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3040" windowHeight="10452" tabRatio="926" activeTab="1"/>
  </bookViews>
  <sheets>
    <sheet name="оглавление" sheetId="43" r:id="rId1"/>
    <sheet name="структура_ДЗ" sheetId="53" r:id="rId2"/>
    <sheet name="OTIF_ДЗ" sheetId="54" r:id="rId3"/>
    <sheet name="ДЗ_1мес" sheetId="19" r:id="rId4"/>
    <sheet name="ДЗ_2мес" sheetId="20" r:id="rId5"/>
    <sheet name="ДЗ_3мес" sheetId="21" r:id="rId6"/>
    <sheet name="регламент" sheetId="49" r:id="rId7"/>
    <sheet name="статусы" sheetId="51" r:id="rId8"/>
    <sheet name="адреса" sheetId="18" r:id="rId9"/>
    <sheet name="мар17" sheetId="52" r:id="rId10"/>
    <sheet name="фев17" sheetId="32" r:id="rId11"/>
    <sheet name="янв17" sheetId="16" r:id="rId12"/>
    <sheet name="янв16" sheetId="14" r:id="rId13"/>
    <sheet name="фев16" sheetId="15" r:id="rId14"/>
    <sheet name="мар16" sheetId="3" r:id="rId15"/>
    <sheet name="апр16" sheetId="4" r:id="rId16"/>
    <sheet name="май16" sheetId="5" r:id="rId17"/>
    <sheet name="июн16" sheetId="6" r:id="rId18"/>
    <sheet name="июл16" sheetId="7" r:id="rId19"/>
    <sheet name="авг16" sheetId="8" r:id="rId20"/>
    <sheet name="сен16" sheetId="9" r:id="rId21"/>
    <sheet name="окт16" sheetId="10" r:id="rId22"/>
    <sheet name="ноя16" sheetId="11" r:id="rId23"/>
    <sheet name="дек16" sheetId="12" r:id="rId24"/>
  </sheets>
  <definedNames>
    <definedName name="_xlnm._FilterDatabase" localSheetId="19" hidden="1">авг16!$A$6:$AG$305</definedName>
    <definedName name="_xlnm._FilterDatabase" localSheetId="15" hidden="1">апр16!$A$6:$AG$256</definedName>
    <definedName name="_xlnm._FilterDatabase" localSheetId="23" hidden="1">дек16!$A$6:$AG$471</definedName>
    <definedName name="_xlnm._FilterDatabase" localSheetId="3" hidden="1">ДЗ_1мес!$C$12:$AJ$302</definedName>
    <definedName name="_xlnm._FilterDatabase" localSheetId="18" hidden="1">июл16!$A$6:$AG$305</definedName>
    <definedName name="_xlnm._FilterDatabase" localSheetId="17" hidden="1">июн16!$A$6:$AG$305</definedName>
    <definedName name="_xlnm._FilterDatabase" localSheetId="16" hidden="1">май16!$A$6:$AG$305</definedName>
    <definedName name="_xlnm._FilterDatabase" localSheetId="14" hidden="1">мар16!$A$6:$AE$256</definedName>
    <definedName name="_xlnm._FilterDatabase" localSheetId="9" hidden="1">мар17!$A$6:$AX$471</definedName>
    <definedName name="_xlnm._FilterDatabase" localSheetId="22" hidden="1">ноя16!$A$6:$AG$471</definedName>
    <definedName name="_xlnm._FilterDatabase" localSheetId="21" hidden="1">окт16!$A$6:$AF$471</definedName>
    <definedName name="_xlnm._FilterDatabase" localSheetId="20" hidden="1">сен16!$A$6:$AD$471</definedName>
    <definedName name="_xlnm._FilterDatabase" localSheetId="7" hidden="1">статусы!$E$6:$AL$4707</definedName>
    <definedName name="_xlnm._FilterDatabase" localSheetId="13" hidden="1">фев16!$A$6:$AG$256</definedName>
    <definedName name="_xlnm._FilterDatabase" localSheetId="10" hidden="1">фев17!$A$6:$AF$471</definedName>
    <definedName name="_xlnm._FilterDatabase" localSheetId="12" hidden="1">янв16!$A$6:$AG$256</definedName>
    <definedName name="_xlnm._FilterDatabase" localSheetId="11" hidden="1">янв17!$A$6:$AG$471</definedName>
    <definedName name="_xlnm.Print_Titles" localSheetId="5">ДЗ_3мес!$7:$8</definedName>
  </definedNames>
  <calcPr calcId="162913"/>
</workbook>
</file>

<file path=xl/calcChain.xml><?xml version="1.0" encoding="utf-8"?>
<calcChain xmlns="http://schemas.openxmlformats.org/spreadsheetml/2006/main">
  <c r="A4" i="12" l="1"/>
  <c r="A4" i="11"/>
  <c r="A4" i="10"/>
  <c r="A4" i="9"/>
  <c r="A4" i="8"/>
  <c r="A4" i="7"/>
  <c r="A4" i="6"/>
  <c r="A4" i="5"/>
  <c r="A4" i="4"/>
  <c r="A4" i="3"/>
  <c r="A3" i="3"/>
  <c r="A4" i="15"/>
  <c r="A4" i="14"/>
  <c r="A4" i="16"/>
  <c r="A4" i="32"/>
  <c r="A4" i="52"/>
  <c r="B4" i="18"/>
  <c r="F1" i="49"/>
  <c r="A3" i="12"/>
  <c r="A3" i="11"/>
  <c r="A3" i="10"/>
  <c r="A3" i="9"/>
  <c r="A3" i="8"/>
  <c r="A3" i="7"/>
  <c r="A3" i="6"/>
  <c r="A3" i="5"/>
  <c r="A3" i="4"/>
  <c r="A3" i="15"/>
  <c r="A3" i="14"/>
  <c r="A3" i="16"/>
  <c r="A3" i="32"/>
  <c r="A3" i="52"/>
  <c r="B3" i="18"/>
  <c r="B3" i="49"/>
  <c r="C159" i="4" l="1"/>
  <c r="A158" i="4"/>
  <c r="C108" i="4"/>
  <c r="A107" i="4"/>
  <c r="C58" i="4"/>
  <c r="A57" i="4"/>
  <c r="C8" i="4"/>
  <c r="A7" i="4"/>
  <c r="AC9" i="16"/>
  <c r="AD9" i="16"/>
  <c r="AE9" i="16"/>
  <c r="AF9" i="16" s="1"/>
  <c r="AC10" i="16"/>
  <c r="AD10" i="16"/>
  <c r="AE10" i="16"/>
  <c r="AC11" i="16"/>
  <c r="AD11" i="16"/>
  <c r="AE11" i="16"/>
  <c r="AF11" i="16" s="1"/>
  <c r="AC12" i="16"/>
  <c r="AD12" i="16"/>
  <c r="AE12" i="16"/>
  <c r="AF12" i="16" s="1"/>
  <c r="AC13" i="16"/>
  <c r="AD13" i="16"/>
  <c r="AE13" i="16"/>
  <c r="AC14" i="16"/>
  <c r="AD14" i="16"/>
  <c r="AE14" i="16"/>
  <c r="AC15" i="16"/>
  <c r="AD15" i="16"/>
  <c r="AE15" i="16"/>
  <c r="AC16" i="16"/>
  <c r="AD16" i="16"/>
  <c r="AE16" i="16"/>
  <c r="AF16" i="16"/>
  <c r="AC17" i="16"/>
  <c r="AD17" i="16"/>
  <c r="AE17" i="16"/>
  <c r="AC18" i="16"/>
  <c r="AD18" i="16"/>
  <c r="AE18" i="16"/>
  <c r="AC19" i="16"/>
  <c r="AD19" i="16"/>
  <c r="AF19" i="16" s="1"/>
  <c r="AE19" i="16"/>
  <c r="AC20" i="16"/>
  <c r="AD20" i="16"/>
  <c r="AE20" i="16"/>
  <c r="AF20" i="16"/>
  <c r="AC21" i="16"/>
  <c r="AD21" i="16"/>
  <c r="AE21" i="16"/>
  <c r="AC22" i="16"/>
  <c r="AD22" i="16"/>
  <c r="AE22" i="16"/>
  <c r="AC23" i="16"/>
  <c r="AD23" i="16"/>
  <c r="AF23" i="16" s="1"/>
  <c r="AE23" i="16"/>
  <c r="AC24" i="16"/>
  <c r="AD24" i="16"/>
  <c r="AF24" i="16" s="1"/>
  <c r="AE24" i="16"/>
  <c r="AC25" i="16"/>
  <c r="AD25" i="16"/>
  <c r="AE25" i="16"/>
  <c r="AF25" i="16"/>
  <c r="AC26" i="16"/>
  <c r="AD26" i="16"/>
  <c r="AE26" i="16"/>
  <c r="AC27" i="16"/>
  <c r="AD27" i="16"/>
  <c r="AE27" i="16"/>
  <c r="AC28" i="16"/>
  <c r="AD28" i="16"/>
  <c r="AF28" i="16" s="1"/>
  <c r="AE28" i="16"/>
  <c r="AC29" i="16"/>
  <c r="AD29" i="16"/>
  <c r="AE29" i="16"/>
  <c r="AC30" i="16"/>
  <c r="AD30" i="16"/>
  <c r="AE30" i="16"/>
  <c r="AC31" i="16"/>
  <c r="AD31" i="16"/>
  <c r="AE31" i="16"/>
  <c r="AC32" i="16"/>
  <c r="AD32" i="16"/>
  <c r="AE32" i="16"/>
  <c r="AF32" i="16" s="1"/>
  <c r="AC33" i="16"/>
  <c r="AD33" i="16"/>
  <c r="AE33" i="16"/>
  <c r="AC34" i="16"/>
  <c r="AD34" i="16"/>
  <c r="AE34" i="16"/>
  <c r="AF34" i="16" s="1"/>
  <c r="AC35" i="16"/>
  <c r="AD35" i="16"/>
  <c r="AE35" i="16"/>
  <c r="AC36" i="16"/>
  <c r="AD36" i="16"/>
  <c r="AE36" i="16"/>
  <c r="AC37" i="16"/>
  <c r="AD37" i="16"/>
  <c r="AE37" i="16"/>
  <c r="AF37" i="16" s="1"/>
  <c r="AC38" i="16"/>
  <c r="AD38" i="16"/>
  <c r="AF38" i="16" s="1"/>
  <c r="AE38" i="16"/>
  <c r="AC39" i="16"/>
  <c r="AD39" i="16"/>
  <c r="AE39" i="16"/>
  <c r="AC40" i="16"/>
  <c r="AD40" i="16"/>
  <c r="AE40" i="16"/>
  <c r="AC41" i="16"/>
  <c r="AD41" i="16"/>
  <c r="AE41" i="16"/>
  <c r="AF41" i="16" s="1"/>
  <c r="AC42" i="16"/>
  <c r="AD42" i="16"/>
  <c r="AE42" i="16"/>
  <c r="AC43" i="16"/>
  <c r="AD43" i="16"/>
  <c r="AE43" i="16"/>
  <c r="AF43" i="16"/>
  <c r="AC44" i="16"/>
  <c r="AD44" i="16"/>
  <c r="AE44" i="16"/>
  <c r="AC45" i="16"/>
  <c r="AD45" i="16"/>
  <c r="AF45" i="16" s="1"/>
  <c r="AE45" i="16"/>
  <c r="AC46" i="16"/>
  <c r="AD46" i="16"/>
  <c r="AF46" i="16" s="1"/>
  <c r="AE46" i="16"/>
  <c r="AC47" i="16"/>
  <c r="AD47" i="16"/>
  <c r="AE47" i="16"/>
  <c r="AF47" i="16" s="1"/>
  <c r="AC48" i="16"/>
  <c r="AD48" i="16"/>
  <c r="AE48" i="16"/>
  <c r="AC49" i="16"/>
  <c r="AD49" i="16"/>
  <c r="AE49" i="16"/>
  <c r="AC50" i="16"/>
  <c r="AD50" i="16"/>
  <c r="AE50" i="16"/>
  <c r="AC51" i="16"/>
  <c r="AD51" i="16"/>
  <c r="AE51" i="16"/>
  <c r="AC52" i="16"/>
  <c r="AD52" i="16"/>
  <c r="AE52" i="16"/>
  <c r="AF52" i="16"/>
  <c r="AC53" i="16"/>
  <c r="AD53" i="16"/>
  <c r="AE53" i="16"/>
  <c r="AC54" i="16"/>
  <c r="AD54" i="16"/>
  <c r="AE54" i="16"/>
  <c r="AC55" i="16"/>
  <c r="AD55" i="16"/>
  <c r="AF55" i="16" s="1"/>
  <c r="AE55" i="16"/>
  <c r="AC56" i="16"/>
  <c r="AD56" i="16"/>
  <c r="AE56" i="16"/>
  <c r="AF56" i="16"/>
  <c r="AA57" i="16"/>
  <c r="AC57" i="16"/>
  <c r="AD57" i="16"/>
  <c r="AE57" i="16"/>
  <c r="AC58" i="16"/>
  <c r="AD58" i="16"/>
  <c r="AF58" i="16" s="1"/>
  <c r="AE58" i="16"/>
  <c r="AC59" i="16"/>
  <c r="AD59" i="16"/>
  <c r="AE59" i="16"/>
  <c r="AF59" i="16"/>
  <c r="AC60" i="16"/>
  <c r="AD60" i="16"/>
  <c r="AE60" i="16"/>
  <c r="AC61" i="16"/>
  <c r="AD61" i="16"/>
  <c r="AE61" i="16"/>
  <c r="AF61" i="16"/>
  <c r="AC62" i="16"/>
  <c r="AD62" i="16"/>
  <c r="AE62" i="16"/>
  <c r="AF62" i="16"/>
  <c r="AC63" i="16"/>
  <c r="AD63" i="16"/>
  <c r="AE63" i="16"/>
  <c r="AC64" i="16"/>
  <c r="AD64" i="16"/>
  <c r="AF64" i="16" s="1"/>
  <c r="AE64" i="16"/>
  <c r="AC65" i="16"/>
  <c r="AD65" i="16"/>
  <c r="AF65" i="16" s="1"/>
  <c r="AE65" i="16"/>
  <c r="AC66" i="16"/>
  <c r="AD66" i="16"/>
  <c r="AE66" i="16"/>
  <c r="AC67" i="16"/>
  <c r="AD67" i="16"/>
  <c r="AE67" i="16"/>
  <c r="AF67" i="16" s="1"/>
  <c r="AC68" i="16"/>
  <c r="AD68" i="16"/>
  <c r="AE68" i="16"/>
  <c r="AF68" i="16" s="1"/>
  <c r="AC69" i="16"/>
  <c r="AD69" i="16"/>
  <c r="AE69" i="16"/>
  <c r="AC70" i="16"/>
  <c r="AD70" i="16"/>
  <c r="AF70" i="16" s="1"/>
  <c r="AE70" i="16"/>
  <c r="AC71" i="16"/>
  <c r="AD71" i="16"/>
  <c r="AE71" i="16"/>
  <c r="AF71" i="16" s="1"/>
  <c r="AC72" i="16"/>
  <c r="AD72" i="16"/>
  <c r="AE72" i="16"/>
  <c r="AC73" i="16"/>
  <c r="AD73" i="16"/>
  <c r="AE73" i="16"/>
  <c r="AF73" i="16" s="1"/>
  <c r="AC74" i="16"/>
  <c r="AD74" i="16"/>
  <c r="AE74" i="16"/>
  <c r="AF74" i="16" s="1"/>
  <c r="AC75" i="16"/>
  <c r="AD75" i="16"/>
  <c r="AE75" i="16"/>
  <c r="AC76" i="16"/>
  <c r="AD76" i="16"/>
  <c r="AF76" i="16" s="1"/>
  <c r="AE76" i="16"/>
  <c r="AC77" i="16"/>
  <c r="AD77" i="16"/>
  <c r="AE77" i="16"/>
  <c r="AC78" i="16"/>
  <c r="AD78" i="16"/>
  <c r="AE78" i="16"/>
  <c r="AC79" i="16"/>
  <c r="AD79" i="16"/>
  <c r="AE79" i="16"/>
  <c r="AC80" i="16"/>
  <c r="AD80" i="16"/>
  <c r="AE80" i="16"/>
  <c r="AC81" i="16"/>
  <c r="AD81" i="16"/>
  <c r="AE81" i="16"/>
  <c r="AC82" i="16"/>
  <c r="AD82" i="16"/>
  <c r="AE82" i="16"/>
  <c r="AC83" i="16"/>
  <c r="AD83" i="16"/>
  <c r="AF83" i="16" s="1"/>
  <c r="AE83" i="16"/>
  <c r="AC84" i="16"/>
  <c r="AD84" i="16"/>
  <c r="AE84" i="16"/>
  <c r="AC85" i="16"/>
  <c r="AD85" i="16"/>
  <c r="AE85" i="16"/>
  <c r="AF85" i="16" s="1"/>
  <c r="AC86" i="16"/>
  <c r="AD86" i="16"/>
  <c r="AE86" i="16"/>
  <c r="AF86" i="16" s="1"/>
  <c r="AC87" i="16"/>
  <c r="AD87" i="16"/>
  <c r="AE87" i="16"/>
  <c r="AC88" i="16"/>
  <c r="AD88" i="16"/>
  <c r="AF88" i="16" s="1"/>
  <c r="AE88" i="16"/>
  <c r="AC89" i="16"/>
  <c r="AD89" i="16"/>
  <c r="AE89" i="16"/>
  <c r="AF89" i="16"/>
  <c r="AC90" i="16"/>
  <c r="AD90" i="16"/>
  <c r="AE90" i="16"/>
  <c r="AC91" i="16"/>
  <c r="AD91" i="16"/>
  <c r="AF91" i="16" s="1"/>
  <c r="AE91" i="16"/>
  <c r="AC92" i="16"/>
  <c r="AD92" i="16"/>
  <c r="AE92" i="16"/>
  <c r="AC93" i="16"/>
  <c r="AD93" i="16"/>
  <c r="AE93" i="16"/>
  <c r="AC94" i="16"/>
  <c r="AD94" i="16"/>
  <c r="AE94" i="16"/>
  <c r="AC95" i="16"/>
  <c r="AD95" i="16"/>
  <c r="AE95" i="16"/>
  <c r="AF95" i="16" s="1"/>
  <c r="AC96" i="16"/>
  <c r="AD96" i="16"/>
  <c r="AE96" i="16"/>
  <c r="AC97" i="16"/>
  <c r="AD97" i="16"/>
  <c r="AE97" i="16"/>
  <c r="AC98" i="16"/>
  <c r="AD98" i="16"/>
  <c r="AE98" i="16"/>
  <c r="AC99" i="16"/>
  <c r="AD99" i="16"/>
  <c r="AF99" i="16" s="1"/>
  <c r="AE99" i="16"/>
  <c r="AC100" i="16"/>
  <c r="AD100" i="16"/>
  <c r="AF100" i="16" s="1"/>
  <c r="AE100" i="16"/>
  <c r="AC101" i="16"/>
  <c r="AD101" i="16"/>
  <c r="AE101" i="16"/>
  <c r="AC102" i="16"/>
  <c r="AD102" i="16"/>
  <c r="AE102" i="16"/>
  <c r="AC103" i="16"/>
  <c r="AD103" i="16"/>
  <c r="AE103" i="16"/>
  <c r="AF103" i="16" s="1"/>
  <c r="AC104" i="16"/>
  <c r="AD104" i="16"/>
  <c r="AE104" i="16"/>
  <c r="AC105" i="16"/>
  <c r="AD105" i="16"/>
  <c r="AE105" i="16"/>
  <c r="AA106" i="16"/>
  <c r="AC106" i="16"/>
  <c r="AD106" i="16"/>
  <c r="AE106" i="16"/>
  <c r="AF106" i="16"/>
  <c r="AC107" i="16"/>
  <c r="AD107" i="16"/>
  <c r="AF107" i="16" s="1"/>
  <c r="AE107" i="16"/>
  <c r="AC108" i="16"/>
  <c r="AD108" i="16"/>
  <c r="AE108" i="16"/>
  <c r="AC109" i="16"/>
  <c r="AD109" i="16"/>
  <c r="AE109" i="16"/>
  <c r="AC110" i="16"/>
  <c r="AD110" i="16"/>
  <c r="AE110" i="16"/>
  <c r="AC111" i="16"/>
  <c r="AD111" i="16"/>
  <c r="AE111" i="16"/>
  <c r="AC112" i="16"/>
  <c r="AD112" i="16"/>
  <c r="AE112" i="16"/>
  <c r="AC113" i="16"/>
  <c r="AD113" i="16"/>
  <c r="AE113" i="16"/>
  <c r="AC114" i="16"/>
  <c r="AD114" i="16"/>
  <c r="AE114" i="16"/>
  <c r="AC115" i="16"/>
  <c r="AD115" i="16"/>
  <c r="AF115" i="16" s="1"/>
  <c r="AE115" i="16"/>
  <c r="AC116" i="16"/>
  <c r="AD116" i="16"/>
  <c r="AE116" i="16"/>
  <c r="AC117" i="16"/>
  <c r="AD117" i="16"/>
  <c r="AE117" i="16"/>
  <c r="AC118" i="16"/>
  <c r="AD118" i="16"/>
  <c r="AE118" i="16"/>
  <c r="AC119" i="16"/>
  <c r="AD119" i="16"/>
  <c r="AE119" i="16"/>
  <c r="AC120" i="16"/>
  <c r="AD120" i="16"/>
  <c r="AE120" i="16"/>
  <c r="AC121" i="16"/>
  <c r="AD121" i="16"/>
  <c r="AE121" i="16"/>
  <c r="AF121" i="16"/>
  <c r="AC122" i="16"/>
  <c r="AD122" i="16"/>
  <c r="AE122" i="16"/>
  <c r="AC123" i="16"/>
  <c r="AD123" i="16"/>
  <c r="AE123" i="16"/>
  <c r="AC124" i="16"/>
  <c r="AD124" i="16"/>
  <c r="AE124" i="16"/>
  <c r="AF124" i="16" s="1"/>
  <c r="AC125" i="16"/>
  <c r="AD125" i="16"/>
  <c r="AE125" i="16"/>
  <c r="AC126" i="16"/>
  <c r="AD126" i="16"/>
  <c r="AE126" i="16"/>
  <c r="AC127" i="16"/>
  <c r="AD127" i="16"/>
  <c r="AE127" i="16"/>
  <c r="AC128" i="16"/>
  <c r="AD128" i="16"/>
  <c r="AF128" i="16" s="1"/>
  <c r="AE128" i="16"/>
  <c r="AC129" i="16"/>
  <c r="AD129" i="16"/>
  <c r="AE129" i="16"/>
  <c r="AC130" i="16"/>
  <c r="AD130" i="16"/>
  <c r="AE130" i="16"/>
  <c r="AC131" i="16"/>
  <c r="AD131" i="16"/>
  <c r="AE131" i="16"/>
  <c r="AC132" i="16"/>
  <c r="AD132" i="16"/>
  <c r="AE132" i="16"/>
  <c r="AC133" i="16"/>
  <c r="AD133" i="16"/>
  <c r="AE133" i="16"/>
  <c r="AC134" i="16"/>
  <c r="AD134" i="16"/>
  <c r="AE134" i="16"/>
  <c r="AF134" i="16"/>
  <c r="AC135" i="16"/>
  <c r="AD135" i="16"/>
  <c r="AE135" i="16"/>
  <c r="AC136" i="16"/>
  <c r="AD136" i="16"/>
  <c r="AE136" i="16"/>
  <c r="AC137" i="16"/>
  <c r="AD137" i="16"/>
  <c r="AE137" i="16"/>
  <c r="AF137" i="16" s="1"/>
  <c r="AC138" i="16"/>
  <c r="AD138" i="16"/>
  <c r="AE138" i="16"/>
  <c r="AF138" i="16" s="1"/>
  <c r="AC139" i="16"/>
  <c r="AD139" i="16"/>
  <c r="AF139" i="16" s="1"/>
  <c r="AE139" i="16"/>
  <c r="AC140" i="16"/>
  <c r="AD140" i="16"/>
  <c r="AE140" i="16"/>
  <c r="AC141" i="16"/>
  <c r="AD141" i="16"/>
  <c r="AE141" i="16"/>
  <c r="AC142" i="16"/>
  <c r="AD142" i="16"/>
  <c r="AE142" i="16"/>
  <c r="AC143" i="16"/>
  <c r="AD143" i="16"/>
  <c r="AE143" i="16"/>
  <c r="AC144" i="16"/>
  <c r="AD144" i="16"/>
  <c r="AE144" i="16"/>
  <c r="AC145" i="16"/>
  <c r="AD145" i="16"/>
  <c r="AE145" i="16"/>
  <c r="AC146" i="16"/>
  <c r="AD146" i="16"/>
  <c r="AE146" i="16"/>
  <c r="AC147" i="16"/>
  <c r="AD147" i="16"/>
  <c r="AE147" i="16"/>
  <c r="AF147" i="16"/>
  <c r="AC148" i="16"/>
  <c r="AD148" i="16"/>
  <c r="AE148" i="16"/>
  <c r="AC149" i="16"/>
  <c r="AD149" i="16"/>
  <c r="AE149" i="16"/>
  <c r="AC150" i="16"/>
  <c r="AD150" i="16"/>
  <c r="AE150" i="16"/>
  <c r="AF150" i="16" s="1"/>
  <c r="AC151" i="16"/>
  <c r="AD151" i="16"/>
  <c r="AE151" i="16"/>
  <c r="AC152" i="16"/>
  <c r="AD152" i="16"/>
  <c r="AE152" i="16"/>
  <c r="AC153" i="16"/>
  <c r="AD153" i="16"/>
  <c r="AF153" i="16" s="1"/>
  <c r="AE153" i="16"/>
  <c r="AC154" i="16"/>
  <c r="AD154" i="16"/>
  <c r="AE154" i="16"/>
  <c r="AC155" i="16"/>
  <c r="AD155" i="16"/>
  <c r="AE155" i="16"/>
  <c r="AA156" i="16"/>
  <c r="AC156" i="16"/>
  <c r="AD156" i="16"/>
  <c r="AE156" i="16"/>
  <c r="AC157" i="16"/>
  <c r="AD157" i="16"/>
  <c r="AE157" i="16"/>
  <c r="AC158" i="16"/>
  <c r="AD158" i="16"/>
  <c r="AE158" i="16"/>
  <c r="AC159" i="16"/>
  <c r="AD159" i="16"/>
  <c r="AF159" i="16" s="1"/>
  <c r="AE159" i="16"/>
  <c r="AC160" i="16"/>
  <c r="AD160" i="16"/>
  <c r="AE160" i="16"/>
  <c r="AC161" i="16"/>
  <c r="AD161" i="16"/>
  <c r="AE161" i="16"/>
  <c r="AC162" i="16"/>
  <c r="AD162" i="16"/>
  <c r="AE162" i="16"/>
  <c r="AF162" i="16" s="1"/>
  <c r="AC163" i="16"/>
  <c r="AD163" i="16"/>
  <c r="AF163" i="16" s="1"/>
  <c r="AE163" i="16"/>
  <c r="AC164" i="16"/>
  <c r="AD164" i="16"/>
  <c r="AF164" i="16" s="1"/>
  <c r="AE164" i="16"/>
  <c r="AC165" i="16"/>
  <c r="AD165" i="16"/>
  <c r="AE165" i="16"/>
  <c r="AF165" i="16" s="1"/>
  <c r="AC166" i="16"/>
  <c r="AD166" i="16"/>
  <c r="AE166" i="16"/>
  <c r="AC167" i="16"/>
  <c r="AD167" i="16"/>
  <c r="AF167" i="16" s="1"/>
  <c r="AE167" i="16"/>
  <c r="AC168" i="16"/>
  <c r="AD168" i="16"/>
  <c r="AF168" i="16" s="1"/>
  <c r="AE168" i="16"/>
  <c r="AC169" i="16"/>
  <c r="AD169" i="16"/>
  <c r="AF169" i="16" s="1"/>
  <c r="AE169" i="16"/>
  <c r="AC170" i="16"/>
  <c r="AD170" i="16"/>
  <c r="AE170" i="16"/>
  <c r="AC171" i="16"/>
  <c r="AD171" i="16"/>
  <c r="AE171" i="16"/>
  <c r="AF171" i="16" s="1"/>
  <c r="AC172" i="16"/>
  <c r="AD172" i="16"/>
  <c r="AF172" i="16" s="1"/>
  <c r="AE172" i="16"/>
  <c r="AC173" i="16"/>
  <c r="AD173" i="16"/>
  <c r="AE173" i="16"/>
  <c r="AC174" i="16"/>
  <c r="AD174" i="16"/>
  <c r="AE174" i="16"/>
  <c r="AF174" i="16" s="1"/>
  <c r="AC175" i="16"/>
  <c r="AD175" i="16"/>
  <c r="AE175" i="16"/>
  <c r="AC176" i="16"/>
  <c r="AD176" i="16"/>
  <c r="AF176" i="16" s="1"/>
  <c r="AE176" i="16"/>
  <c r="AC177" i="16"/>
  <c r="AD177" i="16"/>
  <c r="AF177" i="16" s="1"/>
  <c r="AE177" i="16"/>
  <c r="AC178" i="16"/>
  <c r="AD178" i="16"/>
  <c r="AE178" i="16"/>
  <c r="AC179" i="16"/>
  <c r="AD179" i="16"/>
  <c r="AE179" i="16"/>
  <c r="AC180" i="16"/>
  <c r="AD180" i="16"/>
  <c r="AE180" i="16"/>
  <c r="AF180" i="16" s="1"/>
  <c r="AC181" i="16"/>
  <c r="AD181" i="16"/>
  <c r="AE181" i="16"/>
  <c r="AC182" i="16"/>
  <c r="AD182" i="16"/>
  <c r="AE182" i="16"/>
  <c r="AC183" i="16"/>
  <c r="AD183" i="16"/>
  <c r="AE183" i="16"/>
  <c r="AF183" i="16" s="1"/>
  <c r="AC184" i="16"/>
  <c r="AD184" i="16"/>
  <c r="AE184" i="16"/>
  <c r="AC185" i="16"/>
  <c r="AD185" i="16"/>
  <c r="AE185" i="16"/>
  <c r="AC186" i="16"/>
  <c r="AD186" i="16"/>
  <c r="AF186" i="16" s="1"/>
  <c r="AE186" i="16"/>
  <c r="AC187" i="16"/>
  <c r="AD187" i="16"/>
  <c r="AE187" i="16"/>
  <c r="AC188" i="16"/>
  <c r="AD188" i="16"/>
  <c r="AE188" i="16"/>
  <c r="AC189" i="16"/>
  <c r="AD189" i="16"/>
  <c r="AE189" i="16"/>
  <c r="AF189" i="16" s="1"/>
  <c r="AC190" i="16"/>
  <c r="AD190" i="16"/>
  <c r="AE190" i="16"/>
  <c r="AC191" i="16"/>
  <c r="AD191" i="16"/>
  <c r="AE191" i="16"/>
  <c r="AC192" i="16"/>
  <c r="AD192" i="16"/>
  <c r="AE192" i="16"/>
  <c r="AC193" i="16"/>
  <c r="AD193" i="16"/>
  <c r="AE193" i="16"/>
  <c r="AC194" i="16"/>
  <c r="AD194" i="16"/>
  <c r="AF194" i="16" s="1"/>
  <c r="AE194" i="16"/>
  <c r="AC195" i="16"/>
  <c r="AD195" i="16"/>
  <c r="AE195" i="16"/>
  <c r="AC196" i="16"/>
  <c r="AD196" i="16"/>
  <c r="AE196" i="16"/>
  <c r="AC197" i="16"/>
  <c r="AD197" i="16"/>
  <c r="AE197" i="16"/>
  <c r="AC198" i="16"/>
  <c r="AD198" i="16"/>
  <c r="AE198" i="16"/>
  <c r="AC199" i="16"/>
  <c r="AD199" i="16"/>
  <c r="AE199" i="16"/>
  <c r="AC200" i="16"/>
  <c r="AD200" i="16"/>
  <c r="AE200" i="16"/>
  <c r="AC201" i="16"/>
  <c r="AD201" i="16"/>
  <c r="AF201" i="16" s="1"/>
  <c r="AE201" i="16"/>
  <c r="AC202" i="16"/>
  <c r="AD202" i="16"/>
  <c r="AE202" i="16"/>
  <c r="AC203" i="16"/>
  <c r="AD203" i="16"/>
  <c r="AE203" i="16"/>
  <c r="AC204" i="16"/>
  <c r="AD204" i="16"/>
  <c r="AE204" i="16"/>
  <c r="AF204" i="16"/>
  <c r="AC205" i="16"/>
  <c r="AD205" i="16"/>
  <c r="AE205" i="16"/>
  <c r="AC206" i="16"/>
  <c r="AD206" i="16"/>
  <c r="AE206" i="16"/>
  <c r="AA207" i="16"/>
  <c r="AC207" i="16"/>
  <c r="AD207" i="16"/>
  <c r="AF207" i="16" s="1"/>
  <c r="AE207" i="16"/>
  <c r="AC208" i="16"/>
  <c r="AD208" i="16"/>
  <c r="AE208" i="16"/>
  <c r="AC209" i="16"/>
  <c r="AD209" i="16"/>
  <c r="AE209" i="16"/>
  <c r="AC210" i="16"/>
  <c r="AD210" i="16"/>
  <c r="AE210" i="16"/>
  <c r="AC211" i="16"/>
  <c r="AD211" i="16"/>
  <c r="AE211" i="16"/>
  <c r="AC212" i="16"/>
  <c r="AD212" i="16"/>
  <c r="AE212" i="16"/>
  <c r="AC213" i="16"/>
  <c r="AD213" i="16"/>
  <c r="AE213" i="16"/>
  <c r="AC214" i="16"/>
  <c r="AD214" i="16"/>
  <c r="AE214" i="16"/>
  <c r="AC215" i="16"/>
  <c r="AD215" i="16"/>
  <c r="AE215" i="16"/>
  <c r="AC216" i="16"/>
  <c r="AD216" i="16"/>
  <c r="AE216" i="16"/>
  <c r="AF216" i="16"/>
  <c r="AC217" i="16"/>
  <c r="AD217" i="16"/>
  <c r="AE217" i="16"/>
  <c r="AC218" i="16"/>
  <c r="AD218" i="16"/>
  <c r="AE218" i="16"/>
  <c r="AC219" i="16"/>
  <c r="AD219" i="16"/>
  <c r="AE219" i="16"/>
  <c r="AC220" i="16"/>
  <c r="AD220" i="16"/>
  <c r="AF220" i="16" s="1"/>
  <c r="AE220" i="16"/>
  <c r="AC221" i="16"/>
  <c r="AD221" i="16"/>
  <c r="AE221" i="16"/>
  <c r="AC222" i="16"/>
  <c r="AD222" i="16"/>
  <c r="AE222" i="16"/>
  <c r="AF222" i="16" s="1"/>
  <c r="AC223" i="16"/>
  <c r="AD223" i="16"/>
  <c r="AE223" i="16"/>
  <c r="AF223" i="16" s="1"/>
  <c r="AC224" i="16"/>
  <c r="AD224" i="16"/>
  <c r="AE224" i="16"/>
  <c r="AC225" i="16"/>
  <c r="AD225" i="16"/>
  <c r="AE225" i="16"/>
  <c r="AC226" i="16"/>
  <c r="AD226" i="16"/>
  <c r="AE226" i="16"/>
  <c r="AC227" i="16"/>
  <c r="AD227" i="16"/>
  <c r="AE227" i="16"/>
  <c r="AC228" i="16"/>
  <c r="AD228" i="16"/>
  <c r="AE228" i="16"/>
  <c r="AC229" i="16"/>
  <c r="AD229" i="16"/>
  <c r="AE229" i="16"/>
  <c r="AF229" i="16" s="1"/>
  <c r="AC230" i="16"/>
  <c r="AD230" i="16"/>
  <c r="AE230" i="16"/>
  <c r="AC231" i="16"/>
  <c r="AD231" i="16"/>
  <c r="AE231" i="16"/>
  <c r="AC232" i="16"/>
  <c r="AD232" i="16"/>
  <c r="AE232" i="16"/>
  <c r="AC233" i="16"/>
  <c r="AD233" i="16"/>
  <c r="AE233" i="16"/>
  <c r="AC234" i="16"/>
  <c r="AD234" i="16"/>
  <c r="AE234" i="16"/>
  <c r="AC235" i="16"/>
  <c r="AD235" i="16"/>
  <c r="AE235" i="16"/>
  <c r="AC236" i="16"/>
  <c r="AD236" i="16"/>
  <c r="AE236" i="16"/>
  <c r="AC237" i="16"/>
  <c r="AD237" i="16"/>
  <c r="AE237" i="16"/>
  <c r="AC238" i="16"/>
  <c r="AD238" i="16"/>
  <c r="AE238" i="16"/>
  <c r="AC239" i="16"/>
  <c r="AD239" i="16"/>
  <c r="AE239" i="16"/>
  <c r="AC240" i="16"/>
  <c r="AD240" i="16"/>
  <c r="AE240" i="16"/>
  <c r="AC241" i="16"/>
  <c r="AD241" i="16"/>
  <c r="AE241" i="16"/>
  <c r="AC242" i="16"/>
  <c r="AD242" i="16"/>
  <c r="AE242" i="16"/>
  <c r="AC243" i="16"/>
  <c r="AD243" i="16"/>
  <c r="AE243" i="16"/>
  <c r="AC244" i="16"/>
  <c r="AD244" i="16"/>
  <c r="AF244" i="16" s="1"/>
  <c r="AE244" i="16"/>
  <c r="AC245" i="16"/>
  <c r="AD245" i="16"/>
  <c r="AF245" i="16" s="1"/>
  <c r="AE245" i="16"/>
  <c r="AC246" i="16"/>
  <c r="AD246" i="16"/>
  <c r="AF246" i="16" s="1"/>
  <c r="AE246" i="16"/>
  <c r="AC247" i="16"/>
  <c r="AD247" i="16"/>
  <c r="AE247" i="16"/>
  <c r="AF247" i="16"/>
  <c r="AC248" i="16"/>
  <c r="AD248" i="16"/>
  <c r="AE248" i="16"/>
  <c r="AC249" i="16"/>
  <c r="AD249" i="16"/>
  <c r="AE249" i="16"/>
  <c r="AC250" i="16"/>
  <c r="AD250" i="16"/>
  <c r="AF250" i="16" s="1"/>
  <c r="AE250" i="16"/>
  <c r="AC251" i="16"/>
  <c r="AD251" i="16"/>
  <c r="AE251" i="16"/>
  <c r="AC252" i="16"/>
  <c r="AD252" i="16"/>
  <c r="AE252" i="16"/>
  <c r="AC253" i="16"/>
  <c r="AD253" i="16"/>
  <c r="AE253" i="16"/>
  <c r="AF253" i="16" s="1"/>
  <c r="AC254" i="16"/>
  <c r="AD254" i="16"/>
  <c r="AE254" i="16"/>
  <c r="AC255" i="16"/>
  <c r="AD255" i="16"/>
  <c r="AE255" i="16"/>
  <c r="AC256" i="16"/>
  <c r="AD256" i="16"/>
  <c r="AF256" i="16" s="1"/>
  <c r="AE256" i="16"/>
  <c r="AC257" i="16"/>
  <c r="AD257" i="16"/>
  <c r="AE257" i="16"/>
  <c r="AC258" i="16"/>
  <c r="AD258" i="16"/>
  <c r="AE258" i="16"/>
  <c r="AC259" i="16"/>
  <c r="AD259" i="16"/>
  <c r="AE259" i="16"/>
  <c r="AC260" i="16"/>
  <c r="AD260" i="16"/>
  <c r="AE260" i="16"/>
  <c r="AC261" i="16"/>
  <c r="AD261" i="16"/>
  <c r="AE261" i="16"/>
  <c r="AC262" i="16"/>
  <c r="AD262" i="16"/>
  <c r="AE262" i="16"/>
  <c r="AF262" i="16"/>
  <c r="AC263" i="16"/>
  <c r="AD263" i="16"/>
  <c r="AE263" i="16"/>
  <c r="AC264" i="16"/>
  <c r="AD264" i="16"/>
  <c r="AE264" i="16"/>
  <c r="AC265" i="16"/>
  <c r="AD265" i="16"/>
  <c r="AE265" i="16"/>
  <c r="AF265" i="16" s="1"/>
  <c r="AC266" i="16"/>
  <c r="AD266" i="16"/>
  <c r="AE266" i="16"/>
  <c r="AC267" i="16"/>
  <c r="AD267" i="16"/>
  <c r="AE267" i="16"/>
  <c r="AC268" i="16"/>
  <c r="AD268" i="16"/>
  <c r="AF268" i="16" s="1"/>
  <c r="AE268" i="16"/>
  <c r="AC269" i="16"/>
  <c r="AD269" i="16"/>
  <c r="AE269" i="16"/>
  <c r="AC270" i="16"/>
  <c r="AD270" i="16"/>
  <c r="AE270" i="16"/>
  <c r="AC271" i="16"/>
  <c r="AD271" i="16"/>
  <c r="AE271" i="16"/>
  <c r="AF271" i="16"/>
  <c r="AC272" i="16"/>
  <c r="AD272" i="16"/>
  <c r="AE272" i="16"/>
  <c r="AC273" i="16"/>
  <c r="AD273" i="16"/>
  <c r="AF273" i="16" s="1"/>
  <c r="AE273" i="16"/>
  <c r="AC274" i="16"/>
  <c r="AD274" i="16"/>
  <c r="AF274" i="16" s="1"/>
  <c r="AE274" i="16"/>
  <c r="AC275" i="16"/>
  <c r="AD275" i="16"/>
  <c r="AE275" i="16"/>
  <c r="AC276" i="16"/>
  <c r="AD276" i="16"/>
  <c r="AE276" i="16"/>
  <c r="AC277" i="16"/>
  <c r="AD277" i="16"/>
  <c r="AE277" i="16"/>
  <c r="AC278" i="16"/>
  <c r="AD278" i="16"/>
  <c r="AE278" i="16"/>
  <c r="AC279" i="16"/>
  <c r="AD279" i="16"/>
  <c r="AE279" i="16"/>
  <c r="AC280" i="16"/>
  <c r="AD280" i="16"/>
  <c r="AE280" i="16"/>
  <c r="AF280" i="16" s="1"/>
  <c r="AC281" i="16"/>
  <c r="AD281" i="16"/>
  <c r="AE281" i="16"/>
  <c r="AC282" i="16"/>
  <c r="AD282" i="16"/>
  <c r="AE282" i="16"/>
  <c r="AC283" i="16"/>
  <c r="AD283" i="16"/>
  <c r="AE283" i="16"/>
  <c r="AC284" i="16"/>
  <c r="AD284" i="16"/>
  <c r="AE284" i="16"/>
  <c r="AC285" i="16"/>
  <c r="AD285" i="16"/>
  <c r="AE285" i="16"/>
  <c r="AC286" i="16"/>
  <c r="AD286" i="16"/>
  <c r="AF286" i="16" s="1"/>
  <c r="AE286" i="16"/>
  <c r="AC287" i="16"/>
  <c r="AD287" i="16"/>
  <c r="AE287" i="16"/>
  <c r="AC288" i="16"/>
  <c r="AD288" i="16"/>
  <c r="AE288" i="16"/>
  <c r="AC289" i="16"/>
  <c r="AD289" i="16"/>
  <c r="AF289" i="16" s="1"/>
  <c r="AE289" i="16"/>
  <c r="AC290" i="16"/>
  <c r="AD290" i="16"/>
  <c r="AE290" i="16"/>
  <c r="AC291" i="16"/>
  <c r="AD291" i="16"/>
  <c r="AE291" i="16"/>
  <c r="AC292" i="16"/>
  <c r="AD292" i="16"/>
  <c r="AE292" i="16"/>
  <c r="AC293" i="16"/>
  <c r="AD293" i="16"/>
  <c r="AE293" i="16"/>
  <c r="AC294" i="16"/>
  <c r="AD294" i="16"/>
  <c r="AE294" i="16"/>
  <c r="AC295" i="16"/>
  <c r="AD295" i="16"/>
  <c r="AE295" i="16"/>
  <c r="AC296" i="16"/>
  <c r="AD296" i="16"/>
  <c r="AE296" i="16"/>
  <c r="AC297" i="16"/>
  <c r="AD297" i="16"/>
  <c r="AE297" i="16"/>
  <c r="AC298" i="16"/>
  <c r="AD298" i="16"/>
  <c r="AE298" i="16"/>
  <c r="AC299" i="16"/>
  <c r="AD299" i="16"/>
  <c r="AE299" i="16"/>
  <c r="AC300" i="16"/>
  <c r="AD300" i="16"/>
  <c r="AE300" i="16"/>
  <c r="AC301" i="16"/>
  <c r="AD301" i="16"/>
  <c r="AF301" i="16" s="1"/>
  <c r="AE301" i="16"/>
  <c r="AC302" i="16"/>
  <c r="AD302" i="16"/>
  <c r="AF302" i="16" s="1"/>
  <c r="AE302" i="16"/>
  <c r="AC303" i="16"/>
  <c r="AD303" i="16"/>
  <c r="AE303" i="16"/>
  <c r="AC304" i="16"/>
  <c r="AD304" i="16"/>
  <c r="AF304" i="16" s="1"/>
  <c r="AE304" i="16"/>
  <c r="AC305" i="16"/>
  <c r="AD305" i="16"/>
  <c r="AE305" i="16"/>
  <c r="AA306" i="16"/>
  <c r="AC306" i="16"/>
  <c r="AD306" i="16"/>
  <c r="AE306" i="16"/>
  <c r="AC307" i="16"/>
  <c r="AD307" i="16"/>
  <c r="AE307" i="16"/>
  <c r="AC308" i="16"/>
  <c r="AD308" i="16"/>
  <c r="AE308" i="16"/>
  <c r="AC309" i="16"/>
  <c r="AD309" i="16"/>
  <c r="AE309" i="16"/>
  <c r="AC310" i="16"/>
  <c r="AD310" i="16"/>
  <c r="AE310" i="16"/>
  <c r="AC311" i="16"/>
  <c r="AD311" i="16"/>
  <c r="AE311" i="16"/>
  <c r="AC312" i="16"/>
  <c r="AD312" i="16"/>
  <c r="AE312" i="16"/>
  <c r="AC313" i="16"/>
  <c r="AD313" i="16"/>
  <c r="AF313" i="16" s="1"/>
  <c r="AE313" i="16"/>
  <c r="AC314" i="16"/>
  <c r="AD314" i="16"/>
  <c r="AE314" i="16"/>
  <c r="AC315" i="16"/>
  <c r="AD315" i="16"/>
  <c r="AE315" i="16"/>
  <c r="AC316" i="16"/>
  <c r="AD316" i="16"/>
  <c r="AE316" i="16"/>
  <c r="AC317" i="16"/>
  <c r="AD317" i="16"/>
  <c r="AE317" i="16"/>
  <c r="AC318" i="16"/>
  <c r="AD318" i="16"/>
  <c r="AE318" i="16"/>
  <c r="AC319" i="16"/>
  <c r="AD319" i="16"/>
  <c r="AE319" i="16"/>
  <c r="AC320" i="16"/>
  <c r="AD320" i="16"/>
  <c r="AE320" i="16"/>
  <c r="AC321" i="16"/>
  <c r="AD321" i="16"/>
  <c r="AE321" i="16"/>
  <c r="AC322" i="16"/>
  <c r="AD322" i="16"/>
  <c r="AE322" i="16"/>
  <c r="AF322" i="16"/>
  <c r="AC323" i="16"/>
  <c r="AD323" i="16"/>
  <c r="AE323" i="16"/>
  <c r="AF323" i="16" s="1"/>
  <c r="AC324" i="16"/>
  <c r="AD324" i="16"/>
  <c r="AE324" i="16"/>
  <c r="AC325" i="16"/>
  <c r="AD325" i="16"/>
  <c r="AF325" i="16" s="1"/>
  <c r="AE325" i="16"/>
  <c r="AC326" i="16"/>
  <c r="AD326" i="16"/>
  <c r="AE326" i="16"/>
  <c r="AC327" i="16"/>
  <c r="AD327" i="16"/>
  <c r="AE327" i="16"/>
  <c r="AC328" i="16"/>
  <c r="AD328" i="16"/>
  <c r="AE328" i="16"/>
  <c r="AC329" i="16"/>
  <c r="AD329" i="16"/>
  <c r="AE329" i="16"/>
  <c r="AC330" i="16"/>
  <c r="AD330" i="16"/>
  <c r="AF330" i="16" s="1"/>
  <c r="AE330" i="16"/>
  <c r="AC331" i="16"/>
  <c r="AD331" i="16"/>
  <c r="AF331" i="16" s="1"/>
  <c r="AE331" i="16"/>
  <c r="AC332" i="16"/>
  <c r="AD332" i="16"/>
  <c r="AE332" i="16"/>
  <c r="AC333" i="16"/>
  <c r="AD333" i="16"/>
  <c r="AE333" i="16"/>
  <c r="AF333" i="16" s="1"/>
  <c r="AC334" i="16"/>
  <c r="AD334" i="16"/>
  <c r="AE334" i="16"/>
  <c r="AC335" i="16"/>
  <c r="AD335" i="16"/>
  <c r="AF335" i="16" s="1"/>
  <c r="AE335" i="16"/>
  <c r="AC336" i="16"/>
  <c r="AD336" i="16"/>
  <c r="AE336" i="16"/>
  <c r="AC337" i="16"/>
  <c r="AD337" i="16"/>
  <c r="AE337" i="16"/>
  <c r="AC338" i="16"/>
  <c r="AD338" i="16"/>
  <c r="AF338" i="16" s="1"/>
  <c r="AE338" i="16"/>
  <c r="AC339" i="16"/>
  <c r="AD339" i="16"/>
  <c r="AE339" i="16"/>
  <c r="AC340" i="16"/>
  <c r="AD340" i="16"/>
  <c r="AE340" i="16"/>
  <c r="AC341" i="16"/>
  <c r="AD341" i="16"/>
  <c r="AE341" i="16"/>
  <c r="AC342" i="16"/>
  <c r="AD342" i="16"/>
  <c r="AE342" i="16"/>
  <c r="AC343" i="16"/>
  <c r="AD343" i="16"/>
  <c r="AE343" i="16"/>
  <c r="AC344" i="16"/>
  <c r="AD344" i="16"/>
  <c r="AE344" i="16"/>
  <c r="AC345" i="16"/>
  <c r="AD345" i="16"/>
  <c r="AE345" i="16"/>
  <c r="AC346" i="16"/>
  <c r="AD346" i="16"/>
  <c r="AE346" i="16"/>
  <c r="AC347" i="16"/>
  <c r="AD347" i="16"/>
  <c r="AE347" i="16"/>
  <c r="AC348" i="16"/>
  <c r="AD348" i="16"/>
  <c r="AE348" i="16"/>
  <c r="AC349" i="16"/>
  <c r="AD349" i="16"/>
  <c r="AE349" i="16"/>
  <c r="AC350" i="16"/>
  <c r="AD350" i="16"/>
  <c r="AE350" i="16"/>
  <c r="AC351" i="16"/>
  <c r="AD351" i="16"/>
  <c r="AE351" i="16"/>
  <c r="AC352" i="16"/>
  <c r="AD352" i="16"/>
  <c r="AE352" i="16"/>
  <c r="AC353" i="16"/>
  <c r="AD353" i="16"/>
  <c r="AF353" i="16" s="1"/>
  <c r="AE353" i="16"/>
  <c r="AC354" i="16"/>
  <c r="AD354" i="16"/>
  <c r="AE354" i="16"/>
  <c r="AC355" i="16"/>
  <c r="AD355" i="16"/>
  <c r="AE355" i="16"/>
  <c r="AC356" i="16"/>
  <c r="AD356" i="16"/>
  <c r="AE356" i="16"/>
  <c r="AC357" i="16"/>
  <c r="AD357" i="16"/>
  <c r="AE357" i="16"/>
  <c r="AC358" i="16"/>
  <c r="AD358" i="16"/>
  <c r="AE358" i="16"/>
  <c r="AC359" i="16"/>
  <c r="AD359" i="16"/>
  <c r="AE359" i="16"/>
  <c r="AC360" i="16"/>
  <c r="AD360" i="16"/>
  <c r="AE360" i="16"/>
  <c r="AC361" i="16"/>
  <c r="AD361" i="16"/>
  <c r="AE361" i="16"/>
  <c r="AC362" i="16"/>
  <c r="AD362" i="16"/>
  <c r="AE362" i="16"/>
  <c r="AC363" i="16"/>
  <c r="AD363" i="16"/>
  <c r="AE363" i="16"/>
  <c r="AC364" i="16"/>
  <c r="AD364" i="16"/>
  <c r="AE364" i="16"/>
  <c r="AC365" i="16"/>
  <c r="AD365" i="16"/>
  <c r="AE365" i="16"/>
  <c r="AC366" i="16"/>
  <c r="AD366" i="16"/>
  <c r="AE366" i="16"/>
  <c r="AC367" i="16"/>
  <c r="AD367" i="16"/>
  <c r="AE367" i="16"/>
  <c r="AC368" i="16"/>
  <c r="AD368" i="16"/>
  <c r="AE368" i="16"/>
  <c r="AC369" i="16"/>
  <c r="AD369" i="16"/>
  <c r="AE369" i="16"/>
  <c r="AC370" i="16"/>
  <c r="AD370" i="16"/>
  <c r="AE370" i="16"/>
  <c r="AC371" i="16"/>
  <c r="AD371" i="16"/>
  <c r="AE371" i="16"/>
  <c r="AC372" i="16"/>
  <c r="AD372" i="16"/>
  <c r="AE372" i="16"/>
  <c r="AC373" i="16"/>
  <c r="AD373" i="16"/>
  <c r="AE373" i="16"/>
  <c r="AC374" i="16"/>
  <c r="AD374" i="16"/>
  <c r="AE374" i="16"/>
  <c r="AC375" i="16"/>
  <c r="AD375" i="16"/>
  <c r="AE375" i="16"/>
  <c r="AC376" i="16"/>
  <c r="AD376" i="16"/>
  <c r="AE376" i="16"/>
  <c r="AC377" i="16"/>
  <c r="AD377" i="16"/>
  <c r="AE377" i="16"/>
  <c r="AC378" i="16"/>
  <c r="AD378" i="16"/>
  <c r="AE378" i="16"/>
  <c r="AC379" i="16"/>
  <c r="AD379" i="16"/>
  <c r="AE379" i="16"/>
  <c r="AC380" i="16"/>
  <c r="AD380" i="16"/>
  <c r="AE380" i="16"/>
  <c r="AC381" i="16"/>
  <c r="AD381" i="16"/>
  <c r="AE381" i="16"/>
  <c r="AC382" i="16"/>
  <c r="AD382" i="16"/>
  <c r="AE382" i="16"/>
  <c r="AC383" i="16"/>
  <c r="AD383" i="16"/>
  <c r="AE383" i="16"/>
  <c r="AC384" i="16"/>
  <c r="AD384" i="16"/>
  <c r="AE384" i="16"/>
  <c r="AC385" i="16"/>
  <c r="AD385" i="16"/>
  <c r="AE385" i="16"/>
  <c r="AC386" i="16"/>
  <c r="AD386" i="16"/>
  <c r="AE386" i="16"/>
  <c r="AC387" i="16"/>
  <c r="AD387" i="16"/>
  <c r="AE387" i="16"/>
  <c r="AC388" i="16"/>
  <c r="AD388" i="16"/>
  <c r="AE388" i="16"/>
  <c r="AC389" i="16"/>
  <c r="AD389" i="16"/>
  <c r="AE389" i="16"/>
  <c r="AC390" i="16"/>
  <c r="AD390" i="16"/>
  <c r="AE390" i="16"/>
  <c r="AF390" i="16" s="1"/>
  <c r="AC391" i="16"/>
  <c r="AD391" i="16"/>
  <c r="AE391" i="16"/>
  <c r="AC392" i="16"/>
  <c r="AD392" i="16"/>
  <c r="AE392" i="16"/>
  <c r="AC393" i="16"/>
  <c r="AD393" i="16"/>
  <c r="AE393" i="16"/>
  <c r="AC394" i="16"/>
  <c r="AD394" i="16"/>
  <c r="AE394" i="16"/>
  <c r="AC395" i="16"/>
  <c r="AD395" i="16"/>
  <c r="AE395" i="16"/>
  <c r="AC396" i="16"/>
  <c r="AD396" i="16"/>
  <c r="AE396" i="16"/>
  <c r="AC397" i="16"/>
  <c r="AD397" i="16"/>
  <c r="AE397" i="16"/>
  <c r="AC398" i="16"/>
  <c r="AD398" i="16"/>
  <c r="AE398" i="16"/>
  <c r="AC399" i="16"/>
  <c r="AD399" i="16"/>
  <c r="AE399" i="16"/>
  <c r="AC400" i="16"/>
  <c r="AD400" i="16"/>
  <c r="AE400" i="16"/>
  <c r="AC401" i="16"/>
  <c r="AD401" i="16"/>
  <c r="AE401" i="16"/>
  <c r="AC402" i="16"/>
  <c r="AD402" i="16"/>
  <c r="AE402" i="16"/>
  <c r="AC403" i="16"/>
  <c r="AD403" i="16"/>
  <c r="AE403" i="16"/>
  <c r="AC404" i="16"/>
  <c r="AD404" i="16"/>
  <c r="AF404" i="16" s="1"/>
  <c r="AE404" i="16"/>
  <c r="AC405" i="16"/>
  <c r="AD405" i="16"/>
  <c r="AE405" i="16"/>
  <c r="AC406" i="16"/>
  <c r="AD406" i="16"/>
  <c r="AE406" i="16"/>
  <c r="AA407" i="16"/>
  <c r="AC407" i="16"/>
  <c r="AD407" i="16"/>
  <c r="AE407" i="16"/>
  <c r="AC408" i="16"/>
  <c r="AD408" i="16"/>
  <c r="AE408" i="16"/>
  <c r="AC409" i="16"/>
  <c r="AD409" i="16"/>
  <c r="AE409" i="16"/>
  <c r="AC410" i="16"/>
  <c r="AD410" i="16"/>
  <c r="AE410" i="16"/>
  <c r="AC411" i="16"/>
  <c r="AD411" i="16"/>
  <c r="AE411" i="16"/>
  <c r="AC412" i="16"/>
  <c r="AD412" i="16"/>
  <c r="AE412" i="16"/>
  <c r="AC413" i="16"/>
  <c r="AD413" i="16"/>
  <c r="AE413" i="16"/>
  <c r="AC414" i="16"/>
  <c r="AD414" i="16"/>
  <c r="AE414" i="16"/>
  <c r="AC415" i="16"/>
  <c r="AD415" i="16"/>
  <c r="AE415" i="16"/>
  <c r="AC416" i="16"/>
  <c r="AD416" i="16"/>
  <c r="AE416" i="16"/>
  <c r="AC417" i="16"/>
  <c r="AD417" i="16"/>
  <c r="AF417" i="16" s="1"/>
  <c r="AE417" i="16"/>
  <c r="AC418" i="16"/>
  <c r="AD418" i="16"/>
  <c r="AE418" i="16"/>
  <c r="AC419" i="16"/>
  <c r="AD419" i="16"/>
  <c r="AF419" i="16" s="1"/>
  <c r="AE419" i="16"/>
  <c r="AC420" i="16"/>
  <c r="AD420" i="16"/>
  <c r="AE420" i="16"/>
  <c r="AC421" i="16"/>
  <c r="AD421" i="16"/>
  <c r="AE421" i="16"/>
  <c r="AC422" i="16"/>
  <c r="AD422" i="16"/>
  <c r="AF422" i="16" s="1"/>
  <c r="AE422" i="16"/>
  <c r="AC423" i="16"/>
  <c r="AD423" i="16"/>
  <c r="AE423" i="16"/>
  <c r="AC424" i="16"/>
  <c r="AD424" i="16"/>
  <c r="AE424" i="16"/>
  <c r="AC425" i="16"/>
  <c r="AD425" i="16"/>
  <c r="AE425" i="16"/>
  <c r="AC426" i="16"/>
  <c r="AD426" i="16"/>
  <c r="AE426" i="16"/>
  <c r="AC427" i="16"/>
  <c r="AD427" i="16"/>
  <c r="AF427" i="16" s="1"/>
  <c r="AE427" i="16"/>
  <c r="AC428" i="16"/>
  <c r="AD428" i="16"/>
  <c r="AF428" i="16" s="1"/>
  <c r="AE428" i="16"/>
  <c r="AC429" i="16"/>
  <c r="AD429" i="16"/>
  <c r="AE429" i="16"/>
  <c r="AC430" i="16"/>
  <c r="AD430" i="16"/>
  <c r="AE430" i="16"/>
  <c r="AC431" i="16"/>
  <c r="AD431" i="16"/>
  <c r="AE431" i="16"/>
  <c r="AC432" i="16"/>
  <c r="AD432" i="16"/>
  <c r="AE432" i="16"/>
  <c r="AF432" i="16" s="1"/>
  <c r="AC433" i="16"/>
  <c r="AD433" i="16"/>
  <c r="AE433" i="16"/>
  <c r="AC434" i="16"/>
  <c r="AD434" i="16"/>
  <c r="AE434" i="16"/>
  <c r="AC435" i="16"/>
  <c r="AD435" i="16"/>
  <c r="AE435" i="16"/>
  <c r="AC436" i="16"/>
  <c r="AD436" i="16"/>
  <c r="AE436" i="16"/>
  <c r="AC437" i="16"/>
  <c r="AD437" i="16"/>
  <c r="AE437" i="16"/>
  <c r="AC438" i="16"/>
  <c r="AD438" i="16"/>
  <c r="AE438" i="16"/>
  <c r="AC439" i="16"/>
  <c r="AD439" i="16"/>
  <c r="AE439" i="16"/>
  <c r="AC440" i="16"/>
  <c r="AD440" i="16"/>
  <c r="AE440" i="16"/>
  <c r="AC441" i="16"/>
  <c r="AD441" i="16"/>
  <c r="AE441" i="16"/>
  <c r="AF441" i="16" s="1"/>
  <c r="AC442" i="16"/>
  <c r="AD442" i="16"/>
  <c r="AE442" i="16"/>
  <c r="AC443" i="16"/>
  <c r="AD443" i="16"/>
  <c r="AE443" i="16"/>
  <c r="AC444" i="16"/>
  <c r="AD444" i="16"/>
  <c r="AE444" i="16"/>
  <c r="AF444" i="16" s="1"/>
  <c r="AC445" i="16"/>
  <c r="AD445" i="16"/>
  <c r="AE445" i="16"/>
  <c r="AC446" i="16"/>
  <c r="AD446" i="16"/>
  <c r="AE446" i="16"/>
  <c r="AC447" i="16"/>
  <c r="AD447" i="16"/>
  <c r="AE447" i="16"/>
  <c r="AF447" i="16" s="1"/>
  <c r="AC448" i="16"/>
  <c r="AD448" i="16"/>
  <c r="AE448" i="16"/>
  <c r="AC449" i="16"/>
  <c r="AD449" i="16"/>
  <c r="AE449" i="16"/>
  <c r="AC450" i="16"/>
  <c r="AD450" i="16"/>
  <c r="AE450" i="16"/>
  <c r="AC451" i="16"/>
  <c r="AD451" i="16"/>
  <c r="AE451" i="16"/>
  <c r="AC452" i="16"/>
  <c r="AD452" i="16"/>
  <c r="AE452" i="16"/>
  <c r="AC453" i="16"/>
  <c r="AD453" i="16"/>
  <c r="AE453" i="16"/>
  <c r="AF453" i="16" s="1"/>
  <c r="AC454" i="16"/>
  <c r="AD454" i="16"/>
  <c r="AE454" i="16"/>
  <c r="AC455" i="16"/>
  <c r="AD455" i="16"/>
  <c r="AE455" i="16"/>
  <c r="AC456" i="16"/>
  <c r="AD456" i="16"/>
  <c r="AE456" i="16"/>
  <c r="AC457" i="16"/>
  <c r="AD457" i="16"/>
  <c r="AE457" i="16"/>
  <c r="AC458" i="16"/>
  <c r="AD458" i="16"/>
  <c r="AE458" i="16"/>
  <c r="AC459" i="16"/>
  <c r="AD459" i="16"/>
  <c r="AE459" i="16"/>
  <c r="AC460" i="16"/>
  <c r="AD460" i="16"/>
  <c r="AE460" i="16"/>
  <c r="AC461" i="16"/>
  <c r="AD461" i="16"/>
  <c r="AE461" i="16"/>
  <c r="AC462" i="16"/>
  <c r="AD462" i="16"/>
  <c r="AE462" i="16"/>
  <c r="AF462" i="16" s="1"/>
  <c r="AC463" i="16"/>
  <c r="AD463" i="16"/>
  <c r="AE463" i="16"/>
  <c r="AC464" i="16"/>
  <c r="AD464" i="16"/>
  <c r="AE464" i="16"/>
  <c r="AC465" i="16"/>
  <c r="AD465" i="16"/>
  <c r="AE465" i="16"/>
  <c r="AC466" i="16"/>
  <c r="AD466" i="16"/>
  <c r="AE466" i="16"/>
  <c r="AC467" i="16"/>
  <c r="AD467" i="16"/>
  <c r="AE467" i="16"/>
  <c r="AC468" i="16"/>
  <c r="AD468" i="16"/>
  <c r="AE468" i="16"/>
  <c r="AF468" i="16" s="1"/>
  <c r="AC469" i="16"/>
  <c r="AD469" i="16"/>
  <c r="AE469" i="16"/>
  <c r="AC470" i="16"/>
  <c r="AD470" i="16"/>
  <c r="AE470" i="16"/>
  <c r="AC471" i="16"/>
  <c r="AD471" i="16"/>
  <c r="AE471" i="16"/>
  <c r="AF471" i="16" s="1"/>
  <c r="AC10" i="32"/>
  <c r="AD10" i="32"/>
  <c r="AE10" i="32"/>
  <c r="AC11" i="32"/>
  <c r="AD11" i="32"/>
  <c r="AE11" i="32"/>
  <c r="AC12" i="32"/>
  <c r="AD12" i="32"/>
  <c r="AE12" i="32"/>
  <c r="AC13" i="32"/>
  <c r="AD13" i="32"/>
  <c r="AF13" i="32" s="1"/>
  <c r="AE13" i="32"/>
  <c r="AC14" i="32"/>
  <c r="AD14" i="32"/>
  <c r="AE14" i="32"/>
  <c r="AC15" i="32"/>
  <c r="AD15" i="32"/>
  <c r="AE15" i="32"/>
  <c r="AC16" i="32"/>
  <c r="AD16" i="32"/>
  <c r="AE16" i="32"/>
  <c r="AC17" i="32"/>
  <c r="AD17" i="32"/>
  <c r="AE17" i="32"/>
  <c r="AC18" i="32"/>
  <c r="AD18" i="32"/>
  <c r="AE18" i="32"/>
  <c r="AC19" i="32"/>
  <c r="AD19" i="32"/>
  <c r="AE19" i="32"/>
  <c r="AC20" i="32"/>
  <c r="AD20" i="32"/>
  <c r="AE20" i="32"/>
  <c r="AC21" i="32"/>
  <c r="AD21" i="32"/>
  <c r="AE21" i="32"/>
  <c r="AC22" i="32"/>
  <c r="AD22" i="32"/>
  <c r="AE22" i="32"/>
  <c r="AC23" i="32"/>
  <c r="AD23" i="32"/>
  <c r="AE23" i="32"/>
  <c r="AC24" i="32"/>
  <c r="AD24" i="32"/>
  <c r="AE24" i="32"/>
  <c r="AC25" i="32"/>
  <c r="AD25" i="32"/>
  <c r="AF25" i="32" s="1"/>
  <c r="AE25" i="32"/>
  <c r="AC26" i="32"/>
  <c r="AD26" i="32"/>
  <c r="AE26" i="32"/>
  <c r="AC27" i="32"/>
  <c r="AD27" i="32"/>
  <c r="AE27" i="32"/>
  <c r="AC28" i="32"/>
  <c r="AD28" i="32"/>
  <c r="AE28" i="32"/>
  <c r="AC29" i="32"/>
  <c r="AD29" i="32"/>
  <c r="AE29" i="32"/>
  <c r="AC30" i="32"/>
  <c r="AD30" i="32"/>
  <c r="AE30" i="32"/>
  <c r="AF30" i="32" s="1"/>
  <c r="AC31" i="32"/>
  <c r="AD31" i="32"/>
  <c r="AE31" i="32"/>
  <c r="AC32" i="32"/>
  <c r="AD32" i="32"/>
  <c r="AE32" i="32"/>
  <c r="AC33" i="32"/>
  <c r="AD33" i="32"/>
  <c r="AE33" i="32"/>
  <c r="AC34" i="32"/>
  <c r="AD34" i="32"/>
  <c r="AE34" i="32"/>
  <c r="AC35" i="32"/>
  <c r="AD35" i="32"/>
  <c r="AE35" i="32"/>
  <c r="AC36" i="32"/>
  <c r="AD36" i="32"/>
  <c r="AE36" i="32"/>
  <c r="AC37" i="32"/>
  <c r="AD37" i="32"/>
  <c r="AE37" i="32"/>
  <c r="AC38" i="32"/>
  <c r="AD38" i="32"/>
  <c r="AE38" i="32"/>
  <c r="AC39" i="32"/>
  <c r="AD39" i="32"/>
  <c r="AE39" i="32"/>
  <c r="AC40" i="32"/>
  <c r="AD40" i="32"/>
  <c r="AE40" i="32"/>
  <c r="AC41" i="32"/>
  <c r="AD41" i="32"/>
  <c r="AE41" i="32"/>
  <c r="AC42" i="32"/>
  <c r="AD42" i="32"/>
  <c r="AE42" i="32"/>
  <c r="AC43" i="32"/>
  <c r="AD43" i="32"/>
  <c r="AE43" i="32"/>
  <c r="AC44" i="32"/>
  <c r="AD44" i="32"/>
  <c r="AE44" i="32"/>
  <c r="AC45" i="32"/>
  <c r="AD45" i="32"/>
  <c r="AE45" i="32"/>
  <c r="AC46" i="32"/>
  <c r="AD46" i="32"/>
  <c r="AE46" i="32"/>
  <c r="AC47" i="32"/>
  <c r="AD47" i="32"/>
  <c r="AE47" i="32"/>
  <c r="AC48" i="32"/>
  <c r="AD48" i="32"/>
  <c r="AE48" i="32"/>
  <c r="AC49" i="32"/>
  <c r="AD49" i="32"/>
  <c r="AE49" i="32"/>
  <c r="AC50" i="32"/>
  <c r="AD50" i="32"/>
  <c r="AE50" i="32"/>
  <c r="AC51" i="32"/>
  <c r="AD51" i="32"/>
  <c r="AE51" i="32"/>
  <c r="AC52" i="32"/>
  <c r="AD52" i="32"/>
  <c r="AE52" i="32"/>
  <c r="AC53" i="32"/>
  <c r="AD53" i="32"/>
  <c r="AE53" i="32"/>
  <c r="AC54" i="32"/>
  <c r="AD54" i="32"/>
  <c r="AE54" i="32"/>
  <c r="AC55" i="32"/>
  <c r="AD55" i="32"/>
  <c r="AE55" i="32"/>
  <c r="AC56" i="32"/>
  <c r="AD56" i="32"/>
  <c r="AE56" i="32"/>
  <c r="AA57" i="32"/>
  <c r="AC57" i="32"/>
  <c r="AD57" i="32"/>
  <c r="AE57" i="32"/>
  <c r="AF57" i="32" s="1"/>
  <c r="AC58" i="32"/>
  <c r="AD58" i="32"/>
  <c r="AE58" i="32"/>
  <c r="AC59" i="32"/>
  <c r="AD59" i="32"/>
  <c r="AE59" i="32"/>
  <c r="AC60" i="32"/>
  <c r="AD60" i="32"/>
  <c r="AE60" i="32"/>
  <c r="AC61" i="32"/>
  <c r="AD61" i="32"/>
  <c r="AE61" i="32"/>
  <c r="AC62" i="32"/>
  <c r="AD62" i="32"/>
  <c r="AE62" i="32"/>
  <c r="AC63" i="32"/>
  <c r="AD63" i="32"/>
  <c r="AE63" i="32"/>
  <c r="AC64" i="32"/>
  <c r="AD64" i="32"/>
  <c r="AE64" i="32"/>
  <c r="AC65" i="32"/>
  <c r="AD65" i="32"/>
  <c r="AE65" i="32"/>
  <c r="AC66" i="32"/>
  <c r="AD66" i="32"/>
  <c r="AE66" i="32"/>
  <c r="AC67" i="32"/>
  <c r="AD67" i="32"/>
  <c r="AE67" i="32"/>
  <c r="AC68" i="32"/>
  <c r="AD68" i="32"/>
  <c r="AE68" i="32"/>
  <c r="AC69" i="32"/>
  <c r="AD69" i="32"/>
  <c r="AE69" i="32"/>
  <c r="AC70" i="32"/>
  <c r="AD70" i="32"/>
  <c r="AE70" i="32"/>
  <c r="AC71" i="32"/>
  <c r="AD71" i="32"/>
  <c r="AE71" i="32"/>
  <c r="AC72" i="32"/>
  <c r="AD72" i="32"/>
  <c r="AE72" i="32"/>
  <c r="AC73" i="32"/>
  <c r="AD73" i="32"/>
  <c r="AE73" i="32"/>
  <c r="AC74" i="32"/>
  <c r="AD74" i="32"/>
  <c r="AE74" i="32"/>
  <c r="AC75" i="32"/>
  <c r="AD75" i="32"/>
  <c r="AE75" i="32"/>
  <c r="AC76" i="32"/>
  <c r="AD76" i="32"/>
  <c r="AE76" i="32"/>
  <c r="AC77" i="32"/>
  <c r="AD77" i="32"/>
  <c r="AE77" i="32"/>
  <c r="AC78" i="32"/>
  <c r="AD78" i="32"/>
  <c r="AE78" i="32"/>
  <c r="AC79" i="32"/>
  <c r="AD79" i="32"/>
  <c r="AE79" i="32"/>
  <c r="AC80" i="32"/>
  <c r="AD80" i="32"/>
  <c r="AE80" i="32"/>
  <c r="AC81" i="32"/>
  <c r="AD81" i="32"/>
  <c r="AE81" i="32"/>
  <c r="AC82" i="32"/>
  <c r="AD82" i="32"/>
  <c r="AE82" i="32"/>
  <c r="AC83" i="32"/>
  <c r="AD83" i="32"/>
  <c r="AE83" i="32"/>
  <c r="AC84" i="32"/>
  <c r="AD84" i="32"/>
  <c r="AE84" i="32"/>
  <c r="AC85" i="32"/>
  <c r="AD85" i="32"/>
  <c r="AE85" i="32"/>
  <c r="AC86" i="32"/>
  <c r="AD86" i="32"/>
  <c r="AE86" i="32"/>
  <c r="AC87" i="32"/>
  <c r="AD87" i="32"/>
  <c r="AE87" i="32"/>
  <c r="AC88" i="32"/>
  <c r="AD88" i="32"/>
  <c r="AE88" i="32"/>
  <c r="AC89" i="32"/>
  <c r="AD89" i="32"/>
  <c r="AE89" i="32"/>
  <c r="AC90" i="32"/>
  <c r="AD90" i="32"/>
  <c r="AE90" i="32"/>
  <c r="AC91" i="32"/>
  <c r="AD91" i="32"/>
  <c r="AE91" i="32"/>
  <c r="AC92" i="32"/>
  <c r="AD92" i="32"/>
  <c r="AE92" i="32"/>
  <c r="AC93" i="32"/>
  <c r="AD93" i="32"/>
  <c r="AE93" i="32"/>
  <c r="AC94" i="32"/>
  <c r="AD94" i="32"/>
  <c r="AE94" i="32"/>
  <c r="AC95" i="32"/>
  <c r="AD95" i="32"/>
  <c r="AE95" i="32"/>
  <c r="AC96" i="32"/>
  <c r="AD96" i="32"/>
  <c r="AE96" i="32"/>
  <c r="AC97" i="32"/>
  <c r="AD97" i="32"/>
  <c r="AE97" i="32"/>
  <c r="AC98" i="32"/>
  <c r="AD98" i="32"/>
  <c r="AE98" i="32"/>
  <c r="AC99" i="32"/>
  <c r="AD99" i="32"/>
  <c r="AE99" i="32"/>
  <c r="AC100" i="32"/>
  <c r="AD100" i="32"/>
  <c r="AE100" i="32"/>
  <c r="AC101" i="32"/>
  <c r="AD101" i="32"/>
  <c r="AE101" i="32"/>
  <c r="AC102" i="32"/>
  <c r="AD102" i="32"/>
  <c r="AE102" i="32"/>
  <c r="AC103" i="32"/>
  <c r="AD103" i="32"/>
  <c r="AE103" i="32"/>
  <c r="AC104" i="32"/>
  <c r="AD104" i="32"/>
  <c r="AE104" i="32"/>
  <c r="AC105" i="32"/>
  <c r="AD105" i="32"/>
  <c r="AE105" i="32"/>
  <c r="AA106" i="32"/>
  <c r="AC106" i="32"/>
  <c r="AD106" i="32"/>
  <c r="AE106" i="32"/>
  <c r="AC107" i="32"/>
  <c r="AD107" i="32"/>
  <c r="AE107" i="32"/>
  <c r="AC108" i="32"/>
  <c r="AD108" i="32"/>
  <c r="AE108" i="32"/>
  <c r="AC109" i="32"/>
  <c r="AD109" i="32"/>
  <c r="AE109" i="32"/>
  <c r="AC110" i="32"/>
  <c r="AD110" i="32"/>
  <c r="AE110" i="32"/>
  <c r="AC111" i="32"/>
  <c r="AD111" i="32"/>
  <c r="AE111" i="32"/>
  <c r="AC112" i="32"/>
  <c r="AD112" i="32"/>
  <c r="AE112" i="32"/>
  <c r="AC113" i="32"/>
  <c r="AD113" i="32"/>
  <c r="AE113" i="32"/>
  <c r="AC114" i="32"/>
  <c r="AD114" i="32"/>
  <c r="AE114" i="32"/>
  <c r="AC115" i="32"/>
  <c r="AD115" i="32"/>
  <c r="AE115" i="32"/>
  <c r="AC116" i="32"/>
  <c r="AD116" i="32"/>
  <c r="AE116" i="32"/>
  <c r="AC117" i="32"/>
  <c r="AD117" i="32"/>
  <c r="AE117" i="32"/>
  <c r="AC118" i="32"/>
  <c r="AD118" i="32"/>
  <c r="AE118" i="32"/>
  <c r="AC119" i="32"/>
  <c r="AD119" i="32"/>
  <c r="AE119" i="32"/>
  <c r="AC120" i="32"/>
  <c r="AD120" i="32"/>
  <c r="AE120" i="32"/>
  <c r="AC121" i="32"/>
  <c r="AD121" i="32"/>
  <c r="AE121" i="32"/>
  <c r="AC122" i="32"/>
  <c r="AD122" i="32"/>
  <c r="AE122" i="32"/>
  <c r="AC123" i="32"/>
  <c r="AD123" i="32"/>
  <c r="AE123" i="32"/>
  <c r="AC124" i="32"/>
  <c r="AD124" i="32"/>
  <c r="AE124" i="32"/>
  <c r="AC125" i="32"/>
  <c r="AD125" i="32"/>
  <c r="AE125" i="32"/>
  <c r="AC126" i="32"/>
  <c r="AD126" i="32"/>
  <c r="AE126" i="32"/>
  <c r="AC127" i="32"/>
  <c r="AD127" i="32"/>
  <c r="AE127" i="32"/>
  <c r="AC128" i="32"/>
  <c r="AD128" i="32"/>
  <c r="AE128" i="32"/>
  <c r="AC129" i="32"/>
  <c r="AD129" i="32"/>
  <c r="AE129" i="32"/>
  <c r="AC130" i="32"/>
  <c r="AD130" i="32"/>
  <c r="AE130" i="32"/>
  <c r="AC131" i="32"/>
  <c r="AD131" i="32"/>
  <c r="AE131" i="32"/>
  <c r="AC132" i="32"/>
  <c r="AD132" i="32"/>
  <c r="AE132" i="32"/>
  <c r="AC133" i="32"/>
  <c r="AD133" i="32"/>
  <c r="AE133" i="32"/>
  <c r="AC134" i="32"/>
  <c r="AD134" i="32"/>
  <c r="AE134" i="32"/>
  <c r="AC135" i="32"/>
  <c r="AD135" i="32"/>
  <c r="AE135" i="32"/>
  <c r="AC136" i="32"/>
  <c r="AD136" i="32"/>
  <c r="AE136" i="32"/>
  <c r="AC137" i="32"/>
  <c r="AD137" i="32"/>
  <c r="AE137" i="32"/>
  <c r="AC138" i="32"/>
  <c r="AD138" i="32"/>
  <c r="AE138" i="32"/>
  <c r="AC139" i="32"/>
  <c r="AD139" i="32"/>
  <c r="AE139" i="32"/>
  <c r="AC140" i="32"/>
  <c r="AD140" i="32"/>
  <c r="AE140" i="32"/>
  <c r="AC141" i="32"/>
  <c r="AD141" i="32"/>
  <c r="AE141" i="32"/>
  <c r="AC142" i="32"/>
  <c r="AD142" i="32"/>
  <c r="AE142" i="32"/>
  <c r="AC143" i="32"/>
  <c r="AD143" i="32"/>
  <c r="AE143" i="32"/>
  <c r="AC144" i="32"/>
  <c r="AD144" i="32"/>
  <c r="AE144" i="32"/>
  <c r="AC145" i="32"/>
  <c r="AD145" i="32"/>
  <c r="AE145" i="32"/>
  <c r="AC146" i="32"/>
  <c r="AD146" i="32"/>
  <c r="AE146" i="32"/>
  <c r="AC147" i="32"/>
  <c r="AD147" i="32"/>
  <c r="AE147" i="32"/>
  <c r="AC148" i="32"/>
  <c r="AD148" i="32"/>
  <c r="AE148" i="32"/>
  <c r="AC149" i="32"/>
  <c r="AD149" i="32"/>
  <c r="AE149" i="32"/>
  <c r="AC150" i="32"/>
  <c r="AD150" i="32"/>
  <c r="AE150" i="32"/>
  <c r="AC151" i="32"/>
  <c r="AD151" i="32"/>
  <c r="AE151" i="32"/>
  <c r="AC152" i="32"/>
  <c r="AD152" i="32"/>
  <c r="AE152" i="32"/>
  <c r="AC153" i="32"/>
  <c r="AD153" i="32"/>
  <c r="AE153" i="32"/>
  <c r="AC154" i="32"/>
  <c r="AD154" i="32"/>
  <c r="AE154" i="32"/>
  <c r="AC155" i="32"/>
  <c r="AD155" i="32"/>
  <c r="AE155" i="32"/>
  <c r="AA156" i="32"/>
  <c r="AC156" i="32"/>
  <c r="AD156" i="32"/>
  <c r="AE156" i="32"/>
  <c r="AC157" i="32"/>
  <c r="AD157" i="32"/>
  <c r="AF157" i="32" s="1"/>
  <c r="AE157" i="32"/>
  <c r="AC158" i="32"/>
  <c r="AD158" i="32"/>
  <c r="AE158" i="32"/>
  <c r="AC159" i="32"/>
  <c r="AD159" i="32"/>
  <c r="AE159" i="32"/>
  <c r="AC160" i="32"/>
  <c r="AD160" i="32"/>
  <c r="AE160" i="32"/>
  <c r="AC161" i="32"/>
  <c r="AD161" i="32"/>
  <c r="AE161" i="32"/>
  <c r="AC162" i="32"/>
  <c r="AD162" i="32"/>
  <c r="AE162" i="32"/>
  <c r="AC163" i="32"/>
  <c r="AD163" i="32"/>
  <c r="AE163" i="32"/>
  <c r="AC164" i="32"/>
  <c r="AD164" i="32"/>
  <c r="AE164" i="32"/>
  <c r="AC165" i="32"/>
  <c r="AD165" i="32"/>
  <c r="AE165" i="32"/>
  <c r="AC166" i="32"/>
  <c r="AD166" i="32"/>
  <c r="AE166" i="32"/>
  <c r="AC167" i="32"/>
  <c r="AD167" i="32"/>
  <c r="AE167" i="32"/>
  <c r="AC168" i="32"/>
  <c r="AD168" i="32"/>
  <c r="AE168" i="32"/>
  <c r="AC169" i="32"/>
  <c r="AD169" i="32"/>
  <c r="AE169" i="32"/>
  <c r="AC170" i="32"/>
  <c r="AD170" i="32"/>
  <c r="AE170" i="32"/>
  <c r="AC171" i="32"/>
  <c r="AD171" i="32"/>
  <c r="AE171" i="32"/>
  <c r="AC172" i="32"/>
  <c r="AD172" i="32"/>
  <c r="AE172" i="32"/>
  <c r="AC173" i="32"/>
  <c r="AD173" i="32"/>
  <c r="AE173" i="32"/>
  <c r="AC174" i="32"/>
  <c r="AD174" i="32"/>
  <c r="AE174" i="32"/>
  <c r="AC175" i="32"/>
  <c r="AD175" i="32"/>
  <c r="AE175" i="32"/>
  <c r="AC176" i="32"/>
  <c r="AD176" i="32"/>
  <c r="AE176" i="32"/>
  <c r="AC177" i="32"/>
  <c r="AD177" i="32"/>
  <c r="AE177" i="32"/>
  <c r="AC178" i="32"/>
  <c r="AD178" i="32"/>
  <c r="AE178" i="32"/>
  <c r="AC179" i="32"/>
  <c r="AD179" i="32"/>
  <c r="AE179" i="32"/>
  <c r="AC180" i="32"/>
  <c r="AD180" i="32"/>
  <c r="AE180" i="32"/>
  <c r="AC181" i="32"/>
  <c r="AD181" i="32"/>
  <c r="AE181" i="32"/>
  <c r="AC182" i="32"/>
  <c r="AD182" i="32"/>
  <c r="AE182" i="32"/>
  <c r="AC183" i="32"/>
  <c r="AD183" i="32"/>
  <c r="AE183" i="32"/>
  <c r="AC184" i="32"/>
  <c r="AD184" i="32"/>
  <c r="AE184" i="32"/>
  <c r="AC185" i="32"/>
  <c r="AD185" i="32"/>
  <c r="AE185" i="32"/>
  <c r="AC186" i="32"/>
  <c r="AD186" i="32"/>
  <c r="AE186" i="32"/>
  <c r="AC187" i="32"/>
  <c r="AD187" i="32"/>
  <c r="AE187" i="32"/>
  <c r="AC188" i="32"/>
  <c r="AD188" i="32"/>
  <c r="AE188" i="32"/>
  <c r="AC189" i="32"/>
  <c r="AD189" i="32"/>
  <c r="AE189" i="32"/>
  <c r="AC190" i="32"/>
  <c r="AD190" i="32"/>
  <c r="AE190" i="32"/>
  <c r="AC191" i="32"/>
  <c r="AD191" i="32"/>
  <c r="AE191" i="32"/>
  <c r="AC192" i="32"/>
  <c r="AD192" i="32"/>
  <c r="AE192" i="32"/>
  <c r="AC193" i="32"/>
  <c r="AD193" i="32"/>
  <c r="AE193" i="32"/>
  <c r="AC194" i="32"/>
  <c r="AD194" i="32"/>
  <c r="AE194" i="32"/>
  <c r="AC195" i="32"/>
  <c r="AD195" i="32"/>
  <c r="AE195" i="32"/>
  <c r="AC196" i="32"/>
  <c r="AD196" i="32"/>
  <c r="AE196" i="32"/>
  <c r="AC197" i="32"/>
  <c r="AD197" i="32"/>
  <c r="AE197" i="32"/>
  <c r="AC198" i="32"/>
  <c r="AD198" i="32"/>
  <c r="AE198" i="32"/>
  <c r="AC199" i="32"/>
  <c r="AD199" i="32"/>
  <c r="AE199" i="32"/>
  <c r="AC200" i="32"/>
  <c r="AD200" i="32"/>
  <c r="AE200" i="32"/>
  <c r="AC201" i="32"/>
  <c r="AD201" i="32"/>
  <c r="AE201" i="32"/>
  <c r="AC202" i="32"/>
  <c r="AD202" i="32"/>
  <c r="AE202" i="32"/>
  <c r="AC203" i="32"/>
  <c r="AD203" i="32"/>
  <c r="AE203" i="32"/>
  <c r="AC204" i="32"/>
  <c r="AD204" i="32"/>
  <c r="AE204" i="32"/>
  <c r="AC205" i="32"/>
  <c r="AD205" i="32"/>
  <c r="AE205" i="32"/>
  <c r="AC206" i="32"/>
  <c r="AD206" i="32"/>
  <c r="AE206" i="32"/>
  <c r="AA207" i="32"/>
  <c r="AC207" i="32"/>
  <c r="AD207" i="32"/>
  <c r="AE207" i="32"/>
  <c r="AC208" i="32"/>
  <c r="AD208" i="32"/>
  <c r="AE208" i="32"/>
  <c r="AC209" i="32"/>
  <c r="AD209" i="32"/>
  <c r="AE209" i="32"/>
  <c r="AC210" i="32"/>
  <c r="AD210" i="32"/>
  <c r="AE210" i="32"/>
  <c r="AC211" i="32"/>
  <c r="AD211" i="32"/>
  <c r="AE211" i="32"/>
  <c r="AC212" i="32"/>
  <c r="AD212" i="32"/>
  <c r="AE212" i="32"/>
  <c r="AC213" i="32"/>
  <c r="AD213" i="32"/>
  <c r="AE213" i="32"/>
  <c r="AC214" i="32"/>
  <c r="AD214" i="32"/>
  <c r="AE214" i="32"/>
  <c r="AC215" i="32"/>
  <c r="AD215" i="32"/>
  <c r="AE215" i="32"/>
  <c r="AC216" i="32"/>
  <c r="AD216" i="32"/>
  <c r="AE216" i="32"/>
  <c r="AC217" i="32"/>
  <c r="AD217" i="32"/>
  <c r="AE217" i="32"/>
  <c r="AC218" i="32"/>
  <c r="AD218" i="32"/>
  <c r="AE218" i="32"/>
  <c r="AC219" i="32"/>
  <c r="AD219" i="32"/>
  <c r="AE219" i="32"/>
  <c r="AC220" i="32"/>
  <c r="AD220" i="32"/>
  <c r="AE220" i="32"/>
  <c r="AC221" i="32"/>
  <c r="AD221" i="32"/>
  <c r="AE221" i="32"/>
  <c r="AC222" i="32"/>
  <c r="AD222" i="32"/>
  <c r="AE222" i="32"/>
  <c r="AC223" i="32"/>
  <c r="AD223" i="32"/>
  <c r="AE223" i="32"/>
  <c r="AC224" i="32"/>
  <c r="AD224" i="32"/>
  <c r="AF224" i="32" s="1"/>
  <c r="AE224" i="32"/>
  <c r="AC225" i="32"/>
  <c r="AD225" i="32"/>
  <c r="AE225" i="32"/>
  <c r="AC226" i="32"/>
  <c r="AD226" i="32"/>
  <c r="AE226" i="32"/>
  <c r="AC227" i="32"/>
  <c r="AD227" i="32"/>
  <c r="AE227" i="32"/>
  <c r="AC228" i="32"/>
  <c r="AD228" i="32"/>
  <c r="AE228" i="32"/>
  <c r="AC229" i="32"/>
  <c r="AD229" i="32"/>
  <c r="AE229" i="32"/>
  <c r="AC230" i="32"/>
  <c r="AD230" i="32"/>
  <c r="AE230" i="32"/>
  <c r="AC231" i="32"/>
  <c r="AD231" i="32"/>
  <c r="AE231" i="32"/>
  <c r="AC232" i="32"/>
  <c r="AD232" i="32"/>
  <c r="AE232" i="32"/>
  <c r="AC233" i="32"/>
  <c r="AD233" i="32"/>
  <c r="AE233" i="32"/>
  <c r="AC234" i="32"/>
  <c r="AD234" i="32"/>
  <c r="AE234" i="32"/>
  <c r="AC235" i="32"/>
  <c r="AD235" i="32"/>
  <c r="AE235" i="32"/>
  <c r="AC236" i="32"/>
  <c r="AD236" i="32"/>
  <c r="AF236" i="32" s="1"/>
  <c r="AE236" i="32"/>
  <c r="AC237" i="32"/>
  <c r="AD237" i="32"/>
  <c r="AE237" i="32"/>
  <c r="AC238" i="32"/>
  <c r="AD238" i="32"/>
  <c r="AE238" i="32"/>
  <c r="AC239" i="32"/>
  <c r="AD239" i="32"/>
  <c r="AE239" i="32"/>
  <c r="AC240" i="32"/>
  <c r="AD240" i="32"/>
  <c r="AE240" i="32"/>
  <c r="AC241" i="32"/>
  <c r="AD241" i="32"/>
  <c r="AE241" i="32"/>
  <c r="AC242" i="32"/>
  <c r="AD242" i="32"/>
  <c r="AE242" i="32"/>
  <c r="AC243" i="32"/>
  <c r="AD243" i="32"/>
  <c r="AE243" i="32"/>
  <c r="AC244" i="32"/>
  <c r="AD244" i="32"/>
  <c r="AE244" i="32"/>
  <c r="AC245" i="32"/>
  <c r="AD245" i="32"/>
  <c r="AE245" i="32"/>
  <c r="AF245" i="32" s="1"/>
  <c r="AC246" i="32"/>
  <c r="AD246" i="32"/>
  <c r="AE246" i="32"/>
  <c r="AC247" i="32"/>
  <c r="AD247" i="32"/>
  <c r="AE247" i="32"/>
  <c r="AF247" i="32" s="1"/>
  <c r="AC248" i="32"/>
  <c r="AD248" i="32"/>
  <c r="AF248" i="32" s="1"/>
  <c r="AE248" i="32"/>
  <c r="AC249" i="32"/>
  <c r="AD249" i="32"/>
  <c r="AE249" i="32"/>
  <c r="AC250" i="32"/>
  <c r="AD250" i="32"/>
  <c r="AE250" i="32"/>
  <c r="AC251" i="32"/>
  <c r="AD251" i="32"/>
  <c r="AE251" i="32"/>
  <c r="AC252" i="32"/>
  <c r="AD252" i="32"/>
  <c r="AE252" i="32"/>
  <c r="AC253" i="32"/>
  <c r="AD253" i="32"/>
  <c r="AE253" i="32"/>
  <c r="AC254" i="32"/>
  <c r="AD254" i="32"/>
  <c r="AF254" i="32" s="1"/>
  <c r="AE254" i="32"/>
  <c r="AC255" i="32"/>
  <c r="AD255" i="32"/>
  <c r="AE255" i="32"/>
  <c r="AC256" i="32"/>
  <c r="AD256" i="32"/>
  <c r="AE256" i="32"/>
  <c r="AC257" i="32"/>
  <c r="AD257" i="32"/>
  <c r="AE257" i="32"/>
  <c r="AC258" i="32"/>
  <c r="AD258" i="32"/>
  <c r="AE258" i="32"/>
  <c r="AC259" i="32"/>
  <c r="AD259" i="32"/>
  <c r="AE259" i="32"/>
  <c r="AC260" i="32"/>
  <c r="AD260" i="32"/>
  <c r="AE260" i="32"/>
  <c r="AC261" i="32"/>
  <c r="AD261" i="32"/>
  <c r="AE261" i="32"/>
  <c r="AC262" i="32"/>
  <c r="AD262" i="32"/>
  <c r="AE262" i="32"/>
  <c r="AC263" i="32"/>
  <c r="AD263" i="32"/>
  <c r="AE263" i="32"/>
  <c r="AF263" i="32" s="1"/>
  <c r="AC264" i="32"/>
  <c r="AD264" i="32"/>
  <c r="AE264" i="32"/>
  <c r="AC265" i="32"/>
  <c r="AD265" i="32"/>
  <c r="AE265" i="32"/>
  <c r="AC266" i="32"/>
  <c r="AD266" i="32"/>
  <c r="AE266" i="32"/>
  <c r="AF266" i="32" s="1"/>
  <c r="AC267" i="32"/>
  <c r="AD267" i="32"/>
  <c r="AE267" i="32"/>
  <c r="AC268" i="32"/>
  <c r="AD268" i="32"/>
  <c r="AE268" i="32"/>
  <c r="AC269" i="32"/>
  <c r="AD269" i="32"/>
  <c r="AE269" i="32"/>
  <c r="AC270" i="32"/>
  <c r="AD270" i="32"/>
  <c r="AE270" i="32"/>
  <c r="AC271" i="32"/>
  <c r="AD271" i="32"/>
  <c r="AE271" i="32"/>
  <c r="AC272" i="32"/>
  <c r="AD272" i="32"/>
  <c r="AE272" i="32"/>
  <c r="AC273" i="32"/>
  <c r="AD273" i="32"/>
  <c r="AE273" i="32"/>
  <c r="AC274" i="32"/>
  <c r="AD274" i="32"/>
  <c r="AE274" i="32"/>
  <c r="AC275" i="32"/>
  <c r="AD275" i="32"/>
  <c r="AF275" i="32" s="1"/>
  <c r="AE275" i="32"/>
  <c r="AC276" i="32"/>
  <c r="AD276" i="32"/>
  <c r="AE276" i="32"/>
  <c r="AC277" i="32"/>
  <c r="AD277" i="32"/>
  <c r="AE277" i="32"/>
  <c r="AC278" i="32"/>
  <c r="AD278" i="32"/>
  <c r="AE278" i="32"/>
  <c r="AC279" i="32"/>
  <c r="AD279" i="32"/>
  <c r="AE279" i="32"/>
  <c r="AC280" i="32"/>
  <c r="AD280" i="32"/>
  <c r="AE280" i="32"/>
  <c r="AC281" i="32"/>
  <c r="AD281" i="32"/>
  <c r="AE281" i="32"/>
  <c r="AC282" i="32"/>
  <c r="AD282" i="32"/>
  <c r="AE282" i="32"/>
  <c r="AC283" i="32"/>
  <c r="AD283" i="32"/>
  <c r="AE283" i="32"/>
  <c r="AC284" i="32"/>
  <c r="AD284" i="32"/>
  <c r="AE284" i="32"/>
  <c r="AC285" i="32"/>
  <c r="AD285" i="32"/>
  <c r="AF285" i="32" s="1"/>
  <c r="AE285" i="32"/>
  <c r="AC286" i="32"/>
  <c r="AD286" i="32"/>
  <c r="AE286" i="32"/>
  <c r="AC287" i="32"/>
  <c r="AD287" i="32"/>
  <c r="AE287" i="32"/>
  <c r="AC288" i="32"/>
  <c r="AD288" i="32"/>
  <c r="AE288" i="32"/>
  <c r="AC289" i="32"/>
  <c r="AD289" i="32"/>
  <c r="AE289" i="32"/>
  <c r="AC290" i="32"/>
  <c r="AD290" i="32"/>
  <c r="AE290" i="32"/>
  <c r="AF290" i="32" s="1"/>
  <c r="AC291" i="32"/>
  <c r="AD291" i="32"/>
  <c r="AE291" i="32"/>
  <c r="AC292" i="32"/>
  <c r="AD292" i="32"/>
  <c r="AE292" i="32"/>
  <c r="AC293" i="32"/>
  <c r="AD293" i="32"/>
  <c r="AE293" i="32"/>
  <c r="AC294" i="32"/>
  <c r="AD294" i="32"/>
  <c r="AE294" i="32"/>
  <c r="AC295" i="32"/>
  <c r="AD295" i="32"/>
  <c r="AE295" i="32"/>
  <c r="AC296" i="32"/>
  <c r="AD296" i="32"/>
  <c r="AE296" i="32"/>
  <c r="AC297" i="32"/>
  <c r="AD297" i="32"/>
  <c r="AE297" i="32"/>
  <c r="AC298" i="32"/>
  <c r="AD298" i="32"/>
  <c r="AE298" i="32"/>
  <c r="AC299" i="32"/>
  <c r="AD299" i="32"/>
  <c r="AE299" i="32"/>
  <c r="AC300" i="32"/>
  <c r="AD300" i="32"/>
  <c r="AE300" i="32"/>
  <c r="AC301" i="32"/>
  <c r="AD301" i="32"/>
  <c r="AE301" i="32"/>
  <c r="AC302" i="32"/>
  <c r="AD302" i="32"/>
  <c r="AE302" i="32"/>
  <c r="AC303" i="32"/>
  <c r="AD303" i="32"/>
  <c r="AE303" i="32"/>
  <c r="AC304" i="32"/>
  <c r="AD304" i="32"/>
  <c r="AE304" i="32"/>
  <c r="AC305" i="32"/>
  <c r="AD305" i="32"/>
  <c r="AE305" i="32"/>
  <c r="AF305" i="32" s="1"/>
  <c r="AA306" i="32"/>
  <c r="AC306" i="32"/>
  <c r="AD306" i="32"/>
  <c r="AE306" i="32"/>
  <c r="AC307" i="32"/>
  <c r="AD307" i="32"/>
  <c r="AE307" i="32"/>
  <c r="AC308" i="32"/>
  <c r="AD308" i="32"/>
  <c r="AE308" i="32"/>
  <c r="AC309" i="32"/>
  <c r="AD309" i="32"/>
  <c r="AE309" i="32"/>
  <c r="AC310" i="32"/>
  <c r="AD310" i="32"/>
  <c r="AE310" i="32"/>
  <c r="AC311" i="32"/>
  <c r="AD311" i="32"/>
  <c r="AE311" i="32"/>
  <c r="AC312" i="32"/>
  <c r="AD312" i="32"/>
  <c r="AE312" i="32"/>
  <c r="AC313" i="32"/>
  <c r="AD313" i="32"/>
  <c r="AE313" i="32"/>
  <c r="AC314" i="32"/>
  <c r="AD314" i="32"/>
  <c r="AE314" i="32"/>
  <c r="AC315" i="32"/>
  <c r="AD315" i="32"/>
  <c r="AE315" i="32"/>
  <c r="AC316" i="32"/>
  <c r="AD316" i="32"/>
  <c r="AE316" i="32"/>
  <c r="AC317" i="32"/>
  <c r="AD317" i="32"/>
  <c r="AE317" i="32"/>
  <c r="AC318" i="32"/>
  <c r="AD318" i="32"/>
  <c r="AF318" i="32" s="1"/>
  <c r="AE318" i="32"/>
  <c r="AC319" i="32"/>
  <c r="AD319" i="32"/>
  <c r="AE319" i="32"/>
  <c r="AC320" i="32"/>
  <c r="AD320" i="32"/>
  <c r="AE320" i="32"/>
  <c r="AC321" i="32"/>
  <c r="AD321" i="32"/>
  <c r="AE321" i="32"/>
  <c r="AC322" i="32"/>
  <c r="AD322" i="32"/>
  <c r="AE322" i="32"/>
  <c r="AC323" i="32"/>
  <c r="AD323" i="32"/>
  <c r="AE323" i="32"/>
  <c r="AC324" i="32"/>
  <c r="AD324" i="32"/>
  <c r="AE324" i="32"/>
  <c r="AC325" i="32"/>
  <c r="AD325" i="32"/>
  <c r="AE325" i="32"/>
  <c r="AC326" i="32"/>
  <c r="AD326" i="32"/>
  <c r="AE326" i="32"/>
  <c r="AC327" i="32"/>
  <c r="AD327" i="32"/>
  <c r="AE327" i="32"/>
  <c r="AC328" i="32"/>
  <c r="AD328" i="32"/>
  <c r="AE328" i="32"/>
  <c r="AC329" i="32"/>
  <c r="AD329" i="32"/>
  <c r="AE329" i="32"/>
  <c r="AC330" i="32"/>
  <c r="AD330" i="32"/>
  <c r="AE330" i="32"/>
  <c r="AC331" i="32"/>
  <c r="AD331" i="32"/>
  <c r="AE331" i="32"/>
  <c r="AC332" i="32"/>
  <c r="AD332" i="32"/>
  <c r="AE332" i="32"/>
  <c r="AC333" i="32"/>
  <c r="AD333" i="32"/>
  <c r="AE333" i="32"/>
  <c r="AC334" i="32"/>
  <c r="AD334" i="32"/>
  <c r="AE334" i="32"/>
  <c r="AC335" i="32"/>
  <c r="AD335" i="32"/>
  <c r="AE335" i="32"/>
  <c r="AC336" i="32"/>
  <c r="AD336" i="32"/>
  <c r="AE336" i="32"/>
  <c r="AC337" i="32"/>
  <c r="AD337" i="32"/>
  <c r="AE337" i="32"/>
  <c r="AC338" i="32"/>
  <c r="AD338" i="32"/>
  <c r="AE338" i="32"/>
  <c r="AC339" i="32"/>
  <c r="AD339" i="32"/>
  <c r="AE339" i="32"/>
  <c r="AC340" i="32"/>
  <c r="AD340" i="32"/>
  <c r="AE340" i="32"/>
  <c r="AC341" i="32"/>
  <c r="AD341" i="32"/>
  <c r="AE341" i="32"/>
  <c r="AC342" i="32"/>
  <c r="AD342" i="32"/>
  <c r="AE342" i="32"/>
  <c r="AC343" i="32"/>
  <c r="AD343" i="32"/>
  <c r="AF343" i="32" s="1"/>
  <c r="AE343" i="32"/>
  <c r="AC344" i="32"/>
  <c r="AD344" i="32"/>
  <c r="AE344" i="32"/>
  <c r="AC345" i="32"/>
  <c r="AD345" i="32"/>
  <c r="AE345" i="32"/>
  <c r="AC346" i="32"/>
  <c r="AD346" i="32"/>
  <c r="AE346" i="32"/>
  <c r="AF346" i="32" s="1"/>
  <c r="AC347" i="32"/>
  <c r="AD347" i="32"/>
  <c r="AE347" i="32"/>
  <c r="AC348" i="32"/>
  <c r="AD348" i="32"/>
  <c r="AE348" i="32"/>
  <c r="AC349" i="32"/>
  <c r="AD349" i="32"/>
  <c r="AF349" i="32" s="1"/>
  <c r="AE349" i="32"/>
  <c r="AC350" i="32"/>
  <c r="AD350" i="32"/>
  <c r="AE350" i="32"/>
  <c r="AC351" i="32"/>
  <c r="AD351" i="32"/>
  <c r="AE351" i="32"/>
  <c r="AC352" i="32"/>
  <c r="AD352" i="32"/>
  <c r="AE352" i="32"/>
  <c r="AC353" i="32"/>
  <c r="AD353" i="32"/>
  <c r="AE353" i="32"/>
  <c r="AC354" i="32"/>
  <c r="AD354" i="32"/>
  <c r="AE354" i="32"/>
  <c r="AC355" i="32"/>
  <c r="AD355" i="32"/>
  <c r="AE355" i="32"/>
  <c r="AC356" i="32"/>
  <c r="AD356" i="32"/>
  <c r="AE356" i="32"/>
  <c r="AC357" i="32"/>
  <c r="AD357" i="32"/>
  <c r="AE357" i="32"/>
  <c r="AC358" i="32"/>
  <c r="AD358" i="32"/>
  <c r="AE358" i="32"/>
  <c r="AF358" i="32" s="1"/>
  <c r="AC359" i="32"/>
  <c r="AD359" i="32"/>
  <c r="AE359" i="32"/>
  <c r="AC360" i="32"/>
  <c r="AD360" i="32"/>
  <c r="AE360" i="32"/>
  <c r="AC361" i="32"/>
  <c r="AD361" i="32"/>
  <c r="AE361" i="32"/>
  <c r="AC362" i="32"/>
  <c r="AD362" i="32"/>
  <c r="AE362" i="32"/>
  <c r="AC363" i="32"/>
  <c r="AD363" i="32"/>
  <c r="AE363" i="32"/>
  <c r="AC364" i="32"/>
  <c r="AD364" i="32"/>
  <c r="AE364" i="32"/>
  <c r="AC365" i="32"/>
  <c r="AD365" i="32"/>
  <c r="AE365" i="32"/>
  <c r="AC366" i="32"/>
  <c r="AD366" i="32"/>
  <c r="AE366" i="32"/>
  <c r="AC367" i="32"/>
  <c r="AD367" i="32"/>
  <c r="AE367" i="32"/>
  <c r="AC368" i="32"/>
  <c r="AD368" i="32"/>
  <c r="AE368" i="32"/>
  <c r="AC369" i="32"/>
  <c r="AD369" i="32"/>
  <c r="AE369" i="32"/>
  <c r="AC370" i="32"/>
  <c r="AD370" i="32"/>
  <c r="AE370" i="32"/>
  <c r="AF370" i="32" s="1"/>
  <c r="AC371" i="32"/>
  <c r="AD371" i="32"/>
  <c r="AE371" i="32"/>
  <c r="AC372" i="32"/>
  <c r="AD372" i="32"/>
  <c r="AE372" i="32"/>
  <c r="AC373" i="32"/>
  <c r="AD373" i="32"/>
  <c r="AE373" i="32"/>
  <c r="AC374" i="32"/>
  <c r="AD374" i="32"/>
  <c r="AE374" i="32"/>
  <c r="AC375" i="32"/>
  <c r="AD375" i="32"/>
  <c r="AE375" i="32"/>
  <c r="AC376" i="32"/>
  <c r="AD376" i="32"/>
  <c r="AE376" i="32"/>
  <c r="AC377" i="32"/>
  <c r="AD377" i="32"/>
  <c r="AE377" i="32"/>
  <c r="AC378" i="32"/>
  <c r="AD378" i="32"/>
  <c r="AE378" i="32"/>
  <c r="AC379" i="32"/>
  <c r="AD379" i="32"/>
  <c r="AE379" i="32"/>
  <c r="AC380" i="32"/>
  <c r="AD380" i="32"/>
  <c r="AE380" i="32"/>
  <c r="AC381" i="32"/>
  <c r="AD381" i="32"/>
  <c r="AE381" i="32"/>
  <c r="AC382" i="32"/>
  <c r="AD382" i="32"/>
  <c r="AE382" i="32"/>
  <c r="AC383" i="32"/>
  <c r="AD383" i="32"/>
  <c r="AE383" i="32"/>
  <c r="AC384" i="32"/>
  <c r="AD384" i="32"/>
  <c r="AE384" i="32"/>
  <c r="AC385" i="32"/>
  <c r="AD385" i="32"/>
  <c r="AE385" i="32"/>
  <c r="AC386" i="32"/>
  <c r="AD386" i="32"/>
  <c r="AE386" i="32"/>
  <c r="AC387" i="32"/>
  <c r="AD387" i="32"/>
  <c r="AE387" i="32"/>
  <c r="AC388" i="32"/>
  <c r="AD388" i="32"/>
  <c r="AE388" i="32"/>
  <c r="AC389" i="32"/>
  <c r="AD389" i="32"/>
  <c r="AE389" i="32"/>
  <c r="AC390" i="32"/>
  <c r="AD390" i="32"/>
  <c r="AE390" i="32"/>
  <c r="AC391" i="32"/>
  <c r="AD391" i="32"/>
  <c r="AE391" i="32"/>
  <c r="AC392" i="32"/>
  <c r="AD392" i="32"/>
  <c r="AE392" i="32"/>
  <c r="AC393" i="32"/>
  <c r="AD393" i="32"/>
  <c r="AE393" i="32"/>
  <c r="AC394" i="32"/>
  <c r="AD394" i="32"/>
  <c r="AE394" i="32"/>
  <c r="AC395" i="32"/>
  <c r="AD395" i="32"/>
  <c r="AE395" i="32"/>
  <c r="AC396" i="32"/>
  <c r="AD396" i="32"/>
  <c r="AE396" i="32"/>
  <c r="AC397" i="32"/>
  <c r="AD397" i="32"/>
  <c r="AE397" i="32"/>
  <c r="AC398" i="32"/>
  <c r="AD398" i="32"/>
  <c r="AE398" i="32"/>
  <c r="AC399" i="32"/>
  <c r="AD399" i="32"/>
  <c r="AE399" i="32"/>
  <c r="AC400" i="32"/>
  <c r="AD400" i="32"/>
  <c r="AE400" i="32"/>
  <c r="AC401" i="32"/>
  <c r="AD401" i="32"/>
  <c r="AE401" i="32"/>
  <c r="AC402" i="32"/>
  <c r="AD402" i="32"/>
  <c r="AE402" i="32"/>
  <c r="AC403" i="32"/>
  <c r="AD403" i="32"/>
  <c r="AE403" i="32"/>
  <c r="AC404" i="32"/>
  <c r="AD404" i="32"/>
  <c r="AE404" i="32"/>
  <c r="AC405" i="32"/>
  <c r="AD405" i="32"/>
  <c r="AE405" i="32"/>
  <c r="AC406" i="32"/>
  <c r="AD406" i="32"/>
  <c r="AE406" i="32"/>
  <c r="AA407" i="32"/>
  <c r="AC407" i="32"/>
  <c r="AD407" i="32"/>
  <c r="AE407" i="32"/>
  <c r="AC408" i="32"/>
  <c r="AD408" i="32"/>
  <c r="AE408" i="32"/>
  <c r="AC409" i="32"/>
  <c r="AD409" i="32"/>
  <c r="AE409" i="32"/>
  <c r="AC410" i="32"/>
  <c r="AD410" i="32"/>
  <c r="AE410" i="32"/>
  <c r="AC411" i="32"/>
  <c r="AD411" i="32"/>
  <c r="AE411" i="32"/>
  <c r="AC412" i="32"/>
  <c r="AD412" i="32"/>
  <c r="AE412" i="32"/>
  <c r="AC413" i="32"/>
  <c r="AD413" i="32"/>
  <c r="AE413" i="32"/>
  <c r="AC414" i="32"/>
  <c r="AD414" i="32"/>
  <c r="AE414" i="32"/>
  <c r="AC415" i="32"/>
  <c r="AD415" i="32"/>
  <c r="AE415" i="32"/>
  <c r="AC416" i="32"/>
  <c r="AD416" i="32"/>
  <c r="AE416" i="32"/>
  <c r="AC417" i="32"/>
  <c r="AD417" i="32"/>
  <c r="AE417" i="32"/>
  <c r="AC418" i="32"/>
  <c r="AD418" i="32"/>
  <c r="AE418" i="32"/>
  <c r="AC419" i="32"/>
  <c r="AD419" i="32"/>
  <c r="AE419" i="32"/>
  <c r="AC420" i="32"/>
  <c r="AD420" i="32"/>
  <c r="AE420" i="32"/>
  <c r="AC421" i="32"/>
  <c r="AD421" i="32"/>
  <c r="AE421" i="32"/>
  <c r="AC422" i="32"/>
  <c r="AD422" i="32"/>
  <c r="AE422" i="32"/>
  <c r="AC423" i="32"/>
  <c r="AD423" i="32"/>
  <c r="AE423" i="32"/>
  <c r="AC424" i="32"/>
  <c r="AD424" i="32"/>
  <c r="AE424" i="32"/>
  <c r="AC425" i="32"/>
  <c r="AD425" i="32"/>
  <c r="AE425" i="32"/>
  <c r="AC426" i="32"/>
  <c r="AD426" i="32"/>
  <c r="AE426" i="32"/>
  <c r="AC427" i="32"/>
  <c r="AD427" i="32"/>
  <c r="AE427" i="32"/>
  <c r="AC428" i="32"/>
  <c r="AD428" i="32"/>
  <c r="AE428" i="32"/>
  <c r="AC429" i="32"/>
  <c r="AD429" i="32"/>
  <c r="AE429" i="32"/>
  <c r="AF429" i="32"/>
  <c r="AC430" i="32"/>
  <c r="AD430" i="32"/>
  <c r="AE430" i="32"/>
  <c r="AC431" i="32"/>
  <c r="AD431" i="32"/>
  <c r="AE431" i="32"/>
  <c r="AC432" i="32"/>
  <c r="AD432" i="32"/>
  <c r="AE432" i="32"/>
  <c r="AC433" i="32"/>
  <c r="AD433" i="32"/>
  <c r="AE433" i="32"/>
  <c r="AC434" i="32"/>
  <c r="AD434" i="32"/>
  <c r="AF434" i="32" s="1"/>
  <c r="AE434" i="32"/>
  <c r="AC435" i="32"/>
  <c r="AD435" i="32"/>
  <c r="AE435" i="32"/>
  <c r="AC436" i="32"/>
  <c r="AD436" i="32"/>
  <c r="AE436" i="32"/>
  <c r="AC437" i="32"/>
  <c r="AD437" i="32"/>
  <c r="AE437" i="32"/>
  <c r="AC438" i="32"/>
  <c r="AD438" i="32"/>
  <c r="AE438" i="32"/>
  <c r="AC439" i="32"/>
  <c r="AD439" i="32"/>
  <c r="AE439" i="32"/>
  <c r="AC440" i="32"/>
  <c r="AD440" i="32"/>
  <c r="AE440" i="32"/>
  <c r="AC441" i="32"/>
  <c r="AD441" i="32"/>
  <c r="AF441" i="32" s="1"/>
  <c r="AE441" i="32"/>
  <c r="AC442" i="32"/>
  <c r="AD442" i="32"/>
  <c r="AE442" i="32"/>
  <c r="AC443" i="32"/>
  <c r="AD443" i="32"/>
  <c r="AE443" i="32"/>
  <c r="AC444" i="32"/>
  <c r="AD444" i="32"/>
  <c r="AE444" i="32"/>
  <c r="AC445" i="32"/>
  <c r="AD445" i="32"/>
  <c r="AE445" i="32"/>
  <c r="AC446" i="32"/>
  <c r="AD446" i="32"/>
  <c r="AE446" i="32"/>
  <c r="AC447" i="32"/>
  <c r="AD447" i="32"/>
  <c r="AE447" i="32"/>
  <c r="AC448" i="32"/>
  <c r="AD448" i="32"/>
  <c r="AE448" i="32"/>
  <c r="AC449" i="32"/>
  <c r="AD449" i="32"/>
  <c r="AE449" i="32"/>
  <c r="AC450" i="32"/>
  <c r="AD450" i="32"/>
  <c r="AE450" i="32"/>
  <c r="AC451" i="32"/>
  <c r="AD451" i="32"/>
  <c r="AE451" i="32"/>
  <c r="AC452" i="32"/>
  <c r="AD452" i="32"/>
  <c r="AE452" i="32"/>
  <c r="AC453" i="32"/>
  <c r="AD453" i="32"/>
  <c r="AE453" i="32"/>
  <c r="AC454" i="32"/>
  <c r="AD454" i="32"/>
  <c r="AE454" i="32"/>
  <c r="AC455" i="32"/>
  <c r="AD455" i="32"/>
  <c r="AE455" i="32"/>
  <c r="AC456" i="32"/>
  <c r="AD456" i="32"/>
  <c r="AE456" i="32"/>
  <c r="AC457" i="32"/>
  <c r="AD457" i="32"/>
  <c r="AF457" i="32" s="1"/>
  <c r="AE457" i="32"/>
  <c r="AC458" i="32"/>
  <c r="AD458" i="32"/>
  <c r="AF458" i="32" s="1"/>
  <c r="AE458" i="32"/>
  <c r="AC459" i="32"/>
  <c r="AD459" i="32"/>
  <c r="AF459" i="32" s="1"/>
  <c r="AE459" i="32"/>
  <c r="AC460" i="32"/>
  <c r="AD460" i="32"/>
  <c r="AE460" i="32"/>
  <c r="AC461" i="32"/>
  <c r="AD461" i="32"/>
  <c r="AE461" i="32"/>
  <c r="AC462" i="32"/>
  <c r="AD462" i="32"/>
  <c r="AE462" i="32"/>
  <c r="AC463" i="32"/>
  <c r="AD463" i="32"/>
  <c r="AE463" i="32"/>
  <c r="AC464" i="32"/>
  <c r="AD464" i="32"/>
  <c r="AE464" i="32"/>
  <c r="AC465" i="32"/>
  <c r="AD465" i="32"/>
  <c r="AE465" i="32"/>
  <c r="AF465" i="32"/>
  <c r="AC466" i="32"/>
  <c r="AD466" i="32"/>
  <c r="AE466" i="32"/>
  <c r="AC467" i="32"/>
  <c r="AD467" i="32"/>
  <c r="AE467" i="32"/>
  <c r="AC468" i="32"/>
  <c r="AD468" i="32"/>
  <c r="AE468" i="32"/>
  <c r="AC469" i="32"/>
  <c r="AD469" i="32"/>
  <c r="AE469" i="32"/>
  <c r="AC470" i="32"/>
  <c r="AD470" i="32"/>
  <c r="AE470" i="32"/>
  <c r="AC471" i="32"/>
  <c r="AD471" i="32"/>
  <c r="AE471" i="32"/>
  <c r="AF6" i="12"/>
  <c r="AE6" i="12"/>
  <c r="AD6" i="12"/>
  <c r="AC6" i="12"/>
  <c r="AB6" i="12"/>
  <c r="AA6" i="12"/>
  <c r="Z6" i="12"/>
  <c r="X6" i="12"/>
  <c r="W6" i="12"/>
  <c r="V6" i="12"/>
  <c r="U6" i="12"/>
  <c r="T6" i="12"/>
  <c r="S6" i="12"/>
  <c r="R6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AF6" i="11"/>
  <c r="AE6" i="11"/>
  <c r="AD6" i="11"/>
  <c r="AC6" i="11"/>
  <c r="AB6" i="11"/>
  <c r="AA6" i="11"/>
  <c r="Z6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AF6" i="10"/>
  <c r="AE6" i="10"/>
  <c r="AD6" i="10"/>
  <c r="AC6" i="10"/>
  <c r="AB6" i="10"/>
  <c r="AA6" i="10"/>
  <c r="Z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AF6" i="9"/>
  <c r="AE6" i="9"/>
  <c r="AD6" i="9"/>
  <c r="AC6" i="9"/>
  <c r="AB6" i="9"/>
  <c r="AA6" i="9"/>
  <c r="Z6" i="9"/>
  <c r="X6" i="9"/>
  <c r="W6" i="9"/>
  <c r="V6" i="9"/>
  <c r="U6" i="9"/>
  <c r="T6" i="9"/>
  <c r="S6" i="9"/>
  <c r="R6" i="9"/>
  <c r="Q6" i="9"/>
  <c r="P6" i="9"/>
  <c r="O6" i="9"/>
  <c r="N6" i="9"/>
  <c r="M6" i="9"/>
  <c r="L6" i="9"/>
  <c r="K6" i="9"/>
  <c r="J6" i="9"/>
  <c r="I6" i="9"/>
  <c r="H6" i="9"/>
  <c r="G6" i="9"/>
  <c r="F6" i="9"/>
  <c r="E6" i="9"/>
  <c r="AF6" i="8"/>
  <c r="AE6" i="8"/>
  <c r="AD6" i="8"/>
  <c r="AC6" i="8"/>
  <c r="AB6" i="8"/>
  <c r="AA6" i="8"/>
  <c r="Z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AF6" i="7"/>
  <c r="AE6" i="7"/>
  <c r="AD6" i="7"/>
  <c r="AC6" i="7"/>
  <c r="AB6" i="7"/>
  <c r="AA6" i="7"/>
  <c r="Z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AF6" i="6"/>
  <c r="AE6" i="6"/>
  <c r="AD6" i="6"/>
  <c r="AC6" i="6"/>
  <c r="AB6" i="6"/>
  <c r="AA6" i="6"/>
  <c r="Z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AF6" i="5"/>
  <c r="AE6" i="5"/>
  <c r="AD6" i="5"/>
  <c r="AC6" i="5"/>
  <c r="AB6" i="5"/>
  <c r="AA6" i="5"/>
  <c r="Z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AF6" i="4"/>
  <c r="AE6" i="4"/>
  <c r="AD6" i="4"/>
  <c r="AC6" i="4"/>
  <c r="AB6" i="4"/>
  <c r="AA6" i="4"/>
  <c r="Z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AF6" i="3"/>
  <c r="AE6" i="3"/>
  <c r="AD6" i="3"/>
  <c r="AC6" i="3"/>
  <c r="AB6" i="3"/>
  <c r="AA6" i="3"/>
  <c r="Z6" i="3"/>
  <c r="X6" i="3"/>
  <c r="W6" i="3"/>
  <c r="V6" i="3"/>
  <c r="U6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F6" i="3"/>
  <c r="E6" i="3"/>
  <c r="AF6" i="15"/>
  <c r="AE6" i="15"/>
  <c r="AD6" i="15"/>
  <c r="AC6" i="15"/>
  <c r="AB6" i="15"/>
  <c r="AA6" i="15"/>
  <c r="Z6" i="15"/>
  <c r="X6" i="15"/>
  <c r="W6" i="15"/>
  <c r="V6" i="15"/>
  <c r="U6" i="15"/>
  <c r="T6" i="15"/>
  <c r="S6" i="15"/>
  <c r="R6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AF6" i="14"/>
  <c r="AE6" i="14"/>
  <c r="AD6" i="14"/>
  <c r="AC6" i="14"/>
  <c r="AB6" i="14"/>
  <c r="AA6" i="14"/>
  <c r="Z6" i="14"/>
  <c r="X6" i="14"/>
  <c r="W6" i="14"/>
  <c r="V6" i="14"/>
  <c r="U6" i="14"/>
  <c r="T6" i="14"/>
  <c r="S6" i="14"/>
  <c r="R6" i="14"/>
  <c r="Q6" i="14"/>
  <c r="P6" i="14"/>
  <c r="O6" i="14"/>
  <c r="N6" i="14"/>
  <c r="M6" i="14"/>
  <c r="L6" i="14"/>
  <c r="K6" i="14"/>
  <c r="J6" i="14"/>
  <c r="I6" i="14"/>
  <c r="H6" i="14"/>
  <c r="G6" i="14"/>
  <c r="F6" i="14"/>
  <c r="E6" i="14"/>
  <c r="AF6" i="16"/>
  <c r="AE6" i="16"/>
  <c r="AD6" i="16"/>
  <c r="AC6" i="16"/>
  <c r="AB6" i="16"/>
  <c r="AA6" i="16"/>
  <c r="Z6" i="16"/>
  <c r="X6" i="16"/>
  <c r="W6" i="16"/>
  <c r="V6" i="16"/>
  <c r="U6" i="16"/>
  <c r="T6" i="16"/>
  <c r="S6" i="16"/>
  <c r="R6" i="16"/>
  <c r="Q6" i="16"/>
  <c r="P6" i="16"/>
  <c r="O6" i="16"/>
  <c r="N6" i="16"/>
  <c r="M6" i="16"/>
  <c r="L6" i="16"/>
  <c r="K6" i="16"/>
  <c r="J6" i="16"/>
  <c r="I6" i="16"/>
  <c r="H6" i="16"/>
  <c r="G6" i="16"/>
  <c r="F6" i="16"/>
  <c r="E6" i="16"/>
  <c r="AF6" i="32"/>
  <c r="AE6" i="32"/>
  <c r="AD6" i="32"/>
  <c r="AC6" i="32"/>
  <c r="AB6" i="32"/>
  <c r="AA6" i="32"/>
  <c r="Z6" i="32"/>
  <c r="X6" i="32"/>
  <c r="W6" i="32"/>
  <c r="V6" i="32"/>
  <c r="U6" i="32"/>
  <c r="T6" i="32"/>
  <c r="S6" i="32"/>
  <c r="R6" i="32"/>
  <c r="Q6" i="32"/>
  <c r="P6" i="32"/>
  <c r="O6" i="32"/>
  <c r="N6" i="32"/>
  <c r="M6" i="32"/>
  <c r="L6" i="32"/>
  <c r="K6" i="32"/>
  <c r="J6" i="32"/>
  <c r="I6" i="32"/>
  <c r="H6" i="32"/>
  <c r="G6" i="32"/>
  <c r="F6" i="32"/>
  <c r="E6" i="32"/>
  <c r="C159" i="14"/>
  <c r="A158" i="14"/>
  <c r="C108" i="14"/>
  <c r="A107" i="14"/>
  <c r="C58" i="14"/>
  <c r="A57" i="14"/>
  <c r="C8" i="14"/>
  <c r="A7" i="14"/>
  <c r="C159" i="15"/>
  <c r="A158" i="15"/>
  <c r="C108" i="15"/>
  <c r="A107" i="15"/>
  <c r="C58" i="15"/>
  <c r="A57" i="15"/>
  <c r="C8" i="15"/>
  <c r="A7" i="15"/>
  <c r="C159" i="3"/>
  <c r="A158" i="3"/>
  <c r="C108" i="3"/>
  <c r="A107" i="3"/>
  <c r="C58" i="3"/>
  <c r="A57" i="3"/>
  <c r="C8" i="3"/>
  <c r="A7" i="3"/>
  <c r="C208" i="5"/>
  <c r="A207" i="5"/>
  <c r="C157" i="5"/>
  <c r="A156" i="5"/>
  <c r="C107" i="5"/>
  <c r="A106" i="5"/>
  <c r="C58" i="5"/>
  <c r="A57" i="5"/>
  <c r="C8" i="5"/>
  <c r="A7" i="5"/>
  <c r="C208" i="6"/>
  <c r="A207" i="6"/>
  <c r="C157" i="6"/>
  <c r="A156" i="6"/>
  <c r="C107" i="6"/>
  <c r="A106" i="6"/>
  <c r="C58" i="6"/>
  <c r="A57" i="6"/>
  <c r="C8" i="6"/>
  <c r="A7" i="6"/>
  <c r="C208" i="7"/>
  <c r="A207" i="7"/>
  <c r="C157" i="7"/>
  <c r="A156" i="7"/>
  <c r="C107" i="7"/>
  <c r="A106" i="7"/>
  <c r="C58" i="7"/>
  <c r="A57" i="7"/>
  <c r="C8" i="7"/>
  <c r="A7" i="7"/>
  <c r="C208" i="8"/>
  <c r="A207" i="8"/>
  <c r="C157" i="8"/>
  <c r="A156" i="8"/>
  <c r="C107" i="8"/>
  <c r="A106" i="8"/>
  <c r="C58" i="8"/>
  <c r="A57" i="8"/>
  <c r="C8" i="8"/>
  <c r="A7" i="8"/>
  <c r="C408" i="9"/>
  <c r="A407" i="9"/>
  <c r="C307" i="9"/>
  <c r="A306" i="9"/>
  <c r="C208" i="9"/>
  <c r="A207" i="9"/>
  <c r="C157" i="9"/>
  <c r="A156" i="9"/>
  <c r="C107" i="9"/>
  <c r="A106" i="9"/>
  <c r="C58" i="9"/>
  <c r="A57" i="9"/>
  <c r="C8" i="9"/>
  <c r="A7" i="9"/>
  <c r="C408" i="10"/>
  <c r="A407" i="10"/>
  <c r="C307" i="10"/>
  <c r="A306" i="10"/>
  <c r="C208" i="10"/>
  <c r="A207" i="10"/>
  <c r="C157" i="10"/>
  <c r="A156" i="10"/>
  <c r="C107" i="10"/>
  <c r="A106" i="10"/>
  <c r="C58" i="10"/>
  <c r="A57" i="10"/>
  <c r="C8" i="10"/>
  <c r="A7" i="10"/>
  <c r="C408" i="11"/>
  <c r="A407" i="11"/>
  <c r="C307" i="11"/>
  <c r="A306" i="11"/>
  <c r="C208" i="11"/>
  <c r="A207" i="11"/>
  <c r="C157" i="11"/>
  <c r="A156" i="11"/>
  <c r="C107" i="11"/>
  <c r="A106" i="11"/>
  <c r="C58" i="11"/>
  <c r="A57" i="11"/>
  <c r="C8" i="11"/>
  <c r="A7" i="11"/>
  <c r="C408" i="12"/>
  <c r="A407" i="12"/>
  <c r="C307" i="12"/>
  <c r="A306" i="12"/>
  <c r="C208" i="12"/>
  <c r="A207" i="12"/>
  <c r="C157" i="12"/>
  <c r="A156" i="12"/>
  <c r="C107" i="12"/>
  <c r="A106" i="12"/>
  <c r="C58" i="12"/>
  <c r="A57" i="12"/>
  <c r="C8" i="12"/>
  <c r="A7" i="12"/>
  <c r="C408" i="16"/>
  <c r="A407" i="16"/>
  <c r="Z407" i="16" s="1"/>
  <c r="C307" i="16"/>
  <c r="A306" i="16"/>
  <c r="Z306" i="16" s="1"/>
  <c r="C209" i="16"/>
  <c r="C208" i="16"/>
  <c r="A207" i="16"/>
  <c r="Z207" i="16" s="1"/>
  <c r="C157" i="16"/>
  <c r="A156" i="16"/>
  <c r="Z156" i="16" s="1"/>
  <c r="C107" i="16"/>
  <c r="A106" i="16"/>
  <c r="Z106" i="16" s="1"/>
  <c r="C58" i="16"/>
  <c r="A57" i="16"/>
  <c r="Z57" i="16" s="1"/>
  <c r="C8" i="16"/>
  <c r="A7" i="16"/>
  <c r="C408" i="32"/>
  <c r="A407" i="32"/>
  <c r="Z407" i="32" s="1"/>
  <c r="C307" i="32"/>
  <c r="A306" i="32"/>
  <c r="Z306" i="32" s="1"/>
  <c r="C208" i="32"/>
  <c r="A207" i="32"/>
  <c r="Z207" i="32" s="1"/>
  <c r="C158" i="32"/>
  <c r="C157" i="32"/>
  <c r="A156" i="32"/>
  <c r="Z156" i="32" s="1"/>
  <c r="C107" i="32"/>
  <c r="B107" i="32"/>
  <c r="A106" i="32"/>
  <c r="Z106" i="32" s="1"/>
  <c r="C58" i="32"/>
  <c r="A57" i="32"/>
  <c r="Z57" i="32" s="1"/>
  <c r="C8" i="32"/>
  <c r="A7" i="32"/>
  <c r="D6" i="52"/>
  <c r="C6" i="52"/>
  <c r="C6" i="4" s="1"/>
  <c r="B6" i="52"/>
  <c r="A6" i="52"/>
  <c r="A6" i="4" s="1"/>
  <c r="D208" i="52"/>
  <c r="C408" i="52"/>
  <c r="C307" i="52"/>
  <c r="C208" i="52"/>
  <c r="C157" i="52"/>
  <c r="C107" i="52"/>
  <c r="C58" i="52"/>
  <c r="C8" i="52"/>
  <c r="B8" i="52"/>
  <c r="A407" i="52"/>
  <c r="A306" i="52"/>
  <c r="A207" i="52"/>
  <c r="A156" i="52"/>
  <c r="A106" i="52"/>
  <c r="Y106" i="11" s="1"/>
  <c r="A57" i="52"/>
  <c r="Y57" i="10" s="1"/>
  <c r="A7" i="52"/>
  <c r="K401" i="18"/>
  <c r="K301" i="18"/>
  <c r="K203" i="18"/>
  <c r="K153" i="18"/>
  <c r="K104" i="18"/>
  <c r="D107" i="32" s="1"/>
  <c r="K56" i="18"/>
  <c r="D58" i="32" s="1"/>
  <c r="K7" i="18"/>
  <c r="E403" i="18"/>
  <c r="E404" i="18"/>
  <c r="E405" i="18"/>
  <c r="E406" i="18"/>
  <c r="E407" i="18"/>
  <c r="E408" i="18"/>
  <c r="E409" i="18"/>
  <c r="E410" i="18"/>
  <c r="E411" i="18"/>
  <c r="E412" i="18"/>
  <c r="E413" i="18"/>
  <c r="E414" i="18"/>
  <c r="E415" i="18"/>
  <c r="E416" i="18"/>
  <c r="E417" i="18"/>
  <c r="E418" i="18"/>
  <c r="E419" i="18"/>
  <c r="E420" i="18"/>
  <c r="E421" i="18"/>
  <c r="E422" i="18"/>
  <c r="E423" i="18"/>
  <c r="E424" i="18"/>
  <c r="E425" i="18"/>
  <c r="E426" i="18"/>
  <c r="E427" i="18"/>
  <c r="E428" i="18"/>
  <c r="E429" i="18"/>
  <c r="E430" i="18"/>
  <c r="E431" i="18"/>
  <c r="E432" i="18"/>
  <c r="E433" i="18"/>
  <c r="E434" i="18"/>
  <c r="E435" i="18"/>
  <c r="E436" i="18"/>
  <c r="E437" i="18"/>
  <c r="E438" i="18"/>
  <c r="E439" i="18"/>
  <c r="E440" i="18"/>
  <c r="E441" i="18"/>
  <c r="E442" i="18"/>
  <c r="E443" i="18"/>
  <c r="E444" i="18"/>
  <c r="E445" i="18"/>
  <c r="E446" i="18"/>
  <c r="E447" i="18"/>
  <c r="E448" i="18"/>
  <c r="E449" i="18"/>
  <c r="E450" i="18"/>
  <c r="E451" i="18"/>
  <c r="E452" i="18"/>
  <c r="E453" i="18"/>
  <c r="E454" i="18"/>
  <c r="E455" i="18"/>
  <c r="E456" i="18"/>
  <c r="E457" i="18"/>
  <c r="E458" i="18"/>
  <c r="E459" i="18"/>
  <c r="E460" i="18"/>
  <c r="E461" i="18"/>
  <c r="E462" i="18"/>
  <c r="E463" i="18"/>
  <c r="E464" i="18"/>
  <c r="E402" i="18"/>
  <c r="G401" i="18"/>
  <c r="I402" i="18"/>
  <c r="E303" i="18"/>
  <c r="E304" i="18"/>
  <c r="E305" i="18"/>
  <c r="E306" i="18"/>
  <c r="E307" i="18"/>
  <c r="E308" i="18"/>
  <c r="E309" i="18"/>
  <c r="E310" i="18"/>
  <c r="E311" i="18"/>
  <c r="E312" i="18"/>
  <c r="E313" i="18"/>
  <c r="E314" i="18"/>
  <c r="E315" i="18"/>
  <c r="E316" i="18"/>
  <c r="E317" i="18"/>
  <c r="E318" i="18"/>
  <c r="E319" i="18"/>
  <c r="E320" i="18"/>
  <c r="E321" i="18"/>
  <c r="E322" i="18"/>
  <c r="E323" i="18"/>
  <c r="E324" i="18"/>
  <c r="E325" i="18"/>
  <c r="E326" i="18"/>
  <c r="E327" i="18"/>
  <c r="E328" i="18"/>
  <c r="E329" i="18"/>
  <c r="E330" i="18"/>
  <c r="E331" i="18"/>
  <c r="E332" i="18"/>
  <c r="E333" i="18"/>
  <c r="E334" i="18"/>
  <c r="E335" i="18"/>
  <c r="E336" i="18"/>
  <c r="E337" i="18"/>
  <c r="E338" i="18"/>
  <c r="E339" i="18"/>
  <c r="E340" i="18"/>
  <c r="E341" i="18"/>
  <c r="E342" i="18"/>
  <c r="E343" i="18"/>
  <c r="E344" i="18"/>
  <c r="E345" i="18"/>
  <c r="E346" i="18"/>
  <c r="E347" i="18"/>
  <c r="E348" i="18"/>
  <c r="E349" i="18"/>
  <c r="E350" i="18"/>
  <c r="E351" i="18"/>
  <c r="E352" i="18"/>
  <c r="E353" i="18"/>
  <c r="E354" i="18"/>
  <c r="E355" i="18"/>
  <c r="E356" i="18"/>
  <c r="E357" i="18"/>
  <c r="E358" i="18"/>
  <c r="E359" i="18"/>
  <c r="E360" i="18"/>
  <c r="E361" i="18"/>
  <c r="E362" i="18"/>
  <c r="E363" i="18"/>
  <c r="E364" i="18"/>
  <c r="E365" i="18"/>
  <c r="E366" i="18"/>
  <c r="E367" i="18"/>
  <c r="E368" i="18"/>
  <c r="E369" i="18"/>
  <c r="E370" i="18"/>
  <c r="E371" i="18"/>
  <c r="E372" i="18"/>
  <c r="E373" i="18"/>
  <c r="E374" i="18"/>
  <c r="E375" i="18"/>
  <c r="E376" i="18"/>
  <c r="E377" i="18"/>
  <c r="E378" i="18"/>
  <c r="E379" i="18"/>
  <c r="E380" i="18"/>
  <c r="E381" i="18"/>
  <c r="E382" i="18"/>
  <c r="E383" i="18"/>
  <c r="E384" i="18"/>
  <c r="E385" i="18"/>
  <c r="E386" i="18"/>
  <c r="E387" i="18"/>
  <c r="E388" i="18"/>
  <c r="E389" i="18"/>
  <c r="E390" i="18"/>
  <c r="E391" i="18"/>
  <c r="E392" i="18"/>
  <c r="E393" i="18"/>
  <c r="E394" i="18"/>
  <c r="E395" i="18"/>
  <c r="E396" i="18"/>
  <c r="E397" i="18"/>
  <c r="E398" i="18"/>
  <c r="E399" i="18"/>
  <c r="E400" i="18"/>
  <c r="E302" i="18"/>
  <c r="G301" i="18"/>
  <c r="I302" i="18"/>
  <c r="C308" i="52" s="1"/>
  <c r="E205" i="18"/>
  <c r="E206" i="18"/>
  <c r="E207" i="18"/>
  <c r="E208" i="18"/>
  <c r="E209" i="18"/>
  <c r="E210" i="18"/>
  <c r="E211" i="18"/>
  <c r="E212" i="18"/>
  <c r="E213" i="18"/>
  <c r="E214" i="18"/>
  <c r="E215" i="18"/>
  <c r="E216" i="18"/>
  <c r="E217" i="18"/>
  <c r="E218" i="18"/>
  <c r="E219" i="18"/>
  <c r="E220" i="18"/>
  <c r="E221" i="18"/>
  <c r="E222" i="18"/>
  <c r="E223" i="18"/>
  <c r="E224" i="18"/>
  <c r="E225" i="18"/>
  <c r="E226" i="18"/>
  <c r="E227" i="18"/>
  <c r="E228" i="18"/>
  <c r="E229" i="18"/>
  <c r="E230" i="18"/>
  <c r="E231" i="18"/>
  <c r="E232" i="18"/>
  <c r="E233" i="18"/>
  <c r="E234" i="18"/>
  <c r="E235" i="18"/>
  <c r="E236" i="18"/>
  <c r="E237" i="18"/>
  <c r="E238" i="18"/>
  <c r="E239" i="18"/>
  <c r="E240" i="18"/>
  <c r="E241" i="18"/>
  <c r="E242" i="18"/>
  <c r="E243" i="18"/>
  <c r="E244" i="18"/>
  <c r="E245" i="18"/>
  <c r="E246" i="18"/>
  <c r="E247" i="18"/>
  <c r="E248" i="18"/>
  <c r="E249" i="18"/>
  <c r="E250" i="18"/>
  <c r="E251" i="18"/>
  <c r="E252" i="18"/>
  <c r="E253" i="18"/>
  <c r="E254" i="18"/>
  <c r="E255" i="18"/>
  <c r="E256" i="18"/>
  <c r="E257" i="18"/>
  <c r="E258" i="18"/>
  <c r="E259" i="18"/>
  <c r="E260" i="18"/>
  <c r="E261" i="18"/>
  <c r="E262" i="18"/>
  <c r="E263" i="18"/>
  <c r="E264" i="18"/>
  <c r="E265" i="18"/>
  <c r="E266" i="18"/>
  <c r="E267" i="18"/>
  <c r="E268" i="18"/>
  <c r="E269" i="18"/>
  <c r="E270" i="18"/>
  <c r="E271" i="18"/>
  <c r="E272" i="18"/>
  <c r="E273" i="18"/>
  <c r="E274" i="18"/>
  <c r="E275" i="18"/>
  <c r="E276" i="18"/>
  <c r="E277" i="18"/>
  <c r="E278" i="18"/>
  <c r="E279" i="18"/>
  <c r="E280" i="18"/>
  <c r="E281" i="18"/>
  <c r="E282" i="18"/>
  <c r="E283" i="18"/>
  <c r="E284" i="18"/>
  <c r="E285" i="18"/>
  <c r="E286" i="18"/>
  <c r="E287" i="18"/>
  <c r="E288" i="18"/>
  <c r="E289" i="18"/>
  <c r="E290" i="18"/>
  <c r="E291" i="18"/>
  <c r="E292" i="18"/>
  <c r="E293" i="18"/>
  <c r="E294" i="18"/>
  <c r="E295" i="18"/>
  <c r="E296" i="18"/>
  <c r="E297" i="18"/>
  <c r="E298" i="18"/>
  <c r="E299" i="18"/>
  <c r="E300" i="18"/>
  <c r="E204" i="18"/>
  <c r="G203" i="18"/>
  <c r="B208" i="32" s="1"/>
  <c r="I204" i="18"/>
  <c r="C209" i="52" s="1"/>
  <c r="E155" i="18"/>
  <c r="E156" i="18"/>
  <c r="E157" i="18"/>
  <c r="E158" i="18"/>
  <c r="E159" i="18"/>
  <c r="E160" i="18"/>
  <c r="E161" i="18"/>
  <c r="E162" i="18"/>
  <c r="E163" i="18"/>
  <c r="E164" i="18"/>
  <c r="E165" i="18"/>
  <c r="E166" i="18"/>
  <c r="E167" i="18"/>
  <c r="E168" i="18"/>
  <c r="E169" i="18"/>
  <c r="E170" i="18"/>
  <c r="E171" i="18"/>
  <c r="E172" i="18"/>
  <c r="E173" i="18"/>
  <c r="E174" i="18"/>
  <c r="E175" i="18"/>
  <c r="E176" i="18"/>
  <c r="E177" i="18"/>
  <c r="E178" i="18"/>
  <c r="E179" i="18"/>
  <c r="E180" i="18"/>
  <c r="E181" i="18"/>
  <c r="E182" i="18"/>
  <c r="E183" i="18"/>
  <c r="E184" i="18"/>
  <c r="E185" i="18"/>
  <c r="E186" i="18"/>
  <c r="E187" i="18"/>
  <c r="E188" i="18"/>
  <c r="E189" i="18"/>
  <c r="E190" i="18"/>
  <c r="E191" i="18"/>
  <c r="E192" i="18"/>
  <c r="E193" i="18"/>
  <c r="E194" i="18"/>
  <c r="E195" i="18"/>
  <c r="E196" i="18"/>
  <c r="E197" i="18"/>
  <c r="E198" i="18"/>
  <c r="E199" i="18"/>
  <c r="E200" i="18"/>
  <c r="E201" i="18"/>
  <c r="E202" i="18"/>
  <c r="E154" i="18"/>
  <c r="G153" i="18"/>
  <c r="I154" i="18"/>
  <c r="C158" i="52" s="1"/>
  <c r="E106" i="18"/>
  <c r="E107" i="18"/>
  <c r="E108" i="18"/>
  <c r="E109" i="18"/>
  <c r="E110" i="18"/>
  <c r="E111" i="18"/>
  <c r="E112" i="18"/>
  <c r="E113" i="18"/>
  <c r="E114" i="18"/>
  <c r="E115" i="18"/>
  <c r="E116" i="18"/>
  <c r="E117" i="18"/>
  <c r="E118" i="18"/>
  <c r="E119" i="18"/>
  <c r="E120" i="18"/>
  <c r="E121" i="18"/>
  <c r="E122" i="18"/>
  <c r="E123" i="18"/>
  <c r="E124" i="18"/>
  <c r="E125" i="18"/>
  <c r="E126" i="18"/>
  <c r="E127" i="18"/>
  <c r="E128" i="18"/>
  <c r="E129" i="18"/>
  <c r="E130" i="18"/>
  <c r="E131" i="18"/>
  <c r="E132" i="18"/>
  <c r="E133" i="18"/>
  <c r="E134" i="18"/>
  <c r="E135" i="18"/>
  <c r="E136" i="18"/>
  <c r="E137" i="18"/>
  <c r="E138" i="18"/>
  <c r="E139" i="18"/>
  <c r="E140" i="18"/>
  <c r="E141" i="18"/>
  <c r="E142" i="18"/>
  <c r="E143" i="18"/>
  <c r="E144" i="18"/>
  <c r="E145" i="18"/>
  <c r="E146" i="18"/>
  <c r="E147" i="18"/>
  <c r="E148" i="18"/>
  <c r="E149" i="18"/>
  <c r="E150" i="18"/>
  <c r="E151" i="18"/>
  <c r="E152" i="18"/>
  <c r="G104" i="18"/>
  <c r="B107" i="52" s="1"/>
  <c r="E105" i="18"/>
  <c r="I105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8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4" i="18"/>
  <c r="E95" i="18"/>
  <c r="E96" i="18"/>
  <c r="E97" i="18"/>
  <c r="E98" i="18"/>
  <c r="E99" i="18"/>
  <c r="E100" i="18"/>
  <c r="E101" i="18"/>
  <c r="E102" i="18"/>
  <c r="E103" i="18"/>
  <c r="E57" i="18"/>
  <c r="G56" i="18"/>
  <c r="B58" i="16" s="1"/>
  <c r="I57" i="18"/>
  <c r="E9" i="18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4" i="18"/>
  <c r="E45" i="18"/>
  <c r="E46" i="18"/>
  <c r="E47" i="18"/>
  <c r="E48" i="18"/>
  <c r="E49" i="18"/>
  <c r="E50" i="18"/>
  <c r="E51" i="18"/>
  <c r="E52" i="18"/>
  <c r="E53" i="18"/>
  <c r="E54" i="18"/>
  <c r="E55" i="18"/>
  <c r="E8" i="18"/>
  <c r="G7" i="18"/>
  <c r="I8" i="18"/>
  <c r="C9" i="16" s="1"/>
  <c r="AC459" i="12"/>
  <c r="AD459" i="12"/>
  <c r="AE459" i="12"/>
  <c r="AF459" i="12"/>
  <c r="AC460" i="12"/>
  <c r="AD460" i="12"/>
  <c r="AE460" i="12"/>
  <c r="AC461" i="12"/>
  <c r="AD461" i="12"/>
  <c r="AF461" i="12" s="1"/>
  <c r="AE461" i="12"/>
  <c r="AC462" i="12"/>
  <c r="AD462" i="12"/>
  <c r="AE462" i="12"/>
  <c r="AC463" i="12"/>
  <c r="AD463" i="12"/>
  <c r="AE463" i="12"/>
  <c r="AC464" i="12"/>
  <c r="AD464" i="12"/>
  <c r="AE464" i="12"/>
  <c r="AC465" i="12"/>
  <c r="AD465" i="12"/>
  <c r="AE465" i="12"/>
  <c r="AC466" i="12"/>
  <c r="AD466" i="12"/>
  <c r="AF466" i="12" s="1"/>
  <c r="AE466" i="12"/>
  <c r="AC467" i="12"/>
  <c r="AD467" i="12"/>
  <c r="AF467" i="12" s="1"/>
  <c r="AE467" i="12"/>
  <c r="AC468" i="12"/>
  <c r="AD468" i="12"/>
  <c r="AE468" i="12"/>
  <c r="AC469" i="12"/>
  <c r="AD469" i="12"/>
  <c r="AE469" i="12"/>
  <c r="AC470" i="12"/>
  <c r="AD470" i="12"/>
  <c r="AF470" i="12" s="1"/>
  <c r="AE470" i="12"/>
  <c r="AC471" i="12"/>
  <c r="AD471" i="12"/>
  <c r="AE471" i="12"/>
  <c r="AC457" i="12"/>
  <c r="AD457" i="12"/>
  <c r="AE457" i="12"/>
  <c r="AC458" i="12"/>
  <c r="AD458" i="12"/>
  <c r="AF458" i="12" s="1"/>
  <c r="AE458" i="12"/>
  <c r="AC454" i="12"/>
  <c r="AD454" i="12"/>
  <c r="AE454" i="12"/>
  <c r="AC455" i="12"/>
  <c r="AD455" i="12"/>
  <c r="AE455" i="12"/>
  <c r="AC456" i="12"/>
  <c r="AD456" i="12"/>
  <c r="AE456" i="12"/>
  <c r="AC450" i="12"/>
  <c r="AD450" i="12"/>
  <c r="AE450" i="12"/>
  <c r="AC451" i="12"/>
  <c r="AD451" i="12"/>
  <c r="AE451" i="12"/>
  <c r="AC452" i="12"/>
  <c r="AD452" i="12"/>
  <c r="AE452" i="12"/>
  <c r="AC453" i="12"/>
  <c r="AD453" i="12"/>
  <c r="AE453" i="12"/>
  <c r="AC449" i="12"/>
  <c r="AD449" i="12"/>
  <c r="AE449" i="12"/>
  <c r="AC438" i="12"/>
  <c r="AD438" i="12"/>
  <c r="AE438" i="12"/>
  <c r="AC439" i="12"/>
  <c r="AD439" i="12"/>
  <c r="AE439" i="12"/>
  <c r="AC440" i="12"/>
  <c r="AD440" i="12"/>
  <c r="AE440" i="12"/>
  <c r="AC441" i="12"/>
  <c r="AD441" i="12"/>
  <c r="AE441" i="12"/>
  <c r="AC442" i="12"/>
  <c r="AD442" i="12"/>
  <c r="AE442" i="12"/>
  <c r="AC443" i="12"/>
  <c r="AD443" i="12"/>
  <c r="AE443" i="12"/>
  <c r="AC444" i="12"/>
  <c r="AD444" i="12"/>
  <c r="AE444" i="12"/>
  <c r="AC445" i="12"/>
  <c r="AD445" i="12"/>
  <c r="AE445" i="12"/>
  <c r="AC446" i="12"/>
  <c r="AD446" i="12"/>
  <c r="AE446" i="12"/>
  <c r="AC447" i="12"/>
  <c r="AD447" i="12"/>
  <c r="AE447" i="12"/>
  <c r="AC448" i="12"/>
  <c r="AD448" i="12"/>
  <c r="AE448" i="12"/>
  <c r="AC435" i="12"/>
  <c r="AD435" i="12"/>
  <c r="AE435" i="12"/>
  <c r="AC436" i="12"/>
  <c r="AD436" i="12"/>
  <c r="AE436" i="12"/>
  <c r="AC437" i="12"/>
  <c r="AD437" i="12"/>
  <c r="AE437" i="12"/>
  <c r="AC434" i="12"/>
  <c r="AD434" i="12"/>
  <c r="AE434" i="12"/>
  <c r="AC433" i="12"/>
  <c r="AD433" i="12"/>
  <c r="AE433" i="12"/>
  <c r="AC429" i="12"/>
  <c r="AD429" i="12"/>
  <c r="AE429" i="12"/>
  <c r="AC430" i="12"/>
  <c r="AD430" i="12"/>
  <c r="AE430" i="12"/>
  <c r="AC431" i="12"/>
  <c r="AD431" i="12"/>
  <c r="AE431" i="12"/>
  <c r="AC432" i="12"/>
  <c r="AD432" i="12"/>
  <c r="AE432" i="12"/>
  <c r="AC410" i="12"/>
  <c r="AD410" i="12"/>
  <c r="AE410" i="12"/>
  <c r="AC411" i="12"/>
  <c r="AD411" i="12"/>
  <c r="AE411" i="12"/>
  <c r="AC412" i="12"/>
  <c r="AD412" i="12"/>
  <c r="AE412" i="12"/>
  <c r="AC413" i="12"/>
  <c r="AD413" i="12"/>
  <c r="AE413" i="12"/>
  <c r="AC414" i="12"/>
  <c r="AD414" i="12"/>
  <c r="AE414" i="12"/>
  <c r="AC415" i="12"/>
  <c r="AD415" i="12"/>
  <c r="AE415" i="12"/>
  <c r="AC416" i="12"/>
  <c r="AD416" i="12"/>
  <c r="AE416" i="12"/>
  <c r="AC417" i="12"/>
  <c r="AD417" i="12"/>
  <c r="AE417" i="12"/>
  <c r="AC418" i="12"/>
  <c r="AD418" i="12"/>
  <c r="AE418" i="12"/>
  <c r="AC419" i="12"/>
  <c r="AD419" i="12"/>
  <c r="AE419" i="12"/>
  <c r="AC420" i="12"/>
  <c r="AD420" i="12"/>
  <c r="AE420" i="12"/>
  <c r="AC421" i="12"/>
  <c r="AD421" i="12"/>
  <c r="AE421" i="12"/>
  <c r="AC422" i="12"/>
  <c r="AD422" i="12"/>
  <c r="AE422" i="12"/>
  <c r="AC423" i="12"/>
  <c r="AD423" i="12"/>
  <c r="AE423" i="12"/>
  <c r="AC424" i="12"/>
  <c r="AD424" i="12"/>
  <c r="AE424" i="12"/>
  <c r="AC425" i="12"/>
  <c r="AD425" i="12"/>
  <c r="AE425" i="12"/>
  <c r="AC426" i="12"/>
  <c r="AD426" i="12"/>
  <c r="AE426" i="12"/>
  <c r="AC427" i="12"/>
  <c r="AD427" i="12"/>
  <c r="AE427" i="12"/>
  <c r="AC428" i="12"/>
  <c r="AD428" i="12"/>
  <c r="AE428" i="12"/>
  <c r="AC292" i="12"/>
  <c r="AD292" i="12"/>
  <c r="AE292" i="12"/>
  <c r="AC293" i="12"/>
  <c r="AD293" i="12"/>
  <c r="AE293" i="12"/>
  <c r="AC294" i="12"/>
  <c r="AD294" i="12"/>
  <c r="AE294" i="12"/>
  <c r="AC295" i="12"/>
  <c r="AD295" i="12"/>
  <c r="AE295" i="12"/>
  <c r="AC296" i="12"/>
  <c r="AD296" i="12"/>
  <c r="AE296" i="12"/>
  <c r="AC297" i="12"/>
  <c r="AD297" i="12"/>
  <c r="AE297" i="12"/>
  <c r="AC298" i="12"/>
  <c r="AD298" i="12"/>
  <c r="AE298" i="12"/>
  <c r="AC299" i="12"/>
  <c r="AD299" i="12"/>
  <c r="AE299" i="12"/>
  <c r="AC300" i="12"/>
  <c r="AD300" i="12"/>
  <c r="AE300" i="12"/>
  <c r="AC301" i="12"/>
  <c r="AD301" i="12"/>
  <c r="AE301" i="12"/>
  <c r="AC302" i="12"/>
  <c r="AD302" i="12"/>
  <c r="AE302" i="12"/>
  <c r="AC303" i="12"/>
  <c r="AD303" i="12"/>
  <c r="AE303" i="12"/>
  <c r="AC304" i="12"/>
  <c r="AD304" i="12"/>
  <c r="AE304" i="12"/>
  <c r="AC305" i="12"/>
  <c r="AD305" i="12"/>
  <c r="AE305" i="12"/>
  <c r="Z306" i="12"/>
  <c r="AA306" i="12"/>
  <c r="AC306" i="12"/>
  <c r="AD306" i="12"/>
  <c r="AF306" i="12" s="1"/>
  <c r="AE306" i="12"/>
  <c r="AC307" i="12"/>
  <c r="AD307" i="12"/>
  <c r="AE307" i="12"/>
  <c r="AC308" i="12"/>
  <c r="AD308" i="12"/>
  <c r="AE308" i="12"/>
  <c r="AC309" i="12"/>
  <c r="AD309" i="12"/>
  <c r="AE309" i="12"/>
  <c r="AC310" i="12"/>
  <c r="AD310" i="12"/>
  <c r="AE310" i="12"/>
  <c r="AC311" i="12"/>
  <c r="AD311" i="12"/>
  <c r="AE311" i="12"/>
  <c r="AC312" i="12"/>
  <c r="AD312" i="12"/>
  <c r="AE312" i="12"/>
  <c r="AC313" i="12"/>
  <c r="AD313" i="12"/>
  <c r="AE313" i="12"/>
  <c r="AC314" i="12"/>
  <c r="AD314" i="12"/>
  <c r="AE314" i="12"/>
  <c r="AC315" i="12"/>
  <c r="AD315" i="12"/>
  <c r="AF315" i="12" s="1"/>
  <c r="AE315" i="12"/>
  <c r="AC316" i="12"/>
  <c r="AD316" i="12"/>
  <c r="AE316" i="12"/>
  <c r="AC317" i="12"/>
  <c r="AD317" i="12"/>
  <c r="AE317" i="12"/>
  <c r="AC318" i="12"/>
  <c r="AD318" i="12"/>
  <c r="AE318" i="12"/>
  <c r="AC319" i="12"/>
  <c r="AD319" i="12"/>
  <c r="AE319" i="12"/>
  <c r="AC320" i="12"/>
  <c r="AD320" i="12"/>
  <c r="AE320" i="12"/>
  <c r="AC321" i="12"/>
  <c r="AD321" i="12"/>
  <c r="AE321" i="12"/>
  <c r="AC322" i="12"/>
  <c r="AD322" i="12"/>
  <c r="AE322" i="12"/>
  <c r="AC323" i="12"/>
  <c r="AD323" i="12"/>
  <c r="AE323" i="12"/>
  <c r="AC324" i="12"/>
  <c r="AD324" i="12"/>
  <c r="AF324" i="12" s="1"/>
  <c r="AE324" i="12"/>
  <c r="AC325" i="12"/>
  <c r="AD325" i="12"/>
  <c r="AE325" i="12"/>
  <c r="AC326" i="12"/>
  <c r="AD326" i="12"/>
  <c r="AE326" i="12"/>
  <c r="AC327" i="12"/>
  <c r="AD327" i="12"/>
  <c r="AE327" i="12"/>
  <c r="AC328" i="12"/>
  <c r="AD328" i="12"/>
  <c r="AE328" i="12"/>
  <c r="AC329" i="12"/>
  <c r="AD329" i="12"/>
  <c r="AE329" i="12"/>
  <c r="AC330" i="12"/>
  <c r="AD330" i="12"/>
  <c r="AE330" i="12"/>
  <c r="AC331" i="12"/>
  <c r="AD331" i="12"/>
  <c r="AE331" i="12"/>
  <c r="AC332" i="12"/>
  <c r="AD332" i="12"/>
  <c r="AE332" i="12"/>
  <c r="AC333" i="12"/>
  <c r="AD333" i="12"/>
  <c r="AE333" i="12"/>
  <c r="AC334" i="12"/>
  <c r="AD334" i="12"/>
  <c r="AE334" i="12"/>
  <c r="AC335" i="12"/>
  <c r="AD335" i="12"/>
  <c r="AE335" i="12"/>
  <c r="AC336" i="12"/>
  <c r="AD336" i="12"/>
  <c r="AE336" i="12"/>
  <c r="AC337" i="12"/>
  <c r="AD337" i="12"/>
  <c r="AE337" i="12"/>
  <c r="AC338" i="12"/>
  <c r="AD338" i="12"/>
  <c r="AE338" i="12"/>
  <c r="AC339" i="12"/>
  <c r="AD339" i="12"/>
  <c r="AE339" i="12"/>
  <c r="AC340" i="12"/>
  <c r="AD340" i="12"/>
  <c r="AE340" i="12"/>
  <c r="AC341" i="12"/>
  <c r="AD341" i="12"/>
  <c r="AE341" i="12"/>
  <c r="AC342" i="12"/>
  <c r="AD342" i="12"/>
  <c r="AE342" i="12"/>
  <c r="AC343" i="12"/>
  <c r="AD343" i="12"/>
  <c r="AE343" i="12"/>
  <c r="AC344" i="12"/>
  <c r="AD344" i="12"/>
  <c r="AE344" i="12"/>
  <c r="AC345" i="12"/>
  <c r="AD345" i="12"/>
  <c r="AE345" i="12"/>
  <c r="AC346" i="12"/>
  <c r="AD346" i="12"/>
  <c r="AE346" i="12"/>
  <c r="AC347" i="12"/>
  <c r="AD347" i="12"/>
  <c r="AE347" i="12"/>
  <c r="AC348" i="12"/>
  <c r="AD348" i="12"/>
  <c r="AE348" i="12"/>
  <c r="AC349" i="12"/>
  <c r="AD349" i="12"/>
  <c r="AE349" i="12"/>
  <c r="AC350" i="12"/>
  <c r="AD350" i="12"/>
  <c r="AE350" i="12"/>
  <c r="AC351" i="12"/>
  <c r="AD351" i="12"/>
  <c r="AE351" i="12"/>
  <c r="AC352" i="12"/>
  <c r="AD352" i="12"/>
  <c r="AE352" i="12"/>
  <c r="AC353" i="12"/>
  <c r="AD353" i="12"/>
  <c r="AE353" i="12"/>
  <c r="AC354" i="12"/>
  <c r="AD354" i="12"/>
  <c r="AE354" i="12"/>
  <c r="AC355" i="12"/>
  <c r="AD355" i="12"/>
  <c r="AE355" i="12"/>
  <c r="AC356" i="12"/>
  <c r="AD356" i="12"/>
  <c r="AE356" i="12"/>
  <c r="AC357" i="12"/>
  <c r="AD357" i="12"/>
  <c r="AE357" i="12"/>
  <c r="AC358" i="12"/>
  <c r="AD358" i="12"/>
  <c r="AE358" i="12"/>
  <c r="AC359" i="12"/>
  <c r="AD359" i="12"/>
  <c r="AE359" i="12"/>
  <c r="AC360" i="12"/>
  <c r="AD360" i="12"/>
  <c r="AE360" i="12"/>
  <c r="AC361" i="12"/>
  <c r="AD361" i="12"/>
  <c r="AE361" i="12"/>
  <c r="AC362" i="12"/>
  <c r="AD362" i="12"/>
  <c r="AE362" i="12"/>
  <c r="AC363" i="12"/>
  <c r="AD363" i="12"/>
  <c r="AE363" i="12"/>
  <c r="AC364" i="12"/>
  <c r="AD364" i="12"/>
  <c r="AE364" i="12"/>
  <c r="AC365" i="12"/>
  <c r="AD365" i="12"/>
  <c r="AE365" i="12"/>
  <c r="AC366" i="12"/>
  <c r="AD366" i="12"/>
  <c r="AE366" i="12"/>
  <c r="AC367" i="12"/>
  <c r="AD367" i="12"/>
  <c r="AE367" i="12"/>
  <c r="AC368" i="12"/>
  <c r="AD368" i="12"/>
  <c r="AE368" i="12"/>
  <c r="AC369" i="12"/>
  <c r="AD369" i="12"/>
  <c r="AE369" i="12"/>
  <c r="AC370" i="12"/>
  <c r="AD370" i="12"/>
  <c r="AE370" i="12"/>
  <c r="AC371" i="12"/>
  <c r="AD371" i="12"/>
  <c r="AE371" i="12"/>
  <c r="AC372" i="12"/>
  <c r="AD372" i="12"/>
  <c r="AE372" i="12"/>
  <c r="AC373" i="12"/>
  <c r="AD373" i="12"/>
  <c r="AE373" i="12"/>
  <c r="AC374" i="12"/>
  <c r="AD374" i="12"/>
  <c r="AE374" i="12"/>
  <c r="AC375" i="12"/>
  <c r="AD375" i="12"/>
  <c r="AE375" i="12"/>
  <c r="AC376" i="12"/>
  <c r="AD376" i="12"/>
  <c r="AE376" i="12"/>
  <c r="AC377" i="12"/>
  <c r="AD377" i="12"/>
  <c r="AE377" i="12"/>
  <c r="AC378" i="12"/>
  <c r="AD378" i="12"/>
  <c r="AE378" i="12"/>
  <c r="AC379" i="12"/>
  <c r="AD379" i="12"/>
  <c r="AE379" i="12"/>
  <c r="AC380" i="12"/>
  <c r="AD380" i="12"/>
  <c r="AE380" i="12"/>
  <c r="AC381" i="12"/>
  <c r="AD381" i="12"/>
  <c r="AE381" i="12"/>
  <c r="AC382" i="12"/>
  <c r="AD382" i="12"/>
  <c r="AE382" i="12"/>
  <c r="AC383" i="12"/>
  <c r="AD383" i="12"/>
  <c r="AE383" i="12"/>
  <c r="AC384" i="12"/>
  <c r="AD384" i="12"/>
  <c r="AE384" i="12"/>
  <c r="AC385" i="12"/>
  <c r="AD385" i="12"/>
  <c r="AE385" i="12"/>
  <c r="AC386" i="12"/>
  <c r="AD386" i="12"/>
  <c r="AE386" i="12"/>
  <c r="AC387" i="12"/>
  <c r="AD387" i="12"/>
  <c r="AE387" i="12"/>
  <c r="AC388" i="12"/>
  <c r="AD388" i="12"/>
  <c r="AE388" i="12"/>
  <c r="AC389" i="12"/>
  <c r="AD389" i="12"/>
  <c r="AE389" i="12"/>
  <c r="AC390" i="12"/>
  <c r="AD390" i="12"/>
  <c r="AE390" i="12"/>
  <c r="AC391" i="12"/>
  <c r="AD391" i="12"/>
  <c r="AE391" i="12"/>
  <c r="AC392" i="12"/>
  <c r="AD392" i="12"/>
  <c r="AE392" i="12"/>
  <c r="AC393" i="12"/>
  <c r="AD393" i="12"/>
  <c r="AE393" i="12"/>
  <c r="AC394" i="12"/>
  <c r="AD394" i="12"/>
  <c r="AE394" i="12"/>
  <c r="AC395" i="12"/>
  <c r="AD395" i="12"/>
  <c r="AE395" i="12"/>
  <c r="AC396" i="12"/>
  <c r="AD396" i="12"/>
  <c r="AE396" i="12"/>
  <c r="AC397" i="12"/>
  <c r="AD397" i="12"/>
  <c r="AE397" i="12"/>
  <c r="AC398" i="12"/>
  <c r="AD398" i="12"/>
  <c r="AE398" i="12"/>
  <c r="AC399" i="12"/>
  <c r="AD399" i="12"/>
  <c r="AE399" i="12"/>
  <c r="AC400" i="12"/>
  <c r="AD400" i="12"/>
  <c r="AE400" i="12"/>
  <c r="AC401" i="12"/>
  <c r="AD401" i="12"/>
  <c r="AE401" i="12"/>
  <c r="AC402" i="12"/>
  <c r="AD402" i="12"/>
  <c r="AE402" i="12"/>
  <c r="AC403" i="12"/>
  <c r="AD403" i="12"/>
  <c r="AE403" i="12"/>
  <c r="AC404" i="12"/>
  <c r="AD404" i="12"/>
  <c r="AE404" i="12"/>
  <c r="AC405" i="12"/>
  <c r="AD405" i="12"/>
  <c r="AE405" i="12"/>
  <c r="AC406" i="12"/>
  <c r="AD406" i="12"/>
  <c r="AE406" i="12"/>
  <c r="Y407" i="12"/>
  <c r="Z407" i="12"/>
  <c r="AA407" i="12"/>
  <c r="AC407" i="12"/>
  <c r="AD407" i="12"/>
  <c r="AE407" i="12"/>
  <c r="AC408" i="12"/>
  <c r="AD408" i="12"/>
  <c r="AE408" i="12"/>
  <c r="AC409" i="12"/>
  <c r="AD409" i="12"/>
  <c r="AE409" i="12"/>
  <c r="AC217" i="12"/>
  <c r="AD217" i="12"/>
  <c r="AE217" i="12"/>
  <c r="AC218" i="12"/>
  <c r="AD218" i="12"/>
  <c r="AE218" i="12"/>
  <c r="AC219" i="12"/>
  <c r="AD219" i="12"/>
  <c r="AE219" i="12"/>
  <c r="AC220" i="12"/>
  <c r="AD220" i="12"/>
  <c r="AE220" i="12"/>
  <c r="AC221" i="12"/>
  <c r="AD221" i="12"/>
  <c r="AE221" i="12"/>
  <c r="AC222" i="12"/>
  <c r="AD222" i="12"/>
  <c r="AE222" i="12"/>
  <c r="AC223" i="12"/>
  <c r="AD223" i="12"/>
  <c r="AE223" i="12"/>
  <c r="AC224" i="12"/>
  <c r="AD224" i="12"/>
  <c r="AE224" i="12"/>
  <c r="AC225" i="12"/>
  <c r="AD225" i="12"/>
  <c r="AE225" i="12"/>
  <c r="AC226" i="12"/>
  <c r="AD226" i="12"/>
  <c r="AE226" i="12"/>
  <c r="AC227" i="12"/>
  <c r="AD227" i="12"/>
  <c r="AE227" i="12"/>
  <c r="AC228" i="12"/>
  <c r="AD228" i="12"/>
  <c r="AE228" i="12"/>
  <c r="AC229" i="12"/>
  <c r="AD229" i="12"/>
  <c r="AE229" i="12"/>
  <c r="AC230" i="12"/>
  <c r="AD230" i="12"/>
  <c r="AE230" i="12"/>
  <c r="AC231" i="12"/>
  <c r="AD231" i="12"/>
  <c r="AE231" i="12"/>
  <c r="AC232" i="12"/>
  <c r="AD232" i="12"/>
  <c r="AE232" i="12"/>
  <c r="AC233" i="12"/>
  <c r="AD233" i="12"/>
  <c r="AE233" i="12"/>
  <c r="AC234" i="12"/>
  <c r="AD234" i="12"/>
  <c r="AE234" i="12"/>
  <c r="AC235" i="12"/>
  <c r="AD235" i="12"/>
  <c r="AE235" i="12"/>
  <c r="AC236" i="12"/>
  <c r="AD236" i="12"/>
  <c r="AE236" i="12"/>
  <c r="AC237" i="12"/>
  <c r="AD237" i="12"/>
  <c r="AE237" i="12"/>
  <c r="AC238" i="12"/>
  <c r="AD238" i="12"/>
  <c r="AE238" i="12"/>
  <c r="AC239" i="12"/>
  <c r="AD239" i="12"/>
  <c r="AE239" i="12"/>
  <c r="AC240" i="12"/>
  <c r="AD240" i="12"/>
  <c r="AE240" i="12"/>
  <c r="AC241" i="12"/>
  <c r="AD241" i="12"/>
  <c r="AE241" i="12"/>
  <c r="AC242" i="12"/>
  <c r="AD242" i="12"/>
  <c r="AE242" i="12"/>
  <c r="AC243" i="12"/>
  <c r="AD243" i="12"/>
  <c r="AE243" i="12"/>
  <c r="AC244" i="12"/>
  <c r="AD244" i="12"/>
  <c r="AE244" i="12"/>
  <c r="AC245" i="12"/>
  <c r="AD245" i="12"/>
  <c r="AE245" i="12"/>
  <c r="AC246" i="12"/>
  <c r="AD246" i="12"/>
  <c r="AE246" i="12"/>
  <c r="AC247" i="12"/>
  <c r="AD247" i="12"/>
  <c r="AE247" i="12"/>
  <c r="AC248" i="12"/>
  <c r="AD248" i="12"/>
  <c r="AE248" i="12"/>
  <c r="AC249" i="12"/>
  <c r="AD249" i="12"/>
  <c r="AE249" i="12"/>
  <c r="AC250" i="12"/>
  <c r="AD250" i="12"/>
  <c r="AE250" i="12"/>
  <c r="AC251" i="12"/>
  <c r="AD251" i="12"/>
  <c r="AE251" i="12"/>
  <c r="AC252" i="12"/>
  <c r="AD252" i="12"/>
  <c r="AE252" i="12"/>
  <c r="AC253" i="12"/>
  <c r="AD253" i="12"/>
  <c r="AE253" i="12"/>
  <c r="AC254" i="12"/>
  <c r="AD254" i="12"/>
  <c r="AE254" i="12"/>
  <c r="AC255" i="12"/>
  <c r="AD255" i="12"/>
  <c r="AE255" i="12"/>
  <c r="AC256" i="12"/>
  <c r="AD256" i="12"/>
  <c r="AE256" i="12"/>
  <c r="AC257" i="12"/>
  <c r="AD257" i="12"/>
  <c r="AE257" i="12"/>
  <c r="AC258" i="12"/>
  <c r="AD258" i="12"/>
  <c r="AE258" i="12"/>
  <c r="AC259" i="12"/>
  <c r="AD259" i="12"/>
  <c r="AE259" i="12"/>
  <c r="AC260" i="12"/>
  <c r="AD260" i="12"/>
  <c r="AE260" i="12"/>
  <c r="AC261" i="12"/>
  <c r="AD261" i="12"/>
  <c r="AE261" i="12"/>
  <c r="AC262" i="12"/>
  <c r="AD262" i="12"/>
  <c r="AE262" i="12"/>
  <c r="AC263" i="12"/>
  <c r="AD263" i="12"/>
  <c r="AE263" i="12"/>
  <c r="AC264" i="12"/>
  <c r="AD264" i="12"/>
  <c r="AE264" i="12"/>
  <c r="AC265" i="12"/>
  <c r="AD265" i="12"/>
  <c r="AE265" i="12"/>
  <c r="AC266" i="12"/>
  <c r="AD266" i="12"/>
  <c r="AE266" i="12"/>
  <c r="AC267" i="12"/>
  <c r="AD267" i="12"/>
  <c r="AE267" i="12"/>
  <c r="AC268" i="12"/>
  <c r="AD268" i="12"/>
  <c r="AE268" i="12"/>
  <c r="AC269" i="12"/>
  <c r="AD269" i="12"/>
  <c r="AE269" i="12"/>
  <c r="AC270" i="12"/>
  <c r="AD270" i="12"/>
  <c r="AE270" i="12"/>
  <c r="AC271" i="12"/>
  <c r="AD271" i="12"/>
  <c r="AE271" i="12"/>
  <c r="AC272" i="12"/>
  <c r="AD272" i="12"/>
  <c r="AE272" i="12"/>
  <c r="AC273" i="12"/>
  <c r="AD273" i="12"/>
  <c r="AE273" i="12"/>
  <c r="AC274" i="12"/>
  <c r="AD274" i="12"/>
  <c r="AE274" i="12"/>
  <c r="AC275" i="12"/>
  <c r="AD275" i="12"/>
  <c r="AE275" i="12"/>
  <c r="AC276" i="12"/>
  <c r="AD276" i="12"/>
  <c r="AE276" i="12"/>
  <c r="AC277" i="12"/>
  <c r="AD277" i="12"/>
  <c r="AE277" i="12"/>
  <c r="AC278" i="12"/>
  <c r="AD278" i="12"/>
  <c r="AE278" i="12"/>
  <c r="AC279" i="12"/>
  <c r="AD279" i="12"/>
  <c r="AE279" i="12"/>
  <c r="AC280" i="12"/>
  <c r="AD280" i="12"/>
  <c r="AE280" i="12"/>
  <c r="AC281" i="12"/>
  <c r="AD281" i="12"/>
  <c r="AE281" i="12"/>
  <c r="AC282" i="12"/>
  <c r="AD282" i="12"/>
  <c r="AE282" i="12"/>
  <c r="AC283" i="12"/>
  <c r="AD283" i="12"/>
  <c r="AE283" i="12"/>
  <c r="AC284" i="12"/>
  <c r="AD284" i="12"/>
  <c r="AE284" i="12"/>
  <c r="AC285" i="12"/>
  <c r="AD285" i="12"/>
  <c r="AE285" i="12"/>
  <c r="AC286" i="12"/>
  <c r="AD286" i="12"/>
  <c r="AE286" i="12"/>
  <c r="AC287" i="12"/>
  <c r="AD287" i="12"/>
  <c r="AE287" i="12"/>
  <c r="AC288" i="12"/>
  <c r="AD288" i="12"/>
  <c r="AE288" i="12"/>
  <c r="AC289" i="12"/>
  <c r="AD289" i="12"/>
  <c r="AE289" i="12"/>
  <c r="AC290" i="12"/>
  <c r="AD290" i="12"/>
  <c r="AE290" i="12"/>
  <c r="AC291" i="12"/>
  <c r="AD291" i="12"/>
  <c r="AE291" i="12"/>
  <c r="AC206" i="12"/>
  <c r="AD206" i="12"/>
  <c r="AE206" i="12"/>
  <c r="Y207" i="12"/>
  <c r="Z207" i="12"/>
  <c r="AA207" i="12"/>
  <c r="AC207" i="12"/>
  <c r="AD207" i="12"/>
  <c r="AE207" i="12"/>
  <c r="AC208" i="12"/>
  <c r="AD208" i="12"/>
  <c r="AE208" i="12"/>
  <c r="AC209" i="12"/>
  <c r="AD209" i="12"/>
  <c r="AE209" i="12"/>
  <c r="AC210" i="12"/>
  <c r="AD210" i="12"/>
  <c r="AE210" i="12"/>
  <c r="AC211" i="12"/>
  <c r="AD211" i="12"/>
  <c r="AE211" i="12"/>
  <c r="AC212" i="12"/>
  <c r="AD212" i="12"/>
  <c r="AE212" i="12"/>
  <c r="AC213" i="12"/>
  <c r="AD213" i="12"/>
  <c r="AE213" i="12"/>
  <c r="AC214" i="12"/>
  <c r="AD214" i="12"/>
  <c r="AE214" i="12"/>
  <c r="AC215" i="12"/>
  <c r="AD215" i="12"/>
  <c r="AE215" i="12"/>
  <c r="AC216" i="12"/>
  <c r="AD216" i="12"/>
  <c r="AE216" i="12"/>
  <c r="AC128" i="12"/>
  <c r="AD128" i="12"/>
  <c r="AE128" i="12"/>
  <c r="AC129" i="12"/>
  <c r="AD129" i="12"/>
  <c r="AE129" i="12"/>
  <c r="AC130" i="12"/>
  <c r="AD130" i="12"/>
  <c r="AE130" i="12"/>
  <c r="AC131" i="12"/>
  <c r="AD131" i="12"/>
  <c r="AE131" i="12"/>
  <c r="AC132" i="12"/>
  <c r="AD132" i="12"/>
  <c r="AE132" i="12"/>
  <c r="AC133" i="12"/>
  <c r="AD133" i="12"/>
  <c r="AE133" i="12"/>
  <c r="AC134" i="12"/>
  <c r="AD134" i="12"/>
  <c r="AE134" i="12"/>
  <c r="AC135" i="12"/>
  <c r="AD135" i="12"/>
  <c r="AE135" i="12"/>
  <c r="AC136" i="12"/>
  <c r="AD136" i="12"/>
  <c r="AE136" i="12"/>
  <c r="AC137" i="12"/>
  <c r="AD137" i="12"/>
  <c r="AE137" i="12"/>
  <c r="AC138" i="12"/>
  <c r="AD138" i="12"/>
  <c r="AE138" i="12"/>
  <c r="AC139" i="12"/>
  <c r="AD139" i="12"/>
  <c r="AE139" i="12"/>
  <c r="AC140" i="12"/>
  <c r="AD140" i="12"/>
  <c r="AE140" i="12"/>
  <c r="AC141" i="12"/>
  <c r="AD141" i="12"/>
  <c r="AE141" i="12"/>
  <c r="AC142" i="12"/>
  <c r="AD142" i="12"/>
  <c r="AE142" i="12"/>
  <c r="AC143" i="12"/>
  <c r="AD143" i="12"/>
  <c r="AE143" i="12"/>
  <c r="AC144" i="12"/>
  <c r="AD144" i="12"/>
  <c r="AE144" i="12"/>
  <c r="AC145" i="12"/>
  <c r="AD145" i="12"/>
  <c r="AE145" i="12"/>
  <c r="AC146" i="12"/>
  <c r="AD146" i="12"/>
  <c r="AE146" i="12"/>
  <c r="AC147" i="12"/>
  <c r="AD147" i="12"/>
  <c r="AE147" i="12"/>
  <c r="AC148" i="12"/>
  <c r="AD148" i="12"/>
  <c r="AE148" i="12"/>
  <c r="AC149" i="12"/>
  <c r="AD149" i="12"/>
  <c r="AE149" i="12"/>
  <c r="AC150" i="12"/>
  <c r="AD150" i="12"/>
  <c r="AE150" i="12"/>
  <c r="AC151" i="12"/>
  <c r="AD151" i="12"/>
  <c r="AE151" i="12"/>
  <c r="AC152" i="12"/>
  <c r="AD152" i="12"/>
  <c r="AE152" i="12"/>
  <c r="AC153" i="12"/>
  <c r="AD153" i="12"/>
  <c r="AE153" i="12"/>
  <c r="AC154" i="12"/>
  <c r="AD154" i="12"/>
  <c r="AE154" i="12"/>
  <c r="AC155" i="12"/>
  <c r="AD155" i="12"/>
  <c r="AE155" i="12"/>
  <c r="Z156" i="12"/>
  <c r="AA156" i="12"/>
  <c r="AC156" i="12"/>
  <c r="AD156" i="12"/>
  <c r="AE156" i="12"/>
  <c r="AC157" i="12"/>
  <c r="AD157" i="12"/>
  <c r="AE157" i="12"/>
  <c r="AC158" i="12"/>
  <c r="AD158" i="12"/>
  <c r="AE158" i="12"/>
  <c r="AC159" i="12"/>
  <c r="AD159" i="12"/>
  <c r="AE159" i="12"/>
  <c r="AC160" i="12"/>
  <c r="AD160" i="12"/>
  <c r="AE160" i="12"/>
  <c r="AC161" i="12"/>
  <c r="AD161" i="12"/>
  <c r="AE161" i="12"/>
  <c r="AC162" i="12"/>
  <c r="AD162" i="12"/>
  <c r="AE162" i="12"/>
  <c r="AC163" i="12"/>
  <c r="AD163" i="12"/>
  <c r="AE163" i="12"/>
  <c r="AC164" i="12"/>
  <c r="AD164" i="12"/>
  <c r="AE164" i="12"/>
  <c r="AC165" i="12"/>
  <c r="AD165" i="12"/>
  <c r="AE165" i="12"/>
  <c r="AC166" i="12"/>
  <c r="AD166" i="12"/>
  <c r="AE166" i="12"/>
  <c r="AC167" i="12"/>
  <c r="AD167" i="12"/>
  <c r="AE167" i="12"/>
  <c r="AC168" i="12"/>
  <c r="AD168" i="12"/>
  <c r="AE168" i="12"/>
  <c r="AC169" i="12"/>
  <c r="AD169" i="12"/>
  <c r="AE169" i="12"/>
  <c r="AC170" i="12"/>
  <c r="AD170" i="12"/>
  <c r="AE170" i="12"/>
  <c r="AC171" i="12"/>
  <c r="AD171" i="12"/>
  <c r="AE171" i="12"/>
  <c r="AC172" i="12"/>
  <c r="AD172" i="12"/>
  <c r="AE172" i="12"/>
  <c r="AC173" i="12"/>
  <c r="AD173" i="12"/>
  <c r="AE173" i="12"/>
  <c r="AC174" i="12"/>
  <c r="AD174" i="12"/>
  <c r="AE174" i="12"/>
  <c r="AC175" i="12"/>
  <c r="AD175" i="12"/>
  <c r="AE175" i="12"/>
  <c r="AC176" i="12"/>
  <c r="AD176" i="12"/>
  <c r="AE176" i="12"/>
  <c r="AC177" i="12"/>
  <c r="AD177" i="12"/>
  <c r="AE177" i="12"/>
  <c r="AC178" i="12"/>
  <c r="AD178" i="12"/>
  <c r="AE178" i="12"/>
  <c r="AC179" i="12"/>
  <c r="AD179" i="12"/>
  <c r="AE179" i="12"/>
  <c r="AC180" i="12"/>
  <c r="AD180" i="12"/>
  <c r="AE180" i="12"/>
  <c r="AC181" i="12"/>
  <c r="AD181" i="12"/>
  <c r="AE181" i="12"/>
  <c r="AC182" i="12"/>
  <c r="AD182" i="12"/>
  <c r="AE182" i="12"/>
  <c r="AC183" i="12"/>
  <c r="AD183" i="12"/>
  <c r="AE183" i="12"/>
  <c r="AC184" i="12"/>
  <c r="AD184" i="12"/>
  <c r="AE184" i="12"/>
  <c r="AC185" i="12"/>
  <c r="AD185" i="12"/>
  <c r="AE185" i="12"/>
  <c r="AC186" i="12"/>
  <c r="AD186" i="12"/>
  <c r="AE186" i="12"/>
  <c r="AC187" i="12"/>
  <c r="AD187" i="12"/>
  <c r="AE187" i="12"/>
  <c r="AC188" i="12"/>
  <c r="AD188" i="12"/>
  <c r="AE188" i="12"/>
  <c r="AC189" i="12"/>
  <c r="AD189" i="12"/>
  <c r="AE189" i="12"/>
  <c r="AC190" i="12"/>
  <c r="AD190" i="12"/>
  <c r="AE190" i="12"/>
  <c r="AC191" i="12"/>
  <c r="AD191" i="12"/>
  <c r="AE191" i="12"/>
  <c r="AC192" i="12"/>
  <c r="AD192" i="12"/>
  <c r="AE192" i="12"/>
  <c r="AC193" i="12"/>
  <c r="AD193" i="12"/>
  <c r="AE193" i="12"/>
  <c r="AC194" i="12"/>
  <c r="AD194" i="12"/>
  <c r="AE194" i="12"/>
  <c r="AC195" i="12"/>
  <c r="AD195" i="12"/>
  <c r="AE195" i="12"/>
  <c r="AC196" i="12"/>
  <c r="AD196" i="12"/>
  <c r="AE196" i="12"/>
  <c r="AC197" i="12"/>
  <c r="AD197" i="12"/>
  <c r="AE197" i="12"/>
  <c r="AC198" i="12"/>
  <c r="AD198" i="12"/>
  <c r="AE198" i="12"/>
  <c r="AC199" i="12"/>
  <c r="AD199" i="12"/>
  <c r="AE199" i="12"/>
  <c r="AC200" i="12"/>
  <c r="AD200" i="12"/>
  <c r="AE200" i="12"/>
  <c r="AC201" i="12"/>
  <c r="AD201" i="12"/>
  <c r="AE201" i="12"/>
  <c r="AC202" i="12"/>
  <c r="AD202" i="12"/>
  <c r="AE202" i="12"/>
  <c r="AC203" i="12"/>
  <c r="AD203" i="12"/>
  <c r="AE203" i="12"/>
  <c r="AC204" i="12"/>
  <c r="AD204" i="12"/>
  <c r="AE204" i="12"/>
  <c r="AC205" i="12"/>
  <c r="AD205" i="12"/>
  <c r="AE205" i="12"/>
  <c r="AC80" i="12"/>
  <c r="AD80" i="12"/>
  <c r="AE80" i="12"/>
  <c r="AC81" i="12"/>
  <c r="AD81" i="12"/>
  <c r="AE81" i="12"/>
  <c r="AC82" i="12"/>
  <c r="AD82" i="12"/>
  <c r="AE82" i="12"/>
  <c r="AC83" i="12"/>
  <c r="AD83" i="12"/>
  <c r="AE83" i="12"/>
  <c r="AC84" i="12"/>
  <c r="AD84" i="12"/>
  <c r="AE84" i="12"/>
  <c r="AC85" i="12"/>
  <c r="AD85" i="12"/>
  <c r="AE85" i="12"/>
  <c r="AC86" i="12"/>
  <c r="AD86" i="12"/>
  <c r="AE86" i="12"/>
  <c r="AC87" i="12"/>
  <c r="AD87" i="12"/>
  <c r="AE87" i="12"/>
  <c r="AC88" i="12"/>
  <c r="AD88" i="12"/>
  <c r="AE88" i="12"/>
  <c r="AC89" i="12"/>
  <c r="AD89" i="12"/>
  <c r="AE89" i="12"/>
  <c r="AC90" i="12"/>
  <c r="AD90" i="12"/>
  <c r="AE90" i="12"/>
  <c r="AC91" i="12"/>
  <c r="AD91" i="12"/>
  <c r="AE91" i="12"/>
  <c r="AC92" i="12"/>
  <c r="AD92" i="12"/>
  <c r="AE92" i="12"/>
  <c r="AC93" i="12"/>
  <c r="AD93" i="12"/>
  <c r="AE93" i="12"/>
  <c r="AC94" i="12"/>
  <c r="AD94" i="12"/>
  <c r="AE94" i="12"/>
  <c r="AC95" i="12"/>
  <c r="AD95" i="12"/>
  <c r="AE95" i="12"/>
  <c r="AC96" i="12"/>
  <c r="AD96" i="12"/>
  <c r="AE96" i="12"/>
  <c r="AC97" i="12"/>
  <c r="AD97" i="12"/>
  <c r="AE97" i="12"/>
  <c r="AC98" i="12"/>
  <c r="AD98" i="12"/>
  <c r="AE98" i="12"/>
  <c r="AC99" i="12"/>
  <c r="AD99" i="12"/>
  <c r="AE99" i="12"/>
  <c r="AC100" i="12"/>
  <c r="AD100" i="12"/>
  <c r="AE100" i="12"/>
  <c r="AC101" i="12"/>
  <c r="AD101" i="12"/>
  <c r="AE101" i="12"/>
  <c r="AC102" i="12"/>
  <c r="AD102" i="12"/>
  <c r="AE102" i="12"/>
  <c r="AC103" i="12"/>
  <c r="AD103" i="12"/>
  <c r="AE103" i="12"/>
  <c r="AC104" i="12"/>
  <c r="AD104" i="12"/>
  <c r="AE104" i="12"/>
  <c r="AC105" i="12"/>
  <c r="AD105" i="12"/>
  <c r="AE105" i="12"/>
  <c r="Z106" i="12"/>
  <c r="AA106" i="12"/>
  <c r="AC106" i="12"/>
  <c r="AD106" i="12"/>
  <c r="AE106" i="12"/>
  <c r="AC107" i="12"/>
  <c r="AD107" i="12"/>
  <c r="AE107" i="12"/>
  <c r="AC108" i="12"/>
  <c r="AD108" i="12"/>
  <c r="AE108" i="12"/>
  <c r="AC109" i="12"/>
  <c r="AD109" i="12"/>
  <c r="AE109" i="12"/>
  <c r="AC110" i="12"/>
  <c r="AD110" i="12"/>
  <c r="AE110" i="12"/>
  <c r="AC111" i="12"/>
  <c r="AD111" i="12"/>
  <c r="AE111" i="12"/>
  <c r="AC112" i="12"/>
  <c r="AD112" i="12"/>
  <c r="AE112" i="12"/>
  <c r="AC113" i="12"/>
  <c r="AD113" i="12"/>
  <c r="AE113" i="12"/>
  <c r="AC114" i="12"/>
  <c r="AD114" i="12"/>
  <c r="AE114" i="12"/>
  <c r="AC115" i="12"/>
  <c r="AD115" i="12"/>
  <c r="AE115" i="12"/>
  <c r="AC116" i="12"/>
  <c r="AD116" i="12"/>
  <c r="AE116" i="12"/>
  <c r="AC117" i="12"/>
  <c r="AD117" i="12"/>
  <c r="AE117" i="12"/>
  <c r="AC118" i="12"/>
  <c r="AD118" i="12"/>
  <c r="AE118" i="12"/>
  <c r="AC119" i="12"/>
  <c r="AD119" i="12"/>
  <c r="AE119" i="12"/>
  <c r="AC120" i="12"/>
  <c r="AD120" i="12"/>
  <c r="AE120" i="12"/>
  <c r="AC121" i="12"/>
  <c r="AD121" i="12"/>
  <c r="AE121" i="12"/>
  <c r="AC122" i="12"/>
  <c r="AD122" i="12"/>
  <c r="AE122" i="12"/>
  <c r="AC123" i="12"/>
  <c r="AD123" i="12"/>
  <c r="AE123" i="12"/>
  <c r="AC124" i="12"/>
  <c r="AD124" i="12"/>
  <c r="AE124" i="12"/>
  <c r="AC125" i="12"/>
  <c r="AD125" i="12"/>
  <c r="AE125" i="12"/>
  <c r="AC126" i="12"/>
  <c r="AD126" i="12"/>
  <c r="AE126" i="12"/>
  <c r="AC127" i="12"/>
  <c r="AD127" i="12"/>
  <c r="AE127" i="12"/>
  <c r="AC64" i="12"/>
  <c r="AD64" i="12"/>
  <c r="AE64" i="12"/>
  <c r="AC65" i="12"/>
  <c r="AD65" i="12"/>
  <c r="AE65" i="12"/>
  <c r="AC66" i="12"/>
  <c r="AD66" i="12"/>
  <c r="AE66" i="12"/>
  <c r="AC67" i="12"/>
  <c r="AD67" i="12"/>
  <c r="AE67" i="12"/>
  <c r="AC68" i="12"/>
  <c r="AD68" i="12"/>
  <c r="AE68" i="12"/>
  <c r="AC69" i="12"/>
  <c r="AD69" i="12"/>
  <c r="AE69" i="12"/>
  <c r="AC70" i="12"/>
  <c r="AD70" i="12"/>
  <c r="AE70" i="12"/>
  <c r="AC71" i="12"/>
  <c r="AD71" i="12"/>
  <c r="AE71" i="12"/>
  <c r="AC72" i="12"/>
  <c r="AD72" i="12"/>
  <c r="AE72" i="12"/>
  <c r="AC73" i="12"/>
  <c r="AD73" i="12"/>
  <c r="AE73" i="12"/>
  <c r="AC74" i="12"/>
  <c r="AD74" i="12"/>
  <c r="AE74" i="12"/>
  <c r="AC75" i="12"/>
  <c r="AD75" i="12"/>
  <c r="AE75" i="12"/>
  <c r="AC76" i="12"/>
  <c r="AD76" i="12"/>
  <c r="AE76" i="12"/>
  <c r="AC77" i="12"/>
  <c r="AD77" i="12"/>
  <c r="AE77" i="12"/>
  <c r="AC78" i="12"/>
  <c r="AD78" i="12"/>
  <c r="AE78" i="12"/>
  <c r="AC79" i="12"/>
  <c r="AD79" i="12"/>
  <c r="AE79" i="12"/>
  <c r="AC28" i="12"/>
  <c r="AD28" i="12"/>
  <c r="AE28" i="12"/>
  <c r="AC29" i="12"/>
  <c r="AD29" i="12"/>
  <c r="AE29" i="12"/>
  <c r="AC30" i="12"/>
  <c r="AD30" i="12"/>
  <c r="AE30" i="12"/>
  <c r="AC31" i="12"/>
  <c r="AD31" i="12"/>
  <c r="AE31" i="12"/>
  <c r="AC32" i="12"/>
  <c r="AD32" i="12"/>
  <c r="AE32" i="12"/>
  <c r="AC33" i="12"/>
  <c r="AD33" i="12"/>
  <c r="AE33" i="12"/>
  <c r="AC34" i="12"/>
  <c r="AD34" i="12"/>
  <c r="AE34" i="12"/>
  <c r="AC35" i="12"/>
  <c r="AD35" i="12"/>
  <c r="AE35" i="12"/>
  <c r="AC36" i="12"/>
  <c r="AD36" i="12"/>
  <c r="AE36" i="12"/>
  <c r="AC37" i="12"/>
  <c r="AD37" i="12"/>
  <c r="AE37" i="12"/>
  <c r="AC38" i="12"/>
  <c r="AD38" i="12"/>
  <c r="AE38" i="12"/>
  <c r="AC39" i="12"/>
  <c r="AD39" i="12"/>
  <c r="AE39" i="12"/>
  <c r="AC40" i="12"/>
  <c r="AD40" i="12"/>
  <c r="AE40" i="12"/>
  <c r="AC41" i="12"/>
  <c r="AD41" i="12"/>
  <c r="AE41" i="12"/>
  <c r="AC42" i="12"/>
  <c r="AD42" i="12"/>
  <c r="AE42" i="12"/>
  <c r="AC43" i="12"/>
  <c r="AD43" i="12"/>
  <c r="AE43" i="12"/>
  <c r="AC44" i="12"/>
  <c r="AD44" i="12"/>
  <c r="AE44" i="12"/>
  <c r="AC45" i="12"/>
  <c r="AD45" i="12"/>
  <c r="AE45" i="12"/>
  <c r="AC46" i="12"/>
  <c r="AD46" i="12"/>
  <c r="AE46" i="12"/>
  <c r="AC47" i="12"/>
  <c r="AD47" i="12"/>
  <c r="AE47" i="12"/>
  <c r="AC48" i="12"/>
  <c r="AD48" i="12"/>
  <c r="AE48" i="12"/>
  <c r="AC49" i="12"/>
  <c r="AD49" i="12"/>
  <c r="AE49" i="12"/>
  <c r="AC50" i="12"/>
  <c r="AD50" i="12"/>
  <c r="AE50" i="12"/>
  <c r="AC51" i="12"/>
  <c r="AD51" i="12"/>
  <c r="AE51" i="12"/>
  <c r="AC52" i="12"/>
  <c r="AD52" i="12"/>
  <c r="AE52" i="12"/>
  <c r="AC53" i="12"/>
  <c r="AD53" i="12"/>
  <c r="AE53" i="12"/>
  <c r="AC54" i="12"/>
  <c r="AD54" i="12"/>
  <c r="AE54" i="12"/>
  <c r="AC55" i="12"/>
  <c r="AD55" i="12"/>
  <c r="AE55" i="12"/>
  <c r="AC56" i="12"/>
  <c r="AD56" i="12"/>
  <c r="AE56" i="12"/>
  <c r="Z57" i="12"/>
  <c r="AA57" i="12"/>
  <c r="AC57" i="12"/>
  <c r="AD57" i="12"/>
  <c r="AE57" i="12"/>
  <c r="AC58" i="12"/>
  <c r="AD58" i="12"/>
  <c r="AE58" i="12"/>
  <c r="AC59" i="12"/>
  <c r="AD59" i="12"/>
  <c r="AE59" i="12"/>
  <c r="AC60" i="12"/>
  <c r="AD60" i="12"/>
  <c r="AE60" i="12"/>
  <c r="AC61" i="12"/>
  <c r="AD61" i="12"/>
  <c r="AE61" i="12"/>
  <c r="AC62" i="12"/>
  <c r="AD62" i="12"/>
  <c r="AE62" i="12"/>
  <c r="AC63" i="12"/>
  <c r="AD63" i="12"/>
  <c r="AE63" i="12"/>
  <c r="AE27" i="12"/>
  <c r="AD27" i="12"/>
  <c r="AC27" i="12"/>
  <c r="AE26" i="12"/>
  <c r="AD26" i="12"/>
  <c r="AC26" i="12"/>
  <c r="AE25" i="12"/>
  <c r="AD25" i="12"/>
  <c r="AC25" i="12"/>
  <c r="AE24" i="12"/>
  <c r="AD24" i="12"/>
  <c r="AC24" i="12"/>
  <c r="AE23" i="12"/>
  <c r="AD23" i="12"/>
  <c r="AC23" i="12"/>
  <c r="AE22" i="12"/>
  <c r="AD22" i="12"/>
  <c r="AC22" i="12"/>
  <c r="AE21" i="12"/>
  <c r="AD21" i="12"/>
  <c r="AC21" i="12"/>
  <c r="AE20" i="12"/>
  <c r="AD20" i="12"/>
  <c r="AC20" i="12"/>
  <c r="AE19" i="12"/>
  <c r="AD19" i="12"/>
  <c r="AC19" i="12"/>
  <c r="AE18" i="12"/>
  <c r="AD18" i="12"/>
  <c r="AC18" i="12"/>
  <c r="AE17" i="12"/>
  <c r="AD17" i="12"/>
  <c r="AC17" i="12"/>
  <c r="AE16" i="12"/>
  <c r="AD16" i="12"/>
  <c r="AC16" i="12"/>
  <c r="AE15" i="12"/>
  <c r="AD15" i="12"/>
  <c r="AC15" i="12"/>
  <c r="AE14" i="12"/>
  <c r="AD14" i="12"/>
  <c r="AC14" i="12"/>
  <c r="AE13" i="12"/>
  <c r="AD13" i="12"/>
  <c r="AC13" i="12"/>
  <c r="AE12" i="12"/>
  <c r="AD12" i="12"/>
  <c r="AC12" i="12"/>
  <c r="AE11" i="12"/>
  <c r="AD11" i="12"/>
  <c r="AC11" i="12"/>
  <c r="AE10" i="12"/>
  <c r="AD10" i="12"/>
  <c r="AC10" i="12"/>
  <c r="AE9" i="12"/>
  <c r="AD9" i="12"/>
  <c r="AC9" i="12"/>
  <c r="AE8" i="12"/>
  <c r="AD8" i="12"/>
  <c r="AC8" i="12"/>
  <c r="AB8" i="12"/>
  <c r="AB9" i="12" s="1"/>
  <c r="AB10" i="12" s="1"/>
  <c r="AB11" i="12" s="1"/>
  <c r="AB12" i="12" s="1"/>
  <c r="AB13" i="12" s="1"/>
  <c r="AB14" i="12" s="1"/>
  <c r="AB15" i="12" s="1"/>
  <c r="AB16" i="12" s="1"/>
  <c r="AB17" i="12" s="1"/>
  <c r="AB18" i="12" s="1"/>
  <c r="AB19" i="12" s="1"/>
  <c r="AB20" i="12" s="1"/>
  <c r="AB21" i="12" s="1"/>
  <c r="AB22" i="12" s="1"/>
  <c r="AB23" i="12" s="1"/>
  <c r="AB24" i="12" s="1"/>
  <c r="AB25" i="12" s="1"/>
  <c r="AB26" i="12" s="1"/>
  <c r="AB27" i="12" s="1"/>
  <c r="AB28" i="12" s="1"/>
  <c r="AB29" i="12" s="1"/>
  <c r="AB30" i="12" s="1"/>
  <c r="AB31" i="12" s="1"/>
  <c r="AB32" i="12" s="1"/>
  <c r="AB33" i="12" s="1"/>
  <c r="AB34" i="12" s="1"/>
  <c r="AB35" i="12" s="1"/>
  <c r="AB36" i="12" s="1"/>
  <c r="AB37" i="12" s="1"/>
  <c r="AB38" i="12" s="1"/>
  <c r="AB39" i="12" s="1"/>
  <c r="AB40" i="12" s="1"/>
  <c r="AB41" i="12" s="1"/>
  <c r="AB42" i="12" s="1"/>
  <c r="AB43" i="12" s="1"/>
  <c r="AB44" i="12" s="1"/>
  <c r="AB45" i="12" s="1"/>
  <c r="AB46" i="12" s="1"/>
  <c r="AB47" i="12" s="1"/>
  <c r="AB48" i="12" s="1"/>
  <c r="AB49" i="12" s="1"/>
  <c r="AB50" i="12" s="1"/>
  <c r="AB51" i="12" s="1"/>
  <c r="AB52" i="12" s="1"/>
  <c r="AB53" i="12" s="1"/>
  <c r="AB54" i="12" s="1"/>
  <c r="AB55" i="12" s="1"/>
  <c r="AB56" i="12" s="1"/>
  <c r="AB57" i="12" s="1"/>
  <c r="AB58" i="12" s="1"/>
  <c r="AB59" i="12" s="1"/>
  <c r="AB60" i="12" s="1"/>
  <c r="AB61" i="12" s="1"/>
  <c r="AB62" i="12" s="1"/>
  <c r="AB63" i="12" s="1"/>
  <c r="AB64" i="12" s="1"/>
  <c r="AB65" i="12" s="1"/>
  <c r="AB66" i="12" s="1"/>
  <c r="AB67" i="12" s="1"/>
  <c r="AB68" i="12" s="1"/>
  <c r="AB69" i="12" s="1"/>
  <c r="AB70" i="12" s="1"/>
  <c r="AB71" i="12" s="1"/>
  <c r="AB72" i="12" s="1"/>
  <c r="AB73" i="12" s="1"/>
  <c r="AB74" i="12" s="1"/>
  <c r="AB75" i="12" s="1"/>
  <c r="AB76" i="12" s="1"/>
  <c r="AB77" i="12" s="1"/>
  <c r="AB78" i="12" s="1"/>
  <c r="AB79" i="12" s="1"/>
  <c r="AB80" i="12" s="1"/>
  <c r="AB81" i="12" s="1"/>
  <c r="AB82" i="12" s="1"/>
  <c r="AB83" i="12" s="1"/>
  <c r="AB84" i="12" s="1"/>
  <c r="AB85" i="12" s="1"/>
  <c r="AB86" i="12" s="1"/>
  <c r="AB87" i="12" s="1"/>
  <c r="AB88" i="12" s="1"/>
  <c r="AB89" i="12" s="1"/>
  <c r="AB90" i="12" s="1"/>
  <c r="AB91" i="12" s="1"/>
  <c r="AB92" i="12" s="1"/>
  <c r="AB93" i="12" s="1"/>
  <c r="AB94" i="12" s="1"/>
  <c r="AB95" i="12" s="1"/>
  <c r="AB96" i="12" s="1"/>
  <c r="AB97" i="12" s="1"/>
  <c r="AB98" i="12" s="1"/>
  <c r="AB99" i="12" s="1"/>
  <c r="AB100" i="12" s="1"/>
  <c r="AB101" i="12" s="1"/>
  <c r="AB102" i="12" s="1"/>
  <c r="AB103" i="12" s="1"/>
  <c r="AB104" i="12" s="1"/>
  <c r="AB105" i="12" s="1"/>
  <c r="AB106" i="12" s="1"/>
  <c r="AB107" i="12" s="1"/>
  <c r="AB108" i="12" s="1"/>
  <c r="AB109" i="12" s="1"/>
  <c r="AB110" i="12" s="1"/>
  <c r="AB111" i="12" s="1"/>
  <c r="AB112" i="12" s="1"/>
  <c r="AB113" i="12" s="1"/>
  <c r="AB114" i="12" s="1"/>
  <c r="AB115" i="12" s="1"/>
  <c r="AB116" i="12" s="1"/>
  <c r="AB117" i="12" s="1"/>
  <c r="AB118" i="12" s="1"/>
  <c r="AB119" i="12" s="1"/>
  <c r="AB120" i="12" s="1"/>
  <c r="AB121" i="12" s="1"/>
  <c r="AB122" i="12" s="1"/>
  <c r="AB123" i="12" s="1"/>
  <c r="AB124" i="12" s="1"/>
  <c r="AB125" i="12" s="1"/>
  <c r="AB126" i="12" s="1"/>
  <c r="AB127" i="12" s="1"/>
  <c r="AB128" i="12" s="1"/>
  <c r="AB129" i="12" s="1"/>
  <c r="AB130" i="12" s="1"/>
  <c r="AB131" i="12" s="1"/>
  <c r="AB132" i="12" s="1"/>
  <c r="AB133" i="12" s="1"/>
  <c r="AB134" i="12" s="1"/>
  <c r="AB135" i="12" s="1"/>
  <c r="AB136" i="12" s="1"/>
  <c r="AB137" i="12" s="1"/>
  <c r="AB138" i="12" s="1"/>
  <c r="AB139" i="12" s="1"/>
  <c r="AB140" i="12" s="1"/>
  <c r="AB141" i="12" s="1"/>
  <c r="AB142" i="12" s="1"/>
  <c r="AB143" i="12" s="1"/>
  <c r="AB144" i="12" s="1"/>
  <c r="AB145" i="12" s="1"/>
  <c r="AB146" i="12" s="1"/>
  <c r="AB147" i="12" s="1"/>
  <c r="AB148" i="12" s="1"/>
  <c r="AB149" i="12" s="1"/>
  <c r="AB150" i="12" s="1"/>
  <c r="AB151" i="12" s="1"/>
  <c r="AB152" i="12" s="1"/>
  <c r="AB153" i="12" s="1"/>
  <c r="AB154" i="12" s="1"/>
  <c r="AB155" i="12" s="1"/>
  <c r="AB156" i="12" s="1"/>
  <c r="AB157" i="12" s="1"/>
  <c r="AB158" i="12" s="1"/>
  <c r="AB159" i="12" s="1"/>
  <c r="AB160" i="12" s="1"/>
  <c r="AB161" i="12" s="1"/>
  <c r="AB162" i="12" s="1"/>
  <c r="AB163" i="12" s="1"/>
  <c r="AB164" i="12" s="1"/>
  <c r="AB165" i="12" s="1"/>
  <c r="AB166" i="12" s="1"/>
  <c r="AB167" i="12" s="1"/>
  <c r="AB168" i="12" s="1"/>
  <c r="AB169" i="12" s="1"/>
  <c r="AB170" i="12" s="1"/>
  <c r="AB171" i="12" s="1"/>
  <c r="AB172" i="12" s="1"/>
  <c r="AB173" i="12" s="1"/>
  <c r="AB174" i="12" s="1"/>
  <c r="AB175" i="12" s="1"/>
  <c r="AB176" i="12" s="1"/>
  <c r="AB177" i="12" s="1"/>
  <c r="AB178" i="12" s="1"/>
  <c r="AB179" i="12" s="1"/>
  <c r="AB180" i="12" s="1"/>
  <c r="AB181" i="12" s="1"/>
  <c r="AB182" i="12" s="1"/>
  <c r="AB183" i="12" s="1"/>
  <c r="AB184" i="12" s="1"/>
  <c r="AB185" i="12" s="1"/>
  <c r="AB186" i="12" s="1"/>
  <c r="AB187" i="12" s="1"/>
  <c r="AB188" i="12" s="1"/>
  <c r="AB189" i="12" s="1"/>
  <c r="AB190" i="12" s="1"/>
  <c r="AB191" i="12" s="1"/>
  <c r="AB192" i="12" s="1"/>
  <c r="AB193" i="12" s="1"/>
  <c r="AB194" i="12" s="1"/>
  <c r="AB195" i="12" s="1"/>
  <c r="AB196" i="12" s="1"/>
  <c r="AB197" i="12" s="1"/>
  <c r="AB198" i="12" s="1"/>
  <c r="AB199" i="12" s="1"/>
  <c r="AB200" i="12" s="1"/>
  <c r="AB201" i="12" s="1"/>
  <c r="AB202" i="12" s="1"/>
  <c r="AB203" i="12" s="1"/>
  <c r="AB204" i="12" s="1"/>
  <c r="AB205" i="12" s="1"/>
  <c r="AB206" i="12" s="1"/>
  <c r="AB207" i="12" s="1"/>
  <c r="AB208" i="12" s="1"/>
  <c r="AB209" i="12" s="1"/>
  <c r="AB210" i="12" s="1"/>
  <c r="AB211" i="12" s="1"/>
  <c r="AB212" i="12" s="1"/>
  <c r="AB213" i="12" s="1"/>
  <c r="AB214" i="12" s="1"/>
  <c r="AB215" i="12" s="1"/>
  <c r="AB216" i="12" s="1"/>
  <c r="AB217" i="12" s="1"/>
  <c r="AB218" i="12" s="1"/>
  <c r="AB219" i="12" s="1"/>
  <c r="AB220" i="12" s="1"/>
  <c r="AB221" i="12" s="1"/>
  <c r="AB222" i="12" s="1"/>
  <c r="AB223" i="12" s="1"/>
  <c r="AB224" i="12" s="1"/>
  <c r="AB225" i="12" s="1"/>
  <c r="AB226" i="12" s="1"/>
  <c r="AB227" i="12" s="1"/>
  <c r="AB228" i="12" s="1"/>
  <c r="AB229" i="12" s="1"/>
  <c r="AB230" i="12" s="1"/>
  <c r="AB231" i="12" s="1"/>
  <c r="AB232" i="12" s="1"/>
  <c r="AB233" i="12" s="1"/>
  <c r="AB234" i="12" s="1"/>
  <c r="AB235" i="12" s="1"/>
  <c r="AB236" i="12" s="1"/>
  <c r="AB237" i="12" s="1"/>
  <c r="AB238" i="12" s="1"/>
  <c r="AB239" i="12" s="1"/>
  <c r="AB240" i="12" s="1"/>
  <c r="AB241" i="12" s="1"/>
  <c r="AB242" i="12" s="1"/>
  <c r="AB243" i="12" s="1"/>
  <c r="AB244" i="12" s="1"/>
  <c r="AB245" i="12" s="1"/>
  <c r="AB246" i="12" s="1"/>
  <c r="AB247" i="12" s="1"/>
  <c r="AB248" i="12" s="1"/>
  <c r="AB249" i="12" s="1"/>
  <c r="AB250" i="12" s="1"/>
  <c r="AB251" i="12" s="1"/>
  <c r="AB252" i="12" s="1"/>
  <c r="AB253" i="12" s="1"/>
  <c r="AB254" i="12" s="1"/>
  <c r="AB255" i="12" s="1"/>
  <c r="AB256" i="12" s="1"/>
  <c r="AB257" i="12" s="1"/>
  <c r="AB258" i="12" s="1"/>
  <c r="AB259" i="12" s="1"/>
  <c r="AB260" i="12" s="1"/>
  <c r="AB261" i="12" s="1"/>
  <c r="AB262" i="12" s="1"/>
  <c r="AB263" i="12" s="1"/>
  <c r="AB264" i="12" s="1"/>
  <c r="AB265" i="12" s="1"/>
  <c r="AB266" i="12" s="1"/>
  <c r="AB267" i="12" s="1"/>
  <c r="AB268" i="12" s="1"/>
  <c r="AB269" i="12" s="1"/>
  <c r="AB270" i="12" s="1"/>
  <c r="AB271" i="12" s="1"/>
  <c r="AB272" i="12" s="1"/>
  <c r="AB273" i="12" s="1"/>
  <c r="AB274" i="12" s="1"/>
  <c r="AB275" i="12" s="1"/>
  <c r="AB276" i="12" s="1"/>
  <c r="AB277" i="12" s="1"/>
  <c r="AB278" i="12" s="1"/>
  <c r="AB279" i="12" s="1"/>
  <c r="AB280" i="12" s="1"/>
  <c r="AB281" i="12" s="1"/>
  <c r="AB282" i="12" s="1"/>
  <c r="AB283" i="12" s="1"/>
  <c r="AB284" i="12" s="1"/>
  <c r="AB285" i="12" s="1"/>
  <c r="AB286" i="12" s="1"/>
  <c r="AB287" i="12" s="1"/>
  <c r="AB288" i="12" s="1"/>
  <c r="AB289" i="12" s="1"/>
  <c r="AB290" i="12" s="1"/>
  <c r="AB291" i="12" s="1"/>
  <c r="AB292" i="12" s="1"/>
  <c r="AB293" i="12" s="1"/>
  <c r="AB294" i="12" s="1"/>
  <c r="AB295" i="12" s="1"/>
  <c r="AB296" i="12" s="1"/>
  <c r="AB297" i="12" s="1"/>
  <c r="AB298" i="12" s="1"/>
  <c r="AB299" i="12" s="1"/>
  <c r="AB300" i="12" s="1"/>
  <c r="AB301" i="12" s="1"/>
  <c r="AB302" i="12" s="1"/>
  <c r="AB303" i="12" s="1"/>
  <c r="AB304" i="12" s="1"/>
  <c r="AB305" i="12" s="1"/>
  <c r="AB306" i="12" s="1"/>
  <c r="AB307" i="12" s="1"/>
  <c r="AB308" i="12" s="1"/>
  <c r="AB309" i="12" s="1"/>
  <c r="AB310" i="12" s="1"/>
  <c r="AB311" i="12" s="1"/>
  <c r="AB312" i="12" s="1"/>
  <c r="AB313" i="12" s="1"/>
  <c r="AB314" i="12" s="1"/>
  <c r="AB315" i="12" s="1"/>
  <c r="AB316" i="12" s="1"/>
  <c r="AB317" i="12" s="1"/>
  <c r="AB318" i="12" s="1"/>
  <c r="AB319" i="12" s="1"/>
  <c r="AB320" i="12" s="1"/>
  <c r="AB321" i="12" s="1"/>
  <c r="AB322" i="12" s="1"/>
  <c r="AB323" i="12" s="1"/>
  <c r="AB324" i="12" s="1"/>
  <c r="AB325" i="12" s="1"/>
  <c r="AB326" i="12" s="1"/>
  <c r="AB327" i="12" s="1"/>
  <c r="AB328" i="12" s="1"/>
  <c r="AB329" i="12" s="1"/>
  <c r="AB330" i="12" s="1"/>
  <c r="AB331" i="12" s="1"/>
  <c r="AB332" i="12" s="1"/>
  <c r="AB333" i="12" s="1"/>
  <c r="AB334" i="12" s="1"/>
  <c r="AB335" i="12" s="1"/>
  <c r="AB336" i="12" s="1"/>
  <c r="AB337" i="12" s="1"/>
  <c r="AB338" i="12" s="1"/>
  <c r="AB339" i="12" s="1"/>
  <c r="AB340" i="12" s="1"/>
  <c r="AB341" i="12" s="1"/>
  <c r="AB342" i="12" s="1"/>
  <c r="AB343" i="12" s="1"/>
  <c r="AB344" i="12" s="1"/>
  <c r="AB345" i="12" s="1"/>
  <c r="AB346" i="12" s="1"/>
  <c r="AB347" i="12" s="1"/>
  <c r="AB348" i="12" s="1"/>
  <c r="AB349" i="12" s="1"/>
  <c r="AB350" i="12" s="1"/>
  <c r="AB351" i="12" s="1"/>
  <c r="AB352" i="12" s="1"/>
  <c r="AB353" i="12" s="1"/>
  <c r="AB354" i="12" s="1"/>
  <c r="AB355" i="12" s="1"/>
  <c r="AB356" i="12" s="1"/>
  <c r="AB357" i="12" s="1"/>
  <c r="AB358" i="12" s="1"/>
  <c r="AB359" i="12" s="1"/>
  <c r="AB360" i="12" s="1"/>
  <c r="AB361" i="12" s="1"/>
  <c r="AB362" i="12" s="1"/>
  <c r="AB363" i="12" s="1"/>
  <c r="AB364" i="12" s="1"/>
  <c r="AB365" i="12" s="1"/>
  <c r="AB366" i="12" s="1"/>
  <c r="AB367" i="12" s="1"/>
  <c r="AB368" i="12" s="1"/>
  <c r="AB369" i="12" s="1"/>
  <c r="AB370" i="12" s="1"/>
  <c r="AB371" i="12" s="1"/>
  <c r="AB372" i="12" s="1"/>
  <c r="AB373" i="12" s="1"/>
  <c r="AB374" i="12" s="1"/>
  <c r="AB375" i="12" s="1"/>
  <c r="AB376" i="12" s="1"/>
  <c r="AB377" i="12" s="1"/>
  <c r="AB378" i="12" s="1"/>
  <c r="AB379" i="12" s="1"/>
  <c r="AB380" i="12" s="1"/>
  <c r="AB381" i="12" s="1"/>
  <c r="AB382" i="12" s="1"/>
  <c r="AB383" i="12" s="1"/>
  <c r="AB384" i="12" s="1"/>
  <c r="AB385" i="12" s="1"/>
  <c r="AB386" i="12" s="1"/>
  <c r="AB387" i="12" s="1"/>
  <c r="AB388" i="12" s="1"/>
  <c r="AB389" i="12" s="1"/>
  <c r="AB390" i="12" s="1"/>
  <c r="AB391" i="12" s="1"/>
  <c r="AB392" i="12" s="1"/>
  <c r="AB393" i="12" s="1"/>
  <c r="AB394" i="12" s="1"/>
  <c r="AB395" i="12" s="1"/>
  <c r="AB396" i="12" s="1"/>
  <c r="AB397" i="12" s="1"/>
  <c r="AB398" i="12" s="1"/>
  <c r="AB399" i="12" s="1"/>
  <c r="AB400" i="12" s="1"/>
  <c r="AB401" i="12" s="1"/>
  <c r="AB402" i="12" s="1"/>
  <c r="AB403" i="12" s="1"/>
  <c r="AB404" i="12" s="1"/>
  <c r="AB405" i="12" s="1"/>
  <c r="AB406" i="12" s="1"/>
  <c r="AB407" i="12" s="1"/>
  <c r="AB408" i="12" s="1"/>
  <c r="AB409" i="12" s="1"/>
  <c r="AB410" i="12" s="1"/>
  <c r="AB411" i="12" s="1"/>
  <c r="AB412" i="12" s="1"/>
  <c r="AB413" i="12" s="1"/>
  <c r="AB414" i="12" s="1"/>
  <c r="AB415" i="12" s="1"/>
  <c r="AB416" i="12" s="1"/>
  <c r="AB417" i="12" s="1"/>
  <c r="AB418" i="12" s="1"/>
  <c r="AB419" i="12" s="1"/>
  <c r="AB420" i="12" s="1"/>
  <c r="AB421" i="12" s="1"/>
  <c r="AB422" i="12" s="1"/>
  <c r="AB423" i="12" s="1"/>
  <c r="AB424" i="12" s="1"/>
  <c r="AB425" i="12" s="1"/>
  <c r="AB426" i="12" s="1"/>
  <c r="AB427" i="12" s="1"/>
  <c r="AB428" i="12" s="1"/>
  <c r="AB429" i="12" s="1"/>
  <c r="AB430" i="12" s="1"/>
  <c r="AB431" i="12" s="1"/>
  <c r="AB432" i="12" s="1"/>
  <c r="AB433" i="12" s="1"/>
  <c r="AB434" i="12" s="1"/>
  <c r="AB435" i="12" s="1"/>
  <c r="AB436" i="12" s="1"/>
  <c r="AB437" i="12" s="1"/>
  <c r="AB438" i="12" s="1"/>
  <c r="AB439" i="12" s="1"/>
  <c r="AB440" i="12" s="1"/>
  <c r="AB441" i="12" s="1"/>
  <c r="AB442" i="12" s="1"/>
  <c r="AB443" i="12" s="1"/>
  <c r="AB444" i="12" s="1"/>
  <c r="AB445" i="12" s="1"/>
  <c r="AB446" i="12" s="1"/>
  <c r="AB447" i="12" s="1"/>
  <c r="AB448" i="12" s="1"/>
  <c r="AB449" i="12" s="1"/>
  <c r="AB450" i="12" s="1"/>
  <c r="AB451" i="12" s="1"/>
  <c r="AB452" i="12" s="1"/>
  <c r="AB453" i="12" s="1"/>
  <c r="AB454" i="12" s="1"/>
  <c r="AB455" i="12" s="1"/>
  <c r="AB456" i="12" s="1"/>
  <c r="AB457" i="12" s="1"/>
  <c r="AB458" i="12" s="1"/>
  <c r="AB459" i="12" s="1"/>
  <c r="AB460" i="12" s="1"/>
  <c r="AB461" i="12" s="1"/>
  <c r="AB462" i="12" s="1"/>
  <c r="AB463" i="12" s="1"/>
  <c r="AB464" i="12" s="1"/>
  <c r="AB465" i="12" s="1"/>
  <c r="AB466" i="12" s="1"/>
  <c r="AB467" i="12" s="1"/>
  <c r="AB468" i="12" s="1"/>
  <c r="AB469" i="12" s="1"/>
  <c r="AB470" i="12" s="1"/>
  <c r="AB471" i="12" s="1"/>
  <c r="AE7" i="12"/>
  <c r="AD7" i="12"/>
  <c r="AC7" i="12"/>
  <c r="Z7" i="12"/>
  <c r="Y7" i="12"/>
  <c r="AC458" i="11"/>
  <c r="AD458" i="11"/>
  <c r="AE458" i="11"/>
  <c r="AF458" i="11" s="1"/>
  <c r="AC459" i="11"/>
  <c r="AD459" i="11"/>
  <c r="AE459" i="11"/>
  <c r="AC460" i="11"/>
  <c r="AD460" i="11"/>
  <c r="AF460" i="11" s="1"/>
  <c r="AE460" i="11"/>
  <c r="AC461" i="11"/>
  <c r="AD461" i="11"/>
  <c r="AE461" i="11"/>
  <c r="AC462" i="11"/>
  <c r="AD462" i="11"/>
  <c r="AE462" i="11"/>
  <c r="AC463" i="11"/>
  <c r="AD463" i="11"/>
  <c r="AF463" i="11" s="1"/>
  <c r="AE463" i="11"/>
  <c r="AC464" i="11"/>
  <c r="AD464" i="11"/>
  <c r="AE464" i="11"/>
  <c r="AC465" i="11"/>
  <c r="AD465" i="11"/>
  <c r="AF465" i="11" s="1"/>
  <c r="AE465" i="11"/>
  <c r="AC466" i="11"/>
  <c r="AD466" i="11"/>
  <c r="AE466" i="11"/>
  <c r="AF466" i="11" s="1"/>
  <c r="AC467" i="11"/>
  <c r="AD467" i="11"/>
  <c r="AE467" i="11"/>
  <c r="AC468" i="11"/>
  <c r="AD468" i="11"/>
  <c r="AE468" i="11"/>
  <c r="AC469" i="11"/>
  <c r="AD469" i="11"/>
  <c r="AF469" i="11" s="1"/>
  <c r="AE469" i="11"/>
  <c r="AC470" i="11"/>
  <c r="AD470" i="11"/>
  <c r="AF470" i="11" s="1"/>
  <c r="AE470" i="11"/>
  <c r="AC471" i="11"/>
  <c r="AD471" i="11"/>
  <c r="AF471" i="11" s="1"/>
  <c r="AE471" i="11"/>
  <c r="AC453" i="11"/>
  <c r="AD453" i="11"/>
  <c r="AE453" i="11"/>
  <c r="AC454" i="11"/>
  <c r="AD454" i="11"/>
  <c r="AE454" i="11"/>
  <c r="AC455" i="11"/>
  <c r="AD455" i="11"/>
  <c r="AF455" i="11" s="1"/>
  <c r="AE455" i="11"/>
  <c r="AC456" i="11"/>
  <c r="AD456" i="11"/>
  <c r="AE456" i="11"/>
  <c r="AC457" i="11"/>
  <c r="AD457" i="11"/>
  <c r="AE457" i="11"/>
  <c r="AC449" i="11"/>
  <c r="AD449" i="11"/>
  <c r="AE449" i="11"/>
  <c r="AC450" i="11"/>
  <c r="AD450" i="11"/>
  <c r="AE450" i="11"/>
  <c r="AC451" i="11"/>
  <c r="AD451" i="11"/>
  <c r="AE451" i="11"/>
  <c r="AC452" i="11"/>
  <c r="AD452" i="11"/>
  <c r="AE452" i="11"/>
  <c r="AC438" i="11"/>
  <c r="AD438" i="11"/>
  <c r="AE438" i="11"/>
  <c r="AC439" i="11"/>
  <c r="AD439" i="11"/>
  <c r="AE439" i="11"/>
  <c r="AC440" i="11"/>
  <c r="AD440" i="11"/>
  <c r="AE440" i="11"/>
  <c r="AC441" i="11"/>
  <c r="AD441" i="11"/>
  <c r="AE441" i="11"/>
  <c r="AC442" i="11"/>
  <c r="AD442" i="11"/>
  <c r="AE442" i="11"/>
  <c r="AC443" i="11"/>
  <c r="AD443" i="11"/>
  <c r="AE443" i="11"/>
  <c r="AC444" i="11"/>
  <c r="AD444" i="11"/>
  <c r="AE444" i="11"/>
  <c r="AC445" i="11"/>
  <c r="AD445" i="11"/>
  <c r="AE445" i="11"/>
  <c r="AC446" i="11"/>
  <c r="AD446" i="11"/>
  <c r="AE446" i="11"/>
  <c r="AC447" i="11"/>
  <c r="AD447" i="11"/>
  <c r="AE447" i="11"/>
  <c r="AC448" i="11"/>
  <c r="AD448" i="11"/>
  <c r="AE448" i="11"/>
  <c r="AC435" i="11"/>
  <c r="AD435" i="11"/>
  <c r="AE435" i="11"/>
  <c r="AC436" i="11"/>
  <c r="AD436" i="11"/>
  <c r="AE436" i="11"/>
  <c r="AC437" i="11"/>
  <c r="AD437" i="11"/>
  <c r="AE437" i="11"/>
  <c r="AC433" i="11"/>
  <c r="AD433" i="11"/>
  <c r="AE433" i="11"/>
  <c r="AC434" i="11"/>
  <c r="AD434" i="11"/>
  <c r="AE434" i="11"/>
  <c r="AC432" i="11"/>
  <c r="AD432" i="11"/>
  <c r="AE432" i="11"/>
  <c r="AC429" i="11"/>
  <c r="AD429" i="11"/>
  <c r="AE429" i="11"/>
  <c r="AC430" i="11"/>
  <c r="AD430" i="11"/>
  <c r="AE430" i="11"/>
  <c r="AC431" i="11"/>
  <c r="AD431" i="11"/>
  <c r="AE431" i="11"/>
  <c r="AC411" i="11"/>
  <c r="AD411" i="11"/>
  <c r="AE411" i="11"/>
  <c r="AC412" i="11"/>
  <c r="AD412" i="11"/>
  <c r="AE412" i="11"/>
  <c r="AC413" i="11"/>
  <c r="AD413" i="11"/>
  <c r="AE413" i="11"/>
  <c r="AC414" i="11"/>
  <c r="AD414" i="11"/>
  <c r="AE414" i="11"/>
  <c r="AC415" i="11"/>
  <c r="AD415" i="11"/>
  <c r="AE415" i="11"/>
  <c r="AC416" i="11"/>
  <c r="AD416" i="11"/>
  <c r="AE416" i="11"/>
  <c r="AC417" i="11"/>
  <c r="AD417" i="11"/>
  <c r="AE417" i="11"/>
  <c r="AC418" i="11"/>
  <c r="AD418" i="11"/>
  <c r="AE418" i="11"/>
  <c r="AC419" i="11"/>
  <c r="AD419" i="11"/>
  <c r="AE419" i="11"/>
  <c r="AC420" i="11"/>
  <c r="AD420" i="11"/>
  <c r="AE420" i="11"/>
  <c r="AC421" i="11"/>
  <c r="AD421" i="11"/>
  <c r="AE421" i="11"/>
  <c r="AC422" i="11"/>
  <c r="AD422" i="11"/>
  <c r="AE422" i="11"/>
  <c r="AC423" i="11"/>
  <c r="AD423" i="11"/>
  <c r="AE423" i="11"/>
  <c r="AC424" i="11"/>
  <c r="AD424" i="11"/>
  <c r="AE424" i="11"/>
  <c r="AC425" i="11"/>
  <c r="AD425" i="11"/>
  <c r="AE425" i="11"/>
  <c r="AC426" i="11"/>
  <c r="AD426" i="11"/>
  <c r="AE426" i="11"/>
  <c r="AC427" i="11"/>
  <c r="AD427" i="11"/>
  <c r="AE427" i="11"/>
  <c r="AC428" i="11"/>
  <c r="AD428" i="11"/>
  <c r="AE428" i="11"/>
  <c r="AC220" i="11"/>
  <c r="AD220" i="11"/>
  <c r="AE220" i="11"/>
  <c r="AC221" i="11"/>
  <c r="AD221" i="11"/>
  <c r="AE221" i="11"/>
  <c r="AC222" i="11"/>
  <c r="AD222" i="11"/>
  <c r="AE222" i="11"/>
  <c r="AC223" i="11"/>
  <c r="AD223" i="11"/>
  <c r="AE223" i="11"/>
  <c r="AC224" i="11"/>
  <c r="AD224" i="11"/>
  <c r="AE224" i="11"/>
  <c r="AC225" i="11"/>
  <c r="AD225" i="11"/>
  <c r="AE225" i="11"/>
  <c r="AC226" i="11"/>
  <c r="AD226" i="11"/>
  <c r="AE226" i="11"/>
  <c r="AC227" i="11"/>
  <c r="AD227" i="11"/>
  <c r="AE227" i="11"/>
  <c r="AC228" i="11"/>
  <c r="AD228" i="11"/>
  <c r="AE228" i="11"/>
  <c r="AC229" i="11"/>
  <c r="AD229" i="11"/>
  <c r="AE229" i="11"/>
  <c r="AC230" i="11"/>
  <c r="AD230" i="11"/>
  <c r="AE230" i="11"/>
  <c r="AC231" i="11"/>
  <c r="AD231" i="11"/>
  <c r="AE231" i="11"/>
  <c r="AC232" i="11"/>
  <c r="AD232" i="11"/>
  <c r="AE232" i="11"/>
  <c r="AC233" i="11"/>
  <c r="AD233" i="11"/>
  <c r="AE233" i="11"/>
  <c r="AC234" i="11"/>
  <c r="AD234" i="11"/>
  <c r="AE234" i="11"/>
  <c r="AC235" i="11"/>
  <c r="AD235" i="11"/>
  <c r="AE235" i="11"/>
  <c r="AC236" i="11"/>
  <c r="AD236" i="11"/>
  <c r="AE236" i="11"/>
  <c r="AC237" i="11"/>
  <c r="AD237" i="11"/>
  <c r="AE237" i="11"/>
  <c r="AC238" i="11"/>
  <c r="AD238" i="11"/>
  <c r="AE238" i="11"/>
  <c r="AC239" i="11"/>
  <c r="AD239" i="11"/>
  <c r="AE239" i="11"/>
  <c r="AC240" i="11"/>
  <c r="AD240" i="11"/>
  <c r="AE240" i="11"/>
  <c r="AC241" i="11"/>
  <c r="AD241" i="11"/>
  <c r="AE241" i="11"/>
  <c r="AC242" i="11"/>
  <c r="AD242" i="11"/>
  <c r="AE242" i="11"/>
  <c r="AC243" i="11"/>
  <c r="AD243" i="11"/>
  <c r="AE243" i="11"/>
  <c r="AC244" i="11"/>
  <c r="AD244" i="11"/>
  <c r="AE244" i="11"/>
  <c r="AC245" i="11"/>
  <c r="AD245" i="11"/>
  <c r="AE245" i="11"/>
  <c r="AC246" i="11"/>
  <c r="AD246" i="11"/>
  <c r="AE246" i="11"/>
  <c r="AC247" i="11"/>
  <c r="AD247" i="11"/>
  <c r="AE247" i="11"/>
  <c r="AC248" i="11"/>
  <c r="AD248" i="11"/>
  <c r="AE248" i="11"/>
  <c r="AC249" i="11"/>
  <c r="AD249" i="11"/>
  <c r="AE249" i="11"/>
  <c r="AC250" i="11"/>
  <c r="AD250" i="11"/>
  <c r="AE250" i="11"/>
  <c r="AC251" i="11"/>
  <c r="AD251" i="11"/>
  <c r="AE251" i="11"/>
  <c r="AC252" i="11"/>
  <c r="AD252" i="11"/>
  <c r="AE252" i="11"/>
  <c r="AC253" i="11"/>
  <c r="AD253" i="11"/>
  <c r="AE253" i="11"/>
  <c r="AC254" i="11"/>
  <c r="AD254" i="11"/>
  <c r="AE254" i="11"/>
  <c r="AC255" i="11"/>
  <c r="AD255" i="11"/>
  <c r="AE255" i="11"/>
  <c r="AC256" i="11"/>
  <c r="AD256" i="11"/>
  <c r="AE256" i="11"/>
  <c r="AC257" i="11"/>
  <c r="AD257" i="11"/>
  <c r="AE257" i="11"/>
  <c r="AC258" i="11"/>
  <c r="AD258" i="11"/>
  <c r="AE258" i="11"/>
  <c r="AC259" i="11"/>
  <c r="AD259" i="11"/>
  <c r="AE259" i="11"/>
  <c r="AC260" i="11"/>
  <c r="AD260" i="11"/>
  <c r="AE260" i="11"/>
  <c r="AC261" i="11"/>
  <c r="AD261" i="11"/>
  <c r="AE261" i="11"/>
  <c r="AC262" i="11"/>
  <c r="AD262" i="11"/>
  <c r="AE262" i="11"/>
  <c r="AC263" i="11"/>
  <c r="AD263" i="11"/>
  <c r="AE263" i="11"/>
  <c r="AC264" i="11"/>
  <c r="AD264" i="11"/>
  <c r="AE264" i="11"/>
  <c r="AC265" i="11"/>
  <c r="AD265" i="11"/>
  <c r="AE265" i="11"/>
  <c r="AC266" i="11"/>
  <c r="AD266" i="11"/>
  <c r="AE266" i="11"/>
  <c r="AC267" i="11"/>
  <c r="AD267" i="11"/>
  <c r="AE267" i="11"/>
  <c r="AC268" i="11"/>
  <c r="AD268" i="11"/>
  <c r="AE268" i="11"/>
  <c r="AC269" i="11"/>
  <c r="AD269" i="11"/>
  <c r="AE269" i="11"/>
  <c r="AC270" i="11"/>
  <c r="AD270" i="11"/>
  <c r="AE270" i="11"/>
  <c r="AC271" i="11"/>
  <c r="AD271" i="11"/>
  <c r="AE271" i="11"/>
  <c r="AC272" i="11"/>
  <c r="AD272" i="11"/>
  <c r="AE272" i="11"/>
  <c r="AC273" i="11"/>
  <c r="AD273" i="11"/>
  <c r="AE273" i="11"/>
  <c r="AC274" i="11"/>
  <c r="AD274" i="11"/>
  <c r="AE274" i="11"/>
  <c r="AC275" i="11"/>
  <c r="AD275" i="11"/>
  <c r="AE275" i="11"/>
  <c r="AC276" i="11"/>
  <c r="AD276" i="11"/>
  <c r="AE276" i="11"/>
  <c r="AC277" i="11"/>
  <c r="AD277" i="11"/>
  <c r="AE277" i="11"/>
  <c r="AC278" i="11"/>
  <c r="AD278" i="11"/>
  <c r="AE278" i="11"/>
  <c r="AC279" i="11"/>
  <c r="AD279" i="11"/>
  <c r="AE279" i="11"/>
  <c r="AC280" i="11"/>
  <c r="AD280" i="11"/>
  <c r="AE280" i="11"/>
  <c r="AC281" i="11"/>
  <c r="AD281" i="11"/>
  <c r="AE281" i="11"/>
  <c r="AC282" i="11"/>
  <c r="AD282" i="11"/>
  <c r="AE282" i="11"/>
  <c r="AC283" i="11"/>
  <c r="AD283" i="11"/>
  <c r="AE283" i="11"/>
  <c r="AC284" i="11"/>
  <c r="AD284" i="11"/>
  <c r="AE284" i="11"/>
  <c r="AC285" i="11"/>
  <c r="AD285" i="11"/>
  <c r="AE285" i="11"/>
  <c r="AC286" i="11"/>
  <c r="AD286" i="11"/>
  <c r="AE286" i="11"/>
  <c r="AC287" i="11"/>
  <c r="AD287" i="11"/>
  <c r="AE287" i="11"/>
  <c r="AC288" i="11"/>
  <c r="AD288" i="11"/>
  <c r="AE288" i="11"/>
  <c r="AC289" i="11"/>
  <c r="AD289" i="11"/>
  <c r="AE289" i="11"/>
  <c r="AC290" i="11"/>
  <c r="AD290" i="11"/>
  <c r="AE290" i="11"/>
  <c r="AC291" i="11"/>
  <c r="AD291" i="11"/>
  <c r="AE291" i="11"/>
  <c r="AC292" i="11"/>
  <c r="AD292" i="11"/>
  <c r="AE292" i="11"/>
  <c r="AC293" i="11"/>
  <c r="AD293" i="11"/>
  <c r="AE293" i="11"/>
  <c r="AC294" i="11"/>
  <c r="AD294" i="11"/>
  <c r="AE294" i="11"/>
  <c r="AC295" i="11"/>
  <c r="AD295" i="11"/>
  <c r="AE295" i="11"/>
  <c r="AC296" i="11"/>
  <c r="AD296" i="11"/>
  <c r="AE296" i="11"/>
  <c r="AC297" i="11"/>
  <c r="AD297" i="11"/>
  <c r="AE297" i="11"/>
  <c r="AC298" i="11"/>
  <c r="AD298" i="11"/>
  <c r="AE298" i="11"/>
  <c r="AC299" i="11"/>
  <c r="AD299" i="11"/>
  <c r="AE299" i="11"/>
  <c r="AC300" i="11"/>
  <c r="AD300" i="11"/>
  <c r="AE300" i="11"/>
  <c r="AC301" i="11"/>
  <c r="AD301" i="11"/>
  <c r="AE301" i="11"/>
  <c r="AC302" i="11"/>
  <c r="AD302" i="11"/>
  <c r="AE302" i="11"/>
  <c r="AC303" i="11"/>
  <c r="AD303" i="11"/>
  <c r="AE303" i="11"/>
  <c r="AC304" i="11"/>
  <c r="AD304" i="11"/>
  <c r="AE304" i="11"/>
  <c r="AC305" i="11"/>
  <c r="AD305" i="11"/>
  <c r="AE305" i="11"/>
  <c r="Y306" i="11"/>
  <c r="Z306" i="11"/>
  <c r="AA306" i="11"/>
  <c r="AC306" i="11"/>
  <c r="AD306" i="11"/>
  <c r="AE306" i="11"/>
  <c r="AC307" i="11"/>
  <c r="AD307" i="11"/>
  <c r="AE307" i="11"/>
  <c r="AC308" i="11"/>
  <c r="AD308" i="11"/>
  <c r="AE308" i="11"/>
  <c r="AC309" i="11"/>
  <c r="AD309" i="11"/>
  <c r="AE309" i="11"/>
  <c r="AC310" i="11"/>
  <c r="AD310" i="11"/>
  <c r="AE310" i="11"/>
  <c r="AC311" i="11"/>
  <c r="AD311" i="11"/>
  <c r="AE311" i="11"/>
  <c r="AC312" i="11"/>
  <c r="AD312" i="11"/>
  <c r="AE312" i="11"/>
  <c r="AC313" i="11"/>
  <c r="AD313" i="11"/>
  <c r="AE313" i="11"/>
  <c r="AC314" i="11"/>
  <c r="AD314" i="11"/>
  <c r="AE314" i="11"/>
  <c r="AC315" i="11"/>
  <c r="AD315" i="11"/>
  <c r="AE315" i="11"/>
  <c r="AC316" i="11"/>
  <c r="AD316" i="11"/>
  <c r="AE316" i="11"/>
  <c r="AC317" i="11"/>
  <c r="AD317" i="11"/>
  <c r="AE317" i="11"/>
  <c r="AC318" i="11"/>
  <c r="AD318" i="11"/>
  <c r="AE318" i="11"/>
  <c r="AC319" i="11"/>
  <c r="AD319" i="11"/>
  <c r="AE319" i="11"/>
  <c r="AC320" i="11"/>
  <c r="AD320" i="11"/>
  <c r="AE320" i="11"/>
  <c r="AC321" i="11"/>
  <c r="AD321" i="11"/>
  <c r="AE321" i="11"/>
  <c r="AC322" i="11"/>
  <c r="AD322" i="11"/>
  <c r="AE322" i="11"/>
  <c r="AC323" i="11"/>
  <c r="AD323" i="11"/>
  <c r="AE323" i="11"/>
  <c r="AC324" i="11"/>
  <c r="AD324" i="11"/>
  <c r="AE324" i="11"/>
  <c r="AC325" i="11"/>
  <c r="AD325" i="11"/>
  <c r="AE325" i="11"/>
  <c r="AC326" i="11"/>
  <c r="AD326" i="11"/>
  <c r="AE326" i="11"/>
  <c r="AC327" i="11"/>
  <c r="AD327" i="11"/>
  <c r="AE327" i="11"/>
  <c r="AC328" i="11"/>
  <c r="AD328" i="11"/>
  <c r="AE328" i="11"/>
  <c r="AC329" i="11"/>
  <c r="AD329" i="11"/>
  <c r="AE329" i="11"/>
  <c r="AC330" i="11"/>
  <c r="AD330" i="11"/>
  <c r="AE330" i="11"/>
  <c r="AC331" i="11"/>
  <c r="AD331" i="11"/>
  <c r="AE331" i="11"/>
  <c r="AC332" i="11"/>
  <c r="AD332" i="11"/>
  <c r="AE332" i="11"/>
  <c r="AC333" i="11"/>
  <c r="AD333" i="11"/>
  <c r="AE333" i="11"/>
  <c r="AC334" i="11"/>
  <c r="AD334" i="11"/>
  <c r="AE334" i="11"/>
  <c r="AC335" i="11"/>
  <c r="AD335" i="11"/>
  <c r="AE335" i="11"/>
  <c r="AC336" i="11"/>
  <c r="AD336" i="11"/>
  <c r="AE336" i="11"/>
  <c r="AC337" i="11"/>
  <c r="AD337" i="11"/>
  <c r="AE337" i="11"/>
  <c r="AC338" i="11"/>
  <c r="AD338" i="11"/>
  <c r="AE338" i="11"/>
  <c r="AC339" i="11"/>
  <c r="AD339" i="11"/>
  <c r="AE339" i="11"/>
  <c r="AC340" i="11"/>
  <c r="AD340" i="11"/>
  <c r="AE340" i="11"/>
  <c r="AC341" i="11"/>
  <c r="AD341" i="11"/>
  <c r="AE341" i="11"/>
  <c r="AC342" i="11"/>
  <c r="AD342" i="11"/>
  <c r="AE342" i="11"/>
  <c r="AC343" i="11"/>
  <c r="AD343" i="11"/>
  <c r="AE343" i="11"/>
  <c r="AC344" i="11"/>
  <c r="AD344" i="11"/>
  <c r="AE344" i="11"/>
  <c r="AC345" i="11"/>
  <c r="AD345" i="11"/>
  <c r="AE345" i="11"/>
  <c r="AC346" i="11"/>
  <c r="AD346" i="11"/>
  <c r="AE346" i="11"/>
  <c r="AC347" i="11"/>
  <c r="AD347" i="11"/>
  <c r="AE347" i="11"/>
  <c r="AC348" i="11"/>
  <c r="AD348" i="11"/>
  <c r="AE348" i="11"/>
  <c r="AC349" i="11"/>
  <c r="AD349" i="11"/>
  <c r="AE349" i="11"/>
  <c r="AC350" i="11"/>
  <c r="AD350" i="11"/>
  <c r="AE350" i="11"/>
  <c r="AC351" i="11"/>
  <c r="AD351" i="11"/>
  <c r="AE351" i="11"/>
  <c r="AC352" i="11"/>
  <c r="AD352" i="11"/>
  <c r="AE352" i="11"/>
  <c r="AC353" i="11"/>
  <c r="AD353" i="11"/>
  <c r="AE353" i="11"/>
  <c r="AC354" i="11"/>
  <c r="AD354" i="11"/>
  <c r="AE354" i="11"/>
  <c r="AC355" i="11"/>
  <c r="AD355" i="11"/>
  <c r="AE355" i="11"/>
  <c r="AC356" i="11"/>
  <c r="AD356" i="11"/>
  <c r="AE356" i="11"/>
  <c r="AC357" i="11"/>
  <c r="AD357" i="11"/>
  <c r="AE357" i="11"/>
  <c r="AC358" i="11"/>
  <c r="AD358" i="11"/>
  <c r="AF358" i="11" s="1"/>
  <c r="AE358" i="11"/>
  <c r="AC359" i="11"/>
  <c r="AD359" i="11"/>
  <c r="AE359" i="11"/>
  <c r="AC360" i="11"/>
  <c r="AD360" i="11"/>
  <c r="AE360" i="11"/>
  <c r="AC361" i="11"/>
  <c r="AD361" i="11"/>
  <c r="AE361" i="11"/>
  <c r="AC362" i="11"/>
  <c r="AD362" i="11"/>
  <c r="AE362" i="11"/>
  <c r="AC363" i="11"/>
  <c r="AD363" i="11"/>
  <c r="AE363" i="11"/>
  <c r="AC364" i="11"/>
  <c r="AD364" i="11"/>
  <c r="AE364" i="11"/>
  <c r="AC365" i="11"/>
  <c r="AD365" i="11"/>
  <c r="AE365" i="11"/>
  <c r="AC366" i="11"/>
  <c r="AD366" i="11"/>
  <c r="AE366" i="11"/>
  <c r="AC367" i="11"/>
  <c r="AD367" i="11"/>
  <c r="AE367" i="11"/>
  <c r="AC368" i="11"/>
  <c r="AD368" i="11"/>
  <c r="AE368" i="11"/>
  <c r="AC369" i="11"/>
  <c r="AD369" i="11"/>
  <c r="AE369" i="11"/>
  <c r="AC370" i="11"/>
  <c r="AD370" i="11"/>
  <c r="AE370" i="11"/>
  <c r="AC371" i="11"/>
  <c r="AD371" i="11"/>
  <c r="AE371" i="11"/>
  <c r="AC372" i="11"/>
  <c r="AD372" i="11"/>
  <c r="AE372" i="11"/>
  <c r="AC373" i="11"/>
  <c r="AD373" i="11"/>
  <c r="AE373" i="11"/>
  <c r="AC374" i="11"/>
  <c r="AD374" i="11"/>
  <c r="AE374" i="11"/>
  <c r="AC375" i="11"/>
  <c r="AD375" i="11"/>
  <c r="AE375" i="11"/>
  <c r="AC376" i="11"/>
  <c r="AD376" i="11"/>
  <c r="AE376" i="11"/>
  <c r="AC377" i="11"/>
  <c r="AD377" i="11"/>
  <c r="AE377" i="11"/>
  <c r="AC378" i="11"/>
  <c r="AD378" i="11"/>
  <c r="AE378" i="11"/>
  <c r="AC379" i="11"/>
  <c r="AD379" i="11"/>
  <c r="AE379" i="11"/>
  <c r="AC380" i="11"/>
  <c r="AD380" i="11"/>
  <c r="AE380" i="11"/>
  <c r="AC381" i="11"/>
  <c r="AD381" i="11"/>
  <c r="AE381" i="11"/>
  <c r="AC382" i="11"/>
  <c r="AD382" i="11"/>
  <c r="AE382" i="11"/>
  <c r="AC383" i="11"/>
  <c r="AD383" i="11"/>
  <c r="AE383" i="11"/>
  <c r="AC384" i="11"/>
  <c r="AD384" i="11"/>
  <c r="AE384" i="11"/>
  <c r="AC385" i="11"/>
  <c r="AD385" i="11"/>
  <c r="AE385" i="11"/>
  <c r="AC386" i="11"/>
  <c r="AD386" i="11"/>
  <c r="AE386" i="11"/>
  <c r="AC387" i="11"/>
  <c r="AD387" i="11"/>
  <c r="AE387" i="11"/>
  <c r="AC388" i="11"/>
  <c r="AD388" i="11"/>
  <c r="AE388" i="11"/>
  <c r="AC389" i="11"/>
  <c r="AD389" i="11"/>
  <c r="AE389" i="11"/>
  <c r="AC390" i="11"/>
  <c r="AD390" i="11"/>
  <c r="AE390" i="11"/>
  <c r="AC391" i="11"/>
  <c r="AD391" i="11"/>
  <c r="AE391" i="11"/>
  <c r="AC392" i="11"/>
  <c r="AD392" i="11"/>
  <c r="AE392" i="11"/>
  <c r="AC393" i="11"/>
  <c r="AD393" i="11"/>
  <c r="AE393" i="11"/>
  <c r="AC394" i="11"/>
  <c r="AD394" i="11"/>
  <c r="AE394" i="11"/>
  <c r="AC395" i="11"/>
  <c r="AD395" i="11"/>
  <c r="AE395" i="11"/>
  <c r="AC396" i="11"/>
  <c r="AD396" i="11"/>
  <c r="AE396" i="11"/>
  <c r="AC397" i="11"/>
  <c r="AD397" i="11"/>
  <c r="AE397" i="11"/>
  <c r="AC398" i="11"/>
  <c r="AD398" i="11"/>
  <c r="AE398" i="11"/>
  <c r="AC399" i="11"/>
  <c r="AD399" i="11"/>
  <c r="AE399" i="11"/>
  <c r="AC400" i="11"/>
  <c r="AD400" i="11"/>
  <c r="AE400" i="11"/>
  <c r="AC401" i="11"/>
  <c r="AD401" i="11"/>
  <c r="AE401" i="11"/>
  <c r="AC402" i="11"/>
  <c r="AD402" i="11"/>
  <c r="AE402" i="11"/>
  <c r="AC403" i="11"/>
  <c r="AD403" i="11"/>
  <c r="AE403" i="11"/>
  <c r="AC404" i="11"/>
  <c r="AD404" i="11"/>
  <c r="AE404" i="11"/>
  <c r="AC405" i="11"/>
  <c r="AD405" i="11"/>
  <c r="AE405" i="11"/>
  <c r="AC406" i="11"/>
  <c r="AD406" i="11"/>
  <c r="AE406" i="11"/>
  <c r="Y407" i="11"/>
  <c r="Z407" i="11"/>
  <c r="AA407" i="11"/>
  <c r="AC407" i="11"/>
  <c r="AD407" i="11"/>
  <c r="AE407" i="11"/>
  <c r="AC408" i="11"/>
  <c r="AD408" i="11"/>
  <c r="AE408" i="11"/>
  <c r="AC409" i="11"/>
  <c r="AD409" i="11"/>
  <c r="AE409" i="11"/>
  <c r="AC410" i="11"/>
  <c r="AD410" i="11"/>
  <c r="AE410" i="11"/>
  <c r="AC208" i="11"/>
  <c r="AD208" i="11"/>
  <c r="AE208" i="11"/>
  <c r="AC209" i="11"/>
  <c r="AD209" i="11"/>
  <c r="AE209" i="11"/>
  <c r="AC210" i="11"/>
  <c r="AD210" i="11"/>
  <c r="AE210" i="11"/>
  <c r="AC211" i="11"/>
  <c r="AD211" i="11"/>
  <c r="AE211" i="11"/>
  <c r="AC212" i="11"/>
  <c r="AD212" i="11"/>
  <c r="AE212" i="11"/>
  <c r="AC213" i="11"/>
  <c r="AD213" i="11"/>
  <c r="AE213" i="11"/>
  <c r="AC214" i="11"/>
  <c r="AD214" i="11"/>
  <c r="AE214" i="11"/>
  <c r="AC215" i="11"/>
  <c r="AD215" i="11"/>
  <c r="AE215" i="11"/>
  <c r="AC216" i="11"/>
  <c r="AD216" i="11"/>
  <c r="AE216" i="11"/>
  <c r="AC217" i="11"/>
  <c r="AD217" i="11"/>
  <c r="AE217" i="11"/>
  <c r="AC218" i="11"/>
  <c r="AD218" i="11"/>
  <c r="AE218" i="11"/>
  <c r="AC219" i="11"/>
  <c r="AD219" i="11"/>
  <c r="AE219" i="11"/>
  <c r="AC128" i="11"/>
  <c r="AD128" i="11"/>
  <c r="AE128" i="11"/>
  <c r="AC129" i="11"/>
  <c r="AD129" i="11"/>
  <c r="AE129" i="11"/>
  <c r="AC130" i="11"/>
  <c r="AD130" i="11"/>
  <c r="AE130" i="11"/>
  <c r="AC131" i="11"/>
  <c r="AD131" i="11"/>
  <c r="AE131" i="11"/>
  <c r="AC132" i="11"/>
  <c r="AD132" i="11"/>
  <c r="AE132" i="11"/>
  <c r="AC133" i="11"/>
  <c r="AD133" i="11"/>
  <c r="AE133" i="11"/>
  <c r="AC134" i="11"/>
  <c r="AD134" i="11"/>
  <c r="AE134" i="11"/>
  <c r="AC135" i="11"/>
  <c r="AD135" i="11"/>
  <c r="AE135" i="11"/>
  <c r="AC136" i="11"/>
  <c r="AD136" i="11"/>
  <c r="AE136" i="11"/>
  <c r="AC137" i="11"/>
  <c r="AD137" i="11"/>
  <c r="AE137" i="11"/>
  <c r="AC138" i="11"/>
  <c r="AD138" i="11"/>
  <c r="AE138" i="11"/>
  <c r="AC139" i="11"/>
  <c r="AD139" i="11"/>
  <c r="AE139" i="11"/>
  <c r="AC140" i="11"/>
  <c r="AD140" i="11"/>
  <c r="AE140" i="11"/>
  <c r="AC141" i="11"/>
  <c r="AD141" i="11"/>
  <c r="AE141" i="11"/>
  <c r="AC142" i="11"/>
  <c r="AD142" i="11"/>
  <c r="AE142" i="11"/>
  <c r="AC143" i="11"/>
  <c r="AD143" i="11"/>
  <c r="AE143" i="11"/>
  <c r="AC144" i="11"/>
  <c r="AD144" i="11"/>
  <c r="AE144" i="11"/>
  <c r="AC145" i="11"/>
  <c r="AD145" i="11"/>
  <c r="AE145" i="11"/>
  <c r="AC146" i="11"/>
  <c r="AD146" i="11"/>
  <c r="AE146" i="11"/>
  <c r="AC147" i="11"/>
  <c r="AD147" i="11"/>
  <c r="AE147" i="11"/>
  <c r="AC148" i="11"/>
  <c r="AD148" i="11"/>
  <c r="AE148" i="11"/>
  <c r="AC149" i="11"/>
  <c r="AD149" i="11"/>
  <c r="AE149" i="11"/>
  <c r="AC150" i="11"/>
  <c r="AD150" i="11"/>
  <c r="AE150" i="11"/>
  <c r="AC151" i="11"/>
  <c r="AD151" i="11"/>
  <c r="AE151" i="11"/>
  <c r="AC152" i="11"/>
  <c r="AD152" i="11"/>
  <c r="AE152" i="11"/>
  <c r="AC153" i="11"/>
  <c r="AD153" i="11"/>
  <c r="AE153" i="11"/>
  <c r="AC154" i="11"/>
  <c r="AD154" i="11"/>
  <c r="AE154" i="11"/>
  <c r="AC155" i="11"/>
  <c r="AD155" i="11"/>
  <c r="AE155" i="11"/>
  <c r="Z156" i="11"/>
  <c r="AA156" i="11"/>
  <c r="AC156" i="11"/>
  <c r="AD156" i="11"/>
  <c r="AE156" i="11"/>
  <c r="AC157" i="11"/>
  <c r="AD157" i="11"/>
  <c r="AE157" i="11"/>
  <c r="AC158" i="11"/>
  <c r="AD158" i="11"/>
  <c r="AE158" i="11"/>
  <c r="AC159" i="11"/>
  <c r="AD159" i="11"/>
  <c r="AE159" i="11"/>
  <c r="AC160" i="11"/>
  <c r="AD160" i="11"/>
  <c r="AE160" i="11"/>
  <c r="AC161" i="11"/>
  <c r="AD161" i="11"/>
  <c r="AE161" i="11"/>
  <c r="AC162" i="11"/>
  <c r="AD162" i="11"/>
  <c r="AE162" i="11"/>
  <c r="AC163" i="11"/>
  <c r="AD163" i="11"/>
  <c r="AE163" i="11"/>
  <c r="AC164" i="11"/>
  <c r="AD164" i="11"/>
  <c r="AE164" i="11"/>
  <c r="AC165" i="11"/>
  <c r="AD165" i="11"/>
  <c r="AE165" i="11"/>
  <c r="AC166" i="11"/>
  <c r="AD166" i="11"/>
  <c r="AE166" i="11"/>
  <c r="AC167" i="11"/>
  <c r="AD167" i="11"/>
  <c r="AE167" i="11"/>
  <c r="AC168" i="11"/>
  <c r="AD168" i="11"/>
  <c r="AE168" i="11"/>
  <c r="AC169" i="11"/>
  <c r="AD169" i="11"/>
  <c r="AE169" i="11"/>
  <c r="AC170" i="11"/>
  <c r="AD170" i="11"/>
  <c r="AE170" i="11"/>
  <c r="AC171" i="11"/>
  <c r="AD171" i="11"/>
  <c r="AE171" i="11"/>
  <c r="AC172" i="11"/>
  <c r="AD172" i="11"/>
  <c r="AE172" i="11"/>
  <c r="AC173" i="11"/>
  <c r="AD173" i="11"/>
  <c r="AE173" i="11"/>
  <c r="AC174" i="11"/>
  <c r="AD174" i="11"/>
  <c r="AE174" i="11"/>
  <c r="AC175" i="11"/>
  <c r="AD175" i="11"/>
  <c r="AE175" i="11"/>
  <c r="AC176" i="11"/>
  <c r="AD176" i="11"/>
  <c r="AE176" i="11"/>
  <c r="AC177" i="11"/>
  <c r="AD177" i="11"/>
  <c r="AE177" i="11"/>
  <c r="AC178" i="11"/>
  <c r="AD178" i="11"/>
  <c r="AE178" i="11"/>
  <c r="AC179" i="11"/>
  <c r="AD179" i="11"/>
  <c r="AE179" i="11"/>
  <c r="AC180" i="11"/>
  <c r="AD180" i="11"/>
  <c r="AE180" i="11"/>
  <c r="AC181" i="11"/>
  <c r="AD181" i="11"/>
  <c r="AE181" i="11"/>
  <c r="AC182" i="11"/>
  <c r="AD182" i="11"/>
  <c r="AE182" i="11"/>
  <c r="AC183" i="11"/>
  <c r="AD183" i="11"/>
  <c r="AE183" i="11"/>
  <c r="AC184" i="11"/>
  <c r="AD184" i="11"/>
  <c r="AE184" i="11"/>
  <c r="AC185" i="11"/>
  <c r="AD185" i="11"/>
  <c r="AE185" i="11"/>
  <c r="AC186" i="11"/>
  <c r="AD186" i="11"/>
  <c r="AE186" i="11"/>
  <c r="AC187" i="11"/>
  <c r="AD187" i="11"/>
  <c r="AE187" i="11"/>
  <c r="AC188" i="11"/>
  <c r="AD188" i="11"/>
  <c r="AE188" i="11"/>
  <c r="AC189" i="11"/>
  <c r="AD189" i="11"/>
  <c r="AE189" i="11"/>
  <c r="AC190" i="11"/>
  <c r="AD190" i="11"/>
  <c r="AE190" i="11"/>
  <c r="AC191" i="11"/>
  <c r="AD191" i="11"/>
  <c r="AE191" i="11"/>
  <c r="AC192" i="11"/>
  <c r="AD192" i="11"/>
  <c r="AE192" i="11"/>
  <c r="AC193" i="11"/>
  <c r="AD193" i="11"/>
  <c r="AE193" i="11"/>
  <c r="AC194" i="11"/>
  <c r="AD194" i="11"/>
  <c r="AE194" i="11"/>
  <c r="AC195" i="11"/>
  <c r="AD195" i="11"/>
  <c r="AE195" i="11"/>
  <c r="AC196" i="11"/>
  <c r="AD196" i="11"/>
  <c r="AE196" i="11"/>
  <c r="AC197" i="11"/>
  <c r="AD197" i="11"/>
  <c r="AE197" i="11"/>
  <c r="AC198" i="11"/>
  <c r="AD198" i="11"/>
  <c r="AE198" i="11"/>
  <c r="AC199" i="11"/>
  <c r="AD199" i="11"/>
  <c r="AE199" i="11"/>
  <c r="AC200" i="11"/>
  <c r="AD200" i="11"/>
  <c r="AE200" i="11"/>
  <c r="AC201" i="11"/>
  <c r="AD201" i="11"/>
  <c r="AE201" i="11"/>
  <c r="AC202" i="11"/>
  <c r="AD202" i="11"/>
  <c r="AE202" i="11"/>
  <c r="AC203" i="11"/>
  <c r="AD203" i="11"/>
  <c r="AE203" i="11"/>
  <c r="AC204" i="11"/>
  <c r="AD204" i="11"/>
  <c r="AE204" i="11"/>
  <c r="AC205" i="11"/>
  <c r="AD205" i="11"/>
  <c r="AE205" i="11"/>
  <c r="AC206" i="11"/>
  <c r="AD206" i="11"/>
  <c r="AE206" i="11"/>
  <c r="Y207" i="11"/>
  <c r="Z207" i="11"/>
  <c r="AA207" i="11"/>
  <c r="AC207" i="11"/>
  <c r="AD207" i="11"/>
  <c r="AE207" i="11"/>
  <c r="AC80" i="11"/>
  <c r="AD80" i="11"/>
  <c r="AE80" i="11"/>
  <c r="AC81" i="11"/>
  <c r="AD81" i="11"/>
  <c r="AE81" i="11"/>
  <c r="AC82" i="11"/>
  <c r="AD82" i="11"/>
  <c r="AE82" i="11"/>
  <c r="AC83" i="11"/>
  <c r="AD83" i="11"/>
  <c r="AE83" i="11"/>
  <c r="AC84" i="11"/>
  <c r="AD84" i="11"/>
  <c r="AE84" i="11"/>
  <c r="AC85" i="11"/>
  <c r="AD85" i="11"/>
  <c r="AE85" i="11"/>
  <c r="AC86" i="11"/>
  <c r="AD86" i="11"/>
  <c r="AE86" i="11"/>
  <c r="AC87" i="11"/>
  <c r="AD87" i="11"/>
  <c r="AE87" i="11"/>
  <c r="AC88" i="11"/>
  <c r="AD88" i="11"/>
  <c r="AE88" i="11"/>
  <c r="AC89" i="11"/>
  <c r="AD89" i="11"/>
  <c r="AE89" i="11"/>
  <c r="AC90" i="11"/>
  <c r="AD90" i="11"/>
  <c r="AE90" i="11"/>
  <c r="AC91" i="11"/>
  <c r="AD91" i="11"/>
  <c r="AE91" i="11"/>
  <c r="AC92" i="11"/>
  <c r="AD92" i="11"/>
  <c r="AE92" i="11"/>
  <c r="AC93" i="11"/>
  <c r="AD93" i="11"/>
  <c r="AE93" i="11"/>
  <c r="AC94" i="11"/>
  <c r="AD94" i="11"/>
  <c r="AE94" i="11"/>
  <c r="AC95" i="11"/>
  <c r="AD95" i="11"/>
  <c r="AE95" i="11"/>
  <c r="AC96" i="11"/>
  <c r="AD96" i="11"/>
  <c r="AE96" i="11"/>
  <c r="AC97" i="11"/>
  <c r="AD97" i="11"/>
  <c r="AE97" i="11"/>
  <c r="AC98" i="11"/>
  <c r="AD98" i="11"/>
  <c r="AE98" i="11"/>
  <c r="AC99" i="11"/>
  <c r="AD99" i="11"/>
  <c r="AE99" i="11"/>
  <c r="AC100" i="11"/>
  <c r="AD100" i="11"/>
  <c r="AE100" i="11"/>
  <c r="AC101" i="11"/>
  <c r="AD101" i="11"/>
  <c r="AE101" i="11"/>
  <c r="AC102" i="11"/>
  <c r="AD102" i="11"/>
  <c r="AE102" i="11"/>
  <c r="AC103" i="11"/>
  <c r="AD103" i="11"/>
  <c r="AE103" i="11"/>
  <c r="AC104" i="11"/>
  <c r="AD104" i="11"/>
  <c r="AE104" i="11"/>
  <c r="AC105" i="11"/>
  <c r="AD105" i="11"/>
  <c r="AE105" i="11"/>
  <c r="Z106" i="11"/>
  <c r="AA106" i="11"/>
  <c r="AC106" i="11"/>
  <c r="AD106" i="11"/>
  <c r="AE106" i="11"/>
  <c r="AC107" i="11"/>
  <c r="AD107" i="11"/>
  <c r="AE107" i="11"/>
  <c r="AC108" i="11"/>
  <c r="AD108" i="11"/>
  <c r="AE108" i="11"/>
  <c r="AC109" i="11"/>
  <c r="AD109" i="11"/>
  <c r="AE109" i="11"/>
  <c r="AC110" i="11"/>
  <c r="AD110" i="11"/>
  <c r="AE110" i="11"/>
  <c r="AC111" i="11"/>
  <c r="AD111" i="11"/>
  <c r="AE111" i="11"/>
  <c r="AC112" i="11"/>
  <c r="AD112" i="11"/>
  <c r="AE112" i="11"/>
  <c r="AC113" i="11"/>
  <c r="AD113" i="11"/>
  <c r="AE113" i="11"/>
  <c r="AC114" i="11"/>
  <c r="AD114" i="11"/>
  <c r="AE114" i="11"/>
  <c r="AC115" i="11"/>
  <c r="AD115" i="11"/>
  <c r="AE115" i="11"/>
  <c r="AC116" i="11"/>
  <c r="AD116" i="11"/>
  <c r="AE116" i="11"/>
  <c r="AC117" i="11"/>
  <c r="AD117" i="11"/>
  <c r="AE117" i="11"/>
  <c r="AC118" i="11"/>
  <c r="AD118" i="11"/>
  <c r="AE118" i="11"/>
  <c r="AC119" i="11"/>
  <c r="AD119" i="11"/>
  <c r="AE119" i="11"/>
  <c r="AC120" i="11"/>
  <c r="AD120" i="11"/>
  <c r="AE120" i="11"/>
  <c r="AC121" i="11"/>
  <c r="AD121" i="11"/>
  <c r="AE121" i="11"/>
  <c r="AC122" i="11"/>
  <c r="AD122" i="11"/>
  <c r="AE122" i="11"/>
  <c r="AC123" i="11"/>
  <c r="AD123" i="11"/>
  <c r="AE123" i="11"/>
  <c r="AC124" i="11"/>
  <c r="AD124" i="11"/>
  <c r="AE124" i="11"/>
  <c r="AC125" i="11"/>
  <c r="AD125" i="11"/>
  <c r="AE125" i="11"/>
  <c r="AC126" i="11"/>
  <c r="AD126" i="11"/>
  <c r="AE126" i="11"/>
  <c r="AC127" i="11"/>
  <c r="AD127" i="11"/>
  <c r="AE127" i="11"/>
  <c r="AC64" i="11"/>
  <c r="AD64" i="11"/>
  <c r="AE64" i="11"/>
  <c r="AC65" i="11"/>
  <c r="AD65" i="11"/>
  <c r="AE65" i="11"/>
  <c r="AC66" i="11"/>
  <c r="AD66" i="11"/>
  <c r="AE66" i="11"/>
  <c r="AC67" i="11"/>
  <c r="AD67" i="11"/>
  <c r="AE67" i="11"/>
  <c r="AC68" i="11"/>
  <c r="AD68" i="11"/>
  <c r="AE68" i="11"/>
  <c r="AC69" i="11"/>
  <c r="AD69" i="11"/>
  <c r="AE69" i="11"/>
  <c r="AC70" i="11"/>
  <c r="AD70" i="11"/>
  <c r="AE70" i="11"/>
  <c r="AC71" i="11"/>
  <c r="AD71" i="11"/>
  <c r="AE71" i="11"/>
  <c r="AC72" i="11"/>
  <c r="AD72" i="11"/>
  <c r="AE72" i="11"/>
  <c r="AC73" i="11"/>
  <c r="AD73" i="11"/>
  <c r="AE73" i="11"/>
  <c r="AC74" i="11"/>
  <c r="AD74" i="11"/>
  <c r="AE74" i="11"/>
  <c r="AC75" i="11"/>
  <c r="AD75" i="11"/>
  <c r="AE75" i="11"/>
  <c r="AC76" i="11"/>
  <c r="AD76" i="11"/>
  <c r="AE76" i="11"/>
  <c r="AC77" i="11"/>
  <c r="AD77" i="11"/>
  <c r="AE77" i="11"/>
  <c r="AC78" i="11"/>
  <c r="AD78" i="11"/>
  <c r="AE78" i="11"/>
  <c r="AC79" i="11"/>
  <c r="AD79" i="11"/>
  <c r="AE79" i="11"/>
  <c r="AC29" i="11"/>
  <c r="AD29" i="11"/>
  <c r="AE29" i="11"/>
  <c r="AC30" i="11"/>
  <c r="AD30" i="11"/>
  <c r="AE30" i="11"/>
  <c r="AC31" i="11"/>
  <c r="AD31" i="11"/>
  <c r="AE31" i="11"/>
  <c r="AC32" i="11"/>
  <c r="AD32" i="11"/>
  <c r="AE32" i="11"/>
  <c r="AC33" i="11"/>
  <c r="AD33" i="11"/>
  <c r="AE33" i="11"/>
  <c r="AC34" i="11"/>
  <c r="AD34" i="11"/>
  <c r="AE34" i="11"/>
  <c r="AC35" i="11"/>
  <c r="AD35" i="11"/>
  <c r="AE35" i="11"/>
  <c r="AC36" i="11"/>
  <c r="AD36" i="11"/>
  <c r="AE36" i="11"/>
  <c r="AC37" i="11"/>
  <c r="AD37" i="11"/>
  <c r="AE37" i="11"/>
  <c r="AC38" i="11"/>
  <c r="AD38" i="11"/>
  <c r="AE38" i="11"/>
  <c r="AC39" i="11"/>
  <c r="AD39" i="11"/>
  <c r="AE39" i="11"/>
  <c r="AC40" i="11"/>
  <c r="AD40" i="11"/>
  <c r="AE40" i="11"/>
  <c r="AC41" i="11"/>
  <c r="AD41" i="11"/>
  <c r="AE41" i="11"/>
  <c r="AC42" i="11"/>
  <c r="AD42" i="11"/>
  <c r="AE42" i="11"/>
  <c r="AC43" i="11"/>
  <c r="AD43" i="11"/>
  <c r="AE43" i="11"/>
  <c r="AC44" i="11"/>
  <c r="AD44" i="11"/>
  <c r="AE44" i="11"/>
  <c r="AC45" i="11"/>
  <c r="AD45" i="11"/>
  <c r="AE45" i="11"/>
  <c r="AC46" i="11"/>
  <c r="AD46" i="11"/>
  <c r="AE46" i="11"/>
  <c r="AC47" i="11"/>
  <c r="AD47" i="11"/>
  <c r="AE47" i="11"/>
  <c r="AC48" i="11"/>
  <c r="AD48" i="11"/>
  <c r="AE48" i="11"/>
  <c r="AC49" i="11"/>
  <c r="AD49" i="11"/>
  <c r="AE49" i="11"/>
  <c r="AC50" i="11"/>
  <c r="AD50" i="11"/>
  <c r="AE50" i="11"/>
  <c r="AC51" i="11"/>
  <c r="AD51" i="11"/>
  <c r="AE51" i="11"/>
  <c r="AC52" i="11"/>
  <c r="AD52" i="11"/>
  <c r="AE52" i="11"/>
  <c r="AC53" i="11"/>
  <c r="AD53" i="11"/>
  <c r="AE53" i="11"/>
  <c r="AC54" i="11"/>
  <c r="AD54" i="11"/>
  <c r="AE54" i="11"/>
  <c r="AC55" i="11"/>
  <c r="AD55" i="11"/>
  <c r="AE55" i="11"/>
  <c r="AC56" i="11"/>
  <c r="AD56" i="11"/>
  <c r="AE56" i="11"/>
  <c r="Z57" i="11"/>
  <c r="AA57" i="11"/>
  <c r="AC57" i="11"/>
  <c r="AD57" i="11"/>
  <c r="AE57" i="11"/>
  <c r="AC58" i="11"/>
  <c r="AD58" i="11"/>
  <c r="AE58" i="11"/>
  <c r="AC59" i="11"/>
  <c r="AD59" i="11"/>
  <c r="AE59" i="11"/>
  <c r="AC60" i="11"/>
  <c r="AD60" i="11"/>
  <c r="AE60" i="11"/>
  <c r="AC61" i="11"/>
  <c r="AD61" i="11"/>
  <c r="AE61" i="11"/>
  <c r="AC62" i="11"/>
  <c r="AD62" i="11"/>
  <c r="AE62" i="11"/>
  <c r="AC63" i="11"/>
  <c r="AD63" i="11"/>
  <c r="AE63" i="11"/>
  <c r="AE28" i="11"/>
  <c r="AD28" i="11"/>
  <c r="AC28" i="11"/>
  <c r="AE27" i="11"/>
  <c r="AD27" i="11"/>
  <c r="AC27" i="11"/>
  <c r="AE26" i="11"/>
  <c r="AD26" i="11"/>
  <c r="AC26" i="11"/>
  <c r="AE25" i="11"/>
  <c r="AD25" i="11"/>
  <c r="AC25" i="11"/>
  <c r="AE24" i="11"/>
  <c r="AD24" i="11"/>
  <c r="AC24" i="11"/>
  <c r="AE23" i="11"/>
  <c r="AD23" i="11"/>
  <c r="AC23" i="11"/>
  <c r="AE22" i="11"/>
  <c r="AD22" i="11"/>
  <c r="AC22" i="11"/>
  <c r="AE21" i="11"/>
  <c r="AD21" i="11"/>
  <c r="AC21" i="11"/>
  <c r="AE20" i="11"/>
  <c r="AD20" i="11"/>
  <c r="AC20" i="11"/>
  <c r="AE19" i="11"/>
  <c r="AD19" i="11"/>
  <c r="AC19" i="11"/>
  <c r="AE18" i="11"/>
  <c r="AD18" i="11"/>
  <c r="AC18" i="11"/>
  <c r="AE17" i="11"/>
  <c r="AD17" i="11"/>
  <c r="AC17" i="11"/>
  <c r="AE16" i="11"/>
  <c r="AD16" i="11"/>
  <c r="AC16" i="11"/>
  <c r="AE15" i="11"/>
  <c r="AD15" i="11"/>
  <c r="AC15" i="11"/>
  <c r="AE14" i="11"/>
  <c r="AD14" i="11"/>
  <c r="AC14" i="11"/>
  <c r="AE13" i="11"/>
  <c r="AD13" i="11"/>
  <c r="AC13" i="11"/>
  <c r="AE12" i="11"/>
  <c r="AD12" i="11"/>
  <c r="AC12" i="11"/>
  <c r="AE11" i="11"/>
  <c r="AD11" i="11"/>
  <c r="AC11" i="11"/>
  <c r="AE10" i="11"/>
  <c r="AD10" i="11"/>
  <c r="AC10" i="11"/>
  <c r="AE9" i="11"/>
  <c r="AD9" i="11"/>
  <c r="AC9" i="11"/>
  <c r="AE8" i="11"/>
  <c r="AD8" i="11"/>
  <c r="AC8" i="11"/>
  <c r="AB8" i="11"/>
  <c r="AB9" i="11" s="1"/>
  <c r="AB10" i="11" s="1"/>
  <c r="AB11" i="11" s="1"/>
  <c r="AB12" i="11" s="1"/>
  <c r="AB13" i="11" s="1"/>
  <c r="AB14" i="11" s="1"/>
  <c r="AB15" i="11" s="1"/>
  <c r="AB16" i="11" s="1"/>
  <c r="AB17" i="11" s="1"/>
  <c r="AB18" i="11" s="1"/>
  <c r="AB19" i="11" s="1"/>
  <c r="AB20" i="11" s="1"/>
  <c r="AB21" i="11" s="1"/>
  <c r="AB22" i="11" s="1"/>
  <c r="AB23" i="11" s="1"/>
  <c r="AB24" i="11" s="1"/>
  <c r="AB25" i="11" s="1"/>
  <c r="AB26" i="11" s="1"/>
  <c r="AB27" i="11" s="1"/>
  <c r="AB28" i="11" s="1"/>
  <c r="AB29" i="11" s="1"/>
  <c r="AB30" i="11" s="1"/>
  <c r="AB31" i="11" s="1"/>
  <c r="AB32" i="11" s="1"/>
  <c r="AB33" i="11" s="1"/>
  <c r="AB34" i="11" s="1"/>
  <c r="AB35" i="11" s="1"/>
  <c r="AB36" i="11" s="1"/>
  <c r="AB37" i="11" s="1"/>
  <c r="AB38" i="11" s="1"/>
  <c r="AB39" i="11" s="1"/>
  <c r="AB40" i="11" s="1"/>
  <c r="AB41" i="11" s="1"/>
  <c r="AB42" i="11" s="1"/>
  <c r="AB43" i="11" s="1"/>
  <c r="AB44" i="11" s="1"/>
  <c r="AB45" i="11" s="1"/>
  <c r="AB46" i="11" s="1"/>
  <c r="AB47" i="11" s="1"/>
  <c r="AB48" i="11" s="1"/>
  <c r="AB49" i="11" s="1"/>
  <c r="AB50" i="11" s="1"/>
  <c r="AB51" i="11" s="1"/>
  <c r="AB52" i="11" s="1"/>
  <c r="AB53" i="11" s="1"/>
  <c r="AB54" i="11" s="1"/>
  <c r="AB55" i="11" s="1"/>
  <c r="AB56" i="11" s="1"/>
  <c r="AB57" i="11" s="1"/>
  <c r="AB58" i="11" s="1"/>
  <c r="AB59" i="11" s="1"/>
  <c r="AB60" i="11" s="1"/>
  <c r="AB61" i="11" s="1"/>
  <c r="AB62" i="11" s="1"/>
  <c r="AB63" i="11" s="1"/>
  <c r="AB64" i="11" s="1"/>
  <c r="AB65" i="11" s="1"/>
  <c r="AB66" i="11" s="1"/>
  <c r="AB67" i="11" s="1"/>
  <c r="AB68" i="11" s="1"/>
  <c r="AB69" i="11" s="1"/>
  <c r="AB70" i="11" s="1"/>
  <c r="AB71" i="11" s="1"/>
  <c r="AB72" i="11" s="1"/>
  <c r="AB73" i="11" s="1"/>
  <c r="AB74" i="11" s="1"/>
  <c r="AB75" i="11" s="1"/>
  <c r="AB76" i="11" s="1"/>
  <c r="AB77" i="11" s="1"/>
  <c r="AB78" i="11" s="1"/>
  <c r="AB79" i="11" s="1"/>
  <c r="AB80" i="11" s="1"/>
  <c r="AB81" i="11" s="1"/>
  <c r="AB82" i="11" s="1"/>
  <c r="AB83" i="11" s="1"/>
  <c r="AB84" i="11" s="1"/>
  <c r="AB85" i="11" s="1"/>
  <c r="AB86" i="11" s="1"/>
  <c r="AB87" i="11" s="1"/>
  <c r="AB88" i="11" s="1"/>
  <c r="AB89" i="11" s="1"/>
  <c r="AB90" i="11" s="1"/>
  <c r="AB91" i="11" s="1"/>
  <c r="AB92" i="11" s="1"/>
  <c r="AB93" i="11" s="1"/>
  <c r="AB94" i="11" s="1"/>
  <c r="AB95" i="11" s="1"/>
  <c r="AB96" i="11" s="1"/>
  <c r="AB97" i="11" s="1"/>
  <c r="AB98" i="11" s="1"/>
  <c r="AB99" i="11" s="1"/>
  <c r="AB100" i="11" s="1"/>
  <c r="AB101" i="11" s="1"/>
  <c r="AB102" i="11" s="1"/>
  <c r="AB103" i="11" s="1"/>
  <c r="AB104" i="11" s="1"/>
  <c r="AB105" i="11" s="1"/>
  <c r="AB106" i="11" s="1"/>
  <c r="AB107" i="11" s="1"/>
  <c r="AB108" i="11" s="1"/>
  <c r="AB109" i="11" s="1"/>
  <c r="AB110" i="11" s="1"/>
  <c r="AB111" i="11" s="1"/>
  <c r="AB112" i="11" s="1"/>
  <c r="AB113" i="11" s="1"/>
  <c r="AB114" i="11" s="1"/>
  <c r="AB115" i="11" s="1"/>
  <c r="AB116" i="11" s="1"/>
  <c r="AB117" i="11" s="1"/>
  <c r="AB118" i="11" s="1"/>
  <c r="AB119" i="11" s="1"/>
  <c r="AB120" i="11" s="1"/>
  <c r="AB121" i="11" s="1"/>
  <c r="AB122" i="11" s="1"/>
  <c r="AB123" i="11" s="1"/>
  <c r="AB124" i="11" s="1"/>
  <c r="AB125" i="11" s="1"/>
  <c r="AB126" i="11" s="1"/>
  <c r="AB127" i="11" s="1"/>
  <c r="AB128" i="11" s="1"/>
  <c r="AB129" i="11" s="1"/>
  <c r="AB130" i="11" s="1"/>
  <c r="AB131" i="11" s="1"/>
  <c r="AB132" i="11" s="1"/>
  <c r="AB133" i="11" s="1"/>
  <c r="AB134" i="11" s="1"/>
  <c r="AB135" i="11" s="1"/>
  <c r="AB136" i="11" s="1"/>
  <c r="AB137" i="11" s="1"/>
  <c r="AB138" i="11" s="1"/>
  <c r="AB139" i="11" s="1"/>
  <c r="AB140" i="11" s="1"/>
  <c r="AB141" i="11" s="1"/>
  <c r="AB142" i="11" s="1"/>
  <c r="AB143" i="11" s="1"/>
  <c r="AB144" i="11" s="1"/>
  <c r="AB145" i="11" s="1"/>
  <c r="AB146" i="11" s="1"/>
  <c r="AB147" i="11" s="1"/>
  <c r="AB148" i="11" s="1"/>
  <c r="AB149" i="11" s="1"/>
  <c r="AB150" i="11" s="1"/>
  <c r="AB151" i="11" s="1"/>
  <c r="AB152" i="11" s="1"/>
  <c r="AB153" i="11" s="1"/>
  <c r="AB154" i="11" s="1"/>
  <c r="AB155" i="11" s="1"/>
  <c r="AB156" i="11" s="1"/>
  <c r="AB157" i="11" s="1"/>
  <c r="AB158" i="11" s="1"/>
  <c r="AB159" i="11" s="1"/>
  <c r="AB160" i="11" s="1"/>
  <c r="AB161" i="11" s="1"/>
  <c r="AB162" i="11" s="1"/>
  <c r="AB163" i="11" s="1"/>
  <c r="AB164" i="11" s="1"/>
  <c r="AB165" i="11" s="1"/>
  <c r="AB166" i="11" s="1"/>
  <c r="AB167" i="11" s="1"/>
  <c r="AB168" i="11" s="1"/>
  <c r="AB169" i="11" s="1"/>
  <c r="AB170" i="11" s="1"/>
  <c r="AB171" i="11" s="1"/>
  <c r="AB172" i="11" s="1"/>
  <c r="AB173" i="11" s="1"/>
  <c r="AB174" i="11" s="1"/>
  <c r="AB175" i="11" s="1"/>
  <c r="AB176" i="11" s="1"/>
  <c r="AB177" i="11" s="1"/>
  <c r="AB178" i="11" s="1"/>
  <c r="AB179" i="11" s="1"/>
  <c r="AB180" i="11" s="1"/>
  <c r="AB181" i="11" s="1"/>
  <c r="AB182" i="11" s="1"/>
  <c r="AB183" i="11" s="1"/>
  <c r="AB184" i="11" s="1"/>
  <c r="AB185" i="11" s="1"/>
  <c r="AB186" i="11" s="1"/>
  <c r="AB187" i="11" s="1"/>
  <c r="AB188" i="11" s="1"/>
  <c r="AB189" i="11" s="1"/>
  <c r="AB190" i="11" s="1"/>
  <c r="AB191" i="11" s="1"/>
  <c r="AB192" i="11" s="1"/>
  <c r="AB193" i="11" s="1"/>
  <c r="AB194" i="11" s="1"/>
  <c r="AB195" i="11" s="1"/>
  <c r="AB196" i="11" s="1"/>
  <c r="AB197" i="11" s="1"/>
  <c r="AB198" i="11" s="1"/>
  <c r="AB199" i="11" s="1"/>
  <c r="AB200" i="11" s="1"/>
  <c r="AB201" i="11" s="1"/>
  <c r="AB202" i="11" s="1"/>
  <c r="AB203" i="11" s="1"/>
  <c r="AB204" i="11" s="1"/>
  <c r="AB205" i="11" s="1"/>
  <c r="AB206" i="11" s="1"/>
  <c r="AB207" i="11" s="1"/>
  <c r="AB208" i="11" s="1"/>
  <c r="AB209" i="11" s="1"/>
  <c r="AB210" i="11" s="1"/>
  <c r="AB211" i="11" s="1"/>
  <c r="AB212" i="11" s="1"/>
  <c r="AB213" i="11" s="1"/>
  <c r="AB214" i="11" s="1"/>
  <c r="AB215" i="11" s="1"/>
  <c r="AB216" i="11" s="1"/>
  <c r="AB217" i="11" s="1"/>
  <c r="AB218" i="11" s="1"/>
  <c r="AB219" i="11" s="1"/>
  <c r="AB220" i="11" s="1"/>
  <c r="AB221" i="11" s="1"/>
  <c r="AB222" i="11" s="1"/>
  <c r="AB223" i="11" s="1"/>
  <c r="AB224" i="11" s="1"/>
  <c r="AB225" i="11" s="1"/>
  <c r="AB226" i="11" s="1"/>
  <c r="AB227" i="11" s="1"/>
  <c r="AB228" i="11" s="1"/>
  <c r="AB229" i="11" s="1"/>
  <c r="AB230" i="11" s="1"/>
  <c r="AB231" i="11" s="1"/>
  <c r="AB232" i="11" s="1"/>
  <c r="AB233" i="11" s="1"/>
  <c r="AB234" i="11" s="1"/>
  <c r="AB235" i="11" s="1"/>
  <c r="AB236" i="11" s="1"/>
  <c r="AB237" i="11" s="1"/>
  <c r="AB238" i="11" s="1"/>
  <c r="AB239" i="11" s="1"/>
  <c r="AB240" i="11" s="1"/>
  <c r="AB241" i="11" s="1"/>
  <c r="AB242" i="11" s="1"/>
  <c r="AB243" i="11" s="1"/>
  <c r="AB244" i="11" s="1"/>
  <c r="AB245" i="11" s="1"/>
  <c r="AB246" i="11" s="1"/>
  <c r="AB247" i="11" s="1"/>
  <c r="AB248" i="11" s="1"/>
  <c r="AB249" i="11" s="1"/>
  <c r="AB250" i="11" s="1"/>
  <c r="AB251" i="11" s="1"/>
  <c r="AB252" i="11" s="1"/>
  <c r="AB253" i="11" s="1"/>
  <c r="AB254" i="11" s="1"/>
  <c r="AB255" i="11" s="1"/>
  <c r="AB256" i="11" s="1"/>
  <c r="AB257" i="11" s="1"/>
  <c r="AB258" i="11" s="1"/>
  <c r="AB259" i="11" s="1"/>
  <c r="AB260" i="11" s="1"/>
  <c r="AB261" i="11" s="1"/>
  <c r="AB262" i="11" s="1"/>
  <c r="AB263" i="11" s="1"/>
  <c r="AB264" i="11" s="1"/>
  <c r="AB265" i="11" s="1"/>
  <c r="AB266" i="11" s="1"/>
  <c r="AB267" i="11" s="1"/>
  <c r="AB268" i="11" s="1"/>
  <c r="AB269" i="11" s="1"/>
  <c r="AB270" i="11" s="1"/>
  <c r="AB271" i="11" s="1"/>
  <c r="AB272" i="11" s="1"/>
  <c r="AB273" i="11" s="1"/>
  <c r="AB274" i="11" s="1"/>
  <c r="AB275" i="11" s="1"/>
  <c r="AB276" i="11" s="1"/>
  <c r="AB277" i="11" s="1"/>
  <c r="AB278" i="11" s="1"/>
  <c r="AB279" i="11" s="1"/>
  <c r="AB280" i="11" s="1"/>
  <c r="AB281" i="11" s="1"/>
  <c r="AB282" i="11" s="1"/>
  <c r="AB283" i="11" s="1"/>
  <c r="AB284" i="11" s="1"/>
  <c r="AB285" i="11" s="1"/>
  <c r="AB286" i="11" s="1"/>
  <c r="AB287" i="11" s="1"/>
  <c r="AB288" i="11" s="1"/>
  <c r="AB289" i="11" s="1"/>
  <c r="AB290" i="11" s="1"/>
  <c r="AB291" i="11" s="1"/>
  <c r="AB292" i="11" s="1"/>
  <c r="AB293" i="11" s="1"/>
  <c r="AB294" i="11" s="1"/>
  <c r="AB295" i="11" s="1"/>
  <c r="AB296" i="11" s="1"/>
  <c r="AB297" i="11" s="1"/>
  <c r="AB298" i="11" s="1"/>
  <c r="AB299" i="11" s="1"/>
  <c r="AB300" i="11" s="1"/>
  <c r="AB301" i="11" s="1"/>
  <c r="AB302" i="11" s="1"/>
  <c r="AB303" i="11" s="1"/>
  <c r="AB304" i="11" s="1"/>
  <c r="AB305" i="11" s="1"/>
  <c r="AB306" i="11" s="1"/>
  <c r="AB307" i="11" s="1"/>
  <c r="AB308" i="11" s="1"/>
  <c r="AB309" i="11" s="1"/>
  <c r="AB310" i="11" s="1"/>
  <c r="AB311" i="11" s="1"/>
  <c r="AB312" i="11" s="1"/>
  <c r="AB313" i="11" s="1"/>
  <c r="AB314" i="11" s="1"/>
  <c r="AB315" i="11" s="1"/>
  <c r="AB316" i="11" s="1"/>
  <c r="AB317" i="11" s="1"/>
  <c r="AB318" i="11" s="1"/>
  <c r="AB319" i="11" s="1"/>
  <c r="AB320" i="11" s="1"/>
  <c r="AB321" i="11" s="1"/>
  <c r="AB322" i="11" s="1"/>
  <c r="AB323" i="11" s="1"/>
  <c r="AB324" i="11" s="1"/>
  <c r="AB325" i="11" s="1"/>
  <c r="AB326" i="11" s="1"/>
  <c r="AB327" i="11" s="1"/>
  <c r="AB328" i="11" s="1"/>
  <c r="AB329" i="11" s="1"/>
  <c r="AB330" i="11" s="1"/>
  <c r="AB331" i="11" s="1"/>
  <c r="AB332" i="11" s="1"/>
  <c r="AB333" i="11" s="1"/>
  <c r="AB334" i="11" s="1"/>
  <c r="AB335" i="11" s="1"/>
  <c r="AB336" i="11" s="1"/>
  <c r="AB337" i="11" s="1"/>
  <c r="AB338" i="11" s="1"/>
  <c r="AB339" i="11" s="1"/>
  <c r="AB340" i="11" s="1"/>
  <c r="AB341" i="11" s="1"/>
  <c r="AB342" i="11" s="1"/>
  <c r="AB343" i="11" s="1"/>
  <c r="AB344" i="11" s="1"/>
  <c r="AB345" i="11" s="1"/>
  <c r="AB346" i="11" s="1"/>
  <c r="AB347" i="11" s="1"/>
  <c r="AB348" i="11" s="1"/>
  <c r="AB349" i="11" s="1"/>
  <c r="AB350" i="11" s="1"/>
  <c r="AB351" i="11" s="1"/>
  <c r="AB352" i="11" s="1"/>
  <c r="AB353" i="11" s="1"/>
  <c r="AB354" i="11" s="1"/>
  <c r="AB355" i="11" s="1"/>
  <c r="AB356" i="11" s="1"/>
  <c r="AB357" i="11" s="1"/>
  <c r="AB358" i="11" s="1"/>
  <c r="AB359" i="11" s="1"/>
  <c r="AB360" i="11" s="1"/>
  <c r="AB361" i="11" s="1"/>
  <c r="AB362" i="11" s="1"/>
  <c r="AB363" i="11" s="1"/>
  <c r="AB364" i="11" s="1"/>
  <c r="AB365" i="11" s="1"/>
  <c r="AB366" i="11" s="1"/>
  <c r="AB367" i="11" s="1"/>
  <c r="AB368" i="11" s="1"/>
  <c r="AB369" i="11" s="1"/>
  <c r="AB370" i="11" s="1"/>
  <c r="AB371" i="11" s="1"/>
  <c r="AB372" i="11" s="1"/>
  <c r="AB373" i="11" s="1"/>
  <c r="AB374" i="11" s="1"/>
  <c r="AB375" i="11" s="1"/>
  <c r="AB376" i="11" s="1"/>
  <c r="AB377" i="11" s="1"/>
  <c r="AB378" i="11" s="1"/>
  <c r="AB379" i="11" s="1"/>
  <c r="AB380" i="11" s="1"/>
  <c r="AB381" i="11" s="1"/>
  <c r="AB382" i="11" s="1"/>
  <c r="AB383" i="11" s="1"/>
  <c r="AB384" i="11" s="1"/>
  <c r="AB385" i="11" s="1"/>
  <c r="AB386" i="11" s="1"/>
  <c r="AB387" i="11" s="1"/>
  <c r="AB388" i="11" s="1"/>
  <c r="AB389" i="11" s="1"/>
  <c r="AB390" i="11" s="1"/>
  <c r="AB391" i="11" s="1"/>
  <c r="AB392" i="11" s="1"/>
  <c r="AB393" i="11" s="1"/>
  <c r="AB394" i="11" s="1"/>
  <c r="AB395" i="11" s="1"/>
  <c r="AB396" i="11" s="1"/>
  <c r="AB397" i="11" s="1"/>
  <c r="AB398" i="11" s="1"/>
  <c r="AB399" i="11" s="1"/>
  <c r="AB400" i="11" s="1"/>
  <c r="AB401" i="11" s="1"/>
  <c r="AB402" i="11" s="1"/>
  <c r="AB403" i="11" s="1"/>
  <c r="AB404" i="11" s="1"/>
  <c r="AB405" i="11" s="1"/>
  <c r="AB406" i="11" s="1"/>
  <c r="AB407" i="11" s="1"/>
  <c r="AB408" i="11" s="1"/>
  <c r="AB409" i="11" s="1"/>
  <c r="AB410" i="11" s="1"/>
  <c r="AB411" i="11" s="1"/>
  <c r="AB412" i="11" s="1"/>
  <c r="AB413" i="11" s="1"/>
  <c r="AB414" i="11" s="1"/>
  <c r="AB415" i="11" s="1"/>
  <c r="AB416" i="11" s="1"/>
  <c r="AB417" i="11" s="1"/>
  <c r="AB418" i="11" s="1"/>
  <c r="AB419" i="11" s="1"/>
  <c r="AB420" i="11" s="1"/>
  <c r="AB421" i="11" s="1"/>
  <c r="AB422" i="11" s="1"/>
  <c r="AB423" i="11" s="1"/>
  <c r="AB424" i="11" s="1"/>
  <c r="AB425" i="11" s="1"/>
  <c r="AB426" i="11" s="1"/>
  <c r="AB427" i="11" s="1"/>
  <c r="AB428" i="11" s="1"/>
  <c r="AB429" i="11" s="1"/>
  <c r="AB430" i="11" s="1"/>
  <c r="AB431" i="11" s="1"/>
  <c r="AB432" i="11" s="1"/>
  <c r="AB433" i="11" s="1"/>
  <c r="AB434" i="11" s="1"/>
  <c r="AB435" i="11" s="1"/>
  <c r="AB436" i="11" s="1"/>
  <c r="AB437" i="11" s="1"/>
  <c r="AB438" i="11" s="1"/>
  <c r="AB439" i="11" s="1"/>
  <c r="AB440" i="11" s="1"/>
  <c r="AB441" i="11" s="1"/>
  <c r="AB442" i="11" s="1"/>
  <c r="AB443" i="11" s="1"/>
  <c r="AB444" i="11" s="1"/>
  <c r="AB445" i="11" s="1"/>
  <c r="AB446" i="11" s="1"/>
  <c r="AB447" i="11" s="1"/>
  <c r="AB448" i="11" s="1"/>
  <c r="AB449" i="11" s="1"/>
  <c r="AB450" i="11" s="1"/>
  <c r="AB451" i="11" s="1"/>
  <c r="AB452" i="11" s="1"/>
  <c r="AB453" i="11" s="1"/>
  <c r="AB454" i="11" s="1"/>
  <c r="AB455" i="11" s="1"/>
  <c r="AB456" i="11" s="1"/>
  <c r="AB457" i="11" s="1"/>
  <c r="AB458" i="11" s="1"/>
  <c r="AB459" i="11" s="1"/>
  <c r="AB460" i="11" s="1"/>
  <c r="AB461" i="11" s="1"/>
  <c r="AB462" i="11" s="1"/>
  <c r="AB463" i="11" s="1"/>
  <c r="AB464" i="11" s="1"/>
  <c r="AB465" i="11" s="1"/>
  <c r="AB466" i="11" s="1"/>
  <c r="AB467" i="11" s="1"/>
  <c r="AB468" i="11" s="1"/>
  <c r="AB469" i="11" s="1"/>
  <c r="AB470" i="11" s="1"/>
  <c r="AB471" i="11" s="1"/>
  <c r="AE7" i="11"/>
  <c r="AD7" i="11"/>
  <c r="AC7" i="11"/>
  <c r="Z7" i="11"/>
  <c r="Y7" i="11"/>
  <c r="AC459" i="10"/>
  <c r="AD459" i="10"/>
  <c r="AE459" i="10"/>
  <c r="AF459" i="10" s="1"/>
  <c r="AC460" i="10"/>
  <c r="AD460" i="10"/>
  <c r="AE460" i="10"/>
  <c r="AC461" i="10"/>
  <c r="AD461" i="10"/>
  <c r="AE461" i="10"/>
  <c r="AC462" i="10"/>
  <c r="AD462" i="10"/>
  <c r="AE462" i="10"/>
  <c r="AC463" i="10"/>
  <c r="AD463" i="10"/>
  <c r="AE463" i="10"/>
  <c r="AC464" i="10"/>
  <c r="AD464" i="10"/>
  <c r="AF464" i="10" s="1"/>
  <c r="AE464" i="10"/>
  <c r="AC465" i="10"/>
  <c r="AD465" i="10"/>
  <c r="AE465" i="10"/>
  <c r="AC466" i="10"/>
  <c r="AD466" i="10"/>
  <c r="AE466" i="10"/>
  <c r="AC467" i="10"/>
  <c r="AD467" i="10"/>
  <c r="AE467" i="10"/>
  <c r="AC468" i="10"/>
  <c r="AD468" i="10"/>
  <c r="AE468" i="10"/>
  <c r="AC469" i="10"/>
  <c r="AD469" i="10"/>
  <c r="AE469" i="10"/>
  <c r="AC470" i="10"/>
  <c r="AD470" i="10"/>
  <c r="AE470" i="10"/>
  <c r="AF470" i="10"/>
  <c r="AC471" i="10"/>
  <c r="AD471" i="10"/>
  <c r="AE471" i="10"/>
  <c r="AC456" i="10"/>
  <c r="AD456" i="10"/>
  <c r="AE456" i="10"/>
  <c r="AC457" i="10"/>
  <c r="AD457" i="10"/>
  <c r="AE457" i="10"/>
  <c r="AF457" i="10" s="1"/>
  <c r="AC458" i="10"/>
  <c r="AD458" i="10"/>
  <c r="AE458" i="10"/>
  <c r="AC453" i="10"/>
  <c r="AD453" i="10"/>
  <c r="AE453" i="10"/>
  <c r="AC454" i="10"/>
  <c r="AD454" i="10"/>
  <c r="AE454" i="10"/>
  <c r="AF454" i="10" s="1"/>
  <c r="AC455" i="10"/>
  <c r="AD455" i="10"/>
  <c r="AE455" i="10"/>
  <c r="AC447" i="10"/>
  <c r="AD447" i="10"/>
  <c r="AE447" i="10"/>
  <c r="AC448" i="10"/>
  <c r="AD448" i="10"/>
  <c r="AE448" i="10"/>
  <c r="AC449" i="10"/>
  <c r="AD449" i="10"/>
  <c r="AE449" i="10"/>
  <c r="AC450" i="10"/>
  <c r="AD450" i="10"/>
  <c r="AE450" i="10"/>
  <c r="AC451" i="10"/>
  <c r="AD451" i="10"/>
  <c r="AE451" i="10"/>
  <c r="AC452" i="10"/>
  <c r="AD452" i="10"/>
  <c r="AE452" i="10"/>
  <c r="AC438" i="10"/>
  <c r="AD438" i="10"/>
  <c r="AE438" i="10"/>
  <c r="AC439" i="10"/>
  <c r="AD439" i="10"/>
  <c r="AE439" i="10"/>
  <c r="AC440" i="10"/>
  <c r="AD440" i="10"/>
  <c r="AE440" i="10"/>
  <c r="AC441" i="10"/>
  <c r="AD441" i="10"/>
  <c r="AE441" i="10"/>
  <c r="AC442" i="10"/>
  <c r="AD442" i="10"/>
  <c r="AE442" i="10"/>
  <c r="AC443" i="10"/>
  <c r="AD443" i="10"/>
  <c r="AE443" i="10"/>
  <c r="AC444" i="10"/>
  <c r="AD444" i="10"/>
  <c r="AE444" i="10"/>
  <c r="AC445" i="10"/>
  <c r="AD445" i="10"/>
  <c r="AE445" i="10"/>
  <c r="AC446" i="10"/>
  <c r="AD446" i="10"/>
  <c r="AE446" i="10"/>
  <c r="AC436" i="10"/>
  <c r="AD436" i="10"/>
  <c r="AE436" i="10"/>
  <c r="AC437" i="10"/>
  <c r="AD437" i="10"/>
  <c r="AE437" i="10"/>
  <c r="AC431" i="10"/>
  <c r="AD431" i="10"/>
  <c r="AE431" i="10"/>
  <c r="AC432" i="10"/>
  <c r="AD432" i="10"/>
  <c r="AE432" i="10"/>
  <c r="AC433" i="10"/>
  <c r="AD433" i="10"/>
  <c r="AE433" i="10"/>
  <c r="AC434" i="10"/>
  <c r="AD434" i="10"/>
  <c r="AE434" i="10"/>
  <c r="AC435" i="10"/>
  <c r="AD435" i="10"/>
  <c r="AE435" i="10"/>
  <c r="AC427" i="10"/>
  <c r="AD427" i="10"/>
  <c r="AE427" i="10"/>
  <c r="AC428" i="10"/>
  <c r="AD428" i="10"/>
  <c r="AE428" i="10"/>
  <c r="AC429" i="10"/>
  <c r="AD429" i="10"/>
  <c r="AE429" i="10"/>
  <c r="AC430" i="10"/>
  <c r="AD430" i="10"/>
  <c r="AE430" i="10"/>
  <c r="AC411" i="10"/>
  <c r="AD411" i="10"/>
  <c r="AE411" i="10"/>
  <c r="AC412" i="10"/>
  <c r="AD412" i="10"/>
  <c r="AE412" i="10"/>
  <c r="AC413" i="10"/>
  <c r="AD413" i="10"/>
  <c r="AE413" i="10"/>
  <c r="AC414" i="10"/>
  <c r="AD414" i="10"/>
  <c r="AE414" i="10"/>
  <c r="AC415" i="10"/>
  <c r="AD415" i="10"/>
  <c r="AE415" i="10"/>
  <c r="AC416" i="10"/>
  <c r="AD416" i="10"/>
  <c r="AE416" i="10"/>
  <c r="AC417" i="10"/>
  <c r="AD417" i="10"/>
  <c r="AE417" i="10"/>
  <c r="AC418" i="10"/>
  <c r="AD418" i="10"/>
  <c r="AE418" i="10"/>
  <c r="AC419" i="10"/>
  <c r="AD419" i="10"/>
  <c r="AE419" i="10"/>
  <c r="AC420" i="10"/>
  <c r="AD420" i="10"/>
  <c r="AE420" i="10"/>
  <c r="AC421" i="10"/>
  <c r="AD421" i="10"/>
  <c r="AE421" i="10"/>
  <c r="AC422" i="10"/>
  <c r="AD422" i="10"/>
  <c r="AE422" i="10"/>
  <c r="AC423" i="10"/>
  <c r="AD423" i="10"/>
  <c r="AE423" i="10"/>
  <c r="AC424" i="10"/>
  <c r="AD424" i="10"/>
  <c r="AE424" i="10"/>
  <c r="AC425" i="10"/>
  <c r="AD425" i="10"/>
  <c r="AE425" i="10"/>
  <c r="AC426" i="10"/>
  <c r="AD426" i="10"/>
  <c r="AE426" i="10"/>
  <c r="AC220" i="10"/>
  <c r="AD220" i="10"/>
  <c r="AE220" i="10"/>
  <c r="AC221" i="10"/>
  <c r="AD221" i="10"/>
  <c r="AE221" i="10"/>
  <c r="AC222" i="10"/>
  <c r="AD222" i="10"/>
  <c r="AE222" i="10"/>
  <c r="AC223" i="10"/>
  <c r="AD223" i="10"/>
  <c r="AE223" i="10"/>
  <c r="AC224" i="10"/>
  <c r="AD224" i="10"/>
  <c r="AE224" i="10"/>
  <c r="AC225" i="10"/>
  <c r="AD225" i="10"/>
  <c r="AE225" i="10"/>
  <c r="AC226" i="10"/>
  <c r="AD226" i="10"/>
  <c r="AE226" i="10"/>
  <c r="AC227" i="10"/>
  <c r="AD227" i="10"/>
  <c r="AE227" i="10"/>
  <c r="AC228" i="10"/>
  <c r="AD228" i="10"/>
  <c r="AE228" i="10"/>
  <c r="AC229" i="10"/>
  <c r="AD229" i="10"/>
  <c r="AE229" i="10"/>
  <c r="AC230" i="10"/>
  <c r="AD230" i="10"/>
  <c r="AE230" i="10"/>
  <c r="AC231" i="10"/>
  <c r="AD231" i="10"/>
  <c r="AE231" i="10"/>
  <c r="AC232" i="10"/>
  <c r="AD232" i="10"/>
  <c r="AE232" i="10"/>
  <c r="AC233" i="10"/>
  <c r="AD233" i="10"/>
  <c r="AE233" i="10"/>
  <c r="AC234" i="10"/>
  <c r="AD234" i="10"/>
  <c r="AE234" i="10"/>
  <c r="AC235" i="10"/>
  <c r="AD235" i="10"/>
  <c r="AE235" i="10"/>
  <c r="AC236" i="10"/>
  <c r="AD236" i="10"/>
  <c r="AE236" i="10"/>
  <c r="AC237" i="10"/>
  <c r="AD237" i="10"/>
  <c r="AE237" i="10"/>
  <c r="AC238" i="10"/>
  <c r="AD238" i="10"/>
  <c r="AE238" i="10"/>
  <c r="AC239" i="10"/>
  <c r="AD239" i="10"/>
  <c r="AE239" i="10"/>
  <c r="AC240" i="10"/>
  <c r="AD240" i="10"/>
  <c r="AE240" i="10"/>
  <c r="AC241" i="10"/>
  <c r="AD241" i="10"/>
  <c r="AE241" i="10"/>
  <c r="AC242" i="10"/>
  <c r="AD242" i="10"/>
  <c r="AE242" i="10"/>
  <c r="AC243" i="10"/>
  <c r="AD243" i="10"/>
  <c r="AE243" i="10"/>
  <c r="AC244" i="10"/>
  <c r="AD244" i="10"/>
  <c r="AE244" i="10"/>
  <c r="AC245" i="10"/>
  <c r="AD245" i="10"/>
  <c r="AE245" i="10"/>
  <c r="AC246" i="10"/>
  <c r="AD246" i="10"/>
  <c r="AE246" i="10"/>
  <c r="AC247" i="10"/>
  <c r="AD247" i="10"/>
  <c r="AE247" i="10"/>
  <c r="AC248" i="10"/>
  <c r="AD248" i="10"/>
  <c r="AE248" i="10"/>
  <c r="AC249" i="10"/>
  <c r="AD249" i="10"/>
  <c r="AE249" i="10"/>
  <c r="AC250" i="10"/>
  <c r="AD250" i="10"/>
  <c r="AE250" i="10"/>
  <c r="AC251" i="10"/>
  <c r="AD251" i="10"/>
  <c r="AE251" i="10"/>
  <c r="AC252" i="10"/>
  <c r="AD252" i="10"/>
  <c r="AE252" i="10"/>
  <c r="AC253" i="10"/>
  <c r="AD253" i="10"/>
  <c r="AE253" i="10"/>
  <c r="AC254" i="10"/>
  <c r="AD254" i="10"/>
  <c r="AE254" i="10"/>
  <c r="AC255" i="10"/>
  <c r="AD255" i="10"/>
  <c r="AE255" i="10"/>
  <c r="AC256" i="10"/>
  <c r="AD256" i="10"/>
  <c r="AE256" i="10"/>
  <c r="AC257" i="10"/>
  <c r="AD257" i="10"/>
  <c r="AE257" i="10"/>
  <c r="AC258" i="10"/>
  <c r="AD258" i="10"/>
  <c r="AE258" i="10"/>
  <c r="AC259" i="10"/>
  <c r="AD259" i="10"/>
  <c r="AE259" i="10"/>
  <c r="AC260" i="10"/>
  <c r="AD260" i="10"/>
  <c r="AE260" i="10"/>
  <c r="AC261" i="10"/>
  <c r="AD261" i="10"/>
  <c r="AE261" i="10"/>
  <c r="AC262" i="10"/>
  <c r="AD262" i="10"/>
  <c r="AE262" i="10"/>
  <c r="AC263" i="10"/>
  <c r="AD263" i="10"/>
  <c r="AE263" i="10"/>
  <c r="AC264" i="10"/>
  <c r="AD264" i="10"/>
  <c r="AE264" i="10"/>
  <c r="AC265" i="10"/>
  <c r="AD265" i="10"/>
  <c r="AE265" i="10"/>
  <c r="AC266" i="10"/>
  <c r="AD266" i="10"/>
  <c r="AE266" i="10"/>
  <c r="AC267" i="10"/>
  <c r="AD267" i="10"/>
  <c r="AE267" i="10"/>
  <c r="AC268" i="10"/>
  <c r="AD268" i="10"/>
  <c r="AE268" i="10"/>
  <c r="AC269" i="10"/>
  <c r="AD269" i="10"/>
  <c r="AE269" i="10"/>
  <c r="AC270" i="10"/>
  <c r="AD270" i="10"/>
  <c r="AE270" i="10"/>
  <c r="AC271" i="10"/>
  <c r="AD271" i="10"/>
  <c r="AE271" i="10"/>
  <c r="AC272" i="10"/>
  <c r="AD272" i="10"/>
  <c r="AE272" i="10"/>
  <c r="AC273" i="10"/>
  <c r="AD273" i="10"/>
  <c r="AE273" i="10"/>
  <c r="AC274" i="10"/>
  <c r="AD274" i="10"/>
  <c r="AE274" i="10"/>
  <c r="AC275" i="10"/>
  <c r="AD275" i="10"/>
  <c r="AE275" i="10"/>
  <c r="AC276" i="10"/>
  <c r="AD276" i="10"/>
  <c r="AE276" i="10"/>
  <c r="AC277" i="10"/>
  <c r="AD277" i="10"/>
  <c r="AE277" i="10"/>
  <c r="AC278" i="10"/>
  <c r="AD278" i="10"/>
  <c r="AE278" i="10"/>
  <c r="AC279" i="10"/>
  <c r="AD279" i="10"/>
  <c r="AE279" i="10"/>
  <c r="AC280" i="10"/>
  <c r="AD280" i="10"/>
  <c r="AE280" i="10"/>
  <c r="AC281" i="10"/>
  <c r="AD281" i="10"/>
  <c r="AE281" i="10"/>
  <c r="AC282" i="10"/>
  <c r="AD282" i="10"/>
  <c r="AE282" i="10"/>
  <c r="AC283" i="10"/>
  <c r="AD283" i="10"/>
  <c r="AE283" i="10"/>
  <c r="AC284" i="10"/>
  <c r="AD284" i="10"/>
  <c r="AE284" i="10"/>
  <c r="AC285" i="10"/>
  <c r="AD285" i="10"/>
  <c r="AE285" i="10"/>
  <c r="AC286" i="10"/>
  <c r="AD286" i="10"/>
  <c r="AE286" i="10"/>
  <c r="AC287" i="10"/>
  <c r="AD287" i="10"/>
  <c r="AE287" i="10"/>
  <c r="AC288" i="10"/>
  <c r="AD288" i="10"/>
  <c r="AE288" i="10"/>
  <c r="AC289" i="10"/>
  <c r="AD289" i="10"/>
  <c r="AE289" i="10"/>
  <c r="AC290" i="10"/>
  <c r="AD290" i="10"/>
  <c r="AE290" i="10"/>
  <c r="AC291" i="10"/>
  <c r="AD291" i="10"/>
  <c r="AE291" i="10"/>
  <c r="AC292" i="10"/>
  <c r="AD292" i="10"/>
  <c r="AE292" i="10"/>
  <c r="AC293" i="10"/>
  <c r="AD293" i="10"/>
  <c r="AE293" i="10"/>
  <c r="AC294" i="10"/>
  <c r="AD294" i="10"/>
  <c r="AE294" i="10"/>
  <c r="AC295" i="10"/>
  <c r="AD295" i="10"/>
  <c r="AE295" i="10"/>
  <c r="AC296" i="10"/>
  <c r="AD296" i="10"/>
  <c r="AE296" i="10"/>
  <c r="AC297" i="10"/>
  <c r="AD297" i="10"/>
  <c r="AE297" i="10"/>
  <c r="AC298" i="10"/>
  <c r="AD298" i="10"/>
  <c r="AE298" i="10"/>
  <c r="AC299" i="10"/>
  <c r="AD299" i="10"/>
  <c r="AE299" i="10"/>
  <c r="AC300" i="10"/>
  <c r="AD300" i="10"/>
  <c r="AE300" i="10"/>
  <c r="AC301" i="10"/>
  <c r="AD301" i="10"/>
  <c r="AE301" i="10"/>
  <c r="AC302" i="10"/>
  <c r="AD302" i="10"/>
  <c r="AE302" i="10"/>
  <c r="AC303" i="10"/>
  <c r="AD303" i="10"/>
  <c r="AE303" i="10"/>
  <c r="AC304" i="10"/>
  <c r="AD304" i="10"/>
  <c r="AE304" i="10"/>
  <c r="AC305" i="10"/>
  <c r="AD305" i="10"/>
  <c r="AE305" i="10"/>
  <c r="Y306" i="10"/>
  <c r="Z306" i="10"/>
  <c r="AA306" i="10"/>
  <c r="AC306" i="10"/>
  <c r="AD306" i="10"/>
  <c r="AE306" i="10"/>
  <c r="AC307" i="10"/>
  <c r="AD307" i="10"/>
  <c r="AE307" i="10"/>
  <c r="AC308" i="10"/>
  <c r="AD308" i="10"/>
  <c r="AE308" i="10"/>
  <c r="AC309" i="10"/>
  <c r="AD309" i="10"/>
  <c r="AE309" i="10"/>
  <c r="AC310" i="10"/>
  <c r="AD310" i="10"/>
  <c r="AE310" i="10"/>
  <c r="AC311" i="10"/>
  <c r="AD311" i="10"/>
  <c r="AE311" i="10"/>
  <c r="AC312" i="10"/>
  <c r="AD312" i="10"/>
  <c r="AE312" i="10"/>
  <c r="AC313" i="10"/>
  <c r="AD313" i="10"/>
  <c r="AE313" i="10"/>
  <c r="AC314" i="10"/>
  <c r="AD314" i="10"/>
  <c r="AE314" i="10"/>
  <c r="AC315" i="10"/>
  <c r="AD315" i="10"/>
  <c r="AE315" i="10"/>
  <c r="AC316" i="10"/>
  <c r="AD316" i="10"/>
  <c r="AE316" i="10"/>
  <c r="AC317" i="10"/>
  <c r="AD317" i="10"/>
  <c r="AE317" i="10"/>
  <c r="AC318" i="10"/>
  <c r="AD318" i="10"/>
  <c r="AE318" i="10"/>
  <c r="AC319" i="10"/>
  <c r="AD319" i="10"/>
  <c r="AE319" i="10"/>
  <c r="AC320" i="10"/>
  <c r="AD320" i="10"/>
  <c r="AE320" i="10"/>
  <c r="AC321" i="10"/>
  <c r="AD321" i="10"/>
  <c r="AE321" i="10"/>
  <c r="AC322" i="10"/>
  <c r="AD322" i="10"/>
  <c r="AE322" i="10"/>
  <c r="AC323" i="10"/>
  <c r="AD323" i="10"/>
  <c r="AE323" i="10"/>
  <c r="AC324" i="10"/>
  <c r="AD324" i="10"/>
  <c r="AE324" i="10"/>
  <c r="AC325" i="10"/>
  <c r="AD325" i="10"/>
  <c r="AE325" i="10"/>
  <c r="AC326" i="10"/>
  <c r="AD326" i="10"/>
  <c r="AE326" i="10"/>
  <c r="AC327" i="10"/>
  <c r="AD327" i="10"/>
  <c r="AE327" i="10"/>
  <c r="AC328" i="10"/>
  <c r="AD328" i="10"/>
  <c r="AE328" i="10"/>
  <c r="AC329" i="10"/>
  <c r="AD329" i="10"/>
  <c r="AE329" i="10"/>
  <c r="AC330" i="10"/>
  <c r="AD330" i="10"/>
  <c r="AE330" i="10"/>
  <c r="AC331" i="10"/>
  <c r="AD331" i="10"/>
  <c r="AE331" i="10"/>
  <c r="AC332" i="10"/>
  <c r="AD332" i="10"/>
  <c r="AE332" i="10"/>
  <c r="AC333" i="10"/>
  <c r="AD333" i="10"/>
  <c r="AE333" i="10"/>
  <c r="AC334" i="10"/>
  <c r="AD334" i="10"/>
  <c r="AE334" i="10"/>
  <c r="AC335" i="10"/>
  <c r="AD335" i="10"/>
  <c r="AE335" i="10"/>
  <c r="AC336" i="10"/>
  <c r="AD336" i="10"/>
  <c r="AE336" i="10"/>
  <c r="AC337" i="10"/>
  <c r="AD337" i="10"/>
  <c r="AE337" i="10"/>
  <c r="AC338" i="10"/>
  <c r="AD338" i="10"/>
  <c r="AE338" i="10"/>
  <c r="AC339" i="10"/>
  <c r="AD339" i="10"/>
  <c r="AE339" i="10"/>
  <c r="AC340" i="10"/>
  <c r="AD340" i="10"/>
  <c r="AE340" i="10"/>
  <c r="AC341" i="10"/>
  <c r="AD341" i="10"/>
  <c r="AE341" i="10"/>
  <c r="AC342" i="10"/>
  <c r="AD342" i="10"/>
  <c r="AE342" i="10"/>
  <c r="AC343" i="10"/>
  <c r="AD343" i="10"/>
  <c r="AE343" i="10"/>
  <c r="AC344" i="10"/>
  <c r="AD344" i="10"/>
  <c r="AE344" i="10"/>
  <c r="AC345" i="10"/>
  <c r="AD345" i="10"/>
  <c r="AE345" i="10"/>
  <c r="AC346" i="10"/>
  <c r="AD346" i="10"/>
  <c r="AE346" i="10"/>
  <c r="AC347" i="10"/>
  <c r="AD347" i="10"/>
  <c r="AE347" i="10"/>
  <c r="AC348" i="10"/>
  <c r="AD348" i="10"/>
  <c r="AE348" i="10"/>
  <c r="AC349" i="10"/>
  <c r="AD349" i="10"/>
  <c r="AE349" i="10"/>
  <c r="AC350" i="10"/>
  <c r="AD350" i="10"/>
  <c r="AE350" i="10"/>
  <c r="AC351" i="10"/>
  <c r="AD351" i="10"/>
  <c r="AE351" i="10"/>
  <c r="AC352" i="10"/>
  <c r="AD352" i="10"/>
  <c r="AE352" i="10"/>
  <c r="AC353" i="10"/>
  <c r="AD353" i="10"/>
  <c r="AE353" i="10"/>
  <c r="AC354" i="10"/>
  <c r="AD354" i="10"/>
  <c r="AE354" i="10"/>
  <c r="AC355" i="10"/>
  <c r="AD355" i="10"/>
  <c r="AE355" i="10"/>
  <c r="AC356" i="10"/>
  <c r="AD356" i="10"/>
  <c r="AE356" i="10"/>
  <c r="AC357" i="10"/>
  <c r="AD357" i="10"/>
  <c r="AE357" i="10"/>
  <c r="AC358" i="10"/>
  <c r="AD358" i="10"/>
  <c r="AE358" i="10"/>
  <c r="AC359" i="10"/>
  <c r="AD359" i="10"/>
  <c r="AE359" i="10"/>
  <c r="AC360" i="10"/>
  <c r="AD360" i="10"/>
  <c r="AE360" i="10"/>
  <c r="AC361" i="10"/>
  <c r="AD361" i="10"/>
  <c r="AE361" i="10"/>
  <c r="AC362" i="10"/>
  <c r="AD362" i="10"/>
  <c r="AE362" i="10"/>
  <c r="AC363" i="10"/>
  <c r="AD363" i="10"/>
  <c r="AE363" i="10"/>
  <c r="AC364" i="10"/>
  <c r="AD364" i="10"/>
  <c r="AE364" i="10"/>
  <c r="AC365" i="10"/>
  <c r="AD365" i="10"/>
  <c r="AE365" i="10"/>
  <c r="AC366" i="10"/>
  <c r="AD366" i="10"/>
  <c r="AE366" i="10"/>
  <c r="AC367" i="10"/>
  <c r="AD367" i="10"/>
  <c r="AE367" i="10"/>
  <c r="AC368" i="10"/>
  <c r="AD368" i="10"/>
  <c r="AE368" i="10"/>
  <c r="AC369" i="10"/>
  <c r="AD369" i="10"/>
  <c r="AE369" i="10"/>
  <c r="AC370" i="10"/>
  <c r="AD370" i="10"/>
  <c r="AE370" i="10"/>
  <c r="AC371" i="10"/>
  <c r="AD371" i="10"/>
  <c r="AE371" i="10"/>
  <c r="AC372" i="10"/>
  <c r="AD372" i="10"/>
  <c r="AE372" i="10"/>
  <c r="AC373" i="10"/>
  <c r="AD373" i="10"/>
  <c r="AE373" i="10"/>
  <c r="AC374" i="10"/>
  <c r="AD374" i="10"/>
  <c r="AE374" i="10"/>
  <c r="AC375" i="10"/>
  <c r="AD375" i="10"/>
  <c r="AE375" i="10"/>
  <c r="AC376" i="10"/>
  <c r="AD376" i="10"/>
  <c r="AE376" i="10"/>
  <c r="AC377" i="10"/>
  <c r="AD377" i="10"/>
  <c r="AE377" i="10"/>
  <c r="AC378" i="10"/>
  <c r="AD378" i="10"/>
  <c r="AE378" i="10"/>
  <c r="AC379" i="10"/>
  <c r="AD379" i="10"/>
  <c r="AE379" i="10"/>
  <c r="AC380" i="10"/>
  <c r="AD380" i="10"/>
  <c r="AE380" i="10"/>
  <c r="AC381" i="10"/>
  <c r="AD381" i="10"/>
  <c r="AE381" i="10"/>
  <c r="AC382" i="10"/>
  <c r="AD382" i="10"/>
  <c r="AE382" i="10"/>
  <c r="AC383" i="10"/>
  <c r="AD383" i="10"/>
  <c r="AE383" i="10"/>
  <c r="AC384" i="10"/>
  <c r="AD384" i="10"/>
  <c r="AE384" i="10"/>
  <c r="AC385" i="10"/>
  <c r="AD385" i="10"/>
  <c r="AE385" i="10"/>
  <c r="AC386" i="10"/>
  <c r="AD386" i="10"/>
  <c r="AE386" i="10"/>
  <c r="AC387" i="10"/>
  <c r="AD387" i="10"/>
  <c r="AE387" i="10"/>
  <c r="AC388" i="10"/>
  <c r="AD388" i="10"/>
  <c r="AE388" i="10"/>
  <c r="AC389" i="10"/>
  <c r="AD389" i="10"/>
  <c r="AE389" i="10"/>
  <c r="AC390" i="10"/>
  <c r="AD390" i="10"/>
  <c r="AE390" i="10"/>
  <c r="AC391" i="10"/>
  <c r="AD391" i="10"/>
  <c r="AE391" i="10"/>
  <c r="AC392" i="10"/>
  <c r="AD392" i="10"/>
  <c r="AE392" i="10"/>
  <c r="AC393" i="10"/>
  <c r="AD393" i="10"/>
  <c r="AE393" i="10"/>
  <c r="AC394" i="10"/>
  <c r="AD394" i="10"/>
  <c r="AE394" i="10"/>
  <c r="AC395" i="10"/>
  <c r="AD395" i="10"/>
  <c r="AE395" i="10"/>
  <c r="AC396" i="10"/>
  <c r="AD396" i="10"/>
  <c r="AE396" i="10"/>
  <c r="AC397" i="10"/>
  <c r="AD397" i="10"/>
  <c r="AE397" i="10"/>
  <c r="AC398" i="10"/>
  <c r="AD398" i="10"/>
  <c r="AE398" i="10"/>
  <c r="AC399" i="10"/>
  <c r="AD399" i="10"/>
  <c r="AE399" i="10"/>
  <c r="AC400" i="10"/>
  <c r="AD400" i="10"/>
  <c r="AE400" i="10"/>
  <c r="AC401" i="10"/>
  <c r="AD401" i="10"/>
  <c r="AE401" i="10"/>
  <c r="AC402" i="10"/>
  <c r="AD402" i="10"/>
  <c r="AE402" i="10"/>
  <c r="AC403" i="10"/>
  <c r="AD403" i="10"/>
  <c r="AE403" i="10"/>
  <c r="AC404" i="10"/>
  <c r="AD404" i="10"/>
  <c r="AE404" i="10"/>
  <c r="AC405" i="10"/>
  <c r="AD405" i="10"/>
  <c r="AE405" i="10"/>
  <c r="AC406" i="10"/>
  <c r="AD406" i="10"/>
  <c r="AE406" i="10"/>
  <c r="Y407" i="10"/>
  <c r="Z407" i="10"/>
  <c r="AA407" i="10"/>
  <c r="AC407" i="10"/>
  <c r="AD407" i="10"/>
  <c r="AE407" i="10"/>
  <c r="AC408" i="10"/>
  <c r="AD408" i="10"/>
  <c r="AE408" i="10"/>
  <c r="AC409" i="10"/>
  <c r="AD409" i="10"/>
  <c r="AE409" i="10"/>
  <c r="AC410" i="10"/>
  <c r="AD410" i="10"/>
  <c r="AE410" i="10"/>
  <c r="AC209" i="10"/>
  <c r="AD209" i="10"/>
  <c r="AE209" i="10"/>
  <c r="AC210" i="10"/>
  <c r="AD210" i="10"/>
  <c r="AE210" i="10"/>
  <c r="AC211" i="10"/>
  <c r="AD211" i="10"/>
  <c r="AE211" i="10"/>
  <c r="AC212" i="10"/>
  <c r="AD212" i="10"/>
  <c r="AE212" i="10"/>
  <c r="AC213" i="10"/>
  <c r="AD213" i="10"/>
  <c r="AE213" i="10"/>
  <c r="AC214" i="10"/>
  <c r="AD214" i="10"/>
  <c r="AE214" i="10"/>
  <c r="AC215" i="10"/>
  <c r="AD215" i="10"/>
  <c r="AE215" i="10"/>
  <c r="AC216" i="10"/>
  <c r="AD216" i="10"/>
  <c r="AE216" i="10"/>
  <c r="AC217" i="10"/>
  <c r="AD217" i="10"/>
  <c r="AE217" i="10"/>
  <c r="AC218" i="10"/>
  <c r="AD218" i="10"/>
  <c r="AE218" i="10"/>
  <c r="AC219" i="10"/>
  <c r="AD219" i="10"/>
  <c r="AE219" i="10"/>
  <c r="AC208" i="10"/>
  <c r="AD208" i="10"/>
  <c r="AE208" i="10"/>
  <c r="AC127" i="10"/>
  <c r="AD127" i="10"/>
  <c r="AE127" i="10"/>
  <c r="AC128" i="10"/>
  <c r="AD128" i="10"/>
  <c r="AE128" i="10"/>
  <c r="AC129" i="10"/>
  <c r="AD129" i="10"/>
  <c r="AE129" i="10"/>
  <c r="AC130" i="10"/>
  <c r="AD130" i="10"/>
  <c r="AE130" i="10"/>
  <c r="AC131" i="10"/>
  <c r="AD131" i="10"/>
  <c r="AE131" i="10"/>
  <c r="AC132" i="10"/>
  <c r="AD132" i="10"/>
  <c r="AE132" i="10"/>
  <c r="AC133" i="10"/>
  <c r="AD133" i="10"/>
  <c r="AE133" i="10"/>
  <c r="AC134" i="10"/>
  <c r="AD134" i="10"/>
  <c r="AE134" i="10"/>
  <c r="AC135" i="10"/>
  <c r="AD135" i="10"/>
  <c r="AE135" i="10"/>
  <c r="AC136" i="10"/>
  <c r="AD136" i="10"/>
  <c r="AE136" i="10"/>
  <c r="AC137" i="10"/>
  <c r="AD137" i="10"/>
  <c r="AE137" i="10"/>
  <c r="AC138" i="10"/>
  <c r="AD138" i="10"/>
  <c r="AE138" i="10"/>
  <c r="AC139" i="10"/>
  <c r="AD139" i="10"/>
  <c r="AE139" i="10"/>
  <c r="AC140" i="10"/>
  <c r="AD140" i="10"/>
  <c r="AE140" i="10"/>
  <c r="AC141" i="10"/>
  <c r="AD141" i="10"/>
  <c r="AE141" i="10"/>
  <c r="AC142" i="10"/>
  <c r="AD142" i="10"/>
  <c r="AE142" i="10"/>
  <c r="AC143" i="10"/>
  <c r="AD143" i="10"/>
  <c r="AE143" i="10"/>
  <c r="AC144" i="10"/>
  <c r="AD144" i="10"/>
  <c r="AE144" i="10"/>
  <c r="AC145" i="10"/>
  <c r="AD145" i="10"/>
  <c r="AE145" i="10"/>
  <c r="AC146" i="10"/>
  <c r="AD146" i="10"/>
  <c r="AE146" i="10"/>
  <c r="AC147" i="10"/>
  <c r="AD147" i="10"/>
  <c r="AE147" i="10"/>
  <c r="AC148" i="10"/>
  <c r="AD148" i="10"/>
  <c r="AE148" i="10"/>
  <c r="AC149" i="10"/>
  <c r="AD149" i="10"/>
  <c r="AE149" i="10"/>
  <c r="AC150" i="10"/>
  <c r="AD150" i="10"/>
  <c r="AE150" i="10"/>
  <c r="AC151" i="10"/>
  <c r="AD151" i="10"/>
  <c r="AE151" i="10"/>
  <c r="AC152" i="10"/>
  <c r="AD152" i="10"/>
  <c r="AE152" i="10"/>
  <c r="AC153" i="10"/>
  <c r="AD153" i="10"/>
  <c r="AE153" i="10"/>
  <c r="AC154" i="10"/>
  <c r="AD154" i="10"/>
  <c r="AE154" i="10"/>
  <c r="AC155" i="10"/>
  <c r="AD155" i="10"/>
  <c r="AE155" i="10"/>
  <c r="AA156" i="10"/>
  <c r="AC156" i="10"/>
  <c r="AD156" i="10"/>
  <c r="AE156" i="10"/>
  <c r="AC157" i="10"/>
  <c r="AD157" i="10"/>
  <c r="AE157" i="10"/>
  <c r="AC158" i="10"/>
  <c r="AD158" i="10"/>
  <c r="AE158" i="10"/>
  <c r="AC159" i="10"/>
  <c r="AD159" i="10"/>
  <c r="AE159" i="10"/>
  <c r="AC160" i="10"/>
  <c r="AD160" i="10"/>
  <c r="AE160" i="10"/>
  <c r="AC161" i="10"/>
  <c r="AD161" i="10"/>
  <c r="AE161" i="10"/>
  <c r="AC162" i="10"/>
  <c r="AD162" i="10"/>
  <c r="AE162" i="10"/>
  <c r="AC163" i="10"/>
  <c r="AD163" i="10"/>
  <c r="AE163" i="10"/>
  <c r="AC164" i="10"/>
  <c r="AD164" i="10"/>
  <c r="AE164" i="10"/>
  <c r="AC165" i="10"/>
  <c r="AD165" i="10"/>
  <c r="AE165" i="10"/>
  <c r="AC166" i="10"/>
  <c r="AD166" i="10"/>
  <c r="AE166" i="10"/>
  <c r="AC167" i="10"/>
  <c r="AD167" i="10"/>
  <c r="AE167" i="10"/>
  <c r="AC168" i="10"/>
  <c r="AD168" i="10"/>
  <c r="AE168" i="10"/>
  <c r="AC169" i="10"/>
  <c r="AD169" i="10"/>
  <c r="AE169" i="10"/>
  <c r="AC170" i="10"/>
  <c r="AD170" i="10"/>
  <c r="AE170" i="10"/>
  <c r="AC171" i="10"/>
  <c r="AD171" i="10"/>
  <c r="AE171" i="10"/>
  <c r="AC172" i="10"/>
  <c r="AD172" i="10"/>
  <c r="AE172" i="10"/>
  <c r="AC173" i="10"/>
  <c r="AD173" i="10"/>
  <c r="AE173" i="10"/>
  <c r="AC174" i="10"/>
  <c r="AD174" i="10"/>
  <c r="AE174" i="10"/>
  <c r="AC175" i="10"/>
  <c r="AD175" i="10"/>
  <c r="AE175" i="10"/>
  <c r="AC176" i="10"/>
  <c r="AD176" i="10"/>
  <c r="AE176" i="10"/>
  <c r="AC177" i="10"/>
  <c r="AD177" i="10"/>
  <c r="AE177" i="10"/>
  <c r="AC178" i="10"/>
  <c r="AD178" i="10"/>
  <c r="AE178" i="10"/>
  <c r="AC179" i="10"/>
  <c r="AD179" i="10"/>
  <c r="AE179" i="10"/>
  <c r="AC180" i="10"/>
  <c r="AD180" i="10"/>
  <c r="AE180" i="10"/>
  <c r="AC181" i="10"/>
  <c r="AD181" i="10"/>
  <c r="AE181" i="10"/>
  <c r="AC182" i="10"/>
  <c r="AD182" i="10"/>
  <c r="AE182" i="10"/>
  <c r="AC183" i="10"/>
  <c r="AD183" i="10"/>
  <c r="AE183" i="10"/>
  <c r="AC184" i="10"/>
  <c r="AD184" i="10"/>
  <c r="AE184" i="10"/>
  <c r="AC185" i="10"/>
  <c r="AD185" i="10"/>
  <c r="AE185" i="10"/>
  <c r="AC186" i="10"/>
  <c r="AD186" i="10"/>
  <c r="AE186" i="10"/>
  <c r="AC187" i="10"/>
  <c r="AD187" i="10"/>
  <c r="AE187" i="10"/>
  <c r="AC188" i="10"/>
  <c r="AD188" i="10"/>
  <c r="AE188" i="10"/>
  <c r="AC189" i="10"/>
  <c r="AD189" i="10"/>
  <c r="AE189" i="10"/>
  <c r="AC190" i="10"/>
  <c r="AD190" i="10"/>
  <c r="AE190" i="10"/>
  <c r="AC191" i="10"/>
  <c r="AD191" i="10"/>
  <c r="AE191" i="10"/>
  <c r="AC192" i="10"/>
  <c r="AD192" i="10"/>
  <c r="AE192" i="10"/>
  <c r="AC193" i="10"/>
  <c r="AD193" i="10"/>
  <c r="AE193" i="10"/>
  <c r="AC194" i="10"/>
  <c r="AD194" i="10"/>
  <c r="AE194" i="10"/>
  <c r="AC195" i="10"/>
  <c r="AD195" i="10"/>
  <c r="AE195" i="10"/>
  <c r="AC196" i="10"/>
  <c r="AD196" i="10"/>
  <c r="AE196" i="10"/>
  <c r="AC197" i="10"/>
  <c r="AD197" i="10"/>
  <c r="AE197" i="10"/>
  <c r="AC198" i="10"/>
  <c r="AD198" i="10"/>
  <c r="AE198" i="10"/>
  <c r="AC199" i="10"/>
  <c r="AD199" i="10"/>
  <c r="AE199" i="10"/>
  <c r="AC200" i="10"/>
  <c r="AD200" i="10"/>
  <c r="AE200" i="10"/>
  <c r="AC201" i="10"/>
  <c r="AD201" i="10"/>
  <c r="AE201" i="10"/>
  <c r="AC202" i="10"/>
  <c r="AD202" i="10"/>
  <c r="AE202" i="10"/>
  <c r="AC203" i="10"/>
  <c r="AD203" i="10"/>
  <c r="AE203" i="10"/>
  <c r="AC204" i="10"/>
  <c r="AD204" i="10"/>
  <c r="AE204" i="10"/>
  <c r="AC205" i="10"/>
  <c r="AD205" i="10"/>
  <c r="AE205" i="10"/>
  <c r="AC206" i="10"/>
  <c r="AD206" i="10"/>
  <c r="AE206" i="10"/>
  <c r="Y207" i="10"/>
  <c r="Z207" i="10"/>
  <c r="AA207" i="10"/>
  <c r="AC207" i="10"/>
  <c r="AD207" i="10"/>
  <c r="AE207" i="10"/>
  <c r="AC81" i="10"/>
  <c r="AD81" i="10"/>
  <c r="AE81" i="10"/>
  <c r="AC82" i="10"/>
  <c r="AD82" i="10"/>
  <c r="AE82" i="10"/>
  <c r="AC83" i="10"/>
  <c r="AD83" i="10"/>
  <c r="AE83" i="10"/>
  <c r="AC84" i="10"/>
  <c r="AD84" i="10"/>
  <c r="AE84" i="10"/>
  <c r="AC85" i="10"/>
  <c r="AD85" i="10"/>
  <c r="AE85" i="10"/>
  <c r="AC86" i="10"/>
  <c r="AD86" i="10"/>
  <c r="AE86" i="10"/>
  <c r="AC87" i="10"/>
  <c r="AD87" i="10"/>
  <c r="AE87" i="10"/>
  <c r="AC88" i="10"/>
  <c r="AD88" i="10"/>
  <c r="AE88" i="10"/>
  <c r="AC89" i="10"/>
  <c r="AD89" i="10"/>
  <c r="AE89" i="10"/>
  <c r="AC90" i="10"/>
  <c r="AD90" i="10"/>
  <c r="AE90" i="10"/>
  <c r="AC91" i="10"/>
  <c r="AD91" i="10"/>
  <c r="AE91" i="10"/>
  <c r="AC92" i="10"/>
  <c r="AD92" i="10"/>
  <c r="AE92" i="10"/>
  <c r="AC93" i="10"/>
  <c r="AD93" i="10"/>
  <c r="AE93" i="10"/>
  <c r="AC94" i="10"/>
  <c r="AD94" i="10"/>
  <c r="AE94" i="10"/>
  <c r="AC95" i="10"/>
  <c r="AD95" i="10"/>
  <c r="AE95" i="10"/>
  <c r="AC96" i="10"/>
  <c r="AD96" i="10"/>
  <c r="AE96" i="10"/>
  <c r="AC97" i="10"/>
  <c r="AD97" i="10"/>
  <c r="AE97" i="10"/>
  <c r="AC98" i="10"/>
  <c r="AD98" i="10"/>
  <c r="AE98" i="10"/>
  <c r="AC99" i="10"/>
  <c r="AD99" i="10"/>
  <c r="AE99" i="10"/>
  <c r="AC100" i="10"/>
  <c r="AD100" i="10"/>
  <c r="AE100" i="10"/>
  <c r="AC101" i="10"/>
  <c r="AD101" i="10"/>
  <c r="AE101" i="10"/>
  <c r="AC102" i="10"/>
  <c r="AD102" i="10"/>
  <c r="AE102" i="10"/>
  <c r="AC103" i="10"/>
  <c r="AD103" i="10"/>
  <c r="AE103" i="10"/>
  <c r="AC104" i="10"/>
  <c r="AD104" i="10"/>
  <c r="AE104" i="10"/>
  <c r="AC105" i="10"/>
  <c r="AD105" i="10"/>
  <c r="AE105" i="10"/>
  <c r="Z106" i="10"/>
  <c r="AA106" i="10"/>
  <c r="AC106" i="10"/>
  <c r="AD106" i="10"/>
  <c r="AE106" i="10"/>
  <c r="AC107" i="10"/>
  <c r="AD107" i="10"/>
  <c r="AE107" i="10"/>
  <c r="AC108" i="10"/>
  <c r="AD108" i="10"/>
  <c r="AE108" i="10"/>
  <c r="AC109" i="10"/>
  <c r="AD109" i="10"/>
  <c r="AE109" i="10"/>
  <c r="AC110" i="10"/>
  <c r="AD110" i="10"/>
  <c r="AE110" i="10"/>
  <c r="AC111" i="10"/>
  <c r="AD111" i="10"/>
  <c r="AE111" i="10"/>
  <c r="AC112" i="10"/>
  <c r="AD112" i="10"/>
  <c r="AE112" i="10"/>
  <c r="AC113" i="10"/>
  <c r="AD113" i="10"/>
  <c r="AE113" i="10"/>
  <c r="AC114" i="10"/>
  <c r="AD114" i="10"/>
  <c r="AE114" i="10"/>
  <c r="AC115" i="10"/>
  <c r="AD115" i="10"/>
  <c r="AE115" i="10"/>
  <c r="AC116" i="10"/>
  <c r="AD116" i="10"/>
  <c r="AE116" i="10"/>
  <c r="AC117" i="10"/>
  <c r="AD117" i="10"/>
  <c r="AE117" i="10"/>
  <c r="AC118" i="10"/>
  <c r="AD118" i="10"/>
  <c r="AE118" i="10"/>
  <c r="AC119" i="10"/>
  <c r="AD119" i="10"/>
  <c r="AE119" i="10"/>
  <c r="AC120" i="10"/>
  <c r="AD120" i="10"/>
  <c r="AE120" i="10"/>
  <c r="AC121" i="10"/>
  <c r="AD121" i="10"/>
  <c r="AE121" i="10"/>
  <c r="AC122" i="10"/>
  <c r="AD122" i="10"/>
  <c r="AE122" i="10"/>
  <c r="AC123" i="10"/>
  <c r="AD123" i="10"/>
  <c r="AE123" i="10"/>
  <c r="AC124" i="10"/>
  <c r="AD124" i="10"/>
  <c r="AE124" i="10"/>
  <c r="AC125" i="10"/>
  <c r="AD125" i="10"/>
  <c r="AE125" i="10"/>
  <c r="AC126" i="10"/>
  <c r="AD126" i="10"/>
  <c r="AE126" i="10"/>
  <c r="AC65" i="10"/>
  <c r="AD65" i="10"/>
  <c r="AE65" i="10"/>
  <c r="AC66" i="10"/>
  <c r="AD66" i="10"/>
  <c r="AE66" i="10"/>
  <c r="AC67" i="10"/>
  <c r="AD67" i="10"/>
  <c r="AE67" i="10"/>
  <c r="AC68" i="10"/>
  <c r="AD68" i="10"/>
  <c r="AE68" i="10"/>
  <c r="AC69" i="10"/>
  <c r="AD69" i="10"/>
  <c r="AE69" i="10"/>
  <c r="AC70" i="10"/>
  <c r="AD70" i="10"/>
  <c r="AE70" i="10"/>
  <c r="AC71" i="10"/>
  <c r="AD71" i="10"/>
  <c r="AE71" i="10"/>
  <c r="AC72" i="10"/>
  <c r="AD72" i="10"/>
  <c r="AE72" i="10"/>
  <c r="AC73" i="10"/>
  <c r="AD73" i="10"/>
  <c r="AE73" i="10"/>
  <c r="AC74" i="10"/>
  <c r="AD74" i="10"/>
  <c r="AE74" i="10"/>
  <c r="AC75" i="10"/>
  <c r="AD75" i="10"/>
  <c r="AE75" i="10"/>
  <c r="AC76" i="10"/>
  <c r="AD76" i="10"/>
  <c r="AE76" i="10"/>
  <c r="AC77" i="10"/>
  <c r="AD77" i="10"/>
  <c r="AE77" i="10"/>
  <c r="AC78" i="10"/>
  <c r="AD78" i="10"/>
  <c r="AE78" i="10"/>
  <c r="AC79" i="10"/>
  <c r="AD79" i="10"/>
  <c r="AE79" i="10"/>
  <c r="AC80" i="10"/>
  <c r="AD80" i="10"/>
  <c r="AE80" i="10"/>
  <c r="AC29" i="10"/>
  <c r="AD29" i="10"/>
  <c r="AE29" i="10"/>
  <c r="AC30" i="10"/>
  <c r="AD30" i="10"/>
  <c r="AE30" i="10"/>
  <c r="AC31" i="10"/>
  <c r="AD31" i="10"/>
  <c r="AE31" i="10"/>
  <c r="AC32" i="10"/>
  <c r="AD32" i="10"/>
  <c r="AE32" i="10"/>
  <c r="AC33" i="10"/>
  <c r="AD33" i="10"/>
  <c r="AE33" i="10"/>
  <c r="AC34" i="10"/>
  <c r="AD34" i="10"/>
  <c r="AE34" i="10"/>
  <c r="AC35" i="10"/>
  <c r="AD35" i="10"/>
  <c r="AE35" i="10"/>
  <c r="AC36" i="10"/>
  <c r="AD36" i="10"/>
  <c r="AE36" i="10"/>
  <c r="AC37" i="10"/>
  <c r="AD37" i="10"/>
  <c r="AE37" i="10"/>
  <c r="AC38" i="10"/>
  <c r="AD38" i="10"/>
  <c r="AE38" i="10"/>
  <c r="AC39" i="10"/>
  <c r="AD39" i="10"/>
  <c r="AE39" i="10"/>
  <c r="AC40" i="10"/>
  <c r="AD40" i="10"/>
  <c r="AE40" i="10"/>
  <c r="AC41" i="10"/>
  <c r="AD41" i="10"/>
  <c r="AE41" i="10"/>
  <c r="AC42" i="10"/>
  <c r="AD42" i="10"/>
  <c r="AE42" i="10"/>
  <c r="AC43" i="10"/>
  <c r="AD43" i="10"/>
  <c r="AE43" i="10"/>
  <c r="AC44" i="10"/>
  <c r="AD44" i="10"/>
  <c r="AE44" i="10"/>
  <c r="AC45" i="10"/>
  <c r="AD45" i="10"/>
  <c r="AE45" i="10"/>
  <c r="AC46" i="10"/>
  <c r="AD46" i="10"/>
  <c r="AE46" i="10"/>
  <c r="AC47" i="10"/>
  <c r="AD47" i="10"/>
  <c r="AE47" i="10"/>
  <c r="AC48" i="10"/>
  <c r="AD48" i="10"/>
  <c r="AE48" i="10"/>
  <c r="AC49" i="10"/>
  <c r="AD49" i="10"/>
  <c r="AE49" i="10"/>
  <c r="AC50" i="10"/>
  <c r="AD50" i="10"/>
  <c r="AE50" i="10"/>
  <c r="AC51" i="10"/>
  <c r="AD51" i="10"/>
  <c r="AE51" i="10"/>
  <c r="AC52" i="10"/>
  <c r="AD52" i="10"/>
  <c r="AE52" i="10"/>
  <c r="AC53" i="10"/>
  <c r="AD53" i="10"/>
  <c r="AE53" i="10"/>
  <c r="AC54" i="10"/>
  <c r="AD54" i="10"/>
  <c r="AE54" i="10"/>
  <c r="AC55" i="10"/>
  <c r="AD55" i="10"/>
  <c r="AE55" i="10"/>
  <c r="AC56" i="10"/>
  <c r="AD56" i="10"/>
  <c r="AE56" i="10"/>
  <c r="Z57" i="10"/>
  <c r="AA57" i="10"/>
  <c r="AC57" i="10"/>
  <c r="AD57" i="10"/>
  <c r="AE57" i="10"/>
  <c r="AC58" i="10"/>
  <c r="AD58" i="10"/>
  <c r="AE58" i="10"/>
  <c r="AC59" i="10"/>
  <c r="AD59" i="10"/>
  <c r="AE59" i="10"/>
  <c r="AC60" i="10"/>
  <c r="AD60" i="10"/>
  <c r="AE60" i="10"/>
  <c r="AC61" i="10"/>
  <c r="AD61" i="10"/>
  <c r="AE61" i="10"/>
  <c r="AC62" i="10"/>
  <c r="AD62" i="10"/>
  <c r="AE62" i="10"/>
  <c r="AC63" i="10"/>
  <c r="AD63" i="10"/>
  <c r="AE63" i="10"/>
  <c r="AC64" i="10"/>
  <c r="AD64" i="10"/>
  <c r="AE64" i="10"/>
  <c r="AE28" i="10"/>
  <c r="AD28" i="10"/>
  <c r="AC28" i="10"/>
  <c r="AE27" i="10"/>
  <c r="AD27" i="10"/>
  <c r="AC27" i="10"/>
  <c r="AE26" i="10"/>
  <c r="AD26" i="10"/>
  <c r="AC26" i="10"/>
  <c r="AE25" i="10"/>
  <c r="AD25" i="10"/>
  <c r="AC25" i="10"/>
  <c r="AE24" i="10"/>
  <c r="AD24" i="10"/>
  <c r="AC24" i="10"/>
  <c r="AE23" i="10"/>
  <c r="AD23" i="10"/>
  <c r="AC23" i="10"/>
  <c r="AE22" i="10"/>
  <c r="AD22" i="10"/>
  <c r="AC22" i="10"/>
  <c r="AE21" i="10"/>
  <c r="AD21" i="10"/>
  <c r="AC21" i="10"/>
  <c r="AE20" i="10"/>
  <c r="AD20" i="10"/>
  <c r="AC20" i="10"/>
  <c r="AE19" i="10"/>
  <c r="AD19" i="10"/>
  <c r="AC19" i="10"/>
  <c r="AE18" i="10"/>
  <c r="AD18" i="10"/>
  <c r="AC18" i="10"/>
  <c r="AE17" i="10"/>
  <c r="AD17" i="10"/>
  <c r="AC17" i="10"/>
  <c r="AE16" i="10"/>
  <c r="AD16" i="10"/>
  <c r="AC16" i="10"/>
  <c r="AE15" i="10"/>
  <c r="AD15" i="10"/>
  <c r="AC15" i="10"/>
  <c r="AE14" i="10"/>
  <c r="AD14" i="10"/>
  <c r="AC14" i="10"/>
  <c r="AE13" i="10"/>
  <c r="AD13" i="10"/>
  <c r="AC13" i="10"/>
  <c r="AE12" i="10"/>
  <c r="AD12" i="10"/>
  <c r="AC12" i="10"/>
  <c r="AE11" i="10"/>
  <c r="AD11" i="10"/>
  <c r="AC11" i="10"/>
  <c r="AE10" i="10"/>
  <c r="AD10" i="10"/>
  <c r="AC10" i="10"/>
  <c r="AE9" i="10"/>
  <c r="AD9" i="10"/>
  <c r="AC9" i="10"/>
  <c r="AE8" i="10"/>
  <c r="AD8" i="10"/>
  <c r="AC8" i="10"/>
  <c r="AB8" i="10"/>
  <c r="AB9" i="10" s="1"/>
  <c r="AB10" i="10" s="1"/>
  <c r="AB11" i="10" s="1"/>
  <c r="AB12" i="10" s="1"/>
  <c r="AB13" i="10" s="1"/>
  <c r="AB14" i="10" s="1"/>
  <c r="AB15" i="10" s="1"/>
  <c r="AB16" i="10" s="1"/>
  <c r="AB17" i="10" s="1"/>
  <c r="AB18" i="10" s="1"/>
  <c r="AB19" i="10" s="1"/>
  <c r="AB20" i="10" s="1"/>
  <c r="AB21" i="10" s="1"/>
  <c r="AB22" i="10" s="1"/>
  <c r="AB23" i="10" s="1"/>
  <c r="AB24" i="10" s="1"/>
  <c r="AB25" i="10" s="1"/>
  <c r="AB26" i="10" s="1"/>
  <c r="AB27" i="10" s="1"/>
  <c r="AB28" i="10" s="1"/>
  <c r="AB29" i="10" s="1"/>
  <c r="AB30" i="10" s="1"/>
  <c r="AB31" i="10" s="1"/>
  <c r="AB32" i="10" s="1"/>
  <c r="AB33" i="10" s="1"/>
  <c r="AB34" i="10" s="1"/>
  <c r="AB35" i="10" s="1"/>
  <c r="AB36" i="10" s="1"/>
  <c r="AB37" i="10" s="1"/>
  <c r="AB38" i="10" s="1"/>
  <c r="AB39" i="10" s="1"/>
  <c r="AB40" i="10" s="1"/>
  <c r="AB41" i="10" s="1"/>
  <c r="AB42" i="10" s="1"/>
  <c r="AB43" i="10" s="1"/>
  <c r="AB44" i="10" s="1"/>
  <c r="AB45" i="10" s="1"/>
  <c r="AB46" i="10" s="1"/>
  <c r="AB47" i="10" s="1"/>
  <c r="AB48" i="10" s="1"/>
  <c r="AB49" i="10" s="1"/>
  <c r="AB50" i="10" s="1"/>
  <c r="AB51" i="10" s="1"/>
  <c r="AB52" i="10" s="1"/>
  <c r="AB53" i="10" s="1"/>
  <c r="AB54" i="10" s="1"/>
  <c r="AB55" i="10" s="1"/>
  <c r="AB56" i="10" s="1"/>
  <c r="AB57" i="10" s="1"/>
  <c r="AB58" i="10" s="1"/>
  <c r="AB59" i="10" s="1"/>
  <c r="AB60" i="10" s="1"/>
  <c r="AB61" i="10" s="1"/>
  <c r="AB62" i="10" s="1"/>
  <c r="AB63" i="10" s="1"/>
  <c r="AB64" i="10" s="1"/>
  <c r="AB65" i="10" s="1"/>
  <c r="AB66" i="10" s="1"/>
  <c r="AB67" i="10" s="1"/>
  <c r="AB68" i="10" s="1"/>
  <c r="AB69" i="10" s="1"/>
  <c r="AB70" i="10" s="1"/>
  <c r="AB71" i="10" s="1"/>
  <c r="AB72" i="10" s="1"/>
  <c r="AB73" i="10" s="1"/>
  <c r="AB74" i="10" s="1"/>
  <c r="AB75" i="10" s="1"/>
  <c r="AB76" i="10" s="1"/>
  <c r="AB77" i="10" s="1"/>
  <c r="AB78" i="10" s="1"/>
  <c r="AB79" i="10" s="1"/>
  <c r="AB80" i="10" s="1"/>
  <c r="AB81" i="10" s="1"/>
  <c r="AB82" i="10" s="1"/>
  <c r="AB83" i="10" s="1"/>
  <c r="AB84" i="10" s="1"/>
  <c r="AB85" i="10" s="1"/>
  <c r="AB86" i="10" s="1"/>
  <c r="AB87" i="10" s="1"/>
  <c r="AB88" i="10" s="1"/>
  <c r="AB89" i="10" s="1"/>
  <c r="AB90" i="10" s="1"/>
  <c r="AB91" i="10" s="1"/>
  <c r="AB92" i="10" s="1"/>
  <c r="AB93" i="10" s="1"/>
  <c r="AB94" i="10" s="1"/>
  <c r="AB95" i="10" s="1"/>
  <c r="AB96" i="10" s="1"/>
  <c r="AB97" i="10" s="1"/>
  <c r="AB98" i="10" s="1"/>
  <c r="AB99" i="10" s="1"/>
  <c r="AB100" i="10" s="1"/>
  <c r="AB101" i="10" s="1"/>
  <c r="AB102" i="10" s="1"/>
  <c r="AB103" i="10" s="1"/>
  <c r="AB104" i="10" s="1"/>
  <c r="AB105" i="10" s="1"/>
  <c r="AB106" i="10" s="1"/>
  <c r="AB107" i="10" s="1"/>
  <c r="AB108" i="10" s="1"/>
  <c r="AB109" i="10" s="1"/>
  <c r="AB110" i="10" s="1"/>
  <c r="AB111" i="10" s="1"/>
  <c r="AB112" i="10" s="1"/>
  <c r="AB113" i="10" s="1"/>
  <c r="AB114" i="10" s="1"/>
  <c r="AB115" i="10" s="1"/>
  <c r="AB116" i="10" s="1"/>
  <c r="AB117" i="10" s="1"/>
  <c r="AB118" i="10" s="1"/>
  <c r="AB119" i="10" s="1"/>
  <c r="AB120" i="10" s="1"/>
  <c r="AB121" i="10" s="1"/>
  <c r="AB122" i="10" s="1"/>
  <c r="AB123" i="10" s="1"/>
  <c r="AB124" i="10" s="1"/>
  <c r="AB125" i="10" s="1"/>
  <c r="AB126" i="10" s="1"/>
  <c r="AB127" i="10" s="1"/>
  <c r="AB128" i="10" s="1"/>
  <c r="AB129" i="10" s="1"/>
  <c r="AB130" i="10" s="1"/>
  <c r="AB131" i="10" s="1"/>
  <c r="AB132" i="10" s="1"/>
  <c r="AB133" i="10" s="1"/>
  <c r="AB134" i="10" s="1"/>
  <c r="AB135" i="10" s="1"/>
  <c r="AB136" i="10" s="1"/>
  <c r="AB137" i="10" s="1"/>
  <c r="AB138" i="10" s="1"/>
  <c r="AB139" i="10" s="1"/>
  <c r="AB140" i="10" s="1"/>
  <c r="AB141" i="10" s="1"/>
  <c r="AB142" i="10" s="1"/>
  <c r="AB143" i="10" s="1"/>
  <c r="AB144" i="10" s="1"/>
  <c r="AB145" i="10" s="1"/>
  <c r="AB146" i="10" s="1"/>
  <c r="AB147" i="10" s="1"/>
  <c r="AB148" i="10" s="1"/>
  <c r="AB149" i="10" s="1"/>
  <c r="AB150" i="10" s="1"/>
  <c r="AB151" i="10" s="1"/>
  <c r="AB152" i="10" s="1"/>
  <c r="AB153" i="10" s="1"/>
  <c r="AB154" i="10" s="1"/>
  <c r="AB155" i="10" s="1"/>
  <c r="AB156" i="10" s="1"/>
  <c r="AB157" i="10" s="1"/>
  <c r="AB158" i="10" s="1"/>
  <c r="AB159" i="10" s="1"/>
  <c r="AB160" i="10" s="1"/>
  <c r="AB161" i="10" s="1"/>
  <c r="AB162" i="10" s="1"/>
  <c r="AB163" i="10" s="1"/>
  <c r="AB164" i="10" s="1"/>
  <c r="AB165" i="10" s="1"/>
  <c r="AB166" i="10" s="1"/>
  <c r="AB167" i="10" s="1"/>
  <c r="AB168" i="10" s="1"/>
  <c r="AB169" i="10" s="1"/>
  <c r="AB170" i="10" s="1"/>
  <c r="AB171" i="10" s="1"/>
  <c r="AB172" i="10" s="1"/>
  <c r="AB173" i="10" s="1"/>
  <c r="AB174" i="10" s="1"/>
  <c r="AB175" i="10" s="1"/>
  <c r="AB176" i="10" s="1"/>
  <c r="AB177" i="10" s="1"/>
  <c r="AB178" i="10" s="1"/>
  <c r="AB179" i="10" s="1"/>
  <c r="AB180" i="10" s="1"/>
  <c r="AB181" i="10" s="1"/>
  <c r="AB182" i="10" s="1"/>
  <c r="AB183" i="10" s="1"/>
  <c r="AB184" i="10" s="1"/>
  <c r="AB185" i="10" s="1"/>
  <c r="AB186" i="10" s="1"/>
  <c r="AB187" i="10" s="1"/>
  <c r="AB188" i="10" s="1"/>
  <c r="AB189" i="10" s="1"/>
  <c r="AB190" i="10" s="1"/>
  <c r="AB191" i="10" s="1"/>
  <c r="AB192" i="10" s="1"/>
  <c r="AB193" i="10" s="1"/>
  <c r="AB194" i="10" s="1"/>
  <c r="AB195" i="10" s="1"/>
  <c r="AB196" i="10" s="1"/>
  <c r="AB197" i="10" s="1"/>
  <c r="AB198" i="10" s="1"/>
  <c r="AB199" i="10" s="1"/>
  <c r="AB200" i="10" s="1"/>
  <c r="AB201" i="10" s="1"/>
  <c r="AB202" i="10" s="1"/>
  <c r="AB203" i="10" s="1"/>
  <c r="AB204" i="10" s="1"/>
  <c r="AB205" i="10" s="1"/>
  <c r="AB206" i="10" s="1"/>
  <c r="AB207" i="10" s="1"/>
  <c r="AB208" i="10" s="1"/>
  <c r="AB209" i="10" s="1"/>
  <c r="AB210" i="10" s="1"/>
  <c r="AB211" i="10" s="1"/>
  <c r="AB212" i="10" s="1"/>
  <c r="AB213" i="10" s="1"/>
  <c r="AB214" i="10" s="1"/>
  <c r="AB215" i="10" s="1"/>
  <c r="AB216" i="10" s="1"/>
  <c r="AB217" i="10" s="1"/>
  <c r="AB218" i="10" s="1"/>
  <c r="AB219" i="10" s="1"/>
  <c r="AB220" i="10" s="1"/>
  <c r="AB221" i="10" s="1"/>
  <c r="AB222" i="10" s="1"/>
  <c r="AB223" i="10" s="1"/>
  <c r="AB224" i="10" s="1"/>
  <c r="AB225" i="10" s="1"/>
  <c r="AB226" i="10" s="1"/>
  <c r="AB227" i="10" s="1"/>
  <c r="AB228" i="10" s="1"/>
  <c r="AB229" i="10" s="1"/>
  <c r="AB230" i="10" s="1"/>
  <c r="AB231" i="10" s="1"/>
  <c r="AB232" i="10" s="1"/>
  <c r="AB233" i="10" s="1"/>
  <c r="AB234" i="10" s="1"/>
  <c r="AB235" i="10" s="1"/>
  <c r="AB236" i="10" s="1"/>
  <c r="AB237" i="10" s="1"/>
  <c r="AB238" i="10" s="1"/>
  <c r="AB239" i="10" s="1"/>
  <c r="AB240" i="10" s="1"/>
  <c r="AB241" i="10" s="1"/>
  <c r="AB242" i="10" s="1"/>
  <c r="AB243" i="10" s="1"/>
  <c r="AB244" i="10" s="1"/>
  <c r="AB245" i="10" s="1"/>
  <c r="AB246" i="10" s="1"/>
  <c r="AB247" i="10" s="1"/>
  <c r="AB248" i="10" s="1"/>
  <c r="AB249" i="10" s="1"/>
  <c r="AB250" i="10" s="1"/>
  <c r="AB251" i="10" s="1"/>
  <c r="AB252" i="10" s="1"/>
  <c r="AB253" i="10" s="1"/>
  <c r="AB254" i="10" s="1"/>
  <c r="AB255" i="10" s="1"/>
  <c r="AB256" i="10" s="1"/>
  <c r="AB257" i="10" s="1"/>
  <c r="AB258" i="10" s="1"/>
  <c r="AB259" i="10" s="1"/>
  <c r="AB260" i="10" s="1"/>
  <c r="AB261" i="10" s="1"/>
  <c r="AB262" i="10" s="1"/>
  <c r="AB263" i="10" s="1"/>
  <c r="AB264" i="10" s="1"/>
  <c r="AB265" i="10" s="1"/>
  <c r="AB266" i="10" s="1"/>
  <c r="AB267" i="10" s="1"/>
  <c r="AB268" i="10" s="1"/>
  <c r="AB269" i="10" s="1"/>
  <c r="AB270" i="10" s="1"/>
  <c r="AB271" i="10" s="1"/>
  <c r="AB272" i="10" s="1"/>
  <c r="AB273" i="10" s="1"/>
  <c r="AB274" i="10" s="1"/>
  <c r="AB275" i="10" s="1"/>
  <c r="AB276" i="10" s="1"/>
  <c r="AB277" i="10" s="1"/>
  <c r="AB278" i="10" s="1"/>
  <c r="AB279" i="10" s="1"/>
  <c r="AB280" i="10" s="1"/>
  <c r="AB281" i="10" s="1"/>
  <c r="AB282" i="10" s="1"/>
  <c r="AB283" i="10" s="1"/>
  <c r="AB284" i="10" s="1"/>
  <c r="AB285" i="10" s="1"/>
  <c r="AB286" i="10" s="1"/>
  <c r="AB287" i="10" s="1"/>
  <c r="AB288" i="10" s="1"/>
  <c r="AB289" i="10" s="1"/>
  <c r="AB290" i="10" s="1"/>
  <c r="AB291" i="10" s="1"/>
  <c r="AB292" i="10" s="1"/>
  <c r="AB293" i="10" s="1"/>
  <c r="AB294" i="10" s="1"/>
  <c r="AB295" i="10" s="1"/>
  <c r="AB296" i="10" s="1"/>
  <c r="AB297" i="10" s="1"/>
  <c r="AB298" i="10" s="1"/>
  <c r="AB299" i="10" s="1"/>
  <c r="AB300" i="10" s="1"/>
  <c r="AB301" i="10" s="1"/>
  <c r="AB302" i="10" s="1"/>
  <c r="AB303" i="10" s="1"/>
  <c r="AB304" i="10" s="1"/>
  <c r="AB305" i="10" s="1"/>
  <c r="AB306" i="10" s="1"/>
  <c r="AB307" i="10" s="1"/>
  <c r="AB308" i="10" s="1"/>
  <c r="AB309" i="10" s="1"/>
  <c r="AB310" i="10" s="1"/>
  <c r="AB311" i="10" s="1"/>
  <c r="AB312" i="10" s="1"/>
  <c r="AB313" i="10" s="1"/>
  <c r="AB314" i="10" s="1"/>
  <c r="AB315" i="10" s="1"/>
  <c r="AB316" i="10" s="1"/>
  <c r="AB317" i="10" s="1"/>
  <c r="AB318" i="10" s="1"/>
  <c r="AB319" i="10" s="1"/>
  <c r="AB320" i="10" s="1"/>
  <c r="AB321" i="10" s="1"/>
  <c r="AB322" i="10" s="1"/>
  <c r="AB323" i="10" s="1"/>
  <c r="AB324" i="10" s="1"/>
  <c r="AB325" i="10" s="1"/>
  <c r="AB326" i="10" s="1"/>
  <c r="AB327" i="10" s="1"/>
  <c r="AB328" i="10" s="1"/>
  <c r="AB329" i="10" s="1"/>
  <c r="AB330" i="10" s="1"/>
  <c r="AB331" i="10" s="1"/>
  <c r="AB332" i="10" s="1"/>
  <c r="AB333" i="10" s="1"/>
  <c r="AB334" i="10" s="1"/>
  <c r="AB335" i="10" s="1"/>
  <c r="AB336" i="10" s="1"/>
  <c r="AB337" i="10" s="1"/>
  <c r="AB338" i="10" s="1"/>
  <c r="AB339" i="10" s="1"/>
  <c r="AB340" i="10" s="1"/>
  <c r="AB341" i="10" s="1"/>
  <c r="AB342" i="10" s="1"/>
  <c r="AB343" i="10" s="1"/>
  <c r="AB344" i="10" s="1"/>
  <c r="AB345" i="10" s="1"/>
  <c r="AB346" i="10" s="1"/>
  <c r="AB347" i="10" s="1"/>
  <c r="AB348" i="10" s="1"/>
  <c r="AB349" i="10" s="1"/>
  <c r="AB350" i="10" s="1"/>
  <c r="AB351" i="10" s="1"/>
  <c r="AB352" i="10" s="1"/>
  <c r="AB353" i="10" s="1"/>
  <c r="AB354" i="10" s="1"/>
  <c r="AB355" i="10" s="1"/>
  <c r="AB356" i="10" s="1"/>
  <c r="AB357" i="10" s="1"/>
  <c r="AB358" i="10" s="1"/>
  <c r="AB359" i="10" s="1"/>
  <c r="AB360" i="10" s="1"/>
  <c r="AB361" i="10" s="1"/>
  <c r="AB362" i="10" s="1"/>
  <c r="AB363" i="10" s="1"/>
  <c r="AB364" i="10" s="1"/>
  <c r="AB365" i="10" s="1"/>
  <c r="AB366" i="10" s="1"/>
  <c r="AB367" i="10" s="1"/>
  <c r="AB368" i="10" s="1"/>
  <c r="AB369" i="10" s="1"/>
  <c r="AB370" i="10" s="1"/>
  <c r="AB371" i="10" s="1"/>
  <c r="AB372" i="10" s="1"/>
  <c r="AB373" i="10" s="1"/>
  <c r="AB374" i="10" s="1"/>
  <c r="AB375" i="10" s="1"/>
  <c r="AB376" i="10" s="1"/>
  <c r="AB377" i="10" s="1"/>
  <c r="AB378" i="10" s="1"/>
  <c r="AB379" i="10" s="1"/>
  <c r="AB380" i="10" s="1"/>
  <c r="AB381" i="10" s="1"/>
  <c r="AB382" i="10" s="1"/>
  <c r="AB383" i="10" s="1"/>
  <c r="AB384" i="10" s="1"/>
  <c r="AB385" i="10" s="1"/>
  <c r="AB386" i="10" s="1"/>
  <c r="AB387" i="10" s="1"/>
  <c r="AB388" i="10" s="1"/>
  <c r="AB389" i="10" s="1"/>
  <c r="AB390" i="10" s="1"/>
  <c r="AB391" i="10" s="1"/>
  <c r="AB392" i="10" s="1"/>
  <c r="AB393" i="10" s="1"/>
  <c r="AB394" i="10" s="1"/>
  <c r="AB395" i="10" s="1"/>
  <c r="AB396" i="10" s="1"/>
  <c r="AB397" i="10" s="1"/>
  <c r="AB398" i="10" s="1"/>
  <c r="AB399" i="10" s="1"/>
  <c r="AB400" i="10" s="1"/>
  <c r="AB401" i="10" s="1"/>
  <c r="AB402" i="10" s="1"/>
  <c r="AB403" i="10" s="1"/>
  <c r="AB404" i="10" s="1"/>
  <c r="AB405" i="10" s="1"/>
  <c r="AB406" i="10" s="1"/>
  <c r="AB407" i="10" s="1"/>
  <c r="AB408" i="10" s="1"/>
  <c r="AB409" i="10" s="1"/>
  <c r="AB410" i="10" s="1"/>
  <c r="AB411" i="10" s="1"/>
  <c r="AB412" i="10" s="1"/>
  <c r="AB413" i="10" s="1"/>
  <c r="AB414" i="10" s="1"/>
  <c r="AB415" i="10" s="1"/>
  <c r="AB416" i="10" s="1"/>
  <c r="AB417" i="10" s="1"/>
  <c r="AB418" i="10" s="1"/>
  <c r="AB419" i="10" s="1"/>
  <c r="AB420" i="10" s="1"/>
  <c r="AB421" i="10" s="1"/>
  <c r="AB422" i="10" s="1"/>
  <c r="AB423" i="10" s="1"/>
  <c r="AB424" i="10" s="1"/>
  <c r="AB425" i="10" s="1"/>
  <c r="AB426" i="10" s="1"/>
  <c r="AB427" i="10" s="1"/>
  <c r="AB428" i="10" s="1"/>
  <c r="AB429" i="10" s="1"/>
  <c r="AB430" i="10" s="1"/>
  <c r="AB431" i="10" s="1"/>
  <c r="AB432" i="10" s="1"/>
  <c r="AB433" i="10" s="1"/>
  <c r="AB434" i="10" s="1"/>
  <c r="AB435" i="10" s="1"/>
  <c r="AB436" i="10" s="1"/>
  <c r="AB437" i="10" s="1"/>
  <c r="AB438" i="10" s="1"/>
  <c r="AB439" i="10" s="1"/>
  <c r="AB440" i="10" s="1"/>
  <c r="AB441" i="10" s="1"/>
  <c r="AB442" i="10" s="1"/>
  <c r="AB443" i="10" s="1"/>
  <c r="AB444" i="10" s="1"/>
  <c r="AB445" i="10" s="1"/>
  <c r="AB446" i="10" s="1"/>
  <c r="AB447" i="10" s="1"/>
  <c r="AB448" i="10" s="1"/>
  <c r="AB449" i="10" s="1"/>
  <c r="AB450" i="10" s="1"/>
  <c r="AB451" i="10" s="1"/>
  <c r="AB452" i="10" s="1"/>
  <c r="AB453" i="10" s="1"/>
  <c r="AB454" i="10" s="1"/>
  <c r="AB455" i="10" s="1"/>
  <c r="AB456" i="10" s="1"/>
  <c r="AB457" i="10" s="1"/>
  <c r="AB458" i="10" s="1"/>
  <c r="AB459" i="10" s="1"/>
  <c r="AB460" i="10" s="1"/>
  <c r="AB461" i="10" s="1"/>
  <c r="AB462" i="10" s="1"/>
  <c r="AB463" i="10" s="1"/>
  <c r="AB464" i="10" s="1"/>
  <c r="AB465" i="10" s="1"/>
  <c r="AB466" i="10" s="1"/>
  <c r="AB467" i="10" s="1"/>
  <c r="AB468" i="10" s="1"/>
  <c r="AB469" i="10" s="1"/>
  <c r="AB470" i="10" s="1"/>
  <c r="AB471" i="10" s="1"/>
  <c r="AE7" i="10"/>
  <c r="AD7" i="10"/>
  <c r="AC7" i="10"/>
  <c r="Z7" i="10"/>
  <c r="Y7" i="10"/>
  <c r="AC457" i="9"/>
  <c r="AD457" i="9"/>
  <c r="AF457" i="9" s="1"/>
  <c r="AE457" i="9"/>
  <c r="AC458" i="9"/>
  <c r="AD458" i="9"/>
  <c r="AE458" i="9"/>
  <c r="AC459" i="9"/>
  <c r="AD459" i="9"/>
  <c r="AF459" i="9" s="1"/>
  <c r="AE459" i="9"/>
  <c r="AC460" i="9"/>
  <c r="AD460" i="9"/>
  <c r="AE460" i="9"/>
  <c r="AC461" i="9"/>
  <c r="AD461" i="9"/>
  <c r="AE461" i="9"/>
  <c r="AC462" i="9"/>
  <c r="AD462" i="9"/>
  <c r="AE462" i="9"/>
  <c r="AC463" i="9"/>
  <c r="AD463" i="9"/>
  <c r="AF463" i="9" s="1"/>
  <c r="AE463" i="9"/>
  <c r="AC464" i="9"/>
  <c r="AD464" i="9"/>
  <c r="AE464" i="9"/>
  <c r="AC465" i="9"/>
  <c r="AD465" i="9"/>
  <c r="AE465" i="9"/>
  <c r="AC466" i="9"/>
  <c r="AD466" i="9"/>
  <c r="AE466" i="9"/>
  <c r="AC467" i="9"/>
  <c r="AD467" i="9"/>
  <c r="AE467" i="9"/>
  <c r="AC468" i="9"/>
  <c r="AD468" i="9"/>
  <c r="AE468" i="9"/>
  <c r="AF468" i="9"/>
  <c r="AC469" i="9"/>
  <c r="AD469" i="9"/>
  <c r="AE469" i="9"/>
  <c r="AC470" i="9"/>
  <c r="AD470" i="9"/>
  <c r="AE470" i="9"/>
  <c r="AC471" i="9"/>
  <c r="AD471" i="9"/>
  <c r="AF471" i="9" s="1"/>
  <c r="AE471" i="9"/>
  <c r="AC456" i="52"/>
  <c r="AD456" i="52"/>
  <c r="AE456" i="52"/>
  <c r="AC457" i="52"/>
  <c r="AD457" i="52"/>
  <c r="AE457" i="52"/>
  <c r="AC458" i="52"/>
  <c r="AD458" i="52"/>
  <c r="AE458" i="52"/>
  <c r="AC459" i="52"/>
  <c r="AD459" i="52"/>
  <c r="AE459" i="52"/>
  <c r="AC460" i="52"/>
  <c r="AD460" i="52"/>
  <c r="AE460" i="52"/>
  <c r="AC461" i="52"/>
  <c r="AD461" i="52"/>
  <c r="AE461" i="52"/>
  <c r="AC462" i="52"/>
  <c r="AD462" i="52"/>
  <c r="AE462" i="52"/>
  <c r="AC463" i="52"/>
  <c r="AD463" i="52"/>
  <c r="AE463" i="52"/>
  <c r="AC464" i="52"/>
  <c r="AD464" i="52"/>
  <c r="AE464" i="52"/>
  <c r="AC465" i="52"/>
  <c r="AD465" i="52"/>
  <c r="AE465" i="52"/>
  <c r="AC466" i="52"/>
  <c r="AD466" i="52"/>
  <c r="AE466" i="52"/>
  <c r="AF466" i="52" s="1"/>
  <c r="AC467" i="52"/>
  <c r="AD467" i="52"/>
  <c r="AE467" i="52"/>
  <c r="AC468" i="52"/>
  <c r="AD468" i="52"/>
  <c r="AE468" i="52"/>
  <c r="AC469" i="52"/>
  <c r="AD469" i="52"/>
  <c r="AE469" i="52"/>
  <c r="AC470" i="52"/>
  <c r="AD470" i="52"/>
  <c r="AE470" i="52"/>
  <c r="AC471" i="52"/>
  <c r="AD471" i="52"/>
  <c r="AE471" i="52"/>
  <c r="AC454" i="9"/>
  <c r="AD454" i="9"/>
  <c r="AE454" i="9"/>
  <c r="AC455" i="9"/>
  <c r="AD455" i="9"/>
  <c r="AE455" i="9"/>
  <c r="AC456" i="9"/>
  <c r="AD456" i="9"/>
  <c r="AF456" i="9" s="1"/>
  <c r="AE456" i="9"/>
  <c r="AC450" i="9"/>
  <c r="AD450" i="9"/>
  <c r="AE450" i="9"/>
  <c r="AF450" i="9"/>
  <c r="AC451" i="9"/>
  <c r="AD451" i="9"/>
  <c r="AE451" i="9"/>
  <c r="AC452" i="9"/>
  <c r="AD452" i="9"/>
  <c r="AE452" i="9"/>
  <c r="AC453" i="9"/>
  <c r="AD453" i="9"/>
  <c r="AE453" i="9"/>
  <c r="AC450" i="52"/>
  <c r="AD450" i="52"/>
  <c r="AE450" i="52"/>
  <c r="AC451" i="52"/>
  <c r="AD451" i="52"/>
  <c r="AE451" i="52"/>
  <c r="AC452" i="52"/>
  <c r="AD452" i="52"/>
  <c r="AE452" i="52"/>
  <c r="AC453" i="52"/>
  <c r="AD453" i="52"/>
  <c r="AE453" i="52"/>
  <c r="AC454" i="52"/>
  <c r="AD454" i="52"/>
  <c r="AE454" i="52"/>
  <c r="AC455" i="52"/>
  <c r="AD455" i="52"/>
  <c r="AE455" i="52"/>
  <c r="AC433" i="9"/>
  <c r="AD433" i="9"/>
  <c r="AE433" i="9"/>
  <c r="AC434" i="9"/>
  <c r="AD434" i="9"/>
  <c r="AE434" i="9"/>
  <c r="AC435" i="9"/>
  <c r="AD435" i="9"/>
  <c r="AE435" i="9"/>
  <c r="AF435" i="9" s="1"/>
  <c r="AC436" i="9"/>
  <c r="AD436" i="9"/>
  <c r="AE436" i="9"/>
  <c r="AC437" i="9"/>
  <c r="AD437" i="9"/>
  <c r="AE437" i="9"/>
  <c r="AC438" i="9"/>
  <c r="AD438" i="9"/>
  <c r="AE438" i="9"/>
  <c r="AC439" i="9"/>
  <c r="AD439" i="9"/>
  <c r="AF439" i="9" s="1"/>
  <c r="AE439" i="9"/>
  <c r="AC440" i="9"/>
  <c r="AD440" i="9"/>
  <c r="AE440" i="9"/>
  <c r="AC441" i="9"/>
  <c r="AD441" i="9"/>
  <c r="AE441" i="9"/>
  <c r="AC442" i="9"/>
  <c r="AD442" i="9"/>
  <c r="AE442" i="9"/>
  <c r="AC443" i="9"/>
  <c r="AD443" i="9"/>
  <c r="AE443" i="9"/>
  <c r="AC444" i="9"/>
  <c r="AD444" i="9"/>
  <c r="AE444" i="9"/>
  <c r="AC445" i="9"/>
  <c r="AD445" i="9"/>
  <c r="AF445" i="9" s="1"/>
  <c r="AE445" i="9"/>
  <c r="AC446" i="9"/>
  <c r="AD446" i="9"/>
  <c r="AE446" i="9"/>
  <c r="AC447" i="9"/>
  <c r="AD447" i="9"/>
  <c r="AE447" i="9"/>
  <c r="AC448" i="9"/>
  <c r="AD448" i="9"/>
  <c r="AE448" i="9"/>
  <c r="AC449" i="9"/>
  <c r="AD449" i="9"/>
  <c r="AE449" i="9"/>
  <c r="AC432" i="52"/>
  <c r="AD432" i="52"/>
  <c r="AE432" i="52"/>
  <c r="AC433" i="52"/>
  <c r="AD433" i="52"/>
  <c r="AE433" i="52"/>
  <c r="AC434" i="52"/>
  <c r="AD434" i="52"/>
  <c r="AE434" i="52"/>
  <c r="AC435" i="52"/>
  <c r="AD435" i="52"/>
  <c r="AE435" i="52"/>
  <c r="AC436" i="52"/>
  <c r="AD436" i="52"/>
  <c r="AE436" i="52"/>
  <c r="AC437" i="52"/>
  <c r="AD437" i="52"/>
  <c r="AE437" i="52"/>
  <c r="AC438" i="52"/>
  <c r="AD438" i="52"/>
  <c r="AE438" i="52"/>
  <c r="AC439" i="52"/>
  <c r="AD439" i="52"/>
  <c r="AE439" i="52"/>
  <c r="AC440" i="52"/>
  <c r="AD440" i="52"/>
  <c r="AE440" i="52"/>
  <c r="AC441" i="52"/>
  <c r="AD441" i="52"/>
  <c r="AE441" i="52"/>
  <c r="AC442" i="52"/>
  <c r="AD442" i="52"/>
  <c r="AE442" i="52"/>
  <c r="AC443" i="52"/>
  <c r="AD443" i="52"/>
  <c r="AE443" i="52"/>
  <c r="AC444" i="52"/>
  <c r="AD444" i="52"/>
  <c r="AE444" i="52"/>
  <c r="AC445" i="52"/>
  <c r="AD445" i="52"/>
  <c r="AE445" i="52"/>
  <c r="AC446" i="52"/>
  <c r="AD446" i="52"/>
  <c r="AE446" i="52"/>
  <c r="AC447" i="52"/>
  <c r="AD447" i="52"/>
  <c r="AE447" i="52"/>
  <c r="AC448" i="52"/>
  <c r="AD448" i="52"/>
  <c r="AE448" i="52"/>
  <c r="AC449" i="52"/>
  <c r="AD449" i="52"/>
  <c r="AE449" i="52"/>
  <c r="AC429" i="9"/>
  <c r="AD429" i="9"/>
  <c r="AE429" i="9"/>
  <c r="AC430" i="9"/>
  <c r="AD430" i="9"/>
  <c r="AE430" i="9"/>
  <c r="AC431" i="9"/>
  <c r="AD431" i="9"/>
  <c r="AE431" i="9"/>
  <c r="AC432" i="9"/>
  <c r="AD432" i="9"/>
  <c r="AE432" i="9"/>
  <c r="AC429" i="52"/>
  <c r="AD429" i="52"/>
  <c r="AE429" i="52"/>
  <c r="AC430" i="52"/>
  <c r="AD430" i="52"/>
  <c r="AE430" i="52"/>
  <c r="AC431" i="52"/>
  <c r="AD431" i="52"/>
  <c r="AE431" i="52"/>
  <c r="AC411" i="9"/>
  <c r="AD411" i="9"/>
  <c r="AE411" i="9"/>
  <c r="AC412" i="9"/>
  <c r="AD412" i="9"/>
  <c r="AE412" i="9"/>
  <c r="AC413" i="9"/>
  <c r="AD413" i="9"/>
  <c r="AE413" i="9"/>
  <c r="AC414" i="9"/>
  <c r="AD414" i="9"/>
  <c r="AE414" i="9"/>
  <c r="AC415" i="9"/>
  <c r="AD415" i="9"/>
  <c r="AE415" i="9"/>
  <c r="AC416" i="9"/>
  <c r="AD416" i="9"/>
  <c r="AE416" i="9"/>
  <c r="AC417" i="9"/>
  <c r="AD417" i="9"/>
  <c r="AE417" i="9"/>
  <c r="AC418" i="9"/>
  <c r="AD418" i="9"/>
  <c r="AE418" i="9"/>
  <c r="AC419" i="9"/>
  <c r="AD419" i="9"/>
  <c r="AE419" i="9"/>
  <c r="AC420" i="9"/>
  <c r="AD420" i="9"/>
  <c r="AE420" i="9"/>
  <c r="AC421" i="9"/>
  <c r="AD421" i="9"/>
  <c r="AE421" i="9"/>
  <c r="AC422" i="9"/>
  <c r="AD422" i="9"/>
  <c r="AE422" i="9"/>
  <c r="AC423" i="9"/>
  <c r="AD423" i="9"/>
  <c r="AE423" i="9"/>
  <c r="AC424" i="9"/>
  <c r="AD424" i="9"/>
  <c r="AF424" i="9" s="1"/>
  <c r="AE424" i="9"/>
  <c r="AC425" i="9"/>
  <c r="AD425" i="9"/>
  <c r="AE425" i="9"/>
  <c r="AC426" i="9"/>
  <c r="AD426" i="9"/>
  <c r="AE426" i="9"/>
  <c r="AC427" i="9"/>
  <c r="AD427" i="9"/>
  <c r="AF427" i="9" s="1"/>
  <c r="AE427" i="9"/>
  <c r="AC428" i="9"/>
  <c r="AD428" i="9"/>
  <c r="AE428" i="9"/>
  <c r="AC411" i="52"/>
  <c r="AD411" i="52"/>
  <c r="AE411" i="52"/>
  <c r="AC412" i="52"/>
  <c r="AD412" i="52"/>
  <c r="AE412" i="52"/>
  <c r="AC413" i="52"/>
  <c r="AD413" i="52"/>
  <c r="AE413" i="52"/>
  <c r="AC414" i="52"/>
  <c r="AD414" i="52"/>
  <c r="AE414" i="52"/>
  <c r="AC415" i="52"/>
  <c r="AD415" i="52"/>
  <c r="AE415" i="52"/>
  <c r="AC416" i="52"/>
  <c r="AD416" i="52"/>
  <c r="AE416" i="52"/>
  <c r="AC417" i="52"/>
  <c r="AD417" i="52"/>
  <c r="AE417" i="52"/>
  <c r="AC418" i="52"/>
  <c r="AD418" i="52"/>
  <c r="AE418" i="52"/>
  <c r="AC419" i="52"/>
  <c r="AD419" i="52"/>
  <c r="AE419" i="52"/>
  <c r="AC420" i="52"/>
  <c r="AD420" i="52"/>
  <c r="AE420" i="52"/>
  <c r="AC421" i="52"/>
  <c r="AD421" i="52"/>
  <c r="AE421" i="52"/>
  <c r="AC422" i="52"/>
  <c r="AD422" i="52"/>
  <c r="AE422" i="52"/>
  <c r="AC423" i="52"/>
  <c r="AD423" i="52"/>
  <c r="AE423" i="52"/>
  <c r="AC424" i="52"/>
  <c r="AD424" i="52"/>
  <c r="AE424" i="52"/>
  <c r="AC425" i="52"/>
  <c r="AD425" i="52"/>
  <c r="AE425" i="52"/>
  <c r="AC426" i="52"/>
  <c r="AD426" i="52"/>
  <c r="AE426" i="52"/>
  <c r="AC427" i="52"/>
  <c r="AD427" i="52"/>
  <c r="AE427" i="52"/>
  <c r="AC428" i="52"/>
  <c r="AD428" i="52"/>
  <c r="AE428" i="52"/>
  <c r="AC220" i="9"/>
  <c r="AD220" i="9"/>
  <c r="AE220" i="9"/>
  <c r="AC221" i="9"/>
  <c r="AD221" i="9"/>
  <c r="AE221" i="9"/>
  <c r="AC222" i="9"/>
  <c r="AD222" i="9"/>
  <c r="AE222" i="9"/>
  <c r="AC223" i="9"/>
  <c r="AD223" i="9"/>
  <c r="AE223" i="9"/>
  <c r="AC224" i="9"/>
  <c r="AD224" i="9"/>
  <c r="AE224" i="9"/>
  <c r="AC225" i="9"/>
  <c r="AD225" i="9"/>
  <c r="AE225" i="9"/>
  <c r="AC226" i="9"/>
  <c r="AD226" i="9"/>
  <c r="AE226" i="9"/>
  <c r="AC227" i="9"/>
  <c r="AD227" i="9"/>
  <c r="AE227" i="9"/>
  <c r="AC228" i="9"/>
  <c r="AD228" i="9"/>
  <c r="AE228" i="9"/>
  <c r="AC229" i="9"/>
  <c r="AD229" i="9"/>
  <c r="AE229" i="9"/>
  <c r="AC230" i="9"/>
  <c r="AD230" i="9"/>
  <c r="AE230" i="9"/>
  <c r="AC231" i="9"/>
  <c r="AD231" i="9"/>
  <c r="AE231" i="9"/>
  <c r="AC232" i="9"/>
  <c r="AD232" i="9"/>
  <c r="AE232" i="9"/>
  <c r="AC233" i="9"/>
  <c r="AD233" i="9"/>
  <c r="AE233" i="9"/>
  <c r="AC234" i="9"/>
  <c r="AD234" i="9"/>
  <c r="AE234" i="9"/>
  <c r="AC235" i="9"/>
  <c r="AD235" i="9"/>
  <c r="AE235" i="9"/>
  <c r="AC236" i="9"/>
  <c r="AD236" i="9"/>
  <c r="AE236" i="9"/>
  <c r="AC237" i="9"/>
  <c r="AD237" i="9"/>
  <c r="AE237" i="9"/>
  <c r="AC238" i="9"/>
  <c r="AD238" i="9"/>
  <c r="AE238" i="9"/>
  <c r="AC239" i="9"/>
  <c r="AD239" i="9"/>
  <c r="AE239" i="9"/>
  <c r="AC240" i="9"/>
  <c r="AD240" i="9"/>
  <c r="AE240" i="9"/>
  <c r="AC241" i="9"/>
  <c r="AD241" i="9"/>
  <c r="AE241" i="9"/>
  <c r="AC242" i="9"/>
  <c r="AD242" i="9"/>
  <c r="AE242" i="9"/>
  <c r="AC243" i="9"/>
  <c r="AD243" i="9"/>
  <c r="AE243" i="9"/>
  <c r="AC244" i="9"/>
  <c r="AD244" i="9"/>
  <c r="AE244" i="9"/>
  <c r="AC245" i="9"/>
  <c r="AD245" i="9"/>
  <c r="AE245" i="9"/>
  <c r="AC246" i="9"/>
  <c r="AD246" i="9"/>
  <c r="AE246" i="9"/>
  <c r="AC247" i="9"/>
  <c r="AD247" i="9"/>
  <c r="AE247" i="9"/>
  <c r="AC248" i="9"/>
  <c r="AD248" i="9"/>
  <c r="AE248" i="9"/>
  <c r="AC249" i="9"/>
  <c r="AD249" i="9"/>
  <c r="AE249" i="9"/>
  <c r="AC250" i="9"/>
  <c r="AD250" i="9"/>
  <c r="AE250" i="9"/>
  <c r="AC251" i="9"/>
  <c r="AD251" i="9"/>
  <c r="AE251" i="9"/>
  <c r="AC252" i="9"/>
  <c r="AD252" i="9"/>
  <c r="AE252" i="9"/>
  <c r="AC253" i="9"/>
  <c r="AD253" i="9"/>
  <c r="AE253" i="9"/>
  <c r="AC254" i="9"/>
  <c r="AD254" i="9"/>
  <c r="AE254" i="9"/>
  <c r="AC255" i="9"/>
  <c r="AD255" i="9"/>
  <c r="AE255" i="9"/>
  <c r="AC256" i="9"/>
  <c r="AD256" i="9"/>
  <c r="AE256" i="9"/>
  <c r="AC257" i="9"/>
  <c r="AD257" i="9"/>
  <c r="AE257" i="9"/>
  <c r="AC258" i="9"/>
  <c r="AD258" i="9"/>
  <c r="AE258" i="9"/>
  <c r="AC259" i="9"/>
  <c r="AD259" i="9"/>
  <c r="AE259" i="9"/>
  <c r="AC260" i="9"/>
  <c r="AD260" i="9"/>
  <c r="AE260" i="9"/>
  <c r="AC261" i="9"/>
  <c r="AD261" i="9"/>
  <c r="AE261" i="9"/>
  <c r="AC262" i="9"/>
  <c r="AD262" i="9"/>
  <c r="AE262" i="9"/>
  <c r="AC263" i="9"/>
  <c r="AD263" i="9"/>
  <c r="AE263" i="9"/>
  <c r="AC264" i="9"/>
  <c r="AD264" i="9"/>
  <c r="AE264" i="9"/>
  <c r="AC265" i="9"/>
  <c r="AD265" i="9"/>
  <c r="AE265" i="9"/>
  <c r="AC266" i="9"/>
  <c r="AD266" i="9"/>
  <c r="AE266" i="9"/>
  <c r="AC267" i="9"/>
  <c r="AD267" i="9"/>
  <c r="AE267" i="9"/>
  <c r="AC268" i="9"/>
  <c r="AD268" i="9"/>
  <c r="AE268" i="9"/>
  <c r="AC269" i="9"/>
  <c r="AD269" i="9"/>
  <c r="AE269" i="9"/>
  <c r="AC270" i="9"/>
  <c r="AD270" i="9"/>
  <c r="AE270" i="9"/>
  <c r="AC271" i="9"/>
  <c r="AD271" i="9"/>
  <c r="AE271" i="9"/>
  <c r="AC272" i="9"/>
  <c r="AD272" i="9"/>
  <c r="AE272" i="9"/>
  <c r="AC273" i="9"/>
  <c r="AD273" i="9"/>
  <c r="AE273" i="9"/>
  <c r="AC274" i="9"/>
  <c r="AD274" i="9"/>
  <c r="AE274" i="9"/>
  <c r="AC275" i="9"/>
  <c r="AD275" i="9"/>
  <c r="AE275" i="9"/>
  <c r="AC276" i="9"/>
  <c r="AD276" i="9"/>
  <c r="AE276" i="9"/>
  <c r="AC277" i="9"/>
  <c r="AD277" i="9"/>
  <c r="AE277" i="9"/>
  <c r="AC278" i="9"/>
  <c r="AD278" i="9"/>
  <c r="AE278" i="9"/>
  <c r="AC279" i="9"/>
  <c r="AD279" i="9"/>
  <c r="AE279" i="9"/>
  <c r="AC280" i="9"/>
  <c r="AD280" i="9"/>
  <c r="AE280" i="9"/>
  <c r="AC281" i="9"/>
  <c r="AD281" i="9"/>
  <c r="AE281" i="9"/>
  <c r="AC282" i="9"/>
  <c r="AD282" i="9"/>
  <c r="AE282" i="9"/>
  <c r="AC283" i="9"/>
  <c r="AD283" i="9"/>
  <c r="AE283" i="9"/>
  <c r="AC284" i="9"/>
  <c r="AD284" i="9"/>
  <c r="AE284" i="9"/>
  <c r="AC285" i="9"/>
  <c r="AD285" i="9"/>
  <c r="AE285" i="9"/>
  <c r="AC286" i="9"/>
  <c r="AD286" i="9"/>
  <c r="AE286" i="9"/>
  <c r="AC287" i="9"/>
  <c r="AD287" i="9"/>
  <c r="AE287" i="9"/>
  <c r="AC288" i="9"/>
  <c r="AD288" i="9"/>
  <c r="AE288" i="9"/>
  <c r="AC289" i="9"/>
  <c r="AD289" i="9"/>
  <c r="AE289" i="9"/>
  <c r="AC290" i="9"/>
  <c r="AD290" i="9"/>
  <c r="AE290" i="9"/>
  <c r="AC291" i="9"/>
  <c r="AD291" i="9"/>
  <c r="AE291" i="9"/>
  <c r="AC292" i="9"/>
  <c r="AD292" i="9"/>
  <c r="AE292" i="9"/>
  <c r="AC293" i="9"/>
  <c r="AD293" i="9"/>
  <c r="AE293" i="9"/>
  <c r="AC294" i="9"/>
  <c r="AD294" i="9"/>
  <c r="AE294" i="9"/>
  <c r="AC295" i="9"/>
  <c r="AD295" i="9"/>
  <c r="AE295" i="9"/>
  <c r="AC296" i="9"/>
  <c r="AD296" i="9"/>
  <c r="AE296" i="9"/>
  <c r="AC297" i="9"/>
  <c r="AD297" i="9"/>
  <c r="AE297" i="9"/>
  <c r="AC298" i="9"/>
  <c r="AD298" i="9"/>
  <c r="AE298" i="9"/>
  <c r="AC299" i="9"/>
  <c r="AD299" i="9"/>
  <c r="AE299" i="9"/>
  <c r="AC300" i="9"/>
  <c r="AD300" i="9"/>
  <c r="AE300" i="9"/>
  <c r="AC301" i="9"/>
  <c r="AD301" i="9"/>
  <c r="AE301" i="9"/>
  <c r="AC302" i="9"/>
  <c r="AD302" i="9"/>
  <c r="AE302" i="9"/>
  <c r="AC303" i="9"/>
  <c r="AD303" i="9"/>
  <c r="AE303" i="9"/>
  <c r="AC304" i="9"/>
  <c r="AD304" i="9"/>
  <c r="AE304" i="9"/>
  <c r="AC305" i="9"/>
  <c r="AD305" i="9"/>
  <c r="AE305" i="9"/>
  <c r="Y306" i="9"/>
  <c r="Z306" i="9"/>
  <c r="AA306" i="9"/>
  <c r="AC306" i="9"/>
  <c r="AD306" i="9"/>
  <c r="AE306" i="9"/>
  <c r="AC307" i="9"/>
  <c r="AD307" i="9"/>
  <c r="AE307" i="9"/>
  <c r="AC308" i="9"/>
  <c r="AD308" i="9"/>
  <c r="AE308" i="9"/>
  <c r="AC309" i="9"/>
  <c r="AD309" i="9"/>
  <c r="AE309" i="9"/>
  <c r="AC310" i="9"/>
  <c r="AD310" i="9"/>
  <c r="AE310" i="9"/>
  <c r="AC311" i="9"/>
  <c r="AD311" i="9"/>
  <c r="AE311" i="9"/>
  <c r="AC312" i="9"/>
  <c r="AD312" i="9"/>
  <c r="AE312" i="9"/>
  <c r="AC313" i="9"/>
  <c r="AD313" i="9"/>
  <c r="AE313" i="9"/>
  <c r="AC314" i="9"/>
  <c r="AD314" i="9"/>
  <c r="AE314" i="9"/>
  <c r="AC315" i="9"/>
  <c r="AD315" i="9"/>
  <c r="AE315" i="9"/>
  <c r="AC316" i="9"/>
  <c r="AD316" i="9"/>
  <c r="AE316" i="9"/>
  <c r="AC317" i="9"/>
  <c r="AD317" i="9"/>
  <c r="AE317" i="9"/>
  <c r="AC318" i="9"/>
  <c r="AD318" i="9"/>
  <c r="AE318" i="9"/>
  <c r="AC319" i="9"/>
  <c r="AD319" i="9"/>
  <c r="AE319" i="9"/>
  <c r="AC320" i="9"/>
  <c r="AD320" i="9"/>
  <c r="AE320" i="9"/>
  <c r="AC321" i="9"/>
  <c r="AD321" i="9"/>
  <c r="AE321" i="9"/>
  <c r="AC322" i="9"/>
  <c r="AD322" i="9"/>
  <c r="AE322" i="9"/>
  <c r="AC323" i="9"/>
  <c r="AD323" i="9"/>
  <c r="AE323" i="9"/>
  <c r="AC324" i="9"/>
  <c r="AD324" i="9"/>
  <c r="AE324" i="9"/>
  <c r="AC325" i="9"/>
  <c r="AD325" i="9"/>
  <c r="AE325" i="9"/>
  <c r="AC326" i="9"/>
  <c r="AD326" i="9"/>
  <c r="AE326" i="9"/>
  <c r="AC327" i="9"/>
  <c r="AD327" i="9"/>
  <c r="AE327" i="9"/>
  <c r="AC328" i="9"/>
  <c r="AD328" i="9"/>
  <c r="AE328" i="9"/>
  <c r="AC329" i="9"/>
  <c r="AD329" i="9"/>
  <c r="AE329" i="9"/>
  <c r="AC330" i="9"/>
  <c r="AD330" i="9"/>
  <c r="AE330" i="9"/>
  <c r="AC331" i="9"/>
  <c r="AD331" i="9"/>
  <c r="AE331" i="9"/>
  <c r="AC332" i="9"/>
  <c r="AD332" i="9"/>
  <c r="AE332" i="9"/>
  <c r="AC333" i="9"/>
  <c r="AD333" i="9"/>
  <c r="AE333" i="9"/>
  <c r="AC334" i="9"/>
  <c r="AD334" i="9"/>
  <c r="AE334" i="9"/>
  <c r="AC335" i="9"/>
  <c r="AD335" i="9"/>
  <c r="AE335" i="9"/>
  <c r="AC336" i="9"/>
  <c r="AD336" i="9"/>
  <c r="AE336" i="9"/>
  <c r="AC337" i="9"/>
  <c r="AD337" i="9"/>
  <c r="AE337" i="9"/>
  <c r="AC338" i="9"/>
  <c r="AD338" i="9"/>
  <c r="AE338" i="9"/>
  <c r="AC339" i="9"/>
  <c r="AD339" i="9"/>
  <c r="AE339" i="9"/>
  <c r="AC340" i="9"/>
  <c r="AD340" i="9"/>
  <c r="AE340" i="9"/>
  <c r="AC341" i="9"/>
  <c r="AD341" i="9"/>
  <c r="AE341" i="9"/>
  <c r="AC342" i="9"/>
  <c r="AD342" i="9"/>
  <c r="AE342" i="9"/>
  <c r="AC343" i="9"/>
  <c r="AD343" i="9"/>
  <c r="AE343" i="9"/>
  <c r="AC344" i="9"/>
  <c r="AD344" i="9"/>
  <c r="AE344" i="9"/>
  <c r="AC345" i="9"/>
  <c r="AD345" i="9"/>
  <c r="AE345" i="9"/>
  <c r="AC346" i="9"/>
  <c r="AD346" i="9"/>
  <c r="AE346" i="9"/>
  <c r="AC347" i="9"/>
  <c r="AD347" i="9"/>
  <c r="AE347" i="9"/>
  <c r="AC348" i="9"/>
  <c r="AD348" i="9"/>
  <c r="AE348" i="9"/>
  <c r="AC349" i="9"/>
  <c r="AD349" i="9"/>
  <c r="AE349" i="9"/>
  <c r="AC350" i="9"/>
  <c r="AD350" i="9"/>
  <c r="AE350" i="9"/>
  <c r="AC351" i="9"/>
  <c r="AD351" i="9"/>
  <c r="AE351" i="9"/>
  <c r="AC352" i="9"/>
  <c r="AD352" i="9"/>
  <c r="AE352" i="9"/>
  <c r="AC353" i="9"/>
  <c r="AD353" i="9"/>
  <c r="AE353" i="9"/>
  <c r="AC354" i="9"/>
  <c r="AD354" i="9"/>
  <c r="AE354" i="9"/>
  <c r="AC355" i="9"/>
  <c r="AD355" i="9"/>
  <c r="AE355" i="9"/>
  <c r="AC356" i="9"/>
  <c r="AD356" i="9"/>
  <c r="AE356" i="9"/>
  <c r="AC357" i="9"/>
  <c r="AD357" i="9"/>
  <c r="AE357" i="9"/>
  <c r="AC358" i="9"/>
  <c r="AD358" i="9"/>
  <c r="AE358" i="9"/>
  <c r="AC359" i="9"/>
  <c r="AD359" i="9"/>
  <c r="AE359" i="9"/>
  <c r="AC360" i="9"/>
  <c r="AD360" i="9"/>
  <c r="AE360" i="9"/>
  <c r="AC361" i="9"/>
  <c r="AD361" i="9"/>
  <c r="AE361" i="9"/>
  <c r="AC362" i="9"/>
  <c r="AD362" i="9"/>
  <c r="AE362" i="9"/>
  <c r="AC363" i="9"/>
  <c r="AD363" i="9"/>
  <c r="AE363" i="9"/>
  <c r="AC364" i="9"/>
  <c r="AD364" i="9"/>
  <c r="AE364" i="9"/>
  <c r="AC365" i="9"/>
  <c r="AD365" i="9"/>
  <c r="AE365" i="9"/>
  <c r="AC366" i="9"/>
  <c r="AD366" i="9"/>
  <c r="AE366" i="9"/>
  <c r="AF366" i="9" s="1"/>
  <c r="AC367" i="9"/>
  <c r="AD367" i="9"/>
  <c r="AE367" i="9"/>
  <c r="AC368" i="9"/>
  <c r="AD368" i="9"/>
  <c r="AE368" i="9"/>
  <c r="AC369" i="9"/>
  <c r="AD369" i="9"/>
  <c r="AE369" i="9"/>
  <c r="AC370" i="9"/>
  <c r="AD370" i="9"/>
  <c r="AE370" i="9"/>
  <c r="AC371" i="9"/>
  <c r="AD371" i="9"/>
  <c r="AE371" i="9"/>
  <c r="AC372" i="9"/>
  <c r="AD372" i="9"/>
  <c r="AE372" i="9"/>
  <c r="AC373" i="9"/>
  <c r="AD373" i="9"/>
  <c r="AE373" i="9"/>
  <c r="AC374" i="9"/>
  <c r="AD374" i="9"/>
  <c r="AE374" i="9"/>
  <c r="AC375" i="9"/>
  <c r="AD375" i="9"/>
  <c r="AE375" i="9"/>
  <c r="AC376" i="9"/>
  <c r="AD376" i="9"/>
  <c r="AE376" i="9"/>
  <c r="AC377" i="9"/>
  <c r="AD377" i="9"/>
  <c r="AE377" i="9"/>
  <c r="AC378" i="9"/>
  <c r="AD378" i="9"/>
  <c r="AE378" i="9"/>
  <c r="AC379" i="9"/>
  <c r="AD379" i="9"/>
  <c r="AE379" i="9"/>
  <c r="AC380" i="9"/>
  <c r="AD380" i="9"/>
  <c r="AE380" i="9"/>
  <c r="AC381" i="9"/>
  <c r="AD381" i="9"/>
  <c r="AE381" i="9"/>
  <c r="AC382" i="9"/>
  <c r="AD382" i="9"/>
  <c r="AE382" i="9"/>
  <c r="AC383" i="9"/>
  <c r="AD383" i="9"/>
  <c r="AE383" i="9"/>
  <c r="AC384" i="9"/>
  <c r="AD384" i="9"/>
  <c r="AE384" i="9"/>
  <c r="AC385" i="9"/>
  <c r="AD385" i="9"/>
  <c r="AE385" i="9"/>
  <c r="AC386" i="9"/>
  <c r="AD386" i="9"/>
  <c r="AE386" i="9"/>
  <c r="AC387" i="9"/>
  <c r="AD387" i="9"/>
  <c r="AE387" i="9"/>
  <c r="AC388" i="9"/>
  <c r="AD388" i="9"/>
  <c r="AE388" i="9"/>
  <c r="AC389" i="9"/>
  <c r="AD389" i="9"/>
  <c r="AE389" i="9"/>
  <c r="AC390" i="9"/>
  <c r="AD390" i="9"/>
  <c r="AE390" i="9"/>
  <c r="AC391" i="9"/>
  <c r="AD391" i="9"/>
  <c r="AE391" i="9"/>
  <c r="AC392" i="9"/>
  <c r="AD392" i="9"/>
  <c r="AE392" i="9"/>
  <c r="AC393" i="9"/>
  <c r="AD393" i="9"/>
  <c r="AE393" i="9"/>
  <c r="AC394" i="9"/>
  <c r="AD394" i="9"/>
  <c r="AE394" i="9"/>
  <c r="AC395" i="9"/>
  <c r="AD395" i="9"/>
  <c r="AE395" i="9"/>
  <c r="AC396" i="9"/>
  <c r="AD396" i="9"/>
  <c r="AE396" i="9"/>
  <c r="AC397" i="9"/>
  <c r="AD397" i="9"/>
  <c r="AE397" i="9"/>
  <c r="AC398" i="9"/>
  <c r="AD398" i="9"/>
  <c r="AE398" i="9"/>
  <c r="AC399" i="9"/>
  <c r="AD399" i="9"/>
  <c r="AE399" i="9"/>
  <c r="AC400" i="9"/>
  <c r="AD400" i="9"/>
  <c r="AE400" i="9"/>
  <c r="AC401" i="9"/>
  <c r="AD401" i="9"/>
  <c r="AE401" i="9"/>
  <c r="AC402" i="9"/>
  <c r="AD402" i="9"/>
  <c r="AE402" i="9"/>
  <c r="AC403" i="9"/>
  <c r="AD403" i="9"/>
  <c r="AE403" i="9"/>
  <c r="AC404" i="9"/>
  <c r="AD404" i="9"/>
  <c r="AE404" i="9"/>
  <c r="AC405" i="9"/>
  <c r="AD405" i="9"/>
  <c r="AE405" i="9"/>
  <c r="AC406" i="9"/>
  <c r="AD406" i="9"/>
  <c r="AE406" i="9"/>
  <c r="Y407" i="9"/>
  <c r="Z407" i="9"/>
  <c r="AA407" i="9"/>
  <c r="AC407" i="9"/>
  <c r="AD407" i="9"/>
  <c r="AE407" i="9"/>
  <c r="AC408" i="9"/>
  <c r="AD408" i="9"/>
  <c r="AE408" i="9"/>
  <c r="AC409" i="9"/>
  <c r="AD409" i="9"/>
  <c r="AE409" i="9"/>
  <c r="AC410" i="9"/>
  <c r="AD410" i="9"/>
  <c r="AE410" i="9"/>
  <c r="AC210" i="9"/>
  <c r="AD210" i="9"/>
  <c r="AE210" i="9"/>
  <c r="AC211" i="9"/>
  <c r="AD211" i="9"/>
  <c r="AE211" i="9"/>
  <c r="AC212" i="9"/>
  <c r="AD212" i="9"/>
  <c r="AE212" i="9"/>
  <c r="AC213" i="9"/>
  <c r="AD213" i="9"/>
  <c r="AE213" i="9"/>
  <c r="AC214" i="9"/>
  <c r="AD214" i="9"/>
  <c r="AE214" i="9"/>
  <c r="AC215" i="9"/>
  <c r="AD215" i="9"/>
  <c r="AE215" i="9"/>
  <c r="AC216" i="9"/>
  <c r="AD216" i="9"/>
  <c r="AE216" i="9"/>
  <c r="AC217" i="9"/>
  <c r="AD217" i="9"/>
  <c r="AE217" i="9"/>
  <c r="AC218" i="9"/>
  <c r="AD218" i="9"/>
  <c r="AE218" i="9"/>
  <c r="AC219" i="9"/>
  <c r="AD219" i="9"/>
  <c r="AE219" i="9"/>
  <c r="AC208" i="9"/>
  <c r="AD208" i="9"/>
  <c r="AE208" i="9"/>
  <c r="AC209" i="9"/>
  <c r="AD209" i="9"/>
  <c r="AE209" i="9"/>
  <c r="AC129" i="9"/>
  <c r="AD129" i="9"/>
  <c r="AE129" i="9"/>
  <c r="AC130" i="9"/>
  <c r="AD130" i="9"/>
  <c r="AE130" i="9"/>
  <c r="AC131" i="9"/>
  <c r="AD131" i="9"/>
  <c r="AE131" i="9"/>
  <c r="AC132" i="9"/>
  <c r="AD132" i="9"/>
  <c r="AE132" i="9"/>
  <c r="AC133" i="9"/>
  <c r="AD133" i="9"/>
  <c r="AE133" i="9"/>
  <c r="AC134" i="9"/>
  <c r="AD134" i="9"/>
  <c r="AE134" i="9"/>
  <c r="AC135" i="9"/>
  <c r="AD135" i="9"/>
  <c r="AE135" i="9"/>
  <c r="AC136" i="9"/>
  <c r="AD136" i="9"/>
  <c r="AE136" i="9"/>
  <c r="AC137" i="9"/>
  <c r="AD137" i="9"/>
  <c r="AE137" i="9"/>
  <c r="AC138" i="9"/>
  <c r="AD138" i="9"/>
  <c r="AE138" i="9"/>
  <c r="AC139" i="9"/>
  <c r="AD139" i="9"/>
  <c r="AE139" i="9"/>
  <c r="AC140" i="9"/>
  <c r="AD140" i="9"/>
  <c r="AE140" i="9"/>
  <c r="AC141" i="9"/>
  <c r="AD141" i="9"/>
  <c r="AE141" i="9"/>
  <c r="AC142" i="9"/>
  <c r="AD142" i="9"/>
  <c r="AE142" i="9"/>
  <c r="AC143" i="9"/>
  <c r="AD143" i="9"/>
  <c r="AE143" i="9"/>
  <c r="AC144" i="9"/>
  <c r="AD144" i="9"/>
  <c r="AE144" i="9"/>
  <c r="AC145" i="9"/>
  <c r="AD145" i="9"/>
  <c r="AE145" i="9"/>
  <c r="AC146" i="9"/>
  <c r="AD146" i="9"/>
  <c r="AE146" i="9"/>
  <c r="AC147" i="9"/>
  <c r="AD147" i="9"/>
  <c r="AE147" i="9"/>
  <c r="AC148" i="9"/>
  <c r="AD148" i="9"/>
  <c r="AE148" i="9"/>
  <c r="AC149" i="9"/>
  <c r="AD149" i="9"/>
  <c r="AE149" i="9"/>
  <c r="AC150" i="9"/>
  <c r="AD150" i="9"/>
  <c r="AE150" i="9"/>
  <c r="AC151" i="9"/>
  <c r="AD151" i="9"/>
  <c r="AE151" i="9"/>
  <c r="AC152" i="9"/>
  <c r="AD152" i="9"/>
  <c r="AE152" i="9"/>
  <c r="AC153" i="9"/>
  <c r="AD153" i="9"/>
  <c r="AE153" i="9"/>
  <c r="AC154" i="9"/>
  <c r="AD154" i="9"/>
  <c r="AE154" i="9"/>
  <c r="AC155" i="9"/>
  <c r="AD155" i="9"/>
  <c r="AE155" i="9"/>
  <c r="Y156" i="9"/>
  <c r="Z156" i="9"/>
  <c r="AA156" i="9"/>
  <c r="AC156" i="9"/>
  <c r="AD156" i="9"/>
  <c r="AE156" i="9"/>
  <c r="AC157" i="9"/>
  <c r="AD157" i="9"/>
  <c r="AE157" i="9"/>
  <c r="AC158" i="9"/>
  <c r="AD158" i="9"/>
  <c r="AE158" i="9"/>
  <c r="AC159" i="9"/>
  <c r="AD159" i="9"/>
  <c r="AE159" i="9"/>
  <c r="AC160" i="9"/>
  <c r="AD160" i="9"/>
  <c r="AE160" i="9"/>
  <c r="AC161" i="9"/>
  <c r="AD161" i="9"/>
  <c r="AE161" i="9"/>
  <c r="AC162" i="9"/>
  <c r="AD162" i="9"/>
  <c r="AE162" i="9"/>
  <c r="AC163" i="9"/>
  <c r="AD163" i="9"/>
  <c r="AE163" i="9"/>
  <c r="AC164" i="9"/>
  <c r="AD164" i="9"/>
  <c r="AE164" i="9"/>
  <c r="AC165" i="9"/>
  <c r="AD165" i="9"/>
  <c r="AE165" i="9"/>
  <c r="AC166" i="9"/>
  <c r="AD166" i="9"/>
  <c r="AE166" i="9"/>
  <c r="AC167" i="9"/>
  <c r="AD167" i="9"/>
  <c r="AE167" i="9"/>
  <c r="AC168" i="9"/>
  <c r="AD168" i="9"/>
  <c r="AE168" i="9"/>
  <c r="AC169" i="9"/>
  <c r="AD169" i="9"/>
  <c r="AE169" i="9"/>
  <c r="AC170" i="9"/>
  <c r="AD170" i="9"/>
  <c r="AE170" i="9"/>
  <c r="AC171" i="9"/>
  <c r="AD171" i="9"/>
  <c r="AE171" i="9"/>
  <c r="AC172" i="9"/>
  <c r="AD172" i="9"/>
  <c r="AE172" i="9"/>
  <c r="AC173" i="9"/>
  <c r="AD173" i="9"/>
  <c r="AE173" i="9"/>
  <c r="AC174" i="9"/>
  <c r="AD174" i="9"/>
  <c r="AE174" i="9"/>
  <c r="AC175" i="9"/>
  <c r="AD175" i="9"/>
  <c r="AE175" i="9"/>
  <c r="AC176" i="9"/>
  <c r="AD176" i="9"/>
  <c r="AE176" i="9"/>
  <c r="AC177" i="9"/>
  <c r="AD177" i="9"/>
  <c r="AE177" i="9"/>
  <c r="AC178" i="9"/>
  <c r="AD178" i="9"/>
  <c r="AE178" i="9"/>
  <c r="AC179" i="9"/>
  <c r="AD179" i="9"/>
  <c r="AE179" i="9"/>
  <c r="AC180" i="9"/>
  <c r="AD180" i="9"/>
  <c r="AE180" i="9"/>
  <c r="AC181" i="9"/>
  <c r="AD181" i="9"/>
  <c r="AE181" i="9"/>
  <c r="AC182" i="9"/>
  <c r="AD182" i="9"/>
  <c r="AE182" i="9"/>
  <c r="AC183" i="9"/>
  <c r="AD183" i="9"/>
  <c r="AE183" i="9"/>
  <c r="AC184" i="9"/>
  <c r="AD184" i="9"/>
  <c r="AE184" i="9"/>
  <c r="AC185" i="9"/>
  <c r="AD185" i="9"/>
  <c r="AE185" i="9"/>
  <c r="AC186" i="9"/>
  <c r="AD186" i="9"/>
  <c r="AE186" i="9"/>
  <c r="AC187" i="9"/>
  <c r="AD187" i="9"/>
  <c r="AE187" i="9"/>
  <c r="AC188" i="9"/>
  <c r="AD188" i="9"/>
  <c r="AE188" i="9"/>
  <c r="AC189" i="9"/>
  <c r="AD189" i="9"/>
  <c r="AE189" i="9"/>
  <c r="AC190" i="9"/>
  <c r="AD190" i="9"/>
  <c r="AE190" i="9"/>
  <c r="AC191" i="9"/>
  <c r="AD191" i="9"/>
  <c r="AE191" i="9"/>
  <c r="AC192" i="9"/>
  <c r="AD192" i="9"/>
  <c r="AE192" i="9"/>
  <c r="AC193" i="9"/>
  <c r="AD193" i="9"/>
  <c r="AE193" i="9"/>
  <c r="AC194" i="9"/>
  <c r="AD194" i="9"/>
  <c r="AE194" i="9"/>
  <c r="AC195" i="9"/>
  <c r="AD195" i="9"/>
  <c r="AE195" i="9"/>
  <c r="AC196" i="9"/>
  <c r="AD196" i="9"/>
  <c r="AE196" i="9"/>
  <c r="AC197" i="9"/>
  <c r="AD197" i="9"/>
  <c r="AE197" i="9"/>
  <c r="AC198" i="9"/>
  <c r="AD198" i="9"/>
  <c r="AE198" i="9"/>
  <c r="AC199" i="9"/>
  <c r="AD199" i="9"/>
  <c r="AE199" i="9"/>
  <c r="AC200" i="9"/>
  <c r="AD200" i="9"/>
  <c r="AE200" i="9"/>
  <c r="AC201" i="9"/>
  <c r="AD201" i="9"/>
  <c r="AE201" i="9"/>
  <c r="AC202" i="9"/>
  <c r="AD202" i="9"/>
  <c r="AE202" i="9"/>
  <c r="AC203" i="9"/>
  <c r="AD203" i="9"/>
  <c r="AE203" i="9"/>
  <c r="AC204" i="9"/>
  <c r="AD204" i="9"/>
  <c r="AE204" i="9"/>
  <c r="AC205" i="9"/>
  <c r="AD205" i="9"/>
  <c r="AE205" i="9"/>
  <c r="AC206" i="9"/>
  <c r="AD206" i="9"/>
  <c r="AE206" i="9"/>
  <c r="Y207" i="9"/>
  <c r="Z207" i="9"/>
  <c r="AA207" i="9"/>
  <c r="AC207" i="9"/>
  <c r="AD207" i="9"/>
  <c r="AE207" i="9"/>
  <c r="AC81" i="9"/>
  <c r="AD81" i="9"/>
  <c r="AE81" i="9"/>
  <c r="AC82" i="9"/>
  <c r="AD82" i="9"/>
  <c r="AE82" i="9"/>
  <c r="AC83" i="9"/>
  <c r="AD83" i="9"/>
  <c r="AE83" i="9"/>
  <c r="AC84" i="9"/>
  <c r="AD84" i="9"/>
  <c r="AE84" i="9"/>
  <c r="AC85" i="9"/>
  <c r="AD85" i="9"/>
  <c r="AE85" i="9"/>
  <c r="AC86" i="9"/>
  <c r="AD86" i="9"/>
  <c r="AE86" i="9"/>
  <c r="AC87" i="9"/>
  <c r="AD87" i="9"/>
  <c r="AE87" i="9"/>
  <c r="AC88" i="9"/>
  <c r="AD88" i="9"/>
  <c r="AE88" i="9"/>
  <c r="AC89" i="9"/>
  <c r="AD89" i="9"/>
  <c r="AE89" i="9"/>
  <c r="AC90" i="9"/>
  <c r="AD90" i="9"/>
  <c r="AE90" i="9"/>
  <c r="AC91" i="9"/>
  <c r="AD91" i="9"/>
  <c r="AE91" i="9"/>
  <c r="AC92" i="9"/>
  <c r="AD92" i="9"/>
  <c r="AE92" i="9"/>
  <c r="AC93" i="9"/>
  <c r="AD93" i="9"/>
  <c r="AE93" i="9"/>
  <c r="AC94" i="9"/>
  <c r="AD94" i="9"/>
  <c r="AE94" i="9"/>
  <c r="AC95" i="9"/>
  <c r="AD95" i="9"/>
  <c r="AE95" i="9"/>
  <c r="AC96" i="9"/>
  <c r="AD96" i="9"/>
  <c r="AE96" i="9"/>
  <c r="AC97" i="9"/>
  <c r="AD97" i="9"/>
  <c r="AE97" i="9"/>
  <c r="AC98" i="9"/>
  <c r="AD98" i="9"/>
  <c r="AE98" i="9"/>
  <c r="AC99" i="9"/>
  <c r="AD99" i="9"/>
  <c r="AE99" i="9"/>
  <c r="AC100" i="9"/>
  <c r="AD100" i="9"/>
  <c r="AE100" i="9"/>
  <c r="AC101" i="9"/>
  <c r="AD101" i="9"/>
  <c r="AE101" i="9"/>
  <c r="AC102" i="9"/>
  <c r="AD102" i="9"/>
  <c r="AE102" i="9"/>
  <c r="AC103" i="9"/>
  <c r="AD103" i="9"/>
  <c r="AE103" i="9"/>
  <c r="AC104" i="9"/>
  <c r="AD104" i="9"/>
  <c r="AE104" i="9"/>
  <c r="AC105" i="9"/>
  <c r="AD105" i="9"/>
  <c r="AE105" i="9"/>
  <c r="Z106" i="9"/>
  <c r="AA106" i="9"/>
  <c r="AC106" i="9"/>
  <c r="AD106" i="9"/>
  <c r="AE106" i="9"/>
  <c r="AC107" i="9"/>
  <c r="AD107" i="9"/>
  <c r="AE107" i="9"/>
  <c r="AC108" i="9"/>
  <c r="AD108" i="9"/>
  <c r="AE108" i="9"/>
  <c r="AC109" i="9"/>
  <c r="AD109" i="9"/>
  <c r="AE109" i="9"/>
  <c r="AC110" i="9"/>
  <c r="AD110" i="9"/>
  <c r="AE110" i="9"/>
  <c r="AC111" i="9"/>
  <c r="AD111" i="9"/>
  <c r="AE111" i="9"/>
  <c r="AC112" i="9"/>
  <c r="AD112" i="9"/>
  <c r="AE112" i="9"/>
  <c r="AC113" i="9"/>
  <c r="AD113" i="9"/>
  <c r="AE113" i="9"/>
  <c r="AC114" i="9"/>
  <c r="AD114" i="9"/>
  <c r="AE114" i="9"/>
  <c r="AC115" i="9"/>
  <c r="AD115" i="9"/>
  <c r="AE115" i="9"/>
  <c r="AC116" i="9"/>
  <c r="AD116" i="9"/>
  <c r="AE116" i="9"/>
  <c r="AC117" i="9"/>
  <c r="AD117" i="9"/>
  <c r="AE117" i="9"/>
  <c r="AC118" i="9"/>
  <c r="AD118" i="9"/>
  <c r="AE118" i="9"/>
  <c r="AC119" i="9"/>
  <c r="AD119" i="9"/>
  <c r="AE119" i="9"/>
  <c r="AC120" i="9"/>
  <c r="AD120" i="9"/>
  <c r="AE120" i="9"/>
  <c r="AC121" i="9"/>
  <c r="AD121" i="9"/>
  <c r="AE121" i="9"/>
  <c r="AC122" i="9"/>
  <c r="AD122" i="9"/>
  <c r="AE122" i="9"/>
  <c r="AC123" i="9"/>
  <c r="AD123" i="9"/>
  <c r="AE123" i="9"/>
  <c r="AC124" i="9"/>
  <c r="AD124" i="9"/>
  <c r="AE124" i="9"/>
  <c r="AC125" i="9"/>
  <c r="AD125" i="9"/>
  <c r="AE125" i="9"/>
  <c r="AC126" i="9"/>
  <c r="AD126" i="9"/>
  <c r="AE126" i="9"/>
  <c r="AC127" i="9"/>
  <c r="AD127" i="9"/>
  <c r="AE127" i="9"/>
  <c r="AC128" i="9"/>
  <c r="AD128" i="9"/>
  <c r="AE128" i="9"/>
  <c r="AC65" i="9"/>
  <c r="AD65" i="9"/>
  <c r="AE65" i="9"/>
  <c r="AC66" i="9"/>
  <c r="AD66" i="9"/>
  <c r="AE66" i="9"/>
  <c r="AC67" i="9"/>
  <c r="AD67" i="9"/>
  <c r="AE67" i="9"/>
  <c r="AC68" i="9"/>
  <c r="AD68" i="9"/>
  <c r="AE68" i="9"/>
  <c r="AC69" i="9"/>
  <c r="AD69" i="9"/>
  <c r="AE69" i="9"/>
  <c r="AC70" i="9"/>
  <c r="AD70" i="9"/>
  <c r="AE70" i="9"/>
  <c r="AC71" i="9"/>
  <c r="AD71" i="9"/>
  <c r="AE71" i="9"/>
  <c r="AC72" i="9"/>
  <c r="AD72" i="9"/>
  <c r="AE72" i="9"/>
  <c r="AC73" i="9"/>
  <c r="AD73" i="9"/>
  <c r="AE73" i="9"/>
  <c r="AC74" i="9"/>
  <c r="AD74" i="9"/>
  <c r="AE74" i="9"/>
  <c r="AC75" i="9"/>
  <c r="AD75" i="9"/>
  <c r="AE75" i="9"/>
  <c r="AC76" i="9"/>
  <c r="AD76" i="9"/>
  <c r="AE76" i="9"/>
  <c r="AC77" i="9"/>
  <c r="AD77" i="9"/>
  <c r="AE77" i="9"/>
  <c r="AC78" i="9"/>
  <c r="AD78" i="9"/>
  <c r="AE78" i="9"/>
  <c r="AC79" i="9"/>
  <c r="AD79" i="9"/>
  <c r="AE79" i="9"/>
  <c r="AC80" i="9"/>
  <c r="AD80" i="9"/>
  <c r="AE80" i="9"/>
  <c r="AC30" i="9"/>
  <c r="AD30" i="9"/>
  <c r="AE30" i="9"/>
  <c r="AC31" i="9"/>
  <c r="AD31" i="9"/>
  <c r="AE31" i="9"/>
  <c r="AC32" i="9"/>
  <c r="AD32" i="9"/>
  <c r="AE32" i="9"/>
  <c r="AC33" i="9"/>
  <c r="AD33" i="9"/>
  <c r="AE33" i="9"/>
  <c r="AC34" i="9"/>
  <c r="AD34" i="9"/>
  <c r="AE34" i="9"/>
  <c r="AC35" i="9"/>
  <c r="AD35" i="9"/>
  <c r="AE35" i="9"/>
  <c r="AC36" i="9"/>
  <c r="AD36" i="9"/>
  <c r="AE36" i="9"/>
  <c r="AC37" i="9"/>
  <c r="AD37" i="9"/>
  <c r="AE37" i="9"/>
  <c r="AC38" i="9"/>
  <c r="AD38" i="9"/>
  <c r="AE38" i="9"/>
  <c r="AC39" i="9"/>
  <c r="AD39" i="9"/>
  <c r="AE39" i="9"/>
  <c r="AC40" i="9"/>
  <c r="AD40" i="9"/>
  <c r="AE40" i="9"/>
  <c r="AC41" i="9"/>
  <c r="AD41" i="9"/>
  <c r="AE41" i="9"/>
  <c r="AC42" i="9"/>
  <c r="AD42" i="9"/>
  <c r="AE42" i="9"/>
  <c r="AC43" i="9"/>
  <c r="AD43" i="9"/>
  <c r="AE43" i="9"/>
  <c r="AC44" i="9"/>
  <c r="AD44" i="9"/>
  <c r="AE44" i="9"/>
  <c r="AC45" i="9"/>
  <c r="AD45" i="9"/>
  <c r="AE45" i="9"/>
  <c r="AC46" i="9"/>
  <c r="AD46" i="9"/>
  <c r="AE46" i="9"/>
  <c r="AC47" i="9"/>
  <c r="AD47" i="9"/>
  <c r="AE47" i="9"/>
  <c r="AC48" i="9"/>
  <c r="AD48" i="9"/>
  <c r="AE48" i="9"/>
  <c r="AC49" i="9"/>
  <c r="AD49" i="9"/>
  <c r="AE49" i="9"/>
  <c r="AC50" i="9"/>
  <c r="AD50" i="9"/>
  <c r="AE50" i="9"/>
  <c r="AC51" i="9"/>
  <c r="AD51" i="9"/>
  <c r="AE51" i="9"/>
  <c r="AC52" i="9"/>
  <c r="AD52" i="9"/>
  <c r="AE52" i="9"/>
  <c r="AC53" i="9"/>
  <c r="AD53" i="9"/>
  <c r="AE53" i="9"/>
  <c r="AC54" i="9"/>
  <c r="AD54" i="9"/>
  <c r="AE54" i="9"/>
  <c r="AC55" i="9"/>
  <c r="AD55" i="9"/>
  <c r="AE55" i="9"/>
  <c r="AC56" i="9"/>
  <c r="AD56" i="9"/>
  <c r="AE56" i="9"/>
  <c r="Z57" i="9"/>
  <c r="AA57" i="9"/>
  <c r="AC57" i="9"/>
  <c r="AD57" i="9"/>
  <c r="AE57" i="9"/>
  <c r="AC58" i="9"/>
  <c r="AD58" i="9"/>
  <c r="AE58" i="9"/>
  <c r="AC59" i="9"/>
  <c r="AD59" i="9"/>
  <c r="AE59" i="9"/>
  <c r="AC60" i="9"/>
  <c r="AD60" i="9"/>
  <c r="AE60" i="9"/>
  <c r="AC61" i="9"/>
  <c r="AD61" i="9"/>
  <c r="AE61" i="9"/>
  <c r="AC62" i="9"/>
  <c r="AD62" i="9"/>
  <c r="AE62" i="9"/>
  <c r="AC63" i="9"/>
  <c r="AD63" i="9"/>
  <c r="AE63" i="9"/>
  <c r="AC64" i="9"/>
  <c r="AD64" i="9"/>
  <c r="AE64" i="9"/>
  <c r="AE29" i="9"/>
  <c r="AD29" i="9"/>
  <c r="AC29" i="9"/>
  <c r="AE28" i="9"/>
  <c r="AD28" i="9"/>
  <c r="AC28" i="9"/>
  <c r="AE27" i="9"/>
  <c r="AD27" i="9"/>
  <c r="AC27" i="9"/>
  <c r="AE26" i="9"/>
  <c r="AD26" i="9"/>
  <c r="AC26" i="9"/>
  <c r="AE25" i="9"/>
  <c r="AD25" i="9"/>
  <c r="AC25" i="9"/>
  <c r="AE24" i="9"/>
  <c r="AD24" i="9"/>
  <c r="AC24" i="9"/>
  <c r="AE23" i="9"/>
  <c r="AD23" i="9"/>
  <c r="AC23" i="9"/>
  <c r="AE22" i="9"/>
  <c r="AD22" i="9"/>
  <c r="AC22" i="9"/>
  <c r="AE21" i="9"/>
  <c r="AD21" i="9"/>
  <c r="AC21" i="9"/>
  <c r="AE20" i="9"/>
  <c r="AD20" i="9"/>
  <c r="AC20" i="9"/>
  <c r="AE19" i="9"/>
  <c r="AD19" i="9"/>
  <c r="AC19" i="9"/>
  <c r="AE18" i="9"/>
  <c r="AD18" i="9"/>
  <c r="AC18" i="9"/>
  <c r="AE17" i="9"/>
  <c r="AD17" i="9"/>
  <c r="AC17" i="9"/>
  <c r="AE16" i="9"/>
  <c r="AD16" i="9"/>
  <c r="AC16" i="9"/>
  <c r="AE15" i="9"/>
  <c r="AD15" i="9"/>
  <c r="AC15" i="9"/>
  <c r="AE14" i="9"/>
  <c r="AD14" i="9"/>
  <c r="AC14" i="9"/>
  <c r="AE13" i="9"/>
  <c r="AD13" i="9"/>
  <c r="AC13" i="9"/>
  <c r="AE12" i="9"/>
  <c r="AD12" i="9"/>
  <c r="AC12" i="9"/>
  <c r="AE11" i="9"/>
  <c r="AD11" i="9"/>
  <c r="AC11" i="9"/>
  <c r="AE10" i="9"/>
  <c r="AD10" i="9"/>
  <c r="AC10" i="9"/>
  <c r="AE9" i="9"/>
  <c r="AD9" i="9"/>
  <c r="AC9" i="9"/>
  <c r="AE8" i="9"/>
  <c r="AD8" i="9"/>
  <c r="AC8" i="9"/>
  <c r="AB8" i="9"/>
  <c r="AB9" i="9" s="1"/>
  <c r="AB10" i="9" s="1"/>
  <c r="AB11" i="9" s="1"/>
  <c r="AB12" i="9" s="1"/>
  <c r="AB13" i="9" s="1"/>
  <c r="AB14" i="9" s="1"/>
  <c r="AB15" i="9" s="1"/>
  <c r="AB16" i="9" s="1"/>
  <c r="AB17" i="9" s="1"/>
  <c r="AB18" i="9" s="1"/>
  <c r="AB19" i="9" s="1"/>
  <c r="AB20" i="9" s="1"/>
  <c r="AB21" i="9" s="1"/>
  <c r="AB22" i="9" s="1"/>
  <c r="AB23" i="9" s="1"/>
  <c r="AB24" i="9" s="1"/>
  <c r="AB25" i="9" s="1"/>
  <c r="AB26" i="9" s="1"/>
  <c r="AB27" i="9" s="1"/>
  <c r="AB28" i="9" s="1"/>
  <c r="AB29" i="9" s="1"/>
  <c r="AB30" i="9" s="1"/>
  <c r="AB31" i="9" s="1"/>
  <c r="AB32" i="9" s="1"/>
  <c r="AB33" i="9" s="1"/>
  <c r="AB34" i="9" s="1"/>
  <c r="AB35" i="9" s="1"/>
  <c r="AB36" i="9" s="1"/>
  <c r="AB37" i="9" s="1"/>
  <c r="AB38" i="9" s="1"/>
  <c r="AB39" i="9" s="1"/>
  <c r="AB40" i="9" s="1"/>
  <c r="AB41" i="9" s="1"/>
  <c r="AB42" i="9" s="1"/>
  <c r="AB43" i="9" s="1"/>
  <c r="AB44" i="9" s="1"/>
  <c r="AB45" i="9" s="1"/>
  <c r="AB46" i="9" s="1"/>
  <c r="AB47" i="9" s="1"/>
  <c r="AB48" i="9" s="1"/>
  <c r="AB49" i="9" s="1"/>
  <c r="AB50" i="9" s="1"/>
  <c r="AB51" i="9" s="1"/>
  <c r="AB52" i="9" s="1"/>
  <c r="AB53" i="9" s="1"/>
  <c r="AB54" i="9" s="1"/>
  <c r="AB55" i="9" s="1"/>
  <c r="AB56" i="9" s="1"/>
  <c r="AB57" i="9" s="1"/>
  <c r="AB58" i="9" s="1"/>
  <c r="AB59" i="9" s="1"/>
  <c r="AB60" i="9" s="1"/>
  <c r="AB61" i="9" s="1"/>
  <c r="AB62" i="9" s="1"/>
  <c r="AB63" i="9" s="1"/>
  <c r="AB64" i="9" s="1"/>
  <c r="AB65" i="9" s="1"/>
  <c r="AB66" i="9" s="1"/>
  <c r="AB67" i="9" s="1"/>
  <c r="AB68" i="9" s="1"/>
  <c r="AB69" i="9" s="1"/>
  <c r="AB70" i="9" s="1"/>
  <c r="AB71" i="9" s="1"/>
  <c r="AB72" i="9" s="1"/>
  <c r="AB73" i="9" s="1"/>
  <c r="AB74" i="9" s="1"/>
  <c r="AB75" i="9" s="1"/>
  <c r="AB76" i="9" s="1"/>
  <c r="AB77" i="9" s="1"/>
  <c r="AB78" i="9" s="1"/>
  <c r="AB79" i="9" s="1"/>
  <c r="AB80" i="9" s="1"/>
  <c r="AB81" i="9" s="1"/>
  <c r="AB82" i="9" s="1"/>
  <c r="AB83" i="9" s="1"/>
  <c r="AB84" i="9" s="1"/>
  <c r="AB85" i="9" s="1"/>
  <c r="AB86" i="9" s="1"/>
  <c r="AB87" i="9" s="1"/>
  <c r="AB88" i="9" s="1"/>
  <c r="AB89" i="9" s="1"/>
  <c r="AB90" i="9" s="1"/>
  <c r="AB91" i="9" s="1"/>
  <c r="AB92" i="9" s="1"/>
  <c r="AB93" i="9" s="1"/>
  <c r="AB94" i="9" s="1"/>
  <c r="AB95" i="9" s="1"/>
  <c r="AB96" i="9" s="1"/>
  <c r="AB97" i="9" s="1"/>
  <c r="AB98" i="9" s="1"/>
  <c r="AB99" i="9" s="1"/>
  <c r="AB100" i="9" s="1"/>
  <c r="AB101" i="9" s="1"/>
  <c r="AB102" i="9" s="1"/>
  <c r="AB103" i="9" s="1"/>
  <c r="AB104" i="9" s="1"/>
  <c r="AB105" i="9" s="1"/>
  <c r="AB106" i="9" s="1"/>
  <c r="AB107" i="9" s="1"/>
  <c r="AB108" i="9" s="1"/>
  <c r="AB109" i="9" s="1"/>
  <c r="AB110" i="9" s="1"/>
  <c r="AB111" i="9" s="1"/>
  <c r="AB112" i="9" s="1"/>
  <c r="AB113" i="9" s="1"/>
  <c r="AB114" i="9" s="1"/>
  <c r="AB115" i="9" s="1"/>
  <c r="AB116" i="9" s="1"/>
  <c r="AB117" i="9" s="1"/>
  <c r="AB118" i="9" s="1"/>
  <c r="AB119" i="9" s="1"/>
  <c r="AB120" i="9" s="1"/>
  <c r="AB121" i="9" s="1"/>
  <c r="AB122" i="9" s="1"/>
  <c r="AB123" i="9" s="1"/>
  <c r="AB124" i="9" s="1"/>
  <c r="AB125" i="9" s="1"/>
  <c r="AB126" i="9" s="1"/>
  <c r="AB127" i="9" s="1"/>
  <c r="AB128" i="9" s="1"/>
  <c r="AB129" i="9" s="1"/>
  <c r="AB130" i="9" s="1"/>
  <c r="AB131" i="9" s="1"/>
  <c r="AB132" i="9" s="1"/>
  <c r="AB133" i="9" s="1"/>
  <c r="AB134" i="9" s="1"/>
  <c r="AB135" i="9" s="1"/>
  <c r="AB136" i="9" s="1"/>
  <c r="AB137" i="9" s="1"/>
  <c r="AB138" i="9" s="1"/>
  <c r="AB139" i="9" s="1"/>
  <c r="AB140" i="9" s="1"/>
  <c r="AB141" i="9" s="1"/>
  <c r="AB142" i="9" s="1"/>
  <c r="AB143" i="9" s="1"/>
  <c r="AB144" i="9" s="1"/>
  <c r="AB145" i="9" s="1"/>
  <c r="AB146" i="9" s="1"/>
  <c r="AB147" i="9" s="1"/>
  <c r="AB148" i="9" s="1"/>
  <c r="AB149" i="9" s="1"/>
  <c r="AB150" i="9" s="1"/>
  <c r="AB151" i="9" s="1"/>
  <c r="AB152" i="9" s="1"/>
  <c r="AB153" i="9" s="1"/>
  <c r="AB154" i="9" s="1"/>
  <c r="AB155" i="9" s="1"/>
  <c r="AB156" i="9" s="1"/>
  <c r="AB157" i="9" s="1"/>
  <c r="AB158" i="9" s="1"/>
  <c r="AB159" i="9" s="1"/>
  <c r="AB160" i="9" s="1"/>
  <c r="AB161" i="9" s="1"/>
  <c r="AB162" i="9" s="1"/>
  <c r="AB163" i="9" s="1"/>
  <c r="AB164" i="9" s="1"/>
  <c r="AB165" i="9" s="1"/>
  <c r="AB166" i="9" s="1"/>
  <c r="AB167" i="9" s="1"/>
  <c r="AB168" i="9" s="1"/>
  <c r="AB169" i="9" s="1"/>
  <c r="AB170" i="9" s="1"/>
  <c r="AB171" i="9" s="1"/>
  <c r="AB172" i="9" s="1"/>
  <c r="AB173" i="9" s="1"/>
  <c r="AB174" i="9" s="1"/>
  <c r="AB175" i="9" s="1"/>
  <c r="AB176" i="9" s="1"/>
  <c r="AB177" i="9" s="1"/>
  <c r="AB178" i="9" s="1"/>
  <c r="AB179" i="9" s="1"/>
  <c r="AB180" i="9" s="1"/>
  <c r="AB181" i="9" s="1"/>
  <c r="AB182" i="9" s="1"/>
  <c r="AB183" i="9" s="1"/>
  <c r="AB184" i="9" s="1"/>
  <c r="AB185" i="9" s="1"/>
  <c r="AB186" i="9" s="1"/>
  <c r="AB187" i="9" s="1"/>
  <c r="AB188" i="9" s="1"/>
  <c r="AB189" i="9" s="1"/>
  <c r="AB190" i="9" s="1"/>
  <c r="AB191" i="9" s="1"/>
  <c r="AB192" i="9" s="1"/>
  <c r="AB193" i="9" s="1"/>
  <c r="AB194" i="9" s="1"/>
  <c r="AB195" i="9" s="1"/>
  <c r="AB196" i="9" s="1"/>
  <c r="AB197" i="9" s="1"/>
  <c r="AB198" i="9" s="1"/>
  <c r="AB199" i="9" s="1"/>
  <c r="AB200" i="9" s="1"/>
  <c r="AB201" i="9" s="1"/>
  <c r="AB202" i="9" s="1"/>
  <c r="AB203" i="9" s="1"/>
  <c r="AB204" i="9" s="1"/>
  <c r="AB205" i="9" s="1"/>
  <c r="AB206" i="9" s="1"/>
  <c r="AB207" i="9" s="1"/>
  <c r="AB208" i="9" s="1"/>
  <c r="AB209" i="9" s="1"/>
  <c r="AB210" i="9" s="1"/>
  <c r="AB211" i="9" s="1"/>
  <c r="AB212" i="9" s="1"/>
  <c r="AB213" i="9" s="1"/>
  <c r="AB214" i="9" s="1"/>
  <c r="AB215" i="9" s="1"/>
  <c r="AB216" i="9" s="1"/>
  <c r="AB217" i="9" s="1"/>
  <c r="AB218" i="9" s="1"/>
  <c r="AB219" i="9" s="1"/>
  <c r="AB220" i="9" s="1"/>
  <c r="AB221" i="9" s="1"/>
  <c r="AB222" i="9" s="1"/>
  <c r="AB223" i="9" s="1"/>
  <c r="AB224" i="9" s="1"/>
  <c r="AB225" i="9" s="1"/>
  <c r="AB226" i="9" s="1"/>
  <c r="AB227" i="9" s="1"/>
  <c r="AB228" i="9" s="1"/>
  <c r="AB229" i="9" s="1"/>
  <c r="AB230" i="9" s="1"/>
  <c r="AB231" i="9" s="1"/>
  <c r="AB232" i="9" s="1"/>
  <c r="AB233" i="9" s="1"/>
  <c r="AB234" i="9" s="1"/>
  <c r="AB235" i="9" s="1"/>
  <c r="AB236" i="9" s="1"/>
  <c r="AB237" i="9" s="1"/>
  <c r="AB238" i="9" s="1"/>
  <c r="AB239" i="9" s="1"/>
  <c r="AB240" i="9" s="1"/>
  <c r="AB241" i="9" s="1"/>
  <c r="AB242" i="9" s="1"/>
  <c r="AB243" i="9" s="1"/>
  <c r="AB244" i="9" s="1"/>
  <c r="AB245" i="9" s="1"/>
  <c r="AB246" i="9" s="1"/>
  <c r="AB247" i="9" s="1"/>
  <c r="AB248" i="9" s="1"/>
  <c r="AB249" i="9" s="1"/>
  <c r="AB250" i="9" s="1"/>
  <c r="AB251" i="9" s="1"/>
  <c r="AB252" i="9" s="1"/>
  <c r="AB253" i="9" s="1"/>
  <c r="AB254" i="9" s="1"/>
  <c r="AB255" i="9" s="1"/>
  <c r="AB256" i="9" s="1"/>
  <c r="AB257" i="9" s="1"/>
  <c r="AB258" i="9" s="1"/>
  <c r="AB259" i="9" s="1"/>
  <c r="AB260" i="9" s="1"/>
  <c r="AB261" i="9" s="1"/>
  <c r="AB262" i="9" s="1"/>
  <c r="AB263" i="9" s="1"/>
  <c r="AB264" i="9" s="1"/>
  <c r="AB265" i="9" s="1"/>
  <c r="AB266" i="9" s="1"/>
  <c r="AB267" i="9" s="1"/>
  <c r="AB268" i="9" s="1"/>
  <c r="AB269" i="9" s="1"/>
  <c r="AB270" i="9" s="1"/>
  <c r="AB271" i="9" s="1"/>
  <c r="AB272" i="9" s="1"/>
  <c r="AB273" i="9" s="1"/>
  <c r="AB274" i="9" s="1"/>
  <c r="AB275" i="9" s="1"/>
  <c r="AB276" i="9" s="1"/>
  <c r="AB277" i="9" s="1"/>
  <c r="AB278" i="9" s="1"/>
  <c r="AB279" i="9" s="1"/>
  <c r="AB280" i="9" s="1"/>
  <c r="AB281" i="9" s="1"/>
  <c r="AB282" i="9" s="1"/>
  <c r="AB283" i="9" s="1"/>
  <c r="AB284" i="9" s="1"/>
  <c r="AB285" i="9" s="1"/>
  <c r="AB286" i="9" s="1"/>
  <c r="AB287" i="9" s="1"/>
  <c r="AB288" i="9" s="1"/>
  <c r="AB289" i="9" s="1"/>
  <c r="AB290" i="9" s="1"/>
  <c r="AB291" i="9" s="1"/>
  <c r="AB292" i="9" s="1"/>
  <c r="AB293" i="9" s="1"/>
  <c r="AB294" i="9" s="1"/>
  <c r="AB295" i="9" s="1"/>
  <c r="AB296" i="9" s="1"/>
  <c r="AB297" i="9" s="1"/>
  <c r="AB298" i="9" s="1"/>
  <c r="AB299" i="9" s="1"/>
  <c r="AB300" i="9" s="1"/>
  <c r="AB301" i="9" s="1"/>
  <c r="AB302" i="9" s="1"/>
  <c r="AB303" i="9" s="1"/>
  <c r="AB304" i="9" s="1"/>
  <c r="AB305" i="9" s="1"/>
  <c r="AB306" i="9" s="1"/>
  <c r="AB307" i="9" s="1"/>
  <c r="AB308" i="9" s="1"/>
  <c r="AB309" i="9" s="1"/>
  <c r="AB310" i="9" s="1"/>
  <c r="AB311" i="9" s="1"/>
  <c r="AB312" i="9" s="1"/>
  <c r="AB313" i="9" s="1"/>
  <c r="AB314" i="9" s="1"/>
  <c r="AB315" i="9" s="1"/>
  <c r="AB316" i="9" s="1"/>
  <c r="AB317" i="9" s="1"/>
  <c r="AB318" i="9" s="1"/>
  <c r="AB319" i="9" s="1"/>
  <c r="AB320" i="9" s="1"/>
  <c r="AB321" i="9" s="1"/>
  <c r="AB322" i="9" s="1"/>
  <c r="AB323" i="9" s="1"/>
  <c r="AB324" i="9" s="1"/>
  <c r="AB325" i="9" s="1"/>
  <c r="AB326" i="9" s="1"/>
  <c r="AB327" i="9" s="1"/>
  <c r="AB328" i="9" s="1"/>
  <c r="AB329" i="9" s="1"/>
  <c r="AB330" i="9" s="1"/>
  <c r="AB331" i="9" s="1"/>
  <c r="AB332" i="9" s="1"/>
  <c r="AB333" i="9" s="1"/>
  <c r="AB334" i="9" s="1"/>
  <c r="AB335" i="9" s="1"/>
  <c r="AB336" i="9" s="1"/>
  <c r="AB337" i="9" s="1"/>
  <c r="AB338" i="9" s="1"/>
  <c r="AB339" i="9" s="1"/>
  <c r="AB340" i="9" s="1"/>
  <c r="AB341" i="9" s="1"/>
  <c r="AB342" i="9" s="1"/>
  <c r="AB343" i="9" s="1"/>
  <c r="AB344" i="9" s="1"/>
  <c r="AB345" i="9" s="1"/>
  <c r="AB346" i="9" s="1"/>
  <c r="AB347" i="9" s="1"/>
  <c r="AB348" i="9" s="1"/>
  <c r="AB349" i="9" s="1"/>
  <c r="AB350" i="9" s="1"/>
  <c r="AB351" i="9" s="1"/>
  <c r="AB352" i="9" s="1"/>
  <c r="AB353" i="9" s="1"/>
  <c r="AB354" i="9" s="1"/>
  <c r="AB355" i="9" s="1"/>
  <c r="AB356" i="9" s="1"/>
  <c r="AB357" i="9" s="1"/>
  <c r="AB358" i="9" s="1"/>
  <c r="AB359" i="9" s="1"/>
  <c r="AB360" i="9" s="1"/>
  <c r="AB361" i="9" s="1"/>
  <c r="AB362" i="9" s="1"/>
  <c r="AB363" i="9" s="1"/>
  <c r="AB364" i="9" s="1"/>
  <c r="AB365" i="9" s="1"/>
  <c r="AB366" i="9" s="1"/>
  <c r="AB367" i="9" s="1"/>
  <c r="AB368" i="9" s="1"/>
  <c r="AB369" i="9" s="1"/>
  <c r="AB370" i="9" s="1"/>
  <c r="AB371" i="9" s="1"/>
  <c r="AB372" i="9" s="1"/>
  <c r="AB373" i="9" s="1"/>
  <c r="AB374" i="9" s="1"/>
  <c r="AB375" i="9" s="1"/>
  <c r="AB376" i="9" s="1"/>
  <c r="AB377" i="9" s="1"/>
  <c r="AB378" i="9" s="1"/>
  <c r="AB379" i="9" s="1"/>
  <c r="AB380" i="9" s="1"/>
  <c r="AB381" i="9" s="1"/>
  <c r="AB382" i="9" s="1"/>
  <c r="AB383" i="9" s="1"/>
  <c r="AB384" i="9" s="1"/>
  <c r="AB385" i="9" s="1"/>
  <c r="AB386" i="9" s="1"/>
  <c r="AB387" i="9" s="1"/>
  <c r="AB388" i="9" s="1"/>
  <c r="AB389" i="9" s="1"/>
  <c r="AB390" i="9" s="1"/>
  <c r="AB391" i="9" s="1"/>
  <c r="AB392" i="9" s="1"/>
  <c r="AB393" i="9" s="1"/>
  <c r="AB394" i="9" s="1"/>
  <c r="AB395" i="9" s="1"/>
  <c r="AB396" i="9" s="1"/>
  <c r="AB397" i="9" s="1"/>
  <c r="AB398" i="9" s="1"/>
  <c r="AB399" i="9" s="1"/>
  <c r="AB400" i="9" s="1"/>
  <c r="AB401" i="9" s="1"/>
  <c r="AB402" i="9" s="1"/>
  <c r="AB403" i="9" s="1"/>
  <c r="AB404" i="9" s="1"/>
  <c r="AB405" i="9" s="1"/>
  <c r="AB406" i="9" s="1"/>
  <c r="AB407" i="9" s="1"/>
  <c r="AB408" i="9" s="1"/>
  <c r="AB409" i="9" s="1"/>
  <c r="AB410" i="9" s="1"/>
  <c r="AB411" i="9" s="1"/>
  <c r="AB412" i="9" s="1"/>
  <c r="AB413" i="9" s="1"/>
  <c r="AB414" i="9" s="1"/>
  <c r="AB415" i="9" s="1"/>
  <c r="AB416" i="9" s="1"/>
  <c r="AB417" i="9" s="1"/>
  <c r="AB418" i="9" s="1"/>
  <c r="AB419" i="9" s="1"/>
  <c r="AB420" i="9" s="1"/>
  <c r="AB421" i="9" s="1"/>
  <c r="AB422" i="9" s="1"/>
  <c r="AB423" i="9" s="1"/>
  <c r="AB424" i="9" s="1"/>
  <c r="AB425" i="9" s="1"/>
  <c r="AB426" i="9" s="1"/>
  <c r="AB427" i="9" s="1"/>
  <c r="AB428" i="9" s="1"/>
  <c r="AB429" i="9" s="1"/>
  <c r="AB430" i="9" s="1"/>
  <c r="AB431" i="9" s="1"/>
  <c r="AB432" i="9" s="1"/>
  <c r="AB433" i="9" s="1"/>
  <c r="AB434" i="9" s="1"/>
  <c r="AB435" i="9" s="1"/>
  <c r="AB436" i="9" s="1"/>
  <c r="AB437" i="9" s="1"/>
  <c r="AB438" i="9" s="1"/>
  <c r="AB439" i="9" s="1"/>
  <c r="AB440" i="9" s="1"/>
  <c r="AB441" i="9" s="1"/>
  <c r="AB442" i="9" s="1"/>
  <c r="AB443" i="9" s="1"/>
  <c r="AB444" i="9" s="1"/>
  <c r="AB445" i="9" s="1"/>
  <c r="AB446" i="9" s="1"/>
  <c r="AB447" i="9" s="1"/>
  <c r="AB448" i="9" s="1"/>
  <c r="AB449" i="9" s="1"/>
  <c r="AB450" i="9" s="1"/>
  <c r="AB451" i="9" s="1"/>
  <c r="AB452" i="9" s="1"/>
  <c r="AB453" i="9" s="1"/>
  <c r="AB454" i="9" s="1"/>
  <c r="AB455" i="9" s="1"/>
  <c r="AB456" i="9" s="1"/>
  <c r="AB457" i="9" s="1"/>
  <c r="AB458" i="9" s="1"/>
  <c r="AB459" i="9" s="1"/>
  <c r="AB460" i="9" s="1"/>
  <c r="AB461" i="9" s="1"/>
  <c r="AB462" i="9" s="1"/>
  <c r="AB463" i="9" s="1"/>
  <c r="AB464" i="9" s="1"/>
  <c r="AB465" i="9" s="1"/>
  <c r="AB466" i="9" s="1"/>
  <c r="AB467" i="9" s="1"/>
  <c r="AB468" i="9" s="1"/>
  <c r="AB469" i="9" s="1"/>
  <c r="AB470" i="9" s="1"/>
  <c r="AB471" i="9" s="1"/>
  <c r="AE7" i="9"/>
  <c r="AD7" i="9"/>
  <c r="AC7" i="9"/>
  <c r="Z7" i="9"/>
  <c r="Y7" i="9"/>
  <c r="AC220" i="8"/>
  <c r="AD220" i="8"/>
  <c r="AE220" i="8"/>
  <c r="AF220" i="8" s="1"/>
  <c r="AC221" i="8"/>
  <c r="AD221" i="8"/>
  <c r="AE221" i="8"/>
  <c r="AC222" i="8"/>
  <c r="AD222" i="8"/>
  <c r="AE222" i="8"/>
  <c r="AF222" i="8" s="1"/>
  <c r="AC223" i="8"/>
  <c r="AD223" i="8"/>
  <c r="AE223" i="8"/>
  <c r="AC224" i="8"/>
  <c r="AD224" i="8"/>
  <c r="AE224" i="8"/>
  <c r="AC225" i="8"/>
  <c r="AD225" i="8"/>
  <c r="AF225" i="8" s="1"/>
  <c r="AE225" i="8"/>
  <c r="AC226" i="8"/>
  <c r="AD226" i="8"/>
  <c r="AE226" i="8"/>
  <c r="AC227" i="8"/>
  <c r="AD227" i="8"/>
  <c r="AE227" i="8"/>
  <c r="AC228" i="8"/>
  <c r="AD228" i="8"/>
  <c r="AE228" i="8"/>
  <c r="AC229" i="8"/>
  <c r="AD229" i="8"/>
  <c r="AE229" i="8"/>
  <c r="AC230" i="8"/>
  <c r="AD230" i="8"/>
  <c r="AE230" i="8"/>
  <c r="AC231" i="8"/>
  <c r="AD231" i="8"/>
  <c r="AF231" i="8" s="1"/>
  <c r="AE231" i="8"/>
  <c r="AC232" i="8"/>
  <c r="AD232" i="8"/>
  <c r="AE232" i="8"/>
  <c r="AC233" i="8"/>
  <c r="AD233" i="8"/>
  <c r="AF233" i="8" s="1"/>
  <c r="AE233" i="8"/>
  <c r="AC234" i="8"/>
  <c r="AD234" i="8"/>
  <c r="AE234" i="8"/>
  <c r="AF234" i="8" s="1"/>
  <c r="AC235" i="8"/>
  <c r="AD235" i="8"/>
  <c r="AE235" i="8"/>
  <c r="AC236" i="8"/>
  <c r="AD236" i="8"/>
  <c r="AE236" i="8"/>
  <c r="AC237" i="8"/>
  <c r="AD237" i="8"/>
  <c r="AE237" i="8"/>
  <c r="AF237" i="8" s="1"/>
  <c r="AC238" i="8"/>
  <c r="AD238" i="8"/>
  <c r="AE238" i="8"/>
  <c r="AC239" i="8"/>
  <c r="AD239" i="8"/>
  <c r="AF239" i="8" s="1"/>
  <c r="AE239" i="8"/>
  <c r="AC240" i="8"/>
  <c r="AD240" i="8"/>
  <c r="AE240" i="8"/>
  <c r="AC241" i="8"/>
  <c r="AD241" i="8"/>
  <c r="AF241" i="8" s="1"/>
  <c r="AE241" i="8"/>
  <c r="AC242" i="8"/>
  <c r="AD242" i="8"/>
  <c r="AE242" i="8"/>
  <c r="AC243" i="8"/>
  <c r="AD243" i="8"/>
  <c r="AF243" i="8" s="1"/>
  <c r="AE243" i="8"/>
  <c r="AC244" i="8"/>
  <c r="AD244" i="8"/>
  <c r="AF244" i="8" s="1"/>
  <c r="AE244" i="8"/>
  <c r="AC245" i="8"/>
  <c r="AD245" i="8"/>
  <c r="AE245" i="8"/>
  <c r="AC246" i="8"/>
  <c r="AD246" i="8"/>
  <c r="AE246" i="8"/>
  <c r="AC247" i="8"/>
  <c r="AD247" i="8"/>
  <c r="AE247" i="8"/>
  <c r="AC248" i="8"/>
  <c r="AD248" i="8"/>
  <c r="AE248" i="8"/>
  <c r="AC249" i="8"/>
  <c r="AD249" i="8"/>
  <c r="AF249" i="8" s="1"/>
  <c r="AE249" i="8"/>
  <c r="AC250" i="8"/>
  <c r="AD250" i="8"/>
  <c r="AF250" i="8" s="1"/>
  <c r="AE250" i="8"/>
  <c r="AC251" i="8"/>
  <c r="AD251" i="8"/>
  <c r="AE251" i="8"/>
  <c r="AC252" i="8"/>
  <c r="AD252" i="8"/>
  <c r="AF252" i="8" s="1"/>
  <c r="AE252" i="8"/>
  <c r="AC253" i="8"/>
  <c r="AD253" i="8"/>
  <c r="AE253" i="8"/>
  <c r="AC254" i="8"/>
  <c r="AD254" i="8"/>
  <c r="AF254" i="8" s="1"/>
  <c r="AE254" i="8"/>
  <c r="AC255" i="8"/>
  <c r="AD255" i="8"/>
  <c r="AE255" i="8"/>
  <c r="AC256" i="8"/>
  <c r="AD256" i="8"/>
  <c r="AE256" i="8"/>
  <c r="AC257" i="8"/>
  <c r="AD257" i="8"/>
  <c r="AE257" i="8"/>
  <c r="AC258" i="8"/>
  <c r="AD258" i="8"/>
  <c r="AE258" i="8"/>
  <c r="AF258" i="8" s="1"/>
  <c r="AC259" i="8"/>
  <c r="AD259" i="8"/>
  <c r="AE259" i="8"/>
  <c r="AC260" i="8"/>
  <c r="AD260" i="8"/>
  <c r="AE260" i="8"/>
  <c r="AC261" i="8"/>
  <c r="AD261" i="8"/>
  <c r="AE261" i="8"/>
  <c r="AF261" i="8" s="1"/>
  <c r="AC262" i="8"/>
  <c r="AD262" i="8"/>
  <c r="AE262" i="8"/>
  <c r="AC263" i="8"/>
  <c r="AD263" i="8"/>
  <c r="AE263" i="8"/>
  <c r="AC264" i="8"/>
  <c r="AD264" i="8"/>
  <c r="AE264" i="8"/>
  <c r="AC265" i="8"/>
  <c r="AD265" i="8"/>
  <c r="AE265" i="8"/>
  <c r="AC266" i="8"/>
  <c r="AD266" i="8"/>
  <c r="AE266" i="8"/>
  <c r="AC267" i="8"/>
  <c r="AD267" i="8"/>
  <c r="AE267" i="8"/>
  <c r="AC268" i="8"/>
  <c r="AD268" i="8"/>
  <c r="AE268" i="8"/>
  <c r="AC269" i="8"/>
  <c r="AD269" i="8"/>
  <c r="AE269" i="8"/>
  <c r="AC270" i="8"/>
  <c r="AD270" i="8"/>
  <c r="AF270" i="8" s="1"/>
  <c r="AE270" i="8"/>
  <c r="AC271" i="8"/>
  <c r="AD271" i="8"/>
  <c r="AF271" i="8" s="1"/>
  <c r="AE271" i="8"/>
  <c r="AC272" i="8"/>
  <c r="AD272" i="8"/>
  <c r="AE272" i="8"/>
  <c r="AC273" i="8"/>
  <c r="AD273" i="8"/>
  <c r="AF273" i="8" s="1"/>
  <c r="AE273" i="8"/>
  <c r="AC274" i="8"/>
  <c r="AD274" i="8"/>
  <c r="AE274" i="8"/>
  <c r="AC275" i="8"/>
  <c r="AD275" i="8"/>
  <c r="AE275" i="8"/>
  <c r="AC276" i="8"/>
  <c r="AD276" i="8"/>
  <c r="AE276" i="8"/>
  <c r="AC277" i="8"/>
  <c r="AD277" i="8"/>
  <c r="AE277" i="8"/>
  <c r="AC278" i="8"/>
  <c r="AD278" i="8"/>
  <c r="AF278" i="8" s="1"/>
  <c r="AE278" i="8"/>
  <c r="AC279" i="8"/>
  <c r="AD279" i="8"/>
  <c r="AF279" i="8" s="1"/>
  <c r="AE279" i="8"/>
  <c r="AC280" i="8"/>
  <c r="AD280" i="8"/>
  <c r="AE280" i="8"/>
  <c r="AC281" i="8"/>
  <c r="AD281" i="8"/>
  <c r="AF281" i="8" s="1"/>
  <c r="AE281" i="8"/>
  <c r="AC282" i="8"/>
  <c r="AD282" i="8"/>
  <c r="AE282" i="8"/>
  <c r="AF282" i="8" s="1"/>
  <c r="AC283" i="8"/>
  <c r="AD283" i="8"/>
  <c r="AE283" i="8"/>
  <c r="AC284" i="8"/>
  <c r="AD284" i="8"/>
  <c r="AF284" i="8" s="1"/>
  <c r="AE284" i="8"/>
  <c r="AC285" i="8"/>
  <c r="AD285" i="8"/>
  <c r="AE285" i="8"/>
  <c r="AF285" i="8"/>
  <c r="AC286" i="8"/>
  <c r="AD286" i="8"/>
  <c r="AE286" i="8"/>
  <c r="AC287" i="8"/>
  <c r="AD287" i="8"/>
  <c r="AE287" i="8"/>
  <c r="AC288" i="8"/>
  <c r="AD288" i="8"/>
  <c r="AE288" i="8"/>
  <c r="AC289" i="8"/>
  <c r="AD289" i="8"/>
  <c r="AE289" i="8"/>
  <c r="AC290" i="8"/>
  <c r="AD290" i="8"/>
  <c r="AE290" i="8"/>
  <c r="AC291" i="8"/>
  <c r="AD291" i="8"/>
  <c r="AE291" i="8"/>
  <c r="AC292" i="8"/>
  <c r="AD292" i="8"/>
  <c r="AF292" i="8" s="1"/>
  <c r="AE292" i="8"/>
  <c r="AC293" i="8"/>
  <c r="AD293" i="8"/>
  <c r="AE293" i="8"/>
  <c r="AC294" i="8"/>
  <c r="AD294" i="8"/>
  <c r="AF294" i="8" s="1"/>
  <c r="AE294" i="8"/>
  <c r="AC295" i="8"/>
  <c r="AD295" i="8"/>
  <c r="AF295" i="8" s="1"/>
  <c r="AE295" i="8"/>
  <c r="AC296" i="8"/>
  <c r="AD296" i="8"/>
  <c r="AE296" i="8"/>
  <c r="AC297" i="8"/>
  <c r="AD297" i="8"/>
  <c r="AE297" i="8"/>
  <c r="AC298" i="8"/>
  <c r="AD298" i="8"/>
  <c r="AE298" i="8"/>
  <c r="AC299" i="8"/>
  <c r="AD299" i="8"/>
  <c r="AE299" i="8"/>
  <c r="AC300" i="8"/>
  <c r="AD300" i="8"/>
  <c r="AF300" i="8" s="1"/>
  <c r="AE300" i="8"/>
  <c r="AC301" i="8"/>
  <c r="AD301" i="8"/>
  <c r="AF301" i="8" s="1"/>
  <c r="AE301" i="8"/>
  <c r="AC302" i="8"/>
  <c r="AD302" i="8"/>
  <c r="AF302" i="8" s="1"/>
  <c r="AE302" i="8"/>
  <c r="AC303" i="8"/>
  <c r="AD303" i="8"/>
  <c r="AF303" i="8" s="1"/>
  <c r="AE303" i="8"/>
  <c r="AC304" i="8"/>
  <c r="AD304" i="8"/>
  <c r="AE304" i="8"/>
  <c r="AC305" i="8"/>
  <c r="AD305" i="8"/>
  <c r="AE305" i="8"/>
  <c r="AC210" i="8"/>
  <c r="AD210" i="8"/>
  <c r="AE210" i="8"/>
  <c r="AC211" i="8"/>
  <c r="AD211" i="8"/>
  <c r="AE211" i="8"/>
  <c r="AC212" i="8"/>
  <c r="AD212" i="8"/>
  <c r="AF212" i="8" s="1"/>
  <c r="AE212" i="8"/>
  <c r="AC213" i="8"/>
  <c r="AD213" i="8"/>
  <c r="AE213" i="8"/>
  <c r="AC214" i="8"/>
  <c r="AD214" i="8"/>
  <c r="AE214" i="8"/>
  <c r="AC215" i="8"/>
  <c r="AD215" i="8"/>
  <c r="AE215" i="8"/>
  <c r="AC216" i="8"/>
  <c r="AD216" i="8"/>
  <c r="AE216" i="8"/>
  <c r="AC217" i="8"/>
  <c r="AD217" i="8"/>
  <c r="AE217" i="8"/>
  <c r="AC218" i="8"/>
  <c r="AD218" i="8"/>
  <c r="AE218" i="8"/>
  <c r="AC219" i="8"/>
  <c r="AD219" i="8"/>
  <c r="AE219" i="8"/>
  <c r="AC208" i="8"/>
  <c r="AD208" i="8"/>
  <c r="AE208" i="8"/>
  <c r="AC209" i="8"/>
  <c r="AD209" i="8"/>
  <c r="AE209" i="8"/>
  <c r="AC128" i="8"/>
  <c r="AD128" i="8"/>
  <c r="AE128" i="8"/>
  <c r="AC129" i="8"/>
  <c r="AD129" i="8"/>
  <c r="AE129" i="8"/>
  <c r="AC130" i="8"/>
  <c r="AD130" i="8"/>
  <c r="AE130" i="8"/>
  <c r="AC131" i="8"/>
  <c r="AD131" i="8"/>
  <c r="AE131" i="8"/>
  <c r="AC132" i="8"/>
  <c r="AD132" i="8"/>
  <c r="AE132" i="8"/>
  <c r="AC133" i="8"/>
  <c r="AD133" i="8"/>
  <c r="AE133" i="8"/>
  <c r="AC134" i="8"/>
  <c r="AD134" i="8"/>
  <c r="AE134" i="8"/>
  <c r="AC135" i="8"/>
  <c r="AD135" i="8"/>
  <c r="AE135" i="8"/>
  <c r="AC136" i="8"/>
  <c r="AD136" i="8"/>
  <c r="AE136" i="8"/>
  <c r="AC137" i="8"/>
  <c r="AD137" i="8"/>
  <c r="AE137" i="8"/>
  <c r="AC138" i="8"/>
  <c r="AD138" i="8"/>
  <c r="AE138" i="8"/>
  <c r="AC139" i="8"/>
  <c r="AD139" i="8"/>
  <c r="AE139" i="8"/>
  <c r="AC140" i="8"/>
  <c r="AD140" i="8"/>
  <c r="AE140" i="8"/>
  <c r="AC141" i="8"/>
  <c r="AD141" i="8"/>
  <c r="AE141" i="8"/>
  <c r="AC142" i="8"/>
  <c r="AD142" i="8"/>
  <c r="AE142" i="8"/>
  <c r="AC143" i="8"/>
  <c r="AD143" i="8"/>
  <c r="AE143" i="8"/>
  <c r="AC144" i="8"/>
  <c r="AD144" i="8"/>
  <c r="AE144" i="8"/>
  <c r="AC145" i="8"/>
  <c r="AD145" i="8"/>
  <c r="AE145" i="8"/>
  <c r="AC146" i="8"/>
  <c r="AD146" i="8"/>
  <c r="AE146" i="8"/>
  <c r="AC147" i="8"/>
  <c r="AD147" i="8"/>
  <c r="AE147" i="8"/>
  <c r="AC148" i="8"/>
  <c r="AD148" i="8"/>
  <c r="AE148" i="8"/>
  <c r="AC149" i="8"/>
  <c r="AD149" i="8"/>
  <c r="AE149" i="8"/>
  <c r="AC150" i="8"/>
  <c r="AD150" i="8"/>
  <c r="AE150" i="8"/>
  <c r="AC151" i="8"/>
  <c r="AD151" i="8"/>
  <c r="AE151" i="8"/>
  <c r="AC152" i="8"/>
  <c r="AD152" i="8"/>
  <c r="AE152" i="8"/>
  <c r="AC153" i="8"/>
  <c r="AD153" i="8"/>
  <c r="AE153" i="8"/>
  <c r="AC154" i="8"/>
  <c r="AD154" i="8"/>
  <c r="AE154" i="8"/>
  <c r="AC155" i="8"/>
  <c r="AD155" i="8"/>
  <c r="AE155" i="8"/>
  <c r="Y156" i="8"/>
  <c r="Z156" i="8"/>
  <c r="AA156" i="8"/>
  <c r="AC156" i="8"/>
  <c r="AD156" i="8"/>
  <c r="AE156" i="8"/>
  <c r="AC157" i="8"/>
  <c r="AD157" i="8"/>
  <c r="AE157" i="8"/>
  <c r="AC158" i="8"/>
  <c r="AD158" i="8"/>
  <c r="AE158" i="8"/>
  <c r="AC159" i="8"/>
  <c r="AD159" i="8"/>
  <c r="AE159" i="8"/>
  <c r="AC160" i="8"/>
  <c r="AD160" i="8"/>
  <c r="AE160" i="8"/>
  <c r="AC161" i="8"/>
  <c r="AD161" i="8"/>
  <c r="AE161" i="8"/>
  <c r="AC162" i="8"/>
  <c r="AD162" i="8"/>
  <c r="AE162" i="8"/>
  <c r="AC163" i="8"/>
  <c r="AD163" i="8"/>
  <c r="AE163" i="8"/>
  <c r="AC164" i="8"/>
  <c r="AD164" i="8"/>
  <c r="AE164" i="8"/>
  <c r="AC165" i="8"/>
  <c r="AD165" i="8"/>
  <c r="AE165" i="8"/>
  <c r="AC166" i="8"/>
  <c r="AD166" i="8"/>
  <c r="AE166" i="8"/>
  <c r="AC167" i="8"/>
  <c r="AD167" i="8"/>
  <c r="AE167" i="8"/>
  <c r="AC168" i="8"/>
  <c r="AD168" i="8"/>
  <c r="AE168" i="8"/>
  <c r="AC169" i="8"/>
  <c r="AD169" i="8"/>
  <c r="AE169" i="8"/>
  <c r="AC170" i="8"/>
  <c r="AD170" i="8"/>
  <c r="AE170" i="8"/>
  <c r="AC171" i="8"/>
  <c r="AD171" i="8"/>
  <c r="AE171" i="8"/>
  <c r="AC172" i="8"/>
  <c r="AD172" i="8"/>
  <c r="AE172" i="8"/>
  <c r="AC173" i="8"/>
  <c r="AD173" i="8"/>
  <c r="AE173" i="8"/>
  <c r="AC174" i="8"/>
  <c r="AD174" i="8"/>
  <c r="AE174" i="8"/>
  <c r="AC175" i="8"/>
  <c r="AD175" i="8"/>
  <c r="AE175" i="8"/>
  <c r="AC176" i="8"/>
  <c r="AD176" i="8"/>
  <c r="AE176" i="8"/>
  <c r="AC177" i="8"/>
  <c r="AD177" i="8"/>
  <c r="AE177" i="8"/>
  <c r="AC178" i="8"/>
  <c r="AD178" i="8"/>
  <c r="AE178" i="8"/>
  <c r="AC179" i="8"/>
  <c r="AD179" i="8"/>
  <c r="AE179" i="8"/>
  <c r="AC180" i="8"/>
  <c r="AD180" i="8"/>
  <c r="AE180" i="8"/>
  <c r="AC181" i="8"/>
  <c r="AD181" i="8"/>
  <c r="AE181" i="8"/>
  <c r="AC182" i="8"/>
  <c r="AD182" i="8"/>
  <c r="AE182" i="8"/>
  <c r="AC183" i="8"/>
  <c r="AD183" i="8"/>
  <c r="AE183" i="8"/>
  <c r="AC184" i="8"/>
  <c r="AD184" i="8"/>
  <c r="AE184" i="8"/>
  <c r="AC185" i="8"/>
  <c r="AD185" i="8"/>
  <c r="AE185" i="8"/>
  <c r="AC186" i="8"/>
  <c r="AD186" i="8"/>
  <c r="AE186" i="8"/>
  <c r="AC187" i="8"/>
  <c r="AD187" i="8"/>
  <c r="AE187" i="8"/>
  <c r="AC188" i="8"/>
  <c r="AD188" i="8"/>
  <c r="AE188" i="8"/>
  <c r="AC189" i="8"/>
  <c r="AD189" i="8"/>
  <c r="AE189" i="8"/>
  <c r="AC190" i="8"/>
  <c r="AD190" i="8"/>
  <c r="AE190" i="8"/>
  <c r="AC191" i="8"/>
  <c r="AD191" i="8"/>
  <c r="AE191" i="8"/>
  <c r="AC192" i="8"/>
  <c r="AD192" i="8"/>
  <c r="AE192" i="8"/>
  <c r="AC193" i="8"/>
  <c r="AD193" i="8"/>
  <c r="AE193" i="8"/>
  <c r="AC194" i="8"/>
  <c r="AD194" i="8"/>
  <c r="AE194" i="8"/>
  <c r="AC195" i="8"/>
  <c r="AD195" i="8"/>
  <c r="AE195" i="8"/>
  <c r="AC196" i="8"/>
  <c r="AD196" i="8"/>
  <c r="AE196" i="8"/>
  <c r="AC197" i="8"/>
  <c r="AD197" i="8"/>
  <c r="AE197" i="8"/>
  <c r="AC198" i="8"/>
  <c r="AD198" i="8"/>
  <c r="AE198" i="8"/>
  <c r="AC199" i="8"/>
  <c r="AD199" i="8"/>
  <c r="AE199" i="8"/>
  <c r="AC200" i="8"/>
  <c r="AD200" i="8"/>
  <c r="AE200" i="8"/>
  <c r="AC201" i="8"/>
  <c r="AD201" i="8"/>
  <c r="AE201" i="8"/>
  <c r="AC202" i="8"/>
  <c r="AD202" i="8"/>
  <c r="AE202" i="8"/>
  <c r="AC203" i="8"/>
  <c r="AD203" i="8"/>
  <c r="AE203" i="8"/>
  <c r="AC204" i="8"/>
  <c r="AD204" i="8"/>
  <c r="AE204" i="8"/>
  <c r="AC205" i="8"/>
  <c r="AD205" i="8"/>
  <c r="AE205" i="8"/>
  <c r="AC206" i="8"/>
  <c r="AD206" i="8"/>
  <c r="AE206" i="8"/>
  <c r="Y207" i="8"/>
  <c r="Z207" i="8"/>
  <c r="AA207" i="8"/>
  <c r="AC207" i="8"/>
  <c r="AD207" i="8"/>
  <c r="AE207" i="8"/>
  <c r="AC81" i="8"/>
  <c r="AD81" i="8"/>
  <c r="AE81" i="8"/>
  <c r="AC82" i="8"/>
  <c r="AD82" i="8"/>
  <c r="AE82" i="8"/>
  <c r="AC83" i="8"/>
  <c r="AD83" i="8"/>
  <c r="AE83" i="8"/>
  <c r="AC84" i="8"/>
  <c r="AD84" i="8"/>
  <c r="AE84" i="8"/>
  <c r="AC85" i="8"/>
  <c r="AD85" i="8"/>
  <c r="AE85" i="8"/>
  <c r="AC86" i="8"/>
  <c r="AD86" i="8"/>
  <c r="AE86" i="8"/>
  <c r="AC87" i="8"/>
  <c r="AD87" i="8"/>
  <c r="AE87" i="8"/>
  <c r="AC88" i="8"/>
  <c r="AD88" i="8"/>
  <c r="AE88" i="8"/>
  <c r="AC89" i="8"/>
  <c r="AD89" i="8"/>
  <c r="AE89" i="8"/>
  <c r="AC90" i="8"/>
  <c r="AD90" i="8"/>
  <c r="AE90" i="8"/>
  <c r="AC91" i="8"/>
  <c r="AD91" i="8"/>
  <c r="AE91" i="8"/>
  <c r="AC92" i="8"/>
  <c r="AD92" i="8"/>
  <c r="AE92" i="8"/>
  <c r="AC93" i="8"/>
  <c r="AD93" i="8"/>
  <c r="AE93" i="8"/>
  <c r="AC94" i="8"/>
  <c r="AD94" i="8"/>
  <c r="AE94" i="8"/>
  <c r="AC95" i="8"/>
  <c r="AD95" i="8"/>
  <c r="AE95" i="8"/>
  <c r="AC96" i="8"/>
  <c r="AD96" i="8"/>
  <c r="AE96" i="8"/>
  <c r="AC97" i="8"/>
  <c r="AD97" i="8"/>
  <c r="AE97" i="8"/>
  <c r="AC98" i="8"/>
  <c r="AD98" i="8"/>
  <c r="AE98" i="8"/>
  <c r="AC99" i="8"/>
  <c r="AD99" i="8"/>
  <c r="AE99" i="8"/>
  <c r="AC100" i="8"/>
  <c r="AD100" i="8"/>
  <c r="AE100" i="8"/>
  <c r="AC101" i="8"/>
  <c r="AD101" i="8"/>
  <c r="AE101" i="8"/>
  <c r="AC102" i="8"/>
  <c r="AD102" i="8"/>
  <c r="AE102" i="8"/>
  <c r="AC103" i="8"/>
  <c r="AD103" i="8"/>
  <c r="AE103" i="8"/>
  <c r="AC104" i="8"/>
  <c r="AD104" i="8"/>
  <c r="AE104" i="8"/>
  <c r="AC105" i="8"/>
  <c r="AD105" i="8"/>
  <c r="AE105" i="8"/>
  <c r="Z106" i="8"/>
  <c r="AA106" i="8"/>
  <c r="AC106" i="8"/>
  <c r="AD106" i="8"/>
  <c r="AE106" i="8"/>
  <c r="AC107" i="8"/>
  <c r="AD107" i="8"/>
  <c r="AE107" i="8"/>
  <c r="AC108" i="8"/>
  <c r="AD108" i="8"/>
  <c r="AE108" i="8"/>
  <c r="AC109" i="8"/>
  <c r="AD109" i="8"/>
  <c r="AE109" i="8"/>
  <c r="AC110" i="8"/>
  <c r="AD110" i="8"/>
  <c r="AE110" i="8"/>
  <c r="AC111" i="8"/>
  <c r="AD111" i="8"/>
  <c r="AE111" i="8"/>
  <c r="AC112" i="8"/>
  <c r="AD112" i="8"/>
  <c r="AE112" i="8"/>
  <c r="AC113" i="8"/>
  <c r="AD113" i="8"/>
  <c r="AE113" i="8"/>
  <c r="AC114" i="8"/>
  <c r="AD114" i="8"/>
  <c r="AE114" i="8"/>
  <c r="AC115" i="8"/>
  <c r="AD115" i="8"/>
  <c r="AE115" i="8"/>
  <c r="AC116" i="8"/>
  <c r="AD116" i="8"/>
  <c r="AE116" i="8"/>
  <c r="AC117" i="8"/>
  <c r="AD117" i="8"/>
  <c r="AE117" i="8"/>
  <c r="AC118" i="8"/>
  <c r="AD118" i="8"/>
  <c r="AE118" i="8"/>
  <c r="AC119" i="8"/>
  <c r="AD119" i="8"/>
  <c r="AE119" i="8"/>
  <c r="AC120" i="8"/>
  <c r="AD120" i="8"/>
  <c r="AE120" i="8"/>
  <c r="AC121" i="8"/>
  <c r="AD121" i="8"/>
  <c r="AE121" i="8"/>
  <c r="AC122" i="8"/>
  <c r="AD122" i="8"/>
  <c r="AE122" i="8"/>
  <c r="AC123" i="8"/>
  <c r="AD123" i="8"/>
  <c r="AE123" i="8"/>
  <c r="AC124" i="8"/>
  <c r="AD124" i="8"/>
  <c r="AE124" i="8"/>
  <c r="AC125" i="8"/>
  <c r="AD125" i="8"/>
  <c r="AE125" i="8"/>
  <c r="AC126" i="8"/>
  <c r="AD126" i="8"/>
  <c r="AE126" i="8"/>
  <c r="AC127" i="8"/>
  <c r="AD127" i="8"/>
  <c r="AE127" i="8"/>
  <c r="AC66" i="8"/>
  <c r="AD66" i="8"/>
  <c r="AE66" i="8"/>
  <c r="AC67" i="8"/>
  <c r="AD67" i="8"/>
  <c r="AE67" i="8"/>
  <c r="AC68" i="8"/>
  <c r="AD68" i="8"/>
  <c r="AE68" i="8"/>
  <c r="AC69" i="8"/>
  <c r="AD69" i="8"/>
  <c r="AE69" i="8"/>
  <c r="AC70" i="8"/>
  <c r="AD70" i="8"/>
  <c r="AE70" i="8"/>
  <c r="AC71" i="8"/>
  <c r="AD71" i="8"/>
  <c r="AE71" i="8"/>
  <c r="AC72" i="8"/>
  <c r="AD72" i="8"/>
  <c r="AE72" i="8"/>
  <c r="AC73" i="8"/>
  <c r="AD73" i="8"/>
  <c r="AE73" i="8"/>
  <c r="AC74" i="8"/>
  <c r="AD74" i="8"/>
  <c r="AE74" i="8"/>
  <c r="AC75" i="8"/>
  <c r="AD75" i="8"/>
  <c r="AE75" i="8"/>
  <c r="AC76" i="8"/>
  <c r="AD76" i="8"/>
  <c r="AE76" i="8"/>
  <c r="AC77" i="8"/>
  <c r="AD77" i="8"/>
  <c r="AE77" i="8"/>
  <c r="AC78" i="8"/>
  <c r="AD78" i="8"/>
  <c r="AE78" i="8"/>
  <c r="AC79" i="8"/>
  <c r="AD79" i="8"/>
  <c r="AE79" i="8"/>
  <c r="AC80" i="8"/>
  <c r="AD80" i="8"/>
  <c r="AE80" i="8"/>
  <c r="AC30" i="8"/>
  <c r="AD30" i="8"/>
  <c r="AE30" i="8"/>
  <c r="AC31" i="8"/>
  <c r="AD31" i="8"/>
  <c r="AE31" i="8"/>
  <c r="AC32" i="8"/>
  <c r="AD32" i="8"/>
  <c r="AE32" i="8"/>
  <c r="AC33" i="8"/>
  <c r="AD33" i="8"/>
  <c r="AE33" i="8"/>
  <c r="AC34" i="8"/>
  <c r="AD34" i="8"/>
  <c r="AE34" i="8"/>
  <c r="AC35" i="8"/>
  <c r="AD35" i="8"/>
  <c r="AE35" i="8"/>
  <c r="AC36" i="8"/>
  <c r="AD36" i="8"/>
  <c r="AE36" i="8"/>
  <c r="AC37" i="8"/>
  <c r="AD37" i="8"/>
  <c r="AE37" i="8"/>
  <c r="AC38" i="8"/>
  <c r="AD38" i="8"/>
  <c r="AE38" i="8"/>
  <c r="AC39" i="8"/>
  <c r="AD39" i="8"/>
  <c r="AE39" i="8"/>
  <c r="AC40" i="8"/>
  <c r="AD40" i="8"/>
  <c r="AE40" i="8"/>
  <c r="AC41" i="8"/>
  <c r="AD41" i="8"/>
  <c r="AE41" i="8"/>
  <c r="AC42" i="8"/>
  <c r="AD42" i="8"/>
  <c r="AE42" i="8"/>
  <c r="AC43" i="8"/>
  <c r="AD43" i="8"/>
  <c r="AE43" i="8"/>
  <c r="AC44" i="8"/>
  <c r="AD44" i="8"/>
  <c r="AE44" i="8"/>
  <c r="AC45" i="8"/>
  <c r="AD45" i="8"/>
  <c r="AE45" i="8"/>
  <c r="AC46" i="8"/>
  <c r="AD46" i="8"/>
  <c r="AE46" i="8"/>
  <c r="AC47" i="8"/>
  <c r="AD47" i="8"/>
  <c r="AE47" i="8"/>
  <c r="AC48" i="8"/>
  <c r="AD48" i="8"/>
  <c r="AE48" i="8"/>
  <c r="AC49" i="8"/>
  <c r="AD49" i="8"/>
  <c r="AE49" i="8"/>
  <c r="AC50" i="8"/>
  <c r="AD50" i="8"/>
  <c r="AE50" i="8"/>
  <c r="AC51" i="8"/>
  <c r="AD51" i="8"/>
  <c r="AE51" i="8"/>
  <c r="AC52" i="8"/>
  <c r="AD52" i="8"/>
  <c r="AE52" i="8"/>
  <c r="AC53" i="8"/>
  <c r="AD53" i="8"/>
  <c r="AE53" i="8"/>
  <c r="AC54" i="8"/>
  <c r="AD54" i="8"/>
  <c r="AE54" i="8"/>
  <c r="AC55" i="8"/>
  <c r="AD55" i="8"/>
  <c r="AE55" i="8"/>
  <c r="AC56" i="8"/>
  <c r="AD56" i="8"/>
  <c r="AE56" i="8"/>
  <c r="Z57" i="8"/>
  <c r="AA57" i="8"/>
  <c r="AC57" i="8"/>
  <c r="AD57" i="8"/>
  <c r="AE57" i="8"/>
  <c r="AC58" i="8"/>
  <c r="AD58" i="8"/>
  <c r="AE58" i="8"/>
  <c r="AC59" i="8"/>
  <c r="AD59" i="8"/>
  <c r="AE59" i="8"/>
  <c r="AC60" i="8"/>
  <c r="AD60" i="8"/>
  <c r="AE60" i="8"/>
  <c r="AC61" i="8"/>
  <c r="AD61" i="8"/>
  <c r="AE61" i="8"/>
  <c r="AC62" i="8"/>
  <c r="AD62" i="8"/>
  <c r="AE62" i="8"/>
  <c r="AC63" i="8"/>
  <c r="AD63" i="8"/>
  <c r="AE63" i="8"/>
  <c r="AC64" i="8"/>
  <c r="AD64" i="8"/>
  <c r="AE64" i="8"/>
  <c r="AC65" i="8"/>
  <c r="AD65" i="8"/>
  <c r="AE65" i="8"/>
  <c r="AE29" i="8"/>
  <c r="AD29" i="8"/>
  <c r="AC29" i="8"/>
  <c r="AE28" i="8"/>
  <c r="AD28" i="8"/>
  <c r="AC28" i="8"/>
  <c r="AE27" i="8"/>
  <c r="AD27" i="8"/>
  <c r="AC27" i="8"/>
  <c r="AE26" i="8"/>
  <c r="AD26" i="8"/>
  <c r="AC26" i="8"/>
  <c r="AE25" i="8"/>
  <c r="AD25" i="8"/>
  <c r="AC25" i="8"/>
  <c r="AE24" i="8"/>
  <c r="AD24" i="8"/>
  <c r="AC24" i="8"/>
  <c r="AE23" i="8"/>
  <c r="AD23" i="8"/>
  <c r="AC23" i="8"/>
  <c r="AE22" i="8"/>
  <c r="AD22" i="8"/>
  <c r="AC22" i="8"/>
  <c r="AE21" i="8"/>
  <c r="AD21" i="8"/>
  <c r="AC21" i="8"/>
  <c r="AE20" i="8"/>
  <c r="AD20" i="8"/>
  <c r="AC20" i="8"/>
  <c r="AE19" i="8"/>
  <c r="AD19" i="8"/>
  <c r="AC19" i="8"/>
  <c r="AE18" i="8"/>
  <c r="AD18" i="8"/>
  <c r="AC18" i="8"/>
  <c r="AE17" i="8"/>
  <c r="AD17" i="8"/>
  <c r="AC17" i="8"/>
  <c r="AE16" i="8"/>
  <c r="AD16" i="8"/>
  <c r="AC16" i="8"/>
  <c r="AE15" i="8"/>
  <c r="AD15" i="8"/>
  <c r="AC15" i="8"/>
  <c r="AE14" i="8"/>
  <c r="AD14" i="8"/>
  <c r="AC14" i="8"/>
  <c r="AE13" i="8"/>
  <c r="AD13" i="8"/>
  <c r="AC13" i="8"/>
  <c r="AE12" i="8"/>
  <c r="AD12" i="8"/>
  <c r="AC12" i="8"/>
  <c r="AE11" i="8"/>
  <c r="AD11" i="8"/>
  <c r="AC11" i="8"/>
  <c r="AE10" i="8"/>
  <c r="AD10" i="8"/>
  <c r="AC10" i="8"/>
  <c r="AE9" i="8"/>
  <c r="AD9" i="8"/>
  <c r="AC9" i="8"/>
  <c r="AE8" i="8"/>
  <c r="AD8" i="8"/>
  <c r="AC8" i="8"/>
  <c r="AB8" i="8"/>
  <c r="AB9" i="8" s="1"/>
  <c r="AB10" i="8" s="1"/>
  <c r="AB11" i="8" s="1"/>
  <c r="AB12" i="8" s="1"/>
  <c r="AB13" i="8" s="1"/>
  <c r="AB14" i="8" s="1"/>
  <c r="AB15" i="8" s="1"/>
  <c r="AB16" i="8" s="1"/>
  <c r="AB17" i="8" s="1"/>
  <c r="AB18" i="8" s="1"/>
  <c r="AB19" i="8" s="1"/>
  <c r="AB20" i="8" s="1"/>
  <c r="AB21" i="8" s="1"/>
  <c r="AB22" i="8" s="1"/>
  <c r="AB23" i="8" s="1"/>
  <c r="AB24" i="8" s="1"/>
  <c r="AB25" i="8" s="1"/>
  <c r="AB26" i="8" s="1"/>
  <c r="AB27" i="8" s="1"/>
  <c r="AB28" i="8" s="1"/>
  <c r="AB29" i="8" s="1"/>
  <c r="AB30" i="8" s="1"/>
  <c r="AB31" i="8" s="1"/>
  <c r="AB32" i="8" s="1"/>
  <c r="AB33" i="8" s="1"/>
  <c r="AB34" i="8" s="1"/>
  <c r="AB35" i="8" s="1"/>
  <c r="AB36" i="8" s="1"/>
  <c r="AB37" i="8" s="1"/>
  <c r="AB38" i="8" s="1"/>
  <c r="AB39" i="8" s="1"/>
  <c r="AB40" i="8" s="1"/>
  <c r="AB41" i="8" s="1"/>
  <c r="AB42" i="8" s="1"/>
  <c r="AB43" i="8" s="1"/>
  <c r="AB44" i="8" s="1"/>
  <c r="AB45" i="8" s="1"/>
  <c r="AB46" i="8" s="1"/>
  <c r="AB47" i="8" s="1"/>
  <c r="AB48" i="8" s="1"/>
  <c r="AB49" i="8" s="1"/>
  <c r="AB50" i="8" s="1"/>
  <c r="AB51" i="8" s="1"/>
  <c r="AB52" i="8" s="1"/>
  <c r="AB53" i="8" s="1"/>
  <c r="AB54" i="8" s="1"/>
  <c r="AB55" i="8" s="1"/>
  <c r="AB56" i="8" s="1"/>
  <c r="AB57" i="8" s="1"/>
  <c r="AB58" i="8" s="1"/>
  <c r="AB59" i="8" s="1"/>
  <c r="AB60" i="8" s="1"/>
  <c r="AB61" i="8" s="1"/>
  <c r="AB62" i="8" s="1"/>
  <c r="AB63" i="8" s="1"/>
  <c r="AB64" i="8" s="1"/>
  <c r="AB65" i="8" s="1"/>
  <c r="AB66" i="8" s="1"/>
  <c r="AB67" i="8" s="1"/>
  <c r="AB68" i="8" s="1"/>
  <c r="AB69" i="8" s="1"/>
  <c r="AB70" i="8" s="1"/>
  <c r="AB71" i="8" s="1"/>
  <c r="AB72" i="8" s="1"/>
  <c r="AB73" i="8" s="1"/>
  <c r="AB74" i="8" s="1"/>
  <c r="AB75" i="8" s="1"/>
  <c r="AB76" i="8" s="1"/>
  <c r="AB77" i="8" s="1"/>
  <c r="AB78" i="8" s="1"/>
  <c r="AB79" i="8" s="1"/>
  <c r="AB80" i="8" s="1"/>
  <c r="AB81" i="8" s="1"/>
  <c r="AB82" i="8" s="1"/>
  <c r="AB83" i="8" s="1"/>
  <c r="AB84" i="8" s="1"/>
  <c r="AB85" i="8" s="1"/>
  <c r="AB86" i="8" s="1"/>
  <c r="AB87" i="8" s="1"/>
  <c r="AB88" i="8" s="1"/>
  <c r="AB89" i="8" s="1"/>
  <c r="AB90" i="8" s="1"/>
  <c r="AB91" i="8" s="1"/>
  <c r="AB92" i="8" s="1"/>
  <c r="AB93" i="8" s="1"/>
  <c r="AB94" i="8" s="1"/>
  <c r="AB95" i="8" s="1"/>
  <c r="AB96" i="8" s="1"/>
  <c r="AB97" i="8" s="1"/>
  <c r="AB98" i="8" s="1"/>
  <c r="AB99" i="8" s="1"/>
  <c r="AB100" i="8" s="1"/>
  <c r="AB101" i="8" s="1"/>
  <c r="AB102" i="8" s="1"/>
  <c r="AB103" i="8" s="1"/>
  <c r="AB104" i="8" s="1"/>
  <c r="AB105" i="8" s="1"/>
  <c r="AB106" i="8" s="1"/>
  <c r="AB107" i="8" s="1"/>
  <c r="AB108" i="8" s="1"/>
  <c r="AB109" i="8" s="1"/>
  <c r="AB110" i="8" s="1"/>
  <c r="AB111" i="8" s="1"/>
  <c r="AB112" i="8" s="1"/>
  <c r="AB113" i="8" s="1"/>
  <c r="AB114" i="8" s="1"/>
  <c r="AB115" i="8" s="1"/>
  <c r="AB116" i="8" s="1"/>
  <c r="AB117" i="8" s="1"/>
  <c r="AB118" i="8" s="1"/>
  <c r="AB119" i="8" s="1"/>
  <c r="AB120" i="8" s="1"/>
  <c r="AB121" i="8" s="1"/>
  <c r="AB122" i="8" s="1"/>
  <c r="AB123" i="8" s="1"/>
  <c r="AB124" i="8" s="1"/>
  <c r="AB125" i="8" s="1"/>
  <c r="AB126" i="8" s="1"/>
  <c r="AB127" i="8" s="1"/>
  <c r="AB128" i="8" s="1"/>
  <c r="AB129" i="8" s="1"/>
  <c r="AB130" i="8" s="1"/>
  <c r="AB131" i="8" s="1"/>
  <c r="AB132" i="8" s="1"/>
  <c r="AB133" i="8" s="1"/>
  <c r="AB134" i="8" s="1"/>
  <c r="AB135" i="8" s="1"/>
  <c r="AB136" i="8" s="1"/>
  <c r="AB137" i="8" s="1"/>
  <c r="AB138" i="8" s="1"/>
  <c r="AB139" i="8" s="1"/>
  <c r="AB140" i="8" s="1"/>
  <c r="AB141" i="8" s="1"/>
  <c r="AB142" i="8" s="1"/>
  <c r="AB143" i="8" s="1"/>
  <c r="AB144" i="8" s="1"/>
  <c r="AB145" i="8" s="1"/>
  <c r="AB146" i="8" s="1"/>
  <c r="AB147" i="8" s="1"/>
  <c r="AB148" i="8" s="1"/>
  <c r="AB149" i="8" s="1"/>
  <c r="AB150" i="8" s="1"/>
  <c r="AB151" i="8" s="1"/>
  <c r="AB152" i="8" s="1"/>
  <c r="AB153" i="8" s="1"/>
  <c r="AB154" i="8" s="1"/>
  <c r="AB155" i="8" s="1"/>
  <c r="AB156" i="8" s="1"/>
  <c r="AB157" i="8" s="1"/>
  <c r="AB158" i="8" s="1"/>
  <c r="AB159" i="8" s="1"/>
  <c r="AB160" i="8" s="1"/>
  <c r="AB161" i="8" s="1"/>
  <c r="AB162" i="8" s="1"/>
  <c r="AB163" i="8" s="1"/>
  <c r="AB164" i="8" s="1"/>
  <c r="AB165" i="8" s="1"/>
  <c r="AB166" i="8" s="1"/>
  <c r="AB167" i="8" s="1"/>
  <c r="AB168" i="8" s="1"/>
  <c r="AB169" i="8" s="1"/>
  <c r="AB170" i="8" s="1"/>
  <c r="AB171" i="8" s="1"/>
  <c r="AB172" i="8" s="1"/>
  <c r="AB173" i="8" s="1"/>
  <c r="AB174" i="8" s="1"/>
  <c r="AB175" i="8" s="1"/>
  <c r="AB176" i="8" s="1"/>
  <c r="AB177" i="8" s="1"/>
  <c r="AB178" i="8" s="1"/>
  <c r="AB179" i="8" s="1"/>
  <c r="AB180" i="8" s="1"/>
  <c r="AB181" i="8" s="1"/>
  <c r="AB182" i="8" s="1"/>
  <c r="AB183" i="8" s="1"/>
  <c r="AB184" i="8" s="1"/>
  <c r="AB185" i="8" s="1"/>
  <c r="AB186" i="8" s="1"/>
  <c r="AB187" i="8" s="1"/>
  <c r="AB188" i="8" s="1"/>
  <c r="AB189" i="8" s="1"/>
  <c r="AB190" i="8" s="1"/>
  <c r="AB191" i="8" s="1"/>
  <c r="AB192" i="8" s="1"/>
  <c r="AB193" i="8" s="1"/>
  <c r="AB194" i="8" s="1"/>
  <c r="AB195" i="8" s="1"/>
  <c r="AB196" i="8" s="1"/>
  <c r="AB197" i="8" s="1"/>
  <c r="AB198" i="8" s="1"/>
  <c r="AB199" i="8" s="1"/>
  <c r="AB200" i="8" s="1"/>
  <c r="AB201" i="8" s="1"/>
  <c r="AB202" i="8" s="1"/>
  <c r="AB203" i="8" s="1"/>
  <c r="AB204" i="8" s="1"/>
  <c r="AB205" i="8" s="1"/>
  <c r="AB206" i="8" s="1"/>
  <c r="AB207" i="8" s="1"/>
  <c r="AB208" i="8" s="1"/>
  <c r="AB209" i="8" s="1"/>
  <c r="AB210" i="8" s="1"/>
  <c r="AB211" i="8" s="1"/>
  <c r="AB212" i="8" s="1"/>
  <c r="AB213" i="8" s="1"/>
  <c r="AB214" i="8" s="1"/>
  <c r="AB215" i="8" s="1"/>
  <c r="AB216" i="8" s="1"/>
  <c r="AB217" i="8" s="1"/>
  <c r="AB218" i="8" s="1"/>
  <c r="AB219" i="8" s="1"/>
  <c r="AB220" i="8" s="1"/>
  <c r="AB221" i="8" s="1"/>
  <c r="AB222" i="8" s="1"/>
  <c r="AB223" i="8" s="1"/>
  <c r="AB224" i="8" s="1"/>
  <c r="AB225" i="8" s="1"/>
  <c r="AB226" i="8" s="1"/>
  <c r="AB227" i="8" s="1"/>
  <c r="AB228" i="8" s="1"/>
  <c r="AB229" i="8" s="1"/>
  <c r="AB230" i="8" s="1"/>
  <c r="AB231" i="8" s="1"/>
  <c r="AB232" i="8" s="1"/>
  <c r="AB233" i="8" s="1"/>
  <c r="AB234" i="8" s="1"/>
  <c r="AB235" i="8" s="1"/>
  <c r="AB236" i="8" s="1"/>
  <c r="AB237" i="8" s="1"/>
  <c r="AB238" i="8" s="1"/>
  <c r="AB239" i="8" s="1"/>
  <c r="AB240" i="8" s="1"/>
  <c r="AB241" i="8" s="1"/>
  <c r="AB242" i="8" s="1"/>
  <c r="AB243" i="8" s="1"/>
  <c r="AB244" i="8" s="1"/>
  <c r="AB245" i="8" s="1"/>
  <c r="AB246" i="8" s="1"/>
  <c r="AB247" i="8" s="1"/>
  <c r="AB248" i="8" s="1"/>
  <c r="AB249" i="8" s="1"/>
  <c r="AB250" i="8" s="1"/>
  <c r="AB251" i="8" s="1"/>
  <c r="AB252" i="8" s="1"/>
  <c r="AB253" i="8" s="1"/>
  <c r="AB254" i="8" s="1"/>
  <c r="AB255" i="8" s="1"/>
  <c r="AB256" i="8" s="1"/>
  <c r="AB257" i="8" s="1"/>
  <c r="AB258" i="8" s="1"/>
  <c r="AB259" i="8" s="1"/>
  <c r="AB260" i="8" s="1"/>
  <c r="AB261" i="8" s="1"/>
  <c r="AB262" i="8" s="1"/>
  <c r="AB263" i="8" s="1"/>
  <c r="AB264" i="8" s="1"/>
  <c r="AB265" i="8" s="1"/>
  <c r="AB266" i="8" s="1"/>
  <c r="AB267" i="8" s="1"/>
  <c r="AB268" i="8" s="1"/>
  <c r="AB269" i="8" s="1"/>
  <c r="AB270" i="8" s="1"/>
  <c r="AB271" i="8" s="1"/>
  <c r="AB272" i="8" s="1"/>
  <c r="AB273" i="8" s="1"/>
  <c r="AB274" i="8" s="1"/>
  <c r="AB275" i="8" s="1"/>
  <c r="AB276" i="8" s="1"/>
  <c r="AB277" i="8" s="1"/>
  <c r="AB278" i="8" s="1"/>
  <c r="AB279" i="8" s="1"/>
  <c r="AB280" i="8" s="1"/>
  <c r="AB281" i="8" s="1"/>
  <c r="AB282" i="8" s="1"/>
  <c r="AB283" i="8" s="1"/>
  <c r="AB284" i="8" s="1"/>
  <c r="AB285" i="8" s="1"/>
  <c r="AB286" i="8" s="1"/>
  <c r="AB287" i="8" s="1"/>
  <c r="AB288" i="8" s="1"/>
  <c r="AB289" i="8" s="1"/>
  <c r="AB290" i="8" s="1"/>
  <c r="AB291" i="8" s="1"/>
  <c r="AB292" i="8" s="1"/>
  <c r="AB293" i="8" s="1"/>
  <c r="AB294" i="8" s="1"/>
  <c r="AB295" i="8" s="1"/>
  <c r="AB296" i="8" s="1"/>
  <c r="AB297" i="8" s="1"/>
  <c r="AB298" i="8" s="1"/>
  <c r="AB299" i="8" s="1"/>
  <c r="AB300" i="8" s="1"/>
  <c r="AB301" i="8" s="1"/>
  <c r="AB302" i="8" s="1"/>
  <c r="AB303" i="8" s="1"/>
  <c r="AB304" i="8" s="1"/>
  <c r="AB305" i="8" s="1"/>
  <c r="AE7" i="8"/>
  <c r="AD7" i="8"/>
  <c r="AC7" i="8"/>
  <c r="Z7" i="8"/>
  <c r="Y7" i="8"/>
  <c r="AC220" i="7"/>
  <c r="AD220" i="7"/>
  <c r="AE220" i="7"/>
  <c r="AF220" i="7" s="1"/>
  <c r="AC221" i="7"/>
  <c r="AD221" i="7"/>
  <c r="AE221" i="7"/>
  <c r="AC222" i="7"/>
  <c r="AD222" i="7"/>
  <c r="AE222" i="7"/>
  <c r="AC223" i="7"/>
  <c r="AD223" i="7"/>
  <c r="AE223" i="7"/>
  <c r="AC224" i="7"/>
  <c r="AD224" i="7"/>
  <c r="AE224" i="7"/>
  <c r="AC225" i="7"/>
  <c r="AD225" i="7"/>
  <c r="AF225" i="7" s="1"/>
  <c r="AE225" i="7"/>
  <c r="AC226" i="7"/>
  <c r="AD226" i="7"/>
  <c r="AF226" i="7" s="1"/>
  <c r="AE226" i="7"/>
  <c r="AC227" i="7"/>
  <c r="AD227" i="7"/>
  <c r="AE227" i="7"/>
  <c r="AC228" i="7"/>
  <c r="AD228" i="7"/>
  <c r="AF228" i="7" s="1"/>
  <c r="AE228" i="7"/>
  <c r="AC229" i="7"/>
  <c r="AD229" i="7"/>
  <c r="AE229" i="7"/>
  <c r="AC230" i="7"/>
  <c r="AD230" i="7"/>
  <c r="AE230" i="7"/>
  <c r="AC231" i="7"/>
  <c r="AD231" i="7"/>
  <c r="AF231" i="7" s="1"/>
  <c r="AE231" i="7"/>
  <c r="AC232" i="7"/>
  <c r="AD232" i="7"/>
  <c r="AE232" i="7"/>
  <c r="AC233" i="7"/>
  <c r="AD233" i="7"/>
  <c r="AF233" i="7" s="1"/>
  <c r="AE233" i="7"/>
  <c r="AC234" i="7"/>
  <c r="AD234" i="7"/>
  <c r="AF234" i="7" s="1"/>
  <c r="AE234" i="7"/>
  <c r="AC235" i="7"/>
  <c r="AD235" i="7"/>
  <c r="AE235" i="7"/>
  <c r="AC236" i="7"/>
  <c r="AD236" i="7"/>
  <c r="AF236" i="7" s="1"/>
  <c r="AE236" i="7"/>
  <c r="AC237" i="7"/>
  <c r="AD237" i="7"/>
  <c r="AE237" i="7"/>
  <c r="AC238" i="7"/>
  <c r="AD238" i="7"/>
  <c r="AE238" i="7"/>
  <c r="AC239" i="7"/>
  <c r="AD239" i="7"/>
  <c r="AE239" i="7"/>
  <c r="AC240" i="7"/>
  <c r="AD240" i="7"/>
  <c r="AF240" i="7" s="1"/>
  <c r="AE240" i="7"/>
  <c r="AC241" i="7"/>
  <c r="AD241" i="7"/>
  <c r="AE241" i="7"/>
  <c r="AC242" i="7"/>
  <c r="AD242" i="7"/>
  <c r="AF242" i="7" s="1"/>
  <c r="AE242" i="7"/>
  <c r="AC243" i="7"/>
  <c r="AD243" i="7"/>
  <c r="AF243" i="7" s="1"/>
  <c r="AE243" i="7"/>
  <c r="AC244" i="7"/>
  <c r="AD244" i="7"/>
  <c r="AF244" i="7" s="1"/>
  <c r="AE244" i="7"/>
  <c r="AC245" i="7"/>
  <c r="AD245" i="7"/>
  <c r="AF245" i="7" s="1"/>
  <c r="AE245" i="7"/>
  <c r="AC246" i="7"/>
  <c r="AD246" i="7"/>
  <c r="AF246" i="7" s="1"/>
  <c r="AE246" i="7"/>
  <c r="AC247" i="7"/>
  <c r="AD247" i="7"/>
  <c r="AF247" i="7" s="1"/>
  <c r="AE247" i="7"/>
  <c r="AC248" i="7"/>
  <c r="AD248" i="7"/>
  <c r="AE248" i="7"/>
  <c r="AC249" i="7"/>
  <c r="AD249" i="7"/>
  <c r="AF249" i="7" s="1"/>
  <c r="AE249" i="7"/>
  <c r="AC250" i="7"/>
  <c r="AD250" i="7"/>
  <c r="AE250" i="7"/>
  <c r="AC251" i="7"/>
  <c r="AD251" i="7"/>
  <c r="AE251" i="7"/>
  <c r="AC252" i="7"/>
  <c r="AD252" i="7"/>
  <c r="AE252" i="7"/>
  <c r="AF252" i="7" s="1"/>
  <c r="AC253" i="7"/>
  <c r="AD253" i="7"/>
  <c r="AE253" i="7"/>
  <c r="AC254" i="7"/>
  <c r="AD254" i="7"/>
  <c r="AE254" i="7"/>
  <c r="AC255" i="7"/>
  <c r="AD255" i="7"/>
  <c r="AE255" i="7"/>
  <c r="AC256" i="7"/>
  <c r="AD256" i="7"/>
  <c r="AF256" i="7" s="1"/>
  <c r="AE256" i="7"/>
  <c r="AC257" i="7"/>
  <c r="AD257" i="7"/>
  <c r="AE257" i="7"/>
  <c r="AC258" i="7"/>
  <c r="AD258" i="7"/>
  <c r="AE258" i="7"/>
  <c r="AC259" i="7"/>
  <c r="AD259" i="7"/>
  <c r="AE259" i="7"/>
  <c r="AC260" i="7"/>
  <c r="AD260" i="7"/>
  <c r="AE260" i="7"/>
  <c r="AC261" i="7"/>
  <c r="AD261" i="7"/>
  <c r="AE261" i="7"/>
  <c r="AC262" i="7"/>
  <c r="AD262" i="7"/>
  <c r="AE262" i="7"/>
  <c r="AC263" i="7"/>
  <c r="AD263" i="7"/>
  <c r="AE263" i="7"/>
  <c r="AC264" i="7"/>
  <c r="AD264" i="7"/>
  <c r="AF264" i="7" s="1"/>
  <c r="AE264" i="7"/>
  <c r="AC265" i="7"/>
  <c r="AD265" i="7"/>
  <c r="AE265" i="7"/>
  <c r="AC266" i="7"/>
  <c r="AD266" i="7"/>
  <c r="AE266" i="7"/>
  <c r="AC267" i="7"/>
  <c r="AD267" i="7"/>
  <c r="AE267" i="7"/>
  <c r="AC268" i="7"/>
  <c r="AD268" i="7"/>
  <c r="AE268" i="7"/>
  <c r="AC269" i="7"/>
  <c r="AD269" i="7"/>
  <c r="AF269" i="7" s="1"/>
  <c r="AE269" i="7"/>
  <c r="AC270" i="7"/>
  <c r="AD270" i="7"/>
  <c r="AE270" i="7"/>
  <c r="AF270" i="7" s="1"/>
  <c r="AC271" i="7"/>
  <c r="AD271" i="7"/>
  <c r="AE271" i="7"/>
  <c r="AC272" i="7"/>
  <c r="AD272" i="7"/>
  <c r="AF272" i="7" s="1"/>
  <c r="AE272" i="7"/>
  <c r="AC273" i="7"/>
  <c r="AD273" i="7"/>
  <c r="AE273" i="7"/>
  <c r="AC274" i="7"/>
  <c r="AD274" i="7"/>
  <c r="AF274" i="7" s="1"/>
  <c r="AE274" i="7"/>
  <c r="AC275" i="7"/>
  <c r="AD275" i="7"/>
  <c r="AE275" i="7"/>
  <c r="AC276" i="7"/>
  <c r="AD276" i="7"/>
  <c r="AF276" i="7" s="1"/>
  <c r="AE276" i="7"/>
  <c r="AC277" i="7"/>
  <c r="AD277" i="7"/>
  <c r="AF277" i="7" s="1"/>
  <c r="AE277" i="7"/>
  <c r="AC278" i="7"/>
  <c r="AD278" i="7"/>
  <c r="AE278" i="7"/>
  <c r="AC279" i="7"/>
  <c r="AD279" i="7"/>
  <c r="AF279" i="7" s="1"/>
  <c r="AE279" i="7"/>
  <c r="AC280" i="7"/>
  <c r="AD280" i="7"/>
  <c r="AF280" i="7" s="1"/>
  <c r="AE280" i="7"/>
  <c r="AC281" i="7"/>
  <c r="AD281" i="7"/>
  <c r="AE281" i="7"/>
  <c r="AC282" i="7"/>
  <c r="AD282" i="7"/>
  <c r="AE282" i="7"/>
  <c r="AC283" i="7"/>
  <c r="AD283" i="7"/>
  <c r="AE283" i="7"/>
  <c r="AC284" i="7"/>
  <c r="AD284" i="7"/>
  <c r="AE284" i="7"/>
  <c r="AC285" i="7"/>
  <c r="AD285" i="7"/>
  <c r="AE285" i="7"/>
  <c r="AC286" i="7"/>
  <c r="AD286" i="7"/>
  <c r="AE286" i="7"/>
  <c r="AC287" i="7"/>
  <c r="AD287" i="7"/>
  <c r="AE287" i="7"/>
  <c r="AC288" i="7"/>
  <c r="AD288" i="7"/>
  <c r="AE288" i="7"/>
  <c r="AF288" i="7" s="1"/>
  <c r="AC289" i="7"/>
  <c r="AD289" i="7"/>
  <c r="AE289" i="7"/>
  <c r="AC290" i="7"/>
  <c r="AD290" i="7"/>
  <c r="AE290" i="7"/>
  <c r="AC291" i="7"/>
  <c r="AD291" i="7"/>
  <c r="AE291" i="7"/>
  <c r="AC292" i="7"/>
  <c r="AD292" i="7"/>
  <c r="AE292" i="7"/>
  <c r="AC293" i="7"/>
  <c r="AD293" i="7"/>
  <c r="AE293" i="7"/>
  <c r="AC294" i="7"/>
  <c r="AD294" i="7"/>
  <c r="AF294" i="7" s="1"/>
  <c r="AE294" i="7"/>
  <c r="AC295" i="7"/>
  <c r="AD295" i="7"/>
  <c r="AE295" i="7"/>
  <c r="AC296" i="7"/>
  <c r="AD296" i="7"/>
  <c r="AE296" i="7"/>
  <c r="AC297" i="7"/>
  <c r="AD297" i="7"/>
  <c r="AF297" i="7" s="1"/>
  <c r="AE297" i="7"/>
  <c r="AC298" i="7"/>
  <c r="AD298" i="7"/>
  <c r="AE298" i="7"/>
  <c r="AC299" i="7"/>
  <c r="AD299" i="7"/>
  <c r="AE299" i="7"/>
  <c r="AC300" i="7"/>
  <c r="AD300" i="7"/>
  <c r="AF300" i="7" s="1"/>
  <c r="AE300" i="7"/>
  <c r="AC301" i="7"/>
  <c r="AD301" i="7"/>
  <c r="AE301" i="7"/>
  <c r="AC302" i="7"/>
  <c r="AD302" i="7"/>
  <c r="AF302" i="7" s="1"/>
  <c r="AE302" i="7"/>
  <c r="AC303" i="7"/>
  <c r="AD303" i="7"/>
  <c r="AE303" i="7"/>
  <c r="AF303" i="7"/>
  <c r="AC304" i="7"/>
  <c r="AD304" i="7"/>
  <c r="AE304" i="7"/>
  <c r="AC305" i="7"/>
  <c r="AD305" i="7"/>
  <c r="AE305" i="7"/>
  <c r="AC210" i="7"/>
  <c r="AD210" i="7"/>
  <c r="AE210" i="7"/>
  <c r="AF210" i="7" s="1"/>
  <c r="AC211" i="7"/>
  <c r="AD211" i="7"/>
  <c r="AE211" i="7"/>
  <c r="AC212" i="7"/>
  <c r="AD212" i="7"/>
  <c r="AE212" i="7"/>
  <c r="AF212" i="7" s="1"/>
  <c r="AC213" i="7"/>
  <c r="AD213" i="7"/>
  <c r="AE213" i="7"/>
  <c r="AC214" i="7"/>
  <c r="AD214" i="7"/>
  <c r="AE214" i="7"/>
  <c r="AC215" i="7"/>
  <c r="AD215" i="7"/>
  <c r="AE215" i="7"/>
  <c r="AC216" i="7"/>
  <c r="AD216" i="7"/>
  <c r="AE216" i="7"/>
  <c r="AC217" i="7"/>
  <c r="AD217" i="7"/>
  <c r="AE217" i="7"/>
  <c r="AC218" i="7"/>
  <c r="AD218" i="7"/>
  <c r="AE218" i="7"/>
  <c r="AF218" i="7" s="1"/>
  <c r="AC219" i="7"/>
  <c r="AD219" i="7"/>
  <c r="AE219" i="7"/>
  <c r="AC128" i="7"/>
  <c r="AD128" i="7"/>
  <c r="AE128" i="7"/>
  <c r="AF128" i="7" s="1"/>
  <c r="AC129" i="7"/>
  <c r="AD129" i="7"/>
  <c r="AE129" i="7"/>
  <c r="AC130" i="7"/>
  <c r="AD130" i="7"/>
  <c r="AE130" i="7"/>
  <c r="AC131" i="7"/>
  <c r="AD131" i="7"/>
  <c r="AE131" i="7"/>
  <c r="AC132" i="7"/>
  <c r="AD132" i="7"/>
  <c r="AE132" i="7"/>
  <c r="AC133" i="7"/>
  <c r="AD133" i="7"/>
  <c r="AE133" i="7"/>
  <c r="AC134" i="7"/>
  <c r="AD134" i="7"/>
  <c r="AE134" i="7"/>
  <c r="AC135" i="7"/>
  <c r="AD135" i="7"/>
  <c r="AE135" i="7"/>
  <c r="AC136" i="7"/>
  <c r="AD136" i="7"/>
  <c r="AE136" i="7"/>
  <c r="AC137" i="7"/>
  <c r="AD137" i="7"/>
  <c r="AE137" i="7"/>
  <c r="AC138" i="7"/>
  <c r="AD138" i="7"/>
  <c r="AE138" i="7"/>
  <c r="AC139" i="7"/>
  <c r="AD139" i="7"/>
  <c r="AE139" i="7"/>
  <c r="AC140" i="7"/>
  <c r="AD140" i="7"/>
  <c r="AE140" i="7"/>
  <c r="AF140" i="7" s="1"/>
  <c r="AC141" i="7"/>
  <c r="AD141" i="7"/>
  <c r="AE141" i="7"/>
  <c r="AC142" i="7"/>
  <c r="AD142" i="7"/>
  <c r="AE142" i="7"/>
  <c r="AC143" i="7"/>
  <c r="AD143" i="7"/>
  <c r="AE143" i="7"/>
  <c r="AC144" i="7"/>
  <c r="AD144" i="7"/>
  <c r="AE144" i="7"/>
  <c r="AC145" i="7"/>
  <c r="AD145" i="7"/>
  <c r="AE145" i="7"/>
  <c r="AC146" i="7"/>
  <c r="AD146" i="7"/>
  <c r="AE146" i="7"/>
  <c r="AC147" i="7"/>
  <c r="AD147" i="7"/>
  <c r="AE147" i="7"/>
  <c r="AC148" i="7"/>
  <c r="AD148" i="7"/>
  <c r="AF148" i="7" s="1"/>
  <c r="AE148" i="7"/>
  <c r="AC149" i="7"/>
  <c r="AD149" i="7"/>
  <c r="AE149" i="7"/>
  <c r="AC150" i="7"/>
  <c r="AD150" i="7"/>
  <c r="AE150" i="7"/>
  <c r="AC151" i="7"/>
  <c r="AD151" i="7"/>
  <c r="AE151" i="7"/>
  <c r="AC152" i="7"/>
  <c r="AD152" i="7"/>
  <c r="AE152" i="7"/>
  <c r="AC153" i="7"/>
  <c r="AD153" i="7"/>
  <c r="AE153" i="7"/>
  <c r="AC154" i="7"/>
  <c r="AD154" i="7"/>
  <c r="AE154" i="7"/>
  <c r="AC155" i="7"/>
  <c r="AD155" i="7"/>
  <c r="AE155" i="7"/>
  <c r="Y156" i="7"/>
  <c r="Z156" i="7"/>
  <c r="AA156" i="7"/>
  <c r="AC156" i="7"/>
  <c r="AD156" i="7"/>
  <c r="AE156" i="7"/>
  <c r="AC157" i="7"/>
  <c r="AD157" i="7"/>
  <c r="AE157" i="7"/>
  <c r="AC158" i="7"/>
  <c r="AD158" i="7"/>
  <c r="AE158" i="7"/>
  <c r="AC159" i="7"/>
  <c r="AD159" i="7"/>
  <c r="AE159" i="7"/>
  <c r="AC160" i="7"/>
  <c r="AD160" i="7"/>
  <c r="AE160" i="7"/>
  <c r="AC161" i="7"/>
  <c r="AD161" i="7"/>
  <c r="AE161" i="7"/>
  <c r="AC162" i="7"/>
  <c r="AD162" i="7"/>
  <c r="AE162" i="7"/>
  <c r="AC163" i="7"/>
  <c r="AD163" i="7"/>
  <c r="AE163" i="7"/>
  <c r="AC164" i="7"/>
  <c r="AD164" i="7"/>
  <c r="AE164" i="7"/>
  <c r="AC165" i="7"/>
  <c r="AD165" i="7"/>
  <c r="AE165" i="7"/>
  <c r="AC166" i="7"/>
  <c r="AD166" i="7"/>
  <c r="AE166" i="7"/>
  <c r="AC167" i="7"/>
  <c r="AD167" i="7"/>
  <c r="AE167" i="7"/>
  <c r="AC168" i="7"/>
  <c r="AD168" i="7"/>
  <c r="AE168" i="7"/>
  <c r="AC169" i="7"/>
  <c r="AD169" i="7"/>
  <c r="AE169" i="7"/>
  <c r="AC170" i="7"/>
  <c r="AD170" i="7"/>
  <c r="AE170" i="7"/>
  <c r="AC171" i="7"/>
  <c r="AD171" i="7"/>
  <c r="AE171" i="7"/>
  <c r="AC172" i="7"/>
  <c r="AD172" i="7"/>
  <c r="AE172" i="7"/>
  <c r="AC173" i="7"/>
  <c r="AD173" i="7"/>
  <c r="AE173" i="7"/>
  <c r="AC174" i="7"/>
  <c r="AD174" i="7"/>
  <c r="AE174" i="7"/>
  <c r="AC175" i="7"/>
  <c r="AD175" i="7"/>
  <c r="AE175" i="7"/>
  <c r="AC176" i="7"/>
  <c r="AD176" i="7"/>
  <c r="AE176" i="7"/>
  <c r="AC177" i="7"/>
  <c r="AD177" i="7"/>
  <c r="AE177" i="7"/>
  <c r="AC178" i="7"/>
  <c r="AD178" i="7"/>
  <c r="AE178" i="7"/>
  <c r="AC179" i="7"/>
  <c r="AD179" i="7"/>
  <c r="AE179" i="7"/>
  <c r="AC180" i="7"/>
  <c r="AD180" i="7"/>
  <c r="AE180" i="7"/>
  <c r="AC181" i="7"/>
  <c r="AD181" i="7"/>
  <c r="AE181" i="7"/>
  <c r="AC182" i="7"/>
  <c r="AD182" i="7"/>
  <c r="AE182" i="7"/>
  <c r="AC183" i="7"/>
  <c r="AD183" i="7"/>
  <c r="AE183" i="7"/>
  <c r="AC184" i="7"/>
  <c r="AD184" i="7"/>
  <c r="AE184" i="7"/>
  <c r="AC185" i="7"/>
  <c r="AD185" i="7"/>
  <c r="AE185" i="7"/>
  <c r="AC186" i="7"/>
  <c r="AD186" i="7"/>
  <c r="AE186" i="7"/>
  <c r="AC187" i="7"/>
  <c r="AD187" i="7"/>
  <c r="AE187" i="7"/>
  <c r="AC188" i="7"/>
  <c r="AD188" i="7"/>
  <c r="AE188" i="7"/>
  <c r="AC189" i="7"/>
  <c r="AD189" i="7"/>
  <c r="AE189" i="7"/>
  <c r="AC190" i="7"/>
  <c r="AD190" i="7"/>
  <c r="AE190" i="7"/>
  <c r="AC191" i="7"/>
  <c r="AD191" i="7"/>
  <c r="AE191" i="7"/>
  <c r="AC192" i="7"/>
  <c r="AD192" i="7"/>
  <c r="AE192" i="7"/>
  <c r="AC193" i="7"/>
  <c r="AD193" i="7"/>
  <c r="AE193" i="7"/>
  <c r="AC194" i="7"/>
  <c r="AD194" i="7"/>
  <c r="AE194" i="7"/>
  <c r="AC195" i="7"/>
  <c r="AD195" i="7"/>
  <c r="AE195" i="7"/>
  <c r="AC196" i="7"/>
  <c r="AD196" i="7"/>
  <c r="AE196" i="7"/>
  <c r="AC197" i="7"/>
  <c r="AD197" i="7"/>
  <c r="AE197" i="7"/>
  <c r="AC198" i="7"/>
  <c r="AD198" i="7"/>
  <c r="AE198" i="7"/>
  <c r="AC199" i="7"/>
  <c r="AD199" i="7"/>
  <c r="AE199" i="7"/>
  <c r="AC200" i="7"/>
  <c r="AD200" i="7"/>
  <c r="AE200" i="7"/>
  <c r="AC201" i="7"/>
  <c r="AD201" i="7"/>
  <c r="AE201" i="7"/>
  <c r="AC202" i="7"/>
  <c r="AD202" i="7"/>
  <c r="AE202" i="7"/>
  <c r="AC203" i="7"/>
  <c r="AD203" i="7"/>
  <c r="AE203" i="7"/>
  <c r="AC204" i="7"/>
  <c r="AD204" i="7"/>
  <c r="AE204" i="7"/>
  <c r="AC205" i="7"/>
  <c r="AD205" i="7"/>
  <c r="AE205" i="7"/>
  <c r="AC206" i="7"/>
  <c r="AD206" i="7"/>
  <c r="AE206" i="7"/>
  <c r="Y207" i="7"/>
  <c r="Z207" i="7"/>
  <c r="AA207" i="7"/>
  <c r="AC207" i="7"/>
  <c r="AD207" i="7"/>
  <c r="AF207" i="7" s="1"/>
  <c r="AE207" i="7"/>
  <c r="AC208" i="7"/>
  <c r="AD208" i="7"/>
  <c r="AE208" i="7"/>
  <c r="AC209" i="7"/>
  <c r="AD209" i="7"/>
  <c r="AE209" i="7"/>
  <c r="AC81" i="7"/>
  <c r="AD81" i="7"/>
  <c r="AF81" i="7" s="1"/>
  <c r="AE81" i="7"/>
  <c r="AC82" i="7"/>
  <c r="AD82" i="7"/>
  <c r="AE82" i="7"/>
  <c r="AC83" i="7"/>
  <c r="AD83" i="7"/>
  <c r="AE83" i="7"/>
  <c r="AC84" i="7"/>
  <c r="AD84" i="7"/>
  <c r="AF84" i="7" s="1"/>
  <c r="AE84" i="7"/>
  <c r="AC85" i="7"/>
  <c r="AD85" i="7"/>
  <c r="AE85" i="7"/>
  <c r="AC86" i="7"/>
  <c r="AD86" i="7"/>
  <c r="AE86" i="7"/>
  <c r="AC87" i="7"/>
  <c r="AD87" i="7"/>
  <c r="AE87" i="7"/>
  <c r="AC88" i="7"/>
  <c r="AD88" i="7"/>
  <c r="AE88" i="7"/>
  <c r="AC89" i="7"/>
  <c r="AD89" i="7"/>
  <c r="AE89" i="7"/>
  <c r="AC90" i="7"/>
  <c r="AD90" i="7"/>
  <c r="AF90" i="7" s="1"/>
  <c r="AE90" i="7"/>
  <c r="AC91" i="7"/>
  <c r="AD91" i="7"/>
  <c r="AE91" i="7"/>
  <c r="AC92" i="7"/>
  <c r="AD92" i="7"/>
  <c r="AE92" i="7"/>
  <c r="AC93" i="7"/>
  <c r="AD93" i="7"/>
  <c r="AF93" i="7" s="1"/>
  <c r="AE93" i="7"/>
  <c r="AC94" i="7"/>
  <c r="AD94" i="7"/>
  <c r="AE94" i="7"/>
  <c r="AC95" i="7"/>
  <c r="AD95" i="7"/>
  <c r="AE95" i="7"/>
  <c r="AC96" i="7"/>
  <c r="AD96" i="7"/>
  <c r="AE96" i="7"/>
  <c r="AC97" i="7"/>
  <c r="AD97" i="7"/>
  <c r="AE97" i="7"/>
  <c r="AC98" i="7"/>
  <c r="AD98" i="7"/>
  <c r="AE98" i="7"/>
  <c r="AC99" i="7"/>
  <c r="AD99" i="7"/>
  <c r="AE99" i="7"/>
  <c r="AC100" i="7"/>
  <c r="AD100" i="7"/>
  <c r="AE100" i="7"/>
  <c r="AC101" i="7"/>
  <c r="AD101" i="7"/>
  <c r="AF101" i="7" s="1"/>
  <c r="AE101" i="7"/>
  <c r="AC102" i="7"/>
  <c r="AD102" i="7"/>
  <c r="AE102" i="7"/>
  <c r="AC103" i="7"/>
  <c r="AD103" i="7"/>
  <c r="AE103" i="7"/>
  <c r="AC104" i="7"/>
  <c r="AD104" i="7"/>
  <c r="AF104" i="7" s="1"/>
  <c r="AE104" i="7"/>
  <c r="AC105" i="7"/>
  <c r="AD105" i="7"/>
  <c r="AE105" i="7"/>
  <c r="Z106" i="7"/>
  <c r="AA106" i="7"/>
  <c r="AC106" i="7"/>
  <c r="AD106" i="7"/>
  <c r="AE106" i="7"/>
  <c r="AC107" i="7"/>
  <c r="AD107" i="7"/>
  <c r="AE107" i="7"/>
  <c r="AC108" i="7"/>
  <c r="AD108" i="7"/>
  <c r="AE108" i="7"/>
  <c r="AC109" i="7"/>
  <c r="AD109" i="7"/>
  <c r="AE109" i="7"/>
  <c r="AC110" i="7"/>
  <c r="AD110" i="7"/>
  <c r="AE110" i="7"/>
  <c r="AC111" i="7"/>
  <c r="AD111" i="7"/>
  <c r="AE111" i="7"/>
  <c r="AC112" i="7"/>
  <c r="AD112" i="7"/>
  <c r="AE112" i="7"/>
  <c r="AC113" i="7"/>
  <c r="AD113" i="7"/>
  <c r="AE113" i="7"/>
  <c r="AC114" i="7"/>
  <c r="AD114" i="7"/>
  <c r="AE114" i="7"/>
  <c r="AF114" i="7" s="1"/>
  <c r="AC115" i="7"/>
  <c r="AD115" i="7"/>
  <c r="AE115" i="7"/>
  <c r="AC116" i="7"/>
  <c r="AD116" i="7"/>
  <c r="AE116" i="7"/>
  <c r="AC117" i="7"/>
  <c r="AD117" i="7"/>
  <c r="AE117" i="7"/>
  <c r="AC118" i="7"/>
  <c r="AD118" i="7"/>
  <c r="AE118" i="7"/>
  <c r="AC119" i="7"/>
  <c r="AD119" i="7"/>
  <c r="AE119" i="7"/>
  <c r="AC120" i="7"/>
  <c r="AD120" i="7"/>
  <c r="AE120" i="7"/>
  <c r="AC121" i="7"/>
  <c r="AD121" i="7"/>
  <c r="AE121" i="7"/>
  <c r="AC122" i="7"/>
  <c r="AD122" i="7"/>
  <c r="AE122" i="7"/>
  <c r="AC123" i="7"/>
  <c r="AD123" i="7"/>
  <c r="AE123" i="7"/>
  <c r="AC124" i="7"/>
  <c r="AD124" i="7"/>
  <c r="AE124" i="7"/>
  <c r="AC125" i="7"/>
  <c r="AD125" i="7"/>
  <c r="AE125" i="7"/>
  <c r="AC126" i="7"/>
  <c r="AD126" i="7"/>
  <c r="AE126" i="7"/>
  <c r="AC127" i="7"/>
  <c r="AD127" i="7"/>
  <c r="AE127" i="7"/>
  <c r="AC65" i="7"/>
  <c r="AD65" i="7"/>
  <c r="AE65" i="7"/>
  <c r="AC66" i="7"/>
  <c r="AD66" i="7"/>
  <c r="AE66" i="7"/>
  <c r="AC67" i="7"/>
  <c r="AD67" i="7"/>
  <c r="AE67" i="7"/>
  <c r="AC68" i="7"/>
  <c r="AD68" i="7"/>
  <c r="AE68" i="7"/>
  <c r="AC69" i="7"/>
  <c r="AD69" i="7"/>
  <c r="AE69" i="7"/>
  <c r="AC70" i="7"/>
  <c r="AD70" i="7"/>
  <c r="AE70" i="7"/>
  <c r="AC71" i="7"/>
  <c r="AD71" i="7"/>
  <c r="AE71" i="7"/>
  <c r="AC72" i="7"/>
  <c r="AD72" i="7"/>
  <c r="AE72" i="7"/>
  <c r="AC73" i="7"/>
  <c r="AD73" i="7"/>
  <c r="AE73" i="7"/>
  <c r="AC74" i="7"/>
  <c r="AD74" i="7"/>
  <c r="AE74" i="7"/>
  <c r="AC75" i="7"/>
  <c r="AD75" i="7"/>
  <c r="AE75" i="7"/>
  <c r="AC76" i="7"/>
  <c r="AD76" i="7"/>
  <c r="AE76" i="7"/>
  <c r="AC77" i="7"/>
  <c r="AD77" i="7"/>
  <c r="AE77" i="7"/>
  <c r="AC78" i="7"/>
  <c r="AD78" i="7"/>
  <c r="AE78" i="7"/>
  <c r="AC79" i="7"/>
  <c r="AD79" i="7"/>
  <c r="AE79" i="7"/>
  <c r="AC80" i="7"/>
  <c r="AD80" i="7"/>
  <c r="AE80" i="7"/>
  <c r="AC30" i="7"/>
  <c r="AD30" i="7"/>
  <c r="AE30" i="7"/>
  <c r="AC31" i="7"/>
  <c r="AD31" i="7"/>
  <c r="AE31" i="7"/>
  <c r="AC32" i="7"/>
  <c r="AD32" i="7"/>
  <c r="AE32" i="7"/>
  <c r="AC33" i="7"/>
  <c r="AD33" i="7"/>
  <c r="AE33" i="7"/>
  <c r="AC34" i="7"/>
  <c r="AD34" i="7"/>
  <c r="AE34" i="7"/>
  <c r="AC35" i="7"/>
  <c r="AD35" i="7"/>
  <c r="AE35" i="7"/>
  <c r="AC36" i="7"/>
  <c r="AD36" i="7"/>
  <c r="AE36" i="7"/>
  <c r="AC37" i="7"/>
  <c r="AD37" i="7"/>
  <c r="AE37" i="7"/>
  <c r="AC38" i="7"/>
  <c r="AD38" i="7"/>
  <c r="AE38" i="7"/>
  <c r="AC39" i="7"/>
  <c r="AD39" i="7"/>
  <c r="AE39" i="7"/>
  <c r="AC40" i="7"/>
  <c r="AD40" i="7"/>
  <c r="AE40" i="7"/>
  <c r="AC41" i="7"/>
  <c r="AD41" i="7"/>
  <c r="AE41" i="7"/>
  <c r="AC42" i="7"/>
  <c r="AD42" i="7"/>
  <c r="AE42" i="7"/>
  <c r="AC43" i="7"/>
  <c r="AD43" i="7"/>
  <c r="AE43" i="7"/>
  <c r="AC44" i="7"/>
  <c r="AD44" i="7"/>
  <c r="AE44" i="7"/>
  <c r="AC45" i="7"/>
  <c r="AD45" i="7"/>
  <c r="AE45" i="7"/>
  <c r="AC46" i="7"/>
  <c r="AD46" i="7"/>
  <c r="AE46" i="7"/>
  <c r="AC47" i="7"/>
  <c r="AD47" i="7"/>
  <c r="AE47" i="7"/>
  <c r="AC48" i="7"/>
  <c r="AD48" i="7"/>
  <c r="AE48" i="7"/>
  <c r="AC49" i="7"/>
  <c r="AD49" i="7"/>
  <c r="AE49" i="7"/>
  <c r="AC50" i="7"/>
  <c r="AD50" i="7"/>
  <c r="AE50" i="7"/>
  <c r="AC51" i="7"/>
  <c r="AD51" i="7"/>
  <c r="AE51" i="7"/>
  <c r="AC52" i="7"/>
  <c r="AD52" i="7"/>
  <c r="AE52" i="7"/>
  <c r="AC53" i="7"/>
  <c r="AD53" i="7"/>
  <c r="AE53" i="7"/>
  <c r="AC54" i="7"/>
  <c r="AD54" i="7"/>
  <c r="AE54" i="7"/>
  <c r="AC55" i="7"/>
  <c r="AD55" i="7"/>
  <c r="AE55" i="7"/>
  <c r="AC56" i="7"/>
  <c r="AD56" i="7"/>
  <c r="AE56" i="7"/>
  <c r="Z57" i="7"/>
  <c r="AA57" i="7"/>
  <c r="AC57" i="7"/>
  <c r="AD57" i="7"/>
  <c r="AE57" i="7"/>
  <c r="AC58" i="7"/>
  <c r="AD58" i="7"/>
  <c r="AE58" i="7"/>
  <c r="AC59" i="7"/>
  <c r="AD59" i="7"/>
  <c r="AE59" i="7"/>
  <c r="AC60" i="7"/>
  <c r="AD60" i="7"/>
  <c r="AE60" i="7"/>
  <c r="AC61" i="7"/>
  <c r="AD61" i="7"/>
  <c r="AE61" i="7"/>
  <c r="AC62" i="7"/>
  <c r="AD62" i="7"/>
  <c r="AE62" i="7"/>
  <c r="AC63" i="7"/>
  <c r="AD63" i="7"/>
  <c r="AE63" i="7"/>
  <c r="AC64" i="7"/>
  <c r="AD64" i="7"/>
  <c r="AE64" i="7"/>
  <c r="Y7" i="7"/>
  <c r="AC220" i="6"/>
  <c r="AD220" i="6"/>
  <c r="AE220" i="6"/>
  <c r="AC221" i="6"/>
  <c r="AD221" i="6"/>
  <c r="AE221" i="6"/>
  <c r="AC222" i="6"/>
  <c r="AD222" i="6"/>
  <c r="AF222" i="6" s="1"/>
  <c r="AE222" i="6"/>
  <c r="AC223" i="6"/>
  <c r="AD223" i="6"/>
  <c r="AE223" i="6"/>
  <c r="AC224" i="6"/>
  <c r="AD224" i="6"/>
  <c r="AE224" i="6"/>
  <c r="AC225" i="6"/>
  <c r="AD225" i="6"/>
  <c r="AE225" i="6"/>
  <c r="AC226" i="6"/>
  <c r="AD226" i="6"/>
  <c r="AE226" i="6"/>
  <c r="AC227" i="6"/>
  <c r="AD227" i="6"/>
  <c r="AE227" i="6"/>
  <c r="AC228" i="6"/>
  <c r="AD228" i="6"/>
  <c r="AE228" i="6"/>
  <c r="AC229" i="6"/>
  <c r="AD229" i="6"/>
  <c r="AE229" i="6"/>
  <c r="AC230" i="6"/>
  <c r="AD230" i="6"/>
  <c r="AE230" i="6"/>
  <c r="AF230" i="6" s="1"/>
  <c r="AC231" i="6"/>
  <c r="AD231" i="6"/>
  <c r="AE231" i="6"/>
  <c r="AC232" i="6"/>
  <c r="AD232" i="6"/>
  <c r="AE232" i="6"/>
  <c r="AC233" i="6"/>
  <c r="AD233" i="6"/>
  <c r="AE233" i="6"/>
  <c r="AC234" i="6"/>
  <c r="AD234" i="6"/>
  <c r="AE234" i="6"/>
  <c r="AC235" i="6"/>
  <c r="AD235" i="6"/>
  <c r="AE235" i="6"/>
  <c r="AC236" i="6"/>
  <c r="AD236" i="6"/>
  <c r="AE236" i="6"/>
  <c r="AC237" i="6"/>
  <c r="AD237" i="6"/>
  <c r="AF237" i="6" s="1"/>
  <c r="AE237" i="6"/>
  <c r="AC238" i="6"/>
  <c r="AD238" i="6"/>
  <c r="AE238" i="6"/>
  <c r="AC239" i="6"/>
  <c r="AD239" i="6"/>
  <c r="AE239" i="6"/>
  <c r="AC240" i="6"/>
  <c r="AD240" i="6"/>
  <c r="AF240" i="6" s="1"/>
  <c r="AE240" i="6"/>
  <c r="AC241" i="6"/>
  <c r="AD241" i="6"/>
  <c r="AE241" i="6"/>
  <c r="AC242" i="6"/>
  <c r="AD242" i="6"/>
  <c r="AE242" i="6"/>
  <c r="AC243" i="6"/>
  <c r="AD243" i="6"/>
  <c r="AF243" i="6" s="1"/>
  <c r="AE243" i="6"/>
  <c r="AC244" i="6"/>
  <c r="AD244" i="6"/>
  <c r="AE244" i="6"/>
  <c r="AC245" i="6"/>
  <c r="AD245" i="6"/>
  <c r="AE245" i="6"/>
  <c r="AC246" i="6"/>
  <c r="AD246" i="6"/>
  <c r="AE246" i="6"/>
  <c r="AC247" i="6"/>
  <c r="AD247" i="6"/>
  <c r="AE247" i="6"/>
  <c r="AC248" i="6"/>
  <c r="AD248" i="6"/>
  <c r="AE248" i="6"/>
  <c r="AC249" i="6"/>
  <c r="AD249" i="6"/>
  <c r="AF249" i="6" s="1"/>
  <c r="AE249" i="6"/>
  <c r="AC250" i="6"/>
  <c r="AD250" i="6"/>
  <c r="AE250" i="6"/>
  <c r="AC251" i="6"/>
  <c r="AD251" i="6"/>
  <c r="AE251" i="6"/>
  <c r="AC252" i="6"/>
  <c r="AD252" i="6"/>
  <c r="AF252" i="6" s="1"/>
  <c r="AE252" i="6"/>
  <c r="AC253" i="6"/>
  <c r="AD253" i="6"/>
  <c r="AE253" i="6"/>
  <c r="AC254" i="6"/>
  <c r="AD254" i="6"/>
  <c r="AE254" i="6"/>
  <c r="AC255" i="6"/>
  <c r="AD255" i="6"/>
  <c r="AF255" i="6" s="1"/>
  <c r="AE255" i="6"/>
  <c r="AC256" i="6"/>
  <c r="AD256" i="6"/>
  <c r="AE256" i="6"/>
  <c r="AC257" i="6"/>
  <c r="AD257" i="6"/>
  <c r="AE257" i="6"/>
  <c r="AC258" i="6"/>
  <c r="AD258" i="6"/>
  <c r="AF258" i="6" s="1"/>
  <c r="AE258" i="6"/>
  <c r="AC259" i="6"/>
  <c r="AD259" i="6"/>
  <c r="AE259" i="6"/>
  <c r="AC260" i="6"/>
  <c r="AD260" i="6"/>
  <c r="AE260" i="6"/>
  <c r="AC261" i="6"/>
  <c r="AD261" i="6"/>
  <c r="AE261" i="6"/>
  <c r="AC262" i="6"/>
  <c r="AD262" i="6"/>
  <c r="AE262" i="6"/>
  <c r="AC263" i="6"/>
  <c r="AD263" i="6"/>
  <c r="AE263" i="6"/>
  <c r="AC264" i="6"/>
  <c r="AD264" i="6"/>
  <c r="AE264" i="6"/>
  <c r="AC265" i="6"/>
  <c r="AD265" i="6"/>
  <c r="AE265" i="6"/>
  <c r="AC266" i="6"/>
  <c r="AD266" i="6"/>
  <c r="AE266" i="6"/>
  <c r="AC267" i="6"/>
  <c r="AD267" i="6"/>
  <c r="AE267" i="6"/>
  <c r="AC268" i="6"/>
  <c r="AD268" i="6"/>
  <c r="AE268" i="6"/>
  <c r="AC269" i="6"/>
  <c r="AD269" i="6"/>
  <c r="AE269" i="6"/>
  <c r="AC270" i="6"/>
  <c r="AD270" i="6"/>
  <c r="AF270" i="6" s="1"/>
  <c r="AE270" i="6"/>
  <c r="AC271" i="6"/>
  <c r="AD271" i="6"/>
  <c r="AE271" i="6"/>
  <c r="AC272" i="6"/>
  <c r="AD272" i="6"/>
  <c r="AE272" i="6"/>
  <c r="AC273" i="6"/>
  <c r="AD273" i="6"/>
  <c r="AE273" i="6"/>
  <c r="AC274" i="6"/>
  <c r="AD274" i="6"/>
  <c r="AE274" i="6"/>
  <c r="AC275" i="6"/>
  <c r="AD275" i="6"/>
  <c r="AE275" i="6"/>
  <c r="AC276" i="6"/>
  <c r="AD276" i="6"/>
  <c r="AE276" i="6"/>
  <c r="AC277" i="6"/>
  <c r="AD277" i="6"/>
  <c r="AE277" i="6"/>
  <c r="AC278" i="6"/>
  <c r="AD278" i="6"/>
  <c r="AE278" i="6"/>
  <c r="AC279" i="6"/>
  <c r="AD279" i="6"/>
  <c r="AE279" i="6"/>
  <c r="AC280" i="6"/>
  <c r="AD280" i="6"/>
  <c r="AE280" i="6"/>
  <c r="AC281" i="6"/>
  <c r="AD281" i="6"/>
  <c r="AE281" i="6"/>
  <c r="AC282" i="6"/>
  <c r="AD282" i="6"/>
  <c r="AF282" i="6" s="1"/>
  <c r="AE282" i="6"/>
  <c r="AC283" i="6"/>
  <c r="AD283" i="6"/>
  <c r="AE283" i="6"/>
  <c r="AC284" i="6"/>
  <c r="AD284" i="6"/>
  <c r="AE284" i="6"/>
  <c r="AC285" i="6"/>
  <c r="AD285" i="6"/>
  <c r="AE285" i="6"/>
  <c r="AC286" i="6"/>
  <c r="AD286" i="6"/>
  <c r="AE286" i="6"/>
  <c r="AC287" i="6"/>
  <c r="AD287" i="6"/>
  <c r="AE287" i="6"/>
  <c r="AC288" i="6"/>
  <c r="AD288" i="6"/>
  <c r="AE288" i="6"/>
  <c r="AC289" i="6"/>
  <c r="AD289" i="6"/>
  <c r="AE289" i="6"/>
  <c r="AC290" i="6"/>
  <c r="AD290" i="6"/>
  <c r="AE290" i="6"/>
  <c r="AC291" i="6"/>
  <c r="AD291" i="6"/>
  <c r="AE291" i="6"/>
  <c r="AC292" i="6"/>
  <c r="AD292" i="6"/>
  <c r="AE292" i="6"/>
  <c r="AC293" i="6"/>
  <c r="AD293" i="6"/>
  <c r="AE293" i="6"/>
  <c r="AC294" i="6"/>
  <c r="AD294" i="6"/>
  <c r="AF294" i="6" s="1"/>
  <c r="AE294" i="6"/>
  <c r="AC295" i="6"/>
  <c r="AD295" i="6"/>
  <c r="AE295" i="6"/>
  <c r="AC296" i="6"/>
  <c r="AD296" i="6"/>
  <c r="AE296" i="6"/>
  <c r="AC297" i="6"/>
  <c r="AD297" i="6"/>
  <c r="AE297" i="6"/>
  <c r="AC298" i="6"/>
  <c r="AD298" i="6"/>
  <c r="AE298" i="6"/>
  <c r="AC299" i="6"/>
  <c r="AD299" i="6"/>
  <c r="AE299" i="6"/>
  <c r="AC300" i="6"/>
  <c r="AD300" i="6"/>
  <c r="AE300" i="6"/>
  <c r="AC301" i="6"/>
  <c r="AD301" i="6"/>
  <c r="AE301" i="6"/>
  <c r="AC302" i="6"/>
  <c r="AD302" i="6"/>
  <c r="AE302" i="6"/>
  <c r="AC303" i="6"/>
  <c r="AD303" i="6"/>
  <c r="AE303" i="6"/>
  <c r="AC304" i="6"/>
  <c r="AD304" i="6"/>
  <c r="AE304" i="6"/>
  <c r="AC305" i="6"/>
  <c r="AD305" i="6"/>
  <c r="AE305" i="6"/>
  <c r="AC210" i="6"/>
  <c r="AD210" i="6"/>
  <c r="AE210" i="6"/>
  <c r="AC211" i="6"/>
  <c r="AD211" i="6"/>
  <c r="AE211" i="6"/>
  <c r="AC212" i="6"/>
  <c r="AD212" i="6"/>
  <c r="AE212" i="6"/>
  <c r="AC213" i="6"/>
  <c r="AD213" i="6"/>
  <c r="AF213" i="6" s="1"/>
  <c r="AE213" i="6"/>
  <c r="AC214" i="6"/>
  <c r="AD214" i="6"/>
  <c r="AE214" i="6"/>
  <c r="AC215" i="6"/>
  <c r="AD215" i="6"/>
  <c r="AE215" i="6"/>
  <c r="AC216" i="6"/>
  <c r="AD216" i="6"/>
  <c r="AF216" i="6" s="1"/>
  <c r="AE216" i="6"/>
  <c r="AC217" i="6"/>
  <c r="AD217" i="6"/>
  <c r="AE217" i="6"/>
  <c r="AC218" i="6"/>
  <c r="AD218" i="6"/>
  <c r="AE218" i="6"/>
  <c r="AC219" i="6"/>
  <c r="AD219" i="6"/>
  <c r="AF219" i="6" s="1"/>
  <c r="AE219" i="6"/>
  <c r="AC128" i="6"/>
  <c r="AD128" i="6"/>
  <c r="AE128" i="6"/>
  <c r="AC129" i="6"/>
  <c r="AD129" i="6"/>
  <c r="AE129" i="6"/>
  <c r="AC130" i="6"/>
  <c r="AD130" i="6"/>
  <c r="AF130" i="6" s="1"/>
  <c r="AE130" i="6"/>
  <c r="AC131" i="6"/>
  <c r="AD131" i="6"/>
  <c r="AE131" i="6"/>
  <c r="AC132" i="6"/>
  <c r="AD132" i="6"/>
  <c r="AE132" i="6"/>
  <c r="AC133" i="6"/>
  <c r="AD133" i="6"/>
  <c r="AF133" i="6" s="1"/>
  <c r="AE133" i="6"/>
  <c r="AC134" i="6"/>
  <c r="AD134" i="6"/>
  <c r="AE134" i="6"/>
  <c r="AC135" i="6"/>
  <c r="AD135" i="6"/>
  <c r="AF135" i="6" s="1"/>
  <c r="AE135" i="6"/>
  <c r="AC136" i="6"/>
  <c r="AD136" i="6"/>
  <c r="AE136" i="6"/>
  <c r="AC137" i="6"/>
  <c r="AD137" i="6"/>
  <c r="AE137" i="6"/>
  <c r="AC138" i="6"/>
  <c r="AD138" i="6"/>
  <c r="AE138" i="6"/>
  <c r="AC139" i="6"/>
  <c r="AD139" i="6"/>
  <c r="AE139" i="6"/>
  <c r="AC140" i="6"/>
  <c r="AD140" i="6"/>
  <c r="AE140" i="6"/>
  <c r="AC141" i="6"/>
  <c r="AD141" i="6"/>
  <c r="AE141" i="6"/>
  <c r="AC142" i="6"/>
  <c r="AD142" i="6"/>
  <c r="AE142" i="6"/>
  <c r="AC143" i="6"/>
  <c r="AD143" i="6"/>
  <c r="AE143" i="6"/>
  <c r="AC144" i="6"/>
  <c r="AD144" i="6"/>
  <c r="AE144" i="6"/>
  <c r="AC145" i="6"/>
  <c r="AD145" i="6"/>
  <c r="AE145" i="6"/>
  <c r="AC146" i="6"/>
  <c r="AD146" i="6"/>
  <c r="AE146" i="6"/>
  <c r="AC147" i="6"/>
  <c r="AD147" i="6"/>
  <c r="AE147" i="6"/>
  <c r="AC148" i="6"/>
  <c r="AD148" i="6"/>
  <c r="AE148" i="6"/>
  <c r="AC149" i="6"/>
  <c r="AD149" i="6"/>
  <c r="AE149" i="6"/>
  <c r="AC150" i="6"/>
  <c r="AD150" i="6"/>
  <c r="AE150" i="6"/>
  <c r="AC151" i="6"/>
  <c r="AD151" i="6"/>
  <c r="AE151" i="6"/>
  <c r="AC152" i="6"/>
  <c r="AD152" i="6"/>
  <c r="AE152" i="6"/>
  <c r="AC153" i="6"/>
  <c r="AD153" i="6"/>
  <c r="AE153" i="6"/>
  <c r="AC154" i="6"/>
  <c r="AD154" i="6"/>
  <c r="AE154" i="6"/>
  <c r="AC155" i="6"/>
  <c r="AD155" i="6"/>
  <c r="AE155" i="6"/>
  <c r="Y156" i="6"/>
  <c r="Z156" i="6"/>
  <c r="AA156" i="6"/>
  <c r="AC156" i="6"/>
  <c r="AD156" i="6"/>
  <c r="AE156" i="6"/>
  <c r="AC157" i="6"/>
  <c r="AD157" i="6"/>
  <c r="AE157" i="6"/>
  <c r="AC158" i="6"/>
  <c r="AD158" i="6"/>
  <c r="AE158" i="6"/>
  <c r="AC159" i="6"/>
  <c r="AD159" i="6"/>
  <c r="AE159" i="6"/>
  <c r="AC160" i="6"/>
  <c r="AD160" i="6"/>
  <c r="AE160" i="6"/>
  <c r="AC161" i="6"/>
  <c r="AD161" i="6"/>
  <c r="AE161" i="6"/>
  <c r="AC162" i="6"/>
  <c r="AD162" i="6"/>
  <c r="AE162" i="6"/>
  <c r="AC163" i="6"/>
  <c r="AD163" i="6"/>
  <c r="AE163" i="6"/>
  <c r="AC164" i="6"/>
  <c r="AD164" i="6"/>
  <c r="AE164" i="6"/>
  <c r="AC165" i="6"/>
  <c r="AD165" i="6"/>
  <c r="AE165" i="6"/>
  <c r="AC166" i="6"/>
  <c r="AD166" i="6"/>
  <c r="AE166" i="6"/>
  <c r="AC167" i="6"/>
  <c r="AD167" i="6"/>
  <c r="AE167" i="6"/>
  <c r="AC168" i="6"/>
  <c r="AD168" i="6"/>
  <c r="AE168" i="6"/>
  <c r="AC169" i="6"/>
  <c r="AD169" i="6"/>
  <c r="AE169" i="6"/>
  <c r="AC170" i="6"/>
  <c r="AD170" i="6"/>
  <c r="AE170" i="6"/>
  <c r="AC171" i="6"/>
  <c r="AD171" i="6"/>
  <c r="AE171" i="6"/>
  <c r="AC172" i="6"/>
  <c r="AD172" i="6"/>
  <c r="AE172" i="6"/>
  <c r="AC173" i="6"/>
  <c r="AD173" i="6"/>
  <c r="AE173" i="6"/>
  <c r="AC174" i="6"/>
  <c r="AD174" i="6"/>
  <c r="AE174" i="6"/>
  <c r="AC175" i="6"/>
  <c r="AD175" i="6"/>
  <c r="AE175" i="6"/>
  <c r="AC176" i="6"/>
  <c r="AD176" i="6"/>
  <c r="AE176" i="6"/>
  <c r="AC177" i="6"/>
  <c r="AD177" i="6"/>
  <c r="AE177" i="6"/>
  <c r="AC178" i="6"/>
  <c r="AD178" i="6"/>
  <c r="AE178" i="6"/>
  <c r="AC179" i="6"/>
  <c r="AD179" i="6"/>
  <c r="AE179" i="6"/>
  <c r="AC180" i="6"/>
  <c r="AD180" i="6"/>
  <c r="AE180" i="6"/>
  <c r="AC181" i="6"/>
  <c r="AD181" i="6"/>
  <c r="AE181" i="6"/>
  <c r="AC182" i="6"/>
  <c r="AD182" i="6"/>
  <c r="AE182" i="6"/>
  <c r="AC183" i="6"/>
  <c r="AD183" i="6"/>
  <c r="AE183" i="6"/>
  <c r="AC184" i="6"/>
  <c r="AD184" i="6"/>
  <c r="AE184" i="6"/>
  <c r="AC185" i="6"/>
  <c r="AD185" i="6"/>
  <c r="AE185" i="6"/>
  <c r="AC186" i="6"/>
  <c r="AD186" i="6"/>
  <c r="AE186" i="6"/>
  <c r="AC187" i="6"/>
  <c r="AD187" i="6"/>
  <c r="AE187" i="6"/>
  <c r="AC188" i="6"/>
  <c r="AD188" i="6"/>
  <c r="AE188" i="6"/>
  <c r="AC189" i="6"/>
  <c r="AD189" i="6"/>
  <c r="AE189" i="6"/>
  <c r="AC190" i="6"/>
  <c r="AD190" i="6"/>
  <c r="AE190" i="6"/>
  <c r="AC191" i="6"/>
  <c r="AD191" i="6"/>
  <c r="AE191" i="6"/>
  <c r="AC192" i="6"/>
  <c r="AD192" i="6"/>
  <c r="AE192" i="6"/>
  <c r="AC193" i="6"/>
  <c r="AD193" i="6"/>
  <c r="AE193" i="6"/>
  <c r="AC194" i="6"/>
  <c r="AD194" i="6"/>
  <c r="AE194" i="6"/>
  <c r="AC195" i="6"/>
  <c r="AD195" i="6"/>
  <c r="AE195" i="6"/>
  <c r="AC196" i="6"/>
  <c r="AD196" i="6"/>
  <c r="AE196" i="6"/>
  <c r="AC197" i="6"/>
  <c r="AD197" i="6"/>
  <c r="AE197" i="6"/>
  <c r="AC198" i="6"/>
  <c r="AD198" i="6"/>
  <c r="AE198" i="6"/>
  <c r="AC199" i="6"/>
  <c r="AD199" i="6"/>
  <c r="AE199" i="6"/>
  <c r="AC200" i="6"/>
  <c r="AD200" i="6"/>
  <c r="AE200" i="6"/>
  <c r="AC201" i="6"/>
  <c r="AD201" i="6"/>
  <c r="AE201" i="6"/>
  <c r="AC202" i="6"/>
  <c r="AD202" i="6"/>
  <c r="AE202" i="6"/>
  <c r="AC203" i="6"/>
  <c r="AD203" i="6"/>
  <c r="AE203" i="6"/>
  <c r="AC204" i="6"/>
  <c r="AD204" i="6"/>
  <c r="AE204" i="6"/>
  <c r="AC205" i="6"/>
  <c r="AD205" i="6"/>
  <c r="AE205" i="6"/>
  <c r="AC206" i="6"/>
  <c r="AD206" i="6"/>
  <c r="AE206" i="6"/>
  <c r="Y207" i="6"/>
  <c r="Z207" i="6"/>
  <c r="AA207" i="6"/>
  <c r="AC207" i="6"/>
  <c r="AD207" i="6"/>
  <c r="AE207" i="6"/>
  <c r="AC208" i="6"/>
  <c r="AD208" i="6"/>
  <c r="AE208" i="6"/>
  <c r="AC209" i="6"/>
  <c r="AD209" i="6"/>
  <c r="AE209" i="6"/>
  <c r="AC81" i="6"/>
  <c r="AD81" i="6"/>
  <c r="AE81" i="6"/>
  <c r="AC82" i="6"/>
  <c r="AD82" i="6"/>
  <c r="AE82" i="6"/>
  <c r="AC83" i="6"/>
  <c r="AD83" i="6"/>
  <c r="AE83" i="6"/>
  <c r="AC84" i="6"/>
  <c r="AD84" i="6"/>
  <c r="AE84" i="6"/>
  <c r="AC85" i="6"/>
  <c r="AD85" i="6"/>
  <c r="AE85" i="6"/>
  <c r="AC86" i="6"/>
  <c r="AD86" i="6"/>
  <c r="AE86" i="6"/>
  <c r="AC87" i="6"/>
  <c r="AD87" i="6"/>
  <c r="AE87" i="6"/>
  <c r="AC88" i="6"/>
  <c r="AD88" i="6"/>
  <c r="AE88" i="6"/>
  <c r="AC89" i="6"/>
  <c r="AD89" i="6"/>
  <c r="AE89" i="6"/>
  <c r="AC90" i="6"/>
  <c r="AD90" i="6"/>
  <c r="AE90" i="6"/>
  <c r="AC91" i="6"/>
  <c r="AD91" i="6"/>
  <c r="AE91" i="6"/>
  <c r="AC92" i="6"/>
  <c r="AD92" i="6"/>
  <c r="AE92" i="6"/>
  <c r="AC93" i="6"/>
  <c r="AD93" i="6"/>
  <c r="AE93" i="6"/>
  <c r="AC94" i="6"/>
  <c r="AD94" i="6"/>
  <c r="AE94" i="6"/>
  <c r="AC95" i="6"/>
  <c r="AD95" i="6"/>
  <c r="AE95" i="6"/>
  <c r="AC96" i="6"/>
  <c r="AD96" i="6"/>
  <c r="AE96" i="6"/>
  <c r="AC97" i="6"/>
  <c r="AD97" i="6"/>
  <c r="AE97" i="6"/>
  <c r="AC98" i="6"/>
  <c r="AD98" i="6"/>
  <c r="AE98" i="6"/>
  <c r="AC99" i="6"/>
  <c r="AD99" i="6"/>
  <c r="AE99" i="6"/>
  <c r="AC100" i="6"/>
  <c r="AD100" i="6"/>
  <c r="AE100" i="6"/>
  <c r="AC101" i="6"/>
  <c r="AD101" i="6"/>
  <c r="AE101" i="6"/>
  <c r="AC102" i="6"/>
  <c r="AD102" i="6"/>
  <c r="AE102" i="6"/>
  <c r="AC103" i="6"/>
  <c r="AD103" i="6"/>
  <c r="AE103" i="6"/>
  <c r="AC104" i="6"/>
  <c r="AD104" i="6"/>
  <c r="AE104" i="6"/>
  <c r="AC105" i="6"/>
  <c r="AD105" i="6"/>
  <c r="AE105" i="6"/>
  <c r="Z106" i="6"/>
  <c r="AA106" i="6"/>
  <c r="AC106" i="6"/>
  <c r="AD106" i="6"/>
  <c r="AE106" i="6"/>
  <c r="AC107" i="6"/>
  <c r="AD107" i="6"/>
  <c r="AE107" i="6"/>
  <c r="AC108" i="6"/>
  <c r="AD108" i="6"/>
  <c r="AE108" i="6"/>
  <c r="AC109" i="6"/>
  <c r="AD109" i="6"/>
  <c r="AE109" i="6"/>
  <c r="AC110" i="6"/>
  <c r="AD110" i="6"/>
  <c r="AE110" i="6"/>
  <c r="AC111" i="6"/>
  <c r="AD111" i="6"/>
  <c r="AE111" i="6"/>
  <c r="AC112" i="6"/>
  <c r="AD112" i="6"/>
  <c r="AE112" i="6"/>
  <c r="AC113" i="6"/>
  <c r="AD113" i="6"/>
  <c r="AE113" i="6"/>
  <c r="AC114" i="6"/>
  <c r="AD114" i="6"/>
  <c r="AE114" i="6"/>
  <c r="AC115" i="6"/>
  <c r="AD115" i="6"/>
  <c r="AF115" i="6" s="1"/>
  <c r="AE115" i="6"/>
  <c r="AC116" i="6"/>
  <c r="AD116" i="6"/>
  <c r="AE116" i="6"/>
  <c r="AC117" i="6"/>
  <c r="AD117" i="6"/>
  <c r="AE117" i="6"/>
  <c r="AC118" i="6"/>
  <c r="AD118" i="6"/>
  <c r="AE118" i="6"/>
  <c r="AC119" i="6"/>
  <c r="AD119" i="6"/>
  <c r="AE119" i="6"/>
  <c r="AC120" i="6"/>
  <c r="AD120" i="6"/>
  <c r="AE120" i="6"/>
  <c r="AC121" i="6"/>
  <c r="AD121" i="6"/>
  <c r="AE121" i="6"/>
  <c r="AC122" i="6"/>
  <c r="AD122" i="6"/>
  <c r="AE122" i="6"/>
  <c r="AC123" i="6"/>
  <c r="AD123" i="6"/>
  <c r="AE123" i="6"/>
  <c r="AC124" i="6"/>
  <c r="AD124" i="6"/>
  <c r="AE124" i="6"/>
  <c r="AF124" i="6"/>
  <c r="AC125" i="6"/>
  <c r="AD125" i="6"/>
  <c r="AE125" i="6"/>
  <c r="AC126" i="6"/>
  <c r="AD126" i="6"/>
  <c r="AF126" i="6" s="1"/>
  <c r="AE126" i="6"/>
  <c r="AC127" i="6"/>
  <c r="AD127" i="6"/>
  <c r="AE127" i="6"/>
  <c r="AC64" i="6"/>
  <c r="AD64" i="6"/>
  <c r="AE64" i="6"/>
  <c r="AC65" i="6"/>
  <c r="AD65" i="6"/>
  <c r="AE65" i="6"/>
  <c r="AC66" i="6"/>
  <c r="AD66" i="6"/>
  <c r="AE66" i="6"/>
  <c r="AC67" i="6"/>
  <c r="AD67" i="6"/>
  <c r="AE67" i="6"/>
  <c r="AC68" i="6"/>
  <c r="AD68" i="6"/>
  <c r="AE68" i="6"/>
  <c r="AC69" i="6"/>
  <c r="AD69" i="6"/>
  <c r="AE69" i="6"/>
  <c r="AC70" i="6"/>
  <c r="AD70" i="6"/>
  <c r="AE70" i="6"/>
  <c r="AC71" i="6"/>
  <c r="AD71" i="6"/>
  <c r="AE71" i="6"/>
  <c r="AC72" i="6"/>
  <c r="AD72" i="6"/>
  <c r="AE72" i="6"/>
  <c r="AC73" i="6"/>
  <c r="AD73" i="6"/>
  <c r="AE73" i="6"/>
  <c r="AC74" i="6"/>
  <c r="AD74" i="6"/>
  <c r="AF74" i="6" s="1"/>
  <c r="AE74" i="6"/>
  <c r="AC75" i="6"/>
  <c r="AD75" i="6"/>
  <c r="AE75" i="6"/>
  <c r="AC76" i="6"/>
  <c r="AD76" i="6"/>
  <c r="AE76" i="6"/>
  <c r="AC77" i="6"/>
  <c r="AD77" i="6"/>
  <c r="AE77" i="6"/>
  <c r="AC78" i="6"/>
  <c r="AD78" i="6"/>
  <c r="AE78" i="6"/>
  <c r="AC79" i="6"/>
  <c r="AD79" i="6"/>
  <c r="AE79" i="6"/>
  <c r="AC80" i="6"/>
  <c r="AD80" i="6"/>
  <c r="AE80" i="6"/>
  <c r="AC30" i="6"/>
  <c r="AD30" i="6"/>
  <c r="AE30" i="6"/>
  <c r="AF30" i="6" s="1"/>
  <c r="AC31" i="6"/>
  <c r="AD31" i="6"/>
  <c r="AE31" i="6"/>
  <c r="AC32" i="6"/>
  <c r="AD32" i="6"/>
  <c r="AE32" i="6"/>
  <c r="AC33" i="6"/>
  <c r="AD33" i="6"/>
  <c r="AE33" i="6"/>
  <c r="AC34" i="6"/>
  <c r="AD34" i="6"/>
  <c r="AE34" i="6"/>
  <c r="AC35" i="6"/>
  <c r="AD35" i="6"/>
  <c r="AE35" i="6"/>
  <c r="AC36" i="6"/>
  <c r="AD36" i="6"/>
  <c r="AE36" i="6"/>
  <c r="AC37" i="6"/>
  <c r="AD37" i="6"/>
  <c r="AE37" i="6"/>
  <c r="AC38" i="6"/>
  <c r="AD38" i="6"/>
  <c r="AE38" i="6"/>
  <c r="AC39" i="6"/>
  <c r="AD39" i="6"/>
  <c r="AE39" i="6"/>
  <c r="AC40" i="6"/>
  <c r="AD40" i="6"/>
  <c r="AE40" i="6"/>
  <c r="AC41" i="6"/>
  <c r="AD41" i="6"/>
  <c r="AE41" i="6"/>
  <c r="AC42" i="6"/>
  <c r="AD42" i="6"/>
  <c r="AE42" i="6"/>
  <c r="AC43" i="6"/>
  <c r="AD43" i="6"/>
  <c r="AE43" i="6"/>
  <c r="AC44" i="6"/>
  <c r="AD44" i="6"/>
  <c r="AE44" i="6"/>
  <c r="AC45" i="6"/>
  <c r="AD45" i="6"/>
  <c r="AE45" i="6"/>
  <c r="AC46" i="6"/>
  <c r="AD46" i="6"/>
  <c r="AE46" i="6"/>
  <c r="AC47" i="6"/>
  <c r="AD47" i="6"/>
  <c r="AE47" i="6"/>
  <c r="AC48" i="6"/>
  <c r="AD48" i="6"/>
  <c r="AE48" i="6"/>
  <c r="AC49" i="6"/>
  <c r="AD49" i="6"/>
  <c r="AE49" i="6"/>
  <c r="AC50" i="6"/>
  <c r="AD50" i="6"/>
  <c r="AE50" i="6"/>
  <c r="AC51" i="6"/>
  <c r="AD51" i="6"/>
  <c r="AE51" i="6"/>
  <c r="AC52" i="6"/>
  <c r="AD52" i="6"/>
  <c r="AE52" i="6"/>
  <c r="AC53" i="6"/>
  <c r="AD53" i="6"/>
  <c r="AE53" i="6"/>
  <c r="AC54" i="6"/>
  <c r="AD54" i="6"/>
  <c r="AE54" i="6"/>
  <c r="AC55" i="6"/>
  <c r="AD55" i="6"/>
  <c r="AE55" i="6"/>
  <c r="AC56" i="6"/>
  <c r="AD56" i="6"/>
  <c r="AE56" i="6"/>
  <c r="Z57" i="6"/>
  <c r="AA57" i="6"/>
  <c r="AC57" i="6"/>
  <c r="AD57" i="6"/>
  <c r="AE57" i="6"/>
  <c r="AC58" i="6"/>
  <c r="AD58" i="6"/>
  <c r="AE58" i="6"/>
  <c r="AC59" i="6"/>
  <c r="AD59" i="6"/>
  <c r="AE59" i="6"/>
  <c r="AC60" i="6"/>
  <c r="AD60" i="6"/>
  <c r="AE60" i="6"/>
  <c r="AC61" i="6"/>
  <c r="AD61" i="6"/>
  <c r="AE61" i="6"/>
  <c r="AC62" i="6"/>
  <c r="AD62" i="6"/>
  <c r="AE62" i="6"/>
  <c r="AC63" i="6"/>
  <c r="AD63" i="6"/>
  <c r="AE63" i="6"/>
  <c r="Y7" i="6"/>
  <c r="AC220" i="5"/>
  <c r="AD220" i="5"/>
  <c r="AE220" i="5"/>
  <c r="AF220" i="5" s="1"/>
  <c r="AC221" i="5"/>
  <c r="AD221" i="5"/>
  <c r="AE221" i="5"/>
  <c r="AC222" i="5"/>
  <c r="AD222" i="5"/>
  <c r="AF222" i="5" s="1"/>
  <c r="AE222" i="5"/>
  <c r="AC223" i="5"/>
  <c r="AD223" i="5"/>
  <c r="AE223" i="5"/>
  <c r="AC224" i="5"/>
  <c r="AD224" i="5"/>
  <c r="AE224" i="5"/>
  <c r="AC225" i="5"/>
  <c r="AD225" i="5"/>
  <c r="AE225" i="5"/>
  <c r="AC226" i="5"/>
  <c r="AD226" i="5"/>
  <c r="AE226" i="5"/>
  <c r="AC227" i="5"/>
  <c r="AD227" i="5"/>
  <c r="AE227" i="5"/>
  <c r="AC228" i="5"/>
  <c r="AD228" i="5"/>
  <c r="AE228" i="5"/>
  <c r="AC229" i="5"/>
  <c r="AD229" i="5"/>
  <c r="AE229" i="5"/>
  <c r="AC230" i="5"/>
  <c r="AD230" i="5"/>
  <c r="AE230" i="5"/>
  <c r="AC231" i="5"/>
  <c r="AD231" i="5"/>
  <c r="AE231" i="5"/>
  <c r="AF231" i="5" s="1"/>
  <c r="AC232" i="5"/>
  <c r="AD232" i="5"/>
  <c r="AE232" i="5"/>
  <c r="AC233" i="5"/>
  <c r="AD233" i="5"/>
  <c r="AE233" i="5"/>
  <c r="AC234" i="5"/>
  <c r="AD234" i="5"/>
  <c r="AF234" i="5" s="1"/>
  <c r="AE234" i="5"/>
  <c r="AC235" i="5"/>
  <c r="AD235" i="5"/>
  <c r="AE235" i="5"/>
  <c r="AC236" i="5"/>
  <c r="AD236" i="5"/>
  <c r="AF236" i="5" s="1"/>
  <c r="AE236" i="5"/>
  <c r="AC237" i="5"/>
  <c r="AD237" i="5"/>
  <c r="AE237" i="5"/>
  <c r="AF237" i="5" s="1"/>
  <c r="AC238" i="5"/>
  <c r="AD238" i="5"/>
  <c r="AF238" i="5" s="1"/>
  <c r="AE238" i="5"/>
  <c r="AC239" i="5"/>
  <c r="AD239" i="5"/>
  <c r="AE239" i="5"/>
  <c r="AC240" i="5"/>
  <c r="AD240" i="5"/>
  <c r="AF240" i="5" s="1"/>
  <c r="AE240" i="5"/>
  <c r="AC241" i="5"/>
  <c r="AD241" i="5"/>
  <c r="AE241" i="5"/>
  <c r="AC242" i="5"/>
  <c r="AD242" i="5"/>
  <c r="AF242" i="5" s="1"/>
  <c r="AE242" i="5"/>
  <c r="AC243" i="5"/>
  <c r="AD243" i="5"/>
  <c r="AE243" i="5"/>
  <c r="AF243" i="5" s="1"/>
  <c r="AC244" i="5"/>
  <c r="AD244" i="5"/>
  <c r="AE244" i="5"/>
  <c r="AC245" i="5"/>
  <c r="AD245" i="5"/>
  <c r="AE245" i="5"/>
  <c r="AC246" i="5"/>
  <c r="AD246" i="5"/>
  <c r="AF246" i="5" s="1"/>
  <c r="AE246" i="5"/>
  <c r="AC247" i="5"/>
  <c r="AD247" i="5"/>
  <c r="AE247" i="5"/>
  <c r="AC248" i="5"/>
  <c r="AD248" i="5"/>
  <c r="AE248" i="5"/>
  <c r="AC249" i="5"/>
  <c r="AD249" i="5"/>
  <c r="AE249" i="5"/>
  <c r="AC250" i="5"/>
  <c r="AD250" i="5"/>
  <c r="AE250" i="5"/>
  <c r="AC251" i="5"/>
  <c r="AD251" i="5"/>
  <c r="AE251" i="5"/>
  <c r="AC252" i="5"/>
  <c r="AD252" i="5"/>
  <c r="AF252" i="5" s="1"/>
  <c r="AE252" i="5"/>
  <c r="AC253" i="5"/>
  <c r="AD253" i="5"/>
  <c r="AF253" i="5" s="1"/>
  <c r="AE253" i="5"/>
  <c r="AC254" i="5"/>
  <c r="AD254" i="5"/>
  <c r="AE254" i="5"/>
  <c r="AC255" i="5"/>
  <c r="AD255" i="5"/>
  <c r="AE255" i="5"/>
  <c r="AC256" i="5"/>
  <c r="AD256" i="5"/>
  <c r="AE256" i="5"/>
  <c r="AC257" i="5"/>
  <c r="AD257" i="5"/>
  <c r="AE257" i="5"/>
  <c r="AC258" i="5"/>
  <c r="AD258" i="5"/>
  <c r="AF258" i="5" s="1"/>
  <c r="AE258" i="5"/>
  <c r="AC259" i="5"/>
  <c r="AD259" i="5"/>
  <c r="AE259" i="5"/>
  <c r="AC260" i="5"/>
  <c r="AD260" i="5"/>
  <c r="AF260" i="5" s="1"/>
  <c r="AE260" i="5"/>
  <c r="AC261" i="5"/>
  <c r="AD261" i="5"/>
  <c r="AE261" i="5"/>
  <c r="AC262" i="5"/>
  <c r="AD262" i="5"/>
  <c r="AF262" i="5" s="1"/>
  <c r="AE262" i="5"/>
  <c r="AC263" i="5"/>
  <c r="AD263" i="5"/>
  <c r="AE263" i="5"/>
  <c r="AC264" i="5"/>
  <c r="AD264" i="5"/>
  <c r="AF264" i="5" s="1"/>
  <c r="AE264" i="5"/>
  <c r="AC265" i="5"/>
  <c r="AD265" i="5"/>
  <c r="AE265" i="5"/>
  <c r="AC266" i="5"/>
  <c r="AD266" i="5"/>
  <c r="AE266" i="5"/>
  <c r="AC267" i="5"/>
  <c r="AD267" i="5"/>
  <c r="AE267" i="5"/>
  <c r="AF267" i="5" s="1"/>
  <c r="AC268" i="5"/>
  <c r="AD268" i="5"/>
  <c r="AE268" i="5"/>
  <c r="AC269" i="5"/>
  <c r="AD269" i="5"/>
  <c r="AE269" i="5"/>
  <c r="AC270" i="5"/>
  <c r="AD270" i="5"/>
  <c r="AF270" i="5" s="1"/>
  <c r="AE270" i="5"/>
  <c r="AC271" i="5"/>
  <c r="AD271" i="5"/>
  <c r="AE271" i="5"/>
  <c r="AC272" i="5"/>
  <c r="AD272" i="5"/>
  <c r="AE272" i="5"/>
  <c r="AC273" i="5"/>
  <c r="AD273" i="5"/>
  <c r="AE273" i="5"/>
  <c r="AF273" i="5" s="1"/>
  <c r="AC274" i="5"/>
  <c r="AD274" i="5"/>
  <c r="AE274" i="5"/>
  <c r="AC275" i="5"/>
  <c r="AD275" i="5"/>
  <c r="AE275" i="5"/>
  <c r="AC276" i="5"/>
  <c r="AD276" i="5"/>
  <c r="AF276" i="5" s="1"/>
  <c r="AE276" i="5"/>
  <c r="AC277" i="5"/>
  <c r="AD277" i="5"/>
  <c r="AE277" i="5"/>
  <c r="AC278" i="5"/>
  <c r="AD278" i="5"/>
  <c r="AF278" i="5" s="1"/>
  <c r="AE278" i="5"/>
  <c r="AC279" i="5"/>
  <c r="AD279" i="5"/>
  <c r="AF279" i="5" s="1"/>
  <c r="AE279" i="5"/>
  <c r="AC280" i="5"/>
  <c r="AD280" i="5"/>
  <c r="AF280" i="5" s="1"/>
  <c r="AE280" i="5"/>
  <c r="AC281" i="5"/>
  <c r="AD281" i="5"/>
  <c r="AE281" i="5"/>
  <c r="AC282" i="5"/>
  <c r="AD282" i="5"/>
  <c r="AE282" i="5"/>
  <c r="AC283" i="5"/>
  <c r="AD283" i="5"/>
  <c r="AE283" i="5"/>
  <c r="AC284" i="5"/>
  <c r="AD284" i="5"/>
  <c r="AE284" i="5"/>
  <c r="AC285" i="5"/>
  <c r="AD285" i="5"/>
  <c r="AE285" i="5"/>
  <c r="AC286" i="5"/>
  <c r="AD286" i="5"/>
  <c r="AE286" i="5"/>
  <c r="AC287" i="5"/>
  <c r="AD287" i="5"/>
  <c r="AE287" i="5"/>
  <c r="AC288" i="5"/>
  <c r="AD288" i="5"/>
  <c r="AE288" i="5"/>
  <c r="AF288" i="5" s="1"/>
  <c r="AC289" i="5"/>
  <c r="AD289" i="5"/>
  <c r="AF289" i="5" s="1"/>
  <c r="AE289" i="5"/>
  <c r="AC290" i="5"/>
  <c r="AD290" i="5"/>
  <c r="AE290" i="5"/>
  <c r="AC291" i="5"/>
  <c r="AD291" i="5"/>
  <c r="AE291" i="5"/>
  <c r="AC292" i="5"/>
  <c r="AD292" i="5"/>
  <c r="AE292" i="5"/>
  <c r="AC293" i="5"/>
  <c r="AD293" i="5"/>
  <c r="AE293" i="5"/>
  <c r="AC294" i="5"/>
  <c r="AD294" i="5"/>
  <c r="AE294" i="5"/>
  <c r="AC295" i="5"/>
  <c r="AD295" i="5"/>
  <c r="AE295" i="5"/>
  <c r="AC296" i="5"/>
  <c r="AD296" i="5"/>
  <c r="AF296" i="5" s="1"/>
  <c r="AE296" i="5"/>
  <c r="AC297" i="5"/>
  <c r="AD297" i="5"/>
  <c r="AF297" i="5" s="1"/>
  <c r="AE297" i="5"/>
  <c r="AC298" i="5"/>
  <c r="AD298" i="5"/>
  <c r="AE298" i="5"/>
  <c r="AC299" i="5"/>
  <c r="AD299" i="5"/>
  <c r="AF299" i="5" s="1"/>
  <c r="AE299" i="5"/>
  <c r="AC300" i="5"/>
  <c r="AD300" i="5"/>
  <c r="AF300" i="5" s="1"/>
  <c r="AE300" i="5"/>
  <c r="AC301" i="5"/>
  <c r="AD301" i="5"/>
  <c r="AE301" i="5"/>
  <c r="AC302" i="5"/>
  <c r="AD302" i="5"/>
  <c r="AE302" i="5"/>
  <c r="AC303" i="5"/>
  <c r="AD303" i="5"/>
  <c r="AE303" i="5"/>
  <c r="AF303" i="5"/>
  <c r="AC304" i="5"/>
  <c r="AD304" i="5"/>
  <c r="AE304" i="5"/>
  <c r="AC305" i="5"/>
  <c r="AD305" i="5"/>
  <c r="AE305" i="5"/>
  <c r="AC210" i="5"/>
  <c r="AD210" i="5"/>
  <c r="AE210" i="5"/>
  <c r="AF210" i="5" s="1"/>
  <c r="AC211" i="5"/>
  <c r="AD211" i="5"/>
  <c r="AE211" i="5"/>
  <c r="AC212" i="5"/>
  <c r="AD212" i="5"/>
  <c r="AE212" i="5"/>
  <c r="AC213" i="5"/>
  <c r="AD213" i="5"/>
  <c r="AE213" i="5"/>
  <c r="AF213" i="5" s="1"/>
  <c r="AC214" i="5"/>
  <c r="AD214" i="5"/>
  <c r="AE214" i="5"/>
  <c r="AC215" i="5"/>
  <c r="AD215" i="5"/>
  <c r="AE215" i="5"/>
  <c r="AC216" i="5"/>
  <c r="AD216" i="5"/>
  <c r="AE216" i="5"/>
  <c r="AC217" i="5"/>
  <c r="AD217" i="5"/>
  <c r="AE217" i="5"/>
  <c r="AC218" i="5"/>
  <c r="AD218" i="5"/>
  <c r="AE218" i="5"/>
  <c r="AF218" i="5" s="1"/>
  <c r="AC219" i="5"/>
  <c r="AD219" i="5"/>
  <c r="AE219" i="5"/>
  <c r="AC128" i="5"/>
  <c r="AD128" i="5"/>
  <c r="AE128" i="5"/>
  <c r="AC129" i="5"/>
  <c r="AD129" i="5"/>
  <c r="AE129" i="5"/>
  <c r="AC130" i="5"/>
  <c r="AD130" i="5"/>
  <c r="AE130" i="5"/>
  <c r="AC131" i="5"/>
  <c r="AD131" i="5"/>
  <c r="AE131" i="5"/>
  <c r="AC132" i="5"/>
  <c r="AD132" i="5"/>
  <c r="AE132" i="5"/>
  <c r="AC133" i="5"/>
  <c r="AD133" i="5"/>
  <c r="AE133" i="5"/>
  <c r="AC134" i="5"/>
  <c r="AD134" i="5"/>
  <c r="AF134" i="5" s="1"/>
  <c r="AE134" i="5"/>
  <c r="AC135" i="5"/>
  <c r="AD135" i="5"/>
  <c r="AE135" i="5"/>
  <c r="AC136" i="5"/>
  <c r="AD136" i="5"/>
  <c r="AF136" i="5" s="1"/>
  <c r="AE136" i="5"/>
  <c r="AC137" i="5"/>
  <c r="AD137" i="5"/>
  <c r="AE137" i="5"/>
  <c r="AC138" i="5"/>
  <c r="AD138" i="5"/>
  <c r="AE138" i="5"/>
  <c r="AC139" i="5"/>
  <c r="AD139" i="5"/>
  <c r="AE139" i="5"/>
  <c r="AC140" i="5"/>
  <c r="AD140" i="5"/>
  <c r="AE140" i="5"/>
  <c r="AC141" i="5"/>
  <c r="AD141" i="5"/>
  <c r="AE141" i="5"/>
  <c r="AC142" i="5"/>
  <c r="AD142" i="5"/>
  <c r="AE142" i="5"/>
  <c r="AF142" i="5" s="1"/>
  <c r="AC143" i="5"/>
  <c r="AD143" i="5"/>
  <c r="AE143" i="5"/>
  <c r="AC144" i="5"/>
  <c r="AD144" i="5"/>
  <c r="AE144" i="5"/>
  <c r="AC145" i="5"/>
  <c r="AD145" i="5"/>
  <c r="AE145" i="5"/>
  <c r="AC146" i="5"/>
  <c r="AD146" i="5"/>
  <c r="AE146" i="5"/>
  <c r="AC147" i="5"/>
  <c r="AD147" i="5"/>
  <c r="AF147" i="5" s="1"/>
  <c r="AE147" i="5"/>
  <c r="AC148" i="5"/>
  <c r="AD148" i="5"/>
  <c r="AE148" i="5"/>
  <c r="AC149" i="5"/>
  <c r="AD149" i="5"/>
  <c r="AE149" i="5"/>
  <c r="AC150" i="5"/>
  <c r="AD150" i="5"/>
  <c r="AE150" i="5"/>
  <c r="AC151" i="5"/>
  <c r="AD151" i="5"/>
  <c r="AE151" i="5"/>
  <c r="AC152" i="5"/>
  <c r="AD152" i="5"/>
  <c r="AE152" i="5"/>
  <c r="AC153" i="5"/>
  <c r="AD153" i="5"/>
  <c r="AE153" i="5"/>
  <c r="AC154" i="5"/>
  <c r="AD154" i="5"/>
  <c r="AE154" i="5"/>
  <c r="AC155" i="5"/>
  <c r="AD155" i="5"/>
  <c r="AE155" i="5"/>
  <c r="Y156" i="5"/>
  <c r="Z156" i="5"/>
  <c r="AA156" i="5"/>
  <c r="AC156" i="5"/>
  <c r="AD156" i="5"/>
  <c r="AE156" i="5"/>
  <c r="AC157" i="5"/>
  <c r="AD157" i="5"/>
  <c r="AF157" i="5" s="1"/>
  <c r="AE157" i="5"/>
  <c r="AC158" i="5"/>
  <c r="AD158" i="5"/>
  <c r="AE158" i="5"/>
  <c r="AC159" i="5"/>
  <c r="AD159" i="5"/>
  <c r="AE159" i="5"/>
  <c r="AC160" i="5"/>
  <c r="AD160" i="5"/>
  <c r="AE160" i="5"/>
  <c r="AC161" i="5"/>
  <c r="AD161" i="5"/>
  <c r="AF161" i="5" s="1"/>
  <c r="AE161" i="5"/>
  <c r="AC162" i="5"/>
  <c r="AD162" i="5"/>
  <c r="AE162" i="5"/>
  <c r="AC163" i="5"/>
  <c r="AD163" i="5"/>
  <c r="AE163" i="5"/>
  <c r="AC164" i="5"/>
  <c r="AD164" i="5"/>
  <c r="AE164" i="5"/>
  <c r="AC165" i="5"/>
  <c r="AD165" i="5"/>
  <c r="AE165" i="5"/>
  <c r="AC166" i="5"/>
  <c r="AD166" i="5"/>
  <c r="AE166" i="5"/>
  <c r="AC167" i="5"/>
  <c r="AD167" i="5"/>
  <c r="AE167" i="5"/>
  <c r="AC168" i="5"/>
  <c r="AD168" i="5"/>
  <c r="AE168" i="5"/>
  <c r="AC169" i="5"/>
  <c r="AD169" i="5"/>
  <c r="AE169" i="5"/>
  <c r="AC170" i="5"/>
  <c r="AD170" i="5"/>
  <c r="AE170" i="5"/>
  <c r="AC171" i="5"/>
  <c r="AD171" i="5"/>
  <c r="AE171" i="5"/>
  <c r="AC172" i="5"/>
  <c r="AD172" i="5"/>
  <c r="AE172" i="5"/>
  <c r="AF172" i="5" s="1"/>
  <c r="AC173" i="5"/>
  <c r="AD173" i="5"/>
  <c r="AE173" i="5"/>
  <c r="AC174" i="5"/>
  <c r="AD174" i="5"/>
  <c r="AE174" i="5"/>
  <c r="AC175" i="5"/>
  <c r="AD175" i="5"/>
  <c r="AE175" i="5"/>
  <c r="AC176" i="5"/>
  <c r="AD176" i="5"/>
  <c r="AE176" i="5"/>
  <c r="AC177" i="5"/>
  <c r="AD177" i="5"/>
  <c r="AE177" i="5"/>
  <c r="AC178" i="5"/>
  <c r="AD178" i="5"/>
  <c r="AE178" i="5"/>
  <c r="AC179" i="5"/>
  <c r="AD179" i="5"/>
  <c r="AE179" i="5"/>
  <c r="AC180" i="5"/>
  <c r="AD180" i="5"/>
  <c r="AE180" i="5"/>
  <c r="AC181" i="5"/>
  <c r="AD181" i="5"/>
  <c r="AE181" i="5"/>
  <c r="AC182" i="5"/>
  <c r="AD182" i="5"/>
  <c r="AE182" i="5"/>
  <c r="AC183" i="5"/>
  <c r="AD183" i="5"/>
  <c r="AE183" i="5"/>
  <c r="AC184" i="5"/>
  <c r="AD184" i="5"/>
  <c r="AE184" i="5"/>
  <c r="AC185" i="5"/>
  <c r="AD185" i="5"/>
  <c r="AE185" i="5"/>
  <c r="AC186" i="5"/>
  <c r="AD186" i="5"/>
  <c r="AE186" i="5"/>
  <c r="AC187" i="5"/>
  <c r="AD187" i="5"/>
  <c r="AE187" i="5"/>
  <c r="AC188" i="5"/>
  <c r="AD188" i="5"/>
  <c r="AE188" i="5"/>
  <c r="AC189" i="5"/>
  <c r="AD189" i="5"/>
  <c r="AE189" i="5"/>
  <c r="AC190" i="5"/>
  <c r="AD190" i="5"/>
  <c r="AE190" i="5"/>
  <c r="AF190" i="5" s="1"/>
  <c r="AC191" i="5"/>
  <c r="AD191" i="5"/>
  <c r="AE191" i="5"/>
  <c r="AC192" i="5"/>
  <c r="AD192" i="5"/>
  <c r="AE192" i="5"/>
  <c r="AC193" i="5"/>
  <c r="AD193" i="5"/>
  <c r="AE193" i="5"/>
  <c r="AC194" i="5"/>
  <c r="AD194" i="5"/>
  <c r="AE194" i="5"/>
  <c r="AC195" i="5"/>
  <c r="AD195" i="5"/>
  <c r="AE195" i="5"/>
  <c r="AC196" i="5"/>
  <c r="AD196" i="5"/>
  <c r="AE196" i="5"/>
  <c r="AC197" i="5"/>
  <c r="AD197" i="5"/>
  <c r="AE197" i="5"/>
  <c r="AC198" i="5"/>
  <c r="AD198" i="5"/>
  <c r="AE198" i="5"/>
  <c r="AC199" i="5"/>
  <c r="AD199" i="5"/>
  <c r="AE199" i="5"/>
  <c r="AC200" i="5"/>
  <c r="AD200" i="5"/>
  <c r="AE200" i="5"/>
  <c r="AC201" i="5"/>
  <c r="AD201" i="5"/>
  <c r="AE201" i="5"/>
  <c r="AC202" i="5"/>
  <c r="AD202" i="5"/>
  <c r="AE202" i="5"/>
  <c r="AC203" i="5"/>
  <c r="AD203" i="5"/>
  <c r="AE203" i="5"/>
  <c r="AC204" i="5"/>
  <c r="AD204" i="5"/>
  <c r="AE204" i="5"/>
  <c r="AC205" i="5"/>
  <c r="AD205" i="5"/>
  <c r="AE205" i="5"/>
  <c r="AC206" i="5"/>
  <c r="AD206" i="5"/>
  <c r="AE206" i="5"/>
  <c r="Y207" i="5"/>
  <c r="Z207" i="5"/>
  <c r="AA207" i="5"/>
  <c r="AC207" i="5"/>
  <c r="AD207" i="5"/>
  <c r="AE207" i="5"/>
  <c r="AC208" i="5"/>
  <c r="AD208" i="5"/>
  <c r="AE208" i="5"/>
  <c r="AC209" i="5"/>
  <c r="AD209" i="5"/>
  <c r="AE209" i="5"/>
  <c r="AC81" i="5"/>
  <c r="AD81" i="5"/>
  <c r="AE81" i="5"/>
  <c r="AC82" i="5"/>
  <c r="AD82" i="5"/>
  <c r="AE82" i="5"/>
  <c r="AC83" i="5"/>
  <c r="AD83" i="5"/>
  <c r="AE83" i="5"/>
  <c r="AF83" i="5" s="1"/>
  <c r="AC84" i="5"/>
  <c r="AD84" i="5"/>
  <c r="AE84" i="5"/>
  <c r="AC85" i="5"/>
  <c r="AD85" i="5"/>
  <c r="AE85" i="5"/>
  <c r="AC86" i="5"/>
  <c r="AD86" i="5"/>
  <c r="AE86" i="5"/>
  <c r="AC87" i="5"/>
  <c r="AD87" i="5"/>
  <c r="AE87" i="5"/>
  <c r="AC88" i="5"/>
  <c r="AD88" i="5"/>
  <c r="AE88" i="5"/>
  <c r="AC89" i="5"/>
  <c r="AD89" i="5"/>
  <c r="AE89" i="5"/>
  <c r="AC90" i="5"/>
  <c r="AD90" i="5"/>
  <c r="AE90" i="5"/>
  <c r="AC91" i="5"/>
  <c r="AD91" i="5"/>
  <c r="AE91" i="5"/>
  <c r="AC92" i="5"/>
  <c r="AD92" i="5"/>
  <c r="AE92" i="5"/>
  <c r="AC93" i="5"/>
  <c r="AD93" i="5"/>
  <c r="AE93" i="5"/>
  <c r="AC94" i="5"/>
  <c r="AD94" i="5"/>
  <c r="AE94" i="5"/>
  <c r="AC95" i="5"/>
  <c r="AD95" i="5"/>
  <c r="AE95" i="5"/>
  <c r="AC96" i="5"/>
  <c r="AD96" i="5"/>
  <c r="AE96" i="5"/>
  <c r="AC97" i="5"/>
  <c r="AD97" i="5"/>
  <c r="AE97" i="5"/>
  <c r="AC98" i="5"/>
  <c r="AD98" i="5"/>
  <c r="AE98" i="5"/>
  <c r="AC99" i="5"/>
  <c r="AD99" i="5"/>
  <c r="AE99" i="5"/>
  <c r="AC100" i="5"/>
  <c r="AD100" i="5"/>
  <c r="AE100" i="5"/>
  <c r="AC101" i="5"/>
  <c r="AD101" i="5"/>
  <c r="AE101" i="5"/>
  <c r="AC102" i="5"/>
  <c r="AD102" i="5"/>
  <c r="AE102" i="5"/>
  <c r="AC103" i="5"/>
  <c r="AD103" i="5"/>
  <c r="AE103" i="5"/>
  <c r="AC104" i="5"/>
  <c r="AD104" i="5"/>
  <c r="AE104" i="5"/>
  <c r="AC105" i="5"/>
  <c r="AD105" i="5"/>
  <c r="AE105" i="5"/>
  <c r="Z106" i="5"/>
  <c r="AA106" i="5"/>
  <c r="AC106" i="5"/>
  <c r="AD106" i="5"/>
  <c r="AE106" i="5"/>
  <c r="AC107" i="5"/>
  <c r="AD107" i="5"/>
  <c r="AE107" i="5"/>
  <c r="AC108" i="5"/>
  <c r="AD108" i="5"/>
  <c r="AE108" i="5"/>
  <c r="AC109" i="5"/>
  <c r="AD109" i="5"/>
  <c r="AE109" i="5"/>
  <c r="AC110" i="5"/>
  <c r="AD110" i="5"/>
  <c r="AE110" i="5"/>
  <c r="AC111" i="5"/>
  <c r="AD111" i="5"/>
  <c r="AE111" i="5"/>
  <c r="AC112" i="5"/>
  <c r="AD112" i="5"/>
  <c r="AE112" i="5"/>
  <c r="AC113" i="5"/>
  <c r="AD113" i="5"/>
  <c r="AE113" i="5"/>
  <c r="AC114" i="5"/>
  <c r="AD114" i="5"/>
  <c r="AE114" i="5"/>
  <c r="AC115" i="5"/>
  <c r="AD115" i="5"/>
  <c r="AE115" i="5"/>
  <c r="AC116" i="5"/>
  <c r="AD116" i="5"/>
  <c r="AE116" i="5"/>
  <c r="AC117" i="5"/>
  <c r="AD117" i="5"/>
  <c r="AE117" i="5"/>
  <c r="AC118" i="5"/>
  <c r="AD118" i="5"/>
  <c r="AE118" i="5"/>
  <c r="AC119" i="5"/>
  <c r="AD119" i="5"/>
  <c r="AE119" i="5"/>
  <c r="AC120" i="5"/>
  <c r="AD120" i="5"/>
  <c r="AE120" i="5"/>
  <c r="AC121" i="5"/>
  <c r="AD121" i="5"/>
  <c r="AE121" i="5"/>
  <c r="AC122" i="5"/>
  <c r="AD122" i="5"/>
  <c r="AE122" i="5"/>
  <c r="AC123" i="5"/>
  <c r="AD123" i="5"/>
  <c r="AE123" i="5"/>
  <c r="AC124" i="5"/>
  <c r="AD124" i="5"/>
  <c r="AE124" i="5"/>
  <c r="AC125" i="5"/>
  <c r="AD125" i="5"/>
  <c r="AE125" i="5"/>
  <c r="AC126" i="5"/>
  <c r="AD126" i="5"/>
  <c r="AE126" i="5"/>
  <c r="AC127" i="5"/>
  <c r="AD127" i="5"/>
  <c r="AE127" i="5"/>
  <c r="AC81" i="52"/>
  <c r="AD81" i="52"/>
  <c r="AE81" i="52"/>
  <c r="AC82" i="52"/>
  <c r="AD82" i="52"/>
  <c r="AE82" i="52"/>
  <c r="AC83" i="52"/>
  <c r="AD83" i="52"/>
  <c r="AE83" i="52"/>
  <c r="AC84" i="52"/>
  <c r="AD84" i="52"/>
  <c r="AE84" i="52"/>
  <c r="AC85" i="52"/>
  <c r="AD85" i="52"/>
  <c r="AE85" i="52"/>
  <c r="AC86" i="52"/>
  <c r="AD86" i="52"/>
  <c r="AE86" i="52"/>
  <c r="AC87" i="52"/>
  <c r="AD87" i="52"/>
  <c r="AE87" i="52"/>
  <c r="AC88" i="52"/>
  <c r="AD88" i="52"/>
  <c r="AE88" i="52"/>
  <c r="AC89" i="52"/>
  <c r="AD89" i="52"/>
  <c r="AE89" i="52"/>
  <c r="AC90" i="52"/>
  <c r="AD90" i="52"/>
  <c r="AE90" i="52"/>
  <c r="AC91" i="52"/>
  <c r="AD91" i="52"/>
  <c r="AE91" i="52"/>
  <c r="AC92" i="52"/>
  <c r="AD92" i="52"/>
  <c r="AE92" i="52"/>
  <c r="AC93" i="52"/>
  <c r="AD93" i="52"/>
  <c r="AE93" i="52"/>
  <c r="AC94" i="52"/>
  <c r="AD94" i="52"/>
  <c r="AE94" i="52"/>
  <c r="AC95" i="52"/>
  <c r="AD95" i="52"/>
  <c r="AE95" i="52"/>
  <c r="AC96" i="52"/>
  <c r="AD96" i="52"/>
  <c r="AE96" i="52"/>
  <c r="AC97" i="52"/>
  <c r="AD97" i="52"/>
  <c r="AE97" i="52"/>
  <c r="AC98" i="52"/>
  <c r="AD98" i="52"/>
  <c r="AE98" i="52"/>
  <c r="AC99" i="52"/>
  <c r="AD99" i="52"/>
  <c r="AE99" i="52"/>
  <c r="AC100" i="52"/>
  <c r="AD100" i="52"/>
  <c r="AE100" i="52"/>
  <c r="AC101" i="52"/>
  <c r="AD101" i="52"/>
  <c r="AE101" i="52"/>
  <c r="AC102" i="52"/>
  <c r="AD102" i="52"/>
  <c r="AE102" i="52"/>
  <c r="AC103" i="52"/>
  <c r="AD103" i="52"/>
  <c r="AE103" i="52"/>
  <c r="AC104" i="52"/>
  <c r="AD104" i="52"/>
  <c r="AE104" i="52"/>
  <c r="AC105" i="52"/>
  <c r="AD105" i="52"/>
  <c r="AE105" i="52"/>
  <c r="AA106" i="52"/>
  <c r="AC106" i="52"/>
  <c r="AD106" i="52"/>
  <c r="AE106" i="52"/>
  <c r="AC107" i="52"/>
  <c r="AD107" i="52"/>
  <c r="AE107" i="52"/>
  <c r="AC108" i="52"/>
  <c r="AD108" i="52"/>
  <c r="AE108" i="52"/>
  <c r="AC109" i="52"/>
  <c r="AD109" i="52"/>
  <c r="AE109" i="52"/>
  <c r="AC110" i="52"/>
  <c r="AD110" i="52"/>
  <c r="AE110" i="52"/>
  <c r="AC111" i="52"/>
  <c r="AD111" i="52"/>
  <c r="AE111" i="52"/>
  <c r="AC112" i="52"/>
  <c r="AD112" i="52"/>
  <c r="AE112" i="52"/>
  <c r="AC113" i="52"/>
  <c r="AD113" i="52"/>
  <c r="AE113" i="52"/>
  <c r="AC114" i="52"/>
  <c r="AD114" i="52"/>
  <c r="AE114" i="52"/>
  <c r="AC115" i="52"/>
  <c r="AD115" i="52"/>
  <c r="AE115" i="52"/>
  <c r="AC116" i="52"/>
  <c r="AD116" i="52"/>
  <c r="AE116" i="52"/>
  <c r="AC117" i="52"/>
  <c r="AD117" i="52"/>
  <c r="AE117" i="52"/>
  <c r="AC118" i="52"/>
  <c r="AD118" i="52"/>
  <c r="AE118" i="52"/>
  <c r="AC119" i="52"/>
  <c r="AD119" i="52"/>
  <c r="AE119" i="52"/>
  <c r="AC120" i="52"/>
  <c r="AD120" i="52"/>
  <c r="AE120" i="52"/>
  <c r="AC121" i="52"/>
  <c r="AD121" i="52"/>
  <c r="AE121" i="52"/>
  <c r="AC122" i="52"/>
  <c r="AD122" i="52"/>
  <c r="AE122" i="52"/>
  <c r="AC123" i="52"/>
  <c r="AD123" i="52"/>
  <c r="AE123" i="52"/>
  <c r="AC124" i="52"/>
  <c r="AD124" i="52"/>
  <c r="AE124" i="52"/>
  <c r="AC125" i="52"/>
  <c r="AD125" i="52"/>
  <c r="AE125" i="52"/>
  <c r="AC126" i="52"/>
  <c r="AD126" i="52"/>
  <c r="AE126" i="52"/>
  <c r="AC127" i="52"/>
  <c r="AD127" i="52"/>
  <c r="AE127" i="52"/>
  <c r="AC128" i="52"/>
  <c r="AD128" i="52"/>
  <c r="AE128" i="52"/>
  <c r="AC129" i="52"/>
  <c r="AD129" i="52"/>
  <c r="AE129" i="52"/>
  <c r="AC130" i="52"/>
  <c r="AD130" i="52"/>
  <c r="AE130" i="52"/>
  <c r="AC131" i="52"/>
  <c r="AD131" i="52"/>
  <c r="AE131" i="52"/>
  <c r="AC132" i="52"/>
  <c r="AD132" i="52"/>
  <c r="AE132" i="52"/>
  <c r="AC133" i="52"/>
  <c r="AD133" i="52"/>
  <c r="AE133" i="52"/>
  <c r="AC134" i="52"/>
  <c r="AD134" i="52"/>
  <c r="AE134" i="52"/>
  <c r="AC135" i="52"/>
  <c r="AD135" i="52"/>
  <c r="AE135" i="52"/>
  <c r="AC136" i="52"/>
  <c r="AD136" i="52"/>
  <c r="AE136" i="52"/>
  <c r="AC137" i="52"/>
  <c r="AD137" i="52"/>
  <c r="AE137" i="52"/>
  <c r="AC138" i="52"/>
  <c r="AD138" i="52"/>
  <c r="AE138" i="52"/>
  <c r="AC139" i="52"/>
  <c r="AD139" i="52"/>
  <c r="AE139" i="52"/>
  <c r="AC140" i="52"/>
  <c r="AD140" i="52"/>
  <c r="AE140" i="52"/>
  <c r="AC141" i="52"/>
  <c r="AD141" i="52"/>
  <c r="AE141" i="52"/>
  <c r="AC142" i="52"/>
  <c r="AD142" i="52"/>
  <c r="AE142" i="52"/>
  <c r="AC143" i="52"/>
  <c r="AD143" i="52"/>
  <c r="AE143" i="52"/>
  <c r="AC144" i="52"/>
  <c r="AD144" i="52"/>
  <c r="AE144" i="52"/>
  <c r="AC145" i="52"/>
  <c r="AD145" i="52"/>
  <c r="AE145" i="52"/>
  <c r="AC146" i="52"/>
  <c r="AD146" i="52"/>
  <c r="AE146" i="52"/>
  <c r="AC147" i="52"/>
  <c r="AD147" i="52"/>
  <c r="AE147" i="52"/>
  <c r="AC148" i="52"/>
  <c r="AD148" i="52"/>
  <c r="AE148" i="52"/>
  <c r="AC149" i="52"/>
  <c r="AD149" i="52"/>
  <c r="AE149" i="52"/>
  <c r="AC150" i="52"/>
  <c r="AD150" i="52"/>
  <c r="AE150" i="52"/>
  <c r="AC151" i="52"/>
  <c r="AD151" i="52"/>
  <c r="AE151" i="52"/>
  <c r="AC152" i="52"/>
  <c r="AD152" i="52"/>
  <c r="AE152" i="52"/>
  <c r="AC153" i="52"/>
  <c r="AD153" i="52"/>
  <c r="AE153" i="52"/>
  <c r="AC154" i="52"/>
  <c r="AD154" i="52"/>
  <c r="AE154" i="52"/>
  <c r="AC155" i="52"/>
  <c r="AD155" i="52"/>
  <c r="AE155" i="52"/>
  <c r="Z156" i="52"/>
  <c r="AA156" i="52"/>
  <c r="AC156" i="52"/>
  <c r="AD156" i="52"/>
  <c r="AE156" i="52"/>
  <c r="AC157" i="52"/>
  <c r="AD157" i="52"/>
  <c r="AE157" i="52"/>
  <c r="AC158" i="52"/>
  <c r="AD158" i="52"/>
  <c r="AE158" i="52"/>
  <c r="AC159" i="52"/>
  <c r="AD159" i="52"/>
  <c r="AE159" i="52"/>
  <c r="AC160" i="52"/>
  <c r="AD160" i="52"/>
  <c r="AE160" i="52"/>
  <c r="AC161" i="52"/>
  <c r="AD161" i="52"/>
  <c r="AE161" i="52"/>
  <c r="AC162" i="52"/>
  <c r="AD162" i="52"/>
  <c r="AE162" i="52"/>
  <c r="AC163" i="52"/>
  <c r="AD163" i="52"/>
  <c r="AE163" i="52"/>
  <c r="AC164" i="52"/>
  <c r="AD164" i="52"/>
  <c r="AE164" i="52"/>
  <c r="AC165" i="52"/>
  <c r="AD165" i="52"/>
  <c r="AE165" i="52"/>
  <c r="AC166" i="52"/>
  <c r="AD166" i="52"/>
  <c r="AE166" i="52"/>
  <c r="AC167" i="52"/>
  <c r="AD167" i="52"/>
  <c r="AE167" i="52"/>
  <c r="AC168" i="52"/>
  <c r="AD168" i="52"/>
  <c r="AE168" i="52"/>
  <c r="AC169" i="52"/>
  <c r="AD169" i="52"/>
  <c r="AE169" i="52"/>
  <c r="AC170" i="52"/>
  <c r="AD170" i="52"/>
  <c r="AE170" i="52"/>
  <c r="AC171" i="52"/>
  <c r="AD171" i="52"/>
  <c r="AE171" i="52"/>
  <c r="AC172" i="52"/>
  <c r="AD172" i="52"/>
  <c r="AE172" i="52"/>
  <c r="AC173" i="52"/>
  <c r="AD173" i="52"/>
  <c r="AE173" i="52"/>
  <c r="AC174" i="52"/>
  <c r="AD174" i="52"/>
  <c r="AE174" i="52"/>
  <c r="AC175" i="52"/>
  <c r="AD175" i="52"/>
  <c r="AE175" i="52"/>
  <c r="AC176" i="52"/>
  <c r="AD176" i="52"/>
  <c r="AE176" i="52"/>
  <c r="AC177" i="52"/>
  <c r="AD177" i="52"/>
  <c r="AE177" i="52"/>
  <c r="AC178" i="52"/>
  <c r="AD178" i="52"/>
  <c r="AE178" i="52"/>
  <c r="AC179" i="52"/>
  <c r="AD179" i="52"/>
  <c r="AE179" i="52"/>
  <c r="AC180" i="52"/>
  <c r="AD180" i="52"/>
  <c r="AE180" i="52"/>
  <c r="AC181" i="52"/>
  <c r="AD181" i="52"/>
  <c r="AE181" i="52"/>
  <c r="AC182" i="52"/>
  <c r="AD182" i="52"/>
  <c r="AE182" i="52"/>
  <c r="AC183" i="52"/>
  <c r="AD183" i="52"/>
  <c r="AE183" i="52"/>
  <c r="AC184" i="52"/>
  <c r="AD184" i="52"/>
  <c r="AE184" i="52"/>
  <c r="AC185" i="52"/>
  <c r="AD185" i="52"/>
  <c r="AE185" i="52"/>
  <c r="AC186" i="52"/>
  <c r="AD186" i="52"/>
  <c r="AE186" i="52"/>
  <c r="AC187" i="52"/>
  <c r="AD187" i="52"/>
  <c r="AE187" i="52"/>
  <c r="AC188" i="52"/>
  <c r="AD188" i="52"/>
  <c r="AE188" i="52"/>
  <c r="AC189" i="52"/>
  <c r="AD189" i="52"/>
  <c r="AE189" i="52"/>
  <c r="AC190" i="52"/>
  <c r="AD190" i="52"/>
  <c r="AE190" i="52"/>
  <c r="AC191" i="52"/>
  <c r="AD191" i="52"/>
  <c r="AE191" i="52"/>
  <c r="AC192" i="52"/>
  <c r="AD192" i="52"/>
  <c r="AE192" i="52"/>
  <c r="AC193" i="52"/>
  <c r="AD193" i="52"/>
  <c r="AE193" i="52"/>
  <c r="AC194" i="52"/>
  <c r="AD194" i="52"/>
  <c r="AE194" i="52"/>
  <c r="AC195" i="52"/>
  <c r="AD195" i="52"/>
  <c r="AE195" i="52"/>
  <c r="AC196" i="52"/>
  <c r="AD196" i="52"/>
  <c r="AE196" i="52"/>
  <c r="AC197" i="52"/>
  <c r="AD197" i="52"/>
  <c r="AE197" i="52"/>
  <c r="AC198" i="52"/>
  <c r="AD198" i="52"/>
  <c r="AE198" i="52"/>
  <c r="AC199" i="52"/>
  <c r="AD199" i="52"/>
  <c r="AE199" i="52"/>
  <c r="AC200" i="52"/>
  <c r="AD200" i="52"/>
  <c r="AE200" i="52"/>
  <c r="AC201" i="52"/>
  <c r="AD201" i="52"/>
  <c r="AE201" i="52"/>
  <c r="AC202" i="52"/>
  <c r="AD202" i="52"/>
  <c r="AE202" i="52"/>
  <c r="AC203" i="52"/>
  <c r="AD203" i="52"/>
  <c r="AE203" i="52"/>
  <c r="AC204" i="52"/>
  <c r="AD204" i="52"/>
  <c r="AE204" i="52"/>
  <c r="AC205" i="52"/>
  <c r="AD205" i="52"/>
  <c r="AE205" i="52"/>
  <c r="AC206" i="52"/>
  <c r="AD206" i="52"/>
  <c r="AE206" i="52"/>
  <c r="Z207" i="52"/>
  <c r="AA207" i="52"/>
  <c r="AC207" i="52"/>
  <c r="AD207" i="52"/>
  <c r="AE207" i="52"/>
  <c r="AC208" i="52"/>
  <c r="AD208" i="52"/>
  <c r="AE208" i="52"/>
  <c r="AC209" i="52"/>
  <c r="AD209" i="52"/>
  <c r="AE209" i="52"/>
  <c r="AC210" i="52"/>
  <c r="AD210" i="52"/>
  <c r="AE210" i="52"/>
  <c r="AC211" i="52"/>
  <c r="AD211" i="52"/>
  <c r="AE211" i="52"/>
  <c r="AC212" i="52"/>
  <c r="AD212" i="52"/>
  <c r="AE212" i="52"/>
  <c r="AC213" i="52"/>
  <c r="AD213" i="52"/>
  <c r="AE213" i="52"/>
  <c r="AC214" i="52"/>
  <c r="AD214" i="52"/>
  <c r="AE214" i="52"/>
  <c r="AC215" i="52"/>
  <c r="AD215" i="52"/>
  <c r="AE215" i="52"/>
  <c r="AC216" i="52"/>
  <c r="AD216" i="52"/>
  <c r="AE216" i="52"/>
  <c r="AC217" i="52"/>
  <c r="AD217" i="52"/>
  <c r="AE217" i="52"/>
  <c r="AC218" i="52"/>
  <c r="AD218" i="52"/>
  <c r="AE218" i="52"/>
  <c r="AC219" i="52"/>
  <c r="AD219" i="52"/>
  <c r="AE219" i="52"/>
  <c r="AC220" i="52"/>
  <c r="AD220" i="52"/>
  <c r="AE220" i="52"/>
  <c r="AC221" i="52"/>
  <c r="AD221" i="52"/>
  <c r="AE221" i="52"/>
  <c r="AC222" i="52"/>
  <c r="AD222" i="52"/>
  <c r="AE222" i="52"/>
  <c r="AC223" i="52"/>
  <c r="AD223" i="52"/>
  <c r="AE223" i="52"/>
  <c r="AC224" i="52"/>
  <c r="AD224" i="52"/>
  <c r="AE224" i="52"/>
  <c r="AC225" i="52"/>
  <c r="AD225" i="52"/>
  <c r="AE225" i="52"/>
  <c r="AC226" i="52"/>
  <c r="AD226" i="52"/>
  <c r="AE226" i="52"/>
  <c r="AC227" i="52"/>
  <c r="AD227" i="52"/>
  <c r="AE227" i="52"/>
  <c r="AC228" i="52"/>
  <c r="AD228" i="52"/>
  <c r="AE228" i="52"/>
  <c r="AC229" i="52"/>
  <c r="AD229" i="52"/>
  <c r="AE229" i="52"/>
  <c r="AC230" i="52"/>
  <c r="AD230" i="52"/>
  <c r="AE230" i="52"/>
  <c r="AC231" i="52"/>
  <c r="AD231" i="52"/>
  <c r="AE231" i="52"/>
  <c r="AC232" i="52"/>
  <c r="AD232" i="52"/>
  <c r="AE232" i="52"/>
  <c r="AC233" i="52"/>
  <c r="AD233" i="52"/>
  <c r="AE233" i="52"/>
  <c r="AC234" i="52"/>
  <c r="AD234" i="52"/>
  <c r="AE234" i="52"/>
  <c r="AC235" i="52"/>
  <c r="AD235" i="52"/>
  <c r="AE235" i="52"/>
  <c r="AC236" i="52"/>
  <c r="AD236" i="52"/>
  <c r="AE236" i="52"/>
  <c r="AC237" i="52"/>
  <c r="AD237" i="52"/>
  <c r="AE237" i="52"/>
  <c r="AC238" i="52"/>
  <c r="AD238" i="52"/>
  <c r="AE238" i="52"/>
  <c r="AC239" i="52"/>
  <c r="AD239" i="52"/>
  <c r="AE239" i="52"/>
  <c r="AC240" i="52"/>
  <c r="AD240" i="52"/>
  <c r="AE240" i="52"/>
  <c r="AC241" i="52"/>
  <c r="AD241" i="52"/>
  <c r="AE241" i="52"/>
  <c r="AC242" i="52"/>
  <c r="AD242" i="52"/>
  <c r="AE242" i="52"/>
  <c r="AC243" i="52"/>
  <c r="AD243" i="52"/>
  <c r="AE243" i="52"/>
  <c r="AC244" i="52"/>
  <c r="AD244" i="52"/>
  <c r="AE244" i="52"/>
  <c r="AC245" i="52"/>
  <c r="AD245" i="52"/>
  <c r="AE245" i="52"/>
  <c r="AC246" i="52"/>
  <c r="AD246" i="52"/>
  <c r="AE246" i="52"/>
  <c r="AC247" i="52"/>
  <c r="AD247" i="52"/>
  <c r="AE247" i="52"/>
  <c r="AC248" i="52"/>
  <c r="AD248" i="52"/>
  <c r="AE248" i="52"/>
  <c r="AC249" i="52"/>
  <c r="AD249" i="52"/>
  <c r="AE249" i="52"/>
  <c r="AC250" i="52"/>
  <c r="AD250" i="52"/>
  <c r="AE250" i="52"/>
  <c r="AC251" i="52"/>
  <c r="AD251" i="52"/>
  <c r="AE251" i="52"/>
  <c r="AC252" i="52"/>
  <c r="AD252" i="52"/>
  <c r="AE252" i="52"/>
  <c r="AC253" i="52"/>
  <c r="AD253" i="52"/>
  <c r="AE253" i="52"/>
  <c r="AC254" i="52"/>
  <c r="AD254" i="52"/>
  <c r="AE254" i="52"/>
  <c r="AC255" i="52"/>
  <c r="AD255" i="52"/>
  <c r="AE255" i="52"/>
  <c r="AC256" i="52"/>
  <c r="AD256" i="52"/>
  <c r="AE256" i="52"/>
  <c r="AC257" i="52"/>
  <c r="AD257" i="52"/>
  <c r="AE257" i="52"/>
  <c r="AC258" i="52"/>
  <c r="AD258" i="52"/>
  <c r="AE258" i="52"/>
  <c r="AC259" i="52"/>
  <c r="AD259" i="52"/>
  <c r="AE259" i="52"/>
  <c r="AC260" i="52"/>
  <c r="AD260" i="52"/>
  <c r="AE260" i="52"/>
  <c r="AC261" i="52"/>
  <c r="AD261" i="52"/>
  <c r="AE261" i="52"/>
  <c r="AC262" i="52"/>
  <c r="AD262" i="52"/>
  <c r="AE262" i="52"/>
  <c r="AC263" i="52"/>
  <c r="AD263" i="52"/>
  <c r="AE263" i="52"/>
  <c r="AC264" i="52"/>
  <c r="AD264" i="52"/>
  <c r="AE264" i="52"/>
  <c r="AC265" i="52"/>
  <c r="AD265" i="52"/>
  <c r="AE265" i="52"/>
  <c r="AC266" i="52"/>
  <c r="AD266" i="52"/>
  <c r="AE266" i="52"/>
  <c r="AC267" i="52"/>
  <c r="AD267" i="52"/>
  <c r="AE267" i="52"/>
  <c r="AC268" i="52"/>
  <c r="AD268" i="52"/>
  <c r="AE268" i="52"/>
  <c r="AC269" i="52"/>
  <c r="AD269" i="52"/>
  <c r="AE269" i="52"/>
  <c r="AC270" i="52"/>
  <c r="AD270" i="52"/>
  <c r="AE270" i="52"/>
  <c r="AC271" i="52"/>
  <c r="AD271" i="52"/>
  <c r="AE271" i="52"/>
  <c r="AC272" i="52"/>
  <c r="AD272" i="52"/>
  <c r="AE272" i="52"/>
  <c r="AC273" i="52"/>
  <c r="AD273" i="52"/>
  <c r="AE273" i="52"/>
  <c r="AC274" i="52"/>
  <c r="AD274" i="52"/>
  <c r="AE274" i="52"/>
  <c r="AC275" i="52"/>
  <c r="AD275" i="52"/>
  <c r="AE275" i="52"/>
  <c r="AC276" i="52"/>
  <c r="AD276" i="52"/>
  <c r="AE276" i="52"/>
  <c r="AC277" i="52"/>
  <c r="AD277" i="52"/>
  <c r="AE277" i="52"/>
  <c r="AC278" i="52"/>
  <c r="AD278" i="52"/>
  <c r="AE278" i="52"/>
  <c r="AC279" i="52"/>
  <c r="AD279" i="52"/>
  <c r="AE279" i="52"/>
  <c r="AC280" i="52"/>
  <c r="AD280" i="52"/>
  <c r="AE280" i="52"/>
  <c r="AC281" i="52"/>
  <c r="AD281" i="52"/>
  <c r="AE281" i="52"/>
  <c r="AC282" i="52"/>
  <c r="AD282" i="52"/>
  <c r="AE282" i="52"/>
  <c r="AC283" i="52"/>
  <c r="AD283" i="52"/>
  <c r="AE283" i="52"/>
  <c r="AC284" i="52"/>
  <c r="AD284" i="52"/>
  <c r="AE284" i="52"/>
  <c r="AC285" i="52"/>
  <c r="AD285" i="52"/>
  <c r="AE285" i="52"/>
  <c r="AC286" i="52"/>
  <c r="AD286" i="52"/>
  <c r="AE286" i="52"/>
  <c r="AC287" i="52"/>
  <c r="AD287" i="52"/>
  <c r="AE287" i="52"/>
  <c r="AC288" i="52"/>
  <c r="AD288" i="52"/>
  <c r="AE288" i="52"/>
  <c r="AC289" i="52"/>
  <c r="AD289" i="52"/>
  <c r="AE289" i="52"/>
  <c r="AC290" i="52"/>
  <c r="AD290" i="52"/>
  <c r="AE290" i="52"/>
  <c r="AC291" i="52"/>
  <c r="AD291" i="52"/>
  <c r="AE291" i="52"/>
  <c r="AC292" i="52"/>
  <c r="AD292" i="52"/>
  <c r="AE292" i="52"/>
  <c r="AC293" i="52"/>
  <c r="AD293" i="52"/>
  <c r="AE293" i="52"/>
  <c r="AC294" i="52"/>
  <c r="AD294" i="52"/>
  <c r="AE294" i="52"/>
  <c r="AC295" i="52"/>
  <c r="AD295" i="52"/>
  <c r="AE295" i="52"/>
  <c r="AC296" i="52"/>
  <c r="AD296" i="52"/>
  <c r="AE296" i="52"/>
  <c r="AC297" i="52"/>
  <c r="AD297" i="52"/>
  <c r="AE297" i="52"/>
  <c r="AC298" i="52"/>
  <c r="AD298" i="52"/>
  <c r="AE298" i="52"/>
  <c r="AC299" i="52"/>
  <c r="AD299" i="52"/>
  <c r="AE299" i="52"/>
  <c r="AC300" i="52"/>
  <c r="AD300" i="52"/>
  <c r="AE300" i="52"/>
  <c r="AC301" i="52"/>
  <c r="AD301" i="52"/>
  <c r="AE301" i="52"/>
  <c r="AC302" i="52"/>
  <c r="AD302" i="52"/>
  <c r="AE302" i="52"/>
  <c r="AC303" i="52"/>
  <c r="AD303" i="52"/>
  <c r="AE303" i="52"/>
  <c r="AC304" i="52"/>
  <c r="AD304" i="52"/>
  <c r="AE304" i="52"/>
  <c r="AC305" i="52"/>
  <c r="AD305" i="52"/>
  <c r="AE305" i="52"/>
  <c r="Z306" i="52"/>
  <c r="AA306" i="52"/>
  <c r="AC306" i="52"/>
  <c r="AD306" i="52"/>
  <c r="AE306" i="52"/>
  <c r="AC307" i="52"/>
  <c r="AD307" i="52"/>
  <c r="AE307" i="52"/>
  <c r="AC308" i="52"/>
  <c r="AD308" i="52"/>
  <c r="AE308" i="52"/>
  <c r="AC309" i="52"/>
  <c r="AD309" i="52"/>
  <c r="AE309" i="52"/>
  <c r="AC310" i="52"/>
  <c r="AD310" i="52"/>
  <c r="AE310" i="52"/>
  <c r="AC311" i="52"/>
  <c r="AD311" i="52"/>
  <c r="AE311" i="52"/>
  <c r="AC312" i="52"/>
  <c r="AD312" i="52"/>
  <c r="AE312" i="52"/>
  <c r="AC313" i="52"/>
  <c r="AD313" i="52"/>
  <c r="AE313" i="52"/>
  <c r="AC314" i="52"/>
  <c r="AD314" i="52"/>
  <c r="AE314" i="52"/>
  <c r="AC315" i="52"/>
  <c r="AD315" i="52"/>
  <c r="AE315" i="52"/>
  <c r="AC316" i="52"/>
  <c r="AD316" i="52"/>
  <c r="AE316" i="52"/>
  <c r="AC317" i="52"/>
  <c r="AD317" i="52"/>
  <c r="AE317" i="52"/>
  <c r="AC318" i="52"/>
  <c r="AD318" i="52"/>
  <c r="AE318" i="52"/>
  <c r="AC319" i="52"/>
  <c r="AD319" i="52"/>
  <c r="AE319" i="52"/>
  <c r="AC320" i="52"/>
  <c r="AD320" i="52"/>
  <c r="AE320" i="52"/>
  <c r="AC321" i="52"/>
  <c r="AD321" i="52"/>
  <c r="AE321" i="52"/>
  <c r="AC322" i="52"/>
  <c r="AD322" i="52"/>
  <c r="AE322" i="52"/>
  <c r="AC323" i="52"/>
  <c r="AD323" i="52"/>
  <c r="AE323" i="52"/>
  <c r="AC324" i="52"/>
  <c r="AD324" i="52"/>
  <c r="AE324" i="52"/>
  <c r="AC325" i="52"/>
  <c r="AD325" i="52"/>
  <c r="AE325" i="52"/>
  <c r="AC326" i="52"/>
  <c r="AD326" i="52"/>
  <c r="AE326" i="52"/>
  <c r="AC327" i="52"/>
  <c r="AD327" i="52"/>
  <c r="AE327" i="52"/>
  <c r="AC328" i="52"/>
  <c r="AD328" i="52"/>
  <c r="AE328" i="52"/>
  <c r="AC329" i="52"/>
  <c r="AD329" i="52"/>
  <c r="AE329" i="52"/>
  <c r="AC330" i="52"/>
  <c r="AD330" i="52"/>
  <c r="AE330" i="52"/>
  <c r="AC331" i="52"/>
  <c r="AD331" i="52"/>
  <c r="AE331" i="52"/>
  <c r="AC332" i="52"/>
  <c r="AD332" i="52"/>
  <c r="AE332" i="52"/>
  <c r="AC333" i="52"/>
  <c r="AD333" i="52"/>
  <c r="AE333" i="52"/>
  <c r="AC334" i="52"/>
  <c r="AD334" i="52"/>
  <c r="AE334" i="52"/>
  <c r="AC335" i="52"/>
  <c r="AD335" i="52"/>
  <c r="AE335" i="52"/>
  <c r="AC336" i="52"/>
  <c r="AD336" i="52"/>
  <c r="AE336" i="52"/>
  <c r="AC337" i="52"/>
  <c r="AD337" i="52"/>
  <c r="AE337" i="52"/>
  <c r="AC338" i="52"/>
  <c r="AD338" i="52"/>
  <c r="AE338" i="52"/>
  <c r="AC339" i="52"/>
  <c r="AD339" i="52"/>
  <c r="AE339" i="52"/>
  <c r="AC340" i="52"/>
  <c r="AD340" i="52"/>
  <c r="AE340" i="52"/>
  <c r="AC341" i="52"/>
  <c r="AD341" i="52"/>
  <c r="AE341" i="52"/>
  <c r="AC342" i="52"/>
  <c r="AD342" i="52"/>
  <c r="AE342" i="52"/>
  <c r="AC343" i="52"/>
  <c r="AD343" i="52"/>
  <c r="AE343" i="52"/>
  <c r="AC344" i="52"/>
  <c r="AD344" i="52"/>
  <c r="AE344" i="52"/>
  <c r="AC345" i="52"/>
  <c r="AD345" i="52"/>
  <c r="AE345" i="52"/>
  <c r="AC346" i="52"/>
  <c r="AD346" i="52"/>
  <c r="AE346" i="52"/>
  <c r="AC347" i="52"/>
  <c r="AD347" i="52"/>
  <c r="AE347" i="52"/>
  <c r="AC348" i="52"/>
  <c r="AD348" i="52"/>
  <c r="AE348" i="52"/>
  <c r="AC349" i="52"/>
  <c r="AD349" i="52"/>
  <c r="AE349" i="52"/>
  <c r="AC350" i="52"/>
  <c r="AD350" i="52"/>
  <c r="AE350" i="52"/>
  <c r="AC351" i="52"/>
  <c r="AD351" i="52"/>
  <c r="AE351" i="52"/>
  <c r="AC352" i="52"/>
  <c r="AD352" i="52"/>
  <c r="AE352" i="52"/>
  <c r="AC353" i="52"/>
  <c r="AD353" i="52"/>
  <c r="AE353" i="52"/>
  <c r="AC354" i="52"/>
  <c r="AD354" i="52"/>
  <c r="AE354" i="52"/>
  <c r="AC355" i="52"/>
  <c r="AD355" i="52"/>
  <c r="AE355" i="52"/>
  <c r="AC356" i="52"/>
  <c r="AD356" i="52"/>
  <c r="AE356" i="52"/>
  <c r="AC357" i="52"/>
  <c r="AD357" i="52"/>
  <c r="AE357" i="52"/>
  <c r="AC358" i="52"/>
  <c r="AD358" i="52"/>
  <c r="AE358" i="52"/>
  <c r="AC359" i="52"/>
  <c r="AD359" i="52"/>
  <c r="AE359" i="52"/>
  <c r="AC360" i="52"/>
  <c r="AD360" i="52"/>
  <c r="AE360" i="52"/>
  <c r="AC361" i="52"/>
  <c r="AD361" i="52"/>
  <c r="AE361" i="52"/>
  <c r="AC362" i="52"/>
  <c r="AD362" i="52"/>
  <c r="AE362" i="52"/>
  <c r="AC363" i="52"/>
  <c r="AD363" i="52"/>
  <c r="AE363" i="52"/>
  <c r="AC364" i="52"/>
  <c r="AD364" i="52"/>
  <c r="AE364" i="52"/>
  <c r="AC365" i="52"/>
  <c r="AD365" i="52"/>
  <c r="AE365" i="52"/>
  <c r="AC366" i="52"/>
  <c r="AD366" i="52"/>
  <c r="AE366" i="52"/>
  <c r="AC367" i="52"/>
  <c r="AD367" i="52"/>
  <c r="AE367" i="52"/>
  <c r="AC368" i="52"/>
  <c r="AD368" i="52"/>
  <c r="AE368" i="52"/>
  <c r="AC369" i="52"/>
  <c r="AD369" i="52"/>
  <c r="AE369" i="52"/>
  <c r="AC370" i="52"/>
  <c r="AD370" i="52"/>
  <c r="AE370" i="52"/>
  <c r="AC371" i="52"/>
  <c r="AD371" i="52"/>
  <c r="AE371" i="52"/>
  <c r="AC372" i="52"/>
  <c r="AD372" i="52"/>
  <c r="AE372" i="52"/>
  <c r="AC373" i="52"/>
  <c r="AD373" i="52"/>
  <c r="AE373" i="52"/>
  <c r="AC374" i="52"/>
  <c r="AD374" i="52"/>
  <c r="AE374" i="52"/>
  <c r="AC375" i="52"/>
  <c r="AD375" i="52"/>
  <c r="AE375" i="52"/>
  <c r="AC376" i="52"/>
  <c r="AD376" i="52"/>
  <c r="AE376" i="52"/>
  <c r="AC377" i="52"/>
  <c r="AD377" i="52"/>
  <c r="AE377" i="52"/>
  <c r="AC378" i="52"/>
  <c r="AD378" i="52"/>
  <c r="AE378" i="52"/>
  <c r="AC379" i="52"/>
  <c r="AD379" i="52"/>
  <c r="AE379" i="52"/>
  <c r="AC380" i="52"/>
  <c r="AD380" i="52"/>
  <c r="AE380" i="52"/>
  <c r="AC381" i="52"/>
  <c r="AD381" i="52"/>
  <c r="AE381" i="52"/>
  <c r="AC382" i="52"/>
  <c r="AD382" i="52"/>
  <c r="AE382" i="52"/>
  <c r="AC383" i="52"/>
  <c r="AD383" i="52"/>
  <c r="AE383" i="52"/>
  <c r="AC384" i="52"/>
  <c r="AD384" i="52"/>
  <c r="AE384" i="52"/>
  <c r="AC385" i="52"/>
  <c r="AD385" i="52"/>
  <c r="AE385" i="52"/>
  <c r="AC386" i="52"/>
  <c r="AD386" i="52"/>
  <c r="AE386" i="52"/>
  <c r="AC387" i="52"/>
  <c r="AD387" i="52"/>
  <c r="AE387" i="52"/>
  <c r="AC388" i="52"/>
  <c r="AD388" i="52"/>
  <c r="AE388" i="52"/>
  <c r="AC389" i="52"/>
  <c r="AD389" i="52"/>
  <c r="AE389" i="52"/>
  <c r="AC390" i="52"/>
  <c r="AD390" i="52"/>
  <c r="AE390" i="52"/>
  <c r="AC391" i="52"/>
  <c r="AD391" i="52"/>
  <c r="AE391" i="52"/>
  <c r="AC392" i="52"/>
  <c r="AD392" i="52"/>
  <c r="AE392" i="52"/>
  <c r="AC393" i="52"/>
  <c r="AD393" i="52"/>
  <c r="AE393" i="52"/>
  <c r="AC394" i="52"/>
  <c r="AD394" i="52"/>
  <c r="AE394" i="52"/>
  <c r="AC395" i="52"/>
  <c r="AD395" i="52"/>
  <c r="AE395" i="52"/>
  <c r="AC396" i="52"/>
  <c r="AD396" i="52"/>
  <c r="AE396" i="52"/>
  <c r="AC397" i="52"/>
  <c r="AD397" i="52"/>
  <c r="AE397" i="52"/>
  <c r="AC398" i="52"/>
  <c r="AD398" i="52"/>
  <c r="AE398" i="52"/>
  <c r="AC399" i="52"/>
  <c r="AD399" i="52"/>
  <c r="AE399" i="52"/>
  <c r="AC400" i="52"/>
  <c r="AD400" i="52"/>
  <c r="AE400" i="52"/>
  <c r="AC401" i="52"/>
  <c r="AD401" i="52"/>
  <c r="AE401" i="52"/>
  <c r="AC402" i="52"/>
  <c r="AD402" i="52"/>
  <c r="AE402" i="52"/>
  <c r="AC403" i="52"/>
  <c r="AD403" i="52"/>
  <c r="AE403" i="52"/>
  <c r="AC404" i="52"/>
  <c r="AD404" i="52"/>
  <c r="AE404" i="52"/>
  <c r="AC405" i="52"/>
  <c r="AD405" i="52"/>
  <c r="AE405" i="52"/>
  <c r="AC406" i="52"/>
  <c r="AD406" i="52"/>
  <c r="AE406" i="52"/>
  <c r="Z407" i="52"/>
  <c r="AA407" i="52"/>
  <c r="AC407" i="52"/>
  <c r="AD407" i="52"/>
  <c r="AE407" i="52"/>
  <c r="AC408" i="52"/>
  <c r="AD408" i="52"/>
  <c r="AE408" i="52"/>
  <c r="AC409" i="52"/>
  <c r="AD409" i="52"/>
  <c r="AE409" i="52"/>
  <c r="AC410" i="52"/>
  <c r="AD410" i="52"/>
  <c r="AE410" i="52"/>
  <c r="AC65" i="5"/>
  <c r="AD65" i="5"/>
  <c r="AE65" i="5"/>
  <c r="AC66" i="5"/>
  <c r="AD66" i="5"/>
  <c r="AE66" i="5"/>
  <c r="AC67" i="5"/>
  <c r="AD67" i="5"/>
  <c r="AE67" i="5"/>
  <c r="AF67" i="5" s="1"/>
  <c r="AC68" i="5"/>
  <c r="AD68" i="5"/>
  <c r="AE68" i="5"/>
  <c r="AC69" i="5"/>
  <c r="AD69" i="5"/>
  <c r="AE69" i="5"/>
  <c r="AC70" i="5"/>
  <c r="AD70" i="5"/>
  <c r="AE70" i="5"/>
  <c r="AC71" i="5"/>
  <c r="AD71" i="5"/>
  <c r="AE71" i="5"/>
  <c r="AC72" i="5"/>
  <c r="AD72" i="5"/>
  <c r="AE72" i="5"/>
  <c r="AC73" i="5"/>
  <c r="AD73" i="5"/>
  <c r="AE73" i="5"/>
  <c r="AC74" i="5"/>
  <c r="AD74" i="5"/>
  <c r="AE74" i="5"/>
  <c r="AC75" i="5"/>
  <c r="AD75" i="5"/>
  <c r="AE75" i="5"/>
  <c r="AC76" i="5"/>
  <c r="AD76" i="5"/>
  <c r="AE76" i="5"/>
  <c r="AC77" i="5"/>
  <c r="AD77" i="5"/>
  <c r="AE77" i="5"/>
  <c r="AC78" i="5"/>
  <c r="AD78" i="5"/>
  <c r="AE78" i="5"/>
  <c r="AC79" i="5"/>
  <c r="AD79" i="5"/>
  <c r="AE79" i="5"/>
  <c r="AC80" i="5"/>
  <c r="AD80" i="5"/>
  <c r="AE80" i="5"/>
  <c r="AC30" i="5"/>
  <c r="AD30" i="5"/>
  <c r="AE30" i="5"/>
  <c r="AC31" i="5"/>
  <c r="AD31" i="5"/>
  <c r="AE31" i="5"/>
  <c r="AC32" i="5"/>
  <c r="AD32" i="5"/>
  <c r="AE32" i="5"/>
  <c r="AC33" i="5"/>
  <c r="AD33" i="5"/>
  <c r="AE33" i="5"/>
  <c r="AC34" i="5"/>
  <c r="AD34" i="5"/>
  <c r="AE34" i="5"/>
  <c r="AC35" i="5"/>
  <c r="AD35" i="5"/>
  <c r="AE35" i="5"/>
  <c r="AC36" i="5"/>
  <c r="AD36" i="5"/>
  <c r="AE36" i="5"/>
  <c r="AC37" i="5"/>
  <c r="AD37" i="5"/>
  <c r="AE37" i="5"/>
  <c r="AC38" i="5"/>
  <c r="AD38" i="5"/>
  <c r="AE38" i="5"/>
  <c r="AC39" i="5"/>
  <c r="AD39" i="5"/>
  <c r="AE39" i="5"/>
  <c r="AC40" i="5"/>
  <c r="AD40" i="5"/>
  <c r="AE40" i="5"/>
  <c r="AC41" i="5"/>
  <c r="AD41" i="5"/>
  <c r="AE41" i="5"/>
  <c r="AC42" i="5"/>
  <c r="AD42" i="5"/>
  <c r="AE42" i="5"/>
  <c r="AC43" i="5"/>
  <c r="AD43" i="5"/>
  <c r="AE43" i="5"/>
  <c r="AC44" i="5"/>
  <c r="AD44" i="5"/>
  <c r="AF44" i="5" s="1"/>
  <c r="AE44" i="5"/>
  <c r="AC45" i="5"/>
  <c r="AD45" i="5"/>
  <c r="AE45" i="5"/>
  <c r="AC46" i="5"/>
  <c r="AD46" i="5"/>
  <c r="AE46" i="5"/>
  <c r="AC47" i="5"/>
  <c r="AD47" i="5"/>
  <c r="AE47" i="5"/>
  <c r="AC48" i="5"/>
  <c r="AD48" i="5"/>
  <c r="AE48" i="5"/>
  <c r="AC49" i="5"/>
  <c r="AD49" i="5"/>
  <c r="AE49" i="5"/>
  <c r="AC50" i="5"/>
  <c r="AD50" i="5"/>
  <c r="AE50" i="5"/>
  <c r="AF50" i="5" s="1"/>
  <c r="AC51" i="5"/>
  <c r="AD51" i="5"/>
  <c r="AE51" i="5"/>
  <c r="AC52" i="5"/>
  <c r="AD52" i="5"/>
  <c r="AE52" i="5"/>
  <c r="AC53" i="5"/>
  <c r="AD53" i="5"/>
  <c r="AE53" i="5"/>
  <c r="AC54" i="5"/>
  <c r="AD54" i="5"/>
  <c r="AE54" i="5"/>
  <c r="AC55" i="5"/>
  <c r="AD55" i="5"/>
  <c r="AE55" i="5"/>
  <c r="AC56" i="5"/>
  <c r="AD56" i="5"/>
  <c r="AE56" i="5"/>
  <c r="Y57" i="5"/>
  <c r="Z57" i="5"/>
  <c r="AA57" i="5"/>
  <c r="AC57" i="5"/>
  <c r="AD57" i="5"/>
  <c r="AE57" i="5"/>
  <c r="AC58" i="5"/>
  <c r="AD58" i="5"/>
  <c r="AE58" i="5"/>
  <c r="AC59" i="5"/>
  <c r="AD59" i="5"/>
  <c r="AE59" i="5"/>
  <c r="AC60" i="5"/>
  <c r="AD60" i="5"/>
  <c r="AE60" i="5"/>
  <c r="AC61" i="5"/>
  <c r="AD61" i="5"/>
  <c r="AE61" i="5"/>
  <c r="AC62" i="5"/>
  <c r="AD62" i="5"/>
  <c r="AE62" i="5"/>
  <c r="AC63" i="5"/>
  <c r="AD63" i="5"/>
  <c r="AE63" i="5"/>
  <c r="AC64" i="5"/>
  <c r="AD64" i="5"/>
  <c r="AE64" i="5"/>
  <c r="Y7" i="5"/>
  <c r="AC171" i="4"/>
  <c r="AD171" i="4"/>
  <c r="AE171" i="4"/>
  <c r="AC172" i="4"/>
  <c r="AD172" i="4"/>
  <c r="AE172" i="4"/>
  <c r="AC173" i="4"/>
  <c r="AD173" i="4"/>
  <c r="AE173" i="4"/>
  <c r="AC174" i="4"/>
  <c r="AD174" i="4"/>
  <c r="AE174" i="4"/>
  <c r="AC175" i="4"/>
  <c r="AD175" i="4"/>
  <c r="AE175" i="4"/>
  <c r="AC176" i="4"/>
  <c r="AD176" i="4"/>
  <c r="AE176" i="4"/>
  <c r="AC177" i="4"/>
  <c r="AD177" i="4"/>
  <c r="AF177" i="4" s="1"/>
  <c r="AE177" i="4"/>
  <c r="AC178" i="4"/>
  <c r="AD178" i="4"/>
  <c r="AE178" i="4"/>
  <c r="AC179" i="4"/>
  <c r="AD179" i="4"/>
  <c r="AE179" i="4"/>
  <c r="AC180" i="4"/>
  <c r="AD180" i="4"/>
  <c r="AF180" i="4" s="1"/>
  <c r="AE180" i="4"/>
  <c r="AC181" i="4"/>
  <c r="AD181" i="4"/>
  <c r="AE181" i="4"/>
  <c r="AC182" i="4"/>
  <c r="AD182" i="4"/>
  <c r="AE182" i="4"/>
  <c r="AC183" i="4"/>
  <c r="AD183" i="4"/>
  <c r="AF183" i="4" s="1"/>
  <c r="AE183" i="4"/>
  <c r="AC184" i="4"/>
  <c r="AD184" i="4"/>
  <c r="AE184" i="4"/>
  <c r="AC185" i="4"/>
  <c r="AD185" i="4"/>
  <c r="AE185" i="4"/>
  <c r="AC186" i="4"/>
  <c r="AD186" i="4"/>
  <c r="AE186" i="4"/>
  <c r="AC187" i="4"/>
  <c r="AD187" i="4"/>
  <c r="AE187" i="4"/>
  <c r="AC188" i="4"/>
  <c r="AD188" i="4"/>
  <c r="AE188" i="4"/>
  <c r="AC189" i="4"/>
  <c r="AD189" i="4"/>
  <c r="AF189" i="4" s="1"/>
  <c r="AE189" i="4"/>
  <c r="AC190" i="4"/>
  <c r="AD190" i="4"/>
  <c r="AE190" i="4"/>
  <c r="AC191" i="4"/>
  <c r="AD191" i="4"/>
  <c r="AE191" i="4"/>
  <c r="AC192" i="4"/>
  <c r="AD192" i="4"/>
  <c r="AF192" i="4" s="1"/>
  <c r="AE192" i="4"/>
  <c r="AC193" i="4"/>
  <c r="AD193" i="4"/>
  <c r="AE193" i="4"/>
  <c r="AC194" i="4"/>
  <c r="AD194" i="4"/>
  <c r="AE194" i="4"/>
  <c r="AC195" i="4"/>
  <c r="AD195" i="4"/>
  <c r="AF195" i="4" s="1"/>
  <c r="AE195" i="4"/>
  <c r="AC196" i="4"/>
  <c r="AD196" i="4"/>
  <c r="AE196" i="4"/>
  <c r="AC197" i="4"/>
  <c r="AD197" i="4"/>
  <c r="AE197" i="4"/>
  <c r="AC198" i="4"/>
  <c r="AD198" i="4"/>
  <c r="AE198" i="4"/>
  <c r="AC199" i="4"/>
  <c r="AD199" i="4"/>
  <c r="AE199" i="4"/>
  <c r="AC200" i="4"/>
  <c r="AD200" i="4"/>
  <c r="AE200" i="4"/>
  <c r="AC201" i="4"/>
  <c r="AD201" i="4"/>
  <c r="AF201" i="4" s="1"/>
  <c r="AE201" i="4"/>
  <c r="AC202" i="4"/>
  <c r="AD202" i="4"/>
  <c r="AE202" i="4"/>
  <c r="AC203" i="4"/>
  <c r="AD203" i="4"/>
  <c r="AE203" i="4"/>
  <c r="AC204" i="4"/>
  <c r="AD204" i="4"/>
  <c r="AF204" i="4" s="1"/>
  <c r="AE204" i="4"/>
  <c r="AC205" i="4"/>
  <c r="AD205" i="4"/>
  <c r="AE205" i="4"/>
  <c r="AC206" i="4"/>
  <c r="AD206" i="4"/>
  <c r="AE206" i="4"/>
  <c r="AC207" i="4"/>
  <c r="AD207" i="4"/>
  <c r="AF207" i="4" s="1"/>
  <c r="AE207" i="4"/>
  <c r="AC208" i="4"/>
  <c r="AD208" i="4"/>
  <c r="AE208" i="4"/>
  <c r="AC209" i="4"/>
  <c r="AD209" i="4"/>
  <c r="AE209" i="4"/>
  <c r="AC210" i="4"/>
  <c r="AD210" i="4"/>
  <c r="AE210" i="4"/>
  <c r="AC211" i="4"/>
  <c r="AD211" i="4"/>
  <c r="AE211" i="4"/>
  <c r="AC212" i="4"/>
  <c r="AD212" i="4"/>
  <c r="AE212" i="4"/>
  <c r="AC213" i="4"/>
  <c r="AD213" i="4"/>
  <c r="AF213" i="4" s="1"/>
  <c r="AE213" i="4"/>
  <c r="AC214" i="4"/>
  <c r="AD214" i="4"/>
  <c r="AE214" i="4"/>
  <c r="AC215" i="4"/>
  <c r="AD215" i="4"/>
  <c r="AE215" i="4"/>
  <c r="AC216" i="4"/>
  <c r="AD216" i="4"/>
  <c r="AF216" i="4" s="1"/>
  <c r="AE216" i="4"/>
  <c r="AC217" i="4"/>
  <c r="AD217" i="4"/>
  <c r="AE217" i="4"/>
  <c r="AC218" i="4"/>
  <c r="AD218" i="4"/>
  <c r="AE218" i="4"/>
  <c r="AC219" i="4"/>
  <c r="AD219" i="4"/>
  <c r="AF219" i="4" s="1"/>
  <c r="AE219" i="4"/>
  <c r="AC220" i="4"/>
  <c r="AD220" i="4"/>
  <c r="AE220" i="4"/>
  <c r="AC221" i="4"/>
  <c r="AD221" i="4"/>
  <c r="AE221" i="4"/>
  <c r="AC222" i="4"/>
  <c r="AD222" i="4"/>
  <c r="AE222" i="4"/>
  <c r="AC223" i="4"/>
  <c r="AD223" i="4"/>
  <c r="AE223" i="4"/>
  <c r="AC224" i="4"/>
  <c r="AD224" i="4"/>
  <c r="AE224" i="4"/>
  <c r="AC225" i="4"/>
  <c r="AD225" i="4"/>
  <c r="AF225" i="4" s="1"/>
  <c r="AE225" i="4"/>
  <c r="AC226" i="4"/>
  <c r="AD226" i="4"/>
  <c r="AE226" i="4"/>
  <c r="AC227" i="4"/>
  <c r="AD227" i="4"/>
  <c r="AE227" i="4"/>
  <c r="AC228" i="4"/>
  <c r="AD228" i="4"/>
  <c r="AF228" i="4" s="1"/>
  <c r="AE228" i="4"/>
  <c r="AC229" i="4"/>
  <c r="AD229" i="4"/>
  <c r="AE229" i="4"/>
  <c r="AC230" i="4"/>
  <c r="AD230" i="4"/>
  <c r="AE230" i="4"/>
  <c r="AC231" i="4"/>
  <c r="AD231" i="4"/>
  <c r="AF231" i="4" s="1"/>
  <c r="AE231" i="4"/>
  <c r="AC232" i="4"/>
  <c r="AD232" i="4"/>
  <c r="AE232" i="4"/>
  <c r="AC233" i="4"/>
  <c r="AD233" i="4"/>
  <c r="AE233" i="4"/>
  <c r="AC234" i="4"/>
  <c r="AD234" i="4"/>
  <c r="AE234" i="4"/>
  <c r="AC235" i="4"/>
  <c r="AD235" i="4"/>
  <c r="AE235" i="4"/>
  <c r="AC236" i="4"/>
  <c r="AD236" i="4"/>
  <c r="AE236" i="4"/>
  <c r="AC237" i="4"/>
  <c r="AD237" i="4"/>
  <c r="AF237" i="4" s="1"/>
  <c r="AE237" i="4"/>
  <c r="AC238" i="4"/>
  <c r="AD238" i="4"/>
  <c r="AE238" i="4"/>
  <c r="AC239" i="4"/>
  <c r="AD239" i="4"/>
  <c r="AE239" i="4"/>
  <c r="AC240" i="4"/>
  <c r="AD240" i="4"/>
  <c r="AF240" i="4" s="1"/>
  <c r="AE240" i="4"/>
  <c r="AC241" i="4"/>
  <c r="AD241" i="4"/>
  <c r="AE241" i="4"/>
  <c r="AC242" i="4"/>
  <c r="AD242" i="4"/>
  <c r="AE242" i="4"/>
  <c r="AC243" i="4"/>
  <c r="AD243" i="4"/>
  <c r="AF243" i="4" s="1"/>
  <c r="AE243" i="4"/>
  <c r="AC244" i="4"/>
  <c r="AD244" i="4"/>
  <c r="AE244" i="4"/>
  <c r="AC245" i="4"/>
  <c r="AD245" i="4"/>
  <c r="AE245" i="4"/>
  <c r="AC246" i="4"/>
  <c r="AD246" i="4"/>
  <c r="AE246" i="4"/>
  <c r="AC247" i="4"/>
  <c r="AD247" i="4"/>
  <c r="AE247" i="4"/>
  <c r="AC248" i="4"/>
  <c r="AD248" i="4"/>
  <c r="AE248" i="4"/>
  <c r="AC249" i="4"/>
  <c r="AD249" i="4"/>
  <c r="AF249" i="4" s="1"/>
  <c r="AE249" i="4"/>
  <c r="AC250" i="4"/>
  <c r="AD250" i="4"/>
  <c r="AE250" i="4"/>
  <c r="AC251" i="4"/>
  <c r="AD251" i="4"/>
  <c r="AE251" i="4"/>
  <c r="AC252" i="4"/>
  <c r="AD252" i="4"/>
  <c r="AF252" i="4" s="1"/>
  <c r="AE252" i="4"/>
  <c r="AC253" i="4"/>
  <c r="AD253" i="4"/>
  <c r="AE253" i="4"/>
  <c r="AC254" i="4"/>
  <c r="AD254" i="4"/>
  <c r="AE254" i="4"/>
  <c r="AC255" i="4"/>
  <c r="AD255" i="4"/>
  <c r="AF255" i="4" s="1"/>
  <c r="AE255" i="4"/>
  <c r="AC256" i="4"/>
  <c r="AD256" i="4"/>
  <c r="AE256" i="4"/>
  <c r="AC161" i="4"/>
  <c r="AD161" i="4"/>
  <c r="AE161" i="4"/>
  <c r="AC162" i="4"/>
  <c r="AD162" i="4"/>
  <c r="AE162" i="4"/>
  <c r="AC163" i="4"/>
  <c r="AD163" i="4"/>
  <c r="AE163" i="4"/>
  <c r="AC164" i="4"/>
  <c r="AD164" i="4"/>
  <c r="AE164" i="4"/>
  <c r="AC165" i="4"/>
  <c r="AD165" i="4"/>
  <c r="AF165" i="4" s="1"/>
  <c r="AE165" i="4"/>
  <c r="AC166" i="4"/>
  <c r="AD166" i="4"/>
  <c r="AE166" i="4"/>
  <c r="AC167" i="4"/>
  <c r="AD167" i="4"/>
  <c r="AE167" i="4"/>
  <c r="AC168" i="4"/>
  <c r="AD168" i="4"/>
  <c r="AF168" i="4" s="1"/>
  <c r="AE168" i="4"/>
  <c r="AC169" i="4"/>
  <c r="AD169" i="4"/>
  <c r="AE169" i="4"/>
  <c r="AC170" i="4"/>
  <c r="AD170" i="4"/>
  <c r="AE170" i="4"/>
  <c r="AC79" i="4"/>
  <c r="AD79" i="4"/>
  <c r="AE79" i="4"/>
  <c r="AC80" i="4"/>
  <c r="AD80" i="4"/>
  <c r="AE80" i="4"/>
  <c r="AC81" i="4"/>
  <c r="AD81" i="4"/>
  <c r="AE81" i="4"/>
  <c r="AC82" i="4"/>
  <c r="AD82" i="4"/>
  <c r="AF82" i="4" s="1"/>
  <c r="AE82" i="4"/>
  <c r="AC83" i="4"/>
  <c r="AD83" i="4"/>
  <c r="AE83" i="4"/>
  <c r="AC84" i="4"/>
  <c r="AD84" i="4"/>
  <c r="AE84" i="4"/>
  <c r="AF84" i="4" s="1"/>
  <c r="AC85" i="4"/>
  <c r="AD85" i="4"/>
  <c r="AE85" i="4"/>
  <c r="AC86" i="4"/>
  <c r="AD86" i="4"/>
  <c r="AE86" i="4"/>
  <c r="AC87" i="4"/>
  <c r="AD87" i="4"/>
  <c r="AE87" i="4"/>
  <c r="AC88" i="4"/>
  <c r="AD88" i="4"/>
  <c r="AE88" i="4"/>
  <c r="AC89" i="4"/>
  <c r="AD89" i="4"/>
  <c r="AE89" i="4"/>
  <c r="AC90" i="4"/>
  <c r="AD90" i="4"/>
  <c r="AE90" i="4"/>
  <c r="AF90" i="4" s="1"/>
  <c r="AC91" i="4"/>
  <c r="AD91" i="4"/>
  <c r="AE91" i="4"/>
  <c r="AC92" i="4"/>
  <c r="AD92" i="4"/>
  <c r="AE92" i="4"/>
  <c r="AC93" i="4"/>
  <c r="AD93" i="4"/>
  <c r="AE93" i="4"/>
  <c r="AC94" i="4"/>
  <c r="AD94" i="4"/>
  <c r="AF94" i="4" s="1"/>
  <c r="AE94" i="4"/>
  <c r="AC95" i="4"/>
  <c r="AD95" i="4"/>
  <c r="AF95" i="4" s="1"/>
  <c r="AE95" i="4"/>
  <c r="AC96" i="4"/>
  <c r="AD96" i="4"/>
  <c r="AE96" i="4"/>
  <c r="AC97" i="4"/>
  <c r="AD97" i="4"/>
  <c r="AE97" i="4"/>
  <c r="AC98" i="4"/>
  <c r="AD98" i="4"/>
  <c r="AE98" i="4"/>
  <c r="AC99" i="4"/>
  <c r="AD99" i="4"/>
  <c r="AE99" i="4"/>
  <c r="AC100" i="4"/>
  <c r="AD100" i="4"/>
  <c r="AF100" i="4" s="1"/>
  <c r="AE100" i="4"/>
  <c r="AC101" i="4"/>
  <c r="AD101" i="4"/>
  <c r="AF101" i="4" s="1"/>
  <c r="AE101" i="4"/>
  <c r="AC102" i="4"/>
  <c r="AD102" i="4"/>
  <c r="AE102" i="4"/>
  <c r="AC103" i="4"/>
  <c r="AD103" i="4"/>
  <c r="AE103" i="4"/>
  <c r="AC104" i="4"/>
  <c r="AD104" i="4"/>
  <c r="AE104" i="4"/>
  <c r="AC105" i="4"/>
  <c r="AD105" i="4"/>
  <c r="AE105" i="4"/>
  <c r="AC106" i="4"/>
  <c r="AD106" i="4"/>
  <c r="AE106" i="4"/>
  <c r="Y107" i="4"/>
  <c r="Z107" i="4"/>
  <c r="AA107" i="4"/>
  <c r="AC107" i="4"/>
  <c r="AD107" i="4"/>
  <c r="AE107" i="4"/>
  <c r="AC108" i="4"/>
  <c r="AD108" i="4"/>
  <c r="AE108" i="4"/>
  <c r="AC109" i="4"/>
  <c r="AD109" i="4"/>
  <c r="AE109" i="4"/>
  <c r="AC110" i="4"/>
  <c r="AD110" i="4"/>
  <c r="AE110" i="4"/>
  <c r="AC111" i="4"/>
  <c r="AD111" i="4"/>
  <c r="AE111" i="4"/>
  <c r="AC112" i="4"/>
  <c r="AD112" i="4"/>
  <c r="AE112" i="4"/>
  <c r="AC113" i="4"/>
  <c r="AD113" i="4"/>
  <c r="AE113" i="4"/>
  <c r="AC114" i="4"/>
  <c r="AD114" i="4"/>
  <c r="AE114" i="4"/>
  <c r="AC115" i="4"/>
  <c r="AD115" i="4"/>
  <c r="AE115" i="4"/>
  <c r="AC116" i="4"/>
  <c r="AD116" i="4"/>
  <c r="AE116" i="4"/>
  <c r="AC117" i="4"/>
  <c r="AD117" i="4"/>
  <c r="AE117" i="4"/>
  <c r="AC118" i="4"/>
  <c r="AD118" i="4"/>
  <c r="AE118" i="4"/>
  <c r="AC119" i="4"/>
  <c r="AD119" i="4"/>
  <c r="AE119" i="4"/>
  <c r="AC120" i="4"/>
  <c r="AD120" i="4"/>
  <c r="AE120" i="4"/>
  <c r="AC121" i="4"/>
  <c r="AD121" i="4"/>
  <c r="AE121" i="4"/>
  <c r="AC122" i="4"/>
  <c r="AD122" i="4"/>
  <c r="AE122" i="4"/>
  <c r="AC123" i="4"/>
  <c r="AD123" i="4"/>
  <c r="AE123" i="4"/>
  <c r="AC124" i="4"/>
  <c r="AD124" i="4"/>
  <c r="AE124" i="4"/>
  <c r="AC125" i="4"/>
  <c r="AD125" i="4"/>
  <c r="AE125" i="4"/>
  <c r="AC126" i="4"/>
  <c r="AD126" i="4"/>
  <c r="AE126" i="4"/>
  <c r="AC127" i="4"/>
  <c r="AD127" i="4"/>
  <c r="AE127" i="4"/>
  <c r="AC128" i="4"/>
  <c r="AD128" i="4"/>
  <c r="AE128" i="4"/>
  <c r="AC129" i="4"/>
  <c r="AD129" i="4"/>
  <c r="AE129" i="4"/>
  <c r="AF129" i="4" s="1"/>
  <c r="AC130" i="4"/>
  <c r="AD130" i="4"/>
  <c r="AE130" i="4"/>
  <c r="AC131" i="4"/>
  <c r="AD131" i="4"/>
  <c r="AE131" i="4"/>
  <c r="AC132" i="4"/>
  <c r="AD132" i="4"/>
  <c r="AE132" i="4"/>
  <c r="AC133" i="4"/>
  <c r="AD133" i="4"/>
  <c r="AE133" i="4"/>
  <c r="AC134" i="4"/>
  <c r="AD134" i="4"/>
  <c r="AE134" i="4"/>
  <c r="AC135" i="4"/>
  <c r="AD135" i="4"/>
  <c r="AE135" i="4"/>
  <c r="AC136" i="4"/>
  <c r="AD136" i="4"/>
  <c r="AE136" i="4"/>
  <c r="AC137" i="4"/>
  <c r="AD137" i="4"/>
  <c r="AE137" i="4"/>
  <c r="AC138" i="4"/>
  <c r="AD138" i="4"/>
  <c r="AE138" i="4"/>
  <c r="AC139" i="4"/>
  <c r="AD139" i="4"/>
  <c r="AE139" i="4"/>
  <c r="AC140" i="4"/>
  <c r="AD140" i="4"/>
  <c r="AE140" i="4"/>
  <c r="AC141" i="4"/>
  <c r="AD141" i="4"/>
  <c r="AE141" i="4"/>
  <c r="AC142" i="4"/>
  <c r="AD142" i="4"/>
  <c r="AE142" i="4"/>
  <c r="AC143" i="4"/>
  <c r="AD143" i="4"/>
  <c r="AE143" i="4"/>
  <c r="AC144" i="4"/>
  <c r="AD144" i="4"/>
  <c r="AE144" i="4"/>
  <c r="AF144" i="4" s="1"/>
  <c r="AC145" i="4"/>
  <c r="AD145" i="4"/>
  <c r="AE145" i="4"/>
  <c r="AC146" i="4"/>
  <c r="AD146" i="4"/>
  <c r="AE146" i="4"/>
  <c r="AC147" i="4"/>
  <c r="AD147" i="4"/>
  <c r="AE147" i="4"/>
  <c r="AC148" i="4"/>
  <c r="AD148" i="4"/>
  <c r="AE148" i="4"/>
  <c r="AC149" i="4"/>
  <c r="AD149" i="4"/>
  <c r="AE149" i="4"/>
  <c r="AC150" i="4"/>
  <c r="AD150" i="4"/>
  <c r="AE150" i="4"/>
  <c r="AC151" i="4"/>
  <c r="AD151" i="4"/>
  <c r="AE151" i="4"/>
  <c r="AC152" i="4"/>
  <c r="AD152" i="4"/>
  <c r="AE152" i="4"/>
  <c r="AC153" i="4"/>
  <c r="AD153" i="4"/>
  <c r="AE153" i="4"/>
  <c r="AC154" i="4"/>
  <c r="AD154" i="4"/>
  <c r="AE154" i="4"/>
  <c r="AC155" i="4"/>
  <c r="AD155" i="4"/>
  <c r="AE155" i="4"/>
  <c r="AC156" i="4"/>
  <c r="AD156" i="4"/>
  <c r="AE156" i="4"/>
  <c r="AC157" i="4"/>
  <c r="AD157" i="4"/>
  <c r="AE157" i="4"/>
  <c r="Y158" i="4"/>
  <c r="Z158" i="4"/>
  <c r="AA158" i="4"/>
  <c r="AC158" i="4"/>
  <c r="AD158" i="4"/>
  <c r="AE158" i="4"/>
  <c r="AC159" i="4"/>
  <c r="AD159" i="4"/>
  <c r="AE159" i="4"/>
  <c r="AC160" i="4"/>
  <c r="AD160" i="4"/>
  <c r="AE160" i="4"/>
  <c r="Y57" i="4"/>
  <c r="AC30" i="4"/>
  <c r="AD30" i="4"/>
  <c r="AE30" i="4"/>
  <c r="AC31" i="4"/>
  <c r="AD31" i="4"/>
  <c r="AE31" i="4"/>
  <c r="AC32" i="4"/>
  <c r="AD32" i="4"/>
  <c r="AE32" i="4"/>
  <c r="AC33" i="4"/>
  <c r="AD33" i="4"/>
  <c r="AE33" i="4"/>
  <c r="AC34" i="4"/>
  <c r="AD34" i="4"/>
  <c r="AE34" i="4"/>
  <c r="AC35" i="4"/>
  <c r="AD35" i="4"/>
  <c r="AE35" i="4"/>
  <c r="AC36" i="4"/>
  <c r="AD36" i="4"/>
  <c r="AE36" i="4"/>
  <c r="AC37" i="4"/>
  <c r="AD37" i="4"/>
  <c r="AE37" i="4"/>
  <c r="AC38" i="4"/>
  <c r="AD38" i="4"/>
  <c r="AE38" i="4"/>
  <c r="AC39" i="4"/>
  <c r="AD39" i="4"/>
  <c r="AE39" i="4"/>
  <c r="AC40" i="4"/>
  <c r="AD40" i="4"/>
  <c r="AE40" i="4"/>
  <c r="AC41" i="4"/>
  <c r="AD41" i="4"/>
  <c r="AE41" i="4"/>
  <c r="AC42" i="4"/>
  <c r="AD42" i="4"/>
  <c r="AE42" i="4"/>
  <c r="AC43" i="4"/>
  <c r="AD43" i="4"/>
  <c r="AE43" i="4"/>
  <c r="AC44" i="4"/>
  <c r="AD44" i="4"/>
  <c r="AE44" i="4"/>
  <c r="AC45" i="4"/>
  <c r="AD45" i="4"/>
  <c r="AE45" i="4"/>
  <c r="AC46" i="4"/>
  <c r="AD46" i="4"/>
  <c r="AE46" i="4"/>
  <c r="AC47" i="4"/>
  <c r="AD47" i="4"/>
  <c r="AE47" i="4"/>
  <c r="AC48" i="4"/>
  <c r="AD48" i="4"/>
  <c r="AE48" i="4"/>
  <c r="AC49" i="4"/>
  <c r="AD49" i="4"/>
  <c r="AE49" i="4"/>
  <c r="AC50" i="4"/>
  <c r="AD50" i="4"/>
  <c r="AE50" i="4"/>
  <c r="AC51" i="4"/>
  <c r="AD51" i="4"/>
  <c r="AE51" i="4"/>
  <c r="AC52" i="4"/>
  <c r="AD52" i="4"/>
  <c r="AE52" i="4"/>
  <c r="AC53" i="4"/>
  <c r="AD53" i="4"/>
  <c r="AE53" i="4"/>
  <c r="AC54" i="4"/>
  <c r="AD54" i="4"/>
  <c r="AE54" i="4"/>
  <c r="AC55" i="4"/>
  <c r="AD55" i="4"/>
  <c r="AE55" i="4"/>
  <c r="AC56" i="4"/>
  <c r="AD56" i="4"/>
  <c r="AE56" i="4"/>
  <c r="Z57" i="4"/>
  <c r="AA57" i="4"/>
  <c r="AC57" i="4"/>
  <c r="AD57" i="4"/>
  <c r="AE57" i="4"/>
  <c r="AC58" i="4"/>
  <c r="AD58" i="4"/>
  <c r="AE58" i="4"/>
  <c r="AC59" i="4"/>
  <c r="AD59" i="4"/>
  <c r="AE59" i="4"/>
  <c r="AC60" i="4"/>
  <c r="AD60" i="4"/>
  <c r="AE60" i="4"/>
  <c r="AC61" i="4"/>
  <c r="AD61" i="4"/>
  <c r="AE61" i="4"/>
  <c r="AC62" i="4"/>
  <c r="AD62" i="4"/>
  <c r="AE62" i="4"/>
  <c r="AC63" i="4"/>
  <c r="AD63" i="4"/>
  <c r="AE63" i="4"/>
  <c r="AC64" i="4"/>
  <c r="AD64" i="4"/>
  <c r="AE64" i="4"/>
  <c r="AC65" i="4"/>
  <c r="AD65" i="4"/>
  <c r="AE65" i="4"/>
  <c r="AC66" i="4"/>
  <c r="AD66" i="4"/>
  <c r="AE66" i="4"/>
  <c r="AC67" i="4"/>
  <c r="AD67" i="4"/>
  <c r="AE67" i="4"/>
  <c r="AC68" i="4"/>
  <c r="AD68" i="4"/>
  <c r="AE68" i="4"/>
  <c r="AC69" i="4"/>
  <c r="AD69" i="4"/>
  <c r="AE69" i="4"/>
  <c r="AC70" i="4"/>
  <c r="AD70" i="4"/>
  <c r="AE70" i="4"/>
  <c r="AC71" i="4"/>
  <c r="AD71" i="4"/>
  <c r="AE71" i="4"/>
  <c r="AC72" i="4"/>
  <c r="AD72" i="4"/>
  <c r="AE72" i="4"/>
  <c r="AC73" i="4"/>
  <c r="AD73" i="4"/>
  <c r="AE73" i="4"/>
  <c r="AC74" i="4"/>
  <c r="AD74" i="4"/>
  <c r="AE74" i="4"/>
  <c r="AC75" i="4"/>
  <c r="AD75" i="4"/>
  <c r="AE75" i="4"/>
  <c r="AC76" i="4"/>
  <c r="AD76" i="4"/>
  <c r="AE76" i="4"/>
  <c r="AC77" i="4"/>
  <c r="AD77" i="4"/>
  <c r="AE77" i="4"/>
  <c r="AC78" i="4"/>
  <c r="AD78" i="4"/>
  <c r="AE78" i="4"/>
  <c r="Y7" i="4"/>
  <c r="AC171" i="3"/>
  <c r="AD171" i="3"/>
  <c r="AE171" i="3"/>
  <c r="AC172" i="3"/>
  <c r="AD172" i="3"/>
  <c r="AE172" i="3"/>
  <c r="AC173" i="3"/>
  <c r="AD173" i="3"/>
  <c r="AE173" i="3"/>
  <c r="AF173" i="3" s="1"/>
  <c r="AC174" i="3"/>
  <c r="AD174" i="3"/>
  <c r="AE174" i="3"/>
  <c r="AC175" i="3"/>
  <c r="AD175" i="3"/>
  <c r="AE175" i="3"/>
  <c r="AC176" i="3"/>
  <c r="AD176" i="3"/>
  <c r="AE176" i="3"/>
  <c r="AF176" i="3" s="1"/>
  <c r="AC177" i="3"/>
  <c r="AD177" i="3"/>
  <c r="AE177" i="3"/>
  <c r="AC178" i="3"/>
  <c r="AD178" i="3"/>
  <c r="AE178" i="3"/>
  <c r="AC179" i="3"/>
  <c r="AD179" i="3"/>
  <c r="AE179" i="3"/>
  <c r="AF179" i="3" s="1"/>
  <c r="AC180" i="3"/>
  <c r="AD180" i="3"/>
  <c r="AE180" i="3"/>
  <c r="AC181" i="3"/>
  <c r="AD181" i="3"/>
  <c r="AE181" i="3"/>
  <c r="AC182" i="3"/>
  <c r="AD182" i="3"/>
  <c r="AE182" i="3"/>
  <c r="AC183" i="3"/>
  <c r="AD183" i="3"/>
  <c r="AE183" i="3"/>
  <c r="AF183" i="3" s="1"/>
  <c r="AC184" i="3"/>
  <c r="AD184" i="3"/>
  <c r="AF184" i="3" s="1"/>
  <c r="AE184" i="3"/>
  <c r="AC185" i="3"/>
  <c r="AD185" i="3"/>
  <c r="AE185" i="3"/>
  <c r="AF185" i="3" s="1"/>
  <c r="AC186" i="3"/>
  <c r="AD186" i="3"/>
  <c r="AE186" i="3"/>
  <c r="AF186" i="3"/>
  <c r="AC187" i="3"/>
  <c r="AD187" i="3"/>
  <c r="AE187" i="3"/>
  <c r="AC188" i="3"/>
  <c r="AD188" i="3"/>
  <c r="AE188" i="3"/>
  <c r="AC189" i="3"/>
  <c r="AD189" i="3"/>
  <c r="AE189" i="3"/>
  <c r="AC190" i="3"/>
  <c r="AD190" i="3"/>
  <c r="AE190" i="3"/>
  <c r="AC191" i="3"/>
  <c r="AD191" i="3"/>
  <c r="AE191" i="3"/>
  <c r="AF191" i="3" s="1"/>
  <c r="AC192" i="3"/>
  <c r="AD192" i="3"/>
  <c r="AF192" i="3" s="1"/>
  <c r="AE192" i="3"/>
  <c r="AC193" i="3"/>
  <c r="AD193" i="3"/>
  <c r="AE193" i="3"/>
  <c r="AC194" i="3"/>
  <c r="AD194" i="3"/>
  <c r="AE194" i="3"/>
  <c r="AF194" i="3"/>
  <c r="AC195" i="3"/>
  <c r="AD195" i="3"/>
  <c r="AE195" i="3"/>
  <c r="AC196" i="3"/>
  <c r="AD196" i="3"/>
  <c r="AE196" i="3"/>
  <c r="AC197" i="3"/>
  <c r="AD197" i="3"/>
  <c r="AE197" i="3"/>
  <c r="AF197" i="3" s="1"/>
  <c r="AC198" i="3"/>
  <c r="AD198" i="3"/>
  <c r="AE198" i="3"/>
  <c r="AC199" i="3"/>
  <c r="AD199" i="3"/>
  <c r="AE199" i="3"/>
  <c r="AC200" i="3"/>
  <c r="AD200" i="3"/>
  <c r="AE200" i="3"/>
  <c r="AF200" i="3"/>
  <c r="AC201" i="3"/>
  <c r="AD201" i="3"/>
  <c r="AE201" i="3"/>
  <c r="AC202" i="3"/>
  <c r="AD202" i="3"/>
  <c r="AE202" i="3"/>
  <c r="AC203" i="3"/>
  <c r="AD203" i="3"/>
  <c r="AE203" i="3"/>
  <c r="AF203" i="3" s="1"/>
  <c r="AC204" i="3"/>
  <c r="AD204" i="3"/>
  <c r="AF204" i="3" s="1"/>
  <c r="AE204" i="3"/>
  <c r="AC205" i="3"/>
  <c r="AD205" i="3"/>
  <c r="AF205" i="3" s="1"/>
  <c r="AE205" i="3"/>
  <c r="AC206" i="3"/>
  <c r="AD206" i="3"/>
  <c r="AF206" i="3" s="1"/>
  <c r="AE206" i="3"/>
  <c r="AC207" i="3"/>
  <c r="AD207" i="3"/>
  <c r="AE207" i="3"/>
  <c r="AC208" i="3"/>
  <c r="AD208" i="3"/>
  <c r="AE208" i="3"/>
  <c r="AC209" i="3"/>
  <c r="AD209" i="3"/>
  <c r="AE209" i="3"/>
  <c r="AC210" i="3"/>
  <c r="AD210" i="3"/>
  <c r="AE210" i="3"/>
  <c r="AC211" i="3"/>
  <c r="AD211" i="3"/>
  <c r="AE211" i="3"/>
  <c r="AC212" i="3"/>
  <c r="AD212" i="3"/>
  <c r="AE212" i="3"/>
  <c r="AC213" i="3"/>
  <c r="AD213" i="3"/>
  <c r="AE213" i="3"/>
  <c r="AC214" i="3"/>
  <c r="AD214" i="3"/>
  <c r="AE214" i="3"/>
  <c r="AC215" i="3"/>
  <c r="AD215" i="3"/>
  <c r="AE215" i="3"/>
  <c r="AF215" i="3" s="1"/>
  <c r="AC216" i="3"/>
  <c r="AD216" i="3"/>
  <c r="AE216" i="3"/>
  <c r="AC217" i="3"/>
  <c r="AD217" i="3"/>
  <c r="AE217" i="3"/>
  <c r="AC218" i="3"/>
  <c r="AD218" i="3"/>
  <c r="AE218" i="3"/>
  <c r="AC219" i="3"/>
  <c r="AD219" i="3"/>
  <c r="AE219" i="3"/>
  <c r="AC220" i="3"/>
  <c r="AD220" i="3"/>
  <c r="AE220" i="3"/>
  <c r="AC221" i="3"/>
  <c r="AD221" i="3"/>
  <c r="AE221" i="3"/>
  <c r="AC222" i="3"/>
  <c r="AD222" i="3"/>
  <c r="AF222" i="3" s="1"/>
  <c r="AE222" i="3"/>
  <c r="AC223" i="3"/>
  <c r="AD223" i="3"/>
  <c r="AE223" i="3"/>
  <c r="AC224" i="3"/>
  <c r="AD224" i="3"/>
  <c r="AF224" i="3" s="1"/>
  <c r="AE224" i="3"/>
  <c r="AC225" i="3"/>
  <c r="AD225" i="3"/>
  <c r="AE225" i="3"/>
  <c r="AC226" i="3"/>
  <c r="AD226" i="3"/>
  <c r="AF226" i="3" s="1"/>
  <c r="AE226" i="3"/>
  <c r="AC227" i="3"/>
  <c r="AD227" i="3"/>
  <c r="AE227" i="3"/>
  <c r="AF227" i="3"/>
  <c r="AC228" i="3"/>
  <c r="AD228" i="3"/>
  <c r="AE228" i="3"/>
  <c r="AC229" i="3"/>
  <c r="AD229" i="3"/>
  <c r="AE229" i="3"/>
  <c r="AC230" i="3"/>
  <c r="AD230" i="3"/>
  <c r="AE230" i="3"/>
  <c r="AF230" i="3" s="1"/>
  <c r="AC231" i="3"/>
  <c r="AD231" i="3"/>
  <c r="AE231" i="3"/>
  <c r="AC232" i="3"/>
  <c r="AD232" i="3"/>
  <c r="AF232" i="3" s="1"/>
  <c r="AE232" i="3"/>
  <c r="AC233" i="3"/>
  <c r="AD233" i="3"/>
  <c r="AE233" i="3"/>
  <c r="AC234" i="3"/>
  <c r="AD234" i="3"/>
  <c r="AE234" i="3"/>
  <c r="AC235" i="3"/>
  <c r="AD235" i="3"/>
  <c r="AE235" i="3"/>
  <c r="AC236" i="3"/>
  <c r="AD236" i="3"/>
  <c r="AF236" i="3" s="1"/>
  <c r="AE236" i="3"/>
  <c r="AC237" i="3"/>
  <c r="AD237" i="3"/>
  <c r="AE237" i="3"/>
  <c r="AC238" i="3"/>
  <c r="AD238" i="3"/>
  <c r="AF238" i="3" s="1"/>
  <c r="AE238" i="3"/>
  <c r="AC239" i="3"/>
  <c r="AD239" i="3"/>
  <c r="AE239" i="3"/>
  <c r="AF239" i="3"/>
  <c r="AC240" i="3"/>
  <c r="AD240" i="3"/>
  <c r="AE240" i="3"/>
  <c r="AC241" i="3"/>
  <c r="AD241" i="3"/>
  <c r="AE241" i="3"/>
  <c r="AC242" i="3"/>
  <c r="AD242" i="3"/>
  <c r="AE242" i="3"/>
  <c r="AC243" i="3"/>
  <c r="AD243" i="3"/>
  <c r="AE243" i="3"/>
  <c r="AC244" i="3"/>
  <c r="AD244" i="3"/>
  <c r="AE244" i="3"/>
  <c r="AC245" i="3"/>
  <c r="AD245" i="3"/>
  <c r="AE245" i="3"/>
  <c r="AF245" i="3" s="1"/>
  <c r="AC246" i="3"/>
  <c r="AD246" i="3"/>
  <c r="AE246" i="3"/>
  <c r="AC247" i="3"/>
  <c r="AD247" i="3"/>
  <c r="AE247" i="3"/>
  <c r="AC248" i="3"/>
  <c r="AD248" i="3"/>
  <c r="AE248" i="3"/>
  <c r="AF248" i="3"/>
  <c r="AC249" i="3"/>
  <c r="AD249" i="3"/>
  <c r="AE249" i="3"/>
  <c r="AC250" i="3"/>
  <c r="AD250" i="3"/>
  <c r="AE250" i="3"/>
  <c r="AC251" i="3"/>
  <c r="AD251" i="3"/>
  <c r="AF251" i="3" s="1"/>
  <c r="AE251" i="3"/>
  <c r="AC252" i="3"/>
  <c r="AD252" i="3"/>
  <c r="AF252" i="3" s="1"/>
  <c r="AE252" i="3"/>
  <c r="AC253" i="3"/>
  <c r="AD253" i="3"/>
  <c r="AF253" i="3" s="1"/>
  <c r="AE253" i="3"/>
  <c r="AC254" i="3"/>
  <c r="AD254" i="3"/>
  <c r="AF254" i="3" s="1"/>
  <c r="AE254" i="3"/>
  <c r="AC255" i="3"/>
  <c r="AD255" i="3"/>
  <c r="AF255" i="3" s="1"/>
  <c r="AE255" i="3"/>
  <c r="AC256" i="3"/>
  <c r="AD256" i="3"/>
  <c r="AE256" i="3"/>
  <c r="AC161" i="3"/>
  <c r="AD161" i="3"/>
  <c r="AE161" i="3"/>
  <c r="AC162" i="3"/>
  <c r="AD162" i="3"/>
  <c r="AE162" i="3"/>
  <c r="AC163" i="3"/>
  <c r="AD163" i="3"/>
  <c r="AF163" i="3" s="1"/>
  <c r="AE163" i="3"/>
  <c r="AC164" i="3"/>
  <c r="AD164" i="3"/>
  <c r="AE164" i="3"/>
  <c r="AC165" i="3"/>
  <c r="AD165" i="3"/>
  <c r="AE165" i="3"/>
  <c r="AC166" i="3"/>
  <c r="AD166" i="3"/>
  <c r="AF166" i="3" s="1"/>
  <c r="AE166" i="3"/>
  <c r="AC167" i="3"/>
  <c r="AD167" i="3"/>
  <c r="AE167" i="3"/>
  <c r="AC168" i="3"/>
  <c r="AD168" i="3"/>
  <c r="AF168" i="3" s="1"/>
  <c r="AE168" i="3"/>
  <c r="AC169" i="3"/>
  <c r="AD169" i="3"/>
  <c r="AE169" i="3"/>
  <c r="AC170" i="3"/>
  <c r="AD170" i="3"/>
  <c r="AE170" i="3"/>
  <c r="AC79" i="3"/>
  <c r="AD79" i="3"/>
  <c r="AE79" i="3"/>
  <c r="AC80" i="3"/>
  <c r="AD80" i="3"/>
  <c r="AE80" i="3"/>
  <c r="AC81" i="3"/>
  <c r="AD81" i="3"/>
  <c r="AE81" i="3"/>
  <c r="AC82" i="3"/>
  <c r="AD82" i="3"/>
  <c r="AE82" i="3"/>
  <c r="AC83" i="3"/>
  <c r="AD83" i="3"/>
  <c r="AE83" i="3"/>
  <c r="AC84" i="3"/>
  <c r="AD84" i="3"/>
  <c r="AE84" i="3"/>
  <c r="AC85" i="3"/>
  <c r="AD85" i="3"/>
  <c r="AE85" i="3"/>
  <c r="AC86" i="3"/>
  <c r="AD86" i="3"/>
  <c r="AE86" i="3"/>
  <c r="AC87" i="3"/>
  <c r="AD87" i="3"/>
  <c r="AE87" i="3"/>
  <c r="AC88" i="3"/>
  <c r="AD88" i="3"/>
  <c r="AE88" i="3"/>
  <c r="AC89" i="3"/>
  <c r="AD89" i="3"/>
  <c r="AE89" i="3"/>
  <c r="AC90" i="3"/>
  <c r="AD90" i="3"/>
  <c r="AE90" i="3"/>
  <c r="AC91" i="3"/>
  <c r="AD91" i="3"/>
  <c r="AE91" i="3"/>
  <c r="AC92" i="3"/>
  <c r="AD92" i="3"/>
  <c r="AE92" i="3"/>
  <c r="AC93" i="3"/>
  <c r="AD93" i="3"/>
  <c r="AE93" i="3"/>
  <c r="AC94" i="3"/>
  <c r="AD94" i="3"/>
  <c r="AE94" i="3"/>
  <c r="AC95" i="3"/>
  <c r="AD95" i="3"/>
  <c r="AE95" i="3"/>
  <c r="AC96" i="3"/>
  <c r="AD96" i="3"/>
  <c r="AE96" i="3"/>
  <c r="AC97" i="3"/>
  <c r="AD97" i="3"/>
  <c r="AE97" i="3"/>
  <c r="AC98" i="3"/>
  <c r="AD98" i="3"/>
  <c r="AE98" i="3"/>
  <c r="AC99" i="3"/>
  <c r="AD99" i="3"/>
  <c r="AE99" i="3"/>
  <c r="AC100" i="3"/>
  <c r="AD100" i="3"/>
  <c r="AE100" i="3"/>
  <c r="AC101" i="3"/>
  <c r="AD101" i="3"/>
  <c r="AE101" i="3"/>
  <c r="AC102" i="3"/>
  <c r="AD102" i="3"/>
  <c r="AE102" i="3"/>
  <c r="AC103" i="3"/>
  <c r="AD103" i="3"/>
  <c r="AE103" i="3"/>
  <c r="AC104" i="3"/>
  <c r="AD104" i="3"/>
  <c r="AE104" i="3"/>
  <c r="AC105" i="3"/>
  <c r="AD105" i="3"/>
  <c r="AE105" i="3"/>
  <c r="AC106" i="3"/>
  <c r="AD106" i="3"/>
  <c r="AE106" i="3"/>
  <c r="Y107" i="3"/>
  <c r="Z107" i="3"/>
  <c r="AA107" i="3"/>
  <c r="AC107" i="3"/>
  <c r="AD107" i="3"/>
  <c r="AE107" i="3"/>
  <c r="AC108" i="3"/>
  <c r="AD108" i="3"/>
  <c r="AE108" i="3"/>
  <c r="AC109" i="3"/>
  <c r="AD109" i="3"/>
  <c r="AE109" i="3"/>
  <c r="AC110" i="3"/>
  <c r="AD110" i="3"/>
  <c r="AE110" i="3"/>
  <c r="AC111" i="3"/>
  <c r="AD111" i="3"/>
  <c r="AF111" i="3" s="1"/>
  <c r="AE111" i="3"/>
  <c r="AC112" i="3"/>
  <c r="AD112" i="3"/>
  <c r="AE112" i="3"/>
  <c r="AC113" i="3"/>
  <c r="AD113" i="3"/>
  <c r="AE113" i="3"/>
  <c r="AC114" i="3"/>
  <c r="AD114" i="3"/>
  <c r="AF114" i="3" s="1"/>
  <c r="AE114" i="3"/>
  <c r="AC115" i="3"/>
  <c r="AD115" i="3"/>
  <c r="AE115" i="3"/>
  <c r="AC116" i="3"/>
  <c r="AD116" i="3"/>
  <c r="AE116" i="3"/>
  <c r="AC117" i="3"/>
  <c r="AD117" i="3"/>
  <c r="AE117" i="3"/>
  <c r="AC118" i="3"/>
  <c r="AD118" i="3"/>
  <c r="AE118" i="3"/>
  <c r="AC119" i="3"/>
  <c r="AD119" i="3"/>
  <c r="AE119" i="3"/>
  <c r="AC120" i="3"/>
  <c r="AD120" i="3"/>
  <c r="AE120" i="3"/>
  <c r="AC121" i="3"/>
  <c r="AD121" i="3"/>
  <c r="AE121" i="3"/>
  <c r="AC122" i="3"/>
  <c r="AD122" i="3"/>
  <c r="AE122" i="3"/>
  <c r="AC123" i="3"/>
  <c r="AD123" i="3"/>
  <c r="AE123" i="3"/>
  <c r="AC124" i="3"/>
  <c r="AD124" i="3"/>
  <c r="AE124" i="3"/>
  <c r="AC125" i="3"/>
  <c r="AD125" i="3"/>
  <c r="AE125" i="3"/>
  <c r="AC126" i="3"/>
  <c r="AD126" i="3"/>
  <c r="AE126" i="3"/>
  <c r="AC127" i="3"/>
  <c r="AD127" i="3"/>
  <c r="AE127" i="3"/>
  <c r="AC128" i="3"/>
  <c r="AD128" i="3"/>
  <c r="AE128" i="3"/>
  <c r="AC129" i="3"/>
  <c r="AD129" i="3"/>
  <c r="AE129" i="3"/>
  <c r="AC130" i="3"/>
  <c r="AD130" i="3"/>
  <c r="AE130" i="3"/>
  <c r="AC131" i="3"/>
  <c r="AD131" i="3"/>
  <c r="AE131" i="3"/>
  <c r="AC132" i="3"/>
  <c r="AD132" i="3"/>
  <c r="AE132" i="3"/>
  <c r="AC133" i="3"/>
  <c r="AD133" i="3"/>
  <c r="AE133" i="3"/>
  <c r="AC134" i="3"/>
  <c r="AD134" i="3"/>
  <c r="AE134" i="3"/>
  <c r="AC135" i="3"/>
  <c r="AD135" i="3"/>
  <c r="AE135" i="3"/>
  <c r="AC136" i="3"/>
  <c r="AD136" i="3"/>
  <c r="AE136" i="3"/>
  <c r="AC137" i="3"/>
  <c r="AD137" i="3"/>
  <c r="AE137" i="3"/>
  <c r="AC138" i="3"/>
  <c r="AD138" i="3"/>
  <c r="AF138" i="3" s="1"/>
  <c r="AE138" i="3"/>
  <c r="AC139" i="3"/>
  <c r="AD139" i="3"/>
  <c r="AE139" i="3"/>
  <c r="AC140" i="3"/>
  <c r="AD140" i="3"/>
  <c r="AE140" i="3"/>
  <c r="AC141" i="3"/>
  <c r="AD141" i="3"/>
  <c r="AE141" i="3"/>
  <c r="AC142" i="3"/>
  <c r="AD142" i="3"/>
  <c r="AE142" i="3"/>
  <c r="AC143" i="3"/>
  <c r="AD143" i="3"/>
  <c r="AE143" i="3"/>
  <c r="AC144" i="3"/>
  <c r="AD144" i="3"/>
  <c r="AF144" i="3" s="1"/>
  <c r="AE144" i="3"/>
  <c r="AC145" i="3"/>
  <c r="AD145" i="3"/>
  <c r="AE145" i="3"/>
  <c r="AC146" i="3"/>
  <c r="AD146" i="3"/>
  <c r="AE146" i="3"/>
  <c r="AC147" i="3"/>
  <c r="AD147" i="3"/>
  <c r="AE147" i="3"/>
  <c r="AC148" i="3"/>
  <c r="AD148" i="3"/>
  <c r="AE148" i="3"/>
  <c r="AC149" i="3"/>
  <c r="AD149" i="3"/>
  <c r="AE149" i="3"/>
  <c r="AC150" i="3"/>
  <c r="AD150" i="3"/>
  <c r="AE150" i="3"/>
  <c r="AC151" i="3"/>
  <c r="AD151" i="3"/>
  <c r="AE151" i="3"/>
  <c r="AC152" i="3"/>
  <c r="AD152" i="3"/>
  <c r="AE152" i="3"/>
  <c r="AC153" i="3"/>
  <c r="AD153" i="3"/>
  <c r="AE153" i="3"/>
  <c r="AC154" i="3"/>
  <c r="AD154" i="3"/>
  <c r="AE154" i="3"/>
  <c r="AC155" i="3"/>
  <c r="AD155" i="3"/>
  <c r="AE155" i="3"/>
  <c r="AC156" i="3"/>
  <c r="AD156" i="3"/>
  <c r="AE156" i="3"/>
  <c r="AC157" i="3"/>
  <c r="AD157" i="3"/>
  <c r="AE157" i="3"/>
  <c r="Y158" i="3"/>
  <c r="Z158" i="3"/>
  <c r="AA158" i="3"/>
  <c r="AC158" i="3"/>
  <c r="AD158" i="3"/>
  <c r="AE158" i="3"/>
  <c r="AC159" i="3"/>
  <c r="AD159" i="3"/>
  <c r="AE159" i="3"/>
  <c r="AC160" i="3"/>
  <c r="AD160" i="3"/>
  <c r="AE160" i="3"/>
  <c r="Y57" i="3"/>
  <c r="AC30" i="3"/>
  <c r="AD30" i="3"/>
  <c r="AE30" i="3"/>
  <c r="AC31" i="3"/>
  <c r="AD31" i="3"/>
  <c r="AE31" i="3"/>
  <c r="AC32" i="3"/>
  <c r="AD32" i="3"/>
  <c r="AE32" i="3"/>
  <c r="AC33" i="3"/>
  <c r="AD33" i="3"/>
  <c r="AE33" i="3"/>
  <c r="AC34" i="3"/>
  <c r="AD34" i="3"/>
  <c r="AE34" i="3"/>
  <c r="AC35" i="3"/>
  <c r="AD35" i="3"/>
  <c r="AE35" i="3"/>
  <c r="AC36" i="3"/>
  <c r="AD36" i="3"/>
  <c r="AE36" i="3"/>
  <c r="AC37" i="3"/>
  <c r="AD37" i="3"/>
  <c r="AE37" i="3"/>
  <c r="AC38" i="3"/>
  <c r="AD38" i="3"/>
  <c r="AE38" i="3"/>
  <c r="AC39" i="3"/>
  <c r="AD39" i="3"/>
  <c r="AE39" i="3"/>
  <c r="AC40" i="3"/>
  <c r="AD40" i="3"/>
  <c r="AE40" i="3"/>
  <c r="AC41" i="3"/>
  <c r="AD41" i="3"/>
  <c r="AE41" i="3"/>
  <c r="AC42" i="3"/>
  <c r="AD42" i="3"/>
  <c r="AE42" i="3"/>
  <c r="AC43" i="3"/>
  <c r="AD43" i="3"/>
  <c r="AE43" i="3"/>
  <c r="AC44" i="3"/>
  <c r="AD44" i="3"/>
  <c r="AE44" i="3"/>
  <c r="AC45" i="3"/>
  <c r="AD45" i="3"/>
  <c r="AE45" i="3"/>
  <c r="AC46" i="3"/>
  <c r="AD46" i="3"/>
  <c r="AE46" i="3"/>
  <c r="AC47" i="3"/>
  <c r="AD47" i="3"/>
  <c r="AE47" i="3"/>
  <c r="AC48" i="3"/>
  <c r="AD48" i="3"/>
  <c r="AE48" i="3"/>
  <c r="AC49" i="3"/>
  <c r="AD49" i="3"/>
  <c r="AE49" i="3"/>
  <c r="AC50" i="3"/>
  <c r="AD50" i="3"/>
  <c r="AE50" i="3"/>
  <c r="AC51" i="3"/>
  <c r="AD51" i="3"/>
  <c r="AE51" i="3"/>
  <c r="AC52" i="3"/>
  <c r="AD52" i="3"/>
  <c r="AE52" i="3"/>
  <c r="AC53" i="3"/>
  <c r="AD53" i="3"/>
  <c r="AE53" i="3"/>
  <c r="AC54" i="3"/>
  <c r="AD54" i="3"/>
  <c r="AE54" i="3"/>
  <c r="AC55" i="3"/>
  <c r="AD55" i="3"/>
  <c r="AE55" i="3"/>
  <c r="AC56" i="3"/>
  <c r="AD56" i="3"/>
  <c r="AE56" i="3"/>
  <c r="Z57" i="3"/>
  <c r="AA57" i="3"/>
  <c r="AC57" i="3"/>
  <c r="AD57" i="3"/>
  <c r="AE57" i="3"/>
  <c r="AC58" i="3"/>
  <c r="AD58" i="3"/>
  <c r="AE58" i="3"/>
  <c r="AC59" i="3"/>
  <c r="AD59" i="3"/>
  <c r="AE59" i="3"/>
  <c r="AC60" i="3"/>
  <c r="AD60" i="3"/>
  <c r="AE60" i="3"/>
  <c r="AC61" i="3"/>
  <c r="AD61" i="3"/>
  <c r="AE61" i="3"/>
  <c r="AC62" i="3"/>
  <c r="AD62" i="3"/>
  <c r="AE62" i="3"/>
  <c r="AC63" i="3"/>
  <c r="AD63" i="3"/>
  <c r="AE63" i="3"/>
  <c r="AC64" i="3"/>
  <c r="AD64" i="3"/>
  <c r="AE64" i="3"/>
  <c r="AC65" i="3"/>
  <c r="AD65" i="3"/>
  <c r="AE65" i="3"/>
  <c r="AC66" i="3"/>
  <c r="AD66" i="3"/>
  <c r="AE66" i="3"/>
  <c r="AC67" i="3"/>
  <c r="AD67" i="3"/>
  <c r="AE67" i="3"/>
  <c r="AC68" i="3"/>
  <c r="AD68" i="3"/>
  <c r="AE68" i="3"/>
  <c r="AC69" i="3"/>
  <c r="AD69" i="3"/>
  <c r="AE69" i="3"/>
  <c r="AC70" i="3"/>
  <c r="AD70" i="3"/>
  <c r="AE70" i="3"/>
  <c r="AC71" i="3"/>
  <c r="AD71" i="3"/>
  <c r="AE71" i="3"/>
  <c r="AC72" i="3"/>
  <c r="AD72" i="3"/>
  <c r="AE72" i="3"/>
  <c r="AC73" i="3"/>
  <c r="AD73" i="3"/>
  <c r="AE73" i="3"/>
  <c r="AC74" i="3"/>
  <c r="AD74" i="3"/>
  <c r="AE74" i="3"/>
  <c r="AC75" i="3"/>
  <c r="AD75" i="3"/>
  <c r="AE75" i="3"/>
  <c r="AC76" i="3"/>
  <c r="AD76" i="3"/>
  <c r="AE76" i="3"/>
  <c r="AC77" i="3"/>
  <c r="AD77" i="3"/>
  <c r="AE77" i="3"/>
  <c r="AC78" i="3"/>
  <c r="AD78" i="3"/>
  <c r="AE78" i="3"/>
  <c r="Y7" i="3"/>
  <c r="AC171" i="15"/>
  <c r="AD171" i="15"/>
  <c r="AE171" i="15"/>
  <c r="AF171" i="15"/>
  <c r="AC172" i="15"/>
  <c r="AD172" i="15"/>
  <c r="AE172" i="15"/>
  <c r="AC173" i="15"/>
  <c r="AD173" i="15"/>
  <c r="AE173" i="15"/>
  <c r="AC174" i="15"/>
  <c r="AD174" i="15"/>
  <c r="AE174" i="15"/>
  <c r="AF174" i="15" s="1"/>
  <c r="AC175" i="15"/>
  <c r="AD175" i="15"/>
  <c r="AE175" i="15"/>
  <c r="AC176" i="15"/>
  <c r="AD176" i="15"/>
  <c r="AE176" i="15"/>
  <c r="AC177" i="15"/>
  <c r="AD177" i="15"/>
  <c r="AE177" i="15"/>
  <c r="AC178" i="15"/>
  <c r="AD178" i="15"/>
  <c r="AE178" i="15"/>
  <c r="AC179" i="15"/>
  <c r="AD179" i="15"/>
  <c r="AE179" i="15"/>
  <c r="AC180" i="15"/>
  <c r="AD180" i="15"/>
  <c r="AE180" i="15"/>
  <c r="AC181" i="15"/>
  <c r="AD181" i="15"/>
  <c r="AE181" i="15"/>
  <c r="AC182" i="15"/>
  <c r="AD182" i="15"/>
  <c r="AE182" i="15"/>
  <c r="AC183" i="15"/>
  <c r="AD183" i="15"/>
  <c r="AE183" i="15"/>
  <c r="AC184" i="15"/>
  <c r="AD184" i="15"/>
  <c r="AE184" i="15"/>
  <c r="AC185" i="15"/>
  <c r="AD185" i="15"/>
  <c r="AE185" i="15"/>
  <c r="AC186" i="15"/>
  <c r="AD186" i="15"/>
  <c r="AE186" i="15"/>
  <c r="AC187" i="15"/>
  <c r="AD187" i="15"/>
  <c r="AE187" i="15"/>
  <c r="AC188" i="15"/>
  <c r="AD188" i="15"/>
  <c r="AE188" i="15"/>
  <c r="AC189" i="15"/>
  <c r="AD189" i="15"/>
  <c r="AE189" i="15"/>
  <c r="AC190" i="15"/>
  <c r="AD190" i="15"/>
  <c r="AE190" i="15"/>
  <c r="AC191" i="15"/>
  <c r="AD191" i="15"/>
  <c r="AE191" i="15"/>
  <c r="AC192" i="15"/>
  <c r="AD192" i="15"/>
  <c r="AE192" i="15"/>
  <c r="AC193" i="15"/>
  <c r="AD193" i="15"/>
  <c r="AE193" i="15"/>
  <c r="AC194" i="15"/>
  <c r="AD194" i="15"/>
  <c r="AE194" i="15"/>
  <c r="AC195" i="15"/>
  <c r="AD195" i="15"/>
  <c r="AE195" i="15"/>
  <c r="AC196" i="15"/>
  <c r="AD196" i="15"/>
  <c r="AE196" i="15"/>
  <c r="AC197" i="15"/>
  <c r="AD197" i="15"/>
  <c r="AE197" i="15"/>
  <c r="AC198" i="15"/>
  <c r="AD198" i="15"/>
  <c r="AE198" i="15"/>
  <c r="AC199" i="15"/>
  <c r="AD199" i="15"/>
  <c r="AE199" i="15"/>
  <c r="AC200" i="15"/>
  <c r="AD200" i="15"/>
  <c r="AF200" i="15" s="1"/>
  <c r="AE200" i="15"/>
  <c r="AC201" i="15"/>
  <c r="AD201" i="15"/>
  <c r="AE201" i="15"/>
  <c r="AC202" i="15"/>
  <c r="AD202" i="15"/>
  <c r="AF202" i="15" s="1"/>
  <c r="AE202" i="15"/>
  <c r="AC203" i="15"/>
  <c r="AD203" i="15"/>
  <c r="AF203" i="15" s="1"/>
  <c r="AE203" i="15"/>
  <c r="AC204" i="15"/>
  <c r="AD204" i="15"/>
  <c r="AE204" i="15"/>
  <c r="AC205" i="15"/>
  <c r="AD205" i="15"/>
  <c r="AE205" i="15"/>
  <c r="AC206" i="15"/>
  <c r="AD206" i="15"/>
  <c r="AE206" i="15"/>
  <c r="AC207" i="15"/>
  <c r="AD207" i="15"/>
  <c r="AE207" i="15"/>
  <c r="AC208" i="15"/>
  <c r="AD208" i="15"/>
  <c r="AE208" i="15"/>
  <c r="AC209" i="15"/>
  <c r="AD209" i="15"/>
  <c r="AE209" i="15"/>
  <c r="AC210" i="15"/>
  <c r="AD210" i="15"/>
  <c r="AE210" i="15"/>
  <c r="AC211" i="15"/>
  <c r="AD211" i="15"/>
  <c r="AE211" i="15"/>
  <c r="AC212" i="15"/>
  <c r="AD212" i="15"/>
  <c r="AE212" i="15"/>
  <c r="AC213" i="15"/>
  <c r="AD213" i="15"/>
  <c r="AE213" i="15"/>
  <c r="AC214" i="15"/>
  <c r="AD214" i="15"/>
  <c r="AE214" i="15"/>
  <c r="AC215" i="15"/>
  <c r="AD215" i="15"/>
  <c r="AE215" i="15"/>
  <c r="AC216" i="15"/>
  <c r="AD216" i="15"/>
  <c r="AE216" i="15"/>
  <c r="AC217" i="15"/>
  <c r="AD217" i="15"/>
  <c r="AE217" i="15"/>
  <c r="AC218" i="15"/>
  <c r="AD218" i="15"/>
  <c r="AE218" i="15"/>
  <c r="AC219" i="15"/>
  <c r="AD219" i="15"/>
  <c r="AE219" i="15"/>
  <c r="AC220" i="15"/>
  <c r="AD220" i="15"/>
  <c r="AE220" i="15"/>
  <c r="AC221" i="15"/>
  <c r="AD221" i="15"/>
  <c r="AE221" i="15"/>
  <c r="AC222" i="15"/>
  <c r="AD222" i="15"/>
  <c r="AE222" i="15"/>
  <c r="AC223" i="15"/>
  <c r="AD223" i="15"/>
  <c r="AE223" i="15"/>
  <c r="AC224" i="15"/>
  <c r="AD224" i="15"/>
  <c r="AE224" i="15"/>
  <c r="AC225" i="15"/>
  <c r="AD225" i="15"/>
  <c r="AE225" i="15"/>
  <c r="AC226" i="15"/>
  <c r="AD226" i="15"/>
  <c r="AE226" i="15"/>
  <c r="AC227" i="15"/>
  <c r="AD227" i="15"/>
  <c r="AE227" i="15"/>
  <c r="AC228" i="15"/>
  <c r="AD228" i="15"/>
  <c r="AE228" i="15"/>
  <c r="AC229" i="15"/>
  <c r="AD229" i="15"/>
  <c r="AE229" i="15"/>
  <c r="AC230" i="15"/>
  <c r="AD230" i="15"/>
  <c r="AE230" i="15"/>
  <c r="AC231" i="15"/>
  <c r="AD231" i="15"/>
  <c r="AE231" i="15"/>
  <c r="AC232" i="15"/>
  <c r="AD232" i="15"/>
  <c r="AE232" i="15"/>
  <c r="AC233" i="15"/>
  <c r="AD233" i="15"/>
  <c r="AE233" i="15"/>
  <c r="AC234" i="15"/>
  <c r="AD234" i="15"/>
  <c r="AE234" i="15"/>
  <c r="AC235" i="15"/>
  <c r="AD235" i="15"/>
  <c r="AE235" i="15"/>
  <c r="AC236" i="15"/>
  <c r="AD236" i="15"/>
  <c r="AE236" i="15"/>
  <c r="AC237" i="15"/>
  <c r="AD237" i="15"/>
  <c r="AE237" i="15"/>
  <c r="AC238" i="15"/>
  <c r="AD238" i="15"/>
  <c r="AE238" i="15"/>
  <c r="AC239" i="15"/>
  <c r="AD239" i="15"/>
  <c r="AE239" i="15"/>
  <c r="AC240" i="15"/>
  <c r="AD240" i="15"/>
  <c r="AE240" i="15"/>
  <c r="AC241" i="15"/>
  <c r="AD241" i="15"/>
  <c r="AE241" i="15"/>
  <c r="AC242" i="15"/>
  <c r="AD242" i="15"/>
  <c r="AE242" i="15"/>
  <c r="AC243" i="15"/>
  <c r="AD243" i="15"/>
  <c r="AE243" i="15"/>
  <c r="AC244" i="15"/>
  <c r="AD244" i="15"/>
  <c r="AE244" i="15"/>
  <c r="AC245" i="15"/>
  <c r="AD245" i="15"/>
  <c r="AE245" i="15"/>
  <c r="AC246" i="15"/>
  <c r="AD246" i="15"/>
  <c r="AE246" i="15"/>
  <c r="AC247" i="15"/>
  <c r="AD247" i="15"/>
  <c r="AE247" i="15"/>
  <c r="AC248" i="15"/>
  <c r="AD248" i="15"/>
  <c r="AE248" i="15"/>
  <c r="AC249" i="15"/>
  <c r="AD249" i="15"/>
  <c r="AE249" i="15"/>
  <c r="AC250" i="15"/>
  <c r="AD250" i="15"/>
  <c r="AE250" i="15"/>
  <c r="AC251" i="15"/>
  <c r="AD251" i="15"/>
  <c r="AE251" i="15"/>
  <c r="AC252" i="15"/>
  <c r="AD252" i="15"/>
  <c r="AE252" i="15"/>
  <c r="AC253" i="15"/>
  <c r="AD253" i="15"/>
  <c r="AE253" i="15"/>
  <c r="AC254" i="15"/>
  <c r="AD254" i="15"/>
  <c r="AE254" i="15"/>
  <c r="AC255" i="15"/>
  <c r="AD255" i="15"/>
  <c r="AE255" i="15"/>
  <c r="AC256" i="15"/>
  <c r="AD256" i="15"/>
  <c r="AE256" i="15"/>
  <c r="AC161" i="15"/>
  <c r="AD161" i="15"/>
  <c r="AE161" i="15"/>
  <c r="AC162" i="15"/>
  <c r="AD162" i="15"/>
  <c r="AE162" i="15"/>
  <c r="AC163" i="15"/>
  <c r="AD163" i="15"/>
  <c r="AE163" i="15"/>
  <c r="AC164" i="15"/>
  <c r="AD164" i="15"/>
  <c r="AE164" i="15"/>
  <c r="AF164" i="15" s="1"/>
  <c r="AC165" i="15"/>
  <c r="AD165" i="15"/>
  <c r="AE165" i="15"/>
  <c r="AC166" i="15"/>
  <c r="AD166" i="15"/>
  <c r="AE166" i="15"/>
  <c r="AF166" i="15" s="1"/>
  <c r="AC167" i="15"/>
  <c r="AD167" i="15"/>
  <c r="AE167" i="15"/>
  <c r="AC168" i="15"/>
  <c r="AD168" i="15"/>
  <c r="AE168" i="15"/>
  <c r="AC169" i="15"/>
  <c r="AD169" i="15"/>
  <c r="AE169" i="15"/>
  <c r="AC170" i="15"/>
  <c r="AD170" i="15"/>
  <c r="AE170" i="15"/>
  <c r="AC79" i="15"/>
  <c r="AD79" i="15"/>
  <c r="AE79" i="15"/>
  <c r="AC80" i="15"/>
  <c r="AD80" i="15"/>
  <c r="AE80" i="15"/>
  <c r="AC81" i="15"/>
  <c r="AD81" i="15"/>
  <c r="AE81" i="15"/>
  <c r="AC82" i="15"/>
  <c r="AD82" i="15"/>
  <c r="AE82" i="15"/>
  <c r="AC83" i="15"/>
  <c r="AD83" i="15"/>
  <c r="AE83" i="15"/>
  <c r="AC84" i="15"/>
  <c r="AD84" i="15"/>
  <c r="AE84" i="15"/>
  <c r="AC85" i="15"/>
  <c r="AD85" i="15"/>
  <c r="AE85" i="15"/>
  <c r="AC86" i="15"/>
  <c r="AD86" i="15"/>
  <c r="AE86" i="15"/>
  <c r="AF86" i="15" s="1"/>
  <c r="AC87" i="15"/>
  <c r="AD87" i="15"/>
  <c r="AE87" i="15"/>
  <c r="AC88" i="15"/>
  <c r="AD88" i="15"/>
  <c r="AE88" i="15"/>
  <c r="AC89" i="15"/>
  <c r="AD89" i="15"/>
  <c r="AE89" i="15"/>
  <c r="AF89" i="15" s="1"/>
  <c r="AC90" i="15"/>
  <c r="AD90" i="15"/>
  <c r="AE90" i="15"/>
  <c r="AC91" i="15"/>
  <c r="AD91" i="15"/>
  <c r="AE91" i="15"/>
  <c r="AC92" i="15"/>
  <c r="AD92" i="15"/>
  <c r="AE92" i="15"/>
  <c r="AC93" i="15"/>
  <c r="AD93" i="15"/>
  <c r="AE93" i="15"/>
  <c r="AC94" i="15"/>
  <c r="AD94" i="15"/>
  <c r="AE94" i="15"/>
  <c r="AC95" i="15"/>
  <c r="AD95" i="15"/>
  <c r="AE95" i="15"/>
  <c r="AC96" i="15"/>
  <c r="AD96" i="15"/>
  <c r="AE96" i="15"/>
  <c r="AC97" i="15"/>
  <c r="AD97" i="15"/>
  <c r="AE97" i="15"/>
  <c r="AC98" i="15"/>
  <c r="AD98" i="15"/>
  <c r="AE98" i="15"/>
  <c r="AC99" i="15"/>
  <c r="AD99" i="15"/>
  <c r="AE99" i="15"/>
  <c r="AC100" i="15"/>
  <c r="AD100" i="15"/>
  <c r="AE100" i="15"/>
  <c r="AC101" i="15"/>
  <c r="AD101" i="15"/>
  <c r="AE101" i="15"/>
  <c r="AC102" i="15"/>
  <c r="AD102" i="15"/>
  <c r="AE102" i="15"/>
  <c r="AC103" i="15"/>
  <c r="AD103" i="15"/>
  <c r="AE103" i="15"/>
  <c r="AC104" i="15"/>
  <c r="AD104" i="15"/>
  <c r="AE104" i="15"/>
  <c r="AC105" i="15"/>
  <c r="AD105" i="15"/>
  <c r="AE105" i="15"/>
  <c r="AC106" i="15"/>
  <c r="AD106" i="15"/>
  <c r="AE106" i="15"/>
  <c r="Y107" i="15"/>
  <c r="Z107" i="15"/>
  <c r="AA107" i="15"/>
  <c r="AC107" i="15"/>
  <c r="AD107" i="15"/>
  <c r="AE107" i="15"/>
  <c r="AC108" i="15"/>
  <c r="AD108" i="15"/>
  <c r="AE108" i="15"/>
  <c r="AC109" i="15"/>
  <c r="AD109" i="15"/>
  <c r="AE109" i="15"/>
  <c r="AC110" i="15"/>
  <c r="AD110" i="15"/>
  <c r="AE110" i="15"/>
  <c r="AC111" i="15"/>
  <c r="AD111" i="15"/>
  <c r="AE111" i="15"/>
  <c r="AC112" i="15"/>
  <c r="AD112" i="15"/>
  <c r="AE112" i="15"/>
  <c r="AC113" i="15"/>
  <c r="AD113" i="15"/>
  <c r="AE113" i="15"/>
  <c r="AC114" i="15"/>
  <c r="AD114" i="15"/>
  <c r="AE114" i="15"/>
  <c r="AF114" i="15" s="1"/>
  <c r="AC115" i="15"/>
  <c r="AD115" i="15"/>
  <c r="AE115" i="15"/>
  <c r="AC116" i="15"/>
  <c r="AD116" i="15"/>
  <c r="AE116" i="15"/>
  <c r="AC117" i="15"/>
  <c r="AD117" i="15"/>
  <c r="AE117" i="15"/>
  <c r="AC118" i="15"/>
  <c r="AD118" i="15"/>
  <c r="AF118" i="15" s="1"/>
  <c r="AE118" i="15"/>
  <c r="AC119" i="15"/>
  <c r="AD119" i="15"/>
  <c r="AE119" i="15"/>
  <c r="AC120" i="15"/>
  <c r="AD120" i="15"/>
  <c r="AE120" i="15"/>
  <c r="AC121" i="15"/>
  <c r="AD121" i="15"/>
  <c r="AE121" i="15"/>
  <c r="AC122" i="15"/>
  <c r="AD122" i="15"/>
  <c r="AE122" i="15"/>
  <c r="AC123" i="15"/>
  <c r="AD123" i="15"/>
  <c r="AE123" i="15"/>
  <c r="AC124" i="15"/>
  <c r="AD124" i="15"/>
  <c r="AF124" i="15" s="1"/>
  <c r="AE124" i="15"/>
  <c r="AC125" i="15"/>
  <c r="AD125" i="15"/>
  <c r="AE125" i="15"/>
  <c r="AC126" i="15"/>
  <c r="AD126" i="15"/>
  <c r="AE126" i="15"/>
  <c r="AC127" i="15"/>
  <c r="AD127" i="15"/>
  <c r="AE127" i="15"/>
  <c r="AC128" i="15"/>
  <c r="AD128" i="15"/>
  <c r="AE128" i="15"/>
  <c r="AC129" i="15"/>
  <c r="AD129" i="15"/>
  <c r="AE129" i="15"/>
  <c r="AC130" i="15"/>
  <c r="AD130" i="15"/>
  <c r="AE130" i="15"/>
  <c r="AC131" i="15"/>
  <c r="AD131" i="15"/>
  <c r="AE131" i="15"/>
  <c r="AC132" i="15"/>
  <c r="AD132" i="15"/>
  <c r="AE132" i="15"/>
  <c r="AC133" i="15"/>
  <c r="AD133" i="15"/>
  <c r="AE133" i="15"/>
  <c r="AC134" i="15"/>
  <c r="AD134" i="15"/>
  <c r="AE134" i="15"/>
  <c r="AC135" i="15"/>
  <c r="AD135" i="15"/>
  <c r="AE135" i="15"/>
  <c r="AC136" i="15"/>
  <c r="AD136" i="15"/>
  <c r="AE136" i="15"/>
  <c r="AC137" i="15"/>
  <c r="AD137" i="15"/>
  <c r="AE137" i="15"/>
  <c r="AC138" i="15"/>
  <c r="AD138" i="15"/>
  <c r="AE138" i="15"/>
  <c r="AC139" i="15"/>
  <c r="AD139" i="15"/>
  <c r="AE139" i="15"/>
  <c r="AC140" i="15"/>
  <c r="AD140" i="15"/>
  <c r="AE140" i="15"/>
  <c r="AC141" i="15"/>
  <c r="AD141" i="15"/>
  <c r="AE141" i="15"/>
  <c r="AC142" i="15"/>
  <c r="AD142" i="15"/>
  <c r="AE142" i="15"/>
  <c r="AC143" i="15"/>
  <c r="AD143" i="15"/>
  <c r="AE143" i="15"/>
  <c r="AC144" i="15"/>
  <c r="AD144" i="15"/>
  <c r="AE144" i="15"/>
  <c r="AC145" i="15"/>
  <c r="AD145" i="15"/>
  <c r="AE145" i="15"/>
  <c r="AC146" i="15"/>
  <c r="AD146" i="15"/>
  <c r="AE146" i="15"/>
  <c r="AC147" i="15"/>
  <c r="AD147" i="15"/>
  <c r="AE147" i="15"/>
  <c r="AC148" i="15"/>
  <c r="AD148" i="15"/>
  <c r="AE148" i="15"/>
  <c r="AC149" i="15"/>
  <c r="AD149" i="15"/>
  <c r="AE149" i="15"/>
  <c r="AC150" i="15"/>
  <c r="AD150" i="15"/>
  <c r="AE150" i="15"/>
  <c r="AC151" i="15"/>
  <c r="AD151" i="15"/>
  <c r="AE151" i="15"/>
  <c r="AC152" i="15"/>
  <c r="AD152" i="15"/>
  <c r="AE152" i="15"/>
  <c r="AC153" i="15"/>
  <c r="AD153" i="15"/>
  <c r="AE153" i="15"/>
  <c r="AC154" i="15"/>
  <c r="AD154" i="15"/>
  <c r="AE154" i="15"/>
  <c r="AC155" i="15"/>
  <c r="AD155" i="15"/>
  <c r="AE155" i="15"/>
  <c r="AC156" i="15"/>
  <c r="AD156" i="15"/>
  <c r="AE156" i="15"/>
  <c r="AC157" i="15"/>
  <c r="AD157" i="15"/>
  <c r="AE157" i="15"/>
  <c r="Y158" i="15"/>
  <c r="Z158" i="15"/>
  <c r="AA158" i="15"/>
  <c r="AC158" i="15"/>
  <c r="AD158" i="15"/>
  <c r="AE158" i="15"/>
  <c r="AC159" i="15"/>
  <c r="AD159" i="15"/>
  <c r="AE159" i="15"/>
  <c r="AC160" i="15"/>
  <c r="AD160" i="15"/>
  <c r="AE160" i="15"/>
  <c r="Y57" i="15"/>
  <c r="AC31" i="15"/>
  <c r="AD31" i="15"/>
  <c r="AE31" i="15"/>
  <c r="AC32" i="15"/>
  <c r="AD32" i="15"/>
  <c r="AE32" i="15"/>
  <c r="AC33" i="15"/>
  <c r="AD33" i="15"/>
  <c r="AE33" i="15"/>
  <c r="AC34" i="15"/>
  <c r="AD34" i="15"/>
  <c r="AE34" i="15"/>
  <c r="AC35" i="15"/>
  <c r="AD35" i="15"/>
  <c r="AE35" i="15"/>
  <c r="AC36" i="15"/>
  <c r="AD36" i="15"/>
  <c r="AE36" i="15"/>
  <c r="AC37" i="15"/>
  <c r="AD37" i="15"/>
  <c r="AE37" i="15"/>
  <c r="AC38" i="15"/>
  <c r="AD38" i="15"/>
  <c r="AE38" i="15"/>
  <c r="AC39" i="15"/>
  <c r="AD39" i="15"/>
  <c r="AE39" i="15"/>
  <c r="AC40" i="15"/>
  <c r="AD40" i="15"/>
  <c r="AE40" i="15"/>
  <c r="AC41" i="15"/>
  <c r="AD41" i="15"/>
  <c r="AE41" i="15"/>
  <c r="AC42" i="15"/>
  <c r="AD42" i="15"/>
  <c r="AE42" i="15"/>
  <c r="AC43" i="15"/>
  <c r="AD43" i="15"/>
  <c r="AE43" i="15"/>
  <c r="AF43" i="15" s="1"/>
  <c r="AC44" i="15"/>
  <c r="AD44" i="15"/>
  <c r="AE44" i="15"/>
  <c r="AC45" i="15"/>
  <c r="AD45" i="15"/>
  <c r="AE45" i="15"/>
  <c r="AC46" i="15"/>
  <c r="AD46" i="15"/>
  <c r="AE46" i="15"/>
  <c r="AF46" i="15" s="1"/>
  <c r="AC47" i="15"/>
  <c r="AD47" i="15"/>
  <c r="AE47" i="15"/>
  <c r="AC48" i="15"/>
  <c r="AD48" i="15"/>
  <c r="AE48" i="15"/>
  <c r="AC49" i="15"/>
  <c r="AD49" i="15"/>
  <c r="AE49" i="15"/>
  <c r="AC50" i="15"/>
  <c r="AD50" i="15"/>
  <c r="AE50" i="15"/>
  <c r="AC51" i="15"/>
  <c r="AD51" i="15"/>
  <c r="AE51" i="15"/>
  <c r="AC52" i="15"/>
  <c r="AD52" i="15"/>
  <c r="AE52" i="15"/>
  <c r="AC53" i="15"/>
  <c r="AD53" i="15"/>
  <c r="AE53" i="15"/>
  <c r="AC54" i="15"/>
  <c r="AD54" i="15"/>
  <c r="AE54" i="15"/>
  <c r="AC55" i="15"/>
  <c r="AD55" i="15"/>
  <c r="AE55" i="15"/>
  <c r="AC56" i="15"/>
  <c r="AD56" i="15"/>
  <c r="AE56" i="15"/>
  <c r="Z57" i="15"/>
  <c r="AA57" i="15"/>
  <c r="AC57" i="15"/>
  <c r="AD57" i="15"/>
  <c r="AE57" i="15"/>
  <c r="AC58" i="15"/>
  <c r="AD58" i="15"/>
  <c r="AE58" i="15"/>
  <c r="AC59" i="15"/>
  <c r="AD59" i="15"/>
  <c r="AE59" i="15"/>
  <c r="AC60" i="15"/>
  <c r="AD60" i="15"/>
  <c r="AE60" i="15"/>
  <c r="AC61" i="15"/>
  <c r="AD61" i="15"/>
  <c r="AE61" i="15"/>
  <c r="AC62" i="15"/>
  <c r="AD62" i="15"/>
  <c r="AE62" i="15"/>
  <c r="AC63" i="15"/>
  <c r="AD63" i="15"/>
  <c r="AE63" i="15"/>
  <c r="AC64" i="15"/>
  <c r="AD64" i="15"/>
  <c r="AE64" i="15"/>
  <c r="AC65" i="15"/>
  <c r="AD65" i="15"/>
  <c r="AE65" i="15"/>
  <c r="AC66" i="15"/>
  <c r="AD66" i="15"/>
  <c r="AE66" i="15"/>
  <c r="AC67" i="15"/>
  <c r="AD67" i="15"/>
  <c r="AE67" i="15"/>
  <c r="AC68" i="15"/>
  <c r="AD68" i="15"/>
  <c r="AE68" i="15"/>
  <c r="AC69" i="15"/>
  <c r="AD69" i="15"/>
  <c r="AE69" i="15"/>
  <c r="AC70" i="15"/>
  <c r="AD70" i="15"/>
  <c r="AE70" i="15"/>
  <c r="AC71" i="15"/>
  <c r="AD71" i="15"/>
  <c r="AE71" i="15"/>
  <c r="AC72" i="15"/>
  <c r="AD72" i="15"/>
  <c r="AE72" i="15"/>
  <c r="AC73" i="15"/>
  <c r="AD73" i="15"/>
  <c r="AE73" i="15"/>
  <c r="AF73" i="15"/>
  <c r="AC74" i="15"/>
  <c r="AD74" i="15"/>
  <c r="AE74" i="15"/>
  <c r="AC75" i="15"/>
  <c r="AD75" i="15"/>
  <c r="AE75" i="15"/>
  <c r="AC76" i="15"/>
  <c r="AD76" i="15"/>
  <c r="AF76" i="15" s="1"/>
  <c r="AE76" i="15"/>
  <c r="AC77" i="15"/>
  <c r="AD77" i="15"/>
  <c r="AE77" i="15"/>
  <c r="AC78" i="15"/>
  <c r="AD78" i="15"/>
  <c r="AE78" i="15"/>
  <c r="Y7" i="15"/>
  <c r="AC171" i="14"/>
  <c r="AD171" i="14"/>
  <c r="AE171" i="14"/>
  <c r="AC172" i="14"/>
  <c r="AD172" i="14"/>
  <c r="AE172" i="14"/>
  <c r="AC173" i="14"/>
  <c r="AD173" i="14"/>
  <c r="AE173" i="14"/>
  <c r="AC174" i="14"/>
  <c r="AD174" i="14"/>
  <c r="AE174" i="14"/>
  <c r="AC175" i="14"/>
  <c r="AD175" i="14"/>
  <c r="AE175" i="14"/>
  <c r="AF175" i="14" s="1"/>
  <c r="AC176" i="14"/>
  <c r="AD176" i="14"/>
  <c r="AE176" i="14"/>
  <c r="AC177" i="14"/>
  <c r="AD177" i="14"/>
  <c r="AE177" i="14"/>
  <c r="AC178" i="14"/>
  <c r="AD178" i="14"/>
  <c r="AE178" i="14"/>
  <c r="AC179" i="14"/>
  <c r="AD179" i="14"/>
  <c r="AE179" i="14"/>
  <c r="AC180" i="14"/>
  <c r="AD180" i="14"/>
  <c r="AE180" i="14"/>
  <c r="AC181" i="14"/>
  <c r="AD181" i="14"/>
  <c r="AE181" i="14"/>
  <c r="AF181" i="14" s="1"/>
  <c r="AC182" i="14"/>
  <c r="AD182" i="14"/>
  <c r="AE182" i="14"/>
  <c r="AC183" i="14"/>
  <c r="AD183" i="14"/>
  <c r="AE183" i="14"/>
  <c r="AC184" i="14"/>
  <c r="AD184" i="14"/>
  <c r="AE184" i="14"/>
  <c r="AF184" i="14" s="1"/>
  <c r="AC185" i="14"/>
  <c r="AD185" i="14"/>
  <c r="AE185" i="14"/>
  <c r="AF185" i="14"/>
  <c r="AC186" i="14"/>
  <c r="AD186" i="14"/>
  <c r="AE186" i="14"/>
  <c r="AC187" i="14"/>
  <c r="AD187" i="14"/>
  <c r="AE187" i="14"/>
  <c r="AC188" i="14"/>
  <c r="AD188" i="14"/>
  <c r="AF188" i="14" s="1"/>
  <c r="AE188" i="14"/>
  <c r="AC189" i="14"/>
  <c r="AD189" i="14"/>
  <c r="AF189" i="14" s="1"/>
  <c r="AE189" i="14"/>
  <c r="AC190" i="14"/>
  <c r="AD190" i="14"/>
  <c r="AE190" i="14"/>
  <c r="AC191" i="14"/>
  <c r="AD191" i="14"/>
  <c r="AF191" i="14" s="1"/>
  <c r="AE191" i="14"/>
  <c r="AC192" i="14"/>
  <c r="AD192" i="14"/>
  <c r="AE192" i="14"/>
  <c r="AC193" i="14"/>
  <c r="AD193" i="14"/>
  <c r="AE193" i="14"/>
  <c r="AC194" i="14"/>
  <c r="AD194" i="14"/>
  <c r="AF194" i="14" s="1"/>
  <c r="AE194" i="14"/>
  <c r="AC195" i="14"/>
  <c r="AD195" i="14"/>
  <c r="AE195" i="14"/>
  <c r="AC196" i="14"/>
  <c r="AD196" i="14"/>
  <c r="AE196" i="14"/>
  <c r="AC197" i="14"/>
  <c r="AD197" i="14"/>
  <c r="AF197" i="14" s="1"/>
  <c r="AE197" i="14"/>
  <c r="AC198" i="14"/>
  <c r="AD198" i="14"/>
  <c r="AF198" i="14" s="1"/>
  <c r="AE198" i="14"/>
  <c r="AC199" i="14"/>
  <c r="AD199" i="14"/>
  <c r="AE199" i="14"/>
  <c r="AC200" i="14"/>
  <c r="AD200" i="14"/>
  <c r="AE200" i="14"/>
  <c r="AC201" i="14"/>
  <c r="AD201" i="14"/>
  <c r="AF201" i="14" s="1"/>
  <c r="AE201" i="14"/>
  <c r="AC202" i="14"/>
  <c r="AD202" i="14"/>
  <c r="AE202" i="14"/>
  <c r="AC203" i="14"/>
  <c r="AD203" i="14"/>
  <c r="AE203" i="14"/>
  <c r="AF203" i="14"/>
  <c r="AC204" i="14"/>
  <c r="AD204" i="14"/>
  <c r="AE204" i="14"/>
  <c r="AC205" i="14"/>
  <c r="AD205" i="14"/>
  <c r="AE205" i="14"/>
  <c r="AC206" i="14"/>
  <c r="AD206" i="14"/>
  <c r="AE206" i="14"/>
  <c r="AF206" i="14"/>
  <c r="AC207" i="14"/>
  <c r="AD207" i="14"/>
  <c r="AE207" i="14"/>
  <c r="AC208" i="14"/>
  <c r="AD208" i="14"/>
  <c r="AE208" i="14"/>
  <c r="AC209" i="14"/>
  <c r="AD209" i="14"/>
  <c r="AE209" i="14"/>
  <c r="AC210" i="14"/>
  <c r="AD210" i="14"/>
  <c r="AE210" i="14"/>
  <c r="AC211" i="14"/>
  <c r="AD211" i="14"/>
  <c r="AE211" i="14"/>
  <c r="AF211" i="14" s="1"/>
  <c r="AC212" i="14"/>
  <c r="AD212" i="14"/>
  <c r="AE212" i="14"/>
  <c r="AC213" i="14"/>
  <c r="AD213" i="14"/>
  <c r="AE213" i="14"/>
  <c r="AC214" i="14"/>
  <c r="AD214" i="14"/>
  <c r="AE214" i="14"/>
  <c r="AF214" i="14" s="1"/>
  <c r="AC215" i="14"/>
  <c r="AD215" i="14"/>
  <c r="AE215" i="14"/>
  <c r="AF215" i="14"/>
  <c r="AC216" i="14"/>
  <c r="AD216" i="14"/>
  <c r="AF216" i="14" s="1"/>
  <c r="AE216" i="14"/>
  <c r="AC217" i="14"/>
  <c r="AD217" i="14"/>
  <c r="AE217" i="14"/>
  <c r="AF217" i="14" s="1"/>
  <c r="AC218" i="14"/>
  <c r="AD218" i="14"/>
  <c r="AE218" i="14"/>
  <c r="AF218" i="14" s="1"/>
  <c r="AC219" i="14"/>
  <c r="AD219" i="14"/>
  <c r="AE219" i="14"/>
  <c r="AC220" i="14"/>
  <c r="AD220" i="14"/>
  <c r="AE220" i="14"/>
  <c r="AF220" i="14" s="1"/>
  <c r="AC221" i="14"/>
  <c r="AD221" i="14"/>
  <c r="AF221" i="14" s="1"/>
  <c r="AE221" i="14"/>
  <c r="AC222" i="14"/>
  <c r="AD222" i="14"/>
  <c r="AE222" i="14"/>
  <c r="AC223" i="14"/>
  <c r="AD223" i="14"/>
  <c r="AE223" i="14"/>
  <c r="AC224" i="14"/>
  <c r="AD224" i="14"/>
  <c r="AF224" i="14" s="1"/>
  <c r="AE224" i="14"/>
  <c r="AC225" i="14"/>
  <c r="AD225" i="14"/>
  <c r="AE225" i="14"/>
  <c r="AC226" i="14"/>
  <c r="AD226" i="14"/>
  <c r="AE226" i="14"/>
  <c r="AC227" i="14"/>
  <c r="AD227" i="14"/>
  <c r="AE227" i="14"/>
  <c r="AF227" i="14" s="1"/>
  <c r="AC228" i="14"/>
  <c r="AD228" i="14"/>
  <c r="AE228" i="14"/>
  <c r="AC229" i="14"/>
  <c r="AD229" i="14"/>
  <c r="AE229" i="14"/>
  <c r="AF229" i="14" s="1"/>
  <c r="AC230" i="14"/>
  <c r="AD230" i="14"/>
  <c r="AE230" i="14"/>
  <c r="AC231" i="14"/>
  <c r="AD231" i="14"/>
  <c r="AE231" i="14"/>
  <c r="AC232" i="14"/>
  <c r="AD232" i="14"/>
  <c r="AE232" i="14"/>
  <c r="AC233" i="14"/>
  <c r="AD233" i="14"/>
  <c r="AE233" i="14"/>
  <c r="AF233" i="14"/>
  <c r="AC234" i="14"/>
  <c r="AD234" i="14"/>
  <c r="AF234" i="14" s="1"/>
  <c r="AE234" i="14"/>
  <c r="AC235" i="14"/>
  <c r="AD235" i="14"/>
  <c r="AE235" i="14"/>
  <c r="AF235" i="14" s="1"/>
  <c r="AC236" i="14"/>
  <c r="AD236" i="14"/>
  <c r="AE236" i="14"/>
  <c r="AC237" i="14"/>
  <c r="AD237" i="14"/>
  <c r="AE237" i="14"/>
  <c r="AC238" i="14"/>
  <c r="AD238" i="14"/>
  <c r="AE238" i="14"/>
  <c r="AF238" i="14" s="1"/>
  <c r="AC239" i="14"/>
  <c r="AD239" i="14"/>
  <c r="AE239" i="14"/>
  <c r="AF239" i="14"/>
  <c r="AC240" i="14"/>
  <c r="AD240" i="14"/>
  <c r="AE240" i="14"/>
  <c r="AC241" i="14"/>
  <c r="AD241" i="14"/>
  <c r="AE241" i="14"/>
  <c r="AC242" i="14"/>
  <c r="AD242" i="14"/>
  <c r="AF242" i="14" s="1"/>
  <c r="AE242" i="14"/>
  <c r="AC243" i="14"/>
  <c r="AD243" i="14"/>
  <c r="AF243" i="14" s="1"/>
  <c r="AE243" i="14"/>
  <c r="AC244" i="14"/>
  <c r="AD244" i="14"/>
  <c r="AE244" i="14"/>
  <c r="AC245" i="14"/>
  <c r="AD245" i="14"/>
  <c r="AE245" i="14"/>
  <c r="AC246" i="14"/>
  <c r="AD246" i="14"/>
  <c r="AE246" i="14"/>
  <c r="AC247" i="14"/>
  <c r="AD247" i="14"/>
  <c r="AE247" i="14"/>
  <c r="AF247" i="14" s="1"/>
  <c r="AC248" i="14"/>
  <c r="AD248" i="14"/>
  <c r="AE248" i="14"/>
  <c r="AC249" i="14"/>
  <c r="AD249" i="14"/>
  <c r="AE249" i="14"/>
  <c r="AC250" i="14"/>
  <c r="AD250" i="14"/>
  <c r="AE250" i="14"/>
  <c r="AF250" i="14" s="1"/>
  <c r="AC251" i="14"/>
  <c r="AD251" i="14"/>
  <c r="AF251" i="14" s="1"/>
  <c r="AE251" i="14"/>
  <c r="AC252" i="14"/>
  <c r="AD252" i="14"/>
  <c r="AF252" i="14" s="1"/>
  <c r="AE252" i="14"/>
  <c r="AC253" i="14"/>
  <c r="AD253" i="14"/>
  <c r="AE253" i="14"/>
  <c r="AC254" i="14"/>
  <c r="AD254" i="14"/>
  <c r="AE254" i="14"/>
  <c r="AC255" i="14"/>
  <c r="AD255" i="14"/>
  <c r="AE255" i="14"/>
  <c r="AC256" i="14"/>
  <c r="AD256" i="14"/>
  <c r="AE256" i="14"/>
  <c r="AC161" i="14"/>
  <c r="AD161" i="14"/>
  <c r="AE161" i="14"/>
  <c r="AC162" i="14"/>
  <c r="AD162" i="14"/>
  <c r="AE162" i="14"/>
  <c r="AC163" i="14"/>
  <c r="AD163" i="14"/>
  <c r="AF163" i="14" s="1"/>
  <c r="AE163" i="14"/>
  <c r="AC164" i="14"/>
  <c r="AD164" i="14"/>
  <c r="AE164" i="14"/>
  <c r="AC165" i="14"/>
  <c r="AD165" i="14"/>
  <c r="AF165" i="14" s="1"/>
  <c r="AE165" i="14"/>
  <c r="AC166" i="14"/>
  <c r="AD166" i="14"/>
  <c r="AE166" i="14"/>
  <c r="AC167" i="14"/>
  <c r="AD167" i="14"/>
  <c r="AE167" i="14"/>
  <c r="AC168" i="14"/>
  <c r="AD168" i="14"/>
  <c r="AF168" i="14" s="1"/>
  <c r="AE168" i="14"/>
  <c r="AC169" i="14"/>
  <c r="AD169" i="14"/>
  <c r="AF169" i="14" s="1"/>
  <c r="AE169" i="14"/>
  <c r="AC170" i="14"/>
  <c r="AD170" i="14"/>
  <c r="AF170" i="14" s="1"/>
  <c r="AE170" i="14"/>
  <c r="AC79" i="14"/>
  <c r="AD79" i="14"/>
  <c r="AF79" i="14" s="1"/>
  <c r="AE79" i="14"/>
  <c r="AC80" i="14"/>
  <c r="AD80" i="14"/>
  <c r="AE80" i="14"/>
  <c r="AC81" i="14"/>
  <c r="AD81" i="14"/>
  <c r="AE81" i="14"/>
  <c r="AC82" i="14"/>
  <c r="AD82" i="14"/>
  <c r="AE82" i="14"/>
  <c r="AC83" i="14"/>
  <c r="AD83" i="14"/>
  <c r="AE83" i="14"/>
  <c r="AC84" i="14"/>
  <c r="AD84" i="14"/>
  <c r="AE84" i="14"/>
  <c r="AC85" i="14"/>
  <c r="AD85" i="14"/>
  <c r="AF85" i="14" s="1"/>
  <c r="AE85" i="14"/>
  <c r="AC86" i="14"/>
  <c r="AD86" i="14"/>
  <c r="AE86" i="14"/>
  <c r="AC87" i="14"/>
  <c r="AD87" i="14"/>
  <c r="AE87" i="14"/>
  <c r="AC88" i="14"/>
  <c r="AD88" i="14"/>
  <c r="AE88" i="14"/>
  <c r="AC89" i="14"/>
  <c r="AD89" i="14"/>
  <c r="AE89" i="14"/>
  <c r="AC90" i="14"/>
  <c r="AD90" i="14"/>
  <c r="AE90" i="14"/>
  <c r="AC91" i="14"/>
  <c r="AD91" i="14"/>
  <c r="AE91" i="14"/>
  <c r="AC92" i="14"/>
  <c r="AD92" i="14"/>
  <c r="AE92" i="14"/>
  <c r="AC93" i="14"/>
  <c r="AD93" i="14"/>
  <c r="AE93" i="14"/>
  <c r="AC94" i="14"/>
  <c r="AD94" i="14"/>
  <c r="AE94" i="14"/>
  <c r="AC95" i="14"/>
  <c r="AD95" i="14"/>
  <c r="AE95" i="14"/>
  <c r="AC96" i="14"/>
  <c r="AD96" i="14"/>
  <c r="AE96" i="14"/>
  <c r="AC97" i="14"/>
  <c r="AD97" i="14"/>
  <c r="AF97" i="14" s="1"/>
  <c r="AE97" i="14"/>
  <c r="AC98" i="14"/>
  <c r="AD98" i="14"/>
  <c r="AE98" i="14"/>
  <c r="AC99" i="14"/>
  <c r="AD99" i="14"/>
  <c r="AE99" i="14"/>
  <c r="AC100" i="14"/>
  <c r="AD100" i="14"/>
  <c r="AE100" i="14"/>
  <c r="AC101" i="14"/>
  <c r="AD101" i="14"/>
  <c r="AF101" i="14" s="1"/>
  <c r="AE101" i="14"/>
  <c r="AC102" i="14"/>
  <c r="AD102" i="14"/>
  <c r="AE102" i="14"/>
  <c r="AC103" i="14"/>
  <c r="AD103" i="14"/>
  <c r="AF103" i="14" s="1"/>
  <c r="AE103" i="14"/>
  <c r="AC104" i="14"/>
  <c r="AD104" i="14"/>
  <c r="AE104" i="14"/>
  <c r="AC105" i="14"/>
  <c r="AD105" i="14"/>
  <c r="AF105" i="14" s="1"/>
  <c r="AE105" i="14"/>
  <c r="AC106" i="14"/>
  <c r="AD106" i="14"/>
  <c r="AE106" i="14"/>
  <c r="Y107" i="14"/>
  <c r="Z107" i="14"/>
  <c r="AA107" i="14"/>
  <c r="AC107" i="14"/>
  <c r="AD107" i="14"/>
  <c r="AE107" i="14"/>
  <c r="AC108" i="14"/>
  <c r="AD108" i="14"/>
  <c r="AE108" i="14"/>
  <c r="AC109" i="14"/>
  <c r="AD109" i="14"/>
  <c r="AE109" i="14"/>
  <c r="AC110" i="14"/>
  <c r="AD110" i="14"/>
  <c r="AE110" i="14"/>
  <c r="AC111" i="14"/>
  <c r="AD111" i="14"/>
  <c r="AE111" i="14"/>
  <c r="AC112" i="14"/>
  <c r="AD112" i="14"/>
  <c r="AE112" i="14"/>
  <c r="AC113" i="14"/>
  <c r="AD113" i="14"/>
  <c r="AE113" i="14"/>
  <c r="AC114" i="14"/>
  <c r="AD114" i="14"/>
  <c r="AE114" i="14"/>
  <c r="AC115" i="14"/>
  <c r="AD115" i="14"/>
  <c r="AE115" i="14"/>
  <c r="AC116" i="14"/>
  <c r="AD116" i="14"/>
  <c r="AE116" i="14"/>
  <c r="AC117" i="14"/>
  <c r="AD117" i="14"/>
  <c r="AE117" i="14"/>
  <c r="AC118" i="14"/>
  <c r="AD118" i="14"/>
  <c r="AE118" i="14"/>
  <c r="AC119" i="14"/>
  <c r="AD119" i="14"/>
  <c r="AE119" i="14"/>
  <c r="AC120" i="14"/>
  <c r="AD120" i="14"/>
  <c r="AE120" i="14"/>
  <c r="AC121" i="14"/>
  <c r="AD121" i="14"/>
  <c r="AE121" i="14"/>
  <c r="AC122" i="14"/>
  <c r="AD122" i="14"/>
  <c r="AE122" i="14"/>
  <c r="AC123" i="14"/>
  <c r="AD123" i="14"/>
  <c r="AE123" i="14"/>
  <c r="AC124" i="14"/>
  <c r="AD124" i="14"/>
  <c r="AE124" i="14"/>
  <c r="AC125" i="14"/>
  <c r="AD125" i="14"/>
  <c r="AE125" i="14"/>
  <c r="AC126" i="14"/>
  <c r="AD126" i="14"/>
  <c r="AE126" i="14"/>
  <c r="AC127" i="14"/>
  <c r="AD127" i="14"/>
  <c r="AE127" i="14"/>
  <c r="AC128" i="14"/>
  <c r="AD128" i="14"/>
  <c r="AE128" i="14"/>
  <c r="AC129" i="14"/>
  <c r="AD129" i="14"/>
  <c r="AE129" i="14"/>
  <c r="AC130" i="14"/>
  <c r="AD130" i="14"/>
  <c r="AE130" i="14"/>
  <c r="AC131" i="14"/>
  <c r="AD131" i="14"/>
  <c r="AE131" i="14"/>
  <c r="AC132" i="14"/>
  <c r="AD132" i="14"/>
  <c r="AE132" i="14"/>
  <c r="AC133" i="14"/>
  <c r="AD133" i="14"/>
  <c r="AE133" i="14"/>
  <c r="AC134" i="14"/>
  <c r="AD134" i="14"/>
  <c r="AE134" i="14"/>
  <c r="AC135" i="14"/>
  <c r="AD135" i="14"/>
  <c r="AE135" i="14"/>
  <c r="AC136" i="14"/>
  <c r="AD136" i="14"/>
  <c r="AE136" i="14"/>
  <c r="AC137" i="14"/>
  <c r="AD137" i="14"/>
  <c r="AE137" i="14"/>
  <c r="AC138" i="14"/>
  <c r="AD138" i="14"/>
  <c r="AE138" i="14"/>
  <c r="AC139" i="14"/>
  <c r="AD139" i="14"/>
  <c r="AE139" i="14"/>
  <c r="AC140" i="14"/>
  <c r="AD140" i="14"/>
  <c r="AE140" i="14"/>
  <c r="AC141" i="14"/>
  <c r="AD141" i="14"/>
  <c r="AE141" i="14"/>
  <c r="AC142" i="14"/>
  <c r="AD142" i="14"/>
  <c r="AE142" i="14"/>
  <c r="AC143" i="14"/>
  <c r="AD143" i="14"/>
  <c r="AE143" i="14"/>
  <c r="AC144" i="14"/>
  <c r="AD144" i="14"/>
  <c r="AE144" i="14"/>
  <c r="AC145" i="14"/>
  <c r="AD145" i="14"/>
  <c r="AE145" i="14"/>
  <c r="AC146" i="14"/>
  <c r="AD146" i="14"/>
  <c r="AE146" i="14"/>
  <c r="AC147" i="14"/>
  <c r="AD147" i="14"/>
  <c r="AE147" i="14"/>
  <c r="AC148" i="14"/>
  <c r="AD148" i="14"/>
  <c r="AE148" i="14"/>
  <c r="AC149" i="14"/>
  <c r="AD149" i="14"/>
  <c r="AE149" i="14"/>
  <c r="AC150" i="14"/>
  <c r="AD150" i="14"/>
  <c r="AE150" i="14"/>
  <c r="AC151" i="14"/>
  <c r="AD151" i="14"/>
  <c r="AE151" i="14"/>
  <c r="AC152" i="14"/>
  <c r="AD152" i="14"/>
  <c r="AE152" i="14"/>
  <c r="AC153" i="14"/>
  <c r="AD153" i="14"/>
  <c r="AE153" i="14"/>
  <c r="AC154" i="14"/>
  <c r="AD154" i="14"/>
  <c r="AE154" i="14"/>
  <c r="AC155" i="14"/>
  <c r="AD155" i="14"/>
  <c r="AE155" i="14"/>
  <c r="AC156" i="14"/>
  <c r="AD156" i="14"/>
  <c r="AE156" i="14"/>
  <c r="AC157" i="14"/>
  <c r="AD157" i="14"/>
  <c r="AE157" i="14"/>
  <c r="Y158" i="14"/>
  <c r="Z158" i="14"/>
  <c r="AA158" i="14"/>
  <c r="AC158" i="14"/>
  <c r="AD158" i="14"/>
  <c r="AF158" i="14" s="1"/>
  <c r="AE158" i="14"/>
  <c r="AC159" i="14"/>
  <c r="AD159" i="14"/>
  <c r="AE159" i="14"/>
  <c r="AC160" i="14"/>
  <c r="AD160" i="14"/>
  <c r="AE160" i="14"/>
  <c r="AC65" i="52"/>
  <c r="AD65" i="52"/>
  <c r="AE65" i="52"/>
  <c r="AC66" i="52"/>
  <c r="AD66" i="52"/>
  <c r="AE66" i="52"/>
  <c r="AC67" i="52"/>
  <c r="AD67" i="52"/>
  <c r="AE67" i="52"/>
  <c r="AC68" i="52"/>
  <c r="AD68" i="52"/>
  <c r="AE68" i="52"/>
  <c r="AC69" i="52"/>
  <c r="AD69" i="52"/>
  <c r="AE69" i="52"/>
  <c r="AC70" i="52"/>
  <c r="AD70" i="52"/>
  <c r="AE70" i="52"/>
  <c r="AC71" i="52"/>
  <c r="AD71" i="52"/>
  <c r="AE71" i="52"/>
  <c r="AC72" i="52"/>
  <c r="AD72" i="52"/>
  <c r="AE72" i="52"/>
  <c r="AC73" i="52"/>
  <c r="AD73" i="52"/>
  <c r="AE73" i="52"/>
  <c r="AC74" i="52"/>
  <c r="AD74" i="52"/>
  <c r="AE74" i="52"/>
  <c r="AC75" i="52"/>
  <c r="AD75" i="52"/>
  <c r="AE75" i="52"/>
  <c r="AC76" i="52"/>
  <c r="AD76" i="52"/>
  <c r="AE76" i="52"/>
  <c r="AC77" i="52"/>
  <c r="AD77" i="52"/>
  <c r="AE77" i="52"/>
  <c r="AC78" i="52"/>
  <c r="AD78" i="52"/>
  <c r="AE78" i="52"/>
  <c r="AC79" i="52"/>
  <c r="AD79" i="52"/>
  <c r="AE79" i="52"/>
  <c r="AC80" i="52"/>
  <c r="AD80" i="52"/>
  <c r="AE80" i="52"/>
  <c r="Y57" i="14"/>
  <c r="AC31" i="14"/>
  <c r="AD31" i="14"/>
  <c r="AE31" i="14"/>
  <c r="AC32" i="14"/>
  <c r="AD32" i="14"/>
  <c r="AE32" i="14"/>
  <c r="AC33" i="14"/>
  <c r="AD33" i="14"/>
  <c r="AE33" i="14"/>
  <c r="AC34" i="14"/>
  <c r="AD34" i="14"/>
  <c r="AE34" i="14"/>
  <c r="AC35" i="14"/>
  <c r="AD35" i="14"/>
  <c r="AE35" i="14"/>
  <c r="AC36" i="14"/>
  <c r="AD36" i="14"/>
  <c r="AE36" i="14"/>
  <c r="AC37" i="14"/>
  <c r="AD37" i="14"/>
  <c r="AE37" i="14"/>
  <c r="AC38" i="14"/>
  <c r="AD38" i="14"/>
  <c r="AE38" i="14"/>
  <c r="AC39" i="14"/>
  <c r="AD39" i="14"/>
  <c r="AE39" i="14"/>
  <c r="AC40" i="14"/>
  <c r="AD40" i="14"/>
  <c r="AE40" i="14"/>
  <c r="AC41" i="14"/>
  <c r="AD41" i="14"/>
  <c r="AE41" i="14"/>
  <c r="AC42" i="14"/>
  <c r="AD42" i="14"/>
  <c r="AE42" i="14"/>
  <c r="AC43" i="14"/>
  <c r="AD43" i="14"/>
  <c r="AE43" i="14"/>
  <c r="AC44" i="14"/>
  <c r="AD44" i="14"/>
  <c r="AE44" i="14"/>
  <c r="AC45" i="14"/>
  <c r="AD45" i="14"/>
  <c r="AE45" i="14"/>
  <c r="AC46" i="14"/>
  <c r="AD46" i="14"/>
  <c r="AE46" i="14"/>
  <c r="AC47" i="14"/>
  <c r="AD47" i="14"/>
  <c r="AE47" i="14"/>
  <c r="AC48" i="14"/>
  <c r="AD48" i="14"/>
  <c r="AE48" i="14"/>
  <c r="AC49" i="14"/>
  <c r="AD49" i="14"/>
  <c r="AE49" i="14"/>
  <c r="AC50" i="14"/>
  <c r="AD50" i="14"/>
  <c r="AE50" i="14"/>
  <c r="AC51" i="14"/>
  <c r="AD51" i="14"/>
  <c r="AE51" i="14"/>
  <c r="AC52" i="14"/>
  <c r="AD52" i="14"/>
  <c r="AE52" i="14"/>
  <c r="AC53" i="14"/>
  <c r="AD53" i="14"/>
  <c r="AE53" i="14"/>
  <c r="AC54" i="14"/>
  <c r="AD54" i="14"/>
  <c r="AE54" i="14"/>
  <c r="AC55" i="14"/>
  <c r="AD55" i="14"/>
  <c r="AE55" i="14"/>
  <c r="AC56" i="14"/>
  <c r="AD56" i="14"/>
  <c r="AE56" i="14"/>
  <c r="Z57" i="14"/>
  <c r="AA57" i="14"/>
  <c r="AC57" i="14"/>
  <c r="AD57" i="14"/>
  <c r="AE57" i="14"/>
  <c r="AC58" i="14"/>
  <c r="AD58" i="14"/>
  <c r="AE58" i="14"/>
  <c r="AC59" i="14"/>
  <c r="AD59" i="14"/>
  <c r="AE59" i="14"/>
  <c r="AC60" i="14"/>
  <c r="AD60" i="14"/>
  <c r="AF60" i="14" s="1"/>
  <c r="AE60" i="14"/>
  <c r="AC61" i="14"/>
  <c r="AD61" i="14"/>
  <c r="AE61" i="14"/>
  <c r="AC62" i="14"/>
  <c r="AD62" i="14"/>
  <c r="AE62" i="14"/>
  <c r="AC63" i="14"/>
  <c r="AD63" i="14"/>
  <c r="AE63" i="14"/>
  <c r="AC64" i="14"/>
  <c r="AD64" i="14"/>
  <c r="AF64" i="14" s="1"/>
  <c r="AE64" i="14"/>
  <c r="AC65" i="14"/>
  <c r="AD65" i="14"/>
  <c r="AE65" i="14"/>
  <c r="AC66" i="14"/>
  <c r="AD66" i="14"/>
  <c r="AE66" i="14"/>
  <c r="AC67" i="14"/>
  <c r="AD67" i="14"/>
  <c r="AE67" i="14"/>
  <c r="AC68" i="14"/>
  <c r="AD68" i="14"/>
  <c r="AF68" i="14" s="1"/>
  <c r="AE68" i="14"/>
  <c r="AC69" i="14"/>
  <c r="AD69" i="14"/>
  <c r="AE69" i="14"/>
  <c r="AC70" i="14"/>
  <c r="AD70" i="14"/>
  <c r="AE70" i="14"/>
  <c r="AC71" i="14"/>
  <c r="AD71" i="14"/>
  <c r="AE71" i="14"/>
  <c r="AC72" i="14"/>
  <c r="AD72" i="14"/>
  <c r="AF72" i="14" s="1"/>
  <c r="AE72" i="14"/>
  <c r="AC73" i="14"/>
  <c r="AD73" i="14"/>
  <c r="AE73" i="14"/>
  <c r="AC74" i="14"/>
  <c r="AD74" i="14"/>
  <c r="AE74" i="14"/>
  <c r="AC75" i="14"/>
  <c r="AD75" i="14"/>
  <c r="AE75" i="14"/>
  <c r="AC76" i="14"/>
  <c r="AD76" i="14"/>
  <c r="AE76" i="14"/>
  <c r="AC77" i="14"/>
  <c r="AD77" i="14"/>
  <c r="AE77" i="14"/>
  <c r="AC78" i="14"/>
  <c r="AD78" i="14"/>
  <c r="AE78" i="14"/>
  <c r="Y7" i="14"/>
  <c r="Y7" i="16"/>
  <c r="Y7" i="32"/>
  <c r="AC31" i="52"/>
  <c r="AD31" i="52"/>
  <c r="AE31" i="52"/>
  <c r="AC32" i="52"/>
  <c r="AD32" i="52"/>
  <c r="AE32" i="52"/>
  <c r="AC33" i="52"/>
  <c r="AD33" i="52"/>
  <c r="AE33" i="52"/>
  <c r="AC34" i="52"/>
  <c r="AD34" i="52"/>
  <c r="AE34" i="52"/>
  <c r="AC35" i="52"/>
  <c r="AD35" i="52"/>
  <c r="AE35" i="52"/>
  <c r="AC36" i="52"/>
  <c r="AD36" i="52"/>
  <c r="AE36" i="52"/>
  <c r="AC37" i="52"/>
  <c r="AD37" i="52"/>
  <c r="AE37" i="52"/>
  <c r="AC38" i="52"/>
  <c r="AD38" i="52"/>
  <c r="AE38" i="52"/>
  <c r="AC39" i="52"/>
  <c r="AD39" i="52"/>
  <c r="AE39" i="52"/>
  <c r="AC40" i="52"/>
  <c r="AD40" i="52"/>
  <c r="AE40" i="52"/>
  <c r="AC41" i="52"/>
  <c r="AD41" i="52"/>
  <c r="AE41" i="52"/>
  <c r="AC42" i="52"/>
  <c r="AD42" i="52"/>
  <c r="AE42" i="52"/>
  <c r="AC43" i="52"/>
  <c r="AD43" i="52"/>
  <c r="AE43" i="52"/>
  <c r="AC44" i="52"/>
  <c r="AD44" i="52"/>
  <c r="AE44" i="52"/>
  <c r="AC45" i="52"/>
  <c r="AD45" i="52"/>
  <c r="AE45" i="52"/>
  <c r="AC46" i="52"/>
  <c r="AD46" i="52"/>
  <c r="AE46" i="52"/>
  <c r="AC47" i="52"/>
  <c r="AD47" i="52"/>
  <c r="AE47" i="52"/>
  <c r="AC48" i="52"/>
  <c r="AD48" i="52"/>
  <c r="AE48" i="52"/>
  <c r="AC49" i="52"/>
  <c r="AD49" i="52"/>
  <c r="AE49" i="52"/>
  <c r="AC50" i="52"/>
  <c r="AD50" i="52"/>
  <c r="AE50" i="52"/>
  <c r="AC51" i="52"/>
  <c r="AD51" i="52"/>
  <c r="AE51" i="52"/>
  <c r="AC52" i="52"/>
  <c r="AD52" i="52"/>
  <c r="AE52" i="52"/>
  <c r="AC53" i="52"/>
  <c r="AD53" i="52"/>
  <c r="AE53" i="52"/>
  <c r="AC54" i="52"/>
  <c r="AD54" i="52"/>
  <c r="AE54" i="52"/>
  <c r="AC55" i="52"/>
  <c r="AD55" i="52"/>
  <c r="AE55" i="52"/>
  <c r="AC56" i="52"/>
  <c r="AD56" i="52"/>
  <c r="AE56" i="52"/>
  <c r="AA57" i="52"/>
  <c r="AC57" i="52"/>
  <c r="AD57" i="52"/>
  <c r="AE57" i="52"/>
  <c r="AC58" i="52"/>
  <c r="AD58" i="52"/>
  <c r="AE58" i="52"/>
  <c r="AC59" i="52"/>
  <c r="AD59" i="52"/>
  <c r="AE59" i="52"/>
  <c r="AC60" i="52"/>
  <c r="AD60" i="52"/>
  <c r="AE60" i="52"/>
  <c r="AC61" i="52"/>
  <c r="AD61" i="52"/>
  <c r="AE61" i="52"/>
  <c r="AC62" i="52"/>
  <c r="AD62" i="52"/>
  <c r="AE62" i="52"/>
  <c r="AC63" i="52"/>
  <c r="AD63" i="52"/>
  <c r="AE63" i="52"/>
  <c r="AC64" i="52"/>
  <c r="AD64" i="52"/>
  <c r="AE64" i="52"/>
  <c r="AF245" i="14" l="1"/>
  <c r="AF128" i="15"/>
  <c r="AF112" i="15"/>
  <c r="AF102" i="15"/>
  <c r="AF98" i="15"/>
  <c r="AF256" i="15"/>
  <c r="AF254" i="15"/>
  <c r="AF250" i="15"/>
  <c r="AF248" i="15"/>
  <c r="AF244" i="15"/>
  <c r="AF242" i="15"/>
  <c r="AF238" i="15"/>
  <c r="AF236" i="15"/>
  <c r="AF232" i="15"/>
  <c r="AF230" i="15"/>
  <c r="AF226" i="15"/>
  <c r="AF224" i="15"/>
  <c r="AF220" i="15"/>
  <c r="AF218" i="15"/>
  <c r="AF214" i="15"/>
  <c r="AF212" i="15"/>
  <c r="AF208" i="15"/>
  <c r="AF206" i="15"/>
  <c r="AF199" i="15"/>
  <c r="AF199" i="14"/>
  <c r="AF193" i="14"/>
  <c r="AF182" i="14"/>
  <c r="AF176" i="14"/>
  <c r="AF61" i="15"/>
  <c r="AF256" i="14"/>
  <c r="AF254" i="14"/>
  <c r="AF225" i="14"/>
  <c r="AF219" i="14"/>
  <c r="AF209" i="14"/>
  <c r="AF144" i="15"/>
  <c r="AF111" i="15"/>
  <c r="AF104" i="14"/>
  <c r="AF100" i="14"/>
  <c r="AF96" i="14"/>
  <c r="AF205" i="15"/>
  <c r="AF248" i="14"/>
  <c r="AF236" i="14"/>
  <c r="AF131" i="15"/>
  <c r="AF101" i="15"/>
  <c r="AF163" i="15"/>
  <c r="AF253" i="15"/>
  <c r="AF251" i="15"/>
  <c r="AF247" i="15"/>
  <c r="AF245" i="15"/>
  <c r="AF241" i="15"/>
  <c r="AF239" i="15"/>
  <c r="AF235" i="15"/>
  <c r="AF233" i="15"/>
  <c r="AF229" i="15"/>
  <c r="AF227" i="15"/>
  <c r="AF223" i="15"/>
  <c r="AF221" i="15"/>
  <c r="AF217" i="15"/>
  <c r="AF215" i="15"/>
  <c r="AF211" i="15"/>
  <c r="AF209" i="15"/>
  <c r="AF242" i="3"/>
  <c r="AF202" i="14"/>
  <c r="AF200" i="14"/>
  <c r="AF183" i="14"/>
  <c r="AF179" i="14"/>
  <c r="AF173" i="14"/>
  <c r="AF57" i="15"/>
  <c r="AF55" i="15"/>
  <c r="AF135" i="15"/>
  <c r="AF161" i="14"/>
  <c r="AF253" i="14"/>
  <c r="AF230" i="14"/>
  <c r="AF212" i="14"/>
  <c r="AF197" i="15"/>
  <c r="AF193" i="15"/>
  <c r="AF191" i="15"/>
  <c r="AF187" i="15"/>
  <c r="AF185" i="15"/>
  <c r="AF181" i="15"/>
  <c r="AF179" i="15"/>
  <c r="AF175" i="15"/>
  <c r="AF173" i="15"/>
  <c r="AF55" i="3"/>
  <c r="AF49" i="3"/>
  <c r="AF123" i="3"/>
  <c r="AF249" i="3"/>
  <c r="AF241" i="3"/>
  <c r="AF207" i="3"/>
  <c r="AF201" i="3"/>
  <c r="AF180" i="3"/>
  <c r="AF235" i="3"/>
  <c r="AF219" i="3"/>
  <c r="AF193" i="3"/>
  <c r="Z58" i="3"/>
  <c r="AF187" i="3"/>
  <c r="AF196" i="15"/>
  <c r="AF194" i="15"/>
  <c r="AF190" i="15"/>
  <c r="AF188" i="15"/>
  <c r="AF184" i="15"/>
  <c r="AF182" i="15"/>
  <c r="AF178" i="15"/>
  <c r="AF176" i="15"/>
  <c r="AF172" i="15"/>
  <c r="AF52" i="3"/>
  <c r="AF132" i="3"/>
  <c r="AF250" i="3"/>
  <c r="AF240" i="3"/>
  <c r="AF218" i="3"/>
  <c r="AF216" i="3"/>
  <c r="AF212" i="3"/>
  <c r="AF210" i="3"/>
  <c r="AF202" i="3"/>
  <c r="AF167" i="3"/>
  <c r="AF190" i="3"/>
  <c r="AF188" i="3"/>
  <c r="AF126" i="4"/>
  <c r="AF246" i="4"/>
  <c r="AF222" i="4"/>
  <c r="AF198" i="4"/>
  <c r="AF174" i="4"/>
  <c r="AF47" i="5"/>
  <c r="AF410" i="52"/>
  <c r="AF116" i="5"/>
  <c r="AF203" i="5"/>
  <c r="AF197" i="5"/>
  <c r="AF182" i="5"/>
  <c r="AF176" i="5"/>
  <c r="AF164" i="5"/>
  <c r="Z157" i="5"/>
  <c r="AF141" i="5"/>
  <c r="AF139" i="5"/>
  <c r="AF130" i="5"/>
  <c r="AF216" i="5"/>
  <c r="AF291" i="5"/>
  <c r="AF271" i="5"/>
  <c r="AF269" i="5"/>
  <c r="AF265" i="5"/>
  <c r="AF263" i="5"/>
  <c r="AF261" i="5"/>
  <c r="AF244" i="5"/>
  <c r="AF221" i="5"/>
  <c r="AF103" i="6"/>
  <c r="AF90" i="6"/>
  <c r="AF206" i="6"/>
  <c r="AF136" i="6"/>
  <c r="AF131" i="6"/>
  <c r="AF231" i="6"/>
  <c r="AF225" i="6"/>
  <c r="AF220" i="6"/>
  <c r="AF87" i="7"/>
  <c r="AF154" i="7"/>
  <c r="AF145" i="7"/>
  <c r="AF216" i="7"/>
  <c r="AF298" i="7"/>
  <c r="AF281" i="7"/>
  <c r="AF262" i="7"/>
  <c r="AF255" i="7"/>
  <c r="AF251" i="7"/>
  <c r="AF241" i="7"/>
  <c r="AF237" i="7"/>
  <c r="AF222" i="7"/>
  <c r="AF128" i="8"/>
  <c r="AF297" i="8"/>
  <c r="AF240" i="8"/>
  <c r="Z157" i="9"/>
  <c r="AF465" i="9"/>
  <c r="AF132" i="4"/>
  <c r="AF87" i="4"/>
  <c r="AF99" i="5"/>
  <c r="AF194" i="5"/>
  <c r="AF151" i="5"/>
  <c r="AF287" i="5"/>
  <c r="AF285" i="5"/>
  <c r="AF283" i="5"/>
  <c r="AF233" i="5"/>
  <c r="AF227" i="5"/>
  <c r="AF225" i="5"/>
  <c r="AF77" i="6"/>
  <c r="AF300" i="6"/>
  <c r="AF291" i="6"/>
  <c r="AF285" i="6"/>
  <c r="AF276" i="6"/>
  <c r="AF267" i="6"/>
  <c r="AF261" i="6"/>
  <c r="AF250" i="6"/>
  <c r="AF246" i="6"/>
  <c r="AF291" i="7"/>
  <c r="AF287" i="7"/>
  <c r="AF285" i="7"/>
  <c r="AF267" i="7"/>
  <c r="Z157" i="8"/>
  <c r="AF215" i="8"/>
  <c r="AF290" i="8"/>
  <c r="AF288" i="8"/>
  <c r="AF286" i="8"/>
  <c r="AF267" i="8"/>
  <c r="AF265" i="8"/>
  <c r="AF246" i="8"/>
  <c r="AF462" i="9"/>
  <c r="AF461" i="10"/>
  <c r="Z157" i="11"/>
  <c r="AF208" i="5"/>
  <c r="AF305" i="5"/>
  <c r="AF274" i="5"/>
  <c r="AF235" i="5"/>
  <c r="Z107" i="7"/>
  <c r="AF162" i="4"/>
  <c r="AF234" i="4"/>
  <c r="AF210" i="4"/>
  <c r="AF186" i="4"/>
  <c r="AF206" i="5"/>
  <c r="AF200" i="5"/>
  <c r="AF173" i="5"/>
  <c r="AF167" i="5"/>
  <c r="AF131" i="5"/>
  <c r="AF219" i="5"/>
  <c r="AF272" i="5"/>
  <c r="AF255" i="5"/>
  <c r="AF127" i="6"/>
  <c r="AF203" i="6"/>
  <c r="AF145" i="6"/>
  <c r="AF228" i="6"/>
  <c r="AF116" i="7"/>
  <c r="AF96" i="7"/>
  <c r="AF151" i="7"/>
  <c r="AF142" i="7"/>
  <c r="AF219" i="7"/>
  <c r="AF213" i="7"/>
  <c r="AF305" i="7"/>
  <c r="AF282" i="7"/>
  <c r="AF261" i="7"/>
  <c r="AF223" i="7"/>
  <c r="AF277" i="8"/>
  <c r="AF275" i="8"/>
  <c r="AF269" i="8"/>
  <c r="AF256" i="8"/>
  <c r="AF399" i="9"/>
  <c r="AF393" i="9"/>
  <c r="AF470" i="9"/>
  <c r="AF464" i="9"/>
  <c r="Z208" i="6"/>
  <c r="D408" i="9"/>
  <c r="D408" i="10"/>
  <c r="D408" i="11"/>
  <c r="D408" i="12"/>
  <c r="D408" i="32"/>
  <c r="D408" i="16"/>
  <c r="D408" i="52"/>
  <c r="AF135" i="4"/>
  <c r="AF106" i="4"/>
  <c r="AF191" i="5"/>
  <c r="AF160" i="5"/>
  <c r="AF154" i="5"/>
  <c r="AF304" i="5"/>
  <c r="AF294" i="5"/>
  <c r="AF249" i="5"/>
  <c r="AF247" i="5"/>
  <c r="AF232" i="5"/>
  <c r="AF228" i="5"/>
  <c r="AF224" i="5"/>
  <c r="AF35" i="6"/>
  <c r="Z107" i="6"/>
  <c r="AF303" i="6"/>
  <c r="AF297" i="6"/>
  <c r="AF288" i="6"/>
  <c r="AF279" i="6"/>
  <c r="AF273" i="6"/>
  <c r="AF264" i="6"/>
  <c r="AF236" i="6"/>
  <c r="AF234" i="6"/>
  <c r="AF273" i="7"/>
  <c r="AF271" i="7"/>
  <c r="AF258" i="7"/>
  <c r="AF291" i="8"/>
  <c r="AF289" i="8"/>
  <c r="AF266" i="8"/>
  <c r="AF264" i="8"/>
  <c r="AF245" i="8"/>
  <c r="AF235" i="8"/>
  <c r="AF294" i="9"/>
  <c r="AF465" i="10"/>
  <c r="AF276" i="8"/>
  <c r="AF255" i="8"/>
  <c r="AF230" i="8"/>
  <c r="AF228" i="8"/>
  <c r="AF448" i="9"/>
  <c r="AF452" i="9"/>
  <c r="AF453" i="10"/>
  <c r="AF467" i="10"/>
  <c r="B108" i="4"/>
  <c r="Z108" i="4" s="1"/>
  <c r="B108" i="14"/>
  <c r="B108" i="15"/>
  <c r="B108" i="3"/>
  <c r="B157" i="5"/>
  <c r="B157" i="6"/>
  <c r="Z157" i="6" s="1"/>
  <c r="B157" i="7"/>
  <c r="B157" i="8"/>
  <c r="B157" i="9"/>
  <c r="B157" i="10"/>
  <c r="B157" i="11"/>
  <c r="B157" i="16"/>
  <c r="B157" i="12"/>
  <c r="D307" i="9"/>
  <c r="D307" i="10"/>
  <c r="D307" i="11"/>
  <c r="D307" i="16"/>
  <c r="D307" i="12"/>
  <c r="B6" i="4"/>
  <c r="B6" i="32"/>
  <c r="C9" i="32"/>
  <c r="B58" i="32"/>
  <c r="Z107" i="32"/>
  <c r="D307" i="32"/>
  <c r="I9" i="18"/>
  <c r="C9" i="4"/>
  <c r="C9" i="14"/>
  <c r="C9" i="15"/>
  <c r="C9" i="5"/>
  <c r="C9" i="3"/>
  <c r="C9" i="7"/>
  <c r="C9" i="6"/>
  <c r="C9" i="8"/>
  <c r="C9" i="9"/>
  <c r="C9" i="10"/>
  <c r="C9" i="12"/>
  <c r="C9" i="11"/>
  <c r="I205" i="18"/>
  <c r="C160" i="4"/>
  <c r="C160" i="14"/>
  <c r="C160" i="15"/>
  <c r="C160" i="3"/>
  <c r="C209" i="6"/>
  <c r="C209" i="5"/>
  <c r="C209" i="8"/>
  <c r="C209" i="7"/>
  <c r="C209" i="9"/>
  <c r="C209" i="10"/>
  <c r="C209" i="11"/>
  <c r="C209" i="12"/>
  <c r="C209" i="32"/>
  <c r="I403" i="18"/>
  <c r="C409" i="9"/>
  <c r="C409" i="10"/>
  <c r="C409" i="11"/>
  <c r="C409" i="12"/>
  <c r="C409" i="16"/>
  <c r="C409" i="32"/>
  <c r="B58" i="52"/>
  <c r="D6" i="4"/>
  <c r="D6" i="32"/>
  <c r="D6" i="9"/>
  <c r="B8" i="4"/>
  <c r="Y8" i="4" s="1"/>
  <c r="B8" i="14"/>
  <c r="Y8" i="14" s="1"/>
  <c r="B8" i="15"/>
  <c r="Y8" i="15" s="1"/>
  <c r="B8" i="3"/>
  <c r="Y8" i="3" s="1"/>
  <c r="B8" i="5"/>
  <c r="Y8" i="5" s="1"/>
  <c r="B8" i="7"/>
  <c r="Y8" i="7" s="1"/>
  <c r="B8" i="8"/>
  <c r="Z8" i="8" s="1"/>
  <c r="B8" i="6"/>
  <c r="Y8" i="6" s="1"/>
  <c r="B8" i="9"/>
  <c r="B8" i="10"/>
  <c r="B8" i="11"/>
  <c r="B8" i="16"/>
  <c r="B8" i="12"/>
  <c r="AA8" i="12" s="1"/>
  <c r="B159" i="4"/>
  <c r="Z159" i="4" s="1"/>
  <c r="B159" i="14"/>
  <c r="Z159" i="14" s="1"/>
  <c r="B159" i="15"/>
  <c r="Z159" i="15" s="1"/>
  <c r="B159" i="3"/>
  <c r="Y159" i="3" s="1"/>
  <c r="B208" i="6"/>
  <c r="B208" i="5"/>
  <c r="B208" i="8"/>
  <c r="Z208" i="8" s="1"/>
  <c r="B208" i="7"/>
  <c r="Z208" i="7" s="1"/>
  <c r="B208" i="9"/>
  <c r="Z208" i="9" s="1"/>
  <c r="B208" i="10"/>
  <c r="Z208" i="10" s="1"/>
  <c r="B208" i="11"/>
  <c r="Z208" i="11" s="1"/>
  <c r="B208" i="12"/>
  <c r="Z208" i="12" s="1"/>
  <c r="B208" i="16"/>
  <c r="B408" i="9"/>
  <c r="B408" i="10"/>
  <c r="B408" i="11"/>
  <c r="Z408" i="11" s="1"/>
  <c r="B408" i="12"/>
  <c r="Z408" i="12" s="1"/>
  <c r="B408" i="32"/>
  <c r="D8" i="4"/>
  <c r="D8" i="14"/>
  <c r="D8" i="15"/>
  <c r="D8" i="3"/>
  <c r="D8" i="5"/>
  <c r="D8" i="7"/>
  <c r="D8" i="6"/>
  <c r="D8" i="8"/>
  <c r="D8" i="9"/>
  <c r="D8" i="10"/>
  <c r="D8" i="11"/>
  <c r="D8" i="16"/>
  <c r="D8" i="12"/>
  <c r="B157" i="52"/>
  <c r="Z157" i="52" s="1"/>
  <c r="B408" i="52"/>
  <c r="Y408" i="32" s="1"/>
  <c r="D307" i="52"/>
  <c r="AF349" i="11"/>
  <c r="AF461" i="11"/>
  <c r="Z8" i="12"/>
  <c r="AF339" i="12"/>
  <c r="AF309" i="12"/>
  <c r="AF462" i="12"/>
  <c r="K57" i="18"/>
  <c r="C59" i="5"/>
  <c r="C59" i="6"/>
  <c r="C59" i="7"/>
  <c r="C59" i="8"/>
  <c r="C59" i="9"/>
  <c r="C59" i="10"/>
  <c r="C59" i="11"/>
  <c r="C59" i="16"/>
  <c r="C59" i="12"/>
  <c r="D58" i="5"/>
  <c r="D58" i="6"/>
  <c r="D58" i="7"/>
  <c r="D58" i="8"/>
  <c r="D58" i="9"/>
  <c r="D58" i="10"/>
  <c r="D58" i="11"/>
  <c r="D58" i="16"/>
  <c r="D58" i="12"/>
  <c r="C9" i="52"/>
  <c r="B8" i="32"/>
  <c r="Y8" i="32" s="1"/>
  <c r="C59" i="32"/>
  <c r="Z107" i="12"/>
  <c r="Z157" i="12"/>
  <c r="B58" i="6"/>
  <c r="B58" i="5"/>
  <c r="B58" i="7"/>
  <c r="Z58" i="7" s="1"/>
  <c r="B58" i="8"/>
  <c r="Z58" i="8" s="1"/>
  <c r="B58" i="9"/>
  <c r="B58" i="10"/>
  <c r="B58" i="11"/>
  <c r="B58" i="12"/>
  <c r="Z58" i="12" s="1"/>
  <c r="I106" i="18"/>
  <c r="C59" i="4"/>
  <c r="C59" i="14"/>
  <c r="C59" i="15"/>
  <c r="C59" i="3"/>
  <c r="C108" i="5"/>
  <c r="C108" i="6"/>
  <c r="C108" i="7"/>
  <c r="C108" i="8"/>
  <c r="C108" i="9"/>
  <c r="C108" i="10"/>
  <c r="C108" i="11"/>
  <c r="C108" i="16"/>
  <c r="I303" i="18"/>
  <c r="C308" i="9"/>
  <c r="C308" i="10"/>
  <c r="C308" i="11"/>
  <c r="C308" i="12"/>
  <c r="C308" i="32"/>
  <c r="C308" i="16"/>
  <c r="D58" i="4"/>
  <c r="D58" i="14"/>
  <c r="D58" i="15"/>
  <c r="D58" i="3"/>
  <c r="D107" i="5"/>
  <c r="D107" i="6"/>
  <c r="D107" i="7"/>
  <c r="D107" i="8"/>
  <c r="D107" i="9"/>
  <c r="D107" i="10"/>
  <c r="D107" i="11"/>
  <c r="D107" i="12"/>
  <c r="D107" i="16"/>
  <c r="B208" i="52"/>
  <c r="Z208" i="52" s="1"/>
  <c r="C59" i="52"/>
  <c r="C108" i="52"/>
  <c r="D8" i="52"/>
  <c r="C108" i="32"/>
  <c r="B157" i="32"/>
  <c r="AF449" i="11"/>
  <c r="AF456" i="11"/>
  <c r="B307" i="9"/>
  <c r="Z307" i="9" s="1"/>
  <c r="B307" i="10"/>
  <c r="Z307" i="10" s="1"/>
  <c r="B307" i="11"/>
  <c r="Z307" i="11" s="1"/>
  <c r="B307" i="12"/>
  <c r="Z307" i="12" s="1"/>
  <c r="B307" i="32"/>
  <c r="B307" i="16"/>
  <c r="Y307" i="16" s="1"/>
  <c r="D108" i="4"/>
  <c r="D108" i="14"/>
  <c r="D108" i="15"/>
  <c r="D108" i="3"/>
  <c r="D157" i="5"/>
  <c r="D157" i="6"/>
  <c r="D157" i="7"/>
  <c r="D157" i="8"/>
  <c r="D157" i="9"/>
  <c r="D157" i="10"/>
  <c r="D157" i="11"/>
  <c r="D157" i="12"/>
  <c r="D157" i="16"/>
  <c r="C409" i="52"/>
  <c r="D58" i="52"/>
  <c r="D107" i="52"/>
  <c r="D8" i="32"/>
  <c r="B408" i="16"/>
  <c r="C108" i="12"/>
  <c r="AF318" i="12"/>
  <c r="AF464" i="12"/>
  <c r="B58" i="4"/>
  <c r="Y58" i="4" s="1"/>
  <c r="B58" i="14"/>
  <c r="Y58" i="14" s="1"/>
  <c r="B58" i="15"/>
  <c r="B58" i="3"/>
  <c r="Y58" i="3" s="1"/>
  <c r="B107" i="5"/>
  <c r="Y107" i="5" s="1"/>
  <c r="B107" i="6"/>
  <c r="Y107" i="6" s="1"/>
  <c r="B107" i="7"/>
  <c r="Y107" i="7" s="1"/>
  <c r="B107" i="8"/>
  <c r="Y107" i="8" s="1"/>
  <c r="B107" i="9"/>
  <c r="Y107" i="9" s="1"/>
  <c r="B107" i="10"/>
  <c r="Y107" i="10" s="1"/>
  <c r="B107" i="11"/>
  <c r="B107" i="12"/>
  <c r="B107" i="16"/>
  <c r="Z107" i="16" s="1"/>
  <c r="G154" i="18"/>
  <c r="C109" i="4"/>
  <c r="C109" i="14"/>
  <c r="C109" i="15"/>
  <c r="C109" i="3"/>
  <c r="C158" i="6"/>
  <c r="C158" i="5"/>
  <c r="C158" i="7"/>
  <c r="C158" i="8"/>
  <c r="C158" i="9"/>
  <c r="C158" i="10"/>
  <c r="C158" i="11"/>
  <c r="C158" i="12"/>
  <c r="C158" i="16"/>
  <c r="D159" i="4"/>
  <c r="D159" i="14"/>
  <c r="D159" i="15"/>
  <c r="D159" i="3"/>
  <c r="D208" i="5"/>
  <c r="D208" i="8"/>
  <c r="D208" i="7"/>
  <c r="D208" i="6"/>
  <c r="D208" i="9"/>
  <c r="D208" i="10"/>
  <c r="D208" i="11"/>
  <c r="D208" i="12"/>
  <c r="D208" i="16"/>
  <c r="D208" i="32"/>
  <c r="B307" i="52"/>
  <c r="Y307" i="10" s="1"/>
  <c r="Y208" i="12"/>
  <c r="D157" i="52"/>
  <c r="Z58" i="32"/>
  <c r="D157" i="32"/>
  <c r="Z58" i="16"/>
  <c r="Z408" i="16"/>
  <c r="Z408" i="32"/>
  <c r="Z208" i="16"/>
  <c r="Z307" i="32"/>
  <c r="Z208" i="32"/>
  <c r="AF18" i="32"/>
  <c r="AF456" i="16"/>
  <c r="AF435" i="16"/>
  <c r="AF386" i="16"/>
  <c r="AF123" i="32"/>
  <c r="AF115" i="32"/>
  <c r="AF450" i="16"/>
  <c r="AF429" i="16"/>
  <c r="AF416" i="16"/>
  <c r="AF380" i="16"/>
  <c r="AF328" i="16"/>
  <c r="AF310" i="16"/>
  <c r="AF355" i="32"/>
  <c r="AF462" i="32"/>
  <c r="AF426" i="16"/>
  <c r="AF395" i="16"/>
  <c r="AF111" i="32"/>
  <c r="AF465" i="16"/>
  <c r="AF347" i="16"/>
  <c r="AF302" i="32"/>
  <c r="AF329" i="16"/>
  <c r="AF438" i="32"/>
  <c r="AF278" i="32"/>
  <c r="AF252" i="32"/>
  <c r="AF66" i="32"/>
  <c r="AF459" i="16"/>
  <c r="AF438" i="16"/>
  <c r="AF425" i="16"/>
  <c r="AF26" i="16"/>
  <c r="AF17" i="16"/>
  <c r="AF278" i="16"/>
  <c r="AF252" i="16"/>
  <c r="AF199" i="16"/>
  <c r="AF191" i="16"/>
  <c r="AF173" i="16"/>
  <c r="AF160" i="16"/>
  <c r="AF145" i="16"/>
  <c r="AF132" i="16"/>
  <c r="AF119" i="16"/>
  <c r="AF97" i="16"/>
  <c r="AF87" i="16"/>
  <c r="AF57" i="16"/>
  <c r="AF53" i="16"/>
  <c r="AF31" i="16"/>
  <c r="AF14" i="16"/>
  <c r="AF298" i="16"/>
  <c r="AF295" i="16"/>
  <c r="AF257" i="16"/>
  <c r="AF234" i="16"/>
  <c r="AF196" i="16"/>
  <c r="AF188" i="16"/>
  <c r="AF170" i="16"/>
  <c r="AF155" i="16"/>
  <c r="AF142" i="16"/>
  <c r="AF116" i="16"/>
  <c r="AF102" i="16"/>
  <c r="AF84" i="16"/>
  <c r="AF66" i="16"/>
  <c r="AF50" i="16"/>
  <c r="Y108" i="4"/>
  <c r="AF285" i="16"/>
  <c r="AF267" i="16"/>
  <c r="AF254" i="16"/>
  <c r="AF231" i="16"/>
  <c r="AF213" i="16"/>
  <c r="AF193" i="16"/>
  <c r="AF175" i="16"/>
  <c r="AF152" i="16"/>
  <c r="AF40" i="16"/>
  <c r="AF277" i="16"/>
  <c r="AF259" i="16"/>
  <c r="AF241" i="16"/>
  <c r="AF198" i="16"/>
  <c r="AF149" i="16"/>
  <c r="AF118" i="16"/>
  <c r="AF96" i="16"/>
  <c r="AF42" i="16"/>
  <c r="AF35" i="16"/>
  <c r="AF44" i="16"/>
  <c r="AF27" i="16"/>
  <c r="AF13" i="16"/>
  <c r="AF294" i="16"/>
  <c r="AF284" i="16"/>
  <c r="AF248" i="16"/>
  <c r="AF238" i="16"/>
  <c r="AF217" i="16"/>
  <c r="AF205" i="16"/>
  <c r="AF192" i="16"/>
  <c r="AF161" i="16"/>
  <c r="AF133" i="16"/>
  <c r="AF125" i="16"/>
  <c r="AF112" i="16"/>
  <c r="AF60" i="16"/>
  <c r="AF49" i="16"/>
  <c r="AF29" i="16"/>
  <c r="AF22" i="16"/>
  <c r="AF263" i="16"/>
  <c r="AF243" i="16"/>
  <c r="AF235" i="16"/>
  <c r="AF197" i="16"/>
  <c r="AF166" i="16"/>
  <c r="AF140" i="16"/>
  <c r="AF130" i="16"/>
  <c r="AF331" i="32"/>
  <c r="AF315" i="32"/>
  <c r="AF311" i="32"/>
  <c r="AF300" i="32"/>
  <c r="AF257" i="32"/>
  <c r="AF253" i="32"/>
  <c r="AF249" i="32"/>
  <c r="AF105" i="32"/>
  <c r="AF81" i="32"/>
  <c r="AF77" i="32"/>
  <c r="AF69" i="32"/>
  <c r="AF234" i="32"/>
  <c r="AF226" i="32"/>
  <c r="AF210" i="32"/>
  <c r="AF334" i="32"/>
  <c r="AF444" i="32"/>
  <c r="AF432" i="32"/>
  <c r="AF373" i="32"/>
  <c r="AF361" i="32"/>
  <c r="AF326" i="32"/>
  <c r="AF287" i="32"/>
  <c r="AF260" i="32"/>
  <c r="AF233" i="32"/>
  <c r="AF229" i="32"/>
  <c r="AF96" i="32"/>
  <c r="AF72" i="32"/>
  <c r="AF470" i="32"/>
  <c r="AF447" i="32"/>
  <c r="AF424" i="32"/>
  <c r="AF412" i="32"/>
  <c r="AF408" i="32"/>
  <c r="AF337" i="32"/>
  <c r="AF279" i="32"/>
  <c r="AF60" i="32"/>
  <c r="AF304" i="32"/>
  <c r="AF222" i="32"/>
  <c r="AF450" i="32"/>
  <c r="AF364" i="32"/>
  <c r="AF67" i="32"/>
  <c r="AF52" i="32"/>
  <c r="AF44" i="32"/>
  <c r="AF40" i="32"/>
  <c r="AF32" i="32"/>
  <c r="AF24" i="32"/>
  <c r="AF20" i="32"/>
  <c r="AF340" i="32"/>
  <c r="AF328" i="32"/>
  <c r="AF133" i="32"/>
  <c r="AF442" i="32"/>
  <c r="AF293" i="32"/>
  <c r="AF227" i="32"/>
  <c r="AF219" i="32"/>
  <c r="AF125" i="32"/>
  <c r="AF453" i="32"/>
  <c r="AF446" i="32"/>
  <c r="AF427" i="32"/>
  <c r="AF352" i="32"/>
  <c r="AF291" i="32"/>
  <c r="AF113" i="32"/>
  <c r="AF55" i="32"/>
  <c r="AF43" i="32"/>
  <c r="AF35" i="32"/>
  <c r="AF31" i="32"/>
  <c r="AF468" i="32"/>
  <c r="AF367" i="32"/>
  <c r="AF244" i="32"/>
  <c r="AF159" i="32"/>
  <c r="AF124" i="32"/>
  <c r="AF23" i="32"/>
  <c r="AF19" i="32"/>
  <c r="AF15" i="32"/>
  <c r="AF11" i="32"/>
  <c r="AF259" i="32"/>
  <c r="AF240" i="32"/>
  <c r="AF135" i="32"/>
  <c r="AF50" i="32"/>
  <c r="AF46" i="32"/>
  <c r="AF471" i="32"/>
  <c r="AF456" i="32"/>
  <c r="AF452" i="32"/>
  <c r="AF445" i="32"/>
  <c r="AF324" i="32"/>
  <c r="AF320" i="32"/>
  <c r="AF251" i="32"/>
  <c r="AF225" i="32"/>
  <c r="AF158" i="32"/>
  <c r="AF131" i="32"/>
  <c r="AF22" i="32"/>
  <c r="AF467" i="32"/>
  <c r="AF433" i="32"/>
  <c r="AF386" i="32"/>
  <c r="AF308" i="32"/>
  <c r="AF274" i="32"/>
  <c r="AF232" i="32"/>
  <c r="AF84" i="32"/>
  <c r="AF80" i="32"/>
  <c r="AF10" i="32"/>
  <c r="AF463" i="32"/>
  <c r="AF421" i="32"/>
  <c r="AF409" i="32"/>
  <c r="AF327" i="32"/>
  <c r="AF297" i="32"/>
  <c r="AF281" i="32"/>
  <c r="AF262" i="32"/>
  <c r="AF250" i="32"/>
  <c r="AF239" i="32"/>
  <c r="AF235" i="32"/>
  <c r="AF134" i="32"/>
  <c r="AF53" i="32"/>
  <c r="AF49" i="32"/>
  <c r="AF41" i="32"/>
  <c r="AF21" i="32"/>
  <c r="AF277" i="32"/>
  <c r="AF265" i="32"/>
  <c r="AF242" i="32"/>
  <c r="AF231" i="32"/>
  <c r="AF118" i="32"/>
  <c r="AF99" i="32"/>
  <c r="AF87" i="32"/>
  <c r="AF83" i="32"/>
  <c r="AF28" i="32"/>
  <c r="AF314" i="32"/>
  <c r="AF284" i="32"/>
  <c r="AF129" i="32"/>
  <c r="AF63" i="32"/>
  <c r="AF16" i="32"/>
  <c r="AF12" i="32"/>
  <c r="AF469" i="32"/>
  <c r="AF435" i="32"/>
  <c r="AF431" i="32"/>
  <c r="AF392" i="32"/>
  <c r="AF272" i="32"/>
  <c r="AF230" i="32"/>
  <c r="AF117" i="32"/>
  <c r="AF78" i="32"/>
  <c r="AF74" i="32"/>
  <c r="AF450" i="52"/>
  <c r="Y57" i="6"/>
  <c r="Y208" i="6"/>
  <c r="Y57" i="7"/>
  <c r="Y156" i="12"/>
  <c r="Y156" i="16"/>
  <c r="Y156" i="11"/>
  <c r="C6" i="9"/>
  <c r="C6" i="15"/>
  <c r="C6" i="7"/>
  <c r="C6" i="12"/>
  <c r="C6" i="16"/>
  <c r="C6" i="5"/>
  <c r="C6" i="3"/>
  <c r="C6" i="8"/>
  <c r="C6" i="14"/>
  <c r="C6" i="6"/>
  <c r="C6" i="11"/>
  <c r="Z307" i="52"/>
  <c r="Y57" i="8"/>
  <c r="Y208" i="8"/>
  <c r="Y57" i="9"/>
  <c r="Y208" i="9"/>
  <c r="Y208" i="11"/>
  <c r="Y159" i="4"/>
  <c r="Y208" i="10"/>
  <c r="Y307" i="11"/>
  <c r="Y57" i="12"/>
  <c r="Y156" i="32"/>
  <c r="Y208" i="7"/>
  <c r="Y159" i="15"/>
  <c r="Z57" i="52"/>
  <c r="Z58" i="52" s="1"/>
  <c r="Y57" i="32"/>
  <c r="Y57" i="16"/>
  <c r="Y57" i="11"/>
  <c r="Y307" i="12"/>
  <c r="A6" i="11"/>
  <c r="A6" i="32"/>
  <c r="A6" i="9"/>
  <c r="A6" i="15"/>
  <c r="A6" i="7"/>
  <c r="A6" i="5"/>
  <c r="A6" i="10"/>
  <c r="A6" i="3"/>
  <c r="A6" i="12"/>
  <c r="A6" i="14"/>
  <c r="A6" i="6"/>
  <c r="A6" i="16"/>
  <c r="A6" i="8"/>
  <c r="Y307" i="32"/>
  <c r="Y307" i="9"/>
  <c r="AF452" i="52"/>
  <c r="AF467" i="52"/>
  <c r="Y106" i="12"/>
  <c r="Y106" i="16"/>
  <c r="Y106" i="32"/>
  <c r="B6" i="9"/>
  <c r="B6" i="15"/>
  <c r="B6" i="7"/>
  <c r="B6" i="12"/>
  <c r="B6" i="16"/>
  <c r="B6" i="10"/>
  <c r="B6" i="3"/>
  <c r="B6" i="8"/>
  <c r="B6" i="14"/>
  <c r="B6" i="6"/>
  <c r="B6" i="11"/>
  <c r="B6" i="5"/>
  <c r="C6" i="32"/>
  <c r="C6" i="10"/>
  <c r="Y207" i="32"/>
  <c r="Y207" i="16"/>
  <c r="D6" i="15"/>
  <c r="D6" i="7"/>
  <c r="D6" i="12"/>
  <c r="D6" i="16"/>
  <c r="D6" i="5"/>
  <c r="D6" i="10"/>
  <c r="D6" i="8"/>
  <c r="D6" i="14"/>
  <c r="D6" i="6"/>
  <c r="Y306" i="32"/>
  <c r="Y306" i="16"/>
  <c r="Y407" i="16"/>
  <c r="Y407" i="32"/>
  <c r="Y156" i="10"/>
  <c r="Y408" i="16"/>
  <c r="Y306" i="12"/>
  <c r="D6" i="3"/>
  <c r="D6" i="11"/>
  <c r="Y107" i="32"/>
  <c r="Y107" i="16"/>
  <c r="Y157" i="12"/>
  <c r="Y208" i="16"/>
  <c r="Y208" i="32"/>
  <c r="AF448" i="52"/>
  <c r="AF440" i="52"/>
  <c r="AF436" i="52"/>
  <c r="AF465" i="52"/>
  <c r="AF457" i="52"/>
  <c r="AF322" i="52"/>
  <c r="AF144" i="52"/>
  <c r="AF132" i="52"/>
  <c r="AF124" i="52"/>
  <c r="AF443" i="52"/>
  <c r="AF434" i="52"/>
  <c r="AF466" i="32"/>
  <c r="AF455" i="32"/>
  <c r="AF430" i="32"/>
  <c r="AF317" i="32"/>
  <c r="AF271" i="32"/>
  <c r="AF268" i="32"/>
  <c r="AF237" i="32"/>
  <c r="AF209" i="32"/>
  <c r="AF156" i="32"/>
  <c r="AF130" i="32"/>
  <c r="AF127" i="32"/>
  <c r="AF116" i="32"/>
  <c r="AF70" i="32"/>
  <c r="AF59" i="32"/>
  <c r="AF27" i="32"/>
  <c r="AF421" i="16"/>
  <c r="AF418" i="16"/>
  <c r="AF293" i="16"/>
  <c r="AF276" i="16"/>
  <c r="AF251" i="16"/>
  <c r="AF237" i="16"/>
  <c r="AF226" i="16"/>
  <c r="AF190" i="16"/>
  <c r="AF187" i="16"/>
  <c r="AF158" i="16"/>
  <c r="AF110" i="16"/>
  <c r="AF63" i="16"/>
  <c r="AF184" i="16"/>
  <c r="AF181" i="16"/>
  <c r="AF178" i="16"/>
  <c r="AF82" i="16"/>
  <c r="AF79" i="16"/>
  <c r="AF48" i="16"/>
  <c r="AF30" i="16"/>
  <c r="AF460" i="32"/>
  <c r="AF449" i="32"/>
  <c r="AF418" i="32"/>
  <c r="AF415" i="32"/>
  <c r="AF353" i="32"/>
  <c r="AF276" i="32"/>
  <c r="AF256" i="32"/>
  <c r="AF200" i="32"/>
  <c r="AF194" i="32"/>
  <c r="AF188" i="32"/>
  <c r="AF185" i="32"/>
  <c r="AF182" i="32"/>
  <c r="AF179" i="32"/>
  <c r="AF176" i="32"/>
  <c r="AF173" i="32"/>
  <c r="AF170" i="32"/>
  <c r="AF167" i="32"/>
  <c r="AF164" i="32"/>
  <c r="AF161" i="32"/>
  <c r="AF150" i="32"/>
  <c r="AF144" i="32"/>
  <c r="AF141" i="32"/>
  <c r="AF121" i="32"/>
  <c r="AF107" i="32"/>
  <c r="AF90" i="32"/>
  <c r="AF64" i="32"/>
  <c r="AF61" i="32"/>
  <c r="AF332" i="16"/>
  <c r="AF315" i="16"/>
  <c r="AF195" i="16"/>
  <c r="AF454" i="32"/>
  <c r="AF443" i="32"/>
  <c r="AF319" i="32"/>
  <c r="AF313" i="32"/>
  <c r="AF267" i="32"/>
  <c r="AF220" i="32"/>
  <c r="AF211" i="32"/>
  <c r="AF132" i="32"/>
  <c r="AF126" i="32"/>
  <c r="AF75" i="32"/>
  <c r="AF58" i="32"/>
  <c r="AF423" i="16"/>
  <c r="AF420" i="16"/>
  <c r="AF326" i="16"/>
  <c r="AF306" i="16"/>
  <c r="AF275" i="16"/>
  <c r="AF228" i="16"/>
  <c r="AF225" i="16"/>
  <c r="AF206" i="16"/>
  <c r="AF157" i="16"/>
  <c r="AF146" i="16"/>
  <c r="AF143" i="16"/>
  <c r="AF109" i="16"/>
  <c r="AF451" i="32"/>
  <c r="AF440" i="32"/>
  <c r="AF426" i="32"/>
  <c r="AF423" i="32"/>
  <c r="AF406" i="32"/>
  <c r="AF391" i="32"/>
  <c r="AF385" i="32"/>
  <c r="AF376" i="32"/>
  <c r="AF310" i="32"/>
  <c r="AF299" i="32"/>
  <c r="AF296" i="32"/>
  <c r="AF264" i="32"/>
  <c r="AF261" i="32"/>
  <c r="AF258" i="32"/>
  <c r="AF228" i="32"/>
  <c r="AF112" i="32"/>
  <c r="AF101" i="32"/>
  <c r="AF98" i="32"/>
  <c r="AF414" i="16"/>
  <c r="AF411" i="16"/>
  <c r="AF382" i="16"/>
  <c r="AF376" i="16"/>
  <c r="AF373" i="16"/>
  <c r="AF370" i="16"/>
  <c r="AF367" i="16"/>
  <c r="AF364" i="16"/>
  <c r="AF361" i="16"/>
  <c r="AF358" i="16"/>
  <c r="AF355" i="16"/>
  <c r="AF352" i="16"/>
  <c r="AF349" i="16"/>
  <c r="AF346" i="16"/>
  <c r="AF343" i="16"/>
  <c r="AF340" i="16"/>
  <c r="AF337" i="16"/>
  <c r="AF334" i="16"/>
  <c r="AF272" i="16"/>
  <c r="AF261" i="16"/>
  <c r="AF219" i="16"/>
  <c r="AF203" i="16"/>
  <c r="AF448" i="32"/>
  <c r="AF437" i="32"/>
  <c r="AF417" i="32"/>
  <c r="AF414" i="32"/>
  <c r="AF255" i="32"/>
  <c r="AF241" i="32"/>
  <c r="AF202" i="32"/>
  <c r="AF196" i="32"/>
  <c r="AF190" i="32"/>
  <c r="AF184" i="32"/>
  <c r="AF172" i="32"/>
  <c r="AF166" i="32"/>
  <c r="AF163" i="32"/>
  <c r="AF160" i="32"/>
  <c r="AF155" i="32"/>
  <c r="AF152" i="32"/>
  <c r="AF149" i="32"/>
  <c r="AF146" i="32"/>
  <c r="AF143" i="32"/>
  <c r="AF140" i="32"/>
  <c r="AF120" i="32"/>
  <c r="AF92" i="32"/>
  <c r="AF89" i="32"/>
  <c r="AF37" i="32"/>
  <c r="AF34" i="32"/>
  <c r="AF470" i="16"/>
  <c r="AF467" i="16"/>
  <c r="AF464" i="16"/>
  <c r="AF461" i="16"/>
  <c r="AF458" i="16"/>
  <c r="AF455" i="16"/>
  <c r="AF452" i="16"/>
  <c r="AF449" i="16"/>
  <c r="AF446" i="16"/>
  <c r="AF443" i="16"/>
  <c r="AF440" i="16"/>
  <c r="AF437" i="16"/>
  <c r="AF434" i="16"/>
  <c r="AF431" i="16"/>
  <c r="AF408" i="16"/>
  <c r="AF320" i="16"/>
  <c r="AF283" i="16"/>
  <c r="AF269" i="16"/>
  <c r="AF258" i="16"/>
  <c r="AF200" i="16"/>
  <c r="AF154" i="16"/>
  <c r="AF120" i="16"/>
  <c r="AF117" i="16"/>
  <c r="AF114" i="16"/>
  <c r="AF101" i="16"/>
  <c r="AF98" i="16"/>
  <c r="AF92" i="16"/>
  <c r="AF81" i="16"/>
  <c r="AF269" i="32"/>
  <c r="AF238" i="32"/>
  <c r="AF216" i="32"/>
  <c r="AF207" i="32"/>
  <c r="AF311" i="16"/>
  <c r="AF297" i="16"/>
  <c r="AF266" i="16"/>
  <c r="AF255" i="16"/>
  <c r="AF230" i="16"/>
  <c r="AF156" i="16"/>
  <c r="AF151" i="16"/>
  <c r="AF148" i="16"/>
  <c r="AF39" i="16"/>
  <c r="AF21" i="16"/>
  <c r="AF464" i="32"/>
  <c r="AF439" i="32"/>
  <c r="AF405" i="32"/>
  <c r="AF390" i="32"/>
  <c r="AF384" i="32"/>
  <c r="AF309" i="32"/>
  <c r="AF301" i="32"/>
  <c r="AF295" i="32"/>
  <c r="AF289" i="32"/>
  <c r="AF283" i="32"/>
  <c r="AF280" i="32"/>
  <c r="AF246" i="32"/>
  <c r="AF114" i="32"/>
  <c r="AF108" i="32"/>
  <c r="AF413" i="16"/>
  <c r="AF405" i="16"/>
  <c r="AF402" i="16"/>
  <c r="AF399" i="16"/>
  <c r="AF396" i="16"/>
  <c r="AF393" i="16"/>
  <c r="AF387" i="16"/>
  <c r="AF384" i="16"/>
  <c r="AF378" i="16"/>
  <c r="AF375" i="16"/>
  <c r="AF369" i="16"/>
  <c r="AF366" i="16"/>
  <c r="AF360" i="16"/>
  <c r="AF357" i="16"/>
  <c r="AF351" i="16"/>
  <c r="AF348" i="16"/>
  <c r="AF345" i="16"/>
  <c r="AF342" i="16"/>
  <c r="AF339" i="16"/>
  <c r="AF336" i="16"/>
  <c r="AF316" i="16"/>
  <c r="AF288" i="16"/>
  <c r="AF260" i="16"/>
  <c r="AF249" i="16"/>
  <c r="AF210" i="16"/>
  <c r="AF202" i="16"/>
  <c r="AF185" i="16"/>
  <c r="AF182" i="16"/>
  <c r="AF179" i="16"/>
  <c r="AF136" i="16"/>
  <c r="AF122" i="16"/>
  <c r="AF113" i="16"/>
  <c r="AF94" i="16"/>
  <c r="AF80" i="16"/>
  <c r="AF77" i="16"/>
  <c r="AF54" i="16"/>
  <c r="AF36" i="16"/>
  <c r="AF18" i="16"/>
  <c r="AF461" i="32"/>
  <c r="AF436" i="32"/>
  <c r="AF354" i="32"/>
  <c r="AF323" i="32"/>
  <c r="AF306" i="32"/>
  <c r="AF243" i="32"/>
  <c r="AF204" i="32"/>
  <c r="AF198" i="32"/>
  <c r="AF192" i="32"/>
  <c r="AF186" i="32"/>
  <c r="AF174" i="32"/>
  <c r="AF165" i="32"/>
  <c r="AF154" i="32"/>
  <c r="AF151" i="32"/>
  <c r="AF148" i="32"/>
  <c r="AF145" i="32"/>
  <c r="AF142" i="32"/>
  <c r="AF139" i="32"/>
  <c r="AF136" i="32"/>
  <c r="AF65" i="32"/>
  <c r="AF54" i="32"/>
  <c r="AF51" i="32"/>
  <c r="AF48" i="32"/>
  <c r="AF45" i="32"/>
  <c r="AF42" i="32"/>
  <c r="AF39" i="32"/>
  <c r="AF36" i="32"/>
  <c r="AF33" i="32"/>
  <c r="AF469" i="16"/>
  <c r="AF466" i="16"/>
  <c r="AF463" i="16"/>
  <c r="AF460" i="16"/>
  <c r="AF457" i="16"/>
  <c r="AF454" i="16"/>
  <c r="AF451" i="16"/>
  <c r="AF448" i="16"/>
  <c r="AF445" i="16"/>
  <c r="AF442" i="16"/>
  <c r="AF439" i="16"/>
  <c r="AF436" i="16"/>
  <c r="AF433" i="16"/>
  <c r="AF430" i="16"/>
  <c r="AF307" i="16"/>
  <c r="AF240" i="16"/>
  <c r="AF144" i="16"/>
  <c r="AF141" i="16"/>
  <c r="AF127" i="16"/>
  <c r="AF51" i="16"/>
  <c r="AF33" i="16"/>
  <c r="AF15" i="16"/>
  <c r="AF10" i="16"/>
  <c r="AF354" i="16"/>
  <c r="AF415" i="16"/>
  <c r="AF372" i="16"/>
  <c r="AF363" i="16"/>
  <c r="AF341" i="16"/>
  <c r="AF319" i="16"/>
  <c r="AF406" i="16"/>
  <c r="AF397" i="16"/>
  <c r="AF388" i="16"/>
  <c r="AF374" i="16"/>
  <c r="AF365" i="16"/>
  <c r="AF356" i="16"/>
  <c r="AF409" i="16"/>
  <c r="AF400" i="16"/>
  <c r="AF391" i="16"/>
  <c r="AF371" i="16"/>
  <c r="AF362" i="16"/>
  <c r="AF424" i="16"/>
  <c r="AF407" i="16"/>
  <c r="AF398" i="16"/>
  <c r="AF389" i="16"/>
  <c r="AF350" i="16"/>
  <c r="AF412" i="16"/>
  <c r="AF403" i="16"/>
  <c r="AF394" i="16"/>
  <c r="AF385" i="16"/>
  <c r="AF377" i="16"/>
  <c r="AF368" i="16"/>
  <c r="AF359" i="16"/>
  <c r="AF410" i="16"/>
  <c r="AF401" i="16"/>
  <c r="AF392" i="16"/>
  <c r="AF383" i="16"/>
  <c r="AF381" i="16"/>
  <c r="AF379" i="16"/>
  <c r="AF344" i="16"/>
  <c r="AF292" i="16"/>
  <c r="AF327" i="16"/>
  <c r="AF264" i="16"/>
  <c r="AF318" i="16"/>
  <c r="AF309" i="16"/>
  <c r="AF300" i="16"/>
  <c r="AF291" i="16"/>
  <c r="AF282" i="16"/>
  <c r="AF232" i="16"/>
  <c r="AF227" i="16"/>
  <c r="AF270" i="16"/>
  <c r="AF214" i="16"/>
  <c r="AF314" i="16"/>
  <c r="AF305" i="16"/>
  <c r="AF296" i="16"/>
  <c r="AF287" i="16"/>
  <c r="AF135" i="16"/>
  <c r="AF321" i="16"/>
  <c r="AF312" i="16"/>
  <c r="AF303" i="16"/>
  <c r="AF324" i="16"/>
  <c r="AF317" i="16"/>
  <c r="AF308" i="16"/>
  <c r="AF299" i="16"/>
  <c r="AF290" i="16"/>
  <c r="AF281" i="16"/>
  <c r="AF279" i="16"/>
  <c r="AF233" i="16"/>
  <c r="AF215" i="16"/>
  <c r="AF208" i="16"/>
  <c r="AF236" i="16"/>
  <c r="AF218" i="16"/>
  <c r="AF239" i="16"/>
  <c r="AF221" i="16"/>
  <c r="AF211" i="16"/>
  <c r="AF131" i="16"/>
  <c r="AF104" i="16"/>
  <c r="AF78" i="16"/>
  <c r="AF209" i="16"/>
  <c r="AF242" i="16"/>
  <c r="AF224" i="16"/>
  <c r="AF72" i="16"/>
  <c r="AF212" i="16"/>
  <c r="AF123" i="16"/>
  <c r="AF105" i="16"/>
  <c r="AF126" i="16"/>
  <c r="AF108" i="16"/>
  <c r="AF90" i="16"/>
  <c r="AF75" i="16"/>
  <c r="AF69" i="16"/>
  <c r="AF129" i="16"/>
  <c r="AF111" i="16"/>
  <c r="AF93" i="16"/>
  <c r="AF425" i="32"/>
  <c r="AF416" i="32"/>
  <c r="AF407" i="32"/>
  <c r="AF389" i="32"/>
  <c r="AF387" i="32"/>
  <c r="AF374" i="32"/>
  <c r="AF372" i="32"/>
  <c r="AF365" i="32"/>
  <c r="AF363" i="32"/>
  <c r="AF356" i="32"/>
  <c r="AF322" i="32"/>
  <c r="AF403" i="32"/>
  <c r="AF401" i="32"/>
  <c r="AF399" i="32"/>
  <c r="AF397" i="32"/>
  <c r="AF395" i="32"/>
  <c r="AF393" i="32"/>
  <c r="AF347" i="32"/>
  <c r="AF345" i="32"/>
  <c r="AF338" i="32"/>
  <c r="AF336" i="32"/>
  <c r="AF329" i="32"/>
  <c r="AF380" i="32"/>
  <c r="AF378" i="32"/>
  <c r="AF428" i="32"/>
  <c r="AF419" i="32"/>
  <c r="AF410" i="32"/>
  <c r="AF382" i="32"/>
  <c r="AF371" i="32"/>
  <c r="AF369" i="32"/>
  <c r="AF362" i="32"/>
  <c r="AF360" i="32"/>
  <c r="AF388" i="32"/>
  <c r="AF351" i="32"/>
  <c r="AF344" i="32"/>
  <c r="AF342" i="32"/>
  <c r="AF335" i="32"/>
  <c r="AF333" i="32"/>
  <c r="AF422" i="32"/>
  <c r="AF413" i="32"/>
  <c r="AF404" i="32"/>
  <c r="AF402" i="32"/>
  <c r="AF400" i="32"/>
  <c r="AF398" i="32"/>
  <c r="AF396" i="32"/>
  <c r="AF394" i="32"/>
  <c r="AF377" i="32"/>
  <c r="AF375" i="32"/>
  <c r="AF368" i="32"/>
  <c r="AF366" i="32"/>
  <c r="AF359" i="32"/>
  <c r="AF357" i="32"/>
  <c r="AF420" i="32"/>
  <c r="AF411" i="32"/>
  <c r="AF379" i="32"/>
  <c r="AF383" i="32"/>
  <c r="AF381" i="32"/>
  <c r="AF350" i="32"/>
  <c r="AF348" i="32"/>
  <c r="AF341" i="32"/>
  <c r="AF339" i="32"/>
  <c r="AF332" i="32"/>
  <c r="AF330" i="32"/>
  <c r="AF325" i="32"/>
  <c r="AF316" i="32"/>
  <c r="AF307" i="32"/>
  <c r="AF298" i="32"/>
  <c r="AF294" i="32"/>
  <c r="AF292" i="32"/>
  <c r="AF288" i="32"/>
  <c r="AF286" i="32"/>
  <c r="AF282" i="32"/>
  <c r="AF321" i="32"/>
  <c r="AF312" i="32"/>
  <c r="AF303" i="32"/>
  <c r="AF273" i="32"/>
  <c r="AF213" i="32"/>
  <c r="AF270" i="32"/>
  <c r="AF171" i="32"/>
  <c r="AF169" i="32"/>
  <c r="AF102" i="32"/>
  <c r="AF109" i="32"/>
  <c r="AF218" i="32"/>
  <c r="AF177" i="32"/>
  <c r="AF175" i="32"/>
  <c r="AF138" i="32"/>
  <c r="AF183" i="32"/>
  <c r="AF181" i="32"/>
  <c r="AF223" i="32"/>
  <c r="AF214" i="32"/>
  <c r="AF205" i="32"/>
  <c r="AF203" i="32"/>
  <c r="AF201" i="32"/>
  <c r="AF199" i="32"/>
  <c r="AF197" i="32"/>
  <c r="AF195" i="32"/>
  <c r="AF193" i="32"/>
  <c r="AF191" i="32"/>
  <c r="AF189" i="32"/>
  <c r="AF187" i="32"/>
  <c r="AF168" i="32"/>
  <c r="AF153" i="32"/>
  <c r="AF93" i="32"/>
  <c r="AF221" i="32"/>
  <c r="AF212" i="32"/>
  <c r="AF217" i="32"/>
  <c r="AF208" i="32"/>
  <c r="AF180" i="32"/>
  <c r="AF178" i="32"/>
  <c r="AF162" i="32"/>
  <c r="AF147" i="32"/>
  <c r="AF215" i="32"/>
  <c r="AF206" i="32"/>
  <c r="AF122" i="32"/>
  <c r="AF73" i="32"/>
  <c r="AF71" i="32"/>
  <c r="AF17" i="32"/>
  <c r="AF100" i="32"/>
  <c r="AF91" i="32"/>
  <c r="AF82" i="32"/>
  <c r="AF62" i="32"/>
  <c r="AF56" i="32"/>
  <c r="AF47" i="32"/>
  <c r="AF38" i="32"/>
  <c r="AF128" i="32"/>
  <c r="AF110" i="32"/>
  <c r="AF29" i="32"/>
  <c r="AF103" i="32"/>
  <c r="AF94" i="32"/>
  <c r="AF85" i="32"/>
  <c r="AF76" i="32"/>
  <c r="AF68" i="32"/>
  <c r="AF14" i="32"/>
  <c r="AF106" i="32"/>
  <c r="AF97" i="32"/>
  <c r="AF88" i="32"/>
  <c r="AF79" i="32"/>
  <c r="AF26" i="32"/>
  <c r="AF137" i="32"/>
  <c r="AF119" i="32"/>
  <c r="AF104" i="32"/>
  <c r="AF95" i="32"/>
  <c r="AF86" i="32"/>
  <c r="Y106" i="8"/>
  <c r="Y107" i="12"/>
  <c r="Y106" i="5"/>
  <c r="Z106" i="52"/>
  <c r="Z107" i="52" s="1"/>
  <c r="Y106" i="7"/>
  <c r="Z156" i="10"/>
  <c r="Z157" i="10" s="1"/>
  <c r="Y106" i="10"/>
  <c r="Y106" i="6"/>
  <c r="Y106" i="9"/>
  <c r="Y8" i="12"/>
  <c r="Y8" i="16"/>
  <c r="Z408" i="52"/>
  <c r="K402" i="18"/>
  <c r="K302" i="18"/>
  <c r="K204" i="18"/>
  <c r="K154" i="18"/>
  <c r="K105" i="18"/>
  <c r="K9" i="18"/>
  <c r="K8" i="18"/>
  <c r="G403" i="18"/>
  <c r="I404" i="18"/>
  <c r="G402" i="18"/>
  <c r="G302" i="18"/>
  <c r="G303" i="18"/>
  <c r="I304" i="18"/>
  <c r="G204" i="18"/>
  <c r="G205" i="18"/>
  <c r="I206" i="18"/>
  <c r="G105" i="18"/>
  <c r="I155" i="18"/>
  <c r="I107" i="18"/>
  <c r="I58" i="18"/>
  <c r="G57" i="18"/>
  <c r="G9" i="18"/>
  <c r="G8" i="18"/>
  <c r="AF469" i="12"/>
  <c r="AF463" i="12"/>
  <c r="AF450" i="12"/>
  <c r="AF471" i="12"/>
  <c r="AF460" i="12"/>
  <c r="AF468" i="12"/>
  <c r="AF465" i="12"/>
  <c r="AF457" i="12"/>
  <c r="AF220" i="12"/>
  <c r="AF217" i="12"/>
  <c r="AF454" i="12"/>
  <c r="AF456" i="12"/>
  <c r="AF455" i="12"/>
  <c r="AF452" i="12"/>
  <c r="AF446" i="12"/>
  <c r="AF443" i="12"/>
  <c r="AF440" i="12"/>
  <c r="AF451" i="12"/>
  <c r="AF448" i="12"/>
  <c r="AF445" i="12"/>
  <c r="AF442" i="12"/>
  <c r="AF439" i="12"/>
  <c r="AF453" i="12"/>
  <c r="AF449" i="12"/>
  <c r="AF436" i="12"/>
  <c r="AF447" i="12"/>
  <c r="AF444" i="12"/>
  <c r="AF438" i="12"/>
  <c r="AF437" i="12"/>
  <c r="AF441" i="12"/>
  <c r="AF221" i="12"/>
  <c r="AF408" i="12"/>
  <c r="AF420" i="12"/>
  <c r="AF414" i="12"/>
  <c r="AF431" i="12"/>
  <c r="AF434" i="12"/>
  <c r="AF435" i="12"/>
  <c r="AF432" i="12"/>
  <c r="AF433" i="12"/>
  <c r="AF372" i="12"/>
  <c r="AF354" i="12"/>
  <c r="AF351" i="12"/>
  <c r="AF348" i="12"/>
  <c r="AF294" i="12"/>
  <c r="AF428" i="12"/>
  <c r="AF425" i="12"/>
  <c r="AF143" i="12"/>
  <c r="AF140" i="12"/>
  <c r="AF137" i="12"/>
  <c r="AF211" i="12"/>
  <c r="AF208" i="12"/>
  <c r="AF228" i="12"/>
  <c r="AF327" i="12"/>
  <c r="AF422" i="12"/>
  <c r="AF419" i="12"/>
  <c r="AF416" i="12"/>
  <c r="AF413" i="12"/>
  <c r="AF430" i="12"/>
  <c r="AF335" i="12"/>
  <c r="AF329" i="12"/>
  <c r="AF326" i="12"/>
  <c r="AF291" i="12"/>
  <c r="AF285" i="12"/>
  <c r="AF279" i="12"/>
  <c r="AF273" i="12"/>
  <c r="AF267" i="12"/>
  <c r="AF258" i="12"/>
  <c r="AF231" i="12"/>
  <c r="AF415" i="12"/>
  <c r="AF305" i="12"/>
  <c r="AF299" i="12"/>
  <c r="AF296" i="12"/>
  <c r="AF427" i="12"/>
  <c r="AF424" i="12"/>
  <c r="AF429" i="12"/>
  <c r="AF236" i="12"/>
  <c r="AF233" i="12"/>
  <c r="AF331" i="12"/>
  <c r="AF390" i="12"/>
  <c r="AF381" i="12"/>
  <c r="AF301" i="12"/>
  <c r="AF206" i="12"/>
  <c r="AF271" i="12"/>
  <c r="AF268" i="12"/>
  <c r="AF336" i="12"/>
  <c r="AF333" i="12"/>
  <c r="AF330" i="12"/>
  <c r="AF237" i="12"/>
  <c r="AF383" i="12"/>
  <c r="AF368" i="12"/>
  <c r="AF350" i="12"/>
  <c r="AF347" i="12"/>
  <c r="AF344" i="12"/>
  <c r="AF303" i="12"/>
  <c r="AF300" i="12"/>
  <c r="AF410" i="12"/>
  <c r="AF225" i="12"/>
  <c r="AF254" i="12"/>
  <c r="AF251" i="12"/>
  <c r="AF321" i="12"/>
  <c r="AF312" i="12"/>
  <c r="AF426" i="12"/>
  <c r="AF423" i="12"/>
  <c r="AF412" i="12"/>
  <c r="AF406" i="12"/>
  <c r="AF297" i="12"/>
  <c r="AF417" i="12"/>
  <c r="AF411" i="12"/>
  <c r="AF205" i="12"/>
  <c r="AF163" i="12"/>
  <c r="AF160" i="12"/>
  <c r="AF157" i="12"/>
  <c r="AF370" i="12"/>
  <c r="AF367" i="12"/>
  <c r="AF364" i="12"/>
  <c r="AF352" i="12"/>
  <c r="AF349" i="12"/>
  <c r="AF346" i="12"/>
  <c r="AF340" i="12"/>
  <c r="AF320" i="12"/>
  <c r="AF311" i="12"/>
  <c r="AF308" i="12"/>
  <c r="AF405" i="12"/>
  <c r="AF402" i="12"/>
  <c r="AF399" i="12"/>
  <c r="AF337" i="12"/>
  <c r="AF145" i="12"/>
  <c r="AF142" i="12"/>
  <c r="AF282" i="12"/>
  <c r="AF249" i="12"/>
  <c r="AF243" i="12"/>
  <c r="AF240" i="12"/>
  <c r="AF363" i="12"/>
  <c r="AF360" i="12"/>
  <c r="AF345" i="12"/>
  <c r="AF342" i="12"/>
  <c r="AF322" i="12"/>
  <c r="AF319" i="12"/>
  <c r="AF310" i="12"/>
  <c r="AF421" i="12"/>
  <c r="AF418" i="12"/>
  <c r="AF283" i="12"/>
  <c r="AF280" i="12"/>
  <c r="AF374" i="12"/>
  <c r="AF334" i="12"/>
  <c r="AF323" i="12"/>
  <c r="AF304" i="12"/>
  <c r="AF293" i="12"/>
  <c r="AF133" i="12"/>
  <c r="AF253" i="12"/>
  <c r="AF250" i="12"/>
  <c r="AF247" i="12"/>
  <c r="AF397" i="12"/>
  <c r="AF362" i="12"/>
  <c r="AF328" i="12"/>
  <c r="AF317" i="12"/>
  <c r="AF298" i="12"/>
  <c r="AF288" i="12"/>
  <c r="AF235" i="12"/>
  <c r="AF388" i="12"/>
  <c r="AF325" i="12"/>
  <c r="AF314" i="12"/>
  <c r="AF295" i="12"/>
  <c r="AF292" i="12"/>
  <c r="AF276" i="12"/>
  <c r="AF261" i="12"/>
  <c r="AF229" i="12"/>
  <c r="AF226" i="12"/>
  <c r="AF379" i="12"/>
  <c r="AF215" i="12"/>
  <c r="AF212" i="12"/>
  <c r="AF255" i="12"/>
  <c r="AF246" i="12"/>
  <c r="AF396" i="12"/>
  <c r="AF393" i="12"/>
  <c r="AF341" i="12"/>
  <c r="AF316" i="12"/>
  <c r="AF209" i="12"/>
  <c r="AF287" i="12"/>
  <c r="AF234" i="12"/>
  <c r="AF387" i="12"/>
  <c r="AF384" i="12"/>
  <c r="AF355" i="12"/>
  <c r="AF338" i="12"/>
  <c r="AF313" i="12"/>
  <c r="AF378" i="12"/>
  <c r="AF375" i="12"/>
  <c r="AF272" i="12"/>
  <c r="AF269" i="12"/>
  <c r="AF260" i="12"/>
  <c r="AF222" i="12"/>
  <c r="AF219" i="12"/>
  <c r="AF369" i="12"/>
  <c r="AF366" i="12"/>
  <c r="AF343" i="12"/>
  <c r="AF332" i="12"/>
  <c r="AF307" i="12"/>
  <c r="AF302" i="12"/>
  <c r="AF357" i="12"/>
  <c r="AF199" i="12"/>
  <c r="AF196" i="12"/>
  <c r="AF166" i="12"/>
  <c r="AF284" i="12"/>
  <c r="AF281" i="12"/>
  <c r="AF244" i="12"/>
  <c r="AF230" i="12"/>
  <c r="AF227" i="12"/>
  <c r="AF403" i="12"/>
  <c r="AF394" i="12"/>
  <c r="AF385" i="12"/>
  <c r="AF376" i="12"/>
  <c r="AF148" i="12"/>
  <c r="AF278" i="12"/>
  <c r="AF275" i="12"/>
  <c r="AF252" i="12"/>
  <c r="AF241" i="12"/>
  <c r="AF238" i="12"/>
  <c r="AF224" i="12"/>
  <c r="AF401" i="12"/>
  <c r="AF392" i="12"/>
  <c r="AF356" i="12"/>
  <c r="AF358" i="12"/>
  <c r="AF130" i="12"/>
  <c r="AF266" i="12"/>
  <c r="AF263" i="12"/>
  <c r="AF232" i="12"/>
  <c r="AF218" i="12"/>
  <c r="AF107" i="12"/>
  <c r="AF210" i="12"/>
  <c r="AF277" i="12"/>
  <c r="AF274" i="12"/>
  <c r="AF257" i="12"/>
  <c r="AF223" i="12"/>
  <c r="AF404" i="12"/>
  <c r="AF395" i="12"/>
  <c r="AF386" i="12"/>
  <c r="AF377" i="12"/>
  <c r="AF86" i="12"/>
  <c r="AF353" i="12"/>
  <c r="AF265" i="12"/>
  <c r="AF262" i="12"/>
  <c r="AF248" i="12"/>
  <c r="AF112" i="12"/>
  <c r="AF203" i="12"/>
  <c r="AF200" i="12"/>
  <c r="AF194" i="12"/>
  <c r="AF191" i="12"/>
  <c r="AF188" i="12"/>
  <c r="AF185" i="12"/>
  <c r="AF182" i="12"/>
  <c r="AF179" i="12"/>
  <c r="AF176" i="12"/>
  <c r="AF173" i="12"/>
  <c r="AF170" i="12"/>
  <c r="AF167" i="12"/>
  <c r="AF259" i="12"/>
  <c r="AF245" i="12"/>
  <c r="AF409" i="12"/>
  <c r="AF400" i="12"/>
  <c r="AF391" i="12"/>
  <c r="AF382" i="12"/>
  <c r="AF373" i="12"/>
  <c r="AF371" i="12"/>
  <c r="AF359" i="12"/>
  <c r="AF270" i="12"/>
  <c r="AF256" i="12"/>
  <c r="AF242" i="12"/>
  <c r="AF239" i="12"/>
  <c r="AF407" i="12"/>
  <c r="AF398" i="12"/>
  <c r="AF389" i="12"/>
  <c r="AF380" i="12"/>
  <c r="AF365" i="12"/>
  <c r="AF361" i="12"/>
  <c r="AF264" i="12"/>
  <c r="AF64" i="12"/>
  <c r="AF204" i="12"/>
  <c r="AF201" i="12"/>
  <c r="AF198" i="12"/>
  <c r="AF154" i="12"/>
  <c r="AF195" i="12"/>
  <c r="AF192" i="12"/>
  <c r="AF189" i="12"/>
  <c r="AF186" i="12"/>
  <c r="AF183" i="12"/>
  <c r="AF180" i="12"/>
  <c r="AF177" i="12"/>
  <c r="AF174" i="12"/>
  <c r="AF171" i="12"/>
  <c r="AF168" i="12"/>
  <c r="AF139" i="12"/>
  <c r="AF136" i="12"/>
  <c r="AF95" i="12"/>
  <c r="AF216" i="12"/>
  <c r="AF213" i="12"/>
  <c r="AF66" i="12"/>
  <c r="AF127" i="12"/>
  <c r="AF124" i="12"/>
  <c r="AF121" i="12"/>
  <c r="AF118" i="12"/>
  <c r="AF115" i="12"/>
  <c r="AF109" i="12"/>
  <c r="AF153" i="12"/>
  <c r="AF150" i="12"/>
  <c r="AF214" i="12"/>
  <c r="AF97" i="12"/>
  <c r="AF91" i="12"/>
  <c r="AF202" i="12"/>
  <c r="AF132" i="12"/>
  <c r="AF129" i="12"/>
  <c r="AF207" i="12"/>
  <c r="AF193" i="12"/>
  <c r="AF190" i="12"/>
  <c r="AF187" i="12"/>
  <c r="AF184" i="12"/>
  <c r="AF181" i="12"/>
  <c r="AF178" i="12"/>
  <c r="AF175" i="12"/>
  <c r="AF172" i="12"/>
  <c r="AF169" i="12"/>
  <c r="AF134" i="12"/>
  <c r="AF289" i="12"/>
  <c r="AF286" i="12"/>
  <c r="AF290" i="12"/>
  <c r="AF85" i="12"/>
  <c r="AF144" i="12"/>
  <c r="AF111" i="12"/>
  <c r="AF161" i="12"/>
  <c r="AF147" i="12"/>
  <c r="AF122" i="12"/>
  <c r="AF113" i="12"/>
  <c r="AF105" i="12"/>
  <c r="AF102" i="12"/>
  <c r="AF99" i="12"/>
  <c r="AF96" i="12"/>
  <c r="AF152" i="12"/>
  <c r="AF149" i="12"/>
  <c r="AF138" i="12"/>
  <c r="AF141" i="12"/>
  <c r="AF78" i="12"/>
  <c r="AF72" i="12"/>
  <c r="AF110" i="12"/>
  <c r="AF84" i="12"/>
  <c r="AF81" i="12"/>
  <c r="AF146" i="12"/>
  <c r="AF135" i="12"/>
  <c r="AF88" i="12"/>
  <c r="AF164" i="12"/>
  <c r="AF158" i="12"/>
  <c r="AF151" i="12"/>
  <c r="AF155" i="12"/>
  <c r="AF7" i="12"/>
  <c r="AF31" i="12"/>
  <c r="AF71" i="12"/>
  <c r="AF165" i="12"/>
  <c r="AF162" i="12"/>
  <c r="AF159" i="12"/>
  <c r="AF156" i="12"/>
  <c r="AF131" i="12"/>
  <c r="AF128" i="12"/>
  <c r="AF120" i="12"/>
  <c r="AF103" i="12"/>
  <c r="AF100" i="12"/>
  <c r="AF94" i="12"/>
  <c r="AF197" i="12"/>
  <c r="AF93" i="12"/>
  <c r="AF54" i="12"/>
  <c r="AF45" i="12"/>
  <c r="AF126" i="12"/>
  <c r="AF104" i="12"/>
  <c r="AF101" i="12"/>
  <c r="AF90" i="12"/>
  <c r="AF73" i="12"/>
  <c r="AF67" i="12"/>
  <c r="AF123" i="12"/>
  <c r="AF106" i="12"/>
  <c r="AF98" i="12"/>
  <c r="AF87" i="12"/>
  <c r="AF117" i="12"/>
  <c r="AF92" i="12"/>
  <c r="AF75" i="12"/>
  <c r="AF125" i="12"/>
  <c r="AF114" i="12"/>
  <c r="AF89" i="12"/>
  <c r="AF83" i="12"/>
  <c r="AF80" i="12"/>
  <c r="AF58" i="12"/>
  <c r="AF69" i="12"/>
  <c r="AF119" i="12"/>
  <c r="AF108" i="12"/>
  <c r="AF116" i="12"/>
  <c r="AF74" i="12"/>
  <c r="AF82" i="12"/>
  <c r="AF50" i="12"/>
  <c r="AF32" i="12"/>
  <c r="AF56" i="12"/>
  <c r="AF47" i="12"/>
  <c r="AF35" i="12"/>
  <c r="AF70" i="12"/>
  <c r="AF29" i="12"/>
  <c r="AF41" i="12"/>
  <c r="AF53" i="12"/>
  <c r="AF44" i="12"/>
  <c r="AF38" i="12"/>
  <c r="AF34" i="12"/>
  <c r="AF60" i="12"/>
  <c r="AF28" i="12"/>
  <c r="AF77" i="12"/>
  <c r="AF79" i="12"/>
  <c r="AF68" i="12"/>
  <c r="AF8" i="12"/>
  <c r="AF76" i="12"/>
  <c r="AF65" i="12"/>
  <c r="AF9" i="12"/>
  <c r="AF12" i="12"/>
  <c r="AF15" i="12"/>
  <c r="AF18" i="12"/>
  <c r="AF21" i="12"/>
  <c r="AF24" i="12"/>
  <c r="AF27" i="12"/>
  <c r="AF55" i="12"/>
  <c r="AF52" i="12"/>
  <c r="AF49" i="12"/>
  <c r="AF46" i="12"/>
  <c r="AF43" i="12"/>
  <c r="AF40" i="12"/>
  <c r="AF37" i="12"/>
  <c r="AF11" i="12"/>
  <c r="AF14" i="12"/>
  <c r="AF17" i="12"/>
  <c r="AF20" i="12"/>
  <c r="AF23" i="12"/>
  <c r="AF26" i="12"/>
  <c r="AF61" i="12"/>
  <c r="AF62" i="12"/>
  <c r="AF59" i="12"/>
  <c r="AF10" i="12"/>
  <c r="AF13" i="12"/>
  <c r="AF16" i="12"/>
  <c r="AF19" i="12"/>
  <c r="AF22" i="12"/>
  <c r="AF25" i="12"/>
  <c r="AF57" i="12"/>
  <c r="AF42" i="12"/>
  <c r="AF39" i="12"/>
  <c r="AF36" i="12"/>
  <c r="AF51" i="12"/>
  <c r="AF33" i="12"/>
  <c r="AF63" i="12"/>
  <c r="AF48" i="12"/>
  <c r="AF30" i="12"/>
  <c r="AF196" i="11"/>
  <c r="AF306" i="11"/>
  <c r="AF468" i="11"/>
  <c r="AF437" i="11"/>
  <c r="AF448" i="11"/>
  <c r="AF445" i="11"/>
  <c r="AF442" i="11"/>
  <c r="AF462" i="11"/>
  <c r="AF459" i="11"/>
  <c r="AF467" i="11"/>
  <c r="AF464" i="11"/>
  <c r="AF452" i="11"/>
  <c r="AF441" i="11"/>
  <c r="AF453" i="11"/>
  <c r="AF454" i="11"/>
  <c r="AF457" i="11"/>
  <c r="AF451" i="11"/>
  <c r="AF450" i="11"/>
  <c r="AF443" i="11"/>
  <c r="AF211" i="11"/>
  <c r="AF446" i="11"/>
  <c r="AF438" i="11"/>
  <c r="AF435" i="11"/>
  <c r="AF433" i="11"/>
  <c r="AF199" i="11"/>
  <c r="AF440" i="11"/>
  <c r="AF439" i="11"/>
  <c r="AF447" i="11"/>
  <c r="AF444" i="11"/>
  <c r="AF427" i="11"/>
  <c r="AF421" i="11"/>
  <c r="AF430" i="11"/>
  <c r="AF434" i="11"/>
  <c r="AF436" i="11"/>
  <c r="AF200" i="11"/>
  <c r="AF397" i="11"/>
  <c r="AF364" i="11"/>
  <c r="AF363" i="11"/>
  <c r="AF264" i="11"/>
  <c r="AF431" i="11"/>
  <c r="AF362" i="11"/>
  <c r="AF409" i="11"/>
  <c r="AF420" i="11"/>
  <c r="AF184" i="11"/>
  <c r="AF166" i="11"/>
  <c r="AF405" i="11"/>
  <c r="AF148" i="11"/>
  <c r="AF219" i="11"/>
  <c r="AF216" i="11"/>
  <c r="AF210" i="11"/>
  <c r="AF222" i="11"/>
  <c r="AF432" i="11"/>
  <c r="AF377" i="11"/>
  <c r="AF374" i="11"/>
  <c r="AF371" i="11"/>
  <c r="AF365" i="11"/>
  <c r="AF279" i="11"/>
  <c r="AF276" i="11"/>
  <c r="AF347" i="11"/>
  <c r="AF423" i="11"/>
  <c r="AF75" i="11"/>
  <c r="AF411" i="11"/>
  <c r="AF417" i="11"/>
  <c r="AF406" i="11"/>
  <c r="AF403" i="11"/>
  <c r="AF429" i="11"/>
  <c r="AF398" i="11"/>
  <c r="AF243" i="11"/>
  <c r="AF237" i="11"/>
  <c r="AF234" i="11"/>
  <c r="AF228" i="11"/>
  <c r="AF225" i="11"/>
  <c r="AF303" i="11"/>
  <c r="AF300" i="11"/>
  <c r="AF288" i="11"/>
  <c r="AF285" i="11"/>
  <c r="AF428" i="11"/>
  <c r="AF422" i="11"/>
  <c r="AF359" i="11"/>
  <c r="AF356" i="11"/>
  <c r="AF353" i="11"/>
  <c r="AF350" i="11"/>
  <c r="AF416" i="11"/>
  <c r="AF400" i="11"/>
  <c r="AF263" i="11"/>
  <c r="AF260" i="11"/>
  <c r="AF257" i="11"/>
  <c r="AF254" i="11"/>
  <c r="AF78" i="11"/>
  <c r="AF391" i="11"/>
  <c r="AF382" i="11"/>
  <c r="AF379" i="11"/>
  <c r="AF373" i="11"/>
  <c r="AF370" i="11"/>
  <c r="AF367" i="11"/>
  <c r="AF355" i="11"/>
  <c r="AF415" i="11"/>
  <c r="AF301" i="11"/>
  <c r="AF298" i="11"/>
  <c r="AF426" i="11"/>
  <c r="AF369" i="11"/>
  <c r="AF327" i="11"/>
  <c r="AF318" i="11"/>
  <c r="AF309" i="11"/>
  <c r="AF414" i="11"/>
  <c r="AF47" i="11"/>
  <c r="AF145" i="11"/>
  <c r="AF361" i="11"/>
  <c r="AF329" i="11"/>
  <c r="AF320" i="11"/>
  <c r="AF311" i="11"/>
  <c r="AF273" i="11"/>
  <c r="AF270" i="11"/>
  <c r="AF267" i="11"/>
  <c r="AF252" i="11"/>
  <c r="AF249" i="11"/>
  <c r="AF246" i="11"/>
  <c r="AF412" i="11"/>
  <c r="AF195" i="11"/>
  <c r="AF189" i="11"/>
  <c r="AF183" i="11"/>
  <c r="AF159" i="11"/>
  <c r="AF401" i="11"/>
  <c r="AF366" i="11"/>
  <c r="AF352" i="11"/>
  <c r="AF240" i="11"/>
  <c r="AF231" i="11"/>
  <c r="AF395" i="11"/>
  <c r="AF392" i="11"/>
  <c r="AF380" i="11"/>
  <c r="AF360" i="11"/>
  <c r="AF357" i="11"/>
  <c r="AF278" i="11"/>
  <c r="AF425" i="11"/>
  <c r="AF215" i="11"/>
  <c r="AF354" i="11"/>
  <c r="AF351" i="11"/>
  <c r="AF348" i="11"/>
  <c r="AF242" i="11"/>
  <c r="AF230" i="11"/>
  <c r="AF419" i="11"/>
  <c r="AF208" i="11"/>
  <c r="AF394" i="11"/>
  <c r="AF277" i="11"/>
  <c r="AF424" i="11"/>
  <c r="AF413" i="11"/>
  <c r="AF376" i="11"/>
  <c r="AF262" i="11"/>
  <c r="AF259" i="11"/>
  <c r="AF256" i="11"/>
  <c r="AF253" i="11"/>
  <c r="AF88" i="11"/>
  <c r="AF190" i="11"/>
  <c r="AF187" i="11"/>
  <c r="AF181" i="11"/>
  <c r="AF297" i="11"/>
  <c r="AF294" i="11"/>
  <c r="AF291" i="11"/>
  <c r="AF282" i="11"/>
  <c r="AF229" i="11"/>
  <c r="AF418" i="11"/>
  <c r="AF407" i="11"/>
  <c r="AF85" i="11"/>
  <c r="AF280" i="11"/>
  <c r="AF251" i="11"/>
  <c r="AF248" i="11"/>
  <c r="AF245" i="11"/>
  <c r="AF250" i="11"/>
  <c r="AF227" i="11"/>
  <c r="AF142" i="11"/>
  <c r="AF136" i="11"/>
  <c r="AF130" i="11"/>
  <c r="AF213" i="11"/>
  <c r="AF388" i="11"/>
  <c r="AF385" i="11"/>
  <c r="AF368" i="11"/>
  <c r="AF274" i="11"/>
  <c r="AF271" i="11"/>
  <c r="AF268" i="11"/>
  <c r="AF265" i="11"/>
  <c r="AF239" i="11"/>
  <c r="AF236" i="11"/>
  <c r="AF233" i="11"/>
  <c r="AF346" i="11"/>
  <c r="AF343" i="11"/>
  <c r="AF334" i="11"/>
  <c r="AF325" i="11"/>
  <c r="AF316" i="11"/>
  <c r="AF305" i="11"/>
  <c r="AF302" i="11"/>
  <c r="AF299" i="11"/>
  <c r="AF241" i="11"/>
  <c r="AF221" i="11"/>
  <c r="AF147" i="11"/>
  <c r="AF129" i="11"/>
  <c r="AF404" i="11"/>
  <c r="AF307" i="11"/>
  <c r="AF293" i="11"/>
  <c r="AF290" i="11"/>
  <c r="AF261" i="11"/>
  <c r="AF258" i="11"/>
  <c r="AF255" i="11"/>
  <c r="AF238" i="11"/>
  <c r="AF235" i="11"/>
  <c r="AF232" i="11"/>
  <c r="AF164" i="11"/>
  <c r="AF209" i="11"/>
  <c r="AF381" i="11"/>
  <c r="AF284" i="11"/>
  <c r="AF281" i="11"/>
  <c r="AF226" i="11"/>
  <c r="AF223" i="11"/>
  <c r="AF220" i="11"/>
  <c r="AF378" i="11"/>
  <c r="AF375" i="11"/>
  <c r="AF345" i="11"/>
  <c r="AF339" i="11"/>
  <c r="AF336" i="11"/>
  <c r="AF330" i="11"/>
  <c r="AF324" i="11"/>
  <c r="AF321" i="11"/>
  <c r="AF315" i="11"/>
  <c r="AF312" i="11"/>
  <c r="AF247" i="11"/>
  <c r="AF224" i="11"/>
  <c r="AF103" i="11"/>
  <c r="AF100" i="11"/>
  <c r="AF97" i="11"/>
  <c r="AF94" i="11"/>
  <c r="AF91" i="11"/>
  <c r="AF202" i="11"/>
  <c r="AF178" i="11"/>
  <c r="AF175" i="11"/>
  <c r="AF169" i="11"/>
  <c r="AF160" i="11"/>
  <c r="AF146" i="11"/>
  <c r="AF389" i="11"/>
  <c r="AF386" i="11"/>
  <c r="AF383" i="11"/>
  <c r="AF372" i="11"/>
  <c r="AF289" i="11"/>
  <c r="AF275" i="11"/>
  <c r="AF272" i="11"/>
  <c r="AF269" i="11"/>
  <c r="AF266" i="11"/>
  <c r="AF402" i="11"/>
  <c r="AF244" i="11"/>
  <c r="AF86" i="11"/>
  <c r="AF194" i="11"/>
  <c r="AF188" i="11"/>
  <c r="AF182" i="11"/>
  <c r="AF408" i="11"/>
  <c r="AF337" i="11"/>
  <c r="AF127" i="11"/>
  <c r="AF124" i="11"/>
  <c r="AF121" i="11"/>
  <c r="AF109" i="11"/>
  <c r="AF205" i="11"/>
  <c r="AF176" i="11"/>
  <c r="AF170" i="11"/>
  <c r="AF153" i="11"/>
  <c r="AF410" i="11"/>
  <c r="AF393" i="11"/>
  <c r="AF384" i="11"/>
  <c r="AF342" i="11"/>
  <c r="AF82" i="11"/>
  <c r="AF193" i="11"/>
  <c r="AF158" i="11"/>
  <c r="AF141" i="11"/>
  <c r="AF135" i="11"/>
  <c r="AF310" i="11"/>
  <c r="AF292" i="11"/>
  <c r="AF399" i="11"/>
  <c r="AF74" i="11"/>
  <c r="AF68" i="11"/>
  <c r="AF172" i="11"/>
  <c r="AF163" i="11"/>
  <c r="AF152" i="11"/>
  <c r="AF218" i="11"/>
  <c r="AF390" i="11"/>
  <c r="AF328" i="11"/>
  <c r="AF333" i="11"/>
  <c r="AF201" i="11"/>
  <c r="AF157" i="11"/>
  <c r="AF140" i="11"/>
  <c r="AF134" i="11"/>
  <c r="AF212" i="11"/>
  <c r="AF34" i="11"/>
  <c r="AF64" i="11"/>
  <c r="AF87" i="11"/>
  <c r="AF84" i="11"/>
  <c r="AF177" i="11"/>
  <c r="AF171" i="11"/>
  <c r="AF154" i="11"/>
  <c r="AF151" i="11"/>
  <c r="AF217" i="11"/>
  <c r="AF396" i="11"/>
  <c r="AF387" i="11"/>
  <c r="AF165" i="11"/>
  <c r="AF139" i="11"/>
  <c r="AF133" i="11"/>
  <c r="AF214" i="11"/>
  <c r="AF319" i="11"/>
  <c r="AF344" i="11"/>
  <c r="AF335" i="11"/>
  <c r="AF326" i="11"/>
  <c r="AF317" i="11"/>
  <c r="AF308" i="11"/>
  <c r="AF296" i="11"/>
  <c r="AF304" i="11"/>
  <c r="AF283" i="11"/>
  <c r="AF340" i="11"/>
  <c r="AF331" i="11"/>
  <c r="AF322" i="11"/>
  <c r="AF313" i="11"/>
  <c r="AF287" i="11"/>
  <c r="AF338" i="11"/>
  <c r="AF295" i="11"/>
  <c r="AF341" i="11"/>
  <c r="AF332" i="11"/>
  <c r="AF323" i="11"/>
  <c r="AF314" i="11"/>
  <c r="AF286" i="11"/>
  <c r="AF83" i="11"/>
  <c r="AF203" i="11"/>
  <c r="AF192" i="11"/>
  <c r="AF167" i="11"/>
  <c r="AF156" i="11"/>
  <c r="AF137" i="11"/>
  <c r="AF72" i="11"/>
  <c r="AF69" i="11"/>
  <c r="AF118" i="11"/>
  <c r="AF197" i="11"/>
  <c r="AF186" i="11"/>
  <c r="AF161" i="11"/>
  <c r="AF131" i="11"/>
  <c r="AF128" i="11"/>
  <c r="AF191" i="11"/>
  <c r="AF180" i="11"/>
  <c r="AF150" i="11"/>
  <c r="AF55" i="11"/>
  <c r="AF52" i="11"/>
  <c r="AF37" i="11"/>
  <c r="AF117" i="11"/>
  <c r="AF114" i="11"/>
  <c r="AF111" i="11"/>
  <c r="AF108" i="11"/>
  <c r="AF207" i="11"/>
  <c r="AF185" i="11"/>
  <c r="AF174" i="11"/>
  <c r="AF155" i="11"/>
  <c r="AF144" i="11"/>
  <c r="AF79" i="11"/>
  <c r="AF70" i="11"/>
  <c r="AF105" i="11"/>
  <c r="AF102" i="11"/>
  <c r="AF99" i="11"/>
  <c r="AF96" i="11"/>
  <c r="AF204" i="11"/>
  <c r="AF179" i="11"/>
  <c r="AF168" i="11"/>
  <c r="AF149" i="11"/>
  <c r="AF138" i="11"/>
  <c r="AF8" i="11"/>
  <c r="AF20" i="11"/>
  <c r="AF110" i="11"/>
  <c r="AF107" i="11"/>
  <c r="AF198" i="11"/>
  <c r="AF173" i="11"/>
  <c r="AF162" i="11"/>
  <c r="AF143" i="11"/>
  <c r="AF132" i="11"/>
  <c r="AF115" i="11"/>
  <c r="AF112" i="11"/>
  <c r="AF81" i="11"/>
  <c r="AF104" i="11"/>
  <c r="AF101" i="11"/>
  <c r="AF98" i="11"/>
  <c r="AF95" i="11"/>
  <c r="AF92" i="11"/>
  <c r="AF89" i="11"/>
  <c r="AF49" i="11"/>
  <c r="AF46" i="11"/>
  <c r="AF126" i="11"/>
  <c r="AF123" i="11"/>
  <c r="AF120" i="11"/>
  <c r="AF106" i="11"/>
  <c r="AF80" i="11"/>
  <c r="AF73" i="11"/>
  <c r="AF23" i="11"/>
  <c r="AF48" i="11"/>
  <c r="AF125" i="11"/>
  <c r="AF122" i="11"/>
  <c r="AF119" i="11"/>
  <c r="AF33" i="11"/>
  <c r="AF30" i="11"/>
  <c r="AF66" i="11"/>
  <c r="AF116" i="11"/>
  <c r="AF113" i="11"/>
  <c r="AF93" i="11"/>
  <c r="AF90" i="11"/>
  <c r="AF206" i="11"/>
  <c r="AF26" i="11"/>
  <c r="AF43" i="11"/>
  <c r="AF71" i="11"/>
  <c r="AF54" i="11"/>
  <c r="AF76" i="11"/>
  <c r="AF65" i="11"/>
  <c r="AF21" i="11"/>
  <c r="AF27" i="11"/>
  <c r="AF42" i="11"/>
  <c r="AF39" i="11"/>
  <c r="AF67" i="11"/>
  <c r="AF61" i="11"/>
  <c r="AF58" i="11"/>
  <c r="AF53" i="11"/>
  <c r="AF22" i="11"/>
  <c r="AF25" i="11"/>
  <c r="AF28" i="11"/>
  <c r="AF41" i="11"/>
  <c r="AF38" i="11"/>
  <c r="AF29" i="11"/>
  <c r="AF77" i="11"/>
  <c r="AF44" i="11"/>
  <c r="AF11" i="11"/>
  <c r="AF14" i="11"/>
  <c r="AF17" i="11"/>
  <c r="AF63" i="11"/>
  <c r="AF60" i="11"/>
  <c r="AF57" i="11"/>
  <c r="AF35" i="11"/>
  <c r="AF32" i="11"/>
  <c r="AF40" i="11"/>
  <c r="AF7" i="11"/>
  <c r="AF9" i="11"/>
  <c r="AF12" i="11"/>
  <c r="AF15" i="11"/>
  <c r="AF62" i="11"/>
  <c r="AF59" i="11"/>
  <c r="AF51" i="11"/>
  <c r="AF31" i="11"/>
  <c r="AF56" i="11"/>
  <c r="AF45" i="11"/>
  <c r="AF10" i="11"/>
  <c r="AF16" i="11"/>
  <c r="AF19" i="11"/>
  <c r="AF50" i="11"/>
  <c r="AF36" i="11"/>
  <c r="AF18" i="11"/>
  <c r="AF13" i="11"/>
  <c r="AF24" i="11"/>
  <c r="AF456" i="10"/>
  <c r="AF455" i="10"/>
  <c r="AF469" i="10"/>
  <c r="AF466" i="10"/>
  <c r="AF458" i="10"/>
  <c r="AF463" i="10"/>
  <c r="AF471" i="10"/>
  <c r="AF460" i="10"/>
  <c r="AF448" i="10"/>
  <c r="AF468" i="10"/>
  <c r="AF462" i="10"/>
  <c r="AF438" i="10"/>
  <c r="AF444" i="10"/>
  <c r="AF449" i="10"/>
  <c r="AF427" i="10"/>
  <c r="AF452" i="10"/>
  <c r="AF450" i="10"/>
  <c r="AF447" i="10"/>
  <c r="AF442" i="10"/>
  <c r="AF451" i="10"/>
  <c r="AF435" i="10"/>
  <c r="AF240" i="10"/>
  <c r="AF234" i="10"/>
  <c r="AF228" i="10"/>
  <c r="AF222" i="10"/>
  <c r="AF426" i="10"/>
  <c r="AF446" i="10"/>
  <c r="AF443" i="10"/>
  <c r="AF440" i="10"/>
  <c r="AF445" i="10"/>
  <c r="AF425" i="10"/>
  <c r="AF436" i="10"/>
  <c r="AF439" i="10"/>
  <c r="AF441" i="10"/>
  <c r="AF434" i="10"/>
  <c r="AF422" i="10"/>
  <c r="AF351" i="10"/>
  <c r="AF431" i="10"/>
  <c r="AF437" i="10"/>
  <c r="AF139" i="10"/>
  <c r="AF130" i="10"/>
  <c r="AF127" i="10"/>
  <c r="AF424" i="10"/>
  <c r="AF429" i="10"/>
  <c r="AF358" i="10"/>
  <c r="AF355" i="10"/>
  <c r="AF352" i="10"/>
  <c r="AF349" i="10"/>
  <c r="AF304" i="10"/>
  <c r="AF298" i="10"/>
  <c r="AF292" i="10"/>
  <c r="AF283" i="10"/>
  <c r="AF280" i="10"/>
  <c r="AF277" i="10"/>
  <c r="AF274" i="10"/>
  <c r="AF271" i="10"/>
  <c r="AF268" i="10"/>
  <c r="AF265" i="10"/>
  <c r="AF262" i="10"/>
  <c r="AF259" i="10"/>
  <c r="AF256" i="10"/>
  <c r="AF253" i="10"/>
  <c r="AF250" i="10"/>
  <c r="AF247" i="10"/>
  <c r="AF244" i="10"/>
  <c r="AF241" i="10"/>
  <c r="AF238" i="10"/>
  <c r="AF235" i="10"/>
  <c r="AF232" i="10"/>
  <c r="AF229" i="10"/>
  <c r="AF226" i="10"/>
  <c r="AF223" i="10"/>
  <c r="AF421" i="10"/>
  <c r="AF415" i="10"/>
  <c r="AF412" i="10"/>
  <c r="AF433" i="10"/>
  <c r="AF138" i="10"/>
  <c r="AF217" i="10"/>
  <c r="AF214" i="10"/>
  <c r="AF432" i="10"/>
  <c r="AF300" i="10"/>
  <c r="AF291" i="10"/>
  <c r="AF285" i="10"/>
  <c r="AF282" i="10"/>
  <c r="AF276" i="10"/>
  <c r="AF270" i="10"/>
  <c r="AF258" i="10"/>
  <c r="AF420" i="10"/>
  <c r="AF414" i="10"/>
  <c r="AF416" i="10"/>
  <c r="AF413" i="10"/>
  <c r="AF430" i="10"/>
  <c r="AF159" i="10"/>
  <c r="AF405" i="10"/>
  <c r="AF418" i="10"/>
  <c r="AF404" i="10"/>
  <c r="AF401" i="10"/>
  <c r="AF395" i="10"/>
  <c r="AF392" i="10"/>
  <c r="AF210" i="10"/>
  <c r="AF409" i="10"/>
  <c r="AF411" i="10"/>
  <c r="AF169" i="10"/>
  <c r="AF160" i="10"/>
  <c r="AF406" i="10"/>
  <c r="AF403" i="10"/>
  <c r="AF400" i="10"/>
  <c r="AF397" i="10"/>
  <c r="AF391" i="10"/>
  <c r="AF367" i="10"/>
  <c r="AF419" i="10"/>
  <c r="AF428" i="10"/>
  <c r="AF364" i="10"/>
  <c r="AF361" i="10"/>
  <c r="AF423" i="10"/>
  <c r="AF346" i="10"/>
  <c r="AF211" i="10"/>
  <c r="AF410" i="10"/>
  <c r="AF363" i="10"/>
  <c r="AF360" i="10"/>
  <c r="AF417" i="10"/>
  <c r="AF394" i="10"/>
  <c r="AF370" i="10"/>
  <c r="AF154" i="10"/>
  <c r="AF389" i="10"/>
  <c r="AF357" i="10"/>
  <c r="AF302" i="10"/>
  <c r="AF296" i="10"/>
  <c r="AF281" i="10"/>
  <c r="AF278" i="10"/>
  <c r="AF275" i="10"/>
  <c r="AF272" i="10"/>
  <c r="AF269" i="10"/>
  <c r="AF266" i="10"/>
  <c r="AF263" i="10"/>
  <c r="AF260" i="10"/>
  <c r="AF257" i="10"/>
  <c r="AF254" i="10"/>
  <c r="AF251" i="10"/>
  <c r="AF248" i="10"/>
  <c r="AF245" i="10"/>
  <c r="AF242" i="10"/>
  <c r="AF239" i="10"/>
  <c r="AF236" i="10"/>
  <c r="AF233" i="10"/>
  <c r="AF230" i="10"/>
  <c r="AF227" i="10"/>
  <c r="AF224" i="10"/>
  <c r="AF221" i="10"/>
  <c r="AF198" i="10"/>
  <c r="AF195" i="10"/>
  <c r="AF174" i="10"/>
  <c r="AF215" i="10"/>
  <c r="AF365" i="10"/>
  <c r="AF354" i="10"/>
  <c r="AF132" i="10"/>
  <c r="AF408" i="10"/>
  <c r="AF348" i="10"/>
  <c r="AF220" i="10"/>
  <c r="AF153" i="10"/>
  <c r="AF150" i="10"/>
  <c r="AF388" i="10"/>
  <c r="AF385" i="10"/>
  <c r="AF382" i="10"/>
  <c r="AF379" i="10"/>
  <c r="AF376" i="10"/>
  <c r="AF373" i="10"/>
  <c r="AF356" i="10"/>
  <c r="AF407" i="10"/>
  <c r="AF396" i="10"/>
  <c r="AF393" i="10"/>
  <c r="AF347" i="10"/>
  <c r="AF390" i="10"/>
  <c r="AF387" i="10"/>
  <c r="AF384" i="10"/>
  <c r="AF381" i="10"/>
  <c r="AF378" i="10"/>
  <c r="AF375" i="10"/>
  <c r="AF372" i="10"/>
  <c r="AF369" i="10"/>
  <c r="AF125" i="10"/>
  <c r="AF202" i="10"/>
  <c r="AF181" i="10"/>
  <c r="AF172" i="10"/>
  <c r="AF216" i="10"/>
  <c r="AF366" i="10"/>
  <c r="AF123" i="10"/>
  <c r="AF120" i="10"/>
  <c r="AF200" i="10"/>
  <c r="AF188" i="10"/>
  <c r="AF135" i="10"/>
  <c r="AF129" i="10"/>
  <c r="AF399" i="10"/>
  <c r="AF368" i="10"/>
  <c r="AF87" i="10"/>
  <c r="AF167" i="10"/>
  <c r="AF161" i="10"/>
  <c r="AF386" i="10"/>
  <c r="AF380" i="10"/>
  <c r="AF374" i="10"/>
  <c r="AF359" i="10"/>
  <c r="AF350" i="10"/>
  <c r="AF119" i="10"/>
  <c r="AF205" i="10"/>
  <c r="AF196" i="10"/>
  <c r="AF193" i="10"/>
  <c r="AF190" i="10"/>
  <c r="AF187" i="10"/>
  <c r="AF178" i="10"/>
  <c r="AF166" i="10"/>
  <c r="AF157" i="10"/>
  <c r="AF134" i="10"/>
  <c r="AF131" i="10"/>
  <c r="AF219" i="10"/>
  <c r="AF402" i="10"/>
  <c r="AF148" i="10"/>
  <c r="AF142" i="10"/>
  <c r="AF213" i="10"/>
  <c r="AF398" i="10"/>
  <c r="AF383" i="10"/>
  <c r="AF377" i="10"/>
  <c r="AF371" i="10"/>
  <c r="AF201" i="10"/>
  <c r="AF177" i="10"/>
  <c r="AF168" i="10"/>
  <c r="AF165" i="10"/>
  <c r="AF156" i="10"/>
  <c r="AF136" i="10"/>
  <c r="AF218" i="10"/>
  <c r="AF362" i="10"/>
  <c r="AF353" i="10"/>
  <c r="AF103" i="10"/>
  <c r="AF100" i="10"/>
  <c r="AF97" i="10"/>
  <c r="AF94" i="10"/>
  <c r="AF141" i="10"/>
  <c r="AF212" i="10"/>
  <c r="AF209" i="10"/>
  <c r="AF255" i="10"/>
  <c r="AF294" i="10"/>
  <c r="AF287" i="10"/>
  <c r="AF252" i="10"/>
  <c r="AF344" i="10"/>
  <c r="AF342" i="10"/>
  <c r="AF340" i="10"/>
  <c r="AF338" i="10"/>
  <c r="AF336" i="10"/>
  <c r="AF334" i="10"/>
  <c r="AF332" i="10"/>
  <c r="AF330" i="10"/>
  <c r="AF328" i="10"/>
  <c r="AF326" i="10"/>
  <c r="AF324" i="10"/>
  <c r="AF322" i="10"/>
  <c r="AF320" i="10"/>
  <c r="AF318" i="10"/>
  <c r="AF316" i="10"/>
  <c r="AF314" i="10"/>
  <c r="AF312" i="10"/>
  <c r="AF310" i="10"/>
  <c r="AF308" i="10"/>
  <c r="AF306" i="10"/>
  <c r="AF249" i="10"/>
  <c r="AF289" i="10"/>
  <c r="AF246" i="10"/>
  <c r="AF284" i="10"/>
  <c r="AF279" i="10"/>
  <c r="AF243" i="10"/>
  <c r="AF293" i="10"/>
  <c r="AF286" i="10"/>
  <c r="AF273" i="10"/>
  <c r="AF237" i="10"/>
  <c r="AF345" i="10"/>
  <c r="AF343" i="10"/>
  <c r="AF341" i="10"/>
  <c r="AF339" i="10"/>
  <c r="AF337" i="10"/>
  <c r="AF335" i="10"/>
  <c r="AF333" i="10"/>
  <c r="AF331" i="10"/>
  <c r="AF329" i="10"/>
  <c r="AF327" i="10"/>
  <c r="AF325" i="10"/>
  <c r="AF323" i="10"/>
  <c r="AF321" i="10"/>
  <c r="AF319" i="10"/>
  <c r="AF317" i="10"/>
  <c r="AF315" i="10"/>
  <c r="AF313" i="10"/>
  <c r="AF311" i="10"/>
  <c r="AF309" i="10"/>
  <c r="AF307" i="10"/>
  <c r="AF305" i="10"/>
  <c r="AF303" i="10"/>
  <c r="AF301" i="10"/>
  <c r="AF299" i="10"/>
  <c r="AF297" i="10"/>
  <c r="AF295" i="10"/>
  <c r="AF288" i="10"/>
  <c r="AF267" i="10"/>
  <c r="AF231" i="10"/>
  <c r="AF264" i="10"/>
  <c r="AF290" i="10"/>
  <c r="AF261" i="10"/>
  <c r="AF225" i="10"/>
  <c r="AF189" i="10"/>
  <c r="AF192" i="10"/>
  <c r="AF145" i="10"/>
  <c r="AF128" i="10"/>
  <c r="AF186" i="10"/>
  <c r="AF175" i="10"/>
  <c r="AF133" i="10"/>
  <c r="AF81" i="10"/>
  <c r="AF194" i="10"/>
  <c r="AF180" i="10"/>
  <c r="AF144" i="10"/>
  <c r="AF116" i="10"/>
  <c r="AF113" i="10"/>
  <c r="AF110" i="10"/>
  <c r="AF107" i="10"/>
  <c r="AF163" i="10"/>
  <c r="AF58" i="10"/>
  <c r="AF104" i="10"/>
  <c r="AF83" i="10"/>
  <c r="AF199" i="10"/>
  <c r="AF182" i="10"/>
  <c r="AF152" i="10"/>
  <c r="AF208" i="10"/>
  <c r="AF204" i="10"/>
  <c r="AF162" i="10"/>
  <c r="AF137" i="10"/>
  <c r="AF184" i="10"/>
  <c r="AF151" i="10"/>
  <c r="AF7" i="10"/>
  <c r="AF206" i="10"/>
  <c r="AF164" i="10"/>
  <c r="AF149" i="10"/>
  <c r="AF84" i="10"/>
  <c r="AF185" i="10"/>
  <c r="AF146" i="10"/>
  <c r="AF143" i="10"/>
  <c r="AF89" i="10"/>
  <c r="AF179" i="10"/>
  <c r="AF171" i="10"/>
  <c r="AF158" i="10"/>
  <c r="AF140" i="10"/>
  <c r="AF37" i="10"/>
  <c r="AF86" i="10"/>
  <c r="AF207" i="10"/>
  <c r="AF197" i="10"/>
  <c r="AF176" i="10"/>
  <c r="AF173" i="10"/>
  <c r="AF155" i="10"/>
  <c r="AF147" i="10"/>
  <c r="AF79" i="10"/>
  <c r="AF191" i="10"/>
  <c r="AF183" i="10"/>
  <c r="AF170" i="10"/>
  <c r="AF114" i="10"/>
  <c r="AF105" i="10"/>
  <c r="AF122" i="10"/>
  <c r="AF93" i="10"/>
  <c r="AF90" i="10"/>
  <c r="AF57" i="10"/>
  <c r="AF124" i="10"/>
  <c r="AF121" i="10"/>
  <c r="AF203" i="10"/>
  <c r="AF82" i="10"/>
  <c r="AF42" i="10"/>
  <c r="AF39" i="10"/>
  <c r="AF115" i="10"/>
  <c r="AF112" i="10"/>
  <c r="AF109" i="10"/>
  <c r="AF101" i="10"/>
  <c r="AF98" i="10"/>
  <c r="AF95" i="10"/>
  <c r="AF126" i="10"/>
  <c r="AF106" i="10"/>
  <c r="AF92" i="10"/>
  <c r="AF13" i="10"/>
  <c r="AF16" i="10"/>
  <c r="AF19" i="10"/>
  <c r="AF22" i="10"/>
  <c r="AF25" i="10"/>
  <c r="AF28" i="10"/>
  <c r="AF117" i="10"/>
  <c r="AF111" i="10"/>
  <c r="AF108" i="10"/>
  <c r="AF72" i="10"/>
  <c r="AF66" i="10"/>
  <c r="AF91" i="10"/>
  <c r="AF118" i="10"/>
  <c r="AF102" i="10"/>
  <c r="AF99" i="10"/>
  <c r="AF96" i="10"/>
  <c r="AF88" i="10"/>
  <c r="AF77" i="10"/>
  <c r="AF74" i="10"/>
  <c r="AF85" i="10"/>
  <c r="AF62" i="10"/>
  <c r="AF59" i="10"/>
  <c r="AF76" i="10"/>
  <c r="AF73" i="10"/>
  <c r="AF70" i="10"/>
  <c r="AF67" i="10"/>
  <c r="AF41" i="10"/>
  <c r="AF38" i="10"/>
  <c r="AF29" i="10"/>
  <c r="AF31" i="10"/>
  <c r="AF55" i="10"/>
  <c r="AF52" i="10"/>
  <c r="AF49" i="10"/>
  <c r="AF46" i="10"/>
  <c r="AF43" i="10"/>
  <c r="AF78" i="10"/>
  <c r="AF34" i="10"/>
  <c r="AF75" i="10"/>
  <c r="AF80" i="10"/>
  <c r="AF69" i="10"/>
  <c r="AF30" i="10"/>
  <c r="AF71" i="10"/>
  <c r="AF68" i="10"/>
  <c r="AF65" i="10"/>
  <c r="AF8" i="10"/>
  <c r="AF20" i="10"/>
  <c r="AF40" i="10"/>
  <c r="AF54" i="10"/>
  <c r="AF51" i="10"/>
  <c r="AF48" i="10"/>
  <c r="AF45" i="10"/>
  <c r="AF56" i="10"/>
  <c r="AF36" i="10"/>
  <c r="AF11" i="10"/>
  <c r="AF14" i="10"/>
  <c r="AF23" i="10"/>
  <c r="AF64" i="10"/>
  <c r="AF61" i="10"/>
  <c r="AF53" i="10"/>
  <c r="AF50" i="10"/>
  <c r="AF47" i="10"/>
  <c r="AF33" i="10"/>
  <c r="AF44" i="10"/>
  <c r="AF35" i="10"/>
  <c r="AF63" i="10"/>
  <c r="AF60" i="10"/>
  <c r="AF32" i="10"/>
  <c r="AF15" i="10"/>
  <c r="AF26" i="10"/>
  <c r="AF10" i="10"/>
  <c r="AF17" i="10"/>
  <c r="AF9" i="10"/>
  <c r="AF21" i="10"/>
  <c r="AF18" i="10"/>
  <c r="AF27" i="10"/>
  <c r="AF12" i="10"/>
  <c r="AF24" i="10"/>
  <c r="AF464" i="52"/>
  <c r="AF460" i="52"/>
  <c r="AF463" i="52"/>
  <c r="AF374" i="52"/>
  <c r="AF362" i="52"/>
  <c r="AF101" i="52"/>
  <c r="AF93" i="52"/>
  <c r="AF462" i="52"/>
  <c r="AF449" i="52"/>
  <c r="AF88" i="52"/>
  <c r="AF86" i="52"/>
  <c r="AF82" i="52"/>
  <c r="AF453" i="52"/>
  <c r="AF469" i="52"/>
  <c r="AF467" i="9"/>
  <c r="AF446" i="52"/>
  <c r="AF461" i="52"/>
  <c r="AF461" i="9"/>
  <c r="AF468" i="52"/>
  <c r="AF469" i="9"/>
  <c r="AF458" i="9"/>
  <c r="AF437" i="52"/>
  <c r="AF456" i="52"/>
  <c r="AF466" i="9"/>
  <c r="AF385" i="52"/>
  <c r="AF325" i="52"/>
  <c r="AF298" i="52"/>
  <c r="AF222" i="52"/>
  <c r="AF455" i="52"/>
  <c r="AF451" i="52"/>
  <c r="AF471" i="52"/>
  <c r="AF460" i="9"/>
  <c r="AF413" i="52"/>
  <c r="AF454" i="9"/>
  <c r="AF336" i="52"/>
  <c r="AF305" i="52"/>
  <c r="AF253" i="52"/>
  <c r="AF249" i="52"/>
  <c r="AF83" i="52"/>
  <c r="AF470" i="52"/>
  <c r="AF459" i="52"/>
  <c r="AF430" i="9"/>
  <c r="AF454" i="52"/>
  <c r="AF185" i="52"/>
  <c r="AF439" i="52"/>
  <c r="AF449" i="9"/>
  <c r="AF443" i="9"/>
  <c r="AF458" i="52"/>
  <c r="AF455" i="9"/>
  <c r="AF441" i="9"/>
  <c r="AF453" i="9"/>
  <c r="AF437" i="9"/>
  <c r="AF434" i="9"/>
  <c r="AF442" i="9"/>
  <c r="AF433" i="9"/>
  <c r="AF431" i="52"/>
  <c r="AF419" i="52"/>
  <c r="AF411" i="52"/>
  <c r="AF435" i="52"/>
  <c r="AF444" i="52"/>
  <c r="AF146" i="52"/>
  <c r="AF134" i="52"/>
  <c r="AF432" i="52"/>
  <c r="AF436" i="9"/>
  <c r="AF451" i="9"/>
  <c r="AF304" i="9"/>
  <c r="AF301" i="9"/>
  <c r="AF447" i="9"/>
  <c r="AF297" i="9"/>
  <c r="AF411" i="9"/>
  <c r="AF444" i="9"/>
  <c r="AF422" i="9"/>
  <c r="AF438" i="9"/>
  <c r="AF446" i="9"/>
  <c r="AF440" i="9"/>
  <c r="AF441" i="52"/>
  <c r="AF445" i="52"/>
  <c r="AF438" i="52"/>
  <c r="AF319" i="52"/>
  <c r="AF90" i="52"/>
  <c r="AF428" i="52"/>
  <c r="AF424" i="52"/>
  <c r="AF420" i="52"/>
  <c r="AF447" i="52"/>
  <c r="AF433" i="52"/>
  <c r="AF313" i="52"/>
  <c r="AF202" i="52"/>
  <c r="AF194" i="52"/>
  <c r="AF190" i="52"/>
  <c r="AF442" i="52"/>
  <c r="AF431" i="9"/>
  <c r="AF363" i="9"/>
  <c r="AF232" i="9"/>
  <c r="AF234" i="9"/>
  <c r="AF222" i="9"/>
  <c r="AF404" i="9"/>
  <c r="AF401" i="9"/>
  <c r="AF425" i="9"/>
  <c r="AF416" i="9"/>
  <c r="AF413" i="9"/>
  <c r="AF432" i="9"/>
  <c r="AF141" i="52"/>
  <c r="AF386" i="52"/>
  <c r="AF338" i="52"/>
  <c r="AF427" i="52"/>
  <c r="AF408" i="52"/>
  <c r="AF151" i="52"/>
  <c r="AF139" i="52"/>
  <c r="AF127" i="52"/>
  <c r="AF400" i="52"/>
  <c r="AF392" i="52"/>
  <c r="AF356" i="52"/>
  <c r="AF352" i="52"/>
  <c r="AF340" i="52"/>
  <c r="AF425" i="52"/>
  <c r="AF421" i="52"/>
  <c r="AF292" i="52"/>
  <c r="AF280" i="52"/>
  <c r="AF268" i="52"/>
  <c r="AF264" i="52"/>
  <c r="AF240" i="52"/>
  <c r="AF232" i="52"/>
  <c r="AF98" i="52"/>
  <c r="AF134" i="9"/>
  <c r="AF426" i="9"/>
  <c r="AF429" i="9"/>
  <c r="AF417" i="9"/>
  <c r="AF264" i="9"/>
  <c r="AF240" i="9"/>
  <c r="AF237" i="9"/>
  <c r="AF428" i="9"/>
  <c r="AF419" i="9"/>
  <c r="AF370" i="9"/>
  <c r="AF355" i="9"/>
  <c r="AF239" i="9"/>
  <c r="AF415" i="9"/>
  <c r="AF390" i="9"/>
  <c r="AF384" i="9"/>
  <c r="AF381" i="9"/>
  <c r="AF378" i="9"/>
  <c r="AF375" i="9"/>
  <c r="AF372" i="9"/>
  <c r="AF369" i="9"/>
  <c r="AF324" i="52"/>
  <c r="AF418" i="52"/>
  <c r="AF359" i="52"/>
  <c r="AF320" i="52"/>
  <c r="AF91" i="52"/>
  <c r="AF126" i="52"/>
  <c r="AF169" i="52"/>
  <c r="AF417" i="52"/>
  <c r="AF300" i="52"/>
  <c r="AF430" i="52"/>
  <c r="AF401" i="52"/>
  <c r="AF330" i="52"/>
  <c r="AF326" i="52"/>
  <c r="AF196" i="52"/>
  <c r="AF184" i="52"/>
  <c r="AF172" i="52"/>
  <c r="AF416" i="52"/>
  <c r="AF373" i="52"/>
  <c r="AF295" i="52"/>
  <c r="AF279" i="52"/>
  <c r="AF267" i="52"/>
  <c r="AF251" i="52"/>
  <c r="AF223" i="52"/>
  <c r="AF306" i="52"/>
  <c r="AF203" i="52"/>
  <c r="AF199" i="52"/>
  <c r="AF429" i="52"/>
  <c r="AF384" i="52"/>
  <c r="AF317" i="52"/>
  <c r="AF274" i="52"/>
  <c r="AF258" i="52"/>
  <c r="AF254" i="52"/>
  <c r="AF250" i="52"/>
  <c r="AF238" i="52"/>
  <c r="AF415" i="52"/>
  <c r="AF115" i="52"/>
  <c r="AF426" i="52"/>
  <c r="AF422" i="52"/>
  <c r="AF380" i="9"/>
  <c r="AF374" i="9"/>
  <c r="AF421" i="9"/>
  <c r="AF258" i="9"/>
  <c r="AF418" i="9"/>
  <c r="AF406" i="9"/>
  <c r="AF403" i="9"/>
  <c r="AF400" i="9"/>
  <c r="AF353" i="9"/>
  <c r="AF291" i="9"/>
  <c r="AF231" i="9"/>
  <c r="AF228" i="9"/>
  <c r="AF423" i="9"/>
  <c r="AF412" i="9"/>
  <c r="AF420" i="9"/>
  <c r="AF402" i="9"/>
  <c r="AF414" i="9"/>
  <c r="AF212" i="9"/>
  <c r="AF396" i="9"/>
  <c r="AF387" i="9"/>
  <c r="AF142" i="9"/>
  <c r="AF136" i="9"/>
  <c r="AF357" i="9"/>
  <c r="AF354" i="9"/>
  <c r="AF351" i="9"/>
  <c r="AF348" i="9"/>
  <c r="AF160" i="52"/>
  <c r="AF423" i="52"/>
  <c r="AF405" i="52"/>
  <c r="AF294" i="52"/>
  <c r="AF286" i="52"/>
  <c r="AF282" i="52"/>
  <c r="AF278" i="52"/>
  <c r="AF246" i="52"/>
  <c r="AF218" i="52"/>
  <c r="AF214" i="52"/>
  <c r="AF167" i="52"/>
  <c r="AF397" i="52"/>
  <c r="AF312" i="52"/>
  <c r="AF301" i="52"/>
  <c r="AF148" i="52"/>
  <c r="AF89" i="52"/>
  <c r="AF412" i="52"/>
  <c r="AF342" i="52"/>
  <c r="AF289" i="52"/>
  <c r="AF285" i="52"/>
  <c r="AF277" i="52"/>
  <c r="AF261" i="52"/>
  <c r="AF229" i="52"/>
  <c r="AF225" i="52"/>
  <c r="AF198" i="52"/>
  <c r="AF186" i="52"/>
  <c r="AF174" i="52"/>
  <c r="AF166" i="52"/>
  <c r="AF155" i="52"/>
  <c r="AF404" i="52"/>
  <c r="AF377" i="52"/>
  <c r="AF369" i="52"/>
  <c r="AF357" i="52"/>
  <c r="AF388" i="52"/>
  <c r="AF349" i="52"/>
  <c r="AF252" i="52"/>
  <c r="AF248" i="52"/>
  <c r="AF403" i="52"/>
  <c r="AF372" i="52"/>
  <c r="AF333" i="52"/>
  <c r="AF344" i="52"/>
  <c r="AF235" i="52"/>
  <c r="AF122" i="52"/>
  <c r="AF414" i="52"/>
  <c r="AF216" i="9"/>
  <c r="AF345" i="9"/>
  <c r="AF224" i="9"/>
  <c r="AF359" i="9"/>
  <c r="AF256" i="9"/>
  <c r="AF253" i="9"/>
  <c r="AF250" i="9"/>
  <c r="AF244" i="9"/>
  <c r="AF221" i="9"/>
  <c r="AF339" i="9"/>
  <c r="AF327" i="9"/>
  <c r="AF315" i="9"/>
  <c r="AF306" i="9"/>
  <c r="AF376" i="9"/>
  <c r="AF356" i="9"/>
  <c r="AF238" i="9"/>
  <c r="AF330" i="9"/>
  <c r="AF261" i="9"/>
  <c r="AF235" i="9"/>
  <c r="AF410" i="9"/>
  <c r="AF407" i="9"/>
  <c r="AF367" i="9"/>
  <c r="AF364" i="9"/>
  <c r="AF157" i="9"/>
  <c r="AF255" i="9"/>
  <c r="AF252" i="9"/>
  <c r="AF249" i="9"/>
  <c r="AF246" i="9"/>
  <c r="AF243" i="9"/>
  <c r="AF220" i="9"/>
  <c r="AF385" i="9"/>
  <c r="AF336" i="9"/>
  <c r="AF321" i="9"/>
  <c r="AF318" i="9"/>
  <c r="AF309" i="9"/>
  <c r="AF233" i="9"/>
  <c r="AF395" i="9"/>
  <c r="AF349" i="9"/>
  <c r="AF225" i="9"/>
  <c r="AF213" i="9"/>
  <c r="AF365" i="9"/>
  <c r="AF227" i="9"/>
  <c r="AF217" i="9"/>
  <c r="AF211" i="9"/>
  <c r="AF409" i="9"/>
  <c r="AF392" i="9"/>
  <c r="AF263" i="9"/>
  <c r="AF391" i="9"/>
  <c r="AF312" i="9"/>
  <c r="AF389" i="9"/>
  <c r="AF360" i="9"/>
  <c r="AF257" i="9"/>
  <c r="AF245" i="9"/>
  <c r="AF242" i="9"/>
  <c r="AF347" i="52"/>
  <c r="AF381" i="52"/>
  <c r="AF370" i="52"/>
  <c r="AF366" i="52"/>
  <c r="AF339" i="52"/>
  <c r="AF233" i="52"/>
  <c r="AF195" i="52"/>
  <c r="AF95" i="52"/>
  <c r="AF100" i="52"/>
  <c r="AF328" i="52"/>
  <c r="AF210" i="52"/>
  <c r="AF331" i="52"/>
  <c r="AF283" i="52"/>
  <c r="AF213" i="52"/>
  <c r="AF209" i="52"/>
  <c r="AF149" i="52"/>
  <c r="AF99" i="52"/>
  <c r="AF332" i="52"/>
  <c r="AF163" i="52"/>
  <c r="AF133" i="52"/>
  <c r="AF114" i="52"/>
  <c r="AF157" i="52"/>
  <c r="AF107" i="52"/>
  <c r="AF395" i="52"/>
  <c r="AF361" i="52"/>
  <c r="AF275" i="52"/>
  <c r="AF171" i="52"/>
  <c r="AF234" i="52"/>
  <c r="AF402" i="52"/>
  <c r="AF398" i="52"/>
  <c r="AF391" i="52"/>
  <c r="AF380" i="52"/>
  <c r="AF376" i="52"/>
  <c r="AF345" i="52"/>
  <c r="AF228" i="52"/>
  <c r="AF224" i="52"/>
  <c r="AF220" i="52"/>
  <c r="AF216" i="52"/>
  <c r="AF208" i="52"/>
  <c r="AF201" i="52"/>
  <c r="AF197" i="52"/>
  <c r="AF121" i="52"/>
  <c r="AF117" i="52"/>
  <c r="AF113" i="52"/>
  <c r="AF102" i="52"/>
  <c r="AF161" i="52"/>
  <c r="AF394" i="52"/>
  <c r="AF368" i="52"/>
  <c r="AF360" i="52"/>
  <c r="AF337" i="52"/>
  <c r="AF304" i="52"/>
  <c r="AF297" i="52"/>
  <c r="AF270" i="52"/>
  <c r="AF189" i="52"/>
  <c r="AF136" i="52"/>
  <c r="AF382" i="52"/>
  <c r="AF321" i="52"/>
  <c r="AF329" i="52"/>
  <c r="AF318" i="52"/>
  <c r="AF314" i="52"/>
  <c r="AF281" i="52"/>
  <c r="AF181" i="52"/>
  <c r="AF162" i="52"/>
  <c r="AF158" i="52"/>
  <c r="AF97" i="52"/>
  <c r="AF355" i="52"/>
  <c r="AF180" i="52"/>
  <c r="AF393" i="52"/>
  <c r="AF348" i="52"/>
  <c r="AF269" i="52"/>
  <c r="AF265" i="52"/>
  <c r="AF112" i="52"/>
  <c r="AF397" i="9"/>
  <c r="AF386" i="9"/>
  <c r="AF361" i="9"/>
  <c r="AF350" i="9"/>
  <c r="AF280" i="9"/>
  <c r="AF277" i="9"/>
  <c r="AF274" i="9"/>
  <c r="AF271" i="9"/>
  <c r="AF268" i="9"/>
  <c r="AF265" i="9"/>
  <c r="AF254" i="9"/>
  <c r="AF229" i="9"/>
  <c r="AF218" i="9"/>
  <c r="AF215" i="9"/>
  <c r="AF408" i="9"/>
  <c r="AF394" i="9"/>
  <c r="AF383" i="9"/>
  <c r="AF358" i="9"/>
  <c r="AF347" i="9"/>
  <c r="AF303" i="9"/>
  <c r="AF300" i="9"/>
  <c r="AF262" i="9"/>
  <c r="AF251" i="9"/>
  <c r="AF226" i="9"/>
  <c r="AF259" i="9"/>
  <c r="AF248" i="9"/>
  <c r="AF223" i="9"/>
  <c r="AF405" i="9"/>
  <c r="AF388" i="9"/>
  <c r="AF377" i="9"/>
  <c r="AF352" i="9"/>
  <c r="AF288" i="9"/>
  <c r="AF285" i="9"/>
  <c r="AF282" i="9"/>
  <c r="AF279" i="9"/>
  <c r="AF276" i="9"/>
  <c r="AF273" i="9"/>
  <c r="AF270" i="9"/>
  <c r="AF267" i="9"/>
  <c r="AF382" i="9"/>
  <c r="AF371" i="9"/>
  <c r="AF346" i="9"/>
  <c r="AF340" i="9"/>
  <c r="AF337" i="9"/>
  <c r="AF331" i="9"/>
  <c r="AF328" i="9"/>
  <c r="AF322" i="9"/>
  <c r="AF319" i="9"/>
  <c r="AF168" i="9"/>
  <c r="AF165" i="9"/>
  <c r="AF379" i="9"/>
  <c r="AF368" i="9"/>
  <c r="AF313" i="9"/>
  <c r="AF310" i="9"/>
  <c r="AF247" i="9"/>
  <c r="AF236" i="9"/>
  <c r="AF398" i="9"/>
  <c r="AF373" i="9"/>
  <c r="AF362" i="9"/>
  <c r="AF342" i="9"/>
  <c r="AF333" i="9"/>
  <c r="AF324" i="9"/>
  <c r="AF241" i="9"/>
  <c r="AF230" i="9"/>
  <c r="AF111" i="9"/>
  <c r="AF108" i="9"/>
  <c r="AF90" i="9"/>
  <c r="AF87" i="9"/>
  <c r="AF84" i="9"/>
  <c r="AF81" i="9"/>
  <c r="AF155" i="9"/>
  <c r="AF152" i="9"/>
  <c r="AF149" i="9"/>
  <c r="AF146" i="9"/>
  <c r="AF210" i="9"/>
  <c r="AF160" i="9"/>
  <c r="AF209" i="9"/>
  <c r="AF154" i="9"/>
  <c r="AF133" i="9"/>
  <c r="AF208" i="9"/>
  <c r="AF214" i="9"/>
  <c r="AF219" i="9"/>
  <c r="AF176" i="9"/>
  <c r="AF173" i="9"/>
  <c r="AF170" i="9"/>
  <c r="AF167" i="9"/>
  <c r="AF164" i="9"/>
  <c r="AF338" i="9"/>
  <c r="AF329" i="9"/>
  <c r="AF320" i="9"/>
  <c r="AF311" i="9"/>
  <c r="AF302" i="9"/>
  <c r="AF260" i="9"/>
  <c r="AF278" i="9"/>
  <c r="AF269" i="9"/>
  <c r="AF343" i="9"/>
  <c r="AF334" i="9"/>
  <c r="AF325" i="9"/>
  <c r="AF316" i="9"/>
  <c r="AF307" i="9"/>
  <c r="AF298" i="9"/>
  <c r="AF341" i="9"/>
  <c r="AF332" i="9"/>
  <c r="AF323" i="9"/>
  <c r="AF314" i="9"/>
  <c r="AF305" i="9"/>
  <c r="AF296" i="9"/>
  <c r="AF292" i="9"/>
  <c r="AF290" i="9"/>
  <c r="AF286" i="9"/>
  <c r="AF284" i="9"/>
  <c r="AF275" i="9"/>
  <c r="AF266" i="9"/>
  <c r="AF344" i="9"/>
  <c r="AF335" i="9"/>
  <c r="AF326" i="9"/>
  <c r="AF317" i="9"/>
  <c r="AF308" i="9"/>
  <c r="AF299" i="9"/>
  <c r="AF295" i="9"/>
  <c r="AF293" i="9"/>
  <c r="AF289" i="9"/>
  <c r="AF287" i="9"/>
  <c r="AF283" i="9"/>
  <c r="AF281" i="9"/>
  <c r="AF272" i="9"/>
  <c r="AF67" i="9"/>
  <c r="AF128" i="9"/>
  <c r="AF125" i="9"/>
  <c r="AF122" i="9"/>
  <c r="AF119" i="9"/>
  <c r="AF116" i="9"/>
  <c r="AF113" i="9"/>
  <c r="AF110" i="9"/>
  <c r="AF107" i="9"/>
  <c r="AF199" i="9"/>
  <c r="AF196" i="9"/>
  <c r="AF193" i="9"/>
  <c r="AF190" i="9"/>
  <c r="AF187" i="9"/>
  <c r="AF184" i="9"/>
  <c r="AF175" i="9"/>
  <c r="AF145" i="9"/>
  <c r="AF200" i="9"/>
  <c r="AF182" i="9"/>
  <c r="AF99" i="9"/>
  <c r="AF93" i="9"/>
  <c r="AF161" i="9"/>
  <c r="AF148" i="9"/>
  <c r="AF104" i="9"/>
  <c r="AF101" i="9"/>
  <c r="AF172" i="9"/>
  <c r="AF150" i="9"/>
  <c r="AF139" i="9"/>
  <c r="AF130" i="9"/>
  <c r="AF169" i="9"/>
  <c r="AF166" i="9"/>
  <c r="AF163" i="9"/>
  <c r="AF147" i="9"/>
  <c r="AF144" i="9"/>
  <c r="AF198" i="9"/>
  <c r="AF180" i="9"/>
  <c r="AF85" i="9"/>
  <c r="AF171" i="9"/>
  <c r="AF105" i="9"/>
  <c r="AF102" i="9"/>
  <c r="AF79" i="9"/>
  <c r="AF197" i="9"/>
  <c r="AF194" i="9"/>
  <c r="AF191" i="9"/>
  <c r="AF188" i="9"/>
  <c r="AF185" i="9"/>
  <c r="AF159" i="9"/>
  <c r="AF137" i="9"/>
  <c r="AF131" i="9"/>
  <c r="AF86" i="9"/>
  <c r="AF158" i="9"/>
  <c r="AF35" i="9"/>
  <c r="AF135" i="9"/>
  <c r="AF36" i="9"/>
  <c r="AF77" i="9"/>
  <c r="AF74" i="9"/>
  <c r="AF82" i="9"/>
  <c r="AF27" i="9"/>
  <c r="AF42" i="9"/>
  <c r="AF143" i="9"/>
  <c r="AF92" i="9"/>
  <c r="AF205" i="9"/>
  <c r="AF202" i="9"/>
  <c r="AF151" i="9"/>
  <c r="AF179" i="9"/>
  <c r="AF153" i="9"/>
  <c r="AF140" i="9"/>
  <c r="AF132" i="9"/>
  <c r="AF97" i="9"/>
  <c r="AF204" i="9"/>
  <c r="AF201" i="9"/>
  <c r="AF181" i="9"/>
  <c r="AF178" i="9"/>
  <c r="AF162" i="9"/>
  <c r="AF129" i="9"/>
  <c r="AF192" i="9"/>
  <c r="AF70" i="9"/>
  <c r="AF96" i="9"/>
  <c r="AF206" i="9"/>
  <c r="AF203" i="9"/>
  <c r="AF141" i="9"/>
  <c r="AF138" i="9"/>
  <c r="AF91" i="9"/>
  <c r="AF56" i="9"/>
  <c r="AF53" i="9"/>
  <c r="AF47" i="9"/>
  <c r="AF44" i="9"/>
  <c r="AF41" i="9"/>
  <c r="AF38" i="9"/>
  <c r="AF68" i="9"/>
  <c r="AF103" i="9"/>
  <c r="AF100" i="9"/>
  <c r="AF89" i="9"/>
  <c r="AF61" i="9"/>
  <c r="AF58" i="9"/>
  <c r="AF126" i="9"/>
  <c r="AF123" i="9"/>
  <c r="AF120" i="9"/>
  <c r="AF117" i="9"/>
  <c r="AF114" i="9"/>
  <c r="AF94" i="9"/>
  <c r="AF83" i="9"/>
  <c r="AF21" i="9"/>
  <c r="AF46" i="9"/>
  <c r="AF88" i="9"/>
  <c r="AF76" i="9"/>
  <c r="AF73" i="9"/>
  <c r="AF16" i="9"/>
  <c r="AF19" i="9"/>
  <c r="AF22" i="9"/>
  <c r="AF25" i="9"/>
  <c r="AF30" i="9"/>
  <c r="AF78" i="9"/>
  <c r="AF72" i="9"/>
  <c r="AF98" i="9"/>
  <c r="AF62" i="9"/>
  <c r="AF66" i="9"/>
  <c r="AF127" i="9"/>
  <c r="AF124" i="9"/>
  <c r="AF121" i="9"/>
  <c r="AF118" i="9"/>
  <c r="AF115" i="9"/>
  <c r="AF112" i="9"/>
  <c r="AF109" i="9"/>
  <c r="AF106" i="9"/>
  <c r="AF95" i="9"/>
  <c r="AF207" i="9"/>
  <c r="AF183" i="9"/>
  <c r="AF174" i="9"/>
  <c r="AF189" i="9"/>
  <c r="AF156" i="9"/>
  <c r="AF195" i="9"/>
  <c r="AF186" i="9"/>
  <c r="AF177" i="9"/>
  <c r="AF32" i="9"/>
  <c r="AF80" i="9"/>
  <c r="AF69" i="9"/>
  <c r="AF10" i="9"/>
  <c r="AF63" i="9"/>
  <c r="AF71" i="9"/>
  <c r="AF31" i="9"/>
  <c r="AF65" i="9"/>
  <c r="AF11" i="9"/>
  <c r="AF20" i="9"/>
  <c r="AF59" i="9"/>
  <c r="AF26" i="9"/>
  <c r="AF50" i="9"/>
  <c r="AF33" i="9"/>
  <c r="AF9" i="9"/>
  <c r="AF15" i="9"/>
  <c r="AF18" i="9"/>
  <c r="AF75" i="9"/>
  <c r="AF14" i="9"/>
  <c r="AF60" i="9"/>
  <c r="AF55" i="9"/>
  <c r="AF52" i="9"/>
  <c r="AF49" i="9"/>
  <c r="AF12" i="9"/>
  <c r="AF57" i="9"/>
  <c r="AF54" i="9"/>
  <c r="AF43" i="9"/>
  <c r="AF29" i="9"/>
  <c r="AF51" i="9"/>
  <c r="AF40" i="9"/>
  <c r="AF48" i="9"/>
  <c r="AF37" i="9"/>
  <c r="AF28" i="9"/>
  <c r="AF24" i="9"/>
  <c r="AF64" i="9"/>
  <c r="AF8" i="9"/>
  <c r="AF45" i="9"/>
  <c r="AF34" i="9"/>
  <c r="AF39" i="9"/>
  <c r="AF17" i="9"/>
  <c r="AF23" i="9"/>
  <c r="AF13" i="9"/>
  <c r="AF7" i="9"/>
  <c r="AF305" i="8"/>
  <c r="AF280" i="8"/>
  <c r="AF299" i="8"/>
  <c r="AF274" i="8"/>
  <c r="AF263" i="8"/>
  <c r="AF238" i="8"/>
  <c r="AF227" i="8"/>
  <c r="AF153" i="8"/>
  <c r="AF150" i="8"/>
  <c r="AF147" i="8"/>
  <c r="AF144" i="8"/>
  <c r="AF141" i="8"/>
  <c r="AF138" i="8"/>
  <c r="AF135" i="8"/>
  <c r="AF132" i="8"/>
  <c r="AF214" i="8"/>
  <c r="AF296" i="8"/>
  <c r="AF260" i="8"/>
  <c r="AF224" i="8"/>
  <c r="AF304" i="8"/>
  <c r="AF293" i="8"/>
  <c r="AF268" i="8"/>
  <c r="AF257" i="8"/>
  <c r="AF232" i="8"/>
  <c r="AF221" i="8"/>
  <c r="AF158" i="8"/>
  <c r="AF229" i="8"/>
  <c r="AF298" i="8"/>
  <c r="AF287" i="8"/>
  <c r="AF262" i="8"/>
  <c r="AF251" i="8"/>
  <c r="AF226" i="8"/>
  <c r="AF216" i="8"/>
  <c r="AF259" i="8"/>
  <c r="AF248" i="8"/>
  <c r="AF223" i="8"/>
  <c r="AF253" i="8"/>
  <c r="AF242" i="8"/>
  <c r="AF104" i="8"/>
  <c r="AF101" i="8"/>
  <c r="AF92" i="8"/>
  <c r="AF207" i="8"/>
  <c r="AF218" i="8"/>
  <c r="AF283" i="8"/>
  <c r="AF272" i="8"/>
  <c r="AF247" i="8"/>
  <c r="AF236" i="8"/>
  <c r="AF211" i="8"/>
  <c r="AF219" i="8"/>
  <c r="AF157" i="8"/>
  <c r="AF213" i="8"/>
  <c r="AF210" i="8"/>
  <c r="AF208" i="8"/>
  <c r="AF217" i="8"/>
  <c r="AF202" i="8"/>
  <c r="AF193" i="8"/>
  <c r="AF155" i="8"/>
  <c r="AF152" i="8"/>
  <c r="AF149" i="8"/>
  <c r="AF146" i="8"/>
  <c r="AF154" i="8"/>
  <c r="AF145" i="8"/>
  <c r="AF136" i="8"/>
  <c r="AF209" i="8"/>
  <c r="AF156" i="8"/>
  <c r="AF130" i="8"/>
  <c r="AF78" i="8"/>
  <c r="AF75" i="8"/>
  <c r="AF62" i="8"/>
  <c r="AF56" i="8"/>
  <c r="AF127" i="8"/>
  <c r="AF124" i="8"/>
  <c r="AF121" i="8"/>
  <c r="AF118" i="8"/>
  <c r="AF115" i="8"/>
  <c r="AF112" i="8"/>
  <c r="AF108" i="8"/>
  <c r="AF206" i="8"/>
  <c r="AF203" i="8"/>
  <c r="AF200" i="8"/>
  <c r="AF197" i="8"/>
  <c r="AF194" i="8"/>
  <c r="AF191" i="8"/>
  <c r="AF188" i="8"/>
  <c r="AF185" i="8"/>
  <c r="AF182" i="8"/>
  <c r="AF179" i="8"/>
  <c r="AF176" i="8"/>
  <c r="AF173" i="8"/>
  <c r="AF170" i="8"/>
  <c r="AF167" i="8"/>
  <c r="AF164" i="8"/>
  <c r="AF161" i="8"/>
  <c r="AF129" i="8"/>
  <c r="AF143" i="8"/>
  <c r="AF140" i="8"/>
  <c r="AF137" i="8"/>
  <c r="AF134" i="8"/>
  <c r="AF131" i="8"/>
  <c r="AF205" i="8"/>
  <c r="AF199" i="8"/>
  <c r="AF196" i="8"/>
  <c r="AF190" i="8"/>
  <c r="AF187" i="8"/>
  <c r="AF184" i="8"/>
  <c r="AF181" i="8"/>
  <c r="AF178" i="8"/>
  <c r="AF175" i="8"/>
  <c r="AF172" i="8"/>
  <c r="AF169" i="8"/>
  <c r="AF166" i="8"/>
  <c r="AF163" i="8"/>
  <c r="AF160" i="8"/>
  <c r="AF151" i="8"/>
  <c r="AF148" i="8"/>
  <c r="AF142" i="8"/>
  <c r="AF139" i="8"/>
  <c r="AF133" i="8"/>
  <c r="AF204" i="8"/>
  <c r="AF201" i="8"/>
  <c r="AF198" i="8"/>
  <c r="AF195" i="8"/>
  <c r="AF192" i="8"/>
  <c r="AF189" i="8"/>
  <c r="AF186" i="8"/>
  <c r="AF183" i="8"/>
  <c r="AF180" i="8"/>
  <c r="AF177" i="8"/>
  <c r="AF174" i="8"/>
  <c r="AF171" i="8"/>
  <c r="AF168" i="8"/>
  <c r="AF165" i="8"/>
  <c r="AF162" i="8"/>
  <c r="AF159" i="8"/>
  <c r="AF81" i="8"/>
  <c r="AF41" i="8"/>
  <c r="AF111" i="8"/>
  <c r="AF122" i="8"/>
  <c r="AF119" i="8"/>
  <c r="AF116" i="8"/>
  <c r="AF113" i="8"/>
  <c r="AF105" i="8"/>
  <c r="AF102" i="8"/>
  <c r="AF99" i="8"/>
  <c r="AF96" i="8"/>
  <c r="AF93" i="8"/>
  <c r="AF90" i="8"/>
  <c r="AF87" i="8"/>
  <c r="AF106" i="8"/>
  <c r="AF126" i="8"/>
  <c r="AF123" i="8"/>
  <c r="AF120" i="8"/>
  <c r="AF117" i="8"/>
  <c r="AF114" i="8"/>
  <c r="AF103" i="8"/>
  <c r="AF100" i="8"/>
  <c r="AF97" i="8"/>
  <c r="AF94" i="8"/>
  <c r="AF91" i="8"/>
  <c r="AF88" i="8"/>
  <c r="AF85" i="8"/>
  <c r="AF82" i="8"/>
  <c r="AF32" i="8"/>
  <c r="AF74" i="8"/>
  <c r="AF84" i="8"/>
  <c r="AF109" i="8"/>
  <c r="AF110" i="8"/>
  <c r="AF95" i="8"/>
  <c r="AF86" i="8"/>
  <c r="AF83" i="8"/>
  <c r="AF19" i="8"/>
  <c r="AF55" i="8"/>
  <c r="AF49" i="8"/>
  <c r="AF40" i="8"/>
  <c r="AF31" i="8"/>
  <c r="AF28" i="8"/>
  <c r="AF107" i="8"/>
  <c r="AF22" i="8"/>
  <c r="AF10" i="8"/>
  <c r="AF25" i="8"/>
  <c r="AF51" i="8"/>
  <c r="AF42" i="8"/>
  <c r="AF36" i="8"/>
  <c r="AF66" i="8"/>
  <c r="AF13" i="8"/>
  <c r="AF59" i="8"/>
  <c r="AF98" i="8"/>
  <c r="AF16" i="8"/>
  <c r="AF80" i="8"/>
  <c r="AF89" i="8"/>
  <c r="AF68" i="8"/>
  <c r="AF125" i="8"/>
  <c r="AF72" i="8"/>
  <c r="AF69" i="8"/>
  <c r="AF58" i="8"/>
  <c r="AF53" i="8"/>
  <c r="AF50" i="8"/>
  <c r="AF47" i="8"/>
  <c r="AF44" i="8"/>
  <c r="AF38" i="8"/>
  <c r="AF35" i="8"/>
  <c r="AF77" i="8"/>
  <c r="AF71" i="8"/>
  <c r="AF79" i="8"/>
  <c r="AF76" i="8"/>
  <c r="AF65" i="8"/>
  <c r="AF73" i="8"/>
  <c r="AF70" i="8"/>
  <c r="AF67" i="8"/>
  <c r="AF57" i="8"/>
  <c r="AF52" i="8"/>
  <c r="AF46" i="8"/>
  <c r="AF9" i="8"/>
  <c r="AF54" i="8"/>
  <c r="AF43" i="8"/>
  <c r="AF48" i="8"/>
  <c r="AF37" i="8"/>
  <c r="AF64" i="8"/>
  <c r="AF61" i="8"/>
  <c r="AF45" i="8"/>
  <c r="AF34" i="8"/>
  <c r="AF39" i="8"/>
  <c r="AF63" i="8"/>
  <c r="AF60" i="8"/>
  <c r="AF33" i="8"/>
  <c r="AF30" i="8"/>
  <c r="AF7" i="8"/>
  <c r="AF11" i="8"/>
  <c r="AF23" i="8"/>
  <c r="AF29" i="8"/>
  <c r="AF12" i="8"/>
  <c r="AF15" i="8"/>
  <c r="AF18" i="8"/>
  <c r="AF21" i="8"/>
  <c r="AF24" i="8"/>
  <c r="AF27" i="8"/>
  <c r="AF8" i="8"/>
  <c r="AF17" i="8"/>
  <c r="AF20" i="8"/>
  <c r="AF14" i="8"/>
  <c r="AF26" i="8"/>
  <c r="AF220" i="3"/>
  <c r="AF105" i="4"/>
  <c r="AF96" i="4"/>
  <c r="AF243" i="52"/>
  <c r="AF168" i="52"/>
  <c r="AF257" i="5"/>
  <c r="AF169" i="3"/>
  <c r="AF171" i="4"/>
  <c r="AF259" i="52"/>
  <c r="AF244" i="52"/>
  <c r="AF221" i="52"/>
  <c r="AF217" i="52"/>
  <c r="AF191" i="52"/>
  <c r="AF187" i="52"/>
  <c r="AF72" i="15"/>
  <c r="AF60" i="15"/>
  <c r="AF159" i="15"/>
  <c r="AF83" i="15"/>
  <c r="AF80" i="15"/>
  <c r="AF169" i="15"/>
  <c r="AF161" i="3"/>
  <c r="AF246" i="3"/>
  <c r="AF243" i="3"/>
  <c r="AF229" i="3"/>
  <c r="AF209" i="3"/>
  <c r="AF198" i="3"/>
  <c r="AF195" i="3"/>
  <c r="AF156" i="4"/>
  <c r="AF153" i="4"/>
  <c r="AF147" i="4"/>
  <c r="AF123" i="4"/>
  <c r="AF117" i="4"/>
  <c r="AF111" i="4"/>
  <c r="AF38" i="5"/>
  <c r="AF35" i="5"/>
  <c r="AF387" i="52"/>
  <c r="AF351" i="52"/>
  <c r="AF206" i="52"/>
  <c r="AF105" i="52"/>
  <c r="AF301" i="5"/>
  <c r="AF298" i="5"/>
  <c r="AF229" i="5"/>
  <c r="AF226" i="5"/>
  <c r="AF117" i="15"/>
  <c r="AF98" i="3"/>
  <c r="AF234" i="3"/>
  <c r="AF254" i="4"/>
  <c r="AF233" i="4"/>
  <c r="AF221" i="4"/>
  <c r="AF206" i="4"/>
  <c r="AF188" i="4"/>
  <c r="AF176" i="4"/>
  <c r="AF350" i="52"/>
  <c r="AF303" i="52"/>
  <c r="AF273" i="52"/>
  <c r="AF239" i="52"/>
  <c r="AF251" i="5"/>
  <c r="AF97" i="7"/>
  <c r="AF230" i="7"/>
  <c r="AF88" i="15"/>
  <c r="AF82" i="15"/>
  <c r="AF168" i="15"/>
  <c r="AF228" i="3"/>
  <c r="AF214" i="3"/>
  <c r="AF178" i="3"/>
  <c r="AF175" i="3"/>
  <c r="AF172" i="3"/>
  <c r="AF149" i="4"/>
  <c r="AF122" i="4"/>
  <c r="AF119" i="4"/>
  <c r="AF110" i="4"/>
  <c r="AF107" i="4"/>
  <c r="AF407" i="52"/>
  <c r="AF299" i="52"/>
  <c r="AF288" i="52"/>
  <c r="AF129" i="6"/>
  <c r="AF218" i="6"/>
  <c r="AF215" i="6"/>
  <c r="AF212" i="6"/>
  <c r="AF305" i="6"/>
  <c r="AF302" i="6"/>
  <c r="AF299" i="6"/>
  <c r="AF296" i="6"/>
  <c r="AF293" i="6"/>
  <c r="AF290" i="6"/>
  <c r="AF287" i="6"/>
  <c r="AF284" i="6"/>
  <c r="AF281" i="6"/>
  <c r="AF278" i="6"/>
  <c r="AF275" i="6"/>
  <c r="AF272" i="6"/>
  <c r="AF269" i="6"/>
  <c r="AF266" i="6"/>
  <c r="AF263" i="6"/>
  <c r="AF260" i="6"/>
  <c r="AF257" i="6"/>
  <c r="AF254" i="6"/>
  <c r="AF251" i="6"/>
  <c r="AF248" i="6"/>
  <c r="AF245" i="6"/>
  <c r="AF242" i="6"/>
  <c r="AF239" i="6"/>
  <c r="AF233" i="6"/>
  <c r="AF227" i="6"/>
  <c r="AF224" i="6"/>
  <c r="AF221" i="6"/>
  <c r="AF153" i="15"/>
  <c r="AF390" i="52"/>
  <c r="AF310" i="52"/>
  <c r="AF254" i="5"/>
  <c r="AF89" i="3"/>
  <c r="AF236" i="4"/>
  <c r="AF209" i="4"/>
  <c r="AF182" i="4"/>
  <c r="AF383" i="52"/>
  <c r="AF211" i="7"/>
  <c r="AF224" i="7"/>
  <c r="AF162" i="15"/>
  <c r="AF255" i="15"/>
  <c r="AF252" i="15"/>
  <c r="AF249" i="15"/>
  <c r="AF246" i="15"/>
  <c r="AF243" i="15"/>
  <c r="AF240" i="15"/>
  <c r="AF237" i="15"/>
  <c r="AF234" i="15"/>
  <c r="AF231" i="15"/>
  <c r="AF228" i="15"/>
  <c r="AF225" i="15"/>
  <c r="AF222" i="15"/>
  <c r="AF219" i="15"/>
  <c r="AF216" i="15"/>
  <c r="AF213" i="15"/>
  <c r="AF210" i="15"/>
  <c r="AF207" i="15"/>
  <c r="AF204" i="15"/>
  <c r="AF201" i="15"/>
  <c r="AF198" i="15"/>
  <c r="AF195" i="15"/>
  <c r="AF192" i="15"/>
  <c r="AF189" i="15"/>
  <c r="AF186" i="15"/>
  <c r="AF183" i="15"/>
  <c r="AF180" i="15"/>
  <c r="AF177" i="15"/>
  <c r="AF256" i="3"/>
  <c r="AF225" i="3"/>
  <c r="AF211" i="3"/>
  <c r="AF208" i="3"/>
  <c r="AF364" i="52"/>
  <c r="AF353" i="52"/>
  <c r="AF346" i="52"/>
  <c r="AF316" i="52"/>
  <c r="AF309" i="52"/>
  <c r="AF302" i="52"/>
  <c r="AF276" i="52"/>
  <c r="AF242" i="52"/>
  <c r="AF204" i="52"/>
  <c r="AF178" i="52"/>
  <c r="AF145" i="52"/>
  <c r="AF137" i="52"/>
  <c r="AF282" i="5"/>
  <c r="AF268" i="5"/>
  <c r="AF156" i="15"/>
  <c r="AF120" i="15"/>
  <c r="AF101" i="3"/>
  <c r="AF164" i="4"/>
  <c r="AF242" i="4"/>
  <c r="AF215" i="4"/>
  <c r="AF203" i="4"/>
  <c r="AF191" i="4"/>
  <c r="AF179" i="4"/>
  <c r="AF130" i="52"/>
  <c r="AF149" i="15"/>
  <c r="AF113" i="15"/>
  <c r="AF105" i="15"/>
  <c r="AF93" i="15"/>
  <c r="AF233" i="3"/>
  <c r="AF238" i="7"/>
  <c r="AF235" i="7"/>
  <c r="AF150" i="15"/>
  <c r="AF123" i="15"/>
  <c r="AF237" i="3"/>
  <c r="AF189" i="3"/>
  <c r="AF64" i="5"/>
  <c r="AF365" i="52"/>
  <c r="AF150" i="52"/>
  <c r="AF92" i="3"/>
  <c r="AF80" i="3"/>
  <c r="AF217" i="3"/>
  <c r="AF248" i="4"/>
  <c r="AF230" i="4"/>
  <c r="AF218" i="4"/>
  <c r="AF197" i="4"/>
  <c r="AF185" i="4"/>
  <c r="AF173" i="4"/>
  <c r="AF296" i="7"/>
  <c r="AF227" i="7"/>
  <c r="AF83" i="4"/>
  <c r="AF80" i="4"/>
  <c r="AF169" i="4"/>
  <c r="AF166" i="4"/>
  <c r="AF163" i="4"/>
  <c r="AF256" i="4"/>
  <c r="AF253" i="4"/>
  <c r="AF250" i="4"/>
  <c r="AF247" i="4"/>
  <c r="AF244" i="4"/>
  <c r="AF241" i="4"/>
  <c r="AF238" i="4"/>
  <c r="AF235" i="4"/>
  <c r="AF232" i="4"/>
  <c r="AF229" i="4"/>
  <c r="AF226" i="4"/>
  <c r="AF223" i="4"/>
  <c r="AF220" i="4"/>
  <c r="AF217" i="4"/>
  <c r="AF214" i="4"/>
  <c r="AF211" i="4"/>
  <c r="AF208" i="4"/>
  <c r="AF205" i="4"/>
  <c r="AF202" i="4"/>
  <c r="AF199" i="4"/>
  <c r="AF196" i="4"/>
  <c r="AF193" i="4"/>
  <c r="AF190" i="4"/>
  <c r="AF187" i="4"/>
  <c r="AF184" i="4"/>
  <c r="AF181" i="4"/>
  <c r="AF178" i="4"/>
  <c r="AF175" i="4"/>
  <c r="AF172" i="4"/>
  <c r="AF396" i="52"/>
  <c r="AF378" i="52"/>
  <c r="AF335" i="52"/>
  <c r="AF327" i="52"/>
  <c r="AF291" i="52"/>
  <c r="AF287" i="52"/>
  <c r="AF103" i="52"/>
  <c r="AF104" i="3"/>
  <c r="AF86" i="3"/>
  <c r="AF170" i="4"/>
  <c r="AF245" i="4"/>
  <c r="AF227" i="4"/>
  <c r="AF212" i="4"/>
  <c r="AF194" i="4"/>
  <c r="AF138" i="52"/>
  <c r="AF123" i="52"/>
  <c r="AF103" i="7"/>
  <c r="AF63" i="52"/>
  <c r="AF107" i="15"/>
  <c r="AF87" i="15"/>
  <c r="AF84" i="15"/>
  <c r="AF167" i="15"/>
  <c r="AF165" i="3"/>
  <c r="AF247" i="3"/>
  <c r="AF244" i="3"/>
  <c r="AF213" i="3"/>
  <c r="AF199" i="3"/>
  <c r="AF196" i="3"/>
  <c r="AF177" i="3"/>
  <c r="AF174" i="3"/>
  <c r="AF171" i="3"/>
  <c r="AF151" i="4"/>
  <c r="AF121" i="4"/>
  <c r="AF118" i="4"/>
  <c r="AF109" i="4"/>
  <c r="AF409" i="52"/>
  <c r="AF371" i="52"/>
  <c r="AF367" i="52"/>
  <c r="AF323" i="52"/>
  <c r="AF308" i="52"/>
  <c r="AF241" i="52"/>
  <c r="AF177" i="52"/>
  <c r="AF159" i="52"/>
  <c r="AF106" i="52"/>
  <c r="AF84" i="52"/>
  <c r="AF293" i="5"/>
  <c r="AF290" i="5"/>
  <c r="AF266" i="7"/>
  <c r="AF126" i="15"/>
  <c r="AF106" i="15"/>
  <c r="AF223" i="3"/>
  <c r="AF181" i="3"/>
  <c r="AF102" i="4"/>
  <c r="AF93" i="4"/>
  <c r="AF61" i="5"/>
  <c r="AF108" i="52"/>
  <c r="AF299" i="7"/>
  <c r="AF100" i="15"/>
  <c r="AF95" i="3"/>
  <c r="AF83" i="3"/>
  <c r="AF231" i="3"/>
  <c r="AF167" i="4"/>
  <c r="AF251" i="4"/>
  <c r="AF239" i="4"/>
  <c r="AF224" i="4"/>
  <c r="AF200" i="4"/>
  <c r="AF119" i="52"/>
  <c r="AF45" i="15"/>
  <c r="AF42" i="15"/>
  <c r="AF104" i="15"/>
  <c r="AF221" i="3"/>
  <c r="AF182" i="3"/>
  <c r="AF406" i="52"/>
  <c r="AF341" i="52"/>
  <c r="AF334" i="52"/>
  <c r="AF315" i="52"/>
  <c r="AF271" i="52"/>
  <c r="AF237" i="52"/>
  <c r="AF173" i="52"/>
  <c r="AF263" i="7"/>
  <c r="AF260" i="7"/>
  <c r="AF84" i="5"/>
  <c r="AF283" i="7"/>
  <c r="AF379" i="52"/>
  <c r="AF358" i="52"/>
  <c r="AF257" i="52"/>
  <c r="AF231" i="52"/>
  <c r="AF183" i="52"/>
  <c r="AF165" i="52"/>
  <c r="AF129" i="52"/>
  <c r="AF94" i="52"/>
  <c r="AF87" i="52"/>
  <c r="AF101" i="5"/>
  <c r="AF98" i="5"/>
  <c r="AF95" i="5"/>
  <c r="AF86" i="5"/>
  <c r="AF159" i="5"/>
  <c r="AF295" i="5"/>
  <c r="AF284" i="5"/>
  <c r="AF259" i="5"/>
  <c r="AF248" i="5"/>
  <c r="AF223" i="5"/>
  <c r="AF199" i="6"/>
  <c r="AF196" i="7"/>
  <c r="AF190" i="7"/>
  <c r="AF187" i="7"/>
  <c r="AF184" i="7"/>
  <c r="AF181" i="7"/>
  <c r="AF178" i="7"/>
  <c r="AF175" i="7"/>
  <c r="AF172" i="7"/>
  <c r="AF169" i="7"/>
  <c r="AF166" i="7"/>
  <c r="AF163" i="7"/>
  <c r="AF160" i="7"/>
  <c r="AF157" i="7"/>
  <c r="AF304" i="7"/>
  <c r="AF293" i="7"/>
  <c r="AF268" i="7"/>
  <c r="AF257" i="7"/>
  <c r="AF232" i="7"/>
  <c r="AF221" i="7"/>
  <c r="AF389" i="52"/>
  <c r="AF375" i="52"/>
  <c r="AF354" i="52"/>
  <c r="AF311" i="52"/>
  <c r="AF307" i="52"/>
  <c r="AF290" i="52"/>
  <c r="AF245" i="52"/>
  <c r="AF227" i="52"/>
  <c r="AF212" i="52"/>
  <c r="AF205" i="52"/>
  <c r="AF179" i="52"/>
  <c r="AF175" i="52"/>
  <c r="AF125" i="52"/>
  <c r="AF118" i="52"/>
  <c r="AF111" i="52"/>
  <c r="AF292" i="5"/>
  <c r="AF281" i="5"/>
  <c r="AF256" i="5"/>
  <c r="AF245" i="5"/>
  <c r="AF81" i="6"/>
  <c r="AF217" i="6"/>
  <c r="AF214" i="6"/>
  <c r="AF211" i="6"/>
  <c r="AF304" i="6"/>
  <c r="AF301" i="6"/>
  <c r="AF298" i="6"/>
  <c r="AF295" i="6"/>
  <c r="AF292" i="6"/>
  <c r="AF289" i="6"/>
  <c r="AF286" i="6"/>
  <c r="AF283" i="6"/>
  <c r="AF280" i="6"/>
  <c r="AF277" i="6"/>
  <c r="AF274" i="6"/>
  <c r="AF271" i="6"/>
  <c r="AF268" i="6"/>
  <c r="AF265" i="6"/>
  <c r="AF262" i="6"/>
  <c r="AF259" i="6"/>
  <c r="AF256" i="6"/>
  <c r="AF253" i="6"/>
  <c r="AF247" i="6"/>
  <c r="AF244" i="6"/>
  <c r="AF241" i="6"/>
  <c r="AF238" i="6"/>
  <c r="AF235" i="6"/>
  <c r="AF232" i="6"/>
  <c r="AF229" i="6"/>
  <c r="AF226" i="6"/>
  <c r="AF223" i="6"/>
  <c r="AF50" i="7"/>
  <c r="AF47" i="7"/>
  <c r="AF38" i="7"/>
  <c r="AF35" i="7"/>
  <c r="AF65" i="7"/>
  <c r="AF119" i="7"/>
  <c r="AF301" i="7"/>
  <c r="AF290" i="7"/>
  <c r="AF265" i="7"/>
  <c r="AF254" i="7"/>
  <c r="AF229" i="7"/>
  <c r="AF154" i="6"/>
  <c r="AF343" i="52"/>
  <c r="AF293" i="52"/>
  <c r="AF263" i="52"/>
  <c r="AF256" i="52"/>
  <c r="AF230" i="52"/>
  <c r="AF226" i="52"/>
  <c r="AF219" i="52"/>
  <c r="AF215" i="52"/>
  <c r="AF211" i="52"/>
  <c r="AF193" i="52"/>
  <c r="AF182" i="52"/>
  <c r="AF164" i="52"/>
  <c r="AF154" i="52"/>
  <c r="AF147" i="52"/>
  <c r="AF143" i="52"/>
  <c r="AF128" i="52"/>
  <c r="AF110" i="52"/>
  <c r="AF215" i="5"/>
  <c r="AF212" i="5"/>
  <c r="AF286" i="5"/>
  <c r="AF275" i="5"/>
  <c r="AF250" i="5"/>
  <c r="AF239" i="5"/>
  <c r="AF295" i="7"/>
  <c r="AF284" i="7"/>
  <c r="AF259" i="7"/>
  <c r="AF248" i="7"/>
  <c r="AF292" i="7"/>
  <c r="AF289" i="7"/>
  <c r="AF278" i="7"/>
  <c r="AF253" i="7"/>
  <c r="AF266" i="52"/>
  <c r="AF262" i="52"/>
  <c r="AF255" i="52"/>
  <c r="AF247" i="52"/>
  <c r="AF207" i="52"/>
  <c r="AF192" i="52"/>
  <c r="AF170" i="52"/>
  <c r="AF156" i="52"/>
  <c r="AF153" i="52"/>
  <c r="AF142" i="52"/>
  <c r="AF135" i="52"/>
  <c r="AF131" i="52"/>
  <c r="AF120" i="52"/>
  <c r="AF109" i="52"/>
  <c r="AF96" i="52"/>
  <c r="AF85" i="52"/>
  <c r="AF81" i="52"/>
  <c r="AF169" i="5"/>
  <c r="AF166" i="5"/>
  <c r="AF128" i="5"/>
  <c r="AF217" i="5"/>
  <c r="AF302" i="5"/>
  <c r="AF277" i="5"/>
  <c r="AF266" i="5"/>
  <c r="AF241" i="5"/>
  <c r="AF230" i="5"/>
  <c r="AF49" i="7"/>
  <c r="AF79" i="7"/>
  <c r="AF73" i="7"/>
  <c r="AF70" i="7"/>
  <c r="AF127" i="7"/>
  <c r="AF124" i="7"/>
  <c r="AF121" i="7"/>
  <c r="AF118" i="7"/>
  <c r="AF215" i="7"/>
  <c r="AF286" i="7"/>
  <c r="AF275" i="7"/>
  <c r="AF250" i="7"/>
  <c r="AF239" i="7"/>
  <c r="AF83" i="7"/>
  <c r="AF60" i="7"/>
  <c r="AF132" i="7"/>
  <c r="AF150" i="7"/>
  <c r="AF126" i="7"/>
  <c r="AF123" i="7"/>
  <c r="AF120" i="7"/>
  <c r="AF155" i="7"/>
  <c r="AF152" i="7"/>
  <c r="AF149" i="7"/>
  <c r="AF146" i="7"/>
  <c r="AF143" i="7"/>
  <c r="AF209" i="7"/>
  <c r="AF147" i="7"/>
  <c r="AF141" i="7"/>
  <c r="AF62" i="7"/>
  <c r="AF137" i="7"/>
  <c r="AF134" i="7"/>
  <c r="AF131" i="7"/>
  <c r="AF153" i="7"/>
  <c r="AF144" i="7"/>
  <c r="AF217" i="7"/>
  <c r="AF133" i="7"/>
  <c r="AF130" i="7"/>
  <c r="AF214" i="7"/>
  <c r="AF86" i="7"/>
  <c r="AF95" i="7"/>
  <c r="AF112" i="7"/>
  <c r="AF109" i="7"/>
  <c r="AF139" i="7"/>
  <c r="AF92" i="7"/>
  <c r="AF89" i="7"/>
  <c r="AF204" i="7"/>
  <c r="AF198" i="7"/>
  <c r="AF195" i="7"/>
  <c r="AF192" i="7"/>
  <c r="AF189" i="7"/>
  <c r="AF186" i="7"/>
  <c r="AF183" i="7"/>
  <c r="AF180" i="7"/>
  <c r="AF177" i="7"/>
  <c r="AF174" i="7"/>
  <c r="AF171" i="7"/>
  <c r="AF168" i="7"/>
  <c r="AF165" i="7"/>
  <c r="AF162" i="7"/>
  <c r="AF159" i="7"/>
  <c r="AF156" i="7"/>
  <c r="AF136" i="7"/>
  <c r="AF53" i="7"/>
  <c r="AF94" i="7"/>
  <c r="AF138" i="7"/>
  <c r="AF200" i="7"/>
  <c r="AF194" i="7"/>
  <c r="AF191" i="7"/>
  <c r="AF188" i="7"/>
  <c r="AF185" i="7"/>
  <c r="AF182" i="7"/>
  <c r="AF179" i="7"/>
  <c r="AF176" i="7"/>
  <c r="AF173" i="7"/>
  <c r="AF170" i="7"/>
  <c r="AF167" i="7"/>
  <c r="AF164" i="7"/>
  <c r="AF161" i="7"/>
  <c r="AF158" i="7"/>
  <c r="AF135" i="7"/>
  <c r="AF32" i="7"/>
  <c r="AF125" i="7"/>
  <c r="AF122" i="7"/>
  <c r="AF99" i="7"/>
  <c r="AF129" i="7"/>
  <c r="AF113" i="7"/>
  <c r="AF110" i="7"/>
  <c r="AF107" i="7"/>
  <c r="AF98" i="7"/>
  <c r="AF115" i="7"/>
  <c r="AF199" i="7"/>
  <c r="AF75" i="7"/>
  <c r="AF72" i="7"/>
  <c r="AF91" i="7"/>
  <c r="AF206" i="7"/>
  <c r="AF208" i="7"/>
  <c r="AF201" i="7"/>
  <c r="AF44" i="7"/>
  <c r="AF41" i="7"/>
  <c r="AF117" i="7"/>
  <c r="AF106" i="7"/>
  <c r="AF88" i="7"/>
  <c r="AF203" i="7"/>
  <c r="AF193" i="7"/>
  <c r="AF111" i="7"/>
  <c r="AF108" i="7"/>
  <c r="AF85" i="7"/>
  <c r="AF205" i="7"/>
  <c r="AF37" i="7"/>
  <c r="AF100" i="7"/>
  <c r="AF82" i="7"/>
  <c r="AF67" i="7"/>
  <c r="AF105" i="7"/>
  <c r="AF102" i="7"/>
  <c r="AF202" i="7"/>
  <c r="AF197" i="7"/>
  <c r="AF61" i="7"/>
  <c r="AF78" i="7"/>
  <c r="AF69" i="7"/>
  <c r="AF80" i="7"/>
  <c r="AF66" i="7"/>
  <c r="AF56" i="7"/>
  <c r="AF57" i="7"/>
  <c r="AF43" i="7"/>
  <c r="AF77" i="7"/>
  <c r="AF74" i="7"/>
  <c r="AF71" i="7"/>
  <c r="AF31" i="7"/>
  <c r="AF59" i="7"/>
  <c r="AF48" i="7"/>
  <c r="AF76" i="7"/>
  <c r="AF42" i="7"/>
  <c r="AF33" i="7"/>
  <c r="AF68" i="7"/>
  <c r="AF58" i="7"/>
  <c r="AF36" i="7"/>
  <c r="AF39" i="7"/>
  <c r="AF63" i="7"/>
  <c r="AF30" i="7"/>
  <c r="AF55" i="7"/>
  <c r="AF52" i="7"/>
  <c r="AF46" i="7"/>
  <c r="AF54" i="7"/>
  <c r="AF51" i="7"/>
  <c r="AF40" i="7"/>
  <c r="AF64" i="7"/>
  <c r="AF45" i="7"/>
  <c r="AF34" i="7"/>
  <c r="AF89" i="6"/>
  <c r="AF86" i="6"/>
  <c r="AF83" i="6"/>
  <c r="AF198" i="6"/>
  <c r="AF142" i="6"/>
  <c r="AF112" i="6"/>
  <c r="AF109" i="6"/>
  <c r="AF209" i="6"/>
  <c r="AF210" i="6"/>
  <c r="AF148" i="6"/>
  <c r="AF38" i="6"/>
  <c r="AF97" i="6"/>
  <c r="AF201" i="6"/>
  <c r="AF151" i="6"/>
  <c r="AF153" i="6"/>
  <c r="AF141" i="6"/>
  <c r="AF85" i="6"/>
  <c r="AF82" i="6"/>
  <c r="AF114" i="6"/>
  <c r="AF208" i="6"/>
  <c r="AF98" i="6"/>
  <c r="AF79" i="6"/>
  <c r="AF125" i="6"/>
  <c r="AF87" i="6"/>
  <c r="AF196" i="6"/>
  <c r="AF193" i="6"/>
  <c r="AF190" i="6"/>
  <c r="AF187" i="6"/>
  <c r="AF184" i="6"/>
  <c r="AF181" i="6"/>
  <c r="AF178" i="6"/>
  <c r="AF175" i="6"/>
  <c r="AF172" i="6"/>
  <c r="AF169" i="6"/>
  <c r="AF166" i="6"/>
  <c r="AF163" i="6"/>
  <c r="AF160" i="6"/>
  <c r="AF157" i="6"/>
  <c r="AF152" i="6"/>
  <c r="AF146" i="6"/>
  <c r="AF140" i="6"/>
  <c r="AF139" i="6"/>
  <c r="AF116" i="6"/>
  <c r="AF105" i="6"/>
  <c r="AF102" i="6"/>
  <c r="AF200" i="6"/>
  <c r="AF128" i="6"/>
  <c r="AF188" i="6"/>
  <c r="AF179" i="6"/>
  <c r="AF167" i="6"/>
  <c r="AF66" i="6"/>
  <c r="AF84" i="6"/>
  <c r="AF205" i="6"/>
  <c r="AF202" i="6"/>
  <c r="AF147" i="6"/>
  <c r="AF36" i="6"/>
  <c r="AF93" i="6"/>
  <c r="AF191" i="6"/>
  <c r="AF121" i="6"/>
  <c r="AF118" i="6"/>
  <c r="AF104" i="6"/>
  <c r="AF155" i="6"/>
  <c r="AF144" i="6"/>
  <c r="AF185" i="6"/>
  <c r="AF164" i="6"/>
  <c r="AF194" i="6"/>
  <c r="AF173" i="6"/>
  <c r="AF161" i="6"/>
  <c r="AF56" i="6"/>
  <c r="AF106" i="6"/>
  <c r="AF149" i="6"/>
  <c r="AF138" i="6"/>
  <c r="AF96" i="6"/>
  <c r="AF182" i="6"/>
  <c r="AF176" i="6"/>
  <c r="AF170" i="6"/>
  <c r="AF158" i="6"/>
  <c r="AF150" i="6"/>
  <c r="AF120" i="6"/>
  <c r="AF100" i="6"/>
  <c r="AF143" i="6"/>
  <c r="AF132" i="6"/>
  <c r="AF73" i="6"/>
  <c r="AF70" i="6"/>
  <c r="AF108" i="6"/>
  <c r="AF94" i="6"/>
  <c r="AF91" i="6"/>
  <c r="AF88" i="6"/>
  <c r="AF195" i="6"/>
  <c r="AF192" i="6"/>
  <c r="AF189" i="6"/>
  <c r="AF186" i="6"/>
  <c r="AF183" i="6"/>
  <c r="AF180" i="6"/>
  <c r="AF177" i="6"/>
  <c r="AF174" i="6"/>
  <c r="AF171" i="6"/>
  <c r="AF168" i="6"/>
  <c r="AF165" i="6"/>
  <c r="AF162" i="6"/>
  <c r="AF159" i="6"/>
  <c r="AF156" i="6"/>
  <c r="AF137" i="6"/>
  <c r="AF134" i="6"/>
  <c r="AF47" i="6"/>
  <c r="AF78" i="6"/>
  <c r="AF119" i="6"/>
  <c r="AF95" i="6"/>
  <c r="AF113" i="6"/>
  <c r="AF92" i="6"/>
  <c r="AF122" i="6"/>
  <c r="AF110" i="6"/>
  <c r="AF204" i="6"/>
  <c r="AF46" i="6"/>
  <c r="AF43" i="6"/>
  <c r="AF65" i="6"/>
  <c r="AF107" i="6"/>
  <c r="AF99" i="6"/>
  <c r="AF111" i="6"/>
  <c r="AF76" i="6"/>
  <c r="AF123" i="6"/>
  <c r="AF197" i="6"/>
  <c r="AF67" i="6"/>
  <c r="AF64" i="6"/>
  <c r="AF117" i="6"/>
  <c r="AF101" i="6"/>
  <c r="AF207" i="6"/>
  <c r="AF60" i="6"/>
  <c r="AF71" i="6"/>
  <c r="AF34" i="6"/>
  <c r="AF31" i="6"/>
  <c r="AF68" i="6"/>
  <c r="AF45" i="6"/>
  <c r="AF39" i="6"/>
  <c r="AF62" i="6"/>
  <c r="AF59" i="6"/>
  <c r="AF50" i="6"/>
  <c r="AF44" i="6"/>
  <c r="AF41" i="6"/>
  <c r="AF75" i="6"/>
  <c r="AF58" i="6"/>
  <c r="AF72" i="6"/>
  <c r="AF80" i="6"/>
  <c r="AF69" i="6"/>
  <c r="AF63" i="6"/>
  <c r="AF33" i="6"/>
  <c r="AF55" i="6"/>
  <c r="AF52" i="6"/>
  <c r="AF57" i="6"/>
  <c r="AF49" i="6"/>
  <c r="AF32" i="6"/>
  <c r="AF54" i="6"/>
  <c r="AF51" i="6"/>
  <c r="AF40" i="6"/>
  <c r="AF48" i="6"/>
  <c r="AF37" i="6"/>
  <c r="AF61" i="6"/>
  <c r="AF53" i="6"/>
  <c r="AF42" i="6"/>
  <c r="AF70" i="5"/>
  <c r="AF205" i="5"/>
  <c r="AF202" i="5"/>
  <c r="AF199" i="5"/>
  <c r="AF196" i="5"/>
  <c r="AF193" i="5"/>
  <c r="AF184" i="5"/>
  <c r="AF181" i="5"/>
  <c r="AF178" i="5"/>
  <c r="AF129" i="5"/>
  <c r="AF135" i="5"/>
  <c r="AF81" i="5"/>
  <c r="AF152" i="5"/>
  <c r="AF146" i="5"/>
  <c r="AF140" i="5"/>
  <c r="AF104" i="5"/>
  <c r="AF183" i="5"/>
  <c r="AF177" i="5"/>
  <c r="AF174" i="5"/>
  <c r="AF126" i="5"/>
  <c r="AF209" i="5"/>
  <c r="AF168" i="5"/>
  <c r="AF148" i="5"/>
  <c r="AF145" i="5"/>
  <c r="AF133" i="5"/>
  <c r="AF214" i="5"/>
  <c r="AF100" i="5"/>
  <c r="AF94" i="5"/>
  <c r="AF91" i="5"/>
  <c r="AF211" i="5"/>
  <c r="AF89" i="5"/>
  <c r="AF201" i="5"/>
  <c r="AF195" i="5"/>
  <c r="AF192" i="5"/>
  <c r="AF175" i="5"/>
  <c r="AF158" i="5"/>
  <c r="AF153" i="5"/>
  <c r="AF117" i="5"/>
  <c r="AF189" i="5"/>
  <c r="AF186" i="5"/>
  <c r="AF150" i="5"/>
  <c r="AF60" i="5"/>
  <c r="AF114" i="5"/>
  <c r="AF180" i="5"/>
  <c r="AF163" i="5"/>
  <c r="AF155" i="5"/>
  <c r="AF144" i="5"/>
  <c r="AF125" i="5"/>
  <c r="AF122" i="5"/>
  <c r="AF119" i="5"/>
  <c r="AF85" i="5"/>
  <c r="AF82" i="5"/>
  <c r="AF188" i="5"/>
  <c r="AF185" i="5"/>
  <c r="AF171" i="5"/>
  <c r="AF149" i="5"/>
  <c r="AF138" i="5"/>
  <c r="AF69" i="5"/>
  <c r="AF113" i="5"/>
  <c r="AF96" i="5"/>
  <c r="AF90" i="5"/>
  <c r="AF87" i="5"/>
  <c r="AF179" i="5"/>
  <c r="AF165" i="5"/>
  <c r="AF162" i="5"/>
  <c r="AF143" i="5"/>
  <c r="AF132" i="5"/>
  <c r="AF187" i="5"/>
  <c r="AF170" i="5"/>
  <c r="AF156" i="5"/>
  <c r="AF137" i="5"/>
  <c r="AF74" i="5"/>
  <c r="AF71" i="5"/>
  <c r="AF68" i="5"/>
  <c r="AF127" i="5"/>
  <c r="AF55" i="5"/>
  <c r="AF121" i="5"/>
  <c r="AF43" i="5"/>
  <c r="AF37" i="5"/>
  <c r="AF34" i="5"/>
  <c r="AF73" i="5"/>
  <c r="AF115" i="5"/>
  <c r="AF112" i="5"/>
  <c r="AF109" i="5"/>
  <c r="AF106" i="5"/>
  <c r="AF92" i="5"/>
  <c r="AF207" i="5"/>
  <c r="AF118" i="5"/>
  <c r="AF123" i="5"/>
  <c r="AF120" i="5"/>
  <c r="AF103" i="5"/>
  <c r="AF65" i="5"/>
  <c r="AF42" i="5"/>
  <c r="AF124" i="5"/>
  <c r="AF111" i="5"/>
  <c r="AF108" i="5"/>
  <c r="AF97" i="5"/>
  <c r="AF93" i="5"/>
  <c r="AF56" i="5"/>
  <c r="AF105" i="5"/>
  <c r="AF102" i="5"/>
  <c r="AF88" i="5"/>
  <c r="AF41" i="5"/>
  <c r="AF32" i="5"/>
  <c r="AF110" i="5"/>
  <c r="AF107" i="5"/>
  <c r="AF204" i="5"/>
  <c r="AF198" i="5"/>
  <c r="AF54" i="5"/>
  <c r="AF48" i="5"/>
  <c r="AF45" i="5"/>
  <c r="AF62" i="5"/>
  <c r="AF59" i="5"/>
  <c r="AF53" i="5"/>
  <c r="AF36" i="5"/>
  <c r="AF78" i="5"/>
  <c r="AF75" i="5"/>
  <c r="AF72" i="5"/>
  <c r="AF80" i="5"/>
  <c r="AF77" i="5"/>
  <c r="AF31" i="5"/>
  <c r="AF49" i="5"/>
  <c r="AF76" i="5"/>
  <c r="AF66" i="5"/>
  <c r="AF399" i="52"/>
  <c r="AF363" i="52"/>
  <c r="AF176" i="52"/>
  <c r="AF92" i="52"/>
  <c r="AF236" i="52"/>
  <c r="AF116" i="52"/>
  <c r="AF104" i="52"/>
  <c r="AF296" i="52"/>
  <c r="AF188" i="52"/>
  <c r="AF284" i="52"/>
  <c r="AF200" i="52"/>
  <c r="AF140" i="52"/>
  <c r="AF260" i="52"/>
  <c r="AF152" i="52"/>
  <c r="AF67" i="52"/>
  <c r="AF272" i="52"/>
  <c r="AF58" i="5"/>
  <c r="AF39" i="5"/>
  <c r="AF63" i="5"/>
  <c r="AF33" i="5"/>
  <c r="AF30" i="5"/>
  <c r="AF57" i="5"/>
  <c r="AF52" i="5"/>
  <c r="AF79" i="5"/>
  <c r="AF46" i="5"/>
  <c r="AF51" i="5"/>
  <c r="AF40" i="5"/>
  <c r="AF114" i="4"/>
  <c r="AF88" i="4"/>
  <c r="AF54" i="4"/>
  <c r="AF99" i="4"/>
  <c r="AF76" i="4"/>
  <c r="AF72" i="4"/>
  <c r="AF64" i="4"/>
  <c r="AF60" i="4"/>
  <c r="AF143" i="4"/>
  <c r="AF140" i="4"/>
  <c r="AF137" i="4"/>
  <c r="AF161" i="4"/>
  <c r="AF159" i="4"/>
  <c r="AF142" i="4"/>
  <c r="AF139" i="4"/>
  <c r="AF136" i="4"/>
  <c r="AF89" i="4"/>
  <c r="AF37" i="4"/>
  <c r="AF34" i="4"/>
  <c r="AF150" i="4"/>
  <c r="AF133" i="4"/>
  <c r="AF130" i="4"/>
  <c r="AF127" i="4"/>
  <c r="AF124" i="4"/>
  <c r="AF85" i="4"/>
  <c r="AF79" i="4"/>
  <c r="AF141" i="4"/>
  <c r="AF138" i="4"/>
  <c r="AF115" i="4"/>
  <c r="AF112" i="4"/>
  <c r="AF104" i="4"/>
  <c r="AF120" i="4"/>
  <c r="AF98" i="4"/>
  <c r="AF81" i="4"/>
  <c r="AF146" i="4"/>
  <c r="AF108" i="4"/>
  <c r="AF103" i="4"/>
  <c r="AF92" i="4"/>
  <c r="AF134" i="4"/>
  <c r="AF131" i="4"/>
  <c r="AF128" i="4"/>
  <c r="AF125" i="4"/>
  <c r="AF97" i="4"/>
  <c r="AF86" i="4"/>
  <c r="AF116" i="4"/>
  <c r="AF113" i="4"/>
  <c r="AF91" i="4"/>
  <c r="AF145" i="4"/>
  <c r="AF160" i="4"/>
  <c r="AF158" i="4"/>
  <c r="AF154" i="4"/>
  <c r="AF152" i="4"/>
  <c r="AF148" i="4"/>
  <c r="AF30" i="4"/>
  <c r="AF157" i="4"/>
  <c r="AF155" i="4"/>
  <c r="AF75" i="4"/>
  <c r="AF71" i="4"/>
  <c r="AF67" i="4"/>
  <c r="AF63" i="4"/>
  <c r="AF32" i="4"/>
  <c r="AF50" i="4"/>
  <c r="AF78" i="4"/>
  <c r="AF70" i="4"/>
  <c r="AF66" i="4"/>
  <c r="AF62" i="4"/>
  <c r="AF58" i="4"/>
  <c r="AF55" i="4"/>
  <c r="AF52" i="4"/>
  <c r="AF49" i="4"/>
  <c r="AF46" i="4"/>
  <c r="AF43" i="4"/>
  <c r="AF40" i="4"/>
  <c r="AF31" i="4"/>
  <c r="AF47" i="4"/>
  <c r="AF77" i="4"/>
  <c r="AF73" i="4"/>
  <c r="AF69" i="4"/>
  <c r="AF61" i="4"/>
  <c r="AF57" i="4"/>
  <c r="AF51" i="4"/>
  <c r="AF48" i="4"/>
  <c r="AF45" i="4"/>
  <c r="AF42" i="4"/>
  <c r="AF39" i="4"/>
  <c r="AF36" i="4"/>
  <c r="AF33" i="4"/>
  <c r="AF41" i="4"/>
  <c r="AF59" i="4"/>
  <c r="AF56" i="4"/>
  <c r="AF53" i="4"/>
  <c r="AF74" i="4"/>
  <c r="AF44" i="4"/>
  <c r="AF68" i="4"/>
  <c r="AF38" i="4"/>
  <c r="AF65" i="4"/>
  <c r="AF35" i="4"/>
  <c r="AF162" i="3"/>
  <c r="AF155" i="3"/>
  <c r="AF152" i="3"/>
  <c r="AF146" i="3"/>
  <c r="AF143" i="3"/>
  <c r="AF140" i="3"/>
  <c r="AF137" i="3"/>
  <c r="AF134" i="3"/>
  <c r="AF131" i="3"/>
  <c r="AF128" i="3"/>
  <c r="AF125" i="3"/>
  <c r="AF122" i="3"/>
  <c r="AF119" i="3"/>
  <c r="AF116" i="3"/>
  <c r="AF113" i="3"/>
  <c r="AF110" i="3"/>
  <c r="AF99" i="3"/>
  <c r="AF93" i="3"/>
  <c r="AF87" i="3"/>
  <c r="AF81" i="3"/>
  <c r="AF170" i="3"/>
  <c r="AF107" i="3"/>
  <c r="AF164" i="3"/>
  <c r="AF121" i="3"/>
  <c r="AF118" i="3"/>
  <c r="AF115" i="3"/>
  <c r="AF112" i="3"/>
  <c r="AF109" i="3"/>
  <c r="AF67" i="3"/>
  <c r="AF63" i="3"/>
  <c r="AF106" i="3"/>
  <c r="AF103" i="3"/>
  <c r="AF100" i="3"/>
  <c r="AF97" i="3"/>
  <c r="AF94" i="3"/>
  <c r="AF91" i="3"/>
  <c r="AF88" i="3"/>
  <c r="AF85" i="3"/>
  <c r="AF82" i="3"/>
  <c r="AF79" i="3"/>
  <c r="AF62" i="3"/>
  <c r="AF68" i="3"/>
  <c r="AF47" i="3"/>
  <c r="AF44" i="3"/>
  <c r="AF35" i="3"/>
  <c r="AF154" i="3"/>
  <c r="AF145" i="3"/>
  <c r="AF142" i="3"/>
  <c r="AF139" i="3"/>
  <c r="AF136" i="3"/>
  <c r="AF133" i="3"/>
  <c r="AF130" i="3"/>
  <c r="AF127" i="3"/>
  <c r="AF124" i="3"/>
  <c r="AF42" i="3"/>
  <c r="AF39" i="3"/>
  <c r="AF33" i="3"/>
  <c r="AF30" i="3"/>
  <c r="AF71" i="3"/>
  <c r="AF157" i="3"/>
  <c r="AF148" i="3"/>
  <c r="AF141" i="3"/>
  <c r="AF108" i="3"/>
  <c r="AF41" i="3"/>
  <c r="AF38" i="3"/>
  <c r="AF159" i="3"/>
  <c r="AF150" i="3"/>
  <c r="AF105" i="3"/>
  <c r="AF32" i="3"/>
  <c r="AF135" i="3"/>
  <c r="AF102" i="3"/>
  <c r="AF78" i="3"/>
  <c r="AF70" i="3"/>
  <c r="AF156" i="3"/>
  <c r="AF147" i="3"/>
  <c r="AF129" i="3"/>
  <c r="AF96" i="3"/>
  <c r="AF77" i="3"/>
  <c r="AF65" i="3"/>
  <c r="AF158" i="3"/>
  <c r="AF149" i="3"/>
  <c r="AF126" i="3"/>
  <c r="AF90" i="3"/>
  <c r="AF160" i="3"/>
  <c r="AF151" i="3"/>
  <c r="AF120" i="3"/>
  <c r="AF54" i="3"/>
  <c r="AF51" i="3"/>
  <c r="AF48" i="3"/>
  <c r="AF153" i="3"/>
  <c r="AF117" i="3"/>
  <c r="AF84" i="3"/>
  <c r="AF66" i="3"/>
  <c r="AF58" i="3"/>
  <c r="AF73" i="3"/>
  <c r="AF69" i="3"/>
  <c r="AF46" i="3"/>
  <c r="AF61" i="3"/>
  <c r="AF43" i="3"/>
  <c r="AF40" i="3"/>
  <c r="AF37" i="3"/>
  <c r="AF57" i="3"/>
  <c r="AF34" i="3"/>
  <c r="AF76" i="3"/>
  <c r="AF72" i="3"/>
  <c r="AF31" i="3"/>
  <c r="AF64" i="3"/>
  <c r="AF60" i="3"/>
  <c r="AF45" i="3"/>
  <c r="AF36" i="3"/>
  <c r="AF75" i="3"/>
  <c r="AF59" i="3"/>
  <c r="AF56" i="3"/>
  <c r="AF53" i="3"/>
  <c r="AF50" i="3"/>
  <c r="AF74" i="3"/>
  <c r="AF141" i="15"/>
  <c r="AF138" i="15"/>
  <c r="AF132" i="15"/>
  <c r="AF129" i="15"/>
  <c r="AF81" i="15"/>
  <c r="AF165" i="15"/>
  <c r="AF95" i="15"/>
  <c r="AF92" i="15"/>
  <c r="AF170" i="15"/>
  <c r="AF143" i="15"/>
  <c r="AF137" i="15"/>
  <c r="AF122" i="15"/>
  <c r="AF108" i="15"/>
  <c r="AF103" i="15"/>
  <c r="AF161" i="15"/>
  <c r="AF116" i="15"/>
  <c r="AF94" i="15"/>
  <c r="AF91" i="15"/>
  <c r="AF145" i="15"/>
  <c r="AF136" i="15"/>
  <c r="AF130" i="15"/>
  <c r="AF110" i="15"/>
  <c r="AF99" i="15"/>
  <c r="AF85" i="15"/>
  <c r="AF96" i="15"/>
  <c r="AF90" i="15"/>
  <c r="AF97" i="15"/>
  <c r="AF62" i="15"/>
  <c r="AF52" i="15"/>
  <c r="AF37" i="15"/>
  <c r="AF34" i="15"/>
  <c r="AF147" i="15"/>
  <c r="AF139" i="15"/>
  <c r="AF125" i="15"/>
  <c r="AF109" i="15"/>
  <c r="AF69" i="15"/>
  <c r="AF133" i="15"/>
  <c r="AF119" i="15"/>
  <c r="AF142" i="15"/>
  <c r="AF54" i="15"/>
  <c r="AF33" i="15"/>
  <c r="AF127" i="15"/>
  <c r="AF146" i="15"/>
  <c r="AF121" i="15"/>
  <c r="AF74" i="15"/>
  <c r="AF79" i="15"/>
  <c r="AF75" i="15"/>
  <c r="AF63" i="15"/>
  <c r="AF35" i="15"/>
  <c r="AF151" i="15"/>
  <c r="AF140" i="15"/>
  <c r="AF115" i="15"/>
  <c r="AF134" i="15"/>
  <c r="AF64" i="15"/>
  <c r="AF51" i="15"/>
  <c r="AF39" i="15"/>
  <c r="AF36" i="15"/>
  <c r="AF160" i="15"/>
  <c r="AF158" i="15"/>
  <c r="AF67" i="15"/>
  <c r="AF56" i="15"/>
  <c r="AF154" i="15"/>
  <c r="AF152" i="15"/>
  <c r="AF148" i="15"/>
  <c r="AF70" i="15"/>
  <c r="AF66" i="15"/>
  <c r="AF44" i="15"/>
  <c r="AF41" i="15"/>
  <c r="AF58" i="15"/>
  <c r="AF49" i="15"/>
  <c r="AF65" i="15"/>
  <c r="AF40" i="15"/>
  <c r="AF31" i="15"/>
  <c r="AF157" i="15"/>
  <c r="AF155" i="15"/>
  <c r="AF38" i="15"/>
  <c r="AF59" i="15"/>
  <c r="AF48" i="15"/>
  <c r="AF32" i="15"/>
  <c r="AF53" i="15"/>
  <c r="AF78" i="15"/>
  <c r="AF68" i="15"/>
  <c r="AF50" i="15"/>
  <c r="AF71" i="15"/>
  <c r="AF47" i="15"/>
  <c r="AF77" i="15"/>
  <c r="AF195" i="14"/>
  <c r="AF228" i="14"/>
  <c r="AF192" i="14"/>
  <c r="AF178" i="14"/>
  <c r="AF231" i="14"/>
  <c r="AF79" i="52"/>
  <c r="AF75" i="52"/>
  <c r="AF244" i="14"/>
  <c r="AF222" i="14"/>
  <c r="AF208" i="14"/>
  <c r="AF186" i="14"/>
  <c r="AF172" i="14"/>
  <c r="AF153" i="14"/>
  <c r="AF255" i="14"/>
  <c r="AF241" i="14"/>
  <c r="AF205" i="14"/>
  <c r="AF180" i="14"/>
  <c r="AF93" i="14"/>
  <c r="AF84" i="14"/>
  <c r="AF81" i="14"/>
  <c r="AF164" i="14"/>
  <c r="AF249" i="14"/>
  <c r="AF213" i="14"/>
  <c r="AF177" i="14"/>
  <c r="AF43" i="14"/>
  <c r="AF40" i="14"/>
  <c r="AF37" i="14"/>
  <c r="AF34" i="14"/>
  <c r="AF246" i="14"/>
  <c r="AF232" i="14"/>
  <c r="AF210" i="14"/>
  <c r="AF196" i="14"/>
  <c r="AF174" i="14"/>
  <c r="AF207" i="14"/>
  <c r="AF171" i="14"/>
  <c r="AF65" i="52"/>
  <c r="AF240" i="14"/>
  <c r="AF226" i="14"/>
  <c r="AF204" i="14"/>
  <c r="AF190" i="14"/>
  <c r="AF166" i="14"/>
  <c r="AF237" i="14"/>
  <c r="AF223" i="14"/>
  <c r="AF187" i="14"/>
  <c r="AF87" i="14"/>
  <c r="AF162" i="14"/>
  <c r="AF77" i="14"/>
  <c r="AF73" i="14"/>
  <c r="AF45" i="14"/>
  <c r="AF33" i="14"/>
  <c r="AF167" i="14"/>
  <c r="AF157" i="14"/>
  <c r="AF151" i="14"/>
  <c r="AF159" i="14"/>
  <c r="AF92" i="14"/>
  <c r="AF89" i="14"/>
  <c r="AF86" i="14"/>
  <c r="AF83" i="14"/>
  <c r="AF80" i="14"/>
  <c r="AF156" i="14"/>
  <c r="AF150" i="14"/>
  <c r="AF82" i="14"/>
  <c r="AF99" i="14"/>
  <c r="AF76" i="52"/>
  <c r="AF72" i="52"/>
  <c r="AF68" i="52"/>
  <c r="AF73" i="52"/>
  <c r="AF78" i="52"/>
  <c r="AF160" i="14"/>
  <c r="AF102" i="14"/>
  <c r="AF91" i="14"/>
  <c r="AF88" i="14"/>
  <c r="AF155" i="14"/>
  <c r="AF70" i="14"/>
  <c r="AF66" i="14"/>
  <c r="AF149" i="14"/>
  <c r="AF143" i="14"/>
  <c r="AF140" i="14"/>
  <c r="AF137" i="14"/>
  <c r="AF134" i="14"/>
  <c r="AF131" i="14"/>
  <c r="AF128" i="14"/>
  <c r="AF125" i="14"/>
  <c r="AF122" i="14"/>
  <c r="AF119" i="14"/>
  <c r="AF116" i="14"/>
  <c r="AF113" i="14"/>
  <c r="AF110" i="14"/>
  <c r="AF107" i="14"/>
  <c r="AF90" i="14"/>
  <c r="AF63" i="14"/>
  <c r="AF94" i="14"/>
  <c r="AF48" i="14"/>
  <c r="AF145" i="14"/>
  <c r="AF142" i="14"/>
  <c r="AF139" i="14"/>
  <c r="AF136" i="14"/>
  <c r="AF133" i="14"/>
  <c r="AF130" i="14"/>
  <c r="AF127" i="14"/>
  <c r="AF124" i="14"/>
  <c r="AF121" i="14"/>
  <c r="AF118" i="14"/>
  <c r="AF115" i="14"/>
  <c r="AF112" i="14"/>
  <c r="AF109" i="14"/>
  <c r="AF98" i="14"/>
  <c r="AF95" i="14"/>
  <c r="AF106" i="14"/>
  <c r="AF147" i="14"/>
  <c r="AF144" i="14"/>
  <c r="AF141" i="14"/>
  <c r="AF138" i="14"/>
  <c r="AF135" i="14"/>
  <c r="AF132" i="14"/>
  <c r="AF129" i="14"/>
  <c r="AF126" i="14"/>
  <c r="AF123" i="14"/>
  <c r="AF120" i="14"/>
  <c r="AF117" i="14"/>
  <c r="AF114" i="14"/>
  <c r="AF111" i="14"/>
  <c r="AF108" i="14"/>
  <c r="AF69" i="52"/>
  <c r="AF77" i="52"/>
  <c r="AF70" i="52"/>
  <c r="AF80" i="52"/>
  <c r="AF39" i="14"/>
  <c r="AF36" i="14"/>
  <c r="AF56" i="14"/>
  <c r="AF50" i="14"/>
  <c r="AF78" i="14"/>
  <c r="AF44" i="14"/>
  <c r="AF41" i="14"/>
  <c r="AF154" i="14"/>
  <c r="AF152" i="14"/>
  <c r="AF148" i="14"/>
  <c r="AF146" i="14"/>
  <c r="AF53" i="14"/>
  <c r="AF59" i="14"/>
  <c r="AF54" i="14"/>
  <c r="AF51" i="14"/>
  <c r="AF74" i="52"/>
  <c r="AF66" i="52"/>
  <c r="AF71" i="52"/>
  <c r="AF58" i="52"/>
  <c r="AF34" i="52"/>
  <c r="AF52" i="52"/>
  <c r="AF48" i="52"/>
  <c r="AF40" i="52"/>
  <c r="AF32" i="52"/>
  <c r="AF55" i="52"/>
  <c r="AF51" i="52"/>
  <c r="AF47" i="52"/>
  <c r="AF31" i="52"/>
  <c r="AF54" i="52"/>
  <c r="AF46" i="52"/>
  <c r="AF60" i="52"/>
  <c r="AF53" i="52"/>
  <c r="AF41" i="52"/>
  <c r="AF43" i="52"/>
  <c r="AF50" i="52"/>
  <c r="AF57" i="52"/>
  <c r="AF42" i="52"/>
  <c r="AF64" i="52"/>
  <c r="AF45" i="52"/>
  <c r="AF37" i="52"/>
  <c r="AF65" i="14"/>
  <c r="AF38" i="14"/>
  <c r="AF74" i="14"/>
  <c r="AF62" i="14"/>
  <c r="AF47" i="14"/>
  <c r="AF58" i="14"/>
  <c r="AF55" i="14"/>
  <c r="AF52" i="14"/>
  <c r="AF49" i="14"/>
  <c r="AF35" i="14"/>
  <c r="AF76" i="14"/>
  <c r="AF61" i="14"/>
  <c r="AF46" i="14"/>
  <c r="AF32" i="14"/>
  <c r="AF57" i="14"/>
  <c r="AF75" i="14"/>
  <c r="AF31" i="14"/>
  <c r="AF69" i="14"/>
  <c r="AF71" i="14"/>
  <c r="AF67" i="14"/>
  <c r="AF42" i="14"/>
  <c r="AF62" i="52"/>
  <c r="AF56" i="52"/>
  <c r="AF49" i="52"/>
  <c r="AF38" i="52"/>
  <c r="AF61" i="52"/>
  <c r="AF44" i="52"/>
  <c r="AF33" i="52"/>
  <c r="AF36" i="52"/>
  <c r="AF35" i="52"/>
  <c r="AF59" i="52"/>
  <c r="AF39" i="52"/>
  <c r="K304" i="18" l="1"/>
  <c r="C310" i="9"/>
  <c r="C310" i="10"/>
  <c r="C310" i="11"/>
  <c r="C310" i="16"/>
  <c r="C310" i="12"/>
  <c r="C310" i="52"/>
  <c r="C310" i="32"/>
  <c r="Y58" i="16"/>
  <c r="Y58" i="32"/>
  <c r="K107" i="18"/>
  <c r="C61" i="4"/>
  <c r="C61" i="14"/>
  <c r="C61" i="15"/>
  <c r="C61" i="3"/>
  <c r="C110" i="5"/>
  <c r="C110" i="6"/>
  <c r="C110" i="7"/>
  <c r="C110" i="8"/>
  <c r="C110" i="9"/>
  <c r="C110" i="10"/>
  <c r="C110" i="11"/>
  <c r="C110" i="12"/>
  <c r="C110" i="16"/>
  <c r="C110" i="52"/>
  <c r="C110" i="32"/>
  <c r="D59" i="4"/>
  <c r="D59" i="14"/>
  <c r="D59" i="15"/>
  <c r="D59" i="3"/>
  <c r="D108" i="5"/>
  <c r="D108" i="6"/>
  <c r="D108" i="7"/>
  <c r="D108" i="8"/>
  <c r="D108" i="9"/>
  <c r="D108" i="10"/>
  <c r="D108" i="11"/>
  <c r="D108" i="12"/>
  <c r="D108" i="16"/>
  <c r="D108" i="52"/>
  <c r="D108" i="32"/>
  <c r="Z307" i="16"/>
  <c r="Y408" i="9"/>
  <c r="Z408" i="9"/>
  <c r="Z409" i="9" s="1"/>
  <c r="Z410" i="9" s="1"/>
  <c r="Z208" i="5"/>
  <c r="Y208" i="5"/>
  <c r="AA8" i="11"/>
  <c r="Y8" i="11"/>
  <c r="Z8" i="11"/>
  <c r="B309" i="9"/>
  <c r="B309" i="10"/>
  <c r="Y309" i="10" s="1"/>
  <c r="B309" i="11"/>
  <c r="B309" i="12"/>
  <c r="B309" i="16"/>
  <c r="B309" i="32"/>
  <c r="B309" i="52"/>
  <c r="Z9" i="12"/>
  <c r="B59" i="4"/>
  <c r="B59" i="14"/>
  <c r="B59" i="15"/>
  <c r="B59" i="3"/>
  <c r="B108" i="5"/>
  <c r="B108" i="6"/>
  <c r="Y108" i="6" s="1"/>
  <c r="B108" i="7"/>
  <c r="B108" i="8"/>
  <c r="Y108" i="8" s="1"/>
  <c r="B108" i="9"/>
  <c r="B108" i="10"/>
  <c r="B108" i="11"/>
  <c r="B108" i="12"/>
  <c r="B108" i="16"/>
  <c r="B108" i="32"/>
  <c r="Y108" i="32" s="1"/>
  <c r="B108" i="52"/>
  <c r="K404" i="18"/>
  <c r="C411" i="9"/>
  <c r="C411" i="10"/>
  <c r="C411" i="12"/>
  <c r="C411" i="11"/>
  <c r="C411" i="32"/>
  <c r="C411" i="16"/>
  <c r="C411" i="52"/>
  <c r="Z59" i="52"/>
  <c r="B10" i="4"/>
  <c r="B10" i="14"/>
  <c r="Y10" i="14" s="1"/>
  <c r="B10" i="15"/>
  <c r="B10" i="3"/>
  <c r="B10" i="5"/>
  <c r="B10" i="6"/>
  <c r="B10" i="7"/>
  <c r="B10" i="9"/>
  <c r="B10" i="8"/>
  <c r="B10" i="10"/>
  <c r="Y10" i="10" s="1"/>
  <c r="B10" i="11"/>
  <c r="B10" i="16"/>
  <c r="B10" i="12"/>
  <c r="B10" i="52"/>
  <c r="B10" i="32"/>
  <c r="K206" i="18"/>
  <c r="C162" i="4"/>
  <c r="C162" i="14"/>
  <c r="C162" i="15"/>
  <c r="C162" i="3"/>
  <c r="C211" i="5"/>
  <c r="C211" i="6"/>
  <c r="C211" i="8"/>
  <c r="C211" i="7"/>
  <c r="C211" i="9"/>
  <c r="C211" i="10"/>
  <c r="C211" i="11"/>
  <c r="C211" i="12"/>
  <c r="C211" i="16"/>
  <c r="C211" i="32"/>
  <c r="C211" i="52"/>
  <c r="Z308" i="10"/>
  <c r="Z59" i="7"/>
  <c r="Z209" i="11"/>
  <c r="Z210" i="11" s="1"/>
  <c r="B9" i="4"/>
  <c r="Y9" i="4" s="1"/>
  <c r="B9" i="14"/>
  <c r="Y9" i="14" s="1"/>
  <c r="B9" i="15"/>
  <c r="Y9" i="15" s="1"/>
  <c r="B9" i="3"/>
  <c r="Y9" i="3" s="1"/>
  <c r="B9" i="5"/>
  <c r="Y9" i="5" s="1"/>
  <c r="B9" i="7"/>
  <c r="Y9" i="7" s="1"/>
  <c r="B9" i="6"/>
  <c r="B9" i="8"/>
  <c r="B9" i="9"/>
  <c r="B9" i="10"/>
  <c r="B9" i="11"/>
  <c r="B9" i="12"/>
  <c r="B9" i="16"/>
  <c r="B9" i="32"/>
  <c r="Y9" i="32" s="1"/>
  <c r="B9" i="52"/>
  <c r="K58" i="18"/>
  <c r="C60" i="6"/>
  <c r="C60" i="5"/>
  <c r="C60" i="7"/>
  <c r="C60" i="8"/>
  <c r="C60" i="9"/>
  <c r="C60" i="10"/>
  <c r="C60" i="11"/>
  <c r="C60" i="12"/>
  <c r="C60" i="16"/>
  <c r="C60" i="32"/>
  <c r="C60" i="52"/>
  <c r="D409" i="9"/>
  <c r="D409" i="10"/>
  <c r="D409" i="11"/>
  <c r="D409" i="16"/>
  <c r="D409" i="12"/>
  <c r="D409" i="32"/>
  <c r="D409" i="52"/>
  <c r="Z160" i="14"/>
  <c r="Z161" i="14" s="1"/>
  <c r="Z9" i="8"/>
  <c r="Y107" i="11"/>
  <c r="Z107" i="11"/>
  <c r="Z108" i="11" s="1"/>
  <c r="Y58" i="15"/>
  <c r="Z58" i="15"/>
  <c r="Z59" i="15" s="1"/>
  <c r="Z157" i="32"/>
  <c r="Y157" i="32"/>
  <c r="Z59" i="3"/>
  <c r="K106" i="18"/>
  <c r="C60" i="4"/>
  <c r="C60" i="14"/>
  <c r="C60" i="15"/>
  <c r="C60" i="3"/>
  <c r="C109" i="6"/>
  <c r="C109" i="5"/>
  <c r="C109" i="7"/>
  <c r="C109" i="8"/>
  <c r="C109" i="9"/>
  <c r="C109" i="10"/>
  <c r="C109" i="11"/>
  <c r="C109" i="12"/>
  <c r="C109" i="52"/>
  <c r="C109" i="16"/>
  <c r="C109" i="32"/>
  <c r="G106" i="18"/>
  <c r="Y58" i="6"/>
  <c r="Z58" i="6"/>
  <c r="Z59" i="6" s="1"/>
  <c r="Z160" i="4"/>
  <c r="Z161" i="4" s="1"/>
  <c r="Z157" i="16"/>
  <c r="Z158" i="16" s="1"/>
  <c r="Y157" i="16"/>
  <c r="Y108" i="3"/>
  <c r="Z108" i="3"/>
  <c r="K155" i="18"/>
  <c r="C110" i="4"/>
  <c r="C110" i="14"/>
  <c r="C110" i="15"/>
  <c r="C110" i="3"/>
  <c r="C159" i="6"/>
  <c r="C159" i="5"/>
  <c r="C159" i="8"/>
  <c r="C159" i="7"/>
  <c r="C159" i="9"/>
  <c r="C159" i="10"/>
  <c r="C159" i="11"/>
  <c r="C159" i="12"/>
  <c r="C159" i="16"/>
  <c r="C159" i="52"/>
  <c r="C159" i="32"/>
  <c r="B409" i="9"/>
  <c r="B409" i="10"/>
  <c r="Y409" i="10" s="1"/>
  <c r="B409" i="11"/>
  <c r="Y409" i="11" s="1"/>
  <c r="B409" i="12"/>
  <c r="Y409" i="12" s="1"/>
  <c r="B409" i="32"/>
  <c r="B409" i="16"/>
  <c r="B409" i="52"/>
  <c r="Z409" i="52" s="1"/>
  <c r="Z410" i="52" s="1"/>
  <c r="D308" i="9"/>
  <c r="D308" i="10"/>
  <c r="D308" i="11"/>
  <c r="D308" i="12"/>
  <c r="D308" i="32"/>
  <c r="D308" i="52"/>
  <c r="D308" i="16"/>
  <c r="Z108" i="52"/>
  <c r="Y58" i="5"/>
  <c r="Y408" i="10"/>
  <c r="K403" i="18"/>
  <c r="C410" i="10"/>
  <c r="C410" i="9"/>
  <c r="C410" i="11"/>
  <c r="C410" i="12"/>
  <c r="C410" i="32"/>
  <c r="C410" i="16"/>
  <c r="C410" i="52"/>
  <c r="Y157" i="5"/>
  <c r="Z107" i="8"/>
  <c r="Z58" i="5"/>
  <c r="Z58" i="14"/>
  <c r="Z59" i="14" s="1"/>
  <c r="B410" i="9"/>
  <c r="B410" i="10"/>
  <c r="B410" i="11"/>
  <c r="B410" i="12"/>
  <c r="B410" i="16"/>
  <c r="B410" i="32"/>
  <c r="B410" i="52"/>
  <c r="D10" i="4"/>
  <c r="D10" i="14"/>
  <c r="D10" i="15"/>
  <c r="D10" i="3"/>
  <c r="D10" i="5"/>
  <c r="D10" i="7"/>
  <c r="D10" i="6"/>
  <c r="D10" i="8"/>
  <c r="D10" i="9"/>
  <c r="D10" i="10"/>
  <c r="D10" i="11"/>
  <c r="D10" i="16"/>
  <c r="D10" i="12"/>
  <c r="D10" i="52"/>
  <c r="D10" i="32"/>
  <c r="Z409" i="32"/>
  <c r="Z410" i="32" s="1"/>
  <c r="Y58" i="12"/>
  <c r="AA8" i="10"/>
  <c r="Y8" i="10"/>
  <c r="Y157" i="11"/>
  <c r="Y108" i="15"/>
  <c r="Z107" i="9"/>
  <c r="Z108" i="9" s="1"/>
  <c r="Z408" i="10"/>
  <c r="B161" i="4"/>
  <c r="B161" i="14"/>
  <c r="B161" i="15"/>
  <c r="B161" i="3"/>
  <c r="B210" i="6"/>
  <c r="Y210" i="6" s="1"/>
  <c r="B210" i="5"/>
  <c r="B210" i="7"/>
  <c r="B210" i="8"/>
  <c r="B210" i="9"/>
  <c r="B210" i="10"/>
  <c r="B210" i="12"/>
  <c r="B210" i="11"/>
  <c r="B210" i="16"/>
  <c r="Y210" i="16" s="1"/>
  <c r="B210" i="52"/>
  <c r="B210" i="32"/>
  <c r="Z409" i="16"/>
  <c r="Z410" i="16" s="1"/>
  <c r="Y58" i="11"/>
  <c r="Z108" i="12"/>
  <c r="AA8" i="9"/>
  <c r="Y8" i="9"/>
  <c r="I10" i="18"/>
  <c r="C10" i="4"/>
  <c r="C10" i="14"/>
  <c r="C10" i="15"/>
  <c r="C10" i="3"/>
  <c r="C10" i="5"/>
  <c r="C10" i="6"/>
  <c r="C10" i="7"/>
  <c r="C10" i="8"/>
  <c r="C10" i="9"/>
  <c r="C10" i="10"/>
  <c r="C10" i="11"/>
  <c r="C10" i="16"/>
  <c r="C10" i="52"/>
  <c r="C10" i="32"/>
  <c r="C10" i="12"/>
  <c r="Y157" i="10"/>
  <c r="Y108" i="14"/>
  <c r="Z8" i="9"/>
  <c r="Z9" i="9" s="1"/>
  <c r="Z10" i="9" s="1"/>
  <c r="Z58" i="11"/>
  <c r="Z8" i="10"/>
  <c r="Z9" i="10" s="1"/>
  <c r="Z158" i="5"/>
  <c r="B59" i="5"/>
  <c r="Y59" i="5" s="1"/>
  <c r="B59" i="6"/>
  <c r="B59" i="7"/>
  <c r="B59" i="8"/>
  <c r="Y59" i="8" s="1"/>
  <c r="B59" i="9"/>
  <c r="Y59" i="9" s="1"/>
  <c r="B59" i="10"/>
  <c r="Y59" i="10" s="1"/>
  <c r="B59" i="11"/>
  <c r="Y59" i="11" s="1"/>
  <c r="B59" i="16"/>
  <c r="Y59" i="16" s="1"/>
  <c r="B59" i="12"/>
  <c r="Y59" i="12" s="1"/>
  <c r="B59" i="32"/>
  <c r="B59" i="52"/>
  <c r="B160" i="4"/>
  <c r="B160" i="14"/>
  <c r="B160" i="15"/>
  <c r="Z160" i="15" s="1"/>
  <c r="Z161" i="15" s="1"/>
  <c r="B160" i="3"/>
  <c r="B209" i="5"/>
  <c r="B209" i="6"/>
  <c r="B209" i="8"/>
  <c r="B209" i="7"/>
  <c r="Z209" i="7" s="1"/>
  <c r="Z210" i="7" s="1"/>
  <c r="B209" i="9"/>
  <c r="Z209" i="9" s="1"/>
  <c r="Z210" i="9" s="1"/>
  <c r="B209" i="10"/>
  <c r="Z209" i="10" s="1"/>
  <c r="Z210" i="10" s="1"/>
  <c r="B209" i="11"/>
  <c r="B209" i="12"/>
  <c r="B209" i="16"/>
  <c r="B209" i="52"/>
  <c r="Z209" i="52" s="1"/>
  <c r="Z210" i="52" s="1"/>
  <c r="B209" i="32"/>
  <c r="K303" i="18"/>
  <c r="C309" i="9"/>
  <c r="C309" i="10"/>
  <c r="C309" i="12"/>
  <c r="C309" i="11"/>
  <c r="C309" i="32"/>
  <c r="C309" i="16"/>
  <c r="C309" i="52"/>
  <c r="Y58" i="10"/>
  <c r="D59" i="5"/>
  <c r="D59" i="6"/>
  <c r="D59" i="7"/>
  <c r="D59" i="8"/>
  <c r="D59" i="9"/>
  <c r="D59" i="10"/>
  <c r="D59" i="11"/>
  <c r="D59" i="16"/>
  <c r="D59" i="12"/>
  <c r="D59" i="52"/>
  <c r="D59" i="32"/>
  <c r="Y157" i="9"/>
  <c r="Z107" i="5"/>
  <c r="Z108" i="5" s="1"/>
  <c r="Z108" i="15"/>
  <c r="Z209" i="32"/>
  <c r="Z210" i="32" s="1"/>
  <c r="Y58" i="9"/>
  <c r="Y159" i="14"/>
  <c r="AA8" i="8"/>
  <c r="Y8" i="8"/>
  <c r="Y157" i="8"/>
  <c r="D9" i="4"/>
  <c r="D9" i="14"/>
  <c r="D9" i="15"/>
  <c r="D9" i="3"/>
  <c r="D9" i="5"/>
  <c r="D9" i="7"/>
  <c r="D9" i="6"/>
  <c r="D9" i="8"/>
  <c r="D9" i="9"/>
  <c r="D9" i="10"/>
  <c r="D9" i="11"/>
  <c r="D9" i="12"/>
  <c r="D9" i="16"/>
  <c r="D9" i="52"/>
  <c r="D9" i="32"/>
  <c r="D109" i="4"/>
  <c r="D109" i="14"/>
  <c r="D109" i="15"/>
  <c r="D158" i="6"/>
  <c r="D158" i="5"/>
  <c r="D109" i="3"/>
  <c r="D158" i="7"/>
  <c r="D158" i="8"/>
  <c r="D158" i="9"/>
  <c r="D158" i="10"/>
  <c r="D158" i="12"/>
  <c r="D158" i="11"/>
  <c r="D158" i="16"/>
  <c r="D158" i="32"/>
  <c r="D158" i="52"/>
  <c r="Z308" i="32"/>
  <c r="Z309" i="32" s="1"/>
  <c r="Z59" i="32"/>
  <c r="B109" i="4"/>
  <c r="Y109" i="4" s="1"/>
  <c r="B109" i="14"/>
  <c r="Y109" i="14" s="1"/>
  <c r="B109" i="15"/>
  <c r="Y109" i="15" s="1"/>
  <c r="B109" i="3"/>
  <c r="Y109" i="3" s="1"/>
  <c r="B158" i="6"/>
  <c r="B158" i="5"/>
  <c r="B158" i="7"/>
  <c r="Y158" i="7" s="1"/>
  <c r="B158" i="8"/>
  <c r="Y158" i="8" s="1"/>
  <c r="B158" i="9"/>
  <c r="Y158" i="9" s="1"/>
  <c r="B158" i="10"/>
  <c r="Y158" i="10" s="1"/>
  <c r="B158" i="11"/>
  <c r="Y158" i="11" s="1"/>
  <c r="B158" i="12"/>
  <c r="Y158" i="12" s="1"/>
  <c r="B158" i="16"/>
  <c r="B158" i="52"/>
  <c r="Z158" i="52" s="1"/>
  <c r="B158" i="32"/>
  <c r="Y158" i="32" s="1"/>
  <c r="Y58" i="8"/>
  <c r="Y408" i="12"/>
  <c r="K205" i="18"/>
  <c r="C161" i="4"/>
  <c r="C161" i="14"/>
  <c r="C161" i="15"/>
  <c r="C161" i="3"/>
  <c r="C210" i="6"/>
  <c r="C210" i="5"/>
  <c r="C210" i="8"/>
  <c r="C210" i="7"/>
  <c r="C210" i="9"/>
  <c r="C210" i="10"/>
  <c r="C210" i="11"/>
  <c r="C210" i="12"/>
  <c r="C210" i="32"/>
  <c r="C210" i="16"/>
  <c r="C210" i="52"/>
  <c r="Z108" i="32"/>
  <c r="Y157" i="7"/>
  <c r="Z107" i="10"/>
  <c r="Z58" i="9"/>
  <c r="Z59" i="9" s="1"/>
  <c r="Z158" i="8"/>
  <c r="Z158" i="9"/>
  <c r="Z58" i="4"/>
  <c r="Z59" i="4" s="1"/>
  <c r="Z159" i="3"/>
  <c r="B308" i="9"/>
  <c r="Y308" i="9" s="1"/>
  <c r="B308" i="10"/>
  <c r="B308" i="11"/>
  <c r="Z308" i="11" s="1"/>
  <c r="Z309" i="11" s="1"/>
  <c r="B308" i="12"/>
  <c r="B308" i="16"/>
  <c r="B308" i="32"/>
  <c r="B308" i="52"/>
  <c r="D160" i="4"/>
  <c r="D160" i="14"/>
  <c r="D160" i="15"/>
  <c r="D160" i="3"/>
  <c r="D209" i="6"/>
  <c r="D209" i="5"/>
  <c r="D209" i="7"/>
  <c r="D209" i="8"/>
  <c r="D209" i="9"/>
  <c r="D209" i="10"/>
  <c r="D209" i="11"/>
  <c r="D209" i="12"/>
  <c r="D209" i="16"/>
  <c r="D209" i="32"/>
  <c r="D209" i="52"/>
  <c r="Z308" i="52"/>
  <c r="Z309" i="52" s="1"/>
  <c r="Z108" i="16"/>
  <c r="Y58" i="7"/>
  <c r="Y408" i="11"/>
  <c r="Y157" i="6"/>
  <c r="Z58" i="10"/>
  <c r="Z59" i="10" s="1"/>
  <c r="Z157" i="7"/>
  <c r="Z108" i="14"/>
  <c r="Z109" i="14" s="1"/>
  <c r="G404" i="18"/>
  <c r="I405" i="18"/>
  <c r="G304" i="18"/>
  <c r="I305" i="18"/>
  <c r="G206" i="18"/>
  <c r="I207" i="18"/>
  <c r="G155" i="18"/>
  <c r="I156" i="18"/>
  <c r="G107" i="18"/>
  <c r="I108" i="18"/>
  <c r="I59" i="18"/>
  <c r="G58" i="18"/>
  <c r="AE29" i="7"/>
  <c r="AD29" i="7"/>
  <c r="AC29" i="7"/>
  <c r="AE28" i="7"/>
  <c r="AD28" i="7"/>
  <c r="AC28" i="7"/>
  <c r="AE27" i="7"/>
  <c r="AD27" i="7"/>
  <c r="AC27" i="7"/>
  <c r="AE26" i="7"/>
  <c r="AD26" i="7"/>
  <c r="AC26" i="7"/>
  <c r="AE25" i="7"/>
  <c r="AD25" i="7"/>
  <c r="AC25" i="7"/>
  <c r="AE24" i="7"/>
  <c r="AD24" i="7"/>
  <c r="AC24" i="7"/>
  <c r="AE23" i="7"/>
  <c r="AD23" i="7"/>
  <c r="AC23" i="7"/>
  <c r="AE22" i="7"/>
  <c r="AD22" i="7"/>
  <c r="AC22" i="7"/>
  <c r="AE21" i="7"/>
  <c r="AD21" i="7"/>
  <c r="AC21" i="7"/>
  <c r="AE20" i="7"/>
  <c r="AD20" i="7"/>
  <c r="AC20" i="7"/>
  <c r="AE19" i="7"/>
  <c r="AD19" i="7"/>
  <c r="AC19" i="7"/>
  <c r="AE18" i="7"/>
  <c r="AD18" i="7"/>
  <c r="AC18" i="7"/>
  <c r="AE17" i="7"/>
  <c r="AD17" i="7"/>
  <c r="AC17" i="7"/>
  <c r="AE16" i="7"/>
  <c r="AD16" i="7"/>
  <c r="AC16" i="7"/>
  <c r="AE15" i="7"/>
  <c r="AD15" i="7"/>
  <c r="AC15" i="7"/>
  <c r="AE14" i="7"/>
  <c r="AD14" i="7"/>
  <c r="AC14" i="7"/>
  <c r="AE13" i="7"/>
  <c r="AD13" i="7"/>
  <c r="AC13" i="7"/>
  <c r="AE12" i="7"/>
  <c r="AD12" i="7"/>
  <c r="AC12" i="7"/>
  <c r="AE11" i="7"/>
  <c r="AD11" i="7"/>
  <c r="AC11" i="7"/>
  <c r="AE10" i="7"/>
  <c r="AD10" i="7"/>
  <c r="AC10" i="7"/>
  <c r="AE9" i="7"/>
  <c r="AD9" i="7"/>
  <c r="AC9" i="7"/>
  <c r="AE8" i="7"/>
  <c r="AD8" i="7"/>
  <c r="AC8" i="7"/>
  <c r="AB8" i="7"/>
  <c r="AB9" i="7" s="1"/>
  <c r="AB10" i="7" s="1"/>
  <c r="AB11" i="7" s="1"/>
  <c r="AB12" i="7" s="1"/>
  <c r="AB13" i="7" s="1"/>
  <c r="AB14" i="7" s="1"/>
  <c r="AB15" i="7" s="1"/>
  <c r="AB16" i="7" s="1"/>
  <c r="AB17" i="7" s="1"/>
  <c r="AB18" i="7" s="1"/>
  <c r="AB19" i="7" s="1"/>
  <c r="AB20" i="7" s="1"/>
  <c r="AB21" i="7" s="1"/>
  <c r="AB22" i="7" s="1"/>
  <c r="AB23" i="7" s="1"/>
  <c r="AB24" i="7" s="1"/>
  <c r="AB25" i="7" s="1"/>
  <c r="AB26" i="7" s="1"/>
  <c r="AB27" i="7" s="1"/>
  <c r="AB28" i="7" s="1"/>
  <c r="AB29" i="7" s="1"/>
  <c r="AB30" i="7" s="1"/>
  <c r="AB31" i="7" s="1"/>
  <c r="AB32" i="7" s="1"/>
  <c r="AB33" i="7" s="1"/>
  <c r="AB34" i="7" s="1"/>
  <c r="AB35" i="7" s="1"/>
  <c r="AB36" i="7" s="1"/>
  <c r="AB37" i="7" s="1"/>
  <c r="AB38" i="7" s="1"/>
  <c r="AB39" i="7" s="1"/>
  <c r="AB40" i="7" s="1"/>
  <c r="AB41" i="7" s="1"/>
  <c r="AB42" i="7" s="1"/>
  <c r="AB43" i="7" s="1"/>
  <c r="AB44" i="7" s="1"/>
  <c r="AB45" i="7" s="1"/>
  <c r="AB46" i="7" s="1"/>
  <c r="AB47" i="7" s="1"/>
  <c r="AB48" i="7" s="1"/>
  <c r="AB49" i="7" s="1"/>
  <c r="AB50" i="7" s="1"/>
  <c r="AB51" i="7" s="1"/>
  <c r="AB52" i="7" s="1"/>
  <c r="AB53" i="7" s="1"/>
  <c r="AB54" i="7" s="1"/>
  <c r="AB55" i="7" s="1"/>
  <c r="AB56" i="7" s="1"/>
  <c r="AB57" i="7" s="1"/>
  <c r="AB58" i="7" s="1"/>
  <c r="AB59" i="7" s="1"/>
  <c r="AB60" i="7" s="1"/>
  <c r="AB61" i="7" s="1"/>
  <c r="AB62" i="7" s="1"/>
  <c r="AB63" i="7" s="1"/>
  <c r="AB64" i="7" s="1"/>
  <c r="AB65" i="7" s="1"/>
  <c r="AB66" i="7" s="1"/>
  <c r="AB67" i="7" s="1"/>
  <c r="AB68" i="7" s="1"/>
  <c r="AB69" i="7" s="1"/>
  <c r="AB70" i="7" s="1"/>
  <c r="AB71" i="7" s="1"/>
  <c r="AB72" i="7" s="1"/>
  <c r="AB73" i="7" s="1"/>
  <c r="AB74" i="7" s="1"/>
  <c r="AB75" i="7" s="1"/>
  <c r="AB76" i="7" s="1"/>
  <c r="AB77" i="7" s="1"/>
  <c r="AB78" i="7" s="1"/>
  <c r="AB79" i="7" s="1"/>
  <c r="AB80" i="7" s="1"/>
  <c r="AB81" i="7" s="1"/>
  <c r="AB82" i="7" s="1"/>
  <c r="AB83" i="7" s="1"/>
  <c r="AB84" i="7" s="1"/>
  <c r="AB85" i="7" s="1"/>
  <c r="AB86" i="7" s="1"/>
  <c r="AB87" i="7" s="1"/>
  <c r="AB88" i="7" s="1"/>
  <c r="AB89" i="7" s="1"/>
  <c r="AB90" i="7" s="1"/>
  <c r="AB91" i="7" s="1"/>
  <c r="AB92" i="7" s="1"/>
  <c r="AB93" i="7" s="1"/>
  <c r="AB94" i="7" s="1"/>
  <c r="AB95" i="7" s="1"/>
  <c r="AB96" i="7" s="1"/>
  <c r="AB97" i="7" s="1"/>
  <c r="AB98" i="7" s="1"/>
  <c r="AB99" i="7" s="1"/>
  <c r="AB100" i="7" s="1"/>
  <c r="AB101" i="7" s="1"/>
  <c r="AB102" i="7" s="1"/>
  <c r="AB103" i="7" s="1"/>
  <c r="AB104" i="7" s="1"/>
  <c r="AB105" i="7" s="1"/>
  <c r="AB106" i="7" s="1"/>
  <c r="AB107" i="7" s="1"/>
  <c r="AB108" i="7" s="1"/>
  <c r="AB109" i="7" s="1"/>
  <c r="AB110" i="7" s="1"/>
  <c r="AB111" i="7" s="1"/>
  <c r="AB112" i="7" s="1"/>
  <c r="AB113" i="7" s="1"/>
  <c r="AB114" i="7" s="1"/>
  <c r="AB115" i="7" s="1"/>
  <c r="AB116" i="7" s="1"/>
  <c r="AB117" i="7" s="1"/>
  <c r="AB118" i="7" s="1"/>
  <c r="AB119" i="7" s="1"/>
  <c r="AB120" i="7" s="1"/>
  <c r="AB121" i="7" s="1"/>
  <c r="AB122" i="7" s="1"/>
  <c r="AB123" i="7" s="1"/>
  <c r="AB124" i="7" s="1"/>
  <c r="AB125" i="7" s="1"/>
  <c r="AB126" i="7" s="1"/>
  <c r="AB127" i="7" s="1"/>
  <c r="AB128" i="7" s="1"/>
  <c r="AB129" i="7" s="1"/>
  <c r="AB130" i="7" s="1"/>
  <c r="AB131" i="7" s="1"/>
  <c r="AB132" i="7" s="1"/>
  <c r="AB133" i="7" s="1"/>
  <c r="AB134" i="7" s="1"/>
  <c r="AB135" i="7" s="1"/>
  <c r="AB136" i="7" s="1"/>
  <c r="AB137" i="7" s="1"/>
  <c r="AB138" i="7" s="1"/>
  <c r="AB139" i="7" s="1"/>
  <c r="AB140" i="7" s="1"/>
  <c r="AB141" i="7" s="1"/>
  <c r="AB142" i="7" s="1"/>
  <c r="AB143" i="7" s="1"/>
  <c r="AB144" i="7" s="1"/>
  <c r="AB145" i="7" s="1"/>
  <c r="AB146" i="7" s="1"/>
  <c r="AB147" i="7" s="1"/>
  <c r="AB148" i="7" s="1"/>
  <c r="AB149" i="7" s="1"/>
  <c r="AB150" i="7" s="1"/>
  <c r="AB151" i="7" s="1"/>
  <c r="AB152" i="7" s="1"/>
  <c r="AB153" i="7" s="1"/>
  <c r="AB154" i="7" s="1"/>
  <c r="AB155" i="7" s="1"/>
  <c r="AB156" i="7" s="1"/>
  <c r="AB157" i="7" s="1"/>
  <c r="AB158" i="7" s="1"/>
  <c r="AB159" i="7" s="1"/>
  <c r="AB160" i="7" s="1"/>
  <c r="AB161" i="7" s="1"/>
  <c r="AB162" i="7" s="1"/>
  <c r="AB163" i="7" s="1"/>
  <c r="AB164" i="7" s="1"/>
  <c r="AB165" i="7" s="1"/>
  <c r="AB166" i="7" s="1"/>
  <c r="AB167" i="7" s="1"/>
  <c r="AB168" i="7" s="1"/>
  <c r="AB169" i="7" s="1"/>
  <c r="AB170" i="7" s="1"/>
  <c r="AB171" i="7" s="1"/>
  <c r="AB172" i="7" s="1"/>
  <c r="AB173" i="7" s="1"/>
  <c r="AB174" i="7" s="1"/>
  <c r="AB175" i="7" s="1"/>
  <c r="AB176" i="7" s="1"/>
  <c r="AB177" i="7" s="1"/>
  <c r="AB178" i="7" s="1"/>
  <c r="AB179" i="7" s="1"/>
  <c r="AB180" i="7" s="1"/>
  <c r="AB181" i="7" s="1"/>
  <c r="AB182" i="7" s="1"/>
  <c r="AB183" i="7" s="1"/>
  <c r="AB184" i="7" s="1"/>
  <c r="AB185" i="7" s="1"/>
  <c r="AB186" i="7" s="1"/>
  <c r="AB187" i="7" s="1"/>
  <c r="AB188" i="7" s="1"/>
  <c r="AB189" i="7" s="1"/>
  <c r="AB190" i="7" s="1"/>
  <c r="AB191" i="7" s="1"/>
  <c r="AB192" i="7" s="1"/>
  <c r="AB193" i="7" s="1"/>
  <c r="AB194" i="7" s="1"/>
  <c r="AB195" i="7" s="1"/>
  <c r="AB196" i="7" s="1"/>
  <c r="AB197" i="7" s="1"/>
  <c r="AB198" i="7" s="1"/>
  <c r="AB199" i="7" s="1"/>
  <c r="AB200" i="7" s="1"/>
  <c r="AB201" i="7" s="1"/>
  <c r="AB202" i="7" s="1"/>
  <c r="AB203" i="7" s="1"/>
  <c r="AB204" i="7" s="1"/>
  <c r="AB205" i="7" s="1"/>
  <c r="AB206" i="7" s="1"/>
  <c r="AB207" i="7" s="1"/>
  <c r="AB208" i="7" s="1"/>
  <c r="AB209" i="7" s="1"/>
  <c r="AB210" i="7" s="1"/>
  <c r="AB211" i="7" s="1"/>
  <c r="AB212" i="7" s="1"/>
  <c r="AB213" i="7" s="1"/>
  <c r="AB214" i="7" s="1"/>
  <c r="AB215" i="7" s="1"/>
  <c r="AB216" i="7" s="1"/>
  <c r="AB217" i="7" s="1"/>
  <c r="AB218" i="7" s="1"/>
  <c r="AB219" i="7" s="1"/>
  <c r="AB220" i="7" s="1"/>
  <c r="AB221" i="7" s="1"/>
  <c r="AB222" i="7" s="1"/>
  <c r="AB223" i="7" s="1"/>
  <c r="AB224" i="7" s="1"/>
  <c r="AB225" i="7" s="1"/>
  <c r="AB226" i="7" s="1"/>
  <c r="AB227" i="7" s="1"/>
  <c r="AB228" i="7" s="1"/>
  <c r="AB229" i="7" s="1"/>
  <c r="AB230" i="7" s="1"/>
  <c r="AB231" i="7" s="1"/>
  <c r="AB232" i="7" s="1"/>
  <c r="AB233" i="7" s="1"/>
  <c r="AB234" i="7" s="1"/>
  <c r="AB235" i="7" s="1"/>
  <c r="AB236" i="7" s="1"/>
  <c r="AB237" i="7" s="1"/>
  <c r="AB238" i="7" s="1"/>
  <c r="AB239" i="7" s="1"/>
  <c r="AB240" i="7" s="1"/>
  <c r="AB241" i="7" s="1"/>
  <c r="AB242" i="7" s="1"/>
  <c r="AB243" i="7" s="1"/>
  <c r="AB244" i="7" s="1"/>
  <c r="AB245" i="7" s="1"/>
  <c r="AB246" i="7" s="1"/>
  <c r="AB247" i="7" s="1"/>
  <c r="AB248" i="7" s="1"/>
  <c r="AB249" i="7" s="1"/>
  <c r="AB250" i="7" s="1"/>
  <c r="AB251" i="7" s="1"/>
  <c r="AB252" i="7" s="1"/>
  <c r="AB253" i="7" s="1"/>
  <c r="AB254" i="7" s="1"/>
  <c r="AB255" i="7" s="1"/>
  <c r="AB256" i="7" s="1"/>
  <c r="AB257" i="7" s="1"/>
  <c r="AB258" i="7" s="1"/>
  <c r="AB259" i="7" s="1"/>
  <c r="AB260" i="7" s="1"/>
  <c r="AB261" i="7" s="1"/>
  <c r="AB262" i="7" s="1"/>
  <c r="AB263" i="7" s="1"/>
  <c r="AB264" i="7" s="1"/>
  <c r="AB265" i="7" s="1"/>
  <c r="AB266" i="7" s="1"/>
  <c r="AB267" i="7" s="1"/>
  <c r="AB268" i="7" s="1"/>
  <c r="AB269" i="7" s="1"/>
  <c r="AB270" i="7" s="1"/>
  <c r="AB271" i="7" s="1"/>
  <c r="AB272" i="7" s="1"/>
  <c r="AB273" i="7" s="1"/>
  <c r="AB274" i="7" s="1"/>
  <c r="AB275" i="7" s="1"/>
  <c r="AB276" i="7" s="1"/>
  <c r="AB277" i="7" s="1"/>
  <c r="AB278" i="7" s="1"/>
  <c r="AB279" i="7" s="1"/>
  <c r="AB280" i="7" s="1"/>
  <c r="AB281" i="7" s="1"/>
  <c r="AB282" i="7" s="1"/>
  <c r="AB283" i="7" s="1"/>
  <c r="AB284" i="7" s="1"/>
  <c r="AB285" i="7" s="1"/>
  <c r="AB286" i="7" s="1"/>
  <c r="AB287" i="7" s="1"/>
  <c r="AB288" i="7" s="1"/>
  <c r="AB289" i="7" s="1"/>
  <c r="AB290" i="7" s="1"/>
  <c r="AB291" i="7" s="1"/>
  <c r="AB292" i="7" s="1"/>
  <c r="AB293" i="7" s="1"/>
  <c r="AB294" i="7" s="1"/>
  <c r="AB295" i="7" s="1"/>
  <c r="AB296" i="7" s="1"/>
  <c r="AB297" i="7" s="1"/>
  <c r="AB298" i="7" s="1"/>
  <c r="AB299" i="7" s="1"/>
  <c r="AB300" i="7" s="1"/>
  <c r="AB301" i="7" s="1"/>
  <c r="AB302" i="7" s="1"/>
  <c r="AB303" i="7" s="1"/>
  <c r="AB304" i="7" s="1"/>
  <c r="AB305" i="7" s="1"/>
  <c r="AA8" i="7"/>
  <c r="AE7" i="7"/>
  <c r="AD7" i="7"/>
  <c r="AC7" i="7"/>
  <c r="Z7" i="7"/>
  <c r="Z8" i="7" s="1"/>
  <c r="AE29" i="6"/>
  <c r="AD29" i="6"/>
  <c r="AC29" i="6"/>
  <c r="AE28" i="6"/>
  <c r="AD28" i="6"/>
  <c r="AC28" i="6"/>
  <c r="AE27" i="6"/>
  <c r="AD27" i="6"/>
  <c r="AC27" i="6"/>
  <c r="AE26" i="6"/>
  <c r="AD26" i="6"/>
  <c r="AC26" i="6"/>
  <c r="AE25" i="6"/>
  <c r="AD25" i="6"/>
  <c r="AC25" i="6"/>
  <c r="AE24" i="6"/>
  <c r="AD24" i="6"/>
  <c r="AC24" i="6"/>
  <c r="AE23" i="6"/>
  <c r="AD23" i="6"/>
  <c r="AC23" i="6"/>
  <c r="AE22" i="6"/>
  <c r="AD22" i="6"/>
  <c r="AC22" i="6"/>
  <c r="AE21" i="6"/>
  <c r="AD21" i="6"/>
  <c r="AC21" i="6"/>
  <c r="AE20" i="6"/>
  <c r="AD20" i="6"/>
  <c r="AC20" i="6"/>
  <c r="AE19" i="6"/>
  <c r="AD19" i="6"/>
  <c r="AC19" i="6"/>
  <c r="AE18" i="6"/>
  <c r="AD18" i="6"/>
  <c r="AC18" i="6"/>
  <c r="AE17" i="6"/>
  <c r="AD17" i="6"/>
  <c r="AC17" i="6"/>
  <c r="AE16" i="6"/>
  <c r="AD16" i="6"/>
  <c r="AC16" i="6"/>
  <c r="AE15" i="6"/>
  <c r="AD15" i="6"/>
  <c r="AC15" i="6"/>
  <c r="AE14" i="6"/>
  <c r="AD14" i="6"/>
  <c r="AC14" i="6"/>
  <c r="AE13" i="6"/>
  <c r="AD13" i="6"/>
  <c r="AC13" i="6"/>
  <c r="AE12" i="6"/>
  <c r="AD12" i="6"/>
  <c r="AC12" i="6"/>
  <c r="AE11" i="6"/>
  <c r="AD11" i="6"/>
  <c r="AC11" i="6"/>
  <c r="AE10" i="6"/>
  <c r="AD10" i="6"/>
  <c r="AC10" i="6"/>
  <c r="AE9" i="6"/>
  <c r="AD9" i="6"/>
  <c r="AC9" i="6"/>
  <c r="AE8" i="6"/>
  <c r="AD8" i="6"/>
  <c r="AC8" i="6"/>
  <c r="AB8" i="6"/>
  <c r="AB9" i="6" s="1"/>
  <c r="AB10" i="6" s="1"/>
  <c r="AB11" i="6" s="1"/>
  <c r="AB12" i="6" s="1"/>
  <c r="AB13" i="6" s="1"/>
  <c r="AB14" i="6" s="1"/>
  <c r="AB15" i="6" s="1"/>
  <c r="AB16" i="6" s="1"/>
  <c r="AB17" i="6" s="1"/>
  <c r="AB18" i="6" s="1"/>
  <c r="AB19" i="6" s="1"/>
  <c r="AB20" i="6" s="1"/>
  <c r="AB21" i="6" s="1"/>
  <c r="AB22" i="6" s="1"/>
  <c r="AB23" i="6" s="1"/>
  <c r="AB24" i="6" s="1"/>
  <c r="AB25" i="6" s="1"/>
  <c r="AB26" i="6" s="1"/>
  <c r="AB27" i="6" s="1"/>
  <c r="AB28" i="6" s="1"/>
  <c r="AB29" i="6" s="1"/>
  <c r="AB30" i="6" s="1"/>
  <c r="AB31" i="6" s="1"/>
  <c r="AB32" i="6" s="1"/>
  <c r="AB33" i="6" s="1"/>
  <c r="AB34" i="6" s="1"/>
  <c r="AB35" i="6" s="1"/>
  <c r="AB36" i="6" s="1"/>
  <c r="AB37" i="6" s="1"/>
  <c r="AB38" i="6" s="1"/>
  <c r="AB39" i="6" s="1"/>
  <c r="AB40" i="6" s="1"/>
  <c r="AB41" i="6" s="1"/>
  <c r="AB42" i="6" s="1"/>
  <c r="AB43" i="6" s="1"/>
  <c r="AB44" i="6" s="1"/>
  <c r="AB45" i="6" s="1"/>
  <c r="AB46" i="6" s="1"/>
  <c r="AB47" i="6" s="1"/>
  <c r="AB48" i="6" s="1"/>
  <c r="AB49" i="6" s="1"/>
  <c r="AB50" i="6" s="1"/>
  <c r="AB51" i="6" s="1"/>
  <c r="AB52" i="6" s="1"/>
  <c r="AB53" i="6" s="1"/>
  <c r="AB54" i="6" s="1"/>
  <c r="AB55" i="6" s="1"/>
  <c r="AB56" i="6" s="1"/>
  <c r="AB57" i="6" s="1"/>
  <c r="AB58" i="6" s="1"/>
  <c r="AB59" i="6" s="1"/>
  <c r="AB60" i="6" s="1"/>
  <c r="AB61" i="6" s="1"/>
  <c r="AB62" i="6" s="1"/>
  <c r="AB63" i="6" s="1"/>
  <c r="AB64" i="6" s="1"/>
  <c r="AB65" i="6" s="1"/>
  <c r="AB66" i="6" s="1"/>
  <c r="AB67" i="6" s="1"/>
  <c r="AB68" i="6" s="1"/>
  <c r="AB69" i="6" s="1"/>
  <c r="AB70" i="6" s="1"/>
  <c r="AB71" i="6" s="1"/>
  <c r="AB72" i="6" s="1"/>
  <c r="AB73" i="6" s="1"/>
  <c r="AB74" i="6" s="1"/>
  <c r="AB75" i="6" s="1"/>
  <c r="AB76" i="6" s="1"/>
  <c r="AB77" i="6" s="1"/>
  <c r="AB78" i="6" s="1"/>
  <c r="AB79" i="6" s="1"/>
  <c r="AB80" i="6" s="1"/>
  <c r="AB81" i="6" s="1"/>
  <c r="AB82" i="6" s="1"/>
  <c r="AB83" i="6" s="1"/>
  <c r="AB84" i="6" s="1"/>
  <c r="AB85" i="6" s="1"/>
  <c r="AB86" i="6" s="1"/>
  <c r="AB87" i="6" s="1"/>
  <c r="AB88" i="6" s="1"/>
  <c r="AB89" i="6" s="1"/>
  <c r="AB90" i="6" s="1"/>
  <c r="AB91" i="6" s="1"/>
  <c r="AB92" i="6" s="1"/>
  <c r="AB93" i="6" s="1"/>
  <c r="AB94" i="6" s="1"/>
  <c r="AB95" i="6" s="1"/>
  <c r="AB96" i="6" s="1"/>
  <c r="AB97" i="6" s="1"/>
  <c r="AB98" i="6" s="1"/>
  <c r="AB99" i="6" s="1"/>
  <c r="AB100" i="6" s="1"/>
  <c r="AB101" i="6" s="1"/>
  <c r="AB102" i="6" s="1"/>
  <c r="AB103" i="6" s="1"/>
  <c r="AB104" i="6" s="1"/>
  <c r="AB105" i="6" s="1"/>
  <c r="AB106" i="6" s="1"/>
  <c r="AB107" i="6" s="1"/>
  <c r="AB108" i="6" s="1"/>
  <c r="AB109" i="6" s="1"/>
  <c r="AB110" i="6" s="1"/>
  <c r="AB111" i="6" s="1"/>
  <c r="AB112" i="6" s="1"/>
  <c r="AB113" i="6" s="1"/>
  <c r="AB114" i="6" s="1"/>
  <c r="AB115" i="6" s="1"/>
  <c r="AB116" i="6" s="1"/>
  <c r="AB117" i="6" s="1"/>
  <c r="AB118" i="6" s="1"/>
  <c r="AB119" i="6" s="1"/>
  <c r="AB120" i="6" s="1"/>
  <c r="AB121" i="6" s="1"/>
  <c r="AB122" i="6" s="1"/>
  <c r="AB123" i="6" s="1"/>
  <c r="AB124" i="6" s="1"/>
  <c r="AB125" i="6" s="1"/>
  <c r="AB126" i="6" s="1"/>
  <c r="AB127" i="6" s="1"/>
  <c r="AB128" i="6" s="1"/>
  <c r="AB129" i="6" s="1"/>
  <c r="AB130" i="6" s="1"/>
  <c r="AB131" i="6" s="1"/>
  <c r="AB132" i="6" s="1"/>
  <c r="AB133" i="6" s="1"/>
  <c r="AB134" i="6" s="1"/>
  <c r="AB135" i="6" s="1"/>
  <c r="AB136" i="6" s="1"/>
  <c r="AB137" i="6" s="1"/>
  <c r="AB138" i="6" s="1"/>
  <c r="AB139" i="6" s="1"/>
  <c r="AB140" i="6" s="1"/>
  <c r="AB141" i="6" s="1"/>
  <c r="AB142" i="6" s="1"/>
  <c r="AB143" i="6" s="1"/>
  <c r="AB144" i="6" s="1"/>
  <c r="AB145" i="6" s="1"/>
  <c r="AB146" i="6" s="1"/>
  <c r="AB147" i="6" s="1"/>
  <c r="AB148" i="6" s="1"/>
  <c r="AB149" i="6" s="1"/>
  <c r="AB150" i="6" s="1"/>
  <c r="AB151" i="6" s="1"/>
  <c r="AB152" i="6" s="1"/>
  <c r="AB153" i="6" s="1"/>
  <c r="AB154" i="6" s="1"/>
  <c r="AB155" i="6" s="1"/>
  <c r="AB156" i="6" s="1"/>
  <c r="AB157" i="6" s="1"/>
  <c r="AB158" i="6" s="1"/>
  <c r="AB159" i="6" s="1"/>
  <c r="AB160" i="6" s="1"/>
  <c r="AB161" i="6" s="1"/>
  <c r="AB162" i="6" s="1"/>
  <c r="AB163" i="6" s="1"/>
  <c r="AB164" i="6" s="1"/>
  <c r="AB165" i="6" s="1"/>
  <c r="AB166" i="6" s="1"/>
  <c r="AB167" i="6" s="1"/>
  <c r="AB168" i="6" s="1"/>
  <c r="AB169" i="6" s="1"/>
  <c r="AB170" i="6" s="1"/>
  <c r="AB171" i="6" s="1"/>
  <c r="AB172" i="6" s="1"/>
  <c r="AB173" i="6" s="1"/>
  <c r="AB174" i="6" s="1"/>
  <c r="AB175" i="6" s="1"/>
  <c r="AB176" i="6" s="1"/>
  <c r="AB177" i="6" s="1"/>
  <c r="AB178" i="6" s="1"/>
  <c r="AB179" i="6" s="1"/>
  <c r="AB180" i="6" s="1"/>
  <c r="AB181" i="6" s="1"/>
  <c r="AB182" i="6" s="1"/>
  <c r="AB183" i="6" s="1"/>
  <c r="AB184" i="6" s="1"/>
  <c r="AB185" i="6" s="1"/>
  <c r="AB186" i="6" s="1"/>
  <c r="AB187" i="6" s="1"/>
  <c r="AB188" i="6" s="1"/>
  <c r="AB189" i="6" s="1"/>
  <c r="AB190" i="6" s="1"/>
  <c r="AB191" i="6" s="1"/>
  <c r="AB192" i="6" s="1"/>
  <c r="AB193" i="6" s="1"/>
  <c r="AB194" i="6" s="1"/>
  <c r="AB195" i="6" s="1"/>
  <c r="AB196" i="6" s="1"/>
  <c r="AB197" i="6" s="1"/>
  <c r="AB198" i="6" s="1"/>
  <c r="AB199" i="6" s="1"/>
  <c r="AB200" i="6" s="1"/>
  <c r="AB201" i="6" s="1"/>
  <c r="AB202" i="6" s="1"/>
  <c r="AB203" i="6" s="1"/>
  <c r="AB204" i="6" s="1"/>
  <c r="AB205" i="6" s="1"/>
  <c r="AB206" i="6" s="1"/>
  <c r="AB207" i="6" s="1"/>
  <c r="AB208" i="6" s="1"/>
  <c r="AB209" i="6" s="1"/>
  <c r="AB210" i="6" s="1"/>
  <c r="AB211" i="6" s="1"/>
  <c r="AB212" i="6" s="1"/>
  <c r="AB213" i="6" s="1"/>
  <c r="AB214" i="6" s="1"/>
  <c r="AB215" i="6" s="1"/>
  <c r="AB216" i="6" s="1"/>
  <c r="AB217" i="6" s="1"/>
  <c r="AB218" i="6" s="1"/>
  <c r="AB219" i="6" s="1"/>
  <c r="AB220" i="6" s="1"/>
  <c r="AB221" i="6" s="1"/>
  <c r="AB222" i="6" s="1"/>
  <c r="AB223" i="6" s="1"/>
  <c r="AB224" i="6" s="1"/>
  <c r="AB225" i="6" s="1"/>
  <c r="AB226" i="6" s="1"/>
  <c r="AB227" i="6" s="1"/>
  <c r="AB228" i="6" s="1"/>
  <c r="AB229" i="6" s="1"/>
  <c r="AB230" i="6" s="1"/>
  <c r="AB231" i="6" s="1"/>
  <c r="AB232" i="6" s="1"/>
  <c r="AB233" i="6" s="1"/>
  <c r="AB234" i="6" s="1"/>
  <c r="AB235" i="6" s="1"/>
  <c r="AB236" i="6" s="1"/>
  <c r="AB237" i="6" s="1"/>
  <c r="AB238" i="6" s="1"/>
  <c r="AB239" i="6" s="1"/>
  <c r="AB240" i="6" s="1"/>
  <c r="AB241" i="6" s="1"/>
  <c r="AB242" i="6" s="1"/>
  <c r="AB243" i="6" s="1"/>
  <c r="AB244" i="6" s="1"/>
  <c r="AB245" i="6" s="1"/>
  <c r="AB246" i="6" s="1"/>
  <c r="AB247" i="6" s="1"/>
  <c r="AB248" i="6" s="1"/>
  <c r="AB249" i="6" s="1"/>
  <c r="AB250" i="6" s="1"/>
  <c r="AB251" i="6" s="1"/>
  <c r="AB252" i="6" s="1"/>
  <c r="AB253" i="6" s="1"/>
  <c r="AB254" i="6" s="1"/>
  <c r="AB255" i="6" s="1"/>
  <c r="AB256" i="6" s="1"/>
  <c r="AB257" i="6" s="1"/>
  <c r="AB258" i="6" s="1"/>
  <c r="AB259" i="6" s="1"/>
  <c r="AB260" i="6" s="1"/>
  <c r="AB261" i="6" s="1"/>
  <c r="AB262" i="6" s="1"/>
  <c r="AB263" i="6" s="1"/>
  <c r="AB264" i="6" s="1"/>
  <c r="AB265" i="6" s="1"/>
  <c r="AB266" i="6" s="1"/>
  <c r="AB267" i="6" s="1"/>
  <c r="AB268" i="6" s="1"/>
  <c r="AB269" i="6" s="1"/>
  <c r="AB270" i="6" s="1"/>
  <c r="AB271" i="6" s="1"/>
  <c r="AB272" i="6" s="1"/>
  <c r="AB273" i="6" s="1"/>
  <c r="AB274" i="6" s="1"/>
  <c r="AB275" i="6" s="1"/>
  <c r="AB276" i="6" s="1"/>
  <c r="AB277" i="6" s="1"/>
  <c r="AB278" i="6" s="1"/>
  <c r="AB279" i="6" s="1"/>
  <c r="AB280" i="6" s="1"/>
  <c r="AB281" i="6" s="1"/>
  <c r="AB282" i="6" s="1"/>
  <c r="AB283" i="6" s="1"/>
  <c r="AB284" i="6" s="1"/>
  <c r="AB285" i="6" s="1"/>
  <c r="AB286" i="6" s="1"/>
  <c r="AB287" i="6" s="1"/>
  <c r="AB288" i="6" s="1"/>
  <c r="AB289" i="6" s="1"/>
  <c r="AB290" i="6" s="1"/>
  <c r="AB291" i="6" s="1"/>
  <c r="AB292" i="6" s="1"/>
  <c r="AB293" i="6" s="1"/>
  <c r="AB294" i="6" s="1"/>
  <c r="AB295" i="6" s="1"/>
  <c r="AB296" i="6" s="1"/>
  <c r="AB297" i="6" s="1"/>
  <c r="AB298" i="6" s="1"/>
  <c r="AB299" i="6" s="1"/>
  <c r="AB300" i="6" s="1"/>
  <c r="AB301" i="6" s="1"/>
  <c r="AB302" i="6" s="1"/>
  <c r="AB303" i="6" s="1"/>
  <c r="AB304" i="6" s="1"/>
  <c r="AB305" i="6" s="1"/>
  <c r="AA8" i="6"/>
  <c r="AE7" i="6"/>
  <c r="AD7" i="6"/>
  <c r="AC7" i="6"/>
  <c r="Z7" i="6"/>
  <c r="Z8" i="6" s="1"/>
  <c r="Z9" i="6" s="1"/>
  <c r="Z10" i="6" s="1"/>
  <c r="AE29" i="5"/>
  <c r="AD29" i="5"/>
  <c r="AC29" i="5"/>
  <c r="AE28" i="5"/>
  <c r="AD28" i="5"/>
  <c r="AC28" i="5"/>
  <c r="AE27" i="5"/>
  <c r="AD27" i="5"/>
  <c r="AC27" i="5"/>
  <c r="AE26" i="5"/>
  <c r="AD26" i="5"/>
  <c r="AC26" i="5"/>
  <c r="AE25" i="5"/>
  <c r="AD25" i="5"/>
  <c r="AC25" i="5"/>
  <c r="AE24" i="5"/>
  <c r="AD24" i="5"/>
  <c r="AC24" i="5"/>
  <c r="AE23" i="5"/>
  <c r="AD23" i="5"/>
  <c r="AC23" i="5"/>
  <c r="AE22" i="5"/>
  <c r="AD22" i="5"/>
  <c r="AC22" i="5"/>
  <c r="AE21" i="5"/>
  <c r="AD21" i="5"/>
  <c r="AC21" i="5"/>
  <c r="AE20" i="5"/>
  <c r="AD20" i="5"/>
  <c r="AC20" i="5"/>
  <c r="AE19" i="5"/>
  <c r="AD19" i="5"/>
  <c r="AC19" i="5"/>
  <c r="AE18" i="5"/>
  <c r="AD18" i="5"/>
  <c r="AC18" i="5"/>
  <c r="AE17" i="5"/>
  <c r="AD17" i="5"/>
  <c r="AC17" i="5"/>
  <c r="AE16" i="5"/>
  <c r="AD16" i="5"/>
  <c r="AC16" i="5"/>
  <c r="AE15" i="5"/>
  <c r="AD15" i="5"/>
  <c r="AC15" i="5"/>
  <c r="AE14" i="5"/>
  <c r="AD14" i="5"/>
  <c r="AC14" i="5"/>
  <c r="AE13" i="5"/>
  <c r="AD13" i="5"/>
  <c r="AC13" i="5"/>
  <c r="AE12" i="5"/>
  <c r="AD12" i="5"/>
  <c r="AC12" i="5"/>
  <c r="AE11" i="5"/>
  <c r="AD11" i="5"/>
  <c r="AC11" i="5"/>
  <c r="AE10" i="5"/>
  <c r="AD10" i="5"/>
  <c r="AC10" i="5"/>
  <c r="AE9" i="5"/>
  <c r="AD9" i="5"/>
  <c r="AC9" i="5"/>
  <c r="AE8" i="5"/>
  <c r="AD8" i="5"/>
  <c r="AC8" i="5"/>
  <c r="AB8" i="5"/>
  <c r="AB9" i="5" s="1"/>
  <c r="AB10" i="5" s="1"/>
  <c r="AB11" i="5" s="1"/>
  <c r="AB12" i="5" s="1"/>
  <c r="AB13" i="5" s="1"/>
  <c r="AB14" i="5" s="1"/>
  <c r="AB15" i="5" s="1"/>
  <c r="AB16" i="5" s="1"/>
  <c r="AB17" i="5" s="1"/>
  <c r="AB18" i="5" s="1"/>
  <c r="AB19" i="5" s="1"/>
  <c r="AB20" i="5" s="1"/>
  <c r="AB21" i="5" s="1"/>
  <c r="AB22" i="5" s="1"/>
  <c r="AB23" i="5" s="1"/>
  <c r="AB24" i="5" s="1"/>
  <c r="AB25" i="5" s="1"/>
  <c r="AB26" i="5" s="1"/>
  <c r="AB27" i="5" s="1"/>
  <c r="AB28" i="5" s="1"/>
  <c r="AB29" i="5" s="1"/>
  <c r="AB30" i="5" s="1"/>
  <c r="AB31" i="5" s="1"/>
  <c r="AB32" i="5" s="1"/>
  <c r="AB33" i="5" s="1"/>
  <c r="AB34" i="5" s="1"/>
  <c r="AB35" i="5" s="1"/>
  <c r="AB36" i="5" s="1"/>
  <c r="AB37" i="5" s="1"/>
  <c r="AB38" i="5" s="1"/>
  <c r="AB39" i="5" s="1"/>
  <c r="AB40" i="5" s="1"/>
  <c r="AB41" i="5" s="1"/>
  <c r="AB42" i="5" s="1"/>
  <c r="AB43" i="5" s="1"/>
  <c r="AB44" i="5" s="1"/>
  <c r="AB45" i="5" s="1"/>
  <c r="AB46" i="5" s="1"/>
  <c r="AB47" i="5" s="1"/>
  <c r="AB48" i="5" s="1"/>
  <c r="AB49" i="5" s="1"/>
  <c r="AB50" i="5" s="1"/>
  <c r="AB51" i="5" s="1"/>
  <c r="AB52" i="5" s="1"/>
  <c r="AB53" i="5" s="1"/>
  <c r="AB54" i="5" s="1"/>
  <c r="AB55" i="5" s="1"/>
  <c r="AB56" i="5" s="1"/>
  <c r="AB57" i="5" s="1"/>
  <c r="AB58" i="5" s="1"/>
  <c r="AB59" i="5" s="1"/>
  <c r="AB60" i="5" s="1"/>
  <c r="AB61" i="5" s="1"/>
  <c r="AB62" i="5" s="1"/>
  <c r="AB63" i="5" s="1"/>
  <c r="AB64" i="5" s="1"/>
  <c r="AB65" i="5" s="1"/>
  <c r="AB66" i="5" s="1"/>
  <c r="AB67" i="5" s="1"/>
  <c r="AB68" i="5" s="1"/>
  <c r="AB69" i="5" s="1"/>
  <c r="AB70" i="5" s="1"/>
  <c r="AB71" i="5" s="1"/>
  <c r="AB72" i="5" s="1"/>
  <c r="AB73" i="5" s="1"/>
  <c r="AB74" i="5" s="1"/>
  <c r="AB75" i="5" s="1"/>
  <c r="AB76" i="5" s="1"/>
  <c r="AB77" i="5" s="1"/>
  <c r="AB78" i="5" s="1"/>
  <c r="AB79" i="5" s="1"/>
  <c r="AB80" i="5" s="1"/>
  <c r="AB81" i="5" s="1"/>
  <c r="AB82" i="5" s="1"/>
  <c r="AB83" i="5" s="1"/>
  <c r="AB84" i="5" s="1"/>
  <c r="AB85" i="5" s="1"/>
  <c r="AB86" i="5" s="1"/>
  <c r="AB87" i="5" s="1"/>
  <c r="AB88" i="5" s="1"/>
  <c r="AB89" i="5" s="1"/>
  <c r="AB90" i="5" s="1"/>
  <c r="AB91" i="5" s="1"/>
  <c r="AB92" i="5" s="1"/>
  <c r="AB93" i="5" s="1"/>
  <c r="AB94" i="5" s="1"/>
  <c r="AB95" i="5" s="1"/>
  <c r="AB96" i="5" s="1"/>
  <c r="AB97" i="5" s="1"/>
  <c r="AB98" i="5" s="1"/>
  <c r="AB99" i="5" s="1"/>
  <c r="AB100" i="5" s="1"/>
  <c r="AB101" i="5" s="1"/>
  <c r="AB102" i="5" s="1"/>
  <c r="AB103" i="5" s="1"/>
  <c r="AB104" i="5" s="1"/>
  <c r="AB105" i="5" s="1"/>
  <c r="AB106" i="5" s="1"/>
  <c r="AB107" i="5" s="1"/>
  <c r="AB108" i="5" s="1"/>
  <c r="AB109" i="5" s="1"/>
  <c r="AB110" i="5" s="1"/>
  <c r="AB111" i="5" s="1"/>
  <c r="AB112" i="5" s="1"/>
  <c r="AB113" i="5" s="1"/>
  <c r="AB114" i="5" s="1"/>
  <c r="AB115" i="5" s="1"/>
  <c r="AB116" i="5" s="1"/>
  <c r="AB117" i="5" s="1"/>
  <c r="AB118" i="5" s="1"/>
  <c r="AB119" i="5" s="1"/>
  <c r="AB120" i="5" s="1"/>
  <c r="AB121" i="5" s="1"/>
  <c r="AB122" i="5" s="1"/>
  <c r="AB123" i="5" s="1"/>
  <c r="AB124" i="5" s="1"/>
  <c r="AB125" i="5" s="1"/>
  <c r="AB126" i="5" s="1"/>
  <c r="AB127" i="5" s="1"/>
  <c r="AB128" i="5" s="1"/>
  <c r="AB129" i="5" s="1"/>
  <c r="AB130" i="5" s="1"/>
  <c r="AB131" i="5" s="1"/>
  <c r="AB132" i="5" s="1"/>
  <c r="AB133" i="5" s="1"/>
  <c r="AB134" i="5" s="1"/>
  <c r="AB135" i="5" s="1"/>
  <c r="AB136" i="5" s="1"/>
  <c r="AB137" i="5" s="1"/>
  <c r="AB138" i="5" s="1"/>
  <c r="AB139" i="5" s="1"/>
  <c r="AB140" i="5" s="1"/>
  <c r="AB141" i="5" s="1"/>
  <c r="AB142" i="5" s="1"/>
  <c r="AB143" i="5" s="1"/>
  <c r="AB144" i="5" s="1"/>
  <c r="AB145" i="5" s="1"/>
  <c r="AB146" i="5" s="1"/>
  <c r="AB147" i="5" s="1"/>
  <c r="AB148" i="5" s="1"/>
  <c r="AB149" i="5" s="1"/>
  <c r="AB150" i="5" s="1"/>
  <c r="AB151" i="5" s="1"/>
  <c r="AB152" i="5" s="1"/>
  <c r="AB153" i="5" s="1"/>
  <c r="AB154" i="5" s="1"/>
  <c r="AB155" i="5" s="1"/>
  <c r="AB156" i="5" s="1"/>
  <c r="AB157" i="5" s="1"/>
  <c r="AB158" i="5" s="1"/>
  <c r="AB159" i="5" s="1"/>
  <c r="AB160" i="5" s="1"/>
  <c r="AB161" i="5" s="1"/>
  <c r="AB162" i="5" s="1"/>
  <c r="AB163" i="5" s="1"/>
  <c r="AB164" i="5" s="1"/>
  <c r="AB165" i="5" s="1"/>
  <c r="AB166" i="5" s="1"/>
  <c r="AB167" i="5" s="1"/>
  <c r="AB168" i="5" s="1"/>
  <c r="AB169" i="5" s="1"/>
  <c r="AB170" i="5" s="1"/>
  <c r="AB171" i="5" s="1"/>
  <c r="AB172" i="5" s="1"/>
  <c r="AB173" i="5" s="1"/>
  <c r="AB174" i="5" s="1"/>
  <c r="AB175" i="5" s="1"/>
  <c r="AB176" i="5" s="1"/>
  <c r="AB177" i="5" s="1"/>
  <c r="AB178" i="5" s="1"/>
  <c r="AB179" i="5" s="1"/>
  <c r="AB180" i="5" s="1"/>
  <c r="AB181" i="5" s="1"/>
  <c r="AB182" i="5" s="1"/>
  <c r="AB183" i="5" s="1"/>
  <c r="AB184" i="5" s="1"/>
  <c r="AB185" i="5" s="1"/>
  <c r="AB186" i="5" s="1"/>
  <c r="AB187" i="5" s="1"/>
  <c r="AB188" i="5" s="1"/>
  <c r="AB189" i="5" s="1"/>
  <c r="AB190" i="5" s="1"/>
  <c r="AB191" i="5" s="1"/>
  <c r="AB192" i="5" s="1"/>
  <c r="AB193" i="5" s="1"/>
  <c r="AB194" i="5" s="1"/>
  <c r="AB195" i="5" s="1"/>
  <c r="AB196" i="5" s="1"/>
  <c r="AB197" i="5" s="1"/>
  <c r="AB198" i="5" s="1"/>
  <c r="AB199" i="5" s="1"/>
  <c r="AB200" i="5" s="1"/>
  <c r="AB201" i="5" s="1"/>
  <c r="AB202" i="5" s="1"/>
  <c r="AB203" i="5" s="1"/>
  <c r="AB204" i="5" s="1"/>
  <c r="AB205" i="5" s="1"/>
  <c r="AB206" i="5" s="1"/>
  <c r="AB207" i="5" s="1"/>
  <c r="AB208" i="5" s="1"/>
  <c r="AB209" i="5" s="1"/>
  <c r="AB210" i="5" s="1"/>
  <c r="AB211" i="5" s="1"/>
  <c r="AB212" i="5" s="1"/>
  <c r="AB213" i="5" s="1"/>
  <c r="AB214" i="5" s="1"/>
  <c r="AB215" i="5" s="1"/>
  <c r="AB216" i="5" s="1"/>
  <c r="AB217" i="5" s="1"/>
  <c r="AB218" i="5" s="1"/>
  <c r="AB219" i="5" s="1"/>
  <c r="AB220" i="5" s="1"/>
  <c r="AB221" i="5" s="1"/>
  <c r="AB222" i="5" s="1"/>
  <c r="AB223" i="5" s="1"/>
  <c r="AB224" i="5" s="1"/>
  <c r="AB225" i="5" s="1"/>
  <c r="AB226" i="5" s="1"/>
  <c r="AB227" i="5" s="1"/>
  <c r="AB228" i="5" s="1"/>
  <c r="AB229" i="5" s="1"/>
  <c r="AB230" i="5" s="1"/>
  <c r="AB231" i="5" s="1"/>
  <c r="AB232" i="5" s="1"/>
  <c r="AB233" i="5" s="1"/>
  <c r="AB234" i="5" s="1"/>
  <c r="AB235" i="5" s="1"/>
  <c r="AB236" i="5" s="1"/>
  <c r="AB237" i="5" s="1"/>
  <c r="AB238" i="5" s="1"/>
  <c r="AB239" i="5" s="1"/>
  <c r="AB240" i="5" s="1"/>
  <c r="AB241" i="5" s="1"/>
  <c r="AB242" i="5" s="1"/>
  <c r="AB243" i="5" s="1"/>
  <c r="AB244" i="5" s="1"/>
  <c r="AB245" i="5" s="1"/>
  <c r="AB246" i="5" s="1"/>
  <c r="AB247" i="5" s="1"/>
  <c r="AB248" i="5" s="1"/>
  <c r="AB249" i="5" s="1"/>
  <c r="AB250" i="5" s="1"/>
  <c r="AB251" i="5" s="1"/>
  <c r="AB252" i="5" s="1"/>
  <c r="AB253" i="5" s="1"/>
  <c r="AB254" i="5" s="1"/>
  <c r="AB255" i="5" s="1"/>
  <c r="AB256" i="5" s="1"/>
  <c r="AB257" i="5" s="1"/>
  <c r="AB258" i="5" s="1"/>
  <c r="AB259" i="5" s="1"/>
  <c r="AB260" i="5" s="1"/>
  <c r="AB261" i="5" s="1"/>
  <c r="AB262" i="5" s="1"/>
  <c r="AB263" i="5" s="1"/>
  <c r="AB264" i="5" s="1"/>
  <c r="AB265" i="5" s="1"/>
  <c r="AB266" i="5" s="1"/>
  <c r="AB267" i="5" s="1"/>
  <c r="AB268" i="5" s="1"/>
  <c r="AB269" i="5" s="1"/>
  <c r="AB270" i="5" s="1"/>
  <c r="AB271" i="5" s="1"/>
  <c r="AB272" i="5" s="1"/>
  <c r="AB273" i="5" s="1"/>
  <c r="AB274" i="5" s="1"/>
  <c r="AB275" i="5" s="1"/>
  <c r="AB276" i="5" s="1"/>
  <c r="AB277" i="5" s="1"/>
  <c r="AB278" i="5" s="1"/>
  <c r="AB279" i="5" s="1"/>
  <c r="AB280" i="5" s="1"/>
  <c r="AB281" i="5" s="1"/>
  <c r="AB282" i="5" s="1"/>
  <c r="AB283" i="5" s="1"/>
  <c r="AB284" i="5" s="1"/>
  <c r="AB285" i="5" s="1"/>
  <c r="AB286" i="5" s="1"/>
  <c r="AB287" i="5" s="1"/>
  <c r="AB288" i="5" s="1"/>
  <c r="AB289" i="5" s="1"/>
  <c r="AB290" i="5" s="1"/>
  <c r="AB291" i="5" s="1"/>
  <c r="AB292" i="5" s="1"/>
  <c r="AB293" i="5" s="1"/>
  <c r="AB294" i="5" s="1"/>
  <c r="AB295" i="5" s="1"/>
  <c r="AB296" i="5" s="1"/>
  <c r="AB297" i="5" s="1"/>
  <c r="AB298" i="5" s="1"/>
  <c r="AB299" i="5" s="1"/>
  <c r="AB300" i="5" s="1"/>
  <c r="AB301" i="5" s="1"/>
  <c r="AB302" i="5" s="1"/>
  <c r="AB303" i="5" s="1"/>
  <c r="AB304" i="5" s="1"/>
  <c r="AB305" i="5" s="1"/>
  <c r="AA8" i="5"/>
  <c r="AE7" i="5"/>
  <c r="AD7" i="5"/>
  <c r="AC7" i="5"/>
  <c r="Z7" i="5"/>
  <c r="Z8" i="5" s="1"/>
  <c r="Z9" i="5" s="1"/>
  <c r="Z10" i="5" s="1"/>
  <c r="AE29" i="4"/>
  <c r="AD29" i="4"/>
  <c r="AC29" i="4"/>
  <c r="AE28" i="4"/>
  <c r="AD28" i="4"/>
  <c r="AC28" i="4"/>
  <c r="AE27" i="4"/>
  <c r="AD27" i="4"/>
  <c r="AC27" i="4"/>
  <c r="AE26" i="4"/>
  <c r="AD26" i="4"/>
  <c r="AC26" i="4"/>
  <c r="AE25" i="4"/>
  <c r="AD25" i="4"/>
  <c r="AC25" i="4"/>
  <c r="AE24" i="4"/>
  <c r="AD24" i="4"/>
  <c r="AC24" i="4"/>
  <c r="AE23" i="4"/>
  <c r="AD23" i="4"/>
  <c r="AC23" i="4"/>
  <c r="AE22" i="4"/>
  <c r="AD22" i="4"/>
  <c r="AC22" i="4"/>
  <c r="AE21" i="4"/>
  <c r="AD21" i="4"/>
  <c r="AC21" i="4"/>
  <c r="AE20" i="4"/>
  <c r="AD20" i="4"/>
  <c r="AC20" i="4"/>
  <c r="AE19" i="4"/>
  <c r="AD19" i="4"/>
  <c r="AC19" i="4"/>
  <c r="AE18" i="4"/>
  <c r="AD18" i="4"/>
  <c r="AC18" i="4"/>
  <c r="AE17" i="4"/>
  <c r="AD17" i="4"/>
  <c r="AC17" i="4"/>
  <c r="AE16" i="4"/>
  <c r="AD16" i="4"/>
  <c r="AC16" i="4"/>
  <c r="AE15" i="4"/>
  <c r="AD15" i="4"/>
  <c r="AC15" i="4"/>
  <c r="AE14" i="4"/>
  <c r="AD14" i="4"/>
  <c r="AC14" i="4"/>
  <c r="AE13" i="4"/>
  <c r="AD13" i="4"/>
  <c r="AC13" i="4"/>
  <c r="AE12" i="4"/>
  <c r="AD12" i="4"/>
  <c r="AC12" i="4"/>
  <c r="AE11" i="4"/>
  <c r="AD11" i="4"/>
  <c r="AC11" i="4"/>
  <c r="AE10" i="4"/>
  <c r="AD10" i="4"/>
  <c r="AC10" i="4"/>
  <c r="AE9" i="4"/>
  <c r="AD9" i="4"/>
  <c r="AC9" i="4"/>
  <c r="AE8" i="4"/>
  <c r="AD8" i="4"/>
  <c r="AC8" i="4"/>
  <c r="AB8" i="4"/>
  <c r="AB9" i="4" s="1"/>
  <c r="AB10" i="4" s="1"/>
  <c r="AB11" i="4" s="1"/>
  <c r="AB12" i="4" s="1"/>
  <c r="AB13" i="4" s="1"/>
  <c r="AB14" i="4" s="1"/>
  <c r="AB15" i="4" s="1"/>
  <c r="AB16" i="4" s="1"/>
  <c r="AB17" i="4" s="1"/>
  <c r="AB18" i="4" s="1"/>
  <c r="AB19" i="4" s="1"/>
  <c r="AB20" i="4" s="1"/>
  <c r="AB21" i="4" s="1"/>
  <c r="AB22" i="4" s="1"/>
  <c r="AB23" i="4" s="1"/>
  <c r="AB24" i="4" s="1"/>
  <c r="AB25" i="4" s="1"/>
  <c r="AB26" i="4" s="1"/>
  <c r="AB27" i="4" s="1"/>
  <c r="AB28" i="4" s="1"/>
  <c r="AB29" i="4" s="1"/>
  <c r="AB30" i="4" s="1"/>
  <c r="AB31" i="4" s="1"/>
  <c r="AB32" i="4" s="1"/>
  <c r="AB33" i="4" s="1"/>
  <c r="AB34" i="4" s="1"/>
  <c r="AB35" i="4" s="1"/>
  <c r="AB36" i="4" s="1"/>
  <c r="AB37" i="4" s="1"/>
  <c r="AB38" i="4" s="1"/>
  <c r="AB39" i="4" s="1"/>
  <c r="AB40" i="4" s="1"/>
  <c r="AB41" i="4" s="1"/>
  <c r="AB42" i="4" s="1"/>
  <c r="AB43" i="4" s="1"/>
  <c r="AB44" i="4" s="1"/>
  <c r="AB45" i="4" s="1"/>
  <c r="AB46" i="4" s="1"/>
  <c r="AB47" i="4" s="1"/>
  <c r="AB48" i="4" s="1"/>
  <c r="AB49" i="4" s="1"/>
  <c r="AB50" i="4" s="1"/>
  <c r="AB51" i="4" s="1"/>
  <c r="AB52" i="4" s="1"/>
  <c r="AB53" i="4" s="1"/>
  <c r="AB54" i="4" s="1"/>
  <c r="AB55" i="4" s="1"/>
  <c r="AB56" i="4" s="1"/>
  <c r="AB57" i="4" s="1"/>
  <c r="AB58" i="4" s="1"/>
  <c r="AB59" i="4" s="1"/>
  <c r="AB60" i="4" s="1"/>
  <c r="AB61" i="4" s="1"/>
  <c r="AB62" i="4" s="1"/>
  <c r="AB63" i="4" s="1"/>
  <c r="AB64" i="4" s="1"/>
  <c r="AB65" i="4" s="1"/>
  <c r="AB66" i="4" s="1"/>
  <c r="AB67" i="4" s="1"/>
  <c r="AB68" i="4" s="1"/>
  <c r="AB69" i="4" s="1"/>
  <c r="AB70" i="4" s="1"/>
  <c r="AB71" i="4" s="1"/>
  <c r="AB72" i="4" s="1"/>
  <c r="AB73" i="4" s="1"/>
  <c r="AB74" i="4" s="1"/>
  <c r="AB75" i="4" s="1"/>
  <c r="AB76" i="4" s="1"/>
  <c r="AB77" i="4" s="1"/>
  <c r="AB78" i="4" s="1"/>
  <c r="AB79" i="4" s="1"/>
  <c r="AB80" i="4" s="1"/>
  <c r="AB81" i="4" s="1"/>
  <c r="AB82" i="4" s="1"/>
  <c r="AB83" i="4" s="1"/>
  <c r="AB84" i="4" s="1"/>
  <c r="AB85" i="4" s="1"/>
  <c r="AB86" i="4" s="1"/>
  <c r="AB87" i="4" s="1"/>
  <c r="AB88" i="4" s="1"/>
  <c r="AB89" i="4" s="1"/>
  <c r="AB90" i="4" s="1"/>
  <c r="AB91" i="4" s="1"/>
  <c r="AB92" i="4" s="1"/>
  <c r="AB93" i="4" s="1"/>
  <c r="AB94" i="4" s="1"/>
  <c r="AB95" i="4" s="1"/>
  <c r="AB96" i="4" s="1"/>
  <c r="AB97" i="4" s="1"/>
  <c r="AB98" i="4" s="1"/>
  <c r="AB99" i="4" s="1"/>
  <c r="AB100" i="4" s="1"/>
  <c r="AB101" i="4" s="1"/>
  <c r="AB102" i="4" s="1"/>
  <c r="AB103" i="4" s="1"/>
  <c r="AB104" i="4" s="1"/>
  <c r="AB105" i="4" s="1"/>
  <c r="AB106" i="4" s="1"/>
  <c r="AB107" i="4" s="1"/>
  <c r="AB108" i="4" s="1"/>
  <c r="AB109" i="4" s="1"/>
  <c r="AB110" i="4" s="1"/>
  <c r="AB111" i="4" s="1"/>
  <c r="AB112" i="4" s="1"/>
  <c r="AB113" i="4" s="1"/>
  <c r="AB114" i="4" s="1"/>
  <c r="AB115" i="4" s="1"/>
  <c r="AB116" i="4" s="1"/>
  <c r="AB117" i="4" s="1"/>
  <c r="AB118" i="4" s="1"/>
  <c r="AB119" i="4" s="1"/>
  <c r="AB120" i="4" s="1"/>
  <c r="AB121" i="4" s="1"/>
  <c r="AB122" i="4" s="1"/>
  <c r="AB123" i="4" s="1"/>
  <c r="AB124" i="4" s="1"/>
  <c r="AB125" i="4" s="1"/>
  <c r="AB126" i="4" s="1"/>
  <c r="AB127" i="4" s="1"/>
  <c r="AB128" i="4" s="1"/>
  <c r="AB129" i="4" s="1"/>
  <c r="AB130" i="4" s="1"/>
  <c r="AB131" i="4" s="1"/>
  <c r="AB132" i="4" s="1"/>
  <c r="AB133" i="4" s="1"/>
  <c r="AB134" i="4" s="1"/>
  <c r="AB135" i="4" s="1"/>
  <c r="AB136" i="4" s="1"/>
  <c r="AB137" i="4" s="1"/>
  <c r="AB138" i="4" s="1"/>
  <c r="AB139" i="4" s="1"/>
  <c r="AB140" i="4" s="1"/>
  <c r="AB141" i="4" s="1"/>
  <c r="AB142" i="4" s="1"/>
  <c r="AB143" i="4" s="1"/>
  <c r="AB144" i="4" s="1"/>
  <c r="AB145" i="4" s="1"/>
  <c r="AB146" i="4" s="1"/>
  <c r="AB147" i="4" s="1"/>
  <c r="AB148" i="4" s="1"/>
  <c r="AB149" i="4" s="1"/>
  <c r="AB150" i="4" s="1"/>
  <c r="AB151" i="4" s="1"/>
  <c r="AB152" i="4" s="1"/>
  <c r="AB153" i="4" s="1"/>
  <c r="AB154" i="4" s="1"/>
  <c r="AB155" i="4" s="1"/>
  <c r="AB156" i="4" s="1"/>
  <c r="AB157" i="4" s="1"/>
  <c r="AB158" i="4" s="1"/>
  <c r="AB159" i="4" s="1"/>
  <c r="AB160" i="4" s="1"/>
  <c r="AB161" i="4" s="1"/>
  <c r="AB162" i="4" s="1"/>
  <c r="AB163" i="4" s="1"/>
  <c r="AB164" i="4" s="1"/>
  <c r="AB165" i="4" s="1"/>
  <c r="AB166" i="4" s="1"/>
  <c r="AB167" i="4" s="1"/>
  <c r="AB168" i="4" s="1"/>
  <c r="AB169" i="4" s="1"/>
  <c r="AB170" i="4" s="1"/>
  <c r="AB171" i="4" s="1"/>
  <c r="AB172" i="4" s="1"/>
  <c r="AB173" i="4" s="1"/>
  <c r="AB174" i="4" s="1"/>
  <c r="AB175" i="4" s="1"/>
  <c r="AB176" i="4" s="1"/>
  <c r="AB177" i="4" s="1"/>
  <c r="AB178" i="4" s="1"/>
  <c r="AB179" i="4" s="1"/>
  <c r="AB180" i="4" s="1"/>
  <c r="AB181" i="4" s="1"/>
  <c r="AB182" i="4" s="1"/>
  <c r="AB183" i="4" s="1"/>
  <c r="AB184" i="4" s="1"/>
  <c r="AB185" i="4" s="1"/>
  <c r="AB186" i="4" s="1"/>
  <c r="AB187" i="4" s="1"/>
  <c r="AB188" i="4" s="1"/>
  <c r="AB189" i="4" s="1"/>
  <c r="AB190" i="4" s="1"/>
  <c r="AB191" i="4" s="1"/>
  <c r="AB192" i="4" s="1"/>
  <c r="AB193" i="4" s="1"/>
  <c r="AB194" i="4" s="1"/>
  <c r="AB195" i="4" s="1"/>
  <c r="AB196" i="4" s="1"/>
  <c r="AB197" i="4" s="1"/>
  <c r="AB198" i="4" s="1"/>
  <c r="AB199" i="4" s="1"/>
  <c r="AB200" i="4" s="1"/>
  <c r="AB201" i="4" s="1"/>
  <c r="AB202" i="4" s="1"/>
  <c r="AB203" i="4" s="1"/>
  <c r="AB204" i="4" s="1"/>
  <c r="AB205" i="4" s="1"/>
  <c r="AB206" i="4" s="1"/>
  <c r="AB207" i="4" s="1"/>
  <c r="AB208" i="4" s="1"/>
  <c r="AB209" i="4" s="1"/>
  <c r="AB210" i="4" s="1"/>
  <c r="AB211" i="4" s="1"/>
  <c r="AB212" i="4" s="1"/>
  <c r="AB213" i="4" s="1"/>
  <c r="AB214" i="4" s="1"/>
  <c r="AB215" i="4" s="1"/>
  <c r="AB216" i="4" s="1"/>
  <c r="AB217" i="4" s="1"/>
  <c r="AB218" i="4" s="1"/>
  <c r="AB219" i="4" s="1"/>
  <c r="AB220" i="4" s="1"/>
  <c r="AB221" i="4" s="1"/>
  <c r="AB222" i="4" s="1"/>
  <c r="AB223" i="4" s="1"/>
  <c r="AB224" i="4" s="1"/>
  <c r="AB225" i="4" s="1"/>
  <c r="AB226" i="4" s="1"/>
  <c r="AB227" i="4" s="1"/>
  <c r="AB228" i="4" s="1"/>
  <c r="AB229" i="4" s="1"/>
  <c r="AB230" i="4" s="1"/>
  <c r="AB231" i="4" s="1"/>
  <c r="AB232" i="4" s="1"/>
  <c r="AB233" i="4" s="1"/>
  <c r="AB234" i="4" s="1"/>
  <c r="AB235" i="4" s="1"/>
  <c r="AB236" i="4" s="1"/>
  <c r="AB237" i="4" s="1"/>
  <c r="AB238" i="4" s="1"/>
  <c r="AB239" i="4" s="1"/>
  <c r="AB240" i="4" s="1"/>
  <c r="AB241" i="4" s="1"/>
  <c r="AB242" i="4" s="1"/>
  <c r="AB243" i="4" s="1"/>
  <c r="AB244" i="4" s="1"/>
  <c r="AB245" i="4" s="1"/>
  <c r="AB246" i="4" s="1"/>
  <c r="AB247" i="4" s="1"/>
  <c r="AB248" i="4" s="1"/>
  <c r="AB249" i="4" s="1"/>
  <c r="AB250" i="4" s="1"/>
  <c r="AB251" i="4" s="1"/>
  <c r="AB252" i="4" s="1"/>
  <c r="AB253" i="4" s="1"/>
  <c r="AB254" i="4" s="1"/>
  <c r="AB255" i="4" s="1"/>
  <c r="AB256" i="4" s="1"/>
  <c r="AA8" i="4"/>
  <c r="AA9" i="4" s="1"/>
  <c r="AA10" i="4" s="1"/>
  <c r="AE7" i="4"/>
  <c r="AD7" i="4"/>
  <c r="AC7" i="4"/>
  <c r="Z7" i="4"/>
  <c r="Z8" i="4" s="1"/>
  <c r="Z9" i="4" s="1"/>
  <c r="Z10" i="4" s="1"/>
  <c r="AE29" i="3"/>
  <c r="AD29" i="3"/>
  <c r="AF29" i="3" s="1"/>
  <c r="AC29" i="3"/>
  <c r="AE28" i="3"/>
  <c r="AD28" i="3"/>
  <c r="AC28" i="3"/>
  <c r="AE27" i="3"/>
  <c r="AD27" i="3"/>
  <c r="AC27" i="3"/>
  <c r="AE26" i="3"/>
  <c r="AD26" i="3"/>
  <c r="AC26" i="3"/>
  <c r="AE25" i="3"/>
  <c r="AD25" i="3"/>
  <c r="AC25" i="3"/>
  <c r="AE24" i="3"/>
  <c r="AD24" i="3"/>
  <c r="AC24" i="3"/>
  <c r="AE23" i="3"/>
  <c r="AD23" i="3"/>
  <c r="AC23" i="3"/>
  <c r="AE22" i="3"/>
  <c r="AD22" i="3"/>
  <c r="AC22" i="3"/>
  <c r="AE21" i="3"/>
  <c r="AD21" i="3"/>
  <c r="AC21" i="3"/>
  <c r="AE20" i="3"/>
  <c r="AD20" i="3"/>
  <c r="AC20" i="3"/>
  <c r="AE19" i="3"/>
  <c r="AD19" i="3"/>
  <c r="AC19" i="3"/>
  <c r="AE18" i="3"/>
  <c r="AD18" i="3"/>
  <c r="AC18" i="3"/>
  <c r="AE17" i="3"/>
  <c r="AD17" i="3"/>
  <c r="AC17" i="3"/>
  <c r="AE16" i="3"/>
  <c r="AD16" i="3"/>
  <c r="AC16" i="3"/>
  <c r="AE15" i="3"/>
  <c r="AD15" i="3"/>
  <c r="AC15" i="3"/>
  <c r="AE14" i="3"/>
  <c r="AD14" i="3"/>
  <c r="AC14" i="3"/>
  <c r="AE13" i="3"/>
  <c r="AD13" i="3"/>
  <c r="AC13" i="3"/>
  <c r="AE12" i="3"/>
  <c r="AD12" i="3"/>
  <c r="AC12" i="3"/>
  <c r="AE11" i="3"/>
  <c r="AD11" i="3"/>
  <c r="AC11" i="3"/>
  <c r="AE10" i="3"/>
  <c r="AD10" i="3"/>
  <c r="AC10" i="3"/>
  <c r="AE9" i="3"/>
  <c r="AD9" i="3"/>
  <c r="AC9" i="3"/>
  <c r="AE8" i="3"/>
  <c r="AD8" i="3"/>
  <c r="AC8" i="3"/>
  <c r="AB8" i="3"/>
  <c r="AB9" i="3" s="1"/>
  <c r="AB10" i="3" s="1"/>
  <c r="AB11" i="3" s="1"/>
  <c r="AB12" i="3" s="1"/>
  <c r="AB13" i="3" s="1"/>
  <c r="AB14" i="3" s="1"/>
  <c r="AB15" i="3" s="1"/>
  <c r="AB16" i="3" s="1"/>
  <c r="AB17" i="3" s="1"/>
  <c r="AB18" i="3" s="1"/>
  <c r="AB19" i="3" s="1"/>
  <c r="AB20" i="3" s="1"/>
  <c r="AB21" i="3" s="1"/>
  <c r="AB22" i="3" s="1"/>
  <c r="AB23" i="3" s="1"/>
  <c r="AB24" i="3" s="1"/>
  <c r="AB25" i="3" s="1"/>
  <c r="AB26" i="3" s="1"/>
  <c r="AB27" i="3" s="1"/>
  <c r="AB28" i="3" s="1"/>
  <c r="AB29" i="3" s="1"/>
  <c r="AB30" i="3" s="1"/>
  <c r="AB31" i="3" s="1"/>
  <c r="AB32" i="3" s="1"/>
  <c r="AB33" i="3" s="1"/>
  <c r="AB34" i="3" s="1"/>
  <c r="AB35" i="3" s="1"/>
  <c r="AB36" i="3" s="1"/>
  <c r="AB37" i="3" s="1"/>
  <c r="AB38" i="3" s="1"/>
  <c r="AB39" i="3" s="1"/>
  <c r="AB40" i="3" s="1"/>
  <c r="AB41" i="3" s="1"/>
  <c r="AB42" i="3" s="1"/>
  <c r="AB43" i="3" s="1"/>
  <c r="AB44" i="3" s="1"/>
  <c r="AB45" i="3" s="1"/>
  <c r="AB46" i="3" s="1"/>
  <c r="AB47" i="3" s="1"/>
  <c r="AB48" i="3" s="1"/>
  <c r="AB49" i="3" s="1"/>
  <c r="AB50" i="3" s="1"/>
  <c r="AB51" i="3" s="1"/>
  <c r="AB52" i="3" s="1"/>
  <c r="AB53" i="3" s="1"/>
  <c r="AB54" i="3" s="1"/>
  <c r="AB55" i="3" s="1"/>
  <c r="AB56" i="3" s="1"/>
  <c r="AB57" i="3" s="1"/>
  <c r="AB58" i="3" s="1"/>
  <c r="AB59" i="3" s="1"/>
  <c r="AB60" i="3" s="1"/>
  <c r="AB61" i="3" s="1"/>
  <c r="AB62" i="3" s="1"/>
  <c r="AB63" i="3" s="1"/>
  <c r="AB64" i="3" s="1"/>
  <c r="AB65" i="3" s="1"/>
  <c r="AB66" i="3" s="1"/>
  <c r="AB67" i="3" s="1"/>
  <c r="AB68" i="3" s="1"/>
  <c r="AB69" i="3" s="1"/>
  <c r="AB70" i="3" s="1"/>
  <c r="AB71" i="3" s="1"/>
  <c r="AB72" i="3" s="1"/>
  <c r="AB73" i="3" s="1"/>
  <c r="AB74" i="3" s="1"/>
  <c r="AB75" i="3" s="1"/>
  <c r="AB76" i="3" s="1"/>
  <c r="AB77" i="3" s="1"/>
  <c r="AB78" i="3" s="1"/>
  <c r="AB79" i="3" s="1"/>
  <c r="AB80" i="3" s="1"/>
  <c r="AB81" i="3" s="1"/>
  <c r="AB82" i="3" s="1"/>
  <c r="AB83" i="3" s="1"/>
  <c r="AB84" i="3" s="1"/>
  <c r="AB85" i="3" s="1"/>
  <c r="AB86" i="3" s="1"/>
  <c r="AB87" i="3" s="1"/>
  <c r="AB88" i="3" s="1"/>
  <c r="AB89" i="3" s="1"/>
  <c r="AB90" i="3" s="1"/>
  <c r="AB91" i="3" s="1"/>
  <c r="AB92" i="3" s="1"/>
  <c r="AB93" i="3" s="1"/>
  <c r="AB94" i="3" s="1"/>
  <c r="AB95" i="3" s="1"/>
  <c r="AB96" i="3" s="1"/>
  <c r="AB97" i="3" s="1"/>
  <c r="AB98" i="3" s="1"/>
  <c r="AB99" i="3" s="1"/>
  <c r="AB100" i="3" s="1"/>
  <c r="AB101" i="3" s="1"/>
  <c r="AB102" i="3" s="1"/>
  <c r="AB103" i="3" s="1"/>
  <c r="AB104" i="3" s="1"/>
  <c r="AB105" i="3" s="1"/>
  <c r="AB106" i="3" s="1"/>
  <c r="AB107" i="3" s="1"/>
  <c r="AB108" i="3" s="1"/>
  <c r="AB109" i="3" s="1"/>
  <c r="AB110" i="3" s="1"/>
  <c r="AB111" i="3" s="1"/>
  <c r="AB112" i="3" s="1"/>
  <c r="AB113" i="3" s="1"/>
  <c r="AB114" i="3" s="1"/>
  <c r="AB115" i="3" s="1"/>
  <c r="AB116" i="3" s="1"/>
  <c r="AB117" i="3" s="1"/>
  <c r="AB118" i="3" s="1"/>
  <c r="AB119" i="3" s="1"/>
  <c r="AB120" i="3" s="1"/>
  <c r="AB121" i="3" s="1"/>
  <c r="AB122" i="3" s="1"/>
  <c r="AB123" i="3" s="1"/>
  <c r="AB124" i="3" s="1"/>
  <c r="AB125" i="3" s="1"/>
  <c r="AB126" i="3" s="1"/>
  <c r="AB127" i="3" s="1"/>
  <c r="AB128" i="3" s="1"/>
  <c r="AB129" i="3" s="1"/>
  <c r="AB130" i="3" s="1"/>
  <c r="AB131" i="3" s="1"/>
  <c r="AB132" i="3" s="1"/>
  <c r="AB133" i="3" s="1"/>
  <c r="AB134" i="3" s="1"/>
  <c r="AB135" i="3" s="1"/>
  <c r="AB136" i="3" s="1"/>
  <c r="AB137" i="3" s="1"/>
  <c r="AB138" i="3" s="1"/>
  <c r="AB139" i="3" s="1"/>
  <c r="AB140" i="3" s="1"/>
  <c r="AB141" i="3" s="1"/>
  <c r="AB142" i="3" s="1"/>
  <c r="AB143" i="3" s="1"/>
  <c r="AB144" i="3" s="1"/>
  <c r="AB145" i="3" s="1"/>
  <c r="AB146" i="3" s="1"/>
  <c r="AB147" i="3" s="1"/>
  <c r="AB148" i="3" s="1"/>
  <c r="AB149" i="3" s="1"/>
  <c r="AB150" i="3" s="1"/>
  <c r="AB151" i="3" s="1"/>
  <c r="AB152" i="3" s="1"/>
  <c r="AB153" i="3" s="1"/>
  <c r="AB154" i="3" s="1"/>
  <c r="AB155" i="3" s="1"/>
  <c r="AB156" i="3" s="1"/>
  <c r="AB157" i="3" s="1"/>
  <c r="AB158" i="3" s="1"/>
  <c r="AB159" i="3" s="1"/>
  <c r="AB160" i="3" s="1"/>
  <c r="AB161" i="3" s="1"/>
  <c r="AB162" i="3" s="1"/>
  <c r="AB163" i="3" s="1"/>
  <c r="AB164" i="3" s="1"/>
  <c r="AB165" i="3" s="1"/>
  <c r="AB166" i="3" s="1"/>
  <c r="AB167" i="3" s="1"/>
  <c r="AB168" i="3" s="1"/>
  <c r="AB169" i="3" s="1"/>
  <c r="AB170" i="3" s="1"/>
  <c r="AB171" i="3" s="1"/>
  <c r="AB172" i="3" s="1"/>
  <c r="AB173" i="3" s="1"/>
  <c r="AB174" i="3" s="1"/>
  <c r="AB175" i="3" s="1"/>
  <c r="AB176" i="3" s="1"/>
  <c r="AB177" i="3" s="1"/>
  <c r="AB178" i="3" s="1"/>
  <c r="AB179" i="3" s="1"/>
  <c r="AB180" i="3" s="1"/>
  <c r="AB181" i="3" s="1"/>
  <c r="AB182" i="3" s="1"/>
  <c r="AB183" i="3" s="1"/>
  <c r="AB184" i="3" s="1"/>
  <c r="AB185" i="3" s="1"/>
  <c r="AB186" i="3" s="1"/>
  <c r="AB187" i="3" s="1"/>
  <c r="AB188" i="3" s="1"/>
  <c r="AB189" i="3" s="1"/>
  <c r="AB190" i="3" s="1"/>
  <c r="AB191" i="3" s="1"/>
  <c r="AB192" i="3" s="1"/>
  <c r="AB193" i="3" s="1"/>
  <c r="AB194" i="3" s="1"/>
  <c r="AB195" i="3" s="1"/>
  <c r="AB196" i="3" s="1"/>
  <c r="AB197" i="3" s="1"/>
  <c r="AB198" i="3" s="1"/>
  <c r="AB199" i="3" s="1"/>
  <c r="AB200" i="3" s="1"/>
  <c r="AB201" i="3" s="1"/>
  <c r="AB202" i="3" s="1"/>
  <c r="AB203" i="3" s="1"/>
  <c r="AB204" i="3" s="1"/>
  <c r="AB205" i="3" s="1"/>
  <c r="AB206" i="3" s="1"/>
  <c r="AB207" i="3" s="1"/>
  <c r="AB208" i="3" s="1"/>
  <c r="AB209" i="3" s="1"/>
  <c r="AB210" i="3" s="1"/>
  <c r="AB211" i="3" s="1"/>
  <c r="AB212" i="3" s="1"/>
  <c r="AB213" i="3" s="1"/>
  <c r="AB214" i="3" s="1"/>
  <c r="AB215" i="3" s="1"/>
  <c r="AB216" i="3" s="1"/>
  <c r="AB217" i="3" s="1"/>
  <c r="AB218" i="3" s="1"/>
  <c r="AB219" i="3" s="1"/>
  <c r="AB220" i="3" s="1"/>
  <c r="AB221" i="3" s="1"/>
  <c r="AB222" i="3" s="1"/>
  <c r="AB223" i="3" s="1"/>
  <c r="AB224" i="3" s="1"/>
  <c r="AB225" i="3" s="1"/>
  <c r="AB226" i="3" s="1"/>
  <c r="AB227" i="3" s="1"/>
  <c r="AB228" i="3" s="1"/>
  <c r="AB229" i="3" s="1"/>
  <c r="AB230" i="3" s="1"/>
  <c r="AB231" i="3" s="1"/>
  <c r="AB232" i="3" s="1"/>
  <c r="AB233" i="3" s="1"/>
  <c r="AB234" i="3" s="1"/>
  <c r="AB235" i="3" s="1"/>
  <c r="AB236" i="3" s="1"/>
  <c r="AB237" i="3" s="1"/>
  <c r="AB238" i="3" s="1"/>
  <c r="AB239" i="3" s="1"/>
  <c r="AB240" i="3" s="1"/>
  <c r="AB241" i="3" s="1"/>
  <c r="AB242" i="3" s="1"/>
  <c r="AB243" i="3" s="1"/>
  <c r="AB244" i="3" s="1"/>
  <c r="AB245" i="3" s="1"/>
  <c r="AB246" i="3" s="1"/>
  <c r="AB247" i="3" s="1"/>
  <c r="AB248" i="3" s="1"/>
  <c r="AB249" i="3" s="1"/>
  <c r="AB250" i="3" s="1"/>
  <c r="AB251" i="3" s="1"/>
  <c r="AB252" i="3" s="1"/>
  <c r="AB253" i="3" s="1"/>
  <c r="AB254" i="3" s="1"/>
  <c r="AB255" i="3" s="1"/>
  <c r="AB256" i="3" s="1"/>
  <c r="AA8" i="3"/>
  <c r="AE7" i="3"/>
  <c r="AD7" i="3"/>
  <c r="AC7" i="3"/>
  <c r="Z7" i="3"/>
  <c r="Z8" i="3" s="1"/>
  <c r="Z9" i="3" s="1"/>
  <c r="Z10" i="3" s="1"/>
  <c r="AE30" i="15"/>
  <c r="AD30" i="15"/>
  <c r="AC30" i="15"/>
  <c r="AE29" i="15"/>
  <c r="AD29" i="15"/>
  <c r="AC29" i="15"/>
  <c r="AE28" i="15"/>
  <c r="AD28" i="15"/>
  <c r="AC28" i="15"/>
  <c r="AE27" i="15"/>
  <c r="AD27" i="15"/>
  <c r="AC27" i="15"/>
  <c r="AE26" i="15"/>
  <c r="AD26" i="15"/>
  <c r="AC26" i="15"/>
  <c r="AE25" i="15"/>
  <c r="AF25" i="15" s="1"/>
  <c r="AD25" i="15"/>
  <c r="AC25" i="15"/>
  <c r="AE24" i="15"/>
  <c r="AD24" i="15"/>
  <c r="AC24" i="15"/>
  <c r="AE23" i="15"/>
  <c r="AD23" i="15"/>
  <c r="AC23" i="15"/>
  <c r="AE22" i="15"/>
  <c r="AD22" i="15"/>
  <c r="AC22" i="15"/>
  <c r="AE21" i="15"/>
  <c r="AD21" i="15"/>
  <c r="AC21" i="15"/>
  <c r="AE20" i="15"/>
  <c r="AD20" i="15"/>
  <c r="AC20" i="15"/>
  <c r="AE19" i="15"/>
  <c r="AD19" i="15"/>
  <c r="AC19" i="15"/>
  <c r="AE18" i="15"/>
  <c r="AD18" i="15"/>
  <c r="AC18" i="15"/>
  <c r="AE17" i="15"/>
  <c r="AD17" i="15"/>
  <c r="AC17" i="15"/>
  <c r="AE16" i="15"/>
  <c r="AD16" i="15"/>
  <c r="AC16" i="15"/>
  <c r="AE15" i="15"/>
  <c r="AD15" i="15"/>
  <c r="AC15" i="15"/>
  <c r="AE14" i="15"/>
  <c r="AD14" i="15"/>
  <c r="AC14" i="15"/>
  <c r="AE13" i="15"/>
  <c r="AD13" i="15"/>
  <c r="AC13" i="15"/>
  <c r="AE12" i="15"/>
  <c r="AD12" i="15"/>
  <c r="AC12" i="15"/>
  <c r="AE11" i="15"/>
  <c r="AD11" i="15"/>
  <c r="AC11" i="15"/>
  <c r="AE10" i="15"/>
  <c r="AD10" i="15"/>
  <c r="AC10" i="15"/>
  <c r="AE9" i="15"/>
  <c r="AD9" i="15"/>
  <c r="AC9" i="15"/>
  <c r="AE8" i="15"/>
  <c r="AD8" i="15"/>
  <c r="AC8" i="15"/>
  <c r="AB8" i="15"/>
  <c r="AB9" i="15" s="1"/>
  <c r="AB10" i="15" s="1"/>
  <c r="AB11" i="15" s="1"/>
  <c r="AB12" i="15" s="1"/>
  <c r="AB13" i="15" s="1"/>
  <c r="AB14" i="15" s="1"/>
  <c r="AB15" i="15" s="1"/>
  <c r="AB16" i="15" s="1"/>
  <c r="AB17" i="15" s="1"/>
  <c r="AB18" i="15" s="1"/>
  <c r="AB19" i="15" s="1"/>
  <c r="AB20" i="15" s="1"/>
  <c r="AB21" i="15" s="1"/>
  <c r="AB22" i="15" s="1"/>
  <c r="AB23" i="15" s="1"/>
  <c r="AB24" i="15" s="1"/>
  <c r="AB25" i="15" s="1"/>
  <c r="AB26" i="15" s="1"/>
  <c r="AB27" i="15" s="1"/>
  <c r="AB28" i="15" s="1"/>
  <c r="AB29" i="15" s="1"/>
  <c r="AB30" i="15" s="1"/>
  <c r="AB31" i="15" s="1"/>
  <c r="AB32" i="15" s="1"/>
  <c r="AB33" i="15" s="1"/>
  <c r="AB34" i="15" s="1"/>
  <c r="AB35" i="15" s="1"/>
  <c r="AB36" i="15" s="1"/>
  <c r="AB37" i="15" s="1"/>
  <c r="AB38" i="15" s="1"/>
  <c r="AB39" i="15" s="1"/>
  <c r="AB40" i="15" s="1"/>
  <c r="AB41" i="15" s="1"/>
  <c r="AB42" i="15" s="1"/>
  <c r="AB43" i="15" s="1"/>
  <c r="AB44" i="15" s="1"/>
  <c r="AB45" i="15" s="1"/>
  <c r="AB46" i="15" s="1"/>
  <c r="AB47" i="15" s="1"/>
  <c r="AB48" i="15" s="1"/>
  <c r="AB49" i="15" s="1"/>
  <c r="AB50" i="15" s="1"/>
  <c r="AB51" i="15" s="1"/>
  <c r="AB52" i="15" s="1"/>
  <c r="AB53" i="15" s="1"/>
  <c r="AB54" i="15" s="1"/>
  <c r="AB55" i="15" s="1"/>
  <c r="AB56" i="15" s="1"/>
  <c r="AB57" i="15" s="1"/>
  <c r="AB58" i="15" s="1"/>
  <c r="AB59" i="15" s="1"/>
  <c r="AB60" i="15" s="1"/>
  <c r="AB61" i="15" s="1"/>
  <c r="AB62" i="15" s="1"/>
  <c r="AB63" i="15" s="1"/>
  <c r="AB64" i="15" s="1"/>
  <c r="AB65" i="15" s="1"/>
  <c r="AB66" i="15" s="1"/>
  <c r="AB67" i="15" s="1"/>
  <c r="AB68" i="15" s="1"/>
  <c r="AB69" i="15" s="1"/>
  <c r="AB70" i="15" s="1"/>
  <c r="AB71" i="15" s="1"/>
  <c r="AB72" i="15" s="1"/>
  <c r="AB73" i="15" s="1"/>
  <c r="AB74" i="15" s="1"/>
  <c r="AB75" i="15" s="1"/>
  <c r="AB76" i="15" s="1"/>
  <c r="AB77" i="15" s="1"/>
  <c r="AB78" i="15" s="1"/>
  <c r="AB79" i="15" s="1"/>
  <c r="AB80" i="15" s="1"/>
  <c r="AB81" i="15" s="1"/>
  <c r="AB82" i="15" s="1"/>
  <c r="AB83" i="15" s="1"/>
  <c r="AB84" i="15" s="1"/>
  <c r="AB85" i="15" s="1"/>
  <c r="AB86" i="15" s="1"/>
  <c r="AB87" i="15" s="1"/>
  <c r="AB88" i="15" s="1"/>
  <c r="AB89" i="15" s="1"/>
  <c r="AB90" i="15" s="1"/>
  <c r="AB91" i="15" s="1"/>
  <c r="AB92" i="15" s="1"/>
  <c r="AB93" i="15" s="1"/>
  <c r="AB94" i="15" s="1"/>
  <c r="AB95" i="15" s="1"/>
  <c r="AB96" i="15" s="1"/>
  <c r="AB97" i="15" s="1"/>
  <c r="AB98" i="15" s="1"/>
  <c r="AB99" i="15" s="1"/>
  <c r="AB100" i="15" s="1"/>
  <c r="AB101" i="15" s="1"/>
  <c r="AB102" i="15" s="1"/>
  <c r="AB103" i="15" s="1"/>
  <c r="AB104" i="15" s="1"/>
  <c r="AB105" i="15" s="1"/>
  <c r="AB106" i="15" s="1"/>
  <c r="AB107" i="15" s="1"/>
  <c r="AB108" i="15" s="1"/>
  <c r="AB109" i="15" s="1"/>
  <c r="AB110" i="15" s="1"/>
  <c r="AB111" i="15" s="1"/>
  <c r="AB112" i="15" s="1"/>
  <c r="AB113" i="15" s="1"/>
  <c r="AB114" i="15" s="1"/>
  <c r="AB115" i="15" s="1"/>
  <c r="AB116" i="15" s="1"/>
  <c r="AB117" i="15" s="1"/>
  <c r="AB118" i="15" s="1"/>
  <c r="AB119" i="15" s="1"/>
  <c r="AB120" i="15" s="1"/>
  <c r="AB121" i="15" s="1"/>
  <c r="AB122" i="15" s="1"/>
  <c r="AB123" i="15" s="1"/>
  <c r="AB124" i="15" s="1"/>
  <c r="AB125" i="15" s="1"/>
  <c r="AB126" i="15" s="1"/>
  <c r="AB127" i="15" s="1"/>
  <c r="AB128" i="15" s="1"/>
  <c r="AB129" i="15" s="1"/>
  <c r="AB130" i="15" s="1"/>
  <c r="AB131" i="15" s="1"/>
  <c r="AB132" i="15" s="1"/>
  <c r="AB133" i="15" s="1"/>
  <c r="AB134" i="15" s="1"/>
  <c r="AB135" i="15" s="1"/>
  <c r="AB136" i="15" s="1"/>
  <c r="AB137" i="15" s="1"/>
  <c r="AB138" i="15" s="1"/>
  <c r="AB139" i="15" s="1"/>
  <c r="AB140" i="15" s="1"/>
  <c r="AB141" i="15" s="1"/>
  <c r="AB142" i="15" s="1"/>
  <c r="AB143" i="15" s="1"/>
  <c r="AB144" i="15" s="1"/>
  <c r="AB145" i="15" s="1"/>
  <c r="AB146" i="15" s="1"/>
  <c r="AB147" i="15" s="1"/>
  <c r="AB148" i="15" s="1"/>
  <c r="AB149" i="15" s="1"/>
  <c r="AB150" i="15" s="1"/>
  <c r="AB151" i="15" s="1"/>
  <c r="AB152" i="15" s="1"/>
  <c r="AB153" i="15" s="1"/>
  <c r="AB154" i="15" s="1"/>
  <c r="AB155" i="15" s="1"/>
  <c r="AB156" i="15" s="1"/>
  <c r="AB157" i="15" s="1"/>
  <c r="AB158" i="15" s="1"/>
  <c r="AB159" i="15" s="1"/>
  <c r="AB160" i="15" s="1"/>
  <c r="AB161" i="15" s="1"/>
  <c r="AB162" i="15" s="1"/>
  <c r="AB163" i="15" s="1"/>
  <c r="AB164" i="15" s="1"/>
  <c r="AB165" i="15" s="1"/>
  <c r="AB166" i="15" s="1"/>
  <c r="AB167" i="15" s="1"/>
  <c r="AB168" i="15" s="1"/>
  <c r="AB169" i="15" s="1"/>
  <c r="AB170" i="15" s="1"/>
  <c r="AB171" i="15" s="1"/>
  <c r="AB172" i="15" s="1"/>
  <c r="AB173" i="15" s="1"/>
  <c r="AB174" i="15" s="1"/>
  <c r="AB175" i="15" s="1"/>
  <c r="AB176" i="15" s="1"/>
  <c r="AB177" i="15" s="1"/>
  <c r="AB178" i="15" s="1"/>
  <c r="AB179" i="15" s="1"/>
  <c r="AB180" i="15" s="1"/>
  <c r="AB181" i="15" s="1"/>
  <c r="AB182" i="15" s="1"/>
  <c r="AB183" i="15" s="1"/>
  <c r="AB184" i="15" s="1"/>
  <c r="AB185" i="15" s="1"/>
  <c r="AB186" i="15" s="1"/>
  <c r="AB187" i="15" s="1"/>
  <c r="AB188" i="15" s="1"/>
  <c r="AB189" i="15" s="1"/>
  <c r="AB190" i="15" s="1"/>
  <c r="AB191" i="15" s="1"/>
  <c r="AB192" i="15" s="1"/>
  <c r="AB193" i="15" s="1"/>
  <c r="AB194" i="15" s="1"/>
  <c r="AB195" i="15" s="1"/>
  <c r="AB196" i="15" s="1"/>
  <c r="AB197" i="15" s="1"/>
  <c r="AB198" i="15" s="1"/>
  <c r="AB199" i="15" s="1"/>
  <c r="AB200" i="15" s="1"/>
  <c r="AB201" i="15" s="1"/>
  <c r="AB202" i="15" s="1"/>
  <c r="AB203" i="15" s="1"/>
  <c r="AB204" i="15" s="1"/>
  <c r="AB205" i="15" s="1"/>
  <c r="AB206" i="15" s="1"/>
  <c r="AB207" i="15" s="1"/>
  <c r="AB208" i="15" s="1"/>
  <c r="AB209" i="15" s="1"/>
  <c r="AB210" i="15" s="1"/>
  <c r="AB211" i="15" s="1"/>
  <c r="AB212" i="15" s="1"/>
  <c r="AB213" i="15" s="1"/>
  <c r="AB214" i="15" s="1"/>
  <c r="AB215" i="15" s="1"/>
  <c r="AB216" i="15" s="1"/>
  <c r="AB217" i="15" s="1"/>
  <c r="AB218" i="15" s="1"/>
  <c r="AB219" i="15" s="1"/>
  <c r="AB220" i="15" s="1"/>
  <c r="AB221" i="15" s="1"/>
  <c r="AB222" i="15" s="1"/>
  <c r="AB223" i="15" s="1"/>
  <c r="AB224" i="15" s="1"/>
  <c r="AB225" i="15" s="1"/>
  <c r="AB226" i="15" s="1"/>
  <c r="AB227" i="15" s="1"/>
  <c r="AB228" i="15" s="1"/>
  <c r="AB229" i="15" s="1"/>
  <c r="AB230" i="15" s="1"/>
  <c r="AB231" i="15" s="1"/>
  <c r="AB232" i="15" s="1"/>
  <c r="AB233" i="15" s="1"/>
  <c r="AB234" i="15" s="1"/>
  <c r="AB235" i="15" s="1"/>
  <c r="AB236" i="15" s="1"/>
  <c r="AB237" i="15" s="1"/>
  <c r="AB238" i="15" s="1"/>
  <c r="AB239" i="15" s="1"/>
  <c r="AB240" i="15" s="1"/>
  <c r="AB241" i="15" s="1"/>
  <c r="AB242" i="15" s="1"/>
  <c r="AB243" i="15" s="1"/>
  <c r="AB244" i="15" s="1"/>
  <c r="AB245" i="15" s="1"/>
  <c r="AB246" i="15" s="1"/>
  <c r="AB247" i="15" s="1"/>
  <c r="AB248" i="15" s="1"/>
  <c r="AB249" i="15" s="1"/>
  <c r="AB250" i="15" s="1"/>
  <c r="AB251" i="15" s="1"/>
  <c r="AB252" i="15" s="1"/>
  <c r="AB253" i="15" s="1"/>
  <c r="AB254" i="15" s="1"/>
  <c r="AB255" i="15" s="1"/>
  <c r="AB256" i="15" s="1"/>
  <c r="AA8" i="15"/>
  <c r="AE7" i="15"/>
  <c r="AD7" i="15"/>
  <c r="AC7" i="15"/>
  <c r="Z7" i="15"/>
  <c r="Z8" i="15" s="1"/>
  <c r="Z9" i="15" s="1"/>
  <c r="Z10" i="15" s="1"/>
  <c r="AC9" i="14"/>
  <c r="AD9" i="14"/>
  <c r="AE9" i="14"/>
  <c r="AC10" i="14"/>
  <c r="AD10" i="14"/>
  <c r="AE10" i="14"/>
  <c r="AC11" i="14"/>
  <c r="AD11" i="14"/>
  <c r="AE11" i="14"/>
  <c r="AC12" i="14"/>
  <c r="AD12" i="14"/>
  <c r="AE12" i="14"/>
  <c r="AC13" i="14"/>
  <c r="AD13" i="14"/>
  <c r="AE13" i="14"/>
  <c r="AC14" i="14"/>
  <c r="AD14" i="14"/>
  <c r="AE14" i="14"/>
  <c r="AC15" i="14"/>
  <c r="AD15" i="14"/>
  <c r="AE15" i="14"/>
  <c r="AC16" i="14"/>
  <c r="AD16" i="14"/>
  <c r="AE16" i="14"/>
  <c r="AC17" i="14"/>
  <c r="AD17" i="14"/>
  <c r="AE17" i="14"/>
  <c r="AC18" i="14"/>
  <c r="AD18" i="14"/>
  <c r="AE18" i="14"/>
  <c r="AC19" i="14"/>
  <c r="AD19" i="14"/>
  <c r="AE19" i="14"/>
  <c r="AC20" i="14"/>
  <c r="AD20" i="14"/>
  <c r="AE20" i="14"/>
  <c r="AC21" i="14"/>
  <c r="AD21" i="14"/>
  <c r="AE21" i="14"/>
  <c r="AC22" i="14"/>
  <c r="AD22" i="14"/>
  <c r="AE22" i="14"/>
  <c r="AC23" i="14"/>
  <c r="AD23" i="14"/>
  <c r="AE23" i="14"/>
  <c r="AC24" i="14"/>
  <c r="AD24" i="14"/>
  <c r="AE24" i="14"/>
  <c r="AC25" i="14"/>
  <c r="AD25" i="14"/>
  <c r="AE25" i="14"/>
  <c r="AC26" i="14"/>
  <c r="AD26" i="14"/>
  <c r="AE26" i="14"/>
  <c r="AC27" i="14"/>
  <c r="AD27" i="14"/>
  <c r="AE27" i="14"/>
  <c r="AC28" i="14"/>
  <c r="AD28" i="14"/>
  <c r="AE28" i="14"/>
  <c r="AC29" i="14"/>
  <c r="AD29" i="14"/>
  <c r="AE29" i="14"/>
  <c r="AC30" i="14"/>
  <c r="AD30" i="14"/>
  <c r="AE30" i="14"/>
  <c r="AE8" i="14"/>
  <c r="AD8" i="14"/>
  <c r="AC8" i="14"/>
  <c r="AB8" i="14"/>
  <c r="AB9" i="14" s="1"/>
  <c r="AB10" i="14" s="1"/>
  <c r="AB11" i="14" s="1"/>
  <c r="AB12" i="14" s="1"/>
  <c r="AB13" i="14" s="1"/>
  <c r="AB14" i="14" s="1"/>
  <c r="AB15" i="14" s="1"/>
  <c r="AB16" i="14" s="1"/>
  <c r="AB17" i="14" s="1"/>
  <c r="AB18" i="14" s="1"/>
  <c r="AB19" i="14" s="1"/>
  <c r="AB20" i="14" s="1"/>
  <c r="AB21" i="14" s="1"/>
  <c r="AB22" i="14" s="1"/>
  <c r="AB23" i="14" s="1"/>
  <c r="AB24" i="14" s="1"/>
  <c r="AB25" i="14" s="1"/>
  <c r="AB26" i="14" s="1"/>
  <c r="AB27" i="14" s="1"/>
  <c r="AB28" i="14" s="1"/>
  <c r="AB29" i="14" s="1"/>
  <c r="AB30" i="14" s="1"/>
  <c r="AB31" i="14" s="1"/>
  <c r="AB32" i="14" s="1"/>
  <c r="AB33" i="14" s="1"/>
  <c r="AB34" i="14" s="1"/>
  <c r="AB35" i="14" s="1"/>
  <c r="AB36" i="14" s="1"/>
  <c r="AB37" i="14" s="1"/>
  <c r="AB38" i="14" s="1"/>
  <c r="AB39" i="14" s="1"/>
  <c r="AB40" i="14" s="1"/>
  <c r="AB41" i="14" s="1"/>
  <c r="AB42" i="14" s="1"/>
  <c r="AB43" i="14" s="1"/>
  <c r="AB44" i="14" s="1"/>
  <c r="AB45" i="14" s="1"/>
  <c r="AB46" i="14" s="1"/>
  <c r="AB47" i="14" s="1"/>
  <c r="AB48" i="14" s="1"/>
  <c r="AB49" i="14" s="1"/>
  <c r="AB50" i="14" s="1"/>
  <c r="AB51" i="14" s="1"/>
  <c r="AB52" i="14" s="1"/>
  <c r="AB53" i="14" s="1"/>
  <c r="AB54" i="14" s="1"/>
  <c r="AB55" i="14" s="1"/>
  <c r="AB56" i="14" s="1"/>
  <c r="AB57" i="14" s="1"/>
  <c r="AB58" i="14" s="1"/>
  <c r="AB59" i="14" s="1"/>
  <c r="AB60" i="14" s="1"/>
  <c r="AB61" i="14" s="1"/>
  <c r="AB62" i="14" s="1"/>
  <c r="AB63" i="14" s="1"/>
  <c r="AB64" i="14" s="1"/>
  <c r="AB65" i="14" s="1"/>
  <c r="AB66" i="14" s="1"/>
  <c r="AB67" i="14" s="1"/>
  <c r="AB68" i="14" s="1"/>
  <c r="AB69" i="14" s="1"/>
  <c r="AB70" i="14" s="1"/>
  <c r="AB71" i="14" s="1"/>
  <c r="AB72" i="14" s="1"/>
  <c r="AB73" i="14" s="1"/>
  <c r="AB74" i="14" s="1"/>
  <c r="AB75" i="14" s="1"/>
  <c r="AB76" i="14" s="1"/>
  <c r="AB77" i="14" s="1"/>
  <c r="AB78" i="14" s="1"/>
  <c r="AB79" i="14" s="1"/>
  <c r="AB80" i="14" s="1"/>
  <c r="AB81" i="14" s="1"/>
  <c r="AB82" i="14" s="1"/>
  <c r="AB83" i="14" s="1"/>
  <c r="AB84" i="14" s="1"/>
  <c r="AB85" i="14" s="1"/>
  <c r="AB86" i="14" s="1"/>
  <c r="AB87" i="14" s="1"/>
  <c r="AB88" i="14" s="1"/>
  <c r="AB89" i="14" s="1"/>
  <c r="AB90" i="14" s="1"/>
  <c r="AB91" i="14" s="1"/>
  <c r="AB92" i="14" s="1"/>
  <c r="AB93" i="14" s="1"/>
  <c r="AB94" i="14" s="1"/>
  <c r="AB95" i="14" s="1"/>
  <c r="AB96" i="14" s="1"/>
  <c r="AB97" i="14" s="1"/>
  <c r="AB98" i="14" s="1"/>
  <c r="AB99" i="14" s="1"/>
  <c r="AB100" i="14" s="1"/>
  <c r="AB101" i="14" s="1"/>
  <c r="AB102" i="14" s="1"/>
  <c r="AB103" i="14" s="1"/>
  <c r="AB104" i="14" s="1"/>
  <c r="AB105" i="14" s="1"/>
  <c r="AB106" i="14" s="1"/>
  <c r="AB107" i="14" s="1"/>
  <c r="AB108" i="14" s="1"/>
  <c r="AB109" i="14" s="1"/>
  <c r="AB110" i="14" s="1"/>
  <c r="AB111" i="14" s="1"/>
  <c r="AB112" i="14" s="1"/>
  <c r="AB113" i="14" s="1"/>
  <c r="AB114" i="14" s="1"/>
  <c r="AB115" i="14" s="1"/>
  <c r="AB116" i="14" s="1"/>
  <c r="AB117" i="14" s="1"/>
  <c r="AB118" i="14" s="1"/>
  <c r="AB119" i="14" s="1"/>
  <c r="AB120" i="14" s="1"/>
  <c r="AB121" i="14" s="1"/>
  <c r="AB122" i="14" s="1"/>
  <c r="AB123" i="14" s="1"/>
  <c r="AB124" i="14" s="1"/>
  <c r="AB125" i="14" s="1"/>
  <c r="AB126" i="14" s="1"/>
  <c r="AB127" i="14" s="1"/>
  <c r="AB128" i="14" s="1"/>
  <c r="AB129" i="14" s="1"/>
  <c r="AB130" i="14" s="1"/>
  <c r="AB131" i="14" s="1"/>
  <c r="AB132" i="14" s="1"/>
  <c r="AB133" i="14" s="1"/>
  <c r="AB134" i="14" s="1"/>
  <c r="AB135" i="14" s="1"/>
  <c r="AB136" i="14" s="1"/>
  <c r="AB137" i="14" s="1"/>
  <c r="AB138" i="14" s="1"/>
  <c r="AB139" i="14" s="1"/>
  <c r="AB140" i="14" s="1"/>
  <c r="AB141" i="14" s="1"/>
  <c r="AB142" i="14" s="1"/>
  <c r="AB143" i="14" s="1"/>
  <c r="AB144" i="14" s="1"/>
  <c r="AB145" i="14" s="1"/>
  <c r="AB146" i="14" s="1"/>
  <c r="AB147" i="14" s="1"/>
  <c r="AB148" i="14" s="1"/>
  <c r="AB149" i="14" s="1"/>
  <c r="AB150" i="14" s="1"/>
  <c r="AB151" i="14" s="1"/>
  <c r="AB152" i="14" s="1"/>
  <c r="AB153" i="14" s="1"/>
  <c r="AB154" i="14" s="1"/>
  <c r="AB155" i="14" s="1"/>
  <c r="AB156" i="14" s="1"/>
  <c r="AB157" i="14" s="1"/>
  <c r="AB158" i="14" s="1"/>
  <c r="AB159" i="14" s="1"/>
  <c r="AB160" i="14" s="1"/>
  <c r="AB161" i="14" s="1"/>
  <c r="AB162" i="14" s="1"/>
  <c r="AB163" i="14" s="1"/>
  <c r="AB164" i="14" s="1"/>
  <c r="AB165" i="14" s="1"/>
  <c r="AB166" i="14" s="1"/>
  <c r="AB167" i="14" s="1"/>
  <c r="AB168" i="14" s="1"/>
  <c r="AB169" i="14" s="1"/>
  <c r="AB170" i="14" s="1"/>
  <c r="AB171" i="14" s="1"/>
  <c r="AB172" i="14" s="1"/>
  <c r="AB173" i="14" s="1"/>
  <c r="AB174" i="14" s="1"/>
  <c r="AB175" i="14" s="1"/>
  <c r="AB176" i="14" s="1"/>
  <c r="AB177" i="14" s="1"/>
  <c r="AB178" i="14" s="1"/>
  <c r="AB179" i="14" s="1"/>
  <c r="AB180" i="14" s="1"/>
  <c r="AB181" i="14" s="1"/>
  <c r="AB182" i="14" s="1"/>
  <c r="AB183" i="14" s="1"/>
  <c r="AB184" i="14" s="1"/>
  <c r="AB185" i="14" s="1"/>
  <c r="AB186" i="14" s="1"/>
  <c r="AB187" i="14" s="1"/>
  <c r="AB188" i="14" s="1"/>
  <c r="AB189" i="14" s="1"/>
  <c r="AB190" i="14" s="1"/>
  <c r="AB191" i="14" s="1"/>
  <c r="AB192" i="14" s="1"/>
  <c r="AB193" i="14" s="1"/>
  <c r="AB194" i="14" s="1"/>
  <c r="AB195" i="14" s="1"/>
  <c r="AB196" i="14" s="1"/>
  <c r="AB197" i="14" s="1"/>
  <c r="AB198" i="14" s="1"/>
  <c r="AB199" i="14" s="1"/>
  <c r="AB200" i="14" s="1"/>
  <c r="AB201" i="14" s="1"/>
  <c r="AB202" i="14" s="1"/>
  <c r="AB203" i="14" s="1"/>
  <c r="AB204" i="14" s="1"/>
  <c r="AB205" i="14" s="1"/>
  <c r="AB206" i="14" s="1"/>
  <c r="AB207" i="14" s="1"/>
  <c r="AB208" i="14" s="1"/>
  <c r="AB209" i="14" s="1"/>
  <c r="AB210" i="14" s="1"/>
  <c r="AB211" i="14" s="1"/>
  <c r="AB212" i="14" s="1"/>
  <c r="AB213" i="14" s="1"/>
  <c r="AB214" i="14" s="1"/>
  <c r="AB215" i="14" s="1"/>
  <c r="AB216" i="14" s="1"/>
  <c r="AB217" i="14" s="1"/>
  <c r="AB218" i="14" s="1"/>
  <c r="AB219" i="14" s="1"/>
  <c r="AB220" i="14" s="1"/>
  <c r="AB221" i="14" s="1"/>
  <c r="AB222" i="14" s="1"/>
  <c r="AB223" i="14" s="1"/>
  <c r="AB224" i="14" s="1"/>
  <c r="AB225" i="14" s="1"/>
  <c r="AB226" i="14" s="1"/>
  <c r="AB227" i="14" s="1"/>
  <c r="AB228" i="14" s="1"/>
  <c r="AB229" i="14" s="1"/>
  <c r="AB230" i="14" s="1"/>
  <c r="AB231" i="14" s="1"/>
  <c r="AB232" i="14" s="1"/>
  <c r="AB233" i="14" s="1"/>
  <c r="AB234" i="14" s="1"/>
  <c r="AB235" i="14" s="1"/>
  <c r="AB236" i="14" s="1"/>
  <c r="AB237" i="14" s="1"/>
  <c r="AB238" i="14" s="1"/>
  <c r="AB239" i="14" s="1"/>
  <c r="AB240" i="14" s="1"/>
  <c r="AB241" i="14" s="1"/>
  <c r="AB242" i="14" s="1"/>
  <c r="AB243" i="14" s="1"/>
  <c r="AB244" i="14" s="1"/>
  <c r="AB245" i="14" s="1"/>
  <c r="AB246" i="14" s="1"/>
  <c r="AB247" i="14" s="1"/>
  <c r="AB248" i="14" s="1"/>
  <c r="AB249" i="14" s="1"/>
  <c r="AB250" i="14" s="1"/>
  <c r="AB251" i="14" s="1"/>
  <c r="AB252" i="14" s="1"/>
  <c r="AB253" i="14" s="1"/>
  <c r="AB254" i="14" s="1"/>
  <c r="AB255" i="14" s="1"/>
  <c r="AB256" i="14" s="1"/>
  <c r="AA8" i="14"/>
  <c r="AE7" i="14"/>
  <c r="AD7" i="14"/>
  <c r="AC7" i="14"/>
  <c r="Z7" i="14"/>
  <c r="Z8" i="14" s="1"/>
  <c r="Z9" i="14" s="1"/>
  <c r="Z211" i="9" l="1"/>
  <c r="Z162" i="15"/>
  <c r="Z10" i="14"/>
  <c r="K156" i="18"/>
  <c r="C111" i="4"/>
  <c r="C111" i="14"/>
  <c r="C111" i="15"/>
  <c r="C111" i="3"/>
  <c r="C160" i="6"/>
  <c r="C160" i="7"/>
  <c r="C160" i="5"/>
  <c r="C160" i="8"/>
  <c r="C160" i="9"/>
  <c r="C160" i="10"/>
  <c r="C160" i="11"/>
  <c r="C160" i="12"/>
  <c r="C160" i="16"/>
  <c r="C160" i="32"/>
  <c r="C160" i="52"/>
  <c r="Y308" i="10"/>
  <c r="Y158" i="16"/>
  <c r="Y158" i="6"/>
  <c r="Y209" i="32"/>
  <c r="Y209" i="8"/>
  <c r="Y59" i="32"/>
  <c r="Y59" i="6"/>
  <c r="I11" i="18"/>
  <c r="C11" i="4"/>
  <c r="C11" i="14"/>
  <c r="C11" i="15"/>
  <c r="C11" i="3"/>
  <c r="C11" i="5"/>
  <c r="C11" i="7"/>
  <c r="C11" i="8"/>
  <c r="C11" i="6"/>
  <c r="C11" i="9"/>
  <c r="C11" i="10"/>
  <c r="C11" i="11"/>
  <c r="C11" i="16"/>
  <c r="C11" i="12"/>
  <c r="C11" i="32"/>
  <c r="C11" i="52"/>
  <c r="K10" i="18"/>
  <c r="G10" i="18"/>
  <c r="Y210" i="5"/>
  <c r="Y410" i="16"/>
  <c r="D410" i="9"/>
  <c r="D410" i="10"/>
  <c r="D410" i="11"/>
  <c r="D410" i="12"/>
  <c r="D410" i="32"/>
  <c r="D410" i="16"/>
  <c r="D410" i="52"/>
  <c r="Y409" i="32"/>
  <c r="B60" i="4"/>
  <c r="B60" i="14"/>
  <c r="Y60" i="14" s="1"/>
  <c r="B60" i="15"/>
  <c r="Y60" i="15" s="1"/>
  <c r="B60" i="3"/>
  <c r="Y60" i="3" s="1"/>
  <c r="B109" i="6"/>
  <c r="B109" i="7"/>
  <c r="B109" i="8"/>
  <c r="B109" i="5"/>
  <c r="Y109" i="5" s="1"/>
  <c r="B109" i="9"/>
  <c r="B109" i="10"/>
  <c r="Y109" i="10" s="1"/>
  <c r="B109" i="11"/>
  <c r="Y109" i="11" s="1"/>
  <c r="B109" i="12"/>
  <c r="Y109" i="12" s="1"/>
  <c r="B109" i="16"/>
  <c r="Y109" i="16" s="1"/>
  <c r="B109" i="32"/>
  <c r="Y109" i="32" s="1"/>
  <c r="B109" i="52"/>
  <c r="D60" i="4"/>
  <c r="D60" i="14"/>
  <c r="D60" i="15"/>
  <c r="D109" i="5"/>
  <c r="D60" i="3"/>
  <c r="D109" i="6"/>
  <c r="D109" i="7"/>
  <c r="D109" i="8"/>
  <c r="D109" i="9"/>
  <c r="D109" i="10"/>
  <c r="D109" i="11"/>
  <c r="D109" i="12"/>
  <c r="D109" i="16"/>
  <c r="D109" i="52"/>
  <c r="D109" i="32"/>
  <c r="Z10" i="8"/>
  <c r="Y9" i="16"/>
  <c r="Y9" i="6"/>
  <c r="Y10" i="11"/>
  <c r="Y10" i="15"/>
  <c r="Y108" i="9"/>
  <c r="Y59" i="4"/>
  <c r="Y309" i="11"/>
  <c r="Z209" i="5"/>
  <c r="Z210" i="5" s="1"/>
  <c r="K207" i="18"/>
  <c r="C163" i="4"/>
  <c r="C163" i="14"/>
  <c r="C163" i="15"/>
  <c r="C163" i="3"/>
  <c r="C212" i="6"/>
  <c r="C212" i="5"/>
  <c r="C212" i="7"/>
  <c r="C212" i="8"/>
  <c r="C212" i="9"/>
  <c r="C212" i="10"/>
  <c r="C212" i="11"/>
  <c r="C212" i="12"/>
  <c r="C212" i="16"/>
  <c r="C212" i="52"/>
  <c r="C212" i="32"/>
  <c r="Z109" i="16"/>
  <c r="Z160" i="3"/>
  <c r="Z161" i="3" s="1"/>
  <c r="Z109" i="32"/>
  <c r="Z110" i="32" s="1"/>
  <c r="D161" i="4"/>
  <c r="D161" i="14"/>
  <c r="D161" i="15"/>
  <c r="D161" i="3"/>
  <c r="D210" i="6"/>
  <c r="D210" i="5"/>
  <c r="D210" i="8"/>
  <c r="D210" i="9"/>
  <c r="D210" i="7"/>
  <c r="D210" i="10"/>
  <c r="D210" i="11"/>
  <c r="D210" i="12"/>
  <c r="D210" i="16"/>
  <c r="D210" i="32"/>
  <c r="D210" i="52"/>
  <c r="Y209" i="16"/>
  <c r="Y209" i="5"/>
  <c r="Y210" i="11"/>
  <c r="Y161" i="3"/>
  <c r="Y410" i="11"/>
  <c r="Z159" i="16"/>
  <c r="Y10" i="8"/>
  <c r="Y10" i="4"/>
  <c r="Y108" i="7"/>
  <c r="Z209" i="8"/>
  <c r="Z210" i="8" s="1"/>
  <c r="Y309" i="9"/>
  <c r="D61" i="4"/>
  <c r="D61" i="14"/>
  <c r="D61" i="15"/>
  <c r="D61" i="3"/>
  <c r="D110" i="5"/>
  <c r="D110" i="6"/>
  <c r="D110" i="7"/>
  <c r="D110" i="8"/>
  <c r="D110" i="9"/>
  <c r="D110" i="10"/>
  <c r="D110" i="11"/>
  <c r="D110" i="12"/>
  <c r="D110" i="16"/>
  <c r="D110" i="32"/>
  <c r="D110" i="52"/>
  <c r="Z110" i="14"/>
  <c r="Z310" i="52"/>
  <c r="Y209" i="12"/>
  <c r="Y160" i="3"/>
  <c r="Z109" i="12"/>
  <c r="Y210" i="12"/>
  <c r="Y161" i="15"/>
  <c r="Y410" i="10"/>
  <c r="Z158" i="32"/>
  <c r="Y9" i="12"/>
  <c r="AA9" i="12"/>
  <c r="AA10" i="12" s="1"/>
  <c r="Z309" i="10"/>
  <c r="D162" i="4"/>
  <c r="D162" i="14"/>
  <c r="D162" i="15"/>
  <c r="D162" i="3"/>
  <c r="D211" i="6"/>
  <c r="D211" i="5"/>
  <c r="D211" i="8"/>
  <c r="D211" i="7"/>
  <c r="D211" i="9"/>
  <c r="D211" i="10"/>
  <c r="D211" i="11"/>
  <c r="D211" i="12"/>
  <c r="D211" i="16"/>
  <c r="D211" i="52"/>
  <c r="D211" i="32"/>
  <c r="Y10" i="9"/>
  <c r="Z158" i="11"/>
  <c r="Z159" i="11" s="1"/>
  <c r="Z109" i="4"/>
  <c r="Z308" i="16"/>
  <c r="Z309" i="16" s="1"/>
  <c r="Y209" i="6"/>
  <c r="Y410" i="12"/>
  <c r="Z60" i="3"/>
  <c r="Z61" i="3" s="1"/>
  <c r="Z411" i="9"/>
  <c r="B60" i="5"/>
  <c r="Y60" i="5" s="1"/>
  <c r="B60" i="6"/>
  <c r="B60" i="7"/>
  <c r="Z60" i="7" s="1"/>
  <c r="B60" i="8"/>
  <c r="B60" i="9"/>
  <c r="B60" i="11"/>
  <c r="B60" i="10"/>
  <c r="Y60" i="10" s="1"/>
  <c r="B60" i="16"/>
  <c r="Y60" i="16" s="1"/>
  <c r="B60" i="12"/>
  <c r="Y60" i="12" s="1"/>
  <c r="B60" i="32"/>
  <c r="B60" i="52"/>
  <c r="Z60" i="52" s="1"/>
  <c r="K305" i="18"/>
  <c r="C311" i="9"/>
  <c r="C311" i="10"/>
  <c r="C311" i="11"/>
  <c r="C311" i="12"/>
  <c r="C311" i="32"/>
  <c r="C311" i="52"/>
  <c r="C311" i="16"/>
  <c r="Z158" i="7"/>
  <c r="Y308" i="32"/>
  <c r="D309" i="9"/>
  <c r="D309" i="10"/>
  <c r="D309" i="11"/>
  <c r="D309" i="12"/>
  <c r="D309" i="32"/>
  <c r="D309" i="16"/>
  <c r="D309" i="52"/>
  <c r="Y209" i="11"/>
  <c r="Y160" i="15"/>
  <c r="Z10" i="10"/>
  <c r="Y210" i="10"/>
  <c r="Y161" i="14"/>
  <c r="Z158" i="12"/>
  <c r="Y410" i="9"/>
  <c r="Y409" i="9"/>
  <c r="D110" i="4"/>
  <c r="D110" i="14"/>
  <c r="D110" i="15"/>
  <c r="D110" i="3"/>
  <c r="D159" i="5"/>
  <c r="D159" i="6"/>
  <c r="D159" i="7"/>
  <c r="D159" i="8"/>
  <c r="D159" i="9"/>
  <c r="D159" i="10"/>
  <c r="D159" i="11"/>
  <c r="D159" i="12"/>
  <c r="D159" i="16"/>
  <c r="D159" i="32"/>
  <c r="D159" i="52"/>
  <c r="Z308" i="9"/>
  <c r="Z309" i="9" s="1"/>
  <c r="Z310" i="9" s="1"/>
  <c r="Y9" i="11"/>
  <c r="AA9" i="11"/>
  <c r="AA10" i="11" s="1"/>
  <c r="Y10" i="32"/>
  <c r="Y10" i="7"/>
  <c r="Z209" i="6"/>
  <c r="Z210" i="6" s="1"/>
  <c r="Z211" i="6" s="1"/>
  <c r="Y108" i="16"/>
  <c r="Y108" i="5"/>
  <c r="Z9" i="11"/>
  <c r="Z10" i="11" s="1"/>
  <c r="B110" i="4"/>
  <c r="Y110" i="4" s="1"/>
  <c r="B110" i="14"/>
  <c r="B110" i="15"/>
  <c r="Y110" i="15" s="1"/>
  <c r="B110" i="3"/>
  <c r="Y110" i="3" s="1"/>
  <c r="B159" i="6"/>
  <c r="Y159" i="6" s="1"/>
  <c r="B159" i="5"/>
  <c r="Z159" i="5" s="1"/>
  <c r="B159" i="8"/>
  <c r="Y159" i="8" s="1"/>
  <c r="B159" i="7"/>
  <c r="Y159" i="7" s="1"/>
  <c r="B159" i="9"/>
  <c r="Y159" i="9" s="1"/>
  <c r="B159" i="10"/>
  <c r="B159" i="11"/>
  <c r="Y159" i="11" s="1"/>
  <c r="B159" i="12"/>
  <c r="Y159" i="12" s="1"/>
  <c r="B159" i="16"/>
  <c r="Y159" i="16" s="1"/>
  <c r="B159" i="52"/>
  <c r="B159" i="32"/>
  <c r="Y159" i="32" s="1"/>
  <c r="D411" i="9"/>
  <c r="D411" i="10"/>
  <c r="D411" i="11"/>
  <c r="D411" i="12"/>
  <c r="D411" i="32"/>
  <c r="D411" i="16"/>
  <c r="D411" i="52"/>
  <c r="Z9" i="7"/>
  <c r="Z10" i="7" s="1"/>
  <c r="K59" i="18"/>
  <c r="C61" i="5"/>
  <c r="C61" i="6"/>
  <c r="C61" i="7"/>
  <c r="C61" i="9"/>
  <c r="C61" i="8"/>
  <c r="C61" i="10"/>
  <c r="C61" i="11"/>
  <c r="C61" i="16"/>
  <c r="C61" i="12"/>
  <c r="C61" i="52"/>
  <c r="C61" i="32"/>
  <c r="B310" i="9"/>
  <c r="B310" i="10"/>
  <c r="B310" i="11"/>
  <c r="Y310" i="11" s="1"/>
  <c r="B310" i="12"/>
  <c r="Y310" i="12" s="1"/>
  <c r="B310" i="16"/>
  <c r="B310" i="32"/>
  <c r="Y310" i="32" s="1"/>
  <c r="B310" i="52"/>
  <c r="Y310" i="16" s="1"/>
  <c r="Y308" i="16"/>
  <c r="Z159" i="8"/>
  <c r="Z60" i="32"/>
  <c r="Z211" i="32"/>
  <c r="Y209" i="10"/>
  <c r="Y160" i="14"/>
  <c r="Z59" i="11"/>
  <c r="Z60" i="11" s="1"/>
  <c r="Y210" i="9"/>
  <c r="Y161" i="4"/>
  <c r="Z209" i="16"/>
  <c r="Z210" i="16" s="1"/>
  <c r="Z108" i="7"/>
  <c r="Z109" i="7" s="1"/>
  <c r="Z409" i="12"/>
  <c r="Z410" i="12" s="1"/>
  <c r="Z411" i="12" s="1"/>
  <c r="Y9" i="10"/>
  <c r="AA9" i="10"/>
  <c r="AA10" i="10" s="1"/>
  <c r="Y10" i="6"/>
  <c r="Z209" i="12"/>
  <c r="Z210" i="12" s="1"/>
  <c r="Y108" i="12"/>
  <c r="Y59" i="3"/>
  <c r="Y309" i="32"/>
  <c r="B162" i="4"/>
  <c r="B162" i="14"/>
  <c r="B162" i="15"/>
  <c r="Y162" i="15" s="1"/>
  <c r="B162" i="3"/>
  <c r="Y162" i="3" s="1"/>
  <c r="B211" i="5"/>
  <c r="Y211" i="5" s="1"/>
  <c r="B211" i="6"/>
  <c r="B211" i="8"/>
  <c r="B211" i="7"/>
  <c r="Z211" i="7" s="1"/>
  <c r="B211" i="9"/>
  <c r="B211" i="10"/>
  <c r="B211" i="11"/>
  <c r="B211" i="16"/>
  <c r="Y211" i="16" s="1"/>
  <c r="B211" i="12"/>
  <c r="B211" i="32"/>
  <c r="B211" i="52"/>
  <c r="Z211" i="52" s="1"/>
  <c r="K108" i="18"/>
  <c r="C62" i="4"/>
  <c r="C62" i="14"/>
  <c r="C62" i="15"/>
  <c r="C62" i="3"/>
  <c r="C111" i="5"/>
  <c r="C111" i="6"/>
  <c r="C111" i="7"/>
  <c r="C111" i="8"/>
  <c r="C111" i="9"/>
  <c r="C111" i="10"/>
  <c r="C111" i="11"/>
  <c r="C111" i="12"/>
  <c r="C111" i="16"/>
  <c r="C111" i="32"/>
  <c r="C111" i="52"/>
  <c r="K405" i="18"/>
  <c r="C412" i="9"/>
  <c r="C412" i="10"/>
  <c r="C412" i="11"/>
  <c r="C412" i="16"/>
  <c r="C412" i="12"/>
  <c r="C412" i="32"/>
  <c r="C412" i="52"/>
  <c r="Y308" i="12"/>
  <c r="Z308" i="12"/>
  <c r="Z309" i="12" s="1"/>
  <c r="Z60" i="9"/>
  <c r="Z310" i="32"/>
  <c r="Z109" i="15"/>
  <c r="Z59" i="16"/>
  <c r="Y209" i="9"/>
  <c r="Y160" i="4"/>
  <c r="Y210" i="8"/>
  <c r="Z409" i="10"/>
  <c r="Z410" i="10" s="1"/>
  <c r="Z411" i="10" s="1"/>
  <c r="Z59" i="5"/>
  <c r="Z60" i="5" s="1"/>
  <c r="Z109" i="52"/>
  <c r="Z110" i="52" s="1"/>
  <c r="Z108" i="6"/>
  <c r="Z109" i="6" s="1"/>
  <c r="Z60" i="6"/>
  <c r="Z109" i="11"/>
  <c r="Y9" i="9"/>
  <c r="AA9" i="9"/>
  <c r="AA10" i="9" s="1"/>
  <c r="Y10" i="12"/>
  <c r="Z10" i="12"/>
  <c r="Y10" i="5"/>
  <c r="Y108" i="11"/>
  <c r="Y59" i="15"/>
  <c r="Y309" i="16"/>
  <c r="Z409" i="11"/>
  <c r="Z410" i="11" s="1"/>
  <c r="AF7" i="7"/>
  <c r="B61" i="4"/>
  <c r="Y61" i="4" s="1"/>
  <c r="B61" i="14"/>
  <c r="Y61" i="14" s="1"/>
  <c r="B61" i="15"/>
  <c r="Y61" i="15" s="1"/>
  <c r="B110" i="5"/>
  <c r="Y110" i="5" s="1"/>
  <c r="B61" i="3"/>
  <c r="Y61" i="3" s="1"/>
  <c r="B110" i="7"/>
  <c r="B110" i="6"/>
  <c r="Y110" i="6" s="1"/>
  <c r="B110" i="9"/>
  <c r="Y110" i="9" s="1"/>
  <c r="B110" i="8"/>
  <c r="Y110" i="8" s="1"/>
  <c r="B110" i="10"/>
  <c r="Y110" i="10" s="1"/>
  <c r="B110" i="12"/>
  <c r="B110" i="11"/>
  <c r="Y110" i="11" s="1"/>
  <c r="B110" i="16"/>
  <c r="Y110" i="16" s="1"/>
  <c r="B110" i="52"/>
  <c r="B110" i="32"/>
  <c r="Y110" i="32" s="1"/>
  <c r="B411" i="9"/>
  <c r="Y411" i="9" s="1"/>
  <c r="B411" i="10"/>
  <c r="Y411" i="10" s="1"/>
  <c r="B411" i="11"/>
  <c r="Y411" i="11" s="1"/>
  <c r="B411" i="12"/>
  <c r="Y411" i="12" s="1"/>
  <c r="B411" i="16"/>
  <c r="Y411" i="16" s="1"/>
  <c r="B411" i="32"/>
  <c r="Y411" i="32" s="1"/>
  <c r="B411" i="52"/>
  <c r="Z411" i="52" s="1"/>
  <c r="Y308" i="11"/>
  <c r="Z159" i="52"/>
  <c r="Y158" i="5"/>
  <c r="Z109" i="5"/>
  <c r="Z158" i="10"/>
  <c r="Z159" i="10" s="1"/>
  <c r="Y209" i="7"/>
  <c r="Y59" i="7"/>
  <c r="Y210" i="32"/>
  <c r="Y210" i="7"/>
  <c r="Z109" i="9"/>
  <c r="Z110" i="9" s="1"/>
  <c r="Y410" i="32"/>
  <c r="Z108" i="8"/>
  <c r="Z109" i="8" s="1"/>
  <c r="Z110" i="8" s="1"/>
  <c r="Y409" i="16"/>
  <c r="Z109" i="3"/>
  <c r="D60" i="6"/>
  <c r="D60" i="5"/>
  <c r="D60" i="7"/>
  <c r="D60" i="8"/>
  <c r="D60" i="9"/>
  <c r="D60" i="10"/>
  <c r="D60" i="11"/>
  <c r="D60" i="12"/>
  <c r="D60" i="16"/>
  <c r="D60" i="32"/>
  <c r="D60" i="52"/>
  <c r="Y9" i="8"/>
  <c r="AA9" i="8"/>
  <c r="AA10" i="8" s="1"/>
  <c r="Z158" i="6"/>
  <c r="Z159" i="6" s="1"/>
  <c r="Y10" i="16"/>
  <c r="Y10" i="3"/>
  <c r="Z59" i="8"/>
  <c r="Z60" i="8" s="1"/>
  <c r="Y108" i="10"/>
  <c r="Z108" i="10"/>
  <c r="Y59" i="14"/>
  <c r="Y309" i="12"/>
  <c r="Z59" i="12"/>
  <c r="Z60" i="12" s="1"/>
  <c r="D310" i="9"/>
  <c r="D310" i="10"/>
  <c r="D310" i="11"/>
  <c r="D310" i="12"/>
  <c r="D310" i="16"/>
  <c r="D310" i="32"/>
  <c r="D310" i="52"/>
  <c r="I406" i="18"/>
  <c r="G405" i="18"/>
  <c r="I306" i="18"/>
  <c r="G305" i="18"/>
  <c r="I208" i="18"/>
  <c r="G207" i="18"/>
  <c r="I157" i="18"/>
  <c r="G156" i="18"/>
  <c r="I109" i="18"/>
  <c r="G108" i="18"/>
  <c r="G59" i="18"/>
  <c r="I60" i="18"/>
  <c r="AF12" i="6"/>
  <c r="AF16" i="6"/>
  <c r="AF20" i="6"/>
  <c r="AF24" i="6"/>
  <c r="AF28" i="6"/>
  <c r="AF10" i="6"/>
  <c r="AF14" i="6"/>
  <c r="AF18" i="6"/>
  <c r="AF22" i="6"/>
  <c r="AF26" i="6"/>
  <c r="AF9" i="6"/>
  <c r="AF13" i="6"/>
  <c r="AF17" i="6"/>
  <c r="AF21" i="6"/>
  <c r="AF25" i="6"/>
  <c r="AF29" i="6"/>
  <c r="AA9" i="6"/>
  <c r="AF11" i="6"/>
  <c r="AF15" i="6"/>
  <c r="AF19" i="6"/>
  <c r="AF23" i="6"/>
  <c r="AF27" i="6"/>
  <c r="AF20" i="5"/>
  <c r="AF9" i="5"/>
  <c r="AF18" i="5"/>
  <c r="AF8" i="4"/>
  <c r="AF15" i="4"/>
  <c r="AF28" i="3"/>
  <c r="AF26" i="3"/>
  <c r="AF8" i="3"/>
  <c r="AF17" i="3"/>
  <c r="AF10" i="3"/>
  <c r="AF11" i="14"/>
  <c r="AF14" i="14"/>
  <c r="AF22" i="14"/>
  <c r="AF25" i="14"/>
  <c r="AF28" i="14"/>
  <c r="AF12" i="7"/>
  <c r="AF15" i="7"/>
  <c r="AF18" i="7"/>
  <c r="AF21" i="7"/>
  <c r="AF24" i="7"/>
  <c r="AF27" i="7"/>
  <c r="AF14" i="7"/>
  <c r="AF17" i="7"/>
  <c r="AF20" i="7"/>
  <c r="AF23" i="7"/>
  <c r="AF26" i="7"/>
  <c r="AF29" i="7"/>
  <c r="AF9" i="7"/>
  <c r="AF8" i="7"/>
  <c r="AF10" i="7"/>
  <c r="AF13" i="7"/>
  <c r="AF16" i="7"/>
  <c r="AF19" i="7"/>
  <c r="AF22" i="7"/>
  <c r="AF25" i="7"/>
  <c r="AF28" i="7"/>
  <c r="AF11" i="7"/>
  <c r="AA9" i="7"/>
  <c r="AF8" i="6"/>
  <c r="AF7" i="6"/>
  <c r="AF25" i="5"/>
  <c r="AF11" i="5"/>
  <c r="AF14" i="5"/>
  <c r="AF17" i="5"/>
  <c r="AF26" i="5"/>
  <c r="AF7" i="5"/>
  <c r="AF24" i="5"/>
  <c r="AF23" i="5"/>
  <c r="AF12" i="5"/>
  <c r="AF29" i="5"/>
  <c r="AF15" i="5"/>
  <c r="AF21" i="5"/>
  <c r="AF10" i="5"/>
  <c r="AF13" i="5"/>
  <c r="AF16" i="5"/>
  <c r="AF19" i="5"/>
  <c r="AF8" i="5"/>
  <c r="AF28" i="5"/>
  <c r="AA9" i="5"/>
  <c r="AF27" i="5"/>
  <c r="AF22" i="5"/>
  <c r="AF9" i="4"/>
  <c r="AF10" i="4"/>
  <c r="AF13" i="4"/>
  <c r="AF16" i="4"/>
  <c r="AF25" i="4"/>
  <c r="AF28" i="4"/>
  <c r="AF14" i="4"/>
  <c r="AF19" i="4"/>
  <c r="AF22" i="4"/>
  <c r="AF7" i="4"/>
  <c r="AF23" i="4"/>
  <c r="AF18" i="4"/>
  <c r="AF24" i="4"/>
  <c r="AF27" i="4"/>
  <c r="AF12" i="4"/>
  <c r="AF21" i="4"/>
  <c r="AF11" i="4"/>
  <c r="AF20" i="4"/>
  <c r="AF29" i="4"/>
  <c r="AF17" i="4"/>
  <c r="AF26" i="4"/>
  <c r="AF11" i="3"/>
  <c r="AF14" i="3"/>
  <c r="AF23" i="3"/>
  <c r="AF9" i="3"/>
  <c r="AF18" i="3"/>
  <c r="AF22" i="3"/>
  <c r="AF25" i="3"/>
  <c r="AF19" i="3"/>
  <c r="AA9" i="3"/>
  <c r="AA10" i="3" s="1"/>
  <c r="AF20" i="3"/>
  <c r="AF7" i="3"/>
  <c r="AF27" i="3"/>
  <c r="AF13" i="3"/>
  <c r="AF16" i="3"/>
  <c r="AF21" i="3"/>
  <c r="AF24" i="3"/>
  <c r="AF12" i="3"/>
  <c r="AF15" i="3"/>
  <c r="AF28" i="15"/>
  <c r="AF29" i="15"/>
  <c r="AF15" i="15"/>
  <c r="AF18" i="15"/>
  <c r="AF21" i="15"/>
  <c r="AF24" i="15"/>
  <c r="AF10" i="15"/>
  <c r="AF13" i="15"/>
  <c r="AF16" i="15"/>
  <c r="AF19" i="15"/>
  <c r="AF22" i="15"/>
  <c r="AF30" i="15"/>
  <c r="AF27" i="15"/>
  <c r="AF8" i="15"/>
  <c r="AA9" i="15"/>
  <c r="AF11" i="15"/>
  <c r="AF14" i="15"/>
  <c r="AF17" i="15"/>
  <c r="AF20" i="15"/>
  <c r="AF23" i="15"/>
  <c r="AF7" i="15"/>
  <c r="AF9" i="15"/>
  <c r="AF26" i="15"/>
  <c r="AF12" i="15"/>
  <c r="AF29" i="14"/>
  <c r="AF23" i="14"/>
  <c r="AF17" i="14"/>
  <c r="AF27" i="14"/>
  <c r="AF24" i="14"/>
  <c r="AF19" i="14"/>
  <c r="AF16" i="14"/>
  <c r="AF13" i="14"/>
  <c r="AF10" i="14"/>
  <c r="AF30" i="14"/>
  <c r="AF21" i="14"/>
  <c r="AF18" i="14"/>
  <c r="AF15" i="14"/>
  <c r="AF12" i="14"/>
  <c r="AF9" i="14"/>
  <c r="AF26" i="14"/>
  <c r="AF20" i="14"/>
  <c r="AF7" i="14"/>
  <c r="AA9" i="14"/>
  <c r="AF8" i="14"/>
  <c r="AE8" i="16"/>
  <c r="AD8" i="16"/>
  <c r="AC8" i="16"/>
  <c r="AB8" i="16"/>
  <c r="AB9" i="16" s="1"/>
  <c r="AB10" i="16" s="1"/>
  <c r="AB11" i="16" s="1"/>
  <c r="AB12" i="16" s="1"/>
  <c r="AB13" i="16" s="1"/>
  <c r="AB14" i="16" s="1"/>
  <c r="AB15" i="16" s="1"/>
  <c r="AB16" i="16" s="1"/>
  <c r="AB17" i="16" s="1"/>
  <c r="AB18" i="16" s="1"/>
  <c r="AB19" i="16" s="1"/>
  <c r="AB20" i="16" s="1"/>
  <c r="AB21" i="16" s="1"/>
  <c r="AB22" i="16" s="1"/>
  <c r="AB23" i="16" s="1"/>
  <c r="AB24" i="16" s="1"/>
  <c r="AB25" i="16" s="1"/>
  <c r="AB26" i="16" s="1"/>
  <c r="AB27" i="16" s="1"/>
  <c r="AB28" i="16" s="1"/>
  <c r="AB29" i="16" s="1"/>
  <c r="AB30" i="16" s="1"/>
  <c r="AB31" i="16" s="1"/>
  <c r="AB32" i="16" s="1"/>
  <c r="AB33" i="16" s="1"/>
  <c r="AB34" i="16" s="1"/>
  <c r="AB35" i="16" s="1"/>
  <c r="AB36" i="16" s="1"/>
  <c r="AB37" i="16" s="1"/>
  <c r="AB38" i="16" s="1"/>
  <c r="AB39" i="16" s="1"/>
  <c r="AB40" i="16" s="1"/>
  <c r="AB41" i="16" s="1"/>
  <c r="AB42" i="16" s="1"/>
  <c r="AB43" i="16" s="1"/>
  <c r="AB44" i="16" s="1"/>
  <c r="AB45" i="16" s="1"/>
  <c r="AB46" i="16" s="1"/>
  <c r="AB47" i="16" s="1"/>
  <c r="AB48" i="16" s="1"/>
  <c r="AB49" i="16" s="1"/>
  <c r="AB50" i="16" s="1"/>
  <c r="AB51" i="16" s="1"/>
  <c r="AB52" i="16" s="1"/>
  <c r="AB53" i="16" s="1"/>
  <c r="AB54" i="16" s="1"/>
  <c r="AB55" i="16" s="1"/>
  <c r="AB56" i="16" s="1"/>
  <c r="AB57" i="16" s="1"/>
  <c r="AB58" i="16" s="1"/>
  <c r="AB59" i="16" s="1"/>
  <c r="AB60" i="16" s="1"/>
  <c r="AB61" i="16" s="1"/>
  <c r="AB62" i="16" s="1"/>
  <c r="AB63" i="16" s="1"/>
  <c r="AB64" i="16" s="1"/>
  <c r="AB65" i="16" s="1"/>
  <c r="AB66" i="16" s="1"/>
  <c r="AB67" i="16" s="1"/>
  <c r="AB68" i="16" s="1"/>
  <c r="AB69" i="16" s="1"/>
  <c r="AB70" i="16" s="1"/>
  <c r="AB71" i="16" s="1"/>
  <c r="AB72" i="16" s="1"/>
  <c r="AB73" i="16" s="1"/>
  <c r="AB74" i="16" s="1"/>
  <c r="AB75" i="16" s="1"/>
  <c r="AB76" i="16" s="1"/>
  <c r="AB77" i="16" s="1"/>
  <c r="AB78" i="16" s="1"/>
  <c r="AB79" i="16" s="1"/>
  <c r="AB80" i="16" s="1"/>
  <c r="AB81" i="16" s="1"/>
  <c r="AB82" i="16" s="1"/>
  <c r="AB83" i="16" s="1"/>
  <c r="AB84" i="16" s="1"/>
  <c r="AB85" i="16" s="1"/>
  <c r="AB86" i="16" s="1"/>
  <c r="AB87" i="16" s="1"/>
  <c r="AB88" i="16" s="1"/>
  <c r="AB89" i="16" s="1"/>
  <c r="AB90" i="16" s="1"/>
  <c r="AB91" i="16" s="1"/>
  <c r="AB92" i="16" s="1"/>
  <c r="AB93" i="16" s="1"/>
  <c r="AB94" i="16" s="1"/>
  <c r="AB95" i="16" s="1"/>
  <c r="AB96" i="16" s="1"/>
  <c r="AB97" i="16" s="1"/>
  <c r="AB98" i="16" s="1"/>
  <c r="AB99" i="16" s="1"/>
  <c r="AB100" i="16" s="1"/>
  <c r="AB101" i="16" s="1"/>
  <c r="AB102" i="16" s="1"/>
  <c r="AB103" i="16" s="1"/>
  <c r="AB104" i="16" s="1"/>
  <c r="AB105" i="16" s="1"/>
  <c r="AB106" i="16" s="1"/>
  <c r="AB107" i="16" s="1"/>
  <c r="AB108" i="16" s="1"/>
  <c r="AB109" i="16" s="1"/>
  <c r="AB110" i="16" s="1"/>
  <c r="AB111" i="16" s="1"/>
  <c r="AB112" i="16" s="1"/>
  <c r="AB113" i="16" s="1"/>
  <c r="AB114" i="16" s="1"/>
  <c r="AB115" i="16" s="1"/>
  <c r="AB116" i="16" s="1"/>
  <c r="AB117" i="16" s="1"/>
  <c r="AB118" i="16" s="1"/>
  <c r="AB119" i="16" s="1"/>
  <c r="AB120" i="16" s="1"/>
  <c r="AB121" i="16" s="1"/>
  <c r="AB122" i="16" s="1"/>
  <c r="AB123" i="16" s="1"/>
  <c r="AB124" i="16" s="1"/>
  <c r="AB125" i="16" s="1"/>
  <c r="AB126" i="16" s="1"/>
  <c r="AB127" i="16" s="1"/>
  <c r="AB128" i="16" s="1"/>
  <c r="AB129" i="16" s="1"/>
  <c r="AB130" i="16" s="1"/>
  <c r="AB131" i="16" s="1"/>
  <c r="AB132" i="16" s="1"/>
  <c r="AB133" i="16" s="1"/>
  <c r="AB134" i="16" s="1"/>
  <c r="AB135" i="16" s="1"/>
  <c r="AB136" i="16" s="1"/>
  <c r="AB137" i="16" s="1"/>
  <c r="AB138" i="16" s="1"/>
  <c r="AB139" i="16" s="1"/>
  <c r="AB140" i="16" s="1"/>
  <c r="AB141" i="16" s="1"/>
  <c r="AB142" i="16" s="1"/>
  <c r="AB143" i="16" s="1"/>
  <c r="AB144" i="16" s="1"/>
  <c r="AB145" i="16" s="1"/>
  <c r="AB146" i="16" s="1"/>
  <c r="AB147" i="16" s="1"/>
  <c r="AB148" i="16" s="1"/>
  <c r="AB149" i="16" s="1"/>
  <c r="AB150" i="16" s="1"/>
  <c r="AB151" i="16" s="1"/>
  <c r="AB152" i="16" s="1"/>
  <c r="AB153" i="16" s="1"/>
  <c r="AB154" i="16" s="1"/>
  <c r="AB155" i="16" s="1"/>
  <c r="AB156" i="16" s="1"/>
  <c r="AB157" i="16" s="1"/>
  <c r="AB158" i="16" s="1"/>
  <c r="AB159" i="16" s="1"/>
  <c r="AB160" i="16" s="1"/>
  <c r="AB161" i="16" s="1"/>
  <c r="AB162" i="16" s="1"/>
  <c r="AB163" i="16" s="1"/>
  <c r="AB164" i="16" s="1"/>
  <c r="AB165" i="16" s="1"/>
  <c r="AB166" i="16" s="1"/>
  <c r="AB167" i="16" s="1"/>
  <c r="AB168" i="16" s="1"/>
  <c r="AB169" i="16" s="1"/>
  <c r="AB170" i="16" s="1"/>
  <c r="AB171" i="16" s="1"/>
  <c r="AB172" i="16" s="1"/>
  <c r="AB173" i="16" s="1"/>
  <c r="AB174" i="16" s="1"/>
  <c r="AB175" i="16" s="1"/>
  <c r="AB176" i="16" s="1"/>
  <c r="AB177" i="16" s="1"/>
  <c r="AB178" i="16" s="1"/>
  <c r="AB179" i="16" s="1"/>
  <c r="AB180" i="16" s="1"/>
  <c r="AB181" i="16" s="1"/>
  <c r="AB182" i="16" s="1"/>
  <c r="AB183" i="16" s="1"/>
  <c r="AB184" i="16" s="1"/>
  <c r="AB185" i="16" s="1"/>
  <c r="AB186" i="16" s="1"/>
  <c r="AB187" i="16" s="1"/>
  <c r="AB188" i="16" s="1"/>
  <c r="AB189" i="16" s="1"/>
  <c r="AB190" i="16" s="1"/>
  <c r="AB191" i="16" s="1"/>
  <c r="AB192" i="16" s="1"/>
  <c r="AB193" i="16" s="1"/>
  <c r="AB194" i="16" s="1"/>
  <c r="AB195" i="16" s="1"/>
  <c r="AB196" i="16" s="1"/>
  <c r="AB197" i="16" s="1"/>
  <c r="AB198" i="16" s="1"/>
  <c r="AB199" i="16" s="1"/>
  <c r="AB200" i="16" s="1"/>
  <c r="AB201" i="16" s="1"/>
  <c r="AB202" i="16" s="1"/>
  <c r="AB203" i="16" s="1"/>
  <c r="AB204" i="16" s="1"/>
  <c r="AB205" i="16" s="1"/>
  <c r="AB206" i="16" s="1"/>
  <c r="AB207" i="16" s="1"/>
  <c r="AB208" i="16" s="1"/>
  <c r="AB209" i="16" s="1"/>
  <c r="AB210" i="16" s="1"/>
  <c r="AB211" i="16" s="1"/>
  <c r="AB212" i="16" s="1"/>
  <c r="AB213" i="16" s="1"/>
  <c r="AB214" i="16" s="1"/>
  <c r="AB215" i="16" s="1"/>
  <c r="AB216" i="16" s="1"/>
  <c r="AB217" i="16" s="1"/>
  <c r="AB218" i="16" s="1"/>
  <c r="AB219" i="16" s="1"/>
  <c r="AB220" i="16" s="1"/>
  <c r="AB221" i="16" s="1"/>
  <c r="AB222" i="16" s="1"/>
  <c r="AB223" i="16" s="1"/>
  <c r="AB224" i="16" s="1"/>
  <c r="AB225" i="16" s="1"/>
  <c r="AB226" i="16" s="1"/>
  <c r="AB227" i="16" s="1"/>
  <c r="AB228" i="16" s="1"/>
  <c r="AB229" i="16" s="1"/>
  <c r="AB230" i="16" s="1"/>
  <c r="AB231" i="16" s="1"/>
  <c r="AB232" i="16" s="1"/>
  <c r="AB233" i="16" s="1"/>
  <c r="AB234" i="16" s="1"/>
  <c r="AB235" i="16" s="1"/>
  <c r="AB236" i="16" s="1"/>
  <c r="AB237" i="16" s="1"/>
  <c r="AB238" i="16" s="1"/>
  <c r="AB239" i="16" s="1"/>
  <c r="AB240" i="16" s="1"/>
  <c r="AB241" i="16" s="1"/>
  <c r="AB242" i="16" s="1"/>
  <c r="AB243" i="16" s="1"/>
  <c r="AB244" i="16" s="1"/>
  <c r="AB245" i="16" s="1"/>
  <c r="AB246" i="16" s="1"/>
  <c r="AB247" i="16" s="1"/>
  <c r="AB248" i="16" s="1"/>
  <c r="AB249" i="16" s="1"/>
  <c r="AB250" i="16" s="1"/>
  <c r="AB251" i="16" s="1"/>
  <c r="AB252" i="16" s="1"/>
  <c r="AB253" i="16" s="1"/>
  <c r="AB254" i="16" s="1"/>
  <c r="AB255" i="16" s="1"/>
  <c r="AB256" i="16" s="1"/>
  <c r="AB257" i="16" s="1"/>
  <c r="AB258" i="16" s="1"/>
  <c r="AB259" i="16" s="1"/>
  <c r="AB260" i="16" s="1"/>
  <c r="AB261" i="16" s="1"/>
  <c r="AB262" i="16" s="1"/>
  <c r="AB263" i="16" s="1"/>
  <c r="AB264" i="16" s="1"/>
  <c r="AB265" i="16" s="1"/>
  <c r="AB266" i="16" s="1"/>
  <c r="AB267" i="16" s="1"/>
  <c r="AB268" i="16" s="1"/>
  <c r="AB269" i="16" s="1"/>
  <c r="AB270" i="16" s="1"/>
  <c r="AB271" i="16" s="1"/>
  <c r="AB272" i="16" s="1"/>
  <c r="AB273" i="16" s="1"/>
  <c r="AB274" i="16" s="1"/>
  <c r="AB275" i="16" s="1"/>
  <c r="AB276" i="16" s="1"/>
  <c r="AB277" i="16" s="1"/>
  <c r="AB278" i="16" s="1"/>
  <c r="AB279" i="16" s="1"/>
  <c r="AB280" i="16" s="1"/>
  <c r="AB281" i="16" s="1"/>
  <c r="AB282" i="16" s="1"/>
  <c r="AB283" i="16" s="1"/>
  <c r="AB284" i="16" s="1"/>
  <c r="AB285" i="16" s="1"/>
  <c r="AB286" i="16" s="1"/>
  <c r="AB287" i="16" s="1"/>
  <c r="AB288" i="16" s="1"/>
  <c r="AB289" i="16" s="1"/>
  <c r="AB290" i="16" s="1"/>
  <c r="AB291" i="16" s="1"/>
  <c r="AB292" i="16" s="1"/>
  <c r="AB293" i="16" s="1"/>
  <c r="AB294" i="16" s="1"/>
  <c r="AB295" i="16" s="1"/>
  <c r="AB296" i="16" s="1"/>
  <c r="AB297" i="16" s="1"/>
  <c r="AB298" i="16" s="1"/>
  <c r="AB299" i="16" s="1"/>
  <c r="AB300" i="16" s="1"/>
  <c r="AB301" i="16" s="1"/>
  <c r="AB302" i="16" s="1"/>
  <c r="AB303" i="16" s="1"/>
  <c r="AB304" i="16" s="1"/>
  <c r="AB305" i="16" s="1"/>
  <c r="AB306" i="16" s="1"/>
  <c r="AB307" i="16" s="1"/>
  <c r="AB308" i="16" s="1"/>
  <c r="AB309" i="16" s="1"/>
  <c r="AB310" i="16" s="1"/>
  <c r="AB311" i="16" s="1"/>
  <c r="AB312" i="16" s="1"/>
  <c r="AB313" i="16" s="1"/>
  <c r="AB314" i="16" s="1"/>
  <c r="AB315" i="16" s="1"/>
  <c r="AB316" i="16" s="1"/>
  <c r="AB317" i="16" s="1"/>
  <c r="AB318" i="16" s="1"/>
  <c r="AB319" i="16" s="1"/>
  <c r="AB320" i="16" s="1"/>
  <c r="AB321" i="16" s="1"/>
  <c r="AB322" i="16" s="1"/>
  <c r="AB323" i="16" s="1"/>
  <c r="AB324" i="16" s="1"/>
  <c r="AB325" i="16" s="1"/>
  <c r="AB326" i="16" s="1"/>
  <c r="AB327" i="16" s="1"/>
  <c r="AB328" i="16" s="1"/>
  <c r="AB329" i="16" s="1"/>
  <c r="AB330" i="16" s="1"/>
  <c r="AB331" i="16" s="1"/>
  <c r="AB332" i="16" s="1"/>
  <c r="AB333" i="16" s="1"/>
  <c r="AB334" i="16" s="1"/>
  <c r="AB335" i="16" s="1"/>
  <c r="AB336" i="16" s="1"/>
  <c r="AB337" i="16" s="1"/>
  <c r="AB338" i="16" s="1"/>
  <c r="AB339" i="16" s="1"/>
  <c r="AB340" i="16" s="1"/>
  <c r="AB341" i="16" s="1"/>
  <c r="AB342" i="16" s="1"/>
  <c r="AB343" i="16" s="1"/>
  <c r="AB344" i="16" s="1"/>
  <c r="AB345" i="16" s="1"/>
  <c r="AB346" i="16" s="1"/>
  <c r="AB347" i="16" s="1"/>
  <c r="AB348" i="16" s="1"/>
  <c r="AB349" i="16" s="1"/>
  <c r="AB350" i="16" s="1"/>
  <c r="AB351" i="16" s="1"/>
  <c r="AB352" i="16" s="1"/>
  <c r="AB353" i="16" s="1"/>
  <c r="AB354" i="16" s="1"/>
  <c r="AB355" i="16" s="1"/>
  <c r="AB356" i="16" s="1"/>
  <c r="AB357" i="16" s="1"/>
  <c r="AB358" i="16" s="1"/>
  <c r="AB359" i="16" s="1"/>
  <c r="AB360" i="16" s="1"/>
  <c r="AB361" i="16" s="1"/>
  <c r="AB362" i="16" s="1"/>
  <c r="AB363" i="16" s="1"/>
  <c r="AB364" i="16" s="1"/>
  <c r="AB365" i="16" s="1"/>
  <c r="AB366" i="16" s="1"/>
  <c r="AB367" i="16" s="1"/>
  <c r="AB368" i="16" s="1"/>
  <c r="AB369" i="16" s="1"/>
  <c r="AB370" i="16" s="1"/>
  <c r="AB371" i="16" s="1"/>
  <c r="AB372" i="16" s="1"/>
  <c r="AB373" i="16" s="1"/>
  <c r="AB374" i="16" s="1"/>
  <c r="AB375" i="16" s="1"/>
  <c r="AB376" i="16" s="1"/>
  <c r="AB377" i="16" s="1"/>
  <c r="AB378" i="16" s="1"/>
  <c r="AB379" i="16" s="1"/>
  <c r="AB380" i="16" s="1"/>
  <c r="AB381" i="16" s="1"/>
  <c r="AB382" i="16" s="1"/>
  <c r="AB383" i="16" s="1"/>
  <c r="AB384" i="16" s="1"/>
  <c r="AB385" i="16" s="1"/>
  <c r="AB386" i="16" s="1"/>
  <c r="AB387" i="16" s="1"/>
  <c r="AB388" i="16" s="1"/>
  <c r="AB389" i="16" s="1"/>
  <c r="AB390" i="16" s="1"/>
  <c r="AB391" i="16" s="1"/>
  <c r="AB392" i="16" s="1"/>
  <c r="AB393" i="16" s="1"/>
  <c r="AB394" i="16" s="1"/>
  <c r="AB395" i="16" s="1"/>
  <c r="AB396" i="16" s="1"/>
  <c r="AB397" i="16" s="1"/>
  <c r="AB398" i="16" s="1"/>
  <c r="AB399" i="16" s="1"/>
  <c r="AB400" i="16" s="1"/>
  <c r="AB401" i="16" s="1"/>
  <c r="AB402" i="16" s="1"/>
  <c r="AB403" i="16" s="1"/>
  <c r="AB404" i="16" s="1"/>
  <c r="AB405" i="16" s="1"/>
  <c r="AB406" i="16" s="1"/>
  <c r="AB407" i="16" s="1"/>
  <c r="AB408" i="16" s="1"/>
  <c r="AB409" i="16" s="1"/>
  <c r="AB410" i="16" s="1"/>
  <c r="AB411" i="16" s="1"/>
  <c r="AB412" i="16" s="1"/>
  <c r="AB413" i="16" s="1"/>
  <c r="AB414" i="16" s="1"/>
  <c r="AB415" i="16" s="1"/>
  <c r="AB416" i="16" s="1"/>
  <c r="AB417" i="16" s="1"/>
  <c r="AB418" i="16" s="1"/>
  <c r="AB419" i="16" s="1"/>
  <c r="AB420" i="16" s="1"/>
  <c r="AB421" i="16" s="1"/>
  <c r="AB422" i="16" s="1"/>
  <c r="AB423" i="16" s="1"/>
  <c r="AB424" i="16" s="1"/>
  <c r="AB425" i="16" s="1"/>
  <c r="AB426" i="16" s="1"/>
  <c r="AB427" i="16" s="1"/>
  <c r="AB428" i="16" s="1"/>
  <c r="AB429" i="16" s="1"/>
  <c r="AB430" i="16" s="1"/>
  <c r="AB431" i="16" s="1"/>
  <c r="AB432" i="16" s="1"/>
  <c r="AB433" i="16" s="1"/>
  <c r="AB434" i="16" s="1"/>
  <c r="AB435" i="16" s="1"/>
  <c r="AB436" i="16" s="1"/>
  <c r="AB437" i="16" s="1"/>
  <c r="AB438" i="16" s="1"/>
  <c r="AB439" i="16" s="1"/>
  <c r="AB440" i="16" s="1"/>
  <c r="AB441" i="16" s="1"/>
  <c r="AB442" i="16" s="1"/>
  <c r="AB443" i="16" s="1"/>
  <c r="AB444" i="16" s="1"/>
  <c r="AB445" i="16" s="1"/>
  <c r="AB446" i="16" s="1"/>
  <c r="AB447" i="16" s="1"/>
  <c r="AB448" i="16" s="1"/>
  <c r="AB449" i="16" s="1"/>
  <c r="AB450" i="16" s="1"/>
  <c r="AB451" i="16" s="1"/>
  <c r="AB452" i="16" s="1"/>
  <c r="AB453" i="16" s="1"/>
  <c r="AB454" i="16" s="1"/>
  <c r="AB455" i="16" s="1"/>
  <c r="AB456" i="16" s="1"/>
  <c r="AB457" i="16" s="1"/>
  <c r="AB458" i="16" s="1"/>
  <c r="AB459" i="16" s="1"/>
  <c r="AB460" i="16" s="1"/>
  <c r="AB461" i="16" s="1"/>
  <c r="AB462" i="16" s="1"/>
  <c r="AB463" i="16" s="1"/>
  <c r="AB464" i="16" s="1"/>
  <c r="AB465" i="16" s="1"/>
  <c r="AB466" i="16" s="1"/>
  <c r="AB467" i="16" s="1"/>
  <c r="AB468" i="16" s="1"/>
  <c r="AB469" i="16" s="1"/>
  <c r="AB470" i="16" s="1"/>
  <c r="AB471" i="16" s="1"/>
  <c r="AA8" i="16"/>
  <c r="AA9" i="16" s="1"/>
  <c r="AE7" i="16"/>
  <c r="AD7" i="16"/>
  <c r="AC7" i="16"/>
  <c r="Z7" i="16"/>
  <c r="Z8" i="16" s="1"/>
  <c r="Z9" i="16" s="1"/>
  <c r="Z10" i="16" s="1"/>
  <c r="AE9" i="32"/>
  <c r="AD9" i="32"/>
  <c r="AC9" i="32"/>
  <c r="AE8" i="32"/>
  <c r="AD8" i="32"/>
  <c r="AC8" i="32"/>
  <c r="AB8" i="32"/>
  <c r="AB9" i="32" s="1"/>
  <c r="AB10" i="32" s="1"/>
  <c r="AB11" i="32" s="1"/>
  <c r="AB12" i="32" s="1"/>
  <c r="AB13" i="32" s="1"/>
  <c r="AB14" i="32" s="1"/>
  <c r="AB15" i="32" s="1"/>
  <c r="AB16" i="32" s="1"/>
  <c r="AB17" i="32" s="1"/>
  <c r="AB18" i="32" s="1"/>
  <c r="AB19" i="32" s="1"/>
  <c r="AB20" i="32" s="1"/>
  <c r="AB21" i="32" s="1"/>
  <c r="AB22" i="32" s="1"/>
  <c r="AB23" i="32" s="1"/>
  <c r="AB24" i="32" s="1"/>
  <c r="AB25" i="32" s="1"/>
  <c r="AB26" i="32" s="1"/>
  <c r="AB27" i="32" s="1"/>
  <c r="AB28" i="32" s="1"/>
  <c r="AB29" i="32" s="1"/>
  <c r="AB30" i="32" s="1"/>
  <c r="AB31" i="32" s="1"/>
  <c r="AB32" i="32" s="1"/>
  <c r="AB33" i="32" s="1"/>
  <c r="AB34" i="32" s="1"/>
  <c r="AB35" i="32" s="1"/>
  <c r="AB36" i="32" s="1"/>
  <c r="AB37" i="32" s="1"/>
  <c r="AB38" i="32" s="1"/>
  <c r="AB39" i="32" s="1"/>
  <c r="AB40" i="32" s="1"/>
  <c r="AB41" i="32" s="1"/>
  <c r="AB42" i="32" s="1"/>
  <c r="AB43" i="32" s="1"/>
  <c r="AB44" i="32" s="1"/>
  <c r="AB45" i="32" s="1"/>
  <c r="AB46" i="32" s="1"/>
  <c r="AB47" i="32" s="1"/>
  <c r="AB48" i="32" s="1"/>
  <c r="AB49" i="32" s="1"/>
  <c r="AB50" i="32" s="1"/>
  <c r="AB51" i="32" s="1"/>
  <c r="AB52" i="32" s="1"/>
  <c r="AB53" i="32" s="1"/>
  <c r="AB54" i="32" s="1"/>
  <c r="AB55" i="32" s="1"/>
  <c r="AB56" i="32" s="1"/>
  <c r="AB57" i="32" s="1"/>
  <c r="AB58" i="32" s="1"/>
  <c r="AB59" i="32" s="1"/>
  <c r="AB60" i="32" s="1"/>
  <c r="AB61" i="32" s="1"/>
  <c r="AB62" i="32" s="1"/>
  <c r="AB63" i="32" s="1"/>
  <c r="AB64" i="32" s="1"/>
  <c r="AB65" i="32" s="1"/>
  <c r="AB66" i="32" s="1"/>
  <c r="AB67" i="32" s="1"/>
  <c r="AB68" i="32" s="1"/>
  <c r="AB69" i="32" s="1"/>
  <c r="AB70" i="32" s="1"/>
  <c r="AB71" i="32" s="1"/>
  <c r="AB72" i="32" s="1"/>
  <c r="AB73" i="32" s="1"/>
  <c r="AB74" i="32" s="1"/>
  <c r="AB75" i="32" s="1"/>
  <c r="AB76" i="32" s="1"/>
  <c r="AB77" i="32" s="1"/>
  <c r="AB78" i="32" s="1"/>
  <c r="AB79" i="32" s="1"/>
  <c r="AB80" i="32" s="1"/>
  <c r="AB81" i="32" s="1"/>
  <c r="AB82" i="32" s="1"/>
  <c r="AB83" i="32" s="1"/>
  <c r="AB84" i="32" s="1"/>
  <c r="AB85" i="32" s="1"/>
  <c r="AB86" i="32" s="1"/>
  <c r="AB87" i="32" s="1"/>
  <c r="AB88" i="32" s="1"/>
  <c r="AB89" i="32" s="1"/>
  <c r="AB90" i="32" s="1"/>
  <c r="AB91" i="32" s="1"/>
  <c r="AB92" i="32" s="1"/>
  <c r="AB93" i="32" s="1"/>
  <c r="AB94" i="32" s="1"/>
  <c r="AB95" i="32" s="1"/>
  <c r="AB96" i="32" s="1"/>
  <c r="AB97" i="32" s="1"/>
  <c r="AB98" i="32" s="1"/>
  <c r="AB99" i="32" s="1"/>
  <c r="AB100" i="32" s="1"/>
  <c r="AB101" i="32" s="1"/>
  <c r="AB102" i="32" s="1"/>
  <c r="AB103" i="32" s="1"/>
  <c r="AB104" i="32" s="1"/>
  <c r="AB105" i="32" s="1"/>
  <c r="AB106" i="32" s="1"/>
  <c r="AB107" i="32" s="1"/>
  <c r="AB108" i="32" s="1"/>
  <c r="AB109" i="32" s="1"/>
  <c r="AB110" i="32" s="1"/>
  <c r="AB111" i="32" s="1"/>
  <c r="AB112" i="32" s="1"/>
  <c r="AB113" i="32" s="1"/>
  <c r="AB114" i="32" s="1"/>
  <c r="AB115" i="32" s="1"/>
  <c r="AB116" i="32" s="1"/>
  <c r="AB117" i="32" s="1"/>
  <c r="AB118" i="32" s="1"/>
  <c r="AB119" i="32" s="1"/>
  <c r="AB120" i="32" s="1"/>
  <c r="AB121" i="32" s="1"/>
  <c r="AB122" i="32" s="1"/>
  <c r="AB123" i="32" s="1"/>
  <c r="AB124" i="32" s="1"/>
  <c r="AB125" i="32" s="1"/>
  <c r="AB126" i="32" s="1"/>
  <c r="AB127" i="32" s="1"/>
  <c r="AB128" i="32" s="1"/>
  <c r="AB129" i="32" s="1"/>
  <c r="AB130" i="32" s="1"/>
  <c r="AB131" i="32" s="1"/>
  <c r="AB132" i="32" s="1"/>
  <c r="AB133" i="32" s="1"/>
  <c r="AB134" i="32" s="1"/>
  <c r="AB135" i="32" s="1"/>
  <c r="AB136" i="32" s="1"/>
  <c r="AB137" i="32" s="1"/>
  <c r="AB138" i="32" s="1"/>
  <c r="AB139" i="32" s="1"/>
  <c r="AB140" i="32" s="1"/>
  <c r="AB141" i="32" s="1"/>
  <c r="AB142" i="32" s="1"/>
  <c r="AB143" i="32" s="1"/>
  <c r="AB144" i="32" s="1"/>
  <c r="AB145" i="32" s="1"/>
  <c r="AB146" i="32" s="1"/>
  <c r="AB147" i="32" s="1"/>
  <c r="AB148" i="32" s="1"/>
  <c r="AB149" i="32" s="1"/>
  <c r="AB150" i="32" s="1"/>
  <c r="AB151" i="32" s="1"/>
  <c r="AB152" i="32" s="1"/>
  <c r="AB153" i="32" s="1"/>
  <c r="AB154" i="32" s="1"/>
  <c r="AB155" i="32" s="1"/>
  <c r="AB156" i="32" s="1"/>
  <c r="AB157" i="32" s="1"/>
  <c r="AB158" i="32" s="1"/>
  <c r="AB159" i="32" s="1"/>
  <c r="AB160" i="32" s="1"/>
  <c r="AB161" i="32" s="1"/>
  <c r="AB162" i="32" s="1"/>
  <c r="AB163" i="32" s="1"/>
  <c r="AB164" i="32" s="1"/>
  <c r="AB165" i="32" s="1"/>
  <c r="AB166" i="32" s="1"/>
  <c r="AB167" i="32" s="1"/>
  <c r="AB168" i="32" s="1"/>
  <c r="AB169" i="32" s="1"/>
  <c r="AB170" i="32" s="1"/>
  <c r="AB171" i="32" s="1"/>
  <c r="AB172" i="32" s="1"/>
  <c r="AB173" i="32" s="1"/>
  <c r="AB174" i="32" s="1"/>
  <c r="AB175" i="32" s="1"/>
  <c r="AB176" i="32" s="1"/>
  <c r="AB177" i="32" s="1"/>
  <c r="AB178" i="32" s="1"/>
  <c r="AB179" i="32" s="1"/>
  <c r="AB180" i="32" s="1"/>
  <c r="AB181" i="32" s="1"/>
  <c r="AB182" i="32" s="1"/>
  <c r="AB183" i="32" s="1"/>
  <c r="AB184" i="32" s="1"/>
  <c r="AB185" i="32" s="1"/>
  <c r="AB186" i="32" s="1"/>
  <c r="AB187" i="32" s="1"/>
  <c r="AB188" i="32" s="1"/>
  <c r="AB189" i="32" s="1"/>
  <c r="AB190" i="32" s="1"/>
  <c r="AB191" i="32" s="1"/>
  <c r="AB192" i="32" s="1"/>
  <c r="AB193" i="32" s="1"/>
  <c r="AB194" i="32" s="1"/>
  <c r="AB195" i="32" s="1"/>
  <c r="AB196" i="32" s="1"/>
  <c r="AB197" i="32" s="1"/>
  <c r="AB198" i="32" s="1"/>
  <c r="AB199" i="32" s="1"/>
  <c r="AB200" i="32" s="1"/>
  <c r="AB201" i="32" s="1"/>
  <c r="AB202" i="32" s="1"/>
  <c r="AB203" i="32" s="1"/>
  <c r="AB204" i="32" s="1"/>
  <c r="AB205" i="32" s="1"/>
  <c r="AB206" i="32" s="1"/>
  <c r="AB207" i="32" s="1"/>
  <c r="AB208" i="32" s="1"/>
  <c r="AB209" i="32" s="1"/>
  <c r="AB210" i="32" s="1"/>
  <c r="AB211" i="32" s="1"/>
  <c r="AB212" i="32" s="1"/>
  <c r="AB213" i="32" s="1"/>
  <c r="AB214" i="32" s="1"/>
  <c r="AB215" i="32" s="1"/>
  <c r="AB216" i="32" s="1"/>
  <c r="AB217" i="32" s="1"/>
  <c r="AB218" i="32" s="1"/>
  <c r="AB219" i="32" s="1"/>
  <c r="AB220" i="32" s="1"/>
  <c r="AB221" i="32" s="1"/>
  <c r="AB222" i="32" s="1"/>
  <c r="AB223" i="32" s="1"/>
  <c r="AB224" i="32" s="1"/>
  <c r="AB225" i="32" s="1"/>
  <c r="AB226" i="32" s="1"/>
  <c r="AB227" i="32" s="1"/>
  <c r="AB228" i="32" s="1"/>
  <c r="AB229" i="32" s="1"/>
  <c r="AB230" i="32" s="1"/>
  <c r="AB231" i="32" s="1"/>
  <c r="AB232" i="32" s="1"/>
  <c r="AB233" i="32" s="1"/>
  <c r="AB234" i="32" s="1"/>
  <c r="AB235" i="32" s="1"/>
  <c r="AB236" i="32" s="1"/>
  <c r="AB237" i="32" s="1"/>
  <c r="AB238" i="32" s="1"/>
  <c r="AB239" i="32" s="1"/>
  <c r="AB240" i="32" s="1"/>
  <c r="AB241" i="32" s="1"/>
  <c r="AB242" i="32" s="1"/>
  <c r="AB243" i="32" s="1"/>
  <c r="AB244" i="32" s="1"/>
  <c r="AB245" i="32" s="1"/>
  <c r="AB246" i="32" s="1"/>
  <c r="AB247" i="32" s="1"/>
  <c r="AB248" i="32" s="1"/>
  <c r="AB249" i="32" s="1"/>
  <c r="AB250" i="32" s="1"/>
  <c r="AB251" i="32" s="1"/>
  <c r="AB252" i="32" s="1"/>
  <c r="AB253" i="32" s="1"/>
  <c r="AB254" i="32" s="1"/>
  <c r="AB255" i="32" s="1"/>
  <c r="AB256" i="32" s="1"/>
  <c r="AB257" i="32" s="1"/>
  <c r="AB258" i="32" s="1"/>
  <c r="AB259" i="32" s="1"/>
  <c r="AB260" i="32" s="1"/>
  <c r="AB261" i="32" s="1"/>
  <c r="AB262" i="32" s="1"/>
  <c r="AB263" i="32" s="1"/>
  <c r="AB264" i="32" s="1"/>
  <c r="AB265" i="32" s="1"/>
  <c r="AB266" i="32" s="1"/>
  <c r="AB267" i="32" s="1"/>
  <c r="AB268" i="32" s="1"/>
  <c r="AB269" i="32" s="1"/>
  <c r="AB270" i="32" s="1"/>
  <c r="AB271" i="32" s="1"/>
  <c r="AB272" i="32" s="1"/>
  <c r="AB273" i="32" s="1"/>
  <c r="AB274" i="32" s="1"/>
  <c r="AB275" i="32" s="1"/>
  <c r="AB276" i="32" s="1"/>
  <c r="AB277" i="32" s="1"/>
  <c r="AB278" i="32" s="1"/>
  <c r="AB279" i="32" s="1"/>
  <c r="AB280" i="32" s="1"/>
  <c r="AB281" i="32" s="1"/>
  <c r="AB282" i="32" s="1"/>
  <c r="AB283" i="32" s="1"/>
  <c r="AB284" i="32" s="1"/>
  <c r="AB285" i="32" s="1"/>
  <c r="AB286" i="32" s="1"/>
  <c r="AB287" i="32" s="1"/>
  <c r="AB288" i="32" s="1"/>
  <c r="AB289" i="32" s="1"/>
  <c r="AB290" i="32" s="1"/>
  <c r="AB291" i="32" s="1"/>
  <c r="AB292" i="32" s="1"/>
  <c r="AB293" i="32" s="1"/>
  <c r="AB294" i="32" s="1"/>
  <c r="AB295" i="32" s="1"/>
  <c r="AB296" i="32" s="1"/>
  <c r="AB297" i="32" s="1"/>
  <c r="AB298" i="32" s="1"/>
  <c r="AB299" i="32" s="1"/>
  <c r="AB300" i="32" s="1"/>
  <c r="AB301" i="32" s="1"/>
  <c r="AB302" i="32" s="1"/>
  <c r="AB303" i="32" s="1"/>
  <c r="AB304" i="32" s="1"/>
  <c r="AB305" i="32" s="1"/>
  <c r="AB306" i="32" s="1"/>
  <c r="AB307" i="32" s="1"/>
  <c r="AB308" i="32" s="1"/>
  <c r="AB309" i="32" s="1"/>
  <c r="AB310" i="32" s="1"/>
  <c r="AB311" i="32" s="1"/>
  <c r="AB312" i="32" s="1"/>
  <c r="AB313" i="32" s="1"/>
  <c r="AB314" i="32" s="1"/>
  <c r="AB315" i="32" s="1"/>
  <c r="AB316" i="32" s="1"/>
  <c r="AB317" i="32" s="1"/>
  <c r="AB318" i="32" s="1"/>
  <c r="AB319" i="32" s="1"/>
  <c r="AB320" i="32" s="1"/>
  <c r="AB321" i="32" s="1"/>
  <c r="AB322" i="32" s="1"/>
  <c r="AB323" i="32" s="1"/>
  <c r="AB324" i="32" s="1"/>
  <c r="AB325" i="32" s="1"/>
  <c r="AB326" i="32" s="1"/>
  <c r="AB327" i="32" s="1"/>
  <c r="AB328" i="32" s="1"/>
  <c r="AB329" i="32" s="1"/>
  <c r="AB330" i="32" s="1"/>
  <c r="AB331" i="32" s="1"/>
  <c r="AB332" i="32" s="1"/>
  <c r="AB333" i="32" s="1"/>
  <c r="AB334" i="32" s="1"/>
  <c r="AB335" i="32" s="1"/>
  <c r="AB336" i="32" s="1"/>
  <c r="AB337" i="32" s="1"/>
  <c r="AB338" i="32" s="1"/>
  <c r="AB339" i="32" s="1"/>
  <c r="AB340" i="32" s="1"/>
  <c r="AB341" i="32" s="1"/>
  <c r="AB342" i="32" s="1"/>
  <c r="AB343" i="32" s="1"/>
  <c r="AB344" i="32" s="1"/>
  <c r="AB345" i="32" s="1"/>
  <c r="AB346" i="32" s="1"/>
  <c r="AB347" i="32" s="1"/>
  <c r="AB348" i="32" s="1"/>
  <c r="AB349" i="32" s="1"/>
  <c r="AB350" i="32" s="1"/>
  <c r="AB351" i="32" s="1"/>
  <c r="AB352" i="32" s="1"/>
  <c r="AB353" i="32" s="1"/>
  <c r="AB354" i="32" s="1"/>
  <c r="AB355" i="32" s="1"/>
  <c r="AB356" i="32" s="1"/>
  <c r="AB357" i="32" s="1"/>
  <c r="AB358" i="32" s="1"/>
  <c r="AB359" i="32" s="1"/>
  <c r="AB360" i="32" s="1"/>
  <c r="AB361" i="32" s="1"/>
  <c r="AB362" i="32" s="1"/>
  <c r="AB363" i="32" s="1"/>
  <c r="AB364" i="32" s="1"/>
  <c r="AB365" i="32" s="1"/>
  <c r="AB366" i="32" s="1"/>
  <c r="AB367" i="32" s="1"/>
  <c r="AB368" i="32" s="1"/>
  <c r="AB369" i="32" s="1"/>
  <c r="AB370" i="32" s="1"/>
  <c r="AB371" i="32" s="1"/>
  <c r="AB372" i="32" s="1"/>
  <c r="AB373" i="32" s="1"/>
  <c r="AB374" i="32" s="1"/>
  <c r="AB375" i="32" s="1"/>
  <c r="AB376" i="32" s="1"/>
  <c r="AB377" i="32" s="1"/>
  <c r="AB378" i="32" s="1"/>
  <c r="AB379" i="32" s="1"/>
  <c r="AB380" i="32" s="1"/>
  <c r="AB381" i="32" s="1"/>
  <c r="AB382" i="32" s="1"/>
  <c r="AB383" i="32" s="1"/>
  <c r="AB384" i="32" s="1"/>
  <c r="AB385" i="32" s="1"/>
  <c r="AB386" i="32" s="1"/>
  <c r="AB387" i="32" s="1"/>
  <c r="AB388" i="32" s="1"/>
  <c r="AB389" i="32" s="1"/>
  <c r="AB390" i="32" s="1"/>
  <c r="AB391" i="32" s="1"/>
  <c r="AB392" i="32" s="1"/>
  <c r="AB393" i="32" s="1"/>
  <c r="AB394" i="32" s="1"/>
  <c r="AB395" i="32" s="1"/>
  <c r="AB396" i="32" s="1"/>
  <c r="AB397" i="32" s="1"/>
  <c r="AB398" i="32" s="1"/>
  <c r="AB399" i="32" s="1"/>
  <c r="AB400" i="32" s="1"/>
  <c r="AB401" i="32" s="1"/>
  <c r="AB402" i="32" s="1"/>
  <c r="AB403" i="32" s="1"/>
  <c r="AB404" i="32" s="1"/>
  <c r="AB405" i="32" s="1"/>
  <c r="AB406" i="32" s="1"/>
  <c r="AB407" i="32" s="1"/>
  <c r="AB408" i="32" s="1"/>
  <c r="AB409" i="32" s="1"/>
  <c r="AB410" i="32" s="1"/>
  <c r="AB411" i="32" s="1"/>
  <c r="AB412" i="32" s="1"/>
  <c r="AB413" i="32" s="1"/>
  <c r="AB414" i="32" s="1"/>
  <c r="AB415" i="32" s="1"/>
  <c r="AB416" i="32" s="1"/>
  <c r="AB417" i="32" s="1"/>
  <c r="AB418" i="32" s="1"/>
  <c r="AB419" i="32" s="1"/>
  <c r="AB420" i="32" s="1"/>
  <c r="AB421" i="32" s="1"/>
  <c r="AB422" i="32" s="1"/>
  <c r="AB423" i="32" s="1"/>
  <c r="AB424" i="32" s="1"/>
  <c r="AB425" i="32" s="1"/>
  <c r="AB426" i="32" s="1"/>
  <c r="AB427" i="32" s="1"/>
  <c r="AB428" i="32" s="1"/>
  <c r="AB429" i="32" s="1"/>
  <c r="AB430" i="32" s="1"/>
  <c r="AB431" i="32" s="1"/>
  <c r="AB432" i="32" s="1"/>
  <c r="AB433" i="32" s="1"/>
  <c r="AB434" i="32" s="1"/>
  <c r="AB435" i="32" s="1"/>
  <c r="AB436" i="32" s="1"/>
  <c r="AB437" i="32" s="1"/>
  <c r="AB438" i="32" s="1"/>
  <c r="AB439" i="32" s="1"/>
  <c r="AB440" i="32" s="1"/>
  <c r="AB441" i="32" s="1"/>
  <c r="AB442" i="32" s="1"/>
  <c r="AB443" i="32" s="1"/>
  <c r="AB444" i="32" s="1"/>
  <c r="AB445" i="32" s="1"/>
  <c r="AB446" i="32" s="1"/>
  <c r="AB447" i="32" s="1"/>
  <c r="AB448" i="32" s="1"/>
  <c r="AB449" i="32" s="1"/>
  <c r="AB450" i="32" s="1"/>
  <c r="AB451" i="32" s="1"/>
  <c r="AB452" i="32" s="1"/>
  <c r="AB453" i="32" s="1"/>
  <c r="AB454" i="32" s="1"/>
  <c r="AB455" i="32" s="1"/>
  <c r="AB456" i="32" s="1"/>
  <c r="AB457" i="32" s="1"/>
  <c r="AB458" i="32" s="1"/>
  <c r="AB459" i="32" s="1"/>
  <c r="AB460" i="32" s="1"/>
  <c r="AB461" i="32" s="1"/>
  <c r="AB462" i="32" s="1"/>
  <c r="AB463" i="32" s="1"/>
  <c r="AB464" i="32" s="1"/>
  <c r="AB465" i="32" s="1"/>
  <c r="AB466" i="32" s="1"/>
  <c r="AB467" i="32" s="1"/>
  <c r="AB468" i="32" s="1"/>
  <c r="AB469" i="32" s="1"/>
  <c r="AB470" i="32" s="1"/>
  <c r="AB471" i="32" s="1"/>
  <c r="AA8" i="32"/>
  <c r="AE7" i="32"/>
  <c r="AD7" i="32"/>
  <c r="AC7" i="32"/>
  <c r="Z7" i="32"/>
  <c r="Z8" i="32" s="1"/>
  <c r="Z9" i="32" s="1"/>
  <c r="Z10" i="32" s="1"/>
  <c r="AA8" i="52"/>
  <c r="Z11" i="32" l="1"/>
  <c r="Z110" i="11"/>
  <c r="B111" i="4"/>
  <c r="Y111" i="4" s="1"/>
  <c r="B111" i="14"/>
  <c r="Y111" i="14" s="1"/>
  <c r="B111" i="15"/>
  <c r="Y111" i="15" s="1"/>
  <c r="B111" i="3"/>
  <c r="B160" i="5"/>
  <c r="B160" i="6"/>
  <c r="B160" i="7"/>
  <c r="B160" i="8"/>
  <c r="B160" i="9"/>
  <c r="Y160" i="9" s="1"/>
  <c r="B160" i="11"/>
  <c r="Z160" i="11" s="1"/>
  <c r="B160" i="10"/>
  <c r="Y160" i="10" s="1"/>
  <c r="B160" i="12"/>
  <c r="B160" i="16"/>
  <c r="B160" i="32"/>
  <c r="B160" i="52"/>
  <c r="Z110" i="3"/>
  <c r="Z111" i="3" s="1"/>
  <c r="Z411" i="32"/>
  <c r="Z110" i="15"/>
  <c r="Z111" i="15" s="1"/>
  <c r="Y211" i="12"/>
  <c r="Z211" i="12"/>
  <c r="Z160" i="16"/>
  <c r="Z111" i="32"/>
  <c r="K208" i="18"/>
  <c r="C164" i="4"/>
  <c r="C164" i="14"/>
  <c r="C164" i="15"/>
  <c r="C164" i="3"/>
  <c r="C213" i="6"/>
  <c r="C213" i="5"/>
  <c r="C213" i="8"/>
  <c r="C213" i="7"/>
  <c r="C213" i="9"/>
  <c r="C213" i="10"/>
  <c r="C213" i="11"/>
  <c r="C213" i="12"/>
  <c r="C213" i="16"/>
  <c r="C213" i="32"/>
  <c r="C213" i="52"/>
  <c r="Z110" i="6"/>
  <c r="Z411" i="16"/>
  <c r="Z310" i="12"/>
  <c r="Y211" i="10"/>
  <c r="Y162" i="14"/>
  <c r="Y310" i="9"/>
  <c r="Y159" i="10"/>
  <c r="Y110" i="14"/>
  <c r="Z159" i="9"/>
  <c r="Y60" i="11"/>
  <c r="Z211" i="8"/>
  <c r="Z162" i="3"/>
  <c r="Z163" i="3" s="1"/>
  <c r="Y109" i="9"/>
  <c r="Y60" i="4"/>
  <c r="Z60" i="4"/>
  <c r="Z61" i="4" s="1"/>
  <c r="Z110" i="12"/>
  <c r="Y110" i="12"/>
  <c r="Y211" i="11"/>
  <c r="Z211" i="11"/>
  <c r="Z212" i="11" s="1"/>
  <c r="Y310" i="10"/>
  <c r="Z310" i="10"/>
  <c r="Z60" i="15"/>
  <c r="Z61" i="15" s="1"/>
  <c r="K60" i="18"/>
  <c r="C62" i="5"/>
  <c r="C62" i="6"/>
  <c r="C62" i="7"/>
  <c r="C62" i="8"/>
  <c r="C62" i="9"/>
  <c r="C62" i="10"/>
  <c r="C62" i="11"/>
  <c r="C62" i="16"/>
  <c r="C62" i="12"/>
  <c r="C62" i="32"/>
  <c r="C62" i="52"/>
  <c r="B311" i="9"/>
  <c r="Y311" i="9" s="1"/>
  <c r="B311" i="10"/>
  <c r="Y311" i="10" s="1"/>
  <c r="B311" i="11"/>
  <c r="Y311" i="11" s="1"/>
  <c r="B311" i="12"/>
  <c r="Y311" i="12" s="1"/>
  <c r="B311" i="32"/>
  <c r="B311" i="16"/>
  <c r="Y311" i="16" s="1"/>
  <c r="B311" i="52"/>
  <c r="Z311" i="52" s="1"/>
  <c r="Z109" i="10"/>
  <c r="Z110" i="10" s="1"/>
  <c r="Z111" i="10" s="1"/>
  <c r="Z111" i="9"/>
  <c r="Z160" i="52"/>
  <c r="D412" i="9"/>
  <c r="D412" i="10"/>
  <c r="D412" i="11"/>
  <c r="D412" i="12"/>
  <c r="D412" i="16"/>
  <c r="D412" i="32"/>
  <c r="D412" i="52"/>
  <c r="D62" i="4"/>
  <c r="D62" i="14"/>
  <c r="D62" i="15"/>
  <c r="D62" i="3"/>
  <c r="D111" i="6"/>
  <c r="D111" i="5"/>
  <c r="D111" i="7"/>
  <c r="D111" i="8"/>
  <c r="D111" i="9"/>
  <c r="D111" i="10"/>
  <c r="D111" i="11"/>
  <c r="D111" i="12"/>
  <c r="D111" i="16"/>
  <c r="D111" i="32"/>
  <c r="D111" i="52"/>
  <c r="Y211" i="9"/>
  <c r="Y162" i="4"/>
  <c r="Z60" i="10"/>
  <c r="Z162" i="14"/>
  <c r="Z163" i="14" s="1"/>
  <c r="Y60" i="9"/>
  <c r="Z110" i="16"/>
  <c r="D163" i="4"/>
  <c r="D163" i="14"/>
  <c r="D163" i="15"/>
  <c r="D163" i="3"/>
  <c r="D212" i="6"/>
  <c r="D212" i="5"/>
  <c r="D212" i="7"/>
  <c r="D212" i="8"/>
  <c r="D212" i="9"/>
  <c r="D212" i="10"/>
  <c r="D212" i="12"/>
  <c r="D212" i="11"/>
  <c r="D212" i="16"/>
  <c r="D212" i="52"/>
  <c r="D212" i="32"/>
  <c r="K157" i="18"/>
  <c r="C112" i="4"/>
  <c r="C112" i="14"/>
  <c r="C112" i="15"/>
  <c r="C161" i="6"/>
  <c r="C161" i="5"/>
  <c r="C112" i="3"/>
  <c r="C161" i="7"/>
  <c r="C161" i="9"/>
  <c r="C161" i="8"/>
  <c r="C161" i="10"/>
  <c r="C161" i="11"/>
  <c r="C161" i="12"/>
  <c r="C161" i="16"/>
  <c r="C161" i="32"/>
  <c r="C161" i="52"/>
  <c r="AA10" i="16"/>
  <c r="Z311" i="32"/>
  <c r="B163" i="4"/>
  <c r="B163" i="14"/>
  <c r="B163" i="15"/>
  <c r="B163" i="3"/>
  <c r="B212" i="6"/>
  <c r="B212" i="5"/>
  <c r="B212" i="8"/>
  <c r="Y212" i="8" s="1"/>
  <c r="B212" i="7"/>
  <c r="B212" i="9"/>
  <c r="Z212" i="9" s="1"/>
  <c r="B212" i="10"/>
  <c r="B212" i="11"/>
  <c r="B212" i="12"/>
  <c r="B212" i="32"/>
  <c r="B212" i="16"/>
  <c r="B212" i="52"/>
  <c r="Z212" i="52" s="1"/>
  <c r="Z110" i="5"/>
  <c r="B61" i="5"/>
  <c r="B61" i="6"/>
  <c r="Z61" i="6" s="1"/>
  <c r="B61" i="7"/>
  <c r="Y61" i="7" s="1"/>
  <c r="B61" i="8"/>
  <c r="B61" i="9"/>
  <c r="Z61" i="9" s="1"/>
  <c r="B61" i="10"/>
  <c r="Y61" i="10" s="1"/>
  <c r="B61" i="11"/>
  <c r="B61" i="12"/>
  <c r="B61" i="16"/>
  <c r="B61" i="52"/>
  <c r="B61" i="32"/>
  <c r="Y61" i="32" s="1"/>
  <c r="K306" i="18"/>
  <c r="C312" i="9"/>
  <c r="C312" i="10"/>
  <c r="C312" i="11"/>
  <c r="C312" i="12"/>
  <c r="C312" i="32"/>
  <c r="C312" i="16"/>
  <c r="C312" i="52"/>
  <c r="Y211" i="7"/>
  <c r="Z110" i="7"/>
  <c r="Z159" i="12"/>
  <c r="Z159" i="7"/>
  <c r="Z160" i="7" s="1"/>
  <c r="D311" i="9"/>
  <c r="D311" i="10"/>
  <c r="D311" i="11"/>
  <c r="D311" i="12"/>
  <c r="D311" i="16"/>
  <c r="D311" i="52"/>
  <c r="D311" i="32"/>
  <c r="Y60" i="8"/>
  <c r="Z159" i="32"/>
  <c r="Z160" i="32" s="1"/>
  <c r="Z211" i="5"/>
  <c r="Z11" i="8"/>
  <c r="Y109" i="8"/>
  <c r="Z61" i="8"/>
  <c r="Y211" i="8"/>
  <c r="Z211" i="16"/>
  <c r="Z61" i="52"/>
  <c r="Y60" i="7"/>
  <c r="Z310" i="16"/>
  <c r="Z311" i="16" s="1"/>
  <c r="Y109" i="7"/>
  <c r="B11" i="4"/>
  <c r="B11" i="14"/>
  <c r="Y11" i="14" s="1"/>
  <c r="B11" i="15"/>
  <c r="B11" i="3"/>
  <c r="B11" i="5"/>
  <c r="B11" i="6"/>
  <c r="B11" i="7"/>
  <c r="Z11" i="7" s="1"/>
  <c r="B11" i="8"/>
  <c r="B11" i="9"/>
  <c r="B11" i="10"/>
  <c r="Z11" i="10" s="1"/>
  <c r="B11" i="11"/>
  <c r="B11" i="16"/>
  <c r="B11" i="12"/>
  <c r="B11" i="32"/>
  <c r="Y11" i="32" s="1"/>
  <c r="B11" i="52"/>
  <c r="D111" i="4"/>
  <c r="D111" i="14"/>
  <c r="D111" i="15"/>
  <c r="D111" i="3"/>
  <c r="D160" i="6"/>
  <c r="D160" i="5"/>
  <c r="D160" i="7"/>
  <c r="D160" i="8"/>
  <c r="D160" i="9"/>
  <c r="D160" i="10"/>
  <c r="D160" i="11"/>
  <c r="D160" i="12"/>
  <c r="D160" i="16"/>
  <c r="D160" i="52"/>
  <c r="D160" i="32"/>
  <c r="Z310" i="11"/>
  <c r="Z311" i="11" s="1"/>
  <c r="Z212" i="6"/>
  <c r="B62" i="4"/>
  <c r="Y62" i="4" s="1"/>
  <c r="B62" i="14"/>
  <c r="B62" i="15"/>
  <c r="Y62" i="15" s="1"/>
  <c r="B62" i="3"/>
  <c r="Y62" i="3" s="1"/>
  <c r="B111" i="5"/>
  <c r="Y111" i="5" s="1"/>
  <c r="B111" i="6"/>
  <c r="B111" i="7"/>
  <c r="B111" i="8"/>
  <c r="Y111" i="8" s="1"/>
  <c r="B111" i="9"/>
  <c r="Y111" i="9" s="1"/>
  <c r="B111" i="10"/>
  <c r="B111" i="11"/>
  <c r="Y111" i="11" s="1"/>
  <c r="B111" i="16"/>
  <c r="Y111" i="16" s="1"/>
  <c r="B111" i="12"/>
  <c r="Y111" i="12" s="1"/>
  <c r="B111" i="52"/>
  <c r="Z111" i="52" s="1"/>
  <c r="B111" i="32"/>
  <c r="Y111" i="32" s="1"/>
  <c r="B412" i="9"/>
  <c r="Y412" i="9" s="1"/>
  <c r="B412" i="10"/>
  <c r="Y412" i="10" s="1"/>
  <c r="B412" i="11"/>
  <c r="Y412" i="11" s="1"/>
  <c r="B412" i="12"/>
  <c r="Y412" i="12" s="1"/>
  <c r="B412" i="16"/>
  <c r="Y412" i="16" s="1"/>
  <c r="B412" i="32"/>
  <c r="Y412" i="32" s="1"/>
  <c r="B412" i="52"/>
  <c r="Z412" i="52" s="1"/>
  <c r="K109" i="18"/>
  <c r="C63" i="4"/>
  <c r="C63" i="14"/>
  <c r="C63" i="15"/>
  <c r="C63" i="3"/>
  <c r="C112" i="5"/>
  <c r="C112" i="6"/>
  <c r="C112" i="7"/>
  <c r="C112" i="8"/>
  <c r="C112" i="9"/>
  <c r="C112" i="10"/>
  <c r="C112" i="11"/>
  <c r="C112" i="12"/>
  <c r="C112" i="16"/>
  <c r="C112" i="32"/>
  <c r="C112" i="52"/>
  <c r="K406" i="18"/>
  <c r="C413" i="9"/>
  <c r="C413" i="10"/>
  <c r="C413" i="11"/>
  <c r="C413" i="12"/>
  <c r="C413" i="32"/>
  <c r="C413" i="52"/>
  <c r="C413" i="16"/>
  <c r="Y110" i="7"/>
  <c r="Z411" i="11"/>
  <c r="Z412" i="11" s="1"/>
  <c r="Z61" i="5"/>
  <c r="Z60" i="16"/>
  <c r="Z61" i="16" s="1"/>
  <c r="Y211" i="32"/>
  <c r="Y211" i="6"/>
  <c r="Z60" i="14"/>
  <c r="Z61" i="14" s="1"/>
  <c r="Z62" i="14" s="1"/>
  <c r="D61" i="5"/>
  <c r="D61" i="6"/>
  <c r="D61" i="7"/>
  <c r="D61" i="8"/>
  <c r="D61" i="9"/>
  <c r="D61" i="10"/>
  <c r="D61" i="11"/>
  <c r="D61" i="16"/>
  <c r="D61" i="12"/>
  <c r="D61" i="32"/>
  <c r="D61" i="52"/>
  <c r="Y159" i="5"/>
  <c r="Z11" i="11"/>
  <c r="Y60" i="32"/>
  <c r="Y60" i="6"/>
  <c r="Z110" i="4"/>
  <c r="Z111" i="4" s="1"/>
  <c r="Z162" i="4"/>
  <c r="Z163" i="4" s="1"/>
  <c r="Y109" i="6"/>
  <c r="D11" i="4"/>
  <c r="D11" i="14"/>
  <c r="D11" i="15"/>
  <c r="D11" i="3"/>
  <c r="D11" i="5"/>
  <c r="D11" i="6"/>
  <c r="D11" i="7"/>
  <c r="D11" i="8"/>
  <c r="D11" i="9"/>
  <c r="D11" i="10"/>
  <c r="D11" i="11"/>
  <c r="D11" i="12"/>
  <c r="D11" i="16"/>
  <c r="D11" i="32"/>
  <c r="D11" i="52"/>
  <c r="I12" i="18"/>
  <c r="C12" i="4"/>
  <c r="C12" i="14"/>
  <c r="C12" i="15"/>
  <c r="C12" i="3"/>
  <c r="C12" i="5"/>
  <c r="C12" i="6"/>
  <c r="C12" i="7"/>
  <c r="C12" i="8"/>
  <c r="C12" i="9"/>
  <c r="C12" i="10"/>
  <c r="C12" i="11"/>
  <c r="C12" i="12"/>
  <c r="C12" i="16"/>
  <c r="C12" i="52"/>
  <c r="C12" i="32"/>
  <c r="K11" i="18"/>
  <c r="G11" i="18"/>
  <c r="Y160" i="11"/>
  <c r="Z11" i="14"/>
  <c r="Z211" i="10"/>
  <c r="Z212" i="10" s="1"/>
  <c r="AA9" i="32"/>
  <c r="AA10" i="32"/>
  <c r="AA11" i="32" s="1"/>
  <c r="G406" i="18"/>
  <c r="I407" i="18"/>
  <c r="G306" i="18"/>
  <c r="I307" i="18"/>
  <c r="G208" i="18"/>
  <c r="I209" i="18"/>
  <c r="I158" i="18"/>
  <c r="G157" i="18"/>
  <c r="G109" i="18"/>
  <c r="I110" i="18"/>
  <c r="G60" i="18"/>
  <c r="I61" i="18"/>
  <c r="AA10" i="6"/>
  <c r="AA10" i="14"/>
  <c r="AA11" i="14" s="1"/>
  <c r="AF7" i="16"/>
  <c r="AF8" i="16"/>
  <c r="AF8" i="32"/>
  <c r="AF9" i="32"/>
  <c r="AF7" i="32"/>
  <c r="AA9" i="52"/>
  <c r="AA10" i="7"/>
  <c r="AA10" i="5"/>
  <c r="AA10" i="15"/>
  <c r="AC9" i="52"/>
  <c r="AD9" i="52"/>
  <c r="AE9" i="52"/>
  <c r="AC10" i="52"/>
  <c r="AD10" i="52"/>
  <c r="AE10" i="52"/>
  <c r="AC11" i="52"/>
  <c r="AD11" i="52"/>
  <c r="AE11" i="52"/>
  <c r="AC12" i="52"/>
  <c r="AD12" i="52"/>
  <c r="AE12" i="52"/>
  <c r="AC13" i="52"/>
  <c r="AD13" i="52"/>
  <c r="AE13" i="52"/>
  <c r="AC14" i="52"/>
  <c r="AD14" i="52"/>
  <c r="AE14" i="52"/>
  <c r="AC15" i="52"/>
  <c r="AD15" i="52"/>
  <c r="AE15" i="52"/>
  <c r="AC16" i="52"/>
  <c r="AD16" i="52"/>
  <c r="AE16" i="52"/>
  <c r="AC17" i="52"/>
  <c r="AD17" i="52"/>
  <c r="AE17" i="52"/>
  <c r="AC18" i="52"/>
  <c r="AD18" i="52"/>
  <c r="AE18" i="52"/>
  <c r="AC19" i="52"/>
  <c r="AD19" i="52"/>
  <c r="AE19" i="52"/>
  <c r="AC20" i="52"/>
  <c r="AD20" i="52"/>
  <c r="AE20" i="52"/>
  <c r="AC21" i="52"/>
  <c r="AD21" i="52"/>
  <c r="AE21" i="52"/>
  <c r="AC22" i="52"/>
  <c r="AD22" i="52"/>
  <c r="AE22" i="52"/>
  <c r="AC23" i="52"/>
  <c r="AD23" i="52"/>
  <c r="AE23" i="52"/>
  <c r="AC24" i="52"/>
  <c r="AD24" i="52"/>
  <c r="AE24" i="52"/>
  <c r="AC25" i="52"/>
  <c r="AD25" i="52"/>
  <c r="AE25" i="52"/>
  <c r="AC26" i="52"/>
  <c r="AD26" i="52"/>
  <c r="AE26" i="52"/>
  <c r="AC27" i="52"/>
  <c r="AD27" i="52"/>
  <c r="AE27" i="52"/>
  <c r="AC28" i="52"/>
  <c r="AD28" i="52"/>
  <c r="AE28" i="52"/>
  <c r="AC29" i="52"/>
  <c r="AD29" i="52"/>
  <c r="AE29" i="52"/>
  <c r="AC30" i="52"/>
  <c r="AD30" i="52"/>
  <c r="AE30" i="52"/>
  <c r="Z7" i="52"/>
  <c r="Z12" i="7" l="1"/>
  <c r="Z213" i="9"/>
  <c r="Y11" i="12"/>
  <c r="AA11" i="12"/>
  <c r="B62" i="5"/>
  <c r="Z62" i="5" s="1"/>
  <c r="B62" i="6"/>
  <c r="Y62" i="6" s="1"/>
  <c r="B62" i="7"/>
  <c r="B62" i="8"/>
  <c r="B62" i="9"/>
  <c r="Z62" i="9" s="1"/>
  <c r="B62" i="10"/>
  <c r="B62" i="11"/>
  <c r="B62" i="16"/>
  <c r="B62" i="12"/>
  <c r="Y62" i="12" s="1"/>
  <c r="B62" i="52"/>
  <c r="B62" i="32"/>
  <c r="B312" i="9"/>
  <c r="B312" i="10"/>
  <c r="B312" i="12"/>
  <c r="B312" i="32"/>
  <c r="B312" i="11"/>
  <c r="B312" i="16"/>
  <c r="B312" i="52"/>
  <c r="Z312" i="52" s="1"/>
  <c r="Y11" i="6"/>
  <c r="Z11" i="6"/>
  <c r="Z62" i="8"/>
  <c r="Y61" i="11"/>
  <c r="Z61" i="11"/>
  <c r="Z62" i="11" s="1"/>
  <c r="Z111" i="5"/>
  <c r="Y212" i="7"/>
  <c r="Z312" i="32"/>
  <c r="Z161" i="52"/>
  <c r="Z311" i="10"/>
  <c r="Z312" i="10" s="1"/>
  <c r="Z111" i="11"/>
  <c r="K110" i="18"/>
  <c r="C64" i="4"/>
  <c r="C64" i="14"/>
  <c r="C64" i="15"/>
  <c r="C64" i="3"/>
  <c r="C113" i="5"/>
  <c r="C113" i="6"/>
  <c r="C113" i="7"/>
  <c r="C113" i="8"/>
  <c r="C113" i="9"/>
  <c r="C113" i="10"/>
  <c r="C113" i="11"/>
  <c r="C113" i="12"/>
  <c r="C113" i="16"/>
  <c r="C113" i="32"/>
  <c r="C113" i="52"/>
  <c r="B413" i="10"/>
  <c r="B413" i="9"/>
  <c r="Y413" i="9" s="1"/>
  <c r="B413" i="11"/>
  <c r="Y413" i="11" s="1"/>
  <c r="B413" i="12"/>
  <c r="Y413" i="12" s="1"/>
  <c r="B413" i="32"/>
  <c r="B413" i="16"/>
  <c r="Y413" i="16" s="1"/>
  <c r="B413" i="52"/>
  <c r="Z413" i="52" s="1"/>
  <c r="Z11" i="12"/>
  <c r="Y212" i="5"/>
  <c r="Z212" i="8"/>
  <c r="Z161" i="16"/>
  <c r="Z412" i="32"/>
  <c r="Z413" i="32" s="1"/>
  <c r="Y11" i="5"/>
  <c r="Z11" i="5"/>
  <c r="Z111" i="16"/>
  <c r="B63" i="4"/>
  <c r="Y63" i="4" s="1"/>
  <c r="B63" i="14"/>
  <c r="Z63" i="14" s="1"/>
  <c r="B63" i="15"/>
  <c r="Y63" i="15" s="1"/>
  <c r="B63" i="3"/>
  <c r="B112" i="6"/>
  <c r="B112" i="5"/>
  <c r="B112" i="7"/>
  <c r="B112" i="8"/>
  <c r="B112" i="9"/>
  <c r="Y112" i="9" s="1"/>
  <c r="B112" i="10"/>
  <c r="Y112" i="10" s="1"/>
  <c r="B112" i="11"/>
  <c r="Y112" i="11" s="1"/>
  <c r="B112" i="12"/>
  <c r="B112" i="52"/>
  <c r="B112" i="16"/>
  <c r="B112" i="32"/>
  <c r="Y112" i="32" s="1"/>
  <c r="Y11" i="16"/>
  <c r="AA11" i="16"/>
  <c r="Z12" i="8"/>
  <c r="Y212" i="16"/>
  <c r="B112" i="4"/>
  <c r="Y112" i="4" s="1"/>
  <c r="B112" i="14"/>
  <c r="B112" i="15"/>
  <c r="B161" i="6"/>
  <c r="B161" i="5"/>
  <c r="B112" i="3"/>
  <c r="B161" i="7"/>
  <c r="Z161" i="7" s="1"/>
  <c r="B161" i="8"/>
  <c r="Y161" i="8" s="1"/>
  <c r="B161" i="9"/>
  <c r="B161" i="10"/>
  <c r="B161" i="11"/>
  <c r="Z161" i="11" s="1"/>
  <c r="B161" i="12"/>
  <c r="B161" i="16"/>
  <c r="B161" i="52"/>
  <c r="B161" i="32"/>
  <c r="Y161" i="32" s="1"/>
  <c r="D12" i="4"/>
  <c r="D12" i="14"/>
  <c r="D12" i="15"/>
  <c r="D12" i="3"/>
  <c r="D12" i="5"/>
  <c r="D12" i="6"/>
  <c r="D12" i="7"/>
  <c r="D12" i="8"/>
  <c r="D12" i="9"/>
  <c r="D12" i="10"/>
  <c r="D12" i="11"/>
  <c r="D12" i="16"/>
  <c r="D12" i="12"/>
  <c r="D12" i="32"/>
  <c r="D12" i="52"/>
  <c r="I13" i="18"/>
  <c r="C13" i="4"/>
  <c r="C13" i="14"/>
  <c r="C13" i="15"/>
  <c r="C13" i="3"/>
  <c r="C13" i="5"/>
  <c r="C13" i="6"/>
  <c r="C13" i="8"/>
  <c r="C13" i="9"/>
  <c r="C13" i="7"/>
  <c r="C13" i="10"/>
  <c r="C13" i="11"/>
  <c r="C13" i="16"/>
  <c r="C13" i="12"/>
  <c r="C13" i="32"/>
  <c r="C13" i="52"/>
  <c r="K12" i="18"/>
  <c r="G12" i="18"/>
  <c r="Z62" i="16"/>
  <c r="Y111" i="10"/>
  <c r="Y62" i="14"/>
  <c r="Y11" i="11"/>
  <c r="AA11" i="11"/>
  <c r="Y11" i="15"/>
  <c r="Z11" i="15"/>
  <c r="Z62" i="52"/>
  <c r="Z212" i="5"/>
  <c r="D312" i="9"/>
  <c r="D312" i="10"/>
  <c r="D312" i="11"/>
  <c r="D312" i="12"/>
  <c r="D312" i="16"/>
  <c r="D312" i="32"/>
  <c r="D312" i="52"/>
  <c r="Y61" i="8"/>
  <c r="Y212" i="32"/>
  <c r="Y212" i="6"/>
  <c r="Z311" i="12"/>
  <c r="Z312" i="12" s="1"/>
  <c r="Z62" i="3"/>
  <c r="Z63" i="3" s="1"/>
  <c r="Z112" i="3"/>
  <c r="Y160" i="8"/>
  <c r="Z160" i="8"/>
  <c r="Z412" i="12"/>
  <c r="Y11" i="10"/>
  <c r="AA11" i="10"/>
  <c r="Y61" i="9"/>
  <c r="Y212" i="12"/>
  <c r="Y163" i="3"/>
  <c r="Z412" i="9"/>
  <c r="Z413" i="9" s="1"/>
  <c r="Z160" i="9"/>
  <c r="Z161" i="9" s="1"/>
  <c r="Z412" i="16"/>
  <c r="Z413" i="16" s="1"/>
  <c r="Y160" i="7"/>
  <c r="Z61" i="7"/>
  <c r="Z62" i="7" s="1"/>
  <c r="K407" i="18"/>
  <c r="C414" i="9"/>
  <c r="C414" i="10"/>
  <c r="C414" i="11"/>
  <c r="C414" i="12"/>
  <c r="C414" i="32"/>
  <c r="C414" i="16"/>
  <c r="C414" i="52"/>
  <c r="D112" i="4"/>
  <c r="D112" i="14"/>
  <c r="D112" i="15"/>
  <c r="D112" i="3"/>
  <c r="D161" i="6"/>
  <c r="D161" i="5"/>
  <c r="D161" i="7"/>
  <c r="D161" i="8"/>
  <c r="D161" i="9"/>
  <c r="D161" i="10"/>
  <c r="D161" i="11"/>
  <c r="D161" i="12"/>
  <c r="D161" i="16"/>
  <c r="D161" i="32"/>
  <c r="D161" i="52"/>
  <c r="B12" i="4"/>
  <c r="B12" i="14"/>
  <c r="Y12" i="14" s="1"/>
  <c r="B12" i="15"/>
  <c r="Y12" i="15" s="1"/>
  <c r="B12" i="3"/>
  <c r="B12" i="5"/>
  <c r="B12" i="7"/>
  <c r="Y12" i="7" s="1"/>
  <c r="B12" i="6"/>
  <c r="B12" i="8"/>
  <c r="B12" i="9"/>
  <c r="B12" i="10"/>
  <c r="B12" i="12"/>
  <c r="B12" i="11"/>
  <c r="B12" i="52"/>
  <c r="B12" i="16"/>
  <c r="B12" i="32"/>
  <c r="Y12" i="32" s="1"/>
  <c r="K209" i="18"/>
  <c r="C165" i="4"/>
  <c r="C165" i="14"/>
  <c r="C165" i="15"/>
  <c r="C165" i="3"/>
  <c r="C214" i="6"/>
  <c r="C214" i="5"/>
  <c r="C214" i="8"/>
  <c r="C214" i="7"/>
  <c r="C214" i="9"/>
  <c r="C214" i="10"/>
  <c r="C214" i="11"/>
  <c r="C214" i="12"/>
  <c r="C214" i="16"/>
  <c r="C214" i="32"/>
  <c r="C214" i="52"/>
  <c r="Z164" i="4"/>
  <c r="Z413" i="11"/>
  <c r="Y11" i="9"/>
  <c r="AA11" i="9"/>
  <c r="Z11" i="9"/>
  <c r="Z12" i="9" s="1"/>
  <c r="Y11" i="4"/>
  <c r="Z11" i="4"/>
  <c r="Z12" i="4" s="1"/>
  <c r="AA11" i="4"/>
  <c r="Z212" i="16"/>
  <c r="Z161" i="32"/>
  <c r="Z111" i="7"/>
  <c r="Z112" i="7" s="1"/>
  <c r="Y61" i="6"/>
  <c r="Y212" i="11"/>
  <c r="Y163" i="15"/>
  <c r="Y311" i="32"/>
  <c r="D62" i="5"/>
  <c r="D62" i="6"/>
  <c r="D62" i="7"/>
  <c r="D62" i="8"/>
  <c r="D62" i="9"/>
  <c r="D62" i="11"/>
  <c r="D62" i="10"/>
  <c r="D62" i="16"/>
  <c r="D62" i="12"/>
  <c r="D62" i="32"/>
  <c r="D62" i="52"/>
  <c r="Z412" i="10"/>
  <c r="Z413" i="10" s="1"/>
  <c r="Z111" i="6"/>
  <c r="Z112" i="6" s="1"/>
  <c r="Y160" i="32"/>
  <c r="Y160" i="6"/>
  <c r="Z160" i="6"/>
  <c r="Z161" i="6" s="1"/>
  <c r="Z312" i="16"/>
  <c r="Z112" i="15"/>
  <c r="B164" i="4"/>
  <c r="Y164" i="4" s="1"/>
  <c r="B164" i="14"/>
  <c r="Z164" i="14" s="1"/>
  <c r="B164" i="15"/>
  <c r="B164" i="3"/>
  <c r="Y164" i="3" s="1"/>
  <c r="B213" i="6"/>
  <c r="Y213" i="6" s="1"/>
  <c r="B213" i="5"/>
  <c r="Y213" i="5" s="1"/>
  <c r="B213" i="8"/>
  <c r="B213" i="7"/>
  <c r="Y213" i="7" s="1"/>
  <c r="B213" i="9"/>
  <c r="Y213" i="9" s="1"/>
  <c r="B213" i="10"/>
  <c r="B213" i="11"/>
  <c r="Y213" i="11" s="1"/>
  <c r="B213" i="12"/>
  <c r="Y213" i="12" s="1"/>
  <c r="B213" i="32"/>
  <c r="Y213" i="32" s="1"/>
  <c r="B213" i="16"/>
  <c r="Y213" i="16" s="1"/>
  <c r="B213" i="52"/>
  <c r="Z213" i="52" s="1"/>
  <c r="Z213" i="10"/>
  <c r="Z112" i="4"/>
  <c r="D413" i="9"/>
  <c r="D413" i="10"/>
  <c r="D413" i="11"/>
  <c r="D413" i="12"/>
  <c r="D413" i="16"/>
  <c r="D413" i="52"/>
  <c r="D413" i="32"/>
  <c r="D63" i="4"/>
  <c r="D63" i="14"/>
  <c r="D63" i="15"/>
  <c r="D63" i="3"/>
  <c r="D112" i="5"/>
  <c r="D112" i="7"/>
  <c r="D112" i="6"/>
  <c r="D112" i="8"/>
  <c r="D112" i="9"/>
  <c r="D112" i="10"/>
  <c r="D112" i="12"/>
  <c r="D112" i="11"/>
  <c r="D112" i="16"/>
  <c r="D112" i="52"/>
  <c r="D112" i="32"/>
  <c r="Y111" i="7"/>
  <c r="Y11" i="8"/>
  <c r="AA11" i="8"/>
  <c r="Y61" i="16"/>
  <c r="Y61" i="5"/>
  <c r="Y212" i="10"/>
  <c r="Y163" i="14"/>
  <c r="Z61" i="10"/>
  <c r="Z62" i="10" s="1"/>
  <c r="Z111" i="14"/>
  <c r="Z112" i="14" s="1"/>
  <c r="Z111" i="12"/>
  <c r="Z112" i="12" s="1"/>
  <c r="Z62" i="4"/>
  <c r="Z63" i="4" s="1"/>
  <c r="D164" i="4"/>
  <c r="D164" i="14"/>
  <c r="D164" i="15"/>
  <c r="D164" i="3"/>
  <c r="D213" i="5"/>
  <c r="D213" i="6"/>
  <c r="D213" i="8"/>
  <c r="D213" i="7"/>
  <c r="D213" i="9"/>
  <c r="D213" i="10"/>
  <c r="D213" i="11"/>
  <c r="D213" i="16"/>
  <c r="D213" i="12"/>
  <c r="D213" i="52"/>
  <c r="D213" i="32"/>
  <c r="Z311" i="9"/>
  <c r="Z312" i="9" s="1"/>
  <c r="Z212" i="32"/>
  <c r="Z213" i="32" s="1"/>
  <c r="Y160" i="16"/>
  <c r="Y160" i="5"/>
  <c r="Z163" i="15"/>
  <c r="Z164" i="15" s="1"/>
  <c r="Z212" i="7"/>
  <c r="Z213" i="7" s="1"/>
  <c r="Y11" i="3"/>
  <c r="Z11" i="3"/>
  <c r="K158" i="18"/>
  <c r="C113" i="4"/>
  <c r="C113" i="14"/>
  <c r="C113" i="15"/>
  <c r="C113" i="3"/>
  <c r="C162" i="5"/>
  <c r="C162" i="6"/>
  <c r="C162" i="7"/>
  <c r="C162" i="8"/>
  <c r="C162" i="9"/>
  <c r="C162" i="10"/>
  <c r="C162" i="11"/>
  <c r="C162" i="12"/>
  <c r="C162" i="16"/>
  <c r="C162" i="32"/>
  <c r="C162" i="52"/>
  <c r="K61" i="18"/>
  <c r="C63" i="5"/>
  <c r="C63" i="6"/>
  <c r="C63" i="7"/>
  <c r="C63" i="8"/>
  <c r="C63" i="9"/>
  <c r="C63" i="10"/>
  <c r="C63" i="11"/>
  <c r="C63" i="12"/>
  <c r="C63" i="16"/>
  <c r="C63" i="32"/>
  <c r="C63" i="52"/>
  <c r="K307" i="18"/>
  <c r="C313" i="9"/>
  <c r="C313" i="10"/>
  <c r="C313" i="11"/>
  <c r="C313" i="12"/>
  <c r="C313" i="16"/>
  <c r="C313" i="32"/>
  <c r="C313" i="52"/>
  <c r="Z12" i="14"/>
  <c r="Y111" i="6"/>
  <c r="Z312" i="11"/>
  <c r="Y11" i="7"/>
  <c r="Y61" i="12"/>
  <c r="Z61" i="12"/>
  <c r="Z11" i="16"/>
  <c r="Z12" i="16" s="1"/>
  <c r="Y212" i="9"/>
  <c r="Y163" i="4"/>
  <c r="Z62" i="15"/>
  <c r="Z63" i="15" s="1"/>
  <c r="Z111" i="8"/>
  <c r="Z112" i="8" s="1"/>
  <c r="AA11" i="3"/>
  <c r="Z160" i="10"/>
  <c r="Z161" i="10" s="1"/>
  <c r="Z212" i="12"/>
  <c r="Z213" i="12" s="1"/>
  <c r="Y160" i="12"/>
  <c r="Z160" i="12"/>
  <c r="Z161" i="12" s="1"/>
  <c r="Y111" i="3"/>
  <c r="Z61" i="32"/>
  <c r="Z62" i="32" s="1"/>
  <c r="Z160" i="5"/>
  <c r="Z161" i="5" s="1"/>
  <c r="G407" i="18"/>
  <c r="I408" i="18"/>
  <c r="G307" i="18"/>
  <c r="I308" i="18"/>
  <c r="G209" i="18"/>
  <c r="I210" i="18"/>
  <c r="G158" i="18"/>
  <c r="I159" i="18"/>
  <c r="G110" i="18"/>
  <c r="I111" i="18"/>
  <c r="G61" i="18"/>
  <c r="I62" i="18"/>
  <c r="AA11" i="6"/>
  <c r="AF29" i="52"/>
  <c r="AF25" i="52"/>
  <c r="AA10" i="52"/>
  <c r="AF17" i="52"/>
  <c r="AA11" i="7"/>
  <c r="AA11" i="5"/>
  <c r="AA11" i="15"/>
  <c r="AA12" i="14"/>
  <c r="AF10" i="52"/>
  <c r="AF28" i="52"/>
  <c r="AF24" i="52"/>
  <c r="AF16" i="52"/>
  <c r="AF12" i="52"/>
  <c r="AF9" i="52"/>
  <c r="AF23" i="52"/>
  <c r="AF11" i="52"/>
  <c r="AF27" i="52"/>
  <c r="AF15" i="52"/>
  <c r="AF22" i="52"/>
  <c r="AF19" i="52"/>
  <c r="AF26" i="52"/>
  <c r="AF21" i="52"/>
  <c r="AF14" i="52"/>
  <c r="AF30" i="52"/>
  <c r="AF18" i="52"/>
  <c r="AF13" i="52"/>
  <c r="AF20" i="52"/>
  <c r="Z162" i="11" l="1"/>
  <c r="Z214" i="52"/>
  <c r="Z63" i="9"/>
  <c r="B63" i="5"/>
  <c r="Z63" i="5" s="1"/>
  <c r="B63" i="6"/>
  <c r="B63" i="7"/>
  <c r="B63" i="8"/>
  <c r="Y63" i="8" s="1"/>
  <c r="B63" i="9"/>
  <c r="B63" i="10"/>
  <c r="B63" i="11"/>
  <c r="B63" i="12"/>
  <c r="B63" i="16"/>
  <c r="B63" i="32"/>
  <c r="B63" i="52"/>
  <c r="Y63" i="12" s="1"/>
  <c r="Z12" i="15"/>
  <c r="B64" i="4"/>
  <c r="B64" i="14"/>
  <c r="B64" i="15"/>
  <c r="Y64" i="15" s="1"/>
  <c r="B64" i="3"/>
  <c r="Y64" i="3" s="1"/>
  <c r="B113" i="5"/>
  <c r="B113" i="6"/>
  <c r="B113" i="7"/>
  <c r="B113" i="8"/>
  <c r="B113" i="9"/>
  <c r="B113" i="10"/>
  <c r="B113" i="11"/>
  <c r="Y113" i="11" s="1"/>
  <c r="B113" i="12"/>
  <c r="Y113" i="12" s="1"/>
  <c r="B113" i="16"/>
  <c r="B113" i="32"/>
  <c r="B113" i="52"/>
  <c r="B414" i="9"/>
  <c r="Y414" i="9" s="1"/>
  <c r="B414" i="10"/>
  <c r="Y414" i="10" s="1"/>
  <c r="B414" i="12"/>
  <c r="Y414" i="12" s="1"/>
  <c r="B414" i="32"/>
  <c r="Y414" i="32" s="1"/>
  <c r="B414" i="11"/>
  <c r="Y414" i="11" s="1"/>
  <c r="B414" i="16"/>
  <c r="Y414" i="16" s="1"/>
  <c r="B414" i="52"/>
  <c r="Z414" i="52" s="1"/>
  <c r="Z12" i="3"/>
  <c r="Z64" i="4"/>
  <c r="AA12" i="10"/>
  <c r="D414" i="9"/>
  <c r="D414" i="10"/>
  <c r="D414" i="11"/>
  <c r="D414" i="12"/>
  <c r="D414" i="16"/>
  <c r="D414" i="32"/>
  <c r="D414" i="52"/>
  <c r="Y161" i="7"/>
  <c r="Y112" i="3"/>
  <c r="Z213" i="8"/>
  <c r="Y312" i="11"/>
  <c r="Y62" i="16"/>
  <c r="Z12" i="32"/>
  <c r="Z62" i="6"/>
  <c r="Z63" i="6" s="1"/>
  <c r="Y12" i="11"/>
  <c r="AA12" i="11"/>
  <c r="B13" i="4"/>
  <c r="B13" i="14"/>
  <c r="Y13" i="14" s="1"/>
  <c r="B13" i="15"/>
  <c r="B13" i="3"/>
  <c r="B13" i="5"/>
  <c r="B13" i="6"/>
  <c r="Y13" i="6" s="1"/>
  <c r="B13" i="8"/>
  <c r="B13" i="7"/>
  <c r="B13" i="9"/>
  <c r="B13" i="10"/>
  <c r="B13" i="11"/>
  <c r="B13" i="16"/>
  <c r="B13" i="52"/>
  <c r="B13" i="32"/>
  <c r="B13" i="12"/>
  <c r="AA13" i="12" s="1"/>
  <c r="D63" i="5"/>
  <c r="D63" i="6"/>
  <c r="D63" i="7"/>
  <c r="D63" i="8"/>
  <c r="D63" i="9"/>
  <c r="D63" i="10"/>
  <c r="D63" i="11"/>
  <c r="D63" i="12"/>
  <c r="D63" i="16"/>
  <c r="D63" i="52"/>
  <c r="D63" i="32"/>
  <c r="Y12" i="12"/>
  <c r="AA12" i="12"/>
  <c r="Y312" i="16"/>
  <c r="K159" i="18"/>
  <c r="C114" i="4"/>
  <c r="C114" i="14"/>
  <c r="C114" i="15"/>
  <c r="C114" i="3"/>
  <c r="C163" i="6"/>
  <c r="C163" i="5"/>
  <c r="C163" i="7"/>
  <c r="C163" i="8"/>
  <c r="C163" i="9"/>
  <c r="C163" i="10"/>
  <c r="C163" i="11"/>
  <c r="C163" i="12"/>
  <c r="C163" i="16"/>
  <c r="C163" i="52"/>
  <c r="C163" i="32"/>
  <c r="Y164" i="15"/>
  <c r="Z13" i="4"/>
  <c r="Y12" i="10"/>
  <c r="D165" i="4"/>
  <c r="D165" i="14"/>
  <c r="D165" i="15"/>
  <c r="D165" i="3"/>
  <c r="D214" i="6"/>
  <c r="D214" i="5"/>
  <c r="D214" i="8"/>
  <c r="D214" i="7"/>
  <c r="D214" i="9"/>
  <c r="D214" i="10"/>
  <c r="D214" i="11"/>
  <c r="D214" i="12"/>
  <c r="D214" i="32"/>
  <c r="D214" i="52"/>
  <c r="D214" i="16"/>
  <c r="Y12" i="9"/>
  <c r="AA12" i="9"/>
  <c r="Y12" i="4"/>
  <c r="AA12" i="4"/>
  <c r="Y161" i="16"/>
  <c r="Y161" i="5"/>
  <c r="Y112" i="8"/>
  <c r="Z164" i="3"/>
  <c r="Z12" i="12"/>
  <c r="Y413" i="10"/>
  <c r="Z12" i="6"/>
  <c r="Y312" i="32"/>
  <c r="Y62" i="11"/>
  <c r="Z112" i="9"/>
  <c r="Z113" i="9" s="1"/>
  <c r="Z63" i="52"/>
  <c r="K111" i="18"/>
  <c r="C65" i="4"/>
  <c r="C65" i="14"/>
  <c r="C65" i="15"/>
  <c r="C65" i="3"/>
  <c r="C114" i="6"/>
  <c r="C114" i="5"/>
  <c r="C114" i="7"/>
  <c r="C114" i="8"/>
  <c r="C114" i="9"/>
  <c r="C114" i="10"/>
  <c r="C114" i="11"/>
  <c r="C114" i="12"/>
  <c r="C114" i="16"/>
  <c r="C114" i="32"/>
  <c r="C114" i="52"/>
  <c r="D113" i="4"/>
  <c r="D113" i="14"/>
  <c r="D113" i="15"/>
  <c r="D113" i="3"/>
  <c r="D162" i="5"/>
  <c r="D162" i="6"/>
  <c r="D162" i="7"/>
  <c r="D162" i="8"/>
  <c r="D162" i="9"/>
  <c r="D162" i="11"/>
  <c r="D162" i="10"/>
  <c r="D162" i="12"/>
  <c r="D162" i="16"/>
  <c r="D162" i="32"/>
  <c r="D162" i="52"/>
  <c r="D13" i="4"/>
  <c r="D13" i="14"/>
  <c r="D13" i="15"/>
  <c r="D13" i="3"/>
  <c r="D13" i="5"/>
  <c r="D13" i="6"/>
  <c r="D13" i="7"/>
  <c r="D13" i="8"/>
  <c r="D13" i="9"/>
  <c r="D13" i="10"/>
  <c r="D13" i="11"/>
  <c r="D13" i="16"/>
  <c r="D13" i="12"/>
  <c r="D13" i="32"/>
  <c r="D13" i="52"/>
  <c r="B113" i="4"/>
  <c r="B113" i="14"/>
  <c r="Z113" i="14" s="1"/>
  <c r="B113" i="15"/>
  <c r="B113" i="3"/>
  <c r="B162" i="6"/>
  <c r="Z162" i="6" s="1"/>
  <c r="B162" i="5"/>
  <c r="B162" i="7"/>
  <c r="Z162" i="7" s="1"/>
  <c r="B162" i="8"/>
  <c r="B162" i="9"/>
  <c r="B162" i="10"/>
  <c r="Z162" i="10" s="1"/>
  <c r="B162" i="11"/>
  <c r="B162" i="12"/>
  <c r="B162" i="16"/>
  <c r="Z162" i="16" s="1"/>
  <c r="B162" i="32"/>
  <c r="Z162" i="32" s="1"/>
  <c r="B162" i="52"/>
  <c r="Z162" i="52" s="1"/>
  <c r="Z62" i="12"/>
  <c r="Z63" i="12" s="1"/>
  <c r="Y213" i="10"/>
  <c r="Y164" i="14"/>
  <c r="Z113" i="6"/>
  <c r="AA12" i="32"/>
  <c r="Y12" i="8"/>
  <c r="AA12" i="8"/>
  <c r="Z413" i="12"/>
  <c r="Z414" i="12" s="1"/>
  <c r="Y161" i="12"/>
  <c r="Y161" i="6"/>
  <c r="Y112" i="7"/>
  <c r="Z112" i="16"/>
  <c r="Z113" i="16" s="1"/>
  <c r="Z213" i="11"/>
  <c r="Z112" i="32"/>
  <c r="Z113" i="32" s="1"/>
  <c r="D64" i="4"/>
  <c r="D64" i="14"/>
  <c r="D64" i="15"/>
  <c r="D64" i="3"/>
  <c r="D113" i="5"/>
  <c r="D113" i="6"/>
  <c r="D113" i="7"/>
  <c r="D113" i="8"/>
  <c r="D113" i="9"/>
  <c r="D113" i="10"/>
  <c r="D113" i="11"/>
  <c r="D113" i="16"/>
  <c r="D113" i="12"/>
  <c r="D113" i="32"/>
  <c r="D113" i="52"/>
  <c r="Y312" i="12"/>
  <c r="Y62" i="10"/>
  <c r="B313" i="9"/>
  <c r="B313" i="10"/>
  <c r="Z313" i="10" s="1"/>
  <c r="B313" i="11"/>
  <c r="Y313" i="11" s="1"/>
  <c r="B313" i="16"/>
  <c r="Y313" i="16" s="1"/>
  <c r="B313" i="12"/>
  <c r="Y313" i="12" s="1"/>
  <c r="B313" i="32"/>
  <c r="Z313" i="32" s="1"/>
  <c r="B313" i="52"/>
  <c r="Y313" i="32" s="1"/>
  <c r="Y12" i="3"/>
  <c r="AA12" i="3"/>
  <c r="I14" i="18"/>
  <c r="C14" i="4"/>
  <c r="C14" i="14"/>
  <c r="C14" i="15"/>
  <c r="C14" i="3"/>
  <c r="C14" i="6"/>
  <c r="C14" i="5"/>
  <c r="C14" i="7"/>
  <c r="C14" i="8"/>
  <c r="C14" i="9"/>
  <c r="C14" i="10"/>
  <c r="C14" i="11"/>
  <c r="C14" i="12"/>
  <c r="C14" i="16"/>
  <c r="C14" i="32"/>
  <c r="C14" i="52"/>
  <c r="K13" i="18"/>
  <c r="G13" i="18"/>
  <c r="Y62" i="5"/>
  <c r="K210" i="18"/>
  <c r="C166" i="4"/>
  <c r="C166" i="14"/>
  <c r="C166" i="15"/>
  <c r="C166" i="3"/>
  <c r="C215" i="6"/>
  <c r="C215" i="5"/>
  <c r="C215" i="7"/>
  <c r="C215" i="8"/>
  <c r="C215" i="9"/>
  <c r="C215" i="10"/>
  <c r="C215" i="12"/>
  <c r="C215" i="11"/>
  <c r="C215" i="16"/>
  <c r="C215" i="52"/>
  <c r="C215" i="32"/>
  <c r="Z13" i="14"/>
  <c r="D313" i="9"/>
  <c r="D313" i="10"/>
  <c r="D313" i="11"/>
  <c r="D313" i="12"/>
  <c r="D313" i="32"/>
  <c r="D313" i="16"/>
  <c r="D313" i="52"/>
  <c r="Z165" i="15"/>
  <c r="Z63" i="10"/>
  <c r="Z213" i="6"/>
  <c r="Z113" i="4"/>
  <c r="Z13" i="9"/>
  <c r="Y12" i="6"/>
  <c r="Z161" i="8"/>
  <c r="Z162" i="8" s="1"/>
  <c r="Y161" i="11"/>
  <c r="Y112" i="15"/>
  <c r="Y112" i="16"/>
  <c r="Y112" i="5"/>
  <c r="Z12" i="5"/>
  <c r="Z13" i="5" s="1"/>
  <c r="Z112" i="11"/>
  <c r="Z112" i="5"/>
  <c r="Z113" i="5" s="1"/>
  <c r="Y312" i="10"/>
  <c r="Y62" i="9"/>
  <c r="Z12" i="10"/>
  <c r="Z13" i="10" s="1"/>
  <c r="Z313" i="12"/>
  <c r="Z162" i="5"/>
  <c r="Z214" i="10"/>
  <c r="Z12" i="11"/>
  <c r="Z13" i="11" s="1"/>
  <c r="Z414" i="10"/>
  <c r="Y12" i="16"/>
  <c r="AA12" i="16"/>
  <c r="Y161" i="10"/>
  <c r="Y112" i="14"/>
  <c r="Y63" i="14"/>
  <c r="Y112" i="6"/>
  <c r="Z63" i="11"/>
  <c r="Y312" i="9"/>
  <c r="Y62" i="8"/>
  <c r="Z64" i="15"/>
  <c r="Z162" i="9"/>
  <c r="K408" i="18"/>
  <c r="C415" i="9"/>
  <c r="C415" i="10"/>
  <c r="C415" i="11"/>
  <c r="C415" i="12"/>
  <c r="C415" i="16"/>
  <c r="C415" i="32"/>
  <c r="C415" i="52"/>
  <c r="Z313" i="9"/>
  <c r="Z213" i="16"/>
  <c r="Z214" i="16" s="1"/>
  <c r="Z414" i="9"/>
  <c r="B165" i="4"/>
  <c r="Y165" i="4" s="1"/>
  <c r="B165" i="14"/>
  <c r="Y165" i="14" s="1"/>
  <c r="B165" i="15"/>
  <c r="B165" i="3"/>
  <c r="B214" i="5"/>
  <c r="B214" i="6"/>
  <c r="B214" i="8"/>
  <c r="B214" i="7"/>
  <c r="B214" i="9"/>
  <c r="Y214" i="9" s="1"/>
  <c r="B214" i="11"/>
  <c r="Y214" i="11" s="1"/>
  <c r="B214" i="10"/>
  <c r="B214" i="12"/>
  <c r="Z214" i="12" s="1"/>
  <c r="B214" i="16"/>
  <c r="B214" i="32"/>
  <c r="Z214" i="32" s="1"/>
  <c r="B214" i="52"/>
  <c r="K62" i="18"/>
  <c r="C64" i="5"/>
  <c r="C64" i="6"/>
  <c r="C64" i="8"/>
  <c r="C64" i="7"/>
  <c r="C64" i="9"/>
  <c r="C64" i="10"/>
  <c r="C64" i="11"/>
  <c r="C64" i="16"/>
  <c r="C64" i="12"/>
  <c r="C64" i="32"/>
  <c r="C64" i="52"/>
  <c r="K308" i="18"/>
  <c r="C314" i="9"/>
  <c r="C314" i="10"/>
  <c r="C314" i="11"/>
  <c r="C314" i="12"/>
  <c r="C314" i="16"/>
  <c r="C314" i="32"/>
  <c r="C314" i="52"/>
  <c r="Z63" i="32"/>
  <c r="Z113" i="8"/>
  <c r="Y213" i="8"/>
  <c r="Z113" i="15"/>
  <c r="Z113" i="7"/>
  <c r="Y12" i="5"/>
  <c r="Z414" i="16"/>
  <c r="Z113" i="3"/>
  <c r="Z213" i="5"/>
  <c r="Z63" i="16"/>
  <c r="Y161" i="9"/>
  <c r="Y112" i="12"/>
  <c r="Y63" i="3"/>
  <c r="Z414" i="32"/>
  <c r="Z112" i="10"/>
  <c r="Z113" i="10" s="1"/>
  <c r="Y413" i="32"/>
  <c r="Y62" i="32"/>
  <c r="Y62" i="7"/>
  <c r="Z112" i="52"/>
  <c r="Z113" i="52" s="1"/>
  <c r="I409" i="18"/>
  <c r="G408" i="18"/>
  <c r="I309" i="18"/>
  <c r="G308" i="18"/>
  <c r="I211" i="18"/>
  <c r="G210" i="18"/>
  <c r="G159" i="18"/>
  <c r="I160" i="18"/>
  <c r="I112" i="18"/>
  <c r="G111" i="18"/>
  <c r="G62" i="18"/>
  <c r="I63" i="18"/>
  <c r="AA12" i="6"/>
  <c r="AA11" i="52"/>
  <c r="AA12" i="7"/>
  <c r="AA12" i="5"/>
  <c r="AA12" i="15"/>
  <c r="AA13" i="14"/>
  <c r="I15" i="18" l="1"/>
  <c r="C15" i="4"/>
  <c r="C15" i="14"/>
  <c r="C15" i="15"/>
  <c r="C15" i="3"/>
  <c r="C15" i="5"/>
  <c r="C15" i="6"/>
  <c r="C15" i="7"/>
  <c r="C15" i="8"/>
  <c r="C15" i="9"/>
  <c r="C15" i="10"/>
  <c r="C15" i="11"/>
  <c r="C15" i="16"/>
  <c r="C15" i="12"/>
  <c r="C15" i="32"/>
  <c r="C15" i="52"/>
  <c r="K14" i="18"/>
  <c r="G14" i="18"/>
  <c r="Z215" i="52"/>
  <c r="Y214" i="8"/>
  <c r="K309" i="18"/>
  <c r="C315" i="9"/>
  <c r="C315" i="10"/>
  <c r="C315" i="11"/>
  <c r="C315" i="12"/>
  <c r="C315" i="16"/>
  <c r="C315" i="32"/>
  <c r="C315" i="52"/>
  <c r="Y214" i="5"/>
  <c r="K112" i="18"/>
  <c r="C66" i="4"/>
  <c r="C66" i="14"/>
  <c r="C66" i="15"/>
  <c r="C66" i="3"/>
  <c r="C115" i="5"/>
  <c r="C115" i="6"/>
  <c r="C115" i="7"/>
  <c r="C115" i="8"/>
  <c r="C115" i="9"/>
  <c r="C115" i="10"/>
  <c r="C115" i="12"/>
  <c r="C115" i="11"/>
  <c r="C115" i="16"/>
  <c r="C115" i="52"/>
  <c r="C115" i="32"/>
  <c r="K409" i="18"/>
  <c r="C416" i="9"/>
  <c r="C416" i="10"/>
  <c r="C416" i="11"/>
  <c r="C416" i="12"/>
  <c r="C416" i="16"/>
  <c r="C416" i="52"/>
  <c r="C416" i="32"/>
  <c r="Z114" i="3"/>
  <c r="Y214" i="10"/>
  <c r="Y165" i="15"/>
  <c r="Z113" i="11"/>
  <c r="Z163" i="8"/>
  <c r="B14" i="4"/>
  <c r="B14" i="14"/>
  <c r="B14" i="15"/>
  <c r="B14" i="3"/>
  <c r="B14" i="5"/>
  <c r="B14" i="6"/>
  <c r="B14" i="7"/>
  <c r="Y14" i="7" s="1"/>
  <c r="B14" i="8"/>
  <c r="B14" i="9"/>
  <c r="B14" i="10"/>
  <c r="B14" i="11"/>
  <c r="B14" i="16"/>
  <c r="B14" i="12"/>
  <c r="B14" i="52"/>
  <c r="Y14" i="4" s="1"/>
  <c r="B14" i="32"/>
  <c r="Z214" i="11"/>
  <c r="Y162" i="8"/>
  <c r="D65" i="4"/>
  <c r="D65" i="14"/>
  <c r="D65" i="15"/>
  <c r="D65" i="3"/>
  <c r="D114" i="6"/>
  <c r="D114" i="5"/>
  <c r="D114" i="7"/>
  <c r="D114" i="8"/>
  <c r="D114" i="9"/>
  <c r="D114" i="10"/>
  <c r="D114" i="11"/>
  <c r="D114" i="12"/>
  <c r="D114" i="52"/>
  <c r="D114" i="16"/>
  <c r="D114" i="32"/>
  <c r="D114" i="4"/>
  <c r="D114" i="14"/>
  <c r="D114" i="15"/>
  <c r="D163" i="6"/>
  <c r="D114" i="3"/>
  <c r="D163" i="5"/>
  <c r="D163" i="7"/>
  <c r="D163" i="8"/>
  <c r="D163" i="9"/>
  <c r="D163" i="10"/>
  <c r="D163" i="11"/>
  <c r="D163" i="12"/>
  <c r="D163" i="16"/>
  <c r="D163" i="52"/>
  <c r="D163" i="32"/>
  <c r="Y13" i="7"/>
  <c r="Y113" i="16"/>
  <c r="Y113" i="5"/>
  <c r="Z214" i="9"/>
  <c r="Y63" i="9"/>
  <c r="Z64" i="3"/>
  <c r="Y63" i="7"/>
  <c r="Z14" i="9"/>
  <c r="Z13" i="12"/>
  <c r="Z14" i="12" s="1"/>
  <c r="Y13" i="32"/>
  <c r="AA13" i="32"/>
  <c r="B166" i="4"/>
  <c r="B166" i="14"/>
  <c r="B166" i="15"/>
  <c r="B166" i="3"/>
  <c r="B215" i="6"/>
  <c r="B215" i="5"/>
  <c r="B215" i="7"/>
  <c r="B215" i="8"/>
  <c r="Y215" i="8" s="1"/>
  <c r="B215" i="9"/>
  <c r="B215" i="10"/>
  <c r="B215" i="11"/>
  <c r="B215" i="12"/>
  <c r="B215" i="16"/>
  <c r="B215" i="32"/>
  <c r="B215" i="52"/>
  <c r="Z114" i="7"/>
  <c r="D64" i="5"/>
  <c r="D64" i="6"/>
  <c r="D64" i="8"/>
  <c r="D64" i="9"/>
  <c r="D64" i="10"/>
  <c r="D64" i="7"/>
  <c r="D64" i="11"/>
  <c r="D64" i="16"/>
  <c r="D64" i="12"/>
  <c r="D64" i="32"/>
  <c r="D64" i="52"/>
  <c r="Y214" i="7"/>
  <c r="Z14" i="10"/>
  <c r="Z14" i="5"/>
  <c r="Z114" i="4"/>
  <c r="Y313" i="10"/>
  <c r="Y162" i="16"/>
  <c r="Y162" i="6"/>
  <c r="Y13" i="5"/>
  <c r="Y13" i="12"/>
  <c r="Y113" i="10"/>
  <c r="Y64" i="14"/>
  <c r="Y63" i="32"/>
  <c r="Y63" i="6"/>
  <c r="Z214" i="6"/>
  <c r="Z215" i="6" s="1"/>
  <c r="Y313" i="9"/>
  <c r="Y162" i="12"/>
  <c r="Y113" i="3"/>
  <c r="Z114" i="9"/>
  <c r="Z165" i="3"/>
  <c r="Z166" i="3" s="1"/>
  <c r="Z14" i="4"/>
  <c r="Y13" i="16"/>
  <c r="AA13" i="16"/>
  <c r="Y13" i="3"/>
  <c r="AA13" i="3"/>
  <c r="Z13" i="32"/>
  <c r="Z14" i="32" s="1"/>
  <c r="Y113" i="9"/>
  <c r="Y64" i="4"/>
  <c r="Y63" i="16"/>
  <c r="Y63" i="5"/>
  <c r="Z313" i="52"/>
  <c r="Z415" i="16"/>
  <c r="Y13" i="8"/>
  <c r="AA13" i="8"/>
  <c r="Y162" i="5"/>
  <c r="Z313" i="16"/>
  <c r="K63" i="18"/>
  <c r="C65" i="5"/>
  <c r="C65" i="6"/>
  <c r="C65" i="7"/>
  <c r="C65" i="8"/>
  <c r="C65" i="9"/>
  <c r="C65" i="11"/>
  <c r="C65" i="10"/>
  <c r="C65" i="16"/>
  <c r="C65" i="12"/>
  <c r="C65" i="32"/>
  <c r="C65" i="52"/>
  <c r="B314" i="9"/>
  <c r="B314" i="10"/>
  <c r="Z314" i="10" s="1"/>
  <c r="B314" i="11"/>
  <c r="B314" i="12"/>
  <c r="B314" i="32"/>
  <c r="B314" i="52"/>
  <c r="B314" i="16"/>
  <c r="Y314" i="16" s="1"/>
  <c r="Y214" i="32"/>
  <c r="Y214" i="6"/>
  <c r="Z14" i="11"/>
  <c r="Z414" i="11"/>
  <c r="Y162" i="11"/>
  <c r="Y113" i="15"/>
  <c r="Z63" i="7"/>
  <c r="Y13" i="11"/>
  <c r="AA13" i="11"/>
  <c r="Y13" i="15"/>
  <c r="Z13" i="3"/>
  <c r="Z14" i="3" s="1"/>
  <c r="Y113" i="8"/>
  <c r="Z63" i="8"/>
  <c r="Z64" i="8" s="1"/>
  <c r="Z13" i="7"/>
  <c r="K160" i="18"/>
  <c r="C115" i="4"/>
  <c r="C115" i="14"/>
  <c r="C115" i="15"/>
  <c r="C115" i="3"/>
  <c r="C164" i="6"/>
  <c r="C164" i="5"/>
  <c r="C164" i="7"/>
  <c r="C164" i="8"/>
  <c r="C164" i="9"/>
  <c r="C164" i="10"/>
  <c r="C164" i="11"/>
  <c r="C164" i="12"/>
  <c r="C164" i="16"/>
  <c r="C164" i="52"/>
  <c r="C164" i="32"/>
  <c r="Z65" i="15"/>
  <c r="D14" i="4"/>
  <c r="D14" i="14"/>
  <c r="D14" i="15"/>
  <c r="D14" i="3"/>
  <c r="D14" i="5"/>
  <c r="D14" i="6"/>
  <c r="D14" i="7"/>
  <c r="D14" i="8"/>
  <c r="D14" i="9"/>
  <c r="D14" i="10"/>
  <c r="D14" i="12"/>
  <c r="D14" i="11"/>
  <c r="D14" i="52"/>
  <c r="D14" i="16"/>
  <c r="D14" i="32"/>
  <c r="Y162" i="7"/>
  <c r="B114" i="4"/>
  <c r="B114" i="14"/>
  <c r="Y114" i="14" s="1"/>
  <c r="B114" i="15"/>
  <c r="B114" i="3"/>
  <c r="Y114" i="3" s="1"/>
  <c r="B163" i="6"/>
  <c r="Y163" i="6" s="1"/>
  <c r="B163" i="5"/>
  <c r="Y163" i="5" s="1"/>
  <c r="B163" i="7"/>
  <c r="Z163" i="7" s="1"/>
  <c r="B163" i="8"/>
  <c r="Y163" i="8" s="1"/>
  <c r="B163" i="10"/>
  <c r="Z163" i="10" s="1"/>
  <c r="B163" i="9"/>
  <c r="Y163" i="9" s="1"/>
  <c r="B163" i="11"/>
  <c r="B163" i="12"/>
  <c r="Y163" i="12" s="1"/>
  <c r="B163" i="16"/>
  <c r="Y163" i="16" s="1"/>
  <c r="B163" i="32"/>
  <c r="Y163" i="32" s="1"/>
  <c r="B163" i="52"/>
  <c r="Z163" i="52" s="1"/>
  <c r="Z165" i="4"/>
  <c r="Z166" i="4" s="1"/>
  <c r="AA13" i="6"/>
  <c r="K211" i="18"/>
  <c r="C167" i="4"/>
  <c r="C167" i="14"/>
  <c r="C167" i="15"/>
  <c r="C167" i="3"/>
  <c r="C216" i="5"/>
  <c r="C216" i="6"/>
  <c r="C216" i="8"/>
  <c r="C216" i="7"/>
  <c r="C216" i="9"/>
  <c r="C216" i="10"/>
  <c r="C216" i="11"/>
  <c r="C216" i="16"/>
  <c r="C216" i="12"/>
  <c r="C216" i="52"/>
  <c r="C216" i="32"/>
  <c r="Z13" i="8"/>
  <c r="Z14" i="8" s="1"/>
  <c r="Z215" i="16"/>
  <c r="Z215" i="10"/>
  <c r="Z166" i="15"/>
  <c r="Z14" i="14"/>
  <c r="D166" i="4"/>
  <c r="D166" i="14"/>
  <c r="D166" i="15"/>
  <c r="D166" i="3"/>
  <c r="D215" i="6"/>
  <c r="D215" i="5"/>
  <c r="D215" i="7"/>
  <c r="D215" i="8"/>
  <c r="D215" i="9"/>
  <c r="D215" i="10"/>
  <c r="D215" i="11"/>
  <c r="D215" i="12"/>
  <c r="D215" i="32"/>
  <c r="D215" i="16"/>
  <c r="D215" i="52"/>
  <c r="Z114" i="32"/>
  <c r="Z214" i="7"/>
  <c r="Y162" i="10"/>
  <c r="Y113" i="14"/>
  <c r="Z113" i="12"/>
  <c r="Y13" i="10"/>
  <c r="AA13" i="10"/>
  <c r="Y113" i="7"/>
  <c r="Z13" i="15"/>
  <c r="Z14" i="15" s="1"/>
  <c r="Y63" i="11"/>
  <c r="Z64" i="9"/>
  <c r="Z314" i="12"/>
  <c r="Y162" i="32"/>
  <c r="Z114" i="52"/>
  <c r="B64" i="5"/>
  <c r="Z64" i="5" s="1"/>
  <c r="B64" i="6"/>
  <c r="Z64" i="6" s="1"/>
  <c r="B64" i="7"/>
  <c r="Y64" i="7" s="1"/>
  <c r="B64" i="9"/>
  <c r="B64" i="8"/>
  <c r="B64" i="10"/>
  <c r="B64" i="11"/>
  <c r="Y64" i="11" s="1"/>
  <c r="B64" i="16"/>
  <c r="B64" i="12"/>
  <c r="B64" i="32"/>
  <c r="B64" i="52"/>
  <c r="Z64" i="52" s="1"/>
  <c r="Z64" i="16"/>
  <c r="Y214" i="16"/>
  <c r="B65" i="4"/>
  <c r="Y65" i="4" s="1"/>
  <c r="B65" i="14"/>
  <c r="Y65" i="14" s="1"/>
  <c r="B65" i="15"/>
  <c r="B65" i="3"/>
  <c r="Y65" i="3" s="1"/>
  <c r="B114" i="5"/>
  <c r="B114" i="6"/>
  <c r="Y114" i="6" s="1"/>
  <c r="B114" i="7"/>
  <c r="B114" i="8"/>
  <c r="Y114" i="8" s="1"/>
  <c r="B114" i="9"/>
  <c r="Y114" i="9" s="1"/>
  <c r="B114" i="11"/>
  <c r="Y114" i="11" s="1"/>
  <c r="B114" i="10"/>
  <c r="Z114" i="10" s="1"/>
  <c r="B114" i="12"/>
  <c r="Y114" i="12" s="1"/>
  <c r="B114" i="16"/>
  <c r="Z114" i="16" s="1"/>
  <c r="B114" i="32"/>
  <c r="Y114" i="32" s="1"/>
  <c r="B114" i="52"/>
  <c r="B415" i="9"/>
  <c r="B415" i="10"/>
  <c r="B415" i="11"/>
  <c r="Y415" i="11" s="1"/>
  <c r="B415" i="16"/>
  <c r="B415" i="12"/>
  <c r="Z415" i="12" s="1"/>
  <c r="B415" i="32"/>
  <c r="Z415" i="32" s="1"/>
  <c r="B415" i="52"/>
  <c r="Z415" i="52" s="1"/>
  <c r="Z214" i="5"/>
  <c r="Z215" i="5" s="1"/>
  <c r="Z64" i="32"/>
  <c r="D314" i="9"/>
  <c r="D314" i="10"/>
  <c r="D314" i="12"/>
  <c r="D314" i="11"/>
  <c r="D314" i="32"/>
  <c r="D314" i="16"/>
  <c r="D314" i="52"/>
  <c r="Y214" i="12"/>
  <c r="Y165" i="3"/>
  <c r="Z314" i="9"/>
  <c r="D415" i="10"/>
  <c r="D415" i="9"/>
  <c r="D415" i="11"/>
  <c r="D415" i="12"/>
  <c r="D415" i="32"/>
  <c r="D415" i="16"/>
  <c r="D415" i="52"/>
  <c r="Z114" i="5"/>
  <c r="Y162" i="9"/>
  <c r="Y113" i="4"/>
  <c r="Z13" i="6"/>
  <c r="Z14" i="6" s="1"/>
  <c r="Z13" i="16"/>
  <c r="Z14" i="16" s="1"/>
  <c r="Z162" i="12"/>
  <c r="Z163" i="12" s="1"/>
  <c r="Y13" i="9"/>
  <c r="AA13" i="9"/>
  <c r="Y13" i="4"/>
  <c r="AA13" i="4"/>
  <c r="Z214" i="8"/>
  <c r="Y113" i="32"/>
  <c r="Y113" i="6"/>
  <c r="Z313" i="11"/>
  <c r="Y63" i="10"/>
  <c r="Z64" i="14"/>
  <c r="Z65" i="14" s="1"/>
  <c r="Z165" i="14"/>
  <c r="Z166" i="14" s="1"/>
  <c r="G409" i="18"/>
  <c r="I410" i="18"/>
  <c r="G309" i="18"/>
  <c r="I310" i="18"/>
  <c r="G211" i="18"/>
  <c r="I212" i="18"/>
  <c r="I161" i="18"/>
  <c r="G160" i="18"/>
  <c r="G112" i="18"/>
  <c r="I113" i="18"/>
  <c r="G63" i="18"/>
  <c r="I64" i="18"/>
  <c r="AA14" i="6"/>
  <c r="AA12" i="52"/>
  <c r="AA13" i="7"/>
  <c r="AA13" i="5"/>
  <c r="AA13" i="15"/>
  <c r="AA14" i="14"/>
  <c r="Z164" i="7" l="1"/>
  <c r="K310" i="18"/>
  <c r="C316" i="9"/>
  <c r="C316" i="10"/>
  <c r="C316" i="11"/>
  <c r="C316" i="12"/>
  <c r="C316" i="32"/>
  <c r="C316" i="16"/>
  <c r="C316" i="52"/>
  <c r="Y415" i="10"/>
  <c r="Y64" i="10"/>
  <c r="Y215" i="7"/>
  <c r="Z65" i="3"/>
  <c r="Y14" i="6"/>
  <c r="Z114" i="11"/>
  <c r="B15" i="4"/>
  <c r="B15" i="14"/>
  <c r="Y15" i="14" s="1"/>
  <c r="B15" i="15"/>
  <c r="B15" i="3"/>
  <c r="B15" i="5"/>
  <c r="B15" i="6"/>
  <c r="B15" i="7"/>
  <c r="B15" i="8"/>
  <c r="B15" i="9"/>
  <c r="B15" i="10"/>
  <c r="Z15" i="10" s="1"/>
  <c r="B15" i="11"/>
  <c r="B15" i="12"/>
  <c r="B15" i="16"/>
  <c r="B15" i="52"/>
  <c r="B15" i="32"/>
  <c r="B167" i="4"/>
  <c r="Y167" i="4" s="1"/>
  <c r="B167" i="14"/>
  <c r="Y167" i="14" s="1"/>
  <c r="B167" i="15"/>
  <c r="Y167" i="15" s="1"/>
  <c r="B167" i="3"/>
  <c r="Y167" i="3" s="1"/>
  <c r="B216" i="6"/>
  <c r="Y216" i="6" s="1"/>
  <c r="B216" i="5"/>
  <c r="B216" i="8"/>
  <c r="Y216" i="8" s="1"/>
  <c r="B216" i="7"/>
  <c r="Y216" i="7" s="1"/>
  <c r="B216" i="9"/>
  <c r="Y216" i="9" s="1"/>
  <c r="B216" i="10"/>
  <c r="Y216" i="10" s="1"/>
  <c r="B216" i="11"/>
  <c r="Y216" i="11" s="1"/>
  <c r="B216" i="12"/>
  <c r="Y216" i="12" s="1"/>
  <c r="B216" i="16"/>
  <c r="Y216" i="16" s="1"/>
  <c r="B216" i="52"/>
  <c r="B216" i="32"/>
  <c r="Y216" i="32" s="1"/>
  <c r="Y14" i="32"/>
  <c r="AA14" i="32"/>
  <c r="AA15" i="32" s="1"/>
  <c r="D66" i="4"/>
  <c r="D66" i="14"/>
  <c r="D66" i="15"/>
  <c r="D66" i="3"/>
  <c r="D115" i="5"/>
  <c r="D115" i="6"/>
  <c r="D115" i="8"/>
  <c r="D115" i="7"/>
  <c r="D115" i="9"/>
  <c r="D115" i="10"/>
  <c r="D115" i="11"/>
  <c r="D115" i="12"/>
  <c r="D115" i="16"/>
  <c r="D115" i="52"/>
  <c r="D115" i="32"/>
  <c r="Z416" i="16"/>
  <c r="B65" i="5"/>
  <c r="Y65" i="5" s="1"/>
  <c r="B65" i="6"/>
  <c r="Y65" i="6" s="1"/>
  <c r="B65" i="7"/>
  <c r="B65" i="8"/>
  <c r="Y65" i="8" s="1"/>
  <c r="B65" i="9"/>
  <c r="Y65" i="9" s="1"/>
  <c r="B65" i="10"/>
  <c r="Y65" i="10" s="1"/>
  <c r="B65" i="11"/>
  <c r="Y65" i="11" s="1"/>
  <c r="B65" i="16"/>
  <c r="Y65" i="16" s="1"/>
  <c r="B65" i="12"/>
  <c r="Y65" i="12" s="1"/>
  <c r="B65" i="32"/>
  <c r="Y65" i="32" s="1"/>
  <c r="B65" i="52"/>
  <c r="Z65" i="52" s="1"/>
  <c r="Y415" i="9"/>
  <c r="Y64" i="8"/>
  <c r="Z315" i="12"/>
  <c r="Z216" i="10"/>
  <c r="Z15" i="3"/>
  <c r="Z415" i="11"/>
  <c r="Y314" i="32"/>
  <c r="D65" i="6"/>
  <c r="D65" i="5"/>
  <c r="D65" i="7"/>
  <c r="D65" i="8"/>
  <c r="D65" i="10"/>
  <c r="D65" i="9"/>
  <c r="D65" i="11"/>
  <c r="D65" i="12"/>
  <c r="D65" i="16"/>
  <c r="D65" i="32"/>
  <c r="D65" i="52"/>
  <c r="Z314" i="52"/>
  <c r="Z315" i="52" s="1"/>
  <c r="Z15" i="5"/>
  <c r="Y215" i="32"/>
  <c r="Y215" i="5"/>
  <c r="Z15" i="12"/>
  <c r="Y14" i="12"/>
  <c r="AA14" i="12"/>
  <c r="Y14" i="5"/>
  <c r="Z163" i="9"/>
  <c r="Z164" i="9" s="1"/>
  <c r="Z114" i="8"/>
  <c r="D315" i="9"/>
  <c r="D315" i="10"/>
  <c r="D315" i="11"/>
  <c r="D315" i="16"/>
  <c r="D315" i="12"/>
  <c r="D315" i="32"/>
  <c r="D315" i="52"/>
  <c r="D15" i="4"/>
  <c r="D15" i="14"/>
  <c r="D15" i="15"/>
  <c r="D15" i="3"/>
  <c r="D15" i="5"/>
  <c r="D15" i="6"/>
  <c r="D15" i="7"/>
  <c r="D15" i="8"/>
  <c r="D15" i="9"/>
  <c r="D15" i="10"/>
  <c r="D15" i="11"/>
  <c r="D15" i="16"/>
  <c r="D15" i="52"/>
  <c r="D15" i="12"/>
  <c r="D15" i="32"/>
  <c r="I16" i="18"/>
  <c r="C16" i="4"/>
  <c r="C16" i="14"/>
  <c r="C16" i="15"/>
  <c r="C16" i="3"/>
  <c r="C16" i="5"/>
  <c r="C16" i="6"/>
  <c r="C16" i="7"/>
  <c r="C16" i="8"/>
  <c r="C16" i="9"/>
  <c r="C16" i="10"/>
  <c r="C16" i="11"/>
  <c r="C16" i="16"/>
  <c r="C16" i="12"/>
  <c r="C16" i="32"/>
  <c r="C16" i="52"/>
  <c r="K15" i="18"/>
  <c r="G15" i="18"/>
  <c r="Z163" i="5"/>
  <c r="D416" i="9"/>
  <c r="D416" i="10"/>
  <c r="D416" i="12"/>
  <c r="D416" i="11"/>
  <c r="D416" i="32"/>
  <c r="D416" i="16"/>
  <c r="D416" i="52"/>
  <c r="Z163" i="32"/>
  <c r="K64" i="18"/>
  <c r="C66" i="5"/>
  <c r="C66" i="6"/>
  <c r="C66" i="7"/>
  <c r="C66" i="8"/>
  <c r="C66" i="9"/>
  <c r="C66" i="10"/>
  <c r="C66" i="11"/>
  <c r="C66" i="12"/>
  <c r="C66" i="16"/>
  <c r="C66" i="52"/>
  <c r="C66" i="32"/>
  <c r="B315" i="9"/>
  <c r="B315" i="10"/>
  <c r="Y315" i="10" s="1"/>
  <c r="B315" i="11"/>
  <c r="B315" i="12"/>
  <c r="B315" i="32"/>
  <c r="B315" i="16"/>
  <c r="Y315" i="16" s="1"/>
  <c r="B315" i="52"/>
  <c r="Z314" i="11"/>
  <c r="Z315" i="11" s="1"/>
  <c r="K113" i="18"/>
  <c r="C67" i="4"/>
  <c r="C67" i="14"/>
  <c r="C67" i="15"/>
  <c r="C67" i="3"/>
  <c r="C116" i="5"/>
  <c r="C116" i="6"/>
  <c r="C116" i="7"/>
  <c r="C116" i="8"/>
  <c r="C116" i="9"/>
  <c r="C116" i="10"/>
  <c r="C116" i="11"/>
  <c r="C116" i="16"/>
  <c r="C116" i="12"/>
  <c r="C116" i="32"/>
  <c r="C116" i="52"/>
  <c r="K410" i="18"/>
  <c r="C417" i="9"/>
  <c r="C417" i="10"/>
  <c r="C417" i="11"/>
  <c r="C417" i="12"/>
  <c r="C417" i="16"/>
  <c r="C417" i="32"/>
  <c r="C417" i="52"/>
  <c r="Z15" i="16"/>
  <c r="Z216" i="5"/>
  <c r="Y114" i="7"/>
  <c r="Y64" i="9"/>
  <c r="Z114" i="12"/>
  <c r="Z115" i="12" s="1"/>
  <c r="Z216" i="16"/>
  <c r="Y163" i="11"/>
  <c r="Y114" i="15"/>
  <c r="Z64" i="10"/>
  <c r="Z65" i="10" s="1"/>
  <c r="Y314" i="12"/>
  <c r="Z314" i="16"/>
  <c r="Y215" i="16"/>
  <c r="Y215" i="6"/>
  <c r="Z15" i="9"/>
  <c r="Y14" i="16"/>
  <c r="AA14" i="16"/>
  <c r="Y14" i="3"/>
  <c r="AA14" i="3"/>
  <c r="Z415" i="10"/>
  <c r="Z163" i="6"/>
  <c r="Z15" i="32"/>
  <c r="Y215" i="12"/>
  <c r="Y166" i="3"/>
  <c r="Z215" i="9"/>
  <c r="Z216" i="9" s="1"/>
  <c r="Y14" i="11"/>
  <c r="AA14" i="11"/>
  <c r="Y14" i="15"/>
  <c r="Z163" i="16"/>
  <c r="Z164" i="16" s="1"/>
  <c r="Z115" i="32"/>
  <c r="Z216" i="52"/>
  <c r="B66" i="4"/>
  <c r="B66" i="14"/>
  <c r="Y66" i="14" s="1"/>
  <c r="B66" i="15"/>
  <c r="B66" i="3"/>
  <c r="Y66" i="3" s="1"/>
  <c r="B115" i="5"/>
  <c r="B115" i="6"/>
  <c r="B115" i="7"/>
  <c r="B115" i="8"/>
  <c r="Y115" i="8" s="1"/>
  <c r="B115" i="9"/>
  <c r="B115" i="10"/>
  <c r="Y115" i="10" s="1"/>
  <c r="B115" i="11"/>
  <c r="B115" i="12"/>
  <c r="Y115" i="12" s="1"/>
  <c r="B115" i="16"/>
  <c r="B115" i="52"/>
  <c r="B115" i="32"/>
  <c r="Z15" i="11"/>
  <c r="Y314" i="11"/>
  <c r="Z216" i="6"/>
  <c r="B115" i="4"/>
  <c r="B115" i="14"/>
  <c r="Y115" i="14" s="1"/>
  <c r="B115" i="15"/>
  <c r="B164" i="6"/>
  <c r="Y164" i="6" s="1"/>
  <c r="B115" i="3"/>
  <c r="B164" i="5"/>
  <c r="Y164" i="5" s="1"/>
  <c r="B164" i="7"/>
  <c r="B164" i="9"/>
  <c r="Y164" i="9" s="1"/>
  <c r="B164" i="8"/>
  <c r="B164" i="10"/>
  <c r="Y164" i="10" s="1"/>
  <c r="B164" i="11"/>
  <c r="B164" i="12"/>
  <c r="Y164" i="12" s="1"/>
  <c r="B164" i="16"/>
  <c r="B164" i="32"/>
  <c r="Y164" i="32" s="1"/>
  <c r="B164" i="52"/>
  <c r="Z164" i="52" s="1"/>
  <c r="Z215" i="8"/>
  <c r="Z216" i="8" s="1"/>
  <c r="Y415" i="32"/>
  <c r="Y114" i="16"/>
  <c r="Y114" i="5"/>
  <c r="Y64" i="32"/>
  <c r="Y64" i="6"/>
  <c r="Y163" i="10"/>
  <c r="Y114" i="4"/>
  <c r="Z415" i="9"/>
  <c r="Z416" i="9" s="1"/>
  <c r="Y314" i="10"/>
  <c r="Z15" i="4"/>
  <c r="Y215" i="11"/>
  <c r="Y166" i="15"/>
  <c r="Y14" i="10"/>
  <c r="AA14" i="10"/>
  <c r="Y14" i="14"/>
  <c r="Z114" i="15"/>
  <c r="Z115" i="15" s="1"/>
  <c r="Z314" i="32"/>
  <c r="Z315" i="32" s="1"/>
  <c r="Z315" i="9"/>
  <c r="Z115" i="52"/>
  <c r="Z15" i="6"/>
  <c r="Z15" i="8"/>
  <c r="D167" i="4"/>
  <c r="D167" i="15"/>
  <c r="D167" i="14"/>
  <c r="D167" i="3"/>
  <c r="D216" i="5"/>
  <c r="D216" i="6"/>
  <c r="D216" i="8"/>
  <c r="D216" i="7"/>
  <c r="D216" i="9"/>
  <c r="D216" i="11"/>
  <c r="D216" i="12"/>
  <c r="D216" i="10"/>
  <c r="D216" i="16"/>
  <c r="D216" i="32"/>
  <c r="D216" i="52"/>
  <c r="K161" i="18"/>
  <c r="C116" i="4"/>
  <c r="C116" i="14"/>
  <c r="C116" i="15"/>
  <c r="C116" i="3"/>
  <c r="C165" i="5"/>
  <c r="C165" i="6"/>
  <c r="C165" i="7"/>
  <c r="C165" i="8"/>
  <c r="C165" i="9"/>
  <c r="C165" i="11"/>
  <c r="C165" i="10"/>
  <c r="C165" i="12"/>
  <c r="C165" i="16"/>
  <c r="C165" i="32"/>
  <c r="C165" i="52"/>
  <c r="Y415" i="12"/>
  <c r="Z15" i="15"/>
  <c r="Z167" i="4"/>
  <c r="Z66" i="15"/>
  <c r="D115" i="4"/>
  <c r="D115" i="14"/>
  <c r="D115" i="15"/>
  <c r="D115" i="3"/>
  <c r="D164" i="6"/>
  <c r="D164" i="5"/>
  <c r="D164" i="7"/>
  <c r="D164" i="8"/>
  <c r="D164" i="9"/>
  <c r="D164" i="10"/>
  <c r="D164" i="11"/>
  <c r="D164" i="12"/>
  <c r="D164" i="16"/>
  <c r="D164" i="52"/>
  <c r="D164" i="32"/>
  <c r="Z64" i="7"/>
  <c r="Z65" i="7" s="1"/>
  <c r="Y314" i="9"/>
  <c r="Y215" i="10"/>
  <c r="Y166" i="14"/>
  <c r="Z163" i="11"/>
  <c r="Z164" i="11" s="1"/>
  <c r="Y14" i="9"/>
  <c r="AA14" i="9"/>
  <c r="AA15" i="9" s="1"/>
  <c r="AA14" i="4"/>
  <c r="Z114" i="6"/>
  <c r="Z115" i="6" s="1"/>
  <c r="Z215" i="12"/>
  <c r="Z216" i="12" s="1"/>
  <c r="Z164" i="8"/>
  <c r="B416" i="9"/>
  <c r="B416" i="10"/>
  <c r="Y416" i="10" s="1"/>
  <c r="B416" i="11"/>
  <c r="B416" i="12"/>
  <c r="B416" i="32"/>
  <c r="B416" i="52"/>
  <c r="Y416" i="9" s="1"/>
  <c r="B416" i="16"/>
  <c r="Z65" i="9"/>
  <c r="Y64" i="12"/>
  <c r="Y64" i="5"/>
  <c r="K212" i="18"/>
  <c r="C168" i="4"/>
  <c r="C168" i="14"/>
  <c r="C168" i="15"/>
  <c r="C168" i="3"/>
  <c r="C217" i="6"/>
  <c r="C217" i="5"/>
  <c r="C217" i="8"/>
  <c r="C217" i="7"/>
  <c r="C217" i="9"/>
  <c r="C217" i="10"/>
  <c r="C217" i="11"/>
  <c r="C217" i="12"/>
  <c r="C217" i="32"/>
  <c r="C217" i="16"/>
  <c r="C217" i="52"/>
  <c r="Z167" i="14"/>
  <c r="Z64" i="12"/>
  <c r="Z65" i="12" s="1"/>
  <c r="Y415" i="16"/>
  <c r="Y114" i="10"/>
  <c r="Y65" i="15"/>
  <c r="Y64" i="16"/>
  <c r="Z64" i="11"/>
  <c r="Z65" i="11" s="1"/>
  <c r="Z215" i="7"/>
  <c r="Z216" i="7" s="1"/>
  <c r="Y163" i="7"/>
  <c r="Z14" i="7"/>
  <c r="Z15" i="7" s="1"/>
  <c r="Z65" i="4"/>
  <c r="Z66" i="4" s="1"/>
  <c r="Z167" i="3"/>
  <c r="Y215" i="9"/>
  <c r="Y166" i="4"/>
  <c r="Z215" i="11"/>
  <c r="Y14" i="8"/>
  <c r="AA14" i="8"/>
  <c r="Z215" i="32"/>
  <c r="Z216" i="32" s="1"/>
  <c r="Z114" i="14"/>
  <c r="G410" i="18"/>
  <c r="I411" i="18"/>
  <c r="G310" i="18"/>
  <c r="I311" i="18"/>
  <c r="I213" i="18"/>
  <c r="G212" i="18"/>
  <c r="G161" i="18"/>
  <c r="I162" i="18"/>
  <c r="G113" i="18"/>
  <c r="I114" i="18"/>
  <c r="G64" i="18"/>
  <c r="I65" i="18"/>
  <c r="AA15" i="6"/>
  <c r="AA13" i="52"/>
  <c r="AA14" i="7"/>
  <c r="AA14" i="5"/>
  <c r="AA14" i="15"/>
  <c r="AA15" i="14"/>
  <c r="O15" i="49"/>
  <c r="P15" i="49"/>
  <c r="N15" i="49"/>
  <c r="O14" i="49"/>
  <c r="P14" i="49"/>
  <c r="N14" i="49"/>
  <c r="O13" i="49"/>
  <c r="P13" i="49"/>
  <c r="N13" i="49"/>
  <c r="O12" i="49"/>
  <c r="P12" i="49"/>
  <c r="N12" i="49"/>
  <c r="O11" i="49"/>
  <c r="P11" i="49"/>
  <c r="N11" i="49"/>
  <c r="O10" i="49"/>
  <c r="P10" i="49"/>
  <c r="N10" i="49"/>
  <c r="Q39" i="49"/>
  <c r="Q40" i="49" s="1"/>
  <c r="Q41" i="49" s="1"/>
  <c r="Q35" i="49"/>
  <c r="Q36" i="49" s="1"/>
  <c r="Q30" i="49"/>
  <c r="Q31" i="49" s="1"/>
  <c r="Q32" i="49" s="1"/>
  <c r="Q27" i="49"/>
  <c r="Q24" i="49"/>
  <c r="Q21" i="49"/>
  <c r="B417" i="9" l="1"/>
  <c r="Y417" i="9" s="1"/>
  <c r="B417" i="10"/>
  <c r="Y417" i="10" s="1"/>
  <c r="B417" i="11"/>
  <c r="Y417" i="11" s="1"/>
  <c r="B417" i="12"/>
  <c r="Y417" i="12" s="1"/>
  <c r="B417" i="32"/>
  <c r="Y417" i="32" s="1"/>
  <c r="B417" i="16"/>
  <c r="B417" i="52"/>
  <c r="K114" i="18"/>
  <c r="C68" i="4"/>
  <c r="C68" i="14"/>
  <c r="C68" i="15"/>
  <c r="C68" i="3"/>
  <c r="C117" i="6"/>
  <c r="C117" i="5"/>
  <c r="C117" i="7"/>
  <c r="C117" i="8"/>
  <c r="C117" i="9"/>
  <c r="C117" i="10"/>
  <c r="C117" i="11"/>
  <c r="C117" i="12"/>
  <c r="C117" i="52"/>
  <c r="C117" i="16"/>
  <c r="C117" i="32"/>
  <c r="K411" i="18"/>
  <c r="C418" i="9"/>
  <c r="C418" i="10"/>
  <c r="C418" i="11"/>
  <c r="C418" i="12"/>
  <c r="C418" i="32"/>
  <c r="C418" i="16"/>
  <c r="C418" i="52"/>
  <c r="Z216" i="11"/>
  <c r="Z217" i="7"/>
  <c r="Y416" i="11"/>
  <c r="Y164" i="7"/>
  <c r="Y115" i="9"/>
  <c r="Y66" i="4"/>
  <c r="Z217" i="10"/>
  <c r="Y15" i="11"/>
  <c r="AA15" i="11"/>
  <c r="Y15" i="15"/>
  <c r="Z416" i="52"/>
  <c r="Z417" i="52" s="1"/>
  <c r="Z416" i="10"/>
  <c r="Z417" i="10" s="1"/>
  <c r="K162" i="18"/>
  <c r="C117" i="4"/>
  <c r="C117" i="14"/>
  <c r="C117" i="15"/>
  <c r="C117" i="3"/>
  <c r="C166" i="6"/>
  <c r="C166" i="5"/>
  <c r="C166" i="7"/>
  <c r="C166" i="8"/>
  <c r="C166" i="9"/>
  <c r="C166" i="10"/>
  <c r="C166" i="11"/>
  <c r="C166" i="12"/>
  <c r="C166" i="16"/>
  <c r="C166" i="52"/>
  <c r="C166" i="32"/>
  <c r="Y164" i="16"/>
  <c r="Y115" i="3"/>
  <c r="Y115" i="32"/>
  <c r="Y115" i="7"/>
  <c r="Z115" i="9"/>
  <c r="Y315" i="32"/>
  <c r="D66" i="5"/>
  <c r="D66" i="6"/>
  <c r="D66" i="7"/>
  <c r="D66" i="9"/>
  <c r="D66" i="8"/>
  <c r="D66" i="10"/>
  <c r="D66" i="11"/>
  <c r="D66" i="16"/>
  <c r="D66" i="12"/>
  <c r="D66" i="52"/>
  <c r="D66" i="32"/>
  <c r="Z167" i="15"/>
  <c r="Y15" i="9"/>
  <c r="Y15" i="4"/>
  <c r="AA15" i="4"/>
  <c r="Z115" i="3"/>
  <c r="Z116" i="3" s="1"/>
  <c r="D116" i="4"/>
  <c r="D116" i="14"/>
  <c r="D116" i="15"/>
  <c r="D116" i="3"/>
  <c r="D165" i="5"/>
  <c r="D165" i="6"/>
  <c r="D165" i="7"/>
  <c r="D165" i="8"/>
  <c r="D165" i="10"/>
  <c r="D165" i="11"/>
  <c r="D165" i="9"/>
  <c r="D165" i="12"/>
  <c r="D165" i="16"/>
  <c r="D165" i="32"/>
  <c r="D165" i="52"/>
  <c r="Z217" i="52"/>
  <c r="Y15" i="10"/>
  <c r="AA15" i="10"/>
  <c r="D316" i="9"/>
  <c r="D316" i="10"/>
  <c r="D316" i="11"/>
  <c r="D316" i="12"/>
  <c r="D316" i="32"/>
  <c r="D316" i="52"/>
  <c r="D316" i="16"/>
  <c r="B116" i="4"/>
  <c r="Y116" i="4" s="1"/>
  <c r="B116" i="14"/>
  <c r="Y116" i="14" s="1"/>
  <c r="B116" i="15"/>
  <c r="B116" i="3"/>
  <c r="Y116" i="3" s="1"/>
  <c r="B165" i="5"/>
  <c r="Y165" i="5" s="1"/>
  <c r="B165" i="6"/>
  <c r="Y165" i="6" s="1"/>
  <c r="B165" i="7"/>
  <c r="B165" i="8"/>
  <c r="Y165" i="8" s="1"/>
  <c r="B165" i="9"/>
  <c r="B165" i="10"/>
  <c r="Y165" i="10" s="1"/>
  <c r="B165" i="11"/>
  <c r="Z165" i="11" s="1"/>
  <c r="B165" i="16"/>
  <c r="Y165" i="16" s="1"/>
  <c r="B165" i="12"/>
  <c r="Y165" i="12" s="1"/>
  <c r="B165" i="32"/>
  <c r="Y165" i="32" s="1"/>
  <c r="B165" i="52"/>
  <c r="Z165" i="52" s="1"/>
  <c r="Z168" i="3"/>
  <c r="Y115" i="6"/>
  <c r="Z315" i="16"/>
  <c r="Z65" i="16"/>
  <c r="Z66" i="16" s="1"/>
  <c r="Y315" i="12"/>
  <c r="Z164" i="32"/>
  <c r="Z165" i="32" s="1"/>
  <c r="Z115" i="7"/>
  <c r="Y15" i="8"/>
  <c r="AA15" i="8"/>
  <c r="Z115" i="11"/>
  <c r="Z116" i="11" s="1"/>
  <c r="Z66" i="14"/>
  <c r="Z164" i="10"/>
  <c r="Z165" i="10" s="1"/>
  <c r="B67" i="4"/>
  <c r="B67" i="14"/>
  <c r="Y67" i="14" s="1"/>
  <c r="B67" i="15"/>
  <c r="B67" i="3"/>
  <c r="Y67" i="3" s="1"/>
  <c r="B116" i="5"/>
  <c r="Y116" i="5" s="1"/>
  <c r="B116" i="6"/>
  <c r="Y116" i="6" s="1"/>
  <c r="B116" i="8"/>
  <c r="B116" i="7"/>
  <c r="Y116" i="7" s="1"/>
  <c r="B116" i="9"/>
  <c r="B116" i="10"/>
  <c r="Y116" i="10" s="1"/>
  <c r="B116" i="11"/>
  <c r="B116" i="12"/>
  <c r="Y116" i="12" s="1"/>
  <c r="B116" i="16"/>
  <c r="Y116" i="16" s="1"/>
  <c r="B116" i="32"/>
  <c r="Y116" i="32" s="1"/>
  <c r="B116" i="52"/>
  <c r="Z116" i="52" s="1"/>
  <c r="Z165" i="9"/>
  <c r="Z417" i="16"/>
  <c r="Z165" i="7"/>
  <c r="B168" i="4"/>
  <c r="Y168" i="4" s="1"/>
  <c r="B168" i="14"/>
  <c r="Y168" i="14" s="1"/>
  <c r="B168" i="15"/>
  <c r="Y168" i="15" s="1"/>
  <c r="B168" i="3"/>
  <c r="Y168" i="3" s="1"/>
  <c r="B217" i="5"/>
  <c r="Y217" i="5" s="1"/>
  <c r="B217" i="6"/>
  <c r="B217" i="8"/>
  <c r="Y217" i="8" s="1"/>
  <c r="B217" i="7"/>
  <c r="B217" i="9"/>
  <c r="Y217" i="9" s="1"/>
  <c r="B217" i="10"/>
  <c r="Y217" i="10" s="1"/>
  <c r="B217" i="11"/>
  <c r="Y217" i="11" s="1"/>
  <c r="B217" i="12"/>
  <c r="Y217" i="12" s="1"/>
  <c r="B217" i="16"/>
  <c r="Y217" i="16" s="1"/>
  <c r="B217" i="52"/>
  <c r="B217" i="32"/>
  <c r="Y217" i="32" s="1"/>
  <c r="Z115" i="14"/>
  <c r="Z67" i="4"/>
  <c r="Y416" i="16"/>
  <c r="Y164" i="11"/>
  <c r="Y115" i="15"/>
  <c r="Y115" i="16"/>
  <c r="Y115" i="5"/>
  <c r="Z115" i="5"/>
  <c r="Z116" i="5" s="1"/>
  <c r="Y315" i="11"/>
  <c r="Z164" i="5"/>
  <c r="Z165" i="5" s="1"/>
  <c r="Z65" i="32"/>
  <c r="Z65" i="8"/>
  <c r="Y15" i="32"/>
  <c r="Y15" i="7"/>
  <c r="Z65" i="6"/>
  <c r="Z315" i="10"/>
  <c r="Z165" i="16"/>
  <c r="Z66" i="10"/>
  <c r="Z15" i="14"/>
  <c r="Z164" i="12"/>
  <c r="Z165" i="12" s="1"/>
  <c r="Y15" i="6"/>
  <c r="Z66" i="3"/>
  <c r="Z67" i="3" s="1"/>
  <c r="Z115" i="16"/>
  <c r="Z65" i="5"/>
  <c r="Z16" i="8"/>
  <c r="Z116" i="12"/>
  <c r="K213" i="18"/>
  <c r="C169" i="4"/>
  <c r="C169" i="14"/>
  <c r="C169" i="15"/>
  <c r="C169" i="3"/>
  <c r="C218" i="6"/>
  <c r="C218" i="5"/>
  <c r="C218" i="7"/>
  <c r="C218" i="8"/>
  <c r="C218" i="9"/>
  <c r="C218" i="10"/>
  <c r="C218" i="11"/>
  <c r="C218" i="12"/>
  <c r="C218" i="32"/>
  <c r="C218" i="16"/>
  <c r="C218" i="52"/>
  <c r="Z316" i="32"/>
  <c r="K65" i="18"/>
  <c r="C67" i="5"/>
  <c r="C67" i="6"/>
  <c r="C67" i="7"/>
  <c r="C67" i="8"/>
  <c r="C67" i="9"/>
  <c r="C67" i="10"/>
  <c r="C67" i="11"/>
  <c r="C67" i="16"/>
  <c r="C67" i="12"/>
  <c r="C67" i="52"/>
  <c r="C67" i="32"/>
  <c r="K311" i="18"/>
  <c r="C317" i="9"/>
  <c r="C317" i="10"/>
  <c r="C317" i="12"/>
  <c r="C317" i="11"/>
  <c r="C317" i="32"/>
  <c r="C317" i="16"/>
  <c r="C317" i="52"/>
  <c r="Y416" i="32"/>
  <c r="Z116" i="6"/>
  <c r="Z66" i="7"/>
  <c r="Z67" i="15"/>
  <c r="Z116" i="15"/>
  <c r="Y164" i="8"/>
  <c r="Y115" i="4"/>
  <c r="Y115" i="11"/>
  <c r="Y66" i="15"/>
  <c r="Z16" i="16"/>
  <c r="D417" i="9"/>
  <c r="D417" i="10"/>
  <c r="D417" i="11"/>
  <c r="D417" i="16"/>
  <c r="D417" i="12"/>
  <c r="D417" i="32"/>
  <c r="D417" i="52"/>
  <c r="D67" i="4"/>
  <c r="D67" i="14"/>
  <c r="D67" i="15"/>
  <c r="D67" i="3"/>
  <c r="D116" i="5"/>
  <c r="D116" i="6"/>
  <c r="D116" i="7"/>
  <c r="D116" i="8"/>
  <c r="D116" i="9"/>
  <c r="D116" i="11"/>
  <c r="D116" i="12"/>
  <c r="D116" i="10"/>
  <c r="D116" i="16"/>
  <c r="D116" i="52"/>
  <c r="D116" i="32"/>
  <c r="Y315" i="9"/>
  <c r="B16" i="4"/>
  <c r="Z16" i="4" s="1"/>
  <c r="B16" i="14"/>
  <c r="B16" i="15"/>
  <c r="B16" i="3"/>
  <c r="B16" i="5"/>
  <c r="Y16" i="5" s="1"/>
  <c r="B16" i="6"/>
  <c r="B16" i="7"/>
  <c r="Z16" i="7" s="1"/>
  <c r="B16" i="8"/>
  <c r="B16" i="9"/>
  <c r="B16" i="10"/>
  <c r="B16" i="11"/>
  <c r="B16" i="16"/>
  <c r="B16" i="12"/>
  <c r="B16" i="32"/>
  <c r="B16" i="52"/>
  <c r="Z115" i="8"/>
  <c r="Z116" i="8" s="1"/>
  <c r="Z416" i="11"/>
  <c r="Y65" i="7"/>
  <c r="Y216" i="5"/>
  <c r="Y15" i="16"/>
  <c r="AA15" i="16"/>
  <c r="Y15" i="5"/>
  <c r="Z416" i="32"/>
  <c r="Z417" i="32" s="1"/>
  <c r="Z115" i="10"/>
  <c r="Z116" i="10" s="1"/>
  <c r="Z316" i="52"/>
  <c r="B66" i="6"/>
  <c r="B66" i="7"/>
  <c r="B66" i="5"/>
  <c r="Y66" i="5" s="1"/>
  <c r="B66" i="8"/>
  <c r="B66" i="9"/>
  <c r="Y66" i="9" s="1"/>
  <c r="B66" i="10"/>
  <c r="B66" i="11"/>
  <c r="Y66" i="11" s="1"/>
  <c r="B66" i="12"/>
  <c r="Y66" i="12" s="1"/>
  <c r="B66" i="16"/>
  <c r="Y66" i="16" s="1"/>
  <c r="B66" i="52"/>
  <c r="Z66" i="52" s="1"/>
  <c r="B66" i="32"/>
  <c r="Y66" i="32" s="1"/>
  <c r="B316" i="9"/>
  <c r="B316" i="11"/>
  <c r="Y316" i="11" s="1"/>
  <c r="B316" i="10"/>
  <c r="B316" i="12"/>
  <c r="Y316" i="12" s="1"/>
  <c r="B316" i="16"/>
  <c r="B316" i="32"/>
  <c r="Y316" i="32" s="1"/>
  <c r="B316" i="52"/>
  <c r="Z168" i="14"/>
  <c r="D168" i="4"/>
  <c r="D168" i="14"/>
  <c r="D168" i="15"/>
  <c r="D168" i="3"/>
  <c r="D217" i="6"/>
  <c r="D217" i="5"/>
  <c r="D217" i="7"/>
  <c r="D217" i="8"/>
  <c r="D217" i="9"/>
  <c r="D217" i="10"/>
  <c r="D217" i="11"/>
  <c r="D217" i="12"/>
  <c r="D217" i="16"/>
  <c r="D217" i="32"/>
  <c r="D217" i="52"/>
  <c r="Y416" i="12"/>
  <c r="Z168" i="4"/>
  <c r="Z417" i="9"/>
  <c r="Z217" i="8"/>
  <c r="Z217" i="6"/>
  <c r="Z164" i="6"/>
  <c r="Z165" i="6" s="1"/>
  <c r="Z16" i="9"/>
  <c r="D16" i="4"/>
  <c r="D16" i="14"/>
  <c r="D16" i="15"/>
  <c r="D16" i="3"/>
  <c r="D16" i="5"/>
  <c r="D16" i="7"/>
  <c r="D16" i="6"/>
  <c r="D16" i="8"/>
  <c r="D16" i="9"/>
  <c r="D16" i="10"/>
  <c r="D16" i="11"/>
  <c r="D16" i="16"/>
  <c r="D16" i="12"/>
  <c r="D16" i="32"/>
  <c r="D16" i="52"/>
  <c r="I17" i="18"/>
  <c r="C17" i="4"/>
  <c r="C17" i="14"/>
  <c r="C17" i="15"/>
  <c r="C17" i="3"/>
  <c r="C17" i="5"/>
  <c r="C17" i="7"/>
  <c r="C17" i="6"/>
  <c r="C17" i="8"/>
  <c r="C17" i="9"/>
  <c r="C17" i="10"/>
  <c r="C17" i="12"/>
  <c r="C17" i="11"/>
  <c r="C17" i="52"/>
  <c r="C17" i="16"/>
  <c r="C17" i="32"/>
  <c r="K16" i="18"/>
  <c r="G16" i="18"/>
  <c r="Z16" i="3"/>
  <c r="Y15" i="12"/>
  <c r="AA15" i="12"/>
  <c r="Y15" i="3"/>
  <c r="AA15" i="3"/>
  <c r="Z115" i="4"/>
  <c r="Z116" i="4" s="1"/>
  <c r="Z416" i="12"/>
  <c r="Z417" i="12" s="1"/>
  <c r="I412" i="18"/>
  <c r="G411" i="18"/>
  <c r="I312" i="18"/>
  <c r="G311" i="18"/>
  <c r="I214" i="18"/>
  <c r="G213" i="18"/>
  <c r="I163" i="18"/>
  <c r="G162" i="18"/>
  <c r="I115" i="18"/>
  <c r="G114" i="18"/>
  <c r="G65" i="18"/>
  <c r="I66" i="18"/>
  <c r="AA16" i="6"/>
  <c r="AA15" i="5"/>
  <c r="AA14" i="52"/>
  <c r="AA15" i="7"/>
  <c r="AA15" i="15"/>
  <c r="AA16" i="14"/>
  <c r="Z117" i="52" l="1"/>
  <c r="K66" i="18"/>
  <c r="C68" i="6"/>
  <c r="C68" i="5"/>
  <c r="C68" i="7"/>
  <c r="C68" i="8"/>
  <c r="C68" i="10"/>
  <c r="C68" i="11"/>
  <c r="C68" i="9"/>
  <c r="C68" i="12"/>
  <c r="C68" i="16"/>
  <c r="C68" i="32"/>
  <c r="C68" i="52"/>
  <c r="B317" i="9"/>
  <c r="Y317" i="9" s="1"/>
  <c r="B317" i="10"/>
  <c r="Y317" i="10" s="1"/>
  <c r="B317" i="11"/>
  <c r="Y317" i="11" s="1"/>
  <c r="B317" i="12"/>
  <c r="Y317" i="12" s="1"/>
  <c r="B317" i="16"/>
  <c r="B317" i="32"/>
  <c r="Y317" i="32" s="1"/>
  <c r="B317" i="52"/>
  <c r="Y316" i="9"/>
  <c r="Y66" i="8"/>
  <c r="Y16" i="32"/>
  <c r="Y16" i="6"/>
  <c r="Z116" i="16"/>
  <c r="Z117" i="16" s="1"/>
  <c r="Z66" i="8"/>
  <c r="Y217" i="6"/>
  <c r="Y116" i="9"/>
  <c r="Y67" i="4"/>
  <c r="Z66" i="9"/>
  <c r="Y165" i="9"/>
  <c r="Z16" i="6"/>
  <c r="D169" i="4"/>
  <c r="D169" i="14"/>
  <c r="D169" i="15"/>
  <c r="D169" i="3"/>
  <c r="D218" i="6"/>
  <c r="D218" i="5"/>
  <c r="D218" i="8"/>
  <c r="D218" i="7"/>
  <c r="D218" i="9"/>
  <c r="D218" i="10"/>
  <c r="D218" i="11"/>
  <c r="D218" i="12"/>
  <c r="D218" i="16"/>
  <c r="D218" i="32"/>
  <c r="D218" i="52"/>
  <c r="B68" i="4"/>
  <c r="Y68" i="4" s="1"/>
  <c r="B68" i="14"/>
  <c r="B68" i="15"/>
  <c r="B68" i="3"/>
  <c r="Y68" i="3" s="1"/>
  <c r="B117" i="5"/>
  <c r="B117" i="6"/>
  <c r="Z117" i="6" s="1"/>
  <c r="B117" i="7"/>
  <c r="B117" i="8"/>
  <c r="B117" i="9"/>
  <c r="Y117" i="9" s="1"/>
  <c r="B117" i="10"/>
  <c r="B117" i="11"/>
  <c r="B117" i="12"/>
  <c r="Y117" i="12" s="1"/>
  <c r="B117" i="16"/>
  <c r="B117" i="32"/>
  <c r="B117" i="52"/>
  <c r="Y117" i="16" s="1"/>
  <c r="B418" i="9"/>
  <c r="B418" i="10"/>
  <c r="Y418" i="10" s="1"/>
  <c r="B418" i="11"/>
  <c r="Y418" i="11" s="1"/>
  <c r="B418" i="12"/>
  <c r="Y418" i="12" s="1"/>
  <c r="B418" i="16"/>
  <c r="Y418" i="16" s="1"/>
  <c r="B418" i="32"/>
  <c r="Y418" i="32" s="1"/>
  <c r="B418" i="52"/>
  <c r="Y316" i="16"/>
  <c r="Y66" i="7"/>
  <c r="Y16" i="16"/>
  <c r="AA16" i="16"/>
  <c r="Y16" i="3"/>
  <c r="AA16" i="3"/>
  <c r="Z66" i="12"/>
  <c r="Z316" i="9"/>
  <c r="Z317" i="9" s="1"/>
  <c r="Y116" i="8"/>
  <c r="Z67" i="14"/>
  <c r="Z68" i="14" s="1"/>
  <c r="Z316" i="16"/>
  <c r="Z317" i="16" s="1"/>
  <c r="Y165" i="7"/>
  <c r="D117" i="4"/>
  <c r="D117" i="14"/>
  <c r="D117" i="3"/>
  <c r="D166" i="6"/>
  <c r="D166" i="5"/>
  <c r="D117" i="15"/>
  <c r="D166" i="7"/>
  <c r="D166" i="9"/>
  <c r="D166" i="8"/>
  <c r="D166" i="10"/>
  <c r="D166" i="12"/>
  <c r="D166" i="11"/>
  <c r="D166" i="16"/>
  <c r="D166" i="32"/>
  <c r="D166" i="52"/>
  <c r="Z16" i="5"/>
  <c r="Z217" i="11"/>
  <c r="D418" i="9"/>
  <c r="D418" i="10"/>
  <c r="D418" i="11"/>
  <c r="D418" i="12"/>
  <c r="D418" i="32"/>
  <c r="D418" i="16"/>
  <c r="D418" i="52"/>
  <c r="D68" i="4"/>
  <c r="D68" i="14"/>
  <c r="D68" i="15"/>
  <c r="D68" i="3"/>
  <c r="D117" i="5"/>
  <c r="D117" i="6"/>
  <c r="D117" i="7"/>
  <c r="D117" i="8"/>
  <c r="D117" i="9"/>
  <c r="D117" i="10"/>
  <c r="D117" i="11"/>
  <c r="D117" i="12"/>
  <c r="D117" i="16"/>
  <c r="D117" i="52"/>
  <c r="D117" i="32"/>
  <c r="Z317" i="32"/>
  <c r="K115" i="18"/>
  <c r="C69" i="4"/>
  <c r="C69" i="14"/>
  <c r="C69" i="15"/>
  <c r="C69" i="3"/>
  <c r="C118" i="5"/>
  <c r="C118" i="6"/>
  <c r="C118" i="7"/>
  <c r="C118" i="8"/>
  <c r="C118" i="9"/>
  <c r="C118" i="10"/>
  <c r="C118" i="11"/>
  <c r="C118" i="12"/>
  <c r="C118" i="16"/>
  <c r="C118" i="52"/>
  <c r="C118" i="32"/>
  <c r="K412" i="18"/>
  <c r="C419" i="9"/>
  <c r="C419" i="10"/>
  <c r="C419" i="12"/>
  <c r="C419" i="11"/>
  <c r="C419" i="32"/>
  <c r="C419" i="16"/>
  <c r="C419" i="52"/>
  <c r="Y66" i="6"/>
  <c r="Y16" i="11"/>
  <c r="Y16" i="15"/>
  <c r="D317" i="9"/>
  <c r="D317" i="10"/>
  <c r="D317" i="11"/>
  <c r="D317" i="12"/>
  <c r="D317" i="32"/>
  <c r="D317" i="16"/>
  <c r="D317" i="52"/>
  <c r="Z316" i="12"/>
  <c r="Z317" i="12" s="1"/>
  <c r="Z166" i="12"/>
  <c r="Z217" i="32"/>
  <c r="Z117" i="11"/>
  <c r="Z217" i="9"/>
  <c r="Z116" i="9"/>
  <c r="Y16" i="12"/>
  <c r="AA16" i="12"/>
  <c r="Z66" i="32"/>
  <c r="B117" i="4"/>
  <c r="B117" i="14"/>
  <c r="B117" i="15"/>
  <c r="Y117" i="15" s="1"/>
  <c r="B117" i="3"/>
  <c r="B166" i="6"/>
  <c r="Y166" i="6" s="1"/>
  <c r="B166" i="5"/>
  <c r="B166" i="7"/>
  <c r="Y166" i="7" s="1"/>
  <c r="B166" i="8"/>
  <c r="Y166" i="8" s="1"/>
  <c r="B166" i="9"/>
  <c r="Z166" i="9" s="1"/>
  <c r="B166" i="10"/>
  <c r="B166" i="11"/>
  <c r="Y166" i="11" s="1"/>
  <c r="B166" i="12"/>
  <c r="B166" i="16"/>
  <c r="Z166" i="16" s="1"/>
  <c r="B166" i="52"/>
  <c r="B166" i="32"/>
  <c r="Y166" i="32" s="1"/>
  <c r="Y16" i="10"/>
  <c r="AA16" i="10"/>
  <c r="Y16" i="14"/>
  <c r="Z117" i="12"/>
  <c r="Z16" i="12"/>
  <c r="Z316" i="10"/>
  <c r="Z317" i="10" s="1"/>
  <c r="AA16" i="8"/>
  <c r="Z116" i="32"/>
  <c r="Z117" i="32" s="1"/>
  <c r="AA16" i="32"/>
  <c r="Z16" i="11"/>
  <c r="Z217" i="12"/>
  <c r="Z16" i="10"/>
  <c r="Z17" i="10" s="1"/>
  <c r="K312" i="18"/>
  <c r="C318" i="9"/>
  <c r="C318" i="10"/>
  <c r="C318" i="11"/>
  <c r="C318" i="16"/>
  <c r="C318" i="12"/>
  <c r="C318" i="52"/>
  <c r="C318" i="32"/>
  <c r="Z67" i="16"/>
  <c r="Z418" i="12"/>
  <c r="Z317" i="52"/>
  <c r="Z417" i="11"/>
  <c r="Z418" i="11" s="1"/>
  <c r="Y16" i="9"/>
  <c r="AA16" i="9"/>
  <c r="Y16" i="4"/>
  <c r="AA16" i="4"/>
  <c r="Z17" i="16"/>
  <c r="Z117" i="15"/>
  <c r="Z16" i="14"/>
  <c r="Z66" i="6"/>
  <c r="Z67" i="6" s="1"/>
  <c r="Z117" i="5"/>
  <c r="Z168" i="15"/>
  <c r="Z169" i="15" s="1"/>
  <c r="Z418" i="52"/>
  <c r="Z16" i="15"/>
  <c r="Z17" i="9"/>
  <c r="Z166" i="10"/>
  <c r="K163" i="18"/>
  <c r="C118" i="4"/>
  <c r="C118" i="14"/>
  <c r="C118" i="15"/>
  <c r="C118" i="3"/>
  <c r="C167" i="6"/>
  <c r="C167" i="5"/>
  <c r="C167" i="8"/>
  <c r="C167" i="7"/>
  <c r="C167" i="9"/>
  <c r="C167" i="10"/>
  <c r="C167" i="11"/>
  <c r="C167" i="12"/>
  <c r="C167" i="16"/>
  <c r="C167" i="52"/>
  <c r="C167" i="32"/>
  <c r="B17" i="4"/>
  <c r="B17" i="14"/>
  <c r="B17" i="15"/>
  <c r="B17" i="3"/>
  <c r="Z17" i="3" s="1"/>
  <c r="B17" i="6"/>
  <c r="B17" i="5"/>
  <c r="B17" i="7"/>
  <c r="B17" i="8"/>
  <c r="Z17" i="8" s="1"/>
  <c r="B17" i="9"/>
  <c r="B17" i="10"/>
  <c r="B17" i="11"/>
  <c r="B17" i="12"/>
  <c r="B17" i="16"/>
  <c r="B17" i="32"/>
  <c r="B17" i="52"/>
  <c r="Z218" i="6"/>
  <c r="B169" i="4"/>
  <c r="Z169" i="4" s="1"/>
  <c r="B169" i="14"/>
  <c r="Y169" i="14" s="1"/>
  <c r="B169" i="15"/>
  <c r="B169" i="3"/>
  <c r="Y169" i="3" s="1"/>
  <c r="B218" i="6"/>
  <c r="B218" i="5"/>
  <c r="B218" i="7"/>
  <c r="Y218" i="7" s="1"/>
  <c r="B218" i="8"/>
  <c r="Y218" i="8" s="1"/>
  <c r="B218" i="9"/>
  <c r="B218" i="10"/>
  <c r="Y218" i="10" s="1"/>
  <c r="B218" i="12"/>
  <c r="Y218" i="12" s="1"/>
  <c r="B218" i="11"/>
  <c r="Y218" i="11" s="1"/>
  <c r="B218" i="16"/>
  <c r="Y218" i="16" s="1"/>
  <c r="B218" i="52"/>
  <c r="B218" i="32"/>
  <c r="Y218" i="32" s="1"/>
  <c r="Z117" i="4"/>
  <c r="D17" i="4"/>
  <c r="D17" i="14"/>
  <c r="D17" i="15"/>
  <c r="D17" i="5"/>
  <c r="D17" i="3"/>
  <c r="D17" i="6"/>
  <c r="D17" i="7"/>
  <c r="D17" i="8"/>
  <c r="D17" i="9"/>
  <c r="D17" i="10"/>
  <c r="D17" i="11"/>
  <c r="D17" i="12"/>
  <c r="D17" i="16"/>
  <c r="D17" i="52"/>
  <c r="D17" i="32"/>
  <c r="I18" i="18"/>
  <c r="C18" i="4"/>
  <c r="C18" i="14"/>
  <c r="C18" i="15"/>
  <c r="C18" i="3"/>
  <c r="C18" i="5"/>
  <c r="C18" i="6"/>
  <c r="C18" i="7"/>
  <c r="C18" i="8"/>
  <c r="C18" i="9"/>
  <c r="C18" i="10"/>
  <c r="C18" i="11"/>
  <c r="C18" i="16"/>
  <c r="C18" i="52"/>
  <c r="C18" i="12"/>
  <c r="C18" i="32"/>
  <c r="K17" i="18"/>
  <c r="G17" i="18"/>
  <c r="Z316" i="11"/>
  <c r="Y316" i="10"/>
  <c r="Y66" i="10"/>
  <c r="Z117" i="10"/>
  <c r="Z117" i="8"/>
  <c r="Y16" i="8"/>
  <c r="Z16" i="32"/>
  <c r="Z17" i="32" s="1"/>
  <c r="Z68" i="15"/>
  <c r="Z66" i="11"/>
  <c r="Z217" i="5"/>
  <c r="Z218" i="5" s="1"/>
  <c r="Z116" i="14"/>
  <c r="Z117" i="14" s="1"/>
  <c r="Y217" i="7"/>
  <c r="Y116" i="11"/>
  <c r="Y67" i="15"/>
  <c r="Z116" i="7"/>
  <c r="Z117" i="7" s="1"/>
  <c r="Y165" i="11"/>
  <c r="Y116" i="15"/>
  <c r="Z217" i="16"/>
  <c r="Z218" i="16" s="1"/>
  <c r="Y417" i="16"/>
  <c r="B67" i="5"/>
  <c r="B67" i="6"/>
  <c r="B67" i="7"/>
  <c r="B67" i="8"/>
  <c r="Y67" i="8" s="1"/>
  <c r="B67" i="9"/>
  <c r="B67" i="10"/>
  <c r="B67" i="11"/>
  <c r="Y67" i="11" s="1"/>
  <c r="B67" i="16"/>
  <c r="B67" i="32"/>
  <c r="B67" i="52"/>
  <c r="Z67" i="52" s="1"/>
  <c r="B67" i="12"/>
  <c r="Z68" i="3"/>
  <c r="K214" i="18"/>
  <c r="C170" i="4"/>
  <c r="C170" i="15"/>
  <c r="C170" i="14"/>
  <c r="C170" i="3"/>
  <c r="C219" i="5"/>
  <c r="C219" i="8"/>
  <c r="C219" i="7"/>
  <c r="C219" i="6"/>
  <c r="C219" i="9"/>
  <c r="C219" i="11"/>
  <c r="C219" i="10"/>
  <c r="C219" i="12"/>
  <c r="C219" i="16"/>
  <c r="C219" i="32"/>
  <c r="C219" i="52"/>
  <c r="Z418" i="9"/>
  <c r="Z418" i="32"/>
  <c r="Y16" i="7"/>
  <c r="Z67" i="7"/>
  <c r="D67" i="5"/>
  <c r="D67" i="6"/>
  <c r="D67" i="7"/>
  <c r="D67" i="8"/>
  <c r="D67" i="9"/>
  <c r="D67" i="10"/>
  <c r="D67" i="11"/>
  <c r="D67" i="16"/>
  <c r="D67" i="12"/>
  <c r="D67" i="52"/>
  <c r="D67" i="32"/>
  <c r="Z66" i="5"/>
  <c r="Z67" i="5" s="1"/>
  <c r="Z67" i="10"/>
  <c r="Z166" i="7"/>
  <c r="Z166" i="32"/>
  <c r="Z165" i="8"/>
  <c r="Z218" i="52"/>
  <c r="Z117" i="3"/>
  <c r="AA16" i="11"/>
  <c r="G412" i="18"/>
  <c r="I413" i="18"/>
  <c r="G312" i="18"/>
  <c r="I313" i="18"/>
  <c r="G214" i="18"/>
  <c r="I215" i="18"/>
  <c r="G163" i="18"/>
  <c r="I164" i="18"/>
  <c r="G115" i="18"/>
  <c r="I116" i="18"/>
  <c r="G66" i="18"/>
  <c r="I67" i="18"/>
  <c r="AA15" i="52"/>
  <c r="AA16" i="5"/>
  <c r="AA16" i="7"/>
  <c r="AA16" i="15"/>
  <c r="AA17" i="15" s="1"/>
  <c r="AA17" i="14"/>
  <c r="Z170" i="4" l="1"/>
  <c r="B118" i="4"/>
  <c r="B118" i="14"/>
  <c r="Y118" i="14" s="1"/>
  <c r="B118" i="15"/>
  <c r="B118" i="3"/>
  <c r="B167" i="6"/>
  <c r="Y167" i="6" s="1"/>
  <c r="B167" i="5"/>
  <c r="B167" i="7"/>
  <c r="B167" i="8"/>
  <c r="Y167" i="8" s="1"/>
  <c r="B167" i="9"/>
  <c r="Z167" i="9" s="1"/>
  <c r="B167" i="10"/>
  <c r="Y167" i="10" s="1"/>
  <c r="B167" i="11"/>
  <c r="B167" i="12"/>
  <c r="Y167" i="12" s="1"/>
  <c r="B167" i="16"/>
  <c r="Y167" i="16" s="1"/>
  <c r="B167" i="52"/>
  <c r="B167" i="32"/>
  <c r="Y167" i="32" s="1"/>
  <c r="Z118" i="8"/>
  <c r="Z169" i="3"/>
  <c r="K215" i="18"/>
  <c r="C171" i="4"/>
  <c r="C171" i="14"/>
  <c r="C171" i="15"/>
  <c r="C171" i="3"/>
  <c r="C220" i="6"/>
  <c r="C220" i="5"/>
  <c r="C220" i="7"/>
  <c r="C220" i="8"/>
  <c r="C220" i="9"/>
  <c r="C220" i="10"/>
  <c r="C220" i="11"/>
  <c r="C220" i="12"/>
  <c r="C220" i="16"/>
  <c r="C220" i="52"/>
  <c r="C220" i="32"/>
  <c r="Z167" i="7"/>
  <c r="Y67" i="10"/>
  <c r="Y218" i="5"/>
  <c r="Y17" i="32"/>
  <c r="AA17" i="32"/>
  <c r="Y17" i="5"/>
  <c r="Z68" i="4"/>
  <c r="Z67" i="32"/>
  <c r="Z218" i="9"/>
  <c r="Z69" i="14"/>
  <c r="Y117" i="11"/>
  <c r="Y68" i="15"/>
  <c r="Z67" i="8"/>
  <c r="Z167" i="32"/>
  <c r="Y17" i="7"/>
  <c r="Z18" i="9"/>
  <c r="B170" i="4"/>
  <c r="Y170" i="4" s="1"/>
  <c r="B170" i="14"/>
  <c r="B170" i="15"/>
  <c r="Y170" i="15" s="1"/>
  <c r="B170" i="3"/>
  <c r="B219" i="5"/>
  <c r="B219" i="6"/>
  <c r="Y219" i="6" s="1"/>
  <c r="B219" i="8"/>
  <c r="B219" i="7"/>
  <c r="B219" i="9"/>
  <c r="Y219" i="9" s="1"/>
  <c r="B219" i="10"/>
  <c r="B219" i="11"/>
  <c r="Y219" i="11" s="1"/>
  <c r="B219" i="16"/>
  <c r="B219" i="12"/>
  <c r="B219" i="32"/>
  <c r="Y219" i="32" s="1"/>
  <c r="B219" i="52"/>
  <c r="D170" i="4"/>
  <c r="D170" i="14"/>
  <c r="D170" i="15"/>
  <c r="D170" i="3"/>
  <c r="D219" i="5"/>
  <c r="D219" i="6"/>
  <c r="D219" i="8"/>
  <c r="D219" i="7"/>
  <c r="D219" i="9"/>
  <c r="D219" i="10"/>
  <c r="D219" i="11"/>
  <c r="D219" i="12"/>
  <c r="D219" i="16"/>
  <c r="D219" i="52"/>
  <c r="D219" i="32"/>
  <c r="Y67" i="9"/>
  <c r="Z118" i="14"/>
  <c r="Y218" i="6"/>
  <c r="Y17" i="16"/>
  <c r="AA17" i="16"/>
  <c r="Y17" i="6"/>
  <c r="AA17" i="6"/>
  <c r="Z17" i="15"/>
  <c r="Z118" i="5"/>
  <c r="Z169" i="14"/>
  <c r="Z170" i="14" s="1"/>
  <c r="D318" i="9"/>
  <c r="D318" i="11"/>
  <c r="D318" i="10"/>
  <c r="D318" i="12"/>
  <c r="D318" i="16"/>
  <c r="D318" i="32"/>
  <c r="D318" i="52"/>
  <c r="Y166" i="16"/>
  <c r="Y166" i="5"/>
  <c r="D419" i="9"/>
  <c r="D419" i="10"/>
  <c r="D419" i="11"/>
  <c r="D419" i="12"/>
  <c r="D419" i="32"/>
  <c r="D419" i="16"/>
  <c r="D419" i="52"/>
  <c r="D69" i="4"/>
  <c r="D69" i="14"/>
  <c r="D69" i="15"/>
  <c r="D69" i="3"/>
  <c r="D118" i="5"/>
  <c r="D118" i="6"/>
  <c r="D118" i="7"/>
  <c r="D118" i="8"/>
  <c r="D118" i="9"/>
  <c r="D118" i="10"/>
  <c r="D118" i="11"/>
  <c r="D118" i="12"/>
  <c r="D118" i="16"/>
  <c r="D118" i="32"/>
  <c r="D118" i="52"/>
  <c r="Y117" i="10"/>
  <c r="Y68" i="14"/>
  <c r="Z166" i="52"/>
  <c r="Z167" i="52" s="1"/>
  <c r="Y17" i="12"/>
  <c r="AA17" i="12"/>
  <c r="Z218" i="7"/>
  <c r="Z219" i="7" s="1"/>
  <c r="B68" i="5"/>
  <c r="B68" i="6"/>
  <c r="Y68" i="6" s="1"/>
  <c r="B68" i="7"/>
  <c r="B68" i="8"/>
  <c r="Y68" i="8" s="1"/>
  <c r="B68" i="9"/>
  <c r="B68" i="10"/>
  <c r="B68" i="11"/>
  <c r="Y68" i="11" s="1"/>
  <c r="B68" i="16"/>
  <c r="Z68" i="16" s="1"/>
  <c r="B68" i="12"/>
  <c r="B68" i="32"/>
  <c r="Y68" i="32" s="1"/>
  <c r="B68" i="52"/>
  <c r="Z68" i="52" s="1"/>
  <c r="B318" i="9"/>
  <c r="Y318" i="9" s="1"/>
  <c r="B318" i="10"/>
  <c r="B318" i="11"/>
  <c r="B318" i="12"/>
  <c r="Y318" i="12" s="1"/>
  <c r="B318" i="16"/>
  <c r="Z318" i="16" s="1"/>
  <c r="B318" i="32"/>
  <c r="Z318" i="32" s="1"/>
  <c r="B318" i="52"/>
  <c r="Z118" i="3"/>
  <c r="Y67" i="12"/>
  <c r="Y67" i="7"/>
  <c r="Z67" i="11"/>
  <c r="Z218" i="8"/>
  <c r="Z219" i="8" s="1"/>
  <c r="Y169" i="15"/>
  <c r="Y17" i="11"/>
  <c r="AA17" i="11"/>
  <c r="Y17" i="15"/>
  <c r="Z419" i="52"/>
  <c r="Z17" i="14"/>
  <c r="Z218" i="12"/>
  <c r="Z219" i="12" s="1"/>
  <c r="Y166" i="12"/>
  <c r="Y117" i="3"/>
  <c r="Z218" i="32"/>
  <c r="Z219" i="32" s="1"/>
  <c r="Z17" i="5"/>
  <c r="Z18" i="5" s="1"/>
  <c r="Z166" i="5"/>
  <c r="Z167" i="5" s="1"/>
  <c r="Y418" i="9"/>
  <c r="Y117" i="8"/>
  <c r="Z218" i="10"/>
  <c r="Z219" i="10" s="1"/>
  <c r="Z67" i="9"/>
  <c r="Z68" i="9" s="1"/>
  <c r="Z166" i="11"/>
  <c r="Z167" i="11" s="1"/>
  <c r="K67" i="18"/>
  <c r="C69" i="5"/>
  <c r="C69" i="7"/>
  <c r="C69" i="6"/>
  <c r="C69" i="9"/>
  <c r="C69" i="8"/>
  <c r="C69" i="10"/>
  <c r="C69" i="16"/>
  <c r="C69" i="12"/>
  <c r="C69" i="52"/>
  <c r="C69" i="11"/>
  <c r="C69" i="32"/>
  <c r="K313" i="18"/>
  <c r="C319" i="9"/>
  <c r="C319" i="10"/>
  <c r="C319" i="11"/>
  <c r="C319" i="12"/>
  <c r="C319" i="32"/>
  <c r="C319" i="52"/>
  <c r="C319" i="16"/>
  <c r="Z219" i="5"/>
  <c r="Y17" i="3"/>
  <c r="AA17" i="3"/>
  <c r="Z219" i="52"/>
  <c r="Y67" i="6"/>
  <c r="Z317" i="11"/>
  <c r="Z318" i="11" s="1"/>
  <c r="Y17" i="10"/>
  <c r="AA17" i="10"/>
  <c r="Y17" i="14"/>
  <c r="Z419" i="11"/>
  <c r="Z167" i="12"/>
  <c r="Z166" i="6"/>
  <c r="Y117" i="7"/>
  <c r="Z17" i="7"/>
  <c r="Z219" i="16"/>
  <c r="K116" i="18"/>
  <c r="C70" i="4"/>
  <c r="C70" i="14"/>
  <c r="C70" i="15"/>
  <c r="C70" i="3"/>
  <c r="C119" i="5"/>
  <c r="C119" i="6"/>
  <c r="C119" i="7"/>
  <c r="C119" i="8"/>
  <c r="C119" i="9"/>
  <c r="C119" i="11"/>
  <c r="C119" i="10"/>
  <c r="C119" i="12"/>
  <c r="C119" i="16"/>
  <c r="C119" i="32"/>
  <c r="C119" i="52"/>
  <c r="K413" i="18"/>
  <c r="C420" i="9"/>
  <c r="C420" i="10"/>
  <c r="C420" i="11"/>
  <c r="C420" i="16"/>
  <c r="C420" i="12"/>
  <c r="C420" i="32"/>
  <c r="C420" i="52"/>
  <c r="B69" i="4"/>
  <c r="B69" i="14"/>
  <c r="B69" i="15"/>
  <c r="B118" i="5"/>
  <c r="B69" i="3"/>
  <c r="B118" i="6"/>
  <c r="Y118" i="6" s="1"/>
  <c r="B118" i="7"/>
  <c r="B118" i="8"/>
  <c r="B118" i="9"/>
  <c r="B118" i="10"/>
  <c r="Z118" i="10" s="1"/>
  <c r="B118" i="12"/>
  <c r="Z118" i="12" s="1"/>
  <c r="B118" i="11"/>
  <c r="B118" i="16"/>
  <c r="Z118" i="16" s="1"/>
  <c r="B118" i="52"/>
  <c r="Z118" i="52" s="1"/>
  <c r="B118" i="32"/>
  <c r="B419" i="9"/>
  <c r="B419" i="10"/>
  <c r="Y419" i="10" s="1"/>
  <c r="B419" i="11"/>
  <c r="B419" i="12"/>
  <c r="B419" i="16"/>
  <c r="Y419" i="16" s="1"/>
  <c r="B419" i="52"/>
  <c r="B419" i="32"/>
  <c r="Y419" i="32" s="1"/>
  <c r="Y67" i="32"/>
  <c r="Y67" i="5"/>
  <c r="Z118" i="7"/>
  <c r="B18" i="4"/>
  <c r="B18" i="14"/>
  <c r="Y18" i="14" s="1"/>
  <c r="B18" i="15"/>
  <c r="Y18" i="15" s="1"/>
  <c r="B18" i="3"/>
  <c r="B18" i="5"/>
  <c r="Y18" i="5" s="1"/>
  <c r="B18" i="6"/>
  <c r="B18" i="7"/>
  <c r="Y18" i="7" s="1"/>
  <c r="B18" i="8"/>
  <c r="Z18" i="8" s="1"/>
  <c r="B18" i="9"/>
  <c r="Y18" i="9" s="1"/>
  <c r="B18" i="10"/>
  <c r="Z18" i="10" s="1"/>
  <c r="B18" i="11"/>
  <c r="B18" i="16"/>
  <c r="Z18" i="16" s="1"/>
  <c r="B18" i="12"/>
  <c r="B18" i="52"/>
  <c r="B18" i="32"/>
  <c r="Y218" i="9"/>
  <c r="Y169" i="4"/>
  <c r="Y17" i="9"/>
  <c r="AA17" i="9"/>
  <c r="AA18" i="9" s="1"/>
  <c r="Y17" i="4"/>
  <c r="AA17" i="4"/>
  <c r="D118" i="4"/>
  <c r="D118" i="14"/>
  <c r="D118" i="15"/>
  <c r="D118" i="3"/>
  <c r="D167" i="5"/>
  <c r="D167" i="6"/>
  <c r="D167" i="7"/>
  <c r="D167" i="8"/>
  <c r="D167" i="9"/>
  <c r="D167" i="10"/>
  <c r="D167" i="11"/>
  <c r="D167" i="16"/>
  <c r="D167" i="32"/>
  <c r="D167" i="12"/>
  <c r="D167" i="52"/>
  <c r="Z318" i="52"/>
  <c r="Z17" i="11"/>
  <c r="Z318" i="10"/>
  <c r="Y166" i="10"/>
  <c r="Y117" i="14"/>
  <c r="Z418" i="10"/>
  <c r="Z67" i="12"/>
  <c r="Z68" i="12" s="1"/>
  <c r="Y117" i="32"/>
  <c r="Y117" i="6"/>
  <c r="Y317" i="16"/>
  <c r="D68" i="6"/>
  <c r="D68" i="5"/>
  <c r="D68" i="7"/>
  <c r="D68" i="8"/>
  <c r="D68" i="9"/>
  <c r="D68" i="10"/>
  <c r="D68" i="11"/>
  <c r="D68" i="12"/>
  <c r="D68" i="16"/>
  <c r="D68" i="32"/>
  <c r="D68" i="52"/>
  <c r="Z68" i="5"/>
  <c r="Z69" i="3"/>
  <c r="Z218" i="11"/>
  <c r="K164" i="18"/>
  <c r="C119" i="4"/>
  <c r="C119" i="14"/>
  <c r="C119" i="15"/>
  <c r="C119" i="3"/>
  <c r="C168" i="5"/>
  <c r="C168" i="6"/>
  <c r="C168" i="7"/>
  <c r="C168" i="8"/>
  <c r="C168" i="9"/>
  <c r="C168" i="10"/>
  <c r="C168" i="11"/>
  <c r="C168" i="12"/>
  <c r="C168" i="16"/>
  <c r="C168" i="32"/>
  <c r="C168" i="52"/>
  <c r="Z166" i="8"/>
  <c r="Z167" i="8" s="1"/>
  <c r="Z68" i="7"/>
  <c r="Y67" i="16"/>
  <c r="D18" i="4"/>
  <c r="D18" i="14"/>
  <c r="D18" i="15"/>
  <c r="D18" i="3"/>
  <c r="D18" i="5"/>
  <c r="D18" i="6"/>
  <c r="D18" i="7"/>
  <c r="D18" i="8"/>
  <c r="D18" i="9"/>
  <c r="D18" i="10"/>
  <c r="D18" i="11"/>
  <c r="D18" i="16"/>
  <c r="D18" i="12"/>
  <c r="D18" i="52"/>
  <c r="D18" i="32"/>
  <c r="I19" i="18"/>
  <c r="C19" i="4"/>
  <c r="C19" i="14"/>
  <c r="C19" i="15"/>
  <c r="C19" i="3"/>
  <c r="C19" i="5"/>
  <c r="C19" i="6"/>
  <c r="C19" i="7"/>
  <c r="C19" i="8"/>
  <c r="C19" i="9"/>
  <c r="C19" i="11"/>
  <c r="C19" i="10"/>
  <c r="C19" i="16"/>
  <c r="C19" i="12"/>
  <c r="C19" i="32"/>
  <c r="C19" i="52"/>
  <c r="K18" i="18"/>
  <c r="G18" i="18"/>
  <c r="Z118" i="4"/>
  <c r="Y17" i="8"/>
  <c r="AA17" i="8"/>
  <c r="AA18" i="8" s="1"/>
  <c r="Z167" i="10"/>
  <c r="Z118" i="15"/>
  <c r="Z419" i="12"/>
  <c r="Z17" i="12"/>
  <c r="Z18" i="12" s="1"/>
  <c r="Y166" i="9"/>
  <c r="Y117" i="4"/>
  <c r="Z117" i="9"/>
  <c r="Y117" i="5"/>
  <c r="Z17" i="6"/>
  <c r="Z18" i="6" s="1"/>
  <c r="Z418" i="16"/>
  <c r="Z17" i="4"/>
  <c r="Z18" i="4" s="1"/>
  <c r="G413" i="18"/>
  <c r="I414" i="18"/>
  <c r="G313" i="18"/>
  <c r="I314" i="18"/>
  <c r="G215" i="18"/>
  <c r="I216" i="18"/>
  <c r="G164" i="18"/>
  <c r="I165" i="18"/>
  <c r="I117" i="18"/>
  <c r="G116" i="18"/>
  <c r="G67" i="18"/>
  <c r="I68" i="18"/>
  <c r="AA16" i="52"/>
  <c r="AA17" i="52" s="1"/>
  <c r="AA18" i="52" s="1"/>
  <c r="AA17" i="7"/>
  <c r="AA17" i="5"/>
  <c r="AA18" i="5" s="1"/>
  <c r="AA18" i="15"/>
  <c r="Z69" i="16" l="1"/>
  <c r="Z19" i="8"/>
  <c r="Z19" i="10"/>
  <c r="Z119" i="10"/>
  <c r="B69" i="5"/>
  <c r="B69" i="6"/>
  <c r="B69" i="7"/>
  <c r="Y69" i="7" s="1"/>
  <c r="B69" i="8"/>
  <c r="B69" i="9"/>
  <c r="B69" i="10"/>
  <c r="Y69" i="10" s="1"/>
  <c r="B69" i="11"/>
  <c r="Y69" i="11" s="1"/>
  <c r="B69" i="12"/>
  <c r="Y69" i="12" s="1"/>
  <c r="B69" i="16"/>
  <c r="B69" i="52"/>
  <c r="Z69" i="52" s="1"/>
  <c r="B69" i="32"/>
  <c r="Y69" i="32" s="1"/>
  <c r="Y18" i="3"/>
  <c r="AA18" i="3"/>
  <c r="Z19" i="9"/>
  <c r="Z19" i="12"/>
  <c r="Y18" i="32"/>
  <c r="AA18" i="32"/>
  <c r="Y118" i="9"/>
  <c r="Y69" i="4"/>
  <c r="D70" i="4"/>
  <c r="D70" i="14"/>
  <c r="D70" i="15"/>
  <c r="D70" i="3"/>
  <c r="D119" i="6"/>
  <c r="D119" i="7"/>
  <c r="D119" i="8"/>
  <c r="D119" i="5"/>
  <c r="D119" i="9"/>
  <c r="D119" i="10"/>
  <c r="D119" i="11"/>
  <c r="D119" i="12"/>
  <c r="D119" i="16"/>
  <c r="D119" i="32"/>
  <c r="D119" i="52"/>
  <c r="Z420" i="11"/>
  <c r="Z69" i="4"/>
  <c r="B171" i="4"/>
  <c r="B171" i="14"/>
  <c r="B171" i="15"/>
  <c r="Y171" i="15" s="1"/>
  <c r="B171" i="3"/>
  <c r="Y171" i="3" s="1"/>
  <c r="B220" i="6"/>
  <c r="Y220" i="6" s="1"/>
  <c r="B220" i="5"/>
  <c r="B220" i="8"/>
  <c r="B220" i="7"/>
  <c r="Y220" i="7" s="1"/>
  <c r="B220" i="9"/>
  <c r="Y220" i="9" s="1"/>
  <c r="B220" i="10"/>
  <c r="B220" i="11"/>
  <c r="Y220" i="11" s="1"/>
  <c r="B220" i="12"/>
  <c r="Y220" i="12" s="1"/>
  <c r="B220" i="32"/>
  <c r="Y220" i="32" s="1"/>
  <c r="B220" i="16"/>
  <c r="B220" i="52"/>
  <c r="Z419" i="16"/>
  <c r="B19" i="4"/>
  <c r="B19" i="14"/>
  <c r="B19" i="15"/>
  <c r="Y19" i="15" s="1"/>
  <c r="B19" i="3"/>
  <c r="Y19" i="3" s="1"/>
  <c r="B19" i="5"/>
  <c r="B19" i="6"/>
  <c r="B19" i="7"/>
  <c r="Y19" i="7" s="1"/>
  <c r="B19" i="8"/>
  <c r="B19" i="9"/>
  <c r="B19" i="10"/>
  <c r="B19" i="11"/>
  <c r="Y19" i="11" s="1"/>
  <c r="B19" i="16"/>
  <c r="Z19" i="16" s="1"/>
  <c r="B19" i="12"/>
  <c r="B19" i="32"/>
  <c r="B19" i="52"/>
  <c r="AA19" i="52" s="1"/>
  <c r="Z69" i="5"/>
  <c r="Z318" i="12"/>
  <c r="Y18" i="6"/>
  <c r="AA18" i="6"/>
  <c r="AA19" i="6" s="1"/>
  <c r="Y419" i="9"/>
  <c r="Y118" i="8"/>
  <c r="Z170" i="15"/>
  <c r="D69" i="5"/>
  <c r="D69" i="6"/>
  <c r="D69" i="7"/>
  <c r="D69" i="8"/>
  <c r="D69" i="9"/>
  <c r="D69" i="10"/>
  <c r="D69" i="11"/>
  <c r="D69" i="16"/>
  <c r="D69" i="32"/>
  <c r="D69" i="12"/>
  <c r="D69" i="52"/>
  <c r="Z68" i="11"/>
  <c r="Y318" i="11"/>
  <c r="Y68" i="10"/>
  <c r="Y219" i="12"/>
  <c r="Y219" i="5"/>
  <c r="Z419" i="32"/>
  <c r="Y167" i="7"/>
  <c r="K216" i="18"/>
  <c r="C172" i="4"/>
  <c r="C172" i="14"/>
  <c r="C172" i="15"/>
  <c r="C172" i="3"/>
  <c r="C221" i="6"/>
  <c r="C221" i="5"/>
  <c r="C221" i="8"/>
  <c r="C221" i="9"/>
  <c r="C221" i="7"/>
  <c r="C221" i="10"/>
  <c r="C221" i="11"/>
  <c r="C221" i="12"/>
  <c r="C221" i="16"/>
  <c r="C221" i="52"/>
  <c r="C221" i="32"/>
  <c r="D420" i="9"/>
  <c r="D420" i="10"/>
  <c r="D420" i="11"/>
  <c r="D420" i="12"/>
  <c r="D420" i="16"/>
  <c r="D420" i="32"/>
  <c r="D420" i="52"/>
  <c r="Z220" i="52"/>
  <c r="Z19" i="5"/>
  <c r="Z220" i="8"/>
  <c r="Z68" i="8"/>
  <c r="Z69" i="8" s="1"/>
  <c r="Z167" i="16"/>
  <c r="AA18" i="14"/>
  <c r="AA19" i="14" s="1"/>
  <c r="K68" i="18"/>
  <c r="C70" i="5"/>
  <c r="C70" i="6"/>
  <c r="C70" i="7"/>
  <c r="C70" i="8"/>
  <c r="C70" i="9"/>
  <c r="C70" i="10"/>
  <c r="C70" i="11"/>
  <c r="C70" i="16"/>
  <c r="C70" i="12"/>
  <c r="C70" i="32"/>
  <c r="C70" i="52"/>
  <c r="K314" i="18"/>
  <c r="C320" i="9"/>
  <c r="C320" i="10"/>
  <c r="C320" i="11"/>
  <c r="C320" i="12"/>
  <c r="C320" i="32"/>
  <c r="C320" i="16"/>
  <c r="C320" i="52"/>
  <c r="Z19" i="6"/>
  <c r="D19" i="4"/>
  <c r="D19" i="14"/>
  <c r="D19" i="15"/>
  <c r="D19" i="3"/>
  <c r="D19" i="6"/>
  <c r="D19" i="5"/>
  <c r="D19" i="7"/>
  <c r="D19" i="8"/>
  <c r="D19" i="9"/>
  <c r="D19" i="10"/>
  <c r="D19" i="11"/>
  <c r="D19" i="12"/>
  <c r="D19" i="16"/>
  <c r="D19" i="32"/>
  <c r="D19" i="52"/>
  <c r="I20" i="18"/>
  <c r="C20" i="4"/>
  <c r="C20" i="14"/>
  <c r="C20" i="15"/>
  <c r="C20" i="3"/>
  <c r="C20" i="5"/>
  <c r="C20" i="6"/>
  <c r="C20" i="7"/>
  <c r="C20" i="8"/>
  <c r="C20" i="9"/>
  <c r="C20" i="10"/>
  <c r="C20" i="11"/>
  <c r="C20" i="12"/>
  <c r="C20" i="16"/>
  <c r="C20" i="52"/>
  <c r="C20" i="32"/>
  <c r="K19" i="18"/>
  <c r="G19" i="18"/>
  <c r="Z419" i="10"/>
  <c r="Y18" i="12"/>
  <c r="AA18" i="12"/>
  <c r="AA19" i="12" s="1"/>
  <c r="Y118" i="32"/>
  <c r="Y118" i="7"/>
  <c r="Z318" i="9"/>
  <c r="Z319" i="9" s="1"/>
  <c r="Z167" i="6"/>
  <c r="Z18" i="14"/>
  <c r="Z19" i="14" s="1"/>
  <c r="Y318" i="10"/>
  <c r="Y68" i="9"/>
  <c r="Z171" i="14"/>
  <c r="Y219" i="16"/>
  <c r="Y170" i="3"/>
  <c r="Z168" i="7"/>
  <c r="Y167" i="5"/>
  <c r="Z18" i="3"/>
  <c r="Z19" i="3" s="1"/>
  <c r="Y18" i="16"/>
  <c r="AA18" i="16"/>
  <c r="Z171" i="4"/>
  <c r="B70" i="4"/>
  <c r="B70" i="14"/>
  <c r="Y70" i="14" s="1"/>
  <c r="B70" i="15"/>
  <c r="Y70" i="15" s="1"/>
  <c r="B70" i="3"/>
  <c r="B119" i="5"/>
  <c r="B119" i="6"/>
  <c r="B119" i="7"/>
  <c r="Z119" i="7" s="1"/>
  <c r="B119" i="8"/>
  <c r="B119" i="9"/>
  <c r="B119" i="10"/>
  <c r="Y119" i="10" s="1"/>
  <c r="B119" i="11"/>
  <c r="Y119" i="11" s="1"/>
  <c r="B119" i="16"/>
  <c r="B119" i="12"/>
  <c r="Z119" i="12" s="1"/>
  <c r="B119" i="52"/>
  <c r="Z119" i="52" s="1"/>
  <c r="B119" i="32"/>
  <c r="K414" i="18"/>
  <c r="C421" i="9"/>
  <c r="C421" i="10"/>
  <c r="C421" i="11"/>
  <c r="C421" i="12"/>
  <c r="C421" i="32"/>
  <c r="C421" i="16"/>
  <c r="C421" i="52"/>
  <c r="Z118" i="9"/>
  <c r="Z168" i="8"/>
  <c r="D119" i="4"/>
  <c r="D119" i="14"/>
  <c r="D119" i="15"/>
  <c r="D119" i="3"/>
  <c r="D168" i="6"/>
  <c r="D168" i="5"/>
  <c r="D168" i="7"/>
  <c r="D168" i="8"/>
  <c r="D168" i="9"/>
  <c r="D168" i="10"/>
  <c r="D168" i="11"/>
  <c r="D168" i="12"/>
  <c r="D168" i="52"/>
  <c r="D168" i="16"/>
  <c r="D168" i="32"/>
  <c r="Y18" i="11"/>
  <c r="AA18" i="11"/>
  <c r="AA19" i="11" s="1"/>
  <c r="Y118" i="16"/>
  <c r="Y69" i="3"/>
  <c r="Y119" i="12"/>
  <c r="Z220" i="10"/>
  <c r="Y68" i="7"/>
  <c r="Z18" i="15"/>
  <c r="Z419" i="9"/>
  <c r="Z420" i="9" s="1"/>
  <c r="Y219" i="10"/>
  <c r="Y170" i="14"/>
  <c r="Z219" i="9"/>
  <c r="Z220" i="9" s="1"/>
  <c r="Y118" i="3"/>
  <c r="Z118" i="6"/>
  <c r="Z119" i="6" s="1"/>
  <c r="Z68" i="10"/>
  <c r="Z69" i="10" s="1"/>
  <c r="Z68" i="32"/>
  <c r="Y220" i="5"/>
  <c r="Z170" i="3"/>
  <c r="Z171" i="3" s="1"/>
  <c r="Y167" i="11"/>
  <c r="Y118" i="15"/>
  <c r="B319" i="9"/>
  <c r="B319" i="10"/>
  <c r="B319" i="11"/>
  <c r="B319" i="12"/>
  <c r="B319" i="32"/>
  <c r="B319" i="16"/>
  <c r="B319" i="52"/>
  <c r="Y319" i="9" s="1"/>
  <c r="Z69" i="9"/>
  <c r="D171" i="4"/>
  <c r="D171" i="14"/>
  <c r="D171" i="15"/>
  <c r="D171" i="3"/>
  <c r="D220" i="6"/>
  <c r="D220" i="5"/>
  <c r="D220" i="7"/>
  <c r="D220" i="8"/>
  <c r="D220" i="9"/>
  <c r="D220" i="10"/>
  <c r="D220" i="11"/>
  <c r="D220" i="12"/>
  <c r="D220" i="16"/>
  <c r="D220" i="52"/>
  <c r="D220" i="32"/>
  <c r="K117" i="18"/>
  <c r="C71" i="4"/>
  <c r="C71" i="14"/>
  <c r="C71" i="15"/>
  <c r="C120" i="5"/>
  <c r="C71" i="3"/>
  <c r="C120" i="6"/>
  <c r="C120" i="7"/>
  <c r="C120" i="8"/>
  <c r="C120" i="9"/>
  <c r="C120" i="10"/>
  <c r="C120" i="11"/>
  <c r="C120" i="12"/>
  <c r="C120" i="16"/>
  <c r="C120" i="52"/>
  <c r="C120" i="32"/>
  <c r="B420" i="9"/>
  <c r="B420" i="10"/>
  <c r="B420" i="11"/>
  <c r="B420" i="12"/>
  <c r="B420" i="16"/>
  <c r="B420" i="32"/>
  <c r="B420" i="52"/>
  <c r="Z420" i="52" s="1"/>
  <c r="Z220" i="5"/>
  <c r="AA19" i="5"/>
  <c r="K165" i="18"/>
  <c r="C120" i="4"/>
  <c r="C120" i="14"/>
  <c r="C120" i="15"/>
  <c r="C169" i="6"/>
  <c r="C169" i="5"/>
  <c r="C120" i="3"/>
  <c r="C169" i="7"/>
  <c r="C169" i="9"/>
  <c r="C169" i="8"/>
  <c r="C169" i="10"/>
  <c r="C169" i="12"/>
  <c r="C169" i="16"/>
  <c r="C169" i="11"/>
  <c r="C169" i="32"/>
  <c r="C169" i="52"/>
  <c r="Z219" i="11"/>
  <c r="Z220" i="11" s="1"/>
  <c r="Y18" i="4"/>
  <c r="AA18" i="4"/>
  <c r="Y419" i="12"/>
  <c r="Y118" i="12"/>
  <c r="Y69" i="15"/>
  <c r="Z220" i="16"/>
  <c r="Z69" i="15"/>
  <c r="Y318" i="32"/>
  <c r="Y68" i="12"/>
  <c r="Y68" i="5"/>
  <c r="Y219" i="7"/>
  <c r="Z70" i="14"/>
  <c r="Y18" i="10"/>
  <c r="AA18" i="10"/>
  <c r="AA19" i="10" s="1"/>
  <c r="Y118" i="11"/>
  <c r="Y118" i="5"/>
  <c r="Z319" i="11"/>
  <c r="D319" i="9"/>
  <c r="D319" i="10"/>
  <c r="D319" i="11"/>
  <c r="D319" i="12"/>
  <c r="D319" i="16"/>
  <c r="D319" i="52"/>
  <c r="D319" i="32"/>
  <c r="AA18" i="7"/>
  <c r="B119" i="4"/>
  <c r="Z119" i="4" s="1"/>
  <c r="B119" i="14"/>
  <c r="B119" i="15"/>
  <c r="Y119" i="15" s="1"/>
  <c r="B119" i="3"/>
  <c r="Y119" i="3" s="1"/>
  <c r="B168" i="5"/>
  <c r="B168" i="7"/>
  <c r="B168" i="6"/>
  <c r="Y168" i="6" s="1"/>
  <c r="B168" i="8"/>
  <c r="B168" i="9"/>
  <c r="Z168" i="9" s="1"/>
  <c r="B168" i="10"/>
  <c r="B168" i="11"/>
  <c r="Y168" i="11" s="1"/>
  <c r="B168" i="12"/>
  <c r="Y168" i="12" s="1"/>
  <c r="B168" i="16"/>
  <c r="B168" i="32"/>
  <c r="B168" i="52"/>
  <c r="Z168" i="52" s="1"/>
  <c r="Z19" i="4"/>
  <c r="Z219" i="6"/>
  <c r="Z68" i="6"/>
  <c r="Z69" i="6" s="1"/>
  <c r="Z18" i="11"/>
  <c r="Z19" i="11" s="1"/>
  <c r="Y18" i="8"/>
  <c r="Z18" i="32"/>
  <c r="Z19" i="32" s="1"/>
  <c r="Y419" i="11"/>
  <c r="Y118" i="10"/>
  <c r="Y69" i="14"/>
  <c r="Z18" i="7"/>
  <c r="Z19" i="7" s="1"/>
  <c r="Z168" i="5"/>
  <c r="Z118" i="32"/>
  <c r="Z119" i="32" s="1"/>
  <c r="Y318" i="16"/>
  <c r="Y68" i="16"/>
  <c r="Z118" i="11"/>
  <c r="Y219" i="8"/>
  <c r="Z168" i="32"/>
  <c r="Y167" i="9"/>
  <c r="Y118" i="4"/>
  <c r="I415" i="18"/>
  <c r="G414" i="18"/>
  <c r="I315" i="18"/>
  <c r="G314" i="18"/>
  <c r="I217" i="18"/>
  <c r="G216" i="18"/>
  <c r="I166" i="18"/>
  <c r="G165" i="18"/>
  <c r="I118" i="18"/>
  <c r="G117" i="18"/>
  <c r="G68" i="18"/>
  <c r="I69" i="18"/>
  <c r="Z120" i="7" l="1"/>
  <c r="K118" i="18"/>
  <c r="C72" i="4"/>
  <c r="C72" i="14"/>
  <c r="C72" i="15"/>
  <c r="C72" i="3"/>
  <c r="C121" i="5"/>
  <c r="C121" i="6"/>
  <c r="C121" i="7"/>
  <c r="C121" i="8"/>
  <c r="C121" i="9"/>
  <c r="C121" i="10"/>
  <c r="C121" i="11"/>
  <c r="C121" i="12"/>
  <c r="C121" i="16"/>
  <c r="C121" i="32"/>
  <c r="C121" i="52"/>
  <c r="Y119" i="6"/>
  <c r="Z69" i="11"/>
  <c r="B120" i="4"/>
  <c r="Z120" i="4" s="1"/>
  <c r="B120" i="14"/>
  <c r="B120" i="15"/>
  <c r="Y120" i="15" s="1"/>
  <c r="B120" i="3"/>
  <c r="B169" i="6"/>
  <c r="B169" i="5"/>
  <c r="B169" i="7"/>
  <c r="B169" i="8"/>
  <c r="Y169" i="8" s="1"/>
  <c r="B169" i="9"/>
  <c r="B169" i="10"/>
  <c r="B169" i="11"/>
  <c r="Y169" i="11" s="1"/>
  <c r="B169" i="12"/>
  <c r="B169" i="16"/>
  <c r="B169" i="52"/>
  <c r="Y169" i="32" s="1"/>
  <c r="B169" i="32"/>
  <c r="AA19" i="7"/>
  <c r="Y168" i="32"/>
  <c r="Y168" i="7"/>
  <c r="Z168" i="12"/>
  <c r="Z169" i="12" s="1"/>
  <c r="Y420" i="9"/>
  <c r="D71" i="4"/>
  <c r="D71" i="14"/>
  <c r="D71" i="15"/>
  <c r="D120" i="5"/>
  <c r="D71" i="3"/>
  <c r="D120" i="6"/>
  <c r="D120" i="7"/>
  <c r="D120" i="8"/>
  <c r="D120" i="9"/>
  <c r="D120" i="10"/>
  <c r="D120" i="12"/>
  <c r="D120" i="11"/>
  <c r="D120" i="16"/>
  <c r="D120" i="52"/>
  <c r="D120" i="32"/>
  <c r="Z19" i="15"/>
  <c r="Y119" i="5"/>
  <c r="Z172" i="14"/>
  <c r="Z220" i="7"/>
  <c r="Y19" i="32"/>
  <c r="AA19" i="32"/>
  <c r="Y19" i="6"/>
  <c r="Y220" i="8"/>
  <c r="Z70" i="4"/>
  <c r="Z69" i="12"/>
  <c r="Y69" i="6"/>
  <c r="K217" i="18"/>
  <c r="C173" i="4"/>
  <c r="C173" i="14"/>
  <c r="C173" i="15"/>
  <c r="C173" i="3"/>
  <c r="C222" i="6"/>
  <c r="C222" i="8"/>
  <c r="C222" i="7"/>
  <c r="C222" i="5"/>
  <c r="C222" i="10"/>
  <c r="C222" i="9"/>
  <c r="C222" i="11"/>
  <c r="C222" i="12"/>
  <c r="C222" i="16"/>
  <c r="C222" i="32"/>
  <c r="C222" i="52"/>
  <c r="Y420" i="32"/>
  <c r="Z169" i="8"/>
  <c r="K415" i="18"/>
  <c r="C422" i="9"/>
  <c r="C422" i="10"/>
  <c r="C422" i="11"/>
  <c r="C422" i="12"/>
  <c r="C422" i="32"/>
  <c r="C422" i="16"/>
  <c r="C422" i="52"/>
  <c r="Y420" i="10"/>
  <c r="Y319" i="10"/>
  <c r="D320" i="9"/>
  <c r="D320" i="10"/>
  <c r="D320" i="11"/>
  <c r="D320" i="12"/>
  <c r="D320" i="16"/>
  <c r="D320" i="32"/>
  <c r="D320" i="52"/>
  <c r="Z420" i="16"/>
  <c r="K166" i="18"/>
  <c r="C121" i="4"/>
  <c r="C121" i="14"/>
  <c r="C121" i="15"/>
  <c r="C121" i="3"/>
  <c r="C170" i="5"/>
  <c r="C170" i="6"/>
  <c r="C170" i="7"/>
  <c r="C170" i="8"/>
  <c r="C170" i="9"/>
  <c r="C170" i="10"/>
  <c r="C170" i="11"/>
  <c r="C170" i="16"/>
  <c r="C170" i="12"/>
  <c r="C170" i="32"/>
  <c r="C170" i="52"/>
  <c r="Y168" i="16"/>
  <c r="Y168" i="5"/>
  <c r="Z69" i="7"/>
  <c r="Y119" i="16"/>
  <c r="Y70" i="3"/>
  <c r="AA19" i="15"/>
  <c r="AA20" i="15" s="1"/>
  <c r="Z420" i="32"/>
  <c r="Y19" i="12"/>
  <c r="Y19" i="5"/>
  <c r="Y220" i="16"/>
  <c r="Z220" i="12"/>
  <c r="Z221" i="12" s="1"/>
  <c r="Z70" i="3"/>
  <c r="Y69" i="16"/>
  <c r="Y69" i="5"/>
  <c r="Z169" i="5"/>
  <c r="AA20" i="11"/>
  <c r="Y19" i="16"/>
  <c r="AA19" i="16"/>
  <c r="AA20" i="16" s="1"/>
  <c r="Y319" i="16"/>
  <c r="Z119" i="3"/>
  <c r="Z120" i="3" s="1"/>
  <c r="Z319" i="52"/>
  <c r="Y168" i="10"/>
  <c r="Y119" i="14"/>
  <c r="Z119" i="15"/>
  <c r="Z319" i="10"/>
  <c r="Y120" i="4"/>
  <c r="Y420" i="16"/>
  <c r="Y319" i="32"/>
  <c r="Z221" i="9"/>
  <c r="Z168" i="10"/>
  <c r="Z169" i="10" s="1"/>
  <c r="Y119" i="9"/>
  <c r="Y70" i="4"/>
  <c r="Z169" i="7"/>
  <c r="Z420" i="10"/>
  <c r="AA20" i="14"/>
  <c r="D172" i="4"/>
  <c r="D172" i="14"/>
  <c r="D172" i="15"/>
  <c r="D172" i="3"/>
  <c r="D221" i="5"/>
  <c r="D221" i="6"/>
  <c r="D221" i="8"/>
  <c r="D221" i="7"/>
  <c r="D221" i="9"/>
  <c r="D221" i="10"/>
  <c r="D221" i="11"/>
  <c r="D221" i="12"/>
  <c r="D221" i="16"/>
  <c r="D221" i="52"/>
  <c r="D221" i="32"/>
  <c r="Y19" i="10"/>
  <c r="Y19" i="14"/>
  <c r="Z119" i="5"/>
  <c r="Z119" i="16"/>
  <c r="Z120" i="16" s="1"/>
  <c r="B172" i="4"/>
  <c r="B172" i="14"/>
  <c r="B172" i="15"/>
  <c r="Y172" i="15" s="1"/>
  <c r="B172" i="3"/>
  <c r="B221" i="6"/>
  <c r="B221" i="5"/>
  <c r="Y221" i="5" s="1"/>
  <c r="B221" i="8"/>
  <c r="Z221" i="8" s="1"/>
  <c r="B221" i="7"/>
  <c r="Y221" i="7" s="1"/>
  <c r="B221" i="9"/>
  <c r="B221" i="10"/>
  <c r="B221" i="11"/>
  <c r="Y221" i="11" s="1"/>
  <c r="B221" i="12"/>
  <c r="B221" i="32"/>
  <c r="B221" i="16"/>
  <c r="Y221" i="16" s="1"/>
  <c r="B221" i="52"/>
  <c r="Z221" i="52" s="1"/>
  <c r="Z172" i="3"/>
  <c r="D70" i="5"/>
  <c r="D70" i="6"/>
  <c r="D70" i="7"/>
  <c r="D70" i="8"/>
  <c r="D70" i="9"/>
  <c r="D70" i="10"/>
  <c r="D70" i="11"/>
  <c r="D70" i="16"/>
  <c r="D70" i="12"/>
  <c r="D70" i="32"/>
  <c r="D70" i="52"/>
  <c r="D421" i="9"/>
  <c r="D421" i="10"/>
  <c r="D421" i="11"/>
  <c r="D421" i="12"/>
  <c r="D421" i="16"/>
  <c r="D421" i="32"/>
  <c r="D421" i="52"/>
  <c r="Y119" i="8"/>
  <c r="Z172" i="4"/>
  <c r="Z168" i="11"/>
  <c r="B20" i="4"/>
  <c r="Y20" i="4" s="1"/>
  <c r="B20" i="14"/>
  <c r="Z20" i="14" s="1"/>
  <c r="B20" i="15"/>
  <c r="B20" i="3"/>
  <c r="Y20" i="3" s="1"/>
  <c r="B20" i="5"/>
  <c r="B20" i="6"/>
  <c r="Z20" i="6" s="1"/>
  <c r="B20" i="7"/>
  <c r="Y20" i="7" s="1"/>
  <c r="B20" i="8"/>
  <c r="Y20" i="8" s="1"/>
  <c r="B20" i="9"/>
  <c r="Y20" i="9" s="1"/>
  <c r="B20" i="10"/>
  <c r="AA20" i="10" s="1"/>
  <c r="B20" i="11"/>
  <c r="Y20" i="11" s="1"/>
  <c r="B20" i="12"/>
  <c r="Y20" i="12" s="1"/>
  <c r="B20" i="52"/>
  <c r="AA20" i="52" s="1"/>
  <c r="B20" i="16"/>
  <c r="Z20" i="16" s="1"/>
  <c r="B20" i="32"/>
  <c r="Z20" i="32" s="1"/>
  <c r="Z168" i="16"/>
  <c r="Z169" i="16" s="1"/>
  <c r="Z119" i="14"/>
  <c r="Z120" i="14" s="1"/>
  <c r="Z171" i="15"/>
  <c r="Z319" i="12"/>
  <c r="Z320" i="12" s="1"/>
  <c r="Y19" i="9"/>
  <c r="AA19" i="9"/>
  <c r="Y19" i="4"/>
  <c r="AA19" i="4"/>
  <c r="Y220" i="10"/>
  <c r="Y171" i="14"/>
  <c r="AA19" i="3"/>
  <c r="Y69" i="9"/>
  <c r="Z319" i="32"/>
  <c r="Z320" i="32" s="1"/>
  <c r="Z20" i="5"/>
  <c r="Z319" i="16"/>
  <c r="K69" i="18"/>
  <c r="C71" i="6"/>
  <c r="C71" i="5"/>
  <c r="C71" i="7"/>
  <c r="C71" i="8"/>
  <c r="C71" i="9"/>
  <c r="C71" i="10"/>
  <c r="C71" i="11"/>
  <c r="C71" i="12"/>
  <c r="C71" i="16"/>
  <c r="C71" i="32"/>
  <c r="C71" i="52"/>
  <c r="B320" i="9"/>
  <c r="Y320" i="9" s="1"/>
  <c r="B320" i="10"/>
  <c r="Y320" i="10" s="1"/>
  <c r="B320" i="12"/>
  <c r="B320" i="11"/>
  <c r="Y320" i="11" s="1"/>
  <c r="B320" i="32"/>
  <c r="Y320" i="32" s="1"/>
  <c r="B320" i="16"/>
  <c r="Y320" i="16" s="1"/>
  <c r="B320" i="52"/>
  <c r="Z169" i="32"/>
  <c r="Z70" i="6"/>
  <c r="B70" i="5"/>
  <c r="Y70" i="5" s="1"/>
  <c r="B70" i="6"/>
  <c r="B70" i="7"/>
  <c r="Y70" i="7" s="1"/>
  <c r="B70" i="8"/>
  <c r="Y70" i="8" s="1"/>
  <c r="B70" i="9"/>
  <c r="Y70" i="9" s="1"/>
  <c r="B70" i="10"/>
  <c r="Y70" i="10" s="1"/>
  <c r="B70" i="11"/>
  <c r="Y70" i="11" s="1"/>
  <c r="B70" i="16"/>
  <c r="Y70" i="16" s="1"/>
  <c r="B70" i="12"/>
  <c r="Y70" i="12" s="1"/>
  <c r="B70" i="52"/>
  <c r="Z70" i="52" s="1"/>
  <c r="B70" i="32"/>
  <c r="Y70" i="32" s="1"/>
  <c r="K315" i="18"/>
  <c r="C321" i="9"/>
  <c r="C321" i="11"/>
  <c r="C321" i="10"/>
  <c r="C321" i="12"/>
  <c r="C321" i="16"/>
  <c r="C321" i="32"/>
  <c r="C321" i="52"/>
  <c r="Z20" i="7"/>
  <c r="Z220" i="6"/>
  <c r="Z221" i="6" s="1"/>
  <c r="Y168" i="9"/>
  <c r="Y119" i="4"/>
  <c r="Z70" i="15"/>
  <c r="Z71" i="15" s="1"/>
  <c r="D120" i="4"/>
  <c r="D120" i="14"/>
  <c r="D120" i="15"/>
  <c r="D120" i="3"/>
  <c r="D169" i="6"/>
  <c r="D169" i="5"/>
  <c r="D169" i="8"/>
  <c r="D169" i="7"/>
  <c r="D169" i="9"/>
  <c r="D169" i="10"/>
  <c r="D169" i="11"/>
  <c r="D169" i="12"/>
  <c r="D169" i="16"/>
  <c r="D169" i="32"/>
  <c r="D169" i="52"/>
  <c r="Y420" i="12"/>
  <c r="Y319" i="12"/>
  <c r="Z221" i="10"/>
  <c r="Z119" i="9"/>
  <c r="B71" i="4"/>
  <c r="Y71" i="4" s="1"/>
  <c r="B71" i="14"/>
  <c r="B71" i="15"/>
  <c r="Y71" i="15" s="1"/>
  <c r="B71" i="3"/>
  <c r="Y71" i="3" s="1"/>
  <c r="B120" i="6"/>
  <c r="Z120" i="6" s="1"/>
  <c r="B120" i="5"/>
  <c r="B120" i="7"/>
  <c r="Y120" i="7" s="1"/>
  <c r="B120" i="8"/>
  <c r="Y120" i="8" s="1"/>
  <c r="B120" i="9"/>
  <c r="Y120" i="9" s="1"/>
  <c r="B120" i="10"/>
  <c r="B120" i="11"/>
  <c r="Y120" i="11" s="1"/>
  <c r="B120" i="12"/>
  <c r="Y120" i="12" s="1"/>
  <c r="B120" i="52"/>
  <c r="Y120" i="16" s="1"/>
  <c r="B120" i="16"/>
  <c r="B120" i="32"/>
  <c r="Y120" i="32" s="1"/>
  <c r="B421" i="9"/>
  <c r="Y421" i="9" s="1"/>
  <c r="B421" i="10"/>
  <c r="Y421" i="10" s="1"/>
  <c r="B421" i="11"/>
  <c r="Y421" i="11" s="1"/>
  <c r="B421" i="12"/>
  <c r="Y421" i="12" s="1"/>
  <c r="B421" i="32"/>
  <c r="Y421" i="32" s="1"/>
  <c r="B421" i="16"/>
  <c r="B421" i="52"/>
  <c r="Z421" i="52" s="1"/>
  <c r="Z119" i="11"/>
  <c r="Z120" i="11" s="1"/>
  <c r="Y168" i="8"/>
  <c r="Z221" i="16"/>
  <c r="Y420" i="11"/>
  <c r="Y319" i="11"/>
  <c r="Z69" i="32"/>
  <c r="Z70" i="32" s="1"/>
  <c r="Y119" i="32"/>
  <c r="Y119" i="7"/>
  <c r="Z220" i="32"/>
  <c r="Z221" i="32" s="1"/>
  <c r="Z168" i="6"/>
  <c r="Z169" i="6" s="1"/>
  <c r="D20" i="4"/>
  <c r="D20" i="14"/>
  <c r="D20" i="15"/>
  <c r="D20" i="3"/>
  <c r="D20" i="5"/>
  <c r="D20" i="6"/>
  <c r="D20" i="7"/>
  <c r="D20" i="8"/>
  <c r="D20" i="9"/>
  <c r="D20" i="10"/>
  <c r="D20" i="11"/>
  <c r="D20" i="16"/>
  <c r="D20" i="12"/>
  <c r="D20" i="32"/>
  <c r="D20" i="52"/>
  <c r="I21" i="18"/>
  <c r="C21" i="4"/>
  <c r="C21" i="14"/>
  <c r="C21" i="15"/>
  <c r="C21" i="3"/>
  <c r="C21" i="5"/>
  <c r="C21" i="6"/>
  <c r="C21" i="7"/>
  <c r="C21" i="8"/>
  <c r="C21" i="9"/>
  <c r="C21" i="10"/>
  <c r="C21" i="11"/>
  <c r="C21" i="16"/>
  <c r="C21" i="12"/>
  <c r="C21" i="32"/>
  <c r="C21" i="52"/>
  <c r="K20" i="18"/>
  <c r="G20" i="18"/>
  <c r="Z420" i="12"/>
  <c r="Z421" i="12" s="1"/>
  <c r="Z119" i="8"/>
  <c r="Z120" i="8" s="1"/>
  <c r="Y221" i="8"/>
  <c r="Z70" i="5"/>
  <c r="Y19" i="8"/>
  <c r="AA19" i="8"/>
  <c r="AA20" i="8" s="1"/>
  <c r="Y171" i="4"/>
  <c r="Y69" i="8"/>
  <c r="G415" i="18"/>
  <c r="I416" i="18"/>
  <c r="G315" i="18"/>
  <c r="I316" i="18"/>
  <c r="G217" i="18"/>
  <c r="I218" i="18"/>
  <c r="I167" i="18"/>
  <c r="G166" i="18"/>
  <c r="G118" i="18"/>
  <c r="I119" i="18"/>
  <c r="G69" i="18"/>
  <c r="I70" i="18"/>
  <c r="Z121" i="4" l="1"/>
  <c r="Z121" i="6"/>
  <c r="B72" i="4"/>
  <c r="B72" i="14"/>
  <c r="Y72" i="14" s="1"/>
  <c r="B72" i="15"/>
  <c r="Y72" i="15" s="1"/>
  <c r="B72" i="3"/>
  <c r="B121" i="5"/>
  <c r="B121" i="6"/>
  <c r="B121" i="7"/>
  <c r="B121" i="8"/>
  <c r="B121" i="9"/>
  <c r="B121" i="10"/>
  <c r="Y121" i="10" s="1"/>
  <c r="B121" i="11"/>
  <c r="Y121" i="11" s="1"/>
  <c r="B121" i="12"/>
  <c r="B121" i="16"/>
  <c r="B121" i="32"/>
  <c r="Y121" i="32" s="1"/>
  <c r="B121" i="52"/>
  <c r="Z20" i="9"/>
  <c r="Z21" i="9" s="1"/>
  <c r="Y20" i="15"/>
  <c r="Y221" i="10"/>
  <c r="Y172" i="14"/>
  <c r="Z421" i="10"/>
  <c r="Z20" i="10"/>
  <c r="Z421" i="32"/>
  <c r="D422" i="9"/>
  <c r="D422" i="10"/>
  <c r="D422" i="11"/>
  <c r="D422" i="12"/>
  <c r="D422" i="16"/>
  <c r="D422" i="32"/>
  <c r="D422" i="52"/>
  <c r="Z70" i="12"/>
  <c r="Y169" i="10"/>
  <c r="Y120" i="14"/>
  <c r="Z120" i="12"/>
  <c r="Z121" i="12" s="1"/>
  <c r="Z121" i="7"/>
  <c r="B121" i="4"/>
  <c r="B121" i="14"/>
  <c r="B121" i="15"/>
  <c r="B121" i="3"/>
  <c r="Y121" i="3" s="1"/>
  <c r="B170" i="6"/>
  <c r="Y170" i="6" s="1"/>
  <c r="B170" i="5"/>
  <c r="Z170" i="5" s="1"/>
  <c r="B170" i="8"/>
  <c r="B170" i="7"/>
  <c r="B170" i="9"/>
  <c r="B170" i="10"/>
  <c r="B170" i="11"/>
  <c r="B170" i="12"/>
  <c r="Y170" i="12" s="1"/>
  <c r="B170" i="16"/>
  <c r="Y170" i="16" s="1"/>
  <c r="B170" i="32"/>
  <c r="B170" i="52"/>
  <c r="K167" i="18"/>
  <c r="C122" i="4"/>
  <c r="C122" i="14"/>
  <c r="C122" i="15"/>
  <c r="C122" i="3"/>
  <c r="C171" i="6"/>
  <c r="C171" i="5"/>
  <c r="C171" i="7"/>
  <c r="C171" i="8"/>
  <c r="C171" i="9"/>
  <c r="C171" i="10"/>
  <c r="C171" i="11"/>
  <c r="C171" i="12"/>
  <c r="C171" i="52"/>
  <c r="C171" i="16"/>
  <c r="C171" i="32"/>
  <c r="Z320" i="11"/>
  <c r="Y120" i="10"/>
  <c r="Y71" i="14"/>
  <c r="AA20" i="3"/>
  <c r="Z172" i="15"/>
  <c r="Y20" i="10"/>
  <c r="Y20" i="14"/>
  <c r="Z20" i="11"/>
  <c r="Z21" i="11" s="1"/>
  <c r="Y221" i="9"/>
  <c r="Y172" i="4"/>
  <c r="Z320" i="52"/>
  <c r="Z71" i="4"/>
  <c r="Z72" i="4" s="1"/>
  <c r="Y169" i="9"/>
  <c r="Z71" i="14"/>
  <c r="Z20" i="12"/>
  <c r="Z121" i="16"/>
  <c r="Z170" i="7"/>
  <c r="Z170" i="8"/>
  <c r="AA20" i="7"/>
  <c r="Z70" i="11"/>
  <c r="Z70" i="16"/>
  <c r="Z321" i="32"/>
  <c r="AA21" i="14"/>
  <c r="Z20" i="4"/>
  <c r="Z120" i="9"/>
  <c r="Z121" i="9" s="1"/>
  <c r="D321" i="9"/>
  <c r="D321" i="10"/>
  <c r="D321" i="11"/>
  <c r="D321" i="12"/>
  <c r="D321" i="32"/>
  <c r="D321" i="16"/>
  <c r="D321" i="52"/>
  <c r="D71" i="5"/>
  <c r="D71" i="6"/>
  <c r="D71" i="7"/>
  <c r="D71" i="8"/>
  <c r="D71" i="9"/>
  <c r="D71" i="10"/>
  <c r="D71" i="11"/>
  <c r="D71" i="12"/>
  <c r="D71" i="16"/>
  <c r="D71" i="52"/>
  <c r="D71" i="32"/>
  <c r="Z170" i="16"/>
  <c r="Z169" i="11"/>
  <c r="Z170" i="11" s="1"/>
  <c r="Z120" i="5"/>
  <c r="Z121" i="5" s="1"/>
  <c r="Z71" i="3"/>
  <c r="Z72" i="3" s="1"/>
  <c r="D173" i="4"/>
  <c r="D173" i="14"/>
  <c r="D173" i="15"/>
  <c r="D173" i="3"/>
  <c r="D222" i="6"/>
  <c r="D222" i="5"/>
  <c r="D222" i="8"/>
  <c r="D222" i="7"/>
  <c r="D222" i="9"/>
  <c r="D222" i="10"/>
  <c r="D222" i="11"/>
  <c r="D222" i="12"/>
  <c r="D222" i="32"/>
  <c r="D222" i="52"/>
  <c r="D222" i="16"/>
  <c r="Y169" i="7"/>
  <c r="Z70" i="8"/>
  <c r="Z20" i="3"/>
  <c r="Z121" i="14"/>
  <c r="Z320" i="16"/>
  <c r="AA20" i="4"/>
  <c r="Y20" i="32"/>
  <c r="AA20" i="32"/>
  <c r="Z320" i="10"/>
  <c r="Z222" i="12"/>
  <c r="Z120" i="32"/>
  <c r="Z121" i="32" s="1"/>
  <c r="D121" i="4"/>
  <c r="D121" i="14"/>
  <c r="D121" i="15"/>
  <c r="D121" i="3"/>
  <c r="D170" i="5"/>
  <c r="D170" i="6"/>
  <c r="D170" i="7"/>
  <c r="D170" i="8"/>
  <c r="D170" i="9"/>
  <c r="D170" i="10"/>
  <c r="D170" i="11"/>
  <c r="D170" i="12"/>
  <c r="D170" i="16"/>
  <c r="D170" i="32"/>
  <c r="D170" i="52"/>
  <c r="Z120" i="10"/>
  <c r="Z20" i="15"/>
  <c r="Z21" i="15" s="1"/>
  <c r="Y169" i="5"/>
  <c r="Z169" i="9"/>
  <c r="Z170" i="9" s="1"/>
  <c r="B173" i="4"/>
  <c r="Y173" i="4" s="1"/>
  <c r="B173" i="15"/>
  <c r="Y173" i="15" s="1"/>
  <c r="B173" i="14"/>
  <c r="Z173" i="14" s="1"/>
  <c r="B173" i="3"/>
  <c r="Z173" i="3" s="1"/>
  <c r="B222" i="5"/>
  <c r="Y222" i="5" s="1"/>
  <c r="B222" i="6"/>
  <c r="Y222" i="6" s="1"/>
  <c r="B222" i="8"/>
  <c r="B222" i="7"/>
  <c r="B222" i="9"/>
  <c r="Y222" i="9" s="1"/>
  <c r="B222" i="11"/>
  <c r="Y222" i="11" s="1"/>
  <c r="B222" i="10"/>
  <c r="B222" i="12"/>
  <c r="Y222" i="12" s="1"/>
  <c r="B222" i="16"/>
  <c r="Y222" i="16" s="1"/>
  <c r="B222" i="32"/>
  <c r="Y222" i="32" s="1"/>
  <c r="B222" i="52"/>
  <c r="Y222" i="10" s="1"/>
  <c r="K70" i="18"/>
  <c r="C72" i="5"/>
  <c r="C72" i="6"/>
  <c r="C72" i="7"/>
  <c r="C72" i="8"/>
  <c r="C72" i="9"/>
  <c r="C72" i="10"/>
  <c r="C72" i="11"/>
  <c r="C72" i="16"/>
  <c r="C72" i="32"/>
  <c r="C72" i="12"/>
  <c r="C72" i="52"/>
  <c r="K316" i="18"/>
  <c r="C322" i="9"/>
  <c r="C322" i="10"/>
  <c r="C322" i="11"/>
  <c r="C322" i="12"/>
  <c r="C322" i="16"/>
  <c r="C322" i="32"/>
  <c r="C322" i="52"/>
  <c r="B71" i="6"/>
  <c r="B71" i="5"/>
  <c r="Z71" i="5" s="1"/>
  <c r="B71" i="7"/>
  <c r="B71" i="8"/>
  <c r="B71" i="9"/>
  <c r="B71" i="10"/>
  <c r="Y71" i="10" s="1"/>
  <c r="B71" i="11"/>
  <c r="Y71" i="11" s="1"/>
  <c r="B71" i="12"/>
  <c r="B71" i="16"/>
  <c r="B71" i="32"/>
  <c r="B71" i="52"/>
  <c r="Z71" i="52" s="1"/>
  <c r="B321" i="9"/>
  <c r="B321" i="10"/>
  <c r="B321" i="11"/>
  <c r="Y321" i="11" s="1"/>
  <c r="B321" i="16"/>
  <c r="Y321" i="16" s="1"/>
  <c r="B321" i="12"/>
  <c r="Y321" i="12" s="1"/>
  <c r="B321" i="52"/>
  <c r="B321" i="32"/>
  <c r="Y321" i="32" s="1"/>
  <c r="B21" i="4"/>
  <c r="B21" i="14"/>
  <c r="B21" i="15"/>
  <c r="B21" i="3"/>
  <c r="B21" i="5"/>
  <c r="Y21" i="5" s="1"/>
  <c r="B21" i="6"/>
  <c r="Z21" i="6" s="1"/>
  <c r="B21" i="7"/>
  <c r="Z21" i="7" s="1"/>
  <c r="B21" i="8"/>
  <c r="B21" i="9"/>
  <c r="B21" i="10"/>
  <c r="B21" i="11"/>
  <c r="B21" i="16"/>
  <c r="B21" i="52"/>
  <c r="Y21" i="32" s="1"/>
  <c r="B21" i="12"/>
  <c r="B21" i="32"/>
  <c r="Z21" i="32" s="1"/>
  <c r="Y421" i="16"/>
  <c r="Y120" i="5"/>
  <c r="Y70" i="6"/>
  <c r="Y320" i="12"/>
  <c r="Z421" i="11"/>
  <c r="Z422" i="11" s="1"/>
  <c r="Y20" i="16"/>
  <c r="Y20" i="6"/>
  <c r="AA20" i="6"/>
  <c r="Y221" i="32"/>
  <c r="Y221" i="6"/>
  <c r="Z170" i="10"/>
  <c r="Z120" i="15"/>
  <c r="Z121" i="15" s="1"/>
  <c r="Z20" i="8"/>
  <c r="Z320" i="9"/>
  <c r="Z321" i="9" s="1"/>
  <c r="Z70" i="10"/>
  <c r="Y169" i="16"/>
  <c r="Y169" i="6"/>
  <c r="Z169" i="52"/>
  <c r="Z170" i="52" s="1"/>
  <c r="B422" i="9"/>
  <c r="Y422" i="9" s="1"/>
  <c r="B422" i="10"/>
  <c r="Y422" i="10" s="1"/>
  <c r="B422" i="12"/>
  <c r="Y422" i="12" s="1"/>
  <c r="B422" i="11"/>
  <c r="Y422" i="11" s="1"/>
  <c r="B422" i="32"/>
  <c r="Y422" i="32" s="1"/>
  <c r="B422" i="16"/>
  <c r="Y422" i="16" s="1"/>
  <c r="B422" i="52"/>
  <c r="Z422" i="52" s="1"/>
  <c r="Z222" i="16"/>
  <c r="Z71" i="6"/>
  <c r="K218" i="18"/>
  <c r="C174" i="4"/>
  <c r="C174" i="14"/>
  <c r="C174" i="15"/>
  <c r="C174" i="3"/>
  <c r="C223" i="6"/>
  <c r="C223" i="5"/>
  <c r="C223" i="7"/>
  <c r="C223" i="8"/>
  <c r="C223" i="9"/>
  <c r="C223" i="10"/>
  <c r="C223" i="11"/>
  <c r="C223" i="12"/>
  <c r="C223" i="16"/>
  <c r="C223" i="32"/>
  <c r="C223" i="52"/>
  <c r="Z222" i="6"/>
  <c r="Z121" i="8"/>
  <c r="Z422" i="12"/>
  <c r="Z121" i="11"/>
  <c r="Z222" i="10"/>
  <c r="K119" i="18"/>
  <c r="C73" i="4"/>
  <c r="C73" i="14"/>
  <c r="C73" i="15"/>
  <c r="C73" i="3"/>
  <c r="C122" i="6"/>
  <c r="C122" i="5"/>
  <c r="C122" i="7"/>
  <c r="C122" i="8"/>
  <c r="C122" i="9"/>
  <c r="C122" i="10"/>
  <c r="C122" i="11"/>
  <c r="C122" i="12"/>
  <c r="C122" i="16"/>
  <c r="C122" i="32"/>
  <c r="C122" i="52"/>
  <c r="K416" i="18"/>
  <c r="C423" i="9"/>
  <c r="C423" i="10"/>
  <c r="C423" i="11"/>
  <c r="C423" i="12"/>
  <c r="C423" i="16"/>
  <c r="C423" i="32"/>
  <c r="C423" i="52"/>
  <c r="D21" i="4"/>
  <c r="D21" i="14"/>
  <c r="D21" i="15"/>
  <c r="D21" i="3"/>
  <c r="D21" i="5"/>
  <c r="D21" i="6"/>
  <c r="D21" i="7"/>
  <c r="D21" i="8"/>
  <c r="D21" i="9"/>
  <c r="D21" i="10"/>
  <c r="D21" i="11"/>
  <c r="D21" i="16"/>
  <c r="D21" i="12"/>
  <c r="D21" i="32"/>
  <c r="D21" i="52"/>
  <c r="I22" i="18"/>
  <c r="C22" i="4"/>
  <c r="C22" i="14"/>
  <c r="C22" i="15"/>
  <c r="C22" i="3"/>
  <c r="C22" i="5"/>
  <c r="C22" i="6"/>
  <c r="C22" i="7"/>
  <c r="C22" i="8"/>
  <c r="C22" i="9"/>
  <c r="C22" i="10"/>
  <c r="C22" i="11"/>
  <c r="C22" i="12"/>
  <c r="C22" i="16"/>
  <c r="C22" i="32"/>
  <c r="C22" i="52"/>
  <c r="K21" i="18"/>
  <c r="G21" i="18"/>
  <c r="Y120" i="6"/>
  <c r="Z221" i="11"/>
  <c r="AA20" i="9"/>
  <c r="AA21" i="9" s="1"/>
  <c r="Y20" i="5"/>
  <c r="AA20" i="5"/>
  <c r="Y221" i="12"/>
  <c r="Y172" i="3"/>
  <c r="AA20" i="12"/>
  <c r="AA21" i="12" s="1"/>
  <c r="Z70" i="7"/>
  <c r="Z421" i="16"/>
  <c r="Z421" i="9"/>
  <c r="Z221" i="7"/>
  <c r="Z222" i="7" s="1"/>
  <c r="Z70" i="9"/>
  <c r="Z71" i="9" s="1"/>
  <c r="Y169" i="12"/>
  <c r="Y120" i="3"/>
  <c r="Z221" i="5"/>
  <c r="Z222" i="5" s="1"/>
  <c r="D72" i="4"/>
  <c r="D72" i="14"/>
  <c r="D72" i="15"/>
  <c r="D72" i="3"/>
  <c r="D121" i="5"/>
  <c r="D121" i="6"/>
  <c r="D121" i="7"/>
  <c r="D121" i="8"/>
  <c r="D121" i="9"/>
  <c r="D121" i="10"/>
  <c r="D121" i="11"/>
  <c r="D121" i="12"/>
  <c r="D121" i="16"/>
  <c r="D121" i="32"/>
  <c r="D121" i="52"/>
  <c r="Z120" i="52"/>
  <c r="Z121" i="52" s="1"/>
  <c r="G416" i="18"/>
  <c r="I417" i="18"/>
  <c r="G316" i="18"/>
  <c r="I317" i="18"/>
  <c r="G218" i="18"/>
  <c r="I219" i="18"/>
  <c r="G167" i="18"/>
  <c r="I168" i="18"/>
  <c r="I120" i="18"/>
  <c r="G119" i="18"/>
  <c r="G70" i="18"/>
  <c r="I71" i="18"/>
  <c r="B20" i="49"/>
  <c r="B21" i="49" s="1"/>
  <c r="B22" i="49" s="1"/>
  <c r="B23" i="49" s="1"/>
  <c r="B24" i="49" s="1"/>
  <c r="B25" i="49" s="1"/>
  <c r="B26" i="49" s="1"/>
  <c r="B27" i="49" s="1"/>
  <c r="B28" i="49" s="1"/>
  <c r="B29" i="49" s="1"/>
  <c r="B30" i="49" s="1"/>
  <c r="B31" i="49" s="1"/>
  <c r="B32" i="49" s="1"/>
  <c r="B33" i="49" s="1"/>
  <c r="B34" i="49" s="1"/>
  <c r="B35" i="49" s="1"/>
  <c r="B36" i="49" s="1"/>
  <c r="B37" i="49" s="1"/>
  <c r="B38" i="49" s="1"/>
  <c r="B39" i="49" s="1"/>
  <c r="B40" i="49" s="1"/>
  <c r="B41" i="49" s="1"/>
  <c r="B42" i="49" s="1"/>
  <c r="AI3" i="52"/>
  <c r="AJ3" i="52" s="1"/>
  <c r="AK3" i="52" s="1"/>
  <c r="AL3" i="52" s="1"/>
  <c r="AM3" i="52" s="1"/>
  <c r="AN3" i="52" s="1"/>
  <c r="AO3" i="52" s="1"/>
  <c r="AP3" i="52" s="1"/>
  <c r="AQ3" i="52" s="1"/>
  <c r="AR3" i="52" s="1"/>
  <c r="AS3" i="52" s="1"/>
  <c r="AT3" i="52" s="1"/>
  <c r="AU3" i="52" s="1"/>
  <c r="AV3" i="52" s="1"/>
  <c r="AW3" i="52" s="1"/>
  <c r="AX3" i="52" s="1"/>
  <c r="C22" i="49"/>
  <c r="N42" i="49"/>
  <c r="P42" i="49" s="1"/>
  <c r="Q42" i="49" s="1"/>
  <c r="H38" i="49"/>
  <c r="N37" i="49"/>
  <c r="P37" i="49" s="1"/>
  <c r="Q37" i="49" s="1"/>
  <c r="H34" i="49"/>
  <c r="N33" i="49"/>
  <c r="O33" i="49" s="1"/>
  <c r="H29" i="49"/>
  <c r="N28" i="49"/>
  <c r="O28" i="49" s="1"/>
  <c r="N25" i="49"/>
  <c r="P25" i="49" s="1"/>
  <c r="Q25" i="49" s="1"/>
  <c r="N22" i="49"/>
  <c r="O22" i="49" s="1"/>
  <c r="H26" i="49"/>
  <c r="H23" i="49"/>
  <c r="H20" i="49"/>
  <c r="AE8" i="52"/>
  <c r="AD8" i="52"/>
  <c r="AC8" i="52"/>
  <c r="AB8" i="52"/>
  <c r="AB9" i="52" s="1"/>
  <c r="AB10" i="52" s="1"/>
  <c r="AB11" i="52" s="1"/>
  <c r="AB12" i="52" s="1"/>
  <c r="AB13" i="52" s="1"/>
  <c r="AB14" i="52" s="1"/>
  <c r="AB15" i="52" s="1"/>
  <c r="AB16" i="52" s="1"/>
  <c r="AB17" i="52" s="1"/>
  <c r="AB18" i="52" s="1"/>
  <c r="AB19" i="52" s="1"/>
  <c r="AB20" i="52" s="1"/>
  <c r="AB21" i="52" s="1"/>
  <c r="AB22" i="52" s="1"/>
  <c r="AB23" i="52" s="1"/>
  <c r="AB24" i="52" s="1"/>
  <c r="AB25" i="52" s="1"/>
  <c r="AB26" i="52" s="1"/>
  <c r="AB27" i="52" s="1"/>
  <c r="AB28" i="52" s="1"/>
  <c r="AB29" i="52" s="1"/>
  <c r="AB30" i="52" s="1"/>
  <c r="AB31" i="52" s="1"/>
  <c r="AB32" i="52" s="1"/>
  <c r="AB33" i="52" s="1"/>
  <c r="AB34" i="52" s="1"/>
  <c r="AB35" i="52" s="1"/>
  <c r="AB36" i="52" s="1"/>
  <c r="AB37" i="52" s="1"/>
  <c r="AB38" i="52" s="1"/>
  <c r="AB39" i="52" s="1"/>
  <c r="AB40" i="52" s="1"/>
  <c r="AB41" i="52" s="1"/>
  <c r="AB42" i="52" s="1"/>
  <c r="AB43" i="52" s="1"/>
  <c r="AB44" i="52" s="1"/>
  <c r="AB45" i="52" s="1"/>
  <c r="AB46" i="52" s="1"/>
  <c r="AB47" i="52" s="1"/>
  <c r="AB48" i="52" s="1"/>
  <c r="AB49" i="52" s="1"/>
  <c r="AB50" i="52" s="1"/>
  <c r="AB51" i="52" s="1"/>
  <c r="AB52" i="52" s="1"/>
  <c r="AB53" i="52" s="1"/>
  <c r="AB54" i="52" s="1"/>
  <c r="AB55" i="52" s="1"/>
  <c r="AB56" i="52" s="1"/>
  <c r="AB57" i="52" s="1"/>
  <c r="AB58" i="52" s="1"/>
  <c r="AB59" i="52" s="1"/>
  <c r="AB60" i="52" s="1"/>
  <c r="AB61" i="52" s="1"/>
  <c r="AB62" i="52" s="1"/>
  <c r="AB63" i="52" s="1"/>
  <c r="AB64" i="52" s="1"/>
  <c r="AB65" i="52" s="1"/>
  <c r="AB66" i="52" s="1"/>
  <c r="AB67" i="52" s="1"/>
  <c r="AB68" i="52" s="1"/>
  <c r="AB69" i="52" s="1"/>
  <c r="AB70" i="52" s="1"/>
  <c r="AB71" i="52" s="1"/>
  <c r="AB72" i="52" s="1"/>
  <c r="AB73" i="52" s="1"/>
  <c r="AB74" i="52" s="1"/>
  <c r="AB75" i="52" s="1"/>
  <c r="AB76" i="52" s="1"/>
  <c r="AB77" i="52" s="1"/>
  <c r="AB78" i="52" s="1"/>
  <c r="AB79" i="52" s="1"/>
  <c r="AB80" i="52" s="1"/>
  <c r="AB81" i="52" s="1"/>
  <c r="AB82" i="52" s="1"/>
  <c r="AB83" i="52" s="1"/>
  <c r="AB84" i="52" s="1"/>
  <c r="AB85" i="52" s="1"/>
  <c r="AB86" i="52" s="1"/>
  <c r="AB87" i="52" s="1"/>
  <c r="AB88" i="52" s="1"/>
  <c r="AB89" i="52" s="1"/>
  <c r="AB90" i="52" s="1"/>
  <c r="AB91" i="52" s="1"/>
  <c r="AB92" i="52" s="1"/>
  <c r="AB93" i="52" s="1"/>
  <c r="AB94" i="52" s="1"/>
  <c r="AB95" i="52" s="1"/>
  <c r="AB96" i="52" s="1"/>
  <c r="AB97" i="52" s="1"/>
  <c r="AB98" i="52" s="1"/>
  <c r="AB99" i="52" s="1"/>
  <c r="AB100" i="52" s="1"/>
  <c r="AB101" i="52" s="1"/>
  <c r="AB102" i="52" s="1"/>
  <c r="AB103" i="52" s="1"/>
  <c r="AB104" i="52" s="1"/>
  <c r="AB105" i="52" s="1"/>
  <c r="AB106" i="52" s="1"/>
  <c r="AB107" i="52" s="1"/>
  <c r="AB108" i="52" s="1"/>
  <c r="AB109" i="52" s="1"/>
  <c r="AB110" i="52" s="1"/>
  <c r="AB111" i="52" s="1"/>
  <c r="AB112" i="52" s="1"/>
  <c r="AB113" i="52" s="1"/>
  <c r="AB114" i="52" s="1"/>
  <c r="AB115" i="52" s="1"/>
  <c r="AB116" i="52" s="1"/>
  <c r="AB117" i="52" s="1"/>
  <c r="AB118" i="52" s="1"/>
  <c r="AB119" i="52" s="1"/>
  <c r="AB120" i="52" s="1"/>
  <c r="AB121" i="52" s="1"/>
  <c r="AB122" i="52" s="1"/>
  <c r="AB123" i="52" s="1"/>
  <c r="AB124" i="52" s="1"/>
  <c r="AB125" i="52" s="1"/>
  <c r="AB126" i="52" s="1"/>
  <c r="AB127" i="52" s="1"/>
  <c r="AB128" i="52" s="1"/>
  <c r="AB129" i="52" s="1"/>
  <c r="AB130" i="52" s="1"/>
  <c r="AB131" i="52" s="1"/>
  <c r="AB132" i="52" s="1"/>
  <c r="AB133" i="52" s="1"/>
  <c r="AB134" i="52" s="1"/>
  <c r="AB135" i="52" s="1"/>
  <c r="AB136" i="52" s="1"/>
  <c r="AB137" i="52" s="1"/>
  <c r="AB138" i="52" s="1"/>
  <c r="AB139" i="52" s="1"/>
  <c r="AB140" i="52" s="1"/>
  <c r="AB141" i="52" s="1"/>
  <c r="AB142" i="52" s="1"/>
  <c r="AB143" i="52" s="1"/>
  <c r="AB144" i="52" s="1"/>
  <c r="AB145" i="52" s="1"/>
  <c r="AB146" i="52" s="1"/>
  <c r="AB147" i="52" s="1"/>
  <c r="AB148" i="52" s="1"/>
  <c r="AB149" i="52" s="1"/>
  <c r="AB150" i="52" s="1"/>
  <c r="AB151" i="52" s="1"/>
  <c r="AB152" i="52" s="1"/>
  <c r="AB153" i="52" s="1"/>
  <c r="AB154" i="52" s="1"/>
  <c r="AB155" i="52" s="1"/>
  <c r="AB156" i="52" s="1"/>
  <c r="AB157" i="52" s="1"/>
  <c r="AB158" i="52" s="1"/>
  <c r="AB159" i="52" s="1"/>
  <c r="AB160" i="52" s="1"/>
  <c r="AB161" i="52" s="1"/>
  <c r="AB162" i="52" s="1"/>
  <c r="AB163" i="52" s="1"/>
  <c r="AB164" i="52" s="1"/>
  <c r="AB165" i="52" s="1"/>
  <c r="AB166" i="52" s="1"/>
  <c r="AB167" i="52" s="1"/>
  <c r="AB168" i="52" s="1"/>
  <c r="AB169" i="52" s="1"/>
  <c r="AB170" i="52" s="1"/>
  <c r="AB171" i="52" s="1"/>
  <c r="AB172" i="52" s="1"/>
  <c r="AB173" i="52" s="1"/>
  <c r="AB174" i="52" s="1"/>
  <c r="AB175" i="52" s="1"/>
  <c r="AB176" i="52" s="1"/>
  <c r="AB177" i="52" s="1"/>
  <c r="AB178" i="52" s="1"/>
  <c r="AB179" i="52" s="1"/>
  <c r="AB180" i="52" s="1"/>
  <c r="AB181" i="52" s="1"/>
  <c r="AB182" i="52" s="1"/>
  <c r="AB183" i="52" s="1"/>
  <c r="AB184" i="52" s="1"/>
  <c r="AB185" i="52" s="1"/>
  <c r="AB186" i="52" s="1"/>
  <c r="AB187" i="52" s="1"/>
  <c r="AB188" i="52" s="1"/>
  <c r="AB189" i="52" s="1"/>
  <c r="AB190" i="52" s="1"/>
  <c r="AB191" i="52" s="1"/>
  <c r="AB192" i="52" s="1"/>
  <c r="AB193" i="52" s="1"/>
  <c r="AB194" i="52" s="1"/>
  <c r="AB195" i="52" s="1"/>
  <c r="AB196" i="52" s="1"/>
  <c r="AB197" i="52" s="1"/>
  <c r="AB198" i="52" s="1"/>
  <c r="AB199" i="52" s="1"/>
  <c r="AB200" i="52" s="1"/>
  <c r="AB201" i="52" s="1"/>
  <c r="AB202" i="52" s="1"/>
  <c r="AB203" i="52" s="1"/>
  <c r="AB204" i="52" s="1"/>
  <c r="AB205" i="52" s="1"/>
  <c r="AB206" i="52" s="1"/>
  <c r="AB207" i="52" s="1"/>
  <c r="AB208" i="52" s="1"/>
  <c r="AB209" i="52" s="1"/>
  <c r="AB210" i="52" s="1"/>
  <c r="AB211" i="52" s="1"/>
  <c r="AB212" i="52" s="1"/>
  <c r="AB213" i="52" s="1"/>
  <c r="AB214" i="52" s="1"/>
  <c r="AB215" i="52" s="1"/>
  <c r="AB216" i="52" s="1"/>
  <c r="AB217" i="52" s="1"/>
  <c r="AB218" i="52" s="1"/>
  <c r="AB219" i="52" s="1"/>
  <c r="AB220" i="52" s="1"/>
  <c r="AB221" i="52" s="1"/>
  <c r="AB222" i="52" s="1"/>
  <c r="AB223" i="52" s="1"/>
  <c r="AB224" i="52" s="1"/>
  <c r="AB225" i="52" s="1"/>
  <c r="AB226" i="52" s="1"/>
  <c r="AB227" i="52" s="1"/>
  <c r="AB228" i="52" s="1"/>
  <c r="AB229" i="52" s="1"/>
  <c r="AB230" i="52" s="1"/>
  <c r="AB231" i="52" s="1"/>
  <c r="AB232" i="52" s="1"/>
  <c r="AB233" i="52" s="1"/>
  <c r="AB234" i="52" s="1"/>
  <c r="AB235" i="52" s="1"/>
  <c r="AB236" i="52" s="1"/>
  <c r="AB237" i="52" s="1"/>
  <c r="AB238" i="52" s="1"/>
  <c r="AB239" i="52" s="1"/>
  <c r="AB240" i="52" s="1"/>
  <c r="AB241" i="52" s="1"/>
  <c r="AB242" i="52" s="1"/>
  <c r="AB243" i="52" s="1"/>
  <c r="AB244" i="52" s="1"/>
  <c r="AB245" i="52" s="1"/>
  <c r="AB246" i="52" s="1"/>
  <c r="AB247" i="52" s="1"/>
  <c r="AB248" i="52" s="1"/>
  <c r="AB249" i="52" s="1"/>
  <c r="AB250" i="52" s="1"/>
  <c r="AB251" i="52" s="1"/>
  <c r="AB252" i="52" s="1"/>
  <c r="AB253" i="52" s="1"/>
  <c r="AB254" i="52" s="1"/>
  <c r="AB255" i="52" s="1"/>
  <c r="AB256" i="52" s="1"/>
  <c r="AB257" i="52" s="1"/>
  <c r="AB258" i="52" s="1"/>
  <c r="AB259" i="52" s="1"/>
  <c r="AB260" i="52" s="1"/>
  <c r="AB261" i="52" s="1"/>
  <c r="AB262" i="52" s="1"/>
  <c r="AB263" i="52" s="1"/>
  <c r="AB264" i="52" s="1"/>
  <c r="AB265" i="52" s="1"/>
  <c r="AB266" i="52" s="1"/>
  <c r="AB267" i="52" s="1"/>
  <c r="AB268" i="52" s="1"/>
  <c r="AB269" i="52" s="1"/>
  <c r="AB270" i="52" s="1"/>
  <c r="AB271" i="52" s="1"/>
  <c r="AB272" i="52" s="1"/>
  <c r="AB273" i="52" s="1"/>
  <c r="AB274" i="52" s="1"/>
  <c r="AB275" i="52" s="1"/>
  <c r="AB276" i="52" s="1"/>
  <c r="AB277" i="52" s="1"/>
  <c r="AB278" i="52" s="1"/>
  <c r="AB279" i="52" s="1"/>
  <c r="AB280" i="52" s="1"/>
  <c r="AB281" i="52" s="1"/>
  <c r="AB282" i="52" s="1"/>
  <c r="AB283" i="52" s="1"/>
  <c r="AB284" i="52" s="1"/>
  <c r="AB285" i="52" s="1"/>
  <c r="AB286" i="52" s="1"/>
  <c r="AB287" i="52" s="1"/>
  <c r="AB288" i="52" s="1"/>
  <c r="AB289" i="52" s="1"/>
  <c r="AB290" i="52" s="1"/>
  <c r="AB291" i="52" s="1"/>
  <c r="AB292" i="52" s="1"/>
  <c r="AB293" i="52" s="1"/>
  <c r="AB294" i="52" s="1"/>
  <c r="AB295" i="52" s="1"/>
  <c r="AB296" i="52" s="1"/>
  <c r="AB297" i="52" s="1"/>
  <c r="AB298" i="52" s="1"/>
  <c r="AB299" i="52" s="1"/>
  <c r="AB300" i="52" s="1"/>
  <c r="AB301" i="52" s="1"/>
  <c r="AB302" i="52" s="1"/>
  <c r="AB303" i="52" s="1"/>
  <c r="AB304" i="52" s="1"/>
  <c r="AB305" i="52" s="1"/>
  <c r="AB306" i="52" s="1"/>
  <c r="AB307" i="52" s="1"/>
  <c r="AB308" i="52" s="1"/>
  <c r="AB309" i="52" s="1"/>
  <c r="AB310" i="52" s="1"/>
  <c r="AB311" i="52" s="1"/>
  <c r="AB312" i="52" s="1"/>
  <c r="AB313" i="52" s="1"/>
  <c r="AB314" i="52" s="1"/>
  <c r="AB315" i="52" s="1"/>
  <c r="AB316" i="52" s="1"/>
  <c r="AB317" i="52" s="1"/>
  <c r="AB318" i="52" s="1"/>
  <c r="AB319" i="52" s="1"/>
  <c r="AB320" i="52" s="1"/>
  <c r="AB321" i="52" s="1"/>
  <c r="AB322" i="52" s="1"/>
  <c r="AB323" i="52" s="1"/>
  <c r="AB324" i="52" s="1"/>
  <c r="AB325" i="52" s="1"/>
  <c r="AB326" i="52" s="1"/>
  <c r="AB327" i="52" s="1"/>
  <c r="AB328" i="52" s="1"/>
  <c r="AB329" i="52" s="1"/>
  <c r="AB330" i="52" s="1"/>
  <c r="AB331" i="52" s="1"/>
  <c r="AB332" i="52" s="1"/>
  <c r="AB333" i="52" s="1"/>
  <c r="AB334" i="52" s="1"/>
  <c r="AB335" i="52" s="1"/>
  <c r="AB336" i="52" s="1"/>
  <c r="AB337" i="52" s="1"/>
  <c r="AB338" i="52" s="1"/>
  <c r="AB339" i="52" s="1"/>
  <c r="AB340" i="52" s="1"/>
  <c r="AB341" i="52" s="1"/>
  <c r="AB342" i="52" s="1"/>
  <c r="AB343" i="52" s="1"/>
  <c r="AB344" i="52" s="1"/>
  <c r="AB345" i="52" s="1"/>
  <c r="AB346" i="52" s="1"/>
  <c r="AB347" i="52" s="1"/>
  <c r="AB348" i="52" s="1"/>
  <c r="AB349" i="52" s="1"/>
  <c r="AB350" i="52" s="1"/>
  <c r="AB351" i="52" s="1"/>
  <c r="AB352" i="52" s="1"/>
  <c r="AB353" i="52" s="1"/>
  <c r="AB354" i="52" s="1"/>
  <c r="AB355" i="52" s="1"/>
  <c r="AB356" i="52" s="1"/>
  <c r="AB357" i="52" s="1"/>
  <c r="AB358" i="52" s="1"/>
  <c r="AB359" i="52" s="1"/>
  <c r="AB360" i="52" s="1"/>
  <c r="AB361" i="52" s="1"/>
  <c r="AB362" i="52" s="1"/>
  <c r="AB363" i="52" s="1"/>
  <c r="AB364" i="52" s="1"/>
  <c r="AB365" i="52" s="1"/>
  <c r="AB366" i="52" s="1"/>
  <c r="AB367" i="52" s="1"/>
  <c r="AB368" i="52" s="1"/>
  <c r="AB369" i="52" s="1"/>
  <c r="AB370" i="52" s="1"/>
  <c r="AB371" i="52" s="1"/>
  <c r="AB372" i="52" s="1"/>
  <c r="AB373" i="52" s="1"/>
  <c r="AB374" i="52" s="1"/>
  <c r="AB375" i="52" s="1"/>
  <c r="AB376" i="52" s="1"/>
  <c r="AB377" i="52" s="1"/>
  <c r="AB378" i="52" s="1"/>
  <c r="AB379" i="52" s="1"/>
  <c r="AB380" i="52" s="1"/>
  <c r="AB381" i="52" s="1"/>
  <c r="AB382" i="52" s="1"/>
  <c r="AB383" i="52" s="1"/>
  <c r="AB384" i="52" s="1"/>
  <c r="AB385" i="52" s="1"/>
  <c r="AB386" i="52" s="1"/>
  <c r="AB387" i="52" s="1"/>
  <c r="AB388" i="52" s="1"/>
  <c r="AB389" i="52" s="1"/>
  <c r="AB390" i="52" s="1"/>
  <c r="AB391" i="52" s="1"/>
  <c r="AB392" i="52" s="1"/>
  <c r="AB393" i="52" s="1"/>
  <c r="AB394" i="52" s="1"/>
  <c r="AB395" i="52" s="1"/>
  <c r="AB396" i="52" s="1"/>
  <c r="AB397" i="52" s="1"/>
  <c r="AB398" i="52" s="1"/>
  <c r="AB399" i="52" s="1"/>
  <c r="AB400" i="52" s="1"/>
  <c r="AB401" i="52" s="1"/>
  <c r="AB402" i="52" s="1"/>
  <c r="AB403" i="52" s="1"/>
  <c r="AB404" i="52" s="1"/>
  <c r="AB405" i="52" s="1"/>
  <c r="AB406" i="52" s="1"/>
  <c r="AB407" i="52" s="1"/>
  <c r="AB408" i="52" s="1"/>
  <c r="AB409" i="52" s="1"/>
  <c r="AB410" i="52" s="1"/>
  <c r="AB411" i="52" s="1"/>
  <c r="AB412" i="52" s="1"/>
  <c r="AB413" i="52" s="1"/>
  <c r="AB414" i="52" s="1"/>
  <c r="AB415" i="52" s="1"/>
  <c r="AB416" i="52" s="1"/>
  <c r="AB417" i="52" s="1"/>
  <c r="AB418" i="52" s="1"/>
  <c r="AB419" i="52" s="1"/>
  <c r="AB420" i="52" s="1"/>
  <c r="AB421" i="52" s="1"/>
  <c r="AB422" i="52" s="1"/>
  <c r="AB423" i="52" s="1"/>
  <c r="AB424" i="52" s="1"/>
  <c r="AB425" i="52" s="1"/>
  <c r="AB426" i="52" s="1"/>
  <c r="AB427" i="52" s="1"/>
  <c r="AB428" i="52" s="1"/>
  <c r="AB429" i="52" s="1"/>
  <c r="AB430" i="52" s="1"/>
  <c r="AB431" i="52" s="1"/>
  <c r="AB432" i="52" s="1"/>
  <c r="AB433" i="52" s="1"/>
  <c r="AB434" i="52" s="1"/>
  <c r="AB435" i="52" s="1"/>
  <c r="AB436" i="52" s="1"/>
  <c r="AB437" i="52" s="1"/>
  <c r="AB438" i="52" s="1"/>
  <c r="AB439" i="52" s="1"/>
  <c r="AB440" i="52" s="1"/>
  <c r="AB441" i="52" s="1"/>
  <c r="AB442" i="52" s="1"/>
  <c r="AB443" i="52" s="1"/>
  <c r="AB444" i="52" s="1"/>
  <c r="AB445" i="52" s="1"/>
  <c r="AB446" i="52" s="1"/>
  <c r="AB447" i="52" s="1"/>
  <c r="AB448" i="52" s="1"/>
  <c r="AB449" i="52" s="1"/>
  <c r="AB450" i="52" s="1"/>
  <c r="AB451" i="52" s="1"/>
  <c r="AB452" i="52" s="1"/>
  <c r="AB453" i="52" s="1"/>
  <c r="AB454" i="52" s="1"/>
  <c r="AB455" i="52" s="1"/>
  <c r="AB456" i="52" s="1"/>
  <c r="AB457" i="52" s="1"/>
  <c r="AB458" i="52" s="1"/>
  <c r="AB459" i="52" s="1"/>
  <c r="AB460" i="52" s="1"/>
  <c r="AB461" i="52" s="1"/>
  <c r="AB462" i="52" s="1"/>
  <c r="AB463" i="52" s="1"/>
  <c r="AB464" i="52" s="1"/>
  <c r="AB465" i="52" s="1"/>
  <c r="AB466" i="52" s="1"/>
  <c r="AB467" i="52" s="1"/>
  <c r="AB468" i="52" s="1"/>
  <c r="AB469" i="52" s="1"/>
  <c r="AB470" i="52" s="1"/>
  <c r="AB471" i="52" s="1"/>
  <c r="AE7" i="52"/>
  <c r="AD7" i="52"/>
  <c r="AC7" i="52"/>
  <c r="K219" i="18" l="1"/>
  <c r="C175" i="4"/>
  <c r="C175" i="14"/>
  <c r="C175" i="15"/>
  <c r="C175" i="3"/>
  <c r="C224" i="5"/>
  <c r="C224" i="6"/>
  <c r="C224" i="8"/>
  <c r="C224" i="7"/>
  <c r="C224" i="9"/>
  <c r="C224" i="10"/>
  <c r="C224" i="11"/>
  <c r="C224" i="12"/>
  <c r="C224" i="16"/>
  <c r="C224" i="52"/>
  <c r="C224" i="32"/>
  <c r="Z121" i="3"/>
  <c r="D122" i="4"/>
  <c r="D122" i="14"/>
  <c r="D122" i="15"/>
  <c r="D171" i="6"/>
  <c r="D171" i="5"/>
  <c r="D122" i="3"/>
  <c r="D171" i="7"/>
  <c r="D171" i="8"/>
  <c r="D171" i="9"/>
  <c r="D171" i="10"/>
  <c r="D171" i="11"/>
  <c r="D171" i="12"/>
  <c r="D171" i="16"/>
  <c r="D171" i="52"/>
  <c r="D171" i="32"/>
  <c r="Z422" i="10"/>
  <c r="K71" i="18"/>
  <c r="C73" i="5"/>
  <c r="C73" i="6"/>
  <c r="C73" i="7"/>
  <c r="C73" i="8"/>
  <c r="C73" i="9"/>
  <c r="C73" i="10"/>
  <c r="C73" i="11"/>
  <c r="C73" i="16"/>
  <c r="C73" i="12"/>
  <c r="C73" i="32"/>
  <c r="C73" i="52"/>
  <c r="K317" i="18"/>
  <c r="C323" i="9"/>
  <c r="C323" i="10"/>
  <c r="C323" i="11"/>
  <c r="C323" i="12"/>
  <c r="C323" i="16"/>
  <c r="C323" i="32"/>
  <c r="C323" i="52"/>
  <c r="Z170" i="6"/>
  <c r="Y21" i="11"/>
  <c r="Y21" i="15"/>
  <c r="Y321" i="10"/>
  <c r="Y71" i="9"/>
  <c r="D72" i="5"/>
  <c r="D72" i="6"/>
  <c r="D72" i="7"/>
  <c r="D72" i="8"/>
  <c r="D72" i="9"/>
  <c r="D72" i="10"/>
  <c r="D72" i="11"/>
  <c r="D72" i="16"/>
  <c r="D72" i="12"/>
  <c r="D72" i="32"/>
  <c r="D72" i="52"/>
  <c r="Y222" i="7"/>
  <c r="Z321" i="10"/>
  <c r="AA21" i="11"/>
  <c r="Z71" i="16"/>
  <c r="Y170" i="11"/>
  <c r="Y121" i="15"/>
  <c r="Z71" i="12"/>
  <c r="Z170" i="12"/>
  <c r="Y121" i="9"/>
  <c r="Y72" i="4"/>
  <c r="Y21" i="16"/>
  <c r="B72" i="5"/>
  <c r="Z72" i="5" s="1"/>
  <c r="B72" i="7"/>
  <c r="B72" i="6"/>
  <c r="Z72" i="6" s="1"/>
  <c r="B72" i="8"/>
  <c r="B72" i="9"/>
  <c r="Z72" i="9" s="1"/>
  <c r="B72" i="10"/>
  <c r="B72" i="11"/>
  <c r="B72" i="16"/>
  <c r="B72" i="12"/>
  <c r="B72" i="32"/>
  <c r="B72" i="52"/>
  <c r="Z72" i="52" s="1"/>
  <c r="B322" i="9"/>
  <c r="B322" i="10"/>
  <c r="B322" i="11"/>
  <c r="B322" i="12"/>
  <c r="B322" i="32"/>
  <c r="B322" i="52"/>
  <c r="Y322" i="16" s="1"/>
  <c r="B322" i="16"/>
  <c r="AA21" i="5"/>
  <c r="B22" i="4"/>
  <c r="B22" i="14"/>
  <c r="AA22" i="14" s="1"/>
  <c r="B22" i="15"/>
  <c r="B22" i="3"/>
  <c r="Y22" i="3" s="1"/>
  <c r="B22" i="5"/>
  <c r="Y22" i="5" s="1"/>
  <c r="B22" i="7"/>
  <c r="B22" i="8"/>
  <c r="B22" i="6"/>
  <c r="Y22" i="6" s="1"/>
  <c r="B22" i="9"/>
  <c r="B22" i="10"/>
  <c r="B22" i="11"/>
  <c r="Y22" i="11" s="1"/>
  <c r="B22" i="16"/>
  <c r="B22" i="12"/>
  <c r="Y22" i="12" s="1"/>
  <c r="B22" i="52"/>
  <c r="AA22" i="52" s="1"/>
  <c r="B22" i="32"/>
  <c r="Y22" i="32" s="1"/>
  <c r="D423" i="9"/>
  <c r="D423" i="10"/>
  <c r="D423" i="11"/>
  <c r="D423" i="12"/>
  <c r="D423" i="32"/>
  <c r="D423" i="16"/>
  <c r="D423" i="52"/>
  <c r="D73" i="4"/>
  <c r="D73" i="14"/>
  <c r="D73" i="15"/>
  <c r="D73" i="3"/>
  <c r="D122" i="6"/>
  <c r="D122" i="5"/>
  <c r="D122" i="7"/>
  <c r="D122" i="8"/>
  <c r="D122" i="9"/>
  <c r="D122" i="10"/>
  <c r="D122" i="11"/>
  <c r="D122" i="12"/>
  <c r="D122" i="16"/>
  <c r="D122" i="52"/>
  <c r="D122" i="32"/>
  <c r="Y21" i="10"/>
  <c r="Y21" i="14"/>
  <c r="Y321" i="9"/>
  <c r="Y71" i="8"/>
  <c r="Y222" i="8"/>
  <c r="Z173" i="4"/>
  <c r="Z71" i="11"/>
  <c r="Z72" i="11" s="1"/>
  <c r="Z21" i="12"/>
  <c r="Z22" i="12" s="1"/>
  <c r="Z173" i="15"/>
  <c r="Y170" i="10"/>
  <c r="Y121" i="14"/>
  <c r="Z222" i="9"/>
  <c r="Y121" i="8"/>
  <c r="Z222" i="8"/>
  <c r="AA21" i="52"/>
  <c r="Y21" i="9"/>
  <c r="Y21" i="4"/>
  <c r="Y71" i="7"/>
  <c r="Z21" i="3"/>
  <c r="Z22" i="3" s="1"/>
  <c r="Z72" i="15"/>
  <c r="Z321" i="52"/>
  <c r="Z322" i="52" s="1"/>
  <c r="Y170" i="9"/>
  <c r="Y121" i="4"/>
  <c r="Z422" i="32"/>
  <c r="Y121" i="7"/>
  <c r="AA21" i="10"/>
  <c r="AA22" i="10" s="1"/>
  <c r="Y21" i="3"/>
  <c r="AA21" i="3"/>
  <c r="AA22" i="3" s="1"/>
  <c r="Z22" i="9"/>
  <c r="K417" i="18"/>
  <c r="C424" i="9"/>
  <c r="C424" i="10"/>
  <c r="C424" i="11"/>
  <c r="C424" i="12"/>
  <c r="C424" i="16"/>
  <c r="C424" i="52"/>
  <c r="C424" i="32"/>
  <c r="D22" i="4"/>
  <c r="D22" i="14"/>
  <c r="D22" i="15"/>
  <c r="D22" i="3"/>
  <c r="D22" i="5"/>
  <c r="D22" i="7"/>
  <c r="D22" i="6"/>
  <c r="D22" i="8"/>
  <c r="D22" i="9"/>
  <c r="D22" i="10"/>
  <c r="D22" i="11"/>
  <c r="D22" i="12"/>
  <c r="D22" i="16"/>
  <c r="D22" i="52"/>
  <c r="D22" i="32"/>
  <c r="Z422" i="9"/>
  <c r="AA22" i="9"/>
  <c r="Z71" i="10"/>
  <c r="Z72" i="10" s="1"/>
  <c r="Y21" i="8"/>
  <c r="AA21" i="8"/>
  <c r="Y71" i="32"/>
  <c r="Y71" i="5"/>
  <c r="Z22" i="15"/>
  <c r="Z71" i="8"/>
  <c r="Z72" i="8" s="1"/>
  <c r="Z122" i="9"/>
  <c r="Z222" i="32"/>
  <c r="Y170" i="7"/>
  <c r="Z321" i="12"/>
  <c r="Z322" i="12" s="1"/>
  <c r="Y121" i="6"/>
  <c r="B73" i="4"/>
  <c r="Z73" i="4" s="1"/>
  <c r="B73" i="14"/>
  <c r="B73" i="15"/>
  <c r="B73" i="3"/>
  <c r="Y73" i="3" s="1"/>
  <c r="B122" i="5"/>
  <c r="Y122" i="5" s="1"/>
  <c r="B122" i="6"/>
  <c r="Y122" i="6" s="1"/>
  <c r="B122" i="7"/>
  <c r="B122" i="8"/>
  <c r="B122" i="9"/>
  <c r="B122" i="11"/>
  <c r="Y122" i="11" s="1"/>
  <c r="B122" i="10"/>
  <c r="B122" i="12"/>
  <c r="Y122" i="12" s="1"/>
  <c r="B122" i="16"/>
  <c r="Y122" i="16" s="1"/>
  <c r="B122" i="32"/>
  <c r="Y122" i="32" s="1"/>
  <c r="B122" i="52"/>
  <c r="K120" i="18"/>
  <c r="C74" i="4"/>
  <c r="C74" i="14"/>
  <c r="C74" i="15"/>
  <c r="C123" i="6"/>
  <c r="C74" i="3"/>
  <c r="C123" i="5"/>
  <c r="C123" i="7"/>
  <c r="C123" i="9"/>
  <c r="C123" i="8"/>
  <c r="C123" i="10"/>
  <c r="C123" i="11"/>
  <c r="C123" i="12"/>
  <c r="C123" i="16"/>
  <c r="C123" i="52"/>
  <c r="C123" i="32"/>
  <c r="K168" i="18"/>
  <c r="C123" i="4"/>
  <c r="C123" i="14"/>
  <c r="C123" i="15"/>
  <c r="C123" i="3"/>
  <c r="C172" i="6"/>
  <c r="C172" i="5"/>
  <c r="C172" i="7"/>
  <c r="C172" i="8"/>
  <c r="C172" i="9"/>
  <c r="C172" i="10"/>
  <c r="C172" i="11"/>
  <c r="C172" i="12"/>
  <c r="C172" i="16"/>
  <c r="C172" i="52"/>
  <c r="C172" i="32"/>
  <c r="Z422" i="16"/>
  <c r="Z21" i="5"/>
  <c r="Z22" i="5" s="1"/>
  <c r="Z322" i="9"/>
  <c r="AA21" i="32"/>
  <c r="AA22" i="32" s="1"/>
  <c r="Y21" i="7"/>
  <c r="AA21" i="7"/>
  <c r="AA22" i="7" s="1"/>
  <c r="Y71" i="16"/>
  <c r="Y71" i="6"/>
  <c r="D322" i="9"/>
  <c r="D322" i="10"/>
  <c r="D322" i="12"/>
  <c r="D322" i="11"/>
  <c r="D322" i="32"/>
  <c r="D322" i="16"/>
  <c r="D322" i="52"/>
  <c r="Y173" i="3"/>
  <c r="Z121" i="10"/>
  <c r="Z122" i="10" s="1"/>
  <c r="AA21" i="4"/>
  <c r="AA22" i="4" s="1"/>
  <c r="Z73" i="3"/>
  <c r="Z21" i="4"/>
  <c r="Z22" i="4" s="1"/>
  <c r="Z72" i="14"/>
  <c r="Z73" i="14" s="1"/>
  <c r="Y170" i="8"/>
  <c r="Z21" i="10"/>
  <c r="Z22" i="10" s="1"/>
  <c r="Y121" i="16"/>
  <c r="Y121" i="5"/>
  <c r="Z222" i="52"/>
  <c r="Z223" i="52" s="1"/>
  <c r="AA22" i="12"/>
  <c r="D174" i="4"/>
  <c r="D174" i="14"/>
  <c r="D174" i="15"/>
  <c r="D174" i="3"/>
  <c r="D223" i="6"/>
  <c r="D223" i="5"/>
  <c r="D223" i="8"/>
  <c r="D223" i="7"/>
  <c r="D223" i="9"/>
  <c r="D223" i="10"/>
  <c r="D223" i="11"/>
  <c r="D223" i="12"/>
  <c r="D223" i="32"/>
  <c r="D223" i="16"/>
  <c r="D223" i="52"/>
  <c r="B174" i="4"/>
  <c r="Y174" i="4" s="1"/>
  <c r="B174" i="14"/>
  <c r="Y174" i="14" s="1"/>
  <c r="B174" i="15"/>
  <c r="Y174" i="15" s="1"/>
  <c r="B174" i="3"/>
  <c r="Y174" i="3" s="1"/>
  <c r="B223" i="6"/>
  <c r="Z223" i="6" s="1"/>
  <c r="B223" i="5"/>
  <c r="Y223" i="5" s="1"/>
  <c r="B223" i="7"/>
  <c r="Z223" i="7" s="1"/>
  <c r="B223" i="8"/>
  <c r="Y223" i="8" s="1"/>
  <c r="B223" i="9"/>
  <c r="Y223" i="9" s="1"/>
  <c r="B223" i="10"/>
  <c r="Y223" i="10" s="1"/>
  <c r="B223" i="11"/>
  <c r="Y223" i="11" s="1"/>
  <c r="B223" i="12"/>
  <c r="Y223" i="12" s="1"/>
  <c r="B223" i="16"/>
  <c r="Z223" i="16" s="1"/>
  <c r="B223" i="32"/>
  <c r="Y223" i="32" s="1"/>
  <c r="B223" i="52"/>
  <c r="AA21" i="16"/>
  <c r="I23" i="18"/>
  <c r="C23" i="4"/>
  <c r="C23" i="14"/>
  <c r="C23" i="15"/>
  <c r="C23" i="3"/>
  <c r="C23" i="5"/>
  <c r="C23" i="6"/>
  <c r="C23" i="7"/>
  <c r="C23" i="9"/>
  <c r="C23" i="8"/>
  <c r="C23" i="10"/>
  <c r="C23" i="11"/>
  <c r="C23" i="16"/>
  <c r="C23" i="12"/>
  <c r="C23" i="32"/>
  <c r="C23" i="52"/>
  <c r="K22" i="18"/>
  <c r="G22" i="18"/>
  <c r="B423" i="9"/>
  <c r="B423" i="10"/>
  <c r="B423" i="11"/>
  <c r="B423" i="16"/>
  <c r="B423" i="12"/>
  <c r="B423" i="52"/>
  <c r="Z423" i="52" s="1"/>
  <c r="B423" i="32"/>
  <c r="B122" i="4"/>
  <c r="B122" i="14"/>
  <c r="Z122" i="14" s="1"/>
  <c r="B122" i="15"/>
  <c r="B122" i="3"/>
  <c r="B171" i="6"/>
  <c r="B171" i="7"/>
  <c r="B171" i="5"/>
  <c r="Y171" i="5" s="1"/>
  <c r="B171" i="8"/>
  <c r="Y171" i="8" s="1"/>
  <c r="B171" i="9"/>
  <c r="B171" i="10"/>
  <c r="Z171" i="10" s="1"/>
  <c r="B171" i="11"/>
  <c r="Z171" i="11" s="1"/>
  <c r="B171" i="12"/>
  <c r="B171" i="16"/>
  <c r="B171" i="32"/>
  <c r="B171" i="52"/>
  <c r="Z171" i="52" s="1"/>
  <c r="Z122" i="52"/>
  <c r="Z223" i="5"/>
  <c r="Z71" i="7"/>
  <c r="Z72" i="7" s="1"/>
  <c r="Z222" i="11"/>
  <c r="Z223" i="11" s="1"/>
  <c r="Z122" i="8"/>
  <c r="Z21" i="8"/>
  <c r="Z22" i="8" s="1"/>
  <c r="Y21" i="12"/>
  <c r="Y21" i="6"/>
  <c r="AA21" i="6"/>
  <c r="AA22" i="6" s="1"/>
  <c r="Y71" i="12"/>
  <c r="Y173" i="14"/>
  <c r="Z122" i="32"/>
  <c r="Z321" i="16"/>
  <c r="Z322" i="16" s="1"/>
  <c r="Z122" i="5"/>
  <c r="Z71" i="32"/>
  <c r="Z72" i="32" s="1"/>
  <c r="AA21" i="15"/>
  <c r="AA22" i="15" s="1"/>
  <c r="Z321" i="11"/>
  <c r="Z322" i="11" s="1"/>
  <c r="Y170" i="32"/>
  <c r="Y170" i="5"/>
  <c r="Z122" i="12"/>
  <c r="Z170" i="32"/>
  <c r="Z171" i="32" s="1"/>
  <c r="Y121" i="12"/>
  <c r="Y72" i="3"/>
  <c r="Z21" i="14"/>
  <c r="Z22" i="14" s="1"/>
  <c r="Z21" i="16"/>
  <c r="Z22" i="16" s="1"/>
  <c r="I418" i="18"/>
  <c r="G417" i="18"/>
  <c r="I318" i="18"/>
  <c r="G317" i="18"/>
  <c r="I220" i="18"/>
  <c r="G219" i="18"/>
  <c r="G168" i="18"/>
  <c r="I169" i="18"/>
  <c r="I121" i="18"/>
  <c r="G120" i="18"/>
  <c r="G71" i="18"/>
  <c r="I72" i="18"/>
  <c r="Z8" i="52"/>
  <c r="O42" i="49"/>
  <c r="C24" i="49"/>
  <c r="P28" i="49"/>
  <c r="Q28" i="49" s="1"/>
  <c r="P33" i="49"/>
  <c r="Q33" i="49" s="1"/>
  <c r="O37" i="49"/>
  <c r="P22" i="49"/>
  <c r="Q22" i="49" s="1"/>
  <c r="O25" i="49"/>
  <c r="AF8" i="52"/>
  <c r="AF7" i="52"/>
  <c r="Z73" i="52" l="1"/>
  <c r="K220" i="18"/>
  <c r="C176" i="4"/>
  <c r="C176" i="14"/>
  <c r="C176" i="15"/>
  <c r="C176" i="3"/>
  <c r="C225" i="6"/>
  <c r="C225" i="5"/>
  <c r="C225" i="8"/>
  <c r="C225" i="7"/>
  <c r="C225" i="9"/>
  <c r="C225" i="10"/>
  <c r="C225" i="11"/>
  <c r="C225" i="12"/>
  <c r="C225" i="32"/>
  <c r="C225" i="16"/>
  <c r="C225" i="52"/>
  <c r="K72" i="18"/>
  <c r="C74" i="5"/>
  <c r="C74" i="6"/>
  <c r="C74" i="7"/>
  <c r="C74" i="8"/>
  <c r="C74" i="9"/>
  <c r="C74" i="10"/>
  <c r="C74" i="11"/>
  <c r="C74" i="12"/>
  <c r="C74" i="16"/>
  <c r="C74" i="52"/>
  <c r="C74" i="32"/>
  <c r="B323" i="9"/>
  <c r="Y323" i="9" s="1"/>
  <c r="B323" i="10"/>
  <c r="Y323" i="10" s="1"/>
  <c r="B323" i="11"/>
  <c r="Y323" i="11" s="1"/>
  <c r="B323" i="12"/>
  <c r="Y323" i="12" s="1"/>
  <c r="B323" i="32"/>
  <c r="Y323" i="32" s="1"/>
  <c r="B323" i="16"/>
  <c r="Y323" i="16" s="1"/>
  <c r="B323" i="52"/>
  <c r="Z73" i="32"/>
  <c r="Y171" i="9"/>
  <c r="Y122" i="4"/>
  <c r="B23" i="4"/>
  <c r="Y23" i="4" s="1"/>
  <c r="B23" i="14"/>
  <c r="B23" i="3"/>
  <c r="B23" i="5"/>
  <c r="B23" i="15"/>
  <c r="Y23" i="15" s="1"/>
  <c r="B23" i="6"/>
  <c r="B23" i="7"/>
  <c r="Y23" i="7" s="1"/>
  <c r="B23" i="8"/>
  <c r="B23" i="9"/>
  <c r="Y23" i="9" s="1"/>
  <c r="B23" i="10"/>
  <c r="Y23" i="10" s="1"/>
  <c r="B23" i="11"/>
  <c r="Y23" i="11" s="1"/>
  <c r="B23" i="12"/>
  <c r="B23" i="16"/>
  <c r="Y23" i="16" s="1"/>
  <c r="B23" i="52"/>
  <c r="B23" i="32"/>
  <c r="Y122" i="7"/>
  <c r="Z122" i="11"/>
  <c r="Z23" i="12"/>
  <c r="AA22" i="5"/>
  <c r="AA23" i="5" s="1"/>
  <c r="Y322" i="9"/>
  <c r="Y72" i="8"/>
  <c r="Z122" i="6"/>
  <c r="Z22" i="32"/>
  <c r="B73" i="5"/>
  <c r="Y73" i="5" s="1"/>
  <c r="B73" i="6"/>
  <c r="B73" i="7"/>
  <c r="B73" i="8"/>
  <c r="B73" i="9"/>
  <c r="Y73" i="9" s="1"/>
  <c r="B73" i="10"/>
  <c r="B73" i="11"/>
  <c r="Y73" i="11" s="1"/>
  <c r="B73" i="16"/>
  <c r="B73" i="12"/>
  <c r="Y73" i="12" s="1"/>
  <c r="B73" i="32"/>
  <c r="B73" i="52"/>
  <c r="K318" i="18"/>
  <c r="C324" i="9"/>
  <c r="C324" i="10"/>
  <c r="C324" i="11"/>
  <c r="C324" i="12"/>
  <c r="C324" i="32"/>
  <c r="C324" i="16"/>
  <c r="C324" i="52"/>
  <c r="AA23" i="6"/>
  <c r="Y423" i="32"/>
  <c r="D23" i="4"/>
  <c r="D23" i="14"/>
  <c r="D23" i="15"/>
  <c r="D23" i="3"/>
  <c r="D23" i="5"/>
  <c r="D23" i="6"/>
  <c r="D23" i="8"/>
  <c r="D23" i="7"/>
  <c r="D23" i="9"/>
  <c r="D23" i="10"/>
  <c r="D23" i="11"/>
  <c r="D23" i="16"/>
  <c r="D23" i="12"/>
  <c r="D23" i="52"/>
  <c r="D23" i="32"/>
  <c r="I24" i="18"/>
  <c r="C24" i="4"/>
  <c r="C24" i="14"/>
  <c r="C24" i="15"/>
  <c r="C24" i="3"/>
  <c r="C24" i="5"/>
  <c r="C24" i="6"/>
  <c r="C24" i="7"/>
  <c r="C24" i="8"/>
  <c r="C24" i="9"/>
  <c r="C24" i="10"/>
  <c r="C24" i="11"/>
  <c r="C24" i="16"/>
  <c r="C24" i="12"/>
  <c r="C24" i="32"/>
  <c r="C24" i="52"/>
  <c r="K23" i="18"/>
  <c r="G23" i="18"/>
  <c r="Z73" i="8"/>
  <c r="AA23" i="9"/>
  <c r="D424" i="9"/>
  <c r="D424" i="10"/>
  <c r="D424" i="12"/>
  <c r="D424" i="11"/>
  <c r="D424" i="32"/>
  <c r="D424" i="16"/>
  <c r="D424" i="52"/>
  <c r="Z223" i="10"/>
  <c r="Z223" i="9"/>
  <c r="Y22" i="8"/>
  <c r="AA22" i="8"/>
  <c r="Y72" i="6"/>
  <c r="Z171" i="6"/>
  <c r="Z423" i="10"/>
  <c r="Z22" i="11"/>
  <c r="Z23" i="11" s="1"/>
  <c r="AA23" i="12"/>
  <c r="AA23" i="7"/>
  <c r="Z23" i="15"/>
  <c r="Z423" i="9"/>
  <c r="Z23" i="9"/>
  <c r="AA23" i="52"/>
  <c r="Y22" i="7"/>
  <c r="Y72" i="32"/>
  <c r="Y72" i="7"/>
  <c r="Z122" i="16"/>
  <c r="D323" i="9"/>
  <c r="D323" i="10"/>
  <c r="D323" i="11"/>
  <c r="D323" i="12"/>
  <c r="D323" i="16"/>
  <c r="D323" i="32"/>
  <c r="D323" i="52"/>
  <c r="Z122" i="3"/>
  <c r="Y171" i="32"/>
  <c r="Y171" i="7"/>
  <c r="Y423" i="12"/>
  <c r="Z171" i="8"/>
  <c r="Z323" i="12"/>
  <c r="Z323" i="52"/>
  <c r="Z174" i="4"/>
  <c r="Y72" i="12"/>
  <c r="Y72" i="5"/>
  <c r="Z171" i="12"/>
  <c r="Z72" i="16"/>
  <c r="Z73" i="16" s="1"/>
  <c r="Y73" i="32"/>
  <c r="Z323" i="16"/>
  <c r="K121" i="18"/>
  <c r="C75" i="4"/>
  <c r="C75" i="14"/>
  <c r="C75" i="15"/>
  <c r="C75" i="3"/>
  <c r="C124" i="5"/>
  <c r="C124" i="6"/>
  <c r="C124" i="7"/>
  <c r="C124" i="8"/>
  <c r="C124" i="9"/>
  <c r="C124" i="10"/>
  <c r="C124" i="11"/>
  <c r="C124" i="12"/>
  <c r="C124" i="16"/>
  <c r="C124" i="32"/>
  <c r="C124" i="52"/>
  <c r="K169" i="18"/>
  <c r="C124" i="4"/>
  <c r="C124" i="14"/>
  <c r="C124" i="15"/>
  <c r="C124" i="3"/>
  <c r="C173" i="5"/>
  <c r="C173" i="6"/>
  <c r="C173" i="7"/>
  <c r="C173" i="8"/>
  <c r="C173" i="9"/>
  <c r="C173" i="10"/>
  <c r="C173" i="11"/>
  <c r="C173" i="12"/>
  <c r="C173" i="16"/>
  <c r="C173" i="32"/>
  <c r="C173" i="52"/>
  <c r="Z23" i="8"/>
  <c r="Y171" i="16"/>
  <c r="Y171" i="6"/>
  <c r="Y423" i="16"/>
  <c r="Y223" i="7"/>
  <c r="Z23" i="4"/>
  <c r="Y122" i="10"/>
  <c r="Y73" i="15"/>
  <c r="Z122" i="7"/>
  <c r="Z73" i="15"/>
  <c r="Z171" i="9"/>
  <c r="Y22" i="16"/>
  <c r="AA22" i="16"/>
  <c r="AA23" i="16" s="1"/>
  <c r="Y322" i="32"/>
  <c r="Y72" i="16"/>
  <c r="Z122" i="4"/>
  <c r="AA22" i="11"/>
  <c r="AA23" i="11" s="1"/>
  <c r="Z171" i="5"/>
  <c r="B424" i="9"/>
  <c r="B424" i="10"/>
  <c r="Y424" i="10" s="1"/>
  <c r="B424" i="11"/>
  <c r="B424" i="12"/>
  <c r="Y424" i="12" s="1"/>
  <c r="B424" i="32"/>
  <c r="B424" i="16"/>
  <c r="B424" i="52"/>
  <c r="Z424" i="52" s="1"/>
  <c r="B123" i="4"/>
  <c r="Y123" i="4" s="1"/>
  <c r="B123" i="14"/>
  <c r="B123" i="15"/>
  <c r="Y123" i="15" s="1"/>
  <c r="B172" i="6"/>
  <c r="B172" i="5"/>
  <c r="Y172" i="5" s="1"/>
  <c r="B123" i="3"/>
  <c r="B172" i="7"/>
  <c r="B172" i="8"/>
  <c r="B172" i="9"/>
  <c r="Y172" i="9" s="1"/>
  <c r="B172" i="10"/>
  <c r="B172" i="12"/>
  <c r="Y172" i="12" s="1"/>
  <c r="B172" i="11"/>
  <c r="Z172" i="11" s="1"/>
  <c r="B172" i="16"/>
  <c r="Y172" i="16" s="1"/>
  <c r="B172" i="32"/>
  <c r="Z172" i="32" s="1"/>
  <c r="B172" i="52"/>
  <c r="Z172" i="52" s="1"/>
  <c r="Z23" i="16"/>
  <c r="Y171" i="12"/>
  <c r="Y122" i="3"/>
  <c r="Y423" i="11"/>
  <c r="Z74" i="3"/>
  <c r="Z323" i="9"/>
  <c r="Z23" i="5"/>
  <c r="Y73" i="14"/>
  <c r="AA23" i="10"/>
  <c r="Z23" i="3"/>
  <c r="Y22" i="15"/>
  <c r="Y322" i="12"/>
  <c r="Y72" i="11"/>
  <c r="Z322" i="32"/>
  <c r="Z323" i="32" s="1"/>
  <c r="Z72" i="12"/>
  <c r="Z73" i="12" s="1"/>
  <c r="Z322" i="10"/>
  <c r="Z323" i="10" s="1"/>
  <c r="Z223" i="12"/>
  <c r="D175" i="4"/>
  <c r="D175" i="15"/>
  <c r="D175" i="14"/>
  <c r="D175" i="3"/>
  <c r="D224" i="5"/>
  <c r="D224" i="6"/>
  <c r="D224" i="8"/>
  <c r="D224" i="7"/>
  <c r="D224" i="9"/>
  <c r="D224" i="11"/>
  <c r="D224" i="10"/>
  <c r="D224" i="12"/>
  <c r="D224" i="16"/>
  <c r="D224" i="32"/>
  <c r="D224" i="52"/>
  <c r="B74" i="4"/>
  <c r="B74" i="14"/>
  <c r="Y74" i="14" s="1"/>
  <c r="B74" i="15"/>
  <c r="B123" i="6"/>
  <c r="Y123" i="6" s="1"/>
  <c r="B74" i="3"/>
  <c r="B123" i="5"/>
  <c r="Z123" i="5" s="1"/>
  <c r="B123" i="7"/>
  <c r="B123" i="8"/>
  <c r="Y123" i="8" s="1"/>
  <c r="B123" i="9"/>
  <c r="B123" i="10"/>
  <c r="Y123" i="10" s="1"/>
  <c r="B123" i="11"/>
  <c r="Y123" i="11" s="1"/>
  <c r="B123" i="12"/>
  <c r="Y123" i="12" s="1"/>
  <c r="B123" i="16"/>
  <c r="B123" i="52"/>
  <c r="Z123" i="52" s="1"/>
  <c r="B123" i="32"/>
  <c r="K418" i="18"/>
  <c r="C425" i="9"/>
  <c r="C425" i="10"/>
  <c r="C425" i="11"/>
  <c r="C425" i="12"/>
  <c r="C425" i="16"/>
  <c r="C425" i="32"/>
  <c r="C425" i="52"/>
  <c r="B175" i="4"/>
  <c r="Y175" i="4" s="1"/>
  <c r="B175" i="14"/>
  <c r="B175" i="15"/>
  <c r="Y175" i="15" s="1"/>
  <c r="B175" i="3"/>
  <c r="B224" i="6"/>
  <c r="Y224" i="6" s="1"/>
  <c r="B224" i="5"/>
  <c r="B224" i="8"/>
  <c r="Y224" i="8" s="1"/>
  <c r="B224" i="7"/>
  <c r="Y224" i="7" s="1"/>
  <c r="B224" i="9"/>
  <c r="Y224" i="9" s="1"/>
  <c r="B224" i="10"/>
  <c r="B224" i="11"/>
  <c r="Y224" i="11" s="1"/>
  <c r="B224" i="12"/>
  <c r="B224" i="16"/>
  <c r="Y224" i="16" s="1"/>
  <c r="B224" i="52"/>
  <c r="Z224" i="52" s="1"/>
  <c r="B224" i="32"/>
  <c r="Y224" i="32" s="1"/>
  <c r="Z23" i="14"/>
  <c r="Z323" i="11"/>
  <c r="Y171" i="11"/>
  <c r="Y122" i="15"/>
  <c r="Y423" i="10"/>
  <c r="Y223" i="16"/>
  <c r="Y223" i="6"/>
  <c r="AA23" i="4"/>
  <c r="Z423" i="12"/>
  <c r="Z424" i="12" s="1"/>
  <c r="Z423" i="16"/>
  <c r="Z424" i="16" s="1"/>
  <c r="D123" i="4"/>
  <c r="D123" i="14"/>
  <c r="D123" i="15"/>
  <c r="D123" i="3"/>
  <c r="D172" i="6"/>
  <c r="D172" i="5"/>
  <c r="D172" i="7"/>
  <c r="D172" i="8"/>
  <c r="D172" i="9"/>
  <c r="D172" i="10"/>
  <c r="D172" i="11"/>
  <c r="D172" i="12"/>
  <c r="D172" i="16"/>
  <c r="D172" i="52"/>
  <c r="D172" i="32"/>
  <c r="Y122" i="9"/>
  <c r="Y73" i="4"/>
  <c r="Y22" i="10"/>
  <c r="Y22" i="14"/>
  <c r="Y322" i="11"/>
  <c r="Y72" i="10"/>
  <c r="Z171" i="16"/>
  <c r="Z172" i="16" s="1"/>
  <c r="Z122" i="15"/>
  <c r="D73" i="5"/>
  <c r="D73" i="6"/>
  <c r="D73" i="7"/>
  <c r="D73" i="8"/>
  <c r="D73" i="9"/>
  <c r="D73" i="10"/>
  <c r="D73" i="11"/>
  <c r="D73" i="12"/>
  <c r="D73" i="16"/>
  <c r="D73" i="32"/>
  <c r="D73" i="52"/>
  <c r="Z174" i="3"/>
  <c r="Z175" i="3" s="1"/>
  <c r="Z174" i="14"/>
  <c r="Z175" i="14" s="1"/>
  <c r="AA23" i="15"/>
  <c r="Z73" i="7"/>
  <c r="Y171" i="10"/>
  <c r="Y122" i="14"/>
  <c r="Y423" i="9"/>
  <c r="Z23" i="10"/>
  <c r="D74" i="4"/>
  <c r="D74" i="14"/>
  <c r="D74" i="15"/>
  <c r="D74" i="3"/>
  <c r="D123" i="6"/>
  <c r="D123" i="5"/>
  <c r="D123" i="7"/>
  <c r="D123" i="8"/>
  <c r="D123" i="9"/>
  <c r="D123" i="10"/>
  <c r="D123" i="11"/>
  <c r="D123" i="12"/>
  <c r="D123" i="16"/>
  <c r="D123" i="52"/>
  <c r="D123" i="32"/>
  <c r="Y122" i="8"/>
  <c r="Z171" i="7"/>
  <c r="Z172" i="7" s="1"/>
  <c r="Z223" i="32"/>
  <c r="Z224" i="32" s="1"/>
  <c r="Z73" i="10"/>
  <c r="Z423" i="32"/>
  <c r="Z424" i="32" s="1"/>
  <c r="Z223" i="8"/>
  <c r="Z224" i="8" s="1"/>
  <c r="Z174" i="15"/>
  <c r="Y22" i="9"/>
  <c r="Y22" i="4"/>
  <c r="Y322" i="10"/>
  <c r="Y72" i="9"/>
  <c r="Z423" i="11"/>
  <c r="Z424" i="11" s="1"/>
  <c r="Z22" i="7"/>
  <c r="Z23" i="7" s="1"/>
  <c r="Z22" i="6"/>
  <c r="Z23" i="6" s="1"/>
  <c r="G418" i="18"/>
  <c r="I419" i="18"/>
  <c r="G318" i="18"/>
  <c r="I319" i="18"/>
  <c r="G220" i="18"/>
  <c r="I221" i="18"/>
  <c r="I170" i="18"/>
  <c r="G169" i="18"/>
  <c r="G121" i="18"/>
  <c r="I122" i="18"/>
  <c r="G72" i="18"/>
  <c r="I73" i="18"/>
  <c r="Z9" i="52"/>
  <c r="Z10" i="52" s="1"/>
  <c r="Z11" i="52" s="1"/>
  <c r="Z12" i="52" s="1"/>
  <c r="Z13" i="52" s="1"/>
  <c r="Z14" i="52" s="1"/>
  <c r="Z15" i="52" s="1"/>
  <c r="Z16" i="52" s="1"/>
  <c r="Z17" i="52" s="1"/>
  <c r="Z18" i="52" s="1"/>
  <c r="Z19" i="52" s="1"/>
  <c r="Z20" i="52" s="1"/>
  <c r="Z21" i="52" s="1"/>
  <c r="Z22" i="52" s="1"/>
  <c r="Z23" i="52" s="1"/>
  <c r="C25" i="49"/>
  <c r="Z173" i="32" l="1"/>
  <c r="B75" i="4"/>
  <c r="B75" i="14"/>
  <c r="B75" i="15"/>
  <c r="B75" i="3"/>
  <c r="B124" i="6"/>
  <c r="B124" i="5"/>
  <c r="B124" i="7"/>
  <c r="B124" i="8"/>
  <c r="B124" i="9"/>
  <c r="B124" i="10"/>
  <c r="B124" i="11"/>
  <c r="B124" i="12"/>
  <c r="B124" i="16"/>
  <c r="B124" i="32"/>
  <c r="B124" i="52"/>
  <c r="Y75" i="14" s="1"/>
  <c r="B425" i="9"/>
  <c r="B425" i="10"/>
  <c r="B425" i="11"/>
  <c r="B425" i="12"/>
  <c r="B425" i="32"/>
  <c r="B425" i="16"/>
  <c r="B425" i="52"/>
  <c r="Z425" i="52" s="1"/>
  <c r="AA24" i="15"/>
  <c r="Y224" i="10"/>
  <c r="Y175" i="14"/>
  <c r="Y123" i="9"/>
  <c r="Y74" i="4"/>
  <c r="Z224" i="12"/>
  <c r="Y172" i="10"/>
  <c r="Y123" i="14"/>
  <c r="Y424" i="9"/>
  <c r="Z172" i="9"/>
  <c r="Z123" i="12"/>
  <c r="Z124" i="12" s="1"/>
  <c r="Z424" i="10"/>
  <c r="Z425" i="10" s="1"/>
  <c r="Z224" i="10"/>
  <c r="Y73" i="10"/>
  <c r="Y23" i="14"/>
  <c r="D74" i="5"/>
  <c r="D74" i="6"/>
  <c r="D74" i="7"/>
  <c r="D74" i="8"/>
  <c r="D74" i="9"/>
  <c r="D74" i="10"/>
  <c r="D74" i="11"/>
  <c r="D74" i="16"/>
  <c r="D74" i="12"/>
  <c r="D74" i="52"/>
  <c r="D74" i="32"/>
  <c r="D176" i="4"/>
  <c r="D176" i="14"/>
  <c r="D176" i="15"/>
  <c r="D176" i="3"/>
  <c r="D225" i="6"/>
  <c r="D225" i="5"/>
  <c r="D225" i="7"/>
  <c r="D225" i="8"/>
  <c r="D225" i="9"/>
  <c r="D225" i="10"/>
  <c r="D225" i="11"/>
  <c r="D225" i="12"/>
  <c r="D225" i="16"/>
  <c r="D225" i="32"/>
  <c r="D225" i="52"/>
  <c r="Z73" i="9"/>
  <c r="D425" i="9"/>
  <c r="D425" i="10"/>
  <c r="D425" i="11"/>
  <c r="D425" i="12"/>
  <c r="D425" i="16"/>
  <c r="D425" i="32"/>
  <c r="D425" i="52"/>
  <c r="Z123" i="8"/>
  <c r="Z124" i="8" s="1"/>
  <c r="Z172" i="5"/>
  <c r="Z123" i="3"/>
  <c r="Z123" i="16"/>
  <c r="Z124" i="16" s="1"/>
  <c r="Z424" i="9"/>
  <c r="Z425" i="9" s="1"/>
  <c r="Z172" i="6"/>
  <c r="Z73" i="5"/>
  <c r="Z123" i="14"/>
  <c r="Z124" i="14" s="1"/>
  <c r="K122" i="18"/>
  <c r="C76" i="4"/>
  <c r="C76" i="14"/>
  <c r="C76" i="15"/>
  <c r="C76" i="3"/>
  <c r="C125" i="6"/>
  <c r="C125" i="5"/>
  <c r="C125" i="7"/>
  <c r="C125" i="8"/>
  <c r="C125" i="9"/>
  <c r="C125" i="10"/>
  <c r="C125" i="11"/>
  <c r="C125" i="12"/>
  <c r="C125" i="16"/>
  <c r="C125" i="52"/>
  <c r="C125" i="32"/>
  <c r="Z425" i="12"/>
  <c r="Z224" i="11"/>
  <c r="B124" i="4"/>
  <c r="B124" i="14"/>
  <c r="B124" i="15"/>
  <c r="B124" i="3"/>
  <c r="Y124" i="3" s="1"/>
  <c r="B173" i="5"/>
  <c r="Y173" i="5" s="1"/>
  <c r="B173" i="6"/>
  <c r="B173" i="7"/>
  <c r="B173" i="8"/>
  <c r="Y173" i="8" s="1"/>
  <c r="B173" i="9"/>
  <c r="Y173" i="9" s="1"/>
  <c r="B173" i="10"/>
  <c r="B173" i="11"/>
  <c r="Y173" i="11" s="1"/>
  <c r="B173" i="16"/>
  <c r="Y173" i="16" s="1"/>
  <c r="B173" i="12"/>
  <c r="Y173" i="12" s="1"/>
  <c r="B173" i="32"/>
  <c r="B173" i="52"/>
  <c r="Y124" i="14" s="1"/>
  <c r="K170" i="18"/>
  <c r="C125" i="4"/>
  <c r="C125" i="14"/>
  <c r="C125" i="15"/>
  <c r="C174" i="6"/>
  <c r="C125" i="3"/>
  <c r="C174" i="5"/>
  <c r="C174" i="7"/>
  <c r="C174" i="8"/>
  <c r="C174" i="9"/>
  <c r="C174" i="10"/>
  <c r="C174" i="11"/>
  <c r="C174" i="12"/>
  <c r="C174" i="16"/>
  <c r="C174" i="32"/>
  <c r="C174" i="52"/>
  <c r="Z24" i="6"/>
  <c r="Z175" i="15"/>
  <c r="Z123" i="10"/>
  <c r="Z124" i="10" s="1"/>
  <c r="Y123" i="32"/>
  <c r="Y123" i="7"/>
  <c r="Z74" i="12"/>
  <c r="Y172" i="8"/>
  <c r="Z74" i="15"/>
  <c r="Z75" i="15" s="1"/>
  <c r="D324" i="9"/>
  <c r="D324" i="10"/>
  <c r="D324" i="11"/>
  <c r="D324" i="12"/>
  <c r="D324" i="32"/>
  <c r="D324" i="16"/>
  <c r="D324" i="52"/>
  <c r="Y73" i="8"/>
  <c r="AA24" i="5"/>
  <c r="Y23" i="8"/>
  <c r="AA23" i="8"/>
  <c r="Z224" i="7"/>
  <c r="Z172" i="10"/>
  <c r="Z173" i="10" s="1"/>
  <c r="Z173" i="7"/>
  <c r="K221" i="18"/>
  <c r="C177" i="4"/>
  <c r="C177" i="14"/>
  <c r="C177" i="15"/>
  <c r="C177" i="3"/>
  <c r="C226" i="5"/>
  <c r="C226" i="6"/>
  <c r="C226" i="7"/>
  <c r="C226" i="8"/>
  <c r="C226" i="9"/>
  <c r="C226" i="10"/>
  <c r="C226" i="11"/>
  <c r="C226" i="12"/>
  <c r="C226" i="32"/>
  <c r="C226" i="16"/>
  <c r="C226" i="52"/>
  <c r="Z225" i="8"/>
  <c r="Z24" i="10"/>
  <c r="Y123" i="5"/>
  <c r="Z24" i="5"/>
  <c r="Y172" i="7"/>
  <c r="Y424" i="16"/>
  <c r="Z123" i="4"/>
  <c r="Z123" i="7"/>
  <c r="Z74" i="16"/>
  <c r="Y73" i="7"/>
  <c r="Z24" i="12"/>
  <c r="Y23" i="32"/>
  <c r="AA23" i="32"/>
  <c r="B176" i="4"/>
  <c r="Y176" i="4" s="1"/>
  <c r="B176" i="14"/>
  <c r="B176" i="15"/>
  <c r="Y176" i="15" s="1"/>
  <c r="B176" i="3"/>
  <c r="Y176" i="3" s="1"/>
  <c r="B225" i="6"/>
  <c r="Y225" i="6" s="1"/>
  <c r="B225" i="5"/>
  <c r="B225" i="8"/>
  <c r="B225" i="7"/>
  <c r="Y225" i="7" s="1"/>
  <c r="B225" i="10"/>
  <c r="Y225" i="10" s="1"/>
  <c r="B225" i="11"/>
  <c r="B225" i="9"/>
  <c r="Y225" i="9" s="1"/>
  <c r="B225" i="12"/>
  <c r="Y225" i="12" s="1"/>
  <c r="B225" i="16"/>
  <c r="Y225" i="16" s="1"/>
  <c r="B225" i="52"/>
  <c r="Z225" i="52" s="1"/>
  <c r="B225" i="32"/>
  <c r="Y225" i="32" s="1"/>
  <c r="Z425" i="32"/>
  <c r="Y224" i="5"/>
  <c r="Y123" i="16"/>
  <c r="Y74" i="3"/>
  <c r="Z324" i="9"/>
  <c r="Y172" i="32"/>
  <c r="Y123" i="3"/>
  <c r="Y424" i="32"/>
  <c r="Y124" i="4"/>
  <c r="Z172" i="12"/>
  <c r="Z172" i="8"/>
  <c r="Z173" i="8" s="1"/>
  <c r="Z74" i="14"/>
  <c r="Z75" i="14" s="1"/>
  <c r="Y73" i="6"/>
  <c r="Z123" i="11"/>
  <c r="Z124" i="11" s="1"/>
  <c r="Y23" i="6"/>
  <c r="Z224" i="5"/>
  <c r="Z225" i="5" s="1"/>
  <c r="Z73" i="6"/>
  <c r="Z74" i="6" s="1"/>
  <c r="AA23" i="14"/>
  <c r="Z425" i="11"/>
  <c r="Z75" i="3"/>
  <c r="D124" i="4"/>
  <c r="D124" i="14"/>
  <c r="D124" i="15"/>
  <c r="D124" i="3"/>
  <c r="D173" i="6"/>
  <c r="D173" i="5"/>
  <c r="D173" i="7"/>
  <c r="D173" i="8"/>
  <c r="D173" i="9"/>
  <c r="D173" i="10"/>
  <c r="D173" i="11"/>
  <c r="D173" i="12"/>
  <c r="D173" i="16"/>
  <c r="D173" i="52"/>
  <c r="D173" i="32"/>
  <c r="AA24" i="12"/>
  <c r="B24" i="4"/>
  <c r="AA24" i="4" s="1"/>
  <c r="B24" i="14"/>
  <c r="B24" i="15"/>
  <c r="B24" i="3"/>
  <c r="Y24" i="3" s="1"/>
  <c r="B24" i="5"/>
  <c r="B24" i="6"/>
  <c r="AA24" i="6" s="1"/>
  <c r="B24" i="8"/>
  <c r="Z24" i="8" s="1"/>
  <c r="B24" i="9"/>
  <c r="Y24" i="9" s="1"/>
  <c r="B24" i="7"/>
  <c r="Z24" i="7" s="1"/>
  <c r="B24" i="10"/>
  <c r="AA24" i="10" s="1"/>
  <c r="B24" i="11"/>
  <c r="B24" i="16"/>
  <c r="Y24" i="16" s="1"/>
  <c r="B24" i="12"/>
  <c r="B24" i="32"/>
  <c r="B24" i="52"/>
  <c r="AA24" i="52" s="1"/>
  <c r="Z123" i="9"/>
  <c r="Z124" i="9" s="1"/>
  <c r="Z74" i="4"/>
  <c r="Z75" i="4" s="1"/>
  <c r="Z224" i="6"/>
  <c r="Z74" i="7"/>
  <c r="K73" i="18"/>
  <c r="C75" i="5"/>
  <c r="C75" i="6"/>
  <c r="C75" i="8"/>
  <c r="C75" i="9"/>
  <c r="C75" i="7"/>
  <c r="C75" i="10"/>
  <c r="C75" i="11"/>
  <c r="C75" i="16"/>
  <c r="C75" i="12"/>
  <c r="C75" i="52"/>
  <c r="C75" i="32"/>
  <c r="K319" i="18"/>
  <c r="C325" i="9"/>
  <c r="C325" i="10"/>
  <c r="C325" i="11"/>
  <c r="C325" i="12"/>
  <c r="C325" i="32"/>
  <c r="C325" i="16"/>
  <c r="C325" i="52"/>
  <c r="B74" i="5"/>
  <c r="B74" i="6"/>
  <c r="B74" i="7"/>
  <c r="Y74" i="7" s="1"/>
  <c r="B74" i="8"/>
  <c r="B74" i="9"/>
  <c r="B74" i="10"/>
  <c r="Y74" i="10" s="1"/>
  <c r="B74" i="11"/>
  <c r="Y74" i="11" s="1"/>
  <c r="B74" i="12"/>
  <c r="B74" i="16"/>
  <c r="B74" i="52"/>
  <c r="B74" i="32"/>
  <c r="Y74" i="32" s="1"/>
  <c r="B324" i="9"/>
  <c r="B324" i="11"/>
  <c r="Z324" i="11" s="1"/>
  <c r="B324" i="10"/>
  <c r="Y324" i="10" s="1"/>
  <c r="B324" i="12"/>
  <c r="Y324" i="12" s="1"/>
  <c r="B324" i="16"/>
  <c r="B324" i="32"/>
  <c r="B324" i="52"/>
  <c r="Z324" i="52" s="1"/>
  <c r="Z225" i="32"/>
  <c r="Z123" i="15"/>
  <c r="Z124" i="15" s="1"/>
  <c r="Z425" i="16"/>
  <c r="Y224" i="12"/>
  <c r="Y175" i="3"/>
  <c r="Y74" i="15"/>
  <c r="Y172" i="11"/>
  <c r="Y172" i="6"/>
  <c r="Y424" i="11"/>
  <c r="Z123" i="32"/>
  <c r="Z124" i="32" s="1"/>
  <c r="D75" i="4"/>
  <c r="D75" i="14"/>
  <c r="D75" i="15"/>
  <c r="D75" i="3"/>
  <c r="D124" i="5"/>
  <c r="D124" i="6"/>
  <c r="D124" i="7"/>
  <c r="D124" i="8"/>
  <c r="D124" i="9"/>
  <c r="D124" i="11"/>
  <c r="D124" i="10"/>
  <c r="D124" i="12"/>
  <c r="D124" i="16"/>
  <c r="D124" i="52"/>
  <c r="D124" i="32"/>
  <c r="Z73" i="11"/>
  <c r="D24" i="4"/>
  <c r="D24" i="14"/>
  <c r="D24" i="15"/>
  <c r="D24" i="3"/>
  <c r="D24" i="5"/>
  <c r="D24" i="6"/>
  <c r="D24" i="7"/>
  <c r="D24" i="8"/>
  <c r="D24" i="9"/>
  <c r="D24" i="10"/>
  <c r="D24" i="11"/>
  <c r="D24" i="16"/>
  <c r="D24" i="12"/>
  <c r="D24" i="32"/>
  <c r="D24" i="52"/>
  <c r="I25" i="18"/>
  <c r="C25" i="4"/>
  <c r="C25" i="14"/>
  <c r="C25" i="15"/>
  <c r="C25" i="3"/>
  <c r="C25" i="5"/>
  <c r="C25" i="6"/>
  <c r="C25" i="7"/>
  <c r="C25" i="8"/>
  <c r="C25" i="9"/>
  <c r="C25" i="10"/>
  <c r="C25" i="12"/>
  <c r="C25" i="11"/>
  <c r="C25" i="16"/>
  <c r="C25" i="52"/>
  <c r="C25" i="32"/>
  <c r="K24" i="18"/>
  <c r="G24" i="18"/>
  <c r="Y73" i="16"/>
  <c r="Z23" i="32"/>
  <c r="Z24" i="32" s="1"/>
  <c r="Y23" i="12"/>
  <c r="Y23" i="5"/>
  <c r="Z224" i="16"/>
  <c r="Z225" i="16" s="1"/>
  <c r="K419" i="18"/>
  <c r="C426" i="9"/>
  <c r="C426" i="10"/>
  <c r="C426" i="11"/>
  <c r="C426" i="12"/>
  <c r="C426" i="32"/>
  <c r="C426" i="16"/>
  <c r="C426" i="52"/>
  <c r="Z24" i="4"/>
  <c r="Z324" i="16"/>
  <c r="Z175" i="4"/>
  <c r="Z24" i="11"/>
  <c r="Z224" i="9"/>
  <c r="Z225" i="9" s="1"/>
  <c r="Y24" i="10"/>
  <c r="Z123" i="6"/>
  <c r="Z124" i="6" s="1"/>
  <c r="Y23" i="3"/>
  <c r="AA23" i="3"/>
  <c r="Z74" i="52"/>
  <c r="G419" i="18"/>
  <c r="I420" i="18"/>
  <c r="G319" i="18"/>
  <c r="I320" i="18"/>
  <c r="I222" i="18"/>
  <c r="G221" i="18"/>
  <c r="G170" i="18"/>
  <c r="I171" i="18"/>
  <c r="I123" i="18"/>
  <c r="G122" i="18"/>
  <c r="G73" i="18"/>
  <c r="I74" i="18"/>
  <c r="C27" i="49"/>
  <c r="Z426" i="52" l="1"/>
  <c r="K123" i="18"/>
  <c r="C77" i="4"/>
  <c r="C77" i="14"/>
  <c r="C77" i="15"/>
  <c r="C77" i="3"/>
  <c r="C126" i="6"/>
  <c r="C126" i="5"/>
  <c r="C126" i="8"/>
  <c r="C126" i="7"/>
  <c r="C126" i="9"/>
  <c r="C126" i="10"/>
  <c r="C126" i="11"/>
  <c r="C126" i="12"/>
  <c r="C126" i="16"/>
  <c r="C126" i="52"/>
  <c r="C126" i="32"/>
  <c r="B426" i="9"/>
  <c r="B426" i="10"/>
  <c r="Y426" i="10" s="1"/>
  <c r="B426" i="11"/>
  <c r="Y426" i="11" s="1"/>
  <c r="B426" i="12"/>
  <c r="B426" i="16"/>
  <c r="B426" i="32"/>
  <c r="Y426" i="32" s="1"/>
  <c r="B426" i="52"/>
  <c r="AA24" i="16"/>
  <c r="AA25" i="16" s="1"/>
  <c r="Y324" i="9"/>
  <c r="Y74" i="8"/>
  <c r="D75" i="5"/>
  <c r="D75" i="6"/>
  <c r="D75" i="7"/>
  <c r="D75" i="8"/>
  <c r="D75" i="9"/>
  <c r="D75" i="10"/>
  <c r="D75" i="11"/>
  <c r="D75" i="16"/>
  <c r="D75" i="12"/>
  <c r="D75" i="52"/>
  <c r="D75" i="32"/>
  <c r="Y24" i="12"/>
  <c r="Y24" i="5"/>
  <c r="AA24" i="14"/>
  <c r="Z173" i="12"/>
  <c r="Y225" i="11"/>
  <c r="Y176" i="14"/>
  <c r="AA24" i="7"/>
  <c r="Z24" i="16"/>
  <c r="Z176" i="15"/>
  <c r="Y173" i="10"/>
  <c r="Z173" i="6"/>
  <c r="Z74" i="9"/>
  <c r="AA24" i="9"/>
  <c r="Y425" i="9"/>
  <c r="Y124" i="8"/>
  <c r="Z173" i="16"/>
  <c r="K171" i="18"/>
  <c r="C126" i="4"/>
  <c r="C126" i="14"/>
  <c r="C126" i="15"/>
  <c r="C126" i="3"/>
  <c r="C175" i="6"/>
  <c r="C175" i="5"/>
  <c r="C175" i="7"/>
  <c r="C175" i="8"/>
  <c r="C175" i="9"/>
  <c r="C175" i="10"/>
  <c r="C175" i="11"/>
  <c r="C175" i="12"/>
  <c r="C175" i="16"/>
  <c r="C175" i="52"/>
  <c r="C175" i="32"/>
  <c r="Z25" i="11"/>
  <c r="Z226" i="32"/>
  <c r="D125" i="4"/>
  <c r="D125" i="14"/>
  <c r="D125" i="15"/>
  <c r="D174" i="6"/>
  <c r="D125" i="3"/>
  <c r="D174" i="5"/>
  <c r="D174" i="7"/>
  <c r="D174" i="8"/>
  <c r="D174" i="9"/>
  <c r="D174" i="10"/>
  <c r="D174" i="12"/>
  <c r="D174" i="11"/>
  <c r="D174" i="16"/>
  <c r="D174" i="32"/>
  <c r="D174" i="52"/>
  <c r="Z426" i="9"/>
  <c r="Z225" i="10"/>
  <c r="AA25" i="15"/>
  <c r="Y124" i="7"/>
  <c r="B125" i="4"/>
  <c r="B125" i="14"/>
  <c r="B125" i="15"/>
  <c r="Z125" i="15" s="1"/>
  <c r="B125" i="3"/>
  <c r="B174" i="6"/>
  <c r="B174" i="5"/>
  <c r="B174" i="7"/>
  <c r="Y174" i="7" s="1"/>
  <c r="B174" i="8"/>
  <c r="B174" i="9"/>
  <c r="B174" i="10"/>
  <c r="B174" i="11"/>
  <c r="B174" i="12"/>
  <c r="B174" i="32"/>
  <c r="Z174" i="32" s="1"/>
  <c r="B174" i="52"/>
  <c r="B174" i="16"/>
  <c r="Y174" i="16" s="1"/>
  <c r="Z176" i="4"/>
  <c r="Y74" i="6"/>
  <c r="Z225" i="6"/>
  <c r="Y24" i="11"/>
  <c r="Y24" i="15"/>
  <c r="Z226" i="5"/>
  <c r="Z426" i="32"/>
  <c r="Z24" i="52"/>
  <c r="Z124" i="7"/>
  <c r="Z226" i="8"/>
  <c r="Z225" i="11"/>
  <c r="Z125" i="16"/>
  <c r="Z426" i="10"/>
  <c r="Z24" i="3"/>
  <c r="Y124" i="32"/>
  <c r="Y124" i="5"/>
  <c r="Z173" i="52"/>
  <c r="B177" i="4"/>
  <c r="Y177" i="4" s="1"/>
  <c r="B177" i="14"/>
  <c r="Y177" i="14" s="1"/>
  <c r="B177" i="15"/>
  <c r="Y177" i="15" s="1"/>
  <c r="B177" i="3"/>
  <c r="Y177" i="3" s="1"/>
  <c r="B226" i="5"/>
  <c r="B226" i="6"/>
  <c r="B226" i="7"/>
  <c r="Y226" i="7" s="1"/>
  <c r="B226" i="8"/>
  <c r="B226" i="9"/>
  <c r="Y226" i="9" s="1"/>
  <c r="B226" i="10"/>
  <c r="Y226" i="10" s="1"/>
  <c r="B226" i="12"/>
  <c r="Y226" i="12" s="1"/>
  <c r="B226" i="11"/>
  <c r="Y226" i="11" s="1"/>
  <c r="B226" i="16"/>
  <c r="Y226" i="16" s="1"/>
  <c r="B226" i="52"/>
  <c r="Z226" i="52" s="1"/>
  <c r="B226" i="32"/>
  <c r="Y226" i="32" s="1"/>
  <c r="AA24" i="3"/>
  <c r="Y324" i="32"/>
  <c r="Y74" i="16"/>
  <c r="Y74" i="5"/>
  <c r="Y24" i="14"/>
  <c r="Y225" i="8"/>
  <c r="Z124" i="4"/>
  <c r="Z125" i="4" s="1"/>
  <c r="D177" i="4"/>
  <c r="D177" i="14"/>
  <c r="D177" i="15"/>
  <c r="D177" i="3"/>
  <c r="D226" i="5"/>
  <c r="D226" i="6"/>
  <c r="D226" i="8"/>
  <c r="D226" i="7"/>
  <c r="D226" i="9"/>
  <c r="D226" i="10"/>
  <c r="D226" i="11"/>
  <c r="D226" i="12"/>
  <c r="D226" i="16"/>
  <c r="D226" i="32"/>
  <c r="D226" i="52"/>
  <c r="Z24" i="15"/>
  <c r="Z25" i="15" s="1"/>
  <c r="Y173" i="7"/>
  <c r="Z426" i="12"/>
  <c r="D76" i="4"/>
  <c r="D76" i="14"/>
  <c r="D76" i="15"/>
  <c r="D76" i="3"/>
  <c r="D125" i="6"/>
  <c r="D125" i="5"/>
  <c r="D125" i="7"/>
  <c r="D125" i="8"/>
  <c r="D125" i="9"/>
  <c r="D125" i="10"/>
  <c r="D125" i="11"/>
  <c r="D125" i="12"/>
  <c r="D125" i="16"/>
  <c r="D125" i="52"/>
  <c r="D125" i="32"/>
  <c r="Z124" i="3"/>
  <c r="Z125" i="3" s="1"/>
  <c r="Z24" i="9"/>
  <c r="Z25" i="9" s="1"/>
  <c r="Z225" i="12"/>
  <c r="Y425" i="16"/>
  <c r="Y124" i="16"/>
  <c r="Y124" i="6"/>
  <c r="K222" i="18"/>
  <c r="C178" i="4"/>
  <c r="C178" i="14"/>
  <c r="C178" i="15"/>
  <c r="C178" i="3"/>
  <c r="C227" i="5"/>
  <c r="C227" i="6"/>
  <c r="C227" i="8"/>
  <c r="C227" i="7"/>
  <c r="C227" i="9"/>
  <c r="C227" i="10"/>
  <c r="C227" i="11"/>
  <c r="C227" i="12"/>
  <c r="C227" i="16"/>
  <c r="C227" i="32"/>
  <c r="C227" i="52"/>
  <c r="Y324" i="16"/>
  <c r="Y74" i="12"/>
  <c r="Z74" i="10"/>
  <c r="D325" i="9"/>
  <c r="D325" i="10"/>
  <c r="D325" i="11"/>
  <c r="D325" i="12"/>
  <c r="D325" i="32"/>
  <c r="D325" i="16"/>
  <c r="D325" i="52"/>
  <c r="Z74" i="32"/>
  <c r="Z75" i="32" s="1"/>
  <c r="Y24" i="7"/>
  <c r="Y24" i="4"/>
  <c r="Y225" i="5"/>
  <c r="Z324" i="12"/>
  <c r="Z325" i="12" s="1"/>
  <c r="Y173" i="32"/>
  <c r="Y173" i="6"/>
  <c r="Z125" i="14"/>
  <c r="Z173" i="5"/>
  <c r="Y425" i="32"/>
  <c r="Y124" i="12"/>
  <c r="Y75" i="3"/>
  <c r="Z124" i="5"/>
  <c r="K74" i="18"/>
  <c r="C76" i="6"/>
  <c r="C76" i="5"/>
  <c r="C76" i="7"/>
  <c r="C76" i="8"/>
  <c r="C76" i="9"/>
  <c r="C76" i="10"/>
  <c r="C76" i="11"/>
  <c r="C76" i="12"/>
  <c r="C76" i="16"/>
  <c r="C76" i="32"/>
  <c r="C76" i="52"/>
  <c r="K320" i="18"/>
  <c r="C326" i="9"/>
  <c r="C326" i="10"/>
  <c r="C326" i="11"/>
  <c r="C326" i="12"/>
  <c r="C326" i="16"/>
  <c r="C326" i="32"/>
  <c r="C326" i="52"/>
  <c r="D426" i="9"/>
  <c r="D426" i="10"/>
  <c r="D426" i="11"/>
  <c r="D426" i="12"/>
  <c r="D426" i="32"/>
  <c r="D426" i="16"/>
  <c r="D426" i="52"/>
  <c r="B25" i="4"/>
  <c r="Y25" i="4" s="1"/>
  <c r="B25" i="14"/>
  <c r="Y25" i="14" s="1"/>
  <c r="B25" i="15"/>
  <c r="B25" i="3"/>
  <c r="B25" i="6"/>
  <c r="Z25" i="6" s="1"/>
  <c r="B25" i="5"/>
  <c r="B25" i="7"/>
  <c r="B25" i="8"/>
  <c r="B25" i="10"/>
  <c r="Y25" i="10" s="1"/>
  <c r="B25" i="9"/>
  <c r="Y25" i="9" s="1"/>
  <c r="B25" i="11"/>
  <c r="B25" i="12"/>
  <c r="Y25" i="12" s="1"/>
  <c r="B25" i="16"/>
  <c r="B25" i="32"/>
  <c r="Z25" i="32" s="1"/>
  <c r="B25" i="52"/>
  <c r="AA25" i="52" s="1"/>
  <c r="Z125" i="9"/>
  <c r="AA25" i="12"/>
  <c r="Z25" i="12"/>
  <c r="Z76" i="15"/>
  <c r="Z24" i="14"/>
  <c r="Z74" i="5"/>
  <c r="Y425" i="12"/>
  <c r="Y124" i="11"/>
  <c r="Y75" i="15"/>
  <c r="Z124" i="52"/>
  <c r="B75" i="5"/>
  <c r="Y75" i="5" s="1"/>
  <c r="B75" i="6"/>
  <c r="Z75" i="6" s="1"/>
  <c r="B75" i="8"/>
  <c r="B75" i="7"/>
  <c r="Y75" i="7" s="1"/>
  <c r="B75" i="9"/>
  <c r="Y75" i="9" s="1"/>
  <c r="B75" i="10"/>
  <c r="Y75" i="10" s="1"/>
  <c r="B75" i="11"/>
  <c r="B75" i="16"/>
  <c r="Y75" i="16" s="1"/>
  <c r="B75" i="12"/>
  <c r="Y75" i="12" s="1"/>
  <c r="B75" i="32"/>
  <c r="Y75" i="32" s="1"/>
  <c r="B75" i="52"/>
  <c r="Z75" i="52" s="1"/>
  <c r="B325" i="9"/>
  <c r="Y325" i="9" s="1"/>
  <c r="B325" i="10"/>
  <c r="Y325" i="10" s="1"/>
  <c r="B325" i="11"/>
  <c r="Y325" i="11" s="1"/>
  <c r="B325" i="12"/>
  <c r="B325" i="16"/>
  <c r="Z325" i="16" s="1"/>
  <c r="B325" i="32"/>
  <c r="B325" i="52"/>
  <c r="Z325" i="52" s="1"/>
  <c r="Z226" i="16"/>
  <c r="D25" i="4"/>
  <c r="D25" i="14"/>
  <c r="D25" i="15"/>
  <c r="D25" i="3"/>
  <c r="D25" i="5"/>
  <c r="D25" i="6"/>
  <c r="D25" i="7"/>
  <c r="D25" i="8"/>
  <c r="D25" i="9"/>
  <c r="D25" i="10"/>
  <c r="D25" i="11"/>
  <c r="D25" i="12"/>
  <c r="D25" i="16"/>
  <c r="D25" i="52"/>
  <c r="D25" i="32"/>
  <c r="I26" i="18"/>
  <c r="C26" i="4"/>
  <c r="C26" i="14"/>
  <c r="C26" i="15"/>
  <c r="C26" i="3"/>
  <c r="C26" i="5"/>
  <c r="C26" i="6"/>
  <c r="C26" i="7"/>
  <c r="C26" i="8"/>
  <c r="C26" i="9"/>
  <c r="C26" i="10"/>
  <c r="C26" i="11"/>
  <c r="C26" i="16"/>
  <c r="C26" i="12"/>
  <c r="C26" i="52"/>
  <c r="C26" i="32"/>
  <c r="K25" i="18"/>
  <c r="G25" i="18"/>
  <c r="Z74" i="11"/>
  <c r="Z75" i="11" s="1"/>
  <c r="Y24" i="8"/>
  <c r="Z76" i="14"/>
  <c r="Z325" i="9"/>
  <c r="Z25" i="5"/>
  <c r="Z225" i="7"/>
  <c r="Z226" i="7" s="1"/>
  <c r="AA24" i="11"/>
  <c r="AA25" i="11" s="1"/>
  <c r="Z176" i="3"/>
  <c r="Z173" i="9"/>
  <c r="Z174" i="9" s="1"/>
  <c r="Y425" i="11"/>
  <c r="Y124" i="10"/>
  <c r="Z173" i="11"/>
  <c r="Z174" i="11" s="1"/>
  <c r="B76" i="4"/>
  <c r="B76" i="14"/>
  <c r="B76" i="15"/>
  <c r="B76" i="3"/>
  <c r="Z76" i="3" s="1"/>
  <c r="B125" i="5"/>
  <c r="B125" i="6"/>
  <c r="B125" i="7"/>
  <c r="B125" i="8"/>
  <c r="Y125" i="8" s="1"/>
  <c r="B125" i="10"/>
  <c r="B125" i="9"/>
  <c r="B125" i="11"/>
  <c r="B125" i="12"/>
  <c r="B125" i="16"/>
  <c r="B125" i="32"/>
  <c r="B125" i="52"/>
  <c r="K420" i="18"/>
  <c r="C427" i="9"/>
  <c r="C427" i="10"/>
  <c r="C427" i="11"/>
  <c r="C427" i="12"/>
  <c r="C427" i="32"/>
  <c r="C427" i="16"/>
  <c r="C427" i="52"/>
  <c r="Z426" i="16"/>
  <c r="Y324" i="11"/>
  <c r="Y74" i="9"/>
  <c r="Y24" i="32"/>
  <c r="AA24" i="32"/>
  <c r="Y24" i="6"/>
  <c r="Z426" i="11"/>
  <c r="Z174" i="8"/>
  <c r="Z324" i="32"/>
  <c r="Z325" i="32" s="1"/>
  <c r="AA24" i="8"/>
  <c r="AA25" i="8" s="1"/>
  <c r="Z125" i="10"/>
  <c r="Y124" i="15"/>
  <c r="Z74" i="8"/>
  <c r="Z75" i="8" s="1"/>
  <c r="Z324" i="10"/>
  <c r="Z325" i="10" s="1"/>
  <c r="Z176" i="14"/>
  <c r="Z177" i="14" s="1"/>
  <c r="Y425" i="10"/>
  <c r="Y124" i="9"/>
  <c r="Y75" i="4"/>
  <c r="I421" i="18"/>
  <c r="G420" i="18"/>
  <c r="I321" i="18"/>
  <c r="G320" i="18"/>
  <c r="I223" i="18"/>
  <c r="G222" i="18"/>
  <c r="I172" i="18"/>
  <c r="G171" i="18"/>
  <c r="I124" i="18"/>
  <c r="G123" i="18"/>
  <c r="G74" i="18"/>
  <c r="I75" i="18"/>
  <c r="C28" i="49"/>
  <c r="P9" i="49"/>
  <c r="Z26" i="6" l="1"/>
  <c r="Y25" i="11"/>
  <c r="Y25" i="15"/>
  <c r="Z125" i="5"/>
  <c r="Z126" i="5" s="1"/>
  <c r="Z226" i="12"/>
  <c r="Y226" i="5"/>
  <c r="Z25" i="3"/>
  <c r="Z25" i="52"/>
  <c r="Y174" i="8"/>
  <c r="Z174" i="6"/>
  <c r="AA25" i="14"/>
  <c r="Y426" i="12"/>
  <c r="Z325" i="11"/>
  <c r="D427" i="9"/>
  <c r="D427" i="10"/>
  <c r="D427" i="11"/>
  <c r="D427" i="12"/>
  <c r="D427" i="32"/>
  <c r="D427" i="16"/>
  <c r="D427" i="52"/>
  <c r="Z75" i="10"/>
  <c r="B427" i="9"/>
  <c r="Y427" i="9" s="1"/>
  <c r="B427" i="10"/>
  <c r="B427" i="11"/>
  <c r="Y427" i="11" s="1"/>
  <c r="B427" i="12"/>
  <c r="Y427" i="12" s="1"/>
  <c r="B427" i="16"/>
  <c r="Y427" i="16" s="1"/>
  <c r="B427" i="52"/>
  <c r="Z427" i="52" s="1"/>
  <c r="B427" i="32"/>
  <c r="Y427" i="32" s="1"/>
  <c r="Y125" i="32"/>
  <c r="Z125" i="8"/>
  <c r="Z25" i="4"/>
  <c r="Z427" i="12"/>
  <c r="D126" i="4"/>
  <c r="D126" i="14"/>
  <c r="D126" i="15"/>
  <c r="D126" i="3"/>
  <c r="D175" i="5"/>
  <c r="D175" i="6"/>
  <c r="D175" i="7"/>
  <c r="D175" i="8"/>
  <c r="D175" i="9"/>
  <c r="D175" i="10"/>
  <c r="D175" i="11"/>
  <c r="D175" i="16"/>
  <c r="D175" i="12"/>
  <c r="D175" i="32"/>
  <c r="D175" i="52"/>
  <c r="AA25" i="6"/>
  <c r="Y125" i="7"/>
  <c r="Z76" i="32"/>
  <c r="Y125" i="6"/>
  <c r="Y174" i="5"/>
  <c r="Z177" i="15"/>
  <c r="K124" i="18"/>
  <c r="C78" i="4"/>
  <c r="C78" i="14"/>
  <c r="C78" i="15"/>
  <c r="C78" i="3"/>
  <c r="C127" i="5"/>
  <c r="C127" i="6"/>
  <c r="C127" i="7"/>
  <c r="C127" i="8"/>
  <c r="C127" i="9"/>
  <c r="C127" i="10"/>
  <c r="C127" i="11"/>
  <c r="C127" i="12"/>
  <c r="C127" i="16"/>
  <c r="C127" i="32"/>
  <c r="C127" i="52"/>
  <c r="K421" i="18"/>
  <c r="C428" i="9"/>
  <c r="C428" i="10"/>
  <c r="C428" i="11"/>
  <c r="C428" i="12"/>
  <c r="C428" i="16"/>
  <c r="C428" i="32"/>
  <c r="C428" i="52"/>
  <c r="Y125" i="16"/>
  <c r="Y125" i="5"/>
  <c r="Y75" i="6"/>
  <c r="Y75" i="8"/>
  <c r="Z75" i="5"/>
  <c r="Y25" i="8"/>
  <c r="Z125" i="6"/>
  <c r="D326" i="9"/>
  <c r="D326" i="11"/>
  <c r="D326" i="10"/>
  <c r="D326" i="12"/>
  <c r="D326" i="16"/>
  <c r="D326" i="32"/>
  <c r="D326" i="52"/>
  <c r="Z174" i="7"/>
  <c r="Z226" i="11"/>
  <c r="Y174" i="32"/>
  <c r="Y174" i="6"/>
  <c r="Z226" i="10"/>
  <c r="Z174" i="16"/>
  <c r="Z25" i="16"/>
  <c r="Z26" i="16" s="1"/>
  <c r="Y426" i="9"/>
  <c r="D77" i="4"/>
  <c r="D77" i="14"/>
  <c r="D77" i="15"/>
  <c r="D77" i="3"/>
  <c r="D126" i="6"/>
  <c r="D126" i="5"/>
  <c r="D126" i="8"/>
  <c r="D126" i="9"/>
  <c r="D126" i="7"/>
  <c r="D126" i="10"/>
  <c r="D126" i="11"/>
  <c r="D126" i="12"/>
  <c r="D126" i="16"/>
  <c r="D126" i="32"/>
  <c r="D126" i="52"/>
  <c r="Z25" i="8"/>
  <c r="B77" i="4"/>
  <c r="B77" i="14"/>
  <c r="Y77" i="14" s="1"/>
  <c r="B77" i="15"/>
  <c r="Y77" i="15" s="1"/>
  <c r="B77" i="3"/>
  <c r="Y77" i="3" s="1"/>
  <c r="B126" i="6"/>
  <c r="B126" i="5"/>
  <c r="B126" i="7"/>
  <c r="B126" i="9"/>
  <c r="Y126" i="9" s="1"/>
  <c r="B126" i="10"/>
  <c r="B126" i="8"/>
  <c r="Y126" i="8" s="1"/>
  <c r="B126" i="11"/>
  <c r="Y126" i="11" s="1"/>
  <c r="B126" i="12"/>
  <c r="Y126" i="12" s="1"/>
  <c r="B126" i="16"/>
  <c r="B126" i="52"/>
  <c r="B126" i="32"/>
  <c r="B126" i="4"/>
  <c r="Y126" i="4" s="1"/>
  <c r="B126" i="14"/>
  <c r="B126" i="15"/>
  <c r="Y126" i="15" s="1"/>
  <c r="B126" i="3"/>
  <c r="Y126" i="3" s="1"/>
  <c r="B175" i="6"/>
  <c r="Y175" i="6" s="1"/>
  <c r="B175" i="5"/>
  <c r="B175" i="7"/>
  <c r="Y175" i="7" s="1"/>
  <c r="B175" i="8"/>
  <c r="Y175" i="8" s="1"/>
  <c r="B175" i="9"/>
  <c r="Y175" i="9" s="1"/>
  <c r="B175" i="10"/>
  <c r="B175" i="11"/>
  <c r="Y175" i="11" s="1"/>
  <c r="B175" i="12"/>
  <c r="Y175" i="12" s="1"/>
  <c r="B175" i="16"/>
  <c r="Y175" i="16" s="1"/>
  <c r="B175" i="52"/>
  <c r="B175" i="32"/>
  <c r="Y175" i="32" s="1"/>
  <c r="Y125" i="12"/>
  <c r="Y25" i="7"/>
  <c r="Z125" i="12"/>
  <c r="Z126" i="12" s="1"/>
  <c r="D178" i="4"/>
  <c r="D178" i="14"/>
  <c r="D178" i="15"/>
  <c r="D178" i="3"/>
  <c r="D227" i="5"/>
  <c r="D227" i="6"/>
  <c r="D227" i="8"/>
  <c r="D227" i="7"/>
  <c r="D227" i="9"/>
  <c r="D227" i="10"/>
  <c r="D227" i="11"/>
  <c r="D227" i="12"/>
  <c r="D227" i="16"/>
  <c r="D227" i="32"/>
  <c r="D227" i="52"/>
  <c r="Z26" i="15"/>
  <c r="Z126" i="4"/>
  <c r="Y174" i="12"/>
  <c r="Y125" i="3"/>
  <c r="Z427" i="9"/>
  <c r="AA25" i="7"/>
  <c r="AA26" i="7" s="1"/>
  <c r="Z226" i="9"/>
  <c r="Z75" i="7"/>
  <c r="K75" i="18"/>
  <c r="C77" i="5"/>
  <c r="C77" i="6"/>
  <c r="C77" i="7"/>
  <c r="C77" i="8"/>
  <c r="C77" i="9"/>
  <c r="C77" i="10"/>
  <c r="C77" i="11"/>
  <c r="C77" i="16"/>
  <c r="C77" i="12"/>
  <c r="C77" i="52"/>
  <c r="C77" i="32"/>
  <c r="B26" i="4"/>
  <c r="B26" i="14"/>
  <c r="Y26" i="14" s="1"/>
  <c r="B26" i="15"/>
  <c r="AA26" i="15" s="1"/>
  <c r="B26" i="3"/>
  <c r="B26" i="5"/>
  <c r="Z26" i="5" s="1"/>
  <c r="B26" i="6"/>
  <c r="B26" i="7"/>
  <c r="B26" i="9"/>
  <c r="Y26" i="9" s="1"/>
  <c r="B26" i="10"/>
  <c r="Y26" i="10" s="1"/>
  <c r="B26" i="8"/>
  <c r="Y26" i="8" s="1"/>
  <c r="B26" i="11"/>
  <c r="Z26" i="11" s="1"/>
  <c r="B26" i="16"/>
  <c r="Y26" i="16" s="1"/>
  <c r="B26" i="12"/>
  <c r="Z26" i="12" s="1"/>
  <c r="B26" i="52"/>
  <c r="B26" i="32"/>
  <c r="Z427" i="11"/>
  <c r="Y76" i="3"/>
  <c r="K172" i="18"/>
  <c r="C127" i="4"/>
  <c r="C127" i="14"/>
  <c r="C127" i="15"/>
  <c r="C127" i="3"/>
  <c r="C176" i="5"/>
  <c r="C176" i="6"/>
  <c r="C176" i="7"/>
  <c r="C176" i="8"/>
  <c r="C176" i="9"/>
  <c r="C176" i="10"/>
  <c r="C176" i="11"/>
  <c r="C176" i="12"/>
  <c r="C176" i="16"/>
  <c r="C176" i="32"/>
  <c r="C176" i="52"/>
  <c r="Y125" i="11"/>
  <c r="Y76" i="15"/>
  <c r="Z177" i="3"/>
  <c r="Z178" i="3" s="1"/>
  <c r="Y325" i="32"/>
  <c r="Z25" i="14"/>
  <c r="Y25" i="32"/>
  <c r="AA25" i="32"/>
  <c r="Y25" i="5"/>
  <c r="Z174" i="5"/>
  <c r="Z175" i="5" s="1"/>
  <c r="AA25" i="3"/>
  <c r="AA26" i="3" s="1"/>
  <c r="Y226" i="8"/>
  <c r="Z174" i="52"/>
  <c r="Z175" i="52" s="1"/>
  <c r="AA25" i="5"/>
  <c r="AA26" i="5" s="1"/>
  <c r="Z226" i="6"/>
  <c r="Y174" i="11"/>
  <c r="Y125" i="15"/>
  <c r="Z75" i="12"/>
  <c r="Z76" i="12" s="1"/>
  <c r="AA25" i="10"/>
  <c r="AA26" i="10" s="1"/>
  <c r="AA25" i="4"/>
  <c r="B326" i="9"/>
  <c r="Y326" i="9" s="1"/>
  <c r="B326" i="10"/>
  <c r="B326" i="11"/>
  <c r="Y326" i="11" s="1"/>
  <c r="B326" i="12"/>
  <c r="Y326" i="12" s="1"/>
  <c r="B326" i="16"/>
  <c r="Y326" i="16" s="1"/>
  <c r="B326" i="32"/>
  <c r="B326" i="52"/>
  <c r="Z326" i="52" s="1"/>
  <c r="Z175" i="8"/>
  <c r="K321" i="18"/>
  <c r="C327" i="9"/>
  <c r="C327" i="10"/>
  <c r="C327" i="11"/>
  <c r="C327" i="12"/>
  <c r="C327" i="32"/>
  <c r="C327" i="16"/>
  <c r="C327" i="52"/>
  <c r="Z326" i="9"/>
  <c r="Z126" i="9"/>
  <c r="Z126" i="10"/>
  <c r="Z326" i="32"/>
  <c r="AA26" i="11"/>
  <c r="Z125" i="32"/>
  <c r="Z126" i="32" s="1"/>
  <c r="Y325" i="16"/>
  <c r="Z125" i="52"/>
  <c r="Z126" i="52" s="1"/>
  <c r="Z77" i="15"/>
  <c r="Y25" i="16"/>
  <c r="Y25" i="6"/>
  <c r="Z126" i="14"/>
  <c r="Z125" i="11"/>
  <c r="Z126" i="11" s="1"/>
  <c r="Z227" i="8"/>
  <c r="Y174" i="10"/>
  <c r="Y125" i="14"/>
  <c r="Z25" i="10"/>
  <c r="Z26" i="10" s="1"/>
  <c r="AA25" i="9"/>
  <c r="AA26" i="9" s="1"/>
  <c r="Z25" i="7"/>
  <c r="Z26" i="7" s="1"/>
  <c r="B76" i="5"/>
  <c r="B76" i="6"/>
  <c r="Z76" i="6" s="1"/>
  <c r="B76" i="7"/>
  <c r="B76" i="8"/>
  <c r="B76" i="9"/>
  <c r="Y76" i="9" s="1"/>
  <c r="B76" i="11"/>
  <c r="B76" i="10"/>
  <c r="B76" i="16"/>
  <c r="B76" i="12"/>
  <c r="B76" i="32"/>
  <c r="B76" i="52"/>
  <c r="Z76" i="52" s="1"/>
  <c r="D26" i="4"/>
  <c r="D26" i="14"/>
  <c r="D26" i="15"/>
  <c r="D26" i="3"/>
  <c r="D26" i="5"/>
  <c r="D26" i="7"/>
  <c r="D26" i="8"/>
  <c r="D26" i="9"/>
  <c r="D26" i="6"/>
  <c r="D26" i="10"/>
  <c r="D26" i="11"/>
  <c r="D26" i="16"/>
  <c r="D26" i="12"/>
  <c r="D26" i="52"/>
  <c r="D26" i="32"/>
  <c r="I27" i="18"/>
  <c r="C27" i="4"/>
  <c r="C27" i="14"/>
  <c r="C27" i="15"/>
  <c r="C27" i="3"/>
  <c r="C27" i="5"/>
  <c r="C27" i="7"/>
  <c r="C27" i="8"/>
  <c r="C27" i="6"/>
  <c r="C27" i="9"/>
  <c r="C27" i="10"/>
  <c r="C27" i="11"/>
  <c r="C27" i="16"/>
  <c r="C27" i="12"/>
  <c r="C27" i="32"/>
  <c r="C27" i="52"/>
  <c r="K26" i="18"/>
  <c r="G26" i="18"/>
  <c r="AA26" i="12"/>
  <c r="Z427" i="10"/>
  <c r="Z77" i="14"/>
  <c r="B178" i="4"/>
  <c r="B178" i="14"/>
  <c r="Y178" i="14" s="1"/>
  <c r="B178" i="15"/>
  <c r="Y178" i="15" s="1"/>
  <c r="B178" i="3"/>
  <c r="Y178" i="3" s="1"/>
  <c r="B227" i="5"/>
  <c r="Y227" i="5" s="1"/>
  <c r="B227" i="6"/>
  <c r="Y227" i="6" s="1"/>
  <c r="B227" i="8"/>
  <c r="B227" i="7"/>
  <c r="Y227" i="7" s="1"/>
  <c r="B227" i="9"/>
  <c r="B227" i="10"/>
  <c r="Y227" i="10" s="1"/>
  <c r="B227" i="11"/>
  <c r="Y227" i="11" s="1"/>
  <c r="B227" i="16"/>
  <c r="Z227" i="16" s="1"/>
  <c r="B227" i="12"/>
  <c r="Y227" i="12" s="1"/>
  <c r="B227" i="32"/>
  <c r="Y227" i="32" s="1"/>
  <c r="B227" i="52"/>
  <c r="Y125" i="9"/>
  <c r="Y76" i="14"/>
  <c r="K223" i="18"/>
  <c r="C179" i="4"/>
  <c r="C179" i="14"/>
  <c r="C179" i="15"/>
  <c r="C179" i="3"/>
  <c r="C228" i="5"/>
  <c r="C228" i="6"/>
  <c r="C228" i="7"/>
  <c r="C228" i="8"/>
  <c r="C228" i="9"/>
  <c r="C228" i="10"/>
  <c r="C228" i="11"/>
  <c r="C228" i="12"/>
  <c r="C228" i="16"/>
  <c r="C228" i="52"/>
  <c r="C228" i="32"/>
  <c r="Y125" i="10"/>
  <c r="Y76" i="4"/>
  <c r="Z227" i="7"/>
  <c r="Z76" i="11"/>
  <c r="Y325" i="12"/>
  <c r="Y75" i="11"/>
  <c r="Z174" i="10"/>
  <c r="Z175" i="10" s="1"/>
  <c r="Y25" i="3"/>
  <c r="D76" i="6"/>
  <c r="D76" i="7"/>
  <c r="D76" i="5"/>
  <c r="D76" i="8"/>
  <c r="D76" i="9"/>
  <c r="D76" i="10"/>
  <c r="D76" i="11"/>
  <c r="D76" i="12"/>
  <c r="D76" i="16"/>
  <c r="D76" i="32"/>
  <c r="D76" i="52"/>
  <c r="Z76" i="4"/>
  <c r="Z77" i="4" s="1"/>
  <c r="Y226" i="6"/>
  <c r="Z125" i="7"/>
  <c r="Z126" i="7" s="1"/>
  <c r="Z177" i="4"/>
  <c r="Z178" i="4" s="1"/>
  <c r="Y174" i="9"/>
  <c r="Y125" i="4"/>
  <c r="Z75" i="16"/>
  <c r="Z76" i="16" s="1"/>
  <c r="Z75" i="9"/>
  <c r="Z174" i="12"/>
  <c r="Z175" i="12" s="1"/>
  <c r="Y426" i="16"/>
  <c r="G421" i="18"/>
  <c r="I422" i="18"/>
  <c r="G321" i="18"/>
  <c r="I322" i="18"/>
  <c r="G223" i="18"/>
  <c r="I224" i="18"/>
  <c r="G172" i="18"/>
  <c r="I173" i="18"/>
  <c r="G124" i="18"/>
  <c r="I125" i="18"/>
  <c r="G75" i="18"/>
  <c r="I76" i="18"/>
  <c r="C30" i="49"/>
  <c r="Z27" i="11" l="1"/>
  <c r="B127" i="4"/>
  <c r="B127" i="14"/>
  <c r="B127" i="15"/>
  <c r="B127" i="3"/>
  <c r="B176" i="5"/>
  <c r="Y176" i="5" s="1"/>
  <c r="B176" i="6"/>
  <c r="B176" i="7"/>
  <c r="B176" i="8"/>
  <c r="B176" i="9"/>
  <c r="B176" i="11"/>
  <c r="B176" i="10"/>
  <c r="Y176" i="10" s="1"/>
  <c r="B176" i="12"/>
  <c r="B176" i="16"/>
  <c r="Y176" i="16" s="1"/>
  <c r="B176" i="32"/>
  <c r="B176" i="52"/>
  <c r="D179" i="4"/>
  <c r="D179" i="14"/>
  <c r="D179" i="15"/>
  <c r="D179" i="3"/>
  <c r="D228" i="5"/>
  <c r="D228" i="6"/>
  <c r="D228" i="7"/>
  <c r="D228" i="9"/>
  <c r="D228" i="8"/>
  <c r="D228" i="10"/>
  <c r="D228" i="12"/>
  <c r="D228" i="11"/>
  <c r="D228" i="16"/>
  <c r="D228" i="52"/>
  <c r="D228" i="32"/>
  <c r="B27" i="4"/>
  <c r="B27" i="14"/>
  <c r="B27" i="15"/>
  <c r="AA27" i="15" s="1"/>
  <c r="B27" i="3"/>
  <c r="B27" i="5"/>
  <c r="B27" i="6"/>
  <c r="B27" i="7"/>
  <c r="Y27" i="7" s="1"/>
  <c r="B27" i="8"/>
  <c r="B27" i="9"/>
  <c r="AA27" i="9" s="1"/>
  <c r="B27" i="10"/>
  <c r="B27" i="11"/>
  <c r="B27" i="16"/>
  <c r="B27" i="12"/>
  <c r="B27" i="32"/>
  <c r="B27" i="52"/>
  <c r="Z27" i="6"/>
  <c r="K224" i="18"/>
  <c r="C180" i="4"/>
  <c r="C180" i="14"/>
  <c r="C180" i="15"/>
  <c r="C180" i="3"/>
  <c r="C229" i="5"/>
  <c r="C229" i="6"/>
  <c r="C229" i="8"/>
  <c r="C229" i="7"/>
  <c r="C229" i="9"/>
  <c r="C229" i="10"/>
  <c r="C229" i="11"/>
  <c r="C229" i="12"/>
  <c r="C229" i="16"/>
  <c r="C229" i="52"/>
  <c r="C229" i="32"/>
  <c r="Z176" i="12"/>
  <c r="D27" i="4"/>
  <c r="D27" i="14"/>
  <c r="D27" i="15"/>
  <c r="D27" i="3"/>
  <c r="D27" i="6"/>
  <c r="D27" i="5"/>
  <c r="D27" i="7"/>
  <c r="D27" i="8"/>
  <c r="D27" i="10"/>
  <c r="D27" i="9"/>
  <c r="D27" i="11"/>
  <c r="D27" i="12"/>
  <c r="D27" i="16"/>
  <c r="D27" i="32"/>
  <c r="D27" i="52"/>
  <c r="I28" i="18"/>
  <c r="C28" i="4"/>
  <c r="C28" i="14"/>
  <c r="C28" i="15"/>
  <c r="C28" i="5"/>
  <c r="C28" i="3"/>
  <c r="C28" i="6"/>
  <c r="C28" i="7"/>
  <c r="C28" i="8"/>
  <c r="C28" i="9"/>
  <c r="C28" i="10"/>
  <c r="C28" i="11"/>
  <c r="C28" i="12"/>
  <c r="C28" i="16"/>
  <c r="C28" i="52"/>
  <c r="C28" i="32"/>
  <c r="K27" i="18"/>
  <c r="G27" i="18"/>
  <c r="Y76" i="8"/>
  <c r="Z27" i="10"/>
  <c r="Z127" i="10"/>
  <c r="Z175" i="16"/>
  <c r="Z76" i="5"/>
  <c r="D428" i="9"/>
  <c r="D428" i="10"/>
  <c r="D428" i="11"/>
  <c r="D428" i="12"/>
  <c r="D428" i="16"/>
  <c r="D428" i="32"/>
  <c r="D428" i="52"/>
  <c r="D78" i="4"/>
  <c r="D78" i="14"/>
  <c r="D78" i="15"/>
  <c r="D78" i="3"/>
  <c r="D127" i="5"/>
  <c r="D127" i="6"/>
  <c r="D127" i="7"/>
  <c r="D127" i="8"/>
  <c r="D127" i="10"/>
  <c r="D127" i="11"/>
  <c r="D127" i="9"/>
  <c r="D127" i="12"/>
  <c r="D127" i="16"/>
  <c r="D127" i="32"/>
  <c r="D127" i="52"/>
  <c r="Z326" i="12"/>
  <c r="AA26" i="14"/>
  <c r="AA27" i="14" s="1"/>
  <c r="B179" i="4"/>
  <c r="B179" i="14"/>
  <c r="Y179" i="14" s="1"/>
  <c r="B179" i="15"/>
  <c r="Y179" i="15" s="1"/>
  <c r="B179" i="3"/>
  <c r="Y179" i="3" s="1"/>
  <c r="B228" i="5"/>
  <c r="Y228" i="5" s="1"/>
  <c r="B228" i="6"/>
  <c r="B228" i="8"/>
  <c r="B228" i="7"/>
  <c r="Y228" i="7" s="1"/>
  <c r="B228" i="9"/>
  <c r="B228" i="10"/>
  <c r="Y228" i="10" s="1"/>
  <c r="B228" i="11"/>
  <c r="Y228" i="11" s="1"/>
  <c r="B228" i="12"/>
  <c r="B228" i="32"/>
  <c r="Y228" i="32" s="1"/>
  <c r="B228" i="16"/>
  <c r="B228" i="52"/>
  <c r="Z76" i="9"/>
  <c r="Y228" i="12"/>
  <c r="Y76" i="7"/>
  <c r="Z227" i="10"/>
  <c r="Z228" i="10" s="1"/>
  <c r="Z178" i="15"/>
  <c r="Z179" i="15" s="1"/>
  <c r="Z26" i="4"/>
  <c r="Z27" i="4" s="1"/>
  <c r="Z175" i="6"/>
  <c r="Z176" i="6" s="1"/>
  <c r="K76" i="18"/>
  <c r="C78" i="5"/>
  <c r="C78" i="6"/>
  <c r="C78" i="7"/>
  <c r="C78" i="8"/>
  <c r="C78" i="9"/>
  <c r="C78" i="10"/>
  <c r="C78" i="11"/>
  <c r="C78" i="16"/>
  <c r="C78" i="12"/>
  <c r="C78" i="32"/>
  <c r="C78" i="52"/>
  <c r="K322" i="18"/>
  <c r="C328" i="9"/>
  <c r="C328" i="10"/>
  <c r="C328" i="11"/>
  <c r="C328" i="12"/>
  <c r="C328" i="32"/>
  <c r="C328" i="16"/>
  <c r="C328" i="52"/>
  <c r="Z77" i="16"/>
  <c r="Y227" i="9"/>
  <c r="Y178" i="4"/>
  <c r="Y76" i="32"/>
  <c r="Y76" i="6"/>
  <c r="Z76" i="8"/>
  <c r="Y326" i="10"/>
  <c r="Z227" i="6"/>
  <c r="Z228" i="6" s="1"/>
  <c r="Y26" i="32"/>
  <c r="AA26" i="32"/>
  <c r="Y26" i="7"/>
  <c r="Y175" i="10"/>
  <c r="Y126" i="14"/>
  <c r="Y126" i="10"/>
  <c r="Y77" i="4"/>
  <c r="Z126" i="8"/>
  <c r="Z127" i="8" s="1"/>
  <c r="Y427" i="10"/>
  <c r="Z175" i="32"/>
  <c r="Z176" i="32" s="1"/>
  <c r="B77" i="5"/>
  <c r="B77" i="6"/>
  <c r="B77" i="7"/>
  <c r="B77" i="8"/>
  <c r="Y77" i="8" s="1"/>
  <c r="B77" i="9"/>
  <c r="B77" i="10"/>
  <c r="Y77" i="10" s="1"/>
  <c r="B77" i="11"/>
  <c r="B77" i="12"/>
  <c r="B77" i="16"/>
  <c r="B77" i="52"/>
  <c r="Z77" i="52" s="1"/>
  <c r="B77" i="32"/>
  <c r="B327" i="9"/>
  <c r="Y327" i="9" s="1"/>
  <c r="B327" i="10"/>
  <c r="B327" i="11"/>
  <c r="Y327" i="11" s="1"/>
  <c r="B327" i="12"/>
  <c r="B327" i="32"/>
  <c r="B327" i="16"/>
  <c r="B327" i="52"/>
  <c r="Y327" i="12" s="1"/>
  <c r="Y76" i="12"/>
  <c r="Y76" i="5"/>
  <c r="Z228" i="8"/>
  <c r="Z127" i="32"/>
  <c r="D327" i="9"/>
  <c r="D327" i="10"/>
  <c r="D327" i="11"/>
  <c r="D327" i="12"/>
  <c r="D327" i="16"/>
  <c r="D327" i="52"/>
  <c r="D327" i="32"/>
  <c r="AA27" i="5"/>
  <c r="Y26" i="4"/>
  <c r="Y26" i="6"/>
  <c r="AA26" i="16"/>
  <c r="AA27" i="16" s="1"/>
  <c r="Z227" i="5"/>
  <c r="Z228" i="5" s="1"/>
  <c r="AA26" i="6"/>
  <c r="AA27" i="6" s="1"/>
  <c r="Z26" i="52"/>
  <c r="Z326" i="16"/>
  <c r="Z327" i="16" s="1"/>
  <c r="Z26" i="32"/>
  <c r="Z27" i="32" s="1"/>
  <c r="Z179" i="3"/>
  <c r="K125" i="18"/>
  <c r="C79" i="4"/>
  <c r="C79" i="14"/>
  <c r="C79" i="15"/>
  <c r="C79" i="3"/>
  <c r="C128" i="6"/>
  <c r="C128" i="5"/>
  <c r="C128" i="7"/>
  <c r="C128" i="8"/>
  <c r="C128" i="9"/>
  <c r="C128" i="10"/>
  <c r="C128" i="11"/>
  <c r="C128" i="12"/>
  <c r="C128" i="16"/>
  <c r="C128" i="32"/>
  <c r="C128" i="52"/>
  <c r="K422" i="18"/>
  <c r="C429" i="9"/>
  <c r="C429" i="10"/>
  <c r="C429" i="11"/>
  <c r="C429" i="12"/>
  <c r="C429" i="32"/>
  <c r="C429" i="16"/>
  <c r="C429" i="52"/>
  <c r="Y227" i="16"/>
  <c r="Y227" i="8"/>
  <c r="Z78" i="14"/>
  <c r="Y76" i="16"/>
  <c r="Z175" i="11"/>
  <c r="Z176" i="11" s="1"/>
  <c r="AA27" i="11"/>
  <c r="Z176" i="8"/>
  <c r="AA26" i="4"/>
  <c r="AA27" i="4" s="1"/>
  <c r="Z176" i="52"/>
  <c r="Z26" i="14"/>
  <c r="Z27" i="14" s="1"/>
  <c r="AA26" i="8"/>
  <c r="AA27" i="8" s="1"/>
  <c r="D127" i="4"/>
  <c r="D127" i="14"/>
  <c r="D127" i="15"/>
  <c r="D127" i="3"/>
  <c r="D176" i="6"/>
  <c r="D176" i="5"/>
  <c r="D176" i="7"/>
  <c r="D176" i="8"/>
  <c r="D176" i="9"/>
  <c r="D176" i="10"/>
  <c r="D176" i="11"/>
  <c r="D176" i="12"/>
  <c r="D176" i="32"/>
  <c r="D176" i="16"/>
  <c r="D176" i="52"/>
  <c r="Y26" i="12"/>
  <c r="Y26" i="5"/>
  <c r="D77" i="5"/>
  <c r="D77" i="6"/>
  <c r="D77" i="7"/>
  <c r="D77" i="8"/>
  <c r="D77" i="9"/>
  <c r="D77" i="10"/>
  <c r="D77" i="11"/>
  <c r="D77" i="16"/>
  <c r="D77" i="12"/>
  <c r="D77" i="32"/>
  <c r="D77" i="52"/>
  <c r="Z127" i="4"/>
  <c r="Y126" i="32"/>
  <c r="Y126" i="7"/>
  <c r="Z26" i="9"/>
  <c r="Z27" i="9" s="1"/>
  <c r="Z227" i="11"/>
  <c r="Z228" i="11" s="1"/>
  <c r="Z175" i="9"/>
  <c r="Z176" i="9" s="1"/>
  <c r="Z126" i="3"/>
  <c r="Z127" i="3" s="1"/>
  <c r="Z26" i="3"/>
  <c r="Z27" i="3" s="1"/>
  <c r="Z126" i="15"/>
  <c r="Z127" i="15" s="1"/>
  <c r="Z227" i="52"/>
  <c r="Z228" i="52" s="1"/>
  <c r="Z77" i="12"/>
  <c r="B78" i="4"/>
  <c r="Y78" i="4" s="1"/>
  <c r="B78" i="14"/>
  <c r="B78" i="15"/>
  <c r="Y78" i="15" s="1"/>
  <c r="B78" i="3"/>
  <c r="Y78" i="3" s="1"/>
  <c r="B127" i="5"/>
  <c r="Y127" i="5" s="1"/>
  <c r="B127" i="6"/>
  <c r="B127" i="7"/>
  <c r="B127" i="8"/>
  <c r="B127" i="9"/>
  <c r="Y127" i="9" s="1"/>
  <c r="B127" i="10"/>
  <c r="B127" i="11"/>
  <c r="Y127" i="11" s="1"/>
  <c r="B127" i="16"/>
  <c r="Y127" i="16" s="1"/>
  <c r="B127" i="12"/>
  <c r="Z127" i="12" s="1"/>
  <c r="B127" i="52"/>
  <c r="Z127" i="52" s="1"/>
  <c r="B127" i="32"/>
  <c r="B428" i="9"/>
  <c r="Z428" i="9" s="1"/>
  <c r="B428" i="10"/>
  <c r="Y428" i="10" s="1"/>
  <c r="B428" i="11"/>
  <c r="B428" i="12"/>
  <c r="Y428" i="12" s="1"/>
  <c r="B428" i="16"/>
  <c r="Y428" i="16" s="1"/>
  <c r="B428" i="32"/>
  <c r="Y428" i="32" s="1"/>
  <c r="B428" i="52"/>
  <c r="Y428" i="9" s="1"/>
  <c r="Z179" i="4"/>
  <c r="Z176" i="10"/>
  <c r="Z428" i="10"/>
  <c r="Y76" i="10"/>
  <c r="Z178" i="14"/>
  <c r="Z179" i="14" s="1"/>
  <c r="Z127" i="14"/>
  <c r="Z327" i="32"/>
  <c r="AA27" i="10"/>
  <c r="Y26" i="3"/>
  <c r="Z76" i="7"/>
  <c r="Z77" i="7" s="1"/>
  <c r="Z27" i="15"/>
  <c r="Y126" i="5"/>
  <c r="Z326" i="10"/>
  <c r="Z327" i="10" s="1"/>
  <c r="Z175" i="7"/>
  <c r="Z176" i="7" s="1"/>
  <c r="Z126" i="6"/>
  <c r="Z427" i="32"/>
  <c r="AA26" i="52"/>
  <c r="K173" i="18"/>
  <c r="C128" i="4"/>
  <c r="C128" i="14"/>
  <c r="C128" i="15"/>
  <c r="C128" i="3"/>
  <c r="C177" i="6"/>
  <c r="C177" i="5"/>
  <c r="C177" i="7"/>
  <c r="C177" i="8"/>
  <c r="C177" i="9"/>
  <c r="C177" i="10"/>
  <c r="C177" i="12"/>
  <c r="C177" i="11"/>
  <c r="C177" i="16"/>
  <c r="C177" i="32"/>
  <c r="C177" i="52"/>
  <c r="Z127" i="7"/>
  <c r="Z427" i="16"/>
  <c r="Z428" i="16" s="1"/>
  <c r="AA27" i="12"/>
  <c r="Y76" i="11"/>
  <c r="Y326" i="32"/>
  <c r="AA27" i="3"/>
  <c r="Y26" i="11"/>
  <c r="Y26" i="15"/>
  <c r="Z227" i="9"/>
  <c r="Z228" i="9" s="1"/>
  <c r="Y175" i="5"/>
  <c r="Y126" i="16"/>
  <c r="Y126" i="6"/>
  <c r="Z26" i="8"/>
  <c r="Z27" i="8" s="1"/>
  <c r="Z227" i="32"/>
  <c r="Z228" i="32" s="1"/>
  <c r="Z126" i="16"/>
  <c r="Z127" i="16" s="1"/>
  <c r="Z76" i="10"/>
  <c r="Z77" i="10" s="1"/>
  <c r="Z326" i="11"/>
  <c r="Z327" i="11" s="1"/>
  <c r="Z227" i="12"/>
  <c r="Z228" i="12" s="1"/>
  <c r="Z77" i="3"/>
  <c r="G422" i="18"/>
  <c r="I423" i="18"/>
  <c r="G322" i="18"/>
  <c r="I323" i="18"/>
  <c r="I225" i="18"/>
  <c r="G224" i="18"/>
  <c r="G173" i="18"/>
  <c r="I174" i="18"/>
  <c r="I126" i="18"/>
  <c r="G125" i="18"/>
  <c r="G76" i="18"/>
  <c r="I77" i="18"/>
  <c r="C31" i="49"/>
  <c r="C32" i="49"/>
  <c r="C33" i="49" s="1"/>
  <c r="Z128" i="12" l="1"/>
  <c r="B79" i="4"/>
  <c r="B79" i="14"/>
  <c r="Y79" i="14" s="1"/>
  <c r="B79" i="15"/>
  <c r="B79" i="3"/>
  <c r="B128" i="6"/>
  <c r="Y128" i="6" s="1"/>
  <c r="B128" i="5"/>
  <c r="B128" i="7"/>
  <c r="Z128" i="7" s="1"/>
  <c r="B128" i="8"/>
  <c r="B128" i="9"/>
  <c r="B128" i="10"/>
  <c r="Y128" i="10" s="1"/>
  <c r="B128" i="11"/>
  <c r="B128" i="12"/>
  <c r="Y128" i="12" s="1"/>
  <c r="B128" i="16"/>
  <c r="Y128" i="16" s="1"/>
  <c r="B128" i="52"/>
  <c r="Z128" i="52" s="1"/>
  <c r="B128" i="32"/>
  <c r="Y128" i="32" s="1"/>
  <c r="K423" i="18"/>
  <c r="C430" i="9"/>
  <c r="C430" i="10"/>
  <c r="C430" i="11"/>
  <c r="C430" i="12"/>
  <c r="C430" i="32"/>
  <c r="C430" i="16"/>
  <c r="C430" i="52"/>
  <c r="K126" i="18"/>
  <c r="C80" i="4"/>
  <c r="C80" i="14"/>
  <c r="C80" i="15"/>
  <c r="C80" i="3"/>
  <c r="C129" i="6"/>
  <c r="C129" i="5"/>
  <c r="C129" i="7"/>
  <c r="C129" i="8"/>
  <c r="C129" i="9"/>
  <c r="C129" i="10"/>
  <c r="C129" i="11"/>
  <c r="C129" i="12"/>
  <c r="C129" i="16"/>
  <c r="C129" i="32"/>
  <c r="C129" i="52"/>
  <c r="B429" i="10"/>
  <c r="B429" i="9"/>
  <c r="Z429" i="9" s="1"/>
  <c r="B429" i="11"/>
  <c r="Y429" i="11" s="1"/>
  <c r="B429" i="12"/>
  <c r="B429" i="32"/>
  <c r="Y429" i="32" s="1"/>
  <c r="B429" i="16"/>
  <c r="Y429" i="16" s="1"/>
  <c r="B429" i="52"/>
  <c r="Y327" i="10"/>
  <c r="Y77" i="9"/>
  <c r="Z176" i="5"/>
  <c r="D180" i="4"/>
  <c r="D180" i="14"/>
  <c r="D180" i="15"/>
  <c r="D180" i="3"/>
  <c r="D229" i="5"/>
  <c r="D229" i="6"/>
  <c r="D229" i="8"/>
  <c r="D229" i="7"/>
  <c r="D229" i="9"/>
  <c r="D229" i="10"/>
  <c r="D229" i="11"/>
  <c r="D229" i="16"/>
  <c r="D229" i="12"/>
  <c r="D229" i="52"/>
  <c r="D229" i="32"/>
  <c r="Y27" i="8"/>
  <c r="Y176" i="32"/>
  <c r="Y176" i="6"/>
  <c r="B128" i="4"/>
  <c r="Y128" i="4" s="1"/>
  <c r="B128" i="14"/>
  <c r="Y128" i="14" s="1"/>
  <c r="B128" i="15"/>
  <c r="B128" i="3"/>
  <c r="Y128" i="3" s="1"/>
  <c r="B177" i="6"/>
  <c r="B177" i="5"/>
  <c r="B177" i="7"/>
  <c r="Y177" i="7" s="1"/>
  <c r="B177" i="8"/>
  <c r="B177" i="9"/>
  <c r="Y177" i="9" s="1"/>
  <c r="B177" i="10"/>
  <c r="Y177" i="10" s="1"/>
  <c r="B177" i="11"/>
  <c r="B177" i="12"/>
  <c r="Y177" i="12" s="1"/>
  <c r="B177" i="16"/>
  <c r="B177" i="52"/>
  <c r="B177" i="32"/>
  <c r="Y177" i="32" s="1"/>
  <c r="Z78" i="3"/>
  <c r="Z79" i="3" s="1"/>
  <c r="AA27" i="52"/>
  <c r="Y428" i="11"/>
  <c r="Y127" i="10"/>
  <c r="Y78" i="14"/>
  <c r="Y127" i="12"/>
  <c r="Y77" i="32"/>
  <c r="Y77" i="7"/>
  <c r="Z228" i="7"/>
  <c r="Y228" i="9"/>
  <c r="Y179" i="4"/>
  <c r="Z78" i="15"/>
  <c r="Z79" i="15" s="1"/>
  <c r="Z127" i="5"/>
  <c r="Z128" i="5" s="1"/>
  <c r="Y27" i="32"/>
  <c r="AA27" i="32"/>
  <c r="Y27" i="6"/>
  <c r="Y176" i="12"/>
  <c r="Y127" i="3"/>
  <c r="Z327" i="52"/>
  <c r="Y77" i="6"/>
  <c r="Z77" i="8"/>
  <c r="D78" i="5"/>
  <c r="D78" i="6"/>
  <c r="D78" i="7"/>
  <c r="D78" i="8"/>
  <c r="D78" i="9"/>
  <c r="D78" i="11"/>
  <c r="D78" i="10"/>
  <c r="D78" i="16"/>
  <c r="D78" i="12"/>
  <c r="D78" i="32"/>
  <c r="D78" i="52"/>
  <c r="Z428" i="11"/>
  <c r="Z429" i="11" s="1"/>
  <c r="Z77" i="9"/>
  <c r="Z77" i="5"/>
  <c r="Z428" i="12"/>
  <c r="Z429" i="12" s="1"/>
  <c r="Y27" i="12"/>
  <c r="Y27" i="5"/>
  <c r="Y127" i="15"/>
  <c r="Z428" i="52"/>
  <c r="Z429" i="52" s="1"/>
  <c r="D79" i="4"/>
  <c r="D79" i="14"/>
  <c r="D79" i="15"/>
  <c r="D128" i="6"/>
  <c r="D128" i="5"/>
  <c r="D79" i="3"/>
  <c r="D128" i="7"/>
  <c r="D128" i="9"/>
  <c r="D128" i="8"/>
  <c r="D128" i="10"/>
  <c r="D128" i="12"/>
  <c r="D128" i="11"/>
  <c r="D128" i="16"/>
  <c r="D128" i="52"/>
  <c r="D128" i="32"/>
  <c r="Z328" i="11"/>
  <c r="Z428" i="32"/>
  <c r="Z429" i="32" s="1"/>
  <c r="Y127" i="8"/>
  <c r="Z229" i="11"/>
  <c r="Z127" i="11"/>
  <c r="Z128" i="11" s="1"/>
  <c r="Y327" i="16"/>
  <c r="Y77" i="16"/>
  <c r="Y77" i="5"/>
  <c r="Z177" i="6"/>
  <c r="Z127" i="9"/>
  <c r="Z128" i="9" s="1"/>
  <c r="Y228" i="8"/>
  <c r="Z327" i="12"/>
  <c r="Z176" i="16"/>
  <c r="Z177" i="16" s="1"/>
  <c r="Z77" i="32"/>
  <c r="Z78" i="32" s="1"/>
  <c r="Y27" i="16"/>
  <c r="Y27" i="3"/>
  <c r="Y176" i="11"/>
  <c r="Y127" i="14"/>
  <c r="Z27" i="5"/>
  <c r="Z177" i="8"/>
  <c r="B180" i="4"/>
  <c r="Y180" i="4" s="1"/>
  <c r="B180" i="14"/>
  <c r="B180" i="15"/>
  <c r="Y180" i="15" s="1"/>
  <c r="B180" i="3"/>
  <c r="Y180" i="3" s="1"/>
  <c r="B229" i="5"/>
  <c r="B229" i="6"/>
  <c r="Y229" i="6" s="1"/>
  <c r="B229" i="7"/>
  <c r="B229" i="8"/>
  <c r="Z229" i="8" s="1"/>
  <c r="B229" i="9"/>
  <c r="Y229" i="9" s="1"/>
  <c r="B229" i="10"/>
  <c r="B229" i="11"/>
  <c r="Y229" i="11" s="1"/>
  <c r="B229" i="12"/>
  <c r="Y229" i="12" s="1"/>
  <c r="B229" i="32"/>
  <c r="Y229" i="32" s="1"/>
  <c r="B229" i="16"/>
  <c r="Y229" i="16" s="1"/>
  <c r="B229" i="52"/>
  <c r="Z429" i="10"/>
  <c r="Z177" i="9"/>
  <c r="K225" i="18"/>
  <c r="C181" i="4"/>
  <c r="C181" i="14"/>
  <c r="C181" i="15"/>
  <c r="C181" i="3"/>
  <c r="C230" i="5"/>
  <c r="C230" i="6"/>
  <c r="C230" i="8"/>
  <c r="C230" i="7"/>
  <c r="C230" i="9"/>
  <c r="C230" i="10"/>
  <c r="C230" i="11"/>
  <c r="C230" i="12"/>
  <c r="C230" i="16"/>
  <c r="C230" i="52"/>
  <c r="C230" i="32"/>
  <c r="K77" i="18"/>
  <c r="C79" i="6"/>
  <c r="C79" i="5"/>
  <c r="C79" i="7"/>
  <c r="C79" i="8"/>
  <c r="C79" i="9"/>
  <c r="C79" i="10"/>
  <c r="C79" i="11"/>
  <c r="C79" i="12"/>
  <c r="C79" i="16"/>
  <c r="C79" i="32"/>
  <c r="C79" i="52"/>
  <c r="K323" i="18"/>
  <c r="C329" i="9"/>
  <c r="C329" i="10"/>
  <c r="C329" i="11"/>
  <c r="C329" i="12"/>
  <c r="C329" i="16"/>
  <c r="C329" i="32"/>
  <c r="C329" i="52"/>
  <c r="Z78" i="10"/>
  <c r="Z27" i="7"/>
  <c r="Z127" i="6"/>
  <c r="Z128" i="6" s="1"/>
  <c r="Y127" i="32"/>
  <c r="Y127" i="7"/>
  <c r="Z229" i="52"/>
  <c r="Z177" i="11"/>
  <c r="Z27" i="52"/>
  <c r="Z28" i="52" s="1"/>
  <c r="Y327" i="32"/>
  <c r="Y77" i="12"/>
  <c r="Z177" i="32"/>
  <c r="Y228" i="16"/>
  <c r="Y228" i="6"/>
  <c r="B28" i="4"/>
  <c r="Y28" i="4" s="1"/>
  <c r="B28" i="14"/>
  <c r="B28" i="15"/>
  <c r="AA28" i="15" s="1"/>
  <c r="B28" i="3"/>
  <c r="Y28" i="3" s="1"/>
  <c r="B28" i="5"/>
  <c r="B28" i="7"/>
  <c r="Y28" i="7" s="1"/>
  <c r="B28" i="6"/>
  <c r="B28" i="8"/>
  <c r="Z28" i="8" s="1"/>
  <c r="B28" i="9"/>
  <c r="Y28" i="9" s="1"/>
  <c r="B28" i="10"/>
  <c r="B28" i="12"/>
  <c r="B28" i="16"/>
  <c r="Y28" i="16" s="1"/>
  <c r="B28" i="52"/>
  <c r="B28" i="11"/>
  <c r="Y28" i="11" s="1"/>
  <c r="B28" i="32"/>
  <c r="Z27" i="16"/>
  <c r="Y27" i="11"/>
  <c r="Y27" i="15"/>
  <c r="Y176" i="9"/>
  <c r="Y127" i="4"/>
  <c r="Z27" i="12"/>
  <c r="Z28" i="12" s="1"/>
  <c r="Z180" i="14"/>
  <c r="D429" i="9"/>
  <c r="D429" i="10"/>
  <c r="D429" i="11"/>
  <c r="D429" i="12"/>
  <c r="D429" i="16"/>
  <c r="D429" i="32"/>
  <c r="D429" i="52"/>
  <c r="B78" i="5"/>
  <c r="Y78" i="5" s="1"/>
  <c r="B78" i="6"/>
  <c r="B78" i="7"/>
  <c r="Y78" i="7" s="1"/>
  <c r="B78" i="8"/>
  <c r="Y78" i="8" s="1"/>
  <c r="B78" i="9"/>
  <c r="Y78" i="9" s="1"/>
  <c r="B78" i="10"/>
  <c r="Y78" i="10" s="1"/>
  <c r="B78" i="11"/>
  <c r="Y78" i="11" s="1"/>
  <c r="B78" i="16"/>
  <c r="Y78" i="16" s="1"/>
  <c r="B78" i="12"/>
  <c r="Y78" i="12" s="1"/>
  <c r="B78" i="52"/>
  <c r="Z78" i="52" s="1"/>
  <c r="B78" i="32"/>
  <c r="Y78" i="32" s="1"/>
  <c r="B328" i="9"/>
  <c r="Y328" i="9" s="1"/>
  <c r="B328" i="10"/>
  <c r="Y328" i="10" s="1"/>
  <c r="B328" i="11"/>
  <c r="Y328" i="11" s="1"/>
  <c r="B328" i="12"/>
  <c r="Y328" i="12" s="1"/>
  <c r="B328" i="32"/>
  <c r="Y328" i="32" s="1"/>
  <c r="B328" i="16"/>
  <c r="Z328" i="16" s="1"/>
  <c r="B328" i="52"/>
  <c r="Z128" i="16"/>
  <c r="Z177" i="7"/>
  <c r="AA28" i="10"/>
  <c r="Y127" i="6"/>
  <c r="Z128" i="15"/>
  <c r="Z28" i="14"/>
  <c r="AA28" i="5"/>
  <c r="Z327" i="9"/>
  <c r="Y77" i="11"/>
  <c r="Z180" i="15"/>
  <c r="D28" i="4"/>
  <c r="D28" i="14"/>
  <c r="D28" i="15"/>
  <c r="D28" i="3"/>
  <c r="D28" i="5"/>
  <c r="D28" i="6"/>
  <c r="D28" i="7"/>
  <c r="D28" i="9"/>
  <c r="D28" i="8"/>
  <c r="D28" i="10"/>
  <c r="D28" i="11"/>
  <c r="D28" i="16"/>
  <c r="D28" i="12"/>
  <c r="D28" i="32"/>
  <c r="D28" i="52"/>
  <c r="I29" i="18"/>
  <c r="C29" i="4"/>
  <c r="C29" i="14"/>
  <c r="C29" i="15"/>
  <c r="C29" i="3"/>
  <c r="C29" i="5"/>
  <c r="C29" i="6"/>
  <c r="C29" i="7"/>
  <c r="C29" i="8"/>
  <c r="C29" i="9"/>
  <c r="C29" i="10"/>
  <c r="C29" i="11"/>
  <c r="C29" i="16"/>
  <c r="C29" i="12"/>
  <c r="C29" i="32"/>
  <c r="C29" i="52"/>
  <c r="K28" i="18"/>
  <c r="G28" i="18"/>
  <c r="Z77" i="11"/>
  <c r="Y27" i="10"/>
  <c r="Y27" i="14"/>
  <c r="Y176" i="8"/>
  <c r="K174" i="18"/>
  <c r="C129" i="4"/>
  <c r="C129" i="14"/>
  <c r="C129" i="15"/>
  <c r="C129" i="3"/>
  <c r="C178" i="5"/>
  <c r="C178" i="6"/>
  <c r="C178" i="7"/>
  <c r="C178" i="8"/>
  <c r="C178" i="9"/>
  <c r="C178" i="10"/>
  <c r="C178" i="11"/>
  <c r="C178" i="16"/>
  <c r="C178" i="12"/>
  <c r="C178" i="52"/>
  <c r="C178" i="32"/>
  <c r="D128" i="4"/>
  <c r="D128" i="14"/>
  <c r="D128" i="15"/>
  <c r="D128" i="3"/>
  <c r="D177" i="6"/>
  <c r="D177" i="5"/>
  <c r="D177" i="7"/>
  <c r="D177" i="8"/>
  <c r="D177" i="9"/>
  <c r="D177" i="10"/>
  <c r="D177" i="11"/>
  <c r="D177" i="12"/>
  <c r="D177" i="16"/>
  <c r="D177" i="32"/>
  <c r="D177" i="52"/>
  <c r="Z229" i="32"/>
  <c r="AA28" i="12"/>
  <c r="Z328" i="10"/>
  <c r="Z328" i="32"/>
  <c r="Z177" i="52"/>
  <c r="Z79" i="14"/>
  <c r="AA28" i="6"/>
  <c r="Z128" i="32"/>
  <c r="Z128" i="8"/>
  <c r="Z78" i="16"/>
  <c r="D328" i="9"/>
  <c r="D328" i="10"/>
  <c r="D328" i="11"/>
  <c r="D328" i="12"/>
  <c r="D328" i="16"/>
  <c r="D328" i="32"/>
  <c r="D328" i="52"/>
  <c r="Z78" i="4"/>
  <c r="Z79" i="4" s="1"/>
  <c r="AA27" i="7"/>
  <c r="AA28" i="7" s="1"/>
  <c r="Y27" i="9"/>
  <c r="Y27" i="4"/>
  <c r="Y176" i="7"/>
  <c r="Z228" i="16"/>
  <c r="Z229" i="16" s="1"/>
  <c r="Z77" i="6"/>
  <c r="Z78" i="6" s="1"/>
  <c r="I424" i="18"/>
  <c r="G423" i="18"/>
  <c r="I324" i="18"/>
  <c r="G323" i="18"/>
  <c r="I226" i="18"/>
  <c r="G225" i="18"/>
  <c r="G174" i="18"/>
  <c r="I175" i="18"/>
  <c r="I127" i="18"/>
  <c r="G126" i="18"/>
  <c r="G77" i="18"/>
  <c r="I78" i="18"/>
  <c r="C35" i="49"/>
  <c r="D29" i="4" l="1"/>
  <c r="D29" i="14"/>
  <c r="D29" i="15"/>
  <c r="D29" i="3"/>
  <c r="D29" i="5"/>
  <c r="D29" i="6"/>
  <c r="D29" i="7"/>
  <c r="D29" i="8"/>
  <c r="D29" i="9"/>
  <c r="D29" i="10"/>
  <c r="D29" i="11"/>
  <c r="D29" i="16"/>
  <c r="D29" i="12"/>
  <c r="D29" i="32"/>
  <c r="D29" i="52"/>
  <c r="I30" i="18"/>
  <c r="C30" i="4"/>
  <c r="C30" i="14"/>
  <c r="C30" i="15"/>
  <c r="C30" i="3"/>
  <c r="C30" i="6"/>
  <c r="C30" i="5"/>
  <c r="C30" i="7"/>
  <c r="C30" i="8"/>
  <c r="C30" i="9"/>
  <c r="C30" i="10"/>
  <c r="C30" i="11"/>
  <c r="C30" i="12"/>
  <c r="C30" i="16"/>
  <c r="C30" i="32"/>
  <c r="C30" i="52"/>
  <c r="K29" i="18"/>
  <c r="G29" i="18"/>
  <c r="B181" i="4"/>
  <c r="B181" i="14"/>
  <c r="B181" i="15"/>
  <c r="B181" i="3"/>
  <c r="Y181" i="3" s="1"/>
  <c r="B230" i="5"/>
  <c r="Y230" i="5" s="1"/>
  <c r="B230" i="8"/>
  <c r="Y230" i="8" s="1"/>
  <c r="B230" i="7"/>
  <c r="B230" i="6"/>
  <c r="Y230" i="6" s="1"/>
  <c r="B230" i="9"/>
  <c r="Y230" i="9" s="1"/>
  <c r="B230" i="10"/>
  <c r="Y230" i="10" s="1"/>
  <c r="B230" i="11"/>
  <c r="Y230" i="11" s="1"/>
  <c r="B230" i="12"/>
  <c r="Y230" i="12" s="1"/>
  <c r="B230" i="16"/>
  <c r="B230" i="32"/>
  <c r="Y230" i="32" s="1"/>
  <c r="B230" i="52"/>
  <c r="K226" i="18"/>
  <c r="C182" i="4"/>
  <c r="C182" i="14"/>
  <c r="C182" i="15"/>
  <c r="C182" i="3"/>
  <c r="C231" i="5"/>
  <c r="C231" i="6"/>
  <c r="C231" i="7"/>
  <c r="C231" i="8"/>
  <c r="C231" i="9"/>
  <c r="C231" i="10"/>
  <c r="C231" i="12"/>
  <c r="C231" i="11"/>
  <c r="C231" i="32"/>
  <c r="C231" i="16"/>
  <c r="C231" i="52"/>
  <c r="D129" i="4"/>
  <c r="D129" i="15"/>
  <c r="D129" i="14"/>
  <c r="D129" i="3"/>
  <c r="D178" i="5"/>
  <c r="D178" i="6"/>
  <c r="D178" i="7"/>
  <c r="D178" i="8"/>
  <c r="D178" i="9"/>
  <c r="D178" i="11"/>
  <c r="D178" i="10"/>
  <c r="D178" i="12"/>
  <c r="D178" i="16"/>
  <c r="D178" i="32"/>
  <c r="D178" i="52"/>
  <c r="Z328" i="9"/>
  <c r="Y328" i="16"/>
  <c r="Y78" i="6"/>
  <c r="Y28" i="32"/>
  <c r="AA28" i="32"/>
  <c r="Y28" i="6"/>
  <c r="AA28" i="8"/>
  <c r="Z229" i="9"/>
  <c r="Z230" i="9" s="1"/>
  <c r="Y229" i="7"/>
  <c r="Z328" i="12"/>
  <c r="Z78" i="9"/>
  <c r="AA28" i="11"/>
  <c r="Z129" i="5"/>
  <c r="Y177" i="16"/>
  <c r="Y177" i="6"/>
  <c r="Z229" i="6"/>
  <c r="Z230" i="6" s="1"/>
  <c r="Z429" i="16"/>
  <c r="Y429" i="10"/>
  <c r="D80" i="4"/>
  <c r="D80" i="14"/>
  <c r="D80" i="15"/>
  <c r="D80" i="3"/>
  <c r="D129" i="5"/>
  <c r="D129" i="6"/>
  <c r="D129" i="7"/>
  <c r="D129" i="8"/>
  <c r="D129" i="9"/>
  <c r="D129" i="10"/>
  <c r="D129" i="11"/>
  <c r="D129" i="16"/>
  <c r="D129" i="12"/>
  <c r="D129" i="32"/>
  <c r="D129" i="52"/>
  <c r="D430" i="9"/>
  <c r="D430" i="10"/>
  <c r="D430" i="11"/>
  <c r="D430" i="12"/>
  <c r="D430" i="16"/>
  <c r="D430" i="32"/>
  <c r="D430" i="52"/>
  <c r="Y128" i="8"/>
  <c r="K78" i="18"/>
  <c r="C80" i="5"/>
  <c r="C80" i="6"/>
  <c r="C80" i="7"/>
  <c r="C80" i="8"/>
  <c r="C80" i="9"/>
  <c r="C80" i="10"/>
  <c r="C80" i="11"/>
  <c r="C80" i="16"/>
  <c r="C80" i="12"/>
  <c r="C80" i="32"/>
  <c r="C80" i="52"/>
  <c r="Z230" i="32"/>
  <c r="Z181" i="14"/>
  <c r="Z28" i="9"/>
  <c r="D329" i="9"/>
  <c r="D329" i="10"/>
  <c r="D329" i="11"/>
  <c r="D329" i="12"/>
  <c r="D329" i="32"/>
  <c r="D329" i="16"/>
  <c r="D329" i="52"/>
  <c r="Z28" i="5"/>
  <c r="Z230" i="11"/>
  <c r="Z430" i="11"/>
  <c r="Z229" i="12"/>
  <c r="AA28" i="16"/>
  <c r="Z28" i="15"/>
  <c r="Y128" i="7"/>
  <c r="B329" i="9"/>
  <c r="B329" i="10"/>
  <c r="B329" i="11"/>
  <c r="B329" i="16"/>
  <c r="Y329" i="16" s="1"/>
  <c r="B329" i="12"/>
  <c r="Y329" i="12" s="1"/>
  <c r="B329" i="52"/>
  <c r="Y329" i="11" s="1"/>
  <c r="B329" i="32"/>
  <c r="Y329" i="32" s="1"/>
  <c r="B79" i="6"/>
  <c r="Y79" i="6" s="1"/>
  <c r="B79" i="5"/>
  <c r="Y79" i="5" s="1"/>
  <c r="B79" i="7"/>
  <c r="B79" i="8"/>
  <c r="Y79" i="8" s="1"/>
  <c r="B79" i="9"/>
  <c r="Y79" i="9" s="1"/>
  <c r="B79" i="10"/>
  <c r="Y79" i="10" s="1"/>
  <c r="B79" i="11"/>
  <c r="Y79" i="11" s="1"/>
  <c r="B79" i="12"/>
  <c r="Y79" i="12" s="1"/>
  <c r="B79" i="16"/>
  <c r="Y79" i="16" s="1"/>
  <c r="B79" i="32"/>
  <c r="Y79" i="32" s="1"/>
  <c r="B79" i="52"/>
  <c r="Z79" i="52" s="1"/>
  <c r="K324" i="18"/>
  <c r="C330" i="9"/>
  <c r="C330" i="10"/>
  <c r="C330" i="11"/>
  <c r="C330" i="12"/>
  <c r="C330" i="16"/>
  <c r="C330" i="32"/>
  <c r="C330" i="52"/>
  <c r="Y28" i="5"/>
  <c r="Z28" i="4"/>
  <c r="Z230" i="52"/>
  <c r="Y229" i="5"/>
  <c r="Z78" i="12"/>
  <c r="Z79" i="12" s="1"/>
  <c r="Z328" i="52"/>
  <c r="Z329" i="52" s="1"/>
  <c r="Z180" i="3"/>
  <c r="AA28" i="52"/>
  <c r="AA29" i="52" s="1"/>
  <c r="Y177" i="11"/>
  <c r="Y128" i="15"/>
  <c r="Y128" i="5"/>
  <c r="B430" i="9"/>
  <c r="Y430" i="9" s="1"/>
  <c r="B430" i="10"/>
  <c r="B430" i="11"/>
  <c r="B430" i="12"/>
  <c r="Y430" i="12" s="1"/>
  <c r="B430" i="32"/>
  <c r="Y430" i="32" s="1"/>
  <c r="B430" i="16"/>
  <c r="B430" i="52"/>
  <c r="Z430" i="52" s="1"/>
  <c r="Z80" i="14"/>
  <c r="Z177" i="12"/>
  <c r="Z229" i="5"/>
  <c r="Z230" i="5" s="1"/>
  <c r="B80" i="4"/>
  <c r="Y80" i="4" s="1"/>
  <c r="B80" i="14"/>
  <c r="Y80" i="14" s="1"/>
  <c r="B80" i="15"/>
  <c r="B80" i="3"/>
  <c r="B129" i="6"/>
  <c r="Y129" i="6" s="1"/>
  <c r="B129" i="5"/>
  <c r="Y129" i="5" s="1"/>
  <c r="B129" i="7"/>
  <c r="B129" i="8"/>
  <c r="Y129" i="8" s="1"/>
  <c r="B129" i="9"/>
  <c r="Y129" i="9" s="1"/>
  <c r="B129" i="10"/>
  <c r="Y129" i="10" s="1"/>
  <c r="B129" i="11"/>
  <c r="Z129" i="11" s="1"/>
  <c r="B129" i="12"/>
  <c r="B129" i="16"/>
  <c r="Y129" i="16" s="1"/>
  <c r="B129" i="32"/>
  <c r="Y129" i="32" s="1"/>
  <c r="B129" i="52"/>
  <c r="Z129" i="52" s="1"/>
  <c r="Z178" i="52"/>
  <c r="Z78" i="11"/>
  <c r="Z79" i="11" s="1"/>
  <c r="Y28" i="12"/>
  <c r="Y28" i="15"/>
  <c r="Z177" i="10"/>
  <c r="Z178" i="10" s="1"/>
  <c r="AA28" i="3"/>
  <c r="AA28" i="4"/>
  <c r="AA29" i="4" s="1"/>
  <c r="Y79" i="3"/>
  <c r="B129" i="4"/>
  <c r="B129" i="14"/>
  <c r="Y129" i="14" s="1"/>
  <c r="B129" i="15"/>
  <c r="Z129" i="15" s="1"/>
  <c r="B129" i="3"/>
  <c r="B178" i="6"/>
  <c r="B178" i="5"/>
  <c r="Y178" i="5" s="1"/>
  <c r="B178" i="8"/>
  <c r="B178" i="7"/>
  <c r="Z178" i="7" s="1"/>
  <c r="B178" i="9"/>
  <c r="B178" i="10"/>
  <c r="Y178" i="10" s="1"/>
  <c r="B178" i="11"/>
  <c r="B178" i="12"/>
  <c r="B178" i="16"/>
  <c r="B178" i="32"/>
  <c r="Y178" i="32" s="1"/>
  <c r="B178" i="52"/>
  <c r="K127" i="18"/>
  <c r="C81" i="4"/>
  <c r="C81" i="14"/>
  <c r="C81" i="15"/>
  <c r="C81" i="3"/>
  <c r="C130" i="6"/>
  <c r="C130" i="7"/>
  <c r="C130" i="5"/>
  <c r="C130" i="8"/>
  <c r="C130" i="9"/>
  <c r="C130" i="10"/>
  <c r="C130" i="11"/>
  <c r="C130" i="12"/>
  <c r="C130" i="16"/>
  <c r="C130" i="32"/>
  <c r="C130" i="52"/>
  <c r="K424" i="18"/>
  <c r="C431" i="9"/>
  <c r="C431" i="10"/>
  <c r="C431" i="11"/>
  <c r="C431" i="12"/>
  <c r="C431" i="16"/>
  <c r="C431" i="32"/>
  <c r="C431" i="52"/>
  <c r="K175" i="18"/>
  <c r="C130" i="4"/>
  <c r="C130" i="14"/>
  <c r="C130" i="15"/>
  <c r="C130" i="3"/>
  <c r="C179" i="6"/>
  <c r="C179" i="5"/>
  <c r="C179" i="7"/>
  <c r="C179" i="8"/>
  <c r="C179" i="9"/>
  <c r="C179" i="10"/>
  <c r="C179" i="11"/>
  <c r="C179" i="12"/>
  <c r="C179" i="32"/>
  <c r="C179" i="16"/>
  <c r="C179" i="52"/>
  <c r="Z28" i="3"/>
  <c r="Z29" i="3" s="1"/>
  <c r="B29" i="4"/>
  <c r="B29" i="14"/>
  <c r="Y29" i="14" s="1"/>
  <c r="B29" i="15"/>
  <c r="Y29" i="15" s="1"/>
  <c r="B29" i="3"/>
  <c r="Y29" i="3" s="1"/>
  <c r="B29" i="5"/>
  <c r="AA29" i="5" s="1"/>
  <c r="B29" i="6"/>
  <c r="Y29" i="6" s="1"/>
  <c r="B29" i="7"/>
  <c r="Y29" i="7" s="1"/>
  <c r="B29" i="8"/>
  <c r="Y29" i="8" s="1"/>
  <c r="B29" i="9"/>
  <c r="Y29" i="9" s="1"/>
  <c r="B29" i="10"/>
  <c r="Y29" i="10" s="1"/>
  <c r="B29" i="11"/>
  <c r="Y29" i="11" s="1"/>
  <c r="B29" i="16"/>
  <c r="B29" i="52"/>
  <c r="B29" i="32"/>
  <c r="B29" i="12"/>
  <c r="Y29" i="12" s="1"/>
  <c r="AA29" i="10"/>
  <c r="Y28" i="10"/>
  <c r="Y28" i="14"/>
  <c r="Z180" i="4"/>
  <c r="Z181" i="4" s="1"/>
  <c r="D79" i="5"/>
  <c r="D79" i="6"/>
  <c r="D79" i="7"/>
  <c r="D79" i="8"/>
  <c r="D79" i="9"/>
  <c r="D79" i="10"/>
  <c r="D79" i="11"/>
  <c r="D79" i="12"/>
  <c r="D79" i="16"/>
  <c r="D79" i="52"/>
  <c r="D79" i="32"/>
  <c r="D181" i="4"/>
  <c r="D181" i="14"/>
  <c r="D181" i="15"/>
  <c r="D181" i="3"/>
  <c r="D230" i="5"/>
  <c r="D230" i="6"/>
  <c r="D230" i="8"/>
  <c r="D230" i="7"/>
  <c r="D230" i="9"/>
  <c r="D230" i="10"/>
  <c r="D230" i="11"/>
  <c r="D230" i="12"/>
  <c r="D230" i="32"/>
  <c r="D230" i="52"/>
  <c r="D230" i="16"/>
  <c r="Y229" i="10"/>
  <c r="Y180" i="14"/>
  <c r="Z430" i="32"/>
  <c r="Z28" i="10"/>
  <c r="Z29" i="10" s="1"/>
  <c r="Z78" i="8"/>
  <c r="Z79" i="8" s="1"/>
  <c r="Z229" i="7"/>
  <c r="Z230" i="7" s="1"/>
  <c r="Z80" i="3"/>
  <c r="Y177" i="8"/>
  <c r="Z28" i="11"/>
  <c r="Z177" i="5"/>
  <c r="Z128" i="4"/>
  <c r="Z129" i="4" s="1"/>
  <c r="Y429" i="12"/>
  <c r="Y128" i="11"/>
  <c r="Y79" i="15"/>
  <c r="AA28" i="9"/>
  <c r="AA29" i="9" s="1"/>
  <c r="Z79" i="6"/>
  <c r="Z181" i="15"/>
  <c r="Z29" i="52"/>
  <c r="Z178" i="9"/>
  <c r="Z79" i="32"/>
  <c r="Z329" i="11"/>
  <c r="Z78" i="5"/>
  <c r="Z79" i="5" s="1"/>
  <c r="Z28" i="6"/>
  <c r="Z29" i="6" s="1"/>
  <c r="Z128" i="14"/>
  <c r="Z129" i="14" s="1"/>
  <c r="Z129" i="12"/>
  <c r="Z230" i="16"/>
  <c r="Z329" i="10"/>
  <c r="Z28" i="16"/>
  <c r="Z29" i="16" s="1"/>
  <c r="Y28" i="8"/>
  <c r="Z178" i="11"/>
  <c r="Z28" i="7"/>
  <c r="Z430" i="10"/>
  <c r="Y229" i="8"/>
  <c r="Z229" i="10"/>
  <c r="Z230" i="10" s="1"/>
  <c r="Z178" i="16"/>
  <c r="Z78" i="7"/>
  <c r="Z79" i="7" s="1"/>
  <c r="Z128" i="3"/>
  <c r="Z129" i="3" s="1"/>
  <c r="AA28" i="14"/>
  <c r="AA29" i="14" s="1"/>
  <c r="Z28" i="32"/>
  <c r="Z29" i="32" s="1"/>
  <c r="Y177" i="5"/>
  <c r="Z128" i="10"/>
  <c r="Z129" i="10" s="1"/>
  <c r="Y429" i="9"/>
  <c r="Y128" i="9"/>
  <c r="Y79" i="4"/>
  <c r="G424" i="18"/>
  <c r="I425" i="18"/>
  <c r="G324" i="18"/>
  <c r="I325" i="18"/>
  <c r="G226" i="18"/>
  <c r="I227" i="18"/>
  <c r="I176" i="18"/>
  <c r="G175" i="18"/>
  <c r="G127" i="18"/>
  <c r="I128" i="18"/>
  <c r="G78" i="18"/>
  <c r="I79" i="18"/>
  <c r="C36" i="49"/>
  <c r="C37" i="49"/>
  <c r="C39" i="49" s="1"/>
  <c r="C40" i="49" s="1"/>
  <c r="C41" i="49" s="1"/>
  <c r="C42" i="49" s="1"/>
  <c r="C10" i="49"/>
  <c r="C11" i="49" s="1"/>
  <c r="C12" i="49" s="1"/>
  <c r="C13" i="49" s="1"/>
  <c r="C14" i="49" s="1"/>
  <c r="C15" i="49" s="1"/>
  <c r="C16" i="49" s="1"/>
  <c r="C17" i="49" s="1"/>
  <c r="E17" i="49"/>
  <c r="E16" i="49"/>
  <c r="E15" i="49"/>
  <c r="E14" i="49"/>
  <c r="E13" i="49"/>
  <c r="E12" i="49"/>
  <c r="E11" i="49"/>
  <c r="E10" i="49"/>
  <c r="E9" i="49"/>
  <c r="D8" i="49"/>
  <c r="Z130" i="52" l="1"/>
  <c r="D431" i="10"/>
  <c r="D431" i="9"/>
  <c r="D431" i="11"/>
  <c r="D431" i="12"/>
  <c r="D431" i="32"/>
  <c r="D431" i="16"/>
  <c r="D431" i="52"/>
  <c r="B81" i="4"/>
  <c r="Y81" i="4" s="1"/>
  <c r="B81" i="14"/>
  <c r="Y81" i="14" s="1"/>
  <c r="B81" i="15"/>
  <c r="Y81" i="15" s="1"/>
  <c r="B81" i="3"/>
  <c r="Y81" i="3" s="1"/>
  <c r="B130" i="5"/>
  <c r="Y130" i="5" s="1"/>
  <c r="B130" i="6"/>
  <c r="Y130" i="6" s="1"/>
  <c r="B130" i="7"/>
  <c r="B130" i="8"/>
  <c r="Y130" i="8" s="1"/>
  <c r="B130" i="9"/>
  <c r="Y130" i="9" s="1"/>
  <c r="B130" i="10"/>
  <c r="Y130" i="10" s="1"/>
  <c r="B130" i="11"/>
  <c r="Y130" i="11" s="1"/>
  <c r="B130" i="12"/>
  <c r="Y130" i="12" s="1"/>
  <c r="B130" i="16"/>
  <c r="Y130" i="16" s="1"/>
  <c r="B130" i="32"/>
  <c r="Y130" i="32" s="1"/>
  <c r="B130" i="52"/>
  <c r="B431" i="9"/>
  <c r="Y431" i="9" s="1"/>
  <c r="B431" i="10"/>
  <c r="Y431" i="10" s="1"/>
  <c r="B431" i="11"/>
  <c r="Y431" i="11" s="1"/>
  <c r="B431" i="16"/>
  <c r="Y431" i="16" s="1"/>
  <c r="B431" i="12"/>
  <c r="B431" i="32"/>
  <c r="Y431" i="32" s="1"/>
  <c r="B431" i="52"/>
  <c r="Z431" i="52" s="1"/>
  <c r="Z129" i="16"/>
  <c r="Z81" i="3"/>
  <c r="Y29" i="16"/>
  <c r="AA29" i="16"/>
  <c r="Y178" i="8"/>
  <c r="Z29" i="4"/>
  <c r="Y329" i="9"/>
  <c r="Z230" i="12"/>
  <c r="Z129" i="32"/>
  <c r="Z130" i="32" s="1"/>
  <c r="Z329" i="9"/>
  <c r="Z430" i="9"/>
  <c r="Z431" i="9" s="1"/>
  <c r="AA29" i="15"/>
  <c r="K176" i="18"/>
  <c r="C131" i="4"/>
  <c r="C131" i="14"/>
  <c r="C131" i="15"/>
  <c r="C131" i="3"/>
  <c r="C180" i="6"/>
  <c r="C180" i="5"/>
  <c r="C180" i="8"/>
  <c r="C180" i="7"/>
  <c r="C180" i="9"/>
  <c r="C180" i="10"/>
  <c r="C180" i="11"/>
  <c r="C180" i="12"/>
  <c r="C180" i="16"/>
  <c r="C180" i="32"/>
  <c r="C180" i="52"/>
  <c r="Z30" i="32"/>
  <c r="Y178" i="16"/>
  <c r="Y178" i="6"/>
  <c r="AA29" i="3"/>
  <c r="Z80" i="4"/>
  <c r="Z81" i="4" s="1"/>
  <c r="Z129" i="9"/>
  <c r="Z130" i="9" s="1"/>
  <c r="Z29" i="12"/>
  <c r="AA29" i="11"/>
  <c r="AA29" i="8"/>
  <c r="Y181" i="15"/>
  <c r="Z329" i="16"/>
  <c r="B130" i="4"/>
  <c r="B130" i="14"/>
  <c r="B130" i="15"/>
  <c r="B130" i="3"/>
  <c r="Y130" i="3" s="1"/>
  <c r="B179" i="5"/>
  <c r="Y179" i="5" s="1"/>
  <c r="B179" i="6"/>
  <c r="Y179" i="6" s="1"/>
  <c r="B179" i="7"/>
  <c r="B179" i="8"/>
  <c r="Y179" i="8" s="1"/>
  <c r="B179" i="9"/>
  <c r="B179" i="10"/>
  <c r="B179" i="11"/>
  <c r="Y179" i="11" s="1"/>
  <c r="B179" i="12"/>
  <c r="Y179" i="12" s="1"/>
  <c r="B179" i="16"/>
  <c r="Y179" i="16" s="1"/>
  <c r="B179" i="32"/>
  <c r="Y179" i="32" s="1"/>
  <c r="B179" i="52"/>
  <c r="Z179" i="52" s="1"/>
  <c r="K227" i="18"/>
  <c r="C183" i="4"/>
  <c r="C183" i="14"/>
  <c r="C183" i="15"/>
  <c r="C183" i="3"/>
  <c r="C232" i="5"/>
  <c r="C232" i="6"/>
  <c r="C232" i="8"/>
  <c r="C232" i="7"/>
  <c r="C232" i="9"/>
  <c r="C232" i="10"/>
  <c r="C232" i="11"/>
  <c r="C232" i="16"/>
  <c r="C232" i="12"/>
  <c r="C232" i="32"/>
  <c r="C232" i="52"/>
  <c r="Z29" i="7"/>
  <c r="Z231" i="16"/>
  <c r="Z179" i="9"/>
  <c r="Y29" i="4"/>
  <c r="Y178" i="12"/>
  <c r="Y129" i="3"/>
  <c r="Y129" i="7"/>
  <c r="Z178" i="12"/>
  <c r="Z179" i="12" s="1"/>
  <c r="Y430" i="16"/>
  <c r="Z29" i="14"/>
  <c r="Z29" i="5"/>
  <c r="Z79" i="10"/>
  <c r="Z79" i="9"/>
  <c r="AA29" i="12"/>
  <c r="Y181" i="14"/>
  <c r="Z230" i="8"/>
  <c r="Z431" i="11"/>
  <c r="B182" i="4"/>
  <c r="Y182" i="4" s="1"/>
  <c r="B182" i="14"/>
  <c r="B182" i="15"/>
  <c r="B182" i="3"/>
  <c r="B231" i="5"/>
  <c r="Z231" i="5" s="1"/>
  <c r="B231" i="6"/>
  <c r="B231" i="7"/>
  <c r="B231" i="8"/>
  <c r="B231" i="9"/>
  <c r="Y231" i="9" s="1"/>
  <c r="B231" i="10"/>
  <c r="B231" i="11"/>
  <c r="Z231" i="11" s="1"/>
  <c r="B231" i="12"/>
  <c r="B231" i="16"/>
  <c r="B231" i="32"/>
  <c r="B231" i="52"/>
  <c r="Z130" i="3"/>
  <c r="Z179" i="11"/>
  <c r="Z130" i="12"/>
  <c r="Z129" i="6"/>
  <c r="Z130" i="6" s="1"/>
  <c r="Z130" i="4"/>
  <c r="Z431" i="32"/>
  <c r="D130" i="4"/>
  <c r="D130" i="14"/>
  <c r="D130" i="15"/>
  <c r="D130" i="3"/>
  <c r="D179" i="6"/>
  <c r="D179" i="5"/>
  <c r="D179" i="7"/>
  <c r="D179" i="8"/>
  <c r="D179" i="9"/>
  <c r="D179" i="10"/>
  <c r="D179" i="11"/>
  <c r="D179" i="12"/>
  <c r="D179" i="16"/>
  <c r="D179" i="52"/>
  <c r="D179" i="32"/>
  <c r="Y178" i="11"/>
  <c r="Y129" i="15"/>
  <c r="Z430" i="12"/>
  <c r="Z431" i="12" s="1"/>
  <c r="Z29" i="9"/>
  <c r="D80" i="5"/>
  <c r="D80" i="6"/>
  <c r="D80" i="7"/>
  <c r="D80" i="8"/>
  <c r="D80" i="9"/>
  <c r="D80" i="10"/>
  <c r="D80" i="11"/>
  <c r="D80" i="16"/>
  <c r="D80" i="12"/>
  <c r="D80" i="32"/>
  <c r="D80" i="52"/>
  <c r="Z129" i="8"/>
  <c r="Z130" i="8" s="1"/>
  <c r="D182" i="4"/>
  <c r="D182" i="14"/>
  <c r="D182" i="15"/>
  <c r="D182" i="3"/>
  <c r="D231" i="5"/>
  <c r="D231" i="6"/>
  <c r="D231" i="8"/>
  <c r="D231" i="7"/>
  <c r="D231" i="9"/>
  <c r="D231" i="10"/>
  <c r="D231" i="11"/>
  <c r="D231" i="12"/>
  <c r="D231" i="32"/>
  <c r="D231" i="16"/>
  <c r="D231" i="52"/>
  <c r="Y181" i="4"/>
  <c r="D81" i="4"/>
  <c r="D81" i="14"/>
  <c r="D81" i="15"/>
  <c r="D81" i="3"/>
  <c r="D130" i="6"/>
  <c r="D130" i="5"/>
  <c r="D130" i="7"/>
  <c r="D130" i="8"/>
  <c r="D130" i="9"/>
  <c r="D130" i="10"/>
  <c r="D130" i="11"/>
  <c r="D130" i="12"/>
  <c r="D130" i="52"/>
  <c r="D130" i="16"/>
  <c r="D130" i="32"/>
  <c r="AA29" i="6"/>
  <c r="AA30" i="6" s="1"/>
  <c r="D330" i="9"/>
  <c r="D330" i="10"/>
  <c r="D330" i="12"/>
  <c r="D330" i="11"/>
  <c r="D330" i="32"/>
  <c r="D330" i="16"/>
  <c r="D330" i="52"/>
  <c r="Z29" i="15"/>
  <c r="Z182" i="14"/>
  <c r="Z430" i="16"/>
  <c r="Z79" i="16"/>
  <c r="Z431" i="10"/>
  <c r="Z178" i="5"/>
  <c r="Z179" i="5" s="1"/>
  <c r="B330" i="9"/>
  <c r="B330" i="10"/>
  <c r="Y330" i="10" s="1"/>
  <c r="B330" i="11"/>
  <c r="B330" i="12"/>
  <c r="Y330" i="12" s="1"/>
  <c r="B330" i="32"/>
  <c r="B330" i="52"/>
  <c r="Z330" i="52" s="1"/>
  <c r="B330" i="16"/>
  <c r="Y330" i="16" s="1"/>
  <c r="Z179" i="16"/>
  <c r="Z182" i="15"/>
  <c r="Z29" i="11"/>
  <c r="Y29" i="32"/>
  <c r="AA29" i="32"/>
  <c r="Y178" i="9"/>
  <c r="Y129" i="4"/>
  <c r="Y129" i="12"/>
  <c r="Y80" i="3"/>
  <c r="Z178" i="6"/>
  <c r="Y430" i="11"/>
  <c r="Z181" i="3"/>
  <c r="Z182" i="3" s="1"/>
  <c r="Y330" i="9"/>
  <c r="Y79" i="7"/>
  <c r="Z231" i="6"/>
  <c r="Z329" i="12"/>
  <c r="Y230" i="16"/>
  <c r="Y230" i="7"/>
  <c r="B30" i="4"/>
  <c r="Y30" i="4" s="1"/>
  <c r="B30" i="14"/>
  <c r="B30" i="15"/>
  <c r="Y30" i="15" s="1"/>
  <c r="B30" i="3"/>
  <c r="Y30" i="3" s="1"/>
  <c r="B30" i="5"/>
  <c r="Y30" i="5" s="1"/>
  <c r="B30" i="6"/>
  <c r="B30" i="7"/>
  <c r="Y30" i="7" s="1"/>
  <c r="B30" i="8"/>
  <c r="Y30" i="8" s="1"/>
  <c r="B30" i="9"/>
  <c r="Y30" i="9" s="1"/>
  <c r="B30" i="10"/>
  <c r="Y30" i="10" s="1"/>
  <c r="B30" i="11"/>
  <c r="Y30" i="11" s="1"/>
  <c r="B30" i="16"/>
  <c r="Y30" i="16" s="1"/>
  <c r="B30" i="12"/>
  <c r="Y30" i="12" s="1"/>
  <c r="B30" i="52"/>
  <c r="AA30" i="52" s="1"/>
  <c r="B30" i="32"/>
  <c r="Z129" i="7"/>
  <c r="Z130" i="7" s="1"/>
  <c r="Z80" i="12"/>
  <c r="K79" i="18"/>
  <c r="C81" i="5"/>
  <c r="C81" i="6"/>
  <c r="C81" i="7"/>
  <c r="C81" i="8"/>
  <c r="C81" i="9"/>
  <c r="C81" i="11"/>
  <c r="C81" i="10"/>
  <c r="C81" i="16"/>
  <c r="C81" i="12"/>
  <c r="C81" i="32"/>
  <c r="C81" i="52"/>
  <c r="K325" i="18"/>
  <c r="C331" i="9"/>
  <c r="C331" i="10"/>
  <c r="C331" i="11"/>
  <c r="C331" i="12"/>
  <c r="C331" i="16"/>
  <c r="C331" i="32"/>
  <c r="C331" i="52"/>
  <c r="Z130" i="14"/>
  <c r="Z179" i="10"/>
  <c r="B80" i="5"/>
  <c r="Y80" i="5" s="1"/>
  <c r="B80" i="6"/>
  <c r="Y80" i="6" s="1"/>
  <c r="B80" i="7"/>
  <c r="B80" i="8"/>
  <c r="Y80" i="8" s="1"/>
  <c r="B80" i="9"/>
  <c r="Y80" i="9" s="1"/>
  <c r="B80" i="10"/>
  <c r="Y80" i="10" s="1"/>
  <c r="B80" i="11"/>
  <c r="B80" i="16"/>
  <c r="B80" i="12"/>
  <c r="Y80" i="12" s="1"/>
  <c r="B80" i="32"/>
  <c r="Y80" i="32" s="1"/>
  <c r="B80" i="52"/>
  <c r="K128" i="18"/>
  <c r="C82" i="4"/>
  <c r="C82" i="14"/>
  <c r="C82" i="15"/>
  <c r="C131" i="6"/>
  <c r="C131" i="5"/>
  <c r="C82" i="3"/>
  <c r="C131" i="7"/>
  <c r="C131" i="9"/>
  <c r="C131" i="8"/>
  <c r="C131" i="10"/>
  <c r="C131" i="12"/>
  <c r="C131" i="11"/>
  <c r="C131" i="16"/>
  <c r="C131" i="52"/>
  <c r="C131" i="32"/>
  <c r="K425" i="18"/>
  <c r="C432" i="9"/>
  <c r="C432" i="10"/>
  <c r="C432" i="11"/>
  <c r="C432" i="12"/>
  <c r="C432" i="32"/>
  <c r="C432" i="16"/>
  <c r="C432" i="52"/>
  <c r="Z231" i="10"/>
  <c r="Z30" i="16"/>
  <c r="Z30" i="6"/>
  <c r="Y29" i="5"/>
  <c r="AA29" i="7"/>
  <c r="AA30" i="7" s="1"/>
  <c r="Y178" i="7"/>
  <c r="Y129" i="11"/>
  <c r="Y80" i="15"/>
  <c r="Z178" i="32"/>
  <c r="Y430" i="10"/>
  <c r="Z80" i="15"/>
  <c r="Z231" i="52"/>
  <c r="Y329" i="10"/>
  <c r="Z231" i="32"/>
  <c r="Z178" i="8"/>
  <c r="Z179" i="8" s="1"/>
  <c r="D30" i="4"/>
  <c r="D30" i="14"/>
  <c r="D30" i="15"/>
  <c r="D30" i="5"/>
  <c r="D30" i="6"/>
  <c r="D30" i="7"/>
  <c r="D30" i="3"/>
  <c r="D30" i="8"/>
  <c r="D30" i="9"/>
  <c r="D30" i="10"/>
  <c r="D30" i="12"/>
  <c r="D30" i="11"/>
  <c r="D30" i="52"/>
  <c r="D30" i="16"/>
  <c r="D30" i="32"/>
  <c r="I31" i="18"/>
  <c r="C31" i="4"/>
  <c r="C31" i="14"/>
  <c r="C31" i="15"/>
  <c r="C31" i="3"/>
  <c r="C31" i="5"/>
  <c r="C31" i="6"/>
  <c r="C31" i="7"/>
  <c r="C31" i="9"/>
  <c r="C31" i="8"/>
  <c r="C31" i="10"/>
  <c r="C31" i="11"/>
  <c r="C31" i="16"/>
  <c r="C31" i="12"/>
  <c r="C31" i="32"/>
  <c r="C31" i="52"/>
  <c r="K30" i="18"/>
  <c r="G30" i="18"/>
  <c r="Z329" i="32"/>
  <c r="Z330" i="32" s="1"/>
  <c r="Z29" i="8"/>
  <c r="Z30" i="8" s="1"/>
  <c r="I426" i="18"/>
  <c r="G425" i="18"/>
  <c r="G325" i="18"/>
  <c r="I326" i="18"/>
  <c r="I228" i="18"/>
  <c r="G227" i="18"/>
  <c r="G176" i="18"/>
  <c r="I177" i="18"/>
  <c r="G128" i="18"/>
  <c r="I129" i="18"/>
  <c r="G79" i="18"/>
  <c r="I80" i="18"/>
  <c r="AQ6" i="52"/>
  <c r="AV6" i="52"/>
  <c r="AP6" i="52"/>
  <c r="AS6" i="52"/>
  <c r="AW6" i="52"/>
  <c r="AJ6" i="52"/>
  <c r="AL6" i="52"/>
  <c r="AI6" i="52"/>
  <c r="AH6" i="52"/>
  <c r="AM6" i="52"/>
  <c r="AK6" i="52"/>
  <c r="AU6" i="52"/>
  <c r="AX6" i="52"/>
  <c r="AT6" i="52"/>
  <c r="AR6" i="52"/>
  <c r="AO6" i="52"/>
  <c r="AN6" i="52"/>
  <c r="Z331" i="52" l="1"/>
  <c r="B432" i="9"/>
  <c r="Y432" i="9" s="1"/>
  <c r="B432" i="10"/>
  <c r="Y432" i="10" s="1"/>
  <c r="B432" i="11"/>
  <c r="Y432" i="11" s="1"/>
  <c r="B432" i="12"/>
  <c r="B432" i="32"/>
  <c r="Y432" i="32" s="1"/>
  <c r="B432" i="52"/>
  <c r="Z432" i="52" s="1"/>
  <c r="B432" i="16"/>
  <c r="Y432" i="16" s="1"/>
  <c r="Z232" i="32"/>
  <c r="B82" i="4"/>
  <c r="Y82" i="4" s="1"/>
  <c r="B82" i="14"/>
  <c r="Y82" i="14" s="1"/>
  <c r="B82" i="15"/>
  <c r="Y82" i="15" s="1"/>
  <c r="B131" i="6"/>
  <c r="B131" i="5"/>
  <c r="Y131" i="5" s="1"/>
  <c r="B82" i="3"/>
  <c r="B131" i="7"/>
  <c r="Y131" i="7" s="1"/>
  <c r="B131" i="8"/>
  <c r="Y131" i="8" s="1"/>
  <c r="B131" i="9"/>
  <c r="Y131" i="9" s="1"/>
  <c r="B131" i="10"/>
  <c r="Y131" i="10" s="1"/>
  <c r="B131" i="11"/>
  <c r="Y131" i="11" s="1"/>
  <c r="B131" i="12"/>
  <c r="B131" i="16"/>
  <c r="Y131" i="16" s="1"/>
  <c r="B131" i="52"/>
  <c r="B131" i="32"/>
  <c r="Y131" i="32" s="1"/>
  <c r="K426" i="18"/>
  <c r="C433" i="9"/>
  <c r="C433" i="10"/>
  <c r="C433" i="11"/>
  <c r="C433" i="12"/>
  <c r="C433" i="16"/>
  <c r="C433" i="32"/>
  <c r="C433" i="52"/>
  <c r="Y80" i="16"/>
  <c r="Y80" i="7"/>
  <c r="D81" i="6"/>
  <c r="D81" i="5"/>
  <c r="D81" i="7"/>
  <c r="D81" i="8"/>
  <c r="D81" i="9"/>
  <c r="D81" i="10"/>
  <c r="D81" i="11"/>
  <c r="D81" i="12"/>
  <c r="D81" i="16"/>
  <c r="D81" i="32"/>
  <c r="D81" i="52"/>
  <c r="Y30" i="14"/>
  <c r="Z431" i="16"/>
  <c r="Z131" i="12"/>
  <c r="Y231" i="10"/>
  <c r="Y182" i="14"/>
  <c r="Z231" i="8"/>
  <c r="Z232" i="8" s="1"/>
  <c r="Z30" i="14"/>
  <c r="Z31" i="14" s="1"/>
  <c r="Z30" i="10"/>
  <c r="Y179" i="7"/>
  <c r="Z231" i="12"/>
  <c r="Y431" i="12"/>
  <c r="Z31" i="8"/>
  <c r="Z232" i="52"/>
  <c r="Z30" i="15"/>
  <c r="Y231" i="8"/>
  <c r="AA30" i="12"/>
  <c r="Z232" i="16"/>
  <c r="AA30" i="3"/>
  <c r="AA30" i="15"/>
  <c r="Z30" i="4"/>
  <c r="AA30" i="9"/>
  <c r="AA31" i="9" s="1"/>
  <c r="Z179" i="7"/>
  <c r="Z432" i="12"/>
  <c r="Z31" i="32"/>
  <c r="Z82" i="3"/>
  <c r="Z131" i="52"/>
  <c r="B183" i="4"/>
  <c r="B183" i="14"/>
  <c r="Y183" i="14" s="1"/>
  <c r="B183" i="15"/>
  <c r="Y183" i="15" s="1"/>
  <c r="B183" i="3"/>
  <c r="Y183" i="3" s="1"/>
  <c r="B232" i="5"/>
  <c r="Z232" i="5" s="1"/>
  <c r="B232" i="6"/>
  <c r="Y232" i="6" s="1"/>
  <c r="B232" i="8"/>
  <c r="B232" i="7"/>
  <c r="B232" i="9"/>
  <c r="Y232" i="9" s="1"/>
  <c r="B232" i="10"/>
  <c r="Y232" i="10" s="1"/>
  <c r="B232" i="11"/>
  <c r="Y232" i="11" s="1"/>
  <c r="B232" i="12"/>
  <c r="Y232" i="12" s="1"/>
  <c r="B232" i="16"/>
  <c r="Y232" i="16" s="1"/>
  <c r="B232" i="32"/>
  <c r="Y232" i="32" s="1"/>
  <c r="B232" i="52"/>
  <c r="Z81" i="15"/>
  <c r="Z82" i="15" s="1"/>
  <c r="Z80" i="6"/>
  <c r="Z180" i="10"/>
  <c r="Y30" i="32"/>
  <c r="AA30" i="32"/>
  <c r="Z183" i="3"/>
  <c r="Z432" i="10"/>
  <c r="Z30" i="3"/>
  <c r="Z31" i="3" s="1"/>
  <c r="Y231" i="7"/>
  <c r="Z30" i="7"/>
  <c r="AA30" i="8"/>
  <c r="AA31" i="8" s="1"/>
  <c r="Z231" i="7"/>
  <c r="Z232" i="7" s="1"/>
  <c r="Z80" i="5"/>
  <c r="Z30" i="52"/>
  <c r="AA30" i="5"/>
  <c r="AA31" i="7"/>
  <c r="Z82" i="4"/>
  <c r="B131" i="4"/>
  <c r="B131" i="14"/>
  <c r="B131" i="15"/>
  <c r="B131" i="3"/>
  <c r="Y131" i="3" s="1"/>
  <c r="B180" i="6"/>
  <c r="Y180" i="6" s="1"/>
  <c r="B180" i="5"/>
  <c r="B180" i="7"/>
  <c r="B180" i="8"/>
  <c r="Y180" i="8" s="1"/>
  <c r="B180" i="9"/>
  <c r="Y180" i="9" s="1"/>
  <c r="B180" i="10"/>
  <c r="B180" i="12"/>
  <c r="B180" i="11"/>
  <c r="Y180" i="11" s="1"/>
  <c r="B180" i="16"/>
  <c r="Y180" i="16" s="1"/>
  <c r="B180" i="32"/>
  <c r="B180" i="52"/>
  <c r="Z180" i="52" s="1"/>
  <c r="K228" i="18"/>
  <c r="C184" i="4"/>
  <c r="C184" i="14"/>
  <c r="C184" i="15"/>
  <c r="C184" i="3"/>
  <c r="C233" i="6"/>
  <c r="C233" i="5"/>
  <c r="C233" i="8"/>
  <c r="C233" i="7"/>
  <c r="C233" i="9"/>
  <c r="C233" i="10"/>
  <c r="C233" i="11"/>
  <c r="C233" i="12"/>
  <c r="C233" i="32"/>
  <c r="C233" i="16"/>
  <c r="C233" i="52"/>
  <c r="B31" i="4"/>
  <c r="B31" i="14"/>
  <c r="B31" i="15"/>
  <c r="B31" i="3"/>
  <c r="B31" i="5"/>
  <c r="B31" i="6"/>
  <c r="Y31" i="6" s="1"/>
  <c r="B31" i="7"/>
  <c r="B31" i="8"/>
  <c r="B31" i="9"/>
  <c r="B31" i="10"/>
  <c r="B31" i="11"/>
  <c r="B31" i="12"/>
  <c r="B31" i="16"/>
  <c r="B31" i="52"/>
  <c r="AA31" i="52" s="1"/>
  <c r="B31" i="32"/>
  <c r="Y131" i="12"/>
  <c r="Y80" i="11"/>
  <c r="Z131" i="14"/>
  <c r="D331" i="9"/>
  <c r="D331" i="10"/>
  <c r="D331" i="11"/>
  <c r="D331" i="16"/>
  <c r="D331" i="12"/>
  <c r="D331" i="32"/>
  <c r="D331" i="52"/>
  <c r="Y30" i="6"/>
  <c r="Y330" i="32"/>
  <c r="Z80" i="16"/>
  <c r="Z30" i="9"/>
  <c r="Z31" i="9" s="1"/>
  <c r="AA30" i="10"/>
  <c r="Y231" i="32"/>
  <c r="Y231" i="6"/>
  <c r="Z80" i="9"/>
  <c r="AA30" i="14"/>
  <c r="AA31" i="14" s="1"/>
  <c r="D183" i="4"/>
  <c r="D183" i="14"/>
  <c r="D183" i="15"/>
  <c r="D183" i="3"/>
  <c r="D232" i="5"/>
  <c r="D232" i="6"/>
  <c r="D232" i="8"/>
  <c r="D232" i="7"/>
  <c r="D232" i="9"/>
  <c r="D232" i="10"/>
  <c r="D232" i="11"/>
  <c r="D232" i="12"/>
  <c r="D232" i="16"/>
  <c r="D232" i="32"/>
  <c r="D232" i="52"/>
  <c r="Y130" i="15"/>
  <c r="AA30" i="11"/>
  <c r="AA31" i="11" s="1"/>
  <c r="Z432" i="9"/>
  <c r="Z80" i="11"/>
  <c r="Z130" i="16"/>
  <c r="Z131" i="16" s="1"/>
  <c r="Z80" i="7"/>
  <c r="K80" i="18"/>
  <c r="C82" i="5"/>
  <c r="C82" i="6"/>
  <c r="C82" i="7"/>
  <c r="C82" i="8"/>
  <c r="C82" i="9"/>
  <c r="C82" i="10"/>
  <c r="C82" i="11"/>
  <c r="C82" i="12"/>
  <c r="C82" i="16"/>
  <c r="C82" i="52"/>
  <c r="C82" i="32"/>
  <c r="Z179" i="32"/>
  <c r="Z180" i="32" s="1"/>
  <c r="Z179" i="6"/>
  <c r="Z432" i="32"/>
  <c r="Y231" i="16"/>
  <c r="Y231" i="5"/>
  <c r="Z80" i="10"/>
  <c r="Y232" i="5"/>
  <c r="Z231" i="9"/>
  <c r="Z232" i="9" s="1"/>
  <c r="Y179" i="10"/>
  <c r="Y130" i="14"/>
  <c r="Z80" i="8"/>
  <c r="AA30" i="4"/>
  <c r="Z130" i="10"/>
  <c r="Z131" i="10" s="1"/>
  <c r="Y130" i="7"/>
  <c r="Z130" i="5"/>
  <c r="Z131" i="5" s="1"/>
  <c r="Z80" i="52"/>
  <c r="K177" i="18"/>
  <c r="C132" i="4"/>
  <c r="C132" i="15"/>
  <c r="C132" i="14"/>
  <c r="C132" i="3"/>
  <c r="C181" i="5"/>
  <c r="C181" i="6"/>
  <c r="C181" i="7"/>
  <c r="C181" i="8"/>
  <c r="C181" i="9"/>
  <c r="C181" i="11"/>
  <c r="C181" i="10"/>
  <c r="C181" i="12"/>
  <c r="C181" i="16"/>
  <c r="C181" i="32"/>
  <c r="C181" i="52"/>
  <c r="K326" i="18"/>
  <c r="C332" i="9"/>
  <c r="C332" i="10"/>
  <c r="C332" i="11"/>
  <c r="C332" i="12"/>
  <c r="C332" i="32"/>
  <c r="C332" i="16"/>
  <c r="C332" i="52"/>
  <c r="Z31" i="16"/>
  <c r="B81" i="5"/>
  <c r="B81" i="6"/>
  <c r="B81" i="7"/>
  <c r="B81" i="8"/>
  <c r="Y81" i="8" s="1"/>
  <c r="B81" i="9"/>
  <c r="B81" i="10"/>
  <c r="B81" i="11"/>
  <c r="Y81" i="11" s="1"/>
  <c r="B81" i="16"/>
  <c r="B81" i="12"/>
  <c r="Z81" i="12" s="1"/>
  <c r="B81" i="32"/>
  <c r="B81" i="52"/>
  <c r="B331" i="9"/>
  <c r="Y331" i="9" s="1"/>
  <c r="B331" i="10"/>
  <c r="B331" i="11"/>
  <c r="Y331" i="11" s="1"/>
  <c r="B331" i="12"/>
  <c r="Y331" i="12" s="1"/>
  <c r="B331" i="32"/>
  <c r="Y331" i="32" s="1"/>
  <c r="B331" i="16"/>
  <c r="B331" i="52"/>
  <c r="Y331" i="10" s="1"/>
  <c r="Z180" i="8"/>
  <c r="Z232" i="10"/>
  <c r="Z330" i="12"/>
  <c r="Z30" i="11"/>
  <c r="Z31" i="11" s="1"/>
  <c r="Y330" i="11"/>
  <c r="Z131" i="4"/>
  <c r="Y231" i="12"/>
  <c r="Y182" i="3"/>
  <c r="Z30" i="5"/>
  <c r="Z31" i="5" s="1"/>
  <c r="Y179" i="9"/>
  <c r="Y130" i="4"/>
  <c r="Z30" i="12"/>
  <c r="Z31" i="12" s="1"/>
  <c r="Z80" i="32"/>
  <c r="Z81" i="32" s="1"/>
  <c r="Z330" i="9"/>
  <c r="Z331" i="9" s="1"/>
  <c r="Z81" i="14"/>
  <c r="Z82" i="14" s="1"/>
  <c r="Z130" i="15"/>
  <c r="Z131" i="15" s="1"/>
  <c r="Z180" i="5"/>
  <c r="Z180" i="9"/>
  <c r="D131" i="4"/>
  <c r="D131" i="14"/>
  <c r="D131" i="15"/>
  <c r="D131" i="3"/>
  <c r="D180" i="6"/>
  <c r="D180" i="5"/>
  <c r="D180" i="8"/>
  <c r="D180" i="7"/>
  <c r="D180" i="9"/>
  <c r="D180" i="10"/>
  <c r="D180" i="11"/>
  <c r="D180" i="12"/>
  <c r="D180" i="16"/>
  <c r="D180" i="32"/>
  <c r="D180" i="52"/>
  <c r="D31" i="4"/>
  <c r="D31" i="14"/>
  <c r="D31" i="15"/>
  <c r="D31" i="3"/>
  <c r="D31" i="5"/>
  <c r="D31" i="6"/>
  <c r="D31" i="7"/>
  <c r="D31" i="8"/>
  <c r="D31" i="9"/>
  <c r="D31" i="10"/>
  <c r="D31" i="11"/>
  <c r="D31" i="16"/>
  <c r="D31" i="52"/>
  <c r="D31" i="32"/>
  <c r="D31" i="12"/>
  <c r="I32" i="18"/>
  <c r="C32" i="4"/>
  <c r="C32" i="14"/>
  <c r="C32" i="15"/>
  <c r="C32" i="3"/>
  <c r="C32" i="5"/>
  <c r="C32" i="6"/>
  <c r="C32" i="7"/>
  <c r="C32" i="8"/>
  <c r="C32" i="9"/>
  <c r="C32" i="10"/>
  <c r="C32" i="11"/>
  <c r="C32" i="16"/>
  <c r="C32" i="12"/>
  <c r="C32" i="32"/>
  <c r="C32" i="52"/>
  <c r="K31" i="18"/>
  <c r="G31" i="18"/>
  <c r="K129" i="18"/>
  <c r="C83" i="4"/>
  <c r="C83" i="14"/>
  <c r="C83" i="15"/>
  <c r="C83" i="3"/>
  <c r="C132" i="5"/>
  <c r="C132" i="6"/>
  <c r="C132" i="7"/>
  <c r="C132" i="8"/>
  <c r="C132" i="9"/>
  <c r="C132" i="10"/>
  <c r="C132" i="11"/>
  <c r="C132" i="16"/>
  <c r="C132" i="12"/>
  <c r="C132" i="32"/>
  <c r="C132" i="52"/>
  <c r="D432" i="9"/>
  <c r="D432" i="10"/>
  <c r="D432" i="12"/>
  <c r="D432" i="11"/>
  <c r="D432" i="32"/>
  <c r="D432" i="16"/>
  <c r="D432" i="52"/>
  <c r="D82" i="4"/>
  <c r="D82" i="14"/>
  <c r="D82" i="15"/>
  <c r="D82" i="3"/>
  <c r="D131" i="6"/>
  <c r="D131" i="5"/>
  <c r="D131" i="7"/>
  <c r="D131" i="8"/>
  <c r="D131" i="9"/>
  <c r="D131" i="10"/>
  <c r="D131" i="11"/>
  <c r="D131" i="12"/>
  <c r="D131" i="16"/>
  <c r="D131" i="52"/>
  <c r="D131" i="32"/>
  <c r="Z232" i="6"/>
  <c r="Z131" i="6"/>
  <c r="Y231" i="11"/>
  <c r="Y182" i="15"/>
  <c r="Z432" i="11"/>
  <c r="Z330" i="11"/>
  <c r="Z331" i="11" s="1"/>
  <c r="Z330" i="16"/>
  <c r="Z331" i="16" s="1"/>
  <c r="Z131" i="9"/>
  <c r="Z330" i="10"/>
  <c r="Z331" i="10" s="1"/>
  <c r="Z131" i="32"/>
  <c r="AA30" i="16"/>
  <c r="AA31" i="16" s="1"/>
  <c r="Z182" i="4"/>
  <c r="Z183" i="4" s="1"/>
  <c r="Z130" i="11"/>
  <c r="Z131" i="11" s="1"/>
  <c r="I427" i="18"/>
  <c r="G426" i="18"/>
  <c r="I327" i="18"/>
  <c r="G326" i="18"/>
  <c r="I229" i="18"/>
  <c r="G228" i="18"/>
  <c r="I178" i="18"/>
  <c r="G177" i="18"/>
  <c r="I130" i="18"/>
  <c r="G129" i="18"/>
  <c r="G80" i="18"/>
  <c r="I81" i="18"/>
  <c r="AA32" i="11" l="1"/>
  <c r="B83" i="4"/>
  <c r="B83" i="14"/>
  <c r="B83" i="15"/>
  <c r="B83" i="3"/>
  <c r="B132" i="6"/>
  <c r="B132" i="5"/>
  <c r="Z132" i="5" s="1"/>
  <c r="B132" i="7"/>
  <c r="B132" i="8"/>
  <c r="Y132" i="8" s="1"/>
  <c r="B132" i="9"/>
  <c r="B132" i="10"/>
  <c r="Z132" i="10" s="1"/>
  <c r="B132" i="11"/>
  <c r="Y132" i="11" s="1"/>
  <c r="B132" i="12"/>
  <c r="B132" i="16"/>
  <c r="B132" i="32"/>
  <c r="B132" i="52"/>
  <c r="Z132" i="9"/>
  <c r="K178" i="18"/>
  <c r="C133" i="4"/>
  <c r="C133" i="14"/>
  <c r="C133" i="15"/>
  <c r="C133" i="3"/>
  <c r="C182" i="6"/>
  <c r="C182" i="5"/>
  <c r="C182" i="7"/>
  <c r="C182" i="8"/>
  <c r="C182" i="9"/>
  <c r="C182" i="10"/>
  <c r="C182" i="11"/>
  <c r="C182" i="12"/>
  <c r="C182" i="16"/>
  <c r="C182" i="52"/>
  <c r="C182" i="32"/>
  <c r="Z183" i="15"/>
  <c r="Z83" i="14"/>
  <c r="Y81" i="9"/>
  <c r="Z233" i="9"/>
  <c r="AA31" i="10"/>
  <c r="Y31" i="32"/>
  <c r="AA31" i="32"/>
  <c r="Y31" i="7"/>
  <c r="Y180" i="32"/>
  <c r="Y180" i="5"/>
  <c r="Z180" i="7"/>
  <c r="AA31" i="12"/>
  <c r="Z131" i="7"/>
  <c r="Z31" i="10"/>
  <c r="Z432" i="16"/>
  <c r="Z433" i="16" s="1"/>
  <c r="D433" i="9"/>
  <c r="D433" i="10"/>
  <c r="D433" i="11"/>
  <c r="D433" i="16"/>
  <c r="D433" i="32"/>
  <c r="D433" i="12"/>
  <c r="D433" i="52"/>
  <c r="Y81" i="7"/>
  <c r="Z81" i="16"/>
  <c r="Z82" i="16" s="1"/>
  <c r="Y31" i="16"/>
  <c r="Y31" i="5"/>
  <c r="AA31" i="5"/>
  <c r="AA32" i="5" s="1"/>
  <c r="Z81" i="6"/>
  <c r="Z82" i="6" s="1"/>
  <c r="Z31" i="4"/>
  <c r="B184" i="4"/>
  <c r="B184" i="14"/>
  <c r="B184" i="15"/>
  <c r="Y184" i="15" s="1"/>
  <c r="B184" i="3"/>
  <c r="B233" i="5"/>
  <c r="B233" i="6"/>
  <c r="B233" i="8"/>
  <c r="Y233" i="8" s="1"/>
  <c r="B233" i="7"/>
  <c r="Y233" i="7" s="1"/>
  <c r="B233" i="9"/>
  <c r="B233" i="10"/>
  <c r="Y233" i="10" s="1"/>
  <c r="B233" i="11"/>
  <c r="Y233" i="11" s="1"/>
  <c r="B233" i="12"/>
  <c r="B233" i="16"/>
  <c r="B233" i="52"/>
  <c r="Z233" i="52" s="1"/>
  <c r="B233" i="32"/>
  <c r="Y233" i="32" s="1"/>
  <c r="Z32" i="9"/>
  <c r="B332" i="9"/>
  <c r="Y332" i="9" s="1"/>
  <c r="B332" i="10"/>
  <c r="Y332" i="10" s="1"/>
  <c r="B332" i="11"/>
  <c r="B332" i="12"/>
  <c r="Y332" i="12" s="1"/>
  <c r="B332" i="16"/>
  <c r="Y332" i="16" s="1"/>
  <c r="B332" i="32"/>
  <c r="Y332" i="32" s="1"/>
  <c r="B332" i="52"/>
  <c r="Z32" i="12"/>
  <c r="Z131" i="8"/>
  <c r="Y81" i="32"/>
  <c r="Y81" i="6"/>
  <c r="AA31" i="4"/>
  <c r="AA32" i="4" s="1"/>
  <c r="Z81" i="10"/>
  <c r="Z180" i="6"/>
  <c r="Z181" i="6" s="1"/>
  <c r="D82" i="5"/>
  <c r="D82" i="6"/>
  <c r="D82" i="7"/>
  <c r="D82" i="9"/>
  <c r="D82" i="8"/>
  <c r="D82" i="10"/>
  <c r="D82" i="11"/>
  <c r="D82" i="16"/>
  <c r="D82" i="12"/>
  <c r="D82" i="52"/>
  <c r="D82" i="32"/>
  <c r="Y31" i="12"/>
  <c r="Y31" i="3"/>
  <c r="Y180" i="12"/>
  <c r="Y131" i="15"/>
  <c r="Z31" i="52"/>
  <c r="Z32" i="52" s="1"/>
  <c r="Z83" i="15"/>
  <c r="Y183" i="4"/>
  <c r="AA31" i="15"/>
  <c r="Z131" i="3"/>
  <c r="Y82" i="3"/>
  <c r="Z233" i="6"/>
  <c r="Z332" i="52"/>
  <c r="K229" i="18"/>
  <c r="C185" i="4"/>
  <c r="C185" i="14"/>
  <c r="C185" i="15"/>
  <c r="C185" i="3"/>
  <c r="C234" i="5"/>
  <c r="C234" i="6"/>
  <c r="C234" i="8"/>
  <c r="C234" i="7"/>
  <c r="C234" i="9"/>
  <c r="C234" i="10"/>
  <c r="C234" i="11"/>
  <c r="C234" i="12"/>
  <c r="C234" i="32"/>
  <c r="C234" i="16"/>
  <c r="C234" i="52"/>
  <c r="K81" i="18"/>
  <c r="C83" i="5"/>
  <c r="C83" i="6"/>
  <c r="C83" i="7"/>
  <c r="C83" i="8"/>
  <c r="C83" i="9"/>
  <c r="C83" i="10"/>
  <c r="C83" i="11"/>
  <c r="C83" i="16"/>
  <c r="C83" i="12"/>
  <c r="C83" i="52"/>
  <c r="C83" i="32"/>
  <c r="Z132" i="32"/>
  <c r="B82" i="6"/>
  <c r="B82" i="5"/>
  <c r="B82" i="7"/>
  <c r="Y82" i="7" s="1"/>
  <c r="B82" i="8"/>
  <c r="B82" i="9"/>
  <c r="B82" i="10"/>
  <c r="Y82" i="10" s="1"/>
  <c r="B82" i="11"/>
  <c r="Y82" i="11" s="1"/>
  <c r="B82" i="12"/>
  <c r="Y82" i="12" s="1"/>
  <c r="B82" i="16"/>
  <c r="B82" i="52"/>
  <c r="B82" i="32"/>
  <c r="Y82" i="32" s="1"/>
  <c r="K327" i="18"/>
  <c r="C333" i="9"/>
  <c r="C333" i="10"/>
  <c r="C333" i="12"/>
  <c r="C333" i="32"/>
  <c r="C333" i="11"/>
  <c r="C333" i="16"/>
  <c r="C333" i="52"/>
  <c r="Z332" i="10"/>
  <c r="Z132" i="6"/>
  <c r="D83" i="4"/>
  <c r="D83" i="14"/>
  <c r="D83" i="15"/>
  <c r="D83" i="3"/>
  <c r="D132" i="5"/>
  <c r="D132" i="6"/>
  <c r="D132" i="7"/>
  <c r="D132" i="8"/>
  <c r="D132" i="9"/>
  <c r="D132" i="10"/>
  <c r="D132" i="11"/>
  <c r="D132" i="12"/>
  <c r="D132" i="16"/>
  <c r="D132" i="52"/>
  <c r="D132" i="32"/>
  <c r="Y331" i="16"/>
  <c r="Y81" i="12"/>
  <c r="Y81" i="5"/>
  <c r="Z180" i="11"/>
  <c r="Z81" i="9"/>
  <c r="Z82" i="9" s="1"/>
  <c r="Y31" i="11"/>
  <c r="Y31" i="15"/>
  <c r="Y180" i="10"/>
  <c r="Y131" i="14"/>
  <c r="Z81" i="5"/>
  <c r="Z82" i="5" s="1"/>
  <c r="Z331" i="32"/>
  <c r="Y232" i="7"/>
  <c r="Z132" i="52"/>
  <c r="AA31" i="6"/>
  <c r="AA32" i="9"/>
  <c r="B32" i="4"/>
  <c r="B32" i="14"/>
  <c r="AA32" i="14" s="1"/>
  <c r="B32" i="15"/>
  <c r="Y32" i="15" s="1"/>
  <c r="B32" i="3"/>
  <c r="B32" i="5"/>
  <c r="B32" i="6"/>
  <c r="B32" i="7"/>
  <c r="AA32" i="7" s="1"/>
  <c r="B32" i="8"/>
  <c r="Y32" i="8" s="1"/>
  <c r="B32" i="9"/>
  <c r="B32" i="10"/>
  <c r="B32" i="11"/>
  <c r="Y32" i="11" s="1"/>
  <c r="B32" i="16"/>
  <c r="B32" i="12"/>
  <c r="B32" i="32"/>
  <c r="B32" i="52"/>
  <c r="AA32" i="52" s="1"/>
  <c r="Z181" i="9"/>
  <c r="Y81" i="16"/>
  <c r="D332" i="9"/>
  <c r="D332" i="10"/>
  <c r="D332" i="11"/>
  <c r="D332" i="12"/>
  <c r="D332" i="32"/>
  <c r="D332" i="52"/>
  <c r="D332" i="16"/>
  <c r="Z81" i="8"/>
  <c r="Z82" i="8" s="1"/>
  <c r="Z81" i="7"/>
  <c r="Z82" i="7" s="1"/>
  <c r="Y31" i="10"/>
  <c r="Y31" i="14"/>
  <c r="Y131" i="4"/>
  <c r="Z233" i="7"/>
  <c r="Y232" i="8"/>
  <c r="Z83" i="3"/>
  <c r="AA31" i="3"/>
  <c r="AA32" i="3" s="1"/>
  <c r="Z31" i="15"/>
  <c r="Z232" i="12"/>
  <c r="Z233" i="12" s="1"/>
  <c r="Z132" i="12"/>
  <c r="Y131" i="6"/>
  <c r="Y432" i="12"/>
  <c r="Z184" i="4"/>
  <c r="Z132" i="4"/>
  <c r="B433" i="9"/>
  <c r="Y433" i="9" s="1"/>
  <c r="B433" i="10"/>
  <c r="Z433" i="10" s="1"/>
  <c r="B433" i="11"/>
  <c r="Y433" i="11" s="1"/>
  <c r="B433" i="12"/>
  <c r="Y433" i="12" s="1"/>
  <c r="B433" i="32"/>
  <c r="Y433" i="32" s="1"/>
  <c r="B433" i="16"/>
  <c r="B433" i="52"/>
  <c r="Z433" i="52" s="1"/>
  <c r="Z181" i="5"/>
  <c r="Z32" i="5"/>
  <c r="Z180" i="16"/>
  <c r="Z181" i="16" s="1"/>
  <c r="D132" i="4"/>
  <c r="D132" i="14"/>
  <c r="D132" i="15"/>
  <c r="D132" i="3"/>
  <c r="D181" i="6"/>
  <c r="D181" i="7"/>
  <c r="D181" i="8"/>
  <c r="D181" i="5"/>
  <c r="D181" i="9"/>
  <c r="D181" i="10"/>
  <c r="D181" i="11"/>
  <c r="D181" i="12"/>
  <c r="D181" i="16"/>
  <c r="D181" i="52"/>
  <c r="D181" i="32"/>
  <c r="Z132" i="16"/>
  <c r="Y31" i="9"/>
  <c r="Y31" i="4"/>
  <c r="D184" i="4"/>
  <c r="D184" i="14"/>
  <c r="D184" i="15"/>
  <c r="D184" i="3"/>
  <c r="D233" i="5"/>
  <c r="D233" i="6"/>
  <c r="D233" i="7"/>
  <c r="D233" i="8"/>
  <c r="D233" i="9"/>
  <c r="D233" i="10"/>
  <c r="D233" i="11"/>
  <c r="D233" i="12"/>
  <c r="D233" i="16"/>
  <c r="D233" i="52"/>
  <c r="D233" i="32"/>
  <c r="Z83" i="4"/>
  <c r="Z184" i="3"/>
  <c r="Z32" i="32"/>
  <c r="Z233" i="16"/>
  <c r="Z232" i="11"/>
  <c r="Z233" i="11" s="1"/>
  <c r="K130" i="18"/>
  <c r="C84" i="4"/>
  <c r="C84" i="14"/>
  <c r="C84" i="15"/>
  <c r="C84" i="3"/>
  <c r="C133" i="6"/>
  <c r="C133" i="5"/>
  <c r="C133" i="7"/>
  <c r="C133" i="8"/>
  <c r="C133" i="9"/>
  <c r="C133" i="10"/>
  <c r="C133" i="11"/>
  <c r="C133" i="12"/>
  <c r="C133" i="52"/>
  <c r="C133" i="16"/>
  <c r="C133" i="32"/>
  <c r="K427" i="18"/>
  <c r="C434" i="10"/>
  <c r="C434" i="9"/>
  <c r="C434" i="11"/>
  <c r="C434" i="12"/>
  <c r="C434" i="32"/>
  <c r="C434" i="16"/>
  <c r="C434" i="52"/>
  <c r="D32" i="4"/>
  <c r="D32" i="14"/>
  <c r="D32" i="15"/>
  <c r="D32" i="3"/>
  <c r="D32" i="5"/>
  <c r="D32" i="7"/>
  <c r="D32" i="6"/>
  <c r="D32" i="8"/>
  <c r="D32" i="9"/>
  <c r="D32" i="10"/>
  <c r="D32" i="11"/>
  <c r="D32" i="16"/>
  <c r="D32" i="12"/>
  <c r="D32" i="32"/>
  <c r="D32" i="52"/>
  <c r="I33" i="18"/>
  <c r="C33" i="4"/>
  <c r="C33" i="14"/>
  <c r="C33" i="15"/>
  <c r="C33" i="3"/>
  <c r="C33" i="5"/>
  <c r="C33" i="7"/>
  <c r="C33" i="8"/>
  <c r="C33" i="6"/>
  <c r="C33" i="9"/>
  <c r="C33" i="10"/>
  <c r="C33" i="12"/>
  <c r="C33" i="11"/>
  <c r="C33" i="52"/>
  <c r="C33" i="16"/>
  <c r="C33" i="32"/>
  <c r="K32" i="18"/>
  <c r="G32" i="18"/>
  <c r="Z32" i="11"/>
  <c r="B132" i="4"/>
  <c r="B132" i="14"/>
  <c r="B132" i="15"/>
  <c r="B132" i="3"/>
  <c r="Y132" i="3" s="1"/>
  <c r="B181" i="5"/>
  <c r="B181" i="6"/>
  <c r="B181" i="7"/>
  <c r="Y181" i="7" s="1"/>
  <c r="B181" i="8"/>
  <c r="Y181" i="8" s="1"/>
  <c r="B181" i="9"/>
  <c r="B181" i="10"/>
  <c r="Z181" i="10" s="1"/>
  <c r="B181" i="11"/>
  <c r="Y181" i="11" s="1"/>
  <c r="B181" i="12"/>
  <c r="Y181" i="12" s="1"/>
  <c r="B181" i="16"/>
  <c r="B181" i="32"/>
  <c r="B181" i="52"/>
  <c r="Z181" i="52" s="1"/>
  <c r="Z332" i="11"/>
  <c r="Z331" i="12"/>
  <c r="Z332" i="12" s="1"/>
  <c r="Y81" i="10"/>
  <c r="Z81" i="52"/>
  <c r="Z82" i="52" s="1"/>
  <c r="Z181" i="32"/>
  <c r="Z81" i="11"/>
  <c r="Z31" i="6"/>
  <c r="Z32" i="6" s="1"/>
  <c r="Y31" i="8"/>
  <c r="Y233" i="9"/>
  <c r="Y180" i="7"/>
  <c r="Z183" i="14"/>
  <c r="Z184" i="14" s="1"/>
  <c r="Z31" i="7"/>
  <c r="Z32" i="7" s="1"/>
  <c r="Z180" i="12"/>
  <c r="G427" i="18"/>
  <c r="I428" i="18"/>
  <c r="G327" i="18"/>
  <c r="I328" i="18"/>
  <c r="G229" i="18"/>
  <c r="I230" i="18"/>
  <c r="I179" i="18"/>
  <c r="G178" i="18"/>
  <c r="G130" i="18"/>
  <c r="I131" i="18"/>
  <c r="G81" i="18"/>
  <c r="I82" i="18"/>
  <c r="B83" i="5" l="1"/>
  <c r="Y83" i="5" s="1"/>
  <c r="B83" i="6"/>
  <c r="B83" i="7"/>
  <c r="B83" i="8"/>
  <c r="B83" i="9"/>
  <c r="Y83" i="9" s="1"/>
  <c r="B83" i="10"/>
  <c r="B83" i="11"/>
  <c r="B83" i="16"/>
  <c r="B83" i="12"/>
  <c r="Y83" i="12" s="1"/>
  <c r="B83" i="32"/>
  <c r="Y83" i="32" s="1"/>
  <c r="B83" i="52"/>
  <c r="Y83" i="16" s="1"/>
  <c r="B333" i="9"/>
  <c r="B333" i="10"/>
  <c r="B333" i="11"/>
  <c r="B333" i="12"/>
  <c r="B333" i="16"/>
  <c r="B333" i="32"/>
  <c r="Y333" i="32" s="1"/>
  <c r="B333" i="52"/>
  <c r="Z83" i="8"/>
  <c r="K428" i="18"/>
  <c r="C435" i="9"/>
  <c r="C435" i="10"/>
  <c r="C435" i="12"/>
  <c r="C435" i="32"/>
  <c r="C435" i="11"/>
  <c r="C435" i="16"/>
  <c r="C435" i="52"/>
  <c r="Y181" i="32"/>
  <c r="D33" i="4"/>
  <c r="D33" i="14"/>
  <c r="D33" i="15"/>
  <c r="D33" i="3"/>
  <c r="D33" i="5"/>
  <c r="D33" i="6"/>
  <c r="D33" i="7"/>
  <c r="D33" i="8"/>
  <c r="D33" i="9"/>
  <c r="D33" i="10"/>
  <c r="D33" i="11"/>
  <c r="D33" i="12"/>
  <c r="D33" i="16"/>
  <c r="D33" i="52"/>
  <c r="D33" i="32"/>
  <c r="Z181" i="8"/>
  <c r="Y132" i="4"/>
  <c r="Z332" i="32"/>
  <c r="Z333" i="32" s="1"/>
  <c r="B84" i="4"/>
  <c r="Y84" i="4" s="1"/>
  <c r="B84" i="14"/>
  <c r="B84" i="15"/>
  <c r="B84" i="3"/>
  <c r="Y84" i="3" s="1"/>
  <c r="B133" i="6"/>
  <c r="B133" i="5"/>
  <c r="B133" i="7"/>
  <c r="B133" i="8"/>
  <c r="Y133" i="8" s="1"/>
  <c r="B133" i="9"/>
  <c r="Y133" i="9" s="1"/>
  <c r="B133" i="10"/>
  <c r="B133" i="11"/>
  <c r="Y133" i="11" s="1"/>
  <c r="B133" i="12"/>
  <c r="Y133" i="12" s="1"/>
  <c r="B133" i="16"/>
  <c r="B133" i="32"/>
  <c r="B133" i="52"/>
  <c r="Y133" i="16" s="1"/>
  <c r="B434" i="9"/>
  <c r="Y434" i="9" s="1"/>
  <c r="B434" i="10"/>
  <c r="Y434" i="10" s="1"/>
  <c r="B434" i="11"/>
  <c r="Y434" i="11" s="1"/>
  <c r="B434" i="12"/>
  <c r="Y434" i="12" s="1"/>
  <c r="B434" i="16"/>
  <c r="Y434" i="16" s="1"/>
  <c r="B434" i="32"/>
  <c r="Y434" i="32" s="1"/>
  <c r="B434" i="52"/>
  <c r="Z434" i="52" s="1"/>
  <c r="Y181" i="16"/>
  <c r="Y181" i="5"/>
  <c r="Z332" i="9"/>
  <c r="Z333" i="9" s="1"/>
  <c r="Z84" i="4"/>
  <c r="Y433" i="16"/>
  <c r="Y32" i="9"/>
  <c r="Y32" i="4"/>
  <c r="Z181" i="11"/>
  <c r="Z182" i="11" s="1"/>
  <c r="Y82" i="16"/>
  <c r="Y82" i="6"/>
  <c r="Y332" i="11"/>
  <c r="Y184" i="4"/>
  <c r="Z332" i="16"/>
  <c r="Z333" i="16" s="1"/>
  <c r="Y132" i="9"/>
  <c r="Y83" i="4"/>
  <c r="Z133" i="32"/>
  <c r="Z133" i="16"/>
  <c r="Z133" i="12"/>
  <c r="Y32" i="7"/>
  <c r="Z82" i="10"/>
  <c r="Z83" i="10" s="1"/>
  <c r="Z233" i="8"/>
  <c r="Z83" i="16"/>
  <c r="Z434" i="16"/>
  <c r="Z233" i="10"/>
  <c r="Y132" i="7"/>
  <c r="Z433" i="11"/>
  <c r="Z434" i="11" s="1"/>
  <c r="B133" i="4"/>
  <c r="Y133" i="4" s="1"/>
  <c r="B133" i="14"/>
  <c r="Y133" i="14" s="1"/>
  <c r="B133" i="15"/>
  <c r="B133" i="3"/>
  <c r="B182" i="6"/>
  <c r="Y182" i="6" s="1"/>
  <c r="B182" i="5"/>
  <c r="B182" i="7"/>
  <c r="B182" i="8"/>
  <c r="Y182" i="8" s="1"/>
  <c r="B182" i="9"/>
  <c r="Y182" i="9" s="1"/>
  <c r="B182" i="10"/>
  <c r="Y182" i="10" s="1"/>
  <c r="B182" i="11"/>
  <c r="B182" i="12"/>
  <c r="B182" i="32"/>
  <c r="Y182" i="32" s="1"/>
  <c r="B182" i="16"/>
  <c r="Y182" i="16" s="1"/>
  <c r="B182" i="52"/>
  <c r="Z182" i="52" s="1"/>
  <c r="K179" i="18"/>
  <c r="C134" i="4"/>
  <c r="C134" i="14"/>
  <c r="C134" i="15"/>
  <c r="C134" i="3"/>
  <c r="C183" i="6"/>
  <c r="C183" i="5"/>
  <c r="C183" i="7"/>
  <c r="C183" i="8"/>
  <c r="C183" i="9"/>
  <c r="C183" i="10"/>
  <c r="C183" i="11"/>
  <c r="C183" i="12"/>
  <c r="C183" i="16"/>
  <c r="C183" i="52"/>
  <c r="C183" i="32"/>
  <c r="Y132" i="15"/>
  <c r="Z132" i="15"/>
  <c r="Z133" i="15" s="1"/>
  <c r="Y132" i="14"/>
  <c r="Z433" i="32"/>
  <c r="Z434" i="32" s="1"/>
  <c r="Y32" i="32"/>
  <c r="AA32" i="32"/>
  <c r="AA32" i="6"/>
  <c r="Y233" i="6"/>
  <c r="Z32" i="8"/>
  <c r="Z32" i="10"/>
  <c r="Z84" i="14"/>
  <c r="Y132" i="32"/>
  <c r="Y132" i="5"/>
  <c r="Z82" i="12"/>
  <c r="Z83" i="12" s="1"/>
  <c r="Z83" i="5"/>
  <c r="Z333" i="12"/>
  <c r="K230" i="18"/>
  <c r="C186" i="4"/>
  <c r="C186" i="14"/>
  <c r="C186" i="15"/>
  <c r="C186" i="3"/>
  <c r="C235" i="5"/>
  <c r="C235" i="6"/>
  <c r="C235" i="8"/>
  <c r="C235" i="7"/>
  <c r="C235" i="9"/>
  <c r="C235" i="11"/>
  <c r="C235" i="10"/>
  <c r="C235" i="12"/>
  <c r="C235" i="16"/>
  <c r="C235" i="32"/>
  <c r="C235" i="52"/>
  <c r="Z181" i="12"/>
  <c r="Z182" i="12" s="1"/>
  <c r="Y181" i="10"/>
  <c r="Z182" i="16"/>
  <c r="Z234" i="12"/>
  <c r="Y32" i="6"/>
  <c r="B185" i="4"/>
  <c r="B185" i="14"/>
  <c r="B185" i="15"/>
  <c r="B185" i="3"/>
  <c r="B234" i="5"/>
  <c r="B234" i="6"/>
  <c r="Z234" i="6" s="1"/>
  <c r="B234" i="7"/>
  <c r="B234" i="8"/>
  <c r="B234" i="9"/>
  <c r="B234" i="10"/>
  <c r="Y234" i="10" s="1"/>
  <c r="B234" i="12"/>
  <c r="B234" i="11"/>
  <c r="Z234" i="11" s="1"/>
  <c r="B234" i="32"/>
  <c r="B234" i="16"/>
  <c r="Z234" i="16" s="1"/>
  <c r="B234" i="52"/>
  <c r="Y234" i="11" s="1"/>
  <c r="Z433" i="12"/>
  <c r="Z434" i="12" s="1"/>
  <c r="Z82" i="11"/>
  <c r="Z83" i="11" s="1"/>
  <c r="Y181" i="9"/>
  <c r="Y433" i="10"/>
  <c r="Z32" i="15"/>
  <c r="Y32" i="12"/>
  <c r="Y32" i="5"/>
  <c r="Z133" i="6"/>
  <c r="Y82" i="9"/>
  <c r="Z132" i="3"/>
  <c r="Z133" i="3" s="1"/>
  <c r="Y233" i="16"/>
  <c r="Y233" i="5"/>
  <c r="Z32" i="4"/>
  <c r="Z132" i="7"/>
  <c r="Z133" i="7" s="1"/>
  <c r="AA32" i="10"/>
  <c r="Y132" i="16"/>
  <c r="Y132" i="6"/>
  <c r="Z233" i="5"/>
  <c r="Z234" i="5" s="1"/>
  <c r="Z234" i="7"/>
  <c r="K328" i="18"/>
  <c r="C334" i="9"/>
  <c r="C334" i="10"/>
  <c r="C334" i="11"/>
  <c r="C334" i="16"/>
  <c r="C334" i="12"/>
  <c r="C334" i="32"/>
  <c r="C334" i="52"/>
  <c r="Z83" i="7"/>
  <c r="Y32" i="16"/>
  <c r="Y32" i="3"/>
  <c r="Z133" i="52"/>
  <c r="Z333" i="10"/>
  <c r="D333" i="9"/>
  <c r="D333" i="10"/>
  <c r="D333" i="11"/>
  <c r="D333" i="12"/>
  <c r="D333" i="32"/>
  <c r="D333" i="16"/>
  <c r="D333" i="52"/>
  <c r="Y82" i="8"/>
  <c r="D83" i="5"/>
  <c r="D83" i="6"/>
  <c r="D83" i="7"/>
  <c r="D83" i="8"/>
  <c r="D83" i="9"/>
  <c r="D83" i="10"/>
  <c r="D83" i="11"/>
  <c r="D83" i="16"/>
  <c r="D83" i="12"/>
  <c r="D83" i="52"/>
  <c r="D83" i="32"/>
  <c r="AA32" i="15"/>
  <c r="AA33" i="15" s="1"/>
  <c r="Y233" i="12"/>
  <c r="Y184" i="3"/>
  <c r="Z83" i="6"/>
  <c r="AA32" i="12"/>
  <c r="Z433" i="9"/>
  <c r="Z434" i="9" s="1"/>
  <c r="Y132" i="12"/>
  <c r="Y83" i="3"/>
  <c r="Z182" i="32"/>
  <c r="Z333" i="11"/>
  <c r="Z185" i="14"/>
  <c r="D84" i="4"/>
  <c r="D84" i="14"/>
  <c r="D84" i="15"/>
  <c r="D133" i="6"/>
  <c r="D84" i="3"/>
  <c r="D133" i="5"/>
  <c r="D133" i="7"/>
  <c r="D133" i="8"/>
  <c r="D133" i="9"/>
  <c r="D133" i="10"/>
  <c r="D133" i="11"/>
  <c r="D133" i="12"/>
  <c r="D133" i="16"/>
  <c r="D133" i="52"/>
  <c r="D133" i="32"/>
  <c r="Z182" i="5"/>
  <c r="Z84" i="3"/>
  <c r="Z132" i="14"/>
  <c r="Z133" i="14" s="1"/>
  <c r="Z82" i="32"/>
  <c r="Z83" i="32" s="1"/>
  <c r="D185" i="4"/>
  <c r="D185" i="14"/>
  <c r="D185" i="15"/>
  <c r="D185" i="3"/>
  <c r="D234" i="5"/>
  <c r="D234" i="6"/>
  <c r="D234" i="8"/>
  <c r="D234" i="7"/>
  <c r="D234" i="9"/>
  <c r="D234" i="10"/>
  <c r="D234" i="11"/>
  <c r="D234" i="12"/>
  <c r="D234" i="16"/>
  <c r="D234" i="52"/>
  <c r="D234" i="32"/>
  <c r="Z132" i="8"/>
  <c r="Z133" i="8" s="1"/>
  <c r="Z32" i="3"/>
  <c r="AA32" i="16"/>
  <c r="Z181" i="7"/>
  <c r="Z182" i="7" s="1"/>
  <c r="Z184" i="15"/>
  <c r="Z185" i="15" s="1"/>
  <c r="Y83" i="15"/>
  <c r="Z133" i="9"/>
  <c r="K82" i="18"/>
  <c r="C84" i="5"/>
  <c r="C84" i="6"/>
  <c r="C84" i="7"/>
  <c r="C84" i="8"/>
  <c r="C84" i="9"/>
  <c r="C84" i="10"/>
  <c r="C84" i="11"/>
  <c r="C84" i="12"/>
  <c r="C84" i="16"/>
  <c r="C84" i="32"/>
  <c r="C84" i="52"/>
  <c r="B33" i="4"/>
  <c r="Y33" i="4" s="1"/>
  <c r="B33" i="14"/>
  <c r="Y33" i="14" s="1"/>
  <c r="B33" i="15"/>
  <c r="B33" i="3"/>
  <c r="AA33" i="3" s="1"/>
  <c r="B33" i="5"/>
  <c r="Y33" i="5" s="1"/>
  <c r="B33" i="6"/>
  <c r="B33" i="7"/>
  <c r="B33" i="8"/>
  <c r="B33" i="9"/>
  <c r="Y33" i="9" s="1"/>
  <c r="B33" i="10"/>
  <c r="Y33" i="10" s="1"/>
  <c r="B33" i="11"/>
  <c r="B33" i="12"/>
  <c r="B33" i="16"/>
  <c r="Y33" i="16" s="1"/>
  <c r="B33" i="32"/>
  <c r="B33" i="52"/>
  <c r="AA33" i="52" s="1"/>
  <c r="D434" i="9"/>
  <c r="D434" i="10"/>
  <c r="D434" i="11"/>
  <c r="D434" i="12"/>
  <c r="D434" i="32"/>
  <c r="D434" i="16"/>
  <c r="D434" i="52"/>
  <c r="Z133" i="4"/>
  <c r="K131" i="18"/>
  <c r="C85" i="4"/>
  <c r="C85" i="14"/>
  <c r="C85" i="15"/>
  <c r="C85" i="3"/>
  <c r="C134" i="6"/>
  <c r="C134" i="5"/>
  <c r="C134" i="7"/>
  <c r="C134" i="8"/>
  <c r="C134" i="9"/>
  <c r="C134" i="10"/>
  <c r="C134" i="11"/>
  <c r="C134" i="12"/>
  <c r="C134" i="16"/>
  <c r="C134" i="52"/>
  <c r="C134" i="32"/>
  <c r="Z83" i="52"/>
  <c r="Y181" i="6"/>
  <c r="I34" i="18"/>
  <c r="C34" i="4"/>
  <c r="C34" i="14"/>
  <c r="C34" i="15"/>
  <c r="C34" i="3"/>
  <c r="C34" i="5"/>
  <c r="C34" i="6"/>
  <c r="C34" i="8"/>
  <c r="C34" i="7"/>
  <c r="C34" i="9"/>
  <c r="C34" i="10"/>
  <c r="C34" i="11"/>
  <c r="C34" i="16"/>
  <c r="C34" i="52"/>
  <c r="C34" i="32"/>
  <c r="C34" i="12"/>
  <c r="K33" i="18"/>
  <c r="G33" i="18"/>
  <c r="AA32" i="8"/>
  <c r="AA33" i="8" s="1"/>
  <c r="Z32" i="16"/>
  <c r="Z33" i="16" s="1"/>
  <c r="Y32" i="10"/>
  <c r="Y32" i="14"/>
  <c r="Z83" i="9"/>
  <c r="Y82" i="5"/>
  <c r="Z333" i="52"/>
  <c r="Z84" i="15"/>
  <c r="Z33" i="12"/>
  <c r="Z32" i="14"/>
  <c r="Y184" i="14"/>
  <c r="AA33" i="5"/>
  <c r="Z233" i="32"/>
  <c r="Z234" i="32" s="1"/>
  <c r="Z234" i="9"/>
  <c r="Z132" i="11"/>
  <c r="Z133" i="11" s="1"/>
  <c r="D133" i="4"/>
  <c r="D133" i="14"/>
  <c r="D133" i="15"/>
  <c r="D133" i="3"/>
  <c r="D182" i="6"/>
  <c r="D182" i="5"/>
  <c r="D182" i="7"/>
  <c r="D182" i="9"/>
  <c r="D182" i="8"/>
  <c r="D182" i="10"/>
  <c r="D182" i="11"/>
  <c r="D182" i="12"/>
  <c r="D182" i="16"/>
  <c r="D182" i="32"/>
  <c r="D182" i="52"/>
  <c r="Y132" i="10"/>
  <c r="Y83" i="14"/>
  <c r="I429" i="18"/>
  <c r="G428" i="18"/>
  <c r="G328" i="18"/>
  <c r="I329" i="18"/>
  <c r="I231" i="18"/>
  <c r="G230" i="18"/>
  <c r="G179" i="18"/>
  <c r="I180" i="18"/>
  <c r="G131" i="18"/>
  <c r="I132" i="18"/>
  <c r="G82" i="18"/>
  <c r="I83" i="18"/>
  <c r="K132" i="18" l="1"/>
  <c r="C86" i="4"/>
  <c r="C86" i="14"/>
  <c r="C86" i="15"/>
  <c r="C86" i="3"/>
  <c r="C135" i="5"/>
  <c r="C135" i="6"/>
  <c r="C135" i="7"/>
  <c r="C135" i="8"/>
  <c r="C135" i="9"/>
  <c r="C135" i="11"/>
  <c r="C135" i="10"/>
  <c r="C135" i="12"/>
  <c r="C135" i="16"/>
  <c r="C135" i="32"/>
  <c r="C135" i="52"/>
  <c r="Y33" i="7"/>
  <c r="AA33" i="16"/>
  <c r="Y185" i="3"/>
  <c r="D186" i="4"/>
  <c r="D186" i="14"/>
  <c r="D186" i="15"/>
  <c r="D186" i="3"/>
  <c r="D235" i="5"/>
  <c r="D235" i="6"/>
  <c r="D235" i="8"/>
  <c r="D235" i="7"/>
  <c r="D235" i="9"/>
  <c r="D235" i="10"/>
  <c r="D235" i="11"/>
  <c r="D235" i="12"/>
  <c r="D235" i="16"/>
  <c r="D235" i="32"/>
  <c r="D235" i="52"/>
  <c r="Y182" i="7"/>
  <c r="Y133" i="10"/>
  <c r="Y84" i="14"/>
  <c r="Z185" i="3"/>
  <c r="Y83" i="7"/>
  <c r="B435" i="9"/>
  <c r="Y435" i="9" s="1"/>
  <c r="B435" i="10"/>
  <c r="B435" i="11"/>
  <c r="B435" i="12"/>
  <c r="Y435" i="12" s="1"/>
  <c r="B435" i="32"/>
  <c r="B435" i="16"/>
  <c r="Y435" i="16" s="1"/>
  <c r="B435" i="52"/>
  <c r="Z435" i="52" s="1"/>
  <c r="B85" i="4"/>
  <c r="B85" i="14"/>
  <c r="Y85" i="14" s="1"/>
  <c r="B134" i="6"/>
  <c r="B85" i="3"/>
  <c r="B134" i="5"/>
  <c r="Y134" i="5" s="1"/>
  <c r="B85" i="15"/>
  <c r="B134" i="7"/>
  <c r="Y134" i="7" s="1"/>
  <c r="B134" i="8"/>
  <c r="Y134" i="8" s="1"/>
  <c r="B134" i="9"/>
  <c r="Y134" i="9" s="1"/>
  <c r="B134" i="10"/>
  <c r="Y134" i="10" s="1"/>
  <c r="B134" i="12"/>
  <c r="Y134" i="12" s="1"/>
  <c r="B134" i="11"/>
  <c r="B134" i="16"/>
  <c r="Y134" i="16" s="1"/>
  <c r="B134" i="52"/>
  <c r="B134" i="32"/>
  <c r="Y134" i="32" s="1"/>
  <c r="K429" i="18"/>
  <c r="C436" i="9"/>
  <c r="C436" i="10"/>
  <c r="C436" i="11"/>
  <c r="C436" i="16"/>
  <c r="C436" i="12"/>
  <c r="C436" i="32"/>
  <c r="C436" i="52"/>
  <c r="Z33" i="14"/>
  <c r="Y134" i="11"/>
  <c r="Y33" i="32"/>
  <c r="AA33" i="32"/>
  <c r="Y33" i="6"/>
  <c r="Z33" i="3"/>
  <c r="Y234" i="12"/>
  <c r="Y185" i="15"/>
  <c r="Z33" i="10"/>
  <c r="Z435" i="32"/>
  <c r="Y182" i="5"/>
  <c r="Z234" i="10"/>
  <c r="Z134" i="16"/>
  <c r="Y83" i="6"/>
  <c r="Z133" i="10"/>
  <c r="Z134" i="10" s="1"/>
  <c r="K231" i="18"/>
  <c r="C187" i="4"/>
  <c r="C187" i="14"/>
  <c r="C187" i="15"/>
  <c r="C187" i="3"/>
  <c r="C236" i="5"/>
  <c r="C236" i="6"/>
  <c r="C236" i="7"/>
  <c r="C236" i="8"/>
  <c r="C236" i="9"/>
  <c r="C236" i="10"/>
  <c r="C236" i="11"/>
  <c r="C236" i="12"/>
  <c r="C236" i="16"/>
  <c r="C236" i="32"/>
  <c r="C236" i="52"/>
  <c r="K329" i="18"/>
  <c r="C335" i="9"/>
  <c r="C335" i="10"/>
  <c r="C335" i="11"/>
  <c r="C335" i="12"/>
  <c r="C335" i="32"/>
  <c r="C335" i="52"/>
  <c r="C335" i="16"/>
  <c r="D84" i="5"/>
  <c r="D84" i="6"/>
  <c r="D84" i="7"/>
  <c r="D84" i="8"/>
  <c r="D84" i="9"/>
  <c r="D84" i="10"/>
  <c r="D84" i="11"/>
  <c r="D84" i="12"/>
  <c r="D84" i="16"/>
  <c r="D84" i="32"/>
  <c r="D84" i="52"/>
  <c r="Z134" i="8"/>
  <c r="Z33" i="5"/>
  <c r="Z134" i="6"/>
  <c r="Y185" i="14"/>
  <c r="Z33" i="9"/>
  <c r="Z33" i="8"/>
  <c r="Z435" i="16"/>
  <c r="Z234" i="52"/>
  <c r="Z235" i="52" s="1"/>
  <c r="K83" i="18"/>
  <c r="C85" i="5"/>
  <c r="C85" i="6"/>
  <c r="C85" i="7"/>
  <c r="C85" i="9"/>
  <c r="C85" i="8"/>
  <c r="C85" i="10"/>
  <c r="C85" i="11"/>
  <c r="C85" i="16"/>
  <c r="C85" i="12"/>
  <c r="C85" i="52"/>
  <c r="C85" i="32"/>
  <c r="Z34" i="16"/>
  <c r="B134" i="4"/>
  <c r="Y134" i="4" s="1"/>
  <c r="B134" i="14"/>
  <c r="Y134" i="14" s="1"/>
  <c r="B134" i="15"/>
  <c r="Y134" i="15" s="1"/>
  <c r="B134" i="3"/>
  <c r="Z134" i="3" s="1"/>
  <c r="B183" i="6"/>
  <c r="Y183" i="6" s="1"/>
  <c r="B183" i="5"/>
  <c r="B183" i="7"/>
  <c r="Y183" i="7" s="1"/>
  <c r="B183" i="8"/>
  <c r="Y183" i="8" s="1"/>
  <c r="B183" i="9"/>
  <c r="Y183" i="9" s="1"/>
  <c r="B183" i="10"/>
  <c r="Y183" i="10" s="1"/>
  <c r="B183" i="11"/>
  <c r="Y183" i="11" s="1"/>
  <c r="B183" i="12"/>
  <c r="Z183" i="12" s="1"/>
  <c r="B183" i="16"/>
  <c r="Y183" i="16" s="1"/>
  <c r="B183" i="52"/>
  <c r="Z183" i="52" s="1"/>
  <c r="B183" i="32"/>
  <c r="Y183" i="32" s="1"/>
  <c r="Z85" i="15"/>
  <c r="Y33" i="12"/>
  <c r="Y33" i="3"/>
  <c r="Z33" i="32"/>
  <c r="AA33" i="10"/>
  <c r="AA34" i="10" s="1"/>
  <c r="Z84" i="11"/>
  <c r="Y234" i="9"/>
  <c r="Y185" i="4"/>
  <c r="Z33" i="52"/>
  <c r="Z134" i="15"/>
  <c r="Y182" i="12"/>
  <c r="Y133" i="3"/>
  <c r="Z84" i="16"/>
  <c r="Z134" i="32"/>
  <c r="Y133" i="7"/>
  <c r="Y333" i="16"/>
  <c r="Z33" i="7"/>
  <c r="B84" i="5"/>
  <c r="Y84" i="5" s="1"/>
  <c r="B84" i="6"/>
  <c r="B84" i="7"/>
  <c r="Z84" i="7" s="1"/>
  <c r="B84" i="8"/>
  <c r="Z84" i="8" s="1"/>
  <c r="B84" i="9"/>
  <c r="B84" i="11"/>
  <c r="B84" i="10"/>
  <c r="B84" i="16"/>
  <c r="B84" i="12"/>
  <c r="Y84" i="12" s="1"/>
  <c r="B84" i="32"/>
  <c r="B84" i="52"/>
  <c r="K180" i="18"/>
  <c r="C135" i="4"/>
  <c r="C135" i="14"/>
  <c r="C135" i="15"/>
  <c r="C135" i="3"/>
  <c r="C184" i="6"/>
  <c r="C184" i="5"/>
  <c r="C184" i="7"/>
  <c r="C184" i="8"/>
  <c r="C184" i="10"/>
  <c r="C184" i="9"/>
  <c r="C184" i="11"/>
  <c r="C184" i="12"/>
  <c r="C184" i="16"/>
  <c r="C184" i="32"/>
  <c r="C184" i="52"/>
  <c r="B186" i="4"/>
  <c r="Y186" i="4" s="1"/>
  <c r="B186" i="14"/>
  <c r="B186" i="15"/>
  <c r="B186" i="3"/>
  <c r="B235" i="5"/>
  <c r="B235" i="6"/>
  <c r="Y235" i="6" s="1"/>
  <c r="B235" i="8"/>
  <c r="B235" i="7"/>
  <c r="Y235" i="7" s="1"/>
  <c r="B235" i="9"/>
  <c r="Y235" i="9" s="1"/>
  <c r="B235" i="10"/>
  <c r="B235" i="11"/>
  <c r="B235" i="16"/>
  <c r="B235" i="12"/>
  <c r="B235" i="32"/>
  <c r="Y235" i="32" s="1"/>
  <c r="B235" i="52"/>
  <c r="Z134" i="11"/>
  <c r="B34" i="4"/>
  <c r="B34" i="14"/>
  <c r="B34" i="15"/>
  <c r="B34" i="3"/>
  <c r="B34" i="5"/>
  <c r="Y34" i="5" s="1"/>
  <c r="B34" i="7"/>
  <c r="B34" i="6"/>
  <c r="Y34" i="6" s="1"/>
  <c r="B34" i="8"/>
  <c r="Y34" i="8" s="1"/>
  <c r="B34" i="9"/>
  <c r="B34" i="10"/>
  <c r="B34" i="11"/>
  <c r="B34" i="16"/>
  <c r="B34" i="12"/>
  <c r="Y34" i="12" s="1"/>
  <c r="B34" i="52"/>
  <c r="AA34" i="52" s="1"/>
  <c r="B34" i="32"/>
  <c r="Y33" i="11"/>
  <c r="Y33" i="15"/>
  <c r="AA33" i="12"/>
  <c r="Z33" i="11"/>
  <c r="Z34" i="11" s="1"/>
  <c r="D334" i="9"/>
  <c r="D334" i="10"/>
  <c r="D334" i="11"/>
  <c r="D334" i="12"/>
  <c r="D334" i="16"/>
  <c r="D334" i="32"/>
  <c r="D334" i="52"/>
  <c r="Z134" i="7"/>
  <c r="Z435" i="12"/>
  <c r="Y234" i="8"/>
  <c r="Z84" i="5"/>
  <c r="AA33" i="4"/>
  <c r="AA34" i="4" s="1"/>
  <c r="Z33" i="6"/>
  <c r="Y182" i="11"/>
  <c r="Y133" i="15"/>
  <c r="Z234" i="8"/>
  <c r="Z235" i="8" s="1"/>
  <c r="Z182" i="9"/>
  <c r="Z85" i="4"/>
  <c r="Y133" i="32"/>
  <c r="Y133" i="5"/>
  <c r="Z185" i="4"/>
  <c r="Y333" i="12"/>
  <c r="Y83" i="11"/>
  <c r="AA33" i="14"/>
  <c r="AA34" i="14" s="1"/>
  <c r="D34" i="4"/>
  <c r="D34" i="14"/>
  <c r="D34" i="15"/>
  <c r="D34" i="3"/>
  <c r="D34" i="5"/>
  <c r="D34" i="6"/>
  <c r="D34" i="8"/>
  <c r="D34" i="9"/>
  <c r="D34" i="7"/>
  <c r="D34" i="10"/>
  <c r="D34" i="11"/>
  <c r="D34" i="16"/>
  <c r="D34" i="12"/>
  <c r="D34" i="52"/>
  <c r="D34" i="32"/>
  <c r="I35" i="18"/>
  <c r="C35" i="4"/>
  <c r="C35" i="14"/>
  <c r="C35" i="15"/>
  <c r="C35" i="3"/>
  <c r="C35" i="5"/>
  <c r="C35" i="7"/>
  <c r="C35" i="6"/>
  <c r="C35" i="8"/>
  <c r="C35" i="9"/>
  <c r="C35" i="10"/>
  <c r="C35" i="11"/>
  <c r="C35" i="16"/>
  <c r="C35" i="12"/>
  <c r="C35" i="32"/>
  <c r="C35" i="52"/>
  <c r="K34" i="18"/>
  <c r="G34" i="18"/>
  <c r="Z186" i="15"/>
  <c r="Z85" i="3"/>
  <c r="Z84" i="6"/>
  <c r="Z134" i="52"/>
  <c r="Z33" i="4"/>
  <c r="Z34" i="4" s="1"/>
  <c r="Y234" i="7"/>
  <c r="Z235" i="12"/>
  <c r="D134" i="4"/>
  <c r="D134" i="14"/>
  <c r="D134" i="15"/>
  <c r="D134" i="3"/>
  <c r="D183" i="5"/>
  <c r="D183" i="6"/>
  <c r="D183" i="7"/>
  <c r="D183" i="8"/>
  <c r="D183" i="9"/>
  <c r="D183" i="10"/>
  <c r="D183" i="11"/>
  <c r="D183" i="12"/>
  <c r="D183" i="16"/>
  <c r="D183" i="32"/>
  <c r="D183" i="52"/>
  <c r="Z84" i="10"/>
  <c r="Z334" i="9"/>
  <c r="Y133" i="6"/>
  <c r="Z182" i="8"/>
  <c r="Z183" i="8" s="1"/>
  <c r="Y333" i="11"/>
  <c r="Y83" i="10"/>
  <c r="Z434" i="10"/>
  <c r="Z435" i="10" s="1"/>
  <c r="Z183" i="5"/>
  <c r="Z186" i="14"/>
  <c r="Z235" i="7"/>
  <c r="Z33" i="15"/>
  <c r="Z34" i="15" s="1"/>
  <c r="Y234" i="16"/>
  <c r="Y234" i="6"/>
  <c r="Z183" i="16"/>
  <c r="AA33" i="6"/>
  <c r="AA33" i="11"/>
  <c r="AA34" i="11" s="1"/>
  <c r="AA33" i="9"/>
  <c r="AA34" i="9" s="1"/>
  <c r="D435" i="9"/>
  <c r="D435" i="10"/>
  <c r="D435" i="11"/>
  <c r="D435" i="12"/>
  <c r="D435" i="32"/>
  <c r="D435" i="16"/>
  <c r="D435" i="52"/>
  <c r="Y333" i="10"/>
  <c r="AA33" i="7"/>
  <c r="AA34" i="7" s="1"/>
  <c r="Z133" i="5"/>
  <c r="Z134" i="5" s="1"/>
  <c r="B334" i="9"/>
  <c r="B334" i="10"/>
  <c r="Z334" i="10" s="1"/>
  <c r="B334" i="11"/>
  <c r="B334" i="12"/>
  <c r="B334" i="16"/>
  <c r="Z334" i="16" s="1"/>
  <c r="B334" i="32"/>
  <c r="B334" i="52"/>
  <c r="Y334" i="16" s="1"/>
  <c r="Z84" i="9"/>
  <c r="Z84" i="52"/>
  <c r="D85" i="4"/>
  <c r="D85" i="14"/>
  <c r="D85" i="15"/>
  <c r="D85" i="3"/>
  <c r="D134" i="6"/>
  <c r="D134" i="5"/>
  <c r="D134" i="7"/>
  <c r="D134" i="8"/>
  <c r="D134" i="9"/>
  <c r="D134" i="10"/>
  <c r="D134" i="11"/>
  <c r="D134" i="12"/>
  <c r="D134" i="16"/>
  <c r="D134" i="32"/>
  <c r="D134" i="52"/>
  <c r="Y33" i="8"/>
  <c r="Z183" i="7"/>
  <c r="Z334" i="11"/>
  <c r="Z235" i="5"/>
  <c r="Y234" i="32"/>
  <c r="Y234" i="5"/>
  <c r="Y183" i="12"/>
  <c r="Z182" i="6"/>
  <c r="Z183" i="6" s="1"/>
  <c r="Z435" i="11"/>
  <c r="Z183" i="11"/>
  <c r="Y84" i="15"/>
  <c r="Y333" i="9"/>
  <c r="Y83" i="8"/>
  <c r="Z182" i="10"/>
  <c r="Z183" i="10" s="1"/>
  <c r="I430" i="18"/>
  <c r="G429" i="18"/>
  <c r="I330" i="18"/>
  <c r="G329" i="18"/>
  <c r="I232" i="18"/>
  <c r="G231" i="18"/>
  <c r="G180" i="18"/>
  <c r="I181" i="18"/>
  <c r="I133" i="18"/>
  <c r="G132" i="18"/>
  <c r="G83" i="18"/>
  <c r="I84" i="18"/>
  <c r="Z335" i="10" l="1"/>
  <c r="Y334" i="32"/>
  <c r="B187" i="4"/>
  <c r="B187" i="14"/>
  <c r="Y187" i="14" s="1"/>
  <c r="B187" i="15"/>
  <c r="Y187" i="15" s="1"/>
  <c r="B187" i="3"/>
  <c r="Y187" i="3" s="1"/>
  <c r="B236" i="5"/>
  <c r="B236" i="6"/>
  <c r="Y236" i="6" s="1"/>
  <c r="B236" i="8"/>
  <c r="B236" i="7"/>
  <c r="Y236" i="7" s="1"/>
  <c r="B236" i="9"/>
  <c r="Y236" i="9" s="1"/>
  <c r="B236" i="10"/>
  <c r="Y236" i="10" s="1"/>
  <c r="B236" i="11"/>
  <c r="Y236" i="11" s="1"/>
  <c r="B236" i="12"/>
  <c r="Y236" i="12" s="1"/>
  <c r="B236" i="32"/>
  <c r="Y236" i="32" s="1"/>
  <c r="B236" i="16"/>
  <c r="Y236" i="16" s="1"/>
  <c r="B236" i="52"/>
  <c r="K232" i="18"/>
  <c r="C188" i="4"/>
  <c r="C188" i="14"/>
  <c r="C188" i="15"/>
  <c r="C188" i="3"/>
  <c r="C237" i="5"/>
  <c r="C237" i="6"/>
  <c r="C237" i="8"/>
  <c r="C237" i="7"/>
  <c r="C237" i="9"/>
  <c r="C237" i="10"/>
  <c r="C237" i="11"/>
  <c r="C237" i="12"/>
  <c r="C237" i="16"/>
  <c r="C237" i="32"/>
  <c r="C237" i="52"/>
  <c r="Y334" i="11"/>
  <c r="AA34" i="6"/>
  <c r="Z235" i="32"/>
  <c r="Z236" i="32" s="1"/>
  <c r="Z186" i="4"/>
  <c r="Z187" i="4" s="1"/>
  <c r="Y34" i="16"/>
  <c r="Y34" i="3"/>
  <c r="Y235" i="12"/>
  <c r="Y235" i="5"/>
  <c r="Y84" i="16"/>
  <c r="Z34" i="7"/>
  <c r="Z435" i="9"/>
  <c r="Y183" i="5"/>
  <c r="Y85" i="11"/>
  <c r="Z34" i="8"/>
  <c r="Z235" i="10"/>
  <c r="Z236" i="10" s="1"/>
  <c r="Z34" i="3"/>
  <c r="Y85" i="15"/>
  <c r="Y435" i="32"/>
  <c r="Z34" i="32"/>
  <c r="K84" i="18"/>
  <c r="C86" i="5"/>
  <c r="C86" i="6"/>
  <c r="C86" i="7"/>
  <c r="C86" i="8"/>
  <c r="C86" i="9"/>
  <c r="C86" i="10"/>
  <c r="C86" i="11"/>
  <c r="C86" i="16"/>
  <c r="C86" i="12"/>
  <c r="C86" i="32"/>
  <c r="C86" i="52"/>
  <c r="B335" i="9"/>
  <c r="B335" i="10"/>
  <c r="B335" i="11"/>
  <c r="B335" i="12"/>
  <c r="B335" i="32"/>
  <c r="B335" i="16"/>
  <c r="B335" i="52"/>
  <c r="Y334" i="10"/>
  <c r="Z85" i="6"/>
  <c r="AA34" i="12"/>
  <c r="Y34" i="11"/>
  <c r="Y34" i="15"/>
  <c r="Y235" i="16"/>
  <c r="Y186" i="3"/>
  <c r="Y84" i="10"/>
  <c r="Z34" i="52"/>
  <c r="Z34" i="9"/>
  <c r="Z236" i="7"/>
  <c r="B135" i="4"/>
  <c r="B135" i="15"/>
  <c r="B135" i="14"/>
  <c r="Y135" i="14" s="1"/>
  <c r="B135" i="3"/>
  <c r="Y135" i="3" s="1"/>
  <c r="B184" i="5"/>
  <c r="B184" i="6"/>
  <c r="B184" i="7"/>
  <c r="B184" i="8"/>
  <c r="Y184" i="8" s="1"/>
  <c r="B184" i="9"/>
  <c r="B184" i="11"/>
  <c r="B184" i="10"/>
  <c r="Y184" i="10" s="1"/>
  <c r="B184" i="12"/>
  <c r="Y184" i="12" s="1"/>
  <c r="B184" i="16"/>
  <c r="B184" i="32"/>
  <c r="B184" i="52"/>
  <c r="Z184" i="52" s="1"/>
  <c r="Z84" i="12"/>
  <c r="Z85" i="12" s="1"/>
  <c r="Z34" i="6"/>
  <c r="Z134" i="14"/>
  <c r="Z135" i="14" s="1"/>
  <c r="Y34" i="10"/>
  <c r="Y34" i="14"/>
  <c r="Y235" i="11"/>
  <c r="Y186" i="15"/>
  <c r="Y84" i="11"/>
  <c r="Z134" i="9"/>
  <c r="Y134" i="3"/>
  <c r="D85" i="5"/>
  <c r="D85" i="6"/>
  <c r="D85" i="8"/>
  <c r="D85" i="7"/>
  <c r="D85" i="9"/>
  <c r="D85" i="10"/>
  <c r="D85" i="11"/>
  <c r="D85" i="16"/>
  <c r="D85" i="12"/>
  <c r="D85" i="32"/>
  <c r="D85" i="52"/>
  <c r="Y85" i="3"/>
  <c r="Y435" i="11"/>
  <c r="AA34" i="15"/>
  <c r="Z184" i="11"/>
  <c r="Z184" i="10"/>
  <c r="Y334" i="12"/>
  <c r="Z335" i="9"/>
  <c r="B85" i="5"/>
  <c r="B85" i="6"/>
  <c r="B85" i="7"/>
  <c r="Z85" i="7" s="1"/>
  <c r="B85" i="8"/>
  <c r="B85" i="9"/>
  <c r="B85" i="10"/>
  <c r="Y85" i="10" s="1"/>
  <c r="B85" i="11"/>
  <c r="B85" i="12"/>
  <c r="B85" i="16"/>
  <c r="B85" i="52"/>
  <c r="Z85" i="52" s="1"/>
  <c r="B85" i="32"/>
  <c r="K330" i="18"/>
  <c r="C336" i="9"/>
  <c r="C336" i="10"/>
  <c r="C336" i="11"/>
  <c r="C336" i="12"/>
  <c r="C336" i="32"/>
  <c r="C336" i="16"/>
  <c r="C336" i="52"/>
  <c r="Z85" i="9"/>
  <c r="Y334" i="9"/>
  <c r="B86" i="4"/>
  <c r="B86" i="14"/>
  <c r="B86" i="15"/>
  <c r="B86" i="3"/>
  <c r="B135" i="5"/>
  <c r="B135" i="6"/>
  <c r="B135" i="7"/>
  <c r="Y135" i="7" s="1"/>
  <c r="B135" i="8"/>
  <c r="B135" i="9"/>
  <c r="B135" i="10"/>
  <c r="B135" i="11"/>
  <c r="Y135" i="11" s="1"/>
  <c r="B135" i="16"/>
  <c r="B135" i="12"/>
  <c r="B135" i="52"/>
  <c r="Z135" i="52" s="1"/>
  <c r="B135" i="32"/>
  <c r="Y135" i="32" s="1"/>
  <c r="B436" i="9"/>
  <c r="B436" i="10"/>
  <c r="Z436" i="10" s="1"/>
  <c r="B436" i="11"/>
  <c r="Z436" i="11" s="1"/>
  <c r="B436" i="12"/>
  <c r="Y436" i="12" s="1"/>
  <c r="B436" i="16"/>
  <c r="B436" i="32"/>
  <c r="B436" i="52"/>
  <c r="Z436" i="52" s="1"/>
  <c r="Z236" i="5"/>
  <c r="AA34" i="5"/>
  <c r="Z135" i="5"/>
  <c r="Z236" i="12"/>
  <c r="AA35" i="4"/>
  <c r="Y34" i="9"/>
  <c r="Y34" i="4"/>
  <c r="Y235" i="10"/>
  <c r="Y186" i="14"/>
  <c r="Y84" i="9"/>
  <c r="Z235" i="9"/>
  <c r="Z236" i="9" s="1"/>
  <c r="Z34" i="12"/>
  <c r="Z35" i="12" s="1"/>
  <c r="D335" i="9"/>
  <c r="D335" i="10"/>
  <c r="D335" i="11"/>
  <c r="D335" i="12"/>
  <c r="D335" i="16"/>
  <c r="D335" i="52"/>
  <c r="D335" i="32"/>
  <c r="D187" i="4"/>
  <c r="D187" i="14"/>
  <c r="D187" i="15"/>
  <c r="D187" i="3"/>
  <c r="D236" i="5"/>
  <c r="D236" i="6"/>
  <c r="D236" i="7"/>
  <c r="D236" i="8"/>
  <c r="D236" i="9"/>
  <c r="D236" i="10"/>
  <c r="D236" i="12"/>
  <c r="D236" i="11"/>
  <c r="D236" i="32"/>
  <c r="D236" i="16"/>
  <c r="D236" i="52"/>
  <c r="Z34" i="10"/>
  <c r="Y134" i="6"/>
  <c r="Y435" i="10"/>
  <c r="Z134" i="12"/>
  <c r="Z135" i="12" s="1"/>
  <c r="Z183" i="32"/>
  <c r="Z184" i="32" s="1"/>
  <c r="Z184" i="8"/>
  <c r="B35" i="4"/>
  <c r="B35" i="14"/>
  <c r="Y35" i="14" s="1"/>
  <c r="B35" i="15"/>
  <c r="Y35" i="15" s="1"/>
  <c r="B35" i="3"/>
  <c r="Y35" i="3" s="1"/>
  <c r="B35" i="5"/>
  <c r="Y35" i="5" s="1"/>
  <c r="B35" i="6"/>
  <c r="Y35" i="6" s="1"/>
  <c r="B35" i="7"/>
  <c r="AA35" i="7" s="1"/>
  <c r="B35" i="8"/>
  <c r="Y35" i="8" s="1"/>
  <c r="B35" i="9"/>
  <c r="B35" i="10"/>
  <c r="Y35" i="10" s="1"/>
  <c r="B35" i="11"/>
  <c r="Y35" i="11" s="1"/>
  <c r="B35" i="16"/>
  <c r="Y35" i="16" s="1"/>
  <c r="B35" i="12"/>
  <c r="Y35" i="12" s="1"/>
  <c r="B35" i="32"/>
  <c r="B35" i="52"/>
  <c r="AA35" i="52" s="1"/>
  <c r="Z86" i="4"/>
  <c r="Z85" i="5"/>
  <c r="Z334" i="52"/>
  <c r="D135" i="4"/>
  <c r="D135" i="14"/>
  <c r="D135" i="15"/>
  <c r="D135" i="3"/>
  <c r="D184" i="6"/>
  <c r="D184" i="5"/>
  <c r="D184" i="7"/>
  <c r="D184" i="8"/>
  <c r="D184" i="9"/>
  <c r="D184" i="10"/>
  <c r="D184" i="11"/>
  <c r="D184" i="12"/>
  <c r="D184" i="32"/>
  <c r="D184" i="16"/>
  <c r="D184" i="52"/>
  <c r="Y84" i="8"/>
  <c r="Z85" i="11"/>
  <c r="Z236" i="52"/>
  <c r="Z135" i="10"/>
  <c r="Z334" i="12"/>
  <c r="Z335" i="12" s="1"/>
  <c r="AA34" i="16"/>
  <c r="Z235" i="11"/>
  <c r="Z236" i="11" s="1"/>
  <c r="Z35" i="4"/>
  <c r="D35" i="4"/>
  <c r="D35" i="14"/>
  <c r="D35" i="15"/>
  <c r="D35" i="3"/>
  <c r="D35" i="6"/>
  <c r="D35" i="5"/>
  <c r="D35" i="7"/>
  <c r="D35" i="8"/>
  <c r="D35" i="9"/>
  <c r="D35" i="10"/>
  <c r="D35" i="11"/>
  <c r="D35" i="12"/>
  <c r="D35" i="16"/>
  <c r="D35" i="32"/>
  <c r="D35" i="52"/>
  <c r="I36" i="18"/>
  <c r="C36" i="4"/>
  <c r="C36" i="14"/>
  <c r="C36" i="15"/>
  <c r="C36" i="3"/>
  <c r="C36" i="5"/>
  <c r="C36" i="6"/>
  <c r="C36" i="7"/>
  <c r="C36" i="8"/>
  <c r="C36" i="9"/>
  <c r="C36" i="10"/>
  <c r="C36" i="11"/>
  <c r="C36" i="12"/>
  <c r="C36" i="16"/>
  <c r="C36" i="52"/>
  <c r="C36" i="32"/>
  <c r="K35" i="18"/>
  <c r="G35" i="18"/>
  <c r="AA35" i="14"/>
  <c r="Y34" i="32"/>
  <c r="AA34" i="32"/>
  <c r="Z135" i="11"/>
  <c r="Y184" i="11"/>
  <c r="Y84" i="7"/>
  <c r="Z85" i="16"/>
  <c r="AA34" i="8"/>
  <c r="Z334" i="32"/>
  <c r="Z335" i="32" s="1"/>
  <c r="Z34" i="5"/>
  <c r="Z35" i="5" s="1"/>
  <c r="Y85" i="4"/>
  <c r="Z85" i="14"/>
  <c r="Z86" i="14" s="1"/>
  <c r="Z235" i="16"/>
  <c r="Z236" i="16" s="1"/>
  <c r="K133" i="18"/>
  <c r="C87" i="4"/>
  <c r="C87" i="14"/>
  <c r="C87" i="15"/>
  <c r="C87" i="3"/>
  <c r="C136" i="6"/>
  <c r="C136" i="5"/>
  <c r="C136" i="7"/>
  <c r="C136" i="8"/>
  <c r="C136" i="9"/>
  <c r="C136" i="10"/>
  <c r="C136" i="11"/>
  <c r="C136" i="12"/>
  <c r="C136" i="16"/>
  <c r="C136" i="32"/>
  <c r="C136" i="52"/>
  <c r="K430" i="18"/>
  <c r="C437" i="9"/>
  <c r="C437" i="10"/>
  <c r="C437" i="11"/>
  <c r="C437" i="12"/>
  <c r="C437" i="32"/>
  <c r="C437" i="16"/>
  <c r="C437" i="52"/>
  <c r="K181" i="18"/>
  <c r="C136" i="4"/>
  <c r="C136" i="14"/>
  <c r="C136" i="3"/>
  <c r="C136" i="15"/>
  <c r="C185" i="6"/>
  <c r="C185" i="5"/>
  <c r="C185" i="7"/>
  <c r="C185" i="9"/>
  <c r="C185" i="8"/>
  <c r="C185" i="10"/>
  <c r="C185" i="11"/>
  <c r="C185" i="12"/>
  <c r="C185" i="16"/>
  <c r="C185" i="32"/>
  <c r="C185" i="52"/>
  <c r="Z184" i="6"/>
  <c r="AA35" i="9"/>
  <c r="Z187" i="14"/>
  <c r="Z183" i="9"/>
  <c r="Z184" i="9" s="1"/>
  <c r="Z436" i="12"/>
  <c r="Y34" i="7"/>
  <c r="Y235" i="8"/>
  <c r="Y84" i="32"/>
  <c r="Y84" i="6"/>
  <c r="AA35" i="10"/>
  <c r="Z86" i="15"/>
  <c r="Z84" i="32"/>
  <c r="Z85" i="32" s="1"/>
  <c r="Z34" i="14"/>
  <c r="Z35" i="14" s="1"/>
  <c r="D436" i="9"/>
  <c r="D436" i="10"/>
  <c r="D436" i="11"/>
  <c r="D436" i="12"/>
  <c r="D436" i="16"/>
  <c r="D436" i="32"/>
  <c r="D436" i="52"/>
  <c r="Z186" i="3"/>
  <c r="Z187" i="3" s="1"/>
  <c r="Z134" i="4"/>
  <c r="Z135" i="4" s="1"/>
  <c r="Z235" i="6"/>
  <c r="Z236" i="6" s="1"/>
  <c r="Z184" i="5"/>
  <c r="Z236" i="8"/>
  <c r="Z135" i="16"/>
  <c r="D86" i="4"/>
  <c r="D86" i="14"/>
  <c r="D86" i="15"/>
  <c r="D86" i="3"/>
  <c r="D135" i="5"/>
  <c r="D135" i="6"/>
  <c r="D135" i="7"/>
  <c r="D135" i="8"/>
  <c r="D135" i="9"/>
  <c r="D135" i="10"/>
  <c r="D135" i="11"/>
  <c r="D135" i="12"/>
  <c r="D135" i="16"/>
  <c r="D135" i="32"/>
  <c r="D135" i="52"/>
  <c r="AA34" i="3"/>
  <c r="G430" i="18"/>
  <c r="I431" i="18"/>
  <c r="G330" i="18"/>
  <c r="I331" i="18"/>
  <c r="G232" i="18"/>
  <c r="I233" i="18"/>
  <c r="I182" i="18"/>
  <c r="G181" i="18"/>
  <c r="G133" i="18"/>
  <c r="I134" i="18"/>
  <c r="G84" i="18"/>
  <c r="I85" i="18"/>
  <c r="Z185" i="52" l="1"/>
  <c r="B188" i="4"/>
  <c r="Y188" i="4" s="1"/>
  <c r="B188" i="14"/>
  <c r="Y188" i="14" s="1"/>
  <c r="B188" i="15"/>
  <c r="Y188" i="15" s="1"/>
  <c r="B188" i="3"/>
  <c r="Y188" i="3" s="1"/>
  <c r="B237" i="5"/>
  <c r="Y237" i="5" s="1"/>
  <c r="B237" i="6"/>
  <c r="Y237" i="6" s="1"/>
  <c r="B237" i="7"/>
  <c r="B237" i="8"/>
  <c r="Y237" i="8" s="1"/>
  <c r="B237" i="9"/>
  <c r="Y237" i="9" s="1"/>
  <c r="B237" i="10"/>
  <c r="Y237" i="10" s="1"/>
  <c r="B237" i="11"/>
  <c r="Y237" i="11" s="1"/>
  <c r="B237" i="12"/>
  <c r="Y237" i="12" s="1"/>
  <c r="B237" i="32"/>
  <c r="Y237" i="32" s="1"/>
  <c r="B237" i="16"/>
  <c r="Y237" i="16" s="1"/>
  <c r="B237" i="52"/>
  <c r="B86" i="5"/>
  <c r="B86" i="6"/>
  <c r="Z86" i="6" s="1"/>
  <c r="B86" i="8"/>
  <c r="B86" i="9"/>
  <c r="B86" i="7"/>
  <c r="Z86" i="7" s="1"/>
  <c r="B86" i="10"/>
  <c r="B86" i="11"/>
  <c r="B86" i="16"/>
  <c r="B86" i="12"/>
  <c r="B86" i="52"/>
  <c r="Z86" i="52" s="1"/>
  <c r="B86" i="32"/>
  <c r="Z35" i="16"/>
  <c r="K134" i="18"/>
  <c r="C88" i="4"/>
  <c r="C88" i="14"/>
  <c r="C88" i="15"/>
  <c r="C88" i="3"/>
  <c r="C137" i="6"/>
  <c r="C137" i="5"/>
  <c r="C137" i="8"/>
  <c r="C137" i="9"/>
  <c r="C137" i="10"/>
  <c r="C137" i="7"/>
  <c r="C137" i="11"/>
  <c r="C137" i="12"/>
  <c r="C137" i="16"/>
  <c r="C137" i="32"/>
  <c r="C137" i="52"/>
  <c r="K431" i="18"/>
  <c r="C438" i="9"/>
  <c r="C438" i="10"/>
  <c r="C438" i="11"/>
  <c r="C438" i="12"/>
  <c r="C438" i="32"/>
  <c r="C438" i="16"/>
  <c r="C438" i="52"/>
  <c r="Z185" i="5"/>
  <c r="D36" i="4"/>
  <c r="D36" i="14"/>
  <c r="D36" i="15"/>
  <c r="D36" i="3"/>
  <c r="D36" i="5"/>
  <c r="D36" i="6"/>
  <c r="D36" i="7"/>
  <c r="D36" i="8"/>
  <c r="D36" i="9"/>
  <c r="D36" i="10"/>
  <c r="D36" i="11"/>
  <c r="D36" i="16"/>
  <c r="D36" i="12"/>
  <c r="D36" i="32"/>
  <c r="D36" i="52"/>
  <c r="I37" i="18"/>
  <c r="C37" i="4"/>
  <c r="C37" i="14"/>
  <c r="C37" i="15"/>
  <c r="C37" i="3"/>
  <c r="C37" i="5"/>
  <c r="C37" i="6"/>
  <c r="C37" i="7"/>
  <c r="C37" i="8"/>
  <c r="C37" i="9"/>
  <c r="C37" i="10"/>
  <c r="C37" i="11"/>
  <c r="C37" i="16"/>
  <c r="C37" i="12"/>
  <c r="C37" i="32"/>
  <c r="C37" i="52"/>
  <c r="K36" i="18"/>
  <c r="G36" i="18"/>
  <c r="Z237" i="52"/>
  <c r="Y436" i="9"/>
  <c r="Y135" i="8"/>
  <c r="Y184" i="16"/>
  <c r="Y184" i="5"/>
  <c r="Z35" i="9"/>
  <c r="AA35" i="12"/>
  <c r="Y86" i="12"/>
  <c r="Z86" i="11"/>
  <c r="AA35" i="16"/>
  <c r="Z135" i="32"/>
  <c r="Y135" i="6"/>
  <c r="Y85" i="9"/>
  <c r="Z185" i="10"/>
  <c r="Z136" i="14"/>
  <c r="Z35" i="52"/>
  <c r="Y335" i="16"/>
  <c r="Z135" i="8"/>
  <c r="Z335" i="16"/>
  <c r="Z336" i="10"/>
  <c r="B136" i="4"/>
  <c r="B136" i="14"/>
  <c r="B136" i="15"/>
  <c r="B136" i="3"/>
  <c r="Y136" i="3" s="1"/>
  <c r="B185" i="6"/>
  <c r="Y185" i="6" s="1"/>
  <c r="B185" i="5"/>
  <c r="B185" i="7"/>
  <c r="B185" i="8"/>
  <c r="Y185" i="8" s="1"/>
  <c r="B185" i="9"/>
  <c r="Y185" i="9" s="1"/>
  <c r="B185" i="10"/>
  <c r="B185" i="11"/>
  <c r="B185" i="12"/>
  <c r="Y185" i="12" s="1"/>
  <c r="B185" i="16"/>
  <c r="Y185" i="16" s="1"/>
  <c r="B185" i="32"/>
  <c r="B185" i="52"/>
  <c r="Y136" i="14" s="1"/>
  <c r="K182" i="18"/>
  <c r="C137" i="4"/>
  <c r="C137" i="14"/>
  <c r="C137" i="15"/>
  <c r="C137" i="3"/>
  <c r="C186" i="5"/>
  <c r="C186" i="6"/>
  <c r="C186" i="7"/>
  <c r="C186" i="8"/>
  <c r="C186" i="9"/>
  <c r="C186" i="10"/>
  <c r="C186" i="11"/>
  <c r="C186" i="16"/>
  <c r="C186" i="12"/>
  <c r="C186" i="32"/>
  <c r="C186" i="52"/>
  <c r="AA35" i="3"/>
  <c r="AA36" i="3" s="1"/>
  <c r="Z188" i="3"/>
  <c r="Z335" i="52"/>
  <c r="Z35" i="10"/>
  <c r="Z135" i="6"/>
  <c r="Y436" i="32"/>
  <c r="Y135" i="12"/>
  <c r="Y135" i="5"/>
  <c r="D336" i="9"/>
  <c r="D336" i="10"/>
  <c r="D336" i="11"/>
  <c r="D336" i="12"/>
  <c r="D336" i="16"/>
  <c r="D336" i="32"/>
  <c r="D336" i="52"/>
  <c r="Y85" i="8"/>
  <c r="Z185" i="11"/>
  <c r="Z35" i="6"/>
  <c r="Y135" i="15"/>
  <c r="Z85" i="10"/>
  <c r="Z86" i="10" s="1"/>
  <c r="Y335" i="32"/>
  <c r="D86" i="5"/>
  <c r="D86" i="6"/>
  <c r="D86" i="7"/>
  <c r="D86" i="8"/>
  <c r="D86" i="9"/>
  <c r="D86" i="11"/>
  <c r="D86" i="10"/>
  <c r="D86" i="16"/>
  <c r="D86" i="12"/>
  <c r="D86" i="32"/>
  <c r="D86" i="52"/>
  <c r="Z436" i="9"/>
  <c r="Z437" i="9" s="1"/>
  <c r="Z188" i="4"/>
  <c r="Y187" i="4"/>
  <c r="B437" i="10"/>
  <c r="Y437" i="10" s="1"/>
  <c r="B437" i="9"/>
  <c r="B437" i="11"/>
  <c r="Z437" i="11" s="1"/>
  <c r="B437" i="12"/>
  <c r="Y437" i="12" s="1"/>
  <c r="B437" i="32"/>
  <c r="Y437" i="32" s="1"/>
  <c r="B437" i="16"/>
  <c r="B437" i="52"/>
  <c r="Z437" i="52" s="1"/>
  <c r="Z86" i="9"/>
  <c r="Z136" i="4"/>
  <c r="K233" i="18"/>
  <c r="C189" i="4"/>
  <c r="C189" i="14"/>
  <c r="C189" i="15"/>
  <c r="C189" i="3"/>
  <c r="C238" i="5"/>
  <c r="C238" i="6"/>
  <c r="C238" i="8"/>
  <c r="C238" i="7"/>
  <c r="C238" i="9"/>
  <c r="C238" i="10"/>
  <c r="C238" i="11"/>
  <c r="C238" i="12"/>
  <c r="C238" i="16"/>
  <c r="C238" i="52"/>
  <c r="C238" i="32"/>
  <c r="Z86" i="5"/>
  <c r="Y35" i="9"/>
  <c r="Y35" i="4"/>
  <c r="Z237" i="9"/>
  <c r="Z187" i="15"/>
  <c r="Z188" i="15" s="1"/>
  <c r="Y436" i="16"/>
  <c r="Y135" i="16"/>
  <c r="Y86" i="3"/>
  <c r="Y85" i="32"/>
  <c r="Y85" i="7"/>
  <c r="AA35" i="15"/>
  <c r="AA36" i="15" s="1"/>
  <c r="Z135" i="9"/>
  <c r="Z86" i="3"/>
  <c r="Y184" i="9"/>
  <c r="Y135" i="4"/>
  <c r="Y335" i="12"/>
  <c r="Z436" i="16"/>
  <c r="Z437" i="16" s="1"/>
  <c r="Z135" i="15"/>
  <c r="Z136" i="15" s="1"/>
  <c r="Z136" i="10"/>
  <c r="Z237" i="12"/>
  <c r="Y86" i="15"/>
  <c r="Y85" i="6"/>
  <c r="Z86" i="12"/>
  <c r="Z237" i="7"/>
  <c r="Z184" i="16"/>
  <c r="Z185" i="16" s="1"/>
  <c r="Y335" i="11"/>
  <c r="Z35" i="32"/>
  <c r="Z35" i="3"/>
  <c r="Z35" i="7"/>
  <c r="Y236" i="8"/>
  <c r="Z135" i="3"/>
  <c r="Z237" i="5"/>
  <c r="D188" i="4"/>
  <c r="D188" i="14"/>
  <c r="D188" i="15"/>
  <c r="D188" i="3"/>
  <c r="D237" i="5"/>
  <c r="D237" i="6"/>
  <c r="D237" i="8"/>
  <c r="D237" i="7"/>
  <c r="D237" i="9"/>
  <c r="D237" i="10"/>
  <c r="D237" i="11"/>
  <c r="D237" i="16"/>
  <c r="D237" i="12"/>
  <c r="D237" i="32"/>
  <c r="D237" i="52"/>
  <c r="Y136" i="4"/>
  <c r="K85" i="18"/>
  <c r="C87" i="6"/>
  <c r="C87" i="7"/>
  <c r="C87" i="5"/>
  <c r="C87" i="8"/>
  <c r="C87" i="9"/>
  <c r="C87" i="10"/>
  <c r="C87" i="11"/>
  <c r="C87" i="12"/>
  <c r="C87" i="16"/>
  <c r="C87" i="32"/>
  <c r="C87" i="52"/>
  <c r="K331" i="18"/>
  <c r="C337" i="9"/>
  <c r="C337" i="11"/>
  <c r="C337" i="10"/>
  <c r="C337" i="12"/>
  <c r="C337" i="16"/>
  <c r="C337" i="32"/>
  <c r="C337" i="52"/>
  <c r="Z136" i="16"/>
  <c r="Z185" i="6"/>
  <c r="D136" i="4"/>
  <c r="D136" i="14"/>
  <c r="D136" i="15"/>
  <c r="D136" i="3"/>
  <c r="D185" i="6"/>
  <c r="D185" i="5"/>
  <c r="D185" i="7"/>
  <c r="D185" i="8"/>
  <c r="D185" i="9"/>
  <c r="D185" i="10"/>
  <c r="D185" i="11"/>
  <c r="D185" i="12"/>
  <c r="D185" i="16"/>
  <c r="D185" i="52"/>
  <c r="D185" i="32"/>
  <c r="D437" i="9"/>
  <c r="D437" i="10"/>
  <c r="D437" i="11"/>
  <c r="D437" i="12"/>
  <c r="D437" i="32"/>
  <c r="D437" i="16"/>
  <c r="D437" i="52"/>
  <c r="D87" i="4"/>
  <c r="D87" i="14"/>
  <c r="D87" i="15"/>
  <c r="D87" i="3"/>
  <c r="D136" i="6"/>
  <c r="D136" i="5"/>
  <c r="D136" i="7"/>
  <c r="D136" i="8"/>
  <c r="D136" i="9"/>
  <c r="D136" i="10"/>
  <c r="D136" i="12"/>
  <c r="D136" i="11"/>
  <c r="D136" i="16"/>
  <c r="D136" i="52"/>
  <c r="D136" i="32"/>
  <c r="AA35" i="8"/>
  <c r="Y35" i="7"/>
  <c r="Z35" i="15"/>
  <c r="Y436" i="11"/>
  <c r="Y135" i="10"/>
  <c r="Y86" i="14"/>
  <c r="Y85" i="16"/>
  <c r="Y85" i="5"/>
  <c r="Y184" i="7"/>
  <c r="Z184" i="7"/>
  <c r="Z185" i="7" s="1"/>
  <c r="Y335" i="10"/>
  <c r="Z35" i="11"/>
  <c r="Z36" i="11" s="1"/>
  <c r="Z237" i="10"/>
  <c r="Z237" i="32"/>
  <c r="Z335" i="11"/>
  <c r="Z184" i="12"/>
  <c r="Z185" i="12" s="1"/>
  <c r="B87" i="4"/>
  <c r="Z87" i="4" s="1"/>
  <c r="B87" i="14"/>
  <c r="B87" i="15"/>
  <c r="B87" i="3"/>
  <c r="B136" i="6"/>
  <c r="Y136" i="6" s="1"/>
  <c r="B136" i="5"/>
  <c r="Z136" i="5" s="1"/>
  <c r="B136" i="7"/>
  <c r="B136" i="8"/>
  <c r="B136" i="9"/>
  <c r="B136" i="10"/>
  <c r="B136" i="11"/>
  <c r="B136" i="12"/>
  <c r="B136" i="52"/>
  <c r="Y87" i="4" s="1"/>
  <c r="B136" i="16"/>
  <c r="B136" i="32"/>
  <c r="B336" i="9"/>
  <c r="B336" i="10"/>
  <c r="B336" i="12"/>
  <c r="Y336" i="12" s="1"/>
  <c r="B336" i="11"/>
  <c r="Y336" i="11" s="1"/>
  <c r="B336" i="32"/>
  <c r="Z336" i="32" s="1"/>
  <c r="B336" i="16"/>
  <c r="B336" i="52"/>
  <c r="Z237" i="8"/>
  <c r="Z237" i="16"/>
  <c r="Z86" i="16"/>
  <c r="B36" i="4"/>
  <c r="AA36" i="4" s="1"/>
  <c r="B36" i="14"/>
  <c r="Y36" i="14" s="1"/>
  <c r="B36" i="15"/>
  <c r="B36" i="3"/>
  <c r="B36" i="5"/>
  <c r="Z36" i="5" s="1"/>
  <c r="B36" i="7"/>
  <c r="Y36" i="7" s="1"/>
  <c r="B36" i="6"/>
  <c r="B36" i="8"/>
  <c r="Y36" i="8" s="1"/>
  <c r="B36" i="9"/>
  <c r="B36" i="10"/>
  <c r="Y36" i="10" s="1"/>
  <c r="B36" i="12"/>
  <c r="B36" i="11"/>
  <c r="B36" i="52"/>
  <c r="AA36" i="52" s="1"/>
  <c r="B36" i="16"/>
  <c r="Y36" i="16" s="1"/>
  <c r="B36" i="32"/>
  <c r="Y35" i="32"/>
  <c r="AA35" i="32"/>
  <c r="Z185" i="32"/>
  <c r="AA35" i="5"/>
  <c r="Y436" i="10"/>
  <c r="Y135" i="9"/>
  <c r="Y86" i="4"/>
  <c r="Y85" i="12"/>
  <c r="Z135" i="7"/>
  <c r="Z136" i="7" s="1"/>
  <c r="Z436" i="32"/>
  <c r="Z437" i="32" s="1"/>
  <c r="Y184" i="32"/>
  <c r="Y184" i="6"/>
  <c r="Y335" i="9"/>
  <c r="AA35" i="11"/>
  <c r="AA36" i="11" s="1"/>
  <c r="Z35" i="8"/>
  <c r="AA35" i="6"/>
  <c r="AA36" i="6" s="1"/>
  <c r="Y236" i="5"/>
  <c r="Z85" i="8"/>
  <c r="Z86" i="8" s="1"/>
  <c r="G431" i="18"/>
  <c r="I432" i="18"/>
  <c r="G331" i="18"/>
  <c r="I332" i="18"/>
  <c r="I234" i="18"/>
  <c r="G233" i="18"/>
  <c r="G182" i="18"/>
  <c r="I183" i="18"/>
  <c r="I135" i="18"/>
  <c r="G134" i="18"/>
  <c r="G85" i="18"/>
  <c r="I86" i="18"/>
  <c r="Z87" i="6" l="1"/>
  <c r="Z87" i="7"/>
  <c r="B87" i="6"/>
  <c r="B87" i="5"/>
  <c r="Y87" i="5" s="1"/>
  <c r="B87" i="7"/>
  <c r="B87" i="8"/>
  <c r="B87" i="10"/>
  <c r="B87" i="9"/>
  <c r="Z87" i="9" s="1"/>
  <c r="B87" i="11"/>
  <c r="B87" i="12"/>
  <c r="Y87" i="12" s="1"/>
  <c r="B87" i="16"/>
  <c r="Y87" i="16" s="1"/>
  <c r="B87" i="32"/>
  <c r="Y87" i="32" s="1"/>
  <c r="B87" i="52"/>
  <c r="Y136" i="12"/>
  <c r="B438" i="9"/>
  <c r="Y438" i="9" s="1"/>
  <c r="B438" i="10"/>
  <c r="B438" i="12"/>
  <c r="Y438" i="12" s="1"/>
  <c r="B438" i="11"/>
  <c r="Y438" i="11" s="1"/>
  <c r="B438" i="32"/>
  <c r="Y438" i="32" s="1"/>
  <c r="B438" i="16"/>
  <c r="B438" i="52"/>
  <c r="Z438" i="52" s="1"/>
  <c r="Y36" i="11"/>
  <c r="Y36" i="3"/>
  <c r="Y336" i="10"/>
  <c r="Y136" i="11"/>
  <c r="Y87" i="15"/>
  <c r="Z36" i="3"/>
  <c r="Z438" i="16"/>
  <c r="Z36" i="6"/>
  <c r="Z36" i="10"/>
  <c r="Y185" i="7"/>
  <c r="Z336" i="16"/>
  <c r="Z136" i="12"/>
  <c r="Z36" i="16"/>
  <c r="Y86" i="9"/>
  <c r="Z437" i="10"/>
  <c r="Z438" i="10" s="1"/>
  <c r="Z137" i="16"/>
  <c r="B88" i="4"/>
  <c r="B88" i="14"/>
  <c r="B88" i="15"/>
  <c r="Y88" i="15" s="1"/>
  <c r="B88" i="3"/>
  <c r="B137" i="6"/>
  <c r="B137" i="5"/>
  <c r="Z137" i="5" s="1"/>
  <c r="B137" i="8"/>
  <c r="B137" i="7"/>
  <c r="B137" i="9"/>
  <c r="B137" i="10"/>
  <c r="B137" i="11"/>
  <c r="Y137" i="11" s="1"/>
  <c r="B137" i="12"/>
  <c r="B137" i="16"/>
  <c r="B137" i="32"/>
  <c r="B137" i="52"/>
  <c r="K432" i="18"/>
  <c r="C439" i="9"/>
  <c r="C439" i="10"/>
  <c r="C439" i="11"/>
  <c r="C439" i="12"/>
  <c r="C439" i="16"/>
  <c r="C439" i="32"/>
  <c r="C439" i="52"/>
  <c r="Z36" i="7"/>
  <c r="K135" i="18"/>
  <c r="C89" i="4"/>
  <c r="C89" i="14"/>
  <c r="C89" i="15"/>
  <c r="C89" i="3"/>
  <c r="C138" i="5"/>
  <c r="C138" i="6"/>
  <c r="C138" i="7"/>
  <c r="C138" i="8"/>
  <c r="C138" i="9"/>
  <c r="C138" i="10"/>
  <c r="C138" i="11"/>
  <c r="C138" i="12"/>
  <c r="C138" i="16"/>
  <c r="C138" i="32"/>
  <c r="C138" i="52"/>
  <c r="K183" i="18"/>
  <c r="C138" i="4"/>
  <c r="C138" i="14"/>
  <c r="C138" i="15"/>
  <c r="C138" i="3"/>
  <c r="C187" i="6"/>
  <c r="C187" i="5"/>
  <c r="C187" i="7"/>
  <c r="C187" i="8"/>
  <c r="C187" i="9"/>
  <c r="C187" i="10"/>
  <c r="C187" i="11"/>
  <c r="C187" i="12"/>
  <c r="C187" i="32"/>
  <c r="C187" i="16"/>
  <c r="C187" i="52"/>
  <c r="AA36" i="5"/>
  <c r="AA37" i="5" s="1"/>
  <c r="Y36" i="12"/>
  <c r="Y36" i="15"/>
  <c r="Z185" i="9"/>
  <c r="Y336" i="9"/>
  <c r="Y136" i="10"/>
  <c r="Y87" i="14"/>
  <c r="Z36" i="15"/>
  <c r="Z37" i="15" s="1"/>
  <c r="Z36" i="32"/>
  <c r="Z185" i="8"/>
  <c r="Z186" i="8" s="1"/>
  <c r="Z87" i="5"/>
  <c r="Y437" i="16"/>
  <c r="Z438" i="9"/>
  <c r="Z186" i="11"/>
  <c r="Z336" i="52"/>
  <c r="Y185" i="32"/>
  <c r="Y185" i="5"/>
  <c r="Z136" i="8"/>
  <c r="Z137" i="8" s="1"/>
  <c r="AA36" i="12"/>
  <c r="Y86" i="32"/>
  <c r="Y86" i="8"/>
  <c r="B137" i="4"/>
  <c r="B137" i="14"/>
  <c r="B137" i="15"/>
  <c r="B137" i="3"/>
  <c r="B186" i="6"/>
  <c r="B186" i="5"/>
  <c r="B186" i="7"/>
  <c r="B186" i="8"/>
  <c r="B186" i="9"/>
  <c r="B186" i="10"/>
  <c r="B186" i="11"/>
  <c r="B186" i="12"/>
  <c r="B186" i="16"/>
  <c r="B186" i="32"/>
  <c r="B186" i="52"/>
  <c r="D87" i="5"/>
  <c r="D87" i="6"/>
  <c r="D87" i="7"/>
  <c r="D87" i="8"/>
  <c r="D87" i="9"/>
  <c r="D87" i="10"/>
  <c r="D87" i="11"/>
  <c r="D87" i="12"/>
  <c r="D87" i="16"/>
  <c r="D87" i="52"/>
  <c r="D87" i="32"/>
  <c r="Z336" i="12"/>
  <c r="Z36" i="9"/>
  <c r="Z36" i="4"/>
  <c r="Y86" i="6"/>
  <c r="Z186" i="32"/>
  <c r="Z438" i="32"/>
  <c r="Y36" i="9"/>
  <c r="Y136" i="8"/>
  <c r="Z186" i="6"/>
  <c r="Z186" i="16"/>
  <c r="Z137" i="10"/>
  <c r="Z136" i="11"/>
  <c r="Z87" i="11"/>
  <c r="B37" i="4"/>
  <c r="B37" i="14"/>
  <c r="Y37" i="14" s="1"/>
  <c r="B37" i="15"/>
  <c r="B37" i="3"/>
  <c r="B37" i="5"/>
  <c r="B37" i="6"/>
  <c r="Y37" i="6" s="1"/>
  <c r="B37" i="7"/>
  <c r="B37" i="8"/>
  <c r="B37" i="9"/>
  <c r="B37" i="10"/>
  <c r="Y37" i="10" s="1"/>
  <c r="B37" i="11"/>
  <c r="B37" i="16"/>
  <c r="B37" i="52"/>
  <c r="AA37" i="52" s="1"/>
  <c r="B37" i="12"/>
  <c r="Y37" i="12" s="1"/>
  <c r="B37" i="32"/>
  <c r="Y86" i="5"/>
  <c r="AA36" i="7"/>
  <c r="AA37" i="7" s="1"/>
  <c r="Z87" i="8"/>
  <c r="Y136" i="9"/>
  <c r="B189" i="4"/>
  <c r="B189" i="15"/>
  <c r="Y189" i="15" s="1"/>
  <c r="B189" i="14"/>
  <c r="B189" i="3"/>
  <c r="B238" i="5"/>
  <c r="Z238" i="5" s="1"/>
  <c r="B238" i="6"/>
  <c r="B238" i="8"/>
  <c r="B238" i="7"/>
  <c r="B238" i="9"/>
  <c r="B238" i="11"/>
  <c r="Y238" i="11" s="1"/>
  <c r="B238" i="12"/>
  <c r="Z238" i="12" s="1"/>
  <c r="B238" i="16"/>
  <c r="B238" i="32"/>
  <c r="B238" i="52"/>
  <c r="Z238" i="52" s="1"/>
  <c r="B238" i="10"/>
  <c r="Y36" i="4"/>
  <c r="Z186" i="12"/>
  <c r="K234" i="18"/>
  <c r="C190" i="4"/>
  <c r="C190" i="14"/>
  <c r="C190" i="15"/>
  <c r="C190" i="3"/>
  <c r="C239" i="5"/>
  <c r="C239" i="6"/>
  <c r="C239" i="7"/>
  <c r="C239" i="9"/>
  <c r="C239" i="10"/>
  <c r="C239" i="8"/>
  <c r="C239" i="12"/>
  <c r="C239" i="11"/>
  <c r="C239" i="32"/>
  <c r="C239" i="16"/>
  <c r="C239" i="52"/>
  <c r="Z87" i="16"/>
  <c r="Y336" i="16"/>
  <c r="Y136" i="32"/>
  <c r="Y136" i="7"/>
  <c r="Z336" i="11"/>
  <c r="AA36" i="14"/>
  <c r="Z437" i="12"/>
  <c r="Z438" i="12" s="1"/>
  <c r="Z136" i="3"/>
  <c r="Z137" i="3" s="1"/>
  <c r="Z238" i="7"/>
  <c r="Z87" i="3"/>
  <c r="Z88" i="3" s="1"/>
  <c r="AA36" i="9"/>
  <c r="AA37" i="9" s="1"/>
  <c r="D189" i="4"/>
  <c r="D189" i="14"/>
  <c r="D189" i="15"/>
  <c r="D189" i="3"/>
  <c r="D238" i="5"/>
  <c r="D238" i="6"/>
  <c r="D238" i="8"/>
  <c r="D238" i="7"/>
  <c r="D238" i="9"/>
  <c r="D238" i="10"/>
  <c r="D238" i="11"/>
  <c r="D238" i="12"/>
  <c r="D238" i="32"/>
  <c r="D238" i="52"/>
  <c r="D238" i="16"/>
  <c r="Y437" i="11"/>
  <c r="Y185" i="11"/>
  <c r="Y136" i="15"/>
  <c r="Z36" i="12"/>
  <c r="Z237" i="6"/>
  <c r="D37" i="4"/>
  <c r="D37" i="14"/>
  <c r="D37" i="15"/>
  <c r="D37" i="3"/>
  <c r="D37" i="5"/>
  <c r="D37" i="6"/>
  <c r="D37" i="7"/>
  <c r="D37" i="8"/>
  <c r="D37" i="9"/>
  <c r="D37" i="10"/>
  <c r="D37" i="11"/>
  <c r="D37" i="16"/>
  <c r="D37" i="12"/>
  <c r="D37" i="32"/>
  <c r="D37" i="52"/>
  <c r="I38" i="18"/>
  <c r="C38" i="4"/>
  <c r="C38" i="14"/>
  <c r="C38" i="15"/>
  <c r="C38" i="3"/>
  <c r="C38" i="6"/>
  <c r="C38" i="5"/>
  <c r="C38" i="7"/>
  <c r="C38" i="8"/>
  <c r="C38" i="9"/>
  <c r="C38" i="10"/>
  <c r="C38" i="11"/>
  <c r="C38" i="12"/>
  <c r="C38" i="16"/>
  <c r="C38" i="32"/>
  <c r="C38" i="52"/>
  <c r="K37" i="18"/>
  <c r="G37" i="18"/>
  <c r="Z87" i="14"/>
  <c r="Z88" i="14" s="1"/>
  <c r="Y86" i="16"/>
  <c r="Z86" i="32"/>
  <c r="Z87" i="32" s="1"/>
  <c r="AA37" i="11"/>
  <c r="Z238" i="10"/>
  <c r="Z137" i="7"/>
  <c r="K86" i="18"/>
  <c r="C88" i="5"/>
  <c r="C88" i="6"/>
  <c r="C88" i="7"/>
  <c r="C88" i="8"/>
  <c r="C88" i="9"/>
  <c r="C88" i="10"/>
  <c r="C88" i="11"/>
  <c r="C88" i="16"/>
  <c r="C88" i="32"/>
  <c r="C88" i="52"/>
  <c r="C88" i="12"/>
  <c r="K332" i="18"/>
  <c r="C338" i="9"/>
  <c r="C338" i="10"/>
  <c r="C338" i="11"/>
  <c r="C338" i="12"/>
  <c r="C338" i="16"/>
  <c r="C338" i="32"/>
  <c r="C338" i="52"/>
  <c r="Z36" i="8"/>
  <c r="Z37" i="8" s="1"/>
  <c r="Y36" i="32"/>
  <c r="AA36" i="32"/>
  <c r="Y36" i="6"/>
  <c r="Z238" i="16"/>
  <c r="Y336" i="32"/>
  <c r="Y136" i="16"/>
  <c r="Y136" i="5"/>
  <c r="Z238" i="32"/>
  <c r="AA36" i="8"/>
  <c r="AA37" i="8" s="1"/>
  <c r="Z87" i="12"/>
  <c r="Z136" i="9"/>
  <c r="Z137" i="9" s="1"/>
  <c r="Z189" i="15"/>
  <c r="Z36" i="14"/>
  <c r="Y437" i="9"/>
  <c r="Z188" i="14"/>
  <c r="Z189" i="14" s="1"/>
  <c r="Y185" i="10"/>
  <c r="Z36" i="52"/>
  <c r="Z37" i="52" s="1"/>
  <c r="Z136" i="32"/>
  <c r="Z137" i="32" s="1"/>
  <c r="Z336" i="9"/>
  <c r="Z337" i="9" s="1"/>
  <c r="Y86" i="11"/>
  <c r="Y237" i="7"/>
  <c r="Z237" i="11"/>
  <c r="Z238" i="9"/>
  <c r="Z87" i="10"/>
  <c r="Z189" i="3"/>
  <c r="Z137" i="14"/>
  <c r="AA36" i="16"/>
  <c r="AA37" i="16" s="1"/>
  <c r="Z87" i="15"/>
  <c r="Z88" i="15" s="1"/>
  <c r="Y86" i="10"/>
  <c r="Z186" i="52"/>
  <c r="Z136" i="52"/>
  <c r="Z137" i="52" s="1"/>
  <c r="B337" i="9"/>
  <c r="B337" i="10"/>
  <c r="Z337" i="10" s="1"/>
  <c r="B337" i="11"/>
  <c r="Y337" i="11" s="1"/>
  <c r="B337" i="16"/>
  <c r="Y337" i="16" s="1"/>
  <c r="B337" i="12"/>
  <c r="Y337" i="12" s="1"/>
  <c r="B337" i="32"/>
  <c r="B337" i="52"/>
  <c r="D337" i="9"/>
  <c r="D337" i="10"/>
  <c r="D337" i="11"/>
  <c r="D337" i="12"/>
  <c r="D337" i="32"/>
  <c r="D337" i="16"/>
  <c r="D337" i="52"/>
  <c r="AA36" i="10"/>
  <c r="AA37" i="10" s="1"/>
  <c r="Y36" i="5"/>
  <c r="Y87" i="3"/>
  <c r="Z137" i="15"/>
  <c r="Z137" i="4"/>
  <c r="Z136" i="6"/>
  <c r="Z137" i="6" s="1"/>
  <c r="AA37" i="3"/>
  <c r="D137" i="4"/>
  <c r="D137" i="15"/>
  <c r="D137" i="14"/>
  <c r="D137" i="3"/>
  <c r="D186" i="5"/>
  <c r="D186" i="6"/>
  <c r="D186" i="7"/>
  <c r="D186" i="8"/>
  <c r="D186" i="9"/>
  <c r="D186" i="11"/>
  <c r="D186" i="10"/>
  <c r="D186" i="12"/>
  <c r="D186" i="16"/>
  <c r="D186" i="32"/>
  <c r="D186" i="52"/>
  <c r="Z186" i="10"/>
  <c r="Z186" i="5"/>
  <c r="D438" i="9"/>
  <c r="D438" i="10"/>
  <c r="D438" i="11"/>
  <c r="D438" i="12"/>
  <c r="D438" i="16"/>
  <c r="D438" i="32"/>
  <c r="D438" i="52"/>
  <c r="D88" i="4"/>
  <c r="D88" i="14"/>
  <c r="D88" i="15"/>
  <c r="D88" i="3"/>
  <c r="D137" i="5"/>
  <c r="D137" i="6"/>
  <c r="D137" i="7"/>
  <c r="D137" i="8"/>
  <c r="D137" i="9"/>
  <c r="D137" i="10"/>
  <c r="D137" i="11"/>
  <c r="D137" i="16"/>
  <c r="D137" i="12"/>
  <c r="D137" i="32"/>
  <c r="D137" i="52"/>
  <c r="Y86" i="7"/>
  <c r="I433" i="18"/>
  <c r="G432" i="18"/>
  <c r="I333" i="18"/>
  <c r="G332" i="18"/>
  <c r="I235" i="18"/>
  <c r="G234" i="18"/>
  <c r="I184" i="18"/>
  <c r="G183" i="18"/>
  <c r="I136" i="18"/>
  <c r="G135" i="18"/>
  <c r="G86" i="18"/>
  <c r="I87" i="18"/>
  <c r="Z138" i="5" l="1"/>
  <c r="B190" i="4"/>
  <c r="Y190" i="4" s="1"/>
  <c r="B190" i="14"/>
  <c r="Y190" i="14" s="1"/>
  <c r="B190" i="15"/>
  <c r="Y190" i="15" s="1"/>
  <c r="B190" i="3"/>
  <c r="Y190" i="3" s="1"/>
  <c r="B239" i="5"/>
  <c r="Y239" i="5" s="1"/>
  <c r="B239" i="6"/>
  <c r="B239" i="7"/>
  <c r="Y239" i="7" s="1"/>
  <c r="B239" i="8"/>
  <c r="Y239" i="8" s="1"/>
  <c r="B239" i="9"/>
  <c r="Y239" i="9" s="1"/>
  <c r="B239" i="10"/>
  <c r="Y239" i="10" s="1"/>
  <c r="B239" i="11"/>
  <c r="Y239" i="11" s="1"/>
  <c r="B239" i="12"/>
  <c r="Y239" i="12" s="1"/>
  <c r="B239" i="16"/>
  <c r="B239" i="52"/>
  <c r="B239" i="32"/>
  <c r="Y239" i="32" s="1"/>
  <c r="Y337" i="32"/>
  <c r="Z239" i="9"/>
  <c r="AA37" i="6"/>
  <c r="Z37" i="12"/>
  <c r="Y238" i="7"/>
  <c r="Y37" i="16"/>
  <c r="Y37" i="3"/>
  <c r="Z37" i="4"/>
  <c r="Y186" i="16"/>
  <c r="Y186" i="6"/>
  <c r="AA37" i="12"/>
  <c r="Y137" i="9"/>
  <c r="Y88" i="4"/>
  <c r="Y87" i="8"/>
  <c r="Z337" i="32"/>
  <c r="Z138" i="4"/>
  <c r="B138" i="4"/>
  <c r="B138" i="14"/>
  <c r="B138" i="15"/>
  <c r="B138" i="3"/>
  <c r="Y138" i="3" s="1"/>
  <c r="B187" i="5"/>
  <c r="Y187" i="5" s="1"/>
  <c r="B187" i="6"/>
  <c r="B187" i="7"/>
  <c r="B187" i="8"/>
  <c r="Y187" i="8" s="1"/>
  <c r="B187" i="10"/>
  <c r="B187" i="11"/>
  <c r="Y187" i="11" s="1"/>
  <c r="B187" i="9"/>
  <c r="B187" i="12"/>
  <c r="Y187" i="12" s="1"/>
  <c r="B187" i="16"/>
  <c r="Y187" i="16" s="1"/>
  <c r="B187" i="32"/>
  <c r="Y187" i="32" s="1"/>
  <c r="B187" i="52"/>
  <c r="Z190" i="3"/>
  <c r="K235" i="18"/>
  <c r="C191" i="4"/>
  <c r="C191" i="14"/>
  <c r="C191" i="15"/>
  <c r="C191" i="3"/>
  <c r="C240" i="5"/>
  <c r="C240" i="6"/>
  <c r="C240" i="8"/>
  <c r="C240" i="7"/>
  <c r="C240" i="9"/>
  <c r="C240" i="10"/>
  <c r="C240" i="11"/>
  <c r="C240" i="16"/>
  <c r="C240" i="12"/>
  <c r="C240" i="52"/>
  <c r="C240" i="32"/>
  <c r="Z238" i="11"/>
  <c r="Z239" i="11" s="1"/>
  <c r="Z38" i="52"/>
  <c r="AA37" i="14"/>
  <c r="Y238" i="10"/>
  <c r="Y238" i="8"/>
  <c r="Y37" i="11"/>
  <c r="Y37" i="15"/>
  <c r="Z187" i="6"/>
  <c r="Z37" i="9"/>
  <c r="Y186" i="12"/>
  <c r="Y137" i="3"/>
  <c r="Z37" i="11"/>
  <c r="D439" i="9"/>
  <c r="D439" i="10"/>
  <c r="D439" i="11"/>
  <c r="D439" i="12"/>
  <c r="D439" i="32"/>
  <c r="D439" i="16"/>
  <c r="D439" i="52"/>
  <c r="Y137" i="7"/>
  <c r="AA37" i="15"/>
  <c r="Z137" i="12"/>
  <c r="Y438" i="16"/>
  <c r="Y87" i="9"/>
  <c r="Y87" i="7"/>
  <c r="Z239" i="32"/>
  <c r="D338" i="9"/>
  <c r="D338" i="10"/>
  <c r="D338" i="12"/>
  <c r="D338" i="11"/>
  <c r="D338" i="32"/>
  <c r="D338" i="16"/>
  <c r="D338" i="52"/>
  <c r="Z337" i="11"/>
  <c r="Y238" i="6"/>
  <c r="Z337" i="12"/>
  <c r="Y186" i="11"/>
  <c r="Y137" i="15"/>
  <c r="Y137" i="8"/>
  <c r="Z337" i="16"/>
  <c r="Z37" i="3"/>
  <c r="Y238" i="32"/>
  <c r="Y238" i="5"/>
  <c r="Y37" i="9"/>
  <c r="Y37" i="4"/>
  <c r="Y186" i="10"/>
  <c r="Y137" i="14"/>
  <c r="Z186" i="9"/>
  <c r="Z187" i="9" s="1"/>
  <c r="Y137" i="32"/>
  <c r="Y137" i="5"/>
  <c r="Y87" i="6"/>
  <c r="Z438" i="11"/>
  <c r="Z439" i="11" s="1"/>
  <c r="K87" i="18"/>
  <c r="C89" i="5"/>
  <c r="C89" i="6"/>
  <c r="C89" i="7"/>
  <c r="C89" i="8"/>
  <c r="C89" i="9"/>
  <c r="C89" i="10"/>
  <c r="C89" i="11"/>
  <c r="C89" i="16"/>
  <c r="C89" i="12"/>
  <c r="C89" i="32"/>
  <c r="C89" i="52"/>
  <c r="Z138" i="15"/>
  <c r="B89" i="4"/>
  <c r="B89" i="14"/>
  <c r="Y89" i="14" s="1"/>
  <c r="B89" i="15"/>
  <c r="B89" i="3"/>
  <c r="B138" i="5"/>
  <c r="Y138" i="5" s="1"/>
  <c r="B138" i="6"/>
  <c r="Y138" i="6" s="1"/>
  <c r="B138" i="7"/>
  <c r="B138" i="8"/>
  <c r="B138" i="9"/>
  <c r="B138" i="11"/>
  <c r="Y138" i="11" s="1"/>
  <c r="B138" i="12"/>
  <c r="B138" i="16"/>
  <c r="Y138" i="16" s="1"/>
  <c r="B138" i="10"/>
  <c r="Y138" i="10" s="1"/>
  <c r="B138" i="32"/>
  <c r="Y138" i="32" s="1"/>
  <c r="B138" i="52"/>
  <c r="Y337" i="10"/>
  <c r="Y238" i="16"/>
  <c r="Y189" i="3"/>
  <c r="Y37" i="8"/>
  <c r="Y186" i="9"/>
  <c r="Y137" i="4"/>
  <c r="Z187" i="8"/>
  <c r="Y137" i="16"/>
  <c r="Y137" i="6"/>
  <c r="Z87" i="52"/>
  <c r="B88" i="5"/>
  <c r="B88" i="6"/>
  <c r="B88" i="7"/>
  <c r="Y88" i="7" s="1"/>
  <c r="B88" i="9"/>
  <c r="B88" i="8"/>
  <c r="Z88" i="8" s="1"/>
  <c r="B88" i="10"/>
  <c r="Z88" i="10" s="1"/>
  <c r="B88" i="11"/>
  <c r="Z88" i="11" s="1"/>
  <c r="B88" i="16"/>
  <c r="B88" i="12"/>
  <c r="B88" i="32"/>
  <c r="Z88" i="32" s="1"/>
  <c r="B88" i="52"/>
  <c r="B439" i="9"/>
  <c r="Y439" i="9" s="1"/>
  <c r="B439" i="10"/>
  <c r="Y439" i="10" s="1"/>
  <c r="B439" i="11"/>
  <c r="Y439" i="11" s="1"/>
  <c r="B439" i="16"/>
  <c r="Z439" i="16" s="1"/>
  <c r="B439" i="12"/>
  <c r="Y439" i="12" s="1"/>
  <c r="B439" i="52"/>
  <c r="Z439" i="52" s="1"/>
  <c r="B439" i="32"/>
  <c r="Y439" i="32" s="1"/>
  <c r="K136" i="18"/>
  <c r="C90" i="4"/>
  <c r="C90" i="14"/>
  <c r="C90" i="15"/>
  <c r="C139" i="6"/>
  <c r="C139" i="5"/>
  <c r="C90" i="3"/>
  <c r="C139" i="7"/>
  <c r="C139" i="8"/>
  <c r="C139" i="9"/>
  <c r="C139" i="10"/>
  <c r="C139" i="12"/>
  <c r="C139" i="11"/>
  <c r="C139" i="16"/>
  <c r="C139" i="52"/>
  <c r="C139" i="32"/>
  <c r="K433" i="18"/>
  <c r="C440" i="9"/>
  <c r="C440" i="10"/>
  <c r="C440" i="11"/>
  <c r="C440" i="12"/>
  <c r="C440" i="32"/>
  <c r="C440" i="16"/>
  <c r="C440" i="52"/>
  <c r="Y337" i="9"/>
  <c r="Z138" i="14"/>
  <c r="Z37" i="14"/>
  <c r="Z89" i="3"/>
  <c r="Y238" i="12"/>
  <c r="Y189" i="14"/>
  <c r="Y37" i="32"/>
  <c r="AA37" i="32"/>
  <c r="Y37" i="7"/>
  <c r="Z137" i="11"/>
  <c r="Z238" i="8"/>
  <c r="Z239" i="8" s="1"/>
  <c r="Y186" i="8"/>
  <c r="Z337" i="52"/>
  <c r="Z37" i="32"/>
  <c r="Y137" i="12"/>
  <c r="Y88" i="3"/>
  <c r="Z37" i="16"/>
  <c r="Z37" i="10"/>
  <c r="Y438" i="10"/>
  <c r="Y87" i="11"/>
  <c r="Z88" i="4"/>
  <c r="Z89" i="4" s="1"/>
  <c r="Z138" i="52"/>
  <c r="Z239" i="16"/>
  <c r="D88" i="5"/>
  <c r="D88" i="6"/>
  <c r="D88" i="7"/>
  <c r="D88" i="8"/>
  <c r="D88" i="9"/>
  <c r="D88" i="10"/>
  <c r="D88" i="11"/>
  <c r="D88" i="16"/>
  <c r="D88" i="12"/>
  <c r="D88" i="32"/>
  <c r="D88" i="52"/>
  <c r="Z239" i="7"/>
  <c r="Z88" i="16"/>
  <c r="D190" i="4"/>
  <c r="D190" i="14"/>
  <c r="D190" i="15"/>
  <c r="D190" i="3"/>
  <c r="D239" i="5"/>
  <c r="D239" i="6"/>
  <c r="D239" i="7"/>
  <c r="D239" i="8"/>
  <c r="D239" i="9"/>
  <c r="D239" i="10"/>
  <c r="D239" i="11"/>
  <c r="D239" i="12"/>
  <c r="D239" i="32"/>
  <c r="D239" i="16"/>
  <c r="D239" i="52"/>
  <c r="Z138" i="10"/>
  <c r="Z187" i="32"/>
  <c r="Y186" i="7"/>
  <c r="Z187" i="11"/>
  <c r="D138" i="4"/>
  <c r="D138" i="14"/>
  <c r="D138" i="15"/>
  <c r="D138" i="3"/>
  <c r="D187" i="6"/>
  <c r="D187" i="5"/>
  <c r="D187" i="7"/>
  <c r="D187" i="8"/>
  <c r="D187" i="9"/>
  <c r="D187" i="10"/>
  <c r="D187" i="11"/>
  <c r="D187" i="12"/>
  <c r="D187" i="16"/>
  <c r="D187" i="32"/>
  <c r="D187" i="52"/>
  <c r="D89" i="4"/>
  <c r="D89" i="14"/>
  <c r="D89" i="15"/>
  <c r="D89" i="3"/>
  <c r="D138" i="6"/>
  <c r="D138" i="5"/>
  <c r="D138" i="7"/>
  <c r="D138" i="8"/>
  <c r="D138" i="9"/>
  <c r="D138" i="10"/>
  <c r="D138" i="11"/>
  <c r="D138" i="12"/>
  <c r="D138" i="52"/>
  <c r="D138" i="16"/>
  <c r="D138" i="32"/>
  <c r="Z37" i="6"/>
  <c r="Z88" i="6"/>
  <c r="B338" i="9"/>
  <c r="B338" i="10"/>
  <c r="Y338" i="10" s="1"/>
  <c r="B338" i="11"/>
  <c r="Y338" i="11" s="1"/>
  <c r="B338" i="12"/>
  <c r="Y338" i="12" s="1"/>
  <c r="B338" i="32"/>
  <c r="Y338" i="32" s="1"/>
  <c r="B338" i="52"/>
  <c r="B338" i="16"/>
  <c r="Y338" i="16" s="1"/>
  <c r="K333" i="18"/>
  <c r="C339" i="9"/>
  <c r="C339" i="10"/>
  <c r="C339" i="11"/>
  <c r="C339" i="12"/>
  <c r="C339" i="16"/>
  <c r="C339" i="32"/>
  <c r="C339" i="52"/>
  <c r="Z338" i="9"/>
  <c r="B38" i="4"/>
  <c r="B38" i="14"/>
  <c r="B38" i="15"/>
  <c r="Y38" i="15" s="1"/>
  <c r="B38" i="3"/>
  <c r="Y38" i="3" s="1"/>
  <c r="B38" i="5"/>
  <c r="Y38" i="5" s="1"/>
  <c r="B38" i="6"/>
  <c r="B38" i="7"/>
  <c r="Y38" i="7" s="1"/>
  <c r="B38" i="8"/>
  <c r="Y38" i="8" s="1"/>
  <c r="B38" i="9"/>
  <c r="AA38" i="9" s="1"/>
  <c r="B38" i="10"/>
  <c r="AA38" i="10" s="1"/>
  <c r="B38" i="11"/>
  <c r="Y38" i="11" s="1"/>
  <c r="B38" i="16"/>
  <c r="Y38" i="16" s="1"/>
  <c r="B38" i="12"/>
  <c r="Y38" i="12" s="1"/>
  <c r="B38" i="52"/>
  <c r="Y38" i="10" s="1"/>
  <c r="B38" i="32"/>
  <c r="K184" i="18"/>
  <c r="C139" i="4"/>
  <c r="C139" i="14"/>
  <c r="C139" i="15"/>
  <c r="C139" i="3"/>
  <c r="C188" i="6"/>
  <c r="C188" i="5"/>
  <c r="C188" i="7"/>
  <c r="C188" i="8"/>
  <c r="C188" i="9"/>
  <c r="C188" i="10"/>
  <c r="C188" i="11"/>
  <c r="C188" i="12"/>
  <c r="C188" i="16"/>
  <c r="C188" i="32"/>
  <c r="C188" i="52"/>
  <c r="Z187" i="10"/>
  <c r="Z187" i="52"/>
  <c r="Z138" i="9"/>
  <c r="Z138" i="7"/>
  <c r="D38" i="4"/>
  <c r="D38" i="14"/>
  <c r="D38" i="15"/>
  <c r="D38" i="3"/>
  <c r="D38" i="5"/>
  <c r="D38" i="6"/>
  <c r="D38" i="7"/>
  <c r="D38" i="8"/>
  <c r="D38" i="9"/>
  <c r="D38" i="10"/>
  <c r="D38" i="12"/>
  <c r="D38" i="11"/>
  <c r="D38" i="16"/>
  <c r="D38" i="52"/>
  <c r="D38" i="32"/>
  <c r="I39" i="18"/>
  <c r="C39" i="4"/>
  <c r="C39" i="14"/>
  <c r="C39" i="15"/>
  <c r="C39" i="3"/>
  <c r="C39" i="5"/>
  <c r="C39" i="6"/>
  <c r="C39" i="7"/>
  <c r="C39" i="8"/>
  <c r="C39" i="9"/>
  <c r="C39" i="10"/>
  <c r="C39" i="11"/>
  <c r="C39" i="16"/>
  <c r="C39" i="12"/>
  <c r="C39" i="32"/>
  <c r="C39" i="52"/>
  <c r="K38" i="18"/>
  <c r="G38" i="18"/>
  <c r="Z238" i="6"/>
  <c r="Z239" i="6" s="1"/>
  <c r="Z187" i="12"/>
  <c r="Y238" i="9"/>
  <c r="Y189" i="4"/>
  <c r="Y37" i="5"/>
  <c r="Z187" i="16"/>
  <c r="Y186" i="32"/>
  <c r="Y186" i="5"/>
  <c r="Z439" i="9"/>
  <c r="Z186" i="7"/>
  <c r="Z187" i="7" s="1"/>
  <c r="Z37" i="7"/>
  <c r="Z38" i="7" s="1"/>
  <c r="Y137" i="10"/>
  <c r="Y88" i="14"/>
  <c r="Z189" i="4"/>
  <c r="Z190" i="4" s="1"/>
  <c r="Y87" i="10"/>
  <c r="Z37" i="5"/>
  <c r="Z38" i="5" s="1"/>
  <c r="AA37" i="4"/>
  <c r="AA38" i="4" s="1"/>
  <c r="G433" i="18"/>
  <c r="I434" i="18"/>
  <c r="G333" i="18"/>
  <c r="I334" i="18"/>
  <c r="G235" i="18"/>
  <c r="I236" i="18"/>
  <c r="I185" i="18"/>
  <c r="G184" i="18"/>
  <c r="G136" i="18"/>
  <c r="I137" i="18"/>
  <c r="G87" i="18"/>
  <c r="I88" i="18"/>
  <c r="AA39" i="10" l="1"/>
  <c r="AA39" i="9"/>
  <c r="B39" i="4"/>
  <c r="B39" i="14"/>
  <c r="B39" i="15"/>
  <c r="B39" i="5"/>
  <c r="B39" i="3"/>
  <c r="Y39" i="3" s="1"/>
  <c r="B39" i="6"/>
  <c r="B39" i="7"/>
  <c r="B39" i="8"/>
  <c r="Y39" i="8" s="1"/>
  <c r="B39" i="9"/>
  <c r="B39" i="10"/>
  <c r="B39" i="11"/>
  <c r="Y39" i="11" s="1"/>
  <c r="B39" i="12"/>
  <c r="B39" i="16"/>
  <c r="Y39" i="16" s="1"/>
  <c r="B39" i="52"/>
  <c r="B39" i="32"/>
  <c r="K137" i="18"/>
  <c r="C91" i="4"/>
  <c r="C91" i="14"/>
  <c r="C91" i="15"/>
  <c r="C91" i="3"/>
  <c r="C140" i="5"/>
  <c r="C140" i="6"/>
  <c r="C140" i="7"/>
  <c r="C140" i="8"/>
  <c r="C140" i="9"/>
  <c r="C140" i="10"/>
  <c r="C140" i="11"/>
  <c r="C140" i="16"/>
  <c r="C140" i="12"/>
  <c r="C140" i="32"/>
  <c r="C140" i="52"/>
  <c r="K434" i="18"/>
  <c r="C441" i="9"/>
  <c r="C441" i="10"/>
  <c r="C441" i="11"/>
  <c r="C441" i="12"/>
  <c r="C441" i="16"/>
  <c r="C441" i="32"/>
  <c r="C441" i="52"/>
  <c r="Z38" i="15"/>
  <c r="Z39" i="15" s="1"/>
  <c r="D440" i="9"/>
  <c r="D440" i="10"/>
  <c r="D440" i="12"/>
  <c r="D440" i="11"/>
  <c r="D440" i="32"/>
  <c r="D440" i="16"/>
  <c r="D440" i="52"/>
  <c r="D90" i="4"/>
  <c r="D90" i="14"/>
  <c r="D90" i="15"/>
  <c r="D90" i="3"/>
  <c r="D139" i="6"/>
  <c r="D139" i="5"/>
  <c r="D139" i="7"/>
  <c r="D139" i="8"/>
  <c r="D139" i="9"/>
  <c r="D139" i="10"/>
  <c r="D139" i="11"/>
  <c r="D139" i="12"/>
  <c r="D139" i="16"/>
  <c r="D139" i="52"/>
  <c r="D139" i="32"/>
  <c r="Y88" i="9"/>
  <c r="Y138" i="12"/>
  <c r="Y89" i="15"/>
  <c r="D89" i="6"/>
  <c r="D89" i="5"/>
  <c r="D89" i="7"/>
  <c r="D89" i="8"/>
  <c r="D89" i="10"/>
  <c r="D89" i="11"/>
  <c r="D89" i="9"/>
  <c r="D89" i="12"/>
  <c r="D89" i="16"/>
  <c r="D89" i="32"/>
  <c r="D89" i="52"/>
  <c r="Z38" i="9"/>
  <c r="Z39" i="9" s="1"/>
  <c r="AA38" i="8"/>
  <c r="AA39" i="8" s="1"/>
  <c r="Z138" i="32"/>
  <c r="B139" i="4"/>
  <c r="B139" i="14"/>
  <c r="Y139" i="14" s="1"/>
  <c r="B139" i="3"/>
  <c r="Y139" i="3" s="1"/>
  <c r="B139" i="15"/>
  <c r="B188" i="6"/>
  <c r="Y188" i="6" s="1"/>
  <c r="B188" i="5"/>
  <c r="B188" i="7"/>
  <c r="B188" i="9"/>
  <c r="Y188" i="9" s="1"/>
  <c r="B188" i="8"/>
  <c r="Z188" i="8" s="1"/>
  <c r="B188" i="10"/>
  <c r="Y188" i="10" s="1"/>
  <c r="B188" i="12"/>
  <c r="Y188" i="12" s="1"/>
  <c r="B188" i="11"/>
  <c r="Y188" i="11" s="1"/>
  <c r="B188" i="16"/>
  <c r="Y188" i="16" s="1"/>
  <c r="B188" i="32"/>
  <c r="B188" i="52"/>
  <c r="Z39" i="7"/>
  <c r="D39" i="4"/>
  <c r="D39" i="14"/>
  <c r="D39" i="15"/>
  <c r="D39" i="3"/>
  <c r="D39" i="5"/>
  <c r="D39" i="6"/>
  <c r="D39" i="7"/>
  <c r="D39" i="8"/>
  <c r="D39" i="9"/>
  <c r="D39" i="10"/>
  <c r="D39" i="11"/>
  <c r="D39" i="16"/>
  <c r="D39" i="12"/>
  <c r="D39" i="52"/>
  <c r="D39" i="32"/>
  <c r="I40" i="18"/>
  <c r="C40" i="4"/>
  <c r="C40" i="14"/>
  <c r="C40" i="15"/>
  <c r="C40" i="3"/>
  <c r="C40" i="5"/>
  <c r="C40" i="6"/>
  <c r="C40" i="7"/>
  <c r="C40" i="8"/>
  <c r="C40" i="9"/>
  <c r="C40" i="10"/>
  <c r="C40" i="11"/>
  <c r="C40" i="16"/>
  <c r="C40" i="12"/>
  <c r="C40" i="32"/>
  <c r="C40" i="52"/>
  <c r="K39" i="18"/>
  <c r="G39" i="18"/>
  <c r="Z139" i="7"/>
  <c r="Z38" i="32"/>
  <c r="Z39" i="32" s="1"/>
  <c r="Y88" i="32"/>
  <c r="Y88" i="6"/>
  <c r="AA38" i="16"/>
  <c r="AA39" i="16" s="1"/>
  <c r="Y138" i="9"/>
  <c r="Y89" i="4"/>
  <c r="Z338" i="16"/>
  <c r="Z338" i="12"/>
  <c r="Y187" i="9"/>
  <c r="Y138" i="15"/>
  <c r="Z188" i="6"/>
  <c r="Z39" i="52"/>
  <c r="Z139" i="9"/>
  <c r="Y38" i="14"/>
  <c r="Z188" i="32"/>
  <c r="Z338" i="52"/>
  <c r="Y88" i="12"/>
  <c r="Y88" i="5"/>
  <c r="Z439" i="32"/>
  <c r="Y138" i="8"/>
  <c r="Z190" i="14"/>
  <c r="Z439" i="10"/>
  <c r="Z138" i="16"/>
  <c r="Z138" i="12"/>
  <c r="Z89" i="15"/>
  <c r="Y138" i="14"/>
  <c r="Z439" i="12"/>
  <c r="Z440" i="12" s="1"/>
  <c r="AA38" i="3"/>
  <c r="AA39" i="3" s="1"/>
  <c r="AA38" i="52"/>
  <c r="AA39" i="52" s="1"/>
  <c r="B90" i="4"/>
  <c r="B90" i="14"/>
  <c r="B90" i="15"/>
  <c r="Y90" i="15" s="1"/>
  <c r="B90" i="3"/>
  <c r="B139" i="6"/>
  <c r="B139" i="5"/>
  <c r="Z139" i="5" s="1"/>
  <c r="B139" i="7"/>
  <c r="B139" i="8"/>
  <c r="B139" i="9"/>
  <c r="B139" i="10"/>
  <c r="B139" i="11"/>
  <c r="Y139" i="11" s="1"/>
  <c r="B139" i="12"/>
  <c r="B139" i="16"/>
  <c r="B139" i="52"/>
  <c r="Y139" i="16" s="1"/>
  <c r="B139" i="32"/>
  <c r="Z38" i="3"/>
  <c r="Z39" i="3" s="1"/>
  <c r="K185" i="18"/>
  <c r="C140" i="4"/>
  <c r="C140" i="14"/>
  <c r="C140" i="15"/>
  <c r="C140" i="3"/>
  <c r="C189" i="5"/>
  <c r="C189" i="6"/>
  <c r="C189" i="7"/>
  <c r="C189" i="8"/>
  <c r="C189" i="9"/>
  <c r="C189" i="10"/>
  <c r="C189" i="11"/>
  <c r="C189" i="12"/>
  <c r="C189" i="16"/>
  <c r="C189" i="32"/>
  <c r="C189" i="52"/>
  <c r="AA39" i="4"/>
  <c r="K236" i="18"/>
  <c r="C192" i="4"/>
  <c r="C192" i="14"/>
  <c r="C192" i="15"/>
  <c r="C241" i="5"/>
  <c r="C192" i="3"/>
  <c r="C241" i="6"/>
  <c r="C241" i="8"/>
  <c r="C241" i="7"/>
  <c r="C241" i="9"/>
  <c r="C241" i="10"/>
  <c r="C241" i="11"/>
  <c r="C241" i="12"/>
  <c r="C241" i="32"/>
  <c r="C241" i="16"/>
  <c r="C241" i="52"/>
  <c r="Z39" i="5"/>
  <c r="Z188" i="52"/>
  <c r="Y38" i="9"/>
  <c r="Y38" i="4"/>
  <c r="Y338" i="9"/>
  <c r="Z139" i="10"/>
  <c r="Z90" i="3"/>
  <c r="Y439" i="16"/>
  <c r="Y88" i="16"/>
  <c r="Z88" i="52"/>
  <c r="Y138" i="7"/>
  <c r="Z139" i="15"/>
  <c r="AA38" i="7"/>
  <c r="AA39" i="7" s="1"/>
  <c r="AA38" i="15"/>
  <c r="AA39" i="15" s="1"/>
  <c r="Z138" i="6"/>
  <c r="Z139" i="6" s="1"/>
  <c r="D191" i="4"/>
  <c r="D191" i="15"/>
  <c r="D191" i="14"/>
  <c r="D191" i="3"/>
  <c r="D240" i="5"/>
  <c r="D240" i="8"/>
  <c r="D240" i="6"/>
  <c r="D240" i="7"/>
  <c r="D240" i="9"/>
  <c r="D240" i="11"/>
  <c r="D240" i="10"/>
  <c r="D240" i="12"/>
  <c r="D240" i="16"/>
  <c r="D240" i="32"/>
  <c r="D240" i="52"/>
  <c r="Y187" i="10"/>
  <c r="Y138" i="4"/>
  <c r="AA38" i="12"/>
  <c r="AA39" i="12" s="1"/>
  <c r="Z38" i="12"/>
  <c r="Z39" i="12" s="1"/>
  <c r="Z88" i="9"/>
  <c r="B440" i="9"/>
  <c r="B440" i="10"/>
  <c r="B440" i="11"/>
  <c r="B440" i="12"/>
  <c r="B440" i="32"/>
  <c r="B440" i="16"/>
  <c r="B440" i="52"/>
  <c r="Z440" i="52" s="1"/>
  <c r="Z188" i="11"/>
  <c r="B191" i="4"/>
  <c r="Y191" i="4" s="1"/>
  <c r="B191" i="14"/>
  <c r="Y191" i="14" s="1"/>
  <c r="B191" i="15"/>
  <c r="B191" i="3"/>
  <c r="Y191" i="3" s="1"/>
  <c r="B240" i="5"/>
  <c r="Y240" i="5" s="1"/>
  <c r="B240" i="6"/>
  <c r="B240" i="8"/>
  <c r="Y240" i="8" s="1"/>
  <c r="B240" i="7"/>
  <c r="Y240" i="7" s="1"/>
  <c r="B240" i="9"/>
  <c r="Y240" i="9" s="1"/>
  <c r="B240" i="10"/>
  <c r="Y240" i="10" s="1"/>
  <c r="B240" i="11"/>
  <c r="B240" i="12"/>
  <c r="Y240" i="12" s="1"/>
  <c r="B240" i="16"/>
  <c r="Y240" i="16" s="1"/>
  <c r="B240" i="52"/>
  <c r="B240" i="32"/>
  <c r="Y240" i="32" s="1"/>
  <c r="D139" i="4"/>
  <c r="D139" i="14"/>
  <c r="D139" i="15"/>
  <c r="D139" i="3"/>
  <c r="D188" i="6"/>
  <c r="D188" i="5"/>
  <c r="D188" i="8"/>
  <c r="D188" i="7"/>
  <c r="D188" i="9"/>
  <c r="D188" i="10"/>
  <c r="D188" i="11"/>
  <c r="D188" i="12"/>
  <c r="D188" i="16"/>
  <c r="D188" i="52"/>
  <c r="D188" i="32"/>
  <c r="Z240" i="8"/>
  <c r="Z89" i="14"/>
  <c r="Z90" i="14" s="1"/>
  <c r="Y88" i="11"/>
  <c r="Z338" i="11"/>
  <c r="Z38" i="11"/>
  <c r="Z39" i="11" s="1"/>
  <c r="Z191" i="3"/>
  <c r="Z139" i="4"/>
  <c r="Y239" i="16"/>
  <c r="Y239" i="6"/>
  <c r="Z190" i="15"/>
  <c r="Z191" i="15" s="1"/>
  <c r="Z239" i="5"/>
  <c r="Z240" i="5" s="1"/>
  <c r="Z188" i="16"/>
  <c r="Z240" i="16"/>
  <c r="Z440" i="11"/>
  <c r="Z188" i="7"/>
  <c r="D339" i="9"/>
  <c r="D339" i="10"/>
  <c r="D339" i="11"/>
  <c r="D339" i="16"/>
  <c r="D339" i="12"/>
  <c r="D339" i="52"/>
  <c r="D339" i="32"/>
  <c r="Y139" i="12"/>
  <c r="K88" i="18"/>
  <c r="C90" i="5"/>
  <c r="C90" i="6"/>
  <c r="C90" i="7"/>
  <c r="C90" i="8"/>
  <c r="C90" i="9"/>
  <c r="C90" i="10"/>
  <c r="C90" i="11"/>
  <c r="C90" i="12"/>
  <c r="C90" i="16"/>
  <c r="C90" i="52"/>
  <c r="C90" i="32"/>
  <c r="Y38" i="32"/>
  <c r="AA38" i="32"/>
  <c r="Z88" i="7"/>
  <c r="Z38" i="10"/>
  <c r="Z39" i="10" s="1"/>
  <c r="Z138" i="11"/>
  <c r="Z139" i="11" s="1"/>
  <c r="Z38" i="14"/>
  <c r="Z39" i="14" s="1"/>
  <c r="Y88" i="10"/>
  <c r="Z188" i="9"/>
  <c r="Z88" i="5"/>
  <c r="AA38" i="11"/>
  <c r="AA39" i="11" s="1"/>
  <c r="Z38" i="8"/>
  <c r="Z39" i="8" s="1"/>
  <c r="AA38" i="14"/>
  <c r="AA39" i="14" s="1"/>
  <c r="Y187" i="7"/>
  <c r="Z338" i="32"/>
  <c r="AA38" i="6"/>
  <c r="AA39" i="6" s="1"/>
  <c r="Z187" i="5"/>
  <c r="Z188" i="5" s="1"/>
  <c r="Z338" i="10"/>
  <c r="Z188" i="12"/>
  <c r="Z89" i="6"/>
  <c r="K334" i="18"/>
  <c r="C340" i="9"/>
  <c r="C340" i="10"/>
  <c r="C340" i="11"/>
  <c r="C340" i="12"/>
  <c r="C340" i="32"/>
  <c r="C340" i="16"/>
  <c r="C340" i="52"/>
  <c r="Z440" i="9"/>
  <c r="B89" i="5"/>
  <c r="B89" i="6"/>
  <c r="B89" i="7"/>
  <c r="Y89" i="7" s="1"/>
  <c r="B89" i="8"/>
  <c r="Z89" i="8" s="1"/>
  <c r="B89" i="9"/>
  <c r="B89" i="10"/>
  <c r="B89" i="11"/>
  <c r="B89" i="16"/>
  <c r="Y89" i="16" s="1"/>
  <c r="B89" i="12"/>
  <c r="B89" i="32"/>
  <c r="B89" i="52"/>
  <c r="B339" i="9"/>
  <c r="B339" i="10"/>
  <c r="B339" i="11"/>
  <c r="Y339" i="11" s="1"/>
  <c r="B339" i="12"/>
  <c r="Y339" i="12" s="1"/>
  <c r="B339" i="32"/>
  <c r="Y339" i="32" s="1"/>
  <c r="B339" i="16"/>
  <c r="B339" i="52"/>
  <c r="Z138" i="3"/>
  <c r="Z139" i="3" s="1"/>
  <c r="Y38" i="6"/>
  <c r="Z38" i="6"/>
  <c r="Z39" i="6" s="1"/>
  <c r="AA38" i="5"/>
  <c r="AA39" i="5" s="1"/>
  <c r="Z38" i="16"/>
  <c r="Z39" i="16" s="1"/>
  <c r="Z139" i="14"/>
  <c r="Y88" i="8"/>
  <c r="Y89" i="3"/>
  <c r="Z138" i="8"/>
  <c r="Z139" i="8" s="1"/>
  <c r="Z239" i="10"/>
  <c r="Z240" i="10" s="1"/>
  <c r="Y187" i="6"/>
  <c r="Z38" i="4"/>
  <c r="Z39" i="4" s="1"/>
  <c r="Z88" i="12"/>
  <c r="Z89" i="12" s="1"/>
  <c r="Z239" i="52"/>
  <c r="Z240" i="52" s="1"/>
  <c r="Z239" i="12"/>
  <c r="Z240" i="12" s="1"/>
  <c r="G434" i="18"/>
  <c r="I435" i="18"/>
  <c r="G334" i="18"/>
  <c r="I335" i="18"/>
  <c r="I237" i="18"/>
  <c r="G236" i="18"/>
  <c r="G185" i="18"/>
  <c r="I186" i="18"/>
  <c r="G137" i="18"/>
  <c r="I138" i="18"/>
  <c r="G88" i="18"/>
  <c r="I89" i="18"/>
  <c r="K89" i="18" l="1"/>
  <c r="C91" i="5"/>
  <c r="C91" i="6"/>
  <c r="C91" i="7"/>
  <c r="C91" i="8"/>
  <c r="C91" i="9"/>
  <c r="C91" i="10"/>
  <c r="C91" i="11"/>
  <c r="C91" i="16"/>
  <c r="C91" i="12"/>
  <c r="C91" i="52"/>
  <c r="C91" i="32"/>
  <c r="K335" i="18"/>
  <c r="C341" i="9"/>
  <c r="C341" i="10"/>
  <c r="C341" i="12"/>
  <c r="C341" i="11"/>
  <c r="C341" i="32"/>
  <c r="C341" i="16"/>
  <c r="C341" i="52"/>
  <c r="Y89" i="32"/>
  <c r="Y89" i="6"/>
  <c r="Z339" i="32"/>
  <c r="Z89" i="5"/>
  <c r="Y440" i="9"/>
  <c r="Z89" i="16"/>
  <c r="Y139" i="6"/>
  <c r="Z440" i="32"/>
  <c r="Z339" i="12"/>
  <c r="Y139" i="15"/>
  <c r="Y39" i="32"/>
  <c r="AA39" i="32"/>
  <c r="Y39" i="7"/>
  <c r="Z90" i="12"/>
  <c r="B90" i="6"/>
  <c r="B90" i="5"/>
  <c r="Y90" i="5" s="1"/>
  <c r="B90" i="7"/>
  <c r="B90" i="8"/>
  <c r="B90" i="9"/>
  <c r="B90" i="10"/>
  <c r="B90" i="11"/>
  <c r="Y90" i="11" s="1"/>
  <c r="B90" i="12"/>
  <c r="B90" i="52"/>
  <c r="B90" i="16"/>
  <c r="Y90" i="16" s="1"/>
  <c r="B90" i="32"/>
  <c r="Y90" i="32" s="1"/>
  <c r="B340" i="9"/>
  <c r="B340" i="11"/>
  <c r="B340" i="12"/>
  <c r="B340" i="10"/>
  <c r="Y340" i="10" s="1"/>
  <c r="B340" i="16"/>
  <c r="B340" i="32"/>
  <c r="B340" i="52"/>
  <c r="Y340" i="32" s="1"/>
  <c r="Y339" i="16"/>
  <c r="Y89" i="12"/>
  <c r="Y89" i="5"/>
  <c r="Z89" i="9"/>
  <c r="Z90" i="9" s="1"/>
  <c r="Y90" i="3"/>
  <c r="Z90" i="15"/>
  <c r="Z339" i="16"/>
  <c r="Z340" i="16" s="1"/>
  <c r="Z139" i="52"/>
  <c r="Z140" i="52" s="1"/>
  <c r="Y39" i="6"/>
  <c r="Z40" i="5"/>
  <c r="D192" i="4"/>
  <c r="D192" i="14"/>
  <c r="D192" i="15"/>
  <c r="D192" i="3"/>
  <c r="D241" i="5"/>
  <c r="D241" i="6"/>
  <c r="D241" i="7"/>
  <c r="D241" i="8"/>
  <c r="D241" i="9"/>
  <c r="D241" i="10"/>
  <c r="D241" i="11"/>
  <c r="D241" i="12"/>
  <c r="D241" i="16"/>
  <c r="D241" i="32"/>
  <c r="D241" i="52"/>
  <c r="B91" i="4"/>
  <c r="B91" i="14"/>
  <c r="B91" i="15"/>
  <c r="Y91" i="15" s="1"/>
  <c r="B91" i="3"/>
  <c r="Y91" i="3" s="1"/>
  <c r="B140" i="6"/>
  <c r="B140" i="5"/>
  <c r="B140" i="7"/>
  <c r="B140" i="8"/>
  <c r="Y140" i="8" s="1"/>
  <c r="B140" i="9"/>
  <c r="B140" i="10"/>
  <c r="Y140" i="10" s="1"/>
  <c r="B140" i="11"/>
  <c r="Y140" i="11" s="1"/>
  <c r="B140" i="12"/>
  <c r="Y140" i="12" s="1"/>
  <c r="B140" i="16"/>
  <c r="B140" i="32"/>
  <c r="B140" i="52"/>
  <c r="Z40" i="16"/>
  <c r="Y89" i="11"/>
  <c r="Z90" i="6"/>
  <c r="Z40" i="14"/>
  <c r="Y240" i="6"/>
  <c r="Y440" i="16"/>
  <c r="AA40" i="12"/>
  <c r="AA40" i="4"/>
  <c r="D140" i="4"/>
  <c r="D140" i="14"/>
  <c r="D140" i="15"/>
  <c r="D140" i="3"/>
  <c r="D189" i="5"/>
  <c r="D189" i="6"/>
  <c r="D189" i="7"/>
  <c r="D189" i="8"/>
  <c r="D189" i="9"/>
  <c r="D189" i="10"/>
  <c r="D189" i="11"/>
  <c r="D189" i="12"/>
  <c r="D189" i="16"/>
  <c r="D189" i="52"/>
  <c r="D189" i="32"/>
  <c r="Y139" i="10"/>
  <c r="Y90" i="14"/>
  <c r="Z139" i="12"/>
  <c r="Z140" i="12" s="1"/>
  <c r="Z339" i="52"/>
  <c r="B40" i="4"/>
  <c r="B40" i="14"/>
  <c r="B40" i="15"/>
  <c r="Y40" i="15" s="1"/>
  <c r="B40" i="3"/>
  <c r="B40" i="5"/>
  <c r="Y40" i="5" s="1"/>
  <c r="B40" i="6"/>
  <c r="Y40" i="6" s="1"/>
  <c r="B40" i="7"/>
  <c r="AA40" i="7" s="1"/>
  <c r="B40" i="8"/>
  <c r="B40" i="9"/>
  <c r="B40" i="10"/>
  <c r="B40" i="11"/>
  <c r="Y40" i="11" s="1"/>
  <c r="B40" i="16"/>
  <c r="B40" i="12"/>
  <c r="Y40" i="12" s="1"/>
  <c r="B40" i="32"/>
  <c r="B40" i="52"/>
  <c r="Z40" i="52" s="1"/>
  <c r="Y188" i="8"/>
  <c r="Y139" i="4"/>
  <c r="Z240" i="6"/>
  <c r="D441" i="9"/>
  <c r="D441" i="10"/>
  <c r="D441" i="11"/>
  <c r="D441" i="16"/>
  <c r="D441" i="12"/>
  <c r="D441" i="32"/>
  <c r="D441" i="52"/>
  <c r="D91" i="4"/>
  <c r="D91" i="14"/>
  <c r="D91" i="15"/>
  <c r="D91" i="3"/>
  <c r="D140" i="5"/>
  <c r="D140" i="6"/>
  <c r="D140" i="7"/>
  <c r="D140" i="8"/>
  <c r="D140" i="9"/>
  <c r="D140" i="11"/>
  <c r="D140" i="10"/>
  <c r="D140" i="12"/>
  <c r="D140" i="16"/>
  <c r="D140" i="52"/>
  <c r="D140" i="32"/>
  <c r="Y39" i="12"/>
  <c r="Y39" i="5"/>
  <c r="Z89" i="32"/>
  <c r="Z90" i="32" s="1"/>
  <c r="K237" i="18"/>
  <c r="C193" i="4"/>
  <c r="C193" i="14"/>
  <c r="C193" i="15"/>
  <c r="C193" i="3"/>
  <c r="C242" i="5"/>
  <c r="C242" i="6"/>
  <c r="C242" i="8"/>
  <c r="C242" i="7"/>
  <c r="C242" i="9"/>
  <c r="C242" i="10"/>
  <c r="C242" i="11"/>
  <c r="C242" i="12"/>
  <c r="C242" i="32"/>
  <c r="C242" i="16"/>
  <c r="C242" i="52"/>
  <c r="K138" i="18"/>
  <c r="C92" i="4"/>
  <c r="C92" i="14"/>
  <c r="C92" i="15"/>
  <c r="C92" i="3"/>
  <c r="C141" i="6"/>
  <c r="C141" i="5"/>
  <c r="C141" i="7"/>
  <c r="C141" i="8"/>
  <c r="C141" i="9"/>
  <c r="C141" i="10"/>
  <c r="C141" i="11"/>
  <c r="C141" i="12"/>
  <c r="C141" i="52"/>
  <c r="C141" i="16"/>
  <c r="C141" i="32"/>
  <c r="K435" i="18"/>
  <c r="C442" i="9"/>
  <c r="C442" i="10"/>
  <c r="C442" i="11"/>
  <c r="C442" i="12"/>
  <c r="C442" i="32"/>
  <c r="C442" i="16"/>
  <c r="C442" i="52"/>
  <c r="B441" i="9"/>
  <c r="Y441" i="9" s="1"/>
  <c r="B441" i="10"/>
  <c r="B441" i="11"/>
  <c r="B441" i="12"/>
  <c r="B441" i="32"/>
  <c r="B441" i="16"/>
  <c r="Y441" i="16" s="1"/>
  <c r="B441" i="52"/>
  <c r="Z441" i="52" s="1"/>
  <c r="AA40" i="5"/>
  <c r="Z140" i="11"/>
  <c r="Y440" i="32"/>
  <c r="Z89" i="52"/>
  <c r="Z90" i="52" s="1"/>
  <c r="Y139" i="9"/>
  <c r="Y90" i="4"/>
  <c r="Z139" i="16"/>
  <c r="Z140" i="16" s="1"/>
  <c r="Z90" i="4"/>
  <c r="Z91" i="4" s="1"/>
  <c r="AA40" i="16"/>
  <c r="D40" i="4"/>
  <c r="D40" i="14"/>
  <c r="D40" i="15"/>
  <c r="D40" i="3"/>
  <c r="D40" i="5"/>
  <c r="D40" i="7"/>
  <c r="D40" i="6"/>
  <c r="D40" i="8"/>
  <c r="D40" i="9"/>
  <c r="D40" i="11"/>
  <c r="D40" i="10"/>
  <c r="D40" i="16"/>
  <c r="D40" i="12"/>
  <c r="D40" i="32"/>
  <c r="D40" i="52"/>
  <c r="I41" i="18"/>
  <c r="C41" i="4"/>
  <c r="C41" i="14"/>
  <c r="C41" i="15"/>
  <c r="C41" i="5"/>
  <c r="C41" i="3"/>
  <c r="C41" i="7"/>
  <c r="C41" i="8"/>
  <c r="C41" i="6"/>
  <c r="C41" i="9"/>
  <c r="C41" i="10"/>
  <c r="C41" i="11"/>
  <c r="C41" i="12"/>
  <c r="C41" i="16"/>
  <c r="C41" i="52"/>
  <c r="C41" i="32"/>
  <c r="K40" i="18"/>
  <c r="G40" i="18"/>
  <c r="Z40" i="7"/>
  <c r="Z240" i="9"/>
  <c r="Z191" i="4"/>
  <c r="Y39" i="15"/>
  <c r="Y89" i="10"/>
  <c r="Z241" i="12"/>
  <c r="Z240" i="32"/>
  <c r="Z40" i="6"/>
  <c r="Y339" i="10"/>
  <c r="Y89" i="9"/>
  <c r="Z339" i="10"/>
  <c r="Z340" i="10" s="1"/>
  <c r="AA40" i="14"/>
  <c r="Z40" i="10"/>
  <c r="Z339" i="11"/>
  <c r="Z340" i="11" s="1"/>
  <c r="Y440" i="12"/>
  <c r="Z140" i="6"/>
  <c r="Z189" i="52"/>
  <c r="Z40" i="3"/>
  <c r="Y139" i="8"/>
  <c r="AA40" i="52"/>
  <c r="Z440" i="10"/>
  <c r="Z441" i="10" s="1"/>
  <c r="Y188" i="7"/>
  <c r="Z240" i="7"/>
  <c r="Y39" i="10"/>
  <c r="Y39" i="14"/>
  <c r="D340" i="9"/>
  <c r="D340" i="10"/>
  <c r="D340" i="11"/>
  <c r="D340" i="12"/>
  <c r="D340" i="32"/>
  <c r="D340" i="16"/>
  <c r="D340" i="52"/>
  <c r="K186" i="18"/>
  <c r="C141" i="4"/>
  <c r="C141" i="14"/>
  <c r="C141" i="15"/>
  <c r="C141" i="3"/>
  <c r="C190" i="6"/>
  <c r="C190" i="5"/>
  <c r="C190" i="7"/>
  <c r="C190" i="8"/>
  <c r="C190" i="9"/>
  <c r="C190" i="10"/>
  <c r="C190" i="11"/>
  <c r="C190" i="12"/>
  <c r="C190" i="16"/>
  <c r="C190" i="52"/>
  <c r="C190" i="32"/>
  <c r="B140" i="4"/>
  <c r="Y140" i="4" s="1"/>
  <c r="B140" i="14"/>
  <c r="Z140" i="14" s="1"/>
  <c r="B140" i="15"/>
  <c r="Z140" i="15" s="1"/>
  <c r="B140" i="3"/>
  <c r="Y140" i="3" s="1"/>
  <c r="B189" i="5"/>
  <c r="B189" i="6"/>
  <c r="B189" i="7"/>
  <c r="Y189" i="7" s="1"/>
  <c r="B189" i="8"/>
  <c r="B189" i="9"/>
  <c r="Y189" i="9" s="1"/>
  <c r="B189" i="10"/>
  <c r="B189" i="11"/>
  <c r="B189" i="16"/>
  <c r="Y189" i="16" s="1"/>
  <c r="B189" i="12"/>
  <c r="Y189" i="12" s="1"/>
  <c r="B189" i="52"/>
  <c r="B189" i="32"/>
  <c r="Y189" i="32" s="1"/>
  <c r="B192" i="4"/>
  <c r="B192" i="14"/>
  <c r="Y192" i="14" s="1"/>
  <c r="B192" i="15"/>
  <c r="B192" i="3"/>
  <c r="Z192" i="3" s="1"/>
  <c r="B241" i="5"/>
  <c r="Y241" i="5" s="1"/>
  <c r="B241" i="6"/>
  <c r="B241" i="8"/>
  <c r="B241" i="7"/>
  <c r="Y241" i="7" s="1"/>
  <c r="B241" i="9"/>
  <c r="B241" i="10"/>
  <c r="Y241" i="10" s="1"/>
  <c r="B241" i="11"/>
  <c r="B241" i="12"/>
  <c r="B241" i="16"/>
  <c r="Y241" i="16" s="1"/>
  <c r="B241" i="52"/>
  <c r="B241" i="32"/>
  <c r="Z241" i="52"/>
  <c r="Z140" i="8"/>
  <c r="Y339" i="9"/>
  <c r="Y89" i="8"/>
  <c r="Z40" i="8"/>
  <c r="Z89" i="7"/>
  <c r="Z90" i="7" s="1"/>
  <c r="D90" i="5"/>
  <c r="D90" i="7"/>
  <c r="D90" i="6"/>
  <c r="D90" i="9"/>
  <c r="D90" i="8"/>
  <c r="D90" i="10"/>
  <c r="D90" i="16"/>
  <c r="D90" i="11"/>
  <c r="D90" i="12"/>
  <c r="D90" i="52"/>
  <c r="D90" i="32"/>
  <c r="Y240" i="11"/>
  <c r="Y191" i="15"/>
  <c r="Y440" i="11"/>
  <c r="Y139" i="32"/>
  <c r="Y139" i="7"/>
  <c r="AA40" i="3"/>
  <c r="Z191" i="14"/>
  <c r="Z192" i="14" s="1"/>
  <c r="Z240" i="11"/>
  <c r="Z241" i="11" s="1"/>
  <c r="Y188" i="32"/>
  <c r="Y188" i="5"/>
  <c r="Z139" i="32"/>
  <c r="Z140" i="32" s="1"/>
  <c r="Z339" i="9"/>
  <c r="Z340" i="9" s="1"/>
  <c r="Y39" i="9"/>
  <c r="Y39" i="4"/>
  <c r="Z89" i="10"/>
  <c r="Z90" i="10" s="1"/>
  <c r="Y440" i="10"/>
  <c r="Z91" i="3"/>
  <c r="Y139" i="5"/>
  <c r="Z441" i="12"/>
  <c r="Z140" i="9"/>
  <c r="AA40" i="8"/>
  <c r="Z188" i="10"/>
  <c r="Z189" i="10" s="1"/>
  <c r="Z440" i="16"/>
  <c r="Z441" i="16" s="1"/>
  <c r="Z89" i="11"/>
  <c r="Z90" i="11" s="1"/>
  <c r="I436" i="18"/>
  <c r="G435" i="18"/>
  <c r="I336" i="18"/>
  <c r="G335" i="18"/>
  <c r="I238" i="18"/>
  <c r="G237" i="18"/>
  <c r="G186" i="18"/>
  <c r="I187" i="18"/>
  <c r="I139" i="18"/>
  <c r="G138" i="18"/>
  <c r="G89" i="18"/>
  <c r="I90" i="18"/>
  <c r="Z141" i="15" l="1"/>
  <c r="B141" i="4"/>
  <c r="B141" i="14"/>
  <c r="Y141" i="14" s="1"/>
  <c r="B141" i="15"/>
  <c r="Y141" i="15" s="1"/>
  <c r="B141" i="3"/>
  <c r="B190" i="6"/>
  <c r="Y190" i="6" s="1"/>
  <c r="B190" i="5"/>
  <c r="B190" i="7"/>
  <c r="B190" i="8"/>
  <c r="B190" i="9"/>
  <c r="B190" i="10"/>
  <c r="Y190" i="10" s="1"/>
  <c r="B190" i="11"/>
  <c r="Y190" i="11" s="1"/>
  <c r="B190" i="12"/>
  <c r="B190" i="32"/>
  <c r="Y190" i="32" s="1"/>
  <c r="B190" i="52"/>
  <c r="B190" i="16"/>
  <c r="Y190" i="16" s="1"/>
  <c r="B193" i="4"/>
  <c r="B193" i="14"/>
  <c r="Y193" i="14" s="1"/>
  <c r="B193" i="15"/>
  <c r="Y193" i="15" s="1"/>
  <c r="B193" i="3"/>
  <c r="Z193" i="3" s="1"/>
  <c r="B242" i="5"/>
  <c r="Y242" i="5" s="1"/>
  <c r="B242" i="6"/>
  <c r="B242" i="7"/>
  <c r="B242" i="8"/>
  <c r="B242" i="9"/>
  <c r="B242" i="10"/>
  <c r="Y242" i="10" s="1"/>
  <c r="B242" i="11"/>
  <c r="Y242" i="11" s="1"/>
  <c r="B242" i="12"/>
  <c r="B242" i="32"/>
  <c r="Y242" i="32" s="1"/>
  <c r="B242" i="16"/>
  <c r="B242" i="52"/>
  <c r="Y242" i="16" s="1"/>
  <c r="AA41" i="3"/>
  <c r="Y241" i="32"/>
  <c r="Y241" i="8"/>
  <c r="Y189" i="6"/>
  <c r="Z241" i="9"/>
  <c r="Z242" i="9" s="1"/>
  <c r="Z189" i="16"/>
  <c r="Z190" i="16" s="1"/>
  <c r="Y193" i="4"/>
  <c r="Y91" i="14"/>
  <c r="Z91" i="14"/>
  <c r="Y90" i="6"/>
  <c r="Z340" i="12"/>
  <c r="Z90" i="5"/>
  <c r="D91" i="5"/>
  <c r="D91" i="6"/>
  <c r="D91" i="7"/>
  <c r="D91" i="8"/>
  <c r="D91" i="9"/>
  <c r="D91" i="10"/>
  <c r="D91" i="11"/>
  <c r="D91" i="16"/>
  <c r="D91" i="12"/>
  <c r="D91" i="52"/>
  <c r="D91" i="32"/>
  <c r="K238" i="18"/>
  <c r="C194" i="4"/>
  <c r="C194" i="15"/>
  <c r="C194" i="14"/>
  <c r="C194" i="3"/>
  <c r="C243" i="5"/>
  <c r="C243" i="6"/>
  <c r="C243" i="8"/>
  <c r="C243" i="7"/>
  <c r="C243" i="9"/>
  <c r="C243" i="11"/>
  <c r="C243" i="10"/>
  <c r="C243" i="12"/>
  <c r="C243" i="16"/>
  <c r="C243" i="32"/>
  <c r="C243" i="52"/>
  <c r="Y241" i="6"/>
  <c r="Y189" i="5"/>
  <c r="Z241" i="32"/>
  <c r="Z91" i="52"/>
  <c r="Z441" i="9"/>
  <c r="D442" i="9"/>
  <c r="D442" i="10"/>
  <c r="D442" i="11"/>
  <c r="D442" i="12"/>
  <c r="D442" i="32"/>
  <c r="D442" i="16"/>
  <c r="D442" i="52"/>
  <c r="D92" i="4"/>
  <c r="D92" i="14"/>
  <c r="D92" i="15"/>
  <c r="D141" i="6"/>
  <c r="D141" i="5"/>
  <c r="D92" i="3"/>
  <c r="D141" i="7"/>
  <c r="D141" i="8"/>
  <c r="D141" i="9"/>
  <c r="D141" i="10"/>
  <c r="D141" i="11"/>
  <c r="D141" i="12"/>
  <c r="D141" i="16"/>
  <c r="D141" i="52"/>
  <c r="D141" i="32"/>
  <c r="D193" i="4"/>
  <c r="D193" i="14"/>
  <c r="D193" i="15"/>
  <c r="D193" i="3"/>
  <c r="D242" i="5"/>
  <c r="D242" i="6"/>
  <c r="D242" i="8"/>
  <c r="D242" i="7"/>
  <c r="D242" i="9"/>
  <c r="D242" i="10"/>
  <c r="D242" i="11"/>
  <c r="D242" i="12"/>
  <c r="D242" i="16"/>
  <c r="D242" i="32"/>
  <c r="D242" i="52"/>
  <c r="Y40" i="16"/>
  <c r="Y40" i="3"/>
  <c r="Y140" i="9"/>
  <c r="Y91" i="4"/>
  <c r="Z40" i="12"/>
  <c r="Y340" i="16"/>
  <c r="Y90" i="12"/>
  <c r="AA40" i="6"/>
  <c r="AA41" i="6" s="1"/>
  <c r="Z441" i="32"/>
  <c r="Z340" i="32"/>
  <c r="Z189" i="7"/>
  <c r="Z190" i="7" s="1"/>
  <c r="K90" i="18"/>
  <c r="C92" i="6"/>
  <c r="C92" i="5"/>
  <c r="C92" i="7"/>
  <c r="C92" i="8"/>
  <c r="C92" i="9"/>
  <c r="C92" i="10"/>
  <c r="C92" i="11"/>
  <c r="C92" i="12"/>
  <c r="C92" i="16"/>
  <c r="C92" i="32"/>
  <c r="C92" i="52"/>
  <c r="Z189" i="32"/>
  <c r="Z190" i="32" s="1"/>
  <c r="B41" i="4"/>
  <c r="Y41" i="4" s="1"/>
  <c r="B41" i="14"/>
  <c r="B41" i="15"/>
  <c r="B41" i="3"/>
  <c r="B41" i="6"/>
  <c r="B41" i="5"/>
  <c r="Y41" i="5" s="1"/>
  <c r="B41" i="7"/>
  <c r="Z41" i="7" s="1"/>
  <c r="B41" i="8"/>
  <c r="B41" i="9"/>
  <c r="Y41" i="9" s="1"/>
  <c r="B41" i="10"/>
  <c r="B41" i="11"/>
  <c r="B41" i="12"/>
  <c r="B41" i="16"/>
  <c r="B41" i="32"/>
  <c r="B41" i="52"/>
  <c r="Z41" i="52" s="1"/>
  <c r="AA41" i="12"/>
  <c r="Z41" i="16"/>
  <c r="Z241" i="10"/>
  <c r="Z241" i="8"/>
  <c r="Z242" i="8" s="1"/>
  <c r="Z91" i="15"/>
  <c r="Z241" i="16"/>
  <c r="Z242" i="16" s="1"/>
  <c r="AA40" i="11"/>
  <c r="AA41" i="11" s="1"/>
  <c r="Z242" i="12"/>
  <c r="B91" i="5"/>
  <c r="Y91" i="5" s="1"/>
  <c r="B91" i="6"/>
  <c r="B91" i="7"/>
  <c r="Y91" i="7" s="1"/>
  <c r="B91" i="8"/>
  <c r="Y91" i="8" s="1"/>
  <c r="B91" i="9"/>
  <c r="Y91" i="9" s="1"/>
  <c r="B91" i="10"/>
  <c r="Y91" i="10" s="1"/>
  <c r="B91" i="11"/>
  <c r="Y91" i="11" s="1"/>
  <c r="B91" i="16"/>
  <c r="Y91" i="16" s="1"/>
  <c r="B91" i="32"/>
  <c r="Z91" i="32" s="1"/>
  <c r="B91" i="52"/>
  <c r="B91" i="12"/>
  <c r="Y91" i="12" s="1"/>
  <c r="K336" i="18"/>
  <c r="C342" i="9"/>
  <c r="C342" i="10"/>
  <c r="C342" i="11"/>
  <c r="C342" i="16"/>
  <c r="C342" i="12"/>
  <c r="C342" i="52"/>
  <c r="C342" i="32"/>
  <c r="Z189" i="5"/>
  <c r="Z190" i="5" s="1"/>
  <c r="Y241" i="12"/>
  <c r="Y192" i="3"/>
  <c r="Y189" i="11"/>
  <c r="Y140" i="15"/>
  <c r="Z442" i="10"/>
  <c r="Z41" i="10"/>
  <c r="D41" i="4"/>
  <c r="D41" i="14"/>
  <c r="D41" i="3"/>
  <c r="D41" i="5"/>
  <c r="D41" i="15"/>
  <c r="D41" i="6"/>
  <c r="D41" i="7"/>
  <c r="D41" i="8"/>
  <c r="D41" i="9"/>
  <c r="D41" i="10"/>
  <c r="D41" i="11"/>
  <c r="D41" i="12"/>
  <c r="D41" i="16"/>
  <c r="D41" i="52"/>
  <c r="D41" i="32"/>
  <c r="I42" i="18"/>
  <c r="C42" i="4"/>
  <c r="C42" i="14"/>
  <c r="C42" i="15"/>
  <c r="C42" i="3"/>
  <c r="C42" i="5"/>
  <c r="C42" i="6"/>
  <c r="C42" i="7"/>
  <c r="C42" i="8"/>
  <c r="C42" i="9"/>
  <c r="C42" i="10"/>
  <c r="C42" i="11"/>
  <c r="C42" i="16"/>
  <c r="C42" i="12"/>
  <c r="C42" i="52"/>
  <c r="C42" i="32"/>
  <c r="K41" i="18"/>
  <c r="G41" i="18"/>
  <c r="AA41" i="16"/>
  <c r="Z40" i="11"/>
  <c r="Z41" i="11" s="1"/>
  <c r="Y441" i="32"/>
  <c r="Z241" i="6"/>
  <c r="Z242" i="6" s="1"/>
  <c r="Y40" i="10"/>
  <c r="Y40" i="14"/>
  <c r="Y140" i="7"/>
  <c r="AA40" i="10"/>
  <c r="AA41" i="10" s="1"/>
  <c r="Z189" i="9"/>
  <c r="Z190" i="9" s="1"/>
  <c r="Y340" i="12"/>
  <c r="Y90" i="10"/>
  <c r="Z90" i="16"/>
  <c r="Z91" i="16" s="1"/>
  <c r="Z140" i="3"/>
  <c r="Z141" i="3" s="1"/>
  <c r="AA41" i="8"/>
  <c r="B92" i="4"/>
  <c r="Y92" i="4" s="1"/>
  <c r="B92" i="14"/>
  <c r="B92" i="15"/>
  <c r="Y92" i="15" s="1"/>
  <c r="B92" i="3"/>
  <c r="Y92" i="3" s="1"/>
  <c r="B141" i="6"/>
  <c r="Y141" i="6" s="1"/>
  <c r="B141" i="7"/>
  <c r="Y141" i="7" s="1"/>
  <c r="B141" i="5"/>
  <c r="B141" i="8"/>
  <c r="Y141" i="8" s="1"/>
  <c r="B141" i="9"/>
  <c r="Y141" i="9" s="1"/>
  <c r="B141" i="10"/>
  <c r="B141" i="11"/>
  <c r="Y141" i="11" s="1"/>
  <c r="B141" i="12"/>
  <c r="Y141" i="12" s="1"/>
  <c r="B141" i="16"/>
  <c r="Y141" i="16" s="1"/>
  <c r="B141" i="32"/>
  <c r="Y141" i="32" s="1"/>
  <c r="B141" i="52"/>
  <c r="B442" i="9"/>
  <c r="Y442" i="9" s="1"/>
  <c r="B442" i="10"/>
  <c r="B442" i="11"/>
  <c r="B442" i="12"/>
  <c r="Y442" i="12" s="1"/>
  <c r="B442" i="16"/>
  <c r="Z442" i="16" s="1"/>
  <c r="B442" i="32"/>
  <c r="B442" i="52"/>
  <c r="Z442" i="52" s="1"/>
  <c r="Z141" i="32"/>
  <c r="Y241" i="11"/>
  <c r="Y192" i="15"/>
  <c r="Y189" i="10"/>
  <c r="Y140" i="14"/>
  <c r="AA41" i="52"/>
  <c r="AA41" i="14"/>
  <c r="Z92" i="4"/>
  <c r="Z192" i="15"/>
  <c r="Z193" i="15" s="1"/>
  <c r="Y441" i="12"/>
  <c r="Y40" i="9"/>
  <c r="Y40" i="4"/>
  <c r="Y140" i="32"/>
  <c r="Y140" i="5"/>
  <c r="Z40" i="9"/>
  <c r="Z41" i="9" s="1"/>
  <c r="AA40" i="9"/>
  <c r="AA41" i="9" s="1"/>
  <c r="Z140" i="10"/>
  <c r="Z141" i="10" s="1"/>
  <c r="Y340" i="11"/>
  <c r="Y90" i="9"/>
  <c r="AA40" i="15"/>
  <c r="AA41" i="15" s="1"/>
  <c r="Z40" i="4"/>
  <c r="Z41" i="4" s="1"/>
  <c r="D341" i="9"/>
  <c r="D341" i="10"/>
  <c r="D341" i="11"/>
  <c r="D341" i="12"/>
  <c r="D341" i="32"/>
  <c r="D341" i="16"/>
  <c r="D341" i="52"/>
  <c r="Z91" i="11"/>
  <c r="B341" i="9"/>
  <c r="Y341" i="9" s="1"/>
  <c r="B341" i="10"/>
  <c r="B341" i="11"/>
  <c r="Y341" i="11" s="1"/>
  <c r="B341" i="12"/>
  <c r="B341" i="16"/>
  <c r="Y341" i="16" s="1"/>
  <c r="B341" i="32"/>
  <c r="Y341" i="32" s="1"/>
  <c r="B341" i="52"/>
  <c r="Z41" i="8"/>
  <c r="K436" i="18"/>
  <c r="C443" i="9"/>
  <c r="C443" i="10"/>
  <c r="C443" i="11"/>
  <c r="C443" i="12"/>
  <c r="C443" i="32"/>
  <c r="C443" i="16"/>
  <c r="C443" i="52"/>
  <c r="D141" i="4"/>
  <c r="D141" i="14"/>
  <c r="D141" i="3"/>
  <c r="D141" i="15"/>
  <c r="D190" i="6"/>
  <c r="D190" i="5"/>
  <c r="D190" i="7"/>
  <c r="D190" i="9"/>
  <c r="D190" i="8"/>
  <c r="D190" i="10"/>
  <c r="D190" i="12"/>
  <c r="D190" i="11"/>
  <c r="D190" i="16"/>
  <c r="D190" i="32"/>
  <c r="D190" i="52"/>
  <c r="Z341" i="10"/>
  <c r="Z192" i="4"/>
  <c r="Z193" i="4" s="1"/>
  <c r="Z141" i="16"/>
  <c r="Y441" i="11"/>
  <c r="Y40" i="8"/>
  <c r="Z340" i="52"/>
  <c r="Z341" i="52" s="1"/>
  <c r="Z241" i="5"/>
  <c r="Z242" i="5" s="1"/>
  <c r="Y140" i="16"/>
  <c r="Y140" i="6"/>
  <c r="Z140" i="7"/>
  <c r="Z141" i="7" s="1"/>
  <c r="Y340" i="9"/>
  <c r="Y90" i="8"/>
  <c r="Y341" i="10"/>
  <c r="Z90" i="8"/>
  <c r="Z91" i="8" s="1"/>
  <c r="Z193" i="14"/>
  <c r="K139" i="18"/>
  <c r="C93" i="4"/>
  <c r="C93" i="14"/>
  <c r="C93" i="15"/>
  <c r="C93" i="3"/>
  <c r="C142" i="6"/>
  <c r="C142" i="5"/>
  <c r="C142" i="7"/>
  <c r="C142" i="8"/>
  <c r="C142" i="9"/>
  <c r="C142" i="10"/>
  <c r="C142" i="11"/>
  <c r="C142" i="12"/>
  <c r="C142" i="16"/>
  <c r="C142" i="52"/>
  <c r="C142" i="32"/>
  <c r="K187" i="18"/>
  <c r="C142" i="4"/>
  <c r="C142" i="14"/>
  <c r="C142" i="15"/>
  <c r="C142" i="3"/>
  <c r="C191" i="6"/>
  <c r="C191" i="5"/>
  <c r="C191" i="8"/>
  <c r="C191" i="7"/>
  <c r="C191" i="9"/>
  <c r="C191" i="10"/>
  <c r="C191" i="11"/>
  <c r="C191" i="12"/>
  <c r="C191" i="16"/>
  <c r="C191" i="52"/>
  <c r="C191" i="32"/>
  <c r="Z92" i="3"/>
  <c r="Z242" i="11"/>
  <c r="Z141" i="8"/>
  <c r="Y241" i="9"/>
  <c r="Y192" i="4"/>
  <c r="Y189" i="8"/>
  <c r="Z41" i="3"/>
  <c r="Z141" i="11"/>
  <c r="Y441" i="10"/>
  <c r="Y40" i="7"/>
  <c r="Z141" i="12"/>
  <c r="Z41" i="14"/>
  <c r="Z189" i="6"/>
  <c r="Z190" i="6" s="1"/>
  <c r="Z40" i="15"/>
  <c r="Z41" i="15" s="1"/>
  <c r="Z91" i="9"/>
  <c r="Y90" i="7"/>
  <c r="Z140" i="4"/>
  <c r="Z141" i="4" s="1"/>
  <c r="Z140" i="5"/>
  <c r="Z141" i="5" s="1"/>
  <c r="Z241" i="7"/>
  <c r="Z242" i="7" s="1"/>
  <c r="Z190" i="52"/>
  <c r="Z189" i="12"/>
  <c r="Z190" i="12" s="1"/>
  <c r="Y40" i="32"/>
  <c r="AA40" i="32"/>
  <c r="Z91" i="6"/>
  <c r="Z41" i="5"/>
  <c r="Z141" i="52"/>
  <c r="Z189" i="11"/>
  <c r="Z190" i="11" s="1"/>
  <c r="Z40" i="32"/>
  <c r="Z41" i="32" s="1"/>
  <c r="Z441" i="11"/>
  <c r="Z442" i="11" s="1"/>
  <c r="Z189" i="8"/>
  <c r="Z190" i="8" s="1"/>
  <c r="G436" i="18"/>
  <c r="I437" i="18"/>
  <c r="G336" i="18"/>
  <c r="I337" i="18"/>
  <c r="G238" i="18"/>
  <c r="I239" i="18"/>
  <c r="I188" i="18"/>
  <c r="G187" i="18"/>
  <c r="G139" i="18"/>
  <c r="I140" i="18"/>
  <c r="G90" i="18"/>
  <c r="I91" i="18"/>
  <c r="K140" i="18" l="1"/>
  <c r="C94" i="4"/>
  <c r="C94" i="14"/>
  <c r="C94" i="15"/>
  <c r="C94" i="3"/>
  <c r="C143" i="5"/>
  <c r="C143" i="6"/>
  <c r="C143" i="7"/>
  <c r="C143" i="8"/>
  <c r="C143" i="9"/>
  <c r="C143" i="11"/>
  <c r="C143" i="10"/>
  <c r="C143" i="12"/>
  <c r="C143" i="16"/>
  <c r="C143" i="32"/>
  <c r="C143" i="52"/>
  <c r="K437" i="18"/>
  <c r="C444" i="9"/>
  <c r="C444" i="10"/>
  <c r="C444" i="11"/>
  <c r="C444" i="16"/>
  <c r="C444" i="12"/>
  <c r="C444" i="32"/>
  <c r="C444" i="52"/>
  <c r="Z142" i="5"/>
  <c r="Y341" i="12"/>
  <c r="Z442" i="12"/>
  <c r="Y141" i="5"/>
  <c r="Y91" i="32"/>
  <c r="Y91" i="6"/>
  <c r="Z242" i="10"/>
  <c r="Y41" i="16"/>
  <c r="Y41" i="6"/>
  <c r="AA41" i="5"/>
  <c r="Z91" i="10"/>
  <c r="Y242" i="9"/>
  <c r="Y190" i="9"/>
  <c r="Y141" i="4"/>
  <c r="Z443" i="11"/>
  <c r="B93" i="4"/>
  <c r="Y93" i="4" s="1"/>
  <c r="B93" i="14"/>
  <c r="B93" i="15"/>
  <c r="B142" i="6"/>
  <c r="B142" i="5"/>
  <c r="B93" i="3"/>
  <c r="B142" i="7"/>
  <c r="Z142" i="7" s="1"/>
  <c r="B142" i="8"/>
  <c r="B142" i="9"/>
  <c r="Y142" i="9" s="1"/>
  <c r="B142" i="10"/>
  <c r="Z142" i="10" s="1"/>
  <c r="B142" i="12"/>
  <c r="B142" i="11"/>
  <c r="B142" i="16"/>
  <c r="B142" i="52"/>
  <c r="B142" i="32"/>
  <c r="Y142" i="32" s="1"/>
  <c r="B443" i="9"/>
  <c r="B443" i="10"/>
  <c r="Y443" i="10" s="1"/>
  <c r="B443" i="11"/>
  <c r="B443" i="12"/>
  <c r="B443" i="32"/>
  <c r="B443" i="16"/>
  <c r="Z443" i="16" s="1"/>
  <c r="B443" i="52"/>
  <c r="Y443" i="16" s="1"/>
  <c r="Y41" i="12"/>
  <c r="Y41" i="3"/>
  <c r="Z41" i="12"/>
  <c r="Z91" i="7"/>
  <c r="Z92" i="14"/>
  <c r="Z93" i="14" s="1"/>
  <c r="Y242" i="8"/>
  <c r="Z242" i="52"/>
  <c r="Y190" i="8"/>
  <c r="AA41" i="7"/>
  <c r="Z142" i="16"/>
  <c r="B142" i="4"/>
  <c r="B142" i="14"/>
  <c r="B142" i="15"/>
  <c r="B142" i="3"/>
  <c r="B191" i="6"/>
  <c r="B191" i="5"/>
  <c r="B191" i="8"/>
  <c r="B191" i="9"/>
  <c r="B191" i="7"/>
  <c r="B191" i="10"/>
  <c r="B191" i="11"/>
  <c r="B191" i="12"/>
  <c r="B191" i="16"/>
  <c r="B191" i="32"/>
  <c r="B191" i="52"/>
  <c r="D142" i="4"/>
  <c r="D142" i="14"/>
  <c r="D142" i="15"/>
  <c r="D142" i="3"/>
  <c r="D191" i="5"/>
  <c r="D191" i="6"/>
  <c r="D191" i="7"/>
  <c r="D191" i="8"/>
  <c r="D191" i="9"/>
  <c r="D191" i="10"/>
  <c r="D191" i="11"/>
  <c r="D191" i="16"/>
  <c r="D191" i="12"/>
  <c r="D191" i="32"/>
  <c r="D191" i="52"/>
  <c r="D93" i="4"/>
  <c r="D93" i="14"/>
  <c r="D93" i="15"/>
  <c r="D93" i="3"/>
  <c r="D142" i="6"/>
  <c r="D142" i="5"/>
  <c r="D142" i="7"/>
  <c r="D142" i="8"/>
  <c r="D142" i="9"/>
  <c r="D142" i="10"/>
  <c r="D142" i="11"/>
  <c r="D142" i="12"/>
  <c r="D142" i="16"/>
  <c r="D142" i="32"/>
  <c r="D142" i="52"/>
  <c r="Y442" i="32"/>
  <c r="Z243" i="12"/>
  <c r="Y41" i="11"/>
  <c r="Y41" i="15"/>
  <c r="D92" i="6"/>
  <c r="D92" i="5"/>
  <c r="D92" i="7"/>
  <c r="D92" i="8"/>
  <c r="D92" i="9"/>
  <c r="D92" i="10"/>
  <c r="D92" i="11"/>
  <c r="D92" i="12"/>
  <c r="D92" i="16"/>
  <c r="D92" i="32"/>
  <c r="D92" i="52"/>
  <c r="Z190" i="10"/>
  <c r="Z191" i="10" s="1"/>
  <c r="D194" i="4"/>
  <c r="D194" i="14"/>
  <c r="D194" i="15"/>
  <c r="D194" i="3"/>
  <c r="D243" i="5"/>
  <c r="D243" i="6"/>
  <c r="D243" i="8"/>
  <c r="D243" i="7"/>
  <c r="D243" i="10"/>
  <c r="D243" i="9"/>
  <c r="D243" i="11"/>
  <c r="D243" i="12"/>
  <c r="D243" i="16"/>
  <c r="D243" i="52"/>
  <c r="D243" i="32"/>
  <c r="Z341" i="16"/>
  <c r="Z41" i="6"/>
  <c r="Y242" i="7"/>
  <c r="Y190" i="7"/>
  <c r="B92" i="5"/>
  <c r="B92" i="6"/>
  <c r="Z92" i="6" s="1"/>
  <c r="B92" i="7"/>
  <c r="B92" i="8"/>
  <c r="B92" i="9"/>
  <c r="B92" i="10"/>
  <c r="Y92" i="10" s="1"/>
  <c r="B92" i="11"/>
  <c r="B92" i="16"/>
  <c r="B92" i="12"/>
  <c r="B92" i="32"/>
  <c r="B92" i="52"/>
  <c r="K188" i="18"/>
  <c r="C143" i="4"/>
  <c r="C143" i="14"/>
  <c r="C143" i="15"/>
  <c r="C143" i="3"/>
  <c r="C192" i="6"/>
  <c r="C192" i="8"/>
  <c r="C192" i="7"/>
  <c r="C192" i="5"/>
  <c r="C192" i="9"/>
  <c r="C192" i="10"/>
  <c r="C192" i="11"/>
  <c r="C192" i="12"/>
  <c r="C192" i="16"/>
  <c r="C192" i="32"/>
  <c r="C192" i="52"/>
  <c r="Z191" i="8"/>
  <c r="Z142" i="11"/>
  <c r="Z194" i="14"/>
  <c r="D443" i="9"/>
  <c r="D443" i="10"/>
  <c r="D443" i="11"/>
  <c r="D443" i="12"/>
  <c r="D443" i="32"/>
  <c r="D443" i="16"/>
  <c r="D443" i="52"/>
  <c r="Y442" i="16"/>
  <c r="AA42" i="11"/>
  <c r="Y41" i="10"/>
  <c r="Y41" i="14"/>
  <c r="Z191" i="7"/>
  <c r="Z442" i="9"/>
  <c r="Z443" i="9" s="1"/>
  <c r="Z141" i="6"/>
  <c r="Z142" i="6" s="1"/>
  <c r="Y242" i="6"/>
  <c r="Y190" i="5"/>
  <c r="Z141" i="14"/>
  <c r="Z142" i="14" s="1"/>
  <c r="K239" i="18"/>
  <c r="C195" i="4"/>
  <c r="C195" i="14"/>
  <c r="C195" i="15"/>
  <c r="C195" i="3"/>
  <c r="C244" i="5"/>
  <c r="C244" i="6"/>
  <c r="C244" i="7"/>
  <c r="C244" i="8"/>
  <c r="C244" i="9"/>
  <c r="C244" i="10"/>
  <c r="C244" i="11"/>
  <c r="C244" i="12"/>
  <c r="C244" i="16"/>
  <c r="C244" i="52"/>
  <c r="C244" i="32"/>
  <c r="Z92" i="8"/>
  <c r="Z191" i="9"/>
  <c r="Z191" i="5"/>
  <c r="Z91" i="12"/>
  <c r="Z92" i="12" s="1"/>
  <c r="Z341" i="32"/>
  <c r="Z92" i="52"/>
  <c r="Z92" i="11"/>
  <c r="Z42" i="4"/>
  <c r="B194" i="4"/>
  <c r="Y194" i="4" s="1"/>
  <c r="B194" i="14"/>
  <c r="B194" i="15"/>
  <c r="Y194" i="15" s="1"/>
  <c r="B194" i="3"/>
  <c r="Z194" i="3" s="1"/>
  <c r="B243" i="5"/>
  <c r="Y243" i="5" s="1"/>
  <c r="B243" i="6"/>
  <c r="B243" i="8"/>
  <c r="B243" i="7"/>
  <c r="Y243" i="7" s="1"/>
  <c r="B243" i="9"/>
  <c r="Y243" i="9" s="1"/>
  <c r="B243" i="10"/>
  <c r="Y243" i="10" s="1"/>
  <c r="B243" i="11"/>
  <c r="Y243" i="11" s="1"/>
  <c r="B243" i="12"/>
  <c r="B243" i="16"/>
  <c r="Y243" i="16" s="1"/>
  <c r="B243" i="32"/>
  <c r="B243" i="52"/>
  <c r="Z42" i="32"/>
  <c r="Z191" i="52"/>
  <c r="Z42" i="15"/>
  <c r="Z342" i="52"/>
  <c r="AA42" i="15"/>
  <c r="Y442" i="11"/>
  <c r="Y141" i="10"/>
  <c r="Y92" i="14"/>
  <c r="AA42" i="10"/>
  <c r="B42" i="4"/>
  <c r="B42" i="14"/>
  <c r="Y42" i="14" s="1"/>
  <c r="B42" i="15"/>
  <c r="B42" i="3"/>
  <c r="B42" i="5"/>
  <c r="Y42" i="5" s="1"/>
  <c r="B42" i="6"/>
  <c r="B42" i="7"/>
  <c r="B42" i="8"/>
  <c r="Y42" i="8" s="1"/>
  <c r="B42" i="9"/>
  <c r="Z42" i="9" s="1"/>
  <c r="B42" i="10"/>
  <c r="Y42" i="10" s="1"/>
  <c r="B42" i="11"/>
  <c r="B42" i="16"/>
  <c r="B42" i="12"/>
  <c r="Y42" i="12" s="1"/>
  <c r="B42" i="52"/>
  <c r="Z42" i="52" s="1"/>
  <c r="B42" i="32"/>
  <c r="Z341" i="9"/>
  <c r="Z342" i="9" s="1"/>
  <c r="Y41" i="8"/>
  <c r="Z341" i="11"/>
  <c r="Z442" i="32"/>
  <c r="Z443" i="32" s="1"/>
  <c r="AA41" i="4"/>
  <c r="AA42" i="4" s="1"/>
  <c r="Y242" i="12"/>
  <c r="Y193" i="3"/>
  <c r="Y190" i="12"/>
  <c r="Y141" i="3"/>
  <c r="Z191" i="12"/>
  <c r="Z92" i="9"/>
  <c r="Z42" i="3"/>
  <c r="K91" i="18"/>
  <c r="C93" i="5"/>
  <c r="C93" i="7"/>
  <c r="C93" i="6"/>
  <c r="C93" i="8"/>
  <c r="C93" i="9"/>
  <c r="C93" i="10"/>
  <c r="C93" i="11"/>
  <c r="C93" i="16"/>
  <c r="C93" i="12"/>
  <c r="C93" i="52"/>
  <c r="C93" i="32"/>
  <c r="K337" i="18"/>
  <c r="C343" i="9"/>
  <c r="C343" i="10"/>
  <c r="C343" i="11"/>
  <c r="C343" i="12"/>
  <c r="C343" i="32"/>
  <c r="C343" i="16"/>
  <c r="C343" i="52"/>
  <c r="Z191" i="11"/>
  <c r="Z191" i="6"/>
  <c r="Y442" i="10"/>
  <c r="D42" i="4"/>
  <c r="D42" i="14"/>
  <c r="D42" i="15"/>
  <c r="D42" i="3"/>
  <c r="D42" i="5"/>
  <c r="D42" i="6"/>
  <c r="D42" i="7"/>
  <c r="D42" i="8"/>
  <c r="D42" i="9"/>
  <c r="D42" i="10"/>
  <c r="D42" i="11"/>
  <c r="D42" i="16"/>
  <c r="D42" i="12"/>
  <c r="D42" i="52"/>
  <c r="D42" i="32"/>
  <c r="I43" i="18"/>
  <c r="C43" i="4"/>
  <c r="C43" i="14"/>
  <c r="C43" i="15"/>
  <c r="C43" i="3"/>
  <c r="C43" i="5"/>
  <c r="C43" i="6"/>
  <c r="C43" i="7"/>
  <c r="C43" i="8"/>
  <c r="C43" i="9"/>
  <c r="C43" i="11"/>
  <c r="C43" i="10"/>
  <c r="C43" i="16"/>
  <c r="C43" i="12"/>
  <c r="C43" i="32"/>
  <c r="C43" i="52"/>
  <c r="G42" i="18"/>
  <c r="K42" i="18"/>
  <c r="Z42" i="10"/>
  <c r="Z141" i="9"/>
  <c r="Z142" i="9" s="1"/>
  <c r="D342" i="9"/>
  <c r="D342" i="11"/>
  <c r="D342" i="10"/>
  <c r="D342" i="12"/>
  <c r="D342" i="16"/>
  <c r="D342" i="32"/>
  <c r="D342" i="52"/>
  <c r="Z92" i="15"/>
  <c r="Z93" i="15" s="1"/>
  <c r="Y41" i="7"/>
  <c r="Z191" i="32"/>
  <c r="AA42" i="6"/>
  <c r="Z242" i="32"/>
  <c r="Z243" i="32" s="1"/>
  <c r="Z91" i="5"/>
  <c r="Z92" i="5" s="1"/>
  <c r="B342" i="9"/>
  <c r="Y342" i="9" s="1"/>
  <c r="B342" i="10"/>
  <c r="Y342" i="10" s="1"/>
  <c r="B342" i="11"/>
  <c r="B342" i="12"/>
  <c r="B342" i="16"/>
  <c r="B342" i="32"/>
  <c r="B342" i="52"/>
  <c r="Z142" i="52"/>
  <c r="Z42" i="14"/>
  <c r="Z142" i="32"/>
  <c r="Z443" i="10"/>
  <c r="Z243" i="8"/>
  <c r="Y41" i="32"/>
  <c r="AA41" i="32"/>
  <c r="Z341" i="12"/>
  <c r="Z342" i="12" s="1"/>
  <c r="Z191" i="16"/>
  <c r="AA42" i="3"/>
  <c r="Z142" i="15"/>
  <c r="G437" i="18"/>
  <c r="I438" i="18"/>
  <c r="G337" i="18"/>
  <c r="I338" i="18"/>
  <c r="G239" i="18"/>
  <c r="I240" i="18"/>
  <c r="G188" i="18"/>
  <c r="I189" i="18"/>
  <c r="I141" i="18"/>
  <c r="G140" i="18"/>
  <c r="G91" i="18"/>
  <c r="I92" i="18"/>
  <c r="Z43" i="9" l="1"/>
  <c r="Z444" i="16"/>
  <c r="K141" i="18"/>
  <c r="C95" i="4"/>
  <c r="C95" i="14"/>
  <c r="C95" i="15"/>
  <c r="C144" i="6"/>
  <c r="C95" i="3"/>
  <c r="C144" i="5"/>
  <c r="C144" i="7"/>
  <c r="C144" i="8"/>
  <c r="C144" i="9"/>
  <c r="C144" i="10"/>
  <c r="C144" i="11"/>
  <c r="C144" i="12"/>
  <c r="C144" i="16"/>
  <c r="C144" i="32"/>
  <c r="C144" i="52"/>
  <c r="B444" i="9"/>
  <c r="Y444" i="9" s="1"/>
  <c r="B444" i="10"/>
  <c r="B444" i="11"/>
  <c r="Y444" i="11" s="1"/>
  <c r="B444" i="12"/>
  <c r="Y444" i="12" s="1"/>
  <c r="B444" i="16"/>
  <c r="Y444" i="16" s="1"/>
  <c r="B444" i="32"/>
  <c r="B444" i="52"/>
  <c r="Y444" i="32" s="1"/>
  <c r="Z43" i="14"/>
  <c r="D43" i="4"/>
  <c r="D43" i="14"/>
  <c r="D43" i="15"/>
  <c r="D43" i="3"/>
  <c r="D43" i="5"/>
  <c r="D43" i="6"/>
  <c r="D43" i="7"/>
  <c r="D43" i="8"/>
  <c r="D43" i="9"/>
  <c r="D43" i="10"/>
  <c r="D43" i="11"/>
  <c r="D43" i="12"/>
  <c r="D43" i="16"/>
  <c r="D43" i="32"/>
  <c r="D43" i="52"/>
  <c r="D93" i="5"/>
  <c r="D93" i="6"/>
  <c r="D93" i="7"/>
  <c r="D93" i="8"/>
  <c r="D93" i="9"/>
  <c r="D93" i="10"/>
  <c r="D93" i="11"/>
  <c r="D93" i="16"/>
  <c r="D93" i="32"/>
  <c r="D93" i="12"/>
  <c r="D93" i="52"/>
  <c r="Y42" i="32"/>
  <c r="AA42" i="32"/>
  <c r="Y42" i="7"/>
  <c r="Y194" i="14"/>
  <c r="Z342" i="32"/>
  <c r="Y92" i="9"/>
  <c r="Z342" i="16"/>
  <c r="Y191" i="32"/>
  <c r="Y191" i="5"/>
  <c r="Z243" i="11"/>
  <c r="Z42" i="12"/>
  <c r="Y443" i="9"/>
  <c r="Y142" i="8"/>
  <c r="Z444" i="11"/>
  <c r="Z243" i="10"/>
  <c r="Z443" i="12"/>
  <c r="Z42" i="5"/>
  <c r="Z43" i="5" s="1"/>
  <c r="D444" i="9"/>
  <c r="D444" i="10"/>
  <c r="D444" i="11"/>
  <c r="D444" i="12"/>
  <c r="D444" i="16"/>
  <c r="D444" i="32"/>
  <c r="D444" i="52"/>
  <c r="D94" i="4"/>
  <c r="D94" i="14"/>
  <c r="D94" i="15"/>
  <c r="D94" i="3"/>
  <c r="D143" i="6"/>
  <c r="D143" i="5"/>
  <c r="D143" i="7"/>
  <c r="D143" i="8"/>
  <c r="D143" i="9"/>
  <c r="D143" i="10"/>
  <c r="D143" i="11"/>
  <c r="D143" i="12"/>
  <c r="D143" i="16"/>
  <c r="D143" i="32"/>
  <c r="D143" i="52"/>
  <c r="B43" i="4"/>
  <c r="B43" i="14"/>
  <c r="B43" i="15"/>
  <c r="Z43" i="15" s="1"/>
  <c r="B43" i="3"/>
  <c r="B43" i="5"/>
  <c r="B43" i="6"/>
  <c r="B43" i="7"/>
  <c r="B43" i="8"/>
  <c r="B43" i="9"/>
  <c r="B43" i="10"/>
  <c r="B43" i="11"/>
  <c r="B43" i="16"/>
  <c r="B43" i="12"/>
  <c r="B43" i="32"/>
  <c r="B43" i="52"/>
  <c r="Z43" i="52" s="1"/>
  <c r="I44" i="18"/>
  <c r="C44" i="4"/>
  <c r="C44" i="14"/>
  <c r="C44" i="3"/>
  <c r="C44" i="5"/>
  <c r="C44" i="15"/>
  <c r="C44" i="6"/>
  <c r="C44" i="7"/>
  <c r="C44" i="8"/>
  <c r="C44" i="9"/>
  <c r="C44" i="10"/>
  <c r="C44" i="11"/>
  <c r="C44" i="12"/>
  <c r="C44" i="16"/>
  <c r="C44" i="52"/>
  <c r="C44" i="32"/>
  <c r="K43" i="18"/>
  <c r="G43" i="18"/>
  <c r="AA43" i="4"/>
  <c r="Y42" i="6"/>
  <c r="D195" i="4"/>
  <c r="D195" i="14"/>
  <c r="D195" i="15"/>
  <c r="D195" i="3"/>
  <c r="D244" i="5"/>
  <c r="D244" i="6"/>
  <c r="D244" i="7"/>
  <c r="D244" i="8"/>
  <c r="D244" i="9"/>
  <c r="D244" i="10"/>
  <c r="D244" i="11"/>
  <c r="D244" i="12"/>
  <c r="D244" i="32"/>
  <c r="D244" i="16"/>
  <c r="D244" i="52"/>
  <c r="Z192" i="8"/>
  <c r="D143" i="4"/>
  <c r="D143" i="14"/>
  <c r="D143" i="15"/>
  <c r="D143" i="3"/>
  <c r="D192" i="6"/>
  <c r="D192" i="5"/>
  <c r="D192" i="8"/>
  <c r="D192" i="7"/>
  <c r="D192" i="9"/>
  <c r="D192" i="10"/>
  <c r="D192" i="11"/>
  <c r="D192" i="12"/>
  <c r="D192" i="32"/>
  <c r="D192" i="52"/>
  <c r="D192" i="16"/>
  <c r="Y92" i="8"/>
  <c r="AA42" i="52"/>
  <c r="Y191" i="16"/>
  <c r="Y191" i="6"/>
  <c r="AA42" i="7"/>
  <c r="AA43" i="7" s="1"/>
  <c r="Y142" i="7"/>
  <c r="Z43" i="3"/>
  <c r="Z444" i="32"/>
  <c r="Z43" i="32"/>
  <c r="Z43" i="4"/>
  <c r="Y92" i="7"/>
  <c r="Y191" i="12"/>
  <c r="Y142" i="3"/>
  <c r="Y93" i="3"/>
  <c r="Z42" i="7"/>
  <c r="K438" i="18"/>
  <c r="C445" i="9"/>
  <c r="C445" i="10"/>
  <c r="C445" i="11"/>
  <c r="C445" i="12"/>
  <c r="C445" i="32"/>
  <c r="C445" i="16"/>
  <c r="C445" i="52"/>
  <c r="Z143" i="15"/>
  <c r="Y342" i="32"/>
  <c r="AA43" i="6"/>
  <c r="Z243" i="7"/>
  <c r="Z342" i="11"/>
  <c r="Y42" i="16"/>
  <c r="Y42" i="3"/>
  <c r="Y243" i="8"/>
  <c r="AA43" i="11"/>
  <c r="Y92" i="32"/>
  <c r="Y92" i="6"/>
  <c r="Y191" i="11"/>
  <c r="Y142" i="15"/>
  <c r="Z243" i="52"/>
  <c r="Z42" i="16"/>
  <c r="Z43" i="16" s="1"/>
  <c r="Y142" i="16"/>
  <c r="Y142" i="5"/>
  <c r="B143" i="4"/>
  <c r="Y143" i="4" s="1"/>
  <c r="B143" i="14"/>
  <c r="B143" i="15"/>
  <c r="B143" i="3"/>
  <c r="Y143" i="3" s="1"/>
  <c r="B192" i="5"/>
  <c r="Y192" i="5" s="1"/>
  <c r="B192" i="6"/>
  <c r="Z192" i="6" s="1"/>
  <c r="B192" i="7"/>
  <c r="B192" i="8"/>
  <c r="Y192" i="8" s="1"/>
  <c r="B192" i="9"/>
  <c r="Y192" i="9" s="1"/>
  <c r="B192" i="10"/>
  <c r="Z192" i="10" s="1"/>
  <c r="B192" i="11"/>
  <c r="B192" i="12"/>
  <c r="Y192" i="12" s="1"/>
  <c r="B192" i="16"/>
  <c r="Y192" i="16" s="1"/>
  <c r="B192" i="32"/>
  <c r="B192" i="52"/>
  <c r="Z192" i="52" s="1"/>
  <c r="Z444" i="10"/>
  <c r="Z244" i="32"/>
  <c r="K240" i="18"/>
  <c r="C196" i="4"/>
  <c r="C196" i="14"/>
  <c r="C196" i="15"/>
  <c r="C196" i="3"/>
  <c r="C245" i="5"/>
  <c r="C245" i="6"/>
  <c r="C245" i="8"/>
  <c r="C245" i="7"/>
  <c r="C245" i="9"/>
  <c r="C245" i="10"/>
  <c r="C245" i="11"/>
  <c r="C245" i="12"/>
  <c r="C245" i="16"/>
  <c r="C245" i="52"/>
  <c r="C245" i="32"/>
  <c r="AA43" i="3"/>
  <c r="B195" i="4"/>
  <c r="B195" i="14"/>
  <c r="B195" i="15"/>
  <c r="B195" i="3"/>
  <c r="Z195" i="3" s="1"/>
  <c r="B244" i="6"/>
  <c r="B244" i="5"/>
  <c r="B244" i="8"/>
  <c r="Z244" i="8" s="1"/>
  <c r="B244" i="7"/>
  <c r="B244" i="9"/>
  <c r="B244" i="10"/>
  <c r="B244" i="11"/>
  <c r="Y244" i="11" s="1"/>
  <c r="B244" i="12"/>
  <c r="B244" i="32"/>
  <c r="B244" i="16"/>
  <c r="B244" i="52"/>
  <c r="Y244" i="12" s="1"/>
  <c r="Y342" i="16"/>
  <c r="Z192" i="32"/>
  <c r="Z192" i="11"/>
  <c r="D343" i="9"/>
  <c r="D343" i="10"/>
  <c r="D343" i="11"/>
  <c r="D343" i="12"/>
  <c r="D343" i="16"/>
  <c r="D343" i="52"/>
  <c r="D343" i="32"/>
  <c r="Z192" i="12"/>
  <c r="Y42" i="11"/>
  <c r="Y42" i="15"/>
  <c r="Y243" i="32"/>
  <c r="Y243" i="6"/>
  <c r="Z243" i="5"/>
  <c r="Z244" i="5" s="1"/>
  <c r="AA42" i="16"/>
  <c r="AA43" i="16" s="1"/>
  <c r="Z42" i="11"/>
  <c r="Z43" i="11" s="1"/>
  <c r="Y92" i="12"/>
  <c r="Y92" i="5"/>
  <c r="Z93" i="4"/>
  <c r="Z94" i="4" s="1"/>
  <c r="Y191" i="10"/>
  <c r="Y142" i="14"/>
  <c r="Z243" i="6"/>
  <c r="Z244" i="6" s="1"/>
  <c r="Y443" i="32"/>
  <c r="Y142" i="11"/>
  <c r="Y142" i="6"/>
  <c r="Z92" i="10"/>
  <c r="Y143" i="12"/>
  <c r="Z443" i="52"/>
  <c r="Z444" i="52" s="1"/>
  <c r="B94" i="4"/>
  <c r="B94" i="14"/>
  <c r="Y94" i="14" s="1"/>
  <c r="B94" i="15"/>
  <c r="Y94" i="15" s="1"/>
  <c r="B94" i="3"/>
  <c r="B143" i="5"/>
  <c r="B143" i="6"/>
  <c r="B143" i="7"/>
  <c r="Y143" i="7" s="1"/>
  <c r="B143" i="8"/>
  <c r="B143" i="9"/>
  <c r="B143" i="10"/>
  <c r="Y143" i="10" s="1"/>
  <c r="B143" i="11"/>
  <c r="Y143" i="11" s="1"/>
  <c r="B143" i="12"/>
  <c r="B143" i="16"/>
  <c r="B143" i="52"/>
  <c r="Z143" i="52" s="1"/>
  <c r="B143" i="32"/>
  <c r="Y143" i="32" s="1"/>
  <c r="Y342" i="12"/>
  <c r="Y92" i="16"/>
  <c r="Z93" i="3"/>
  <c r="Z94" i="3" s="1"/>
  <c r="Y191" i="7"/>
  <c r="Y142" i="4"/>
  <c r="Z243" i="9"/>
  <c r="Z244" i="9" s="1"/>
  <c r="Z92" i="16"/>
  <c r="Z93" i="16" s="1"/>
  <c r="Y443" i="12"/>
  <c r="Y142" i="12"/>
  <c r="Y93" i="15"/>
  <c r="AA42" i="5"/>
  <c r="AA43" i="5" s="1"/>
  <c r="Z142" i="8"/>
  <c r="Z143" i="8" s="1"/>
  <c r="K189" i="18"/>
  <c r="C144" i="4"/>
  <c r="C144" i="14"/>
  <c r="C144" i="15"/>
  <c r="C144" i="3"/>
  <c r="C193" i="6"/>
  <c r="C193" i="5"/>
  <c r="C193" i="7"/>
  <c r="C193" i="8"/>
  <c r="C193" i="9"/>
  <c r="C193" i="10"/>
  <c r="C193" i="12"/>
  <c r="C193" i="11"/>
  <c r="C193" i="16"/>
  <c r="C193" i="32"/>
  <c r="C193" i="52"/>
  <c r="K92" i="18"/>
  <c r="C94" i="5"/>
  <c r="C94" i="6"/>
  <c r="C94" i="7"/>
  <c r="C94" i="8"/>
  <c r="C94" i="9"/>
  <c r="C94" i="10"/>
  <c r="C94" i="11"/>
  <c r="C94" i="16"/>
  <c r="C94" i="12"/>
  <c r="C94" i="32"/>
  <c r="C94" i="52"/>
  <c r="K338" i="18"/>
  <c r="C344" i="9"/>
  <c r="C344" i="10"/>
  <c r="C344" i="11"/>
  <c r="C344" i="12"/>
  <c r="C344" i="32"/>
  <c r="C344" i="16"/>
  <c r="C344" i="52"/>
  <c r="B93" i="5"/>
  <c r="B93" i="6"/>
  <c r="Z93" i="6" s="1"/>
  <c r="B93" i="7"/>
  <c r="B93" i="8"/>
  <c r="B93" i="9"/>
  <c r="B93" i="10"/>
  <c r="Y93" i="10" s="1"/>
  <c r="B93" i="11"/>
  <c r="Z93" i="11" s="1"/>
  <c r="B93" i="12"/>
  <c r="B93" i="16"/>
  <c r="B93" i="52"/>
  <c r="Z93" i="52" s="1"/>
  <c r="B93" i="32"/>
  <c r="B343" i="9"/>
  <c r="B343" i="10"/>
  <c r="B343" i="11"/>
  <c r="Y343" i="11" s="1"/>
  <c r="B343" i="12"/>
  <c r="Z343" i="12" s="1"/>
  <c r="B343" i="32"/>
  <c r="B343" i="16"/>
  <c r="B343" i="52"/>
  <c r="Y343" i="10" s="1"/>
  <c r="AA42" i="8"/>
  <c r="AA43" i="8" s="1"/>
  <c r="Y342" i="11"/>
  <c r="Z143" i="9"/>
  <c r="Z243" i="16"/>
  <c r="Z244" i="16" s="1"/>
  <c r="Y42" i="9"/>
  <c r="Y42" i="4"/>
  <c r="AA43" i="15"/>
  <c r="Y243" i="12"/>
  <c r="Y194" i="3"/>
  <c r="Z42" i="8"/>
  <c r="Z43" i="8" s="1"/>
  <c r="Z194" i="4"/>
  <c r="Z195" i="4" s="1"/>
  <c r="Y92" i="11"/>
  <c r="AA42" i="12"/>
  <c r="AA43" i="12" s="1"/>
  <c r="Z142" i="4"/>
  <c r="Z143" i="4" s="1"/>
  <c r="Y191" i="9"/>
  <c r="Z194" i="15"/>
  <c r="Z94" i="14"/>
  <c r="AA42" i="14"/>
  <c r="AA43" i="14" s="1"/>
  <c r="Y443" i="11"/>
  <c r="Y142" i="10"/>
  <c r="Y93" i="14"/>
  <c r="Z142" i="3"/>
  <c r="Z143" i="3" s="1"/>
  <c r="Z142" i="12"/>
  <c r="Z143" i="12" s="1"/>
  <c r="Z92" i="32"/>
  <c r="Z93" i="32" s="1"/>
  <c r="Z43" i="10"/>
  <c r="Z343" i="9"/>
  <c r="AA43" i="10"/>
  <c r="Z342" i="10"/>
  <c r="Z444" i="9"/>
  <c r="Z195" i="14"/>
  <c r="Z42" i="6"/>
  <c r="Z43" i="6" s="1"/>
  <c r="Z244" i="12"/>
  <c r="Y191" i="8"/>
  <c r="Z143" i="16"/>
  <c r="Z92" i="7"/>
  <c r="Z93" i="7" s="1"/>
  <c r="AA42" i="9"/>
  <c r="AA43" i="9" s="1"/>
  <c r="Z143" i="5"/>
  <c r="I439" i="18"/>
  <c r="G438" i="18"/>
  <c r="I339" i="18"/>
  <c r="G338" i="18"/>
  <c r="I241" i="18"/>
  <c r="G240" i="18"/>
  <c r="I190" i="18"/>
  <c r="G189" i="18"/>
  <c r="I142" i="18"/>
  <c r="G141" i="18"/>
  <c r="G92" i="18"/>
  <c r="I93" i="18"/>
  <c r="Z193" i="52" l="1"/>
  <c r="Z193" i="6"/>
  <c r="B144" i="4"/>
  <c r="B144" i="14"/>
  <c r="Y144" i="14" s="1"/>
  <c r="B144" i="15"/>
  <c r="Y144" i="15" s="1"/>
  <c r="B144" i="3"/>
  <c r="Y144" i="3" s="1"/>
  <c r="B193" i="6"/>
  <c r="B193" i="5"/>
  <c r="B193" i="7"/>
  <c r="Y193" i="7" s="1"/>
  <c r="B193" i="8"/>
  <c r="Y193" i="8" s="1"/>
  <c r="B193" i="9"/>
  <c r="B193" i="10"/>
  <c r="Y193" i="10" s="1"/>
  <c r="B193" i="11"/>
  <c r="Y193" i="11" s="1"/>
  <c r="B193" i="12"/>
  <c r="Y193" i="12" s="1"/>
  <c r="B193" i="16"/>
  <c r="B193" i="52"/>
  <c r="B193" i="32"/>
  <c r="Y193" i="32" s="1"/>
  <c r="Z445" i="9"/>
  <c r="Z94" i="15"/>
  <c r="Y93" i="9"/>
  <c r="D94" i="5"/>
  <c r="D94" i="6"/>
  <c r="D94" i="7"/>
  <c r="D94" i="8"/>
  <c r="D94" i="9"/>
  <c r="D94" i="10"/>
  <c r="D94" i="11"/>
  <c r="D94" i="16"/>
  <c r="D94" i="12"/>
  <c r="D94" i="32"/>
  <c r="D94" i="52"/>
  <c r="D144" i="4"/>
  <c r="D144" i="14"/>
  <c r="D144" i="15"/>
  <c r="D144" i="3"/>
  <c r="D193" i="6"/>
  <c r="D193" i="5"/>
  <c r="D193" i="8"/>
  <c r="D193" i="7"/>
  <c r="D193" i="9"/>
  <c r="D193" i="10"/>
  <c r="D193" i="11"/>
  <c r="D193" i="12"/>
  <c r="D193" i="16"/>
  <c r="D193" i="32"/>
  <c r="D193" i="52"/>
  <c r="Z245" i="9"/>
  <c r="Z245" i="6"/>
  <c r="Y244" i="10"/>
  <c r="Y195" i="14"/>
  <c r="Z244" i="52"/>
  <c r="Z192" i="5"/>
  <c r="Z193" i="5" s="1"/>
  <c r="Z244" i="7"/>
  <c r="Z43" i="7"/>
  <c r="Z44" i="4"/>
  <c r="Y43" i="32"/>
  <c r="AA43" i="32"/>
  <c r="Y43" i="6"/>
  <c r="Z444" i="12"/>
  <c r="Z143" i="10"/>
  <c r="Y144" i="4"/>
  <c r="Z144" i="3"/>
  <c r="B196" i="4"/>
  <c r="B196" i="14"/>
  <c r="Z196" i="14" s="1"/>
  <c r="B196" i="15"/>
  <c r="B196" i="3"/>
  <c r="Z196" i="3" s="1"/>
  <c r="B245" i="5"/>
  <c r="Y245" i="5" s="1"/>
  <c r="B245" i="6"/>
  <c r="B245" i="8"/>
  <c r="Z245" i="8" s="1"/>
  <c r="B245" i="7"/>
  <c r="Y245" i="7" s="1"/>
  <c r="B245" i="9"/>
  <c r="B245" i="10"/>
  <c r="B245" i="11"/>
  <c r="B245" i="12"/>
  <c r="B245" i="32"/>
  <c r="Y245" i="32" s="1"/>
  <c r="B245" i="16"/>
  <c r="B245" i="52"/>
  <c r="Z343" i="10"/>
  <c r="Z344" i="10" s="1"/>
  <c r="Y343" i="9"/>
  <c r="Y93" i="8"/>
  <c r="Y143" i="9"/>
  <c r="Y94" i="4"/>
  <c r="Y244" i="9"/>
  <c r="Y195" i="4"/>
  <c r="Y192" i="11"/>
  <c r="Y143" i="15"/>
  <c r="Z44" i="32"/>
  <c r="Y43" i="12"/>
  <c r="Y43" i="5"/>
  <c r="Z244" i="10"/>
  <c r="Z245" i="10" s="1"/>
  <c r="K190" i="18"/>
  <c r="C145" i="4"/>
  <c r="C145" i="14"/>
  <c r="C145" i="15"/>
  <c r="C145" i="3"/>
  <c r="C194" i="5"/>
  <c r="C194" i="6"/>
  <c r="C194" i="8"/>
  <c r="C194" i="7"/>
  <c r="C194" i="9"/>
  <c r="C194" i="10"/>
  <c r="C194" i="11"/>
  <c r="C194" i="16"/>
  <c r="C194" i="12"/>
  <c r="C194" i="32"/>
  <c r="C194" i="52"/>
  <c r="Z144" i="4"/>
  <c r="K241" i="18"/>
  <c r="C197" i="4"/>
  <c r="C197" i="14"/>
  <c r="C197" i="15"/>
  <c r="C197" i="3"/>
  <c r="C246" i="6"/>
  <c r="C246" i="5"/>
  <c r="C246" i="8"/>
  <c r="C246" i="7"/>
  <c r="C246" i="10"/>
  <c r="C246" i="11"/>
  <c r="C246" i="12"/>
  <c r="C246" i="9"/>
  <c r="C246" i="16"/>
  <c r="C246" i="52"/>
  <c r="C246" i="32"/>
  <c r="AA44" i="12"/>
  <c r="Y93" i="32"/>
  <c r="Y93" i="7"/>
  <c r="Y143" i="8"/>
  <c r="Z445" i="52"/>
  <c r="Z192" i="16"/>
  <c r="Z193" i="16" s="1"/>
  <c r="Y244" i="7"/>
  <c r="D196" i="4"/>
  <c r="D196" i="14"/>
  <c r="D196" i="15"/>
  <c r="D196" i="3"/>
  <c r="D245" i="5"/>
  <c r="D245" i="6"/>
  <c r="D245" i="8"/>
  <c r="D245" i="7"/>
  <c r="D245" i="9"/>
  <c r="D245" i="10"/>
  <c r="D245" i="11"/>
  <c r="D245" i="12"/>
  <c r="D245" i="16"/>
  <c r="D245" i="52"/>
  <c r="D245" i="32"/>
  <c r="Y192" i="10"/>
  <c r="Y143" i="14"/>
  <c r="Y43" i="16"/>
  <c r="Y43" i="3"/>
  <c r="Z445" i="11"/>
  <c r="Z343" i="16"/>
  <c r="Y244" i="8"/>
  <c r="Y43" i="11"/>
  <c r="Y43" i="15"/>
  <c r="Z144" i="12"/>
  <c r="Y93" i="6"/>
  <c r="K339" i="18"/>
  <c r="C345" i="9"/>
  <c r="C345" i="11"/>
  <c r="C345" i="10"/>
  <c r="C345" i="12"/>
  <c r="C345" i="16"/>
  <c r="C345" i="32"/>
  <c r="C345" i="52"/>
  <c r="AA44" i="14"/>
  <c r="Z196" i="4"/>
  <c r="Y343" i="16"/>
  <c r="Y93" i="16"/>
  <c r="Y93" i="5"/>
  <c r="D344" i="9"/>
  <c r="D344" i="10"/>
  <c r="D344" i="11"/>
  <c r="D344" i="12"/>
  <c r="D344" i="16"/>
  <c r="D344" i="32"/>
  <c r="D344" i="52"/>
  <c r="Y143" i="6"/>
  <c r="Z93" i="10"/>
  <c r="Y244" i="16"/>
  <c r="Y244" i="5"/>
  <c r="Y245" i="11"/>
  <c r="Y43" i="10"/>
  <c r="Y43" i="14"/>
  <c r="Z143" i="11"/>
  <c r="K93" i="18"/>
  <c r="C95" i="5"/>
  <c r="C95" i="6"/>
  <c r="C95" i="7"/>
  <c r="C95" i="8"/>
  <c r="C95" i="9"/>
  <c r="C95" i="10"/>
  <c r="C95" i="11"/>
  <c r="C95" i="12"/>
  <c r="C95" i="16"/>
  <c r="C95" i="32"/>
  <c r="C95" i="52"/>
  <c r="B94" i="5"/>
  <c r="Y94" i="5" s="1"/>
  <c r="B94" i="6"/>
  <c r="B94" i="7"/>
  <c r="Y94" i="7" s="1"/>
  <c r="B94" i="8"/>
  <c r="B94" i="9"/>
  <c r="Y94" i="9" s="1"/>
  <c r="B94" i="10"/>
  <c r="Y94" i="10" s="1"/>
  <c r="B94" i="11"/>
  <c r="Y94" i="11" s="1"/>
  <c r="B94" i="16"/>
  <c r="Y94" i="16" s="1"/>
  <c r="B94" i="12"/>
  <c r="Y94" i="12" s="1"/>
  <c r="B94" i="52"/>
  <c r="Z94" i="52" s="1"/>
  <c r="B94" i="32"/>
  <c r="Y94" i="32" s="1"/>
  <c r="B445" i="9"/>
  <c r="B445" i="10"/>
  <c r="Y445" i="10" s="1"/>
  <c r="B445" i="11"/>
  <c r="Y445" i="11" s="1"/>
  <c r="B445" i="12"/>
  <c r="Y445" i="12" s="1"/>
  <c r="B445" i="32"/>
  <c r="Y445" i="32" s="1"/>
  <c r="B445" i="16"/>
  <c r="Y445" i="16" s="1"/>
  <c r="B445" i="52"/>
  <c r="Z44" i="10"/>
  <c r="Z245" i="16"/>
  <c r="Y343" i="32"/>
  <c r="Y93" i="12"/>
  <c r="Z143" i="6"/>
  <c r="Y143" i="16"/>
  <c r="Y143" i="5"/>
  <c r="Z193" i="12"/>
  <c r="Z193" i="11"/>
  <c r="Y244" i="32"/>
  <c r="Y244" i="6"/>
  <c r="Y192" i="7"/>
  <c r="AA44" i="11"/>
  <c r="AA44" i="6"/>
  <c r="B44" i="4"/>
  <c r="AA44" i="4" s="1"/>
  <c r="B44" i="14"/>
  <c r="B44" i="15"/>
  <c r="AA44" i="15" s="1"/>
  <c r="B44" i="3"/>
  <c r="AA44" i="3" s="1"/>
  <c r="B44" i="5"/>
  <c r="B44" i="7"/>
  <c r="Y44" i="7" s="1"/>
  <c r="B44" i="6"/>
  <c r="B44" i="8"/>
  <c r="B44" i="9"/>
  <c r="AA44" i="9" s="1"/>
  <c r="B44" i="10"/>
  <c r="B44" i="11"/>
  <c r="B44" i="12"/>
  <c r="B44" i="16"/>
  <c r="B44" i="52"/>
  <c r="Z44" i="52" s="1"/>
  <c r="B44" i="32"/>
  <c r="Y43" i="9"/>
  <c r="Y43" i="4"/>
  <c r="Z43" i="12"/>
  <c r="Z192" i="7"/>
  <c r="Z193" i="7" s="1"/>
  <c r="Y444" i="10"/>
  <c r="Z143" i="7"/>
  <c r="B344" i="9"/>
  <c r="Y344" i="9" s="1"/>
  <c r="B344" i="10"/>
  <c r="B344" i="12"/>
  <c r="Z344" i="12" s="1"/>
  <c r="B344" i="11"/>
  <c r="Y344" i="11" s="1"/>
  <c r="B344" i="32"/>
  <c r="B344" i="16"/>
  <c r="B344" i="52"/>
  <c r="B95" i="4"/>
  <c r="B95" i="14"/>
  <c r="Y95" i="14" s="1"/>
  <c r="B95" i="15"/>
  <c r="B95" i="3"/>
  <c r="Z95" i="3" s="1"/>
  <c r="B144" i="6"/>
  <c r="Y144" i="6" s="1"/>
  <c r="B144" i="5"/>
  <c r="Z144" i="5" s="1"/>
  <c r="B144" i="7"/>
  <c r="B144" i="8"/>
  <c r="Z144" i="8" s="1"/>
  <c r="B144" i="9"/>
  <c r="B144" i="10"/>
  <c r="Y144" i="10" s="1"/>
  <c r="B144" i="11"/>
  <c r="B144" i="12"/>
  <c r="B144" i="52"/>
  <c r="Y144" i="12" s="1"/>
  <c r="B144" i="16"/>
  <c r="B144" i="32"/>
  <c r="Z245" i="12"/>
  <c r="K142" i="18"/>
  <c r="C96" i="4"/>
  <c r="C96" i="14"/>
  <c r="C96" i="15"/>
  <c r="C96" i="3"/>
  <c r="C145" i="6"/>
  <c r="C145" i="5"/>
  <c r="C145" i="7"/>
  <c r="C145" i="8"/>
  <c r="C145" i="9"/>
  <c r="C145" i="10"/>
  <c r="C145" i="11"/>
  <c r="C145" i="12"/>
  <c r="C145" i="16"/>
  <c r="C145" i="32"/>
  <c r="C145" i="52"/>
  <c r="K439" i="18"/>
  <c r="C446" i="9"/>
  <c r="C446" i="10"/>
  <c r="C446" i="12"/>
  <c r="C446" i="11"/>
  <c r="C446" i="32"/>
  <c r="C446" i="16"/>
  <c r="C446" i="52"/>
  <c r="Z44" i="6"/>
  <c r="Z195" i="15"/>
  <c r="Z196" i="15" s="1"/>
  <c r="Z44" i="8"/>
  <c r="Y343" i="12"/>
  <c r="Y93" i="11"/>
  <c r="Z192" i="9"/>
  <c r="Z193" i="9" s="1"/>
  <c r="Y94" i="3"/>
  <c r="Z44" i="11"/>
  <c r="Z193" i="32"/>
  <c r="Y195" i="3"/>
  <c r="Y192" i="32"/>
  <c r="Y192" i="6"/>
  <c r="Z343" i="11"/>
  <c r="Z143" i="14"/>
  <c r="Z143" i="32"/>
  <c r="Z144" i="32" s="1"/>
  <c r="AA43" i="52"/>
  <c r="D44" i="4"/>
  <c r="D44" i="14"/>
  <c r="D44" i="15"/>
  <c r="D44" i="3"/>
  <c r="D44" i="5"/>
  <c r="D44" i="6"/>
  <c r="D44" i="7"/>
  <c r="D44" i="9"/>
  <c r="D44" i="8"/>
  <c r="D44" i="10"/>
  <c r="D44" i="11"/>
  <c r="D44" i="16"/>
  <c r="D44" i="12"/>
  <c r="D44" i="32"/>
  <c r="D44" i="52"/>
  <c r="I45" i="18"/>
  <c r="C45" i="4"/>
  <c r="C45" i="14"/>
  <c r="C45" i="15"/>
  <c r="C45" i="3"/>
  <c r="C45" i="5"/>
  <c r="C45" i="6"/>
  <c r="C45" i="8"/>
  <c r="C45" i="9"/>
  <c r="C45" i="7"/>
  <c r="C45" i="10"/>
  <c r="C45" i="11"/>
  <c r="C45" i="16"/>
  <c r="C45" i="12"/>
  <c r="C45" i="32"/>
  <c r="C45" i="52"/>
  <c r="G44" i="18"/>
  <c r="K44" i="18"/>
  <c r="Y43" i="8"/>
  <c r="Z93" i="5"/>
  <c r="Z94" i="5" s="1"/>
  <c r="Z244" i="11"/>
  <c r="Z245" i="11" s="1"/>
  <c r="Z93" i="8"/>
  <c r="Z94" i="8" s="1"/>
  <c r="D95" i="4"/>
  <c r="D95" i="14"/>
  <c r="D95" i="15"/>
  <c r="D144" i="6"/>
  <c r="D95" i="3"/>
  <c r="D144" i="5"/>
  <c r="D144" i="7"/>
  <c r="D144" i="9"/>
  <c r="D144" i="8"/>
  <c r="D144" i="10"/>
  <c r="D144" i="11"/>
  <c r="D144" i="12"/>
  <c r="D144" i="16"/>
  <c r="D144" i="52"/>
  <c r="D144" i="32"/>
  <c r="AA44" i="16"/>
  <c r="Y195" i="15"/>
  <c r="Z44" i="16"/>
  <c r="Z93" i="9"/>
  <c r="Z94" i="9" s="1"/>
  <c r="Z144" i="15"/>
  <c r="D445" i="9"/>
  <c r="D445" i="10"/>
  <c r="D445" i="11"/>
  <c r="D445" i="12"/>
  <c r="D445" i="32"/>
  <c r="D445" i="16"/>
  <c r="D445" i="52"/>
  <c r="Z93" i="12"/>
  <c r="Z94" i="12" s="1"/>
  <c r="Z193" i="8"/>
  <c r="Y43" i="7"/>
  <c r="Z44" i="5"/>
  <c r="Z343" i="32"/>
  <c r="Z344" i="32" s="1"/>
  <c r="Z44" i="14"/>
  <c r="Z343" i="52"/>
  <c r="Z344" i="52" s="1"/>
  <c r="Z44" i="9"/>
  <c r="G439" i="18"/>
  <c r="I440" i="18"/>
  <c r="G339" i="18"/>
  <c r="I340" i="18"/>
  <c r="G241" i="18"/>
  <c r="I242" i="18"/>
  <c r="I191" i="18"/>
  <c r="G190" i="18"/>
  <c r="G142" i="18"/>
  <c r="I143" i="18"/>
  <c r="G93" i="18"/>
  <c r="I94" i="18"/>
  <c r="Z95" i="52" l="1"/>
  <c r="K191" i="18"/>
  <c r="C146" i="4"/>
  <c r="C146" i="14"/>
  <c r="C146" i="15"/>
  <c r="C146" i="3"/>
  <c r="C195" i="6"/>
  <c r="C195" i="5"/>
  <c r="C195" i="8"/>
  <c r="C195" i="7"/>
  <c r="C195" i="9"/>
  <c r="C195" i="10"/>
  <c r="C195" i="11"/>
  <c r="C195" i="12"/>
  <c r="C195" i="32"/>
  <c r="C195" i="52"/>
  <c r="C195" i="16"/>
  <c r="K242" i="18"/>
  <c r="C198" i="4"/>
  <c r="C198" i="14"/>
  <c r="C198" i="15"/>
  <c r="C198" i="3"/>
  <c r="C247" i="5"/>
  <c r="C247" i="6"/>
  <c r="C247" i="7"/>
  <c r="C247" i="8"/>
  <c r="C247" i="9"/>
  <c r="C247" i="10"/>
  <c r="C247" i="12"/>
  <c r="C247" i="11"/>
  <c r="C247" i="32"/>
  <c r="C247" i="16"/>
  <c r="C247" i="52"/>
  <c r="B197" i="4"/>
  <c r="B197" i="15"/>
  <c r="B197" i="14"/>
  <c r="B197" i="3"/>
  <c r="B246" i="5"/>
  <c r="Y246" i="5" s="1"/>
  <c r="B246" i="6"/>
  <c r="B246" i="8"/>
  <c r="B246" i="7"/>
  <c r="B246" i="9"/>
  <c r="B246" i="11"/>
  <c r="B246" i="10"/>
  <c r="Y246" i="10" s="1"/>
  <c r="B246" i="12"/>
  <c r="B246" i="16"/>
  <c r="Y246" i="16" s="1"/>
  <c r="B246" i="32"/>
  <c r="B246" i="52"/>
  <c r="B45" i="4"/>
  <c r="AA45" i="4" s="1"/>
  <c r="B45" i="14"/>
  <c r="Y45" i="14" s="1"/>
  <c r="B45" i="15"/>
  <c r="B45" i="3"/>
  <c r="Y45" i="3" s="1"/>
  <c r="B45" i="5"/>
  <c r="B45" i="6"/>
  <c r="B45" i="8"/>
  <c r="B45" i="7"/>
  <c r="B45" i="9"/>
  <c r="B45" i="10"/>
  <c r="Y45" i="10" s="1"/>
  <c r="B45" i="11"/>
  <c r="Z45" i="11" s="1"/>
  <c r="B45" i="16"/>
  <c r="Y45" i="16" s="1"/>
  <c r="B45" i="12"/>
  <c r="B45" i="52"/>
  <c r="Z45" i="52" s="1"/>
  <c r="B45" i="32"/>
  <c r="I46" i="18"/>
  <c r="C46" i="4"/>
  <c r="C46" i="14"/>
  <c r="C46" i="15"/>
  <c r="C46" i="3"/>
  <c r="C46" i="6"/>
  <c r="C46" i="7"/>
  <c r="C46" i="5"/>
  <c r="C46" i="8"/>
  <c r="C46" i="10"/>
  <c r="C46" i="9"/>
  <c r="C46" i="11"/>
  <c r="C46" i="12"/>
  <c r="C46" i="16"/>
  <c r="C46" i="32"/>
  <c r="C46" i="52"/>
  <c r="K45" i="18"/>
  <c r="G45" i="18"/>
  <c r="AA44" i="52"/>
  <c r="AA45" i="52" s="1"/>
  <c r="Z94" i="32"/>
  <c r="Y144" i="11"/>
  <c r="Y95" i="15"/>
  <c r="Y344" i="10"/>
  <c r="Y44" i="32"/>
  <c r="AA44" i="32"/>
  <c r="Y44" i="6"/>
  <c r="Z194" i="12"/>
  <c r="Y445" i="9"/>
  <c r="Y94" i="8"/>
  <c r="Z197" i="4"/>
  <c r="Z344" i="16"/>
  <c r="Y245" i="16"/>
  <c r="Y245" i="6"/>
  <c r="Z95" i="15"/>
  <c r="Z45" i="6"/>
  <c r="Z45" i="32"/>
  <c r="B95" i="5"/>
  <c r="B95" i="6"/>
  <c r="Y95" i="6" s="1"/>
  <c r="B95" i="7"/>
  <c r="B95" i="8"/>
  <c r="Y95" i="8" s="1"/>
  <c r="B95" i="9"/>
  <c r="Y95" i="9" s="1"/>
  <c r="B95" i="10"/>
  <c r="Y95" i="10" s="1"/>
  <c r="B95" i="11"/>
  <c r="B95" i="12"/>
  <c r="Y95" i="12" s="1"/>
  <c r="B95" i="16"/>
  <c r="Y95" i="16" s="1"/>
  <c r="B95" i="32"/>
  <c r="Y95" i="32" s="1"/>
  <c r="B95" i="52"/>
  <c r="B345" i="9"/>
  <c r="B345" i="10"/>
  <c r="B345" i="11"/>
  <c r="B345" i="12"/>
  <c r="B345" i="16"/>
  <c r="B345" i="32"/>
  <c r="Z345" i="32" s="1"/>
  <c r="B345" i="52"/>
  <c r="Z345" i="52" s="1"/>
  <c r="Z144" i="14"/>
  <c r="Z95" i="14"/>
  <c r="Y144" i="9"/>
  <c r="Y95" i="4"/>
  <c r="Z144" i="7"/>
  <c r="Y44" i="16"/>
  <c r="Y44" i="5"/>
  <c r="Y94" i="6"/>
  <c r="Z144" i="11"/>
  <c r="Z344" i="9"/>
  <c r="Z345" i="9" s="1"/>
  <c r="D345" i="9"/>
  <c r="D345" i="10"/>
  <c r="D345" i="11"/>
  <c r="D345" i="12"/>
  <c r="D345" i="32"/>
  <c r="D345" i="16"/>
  <c r="D345" i="52"/>
  <c r="Z94" i="7"/>
  <c r="Z95" i="7" s="1"/>
  <c r="D197" i="4"/>
  <c r="D197" i="14"/>
  <c r="D197" i="15"/>
  <c r="D197" i="3"/>
  <c r="D246" i="5"/>
  <c r="D246" i="6"/>
  <c r="D246" i="8"/>
  <c r="D246" i="7"/>
  <c r="D246" i="9"/>
  <c r="D246" i="10"/>
  <c r="D246" i="11"/>
  <c r="D246" i="12"/>
  <c r="D246" i="32"/>
  <c r="D246" i="16"/>
  <c r="D246" i="52"/>
  <c r="Y245" i="12"/>
  <c r="Y196" i="3"/>
  <c r="Z445" i="12"/>
  <c r="Z44" i="7"/>
  <c r="Z45" i="7" s="1"/>
  <c r="Z245" i="5"/>
  <c r="Y193" i="9"/>
  <c r="Z94" i="6"/>
  <c r="D95" i="5"/>
  <c r="D95" i="6"/>
  <c r="D95" i="7"/>
  <c r="D95" i="8"/>
  <c r="D95" i="9"/>
  <c r="D95" i="10"/>
  <c r="D95" i="11"/>
  <c r="D95" i="12"/>
  <c r="D95" i="16"/>
  <c r="D95" i="52"/>
  <c r="D95" i="32"/>
  <c r="AA45" i="12"/>
  <c r="Z144" i="10"/>
  <c r="AA45" i="16"/>
  <c r="Z344" i="11"/>
  <c r="Z345" i="11" s="1"/>
  <c r="Z246" i="12"/>
  <c r="Y144" i="8"/>
  <c r="Y44" i="12"/>
  <c r="Y44" i="3"/>
  <c r="AA45" i="11"/>
  <c r="Z144" i="6"/>
  <c r="Z145" i="6" s="1"/>
  <c r="Z95" i="4"/>
  <c r="AA44" i="7"/>
  <c r="AA45" i="7" s="1"/>
  <c r="Z446" i="52"/>
  <c r="Y196" i="15"/>
  <c r="Z246" i="6"/>
  <c r="Z94" i="16"/>
  <c r="Z95" i="16" s="1"/>
  <c r="Z193" i="10"/>
  <c r="K94" i="18"/>
  <c r="C96" i="5"/>
  <c r="C96" i="6"/>
  <c r="C96" i="8"/>
  <c r="C96" i="7"/>
  <c r="C96" i="9"/>
  <c r="C96" i="10"/>
  <c r="C96" i="11"/>
  <c r="C96" i="16"/>
  <c r="C96" i="12"/>
  <c r="C96" i="32"/>
  <c r="C96" i="52"/>
  <c r="AA45" i="6"/>
  <c r="AA45" i="14"/>
  <c r="Z45" i="4"/>
  <c r="K143" i="18"/>
  <c r="C97" i="4"/>
  <c r="C97" i="14"/>
  <c r="C97" i="15"/>
  <c r="C97" i="3"/>
  <c r="C146" i="5"/>
  <c r="C146" i="7"/>
  <c r="C146" i="6"/>
  <c r="C146" i="8"/>
  <c r="C146" i="10"/>
  <c r="C146" i="9"/>
  <c r="C146" i="11"/>
  <c r="C146" i="12"/>
  <c r="C146" i="16"/>
  <c r="C146" i="32"/>
  <c r="C146" i="52"/>
  <c r="K440" i="18"/>
  <c r="C447" i="9"/>
  <c r="C447" i="10"/>
  <c r="C447" i="11"/>
  <c r="C447" i="12"/>
  <c r="C447" i="16"/>
  <c r="C447" i="32"/>
  <c r="C447" i="52"/>
  <c r="Z45" i="5"/>
  <c r="Z95" i="8"/>
  <c r="B96" i="4"/>
  <c r="B96" i="14"/>
  <c r="B96" i="15"/>
  <c r="B96" i="3"/>
  <c r="Y96" i="3" s="1"/>
  <c r="B145" i="6"/>
  <c r="B145" i="5"/>
  <c r="Z145" i="5" s="1"/>
  <c r="B145" i="7"/>
  <c r="B145" i="8"/>
  <c r="Y145" i="8" s="1"/>
  <c r="B145" i="9"/>
  <c r="B145" i="10"/>
  <c r="B145" i="11"/>
  <c r="B145" i="12"/>
  <c r="Y145" i="12" s="1"/>
  <c r="B145" i="16"/>
  <c r="B145" i="32"/>
  <c r="B145" i="52"/>
  <c r="B446" i="9"/>
  <c r="Y446" i="9" s="1"/>
  <c r="B446" i="10"/>
  <c r="B446" i="11"/>
  <c r="Y446" i="11" s="1"/>
  <c r="B446" i="12"/>
  <c r="Y446" i="12" s="1"/>
  <c r="B446" i="32"/>
  <c r="Y446" i="32" s="1"/>
  <c r="B446" i="16"/>
  <c r="B446" i="52"/>
  <c r="Z246" i="11"/>
  <c r="Y144" i="32"/>
  <c r="Y144" i="7"/>
  <c r="Y344" i="16"/>
  <c r="Z194" i="7"/>
  <c r="Y44" i="11"/>
  <c r="Y44" i="15"/>
  <c r="Z94" i="10"/>
  <c r="Z95" i="10" s="1"/>
  <c r="Z44" i="3"/>
  <c r="Z445" i="32"/>
  <c r="Z145" i="4"/>
  <c r="D145" i="4"/>
  <c r="D145" i="14"/>
  <c r="D145" i="15"/>
  <c r="D145" i="3"/>
  <c r="D194" i="5"/>
  <c r="D194" i="6"/>
  <c r="D194" i="8"/>
  <c r="D194" i="7"/>
  <c r="D194" i="9"/>
  <c r="D194" i="10"/>
  <c r="D194" i="11"/>
  <c r="D194" i="12"/>
  <c r="D194" i="16"/>
  <c r="D194" i="32"/>
  <c r="D194" i="52"/>
  <c r="Y245" i="10"/>
  <c r="Y196" i="14"/>
  <c r="Z246" i="9"/>
  <c r="D96" i="4"/>
  <c r="D96" i="14"/>
  <c r="D96" i="15"/>
  <c r="D96" i="3"/>
  <c r="D145" i="5"/>
  <c r="D145" i="6"/>
  <c r="D145" i="7"/>
  <c r="D145" i="8"/>
  <c r="D145" i="9"/>
  <c r="D145" i="10"/>
  <c r="D145" i="11"/>
  <c r="D145" i="12"/>
  <c r="D145" i="16"/>
  <c r="D145" i="32"/>
  <c r="D145" i="52"/>
  <c r="Z45" i="10"/>
  <c r="B145" i="4"/>
  <c r="Y145" i="4" s="1"/>
  <c r="B145" i="14"/>
  <c r="B145" i="15"/>
  <c r="Y145" i="15" s="1"/>
  <c r="B145" i="3"/>
  <c r="Y145" i="3" s="1"/>
  <c r="B194" i="6"/>
  <c r="Y194" i="6" s="1"/>
  <c r="B194" i="5"/>
  <c r="B194" i="8"/>
  <c r="B194" i="7"/>
  <c r="Y194" i="7" s="1"/>
  <c r="B194" i="9"/>
  <c r="Y194" i="9" s="1"/>
  <c r="B194" i="10"/>
  <c r="B194" i="11"/>
  <c r="Y194" i="11" s="1"/>
  <c r="B194" i="12"/>
  <c r="Y194" i="12" s="1"/>
  <c r="B194" i="16"/>
  <c r="Z194" i="16" s="1"/>
  <c r="B194" i="32"/>
  <c r="B194" i="52"/>
  <c r="Z194" i="52" s="1"/>
  <c r="Z95" i="5"/>
  <c r="Y144" i="16"/>
  <c r="Y144" i="5"/>
  <c r="Y344" i="32"/>
  <c r="Z44" i="12"/>
  <c r="Z45" i="12" s="1"/>
  <c r="Y44" i="10"/>
  <c r="Y44" i="14"/>
  <c r="Z144" i="16"/>
  <c r="Z145" i="16" s="1"/>
  <c r="AA44" i="10"/>
  <c r="AA45" i="10" s="1"/>
  <c r="Z245" i="32"/>
  <c r="Z246" i="32" s="1"/>
  <c r="Z144" i="9"/>
  <c r="Z145" i="9" s="1"/>
  <c r="Y245" i="9"/>
  <c r="Y196" i="4"/>
  <c r="Z245" i="7"/>
  <c r="Z246" i="7" s="1"/>
  <c r="Y193" i="5"/>
  <c r="Z144" i="52"/>
  <c r="Z145" i="52" s="1"/>
  <c r="Z44" i="15"/>
  <c r="Z45" i="15" s="1"/>
  <c r="K340" i="18"/>
  <c r="C346" i="9"/>
  <c r="C346" i="10"/>
  <c r="C346" i="11"/>
  <c r="C346" i="12"/>
  <c r="C346" i="16"/>
  <c r="C346" i="32"/>
  <c r="C346" i="52"/>
  <c r="Y44" i="4"/>
  <c r="Z246" i="10"/>
  <c r="Z345" i="10"/>
  <c r="Z194" i="5"/>
  <c r="Y193" i="16"/>
  <c r="Y193" i="6"/>
  <c r="Z45" i="14"/>
  <c r="D446" i="9"/>
  <c r="D446" i="10"/>
  <c r="D446" i="11"/>
  <c r="D446" i="12"/>
  <c r="D446" i="16"/>
  <c r="D446" i="32"/>
  <c r="D446" i="52"/>
  <c r="Z45" i="9"/>
  <c r="Z45" i="8"/>
  <c r="Y44" i="9"/>
  <c r="Z95" i="12"/>
  <c r="D45" i="4"/>
  <c r="D45" i="14"/>
  <c r="D45" i="15"/>
  <c r="D45" i="3"/>
  <c r="D45" i="5"/>
  <c r="D45" i="6"/>
  <c r="D45" i="7"/>
  <c r="D45" i="8"/>
  <c r="D45" i="9"/>
  <c r="D45" i="10"/>
  <c r="D45" i="11"/>
  <c r="D45" i="16"/>
  <c r="D45" i="12"/>
  <c r="D45" i="32"/>
  <c r="D45" i="52"/>
  <c r="Z197" i="15"/>
  <c r="Y95" i="3"/>
  <c r="Y344" i="12"/>
  <c r="Y44" i="8"/>
  <c r="Z194" i="11"/>
  <c r="Z445" i="10"/>
  <c r="Z446" i="10" s="1"/>
  <c r="Z445" i="16"/>
  <c r="Z446" i="16" s="1"/>
  <c r="AA44" i="5"/>
  <c r="AA45" i="5" s="1"/>
  <c r="AA44" i="8"/>
  <c r="AA45" i="8" s="1"/>
  <c r="Y245" i="8"/>
  <c r="Z245" i="52"/>
  <c r="Z246" i="52" s="1"/>
  <c r="Z94" i="11"/>
  <c r="Z95" i="11" s="1"/>
  <c r="G440" i="18"/>
  <c r="I441" i="18"/>
  <c r="G340" i="18"/>
  <c r="I341" i="18"/>
  <c r="I243" i="18"/>
  <c r="G242" i="18"/>
  <c r="G191" i="18"/>
  <c r="I192" i="18"/>
  <c r="I144" i="18"/>
  <c r="G143" i="18"/>
  <c r="G94" i="18"/>
  <c r="I95" i="18"/>
  <c r="B198" i="4" l="1"/>
  <c r="Y198" i="4" s="1"/>
  <c r="B198" i="14"/>
  <c r="Y198" i="14" s="1"/>
  <c r="B198" i="15"/>
  <c r="Y198" i="15" s="1"/>
  <c r="B198" i="3"/>
  <c r="Y198" i="3" s="1"/>
  <c r="B247" i="5"/>
  <c r="B247" i="6"/>
  <c r="Y247" i="6" s="1"/>
  <c r="B247" i="7"/>
  <c r="B247" i="8"/>
  <c r="B247" i="9"/>
  <c r="Y247" i="9" s="1"/>
  <c r="B247" i="10"/>
  <c r="Y247" i="10" s="1"/>
  <c r="B247" i="11"/>
  <c r="Y247" i="11" s="1"/>
  <c r="B247" i="12"/>
  <c r="Y247" i="12" s="1"/>
  <c r="B247" i="16"/>
  <c r="B247" i="32"/>
  <c r="Y247" i="32" s="1"/>
  <c r="B247" i="52"/>
  <c r="Z194" i="6"/>
  <c r="K243" i="18"/>
  <c r="C199" i="4"/>
  <c r="C199" i="14"/>
  <c r="C199" i="15"/>
  <c r="C199" i="3"/>
  <c r="C248" i="5"/>
  <c r="C248" i="6"/>
  <c r="C248" i="8"/>
  <c r="C248" i="7"/>
  <c r="C248" i="9"/>
  <c r="C248" i="10"/>
  <c r="C248" i="11"/>
  <c r="C248" i="16"/>
  <c r="C248" i="12"/>
  <c r="C248" i="32"/>
  <c r="C248" i="52"/>
  <c r="Z247" i="52"/>
  <c r="Y194" i="32"/>
  <c r="Y194" i="5"/>
  <c r="Y446" i="16"/>
  <c r="Y145" i="16"/>
  <c r="Y145" i="6"/>
  <c r="Z247" i="6"/>
  <c r="Z95" i="6"/>
  <c r="Z145" i="11"/>
  <c r="Z96" i="14"/>
  <c r="Y95" i="7"/>
  <c r="Z96" i="15"/>
  <c r="Z246" i="16"/>
  <c r="Z247" i="16" s="1"/>
  <c r="Y45" i="12"/>
  <c r="Y45" i="5"/>
  <c r="Y246" i="32"/>
  <c r="Y246" i="6"/>
  <c r="Z95" i="32"/>
  <c r="Z45" i="16"/>
  <c r="B96" i="5"/>
  <c r="B96" i="6"/>
  <c r="Y96" i="6" s="1"/>
  <c r="B96" i="7"/>
  <c r="B96" i="8"/>
  <c r="B96" i="9"/>
  <c r="B96" i="10"/>
  <c r="B96" i="11"/>
  <c r="Y96" i="11" s="1"/>
  <c r="B96" i="16"/>
  <c r="Y96" i="16" s="1"/>
  <c r="B96" i="12"/>
  <c r="B96" i="32"/>
  <c r="Y96" i="32" s="1"/>
  <c r="B96" i="52"/>
  <c r="Z96" i="52" s="1"/>
  <c r="Y145" i="11"/>
  <c r="Y96" i="15"/>
  <c r="Z145" i="10"/>
  <c r="Z246" i="5"/>
  <c r="Z247" i="5" s="1"/>
  <c r="Y345" i="32"/>
  <c r="Y95" i="5"/>
  <c r="Z194" i="32"/>
  <c r="Y45" i="11"/>
  <c r="Y45" i="15"/>
  <c r="Y246" i="12"/>
  <c r="Y197" i="3"/>
  <c r="Z197" i="3"/>
  <c r="Z198" i="3" s="1"/>
  <c r="D346" i="9"/>
  <c r="D346" i="10"/>
  <c r="D346" i="11"/>
  <c r="D346" i="12"/>
  <c r="D346" i="32"/>
  <c r="D346" i="16"/>
  <c r="D346" i="52"/>
  <c r="B346" i="9"/>
  <c r="B346" i="10"/>
  <c r="Y346" i="10" s="1"/>
  <c r="B346" i="11"/>
  <c r="B346" i="12"/>
  <c r="Y346" i="12" s="1"/>
  <c r="B346" i="32"/>
  <c r="B346" i="16"/>
  <c r="B346" i="52"/>
  <c r="Y346" i="16" s="1"/>
  <c r="Z198" i="15"/>
  <c r="Z96" i="12"/>
  <c r="Z247" i="32"/>
  <c r="Z446" i="32"/>
  <c r="Y145" i="10"/>
  <c r="Y96" i="14"/>
  <c r="Z145" i="14"/>
  <c r="Y345" i="16"/>
  <c r="Z345" i="16"/>
  <c r="Z346" i="16" s="1"/>
  <c r="Y197" i="14"/>
  <c r="K341" i="18"/>
  <c r="C347" i="9"/>
  <c r="C347" i="10"/>
  <c r="C347" i="11"/>
  <c r="C347" i="12"/>
  <c r="C347" i="16"/>
  <c r="C347" i="32"/>
  <c r="C347" i="52"/>
  <c r="B97" i="4"/>
  <c r="B97" i="14"/>
  <c r="Y97" i="14" s="1"/>
  <c r="B97" i="15"/>
  <c r="B97" i="3"/>
  <c r="Y97" i="3" s="1"/>
  <c r="B146" i="5"/>
  <c r="B146" i="6"/>
  <c r="B146" i="7"/>
  <c r="B146" i="8"/>
  <c r="B146" i="9"/>
  <c r="Z146" i="9" s="1"/>
  <c r="B146" i="11"/>
  <c r="Y146" i="11" s="1"/>
  <c r="B146" i="10"/>
  <c r="B146" i="12"/>
  <c r="Y146" i="12" s="1"/>
  <c r="B146" i="16"/>
  <c r="B146" i="32"/>
  <c r="B146" i="52"/>
  <c r="Z146" i="52" s="1"/>
  <c r="K441" i="18"/>
  <c r="C448" i="9"/>
  <c r="C448" i="10"/>
  <c r="C448" i="11"/>
  <c r="C448" i="12"/>
  <c r="C448" i="32"/>
  <c r="C448" i="16"/>
  <c r="C448" i="52"/>
  <c r="K144" i="18"/>
  <c r="C98" i="4"/>
  <c r="C98" i="14"/>
  <c r="C98" i="15"/>
  <c r="C98" i="3"/>
  <c r="C147" i="6"/>
  <c r="C147" i="5"/>
  <c r="C147" i="7"/>
  <c r="C147" i="9"/>
  <c r="C147" i="10"/>
  <c r="C147" i="8"/>
  <c r="C147" i="11"/>
  <c r="C147" i="12"/>
  <c r="C147" i="16"/>
  <c r="C147" i="52"/>
  <c r="C147" i="32"/>
  <c r="B447" i="9"/>
  <c r="B447" i="10"/>
  <c r="Y447" i="10" s="1"/>
  <c r="B447" i="11"/>
  <c r="Y447" i="11" s="1"/>
  <c r="B447" i="12"/>
  <c r="Y447" i="12" s="1"/>
  <c r="B447" i="16"/>
  <c r="Z447" i="16" s="1"/>
  <c r="B447" i="32"/>
  <c r="B447" i="52"/>
  <c r="Z145" i="3"/>
  <c r="Y194" i="10"/>
  <c r="Y145" i="14"/>
  <c r="Z45" i="3"/>
  <c r="Z46" i="3" s="1"/>
  <c r="Y446" i="10"/>
  <c r="Y145" i="9"/>
  <c r="Y96" i="4"/>
  <c r="Z446" i="12"/>
  <c r="Y345" i="12"/>
  <c r="Y95" i="11"/>
  <c r="Z446" i="9"/>
  <c r="Z447" i="9" s="1"/>
  <c r="Z198" i="4"/>
  <c r="B46" i="4"/>
  <c r="B46" i="14"/>
  <c r="AA46" i="14" s="1"/>
  <c r="B46" i="15"/>
  <c r="Z46" i="15" s="1"/>
  <c r="B46" i="3"/>
  <c r="B46" i="5"/>
  <c r="B46" i="6"/>
  <c r="B46" i="7"/>
  <c r="B46" i="8"/>
  <c r="B46" i="9"/>
  <c r="B46" i="11"/>
  <c r="Z46" i="11" s="1"/>
  <c r="B46" i="10"/>
  <c r="AA46" i="10" s="1"/>
  <c r="B46" i="16"/>
  <c r="B46" i="12"/>
  <c r="B46" i="52"/>
  <c r="Y46" i="32" s="1"/>
  <c r="B46" i="32"/>
  <c r="Z46" i="32" s="1"/>
  <c r="Y45" i="9"/>
  <c r="Y45" i="4"/>
  <c r="Y246" i="11"/>
  <c r="Y197" i="15"/>
  <c r="AA45" i="9"/>
  <c r="AA46" i="9" s="1"/>
  <c r="Z197" i="14"/>
  <c r="Z198" i="14" s="1"/>
  <c r="Z247" i="7"/>
  <c r="Z96" i="10"/>
  <c r="Z96" i="8"/>
  <c r="D96" i="5"/>
  <c r="D96" i="6"/>
  <c r="D96" i="8"/>
  <c r="D96" i="9"/>
  <c r="D96" i="7"/>
  <c r="D96" i="10"/>
  <c r="D96" i="11"/>
  <c r="D96" i="12"/>
  <c r="D96" i="16"/>
  <c r="D96" i="32"/>
  <c r="D96" i="52"/>
  <c r="Z447" i="52"/>
  <c r="Z145" i="7"/>
  <c r="Z146" i="7" s="1"/>
  <c r="Y345" i="11"/>
  <c r="D46" i="4"/>
  <c r="D46" i="14"/>
  <c r="D46" i="15"/>
  <c r="D46" i="3"/>
  <c r="D46" i="5"/>
  <c r="D46" i="7"/>
  <c r="D46" i="6"/>
  <c r="D46" i="8"/>
  <c r="D46" i="9"/>
  <c r="D46" i="10"/>
  <c r="D46" i="11"/>
  <c r="D46" i="12"/>
  <c r="D46" i="16"/>
  <c r="D46" i="52"/>
  <c r="D46" i="32"/>
  <c r="I47" i="18"/>
  <c r="C47" i="4"/>
  <c r="C47" i="14"/>
  <c r="C47" i="15"/>
  <c r="C47" i="3"/>
  <c r="C47" i="5"/>
  <c r="C47" i="7"/>
  <c r="C47" i="6"/>
  <c r="C47" i="9"/>
  <c r="C47" i="10"/>
  <c r="C47" i="8"/>
  <c r="C47" i="11"/>
  <c r="C47" i="16"/>
  <c r="C47" i="12"/>
  <c r="C47" i="32"/>
  <c r="C47" i="52"/>
  <c r="G46" i="18"/>
  <c r="K46" i="18"/>
  <c r="Y45" i="7"/>
  <c r="Z95" i="9"/>
  <c r="Z96" i="9" s="1"/>
  <c r="Y246" i="9"/>
  <c r="Y197" i="4"/>
  <c r="Z345" i="12"/>
  <c r="Z346" i="12" s="1"/>
  <c r="AA45" i="3"/>
  <c r="AA46" i="3" s="1"/>
  <c r="K95" i="18"/>
  <c r="C97" i="5"/>
  <c r="C97" i="6"/>
  <c r="C97" i="7"/>
  <c r="C97" i="8"/>
  <c r="C97" i="9"/>
  <c r="C97" i="11"/>
  <c r="C97" i="10"/>
  <c r="C97" i="12"/>
  <c r="C97" i="16"/>
  <c r="C97" i="32"/>
  <c r="C97" i="52"/>
  <c r="Z96" i="11"/>
  <c r="Z247" i="10"/>
  <c r="Z96" i="5"/>
  <c r="Z46" i="10"/>
  <c r="Z247" i="11"/>
  <c r="Y145" i="7"/>
  <c r="Z46" i="5"/>
  <c r="D447" i="9"/>
  <c r="D447" i="10"/>
  <c r="D447" i="11"/>
  <c r="D447" i="12"/>
  <c r="D447" i="32"/>
  <c r="D447" i="16"/>
  <c r="D447" i="52"/>
  <c r="D97" i="4"/>
  <c r="D97" i="14"/>
  <c r="D97" i="15"/>
  <c r="D97" i="3"/>
  <c r="D146" i="6"/>
  <c r="D146" i="5"/>
  <c r="D146" i="7"/>
  <c r="D146" i="8"/>
  <c r="D146" i="9"/>
  <c r="D146" i="10"/>
  <c r="D146" i="11"/>
  <c r="D146" i="12"/>
  <c r="D146" i="16"/>
  <c r="D146" i="52"/>
  <c r="D146" i="32"/>
  <c r="Z194" i="10"/>
  <c r="AA46" i="7"/>
  <c r="Z247" i="12"/>
  <c r="Z96" i="7"/>
  <c r="Y345" i="10"/>
  <c r="Z446" i="11"/>
  <c r="Z447" i="11" s="1"/>
  <c r="Y45" i="32"/>
  <c r="AA45" i="32"/>
  <c r="Y45" i="8"/>
  <c r="Y246" i="7"/>
  <c r="Z145" i="15"/>
  <c r="D198" i="4"/>
  <c r="D198" i="14"/>
  <c r="D198" i="15"/>
  <c r="D198" i="3"/>
  <c r="D247" i="5"/>
  <c r="D247" i="6"/>
  <c r="D247" i="7"/>
  <c r="D247" i="8"/>
  <c r="D247" i="9"/>
  <c r="D247" i="10"/>
  <c r="D247" i="11"/>
  <c r="D247" i="12"/>
  <c r="D247" i="32"/>
  <c r="D247" i="16"/>
  <c r="D247" i="52"/>
  <c r="Z96" i="3"/>
  <c r="Z97" i="3" s="1"/>
  <c r="Z145" i="8"/>
  <c r="Z146" i="8" s="1"/>
  <c r="Z146" i="6"/>
  <c r="K192" i="18"/>
  <c r="C147" i="4"/>
  <c r="C147" i="14"/>
  <c r="C147" i="15"/>
  <c r="C147" i="3"/>
  <c r="C196" i="6"/>
  <c r="C196" i="5"/>
  <c r="C196" i="7"/>
  <c r="C196" i="9"/>
  <c r="C196" i="8"/>
  <c r="C196" i="10"/>
  <c r="C196" i="11"/>
  <c r="C196" i="12"/>
  <c r="C196" i="16"/>
  <c r="C196" i="52"/>
  <c r="C196" i="32"/>
  <c r="Z346" i="10"/>
  <c r="B146" i="4"/>
  <c r="B146" i="14"/>
  <c r="B146" i="15"/>
  <c r="B146" i="3"/>
  <c r="B195" i="6"/>
  <c r="B195" i="5"/>
  <c r="Y195" i="5" s="1"/>
  <c r="B195" i="8"/>
  <c r="B195" i="7"/>
  <c r="Y195" i="7" s="1"/>
  <c r="B195" i="9"/>
  <c r="B195" i="10"/>
  <c r="B195" i="11"/>
  <c r="Z195" i="11" s="1"/>
  <c r="B195" i="12"/>
  <c r="Y195" i="12" s="1"/>
  <c r="B195" i="16"/>
  <c r="Z195" i="16" s="1"/>
  <c r="B195" i="32"/>
  <c r="Y195" i="32" s="1"/>
  <c r="B195" i="52"/>
  <c r="Z195" i="52" s="1"/>
  <c r="Z46" i="8"/>
  <c r="Z46" i="9"/>
  <c r="Z46" i="14"/>
  <c r="Z145" i="12"/>
  <c r="Z146" i="12" s="1"/>
  <c r="Y194" i="16"/>
  <c r="Y194" i="8"/>
  <c r="Z247" i="9"/>
  <c r="Y145" i="32"/>
  <c r="Y145" i="5"/>
  <c r="Y146" i="7"/>
  <c r="Z46" i="4"/>
  <c r="Z96" i="16"/>
  <c r="Z96" i="4"/>
  <c r="Z97" i="4" s="1"/>
  <c r="Z194" i="9"/>
  <c r="Z195" i="9" s="1"/>
  <c r="Z145" i="32"/>
  <c r="Z146" i="32" s="1"/>
  <c r="Z346" i="9"/>
  <c r="Y345" i="9"/>
  <c r="Z46" i="6"/>
  <c r="Y45" i="6"/>
  <c r="Y246" i="8"/>
  <c r="Z194" i="8"/>
  <c r="Z195" i="8" s="1"/>
  <c r="D146" i="4"/>
  <c r="D146" i="14"/>
  <c r="D146" i="15"/>
  <c r="D146" i="3"/>
  <c r="D195" i="6"/>
  <c r="D195" i="5"/>
  <c r="D195" i="7"/>
  <c r="D195" i="8"/>
  <c r="D195" i="9"/>
  <c r="D195" i="10"/>
  <c r="D195" i="11"/>
  <c r="D195" i="12"/>
  <c r="D195" i="16"/>
  <c r="D195" i="32"/>
  <c r="D195" i="52"/>
  <c r="Z246" i="8"/>
  <c r="Z247" i="8" s="1"/>
  <c r="AA45" i="15"/>
  <c r="AA46" i="15" s="1"/>
  <c r="I442" i="18"/>
  <c r="G441" i="18"/>
  <c r="I342" i="18"/>
  <c r="G341" i="18"/>
  <c r="I244" i="18"/>
  <c r="G243" i="18"/>
  <c r="G192" i="18"/>
  <c r="I193" i="18"/>
  <c r="I145" i="18"/>
  <c r="G144" i="18"/>
  <c r="G95" i="18"/>
  <c r="I96" i="18"/>
  <c r="Z196" i="16" l="1"/>
  <c r="B97" i="5"/>
  <c r="B97" i="6"/>
  <c r="Y97" i="6" s="1"/>
  <c r="B97" i="7"/>
  <c r="B97" i="8"/>
  <c r="Y97" i="8" s="1"/>
  <c r="B97" i="9"/>
  <c r="B97" i="10"/>
  <c r="B97" i="11"/>
  <c r="B97" i="16"/>
  <c r="Y97" i="16" s="1"/>
  <c r="B97" i="12"/>
  <c r="B97" i="32"/>
  <c r="Y97" i="32" s="1"/>
  <c r="B97" i="52"/>
  <c r="Z97" i="52" s="1"/>
  <c r="K342" i="18"/>
  <c r="C348" i="9"/>
  <c r="C348" i="10"/>
  <c r="C348" i="11"/>
  <c r="C348" i="12"/>
  <c r="C348" i="32"/>
  <c r="C348" i="16"/>
  <c r="C348" i="52"/>
  <c r="B98" i="4"/>
  <c r="Y98" i="4" s="1"/>
  <c r="B98" i="14"/>
  <c r="B98" i="15"/>
  <c r="Y98" i="15" s="1"/>
  <c r="B98" i="3"/>
  <c r="Y98" i="3" s="1"/>
  <c r="B147" i="6"/>
  <c r="Y147" i="6" s="1"/>
  <c r="B147" i="5"/>
  <c r="B147" i="7"/>
  <c r="Y147" i="7" s="1"/>
  <c r="B147" i="8"/>
  <c r="Y147" i="8" s="1"/>
  <c r="B147" i="9"/>
  <c r="Y147" i="9" s="1"/>
  <c r="B147" i="10"/>
  <c r="B147" i="11"/>
  <c r="B147" i="12"/>
  <c r="Y147" i="12" s="1"/>
  <c r="B147" i="16"/>
  <c r="Y147" i="16" s="1"/>
  <c r="B147" i="52"/>
  <c r="Z147" i="52" s="1"/>
  <c r="B147" i="32"/>
  <c r="Y147" i="32" s="1"/>
  <c r="B448" i="9"/>
  <c r="Y448" i="9" s="1"/>
  <c r="B448" i="10"/>
  <c r="Y448" i="10" s="1"/>
  <c r="B448" i="11"/>
  <c r="B448" i="12"/>
  <c r="Y448" i="12" s="1"/>
  <c r="B448" i="32"/>
  <c r="Y448" i="32" s="1"/>
  <c r="B448" i="16"/>
  <c r="Y448" i="16" s="1"/>
  <c r="B448" i="52"/>
  <c r="K145" i="18"/>
  <c r="C99" i="4"/>
  <c r="C99" i="14"/>
  <c r="C99" i="15"/>
  <c r="C99" i="3"/>
  <c r="C148" i="5"/>
  <c r="C148" i="6"/>
  <c r="C148" i="7"/>
  <c r="C148" i="8"/>
  <c r="C148" i="9"/>
  <c r="C148" i="10"/>
  <c r="C148" i="11"/>
  <c r="C148" i="16"/>
  <c r="C148" i="12"/>
  <c r="C148" i="32"/>
  <c r="C148" i="52"/>
  <c r="K442" i="18"/>
  <c r="C449" i="9"/>
  <c r="C449" i="10"/>
  <c r="C449" i="11"/>
  <c r="C449" i="12"/>
  <c r="C449" i="16"/>
  <c r="C449" i="32"/>
  <c r="C449" i="52"/>
  <c r="Z347" i="9"/>
  <c r="Y195" i="9"/>
  <c r="Y146" i="4"/>
  <c r="D97" i="6"/>
  <c r="D97" i="5"/>
  <c r="D97" i="7"/>
  <c r="D97" i="8"/>
  <c r="D97" i="9"/>
  <c r="D97" i="10"/>
  <c r="D97" i="11"/>
  <c r="D97" i="12"/>
  <c r="D97" i="16"/>
  <c r="D97" i="32"/>
  <c r="D97" i="52"/>
  <c r="B47" i="4"/>
  <c r="Y47" i="4" s="1"/>
  <c r="B47" i="14"/>
  <c r="Y47" i="14" s="1"/>
  <c r="B47" i="15"/>
  <c r="Y47" i="15" s="1"/>
  <c r="B47" i="3"/>
  <c r="B47" i="5"/>
  <c r="Y47" i="5" s="1"/>
  <c r="B47" i="6"/>
  <c r="B47" i="7"/>
  <c r="Y47" i="7" s="1"/>
  <c r="B47" i="8"/>
  <c r="Y47" i="8" s="1"/>
  <c r="B47" i="9"/>
  <c r="Y47" i="9" s="1"/>
  <c r="B47" i="10"/>
  <c r="Y47" i="10" s="1"/>
  <c r="B47" i="11"/>
  <c r="Y47" i="11" s="1"/>
  <c r="B47" i="12"/>
  <c r="B47" i="16"/>
  <c r="Y47" i="16" s="1"/>
  <c r="B47" i="52"/>
  <c r="B47" i="32"/>
  <c r="Z47" i="32" s="1"/>
  <c r="I48" i="18"/>
  <c r="C48" i="4"/>
  <c r="C48" i="14"/>
  <c r="C48" i="15"/>
  <c r="C48" i="3"/>
  <c r="C48" i="5"/>
  <c r="C48" i="6"/>
  <c r="C48" i="7"/>
  <c r="C48" i="8"/>
  <c r="C48" i="9"/>
  <c r="C48" i="10"/>
  <c r="C48" i="11"/>
  <c r="C48" i="16"/>
  <c r="C48" i="12"/>
  <c r="C48" i="32"/>
  <c r="C48" i="52"/>
  <c r="G47" i="18"/>
  <c r="K47" i="18"/>
  <c r="Z97" i="10"/>
  <c r="Y46" i="9"/>
  <c r="Y46" i="4"/>
  <c r="Y447" i="32"/>
  <c r="Y146" i="16"/>
  <c r="Y146" i="5"/>
  <c r="AA46" i="52"/>
  <c r="AA47" i="52" s="1"/>
  <c r="Z447" i="32"/>
  <c r="Z448" i="32" s="1"/>
  <c r="Y346" i="32"/>
  <c r="AA46" i="11"/>
  <c r="AA47" i="11" s="1"/>
  <c r="Y96" i="7"/>
  <c r="Z146" i="11"/>
  <c r="Z147" i="11" s="1"/>
  <c r="AA47" i="3"/>
  <c r="Z248" i="7"/>
  <c r="Y46" i="8"/>
  <c r="Z47" i="3"/>
  <c r="Z96" i="6"/>
  <c r="AA47" i="15"/>
  <c r="Z196" i="9"/>
  <c r="Y195" i="8"/>
  <c r="Z147" i="6"/>
  <c r="Z448" i="11"/>
  <c r="Z97" i="5"/>
  <c r="Z195" i="12"/>
  <c r="AA46" i="32"/>
  <c r="Y46" i="7"/>
  <c r="Z448" i="9"/>
  <c r="Y146" i="10"/>
  <c r="Y97" i="15"/>
  <c r="Y346" i="11"/>
  <c r="Y96" i="12"/>
  <c r="Y96" i="5"/>
  <c r="Z346" i="11"/>
  <c r="Z346" i="32"/>
  <c r="Z347" i="32" s="1"/>
  <c r="Z196" i="8"/>
  <c r="Z147" i="8"/>
  <c r="Z448" i="52"/>
  <c r="Z195" i="7"/>
  <c r="Z196" i="7" s="1"/>
  <c r="Y46" i="6"/>
  <c r="Z146" i="14"/>
  <c r="Z97" i="12"/>
  <c r="Z195" i="32"/>
  <c r="Z196" i="32" s="1"/>
  <c r="Z46" i="16"/>
  <c r="Z47" i="16" s="1"/>
  <c r="D199" i="4"/>
  <c r="D199" i="14"/>
  <c r="D199" i="15"/>
  <c r="D199" i="3"/>
  <c r="D248" i="5"/>
  <c r="D248" i="6"/>
  <c r="D248" i="8"/>
  <c r="D248" i="7"/>
  <c r="D248" i="9"/>
  <c r="D248" i="10"/>
  <c r="D248" i="11"/>
  <c r="D248" i="12"/>
  <c r="D248" i="16"/>
  <c r="D248" i="32"/>
  <c r="D248" i="52"/>
  <c r="B147" i="4"/>
  <c r="B147" i="14"/>
  <c r="Y147" i="14" s="1"/>
  <c r="B147" i="15"/>
  <c r="B147" i="3"/>
  <c r="B196" i="6"/>
  <c r="B196" i="5"/>
  <c r="B196" i="7"/>
  <c r="B196" i="8"/>
  <c r="B196" i="9"/>
  <c r="B196" i="10"/>
  <c r="Y196" i="10" s="1"/>
  <c r="B196" i="12"/>
  <c r="B196" i="11"/>
  <c r="Y196" i="11" s="1"/>
  <c r="B196" i="16"/>
  <c r="B196" i="52"/>
  <c r="Z196" i="52" s="1"/>
  <c r="B196" i="32"/>
  <c r="Z98" i="4"/>
  <c r="K244" i="18"/>
  <c r="C200" i="4"/>
  <c r="C200" i="14"/>
  <c r="C200" i="15"/>
  <c r="C200" i="3"/>
  <c r="C249" i="5"/>
  <c r="C249" i="6"/>
  <c r="C249" i="8"/>
  <c r="C249" i="7"/>
  <c r="C249" i="9"/>
  <c r="C249" i="10"/>
  <c r="C249" i="11"/>
  <c r="C249" i="12"/>
  <c r="C249" i="32"/>
  <c r="C249" i="16"/>
  <c r="C249" i="52"/>
  <c r="Z97" i="16"/>
  <c r="Y195" i="16"/>
  <c r="Y195" i="6"/>
  <c r="Z98" i="3"/>
  <c r="Z146" i="15"/>
  <c r="Z97" i="7"/>
  <c r="Z97" i="11"/>
  <c r="Y46" i="12"/>
  <c r="Y46" i="5"/>
  <c r="Y146" i="9"/>
  <c r="Y97" i="4"/>
  <c r="Z46" i="7"/>
  <c r="Z47" i="7" s="1"/>
  <c r="Y346" i="9"/>
  <c r="Z46" i="12"/>
  <c r="Z47" i="12" s="1"/>
  <c r="Z248" i="16"/>
  <c r="Z195" i="6"/>
  <c r="Z196" i="6" s="1"/>
  <c r="Y247" i="8"/>
  <c r="Z146" i="16"/>
  <c r="Z147" i="16" s="1"/>
  <c r="Z346" i="52"/>
  <c r="D147" i="4"/>
  <c r="D147" i="14"/>
  <c r="D147" i="15"/>
  <c r="D147" i="3"/>
  <c r="D196" i="6"/>
  <c r="D196" i="5"/>
  <c r="D196" i="8"/>
  <c r="D196" i="7"/>
  <c r="D196" i="9"/>
  <c r="D196" i="10"/>
  <c r="D196" i="11"/>
  <c r="D196" i="12"/>
  <c r="D196" i="16"/>
  <c r="D196" i="52"/>
  <c r="D196" i="32"/>
  <c r="K96" i="18"/>
  <c r="C98" i="5"/>
  <c r="C98" i="6"/>
  <c r="C98" i="7"/>
  <c r="C98" i="8"/>
  <c r="C98" i="9"/>
  <c r="C98" i="10"/>
  <c r="C98" i="11"/>
  <c r="C98" i="12"/>
  <c r="C98" i="16"/>
  <c r="C98" i="52"/>
  <c r="C98" i="32"/>
  <c r="B347" i="9"/>
  <c r="B347" i="10"/>
  <c r="Z347" i="10" s="1"/>
  <c r="B347" i="11"/>
  <c r="B347" i="12"/>
  <c r="B347" i="32"/>
  <c r="B347" i="16"/>
  <c r="B347" i="52"/>
  <c r="Y146" i="3"/>
  <c r="Y97" i="11"/>
  <c r="Z97" i="9"/>
  <c r="Y46" i="16"/>
  <c r="Y46" i="3"/>
  <c r="Z447" i="12"/>
  <c r="Z448" i="12" s="1"/>
  <c r="Z146" i="3"/>
  <c r="Y447" i="9"/>
  <c r="D98" i="4"/>
  <c r="D98" i="14"/>
  <c r="D98" i="15"/>
  <c r="D98" i="3"/>
  <c r="D147" i="6"/>
  <c r="D147" i="5"/>
  <c r="D147" i="8"/>
  <c r="D147" i="7"/>
  <c r="D147" i="9"/>
  <c r="D147" i="10"/>
  <c r="D147" i="11"/>
  <c r="D147" i="12"/>
  <c r="D147" i="16"/>
  <c r="D147" i="52"/>
  <c r="D147" i="32"/>
  <c r="D448" i="9"/>
  <c r="D448" i="10"/>
  <c r="D448" i="11"/>
  <c r="D448" i="12"/>
  <c r="D448" i="32"/>
  <c r="D448" i="16"/>
  <c r="D448" i="52"/>
  <c r="Y146" i="8"/>
  <c r="AA46" i="8"/>
  <c r="AA47" i="8" s="1"/>
  <c r="AA46" i="12"/>
  <c r="AA47" i="12" s="1"/>
  <c r="AA46" i="5"/>
  <c r="AA47" i="5" s="1"/>
  <c r="Y96" i="10"/>
  <c r="Z97" i="15"/>
  <c r="Z98" i="15" s="1"/>
  <c r="Y247" i="7"/>
  <c r="Z46" i="52"/>
  <c r="Z47" i="52" s="1"/>
  <c r="Z47" i="6"/>
  <c r="Z147" i="12"/>
  <c r="Y195" i="11"/>
  <c r="Y146" i="15"/>
  <c r="AA47" i="7"/>
  <c r="Z47" i="5"/>
  <c r="Y46" i="10"/>
  <c r="Y46" i="15"/>
  <c r="AA46" i="6"/>
  <c r="AA47" i="6" s="1"/>
  <c r="D347" i="9"/>
  <c r="D347" i="10"/>
  <c r="D347" i="11"/>
  <c r="D347" i="12"/>
  <c r="D347" i="16"/>
  <c r="D347" i="32"/>
  <c r="D347" i="52"/>
  <c r="Z146" i="4"/>
  <c r="Z147" i="4" s="1"/>
  <c r="Z248" i="5"/>
  <c r="Y96" i="9"/>
  <c r="Z96" i="32"/>
  <c r="Z447" i="10"/>
  <c r="Z448" i="10" s="1"/>
  <c r="K193" i="18"/>
  <c r="C148" i="4"/>
  <c r="C148" i="14"/>
  <c r="C148" i="15"/>
  <c r="C148" i="3"/>
  <c r="C197" i="5"/>
  <c r="C197" i="6"/>
  <c r="C197" i="8"/>
  <c r="C197" i="7"/>
  <c r="C197" i="9"/>
  <c r="C197" i="11"/>
  <c r="C197" i="10"/>
  <c r="C197" i="12"/>
  <c r="C197" i="16"/>
  <c r="C197" i="32"/>
  <c r="C197" i="52"/>
  <c r="Z47" i="8"/>
  <c r="B199" i="4"/>
  <c r="B199" i="14"/>
  <c r="Y199" i="14" s="1"/>
  <c r="B199" i="15"/>
  <c r="Y199" i="15" s="1"/>
  <c r="B199" i="3"/>
  <c r="Y199" i="3" s="1"/>
  <c r="B248" i="5"/>
  <c r="B248" i="6"/>
  <c r="Y248" i="6" s="1"/>
  <c r="B248" i="8"/>
  <c r="B248" i="7"/>
  <c r="Y248" i="7" s="1"/>
  <c r="B248" i="9"/>
  <c r="Y248" i="9" s="1"/>
  <c r="B248" i="10"/>
  <c r="Y248" i="10" s="1"/>
  <c r="B248" i="11"/>
  <c r="Y248" i="11" s="1"/>
  <c r="B248" i="12"/>
  <c r="Y248" i="12" s="1"/>
  <c r="B248" i="16"/>
  <c r="Y248" i="16" s="1"/>
  <c r="B248" i="32"/>
  <c r="Y248" i="32" s="1"/>
  <c r="B248" i="52"/>
  <c r="Z248" i="52" s="1"/>
  <c r="Z248" i="9"/>
  <c r="Z47" i="14"/>
  <c r="Y195" i="10"/>
  <c r="Y146" i="14"/>
  <c r="Z195" i="10"/>
  <c r="Z196" i="10" s="1"/>
  <c r="D47" i="4"/>
  <c r="D47" i="14"/>
  <c r="D47" i="15"/>
  <c r="D47" i="3"/>
  <c r="D47" i="5"/>
  <c r="D47" i="6"/>
  <c r="D47" i="7"/>
  <c r="D47" i="8"/>
  <c r="D47" i="9"/>
  <c r="D47" i="10"/>
  <c r="D47" i="11"/>
  <c r="D47" i="16"/>
  <c r="D47" i="12"/>
  <c r="D47" i="52"/>
  <c r="D47" i="32"/>
  <c r="Z97" i="8"/>
  <c r="Y46" i="11"/>
  <c r="Y46" i="14"/>
  <c r="Y447" i="16"/>
  <c r="Y147" i="11"/>
  <c r="Y146" i="32"/>
  <c r="Y146" i="6"/>
  <c r="Z146" i="10"/>
  <c r="Z147" i="10" s="1"/>
  <c r="Z195" i="5"/>
  <c r="Z196" i="5" s="1"/>
  <c r="Y96" i="8"/>
  <c r="AA46" i="16"/>
  <c r="AA47" i="16" s="1"/>
  <c r="Z97" i="14"/>
  <c r="Z98" i="14" s="1"/>
  <c r="Y247" i="16"/>
  <c r="Y247" i="5"/>
  <c r="AA46" i="4"/>
  <c r="AA47" i="4" s="1"/>
  <c r="Z146" i="5"/>
  <c r="Z147" i="5" s="1"/>
  <c r="G442" i="18"/>
  <c r="I443" i="18"/>
  <c r="G342" i="18"/>
  <c r="I343" i="18"/>
  <c r="G244" i="18"/>
  <c r="I245" i="18"/>
  <c r="I194" i="18"/>
  <c r="G193" i="18"/>
  <c r="G145" i="18"/>
  <c r="I146" i="18"/>
  <c r="G96" i="18"/>
  <c r="I97" i="18"/>
  <c r="K245" i="18" l="1"/>
  <c r="C201" i="4"/>
  <c r="C201" i="14"/>
  <c r="C201" i="15"/>
  <c r="C201" i="3"/>
  <c r="C250" i="5"/>
  <c r="C250" i="6"/>
  <c r="C250" i="7"/>
  <c r="C250" i="8"/>
  <c r="C250" i="9"/>
  <c r="C250" i="10"/>
  <c r="C250" i="11"/>
  <c r="C250" i="12"/>
  <c r="C250" i="32"/>
  <c r="C250" i="16"/>
  <c r="C250" i="52"/>
  <c r="K194" i="18"/>
  <c r="C149" i="4"/>
  <c r="C149" i="14"/>
  <c r="C149" i="15"/>
  <c r="C149" i="3"/>
  <c r="C198" i="6"/>
  <c r="C198" i="5"/>
  <c r="C198" i="7"/>
  <c r="C198" i="8"/>
  <c r="C198" i="9"/>
  <c r="C198" i="10"/>
  <c r="C198" i="11"/>
  <c r="C198" i="12"/>
  <c r="C198" i="16"/>
  <c r="C198" i="52"/>
  <c r="C198" i="32"/>
  <c r="Y248" i="5"/>
  <c r="Z48" i="5"/>
  <c r="Z47" i="4"/>
  <c r="Z48" i="4" s="1"/>
  <c r="Y196" i="12"/>
  <c r="Y147" i="15"/>
  <c r="Z47" i="9"/>
  <c r="Y97" i="7"/>
  <c r="AA47" i="9"/>
  <c r="Y347" i="16"/>
  <c r="Z98" i="16"/>
  <c r="D200" i="4"/>
  <c r="D200" i="14"/>
  <c r="D200" i="15"/>
  <c r="D200" i="3"/>
  <c r="D249" i="5"/>
  <c r="D249" i="6"/>
  <c r="D249" i="7"/>
  <c r="D249" i="8"/>
  <c r="D249" i="9"/>
  <c r="D249" i="10"/>
  <c r="D249" i="11"/>
  <c r="D249" i="12"/>
  <c r="D249" i="16"/>
  <c r="D249" i="52"/>
  <c r="D249" i="32"/>
  <c r="Y196" i="9"/>
  <c r="Y147" i="4"/>
  <c r="Z347" i="11"/>
  <c r="B48" i="4"/>
  <c r="Y48" i="4" s="1"/>
  <c r="B48" i="14"/>
  <c r="Y48" i="14" s="1"/>
  <c r="B48" i="15"/>
  <c r="Y48" i="15" s="1"/>
  <c r="B48" i="3"/>
  <c r="Y48" i="3" s="1"/>
  <c r="B48" i="5"/>
  <c r="Y48" i="5" s="1"/>
  <c r="B48" i="6"/>
  <c r="Y48" i="6" s="1"/>
  <c r="B48" i="7"/>
  <c r="B48" i="8"/>
  <c r="Z48" i="8" s="1"/>
  <c r="B48" i="9"/>
  <c r="Y48" i="9" s="1"/>
  <c r="B48" i="10"/>
  <c r="Y48" i="10" s="1"/>
  <c r="B48" i="11"/>
  <c r="Y48" i="11" s="1"/>
  <c r="B48" i="16"/>
  <c r="Y48" i="16" s="1"/>
  <c r="B48" i="12"/>
  <c r="Y48" i="12" s="1"/>
  <c r="B48" i="32"/>
  <c r="B48" i="52"/>
  <c r="AA48" i="52" s="1"/>
  <c r="I49" i="18"/>
  <c r="C49" i="4"/>
  <c r="C49" i="14"/>
  <c r="C49" i="15"/>
  <c r="C49" i="3"/>
  <c r="C49" i="5"/>
  <c r="C49" i="7"/>
  <c r="C49" i="6"/>
  <c r="C49" i="8"/>
  <c r="C49" i="9"/>
  <c r="C49" i="10"/>
  <c r="C49" i="11"/>
  <c r="C49" i="12"/>
  <c r="C49" i="16"/>
  <c r="C49" i="52"/>
  <c r="C49" i="32"/>
  <c r="K48" i="18"/>
  <c r="G48" i="18"/>
  <c r="Y147" i="5"/>
  <c r="Y97" i="12"/>
  <c r="Y97" i="5"/>
  <c r="AA48" i="4"/>
  <c r="D449" i="9"/>
  <c r="D449" i="10"/>
  <c r="D449" i="11"/>
  <c r="D449" i="12"/>
  <c r="D449" i="16"/>
  <c r="D449" i="32"/>
  <c r="D449" i="52"/>
  <c r="K97" i="18"/>
  <c r="C99" i="5"/>
  <c r="C99" i="6"/>
  <c r="C99" i="7"/>
  <c r="C99" i="8"/>
  <c r="C99" i="9"/>
  <c r="C99" i="10"/>
  <c r="C99" i="11"/>
  <c r="C99" i="12"/>
  <c r="C99" i="16"/>
  <c r="C99" i="52"/>
  <c r="C99" i="32"/>
  <c r="K343" i="18"/>
  <c r="C349" i="9"/>
  <c r="C349" i="10"/>
  <c r="C349" i="11"/>
  <c r="C349" i="12"/>
  <c r="C349" i="32"/>
  <c r="C349" i="16"/>
  <c r="C349" i="52"/>
  <c r="Z199" i="3"/>
  <c r="Z200" i="3" s="1"/>
  <c r="AA48" i="5"/>
  <c r="Y347" i="32"/>
  <c r="D98" i="5"/>
  <c r="D98" i="6"/>
  <c r="D98" i="7"/>
  <c r="D98" i="8"/>
  <c r="D98" i="9"/>
  <c r="D98" i="10"/>
  <c r="D98" i="12"/>
  <c r="D98" i="11"/>
  <c r="D98" i="16"/>
  <c r="D98" i="52"/>
  <c r="D98" i="32"/>
  <c r="Z147" i="32"/>
  <c r="Z48" i="12"/>
  <c r="Z199" i="14"/>
  <c r="Z200" i="14" s="1"/>
  <c r="Y196" i="8"/>
  <c r="Z248" i="6"/>
  <c r="Z248" i="10"/>
  <c r="Z196" i="12"/>
  <c r="Z97" i="6"/>
  <c r="Z98" i="6" s="1"/>
  <c r="AA48" i="3"/>
  <c r="Y48" i="8"/>
  <c r="Y47" i="32"/>
  <c r="AA47" i="32"/>
  <c r="Z448" i="16"/>
  <c r="AA48" i="7"/>
  <c r="D99" i="4"/>
  <c r="D99" i="14"/>
  <c r="D99" i="15"/>
  <c r="D99" i="3"/>
  <c r="D148" i="5"/>
  <c r="D148" i="6"/>
  <c r="D148" i="7"/>
  <c r="D148" i="8"/>
  <c r="D148" i="9"/>
  <c r="D148" i="10"/>
  <c r="D148" i="11"/>
  <c r="D148" i="12"/>
  <c r="D148" i="16"/>
  <c r="D148" i="52"/>
  <c r="D148" i="32"/>
  <c r="B200" i="4"/>
  <c r="B200" i="14"/>
  <c r="B200" i="15"/>
  <c r="B200" i="3"/>
  <c r="B249" i="5"/>
  <c r="Y249" i="5" s="1"/>
  <c r="B249" i="6"/>
  <c r="B249" i="8"/>
  <c r="Y249" i="8" s="1"/>
  <c r="B249" i="7"/>
  <c r="Y249" i="7" s="1"/>
  <c r="B249" i="9"/>
  <c r="B249" i="10"/>
  <c r="Y249" i="10" s="1"/>
  <c r="B249" i="11"/>
  <c r="B249" i="12"/>
  <c r="B249" i="16"/>
  <c r="Y249" i="16" s="1"/>
  <c r="B249" i="52"/>
  <c r="Z249" i="52" s="1"/>
  <c r="B249" i="32"/>
  <c r="Y249" i="32" s="1"/>
  <c r="B98" i="6"/>
  <c r="Y98" i="6" s="1"/>
  <c r="B98" i="5"/>
  <c r="B98" i="7"/>
  <c r="Y98" i="7" s="1"/>
  <c r="B98" i="8"/>
  <c r="Y98" i="8" s="1"/>
  <c r="B98" i="9"/>
  <c r="B98" i="10"/>
  <c r="Y98" i="10" s="1"/>
  <c r="B98" i="11"/>
  <c r="Y98" i="11" s="1"/>
  <c r="B98" i="12"/>
  <c r="Y98" i="12" s="1"/>
  <c r="B98" i="16"/>
  <c r="Y98" i="16" s="1"/>
  <c r="B98" i="52"/>
  <c r="Z98" i="52" s="1"/>
  <c r="B98" i="32"/>
  <c r="Y98" i="32" s="1"/>
  <c r="B348" i="9"/>
  <c r="Y348" i="9" s="1"/>
  <c r="B348" i="11"/>
  <c r="B348" i="10"/>
  <c r="Y348" i="10" s="1"/>
  <c r="B348" i="12"/>
  <c r="Y348" i="12" s="1"/>
  <c r="B348" i="16"/>
  <c r="Y348" i="16" s="1"/>
  <c r="B348" i="32"/>
  <c r="Y348" i="32" s="1"/>
  <c r="B348" i="52"/>
  <c r="Z48" i="14"/>
  <c r="Y199" i="4"/>
  <c r="AA48" i="6"/>
  <c r="AA48" i="12"/>
  <c r="Y347" i="12"/>
  <c r="Z347" i="52"/>
  <c r="Z348" i="52" s="1"/>
  <c r="Y196" i="32"/>
  <c r="Y196" i="7"/>
  <c r="Z48" i="16"/>
  <c r="Z148" i="8"/>
  <c r="Z147" i="7"/>
  <c r="Z347" i="12"/>
  <c r="Z348" i="12" s="1"/>
  <c r="Z248" i="32"/>
  <c r="Z47" i="10"/>
  <c r="Z48" i="10" s="1"/>
  <c r="Y47" i="6"/>
  <c r="Z196" i="11"/>
  <c r="AA47" i="14"/>
  <c r="AA48" i="14" s="1"/>
  <c r="Z197" i="10"/>
  <c r="Z48" i="6"/>
  <c r="Y347" i="11"/>
  <c r="Z199" i="15"/>
  <c r="Z200" i="15" s="1"/>
  <c r="Y196" i="5"/>
  <c r="Z98" i="5"/>
  <c r="Z347" i="16"/>
  <c r="Z248" i="11"/>
  <c r="Z249" i="11" s="1"/>
  <c r="Y97" i="10"/>
  <c r="AA47" i="10"/>
  <c r="AA48" i="10" s="1"/>
  <c r="Z47" i="11"/>
  <c r="D48" i="4"/>
  <c r="D48" i="14"/>
  <c r="D48" i="15"/>
  <c r="D48" i="3"/>
  <c r="D48" i="5"/>
  <c r="D48" i="7"/>
  <c r="D48" i="8"/>
  <c r="D48" i="6"/>
  <c r="D48" i="9"/>
  <c r="D48" i="11"/>
  <c r="D48" i="10"/>
  <c r="D48" i="16"/>
  <c r="D48" i="12"/>
  <c r="D48" i="32"/>
  <c r="D48" i="52"/>
  <c r="AA48" i="8"/>
  <c r="B99" i="4"/>
  <c r="Z99" i="4" s="1"/>
  <c r="B99" i="14"/>
  <c r="Y99" i="14" s="1"/>
  <c r="B99" i="15"/>
  <c r="Y99" i="15" s="1"/>
  <c r="B99" i="3"/>
  <c r="Y99" i="3" s="1"/>
  <c r="B148" i="6"/>
  <c r="Y148" i="6" s="1"/>
  <c r="B148" i="5"/>
  <c r="Y148" i="5" s="1"/>
  <c r="B148" i="8"/>
  <c r="B148" i="9"/>
  <c r="Y148" i="9" s="1"/>
  <c r="B148" i="7"/>
  <c r="Y148" i="7" s="1"/>
  <c r="B148" i="10"/>
  <c r="Y148" i="10" s="1"/>
  <c r="B148" i="11"/>
  <c r="Y148" i="11" s="1"/>
  <c r="B148" i="12"/>
  <c r="Y148" i="12" s="1"/>
  <c r="B148" i="16"/>
  <c r="Y148" i="16" s="1"/>
  <c r="B148" i="32"/>
  <c r="Y148" i="32" s="1"/>
  <c r="B148" i="52"/>
  <c r="Z148" i="52" s="1"/>
  <c r="B449" i="9"/>
  <c r="B449" i="10"/>
  <c r="B449" i="11"/>
  <c r="Y449" i="11" s="1"/>
  <c r="B449" i="12"/>
  <c r="B449" i="32"/>
  <c r="B449" i="16"/>
  <c r="B449" i="52"/>
  <c r="Y449" i="16" s="1"/>
  <c r="Y248" i="8"/>
  <c r="Z449" i="10"/>
  <c r="Z248" i="8"/>
  <c r="Z249" i="8" s="1"/>
  <c r="Z147" i="3"/>
  <c r="Z248" i="12"/>
  <c r="Z249" i="12" s="1"/>
  <c r="Y347" i="10"/>
  <c r="Z48" i="7"/>
  <c r="Z147" i="15"/>
  <c r="Y196" i="16"/>
  <c r="Y196" i="6"/>
  <c r="Z98" i="12"/>
  <c r="Z48" i="3"/>
  <c r="Y47" i="12"/>
  <c r="Y47" i="3"/>
  <c r="Y448" i="11"/>
  <c r="Y147" i="10"/>
  <c r="Y98" i="14"/>
  <c r="Y97" i="9"/>
  <c r="Z47" i="15"/>
  <c r="Z449" i="32"/>
  <c r="Z348" i="9"/>
  <c r="K146" i="18"/>
  <c r="C100" i="4"/>
  <c r="C100" i="14"/>
  <c r="C100" i="15"/>
  <c r="C100" i="3"/>
  <c r="C149" i="6"/>
  <c r="C149" i="5"/>
  <c r="C149" i="7"/>
  <c r="C149" i="8"/>
  <c r="C149" i="9"/>
  <c r="C149" i="10"/>
  <c r="C149" i="11"/>
  <c r="C149" i="12"/>
  <c r="C149" i="16"/>
  <c r="C149" i="52"/>
  <c r="C149" i="32"/>
  <c r="K443" i="18"/>
  <c r="C450" i="10"/>
  <c r="C450" i="9"/>
  <c r="C450" i="11"/>
  <c r="C450" i="12"/>
  <c r="C450" i="32"/>
  <c r="C450" i="16"/>
  <c r="C450" i="52"/>
  <c r="Z249" i="9"/>
  <c r="D148" i="4"/>
  <c r="D148" i="14"/>
  <c r="D148" i="15"/>
  <c r="D148" i="3"/>
  <c r="D197" i="5"/>
  <c r="D197" i="6"/>
  <c r="D197" i="8"/>
  <c r="D197" i="7"/>
  <c r="D197" i="9"/>
  <c r="D197" i="10"/>
  <c r="D197" i="11"/>
  <c r="D197" i="12"/>
  <c r="D197" i="16"/>
  <c r="D197" i="52"/>
  <c r="D197" i="32"/>
  <c r="B148" i="4"/>
  <c r="Y148" i="4" s="1"/>
  <c r="B148" i="14"/>
  <c r="B148" i="15"/>
  <c r="B148" i="3"/>
  <c r="Y148" i="3" s="1"/>
  <c r="B197" i="5"/>
  <c r="Y197" i="5" s="1"/>
  <c r="B197" i="6"/>
  <c r="B197" i="8"/>
  <c r="B197" i="7"/>
  <c r="Y197" i="7" s="1"/>
  <c r="B197" i="9"/>
  <c r="B197" i="10"/>
  <c r="B197" i="11"/>
  <c r="B197" i="16"/>
  <c r="Y197" i="16" s="1"/>
  <c r="B197" i="12"/>
  <c r="Y197" i="12" s="1"/>
  <c r="B197" i="32"/>
  <c r="Z197" i="32" s="1"/>
  <c r="B197" i="52"/>
  <c r="Y197" i="6" s="1"/>
  <c r="Z97" i="32"/>
  <c r="Z98" i="32" s="1"/>
  <c r="Z48" i="52"/>
  <c r="Z449" i="12"/>
  <c r="Y347" i="9"/>
  <c r="Z197" i="6"/>
  <c r="Z99" i="3"/>
  <c r="Y147" i="3"/>
  <c r="Z147" i="14"/>
  <c r="Z148" i="14" s="1"/>
  <c r="Z197" i="8"/>
  <c r="Z148" i="6"/>
  <c r="Z199" i="4"/>
  <c r="Z200" i="4" s="1"/>
  <c r="D348" i="9"/>
  <c r="D348" i="10"/>
  <c r="D348" i="11"/>
  <c r="D348" i="12"/>
  <c r="D348" i="32"/>
  <c r="D348" i="16"/>
  <c r="D348" i="52"/>
  <c r="Z147" i="9"/>
  <c r="Z148" i="9" s="1"/>
  <c r="G443" i="18"/>
  <c r="I444" i="18"/>
  <c r="G343" i="18"/>
  <c r="I344" i="18"/>
  <c r="G245" i="18"/>
  <c r="I246" i="18"/>
  <c r="G194" i="18"/>
  <c r="I195" i="18"/>
  <c r="I147" i="18"/>
  <c r="G146" i="18"/>
  <c r="G97" i="18"/>
  <c r="I98" i="18"/>
  <c r="Z149" i="52" l="1"/>
  <c r="K195" i="18"/>
  <c r="C150" i="4"/>
  <c r="C150" i="14"/>
  <c r="C150" i="15"/>
  <c r="C150" i="3"/>
  <c r="C199" i="6"/>
  <c r="C199" i="5"/>
  <c r="C199" i="8"/>
  <c r="C199" i="7"/>
  <c r="C199" i="9"/>
  <c r="C199" i="10"/>
  <c r="C199" i="11"/>
  <c r="C199" i="12"/>
  <c r="C199" i="16"/>
  <c r="C199" i="52"/>
  <c r="C199" i="32"/>
  <c r="Z48" i="15"/>
  <c r="Z449" i="11"/>
  <c r="Z148" i="3"/>
  <c r="Y449" i="12"/>
  <c r="Z348" i="16"/>
  <c r="Z149" i="8"/>
  <c r="Z148" i="12"/>
  <c r="Z197" i="16"/>
  <c r="Z249" i="7"/>
  <c r="AA49" i="5"/>
  <c r="Z99" i="15"/>
  <c r="Z49" i="4"/>
  <c r="D201" i="4"/>
  <c r="D201" i="14"/>
  <c r="D201" i="15"/>
  <c r="D201" i="3"/>
  <c r="D250" i="5"/>
  <c r="D250" i="6"/>
  <c r="D250" i="8"/>
  <c r="D250" i="7"/>
  <c r="D250" i="9"/>
  <c r="D250" i="10"/>
  <c r="D250" i="11"/>
  <c r="D250" i="12"/>
  <c r="D250" i="16"/>
  <c r="D250" i="52"/>
  <c r="D250" i="32"/>
  <c r="K246" i="18"/>
  <c r="C202" i="4"/>
  <c r="C202" i="14"/>
  <c r="C202" i="15"/>
  <c r="C202" i="3"/>
  <c r="C251" i="5"/>
  <c r="C251" i="6"/>
  <c r="C251" i="8"/>
  <c r="C251" i="7"/>
  <c r="C251" i="9"/>
  <c r="C251" i="10"/>
  <c r="C251" i="11"/>
  <c r="C251" i="12"/>
  <c r="C251" i="16"/>
  <c r="C251" i="32"/>
  <c r="C251" i="52"/>
  <c r="AA48" i="11"/>
  <c r="Y197" i="11"/>
  <c r="Y148" i="15"/>
  <c r="Y449" i="10"/>
  <c r="Z148" i="4"/>
  <c r="Y249" i="6"/>
  <c r="Z98" i="8"/>
  <c r="Z197" i="12"/>
  <c r="Z148" i="32"/>
  <c r="Z197" i="52"/>
  <c r="Z201" i="4"/>
  <c r="Y197" i="10"/>
  <c r="AA49" i="8"/>
  <c r="Z48" i="11"/>
  <c r="Z197" i="11"/>
  <c r="Z449" i="16"/>
  <c r="Z249" i="10"/>
  <c r="B49" i="4"/>
  <c r="Y49" i="4" s="1"/>
  <c r="B49" i="14"/>
  <c r="Y49" i="14" s="1"/>
  <c r="B49" i="15"/>
  <c r="Y49" i="15" s="1"/>
  <c r="B49" i="3"/>
  <c r="B49" i="6"/>
  <c r="Y49" i="6" s="1"/>
  <c r="B49" i="5"/>
  <c r="B49" i="7"/>
  <c r="B49" i="8"/>
  <c r="Y49" i="8" s="1"/>
  <c r="B49" i="10"/>
  <c r="Y49" i="10" s="1"/>
  <c r="B49" i="9"/>
  <c r="Y49" i="9" s="1"/>
  <c r="B49" i="11"/>
  <c r="Y49" i="11" s="1"/>
  <c r="B49" i="12"/>
  <c r="B49" i="16"/>
  <c r="Y49" i="16" s="1"/>
  <c r="B49" i="32"/>
  <c r="B49" i="52"/>
  <c r="AA49" i="52" s="1"/>
  <c r="AA48" i="9"/>
  <c r="AA49" i="9" s="1"/>
  <c r="Z48" i="9"/>
  <c r="Z49" i="9" s="1"/>
  <c r="Z148" i="10"/>
  <c r="AA49" i="7"/>
  <c r="D349" i="9"/>
  <c r="D349" i="10"/>
  <c r="D349" i="11"/>
  <c r="D349" i="12"/>
  <c r="D349" i="32"/>
  <c r="D349" i="16"/>
  <c r="D349" i="52"/>
  <c r="Z49" i="5"/>
  <c r="B201" i="4"/>
  <c r="B201" i="14"/>
  <c r="Y201" i="14" s="1"/>
  <c r="B201" i="15"/>
  <c r="B201" i="3"/>
  <c r="Z201" i="3" s="1"/>
  <c r="B250" i="5"/>
  <c r="Y250" i="5" s="1"/>
  <c r="B250" i="6"/>
  <c r="Y250" i="6" s="1"/>
  <c r="B250" i="7"/>
  <c r="B250" i="9"/>
  <c r="Y250" i="9" s="1"/>
  <c r="B250" i="8"/>
  <c r="B250" i="10"/>
  <c r="Y250" i="10" s="1"/>
  <c r="B250" i="12"/>
  <c r="B250" i="11"/>
  <c r="B250" i="32"/>
  <c r="Y250" i="32" s="1"/>
  <c r="B250" i="16"/>
  <c r="Y250" i="16" s="1"/>
  <c r="B250" i="52"/>
  <c r="Z250" i="52" s="1"/>
  <c r="Z450" i="12"/>
  <c r="Y148" i="14"/>
  <c r="Y449" i="9"/>
  <c r="K98" i="18"/>
  <c r="C100" i="6"/>
  <c r="C100" i="5"/>
  <c r="C100" i="7"/>
  <c r="C100" i="8"/>
  <c r="C100" i="9"/>
  <c r="C100" i="10"/>
  <c r="C100" i="11"/>
  <c r="C100" i="12"/>
  <c r="C100" i="16"/>
  <c r="C100" i="32"/>
  <c r="C100" i="52"/>
  <c r="K344" i="18"/>
  <c r="C350" i="9"/>
  <c r="C350" i="10"/>
  <c r="C350" i="11"/>
  <c r="C350" i="16"/>
  <c r="C350" i="12"/>
  <c r="C350" i="52"/>
  <c r="C350" i="32"/>
  <c r="Z49" i="52"/>
  <c r="Y197" i="9"/>
  <c r="D450" i="9"/>
  <c r="D450" i="10"/>
  <c r="D450" i="11"/>
  <c r="D450" i="12"/>
  <c r="D450" i="32"/>
  <c r="D450" i="16"/>
  <c r="D450" i="52"/>
  <c r="D100" i="4"/>
  <c r="D100" i="14"/>
  <c r="D100" i="15"/>
  <c r="D100" i="3"/>
  <c r="D149" i="6"/>
  <c r="D149" i="5"/>
  <c r="D149" i="7"/>
  <c r="D149" i="8"/>
  <c r="D149" i="9"/>
  <c r="D149" i="10"/>
  <c r="D149" i="11"/>
  <c r="D149" i="12"/>
  <c r="D149" i="16"/>
  <c r="D149" i="52"/>
  <c r="D149" i="32"/>
  <c r="Z148" i="15"/>
  <c r="Y99" i="4"/>
  <c r="Y148" i="8"/>
  <c r="Z98" i="7"/>
  <c r="Z49" i="10"/>
  <c r="Z98" i="11"/>
  <c r="Y348" i="11"/>
  <c r="Y98" i="9"/>
  <c r="Y249" i="12"/>
  <c r="Y200" i="3"/>
  <c r="Z249" i="6"/>
  <c r="D49" i="4"/>
  <c r="D49" i="14"/>
  <c r="D49" i="15"/>
  <c r="D49" i="5"/>
  <c r="D49" i="3"/>
  <c r="D49" i="6"/>
  <c r="D49" i="7"/>
  <c r="D49" i="8"/>
  <c r="D49" i="9"/>
  <c r="D49" i="10"/>
  <c r="D49" i="11"/>
  <c r="D49" i="12"/>
  <c r="D49" i="16"/>
  <c r="D49" i="52"/>
  <c r="D49" i="32"/>
  <c r="G49" i="18"/>
  <c r="C50" i="4"/>
  <c r="C50" i="14"/>
  <c r="C50" i="15"/>
  <c r="C50" i="3"/>
  <c r="C50" i="5"/>
  <c r="C50" i="6"/>
  <c r="C50" i="7"/>
  <c r="C50" i="8"/>
  <c r="C50" i="9"/>
  <c r="C50" i="10"/>
  <c r="C50" i="11"/>
  <c r="C50" i="16"/>
  <c r="C50" i="52"/>
  <c r="C50" i="32"/>
  <c r="C50" i="12"/>
  <c r="K49" i="18"/>
  <c r="I50" i="18"/>
  <c r="Z249" i="5"/>
  <c r="Z250" i="5" s="1"/>
  <c r="Z98" i="10"/>
  <c r="Z148" i="5"/>
  <c r="Z149" i="5" s="1"/>
  <c r="D149" i="4"/>
  <c r="D149" i="14"/>
  <c r="D149" i="15"/>
  <c r="D149" i="3"/>
  <c r="D198" i="6"/>
  <c r="D198" i="5"/>
  <c r="D198" i="7"/>
  <c r="D198" i="8"/>
  <c r="D198" i="9"/>
  <c r="D198" i="10"/>
  <c r="D198" i="12"/>
  <c r="D198" i="11"/>
  <c r="D198" i="16"/>
  <c r="D198" i="32"/>
  <c r="D198" i="52"/>
  <c r="Y450" i="11"/>
  <c r="Z349" i="9"/>
  <c r="Z49" i="7"/>
  <c r="Z201" i="15"/>
  <c r="Z249" i="32"/>
  <c r="Z250" i="32" s="1"/>
  <c r="Z349" i="52"/>
  <c r="Z49" i="14"/>
  <c r="Y249" i="11"/>
  <c r="Y200" i="15"/>
  <c r="D99" i="5"/>
  <c r="D99" i="6"/>
  <c r="D99" i="7"/>
  <c r="D99" i="8"/>
  <c r="D99" i="9"/>
  <c r="D99" i="10"/>
  <c r="D99" i="11"/>
  <c r="D99" i="16"/>
  <c r="D99" i="12"/>
  <c r="D99" i="52"/>
  <c r="D99" i="32"/>
  <c r="AA49" i="4"/>
  <c r="Y48" i="7"/>
  <c r="AA48" i="15"/>
  <c r="Z197" i="9"/>
  <c r="Z198" i="9" s="1"/>
  <c r="Z449" i="9"/>
  <c r="Z197" i="5"/>
  <c r="Z348" i="10"/>
  <c r="Z49" i="16"/>
  <c r="B349" i="9"/>
  <c r="B349" i="10"/>
  <c r="Y349" i="10" s="1"/>
  <c r="B349" i="11"/>
  <c r="B349" i="12"/>
  <c r="Y349" i="12" s="1"/>
  <c r="B349" i="16"/>
  <c r="B349" i="32"/>
  <c r="Y349" i="32" s="1"/>
  <c r="B349" i="52"/>
  <c r="Z198" i="8"/>
  <c r="Y197" i="8"/>
  <c r="Z450" i="32"/>
  <c r="Z250" i="11"/>
  <c r="Z148" i="16"/>
  <c r="Z99" i="14"/>
  <c r="Y200" i="14"/>
  <c r="Y49" i="12"/>
  <c r="Y48" i="32"/>
  <c r="AA48" i="32"/>
  <c r="Z348" i="11"/>
  <c r="Z349" i="11" s="1"/>
  <c r="Z348" i="32"/>
  <c r="B149" i="4"/>
  <c r="B149" i="14"/>
  <c r="Y149" i="14" s="1"/>
  <c r="B149" i="15"/>
  <c r="B149" i="3"/>
  <c r="Y149" i="3" s="1"/>
  <c r="B198" i="6"/>
  <c r="B198" i="5"/>
  <c r="B198" i="8"/>
  <c r="B198" i="7"/>
  <c r="Y198" i="7" s="1"/>
  <c r="B198" i="9"/>
  <c r="B198" i="10"/>
  <c r="Y198" i="10" s="1"/>
  <c r="B198" i="11"/>
  <c r="B198" i="12"/>
  <c r="Y198" i="12" s="1"/>
  <c r="B198" i="32"/>
  <c r="Z198" i="32" s="1"/>
  <c r="B198" i="52"/>
  <c r="B198" i="16"/>
  <c r="Z250" i="8"/>
  <c r="Z49" i="12"/>
  <c r="B99" i="5"/>
  <c r="Y99" i="5" s="1"/>
  <c r="B99" i="6"/>
  <c r="Z99" i="6" s="1"/>
  <c r="B99" i="7"/>
  <c r="B99" i="8"/>
  <c r="Y99" i="8" s="1"/>
  <c r="B99" i="9"/>
  <c r="Y99" i="9" s="1"/>
  <c r="B99" i="10"/>
  <c r="Y99" i="10" s="1"/>
  <c r="B99" i="11"/>
  <c r="Y99" i="11" s="1"/>
  <c r="B99" i="12"/>
  <c r="Y99" i="12" s="1"/>
  <c r="B99" i="16"/>
  <c r="Y99" i="16" s="1"/>
  <c r="B99" i="32"/>
  <c r="Y99" i="32" s="1"/>
  <c r="B99" i="52"/>
  <c r="B100" i="4"/>
  <c r="Y100" i="4" s="1"/>
  <c r="B100" i="14"/>
  <c r="Y100" i="14" s="1"/>
  <c r="B100" i="15"/>
  <c r="B100" i="3"/>
  <c r="Y100" i="3" s="1"/>
  <c r="B149" i="5"/>
  <c r="Y149" i="5" s="1"/>
  <c r="B149" i="6"/>
  <c r="Y149" i="6" s="1"/>
  <c r="B149" i="7"/>
  <c r="B149" i="8"/>
  <c r="Y149" i="8" s="1"/>
  <c r="B149" i="10"/>
  <c r="Y149" i="10" s="1"/>
  <c r="B149" i="11"/>
  <c r="Y149" i="11" s="1"/>
  <c r="B149" i="9"/>
  <c r="Y149" i="9" s="1"/>
  <c r="B149" i="12"/>
  <c r="Y149" i="12" s="1"/>
  <c r="B149" i="16"/>
  <c r="Y149" i="16" s="1"/>
  <c r="B149" i="32"/>
  <c r="Y149" i="32" s="1"/>
  <c r="B149" i="52"/>
  <c r="K444" i="18"/>
  <c r="C451" i="9"/>
  <c r="C451" i="10"/>
  <c r="C451" i="11"/>
  <c r="C451" i="12"/>
  <c r="C451" i="32"/>
  <c r="C451" i="16"/>
  <c r="C451" i="52"/>
  <c r="K147" i="18"/>
  <c r="C101" i="4"/>
  <c r="C101" i="14"/>
  <c r="C101" i="15"/>
  <c r="C101" i="3"/>
  <c r="C150" i="6"/>
  <c r="C150" i="5"/>
  <c r="C150" i="7"/>
  <c r="C150" i="8"/>
  <c r="C150" i="9"/>
  <c r="C150" i="10"/>
  <c r="C150" i="11"/>
  <c r="C150" i="12"/>
  <c r="C150" i="16"/>
  <c r="C150" i="52"/>
  <c r="C150" i="32"/>
  <c r="B450" i="9"/>
  <c r="B450" i="10"/>
  <c r="Z450" i="10" s="1"/>
  <c r="B450" i="11"/>
  <c r="B450" i="12"/>
  <c r="B450" i="16"/>
  <c r="Y450" i="16" s="1"/>
  <c r="B450" i="32"/>
  <c r="B450" i="52"/>
  <c r="Y197" i="32"/>
  <c r="Z197" i="7"/>
  <c r="Z49" i="3"/>
  <c r="Z250" i="12"/>
  <c r="Y449" i="32"/>
  <c r="Z148" i="11"/>
  <c r="Z149" i="11" s="1"/>
  <c r="Z148" i="7"/>
  <c r="Z149" i="7" s="1"/>
  <c r="AA49" i="12"/>
  <c r="Y98" i="5"/>
  <c r="Y249" i="9"/>
  <c r="Y200" i="4"/>
  <c r="Z98" i="9"/>
  <c r="Z99" i="9" s="1"/>
  <c r="Z449" i="52"/>
  <c r="Z249" i="16"/>
  <c r="Z250" i="16" s="1"/>
  <c r="AA48" i="16"/>
  <c r="AA49" i="16" s="1"/>
  <c r="Z48" i="32"/>
  <c r="Z49" i="32" s="1"/>
  <c r="I445" i="18"/>
  <c r="G444" i="18"/>
  <c r="I345" i="18"/>
  <c r="G344" i="18"/>
  <c r="I247" i="18"/>
  <c r="G246" i="18"/>
  <c r="I196" i="18"/>
  <c r="G195" i="18"/>
  <c r="I148" i="18"/>
  <c r="G147" i="18"/>
  <c r="G98" i="18"/>
  <c r="I99" i="18"/>
  <c r="K196" i="18" l="1"/>
  <c r="C151" i="4"/>
  <c r="C151" i="14"/>
  <c r="C151" i="15"/>
  <c r="C151" i="3"/>
  <c r="C200" i="5"/>
  <c r="C200" i="6"/>
  <c r="C200" i="8"/>
  <c r="C200" i="7"/>
  <c r="C200" i="9"/>
  <c r="C200" i="10"/>
  <c r="C200" i="11"/>
  <c r="C200" i="12"/>
  <c r="C200" i="16"/>
  <c r="C200" i="32"/>
  <c r="C200" i="52"/>
  <c r="B202" i="4"/>
  <c r="Y202" i="4" s="1"/>
  <c r="B202" i="14"/>
  <c r="B202" i="15"/>
  <c r="B202" i="3"/>
  <c r="B251" i="5"/>
  <c r="B251" i="6"/>
  <c r="Y251" i="6" s="1"/>
  <c r="B251" i="8"/>
  <c r="B251" i="7"/>
  <c r="B251" i="9"/>
  <c r="Y251" i="9" s="1"/>
  <c r="B251" i="10"/>
  <c r="B251" i="11"/>
  <c r="Y251" i="11" s="1"/>
  <c r="B251" i="16"/>
  <c r="B251" i="32"/>
  <c r="Y251" i="32" s="1"/>
  <c r="B251" i="12"/>
  <c r="Y251" i="12" s="1"/>
  <c r="B251" i="52"/>
  <c r="Z251" i="52" s="1"/>
  <c r="Y450" i="32"/>
  <c r="Y198" i="11"/>
  <c r="Y149" i="15"/>
  <c r="Y349" i="11"/>
  <c r="AA49" i="15"/>
  <c r="Z149" i="15"/>
  <c r="Y250" i="8"/>
  <c r="Y201" i="4"/>
  <c r="Y49" i="3"/>
  <c r="Z49" i="11"/>
  <c r="Z198" i="52"/>
  <c r="AA49" i="14"/>
  <c r="AA49" i="6"/>
  <c r="Z149" i="12"/>
  <c r="Z100" i="3"/>
  <c r="D150" i="4"/>
  <c r="D150" i="14"/>
  <c r="D150" i="15"/>
  <c r="D150" i="3"/>
  <c r="D199" i="5"/>
  <c r="D199" i="6"/>
  <c r="D199" i="8"/>
  <c r="D199" i="7"/>
  <c r="D199" i="9"/>
  <c r="D199" i="10"/>
  <c r="D199" i="11"/>
  <c r="D199" i="16"/>
  <c r="D199" i="12"/>
  <c r="D199" i="32"/>
  <c r="D199" i="52"/>
  <c r="K99" i="18"/>
  <c r="C101" i="5"/>
  <c r="C101" i="6"/>
  <c r="C101" i="7"/>
  <c r="C101" i="8"/>
  <c r="C101" i="9"/>
  <c r="C101" i="10"/>
  <c r="C101" i="12"/>
  <c r="C101" i="11"/>
  <c r="C101" i="16"/>
  <c r="C101" i="52"/>
  <c r="C101" i="32"/>
  <c r="B350" i="9"/>
  <c r="Y350" i="9" s="1"/>
  <c r="B350" i="10"/>
  <c r="B350" i="11"/>
  <c r="B350" i="12"/>
  <c r="Y350" i="12" s="1"/>
  <c r="B350" i="16"/>
  <c r="B350" i="32"/>
  <c r="Y350" i="32" s="1"/>
  <c r="B350" i="52"/>
  <c r="Z450" i="52"/>
  <c r="Y450" i="12"/>
  <c r="Y100" i="15"/>
  <c r="Z198" i="10"/>
  <c r="Y198" i="9"/>
  <c r="Y149" i="4"/>
  <c r="Z149" i="14"/>
  <c r="Y349" i="9"/>
  <c r="Z99" i="10"/>
  <c r="Z99" i="11"/>
  <c r="Z149" i="6"/>
  <c r="D350" i="9"/>
  <c r="D350" i="10"/>
  <c r="D350" i="11"/>
  <c r="D350" i="12"/>
  <c r="D350" i="16"/>
  <c r="D350" i="32"/>
  <c r="D350" i="52"/>
  <c r="Y250" i="7"/>
  <c r="Z149" i="10"/>
  <c r="Z100" i="15"/>
  <c r="Z101" i="15" s="1"/>
  <c r="Z49" i="6"/>
  <c r="Z251" i="16"/>
  <c r="K345" i="18"/>
  <c r="C351" i="9"/>
  <c r="C351" i="10"/>
  <c r="C351" i="11"/>
  <c r="C351" i="12"/>
  <c r="C351" i="32"/>
  <c r="C351" i="52"/>
  <c r="C351" i="16"/>
  <c r="Z251" i="8"/>
  <c r="Z100" i="14"/>
  <c r="Z350" i="52"/>
  <c r="Z251" i="5"/>
  <c r="Z202" i="4"/>
  <c r="Z149" i="32"/>
  <c r="Z349" i="16"/>
  <c r="Z350" i="16" s="1"/>
  <c r="B101" i="4"/>
  <c r="B101" i="14"/>
  <c r="Y101" i="14" s="1"/>
  <c r="B101" i="15"/>
  <c r="B150" i="6"/>
  <c r="B150" i="5"/>
  <c r="Z150" i="5" s="1"/>
  <c r="B101" i="3"/>
  <c r="B150" i="7"/>
  <c r="Y150" i="7" s="1"/>
  <c r="B150" i="9"/>
  <c r="B150" i="8"/>
  <c r="B150" i="10"/>
  <c r="Y150" i="10" s="1"/>
  <c r="B150" i="12"/>
  <c r="B150" i="11"/>
  <c r="B150" i="16"/>
  <c r="B150" i="52"/>
  <c r="Z150" i="52" s="1"/>
  <c r="B150" i="32"/>
  <c r="Y150" i="32" s="1"/>
  <c r="B451" i="9"/>
  <c r="B451" i="10"/>
  <c r="B451" i="11"/>
  <c r="Y451" i="11" s="1"/>
  <c r="B451" i="12"/>
  <c r="Z451" i="12" s="1"/>
  <c r="B451" i="32"/>
  <c r="Y451" i="32" s="1"/>
  <c r="B451" i="16"/>
  <c r="B451" i="52"/>
  <c r="Z50" i="3"/>
  <c r="Y450" i="10"/>
  <c r="Y198" i="16"/>
  <c r="Y198" i="8"/>
  <c r="Z349" i="32"/>
  <c r="Z349" i="12"/>
  <c r="Z350" i="12" s="1"/>
  <c r="Z349" i="10"/>
  <c r="Z350" i="10" s="1"/>
  <c r="AA50" i="4"/>
  <c r="Z251" i="32"/>
  <c r="K50" i="18"/>
  <c r="C51" i="4"/>
  <c r="C51" i="14"/>
  <c r="C51" i="15"/>
  <c r="C51" i="3"/>
  <c r="C51" i="5"/>
  <c r="C51" i="6"/>
  <c r="C51" i="7"/>
  <c r="C51" i="8"/>
  <c r="C51" i="9"/>
  <c r="C51" i="10"/>
  <c r="C51" i="11"/>
  <c r="C51" i="16"/>
  <c r="C51" i="12"/>
  <c r="C51" i="32"/>
  <c r="C51" i="52"/>
  <c r="G50" i="18"/>
  <c r="I51" i="18"/>
  <c r="Z99" i="7"/>
  <c r="Z198" i="12"/>
  <c r="Z201" i="14"/>
  <c r="Z202" i="14" s="1"/>
  <c r="Z49" i="8"/>
  <c r="Z50" i="5"/>
  <c r="Z251" i="12"/>
  <c r="Z198" i="7"/>
  <c r="Z99" i="32"/>
  <c r="Z350" i="11"/>
  <c r="Z198" i="5"/>
  <c r="Z202" i="15"/>
  <c r="D50" i="4"/>
  <c r="D50" i="14"/>
  <c r="D50" i="15"/>
  <c r="D50" i="3"/>
  <c r="D50" i="5"/>
  <c r="D50" i="6"/>
  <c r="D50" i="7"/>
  <c r="D50" i="8"/>
  <c r="D50" i="9"/>
  <c r="D50" i="10"/>
  <c r="D50" i="11"/>
  <c r="D50" i="16"/>
  <c r="D50" i="12"/>
  <c r="D50" i="52"/>
  <c r="D50" i="32"/>
  <c r="B50" i="4"/>
  <c r="B50" i="14"/>
  <c r="Z50" i="14" s="1"/>
  <c r="B50" i="15"/>
  <c r="B50" i="3"/>
  <c r="B50" i="5"/>
  <c r="AA50" i="5" s="1"/>
  <c r="B50" i="6"/>
  <c r="B50" i="7"/>
  <c r="B50" i="9"/>
  <c r="Z50" i="9" s="1"/>
  <c r="B50" i="8"/>
  <c r="B50" i="10"/>
  <c r="Z50" i="10" s="1"/>
  <c r="B50" i="11"/>
  <c r="B50" i="16"/>
  <c r="Z50" i="16" s="1"/>
  <c r="B50" i="12"/>
  <c r="B50" i="52"/>
  <c r="Y50" i="9" s="1"/>
  <c r="B50" i="32"/>
  <c r="Z250" i="6"/>
  <c r="Z251" i="6" s="1"/>
  <c r="AA49" i="10"/>
  <c r="Y250" i="11"/>
  <c r="Y201" i="3"/>
  <c r="Y49" i="7"/>
  <c r="Z250" i="10"/>
  <c r="Z251" i="10" s="1"/>
  <c r="Z99" i="5"/>
  <c r="Z99" i="8"/>
  <c r="Z100" i="8" s="1"/>
  <c r="AA49" i="11"/>
  <c r="AA50" i="11" s="1"/>
  <c r="AA49" i="3"/>
  <c r="AA50" i="3" s="1"/>
  <c r="Z149" i="3"/>
  <c r="Z100" i="4"/>
  <c r="Z101" i="4" s="1"/>
  <c r="K247" i="18"/>
  <c r="C203" i="4"/>
  <c r="C203" i="14"/>
  <c r="C203" i="15"/>
  <c r="C203" i="3"/>
  <c r="C252" i="5"/>
  <c r="C252" i="6"/>
  <c r="C252" i="7"/>
  <c r="C252" i="8"/>
  <c r="C252" i="9"/>
  <c r="C252" i="10"/>
  <c r="C252" i="11"/>
  <c r="C252" i="12"/>
  <c r="C252" i="16"/>
  <c r="C252" i="32"/>
  <c r="C252" i="52"/>
  <c r="Z50" i="12"/>
  <c r="B100" i="5"/>
  <c r="Y100" i="5" s="1"/>
  <c r="B100" i="6"/>
  <c r="B100" i="7"/>
  <c r="B100" i="8"/>
  <c r="B100" i="9"/>
  <c r="Z100" i="9" s="1"/>
  <c r="B100" i="11"/>
  <c r="B100" i="10"/>
  <c r="B100" i="12"/>
  <c r="B100" i="16"/>
  <c r="Y100" i="16" s="1"/>
  <c r="B100" i="32"/>
  <c r="Y100" i="32" s="1"/>
  <c r="B100" i="52"/>
  <c r="Y100" i="11" s="1"/>
  <c r="K148" i="18"/>
  <c r="C102" i="4"/>
  <c r="C102" i="14"/>
  <c r="C102" i="15"/>
  <c r="C102" i="3"/>
  <c r="C151" i="5"/>
  <c r="C151" i="6"/>
  <c r="C151" i="7"/>
  <c r="C151" i="8"/>
  <c r="C151" i="9"/>
  <c r="C151" i="10"/>
  <c r="C151" i="11"/>
  <c r="C151" i="12"/>
  <c r="C151" i="16"/>
  <c r="C151" i="32"/>
  <c r="C151" i="52"/>
  <c r="K445" i="18"/>
  <c r="C452" i="9"/>
  <c r="C452" i="10"/>
  <c r="C452" i="11"/>
  <c r="C452" i="16"/>
  <c r="C452" i="12"/>
  <c r="C452" i="32"/>
  <c r="C452" i="52"/>
  <c r="Y450" i="9"/>
  <c r="D101" i="4"/>
  <c r="D101" i="14"/>
  <c r="D101" i="15"/>
  <c r="D101" i="3"/>
  <c r="D150" i="6"/>
  <c r="D150" i="5"/>
  <c r="D150" i="7"/>
  <c r="D150" i="8"/>
  <c r="D150" i="9"/>
  <c r="D150" i="10"/>
  <c r="D150" i="11"/>
  <c r="D150" i="12"/>
  <c r="D150" i="16"/>
  <c r="D150" i="32"/>
  <c r="D150" i="52"/>
  <c r="D451" i="9"/>
  <c r="D451" i="10"/>
  <c r="D451" i="11"/>
  <c r="D451" i="12"/>
  <c r="D451" i="32"/>
  <c r="D451" i="16"/>
  <c r="D451" i="52"/>
  <c r="Y198" i="5"/>
  <c r="Z149" i="16"/>
  <c r="Z150" i="16" s="1"/>
  <c r="B150" i="4"/>
  <c r="B150" i="14"/>
  <c r="B150" i="15"/>
  <c r="B150" i="3"/>
  <c r="Y150" i="3" s="1"/>
  <c r="B199" i="6"/>
  <c r="Y199" i="6" s="1"/>
  <c r="B199" i="5"/>
  <c r="Y199" i="5" s="1"/>
  <c r="B199" i="7"/>
  <c r="B199" i="8"/>
  <c r="Z199" i="8" s="1"/>
  <c r="B199" i="9"/>
  <c r="B199" i="10"/>
  <c r="B199" i="11"/>
  <c r="B199" i="12"/>
  <c r="Y199" i="12" s="1"/>
  <c r="B199" i="16"/>
  <c r="Y199" i="16" s="1"/>
  <c r="B199" i="32"/>
  <c r="Y199" i="32" s="1"/>
  <c r="B199" i="52"/>
  <c r="Y149" i="7"/>
  <c r="Y99" i="6"/>
  <c r="Y99" i="7"/>
  <c r="Y198" i="32"/>
  <c r="Y198" i="6"/>
  <c r="Z251" i="11"/>
  <c r="Y349" i="16"/>
  <c r="Z450" i="9"/>
  <c r="Z451" i="9" s="1"/>
  <c r="Z50" i="7"/>
  <c r="D100" i="6"/>
  <c r="D100" i="5"/>
  <c r="D100" i="7"/>
  <c r="D100" i="8"/>
  <c r="D100" i="9"/>
  <c r="D100" i="10"/>
  <c r="D100" i="11"/>
  <c r="D100" i="12"/>
  <c r="D100" i="16"/>
  <c r="D100" i="32"/>
  <c r="D100" i="52"/>
  <c r="Y250" i="12"/>
  <c r="Y201" i="15"/>
  <c r="Y49" i="32"/>
  <c r="AA49" i="32"/>
  <c r="Y49" i="5"/>
  <c r="Z450" i="16"/>
  <c r="Z451" i="16" s="1"/>
  <c r="Z99" i="12"/>
  <c r="Z100" i="12" s="1"/>
  <c r="Z149" i="9"/>
  <c r="Z150" i="9" s="1"/>
  <c r="D202" i="4"/>
  <c r="D202" i="14"/>
  <c r="D202" i="15"/>
  <c r="D202" i="3"/>
  <c r="D251" i="5"/>
  <c r="D251" i="6"/>
  <c r="D251" i="8"/>
  <c r="D251" i="7"/>
  <c r="D251" i="9"/>
  <c r="D251" i="10"/>
  <c r="D251" i="11"/>
  <c r="D251" i="12"/>
  <c r="D251" i="16"/>
  <c r="D251" i="32"/>
  <c r="D251" i="52"/>
  <c r="Z99" i="16"/>
  <c r="Z100" i="16" s="1"/>
  <c r="Z250" i="7"/>
  <c r="Z251" i="7" s="1"/>
  <c r="Z450" i="11"/>
  <c r="Z451" i="11" s="1"/>
  <c r="Z150" i="11"/>
  <c r="Z451" i="32"/>
  <c r="Z199" i="9"/>
  <c r="Z350" i="9"/>
  <c r="Z250" i="9"/>
  <c r="Z251" i="9" s="1"/>
  <c r="Z198" i="11"/>
  <c r="Z199" i="11" s="1"/>
  <c r="Z198" i="6"/>
  <c r="Z149" i="4"/>
  <c r="Z150" i="4" s="1"/>
  <c r="Z198" i="16"/>
  <c r="Z199" i="16" s="1"/>
  <c r="Z49" i="15"/>
  <c r="Z50" i="15" s="1"/>
  <c r="Z99" i="52"/>
  <c r="Z100" i="52" s="1"/>
  <c r="G445" i="18"/>
  <c r="I446" i="18"/>
  <c r="G345" i="18"/>
  <c r="I346" i="18"/>
  <c r="G247" i="18"/>
  <c r="I248" i="18"/>
  <c r="I197" i="18"/>
  <c r="G196" i="18"/>
  <c r="G148" i="18"/>
  <c r="I149" i="18"/>
  <c r="G99" i="18"/>
  <c r="I100" i="18"/>
  <c r="Z51" i="16" l="1"/>
  <c r="Z151" i="52"/>
  <c r="K248" i="18"/>
  <c r="C204" i="4"/>
  <c r="C204" i="14"/>
  <c r="C204" i="15"/>
  <c r="C204" i="3"/>
  <c r="C253" i="5"/>
  <c r="C253" i="6"/>
  <c r="C253" i="8"/>
  <c r="C253" i="9"/>
  <c r="C253" i="7"/>
  <c r="C253" i="10"/>
  <c r="C253" i="11"/>
  <c r="C253" i="12"/>
  <c r="C253" i="16"/>
  <c r="C253" i="32"/>
  <c r="C253" i="52"/>
  <c r="Z51" i="15"/>
  <c r="Y199" i="7"/>
  <c r="Y100" i="8"/>
  <c r="AA50" i="10"/>
  <c r="AA51" i="10" s="1"/>
  <c r="Y50" i="8"/>
  <c r="Y50" i="4"/>
  <c r="Z50" i="8"/>
  <c r="B51" i="4"/>
  <c r="AA51" i="4" s="1"/>
  <c r="B51" i="14"/>
  <c r="Z51" i="14" s="1"/>
  <c r="B51" i="15"/>
  <c r="B51" i="3"/>
  <c r="B51" i="5"/>
  <c r="B51" i="6"/>
  <c r="B51" i="7"/>
  <c r="B51" i="8"/>
  <c r="B51" i="9"/>
  <c r="Z51" i="9" s="1"/>
  <c r="B51" i="10"/>
  <c r="B51" i="11"/>
  <c r="B51" i="16"/>
  <c r="B51" i="12"/>
  <c r="B51" i="32"/>
  <c r="B51" i="52"/>
  <c r="D51" i="4"/>
  <c r="D51" i="14"/>
  <c r="D51" i="15"/>
  <c r="D51" i="3"/>
  <c r="D51" i="6"/>
  <c r="D51" i="5"/>
  <c r="D51" i="7"/>
  <c r="D51" i="8"/>
  <c r="D51" i="9"/>
  <c r="D51" i="10"/>
  <c r="D51" i="11"/>
  <c r="D51" i="12"/>
  <c r="D51" i="16"/>
  <c r="D51" i="32"/>
  <c r="D51" i="52"/>
  <c r="Y451" i="10"/>
  <c r="Y150" i="8"/>
  <c r="Y101" i="4"/>
  <c r="AA50" i="8"/>
  <c r="AA50" i="15"/>
  <c r="AA51" i="15" s="1"/>
  <c r="B203" i="4"/>
  <c r="Y203" i="4" s="1"/>
  <c r="B203" i="14"/>
  <c r="Y203" i="14" s="1"/>
  <c r="B203" i="15"/>
  <c r="Y203" i="15" s="1"/>
  <c r="B203" i="3"/>
  <c r="Y203" i="3" s="1"/>
  <c r="B252" i="5"/>
  <c r="Y252" i="5" s="1"/>
  <c r="B252" i="6"/>
  <c r="B252" i="8"/>
  <c r="B252" i="7"/>
  <c r="Y252" i="7" s="1"/>
  <c r="B252" i="9"/>
  <c r="Y252" i="9" s="1"/>
  <c r="B252" i="10"/>
  <c r="Y252" i="10" s="1"/>
  <c r="B252" i="11"/>
  <c r="Y252" i="11" s="1"/>
  <c r="B252" i="12"/>
  <c r="Y252" i="12" s="1"/>
  <c r="B252" i="32"/>
  <c r="Y252" i="32" s="1"/>
  <c r="B252" i="16"/>
  <c r="B252" i="52"/>
  <c r="Z252" i="52" s="1"/>
  <c r="Z252" i="7"/>
  <c r="Y100" i="7"/>
  <c r="AA51" i="11"/>
  <c r="Z252" i="6"/>
  <c r="Z203" i="14"/>
  <c r="Y451" i="9"/>
  <c r="Y150" i="9"/>
  <c r="Z50" i="6"/>
  <c r="Z51" i="6" s="1"/>
  <c r="Z451" i="52"/>
  <c r="Z101" i="3"/>
  <c r="Y251" i="5"/>
  <c r="AA50" i="52"/>
  <c r="Y100" i="6"/>
  <c r="Z101" i="8"/>
  <c r="Y50" i="32"/>
  <c r="AA50" i="32"/>
  <c r="Y50" i="7"/>
  <c r="Z199" i="5"/>
  <c r="Z199" i="12"/>
  <c r="Z51" i="3"/>
  <c r="Z150" i="12"/>
  <c r="Z150" i="15"/>
  <c r="Z151" i="15" s="1"/>
  <c r="Y251" i="16"/>
  <c r="Y202" i="3"/>
  <c r="Z202" i="3"/>
  <c r="Z203" i="3" s="1"/>
  <c r="Y50" i="6"/>
  <c r="Y101" i="3"/>
  <c r="Z150" i="14"/>
  <c r="AA50" i="6"/>
  <c r="AA51" i="6" s="1"/>
  <c r="Y202" i="15"/>
  <c r="Z100" i="6"/>
  <c r="K100" i="18"/>
  <c r="C102" i="5"/>
  <c r="C102" i="6"/>
  <c r="C102" i="7"/>
  <c r="C102" i="8"/>
  <c r="C102" i="9"/>
  <c r="C102" i="10"/>
  <c r="C102" i="11"/>
  <c r="C102" i="16"/>
  <c r="C102" i="12"/>
  <c r="C102" i="32"/>
  <c r="C102" i="52"/>
  <c r="K346" i="18"/>
  <c r="C352" i="9"/>
  <c r="C352" i="10"/>
  <c r="C352" i="11"/>
  <c r="C352" i="12"/>
  <c r="C352" i="32"/>
  <c r="C352" i="16"/>
  <c r="C352" i="52"/>
  <c r="B101" i="5"/>
  <c r="B101" i="6"/>
  <c r="B101" i="7"/>
  <c r="Y101" i="7" s="1"/>
  <c r="B101" i="8"/>
  <c r="B101" i="9"/>
  <c r="Y101" i="9" s="1"/>
  <c r="B101" i="10"/>
  <c r="B101" i="11"/>
  <c r="Y101" i="11" s="1"/>
  <c r="B101" i="12"/>
  <c r="B101" i="16"/>
  <c r="Z101" i="16" s="1"/>
  <c r="B101" i="52"/>
  <c r="B101" i="32"/>
  <c r="Y101" i="32" s="1"/>
  <c r="Y151" i="12"/>
  <c r="Z100" i="5"/>
  <c r="Z101" i="5" s="1"/>
  <c r="K149" i="18"/>
  <c r="C103" i="4"/>
  <c r="C103" i="14"/>
  <c r="C103" i="15"/>
  <c r="C152" i="6"/>
  <c r="C152" i="5"/>
  <c r="C103" i="3"/>
  <c r="C152" i="7"/>
  <c r="C152" i="8"/>
  <c r="C152" i="9"/>
  <c r="C152" i="10"/>
  <c r="C152" i="11"/>
  <c r="C152" i="12"/>
  <c r="C152" i="16"/>
  <c r="C152" i="32"/>
  <c r="C152" i="52"/>
  <c r="K446" i="18"/>
  <c r="C453" i="9"/>
  <c r="C453" i="10"/>
  <c r="C453" i="11"/>
  <c r="C453" i="12"/>
  <c r="C453" i="32"/>
  <c r="C453" i="52"/>
  <c r="C453" i="16"/>
  <c r="Z199" i="6"/>
  <c r="Z200" i="6" s="1"/>
  <c r="Y199" i="11"/>
  <c r="Y150" i="15"/>
  <c r="Y100" i="12"/>
  <c r="Z50" i="52"/>
  <c r="Z51" i="52" s="1"/>
  <c r="Z252" i="10"/>
  <c r="Y50" i="12"/>
  <c r="Y50" i="5"/>
  <c r="Z100" i="32"/>
  <c r="AA50" i="9"/>
  <c r="AA51" i="9" s="1"/>
  <c r="Z351" i="10"/>
  <c r="Y451" i="16"/>
  <c r="Y150" i="16"/>
  <c r="Y150" i="5"/>
  <c r="Z150" i="32"/>
  <c r="Z101" i="14"/>
  <c r="Z150" i="10"/>
  <c r="Y350" i="16"/>
  <c r="D101" i="5"/>
  <c r="D101" i="6"/>
  <c r="D101" i="7"/>
  <c r="D101" i="8"/>
  <c r="D101" i="9"/>
  <c r="D101" i="10"/>
  <c r="D101" i="11"/>
  <c r="D101" i="12"/>
  <c r="D101" i="16"/>
  <c r="D101" i="32"/>
  <c r="D101" i="52"/>
  <c r="AA50" i="14"/>
  <c r="AA51" i="14" s="1"/>
  <c r="Y251" i="10"/>
  <c r="Y202" i="14"/>
  <c r="B102" i="4"/>
  <c r="B102" i="14"/>
  <c r="Y102" i="14" s="1"/>
  <c r="B102" i="15"/>
  <c r="B102" i="3"/>
  <c r="Y102" i="3" s="1"/>
  <c r="B151" i="5"/>
  <c r="B151" i="6"/>
  <c r="Y151" i="6" s="1"/>
  <c r="B151" i="7"/>
  <c r="B151" i="8"/>
  <c r="B151" i="9"/>
  <c r="Z151" i="9" s="1"/>
  <c r="B151" i="10"/>
  <c r="Y151" i="10" s="1"/>
  <c r="B151" i="11"/>
  <c r="B151" i="16"/>
  <c r="Y151" i="16" s="1"/>
  <c r="B151" i="52"/>
  <c r="B151" i="32"/>
  <c r="B151" i="12"/>
  <c r="Z452" i="32"/>
  <c r="Y199" i="10"/>
  <c r="Y150" i="14"/>
  <c r="Y100" i="10"/>
  <c r="Z51" i="12"/>
  <c r="D203" i="4"/>
  <c r="D203" i="14"/>
  <c r="D203" i="15"/>
  <c r="D203" i="3"/>
  <c r="D252" i="5"/>
  <c r="D252" i="6"/>
  <c r="D252" i="7"/>
  <c r="D252" i="8"/>
  <c r="D252" i="9"/>
  <c r="D252" i="10"/>
  <c r="D252" i="12"/>
  <c r="D252" i="11"/>
  <c r="D252" i="32"/>
  <c r="D252" i="16"/>
  <c r="D252" i="52"/>
  <c r="Y50" i="16"/>
  <c r="Y50" i="3"/>
  <c r="Z199" i="7"/>
  <c r="Y150" i="11"/>
  <c r="Y150" i="6"/>
  <c r="Z203" i="4"/>
  <c r="Z252" i="8"/>
  <c r="D351" i="9"/>
  <c r="D351" i="10"/>
  <c r="D351" i="11"/>
  <c r="D351" i="12"/>
  <c r="D351" i="16"/>
  <c r="D351" i="52"/>
  <c r="D351" i="32"/>
  <c r="Z150" i="6"/>
  <c r="Z199" i="52"/>
  <c r="Z200" i="52" s="1"/>
  <c r="Z150" i="7"/>
  <c r="Z151" i="7" s="1"/>
  <c r="B351" i="9"/>
  <c r="Y351" i="9" s="1"/>
  <c r="B351" i="10"/>
  <c r="B351" i="11"/>
  <c r="Y351" i="11" s="1"/>
  <c r="B351" i="12"/>
  <c r="B351" i="32"/>
  <c r="Y351" i="32" s="1"/>
  <c r="B351" i="16"/>
  <c r="Z351" i="16" s="1"/>
  <c r="B351" i="52"/>
  <c r="Z351" i="52" s="1"/>
  <c r="Z101" i="12"/>
  <c r="B452" i="9"/>
  <c r="B452" i="11"/>
  <c r="B452" i="10"/>
  <c r="Y452" i="10" s="1"/>
  <c r="B452" i="12"/>
  <c r="B452" i="16"/>
  <c r="Y452" i="16" s="1"/>
  <c r="B452" i="32"/>
  <c r="B452" i="52"/>
  <c r="Z200" i="11"/>
  <c r="B151" i="4"/>
  <c r="Y151" i="4" s="1"/>
  <c r="B151" i="15"/>
  <c r="B151" i="14"/>
  <c r="Y151" i="14" s="1"/>
  <c r="B151" i="3"/>
  <c r="B200" i="5"/>
  <c r="Y200" i="5" s="1"/>
  <c r="B200" i="6"/>
  <c r="B200" i="8"/>
  <c r="B200" i="7"/>
  <c r="B200" i="9"/>
  <c r="Y200" i="9" s="1"/>
  <c r="B200" i="11"/>
  <c r="B200" i="10"/>
  <c r="Y200" i="10" s="1"/>
  <c r="B200" i="12"/>
  <c r="B200" i="16"/>
  <c r="Y200" i="16" s="1"/>
  <c r="B200" i="32"/>
  <c r="B200" i="52"/>
  <c r="Z252" i="9"/>
  <c r="Y199" i="9"/>
  <c r="Y150" i="4"/>
  <c r="Z102" i="4"/>
  <c r="Y50" i="11"/>
  <c r="Y50" i="15"/>
  <c r="Z252" i="12"/>
  <c r="Z100" i="7"/>
  <c r="Z101" i="7" s="1"/>
  <c r="Z350" i="32"/>
  <c r="Y451" i="12"/>
  <c r="Y150" i="12"/>
  <c r="Y101" i="15"/>
  <c r="AA50" i="7"/>
  <c r="Z100" i="11"/>
  <c r="Z101" i="11" s="1"/>
  <c r="Z199" i="10"/>
  <c r="Y350" i="11"/>
  <c r="Z150" i="8"/>
  <c r="Z50" i="11"/>
  <c r="Z51" i="11" s="1"/>
  <c r="AA50" i="16"/>
  <c r="AA51" i="16" s="1"/>
  <c r="Y251" i="7"/>
  <c r="AA50" i="12"/>
  <c r="AA51" i="12" s="1"/>
  <c r="Z199" i="32"/>
  <c r="Z200" i="32" s="1"/>
  <c r="Z151" i="4"/>
  <c r="K197" i="18"/>
  <c r="C152" i="4"/>
  <c r="C152" i="14"/>
  <c r="C152" i="15"/>
  <c r="C152" i="3"/>
  <c r="C201" i="6"/>
  <c r="C201" i="5"/>
  <c r="C201" i="7"/>
  <c r="C201" i="8"/>
  <c r="C201" i="9"/>
  <c r="C201" i="10"/>
  <c r="C201" i="12"/>
  <c r="C201" i="11"/>
  <c r="C201" i="16"/>
  <c r="C201" i="32"/>
  <c r="C201" i="52"/>
  <c r="Z101" i="52"/>
  <c r="Z151" i="11"/>
  <c r="Z452" i="9"/>
  <c r="Y199" i="8"/>
  <c r="D452" i="9"/>
  <c r="D452" i="10"/>
  <c r="D452" i="11"/>
  <c r="D452" i="12"/>
  <c r="D452" i="16"/>
  <c r="D452" i="32"/>
  <c r="D452" i="52"/>
  <c r="D102" i="4"/>
  <c r="D102" i="14"/>
  <c r="D102" i="15"/>
  <c r="D102" i="3"/>
  <c r="D151" i="6"/>
  <c r="D151" i="5"/>
  <c r="D151" i="7"/>
  <c r="D151" i="8"/>
  <c r="D151" i="9"/>
  <c r="D151" i="10"/>
  <c r="D151" i="11"/>
  <c r="D151" i="12"/>
  <c r="D151" i="16"/>
  <c r="D151" i="32"/>
  <c r="D151" i="52"/>
  <c r="Y100" i="9"/>
  <c r="Z150" i="3"/>
  <c r="Y50" i="10"/>
  <c r="Y50" i="14"/>
  <c r="Z51" i="5"/>
  <c r="K51" i="18"/>
  <c r="C52" i="4"/>
  <c r="C52" i="14"/>
  <c r="C52" i="15"/>
  <c r="C52" i="3"/>
  <c r="C52" i="5"/>
  <c r="C52" i="6"/>
  <c r="C52" i="7"/>
  <c r="C52" i="8"/>
  <c r="C52" i="9"/>
  <c r="C52" i="10"/>
  <c r="C52" i="11"/>
  <c r="C52" i="12"/>
  <c r="C52" i="16"/>
  <c r="C52" i="52"/>
  <c r="C52" i="32"/>
  <c r="G51" i="18"/>
  <c r="I52" i="18"/>
  <c r="Z252" i="16"/>
  <c r="Z100" i="10"/>
  <c r="Z101" i="10" s="1"/>
  <c r="Y350" i="10"/>
  <c r="Z50" i="4"/>
  <c r="Z51" i="4" s="1"/>
  <c r="Y251" i="8"/>
  <c r="Z50" i="32"/>
  <c r="Z51" i="32" s="1"/>
  <c r="D151" i="4"/>
  <c r="D151" i="14"/>
  <c r="D151" i="15"/>
  <c r="D151" i="3"/>
  <c r="D200" i="6"/>
  <c r="D200" i="5"/>
  <c r="D200" i="8"/>
  <c r="D200" i="7"/>
  <c r="D200" i="9"/>
  <c r="D200" i="10"/>
  <c r="D200" i="11"/>
  <c r="D200" i="12"/>
  <c r="D200" i="32"/>
  <c r="D200" i="16"/>
  <c r="D200" i="52"/>
  <c r="Z451" i="10"/>
  <c r="Z452" i="10" s="1"/>
  <c r="G446" i="18"/>
  <c r="I447" i="18"/>
  <c r="G346" i="18"/>
  <c r="I347" i="18"/>
  <c r="I249" i="18"/>
  <c r="G248" i="18"/>
  <c r="G197" i="18"/>
  <c r="I198" i="18"/>
  <c r="I150" i="18"/>
  <c r="G149" i="18"/>
  <c r="G100" i="18"/>
  <c r="I101" i="18"/>
  <c r="Z52" i="14" l="1"/>
  <c r="B152" i="4"/>
  <c r="B152" i="14"/>
  <c r="B152" i="15"/>
  <c r="B152" i="3"/>
  <c r="B201" i="6"/>
  <c r="B201" i="5"/>
  <c r="B201" i="7"/>
  <c r="B201" i="8"/>
  <c r="B201" i="9"/>
  <c r="B201" i="10"/>
  <c r="B201" i="11"/>
  <c r="B201" i="12"/>
  <c r="B201" i="16"/>
  <c r="B201" i="52"/>
  <c r="Y152" i="4" s="1"/>
  <c r="B201" i="32"/>
  <c r="B453" i="10"/>
  <c r="B453" i="9"/>
  <c r="B453" i="11"/>
  <c r="B453" i="12"/>
  <c r="B453" i="32"/>
  <c r="B453" i="16"/>
  <c r="B453" i="52"/>
  <c r="K198" i="18"/>
  <c r="C153" i="4"/>
  <c r="C153" i="14"/>
  <c r="C153" i="15"/>
  <c r="C153" i="3"/>
  <c r="C202" i="5"/>
  <c r="C202" i="6"/>
  <c r="C202" i="8"/>
  <c r="C202" i="7"/>
  <c r="C202" i="9"/>
  <c r="C202" i="10"/>
  <c r="C202" i="11"/>
  <c r="C202" i="12"/>
  <c r="C202" i="16"/>
  <c r="C202" i="32"/>
  <c r="C202" i="52"/>
  <c r="Z453" i="9"/>
  <c r="Y200" i="12"/>
  <c r="Y151" i="3"/>
  <c r="Y452" i="12"/>
  <c r="Y351" i="12"/>
  <c r="Z151" i="6"/>
  <c r="Z152" i="6" s="1"/>
  <c r="Z52" i="12"/>
  <c r="Y151" i="32"/>
  <c r="Y151" i="5"/>
  <c r="Z102" i="5"/>
  <c r="Y101" i="10"/>
  <c r="Z151" i="12"/>
  <c r="Z452" i="52"/>
  <c r="Y51" i="8"/>
  <c r="Z51" i="8"/>
  <c r="Z52" i="8" s="1"/>
  <c r="K52" i="18"/>
  <c r="C53" i="4"/>
  <c r="C53" i="14"/>
  <c r="C53" i="15"/>
  <c r="C53" i="3"/>
  <c r="C53" i="5"/>
  <c r="C53" i="6"/>
  <c r="C53" i="7"/>
  <c r="C53" i="8"/>
  <c r="C53" i="9"/>
  <c r="C53" i="10"/>
  <c r="C53" i="11"/>
  <c r="C53" i="16"/>
  <c r="C53" i="12"/>
  <c r="C53" i="32"/>
  <c r="C53" i="52"/>
  <c r="I53" i="18"/>
  <c r="G52" i="18"/>
  <c r="Z52" i="6"/>
  <c r="Y51" i="7"/>
  <c r="Z203" i="15"/>
  <c r="Z204" i="15" s="1"/>
  <c r="B204" i="4"/>
  <c r="B204" i="14"/>
  <c r="Y204" i="14" s="1"/>
  <c r="B204" i="15"/>
  <c r="B204" i="3"/>
  <c r="Y204" i="3" s="1"/>
  <c r="B253" i="5"/>
  <c r="Y253" i="5" s="1"/>
  <c r="B253" i="6"/>
  <c r="Y253" i="6" s="1"/>
  <c r="B253" i="8"/>
  <c r="Z253" i="8" s="1"/>
  <c r="B253" i="7"/>
  <c r="B253" i="9"/>
  <c r="B253" i="10"/>
  <c r="Y253" i="10" s="1"/>
  <c r="B253" i="11"/>
  <c r="B253" i="12"/>
  <c r="Y253" i="12" s="1"/>
  <c r="B253" i="32"/>
  <c r="Y253" i="32" s="1"/>
  <c r="B253" i="16"/>
  <c r="Y253" i="16" s="1"/>
  <c r="B253" i="52"/>
  <c r="Z253" i="52" s="1"/>
  <c r="B52" i="4"/>
  <c r="B52" i="14"/>
  <c r="B52" i="15"/>
  <c r="B52" i="5"/>
  <c r="B52" i="3"/>
  <c r="B52" i="6"/>
  <c r="B52" i="7"/>
  <c r="B52" i="8"/>
  <c r="B52" i="9"/>
  <c r="Z52" i="9" s="1"/>
  <c r="B52" i="10"/>
  <c r="B52" i="11"/>
  <c r="AA52" i="11" s="1"/>
  <c r="B52" i="12"/>
  <c r="B52" i="52"/>
  <c r="Z52" i="52" s="1"/>
  <c r="B52" i="16"/>
  <c r="B52" i="32"/>
  <c r="Z52" i="32" s="1"/>
  <c r="D52" i="4"/>
  <c r="D52" i="14"/>
  <c r="D52" i="15"/>
  <c r="D52" i="3"/>
  <c r="D52" i="5"/>
  <c r="D52" i="6"/>
  <c r="D52" i="7"/>
  <c r="D52" i="9"/>
  <c r="D52" i="8"/>
  <c r="D52" i="10"/>
  <c r="D52" i="11"/>
  <c r="D52" i="16"/>
  <c r="D52" i="12"/>
  <c r="D52" i="32"/>
  <c r="D52" i="52"/>
  <c r="D152" i="4"/>
  <c r="D152" i="14"/>
  <c r="D152" i="15"/>
  <c r="D152" i="3"/>
  <c r="D201" i="6"/>
  <c r="D201" i="5"/>
  <c r="D201" i="8"/>
  <c r="D201" i="9"/>
  <c r="D201" i="10"/>
  <c r="D201" i="7"/>
  <c r="D201" i="11"/>
  <c r="D201" i="12"/>
  <c r="D201" i="16"/>
  <c r="D201" i="32"/>
  <c r="D201" i="52"/>
  <c r="Z151" i="8"/>
  <c r="Z351" i="32"/>
  <c r="Y200" i="11"/>
  <c r="Y151" i="15"/>
  <c r="Y452" i="11"/>
  <c r="Y351" i="10"/>
  <c r="Y151" i="11"/>
  <c r="Y102" i="15"/>
  <c r="Z351" i="9"/>
  <c r="Y101" i="8"/>
  <c r="Z101" i="6"/>
  <c r="Z351" i="11"/>
  <c r="Z102" i="15"/>
  <c r="Z252" i="5"/>
  <c r="Z253" i="5" s="1"/>
  <c r="Y51" i="32"/>
  <c r="AA51" i="32"/>
  <c r="Y51" i="6"/>
  <c r="Z452" i="11"/>
  <c r="Z453" i="11" s="1"/>
  <c r="D102" i="5"/>
  <c r="D102" i="6"/>
  <c r="D102" i="7"/>
  <c r="D102" i="8"/>
  <c r="D102" i="9"/>
  <c r="D102" i="11"/>
  <c r="D102" i="10"/>
  <c r="D102" i="12"/>
  <c r="D102" i="16"/>
  <c r="D102" i="32"/>
  <c r="D102" i="52"/>
  <c r="K249" i="18"/>
  <c r="C205" i="4"/>
  <c r="C205" i="14"/>
  <c r="C205" i="15"/>
  <c r="C205" i="3"/>
  <c r="C254" i="5"/>
  <c r="C254" i="6"/>
  <c r="C254" i="8"/>
  <c r="C254" i="7"/>
  <c r="C254" i="9"/>
  <c r="C254" i="10"/>
  <c r="C254" i="11"/>
  <c r="C254" i="12"/>
  <c r="C254" i="16"/>
  <c r="C254" i="52"/>
  <c r="C254" i="32"/>
  <c r="Z252" i="11"/>
  <c r="Z253" i="11" s="1"/>
  <c r="Y51" i="12"/>
  <c r="Y51" i="5"/>
  <c r="Z52" i="15"/>
  <c r="D204" i="4"/>
  <c r="D204" i="14"/>
  <c r="D204" i="15"/>
  <c r="D204" i="3"/>
  <c r="D253" i="5"/>
  <c r="D253" i="6"/>
  <c r="D253" i="8"/>
  <c r="D253" i="7"/>
  <c r="D253" i="9"/>
  <c r="D253" i="10"/>
  <c r="D253" i="11"/>
  <c r="D253" i="16"/>
  <c r="D253" i="12"/>
  <c r="D253" i="32"/>
  <c r="D253" i="52"/>
  <c r="Z52" i="16"/>
  <c r="Z453" i="10"/>
  <c r="Z52" i="4"/>
  <c r="K101" i="18"/>
  <c r="C103" i="6"/>
  <c r="C103" i="5"/>
  <c r="C103" i="7"/>
  <c r="C103" i="8"/>
  <c r="C103" i="9"/>
  <c r="C103" i="10"/>
  <c r="C103" i="11"/>
  <c r="C103" i="12"/>
  <c r="C103" i="16"/>
  <c r="C103" i="32"/>
  <c r="C103" i="52"/>
  <c r="K347" i="18"/>
  <c r="C353" i="9"/>
  <c r="C353" i="10"/>
  <c r="C353" i="11"/>
  <c r="C353" i="12"/>
  <c r="C353" i="16"/>
  <c r="C353" i="32"/>
  <c r="C353" i="52"/>
  <c r="Z201" i="32"/>
  <c r="Z200" i="10"/>
  <c r="Z201" i="10" s="1"/>
  <c r="Z253" i="9"/>
  <c r="Y200" i="7"/>
  <c r="Z201" i="11"/>
  <c r="Z200" i="16"/>
  <c r="Z201" i="16" s="1"/>
  <c r="Z351" i="12"/>
  <c r="Z51" i="7"/>
  <c r="Z52" i="7" s="1"/>
  <c r="Y151" i="9"/>
  <c r="Y102" i="4"/>
  <c r="AA52" i="9"/>
  <c r="Y101" i="6"/>
  <c r="Z200" i="12"/>
  <c r="Z201" i="12" s="1"/>
  <c r="Z253" i="7"/>
  <c r="Y51" i="16"/>
  <c r="Y51" i="3"/>
  <c r="AA52" i="10"/>
  <c r="Z452" i="12"/>
  <c r="Z453" i="12" s="1"/>
  <c r="AA51" i="5"/>
  <c r="AA52" i="5" s="1"/>
  <c r="Z102" i="10"/>
  <c r="Z453" i="32"/>
  <c r="Y151" i="8"/>
  <c r="Z151" i="10"/>
  <c r="Z101" i="32"/>
  <c r="Z102" i="32" s="1"/>
  <c r="Z452" i="16"/>
  <c r="Z453" i="16" s="1"/>
  <c r="Y101" i="16"/>
  <c r="Y101" i="5"/>
  <c r="D352" i="9"/>
  <c r="D352" i="10"/>
  <c r="D352" i="11"/>
  <c r="D352" i="12"/>
  <c r="D352" i="16"/>
  <c r="D352" i="32"/>
  <c r="D352" i="52"/>
  <c r="AA52" i="6"/>
  <c r="Z200" i="5"/>
  <c r="AA51" i="52"/>
  <c r="Z252" i="32"/>
  <c r="Z253" i="32" s="1"/>
  <c r="Y252" i="8"/>
  <c r="AA52" i="15"/>
  <c r="Y51" i="11"/>
  <c r="Y51" i="15"/>
  <c r="AA51" i="3"/>
  <c r="Z101" i="9"/>
  <c r="Z52" i="5"/>
  <c r="Z152" i="4"/>
  <c r="B102" i="5"/>
  <c r="Y102" i="5" s="1"/>
  <c r="B102" i="6"/>
  <c r="B102" i="7"/>
  <c r="Y102" i="7" s="1"/>
  <c r="B102" i="8"/>
  <c r="Z102" i="8" s="1"/>
  <c r="B102" i="9"/>
  <c r="Y102" i="9" s="1"/>
  <c r="B102" i="10"/>
  <c r="B102" i="11"/>
  <c r="Y102" i="11" s="1"/>
  <c r="B102" i="12"/>
  <c r="Y102" i="12" s="1"/>
  <c r="B102" i="16"/>
  <c r="Y102" i="16" s="1"/>
  <c r="B102" i="52"/>
  <c r="Z102" i="52" s="1"/>
  <c r="B102" i="32"/>
  <c r="Y102" i="32" s="1"/>
  <c r="B352" i="9"/>
  <c r="B352" i="10"/>
  <c r="Y352" i="10" s="1"/>
  <c r="B352" i="12"/>
  <c r="B352" i="11"/>
  <c r="Y352" i="11" s="1"/>
  <c r="B352" i="32"/>
  <c r="Y352" i="32" s="1"/>
  <c r="B352" i="16"/>
  <c r="Y352" i="16" s="1"/>
  <c r="B352" i="52"/>
  <c r="Z352" i="52" s="1"/>
  <c r="AA52" i="12"/>
  <c r="Y200" i="8"/>
  <c r="Y452" i="9"/>
  <c r="B103" i="4"/>
  <c r="Z103" i="4" s="1"/>
  <c r="B103" i="14"/>
  <c r="Y103" i="14" s="1"/>
  <c r="B103" i="15"/>
  <c r="Y103" i="15" s="1"/>
  <c r="B103" i="3"/>
  <c r="Y103" i="3" s="1"/>
  <c r="B152" i="6"/>
  <c r="B152" i="5"/>
  <c r="Y152" i="5" s="1"/>
  <c r="B152" i="7"/>
  <c r="B152" i="8"/>
  <c r="Y152" i="8" s="1"/>
  <c r="B152" i="9"/>
  <c r="B152" i="10"/>
  <c r="Y152" i="10" s="1"/>
  <c r="B152" i="11"/>
  <c r="Y152" i="11" s="1"/>
  <c r="B152" i="12"/>
  <c r="Y152" i="12" s="1"/>
  <c r="B152" i="52"/>
  <c r="Z152" i="52" s="1"/>
  <c r="B152" i="16"/>
  <c r="Y152" i="16" s="1"/>
  <c r="B152" i="32"/>
  <c r="Y152" i="32" s="1"/>
  <c r="K447" i="18"/>
  <c r="C454" i="9"/>
  <c r="C454" i="10"/>
  <c r="C454" i="11"/>
  <c r="C454" i="12"/>
  <c r="C454" i="32"/>
  <c r="C454" i="16"/>
  <c r="C454" i="52"/>
  <c r="Z253" i="16"/>
  <c r="Z151" i="3"/>
  <c r="Z152" i="3" s="1"/>
  <c r="Z151" i="16"/>
  <c r="Z152" i="16" s="1"/>
  <c r="AA51" i="7"/>
  <c r="AA52" i="7" s="1"/>
  <c r="Y200" i="32"/>
  <c r="Y200" i="6"/>
  <c r="Y452" i="32"/>
  <c r="Y351" i="16"/>
  <c r="Z152" i="7"/>
  <c r="Z200" i="7"/>
  <c r="Z201" i="7" s="1"/>
  <c r="Y151" i="7"/>
  <c r="Z102" i="14"/>
  <c r="Z200" i="9"/>
  <c r="Z201" i="9" s="1"/>
  <c r="Y101" i="12"/>
  <c r="Z151" i="14"/>
  <c r="Z152" i="14" s="1"/>
  <c r="Y252" i="16"/>
  <c r="Y252" i="6"/>
  <c r="AA51" i="8"/>
  <c r="AA52" i="8" s="1"/>
  <c r="Y51" i="10"/>
  <c r="Y51" i="14"/>
  <c r="Z51" i="10"/>
  <c r="Z52" i="10" s="1"/>
  <c r="K150" i="18"/>
  <c r="C104" i="4"/>
  <c r="C104" i="14"/>
  <c r="C104" i="15"/>
  <c r="C104" i="3"/>
  <c r="C153" i="6"/>
  <c r="C153" i="5"/>
  <c r="C153" i="7"/>
  <c r="C153" i="8"/>
  <c r="C153" i="9"/>
  <c r="C153" i="10"/>
  <c r="C153" i="11"/>
  <c r="C153" i="12"/>
  <c r="C153" i="16"/>
  <c r="C153" i="32"/>
  <c r="C153" i="52"/>
  <c r="AA52" i="16"/>
  <c r="Z151" i="32"/>
  <c r="Z152" i="32" s="1"/>
  <c r="Z201" i="6"/>
  <c r="D453" i="9"/>
  <c r="D453" i="10"/>
  <c r="D453" i="11"/>
  <c r="D453" i="12"/>
  <c r="D453" i="32"/>
  <c r="D453" i="16"/>
  <c r="D453" i="52"/>
  <c r="D103" i="4"/>
  <c r="D103" i="14"/>
  <c r="D103" i="15"/>
  <c r="D152" i="6"/>
  <c r="D152" i="5"/>
  <c r="D152" i="7"/>
  <c r="D152" i="9"/>
  <c r="D152" i="8"/>
  <c r="D152" i="10"/>
  <c r="D152" i="12"/>
  <c r="D152" i="11"/>
  <c r="D152" i="16"/>
  <c r="D152" i="52"/>
  <c r="D152" i="32"/>
  <c r="D103" i="3"/>
  <c r="Z152" i="15"/>
  <c r="Z102" i="3"/>
  <c r="Z103" i="3" s="1"/>
  <c r="Z204" i="14"/>
  <c r="Y51" i="9"/>
  <c r="Y51" i="4"/>
  <c r="Z151" i="5"/>
  <c r="Z152" i="5" s="1"/>
  <c r="Z200" i="8"/>
  <c r="Z201" i="8" s="1"/>
  <c r="I448" i="18"/>
  <c r="G447" i="18"/>
  <c r="I348" i="18"/>
  <c r="G347" i="18"/>
  <c r="I250" i="18"/>
  <c r="G249" i="18"/>
  <c r="G198" i="18"/>
  <c r="I199" i="18"/>
  <c r="I151" i="18"/>
  <c r="G150" i="18"/>
  <c r="G101" i="18"/>
  <c r="I102" i="18"/>
  <c r="B205" i="4" l="1"/>
  <c r="B205" i="14"/>
  <c r="Y205" i="14" s="1"/>
  <c r="B205" i="15"/>
  <c r="Y205" i="15" s="1"/>
  <c r="B205" i="3"/>
  <c r="Y205" i="3" s="1"/>
  <c r="B254" i="5"/>
  <c r="B254" i="6"/>
  <c r="B254" i="8"/>
  <c r="B254" i="7"/>
  <c r="B254" i="9"/>
  <c r="B254" i="10"/>
  <c r="Y254" i="10" s="1"/>
  <c r="B254" i="11"/>
  <c r="Y254" i="11" s="1"/>
  <c r="B254" i="12"/>
  <c r="B254" i="16"/>
  <c r="B254" i="32"/>
  <c r="B254" i="52"/>
  <c r="Z103" i="14"/>
  <c r="Z153" i="4"/>
  <c r="Z102" i="12"/>
  <c r="Z254" i="5"/>
  <c r="Y52" i="16"/>
  <c r="Y52" i="6"/>
  <c r="Y201" i="32"/>
  <c r="Y201" i="7"/>
  <c r="Y52" i="3"/>
  <c r="Z53" i="8"/>
  <c r="Y201" i="5"/>
  <c r="K102" i="18"/>
  <c r="C104" i="5"/>
  <c r="C104" i="6"/>
  <c r="C104" i="7"/>
  <c r="C104" i="8"/>
  <c r="C104" i="9"/>
  <c r="C104" i="10"/>
  <c r="C104" i="11"/>
  <c r="C104" i="12"/>
  <c r="C104" i="16"/>
  <c r="C104" i="32"/>
  <c r="C104" i="52"/>
  <c r="B353" i="9"/>
  <c r="Y353" i="9" s="1"/>
  <c r="B353" i="10"/>
  <c r="Y353" i="10" s="1"/>
  <c r="B353" i="11"/>
  <c r="B353" i="16"/>
  <c r="Y353" i="16" s="1"/>
  <c r="B353" i="12"/>
  <c r="B353" i="52"/>
  <c r="Z353" i="52" s="1"/>
  <c r="B353" i="32"/>
  <c r="Z201" i="52"/>
  <c r="Y152" i="9"/>
  <c r="Y103" i="4"/>
  <c r="Y352" i="12"/>
  <c r="Y102" i="10"/>
  <c r="Z152" i="11"/>
  <c r="AA52" i="52"/>
  <c r="AA53" i="52" s="1"/>
  <c r="Z152" i="10"/>
  <c r="Z254" i="11"/>
  <c r="Y52" i="12"/>
  <c r="Y52" i="5"/>
  <c r="Y253" i="11"/>
  <c r="Y204" i="15"/>
  <c r="Y453" i="16"/>
  <c r="Y201" i="16"/>
  <c r="Y201" i="6"/>
  <c r="Z103" i="5"/>
  <c r="B103" i="6"/>
  <c r="Y103" i="6" s="1"/>
  <c r="B103" i="5"/>
  <c r="B103" i="7"/>
  <c r="B103" i="8"/>
  <c r="Y103" i="8" s="1"/>
  <c r="B103" i="9"/>
  <c r="B103" i="10"/>
  <c r="Y103" i="10" s="1"/>
  <c r="B103" i="11"/>
  <c r="Y103" i="11" s="1"/>
  <c r="B103" i="12"/>
  <c r="Y103" i="12" s="1"/>
  <c r="B103" i="16"/>
  <c r="Y103" i="16" s="1"/>
  <c r="B103" i="32"/>
  <c r="B103" i="52"/>
  <c r="Z103" i="52" s="1"/>
  <c r="K348" i="18"/>
  <c r="C354" i="9"/>
  <c r="C354" i="10"/>
  <c r="C354" i="11"/>
  <c r="C354" i="12"/>
  <c r="C354" i="16"/>
  <c r="C354" i="32"/>
  <c r="C354" i="52"/>
  <c r="D104" i="4"/>
  <c r="D104" i="14"/>
  <c r="D104" i="15"/>
  <c r="D104" i="3"/>
  <c r="D153" i="5"/>
  <c r="D153" i="6"/>
  <c r="D153" i="7"/>
  <c r="D153" i="8"/>
  <c r="D153" i="9"/>
  <c r="D153" i="10"/>
  <c r="D153" i="11"/>
  <c r="D153" i="16"/>
  <c r="D153" i="12"/>
  <c r="D153" i="32"/>
  <c r="D153" i="52"/>
  <c r="Z254" i="16"/>
  <c r="D454" i="9"/>
  <c r="D454" i="11"/>
  <c r="D454" i="10"/>
  <c r="D454" i="12"/>
  <c r="D454" i="16"/>
  <c r="D454" i="32"/>
  <c r="D454" i="52"/>
  <c r="Z102" i="9"/>
  <c r="Z103" i="9" s="1"/>
  <c r="Z201" i="5"/>
  <c r="Z254" i="9"/>
  <c r="D103" i="5"/>
  <c r="D103" i="6"/>
  <c r="D103" i="7"/>
  <c r="D103" i="8"/>
  <c r="D103" i="9"/>
  <c r="D103" i="10"/>
  <c r="D103" i="11"/>
  <c r="D103" i="12"/>
  <c r="D103" i="16"/>
  <c r="D103" i="52"/>
  <c r="D103" i="32"/>
  <c r="Z352" i="10"/>
  <c r="Z353" i="10" s="1"/>
  <c r="Z103" i="15"/>
  <c r="Y52" i="11"/>
  <c r="Y52" i="15"/>
  <c r="Z253" i="6"/>
  <c r="Z254" i="6" s="1"/>
  <c r="Z253" i="10"/>
  <c r="Z254" i="10" s="1"/>
  <c r="Y453" i="32"/>
  <c r="Y201" i="12"/>
  <c r="Y152" i="3"/>
  <c r="Z152" i="9"/>
  <c r="Z153" i="9" s="1"/>
  <c r="Z53" i="6"/>
  <c r="B104" i="4"/>
  <c r="B104" i="14"/>
  <c r="B104" i="15"/>
  <c r="Y104" i="15" s="1"/>
  <c r="B104" i="3"/>
  <c r="B153" i="6"/>
  <c r="Y153" i="6" s="1"/>
  <c r="B153" i="5"/>
  <c r="B153" i="7"/>
  <c r="B153" i="8"/>
  <c r="Y153" i="8" s="1"/>
  <c r="B153" i="9"/>
  <c r="B153" i="10"/>
  <c r="B153" i="11"/>
  <c r="Y153" i="11" s="1"/>
  <c r="B153" i="12"/>
  <c r="B153" i="16"/>
  <c r="Y153" i="16" s="1"/>
  <c r="B153" i="32"/>
  <c r="B153" i="52"/>
  <c r="Z153" i="52" s="1"/>
  <c r="B454" i="9"/>
  <c r="Y454" i="9" s="1"/>
  <c r="B454" i="10"/>
  <c r="B454" i="11"/>
  <c r="B454" i="12"/>
  <c r="Y454" i="12" s="1"/>
  <c r="B454" i="32"/>
  <c r="B454" i="16"/>
  <c r="Y454" i="16" s="1"/>
  <c r="B454" i="52"/>
  <c r="Z205" i="14"/>
  <c r="Y152" i="7"/>
  <c r="Y352" i="9"/>
  <c r="Y102" i="8"/>
  <c r="AA52" i="3"/>
  <c r="Z454" i="32"/>
  <c r="Z254" i="7"/>
  <c r="Z253" i="12"/>
  <c r="Z102" i="7"/>
  <c r="Z103" i="7" s="1"/>
  <c r="Z454" i="11"/>
  <c r="Z352" i="11"/>
  <c r="Z353" i="11" s="1"/>
  <c r="Y52" i="10"/>
  <c r="Y52" i="14"/>
  <c r="Y253" i="9"/>
  <c r="Y204" i="4"/>
  <c r="Z204" i="4"/>
  <c r="Z205" i="4" s="1"/>
  <c r="Z453" i="52"/>
  <c r="Z454" i="52" s="1"/>
  <c r="AA52" i="14"/>
  <c r="Y453" i="12"/>
  <c r="Y201" i="11"/>
  <c r="Y152" i="15"/>
  <c r="Z104" i="3"/>
  <c r="Z52" i="3"/>
  <c r="Z53" i="7"/>
  <c r="D205" i="4"/>
  <c r="D205" i="14"/>
  <c r="D205" i="15"/>
  <c r="D205" i="3"/>
  <c r="D254" i="6"/>
  <c r="D254" i="8"/>
  <c r="D254" i="7"/>
  <c r="D254" i="5"/>
  <c r="D254" i="9"/>
  <c r="D254" i="10"/>
  <c r="D254" i="11"/>
  <c r="D254" i="12"/>
  <c r="D254" i="32"/>
  <c r="D254" i="52"/>
  <c r="D254" i="16"/>
  <c r="Z102" i="6"/>
  <c r="Y52" i="9"/>
  <c r="Y52" i="4"/>
  <c r="Y253" i="7"/>
  <c r="Z52" i="11"/>
  <c r="Y453" i="11"/>
  <c r="Y201" i="10"/>
  <c r="Y152" i="14"/>
  <c r="Z352" i="16"/>
  <c r="Z353" i="16" s="1"/>
  <c r="K250" i="18"/>
  <c r="C206" i="4"/>
  <c r="C206" i="14"/>
  <c r="C206" i="15"/>
  <c r="C206" i="3"/>
  <c r="C255" i="5"/>
  <c r="C255" i="6"/>
  <c r="C255" i="7"/>
  <c r="C255" i="8"/>
  <c r="C255" i="9"/>
  <c r="C255" i="10"/>
  <c r="C255" i="12"/>
  <c r="C255" i="11"/>
  <c r="C255" i="32"/>
  <c r="C255" i="16"/>
  <c r="C255" i="52"/>
  <c r="Z103" i="32"/>
  <c r="Z202" i="11"/>
  <c r="K151" i="18"/>
  <c r="C105" i="4"/>
  <c r="C105" i="14"/>
  <c r="C105" i="15"/>
  <c r="C105" i="3"/>
  <c r="C154" i="6"/>
  <c r="C154" i="5"/>
  <c r="C154" i="7"/>
  <c r="C154" i="8"/>
  <c r="C154" i="9"/>
  <c r="C154" i="10"/>
  <c r="C154" i="11"/>
  <c r="C154" i="12"/>
  <c r="C154" i="16"/>
  <c r="C154" i="32"/>
  <c r="C154" i="52"/>
  <c r="K448" i="18"/>
  <c r="C455" i="9"/>
  <c r="C455" i="10"/>
  <c r="C455" i="11"/>
  <c r="C455" i="12"/>
  <c r="C455" i="16"/>
  <c r="C455" i="32"/>
  <c r="C455" i="52"/>
  <c r="K199" i="18"/>
  <c r="C154" i="4"/>
  <c r="C154" i="14"/>
  <c r="C154" i="15"/>
  <c r="C203" i="6"/>
  <c r="C154" i="3"/>
  <c r="C203" i="5"/>
  <c r="C203" i="8"/>
  <c r="C203" i="7"/>
  <c r="C203" i="9"/>
  <c r="C203" i="10"/>
  <c r="C203" i="11"/>
  <c r="C203" i="12"/>
  <c r="C203" i="32"/>
  <c r="C203" i="16"/>
  <c r="C203" i="52"/>
  <c r="Y152" i="6"/>
  <c r="Y102" i="6"/>
  <c r="Z102" i="11"/>
  <c r="Z103" i="11" s="1"/>
  <c r="AA53" i="5"/>
  <c r="Z352" i="12"/>
  <c r="Z353" i="12" s="1"/>
  <c r="Z454" i="10"/>
  <c r="Z352" i="32"/>
  <c r="Z353" i="32" s="1"/>
  <c r="Y52" i="8"/>
  <c r="Y253" i="8"/>
  <c r="Z205" i="15"/>
  <c r="B53" i="4"/>
  <c r="Y53" i="4" s="1"/>
  <c r="B53" i="14"/>
  <c r="Y53" i="14" s="1"/>
  <c r="B53" i="15"/>
  <c r="Y53" i="15" s="1"/>
  <c r="B53" i="3"/>
  <c r="Y53" i="3" s="1"/>
  <c r="B53" i="5"/>
  <c r="Z53" i="5" s="1"/>
  <c r="B53" i="6"/>
  <c r="Y53" i="6" s="1"/>
  <c r="B53" i="7"/>
  <c r="Y53" i="7" s="1"/>
  <c r="B53" i="8"/>
  <c r="Y53" i="8" s="1"/>
  <c r="B53" i="9"/>
  <c r="Y53" i="9" s="1"/>
  <c r="B53" i="10"/>
  <c r="Y53" i="10" s="1"/>
  <c r="B53" i="11"/>
  <c r="Y53" i="11" s="1"/>
  <c r="B53" i="16"/>
  <c r="Y53" i="16" s="1"/>
  <c r="B53" i="52"/>
  <c r="Z53" i="52" s="1"/>
  <c r="B53" i="32"/>
  <c r="B53" i="12"/>
  <c r="Y53" i="12" s="1"/>
  <c r="Y453" i="9"/>
  <c r="Y201" i="9"/>
  <c r="Z153" i="16"/>
  <c r="Z254" i="32"/>
  <c r="B153" i="4"/>
  <c r="B153" i="14"/>
  <c r="B153" i="15"/>
  <c r="B153" i="3"/>
  <c r="Y153" i="3" s="1"/>
  <c r="B202" i="6"/>
  <c r="B202" i="5"/>
  <c r="B202" i="8"/>
  <c r="Y202" i="8" s="1"/>
  <c r="B202" i="7"/>
  <c r="B202" i="9"/>
  <c r="B202" i="10"/>
  <c r="B202" i="11"/>
  <c r="B202" i="12"/>
  <c r="Y202" i="12" s="1"/>
  <c r="B202" i="16"/>
  <c r="B202" i="32"/>
  <c r="B202" i="52"/>
  <c r="Z202" i="6"/>
  <c r="AA53" i="8"/>
  <c r="Z202" i="9"/>
  <c r="AA53" i="15"/>
  <c r="Z103" i="10"/>
  <c r="Z204" i="3"/>
  <c r="Z202" i="16"/>
  <c r="D353" i="9"/>
  <c r="D353" i="10"/>
  <c r="D353" i="11"/>
  <c r="D353" i="12"/>
  <c r="D353" i="32"/>
  <c r="D353" i="16"/>
  <c r="D353" i="52"/>
  <c r="Z53" i="15"/>
  <c r="Z352" i="9"/>
  <c r="Z152" i="8"/>
  <c r="Y52" i="32"/>
  <c r="AA52" i="32"/>
  <c r="Y52" i="7"/>
  <c r="K53" i="18"/>
  <c r="C54" i="4"/>
  <c r="C54" i="14"/>
  <c r="C54" i="15"/>
  <c r="C54" i="3"/>
  <c r="C54" i="5"/>
  <c r="C54" i="6"/>
  <c r="C54" i="7"/>
  <c r="C54" i="8"/>
  <c r="C54" i="9"/>
  <c r="C54" i="10"/>
  <c r="C54" i="11"/>
  <c r="C54" i="12"/>
  <c r="C54" i="16"/>
  <c r="C54" i="32"/>
  <c r="C54" i="52"/>
  <c r="I54" i="18"/>
  <c r="G53" i="18"/>
  <c r="D53" i="4"/>
  <c r="D53" i="14"/>
  <c r="D53" i="15"/>
  <c r="D53" i="3"/>
  <c r="D53" i="5"/>
  <c r="D53" i="6"/>
  <c r="D53" i="7"/>
  <c r="D53" i="8"/>
  <c r="D53" i="9"/>
  <c r="D53" i="10"/>
  <c r="D53" i="11"/>
  <c r="D53" i="16"/>
  <c r="D53" i="12"/>
  <c r="D53" i="32"/>
  <c r="D53" i="52"/>
  <c r="Z152" i="12"/>
  <c r="Z153" i="12" s="1"/>
  <c r="Z53" i="12"/>
  <c r="D153" i="4"/>
  <c r="D153" i="15"/>
  <c r="D153" i="14"/>
  <c r="D153" i="3"/>
  <c r="D202" i="5"/>
  <c r="D202" i="6"/>
  <c r="D202" i="8"/>
  <c r="D202" i="7"/>
  <c r="D202" i="9"/>
  <c r="D202" i="11"/>
  <c r="D202" i="10"/>
  <c r="D202" i="12"/>
  <c r="D202" i="16"/>
  <c r="D202" i="32"/>
  <c r="D202" i="52"/>
  <c r="Y453" i="10"/>
  <c r="Y201" i="8"/>
  <c r="AA52" i="4"/>
  <c r="Z102" i="16"/>
  <c r="G448" i="18"/>
  <c r="I449" i="18"/>
  <c r="G348" i="18"/>
  <c r="I349" i="18"/>
  <c r="G250" i="18"/>
  <c r="I251" i="18"/>
  <c r="I200" i="18"/>
  <c r="G199" i="18"/>
  <c r="G151" i="18"/>
  <c r="I152" i="18"/>
  <c r="G102" i="18"/>
  <c r="I103" i="18"/>
  <c r="Z53" i="9" l="1"/>
  <c r="B455" i="9"/>
  <c r="B455" i="10"/>
  <c r="B455" i="11"/>
  <c r="B455" i="16"/>
  <c r="B455" i="32"/>
  <c r="B455" i="12"/>
  <c r="B455" i="52"/>
  <c r="Y455" i="16" s="1"/>
  <c r="K54" i="18"/>
  <c r="C55" i="4"/>
  <c r="C55" i="14"/>
  <c r="C55" i="15"/>
  <c r="C55" i="3"/>
  <c r="C55" i="5"/>
  <c r="C55" i="7"/>
  <c r="C55" i="6"/>
  <c r="C55" i="8"/>
  <c r="C55" i="9"/>
  <c r="C55" i="10"/>
  <c r="C55" i="11"/>
  <c r="C55" i="16"/>
  <c r="C55" i="12"/>
  <c r="C55" i="32"/>
  <c r="C55" i="52"/>
  <c r="I55" i="18"/>
  <c r="G54" i="18"/>
  <c r="D54" i="4"/>
  <c r="D54" i="14"/>
  <c r="D54" i="15"/>
  <c r="D54" i="3"/>
  <c r="D54" i="5"/>
  <c r="D54" i="7"/>
  <c r="D54" i="8"/>
  <c r="D54" i="9"/>
  <c r="D54" i="10"/>
  <c r="D54" i="6"/>
  <c r="D54" i="11"/>
  <c r="D54" i="12"/>
  <c r="D54" i="52"/>
  <c r="D54" i="16"/>
  <c r="D54" i="32"/>
  <c r="Z53" i="16"/>
  <c r="Y202" i="11"/>
  <c r="Y153" i="15"/>
  <c r="D206" i="4"/>
  <c r="D206" i="14"/>
  <c r="D206" i="15"/>
  <c r="D206" i="3"/>
  <c r="D255" i="5"/>
  <c r="D255" i="6"/>
  <c r="D255" i="8"/>
  <c r="D255" i="7"/>
  <c r="D255" i="9"/>
  <c r="D255" i="10"/>
  <c r="D255" i="11"/>
  <c r="D255" i="12"/>
  <c r="D255" i="32"/>
  <c r="D255" i="16"/>
  <c r="D255" i="52"/>
  <c r="AA53" i="14"/>
  <c r="AA54" i="14" s="1"/>
  <c r="Z455" i="11"/>
  <c r="AA53" i="3"/>
  <c r="Y153" i="7"/>
  <c r="AA53" i="10"/>
  <c r="AA54" i="10" s="1"/>
  <c r="Z153" i="11"/>
  <c r="Z202" i="52"/>
  <c r="AA53" i="7"/>
  <c r="AA53" i="11"/>
  <c r="K152" i="18"/>
  <c r="C106" i="4"/>
  <c r="C106" i="14"/>
  <c r="C106" i="15"/>
  <c r="C155" i="6"/>
  <c r="C106" i="3"/>
  <c r="C155" i="5"/>
  <c r="C155" i="7"/>
  <c r="C155" i="8"/>
  <c r="C155" i="9"/>
  <c r="C155" i="10"/>
  <c r="C155" i="12"/>
  <c r="C155" i="11"/>
  <c r="C155" i="16"/>
  <c r="C155" i="52"/>
  <c r="C155" i="32"/>
  <c r="B54" i="4"/>
  <c r="B54" i="14"/>
  <c r="B54" i="15"/>
  <c r="Y54" i="15" s="1"/>
  <c r="B54" i="3"/>
  <c r="B54" i="5"/>
  <c r="Y54" i="5" s="1"/>
  <c r="B54" i="7"/>
  <c r="B54" i="6"/>
  <c r="Y54" i="6" s="1"/>
  <c r="B54" i="8"/>
  <c r="Z54" i="8" s="1"/>
  <c r="B54" i="9"/>
  <c r="B54" i="10"/>
  <c r="B54" i="11"/>
  <c r="Y54" i="11" s="1"/>
  <c r="B54" i="16"/>
  <c r="B54" i="12"/>
  <c r="Y54" i="12" s="1"/>
  <c r="B54" i="52"/>
  <c r="Z54" i="52" s="1"/>
  <c r="B54" i="32"/>
  <c r="B105" i="4"/>
  <c r="Y105" i="4" s="1"/>
  <c r="B105" i="14"/>
  <c r="B105" i="15"/>
  <c r="Y105" i="15" s="1"/>
  <c r="B105" i="3"/>
  <c r="B154" i="5"/>
  <c r="Y154" i="5" s="1"/>
  <c r="B154" i="6"/>
  <c r="B154" i="7"/>
  <c r="B154" i="8"/>
  <c r="B154" i="9"/>
  <c r="Y154" i="9" s="1"/>
  <c r="B154" i="10"/>
  <c r="B154" i="11"/>
  <c r="Y154" i="11" s="1"/>
  <c r="B154" i="12"/>
  <c r="Y154" i="12" s="1"/>
  <c r="B154" i="16"/>
  <c r="Y154" i="16" s="1"/>
  <c r="B154" i="32"/>
  <c r="B154" i="52"/>
  <c r="Z154" i="52" s="1"/>
  <c r="Y202" i="10"/>
  <c r="Y153" i="14"/>
  <c r="Z53" i="3"/>
  <c r="Z54" i="3" s="1"/>
  <c r="Z455" i="52"/>
  <c r="Y153" i="32"/>
  <c r="Y153" i="5"/>
  <c r="Z202" i="5"/>
  <c r="Z203" i="5" s="1"/>
  <c r="Y353" i="32"/>
  <c r="Z103" i="12"/>
  <c r="Z104" i="14"/>
  <c r="Z105" i="14" s="1"/>
  <c r="K449" i="18"/>
  <c r="C456" i="9"/>
  <c r="C456" i="10"/>
  <c r="C456" i="11"/>
  <c r="C456" i="12"/>
  <c r="C456" i="32"/>
  <c r="C456" i="16"/>
  <c r="C456" i="52"/>
  <c r="B154" i="4"/>
  <c r="Y154" i="4" s="1"/>
  <c r="B154" i="14"/>
  <c r="B154" i="15"/>
  <c r="B154" i="3"/>
  <c r="B203" i="6"/>
  <c r="Z203" i="6" s="1"/>
  <c r="B203" i="8"/>
  <c r="B203" i="7"/>
  <c r="B203" i="5"/>
  <c r="B203" i="9"/>
  <c r="Y203" i="9" s="1"/>
  <c r="B203" i="10"/>
  <c r="B203" i="11"/>
  <c r="Z203" i="11" s="1"/>
  <c r="B203" i="12"/>
  <c r="B203" i="16"/>
  <c r="Z203" i="16" s="1"/>
  <c r="B203" i="32"/>
  <c r="B203" i="52"/>
  <c r="Z103" i="16"/>
  <c r="Z205" i="3"/>
  <c r="Y202" i="9"/>
  <c r="Y153" i="4"/>
  <c r="Y53" i="32"/>
  <c r="AA53" i="32"/>
  <c r="AA53" i="6"/>
  <c r="AA54" i="6" s="1"/>
  <c r="Z103" i="6"/>
  <c r="AA53" i="12"/>
  <c r="AA54" i="12" s="1"/>
  <c r="Z53" i="4"/>
  <c r="Z54" i="4" s="1"/>
  <c r="Z154" i="9"/>
  <c r="Z104" i="15"/>
  <c r="Z105" i="15" s="1"/>
  <c r="Z153" i="32"/>
  <c r="Z154" i="32" s="1"/>
  <c r="Y254" i="9"/>
  <c r="Y205" i="4"/>
  <c r="AA54" i="8"/>
  <c r="K200" i="18"/>
  <c r="C155" i="4"/>
  <c r="C155" i="14"/>
  <c r="C155" i="15"/>
  <c r="C155" i="3"/>
  <c r="C204" i="6"/>
  <c r="C204" i="5"/>
  <c r="C204" i="8"/>
  <c r="C204" i="7"/>
  <c r="C204" i="9"/>
  <c r="C204" i="10"/>
  <c r="C204" i="11"/>
  <c r="C204" i="12"/>
  <c r="C204" i="16"/>
  <c r="C204" i="52"/>
  <c r="C204" i="32"/>
  <c r="Z153" i="15"/>
  <c r="Z154" i="15" s="1"/>
  <c r="K251" i="18"/>
  <c r="C207" i="4"/>
  <c r="C207" i="14"/>
  <c r="C207" i="15"/>
  <c r="C207" i="3"/>
  <c r="C256" i="5"/>
  <c r="C256" i="6"/>
  <c r="C256" i="8"/>
  <c r="C256" i="7"/>
  <c r="C256" i="9"/>
  <c r="C256" i="10"/>
  <c r="C256" i="11"/>
  <c r="C256" i="16"/>
  <c r="C256" i="12"/>
  <c r="C256" i="52"/>
  <c r="C256" i="32"/>
  <c r="AA53" i="4"/>
  <c r="AA54" i="4" s="1"/>
  <c r="Z454" i="12"/>
  <c r="Z455" i="12" s="1"/>
  <c r="Z202" i="8"/>
  <c r="Z203" i="8" s="1"/>
  <c r="Y202" i="7"/>
  <c r="Y53" i="5"/>
  <c r="Z202" i="10"/>
  <c r="Z203" i="10" s="1"/>
  <c r="Z105" i="3"/>
  <c r="Z254" i="12"/>
  <c r="Z255" i="12" s="1"/>
  <c r="Y454" i="32"/>
  <c r="Y153" i="12"/>
  <c r="Y104" i="3"/>
  <c r="Z153" i="7"/>
  <c r="Z154" i="7" s="1"/>
  <c r="Y103" i="9"/>
  <c r="AA53" i="9"/>
  <c r="AA54" i="9" s="1"/>
  <c r="Y353" i="12"/>
  <c r="D104" i="5"/>
  <c r="D104" i="6"/>
  <c r="D104" i="7"/>
  <c r="D104" i="8"/>
  <c r="D104" i="9"/>
  <c r="D104" i="10"/>
  <c r="D104" i="11"/>
  <c r="D104" i="12"/>
  <c r="D104" i="16"/>
  <c r="D104" i="32"/>
  <c r="D104" i="52"/>
  <c r="Z153" i="5"/>
  <c r="Z154" i="5" s="1"/>
  <c r="Y254" i="7"/>
  <c r="Z53" i="32"/>
  <c r="Z54" i="32" s="1"/>
  <c r="Z153" i="14"/>
  <c r="Z154" i="14" s="1"/>
  <c r="AA53" i="16"/>
  <c r="AA54" i="16" s="1"/>
  <c r="D354" i="9"/>
  <c r="D354" i="10"/>
  <c r="D354" i="12"/>
  <c r="D354" i="11"/>
  <c r="D354" i="32"/>
  <c r="D354" i="16"/>
  <c r="D354" i="52"/>
  <c r="Z53" i="14"/>
  <c r="Z54" i="14" s="1"/>
  <c r="Y254" i="12"/>
  <c r="Y254" i="8"/>
  <c r="Z254" i="8"/>
  <c r="Z203" i="9"/>
  <c r="Z54" i="6"/>
  <c r="B206" i="4"/>
  <c r="Y206" i="4" s="1"/>
  <c r="B206" i="14"/>
  <c r="B206" i="15"/>
  <c r="Y206" i="15" s="1"/>
  <c r="B206" i="3"/>
  <c r="B255" i="5"/>
  <c r="Y255" i="5" s="1"/>
  <c r="B255" i="6"/>
  <c r="B255" i="7"/>
  <c r="Y255" i="7" s="1"/>
  <c r="B255" i="8"/>
  <c r="B255" i="9"/>
  <c r="Y255" i="9" s="1"/>
  <c r="B255" i="10"/>
  <c r="B255" i="11"/>
  <c r="Y255" i="11" s="1"/>
  <c r="B255" i="12"/>
  <c r="B255" i="16"/>
  <c r="Z255" i="16" s="1"/>
  <c r="B255" i="52"/>
  <c r="B255" i="32"/>
  <c r="Y255" i="32" s="1"/>
  <c r="Z54" i="7"/>
  <c r="K103" i="18"/>
  <c r="C105" i="5"/>
  <c r="C105" i="6"/>
  <c r="C105" i="7"/>
  <c r="C105" i="8"/>
  <c r="C105" i="9"/>
  <c r="C105" i="11"/>
  <c r="C105" i="10"/>
  <c r="C105" i="12"/>
  <c r="C105" i="16"/>
  <c r="C105" i="32"/>
  <c r="C105" i="52"/>
  <c r="K349" i="18"/>
  <c r="C355" i="9"/>
  <c r="C355" i="10"/>
  <c r="C355" i="11"/>
  <c r="C355" i="12"/>
  <c r="C355" i="16"/>
  <c r="C355" i="32"/>
  <c r="C355" i="52"/>
  <c r="Z454" i="9"/>
  <c r="Z455" i="9" s="1"/>
  <c r="Z353" i="9"/>
  <c r="Z104" i="10"/>
  <c r="Y202" i="32"/>
  <c r="Y202" i="5"/>
  <c r="Z202" i="32"/>
  <c r="Z203" i="32" s="1"/>
  <c r="D154" i="4"/>
  <c r="D154" i="14"/>
  <c r="D154" i="15"/>
  <c r="D154" i="3"/>
  <c r="D203" i="6"/>
  <c r="D203" i="5"/>
  <c r="D203" i="7"/>
  <c r="D203" i="8"/>
  <c r="D203" i="9"/>
  <c r="D203" i="10"/>
  <c r="D203" i="11"/>
  <c r="D203" i="12"/>
  <c r="D203" i="16"/>
  <c r="D203" i="52"/>
  <c r="D203" i="32"/>
  <c r="Z202" i="12"/>
  <c r="Z203" i="12" s="1"/>
  <c r="Y454" i="11"/>
  <c r="Y153" i="10"/>
  <c r="Y104" i="14"/>
  <c r="Y103" i="7"/>
  <c r="Z153" i="3"/>
  <c r="Z154" i="3" s="1"/>
  <c r="Y353" i="11"/>
  <c r="Y254" i="32"/>
  <c r="Y254" i="6"/>
  <c r="Z254" i="52"/>
  <c r="Z255" i="52" s="1"/>
  <c r="Z54" i="15"/>
  <c r="Z153" i="8"/>
  <c r="Z154" i="8" s="1"/>
  <c r="Z154" i="16"/>
  <c r="Z455" i="10"/>
  <c r="B104" i="5"/>
  <c r="Y104" i="5" s="1"/>
  <c r="B104" i="6"/>
  <c r="B104" i="7"/>
  <c r="Y104" i="7" s="1"/>
  <c r="B104" i="9"/>
  <c r="B104" i="8"/>
  <c r="Y104" i="8" s="1"/>
  <c r="B104" i="10"/>
  <c r="B104" i="11"/>
  <c r="Y104" i="11" s="1"/>
  <c r="B104" i="12"/>
  <c r="B104" i="16"/>
  <c r="Y104" i="16" s="1"/>
  <c r="B104" i="32"/>
  <c r="Z104" i="32" s="1"/>
  <c r="B104" i="52"/>
  <c r="Z104" i="52" s="1"/>
  <c r="B354" i="9"/>
  <c r="Y354" i="9" s="1"/>
  <c r="B354" i="10"/>
  <c r="Y354" i="10" s="1"/>
  <c r="B354" i="11"/>
  <c r="B354" i="12"/>
  <c r="Y354" i="12" s="1"/>
  <c r="B354" i="32"/>
  <c r="Z354" i="32" s="1"/>
  <c r="B354" i="52"/>
  <c r="Z354" i="52" s="1"/>
  <c r="B354" i="16"/>
  <c r="Z354" i="16" s="1"/>
  <c r="Z54" i="12"/>
  <c r="AA54" i="15"/>
  <c r="Y202" i="16"/>
  <c r="Y202" i="6"/>
  <c r="Z354" i="12"/>
  <c r="D455" i="10"/>
  <c r="D455" i="9"/>
  <c r="D455" i="11"/>
  <c r="D455" i="12"/>
  <c r="D455" i="32"/>
  <c r="D455" i="16"/>
  <c r="D455" i="52"/>
  <c r="D105" i="4"/>
  <c r="D105" i="14"/>
  <c r="D105" i="15"/>
  <c r="D105" i="3"/>
  <c r="D154" i="6"/>
  <c r="D154" i="5"/>
  <c r="D154" i="7"/>
  <c r="D154" i="8"/>
  <c r="D154" i="9"/>
  <c r="D154" i="10"/>
  <c r="D154" i="11"/>
  <c r="D154" i="12"/>
  <c r="D154" i="52"/>
  <c r="D154" i="16"/>
  <c r="D154" i="32"/>
  <c r="Z53" i="11"/>
  <c r="Z54" i="11" s="1"/>
  <c r="Z455" i="32"/>
  <c r="Z53" i="10"/>
  <c r="Z54" i="10" s="1"/>
  <c r="Y454" i="10"/>
  <c r="Y153" i="9"/>
  <c r="Y104" i="4"/>
  <c r="Z255" i="10"/>
  <c r="Y103" i="32"/>
  <c r="Y103" i="5"/>
  <c r="Z153" i="10"/>
  <c r="Z154" i="10" s="1"/>
  <c r="Z202" i="7"/>
  <c r="Z203" i="7" s="1"/>
  <c r="Z153" i="6"/>
  <c r="Z154" i="6" s="1"/>
  <c r="Z454" i="16"/>
  <c r="Z455" i="16" s="1"/>
  <c r="Y254" i="16"/>
  <c r="Y254" i="5"/>
  <c r="Z104" i="4"/>
  <c r="Z105" i="4" s="1"/>
  <c r="Z103" i="8"/>
  <c r="G449" i="18"/>
  <c r="I450" i="18"/>
  <c r="G349" i="18"/>
  <c r="I350" i="18"/>
  <c r="I252" i="18"/>
  <c r="G251" i="18"/>
  <c r="G200" i="18"/>
  <c r="I201" i="18"/>
  <c r="G152" i="18"/>
  <c r="G103" i="18"/>
  <c r="Z55" i="8" l="1"/>
  <c r="B207" i="4"/>
  <c r="B207" i="14"/>
  <c r="Y207" i="14" s="1"/>
  <c r="B207" i="15"/>
  <c r="Y207" i="15" s="1"/>
  <c r="B207" i="3"/>
  <c r="B256" i="5"/>
  <c r="B256" i="6"/>
  <c r="B256" i="8"/>
  <c r="Y256" i="8" s="1"/>
  <c r="B256" i="7"/>
  <c r="B256" i="9"/>
  <c r="Y256" i="9" s="1"/>
  <c r="B256" i="10"/>
  <c r="Y256" i="10" s="1"/>
  <c r="B256" i="11"/>
  <c r="Y256" i="11" s="1"/>
  <c r="B256" i="12"/>
  <c r="B256" i="16"/>
  <c r="Y256" i="16" s="1"/>
  <c r="B256" i="52"/>
  <c r="B256" i="32"/>
  <c r="Y256" i="32" s="1"/>
  <c r="K350" i="18"/>
  <c r="C356" i="9"/>
  <c r="C356" i="10"/>
  <c r="C356" i="11"/>
  <c r="C356" i="12"/>
  <c r="C356" i="32"/>
  <c r="C356" i="16"/>
  <c r="C356" i="52"/>
  <c r="B355" i="9"/>
  <c r="B355" i="10"/>
  <c r="Y355" i="10" s="1"/>
  <c r="B355" i="11"/>
  <c r="B355" i="12"/>
  <c r="Y355" i="12" s="1"/>
  <c r="B355" i="32"/>
  <c r="Z355" i="32" s="1"/>
  <c r="B355" i="16"/>
  <c r="Y355" i="16" s="1"/>
  <c r="B355" i="52"/>
  <c r="Y354" i="11"/>
  <c r="Y104" i="10"/>
  <c r="Y255" i="12"/>
  <c r="Y206" i="3"/>
  <c r="Z255" i="8"/>
  <c r="Z256" i="8" s="1"/>
  <c r="Z255" i="7"/>
  <c r="Z256" i="7" s="1"/>
  <c r="Z104" i="16"/>
  <c r="Y203" i="5"/>
  <c r="Z154" i="4"/>
  <c r="D456" i="9"/>
  <c r="D456" i="10"/>
  <c r="D456" i="11"/>
  <c r="D456" i="12"/>
  <c r="D456" i="32"/>
  <c r="D456" i="16"/>
  <c r="D456" i="52"/>
  <c r="Z104" i="7"/>
  <c r="Y154" i="10"/>
  <c r="Y105" i="14"/>
  <c r="Y54" i="16"/>
  <c r="Y54" i="3"/>
  <c r="Z203" i="52"/>
  <c r="Y455" i="12"/>
  <c r="Z256" i="12"/>
  <c r="Y203" i="7"/>
  <c r="Z154" i="11"/>
  <c r="Z155" i="11" s="1"/>
  <c r="Y455" i="32"/>
  <c r="Z154" i="12"/>
  <c r="Z204" i="12"/>
  <c r="B106" i="4"/>
  <c r="Y106" i="4" s="1"/>
  <c r="B106" i="14"/>
  <c r="B106" i="15"/>
  <c r="B155" i="6"/>
  <c r="Y155" i="6" s="1"/>
  <c r="B106" i="3"/>
  <c r="Y106" i="3" s="1"/>
  <c r="B155" i="5"/>
  <c r="B155" i="7"/>
  <c r="Y155" i="7" s="1"/>
  <c r="B155" i="8"/>
  <c r="Y155" i="8" s="1"/>
  <c r="B155" i="9"/>
  <c r="Y155" i="9" s="1"/>
  <c r="B155" i="10"/>
  <c r="B155" i="11"/>
  <c r="Y155" i="11" s="1"/>
  <c r="B155" i="12"/>
  <c r="Y155" i="12" s="1"/>
  <c r="B155" i="16"/>
  <c r="Y155" i="16" s="1"/>
  <c r="B155" i="52"/>
  <c r="Z155" i="52" s="1"/>
  <c r="B155" i="32"/>
  <c r="Y155" i="32" s="1"/>
  <c r="B456" i="9"/>
  <c r="Y456" i="9" s="1"/>
  <c r="B456" i="10"/>
  <c r="B456" i="11"/>
  <c r="B456" i="12"/>
  <c r="Z456" i="12" s="1"/>
  <c r="B456" i="32"/>
  <c r="B456" i="52"/>
  <c r="Z456" i="52" s="1"/>
  <c r="B456" i="16"/>
  <c r="Z456" i="16" s="1"/>
  <c r="Y104" i="9"/>
  <c r="Z256" i="52"/>
  <c r="Y255" i="10"/>
  <c r="Y206" i="14"/>
  <c r="AA55" i="4"/>
  <c r="D207" i="4"/>
  <c r="D207" i="14"/>
  <c r="D207" i="15"/>
  <c r="D207" i="3"/>
  <c r="D256" i="5"/>
  <c r="D256" i="6"/>
  <c r="D256" i="8"/>
  <c r="D256" i="7"/>
  <c r="D256" i="9"/>
  <c r="D256" i="11"/>
  <c r="D256" i="10"/>
  <c r="D256" i="12"/>
  <c r="D256" i="16"/>
  <c r="D256" i="32"/>
  <c r="D256" i="52"/>
  <c r="Z155" i="32"/>
  <c r="Z206" i="4"/>
  <c r="Z207" i="4" s="1"/>
  <c r="Y203" i="32"/>
  <c r="Y203" i="8"/>
  <c r="Z104" i="12"/>
  <c r="Y154" i="8"/>
  <c r="Y54" i="10"/>
  <c r="Y54" i="14"/>
  <c r="Z104" i="5"/>
  <c r="Z206" i="15"/>
  <c r="Z207" i="15" s="1"/>
  <c r="D105" i="5"/>
  <c r="D105" i="6"/>
  <c r="D105" i="7"/>
  <c r="D105" i="8"/>
  <c r="D105" i="9"/>
  <c r="D105" i="10"/>
  <c r="D105" i="11"/>
  <c r="D105" i="12"/>
  <c r="D105" i="16"/>
  <c r="D105" i="32"/>
  <c r="D105" i="52"/>
  <c r="Z55" i="14"/>
  <c r="Z155" i="5"/>
  <c r="Z206" i="3"/>
  <c r="Z207" i="3" s="1"/>
  <c r="Y203" i="16"/>
  <c r="Y203" i="6"/>
  <c r="Y154" i="7"/>
  <c r="AA54" i="52"/>
  <c r="Y54" i="9"/>
  <c r="Y54" i="4"/>
  <c r="D106" i="4"/>
  <c r="D106" i="14"/>
  <c r="D106" i="15"/>
  <c r="D106" i="3"/>
  <c r="D155" i="6"/>
  <c r="D155" i="5"/>
  <c r="D155" i="7"/>
  <c r="D155" i="8"/>
  <c r="D155" i="9"/>
  <c r="D155" i="10"/>
  <c r="D155" i="11"/>
  <c r="D155" i="12"/>
  <c r="D155" i="16"/>
  <c r="D155" i="52"/>
  <c r="D155" i="32"/>
  <c r="Y455" i="11"/>
  <c r="B105" i="5"/>
  <c r="Y105" i="5" s="1"/>
  <c r="B105" i="6"/>
  <c r="B105" i="7"/>
  <c r="B105" i="8"/>
  <c r="Y105" i="8" s="1"/>
  <c r="B105" i="9"/>
  <c r="Y105" i="9" s="1"/>
  <c r="B105" i="10"/>
  <c r="B105" i="11"/>
  <c r="B105" i="12"/>
  <c r="Y105" i="12" s="1"/>
  <c r="B105" i="16"/>
  <c r="Y105" i="16" s="1"/>
  <c r="B105" i="32"/>
  <c r="B105" i="52"/>
  <c r="Z105" i="52" s="1"/>
  <c r="K450" i="18"/>
  <c r="C457" i="9"/>
  <c r="C457" i="10"/>
  <c r="C457" i="11"/>
  <c r="C457" i="12"/>
  <c r="C457" i="16"/>
  <c r="C457" i="32"/>
  <c r="C457" i="52"/>
  <c r="K201" i="18"/>
  <c r="C156" i="4"/>
  <c r="C156" i="15"/>
  <c r="C156" i="14"/>
  <c r="C156" i="3"/>
  <c r="C205" i="5"/>
  <c r="C205" i="6"/>
  <c r="C205" i="8"/>
  <c r="C205" i="7"/>
  <c r="C205" i="9"/>
  <c r="C205" i="11"/>
  <c r="C205" i="10"/>
  <c r="C205" i="12"/>
  <c r="C205" i="16"/>
  <c r="C205" i="32"/>
  <c r="C205" i="52"/>
  <c r="B155" i="4"/>
  <c r="B155" i="14"/>
  <c r="B155" i="15"/>
  <c r="B155" i="3"/>
  <c r="Z155" i="3" s="1"/>
  <c r="B204" i="6"/>
  <c r="B204" i="5"/>
  <c r="B204" i="7"/>
  <c r="Z204" i="7" s="1"/>
  <c r="B204" i="8"/>
  <c r="B204" i="9"/>
  <c r="B204" i="10"/>
  <c r="B204" i="11"/>
  <c r="Z204" i="11" s="1"/>
  <c r="B204" i="12"/>
  <c r="B204" i="16"/>
  <c r="B204" i="32"/>
  <c r="B204" i="52"/>
  <c r="Z104" i="8"/>
  <c r="Z155" i="10"/>
  <c r="Z456" i="32"/>
  <c r="Y354" i="16"/>
  <c r="Y104" i="32"/>
  <c r="Y104" i="6"/>
  <c r="Y255" i="8"/>
  <c r="Z55" i="6"/>
  <c r="Z155" i="7"/>
  <c r="Y207" i="3"/>
  <c r="D155" i="4"/>
  <c r="D155" i="14"/>
  <c r="D155" i="15"/>
  <c r="D155" i="3"/>
  <c r="D204" i="6"/>
  <c r="D204" i="5"/>
  <c r="D204" i="8"/>
  <c r="D204" i="7"/>
  <c r="D204" i="9"/>
  <c r="D204" i="10"/>
  <c r="D204" i="11"/>
  <c r="D204" i="12"/>
  <c r="D204" i="16"/>
  <c r="D204" i="52"/>
  <c r="D204" i="32"/>
  <c r="Z255" i="11"/>
  <c r="Z256" i="11" s="1"/>
  <c r="Y203" i="12"/>
  <c r="Y154" i="3"/>
  <c r="Y154" i="32"/>
  <c r="Y154" i="6"/>
  <c r="AA54" i="5"/>
  <c r="AA55" i="5" s="1"/>
  <c r="Y54" i="8"/>
  <c r="AA54" i="11"/>
  <c r="Y455" i="10"/>
  <c r="Z106" i="4"/>
  <c r="Z105" i="10"/>
  <c r="Z354" i="11"/>
  <c r="Z355" i="11" s="1"/>
  <c r="AA55" i="16"/>
  <c r="Z354" i="10"/>
  <c r="Z355" i="10" s="1"/>
  <c r="Z104" i="6"/>
  <c r="Z105" i="6" s="1"/>
  <c r="Y203" i="11"/>
  <c r="Y154" i="15"/>
  <c r="Z204" i="5"/>
  <c r="Z104" i="11"/>
  <c r="Z105" i="11" s="1"/>
  <c r="Y54" i="32"/>
  <c r="AA54" i="32"/>
  <c r="AA54" i="7"/>
  <c r="Z206" i="14"/>
  <c r="Z207" i="14" s="1"/>
  <c r="Z54" i="16"/>
  <c r="Z55" i="16" s="1"/>
  <c r="B55" i="4"/>
  <c r="Z55" i="4" s="1"/>
  <c r="B55" i="14"/>
  <c r="B55" i="15"/>
  <c r="Y55" i="15" s="1"/>
  <c r="B55" i="3"/>
  <c r="Y55" i="3" s="1"/>
  <c r="B55" i="5"/>
  <c r="B55" i="6"/>
  <c r="B55" i="7"/>
  <c r="Y55" i="7" s="1"/>
  <c r="B55" i="8"/>
  <c r="Y55" i="8" s="1"/>
  <c r="B55" i="9"/>
  <c r="B55" i="10"/>
  <c r="Y55" i="10" s="1"/>
  <c r="B55" i="11"/>
  <c r="Y55" i="11" s="1"/>
  <c r="B55" i="12"/>
  <c r="Y55" i="12" s="1"/>
  <c r="B55" i="16"/>
  <c r="Y55" i="16" s="1"/>
  <c r="B55" i="52"/>
  <c r="Z55" i="52" s="1"/>
  <c r="B55" i="32"/>
  <c r="Z55" i="32" s="1"/>
  <c r="Y455" i="9"/>
  <c r="K252" i="18"/>
  <c r="C208" i="4"/>
  <c r="C208" i="14"/>
  <c r="C208" i="15"/>
  <c r="C208" i="3"/>
  <c r="C257" i="5"/>
  <c r="C257" i="6"/>
  <c r="C257" i="8"/>
  <c r="C257" i="7"/>
  <c r="C257" i="9"/>
  <c r="C257" i="10"/>
  <c r="C257" i="11"/>
  <c r="C257" i="12"/>
  <c r="C257" i="32"/>
  <c r="C257" i="16"/>
  <c r="C257" i="52"/>
  <c r="Y354" i="32"/>
  <c r="Y104" i="12"/>
  <c r="Z456" i="10"/>
  <c r="Z255" i="5"/>
  <c r="Z256" i="5" s="1"/>
  <c r="Z354" i="9"/>
  <c r="Y255" i="16"/>
  <c r="Y255" i="6"/>
  <c r="Z155" i="14"/>
  <c r="Z255" i="32"/>
  <c r="Z256" i="32" s="1"/>
  <c r="Z255" i="6"/>
  <c r="Z256" i="6" s="1"/>
  <c r="Z104" i="9"/>
  <c r="Z105" i="9" s="1"/>
  <c r="AA55" i="6"/>
  <c r="Y203" i="10"/>
  <c r="Y154" i="14"/>
  <c r="Y105" i="3"/>
  <c r="Y54" i="7"/>
  <c r="AA54" i="3"/>
  <c r="AA55" i="3" s="1"/>
  <c r="K55" i="18"/>
  <c r="C56" i="4"/>
  <c r="C56" i="14"/>
  <c r="C56" i="15"/>
  <c r="C56" i="3"/>
  <c r="C56" i="5"/>
  <c r="C56" i="6"/>
  <c r="C56" i="7"/>
  <c r="C56" i="8"/>
  <c r="C56" i="9"/>
  <c r="C56" i="10"/>
  <c r="C56" i="11"/>
  <c r="C56" i="16"/>
  <c r="C56" i="12"/>
  <c r="C56" i="32"/>
  <c r="C56" i="52"/>
  <c r="G55" i="18"/>
  <c r="D55" i="4"/>
  <c r="D55" i="14"/>
  <c r="D55" i="15"/>
  <c r="D55" i="3"/>
  <c r="D55" i="5"/>
  <c r="D55" i="6"/>
  <c r="D55" i="8"/>
  <c r="D55" i="7"/>
  <c r="D55" i="9"/>
  <c r="D55" i="10"/>
  <c r="D55" i="11"/>
  <c r="D55" i="16"/>
  <c r="D55" i="52"/>
  <c r="D55" i="32"/>
  <c r="D55" i="12"/>
  <c r="Z54" i="9"/>
  <c r="Z55" i="9" s="1"/>
  <c r="Z54" i="5"/>
  <c r="Z55" i="5" s="1"/>
  <c r="Z456" i="9"/>
  <c r="D355" i="9"/>
  <c r="D355" i="10"/>
  <c r="D355" i="11"/>
  <c r="D355" i="16"/>
  <c r="D355" i="12"/>
  <c r="D355" i="32"/>
  <c r="D355" i="52"/>
  <c r="Z204" i="9"/>
  <c r="Z106" i="15"/>
  <c r="Z456" i="11"/>
  <c r="Z255" i="9"/>
  <c r="Z256" i="9" s="1"/>
  <c r="I451" i="18"/>
  <c r="G450" i="18"/>
  <c r="I351" i="18"/>
  <c r="G350" i="18"/>
  <c r="I253" i="18"/>
  <c r="G252" i="18"/>
  <c r="I202" i="18"/>
  <c r="G201" i="18"/>
  <c r="Z55" i="15" l="1"/>
  <c r="K202" i="18"/>
  <c r="C157" i="4"/>
  <c r="C157" i="14"/>
  <c r="C157" i="15"/>
  <c r="C157" i="3"/>
  <c r="C206" i="6"/>
  <c r="C206" i="5"/>
  <c r="C206" i="7"/>
  <c r="C206" i="8"/>
  <c r="C206" i="9"/>
  <c r="C206" i="10"/>
  <c r="C206" i="11"/>
  <c r="C206" i="12"/>
  <c r="C206" i="16"/>
  <c r="C206" i="32"/>
  <c r="C206" i="52"/>
  <c r="B208" i="4"/>
  <c r="B208" i="14"/>
  <c r="B208" i="15"/>
  <c r="B208" i="3"/>
  <c r="B257" i="6"/>
  <c r="B257" i="5"/>
  <c r="B257" i="8"/>
  <c r="B257" i="7"/>
  <c r="B257" i="9"/>
  <c r="B257" i="10"/>
  <c r="B257" i="11"/>
  <c r="B257" i="12"/>
  <c r="B257" i="16"/>
  <c r="B257" i="52"/>
  <c r="B257" i="32"/>
  <c r="Z257" i="9"/>
  <c r="B56" i="4"/>
  <c r="B56" i="14"/>
  <c r="B56" i="15"/>
  <c r="B56" i="3"/>
  <c r="B56" i="5"/>
  <c r="B56" i="6"/>
  <c r="B56" i="8"/>
  <c r="B56" i="7"/>
  <c r="B56" i="9"/>
  <c r="B56" i="10"/>
  <c r="B56" i="11"/>
  <c r="B56" i="16"/>
  <c r="AA56" i="16" s="1"/>
  <c r="AA58" i="16" s="1"/>
  <c r="AA59" i="16" s="1"/>
  <c r="AA60" i="16" s="1"/>
  <c r="AA61" i="16" s="1"/>
  <c r="AA62" i="16" s="1"/>
  <c r="AA63" i="16" s="1"/>
  <c r="AA64" i="16" s="1"/>
  <c r="AA65" i="16" s="1"/>
  <c r="AA66" i="16" s="1"/>
  <c r="AA67" i="16" s="1"/>
  <c r="AA68" i="16" s="1"/>
  <c r="AA69" i="16" s="1"/>
  <c r="AA70" i="16" s="1"/>
  <c r="AA71" i="16" s="1"/>
  <c r="AA72" i="16" s="1"/>
  <c r="AA73" i="16" s="1"/>
  <c r="AA74" i="16" s="1"/>
  <c r="AA75" i="16" s="1"/>
  <c r="AA76" i="16" s="1"/>
  <c r="AA77" i="16" s="1"/>
  <c r="AA78" i="16" s="1"/>
  <c r="AA79" i="16" s="1"/>
  <c r="AA80" i="16" s="1"/>
  <c r="AA81" i="16" s="1"/>
  <c r="AA82" i="16" s="1"/>
  <c r="AA83" i="16" s="1"/>
  <c r="AA84" i="16" s="1"/>
  <c r="AA85" i="16" s="1"/>
  <c r="AA86" i="16" s="1"/>
  <c r="AA87" i="16" s="1"/>
  <c r="AA88" i="16" s="1"/>
  <c r="AA89" i="16" s="1"/>
  <c r="AA90" i="16" s="1"/>
  <c r="AA91" i="16" s="1"/>
  <c r="AA92" i="16" s="1"/>
  <c r="AA93" i="16" s="1"/>
  <c r="AA94" i="16" s="1"/>
  <c r="AA95" i="16" s="1"/>
  <c r="AA96" i="16" s="1"/>
  <c r="AA97" i="16" s="1"/>
  <c r="AA98" i="16" s="1"/>
  <c r="AA99" i="16" s="1"/>
  <c r="AA100" i="16" s="1"/>
  <c r="AA101" i="16" s="1"/>
  <c r="AA102" i="16" s="1"/>
  <c r="AA103" i="16" s="1"/>
  <c r="AA104" i="16" s="1"/>
  <c r="AA105" i="16" s="1"/>
  <c r="AA107" i="16" s="1"/>
  <c r="AA108" i="16" s="1"/>
  <c r="AA109" i="16" s="1"/>
  <c r="AA110" i="16" s="1"/>
  <c r="AA111" i="16" s="1"/>
  <c r="AA112" i="16" s="1"/>
  <c r="AA113" i="16" s="1"/>
  <c r="AA114" i="16" s="1"/>
  <c r="AA115" i="16" s="1"/>
  <c r="AA116" i="16" s="1"/>
  <c r="AA117" i="16" s="1"/>
  <c r="AA118" i="16" s="1"/>
  <c r="AA119" i="16" s="1"/>
  <c r="AA120" i="16" s="1"/>
  <c r="AA121" i="16" s="1"/>
  <c r="AA122" i="16" s="1"/>
  <c r="AA123" i="16" s="1"/>
  <c r="AA124" i="16" s="1"/>
  <c r="AA125" i="16" s="1"/>
  <c r="AA126" i="16" s="1"/>
  <c r="AA127" i="16" s="1"/>
  <c r="AA128" i="16" s="1"/>
  <c r="AA129" i="16" s="1"/>
  <c r="AA130" i="16" s="1"/>
  <c r="AA131" i="16" s="1"/>
  <c r="AA132" i="16" s="1"/>
  <c r="AA133" i="16" s="1"/>
  <c r="AA134" i="16" s="1"/>
  <c r="AA135" i="16" s="1"/>
  <c r="AA136" i="16" s="1"/>
  <c r="AA137" i="16" s="1"/>
  <c r="AA138" i="16" s="1"/>
  <c r="AA139" i="16" s="1"/>
  <c r="AA140" i="16" s="1"/>
  <c r="AA141" i="16" s="1"/>
  <c r="AA142" i="16" s="1"/>
  <c r="AA143" i="16" s="1"/>
  <c r="AA144" i="16" s="1"/>
  <c r="AA145" i="16" s="1"/>
  <c r="AA146" i="16" s="1"/>
  <c r="AA147" i="16" s="1"/>
  <c r="AA148" i="16" s="1"/>
  <c r="AA149" i="16" s="1"/>
  <c r="AA150" i="16" s="1"/>
  <c r="AA151" i="16" s="1"/>
  <c r="AA152" i="16" s="1"/>
  <c r="AA153" i="16" s="1"/>
  <c r="AA154" i="16" s="1"/>
  <c r="AA155" i="16" s="1"/>
  <c r="AA157" i="16" s="1"/>
  <c r="AA158" i="16" s="1"/>
  <c r="AA159" i="16" s="1"/>
  <c r="AA160" i="16" s="1"/>
  <c r="AA161" i="16" s="1"/>
  <c r="AA162" i="16" s="1"/>
  <c r="AA163" i="16" s="1"/>
  <c r="AA164" i="16" s="1"/>
  <c r="AA165" i="16" s="1"/>
  <c r="AA166" i="16" s="1"/>
  <c r="AA167" i="16" s="1"/>
  <c r="AA168" i="16" s="1"/>
  <c r="AA169" i="16" s="1"/>
  <c r="AA170" i="16" s="1"/>
  <c r="AA171" i="16" s="1"/>
  <c r="AA172" i="16" s="1"/>
  <c r="AA173" i="16" s="1"/>
  <c r="AA174" i="16" s="1"/>
  <c r="AA175" i="16" s="1"/>
  <c r="AA176" i="16" s="1"/>
  <c r="AA177" i="16" s="1"/>
  <c r="AA178" i="16" s="1"/>
  <c r="AA179" i="16" s="1"/>
  <c r="AA180" i="16" s="1"/>
  <c r="AA181" i="16" s="1"/>
  <c r="AA182" i="16" s="1"/>
  <c r="AA183" i="16" s="1"/>
  <c r="AA184" i="16" s="1"/>
  <c r="AA185" i="16" s="1"/>
  <c r="AA186" i="16" s="1"/>
  <c r="AA187" i="16" s="1"/>
  <c r="AA188" i="16" s="1"/>
  <c r="AA189" i="16" s="1"/>
  <c r="AA190" i="16" s="1"/>
  <c r="AA191" i="16" s="1"/>
  <c r="AA192" i="16" s="1"/>
  <c r="AA193" i="16" s="1"/>
  <c r="AA194" i="16" s="1"/>
  <c r="AA195" i="16" s="1"/>
  <c r="AA196" i="16" s="1"/>
  <c r="AA197" i="16" s="1"/>
  <c r="AA198" i="16" s="1"/>
  <c r="AA199" i="16" s="1"/>
  <c r="AA200" i="16" s="1"/>
  <c r="AA201" i="16" s="1"/>
  <c r="AA202" i="16" s="1"/>
  <c r="AA203" i="16" s="1"/>
  <c r="AA204" i="16" s="1"/>
  <c r="AA205" i="16" s="1"/>
  <c r="B56" i="12"/>
  <c r="B56" i="32"/>
  <c r="B56" i="52"/>
  <c r="Z56" i="52" s="1"/>
  <c r="D56" i="4"/>
  <c r="D56" i="14"/>
  <c r="D56" i="15"/>
  <c r="D56" i="3"/>
  <c r="D56" i="5"/>
  <c r="D56" i="6"/>
  <c r="D56" i="7"/>
  <c r="D56" i="8"/>
  <c r="D56" i="9"/>
  <c r="D56" i="10"/>
  <c r="D56" i="11"/>
  <c r="D56" i="16"/>
  <c r="D56" i="12"/>
  <c r="D56" i="32"/>
  <c r="D56" i="52"/>
  <c r="Z257" i="6"/>
  <c r="Z105" i="8"/>
  <c r="Y204" i="8"/>
  <c r="D156" i="4"/>
  <c r="D156" i="14"/>
  <c r="D156" i="15"/>
  <c r="D156" i="3"/>
  <c r="D205" i="6"/>
  <c r="D205" i="5"/>
  <c r="D205" i="8"/>
  <c r="D205" i="7"/>
  <c r="D205" i="10"/>
  <c r="D205" i="9"/>
  <c r="D205" i="11"/>
  <c r="D205" i="12"/>
  <c r="D205" i="16"/>
  <c r="D205" i="52"/>
  <c r="D205" i="32"/>
  <c r="AA55" i="52"/>
  <c r="Z105" i="5"/>
  <c r="Z208" i="4"/>
  <c r="Y456" i="10"/>
  <c r="Z204" i="8"/>
  <c r="K253" i="18"/>
  <c r="C209" i="4"/>
  <c r="C209" i="14"/>
  <c r="C209" i="15"/>
  <c r="C209" i="3"/>
  <c r="C258" i="5"/>
  <c r="C258" i="6"/>
  <c r="C258" i="7"/>
  <c r="C258" i="8"/>
  <c r="C258" i="9"/>
  <c r="C258" i="10"/>
  <c r="C258" i="11"/>
  <c r="C258" i="12"/>
  <c r="C258" i="32"/>
  <c r="C258" i="16"/>
  <c r="C258" i="52"/>
  <c r="Z257" i="32"/>
  <c r="Y55" i="14"/>
  <c r="Z55" i="7"/>
  <c r="Z56" i="7" s="1"/>
  <c r="Y204" i="32"/>
  <c r="Y204" i="5"/>
  <c r="Y105" i="7"/>
  <c r="Z106" i="3"/>
  <c r="Z155" i="6"/>
  <c r="Z257" i="8"/>
  <c r="Z155" i="16"/>
  <c r="Y207" i="4"/>
  <c r="D457" i="9"/>
  <c r="D457" i="10"/>
  <c r="D457" i="11"/>
  <c r="D457" i="16"/>
  <c r="D457" i="12"/>
  <c r="D457" i="32"/>
  <c r="D457" i="52"/>
  <c r="AA56" i="4"/>
  <c r="AA58" i="4" s="1"/>
  <c r="AA59" i="4" s="1"/>
  <c r="AA60" i="4" s="1"/>
  <c r="AA61" i="4" s="1"/>
  <c r="AA62" i="4" s="1"/>
  <c r="AA63" i="4" s="1"/>
  <c r="AA64" i="4" s="1"/>
  <c r="AA65" i="4" s="1"/>
  <c r="AA66" i="4" s="1"/>
  <c r="AA67" i="4" s="1"/>
  <c r="AA68" i="4" s="1"/>
  <c r="AA69" i="4" s="1"/>
  <c r="AA70" i="4" s="1"/>
  <c r="AA71" i="4" s="1"/>
  <c r="AA72" i="4" s="1"/>
  <c r="AA73" i="4" s="1"/>
  <c r="AA74" i="4" s="1"/>
  <c r="AA75" i="4" s="1"/>
  <c r="AA76" i="4" s="1"/>
  <c r="AA77" i="4" s="1"/>
  <c r="AA78" i="4" s="1"/>
  <c r="AA79" i="4" s="1"/>
  <c r="AA80" i="4" s="1"/>
  <c r="AA81" i="4" s="1"/>
  <c r="AA82" i="4" s="1"/>
  <c r="AA83" i="4" s="1"/>
  <c r="AA84" i="4" s="1"/>
  <c r="AA85" i="4" s="1"/>
  <c r="AA86" i="4" s="1"/>
  <c r="AA87" i="4" s="1"/>
  <c r="AA88" i="4" s="1"/>
  <c r="AA89" i="4" s="1"/>
  <c r="AA90" i="4" s="1"/>
  <c r="AA91" i="4" s="1"/>
  <c r="AA92" i="4" s="1"/>
  <c r="AA93" i="4" s="1"/>
  <c r="AA94" i="4" s="1"/>
  <c r="AA95" i="4" s="1"/>
  <c r="AA96" i="4" s="1"/>
  <c r="AA97" i="4" s="1"/>
  <c r="AA98" i="4" s="1"/>
  <c r="AA99" i="4" s="1"/>
  <c r="AA100" i="4" s="1"/>
  <c r="AA101" i="4" s="1"/>
  <c r="AA102" i="4" s="1"/>
  <c r="AA103" i="4" s="1"/>
  <c r="AA104" i="4" s="1"/>
  <c r="AA105" i="4" s="1"/>
  <c r="AA106" i="4" s="1"/>
  <c r="AA108" i="4" s="1"/>
  <c r="AA109" i="4" s="1"/>
  <c r="AA110" i="4" s="1"/>
  <c r="AA111" i="4" s="1"/>
  <c r="AA112" i="4" s="1"/>
  <c r="AA113" i="4" s="1"/>
  <c r="AA114" i="4" s="1"/>
  <c r="AA115" i="4" s="1"/>
  <c r="AA116" i="4" s="1"/>
  <c r="AA117" i="4" s="1"/>
  <c r="AA118" i="4" s="1"/>
  <c r="AA119" i="4" s="1"/>
  <c r="AA120" i="4" s="1"/>
  <c r="AA121" i="4" s="1"/>
  <c r="AA122" i="4" s="1"/>
  <c r="AA123" i="4" s="1"/>
  <c r="AA124" i="4" s="1"/>
  <c r="AA125" i="4" s="1"/>
  <c r="AA126" i="4" s="1"/>
  <c r="AA127" i="4" s="1"/>
  <c r="AA128" i="4" s="1"/>
  <c r="AA129" i="4" s="1"/>
  <c r="AA130" i="4" s="1"/>
  <c r="AA131" i="4" s="1"/>
  <c r="AA132" i="4" s="1"/>
  <c r="AA133" i="4" s="1"/>
  <c r="AA134" i="4" s="1"/>
  <c r="AA135" i="4" s="1"/>
  <c r="AA136" i="4" s="1"/>
  <c r="AA137" i="4" s="1"/>
  <c r="AA138" i="4" s="1"/>
  <c r="AA139" i="4" s="1"/>
  <c r="AA140" i="4" s="1"/>
  <c r="AA141" i="4" s="1"/>
  <c r="AA142" i="4" s="1"/>
  <c r="AA143" i="4" s="1"/>
  <c r="AA144" i="4" s="1"/>
  <c r="AA145" i="4" s="1"/>
  <c r="AA146" i="4" s="1"/>
  <c r="AA147" i="4" s="1"/>
  <c r="AA148" i="4" s="1"/>
  <c r="AA149" i="4" s="1"/>
  <c r="AA150" i="4" s="1"/>
  <c r="AA151" i="4" s="1"/>
  <c r="AA152" i="4" s="1"/>
  <c r="AA153" i="4" s="1"/>
  <c r="AA154" i="4" s="1"/>
  <c r="AA155" i="4" s="1"/>
  <c r="AA156" i="4" s="1"/>
  <c r="AA55" i="15"/>
  <c r="AA56" i="15" s="1"/>
  <c r="AA58" i="15" s="1"/>
  <c r="AA59" i="15" s="1"/>
  <c r="AA60" i="15" s="1"/>
  <c r="AA61" i="15" s="1"/>
  <c r="AA62" i="15" s="1"/>
  <c r="AA63" i="15" s="1"/>
  <c r="AA64" i="15" s="1"/>
  <c r="AA65" i="15" s="1"/>
  <c r="AA66" i="15" s="1"/>
  <c r="AA67" i="15" s="1"/>
  <c r="AA68" i="15" s="1"/>
  <c r="AA69" i="15" s="1"/>
  <c r="AA70" i="15" s="1"/>
  <c r="AA71" i="15" s="1"/>
  <c r="AA72" i="15" s="1"/>
  <c r="AA73" i="15" s="1"/>
  <c r="AA74" i="15" s="1"/>
  <c r="AA75" i="15" s="1"/>
  <c r="AA76" i="15" s="1"/>
  <c r="AA77" i="15" s="1"/>
  <c r="AA78" i="15" s="1"/>
  <c r="AA79" i="15" s="1"/>
  <c r="AA80" i="15" s="1"/>
  <c r="AA81" i="15" s="1"/>
  <c r="AA82" i="15" s="1"/>
  <c r="AA83" i="15" s="1"/>
  <c r="AA84" i="15" s="1"/>
  <c r="AA85" i="15" s="1"/>
  <c r="AA86" i="15" s="1"/>
  <c r="AA87" i="15" s="1"/>
  <c r="AA88" i="15" s="1"/>
  <c r="AA89" i="15" s="1"/>
  <c r="AA90" i="15" s="1"/>
  <c r="AA91" i="15" s="1"/>
  <c r="AA92" i="15" s="1"/>
  <c r="AA93" i="15" s="1"/>
  <c r="AA94" i="15" s="1"/>
  <c r="AA95" i="15" s="1"/>
  <c r="AA96" i="15" s="1"/>
  <c r="AA97" i="15" s="1"/>
  <c r="AA98" i="15" s="1"/>
  <c r="AA99" i="15" s="1"/>
  <c r="AA100" i="15" s="1"/>
  <c r="AA101" i="15" s="1"/>
  <c r="AA102" i="15" s="1"/>
  <c r="AA103" i="15" s="1"/>
  <c r="AA104" i="15" s="1"/>
  <c r="AA105" i="15" s="1"/>
  <c r="AA106" i="15" s="1"/>
  <c r="AA108" i="15" s="1"/>
  <c r="AA109" i="15" s="1"/>
  <c r="AA110" i="15" s="1"/>
  <c r="AA111" i="15" s="1"/>
  <c r="AA112" i="15" s="1"/>
  <c r="AA113" i="15" s="1"/>
  <c r="AA114" i="15" s="1"/>
  <c r="AA115" i="15" s="1"/>
  <c r="AA116" i="15" s="1"/>
  <c r="AA117" i="15" s="1"/>
  <c r="AA118" i="15" s="1"/>
  <c r="AA119" i="15" s="1"/>
  <c r="AA120" i="15" s="1"/>
  <c r="AA121" i="15" s="1"/>
  <c r="AA122" i="15" s="1"/>
  <c r="AA123" i="15" s="1"/>
  <c r="AA124" i="15" s="1"/>
  <c r="AA125" i="15" s="1"/>
  <c r="AA126" i="15" s="1"/>
  <c r="AA127" i="15" s="1"/>
  <c r="AA128" i="15" s="1"/>
  <c r="AA129" i="15" s="1"/>
  <c r="AA130" i="15" s="1"/>
  <c r="AA131" i="15" s="1"/>
  <c r="AA132" i="15" s="1"/>
  <c r="AA133" i="15" s="1"/>
  <c r="AA134" i="15" s="1"/>
  <c r="AA135" i="15" s="1"/>
  <c r="AA136" i="15" s="1"/>
  <c r="AA137" i="15" s="1"/>
  <c r="AA138" i="15" s="1"/>
  <c r="AA139" i="15" s="1"/>
  <c r="AA140" i="15" s="1"/>
  <c r="AA141" i="15" s="1"/>
  <c r="AA142" i="15" s="1"/>
  <c r="AA143" i="15" s="1"/>
  <c r="AA144" i="15" s="1"/>
  <c r="AA145" i="15" s="1"/>
  <c r="AA146" i="15" s="1"/>
  <c r="AA147" i="15" s="1"/>
  <c r="AA148" i="15" s="1"/>
  <c r="AA149" i="15" s="1"/>
  <c r="AA150" i="15" s="1"/>
  <c r="AA151" i="15" s="1"/>
  <c r="AA152" i="15" s="1"/>
  <c r="AA153" i="15" s="1"/>
  <c r="AA154" i="15" s="1"/>
  <c r="AA155" i="15" s="1"/>
  <c r="AA156" i="15" s="1"/>
  <c r="Z257" i="7"/>
  <c r="Z56" i="8"/>
  <c r="B356" i="9"/>
  <c r="Y356" i="9" s="1"/>
  <c r="B356" i="10"/>
  <c r="Z356" i="10" s="1"/>
  <c r="B356" i="11"/>
  <c r="Y356" i="11" s="1"/>
  <c r="B356" i="12"/>
  <c r="Y356" i="12" s="1"/>
  <c r="B356" i="16"/>
  <c r="Y356" i="16" s="1"/>
  <c r="B356" i="32"/>
  <c r="Y356" i="32" s="1"/>
  <c r="B356" i="52"/>
  <c r="K351" i="18"/>
  <c r="C357" i="9"/>
  <c r="C357" i="10"/>
  <c r="C357" i="12"/>
  <c r="C357" i="11"/>
  <c r="C357" i="32"/>
  <c r="C357" i="16"/>
  <c r="C357" i="52"/>
  <c r="Z55" i="11"/>
  <c r="Z56" i="11" s="1"/>
  <c r="D208" i="4"/>
  <c r="D208" i="14"/>
  <c r="D208" i="15"/>
  <c r="D208" i="3"/>
  <c r="D257" i="5"/>
  <c r="D257" i="6"/>
  <c r="D257" i="7"/>
  <c r="D257" i="8"/>
  <c r="D257" i="9"/>
  <c r="D257" i="10"/>
  <c r="D257" i="11"/>
  <c r="D257" i="12"/>
  <c r="D257" i="16"/>
  <c r="D257" i="32"/>
  <c r="D257" i="52"/>
  <c r="Y55" i="9"/>
  <c r="Y55" i="4"/>
  <c r="Y204" i="16"/>
  <c r="Y204" i="6"/>
  <c r="Y105" i="32"/>
  <c r="Y105" i="6"/>
  <c r="AA55" i="9"/>
  <c r="AA56" i="9" s="1"/>
  <c r="AA58" i="9" s="1"/>
  <c r="AA59" i="9" s="1"/>
  <c r="AA60" i="9" s="1"/>
  <c r="AA61" i="9" s="1"/>
  <c r="AA62" i="9" s="1"/>
  <c r="AA63" i="9" s="1"/>
  <c r="AA64" i="9" s="1"/>
  <c r="AA65" i="9" s="1"/>
  <c r="AA66" i="9" s="1"/>
  <c r="AA67" i="9" s="1"/>
  <c r="AA68" i="9" s="1"/>
  <c r="AA69" i="9" s="1"/>
  <c r="AA70" i="9" s="1"/>
  <c r="AA71" i="9" s="1"/>
  <c r="AA72" i="9" s="1"/>
  <c r="AA73" i="9" s="1"/>
  <c r="AA74" i="9" s="1"/>
  <c r="AA75" i="9" s="1"/>
  <c r="AA76" i="9" s="1"/>
  <c r="AA77" i="9" s="1"/>
  <c r="AA78" i="9" s="1"/>
  <c r="AA79" i="9" s="1"/>
  <c r="AA80" i="9" s="1"/>
  <c r="AA81" i="9" s="1"/>
  <c r="AA82" i="9" s="1"/>
  <c r="AA83" i="9" s="1"/>
  <c r="AA84" i="9" s="1"/>
  <c r="AA85" i="9" s="1"/>
  <c r="AA86" i="9" s="1"/>
  <c r="AA87" i="9" s="1"/>
  <c r="AA88" i="9" s="1"/>
  <c r="AA89" i="9" s="1"/>
  <c r="AA90" i="9" s="1"/>
  <c r="AA91" i="9" s="1"/>
  <c r="AA92" i="9" s="1"/>
  <c r="AA93" i="9" s="1"/>
  <c r="AA94" i="9" s="1"/>
  <c r="AA95" i="9" s="1"/>
  <c r="AA96" i="9" s="1"/>
  <c r="AA97" i="9" s="1"/>
  <c r="AA98" i="9" s="1"/>
  <c r="AA99" i="9" s="1"/>
  <c r="AA100" i="9" s="1"/>
  <c r="AA101" i="9" s="1"/>
  <c r="AA102" i="9" s="1"/>
  <c r="AA103" i="9" s="1"/>
  <c r="AA104" i="9" s="1"/>
  <c r="AA105" i="9" s="1"/>
  <c r="AA107" i="9" s="1"/>
  <c r="AA108" i="9" s="1"/>
  <c r="AA109" i="9" s="1"/>
  <c r="AA110" i="9" s="1"/>
  <c r="AA111" i="9" s="1"/>
  <c r="AA112" i="9" s="1"/>
  <c r="AA113" i="9" s="1"/>
  <c r="AA114" i="9" s="1"/>
  <c r="AA115" i="9" s="1"/>
  <c r="AA116" i="9" s="1"/>
  <c r="AA117" i="9" s="1"/>
  <c r="AA118" i="9" s="1"/>
  <c r="AA119" i="9" s="1"/>
  <c r="AA120" i="9" s="1"/>
  <c r="AA121" i="9" s="1"/>
  <c r="AA122" i="9" s="1"/>
  <c r="AA123" i="9" s="1"/>
  <c r="AA124" i="9" s="1"/>
  <c r="AA125" i="9" s="1"/>
  <c r="AA126" i="9" s="1"/>
  <c r="AA127" i="9" s="1"/>
  <c r="AA128" i="9" s="1"/>
  <c r="AA129" i="9" s="1"/>
  <c r="AA130" i="9" s="1"/>
  <c r="AA131" i="9" s="1"/>
  <c r="AA132" i="9" s="1"/>
  <c r="AA133" i="9" s="1"/>
  <c r="AA134" i="9" s="1"/>
  <c r="AA135" i="9" s="1"/>
  <c r="AA136" i="9" s="1"/>
  <c r="AA137" i="9" s="1"/>
  <c r="AA138" i="9" s="1"/>
  <c r="AA139" i="9" s="1"/>
  <c r="AA140" i="9" s="1"/>
  <c r="AA141" i="9" s="1"/>
  <c r="AA142" i="9" s="1"/>
  <c r="AA143" i="9" s="1"/>
  <c r="AA144" i="9" s="1"/>
  <c r="AA145" i="9" s="1"/>
  <c r="AA146" i="9" s="1"/>
  <c r="AA147" i="9" s="1"/>
  <c r="AA148" i="9" s="1"/>
  <c r="AA149" i="9" s="1"/>
  <c r="AA150" i="9" s="1"/>
  <c r="AA151" i="9" s="1"/>
  <c r="AA152" i="9" s="1"/>
  <c r="AA153" i="9" s="1"/>
  <c r="AA154" i="9" s="1"/>
  <c r="AA155" i="9" s="1"/>
  <c r="AA157" i="9" s="1"/>
  <c r="AA158" i="9" s="1"/>
  <c r="AA159" i="9" s="1"/>
  <c r="AA160" i="9" s="1"/>
  <c r="AA161" i="9" s="1"/>
  <c r="AA162" i="9" s="1"/>
  <c r="AA163" i="9" s="1"/>
  <c r="AA164" i="9" s="1"/>
  <c r="AA165" i="9" s="1"/>
  <c r="AA166" i="9" s="1"/>
  <c r="AA167" i="9" s="1"/>
  <c r="AA168" i="9" s="1"/>
  <c r="AA169" i="9" s="1"/>
  <c r="AA170" i="9" s="1"/>
  <c r="AA171" i="9" s="1"/>
  <c r="AA172" i="9" s="1"/>
  <c r="AA173" i="9" s="1"/>
  <c r="AA174" i="9" s="1"/>
  <c r="AA175" i="9" s="1"/>
  <c r="AA176" i="9" s="1"/>
  <c r="AA177" i="9" s="1"/>
  <c r="AA178" i="9" s="1"/>
  <c r="AA179" i="9" s="1"/>
  <c r="AA180" i="9" s="1"/>
  <c r="AA181" i="9" s="1"/>
  <c r="AA182" i="9" s="1"/>
  <c r="AA183" i="9" s="1"/>
  <c r="AA184" i="9" s="1"/>
  <c r="AA185" i="9" s="1"/>
  <c r="AA186" i="9" s="1"/>
  <c r="AA187" i="9" s="1"/>
  <c r="AA188" i="9" s="1"/>
  <c r="AA189" i="9" s="1"/>
  <c r="AA190" i="9" s="1"/>
  <c r="AA191" i="9" s="1"/>
  <c r="AA192" i="9" s="1"/>
  <c r="AA193" i="9" s="1"/>
  <c r="AA194" i="9" s="1"/>
  <c r="AA195" i="9" s="1"/>
  <c r="AA196" i="9" s="1"/>
  <c r="AA197" i="9" s="1"/>
  <c r="AA198" i="9" s="1"/>
  <c r="AA199" i="9" s="1"/>
  <c r="AA200" i="9" s="1"/>
  <c r="AA201" i="9" s="1"/>
  <c r="AA202" i="9" s="1"/>
  <c r="AA203" i="9" s="1"/>
  <c r="AA204" i="9" s="1"/>
  <c r="AA205" i="9" s="1"/>
  <c r="Y456" i="16"/>
  <c r="Y155" i="5"/>
  <c r="Z155" i="12"/>
  <c r="Y355" i="9"/>
  <c r="Z355" i="12"/>
  <c r="Z356" i="12" s="1"/>
  <c r="D356" i="9"/>
  <c r="D356" i="10"/>
  <c r="D356" i="11"/>
  <c r="D356" i="12"/>
  <c r="D356" i="32"/>
  <c r="D356" i="52"/>
  <c r="D356" i="16"/>
  <c r="Y256" i="7"/>
  <c r="Z204" i="6"/>
  <c r="Z256" i="16"/>
  <c r="Z257" i="16" s="1"/>
  <c r="Y204" i="7"/>
  <c r="Z56" i="14"/>
  <c r="B457" i="9"/>
  <c r="Y457" i="9" s="1"/>
  <c r="B457" i="10"/>
  <c r="Y457" i="10" s="1"/>
  <c r="B457" i="11"/>
  <c r="Y457" i="11" s="1"/>
  <c r="B457" i="12"/>
  <c r="Y457" i="12" s="1"/>
  <c r="B457" i="32"/>
  <c r="Y457" i="32" s="1"/>
  <c r="B457" i="16"/>
  <c r="Y457" i="16" s="1"/>
  <c r="B457" i="52"/>
  <c r="Z457" i="52" s="1"/>
  <c r="Y257" i="7"/>
  <c r="Z56" i="16"/>
  <c r="Y204" i="12"/>
  <c r="Y155" i="3"/>
  <c r="Z208" i="3"/>
  <c r="Z55" i="3"/>
  <c r="Z56" i="3" s="1"/>
  <c r="Z257" i="12"/>
  <c r="Z105" i="7"/>
  <c r="Z155" i="4"/>
  <c r="Z156" i="4" s="1"/>
  <c r="Z204" i="16"/>
  <c r="Y204" i="11"/>
  <c r="Y155" i="15"/>
  <c r="AA55" i="12"/>
  <c r="AA56" i="12" s="1"/>
  <c r="AA58" i="12" s="1"/>
  <c r="AA59" i="12" s="1"/>
  <c r="AA60" i="12" s="1"/>
  <c r="AA61" i="12" s="1"/>
  <c r="AA62" i="12" s="1"/>
  <c r="AA63" i="12" s="1"/>
  <c r="AA64" i="12" s="1"/>
  <c r="AA65" i="12" s="1"/>
  <c r="AA66" i="12" s="1"/>
  <c r="AA67" i="12" s="1"/>
  <c r="AA68" i="12" s="1"/>
  <c r="AA69" i="12" s="1"/>
  <c r="AA70" i="12" s="1"/>
  <c r="AA71" i="12" s="1"/>
  <c r="AA72" i="12" s="1"/>
  <c r="AA73" i="12" s="1"/>
  <c r="AA74" i="12" s="1"/>
  <c r="AA75" i="12" s="1"/>
  <c r="AA76" i="12" s="1"/>
  <c r="AA77" i="12" s="1"/>
  <c r="AA78" i="12" s="1"/>
  <c r="AA79" i="12" s="1"/>
  <c r="AA80" i="12" s="1"/>
  <c r="AA81" i="12" s="1"/>
  <c r="AA82" i="12" s="1"/>
  <c r="AA83" i="12" s="1"/>
  <c r="AA84" i="12" s="1"/>
  <c r="AA85" i="12" s="1"/>
  <c r="AA86" i="12" s="1"/>
  <c r="AA87" i="12" s="1"/>
  <c r="AA88" i="12" s="1"/>
  <c r="AA89" i="12" s="1"/>
  <c r="AA90" i="12" s="1"/>
  <c r="AA91" i="12" s="1"/>
  <c r="AA92" i="12" s="1"/>
  <c r="AA93" i="12" s="1"/>
  <c r="AA94" i="12" s="1"/>
  <c r="AA95" i="12" s="1"/>
  <c r="AA96" i="12" s="1"/>
  <c r="AA97" i="12" s="1"/>
  <c r="AA98" i="12" s="1"/>
  <c r="AA99" i="12" s="1"/>
  <c r="AA100" i="12" s="1"/>
  <c r="AA101" i="12" s="1"/>
  <c r="AA102" i="12" s="1"/>
  <c r="AA103" i="12" s="1"/>
  <c r="AA104" i="12" s="1"/>
  <c r="AA105" i="12" s="1"/>
  <c r="AA107" i="12" s="1"/>
  <c r="AA108" i="12" s="1"/>
  <c r="AA109" i="12" s="1"/>
  <c r="AA110" i="12" s="1"/>
  <c r="AA111" i="12" s="1"/>
  <c r="AA112" i="12" s="1"/>
  <c r="AA113" i="12" s="1"/>
  <c r="AA114" i="12" s="1"/>
  <c r="AA115" i="12" s="1"/>
  <c r="AA116" i="12" s="1"/>
  <c r="AA117" i="12" s="1"/>
  <c r="AA118" i="12" s="1"/>
  <c r="AA119" i="12" s="1"/>
  <c r="AA120" i="12" s="1"/>
  <c r="AA121" i="12" s="1"/>
  <c r="AA122" i="12" s="1"/>
  <c r="AA123" i="12" s="1"/>
  <c r="AA124" i="12" s="1"/>
  <c r="AA125" i="12" s="1"/>
  <c r="AA126" i="12" s="1"/>
  <c r="AA127" i="12" s="1"/>
  <c r="AA128" i="12" s="1"/>
  <c r="AA129" i="12" s="1"/>
  <c r="AA130" i="12" s="1"/>
  <c r="AA131" i="12" s="1"/>
  <c r="AA132" i="12" s="1"/>
  <c r="AA133" i="12" s="1"/>
  <c r="AA134" i="12" s="1"/>
  <c r="AA135" i="12" s="1"/>
  <c r="AA136" i="12" s="1"/>
  <c r="AA137" i="12" s="1"/>
  <c r="AA138" i="12" s="1"/>
  <c r="AA139" i="12" s="1"/>
  <c r="AA140" i="12" s="1"/>
  <c r="AA141" i="12" s="1"/>
  <c r="AA142" i="12" s="1"/>
  <c r="AA143" i="12" s="1"/>
  <c r="AA144" i="12" s="1"/>
  <c r="AA145" i="12" s="1"/>
  <c r="AA146" i="12" s="1"/>
  <c r="AA147" i="12" s="1"/>
  <c r="AA148" i="12" s="1"/>
  <c r="AA149" i="12" s="1"/>
  <c r="AA150" i="12" s="1"/>
  <c r="AA151" i="12" s="1"/>
  <c r="AA152" i="12" s="1"/>
  <c r="AA153" i="12" s="1"/>
  <c r="AA154" i="12" s="1"/>
  <c r="AA155" i="12" s="1"/>
  <c r="AA157" i="12" s="1"/>
  <c r="AA158" i="12" s="1"/>
  <c r="AA159" i="12" s="1"/>
  <c r="AA160" i="12" s="1"/>
  <c r="AA161" i="12" s="1"/>
  <c r="AA162" i="12" s="1"/>
  <c r="AA163" i="12" s="1"/>
  <c r="AA164" i="12" s="1"/>
  <c r="AA165" i="12" s="1"/>
  <c r="AA166" i="12" s="1"/>
  <c r="AA167" i="12" s="1"/>
  <c r="AA168" i="12" s="1"/>
  <c r="AA169" i="12" s="1"/>
  <c r="AA170" i="12" s="1"/>
  <c r="AA171" i="12" s="1"/>
  <c r="AA172" i="12" s="1"/>
  <c r="AA173" i="12" s="1"/>
  <c r="AA174" i="12" s="1"/>
  <c r="AA175" i="12" s="1"/>
  <c r="AA176" i="12" s="1"/>
  <c r="AA177" i="12" s="1"/>
  <c r="AA178" i="12" s="1"/>
  <c r="AA179" i="12" s="1"/>
  <c r="AA180" i="12" s="1"/>
  <c r="AA181" i="12" s="1"/>
  <c r="AA182" i="12" s="1"/>
  <c r="AA183" i="12" s="1"/>
  <c r="AA184" i="12" s="1"/>
  <c r="AA185" i="12" s="1"/>
  <c r="AA186" i="12" s="1"/>
  <c r="AA187" i="12" s="1"/>
  <c r="AA188" i="12" s="1"/>
  <c r="AA189" i="12" s="1"/>
  <c r="AA190" i="12" s="1"/>
  <c r="AA191" i="12" s="1"/>
  <c r="AA192" i="12" s="1"/>
  <c r="AA193" i="12" s="1"/>
  <c r="AA194" i="12" s="1"/>
  <c r="AA195" i="12" s="1"/>
  <c r="AA196" i="12" s="1"/>
  <c r="AA197" i="12" s="1"/>
  <c r="AA198" i="12" s="1"/>
  <c r="AA199" i="12" s="1"/>
  <c r="AA200" i="12" s="1"/>
  <c r="AA201" i="12" s="1"/>
  <c r="AA202" i="12" s="1"/>
  <c r="AA203" i="12" s="1"/>
  <c r="AA204" i="12" s="1"/>
  <c r="Z55" i="12"/>
  <c r="Z56" i="12" s="1"/>
  <c r="Z105" i="12"/>
  <c r="Y456" i="32"/>
  <c r="AA55" i="14"/>
  <c r="AA56" i="14" s="1"/>
  <c r="AA58" i="14" s="1"/>
  <c r="AA59" i="14" s="1"/>
  <c r="AA60" i="14" s="1"/>
  <c r="AA61" i="14" s="1"/>
  <c r="AA62" i="14" s="1"/>
  <c r="AA63" i="14" s="1"/>
  <c r="AA64" i="14" s="1"/>
  <c r="AA65" i="14" s="1"/>
  <c r="AA66" i="14" s="1"/>
  <c r="AA67" i="14" s="1"/>
  <c r="AA68" i="14" s="1"/>
  <c r="AA69" i="14" s="1"/>
  <c r="AA70" i="14" s="1"/>
  <c r="AA71" i="14" s="1"/>
  <c r="AA72" i="14" s="1"/>
  <c r="AA73" i="14" s="1"/>
  <c r="AA74" i="14" s="1"/>
  <c r="AA75" i="14" s="1"/>
  <c r="AA76" i="14" s="1"/>
  <c r="AA77" i="14" s="1"/>
  <c r="AA78" i="14" s="1"/>
  <c r="AA79" i="14" s="1"/>
  <c r="AA80" i="14" s="1"/>
  <c r="AA81" i="14" s="1"/>
  <c r="AA82" i="14" s="1"/>
  <c r="AA83" i="14" s="1"/>
  <c r="AA84" i="14" s="1"/>
  <c r="AA85" i="14" s="1"/>
  <c r="AA86" i="14" s="1"/>
  <c r="AA87" i="14" s="1"/>
  <c r="AA88" i="14" s="1"/>
  <c r="AA89" i="14" s="1"/>
  <c r="AA90" i="14" s="1"/>
  <c r="AA91" i="14" s="1"/>
  <c r="AA92" i="14" s="1"/>
  <c r="AA93" i="14" s="1"/>
  <c r="AA94" i="14" s="1"/>
  <c r="AA95" i="14" s="1"/>
  <c r="AA96" i="14" s="1"/>
  <c r="AA97" i="14" s="1"/>
  <c r="AA98" i="14" s="1"/>
  <c r="AA99" i="14" s="1"/>
  <c r="AA100" i="14" s="1"/>
  <c r="AA101" i="14" s="1"/>
  <c r="AA102" i="14" s="1"/>
  <c r="AA103" i="14" s="1"/>
  <c r="AA104" i="14" s="1"/>
  <c r="AA105" i="14" s="1"/>
  <c r="AA106" i="14" s="1"/>
  <c r="AA108" i="14" s="1"/>
  <c r="AA109" i="14" s="1"/>
  <c r="AA110" i="14" s="1"/>
  <c r="AA111" i="14" s="1"/>
  <c r="AA112" i="14" s="1"/>
  <c r="AA113" i="14" s="1"/>
  <c r="AA114" i="14" s="1"/>
  <c r="AA115" i="14" s="1"/>
  <c r="AA116" i="14" s="1"/>
  <c r="AA117" i="14" s="1"/>
  <c r="AA118" i="14" s="1"/>
  <c r="AA119" i="14" s="1"/>
  <c r="AA120" i="14" s="1"/>
  <c r="AA121" i="14" s="1"/>
  <c r="AA122" i="14" s="1"/>
  <c r="AA123" i="14" s="1"/>
  <c r="AA124" i="14" s="1"/>
  <c r="AA125" i="14" s="1"/>
  <c r="AA126" i="14" s="1"/>
  <c r="AA127" i="14" s="1"/>
  <c r="AA128" i="14" s="1"/>
  <c r="AA129" i="14" s="1"/>
  <c r="AA130" i="14" s="1"/>
  <c r="AA131" i="14" s="1"/>
  <c r="AA132" i="14" s="1"/>
  <c r="AA133" i="14" s="1"/>
  <c r="AA134" i="14" s="1"/>
  <c r="AA135" i="14" s="1"/>
  <c r="AA136" i="14" s="1"/>
  <c r="AA137" i="14" s="1"/>
  <c r="AA138" i="14" s="1"/>
  <c r="AA139" i="14" s="1"/>
  <c r="AA140" i="14" s="1"/>
  <c r="AA141" i="14" s="1"/>
  <c r="AA142" i="14" s="1"/>
  <c r="AA143" i="14" s="1"/>
  <c r="AA144" i="14" s="1"/>
  <c r="AA145" i="14" s="1"/>
  <c r="AA146" i="14" s="1"/>
  <c r="AA147" i="14" s="1"/>
  <c r="AA148" i="14" s="1"/>
  <c r="AA149" i="14" s="1"/>
  <c r="AA150" i="14" s="1"/>
  <c r="AA151" i="14" s="1"/>
  <c r="AA152" i="14" s="1"/>
  <c r="AA153" i="14" s="1"/>
  <c r="AA154" i="14" s="1"/>
  <c r="AA155" i="14" s="1"/>
  <c r="AA156" i="14" s="1"/>
  <c r="Y355" i="32"/>
  <c r="Y256" i="6"/>
  <c r="Z105" i="32"/>
  <c r="Z355" i="52"/>
  <c r="Z356" i="52" s="1"/>
  <c r="K451" i="18"/>
  <c r="C458" i="10"/>
  <c r="C458" i="9"/>
  <c r="C458" i="11"/>
  <c r="C458" i="12"/>
  <c r="C458" i="32"/>
  <c r="C458" i="16"/>
  <c r="C458" i="52"/>
  <c r="Z205" i="9"/>
  <c r="Z457" i="9"/>
  <c r="Y55" i="32"/>
  <c r="AA55" i="32"/>
  <c r="Z208" i="14"/>
  <c r="Z257" i="11"/>
  <c r="B156" i="4"/>
  <c r="B156" i="14"/>
  <c r="B156" i="15"/>
  <c r="B156" i="3"/>
  <c r="Z156" i="3" s="1"/>
  <c r="B205" i="5"/>
  <c r="B205" i="6"/>
  <c r="B205" i="8"/>
  <c r="B205" i="7"/>
  <c r="Z205" i="7" s="1"/>
  <c r="B205" i="9"/>
  <c r="B205" i="10"/>
  <c r="B205" i="11"/>
  <c r="B205" i="12"/>
  <c r="Z205" i="12" s="1"/>
  <c r="B205" i="16"/>
  <c r="B205" i="32"/>
  <c r="B205" i="52"/>
  <c r="Y156" i="4" s="1"/>
  <c r="Z256" i="10"/>
  <c r="Z257" i="10" s="1"/>
  <c r="AA56" i="6"/>
  <c r="AA58" i="6" s="1"/>
  <c r="AA59" i="6" s="1"/>
  <c r="AA60" i="6" s="1"/>
  <c r="AA61" i="6" s="1"/>
  <c r="AA62" i="6" s="1"/>
  <c r="AA63" i="6" s="1"/>
  <c r="AA64" i="6" s="1"/>
  <c r="AA65" i="6" s="1"/>
  <c r="AA66" i="6" s="1"/>
  <c r="AA67" i="6" s="1"/>
  <c r="AA68" i="6" s="1"/>
  <c r="AA69" i="6" s="1"/>
  <c r="AA70" i="6" s="1"/>
  <c r="AA71" i="6" s="1"/>
  <c r="AA72" i="6" s="1"/>
  <c r="AA73" i="6" s="1"/>
  <c r="AA74" i="6" s="1"/>
  <c r="AA75" i="6" s="1"/>
  <c r="AA76" i="6" s="1"/>
  <c r="AA77" i="6" s="1"/>
  <c r="AA78" i="6" s="1"/>
  <c r="AA79" i="6" s="1"/>
  <c r="AA80" i="6" s="1"/>
  <c r="AA81" i="6" s="1"/>
  <c r="AA82" i="6" s="1"/>
  <c r="AA83" i="6" s="1"/>
  <c r="AA84" i="6" s="1"/>
  <c r="AA85" i="6" s="1"/>
  <c r="AA86" i="6" s="1"/>
  <c r="AA87" i="6" s="1"/>
  <c r="AA88" i="6" s="1"/>
  <c r="AA89" i="6" s="1"/>
  <c r="AA90" i="6" s="1"/>
  <c r="AA91" i="6" s="1"/>
  <c r="AA92" i="6" s="1"/>
  <c r="AA93" i="6" s="1"/>
  <c r="AA94" i="6" s="1"/>
  <c r="AA95" i="6" s="1"/>
  <c r="AA96" i="6" s="1"/>
  <c r="AA97" i="6" s="1"/>
  <c r="AA98" i="6" s="1"/>
  <c r="AA99" i="6" s="1"/>
  <c r="AA100" i="6" s="1"/>
  <c r="AA101" i="6" s="1"/>
  <c r="AA102" i="6" s="1"/>
  <c r="AA103" i="6" s="1"/>
  <c r="AA104" i="6" s="1"/>
  <c r="AA105" i="6" s="1"/>
  <c r="AA107" i="6" s="1"/>
  <c r="AA108" i="6" s="1"/>
  <c r="AA109" i="6" s="1"/>
  <c r="AA110" i="6" s="1"/>
  <c r="AA111" i="6" s="1"/>
  <c r="AA112" i="6" s="1"/>
  <c r="AA113" i="6" s="1"/>
  <c r="AA114" i="6" s="1"/>
  <c r="AA115" i="6" s="1"/>
  <c r="AA116" i="6" s="1"/>
  <c r="AA117" i="6" s="1"/>
  <c r="AA118" i="6" s="1"/>
  <c r="AA119" i="6" s="1"/>
  <c r="AA120" i="6" s="1"/>
  <c r="AA121" i="6" s="1"/>
  <c r="AA122" i="6" s="1"/>
  <c r="AA123" i="6" s="1"/>
  <c r="AA124" i="6" s="1"/>
  <c r="AA125" i="6" s="1"/>
  <c r="AA126" i="6" s="1"/>
  <c r="AA127" i="6" s="1"/>
  <c r="AA128" i="6" s="1"/>
  <c r="AA129" i="6" s="1"/>
  <c r="AA130" i="6" s="1"/>
  <c r="AA131" i="6" s="1"/>
  <c r="AA132" i="6" s="1"/>
  <c r="AA133" i="6" s="1"/>
  <c r="AA134" i="6" s="1"/>
  <c r="AA135" i="6" s="1"/>
  <c r="AA136" i="6" s="1"/>
  <c r="AA137" i="6" s="1"/>
  <c r="AA138" i="6" s="1"/>
  <c r="AA139" i="6" s="1"/>
  <c r="AA140" i="6" s="1"/>
  <c r="AA141" i="6" s="1"/>
  <c r="AA142" i="6" s="1"/>
  <c r="AA143" i="6" s="1"/>
  <c r="AA144" i="6" s="1"/>
  <c r="AA145" i="6" s="1"/>
  <c r="AA146" i="6" s="1"/>
  <c r="AA147" i="6" s="1"/>
  <c r="AA148" i="6" s="1"/>
  <c r="AA149" i="6" s="1"/>
  <c r="AA150" i="6" s="1"/>
  <c r="AA151" i="6" s="1"/>
  <c r="AA152" i="6" s="1"/>
  <c r="AA153" i="6" s="1"/>
  <c r="AA154" i="6" s="1"/>
  <c r="AA155" i="6" s="1"/>
  <c r="AA157" i="6" s="1"/>
  <c r="AA158" i="6" s="1"/>
  <c r="AA159" i="6" s="1"/>
  <c r="AA160" i="6" s="1"/>
  <c r="AA161" i="6" s="1"/>
  <c r="AA162" i="6" s="1"/>
  <c r="AA163" i="6" s="1"/>
  <c r="AA164" i="6" s="1"/>
  <c r="AA165" i="6" s="1"/>
  <c r="AA166" i="6" s="1"/>
  <c r="AA167" i="6" s="1"/>
  <c r="AA168" i="6" s="1"/>
  <c r="AA169" i="6" s="1"/>
  <c r="AA170" i="6" s="1"/>
  <c r="AA171" i="6" s="1"/>
  <c r="AA172" i="6" s="1"/>
  <c r="AA173" i="6" s="1"/>
  <c r="AA174" i="6" s="1"/>
  <c r="AA175" i="6" s="1"/>
  <c r="AA176" i="6" s="1"/>
  <c r="AA177" i="6" s="1"/>
  <c r="AA178" i="6" s="1"/>
  <c r="AA179" i="6" s="1"/>
  <c r="AA180" i="6" s="1"/>
  <c r="AA181" i="6" s="1"/>
  <c r="AA182" i="6" s="1"/>
  <c r="AA183" i="6" s="1"/>
  <c r="AA184" i="6" s="1"/>
  <c r="AA185" i="6" s="1"/>
  <c r="AA186" i="6" s="1"/>
  <c r="AA187" i="6" s="1"/>
  <c r="AA188" i="6" s="1"/>
  <c r="AA189" i="6" s="1"/>
  <c r="AA190" i="6" s="1"/>
  <c r="AA191" i="6" s="1"/>
  <c r="AA192" i="6" s="1"/>
  <c r="AA193" i="6" s="1"/>
  <c r="AA194" i="6" s="1"/>
  <c r="AA195" i="6" s="1"/>
  <c r="AA196" i="6" s="1"/>
  <c r="AA197" i="6" s="1"/>
  <c r="AA198" i="6" s="1"/>
  <c r="AA199" i="6" s="1"/>
  <c r="AA200" i="6" s="1"/>
  <c r="AA201" i="6" s="1"/>
  <c r="AA202" i="6" s="1"/>
  <c r="AA203" i="6" s="1"/>
  <c r="AA204" i="6" s="1"/>
  <c r="AA205" i="6" s="1"/>
  <c r="Z355" i="9"/>
  <c r="Z356" i="9" s="1"/>
  <c r="Y55" i="6"/>
  <c r="AA55" i="7"/>
  <c r="AA56" i="7" s="1"/>
  <c r="AA58" i="7" s="1"/>
  <c r="AA59" i="7" s="1"/>
  <c r="AA60" i="7" s="1"/>
  <c r="AA61" i="7" s="1"/>
  <c r="AA62" i="7" s="1"/>
  <c r="AA63" i="7" s="1"/>
  <c r="AA64" i="7" s="1"/>
  <c r="AA65" i="7" s="1"/>
  <c r="AA66" i="7" s="1"/>
  <c r="AA67" i="7" s="1"/>
  <c r="AA68" i="7" s="1"/>
  <c r="AA69" i="7" s="1"/>
  <c r="AA70" i="7" s="1"/>
  <c r="AA71" i="7" s="1"/>
  <c r="AA72" i="7" s="1"/>
  <c r="AA73" i="7" s="1"/>
  <c r="AA74" i="7" s="1"/>
  <c r="AA75" i="7" s="1"/>
  <c r="AA76" i="7" s="1"/>
  <c r="AA77" i="7" s="1"/>
  <c r="AA78" i="7" s="1"/>
  <c r="AA79" i="7" s="1"/>
  <c r="AA80" i="7" s="1"/>
  <c r="AA81" i="7" s="1"/>
  <c r="AA82" i="7" s="1"/>
  <c r="AA83" i="7" s="1"/>
  <c r="AA84" i="7" s="1"/>
  <c r="AA85" i="7" s="1"/>
  <c r="AA86" i="7" s="1"/>
  <c r="AA87" i="7" s="1"/>
  <c r="AA88" i="7" s="1"/>
  <c r="AA89" i="7" s="1"/>
  <c r="AA90" i="7" s="1"/>
  <c r="AA91" i="7" s="1"/>
  <c r="AA92" i="7" s="1"/>
  <c r="AA93" i="7" s="1"/>
  <c r="AA94" i="7" s="1"/>
  <c r="AA95" i="7" s="1"/>
  <c r="AA96" i="7" s="1"/>
  <c r="AA97" i="7" s="1"/>
  <c r="AA98" i="7" s="1"/>
  <c r="AA99" i="7" s="1"/>
  <c r="AA100" i="7" s="1"/>
  <c r="AA101" i="7" s="1"/>
  <c r="AA102" i="7" s="1"/>
  <c r="AA103" i="7" s="1"/>
  <c r="AA104" i="7" s="1"/>
  <c r="AA105" i="7" s="1"/>
  <c r="AA107" i="7" s="1"/>
  <c r="AA108" i="7" s="1"/>
  <c r="AA109" i="7" s="1"/>
  <c r="AA110" i="7" s="1"/>
  <c r="AA111" i="7" s="1"/>
  <c r="AA112" i="7" s="1"/>
  <c r="AA113" i="7" s="1"/>
  <c r="AA114" i="7" s="1"/>
  <c r="AA115" i="7" s="1"/>
  <c r="AA116" i="7" s="1"/>
  <c r="AA117" i="7" s="1"/>
  <c r="AA118" i="7" s="1"/>
  <c r="AA119" i="7" s="1"/>
  <c r="AA120" i="7" s="1"/>
  <c r="AA121" i="7" s="1"/>
  <c r="AA122" i="7" s="1"/>
  <c r="AA123" i="7" s="1"/>
  <c r="AA124" i="7" s="1"/>
  <c r="AA125" i="7" s="1"/>
  <c r="AA126" i="7" s="1"/>
  <c r="AA127" i="7" s="1"/>
  <c r="AA128" i="7" s="1"/>
  <c r="AA129" i="7" s="1"/>
  <c r="AA130" i="7" s="1"/>
  <c r="AA131" i="7" s="1"/>
  <c r="AA132" i="7" s="1"/>
  <c r="AA133" i="7" s="1"/>
  <c r="AA134" i="7" s="1"/>
  <c r="AA135" i="7" s="1"/>
  <c r="AA136" i="7" s="1"/>
  <c r="AA137" i="7" s="1"/>
  <c r="AA138" i="7" s="1"/>
  <c r="AA139" i="7" s="1"/>
  <c r="AA140" i="7" s="1"/>
  <c r="AA141" i="7" s="1"/>
  <c r="AA142" i="7" s="1"/>
  <c r="AA143" i="7" s="1"/>
  <c r="AA144" i="7" s="1"/>
  <c r="AA145" i="7" s="1"/>
  <c r="AA146" i="7" s="1"/>
  <c r="AA147" i="7" s="1"/>
  <c r="AA148" i="7" s="1"/>
  <c r="AA149" i="7" s="1"/>
  <c r="AA150" i="7" s="1"/>
  <c r="AA151" i="7" s="1"/>
  <c r="AA152" i="7" s="1"/>
  <c r="AA153" i="7" s="1"/>
  <c r="AA154" i="7" s="1"/>
  <c r="AA155" i="7" s="1"/>
  <c r="AA157" i="7" s="1"/>
  <c r="AA158" i="7" s="1"/>
  <c r="AA159" i="7" s="1"/>
  <c r="AA160" i="7" s="1"/>
  <c r="AA161" i="7" s="1"/>
  <c r="AA162" i="7" s="1"/>
  <c r="AA163" i="7" s="1"/>
  <c r="AA164" i="7" s="1"/>
  <c r="AA165" i="7" s="1"/>
  <c r="AA166" i="7" s="1"/>
  <c r="AA167" i="7" s="1"/>
  <c r="AA168" i="7" s="1"/>
  <c r="AA169" i="7" s="1"/>
  <c r="AA170" i="7" s="1"/>
  <c r="AA171" i="7" s="1"/>
  <c r="AA172" i="7" s="1"/>
  <c r="AA173" i="7" s="1"/>
  <c r="AA174" i="7" s="1"/>
  <c r="AA175" i="7" s="1"/>
  <c r="AA176" i="7" s="1"/>
  <c r="AA177" i="7" s="1"/>
  <c r="AA178" i="7" s="1"/>
  <c r="AA179" i="7" s="1"/>
  <c r="AA180" i="7" s="1"/>
  <c r="AA181" i="7" s="1"/>
  <c r="AA182" i="7" s="1"/>
  <c r="AA183" i="7" s="1"/>
  <c r="AA184" i="7" s="1"/>
  <c r="AA185" i="7" s="1"/>
  <c r="AA186" i="7" s="1"/>
  <c r="AA187" i="7" s="1"/>
  <c r="AA188" i="7" s="1"/>
  <c r="AA189" i="7" s="1"/>
  <c r="AA190" i="7" s="1"/>
  <c r="AA191" i="7" s="1"/>
  <c r="AA192" i="7" s="1"/>
  <c r="AA193" i="7" s="1"/>
  <c r="AA194" i="7" s="1"/>
  <c r="AA195" i="7" s="1"/>
  <c r="AA196" i="7" s="1"/>
  <c r="AA197" i="7" s="1"/>
  <c r="AA198" i="7" s="1"/>
  <c r="AA199" i="7" s="1"/>
  <c r="AA200" i="7" s="1"/>
  <c r="AA201" i="7" s="1"/>
  <c r="AA202" i="7" s="1"/>
  <c r="AA203" i="7" s="1"/>
  <c r="AA204" i="7" s="1"/>
  <c r="AA205" i="7" s="1"/>
  <c r="AA55" i="11"/>
  <c r="AA56" i="11" s="1"/>
  <c r="AA58" i="11" s="1"/>
  <c r="AA59" i="11" s="1"/>
  <c r="AA60" i="11" s="1"/>
  <c r="AA61" i="11" s="1"/>
  <c r="AA62" i="11" s="1"/>
  <c r="AA63" i="11" s="1"/>
  <c r="AA64" i="11" s="1"/>
  <c r="AA65" i="11" s="1"/>
  <c r="AA66" i="11" s="1"/>
  <c r="AA67" i="11" s="1"/>
  <c r="AA68" i="11" s="1"/>
  <c r="AA69" i="11" s="1"/>
  <c r="AA70" i="11" s="1"/>
  <c r="AA71" i="11" s="1"/>
  <c r="AA72" i="11" s="1"/>
  <c r="AA73" i="11" s="1"/>
  <c r="AA74" i="11" s="1"/>
  <c r="AA75" i="11" s="1"/>
  <c r="AA76" i="11" s="1"/>
  <c r="AA77" i="11" s="1"/>
  <c r="AA78" i="11" s="1"/>
  <c r="AA79" i="11" s="1"/>
  <c r="AA80" i="11" s="1"/>
  <c r="AA81" i="11" s="1"/>
  <c r="AA82" i="11" s="1"/>
  <c r="AA83" i="11" s="1"/>
  <c r="AA84" i="11" s="1"/>
  <c r="AA85" i="11" s="1"/>
  <c r="AA86" i="11" s="1"/>
  <c r="AA87" i="11" s="1"/>
  <c r="AA88" i="11" s="1"/>
  <c r="AA89" i="11" s="1"/>
  <c r="AA90" i="11" s="1"/>
  <c r="AA91" i="11" s="1"/>
  <c r="AA92" i="11" s="1"/>
  <c r="AA93" i="11" s="1"/>
  <c r="AA94" i="11" s="1"/>
  <c r="AA95" i="11" s="1"/>
  <c r="AA96" i="11" s="1"/>
  <c r="AA97" i="11" s="1"/>
  <c r="AA98" i="11" s="1"/>
  <c r="AA99" i="11" s="1"/>
  <c r="AA100" i="11" s="1"/>
  <c r="AA101" i="11" s="1"/>
  <c r="AA102" i="11" s="1"/>
  <c r="AA103" i="11" s="1"/>
  <c r="AA104" i="11" s="1"/>
  <c r="AA105" i="11" s="1"/>
  <c r="AA107" i="11" s="1"/>
  <c r="AA108" i="11" s="1"/>
  <c r="AA109" i="11" s="1"/>
  <c r="AA110" i="11" s="1"/>
  <c r="AA111" i="11" s="1"/>
  <c r="AA112" i="11" s="1"/>
  <c r="AA113" i="11" s="1"/>
  <c r="AA114" i="11" s="1"/>
  <c r="AA115" i="11" s="1"/>
  <c r="AA116" i="11" s="1"/>
  <c r="AA117" i="11" s="1"/>
  <c r="AA118" i="11" s="1"/>
  <c r="AA119" i="11" s="1"/>
  <c r="AA120" i="11" s="1"/>
  <c r="AA121" i="11" s="1"/>
  <c r="AA122" i="11" s="1"/>
  <c r="AA123" i="11" s="1"/>
  <c r="AA124" i="11" s="1"/>
  <c r="AA125" i="11" s="1"/>
  <c r="AA126" i="11" s="1"/>
  <c r="AA127" i="11" s="1"/>
  <c r="AA128" i="11" s="1"/>
  <c r="AA129" i="11" s="1"/>
  <c r="AA130" i="11" s="1"/>
  <c r="AA131" i="11" s="1"/>
  <c r="AA132" i="11" s="1"/>
  <c r="AA133" i="11" s="1"/>
  <c r="AA134" i="11" s="1"/>
  <c r="AA135" i="11" s="1"/>
  <c r="AA136" i="11" s="1"/>
  <c r="AA137" i="11" s="1"/>
  <c r="AA138" i="11" s="1"/>
  <c r="AA139" i="11" s="1"/>
  <c r="AA140" i="11" s="1"/>
  <c r="AA141" i="11" s="1"/>
  <c r="AA142" i="11" s="1"/>
  <c r="AA143" i="11" s="1"/>
  <c r="AA144" i="11" s="1"/>
  <c r="AA145" i="11" s="1"/>
  <c r="AA146" i="11" s="1"/>
  <c r="AA147" i="11" s="1"/>
  <c r="AA148" i="11" s="1"/>
  <c r="AA149" i="11" s="1"/>
  <c r="AA150" i="11" s="1"/>
  <c r="AA151" i="11" s="1"/>
  <c r="AA152" i="11" s="1"/>
  <c r="AA153" i="11" s="1"/>
  <c r="AA154" i="11" s="1"/>
  <c r="AA155" i="11" s="1"/>
  <c r="AA157" i="11" s="1"/>
  <c r="AA158" i="11" s="1"/>
  <c r="AA159" i="11" s="1"/>
  <c r="AA160" i="11" s="1"/>
  <c r="AA161" i="11" s="1"/>
  <c r="AA162" i="11" s="1"/>
  <c r="AA163" i="11" s="1"/>
  <c r="AA164" i="11" s="1"/>
  <c r="AA165" i="11" s="1"/>
  <c r="AA166" i="11" s="1"/>
  <c r="AA167" i="11" s="1"/>
  <c r="AA168" i="11" s="1"/>
  <c r="AA169" i="11" s="1"/>
  <c r="AA170" i="11" s="1"/>
  <c r="AA171" i="11" s="1"/>
  <c r="AA172" i="11" s="1"/>
  <c r="AA173" i="11" s="1"/>
  <c r="AA174" i="11" s="1"/>
  <c r="AA175" i="11" s="1"/>
  <c r="AA176" i="11" s="1"/>
  <c r="AA177" i="11" s="1"/>
  <c r="AA178" i="11" s="1"/>
  <c r="AA179" i="11" s="1"/>
  <c r="AA180" i="11" s="1"/>
  <c r="AA181" i="11" s="1"/>
  <c r="AA182" i="11" s="1"/>
  <c r="AA183" i="11" s="1"/>
  <c r="AA184" i="11" s="1"/>
  <c r="AA185" i="11" s="1"/>
  <c r="AA186" i="11" s="1"/>
  <c r="AA187" i="11" s="1"/>
  <c r="AA188" i="11" s="1"/>
  <c r="AA189" i="11" s="1"/>
  <c r="AA190" i="11" s="1"/>
  <c r="AA191" i="11" s="1"/>
  <c r="AA192" i="11" s="1"/>
  <c r="AA193" i="11" s="1"/>
  <c r="AA194" i="11" s="1"/>
  <c r="AA195" i="11" s="1"/>
  <c r="AA196" i="11" s="1"/>
  <c r="AA197" i="11" s="1"/>
  <c r="AA198" i="11" s="1"/>
  <c r="AA199" i="11" s="1"/>
  <c r="AA200" i="11" s="1"/>
  <c r="AA201" i="11" s="1"/>
  <c r="AA202" i="11" s="1"/>
  <c r="AA203" i="11" s="1"/>
  <c r="AA204" i="11" s="1"/>
  <c r="AA205" i="11" s="1"/>
  <c r="Z457" i="32"/>
  <c r="Y204" i="10"/>
  <c r="Y155" i="14"/>
  <c r="Y105" i="11"/>
  <c r="AA55" i="10"/>
  <c r="AA56" i="10" s="1"/>
  <c r="AA58" i="10" s="1"/>
  <c r="AA59" i="10" s="1"/>
  <c r="AA60" i="10" s="1"/>
  <c r="AA61" i="10" s="1"/>
  <c r="AA62" i="10" s="1"/>
  <c r="AA63" i="10" s="1"/>
  <c r="AA64" i="10" s="1"/>
  <c r="AA65" i="10" s="1"/>
  <c r="AA66" i="10" s="1"/>
  <c r="AA67" i="10" s="1"/>
  <c r="AA68" i="10" s="1"/>
  <c r="AA69" i="10" s="1"/>
  <c r="AA70" i="10" s="1"/>
  <c r="AA71" i="10" s="1"/>
  <c r="AA72" i="10" s="1"/>
  <c r="AA73" i="10" s="1"/>
  <c r="AA74" i="10" s="1"/>
  <c r="AA75" i="10" s="1"/>
  <c r="AA76" i="10" s="1"/>
  <c r="AA77" i="10" s="1"/>
  <c r="AA78" i="10" s="1"/>
  <c r="AA79" i="10" s="1"/>
  <c r="AA80" i="10" s="1"/>
  <c r="AA81" i="10" s="1"/>
  <c r="AA82" i="10" s="1"/>
  <c r="AA83" i="10" s="1"/>
  <c r="AA84" i="10" s="1"/>
  <c r="AA85" i="10" s="1"/>
  <c r="AA86" i="10" s="1"/>
  <c r="AA87" i="10" s="1"/>
  <c r="AA88" i="10" s="1"/>
  <c r="AA89" i="10" s="1"/>
  <c r="AA90" i="10" s="1"/>
  <c r="AA91" i="10" s="1"/>
  <c r="AA92" i="10" s="1"/>
  <c r="AA93" i="10" s="1"/>
  <c r="AA94" i="10" s="1"/>
  <c r="AA95" i="10" s="1"/>
  <c r="AA96" i="10" s="1"/>
  <c r="AA97" i="10" s="1"/>
  <c r="AA98" i="10" s="1"/>
  <c r="AA99" i="10" s="1"/>
  <c r="AA100" i="10" s="1"/>
  <c r="AA101" i="10" s="1"/>
  <c r="AA102" i="10" s="1"/>
  <c r="AA103" i="10" s="1"/>
  <c r="AA104" i="10" s="1"/>
  <c r="AA105" i="10" s="1"/>
  <c r="AA107" i="10" s="1"/>
  <c r="AA108" i="10" s="1"/>
  <c r="AA109" i="10" s="1"/>
  <c r="AA110" i="10" s="1"/>
  <c r="AA111" i="10" s="1"/>
  <c r="AA112" i="10" s="1"/>
  <c r="AA113" i="10" s="1"/>
  <c r="AA114" i="10" s="1"/>
  <c r="AA115" i="10" s="1"/>
  <c r="AA116" i="10" s="1"/>
  <c r="AA117" i="10" s="1"/>
  <c r="AA118" i="10" s="1"/>
  <c r="AA119" i="10" s="1"/>
  <c r="AA120" i="10" s="1"/>
  <c r="AA121" i="10" s="1"/>
  <c r="AA122" i="10" s="1"/>
  <c r="AA123" i="10" s="1"/>
  <c r="AA124" i="10" s="1"/>
  <c r="AA125" i="10" s="1"/>
  <c r="AA126" i="10" s="1"/>
  <c r="AA127" i="10" s="1"/>
  <c r="AA128" i="10" s="1"/>
  <c r="AA129" i="10" s="1"/>
  <c r="AA130" i="10" s="1"/>
  <c r="AA131" i="10" s="1"/>
  <c r="AA132" i="10" s="1"/>
  <c r="AA133" i="10" s="1"/>
  <c r="AA134" i="10" s="1"/>
  <c r="AA135" i="10" s="1"/>
  <c r="AA136" i="10" s="1"/>
  <c r="AA137" i="10" s="1"/>
  <c r="AA138" i="10" s="1"/>
  <c r="AA139" i="10" s="1"/>
  <c r="AA140" i="10" s="1"/>
  <c r="AA141" i="10" s="1"/>
  <c r="AA142" i="10" s="1"/>
  <c r="AA143" i="10" s="1"/>
  <c r="AA144" i="10" s="1"/>
  <c r="AA145" i="10" s="1"/>
  <c r="AA146" i="10" s="1"/>
  <c r="AA147" i="10" s="1"/>
  <c r="AA148" i="10" s="1"/>
  <c r="AA149" i="10" s="1"/>
  <c r="AA150" i="10" s="1"/>
  <c r="AA151" i="10" s="1"/>
  <c r="AA152" i="10" s="1"/>
  <c r="AA153" i="10" s="1"/>
  <c r="AA154" i="10" s="1"/>
  <c r="AA155" i="10" s="1"/>
  <c r="AA157" i="10" s="1"/>
  <c r="AA158" i="10" s="1"/>
  <c r="AA159" i="10" s="1"/>
  <c r="AA160" i="10" s="1"/>
  <c r="AA161" i="10" s="1"/>
  <c r="AA162" i="10" s="1"/>
  <c r="AA163" i="10" s="1"/>
  <c r="AA164" i="10" s="1"/>
  <c r="AA165" i="10" s="1"/>
  <c r="AA166" i="10" s="1"/>
  <c r="AA167" i="10" s="1"/>
  <c r="AA168" i="10" s="1"/>
  <c r="AA169" i="10" s="1"/>
  <c r="AA170" i="10" s="1"/>
  <c r="AA171" i="10" s="1"/>
  <c r="AA172" i="10" s="1"/>
  <c r="AA173" i="10" s="1"/>
  <c r="AA174" i="10" s="1"/>
  <c r="AA175" i="10" s="1"/>
  <c r="AA176" i="10" s="1"/>
  <c r="AA177" i="10" s="1"/>
  <c r="AA178" i="10" s="1"/>
  <c r="AA179" i="10" s="1"/>
  <c r="AA180" i="10" s="1"/>
  <c r="AA181" i="10" s="1"/>
  <c r="AA182" i="10" s="1"/>
  <c r="AA183" i="10" s="1"/>
  <c r="AA184" i="10" s="1"/>
  <c r="AA185" i="10" s="1"/>
  <c r="AA186" i="10" s="1"/>
  <c r="AA187" i="10" s="1"/>
  <c r="AA188" i="10" s="1"/>
  <c r="AA189" i="10" s="1"/>
  <c r="AA190" i="10" s="1"/>
  <c r="AA191" i="10" s="1"/>
  <c r="AA192" i="10" s="1"/>
  <c r="AA193" i="10" s="1"/>
  <c r="AA194" i="10" s="1"/>
  <c r="AA195" i="10" s="1"/>
  <c r="AA196" i="10" s="1"/>
  <c r="AA197" i="10" s="1"/>
  <c r="AA198" i="10" s="1"/>
  <c r="AA199" i="10" s="1"/>
  <c r="AA200" i="10" s="1"/>
  <c r="AA201" i="10" s="1"/>
  <c r="AA202" i="10" s="1"/>
  <c r="AA203" i="10" s="1"/>
  <c r="AA204" i="10" s="1"/>
  <c r="AA205" i="10" s="1"/>
  <c r="Z155" i="15"/>
  <c r="Z156" i="15" s="1"/>
  <c r="Z55" i="10"/>
  <c r="Z56" i="10" s="1"/>
  <c r="Z204" i="32"/>
  <c r="Z205" i="32" s="1"/>
  <c r="Y456" i="12"/>
  <c r="Y106" i="15"/>
  <c r="Z204" i="52"/>
  <c r="Z105" i="16"/>
  <c r="Y256" i="5"/>
  <c r="AA56" i="3"/>
  <c r="AA58" i="3" s="1"/>
  <c r="AA59" i="3" s="1"/>
  <c r="AA60" i="3" s="1"/>
  <c r="AA61" i="3" s="1"/>
  <c r="AA62" i="3" s="1"/>
  <c r="AA63" i="3" s="1"/>
  <c r="AA64" i="3" s="1"/>
  <c r="AA65" i="3" s="1"/>
  <c r="AA66" i="3" s="1"/>
  <c r="AA67" i="3" s="1"/>
  <c r="AA68" i="3" s="1"/>
  <c r="AA69" i="3" s="1"/>
  <c r="AA70" i="3" s="1"/>
  <c r="AA71" i="3" s="1"/>
  <c r="AA72" i="3" s="1"/>
  <c r="AA73" i="3" s="1"/>
  <c r="AA74" i="3" s="1"/>
  <c r="AA75" i="3" s="1"/>
  <c r="AA76" i="3" s="1"/>
  <c r="AA77" i="3" s="1"/>
  <c r="AA78" i="3" s="1"/>
  <c r="AA79" i="3" s="1"/>
  <c r="AA80" i="3" s="1"/>
  <c r="AA81" i="3" s="1"/>
  <c r="AA82" i="3" s="1"/>
  <c r="AA83" i="3" s="1"/>
  <c r="AA84" i="3" s="1"/>
  <c r="AA85" i="3" s="1"/>
  <c r="AA86" i="3" s="1"/>
  <c r="AA87" i="3" s="1"/>
  <c r="AA88" i="3" s="1"/>
  <c r="AA89" i="3" s="1"/>
  <c r="AA90" i="3" s="1"/>
  <c r="AA91" i="3" s="1"/>
  <c r="AA92" i="3" s="1"/>
  <c r="AA93" i="3" s="1"/>
  <c r="AA94" i="3" s="1"/>
  <c r="AA95" i="3" s="1"/>
  <c r="AA96" i="3" s="1"/>
  <c r="AA97" i="3" s="1"/>
  <c r="AA98" i="3" s="1"/>
  <c r="AA99" i="3" s="1"/>
  <c r="AA100" i="3" s="1"/>
  <c r="AA101" i="3" s="1"/>
  <c r="AA102" i="3" s="1"/>
  <c r="AA103" i="3" s="1"/>
  <c r="AA104" i="3" s="1"/>
  <c r="AA105" i="3" s="1"/>
  <c r="AA106" i="3" s="1"/>
  <c r="AA108" i="3" s="1"/>
  <c r="AA109" i="3" s="1"/>
  <c r="AA110" i="3" s="1"/>
  <c r="AA111" i="3" s="1"/>
  <c r="AA112" i="3" s="1"/>
  <c r="AA113" i="3" s="1"/>
  <c r="AA114" i="3" s="1"/>
  <c r="AA115" i="3" s="1"/>
  <c r="AA116" i="3" s="1"/>
  <c r="AA117" i="3" s="1"/>
  <c r="AA118" i="3" s="1"/>
  <c r="AA119" i="3" s="1"/>
  <c r="AA120" i="3" s="1"/>
  <c r="AA121" i="3" s="1"/>
  <c r="AA122" i="3" s="1"/>
  <c r="AA123" i="3" s="1"/>
  <c r="AA124" i="3" s="1"/>
  <c r="AA125" i="3" s="1"/>
  <c r="AA126" i="3" s="1"/>
  <c r="AA127" i="3" s="1"/>
  <c r="AA128" i="3" s="1"/>
  <c r="AA129" i="3" s="1"/>
  <c r="AA130" i="3" s="1"/>
  <c r="AA131" i="3" s="1"/>
  <c r="AA132" i="3" s="1"/>
  <c r="AA133" i="3" s="1"/>
  <c r="AA134" i="3" s="1"/>
  <c r="AA135" i="3" s="1"/>
  <c r="AA136" i="3" s="1"/>
  <c r="AA137" i="3" s="1"/>
  <c r="AA138" i="3" s="1"/>
  <c r="AA139" i="3" s="1"/>
  <c r="AA140" i="3" s="1"/>
  <c r="AA141" i="3" s="1"/>
  <c r="AA142" i="3" s="1"/>
  <c r="AA143" i="3" s="1"/>
  <c r="AA144" i="3" s="1"/>
  <c r="AA145" i="3" s="1"/>
  <c r="AA146" i="3" s="1"/>
  <c r="AA147" i="3" s="1"/>
  <c r="AA148" i="3" s="1"/>
  <c r="AA149" i="3" s="1"/>
  <c r="AA150" i="3" s="1"/>
  <c r="AA151" i="3" s="1"/>
  <c r="AA152" i="3" s="1"/>
  <c r="AA153" i="3" s="1"/>
  <c r="AA154" i="3" s="1"/>
  <c r="AA155" i="3" s="1"/>
  <c r="AA156" i="3" s="1"/>
  <c r="Z56" i="5"/>
  <c r="Z257" i="5"/>
  <c r="Y55" i="5"/>
  <c r="AA55" i="8"/>
  <c r="AA56" i="8" s="1"/>
  <c r="AA58" i="8" s="1"/>
  <c r="AA59" i="8" s="1"/>
  <c r="AA60" i="8" s="1"/>
  <c r="AA61" i="8" s="1"/>
  <c r="AA62" i="8" s="1"/>
  <c r="AA63" i="8" s="1"/>
  <c r="AA64" i="8" s="1"/>
  <c r="AA65" i="8" s="1"/>
  <c r="AA66" i="8" s="1"/>
  <c r="AA67" i="8" s="1"/>
  <c r="AA68" i="8" s="1"/>
  <c r="AA69" i="8" s="1"/>
  <c r="AA70" i="8" s="1"/>
  <c r="AA71" i="8" s="1"/>
  <c r="AA72" i="8" s="1"/>
  <c r="AA73" i="8" s="1"/>
  <c r="AA74" i="8" s="1"/>
  <c r="AA75" i="8" s="1"/>
  <c r="AA76" i="8" s="1"/>
  <c r="AA77" i="8" s="1"/>
  <c r="AA78" i="8" s="1"/>
  <c r="AA79" i="8" s="1"/>
  <c r="AA80" i="8" s="1"/>
  <c r="AA81" i="8" s="1"/>
  <c r="AA82" i="8" s="1"/>
  <c r="AA83" i="8" s="1"/>
  <c r="AA84" i="8" s="1"/>
  <c r="AA85" i="8" s="1"/>
  <c r="AA86" i="8" s="1"/>
  <c r="AA87" i="8" s="1"/>
  <c r="AA88" i="8" s="1"/>
  <c r="AA89" i="8" s="1"/>
  <c r="AA90" i="8" s="1"/>
  <c r="AA91" i="8" s="1"/>
  <c r="AA92" i="8" s="1"/>
  <c r="AA93" i="8" s="1"/>
  <c r="AA94" i="8" s="1"/>
  <c r="AA95" i="8" s="1"/>
  <c r="AA96" i="8" s="1"/>
  <c r="AA97" i="8" s="1"/>
  <c r="AA98" i="8" s="1"/>
  <c r="AA99" i="8" s="1"/>
  <c r="AA100" i="8" s="1"/>
  <c r="AA101" i="8" s="1"/>
  <c r="AA102" i="8" s="1"/>
  <c r="AA103" i="8" s="1"/>
  <c r="AA104" i="8" s="1"/>
  <c r="AA105" i="8" s="1"/>
  <c r="AA107" i="8" s="1"/>
  <c r="AA108" i="8" s="1"/>
  <c r="AA109" i="8" s="1"/>
  <c r="AA110" i="8" s="1"/>
  <c r="AA111" i="8" s="1"/>
  <c r="AA112" i="8" s="1"/>
  <c r="AA113" i="8" s="1"/>
  <c r="AA114" i="8" s="1"/>
  <c r="AA115" i="8" s="1"/>
  <c r="AA116" i="8" s="1"/>
  <c r="AA117" i="8" s="1"/>
  <c r="AA118" i="8" s="1"/>
  <c r="AA119" i="8" s="1"/>
  <c r="AA120" i="8" s="1"/>
  <c r="AA121" i="8" s="1"/>
  <c r="AA122" i="8" s="1"/>
  <c r="AA123" i="8" s="1"/>
  <c r="AA124" i="8" s="1"/>
  <c r="AA125" i="8" s="1"/>
  <c r="AA126" i="8" s="1"/>
  <c r="AA127" i="8" s="1"/>
  <c r="AA128" i="8" s="1"/>
  <c r="AA129" i="8" s="1"/>
  <c r="AA130" i="8" s="1"/>
  <c r="AA131" i="8" s="1"/>
  <c r="AA132" i="8" s="1"/>
  <c r="AA133" i="8" s="1"/>
  <c r="AA134" i="8" s="1"/>
  <c r="AA135" i="8" s="1"/>
  <c r="AA136" i="8" s="1"/>
  <c r="AA137" i="8" s="1"/>
  <c r="AA138" i="8" s="1"/>
  <c r="AA139" i="8" s="1"/>
  <c r="AA140" i="8" s="1"/>
  <c r="AA141" i="8" s="1"/>
  <c r="AA142" i="8" s="1"/>
  <c r="AA143" i="8" s="1"/>
  <c r="AA144" i="8" s="1"/>
  <c r="AA145" i="8" s="1"/>
  <c r="AA146" i="8" s="1"/>
  <c r="AA147" i="8" s="1"/>
  <c r="AA148" i="8" s="1"/>
  <c r="AA149" i="8" s="1"/>
  <c r="AA150" i="8" s="1"/>
  <c r="AA151" i="8" s="1"/>
  <c r="AA152" i="8" s="1"/>
  <c r="AA153" i="8" s="1"/>
  <c r="AA154" i="8" s="1"/>
  <c r="AA155" i="8" s="1"/>
  <c r="AA157" i="8" s="1"/>
  <c r="AA158" i="8" s="1"/>
  <c r="AA159" i="8" s="1"/>
  <c r="AA160" i="8" s="1"/>
  <c r="AA161" i="8" s="1"/>
  <c r="AA162" i="8" s="1"/>
  <c r="AA163" i="8" s="1"/>
  <c r="AA164" i="8" s="1"/>
  <c r="AA165" i="8" s="1"/>
  <c r="AA166" i="8" s="1"/>
  <c r="AA167" i="8" s="1"/>
  <c r="AA168" i="8" s="1"/>
  <c r="AA169" i="8" s="1"/>
  <c r="AA170" i="8" s="1"/>
  <c r="AA171" i="8" s="1"/>
  <c r="AA172" i="8" s="1"/>
  <c r="AA173" i="8" s="1"/>
  <c r="AA174" i="8" s="1"/>
  <c r="AA175" i="8" s="1"/>
  <c r="AA176" i="8" s="1"/>
  <c r="AA177" i="8" s="1"/>
  <c r="AA178" i="8" s="1"/>
  <c r="AA179" i="8" s="1"/>
  <c r="AA180" i="8" s="1"/>
  <c r="AA181" i="8" s="1"/>
  <c r="AA182" i="8" s="1"/>
  <c r="AA183" i="8" s="1"/>
  <c r="AA184" i="8" s="1"/>
  <c r="AA185" i="8" s="1"/>
  <c r="AA186" i="8" s="1"/>
  <c r="AA187" i="8" s="1"/>
  <c r="AA188" i="8" s="1"/>
  <c r="AA189" i="8" s="1"/>
  <c r="AA190" i="8" s="1"/>
  <c r="AA191" i="8" s="1"/>
  <c r="AA192" i="8" s="1"/>
  <c r="AA193" i="8" s="1"/>
  <c r="AA194" i="8" s="1"/>
  <c r="AA195" i="8" s="1"/>
  <c r="AA196" i="8" s="1"/>
  <c r="AA197" i="8" s="1"/>
  <c r="AA198" i="8" s="1"/>
  <c r="AA199" i="8" s="1"/>
  <c r="AA200" i="8" s="1"/>
  <c r="AA201" i="8" s="1"/>
  <c r="AA202" i="8" s="1"/>
  <c r="AA203" i="8" s="1"/>
  <c r="AA204" i="8" s="1"/>
  <c r="AA205" i="8" s="1"/>
  <c r="Y204" i="9"/>
  <c r="Y155" i="4"/>
  <c r="Y105" i="10"/>
  <c r="Z204" i="10"/>
  <c r="Z205" i="10" s="1"/>
  <c r="Z208" i="15"/>
  <c r="Z257" i="52"/>
  <c r="Y456" i="11"/>
  <c r="Y155" i="10"/>
  <c r="Y106" i="14"/>
  <c r="Z106" i="14"/>
  <c r="Z155" i="9"/>
  <c r="Z155" i="8"/>
  <c r="Y355" i="11"/>
  <c r="Y256" i="12"/>
  <c r="Z355" i="16"/>
  <c r="Z356" i="16" s="1"/>
  <c r="G451" i="18"/>
  <c r="I452" i="18"/>
  <c r="G351" i="18"/>
  <c r="I352" i="18"/>
  <c r="G253" i="18"/>
  <c r="I254" i="18"/>
  <c r="G202" i="18"/>
  <c r="K452" i="18" l="1"/>
  <c r="C459" i="9"/>
  <c r="C459" i="10"/>
  <c r="C459" i="11"/>
  <c r="C459" i="12"/>
  <c r="C459" i="32"/>
  <c r="C459" i="16"/>
  <c r="C459" i="52"/>
  <c r="Y205" i="8"/>
  <c r="B458" i="9"/>
  <c r="B458" i="10"/>
  <c r="B458" i="11"/>
  <c r="B458" i="12"/>
  <c r="B458" i="16"/>
  <c r="Y458" i="16" s="1"/>
  <c r="B458" i="32"/>
  <c r="Y458" i="32" s="1"/>
  <c r="B458" i="52"/>
  <c r="Z458" i="52" s="1"/>
  <c r="Y205" i="32"/>
  <c r="Y205" i="6"/>
  <c r="D357" i="9"/>
  <c r="D357" i="10"/>
  <c r="D357" i="11"/>
  <c r="D357" i="12"/>
  <c r="D357" i="32"/>
  <c r="D357" i="16"/>
  <c r="D357" i="52"/>
  <c r="Y56" i="10"/>
  <c r="Y56" i="14"/>
  <c r="Y257" i="11"/>
  <c r="Y208" i="15"/>
  <c r="Y205" i="16"/>
  <c r="Y205" i="5"/>
  <c r="Z205" i="16"/>
  <c r="Z205" i="6"/>
  <c r="Y56" i="9"/>
  <c r="Y56" i="4"/>
  <c r="Y257" i="10"/>
  <c r="Y208" i="14"/>
  <c r="Z457" i="10"/>
  <c r="Z458" i="10" s="1"/>
  <c r="Y56" i="7"/>
  <c r="Z56" i="9"/>
  <c r="Y257" i="9"/>
  <c r="Y208" i="4"/>
  <c r="D157" i="4"/>
  <c r="D157" i="14"/>
  <c r="D157" i="15"/>
  <c r="D157" i="3"/>
  <c r="D206" i="6"/>
  <c r="D206" i="5"/>
  <c r="D206" i="7"/>
  <c r="D206" i="8"/>
  <c r="D206" i="9"/>
  <c r="D206" i="10"/>
  <c r="D206" i="11"/>
  <c r="D206" i="12"/>
  <c r="D206" i="16"/>
  <c r="D206" i="32"/>
  <c r="D206" i="52"/>
  <c r="Z356" i="32"/>
  <c r="Y56" i="8"/>
  <c r="Z56" i="15"/>
  <c r="Y205" i="10"/>
  <c r="Y156" i="14"/>
  <c r="Z205" i="5"/>
  <c r="AA56" i="52"/>
  <c r="AA58" i="52" s="1"/>
  <c r="AA59" i="52" s="1"/>
  <c r="AA60" i="52" s="1"/>
  <c r="AA61" i="52" s="1"/>
  <c r="AA62" i="52" s="1"/>
  <c r="AA63" i="52" s="1"/>
  <c r="AA64" i="52" s="1"/>
  <c r="AA65" i="52" s="1"/>
  <c r="AA66" i="52" s="1"/>
  <c r="AA67" i="52" s="1"/>
  <c r="AA68" i="52" s="1"/>
  <c r="AA69" i="52" s="1"/>
  <c r="AA70" i="52" s="1"/>
  <c r="AA71" i="52" s="1"/>
  <c r="AA72" i="52" s="1"/>
  <c r="AA73" i="52" s="1"/>
  <c r="AA74" i="52" s="1"/>
  <c r="AA75" i="52" s="1"/>
  <c r="AA76" i="52" s="1"/>
  <c r="AA77" i="52" s="1"/>
  <c r="AA78" i="52" s="1"/>
  <c r="AA79" i="52" s="1"/>
  <c r="AA80" i="52" s="1"/>
  <c r="AA81" i="52" s="1"/>
  <c r="AA82" i="52" s="1"/>
  <c r="AA83" i="52" s="1"/>
  <c r="AA84" i="52" s="1"/>
  <c r="AA85" i="52" s="1"/>
  <c r="AA86" i="52" s="1"/>
  <c r="AA87" i="52" s="1"/>
  <c r="AA88" i="52" s="1"/>
  <c r="AA89" i="52" s="1"/>
  <c r="AA90" i="52" s="1"/>
  <c r="AA91" i="52" s="1"/>
  <c r="AA92" i="52" s="1"/>
  <c r="AA93" i="52" s="1"/>
  <c r="AA94" i="52" s="1"/>
  <c r="AA95" i="52" s="1"/>
  <c r="AA96" i="52" s="1"/>
  <c r="AA97" i="52" s="1"/>
  <c r="AA98" i="52" s="1"/>
  <c r="AA99" i="52" s="1"/>
  <c r="AA100" i="52" s="1"/>
  <c r="AA101" i="52" s="1"/>
  <c r="AA102" i="52" s="1"/>
  <c r="AA103" i="52" s="1"/>
  <c r="AA104" i="52" s="1"/>
  <c r="AA105" i="52" s="1"/>
  <c r="AA107" i="52" s="1"/>
  <c r="AA108" i="52" s="1"/>
  <c r="AA109" i="52" s="1"/>
  <c r="AA110" i="52" s="1"/>
  <c r="AA111" i="52" s="1"/>
  <c r="AA112" i="52" s="1"/>
  <c r="AA113" i="52" s="1"/>
  <c r="AA114" i="52" s="1"/>
  <c r="AA115" i="52" s="1"/>
  <c r="AA116" i="52" s="1"/>
  <c r="AA117" i="52" s="1"/>
  <c r="AA118" i="52" s="1"/>
  <c r="AA119" i="52" s="1"/>
  <c r="AA120" i="52" s="1"/>
  <c r="AA121" i="52" s="1"/>
  <c r="AA122" i="52" s="1"/>
  <c r="AA123" i="52" s="1"/>
  <c r="AA124" i="52" s="1"/>
  <c r="AA125" i="52" s="1"/>
  <c r="AA126" i="52" s="1"/>
  <c r="AA127" i="52" s="1"/>
  <c r="AA128" i="52" s="1"/>
  <c r="AA129" i="52" s="1"/>
  <c r="AA130" i="52" s="1"/>
  <c r="AA131" i="52" s="1"/>
  <c r="AA132" i="52" s="1"/>
  <c r="AA133" i="52" s="1"/>
  <c r="AA134" i="52" s="1"/>
  <c r="AA135" i="52" s="1"/>
  <c r="AA136" i="52" s="1"/>
  <c r="AA137" i="52" s="1"/>
  <c r="AA138" i="52" s="1"/>
  <c r="AA139" i="52" s="1"/>
  <c r="AA140" i="52" s="1"/>
  <c r="AA141" i="52" s="1"/>
  <c r="AA142" i="52" s="1"/>
  <c r="AA143" i="52" s="1"/>
  <c r="AA144" i="52" s="1"/>
  <c r="AA145" i="52" s="1"/>
  <c r="AA146" i="52" s="1"/>
  <c r="AA147" i="52" s="1"/>
  <c r="AA148" i="52" s="1"/>
  <c r="AA149" i="52" s="1"/>
  <c r="AA150" i="52" s="1"/>
  <c r="AA151" i="52" s="1"/>
  <c r="AA152" i="52" s="1"/>
  <c r="AA153" i="52" s="1"/>
  <c r="AA154" i="52" s="1"/>
  <c r="AA155" i="52" s="1"/>
  <c r="AA157" i="52" s="1"/>
  <c r="AA158" i="52" s="1"/>
  <c r="AA159" i="52" s="1"/>
  <c r="AA160" i="52" s="1"/>
  <c r="AA161" i="52" s="1"/>
  <c r="AA162" i="52" s="1"/>
  <c r="AA163" i="52" s="1"/>
  <c r="AA164" i="52" s="1"/>
  <c r="AA165" i="52" s="1"/>
  <c r="AA166" i="52" s="1"/>
  <c r="AA167" i="52" s="1"/>
  <c r="AA168" i="52" s="1"/>
  <c r="AA169" i="52" s="1"/>
  <c r="AA170" i="52" s="1"/>
  <c r="AA171" i="52" s="1"/>
  <c r="AA172" i="52" s="1"/>
  <c r="AA173" i="52" s="1"/>
  <c r="AA174" i="52" s="1"/>
  <c r="AA175" i="52" s="1"/>
  <c r="AA176" i="52" s="1"/>
  <c r="AA177" i="52" s="1"/>
  <c r="AA178" i="52" s="1"/>
  <c r="AA179" i="52" s="1"/>
  <c r="AA180" i="52" s="1"/>
  <c r="AA181" i="52" s="1"/>
  <c r="AA182" i="52" s="1"/>
  <c r="AA183" i="52" s="1"/>
  <c r="AA184" i="52" s="1"/>
  <c r="AA185" i="52" s="1"/>
  <c r="AA186" i="52" s="1"/>
  <c r="AA187" i="52" s="1"/>
  <c r="AA188" i="52" s="1"/>
  <c r="AA189" i="52" s="1"/>
  <c r="AA190" i="52" s="1"/>
  <c r="AA191" i="52" s="1"/>
  <c r="AA192" i="52" s="1"/>
  <c r="AA193" i="52" s="1"/>
  <c r="AA194" i="52" s="1"/>
  <c r="AA195" i="52" s="1"/>
  <c r="AA196" i="52" s="1"/>
  <c r="AA197" i="52" s="1"/>
  <c r="AA198" i="52" s="1"/>
  <c r="AA199" i="52" s="1"/>
  <c r="AA200" i="52" s="1"/>
  <c r="AA201" i="52" s="1"/>
  <c r="AA202" i="52" s="1"/>
  <c r="AA203" i="52" s="1"/>
  <c r="AA204" i="52" s="1"/>
  <c r="AA205" i="52" s="1"/>
  <c r="AA206" i="52" s="1"/>
  <c r="AA208" i="52" s="1"/>
  <c r="AA209" i="52" s="1"/>
  <c r="AA210" i="52" s="1"/>
  <c r="AA211" i="52" s="1"/>
  <c r="AA212" i="52" s="1"/>
  <c r="AA213" i="52" s="1"/>
  <c r="AA214" i="52" s="1"/>
  <c r="AA215" i="52" s="1"/>
  <c r="AA216" i="52" s="1"/>
  <c r="AA217" i="52" s="1"/>
  <c r="AA218" i="52" s="1"/>
  <c r="AA219" i="52" s="1"/>
  <c r="AA220" i="52" s="1"/>
  <c r="AA221" i="52" s="1"/>
  <c r="AA222" i="52" s="1"/>
  <c r="AA223" i="52" s="1"/>
  <c r="AA224" i="52" s="1"/>
  <c r="AA225" i="52" s="1"/>
  <c r="AA226" i="52" s="1"/>
  <c r="AA227" i="52" s="1"/>
  <c r="AA228" i="52" s="1"/>
  <c r="AA229" i="52" s="1"/>
  <c r="AA230" i="52" s="1"/>
  <c r="AA231" i="52" s="1"/>
  <c r="AA232" i="52" s="1"/>
  <c r="AA233" i="52" s="1"/>
  <c r="AA234" i="52" s="1"/>
  <c r="AA235" i="52" s="1"/>
  <c r="AA236" i="52" s="1"/>
  <c r="AA237" i="52" s="1"/>
  <c r="AA238" i="52" s="1"/>
  <c r="AA239" i="52" s="1"/>
  <c r="AA240" i="52" s="1"/>
  <c r="AA241" i="52" s="1"/>
  <c r="AA242" i="52" s="1"/>
  <c r="AA243" i="52" s="1"/>
  <c r="AA244" i="52" s="1"/>
  <c r="AA245" i="52" s="1"/>
  <c r="AA246" i="52" s="1"/>
  <c r="AA247" i="52" s="1"/>
  <c r="AA248" i="52" s="1"/>
  <c r="AA249" i="52" s="1"/>
  <c r="AA250" i="52" s="1"/>
  <c r="AA251" i="52" s="1"/>
  <c r="AA252" i="52" s="1"/>
  <c r="AA253" i="52" s="1"/>
  <c r="AA254" i="52" s="1"/>
  <c r="AA255" i="52" s="1"/>
  <c r="AA256" i="52" s="1"/>
  <c r="AA257" i="52" s="1"/>
  <c r="AA258" i="52" s="1"/>
  <c r="Y56" i="32"/>
  <c r="AA56" i="32"/>
  <c r="Y56" i="6"/>
  <c r="Y257" i="32"/>
  <c r="Y257" i="8"/>
  <c r="Z56" i="32"/>
  <c r="Y205" i="11"/>
  <c r="Y156" i="15"/>
  <c r="D458" i="9"/>
  <c r="D458" i="10"/>
  <c r="D458" i="11"/>
  <c r="D458" i="12"/>
  <c r="D458" i="32"/>
  <c r="D458" i="16"/>
  <c r="D458" i="52"/>
  <c r="B209" i="4"/>
  <c r="Y209" i="4" s="1"/>
  <c r="B209" i="14"/>
  <c r="Y209" i="14" s="1"/>
  <c r="B209" i="15"/>
  <c r="Y209" i="15" s="1"/>
  <c r="B209" i="3"/>
  <c r="Y209" i="3" s="1"/>
  <c r="B258" i="5"/>
  <c r="Y258" i="5" s="1"/>
  <c r="B258" i="6"/>
  <c r="Y258" i="6" s="1"/>
  <c r="B258" i="7"/>
  <c r="B258" i="8"/>
  <c r="Y258" i="8" s="1"/>
  <c r="B258" i="9"/>
  <c r="Z258" i="9" s="1"/>
  <c r="B258" i="10"/>
  <c r="Y258" i="10" s="1"/>
  <c r="B258" i="12"/>
  <c r="Y258" i="12" s="1"/>
  <c r="B258" i="11"/>
  <c r="Y258" i="11" s="1"/>
  <c r="B258" i="32"/>
  <c r="Y258" i="32" s="1"/>
  <c r="B258" i="16"/>
  <c r="Y258" i="16" s="1"/>
  <c r="B258" i="52"/>
  <c r="Z258" i="52"/>
  <c r="K352" i="18"/>
  <c r="C358" i="9"/>
  <c r="C358" i="10"/>
  <c r="C358" i="11"/>
  <c r="C358" i="16"/>
  <c r="C358" i="12"/>
  <c r="C358" i="32"/>
  <c r="C358" i="52"/>
  <c r="Z205" i="52"/>
  <c r="Z206" i="52" s="1"/>
  <c r="Y205" i="9"/>
  <c r="Y56" i="12"/>
  <c r="Y56" i="5"/>
  <c r="Y257" i="5"/>
  <c r="Z206" i="32"/>
  <c r="B157" i="4"/>
  <c r="Y157" i="4" s="1"/>
  <c r="B157" i="14"/>
  <c r="AA157" i="14" s="1"/>
  <c r="AA159" i="14" s="1"/>
  <c r="AA160" i="14" s="1"/>
  <c r="AA161" i="14" s="1"/>
  <c r="AA162" i="14" s="1"/>
  <c r="AA163" i="14" s="1"/>
  <c r="AA164" i="14" s="1"/>
  <c r="AA165" i="14" s="1"/>
  <c r="AA166" i="14" s="1"/>
  <c r="AA167" i="14" s="1"/>
  <c r="AA168" i="14" s="1"/>
  <c r="AA169" i="14" s="1"/>
  <c r="AA170" i="14" s="1"/>
  <c r="AA171" i="14" s="1"/>
  <c r="AA172" i="14" s="1"/>
  <c r="AA173" i="14" s="1"/>
  <c r="AA174" i="14" s="1"/>
  <c r="AA175" i="14" s="1"/>
  <c r="AA176" i="14" s="1"/>
  <c r="AA177" i="14" s="1"/>
  <c r="AA178" i="14" s="1"/>
  <c r="AA179" i="14" s="1"/>
  <c r="AA180" i="14" s="1"/>
  <c r="AA181" i="14" s="1"/>
  <c r="AA182" i="14" s="1"/>
  <c r="AA183" i="14" s="1"/>
  <c r="AA184" i="14" s="1"/>
  <c r="AA185" i="14" s="1"/>
  <c r="AA186" i="14" s="1"/>
  <c r="AA187" i="14" s="1"/>
  <c r="AA188" i="14" s="1"/>
  <c r="AA189" i="14" s="1"/>
  <c r="AA190" i="14" s="1"/>
  <c r="AA191" i="14" s="1"/>
  <c r="AA192" i="14" s="1"/>
  <c r="AA193" i="14" s="1"/>
  <c r="AA194" i="14" s="1"/>
  <c r="AA195" i="14" s="1"/>
  <c r="AA196" i="14" s="1"/>
  <c r="AA197" i="14" s="1"/>
  <c r="AA198" i="14" s="1"/>
  <c r="AA199" i="14" s="1"/>
  <c r="AA200" i="14" s="1"/>
  <c r="AA201" i="14" s="1"/>
  <c r="AA202" i="14" s="1"/>
  <c r="AA203" i="14" s="1"/>
  <c r="AA204" i="14" s="1"/>
  <c r="AA205" i="14" s="1"/>
  <c r="AA206" i="14" s="1"/>
  <c r="AA207" i="14" s="1"/>
  <c r="AA208" i="14" s="1"/>
  <c r="AA209" i="14" s="1"/>
  <c r="B157" i="15"/>
  <c r="AA157" i="15" s="1"/>
  <c r="AA159" i="15" s="1"/>
  <c r="AA160" i="15" s="1"/>
  <c r="AA161" i="15" s="1"/>
  <c r="AA162" i="15" s="1"/>
  <c r="AA163" i="15" s="1"/>
  <c r="AA164" i="15" s="1"/>
  <c r="AA165" i="15" s="1"/>
  <c r="AA166" i="15" s="1"/>
  <c r="AA167" i="15" s="1"/>
  <c r="AA168" i="15" s="1"/>
  <c r="AA169" i="15" s="1"/>
  <c r="AA170" i="15" s="1"/>
  <c r="AA171" i="15" s="1"/>
  <c r="AA172" i="15" s="1"/>
  <c r="AA173" i="15" s="1"/>
  <c r="AA174" i="15" s="1"/>
  <c r="AA175" i="15" s="1"/>
  <c r="AA176" i="15" s="1"/>
  <c r="AA177" i="15" s="1"/>
  <c r="AA178" i="15" s="1"/>
  <c r="AA179" i="15" s="1"/>
  <c r="AA180" i="15" s="1"/>
  <c r="AA181" i="15" s="1"/>
  <c r="AA182" i="15" s="1"/>
  <c r="AA183" i="15" s="1"/>
  <c r="AA184" i="15" s="1"/>
  <c r="AA185" i="15" s="1"/>
  <c r="AA186" i="15" s="1"/>
  <c r="AA187" i="15" s="1"/>
  <c r="AA188" i="15" s="1"/>
  <c r="AA189" i="15" s="1"/>
  <c r="AA190" i="15" s="1"/>
  <c r="AA191" i="15" s="1"/>
  <c r="AA192" i="15" s="1"/>
  <c r="AA193" i="15" s="1"/>
  <c r="AA194" i="15" s="1"/>
  <c r="AA195" i="15" s="1"/>
  <c r="AA196" i="15" s="1"/>
  <c r="AA197" i="15" s="1"/>
  <c r="AA198" i="15" s="1"/>
  <c r="AA199" i="15" s="1"/>
  <c r="AA200" i="15" s="1"/>
  <c r="AA201" i="15" s="1"/>
  <c r="AA202" i="15" s="1"/>
  <c r="AA203" i="15" s="1"/>
  <c r="AA204" i="15" s="1"/>
  <c r="AA205" i="15" s="1"/>
  <c r="AA206" i="15" s="1"/>
  <c r="AA207" i="15" s="1"/>
  <c r="AA208" i="15" s="1"/>
  <c r="AA209" i="15" s="1"/>
  <c r="B157" i="3"/>
  <c r="Y157" i="3" s="1"/>
  <c r="B206" i="6"/>
  <c r="B206" i="5"/>
  <c r="Y206" i="5" s="1"/>
  <c r="B206" i="8"/>
  <c r="AA206" i="8" s="1"/>
  <c r="AA208" i="8" s="1"/>
  <c r="AA209" i="8" s="1"/>
  <c r="AA210" i="8" s="1"/>
  <c r="AA211" i="8" s="1"/>
  <c r="AA212" i="8" s="1"/>
  <c r="AA213" i="8" s="1"/>
  <c r="AA214" i="8" s="1"/>
  <c r="AA215" i="8" s="1"/>
  <c r="AA216" i="8" s="1"/>
  <c r="AA217" i="8" s="1"/>
  <c r="AA218" i="8" s="1"/>
  <c r="AA219" i="8" s="1"/>
  <c r="AA220" i="8" s="1"/>
  <c r="AA221" i="8" s="1"/>
  <c r="AA222" i="8" s="1"/>
  <c r="AA223" i="8" s="1"/>
  <c r="AA224" i="8" s="1"/>
  <c r="AA225" i="8" s="1"/>
  <c r="AA226" i="8" s="1"/>
  <c r="AA227" i="8" s="1"/>
  <c r="AA228" i="8" s="1"/>
  <c r="AA229" i="8" s="1"/>
  <c r="AA230" i="8" s="1"/>
  <c r="AA231" i="8" s="1"/>
  <c r="AA232" i="8" s="1"/>
  <c r="AA233" i="8" s="1"/>
  <c r="AA234" i="8" s="1"/>
  <c r="AA235" i="8" s="1"/>
  <c r="AA236" i="8" s="1"/>
  <c r="AA237" i="8" s="1"/>
  <c r="AA238" i="8" s="1"/>
  <c r="AA239" i="8" s="1"/>
  <c r="AA240" i="8" s="1"/>
  <c r="AA241" i="8" s="1"/>
  <c r="AA242" i="8" s="1"/>
  <c r="AA243" i="8" s="1"/>
  <c r="AA244" i="8" s="1"/>
  <c r="AA245" i="8" s="1"/>
  <c r="AA246" i="8" s="1"/>
  <c r="AA247" i="8" s="1"/>
  <c r="AA248" i="8" s="1"/>
  <c r="AA249" i="8" s="1"/>
  <c r="AA250" i="8" s="1"/>
  <c r="AA251" i="8" s="1"/>
  <c r="AA252" i="8" s="1"/>
  <c r="AA253" i="8" s="1"/>
  <c r="AA254" i="8" s="1"/>
  <c r="AA255" i="8" s="1"/>
  <c r="AA256" i="8" s="1"/>
  <c r="AA257" i="8" s="1"/>
  <c r="AA258" i="8" s="1"/>
  <c r="B206" i="7"/>
  <c r="Y206" i="7" s="1"/>
  <c r="B206" i="9"/>
  <c r="Y206" i="9" s="1"/>
  <c r="B206" i="10"/>
  <c r="B206" i="11"/>
  <c r="B206" i="12"/>
  <c r="Y206" i="12" s="1"/>
  <c r="B206" i="32"/>
  <c r="B206" i="16"/>
  <c r="Y206" i="16" s="1"/>
  <c r="B206" i="52"/>
  <c r="Z357" i="16"/>
  <c r="Z157" i="15"/>
  <c r="Y205" i="12"/>
  <c r="Y156" i="3"/>
  <c r="Z458" i="9"/>
  <c r="K254" i="18"/>
  <c r="C210" i="4"/>
  <c r="C210" i="15"/>
  <c r="C210" i="14"/>
  <c r="C210" i="3"/>
  <c r="C259" i="5"/>
  <c r="C259" i="6"/>
  <c r="C259" i="8"/>
  <c r="C259" i="7"/>
  <c r="C259" i="9"/>
  <c r="C259" i="11"/>
  <c r="C259" i="10"/>
  <c r="C259" i="12"/>
  <c r="C259" i="16"/>
  <c r="C259" i="32"/>
  <c r="C259" i="52"/>
  <c r="B357" i="9"/>
  <c r="B357" i="10"/>
  <c r="Y357" i="10" s="1"/>
  <c r="B357" i="11"/>
  <c r="Y357" i="11" s="1"/>
  <c r="B357" i="12"/>
  <c r="Y357" i="12" s="1"/>
  <c r="B357" i="16"/>
  <c r="Y357" i="16" s="1"/>
  <c r="B357" i="32"/>
  <c r="Y357" i="32" s="1"/>
  <c r="B357" i="52"/>
  <c r="Z357" i="52" s="1"/>
  <c r="Z206" i="10"/>
  <c r="Z258" i="5"/>
  <c r="Y205" i="7"/>
  <c r="Z258" i="11"/>
  <c r="AA205" i="12"/>
  <c r="AA206" i="12" s="1"/>
  <c r="AA208" i="12" s="1"/>
  <c r="AA209" i="12" s="1"/>
  <c r="AA210" i="12" s="1"/>
  <c r="AA211" i="12" s="1"/>
  <c r="AA212" i="12" s="1"/>
  <c r="AA213" i="12" s="1"/>
  <c r="AA214" i="12" s="1"/>
  <c r="AA215" i="12" s="1"/>
  <c r="AA216" i="12" s="1"/>
  <c r="AA217" i="12" s="1"/>
  <c r="AA218" i="12" s="1"/>
  <c r="AA219" i="12" s="1"/>
  <c r="AA220" i="12" s="1"/>
  <c r="AA221" i="12" s="1"/>
  <c r="AA222" i="12" s="1"/>
  <c r="AA223" i="12" s="1"/>
  <c r="AA224" i="12" s="1"/>
  <c r="AA225" i="12" s="1"/>
  <c r="AA226" i="12" s="1"/>
  <c r="AA227" i="12" s="1"/>
  <c r="AA228" i="12" s="1"/>
  <c r="AA229" i="12" s="1"/>
  <c r="AA230" i="12" s="1"/>
  <c r="AA231" i="12" s="1"/>
  <c r="AA232" i="12" s="1"/>
  <c r="AA233" i="12" s="1"/>
  <c r="AA234" i="12" s="1"/>
  <c r="AA235" i="12" s="1"/>
  <c r="AA236" i="12" s="1"/>
  <c r="AA237" i="12" s="1"/>
  <c r="AA238" i="12" s="1"/>
  <c r="AA239" i="12" s="1"/>
  <c r="AA240" i="12" s="1"/>
  <c r="AA241" i="12" s="1"/>
  <c r="AA242" i="12" s="1"/>
  <c r="AA243" i="12" s="1"/>
  <c r="AA244" i="12" s="1"/>
  <c r="AA245" i="12" s="1"/>
  <c r="AA246" i="12" s="1"/>
  <c r="AA247" i="12" s="1"/>
  <c r="AA248" i="12" s="1"/>
  <c r="AA249" i="12" s="1"/>
  <c r="AA250" i="12" s="1"/>
  <c r="AA251" i="12" s="1"/>
  <c r="AA252" i="12" s="1"/>
  <c r="AA253" i="12" s="1"/>
  <c r="AA254" i="12" s="1"/>
  <c r="AA255" i="12" s="1"/>
  <c r="AA256" i="12" s="1"/>
  <c r="AA257" i="12" s="1"/>
  <c r="AA258" i="12" s="1"/>
  <c r="Z258" i="12"/>
  <c r="Y356" i="10"/>
  <c r="Z457" i="11"/>
  <c r="Z458" i="11" s="1"/>
  <c r="D209" i="4"/>
  <c r="D209" i="14"/>
  <c r="D209" i="15"/>
  <c r="D209" i="3"/>
  <c r="D258" i="5"/>
  <c r="D258" i="6"/>
  <c r="D258" i="8"/>
  <c r="D258" i="7"/>
  <c r="D258" i="9"/>
  <c r="D258" i="10"/>
  <c r="D258" i="11"/>
  <c r="D258" i="12"/>
  <c r="D258" i="16"/>
  <c r="D258" i="32"/>
  <c r="D258" i="52"/>
  <c r="Z56" i="6"/>
  <c r="Y56" i="16"/>
  <c r="Y56" i="3"/>
  <c r="Y257" i="16"/>
  <c r="Y257" i="6"/>
  <c r="Z457" i="16"/>
  <c r="Z458" i="16" s="1"/>
  <c r="Z457" i="12"/>
  <c r="Z458" i="12" s="1"/>
  <c r="AA206" i="9"/>
  <c r="AA208" i="9" s="1"/>
  <c r="AA209" i="9" s="1"/>
  <c r="AA210" i="9" s="1"/>
  <c r="AA211" i="9" s="1"/>
  <c r="AA212" i="9" s="1"/>
  <c r="AA213" i="9" s="1"/>
  <c r="AA214" i="9" s="1"/>
  <c r="AA215" i="9" s="1"/>
  <c r="AA216" i="9" s="1"/>
  <c r="AA217" i="9" s="1"/>
  <c r="AA218" i="9" s="1"/>
  <c r="AA219" i="9" s="1"/>
  <c r="AA220" i="9" s="1"/>
  <c r="AA221" i="9" s="1"/>
  <c r="AA222" i="9" s="1"/>
  <c r="AA223" i="9" s="1"/>
  <c r="AA224" i="9" s="1"/>
  <c r="AA225" i="9" s="1"/>
  <c r="AA226" i="9" s="1"/>
  <c r="AA227" i="9" s="1"/>
  <c r="AA228" i="9" s="1"/>
  <c r="AA229" i="9" s="1"/>
  <c r="AA230" i="9" s="1"/>
  <c r="AA231" i="9" s="1"/>
  <c r="AA232" i="9" s="1"/>
  <c r="AA233" i="9" s="1"/>
  <c r="AA234" i="9" s="1"/>
  <c r="AA235" i="9" s="1"/>
  <c r="AA236" i="9" s="1"/>
  <c r="AA237" i="9" s="1"/>
  <c r="AA238" i="9" s="1"/>
  <c r="AA239" i="9" s="1"/>
  <c r="AA240" i="9" s="1"/>
  <c r="AA241" i="9" s="1"/>
  <c r="AA242" i="9" s="1"/>
  <c r="AA243" i="9" s="1"/>
  <c r="AA244" i="9" s="1"/>
  <c r="AA245" i="9" s="1"/>
  <c r="AA246" i="9" s="1"/>
  <c r="AA247" i="9" s="1"/>
  <c r="AA248" i="9" s="1"/>
  <c r="AA249" i="9" s="1"/>
  <c r="AA250" i="9" s="1"/>
  <c r="AA251" i="9" s="1"/>
  <c r="AA252" i="9" s="1"/>
  <c r="AA253" i="9" s="1"/>
  <c r="AA254" i="9" s="1"/>
  <c r="AA255" i="9" s="1"/>
  <c r="AA256" i="9" s="1"/>
  <c r="AA257" i="9" s="1"/>
  <c r="AA258" i="9" s="1"/>
  <c r="Z156" i="14"/>
  <c r="Z157" i="14" s="1"/>
  <c r="Z356" i="11"/>
  <c r="Z357" i="11" s="1"/>
  <c r="Z205" i="8"/>
  <c r="Z206" i="8" s="1"/>
  <c r="AA56" i="5"/>
  <c r="AA58" i="5" s="1"/>
  <c r="AA59" i="5" s="1"/>
  <c r="AA60" i="5" s="1"/>
  <c r="AA61" i="5" s="1"/>
  <c r="AA62" i="5" s="1"/>
  <c r="AA63" i="5" s="1"/>
  <c r="AA64" i="5" s="1"/>
  <c r="AA65" i="5" s="1"/>
  <c r="AA66" i="5" s="1"/>
  <c r="AA67" i="5" s="1"/>
  <c r="AA68" i="5" s="1"/>
  <c r="AA69" i="5" s="1"/>
  <c r="AA70" i="5" s="1"/>
  <c r="AA71" i="5" s="1"/>
  <c r="AA72" i="5" s="1"/>
  <c r="AA73" i="5" s="1"/>
  <c r="AA74" i="5" s="1"/>
  <c r="AA75" i="5" s="1"/>
  <c r="AA76" i="5" s="1"/>
  <c r="AA77" i="5" s="1"/>
  <c r="AA78" i="5" s="1"/>
  <c r="AA79" i="5" s="1"/>
  <c r="AA80" i="5" s="1"/>
  <c r="AA81" i="5" s="1"/>
  <c r="AA82" i="5" s="1"/>
  <c r="AA83" i="5" s="1"/>
  <c r="AA84" i="5" s="1"/>
  <c r="AA85" i="5" s="1"/>
  <c r="AA86" i="5" s="1"/>
  <c r="AA87" i="5" s="1"/>
  <c r="AA88" i="5" s="1"/>
  <c r="AA89" i="5" s="1"/>
  <c r="AA90" i="5" s="1"/>
  <c r="AA91" i="5" s="1"/>
  <c r="AA92" i="5" s="1"/>
  <c r="AA93" i="5" s="1"/>
  <c r="AA94" i="5" s="1"/>
  <c r="AA95" i="5" s="1"/>
  <c r="AA96" i="5" s="1"/>
  <c r="AA97" i="5" s="1"/>
  <c r="AA98" i="5" s="1"/>
  <c r="AA99" i="5" s="1"/>
  <c r="AA100" i="5" s="1"/>
  <c r="AA101" i="5" s="1"/>
  <c r="AA102" i="5" s="1"/>
  <c r="AA103" i="5" s="1"/>
  <c r="AA104" i="5" s="1"/>
  <c r="AA105" i="5" s="1"/>
  <c r="AA107" i="5" s="1"/>
  <c r="AA108" i="5" s="1"/>
  <c r="AA109" i="5" s="1"/>
  <c r="AA110" i="5" s="1"/>
  <c r="AA111" i="5" s="1"/>
  <c r="AA112" i="5" s="1"/>
  <c r="AA113" i="5" s="1"/>
  <c r="AA114" i="5" s="1"/>
  <c r="AA115" i="5" s="1"/>
  <c r="AA116" i="5" s="1"/>
  <c r="AA117" i="5" s="1"/>
  <c r="AA118" i="5" s="1"/>
  <c r="AA119" i="5" s="1"/>
  <c r="AA120" i="5" s="1"/>
  <c r="AA121" i="5" s="1"/>
  <c r="AA122" i="5" s="1"/>
  <c r="AA123" i="5" s="1"/>
  <c r="AA124" i="5" s="1"/>
  <c r="AA125" i="5" s="1"/>
  <c r="AA126" i="5" s="1"/>
  <c r="AA127" i="5" s="1"/>
  <c r="AA128" i="5" s="1"/>
  <c r="AA129" i="5" s="1"/>
  <c r="AA130" i="5" s="1"/>
  <c r="AA131" i="5" s="1"/>
  <c r="AA132" i="5" s="1"/>
  <c r="AA133" i="5" s="1"/>
  <c r="AA134" i="5" s="1"/>
  <c r="AA135" i="5" s="1"/>
  <c r="AA136" i="5" s="1"/>
  <c r="AA137" i="5" s="1"/>
  <c r="AA138" i="5" s="1"/>
  <c r="AA139" i="5" s="1"/>
  <c r="AA140" i="5" s="1"/>
  <c r="AA141" i="5" s="1"/>
  <c r="AA142" i="5" s="1"/>
  <c r="AA143" i="5" s="1"/>
  <c r="AA144" i="5" s="1"/>
  <c r="AA145" i="5" s="1"/>
  <c r="AA146" i="5" s="1"/>
  <c r="AA147" i="5" s="1"/>
  <c r="AA148" i="5" s="1"/>
  <c r="AA149" i="5" s="1"/>
  <c r="AA150" i="5" s="1"/>
  <c r="AA151" i="5" s="1"/>
  <c r="AA152" i="5" s="1"/>
  <c r="AA153" i="5" s="1"/>
  <c r="AA154" i="5" s="1"/>
  <c r="AA155" i="5" s="1"/>
  <c r="AA157" i="5" s="1"/>
  <c r="AA158" i="5" s="1"/>
  <c r="AA159" i="5" s="1"/>
  <c r="AA160" i="5" s="1"/>
  <c r="AA161" i="5" s="1"/>
  <c r="AA162" i="5" s="1"/>
  <c r="AA163" i="5" s="1"/>
  <c r="AA164" i="5" s="1"/>
  <c r="AA165" i="5" s="1"/>
  <c r="AA166" i="5" s="1"/>
  <c r="AA167" i="5" s="1"/>
  <c r="AA168" i="5" s="1"/>
  <c r="AA169" i="5" s="1"/>
  <c r="AA170" i="5" s="1"/>
  <c r="AA171" i="5" s="1"/>
  <c r="AA172" i="5" s="1"/>
  <c r="AA173" i="5" s="1"/>
  <c r="AA174" i="5" s="1"/>
  <c r="AA175" i="5" s="1"/>
  <c r="AA176" i="5" s="1"/>
  <c r="AA177" i="5" s="1"/>
  <c r="AA178" i="5" s="1"/>
  <c r="AA179" i="5" s="1"/>
  <c r="AA180" i="5" s="1"/>
  <c r="AA181" i="5" s="1"/>
  <c r="AA182" i="5" s="1"/>
  <c r="AA183" i="5" s="1"/>
  <c r="AA184" i="5" s="1"/>
  <c r="AA185" i="5" s="1"/>
  <c r="AA186" i="5" s="1"/>
  <c r="AA187" i="5" s="1"/>
  <c r="AA188" i="5" s="1"/>
  <c r="AA189" i="5" s="1"/>
  <c r="AA190" i="5" s="1"/>
  <c r="AA191" i="5" s="1"/>
  <c r="AA192" i="5" s="1"/>
  <c r="AA193" i="5" s="1"/>
  <c r="AA194" i="5" s="1"/>
  <c r="AA195" i="5" s="1"/>
  <c r="AA196" i="5" s="1"/>
  <c r="AA197" i="5" s="1"/>
  <c r="AA198" i="5" s="1"/>
  <c r="AA199" i="5" s="1"/>
  <c r="AA200" i="5" s="1"/>
  <c r="AA201" i="5" s="1"/>
  <c r="AA202" i="5" s="1"/>
  <c r="AA203" i="5" s="1"/>
  <c r="AA204" i="5" s="1"/>
  <c r="AA205" i="5" s="1"/>
  <c r="AA206" i="5" s="1"/>
  <c r="AA208" i="5" s="1"/>
  <c r="AA209" i="5" s="1"/>
  <c r="AA210" i="5" s="1"/>
  <c r="AA211" i="5" s="1"/>
  <c r="AA212" i="5" s="1"/>
  <c r="AA213" i="5" s="1"/>
  <c r="AA214" i="5" s="1"/>
  <c r="AA215" i="5" s="1"/>
  <c r="AA216" i="5" s="1"/>
  <c r="AA217" i="5" s="1"/>
  <c r="AA218" i="5" s="1"/>
  <c r="AA219" i="5" s="1"/>
  <c r="AA220" i="5" s="1"/>
  <c r="AA221" i="5" s="1"/>
  <c r="AA222" i="5" s="1"/>
  <c r="AA223" i="5" s="1"/>
  <c r="AA224" i="5" s="1"/>
  <c r="AA225" i="5" s="1"/>
  <c r="AA226" i="5" s="1"/>
  <c r="AA227" i="5" s="1"/>
  <c r="AA228" i="5" s="1"/>
  <c r="AA229" i="5" s="1"/>
  <c r="AA230" i="5" s="1"/>
  <c r="AA231" i="5" s="1"/>
  <c r="AA232" i="5" s="1"/>
  <c r="AA233" i="5" s="1"/>
  <c r="AA234" i="5" s="1"/>
  <c r="AA235" i="5" s="1"/>
  <c r="AA236" i="5" s="1"/>
  <c r="AA237" i="5" s="1"/>
  <c r="AA238" i="5" s="1"/>
  <c r="AA239" i="5" s="1"/>
  <c r="AA240" i="5" s="1"/>
  <c r="AA241" i="5" s="1"/>
  <c r="AA242" i="5" s="1"/>
  <c r="AA243" i="5" s="1"/>
  <c r="AA244" i="5" s="1"/>
  <c r="AA245" i="5" s="1"/>
  <c r="AA246" i="5" s="1"/>
  <c r="AA247" i="5" s="1"/>
  <c r="AA248" i="5" s="1"/>
  <c r="AA249" i="5" s="1"/>
  <c r="AA250" i="5" s="1"/>
  <c r="AA251" i="5" s="1"/>
  <c r="AA252" i="5" s="1"/>
  <c r="AA253" i="5" s="1"/>
  <c r="AA254" i="5" s="1"/>
  <c r="AA255" i="5" s="1"/>
  <c r="AA256" i="5" s="1"/>
  <c r="AA257" i="5" s="1"/>
  <c r="AA258" i="5" s="1"/>
  <c r="Y56" i="11"/>
  <c r="Y56" i="15"/>
  <c r="Y257" i="12"/>
  <c r="Y208" i="3"/>
  <c r="Z205" i="11"/>
  <c r="Z206" i="11" s="1"/>
  <c r="Z56" i="4"/>
  <c r="G452" i="18"/>
  <c r="I453" i="18"/>
  <c r="G352" i="18"/>
  <c r="I353" i="18"/>
  <c r="G254" i="18"/>
  <c r="I255" i="18"/>
  <c r="Z157" i="4" l="1"/>
  <c r="Z206" i="9"/>
  <c r="B210" i="4"/>
  <c r="B210" i="14"/>
  <c r="Y210" i="14" s="1"/>
  <c r="B210" i="15"/>
  <c r="B210" i="3"/>
  <c r="B259" i="5"/>
  <c r="Y259" i="5" s="1"/>
  <c r="B259" i="6"/>
  <c r="B259" i="8"/>
  <c r="B259" i="7"/>
  <c r="Y259" i="7" s="1"/>
  <c r="B259" i="9"/>
  <c r="B259" i="10"/>
  <c r="Y259" i="10" s="1"/>
  <c r="B259" i="11"/>
  <c r="Y259" i="11" s="1"/>
  <c r="B259" i="16"/>
  <c r="B259" i="12"/>
  <c r="Y259" i="12" s="1"/>
  <c r="B259" i="32"/>
  <c r="B259" i="52"/>
  <c r="Z259" i="52" s="1"/>
  <c r="Y357" i="9"/>
  <c r="D210" i="4"/>
  <c r="D210" i="14"/>
  <c r="D210" i="15"/>
  <c r="D210" i="3"/>
  <c r="D259" i="5"/>
  <c r="D259" i="6"/>
  <c r="D259" i="8"/>
  <c r="D259" i="7"/>
  <c r="D259" i="9"/>
  <c r="D259" i="10"/>
  <c r="D259" i="11"/>
  <c r="D259" i="12"/>
  <c r="D259" i="16"/>
  <c r="D259" i="52"/>
  <c r="D259" i="32"/>
  <c r="Y206" i="32"/>
  <c r="Y206" i="6"/>
  <c r="Y258" i="9"/>
  <c r="Y258" i="7"/>
  <c r="AA157" i="4"/>
  <c r="AA159" i="4" s="1"/>
  <c r="AA160" i="4" s="1"/>
  <c r="AA161" i="4" s="1"/>
  <c r="AA162" i="4" s="1"/>
  <c r="AA163" i="4" s="1"/>
  <c r="AA164" i="4" s="1"/>
  <c r="AA165" i="4" s="1"/>
  <c r="AA166" i="4" s="1"/>
  <c r="AA167" i="4" s="1"/>
  <c r="AA168" i="4" s="1"/>
  <c r="AA169" i="4" s="1"/>
  <c r="AA170" i="4" s="1"/>
  <c r="AA171" i="4" s="1"/>
  <c r="AA172" i="4" s="1"/>
  <c r="AA173" i="4" s="1"/>
  <c r="AA174" i="4" s="1"/>
  <c r="AA175" i="4" s="1"/>
  <c r="AA176" i="4" s="1"/>
  <c r="AA177" i="4" s="1"/>
  <c r="AA178" i="4" s="1"/>
  <c r="AA179" i="4" s="1"/>
  <c r="AA180" i="4" s="1"/>
  <c r="AA181" i="4" s="1"/>
  <c r="AA182" i="4" s="1"/>
  <c r="AA183" i="4" s="1"/>
  <c r="AA184" i="4" s="1"/>
  <c r="AA185" i="4" s="1"/>
  <c r="AA186" i="4" s="1"/>
  <c r="AA187" i="4" s="1"/>
  <c r="AA188" i="4" s="1"/>
  <c r="AA189" i="4" s="1"/>
  <c r="AA190" i="4" s="1"/>
  <c r="AA191" i="4" s="1"/>
  <c r="AA192" i="4" s="1"/>
  <c r="AA193" i="4" s="1"/>
  <c r="AA194" i="4" s="1"/>
  <c r="AA195" i="4" s="1"/>
  <c r="AA196" i="4" s="1"/>
  <c r="AA197" i="4" s="1"/>
  <c r="AA198" i="4" s="1"/>
  <c r="AA199" i="4" s="1"/>
  <c r="AA200" i="4" s="1"/>
  <c r="AA201" i="4" s="1"/>
  <c r="AA202" i="4" s="1"/>
  <c r="AA203" i="4" s="1"/>
  <c r="AA204" i="4" s="1"/>
  <c r="AA205" i="4" s="1"/>
  <c r="AA206" i="4" s="1"/>
  <c r="AA207" i="4" s="1"/>
  <c r="AA208" i="4" s="1"/>
  <c r="AA209" i="4" s="1"/>
  <c r="AA210" i="4" s="1"/>
  <c r="Z258" i="7"/>
  <c r="Z259" i="7" s="1"/>
  <c r="Z458" i="32"/>
  <c r="D459" i="9"/>
  <c r="D459" i="10"/>
  <c r="D459" i="11"/>
  <c r="D459" i="12"/>
  <c r="D459" i="32"/>
  <c r="D459" i="16"/>
  <c r="D459" i="52"/>
  <c r="K255" i="18"/>
  <c r="C211" i="4"/>
  <c r="C211" i="14"/>
  <c r="C211" i="15"/>
  <c r="C211" i="3"/>
  <c r="C260" i="5"/>
  <c r="C260" i="6"/>
  <c r="C260" i="7"/>
  <c r="C260" i="8"/>
  <c r="C260" i="9"/>
  <c r="C260" i="10"/>
  <c r="C260" i="11"/>
  <c r="C260" i="12"/>
  <c r="C260" i="16"/>
  <c r="C260" i="52"/>
  <c r="C260" i="32"/>
  <c r="K353" i="18"/>
  <c r="C359" i="9"/>
  <c r="C359" i="10"/>
  <c r="C359" i="11"/>
  <c r="C359" i="12"/>
  <c r="C359" i="32"/>
  <c r="C359" i="52"/>
  <c r="C359" i="16"/>
  <c r="Z357" i="12"/>
  <c r="B358" i="9"/>
  <c r="B358" i="10"/>
  <c r="B358" i="11"/>
  <c r="Y358" i="11" s="1"/>
  <c r="B358" i="12"/>
  <c r="Y358" i="12" s="1"/>
  <c r="B358" i="16"/>
  <c r="B358" i="32"/>
  <c r="B358" i="52"/>
  <c r="Y358" i="32" s="1"/>
  <c r="Z209" i="14"/>
  <c r="Z210" i="14" s="1"/>
  <c r="Z258" i="8"/>
  <c r="Z259" i="8" s="1"/>
  <c r="Y206" i="11"/>
  <c r="Y157" i="15"/>
  <c r="Z357" i="9"/>
  <c r="Z358" i="9" s="1"/>
  <c r="AA206" i="6"/>
  <c r="AA208" i="6" s="1"/>
  <c r="AA209" i="6" s="1"/>
  <c r="AA210" i="6" s="1"/>
  <c r="AA211" i="6" s="1"/>
  <c r="AA212" i="6" s="1"/>
  <c r="AA213" i="6" s="1"/>
  <c r="AA214" i="6" s="1"/>
  <c r="AA215" i="6" s="1"/>
  <c r="AA216" i="6" s="1"/>
  <c r="AA217" i="6" s="1"/>
  <c r="AA218" i="6" s="1"/>
  <c r="AA219" i="6" s="1"/>
  <c r="AA220" i="6" s="1"/>
  <c r="AA221" i="6" s="1"/>
  <c r="AA222" i="6" s="1"/>
  <c r="AA223" i="6" s="1"/>
  <c r="AA224" i="6" s="1"/>
  <c r="AA225" i="6" s="1"/>
  <c r="AA226" i="6" s="1"/>
  <c r="AA227" i="6" s="1"/>
  <c r="AA228" i="6" s="1"/>
  <c r="AA229" i="6" s="1"/>
  <c r="AA230" i="6" s="1"/>
  <c r="AA231" i="6" s="1"/>
  <c r="AA232" i="6" s="1"/>
  <c r="AA233" i="6" s="1"/>
  <c r="AA234" i="6" s="1"/>
  <c r="AA235" i="6" s="1"/>
  <c r="AA236" i="6" s="1"/>
  <c r="AA237" i="6" s="1"/>
  <c r="AA238" i="6" s="1"/>
  <c r="AA239" i="6" s="1"/>
  <c r="AA240" i="6" s="1"/>
  <c r="AA241" i="6" s="1"/>
  <c r="AA242" i="6" s="1"/>
  <c r="AA243" i="6" s="1"/>
  <c r="AA244" i="6" s="1"/>
  <c r="AA245" i="6" s="1"/>
  <c r="AA246" i="6" s="1"/>
  <c r="AA247" i="6" s="1"/>
  <c r="AA248" i="6" s="1"/>
  <c r="AA249" i="6" s="1"/>
  <c r="AA250" i="6" s="1"/>
  <c r="AA251" i="6" s="1"/>
  <c r="AA252" i="6" s="1"/>
  <c r="AA253" i="6" s="1"/>
  <c r="AA254" i="6" s="1"/>
  <c r="AA255" i="6" s="1"/>
  <c r="AA256" i="6" s="1"/>
  <c r="AA257" i="6" s="1"/>
  <c r="AA258" i="6" s="1"/>
  <c r="AA259" i="6" s="1"/>
  <c r="Z357" i="32"/>
  <c r="Z358" i="32" s="1"/>
  <c r="Z206" i="6"/>
  <c r="AA59" i="32"/>
  <c r="AA60" i="32" s="1"/>
  <c r="AA259" i="9"/>
  <c r="K453" i="18"/>
  <c r="C460" i="9"/>
  <c r="C460" i="10"/>
  <c r="C460" i="11"/>
  <c r="C460" i="16"/>
  <c r="C460" i="12"/>
  <c r="C460" i="32"/>
  <c r="C460" i="52"/>
  <c r="Y206" i="10"/>
  <c r="Y157" i="14"/>
  <c r="AA206" i="10"/>
  <c r="AA208" i="10" s="1"/>
  <c r="AA209" i="10" s="1"/>
  <c r="AA210" i="10" s="1"/>
  <c r="AA211" i="10" s="1"/>
  <c r="AA212" i="10" s="1"/>
  <c r="AA213" i="10" s="1"/>
  <c r="AA214" i="10" s="1"/>
  <c r="AA215" i="10" s="1"/>
  <c r="AA216" i="10" s="1"/>
  <c r="AA217" i="10" s="1"/>
  <c r="AA218" i="10" s="1"/>
  <c r="AA219" i="10" s="1"/>
  <c r="AA220" i="10" s="1"/>
  <c r="AA221" i="10" s="1"/>
  <c r="AA222" i="10" s="1"/>
  <c r="AA223" i="10" s="1"/>
  <c r="AA224" i="10" s="1"/>
  <c r="AA225" i="10" s="1"/>
  <c r="AA226" i="10" s="1"/>
  <c r="AA227" i="10" s="1"/>
  <c r="AA228" i="10" s="1"/>
  <c r="AA229" i="10" s="1"/>
  <c r="AA230" i="10" s="1"/>
  <c r="AA231" i="10" s="1"/>
  <c r="AA232" i="10" s="1"/>
  <c r="AA233" i="10" s="1"/>
  <c r="AA234" i="10" s="1"/>
  <c r="AA235" i="10" s="1"/>
  <c r="AA236" i="10" s="1"/>
  <c r="AA237" i="10" s="1"/>
  <c r="AA238" i="10" s="1"/>
  <c r="AA239" i="10" s="1"/>
  <c r="AA240" i="10" s="1"/>
  <c r="AA241" i="10" s="1"/>
  <c r="AA242" i="10" s="1"/>
  <c r="AA243" i="10" s="1"/>
  <c r="AA244" i="10" s="1"/>
  <c r="AA245" i="10" s="1"/>
  <c r="AA246" i="10" s="1"/>
  <c r="AA247" i="10" s="1"/>
  <c r="AA248" i="10" s="1"/>
  <c r="AA249" i="10" s="1"/>
  <c r="AA250" i="10" s="1"/>
  <c r="AA251" i="10" s="1"/>
  <c r="AA252" i="10" s="1"/>
  <c r="AA253" i="10" s="1"/>
  <c r="AA254" i="10" s="1"/>
  <c r="AA255" i="10" s="1"/>
  <c r="AA256" i="10" s="1"/>
  <c r="AA257" i="10" s="1"/>
  <c r="AA258" i="10" s="1"/>
  <c r="AA259" i="10" s="1"/>
  <c r="AA58" i="32"/>
  <c r="Z206" i="16"/>
  <c r="Z258" i="16"/>
  <c r="Z259" i="16" s="1"/>
  <c r="Y458" i="12"/>
  <c r="Z206" i="7"/>
  <c r="AA259" i="5"/>
  <c r="Z259" i="12"/>
  <c r="Z258" i="10"/>
  <c r="Z259" i="10" s="1"/>
  <c r="Z209" i="3"/>
  <c r="Z210" i="3" s="1"/>
  <c r="Y458" i="11"/>
  <c r="AA206" i="16"/>
  <c r="AA208" i="16" s="1"/>
  <c r="AA209" i="16" s="1"/>
  <c r="AA210" i="16" s="1"/>
  <c r="AA211" i="16" s="1"/>
  <c r="AA212" i="16" s="1"/>
  <c r="AA213" i="16" s="1"/>
  <c r="AA214" i="16" s="1"/>
  <c r="AA215" i="16" s="1"/>
  <c r="AA216" i="16" s="1"/>
  <c r="AA217" i="16" s="1"/>
  <c r="AA218" i="16" s="1"/>
  <c r="AA219" i="16" s="1"/>
  <c r="AA220" i="16" s="1"/>
  <c r="AA221" i="16" s="1"/>
  <c r="AA222" i="16" s="1"/>
  <c r="AA223" i="16" s="1"/>
  <c r="AA224" i="16" s="1"/>
  <c r="AA225" i="16" s="1"/>
  <c r="AA226" i="16" s="1"/>
  <c r="AA227" i="16" s="1"/>
  <c r="AA228" i="16" s="1"/>
  <c r="AA229" i="16" s="1"/>
  <c r="AA230" i="16" s="1"/>
  <c r="AA231" i="16" s="1"/>
  <c r="AA232" i="16" s="1"/>
  <c r="AA233" i="16" s="1"/>
  <c r="AA234" i="16" s="1"/>
  <c r="AA235" i="16" s="1"/>
  <c r="AA236" i="16" s="1"/>
  <c r="AA237" i="16" s="1"/>
  <c r="AA238" i="16" s="1"/>
  <c r="AA239" i="16" s="1"/>
  <c r="AA240" i="16" s="1"/>
  <c r="AA241" i="16" s="1"/>
  <c r="AA242" i="16" s="1"/>
  <c r="AA243" i="16" s="1"/>
  <c r="AA244" i="16" s="1"/>
  <c r="AA245" i="16" s="1"/>
  <c r="AA246" i="16" s="1"/>
  <c r="AA247" i="16" s="1"/>
  <c r="AA248" i="16" s="1"/>
  <c r="AA249" i="16" s="1"/>
  <c r="AA250" i="16" s="1"/>
  <c r="AA251" i="16" s="1"/>
  <c r="AA252" i="16" s="1"/>
  <c r="AA253" i="16" s="1"/>
  <c r="AA254" i="16" s="1"/>
  <c r="AA255" i="16" s="1"/>
  <c r="AA256" i="16" s="1"/>
  <c r="AA257" i="16" s="1"/>
  <c r="AA258" i="16" s="1"/>
  <c r="AA259" i="16" s="1"/>
  <c r="AA259" i="52"/>
  <c r="Y458" i="10"/>
  <c r="Z357" i="10"/>
  <c r="Z358" i="10" s="1"/>
  <c r="B459" i="9"/>
  <c r="Z459" i="9" s="1"/>
  <c r="B459" i="10"/>
  <c r="B459" i="11"/>
  <c r="B459" i="12"/>
  <c r="B459" i="32"/>
  <c r="Y459" i="32" s="1"/>
  <c r="B459" i="16"/>
  <c r="Z459" i="16" s="1"/>
  <c r="B459" i="52"/>
  <c r="Z459" i="52" s="1"/>
  <c r="Z259" i="11"/>
  <c r="Y206" i="8"/>
  <c r="AA157" i="3"/>
  <c r="AA159" i="3" s="1"/>
  <c r="AA160" i="3" s="1"/>
  <c r="AA161" i="3" s="1"/>
  <c r="AA162" i="3" s="1"/>
  <c r="AA163" i="3" s="1"/>
  <c r="AA164" i="3" s="1"/>
  <c r="AA165" i="3" s="1"/>
  <c r="AA166" i="3" s="1"/>
  <c r="AA167" i="3" s="1"/>
  <c r="AA168" i="3" s="1"/>
  <c r="AA169" i="3" s="1"/>
  <c r="AA170" i="3" s="1"/>
  <c r="AA171" i="3" s="1"/>
  <c r="AA172" i="3" s="1"/>
  <c r="AA173" i="3" s="1"/>
  <c r="AA174" i="3" s="1"/>
  <c r="AA175" i="3" s="1"/>
  <c r="AA176" i="3" s="1"/>
  <c r="AA177" i="3" s="1"/>
  <c r="AA178" i="3" s="1"/>
  <c r="AA179" i="3" s="1"/>
  <c r="AA180" i="3" s="1"/>
  <c r="AA181" i="3" s="1"/>
  <c r="AA182" i="3" s="1"/>
  <c r="AA183" i="3" s="1"/>
  <c r="AA184" i="3" s="1"/>
  <c r="AA185" i="3" s="1"/>
  <c r="AA186" i="3" s="1"/>
  <c r="AA187" i="3" s="1"/>
  <c r="AA188" i="3" s="1"/>
  <c r="AA189" i="3" s="1"/>
  <c r="AA190" i="3" s="1"/>
  <c r="AA191" i="3" s="1"/>
  <c r="AA192" i="3" s="1"/>
  <c r="AA193" i="3" s="1"/>
  <c r="AA194" i="3" s="1"/>
  <c r="AA195" i="3" s="1"/>
  <c r="AA196" i="3" s="1"/>
  <c r="AA197" i="3" s="1"/>
  <c r="AA198" i="3" s="1"/>
  <c r="AA199" i="3" s="1"/>
  <c r="AA200" i="3" s="1"/>
  <c r="AA201" i="3" s="1"/>
  <c r="AA202" i="3" s="1"/>
  <c r="AA203" i="3" s="1"/>
  <c r="AA204" i="3" s="1"/>
  <c r="AA205" i="3" s="1"/>
  <c r="AA206" i="3" s="1"/>
  <c r="AA207" i="3" s="1"/>
  <c r="AA208" i="3" s="1"/>
  <c r="AA209" i="3" s="1"/>
  <c r="AA210" i="3" s="1"/>
  <c r="Z209" i="15"/>
  <c r="Z210" i="15" s="1"/>
  <c r="D358" i="9"/>
  <c r="D358" i="11"/>
  <c r="D358" i="10"/>
  <c r="D358" i="12"/>
  <c r="D358" i="16"/>
  <c r="D358" i="32"/>
  <c r="D358" i="52"/>
  <c r="Z206" i="5"/>
  <c r="Z459" i="10"/>
  <c r="AA206" i="7"/>
  <c r="AA208" i="7" s="1"/>
  <c r="AA209" i="7" s="1"/>
  <c r="AA210" i="7" s="1"/>
  <c r="AA211" i="7" s="1"/>
  <c r="AA212" i="7" s="1"/>
  <c r="AA213" i="7" s="1"/>
  <c r="AA214" i="7" s="1"/>
  <c r="AA215" i="7" s="1"/>
  <c r="AA216" i="7" s="1"/>
  <c r="AA217" i="7" s="1"/>
  <c r="AA218" i="7" s="1"/>
  <c r="AA219" i="7" s="1"/>
  <c r="AA220" i="7" s="1"/>
  <c r="AA221" i="7" s="1"/>
  <c r="AA222" i="7" s="1"/>
  <c r="AA223" i="7" s="1"/>
  <c r="AA224" i="7" s="1"/>
  <c r="AA225" i="7" s="1"/>
  <c r="AA226" i="7" s="1"/>
  <c r="AA227" i="7" s="1"/>
  <c r="AA228" i="7" s="1"/>
  <c r="AA229" i="7" s="1"/>
  <c r="AA230" i="7" s="1"/>
  <c r="AA231" i="7" s="1"/>
  <c r="AA232" i="7" s="1"/>
  <c r="AA233" i="7" s="1"/>
  <c r="AA234" i="7" s="1"/>
  <c r="AA235" i="7" s="1"/>
  <c r="AA236" i="7" s="1"/>
  <c r="AA237" i="7" s="1"/>
  <c r="AA238" i="7" s="1"/>
  <c r="AA239" i="7" s="1"/>
  <c r="AA240" i="7" s="1"/>
  <c r="AA241" i="7" s="1"/>
  <c r="AA242" i="7" s="1"/>
  <c r="AA243" i="7" s="1"/>
  <c r="AA244" i="7" s="1"/>
  <c r="AA245" i="7" s="1"/>
  <c r="AA246" i="7" s="1"/>
  <c r="AA247" i="7" s="1"/>
  <c r="AA248" i="7" s="1"/>
  <c r="AA249" i="7" s="1"/>
  <c r="AA250" i="7" s="1"/>
  <c r="AA251" i="7" s="1"/>
  <c r="AA252" i="7" s="1"/>
  <c r="AA253" i="7" s="1"/>
  <c r="AA254" i="7" s="1"/>
  <c r="AA255" i="7" s="1"/>
  <c r="AA256" i="7" s="1"/>
  <c r="AA257" i="7" s="1"/>
  <c r="AA258" i="7" s="1"/>
  <c r="AA259" i="7" s="1"/>
  <c r="Y458" i="9"/>
  <c r="Z206" i="12"/>
  <c r="Z258" i="6"/>
  <c r="Z259" i="6" s="1"/>
  <c r="Z209" i="4"/>
  <c r="Z210" i="4" s="1"/>
  <c r="Z258" i="32"/>
  <c r="Z259" i="32" s="1"/>
  <c r="AA206" i="11"/>
  <c r="AA208" i="11" s="1"/>
  <c r="AA209" i="11" s="1"/>
  <c r="AA210" i="11" s="1"/>
  <c r="AA211" i="11" s="1"/>
  <c r="AA212" i="11" s="1"/>
  <c r="AA213" i="11" s="1"/>
  <c r="AA214" i="11" s="1"/>
  <c r="AA215" i="11" s="1"/>
  <c r="AA216" i="11" s="1"/>
  <c r="AA217" i="11" s="1"/>
  <c r="AA218" i="11" s="1"/>
  <c r="AA219" i="11" s="1"/>
  <c r="AA220" i="11" s="1"/>
  <c r="AA221" i="11" s="1"/>
  <c r="AA222" i="11" s="1"/>
  <c r="AA223" i="11" s="1"/>
  <c r="AA224" i="11" s="1"/>
  <c r="AA225" i="11" s="1"/>
  <c r="AA226" i="11" s="1"/>
  <c r="AA227" i="11" s="1"/>
  <c r="AA228" i="11" s="1"/>
  <c r="AA229" i="11" s="1"/>
  <c r="AA230" i="11" s="1"/>
  <c r="AA231" i="11" s="1"/>
  <c r="AA232" i="11" s="1"/>
  <c r="AA233" i="11" s="1"/>
  <c r="AA234" i="11" s="1"/>
  <c r="AA235" i="11" s="1"/>
  <c r="AA236" i="11" s="1"/>
  <c r="AA237" i="11" s="1"/>
  <c r="AA238" i="11" s="1"/>
  <c r="AA239" i="11" s="1"/>
  <c r="AA240" i="11" s="1"/>
  <c r="AA241" i="11" s="1"/>
  <c r="AA242" i="11" s="1"/>
  <c r="AA243" i="11" s="1"/>
  <c r="AA244" i="11" s="1"/>
  <c r="AA245" i="11" s="1"/>
  <c r="AA246" i="11" s="1"/>
  <c r="AA247" i="11" s="1"/>
  <c r="AA248" i="11" s="1"/>
  <c r="AA249" i="11" s="1"/>
  <c r="AA250" i="11" s="1"/>
  <c r="AA251" i="11" s="1"/>
  <c r="AA252" i="11" s="1"/>
  <c r="AA253" i="11" s="1"/>
  <c r="AA254" i="11" s="1"/>
  <c r="AA255" i="11" s="1"/>
  <c r="AA256" i="11" s="1"/>
  <c r="AA257" i="11" s="1"/>
  <c r="AA258" i="11" s="1"/>
  <c r="AA259" i="11" s="1"/>
  <c r="Z157" i="3"/>
  <c r="I454" i="18"/>
  <c r="G453" i="18"/>
  <c r="I354" i="18"/>
  <c r="G353" i="18"/>
  <c r="I256" i="18"/>
  <c r="G255" i="18"/>
  <c r="AA64" i="32" l="1"/>
  <c r="AA61" i="32"/>
  <c r="AA62" i="32"/>
  <c r="Z260" i="52"/>
  <c r="Z211" i="15"/>
  <c r="Y459" i="11"/>
  <c r="Z260" i="8"/>
  <c r="Y358" i="9"/>
  <c r="Y210" i="15"/>
  <c r="AA259" i="12"/>
  <c r="AA260" i="12" s="1"/>
  <c r="AA211" i="3"/>
  <c r="Y459" i="10"/>
  <c r="Z459" i="11"/>
  <c r="Z211" i="14"/>
  <c r="Z358" i="12"/>
  <c r="B211" i="4"/>
  <c r="Y211" i="4" s="1"/>
  <c r="B211" i="14"/>
  <c r="Y211" i="14" s="1"/>
  <c r="B211" i="15"/>
  <c r="Y211" i="15" s="1"/>
  <c r="B211" i="3"/>
  <c r="B260" i="5"/>
  <c r="Y260" i="5" s="1"/>
  <c r="B260" i="6"/>
  <c r="Y260" i="6" s="1"/>
  <c r="B260" i="8"/>
  <c r="B260" i="7"/>
  <c r="Y260" i="7" s="1"/>
  <c r="B260" i="9"/>
  <c r="Y260" i="9" s="1"/>
  <c r="B260" i="10"/>
  <c r="Y260" i="10" s="1"/>
  <c r="B260" i="11"/>
  <c r="Y260" i="11" s="1"/>
  <c r="B260" i="12"/>
  <c r="B260" i="32"/>
  <c r="Y260" i="32" s="1"/>
  <c r="B260" i="16"/>
  <c r="Y260" i="16" s="1"/>
  <c r="B260" i="52"/>
  <c r="K256" i="18"/>
  <c r="C212" i="4"/>
  <c r="C212" i="14"/>
  <c r="C212" i="15"/>
  <c r="C212" i="3"/>
  <c r="C261" i="5"/>
  <c r="C261" i="6"/>
  <c r="C261" i="8"/>
  <c r="C261" i="7"/>
  <c r="C261" i="9"/>
  <c r="C261" i="10"/>
  <c r="C261" i="11"/>
  <c r="C261" i="12"/>
  <c r="C261" i="16"/>
  <c r="C261" i="52"/>
  <c r="C261" i="32"/>
  <c r="Z260" i="32"/>
  <c r="B359" i="9"/>
  <c r="Y359" i="9" s="1"/>
  <c r="B359" i="10"/>
  <c r="Y359" i="10" s="1"/>
  <c r="B359" i="11"/>
  <c r="Y359" i="11" s="1"/>
  <c r="B359" i="12"/>
  <c r="Y359" i="12" s="1"/>
  <c r="B359" i="32"/>
  <c r="Y359" i="32" s="1"/>
  <c r="B359" i="16"/>
  <c r="Y359" i="16" s="1"/>
  <c r="B359" i="52"/>
  <c r="Z211" i="4"/>
  <c r="Y459" i="9"/>
  <c r="Z260" i="12"/>
  <c r="AA63" i="32"/>
  <c r="Y259" i="9"/>
  <c r="Y210" i="4"/>
  <c r="Z358" i="52"/>
  <c r="Z359" i="52" s="1"/>
  <c r="AA260" i="16"/>
  <c r="K354" i="18"/>
  <c r="C360" i="9"/>
  <c r="C360" i="10"/>
  <c r="C360" i="11"/>
  <c r="C360" i="12"/>
  <c r="C360" i="32"/>
  <c r="C360" i="16"/>
  <c r="C360" i="52"/>
  <c r="Z260" i="11"/>
  <c r="D359" i="9"/>
  <c r="D359" i="10"/>
  <c r="D359" i="11"/>
  <c r="D359" i="12"/>
  <c r="D359" i="16"/>
  <c r="D359" i="52"/>
  <c r="D359" i="32"/>
  <c r="Z259" i="5"/>
  <c r="Z260" i="5" s="1"/>
  <c r="AA210" i="15"/>
  <c r="AA211" i="15" s="1"/>
  <c r="Y358" i="16"/>
  <c r="Z358" i="11"/>
  <c r="Z359" i="11" s="1"/>
  <c r="D211" i="4"/>
  <c r="D211" i="14"/>
  <c r="D211" i="15"/>
  <c r="D211" i="3"/>
  <c r="D260" i="5"/>
  <c r="D260" i="6"/>
  <c r="D260" i="7"/>
  <c r="D260" i="9"/>
  <c r="D260" i="8"/>
  <c r="D260" i="10"/>
  <c r="D260" i="12"/>
  <c r="D260" i="11"/>
  <c r="D260" i="32"/>
  <c r="D260" i="16"/>
  <c r="D260" i="52"/>
  <c r="Z459" i="32"/>
  <c r="Y259" i="8"/>
  <c r="AA259" i="8"/>
  <c r="AA260" i="8" s="1"/>
  <c r="B460" i="9"/>
  <c r="Z460" i="9" s="1"/>
  <c r="B460" i="10"/>
  <c r="B460" i="11"/>
  <c r="B460" i="12"/>
  <c r="B460" i="16"/>
  <c r="B460" i="32"/>
  <c r="B460" i="52"/>
  <c r="Z460" i="52" s="1"/>
  <c r="AA260" i="5"/>
  <c r="K454" i="18"/>
  <c r="C461" i="9"/>
  <c r="C461" i="10"/>
  <c r="C461" i="11"/>
  <c r="C461" i="12"/>
  <c r="C461" i="32"/>
  <c r="C461" i="16"/>
  <c r="C461" i="52"/>
  <c r="Y459" i="16"/>
  <c r="AA260" i="52"/>
  <c r="Z359" i="32"/>
  <c r="Y259" i="32"/>
  <c r="Y259" i="6"/>
  <c r="Z259" i="9"/>
  <c r="Z260" i="9" s="1"/>
  <c r="AA211" i="4"/>
  <c r="AA210" i="14"/>
  <c r="AA211" i="14" s="1"/>
  <c r="AA260" i="6"/>
  <c r="Z460" i="10"/>
  <c r="Y459" i="12"/>
  <c r="Z260" i="16"/>
  <c r="Z459" i="12"/>
  <c r="Z460" i="12" s="1"/>
  <c r="D460" i="9"/>
  <c r="D460" i="10"/>
  <c r="D460" i="11"/>
  <c r="D460" i="12"/>
  <c r="D460" i="16"/>
  <c r="D460" i="32"/>
  <c r="D460" i="52"/>
  <c r="Z359" i="9"/>
  <c r="Y358" i="10"/>
  <c r="Y259" i="16"/>
  <c r="Y210" i="3"/>
  <c r="Z358" i="16"/>
  <c r="Z359" i="16" s="1"/>
  <c r="AA65" i="32"/>
  <c r="G454" i="18"/>
  <c r="I455" i="18"/>
  <c r="G354" i="18"/>
  <c r="I355" i="18"/>
  <c r="G256" i="18"/>
  <c r="I257" i="18"/>
  <c r="Z260" i="6" l="1"/>
  <c r="D360" i="9"/>
  <c r="D360" i="10"/>
  <c r="D360" i="11"/>
  <c r="D360" i="12"/>
  <c r="D360" i="16"/>
  <c r="D360" i="32"/>
  <c r="D360" i="52"/>
  <c r="AA261" i="12"/>
  <c r="AA260" i="11"/>
  <c r="AA260" i="7"/>
  <c r="K455" i="18"/>
  <c r="C462" i="9"/>
  <c r="C462" i="10"/>
  <c r="C462" i="11"/>
  <c r="C462" i="12"/>
  <c r="C462" i="32"/>
  <c r="C462" i="16"/>
  <c r="C462" i="52"/>
  <c r="Y460" i="32"/>
  <c r="Z460" i="32"/>
  <c r="Z360" i="11"/>
  <c r="Y260" i="8"/>
  <c r="Z359" i="12"/>
  <c r="Z360" i="12" s="1"/>
  <c r="B360" i="9"/>
  <c r="Y360" i="9" s="1"/>
  <c r="B360" i="10"/>
  <c r="B360" i="12"/>
  <c r="Y360" i="12" s="1"/>
  <c r="B360" i="11"/>
  <c r="Y360" i="11" s="1"/>
  <c r="B360" i="32"/>
  <c r="Y360" i="32" s="1"/>
  <c r="B360" i="16"/>
  <c r="Y360" i="16" s="1"/>
  <c r="B360" i="52"/>
  <c r="Z360" i="52" s="1"/>
  <c r="Z461" i="12"/>
  <c r="B461" i="9"/>
  <c r="Y461" i="9" s="1"/>
  <c r="B461" i="10"/>
  <c r="Y461" i="10" s="1"/>
  <c r="B461" i="11"/>
  <c r="Y461" i="11" s="1"/>
  <c r="B461" i="12"/>
  <c r="Y461" i="12" s="1"/>
  <c r="B461" i="32"/>
  <c r="Y461" i="32" s="1"/>
  <c r="B461" i="16"/>
  <c r="B461" i="52"/>
  <c r="D212" i="4"/>
  <c r="D212" i="14"/>
  <c r="D212" i="15"/>
  <c r="D212" i="3"/>
  <c r="D261" i="5"/>
  <c r="D261" i="6"/>
  <c r="D261" i="8"/>
  <c r="D261" i="7"/>
  <c r="D261" i="9"/>
  <c r="D261" i="10"/>
  <c r="D261" i="11"/>
  <c r="D261" i="16"/>
  <c r="D261" i="12"/>
  <c r="D261" i="52"/>
  <c r="D261" i="32"/>
  <c r="Y460" i="16"/>
  <c r="Z260" i="7"/>
  <c r="Z261" i="7" s="1"/>
  <c r="Y460" i="12"/>
  <c r="AA260" i="10"/>
  <c r="Z460" i="11"/>
  <c r="Z461" i="11" s="1"/>
  <c r="K355" i="18"/>
  <c r="C361" i="9"/>
  <c r="C361" i="11"/>
  <c r="C361" i="12"/>
  <c r="C361" i="16"/>
  <c r="C361" i="10"/>
  <c r="C361" i="32"/>
  <c r="C361" i="52"/>
  <c r="Z360" i="16"/>
  <c r="Y460" i="11"/>
  <c r="AA212" i="15"/>
  <c r="AA260" i="9"/>
  <c r="Y260" i="12"/>
  <c r="Y211" i="3"/>
  <c r="Z260" i="10"/>
  <c r="Z211" i="3"/>
  <c r="Z212" i="3" s="1"/>
  <c r="Z460" i="16"/>
  <c r="AA261" i="52"/>
  <c r="Y460" i="10"/>
  <c r="Z359" i="10"/>
  <c r="Z360" i="10" s="1"/>
  <c r="K257" i="18"/>
  <c r="C213" i="4"/>
  <c r="C213" i="14"/>
  <c r="C213" i="15"/>
  <c r="C213" i="3"/>
  <c r="C262" i="5"/>
  <c r="C262" i="6"/>
  <c r="C262" i="8"/>
  <c r="C262" i="7"/>
  <c r="C262" i="9"/>
  <c r="C262" i="10"/>
  <c r="C262" i="11"/>
  <c r="C262" i="12"/>
  <c r="C262" i="16"/>
  <c r="C262" i="52"/>
  <c r="C262" i="32"/>
  <c r="B212" i="4"/>
  <c r="Y212" i="4" s="1"/>
  <c r="B212" i="14"/>
  <c r="B212" i="15"/>
  <c r="Z212" i="15" s="1"/>
  <c r="B212" i="3"/>
  <c r="B261" i="5"/>
  <c r="Y261" i="5" s="1"/>
  <c r="B261" i="6"/>
  <c r="Y261" i="6" s="1"/>
  <c r="B261" i="7"/>
  <c r="B261" i="8"/>
  <c r="Z261" i="8" s="1"/>
  <c r="B261" i="9"/>
  <c r="Y261" i="9" s="1"/>
  <c r="B261" i="10"/>
  <c r="B261" i="11"/>
  <c r="B261" i="12"/>
  <c r="B261" i="32"/>
  <c r="Y261" i="32" s="1"/>
  <c r="B261" i="16"/>
  <c r="AA261" i="16" s="1"/>
  <c r="B261" i="52"/>
  <c r="AA212" i="14"/>
  <c r="D461" i="9"/>
  <c r="D461" i="10"/>
  <c r="D461" i="11"/>
  <c r="D461" i="12"/>
  <c r="D461" i="32"/>
  <c r="D461" i="16"/>
  <c r="D461" i="52"/>
  <c r="Y460" i="9"/>
  <c r="Z261" i="11"/>
  <c r="Z261" i="12"/>
  <c r="AA212" i="3"/>
  <c r="AA66" i="32"/>
  <c r="G455" i="18"/>
  <c r="I456" i="18"/>
  <c r="G355" i="18"/>
  <c r="I356" i="18"/>
  <c r="I258" i="18"/>
  <c r="G257" i="18"/>
  <c r="B462" i="9" l="1"/>
  <c r="Y462" i="9" s="1"/>
  <c r="B462" i="10"/>
  <c r="Y462" i="10" s="1"/>
  <c r="B462" i="11"/>
  <c r="B462" i="12"/>
  <c r="Y462" i="12" s="1"/>
  <c r="B462" i="32"/>
  <c r="B462" i="16"/>
  <c r="Y462" i="16" s="1"/>
  <c r="B462" i="52"/>
  <c r="Z361" i="11"/>
  <c r="B361" i="9"/>
  <c r="B361" i="10"/>
  <c r="Y361" i="10" s="1"/>
  <c r="B361" i="11"/>
  <c r="B361" i="16"/>
  <c r="Y361" i="16" s="1"/>
  <c r="B361" i="12"/>
  <c r="B361" i="52"/>
  <c r="Z361" i="52" s="1"/>
  <c r="B361" i="32"/>
  <c r="K456" i="18"/>
  <c r="C463" i="9"/>
  <c r="C463" i="10"/>
  <c r="C463" i="11"/>
  <c r="C463" i="12"/>
  <c r="C463" i="16"/>
  <c r="C463" i="32"/>
  <c r="C463" i="52"/>
  <c r="Y261" i="16"/>
  <c r="Y261" i="7"/>
  <c r="Z261" i="5"/>
  <c r="AA261" i="9"/>
  <c r="AA262" i="9" s="1"/>
  <c r="AA261" i="10"/>
  <c r="Y461" i="16"/>
  <c r="Z261" i="9"/>
  <c r="Y360" i="10"/>
  <c r="AA261" i="11"/>
  <c r="Z461" i="32"/>
  <c r="Z462" i="32" s="1"/>
  <c r="AA261" i="8"/>
  <c r="AA262" i="8" s="1"/>
  <c r="Y261" i="12"/>
  <c r="Y212" i="3"/>
  <c r="Z461" i="16"/>
  <c r="Z462" i="16" s="1"/>
  <c r="Z360" i="32"/>
  <c r="Z361" i="32" s="1"/>
  <c r="Z461" i="10"/>
  <c r="AA261" i="5"/>
  <c r="AA262" i="5" s="1"/>
  <c r="Z360" i="9"/>
  <c r="Z361" i="9" s="1"/>
  <c r="Z261" i="16"/>
  <c r="Z262" i="16" s="1"/>
  <c r="D462" i="9"/>
  <c r="D462" i="10"/>
  <c r="D462" i="11"/>
  <c r="D462" i="12"/>
  <c r="D462" i="16"/>
  <c r="D462" i="32"/>
  <c r="D462" i="52"/>
  <c r="Z261" i="6"/>
  <c r="Y361" i="12"/>
  <c r="Z361" i="12"/>
  <c r="B213" i="4"/>
  <c r="Y213" i="4" s="1"/>
  <c r="B213" i="15"/>
  <c r="Y213" i="15" s="1"/>
  <c r="B213" i="14"/>
  <c r="Y213" i="14" s="1"/>
  <c r="B213" i="3"/>
  <c r="Y213" i="3" s="1"/>
  <c r="B262" i="5"/>
  <c r="B262" i="6"/>
  <c r="Y262" i="6" s="1"/>
  <c r="B262" i="8"/>
  <c r="B262" i="7"/>
  <c r="Y262" i="7" s="1"/>
  <c r="B262" i="9"/>
  <c r="Y262" i="9" s="1"/>
  <c r="B262" i="11"/>
  <c r="Y262" i="11" s="1"/>
  <c r="B262" i="10"/>
  <c r="Y262" i="10" s="1"/>
  <c r="B262" i="12"/>
  <c r="Y262" i="12" s="1"/>
  <c r="B262" i="16"/>
  <c r="AA262" i="16" s="1"/>
  <c r="B262" i="32"/>
  <c r="B262" i="52"/>
  <c r="Y261" i="11"/>
  <c r="Y212" i="15"/>
  <c r="Z361" i="16"/>
  <c r="K258" i="18"/>
  <c r="C214" i="4"/>
  <c r="C214" i="14"/>
  <c r="C214" i="15"/>
  <c r="C214" i="3"/>
  <c r="C263" i="5"/>
  <c r="C263" i="6"/>
  <c r="C263" i="7"/>
  <c r="C263" i="8"/>
  <c r="C263" i="9"/>
  <c r="C263" i="10"/>
  <c r="C263" i="11"/>
  <c r="C263" i="12"/>
  <c r="C263" i="32"/>
  <c r="C263" i="16"/>
  <c r="C263" i="52"/>
  <c r="Y261" i="10"/>
  <c r="Y212" i="14"/>
  <c r="Z261" i="10"/>
  <c r="D361" i="9"/>
  <c r="D361" i="10"/>
  <c r="D361" i="11"/>
  <c r="D361" i="12"/>
  <c r="D361" i="32"/>
  <c r="D361" i="16"/>
  <c r="D361" i="52"/>
  <c r="Y462" i="11"/>
  <c r="Z261" i="52"/>
  <c r="Z262" i="52" s="1"/>
  <c r="AA212" i="4"/>
  <c r="AA213" i="4" s="1"/>
  <c r="AA261" i="6"/>
  <c r="Z212" i="14"/>
  <c r="Z213" i="14" s="1"/>
  <c r="AA261" i="7"/>
  <c r="AA262" i="7" s="1"/>
  <c r="Z461" i="52"/>
  <c r="Z462" i="52" s="1"/>
  <c r="K356" i="18"/>
  <c r="C362" i="9"/>
  <c r="C362" i="10"/>
  <c r="C362" i="11"/>
  <c r="C362" i="12"/>
  <c r="C362" i="16"/>
  <c r="C362" i="32"/>
  <c r="C362" i="52"/>
  <c r="D213" i="4"/>
  <c r="D213" i="14"/>
  <c r="D213" i="15"/>
  <c r="D262" i="5"/>
  <c r="D262" i="6"/>
  <c r="D213" i="3"/>
  <c r="D262" i="8"/>
  <c r="D262" i="7"/>
  <c r="D262" i="9"/>
  <c r="D262" i="10"/>
  <c r="D262" i="11"/>
  <c r="D262" i="12"/>
  <c r="D262" i="32"/>
  <c r="D262" i="52"/>
  <c r="D262" i="16"/>
  <c r="AA213" i="14"/>
  <c r="Y261" i="8"/>
  <c r="Z361" i="10"/>
  <c r="Z462" i="11"/>
  <c r="Z261" i="32"/>
  <c r="Z262" i="32" s="1"/>
  <c r="Z212" i="4"/>
  <c r="Z213" i="4" s="1"/>
  <c r="Z461" i="9"/>
  <c r="Z462" i="9" s="1"/>
  <c r="AA67" i="32"/>
  <c r="I457" i="18"/>
  <c r="G456" i="18"/>
  <c r="I357" i="18"/>
  <c r="G356" i="18"/>
  <c r="I259" i="18"/>
  <c r="G258" i="18"/>
  <c r="Z213" i="3" l="1"/>
  <c r="Z214" i="3" s="1"/>
  <c r="Y361" i="9"/>
  <c r="D463" i="9"/>
  <c r="D463" i="10"/>
  <c r="D463" i="11"/>
  <c r="D463" i="12"/>
  <c r="D463" i="32"/>
  <c r="D463" i="16"/>
  <c r="D463" i="52"/>
  <c r="Z262" i="11"/>
  <c r="Z262" i="9"/>
  <c r="Y361" i="32"/>
  <c r="Z262" i="10"/>
  <c r="AA213" i="3"/>
  <c r="AA214" i="3" s="1"/>
  <c r="Z362" i="12"/>
  <c r="Z262" i="7"/>
  <c r="Z462" i="12"/>
  <c r="Z213" i="15"/>
  <c r="Z214" i="15" s="1"/>
  <c r="D362" i="9"/>
  <c r="D362" i="10"/>
  <c r="D362" i="12"/>
  <c r="D362" i="11"/>
  <c r="D362" i="32"/>
  <c r="D362" i="16"/>
  <c r="D362" i="52"/>
  <c r="K259" i="18"/>
  <c r="C215" i="4"/>
  <c r="C215" i="14"/>
  <c r="C215" i="15"/>
  <c r="C215" i="3"/>
  <c r="C264" i="5"/>
  <c r="C264" i="6"/>
  <c r="C264" i="8"/>
  <c r="C264" i="7"/>
  <c r="C264" i="9"/>
  <c r="C264" i="10"/>
  <c r="C264" i="11"/>
  <c r="C264" i="12"/>
  <c r="C264" i="16"/>
  <c r="C264" i="32"/>
  <c r="C264" i="52"/>
  <c r="Y262" i="32"/>
  <c r="Y262" i="8"/>
  <c r="AA262" i="12"/>
  <c r="AA263" i="12" s="1"/>
  <c r="Z463" i="32"/>
  <c r="AA262" i="10"/>
  <c r="AA263" i="10" s="1"/>
  <c r="Z463" i="9"/>
  <c r="B214" i="4"/>
  <c r="Y214" i="4" s="1"/>
  <c r="B214" i="14"/>
  <c r="B214" i="15"/>
  <c r="B214" i="3"/>
  <c r="B263" i="5"/>
  <c r="B263" i="6"/>
  <c r="B263" i="7"/>
  <c r="Y263" i="7" s="1"/>
  <c r="B263" i="8"/>
  <c r="Y263" i="8" s="1"/>
  <c r="B263" i="9"/>
  <c r="Y263" i="9" s="1"/>
  <c r="B263" i="10"/>
  <c r="B263" i="11"/>
  <c r="B263" i="12"/>
  <c r="B263" i="16"/>
  <c r="B263" i="32"/>
  <c r="B263" i="52"/>
  <c r="Z263" i="52" s="1"/>
  <c r="B362" i="9"/>
  <c r="Y362" i="9" s="1"/>
  <c r="B362" i="10"/>
  <c r="Y362" i="10" s="1"/>
  <c r="B362" i="11"/>
  <c r="Y362" i="11" s="1"/>
  <c r="B362" i="12"/>
  <c r="B362" i="32"/>
  <c r="B362" i="52"/>
  <c r="Z362" i="52" s="1"/>
  <c r="B362" i="16"/>
  <c r="Y362" i="16" s="1"/>
  <c r="K357" i="18"/>
  <c r="C363" i="9"/>
  <c r="C363" i="10"/>
  <c r="C363" i="11"/>
  <c r="C363" i="12"/>
  <c r="C363" i="16"/>
  <c r="C363" i="32"/>
  <c r="C363" i="52"/>
  <c r="B463" i="9"/>
  <c r="Y463" i="9" s="1"/>
  <c r="B463" i="10"/>
  <c r="Y463" i="10" s="1"/>
  <c r="B463" i="11"/>
  <c r="Y463" i="11" s="1"/>
  <c r="B463" i="16"/>
  <c r="Y463" i="16" s="1"/>
  <c r="B463" i="12"/>
  <c r="B463" i="32"/>
  <c r="B463" i="52"/>
  <c r="Z463" i="52" s="1"/>
  <c r="Z262" i="6"/>
  <c r="Z263" i="6" s="1"/>
  <c r="AA263" i="9"/>
  <c r="AA263" i="5"/>
  <c r="K457" i="18"/>
  <c r="C464" i="9"/>
  <c r="C464" i="10"/>
  <c r="C464" i="11"/>
  <c r="C464" i="12"/>
  <c r="C464" i="32"/>
  <c r="C464" i="16"/>
  <c r="C464" i="52"/>
  <c r="AA262" i="6"/>
  <c r="AA263" i="6" s="1"/>
  <c r="Z262" i="12"/>
  <c r="Z263" i="12" s="1"/>
  <c r="D214" i="4"/>
  <c r="D214" i="14"/>
  <c r="D214" i="15"/>
  <c r="D214" i="3"/>
  <c r="D263" i="5"/>
  <c r="D263" i="6"/>
  <c r="D263" i="8"/>
  <c r="D263" i="7"/>
  <c r="D263" i="9"/>
  <c r="D263" i="10"/>
  <c r="D263" i="11"/>
  <c r="D263" i="12"/>
  <c r="D263" i="32"/>
  <c r="D263" i="16"/>
  <c r="D263" i="52"/>
  <c r="Y262" i="16"/>
  <c r="Y262" i="5"/>
  <c r="AA213" i="15"/>
  <c r="AA214" i="15" s="1"/>
  <c r="Z462" i="10"/>
  <c r="AA262" i="52"/>
  <c r="Z262" i="5"/>
  <c r="Z263" i="5" s="1"/>
  <c r="Y361" i="11"/>
  <c r="Y462" i="32"/>
  <c r="Z362" i="16"/>
  <c r="Z362" i="32"/>
  <c r="AA262" i="11"/>
  <c r="AA263" i="11" s="1"/>
  <c r="Z262" i="8"/>
  <c r="Z263" i="8" s="1"/>
  <c r="AA68" i="32"/>
  <c r="G457" i="18"/>
  <c r="I458" i="18"/>
  <c r="G357" i="18"/>
  <c r="I358" i="18"/>
  <c r="G259" i="18"/>
  <c r="I260" i="18"/>
  <c r="B464" i="9" l="1"/>
  <c r="Z464" i="9" s="1"/>
  <c r="B464" i="10"/>
  <c r="Y464" i="10" s="1"/>
  <c r="B464" i="11"/>
  <c r="Y464" i="11" s="1"/>
  <c r="B464" i="12"/>
  <c r="Y464" i="12" s="1"/>
  <c r="B464" i="32"/>
  <c r="Y464" i="32" s="1"/>
  <c r="B464" i="16"/>
  <c r="Y464" i="16" s="1"/>
  <c r="B464" i="52"/>
  <c r="Y263" i="10"/>
  <c r="Y214" i="14"/>
  <c r="Z263" i="7"/>
  <c r="Z463" i="16"/>
  <c r="Z464" i="16" s="1"/>
  <c r="D363" i="9"/>
  <c r="D363" i="10"/>
  <c r="D363" i="11"/>
  <c r="D363" i="16"/>
  <c r="D363" i="12"/>
  <c r="D363" i="32"/>
  <c r="D363" i="52"/>
  <c r="Z263" i="10"/>
  <c r="AA214" i="4"/>
  <c r="Y263" i="32"/>
  <c r="Y263" i="6"/>
  <c r="Z464" i="32"/>
  <c r="Z214" i="4"/>
  <c r="Z215" i="4" s="1"/>
  <c r="AA263" i="7"/>
  <c r="AA264" i="7" s="1"/>
  <c r="D215" i="4"/>
  <c r="D215" i="15"/>
  <c r="D215" i="14"/>
  <c r="D215" i="3"/>
  <c r="D264" i="5"/>
  <c r="D264" i="6"/>
  <c r="D264" i="8"/>
  <c r="D264" i="7"/>
  <c r="D264" i="9"/>
  <c r="D264" i="11"/>
  <c r="D264" i="10"/>
  <c r="D264" i="12"/>
  <c r="D264" i="16"/>
  <c r="D264" i="32"/>
  <c r="D264" i="52"/>
  <c r="Z263" i="9"/>
  <c r="Z264" i="9" s="1"/>
  <c r="AA215" i="3"/>
  <c r="Z362" i="9"/>
  <c r="Z363" i="9" s="1"/>
  <c r="B215" i="4"/>
  <c r="B215" i="14"/>
  <c r="B215" i="15"/>
  <c r="Y215" i="15" s="1"/>
  <c r="B215" i="3"/>
  <c r="B264" i="5"/>
  <c r="AA264" i="5" s="1"/>
  <c r="B264" i="6"/>
  <c r="Z264" i="6" s="1"/>
  <c r="B264" i="8"/>
  <c r="B264" i="9"/>
  <c r="B264" i="7"/>
  <c r="B264" i="10"/>
  <c r="B264" i="11"/>
  <c r="Y264" i="11" s="1"/>
  <c r="B264" i="12"/>
  <c r="Z264" i="12" s="1"/>
  <c r="B264" i="16"/>
  <c r="B264" i="32"/>
  <c r="B264" i="52"/>
  <c r="Z264" i="52" s="1"/>
  <c r="Y263" i="16"/>
  <c r="Y263" i="5"/>
  <c r="AA264" i="12"/>
  <c r="Z263" i="32"/>
  <c r="Z264" i="32" s="1"/>
  <c r="D464" i="9"/>
  <c r="D464" i="10"/>
  <c r="D464" i="11"/>
  <c r="D464" i="12"/>
  <c r="D464" i="32"/>
  <c r="D464" i="16"/>
  <c r="D464" i="52"/>
  <c r="AA263" i="52"/>
  <c r="AA264" i="52" s="1"/>
  <c r="B363" i="9"/>
  <c r="B363" i="10"/>
  <c r="B363" i="11"/>
  <c r="Y363" i="11" s="1"/>
  <c r="B363" i="12"/>
  <c r="Y363" i="12" s="1"/>
  <c r="B363" i="32"/>
  <c r="B363" i="16"/>
  <c r="Z363" i="16" s="1"/>
  <c r="B363" i="52"/>
  <c r="Z363" i="52" s="1"/>
  <c r="Z263" i="16"/>
  <c r="Z264" i="16" s="1"/>
  <c r="Z463" i="10"/>
  <c r="Z214" i="14"/>
  <c r="Z215" i="14" s="1"/>
  <c r="Y463" i="32"/>
  <c r="Y362" i="32"/>
  <c r="Y263" i="12"/>
  <c r="Y214" i="3"/>
  <c r="Z463" i="12"/>
  <c r="Z464" i="12" s="1"/>
  <c r="Z362" i="11"/>
  <c r="AA214" i="14"/>
  <c r="AA264" i="9"/>
  <c r="AA264" i="6"/>
  <c r="Z215" i="3"/>
  <c r="K260" i="18"/>
  <c r="C216" i="4"/>
  <c r="C216" i="14"/>
  <c r="C216" i="15"/>
  <c r="C216" i="3"/>
  <c r="C265" i="6"/>
  <c r="C265" i="5"/>
  <c r="C265" i="8"/>
  <c r="C265" i="7"/>
  <c r="C265" i="9"/>
  <c r="C265" i="10"/>
  <c r="C265" i="11"/>
  <c r="C265" i="12"/>
  <c r="C265" i="32"/>
  <c r="C265" i="16"/>
  <c r="C265" i="52"/>
  <c r="Z264" i="5"/>
  <c r="Z362" i="10"/>
  <c r="Z363" i="10" s="1"/>
  <c r="Z463" i="11"/>
  <c r="Z464" i="11" s="1"/>
  <c r="K358" i="18"/>
  <c r="C364" i="9"/>
  <c r="C364" i="10"/>
  <c r="C364" i="11"/>
  <c r="C364" i="12"/>
  <c r="C364" i="32"/>
  <c r="C364" i="16"/>
  <c r="C364" i="52"/>
  <c r="Z363" i="32"/>
  <c r="K458" i="18"/>
  <c r="C465" i="9"/>
  <c r="C465" i="10"/>
  <c r="C465" i="11"/>
  <c r="C465" i="12"/>
  <c r="C465" i="16"/>
  <c r="C465" i="32"/>
  <c r="C465" i="52"/>
  <c r="Y463" i="12"/>
  <c r="Y362" i="12"/>
  <c r="Y263" i="11"/>
  <c r="Y214" i="15"/>
  <c r="AA263" i="8"/>
  <c r="AA264" i="8" s="1"/>
  <c r="Z263" i="11"/>
  <c r="Z264" i="11" s="1"/>
  <c r="AA263" i="16"/>
  <c r="AA264" i="16" s="1"/>
  <c r="AA69" i="32"/>
  <c r="G458" i="18"/>
  <c r="I459" i="18"/>
  <c r="G358" i="18"/>
  <c r="I359" i="18"/>
  <c r="I261" i="18"/>
  <c r="G260" i="18"/>
  <c r="Z465" i="9" l="1"/>
  <c r="Y215" i="3"/>
  <c r="Z264" i="10"/>
  <c r="D364" i="9"/>
  <c r="D364" i="10"/>
  <c r="D364" i="11"/>
  <c r="D364" i="12"/>
  <c r="D364" i="32"/>
  <c r="D364" i="16"/>
  <c r="D364" i="52"/>
  <c r="K261" i="18"/>
  <c r="C217" i="4"/>
  <c r="C217" i="14"/>
  <c r="C217" i="15"/>
  <c r="C217" i="3"/>
  <c r="C266" i="5"/>
  <c r="C266" i="6"/>
  <c r="C266" i="8"/>
  <c r="C266" i="7"/>
  <c r="C266" i="9"/>
  <c r="C266" i="10"/>
  <c r="C266" i="11"/>
  <c r="C266" i="12"/>
  <c r="C266" i="32"/>
  <c r="C266" i="16"/>
  <c r="C266" i="52"/>
  <c r="Z363" i="12"/>
  <c r="Z364" i="12" s="1"/>
  <c r="AA265" i="9"/>
  <c r="Y363" i="10"/>
  <c r="Y264" i="10"/>
  <c r="Y215" i="14"/>
  <c r="B216" i="4"/>
  <c r="B216" i="14"/>
  <c r="Z216" i="14" s="1"/>
  <c r="B216" i="15"/>
  <c r="B216" i="3"/>
  <c r="B265" i="5"/>
  <c r="B265" i="6"/>
  <c r="B265" i="8"/>
  <c r="B265" i="7"/>
  <c r="Y265" i="7" s="1"/>
  <c r="B265" i="10"/>
  <c r="B265" i="9"/>
  <c r="B265" i="11"/>
  <c r="Z265" i="11" s="1"/>
  <c r="B265" i="12"/>
  <c r="Z265" i="12" s="1"/>
  <c r="B265" i="16"/>
  <c r="B265" i="52"/>
  <c r="Y265" i="32" s="1"/>
  <c r="B265" i="32"/>
  <c r="K359" i="18"/>
  <c r="C365" i="9"/>
  <c r="C365" i="10"/>
  <c r="C365" i="12"/>
  <c r="C365" i="11"/>
  <c r="C365" i="32"/>
  <c r="C365" i="16"/>
  <c r="C365" i="52"/>
  <c r="B364" i="9"/>
  <c r="Y364" i="9" s="1"/>
  <c r="B364" i="11"/>
  <c r="B364" i="10"/>
  <c r="B364" i="12"/>
  <c r="B364" i="16"/>
  <c r="B364" i="32"/>
  <c r="Z364" i="32" s="1"/>
  <c r="B364" i="52"/>
  <c r="Z364" i="52" s="1"/>
  <c r="Z265" i="5"/>
  <c r="D216" i="4"/>
  <c r="D216" i="14"/>
  <c r="D216" i="15"/>
  <c r="D216" i="3"/>
  <c r="D265" i="5"/>
  <c r="D265" i="6"/>
  <c r="D265" i="7"/>
  <c r="D265" i="8"/>
  <c r="D265" i="9"/>
  <c r="D265" i="10"/>
  <c r="D265" i="11"/>
  <c r="D265" i="12"/>
  <c r="D265" i="16"/>
  <c r="D265" i="52"/>
  <c r="D265" i="32"/>
  <c r="AA215" i="14"/>
  <c r="AA216" i="14" s="1"/>
  <c r="Z464" i="10"/>
  <c r="Z465" i="10" s="1"/>
  <c r="Y363" i="9"/>
  <c r="Y264" i="7"/>
  <c r="Y215" i="4"/>
  <c r="K459" i="18"/>
  <c r="C466" i="9"/>
  <c r="C466" i="10"/>
  <c r="C466" i="11"/>
  <c r="C466" i="12"/>
  <c r="C466" i="32"/>
  <c r="C466" i="16"/>
  <c r="C466" i="52"/>
  <c r="Z216" i="3"/>
  <c r="Z363" i="11"/>
  <c r="Z364" i="11" s="1"/>
  <c r="Z265" i="16"/>
  <c r="Y264" i="9"/>
  <c r="Y464" i="9"/>
  <c r="AA216" i="3"/>
  <c r="Z464" i="52"/>
  <c r="AA265" i="8"/>
  <c r="AA264" i="11"/>
  <c r="AA265" i="11" s="1"/>
  <c r="Y264" i="8"/>
  <c r="Y264" i="12"/>
  <c r="Y363" i="16"/>
  <c r="Z265" i="32"/>
  <c r="Y264" i="32"/>
  <c r="Y264" i="6"/>
  <c r="Z264" i="8"/>
  <c r="Z265" i="8" s="1"/>
  <c r="AA215" i="4"/>
  <c r="AA216" i="4" s="1"/>
  <c r="AA264" i="10"/>
  <c r="AA265" i="10" s="1"/>
  <c r="B465" i="9"/>
  <c r="B465" i="10"/>
  <c r="B465" i="11"/>
  <c r="Y465" i="11" s="1"/>
  <c r="B465" i="12"/>
  <c r="Y465" i="12" s="1"/>
  <c r="B465" i="32"/>
  <c r="Y465" i="32" s="1"/>
  <c r="B465" i="16"/>
  <c r="Y465" i="16" s="1"/>
  <c r="B465" i="52"/>
  <c r="Z465" i="12"/>
  <c r="AA265" i="16"/>
  <c r="AA215" i="15"/>
  <c r="AA216" i="15" s="1"/>
  <c r="D465" i="9"/>
  <c r="D465" i="10"/>
  <c r="D465" i="11"/>
  <c r="D465" i="16"/>
  <c r="D465" i="12"/>
  <c r="D465" i="32"/>
  <c r="D465" i="52"/>
  <c r="Y363" i="32"/>
  <c r="Z215" i="15"/>
  <c r="Z216" i="15" s="1"/>
  <c r="Y264" i="16"/>
  <c r="Y264" i="5"/>
  <c r="Z265" i="9"/>
  <c r="Z264" i="7"/>
  <c r="AA70" i="32"/>
  <c r="I460" i="18"/>
  <c r="G459" i="18"/>
  <c r="I360" i="18"/>
  <c r="G359" i="18"/>
  <c r="I262" i="18"/>
  <c r="G261" i="18"/>
  <c r="B466" i="9" l="1"/>
  <c r="Y466" i="9" s="1"/>
  <c r="B466" i="10"/>
  <c r="Y466" i="10" s="1"/>
  <c r="B466" i="11"/>
  <c r="Y466" i="11" s="1"/>
  <c r="B466" i="12"/>
  <c r="Y466" i="12" s="1"/>
  <c r="B466" i="16"/>
  <c r="B466" i="32"/>
  <c r="Y466" i="32" s="1"/>
  <c r="B466" i="52"/>
  <c r="K460" i="18"/>
  <c r="C467" i="9"/>
  <c r="C467" i="10"/>
  <c r="C467" i="11"/>
  <c r="C467" i="12"/>
  <c r="C467" i="32"/>
  <c r="C467" i="16"/>
  <c r="C467" i="52"/>
  <c r="Y465" i="9"/>
  <c r="Z266" i="32"/>
  <c r="Z364" i="9"/>
  <c r="Y364" i="11"/>
  <c r="Y265" i="10"/>
  <c r="Y216" i="4"/>
  <c r="Z216" i="4"/>
  <c r="Z217" i="4" s="1"/>
  <c r="D365" i="9"/>
  <c r="D365" i="10"/>
  <c r="D365" i="11"/>
  <c r="D365" i="12"/>
  <c r="D365" i="32"/>
  <c r="D365" i="16"/>
  <c r="D365" i="52"/>
  <c r="Z465" i="32"/>
  <c r="Z466" i="32" s="1"/>
  <c r="Z466" i="9"/>
  <c r="B217" i="4"/>
  <c r="B217" i="14"/>
  <c r="Z217" i="14" s="1"/>
  <c r="B217" i="15"/>
  <c r="B217" i="3"/>
  <c r="B266" i="5"/>
  <c r="B266" i="6"/>
  <c r="B266" i="7"/>
  <c r="B266" i="8"/>
  <c r="B266" i="9"/>
  <c r="B266" i="10"/>
  <c r="B266" i="11"/>
  <c r="Z266" i="11" s="1"/>
  <c r="B266" i="12"/>
  <c r="B266" i="32"/>
  <c r="B266" i="16"/>
  <c r="B266" i="52"/>
  <c r="Z265" i="7"/>
  <c r="Z465" i="16"/>
  <c r="Z466" i="16" s="1"/>
  <c r="AA265" i="52"/>
  <c r="Z266" i="16"/>
  <c r="AA217" i="14"/>
  <c r="Z266" i="5"/>
  <c r="Y265" i="8"/>
  <c r="Z465" i="11"/>
  <c r="Z466" i="11" s="1"/>
  <c r="D217" i="4"/>
  <c r="D217" i="14"/>
  <c r="D217" i="15"/>
  <c r="D217" i="3"/>
  <c r="D266" i="5"/>
  <c r="D266" i="6"/>
  <c r="D266" i="8"/>
  <c r="D266" i="7"/>
  <c r="D266" i="9"/>
  <c r="D266" i="10"/>
  <c r="D266" i="11"/>
  <c r="D266" i="12"/>
  <c r="D266" i="16"/>
  <c r="D266" i="52"/>
  <c r="D266" i="32"/>
  <c r="Z265" i="52"/>
  <c r="AA266" i="10"/>
  <c r="Y265" i="6"/>
  <c r="Z265" i="6"/>
  <c r="Z266" i="6" s="1"/>
  <c r="AA217" i="4"/>
  <c r="Z465" i="52"/>
  <c r="Z466" i="52" s="1"/>
  <c r="D466" i="9"/>
  <c r="D466" i="10"/>
  <c r="D466" i="11"/>
  <c r="D466" i="12"/>
  <c r="D466" i="32"/>
  <c r="D466" i="16"/>
  <c r="D466" i="52"/>
  <c r="Y364" i="32"/>
  <c r="Y265" i="16"/>
  <c r="Y265" i="5"/>
  <c r="Z265" i="10"/>
  <c r="Z266" i="10" s="1"/>
  <c r="Z466" i="12"/>
  <c r="K262" i="18"/>
  <c r="C218" i="4"/>
  <c r="C218" i="15"/>
  <c r="C218" i="14"/>
  <c r="C218" i="3"/>
  <c r="C267" i="5"/>
  <c r="C267" i="6"/>
  <c r="C267" i="8"/>
  <c r="C267" i="7"/>
  <c r="C267" i="9"/>
  <c r="C267" i="11"/>
  <c r="C267" i="10"/>
  <c r="C267" i="12"/>
  <c r="C267" i="16"/>
  <c r="C267" i="32"/>
  <c r="C267" i="52"/>
  <c r="Z266" i="9"/>
  <c r="AA217" i="3"/>
  <c r="Y364" i="16"/>
  <c r="Y265" i="12"/>
  <c r="Y216" i="3"/>
  <c r="AA265" i="7"/>
  <c r="Z364" i="16"/>
  <c r="AA266" i="8"/>
  <c r="K360" i="18"/>
  <c r="C366" i="9"/>
  <c r="C366" i="10"/>
  <c r="C366" i="11"/>
  <c r="C366" i="12"/>
  <c r="C366" i="16"/>
  <c r="C366" i="32"/>
  <c r="C366" i="52"/>
  <c r="Z266" i="8"/>
  <c r="Z217" i="15"/>
  <c r="AA265" i="6"/>
  <c r="AA266" i="6" s="1"/>
  <c r="Y364" i="12"/>
  <c r="Y265" i="11"/>
  <c r="Y216" i="15"/>
  <c r="AA266" i="9"/>
  <c r="B365" i="9"/>
  <c r="Y365" i="9" s="1"/>
  <c r="B365" i="10"/>
  <c r="Y365" i="10" s="1"/>
  <c r="B365" i="11"/>
  <c r="Y365" i="11" s="1"/>
  <c r="B365" i="12"/>
  <c r="Y365" i="12" s="1"/>
  <c r="B365" i="16"/>
  <c r="Y365" i="16" s="1"/>
  <c r="B365" i="32"/>
  <c r="Y365" i="32" s="1"/>
  <c r="B365" i="52"/>
  <c r="Z365" i="52" s="1"/>
  <c r="AA217" i="15"/>
  <c r="Y465" i="10"/>
  <c r="Y364" i="10"/>
  <c r="Y265" i="9"/>
  <c r="Y216" i="14"/>
  <c r="Z364" i="10"/>
  <c r="Z365" i="10" s="1"/>
  <c r="AA265" i="12"/>
  <c r="AA266" i="12" s="1"/>
  <c r="AA265" i="5"/>
  <c r="AA266" i="5" s="1"/>
  <c r="AA71" i="32"/>
  <c r="G460" i="18"/>
  <c r="I461" i="18"/>
  <c r="G360" i="18"/>
  <c r="I361" i="18"/>
  <c r="G262" i="18"/>
  <c r="I263" i="18"/>
  <c r="K361" i="18" l="1"/>
  <c r="C367" i="9"/>
  <c r="C367" i="10"/>
  <c r="C367" i="11"/>
  <c r="C367" i="12"/>
  <c r="C367" i="32"/>
  <c r="C367" i="16"/>
  <c r="C367" i="52"/>
  <c r="Z266" i="7"/>
  <c r="Z267" i="7" s="1"/>
  <c r="Y266" i="8"/>
  <c r="Z365" i="9"/>
  <c r="Z366" i="9" s="1"/>
  <c r="B366" i="9"/>
  <c r="B366" i="10"/>
  <c r="B366" i="11"/>
  <c r="B366" i="12"/>
  <c r="Y366" i="12" s="1"/>
  <c r="B366" i="16"/>
  <c r="Y366" i="16" s="1"/>
  <c r="B366" i="32"/>
  <c r="B366" i="52"/>
  <c r="Z366" i="52" s="1"/>
  <c r="Y266" i="7"/>
  <c r="Z365" i="12"/>
  <c r="K461" i="18"/>
  <c r="C468" i="9"/>
  <c r="C468" i="10"/>
  <c r="C468" i="11"/>
  <c r="C468" i="12"/>
  <c r="C468" i="16"/>
  <c r="C468" i="32"/>
  <c r="C468" i="52"/>
  <c r="Z267" i="8"/>
  <c r="D366" i="9"/>
  <c r="D366" i="11"/>
  <c r="D366" i="10"/>
  <c r="D366" i="12"/>
  <c r="D366" i="16"/>
  <c r="D366" i="32"/>
  <c r="D366" i="52"/>
  <c r="Z267" i="9"/>
  <c r="D218" i="4"/>
  <c r="D218" i="14"/>
  <c r="D218" i="15"/>
  <c r="D218" i="3"/>
  <c r="D267" i="6"/>
  <c r="D267" i="5"/>
  <c r="D267" i="8"/>
  <c r="D267" i="7"/>
  <c r="D267" i="10"/>
  <c r="D267" i="11"/>
  <c r="D267" i="9"/>
  <c r="D267" i="12"/>
  <c r="D267" i="16"/>
  <c r="D267" i="32"/>
  <c r="D267" i="52"/>
  <c r="Y266" i="16"/>
  <c r="Y266" i="6"/>
  <c r="Z466" i="10"/>
  <c r="Y266" i="32"/>
  <c r="Y266" i="5"/>
  <c r="AA266" i="11"/>
  <c r="AA266" i="16"/>
  <c r="D467" i="9"/>
  <c r="D467" i="10"/>
  <c r="D467" i="12"/>
  <c r="D467" i="11"/>
  <c r="D467" i="32"/>
  <c r="D467" i="16"/>
  <c r="D467" i="52"/>
  <c r="Y266" i="12"/>
  <c r="Y217" i="3"/>
  <c r="Z218" i="4"/>
  <c r="AA218" i="4"/>
  <c r="AA267" i="9"/>
  <c r="Z365" i="16"/>
  <c r="AA266" i="7"/>
  <c r="AA267" i="7" s="1"/>
  <c r="Z365" i="11"/>
  <c r="Z366" i="11" s="1"/>
  <c r="Y266" i="11"/>
  <c r="Y217" i="15"/>
  <c r="Z266" i="12"/>
  <c r="Z267" i="12" s="1"/>
  <c r="K263" i="18"/>
  <c r="C219" i="4"/>
  <c r="C219" i="14"/>
  <c r="C219" i="15"/>
  <c r="C219" i="3"/>
  <c r="C268" i="5"/>
  <c r="C268" i="6"/>
  <c r="C268" i="7"/>
  <c r="C268" i="8"/>
  <c r="C268" i="9"/>
  <c r="C268" i="10"/>
  <c r="C268" i="11"/>
  <c r="C268" i="12"/>
  <c r="C268" i="16"/>
  <c r="C268" i="32"/>
  <c r="C268" i="52"/>
  <c r="AA266" i="52"/>
  <c r="AA267" i="52" s="1"/>
  <c r="Y266" i="10"/>
  <c r="Y217" i="14"/>
  <c r="Y466" i="16"/>
  <c r="Z365" i="32"/>
  <c r="Z366" i="32" s="1"/>
  <c r="B467" i="9"/>
  <c r="B467" i="10"/>
  <c r="B467" i="11"/>
  <c r="B467" i="12"/>
  <c r="Z467" i="12" s="1"/>
  <c r="B467" i="32"/>
  <c r="B467" i="16"/>
  <c r="Z467" i="16" s="1"/>
  <c r="B467" i="52"/>
  <c r="Y467" i="16" s="1"/>
  <c r="B218" i="4"/>
  <c r="Y218" i="4" s="1"/>
  <c r="B218" i="14"/>
  <c r="Y218" i="14" s="1"/>
  <c r="B218" i="15"/>
  <c r="Y218" i="15" s="1"/>
  <c r="B218" i="3"/>
  <c r="Y218" i="3" s="1"/>
  <c r="B267" i="5"/>
  <c r="Y267" i="5" s="1"/>
  <c r="B267" i="6"/>
  <c r="Y267" i="6" s="1"/>
  <c r="B267" i="8"/>
  <c r="B267" i="7"/>
  <c r="Y267" i="7" s="1"/>
  <c r="B267" i="9"/>
  <c r="Y267" i="9" s="1"/>
  <c r="B267" i="10"/>
  <c r="Y267" i="10" s="1"/>
  <c r="B267" i="11"/>
  <c r="Y267" i="11" s="1"/>
  <c r="B267" i="12"/>
  <c r="Y267" i="12" s="1"/>
  <c r="B267" i="16"/>
  <c r="Y267" i="16" s="1"/>
  <c r="B267" i="32"/>
  <c r="Y267" i="32" s="1"/>
  <c r="B267" i="52"/>
  <c r="Z366" i="10"/>
  <c r="Z217" i="3"/>
  <c r="Z266" i="52"/>
  <c r="Z267" i="52" s="1"/>
  <c r="Z467" i="11"/>
  <c r="Y266" i="9"/>
  <c r="Y217" i="4"/>
  <c r="AA72" i="32"/>
  <c r="G461" i="18"/>
  <c r="I462" i="18"/>
  <c r="G361" i="18"/>
  <c r="I362" i="18"/>
  <c r="G263" i="18"/>
  <c r="I264" i="18"/>
  <c r="Z467" i="52" l="1"/>
  <c r="Z218" i="3"/>
  <c r="Y467" i="10"/>
  <c r="AA267" i="10"/>
  <c r="Y467" i="9"/>
  <c r="AA267" i="12"/>
  <c r="D219" i="4"/>
  <c r="D219" i="14"/>
  <c r="D219" i="15"/>
  <c r="D219" i="3"/>
  <c r="D268" i="5"/>
  <c r="D268" i="6"/>
  <c r="D268" i="7"/>
  <c r="D268" i="8"/>
  <c r="D268" i="9"/>
  <c r="D268" i="10"/>
  <c r="D268" i="12"/>
  <c r="D268" i="11"/>
  <c r="D268" i="32"/>
  <c r="D268" i="16"/>
  <c r="D268" i="52"/>
  <c r="AA267" i="5"/>
  <c r="AA218" i="14"/>
  <c r="AA219" i="14" s="1"/>
  <c r="Z467" i="9"/>
  <c r="Y267" i="8"/>
  <c r="Y366" i="32"/>
  <c r="AA218" i="3"/>
  <c r="AA219" i="3" s="1"/>
  <c r="AA267" i="8"/>
  <c r="Z366" i="16"/>
  <c r="Z367" i="16" s="1"/>
  <c r="Z267" i="10"/>
  <c r="Z267" i="6"/>
  <c r="Z267" i="32"/>
  <c r="Y366" i="11"/>
  <c r="AA267" i="6"/>
  <c r="AA268" i="6" s="1"/>
  <c r="D367" i="9"/>
  <c r="D367" i="10"/>
  <c r="D367" i="11"/>
  <c r="D367" i="12"/>
  <c r="D367" i="16"/>
  <c r="D367" i="52"/>
  <c r="D367" i="32"/>
  <c r="AA268" i="9"/>
  <c r="Z268" i="9"/>
  <c r="Z366" i="12"/>
  <c r="Y366" i="10"/>
  <c r="Z218" i="14"/>
  <c r="Z219" i="14" s="1"/>
  <c r="AA219" i="4"/>
  <c r="B219" i="4"/>
  <c r="B219" i="14"/>
  <c r="B219" i="15"/>
  <c r="B219" i="3"/>
  <c r="B268" i="5"/>
  <c r="B268" i="6"/>
  <c r="B268" i="8"/>
  <c r="Y268" i="8" s="1"/>
  <c r="B268" i="7"/>
  <c r="Z268" i="7" s="1"/>
  <c r="B268" i="9"/>
  <c r="B268" i="10"/>
  <c r="Y268" i="10" s="1"/>
  <c r="B268" i="11"/>
  <c r="B268" i="12"/>
  <c r="B268" i="32"/>
  <c r="B268" i="16"/>
  <c r="B268" i="52"/>
  <c r="AA268" i="52" s="1"/>
  <c r="Y467" i="32"/>
  <c r="Y467" i="11"/>
  <c r="Z467" i="10"/>
  <c r="Y366" i="9"/>
  <c r="Z267" i="11"/>
  <c r="Z268" i="11" s="1"/>
  <c r="K264" i="18"/>
  <c r="C220" i="4"/>
  <c r="C220" i="14"/>
  <c r="C220" i="15"/>
  <c r="C220" i="3"/>
  <c r="C269" i="5"/>
  <c r="C269" i="6"/>
  <c r="C269" i="8"/>
  <c r="C269" i="7"/>
  <c r="C269" i="9"/>
  <c r="C269" i="10"/>
  <c r="C269" i="11"/>
  <c r="C269" i="12"/>
  <c r="C269" i="16"/>
  <c r="C269" i="32"/>
  <c r="C269" i="52"/>
  <c r="Z267" i="5"/>
  <c r="D468" i="9"/>
  <c r="D468" i="10"/>
  <c r="D468" i="11"/>
  <c r="D468" i="12"/>
  <c r="D468" i="16"/>
  <c r="D468" i="32"/>
  <c r="D468" i="52"/>
  <c r="Z219" i="4"/>
  <c r="AA268" i="7"/>
  <c r="AA218" i="15"/>
  <c r="AA267" i="16"/>
  <c r="AA268" i="16" s="1"/>
  <c r="Z467" i="32"/>
  <c r="Z468" i="32" s="1"/>
  <c r="Z218" i="15"/>
  <c r="K362" i="18"/>
  <c r="C368" i="9"/>
  <c r="C368" i="10"/>
  <c r="C368" i="11"/>
  <c r="C368" i="12"/>
  <c r="C368" i="32"/>
  <c r="C368" i="16"/>
  <c r="C368" i="52"/>
  <c r="Y467" i="12"/>
  <c r="Z267" i="16"/>
  <c r="Z268" i="16" s="1"/>
  <c r="B367" i="9"/>
  <c r="Z367" i="9" s="1"/>
  <c r="B367" i="10"/>
  <c r="Y367" i="10" s="1"/>
  <c r="B367" i="11"/>
  <c r="Y367" i="11" s="1"/>
  <c r="B367" i="12"/>
  <c r="Y367" i="12" s="1"/>
  <c r="B367" i="32"/>
  <c r="Z367" i="32" s="1"/>
  <c r="B367" i="16"/>
  <c r="B367" i="52"/>
  <c r="K462" i="18"/>
  <c r="C469" i="9"/>
  <c r="C469" i="10"/>
  <c r="C469" i="11"/>
  <c r="C469" i="12"/>
  <c r="C469" i="32"/>
  <c r="C469" i="16"/>
  <c r="C469" i="52"/>
  <c r="B468" i="9"/>
  <c r="Y468" i="9" s="1"/>
  <c r="B468" i="10"/>
  <c r="Y468" i="10" s="1"/>
  <c r="B468" i="11"/>
  <c r="Y468" i="11" s="1"/>
  <c r="B468" i="12"/>
  <c r="Y468" i="12" s="1"/>
  <c r="B468" i="16"/>
  <c r="Y468" i="16" s="1"/>
  <c r="B468" i="32"/>
  <c r="B468" i="52"/>
  <c r="AA267" i="11"/>
  <c r="AA268" i="11" s="1"/>
  <c r="AA73" i="32"/>
  <c r="I463" i="18"/>
  <c r="G462" i="18"/>
  <c r="I363" i="18"/>
  <c r="G362" i="18"/>
  <c r="I265" i="18"/>
  <c r="G264" i="18"/>
  <c r="Z367" i="11" l="1"/>
  <c r="Z368" i="11" s="1"/>
  <c r="Y268" i="12"/>
  <c r="Y219" i="3"/>
  <c r="Z367" i="12"/>
  <c r="AA268" i="10"/>
  <c r="D469" i="9"/>
  <c r="D469" i="10"/>
  <c r="D469" i="11"/>
  <c r="D469" i="12"/>
  <c r="D469" i="32"/>
  <c r="D469" i="16"/>
  <c r="D469" i="52"/>
  <c r="Z219" i="3"/>
  <c r="K265" i="18"/>
  <c r="C221" i="4"/>
  <c r="C221" i="14"/>
  <c r="C221" i="15"/>
  <c r="C221" i="3"/>
  <c r="C270" i="5"/>
  <c r="C270" i="6"/>
  <c r="C270" i="8"/>
  <c r="C270" i="7"/>
  <c r="C270" i="9"/>
  <c r="C270" i="10"/>
  <c r="C270" i="11"/>
  <c r="C270" i="12"/>
  <c r="C270" i="16"/>
  <c r="C270" i="52"/>
  <c r="C270" i="32"/>
  <c r="Z367" i="10"/>
  <c r="Z368" i="10" s="1"/>
  <c r="Y367" i="9"/>
  <c r="D368" i="9"/>
  <c r="D368" i="10"/>
  <c r="D368" i="11"/>
  <c r="D368" i="12"/>
  <c r="D368" i="16"/>
  <c r="D368" i="32"/>
  <c r="D368" i="52"/>
  <c r="Z468" i="11"/>
  <c r="D220" i="4"/>
  <c r="D220" i="14"/>
  <c r="D220" i="15"/>
  <c r="D220" i="3"/>
  <c r="D269" i="5"/>
  <c r="D269" i="6"/>
  <c r="D269" i="8"/>
  <c r="D269" i="7"/>
  <c r="D269" i="9"/>
  <c r="D269" i="10"/>
  <c r="D269" i="11"/>
  <c r="D269" i="16"/>
  <c r="D269" i="12"/>
  <c r="D269" i="32"/>
  <c r="D269" i="52"/>
  <c r="B368" i="9"/>
  <c r="Y368" i="9" s="1"/>
  <c r="B368" i="10"/>
  <c r="B368" i="11"/>
  <c r="B368" i="12"/>
  <c r="Y368" i="12" s="1"/>
  <c r="B368" i="32"/>
  <c r="Y368" i="32" s="1"/>
  <c r="B368" i="16"/>
  <c r="Y368" i="16" s="1"/>
  <c r="B368" i="52"/>
  <c r="Y367" i="16"/>
  <c r="Z268" i="52"/>
  <c r="Y268" i="9"/>
  <c r="Y219" i="4"/>
  <c r="Z268" i="8"/>
  <c r="Z269" i="8" s="1"/>
  <c r="Z268" i="6"/>
  <c r="Z468" i="52"/>
  <c r="B469" i="9"/>
  <c r="B469" i="10"/>
  <c r="B469" i="11"/>
  <c r="B469" i="12"/>
  <c r="B469" i="32"/>
  <c r="B469" i="16"/>
  <c r="B469" i="52"/>
  <c r="Z469" i="32"/>
  <c r="B220" i="4"/>
  <c r="Z220" i="4" s="1"/>
  <c r="B220" i="14"/>
  <c r="B220" i="15"/>
  <c r="B220" i="3"/>
  <c r="AA220" i="3" s="1"/>
  <c r="B269" i="5"/>
  <c r="B269" i="6"/>
  <c r="Y269" i="6" s="1"/>
  <c r="B269" i="7"/>
  <c r="B269" i="8"/>
  <c r="B269" i="9"/>
  <c r="Y269" i="9" s="1"/>
  <c r="B269" i="10"/>
  <c r="B269" i="11"/>
  <c r="B269" i="12"/>
  <c r="B269" i="32"/>
  <c r="B269" i="16"/>
  <c r="Y269" i="16" s="1"/>
  <c r="B269" i="52"/>
  <c r="AA269" i="52" s="1"/>
  <c r="Y268" i="11"/>
  <c r="Y219" i="15"/>
  <c r="Z268" i="5"/>
  <c r="Z269" i="5" s="1"/>
  <c r="Y219" i="14"/>
  <c r="K363" i="18"/>
  <c r="C369" i="9"/>
  <c r="C369" i="11"/>
  <c r="C369" i="10"/>
  <c r="C369" i="12"/>
  <c r="C369" i="16"/>
  <c r="C369" i="32"/>
  <c r="C369" i="52"/>
  <c r="Y468" i="32"/>
  <c r="Y367" i="32"/>
  <c r="Z219" i="15"/>
  <c r="Z268" i="12"/>
  <c r="Z269" i="12" s="1"/>
  <c r="Y268" i="7"/>
  <c r="AA220" i="4"/>
  <c r="Z269" i="9"/>
  <c r="Z268" i="10"/>
  <c r="Z269" i="10" s="1"/>
  <c r="Z468" i="9"/>
  <c r="Z469" i="9" s="1"/>
  <c r="Z367" i="52"/>
  <c r="Z368" i="52" s="1"/>
  <c r="Z269" i="11"/>
  <c r="Z220" i="14"/>
  <c r="AA220" i="14"/>
  <c r="K463" i="18"/>
  <c r="C470" i="9"/>
  <c r="C470" i="10"/>
  <c r="C470" i="11"/>
  <c r="C470" i="12"/>
  <c r="C470" i="32"/>
  <c r="C470" i="16"/>
  <c r="C470" i="52"/>
  <c r="Y268" i="6"/>
  <c r="AA268" i="8"/>
  <c r="AA269" i="8" s="1"/>
  <c r="AA268" i="5"/>
  <c r="AA269" i="5" s="1"/>
  <c r="AA268" i="12"/>
  <c r="AA269" i="12" s="1"/>
  <c r="Z468" i="12"/>
  <c r="Z469" i="12" s="1"/>
  <c r="Z368" i="16"/>
  <c r="AA269" i="16"/>
  <c r="Y268" i="16"/>
  <c r="AA219" i="15"/>
  <c r="AA220" i="15" s="1"/>
  <c r="Z468" i="10"/>
  <c r="Z469" i="10" s="1"/>
  <c r="Y268" i="32"/>
  <c r="Y268" i="5"/>
  <c r="Z268" i="32"/>
  <c r="Z269" i="32" s="1"/>
  <c r="Z468" i="16"/>
  <c r="Z469" i="16" s="1"/>
  <c r="AA74" i="32"/>
  <c r="G463" i="18"/>
  <c r="I464" i="18"/>
  <c r="G363" i="18"/>
  <c r="I364" i="18"/>
  <c r="G265" i="18"/>
  <c r="I266" i="18"/>
  <c r="B470" i="9" l="1"/>
  <c r="B470" i="10"/>
  <c r="Y470" i="10" s="1"/>
  <c r="B470" i="11"/>
  <c r="B470" i="12"/>
  <c r="B470" i="32"/>
  <c r="B470" i="16"/>
  <c r="B470" i="52"/>
  <c r="D470" i="9"/>
  <c r="D470" i="10"/>
  <c r="D470" i="11"/>
  <c r="D470" i="12"/>
  <c r="D470" i="16"/>
  <c r="D470" i="32"/>
  <c r="D470" i="52"/>
  <c r="Y269" i="7"/>
  <c r="Z470" i="32"/>
  <c r="Z469" i="52"/>
  <c r="Z470" i="52" s="1"/>
  <c r="Z469" i="11"/>
  <c r="Z470" i="11" s="1"/>
  <c r="Y269" i="32"/>
  <c r="Y269" i="5"/>
  <c r="Y469" i="16"/>
  <c r="AA269" i="7"/>
  <c r="D369" i="10"/>
  <c r="D369" i="9"/>
  <c r="D369" i="11"/>
  <c r="D369" i="12"/>
  <c r="D369" i="32"/>
  <c r="D369" i="16"/>
  <c r="D369" i="52"/>
  <c r="Z269" i="6"/>
  <c r="D221" i="4"/>
  <c r="D221" i="14"/>
  <c r="D221" i="15"/>
  <c r="D221" i="3"/>
  <c r="D270" i="5"/>
  <c r="D270" i="6"/>
  <c r="D270" i="8"/>
  <c r="D270" i="7"/>
  <c r="D270" i="9"/>
  <c r="D270" i="10"/>
  <c r="D270" i="11"/>
  <c r="D270" i="12"/>
  <c r="D270" i="32"/>
  <c r="D270" i="52"/>
  <c r="D270" i="16"/>
  <c r="K266" i="18"/>
  <c r="C222" i="4"/>
  <c r="C222" i="14"/>
  <c r="C222" i="15"/>
  <c r="C222" i="3"/>
  <c r="C271" i="5"/>
  <c r="C271" i="6"/>
  <c r="C271" i="7"/>
  <c r="C271" i="8"/>
  <c r="C271" i="9"/>
  <c r="C271" i="10"/>
  <c r="C271" i="12"/>
  <c r="C271" i="32"/>
  <c r="C271" i="16"/>
  <c r="C271" i="11"/>
  <c r="C271" i="52"/>
  <c r="B221" i="4"/>
  <c r="Y221" i="4" s="1"/>
  <c r="B221" i="14"/>
  <c r="B221" i="15"/>
  <c r="B221" i="3"/>
  <c r="Y221" i="3" s="1"/>
  <c r="B270" i="5"/>
  <c r="AA270" i="5" s="1"/>
  <c r="B270" i="6"/>
  <c r="B270" i="8"/>
  <c r="B270" i="7"/>
  <c r="Y270" i="7" s="1"/>
  <c r="B270" i="9"/>
  <c r="Y270" i="9" s="1"/>
  <c r="B270" i="10"/>
  <c r="B270" i="11"/>
  <c r="B270" i="12"/>
  <c r="Y270" i="12" s="1"/>
  <c r="B270" i="16"/>
  <c r="AA270" i="16" s="1"/>
  <c r="B270" i="32"/>
  <c r="Y270" i="32" s="1"/>
  <c r="B270" i="52"/>
  <c r="Z270" i="32"/>
  <c r="AA269" i="6"/>
  <c r="AA270" i="6" s="1"/>
  <c r="Z270" i="5"/>
  <c r="Y269" i="12"/>
  <c r="Y220" i="3"/>
  <c r="Y469" i="32"/>
  <c r="Z220" i="3"/>
  <c r="Z221" i="3" s="1"/>
  <c r="Z269" i="7"/>
  <c r="Y269" i="11"/>
  <c r="Y220" i="15"/>
  <c r="Y469" i="12"/>
  <c r="AA269" i="11"/>
  <c r="AA270" i="11" s="1"/>
  <c r="K364" i="18"/>
  <c r="C370" i="9"/>
  <c r="C370" i="10"/>
  <c r="C370" i="11"/>
  <c r="C370" i="12"/>
  <c r="C370" i="16"/>
  <c r="C370" i="32"/>
  <c r="C370" i="52"/>
  <c r="Z470" i="12"/>
  <c r="Z369" i="52"/>
  <c r="B369" i="9"/>
  <c r="B369" i="10"/>
  <c r="B369" i="11"/>
  <c r="B369" i="12"/>
  <c r="B369" i="16"/>
  <c r="Z369" i="16" s="1"/>
  <c r="B369" i="32"/>
  <c r="B369" i="52"/>
  <c r="AA270" i="12"/>
  <c r="Z470" i="9"/>
  <c r="Y269" i="10"/>
  <c r="Y220" i="14"/>
  <c r="Y469" i="11"/>
  <c r="Z269" i="52"/>
  <c r="Z270" i="52" s="1"/>
  <c r="AA269" i="10"/>
  <c r="AA270" i="10" s="1"/>
  <c r="Z368" i="9"/>
  <c r="Z369" i="9" s="1"/>
  <c r="AA221" i="14"/>
  <c r="K464" i="18"/>
  <c r="C471" i="9"/>
  <c r="C471" i="10"/>
  <c r="C471" i="11"/>
  <c r="C471" i="12"/>
  <c r="C471" i="16"/>
  <c r="C471" i="32"/>
  <c r="C471" i="52"/>
  <c r="Y220" i="4"/>
  <c r="Y469" i="10"/>
  <c r="Y368" i="11"/>
  <c r="Z368" i="12"/>
  <c r="Z369" i="12" s="1"/>
  <c r="AA221" i="15"/>
  <c r="AA270" i="8"/>
  <c r="Z220" i="15"/>
  <c r="Z221" i="15" s="1"/>
  <c r="Z269" i="16"/>
  <c r="Z270" i="16" s="1"/>
  <c r="Y269" i="8"/>
  <c r="AA269" i="9"/>
  <c r="Y469" i="9"/>
  <c r="Y368" i="10"/>
  <c r="Z368" i="32"/>
  <c r="Z369" i="32" s="1"/>
  <c r="AA75" i="32"/>
  <c r="G464" i="18"/>
  <c r="G364" i="18"/>
  <c r="I365" i="18"/>
  <c r="I267" i="18"/>
  <c r="G266" i="18"/>
  <c r="D222" i="4" l="1"/>
  <c r="D222" i="14"/>
  <c r="D222" i="15"/>
  <c r="D222" i="3"/>
  <c r="D271" i="5"/>
  <c r="D271" i="6"/>
  <c r="D271" i="7"/>
  <c r="D271" i="8"/>
  <c r="D271" i="9"/>
  <c r="D271" i="10"/>
  <c r="D271" i="11"/>
  <c r="D271" i="12"/>
  <c r="D271" i="32"/>
  <c r="D271" i="16"/>
  <c r="D271" i="52"/>
  <c r="Z370" i="9"/>
  <c r="Z471" i="12"/>
  <c r="D370" i="9"/>
  <c r="D370" i="10"/>
  <c r="D370" i="11"/>
  <c r="D370" i="12"/>
  <c r="D370" i="32"/>
  <c r="D370" i="16"/>
  <c r="D370" i="52"/>
  <c r="K267" i="18"/>
  <c r="C223" i="4"/>
  <c r="C223" i="14"/>
  <c r="C223" i="15"/>
  <c r="C223" i="3"/>
  <c r="C272" i="5"/>
  <c r="C272" i="6"/>
  <c r="C272" i="8"/>
  <c r="C272" i="7"/>
  <c r="C272" i="9"/>
  <c r="C272" i="10"/>
  <c r="C272" i="11"/>
  <c r="C272" i="16"/>
  <c r="C272" i="52"/>
  <c r="C272" i="32"/>
  <c r="C272" i="12"/>
  <c r="K365" i="18"/>
  <c r="C371" i="9"/>
  <c r="C371" i="10"/>
  <c r="C371" i="11"/>
  <c r="C371" i="12"/>
  <c r="C371" i="16"/>
  <c r="C371" i="32"/>
  <c r="C371" i="52"/>
  <c r="Y369" i="10"/>
  <c r="Z270" i="12"/>
  <c r="Y270" i="11"/>
  <c r="Y221" i="15"/>
  <c r="Y470" i="9"/>
  <c r="AA270" i="9"/>
  <c r="Y369" i="11"/>
  <c r="B370" i="9"/>
  <c r="B370" i="10"/>
  <c r="B370" i="11"/>
  <c r="Y370" i="11" s="1"/>
  <c r="B370" i="12"/>
  <c r="Y370" i="12" s="1"/>
  <c r="B370" i="32"/>
  <c r="Y370" i="32" s="1"/>
  <c r="B370" i="16"/>
  <c r="Y370" i="16" s="1"/>
  <c r="B370" i="52"/>
  <c r="Z470" i="10"/>
  <c r="D471" i="10"/>
  <c r="D471" i="9"/>
  <c r="D471" i="11"/>
  <c r="D471" i="12"/>
  <c r="D471" i="32"/>
  <c r="D471" i="16"/>
  <c r="D471" i="52"/>
  <c r="Y369" i="9"/>
  <c r="Z270" i="7"/>
  <c r="Z270" i="11"/>
  <c r="Y270" i="10"/>
  <c r="Y221" i="14"/>
  <c r="Z270" i="10"/>
  <c r="Z270" i="9"/>
  <c r="Z369" i="11"/>
  <c r="Z370" i="11" s="1"/>
  <c r="Z369" i="10"/>
  <c r="Z370" i="10" s="1"/>
  <c r="Z221" i="14"/>
  <c r="Y470" i="16"/>
  <c r="Z470" i="16"/>
  <c r="Y369" i="32"/>
  <c r="Y270" i="6"/>
  <c r="Y270" i="8"/>
  <c r="Z270" i="6"/>
  <c r="AA221" i="4"/>
  <c r="Y470" i="32"/>
  <c r="AA221" i="3"/>
  <c r="B471" i="9"/>
  <c r="Y471" i="9" s="1"/>
  <c r="B471" i="10"/>
  <c r="Y471" i="10" s="1"/>
  <c r="B471" i="11"/>
  <c r="B471" i="12"/>
  <c r="B471" i="16"/>
  <c r="B471" i="32"/>
  <c r="Y471" i="32" s="1"/>
  <c r="B471" i="52"/>
  <c r="Z471" i="52" s="1"/>
  <c r="Z370" i="52"/>
  <c r="AA271" i="10"/>
  <c r="AA270" i="7"/>
  <c r="Y470" i="12"/>
  <c r="AA270" i="52"/>
  <c r="AA271" i="52" s="1"/>
  <c r="Z370" i="12"/>
  <c r="Z271" i="52"/>
  <c r="Y369" i="16"/>
  <c r="B222" i="4"/>
  <c r="B222" i="14"/>
  <c r="AA222" i="14" s="1"/>
  <c r="B222" i="15"/>
  <c r="Y222" i="15" s="1"/>
  <c r="B222" i="3"/>
  <c r="Z222" i="3" s="1"/>
  <c r="B271" i="5"/>
  <c r="Y271" i="5" s="1"/>
  <c r="B271" i="6"/>
  <c r="B271" i="7"/>
  <c r="Y271" i="7" s="1"/>
  <c r="B271" i="8"/>
  <c r="AA271" i="8" s="1"/>
  <c r="B271" i="9"/>
  <c r="B271" i="10"/>
  <c r="B271" i="11"/>
  <c r="Y271" i="11" s="1"/>
  <c r="B271" i="12"/>
  <c r="B271" i="16"/>
  <c r="Y271" i="16" s="1"/>
  <c r="B271" i="52"/>
  <c r="B271" i="32"/>
  <c r="Y271" i="32" s="1"/>
  <c r="Y369" i="12"/>
  <c r="Y270" i="16"/>
  <c r="Y270" i="5"/>
  <c r="Z270" i="8"/>
  <c r="Z271" i="8" s="1"/>
  <c r="Z471" i="11"/>
  <c r="Y470" i="11"/>
  <c r="Z221" i="4"/>
  <c r="Z222" i="4" s="1"/>
  <c r="AA76" i="32"/>
  <c r="I366" i="18"/>
  <c r="G365" i="18"/>
  <c r="I268" i="18"/>
  <c r="G267" i="18"/>
  <c r="K366" i="18" l="1"/>
  <c r="C372" i="9"/>
  <c r="C372" i="10"/>
  <c r="C372" i="11"/>
  <c r="C372" i="12"/>
  <c r="C372" i="32"/>
  <c r="C372" i="16"/>
  <c r="C372" i="52"/>
  <c r="Y271" i="6"/>
  <c r="Z371" i="12"/>
  <c r="Z370" i="32"/>
  <c r="AA222" i="3"/>
  <c r="AA222" i="15"/>
  <c r="Z371" i="11"/>
  <c r="AA271" i="9"/>
  <c r="Y271" i="12"/>
  <c r="Y222" i="3"/>
  <c r="AA271" i="6"/>
  <c r="Z271" i="11"/>
  <c r="AA271" i="12"/>
  <c r="AA272" i="52"/>
  <c r="Z271" i="32"/>
  <c r="Z271" i="7"/>
  <c r="Z272" i="7" s="1"/>
  <c r="Z471" i="32"/>
  <c r="B223" i="4"/>
  <c r="Y223" i="4" s="1"/>
  <c r="B223" i="14"/>
  <c r="B223" i="15"/>
  <c r="Y223" i="15" s="1"/>
  <c r="B223" i="3"/>
  <c r="Y223" i="3" s="1"/>
  <c r="B272" i="5"/>
  <c r="Y272" i="5" s="1"/>
  <c r="B272" i="6"/>
  <c r="B272" i="8"/>
  <c r="Y272" i="8" s="1"/>
  <c r="B272" i="7"/>
  <c r="B272" i="9"/>
  <c r="Y272" i="9" s="1"/>
  <c r="B272" i="10"/>
  <c r="B272" i="11"/>
  <c r="Y272" i="11" s="1"/>
  <c r="B272" i="12"/>
  <c r="Y272" i="12" s="1"/>
  <c r="B272" i="16"/>
  <c r="Y272" i="16" s="1"/>
  <c r="B272" i="52"/>
  <c r="B272" i="32"/>
  <c r="Y272" i="32" s="1"/>
  <c r="Y271" i="10"/>
  <c r="Y222" i="14"/>
  <c r="Y471" i="16"/>
  <c r="AA222" i="4"/>
  <c r="AA223" i="4" s="1"/>
  <c r="Z471" i="16"/>
  <c r="Z222" i="15"/>
  <c r="Y370" i="10"/>
  <c r="AA271" i="16"/>
  <c r="AA272" i="16" s="1"/>
  <c r="K268" i="18"/>
  <c r="C224" i="4"/>
  <c r="C224" i="14"/>
  <c r="C224" i="15"/>
  <c r="C224" i="3"/>
  <c r="C273" i="5"/>
  <c r="C273" i="6"/>
  <c r="C273" i="8"/>
  <c r="C273" i="7"/>
  <c r="C273" i="9"/>
  <c r="C273" i="10"/>
  <c r="C273" i="11"/>
  <c r="C273" i="12"/>
  <c r="C273" i="32"/>
  <c r="C273" i="16"/>
  <c r="C273" i="52"/>
  <c r="AA271" i="7"/>
  <c r="AA272" i="7" s="1"/>
  <c r="Y471" i="12"/>
  <c r="Z271" i="6"/>
  <c r="Z272" i="6" s="1"/>
  <c r="Z271" i="9"/>
  <c r="Z272" i="9" s="1"/>
  <c r="Z471" i="9"/>
  <c r="Z471" i="10"/>
  <c r="Y370" i="9"/>
  <c r="AA271" i="5"/>
  <c r="AA272" i="5" s="1"/>
  <c r="Y271" i="9"/>
  <c r="Y222" i="4"/>
  <c r="B371" i="9"/>
  <c r="Y371" i="9" s="1"/>
  <c r="B371" i="10"/>
  <c r="B371" i="11"/>
  <c r="B371" i="12"/>
  <c r="B371" i="32"/>
  <c r="Y371" i="32" s="1"/>
  <c r="B371" i="16"/>
  <c r="Y371" i="16" s="1"/>
  <c r="B371" i="52"/>
  <c r="Z371" i="52" s="1"/>
  <c r="Y271" i="8"/>
  <c r="AA271" i="11"/>
  <c r="Y471" i="11"/>
  <c r="Z222" i="14"/>
  <c r="Z223" i="14" s="1"/>
  <c r="Z271" i="10"/>
  <c r="Z272" i="10" s="1"/>
  <c r="Z271" i="16"/>
  <c r="Z272" i="16" s="1"/>
  <c r="Z271" i="12"/>
  <c r="Z272" i="12" s="1"/>
  <c r="Z370" i="16"/>
  <c r="Z371" i="16" s="1"/>
  <c r="Z272" i="52"/>
  <c r="AA272" i="10"/>
  <c r="Z271" i="5"/>
  <c r="Z272" i="5" s="1"/>
  <c r="D371" i="9"/>
  <c r="D371" i="10"/>
  <c r="D371" i="11"/>
  <c r="D371" i="16"/>
  <c r="D371" i="12"/>
  <c r="D371" i="52"/>
  <c r="D371" i="32"/>
  <c r="D223" i="4"/>
  <c r="D223" i="14"/>
  <c r="D223" i="15"/>
  <c r="D223" i="3"/>
  <c r="D272" i="5"/>
  <c r="D272" i="6"/>
  <c r="D272" i="8"/>
  <c r="D272" i="7"/>
  <c r="D272" i="9"/>
  <c r="D272" i="10"/>
  <c r="D272" i="11"/>
  <c r="D272" i="12"/>
  <c r="D272" i="16"/>
  <c r="D272" i="32"/>
  <c r="D272" i="52"/>
  <c r="AA77" i="32"/>
  <c r="G366" i="18"/>
  <c r="I367" i="18"/>
  <c r="G268" i="18"/>
  <c r="I269" i="18"/>
  <c r="K269" i="18" l="1"/>
  <c r="C225" i="4"/>
  <c r="C225" i="14"/>
  <c r="C225" i="15"/>
  <c r="C225" i="3"/>
  <c r="C274" i="5"/>
  <c r="C274" i="6"/>
  <c r="C274" i="8"/>
  <c r="C274" i="7"/>
  <c r="C274" i="9"/>
  <c r="C274" i="10"/>
  <c r="C274" i="11"/>
  <c r="C274" i="12"/>
  <c r="C274" i="32"/>
  <c r="C274" i="16"/>
  <c r="C274" i="52"/>
  <c r="K367" i="18"/>
  <c r="C373" i="9"/>
  <c r="C373" i="10"/>
  <c r="C373" i="12"/>
  <c r="C373" i="11"/>
  <c r="C373" i="32"/>
  <c r="C373" i="16"/>
  <c r="C373" i="52"/>
  <c r="B372" i="9"/>
  <c r="B372" i="10"/>
  <c r="B372" i="11"/>
  <c r="B372" i="12"/>
  <c r="Y372" i="12" s="1"/>
  <c r="B372" i="16"/>
  <c r="Z372" i="16" s="1"/>
  <c r="B372" i="32"/>
  <c r="B372" i="52"/>
  <c r="AA272" i="9"/>
  <c r="Y371" i="12"/>
  <c r="Y272" i="10"/>
  <c r="Y223" i="14"/>
  <c r="AA272" i="12"/>
  <c r="Z371" i="9"/>
  <c r="Z372" i="9" s="1"/>
  <c r="AA223" i="15"/>
  <c r="D372" i="9"/>
  <c r="D372" i="10"/>
  <c r="D372" i="11"/>
  <c r="D372" i="12"/>
  <c r="D372" i="32"/>
  <c r="D372" i="52"/>
  <c r="D372" i="16"/>
  <c r="Y371" i="11"/>
  <c r="AA223" i="3"/>
  <c r="Z223" i="4"/>
  <c r="Z372" i="12"/>
  <c r="Y371" i="10"/>
  <c r="Z223" i="15"/>
  <c r="Z272" i="8"/>
  <c r="Y272" i="7"/>
  <c r="Z272" i="11"/>
  <c r="Z273" i="11" s="1"/>
  <c r="Z371" i="32"/>
  <c r="Z372" i="32" s="1"/>
  <c r="AA223" i="14"/>
  <c r="D224" i="4"/>
  <c r="D224" i="14"/>
  <c r="D224" i="15"/>
  <c r="D224" i="3"/>
  <c r="D273" i="5"/>
  <c r="D273" i="6"/>
  <c r="D273" i="7"/>
  <c r="D273" i="8"/>
  <c r="D273" i="9"/>
  <c r="D273" i="10"/>
  <c r="D273" i="11"/>
  <c r="D273" i="12"/>
  <c r="D273" i="16"/>
  <c r="D273" i="32"/>
  <c r="D273" i="52"/>
  <c r="AA272" i="11"/>
  <c r="AA272" i="8"/>
  <c r="Z273" i="12"/>
  <c r="B224" i="4"/>
  <c r="B224" i="14"/>
  <c r="B224" i="15"/>
  <c r="B224" i="3"/>
  <c r="B273" i="5"/>
  <c r="B273" i="6"/>
  <c r="Z273" i="6" s="1"/>
  <c r="B273" i="8"/>
  <c r="B273" i="7"/>
  <c r="B273" i="9"/>
  <c r="Z273" i="9" s="1"/>
  <c r="B273" i="10"/>
  <c r="AA273" i="10" s="1"/>
  <c r="B273" i="11"/>
  <c r="B273" i="12"/>
  <c r="B273" i="16"/>
  <c r="AA273" i="16" s="1"/>
  <c r="B273" i="52"/>
  <c r="AA273" i="52" s="1"/>
  <c r="B273" i="32"/>
  <c r="Z273" i="16"/>
  <c r="AA224" i="4"/>
  <c r="Y272" i="6"/>
  <c r="Z272" i="32"/>
  <c r="Z273" i="32" s="1"/>
  <c r="Z371" i="10"/>
  <c r="Z372" i="10" s="1"/>
  <c r="Z223" i="3"/>
  <c r="Z224" i="3" s="1"/>
  <c r="Z372" i="11"/>
  <c r="AA272" i="6"/>
  <c r="AA78" i="32"/>
  <c r="G367" i="18"/>
  <c r="I368" i="18"/>
  <c r="G269" i="18"/>
  <c r="I270" i="18"/>
  <c r="Z373" i="10" l="1"/>
  <c r="Z273" i="10"/>
  <c r="Y273" i="7"/>
  <c r="Y273" i="32"/>
  <c r="Y273" i="8"/>
  <c r="AA273" i="8"/>
  <c r="AA274" i="8" s="1"/>
  <c r="Z273" i="7"/>
  <c r="Z224" i="15"/>
  <c r="Z224" i="4"/>
  <c r="AA224" i="15"/>
  <c r="Y372" i="32"/>
  <c r="Y273" i="16"/>
  <c r="Y273" i="5"/>
  <c r="AA273" i="11"/>
  <c r="AA274" i="11" s="1"/>
  <c r="AA273" i="7"/>
  <c r="AA273" i="9"/>
  <c r="AA274" i="9" s="1"/>
  <c r="K270" i="18"/>
  <c r="C226" i="4"/>
  <c r="C226" i="14"/>
  <c r="C226" i="15"/>
  <c r="C226" i="3"/>
  <c r="C275" i="5"/>
  <c r="C275" i="6"/>
  <c r="C275" i="8"/>
  <c r="C275" i="7"/>
  <c r="C275" i="9"/>
  <c r="C275" i="10"/>
  <c r="C275" i="11"/>
  <c r="C275" i="12"/>
  <c r="C275" i="16"/>
  <c r="C275" i="32"/>
  <c r="C275" i="52"/>
  <c r="Z225" i="3"/>
  <c r="B225" i="4"/>
  <c r="B225" i="14"/>
  <c r="B225" i="15"/>
  <c r="B225" i="3"/>
  <c r="B274" i="5"/>
  <c r="B274" i="6"/>
  <c r="B274" i="7"/>
  <c r="B274" i="8"/>
  <c r="B274" i="9"/>
  <c r="B274" i="10"/>
  <c r="AA274" i="10" s="1"/>
  <c r="B274" i="12"/>
  <c r="B274" i="11"/>
  <c r="B274" i="32"/>
  <c r="B274" i="16"/>
  <c r="B274" i="52"/>
  <c r="AA274" i="52" s="1"/>
  <c r="K368" i="18"/>
  <c r="C374" i="9"/>
  <c r="C374" i="10"/>
  <c r="C374" i="11"/>
  <c r="C374" i="16"/>
  <c r="C374" i="52"/>
  <c r="C374" i="32"/>
  <c r="C374" i="12"/>
  <c r="Y273" i="12"/>
  <c r="Y224" i="3"/>
  <c r="AA224" i="14"/>
  <c r="AA225" i="14" s="1"/>
  <c r="Z273" i="8"/>
  <c r="Z274" i="8" s="1"/>
  <c r="Z273" i="52"/>
  <c r="Y372" i="11"/>
  <c r="B373" i="9"/>
  <c r="Y373" i="9" s="1"/>
  <c r="B373" i="10"/>
  <c r="Y373" i="10" s="1"/>
  <c r="B373" i="11"/>
  <c r="Y373" i="11" s="1"/>
  <c r="B373" i="12"/>
  <c r="B373" i="16"/>
  <c r="Y373" i="16" s="1"/>
  <c r="B373" i="32"/>
  <c r="B373" i="52"/>
  <c r="AA273" i="6"/>
  <c r="AA274" i="6" s="1"/>
  <c r="Y273" i="11"/>
  <c r="Y224" i="15"/>
  <c r="Z273" i="5"/>
  <c r="Z274" i="5" s="1"/>
  <c r="Y372" i="10"/>
  <c r="Y273" i="10"/>
  <c r="Y224" i="14"/>
  <c r="Z274" i="11"/>
  <c r="AA224" i="3"/>
  <c r="AA225" i="3" s="1"/>
  <c r="AA273" i="5"/>
  <c r="AA274" i="5" s="1"/>
  <c r="Y372" i="9"/>
  <c r="D373" i="9"/>
  <c r="D373" i="10"/>
  <c r="D373" i="11"/>
  <c r="D373" i="12"/>
  <c r="D373" i="32"/>
  <c r="D373" i="16"/>
  <c r="D373" i="52"/>
  <c r="D225" i="4"/>
  <c r="D225" i="14"/>
  <c r="D225" i="15"/>
  <c r="D225" i="3"/>
  <c r="D274" i="5"/>
  <c r="D274" i="6"/>
  <c r="D274" i="8"/>
  <c r="D274" i="9"/>
  <c r="D274" i="7"/>
  <c r="D274" i="10"/>
  <c r="D274" i="11"/>
  <c r="D274" i="12"/>
  <c r="D274" i="16"/>
  <c r="D274" i="32"/>
  <c r="D274" i="52"/>
  <c r="AA225" i="4"/>
  <c r="Y273" i="9"/>
  <c r="Y224" i="4"/>
  <c r="AA273" i="12"/>
  <c r="Z224" i="14"/>
  <c r="Z225" i="14" s="1"/>
  <c r="Z274" i="32"/>
  <c r="Y273" i="6"/>
  <c r="Z373" i="12"/>
  <c r="Y372" i="16"/>
  <c r="Z372" i="52"/>
  <c r="Z373" i="52" s="1"/>
  <c r="AA79" i="32"/>
  <c r="I369" i="18"/>
  <c r="G368" i="18"/>
  <c r="I271" i="18"/>
  <c r="G270" i="18"/>
  <c r="Y274" i="7" l="1"/>
  <c r="Z226" i="14"/>
  <c r="Y274" i="12"/>
  <c r="Y225" i="15"/>
  <c r="Y274" i="9"/>
  <c r="Y225" i="4"/>
  <c r="D374" i="9"/>
  <c r="D374" i="10"/>
  <c r="D374" i="11"/>
  <c r="D374" i="12"/>
  <c r="D374" i="16"/>
  <c r="D374" i="32"/>
  <c r="D374" i="52"/>
  <c r="Y274" i="8"/>
  <c r="Z226" i="3"/>
  <c r="D226" i="4"/>
  <c r="D226" i="14"/>
  <c r="D226" i="15"/>
  <c r="D226" i="3"/>
  <c r="D275" i="5"/>
  <c r="D275" i="6"/>
  <c r="D275" i="8"/>
  <c r="D275" i="7"/>
  <c r="D275" i="9"/>
  <c r="D275" i="10"/>
  <c r="D275" i="11"/>
  <c r="D275" i="12"/>
  <c r="D275" i="16"/>
  <c r="D275" i="52"/>
  <c r="D275" i="32"/>
  <c r="Z274" i="7"/>
  <c r="Z274" i="10"/>
  <c r="Z275" i="10" s="1"/>
  <c r="B226" i="4"/>
  <c r="Y226" i="4" s="1"/>
  <c r="B226" i="14"/>
  <c r="B226" i="15"/>
  <c r="B226" i="3"/>
  <c r="B275" i="5"/>
  <c r="Y275" i="5" s="1"/>
  <c r="B275" i="6"/>
  <c r="Y275" i="6" s="1"/>
  <c r="B275" i="8"/>
  <c r="B275" i="7"/>
  <c r="Y275" i="7" s="1"/>
  <c r="B275" i="9"/>
  <c r="Y275" i="9" s="1"/>
  <c r="B275" i="10"/>
  <c r="B275" i="11"/>
  <c r="B275" i="16"/>
  <c r="B275" i="12"/>
  <c r="Y275" i="12" s="1"/>
  <c r="B275" i="32"/>
  <c r="Y275" i="32" s="1"/>
  <c r="B275" i="52"/>
  <c r="AA275" i="52" s="1"/>
  <c r="AA226" i="3"/>
  <c r="Z274" i="9"/>
  <c r="Z275" i="9" s="1"/>
  <c r="K271" i="18"/>
  <c r="C227" i="4"/>
  <c r="C227" i="14"/>
  <c r="C227" i="15"/>
  <c r="C227" i="3"/>
  <c r="C276" i="5"/>
  <c r="C276" i="6"/>
  <c r="C276" i="7"/>
  <c r="C276" i="8"/>
  <c r="C276" i="9"/>
  <c r="C276" i="10"/>
  <c r="C276" i="11"/>
  <c r="C276" i="12"/>
  <c r="C276" i="16"/>
  <c r="C276" i="52"/>
  <c r="C276" i="32"/>
  <c r="AA274" i="7"/>
  <c r="AA275" i="7" s="1"/>
  <c r="B374" i="9"/>
  <c r="Y374" i="9" s="1"/>
  <c r="B374" i="10"/>
  <c r="Y374" i="10" s="1"/>
  <c r="B374" i="11"/>
  <c r="Y374" i="11" s="1"/>
  <c r="B374" i="12"/>
  <c r="Y374" i="12" s="1"/>
  <c r="B374" i="16"/>
  <c r="Y374" i="16" s="1"/>
  <c r="B374" i="32"/>
  <c r="Y374" i="32" s="1"/>
  <c r="B374" i="52"/>
  <c r="Y274" i="5"/>
  <c r="AA275" i="11"/>
  <c r="Z373" i="16"/>
  <c r="Z374" i="16" s="1"/>
  <c r="Z373" i="9"/>
  <c r="Y274" i="16"/>
  <c r="Y274" i="6"/>
  <c r="Z275" i="11"/>
  <c r="Y274" i="32"/>
  <c r="K369" i="18"/>
  <c r="C375" i="9"/>
  <c r="C375" i="10"/>
  <c r="C375" i="11"/>
  <c r="C375" i="12"/>
  <c r="C375" i="32"/>
  <c r="C375" i="52"/>
  <c r="C375" i="16"/>
  <c r="Y373" i="32"/>
  <c r="Z274" i="52"/>
  <c r="Z275" i="52" s="1"/>
  <c r="Y274" i="11"/>
  <c r="Y225" i="3"/>
  <c r="AA225" i="15"/>
  <c r="AA226" i="15" s="1"/>
  <c r="Z373" i="11"/>
  <c r="Z374" i="11" s="1"/>
  <c r="AA274" i="16"/>
  <c r="AA275" i="16" s="1"/>
  <c r="AA275" i="5"/>
  <c r="Z225" i="4"/>
  <c r="Z226" i="4" s="1"/>
  <c r="Z274" i="12"/>
  <c r="Z275" i="12" s="1"/>
  <c r="Z374" i="52"/>
  <c r="AA274" i="12"/>
  <c r="AA275" i="12" s="1"/>
  <c r="Y373" i="12"/>
  <c r="AA226" i="14"/>
  <c r="Y274" i="10"/>
  <c r="Y225" i="14"/>
  <c r="Z225" i="15"/>
  <c r="Z226" i="15" s="1"/>
  <c r="Z274" i="6"/>
  <c r="Z373" i="32"/>
  <c r="Z374" i="32" s="1"/>
  <c r="Z274" i="16"/>
  <c r="Z275" i="16" s="1"/>
  <c r="AA80" i="32"/>
  <c r="G369" i="18"/>
  <c r="I370" i="18"/>
  <c r="G271" i="18"/>
  <c r="I272" i="18"/>
  <c r="B375" i="9" l="1"/>
  <c r="B375" i="10"/>
  <c r="B375" i="11"/>
  <c r="B375" i="12"/>
  <c r="B375" i="32"/>
  <c r="Y375" i="32" s="1"/>
  <c r="B375" i="16"/>
  <c r="B375" i="52"/>
  <c r="Y375" i="12" s="1"/>
  <c r="Z375" i="16"/>
  <c r="Y275" i="8"/>
  <c r="Z275" i="7"/>
  <c r="Z275" i="8"/>
  <c r="Z374" i="12"/>
  <c r="Z375" i="12" s="1"/>
  <c r="AA275" i="8"/>
  <c r="Z275" i="32"/>
  <c r="D227" i="4"/>
  <c r="D227" i="14"/>
  <c r="D227" i="15"/>
  <c r="D227" i="3"/>
  <c r="D276" i="5"/>
  <c r="D276" i="6"/>
  <c r="D276" i="7"/>
  <c r="D276" i="8"/>
  <c r="D276" i="9"/>
  <c r="D276" i="10"/>
  <c r="D276" i="12"/>
  <c r="D276" i="11"/>
  <c r="D276" i="32"/>
  <c r="D276" i="16"/>
  <c r="D276" i="52"/>
  <c r="Y275" i="16"/>
  <c r="Y226" i="3"/>
  <c r="Z276" i="52"/>
  <c r="Z374" i="10"/>
  <c r="Z375" i="10" s="1"/>
  <c r="Y275" i="11"/>
  <c r="Y226" i="15"/>
  <c r="AA226" i="4"/>
  <c r="Z276" i="9"/>
  <c r="Y275" i="10"/>
  <c r="Y226" i="14"/>
  <c r="Z275" i="5"/>
  <c r="AA275" i="10"/>
  <c r="Z275" i="6"/>
  <c r="Z276" i="6" s="1"/>
  <c r="B227" i="4"/>
  <c r="B227" i="14"/>
  <c r="Y227" i="14" s="1"/>
  <c r="B227" i="15"/>
  <c r="B227" i="3"/>
  <c r="Y227" i="3" s="1"/>
  <c r="B276" i="6"/>
  <c r="B276" i="5"/>
  <c r="B276" i="8"/>
  <c r="B276" i="7"/>
  <c r="Y276" i="7" s="1"/>
  <c r="B276" i="9"/>
  <c r="B276" i="10"/>
  <c r="Y276" i="10" s="1"/>
  <c r="B276" i="11"/>
  <c r="Z276" i="11" s="1"/>
  <c r="B276" i="12"/>
  <c r="Y276" i="12" s="1"/>
  <c r="B276" i="32"/>
  <c r="B276" i="16"/>
  <c r="B276" i="52"/>
  <c r="AA276" i="52" s="1"/>
  <c r="Z227" i="15"/>
  <c r="AA276" i="5"/>
  <c r="D375" i="9"/>
  <c r="D375" i="10"/>
  <c r="D375" i="11"/>
  <c r="D375" i="12"/>
  <c r="D375" i="16"/>
  <c r="D375" i="52"/>
  <c r="D375" i="32"/>
  <c r="Z374" i="9"/>
  <c r="Z375" i="9" s="1"/>
  <c r="AA227" i="3"/>
  <c r="K272" i="18"/>
  <c r="C228" i="4"/>
  <c r="C228" i="14"/>
  <c r="C228" i="15"/>
  <c r="C228" i="3"/>
  <c r="C277" i="5"/>
  <c r="C277" i="6"/>
  <c r="C277" i="8"/>
  <c r="C277" i="7"/>
  <c r="C277" i="9"/>
  <c r="C277" i="10"/>
  <c r="C277" i="11"/>
  <c r="C277" i="12"/>
  <c r="C277" i="16"/>
  <c r="C277" i="52"/>
  <c r="C277" i="32"/>
  <c r="Z375" i="52"/>
  <c r="K370" i="18"/>
  <c r="C376" i="9"/>
  <c r="C376" i="10"/>
  <c r="C376" i="11"/>
  <c r="C376" i="12"/>
  <c r="C376" i="32"/>
  <c r="C376" i="16"/>
  <c r="C376" i="52"/>
  <c r="Z227" i="4"/>
  <c r="AA276" i="16"/>
  <c r="AA275" i="6"/>
  <c r="AA276" i="6" s="1"/>
  <c r="AA275" i="9"/>
  <c r="AA276" i="9" s="1"/>
  <c r="AA81" i="32"/>
  <c r="G370" i="18"/>
  <c r="I371" i="18"/>
  <c r="I273" i="18"/>
  <c r="G272" i="18"/>
  <c r="K273" i="18" l="1"/>
  <c r="C229" i="4"/>
  <c r="C229" i="14"/>
  <c r="C229" i="15"/>
  <c r="C229" i="3"/>
  <c r="C278" i="5"/>
  <c r="C278" i="6"/>
  <c r="C278" i="8"/>
  <c r="C278" i="7"/>
  <c r="C278" i="9"/>
  <c r="C278" i="10"/>
  <c r="C278" i="11"/>
  <c r="C278" i="12"/>
  <c r="C278" i="16"/>
  <c r="C278" i="52"/>
  <c r="C278" i="32"/>
  <c r="K371" i="18"/>
  <c r="C377" i="9"/>
  <c r="C377" i="10"/>
  <c r="C377" i="11"/>
  <c r="C377" i="12"/>
  <c r="C377" i="16"/>
  <c r="C377" i="32"/>
  <c r="C377" i="52"/>
  <c r="B376" i="9"/>
  <c r="B376" i="10"/>
  <c r="B376" i="12"/>
  <c r="Y376" i="12" s="1"/>
  <c r="B376" i="11"/>
  <c r="B376" i="32"/>
  <c r="B376" i="16"/>
  <c r="B376" i="52"/>
  <c r="Y376" i="32" s="1"/>
  <c r="Z276" i="12"/>
  <c r="Y276" i="9"/>
  <c r="Y227" i="4"/>
  <c r="Y375" i="16"/>
  <c r="AA276" i="12"/>
  <c r="AA276" i="7"/>
  <c r="AA276" i="11"/>
  <c r="D228" i="4"/>
  <c r="D228" i="14"/>
  <c r="D228" i="15"/>
  <c r="D228" i="3"/>
  <c r="D277" i="5"/>
  <c r="D277" i="6"/>
  <c r="D277" i="8"/>
  <c r="D277" i="7"/>
  <c r="D277" i="9"/>
  <c r="D277" i="10"/>
  <c r="D277" i="11"/>
  <c r="D277" i="16"/>
  <c r="D277" i="12"/>
  <c r="D277" i="52"/>
  <c r="D277" i="32"/>
  <c r="Y276" i="8"/>
  <c r="AA276" i="10"/>
  <c r="Y276" i="16"/>
  <c r="Y276" i="5"/>
  <c r="Z276" i="5"/>
  <c r="Z277" i="5" s="1"/>
  <c r="Z376" i="10"/>
  <c r="Z276" i="16"/>
  <c r="Z277" i="16" s="1"/>
  <c r="Z276" i="32"/>
  <c r="AA227" i="14"/>
  <c r="Z376" i="16"/>
  <c r="Y375" i="11"/>
  <c r="D376" i="9"/>
  <c r="D376" i="10"/>
  <c r="D376" i="11"/>
  <c r="D376" i="12"/>
  <c r="D376" i="16"/>
  <c r="D376" i="32"/>
  <c r="D376" i="52"/>
  <c r="Z276" i="10"/>
  <c r="Y276" i="32"/>
  <c r="Y276" i="6"/>
  <c r="AA227" i="4"/>
  <c r="Z227" i="14"/>
  <c r="Z375" i="32"/>
  <c r="Z376" i="32" s="1"/>
  <c r="Z276" i="8"/>
  <c r="Z277" i="8" s="1"/>
  <c r="Y375" i="10"/>
  <c r="Z227" i="3"/>
  <c r="Z228" i="3" s="1"/>
  <c r="AA276" i="8"/>
  <c r="AA277" i="8" s="1"/>
  <c r="Y375" i="9"/>
  <c r="B228" i="4"/>
  <c r="Y228" i="4" s="1"/>
  <c r="B228" i="14"/>
  <c r="Y228" i="14" s="1"/>
  <c r="B228" i="15"/>
  <c r="Y228" i="15" s="1"/>
  <c r="B228" i="3"/>
  <c r="Y228" i="3" s="1"/>
  <c r="B277" i="5"/>
  <c r="Y277" i="5" s="1"/>
  <c r="B277" i="6"/>
  <c r="Y277" i="6" s="1"/>
  <c r="B277" i="8"/>
  <c r="B277" i="7"/>
  <c r="Y277" i="7" s="1"/>
  <c r="B277" i="9"/>
  <c r="Y277" i="9" s="1"/>
  <c r="B277" i="10"/>
  <c r="Y277" i="10" s="1"/>
  <c r="B277" i="11"/>
  <c r="Y277" i="11" s="1"/>
  <c r="B277" i="12"/>
  <c r="Y277" i="12" s="1"/>
  <c r="B277" i="32"/>
  <c r="Y277" i="32" s="1"/>
  <c r="B277" i="16"/>
  <c r="Y277" i="16" s="1"/>
  <c r="B277" i="52"/>
  <c r="AA277" i="52" s="1"/>
  <c r="Y276" i="11"/>
  <c r="Y227" i="15"/>
  <c r="AA227" i="15"/>
  <c r="AA228" i="15" s="1"/>
  <c r="Z376" i="12"/>
  <c r="Z375" i="11"/>
  <c r="Z376" i="11" s="1"/>
  <c r="Z376" i="9"/>
  <c r="Z276" i="7"/>
  <c r="Z277" i="7" s="1"/>
  <c r="AA82" i="32"/>
  <c r="I372" i="18"/>
  <c r="G371" i="18"/>
  <c r="I274" i="18"/>
  <c r="G273" i="18"/>
  <c r="Z277" i="6" l="1"/>
  <c r="AA228" i="14"/>
  <c r="AA277" i="5"/>
  <c r="AA277" i="9"/>
  <c r="AA228" i="4"/>
  <c r="AA229" i="4" s="1"/>
  <c r="Z277" i="32"/>
  <c r="AA277" i="7"/>
  <c r="AA278" i="7" s="1"/>
  <c r="Y376" i="11"/>
  <c r="Y376" i="10"/>
  <c r="K274" i="18"/>
  <c r="C230" i="4"/>
  <c r="C230" i="14"/>
  <c r="C230" i="15"/>
  <c r="C230" i="3"/>
  <c r="C279" i="5"/>
  <c r="C279" i="6"/>
  <c r="C279" i="7"/>
  <c r="C279" i="8"/>
  <c r="C279" i="9"/>
  <c r="C279" i="10"/>
  <c r="C279" i="12"/>
  <c r="C279" i="11"/>
  <c r="C279" i="32"/>
  <c r="C279" i="16"/>
  <c r="C279" i="52"/>
  <c r="AA228" i="3"/>
  <c r="AA277" i="10"/>
  <c r="AA278" i="10" s="1"/>
  <c r="Z277" i="12"/>
  <c r="Z278" i="12" s="1"/>
  <c r="Y376" i="9"/>
  <c r="D377" i="9"/>
  <c r="D377" i="10"/>
  <c r="D377" i="11"/>
  <c r="D377" i="12"/>
  <c r="D377" i="32"/>
  <c r="D377" i="16"/>
  <c r="D377" i="52"/>
  <c r="D229" i="4"/>
  <c r="D229" i="14"/>
  <c r="D229" i="15"/>
  <c r="D229" i="3"/>
  <c r="D278" i="5"/>
  <c r="D278" i="6"/>
  <c r="D278" i="8"/>
  <c r="D278" i="7"/>
  <c r="D278" i="9"/>
  <c r="D278" i="10"/>
  <c r="D278" i="11"/>
  <c r="D278" i="12"/>
  <c r="D278" i="32"/>
  <c r="D278" i="52"/>
  <c r="D278" i="16"/>
  <c r="Z377" i="9"/>
  <c r="AA277" i="12"/>
  <c r="B229" i="4"/>
  <c r="B229" i="14"/>
  <c r="B229" i="15"/>
  <c r="B229" i="3"/>
  <c r="B278" i="5"/>
  <c r="B278" i="6"/>
  <c r="B278" i="8"/>
  <c r="Y278" i="8" s="1"/>
  <c r="B278" i="7"/>
  <c r="B278" i="9"/>
  <c r="B278" i="11"/>
  <c r="B278" i="10"/>
  <c r="B278" i="12"/>
  <c r="B278" i="16"/>
  <c r="B278" i="32"/>
  <c r="B278" i="52"/>
  <c r="Y278" i="12" s="1"/>
  <c r="AA277" i="6"/>
  <c r="B377" i="9"/>
  <c r="B377" i="10"/>
  <c r="Y377" i="10" s="1"/>
  <c r="B377" i="11"/>
  <c r="B377" i="16"/>
  <c r="B377" i="12"/>
  <c r="Y377" i="12" s="1"/>
  <c r="B377" i="32"/>
  <c r="Y377" i="32" s="1"/>
  <c r="B377" i="52"/>
  <c r="Z377" i="11"/>
  <c r="Y277" i="8"/>
  <c r="Z228" i="14"/>
  <c r="Z229" i="14" s="1"/>
  <c r="Z277" i="10"/>
  <c r="Z278" i="10" s="1"/>
  <c r="Z376" i="52"/>
  <c r="Z377" i="52" s="1"/>
  <c r="Z277" i="52"/>
  <c r="Z278" i="52" s="1"/>
  <c r="AA277" i="16"/>
  <c r="AA278" i="16" s="1"/>
  <c r="Y377" i="11"/>
  <c r="Z228" i="4"/>
  <c r="Z229" i="4" s="1"/>
  <c r="Z277" i="9"/>
  <c r="Z278" i="9" s="1"/>
  <c r="Z278" i="16"/>
  <c r="Z377" i="12"/>
  <c r="Z229" i="3"/>
  <c r="Z228" i="15"/>
  <c r="Z229" i="15" s="1"/>
  <c r="Y376" i="16"/>
  <c r="Z277" i="11"/>
  <c r="Z278" i="11" s="1"/>
  <c r="K372" i="18"/>
  <c r="C378" i="9"/>
  <c r="C378" i="10"/>
  <c r="C378" i="11"/>
  <c r="C378" i="12"/>
  <c r="C378" i="16"/>
  <c r="C378" i="32"/>
  <c r="C378" i="52"/>
  <c r="Z278" i="5"/>
  <c r="AA229" i="15"/>
  <c r="Z278" i="7"/>
  <c r="AA277" i="11"/>
  <c r="AA278" i="11" s="1"/>
  <c r="AA83" i="32"/>
  <c r="G372" i="18"/>
  <c r="I373" i="18"/>
  <c r="G274" i="18"/>
  <c r="I275" i="18"/>
  <c r="AA279" i="11" l="1"/>
  <c r="AA278" i="6"/>
  <c r="Y278" i="7"/>
  <c r="AA278" i="12"/>
  <c r="AA279" i="12" s="1"/>
  <c r="Z278" i="32"/>
  <c r="Z279" i="32" s="1"/>
  <c r="Y278" i="32"/>
  <c r="Y278" i="6"/>
  <c r="AA278" i="9"/>
  <c r="AA279" i="9" s="1"/>
  <c r="AA230" i="15"/>
  <c r="K275" i="18"/>
  <c r="C231" i="4"/>
  <c r="C231" i="14"/>
  <c r="C231" i="15"/>
  <c r="C231" i="3"/>
  <c r="C280" i="5"/>
  <c r="C280" i="6"/>
  <c r="C280" i="8"/>
  <c r="C280" i="7"/>
  <c r="C280" i="9"/>
  <c r="C280" i="10"/>
  <c r="C280" i="11"/>
  <c r="C280" i="16"/>
  <c r="C280" i="12"/>
  <c r="C280" i="32"/>
  <c r="C280" i="52"/>
  <c r="Z279" i="5"/>
  <c r="Z377" i="10"/>
  <c r="Y377" i="16"/>
  <c r="Y278" i="16"/>
  <c r="Y278" i="5"/>
  <c r="Z377" i="32"/>
  <c r="Z378" i="32" s="1"/>
  <c r="AA278" i="5"/>
  <c r="AA279" i="5" s="1"/>
  <c r="B230" i="4"/>
  <c r="AA230" i="4" s="1"/>
  <c r="B230" i="14"/>
  <c r="B230" i="15"/>
  <c r="B230" i="3"/>
  <c r="B279" i="5"/>
  <c r="B279" i="6"/>
  <c r="B279" i="7"/>
  <c r="Z279" i="7" s="1"/>
  <c r="B279" i="8"/>
  <c r="B279" i="9"/>
  <c r="Z279" i="9" s="1"/>
  <c r="B279" i="10"/>
  <c r="AA279" i="10" s="1"/>
  <c r="B279" i="11"/>
  <c r="B279" i="12"/>
  <c r="Z279" i="12" s="1"/>
  <c r="B279" i="16"/>
  <c r="Z279" i="16" s="1"/>
  <c r="B279" i="32"/>
  <c r="B279" i="52"/>
  <c r="Y279" i="32" s="1"/>
  <c r="AA278" i="8"/>
  <c r="AA279" i="8" s="1"/>
  <c r="D378" i="9"/>
  <c r="D378" i="10"/>
  <c r="D378" i="12"/>
  <c r="D378" i="11"/>
  <c r="D378" i="32"/>
  <c r="D378" i="16"/>
  <c r="D378" i="52"/>
  <c r="Z279" i="10"/>
  <c r="Y229" i="3"/>
  <c r="AA229" i="3"/>
  <c r="AA230" i="3" s="1"/>
  <c r="D230" i="4"/>
  <c r="D230" i="14"/>
  <c r="D230" i="15"/>
  <c r="D230" i="3"/>
  <c r="D279" i="5"/>
  <c r="D279" i="6"/>
  <c r="D279" i="7"/>
  <c r="D279" i="8"/>
  <c r="D279" i="9"/>
  <c r="D279" i="10"/>
  <c r="D279" i="11"/>
  <c r="D279" i="12"/>
  <c r="D279" i="32"/>
  <c r="D279" i="16"/>
  <c r="D279" i="52"/>
  <c r="AA229" i="14"/>
  <c r="AA230" i="14" s="1"/>
  <c r="Z230" i="14"/>
  <c r="Y278" i="10"/>
  <c r="Y229" i="15"/>
  <c r="Z377" i="16"/>
  <c r="K373" i="18"/>
  <c r="C379" i="9"/>
  <c r="C379" i="10"/>
  <c r="C379" i="11"/>
  <c r="C379" i="12"/>
  <c r="C379" i="16"/>
  <c r="C379" i="32"/>
  <c r="C379" i="52"/>
  <c r="Z279" i="11"/>
  <c r="Z230" i="4"/>
  <c r="B378" i="9"/>
  <c r="Y378" i="9" s="1"/>
  <c r="B378" i="10"/>
  <c r="Y378" i="10" s="1"/>
  <c r="B378" i="11"/>
  <c r="B378" i="12"/>
  <c r="Y378" i="12" s="1"/>
  <c r="B378" i="32"/>
  <c r="B378" i="52"/>
  <c r="Z378" i="52" s="1"/>
  <c r="B378" i="16"/>
  <c r="Y378" i="16" s="1"/>
  <c r="Y377" i="9"/>
  <c r="Y278" i="11"/>
  <c r="Y229" i="14"/>
  <c r="Z278" i="6"/>
  <c r="Z230" i="15"/>
  <c r="Z378" i="11"/>
  <c r="Z278" i="8"/>
  <c r="Z279" i="8" s="1"/>
  <c r="Y278" i="9"/>
  <c r="Y229" i="4"/>
  <c r="AA279" i="7"/>
  <c r="AA278" i="52"/>
  <c r="AA84" i="32"/>
  <c r="G373" i="18"/>
  <c r="I374" i="18"/>
  <c r="I276" i="18"/>
  <c r="G275" i="18"/>
  <c r="AA231" i="4" l="1"/>
  <c r="AA279" i="52"/>
  <c r="Y279" i="8"/>
  <c r="Z231" i="14"/>
  <c r="Y279" i="6"/>
  <c r="Y279" i="7"/>
  <c r="AA231" i="15"/>
  <c r="B231" i="4"/>
  <c r="B231" i="14"/>
  <c r="B231" i="15"/>
  <c r="B231" i="3"/>
  <c r="B280" i="5"/>
  <c r="B280" i="6"/>
  <c r="B280" i="8"/>
  <c r="AA280" i="8" s="1"/>
  <c r="B280" i="7"/>
  <c r="Z280" i="7" s="1"/>
  <c r="B280" i="9"/>
  <c r="B280" i="10"/>
  <c r="B280" i="11"/>
  <c r="Z280" i="11" s="1"/>
  <c r="B280" i="12"/>
  <c r="Y280" i="12" s="1"/>
  <c r="B280" i="16"/>
  <c r="B280" i="32"/>
  <c r="B280" i="52"/>
  <c r="Z378" i="9"/>
  <c r="Y279" i="16"/>
  <c r="Y279" i="5"/>
  <c r="K276" i="18"/>
  <c r="C232" i="4"/>
  <c r="C232" i="14"/>
  <c r="C232" i="15"/>
  <c r="C281" i="5"/>
  <c r="C281" i="6"/>
  <c r="C232" i="3"/>
  <c r="C281" i="8"/>
  <c r="C281" i="7"/>
  <c r="C281" i="9"/>
  <c r="C281" i="10"/>
  <c r="C281" i="11"/>
  <c r="C281" i="12"/>
  <c r="C281" i="32"/>
  <c r="C281" i="16"/>
  <c r="C281" i="52"/>
  <c r="Y378" i="32"/>
  <c r="D379" i="9"/>
  <c r="D379" i="10"/>
  <c r="D379" i="11"/>
  <c r="D379" i="16"/>
  <c r="D379" i="12"/>
  <c r="D379" i="32"/>
  <c r="D379" i="52"/>
  <c r="Z378" i="12"/>
  <c r="Y279" i="12"/>
  <c r="Y230" i="3"/>
  <c r="AA279" i="6"/>
  <c r="AA280" i="6" s="1"/>
  <c r="Z231" i="15"/>
  <c r="AA231" i="14"/>
  <c r="AA231" i="3"/>
  <c r="Y279" i="11"/>
  <c r="Y230" i="15"/>
  <c r="AA279" i="16"/>
  <c r="AA280" i="7"/>
  <c r="Z231" i="4"/>
  <c r="K374" i="18"/>
  <c r="C380" i="9"/>
  <c r="C380" i="10"/>
  <c r="C380" i="11"/>
  <c r="C380" i="12"/>
  <c r="C380" i="32"/>
  <c r="C380" i="16"/>
  <c r="C380" i="52"/>
  <c r="B379" i="9"/>
  <c r="Y379" i="9" s="1"/>
  <c r="B379" i="10"/>
  <c r="B379" i="11"/>
  <c r="Y379" i="11" s="1"/>
  <c r="B379" i="12"/>
  <c r="Y379" i="12" s="1"/>
  <c r="B379" i="32"/>
  <c r="B379" i="16"/>
  <c r="B379" i="52"/>
  <c r="Z379" i="52" s="1"/>
  <c r="Z279" i="6"/>
  <c r="Z280" i="6" s="1"/>
  <c r="Y378" i="11"/>
  <c r="Z378" i="16"/>
  <c r="Z379" i="16" s="1"/>
  <c r="Y279" i="10"/>
  <c r="Y230" i="14"/>
  <c r="Z378" i="10"/>
  <c r="Z230" i="3"/>
  <c r="Z280" i="10"/>
  <c r="Y279" i="9"/>
  <c r="Y230" i="4"/>
  <c r="D231" i="4"/>
  <c r="D231" i="15"/>
  <c r="D231" i="14"/>
  <c r="D231" i="3"/>
  <c r="D280" i="5"/>
  <c r="D280" i="6"/>
  <c r="D280" i="8"/>
  <c r="D280" i="7"/>
  <c r="D280" i="9"/>
  <c r="D280" i="11"/>
  <c r="D280" i="10"/>
  <c r="D280" i="12"/>
  <c r="D280" i="16"/>
  <c r="D280" i="32"/>
  <c r="D280" i="52"/>
  <c r="Z279" i="52"/>
  <c r="AA85" i="32"/>
  <c r="I375" i="18"/>
  <c r="G374" i="18"/>
  <c r="I277" i="18"/>
  <c r="G276" i="18"/>
  <c r="AA281" i="8" l="1"/>
  <c r="D232" i="4"/>
  <c r="D232" i="14"/>
  <c r="D232" i="15"/>
  <c r="D232" i="3"/>
  <c r="D281" i="5"/>
  <c r="D281" i="6"/>
  <c r="D281" i="7"/>
  <c r="D281" i="8"/>
  <c r="D281" i="9"/>
  <c r="D281" i="10"/>
  <c r="D281" i="11"/>
  <c r="D281" i="12"/>
  <c r="D281" i="16"/>
  <c r="D281" i="52"/>
  <c r="D281" i="32"/>
  <c r="Y280" i="32"/>
  <c r="Y280" i="6"/>
  <c r="Z280" i="12"/>
  <c r="Z281" i="12" s="1"/>
  <c r="Y280" i="16"/>
  <c r="Y280" i="5"/>
  <c r="AA280" i="5"/>
  <c r="Z280" i="16"/>
  <c r="Y231" i="3"/>
  <c r="Y280" i="11"/>
  <c r="Z379" i="10"/>
  <c r="Y280" i="10"/>
  <c r="Y231" i="14"/>
  <c r="AA280" i="12"/>
  <c r="AA281" i="12" s="1"/>
  <c r="Z380" i="16"/>
  <c r="K277" i="18"/>
  <c r="C233" i="4"/>
  <c r="C233" i="14"/>
  <c r="C233" i="15"/>
  <c r="C233" i="3"/>
  <c r="C282" i="5"/>
  <c r="C282" i="6"/>
  <c r="C282" i="7"/>
  <c r="C282" i="8"/>
  <c r="C282" i="9"/>
  <c r="C282" i="10"/>
  <c r="C282" i="11"/>
  <c r="C282" i="12"/>
  <c r="C282" i="32"/>
  <c r="C282" i="16"/>
  <c r="C282" i="52"/>
  <c r="B380" i="9"/>
  <c r="B380" i="10"/>
  <c r="Y380" i="10" s="1"/>
  <c r="B380" i="11"/>
  <c r="B380" i="12"/>
  <c r="B380" i="16"/>
  <c r="B380" i="32"/>
  <c r="B380" i="52"/>
  <c r="Z380" i="52" s="1"/>
  <c r="D380" i="9"/>
  <c r="D380" i="10"/>
  <c r="D380" i="11"/>
  <c r="D380" i="12"/>
  <c r="D380" i="32"/>
  <c r="D380" i="52"/>
  <c r="D380" i="16"/>
  <c r="K375" i="18"/>
  <c r="C381" i="9"/>
  <c r="C381" i="10"/>
  <c r="C381" i="12"/>
  <c r="C381" i="11"/>
  <c r="C381" i="32"/>
  <c r="C381" i="16"/>
  <c r="C381" i="52"/>
  <c r="Z231" i="3"/>
  <c r="Y379" i="10"/>
  <c r="Z379" i="9"/>
  <c r="Z380" i="9" s="1"/>
  <c r="Y231" i="15"/>
  <c r="AA280" i="11"/>
  <c r="Y379" i="16"/>
  <c r="AA280" i="16"/>
  <c r="Z280" i="52"/>
  <c r="Z280" i="5"/>
  <c r="Y379" i="32"/>
  <c r="Z280" i="8"/>
  <c r="Z281" i="8" s="1"/>
  <c r="Y280" i="9"/>
  <c r="Y231" i="4"/>
  <c r="AA280" i="9"/>
  <c r="AA281" i="9" s="1"/>
  <c r="Z280" i="9"/>
  <c r="Z281" i="9" s="1"/>
  <c r="Z379" i="12"/>
  <c r="Z380" i="12" s="1"/>
  <c r="Y280" i="7"/>
  <c r="Z280" i="32"/>
  <c r="Z281" i="32" s="1"/>
  <c r="Z379" i="32"/>
  <c r="AA280" i="10"/>
  <c r="B232" i="4"/>
  <c r="Y232" i="4" s="1"/>
  <c r="B232" i="14"/>
  <c r="Y232" i="14" s="1"/>
  <c r="B232" i="15"/>
  <c r="Y232" i="15" s="1"/>
  <c r="B232" i="3"/>
  <c r="Y232" i="3" s="1"/>
  <c r="B281" i="5"/>
  <c r="Y281" i="5" s="1"/>
  <c r="B281" i="6"/>
  <c r="AA281" i="6" s="1"/>
  <c r="B281" i="8"/>
  <c r="B281" i="7"/>
  <c r="AA281" i="7" s="1"/>
  <c r="B281" i="9"/>
  <c r="Y281" i="9" s="1"/>
  <c r="B281" i="10"/>
  <c r="Y281" i="10" s="1"/>
  <c r="B281" i="11"/>
  <c r="Y281" i="11" s="1"/>
  <c r="B281" i="12"/>
  <c r="Y281" i="12" s="1"/>
  <c r="B281" i="16"/>
  <c r="Y281" i="16" s="1"/>
  <c r="B281" i="52"/>
  <c r="B281" i="32"/>
  <c r="Z379" i="11"/>
  <c r="Z380" i="11" s="1"/>
  <c r="Y280" i="8"/>
  <c r="AA280" i="52"/>
  <c r="AA281" i="52" s="1"/>
  <c r="AA86" i="32"/>
  <c r="G375" i="18"/>
  <c r="I376" i="18"/>
  <c r="G277" i="18"/>
  <c r="I278" i="18"/>
  <c r="B381" i="9" l="1"/>
  <c r="B381" i="10"/>
  <c r="B381" i="11"/>
  <c r="Y381" i="11" s="1"/>
  <c r="B381" i="12"/>
  <c r="Y381" i="12" s="1"/>
  <c r="B381" i="16"/>
  <c r="B381" i="32"/>
  <c r="B381" i="52"/>
  <c r="Z381" i="52" s="1"/>
  <c r="AA281" i="5"/>
  <c r="Z281" i="5"/>
  <c r="Z232" i="3"/>
  <c r="Y380" i="9"/>
  <c r="Z232" i="14"/>
  <c r="Z281" i="52"/>
  <c r="Z232" i="4"/>
  <c r="Z233" i="4" s="1"/>
  <c r="D381" i="9"/>
  <c r="D381" i="10"/>
  <c r="D381" i="11"/>
  <c r="D381" i="12"/>
  <c r="D381" i="32"/>
  <c r="D381" i="16"/>
  <c r="D381" i="52"/>
  <c r="Z281" i="6"/>
  <c r="AA232" i="14"/>
  <c r="D233" i="4"/>
  <c r="D233" i="14"/>
  <c r="D233" i="15"/>
  <c r="D233" i="3"/>
  <c r="D282" i="5"/>
  <c r="D282" i="6"/>
  <c r="D282" i="8"/>
  <c r="D282" i="7"/>
  <c r="D282" i="9"/>
  <c r="D282" i="10"/>
  <c r="D282" i="11"/>
  <c r="D282" i="12"/>
  <c r="D282" i="16"/>
  <c r="D282" i="52"/>
  <c r="D282" i="32"/>
  <c r="Z381" i="16"/>
  <c r="Z232" i="15"/>
  <c r="Z282" i="9"/>
  <c r="AA282" i="9"/>
  <c r="Y380" i="32"/>
  <c r="AA281" i="10"/>
  <c r="AA282" i="10" s="1"/>
  <c r="AA232" i="15"/>
  <c r="AA281" i="16"/>
  <c r="Z281" i="16"/>
  <c r="Z282" i="16" s="1"/>
  <c r="K278" i="18"/>
  <c r="C234" i="4"/>
  <c r="C234" i="15"/>
  <c r="C234" i="14"/>
  <c r="C234" i="3"/>
  <c r="C283" i="5"/>
  <c r="C283" i="8"/>
  <c r="C283" i="7"/>
  <c r="C283" i="6"/>
  <c r="C283" i="9"/>
  <c r="C283" i="11"/>
  <c r="C283" i="10"/>
  <c r="C283" i="12"/>
  <c r="C283" i="16"/>
  <c r="C283" i="32"/>
  <c r="C283" i="52"/>
  <c r="Y281" i="7"/>
  <c r="AA281" i="11"/>
  <c r="AA282" i="11" s="1"/>
  <c r="Y380" i="16"/>
  <c r="B233" i="4"/>
  <c r="B233" i="14"/>
  <c r="B233" i="15"/>
  <c r="B233" i="3"/>
  <c r="B282" i="5"/>
  <c r="B282" i="6"/>
  <c r="B282" i="7"/>
  <c r="Y282" i="7" s="1"/>
  <c r="B282" i="8"/>
  <c r="Y282" i="8" s="1"/>
  <c r="B282" i="9"/>
  <c r="B282" i="10"/>
  <c r="B282" i="12"/>
  <c r="AA282" i="12" s="1"/>
  <c r="B282" i="11"/>
  <c r="B282" i="32"/>
  <c r="B282" i="16"/>
  <c r="B282" i="52"/>
  <c r="AA282" i="52" s="1"/>
  <c r="Y281" i="32"/>
  <c r="Y281" i="8"/>
  <c r="Z380" i="32"/>
  <c r="Z381" i="32" s="1"/>
  <c r="Y380" i="12"/>
  <c r="Z281" i="10"/>
  <c r="Z282" i="10" s="1"/>
  <c r="Z281" i="7"/>
  <c r="K376" i="18"/>
  <c r="C382" i="9"/>
  <c r="C382" i="10"/>
  <c r="C382" i="11"/>
  <c r="C382" i="16"/>
  <c r="C382" i="12"/>
  <c r="C382" i="52"/>
  <c r="C382" i="32"/>
  <c r="Y281" i="6"/>
  <c r="Z282" i="32"/>
  <c r="Z381" i="9"/>
  <c r="Y380" i="11"/>
  <c r="Z380" i="10"/>
  <c r="Z381" i="10" s="1"/>
  <c r="AA232" i="4"/>
  <c r="AA233" i="4" s="1"/>
  <c r="AA232" i="3"/>
  <c r="AA233" i="3" s="1"/>
  <c r="Z281" i="11"/>
  <c r="Z282" i="11" s="1"/>
  <c r="Z282" i="12"/>
  <c r="AA87" i="32"/>
  <c r="G376" i="18"/>
  <c r="I377" i="18"/>
  <c r="I279" i="18"/>
  <c r="G278" i="18"/>
  <c r="D382" i="9" l="1"/>
  <c r="D382" i="10"/>
  <c r="D382" i="11"/>
  <c r="D382" i="12"/>
  <c r="D382" i="16"/>
  <c r="D382" i="32"/>
  <c r="D382" i="52"/>
  <c r="AA234" i="4"/>
  <c r="K279" i="18"/>
  <c r="C235" i="4"/>
  <c r="C235" i="14"/>
  <c r="C235" i="15"/>
  <c r="C235" i="3"/>
  <c r="C284" i="5"/>
  <c r="C284" i="6"/>
  <c r="C284" i="7"/>
  <c r="C284" i="8"/>
  <c r="C284" i="9"/>
  <c r="C284" i="10"/>
  <c r="C284" i="11"/>
  <c r="C284" i="12"/>
  <c r="C284" i="16"/>
  <c r="C284" i="32"/>
  <c r="C284" i="52"/>
  <c r="Z382" i="10"/>
  <c r="Y282" i="11"/>
  <c r="Y233" i="3"/>
  <c r="K377" i="18"/>
  <c r="C383" i="9"/>
  <c r="C383" i="10"/>
  <c r="C383" i="11"/>
  <c r="C383" i="12"/>
  <c r="C383" i="32"/>
  <c r="C383" i="52"/>
  <c r="C383" i="16"/>
  <c r="Y233" i="15"/>
  <c r="Z282" i="52"/>
  <c r="Z283" i="52" s="1"/>
  <c r="Z282" i="8"/>
  <c r="Z283" i="8" s="1"/>
  <c r="Y282" i="9"/>
  <c r="Y233" i="4"/>
  <c r="Z381" i="11"/>
  <c r="D234" i="4"/>
  <c r="D234" i="14"/>
  <c r="D234" i="15"/>
  <c r="D234" i="3"/>
  <c r="D283" i="5"/>
  <c r="D283" i="6"/>
  <c r="D283" i="8"/>
  <c r="D283" i="7"/>
  <c r="D283" i="9"/>
  <c r="D283" i="10"/>
  <c r="D283" i="11"/>
  <c r="D283" i="12"/>
  <c r="D283" i="16"/>
  <c r="D283" i="32"/>
  <c r="D283" i="52"/>
  <c r="AA282" i="8"/>
  <c r="AA283" i="8" s="1"/>
  <c r="Z233" i="14"/>
  <c r="Y381" i="16"/>
  <c r="Z233" i="3"/>
  <c r="AA282" i="16"/>
  <c r="Z233" i="15"/>
  <c r="Z282" i="5"/>
  <c r="Y381" i="10"/>
  <c r="Z282" i="7"/>
  <c r="Z283" i="7" s="1"/>
  <c r="Y282" i="32"/>
  <c r="Y282" i="5"/>
  <c r="AA233" i="15"/>
  <c r="Z381" i="12"/>
  <c r="Y381" i="9"/>
  <c r="AA233" i="14"/>
  <c r="AA234" i="14" s="1"/>
  <c r="AA282" i="5"/>
  <c r="Y282" i="6"/>
  <c r="B234" i="4"/>
  <c r="B234" i="14"/>
  <c r="Y234" i="14" s="1"/>
  <c r="B234" i="15"/>
  <c r="Y234" i="15" s="1"/>
  <c r="B234" i="3"/>
  <c r="Y234" i="3" s="1"/>
  <c r="B283" i="5"/>
  <c r="Y283" i="5" s="1"/>
  <c r="B283" i="6"/>
  <c r="Y283" i="6" s="1"/>
  <c r="B283" i="8"/>
  <c r="B283" i="7"/>
  <c r="B283" i="9"/>
  <c r="B283" i="10"/>
  <c r="Y283" i="10" s="1"/>
  <c r="B283" i="11"/>
  <c r="Y283" i="11" s="1"/>
  <c r="B283" i="16"/>
  <c r="Y283" i="16" s="1"/>
  <c r="B283" i="12"/>
  <c r="Y283" i="12" s="1"/>
  <c r="B283" i="32"/>
  <c r="Z283" i="32" s="1"/>
  <c r="B283" i="52"/>
  <c r="Z282" i="6"/>
  <c r="Z234" i="4"/>
  <c r="AA282" i="6"/>
  <c r="AA234" i="3"/>
  <c r="Y282" i="16"/>
  <c r="Y282" i="12"/>
  <c r="B382" i="9"/>
  <c r="B382" i="10"/>
  <c r="Y382" i="10" s="1"/>
  <c r="B382" i="11"/>
  <c r="Y382" i="11" s="1"/>
  <c r="B382" i="12"/>
  <c r="Y382" i="12" s="1"/>
  <c r="B382" i="16"/>
  <c r="Y382" i="16" s="1"/>
  <c r="B382" i="32"/>
  <c r="Y382" i="32" s="1"/>
  <c r="B382" i="52"/>
  <c r="Z382" i="52" s="1"/>
  <c r="Y282" i="10"/>
  <c r="Y233" i="14"/>
  <c r="Y381" i="32"/>
  <c r="AA282" i="7"/>
  <c r="AA283" i="7" s="1"/>
  <c r="AA88" i="32"/>
  <c r="I378" i="18"/>
  <c r="G377" i="18"/>
  <c r="I280" i="18"/>
  <c r="G279" i="18"/>
  <c r="Z382" i="12" l="1"/>
  <c r="Z283" i="5"/>
  <c r="Z283" i="10"/>
  <c r="Z283" i="11"/>
  <c r="AA284" i="7"/>
  <c r="B235" i="4"/>
  <c r="AA235" i="4" s="1"/>
  <c r="B235" i="14"/>
  <c r="B235" i="15"/>
  <c r="B284" i="5"/>
  <c r="Y284" i="5" s="1"/>
  <c r="B284" i="6"/>
  <c r="B235" i="3"/>
  <c r="AA235" i="3" s="1"/>
  <c r="B284" i="8"/>
  <c r="Z284" i="8" s="1"/>
  <c r="B284" i="7"/>
  <c r="B284" i="9"/>
  <c r="B284" i="10"/>
  <c r="B284" i="11"/>
  <c r="B284" i="12"/>
  <c r="Y284" i="12" s="1"/>
  <c r="B284" i="32"/>
  <c r="B284" i="16"/>
  <c r="B284" i="52"/>
  <c r="Z284" i="52" s="1"/>
  <c r="Y382" i="9"/>
  <c r="Z283" i="6"/>
  <c r="Z284" i="6" s="1"/>
  <c r="Y283" i="9"/>
  <c r="Y234" i="4"/>
  <c r="Z283" i="16"/>
  <c r="Z284" i="16" s="1"/>
  <c r="AA235" i="14"/>
  <c r="AA283" i="6"/>
  <c r="AA284" i="6" s="1"/>
  <c r="Z382" i="16"/>
  <c r="Z234" i="15"/>
  <c r="Z235" i="15" s="1"/>
  <c r="Z235" i="4"/>
  <c r="AA283" i="9"/>
  <c r="AA284" i="9" s="1"/>
  <c r="Z283" i="9"/>
  <c r="Z284" i="9" s="1"/>
  <c r="K280" i="18"/>
  <c r="C236" i="4"/>
  <c r="C236" i="14"/>
  <c r="C236" i="15"/>
  <c r="C236" i="3"/>
  <c r="C285" i="5"/>
  <c r="C285" i="6"/>
  <c r="C285" i="8"/>
  <c r="C285" i="9"/>
  <c r="C285" i="7"/>
  <c r="C285" i="10"/>
  <c r="C285" i="11"/>
  <c r="C285" i="12"/>
  <c r="C285" i="16"/>
  <c r="C285" i="32"/>
  <c r="C285" i="52"/>
  <c r="Z382" i="32"/>
  <c r="AA283" i="11"/>
  <c r="AA284" i="11" s="1"/>
  <c r="Y283" i="7"/>
  <c r="Z283" i="12"/>
  <c r="Z382" i="9"/>
  <c r="Z383" i="9" s="1"/>
  <c r="D235" i="4"/>
  <c r="D235" i="14"/>
  <c r="D235" i="15"/>
  <c r="D235" i="3"/>
  <c r="D284" i="5"/>
  <c r="D284" i="6"/>
  <c r="D284" i="7"/>
  <c r="D284" i="8"/>
  <c r="D284" i="9"/>
  <c r="D284" i="10"/>
  <c r="D284" i="11"/>
  <c r="D284" i="12"/>
  <c r="D284" i="32"/>
  <c r="D284" i="16"/>
  <c r="D284" i="52"/>
  <c r="AA234" i="15"/>
  <c r="AA235" i="15" s="1"/>
  <c r="AA283" i="16"/>
  <c r="AA284" i="16" s="1"/>
  <c r="B383" i="9"/>
  <c r="B383" i="10"/>
  <c r="B383" i="11"/>
  <c r="B383" i="12"/>
  <c r="Y383" i="12" s="1"/>
  <c r="B383" i="32"/>
  <c r="B383" i="16"/>
  <c r="B383" i="52"/>
  <c r="Z383" i="52" s="1"/>
  <c r="AA283" i="10"/>
  <c r="AA284" i="10" s="1"/>
  <c r="Y283" i="32"/>
  <c r="Y283" i="8"/>
  <c r="AA283" i="5"/>
  <c r="Z284" i="7"/>
  <c r="Z234" i="3"/>
  <c r="Z235" i="3" s="1"/>
  <c r="Z234" i="14"/>
  <c r="Z235" i="14" s="1"/>
  <c r="D383" i="9"/>
  <c r="D383" i="10"/>
  <c r="D383" i="11"/>
  <c r="D383" i="12"/>
  <c r="D383" i="16"/>
  <c r="D383" i="52"/>
  <c r="D383" i="32"/>
  <c r="AA283" i="12"/>
  <c r="K378" i="18"/>
  <c r="C384" i="9"/>
  <c r="C384" i="10"/>
  <c r="C384" i="11"/>
  <c r="C384" i="12"/>
  <c r="C384" i="32"/>
  <c r="C384" i="16"/>
  <c r="C384" i="52"/>
  <c r="AA284" i="8"/>
  <c r="Z382" i="11"/>
  <c r="Z383" i="11" s="1"/>
  <c r="AA283" i="52"/>
  <c r="AA284" i="52" s="1"/>
  <c r="AA89" i="32"/>
  <c r="G378" i="18"/>
  <c r="I379" i="18"/>
  <c r="G280" i="18"/>
  <c r="I281" i="18"/>
  <c r="Z384" i="52" l="1"/>
  <c r="Z285" i="52"/>
  <c r="B384" i="9"/>
  <c r="B384" i="10"/>
  <c r="B384" i="12"/>
  <c r="Y384" i="12" s="1"/>
  <c r="B384" i="11"/>
  <c r="Y384" i="11" s="1"/>
  <c r="B384" i="32"/>
  <c r="B384" i="16"/>
  <c r="B384" i="52"/>
  <c r="D384" i="9"/>
  <c r="D384" i="10"/>
  <c r="D384" i="11"/>
  <c r="D384" i="12"/>
  <c r="D384" i="16"/>
  <c r="D384" i="32"/>
  <c r="D384" i="52"/>
  <c r="B236" i="4"/>
  <c r="B236" i="14"/>
  <c r="B236" i="15"/>
  <c r="Y236" i="15" s="1"/>
  <c r="B236" i="3"/>
  <c r="Y236" i="3" s="1"/>
  <c r="B285" i="5"/>
  <c r="B285" i="6"/>
  <c r="B285" i="8"/>
  <c r="AA285" i="8" s="1"/>
  <c r="B285" i="7"/>
  <c r="Y285" i="7" s="1"/>
  <c r="B285" i="9"/>
  <c r="B285" i="10"/>
  <c r="B285" i="11"/>
  <c r="Y285" i="11" s="1"/>
  <c r="B285" i="12"/>
  <c r="Y285" i="12" s="1"/>
  <c r="B285" i="32"/>
  <c r="B285" i="16"/>
  <c r="B285" i="52"/>
  <c r="AA284" i="12"/>
  <c r="AA285" i="12" s="1"/>
  <c r="Y383" i="16"/>
  <c r="K379" i="18"/>
  <c r="C385" i="9"/>
  <c r="C385" i="10"/>
  <c r="C385" i="11"/>
  <c r="C385" i="12"/>
  <c r="C385" i="16"/>
  <c r="C385" i="32"/>
  <c r="C385" i="52"/>
  <c r="Y383" i="32"/>
  <c r="AA236" i="14"/>
  <c r="Y284" i="32"/>
  <c r="Y284" i="6"/>
  <c r="AA285" i="9"/>
  <c r="AA284" i="5"/>
  <c r="AA285" i="5" s="1"/>
  <c r="Y383" i="11"/>
  <c r="Z383" i="32"/>
  <c r="Z384" i="32" s="1"/>
  <c r="D236" i="4"/>
  <c r="D236" i="14"/>
  <c r="D236" i="15"/>
  <c r="D236" i="3"/>
  <c r="D285" i="5"/>
  <c r="D285" i="6"/>
  <c r="D285" i="8"/>
  <c r="D285" i="7"/>
  <c r="D285" i="9"/>
  <c r="D285" i="10"/>
  <c r="D285" i="11"/>
  <c r="D285" i="12"/>
  <c r="D285" i="16"/>
  <c r="D285" i="32"/>
  <c r="D285" i="52"/>
  <c r="Z236" i="4"/>
  <c r="Y284" i="11"/>
  <c r="Y235" i="15"/>
  <c r="Z284" i="10"/>
  <c r="Z285" i="10" s="1"/>
  <c r="Z285" i="16"/>
  <c r="AA285" i="52"/>
  <c r="Y383" i="10"/>
  <c r="Z285" i="9"/>
  <c r="Z383" i="10"/>
  <c r="Z384" i="10" s="1"/>
  <c r="Y284" i="10"/>
  <c r="Y235" i="14"/>
  <c r="Z284" i="5"/>
  <c r="Z285" i="5" s="1"/>
  <c r="Y383" i="9"/>
  <c r="Z285" i="6"/>
  <c r="Y284" i="9"/>
  <c r="Y235" i="4"/>
  <c r="Z383" i="12"/>
  <c r="Z384" i="12" s="1"/>
  <c r="AA285" i="10"/>
  <c r="AA285" i="16"/>
  <c r="Y284" i="7"/>
  <c r="Z384" i="11"/>
  <c r="K281" i="18"/>
  <c r="C237" i="4"/>
  <c r="C237" i="14"/>
  <c r="C237" i="15"/>
  <c r="C237" i="3"/>
  <c r="C286" i="5"/>
  <c r="C286" i="6"/>
  <c r="C286" i="8"/>
  <c r="C286" i="7"/>
  <c r="C286" i="10"/>
  <c r="C286" i="9"/>
  <c r="C286" i="11"/>
  <c r="C286" i="12"/>
  <c r="C286" i="32"/>
  <c r="C286" i="16"/>
  <c r="C286" i="52"/>
  <c r="AA236" i="15"/>
  <c r="Z384" i="9"/>
  <c r="Z383" i="16"/>
  <c r="Z384" i="16" s="1"/>
  <c r="Y284" i="8"/>
  <c r="AA285" i="7"/>
  <c r="Z236" i="14"/>
  <c r="Z284" i="12"/>
  <c r="Z285" i="12" s="1"/>
  <c r="AA285" i="6"/>
  <c r="Y284" i="16"/>
  <c r="Y235" i="3"/>
  <c r="Z284" i="11"/>
  <c r="Z285" i="11" s="1"/>
  <c r="Z284" i="32"/>
  <c r="Z285" i="32" s="1"/>
  <c r="AA90" i="32"/>
  <c r="G379" i="18"/>
  <c r="I380" i="18"/>
  <c r="G281" i="18"/>
  <c r="I282" i="18"/>
  <c r="Z385" i="32" l="1"/>
  <c r="Z236" i="3"/>
  <c r="D385" i="9"/>
  <c r="D385" i="10"/>
  <c r="D385" i="11"/>
  <c r="D385" i="12"/>
  <c r="D385" i="32"/>
  <c r="D385" i="16"/>
  <c r="D385" i="52"/>
  <c r="Y285" i="10"/>
  <c r="Y236" i="14"/>
  <c r="Y384" i="10"/>
  <c r="Y285" i="9"/>
  <c r="Y236" i="4"/>
  <c r="Y384" i="9"/>
  <c r="B237" i="4"/>
  <c r="Z237" i="4" s="1"/>
  <c r="B237" i="15"/>
  <c r="AA237" i="15" s="1"/>
  <c r="B237" i="14"/>
  <c r="B237" i="3"/>
  <c r="B286" i="5"/>
  <c r="AA286" i="5" s="1"/>
  <c r="B286" i="6"/>
  <c r="Z286" i="6" s="1"/>
  <c r="B286" i="8"/>
  <c r="B286" i="7"/>
  <c r="B286" i="9"/>
  <c r="AA286" i="9" s="1"/>
  <c r="B286" i="11"/>
  <c r="B286" i="10"/>
  <c r="B286" i="12"/>
  <c r="B286" i="16"/>
  <c r="B286" i="32"/>
  <c r="B286" i="52"/>
  <c r="Y286" i="16" s="1"/>
  <c r="D237" i="4"/>
  <c r="D237" i="14"/>
  <c r="D237" i="15"/>
  <c r="D237" i="3"/>
  <c r="D286" i="6"/>
  <c r="D286" i="5"/>
  <c r="D286" i="8"/>
  <c r="D286" i="7"/>
  <c r="D286" i="9"/>
  <c r="D286" i="10"/>
  <c r="D286" i="11"/>
  <c r="D286" i="12"/>
  <c r="D286" i="32"/>
  <c r="D286" i="52"/>
  <c r="D286" i="16"/>
  <c r="Z285" i="7"/>
  <c r="Z286" i="7" s="1"/>
  <c r="AA286" i="7"/>
  <c r="K282" i="18"/>
  <c r="C238" i="4"/>
  <c r="C238" i="14"/>
  <c r="C238" i="15"/>
  <c r="C238" i="3"/>
  <c r="C287" i="5"/>
  <c r="C287" i="6"/>
  <c r="C287" i="7"/>
  <c r="C287" i="8"/>
  <c r="C287" i="9"/>
  <c r="C287" i="10"/>
  <c r="C287" i="11"/>
  <c r="C287" i="12"/>
  <c r="C287" i="32"/>
  <c r="C287" i="16"/>
  <c r="C287" i="52"/>
  <c r="Z385" i="11"/>
  <c r="Z286" i="5"/>
  <c r="Z286" i="16"/>
  <c r="Y285" i="8"/>
  <c r="AA236" i="3"/>
  <c r="AA237" i="3" s="1"/>
  <c r="AA286" i="16"/>
  <c r="AA286" i="6"/>
  <c r="K380" i="18"/>
  <c r="C386" i="9"/>
  <c r="C386" i="10"/>
  <c r="C386" i="11"/>
  <c r="C386" i="12"/>
  <c r="C386" i="16"/>
  <c r="C386" i="32"/>
  <c r="C386" i="52"/>
  <c r="B385" i="9"/>
  <c r="B385" i="10"/>
  <c r="B385" i="11"/>
  <c r="B385" i="16"/>
  <c r="B385" i="12"/>
  <c r="Y385" i="12" s="1"/>
  <c r="B385" i="52"/>
  <c r="Z385" i="52" s="1"/>
  <c r="B385" i="32"/>
  <c r="Z237" i="14"/>
  <c r="AA285" i="11"/>
  <c r="AA286" i="11" s="1"/>
  <c r="Y285" i="16"/>
  <c r="Y285" i="6"/>
  <c r="Y384" i="16"/>
  <c r="Z285" i="8"/>
  <c r="Z286" i="8" s="1"/>
  <c r="Z236" i="15"/>
  <c r="Z286" i="10"/>
  <c r="Y285" i="32"/>
  <c r="Y285" i="5"/>
  <c r="Y384" i="32"/>
  <c r="AA236" i="4"/>
  <c r="AA237" i="4" s="1"/>
  <c r="Z385" i="10"/>
  <c r="AA237" i="14"/>
  <c r="Z286" i="9"/>
  <c r="AA91" i="32"/>
  <c r="I381" i="18"/>
  <c r="G380" i="18"/>
  <c r="I283" i="18"/>
  <c r="G282" i="18"/>
  <c r="Y385" i="9" l="1"/>
  <c r="Y286" i="11"/>
  <c r="K381" i="18"/>
  <c r="C387" i="9"/>
  <c r="C387" i="10"/>
  <c r="C387" i="11"/>
  <c r="C387" i="12"/>
  <c r="C387" i="16"/>
  <c r="C387" i="32"/>
  <c r="C387" i="52"/>
  <c r="Z286" i="11"/>
  <c r="Z287" i="11" s="1"/>
  <c r="Y385" i="32"/>
  <c r="AA286" i="52"/>
  <c r="Y286" i="7"/>
  <c r="Z385" i="9"/>
  <c r="Z237" i="3"/>
  <c r="Y286" i="32"/>
  <c r="Y286" i="6"/>
  <c r="Y286" i="8"/>
  <c r="AA287" i="16"/>
  <c r="Z237" i="15"/>
  <c r="Y385" i="16"/>
  <c r="Y237" i="4"/>
  <c r="D238" i="4"/>
  <c r="D238" i="14"/>
  <c r="D238" i="15"/>
  <c r="D238" i="3"/>
  <c r="D287" i="5"/>
  <c r="D287" i="6"/>
  <c r="D287" i="8"/>
  <c r="D287" i="7"/>
  <c r="D287" i="9"/>
  <c r="D287" i="10"/>
  <c r="D287" i="11"/>
  <c r="D287" i="12"/>
  <c r="D287" i="32"/>
  <c r="D287" i="16"/>
  <c r="D287" i="52"/>
  <c r="Y286" i="5"/>
  <c r="Z385" i="12"/>
  <c r="B238" i="4"/>
  <c r="B238" i="14"/>
  <c r="Y238" i="14" s="1"/>
  <c r="B238" i="15"/>
  <c r="B238" i="3"/>
  <c r="Y238" i="3" s="1"/>
  <c r="B287" i="5"/>
  <c r="B287" i="6"/>
  <c r="B287" i="7"/>
  <c r="Y287" i="7" s="1"/>
  <c r="B287" i="8"/>
  <c r="B287" i="9"/>
  <c r="AA287" i="9" s="1"/>
  <c r="B287" i="10"/>
  <c r="Y287" i="10" s="1"/>
  <c r="B287" i="11"/>
  <c r="B287" i="12"/>
  <c r="Y287" i="12" s="1"/>
  <c r="B287" i="16"/>
  <c r="B287" i="52"/>
  <c r="B287" i="32"/>
  <c r="Y287" i="32" s="1"/>
  <c r="Y286" i="12"/>
  <c r="Y237" i="3"/>
  <c r="Z385" i="16"/>
  <c r="AA287" i="6"/>
  <c r="K283" i="18"/>
  <c r="C239" i="4"/>
  <c r="C239" i="14"/>
  <c r="C239" i="15"/>
  <c r="C239" i="3"/>
  <c r="C288" i="5"/>
  <c r="C288" i="6"/>
  <c r="C288" i="8"/>
  <c r="C288" i="7"/>
  <c r="C288" i="9"/>
  <c r="C288" i="10"/>
  <c r="C288" i="11"/>
  <c r="C288" i="12"/>
  <c r="C288" i="16"/>
  <c r="C288" i="52"/>
  <c r="C288" i="32"/>
  <c r="AA238" i="4"/>
  <c r="Y385" i="10"/>
  <c r="Z286" i="52"/>
  <c r="Y286" i="10"/>
  <c r="Y237" i="14"/>
  <c r="AA286" i="10"/>
  <c r="AA287" i="10" s="1"/>
  <c r="Z286" i="32"/>
  <c r="Z287" i="32" s="1"/>
  <c r="Z287" i="9"/>
  <c r="AA287" i="11"/>
  <c r="Z287" i="7"/>
  <c r="Y237" i="15"/>
  <c r="Y385" i="11"/>
  <c r="B386" i="9"/>
  <c r="Y386" i="9" s="1"/>
  <c r="B386" i="10"/>
  <c r="Y386" i="10" s="1"/>
  <c r="B386" i="11"/>
  <c r="Y386" i="11" s="1"/>
  <c r="B386" i="12"/>
  <c r="Y386" i="12" s="1"/>
  <c r="B386" i="32"/>
  <c r="Y386" i="32" s="1"/>
  <c r="B386" i="52"/>
  <c r="Z386" i="52" s="1"/>
  <c r="B386" i="16"/>
  <c r="Y386" i="16" s="1"/>
  <c r="Z286" i="12"/>
  <c r="Z287" i="12" s="1"/>
  <c r="D386" i="9"/>
  <c r="D386" i="10"/>
  <c r="D386" i="12"/>
  <c r="D386" i="11"/>
  <c r="D386" i="32"/>
  <c r="D386" i="16"/>
  <c r="D386" i="52"/>
  <c r="Z287" i="5"/>
  <c r="AA286" i="12"/>
  <c r="AA287" i="12" s="1"/>
  <c r="Y286" i="9"/>
  <c r="AA286" i="8"/>
  <c r="AA287" i="8" s="1"/>
  <c r="AA92" i="32"/>
  <c r="G381" i="18"/>
  <c r="I382" i="18"/>
  <c r="G283" i="18"/>
  <c r="I284" i="18"/>
  <c r="K284" i="18" l="1"/>
  <c r="C240" i="4"/>
  <c r="C240" i="14"/>
  <c r="C240" i="15"/>
  <c r="C240" i="3"/>
  <c r="C289" i="5"/>
  <c r="C289" i="6"/>
  <c r="C289" i="8"/>
  <c r="C289" i="7"/>
  <c r="C289" i="9"/>
  <c r="C289" i="10"/>
  <c r="C289" i="11"/>
  <c r="C289" i="12"/>
  <c r="C289" i="32"/>
  <c r="C289" i="16"/>
  <c r="C289" i="52"/>
  <c r="Y287" i="6"/>
  <c r="Z386" i="11"/>
  <c r="B239" i="4"/>
  <c r="B239" i="14"/>
  <c r="Y239" i="14" s="1"/>
  <c r="B239" i="15"/>
  <c r="B239" i="3"/>
  <c r="B288" i="5"/>
  <c r="B288" i="6"/>
  <c r="B288" i="8"/>
  <c r="B288" i="7"/>
  <c r="Z288" i="7" s="1"/>
  <c r="B288" i="9"/>
  <c r="B288" i="10"/>
  <c r="Y288" i="10" s="1"/>
  <c r="B288" i="11"/>
  <c r="B288" i="12"/>
  <c r="B288" i="16"/>
  <c r="B288" i="52"/>
  <c r="B288" i="32"/>
  <c r="Z238" i="14"/>
  <c r="Z386" i="16"/>
  <c r="Y287" i="16"/>
  <c r="Y287" i="5"/>
  <c r="AA238" i="3"/>
  <c r="AA239" i="3" s="1"/>
  <c r="Z287" i="10"/>
  <c r="Z287" i="16"/>
  <c r="Z288" i="16" s="1"/>
  <c r="Z288" i="11"/>
  <c r="D387" i="9"/>
  <c r="D387" i="10"/>
  <c r="D387" i="11"/>
  <c r="D387" i="12"/>
  <c r="D387" i="16"/>
  <c r="D387" i="32"/>
  <c r="D387" i="52"/>
  <c r="B387" i="9"/>
  <c r="B387" i="10"/>
  <c r="B387" i="11"/>
  <c r="Y387" i="11" s="1"/>
  <c r="B387" i="12"/>
  <c r="Y387" i="12" s="1"/>
  <c r="B387" i="32"/>
  <c r="B387" i="16"/>
  <c r="Y387" i="16" s="1"/>
  <c r="B387" i="52"/>
  <c r="Z387" i="52" s="1"/>
  <c r="Z287" i="52"/>
  <c r="Z288" i="52" s="1"/>
  <c r="Y287" i="11"/>
  <c r="Y238" i="15"/>
  <c r="Z238" i="15"/>
  <c r="Z239" i="15" s="1"/>
  <c r="AA238" i="14"/>
  <c r="Z238" i="3"/>
  <c r="Z239" i="3" s="1"/>
  <c r="Z287" i="6"/>
  <c r="K382" i="18"/>
  <c r="C388" i="10"/>
  <c r="C388" i="9"/>
  <c r="C388" i="11"/>
  <c r="C388" i="12"/>
  <c r="C388" i="32"/>
  <c r="C388" i="16"/>
  <c r="C388" i="52"/>
  <c r="AA288" i="11"/>
  <c r="AA287" i="7"/>
  <c r="AA288" i="7" s="1"/>
  <c r="Y287" i="9"/>
  <c r="Y238" i="4"/>
  <c r="AA288" i="16"/>
  <c r="Z386" i="9"/>
  <c r="Z387" i="9" s="1"/>
  <c r="AA287" i="5"/>
  <c r="AA288" i="5" s="1"/>
  <c r="AA239" i="4"/>
  <c r="D239" i="4"/>
  <c r="D239" i="15"/>
  <c r="D239" i="14"/>
  <c r="D239" i="3"/>
  <c r="D288" i="5"/>
  <c r="D288" i="6"/>
  <c r="D288" i="8"/>
  <c r="D288" i="7"/>
  <c r="D288" i="9"/>
  <c r="D288" i="11"/>
  <c r="D288" i="10"/>
  <c r="D288" i="12"/>
  <c r="D288" i="16"/>
  <c r="D288" i="32"/>
  <c r="D288" i="52"/>
  <c r="Y287" i="8"/>
  <c r="Z287" i="8"/>
  <c r="Z288" i="8" s="1"/>
  <c r="Z386" i="32"/>
  <c r="Z387" i="32" s="1"/>
  <c r="AA238" i="15"/>
  <c r="AA239" i="15" s="1"/>
  <c r="AA288" i="8"/>
  <c r="Z288" i="9"/>
  <c r="AA288" i="12"/>
  <c r="Z288" i="32"/>
  <c r="Z386" i="10"/>
  <c r="Z387" i="10" s="1"/>
  <c r="Z386" i="12"/>
  <c r="AA287" i="52"/>
  <c r="AA288" i="52" s="1"/>
  <c r="Z238" i="4"/>
  <c r="Z239" i="4" s="1"/>
  <c r="AA93" i="32"/>
  <c r="G382" i="18"/>
  <c r="I383" i="18"/>
  <c r="I285" i="18"/>
  <c r="G284" i="18"/>
  <c r="Z288" i="6" l="1"/>
  <c r="Z289" i="6" s="1"/>
  <c r="Y387" i="9"/>
  <c r="Y288" i="32"/>
  <c r="Y288" i="8"/>
  <c r="B240" i="4"/>
  <c r="B240" i="14"/>
  <c r="Y240" i="14" s="1"/>
  <c r="B240" i="15"/>
  <c r="B240" i="3"/>
  <c r="B289" i="6"/>
  <c r="B289" i="5"/>
  <c r="B289" i="8"/>
  <c r="B289" i="7"/>
  <c r="B289" i="10"/>
  <c r="B289" i="11"/>
  <c r="Y289" i="11" s="1"/>
  <c r="B289" i="9"/>
  <c r="B289" i="12"/>
  <c r="B289" i="32"/>
  <c r="B289" i="16"/>
  <c r="Z289" i="16" s="1"/>
  <c r="B289" i="52"/>
  <c r="Y289" i="16" s="1"/>
  <c r="AA289" i="12"/>
  <c r="Z240" i="3"/>
  <c r="Z288" i="10"/>
  <c r="Z289" i="10" s="1"/>
  <c r="Y288" i="16"/>
  <c r="Y288" i="5"/>
  <c r="AA288" i="10"/>
  <c r="AA289" i="10" s="1"/>
  <c r="Y288" i="6"/>
  <c r="AA288" i="6"/>
  <c r="AA289" i="6" s="1"/>
  <c r="K285" i="18"/>
  <c r="C241" i="4"/>
  <c r="C241" i="14"/>
  <c r="C241" i="15"/>
  <c r="C241" i="3"/>
  <c r="C290" i="5"/>
  <c r="C290" i="6"/>
  <c r="C290" i="7"/>
  <c r="C290" i="8"/>
  <c r="C290" i="9"/>
  <c r="C290" i="10"/>
  <c r="C290" i="11"/>
  <c r="C290" i="12"/>
  <c r="C290" i="32"/>
  <c r="C290" i="16"/>
  <c r="C290" i="52"/>
  <c r="Z387" i="12"/>
  <c r="Z388" i="12" s="1"/>
  <c r="Z289" i="9"/>
  <c r="AA239" i="14"/>
  <c r="AA240" i="3"/>
  <c r="Y288" i="12"/>
  <c r="Y239" i="3"/>
  <c r="Z288" i="12"/>
  <c r="Z289" i="12" s="1"/>
  <c r="Z289" i="32"/>
  <c r="AA289" i="52"/>
  <c r="K383" i="18"/>
  <c r="C389" i="9"/>
  <c r="C389" i="10"/>
  <c r="C389" i="11"/>
  <c r="C389" i="12"/>
  <c r="C389" i="32"/>
  <c r="C389" i="16"/>
  <c r="C389" i="52"/>
  <c r="AA289" i="16"/>
  <c r="B388" i="9"/>
  <c r="B388" i="10"/>
  <c r="B388" i="11"/>
  <c r="B388" i="12"/>
  <c r="B388" i="16"/>
  <c r="Y388" i="16" s="1"/>
  <c r="B388" i="32"/>
  <c r="Y388" i="32" s="1"/>
  <c r="B388" i="52"/>
  <c r="Z388" i="52" s="1"/>
  <c r="Z388" i="10"/>
  <c r="AA289" i="8"/>
  <c r="Y387" i="32"/>
  <c r="Y288" i="11"/>
  <c r="Y239" i="15"/>
  <c r="Z288" i="5"/>
  <c r="Z289" i="5" s="1"/>
  <c r="D240" i="4"/>
  <c r="D240" i="14"/>
  <c r="D240" i="15"/>
  <c r="D240" i="3"/>
  <c r="D289" i="5"/>
  <c r="D289" i="6"/>
  <c r="D289" i="7"/>
  <c r="D289" i="8"/>
  <c r="D289" i="9"/>
  <c r="D289" i="10"/>
  <c r="D289" i="11"/>
  <c r="D289" i="12"/>
  <c r="D289" i="16"/>
  <c r="D289" i="32"/>
  <c r="D289" i="52"/>
  <c r="AA240" i="15"/>
  <c r="AA289" i="7"/>
  <c r="Z240" i="15"/>
  <c r="Z387" i="16"/>
  <c r="Y288" i="9"/>
  <c r="Y239" i="4"/>
  <c r="Z289" i="8"/>
  <c r="AA289" i="11"/>
  <c r="D388" i="9"/>
  <c r="D388" i="10"/>
  <c r="D388" i="11"/>
  <c r="D388" i="12"/>
  <c r="D388" i="32"/>
  <c r="D388" i="16"/>
  <c r="D388" i="52"/>
  <c r="Y387" i="10"/>
  <c r="Z239" i="14"/>
  <c r="Y288" i="7"/>
  <c r="Z387" i="11"/>
  <c r="Z388" i="11" s="1"/>
  <c r="AA288" i="9"/>
  <c r="AA289" i="9" s="1"/>
  <c r="AA94" i="32"/>
  <c r="I384" i="18"/>
  <c r="G383" i="18"/>
  <c r="I286" i="18"/>
  <c r="G285" i="18"/>
  <c r="Y388" i="9" l="1"/>
  <c r="AA240" i="14"/>
  <c r="AA241" i="14" s="1"/>
  <c r="Y289" i="5"/>
  <c r="Z389" i="10"/>
  <c r="D389" i="9"/>
  <c r="D389" i="10"/>
  <c r="D389" i="11"/>
  <c r="D389" i="12"/>
  <c r="D389" i="32"/>
  <c r="D389" i="16"/>
  <c r="D389" i="52"/>
  <c r="Z290" i="10"/>
  <c r="Y289" i="32"/>
  <c r="Y289" i="6"/>
  <c r="Z289" i="11"/>
  <c r="B241" i="4"/>
  <c r="B241" i="14"/>
  <c r="B241" i="15"/>
  <c r="B241" i="3"/>
  <c r="B290" i="5"/>
  <c r="Y290" i="5" s="1"/>
  <c r="B290" i="6"/>
  <c r="B290" i="7"/>
  <c r="AA290" i="7" s="1"/>
  <c r="B290" i="8"/>
  <c r="AA290" i="8" s="1"/>
  <c r="B290" i="9"/>
  <c r="Z290" i="9" s="1"/>
  <c r="B290" i="10"/>
  <c r="B290" i="12"/>
  <c r="B290" i="11"/>
  <c r="B290" i="32"/>
  <c r="Y290" i="32" s="1"/>
  <c r="B290" i="16"/>
  <c r="B290" i="52"/>
  <c r="K286" i="18"/>
  <c r="C242" i="4"/>
  <c r="C242" i="14"/>
  <c r="C242" i="15"/>
  <c r="C242" i="3"/>
  <c r="C291" i="5"/>
  <c r="C291" i="6"/>
  <c r="C291" i="8"/>
  <c r="C291" i="7"/>
  <c r="C291" i="9"/>
  <c r="C291" i="10"/>
  <c r="C291" i="11"/>
  <c r="C291" i="12"/>
  <c r="C291" i="16"/>
  <c r="C291" i="32"/>
  <c r="C291" i="52"/>
  <c r="B389" i="9"/>
  <c r="B389" i="10"/>
  <c r="B389" i="11"/>
  <c r="Z389" i="11" s="1"/>
  <c r="B389" i="12"/>
  <c r="Y389" i="12" s="1"/>
  <c r="B389" i="16"/>
  <c r="B389" i="32"/>
  <c r="Y389" i="32" s="1"/>
  <c r="B389" i="52"/>
  <c r="Z389" i="52" s="1"/>
  <c r="K384" i="18"/>
  <c r="C390" i="9"/>
  <c r="C390" i="10"/>
  <c r="C390" i="11"/>
  <c r="C390" i="12"/>
  <c r="C390" i="16"/>
  <c r="C390" i="32"/>
  <c r="C390" i="52"/>
  <c r="Z240" i="14"/>
  <c r="Z241" i="14" s="1"/>
  <c r="Z388" i="32"/>
  <c r="AA290" i="52"/>
  <c r="D241" i="4"/>
  <c r="D241" i="14"/>
  <c r="D241" i="15"/>
  <c r="D241" i="3"/>
  <c r="D290" i="5"/>
  <c r="D290" i="6"/>
  <c r="D290" i="8"/>
  <c r="D290" i="7"/>
  <c r="D290" i="9"/>
  <c r="D290" i="10"/>
  <c r="D290" i="11"/>
  <c r="D290" i="12"/>
  <c r="D290" i="16"/>
  <c r="D290" i="32"/>
  <c r="D290" i="52"/>
  <c r="Z241" i="3"/>
  <c r="Y289" i="12"/>
  <c r="Y240" i="3"/>
  <c r="Z388" i="9"/>
  <c r="Z389" i="9" s="1"/>
  <c r="Y289" i="9"/>
  <c r="Y240" i="15"/>
  <c r="AA290" i="11"/>
  <c r="Z290" i="8"/>
  <c r="Y388" i="12"/>
  <c r="Z289" i="52"/>
  <c r="Y289" i="10"/>
  <c r="Y240" i="4"/>
  <c r="AA240" i="4"/>
  <c r="AA241" i="4" s="1"/>
  <c r="Y388" i="11"/>
  <c r="AA290" i="10"/>
  <c r="AA289" i="5"/>
  <c r="AA290" i="5" s="1"/>
  <c r="Y289" i="7"/>
  <c r="Z240" i="4"/>
  <c r="Z241" i="4" s="1"/>
  <c r="Z289" i="7"/>
  <c r="Z388" i="16"/>
  <c r="Z389" i="16" s="1"/>
  <c r="Y388" i="10"/>
  <c r="AA241" i="3"/>
  <c r="Y289" i="8"/>
  <c r="AA95" i="32"/>
  <c r="G384" i="18"/>
  <c r="I385" i="18"/>
  <c r="G286" i="18"/>
  <c r="I287" i="18"/>
  <c r="B390" i="9" l="1"/>
  <c r="B390" i="10"/>
  <c r="Y390" i="10" s="1"/>
  <c r="B390" i="11"/>
  <c r="Y390" i="11" s="1"/>
  <c r="B390" i="12"/>
  <c r="B390" i="16"/>
  <c r="B390" i="32"/>
  <c r="Y390" i="32" s="1"/>
  <c r="B390" i="52"/>
  <c r="Z390" i="52" s="1"/>
  <c r="Z290" i="32"/>
  <c r="Y390" i="9"/>
  <c r="Y290" i="16"/>
  <c r="Y290" i="6"/>
  <c r="Z290" i="6"/>
  <c r="Z389" i="12"/>
  <c r="Z390" i="12" s="1"/>
  <c r="Y389" i="16"/>
  <c r="Y290" i="11"/>
  <c r="Y241" i="3"/>
  <c r="AA290" i="16"/>
  <c r="Y290" i="12"/>
  <c r="Y241" i="15"/>
  <c r="Z390" i="10"/>
  <c r="Z241" i="15"/>
  <c r="Z242" i="14"/>
  <c r="Z291" i="10"/>
  <c r="Y290" i="10"/>
  <c r="Y241" i="14"/>
  <c r="AA242" i="4"/>
  <c r="Z390" i="16"/>
  <c r="AA241" i="15"/>
  <c r="Z390" i="9"/>
  <c r="Y389" i="11"/>
  <c r="Y389" i="10"/>
  <c r="Y290" i="9"/>
  <c r="Y241" i="4"/>
  <c r="Z290" i="5"/>
  <c r="Z291" i="5" s="1"/>
  <c r="AA290" i="12"/>
  <c r="K287" i="18"/>
  <c r="C243" i="4"/>
  <c r="C243" i="14"/>
  <c r="C243" i="15"/>
  <c r="C243" i="3"/>
  <c r="C292" i="5"/>
  <c r="C292" i="6"/>
  <c r="C292" i="7"/>
  <c r="C292" i="8"/>
  <c r="C292" i="9"/>
  <c r="C292" i="10"/>
  <c r="C292" i="11"/>
  <c r="C292" i="12"/>
  <c r="C292" i="16"/>
  <c r="C292" i="32"/>
  <c r="C292" i="52"/>
  <c r="B242" i="4"/>
  <c r="B242" i="14"/>
  <c r="B242" i="15"/>
  <c r="B242" i="3"/>
  <c r="AA242" i="3" s="1"/>
  <c r="B291" i="5"/>
  <c r="B291" i="6"/>
  <c r="B291" i="8"/>
  <c r="Y291" i="8" s="1"/>
  <c r="B291" i="7"/>
  <c r="B291" i="9"/>
  <c r="B291" i="10"/>
  <c r="B291" i="11"/>
  <c r="B291" i="16"/>
  <c r="B291" i="12"/>
  <c r="B291" i="32"/>
  <c r="B291" i="52"/>
  <c r="AA291" i="52" s="1"/>
  <c r="Z290" i="7"/>
  <c r="Z291" i="7" s="1"/>
  <c r="K385" i="18"/>
  <c r="C391" i="9"/>
  <c r="C391" i="10"/>
  <c r="C391" i="11"/>
  <c r="C391" i="12"/>
  <c r="C391" i="32"/>
  <c r="C391" i="16"/>
  <c r="C391" i="52"/>
  <c r="Z242" i="4"/>
  <c r="Z290" i="52"/>
  <c r="Z290" i="12"/>
  <c r="AA290" i="6"/>
  <c r="AA291" i="6" s="1"/>
  <c r="Z389" i="32"/>
  <c r="Z390" i="32" s="1"/>
  <c r="Y389" i="9"/>
  <c r="D242" i="4"/>
  <c r="D242" i="14"/>
  <c r="D242" i="15"/>
  <c r="D242" i="3"/>
  <c r="D291" i="5"/>
  <c r="D291" i="6"/>
  <c r="D291" i="8"/>
  <c r="D291" i="7"/>
  <c r="D291" i="9"/>
  <c r="D291" i="10"/>
  <c r="D291" i="11"/>
  <c r="D291" i="12"/>
  <c r="D291" i="32"/>
  <c r="D291" i="16"/>
  <c r="D291" i="52"/>
  <c r="Y290" i="8"/>
  <c r="Z290" i="11"/>
  <c r="Z291" i="11" s="1"/>
  <c r="AA290" i="9"/>
  <c r="AA291" i="9" s="1"/>
  <c r="Z290" i="16"/>
  <c r="D390" i="9"/>
  <c r="D390" i="10"/>
  <c r="D390" i="11"/>
  <c r="D390" i="12"/>
  <c r="D390" i="16"/>
  <c r="D390" i="32"/>
  <c r="D390" i="52"/>
  <c r="Y290" i="7"/>
  <c r="AA96" i="32"/>
  <c r="G385" i="18"/>
  <c r="I386" i="18"/>
  <c r="G287" i="18"/>
  <c r="I288" i="18"/>
  <c r="K386" i="18" l="1"/>
  <c r="C392" i="9"/>
  <c r="C392" i="10"/>
  <c r="C392" i="11"/>
  <c r="C392" i="12"/>
  <c r="C392" i="32"/>
  <c r="C392" i="16"/>
  <c r="C392" i="52"/>
  <c r="Y291" i="5"/>
  <c r="B391" i="10"/>
  <c r="B391" i="9"/>
  <c r="B391" i="11"/>
  <c r="Y391" i="11" s="1"/>
  <c r="B391" i="12"/>
  <c r="B391" i="32"/>
  <c r="B391" i="16"/>
  <c r="B391" i="52"/>
  <c r="Y391" i="12" s="1"/>
  <c r="Y291" i="16"/>
  <c r="Z291" i="12"/>
  <c r="Y291" i="11"/>
  <c r="Y242" i="15"/>
  <c r="Z291" i="6"/>
  <c r="Z291" i="52"/>
  <c r="Y291" i="10"/>
  <c r="Y242" i="14"/>
  <c r="Z391" i="9"/>
  <c r="AA291" i="10"/>
  <c r="AA291" i="11"/>
  <c r="AA292" i="11" s="1"/>
  <c r="AA242" i="14"/>
  <c r="Z291" i="16"/>
  <c r="D391" i="9"/>
  <c r="D391" i="10"/>
  <c r="D391" i="11"/>
  <c r="D391" i="12"/>
  <c r="D391" i="16"/>
  <c r="D391" i="52"/>
  <c r="D391" i="32"/>
  <c r="Y291" i="9"/>
  <c r="Y242" i="4"/>
  <c r="D243" i="4"/>
  <c r="D243" i="14"/>
  <c r="D243" i="15"/>
  <c r="D243" i="3"/>
  <c r="D292" i="5"/>
  <c r="D292" i="6"/>
  <c r="D292" i="7"/>
  <c r="D292" i="8"/>
  <c r="D292" i="9"/>
  <c r="D292" i="10"/>
  <c r="D292" i="12"/>
  <c r="D292" i="32"/>
  <c r="D292" i="16"/>
  <c r="D292" i="52"/>
  <c r="D292" i="11"/>
  <c r="AA242" i="15"/>
  <c r="AA243" i="15" s="1"/>
  <c r="AA291" i="16"/>
  <c r="Z291" i="32"/>
  <c r="Y291" i="7"/>
  <c r="AA291" i="12"/>
  <c r="Z242" i="15"/>
  <c r="Z291" i="8"/>
  <c r="Z292" i="8" s="1"/>
  <c r="Z390" i="11"/>
  <c r="Z391" i="10"/>
  <c r="AA291" i="7"/>
  <c r="K288" i="18"/>
  <c r="C244" i="4"/>
  <c r="C244" i="14"/>
  <c r="C244" i="15"/>
  <c r="C244" i="3"/>
  <c r="C293" i="5"/>
  <c r="C293" i="6"/>
  <c r="C293" i="8"/>
  <c r="C293" i="7"/>
  <c r="C293" i="9"/>
  <c r="C293" i="10"/>
  <c r="C293" i="11"/>
  <c r="C293" i="12"/>
  <c r="C293" i="16"/>
  <c r="C293" i="32"/>
  <c r="C293" i="52"/>
  <c r="B243" i="4"/>
  <c r="Y243" i="4" s="1"/>
  <c r="B243" i="14"/>
  <c r="B243" i="15"/>
  <c r="B243" i="3"/>
  <c r="B292" i="5"/>
  <c r="Y292" i="5" s="1"/>
  <c r="B292" i="6"/>
  <c r="Y292" i="6" s="1"/>
  <c r="B292" i="8"/>
  <c r="B292" i="7"/>
  <c r="Y292" i="7" s="1"/>
  <c r="B292" i="9"/>
  <c r="Y292" i="9" s="1"/>
  <c r="B292" i="10"/>
  <c r="Z292" i="10" s="1"/>
  <c r="B292" i="11"/>
  <c r="Z292" i="11" s="1"/>
  <c r="B292" i="12"/>
  <c r="B292" i="32"/>
  <c r="Y292" i="32" s="1"/>
  <c r="B292" i="16"/>
  <c r="B292" i="52"/>
  <c r="AA292" i="52" s="1"/>
  <c r="Y291" i="32"/>
  <c r="Y291" i="6"/>
  <c r="AA291" i="5"/>
  <c r="AA291" i="8"/>
  <c r="AA292" i="8" s="1"/>
  <c r="Y291" i="12"/>
  <c r="Z391" i="12"/>
  <c r="Y390" i="16"/>
  <c r="AA292" i="6"/>
  <c r="Y242" i="3"/>
  <c r="Z242" i="3"/>
  <c r="Y390" i="12"/>
  <c r="Z291" i="9"/>
  <c r="Z292" i="9" s="1"/>
  <c r="AA97" i="32"/>
  <c r="I387" i="18"/>
  <c r="G386" i="18"/>
  <c r="I289" i="18"/>
  <c r="G288" i="18"/>
  <c r="AA243" i="4" l="1"/>
  <c r="Z243" i="4"/>
  <c r="Z292" i="52"/>
  <c r="Y391" i="16"/>
  <c r="K289" i="18"/>
  <c r="C245" i="4"/>
  <c r="C245" i="14"/>
  <c r="C245" i="15"/>
  <c r="C245" i="3"/>
  <c r="C294" i="5"/>
  <c r="C294" i="6"/>
  <c r="C294" i="8"/>
  <c r="C294" i="7"/>
  <c r="C294" i="9"/>
  <c r="C294" i="10"/>
  <c r="C294" i="11"/>
  <c r="C294" i="12"/>
  <c r="C294" i="32"/>
  <c r="C294" i="16"/>
  <c r="C294" i="52"/>
  <c r="K387" i="18"/>
  <c r="C393" i="9"/>
  <c r="C393" i="10"/>
  <c r="C393" i="11"/>
  <c r="C393" i="12"/>
  <c r="C393" i="16"/>
  <c r="C393" i="32"/>
  <c r="C393" i="52"/>
  <c r="Y292" i="8"/>
  <c r="Z292" i="5"/>
  <c r="Z293" i="5" s="1"/>
  <c r="Z292" i="16"/>
  <c r="Z292" i="6"/>
  <c r="Y391" i="32"/>
  <c r="Z391" i="32"/>
  <c r="Z392" i="32" s="1"/>
  <c r="B392" i="9"/>
  <c r="B392" i="10"/>
  <c r="Y392" i="10" s="1"/>
  <c r="B392" i="11"/>
  <c r="B392" i="12"/>
  <c r="B392" i="32"/>
  <c r="B392" i="16"/>
  <c r="B392" i="52"/>
  <c r="Z392" i="12"/>
  <c r="Y292" i="16"/>
  <c r="Z391" i="11"/>
  <c r="Z392" i="11" s="1"/>
  <c r="Z292" i="7"/>
  <c r="AA243" i="14"/>
  <c r="AA292" i="9"/>
  <c r="AA293" i="11"/>
  <c r="Y292" i="12"/>
  <c r="Y243" i="3"/>
  <c r="Z243" i="15"/>
  <c r="Z292" i="32"/>
  <c r="AA292" i="10"/>
  <c r="Y391" i="9"/>
  <c r="AA243" i="3"/>
  <c r="D244" i="4"/>
  <c r="D244" i="14"/>
  <c r="D244" i="15"/>
  <c r="D244" i="3"/>
  <c r="D293" i="5"/>
  <c r="D293" i="6"/>
  <c r="D293" i="8"/>
  <c r="D293" i="7"/>
  <c r="D293" i="9"/>
  <c r="D293" i="10"/>
  <c r="D293" i="11"/>
  <c r="D293" i="16"/>
  <c r="D293" i="52"/>
  <c r="D293" i="12"/>
  <c r="D293" i="32"/>
  <c r="Z391" i="16"/>
  <c r="Z392" i="16" s="1"/>
  <c r="AA292" i="16"/>
  <c r="AA293" i="16" s="1"/>
  <c r="Z392" i="9"/>
  <c r="Z292" i="12"/>
  <c r="Y391" i="10"/>
  <c r="Z391" i="52"/>
  <c r="Y292" i="11"/>
  <c r="Y243" i="15"/>
  <c r="B244" i="4"/>
  <c r="B244" i="14"/>
  <c r="B244" i="15"/>
  <c r="B244" i="3"/>
  <c r="B293" i="5"/>
  <c r="B293" i="6"/>
  <c r="AA293" i="6" s="1"/>
  <c r="B293" i="7"/>
  <c r="B293" i="8"/>
  <c r="AA293" i="8" s="1"/>
  <c r="B293" i="9"/>
  <c r="Z293" i="9" s="1"/>
  <c r="B293" i="10"/>
  <c r="Y293" i="10" s="1"/>
  <c r="B293" i="11"/>
  <c r="Z293" i="11" s="1"/>
  <c r="B293" i="12"/>
  <c r="B293" i="32"/>
  <c r="B293" i="16"/>
  <c r="B293" i="52"/>
  <c r="AA293" i="52" s="1"/>
  <c r="Z243" i="3"/>
  <c r="Z244" i="3" s="1"/>
  <c r="AA292" i="5"/>
  <c r="AA293" i="5" s="1"/>
  <c r="Y292" i="10"/>
  <c r="Y243" i="14"/>
  <c r="AA292" i="7"/>
  <c r="AA292" i="12"/>
  <c r="AA293" i="12" s="1"/>
  <c r="Z243" i="14"/>
  <c r="D392" i="9"/>
  <c r="D392" i="10"/>
  <c r="D392" i="11"/>
  <c r="D392" i="12"/>
  <c r="D392" i="16"/>
  <c r="D392" i="32"/>
  <c r="D392" i="52"/>
  <c r="AA98" i="32"/>
  <c r="G387" i="18"/>
  <c r="I388" i="18"/>
  <c r="G289" i="18"/>
  <c r="I290" i="18"/>
  <c r="Z293" i="7" l="1"/>
  <c r="Y392" i="12"/>
  <c r="Z293" i="6"/>
  <c r="AA244" i="4"/>
  <c r="Y293" i="7"/>
  <c r="AA293" i="10"/>
  <c r="AA294" i="10" s="1"/>
  <c r="K290" i="18"/>
  <c r="C246" i="4"/>
  <c r="C246" i="14"/>
  <c r="C246" i="15"/>
  <c r="C246" i="3"/>
  <c r="C295" i="5"/>
  <c r="C295" i="6"/>
  <c r="C295" i="7"/>
  <c r="C295" i="8"/>
  <c r="C295" i="9"/>
  <c r="C295" i="10"/>
  <c r="C295" i="12"/>
  <c r="C295" i="11"/>
  <c r="C295" i="32"/>
  <c r="C295" i="16"/>
  <c r="C295" i="52"/>
  <c r="Y293" i="11"/>
  <c r="Y293" i="12"/>
  <c r="Y244" i="3"/>
  <c r="Z293" i="12"/>
  <c r="B245" i="4"/>
  <c r="B245" i="14"/>
  <c r="B245" i="15"/>
  <c r="Y245" i="15" s="1"/>
  <c r="B245" i="3"/>
  <c r="Y245" i="3" s="1"/>
  <c r="B294" i="5"/>
  <c r="B294" i="8"/>
  <c r="B294" i="7"/>
  <c r="B294" i="6"/>
  <c r="Y294" i="6" s="1"/>
  <c r="B294" i="9"/>
  <c r="Z294" i="9" s="1"/>
  <c r="B294" i="10"/>
  <c r="B294" i="11"/>
  <c r="Y294" i="11" s="1"/>
  <c r="B294" i="12"/>
  <c r="Y294" i="12" s="1"/>
  <c r="B294" i="16"/>
  <c r="B294" i="32"/>
  <c r="Y294" i="32" s="1"/>
  <c r="B294" i="52"/>
  <c r="AA294" i="52" s="1"/>
  <c r="Y244" i="15"/>
  <c r="Y392" i="11"/>
  <c r="Z293" i="16"/>
  <c r="Z294" i="16" s="1"/>
  <c r="Z294" i="5"/>
  <c r="AA294" i="16"/>
  <c r="B393" i="9"/>
  <c r="B393" i="10"/>
  <c r="B393" i="11"/>
  <c r="Z393" i="11" s="1"/>
  <c r="B393" i="16"/>
  <c r="B393" i="12"/>
  <c r="B393" i="52"/>
  <c r="B393" i="32"/>
  <c r="AA294" i="5"/>
  <c r="Y293" i="9"/>
  <c r="Y244" i="4"/>
  <c r="Z393" i="16"/>
  <c r="AA244" i="3"/>
  <c r="Y392" i="9"/>
  <c r="D393" i="10"/>
  <c r="D393" i="9"/>
  <c r="D393" i="11"/>
  <c r="D393" i="12"/>
  <c r="D393" i="32"/>
  <c r="D393" i="16"/>
  <c r="D393" i="52"/>
  <c r="AA244" i="15"/>
  <c r="AA245" i="15" s="1"/>
  <c r="K388" i="18"/>
  <c r="C394" i="9"/>
  <c r="C394" i="10"/>
  <c r="C394" i="11"/>
  <c r="C394" i="12"/>
  <c r="C394" i="16"/>
  <c r="C394" i="32"/>
  <c r="C394" i="52"/>
  <c r="Y244" i="14"/>
  <c r="Z244" i="14"/>
  <c r="Z245" i="14" s="1"/>
  <c r="Y293" i="8"/>
  <c r="Z293" i="8"/>
  <c r="Z294" i="8" s="1"/>
  <c r="Z392" i="10"/>
  <c r="D245" i="4"/>
  <c r="D245" i="14"/>
  <c r="D245" i="15"/>
  <c r="D245" i="3"/>
  <c r="D294" i="5"/>
  <c r="D294" i="6"/>
  <c r="D294" i="8"/>
  <c r="D294" i="7"/>
  <c r="D294" i="9"/>
  <c r="D294" i="10"/>
  <c r="D294" i="11"/>
  <c r="D294" i="12"/>
  <c r="D294" i="32"/>
  <c r="D294" i="52"/>
  <c r="D294" i="16"/>
  <c r="AA293" i="7"/>
  <c r="AA294" i="7" s="1"/>
  <c r="Y293" i="16"/>
  <c r="Y293" i="6"/>
  <c r="Z392" i="52"/>
  <c r="Z293" i="32"/>
  <c r="Z294" i="32" s="1"/>
  <c r="AA293" i="9"/>
  <c r="AA294" i="9" s="1"/>
  <c r="Y392" i="16"/>
  <c r="Z393" i="32"/>
  <c r="Z293" i="52"/>
  <c r="Z294" i="52" s="1"/>
  <c r="Y293" i="32"/>
  <c r="Y293" i="5"/>
  <c r="Z244" i="15"/>
  <c r="Z245" i="15" s="1"/>
  <c r="AA244" i="14"/>
  <c r="AA245" i="14" s="1"/>
  <c r="Y392" i="32"/>
  <c r="Z244" i="4"/>
  <c r="Z245" i="4" s="1"/>
  <c r="Z293" i="10"/>
  <c r="Z294" i="10" s="1"/>
  <c r="AA99" i="32"/>
  <c r="G388" i="18"/>
  <c r="I389" i="18"/>
  <c r="G290" i="18"/>
  <c r="I291" i="18"/>
  <c r="Z295" i="32" l="1"/>
  <c r="Y393" i="10"/>
  <c r="Z294" i="12"/>
  <c r="Z294" i="6"/>
  <c r="Z393" i="52"/>
  <c r="Z394" i="52" s="1"/>
  <c r="Y393" i="9"/>
  <c r="Y294" i="7"/>
  <c r="Z245" i="3"/>
  <c r="Y294" i="8"/>
  <c r="Z294" i="7"/>
  <c r="B394" i="9"/>
  <c r="Y394" i="9" s="1"/>
  <c r="B394" i="10"/>
  <c r="Y394" i="10" s="1"/>
  <c r="B394" i="11"/>
  <c r="Y394" i="11" s="1"/>
  <c r="B394" i="12"/>
  <c r="Y394" i="12" s="1"/>
  <c r="B394" i="32"/>
  <c r="B394" i="52"/>
  <c r="B394" i="16"/>
  <c r="Y394" i="16" s="1"/>
  <c r="K291" i="18"/>
  <c r="C247" i="4"/>
  <c r="C247" i="14"/>
  <c r="C247" i="15"/>
  <c r="C247" i="3"/>
  <c r="C296" i="5"/>
  <c r="C296" i="6"/>
  <c r="C296" i="8"/>
  <c r="C296" i="7"/>
  <c r="C296" i="9"/>
  <c r="C296" i="10"/>
  <c r="C296" i="11"/>
  <c r="C296" i="16"/>
  <c r="C296" i="12"/>
  <c r="C296" i="52"/>
  <c r="C296" i="32"/>
  <c r="B246" i="4"/>
  <c r="Y246" i="4" s="1"/>
  <c r="B246" i="14"/>
  <c r="Y246" i="14" s="1"/>
  <c r="B246" i="15"/>
  <c r="B246" i="3"/>
  <c r="Y246" i="3" s="1"/>
  <c r="B295" i="5"/>
  <c r="Y295" i="5" s="1"/>
  <c r="B295" i="6"/>
  <c r="B295" i="7"/>
  <c r="Y295" i="7" s="1"/>
  <c r="B295" i="8"/>
  <c r="Y295" i="8" s="1"/>
  <c r="B295" i="9"/>
  <c r="Y295" i="9" s="1"/>
  <c r="B295" i="10"/>
  <c r="Y295" i="10" s="1"/>
  <c r="B295" i="11"/>
  <c r="Y295" i="11" s="1"/>
  <c r="B295" i="12"/>
  <c r="Y295" i="12" s="1"/>
  <c r="B295" i="16"/>
  <c r="Y295" i="16" s="1"/>
  <c r="B295" i="52"/>
  <c r="AA295" i="52" s="1"/>
  <c r="B295" i="32"/>
  <c r="Y295" i="32" s="1"/>
  <c r="AA294" i="12"/>
  <c r="Z246" i="14"/>
  <c r="Y393" i="32"/>
  <c r="Y294" i="16"/>
  <c r="Y294" i="5"/>
  <c r="D246" i="4"/>
  <c r="D246" i="14"/>
  <c r="D246" i="15"/>
  <c r="D246" i="3"/>
  <c r="D295" i="5"/>
  <c r="D295" i="6"/>
  <c r="D295" i="8"/>
  <c r="D295" i="7"/>
  <c r="D295" i="9"/>
  <c r="D295" i="10"/>
  <c r="D295" i="11"/>
  <c r="D295" i="12"/>
  <c r="D295" i="32"/>
  <c r="D295" i="16"/>
  <c r="D295" i="52"/>
  <c r="AA294" i="6"/>
  <c r="AA295" i="6" s="1"/>
  <c r="D394" i="9"/>
  <c r="D394" i="10"/>
  <c r="D394" i="12"/>
  <c r="D394" i="11"/>
  <c r="D394" i="32"/>
  <c r="D394" i="16"/>
  <c r="D394" i="52"/>
  <c r="AA294" i="11"/>
  <c r="AA295" i="11" s="1"/>
  <c r="AA294" i="8"/>
  <c r="AA295" i="8" s="1"/>
  <c r="AA246" i="15"/>
  <c r="Y393" i="12"/>
  <c r="AA295" i="10"/>
  <c r="K389" i="18"/>
  <c r="C395" i="9"/>
  <c r="C395" i="11"/>
  <c r="C395" i="10"/>
  <c r="C395" i="12"/>
  <c r="C395" i="16"/>
  <c r="C395" i="32"/>
  <c r="C395" i="52"/>
  <c r="Z393" i="10"/>
  <c r="Z394" i="10" s="1"/>
  <c r="AA245" i="3"/>
  <c r="AA246" i="3" s="1"/>
  <c r="Y393" i="16"/>
  <c r="Y294" i="10"/>
  <c r="Y245" i="14"/>
  <c r="Z294" i="11"/>
  <c r="Z295" i="11" s="1"/>
  <c r="Z394" i="32"/>
  <c r="AA246" i="14"/>
  <c r="AA295" i="9"/>
  <c r="Z393" i="12"/>
  <c r="Z394" i="12" s="1"/>
  <c r="Z394" i="16"/>
  <c r="Y393" i="11"/>
  <c r="Z393" i="9"/>
  <c r="Z394" i="9" s="1"/>
  <c r="Y294" i="9"/>
  <c r="Y245" i="4"/>
  <c r="AA245" i="4"/>
  <c r="AA246" i="4" s="1"/>
  <c r="AA100" i="32"/>
  <c r="I390" i="18"/>
  <c r="G389" i="18"/>
  <c r="I292" i="18"/>
  <c r="G291" i="18"/>
  <c r="D395" i="9" l="1"/>
  <c r="D395" i="10"/>
  <c r="D395" i="11"/>
  <c r="D395" i="16"/>
  <c r="D395" i="32"/>
  <c r="D395" i="52"/>
  <c r="D395" i="12"/>
  <c r="Z246" i="3"/>
  <c r="Z247" i="3" s="1"/>
  <c r="Z295" i="8"/>
  <c r="Z295" i="5"/>
  <c r="Z296" i="5" s="1"/>
  <c r="Y246" i="15"/>
  <c r="Z246" i="15"/>
  <c r="Z247" i="15" s="1"/>
  <c r="Z246" i="4"/>
  <c r="B247" i="4"/>
  <c r="B247" i="14"/>
  <c r="Y247" i="14" s="1"/>
  <c r="B247" i="15"/>
  <c r="B247" i="3"/>
  <c r="B296" i="5"/>
  <c r="B296" i="6"/>
  <c r="B296" i="8"/>
  <c r="Y296" i="8" s="1"/>
  <c r="B296" i="9"/>
  <c r="B296" i="7"/>
  <c r="Y296" i="7" s="1"/>
  <c r="B296" i="10"/>
  <c r="Y296" i="10" s="1"/>
  <c r="B296" i="11"/>
  <c r="Y296" i="11" s="1"/>
  <c r="B296" i="12"/>
  <c r="B296" i="16"/>
  <c r="B296" i="52"/>
  <c r="AA296" i="52" s="1"/>
  <c r="B296" i="32"/>
  <c r="Y296" i="32" s="1"/>
  <c r="B395" i="9"/>
  <c r="B395" i="10"/>
  <c r="B395" i="11"/>
  <c r="B395" i="12"/>
  <c r="B395" i="32"/>
  <c r="B395" i="16"/>
  <c r="Z395" i="16" s="1"/>
  <c r="B395" i="52"/>
  <c r="Z395" i="52" s="1"/>
  <c r="AA296" i="9"/>
  <c r="Z395" i="32"/>
  <c r="D247" i="4"/>
  <c r="D247" i="14"/>
  <c r="D247" i="15"/>
  <c r="D247" i="3"/>
  <c r="D296" i="5"/>
  <c r="D296" i="6"/>
  <c r="D296" i="8"/>
  <c r="D296" i="7"/>
  <c r="D296" i="9"/>
  <c r="D296" i="10"/>
  <c r="D296" i="11"/>
  <c r="D296" i="12"/>
  <c r="D296" i="16"/>
  <c r="D296" i="32"/>
  <c r="D296" i="52"/>
  <c r="Z295" i="7"/>
  <c r="Z296" i="7" s="1"/>
  <c r="Z295" i="52"/>
  <c r="Z296" i="52" s="1"/>
  <c r="Z295" i="10"/>
  <c r="Z296" i="10" s="1"/>
  <c r="K390" i="18"/>
  <c r="C396" i="10"/>
  <c r="C396" i="9"/>
  <c r="C396" i="11"/>
  <c r="C396" i="12"/>
  <c r="C396" i="32"/>
  <c r="C396" i="16"/>
  <c r="C396" i="52"/>
  <c r="Z395" i="12"/>
  <c r="Z296" i="11"/>
  <c r="AA296" i="11"/>
  <c r="AA295" i="12"/>
  <c r="AA296" i="12" s="1"/>
  <c r="Z295" i="6"/>
  <c r="Z296" i="6" s="1"/>
  <c r="Y394" i="32"/>
  <c r="AA295" i="16"/>
  <c r="AA296" i="16" s="1"/>
  <c r="Z295" i="12"/>
  <c r="Z296" i="12" s="1"/>
  <c r="Z394" i="11"/>
  <c r="Z395" i="11" s="1"/>
  <c r="AA247" i="3"/>
  <c r="K292" i="18"/>
  <c r="C248" i="4"/>
  <c r="C248" i="14"/>
  <c r="C248" i="15"/>
  <c r="C248" i="3"/>
  <c r="C297" i="6"/>
  <c r="C297" i="8"/>
  <c r="C297" i="7"/>
  <c r="C297" i="5"/>
  <c r="C297" i="9"/>
  <c r="C297" i="10"/>
  <c r="C297" i="11"/>
  <c r="C297" i="12"/>
  <c r="C297" i="32"/>
  <c r="C297" i="16"/>
  <c r="C297" i="52"/>
  <c r="Z395" i="10"/>
  <c r="Z295" i="16"/>
  <c r="Z296" i="16" s="1"/>
  <c r="AA295" i="7"/>
  <c r="AA296" i="7" s="1"/>
  <c r="Y295" i="6"/>
  <c r="AA295" i="5"/>
  <c r="AA296" i="5" s="1"/>
  <c r="Z295" i="9"/>
  <c r="Z296" i="9" s="1"/>
  <c r="AA101" i="32"/>
  <c r="G390" i="18"/>
  <c r="I391" i="18"/>
  <c r="G292" i="18"/>
  <c r="I293" i="18"/>
  <c r="Z396" i="16" l="1"/>
  <c r="Y395" i="11"/>
  <c r="Y247" i="15"/>
  <c r="Z296" i="32"/>
  <c r="AA297" i="9"/>
  <c r="Y395" i="10"/>
  <c r="B248" i="4"/>
  <c r="B248" i="14"/>
  <c r="B248" i="15"/>
  <c r="Y248" i="15" s="1"/>
  <c r="B248" i="3"/>
  <c r="B297" i="5"/>
  <c r="AA297" i="5" s="1"/>
  <c r="B297" i="6"/>
  <c r="Y297" i="6" s="1"/>
  <c r="B297" i="8"/>
  <c r="B297" i="7"/>
  <c r="B297" i="9"/>
  <c r="B297" i="10"/>
  <c r="Y297" i="10" s="1"/>
  <c r="B297" i="11"/>
  <c r="Y297" i="11" s="1"/>
  <c r="B297" i="12"/>
  <c r="AA297" i="12" s="1"/>
  <c r="B297" i="32"/>
  <c r="B297" i="16"/>
  <c r="Y297" i="16" s="1"/>
  <c r="B297" i="52"/>
  <c r="AA297" i="52" s="1"/>
  <c r="AA296" i="10"/>
  <c r="AA297" i="10" s="1"/>
  <c r="Y395" i="9"/>
  <c r="Y247" i="4"/>
  <c r="AA297" i="7"/>
  <c r="K391" i="18"/>
  <c r="C397" i="9"/>
  <c r="C397" i="10"/>
  <c r="C397" i="12"/>
  <c r="C397" i="32"/>
  <c r="C397" i="16"/>
  <c r="C397" i="11"/>
  <c r="C397" i="52"/>
  <c r="D248" i="4"/>
  <c r="D248" i="14"/>
  <c r="D248" i="15"/>
  <c r="D248" i="3"/>
  <c r="D297" i="5"/>
  <c r="D297" i="6"/>
  <c r="D297" i="7"/>
  <c r="D297" i="8"/>
  <c r="D297" i="9"/>
  <c r="D297" i="10"/>
  <c r="D297" i="11"/>
  <c r="D297" i="12"/>
  <c r="D297" i="16"/>
  <c r="D297" i="32"/>
  <c r="D297" i="52"/>
  <c r="D396" i="9"/>
  <c r="D396" i="10"/>
  <c r="D396" i="11"/>
  <c r="D396" i="12"/>
  <c r="D396" i="32"/>
  <c r="D396" i="52"/>
  <c r="D396" i="16"/>
  <c r="Z395" i="9"/>
  <c r="Y296" i="9"/>
  <c r="Z247" i="4"/>
  <c r="Z248" i="4" s="1"/>
  <c r="Z297" i="5"/>
  <c r="Z297" i="10"/>
  <c r="B396" i="9"/>
  <c r="Y396" i="9" s="1"/>
  <c r="B396" i="10"/>
  <c r="Y396" i="10" s="1"/>
  <c r="B396" i="11"/>
  <c r="B396" i="12"/>
  <c r="B396" i="16"/>
  <c r="B396" i="32"/>
  <c r="Y396" i="32" s="1"/>
  <c r="B396" i="52"/>
  <c r="Z396" i="52" s="1"/>
  <c r="Z297" i="52"/>
  <c r="Y395" i="16"/>
  <c r="Y296" i="6"/>
  <c r="AA247" i="15"/>
  <c r="Z296" i="8"/>
  <c r="Z297" i="8" s="1"/>
  <c r="K293" i="18"/>
  <c r="C249" i="4"/>
  <c r="C249" i="14"/>
  <c r="C249" i="15"/>
  <c r="C249" i="3"/>
  <c r="C298" i="5"/>
  <c r="C298" i="6"/>
  <c r="C298" i="8"/>
  <c r="C298" i="7"/>
  <c r="C298" i="9"/>
  <c r="C298" i="10"/>
  <c r="C298" i="11"/>
  <c r="C298" i="12"/>
  <c r="C298" i="32"/>
  <c r="C298" i="16"/>
  <c r="C298" i="52"/>
  <c r="AA248" i="3"/>
  <c r="Z396" i="11"/>
  <c r="Z297" i="9"/>
  <c r="Z297" i="12"/>
  <c r="Z297" i="7"/>
  <c r="Z247" i="14"/>
  <c r="Z248" i="14" s="1"/>
  <c r="Y395" i="32"/>
  <c r="Y296" i="16"/>
  <c r="Y296" i="5"/>
  <c r="AA247" i="14"/>
  <c r="AA248" i="14" s="1"/>
  <c r="Z248" i="3"/>
  <c r="AA297" i="16"/>
  <c r="AA296" i="8"/>
  <c r="AA297" i="8" s="1"/>
  <c r="Y395" i="12"/>
  <c r="Y296" i="12"/>
  <c r="Y247" i="3"/>
  <c r="AA247" i="4"/>
  <c r="AA248" i="4" s="1"/>
  <c r="AA296" i="6"/>
  <c r="AA297" i="6" s="1"/>
  <c r="AA102" i="32"/>
  <c r="G391" i="18"/>
  <c r="I392" i="18"/>
  <c r="I294" i="18"/>
  <c r="G293" i="18"/>
  <c r="D249" i="4" l="1"/>
  <c r="D249" i="14"/>
  <c r="D249" i="15"/>
  <c r="D249" i="3"/>
  <c r="D298" i="5"/>
  <c r="D298" i="6"/>
  <c r="D298" i="8"/>
  <c r="D298" i="7"/>
  <c r="D298" i="9"/>
  <c r="D298" i="10"/>
  <c r="D298" i="11"/>
  <c r="D298" i="12"/>
  <c r="D298" i="16"/>
  <c r="D298" i="32"/>
  <c r="D298" i="52"/>
  <c r="Y396" i="16"/>
  <c r="Z249" i="4"/>
  <c r="Z297" i="11"/>
  <c r="Y248" i="14"/>
  <c r="Y396" i="12"/>
  <c r="Z297" i="6"/>
  <c r="Y297" i="9"/>
  <c r="Y248" i="4"/>
  <c r="Z396" i="32"/>
  <c r="AA249" i="14"/>
  <c r="B249" i="4"/>
  <c r="AA249" i="4" s="1"/>
  <c r="B249" i="14"/>
  <c r="B249" i="15"/>
  <c r="Y249" i="15" s="1"/>
  <c r="B249" i="3"/>
  <c r="Y249" i="3" s="1"/>
  <c r="B298" i="5"/>
  <c r="Y298" i="5" s="1"/>
  <c r="B298" i="6"/>
  <c r="Y298" i="6" s="1"/>
  <c r="B298" i="7"/>
  <c r="B298" i="8"/>
  <c r="Y298" i="8" s="1"/>
  <c r="B298" i="9"/>
  <c r="B298" i="10"/>
  <c r="AA298" i="10" s="1"/>
  <c r="B298" i="12"/>
  <c r="Y298" i="12" s="1"/>
  <c r="B298" i="11"/>
  <c r="Y298" i="11" s="1"/>
  <c r="B298" i="32"/>
  <c r="Y298" i="32" s="1"/>
  <c r="B298" i="16"/>
  <c r="B298" i="52"/>
  <c r="AA248" i="15"/>
  <c r="AA249" i="15" s="1"/>
  <c r="Y396" i="11"/>
  <c r="Z396" i="9"/>
  <c r="Z396" i="12"/>
  <c r="Z297" i="16"/>
  <c r="Z298" i="16" s="1"/>
  <c r="Y297" i="7"/>
  <c r="Z248" i="15"/>
  <c r="Z249" i="15" s="1"/>
  <c r="K294" i="18"/>
  <c r="C250" i="4"/>
  <c r="C250" i="14"/>
  <c r="C250" i="15"/>
  <c r="C250" i="3"/>
  <c r="C299" i="5"/>
  <c r="C299" i="6"/>
  <c r="C299" i="8"/>
  <c r="C299" i="7"/>
  <c r="C299" i="9"/>
  <c r="C299" i="11"/>
  <c r="C299" i="10"/>
  <c r="C299" i="12"/>
  <c r="C299" i="16"/>
  <c r="C299" i="32"/>
  <c r="C299" i="52"/>
  <c r="Z396" i="10"/>
  <c r="D397" i="9"/>
  <c r="D397" i="10"/>
  <c r="D397" i="11"/>
  <c r="D397" i="12"/>
  <c r="D397" i="32"/>
  <c r="D397" i="16"/>
  <c r="D397" i="52"/>
  <c r="Y297" i="8"/>
  <c r="AA298" i="7"/>
  <c r="AA298" i="9"/>
  <c r="Z397" i="16"/>
  <c r="K392" i="18"/>
  <c r="C398" i="9"/>
  <c r="C398" i="10"/>
  <c r="C398" i="11"/>
  <c r="C398" i="16"/>
  <c r="C398" i="12"/>
  <c r="C398" i="32"/>
  <c r="C398" i="52"/>
  <c r="Z249" i="14"/>
  <c r="Z298" i="52"/>
  <c r="Z298" i="10"/>
  <c r="Y297" i="32"/>
  <c r="Y297" i="5"/>
  <c r="AA297" i="11"/>
  <c r="AA298" i="11" s="1"/>
  <c r="B397" i="9"/>
  <c r="Y397" i="9" s="1"/>
  <c r="B397" i="10"/>
  <c r="Y397" i="10" s="1"/>
  <c r="B397" i="11"/>
  <c r="Y397" i="11" s="1"/>
  <c r="B397" i="12"/>
  <c r="Y397" i="12" s="1"/>
  <c r="B397" i="16"/>
  <c r="B397" i="32"/>
  <c r="B397" i="52"/>
  <c r="Z397" i="52" s="1"/>
  <c r="AA298" i="16"/>
  <c r="Z298" i="7"/>
  <c r="Z298" i="9"/>
  <c r="Y297" i="12"/>
  <c r="Y248" i="3"/>
  <c r="Z297" i="32"/>
  <c r="Z298" i="32" s="1"/>
  <c r="AA103" i="32"/>
  <c r="I393" i="18"/>
  <c r="G392" i="18"/>
  <c r="I295" i="18"/>
  <c r="G294" i="18"/>
  <c r="D250" i="4" l="1"/>
  <c r="D250" i="14"/>
  <c r="D250" i="15"/>
  <c r="D250" i="3"/>
  <c r="D299" i="6"/>
  <c r="D299" i="5"/>
  <c r="D299" i="8"/>
  <c r="D299" i="7"/>
  <c r="D299" i="9"/>
  <c r="D299" i="10"/>
  <c r="D299" i="11"/>
  <c r="D299" i="12"/>
  <c r="D299" i="32"/>
  <c r="D299" i="16"/>
  <c r="D299" i="52"/>
  <c r="Y298" i="16"/>
  <c r="Y298" i="7"/>
  <c r="AA298" i="6"/>
  <c r="AA299" i="6" s="1"/>
  <c r="AA298" i="8"/>
  <c r="AA299" i="8" s="1"/>
  <c r="Z397" i="32"/>
  <c r="Z298" i="5"/>
  <c r="B250" i="4"/>
  <c r="Y250" i="4" s="1"/>
  <c r="B250" i="14"/>
  <c r="Y250" i="14" s="1"/>
  <c r="B250" i="15"/>
  <c r="Y250" i="15" s="1"/>
  <c r="B250" i="3"/>
  <c r="B299" i="5"/>
  <c r="Y299" i="5" s="1"/>
  <c r="B299" i="6"/>
  <c r="B299" i="8"/>
  <c r="B299" i="7"/>
  <c r="Y299" i="7" s="1"/>
  <c r="B299" i="9"/>
  <c r="Y299" i="9" s="1"/>
  <c r="B299" i="10"/>
  <c r="Y299" i="10" s="1"/>
  <c r="B299" i="11"/>
  <c r="Y299" i="11" s="1"/>
  <c r="B299" i="16"/>
  <c r="B299" i="12"/>
  <c r="Y299" i="12" s="1"/>
  <c r="B299" i="32"/>
  <c r="Y299" i="32" s="1"/>
  <c r="B299" i="52"/>
  <c r="Z299" i="52" s="1"/>
  <c r="B398" i="9"/>
  <c r="Y398" i="9" s="1"/>
  <c r="B398" i="10"/>
  <c r="Y398" i="10" s="1"/>
  <c r="B398" i="11"/>
  <c r="B398" i="12"/>
  <c r="Y398" i="12" s="1"/>
  <c r="B398" i="16"/>
  <c r="Y398" i="16" s="1"/>
  <c r="B398" i="32"/>
  <c r="B398" i="52"/>
  <c r="Z398" i="52" s="1"/>
  <c r="AA299" i="9"/>
  <c r="Z298" i="11"/>
  <c r="Z397" i="11"/>
  <c r="Z398" i="11" s="1"/>
  <c r="Z398" i="16"/>
  <c r="K393" i="18"/>
  <c r="C399" i="9"/>
  <c r="C399" i="10"/>
  <c r="C399" i="11"/>
  <c r="C399" i="12"/>
  <c r="C399" i="32"/>
  <c r="C399" i="52"/>
  <c r="C399" i="16"/>
  <c r="AA299" i="7"/>
  <c r="Z299" i="16"/>
  <c r="Z250" i="4"/>
  <c r="AA298" i="12"/>
  <c r="AA299" i="12" s="1"/>
  <c r="Z397" i="12"/>
  <c r="Z298" i="6"/>
  <c r="Z299" i="6" s="1"/>
  <c r="AA249" i="3"/>
  <c r="AA250" i="3" s="1"/>
  <c r="AA298" i="5"/>
  <c r="AA299" i="5" s="1"/>
  <c r="K295" i="18"/>
  <c r="C251" i="4"/>
  <c r="C251" i="14"/>
  <c r="C251" i="15"/>
  <c r="C251" i="3"/>
  <c r="C300" i="5"/>
  <c r="C300" i="6"/>
  <c r="C300" i="7"/>
  <c r="C300" i="8"/>
  <c r="C300" i="9"/>
  <c r="C300" i="10"/>
  <c r="C300" i="11"/>
  <c r="C300" i="12"/>
  <c r="C300" i="16"/>
  <c r="C300" i="32"/>
  <c r="C300" i="52"/>
  <c r="D398" i="9"/>
  <c r="D398" i="10"/>
  <c r="D398" i="11"/>
  <c r="D398" i="12"/>
  <c r="D398" i="16"/>
  <c r="D398" i="32"/>
  <c r="D398" i="52"/>
  <c r="Z299" i="7"/>
  <c r="AA299" i="16"/>
  <c r="Z299" i="32"/>
  <c r="Y397" i="32"/>
  <c r="Y397" i="16"/>
  <c r="Z397" i="10"/>
  <c r="Z398" i="10" s="1"/>
  <c r="Z397" i="9"/>
  <c r="Z398" i="9" s="1"/>
  <c r="Y298" i="10"/>
  <c r="Y249" i="14"/>
  <c r="Z298" i="12"/>
  <c r="Z299" i="12" s="1"/>
  <c r="AA298" i="52"/>
  <c r="AA299" i="52" s="1"/>
  <c r="Y298" i="9"/>
  <c r="Y249" i="4"/>
  <c r="Z298" i="8"/>
  <c r="Z299" i="8" s="1"/>
  <c r="Z249" i="3"/>
  <c r="Z250" i="3" s="1"/>
  <c r="AA104" i="32"/>
  <c r="G393" i="18"/>
  <c r="I394" i="18"/>
  <c r="G295" i="18"/>
  <c r="I296" i="18"/>
  <c r="D251" i="4" l="1"/>
  <c r="D251" i="14"/>
  <c r="D251" i="15"/>
  <c r="D251" i="3"/>
  <c r="D300" i="5"/>
  <c r="D300" i="6"/>
  <c r="D300" i="7"/>
  <c r="D300" i="8"/>
  <c r="D300" i="9"/>
  <c r="D300" i="10"/>
  <c r="D300" i="12"/>
  <c r="D300" i="11"/>
  <c r="D300" i="32"/>
  <c r="D300" i="16"/>
  <c r="D300" i="52"/>
  <c r="Z299" i="10"/>
  <c r="Z398" i="12"/>
  <c r="Z299" i="11"/>
  <c r="AA299" i="11"/>
  <c r="Z250" i="14"/>
  <c r="Z251" i="14" s="1"/>
  <c r="D399" i="9"/>
  <c r="D399" i="10"/>
  <c r="D399" i="11"/>
  <c r="D399" i="12"/>
  <c r="D399" i="16"/>
  <c r="D399" i="52"/>
  <c r="D399" i="32"/>
  <c r="K296" i="18"/>
  <c r="C252" i="4"/>
  <c r="C252" i="14"/>
  <c r="C252" i="15"/>
  <c r="C252" i="3"/>
  <c r="C301" i="5"/>
  <c r="C301" i="6"/>
  <c r="C301" i="8"/>
  <c r="C301" i="7"/>
  <c r="C301" i="9"/>
  <c r="C301" i="10"/>
  <c r="C301" i="11"/>
  <c r="C301" i="12"/>
  <c r="C301" i="16"/>
  <c r="C301" i="52"/>
  <c r="C301" i="32"/>
  <c r="Z299" i="9"/>
  <c r="Z299" i="5"/>
  <c r="AA250" i="14"/>
  <c r="Z251" i="4"/>
  <c r="Y398" i="32"/>
  <c r="Y299" i="8"/>
  <c r="Z398" i="32"/>
  <c r="AA250" i="15"/>
  <c r="B251" i="4"/>
  <c r="B251" i="14"/>
  <c r="B251" i="15"/>
  <c r="B251" i="3"/>
  <c r="Y251" i="3" s="1"/>
  <c r="B300" i="5"/>
  <c r="Y300" i="5" s="1"/>
  <c r="B300" i="6"/>
  <c r="Y300" i="6" s="1"/>
  <c r="B300" i="8"/>
  <c r="B300" i="7"/>
  <c r="AA300" i="7" s="1"/>
  <c r="B300" i="9"/>
  <c r="B300" i="10"/>
  <c r="B300" i="11"/>
  <c r="B300" i="12"/>
  <c r="Y300" i="12" s="1"/>
  <c r="B300" i="32"/>
  <c r="Y300" i="32" s="1"/>
  <c r="B300" i="16"/>
  <c r="Y300" i="16" s="1"/>
  <c r="B300" i="52"/>
  <c r="Z300" i="52" s="1"/>
  <c r="K394" i="18"/>
  <c r="C400" i="9"/>
  <c r="C400" i="10"/>
  <c r="C400" i="11"/>
  <c r="C400" i="12"/>
  <c r="C400" i="32"/>
  <c r="C400" i="16"/>
  <c r="C400" i="52"/>
  <c r="Y299" i="6"/>
  <c r="Z250" i="15"/>
  <c r="Z251" i="15" s="1"/>
  <c r="AA250" i="4"/>
  <c r="AA251" i="4" s="1"/>
  <c r="B399" i="9"/>
  <c r="Y399" i="9" s="1"/>
  <c r="B399" i="10"/>
  <c r="B399" i="11"/>
  <c r="Z399" i="11" s="1"/>
  <c r="B399" i="12"/>
  <c r="B399" i="32"/>
  <c r="B399" i="16"/>
  <c r="Z399" i="16" s="1"/>
  <c r="B399" i="52"/>
  <c r="Z399" i="52" s="1"/>
  <c r="AA299" i="10"/>
  <c r="AA300" i="10" s="1"/>
  <c r="Y398" i="11"/>
  <c r="Y299" i="16"/>
  <c r="Y250" i="3"/>
  <c r="AA105" i="32"/>
  <c r="G394" i="18"/>
  <c r="I395" i="18"/>
  <c r="I297" i="18"/>
  <c r="G296" i="18"/>
  <c r="Z251" i="3" l="1"/>
  <c r="AA300" i="16"/>
  <c r="Y399" i="32"/>
  <c r="AA300" i="6"/>
  <c r="AA301" i="6" s="1"/>
  <c r="B252" i="4"/>
  <c r="B252" i="14"/>
  <c r="Y252" i="14" s="1"/>
  <c r="B252" i="15"/>
  <c r="Y252" i="15" s="1"/>
  <c r="B252" i="3"/>
  <c r="B301" i="5"/>
  <c r="B301" i="6"/>
  <c r="B301" i="7"/>
  <c r="B301" i="8"/>
  <c r="B301" i="9"/>
  <c r="B301" i="10"/>
  <c r="Y301" i="10" s="1"/>
  <c r="B301" i="11"/>
  <c r="Y301" i="11" s="1"/>
  <c r="B301" i="12"/>
  <c r="B301" i="32"/>
  <c r="B301" i="16"/>
  <c r="B301" i="52"/>
  <c r="Y301" i="16" s="1"/>
  <c r="Y399" i="12"/>
  <c r="Z300" i="16"/>
  <c r="Z301" i="16" s="1"/>
  <c r="Y300" i="10"/>
  <c r="Y251" i="14"/>
  <c r="Z300" i="7"/>
  <c r="AA251" i="3"/>
  <c r="AA252" i="3" s="1"/>
  <c r="AA300" i="11"/>
  <c r="Y399" i="16"/>
  <c r="Y300" i="11"/>
  <c r="Y251" i="15"/>
  <c r="Z399" i="9"/>
  <c r="Z400" i="9" s="1"/>
  <c r="AA300" i="52"/>
  <c r="AA301" i="52" s="1"/>
  <c r="K297" i="18"/>
  <c r="C253" i="4"/>
  <c r="C253" i="14"/>
  <c r="C253" i="15"/>
  <c r="C253" i="3"/>
  <c r="C302" i="5"/>
  <c r="C302" i="6"/>
  <c r="C302" i="8"/>
  <c r="C302" i="7"/>
  <c r="C302" i="9"/>
  <c r="C302" i="10"/>
  <c r="C302" i="11"/>
  <c r="C302" i="12"/>
  <c r="C302" i="32"/>
  <c r="C302" i="16"/>
  <c r="C302" i="52"/>
  <c r="AA300" i="5"/>
  <c r="AA301" i="5" s="1"/>
  <c r="Y399" i="11"/>
  <c r="Z300" i="32"/>
  <c r="Z301" i="32" s="1"/>
  <c r="Y300" i="9"/>
  <c r="Y251" i="4"/>
  <c r="AA251" i="14"/>
  <c r="AA252" i="14" s="1"/>
  <c r="Z300" i="11"/>
  <c r="Z301" i="11" s="1"/>
  <c r="Z300" i="6"/>
  <c r="Z301" i="6" s="1"/>
  <c r="K395" i="18"/>
  <c r="C401" i="9"/>
  <c r="C401" i="10"/>
  <c r="C401" i="11"/>
  <c r="C401" i="12"/>
  <c r="C401" i="16"/>
  <c r="C401" i="32"/>
  <c r="C401" i="52"/>
  <c r="Y399" i="10"/>
  <c r="Z300" i="12"/>
  <c r="Z301" i="12" s="1"/>
  <c r="D400" i="9"/>
  <c r="D400" i="10"/>
  <c r="D400" i="11"/>
  <c r="D400" i="12"/>
  <c r="D400" i="16"/>
  <c r="D400" i="32"/>
  <c r="D400" i="52"/>
  <c r="Y300" i="7"/>
  <c r="AA251" i="15"/>
  <c r="Z300" i="5"/>
  <c r="Z301" i="5" s="1"/>
  <c r="Z399" i="12"/>
  <c r="Z400" i="12" s="1"/>
  <c r="Z399" i="10"/>
  <c r="Z400" i="10" s="1"/>
  <c r="B400" i="9"/>
  <c r="B400" i="10"/>
  <c r="B400" i="12"/>
  <c r="B400" i="11"/>
  <c r="B400" i="32"/>
  <c r="B400" i="16"/>
  <c r="B400" i="52"/>
  <c r="Z400" i="52" s="1"/>
  <c r="Y300" i="8"/>
  <c r="Z399" i="32"/>
  <c r="Z300" i="9"/>
  <c r="Z301" i="9" s="1"/>
  <c r="Z300" i="10"/>
  <c r="AA300" i="8"/>
  <c r="AA301" i="8" s="1"/>
  <c r="AA252" i="4"/>
  <c r="AA300" i="9"/>
  <c r="AA301" i="9" s="1"/>
  <c r="AA301" i="10"/>
  <c r="AA300" i="12"/>
  <c r="AA301" i="12" s="1"/>
  <c r="D252" i="4"/>
  <c r="D252" i="14"/>
  <c r="D252" i="15"/>
  <c r="D252" i="3"/>
  <c r="D301" i="5"/>
  <c r="D301" i="6"/>
  <c r="D301" i="8"/>
  <c r="D301" i="7"/>
  <c r="D301" i="9"/>
  <c r="D301" i="10"/>
  <c r="D301" i="11"/>
  <c r="D301" i="16"/>
  <c r="D301" i="12"/>
  <c r="D301" i="52"/>
  <c r="D301" i="32"/>
  <c r="Z300" i="8"/>
  <c r="Z301" i="8" s="1"/>
  <c r="AA107" i="32"/>
  <c r="I396" i="18"/>
  <c r="G395" i="18"/>
  <c r="I298" i="18"/>
  <c r="G297" i="18"/>
  <c r="K396" i="18" l="1"/>
  <c r="C402" i="9"/>
  <c r="C402" i="10"/>
  <c r="C402" i="11"/>
  <c r="C402" i="12"/>
  <c r="C402" i="16"/>
  <c r="C402" i="32"/>
  <c r="C402" i="52"/>
  <c r="Y400" i="16"/>
  <c r="Y301" i="9"/>
  <c r="Y252" i="4"/>
  <c r="Z252" i="4"/>
  <c r="K298" i="18"/>
  <c r="C254" i="4"/>
  <c r="C254" i="14"/>
  <c r="C254" i="15"/>
  <c r="C254" i="3"/>
  <c r="C303" i="5"/>
  <c r="C303" i="6"/>
  <c r="C303" i="7"/>
  <c r="C303" i="8"/>
  <c r="C303" i="9"/>
  <c r="C303" i="10"/>
  <c r="C303" i="12"/>
  <c r="C303" i="11"/>
  <c r="C303" i="32"/>
  <c r="C303" i="16"/>
  <c r="C303" i="52"/>
  <c r="Z301" i="10"/>
  <c r="Y400" i="32"/>
  <c r="AA252" i="15"/>
  <c r="Y301" i="8"/>
  <c r="Z301" i="52"/>
  <c r="Z302" i="52" s="1"/>
  <c r="B401" i="9"/>
  <c r="Y401" i="9" s="1"/>
  <c r="B401" i="10"/>
  <c r="B401" i="11"/>
  <c r="B401" i="16"/>
  <c r="B401" i="12"/>
  <c r="Y401" i="12" s="1"/>
  <c r="B401" i="32"/>
  <c r="Y401" i="32" s="1"/>
  <c r="B401" i="52"/>
  <c r="Z401" i="52" s="1"/>
  <c r="Z302" i="8"/>
  <c r="AA302" i="12"/>
  <c r="Y400" i="11"/>
  <c r="Z400" i="16"/>
  <c r="Z401" i="16" s="1"/>
  <c r="Y301" i="7"/>
  <c r="Z252" i="15"/>
  <c r="Z253" i="15" s="1"/>
  <c r="Z400" i="32"/>
  <c r="Z401" i="32" s="1"/>
  <c r="Y400" i="12"/>
  <c r="AA301" i="11"/>
  <c r="Y301" i="6"/>
  <c r="AA301" i="7"/>
  <c r="AA302" i="7" s="1"/>
  <c r="Y400" i="10"/>
  <c r="D401" i="9"/>
  <c r="D401" i="10"/>
  <c r="D401" i="11"/>
  <c r="D401" i="12"/>
  <c r="D401" i="32"/>
  <c r="D401" i="16"/>
  <c r="D401" i="52"/>
  <c r="D253" i="4"/>
  <c r="D253" i="14"/>
  <c r="D253" i="15"/>
  <c r="D302" i="5"/>
  <c r="D253" i="3"/>
  <c r="D302" i="6"/>
  <c r="D302" i="8"/>
  <c r="D302" i="7"/>
  <c r="D302" i="9"/>
  <c r="D302" i="10"/>
  <c r="D302" i="11"/>
  <c r="D302" i="12"/>
  <c r="D302" i="32"/>
  <c r="D302" i="52"/>
  <c r="D302" i="16"/>
  <c r="Y301" i="32"/>
  <c r="Y301" i="5"/>
  <c r="AA301" i="16"/>
  <c r="B253" i="4"/>
  <c r="Y253" i="4" s="1"/>
  <c r="B253" i="15"/>
  <c r="Y253" i="15" s="1"/>
  <c r="B253" i="14"/>
  <c r="Y253" i="14" s="1"/>
  <c r="B253" i="3"/>
  <c r="Y253" i="3" s="1"/>
  <c r="B302" i="5"/>
  <c r="Y302" i="5" s="1"/>
  <c r="B302" i="6"/>
  <c r="Y302" i="6" s="1"/>
  <c r="B302" i="8"/>
  <c r="AA302" i="8" s="1"/>
  <c r="B302" i="7"/>
  <c r="B302" i="9"/>
  <c r="Y302" i="9" s="1"/>
  <c r="B302" i="11"/>
  <c r="Y302" i="11" s="1"/>
  <c r="B302" i="10"/>
  <c r="Y302" i="10" s="1"/>
  <c r="B302" i="12"/>
  <c r="Y302" i="12" s="1"/>
  <c r="B302" i="16"/>
  <c r="Y302" i="16" s="1"/>
  <c r="B302" i="32"/>
  <c r="Y302" i="32" s="1"/>
  <c r="B302" i="52"/>
  <c r="AA302" i="52" s="1"/>
  <c r="Y400" i="9"/>
  <c r="Y401" i="11"/>
  <c r="Z252" i="14"/>
  <c r="Z253" i="14" s="1"/>
  <c r="Z301" i="7"/>
  <c r="Z302" i="7" s="1"/>
  <c r="Y301" i="12"/>
  <c r="Y252" i="3"/>
  <c r="Z252" i="3"/>
  <c r="Z253" i="3" s="1"/>
  <c r="Z400" i="11"/>
  <c r="Z401" i="11" s="1"/>
  <c r="AA108" i="32"/>
  <c r="G396" i="18"/>
  <c r="I397" i="18"/>
  <c r="G298" i="18"/>
  <c r="I299" i="18"/>
  <c r="Y401" i="16" l="1"/>
  <c r="AA253" i="14"/>
  <c r="K397" i="18"/>
  <c r="C403" i="9"/>
  <c r="C403" i="10"/>
  <c r="C403" i="11"/>
  <c r="C403" i="12"/>
  <c r="C403" i="16"/>
  <c r="C403" i="32"/>
  <c r="C403" i="52"/>
  <c r="AA303" i="7"/>
  <c r="Z302" i="32"/>
  <c r="AA253" i="15"/>
  <c r="AA302" i="11"/>
  <c r="K299" i="18"/>
  <c r="C255" i="4"/>
  <c r="C255" i="14"/>
  <c r="C255" i="15"/>
  <c r="C255" i="3"/>
  <c r="C304" i="5"/>
  <c r="C304" i="6"/>
  <c r="C304" i="8"/>
  <c r="C304" i="7"/>
  <c r="C304" i="9"/>
  <c r="C304" i="10"/>
  <c r="C304" i="11"/>
  <c r="C304" i="16"/>
  <c r="C304" i="12"/>
  <c r="C304" i="52"/>
  <c r="C304" i="32"/>
  <c r="AA302" i="9"/>
  <c r="Y302" i="7"/>
  <c r="AA302" i="10"/>
  <c r="Z302" i="12"/>
  <c r="Z303" i="12" s="1"/>
  <c r="Z302" i="10"/>
  <c r="Z401" i="12"/>
  <c r="D402" i="9"/>
  <c r="D402" i="10"/>
  <c r="D402" i="12"/>
  <c r="D402" i="11"/>
  <c r="D402" i="32"/>
  <c r="D402" i="16"/>
  <c r="D402" i="52"/>
  <c r="Z302" i="5"/>
  <c r="B254" i="4"/>
  <c r="Y254" i="4" s="1"/>
  <c r="B254" i="14"/>
  <c r="Y254" i="14" s="1"/>
  <c r="B254" i="15"/>
  <c r="Y254" i="15" s="1"/>
  <c r="B254" i="3"/>
  <c r="Y254" i="3" s="1"/>
  <c r="B303" i="5"/>
  <c r="Y303" i="5" s="1"/>
  <c r="B303" i="6"/>
  <c r="B303" i="7"/>
  <c r="B303" i="8"/>
  <c r="Y303" i="8" s="1"/>
  <c r="B303" i="9"/>
  <c r="Y303" i="9" s="1"/>
  <c r="B303" i="10"/>
  <c r="Y303" i="10" s="1"/>
  <c r="B303" i="11"/>
  <c r="Y303" i="11" s="1"/>
  <c r="B303" i="12"/>
  <c r="Y303" i="12" s="1"/>
  <c r="B303" i="16"/>
  <c r="Y303" i="16" s="1"/>
  <c r="B303" i="52"/>
  <c r="Y303" i="32" s="1"/>
  <c r="B303" i="32"/>
  <c r="Z303" i="7"/>
  <c r="Y302" i="8"/>
  <c r="AA302" i="16"/>
  <c r="Z302" i="9"/>
  <c r="Z303" i="9" s="1"/>
  <c r="Y401" i="10"/>
  <c r="Z401" i="9"/>
  <c r="Z402" i="9" s="1"/>
  <c r="AA253" i="4"/>
  <c r="AA254" i="4" s="1"/>
  <c r="D254" i="4"/>
  <c r="D254" i="14"/>
  <c r="D254" i="15"/>
  <c r="D254" i="3"/>
  <c r="D303" i="5"/>
  <c r="D303" i="6"/>
  <c r="D303" i="7"/>
  <c r="D303" i="8"/>
  <c r="D303" i="9"/>
  <c r="D303" i="10"/>
  <c r="D303" i="11"/>
  <c r="D303" i="12"/>
  <c r="D303" i="32"/>
  <c r="D303" i="16"/>
  <c r="D303" i="52"/>
  <c r="Z253" i="4"/>
  <c r="Z254" i="4" s="1"/>
  <c r="Z302" i="11"/>
  <c r="Z254" i="14"/>
  <c r="AA303" i="12"/>
  <c r="B402" i="9"/>
  <c r="Y402" i="9" s="1"/>
  <c r="B402" i="10"/>
  <c r="Y402" i="10" s="1"/>
  <c r="B402" i="11"/>
  <c r="Y402" i="11" s="1"/>
  <c r="B402" i="12"/>
  <c r="Y402" i="12" s="1"/>
  <c r="B402" i="32"/>
  <c r="B402" i="52"/>
  <c r="Z402" i="52" s="1"/>
  <c r="B402" i="16"/>
  <c r="Y402" i="16" s="1"/>
  <c r="Z303" i="8"/>
  <c r="Z303" i="52"/>
  <c r="Z401" i="10"/>
  <c r="Z402" i="10" s="1"/>
  <c r="Z302" i="6"/>
  <c r="Z303" i="6" s="1"/>
  <c r="AA253" i="3"/>
  <c r="AA254" i="3" s="1"/>
  <c r="AA302" i="5"/>
  <c r="AA302" i="6"/>
  <c r="AA303" i="6" s="1"/>
  <c r="Z302" i="16"/>
  <c r="AA109" i="32"/>
  <c r="G397" i="18"/>
  <c r="I398" i="18"/>
  <c r="G299" i="18"/>
  <c r="I300" i="18"/>
  <c r="Z254" i="15" l="1"/>
  <c r="AA303" i="10"/>
  <c r="Z402" i="11"/>
  <c r="D403" i="9"/>
  <c r="D403" i="10"/>
  <c r="D403" i="11"/>
  <c r="D403" i="16"/>
  <c r="D403" i="12"/>
  <c r="D403" i="52"/>
  <c r="D403" i="32"/>
  <c r="Z304" i="8"/>
  <c r="AA254" i="14"/>
  <c r="AA255" i="14" s="1"/>
  <c r="B255" i="4"/>
  <c r="B255" i="14"/>
  <c r="B255" i="15"/>
  <c r="B255" i="3"/>
  <c r="B304" i="5"/>
  <c r="Y304" i="5" s="1"/>
  <c r="B304" i="6"/>
  <c r="B304" i="8"/>
  <c r="B304" i="7"/>
  <c r="B304" i="9"/>
  <c r="Z304" i="9" s="1"/>
  <c r="B304" i="10"/>
  <c r="B304" i="11"/>
  <c r="B304" i="12"/>
  <c r="B304" i="16"/>
  <c r="Y304" i="16" s="1"/>
  <c r="B304" i="52"/>
  <c r="B304" i="32"/>
  <c r="AA303" i="5"/>
  <c r="Z303" i="11"/>
  <c r="AA303" i="16"/>
  <c r="AA303" i="9"/>
  <c r="AA304" i="9" s="1"/>
  <c r="D255" i="4"/>
  <c r="D255" i="15"/>
  <c r="D255" i="14"/>
  <c r="D255" i="3"/>
  <c r="D304" i="5"/>
  <c r="D304" i="8"/>
  <c r="D304" i="7"/>
  <c r="D304" i="6"/>
  <c r="D304" i="9"/>
  <c r="D304" i="11"/>
  <c r="D304" i="10"/>
  <c r="D304" i="12"/>
  <c r="D304" i="16"/>
  <c r="D304" i="32"/>
  <c r="D304" i="52"/>
  <c r="Z304" i="12"/>
  <c r="K398" i="18"/>
  <c r="C404" i="9"/>
  <c r="C404" i="10"/>
  <c r="C404" i="11"/>
  <c r="C404" i="12"/>
  <c r="C404" i="32"/>
  <c r="C404" i="16"/>
  <c r="C404" i="52"/>
  <c r="AA255" i="3"/>
  <c r="Y402" i="32"/>
  <c r="Z255" i="4"/>
  <c r="AA303" i="11"/>
  <c r="AA304" i="11" s="1"/>
  <c r="Z254" i="3"/>
  <c r="Z255" i="3" s="1"/>
  <c r="Z403" i="9"/>
  <c r="Z304" i="7"/>
  <c r="Z303" i="5"/>
  <c r="Y304" i="11"/>
  <c r="AA254" i="15"/>
  <c r="AA255" i="15" s="1"/>
  <c r="AA303" i="8"/>
  <c r="AA304" i="8" s="1"/>
  <c r="K300" i="18"/>
  <c r="C256" i="4"/>
  <c r="C256" i="14"/>
  <c r="C256" i="15"/>
  <c r="C305" i="5"/>
  <c r="C256" i="3"/>
  <c r="C305" i="6"/>
  <c r="C305" i="8"/>
  <c r="C305" i="7"/>
  <c r="C305" i="9"/>
  <c r="C305" i="10"/>
  <c r="C305" i="11"/>
  <c r="C305" i="12"/>
  <c r="C305" i="32"/>
  <c r="C305" i="16"/>
  <c r="C305" i="52"/>
  <c r="B403" i="9"/>
  <c r="B403" i="10"/>
  <c r="B403" i="11"/>
  <c r="B403" i="12"/>
  <c r="B403" i="32"/>
  <c r="B403" i="16"/>
  <c r="B403" i="52"/>
  <c r="Y403" i="10" s="1"/>
  <c r="Y303" i="7"/>
  <c r="Z402" i="32"/>
  <c r="Z402" i="12"/>
  <c r="Z403" i="12" s="1"/>
  <c r="Z402" i="16"/>
  <c r="AA303" i="52"/>
  <c r="AA304" i="52" s="1"/>
  <c r="AA304" i="6"/>
  <c r="Z304" i="6"/>
  <c r="Z403" i="10"/>
  <c r="Z303" i="16"/>
  <c r="Z304" i="52"/>
  <c r="AA255" i="4"/>
  <c r="Y303" i="6"/>
  <c r="Z303" i="10"/>
  <c r="Z304" i="10" s="1"/>
  <c r="Z303" i="32"/>
  <c r="Z304" i="32" s="1"/>
  <c r="AA110" i="32"/>
  <c r="I399" i="18"/>
  <c r="G398" i="18"/>
  <c r="G300" i="18"/>
  <c r="Y403" i="16" l="1"/>
  <c r="Z305" i="32"/>
  <c r="B404" i="9"/>
  <c r="B404" i="10"/>
  <c r="B404" i="11"/>
  <c r="B404" i="12"/>
  <c r="B404" i="16"/>
  <c r="B404" i="32"/>
  <c r="Y404" i="32" s="1"/>
  <c r="B404" i="52"/>
  <c r="Z304" i="16"/>
  <c r="Z305" i="16" s="1"/>
  <c r="Y304" i="6"/>
  <c r="D404" i="9"/>
  <c r="D404" i="10"/>
  <c r="D404" i="11"/>
  <c r="D404" i="12"/>
  <c r="D404" i="32"/>
  <c r="D404" i="16"/>
  <c r="D404" i="52"/>
  <c r="Y304" i="12"/>
  <c r="Y255" i="3"/>
  <c r="Y255" i="15"/>
  <c r="Z403" i="11"/>
  <c r="Z404" i="11" s="1"/>
  <c r="Z404" i="10"/>
  <c r="AA304" i="16"/>
  <c r="Y304" i="10"/>
  <c r="Y255" i="14"/>
  <c r="AA304" i="10"/>
  <c r="AA305" i="10" s="1"/>
  <c r="AA307" i="10" s="1"/>
  <c r="AA308" i="10" s="1"/>
  <c r="AA309" i="10" s="1"/>
  <c r="AA310" i="10" s="1"/>
  <c r="AA311" i="10" s="1"/>
  <c r="AA312" i="10" s="1"/>
  <c r="AA313" i="10" s="1"/>
  <c r="AA314" i="10" s="1"/>
  <c r="AA315" i="10" s="1"/>
  <c r="AA316" i="10" s="1"/>
  <c r="AA317" i="10" s="1"/>
  <c r="AA318" i="10" s="1"/>
  <c r="AA319" i="10" s="1"/>
  <c r="AA320" i="10" s="1"/>
  <c r="AA321" i="10" s="1"/>
  <c r="AA322" i="10" s="1"/>
  <c r="AA323" i="10" s="1"/>
  <c r="AA324" i="10" s="1"/>
  <c r="AA325" i="10" s="1"/>
  <c r="AA326" i="10" s="1"/>
  <c r="AA327" i="10" s="1"/>
  <c r="AA328" i="10" s="1"/>
  <c r="AA329" i="10" s="1"/>
  <c r="AA330" i="10" s="1"/>
  <c r="AA331" i="10" s="1"/>
  <c r="AA332" i="10" s="1"/>
  <c r="AA333" i="10" s="1"/>
  <c r="AA334" i="10" s="1"/>
  <c r="AA335" i="10" s="1"/>
  <c r="AA336" i="10" s="1"/>
  <c r="AA337" i="10" s="1"/>
  <c r="AA338" i="10" s="1"/>
  <c r="AA339" i="10" s="1"/>
  <c r="AA340" i="10" s="1"/>
  <c r="AA341" i="10" s="1"/>
  <c r="AA342" i="10" s="1"/>
  <c r="AA343" i="10" s="1"/>
  <c r="AA344" i="10" s="1"/>
  <c r="AA345" i="10" s="1"/>
  <c r="AA346" i="10" s="1"/>
  <c r="AA347" i="10" s="1"/>
  <c r="AA348" i="10" s="1"/>
  <c r="AA349" i="10" s="1"/>
  <c r="AA350" i="10" s="1"/>
  <c r="AA351" i="10" s="1"/>
  <c r="AA352" i="10" s="1"/>
  <c r="AA353" i="10" s="1"/>
  <c r="AA354" i="10" s="1"/>
  <c r="AA355" i="10" s="1"/>
  <c r="AA356" i="10" s="1"/>
  <c r="AA357" i="10" s="1"/>
  <c r="AA358" i="10" s="1"/>
  <c r="AA359" i="10" s="1"/>
  <c r="AA360" i="10" s="1"/>
  <c r="AA361" i="10" s="1"/>
  <c r="AA362" i="10" s="1"/>
  <c r="AA363" i="10" s="1"/>
  <c r="AA364" i="10" s="1"/>
  <c r="AA365" i="10" s="1"/>
  <c r="AA366" i="10" s="1"/>
  <c r="AA367" i="10" s="1"/>
  <c r="AA368" i="10" s="1"/>
  <c r="AA369" i="10" s="1"/>
  <c r="AA370" i="10" s="1"/>
  <c r="AA371" i="10" s="1"/>
  <c r="AA372" i="10" s="1"/>
  <c r="AA373" i="10" s="1"/>
  <c r="AA374" i="10" s="1"/>
  <c r="AA375" i="10" s="1"/>
  <c r="AA376" i="10" s="1"/>
  <c r="AA377" i="10" s="1"/>
  <c r="AA378" i="10" s="1"/>
  <c r="AA379" i="10" s="1"/>
  <c r="AA380" i="10" s="1"/>
  <c r="AA381" i="10" s="1"/>
  <c r="AA382" i="10" s="1"/>
  <c r="AA383" i="10" s="1"/>
  <c r="AA384" i="10" s="1"/>
  <c r="AA385" i="10" s="1"/>
  <c r="AA386" i="10" s="1"/>
  <c r="AA387" i="10" s="1"/>
  <c r="AA388" i="10" s="1"/>
  <c r="AA389" i="10" s="1"/>
  <c r="AA390" i="10" s="1"/>
  <c r="AA391" i="10" s="1"/>
  <c r="AA392" i="10" s="1"/>
  <c r="AA393" i="10" s="1"/>
  <c r="AA394" i="10" s="1"/>
  <c r="AA395" i="10" s="1"/>
  <c r="AA396" i="10" s="1"/>
  <c r="AA397" i="10" s="1"/>
  <c r="AA398" i="10" s="1"/>
  <c r="AA399" i="10" s="1"/>
  <c r="AA400" i="10" s="1"/>
  <c r="AA401" i="10" s="1"/>
  <c r="AA402" i="10" s="1"/>
  <c r="AA403" i="10" s="1"/>
  <c r="AA404" i="10" s="1"/>
  <c r="K399" i="18"/>
  <c r="C405" i="9"/>
  <c r="C405" i="10"/>
  <c r="C405" i="12"/>
  <c r="C405" i="11"/>
  <c r="C405" i="32"/>
  <c r="C405" i="16"/>
  <c r="C405" i="52"/>
  <c r="AA305" i="6"/>
  <c r="Y403" i="32"/>
  <c r="Y403" i="12"/>
  <c r="Z304" i="5"/>
  <c r="Z305" i="5" s="1"/>
  <c r="Z403" i="16"/>
  <c r="Z404" i="16" s="1"/>
  <c r="Y403" i="11"/>
  <c r="Z305" i="7"/>
  <c r="Z304" i="11"/>
  <c r="Y304" i="9"/>
  <c r="Y255" i="4"/>
  <c r="AA304" i="12"/>
  <c r="Z305" i="6"/>
  <c r="AA256" i="4"/>
  <c r="AA304" i="5"/>
  <c r="AA305" i="5" s="1"/>
  <c r="Y304" i="7"/>
  <c r="Z255" i="14"/>
  <c r="Z255" i="15"/>
  <c r="Z404" i="12"/>
  <c r="Z404" i="9"/>
  <c r="B256" i="4"/>
  <c r="B256" i="14"/>
  <c r="Y256" i="14" s="1"/>
  <c r="B256" i="15"/>
  <c r="Y256" i="15" s="1"/>
  <c r="B256" i="3"/>
  <c r="Y256" i="3" s="1"/>
  <c r="B305" i="5"/>
  <c r="B305" i="6"/>
  <c r="B305" i="8"/>
  <c r="Z305" i="8" s="1"/>
  <c r="B305" i="7"/>
  <c r="B305" i="9"/>
  <c r="Z305" i="9" s="1"/>
  <c r="B305" i="10"/>
  <c r="Y305" i="10" s="1"/>
  <c r="B305" i="11"/>
  <c r="Y305" i="11" s="1"/>
  <c r="B305" i="12"/>
  <c r="Y305" i="12" s="1"/>
  <c r="B305" i="32"/>
  <c r="B305" i="16"/>
  <c r="B305" i="52"/>
  <c r="Z305" i="52" s="1"/>
  <c r="Z403" i="32"/>
  <c r="Y403" i="9"/>
  <c r="D256" i="4"/>
  <c r="D256" i="14"/>
  <c r="D256" i="15"/>
  <c r="D256" i="3"/>
  <c r="D305" i="5"/>
  <c r="D305" i="6"/>
  <c r="D305" i="7"/>
  <c r="D305" i="8"/>
  <c r="D305" i="9"/>
  <c r="D305" i="10"/>
  <c r="D305" i="11"/>
  <c r="D305" i="12"/>
  <c r="D305" i="16"/>
  <c r="D305" i="32"/>
  <c r="D305" i="52"/>
  <c r="Y304" i="32"/>
  <c r="Y304" i="8"/>
  <c r="AA304" i="7"/>
  <c r="AA305" i="7" s="1"/>
  <c r="Z403" i="52"/>
  <c r="Z404" i="52" s="1"/>
  <c r="AA111" i="32"/>
  <c r="G399" i="18"/>
  <c r="I400" i="18"/>
  <c r="Y305" i="16" l="1"/>
  <c r="Y305" i="6"/>
  <c r="Z256" i="15"/>
  <c r="Z305" i="10"/>
  <c r="AA305" i="52"/>
  <c r="AA307" i="52" s="1"/>
  <c r="AA308" i="52" s="1"/>
  <c r="AA309" i="52" s="1"/>
  <c r="AA310" i="52" s="1"/>
  <c r="AA311" i="52" s="1"/>
  <c r="AA312" i="52" s="1"/>
  <c r="AA313" i="52" s="1"/>
  <c r="AA314" i="52" s="1"/>
  <c r="AA315" i="52" s="1"/>
  <c r="AA316" i="52" s="1"/>
  <c r="AA317" i="52" s="1"/>
  <c r="AA318" i="52" s="1"/>
  <c r="AA319" i="52" s="1"/>
  <c r="AA320" i="52" s="1"/>
  <c r="AA321" i="52" s="1"/>
  <c r="AA322" i="52" s="1"/>
  <c r="AA323" i="52" s="1"/>
  <c r="AA324" i="52" s="1"/>
  <c r="AA325" i="52" s="1"/>
  <c r="AA326" i="52" s="1"/>
  <c r="AA327" i="52" s="1"/>
  <c r="AA328" i="52" s="1"/>
  <c r="AA329" i="52" s="1"/>
  <c r="AA330" i="52" s="1"/>
  <c r="AA331" i="52" s="1"/>
  <c r="AA332" i="52" s="1"/>
  <c r="AA333" i="52" s="1"/>
  <c r="AA334" i="52" s="1"/>
  <c r="AA335" i="52" s="1"/>
  <c r="AA336" i="52" s="1"/>
  <c r="AA337" i="52" s="1"/>
  <c r="AA338" i="52" s="1"/>
  <c r="AA339" i="52" s="1"/>
  <c r="AA340" i="52" s="1"/>
  <c r="AA341" i="52" s="1"/>
  <c r="AA342" i="52" s="1"/>
  <c r="AA343" i="52" s="1"/>
  <c r="AA344" i="52" s="1"/>
  <c r="AA345" i="52" s="1"/>
  <c r="AA346" i="52" s="1"/>
  <c r="AA347" i="52" s="1"/>
  <c r="AA348" i="52" s="1"/>
  <c r="AA349" i="52" s="1"/>
  <c r="AA350" i="52" s="1"/>
  <c r="AA351" i="52" s="1"/>
  <c r="AA352" i="52" s="1"/>
  <c r="AA353" i="52" s="1"/>
  <c r="AA354" i="52" s="1"/>
  <c r="AA355" i="52" s="1"/>
  <c r="AA356" i="52" s="1"/>
  <c r="AA357" i="52" s="1"/>
  <c r="AA358" i="52" s="1"/>
  <c r="AA359" i="52" s="1"/>
  <c r="AA360" i="52" s="1"/>
  <c r="AA361" i="52" s="1"/>
  <c r="AA362" i="52" s="1"/>
  <c r="AA363" i="52" s="1"/>
  <c r="AA364" i="52" s="1"/>
  <c r="AA365" i="52" s="1"/>
  <c r="AA366" i="52" s="1"/>
  <c r="AA367" i="52" s="1"/>
  <c r="AA368" i="52" s="1"/>
  <c r="AA369" i="52" s="1"/>
  <c r="AA370" i="52" s="1"/>
  <c r="AA371" i="52" s="1"/>
  <c r="AA372" i="52" s="1"/>
  <c r="AA373" i="52" s="1"/>
  <c r="AA374" i="52" s="1"/>
  <c r="AA375" i="52" s="1"/>
  <c r="AA376" i="52" s="1"/>
  <c r="AA377" i="52" s="1"/>
  <c r="AA378" i="52" s="1"/>
  <c r="AA379" i="52" s="1"/>
  <c r="AA380" i="52" s="1"/>
  <c r="AA381" i="52" s="1"/>
  <c r="AA382" i="52" s="1"/>
  <c r="AA383" i="52" s="1"/>
  <c r="AA384" i="52" s="1"/>
  <c r="AA385" i="52" s="1"/>
  <c r="AA386" i="52" s="1"/>
  <c r="AA387" i="52" s="1"/>
  <c r="AA388" i="52" s="1"/>
  <c r="AA389" i="52" s="1"/>
  <c r="AA390" i="52" s="1"/>
  <c r="AA391" i="52" s="1"/>
  <c r="AA392" i="52" s="1"/>
  <c r="AA393" i="52" s="1"/>
  <c r="AA394" i="52" s="1"/>
  <c r="AA395" i="52" s="1"/>
  <c r="AA396" i="52" s="1"/>
  <c r="AA397" i="52" s="1"/>
  <c r="AA398" i="52" s="1"/>
  <c r="AA399" i="52" s="1"/>
  <c r="AA400" i="52" s="1"/>
  <c r="AA401" i="52" s="1"/>
  <c r="AA402" i="52" s="1"/>
  <c r="AA403" i="52" s="1"/>
  <c r="AA404" i="52" s="1"/>
  <c r="AA405" i="52" s="1"/>
  <c r="Y305" i="32"/>
  <c r="Y305" i="5"/>
  <c r="Z256" i="14"/>
  <c r="Z305" i="11"/>
  <c r="AA256" i="3"/>
  <c r="Y305" i="9"/>
  <c r="Y404" i="9"/>
  <c r="AA405" i="10"/>
  <c r="AA256" i="14"/>
  <c r="K400" i="18"/>
  <c r="C406" i="9"/>
  <c r="C406" i="10"/>
  <c r="C406" i="11"/>
  <c r="C406" i="16"/>
  <c r="C406" i="12"/>
  <c r="C406" i="52"/>
  <c r="E406" i="52" s="1"/>
  <c r="W406" i="52" s="1"/>
  <c r="X406" i="52" s="1"/>
  <c r="C406" i="32"/>
  <c r="B405" i="9"/>
  <c r="Z405" i="9" s="1"/>
  <c r="B405" i="10"/>
  <c r="B405" i="11"/>
  <c r="B405" i="12"/>
  <c r="B405" i="16"/>
  <c r="Z405" i="16" s="1"/>
  <c r="B405" i="32"/>
  <c r="B405" i="52"/>
  <c r="Z405" i="52" s="1"/>
  <c r="Y256" i="4"/>
  <c r="Z404" i="32"/>
  <c r="E304" i="52"/>
  <c r="W304" i="52" s="1"/>
  <c r="X304" i="52" s="1"/>
  <c r="AA305" i="9"/>
  <c r="AA307" i="9" s="1"/>
  <c r="AA308" i="9" s="1"/>
  <c r="AA309" i="9" s="1"/>
  <c r="AA310" i="9" s="1"/>
  <c r="AA311" i="9" s="1"/>
  <c r="AA312" i="9" s="1"/>
  <c r="AA313" i="9" s="1"/>
  <c r="AA314" i="9" s="1"/>
  <c r="AA315" i="9" s="1"/>
  <c r="AA316" i="9" s="1"/>
  <c r="AA317" i="9" s="1"/>
  <c r="AA318" i="9" s="1"/>
  <c r="AA319" i="9" s="1"/>
  <c r="AA320" i="9" s="1"/>
  <c r="AA321" i="9" s="1"/>
  <c r="AA322" i="9" s="1"/>
  <c r="AA323" i="9" s="1"/>
  <c r="AA324" i="9" s="1"/>
  <c r="AA325" i="9" s="1"/>
  <c r="AA326" i="9" s="1"/>
  <c r="AA327" i="9" s="1"/>
  <c r="AA328" i="9" s="1"/>
  <c r="AA329" i="9" s="1"/>
  <c r="AA330" i="9" s="1"/>
  <c r="AA331" i="9" s="1"/>
  <c r="AA332" i="9" s="1"/>
  <c r="AA333" i="9" s="1"/>
  <c r="AA334" i="9" s="1"/>
  <c r="AA335" i="9" s="1"/>
  <c r="AA336" i="9" s="1"/>
  <c r="AA337" i="9" s="1"/>
  <c r="AA338" i="9" s="1"/>
  <c r="AA339" i="9" s="1"/>
  <c r="AA340" i="9" s="1"/>
  <c r="AA341" i="9" s="1"/>
  <c r="AA342" i="9" s="1"/>
  <c r="AA343" i="9" s="1"/>
  <c r="AA344" i="9" s="1"/>
  <c r="AA345" i="9" s="1"/>
  <c r="AA346" i="9" s="1"/>
  <c r="AA347" i="9" s="1"/>
  <c r="AA348" i="9" s="1"/>
  <c r="AA349" i="9" s="1"/>
  <c r="AA350" i="9" s="1"/>
  <c r="AA351" i="9" s="1"/>
  <c r="AA352" i="9" s="1"/>
  <c r="AA353" i="9" s="1"/>
  <c r="AA354" i="9" s="1"/>
  <c r="AA355" i="9" s="1"/>
  <c r="AA356" i="9" s="1"/>
  <c r="AA357" i="9" s="1"/>
  <c r="AA358" i="9" s="1"/>
  <c r="AA359" i="9" s="1"/>
  <c r="AA360" i="9" s="1"/>
  <c r="AA361" i="9" s="1"/>
  <c r="AA362" i="9" s="1"/>
  <c r="AA363" i="9" s="1"/>
  <c r="AA364" i="9" s="1"/>
  <c r="AA365" i="9" s="1"/>
  <c r="AA366" i="9" s="1"/>
  <c r="AA367" i="9" s="1"/>
  <c r="AA368" i="9" s="1"/>
  <c r="AA369" i="9" s="1"/>
  <c r="AA370" i="9" s="1"/>
  <c r="AA371" i="9" s="1"/>
  <c r="AA372" i="9" s="1"/>
  <c r="AA373" i="9" s="1"/>
  <c r="AA374" i="9" s="1"/>
  <c r="AA375" i="9" s="1"/>
  <c r="AA376" i="9" s="1"/>
  <c r="AA377" i="9" s="1"/>
  <c r="AA378" i="9" s="1"/>
  <c r="AA379" i="9" s="1"/>
  <c r="AA380" i="9" s="1"/>
  <c r="AA381" i="9" s="1"/>
  <c r="AA382" i="9" s="1"/>
  <c r="AA383" i="9" s="1"/>
  <c r="AA384" i="9" s="1"/>
  <c r="AA385" i="9" s="1"/>
  <c r="AA386" i="9" s="1"/>
  <c r="AA387" i="9" s="1"/>
  <c r="AA388" i="9" s="1"/>
  <c r="AA389" i="9" s="1"/>
  <c r="AA390" i="9" s="1"/>
  <c r="AA391" i="9" s="1"/>
  <c r="AA392" i="9" s="1"/>
  <c r="AA393" i="9" s="1"/>
  <c r="AA394" i="9" s="1"/>
  <c r="AA395" i="9" s="1"/>
  <c r="AA396" i="9" s="1"/>
  <c r="AA397" i="9" s="1"/>
  <c r="AA398" i="9" s="1"/>
  <c r="AA399" i="9" s="1"/>
  <c r="AA400" i="9" s="1"/>
  <c r="AA401" i="9" s="1"/>
  <c r="AA402" i="9" s="1"/>
  <c r="AA403" i="9" s="1"/>
  <c r="AA404" i="9" s="1"/>
  <c r="AA405" i="9" s="1"/>
  <c r="Z256" i="4"/>
  <c r="Y404" i="16"/>
  <c r="Y305" i="7"/>
  <c r="AA305" i="12"/>
  <c r="AA307" i="12" s="1"/>
  <c r="AA308" i="12" s="1"/>
  <c r="AA309" i="12" s="1"/>
  <c r="AA310" i="12" s="1"/>
  <c r="AA311" i="12" s="1"/>
  <c r="AA312" i="12" s="1"/>
  <c r="AA313" i="12" s="1"/>
  <c r="AA314" i="12" s="1"/>
  <c r="AA315" i="12" s="1"/>
  <c r="AA316" i="12" s="1"/>
  <c r="AA317" i="12" s="1"/>
  <c r="AA318" i="12" s="1"/>
  <c r="AA319" i="12" s="1"/>
  <c r="AA320" i="12" s="1"/>
  <c r="AA321" i="12" s="1"/>
  <c r="AA322" i="12" s="1"/>
  <c r="AA323" i="12" s="1"/>
  <c r="AA324" i="12" s="1"/>
  <c r="AA325" i="12" s="1"/>
  <c r="AA326" i="12" s="1"/>
  <c r="AA327" i="12" s="1"/>
  <c r="AA328" i="12" s="1"/>
  <c r="AA329" i="12" s="1"/>
  <c r="AA330" i="12" s="1"/>
  <c r="AA331" i="12" s="1"/>
  <c r="AA332" i="12" s="1"/>
  <c r="AA333" i="12" s="1"/>
  <c r="AA334" i="12" s="1"/>
  <c r="AA335" i="12" s="1"/>
  <c r="AA336" i="12" s="1"/>
  <c r="AA337" i="12" s="1"/>
  <c r="AA338" i="12" s="1"/>
  <c r="AA339" i="12" s="1"/>
  <c r="AA340" i="12" s="1"/>
  <c r="AA341" i="12" s="1"/>
  <c r="AA342" i="12" s="1"/>
  <c r="AA343" i="12" s="1"/>
  <c r="AA344" i="12" s="1"/>
  <c r="AA345" i="12" s="1"/>
  <c r="AA346" i="12" s="1"/>
  <c r="AA347" i="12" s="1"/>
  <c r="AA348" i="12" s="1"/>
  <c r="AA349" i="12" s="1"/>
  <c r="AA350" i="12" s="1"/>
  <c r="AA351" i="12" s="1"/>
  <c r="AA352" i="12" s="1"/>
  <c r="AA353" i="12" s="1"/>
  <c r="AA354" i="12" s="1"/>
  <c r="AA355" i="12" s="1"/>
  <c r="AA356" i="12" s="1"/>
  <c r="AA357" i="12" s="1"/>
  <c r="AA358" i="12" s="1"/>
  <c r="AA359" i="12" s="1"/>
  <c r="AA360" i="12" s="1"/>
  <c r="AA361" i="12" s="1"/>
  <c r="AA362" i="12" s="1"/>
  <c r="AA363" i="12" s="1"/>
  <c r="AA364" i="12" s="1"/>
  <c r="AA365" i="12" s="1"/>
  <c r="AA366" i="12" s="1"/>
  <c r="AA367" i="12" s="1"/>
  <c r="AA368" i="12" s="1"/>
  <c r="AA369" i="12" s="1"/>
  <c r="AA370" i="12" s="1"/>
  <c r="AA371" i="12" s="1"/>
  <c r="AA372" i="12" s="1"/>
  <c r="AA373" i="12" s="1"/>
  <c r="AA374" i="12" s="1"/>
  <c r="AA375" i="12" s="1"/>
  <c r="AA376" i="12" s="1"/>
  <c r="AA377" i="12" s="1"/>
  <c r="AA378" i="12" s="1"/>
  <c r="AA379" i="12" s="1"/>
  <c r="AA380" i="12" s="1"/>
  <c r="AA381" i="12" s="1"/>
  <c r="AA382" i="12" s="1"/>
  <c r="AA383" i="12" s="1"/>
  <c r="AA384" i="12" s="1"/>
  <c r="AA385" i="12" s="1"/>
  <c r="AA386" i="12" s="1"/>
  <c r="AA387" i="12" s="1"/>
  <c r="AA388" i="12" s="1"/>
  <c r="AA389" i="12" s="1"/>
  <c r="AA390" i="12" s="1"/>
  <c r="AA391" i="12" s="1"/>
  <c r="AA392" i="12" s="1"/>
  <c r="AA393" i="12" s="1"/>
  <c r="AA394" i="12" s="1"/>
  <c r="AA395" i="12" s="1"/>
  <c r="AA396" i="12" s="1"/>
  <c r="AA397" i="12" s="1"/>
  <c r="AA398" i="12" s="1"/>
  <c r="AA399" i="12" s="1"/>
  <c r="AA400" i="12" s="1"/>
  <c r="AA401" i="12" s="1"/>
  <c r="AA402" i="12" s="1"/>
  <c r="AA403" i="12" s="1"/>
  <c r="AA404" i="12" s="1"/>
  <c r="AA405" i="12" s="1"/>
  <c r="AA305" i="16"/>
  <c r="AA307" i="16" s="1"/>
  <c r="AA308" i="16" s="1"/>
  <c r="AA309" i="16" s="1"/>
  <c r="AA310" i="16" s="1"/>
  <c r="AA311" i="16" s="1"/>
  <c r="AA312" i="16" s="1"/>
  <c r="AA313" i="16" s="1"/>
  <c r="AA314" i="16" s="1"/>
  <c r="AA315" i="16" s="1"/>
  <c r="AA316" i="16" s="1"/>
  <c r="AA317" i="16" s="1"/>
  <c r="AA318" i="16" s="1"/>
  <c r="AA319" i="16" s="1"/>
  <c r="AA320" i="16" s="1"/>
  <c r="AA321" i="16" s="1"/>
  <c r="AA322" i="16" s="1"/>
  <c r="AA323" i="16" s="1"/>
  <c r="AA324" i="16" s="1"/>
  <c r="AA325" i="16" s="1"/>
  <c r="AA326" i="16" s="1"/>
  <c r="AA327" i="16" s="1"/>
  <c r="AA328" i="16" s="1"/>
  <c r="AA329" i="16" s="1"/>
  <c r="AA330" i="16" s="1"/>
  <c r="AA331" i="16" s="1"/>
  <c r="AA332" i="16" s="1"/>
  <c r="AA333" i="16" s="1"/>
  <c r="AA334" i="16" s="1"/>
  <c r="AA335" i="16" s="1"/>
  <c r="AA336" i="16" s="1"/>
  <c r="AA337" i="16" s="1"/>
  <c r="AA338" i="16" s="1"/>
  <c r="AA339" i="16" s="1"/>
  <c r="AA340" i="16" s="1"/>
  <c r="AA341" i="16" s="1"/>
  <c r="AA342" i="16" s="1"/>
  <c r="AA343" i="16" s="1"/>
  <c r="AA344" i="16" s="1"/>
  <c r="AA345" i="16" s="1"/>
  <c r="AA346" i="16" s="1"/>
  <c r="AA347" i="16" s="1"/>
  <c r="AA348" i="16" s="1"/>
  <c r="AA349" i="16" s="1"/>
  <c r="AA350" i="16" s="1"/>
  <c r="AA351" i="16" s="1"/>
  <c r="AA352" i="16" s="1"/>
  <c r="AA353" i="16" s="1"/>
  <c r="AA354" i="16" s="1"/>
  <c r="AA355" i="16" s="1"/>
  <c r="AA356" i="16" s="1"/>
  <c r="AA357" i="16" s="1"/>
  <c r="AA358" i="16" s="1"/>
  <c r="AA359" i="16" s="1"/>
  <c r="AA360" i="16" s="1"/>
  <c r="AA361" i="16" s="1"/>
  <c r="AA362" i="16" s="1"/>
  <c r="AA363" i="16" s="1"/>
  <c r="AA364" i="16" s="1"/>
  <c r="AA365" i="16" s="1"/>
  <c r="AA366" i="16" s="1"/>
  <c r="AA367" i="16" s="1"/>
  <c r="AA368" i="16" s="1"/>
  <c r="AA369" i="16" s="1"/>
  <c r="AA370" i="16" s="1"/>
  <c r="AA371" i="16" s="1"/>
  <c r="AA372" i="16" s="1"/>
  <c r="AA373" i="16" s="1"/>
  <c r="AA374" i="16" s="1"/>
  <c r="AA375" i="16" s="1"/>
  <c r="AA376" i="16" s="1"/>
  <c r="AA377" i="16" s="1"/>
  <c r="AA378" i="16" s="1"/>
  <c r="AA379" i="16" s="1"/>
  <c r="AA380" i="16" s="1"/>
  <c r="AA381" i="16" s="1"/>
  <c r="AA382" i="16" s="1"/>
  <c r="AA383" i="16" s="1"/>
  <c r="AA384" i="16" s="1"/>
  <c r="AA385" i="16" s="1"/>
  <c r="AA386" i="16" s="1"/>
  <c r="AA387" i="16" s="1"/>
  <c r="AA388" i="16" s="1"/>
  <c r="AA389" i="16" s="1"/>
  <c r="AA390" i="16" s="1"/>
  <c r="AA391" i="16" s="1"/>
  <c r="AA392" i="16" s="1"/>
  <c r="AA393" i="16" s="1"/>
  <c r="AA394" i="16" s="1"/>
  <c r="AA395" i="16" s="1"/>
  <c r="AA396" i="16" s="1"/>
  <c r="AA397" i="16" s="1"/>
  <c r="AA398" i="16" s="1"/>
  <c r="AA399" i="16" s="1"/>
  <c r="AA400" i="16" s="1"/>
  <c r="AA401" i="16" s="1"/>
  <c r="AA402" i="16" s="1"/>
  <c r="AA403" i="16" s="1"/>
  <c r="AA404" i="16" s="1"/>
  <c r="AA405" i="16" s="1"/>
  <c r="Z305" i="12"/>
  <c r="AA305" i="11"/>
  <c r="AA307" i="11" s="1"/>
  <c r="AA308" i="11" s="1"/>
  <c r="AA309" i="11" s="1"/>
  <c r="AA310" i="11" s="1"/>
  <c r="AA311" i="11" s="1"/>
  <c r="AA312" i="11" s="1"/>
  <c r="AA313" i="11" s="1"/>
  <c r="AA314" i="11" s="1"/>
  <c r="AA315" i="11" s="1"/>
  <c r="AA316" i="11" s="1"/>
  <c r="AA317" i="11" s="1"/>
  <c r="AA318" i="11" s="1"/>
  <c r="AA319" i="11" s="1"/>
  <c r="AA320" i="11" s="1"/>
  <c r="AA321" i="11" s="1"/>
  <c r="AA322" i="11" s="1"/>
  <c r="AA323" i="11" s="1"/>
  <c r="AA324" i="11" s="1"/>
  <c r="AA325" i="11" s="1"/>
  <c r="AA326" i="11" s="1"/>
  <c r="AA327" i="11" s="1"/>
  <c r="AA328" i="11" s="1"/>
  <c r="AA329" i="11" s="1"/>
  <c r="AA330" i="11" s="1"/>
  <c r="AA331" i="11" s="1"/>
  <c r="AA332" i="11" s="1"/>
  <c r="AA333" i="11" s="1"/>
  <c r="AA334" i="11" s="1"/>
  <c r="AA335" i="11" s="1"/>
  <c r="AA336" i="11" s="1"/>
  <c r="AA337" i="11" s="1"/>
  <c r="AA338" i="11" s="1"/>
  <c r="AA339" i="11" s="1"/>
  <c r="AA340" i="11" s="1"/>
  <c r="AA341" i="11" s="1"/>
  <c r="AA342" i="11" s="1"/>
  <c r="AA343" i="11" s="1"/>
  <c r="AA344" i="11" s="1"/>
  <c r="AA345" i="11" s="1"/>
  <c r="AA346" i="11" s="1"/>
  <c r="AA347" i="11" s="1"/>
  <c r="AA348" i="11" s="1"/>
  <c r="AA349" i="11" s="1"/>
  <c r="AA350" i="11" s="1"/>
  <c r="AA351" i="11" s="1"/>
  <c r="AA352" i="11" s="1"/>
  <c r="AA353" i="11" s="1"/>
  <c r="AA354" i="11" s="1"/>
  <c r="AA355" i="11" s="1"/>
  <c r="AA356" i="11" s="1"/>
  <c r="AA357" i="11" s="1"/>
  <c r="AA358" i="11" s="1"/>
  <c r="AA359" i="11" s="1"/>
  <c r="AA360" i="11" s="1"/>
  <c r="AA361" i="11" s="1"/>
  <c r="AA362" i="11" s="1"/>
  <c r="AA363" i="11" s="1"/>
  <c r="AA364" i="11" s="1"/>
  <c r="AA365" i="11" s="1"/>
  <c r="AA366" i="11" s="1"/>
  <c r="AA367" i="11" s="1"/>
  <c r="AA368" i="11" s="1"/>
  <c r="AA369" i="11" s="1"/>
  <c r="AA370" i="11" s="1"/>
  <c r="AA371" i="11" s="1"/>
  <c r="AA372" i="11" s="1"/>
  <c r="AA373" i="11" s="1"/>
  <c r="AA374" i="11" s="1"/>
  <c r="AA375" i="11" s="1"/>
  <c r="AA376" i="11" s="1"/>
  <c r="AA377" i="11" s="1"/>
  <c r="AA378" i="11" s="1"/>
  <c r="AA379" i="11" s="1"/>
  <c r="AA380" i="11" s="1"/>
  <c r="AA381" i="11" s="1"/>
  <c r="AA382" i="11" s="1"/>
  <c r="AA383" i="11" s="1"/>
  <c r="AA384" i="11" s="1"/>
  <c r="AA385" i="11" s="1"/>
  <c r="AA386" i="11" s="1"/>
  <c r="AA387" i="11" s="1"/>
  <c r="AA388" i="11" s="1"/>
  <c r="AA389" i="11" s="1"/>
  <c r="AA390" i="11" s="1"/>
  <c r="AA391" i="11" s="1"/>
  <c r="AA392" i="11" s="1"/>
  <c r="AA393" i="11" s="1"/>
  <c r="AA394" i="11" s="1"/>
  <c r="AA395" i="11" s="1"/>
  <c r="AA396" i="11" s="1"/>
  <c r="AA397" i="11" s="1"/>
  <c r="AA398" i="11" s="1"/>
  <c r="AA399" i="11" s="1"/>
  <c r="AA400" i="11" s="1"/>
  <c r="AA401" i="11" s="1"/>
  <c r="AA402" i="11" s="1"/>
  <c r="AA403" i="11" s="1"/>
  <c r="AA404" i="11" s="1"/>
  <c r="AA405" i="11" s="1"/>
  <c r="Y404" i="12"/>
  <c r="Y305" i="8"/>
  <c r="AA305" i="8"/>
  <c r="Y404" i="11"/>
  <c r="AA256" i="15"/>
  <c r="D405" i="9"/>
  <c r="D405" i="10"/>
  <c r="D405" i="11"/>
  <c r="D405" i="12"/>
  <c r="D405" i="32"/>
  <c r="D405" i="16"/>
  <c r="D405" i="52"/>
  <c r="Z405" i="11"/>
  <c r="Z256" i="3"/>
  <c r="Z405" i="12"/>
  <c r="Y404" i="10"/>
  <c r="AA112" i="32"/>
  <c r="G400" i="18"/>
  <c r="Y405" i="32" l="1"/>
  <c r="E467" i="52"/>
  <c r="W467" i="52" s="1"/>
  <c r="X467" i="52" s="1"/>
  <c r="E366" i="52"/>
  <c r="W366" i="52" s="1"/>
  <c r="X366" i="52" s="1"/>
  <c r="E466" i="52"/>
  <c r="W466" i="52" s="1"/>
  <c r="X466" i="52" s="1"/>
  <c r="E365" i="52"/>
  <c r="W365" i="52" s="1"/>
  <c r="X365" i="52" s="1"/>
  <c r="E265" i="52"/>
  <c r="W265" i="52" s="1"/>
  <c r="X265" i="52" s="1"/>
  <c r="E465" i="52"/>
  <c r="E267" i="52"/>
  <c r="W267" i="52" s="1"/>
  <c r="X267" i="52" s="1"/>
  <c r="E367" i="52"/>
  <c r="W367" i="52" s="1"/>
  <c r="X367" i="52" s="1"/>
  <c r="E468" i="52"/>
  <c r="W468" i="52" s="1"/>
  <c r="X468" i="52" s="1"/>
  <c r="E408" i="52"/>
  <c r="W408" i="52" s="1"/>
  <c r="X408" i="52" s="1"/>
  <c r="E270" i="52"/>
  <c r="W270" i="52" s="1"/>
  <c r="X270" i="52" s="1"/>
  <c r="E443" i="52"/>
  <c r="W443" i="52" s="1"/>
  <c r="X443" i="52" s="1"/>
  <c r="E271" i="52"/>
  <c r="W271" i="52" s="1"/>
  <c r="X271" i="52" s="1"/>
  <c r="E9" i="52"/>
  <c r="W9" i="52" s="1"/>
  <c r="X9" i="52" s="1"/>
  <c r="E268" i="52"/>
  <c r="W268" i="52" s="1"/>
  <c r="X268" i="52" s="1"/>
  <c r="E364" i="52"/>
  <c r="W364" i="52" s="1"/>
  <c r="X364" i="52" s="1"/>
  <c r="E369" i="52"/>
  <c r="W369" i="52" s="1"/>
  <c r="X369" i="52" s="1"/>
  <c r="E469" i="52"/>
  <c r="W469" i="52" s="1"/>
  <c r="X469" i="52" s="1"/>
  <c r="E368" i="52"/>
  <c r="W368" i="52" s="1"/>
  <c r="X368" i="52" s="1"/>
  <c r="E471" i="52"/>
  <c r="W471" i="52" s="1"/>
  <c r="X471" i="52" s="1"/>
  <c r="E470" i="52"/>
  <c r="W470" i="52" s="1"/>
  <c r="X470" i="52" s="1"/>
  <c r="E45" i="52"/>
  <c r="W45" i="52" s="1"/>
  <c r="X45" i="52" s="1"/>
  <c r="E328" i="52"/>
  <c r="W328" i="52" s="1"/>
  <c r="X328" i="52" s="1"/>
  <c r="E183" i="52"/>
  <c r="W183" i="52" s="1"/>
  <c r="X183" i="52" s="1"/>
  <c r="E182" i="52"/>
  <c r="W182" i="52" s="1"/>
  <c r="X182" i="52" s="1"/>
  <c r="E72" i="52"/>
  <c r="W72" i="52" s="1"/>
  <c r="X72" i="52" s="1"/>
  <c r="E29" i="52"/>
  <c r="W29" i="52" s="1"/>
  <c r="X29" i="52" s="1"/>
  <c r="E209" i="52"/>
  <c r="W209" i="52" s="1"/>
  <c r="X209" i="52" s="1"/>
  <c r="E228" i="52"/>
  <c r="W228" i="52" s="1"/>
  <c r="X228" i="52" s="1"/>
  <c r="E333" i="52"/>
  <c r="W333" i="52" s="1"/>
  <c r="X333" i="52" s="1"/>
  <c r="E107" i="52"/>
  <c r="W107" i="52" s="1"/>
  <c r="X107" i="52" s="1"/>
  <c r="E329" i="52"/>
  <c r="W329" i="52" s="1"/>
  <c r="X329" i="52" s="1"/>
  <c r="E174" i="52"/>
  <c r="W174" i="52" s="1"/>
  <c r="X174" i="52" s="1"/>
  <c r="E120" i="52"/>
  <c r="W120" i="52" s="1"/>
  <c r="X120" i="52" s="1"/>
  <c r="E440" i="52"/>
  <c r="W440" i="52" s="1"/>
  <c r="X440" i="52" s="1"/>
  <c r="E336" i="52"/>
  <c r="W336" i="52" s="1"/>
  <c r="X336" i="52" s="1"/>
  <c r="E412" i="52"/>
  <c r="W412" i="52" s="1"/>
  <c r="X412" i="52" s="1"/>
  <c r="E417" i="52"/>
  <c r="W417" i="52" s="1"/>
  <c r="X417" i="52" s="1"/>
  <c r="E310" i="52"/>
  <c r="W310" i="52" s="1"/>
  <c r="X310" i="52" s="1"/>
  <c r="E67" i="52"/>
  <c r="W67" i="52" s="1"/>
  <c r="X67" i="52" s="1"/>
  <c r="E86" i="52"/>
  <c r="W86" i="52" s="1"/>
  <c r="X86" i="52" s="1"/>
  <c r="E73" i="52"/>
  <c r="W73" i="52" s="1"/>
  <c r="X73" i="52" s="1"/>
  <c r="E109" i="52"/>
  <c r="W109" i="52" s="1"/>
  <c r="X109" i="52" s="1"/>
  <c r="E430" i="52"/>
  <c r="W430" i="52" s="1"/>
  <c r="X430" i="52" s="1"/>
  <c r="E81" i="52"/>
  <c r="W81" i="52" s="1"/>
  <c r="X81" i="52" s="1"/>
  <c r="E315" i="52"/>
  <c r="W315" i="52" s="1"/>
  <c r="X315" i="52" s="1"/>
  <c r="E331" i="52"/>
  <c r="W331" i="52" s="1"/>
  <c r="X331" i="52" s="1"/>
  <c r="E324" i="52"/>
  <c r="W324" i="52" s="1"/>
  <c r="X324" i="52" s="1"/>
  <c r="E145" i="52"/>
  <c r="W145" i="52" s="1"/>
  <c r="X145" i="52" s="1"/>
  <c r="E335" i="52"/>
  <c r="W335" i="52" s="1"/>
  <c r="X335" i="52" s="1"/>
  <c r="E138" i="52"/>
  <c r="W138" i="52" s="1"/>
  <c r="X138" i="52" s="1"/>
  <c r="E84" i="52"/>
  <c r="W84" i="52" s="1"/>
  <c r="X84" i="52" s="1"/>
  <c r="E130" i="52"/>
  <c r="W130" i="52" s="1"/>
  <c r="X130" i="52" s="1"/>
  <c r="E416" i="52"/>
  <c r="W416" i="52" s="1"/>
  <c r="X416" i="52" s="1"/>
  <c r="E225" i="52"/>
  <c r="W225" i="52" s="1"/>
  <c r="X225" i="52" s="1"/>
  <c r="E411" i="52"/>
  <c r="W411" i="52" s="1"/>
  <c r="X411" i="52" s="1"/>
  <c r="E142" i="52"/>
  <c r="W142" i="52" s="1"/>
  <c r="X142" i="52" s="1"/>
  <c r="E170" i="52"/>
  <c r="W170" i="52" s="1"/>
  <c r="X170" i="52" s="1"/>
  <c r="E65" i="52"/>
  <c r="W65" i="52" s="1"/>
  <c r="X65" i="52" s="1"/>
  <c r="E235" i="52"/>
  <c r="W235" i="52" s="1"/>
  <c r="X235" i="52" s="1"/>
  <c r="E166" i="52"/>
  <c r="W166" i="52" s="1"/>
  <c r="X166" i="52" s="1"/>
  <c r="E70" i="52"/>
  <c r="W70" i="52" s="1"/>
  <c r="X70" i="52" s="1"/>
  <c r="E216" i="52"/>
  <c r="W216" i="52" s="1"/>
  <c r="X216" i="52" s="1"/>
  <c r="E339" i="52"/>
  <c r="W339" i="52" s="1"/>
  <c r="X339" i="52" s="1"/>
  <c r="E128" i="52"/>
  <c r="W128" i="52" s="1"/>
  <c r="X128" i="52" s="1"/>
  <c r="E313" i="52"/>
  <c r="W313" i="52" s="1"/>
  <c r="X313" i="52" s="1"/>
  <c r="E437" i="52"/>
  <c r="W437" i="52" s="1"/>
  <c r="X437" i="52" s="1"/>
  <c r="E184" i="52"/>
  <c r="W184" i="52" s="1"/>
  <c r="X184" i="52" s="1"/>
  <c r="E242" i="52"/>
  <c r="W242" i="52" s="1"/>
  <c r="X242" i="52" s="1"/>
  <c r="E43" i="52"/>
  <c r="W43" i="52" s="1"/>
  <c r="X43" i="52" s="1"/>
  <c r="E63" i="52"/>
  <c r="W63" i="52" s="1"/>
  <c r="X63" i="52" s="1"/>
  <c r="E141" i="52"/>
  <c r="E414" i="52"/>
  <c r="W414" i="52" s="1"/>
  <c r="X414" i="52" s="1"/>
  <c r="E111" i="52"/>
  <c r="W111" i="52" s="1"/>
  <c r="X111" i="52" s="1"/>
  <c r="E221" i="52"/>
  <c r="W221" i="52" s="1"/>
  <c r="X221" i="52" s="1"/>
  <c r="E95" i="52"/>
  <c r="W95" i="52" s="1"/>
  <c r="X95" i="52" s="1"/>
  <c r="E307" i="52"/>
  <c r="E180" i="52"/>
  <c r="W180" i="52" s="1"/>
  <c r="X180" i="52" s="1"/>
  <c r="E134" i="52"/>
  <c r="W134" i="52" s="1"/>
  <c r="X134" i="52" s="1"/>
  <c r="E24" i="52"/>
  <c r="W24" i="52" s="1"/>
  <c r="X24" i="52" s="1"/>
  <c r="E36" i="52"/>
  <c r="W36" i="52" s="1"/>
  <c r="X36" i="52" s="1"/>
  <c r="E78" i="52"/>
  <c r="W78" i="52" s="1"/>
  <c r="X78" i="52" s="1"/>
  <c r="E219" i="52"/>
  <c r="W219" i="52" s="1"/>
  <c r="X219" i="52" s="1"/>
  <c r="E8" i="52"/>
  <c r="W8" i="52" s="1"/>
  <c r="X8" i="52" s="1"/>
  <c r="E44" i="52"/>
  <c r="W44" i="52" s="1"/>
  <c r="X44" i="52" s="1"/>
  <c r="E18" i="52"/>
  <c r="W18" i="52" s="1"/>
  <c r="X18" i="52" s="1"/>
  <c r="E91" i="52"/>
  <c r="W91" i="52" s="1"/>
  <c r="X91" i="52" s="1"/>
  <c r="E74" i="52"/>
  <c r="W74" i="52" s="1"/>
  <c r="X74" i="52" s="1"/>
  <c r="E420" i="52"/>
  <c r="W420" i="52" s="1"/>
  <c r="X420" i="52" s="1"/>
  <c r="E42" i="52"/>
  <c r="W42" i="52" s="1"/>
  <c r="X42" i="52" s="1"/>
  <c r="E434" i="52"/>
  <c r="W434" i="52" s="1"/>
  <c r="X434" i="52" s="1"/>
  <c r="E167" i="52"/>
  <c r="W167" i="52" s="1"/>
  <c r="X167" i="52" s="1"/>
  <c r="E143" i="52"/>
  <c r="E115" i="52"/>
  <c r="W115" i="52" s="1"/>
  <c r="X115" i="52" s="1"/>
  <c r="E342" i="52"/>
  <c r="W342" i="52" s="1"/>
  <c r="X342" i="52" s="1"/>
  <c r="E319" i="52"/>
  <c r="W319" i="52" s="1"/>
  <c r="X319" i="52" s="1"/>
  <c r="E28" i="52"/>
  <c r="W28" i="52" s="1"/>
  <c r="X28" i="52" s="1"/>
  <c r="E22" i="52"/>
  <c r="W22" i="52" s="1"/>
  <c r="X22" i="52" s="1"/>
  <c r="E222" i="52"/>
  <c r="E243" i="52"/>
  <c r="W243" i="52" s="1"/>
  <c r="X243" i="52" s="1"/>
  <c r="E66" i="52"/>
  <c r="W66" i="52" s="1"/>
  <c r="X66" i="52" s="1"/>
  <c r="E340" i="52"/>
  <c r="W340" i="52" s="1"/>
  <c r="X340" i="52" s="1"/>
  <c r="E208" i="52"/>
  <c r="W208" i="52" s="1"/>
  <c r="X208" i="52" s="1"/>
  <c r="E14" i="52"/>
  <c r="W14" i="52" s="1"/>
  <c r="X14" i="52" s="1"/>
  <c r="E445" i="52"/>
  <c r="W445" i="52" s="1"/>
  <c r="X445" i="52" s="1"/>
  <c r="E442" i="52"/>
  <c r="W442" i="52" s="1"/>
  <c r="X442" i="52" s="1"/>
  <c r="E226" i="52"/>
  <c r="W226" i="52" s="1"/>
  <c r="X226" i="52" s="1"/>
  <c r="E13" i="52"/>
  <c r="W13" i="52" s="1"/>
  <c r="X13" i="52" s="1"/>
  <c r="E164" i="52"/>
  <c r="W164" i="52" s="1"/>
  <c r="X164" i="52" s="1"/>
  <c r="E27" i="52"/>
  <c r="W27" i="52" s="1"/>
  <c r="X27" i="52" s="1"/>
  <c r="E93" i="52"/>
  <c r="W93" i="52" s="1"/>
  <c r="X93" i="52" s="1"/>
  <c r="E125" i="52"/>
  <c r="W125" i="52" s="1"/>
  <c r="X125" i="52" s="1"/>
  <c r="E110" i="52"/>
  <c r="W110" i="52" s="1"/>
  <c r="X110" i="52" s="1"/>
  <c r="E439" i="52"/>
  <c r="W439" i="52" s="1"/>
  <c r="X439" i="52" s="1"/>
  <c r="E132" i="52"/>
  <c r="W132" i="52" s="1"/>
  <c r="X132" i="52" s="1"/>
  <c r="E11" i="52"/>
  <c r="W11" i="52" s="1"/>
  <c r="X11" i="52" s="1"/>
  <c r="E419" i="52"/>
  <c r="W419" i="52" s="1"/>
  <c r="X419" i="52" s="1"/>
  <c r="E137" i="52"/>
  <c r="E272" i="52"/>
  <c r="W272" i="52" s="1"/>
  <c r="X272" i="52" s="1"/>
  <c r="E309" i="52"/>
  <c r="W309" i="52" s="1"/>
  <c r="X309" i="52" s="1"/>
  <c r="E176" i="52"/>
  <c r="W176" i="52" s="1"/>
  <c r="X176" i="52" s="1"/>
  <c r="E168" i="52"/>
  <c r="W168" i="52" s="1"/>
  <c r="X168" i="52" s="1"/>
  <c r="E237" i="52"/>
  <c r="E192" i="52"/>
  <c r="W192" i="52" s="1"/>
  <c r="X192" i="52" s="1"/>
  <c r="E418" i="52"/>
  <c r="W418" i="52" s="1"/>
  <c r="X418" i="52" s="1"/>
  <c r="E185" i="52"/>
  <c r="E62" i="52"/>
  <c r="W62" i="52" s="1"/>
  <c r="X62" i="52" s="1"/>
  <c r="E212" i="52"/>
  <c r="W212" i="52" s="1"/>
  <c r="X212" i="52" s="1"/>
  <c r="E126" i="52"/>
  <c r="W126" i="52" s="1"/>
  <c r="X126" i="52" s="1"/>
  <c r="E427" i="52"/>
  <c r="W427" i="52" s="1"/>
  <c r="X427" i="52" s="1"/>
  <c r="E124" i="52"/>
  <c r="W124" i="52" s="1"/>
  <c r="X124" i="52" s="1"/>
  <c r="E94" i="52"/>
  <c r="W94" i="52" s="1"/>
  <c r="X94" i="52" s="1"/>
  <c r="E211" i="52"/>
  <c r="W211" i="52" s="1"/>
  <c r="X211" i="52" s="1"/>
  <c r="E10" i="52"/>
  <c r="E415" i="52"/>
  <c r="W415" i="52" s="1"/>
  <c r="X415" i="52" s="1"/>
  <c r="E17" i="52"/>
  <c r="W17" i="52" s="1"/>
  <c r="X17" i="52" s="1"/>
  <c r="E34" i="52"/>
  <c r="W34" i="52" s="1"/>
  <c r="X34" i="52" s="1"/>
  <c r="E69" i="52"/>
  <c r="W69" i="52" s="1"/>
  <c r="X69" i="52" s="1"/>
  <c r="E231" i="52"/>
  <c r="W231" i="52" s="1"/>
  <c r="X231" i="52" s="1"/>
  <c r="E441" i="52"/>
  <c r="W441" i="52" s="1"/>
  <c r="X441" i="52" s="1"/>
  <c r="E371" i="52"/>
  <c r="W371" i="52" s="1"/>
  <c r="X371" i="52" s="1"/>
  <c r="E269" i="52"/>
  <c r="W269" i="52" s="1"/>
  <c r="X269" i="52" s="1"/>
  <c r="E229" i="52"/>
  <c r="E37" i="52"/>
  <c r="W37" i="52" s="1"/>
  <c r="X37" i="52" s="1"/>
  <c r="E425" i="52"/>
  <c r="W425" i="52" s="1"/>
  <c r="X425" i="52" s="1"/>
  <c r="E232" i="52"/>
  <c r="W232" i="52" s="1"/>
  <c r="X232" i="52" s="1"/>
  <c r="E181" i="52"/>
  <c r="E318" i="52"/>
  <c r="W318" i="52" s="1"/>
  <c r="X318" i="52" s="1"/>
  <c r="E186" i="52"/>
  <c r="W186" i="52" s="1"/>
  <c r="X186" i="52" s="1"/>
  <c r="E20" i="52"/>
  <c r="W20" i="52" s="1"/>
  <c r="X20" i="52" s="1"/>
  <c r="E423" i="52"/>
  <c r="W423" i="52" s="1"/>
  <c r="X423" i="52" s="1"/>
  <c r="E39" i="52"/>
  <c r="W39" i="52" s="1"/>
  <c r="X39" i="52" s="1"/>
  <c r="E323" i="52"/>
  <c r="W323" i="52" s="1"/>
  <c r="X323" i="52" s="1"/>
  <c r="E422" i="52"/>
  <c r="W422" i="52" s="1"/>
  <c r="X422" i="52" s="1"/>
  <c r="E444" i="52"/>
  <c r="W444" i="52" s="1"/>
  <c r="X444" i="52" s="1"/>
  <c r="E227" i="52"/>
  <c r="W227" i="52" s="1"/>
  <c r="X227" i="52" s="1"/>
  <c r="E30" i="52"/>
  <c r="W30" i="52" s="1"/>
  <c r="X30" i="52" s="1"/>
  <c r="E239" i="52"/>
  <c r="W239" i="52" s="1"/>
  <c r="X239" i="52" s="1"/>
  <c r="E341" i="52"/>
  <c r="W341" i="52" s="1"/>
  <c r="X341" i="52" s="1"/>
  <c r="E171" i="52"/>
  <c r="W171" i="52" s="1"/>
  <c r="X171" i="52" s="1"/>
  <c r="E334" i="52"/>
  <c r="W334" i="52" s="1"/>
  <c r="X334" i="52" s="1"/>
  <c r="E347" i="52"/>
  <c r="W347" i="52" s="1"/>
  <c r="X347" i="52" s="1"/>
  <c r="E346" i="52"/>
  <c r="W346" i="52" s="1"/>
  <c r="X346" i="52" s="1"/>
  <c r="E438" i="52"/>
  <c r="E96" i="52"/>
  <c r="W96" i="52" s="1"/>
  <c r="X96" i="52" s="1"/>
  <c r="E77" i="52"/>
  <c r="W77" i="52" s="1"/>
  <c r="X77" i="52" s="1"/>
  <c r="E40" i="52"/>
  <c r="W40" i="52" s="1"/>
  <c r="X40" i="52" s="1"/>
  <c r="E161" i="52"/>
  <c r="W161" i="52" s="1"/>
  <c r="X161" i="52" s="1"/>
  <c r="E32" i="52"/>
  <c r="W32" i="52" s="1"/>
  <c r="X32" i="52" s="1"/>
  <c r="E160" i="52"/>
  <c r="W160" i="52" s="1"/>
  <c r="X160" i="52" s="1"/>
  <c r="E326" i="52"/>
  <c r="W326" i="52" s="1"/>
  <c r="X326" i="52" s="1"/>
  <c r="E245" i="52"/>
  <c r="W245" i="52" s="1"/>
  <c r="X245" i="52" s="1"/>
  <c r="E321" i="52"/>
  <c r="W321" i="52" s="1"/>
  <c r="X321" i="52" s="1"/>
  <c r="E218" i="52"/>
  <c r="E118" i="52"/>
  <c r="W118" i="52" s="1"/>
  <c r="X118" i="52" s="1"/>
  <c r="E240" i="52"/>
  <c r="W240" i="52" s="1"/>
  <c r="X240" i="52" s="1"/>
  <c r="E16" i="52"/>
  <c r="W16" i="52" s="1"/>
  <c r="X16" i="52" s="1"/>
  <c r="E140" i="52"/>
  <c r="W140" i="52" s="1"/>
  <c r="X140" i="52" s="1"/>
  <c r="E61" i="52"/>
  <c r="W61" i="52" s="1"/>
  <c r="X61" i="52" s="1"/>
  <c r="E80" i="52"/>
  <c r="W80" i="52" s="1"/>
  <c r="X80" i="52" s="1"/>
  <c r="E159" i="52"/>
  <c r="W159" i="52" s="1"/>
  <c r="X159" i="52" s="1"/>
  <c r="E428" i="52"/>
  <c r="W428" i="52" s="1"/>
  <c r="X428" i="52" s="1"/>
  <c r="E119" i="52"/>
  <c r="W119" i="52" s="1"/>
  <c r="X119" i="52" s="1"/>
  <c r="E131" i="52"/>
  <c r="W131" i="52" s="1"/>
  <c r="X131" i="52" s="1"/>
  <c r="E41" i="52"/>
  <c r="W41" i="52" s="1"/>
  <c r="X41" i="52" s="1"/>
  <c r="E338" i="52"/>
  <c r="W338" i="52" s="1"/>
  <c r="X338" i="52" s="1"/>
  <c r="E173" i="52"/>
  <c r="W173" i="52" s="1"/>
  <c r="X173" i="52" s="1"/>
  <c r="E322" i="52"/>
  <c r="W322" i="52" s="1"/>
  <c r="X322" i="52" s="1"/>
  <c r="E178" i="52"/>
  <c r="W178" i="52" s="1"/>
  <c r="X178" i="52" s="1"/>
  <c r="E435" i="52"/>
  <c r="W435" i="52" s="1"/>
  <c r="X435" i="52" s="1"/>
  <c r="E135" i="52"/>
  <c r="W135" i="52" s="1"/>
  <c r="X135" i="52" s="1"/>
  <c r="E332" i="52"/>
  <c r="W332" i="52" s="1"/>
  <c r="X332" i="52" s="1"/>
  <c r="E108" i="52"/>
  <c r="W108" i="52" s="1"/>
  <c r="X108" i="52" s="1"/>
  <c r="E75" i="52"/>
  <c r="W75" i="52" s="1"/>
  <c r="X75" i="52" s="1"/>
  <c r="E87" i="52"/>
  <c r="W87" i="52" s="1"/>
  <c r="X87" i="52" s="1"/>
  <c r="E344" i="52"/>
  <c r="W344" i="52" s="1"/>
  <c r="X344" i="52" s="1"/>
  <c r="E19" i="52"/>
  <c r="W19" i="52" s="1"/>
  <c r="X19" i="52" s="1"/>
  <c r="E133" i="52"/>
  <c r="E64" i="52"/>
  <c r="W64" i="52" s="1"/>
  <c r="X64" i="52" s="1"/>
  <c r="E238" i="52"/>
  <c r="W238" i="52" s="1"/>
  <c r="X238" i="52" s="1"/>
  <c r="E217" i="52"/>
  <c r="W217" i="52" s="1"/>
  <c r="X217" i="52" s="1"/>
  <c r="E169" i="52"/>
  <c r="W169" i="52" s="1"/>
  <c r="X169" i="52" s="1"/>
  <c r="E139" i="52"/>
  <c r="W139" i="52" s="1"/>
  <c r="X139" i="52" s="1"/>
  <c r="E92" i="52"/>
  <c r="W92" i="52" s="1"/>
  <c r="X92" i="52" s="1"/>
  <c r="E424" i="52"/>
  <c r="W424" i="52" s="1"/>
  <c r="X424" i="52" s="1"/>
  <c r="E214" i="52"/>
  <c r="W214" i="52" s="1"/>
  <c r="X214" i="52" s="1"/>
  <c r="E175" i="52"/>
  <c r="W175" i="52" s="1"/>
  <c r="X175" i="52" s="1"/>
  <c r="E121" i="52"/>
  <c r="W121" i="52" s="1"/>
  <c r="X121" i="52" s="1"/>
  <c r="E312" i="52"/>
  <c r="W312" i="52" s="1"/>
  <c r="X312" i="52" s="1"/>
  <c r="E429" i="52"/>
  <c r="W429" i="52" s="1"/>
  <c r="X429" i="52" s="1"/>
  <c r="E33" i="52"/>
  <c r="W33" i="52" s="1"/>
  <c r="X33" i="52" s="1"/>
  <c r="E215" i="52"/>
  <c r="W215" i="52" s="1"/>
  <c r="X215" i="52" s="1"/>
  <c r="E190" i="52"/>
  <c r="W190" i="52" s="1"/>
  <c r="X190" i="52" s="1"/>
  <c r="E129" i="52"/>
  <c r="W129" i="52" s="1"/>
  <c r="X129" i="52" s="1"/>
  <c r="E317" i="52"/>
  <c r="W317" i="52" s="1"/>
  <c r="X317" i="52" s="1"/>
  <c r="E15" i="52"/>
  <c r="W15" i="52" s="1"/>
  <c r="X15" i="52" s="1"/>
  <c r="E68" i="52"/>
  <c r="W68" i="52" s="1"/>
  <c r="X68" i="52" s="1"/>
  <c r="E421" i="52"/>
  <c r="W421" i="52" s="1"/>
  <c r="X421" i="52" s="1"/>
  <c r="E337" i="52"/>
  <c r="W337" i="52" s="1"/>
  <c r="X337" i="52" s="1"/>
  <c r="E314" i="52"/>
  <c r="W314" i="52" s="1"/>
  <c r="X314" i="52" s="1"/>
  <c r="E12" i="52"/>
  <c r="E76" i="52"/>
  <c r="W76" i="52" s="1"/>
  <c r="X76" i="52" s="1"/>
  <c r="E165" i="52"/>
  <c r="W165" i="52" s="1"/>
  <c r="X165" i="52" s="1"/>
  <c r="E370" i="52"/>
  <c r="W370" i="52" s="1"/>
  <c r="X370" i="52" s="1"/>
  <c r="E31" i="52"/>
  <c r="W31" i="52" s="1"/>
  <c r="X31" i="52" s="1"/>
  <c r="E136" i="52"/>
  <c r="W136" i="52" s="1"/>
  <c r="X136" i="52" s="1"/>
  <c r="E25" i="52"/>
  <c r="W25" i="52" s="1"/>
  <c r="X25" i="52" s="1"/>
  <c r="E187" i="52"/>
  <c r="W187" i="52" s="1"/>
  <c r="X187" i="52" s="1"/>
  <c r="E410" i="52"/>
  <c r="W410" i="52" s="1"/>
  <c r="X410" i="52" s="1"/>
  <c r="E311" i="52"/>
  <c r="W311" i="52" s="1"/>
  <c r="X311" i="52" s="1"/>
  <c r="E35" i="52"/>
  <c r="W35" i="52" s="1"/>
  <c r="X35" i="52" s="1"/>
  <c r="E158" i="52"/>
  <c r="W158" i="52" s="1"/>
  <c r="X158" i="52" s="1"/>
  <c r="E162" i="52"/>
  <c r="W162" i="52" s="1"/>
  <c r="X162" i="52" s="1"/>
  <c r="E431" i="52"/>
  <c r="W431" i="52" s="1"/>
  <c r="X431" i="52" s="1"/>
  <c r="E230" i="52"/>
  <c r="W230" i="52" s="1"/>
  <c r="X230" i="52" s="1"/>
  <c r="E236" i="52"/>
  <c r="W236" i="52" s="1"/>
  <c r="X236" i="52" s="1"/>
  <c r="E213" i="52"/>
  <c r="W213" i="52" s="1"/>
  <c r="X213" i="52" s="1"/>
  <c r="E413" i="52"/>
  <c r="W413" i="52" s="1"/>
  <c r="X413" i="52" s="1"/>
  <c r="E327" i="52"/>
  <c r="W327" i="52" s="1"/>
  <c r="X327" i="52" s="1"/>
  <c r="E83" i="52"/>
  <c r="W83" i="52" s="1"/>
  <c r="X83" i="52" s="1"/>
  <c r="E172" i="52"/>
  <c r="W172" i="52" s="1"/>
  <c r="X172" i="52" s="1"/>
  <c r="E220" i="52"/>
  <c r="W220" i="52" s="1"/>
  <c r="X220" i="52" s="1"/>
  <c r="E157" i="52"/>
  <c r="W157" i="52" s="1"/>
  <c r="X157" i="52" s="1"/>
  <c r="E117" i="52"/>
  <c r="W117" i="52" s="1"/>
  <c r="X117" i="52" s="1"/>
  <c r="E432" i="52"/>
  <c r="W432" i="52" s="1"/>
  <c r="X432" i="52" s="1"/>
  <c r="E426" i="52"/>
  <c r="W426" i="52" s="1"/>
  <c r="X426" i="52" s="1"/>
  <c r="E58" i="52"/>
  <c r="W58" i="52" s="1"/>
  <c r="X58" i="52" s="1"/>
  <c r="E122" i="52"/>
  <c r="W122" i="52" s="1"/>
  <c r="X122" i="52" s="1"/>
  <c r="E59" i="52"/>
  <c r="W59" i="52" s="1"/>
  <c r="X59" i="52" s="1"/>
  <c r="E85" i="52"/>
  <c r="W85" i="52" s="1"/>
  <c r="X85" i="52" s="1"/>
  <c r="E234" i="52"/>
  <c r="W234" i="52" s="1"/>
  <c r="X234" i="52" s="1"/>
  <c r="E123" i="52"/>
  <c r="W123" i="52" s="1"/>
  <c r="X123" i="52" s="1"/>
  <c r="E89" i="52"/>
  <c r="W89" i="52" s="1"/>
  <c r="X89" i="52" s="1"/>
  <c r="E210" i="52"/>
  <c r="W210" i="52" s="1"/>
  <c r="X210" i="52" s="1"/>
  <c r="E179" i="52"/>
  <c r="W179" i="52" s="1"/>
  <c r="X179" i="52" s="1"/>
  <c r="E38" i="52"/>
  <c r="W38" i="52" s="1"/>
  <c r="X38" i="52" s="1"/>
  <c r="E241" i="52"/>
  <c r="W241" i="52" s="1"/>
  <c r="X241" i="52" s="1"/>
  <c r="E457" i="52"/>
  <c r="W457" i="52" s="1"/>
  <c r="X457" i="52" s="1"/>
  <c r="E360" i="52"/>
  <c r="W360" i="52" s="1"/>
  <c r="X360" i="52" s="1"/>
  <c r="E460" i="52"/>
  <c r="W460" i="52" s="1"/>
  <c r="X460" i="52" s="1"/>
  <c r="E409" i="52"/>
  <c r="W409" i="52" s="1"/>
  <c r="X409" i="52" s="1"/>
  <c r="E51" i="52"/>
  <c r="W51" i="52" s="1"/>
  <c r="X51" i="52" s="1"/>
  <c r="E266" i="52"/>
  <c r="W266" i="52" s="1"/>
  <c r="X266" i="52" s="1"/>
  <c r="E53" i="52"/>
  <c r="W53" i="52" s="1"/>
  <c r="X53" i="52" s="1"/>
  <c r="E99" i="52"/>
  <c r="W99" i="52" s="1"/>
  <c r="X99" i="52" s="1"/>
  <c r="E372" i="52"/>
  <c r="W372" i="52" s="1"/>
  <c r="X372" i="52" s="1"/>
  <c r="E264" i="52"/>
  <c r="W264" i="52" s="1"/>
  <c r="X264" i="52" s="1"/>
  <c r="E205" i="52"/>
  <c r="W205" i="52" s="1"/>
  <c r="X205" i="52" s="1"/>
  <c r="E361" i="52"/>
  <c r="W361" i="52" s="1"/>
  <c r="X361" i="52" s="1"/>
  <c r="E433" i="52"/>
  <c r="W433" i="52" s="1"/>
  <c r="X433" i="52" s="1"/>
  <c r="E257" i="52"/>
  <c r="W257" i="52" s="1"/>
  <c r="X257" i="52" s="1"/>
  <c r="E177" i="52"/>
  <c r="W177" i="52" s="1"/>
  <c r="X177" i="52" s="1"/>
  <c r="E203" i="52"/>
  <c r="W203" i="52" s="1"/>
  <c r="X203" i="52" s="1"/>
  <c r="E350" i="52"/>
  <c r="W350" i="52" s="1"/>
  <c r="X350" i="52" s="1"/>
  <c r="E197" i="52"/>
  <c r="W197" i="52" s="1"/>
  <c r="X197" i="52" s="1"/>
  <c r="E101" i="52"/>
  <c r="W101" i="52" s="1"/>
  <c r="X101" i="52" s="1"/>
  <c r="E153" i="52"/>
  <c r="W153" i="52" s="1"/>
  <c r="X153" i="52" s="1"/>
  <c r="E224" i="52"/>
  <c r="W224" i="52" s="1"/>
  <c r="X224" i="52" s="1"/>
  <c r="E356" i="52"/>
  <c r="W356" i="52" s="1"/>
  <c r="X356" i="52" s="1"/>
  <c r="E248" i="52"/>
  <c r="W248" i="52" s="1"/>
  <c r="X248" i="52" s="1"/>
  <c r="E202" i="52"/>
  <c r="W202" i="52" s="1"/>
  <c r="X202" i="52" s="1"/>
  <c r="E152" i="52"/>
  <c r="W152" i="52" s="1"/>
  <c r="X152" i="52" s="1"/>
  <c r="E349" i="52"/>
  <c r="W349" i="52" s="1"/>
  <c r="X349" i="52" s="1"/>
  <c r="E127" i="52"/>
  <c r="W127" i="52" s="1"/>
  <c r="X127" i="52" s="1"/>
  <c r="E343" i="52"/>
  <c r="W343" i="52" s="1"/>
  <c r="X343" i="52" s="1"/>
  <c r="E146" i="52"/>
  <c r="W146" i="52" s="1"/>
  <c r="X146" i="52" s="1"/>
  <c r="E151" i="52"/>
  <c r="W151" i="52" s="1"/>
  <c r="X151" i="52" s="1"/>
  <c r="E21" i="52"/>
  <c r="W21" i="52" s="1"/>
  <c r="X21" i="52" s="1"/>
  <c r="E345" i="52"/>
  <c r="W345" i="52" s="1"/>
  <c r="X345" i="52" s="1"/>
  <c r="E54" i="52"/>
  <c r="W54" i="52" s="1"/>
  <c r="X54" i="52" s="1"/>
  <c r="E449" i="52"/>
  <c r="W449" i="52" s="1"/>
  <c r="X449" i="52" s="1"/>
  <c r="E373" i="52"/>
  <c r="W373" i="52" s="1"/>
  <c r="X373" i="52" s="1"/>
  <c r="E316" i="52"/>
  <c r="W316" i="52" s="1"/>
  <c r="X316" i="52" s="1"/>
  <c r="E105" i="52"/>
  <c r="W105" i="52" s="1"/>
  <c r="X105" i="52" s="1"/>
  <c r="E274" i="52"/>
  <c r="W274" i="52" s="1"/>
  <c r="X274" i="52" s="1"/>
  <c r="E358" i="52"/>
  <c r="W358" i="52" s="1"/>
  <c r="X358" i="52" s="1"/>
  <c r="E163" i="52"/>
  <c r="W163" i="52" s="1"/>
  <c r="X163" i="52" s="1"/>
  <c r="E150" i="52"/>
  <c r="W150" i="52" s="1"/>
  <c r="X150" i="52" s="1"/>
  <c r="E436" i="52"/>
  <c r="W436" i="52" s="1"/>
  <c r="X436" i="52" s="1"/>
  <c r="E253" i="52"/>
  <c r="W253" i="52" s="1"/>
  <c r="X253" i="52" s="1"/>
  <c r="E189" i="52"/>
  <c r="W189" i="52" s="1"/>
  <c r="X189" i="52" s="1"/>
  <c r="E252" i="52"/>
  <c r="W252" i="52" s="1"/>
  <c r="X252" i="52" s="1"/>
  <c r="E191" i="52"/>
  <c r="W191" i="52" s="1"/>
  <c r="X191" i="52" s="1"/>
  <c r="E148" i="52"/>
  <c r="W148" i="52" s="1"/>
  <c r="X148" i="52" s="1"/>
  <c r="E464" i="52"/>
  <c r="W464" i="52" s="1"/>
  <c r="X464" i="52" s="1"/>
  <c r="E463" i="52"/>
  <c r="W463" i="52" s="1"/>
  <c r="X463" i="52" s="1"/>
  <c r="E244" i="52"/>
  <c r="W244" i="52" s="1"/>
  <c r="X244" i="52" s="1"/>
  <c r="E258" i="52"/>
  <c r="W258" i="52" s="1"/>
  <c r="X258" i="52" s="1"/>
  <c r="E260" i="52"/>
  <c r="E116" i="52"/>
  <c r="W116" i="52" s="1"/>
  <c r="X116" i="52" s="1"/>
  <c r="E452" i="52"/>
  <c r="W452" i="52" s="1"/>
  <c r="X452" i="52" s="1"/>
  <c r="E48" i="52"/>
  <c r="W48" i="52" s="1"/>
  <c r="X48" i="52" s="1"/>
  <c r="E113" i="52"/>
  <c r="W113" i="52" s="1"/>
  <c r="X113" i="52" s="1"/>
  <c r="E325" i="52"/>
  <c r="W325" i="52" s="1"/>
  <c r="X325" i="52" s="1"/>
  <c r="E88" i="52"/>
  <c r="W88" i="52" s="1"/>
  <c r="X88" i="52" s="1"/>
  <c r="E155" i="52"/>
  <c r="W155" i="52" s="1"/>
  <c r="X155" i="52" s="1"/>
  <c r="E348" i="52"/>
  <c r="W348" i="52" s="1"/>
  <c r="X348" i="52" s="1"/>
  <c r="E456" i="52"/>
  <c r="W456" i="52" s="1"/>
  <c r="X456" i="52" s="1"/>
  <c r="E206" i="52"/>
  <c r="W206" i="52" s="1"/>
  <c r="X206" i="52" s="1"/>
  <c r="E71" i="52"/>
  <c r="W71" i="52" s="1"/>
  <c r="X71" i="52" s="1"/>
  <c r="E250" i="52"/>
  <c r="W250" i="52" s="1"/>
  <c r="X250" i="52" s="1"/>
  <c r="E256" i="52"/>
  <c r="W256" i="52" s="1"/>
  <c r="X256" i="52" s="1"/>
  <c r="E251" i="52"/>
  <c r="W251" i="52" s="1"/>
  <c r="X251" i="52" s="1"/>
  <c r="E56" i="52"/>
  <c r="W56" i="52" s="1"/>
  <c r="X56" i="52" s="1"/>
  <c r="E60" i="52"/>
  <c r="W60" i="52" s="1"/>
  <c r="X60" i="52" s="1"/>
  <c r="E447" i="52"/>
  <c r="W447" i="52" s="1"/>
  <c r="X447" i="52" s="1"/>
  <c r="E204" i="52"/>
  <c r="W204" i="52" s="1"/>
  <c r="X204" i="52" s="1"/>
  <c r="E90" i="52"/>
  <c r="W90" i="52" s="1"/>
  <c r="X90" i="52" s="1"/>
  <c r="E461" i="52"/>
  <c r="W461" i="52" s="1"/>
  <c r="X461" i="52" s="1"/>
  <c r="E362" i="52"/>
  <c r="W362" i="52" s="1"/>
  <c r="X362" i="52" s="1"/>
  <c r="E193" i="52"/>
  <c r="W193" i="52" s="1"/>
  <c r="X193" i="52" s="1"/>
  <c r="E446" i="52"/>
  <c r="W446" i="52" s="1"/>
  <c r="X446" i="52" s="1"/>
  <c r="E26" i="52"/>
  <c r="W26" i="52" s="1"/>
  <c r="X26" i="52" s="1"/>
  <c r="E50" i="52"/>
  <c r="W50" i="52" s="1"/>
  <c r="X50" i="52" s="1"/>
  <c r="E98" i="52"/>
  <c r="W98" i="52" s="1"/>
  <c r="X98" i="52" s="1"/>
  <c r="E112" i="52"/>
  <c r="W112" i="52" s="1"/>
  <c r="X112" i="52" s="1"/>
  <c r="E97" i="52"/>
  <c r="W97" i="52" s="1"/>
  <c r="X97" i="52" s="1"/>
  <c r="E262" i="52"/>
  <c r="W262" i="52" s="1"/>
  <c r="X262" i="52" s="1"/>
  <c r="E100" i="52"/>
  <c r="W100" i="52" s="1"/>
  <c r="X100" i="52" s="1"/>
  <c r="E49" i="52"/>
  <c r="W49" i="52" s="1"/>
  <c r="X49" i="52" s="1"/>
  <c r="E254" i="52"/>
  <c r="W254" i="52" s="1"/>
  <c r="X254" i="52" s="1"/>
  <c r="E82" i="52"/>
  <c r="W82" i="52" s="1"/>
  <c r="X82" i="52" s="1"/>
  <c r="E448" i="52"/>
  <c r="W448" i="52" s="1"/>
  <c r="X448" i="52" s="1"/>
  <c r="E149" i="52"/>
  <c r="W149" i="52" s="1"/>
  <c r="X149" i="52" s="1"/>
  <c r="E147" i="52"/>
  <c r="W147" i="52" s="1"/>
  <c r="X147" i="52" s="1"/>
  <c r="E223" i="52"/>
  <c r="W223" i="52" s="1"/>
  <c r="X223" i="52" s="1"/>
  <c r="E273" i="52"/>
  <c r="W273" i="52" s="1"/>
  <c r="X273" i="52" s="1"/>
  <c r="E200" i="52"/>
  <c r="W200" i="52" s="1"/>
  <c r="X200" i="52" s="1"/>
  <c r="E330" i="52"/>
  <c r="W330" i="52" s="1"/>
  <c r="X330" i="52" s="1"/>
  <c r="E263" i="52"/>
  <c r="W263" i="52" s="1"/>
  <c r="X263" i="52" s="1"/>
  <c r="E308" i="52"/>
  <c r="W308" i="52" s="1"/>
  <c r="X308" i="52" s="1"/>
  <c r="E198" i="52"/>
  <c r="W198" i="52" s="1"/>
  <c r="X198" i="52" s="1"/>
  <c r="E188" i="52"/>
  <c r="W188" i="52" s="1"/>
  <c r="X188" i="52" s="1"/>
  <c r="E355" i="52"/>
  <c r="W355" i="52" s="1"/>
  <c r="X355" i="52" s="1"/>
  <c r="E455" i="52"/>
  <c r="W455" i="52" s="1"/>
  <c r="X455" i="52" s="1"/>
  <c r="E52" i="52"/>
  <c r="W52" i="52" s="1"/>
  <c r="X52" i="52" s="1"/>
  <c r="E249" i="52"/>
  <c r="W249" i="52" s="1"/>
  <c r="X249" i="52" s="1"/>
  <c r="E103" i="52"/>
  <c r="W103" i="52" s="1"/>
  <c r="X103" i="52" s="1"/>
  <c r="E320" i="52"/>
  <c r="W320" i="52" s="1"/>
  <c r="X320" i="52" s="1"/>
  <c r="E359" i="52"/>
  <c r="W359" i="52" s="1"/>
  <c r="X359" i="52" s="1"/>
  <c r="E458" i="52"/>
  <c r="W458" i="52" s="1"/>
  <c r="X458" i="52" s="1"/>
  <c r="E261" i="52"/>
  <c r="W261" i="52" s="1"/>
  <c r="X261" i="52" s="1"/>
  <c r="E462" i="52"/>
  <c r="W462" i="52" s="1"/>
  <c r="X462" i="52" s="1"/>
  <c r="E247" i="52"/>
  <c r="W247" i="52" s="1"/>
  <c r="X247" i="52" s="1"/>
  <c r="E201" i="52"/>
  <c r="W201" i="52" s="1"/>
  <c r="X201" i="52" s="1"/>
  <c r="E451" i="52"/>
  <c r="W451" i="52" s="1"/>
  <c r="X451" i="52" s="1"/>
  <c r="E114" i="52"/>
  <c r="W114" i="52" s="1"/>
  <c r="X114" i="52" s="1"/>
  <c r="E450" i="52"/>
  <c r="W450" i="52" s="1"/>
  <c r="X450" i="52" s="1"/>
  <c r="E352" i="52"/>
  <c r="W352" i="52" s="1"/>
  <c r="X352" i="52" s="1"/>
  <c r="E354" i="52"/>
  <c r="W354" i="52" s="1"/>
  <c r="X354" i="52" s="1"/>
  <c r="E144" i="52"/>
  <c r="W144" i="52" s="1"/>
  <c r="X144" i="52" s="1"/>
  <c r="E154" i="52"/>
  <c r="W154" i="52" s="1"/>
  <c r="X154" i="52" s="1"/>
  <c r="E199" i="52"/>
  <c r="W199" i="52" s="1"/>
  <c r="X199" i="52" s="1"/>
  <c r="E459" i="52"/>
  <c r="W459" i="52" s="1"/>
  <c r="X459" i="52" s="1"/>
  <c r="E194" i="52"/>
  <c r="W194" i="52" s="1"/>
  <c r="X194" i="52" s="1"/>
  <c r="E259" i="52"/>
  <c r="W259" i="52" s="1"/>
  <c r="X259" i="52" s="1"/>
  <c r="E246" i="52"/>
  <c r="W246" i="52" s="1"/>
  <c r="X246" i="52" s="1"/>
  <c r="E102" i="52"/>
  <c r="W102" i="52" s="1"/>
  <c r="X102" i="52" s="1"/>
  <c r="E79" i="52"/>
  <c r="W79" i="52" s="1"/>
  <c r="X79" i="52" s="1"/>
  <c r="E196" i="52"/>
  <c r="W196" i="52" s="1"/>
  <c r="X196" i="52" s="1"/>
  <c r="E55" i="52"/>
  <c r="W55" i="52" s="1"/>
  <c r="X55" i="52" s="1"/>
  <c r="E363" i="52"/>
  <c r="W363" i="52" s="1"/>
  <c r="X363" i="52" s="1"/>
  <c r="E46" i="52"/>
  <c r="W46" i="52" s="1"/>
  <c r="X46" i="52" s="1"/>
  <c r="E195" i="52"/>
  <c r="W195" i="52" s="1"/>
  <c r="X195" i="52" s="1"/>
  <c r="E104" i="52"/>
  <c r="W104" i="52" s="1"/>
  <c r="X104" i="52" s="1"/>
  <c r="E454" i="52"/>
  <c r="W454" i="52" s="1"/>
  <c r="X454" i="52" s="1"/>
  <c r="E353" i="52"/>
  <c r="W353" i="52" s="1"/>
  <c r="X353" i="52" s="1"/>
  <c r="E233" i="52"/>
  <c r="E357" i="52"/>
  <c r="W357" i="52" s="1"/>
  <c r="X357" i="52" s="1"/>
  <c r="E255" i="52"/>
  <c r="E351" i="52"/>
  <c r="W351" i="52" s="1"/>
  <c r="X351" i="52" s="1"/>
  <c r="E47" i="52"/>
  <c r="W47" i="52" s="1"/>
  <c r="X47" i="52" s="1"/>
  <c r="E453" i="52"/>
  <c r="W453" i="52" s="1"/>
  <c r="X453" i="52" s="1"/>
  <c r="E23" i="52"/>
  <c r="W23" i="52" s="1"/>
  <c r="X23" i="52" s="1"/>
  <c r="E376" i="52"/>
  <c r="W376" i="52" s="1"/>
  <c r="X376" i="52" s="1"/>
  <c r="E275" i="52"/>
  <c r="W275" i="52" s="1"/>
  <c r="X275" i="52" s="1"/>
  <c r="E375" i="52"/>
  <c r="W375" i="52" s="1"/>
  <c r="X375" i="52" s="1"/>
  <c r="E374" i="52"/>
  <c r="W374" i="52" s="1"/>
  <c r="X374" i="52" s="1"/>
  <c r="E277" i="52"/>
  <c r="W277" i="52" s="1"/>
  <c r="X277" i="52" s="1"/>
  <c r="E278" i="52"/>
  <c r="W278" i="52" s="1"/>
  <c r="X278" i="52" s="1"/>
  <c r="E378" i="52"/>
  <c r="W378" i="52" s="1"/>
  <c r="X378" i="52" s="1"/>
  <c r="E276" i="52"/>
  <c r="W276" i="52" s="1"/>
  <c r="X276" i="52" s="1"/>
  <c r="E279" i="52"/>
  <c r="W279" i="52" s="1"/>
  <c r="X279" i="52" s="1"/>
  <c r="E381" i="52"/>
  <c r="W381" i="52" s="1"/>
  <c r="X381" i="52" s="1"/>
  <c r="E379" i="52"/>
  <c r="W379" i="52" s="1"/>
  <c r="X379" i="52" s="1"/>
  <c r="E377" i="52"/>
  <c r="W377" i="52" s="1"/>
  <c r="X377" i="52" s="1"/>
  <c r="E380" i="52"/>
  <c r="W380" i="52" s="1"/>
  <c r="X380" i="52" s="1"/>
  <c r="E285" i="52"/>
  <c r="W285" i="52" s="1"/>
  <c r="X285" i="52" s="1"/>
  <c r="E280" i="52"/>
  <c r="W280" i="52" s="1"/>
  <c r="X280" i="52" s="1"/>
  <c r="E384" i="52"/>
  <c r="W384" i="52" s="1"/>
  <c r="X384" i="52" s="1"/>
  <c r="E382" i="52"/>
  <c r="W382" i="52" s="1"/>
  <c r="X382" i="52" s="1"/>
  <c r="E283" i="52"/>
  <c r="W283" i="52" s="1"/>
  <c r="X283" i="52" s="1"/>
  <c r="E281" i="52"/>
  <c r="E282" i="52"/>
  <c r="W282" i="52" s="1"/>
  <c r="X282" i="52" s="1"/>
  <c r="E383" i="52"/>
  <c r="W383" i="52" s="1"/>
  <c r="X383" i="52" s="1"/>
  <c r="E284" i="52"/>
  <c r="W284" i="52" s="1"/>
  <c r="X284" i="52" s="1"/>
  <c r="E385" i="52"/>
  <c r="W385" i="52" s="1"/>
  <c r="X385" i="52" s="1"/>
  <c r="E386" i="52"/>
  <c r="W386" i="52" s="1"/>
  <c r="X386" i="52" s="1"/>
  <c r="E287" i="52"/>
  <c r="W287" i="52" s="1"/>
  <c r="X287" i="52" s="1"/>
  <c r="E289" i="52"/>
  <c r="W289" i="52" s="1"/>
  <c r="X289" i="52" s="1"/>
  <c r="E286" i="52"/>
  <c r="W286" i="52" s="1"/>
  <c r="X286" i="52" s="1"/>
  <c r="E288" i="52"/>
  <c r="W288" i="52" s="1"/>
  <c r="X288" i="52" s="1"/>
  <c r="E388" i="52"/>
  <c r="W388" i="52" s="1"/>
  <c r="X388" i="52" s="1"/>
  <c r="E387" i="52"/>
  <c r="W387" i="52" s="1"/>
  <c r="X387" i="52" s="1"/>
  <c r="E390" i="52"/>
  <c r="W390" i="52" s="1"/>
  <c r="X390" i="52" s="1"/>
  <c r="E291" i="52"/>
  <c r="W291" i="52" s="1"/>
  <c r="X291" i="52" s="1"/>
  <c r="E290" i="52"/>
  <c r="W290" i="52" s="1"/>
  <c r="X290" i="52" s="1"/>
  <c r="E391" i="52"/>
  <c r="W391" i="52" s="1"/>
  <c r="X391" i="52" s="1"/>
  <c r="E389" i="52"/>
  <c r="W389" i="52" s="1"/>
  <c r="X389" i="52" s="1"/>
  <c r="E393" i="52"/>
  <c r="W393" i="52" s="1"/>
  <c r="X393" i="52" s="1"/>
  <c r="E392" i="52"/>
  <c r="W392" i="52" s="1"/>
  <c r="X392" i="52" s="1"/>
  <c r="E294" i="52"/>
  <c r="E395" i="52"/>
  <c r="W395" i="52" s="1"/>
  <c r="X395" i="52" s="1"/>
  <c r="E394" i="52"/>
  <c r="W394" i="52" s="1"/>
  <c r="X394" i="52" s="1"/>
  <c r="E292" i="52"/>
  <c r="W292" i="52" s="1"/>
  <c r="X292" i="52" s="1"/>
  <c r="E293" i="52"/>
  <c r="W293" i="52" s="1"/>
  <c r="X293" i="52" s="1"/>
  <c r="E296" i="52"/>
  <c r="W296" i="52" s="1"/>
  <c r="X296" i="52" s="1"/>
  <c r="E297" i="52"/>
  <c r="W297" i="52" s="1"/>
  <c r="X297" i="52" s="1"/>
  <c r="E295" i="52"/>
  <c r="W295" i="52" s="1"/>
  <c r="X295" i="52" s="1"/>
  <c r="E398" i="52"/>
  <c r="W398" i="52" s="1"/>
  <c r="X398" i="52" s="1"/>
  <c r="E396" i="52"/>
  <c r="W396" i="52" s="1"/>
  <c r="X396" i="52" s="1"/>
  <c r="E298" i="52"/>
  <c r="W298" i="52" s="1"/>
  <c r="X298" i="52" s="1"/>
  <c r="E397" i="52"/>
  <c r="W397" i="52" s="1"/>
  <c r="X397" i="52" s="1"/>
  <c r="E299" i="52"/>
  <c r="W299" i="52" s="1"/>
  <c r="X299" i="52" s="1"/>
  <c r="E305" i="52"/>
  <c r="W305" i="52" s="1"/>
  <c r="X305" i="52" s="1"/>
  <c r="E302" i="52"/>
  <c r="W302" i="52" s="1"/>
  <c r="X302" i="52" s="1"/>
  <c r="E404" i="52"/>
  <c r="W404" i="52" s="1"/>
  <c r="X404" i="52" s="1"/>
  <c r="E301" i="52"/>
  <c r="W301" i="52" s="1"/>
  <c r="X301" i="52" s="1"/>
  <c r="E300" i="52"/>
  <c r="W300" i="52" s="1"/>
  <c r="X300" i="52" s="1"/>
  <c r="E402" i="52"/>
  <c r="W402" i="52" s="1"/>
  <c r="X402" i="52" s="1"/>
  <c r="E303" i="52"/>
  <c r="W303" i="52" s="1"/>
  <c r="X303" i="52" s="1"/>
  <c r="E400" i="52"/>
  <c r="W400" i="52" s="1"/>
  <c r="X400" i="52" s="1"/>
  <c r="E399" i="52"/>
  <c r="W399" i="52" s="1"/>
  <c r="X399" i="52" s="1"/>
  <c r="E405" i="52"/>
  <c r="W405" i="52" s="1"/>
  <c r="X405" i="52" s="1"/>
  <c r="AA406" i="10"/>
  <c r="AA408" i="10" s="1"/>
  <c r="AA409" i="10" s="1"/>
  <c r="AA410" i="10" s="1"/>
  <c r="AA411" i="10" s="1"/>
  <c r="AA412" i="10" s="1"/>
  <c r="AA413" i="10" s="1"/>
  <c r="AA414" i="10" s="1"/>
  <c r="AA415" i="10" s="1"/>
  <c r="AA416" i="10" s="1"/>
  <c r="AA417" i="10" s="1"/>
  <c r="AA418" i="10" s="1"/>
  <c r="AA419" i="10" s="1"/>
  <c r="AA420" i="10" s="1"/>
  <c r="AA421" i="10" s="1"/>
  <c r="AA422" i="10" s="1"/>
  <c r="AA423" i="10" s="1"/>
  <c r="AA424" i="10" s="1"/>
  <c r="AA425" i="10" s="1"/>
  <c r="AA426" i="10" s="1"/>
  <c r="AA427" i="10" s="1"/>
  <c r="AA428" i="10" s="1"/>
  <c r="AA429" i="10" s="1"/>
  <c r="AA430" i="10" s="1"/>
  <c r="AA431" i="10" s="1"/>
  <c r="AA432" i="10" s="1"/>
  <c r="AA433" i="10" s="1"/>
  <c r="AA434" i="10" s="1"/>
  <c r="AA435" i="10" s="1"/>
  <c r="AA436" i="10" s="1"/>
  <c r="AA437" i="10" s="1"/>
  <c r="AA438" i="10" s="1"/>
  <c r="AA439" i="10" s="1"/>
  <c r="AA440" i="10" s="1"/>
  <c r="AA441" i="10" s="1"/>
  <c r="AA442" i="10" s="1"/>
  <c r="AA443" i="10" s="1"/>
  <c r="AA444" i="10" s="1"/>
  <c r="AA445" i="10" s="1"/>
  <c r="AA446" i="10" s="1"/>
  <c r="AA447" i="10" s="1"/>
  <c r="AA448" i="10" s="1"/>
  <c r="AA449" i="10" s="1"/>
  <c r="AA450" i="10" s="1"/>
  <c r="AA451" i="10" s="1"/>
  <c r="AA452" i="10" s="1"/>
  <c r="AA453" i="10" s="1"/>
  <c r="AA454" i="10" s="1"/>
  <c r="AA455" i="10" s="1"/>
  <c r="AA456" i="10" s="1"/>
  <c r="AA457" i="10" s="1"/>
  <c r="AA458" i="10" s="1"/>
  <c r="AA459" i="10" s="1"/>
  <c r="AA460" i="10" s="1"/>
  <c r="AA461" i="10" s="1"/>
  <c r="AA462" i="10" s="1"/>
  <c r="AA463" i="10" s="1"/>
  <c r="AA464" i="10" s="1"/>
  <c r="AA465" i="10" s="1"/>
  <c r="AA466" i="10" s="1"/>
  <c r="AA467" i="10" s="1"/>
  <c r="AA468" i="10" s="1"/>
  <c r="AA469" i="10" s="1"/>
  <c r="AA470" i="10" s="1"/>
  <c r="AA471" i="10" s="1"/>
  <c r="E401" i="52"/>
  <c r="W401" i="52" s="1"/>
  <c r="X401" i="52" s="1"/>
  <c r="Y405" i="12"/>
  <c r="Y405" i="10"/>
  <c r="Z405" i="10"/>
  <c r="Z406" i="10" s="1"/>
  <c r="AA406" i="11"/>
  <c r="AA408" i="11" s="1"/>
  <c r="AA409" i="11" s="1"/>
  <c r="AA410" i="11" s="1"/>
  <c r="AA411" i="11" s="1"/>
  <c r="AA412" i="11" s="1"/>
  <c r="AA413" i="11" s="1"/>
  <c r="AA414" i="11" s="1"/>
  <c r="AA415" i="11" s="1"/>
  <c r="AA416" i="11" s="1"/>
  <c r="AA417" i="11" s="1"/>
  <c r="AA418" i="11" s="1"/>
  <c r="AA419" i="11" s="1"/>
  <c r="AA420" i="11" s="1"/>
  <c r="AA421" i="11" s="1"/>
  <c r="AA422" i="11" s="1"/>
  <c r="AA423" i="11" s="1"/>
  <c r="AA424" i="11" s="1"/>
  <c r="AA425" i="11" s="1"/>
  <c r="AA426" i="11" s="1"/>
  <c r="AA427" i="11" s="1"/>
  <c r="AA428" i="11" s="1"/>
  <c r="AA429" i="11" s="1"/>
  <c r="AA430" i="11" s="1"/>
  <c r="AA431" i="11" s="1"/>
  <c r="AA432" i="11" s="1"/>
  <c r="AA433" i="11" s="1"/>
  <c r="AA434" i="11" s="1"/>
  <c r="AA435" i="11" s="1"/>
  <c r="AA436" i="11" s="1"/>
  <c r="AA437" i="11" s="1"/>
  <c r="AA438" i="11" s="1"/>
  <c r="AA439" i="11" s="1"/>
  <c r="AA440" i="11" s="1"/>
  <c r="AA441" i="11" s="1"/>
  <c r="AA442" i="11" s="1"/>
  <c r="AA443" i="11" s="1"/>
  <c r="AA444" i="11" s="1"/>
  <c r="AA445" i="11" s="1"/>
  <c r="AA446" i="11" s="1"/>
  <c r="AA447" i="11" s="1"/>
  <c r="AA448" i="11" s="1"/>
  <c r="AA449" i="11" s="1"/>
  <c r="AA450" i="11" s="1"/>
  <c r="AA451" i="11" s="1"/>
  <c r="AA452" i="11" s="1"/>
  <c r="AA453" i="11" s="1"/>
  <c r="AA454" i="11" s="1"/>
  <c r="AA455" i="11" s="1"/>
  <c r="AA456" i="11" s="1"/>
  <c r="AA457" i="11" s="1"/>
  <c r="AA458" i="11" s="1"/>
  <c r="AA459" i="11" s="1"/>
  <c r="AA460" i="11" s="1"/>
  <c r="AA461" i="11" s="1"/>
  <c r="AA462" i="11" s="1"/>
  <c r="AA463" i="11" s="1"/>
  <c r="AA464" i="11" s="1"/>
  <c r="AA465" i="11" s="1"/>
  <c r="AA466" i="11" s="1"/>
  <c r="AA467" i="11" s="1"/>
  <c r="AA468" i="11" s="1"/>
  <c r="AA469" i="11" s="1"/>
  <c r="AA470" i="11" s="1"/>
  <c r="AA471" i="11" s="1"/>
  <c r="Y405" i="16"/>
  <c r="Z406" i="11"/>
  <c r="E403" i="52"/>
  <c r="W403" i="52" s="1"/>
  <c r="X403" i="52" s="1"/>
  <c r="Y405" i="11"/>
  <c r="B406" i="9"/>
  <c r="AA406" i="9" s="1"/>
  <c r="AA408" i="9" s="1"/>
  <c r="AA409" i="9" s="1"/>
  <c r="AA410" i="9" s="1"/>
  <c r="AA411" i="9" s="1"/>
  <c r="AA412" i="9" s="1"/>
  <c r="AA413" i="9" s="1"/>
  <c r="AA414" i="9" s="1"/>
  <c r="AA415" i="9" s="1"/>
  <c r="AA416" i="9" s="1"/>
  <c r="AA417" i="9" s="1"/>
  <c r="AA418" i="9" s="1"/>
  <c r="AA419" i="9" s="1"/>
  <c r="AA420" i="9" s="1"/>
  <c r="AA421" i="9" s="1"/>
  <c r="AA422" i="9" s="1"/>
  <c r="AA423" i="9" s="1"/>
  <c r="AA424" i="9" s="1"/>
  <c r="AA425" i="9" s="1"/>
  <c r="AA426" i="9" s="1"/>
  <c r="AA427" i="9" s="1"/>
  <c r="AA428" i="9" s="1"/>
  <c r="AA429" i="9" s="1"/>
  <c r="AA430" i="9" s="1"/>
  <c r="AA431" i="9" s="1"/>
  <c r="AA432" i="9" s="1"/>
  <c r="AA433" i="9" s="1"/>
  <c r="AA434" i="9" s="1"/>
  <c r="AA435" i="9" s="1"/>
  <c r="AA436" i="9" s="1"/>
  <c r="AA437" i="9" s="1"/>
  <c r="AA438" i="9" s="1"/>
  <c r="AA439" i="9" s="1"/>
  <c r="AA440" i="9" s="1"/>
  <c r="AA441" i="9" s="1"/>
  <c r="AA442" i="9" s="1"/>
  <c r="AA443" i="9" s="1"/>
  <c r="AA444" i="9" s="1"/>
  <c r="AA445" i="9" s="1"/>
  <c r="AA446" i="9" s="1"/>
  <c r="AA447" i="9" s="1"/>
  <c r="AA448" i="9" s="1"/>
  <c r="AA449" i="9" s="1"/>
  <c r="AA450" i="9" s="1"/>
  <c r="AA451" i="9" s="1"/>
  <c r="AA452" i="9" s="1"/>
  <c r="AA453" i="9" s="1"/>
  <c r="AA454" i="9" s="1"/>
  <c r="AA455" i="9" s="1"/>
  <c r="AA456" i="9" s="1"/>
  <c r="AA457" i="9" s="1"/>
  <c r="AA458" i="9" s="1"/>
  <c r="AA459" i="9" s="1"/>
  <c r="AA460" i="9" s="1"/>
  <c r="AA461" i="9" s="1"/>
  <c r="AA462" i="9" s="1"/>
  <c r="AA463" i="9" s="1"/>
  <c r="AA464" i="9" s="1"/>
  <c r="AA465" i="9" s="1"/>
  <c r="AA466" i="9" s="1"/>
  <c r="AA467" i="9" s="1"/>
  <c r="AA468" i="9" s="1"/>
  <c r="AA469" i="9" s="1"/>
  <c r="AA470" i="9" s="1"/>
  <c r="AA471" i="9" s="1"/>
  <c r="B406" i="10"/>
  <c r="B406" i="11"/>
  <c r="B406" i="12"/>
  <c r="B406" i="16"/>
  <c r="B406" i="32"/>
  <c r="B406" i="52"/>
  <c r="AA406" i="52" s="1"/>
  <c r="AA408" i="52" s="1"/>
  <c r="AA409" i="52" s="1"/>
  <c r="AA410" i="52" s="1"/>
  <c r="AA411" i="52" s="1"/>
  <c r="AA412" i="52" s="1"/>
  <c r="AA413" i="52" s="1"/>
  <c r="AA414" i="52" s="1"/>
  <c r="AA415" i="52" s="1"/>
  <c r="AA416" i="52" s="1"/>
  <c r="AA417" i="52" s="1"/>
  <c r="AA418" i="52" s="1"/>
  <c r="AA419" i="52" s="1"/>
  <c r="AA420" i="52" s="1"/>
  <c r="AA421" i="52" s="1"/>
  <c r="AA422" i="52" s="1"/>
  <c r="AA423" i="52" s="1"/>
  <c r="AA424" i="52" s="1"/>
  <c r="AA425" i="52" s="1"/>
  <c r="AA426" i="52" s="1"/>
  <c r="AA427" i="52" s="1"/>
  <c r="AA428" i="52" s="1"/>
  <c r="AA429" i="52" s="1"/>
  <c r="AA430" i="52" s="1"/>
  <c r="AA431" i="52" s="1"/>
  <c r="AA432" i="52" s="1"/>
  <c r="AA433" i="52" s="1"/>
  <c r="AA434" i="52" s="1"/>
  <c r="AA435" i="52" s="1"/>
  <c r="AA436" i="52" s="1"/>
  <c r="AA437" i="52" s="1"/>
  <c r="AA438" i="52" s="1"/>
  <c r="AA439" i="52" s="1"/>
  <c r="AA440" i="52" s="1"/>
  <c r="AA441" i="52" s="1"/>
  <c r="AA442" i="52" s="1"/>
  <c r="AA443" i="52" s="1"/>
  <c r="AA444" i="52" s="1"/>
  <c r="AA445" i="52" s="1"/>
  <c r="AA446" i="52" s="1"/>
  <c r="AA447" i="52" s="1"/>
  <c r="AA448" i="52" s="1"/>
  <c r="AA449" i="52" s="1"/>
  <c r="AA450" i="52" s="1"/>
  <c r="AA451" i="52" s="1"/>
  <c r="AA452" i="52" s="1"/>
  <c r="AA453" i="52" s="1"/>
  <c r="AA454" i="52" s="1"/>
  <c r="AA455" i="52" s="1"/>
  <c r="AA456" i="52" s="1"/>
  <c r="AA457" i="52" s="1"/>
  <c r="AA458" i="52" s="1"/>
  <c r="AA459" i="52" s="1"/>
  <c r="AA460" i="52" s="1"/>
  <c r="AA461" i="52" s="1"/>
  <c r="AA462" i="52" s="1"/>
  <c r="AA463" i="52" s="1"/>
  <c r="AA464" i="52" s="1"/>
  <c r="AA465" i="52" s="1"/>
  <c r="AA466" i="52" s="1"/>
  <c r="AA467" i="52" s="1"/>
  <c r="AA468" i="52" s="1"/>
  <c r="AA469" i="52" s="1"/>
  <c r="AA470" i="52" s="1"/>
  <c r="AA471" i="52" s="1"/>
  <c r="Z405" i="32"/>
  <c r="Y405" i="9"/>
  <c r="D406" i="9"/>
  <c r="D406" i="10"/>
  <c r="D406" i="11"/>
  <c r="D406" i="12"/>
  <c r="D406" i="16"/>
  <c r="D406" i="32"/>
  <c r="D406" i="52"/>
  <c r="AA113" i="32"/>
  <c r="W181" i="52" l="1"/>
  <c r="X181" i="52"/>
  <c r="W237" i="52"/>
  <c r="X237" i="52"/>
  <c r="W222" i="52"/>
  <c r="X222" i="52" s="1"/>
  <c r="Y406" i="32"/>
  <c r="Y406" i="16"/>
  <c r="Y406" i="12"/>
  <c r="W294" i="52"/>
  <c r="X294" i="52" s="1"/>
  <c r="W141" i="52"/>
  <c r="X141" i="52" s="1"/>
  <c r="W229" i="52"/>
  <c r="X229" i="52"/>
  <c r="Z406" i="12"/>
  <c r="Y406" i="10"/>
  <c r="W255" i="52"/>
  <c r="X255" i="52" s="1"/>
  <c r="W133" i="52"/>
  <c r="X133" i="52"/>
  <c r="W218" i="52"/>
  <c r="X218" i="52" s="1"/>
  <c r="W10" i="52"/>
  <c r="X10" i="52"/>
  <c r="W185" i="52"/>
  <c r="X185" i="52" s="1"/>
  <c r="W137" i="52"/>
  <c r="X137" i="52"/>
  <c r="W465" i="52"/>
  <c r="X465" i="52"/>
  <c r="Z406" i="16"/>
  <c r="Y406" i="9"/>
  <c r="AA406" i="16"/>
  <c r="AA408" i="16" s="1"/>
  <c r="AA409" i="16" s="1"/>
  <c r="AA410" i="16" s="1"/>
  <c r="AA411" i="16" s="1"/>
  <c r="AA412" i="16" s="1"/>
  <c r="AA413" i="16" s="1"/>
  <c r="AA414" i="16" s="1"/>
  <c r="AA415" i="16" s="1"/>
  <c r="AA416" i="16" s="1"/>
  <c r="AA417" i="16" s="1"/>
  <c r="AA418" i="16" s="1"/>
  <c r="AA419" i="16" s="1"/>
  <c r="AA420" i="16" s="1"/>
  <c r="AA421" i="16" s="1"/>
  <c r="AA422" i="16" s="1"/>
  <c r="AA423" i="16" s="1"/>
  <c r="AA424" i="16" s="1"/>
  <c r="AA425" i="16" s="1"/>
  <c r="AA426" i="16" s="1"/>
  <c r="AA427" i="16" s="1"/>
  <c r="AA428" i="16" s="1"/>
  <c r="AA429" i="16" s="1"/>
  <c r="AA430" i="16" s="1"/>
  <c r="AA431" i="16" s="1"/>
  <c r="AA432" i="16" s="1"/>
  <c r="AA433" i="16" s="1"/>
  <c r="AA434" i="16" s="1"/>
  <c r="AA435" i="16" s="1"/>
  <c r="AA436" i="16" s="1"/>
  <c r="AA437" i="16" s="1"/>
  <c r="AA438" i="16" s="1"/>
  <c r="AA439" i="16" s="1"/>
  <c r="AA440" i="16" s="1"/>
  <c r="AA441" i="16" s="1"/>
  <c r="AA442" i="16" s="1"/>
  <c r="AA443" i="16" s="1"/>
  <c r="AA444" i="16" s="1"/>
  <c r="AA445" i="16" s="1"/>
  <c r="AA446" i="16" s="1"/>
  <c r="AA447" i="16" s="1"/>
  <c r="AA448" i="16" s="1"/>
  <c r="AA449" i="16" s="1"/>
  <c r="AA450" i="16" s="1"/>
  <c r="AA451" i="16" s="1"/>
  <c r="AA452" i="16" s="1"/>
  <c r="AA453" i="16" s="1"/>
  <c r="AA454" i="16" s="1"/>
  <c r="AA455" i="16" s="1"/>
  <c r="AA456" i="16" s="1"/>
  <c r="AA457" i="16" s="1"/>
  <c r="AA458" i="16" s="1"/>
  <c r="AA459" i="16" s="1"/>
  <c r="AA460" i="16" s="1"/>
  <c r="AA461" i="16" s="1"/>
  <c r="AA462" i="16" s="1"/>
  <c r="AA463" i="16" s="1"/>
  <c r="AA464" i="16" s="1"/>
  <c r="AA465" i="16" s="1"/>
  <c r="AA466" i="16" s="1"/>
  <c r="AA467" i="16" s="1"/>
  <c r="AA468" i="16" s="1"/>
  <c r="AA469" i="16" s="1"/>
  <c r="AA470" i="16" s="1"/>
  <c r="AA471" i="16" s="1"/>
  <c r="W281" i="52"/>
  <c r="X281" i="52"/>
  <c r="W260" i="52"/>
  <c r="X260" i="52" s="1"/>
  <c r="W12" i="52"/>
  <c r="X12" i="52" s="1"/>
  <c r="W143" i="52"/>
  <c r="X143" i="52" s="1"/>
  <c r="W307" i="52"/>
  <c r="X307" i="52"/>
  <c r="Z406" i="52"/>
  <c r="Y406" i="11"/>
  <c r="Z406" i="32"/>
  <c r="AA406" i="12"/>
  <c r="AA408" i="12" s="1"/>
  <c r="AA409" i="12" s="1"/>
  <c r="AA410" i="12" s="1"/>
  <c r="AA411" i="12" s="1"/>
  <c r="AA412" i="12" s="1"/>
  <c r="AA413" i="12" s="1"/>
  <c r="AA414" i="12" s="1"/>
  <c r="AA415" i="12" s="1"/>
  <c r="AA416" i="12" s="1"/>
  <c r="AA417" i="12" s="1"/>
  <c r="AA418" i="12" s="1"/>
  <c r="AA419" i="12" s="1"/>
  <c r="AA420" i="12" s="1"/>
  <c r="AA421" i="12" s="1"/>
  <c r="AA422" i="12" s="1"/>
  <c r="AA423" i="12" s="1"/>
  <c r="AA424" i="12" s="1"/>
  <c r="AA425" i="12" s="1"/>
  <c r="AA426" i="12" s="1"/>
  <c r="AA427" i="12" s="1"/>
  <c r="AA428" i="12" s="1"/>
  <c r="AA429" i="12" s="1"/>
  <c r="AA430" i="12" s="1"/>
  <c r="AA431" i="12" s="1"/>
  <c r="AA432" i="12" s="1"/>
  <c r="AA433" i="12" s="1"/>
  <c r="AA434" i="12" s="1"/>
  <c r="AA435" i="12" s="1"/>
  <c r="AA436" i="12" s="1"/>
  <c r="AA437" i="12" s="1"/>
  <c r="AA438" i="12" s="1"/>
  <c r="AA439" i="12" s="1"/>
  <c r="AA440" i="12" s="1"/>
  <c r="AA441" i="12" s="1"/>
  <c r="AA442" i="12" s="1"/>
  <c r="AA443" i="12" s="1"/>
  <c r="AA444" i="12" s="1"/>
  <c r="AA445" i="12" s="1"/>
  <c r="AA446" i="12" s="1"/>
  <c r="AA447" i="12" s="1"/>
  <c r="AA448" i="12" s="1"/>
  <c r="AA449" i="12" s="1"/>
  <c r="AA450" i="12" s="1"/>
  <c r="AA451" i="12" s="1"/>
  <c r="AA452" i="12" s="1"/>
  <c r="AA453" i="12" s="1"/>
  <c r="AA454" i="12" s="1"/>
  <c r="AA455" i="12" s="1"/>
  <c r="AA456" i="12" s="1"/>
  <c r="AA457" i="12" s="1"/>
  <c r="AA458" i="12" s="1"/>
  <c r="AA459" i="12" s="1"/>
  <c r="AA460" i="12" s="1"/>
  <c r="AA461" i="12" s="1"/>
  <c r="AA462" i="12" s="1"/>
  <c r="AA463" i="12" s="1"/>
  <c r="AA464" i="12" s="1"/>
  <c r="AA465" i="12" s="1"/>
  <c r="AA466" i="12" s="1"/>
  <c r="AA467" i="12" s="1"/>
  <c r="AA468" i="12" s="1"/>
  <c r="AA469" i="12" s="1"/>
  <c r="AA470" i="12" s="1"/>
  <c r="AA471" i="12" s="1"/>
  <c r="W233" i="52"/>
  <c r="X233" i="52"/>
  <c r="W438" i="52"/>
  <c r="X438" i="52" s="1"/>
  <c r="Z406" i="9"/>
  <c r="AA114" i="32"/>
  <c r="AA115" i="32" l="1"/>
  <c r="AA116" i="32" l="1"/>
  <c r="AA117" i="32" l="1"/>
  <c r="AA118" i="32" l="1"/>
  <c r="AA119" i="32" l="1"/>
  <c r="AA120" i="32" l="1"/>
  <c r="AA121" i="32" l="1"/>
  <c r="AA122" i="32" l="1"/>
  <c r="AA123" i="32" l="1"/>
  <c r="AA124" i="32" l="1"/>
  <c r="AA125" i="32" l="1"/>
  <c r="AA126" i="32" l="1"/>
  <c r="AA127" i="32" l="1"/>
  <c r="AA128" i="32" l="1"/>
  <c r="AA129" i="32" l="1"/>
  <c r="AA130" i="32" l="1"/>
  <c r="AA131" i="32" l="1"/>
  <c r="AA132" i="32" l="1"/>
  <c r="AA133" i="32" l="1"/>
  <c r="AA134" i="32" l="1"/>
  <c r="AA135" i="32" l="1"/>
  <c r="AA136" i="32" l="1"/>
  <c r="AA137" i="32" l="1"/>
  <c r="AA138" i="32" l="1"/>
  <c r="AA139" i="32" l="1"/>
  <c r="AA140" i="32" l="1"/>
  <c r="AA141" i="32" l="1"/>
  <c r="AA142" i="32" l="1"/>
  <c r="AA143" i="32" l="1"/>
  <c r="AA144" i="32" l="1"/>
  <c r="AA145" i="32" l="1"/>
  <c r="AA146" i="32" l="1"/>
  <c r="AA147" i="32" l="1"/>
  <c r="AA148" i="32" l="1"/>
  <c r="AA149" i="32" l="1"/>
  <c r="AA150" i="32" l="1"/>
  <c r="AA151" i="32" l="1"/>
  <c r="AA152" i="32" l="1"/>
  <c r="AA153" i="32" l="1"/>
  <c r="AA154" i="32" l="1"/>
  <c r="AA155" i="32" l="1"/>
  <c r="AA157" i="32" l="1"/>
  <c r="AA158" i="32" l="1"/>
  <c r="AA159" i="32" l="1"/>
  <c r="AA160" i="32" l="1"/>
  <c r="AA161" i="32" l="1"/>
  <c r="AA162" i="32" l="1"/>
  <c r="AA163" i="32" l="1"/>
  <c r="AA164" i="32" l="1"/>
  <c r="AA165" i="32" l="1"/>
  <c r="AA166" i="32" l="1"/>
  <c r="AA167" i="32" l="1"/>
  <c r="AA168" i="32" l="1"/>
  <c r="AA169" i="32" l="1"/>
  <c r="AA170" i="32" l="1"/>
  <c r="AA171" i="32" l="1"/>
  <c r="AA172" i="32" l="1"/>
  <c r="AA173" i="32" l="1"/>
  <c r="AA174" i="32" l="1"/>
  <c r="AA175" i="32" l="1"/>
  <c r="AA176" i="32" l="1"/>
  <c r="AA177" i="32" l="1"/>
  <c r="AA178" i="32" l="1"/>
  <c r="AA179" i="32" l="1"/>
  <c r="AA180" i="32" l="1"/>
  <c r="AA181" i="32" l="1"/>
  <c r="AA182" i="32" l="1"/>
  <c r="AA183" i="32" l="1"/>
  <c r="AA184" i="32" l="1"/>
  <c r="AA185" i="32" l="1"/>
  <c r="AA186" i="32" l="1"/>
  <c r="AA187" i="32" l="1"/>
  <c r="AA188" i="32" l="1"/>
  <c r="AA189" i="32" l="1"/>
  <c r="AA190" i="32" l="1"/>
  <c r="AA191" i="32" l="1"/>
  <c r="AA192" i="32" l="1"/>
  <c r="AA193" i="32" l="1"/>
  <c r="AA194" i="32" l="1"/>
  <c r="AA195" i="32" l="1"/>
  <c r="AA196" i="32" l="1"/>
  <c r="AA197" i="32" l="1"/>
  <c r="AA198" i="32" l="1"/>
  <c r="AA199" i="32" l="1"/>
  <c r="AA200" i="32" l="1"/>
  <c r="AA201" i="32" l="1"/>
  <c r="AA202" i="32" l="1"/>
  <c r="AA203" i="32" l="1"/>
  <c r="AA204" i="32" l="1"/>
  <c r="AA205" i="32" l="1"/>
  <c r="AA206" i="32" l="1"/>
  <c r="AA208" i="32" l="1"/>
  <c r="AA209" i="32" l="1"/>
  <c r="AA210" i="32" l="1"/>
  <c r="AA211" i="32" l="1"/>
  <c r="AA212" i="32" l="1"/>
  <c r="AA213" i="32" l="1"/>
  <c r="AA214" i="32" l="1"/>
  <c r="AA215" i="32" l="1"/>
  <c r="AA216" i="32" l="1"/>
  <c r="AA217" i="32" l="1"/>
  <c r="AA218" i="32" l="1"/>
  <c r="AA219" i="32" l="1"/>
  <c r="AA220" i="32" l="1"/>
  <c r="AA221" i="32" l="1"/>
  <c r="AA222" i="32" l="1"/>
  <c r="AA223" i="32" l="1"/>
  <c r="AA224" i="32" l="1"/>
  <c r="AA225" i="32" l="1"/>
  <c r="AA226" i="32" l="1"/>
  <c r="AA227" i="32" l="1"/>
  <c r="AA228" i="32" l="1"/>
  <c r="AA229" i="32" l="1"/>
  <c r="AA230" i="32" l="1"/>
  <c r="AA231" i="32" l="1"/>
  <c r="AA232" i="32" l="1"/>
  <c r="AA233" i="32" l="1"/>
  <c r="AA234" i="32" l="1"/>
  <c r="AA235" i="32" l="1"/>
  <c r="AA236" i="32" l="1"/>
  <c r="AA237" i="32" l="1"/>
  <c r="AA238" i="32" l="1"/>
  <c r="AA239" i="32" l="1"/>
  <c r="AA240" i="32" l="1"/>
  <c r="AA241" i="32" l="1"/>
  <c r="AA242" i="32" l="1"/>
  <c r="AA243" i="32" l="1"/>
  <c r="AA244" i="32" l="1"/>
  <c r="AA245" i="32" l="1"/>
  <c r="AA246" i="32" l="1"/>
  <c r="AA247" i="32" l="1"/>
  <c r="AA248" i="32" l="1"/>
  <c r="AA249" i="32" l="1"/>
  <c r="AA250" i="32" l="1"/>
  <c r="AA251" i="32" l="1"/>
  <c r="AA252" i="32" l="1"/>
  <c r="AA253" i="32" l="1"/>
  <c r="AA254" i="32" l="1"/>
  <c r="AA255" i="32" l="1"/>
  <c r="AA256" i="32" l="1"/>
  <c r="AA257" i="32" l="1"/>
  <c r="AA258" i="32" l="1"/>
  <c r="AA259" i="32" l="1"/>
  <c r="AA260" i="32" l="1"/>
  <c r="AA261" i="32" l="1"/>
  <c r="AA262" i="32" l="1"/>
  <c r="AA263" i="32" l="1"/>
  <c r="AA264" i="32" l="1"/>
  <c r="AA265" i="32" l="1"/>
  <c r="AA266" i="32" l="1"/>
  <c r="AA267" i="32" l="1"/>
  <c r="AA268" i="32" l="1"/>
  <c r="AA269" i="32" l="1"/>
  <c r="AA270" i="32" l="1"/>
  <c r="AA271" i="32" l="1"/>
  <c r="AA272" i="32" l="1"/>
  <c r="AA273" i="32" l="1"/>
  <c r="AA274" i="32" l="1"/>
  <c r="AA275" i="32" l="1"/>
  <c r="AA276" i="32" l="1"/>
  <c r="AA277" i="32" l="1"/>
  <c r="AA278" i="32" l="1"/>
  <c r="AA279" i="32" l="1"/>
  <c r="AA280" i="32" l="1"/>
  <c r="AA281" i="32" l="1"/>
  <c r="AA282" i="32" l="1"/>
  <c r="AA283" i="32" l="1"/>
  <c r="AA284" i="32" l="1"/>
  <c r="AA285" i="32" l="1"/>
  <c r="AA286" i="32" l="1"/>
  <c r="AA287" i="32" l="1"/>
  <c r="AA288" i="32" l="1"/>
  <c r="AA289" i="32" l="1"/>
  <c r="AA290" i="32" l="1"/>
  <c r="AA291" i="32" l="1"/>
  <c r="AA292" i="32" l="1"/>
  <c r="AA293" i="32" l="1"/>
  <c r="AA294" i="32" l="1"/>
  <c r="AA295" i="32" l="1"/>
  <c r="AA296" i="32" l="1"/>
  <c r="AA297" i="32" l="1"/>
  <c r="AA298" i="32" l="1"/>
  <c r="AA299" i="32" l="1"/>
  <c r="AA300" i="32" l="1"/>
  <c r="AA301" i="32" l="1"/>
  <c r="AA302" i="32" l="1"/>
  <c r="AA303" i="32" l="1"/>
  <c r="AA304" i="32" l="1"/>
  <c r="AA305" i="32" l="1"/>
  <c r="AA307" i="32" l="1"/>
  <c r="AA308" i="32" l="1"/>
  <c r="AA309" i="32" l="1"/>
  <c r="AA310" i="32" l="1"/>
  <c r="AA311" i="32" l="1"/>
  <c r="AA312" i="32" l="1"/>
  <c r="AA313" i="32" l="1"/>
  <c r="AA314" i="32" l="1"/>
  <c r="AA315" i="32" l="1"/>
  <c r="AA316" i="32" l="1"/>
  <c r="AA317" i="32" l="1"/>
  <c r="AA318" i="32" l="1"/>
  <c r="AA319" i="32" l="1"/>
  <c r="AA320" i="32" l="1"/>
  <c r="AA321" i="32" l="1"/>
  <c r="AA322" i="32" l="1"/>
  <c r="AA323" i="32" l="1"/>
  <c r="AA324" i="32" l="1"/>
  <c r="AA325" i="32" l="1"/>
  <c r="AA326" i="32" l="1"/>
  <c r="AA327" i="32" l="1"/>
  <c r="AA328" i="32" l="1"/>
  <c r="AA329" i="32" l="1"/>
  <c r="AA330" i="32" l="1"/>
  <c r="AA331" i="32" l="1"/>
  <c r="AA332" i="32" l="1"/>
  <c r="AA333" i="32" l="1"/>
  <c r="AA334" i="32" l="1"/>
  <c r="AA335" i="32" l="1"/>
  <c r="AA336" i="32" l="1"/>
  <c r="AA337" i="32" l="1"/>
  <c r="AA338" i="32" l="1"/>
  <c r="AA339" i="32" l="1"/>
  <c r="AA340" i="32" l="1"/>
  <c r="AA341" i="32" l="1"/>
  <c r="AA342" i="32" l="1"/>
  <c r="AA343" i="32" l="1"/>
  <c r="AA344" i="32" l="1"/>
  <c r="AA345" i="32" l="1"/>
  <c r="AA346" i="32" l="1"/>
  <c r="AA347" i="32" l="1"/>
  <c r="AA348" i="32" l="1"/>
  <c r="AA349" i="32" l="1"/>
  <c r="AA350" i="32" l="1"/>
  <c r="AA351" i="32" l="1"/>
  <c r="AA352" i="32" l="1"/>
  <c r="AA353" i="32" l="1"/>
  <c r="AA354" i="32" l="1"/>
  <c r="AA355" i="32" l="1"/>
  <c r="AA356" i="32" l="1"/>
  <c r="AA357" i="32" l="1"/>
  <c r="AA358" i="32" l="1"/>
  <c r="AA359" i="32" l="1"/>
  <c r="AA360" i="32" l="1"/>
  <c r="AA361" i="32" l="1"/>
  <c r="AA362" i="32" l="1"/>
  <c r="AA363" i="32" l="1"/>
  <c r="AA364" i="32" l="1"/>
  <c r="AA365" i="32" l="1"/>
  <c r="AA366" i="32" l="1"/>
  <c r="AA367" i="32" l="1"/>
  <c r="AA368" i="32" l="1"/>
  <c r="AA369" i="32" l="1"/>
  <c r="AA370" i="32" l="1"/>
  <c r="AA371" i="32" l="1"/>
  <c r="AA372" i="32" l="1"/>
  <c r="AA373" i="32" l="1"/>
  <c r="AA374" i="32" l="1"/>
  <c r="AA375" i="32" l="1"/>
  <c r="AA376" i="32" l="1"/>
  <c r="AA377" i="32" l="1"/>
  <c r="AA378" i="32" l="1"/>
  <c r="AA379" i="32" l="1"/>
  <c r="AA380" i="32" l="1"/>
  <c r="AA381" i="32" l="1"/>
  <c r="AA382" i="32" l="1"/>
  <c r="AA383" i="32" l="1"/>
  <c r="AA384" i="32" l="1"/>
  <c r="AA385" i="32" l="1"/>
  <c r="AA386" i="32" l="1"/>
  <c r="AA387" i="32" l="1"/>
  <c r="AA388" i="32" l="1"/>
  <c r="AA389" i="32" l="1"/>
  <c r="AA390" i="32" l="1"/>
  <c r="AA391" i="32" l="1"/>
  <c r="AA392" i="32" l="1"/>
  <c r="AA393" i="32" l="1"/>
  <c r="AA394" i="32" l="1"/>
  <c r="AA395" i="32" l="1"/>
  <c r="AA396" i="32" l="1"/>
  <c r="AA397" i="32" l="1"/>
  <c r="AA398" i="32" l="1"/>
  <c r="AA399" i="32" l="1"/>
  <c r="AA400" i="32" l="1"/>
  <c r="AA401" i="32" l="1"/>
  <c r="AA402" i="32" l="1"/>
  <c r="AA403" i="32" l="1"/>
  <c r="AA404" i="32" l="1"/>
  <c r="AA405" i="32" l="1"/>
  <c r="AA406" i="32" l="1"/>
  <c r="AA408" i="32" l="1"/>
  <c r="AA409" i="32" l="1"/>
  <c r="AA410" i="32" l="1"/>
  <c r="AA411" i="32" l="1"/>
  <c r="AA412" i="32" l="1"/>
  <c r="AA413" i="32" l="1"/>
  <c r="AA414" i="32" l="1"/>
  <c r="AA415" i="32" l="1"/>
  <c r="AA416" i="32" l="1"/>
  <c r="AA417" i="32" l="1"/>
  <c r="AA418" i="32" l="1"/>
  <c r="AA419" i="32" l="1"/>
  <c r="AA420" i="32" l="1"/>
  <c r="AA421" i="32" l="1"/>
  <c r="AA422" i="32" l="1"/>
  <c r="AA423" i="32" l="1"/>
  <c r="AA424" i="32" l="1"/>
  <c r="AA425" i="32" l="1"/>
  <c r="AA426" i="32" l="1"/>
  <c r="AA427" i="32" l="1"/>
  <c r="AA428" i="32" l="1"/>
  <c r="AA429" i="32" l="1"/>
  <c r="AA430" i="32" l="1"/>
  <c r="AA431" i="32" l="1"/>
  <c r="AA432" i="32" l="1"/>
  <c r="AA433" i="32" l="1"/>
  <c r="AA434" i="32" l="1"/>
  <c r="AA435" i="32" l="1"/>
  <c r="AA436" i="32" l="1"/>
  <c r="AA437" i="32" l="1"/>
  <c r="AA438" i="32" l="1"/>
  <c r="AA439" i="32" l="1"/>
  <c r="AA440" i="32" l="1"/>
  <c r="AA441" i="32" l="1"/>
  <c r="AA442" i="32" l="1"/>
  <c r="AA443" i="32" l="1"/>
  <c r="AA444" i="32" l="1"/>
  <c r="AA445" i="32" l="1"/>
  <c r="AA446" i="32" l="1"/>
  <c r="AA447" i="32" l="1"/>
  <c r="AA448" i="32" l="1"/>
  <c r="AA449" i="32" l="1"/>
  <c r="AA450" i="32" l="1"/>
  <c r="AA451" i="32" l="1"/>
  <c r="AA452" i="32" l="1"/>
  <c r="AA453" i="32" l="1"/>
  <c r="AA454" i="32" l="1"/>
  <c r="AA455" i="32" l="1"/>
  <c r="AA456" i="32" l="1"/>
  <c r="AA457" i="32" l="1"/>
  <c r="AA458" i="32" l="1"/>
  <c r="AA459" i="32" l="1"/>
  <c r="AA460" i="32" l="1"/>
  <c r="AA461" i="32" l="1"/>
  <c r="AA462" i="32" l="1"/>
  <c r="AA463" i="32" l="1"/>
  <c r="AA464" i="32" l="1"/>
  <c r="AA465" i="32" l="1"/>
  <c r="AA466" i="32" l="1"/>
  <c r="AA467" i="32" l="1"/>
  <c r="AA468" i="32" l="1"/>
  <c r="AA469" i="32" l="1"/>
  <c r="AA470" i="32" l="1"/>
  <c r="AA471" i="32" l="1"/>
</calcChain>
</file>

<file path=xl/sharedStrings.xml><?xml version="1.0" encoding="utf-8"?>
<sst xmlns="http://schemas.openxmlformats.org/spreadsheetml/2006/main" count="58761" uniqueCount="868">
  <si>
    <t>Оборотно - сальдовая ведомость</t>
  </si>
  <si>
    <t>За месяц:</t>
  </si>
  <si>
    <t>январь 2016</t>
  </si>
  <si>
    <t>Нач. сальдо</t>
  </si>
  <si>
    <t>Отопление</t>
  </si>
  <si>
    <t>Холодное водоснабжение</t>
  </si>
  <si>
    <t>Горячее водоснабжение</t>
  </si>
  <si>
    <t>Водоотведение (канализ.)</t>
  </si>
  <si>
    <t>Электроснабжение</t>
  </si>
  <si>
    <t>Прочее сод и рем ж/п</t>
  </si>
  <si>
    <t xml:space="preserve">Охрана </t>
  </si>
  <si>
    <t>ИТОГО</t>
  </si>
  <si>
    <t>ОПЛАЧЕНО</t>
  </si>
  <si>
    <t>Конеч. сальдо</t>
  </si>
  <si>
    <t>ФИО</t>
  </si>
  <si>
    <t>февраль 2016</t>
  </si>
  <si>
    <t>март 2016</t>
  </si>
  <si>
    <t>апрель 2016</t>
  </si>
  <si>
    <t>май 2016</t>
  </si>
  <si>
    <t>июнь 2016</t>
  </si>
  <si>
    <t>июль 2016</t>
  </si>
  <si>
    <t>август 2016</t>
  </si>
  <si>
    <t>сентябрь 2016</t>
  </si>
  <si>
    <t>октябрь 2016</t>
  </si>
  <si>
    <t>ноябрь 2016</t>
  </si>
  <si>
    <t>Газоснабжение</t>
  </si>
  <si>
    <t>декабрь 2016</t>
  </si>
  <si>
    <t>контроль</t>
  </si>
  <si>
    <t>улица</t>
  </si>
  <si>
    <t>кв</t>
  </si>
  <si>
    <t>оплачено</t>
  </si>
  <si>
    <t>итого</t>
  </si>
  <si>
    <t>one</t>
  </si>
  <si>
    <t>№</t>
  </si>
  <si>
    <t>февраль 2017</t>
  </si>
  <si>
    <t>ОГЛАВЛЕНИЕ</t>
  </si>
  <si>
    <t>вкладки</t>
  </si>
  <si>
    <t>оплата</t>
  </si>
  <si>
    <t>действие</t>
  </si>
  <si>
    <t>регламент</t>
  </si>
  <si>
    <t>срок</t>
  </si>
  <si>
    <t>просрочки</t>
  </si>
  <si>
    <t>в днях</t>
  </si>
  <si>
    <t>критерии отбора</t>
  </si>
  <si>
    <t>неплательщиков</t>
  </si>
  <si>
    <t>ликвидности</t>
  </si>
  <si>
    <t>по взысканию долга</t>
  </si>
  <si>
    <t>комментарий</t>
  </si>
  <si>
    <t>СМС-уведомление</t>
  </si>
  <si>
    <t>характер текста: напоминание об оплате + информирование о накоплении долга</t>
  </si>
  <si>
    <t>характер текста: напоминание об оплате + информирование о мерах воздействия (суд, запрет на выезд из страны, ограничение э/э)</t>
  </si>
  <si>
    <t>СМС-претензия</t>
  </si>
  <si>
    <t>характер текста: либо оплата в теч 10 дней, либо официальная претензия, после чего обращение в суд еще через 30 дней</t>
  </si>
  <si>
    <t>досудебная претензия</t>
  </si>
  <si>
    <t>Коммуналка</t>
  </si>
  <si>
    <t>обход квартир + письма в почтовые ящики тем, кого не окажется дома или кого не посетили + вывешивание списков должников в подъезде</t>
  </si>
  <si>
    <t>автообзвон + возможно СМС-напоминание</t>
  </si>
  <si>
    <t>СиР</t>
  </si>
  <si>
    <t>Прочие услуги</t>
  </si>
  <si>
    <t>начисление</t>
  </si>
  <si>
    <t>№№</t>
  </si>
  <si>
    <t>операция</t>
  </si>
  <si>
    <t>назначение</t>
  </si>
  <si>
    <t>вх_долг</t>
  </si>
  <si>
    <t>долг за</t>
  </si>
  <si>
    <t>долг</t>
  </si>
  <si>
    <t>состояние на</t>
  </si>
  <si>
    <t>срок ДЗ</t>
  </si>
  <si>
    <t>сегодня:</t>
  </si>
  <si>
    <t>долг на</t>
  </si>
  <si>
    <t>просрочка</t>
  </si>
  <si>
    <t>итоги</t>
  </si>
  <si>
    <t>%просрочки к средн.6мес.чеку</t>
  </si>
  <si>
    <t>хорошо собираемая</t>
  </si>
  <si>
    <t>собираемая-16</t>
  </si>
  <si>
    <t>собираемая-32</t>
  </si>
  <si>
    <t>статуса</t>
  </si>
  <si>
    <t>статус</t>
  </si>
  <si>
    <t>собираемая-45</t>
  </si>
  <si>
    <t>целевой %-нт</t>
  </si>
  <si>
    <t>сбора долгов</t>
  </si>
  <si>
    <t>сбора</t>
  </si>
  <si>
    <t>целевого %-нта</t>
  </si>
  <si>
    <t>ПДЗ &gt; 5000р.</t>
  </si>
  <si>
    <r>
      <t>характер текста письма: в теч. 20 дней будет направлена</t>
    </r>
    <r>
      <rPr>
        <b/>
        <sz val="10"/>
        <color theme="1"/>
        <rFont val="Calibri"/>
        <family val="2"/>
        <charset val="204"/>
        <scheme val="minor"/>
      </rPr>
      <t xml:space="preserve"> досудебная претензия</t>
    </r>
    <r>
      <rPr>
        <sz val="10"/>
        <color theme="1"/>
        <rFont val="Calibri"/>
        <family val="2"/>
        <charset val="204"/>
        <scheme val="minor"/>
      </rPr>
      <t xml:space="preserve"> + предложение о согласовании рассрочки платежа</t>
    </r>
  </si>
  <si>
    <t>ПДЗ &gt; 10000р.</t>
  </si>
  <si>
    <t>средне собираемая-53</t>
  </si>
  <si>
    <t>средне собираемая-63</t>
  </si>
  <si>
    <t>средне собираемая-73</t>
  </si>
  <si>
    <t>сложно собираемая-94</t>
  </si>
  <si>
    <t>сложно собираемая-121</t>
  </si>
  <si>
    <t>ПДЗ &gt; 15000р.</t>
  </si>
  <si>
    <t>просрочка_интервал</t>
  </si>
  <si>
    <t>%просроч_интервал</t>
  </si>
  <si>
    <t>п</t>
  </si>
  <si>
    <t>янв16!</t>
  </si>
  <si>
    <t>фев16!</t>
  </si>
  <si>
    <t>мар16!</t>
  </si>
  <si>
    <t>апр16!</t>
  </si>
  <si>
    <t>май16!</t>
  </si>
  <si>
    <t>июн16!</t>
  </si>
  <si>
    <t>июл16!</t>
  </si>
  <si>
    <t>авг16!</t>
  </si>
  <si>
    <t>сен16!</t>
  </si>
  <si>
    <t>окт16!</t>
  </si>
  <si>
    <t>ноя16!</t>
  </si>
  <si>
    <t>дек16!</t>
  </si>
  <si>
    <t>16</t>
  </si>
  <si>
    <t>безнадежная - 151</t>
  </si>
  <si>
    <t xml:space="preserve">ПДЗ &gt; 50% ср. квитанции за 6 мес.            </t>
  </si>
  <si>
    <t xml:space="preserve">ПДЗ &lt;= 50% среднемес. квитанции за 6 мес.            </t>
  </si>
  <si>
    <t>целевой срок</t>
  </si>
  <si>
    <t>критерии</t>
  </si>
  <si>
    <t>присвоения</t>
  </si>
  <si>
    <t>вх</t>
  </si>
  <si>
    <t>п1</t>
  </si>
  <si>
    <t>произведено</t>
  </si>
  <si>
    <t>точно-в-срок</t>
  </si>
  <si>
    <t>ожидание</t>
  </si>
  <si>
    <t>исполнения</t>
  </si>
  <si>
    <t>неисполнено</t>
  </si>
  <si>
    <t>начиная с</t>
  </si>
  <si>
    <t>действия</t>
  </si>
  <si>
    <t>№_в_стат</t>
  </si>
  <si>
    <t>o</t>
  </si>
  <si>
    <t>n</t>
  </si>
  <si>
    <t>март 2017</t>
  </si>
  <si>
    <t>вывешивание списков ЗЛОСТНЫХ неплательщиков в подъезде предупреждение об ограничении Э/Э</t>
  </si>
  <si>
    <t>*</t>
  </si>
  <si>
    <t>до 1го месяца</t>
  </si>
  <si>
    <t>от 1го до 2х месяцев</t>
  </si>
  <si>
    <t>от 2х месяцев до 3х</t>
  </si>
  <si>
    <t>свыше 3х месяцев</t>
  </si>
  <si>
    <t>к-во</t>
  </si>
  <si>
    <t>сумма</t>
  </si>
  <si>
    <t>срок просрочки</t>
  </si>
  <si>
    <t>руб</t>
  </si>
  <si>
    <t>%</t>
  </si>
  <si>
    <t>нет просрочки</t>
  </si>
  <si>
    <t>доля,%</t>
  </si>
  <si>
    <t>доля</t>
  </si>
  <si>
    <t>сумма в руб. от (&gt;)</t>
  </si>
  <si>
    <t>сумма в руб. до (&lt;=)</t>
  </si>
  <si>
    <t>обращение в суд ограничение Э/Э</t>
  </si>
  <si>
    <t>Период:</t>
  </si>
  <si>
    <t>ПДЗ &gt; 3000р.</t>
  </si>
  <si>
    <t>в месяцах</t>
  </si>
  <si>
    <t>ИТОГО на начало месяца</t>
  </si>
  <si>
    <t>ИТОГО за месяц</t>
  </si>
  <si>
    <t>ОПЛАТА</t>
  </si>
  <si>
    <t>оплачено 100%</t>
  </si>
  <si>
    <t>статус оплаты</t>
  </si>
  <si>
    <t>доля,% к долгу</t>
  </si>
  <si>
    <t>статусы действия</t>
  </si>
  <si>
    <t>32-передача списков</t>
  </si>
  <si>
    <t>45-передача списков</t>
  </si>
  <si>
    <t>45-рассылка писем</t>
  </si>
  <si>
    <t>53-передача списков</t>
  </si>
  <si>
    <t>32-смс-уведомление</t>
  </si>
  <si>
    <t>53-смс-претензия</t>
  </si>
  <si>
    <t>63-передача списков</t>
  </si>
  <si>
    <t>63-подготовка доков</t>
  </si>
  <si>
    <t>63-передача юристам</t>
  </si>
  <si>
    <t>73-передача списков</t>
  </si>
  <si>
    <t>73-подготовка доков</t>
  </si>
  <si>
    <t>94-передача списков</t>
  </si>
  <si>
    <t>94-подготовка доков</t>
  </si>
  <si>
    <t>94-передача юристам</t>
  </si>
  <si>
    <t>в полном объеме</t>
  </si>
  <si>
    <t>красная зона</t>
  </si>
  <si>
    <t>действие-1</t>
  </si>
  <si>
    <t>на</t>
  </si>
  <si>
    <t>оплачено на</t>
  </si>
  <si>
    <t>оплаты</t>
  </si>
  <si>
    <t>оплачено &gt;= 50%</t>
  </si>
  <si>
    <t>оплачено &lt; 50%</t>
  </si>
  <si>
    <t>действие-2</t>
  </si>
  <si>
    <t>эффективность реагирования на статус ликвидности</t>
  </si>
  <si>
    <t>эффективность выполнения действий по взысканию долгов</t>
  </si>
  <si>
    <t>работа с исполнительными листами</t>
  </si>
  <si>
    <t>все возможные меры, вплоть до передачи долгов коллекторам</t>
  </si>
  <si>
    <t>94-обращение в суд</t>
  </si>
  <si>
    <t>Исполнение регламента</t>
  </si>
  <si>
    <t>улица-дом</t>
  </si>
  <si>
    <t>л/сч</t>
  </si>
  <si>
    <t>статус ликвидности</t>
  </si>
  <si>
    <t>OT</t>
  </si>
  <si>
    <t>finOT</t>
  </si>
  <si>
    <t>IF</t>
  </si>
  <si>
    <t>finIF</t>
  </si>
  <si>
    <t>1-OT</t>
  </si>
  <si>
    <t>1-finOT</t>
  </si>
  <si>
    <t>1-IF</t>
  </si>
  <si>
    <t>1-finIF</t>
  </si>
  <si>
    <t>1-RZ</t>
  </si>
  <si>
    <t>1-finRZ</t>
  </si>
  <si>
    <t>статус действия-1</t>
  </si>
  <si>
    <t>2-OT</t>
  </si>
  <si>
    <t>2-finOT</t>
  </si>
  <si>
    <t>2-IF</t>
  </si>
  <si>
    <t>2-finIF</t>
  </si>
  <si>
    <t>2-RZ</t>
  </si>
  <si>
    <t>2-finRZ</t>
  </si>
  <si>
    <t>статус действия-2</t>
  </si>
  <si>
    <t>дата действия-1</t>
  </si>
  <si>
    <t>дата действия-2</t>
  </si>
  <si>
    <t>статус действия-3</t>
  </si>
  <si>
    <t>действие-3</t>
  </si>
  <si>
    <t>дата действия-3</t>
  </si>
  <si>
    <t>3-OT</t>
  </si>
  <si>
    <t>3-finOT</t>
  </si>
  <si>
    <t>3-IF</t>
  </si>
  <si>
    <t>3-finIF</t>
  </si>
  <si>
    <t>3-RZ</t>
  </si>
  <si>
    <t>3-finRZ</t>
  </si>
  <si>
    <t>статус действия-4</t>
  </si>
  <si>
    <t>действие-4</t>
  </si>
  <si>
    <t>дата действия-4</t>
  </si>
  <si>
    <t>4-OT</t>
  </si>
  <si>
    <t>4-finOT</t>
  </si>
  <si>
    <t>4-IF</t>
  </si>
  <si>
    <t>4-finIF</t>
  </si>
  <si>
    <t>4-RZ</t>
  </si>
  <si>
    <t>4-finRZ</t>
  </si>
  <si>
    <t>73-увед. об откл. э/э</t>
  </si>
  <si>
    <t>63-досуд. претензия</t>
  </si>
  <si>
    <t>довести информацию, что досудебные претензии уже были высланы и через 21 день последует обращение в суд, а также уведомление об ограничении Э/Э</t>
  </si>
  <si>
    <t>подача искового заявления, ограничение подаыи Э/Э</t>
  </si>
  <si>
    <t>взаимодействие с ФССП</t>
  </si>
  <si>
    <t>продажа долгов коллекторам</t>
  </si>
  <si>
    <t>СТАТУСЫ ПРОСРОЧЕННОЙ ДЗ И РЕГЛАМЕНТ ПРИМЕНЕНИЯ ДЕЙСТВИЙ ПО СБОРУ ДОЛГОВ</t>
  </si>
  <si>
    <t>вес действия</t>
  </si>
  <si>
    <t>операционная</t>
  </si>
  <si>
    <t>финансовая</t>
  </si>
  <si>
    <t>OTIF</t>
  </si>
  <si>
    <t>finOTIF</t>
  </si>
  <si>
    <t>On-Time-In-Full</t>
  </si>
  <si>
    <t>Итого "точно-в-срок"</t>
  </si>
  <si>
    <t>Итого "в полном объеме"</t>
  </si>
  <si>
    <t>ЭФФЕКТИВНОСТЬ ПРОЦЕССА</t>
  </si>
  <si>
    <t>ЭФФЕКТИВНОСТЬ СБОРА</t>
  </si>
  <si>
    <t>% СБОРА</t>
  </si>
  <si>
    <t>январь 2017</t>
  </si>
  <si>
    <t>п.№_кв</t>
  </si>
  <si>
    <t>№_стр</t>
  </si>
  <si>
    <t>ул. Первая д.1</t>
  </si>
  <si>
    <t>улица_дом</t>
  </si>
  <si>
    <t>квартира</t>
  </si>
  <si>
    <t>лицевой счет</t>
  </si>
  <si>
    <t>ул. Вторая д.2</t>
  </si>
  <si>
    <t>ул. Третья д.3</t>
  </si>
  <si>
    <t>ул. Четвертая д.4</t>
  </si>
  <si>
    <t>ул. Пятая д.5</t>
  </si>
  <si>
    <t>ул. Шестая д.6</t>
  </si>
  <si>
    <t>ул. Седьмая д.7</t>
  </si>
  <si>
    <t>Содерж. и ремонт общего имущества</t>
  </si>
  <si>
    <t>Содержание гаража</t>
  </si>
  <si>
    <t>Услуги тв</t>
  </si>
  <si>
    <t>Услуги домофона</t>
  </si>
  <si>
    <t>ХВС для нужд ГВС</t>
  </si>
  <si>
    <t>Подогрев ГВС</t>
  </si>
  <si>
    <t>Разовые услуги УК</t>
  </si>
  <si>
    <t>Услуги вахтера</t>
  </si>
  <si>
    <t>даты статусов</t>
  </si>
  <si>
    <t>По состоянию на:</t>
  </si>
  <si>
    <t>Управление жилой недвижимостью, ЖКХ</t>
  </si>
  <si>
    <t>Тип выгрузки данных: ежемесячно</t>
  </si>
  <si>
    <t>Отчет о структуре ДЗ и ее текущей оплате</t>
  </si>
  <si>
    <t>структура_ДЗ</t>
  </si>
  <si>
    <t>OTIF_ДЗ</t>
  </si>
  <si>
    <t>Расчет показателей эффективности процесса сбора ДЗ</t>
  </si>
  <si>
    <t>ДЗ_1мес</t>
  </si>
  <si>
    <t>ДЗ_2мес</t>
  </si>
  <si>
    <t>ДЗ_3мес</t>
  </si>
  <si>
    <t>Статусы сбора ДЗ со сроком просрочки от 1-ого до 2-ух месяцев</t>
  </si>
  <si>
    <t>Статусы сбора ДЗ со сроком просрочки от 2-ух до 3-ех месяцев</t>
  </si>
  <si>
    <t>Статусы сбора ДЗ со сроком просрочки свыше 3-ех месяцев</t>
  </si>
  <si>
    <t>Регламент процесса сбора ДЗ</t>
  </si>
  <si>
    <t>статусы</t>
  </si>
  <si>
    <t>Расчет размеров ДЗ, статусов ликвидности и оплат</t>
  </si>
  <si>
    <t>адреса</t>
  </si>
  <si>
    <t>Структура жилой недвижимости в управлении, адреса-лиц.счета-ФИО</t>
  </si>
  <si>
    <t>Выгрузка данных о текущих оплатах ДЗ собственниками квартир</t>
  </si>
  <si>
    <t>выгрузки данных о начислениях и оплатах</t>
  </si>
  <si>
    <t>в разрезе адресов-лиц.счетов-ФИО за текущий 2017г.</t>
  </si>
  <si>
    <t>в разрезе адресов-лиц.счетов-ФИО за предыдущий 2016г.</t>
  </si>
  <si>
    <t>оглавление</t>
  </si>
  <si>
    <t>MNGMNT-Управление ВСЕМ</t>
  </si>
  <si>
    <r>
      <t xml:space="preserve">Версия: </t>
    </r>
    <r>
      <rPr>
        <sz val="10"/>
        <color rgb="FFFF0000"/>
        <rFont val="Calibri"/>
        <family val="2"/>
        <charset val="204"/>
        <scheme val="minor"/>
      </rPr>
      <t>без инструкции</t>
    </r>
  </si>
  <si>
    <t>Модель контроля за сбором дебиторки</t>
  </si>
  <si>
    <t/>
  </si>
  <si>
    <t>БЕЗ ФОРМУЛ</t>
  </si>
  <si>
    <t>статусы: от 1го до 2х месяцев</t>
  </si>
  <si>
    <t>кв.2</t>
  </si>
  <si>
    <t>кв.3</t>
  </si>
  <si>
    <t>кв.4</t>
  </si>
  <si>
    <t>кв.6</t>
  </si>
  <si>
    <t>кв.12</t>
  </si>
  <si>
    <t>кв.14</t>
  </si>
  <si>
    <t>кв.15</t>
  </si>
  <si>
    <t>кв.18</t>
  </si>
  <si>
    <t>кв.19</t>
  </si>
  <si>
    <t>кв.21</t>
  </si>
  <si>
    <t>кв.22</t>
  </si>
  <si>
    <t>кв.41</t>
  </si>
  <si>
    <t>кв.43</t>
  </si>
  <si>
    <t>кв.44</t>
  </si>
  <si>
    <t>кв.46</t>
  </si>
  <si>
    <t>кв.27</t>
  </si>
  <si>
    <t>кв.32</t>
  </si>
  <si>
    <t>кв.47</t>
  </si>
  <si>
    <t>кв.8</t>
  </si>
  <si>
    <t>кв.11</t>
  </si>
  <si>
    <t>кв.23</t>
  </si>
  <si>
    <t>кв.5</t>
  </si>
  <si>
    <t>кв.50</t>
  </si>
  <si>
    <t>кв.53</t>
  </si>
  <si>
    <t>кв.56</t>
  </si>
  <si>
    <t>кв.1</t>
  </si>
  <si>
    <t>кв.17</t>
  </si>
  <si>
    <t>кв.26</t>
  </si>
  <si>
    <t>кв.29</t>
  </si>
  <si>
    <t>кв.37</t>
  </si>
  <si>
    <t>кв.7</t>
  </si>
  <si>
    <t>кв.70</t>
  </si>
  <si>
    <t>кв.10</t>
  </si>
  <si>
    <t>кв.25</t>
  </si>
  <si>
    <t>кв.54</t>
  </si>
  <si>
    <t>кв.60</t>
  </si>
  <si>
    <t>кв.84</t>
  </si>
  <si>
    <t>кв.85</t>
  </si>
  <si>
    <t>кв.89</t>
  </si>
  <si>
    <t>кв.93</t>
  </si>
  <si>
    <t>кв.97</t>
  </si>
  <si>
    <t>кв.9</t>
  </si>
  <si>
    <t>кв.13</t>
  </si>
  <si>
    <t>кв.51</t>
  </si>
  <si>
    <t>кв.55</t>
  </si>
  <si>
    <t>кв.57</t>
  </si>
  <si>
    <t>кв.62</t>
  </si>
  <si>
    <t>кв.16</t>
  </si>
  <si>
    <t>кв.34</t>
  </si>
  <si>
    <t>кв.91</t>
  </si>
  <si>
    <t>кв.48</t>
  </si>
  <si>
    <t>кв.64</t>
  </si>
  <si>
    <t>статусы: от 2х месяцев до 3х</t>
  </si>
  <si>
    <t>кв.45</t>
  </si>
  <si>
    <t>кв.81</t>
  </si>
  <si>
    <t>кв.39</t>
  </si>
  <si>
    <t>кв.42</t>
  </si>
  <si>
    <t>статусы: свыше 3х месяцев</t>
  </si>
  <si>
    <t>кв.24</t>
  </si>
  <si>
    <t>кв.36</t>
  </si>
  <si>
    <t>кв.40</t>
  </si>
  <si>
    <t>кв.49</t>
  </si>
  <si>
    <t>кв.20</t>
  </si>
  <si>
    <t>кв.28</t>
  </si>
  <si>
    <t>кв.31</t>
  </si>
  <si>
    <t>кв.33</t>
  </si>
  <si>
    <t>кв.38</t>
  </si>
  <si>
    <t>кв.30</t>
  </si>
  <si>
    <t>кв.35</t>
  </si>
  <si>
    <t>кв.61</t>
  </si>
  <si>
    <t>кв.66</t>
  </si>
  <si>
    <t>кв.94</t>
  </si>
  <si>
    <t>фев17!</t>
  </si>
  <si>
    <t>янв17!</t>
  </si>
  <si>
    <t>мар17!</t>
  </si>
  <si>
    <t>ФИО-1-1</t>
  </si>
  <si>
    <t>от 45 до 53</t>
  </si>
  <si>
    <t>более 0,5</t>
  </si>
  <si>
    <t>ФИО-1-2</t>
  </si>
  <si>
    <t>от 32 до 45</t>
  </si>
  <si>
    <t>ФИО-1-3</t>
  </si>
  <si>
    <t>ФИО-1-4</t>
  </si>
  <si>
    <t>ФИО-1-5</t>
  </si>
  <si>
    <t>от 1 до 16</t>
  </si>
  <si>
    <t>ФИО-1-6</t>
  </si>
  <si>
    <t>ФИО-1-7</t>
  </si>
  <si>
    <t>свыше 151</t>
  </si>
  <si>
    <t>ФИО-1-8</t>
  </si>
  <si>
    <t>ФИО-1-9</t>
  </si>
  <si>
    <t>ФИО-1-10</t>
  </si>
  <si>
    <t>от 121 до 151</t>
  </si>
  <si>
    <t>ФИО-1-11</t>
  </si>
  <si>
    <t>ФИО-1-12</t>
  </si>
  <si>
    <t>ФИО-1-13</t>
  </si>
  <si>
    <t>ФИО-1-14</t>
  </si>
  <si>
    <t>ФИО-1-15</t>
  </si>
  <si>
    <t>ФИО-1-16</t>
  </si>
  <si>
    <t>ФИО-1-17</t>
  </si>
  <si>
    <t>ФИО-1-18</t>
  </si>
  <si>
    <t>ФИО-1-19</t>
  </si>
  <si>
    <t>ФИО-1-20</t>
  </si>
  <si>
    <t>ФИО-1-21</t>
  </si>
  <si>
    <t>ФИО-1-22</t>
  </si>
  <si>
    <t>ФИО-1-23</t>
  </si>
  <si>
    <t>ФИО-1-24</t>
  </si>
  <si>
    <t>ФИО-1-25</t>
  </si>
  <si>
    <t>ФИО-1-26</t>
  </si>
  <si>
    <t>ФИО-1-27</t>
  </si>
  <si>
    <t>ФИО-1-28</t>
  </si>
  <si>
    <t>ФИО-1-29</t>
  </si>
  <si>
    <t>ФИО-1-30</t>
  </si>
  <si>
    <t>ФИО-1-31</t>
  </si>
  <si>
    <t>от 16 до 32</t>
  </si>
  <si>
    <t>ФИО-1-32</t>
  </si>
  <si>
    <t>ФИО-1-33</t>
  </si>
  <si>
    <t>ФИО-1-34</t>
  </si>
  <si>
    <t>ФИО-1-35</t>
  </si>
  <si>
    <t>ФИО-1-36</t>
  </si>
  <si>
    <t>ФИО-1-37</t>
  </si>
  <si>
    <t>ФИО-1-38</t>
  </si>
  <si>
    <t>ФИО-1-39</t>
  </si>
  <si>
    <t>от 73 до 94</t>
  </si>
  <si>
    <t>ФИО-1-40</t>
  </si>
  <si>
    <t>ФИО-1-41</t>
  </si>
  <si>
    <t>ФИО-1-42</t>
  </si>
  <si>
    <t>ФИО-1-43</t>
  </si>
  <si>
    <t>ФИО-1-44</t>
  </si>
  <si>
    <t>ФИО-1-45</t>
  </si>
  <si>
    <t>ФИО-1-46</t>
  </si>
  <si>
    <t>ФИО-1-47</t>
  </si>
  <si>
    <t>ФИО-1-48</t>
  </si>
  <si>
    <t>ФИО-1-49</t>
  </si>
  <si>
    <t>ФИО-2-1</t>
  </si>
  <si>
    <t>ФИО-2-2</t>
  </si>
  <si>
    <t>ФИО-2-3</t>
  </si>
  <si>
    <t>ФИО-2-4</t>
  </si>
  <si>
    <t>от 53 до 63</t>
  </si>
  <si>
    <t>ФИО-2-5</t>
  </si>
  <si>
    <t>ФИО-2-6</t>
  </si>
  <si>
    <t>ФИО-2-7</t>
  </si>
  <si>
    <t>ФИО-2-8</t>
  </si>
  <si>
    <t>ФИО-2-9</t>
  </si>
  <si>
    <t>ФИО-2-10</t>
  </si>
  <si>
    <t>ФИО-2-11</t>
  </si>
  <si>
    <t>ФИО-2-12</t>
  </si>
  <si>
    <t>ФИО-2-13</t>
  </si>
  <si>
    <t>ФИО-2-14</t>
  </si>
  <si>
    <t>ФИО-2-15</t>
  </si>
  <si>
    <t>ФИО-2-16</t>
  </si>
  <si>
    <t>ФИО-2-17</t>
  </si>
  <si>
    <t>ФИО-2-18</t>
  </si>
  <si>
    <t>ФИО-2-19</t>
  </si>
  <si>
    <t>ФИО-2-20</t>
  </si>
  <si>
    <t>ФИО-2-21</t>
  </si>
  <si>
    <t>ФИО-2-22</t>
  </si>
  <si>
    <t>ФИО-2-23</t>
  </si>
  <si>
    <t>ФИО-2-24</t>
  </si>
  <si>
    <t>ФИО-2-25</t>
  </si>
  <si>
    <t>ФИО-2-26</t>
  </si>
  <si>
    <t>ФИО-2-27</t>
  </si>
  <si>
    <t>ФИО-2-28</t>
  </si>
  <si>
    <t>ФИО-2-29</t>
  </si>
  <si>
    <t>ФИО-2-30</t>
  </si>
  <si>
    <t>ФИО-2-31</t>
  </si>
  <si>
    <t>ФИО-2-32</t>
  </si>
  <si>
    <t>ФИО-2-33</t>
  </si>
  <si>
    <t>ФИО-2-34</t>
  </si>
  <si>
    <t>ФИО-2-35</t>
  </si>
  <si>
    <t>ФИО-2-36</t>
  </si>
  <si>
    <t>ФИО-2-37</t>
  </si>
  <si>
    <t>ФИО-2-38</t>
  </si>
  <si>
    <t>ФИО-2-39</t>
  </si>
  <si>
    <t>ФИО-2-40</t>
  </si>
  <si>
    <t>ФИО-2-41</t>
  </si>
  <si>
    <t>ФИО-2-42</t>
  </si>
  <si>
    <t>ФИО-2-43</t>
  </si>
  <si>
    <t>ФИО-2-44</t>
  </si>
  <si>
    <t>ФИО-2-45</t>
  </si>
  <si>
    <t>от 63 до 73</t>
  </si>
  <si>
    <t>ФИО-2-46</t>
  </si>
  <si>
    <t>ФИО-2-47</t>
  </si>
  <si>
    <t>ФИО-2-48</t>
  </si>
  <si>
    <t>ФИО-3-1</t>
  </si>
  <si>
    <t>ФИО-3-2</t>
  </si>
  <si>
    <t>ФИО-3-3</t>
  </si>
  <si>
    <t>ФИО-3-4</t>
  </si>
  <si>
    <t>ФИО-3-5</t>
  </si>
  <si>
    <t>ФИО-3-6</t>
  </si>
  <si>
    <t>ФИО-3-7</t>
  </si>
  <si>
    <t>ФИО-3-8</t>
  </si>
  <si>
    <t>ФИО-3-9</t>
  </si>
  <si>
    <t>ФИО-3-10</t>
  </si>
  <si>
    <t>от 94 до 121</t>
  </si>
  <si>
    <t>ФИО-3-11</t>
  </si>
  <si>
    <t>ФИО-3-12</t>
  </si>
  <si>
    <t>ФИО-3-13</t>
  </si>
  <si>
    <t>ФИО-3-14</t>
  </si>
  <si>
    <t>ФИО-3-15</t>
  </si>
  <si>
    <t>ФИО-3-16</t>
  </si>
  <si>
    <t>ФИО-3-17</t>
  </si>
  <si>
    <t>ФИО-3-18</t>
  </si>
  <si>
    <t>ФИО-3-19</t>
  </si>
  <si>
    <t>ФИО-3-20</t>
  </si>
  <si>
    <t>ФИО-3-21</t>
  </si>
  <si>
    <t>ФИО-3-22</t>
  </si>
  <si>
    <t>ФИО-3-23</t>
  </si>
  <si>
    <t>ФИО-3-24</t>
  </si>
  <si>
    <t>ФИО-3-25</t>
  </si>
  <si>
    <t>ФИО-3-26</t>
  </si>
  <si>
    <t>ФИО-3-27</t>
  </si>
  <si>
    <t>ФИО-3-28</t>
  </si>
  <si>
    <t>ФИО-3-29</t>
  </si>
  <si>
    <t>ФИО-3-30</t>
  </si>
  <si>
    <t>ФИО-3-31</t>
  </si>
  <si>
    <t>ФИО-3-32</t>
  </si>
  <si>
    <t>ФИО-3-33</t>
  </si>
  <si>
    <t>ФИО-3-34</t>
  </si>
  <si>
    <t>ФИО-3-35</t>
  </si>
  <si>
    <t>ФИО-3-36</t>
  </si>
  <si>
    <t>ФИО-3-37</t>
  </si>
  <si>
    <t>ФИО-3-38</t>
  </si>
  <si>
    <t>ФИО-3-39</t>
  </si>
  <si>
    <t>ФИО-3-40</t>
  </si>
  <si>
    <t>ФИО-3-41</t>
  </si>
  <si>
    <t>ФИО-3-42</t>
  </si>
  <si>
    <t>ФИО-3-43</t>
  </si>
  <si>
    <t>ФИО-3-44</t>
  </si>
  <si>
    <t>ФИО-3-45</t>
  </si>
  <si>
    <t>ФИО-3-46</t>
  </si>
  <si>
    <t>ФИО-3-47</t>
  </si>
  <si>
    <t>ФИО-3-48</t>
  </si>
  <si>
    <t>ФИО-3-49</t>
  </si>
  <si>
    <t>ФИО-4-1</t>
  </si>
  <si>
    <t>ФИО-4-2</t>
  </si>
  <si>
    <t>ФИО-4-3</t>
  </si>
  <si>
    <t>ФИО-4-4</t>
  </si>
  <si>
    <t>ФИО-4-5</t>
  </si>
  <si>
    <t>ФИО-4-6</t>
  </si>
  <si>
    <t>ФИО-4-7</t>
  </si>
  <si>
    <t>ФИО-4-8</t>
  </si>
  <si>
    <t>ФИО-4-9</t>
  </si>
  <si>
    <t>ФИО-4-10</t>
  </si>
  <si>
    <t>ФИО-4-11</t>
  </si>
  <si>
    <t>ФИО-4-12</t>
  </si>
  <si>
    <t>ФИО-4-13</t>
  </si>
  <si>
    <t>ФИО-4-14</t>
  </si>
  <si>
    <t>ФИО-4-15</t>
  </si>
  <si>
    <t>ФИО-4-16</t>
  </si>
  <si>
    <t>ФИО-4-17</t>
  </si>
  <si>
    <t>ФИО-4-18</t>
  </si>
  <si>
    <t>ФИО-4-19</t>
  </si>
  <si>
    <t>ФИО-4-20</t>
  </si>
  <si>
    <t>ФИО-4-21</t>
  </si>
  <si>
    <t>ФИО-4-22</t>
  </si>
  <si>
    <t>ФИО-4-23</t>
  </si>
  <si>
    <t>ФИО-4-24</t>
  </si>
  <si>
    <t>ФИО-4-25</t>
  </si>
  <si>
    <t>ФИО-4-26</t>
  </si>
  <si>
    <t>ФИО-4-27</t>
  </si>
  <si>
    <t>ФИО-4-28</t>
  </si>
  <si>
    <t>ФИО-4-29</t>
  </si>
  <si>
    <t>ФИО-4-30</t>
  </si>
  <si>
    <t>ФИО-4-31</t>
  </si>
  <si>
    <t>ФИО-4-32</t>
  </si>
  <si>
    <t>ФИО-4-33</t>
  </si>
  <si>
    <t>ФИО-4-34</t>
  </si>
  <si>
    <t>ФИО-4-35</t>
  </si>
  <si>
    <t>ФИО-4-36</t>
  </si>
  <si>
    <t>ФИО-4-37</t>
  </si>
  <si>
    <t>ФИО-4-38</t>
  </si>
  <si>
    <t>ФИО-4-39</t>
  </si>
  <si>
    <t>ФИО-4-40</t>
  </si>
  <si>
    <t>ФИО-4-41</t>
  </si>
  <si>
    <t>ФИО-4-42</t>
  </si>
  <si>
    <t>ФИО-4-43</t>
  </si>
  <si>
    <t>ФИО-4-44</t>
  </si>
  <si>
    <t>ФИО-4-45</t>
  </si>
  <si>
    <t>ФИО-4-46</t>
  </si>
  <si>
    <t>ФИО-4-47</t>
  </si>
  <si>
    <t>ФИО-4-48</t>
  </si>
  <si>
    <t>ФИО-4-49</t>
  </si>
  <si>
    <t>ФИО-4-50</t>
  </si>
  <si>
    <t>ФИО-5-1</t>
  </si>
  <si>
    <t>ФИО-5-2</t>
  </si>
  <si>
    <t>ФИО-5-3</t>
  </si>
  <si>
    <t>ФИО-5-4</t>
  </si>
  <si>
    <t>ФИО-5-5</t>
  </si>
  <si>
    <t>ФИО-5-6</t>
  </si>
  <si>
    <t>ФИО-5-7</t>
  </si>
  <si>
    <t>ФИО-5-8</t>
  </si>
  <si>
    <t>ФИО-5-9</t>
  </si>
  <si>
    <t>ФИО-5-10</t>
  </si>
  <si>
    <t>ФИО-5-11</t>
  </si>
  <si>
    <t>ФИО-5-12</t>
  </si>
  <si>
    <t>ФИО-5-13</t>
  </si>
  <si>
    <t>ФИО-5-14</t>
  </si>
  <si>
    <t>ФИО-5-15</t>
  </si>
  <si>
    <t>ФИО-5-16</t>
  </si>
  <si>
    <t>ФИО-5-17</t>
  </si>
  <si>
    <t>ФИО-5-18</t>
  </si>
  <si>
    <t>ФИО-5-19</t>
  </si>
  <si>
    <t>ФИО-5-20</t>
  </si>
  <si>
    <t>ФИО-5-21</t>
  </si>
  <si>
    <t>ФИО-5-22</t>
  </si>
  <si>
    <t>ФИО-5-23</t>
  </si>
  <si>
    <t>ФИО-5-24</t>
  </si>
  <si>
    <t>ФИО-5-25</t>
  </si>
  <si>
    <t>ФИО-5-26</t>
  </si>
  <si>
    <t>ФИО-5-27</t>
  </si>
  <si>
    <t>ФИО-5-28</t>
  </si>
  <si>
    <t>ФИО-5-29</t>
  </si>
  <si>
    <t>ФИО-5-30</t>
  </si>
  <si>
    <t>ФИО-5-31</t>
  </si>
  <si>
    <t>ФИО-5-32</t>
  </si>
  <si>
    <t>ФИО-5-33</t>
  </si>
  <si>
    <t>ФИО-5-34</t>
  </si>
  <si>
    <t>ФИО-5-35</t>
  </si>
  <si>
    <t>ФИО-5-36</t>
  </si>
  <si>
    <t>ФИО-5-37</t>
  </si>
  <si>
    <t>ФИО-5-38</t>
  </si>
  <si>
    <t>ФИО-5-39</t>
  </si>
  <si>
    <t>ФИО-5-40</t>
  </si>
  <si>
    <t>ФИО-5-41</t>
  </si>
  <si>
    <t>ФИО-5-42</t>
  </si>
  <si>
    <t>ФИО-5-43</t>
  </si>
  <si>
    <t>ФИО-5-44</t>
  </si>
  <si>
    <t>ФИО-5-45</t>
  </si>
  <si>
    <t>ФИО-5-46</t>
  </si>
  <si>
    <t>ФИО-5-47</t>
  </si>
  <si>
    <t>ФИО-5-48</t>
  </si>
  <si>
    <t>ФИО-5-49</t>
  </si>
  <si>
    <t>ФИО-5-50</t>
  </si>
  <si>
    <t>ФИО-5-51</t>
  </si>
  <si>
    <t>кв.52</t>
  </si>
  <si>
    <t>ФИО-5-52</t>
  </si>
  <si>
    <t>ФИО-5-53</t>
  </si>
  <si>
    <t>ФИО-5-54</t>
  </si>
  <si>
    <t>ФИО-5-55</t>
  </si>
  <si>
    <t>ФИО-5-56</t>
  </si>
  <si>
    <t>ФИО-5-57</t>
  </si>
  <si>
    <t>кв.58</t>
  </si>
  <si>
    <t>ФИО-5-58</t>
  </si>
  <si>
    <t>кв.59</t>
  </si>
  <si>
    <t>ФИО-5-59</t>
  </si>
  <si>
    <t>ФИО-5-60</t>
  </si>
  <si>
    <t>ФИО-5-61</t>
  </si>
  <si>
    <t>ФИО-5-62</t>
  </si>
  <si>
    <t>кв.63</t>
  </si>
  <si>
    <t>ФИО-5-63</t>
  </si>
  <si>
    <t>ФИО-5-64</t>
  </si>
  <si>
    <t>кв.65</t>
  </si>
  <si>
    <t>ФИО-5-65</t>
  </si>
  <si>
    <t>ФИО-5-66</t>
  </si>
  <si>
    <t>кв.67</t>
  </si>
  <si>
    <t>ФИО-5-67</t>
  </si>
  <si>
    <t>кв.68</t>
  </si>
  <si>
    <t>ФИО-5-68</t>
  </si>
  <si>
    <t>кв.69</t>
  </si>
  <si>
    <t>ФИО-5-69</t>
  </si>
  <si>
    <t>ФИО-5-70</t>
  </si>
  <si>
    <t>кв.71</t>
  </si>
  <si>
    <t>ФИО-5-71</t>
  </si>
  <si>
    <t>кв.72</t>
  </si>
  <si>
    <t>ФИО-5-72</t>
  </si>
  <si>
    <t>кв.73</t>
  </si>
  <si>
    <t>ФИО-5-73</t>
  </si>
  <si>
    <t>кв.74</t>
  </si>
  <si>
    <t>ФИО-5-74</t>
  </si>
  <si>
    <t>кв.75</t>
  </si>
  <si>
    <t>ФИО-5-75</t>
  </si>
  <si>
    <t>кв.76</t>
  </si>
  <si>
    <t>ФИО-5-76</t>
  </si>
  <si>
    <t>кв.77</t>
  </si>
  <si>
    <t>ФИО-5-77</t>
  </si>
  <si>
    <t>кв.78</t>
  </si>
  <si>
    <t>ФИО-5-78</t>
  </si>
  <si>
    <t>кв.79</t>
  </si>
  <si>
    <t>ФИО-5-79</t>
  </si>
  <si>
    <t>кв.80</t>
  </si>
  <si>
    <t>ФИО-5-80</t>
  </si>
  <si>
    <t>ФИО-5-81</t>
  </si>
  <si>
    <t>кв.82</t>
  </si>
  <si>
    <t>ФИО-5-82</t>
  </si>
  <si>
    <t>кв.83</t>
  </si>
  <si>
    <t>ФИО-5-83</t>
  </si>
  <si>
    <t>ФИО-5-84</t>
  </si>
  <si>
    <t>ФИО-5-85</t>
  </si>
  <si>
    <t>кв.86</t>
  </si>
  <si>
    <t>ФИО-5-86</t>
  </si>
  <si>
    <t>кв.87</t>
  </si>
  <si>
    <t>ФИО-5-87</t>
  </si>
  <si>
    <t>кв.88</t>
  </si>
  <si>
    <t>ФИО-5-88</t>
  </si>
  <si>
    <t>ФИО-5-89</t>
  </si>
  <si>
    <t>кв.90</t>
  </si>
  <si>
    <t>ФИО-5-90</t>
  </si>
  <si>
    <t>ФИО-5-91</t>
  </si>
  <si>
    <t>кв.92</t>
  </si>
  <si>
    <t>ФИО-5-92</t>
  </si>
  <si>
    <t>ФИО-5-93</t>
  </si>
  <si>
    <t>ФИО-5-94</t>
  </si>
  <si>
    <t>кв.95</t>
  </si>
  <si>
    <t>ФИО-5-95</t>
  </si>
  <si>
    <t>кв.96</t>
  </si>
  <si>
    <t>ФИО-5-96</t>
  </si>
  <si>
    <t>ФИО-5-97</t>
  </si>
  <si>
    <t>кв.98</t>
  </si>
  <si>
    <t>ФИО-5-98</t>
  </si>
  <si>
    <t>ФИО-6-1</t>
  </si>
  <si>
    <t>ФИО-6-2</t>
  </si>
  <si>
    <t>ФИО-6-3</t>
  </si>
  <si>
    <t>ФИО-6-4</t>
  </si>
  <si>
    <t>ФИО-6-5</t>
  </si>
  <si>
    <t>менее 0,5</t>
  </si>
  <si>
    <t>ФИО-6-6</t>
  </si>
  <si>
    <t>ФИО-6-7</t>
  </si>
  <si>
    <t>ФИО-6-8</t>
  </si>
  <si>
    <t>ФИО-6-9</t>
  </si>
  <si>
    <t>ФИО-6-10</t>
  </si>
  <si>
    <t>ФИО-6-11</t>
  </si>
  <si>
    <t>ФИО-6-12</t>
  </si>
  <si>
    <t>ФИО-6-13</t>
  </si>
  <si>
    <t>ФИО-6-14</t>
  </si>
  <si>
    <t>ФИО-6-15</t>
  </si>
  <si>
    <t>ФИО-6-16</t>
  </si>
  <si>
    <t>ФИО-6-17</t>
  </si>
  <si>
    <t>ФИО-6-18</t>
  </si>
  <si>
    <t>ФИО-6-19</t>
  </si>
  <si>
    <t>ФИО-6-20</t>
  </si>
  <si>
    <t>ФИО-6-21</t>
  </si>
  <si>
    <t>ФИО-6-22</t>
  </si>
  <si>
    <t>ФИО-6-23</t>
  </si>
  <si>
    <t>ФИО-6-24</t>
  </si>
  <si>
    <t>ФИО-6-25</t>
  </si>
  <si>
    <t>ФИО-6-26</t>
  </si>
  <si>
    <t>ФИО-6-27</t>
  </si>
  <si>
    <t>ФИО-6-28</t>
  </si>
  <si>
    <t>ФИО-6-29</t>
  </si>
  <si>
    <t>ФИО-6-30</t>
  </si>
  <si>
    <t>ФИО-6-31</t>
  </si>
  <si>
    <t>ФИО-6-32</t>
  </si>
  <si>
    <t>ФИО-6-33</t>
  </si>
  <si>
    <t>ФИО-6-34</t>
  </si>
  <si>
    <t>ФИО-6-35</t>
  </si>
  <si>
    <t>ФИО-6-36</t>
  </si>
  <si>
    <t>ФИО-6-37</t>
  </si>
  <si>
    <t>ФИО-6-38</t>
  </si>
  <si>
    <t>ФИО-6-39</t>
  </si>
  <si>
    <t>ФИО-6-40</t>
  </si>
  <si>
    <t>ФИО-6-41</t>
  </si>
  <si>
    <t>ФИО-6-42</t>
  </si>
  <si>
    <t>ФИО-6-43</t>
  </si>
  <si>
    <t>ФИО-6-44</t>
  </si>
  <si>
    <t>ФИО-6-45</t>
  </si>
  <si>
    <t>ФИО-6-46</t>
  </si>
  <si>
    <t>ФИО-6-47</t>
  </si>
  <si>
    <t>ФИО-6-48</t>
  </si>
  <si>
    <t>ФИО-6-49</t>
  </si>
  <si>
    <t>ФИО-6-50</t>
  </si>
  <si>
    <t>ФИО-6-51</t>
  </si>
  <si>
    <t>ФИО-6-52</t>
  </si>
  <si>
    <t>ФИО-6-53</t>
  </si>
  <si>
    <t>ФИО-6-54</t>
  </si>
  <si>
    <t>ФИО-6-55</t>
  </si>
  <si>
    <t>ФИО-6-56</t>
  </si>
  <si>
    <t>ФИО-6-57</t>
  </si>
  <si>
    <t>ФИО-6-58</t>
  </si>
  <si>
    <t>ФИО-6-59</t>
  </si>
  <si>
    <t>ФИО-6-60</t>
  </si>
  <si>
    <t>ФИО-6-61</t>
  </si>
  <si>
    <t>ФИО-6-62</t>
  </si>
  <si>
    <t>ФИО-6-63</t>
  </si>
  <si>
    <t>ФИО-6-64</t>
  </si>
  <si>
    <t>ФИО-6-65</t>
  </si>
  <si>
    <t>ФИО-6-66</t>
  </si>
  <si>
    <t>ФИО-6-67</t>
  </si>
  <si>
    <t>ФИО-6-68</t>
  </si>
  <si>
    <t>ФИО-6-69</t>
  </si>
  <si>
    <t>ФИО-6-70</t>
  </si>
  <si>
    <t>ФИО-6-71</t>
  </si>
  <si>
    <t>ФИО-6-72</t>
  </si>
  <si>
    <t>ФИО-6-73</t>
  </si>
  <si>
    <t>ФИО-6-74</t>
  </si>
  <si>
    <t>ФИО-6-75</t>
  </si>
  <si>
    <t>ФИО-6-76</t>
  </si>
  <si>
    <t>ФИО-6-77</t>
  </si>
  <si>
    <t>ФИО-6-78</t>
  </si>
  <si>
    <t>ФИО-6-79</t>
  </si>
  <si>
    <t>ФИО-6-80</t>
  </si>
  <si>
    <t>ФИО-6-81</t>
  </si>
  <si>
    <t>ФИО-6-82</t>
  </si>
  <si>
    <t>ФИО-6-83</t>
  </si>
  <si>
    <t>ФИО-6-84</t>
  </si>
  <si>
    <t>ФИО-6-85</t>
  </si>
  <si>
    <t>ФИО-6-86</t>
  </si>
  <si>
    <t>ФИО-6-87</t>
  </si>
  <si>
    <t>ФИО-6-88</t>
  </si>
  <si>
    <t>ФИО-6-89</t>
  </si>
  <si>
    <t>ФИО-6-90</t>
  </si>
  <si>
    <t>ФИО-6-91</t>
  </si>
  <si>
    <t>ФИО-6-92</t>
  </si>
  <si>
    <t>ФИО-6-93</t>
  </si>
  <si>
    <t>ФИО-6-94</t>
  </si>
  <si>
    <t>ФИО-6-95</t>
  </si>
  <si>
    <t>ФИО-6-96</t>
  </si>
  <si>
    <t>ФИО-6-97</t>
  </si>
  <si>
    <t>ФИО-6-98</t>
  </si>
  <si>
    <t>кв.99</t>
  </si>
  <si>
    <t>ФИО-6-99</t>
  </si>
  <si>
    <t>кв.100</t>
  </si>
  <si>
    <t>ФИО-6-100</t>
  </si>
  <si>
    <t>ФИО-7-1</t>
  </si>
  <si>
    <t>ФИО-7-2</t>
  </si>
  <si>
    <t>ФИО-7-3</t>
  </si>
  <si>
    <t>ФИО-7-4</t>
  </si>
  <si>
    <t>ФИО-7-5</t>
  </si>
  <si>
    <t>ФИО-7-6</t>
  </si>
  <si>
    <t>ФИО-7-7</t>
  </si>
  <si>
    <t>ФИО-7-8</t>
  </si>
  <si>
    <t>ФИО-7-9</t>
  </si>
  <si>
    <t>ФИО-7-10</t>
  </si>
  <si>
    <t>ФИО-7-11</t>
  </si>
  <si>
    <t>ФИО-7-12</t>
  </si>
  <si>
    <t>ФИО-7-13</t>
  </si>
  <si>
    <t>ФИО-7-14</t>
  </si>
  <si>
    <t>ФИО-7-15</t>
  </si>
  <si>
    <t>ФИО-7-16</t>
  </si>
  <si>
    <t>ФИО-7-17</t>
  </si>
  <si>
    <t>ФИО-7-18</t>
  </si>
  <si>
    <t>ФИО-7-19</t>
  </si>
  <si>
    <t>ФИО-7-20</t>
  </si>
  <si>
    <t>ФИО-7-21</t>
  </si>
  <si>
    <t>ФИО-7-22</t>
  </si>
  <si>
    <t>ФИО-7-23</t>
  </si>
  <si>
    <t>ФИО-7-24</t>
  </si>
  <si>
    <t>ФИО-7-25</t>
  </si>
  <si>
    <t>ФИО-7-26</t>
  </si>
  <si>
    <t>ФИО-7-27</t>
  </si>
  <si>
    <t>ФИО-7-28</t>
  </si>
  <si>
    <t>ФИО-7-29</t>
  </si>
  <si>
    <t>ФИО-7-30</t>
  </si>
  <si>
    <t>ФИО-7-31</t>
  </si>
  <si>
    <t>ФИО-7-32</t>
  </si>
  <si>
    <t>ФИО-7-33</t>
  </si>
  <si>
    <t>ФИО-7-34</t>
  </si>
  <si>
    <t>ФИО-7-35</t>
  </si>
  <si>
    <t>ФИО-7-36</t>
  </si>
  <si>
    <t>ФИО-7-37</t>
  </si>
  <si>
    <t>ФИО-7-38</t>
  </si>
  <si>
    <t>ФИО-7-39</t>
  </si>
  <si>
    <t>ФИО-7-40</t>
  </si>
  <si>
    <t>ФИО-7-41</t>
  </si>
  <si>
    <t>ФИО-7-42</t>
  </si>
  <si>
    <t>ФИО-7-43</t>
  </si>
  <si>
    <t>ФИО-7-44</t>
  </si>
  <si>
    <t>ФИО-7-45</t>
  </si>
  <si>
    <t>ФИО-7-46</t>
  </si>
  <si>
    <t>ФИО-7-47</t>
  </si>
  <si>
    <t>ФИО-7-48</t>
  </si>
  <si>
    <t>ФИО-7-49</t>
  </si>
  <si>
    <t>ФИО-7-50</t>
  </si>
  <si>
    <t>ФИО-7-51</t>
  </si>
  <si>
    <t>ФИО-7-52</t>
  </si>
  <si>
    <t>ФИО-7-53</t>
  </si>
  <si>
    <t>ФИО-7-54</t>
  </si>
  <si>
    <t>ФИО-7-55</t>
  </si>
  <si>
    <t>ФИО-7-56</t>
  </si>
  <si>
    <t>ФИО-7-57</t>
  </si>
  <si>
    <t>ФИО-7-58</t>
  </si>
  <si>
    <t>ФИО-7-59</t>
  </si>
  <si>
    <t>ФИО-7-60</t>
  </si>
  <si>
    <t>ФИО-7-61</t>
  </si>
  <si>
    <t>ФИО-7-62</t>
  </si>
  <si>
    <t>ФИО-7-63</t>
  </si>
  <si>
    <t>ФИО-7-64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</si>
</sst>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/mm/yy;@"/>
    <numFmt numFmtId="165" formatCode="0.0%"/>
    <numFmt numFmtId="166" formatCode="[$-419]mmmm\ yyyy;@"/>
  </numFmts>
  <fonts count="5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4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0"/>
      <name val="Arial"/>
      <family val="2"/>
      <charset val="204"/>
    </font>
    <font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rgb="FFFF0000"/>
      <name val="Arial"/>
      <family val="2"/>
      <charset val="204"/>
    </font>
    <font>
      <sz val="8"/>
      <color theme="0"/>
      <name val="Calibri"/>
      <family val="2"/>
      <scheme val="minor"/>
    </font>
    <font>
      <b/>
      <sz val="8"/>
      <color rgb="FFFF000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8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sz val="8"/>
      <name val="Arial"/>
      <family val="2"/>
    </font>
    <font>
      <b/>
      <sz val="8"/>
      <color rgb="FFFF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8"/>
      <color theme="1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0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sz val="9"/>
      <color rgb="FFFF0000"/>
      <name val="Calibri"/>
      <family val="2"/>
      <scheme val="minor"/>
    </font>
    <font>
      <b/>
      <sz val="9"/>
      <color theme="0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8"/>
      <color rgb="FF0070C0"/>
      <name val="Calibri"/>
      <family val="2"/>
      <scheme val="minor"/>
    </font>
    <font>
      <b/>
      <sz val="8"/>
      <color rgb="FF0070C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i/>
      <sz val="8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8"/>
      <color rgb="FF0070C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i/>
      <sz val="8"/>
      <color theme="1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i/>
      <sz val="8"/>
      <color rgb="FFFF0000"/>
      <name val="Calibri"/>
      <family val="2"/>
      <charset val="204"/>
      <scheme val="minor"/>
    </font>
    <font>
      <b/>
      <sz val="8"/>
      <color theme="1" tint="0.34998626667073579"/>
      <name val="Calibri"/>
      <family val="2"/>
      <charset val="204"/>
      <scheme val="minor"/>
    </font>
    <font>
      <b/>
      <i/>
      <sz val="8"/>
      <color theme="1" tint="0.34998626667073579"/>
      <name val="Calibri"/>
      <family val="2"/>
      <charset val="204"/>
      <scheme val="minor"/>
    </font>
    <font>
      <sz val="8"/>
      <color theme="1" tint="0.34998626667073579"/>
      <name val="Calibri"/>
      <family val="2"/>
      <charset val="204"/>
      <scheme val="minor"/>
    </font>
    <font>
      <i/>
      <sz val="8"/>
      <color theme="1" tint="0.34998626667073579"/>
      <name val="Calibri"/>
      <family val="2"/>
      <charset val="204"/>
      <scheme val="minor"/>
    </font>
    <font>
      <sz val="8"/>
      <color rgb="FF0070C0"/>
      <name val="Calibri"/>
      <family val="2"/>
      <charset val="204"/>
      <scheme val="minor"/>
    </font>
    <font>
      <b/>
      <sz val="9"/>
      <color theme="0"/>
      <name val="Calibri"/>
      <family val="2"/>
      <scheme val="minor"/>
    </font>
    <font>
      <b/>
      <sz val="8"/>
      <color theme="4" tint="0.79998168889431442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sz val="10"/>
      <color rgb="FFFF000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sz val="9"/>
      <color theme="1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</fonts>
  <fills count="2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</fills>
  <borders count="151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 style="thin">
        <color theme="6" tint="-0.24994659260841701"/>
      </left>
      <right/>
      <top style="thin">
        <color theme="6" tint="-0.24994659260841701"/>
      </top>
      <bottom/>
      <diagonal/>
    </border>
    <border>
      <left/>
      <right/>
      <top style="thin">
        <color theme="6" tint="-0.24994659260841701"/>
      </top>
      <bottom/>
      <diagonal/>
    </border>
    <border>
      <left/>
      <right style="thin">
        <color theme="6" tint="-0.24994659260841701"/>
      </right>
      <top style="thin">
        <color theme="6" tint="-0.24994659260841701"/>
      </top>
      <bottom/>
      <diagonal/>
    </border>
    <border>
      <left style="thin">
        <color theme="6" tint="-0.24994659260841701"/>
      </left>
      <right/>
      <top/>
      <bottom style="thin">
        <color theme="6" tint="-0.24994659260841701"/>
      </bottom>
      <diagonal/>
    </border>
    <border>
      <left/>
      <right/>
      <top/>
      <bottom style="thin">
        <color theme="6" tint="-0.24994659260841701"/>
      </bottom>
      <diagonal/>
    </border>
    <border>
      <left/>
      <right style="thin">
        <color theme="6" tint="-0.24994659260841701"/>
      </right>
      <top/>
      <bottom style="thin">
        <color theme="6" tint="-0.24994659260841701"/>
      </bottom>
      <diagonal/>
    </border>
    <border>
      <left style="thin">
        <color theme="6" tint="-0.24994659260841701"/>
      </left>
      <right/>
      <top/>
      <bottom/>
      <diagonal/>
    </border>
    <border>
      <left/>
      <right style="thin">
        <color theme="6" tint="-0.24994659260841701"/>
      </right>
      <top/>
      <bottom/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 style="thin">
        <color theme="5" tint="-0.24994659260841701"/>
      </left>
      <right/>
      <top style="thin">
        <color theme="5" tint="-0.24994659260841701"/>
      </top>
      <bottom/>
      <diagonal/>
    </border>
    <border>
      <left/>
      <right/>
      <top style="thin">
        <color theme="5" tint="-0.24994659260841701"/>
      </top>
      <bottom/>
      <diagonal/>
    </border>
    <border>
      <left/>
      <right style="thin">
        <color theme="5" tint="-0.24994659260841701"/>
      </right>
      <top style="thin">
        <color theme="5" tint="-0.24994659260841701"/>
      </top>
      <bottom/>
      <diagonal/>
    </border>
    <border>
      <left style="thin">
        <color theme="5" tint="-0.24994659260841701"/>
      </left>
      <right/>
      <top/>
      <bottom/>
      <diagonal/>
    </border>
    <border>
      <left/>
      <right style="thin">
        <color theme="5" tint="-0.24994659260841701"/>
      </right>
      <top/>
      <bottom/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thin">
        <color theme="9" tint="-0.24994659260841701"/>
      </left>
      <right/>
      <top/>
      <bottom style="thin">
        <color theme="5" tint="-0.24994659260841701"/>
      </bottom>
      <diagonal/>
    </border>
    <border>
      <left/>
      <right/>
      <top/>
      <bottom style="thin">
        <color theme="5" tint="-0.24994659260841701"/>
      </bottom>
      <diagonal/>
    </border>
    <border>
      <left/>
      <right style="thin">
        <color theme="9" tint="-0.24994659260841701"/>
      </right>
      <top/>
      <bottom style="thin">
        <color theme="5" tint="-0.24994659260841701"/>
      </bottom>
      <diagonal/>
    </border>
    <border>
      <left style="thin">
        <color theme="5" tint="-0.24994659260841701"/>
      </left>
      <right/>
      <top/>
      <bottom style="medium">
        <color rgb="FFC00000"/>
      </bottom>
      <diagonal/>
    </border>
    <border>
      <left/>
      <right style="thin">
        <color theme="5" tint="-0.24994659260841701"/>
      </right>
      <top/>
      <bottom style="medium">
        <color rgb="FFC00000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medium">
        <color indexed="64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/>
      <right/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 style="medium">
        <color theme="6" tint="-0.24994659260841701"/>
      </left>
      <right/>
      <top style="medium">
        <color theme="6" tint="-0.24994659260841701"/>
      </top>
      <bottom/>
      <diagonal/>
    </border>
    <border>
      <left/>
      <right style="medium">
        <color theme="6" tint="-0.24994659260841701"/>
      </right>
      <top style="medium">
        <color theme="6" tint="-0.24994659260841701"/>
      </top>
      <bottom/>
      <diagonal/>
    </border>
    <border>
      <left style="medium">
        <color theme="6" tint="-0.24994659260841701"/>
      </left>
      <right/>
      <top/>
      <bottom/>
      <diagonal/>
    </border>
    <border>
      <left/>
      <right style="medium">
        <color theme="6" tint="-0.24994659260841701"/>
      </right>
      <top/>
      <bottom/>
      <diagonal/>
    </border>
    <border>
      <left style="medium">
        <color rgb="FFFFC000"/>
      </left>
      <right/>
      <top style="medium">
        <color rgb="FFFFC000"/>
      </top>
      <bottom/>
      <diagonal/>
    </border>
    <border>
      <left/>
      <right style="medium">
        <color rgb="FFFFC000"/>
      </right>
      <top style="medium">
        <color rgb="FFFFC000"/>
      </top>
      <bottom/>
      <diagonal/>
    </border>
    <border>
      <left style="medium">
        <color rgb="FFFFC000"/>
      </left>
      <right/>
      <top/>
      <bottom/>
      <diagonal/>
    </border>
    <border>
      <left/>
      <right style="medium">
        <color rgb="FFFFC000"/>
      </right>
      <top/>
      <bottom/>
      <diagonal/>
    </border>
    <border>
      <left style="medium">
        <color theme="9" tint="-0.24994659260841701"/>
      </left>
      <right style="medium">
        <color theme="9" tint="-0.24994659260841701"/>
      </right>
      <top style="medium">
        <color theme="9" tint="-0.24994659260841701"/>
      </top>
      <bottom style="medium">
        <color theme="9" tint="-0.24994659260841701"/>
      </bottom>
      <diagonal/>
    </border>
    <border>
      <left style="medium">
        <color theme="6" tint="-0.24994659260841701"/>
      </left>
      <right style="medium">
        <color theme="6" tint="-0.24994659260841701"/>
      </right>
      <top style="medium">
        <color theme="6" tint="-0.24994659260841701"/>
      </top>
      <bottom style="medium">
        <color theme="6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medium">
        <color theme="6" tint="-0.24994659260841701"/>
      </left>
      <right/>
      <top/>
      <bottom style="thin">
        <color theme="0" tint="-0.24994659260841701"/>
      </bottom>
      <diagonal/>
    </border>
    <border>
      <left/>
      <right style="medium">
        <color theme="6" tint="-0.24994659260841701"/>
      </right>
      <top/>
      <bottom style="thin">
        <color theme="0" tint="-0.24994659260841701"/>
      </bottom>
      <diagonal/>
    </border>
    <border>
      <left style="medium">
        <color theme="6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6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6" tint="-0.24994659260841701"/>
      </left>
      <right/>
      <top style="thin">
        <color theme="0" tint="-0.24994659260841701"/>
      </top>
      <bottom style="medium">
        <color theme="6" tint="-0.24994659260841701"/>
      </bottom>
      <diagonal/>
    </border>
    <border>
      <left/>
      <right style="medium">
        <color theme="6" tint="-0.24994659260841701"/>
      </right>
      <top style="thin">
        <color theme="0" tint="-0.24994659260841701"/>
      </top>
      <bottom style="medium">
        <color theme="6" tint="-0.24994659260841701"/>
      </bottom>
      <diagonal/>
    </border>
    <border>
      <left style="medium">
        <color rgb="FFFFC000"/>
      </left>
      <right/>
      <top/>
      <bottom style="thin">
        <color theme="0" tint="-0.24994659260841701"/>
      </bottom>
      <diagonal/>
    </border>
    <border>
      <left/>
      <right style="medium">
        <color rgb="FFFFC000"/>
      </right>
      <top/>
      <bottom style="thin">
        <color theme="0" tint="-0.24994659260841701"/>
      </bottom>
      <diagonal/>
    </border>
    <border>
      <left style="medium">
        <color rgb="FFFFC000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rgb="FFFFC000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rgb="FFFFC000"/>
      </left>
      <right/>
      <top style="thin">
        <color theme="0" tint="-0.24994659260841701"/>
      </top>
      <bottom style="medium">
        <color rgb="FFFFC000"/>
      </bottom>
      <diagonal/>
    </border>
    <border>
      <left/>
      <right style="medium">
        <color rgb="FFFFC000"/>
      </right>
      <top style="thin">
        <color theme="0" tint="-0.24994659260841701"/>
      </top>
      <bottom style="medium">
        <color rgb="FFFFC000"/>
      </bottom>
      <diagonal/>
    </border>
    <border>
      <left style="medium">
        <color rgb="FFC00000"/>
      </left>
      <right/>
      <top/>
      <bottom style="thin">
        <color theme="0" tint="-0.24994659260841701"/>
      </bottom>
      <diagonal/>
    </border>
    <border>
      <left/>
      <right style="medium">
        <color rgb="FFC00000"/>
      </right>
      <top/>
      <bottom style="thin">
        <color theme="0" tint="-0.24994659260841701"/>
      </bottom>
      <diagonal/>
    </border>
    <border>
      <left style="medium">
        <color rgb="FFC00000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rgb="FFC00000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rgb="FFC00000"/>
      </left>
      <right/>
      <top style="thin">
        <color theme="0" tint="-0.24994659260841701"/>
      </top>
      <bottom style="medium">
        <color rgb="FFC00000"/>
      </bottom>
      <diagonal/>
    </border>
    <border>
      <left/>
      <right style="medium">
        <color rgb="FFC00000"/>
      </right>
      <top style="thin">
        <color theme="0" tint="-0.24994659260841701"/>
      </top>
      <bottom style="medium">
        <color rgb="FFC00000"/>
      </bottom>
      <diagonal/>
    </border>
    <border>
      <left style="medium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medium">
        <color theme="3" tint="0.39994506668294322"/>
      </left>
      <right style="medium">
        <color theme="3" tint="0.39994506668294322"/>
      </right>
      <top style="medium">
        <color theme="3" tint="0.39994506668294322"/>
      </top>
      <bottom style="medium">
        <color theme="3" tint="0.39994506668294322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  <border>
      <left style="thin">
        <color theme="5" tint="-0.24994659260841701"/>
      </left>
      <right/>
      <top/>
      <bottom style="thin">
        <color theme="5" tint="-0.24994659260841701"/>
      </bottom>
      <diagonal/>
    </border>
    <border>
      <left/>
      <right style="thin">
        <color theme="5" tint="-0.24994659260841701"/>
      </right>
      <top/>
      <bottom style="thin">
        <color theme="5" tint="-0.24994659260841701"/>
      </bottom>
      <diagonal/>
    </border>
    <border>
      <left/>
      <right style="thin">
        <color theme="0" tint="-0.24994659260841701"/>
      </right>
      <top/>
      <bottom style="thin">
        <color theme="0" tint="-0.499984740745262"/>
      </bottom>
      <diagonal/>
    </border>
    <border>
      <left style="thin">
        <color theme="0" tint="-0.24994659260841701"/>
      </left>
      <right/>
      <top/>
      <bottom style="thin">
        <color theme="0" tint="-0.499984740745262"/>
      </bottom>
      <diagonal/>
    </border>
    <border>
      <left/>
      <right style="thin">
        <color theme="0" tint="-0.24994659260841701"/>
      </right>
      <top style="thin">
        <color theme="0" tint="-0.499984740745262"/>
      </top>
      <bottom/>
      <diagonal/>
    </border>
    <border>
      <left style="thin">
        <color theme="0" tint="-0.24994659260841701"/>
      </left>
      <right/>
      <top style="thin">
        <color theme="0" tint="-0.499984740745262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 style="thin">
        <color theme="9" tint="-0.24994659260841701"/>
      </top>
      <bottom/>
      <diagonal/>
    </border>
    <border>
      <left style="thin">
        <color theme="0" tint="-0.24994659260841701"/>
      </left>
      <right/>
      <top style="thin">
        <color theme="9" tint="-0.24994659260841701"/>
      </top>
      <bottom/>
      <diagonal/>
    </border>
    <border>
      <left/>
      <right style="thin">
        <color theme="0" tint="-0.24994659260841701"/>
      </right>
      <top/>
      <bottom style="thin">
        <color theme="9" tint="-0.24994659260841701"/>
      </bottom>
      <diagonal/>
    </border>
    <border>
      <left style="thin">
        <color theme="0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0" tint="-0.24994659260841701"/>
      </right>
      <top style="thin">
        <color theme="5" tint="-0.24994659260841701"/>
      </top>
      <bottom/>
      <diagonal/>
    </border>
    <border>
      <left style="thin">
        <color theme="0" tint="-0.24994659260841701"/>
      </left>
      <right/>
      <top style="thin">
        <color theme="5" tint="-0.24994659260841701"/>
      </top>
      <bottom/>
      <diagonal/>
    </border>
    <border>
      <left/>
      <right style="thin">
        <color theme="0" tint="-0.24994659260841701"/>
      </right>
      <top/>
      <bottom style="thin">
        <color theme="5" tint="-0.24994659260841701"/>
      </bottom>
      <diagonal/>
    </border>
    <border>
      <left style="thin">
        <color theme="0" tint="-0.24994659260841701"/>
      </left>
      <right/>
      <top/>
      <bottom style="thin">
        <color theme="5" tint="-0.24994659260841701"/>
      </bottom>
      <diagonal/>
    </border>
    <border>
      <left/>
      <right style="thin">
        <color theme="0" tint="-0.24994659260841701"/>
      </right>
      <top style="medium">
        <color rgb="FFC00000"/>
      </top>
      <bottom/>
      <diagonal/>
    </border>
    <border>
      <left style="thin">
        <color theme="0" tint="-0.24994659260841701"/>
      </left>
      <right/>
      <top style="medium">
        <color rgb="FFC00000"/>
      </top>
      <bottom/>
      <diagonal/>
    </border>
    <border>
      <left/>
      <right style="thin">
        <color theme="0" tint="-0.24994659260841701"/>
      </right>
      <top/>
      <bottom style="medium">
        <color rgb="FFC00000"/>
      </bottom>
      <diagonal/>
    </border>
    <border>
      <left style="thin">
        <color theme="0" tint="-0.24994659260841701"/>
      </left>
      <right/>
      <top/>
      <bottom style="medium">
        <color rgb="FFC00000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9" tint="-0.24994659260841701"/>
      </left>
      <right style="thin">
        <color theme="0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 style="thin">
        <color theme="0" tint="-0.24994659260841701"/>
      </right>
      <top/>
      <bottom/>
      <diagonal/>
    </border>
    <border>
      <left style="thin">
        <color theme="9" tint="-0.24994659260841701"/>
      </left>
      <right style="thin">
        <color theme="0" tint="-0.24994659260841701"/>
      </right>
      <top/>
      <bottom style="thin">
        <color theme="9" tint="-0.24994659260841701"/>
      </bottom>
      <diagonal/>
    </border>
    <border>
      <left style="thin">
        <color theme="5" tint="-0.24994659260841701"/>
      </left>
      <right style="thin">
        <color theme="0" tint="-0.24994659260841701"/>
      </right>
      <top style="thin">
        <color theme="5" tint="-0.24994659260841701"/>
      </top>
      <bottom/>
      <diagonal/>
    </border>
    <border>
      <left style="thin">
        <color theme="5" tint="-0.24994659260841701"/>
      </left>
      <right style="thin">
        <color theme="0" tint="-0.24994659260841701"/>
      </right>
      <top/>
      <bottom style="thin">
        <color theme="5" tint="-0.24994659260841701"/>
      </bottom>
      <diagonal/>
    </border>
    <border>
      <left style="medium">
        <color rgb="FFC00000"/>
      </left>
      <right style="thin">
        <color theme="0" tint="-0.24994659260841701"/>
      </right>
      <top style="medium">
        <color rgb="FFC00000"/>
      </top>
      <bottom/>
      <diagonal/>
    </border>
    <border>
      <left style="medium">
        <color rgb="FFC00000"/>
      </left>
      <right style="thin">
        <color theme="0" tint="-0.24994659260841701"/>
      </right>
      <top/>
      <bottom/>
      <diagonal/>
    </border>
    <border>
      <left style="medium">
        <color rgb="FFC00000"/>
      </left>
      <right style="thin">
        <color theme="0" tint="-0.24994659260841701"/>
      </right>
      <top/>
      <bottom style="medium">
        <color rgb="FFC00000"/>
      </bottom>
      <diagonal/>
    </border>
    <border>
      <left style="thin">
        <color theme="0" tint="-0.24994659260841701"/>
      </left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0" tint="-0.24994659260841701"/>
      </left>
      <right style="thin">
        <color theme="9" tint="-0.24994659260841701"/>
      </right>
      <top/>
      <bottom/>
      <diagonal/>
    </border>
    <border>
      <left style="thin">
        <color theme="0" tint="-0.24994659260841701"/>
      </left>
      <right style="thin">
        <color theme="9" tint="-0.24994659260841701"/>
      </right>
      <top/>
      <bottom style="thin">
        <color theme="9" tint="-0.24994659260841701"/>
      </bottom>
      <diagonal/>
    </border>
    <border>
      <left style="thin">
        <color theme="0" tint="-0.24994659260841701"/>
      </left>
      <right style="thin">
        <color theme="5" tint="-0.24994659260841701"/>
      </right>
      <top style="thin">
        <color theme="5" tint="-0.24994659260841701"/>
      </top>
      <bottom/>
      <diagonal/>
    </border>
    <border>
      <left style="thin">
        <color theme="0" tint="-0.24994659260841701"/>
      </left>
      <right style="thin">
        <color theme="5" tint="-0.24994659260841701"/>
      </right>
      <top/>
      <bottom style="thin">
        <color theme="5" tint="-0.24994659260841701"/>
      </bottom>
      <diagonal/>
    </border>
    <border>
      <left style="thin">
        <color theme="0" tint="-0.24994659260841701"/>
      </left>
      <right style="medium">
        <color rgb="FFC00000"/>
      </right>
      <top style="medium">
        <color rgb="FFC00000"/>
      </top>
      <bottom/>
      <diagonal/>
    </border>
    <border>
      <left style="thin">
        <color theme="0" tint="-0.24994659260841701"/>
      </left>
      <right style="medium">
        <color rgb="FFC00000"/>
      </right>
      <top/>
      <bottom/>
      <diagonal/>
    </border>
    <border>
      <left style="thin">
        <color theme="0" tint="-0.24994659260841701"/>
      </left>
      <right style="medium">
        <color rgb="FFC00000"/>
      </right>
      <top/>
      <bottom style="medium">
        <color rgb="FFC00000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9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9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5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5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rgb="FFC0000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medium">
        <color rgb="FFC00000"/>
      </bottom>
      <diagonal/>
    </border>
    <border>
      <left/>
      <right/>
      <top style="thin">
        <color auto="1"/>
      </top>
      <bottom style="dashed">
        <color auto="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</borders>
  <cellStyleXfs count="6">
    <xf numFmtId="0" fontId="0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52" fillId="0" borderId="0" applyNumberFormat="0" applyFill="0" applyBorder="0" applyAlignment="0" applyProtection="0"/>
  </cellStyleXfs>
  <cellXfs count="565">
    <xf numFmtId="0" fontId="0" fillId="0" borderId="0" xfId="0"/>
    <xf numFmtId="0" fontId="2" fillId="2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2" fillId="2" borderId="0" xfId="0" applyFont="1" applyFill="1"/>
    <xf numFmtId="0" fontId="5" fillId="2" borderId="0" xfId="0" applyFont="1" applyFill="1" applyAlignment="1">
      <alignment horizontal="left"/>
    </xf>
    <xf numFmtId="49" fontId="5" fillId="2" borderId="0" xfId="0" applyNumberFormat="1" applyFont="1" applyFill="1" applyAlignment="1">
      <alignment horizontal="left"/>
    </xf>
    <xf numFmtId="4" fontId="2" fillId="2" borderId="0" xfId="0" applyNumberFormat="1" applyFont="1" applyFill="1"/>
    <xf numFmtId="4" fontId="4" fillId="2" borderId="0" xfId="0" applyNumberFormat="1" applyFont="1" applyFill="1"/>
    <xf numFmtId="4" fontId="5" fillId="2" borderId="0" xfId="0" applyNumberFormat="1" applyFont="1" applyFill="1"/>
    <xf numFmtId="0" fontId="4" fillId="2" borderId="0" xfId="0" applyFont="1" applyFill="1" applyAlignment="1">
      <alignment horizontal="right"/>
    </xf>
    <xf numFmtId="3" fontId="0" fillId="0" borderId="0" xfId="0" applyNumberFormat="1"/>
    <xf numFmtId="0" fontId="6" fillId="0" borderId="0" xfId="0" applyFont="1"/>
    <xf numFmtId="3" fontId="6" fillId="0" borderId="0" xfId="0" applyNumberFormat="1" applyFont="1"/>
    <xf numFmtId="0" fontId="8" fillId="0" borderId="0" xfId="0" applyFont="1"/>
    <xf numFmtId="0" fontId="7" fillId="0" borderId="0" xfId="0" applyFont="1"/>
    <xf numFmtId="3" fontId="4" fillId="2" borderId="0" xfId="0" applyNumberFormat="1" applyFont="1" applyFill="1"/>
    <xf numFmtId="0" fontId="14" fillId="0" borderId="0" xfId="0" applyFont="1"/>
    <xf numFmtId="0" fontId="15" fillId="0" borderId="0" xfId="0" applyFont="1"/>
    <xf numFmtId="0" fontId="16" fillId="0" borderId="0" xfId="0" applyFont="1"/>
    <xf numFmtId="0" fontId="14" fillId="4" borderId="0" xfId="0" applyFont="1" applyFill="1"/>
    <xf numFmtId="0" fontId="16" fillId="4" borderId="0" xfId="0" applyFont="1" applyFill="1"/>
    <xf numFmtId="0" fontId="15" fillId="4" borderId="0" xfId="0" applyFont="1" applyFill="1"/>
    <xf numFmtId="0" fontId="19" fillId="4" borderId="0" xfId="0" applyFont="1" applyFill="1"/>
    <xf numFmtId="0" fontId="19" fillId="0" borderId="0" xfId="0" applyFont="1"/>
    <xf numFmtId="0" fontId="14" fillId="4" borderId="0" xfId="0" applyFont="1" applyFill="1" applyAlignment="1">
      <alignment horizontal="center" vertical="center" wrapText="1"/>
    </xf>
    <xf numFmtId="0" fontId="14" fillId="4" borderId="0" xfId="0" applyFont="1" applyFill="1" applyAlignment="1">
      <alignment horizontal="center" vertical="center"/>
    </xf>
    <xf numFmtId="0" fontId="16" fillId="4" borderId="0" xfId="0" applyFont="1" applyFill="1" applyAlignment="1">
      <alignment horizontal="center" vertical="center"/>
    </xf>
    <xf numFmtId="0" fontId="16" fillId="4" borderId="0" xfId="0" applyFont="1" applyFill="1" applyAlignment="1">
      <alignment horizontal="center" vertical="center" wrapText="1"/>
    </xf>
    <xf numFmtId="0" fontId="19" fillId="4" borderId="0" xfId="0" applyFont="1" applyFill="1" applyAlignment="1">
      <alignment horizontal="center" vertical="center" wrapText="1"/>
    </xf>
    <xf numFmtId="0" fontId="19" fillId="4" borderId="0" xfId="0" applyFont="1" applyFill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4" borderId="4" xfId="0" applyFont="1" applyFill="1" applyBorder="1" applyAlignment="1">
      <alignment horizontal="center" vertical="center" wrapText="1"/>
    </xf>
    <xf numFmtId="0" fontId="16" fillId="4" borderId="6" xfId="0" applyFont="1" applyFill="1" applyBorder="1" applyAlignment="1">
      <alignment horizontal="center" vertical="center" wrapText="1"/>
    </xf>
    <xf numFmtId="0" fontId="16" fillId="4" borderId="5" xfId="0" applyFont="1" applyFill="1" applyBorder="1" applyAlignment="1">
      <alignment horizontal="center" vertical="center" wrapText="1"/>
    </xf>
    <xf numFmtId="0" fontId="19" fillId="4" borderId="1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wrapText="1"/>
    </xf>
    <xf numFmtId="49" fontId="12" fillId="0" borderId="0" xfId="0" applyNumberFormat="1" applyFont="1"/>
    <xf numFmtId="9" fontId="16" fillId="4" borderId="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164" fontId="20" fillId="0" borderId="3" xfId="0" applyNumberFormat="1" applyFont="1" applyBorder="1"/>
    <xf numFmtId="9" fontId="7" fillId="0" borderId="0" xfId="0" applyNumberFormat="1" applyFont="1"/>
    <xf numFmtId="164" fontId="7" fillId="0" borderId="0" xfId="0" applyNumberFormat="1" applyFont="1"/>
    <xf numFmtId="0" fontId="7" fillId="0" borderId="0" xfId="0" applyFont="1" applyAlignment="1">
      <alignment wrapText="1"/>
    </xf>
    <xf numFmtId="0" fontId="10" fillId="0" borderId="0" xfId="0" applyFont="1"/>
    <xf numFmtId="3" fontId="7" fillId="0" borderId="0" xfId="0" applyNumberFormat="1" applyFont="1"/>
    <xf numFmtId="0" fontId="21" fillId="0" borderId="0" xfId="0" applyFont="1"/>
    <xf numFmtId="3" fontId="20" fillId="0" borderId="0" xfId="0" applyNumberFormat="1" applyFont="1"/>
    <xf numFmtId="17" fontId="7" fillId="0" borderId="0" xfId="0" applyNumberFormat="1" applyFont="1" applyAlignment="1">
      <alignment wrapText="1"/>
    </xf>
    <xf numFmtId="3" fontId="8" fillId="0" borderId="0" xfId="0" applyNumberFormat="1" applyFont="1"/>
    <xf numFmtId="0" fontId="8" fillId="0" borderId="0" xfId="0" applyFont="1" applyAlignment="1">
      <alignment horizontal="left"/>
    </xf>
    <xf numFmtId="3" fontId="23" fillId="12" borderId="2" xfId="0" applyNumberFormat="1" applyFont="1" applyFill="1" applyBorder="1"/>
    <xf numFmtId="3" fontId="7" fillId="5" borderId="2" xfId="0" applyNumberFormat="1" applyFont="1" applyFill="1" applyBorder="1"/>
    <xf numFmtId="3" fontId="13" fillId="5" borderId="2" xfId="0" applyNumberFormat="1" applyFont="1" applyFill="1" applyBorder="1"/>
    <xf numFmtId="3" fontId="13" fillId="5" borderId="0" xfId="0" applyNumberFormat="1" applyFont="1" applyFill="1" applyBorder="1"/>
    <xf numFmtId="165" fontId="7" fillId="5" borderId="0" xfId="0" applyNumberFormat="1" applyFont="1" applyFill="1" applyBorder="1"/>
    <xf numFmtId="3" fontId="7" fillId="5" borderId="0" xfId="0" applyNumberFormat="1" applyFont="1" applyFill="1" applyBorder="1"/>
    <xf numFmtId="0" fontId="20" fillId="0" borderId="0" xfId="0" applyFont="1" applyAlignment="1">
      <alignment horizontal="right"/>
    </xf>
    <xf numFmtId="3" fontId="20" fillId="0" borderId="0" xfId="0" applyNumberFormat="1" applyFont="1" applyAlignment="1">
      <alignment horizontal="right"/>
    </xf>
    <xf numFmtId="3" fontId="20" fillId="5" borderId="2" xfId="0" applyNumberFormat="1" applyFont="1" applyFill="1" applyBorder="1" applyAlignment="1">
      <alignment horizontal="right"/>
    </xf>
    <xf numFmtId="0" fontId="20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25" fillId="0" borderId="0" xfId="0" applyFont="1"/>
    <xf numFmtId="0" fontId="8" fillId="4" borderId="0" xfId="0" applyFont="1" applyFill="1"/>
    <xf numFmtId="0" fontId="25" fillId="4" borderId="0" xfId="0" applyFont="1" applyFill="1"/>
    <xf numFmtId="0" fontId="24" fillId="4" borderId="0" xfId="0" applyFont="1" applyFill="1"/>
    <xf numFmtId="3" fontId="25" fillId="4" borderId="0" xfId="0" applyNumberFormat="1" applyFont="1" applyFill="1"/>
    <xf numFmtId="0" fontId="6" fillId="4" borderId="0" xfId="0" applyFont="1" applyFill="1"/>
    <xf numFmtId="3" fontId="8" fillId="4" borderId="0" xfId="0" applyNumberFormat="1" applyFont="1" applyFill="1"/>
    <xf numFmtId="0" fontId="25" fillId="4" borderId="0" xfId="0" applyFont="1" applyFill="1" applyAlignment="1">
      <alignment horizontal="right"/>
    </xf>
    <xf numFmtId="165" fontId="8" fillId="4" borderId="0" xfId="0" applyNumberFormat="1" applyFont="1" applyFill="1"/>
    <xf numFmtId="17" fontId="16" fillId="13" borderId="1" xfId="0" applyNumberFormat="1" applyFont="1" applyFill="1" applyBorder="1" applyAlignment="1">
      <alignment horizontal="center" vertical="center" wrapText="1"/>
    </xf>
    <xf numFmtId="17" fontId="16" fillId="13" borderId="1" xfId="0" quotePrefix="1" applyNumberFormat="1" applyFont="1" applyFill="1" applyBorder="1" applyAlignment="1">
      <alignment horizontal="center" vertical="center" wrapText="1"/>
    </xf>
    <xf numFmtId="0" fontId="16" fillId="5" borderId="1" xfId="0" applyFont="1" applyFill="1" applyBorder="1" applyAlignment="1">
      <alignment horizontal="center" vertical="center" wrapText="1"/>
    </xf>
    <xf numFmtId="0" fontId="26" fillId="7" borderId="1" xfId="0" applyFont="1" applyFill="1" applyBorder="1" applyAlignment="1">
      <alignment horizontal="center" vertical="center" wrapText="1"/>
    </xf>
    <xf numFmtId="0" fontId="16" fillId="13" borderId="4" xfId="0" applyFont="1" applyFill="1" applyBorder="1" applyAlignment="1">
      <alignment horizontal="center" vertical="center" wrapText="1"/>
    </xf>
    <xf numFmtId="0" fontId="16" fillId="13" borderId="6" xfId="0" applyFont="1" applyFill="1" applyBorder="1" applyAlignment="1">
      <alignment horizontal="center" vertical="center" wrapText="1"/>
    </xf>
    <xf numFmtId="0" fontId="16" fillId="13" borderId="5" xfId="0" applyFont="1" applyFill="1" applyBorder="1" applyAlignment="1">
      <alignment horizontal="center" vertical="center" wrapText="1"/>
    </xf>
    <xf numFmtId="0" fontId="16" fillId="5" borderId="4" xfId="0" applyFont="1" applyFill="1" applyBorder="1" applyAlignment="1">
      <alignment horizontal="center" vertical="center" wrapText="1"/>
    </xf>
    <xf numFmtId="0" fontId="16" fillId="5" borderId="6" xfId="0" applyFont="1" applyFill="1" applyBorder="1" applyAlignment="1">
      <alignment horizontal="center" vertical="center" wrapText="1"/>
    </xf>
    <xf numFmtId="0" fontId="16" fillId="5" borderId="5" xfId="0" applyFont="1" applyFill="1" applyBorder="1" applyAlignment="1">
      <alignment horizontal="center" vertical="center" wrapText="1"/>
    </xf>
    <xf numFmtId="0" fontId="26" fillId="12" borderId="4" xfId="0" applyFont="1" applyFill="1" applyBorder="1" applyAlignment="1">
      <alignment horizontal="center" vertical="center" wrapText="1"/>
    </xf>
    <xf numFmtId="0" fontId="26" fillId="12" borderId="6" xfId="0" applyFont="1" applyFill="1" applyBorder="1" applyAlignment="1">
      <alignment horizontal="center" vertical="center" wrapText="1"/>
    </xf>
    <xf numFmtId="0" fontId="26" fillId="12" borderId="5" xfId="0" applyFont="1" applyFill="1" applyBorder="1" applyAlignment="1">
      <alignment horizontal="center" vertical="center" wrapText="1"/>
    </xf>
    <xf numFmtId="0" fontId="16" fillId="14" borderId="1" xfId="0" applyFont="1" applyFill="1" applyBorder="1" applyAlignment="1">
      <alignment horizontal="center" vertical="center" wrapText="1"/>
    </xf>
    <xf numFmtId="0" fontId="25" fillId="13" borderId="0" xfId="0" applyFont="1" applyFill="1"/>
    <xf numFmtId="0" fontId="25" fillId="5" borderId="0" xfId="0" applyFont="1" applyFill="1"/>
    <xf numFmtId="0" fontId="25" fillId="14" borderId="0" xfId="0" applyFont="1" applyFill="1"/>
    <xf numFmtId="0" fontId="28" fillId="7" borderId="0" xfId="0" applyFont="1" applyFill="1"/>
    <xf numFmtId="3" fontId="25" fillId="0" borderId="0" xfId="0" applyNumberFormat="1" applyFont="1"/>
    <xf numFmtId="0" fontId="30" fillId="0" borderId="0" xfId="0" applyFont="1"/>
    <xf numFmtId="9" fontId="34" fillId="0" borderId="0" xfId="0" applyNumberFormat="1" applyFont="1" applyAlignment="1">
      <alignment horizontal="right"/>
    </xf>
    <xf numFmtId="0" fontId="39" fillId="0" borderId="0" xfId="0" applyFont="1"/>
    <xf numFmtId="0" fontId="30" fillId="4" borderId="0" xfId="0" applyFont="1" applyFill="1"/>
    <xf numFmtId="9" fontId="34" fillId="4" borderId="0" xfId="0" applyNumberFormat="1" applyFont="1" applyFill="1" applyAlignment="1">
      <alignment horizontal="right"/>
    </xf>
    <xf numFmtId="0" fontId="31" fillId="4" borderId="0" xfId="0" applyFont="1" applyFill="1"/>
    <xf numFmtId="3" fontId="25" fillId="4" borderId="0" xfId="0" applyNumberFormat="1" applyFont="1" applyFill="1" applyAlignment="1">
      <alignment horizontal="center" vertical="center"/>
    </xf>
    <xf numFmtId="3" fontId="29" fillId="4" borderId="0" xfId="0" applyNumberFormat="1" applyFont="1" applyFill="1" applyAlignment="1">
      <alignment horizontal="right" vertical="center" indent="1"/>
    </xf>
    <xf numFmtId="3" fontId="25" fillId="4" borderId="7" xfId="0" applyNumberFormat="1" applyFont="1" applyFill="1" applyBorder="1" applyAlignment="1">
      <alignment horizontal="center" vertical="center"/>
    </xf>
    <xf numFmtId="0" fontId="39" fillId="4" borderId="0" xfId="0" applyFont="1" applyFill="1"/>
    <xf numFmtId="3" fontId="18" fillId="4" borderId="0" xfId="0" applyNumberFormat="1" applyFont="1" applyFill="1"/>
    <xf numFmtId="9" fontId="40" fillId="4" borderId="0" xfId="0" applyNumberFormat="1" applyFont="1" applyFill="1" applyAlignment="1">
      <alignment horizontal="right"/>
    </xf>
    <xf numFmtId="0" fontId="25" fillId="4" borderId="0" xfId="0" applyFont="1" applyFill="1" applyBorder="1"/>
    <xf numFmtId="0" fontId="8" fillId="4" borderId="0" xfId="0" applyFont="1" applyFill="1" applyBorder="1"/>
    <xf numFmtId="3" fontId="8" fillId="4" borderId="0" xfId="0" applyNumberFormat="1" applyFont="1" applyFill="1" applyBorder="1"/>
    <xf numFmtId="0" fontId="16" fillId="4" borderId="0" xfId="0" applyFont="1" applyFill="1" applyBorder="1"/>
    <xf numFmtId="165" fontId="33" fillId="4" borderId="0" xfId="0" applyNumberFormat="1" applyFont="1" applyFill="1" applyBorder="1"/>
    <xf numFmtId="0" fontId="39" fillId="4" borderId="0" xfId="0" applyFont="1" applyFill="1" applyBorder="1"/>
    <xf numFmtId="3" fontId="39" fillId="4" borderId="0" xfId="0" applyNumberFormat="1" applyFont="1" applyFill="1" applyBorder="1"/>
    <xf numFmtId="3" fontId="25" fillId="4" borderId="9" xfId="0" applyNumberFormat="1" applyFont="1" applyFill="1" applyBorder="1" applyAlignment="1">
      <alignment horizontal="right"/>
    </xf>
    <xf numFmtId="3" fontId="25" fillId="4" borderId="10" xfId="0" applyNumberFormat="1" applyFont="1" applyFill="1" applyBorder="1" applyAlignment="1">
      <alignment horizontal="right"/>
    </xf>
    <xf numFmtId="9" fontId="34" fillId="4" borderId="11" xfId="0" applyNumberFormat="1" applyFont="1" applyFill="1" applyBorder="1" applyAlignment="1">
      <alignment horizontal="right"/>
    </xf>
    <xf numFmtId="3" fontId="25" fillId="4" borderId="12" xfId="0" applyNumberFormat="1" applyFont="1" applyFill="1" applyBorder="1" applyAlignment="1">
      <alignment horizontal="right"/>
    </xf>
    <xf numFmtId="3" fontId="25" fillId="4" borderId="13" xfId="0" applyNumberFormat="1" applyFont="1" applyFill="1" applyBorder="1" applyAlignment="1">
      <alignment horizontal="right"/>
    </xf>
    <xf numFmtId="9" fontId="34" fillId="4" borderId="14" xfId="0" applyNumberFormat="1" applyFont="1" applyFill="1" applyBorder="1" applyAlignment="1">
      <alignment horizontal="right"/>
    </xf>
    <xf numFmtId="3" fontId="16" fillId="4" borderId="15" xfId="0" applyNumberFormat="1" applyFont="1" applyFill="1" applyBorder="1"/>
    <xf numFmtId="3" fontId="16" fillId="4" borderId="16" xfId="0" applyNumberFormat="1" applyFont="1" applyFill="1" applyBorder="1"/>
    <xf numFmtId="9" fontId="34" fillId="4" borderId="17" xfId="0" applyNumberFormat="1" applyFont="1" applyFill="1" applyBorder="1" applyAlignment="1">
      <alignment horizontal="right"/>
    </xf>
    <xf numFmtId="9" fontId="34" fillId="4" borderId="18" xfId="0" applyNumberFormat="1" applyFont="1" applyFill="1" applyBorder="1" applyAlignment="1">
      <alignment horizontal="right"/>
    </xf>
    <xf numFmtId="9" fontId="34" fillId="4" borderId="19" xfId="0" applyNumberFormat="1" applyFont="1" applyFill="1" applyBorder="1" applyAlignment="1">
      <alignment horizontal="right"/>
    </xf>
    <xf numFmtId="165" fontId="35" fillId="4" borderId="0" xfId="0" applyNumberFormat="1" applyFont="1" applyFill="1"/>
    <xf numFmtId="0" fontId="36" fillId="4" borderId="0" xfId="0" applyFont="1" applyFill="1"/>
    <xf numFmtId="165" fontId="34" fillId="4" borderId="0" xfId="0" applyNumberFormat="1" applyFont="1" applyFill="1"/>
    <xf numFmtId="165" fontId="34" fillId="4" borderId="20" xfId="0" applyNumberFormat="1" applyFont="1" applyFill="1" applyBorder="1" applyAlignment="1">
      <alignment horizontal="right"/>
    </xf>
    <xf numFmtId="165" fontId="34" fillId="4" borderId="18" xfId="0" applyNumberFormat="1" applyFont="1" applyFill="1" applyBorder="1"/>
    <xf numFmtId="165" fontId="34" fillId="4" borderId="19" xfId="0" applyNumberFormat="1" applyFont="1" applyFill="1" applyBorder="1"/>
    <xf numFmtId="165" fontId="35" fillId="4" borderId="0" xfId="0" applyNumberFormat="1" applyFont="1" applyFill="1" applyBorder="1"/>
    <xf numFmtId="165" fontId="35" fillId="0" borderId="0" xfId="0" applyNumberFormat="1" applyFont="1"/>
    <xf numFmtId="3" fontId="25" fillId="4" borderId="21" xfId="0" applyNumberFormat="1" applyFont="1" applyFill="1" applyBorder="1"/>
    <xf numFmtId="3" fontId="25" fillId="4" borderId="22" xfId="0" applyNumberFormat="1" applyFont="1" applyFill="1" applyBorder="1"/>
    <xf numFmtId="9" fontId="34" fillId="4" borderId="23" xfId="0" applyNumberFormat="1" applyFont="1" applyFill="1" applyBorder="1" applyAlignment="1">
      <alignment horizontal="right"/>
    </xf>
    <xf numFmtId="3" fontId="8" fillId="4" borderId="21" xfId="0" applyNumberFormat="1" applyFont="1" applyFill="1" applyBorder="1"/>
    <xf numFmtId="3" fontId="8" fillId="4" borderId="22" xfId="0" applyNumberFormat="1" applyFont="1" applyFill="1" applyBorder="1"/>
    <xf numFmtId="0" fontId="7" fillId="4" borderId="0" xfId="0" applyFont="1" applyFill="1"/>
    <xf numFmtId="0" fontId="20" fillId="4" borderId="0" xfId="0" applyFont="1" applyFill="1"/>
    <xf numFmtId="3" fontId="20" fillId="4" borderId="0" xfId="0" applyNumberFormat="1" applyFont="1" applyFill="1" applyBorder="1"/>
    <xf numFmtId="0" fontId="7" fillId="4" borderId="0" xfId="0" applyFont="1" applyFill="1" applyBorder="1"/>
    <xf numFmtId="0" fontId="25" fillId="15" borderId="0" xfId="0" applyFont="1" applyFill="1"/>
    <xf numFmtId="3" fontId="25" fillId="15" borderId="0" xfId="0" applyNumberFormat="1" applyFont="1" applyFill="1"/>
    <xf numFmtId="9" fontId="34" fillId="15" borderId="0" xfId="0" applyNumberFormat="1" applyFont="1" applyFill="1" applyAlignment="1">
      <alignment horizontal="right"/>
    </xf>
    <xf numFmtId="3" fontId="8" fillId="15" borderId="0" xfId="0" applyNumberFormat="1" applyFont="1" applyFill="1"/>
    <xf numFmtId="9" fontId="34" fillId="15" borderId="24" xfId="0" applyNumberFormat="1" applyFont="1" applyFill="1" applyBorder="1" applyAlignment="1">
      <alignment horizontal="right"/>
    </xf>
    <xf numFmtId="3" fontId="8" fillId="15" borderId="25" xfId="0" applyNumberFormat="1" applyFont="1" applyFill="1" applyBorder="1"/>
    <xf numFmtId="3" fontId="25" fillId="4" borderId="26" xfId="0" applyNumberFormat="1" applyFont="1" applyFill="1" applyBorder="1"/>
    <xf numFmtId="3" fontId="25" fillId="4" borderId="27" xfId="0" applyNumberFormat="1" applyFont="1" applyFill="1" applyBorder="1"/>
    <xf numFmtId="9" fontId="34" fillId="4" borderId="28" xfId="0" applyNumberFormat="1" applyFont="1" applyFill="1" applyBorder="1" applyAlignment="1">
      <alignment horizontal="right"/>
    </xf>
    <xf numFmtId="3" fontId="20" fillId="4" borderId="29" xfId="0" applyNumberFormat="1" applyFont="1" applyFill="1" applyBorder="1"/>
    <xf numFmtId="3" fontId="20" fillId="4" borderId="30" xfId="0" applyNumberFormat="1" applyFont="1" applyFill="1" applyBorder="1"/>
    <xf numFmtId="9" fontId="32" fillId="4" borderId="31" xfId="0" applyNumberFormat="1" applyFont="1" applyFill="1" applyBorder="1" applyAlignment="1">
      <alignment horizontal="right"/>
    </xf>
    <xf numFmtId="3" fontId="8" fillId="4" borderId="26" xfId="0" applyNumberFormat="1" applyFont="1" applyFill="1" applyBorder="1"/>
    <xf numFmtId="3" fontId="8" fillId="4" borderId="27" xfId="0" applyNumberFormat="1" applyFont="1" applyFill="1" applyBorder="1"/>
    <xf numFmtId="9" fontId="38" fillId="4" borderId="28" xfId="0" applyNumberFormat="1" applyFont="1" applyFill="1" applyBorder="1" applyAlignment="1">
      <alignment horizontal="right"/>
    </xf>
    <xf numFmtId="165" fontId="33" fillId="4" borderId="29" xfId="0" applyNumberFormat="1" applyFont="1" applyFill="1" applyBorder="1"/>
    <xf numFmtId="165" fontId="33" fillId="4" borderId="30" xfId="0" applyNumberFormat="1" applyFont="1" applyFill="1" applyBorder="1"/>
    <xf numFmtId="165" fontId="38" fillId="4" borderId="31" xfId="0" applyNumberFormat="1" applyFont="1" applyFill="1" applyBorder="1" applyAlignment="1">
      <alignment horizontal="right"/>
    </xf>
    <xf numFmtId="3" fontId="20" fillId="4" borderId="32" xfId="0" applyNumberFormat="1" applyFont="1" applyFill="1" applyBorder="1"/>
    <xf numFmtId="9" fontId="32" fillId="4" borderId="33" xfId="0" applyNumberFormat="1" applyFont="1" applyFill="1" applyBorder="1" applyAlignment="1">
      <alignment horizontal="right"/>
    </xf>
    <xf numFmtId="165" fontId="33" fillId="4" borderId="32" xfId="0" applyNumberFormat="1" applyFont="1" applyFill="1" applyBorder="1"/>
    <xf numFmtId="165" fontId="38" fillId="4" borderId="33" xfId="0" applyNumberFormat="1" applyFont="1" applyFill="1" applyBorder="1" applyAlignment="1">
      <alignment horizontal="right"/>
    </xf>
    <xf numFmtId="3" fontId="25" fillId="4" borderId="34" xfId="0" applyNumberFormat="1" applyFont="1" applyFill="1" applyBorder="1"/>
    <xf numFmtId="3" fontId="25" fillId="4" borderId="35" xfId="0" applyNumberFormat="1" applyFont="1" applyFill="1" applyBorder="1"/>
    <xf numFmtId="9" fontId="34" fillId="4" borderId="36" xfId="0" applyNumberFormat="1" applyFont="1" applyFill="1" applyBorder="1" applyAlignment="1">
      <alignment horizontal="right"/>
    </xf>
    <xf numFmtId="3" fontId="8" fillId="4" borderId="34" xfId="0" applyNumberFormat="1" applyFont="1" applyFill="1" applyBorder="1"/>
    <xf numFmtId="3" fontId="8" fillId="4" borderId="35" xfId="0" applyNumberFormat="1" applyFont="1" applyFill="1" applyBorder="1"/>
    <xf numFmtId="9" fontId="38" fillId="4" borderId="36" xfId="0" applyNumberFormat="1" applyFont="1" applyFill="1" applyBorder="1" applyAlignment="1">
      <alignment horizontal="right"/>
    </xf>
    <xf numFmtId="3" fontId="20" fillId="4" borderId="37" xfId="0" applyNumberFormat="1" applyFont="1" applyFill="1" applyBorder="1"/>
    <xf numFmtId="9" fontId="32" fillId="4" borderId="38" xfId="0" applyNumberFormat="1" applyFont="1" applyFill="1" applyBorder="1" applyAlignment="1">
      <alignment horizontal="right"/>
    </xf>
    <xf numFmtId="165" fontId="33" fillId="4" borderId="37" xfId="0" applyNumberFormat="1" applyFont="1" applyFill="1" applyBorder="1"/>
    <xf numFmtId="165" fontId="38" fillId="4" borderId="38" xfId="0" applyNumberFormat="1" applyFont="1" applyFill="1" applyBorder="1" applyAlignment="1">
      <alignment horizontal="right"/>
    </xf>
    <xf numFmtId="3" fontId="25" fillId="4" borderId="39" xfId="0" applyNumberFormat="1" applyFont="1" applyFill="1" applyBorder="1"/>
    <xf numFmtId="3" fontId="25" fillId="4" borderId="40" xfId="0" applyNumberFormat="1" applyFont="1" applyFill="1" applyBorder="1"/>
    <xf numFmtId="9" fontId="34" fillId="4" borderId="41" xfId="0" applyNumberFormat="1" applyFont="1" applyFill="1" applyBorder="1" applyAlignment="1">
      <alignment horizontal="right"/>
    </xf>
    <xf numFmtId="3" fontId="8" fillId="4" borderId="39" xfId="0" applyNumberFormat="1" applyFont="1" applyFill="1" applyBorder="1"/>
    <xf numFmtId="3" fontId="8" fillId="4" borderId="40" xfId="0" applyNumberFormat="1" applyFont="1" applyFill="1" applyBorder="1"/>
    <xf numFmtId="9" fontId="38" fillId="4" borderId="41" xfId="0" applyNumberFormat="1" applyFont="1" applyFill="1" applyBorder="1" applyAlignment="1">
      <alignment horizontal="right"/>
    </xf>
    <xf numFmtId="3" fontId="20" fillId="4" borderId="42" xfId="0" applyNumberFormat="1" applyFont="1" applyFill="1" applyBorder="1"/>
    <xf numFmtId="9" fontId="32" fillId="4" borderId="43" xfId="0" applyNumberFormat="1" applyFont="1" applyFill="1" applyBorder="1" applyAlignment="1">
      <alignment horizontal="right"/>
    </xf>
    <xf numFmtId="165" fontId="33" fillId="4" borderId="42" xfId="0" applyNumberFormat="1" applyFont="1" applyFill="1" applyBorder="1"/>
    <xf numFmtId="165" fontId="38" fillId="4" borderId="43" xfId="0" applyNumberFormat="1" applyFont="1" applyFill="1" applyBorder="1" applyAlignment="1">
      <alignment horizontal="right"/>
    </xf>
    <xf numFmtId="9" fontId="38" fillId="4" borderId="23" xfId="0" applyNumberFormat="1" applyFont="1" applyFill="1" applyBorder="1" applyAlignment="1">
      <alignment horizontal="right"/>
    </xf>
    <xf numFmtId="3" fontId="25" fillId="4" borderId="44" xfId="0" applyNumberFormat="1" applyFont="1" applyFill="1" applyBorder="1"/>
    <xf numFmtId="3" fontId="25" fillId="4" borderId="45" xfId="0" applyNumberFormat="1" applyFont="1" applyFill="1" applyBorder="1"/>
    <xf numFmtId="9" fontId="34" fillId="4" borderId="46" xfId="0" applyNumberFormat="1" applyFont="1" applyFill="1" applyBorder="1" applyAlignment="1">
      <alignment horizontal="right"/>
    </xf>
    <xf numFmtId="3" fontId="20" fillId="4" borderId="47" xfId="0" applyNumberFormat="1" applyFont="1" applyFill="1" applyBorder="1"/>
    <xf numFmtId="3" fontId="20" fillId="4" borderId="48" xfId="0" applyNumberFormat="1" applyFont="1" applyFill="1" applyBorder="1"/>
    <xf numFmtId="9" fontId="32" fillId="4" borderId="49" xfId="0" applyNumberFormat="1" applyFont="1" applyFill="1" applyBorder="1" applyAlignment="1">
      <alignment horizontal="right"/>
    </xf>
    <xf numFmtId="3" fontId="8" fillId="4" borderId="44" xfId="0" applyNumberFormat="1" applyFont="1" applyFill="1" applyBorder="1"/>
    <xf numFmtId="3" fontId="8" fillId="4" borderId="45" xfId="0" applyNumberFormat="1" applyFont="1" applyFill="1" applyBorder="1"/>
    <xf numFmtId="9" fontId="38" fillId="4" borderId="46" xfId="0" applyNumberFormat="1" applyFont="1" applyFill="1" applyBorder="1" applyAlignment="1">
      <alignment horizontal="right"/>
    </xf>
    <xf numFmtId="165" fontId="33" fillId="4" borderId="47" xfId="0" applyNumberFormat="1" applyFont="1" applyFill="1" applyBorder="1"/>
    <xf numFmtId="165" fontId="33" fillId="4" borderId="48" xfId="0" applyNumberFormat="1" applyFont="1" applyFill="1" applyBorder="1"/>
    <xf numFmtId="165" fontId="38" fillId="4" borderId="49" xfId="0" applyNumberFormat="1" applyFont="1" applyFill="1" applyBorder="1" applyAlignment="1">
      <alignment horizontal="right"/>
    </xf>
    <xf numFmtId="3" fontId="27" fillId="4" borderId="0" xfId="0" applyNumberFormat="1" applyFont="1" applyFill="1" applyAlignment="1">
      <alignment horizontal="center" vertical="center"/>
    </xf>
    <xf numFmtId="0" fontId="37" fillId="15" borderId="0" xfId="0" applyFont="1" applyFill="1"/>
    <xf numFmtId="3" fontId="37" fillId="15" borderId="0" xfId="0" applyNumberFormat="1" applyFont="1" applyFill="1" applyAlignment="1">
      <alignment horizontal="right"/>
    </xf>
    <xf numFmtId="166" fontId="37" fillId="15" borderId="0" xfId="0" quotePrefix="1" applyNumberFormat="1" applyFont="1" applyFill="1" applyAlignment="1">
      <alignment horizontal="right"/>
    </xf>
    <xf numFmtId="0" fontId="28" fillId="11" borderId="2" xfId="0" applyFont="1" applyFill="1" applyBorder="1"/>
    <xf numFmtId="0" fontId="35" fillId="4" borderId="0" xfId="0" applyFont="1" applyFill="1"/>
    <xf numFmtId="0" fontId="35" fillId="4" borderId="0" xfId="0" applyFont="1" applyFill="1" applyBorder="1"/>
    <xf numFmtId="0" fontId="35" fillId="0" borderId="0" xfId="0" applyFont="1"/>
    <xf numFmtId="0" fontId="18" fillId="4" borderId="0" xfId="0" applyFont="1" applyFill="1" applyAlignment="1">
      <alignment horizontal="center" vertical="center"/>
    </xf>
    <xf numFmtId="165" fontId="34" fillId="4" borderId="18" xfId="0" applyNumberFormat="1" applyFont="1" applyFill="1" applyBorder="1" applyAlignment="1">
      <alignment horizontal="right"/>
    </xf>
    <xf numFmtId="165" fontId="34" fillId="4" borderId="19" xfId="0" applyNumberFormat="1" applyFont="1" applyFill="1" applyBorder="1" applyAlignment="1">
      <alignment horizontal="right"/>
    </xf>
    <xf numFmtId="0" fontId="41" fillId="17" borderId="7" xfId="0" applyFont="1" applyFill="1" applyBorder="1"/>
    <xf numFmtId="0" fontId="41" fillId="18" borderId="7" xfId="0" applyFont="1" applyFill="1" applyBorder="1"/>
    <xf numFmtId="0" fontId="41" fillId="16" borderId="7" xfId="0" applyFont="1" applyFill="1" applyBorder="1"/>
    <xf numFmtId="3" fontId="41" fillId="4" borderId="50" xfId="0" applyNumberFormat="1" applyFont="1" applyFill="1" applyBorder="1"/>
    <xf numFmtId="3" fontId="41" fillId="4" borderId="0" xfId="0" applyNumberFormat="1" applyFont="1" applyFill="1" applyBorder="1"/>
    <xf numFmtId="9" fontId="42" fillId="4" borderId="51" xfId="0" applyNumberFormat="1" applyFont="1" applyFill="1" applyBorder="1" applyAlignment="1">
      <alignment horizontal="right"/>
    </xf>
    <xf numFmtId="0" fontId="41" fillId="17" borderId="52" xfId="0" applyFont="1" applyFill="1" applyBorder="1"/>
    <xf numFmtId="0" fontId="41" fillId="18" borderId="52" xfId="0" applyFont="1" applyFill="1" applyBorder="1"/>
    <xf numFmtId="0" fontId="41" fillId="16" borderId="52" xfId="0" applyFont="1" applyFill="1" applyBorder="1"/>
    <xf numFmtId="3" fontId="43" fillId="4" borderId="0" xfId="0" applyNumberFormat="1" applyFont="1" applyFill="1" applyBorder="1"/>
    <xf numFmtId="0" fontId="38" fillId="4" borderId="0" xfId="0" applyFont="1" applyFill="1"/>
    <xf numFmtId="165" fontId="38" fillId="4" borderId="29" xfId="0" applyNumberFormat="1" applyFont="1" applyFill="1" applyBorder="1"/>
    <xf numFmtId="165" fontId="38" fillId="4" borderId="30" xfId="0" applyNumberFormat="1" applyFont="1" applyFill="1" applyBorder="1"/>
    <xf numFmtId="0" fontId="38" fillId="4" borderId="0" xfId="0" applyFont="1" applyFill="1" applyBorder="1"/>
    <xf numFmtId="0" fontId="38" fillId="0" borderId="0" xfId="0" applyFont="1"/>
    <xf numFmtId="0" fontId="45" fillId="4" borderId="0" xfId="0" applyFont="1" applyFill="1"/>
    <xf numFmtId="165" fontId="34" fillId="4" borderId="29" xfId="0" applyNumberFormat="1" applyFont="1" applyFill="1" applyBorder="1"/>
    <xf numFmtId="165" fontId="34" fillId="4" borderId="30" xfId="0" applyNumberFormat="1" applyFont="1" applyFill="1" applyBorder="1"/>
    <xf numFmtId="3" fontId="39" fillId="4" borderId="31" xfId="0" applyNumberFormat="1" applyFont="1" applyFill="1" applyBorder="1" applyAlignment="1">
      <alignment horizontal="right"/>
    </xf>
    <xf numFmtId="3" fontId="18" fillId="4" borderId="31" xfId="0" applyNumberFormat="1" applyFont="1" applyFill="1" applyBorder="1" applyAlignment="1">
      <alignment horizontal="right"/>
    </xf>
    <xf numFmtId="3" fontId="18" fillId="4" borderId="49" xfId="0" applyNumberFormat="1" applyFont="1" applyFill="1" applyBorder="1" applyAlignment="1">
      <alignment horizontal="right"/>
    </xf>
    <xf numFmtId="165" fontId="34" fillId="4" borderId="47" xfId="0" applyNumberFormat="1" applyFont="1" applyFill="1" applyBorder="1"/>
    <xf numFmtId="165" fontId="34" fillId="4" borderId="48" xfId="0" applyNumberFormat="1" applyFont="1" applyFill="1" applyBorder="1"/>
    <xf numFmtId="3" fontId="39" fillId="4" borderId="49" xfId="0" applyNumberFormat="1" applyFont="1" applyFill="1" applyBorder="1" applyAlignment="1">
      <alignment horizontal="right"/>
    </xf>
    <xf numFmtId="3" fontId="41" fillId="4" borderId="32" xfId="0" applyNumberFormat="1" applyFont="1" applyFill="1" applyBorder="1"/>
    <xf numFmtId="9" fontId="42" fillId="4" borderId="33" xfId="0" applyNumberFormat="1" applyFont="1" applyFill="1" applyBorder="1" applyAlignment="1">
      <alignment horizontal="right"/>
    </xf>
    <xf numFmtId="3" fontId="43" fillId="4" borderId="32" xfId="0" applyNumberFormat="1" applyFont="1" applyFill="1" applyBorder="1"/>
    <xf numFmtId="9" fontId="44" fillId="4" borderId="33" xfId="0" applyNumberFormat="1" applyFont="1" applyFill="1" applyBorder="1" applyAlignment="1">
      <alignment horizontal="right"/>
    </xf>
    <xf numFmtId="3" fontId="41" fillId="4" borderId="37" xfId="0" applyNumberFormat="1" applyFont="1" applyFill="1" applyBorder="1"/>
    <xf numFmtId="9" fontId="42" fillId="4" borderId="38" xfId="0" applyNumberFormat="1" applyFont="1" applyFill="1" applyBorder="1" applyAlignment="1">
      <alignment horizontal="right"/>
    </xf>
    <xf numFmtId="165" fontId="34" fillId="4" borderId="55" xfId="0" applyNumberFormat="1" applyFont="1" applyFill="1" applyBorder="1"/>
    <xf numFmtId="165" fontId="34" fillId="4" borderId="56" xfId="0" applyNumberFormat="1" applyFont="1" applyFill="1" applyBorder="1"/>
    <xf numFmtId="3" fontId="18" fillId="4" borderId="57" xfId="0" applyNumberFormat="1" applyFont="1" applyFill="1" applyBorder="1" applyAlignment="1">
      <alignment horizontal="right"/>
    </xf>
    <xf numFmtId="3" fontId="43" fillId="4" borderId="37" xfId="0" applyNumberFormat="1" applyFont="1" applyFill="1" applyBorder="1"/>
    <xf numFmtId="9" fontId="44" fillId="4" borderId="38" xfId="0" applyNumberFormat="1" applyFont="1" applyFill="1" applyBorder="1" applyAlignment="1">
      <alignment horizontal="right"/>
    </xf>
    <xf numFmtId="165" fontId="33" fillId="4" borderId="55" xfId="0" applyNumberFormat="1" applyFont="1" applyFill="1" applyBorder="1"/>
    <xf numFmtId="165" fontId="33" fillId="4" borderId="56" xfId="0" applyNumberFormat="1" applyFont="1" applyFill="1" applyBorder="1"/>
    <xf numFmtId="3" fontId="39" fillId="4" borderId="57" xfId="0" applyNumberFormat="1" applyFont="1" applyFill="1" applyBorder="1" applyAlignment="1">
      <alignment horizontal="right"/>
    </xf>
    <xf numFmtId="3" fontId="41" fillId="4" borderId="42" xfId="0" applyNumberFormat="1" applyFont="1" applyFill="1" applyBorder="1"/>
    <xf numFmtId="9" fontId="42" fillId="4" borderId="43" xfId="0" applyNumberFormat="1" applyFont="1" applyFill="1" applyBorder="1" applyAlignment="1">
      <alignment horizontal="right"/>
    </xf>
    <xf numFmtId="165" fontId="34" fillId="4" borderId="58" xfId="0" applyNumberFormat="1" applyFont="1" applyFill="1" applyBorder="1"/>
    <xf numFmtId="3" fontId="18" fillId="4" borderId="59" xfId="0" applyNumberFormat="1" applyFont="1" applyFill="1" applyBorder="1" applyAlignment="1">
      <alignment horizontal="right"/>
    </xf>
    <xf numFmtId="3" fontId="43" fillId="4" borderId="42" xfId="0" applyNumberFormat="1" applyFont="1" applyFill="1" applyBorder="1"/>
    <xf numFmtId="9" fontId="44" fillId="4" borderId="43" xfId="0" applyNumberFormat="1" applyFont="1" applyFill="1" applyBorder="1" applyAlignment="1">
      <alignment horizontal="right"/>
    </xf>
    <xf numFmtId="165" fontId="33" fillId="4" borderId="58" xfId="0" applyNumberFormat="1" applyFont="1" applyFill="1" applyBorder="1"/>
    <xf numFmtId="3" fontId="39" fillId="4" borderId="59" xfId="0" applyNumberFormat="1" applyFont="1" applyFill="1" applyBorder="1" applyAlignment="1">
      <alignment horizontal="right"/>
    </xf>
    <xf numFmtId="3" fontId="41" fillId="4" borderId="53" xfId="0" applyNumberFormat="1" applyFont="1" applyFill="1" applyBorder="1"/>
    <xf numFmtId="9" fontId="42" fillId="4" borderId="54" xfId="0" applyNumberFormat="1" applyFont="1" applyFill="1" applyBorder="1" applyAlignment="1">
      <alignment horizontal="right"/>
    </xf>
    <xf numFmtId="3" fontId="43" fillId="4" borderId="53" xfId="0" applyNumberFormat="1" applyFont="1" applyFill="1" applyBorder="1"/>
    <xf numFmtId="9" fontId="44" fillId="4" borderId="54" xfId="0" applyNumberFormat="1" applyFont="1" applyFill="1" applyBorder="1" applyAlignment="1">
      <alignment horizontal="right"/>
    </xf>
    <xf numFmtId="0" fontId="39" fillId="4" borderId="0" xfId="0" applyFont="1" applyFill="1" applyBorder="1" applyAlignment="1">
      <alignment horizontal="right"/>
    </xf>
    <xf numFmtId="0" fontId="39" fillId="4" borderId="8" xfId="0" applyFont="1" applyFill="1" applyBorder="1"/>
    <xf numFmtId="165" fontId="39" fillId="4" borderId="0" xfId="0" applyNumberFormat="1" applyFont="1" applyFill="1" applyBorder="1"/>
    <xf numFmtId="0" fontId="16" fillId="4" borderId="60" xfId="0" applyFont="1" applyFill="1" applyBorder="1" applyAlignment="1">
      <alignment horizontal="center" vertical="center" wrapText="1"/>
    </xf>
    <xf numFmtId="0" fontId="26" fillId="6" borderId="60" xfId="0" applyFont="1" applyFill="1" applyBorder="1" applyAlignment="1">
      <alignment horizontal="center" vertical="center" wrapText="1"/>
    </xf>
    <xf numFmtId="0" fontId="19" fillId="4" borderId="60" xfId="0" applyFont="1" applyFill="1" applyBorder="1" applyAlignment="1">
      <alignment horizontal="center" vertical="center" wrapText="1"/>
    </xf>
    <xf numFmtId="0" fontId="16" fillId="4" borderId="61" xfId="0" applyFont="1" applyFill="1" applyBorder="1" applyAlignment="1">
      <alignment horizontal="center" vertical="center" wrapText="1"/>
    </xf>
    <xf numFmtId="0" fontId="16" fillId="4" borderId="62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/>
    </xf>
    <xf numFmtId="0" fontId="16" fillId="4" borderId="64" xfId="0" applyFont="1" applyFill="1" applyBorder="1" applyAlignment="1">
      <alignment horizontal="center" vertical="center" wrapText="1"/>
    </xf>
    <xf numFmtId="0" fontId="16" fillId="4" borderId="65" xfId="0" applyFont="1" applyFill="1" applyBorder="1" applyAlignment="1">
      <alignment horizontal="center" vertical="center" wrapText="1"/>
    </xf>
    <xf numFmtId="0" fontId="19" fillId="4" borderId="0" xfId="0" applyFont="1" applyFill="1" applyBorder="1" applyAlignment="1">
      <alignment horizontal="center" vertical="center"/>
    </xf>
    <xf numFmtId="0" fontId="16" fillId="4" borderId="66" xfId="0" applyFont="1" applyFill="1" applyBorder="1" applyAlignment="1">
      <alignment horizontal="center" vertical="center" wrapText="1"/>
    </xf>
    <xf numFmtId="0" fontId="16" fillId="4" borderId="67" xfId="0" applyFont="1" applyFill="1" applyBorder="1" applyAlignment="1">
      <alignment horizontal="center" vertical="center" wrapText="1"/>
    </xf>
    <xf numFmtId="0" fontId="16" fillId="4" borderId="68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19" fillId="4" borderId="69" xfId="0" applyFont="1" applyFill="1" applyBorder="1" applyAlignment="1">
      <alignment horizontal="center" vertical="center"/>
    </xf>
    <xf numFmtId="0" fontId="16" fillId="4" borderId="70" xfId="0" applyFont="1" applyFill="1" applyBorder="1" applyAlignment="1">
      <alignment horizontal="center" vertical="center" wrapText="1"/>
    </xf>
    <xf numFmtId="0" fontId="8" fillId="4" borderId="0" xfId="0" applyFont="1" applyFill="1" applyAlignment="1">
      <alignment horizontal="right"/>
    </xf>
    <xf numFmtId="0" fontId="8" fillId="4" borderId="0" xfId="0" applyFont="1" applyFill="1" applyAlignment="1">
      <alignment horizontal="left"/>
    </xf>
    <xf numFmtId="14" fontId="25" fillId="4" borderId="0" xfId="0" applyNumberFormat="1" applyFont="1" applyFill="1" applyAlignment="1">
      <alignment horizontal="left"/>
    </xf>
    <xf numFmtId="0" fontId="25" fillId="4" borderId="0" xfId="0" applyFont="1" applyFill="1" applyAlignment="1">
      <alignment horizontal="left" vertical="center"/>
    </xf>
    <xf numFmtId="0" fontId="25" fillId="4" borderId="0" xfId="0" applyFont="1" applyFill="1" applyAlignment="1">
      <alignment horizontal="left"/>
    </xf>
    <xf numFmtId="0" fontId="25" fillId="4" borderId="71" xfId="0" applyFont="1" applyFill="1" applyBorder="1"/>
    <xf numFmtId="3" fontId="25" fillId="4" borderId="72" xfId="0" applyNumberFormat="1" applyFont="1" applyFill="1" applyBorder="1"/>
    <xf numFmtId="0" fontId="25" fillId="4" borderId="73" xfId="0" applyFont="1" applyFill="1" applyBorder="1" applyAlignment="1">
      <alignment horizontal="right" vertical="center"/>
    </xf>
    <xf numFmtId="3" fontId="25" fillId="4" borderId="74" xfId="0" applyNumberFormat="1" applyFont="1" applyFill="1" applyBorder="1" applyAlignment="1">
      <alignment horizontal="right" vertical="center"/>
    </xf>
    <xf numFmtId="3" fontId="25" fillId="4" borderId="0" xfId="0" applyNumberFormat="1" applyFont="1" applyFill="1" applyBorder="1" applyAlignment="1">
      <alignment horizontal="right" vertical="center"/>
    </xf>
    <xf numFmtId="0" fontId="25" fillId="4" borderId="75" xfId="0" applyFont="1" applyFill="1" applyBorder="1"/>
    <xf numFmtId="3" fontId="25" fillId="4" borderId="76" xfId="0" applyNumberFormat="1" applyFont="1" applyFill="1" applyBorder="1"/>
    <xf numFmtId="0" fontId="25" fillId="4" borderId="77" xfId="0" applyFont="1" applyFill="1" applyBorder="1" applyAlignment="1">
      <alignment horizontal="right" vertical="center"/>
    </xf>
    <xf numFmtId="3" fontId="25" fillId="4" borderId="78" xfId="0" applyNumberFormat="1" applyFont="1" applyFill="1" applyBorder="1" applyAlignment="1">
      <alignment horizontal="right" vertical="center"/>
    </xf>
    <xf numFmtId="0" fontId="25" fillId="4" borderId="44" xfId="0" applyFont="1" applyFill="1" applyBorder="1"/>
    <xf numFmtId="3" fontId="25" fillId="4" borderId="46" xfId="0" applyNumberFormat="1" applyFont="1" applyFill="1" applyBorder="1"/>
    <xf numFmtId="0" fontId="25" fillId="4" borderId="53" xfId="0" applyFont="1" applyFill="1" applyBorder="1" applyAlignment="1">
      <alignment horizontal="right" vertical="center"/>
    </xf>
    <xf numFmtId="3" fontId="25" fillId="4" borderId="54" xfId="0" applyNumberFormat="1" applyFont="1" applyFill="1" applyBorder="1" applyAlignment="1">
      <alignment horizontal="right" vertical="center"/>
    </xf>
    <xf numFmtId="0" fontId="25" fillId="4" borderId="74" xfId="0" applyFont="1" applyFill="1" applyBorder="1"/>
    <xf numFmtId="14" fontId="25" fillId="4" borderId="0" xfId="0" applyNumberFormat="1" applyFont="1" applyFill="1" applyAlignment="1">
      <alignment horizontal="right"/>
    </xf>
    <xf numFmtId="0" fontId="8" fillId="0" borderId="0" xfId="0" applyFont="1" applyAlignment="1">
      <alignment horizontal="right"/>
    </xf>
    <xf numFmtId="3" fontId="25" fillId="5" borderId="79" xfId="0" applyNumberFormat="1" applyFont="1" applyFill="1" applyBorder="1" applyAlignment="1">
      <alignment horizontal="right" vertical="center"/>
    </xf>
    <xf numFmtId="0" fontId="6" fillId="4" borderId="0" xfId="0" applyFont="1" applyFill="1" applyAlignment="1">
      <alignment horizontal="left"/>
    </xf>
    <xf numFmtId="3" fontId="6" fillId="4" borderId="0" xfId="0" applyNumberFormat="1" applyFont="1" applyFill="1" applyAlignment="1">
      <alignment horizontal="right"/>
    </xf>
    <xf numFmtId="0" fontId="6" fillId="4" borderId="73" xfId="0" applyFont="1" applyFill="1" applyBorder="1"/>
    <xf numFmtId="3" fontId="6" fillId="4" borderId="74" xfId="0" applyNumberFormat="1" applyFont="1" applyFill="1" applyBorder="1"/>
    <xf numFmtId="0" fontId="6" fillId="4" borderId="77" xfId="0" applyFont="1" applyFill="1" applyBorder="1"/>
    <xf numFmtId="3" fontId="6" fillId="4" borderId="78" xfId="0" applyNumberFormat="1" applyFont="1" applyFill="1" applyBorder="1"/>
    <xf numFmtId="3" fontId="6" fillId="4" borderId="54" xfId="0" applyNumberFormat="1" applyFont="1" applyFill="1" applyBorder="1"/>
    <xf numFmtId="0" fontId="25" fillId="5" borderId="0" xfId="0" applyFont="1" applyFill="1" applyAlignment="1">
      <alignment horizontal="left" vertical="center"/>
    </xf>
    <xf numFmtId="0" fontId="6" fillId="4" borderId="0" xfId="0" applyFont="1" applyFill="1" applyAlignment="1">
      <alignment horizontal="right"/>
    </xf>
    <xf numFmtId="3" fontId="25" fillId="13" borderId="80" xfId="0" applyNumberFormat="1" applyFont="1" applyFill="1" applyBorder="1" applyAlignment="1">
      <alignment horizontal="right"/>
    </xf>
    <xf numFmtId="3" fontId="25" fillId="4" borderId="0" xfId="0" applyNumberFormat="1" applyFont="1" applyFill="1" applyAlignment="1">
      <alignment horizontal="right" vertical="center"/>
    </xf>
    <xf numFmtId="3" fontId="25" fillId="4" borderId="0" xfId="0" applyNumberFormat="1" applyFont="1" applyFill="1" applyAlignment="1">
      <alignment horizontal="right"/>
    </xf>
    <xf numFmtId="165" fontId="25" fillId="4" borderId="0" xfId="0" applyNumberFormat="1" applyFont="1" applyFill="1" applyAlignment="1">
      <alignment horizontal="right" vertical="center"/>
    </xf>
    <xf numFmtId="165" fontId="25" fillId="4" borderId="0" xfId="0" applyNumberFormat="1" applyFont="1" applyFill="1" applyAlignment="1">
      <alignment horizontal="right"/>
    </xf>
    <xf numFmtId="0" fontId="8" fillId="15" borderId="0" xfId="0" applyFont="1" applyFill="1"/>
    <xf numFmtId="0" fontId="8" fillId="15" borderId="0" xfId="0" applyFont="1" applyFill="1" applyAlignment="1">
      <alignment horizontal="left"/>
    </xf>
    <xf numFmtId="0" fontId="8" fillId="15" borderId="0" xfId="0" applyFont="1" applyFill="1" applyAlignment="1">
      <alignment horizontal="right"/>
    </xf>
    <xf numFmtId="0" fontId="8" fillId="4" borderId="81" xfId="0" applyFont="1" applyFill="1" applyBorder="1"/>
    <xf numFmtId="0" fontId="8" fillId="4" borderId="81" xfId="0" applyFont="1" applyFill="1" applyBorder="1" applyAlignment="1">
      <alignment horizontal="left"/>
    </xf>
    <xf numFmtId="0" fontId="8" fillId="4" borderId="82" xfId="0" applyFont="1" applyFill="1" applyBorder="1"/>
    <xf numFmtId="0" fontId="8" fillId="4" borderId="82" xfId="0" applyFont="1" applyFill="1" applyBorder="1" applyAlignment="1">
      <alignment horizontal="left"/>
    </xf>
    <xf numFmtId="0" fontId="8" fillId="4" borderId="83" xfId="0" applyFont="1" applyFill="1" applyBorder="1"/>
    <xf numFmtId="0" fontId="8" fillId="4" borderId="83" xfId="0" applyFont="1" applyFill="1" applyBorder="1" applyAlignment="1">
      <alignment horizontal="left"/>
    </xf>
    <xf numFmtId="3" fontId="8" fillId="4" borderId="81" xfId="0" applyNumberFormat="1" applyFont="1" applyFill="1" applyBorder="1" applyAlignment="1">
      <alignment horizontal="right"/>
    </xf>
    <xf numFmtId="3" fontId="8" fillId="4" borderId="82" xfId="0" applyNumberFormat="1" applyFont="1" applyFill="1" applyBorder="1" applyAlignment="1">
      <alignment horizontal="right"/>
    </xf>
    <xf numFmtId="0" fontId="8" fillId="4" borderId="83" xfId="0" applyFont="1" applyFill="1" applyBorder="1" applyAlignment="1">
      <alignment horizontal="right"/>
    </xf>
    <xf numFmtId="165" fontId="8" fillId="4" borderId="81" xfId="0" applyNumberFormat="1" applyFont="1" applyFill="1" applyBorder="1" applyAlignment="1">
      <alignment horizontal="right"/>
    </xf>
    <xf numFmtId="165" fontId="8" fillId="4" borderId="82" xfId="0" applyNumberFormat="1" applyFont="1" applyFill="1" applyBorder="1" applyAlignment="1">
      <alignment horizontal="right"/>
    </xf>
    <xf numFmtId="0" fontId="8" fillId="4" borderId="84" xfId="0" applyFont="1" applyFill="1" applyBorder="1"/>
    <xf numFmtId="3" fontId="8" fillId="4" borderId="85" xfId="0" applyNumberFormat="1" applyFont="1" applyFill="1" applyBorder="1"/>
    <xf numFmtId="0" fontId="8" fillId="4" borderId="86" xfId="0" applyFont="1" applyFill="1" applyBorder="1"/>
    <xf numFmtId="3" fontId="8" fillId="4" borderId="87" xfId="0" applyNumberFormat="1" applyFont="1" applyFill="1" applyBorder="1"/>
    <xf numFmtId="0" fontId="8" fillId="4" borderId="88" xfId="0" applyFont="1" applyFill="1" applyBorder="1"/>
    <xf numFmtId="3" fontId="8" fillId="4" borderId="89" xfId="0" applyNumberFormat="1" applyFont="1" applyFill="1" applyBorder="1"/>
    <xf numFmtId="0" fontId="8" fillId="4" borderId="90" xfId="0" applyFont="1" applyFill="1" applyBorder="1"/>
    <xf numFmtId="3" fontId="8" fillId="4" borderId="91" xfId="0" applyNumberFormat="1" applyFont="1" applyFill="1" applyBorder="1"/>
    <xf numFmtId="0" fontId="8" fillId="4" borderId="92" xfId="0" applyFont="1" applyFill="1" applyBorder="1"/>
    <xf numFmtId="3" fontId="8" fillId="4" borderId="93" xfId="0" applyNumberFormat="1" applyFont="1" applyFill="1" applyBorder="1"/>
    <xf numFmtId="0" fontId="8" fillId="4" borderId="94" xfId="0" applyFont="1" applyFill="1" applyBorder="1"/>
    <xf numFmtId="3" fontId="8" fillId="4" borderId="95" xfId="0" applyNumberFormat="1" applyFont="1" applyFill="1" applyBorder="1"/>
    <xf numFmtId="0" fontId="8" fillId="4" borderId="96" xfId="0" applyFont="1" applyFill="1" applyBorder="1"/>
    <xf numFmtId="3" fontId="8" fillId="4" borderId="97" xfId="0" applyNumberFormat="1" applyFont="1" applyFill="1" applyBorder="1"/>
    <xf numFmtId="0" fontId="8" fillId="4" borderId="98" xfId="0" applyFont="1" applyFill="1" applyBorder="1"/>
    <xf numFmtId="3" fontId="8" fillId="4" borderId="99" xfId="0" applyNumberFormat="1" applyFont="1" applyFill="1" applyBorder="1"/>
    <xf numFmtId="0" fontId="8" fillId="4" borderId="100" xfId="0" applyFont="1" applyFill="1" applyBorder="1"/>
    <xf numFmtId="3" fontId="8" fillId="4" borderId="101" xfId="0" applyNumberFormat="1" applyFont="1" applyFill="1" applyBorder="1"/>
    <xf numFmtId="164" fontId="8" fillId="4" borderId="0" xfId="0" applyNumberFormat="1" applyFont="1" applyFill="1" applyAlignment="1">
      <alignment horizontal="left" vertical="center"/>
    </xf>
    <xf numFmtId="164" fontId="25" fillId="4" borderId="0" xfId="0" applyNumberFormat="1" applyFont="1" applyFill="1" applyAlignment="1">
      <alignment horizontal="left" vertical="center"/>
    </xf>
    <xf numFmtId="164" fontId="8" fillId="15" borderId="0" xfId="0" applyNumberFormat="1" applyFont="1" applyFill="1" applyAlignment="1">
      <alignment horizontal="left" vertical="center"/>
    </xf>
    <xf numFmtId="164" fontId="6" fillId="4" borderId="0" xfId="0" applyNumberFormat="1" applyFont="1" applyFill="1" applyAlignment="1">
      <alignment horizontal="left" vertical="center"/>
    </xf>
    <xf numFmtId="164" fontId="8" fillId="0" borderId="0" xfId="0" applyNumberFormat="1" applyFont="1" applyAlignment="1">
      <alignment horizontal="left" vertical="center"/>
    </xf>
    <xf numFmtId="3" fontId="6" fillId="4" borderId="53" xfId="0" applyNumberFormat="1" applyFont="1" applyFill="1" applyBorder="1"/>
    <xf numFmtId="164" fontId="8" fillId="4" borderId="81" xfId="0" applyNumberFormat="1" applyFont="1" applyFill="1" applyBorder="1" applyAlignment="1">
      <alignment horizontal="left" vertical="center"/>
    </xf>
    <xf numFmtId="164" fontId="8" fillId="4" borderId="82" xfId="0" applyNumberFormat="1" applyFont="1" applyFill="1" applyBorder="1" applyAlignment="1">
      <alignment horizontal="left" vertical="center"/>
    </xf>
    <xf numFmtId="164" fontId="8" fillId="4" borderId="83" xfId="0" applyNumberFormat="1" applyFont="1" applyFill="1" applyBorder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8" fillId="15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8" fillId="4" borderId="81" xfId="0" applyFont="1" applyFill="1" applyBorder="1" applyAlignment="1">
      <alignment horizontal="left" vertical="center"/>
    </xf>
    <xf numFmtId="0" fontId="8" fillId="4" borderId="82" xfId="0" applyFont="1" applyFill="1" applyBorder="1" applyAlignment="1">
      <alignment horizontal="left" vertical="center"/>
    </xf>
    <xf numFmtId="0" fontId="8" fillId="4" borderId="83" xfId="0" applyFont="1" applyFill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25" fillId="4" borderId="73" xfId="0" applyFont="1" applyFill="1" applyBorder="1" applyAlignment="1">
      <alignment horizontal="right"/>
    </xf>
    <xf numFmtId="3" fontId="25" fillId="4" borderId="74" xfId="0" applyNumberFormat="1" applyFont="1" applyFill="1" applyBorder="1" applyAlignment="1">
      <alignment horizontal="right"/>
    </xf>
    <xf numFmtId="0" fontId="25" fillId="4" borderId="77" xfId="0" applyFont="1" applyFill="1" applyBorder="1" applyAlignment="1">
      <alignment horizontal="right"/>
    </xf>
    <xf numFmtId="3" fontId="25" fillId="4" borderId="78" xfId="0" applyNumberFormat="1" applyFont="1" applyFill="1" applyBorder="1" applyAlignment="1">
      <alignment horizontal="right"/>
    </xf>
    <xf numFmtId="0" fontId="25" fillId="4" borderId="53" xfId="0" applyFont="1" applyFill="1" applyBorder="1" applyAlignment="1">
      <alignment horizontal="right"/>
    </xf>
    <xf numFmtId="3" fontId="25" fillId="4" borderId="54" xfId="0" applyNumberFormat="1" applyFont="1" applyFill="1" applyBorder="1" applyAlignment="1">
      <alignment horizontal="right"/>
    </xf>
    <xf numFmtId="0" fontId="8" fillId="15" borderId="73" xfId="0" applyFont="1" applyFill="1" applyBorder="1"/>
    <xf numFmtId="3" fontId="8" fillId="15" borderId="74" xfId="0" applyNumberFormat="1" applyFont="1" applyFill="1" applyBorder="1"/>
    <xf numFmtId="0" fontId="8" fillId="15" borderId="77" xfId="0" applyFont="1" applyFill="1" applyBorder="1"/>
    <xf numFmtId="3" fontId="8" fillId="15" borderId="78" xfId="0" applyNumberFormat="1" applyFont="1" applyFill="1" applyBorder="1"/>
    <xf numFmtId="0" fontId="8" fillId="15" borderId="53" xfId="0" applyFont="1" applyFill="1" applyBorder="1"/>
    <xf numFmtId="3" fontId="8" fillId="15" borderId="54" xfId="0" applyNumberFormat="1" applyFont="1" applyFill="1" applyBorder="1"/>
    <xf numFmtId="0" fontId="20" fillId="4" borderId="0" xfId="0" applyFont="1" applyFill="1" applyAlignment="1">
      <alignment horizontal="left"/>
    </xf>
    <xf numFmtId="0" fontId="30" fillId="15" borderId="0" xfId="0" applyFont="1" applyFill="1"/>
    <xf numFmtId="0" fontId="31" fillId="5" borderId="0" xfId="0" applyFont="1" applyFill="1" applyAlignment="1">
      <alignment horizontal="right"/>
    </xf>
    <xf numFmtId="3" fontId="31" fillId="4" borderId="0" xfId="0" applyNumberFormat="1" applyFont="1" applyFill="1"/>
    <xf numFmtId="0" fontId="31" fillId="4" borderId="0" xfId="0" applyFont="1" applyFill="1" applyAlignment="1">
      <alignment horizontal="right"/>
    </xf>
    <xf numFmtId="0" fontId="10" fillId="15" borderId="0" xfId="0" applyFont="1" applyFill="1"/>
    <xf numFmtId="0" fontId="30" fillId="4" borderId="81" xfId="0" applyFont="1" applyFill="1" applyBorder="1"/>
    <xf numFmtId="0" fontId="30" fillId="4" borderId="82" xfId="0" applyFont="1" applyFill="1" applyBorder="1"/>
    <xf numFmtId="0" fontId="30" fillId="4" borderId="83" xfId="0" applyFont="1" applyFill="1" applyBorder="1"/>
    <xf numFmtId="0" fontId="31" fillId="14" borderId="0" xfId="0" applyFont="1" applyFill="1" applyAlignment="1">
      <alignment horizontal="right"/>
    </xf>
    <xf numFmtId="0" fontId="25" fillId="14" borderId="0" xfId="0" applyFont="1" applyFill="1" applyAlignment="1">
      <alignment horizontal="left" vertical="center"/>
    </xf>
    <xf numFmtId="3" fontId="25" fillId="14" borderId="102" xfId="0" applyNumberFormat="1" applyFont="1" applyFill="1" applyBorder="1" applyAlignment="1">
      <alignment horizontal="right" vertical="center"/>
    </xf>
    <xf numFmtId="164" fontId="25" fillId="4" borderId="0" xfId="0" applyNumberFormat="1" applyFont="1" applyFill="1"/>
    <xf numFmtId="0" fontId="8" fillId="19" borderId="0" xfId="0" applyFont="1" applyFill="1"/>
    <xf numFmtId="0" fontId="25" fillId="19" borderId="0" xfId="0" applyFont="1" applyFill="1"/>
    <xf numFmtId="0" fontId="6" fillId="19" borderId="0" xfId="0" applyFont="1" applyFill="1"/>
    <xf numFmtId="0" fontId="30" fillId="19" borderId="0" xfId="0" applyFont="1" applyFill="1"/>
    <xf numFmtId="0" fontId="8" fillId="19" borderId="0" xfId="0" applyFont="1" applyFill="1" applyAlignment="1">
      <alignment horizontal="left" vertical="center"/>
    </xf>
    <xf numFmtId="0" fontId="8" fillId="19" borderId="0" xfId="0" applyFont="1" applyFill="1" applyAlignment="1">
      <alignment horizontal="left"/>
    </xf>
    <xf numFmtId="0" fontId="7" fillId="19" borderId="0" xfId="0" applyFont="1" applyFill="1"/>
    <xf numFmtId="0" fontId="8" fillId="19" borderId="0" xfId="0" applyFont="1" applyFill="1" applyAlignment="1">
      <alignment horizontal="right"/>
    </xf>
    <xf numFmtId="3" fontId="8" fillId="19" borderId="0" xfId="0" applyNumberFormat="1" applyFont="1" applyFill="1"/>
    <xf numFmtId="164" fontId="8" fillId="19" borderId="0" xfId="0" applyNumberFormat="1" applyFont="1" applyFill="1" applyAlignment="1">
      <alignment horizontal="left" vertical="center"/>
    </xf>
    <xf numFmtId="0" fontId="46" fillId="7" borderId="0" xfId="0" applyFont="1" applyFill="1"/>
    <xf numFmtId="0" fontId="46" fillId="7" borderId="0" xfId="0" applyFont="1" applyFill="1" applyAlignment="1">
      <alignment horizontal="left" vertical="center"/>
    </xf>
    <xf numFmtId="0" fontId="47" fillId="7" borderId="0" xfId="0" applyFont="1" applyFill="1" applyAlignment="1">
      <alignment horizontal="right"/>
    </xf>
    <xf numFmtId="3" fontId="46" fillId="7" borderId="103" xfId="0" applyNumberFormat="1" applyFont="1" applyFill="1" applyBorder="1" applyAlignment="1">
      <alignment horizontal="right" vertical="center"/>
    </xf>
    <xf numFmtId="0" fontId="16" fillId="19" borderId="0" xfId="0" applyFont="1" applyFill="1"/>
    <xf numFmtId="165" fontId="35" fillId="19" borderId="0" xfId="0" applyNumberFormat="1" applyFont="1" applyFill="1"/>
    <xf numFmtId="0" fontId="39" fillId="19" borderId="0" xfId="0" applyFont="1" applyFill="1"/>
    <xf numFmtId="0" fontId="35" fillId="19" borderId="0" xfId="0" applyFont="1" applyFill="1"/>
    <xf numFmtId="0" fontId="38" fillId="19" borderId="0" xfId="0" applyFont="1" applyFill="1"/>
    <xf numFmtId="0" fontId="22" fillId="4" borderId="0" xfId="0" applyFont="1" applyFill="1"/>
    <xf numFmtId="165" fontId="14" fillId="4" borderId="0" xfId="0" applyNumberFormat="1" applyFont="1" applyFill="1"/>
    <xf numFmtId="0" fontId="14" fillId="19" borderId="0" xfId="0" applyFont="1" applyFill="1"/>
    <xf numFmtId="165" fontId="14" fillId="19" borderId="0" xfId="0" applyNumberFormat="1" applyFont="1" applyFill="1"/>
    <xf numFmtId="165" fontId="8" fillId="19" borderId="0" xfId="0" applyNumberFormat="1" applyFont="1" applyFill="1"/>
    <xf numFmtId="0" fontId="25" fillId="19" borderId="0" xfId="0" applyFont="1" applyFill="1" applyAlignment="1">
      <alignment horizontal="right"/>
    </xf>
    <xf numFmtId="0" fontId="25" fillId="0" borderId="0" xfId="0" applyFont="1" applyAlignment="1">
      <alignment horizontal="right"/>
    </xf>
    <xf numFmtId="165" fontId="8" fillId="4" borderId="36" xfId="0" applyNumberFormat="1" applyFont="1" applyFill="1" applyBorder="1"/>
    <xf numFmtId="165" fontId="8" fillId="4" borderId="38" xfId="0" applyNumberFormat="1" applyFont="1" applyFill="1" applyBorder="1"/>
    <xf numFmtId="165" fontId="8" fillId="4" borderId="105" xfId="0" applyNumberFormat="1" applyFont="1" applyFill="1" applyBorder="1"/>
    <xf numFmtId="165" fontId="8" fillId="4" borderId="34" xfId="0" applyNumberFormat="1" applyFont="1" applyFill="1" applyBorder="1"/>
    <xf numFmtId="165" fontId="8" fillId="4" borderId="37" xfId="0" applyNumberFormat="1" applyFont="1" applyFill="1" applyBorder="1"/>
    <xf numFmtId="165" fontId="8" fillId="4" borderId="104" xfId="0" applyNumberFormat="1" applyFont="1" applyFill="1" applyBorder="1"/>
    <xf numFmtId="165" fontId="8" fillId="4" borderId="41" xfId="0" applyNumberFormat="1" applyFont="1" applyFill="1" applyBorder="1"/>
    <xf numFmtId="165" fontId="8" fillId="4" borderId="107" xfId="0" applyNumberFormat="1" applyFont="1" applyFill="1" applyBorder="1"/>
    <xf numFmtId="165" fontId="8" fillId="4" borderId="39" xfId="0" applyNumberFormat="1" applyFont="1" applyFill="1" applyBorder="1"/>
    <xf numFmtId="165" fontId="8" fillId="4" borderId="106" xfId="0" applyNumberFormat="1" applyFont="1" applyFill="1" applyBorder="1"/>
    <xf numFmtId="165" fontId="8" fillId="4" borderId="46" xfId="0" applyNumberFormat="1" applyFont="1" applyFill="1" applyBorder="1"/>
    <xf numFmtId="165" fontId="8" fillId="4" borderId="54" xfId="0" applyNumberFormat="1" applyFont="1" applyFill="1" applyBorder="1"/>
    <xf numFmtId="165" fontId="8" fillId="4" borderId="49" xfId="0" applyNumberFormat="1" applyFont="1" applyFill="1" applyBorder="1"/>
    <xf numFmtId="165" fontId="8" fillId="4" borderId="44" xfId="0" applyNumberFormat="1" applyFont="1" applyFill="1" applyBorder="1"/>
    <xf numFmtId="165" fontId="8" fillId="4" borderId="53" xfId="0" applyNumberFormat="1" applyFont="1" applyFill="1" applyBorder="1"/>
    <xf numFmtId="165" fontId="8" fillId="4" borderId="47" xfId="0" applyNumberFormat="1" applyFont="1" applyFill="1" applyBorder="1"/>
    <xf numFmtId="165" fontId="16" fillId="4" borderId="0" xfId="0" applyNumberFormat="1" applyFont="1" applyFill="1"/>
    <xf numFmtId="0" fontId="25" fillId="4" borderId="16" xfId="0" applyFont="1" applyFill="1" applyBorder="1"/>
    <xf numFmtId="9" fontId="25" fillId="4" borderId="19" xfId="0" applyNumberFormat="1" applyFont="1" applyFill="1" applyBorder="1"/>
    <xf numFmtId="9" fontId="25" fillId="4" borderId="108" xfId="0" applyNumberFormat="1" applyFont="1" applyFill="1" applyBorder="1"/>
    <xf numFmtId="9" fontId="25" fillId="4" borderId="109" xfId="0" applyNumberFormat="1" applyFont="1" applyFill="1" applyBorder="1"/>
    <xf numFmtId="0" fontId="25" fillId="4" borderId="110" xfId="0" applyFont="1" applyFill="1" applyBorder="1"/>
    <xf numFmtId="0" fontId="25" fillId="4" borderId="111" xfId="0" applyFont="1" applyFill="1" applyBorder="1"/>
    <xf numFmtId="0" fontId="25" fillId="4" borderId="112" xfId="0" applyFont="1" applyFill="1" applyBorder="1" applyAlignment="1">
      <alignment horizontal="right"/>
    </xf>
    <xf numFmtId="0" fontId="25" fillId="4" borderId="113" xfId="0" applyFont="1" applyFill="1" applyBorder="1" applyAlignment="1">
      <alignment horizontal="right"/>
    </xf>
    <xf numFmtId="165" fontId="8" fillId="4" borderId="112" xfId="0" applyNumberFormat="1" applyFont="1" applyFill="1" applyBorder="1"/>
    <xf numFmtId="165" fontId="8" fillId="4" borderId="113" xfId="0" applyNumberFormat="1" applyFont="1" applyFill="1" applyBorder="1"/>
    <xf numFmtId="165" fontId="16" fillId="4" borderId="112" xfId="0" applyNumberFormat="1" applyFont="1" applyFill="1" applyBorder="1"/>
    <xf numFmtId="165" fontId="16" fillId="4" borderId="113" xfId="0" applyNumberFormat="1" applyFont="1" applyFill="1" applyBorder="1"/>
    <xf numFmtId="165" fontId="8" fillId="19" borderId="112" xfId="0" applyNumberFormat="1" applyFont="1" applyFill="1" applyBorder="1"/>
    <xf numFmtId="165" fontId="8" fillId="19" borderId="113" xfId="0" applyNumberFormat="1" applyFont="1" applyFill="1" applyBorder="1"/>
    <xf numFmtId="165" fontId="8" fillId="4" borderId="114" xfId="0" applyNumberFormat="1" applyFont="1" applyFill="1" applyBorder="1"/>
    <xf numFmtId="165" fontId="8" fillId="4" borderId="115" xfId="0" applyNumberFormat="1" applyFont="1" applyFill="1" applyBorder="1"/>
    <xf numFmtId="165" fontId="8" fillId="4" borderId="116" xfId="0" applyNumberFormat="1" applyFont="1" applyFill="1" applyBorder="1"/>
    <xf numFmtId="165" fontId="8" fillId="4" borderId="117" xfId="0" applyNumberFormat="1" applyFont="1" applyFill="1" applyBorder="1"/>
    <xf numFmtId="165" fontId="8" fillId="4" borderId="118" xfId="0" applyNumberFormat="1" applyFont="1" applyFill="1" applyBorder="1"/>
    <xf numFmtId="165" fontId="8" fillId="4" borderId="119" xfId="0" applyNumberFormat="1" applyFont="1" applyFill="1" applyBorder="1"/>
    <xf numFmtId="165" fontId="8" fillId="4" borderId="120" xfId="0" applyNumberFormat="1" applyFont="1" applyFill="1" applyBorder="1"/>
    <xf numFmtId="165" fontId="8" fillId="4" borderId="121" xfId="0" applyNumberFormat="1" applyFont="1" applyFill="1" applyBorder="1"/>
    <xf numFmtId="165" fontId="8" fillId="4" borderId="122" xfId="0" applyNumberFormat="1" applyFont="1" applyFill="1" applyBorder="1"/>
    <xf numFmtId="165" fontId="8" fillId="4" borderId="123" xfId="0" applyNumberFormat="1" applyFont="1" applyFill="1" applyBorder="1"/>
    <xf numFmtId="165" fontId="8" fillId="4" borderId="124" xfId="0" applyNumberFormat="1" applyFont="1" applyFill="1" applyBorder="1"/>
    <xf numFmtId="165" fontId="8" fillId="4" borderId="125" xfId="0" applyNumberFormat="1" applyFont="1" applyFill="1" applyBorder="1"/>
    <xf numFmtId="0" fontId="8" fillId="4" borderId="112" xfId="0" applyFont="1" applyFill="1" applyBorder="1"/>
    <xf numFmtId="0" fontId="8" fillId="4" borderId="113" xfId="0" applyFont="1" applyFill="1" applyBorder="1"/>
    <xf numFmtId="0" fontId="25" fillId="4" borderId="108" xfId="0" applyFont="1" applyFill="1" applyBorder="1"/>
    <xf numFmtId="0" fontId="25" fillId="4" borderId="126" xfId="0" applyFont="1" applyFill="1" applyBorder="1"/>
    <xf numFmtId="0" fontId="25" fillId="4" borderId="126" xfId="0" applyFont="1" applyFill="1" applyBorder="1" applyAlignment="1">
      <alignment horizontal="right"/>
    </xf>
    <xf numFmtId="0" fontId="8" fillId="4" borderId="126" xfId="0" applyFont="1" applyFill="1" applyBorder="1"/>
    <xf numFmtId="0" fontId="16" fillId="4" borderId="126" xfId="0" applyFont="1" applyFill="1" applyBorder="1"/>
    <xf numFmtId="0" fontId="25" fillId="4" borderId="112" xfId="0" applyFont="1" applyFill="1" applyBorder="1"/>
    <xf numFmtId="0" fontId="25" fillId="4" borderId="109" xfId="0" applyFont="1" applyFill="1" applyBorder="1"/>
    <xf numFmtId="0" fontId="16" fillId="4" borderId="112" xfId="0" applyFont="1" applyFill="1" applyBorder="1"/>
    <xf numFmtId="0" fontId="25" fillId="19" borderId="112" xfId="0" applyFont="1" applyFill="1" applyBorder="1"/>
    <xf numFmtId="0" fontId="25" fillId="4" borderId="127" xfId="0" applyFont="1" applyFill="1" applyBorder="1"/>
    <xf numFmtId="0" fontId="25" fillId="4" borderId="128" xfId="0" applyFont="1" applyFill="1" applyBorder="1"/>
    <xf numFmtId="0" fontId="25" fillId="4" borderId="129" xfId="0" applyFont="1" applyFill="1" applyBorder="1"/>
    <xf numFmtId="0" fontId="25" fillId="4" borderId="130" xfId="0" applyFont="1" applyFill="1" applyBorder="1"/>
    <xf numFmtId="0" fontId="25" fillId="4" borderId="131" xfId="0" applyFont="1" applyFill="1" applyBorder="1"/>
    <xf numFmtId="0" fontId="25" fillId="4" borderId="132" xfId="0" applyFont="1" applyFill="1" applyBorder="1"/>
    <xf numFmtId="0" fontId="25" fillId="4" borderId="133" xfId="0" applyFont="1" applyFill="1" applyBorder="1"/>
    <xf numFmtId="0" fontId="25" fillId="4" borderId="134" xfId="0" applyFont="1" applyFill="1" applyBorder="1"/>
    <xf numFmtId="0" fontId="14" fillId="4" borderId="112" xfId="0" applyFont="1" applyFill="1" applyBorder="1"/>
    <xf numFmtId="0" fontId="14" fillId="4" borderId="113" xfId="0" applyFont="1" applyFill="1" applyBorder="1"/>
    <xf numFmtId="0" fontId="8" fillId="19" borderId="113" xfId="0" applyFont="1" applyFill="1" applyBorder="1"/>
    <xf numFmtId="165" fontId="8" fillId="4" borderId="135" xfId="0" applyNumberFormat="1" applyFont="1" applyFill="1" applyBorder="1"/>
    <xf numFmtId="165" fontId="8" fillId="4" borderId="136" xfId="0" applyNumberFormat="1" applyFont="1" applyFill="1" applyBorder="1"/>
    <xf numFmtId="165" fontId="8" fillId="4" borderId="137" xfId="0" applyNumberFormat="1" applyFont="1" applyFill="1" applyBorder="1"/>
    <xf numFmtId="165" fontId="8" fillId="4" borderId="138" xfId="0" applyNumberFormat="1" applyFont="1" applyFill="1" applyBorder="1"/>
    <xf numFmtId="165" fontId="8" fillId="4" borderId="139" xfId="0" applyNumberFormat="1" applyFont="1" applyFill="1" applyBorder="1"/>
    <xf numFmtId="165" fontId="8" fillId="4" borderId="140" xfId="0" applyNumberFormat="1" applyFont="1" applyFill="1" applyBorder="1"/>
    <xf numFmtId="0" fontId="8" fillId="4" borderId="141" xfId="0" applyFont="1" applyFill="1" applyBorder="1"/>
    <xf numFmtId="0" fontId="8" fillId="4" borderId="142" xfId="0" applyFont="1" applyFill="1" applyBorder="1"/>
    <xf numFmtId="0" fontId="16" fillId="4" borderId="126" xfId="0" applyFont="1" applyFill="1" applyBorder="1" applyAlignment="1">
      <alignment horizontal="right"/>
    </xf>
    <xf numFmtId="0" fontId="14" fillId="4" borderId="126" xfId="0" applyFont="1" applyFill="1" applyBorder="1"/>
    <xf numFmtId="165" fontId="16" fillId="4" borderId="126" xfId="0" applyNumberFormat="1" applyFont="1" applyFill="1" applyBorder="1"/>
    <xf numFmtId="0" fontId="14" fillId="19" borderId="126" xfId="0" applyFont="1" applyFill="1" applyBorder="1"/>
    <xf numFmtId="0" fontId="8" fillId="19" borderId="126" xfId="0" applyFont="1" applyFill="1" applyBorder="1"/>
    <xf numFmtId="165" fontId="8" fillId="4" borderId="143" xfId="0" applyNumberFormat="1" applyFont="1" applyFill="1" applyBorder="1"/>
    <xf numFmtId="165" fontId="8" fillId="4" borderId="126" xfId="0" applyNumberFormat="1" applyFont="1" applyFill="1" applyBorder="1"/>
    <xf numFmtId="165" fontId="8" fillId="4" borderId="144" xfId="0" applyNumberFormat="1" applyFont="1" applyFill="1" applyBorder="1"/>
    <xf numFmtId="165" fontId="8" fillId="4" borderId="145" xfId="0" applyNumberFormat="1" applyFont="1" applyFill="1" applyBorder="1"/>
    <xf numFmtId="165" fontId="8" fillId="4" borderId="146" xfId="0" applyNumberFormat="1" applyFont="1" applyFill="1" applyBorder="1"/>
    <xf numFmtId="165" fontId="8" fillId="4" borderId="147" xfId="0" applyNumberFormat="1" applyFont="1" applyFill="1" applyBorder="1"/>
    <xf numFmtId="0" fontId="8" fillId="4" borderId="148" xfId="0" applyFont="1" applyFill="1" applyBorder="1"/>
    <xf numFmtId="0" fontId="16" fillId="4" borderId="113" xfId="0" applyFont="1" applyFill="1" applyBorder="1"/>
    <xf numFmtId="0" fontId="25" fillId="19" borderId="126" xfId="0" applyFont="1" applyFill="1" applyBorder="1"/>
    <xf numFmtId="0" fontId="16" fillId="19" borderId="126" xfId="0" applyFont="1" applyFill="1" applyBorder="1"/>
    <xf numFmtId="0" fontId="25" fillId="5" borderId="127" xfId="0" applyFont="1" applyFill="1" applyBorder="1"/>
    <xf numFmtId="0" fontId="25" fillId="14" borderId="130" xfId="0" applyFont="1" applyFill="1" applyBorder="1"/>
    <xf numFmtId="0" fontId="28" fillId="7" borderId="132" xfId="0" applyFont="1" applyFill="1" applyBorder="1"/>
    <xf numFmtId="3" fontId="2" fillId="2" borderId="0" xfId="0" applyNumberFormat="1" applyFont="1" applyFill="1"/>
    <xf numFmtId="1" fontId="13" fillId="4" borderId="0" xfId="0" applyNumberFormat="1" applyFont="1" applyFill="1"/>
    <xf numFmtId="3" fontId="6" fillId="4" borderId="0" xfId="0" applyNumberFormat="1" applyFont="1" applyFill="1" applyBorder="1"/>
    <xf numFmtId="3" fontId="6" fillId="4" borderId="0" xfId="0" applyNumberFormat="1" applyFont="1" applyFill="1"/>
    <xf numFmtId="0" fontId="6" fillId="4" borderId="0" xfId="0" applyFont="1" applyFill="1" applyBorder="1"/>
    <xf numFmtId="1" fontId="13" fillId="4" borderId="0" xfId="0" applyNumberFormat="1" applyFont="1" applyFill="1" applyBorder="1"/>
    <xf numFmtId="0" fontId="2" fillId="4" borderId="0" xfId="0" applyFont="1" applyFill="1" applyBorder="1"/>
    <xf numFmtId="1" fontId="5" fillId="4" borderId="0" xfId="0" applyNumberFormat="1" applyFont="1" applyFill="1" applyBorder="1"/>
    <xf numFmtId="0" fontId="11" fillId="4" borderId="1" xfId="0" applyFont="1" applyFill="1" applyBorder="1" applyAlignment="1">
      <alignment horizontal="center" vertical="center"/>
    </xf>
    <xf numFmtId="3" fontId="13" fillId="4" borderId="1" xfId="0" applyNumberFormat="1" applyFont="1" applyFill="1" applyBorder="1" applyAlignment="1">
      <alignment horizontal="center" vertical="center"/>
    </xf>
    <xf numFmtId="1" fontId="13" fillId="4" borderId="1" xfId="0" applyNumberFormat="1" applyFont="1" applyFill="1" applyBorder="1" applyAlignment="1">
      <alignment horizontal="center" vertical="center"/>
    </xf>
    <xf numFmtId="0" fontId="2" fillId="2" borderId="50" xfId="0" applyFont="1" applyFill="1" applyBorder="1"/>
    <xf numFmtId="3" fontId="9" fillId="4" borderId="0" xfId="0" applyNumberFormat="1" applyFont="1" applyFill="1"/>
    <xf numFmtId="3" fontId="8" fillId="4" borderId="0" xfId="0" applyNumberFormat="1" applyFont="1" applyFill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0" fontId="25" fillId="4" borderId="0" xfId="0" applyFont="1" applyFill="1" applyAlignment="1">
      <alignment horizontal="center" vertical="center"/>
    </xf>
    <xf numFmtId="0" fontId="25" fillId="4" borderId="13" xfId="0" applyFont="1" applyFill="1" applyBorder="1" applyAlignment="1">
      <alignment horizontal="right"/>
    </xf>
    <xf numFmtId="0" fontId="8" fillId="4" borderId="149" xfId="0" applyFont="1" applyFill="1" applyBorder="1" applyAlignment="1">
      <alignment horizontal="right"/>
    </xf>
    <xf numFmtId="0" fontId="8" fillId="4" borderId="7" xfId="0" applyFont="1" applyFill="1" applyBorder="1" applyAlignment="1">
      <alignment horizontal="right"/>
    </xf>
    <xf numFmtId="0" fontId="48" fillId="4" borderId="0" xfId="0" applyFont="1" applyFill="1" applyAlignment="1">
      <alignment horizontal="right"/>
    </xf>
    <xf numFmtId="1" fontId="2" fillId="2" borderId="0" xfId="0" applyNumberFormat="1" applyFont="1" applyFill="1"/>
    <xf numFmtId="1" fontId="5" fillId="3" borderId="0" xfId="0" applyNumberFormat="1" applyFont="1" applyFill="1"/>
    <xf numFmtId="0" fontId="5" fillId="3" borderId="0" xfId="0" applyFont="1" applyFill="1"/>
    <xf numFmtId="3" fontId="11" fillId="4" borderId="0" xfId="0" applyNumberFormat="1" applyFont="1" applyFill="1" applyAlignment="1">
      <alignment horizontal="center" vertical="center"/>
    </xf>
    <xf numFmtId="0" fontId="5" fillId="2" borderId="50" xfId="0" applyFont="1" applyFill="1" applyBorder="1"/>
    <xf numFmtId="0" fontId="5" fillId="2" borderId="0" xfId="0" applyFont="1" applyFill="1"/>
    <xf numFmtId="0" fontId="49" fillId="3" borderId="0" xfId="0" applyFont="1" applyFill="1" applyAlignment="1">
      <alignment horizontal="left"/>
    </xf>
    <xf numFmtId="0" fontId="49" fillId="3" borderId="0" xfId="0" applyFont="1" applyFill="1" applyAlignment="1">
      <alignment horizontal="center" vertical="center"/>
    </xf>
    <xf numFmtId="0" fontId="49" fillId="3" borderId="0" xfId="0" applyFont="1" applyFill="1" applyAlignment="1">
      <alignment horizontal="center" vertical="center" wrapText="1"/>
    </xf>
    <xf numFmtId="1" fontId="7" fillId="0" borderId="0" xfId="0" applyNumberFormat="1" applyFont="1"/>
    <xf numFmtId="1" fontId="7" fillId="0" borderId="0" xfId="0" applyNumberFormat="1" applyFont="1" applyAlignment="1">
      <alignment wrapText="1"/>
    </xf>
    <xf numFmtId="1" fontId="21" fillId="0" borderId="0" xfId="0" applyNumberFormat="1" applyFont="1"/>
    <xf numFmtId="0" fontId="25" fillId="4" borderId="0" xfId="0" applyFont="1" applyFill="1" applyAlignment="1">
      <alignment horizontal="center"/>
    </xf>
    <xf numFmtId="0" fontId="10" fillId="0" borderId="0" xfId="0" applyFont="1" applyAlignment="1">
      <alignment horizontal="right"/>
    </xf>
    <xf numFmtId="0" fontId="10" fillId="0" borderId="0" xfId="0" applyFont="1" applyAlignment="1">
      <alignment wrapText="1"/>
    </xf>
    <xf numFmtId="14" fontId="50" fillId="2" borderId="0" xfId="0" applyNumberFormat="1" applyFont="1" applyFill="1"/>
    <xf numFmtId="0" fontId="50" fillId="2" borderId="0" xfId="0" applyFont="1" applyFill="1"/>
    <xf numFmtId="164" fontId="50" fillId="2" borderId="0" xfId="0" applyNumberFormat="1" applyFont="1" applyFill="1"/>
    <xf numFmtId="164" fontId="49" fillId="9" borderId="150" xfId="0" applyNumberFormat="1" applyFont="1" applyFill="1" applyBorder="1" applyAlignment="1">
      <alignment horizontal="right" wrapText="1"/>
    </xf>
    <xf numFmtId="164" fontId="50" fillId="2" borderId="150" xfId="0" applyNumberFormat="1" applyFont="1" applyFill="1" applyBorder="1"/>
    <xf numFmtId="9" fontId="53" fillId="21" borderId="0" xfId="5" applyNumberFormat="1" applyFont="1" applyFill="1" applyAlignment="1">
      <alignment horizontal="left" vertical="center"/>
    </xf>
    <xf numFmtId="9" fontId="53" fillId="21" borderId="0" xfId="5" applyNumberFormat="1" applyFont="1" applyFill="1" applyAlignment="1">
      <alignment horizontal="right"/>
    </xf>
    <xf numFmtId="0" fontId="52" fillId="4" borderId="0" xfId="5" applyFill="1"/>
    <xf numFmtId="0" fontId="53" fillId="4" borderId="0" xfId="5" applyFont="1" applyFill="1"/>
    <xf numFmtId="17" fontId="54" fillId="9" borderId="0" xfId="0" applyNumberFormat="1" applyFont="1" applyFill="1" applyAlignment="1">
      <alignment horizontal="center" vertical="center"/>
    </xf>
    <xf numFmtId="17" fontId="54" fillId="5" borderId="0" xfId="0" applyNumberFormat="1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10" borderId="0" xfId="5" applyFont="1" applyFill="1" applyAlignment="1">
      <alignment horizontal="center" vertical="center"/>
    </xf>
    <xf numFmtId="0" fontId="28" fillId="7" borderId="0" xfId="5" applyFont="1" applyFill="1" applyAlignment="1">
      <alignment horizontal="center" vertical="center"/>
    </xf>
    <xf numFmtId="0" fontId="54" fillId="9" borderId="0" xfId="5" applyFont="1" applyFill="1" applyAlignment="1">
      <alignment horizontal="center" vertical="center"/>
    </xf>
    <xf numFmtId="0" fontId="54" fillId="4" borderId="0" xfId="0" applyFont="1" applyFill="1" applyAlignment="1">
      <alignment horizontal="center" vertical="center"/>
    </xf>
    <xf numFmtId="0" fontId="54" fillId="8" borderId="0" xfId="5" applyFont="1" applyFill="1" applyAlignment="1">
      <alignment horizontal="center" vertical="center"/>
    </xf>
    <xf numFmtId="0" fontId="28" fillId="4" borderId="0" xfId="0" applyFont="1" applyFill="1" applyAlignment="1">
      <alignment horizontal="center" vertical="center"/>
    </xf>
    <xf numFmtId="0" fontId="28" fillId="11" borderId="0" xfId="5" applyFont="1" applyFill="1" applyAlignment="1">
      <alignment horizontal="center" vertical="center"/>
    </xf>
    <xf numFmtId="0" fontId="28" fillId="20" borderId="0" xfId="5" applyFont="1" applyFill="1" applyAlignment="1">
      <alignment horizontal="center" vertical="center"/>
    </xf>
    <xf numFmtId="17" fontId="28" fillId="10" borderId="0" xfId="5" applyNumberFormat="1" applyFont="1" applyFill="1" applyAlignment="1">
      <alignment horizontal="center" vertical="center"/>
    </xf>
    <xf numFmtId="17" fontId="54" fillId="9" borderId="0" xfId="5" applyNumberFormat="1" applyFont="1" applyFill="1" applyAlignment="1">
      <alignment horizontal="center" vertical="center"/>
    </xf>
    <xf numFmtId="17" fontId="54" fillId="5" borderId="0" xfId="5" applyNumberFormat="1" applyFont="1" applyFill="1" applyAlignment="1">
      <alignment horizontal="center" vertical="center"/>
    </xf>
    <xf numFmtId="0" fontId="14" fillId="22" borderId="0" xfId="0" applyFont="1" applyFill="1"/>
    <xf numFmtId="0" fontId="15" fillId="22" borderId="0" xfId="0" applyFont="1" applyFill="1"/>
    <xf numFmtId="0" fontId="25" fillId="22" borderId="0" xfId="0" applyFont="1" applyFill="1" applyAlignment="1">
      <alignment horizontal="center" vertical="center"/>
    </xf>
    <xf numFmtId="0" fontId="55" fillId="4" borderId="0" xfId="0" quotePrefix="1" applyFont="1" applyFill="1" applyAlignment="1">
      <alignment horizontal="right" vertical="center"/>
    </xf>
    <xf numFmtId="3" fontId="29" fillId="4" borderId="0" xfId="0" applyNumberFormat="1" applyFont="1" applyFill="1"/>
  </cellXfs>
  <cellStyles count="6">
    <cellStyle name="Гиперссылка" xfId="5" builtinId="8"/>
    <cellStyle name="Обычный" xfId="0" builtinId="0"/>
    <cellStyle name="Обычный 11" xfId="2"/>
    <cellStyle name="Обычный 11 2" xfId="4"/>
    <cellStyle name="Обычный 2" xfId="1"/>
    <cellStyle name="Обычный 2 2" xfId="3"/>
  </cellStyles>
  <dxfs count="110"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9" tint="0.59996337778862885"/>
        </patternFill>
      </fill>
    </dxf>
    <dxf>
      <font>
        <color theme="0" tint="-0.34998626667073579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_upravlencheskogo_ucheta/otif_model_upravleniya_debitorkoy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_upravlencheskogo_ucheta/otif_model_upravleniya_debitorkoy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_upravlencheskogo_ucheta/otif_model_upravleniya_debitorkoy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4130040</xdr:colOff>
      <xdr:row>0</xdr:row>
      <xdr:rowOff>60960</xdr:rowOff>
    </xdr:from>
    <xdr:to>
      <xdr:col>8</xdr:col>
      <xdr:colOff>68740</xdr:colOff>
      <xdr:row>3</xdr:row>
      <xdr:rowOff>144833</xdr:rowOff>
    </xdr:to>
    <xdr:pic>
      <xdr:nvPicPr>
        <xdr:cNvPr id="3" name="Рисунок 2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6096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5</xdr:col>
      <xdr:colOff>2103120</xdr:colOff>
      <xdr:row>0</xdr:row>
      <xdr:rowOff>99060</xdr:rowOff>
    </xdr:from>
    <xdr:to>
      <xdr:col>5</xdr:col>
      <xdr:colOff>4114800</xdr:colOff>
      <xdr:row>5</xdr:row>
      <xdr:rowOff>68580</xdr:rowOff>
    </xdr:to>
    <xdr:sp macro="" textlink="">
      <xdr:nvSpPr>
        <xdr:cNvPr id="4" name="Скругленный прямоугольник 3">
          <a:hlinkClick xmlns:r="http://schemas.openxmlformats.org/officeDocument/2006/relationships" r:id="rId3" tooltip="на сайт разработчика финмодели управления дебиторской задолженностью в ЖКХ MNGMNT.RU"/>
        </xdr:cNvPr>
        <xdr:cNvSpPr/>
      </xdr:nvSpPr>
      <xdr:spPr>
        <a:xfrm>
          <a:off x="2621280" y="99060"/>
          <a:ext cx="2011680" cy="8458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</a:p>
        <a:p>
          <a:pPr algn="ctr"/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УПРАВЛЕНИЯ ДЕБИТОРСКОЙ ЗАДОЛЖЕННОСТЬЮ В ЖКХ</a:t>
          </a:r>
        </a:p>
      </xdr:txBody>
    </xdr:sp>
    <xdr:clientData/>
  </xdr:twoCellAnchor>
  <xdr:twoCellAnchor editAs="absolute">
    <xdr:from>
      <xdr:col>10</xdr:col>
      <xdr:colOff>68580</xdr:colOff>
      <xdr:row>6</xdr:row>
      <xdr:rowOff>68580</xdr:rowOff>
    </xdr:from>
    <xdr:to>
      <xdr:col>15</xdr:col>
      <xdr:colOff>236220</xdr:colOff>
      <xdr:row>14</xdr:row>
      <xdr:rowOff>53340</xdr:rowOff>
    </xdr:to>
    <xdr:sp macro="" textlink="">
      <xdr:nvSpPr>
        <xdr:cNvPr id="5" name="Скругленный прямоугольник 4">
          <a:hlinkClick xmlns:r="http://schemas.openxmlformats.org/officeDocument/2006/relationships" r:id="rId3" tooltip="На сайт разработчика финмодели: MNGMNT.RU"/>
        </xdr:cNvPr>
        <xdr:cNvSpPr/>
      </xdr:nvSpPr>
      <xdr:spPr>
        <a:xfrm>
          <a:off x="6667500" y="112014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870р.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  <xdr:twoCellAnchor editAs="absolute">
    <xdr:from>
      <xdr:col>5</xdr:col>
      <xdr:colOff>7620</xdr:colOff>
      <xdr:row>31</xdr:row>
      <xdr:rowOff>15240</xdr:rowOff>
    </xdr:from>
    <xdr:to>
      <xdr:col>5</xdr:col>
      <xdr:colOff>2788920</xdr:colOff>
      <xdr:row>39</xdr:row>
      <xdr:rowOff>30480</xdr:rowOff>
    </xdr:to>
    <xdr:sp macro="" textlink="">
      <xdr:nvSpPr>
        <xdr:cNvPr id="6" name="Скругленный прямоугольник 5">
          <a:hlinkClick xmlns:r="http://schemas.openxmlformats.org/officeDocument/2006/relationships" r:id="rId3" tooltip="На сайт разработчика финмодели: MNGMNT.RU"/>
        </xdr:cNvPr>
        <xdr:cNvSpPr/>
      </xdr:nvSpPr>
      <xdr:spPr>
        <a:xfrm>
          <a:off x="525780" y="553212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870р.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236220</xdr:colOff>
      <xdr:row>1</xdr:row>
      <xdr:rowOff>7620</xdr:rowOff>
    </xdr:from>
    <xdr:to>
      <xdr:col>23</xdr:col>
      <xdr:colOff>434500</xdr:colOff>
      <xdr:row>5</xdr:row>
      <xdr:rowOff>7673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1260" y="16002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10</xdr:col>
      <xdr:colOff>152400</xdr:colOff>
      <xdr:row>0</xdr:row>
      <xdr:rowOff>38100</xdr:rowOff>
    </xdr:from>
    <xdr:to>
      <xdr:col>13</xdr:col>
      <xdr:colOff>518160</xdr:colOff>
      <xdr:row>5</xdr:row>
      <xdr:rowOff>121920</xdr:rowOff>
    </xdr:to>
    <xdr:sp macro="" textlink="">
      <xdr:nvSpPr>
        <xdr:cNvPr id="4" name="Скругленный прямоугольник 3">
          <a:hlinkClick xmlns:r="http://schemas.openxmlformats.org/officeDocument/2006/relationships" r:id="rId3" tooltip="на сайт разработчика финмодели управления дебиторской задолженностью в ЖКХ MNGMNT.RU"/>
        </xdr:cNvPr>
        <xdr:cNvSpPr/>
      </xdr:nvSpPr>
      <xdr:spPr>
        <a:xfrm>
          <a:off x="4328160" y="38100"/>
          <a:ext cx="2011680" cy="8458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</a:p>
        <a:p>
          <a:pPr algn="ctr"/>
          <a:endParaRPr lang="ru-RU" sz="1000" b="1"/>
        </a:p>
        <a:p>
          <a:pPr algn="ctr"/>
          <a:r>
            <a:rPr lang="ru-RU" sz="1000" b="1">
              <a:solidFill>
                <a:srgbClr val="002060"/>
              </a:solidFill>
            </a:rPr>
            <a:t>УПРАВЛЕНИЯ ДЕБИТОРСКОЙ ЗАДОЛЖЕННОСТЬЮ В ЖКХ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312420</xdr:colOff>
      <xdr:row>1</xdr:row>
      <xdr:rowOff>7620</xdr:rowOff>
    </xdr:from>
    <xdr:to>
      <xdr:col>19</xdr:col>
      <xdr:colOff>53500</xdr:colOff>
      <xdr:row>5</xdr:row>
      <xdr:rowOff>7673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0680" y="16002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7</xdr:col>
      <xdr:colOff>1303020</xdr:colOff>
      <xdr:row>2</xdr:row>
      <xdr:rowOff>99060</xdr:rowOff>
    </xdr:from>
    <xdr:to>
      <xdr:col>13</xdr:col>
      <xdr:colOff>259080</xdr:colOff>
      <xdr:row>14</xdr:row>
      <xdr:rowOff>45720</xdr:rowOff>
    </xdr:to>
    <xdr:sp macro="" textlink="">
      <xdr:nvSpPr>
        <xdr:cNvPr id="3" name="Скругленный прямоугольник 2">
          <a:hlinkClick xmlns:r="http://schemas.openxmlformats.org/officeDocument/2006/relationships" r:id="rId3" tooltip="На сайт разработчика финмодели: MNGMNT.RU"/>
        </xdr:cNvPr>
        <xdr:cNvSpPr/>
      </xdr:nvSpPr>
      <xdr:spPr>
        <a:xfrm>
          <a:off x="5364480" y="40386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870р.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</sheetPr>
  <dimension ref="A1:K43"/>
  <sheetViews>
    <sheetView showGridLines="0" workbookViewId="0">
      <pane ySplit="6" topLeftCell="A7" activePane="bottomLeft" state="frozen"/>
      <selection pane="bottomLeft" activeCell="C1" sqref="C1"/>
    </sheetView>
  </sheetViews>
  <sheetFormatPr defaultColWidth="9.109375" defaultRowHeight="13.8" x14ac:dyDescent="0.3"/>
  <cols>
    <col min="1" max="1" width="1.6640625" style="16" customWidth="1"/>
    <col min="2" max="2" width="0.88671875" style="16" customWidth="1"/>
    <col min="3" max="5" width="1.6640625" style="16" customWidth="1"/>
    <col min="6" max="6" width="68.77734375" style="17" customWidth="1"/>
    <col min="7" max="7" width="1.6640625" style="17" customWidth="1"/>
    <col min="8" max="8" width="15.6640625" style="548" customWidth="1"/>
    <col min="9" max="9" width="1.6640625" style="16" customWidth="1"/>
    <col min="10" max="10" width="0.88671875" style="16" customWidth="1"/>
    <col min="11" max="11" width="1.6640625" style="16" customWidth="1"/>
    <col min="12" max="16384" width="9.109375" style="16"/>
  </cols>
  <sheetData>
    <row r="1" spans="1:11" x14ac:dyDescent="0.3">
      <c r="A1" s="19"/>
      <c r="B1" s="560"/>
      <c r="C1" s="19"/>
      <c r="D1" s="19" t="s">
        <v>287</v>
      </c>
      <c r="E1" s="19"/>
      <c r="F1" s="21"/>
      <c r="G1" s="21"/>
      <c r="H1" s="517"/>
      <c r="I1" s="19"/>
      <c r="J1" s="560"/>
      <c r="K1" s="19"/>
    </row>
    <row r="2" spans="1:11" x14ac:dyDescent="0.3">
      <c r="A2" s="19"/>
      <c r="B2" s="560"/>
      <c r="C2" s="19"/>
      <c r="D2" s="67" t="s">
        <v>265</v>
      </c>
      <c r="E2" s="19"/>
      <c r="F2" s="21"/>
      <c r="G2" s="21"/>
      <c r="H2" s="517"/>
      <c r="I2" s="19"/>
      <c r="J2" s="560"/>
      <c r="K2" s="19"/>
    </row>
    <row r="3" spans="1:11" x14ac:dyDescent="0.3">
      <c r="A3" s="19"/>
      <c r="B3" s="560"/>
      <c r="C3" s="19"/>
      <c r="D3" s="21" t="s">
        <v>289</v>
      </c>
      <c r="E3" s="19"/>
      <c r="F3" s="21"/>
      <c r="G3" s="21"/>
      <c r="H3" s="517"/>
      <c r="I3" s="19"/>
      <c r="J3" s="560"/>
      <c r="K3" s="19"/>
    </row>
    <row r="4" spans="1:11" x14ac:dyDescent="0.3">
      <c r="A4" s="19"/>
      <c r="B4" s="560"/>
      <c r="C4" s="19"/>
      <c r="D4" s="21" t="s">
        <v>266</v>
      </c>
      <c r="E4" s="19"/>
      <c r="F4" s="21"/>
      <c r="G4" s="21"/>
      <c r="H4" s="517"/>
      <c r="I4" s="19"/>
      <c r="J4" s="560"/>
      <c r="K4" s="19"/>
    </row>
    <row r="5" spans="1:11" x14ac:dyDescent="0.3">
      <c r="A5" s="19"/>
      <c r="B5" s="560"/>
      <c r="C5" s="19"/>
      <c r="D5" s="19" t="s">
        <v>288</v>
      </c>
      <c r="E5" s="19"/>
      <c r="F5" s="21"/>
      <c r="G5" s="21"/>
      <c r="H5" s="563"/>
      <c r="I5" s="19"/>
      <c r="J5" s="560"/>
      <c r="K5" s="19"/>
    </row>
    <row r="6" spans="1:11" s="17" customFormat="1" x14ac:dyDescent="0.3">
      <c r="A6" s="21"/>
      <c r="B6" s="561"/>
      <c r="C6" s="21"/>
      <c r="D6" s="21" t="s">
        <v>35</v>
      </c>
      <c r="E6" s="21"/>
      <c r="F6" s="21"/>
      <c r="G6" s="21"/>
      <c r="H6" s="517" t="s">
        <v>36</v>
      </c>
      <c r="I6" s="21"/>
      <c r="J6" s="561"/>
      <c r="K6" s="21"/>
    </row>
    <row r="7" spans="1:11" x14ac:dyDescent="0.3">
      <c r="A7" s="19"/>
      <c r="B7" s="560"/>
      <c r="C7" s="19"/>
      <c r="D7" s="19"/>
      <c r="E7" s="19"/>
      <c r="F7" s="67"/>
      <c r="G7" s="21"/>
      <c r="H7" s="517"/>
      <c r="I7" s="19"/>
      <c r="J7" s="560"/>
      <c r="K7" s="19"/>
    </row>
    <row r="8" spans="1:11" ht="14.4" x14ac:dyDescent="0.3">
      <c r="A8" s="19"/>
      <c r="B8" s="560"/>
      <c r="C8" s="19"/>
      <c r="D8" s="19"/>
      <c r="E8" s="19"/>
      <c r="F8" s="545" t="s">
        <v>267</v>
      </c>
      <c r="G8" s="544"/>
      <c r="H8" s="549" t="s">
        <v>268</v>
      </c>
      <c r="I8" s="19"/>
      <c r="J8" s="560"/>
      <c r="K8" s="19"/>
    </row>
    <row r="9" spans="1:11" x14ac:dyDescent="0.3">
      <c r="A9" s="19"/>
      <c r="B9" s="560"/>
      <c r="C9" s="19"/>
      <c r="D9" s="19"/>
      <c r="E9" s="19"/>
      <c r="F9" s="67"/>
      <c r="G9" s="21"/>
      <c r="H9" s="517"/>
      <c r="I9" s="19"/>
      <c r="J9" s="560"/>
      <c r="K9" s="19"/>
    </row>
    <row r="10" spans="1:11" ht="14.4" x14ac:dyDescent="0.3">
      <c r="A10" s="19"/>
      <c r="B10" s="560"/>
      <c r="C10" s="19"/>
      <c r="D10" s="19"/>
      <c r="E10" s="19"/>
      <c r="F10" s="545" t="s">
        <v>270</v>
      </c>
      <c r="G10" s="544"/>
      <c r="H10" s="550" t="s">
        <v>269</v>
      </c>
      <c r="I10" s="19"/>
      <c r="J10" s="560"/>
      <c r="K10" s="19"/>
    </row>
    <row r="11" spans="1:11" x14ac:dyDescent="0.3">
      <c r="A11" s="19"/>
      <c r="B11" s="560"/>
      <c r="C11" s="19"/>
      <c r="D11" s="19"/>
      <c r="E11" s="19"/>
      <c r="F11" s="67"/>
      <c r="G11" s="21"/>
      <c r="H11" s="517"/>
      <c r="I11" s="19"/>
      <c r="J11" s="560"/>
      <c r="K11" s="19"/>
    </row>
    <row r="12" spans="1:11" ht="14.4" x14ac:dyDescent="0.3">
      <c r="A12" s="19"/>
      <c r="B12" s="560"/>
      <c r="C12" s="19"/>
      <c r="D12" s="19"/>
      <c r="E12" s="19"/>
      <c r="F12" s="545" t="s">
        <v>274</v>
      </c>
      <c r="G12" s="544"/>
      <c r="H12" s="551" t="s">
        <v>271</v>
      </c>
      <c r="I12" s="19"/>
      <c r="J12" s="560"/>
      <c r="K12" s="19"/>
    </row>
    <row r="13" spans="1:11" x14ac:dyDescent="0.3">
      <c r="A13" s="19"/>
      <c r="B13" s="560"/>
      <c r="C13" s="19"/>
      <c r="D13" s="19"/>
      <c r="E13" s="19"/>
      <c r="F13" s="67"/>
      <c r="G13" s="21"/>
      <c r="H13" s="552"/>
      <c r="I13" s="19"/>
      <c r="J13" s="560"/>
      <c r="K13" s="19"/>
    </row>
    <row r="14" spans="1:11" ht="14.4" x14ac:dyDescent="0.3">
      <c r="A14" s="19"/>
      <c r="B14" s="560"/>
      <c r="C14" s="19"/>
      <c r="D14" s="19"/>
      <c r="E14" s="19"/>
      <c r="F14" s="545" t="s">
        <v>275</v>
      </c>
      <c r="G14" s="544"/>
      <c r="H14" s="553" t="s">
        <v>272</v>
      </c>
      <c r="I14" s="19"/>
      <c r="J14" s="560"/>
      <c r="K14" s="19"/>
    </row>
    <row r="15" spans="1:11" x14ac:dyDescent="0.3">
      <c r="A15" s="19"/>
      <c r="B15" s="560"/>
      <c r="C15" s="19"/>
      <c r="D15" s="19"/>
      <c r="E15" s="19"/>
      <c r="F15" s="67"/>
      <c r="G15" s="21"/>
      <c r="H15" s="517"/>
      <c r="I15" s="19"/>
      <c r="J15" s="560"/>
      <c r="K15" s="19"/>
    </row>
    <row r="16" spans="1:11" ht="14.4" x14ac:dyDescent="0.3">
      <c r="A16" s="19"/>
      <c r="B16" s="560"/>
      <c r="C16" s="19"/>
      <c r="D16" s="19"/>
      <c r="E16" s="19"/>
      <c r="F16" s="545" t="s">
        <v>276</v>
      </c>
      <c r="G16" s="544"/>
      <c r="H16" s="550" t="s">
        <v>273</v>
      </c>
      <c r="I16" s="19"/>
      <c r="J16" s="560"/>
      <c r="K16" s="19"/>
    </row>
    <row r="17" spans="1:11" x14ac:dyDescent="0.3">
      <c r="A17" s="19"/>
      <c r="B17" s="560"/>
      <c r="C17" s="19"/>
      <c r="D17" s="19"/>
      <c r="E17" s="19"/>
      <c r="F17" s="67"/>
      <c r="G17" s="21"/>
      <c r="H17" s="554"/>
      <c r="I17" s="19"/>
      <c r="J17" s="560"/>
      <c r="K17" s="19"/>
    </row>
    <row r="18" spans="1:11" ht="14.4" x14ac:dyDescent="0.3">
      <c r="A18" s="19"/>
      <c r="B18" s="560"/>
      <c r="C18" s="19"/>
      <c r="D18" s="19"/>
      <c r="E18" s="19"/>
      <c r="F18" s="545" t="s">
        <v>277</v>
      </c>
      <c r="G18" s="544"/>
      <c r="H18" s="555" t="s">
        <v>39</v>
      </c>
      <c r="I18" s="19"/>
      <c r="J18" s="560"/>
      <c r="K18" s="19"/>
    </row>
    <row r="19" spans="1:11" x14ac:dyDescent="0.3">
      <c r="A19" s="19"/>
      <c r="B19" s="560"/>
      <c r="C19" s="19"/>
      <c r="D19" s="19"/>
      <c r="E19" s="19"/>
      <c r="F19" s="67"/>
      <c r="G19" s="21"/>
      <c r="H19" s="554"/>
      <c r="I19" s="19"/>
      <c r="J19" s="560"/>
      <c r="K19" s="19"/>
    </row>
    <row r="20" spans="1:11" ht="14.4" x14ac:dyDescent="0.3">
      <c r="A20" s="19"/>
      <c r="B20" s="560"/>
      <c r="C20" s="19"/>
      <c r="D20" s="19"/>
      <c r="E20" s="19"/>
      <c r="F20" s="545" t="s">
        <v>279</v>
      </c>
      <c r="G20" s="544"/>
      <c r="H20" s="549" t="s">
        <v>278</v>
      </c>
      <c r="I20" s="19"/>
      <c r="J20" s="560"/>
      <c r="K20" s="19"/>
    </row>
    <row r="21" spans="1:11" x14ac:dyDescent="0.3">
      <c r="A21" s="19"/>
      <c r="B21" s="560"/>
      <c r="C21" s="19"/>
      <c r="D21" s="19"/>
      <c r="E21" s="19"/>
      <c r="F21" s="67"/>
      <c r="G21" s="21"/>
      <c r="H21" s="554"/>
      <c r="I21" s="19"/>
      <c r="J21" s="560"/>
      <c r="K21" s="19"/>
    </row>
    <row r="22" spans="1:11" ht="14.4" x14ac:dyDescent="0.3">
      <c r="A22" s="19"/>
      <c r="B22" s="560"/>
      <c r="C22" s="19"/>
      <c r="D22" s="19"/>
      <c r="E22" s="19"/>
      <c r="F22" s="545" t="s">
        <v>281</v>
      </c>
      <c r="G22" s="544"/>
      <c r="H22" s="556" t="s">
        <v>280</v>
      </c>
      <c r="I22" s="19"/>
      <c r="J22" s="560"/>
      <c r="K22" s="19"/>
    </row>
    <row r="23" spans="1:11" x14ac:dyDescent="0.3">
      <c r="A23" s="19"/>
      <c r="B23" s="560"/>
      <c r="C23" s="19"/>
      <c r="D23" s="19"/>
      <c r="E23" s="19"/>
      <c r="F23" s="67"/>
      <c r="G23" s="21"/>
      <c r="H23" s="554"/>
      <c r="I23" s="19"/>
      <c r="J23" s="560"/>
      <c r="K23" s="19"/>
    </row>
    <row r="24" spans="1:11" ht="14.4" x14ac:dyDescent="0.3">
      <c r="A24" s="19"/>
      <c r="B24" s="560"/>
      <c r="C24" s="19"/>
      <c r="D24" s="19"/>
      <c r="E24" s="19"/>
      <c r="F24" s="545" t="s">
        <v>282</v>
      </c>
      <c r="G24" s="544"/>
      <c r="H24" s="557">
        <v>42795</v>
      </c>
      <c r="I24" s="19"/>
      <c r="J24" s="560"/>
      <c r="K24" s="19"/>
    </row>
    <row r="25" spans="1:11" x14ac:dyDescent="0.3">
      <c r="A25" s="19"/>
      <c r="B25" s="560"/>
      <c r="C25" s="19"/>
      <c r="D25" s="19"/>
      <c r="E25" s="19"/>
      <c r="F25" s="67"/>
      <c r="G25" s="21"/>
      <c r="H25" s="552"/>
      <c r="I25" s="19"/>
      <c r="J25" s="560"/>
      <c r="K25" s="19"/>
    </row>
    <row r="26" spans="1:11" ht="14.4" x14ac:dyDescent="0.3">
      <c r="A26" s="19"/>
      <c r="B26" s="560"/>
      <c r="C26" s="19"/>
      <c r="D26" s="19"/>
      <c r="E26" s="19"/>
      <c r="F26" s="545" t="s">
        <v>283</v>
      </c>
      <c r="G26" s="544"/>
      <c r="H26" s="558">
        <v>42767</v>
      </c>
      <c r="I26" s="19"/>
      <c r="J26" s="560"/>
      <c r="K26" s="19"/>
    </row>
    <row r="27" spans="1:11" x14ac:dyDescent="0.3">
      <c r="A27" s="19"/>
      <c r="B27" s="560"/>
      <c r="C27" s="19"/>
      <c r="D27" s="19"/>
      <c r="E27" s="19"/>
      <c r="F27" s="545" t="s">
        <v>284</v>
      </c>
      <c r="G27" s="21"/>
      <c r="H27" s="546">
        <v>42736</v>
      </c>
      <c r="I27" s="19"/>
      <c r="J27" s="560"/>
      <c r="K27" s="19"/>
    </row>
    <row r="28" spans="1:11" x14ac:dyDescent="0.3">
      <c r="A28" s="19"/>
      <c r="B28" s="560"/>
      <c r="C28" s="19"/>
      <c r="D28" s="19"/>
      <c r="E28" s="19"/>
      <c r="F28" s="67"/>
      <c r="G28" s="21"/>
      <c r="H28" s="552"/>
      <c r="I28" s="19"/>
      <c r="J28" s="560"/>
      <c r="K28" s="19"/>
    </row>
    <row r="29" spans="1:11" ht="14.4" x14ac:dyDescent="0.3">
      <c r="A29" s="19"/>
      <c r="B29" s="560"/>
      <c r="C29" s="19"/>
      <c r="D29" s="19"/>
      <c r="E29" s="19"/>
      <c r="F29" s="545" t="s">
        <v>283</v>
      </c>
      <c r="G29" s="544"/>
      <c r="H29" s="559">
        <v>42370</v>
      </c>
      <c r="I29" s="19"/>
      <c r="J29" s="560"/>
      <c r="K29" s="19"/>
    </row>
    <row r="30" spans="1:11" x14ac:dyDescent="0.3">
      <c r="A30" s="19"/>
      <c r="B30" s="560"/>
      <c r="C30" s="19"/>
      <c r="D30" s="19"/>
      <c r="E30" s="19"/>
      <c r="F30" s="545" t="s">
        <v>285</v>
      </c>
      <c r="G30" s="21"/>
      <c r="H30" s="547">
        <v>42401</v>
      </c>
      <c r="I30" s="19"/>
      <c r="J30" s="560"/>
      <c r="K30" s="19"/>
    </row>
    <row r="31" spans="1:11" x14ac:dyDescent="0.3">
      <c r="A31" s="19"/>
      <c r="B31" s="560"/>
      <c r="C31" s="19"/>
      <c r="D31" s="19"/>
      <c r="E31" s="19"/>
      <c r="F31" s="20"/>
      <c r="G31" s="21"/>
      <c r="H31" s="547">
        <v>42430</v>
      </c>
      <c r="I31" s="19"/>
      <c r="J31" s="560"/>
      <c r="K31" s="19"/>
    </row>
    <row r="32" spans="1:11" x14ac:dyDescent="0.3">
      <c r="A32" s="19"/>
      <c r="B32" s="560"/>
      <c r="C32" s="19"/>
      <c r="D32" s="19"/>
      <c r="E32" s="19"/>
      <c r="F32" s="19"/>
      <c r="G32" s="21"/>
      <c r="H32" s="547">
        <v>42461</v>
      </c>
      <c r="I32" s="19"/>
      <c r="J32" s="560"/>
      <c r="K32" s="19"/>
    </row>
    <row r="33" spans="1:11" x14ac:dyDescent="0.3">
      <c r="A33" s="19"/>
      <c r="B33" s="560"/>
      <c r="C33" s="19"/>
      <c r="D33" s="19"/>
      <c r="E33" s="19"/>
      <c r="F33" s="19"/>
      <c r="G33" s="21"/>
      <c r="H33" s="547">
        <v>42491</v>
      </c>
      <c r="I33" s="19"/>
      <c r="J33" s="560"/>
      <c r="K33" s="19"/>
    </row>
    <row r="34" spans="1:11" x14ac:dyDescent="0.3">
      <c r="A34" s="19"/>
      <c r="B34" s="560"/>
      <c r="C34" s="19"/>
      <c r="D34" s="19"/>
      <c r="E34" s="19"/>
      <c r="F34" s="19"/>
      <c r="G34" s="21"/>
      <c r="H34" s="547">
        <v>42522</v>
      </c>
      <c r="I34" s="19"/>
      <c r="J34" s="560"/>
      <c r="K34" s="19"/>
    </row>
    <row r="35" spans="1:11" x14ac:dyDescent="0.3">
      <c r="A35" s="19"/>
      <c r="B35" s="560"/>
      <c r="C35" s="19"/>
      <c r="D35" s="19"/>
      <c r="E35" s="19"/>
      <c r="F35" s="19"/>
      <c r="G35" s="21"/>
      <c r="H35" s="547">
        <v>42552</v>
      </c>
      <c r="I35" s="19"/>
      <c r="J35" s="560"/>
      <c r="K35" s="19"/>
    </row>
    <row r="36" spans="1:11" x14ac:dyDescent="0.3">
      <c r="A36" s="19"/>
      <c r="B36" s="560"/>
      <c r="C36" s="19"/>
      <c r="D36" s="19"/>
      <c r="E36" s="19"/>
      <c r="F36" s="19"/>
      <c r="G36" s="21"/>
      <c r="H36" s="547">
        <v>42583</v>
      </c>
      <c r="I36" s="19"/>
      <c r="J36" s="560"/>
      <c r="K36" s="19"/>
    </row>
    <row r="37" spans="1:11" x14ac:dyDescent="0.3">
      <c r="A37" s="19"/>
      <c r="B37" s="560"/>
      <c r="C37" s="19"/>
      <c r="D37" s="19"/>
      <c r="E37" s="19"/>
      <c r="F37" s="19"/>
      <c r="G37" s="21"/>
      <c r="H37" s="547">
        <v>42614</v>
      </c>
      <c r="I37" s="19"/>
      <c r="J37" s="560"/>
      <c r="K37" s="19"/>
    </row>
    <row r="38" spans="1:11" x14ac:dyDescent="0.3">
      <c r="A38" s="19"/>
      <c r="B38" s="560"/>
      <c r="C38" s="19"/>
      <c r="D38" s="19"/>
      <c r="E38" s="19"/>
      <c r="F38" s="19"/>
      <c r="G38" s="21"/>
      <c r="H38" s="547">
        <v>42644</v>
      </c>
      <c r="I38" s="19"/>
      <c r="J38" s="560"/>
      <c r="K38" s="19"/>
    </row>
    <row r="39" spans="1:11" x14ac:dyDescent="0.3">
      <c r="A39" s="19"/>
      <c r="B39" s="560"/>
      <c r="C39" s="19"/>
      <c r="D39" s="19"/>
      <c r="E39" s="19"/>
      <c r="F39" s="19"/>
      <c r="G39" s="21"/>
      <c r="H39" s="547">
        <v>42675</v>
      </c>
      <c r="I39" s="19"/>
      <c r="J39" s="560"/>
      <c r="K39" s="19"/>
    </row>
    <row r="40" spans="1:11" x14ac:dyDescent="0.3">
      <c r="A40" s="19"/>
      <c r="B40" s="560"/>
      <c r="C40" s="19"/>
      <c r="D40" s="19"/>
      <c r="E40" s="19"/>
      <c r="F40" s="20"/>
      <c r="G40" s="21"/>
      <c r="H40" s="547">
        <v>42705</v>
      </c>
      <c r="I40" s="19"/>
      <c r="J40" s="560"/>
      <c r="K40" s="19"/>
    </row>
    <row r="41" spans="1:11" ht="6" customHeight="1" x14ac:dyDescent="0.3">
      <c r="A41" s="19"/>
      <c r="B41" s="560"/>
      <c r="C41" s="19"/>
      <c r="D41" s="19"/>
      <c r="E41" s="19"/>
      <c r="F41" s="21"/>
      <c r="G41" s="21"/>
      <c r="H41" s="517"/>
      <c r="I41" s="19"/>
      <c r="J41" s="560"/>
      <c r="K41" s="19"/>
    </row>
    <row r="42" spans="1:11" ht="3.9" customHeight="1" x14ac:dyDescent="0.3">
      <c r="A42" s="19"/>
      <c r="B42" s="560"/>
      <c r="C42" s="560"/>
      <c r="D42" s="560"/>
      <c r="E42" s="560"/>
      <c r="F42" s="561"/>
      <c r="G42" s="561"/>
      <c r="H42" s="562"/>
      <c r="I42" s="560"/>
      <c r="J42" s="560"/>
      <c r="K42" s="19"/>
    </row>
    <row r="43" spans="1:11" x14ac:dyDescent="0.3">
      <c r="A43" s="19"/>
      <c r="B43" s="19"/>
      <c r="C43" s="19"/>
      <c r="D43" s="19"/>
      <c r="E43" s="19"/>
      <c r="F43" s="21"/>
      <c r="G43" s="21"/>
      <c r="H43" s="517"/>
      <c r="I43" s="19"/>
      <c r="J43" s="19"/>
      <c r="K43" s="19"/>
    </row>
  </sheetData>
  <conditionalFormatting sqref="D2">
    <cfRule type="cellIs" dxfId="109" priority="1" operator="equal">
      <formula>0</formula>
    </cfRule>
  </conditionalFormatting>
  <hyperlinks>
    <hyperlink ref="F8:H8" location="структура_ДЗ!A1" tooltip="к отчету о структуре ДЗ" display="Отчет о структуре ДЗ и ее текущей оплате"/>
    <hyperlink ref="F10:H10" location="OTIF_ДЗ!A1" tooltip="OTIF-эффективность" display="Расчет показателей эффективности процесса сбора ДЗ"/>
    <hyperlink ref="F12:H12" location="ДЗ_1мес!A1" tooltip="ДЗ от 1 до 2 мес" display="Статусы сбора ДЗ со сроком просрочки от 1-ого до 2-ух месяцев"/>
    <hyperlink ref="F14:H14" location="ДЗ_2мес!A1" tooltip="ДЗ от 2 до 3 мес" display="Статусы сбора ДЗ со сроком просрочки от 2-ух до 3-ех месяцев"/>
    <hyperlink ref="F16:H16" location="ДЗ_3мес!A1" tooltip="ДЗ свыше 3 мес" display="Статусы сбора ДЗ со сроком просрочки свыше 3-ех месяцев"/>
    <hyperlink ref="F18:H18" location="регламент!A1" tooltip="к регламенту ДЗ" display="Регламент процесса сбора ДЗ"/>
    <hyperlink ref="F20:H20" location="статусы!A1" tooltip="расчет статусов ДЗ" display="Расчет размеров ДЗ, статусов ликвидности и оплат"/>
    <hyperlink ref="F22:H22" location="адреса!A1" tooltip="структура недвижимости в управлении" display="Структура жилой недвижимости в управлении, адреса-лиц.счета-ФИО"/>
    <hyperlink ref="F24:H24" location="мар17!A1" tooltip="оплаты" display="Выгрузка данных о текущих оплатах ДЗ собственниками квартир"/>
    <hyperlink ref="F26:H26" location="фев17!A1" tooltip="данные текущего года - 2017" display="выгрузки данных о начислениях и оплатах"/>
    <hyperlink ref="F29:H29" location="янв16!A1" tooltip="данные прошлого года - 2016" display="выгрузки данных о начислениях и оплатах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AX473"/>
  <sheetViews>
    <sheetView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2" sqref="A2"/>
    </sheetView>
  </sheetViews>
  <sheetFormatPr defaultRowHeight="13.2" outlineLevelCol="1" x14ac:dyDescent="0.25"/>
  <cols>
    <col min="1" max="1" width="12.6640625" style="1" customWidth="1"/>
    <col min="2" max="2" width="12.88671875" style="1" customWidth="1"/>
    <col min="3" max="3" width="13.88671875" style="522" customWidth="1"/>
    <col min="4" max="4" width="14" style="3" customWidth="1"/>
    <col min="5" max="5" width="13.88671875" style="3" bestFit="1" customWidth="1"/>
    <col min="6" max="6" width="12.6640625" style="3" hidden="1" customWidth="1" outlineLevel="1"/>
    <col min="7" max="7" width="11.6640625" style="3" hidden="1" customWidth="1" outlineLevel="1"/>
    <col min="8" max="8" width="12.6640625" style="3" hidden="1" customWidth="1" outlineLevel="1"/>
    <col min="9" max="9" width="10.44140625" style="3" hidden="1" customWidth="1" outlineLevel="1"/>
    <col min="10" max="10" width="9.5546875" style="3" hidden="1" customWidth="1" outlineLevel="1"/>
    <col min="11" max="11" width="11.6640625" style="3" hidden="1" customWidth="1" outlineLevel="1"/>
    <col min="12" max="12" width="10.33203125" style="3" hidden="1" customWidth="1" outlineLevel="1"/>
    <col min="13" max="14" width="9.5546875" style="3" hidden="1" customWidth="1" outlineLevel="1"/>
    <col min="15" max="16" width="11.6640625" style="3" hidden="1" customWidth="1" outlineLevel="1"/>
    <col min="17" max="18" width="10.109375" style="3" hidden="1" customWidth="1" outlineLevel="1"/>
    <col min="19" max="19" width="11.6640625" style="3" hidden="1" customWidth="1" outlineLevel="1"/>
    <col min="20" max="21" width="9.33203125" style="3" hidden="1" customWidth="1" outlineLevel="1"/>
    <col min="22" max="22" width="12.6640625" style="3" hidden="1" customWidth="1" outlineLevel="1"/>
    <col min="23" max="23" width="11.6640625" style="3" bestFit="1" customWidth="1" collapsed="1"/>
    <col min="24" max="24" width="13.88671875" style="3" bestFit="1" customWidth="1"/>
    <col min="25" max="25" width="2.6640625" style="501" customWidth="1"/>
    <col min="26" max="26" width="20.33203125" style="3" bestFit="1" customWidth="1"/>
    <col min="27" max="27" width="10.6640625" style="3" bestFit="1" customWidth="1"/>
    <col min="28" max="28" width="10.109375" style="3" bestFit="1" customWidth="1"/>
    <col min="29" max="30" width="8.109375" style="3" bestFit="1" customWidth="1"/>
    <col min="31" max="31" width="14.109375" style="3" bestFit="1" customWidth="1"/>
    <col min="32" max="32" width="15.44140625" style="3" bestFit="1" customWidth="1"/>
    <col min="33" max="33" width="2.6640625" style="3" customWidth="1"/>
    <col min="34" max="34" width="12.109375" style="538" bestFit="1" customWidth="1"/>
    <col min="35" max="35" width="12" style="538" bestFit="1" customWidth="1"/>
    <col min="36" max="36" width="10.88671875" style="538" bestFit="1" customWidth="1"/>
    <col min="37" max="37" width="16.44140625" style="538" bestFit="1" customWidth="1"/>
    <col min="38" max="38" width="10.88671875" style="538" bestFit="1" customWidth="1"/>
    <col min="39" max="39" width="15.109375" style="538" bestFit="1" customWidth="1"/>
    <col min="40" max="40" width="10.88671875" style="538" bestFit="1" customWidth="1"/>
    <col min="41" max="41" width="12.44140625" style="538" bestFit="1" customWidth="1"/>
    <col min="42" max="42" width="10.88671875" style="538" bestFit="1" customWidth="1"/>
    <col min="43" max="43" width="9.33203125" style="538" bestFit="1" customWidth="1"/>
    <col min="44" max="44" width="10.88671875" style="538" bestFit="1" customWidth="1"/>
    <col min="45" max="45" width="12.44140625" style="538" bestFit="1" customWidth="1"/>
    <col min="46" max="46" width="14.5546875" style="538" bestFit="1" customWidth="1"/>
    <col min="47" max="47" width="10.88671875" style="538" bestFit="1" customWidth="1"/>
    <col min="48" max="48" width="12.44140625" style="538" bestFit="1" customWidth="1"/>
    <col min="49" max="49" width="10.88671875" style="538" bestFit="1" customWidth="1"/>
    <col min="50" max="50" width="14" style="538" bestFit="1" customWidth="1"/>
    <col min="51" max="250" width="9.109375" style="3"/>
    <col min="251" max="251" width="12.6640625" style="3" customWidth="1"/>
    <col min="252" max="252" width="7.6640625" style="3" customWidth="1"/>
    <col min="253" max="253" width="15.6640625" style="3" bestFit="1" customWidth="1"/>
    <col min="254" max="254" width="62.5546875" style="3" bestFit="1" customWidth="1"/>
    <col min="255" max="255" width="13.88671875" style="3" bestFit="1" customWidth="1"/>
    <col min="256" max="256" width="12.6640625" style="3" bestFit="1" customWidth="1"/>
    <col min="257" max="257" width="11.6640625" style="3" bestFit="1" customWidth="1"/>
    <col min="258" max="258" width="12.6640625" style="3" bestFit="1" customWidth="1"/>
    <col min="259" max="259" width="10.44140625" style="3" bestFit="1" customWidth="1"/>
    <col min="260" max="260" width="9.5546875" style="3" bestFit="1" customWidth="1"/>
    <col min="261" max="261" width="11.6640625" style="3" bestFit="1" customWidth="1"/>
    <col min="262" max="262" width="10.33203125" style="3" bestFit="1" customWidth="1"/>
    <col min="263" max="264" width="9.5546875" style="3" bestFit="1" customWidth="1"/>
    <col min="265" max="265" width="11.6640625" style="3" bestFit="1" customWidth="1"/>
    <col min="266" max="267" width="10.109375" style="3" bestFit="1" customWidth="1"/>
    <col min="268" max="268" width="11.6640625" style="3" bestFit="1" customWidth="1"/>
    <col min="269" max="269" width="9.33203125" style="3" bestFit="1" customWidth="1"/>
    <col min="270" max="270" width="12.6640625" style="3" bestFit="1" customWidth="1"/>
    <col min="271" max="271" width="11.6640625" style="3" bestFit="1" customWidth="1"/>
    <col min="272" max="272" width="13.88671875" style="3" bestFit="1" customWidth="1"/>
    <col min="273" max="506" width="9.109375" style="3"/>
    <col min="507" max="507" width="12.6640625" style="3" customWidth="1"/>
    <col min="508" max="508" width="7.6640625" style="3" customWidth="1"/>
    <col min="509" max="509" width="15.6640625" style="3" bestFit="1" customWidth="1"/>
    <col min="510" max="510" width="62.5546875" style="3" bestFit="1" customWidth="1"/>
    <col min="511" max="511" width="13.88671875" style="3" bestFit="1" customWidth="1"/>
    <col min="512" max="512" width="12.6640625" style="3" bestFit="1" customWidth="1"/>
    <col min="513" max="513" width="11.6640625" style="3" bestFit="1" customWidth="1"/>
    <col min="514" max="514" width="12.6640625" style="3" bestFit="1" customWidth="1"/>
    <col min="515" max="515" width="10.44140625" style="3" bestFit="1" customWidth="1"/>
    <col min="516" max="516" width="9.5546875" style="3" bestFit="1" customWidth="1"/>
    <col min="517" max="517" width="11.6640625" style="3" bestFit="1" customWidth="1"/>
    <col min="518" max="518" width="10.33203125" style="3" bestFit="1" customWidth="1"/>
    <col min="519" max="520" width="9.5546875" style="3" bestFit="1" customWidth="1"/>
    <col min="521" max="521" width="11.6640625" style="3" bestFit="1" customWidth="1"/>
    <col min="522" max="523" width="10.109375" style="3" bestFit="1" customWidth="1"/>
    <col min="524" max="524" width="11.6640625" style="3" bestFit="1" customWidth="1"/>
    <col min="525" max="525" width="9.33203125" style="3" bestFit="1" customWidth="1"/>
    <col min="526" max="526" width="12.6640625" style="3" bestFit="1" customWidth="1"/>
    <col min="527" max="527" width="11.6640625" style="3" bestFit="1" customWidth="1"/>
    <col min="528" max="528" width="13.88671875" style="3" bestFit="1" customWidth="1"/>
    <col min="529" max="762" width="9.109375" style="3"/>
    <col min="763" max="763" width="12.6640625" style="3" customWidth="1"/>
    <col min="764" max="764" width="7.6640625" style="3" customWidth="1"/>
    <col min="765" max="765" width="15.6640625" style="3" bestFit="1" customWidth="1"/>
    <col min="766" max="766" width="62.5546875" style="3" bestFit="1" customWidth="1"/>
    <col min="767" max="767" width="13.88671875" style="3" bestFit="1" customWidth="1"/>
    <col min="768" max="768" width="12.6640625" style="3" bestFit="1" customWidth="1"/>
    <col min="769" max="769" width="11.6640625" style="3" bestFit="1" customWidth="1"/>
    <col min="770" max="770" width="12.6640625" style="3" bestFit="1" customWidth="1"/>
    <col min="771" max="771" width="10.44140625" style="3" bestFit="1" customWidth="1"/>
    <col min="772" max="772" width="9.5546875" style="3" bestFit="1" customWidth="1"/>
    <col min="773" max="773" width="11.6640625" style="3" bestFit="1" customWidth="1"/>
    <col min="774" max="774" width="10.33203125" style="3" bestFit="1" customWidth="1"/>
    <col min="775" max="776" width="9.5546875" style="3" bestFit="1" customWidth="1"/>
    <col min="777" max="777" width="11.6640625" style="3" bestFit="1" customWidth="1"/>
    <col min="778" max="779" width="10.109375" style="3" bestFit="1" customWidth="1"/>
    <col min="780" max="780" width="11.6640625" style="3" bestFit="1" customWidth="1"/>
    <col min="781" max="781" width="9.33203125" style="3" bestFit="1" customWidth="1"/>
    <col min="782" max="782" width="12.6640625" style="3" bestFit="1" customWidth="1"/>
    <col min="783" max="783" width="11.6640625" style="3" bestFit="1" customWidth="1"/>
    <col min="784" max="784" width="13.88671875" style="3" bestFit="1" customWidth="1"/>
    <col min="785" max="1018" width="9.109375" style="3"/>
    <col min="1019" max="1019" width="12.6640625" style="3" customWidth="1"/>
    <col min="1020" max="1020" width="7.6640625" style="3" customWidth="1"/>
    <col min="1021" max="1021" width="15.6640625" style="3" bestFit="1" customWidth="1"/>
    <col min="1022" max="1022" width="62.5546875" style="3" bestFit="1" customWidth="1"/>
    <col min="1023" max="1023" width="13.88671875" style="3" bestFit="1" customWidth="1"/>
    <col min="1024" max="1024" width="12.6640625" style="3" bestFit="1" customWidth="1"/>
    <col min="1025" max="1025" width="11.6640625" style="3" bestFit="1" customWidth="1"/>
    <col min="1026" max="1026" width="12.6640625" style="3" bestFit="1" customWidth="1"/>
    <col min="1027" max="1027" width="10.44140625" style="3" bestFit="1" customWidth="1"/>
    <col min="1028" max="1028" width="9.5546875" style="3" bestFit="1" customWidth="1"/>
    <col min="1029" max="1029" width="11.6640625" style="3" bestFit="1" customWidth="1"/>
    <col min="1030" max="1030" width="10.33203125" style="3" bestFit="1" customWidth="1"/>
    <col min="1031" max="1032" width="9.5546875" style="3" bestFit="1" customWidth="1"/>
    <col min="1033" max="1033" width="11.6640625" style="3" bestFit="1" customWidth="1"/>
    <col min="1034" max="1035" width="10.109375" style="3" bestFit="1" customWidth="1"/>
    <col min="1036" max="1036" width="11.6640625" style="3" bestFit="1" customWidth="1"/>
    <col min="1037" max="1037" width="9.33203125" style="3" bestFit="1" customWidth="1"/>
    <col min="1038" max="1038" width="12.6640625" style="3" bestFit="1" customWidth="1"/>
    <col min="1039" max="1039" width="11.6640625" style="3" bestFit="1" customWidth="1"/>
    <col min="1040" max="1040" width="13.88671875" style="3" bestFit="1" customWidth="1"/>
    <col min="1041" max="1274" width="9.109375" style="3"/>
    <col min="1275" max="1275" width="12.6640625" style="3" customWidth="1"/>
    <col min="1276" max="1276" width="7.6640625" style="3" customWidth="1"/>
    <col min="1277" max="1277" width="15.6640625" style="3" bestFit="1" customWidth="1"/>
    <col min="1278" max="1278" width="62.5546875" style="3" bestFit="1" customWidth="1"/>
    <col min="1279" max="1279" width="13.88671875" style="3" bestFit="1" customWidth="1"/>
    <col min="1280" max="1280" width="12.6640625" style="3" bestFit="1" customWidth="1"/>
    <col min="1281" max="1281" width="11.6640625" style="3" bestFit="1" customWidth="1"/>
    <col min="1282" max="1282" width="12.6640625" style="3" bestFit="1" customWidth="1"/>
    <col min="1283" max="1283" width="10.44140625" style="3" bestFit="1" customWidth="1"/>
    <col min="1284" max="1284" width="9.5546875" style="3" bestFit="1" customWidth="1"/>
    <col min="1285" max="1285" width="11.6640625" style="3" bestFit="1" customWidth="1"/>
    <col min="1286" max="1286" width="10.33203125" style="3" bestFit="1" customWidth="1"/>
    <col min="1287" max="1288" width="9.5546875" style="3" bestFit="1" customWidth="1"/>
    <col min="1289" max="1289" width="11.6640625" style="3" bestFit="1" customWidth="1"/>
    <col min="1290" max="1291" width="10.109375" style="3" bestFit="1" customWidth="1"/>
    <col min="1292" max="1292" width="11.6640625" style="3" bestFit="1" customWidth="1"/>
    <col min="1293" max="1293" width="9.33203125" style="3" bestFit="1" customWidth="1"/>
    <col min="1294" max="1294" width="12.6640625" style="3" bestFit="1" customWidth="1"/>
    <col min="1295" max="1295" width="11.6640625" style="3" bestFit="1" customWidth="1"/>
    <col min="1296" max="1296" width="13.88671875" style="3" bestFit="1" customWidth="1"/>
    <col min="1297" max="1530" width="9.109375" style="3"/>
    <col min="1531" max="1531" width="12.6640625" style="3" customWidth="1"/>
    <col min="1532" max="1532" width="7.6640625" style="3" customWidth="1"/>
    <col min="1533" max="1533" width="15.6640625" style="3" bestFit="1" customWidth="1"/>
    <col min="1534" max="1534" width="62.5546875" style="3" bestFit="1" customWidth="1"/>
    <col min="1535" max="1535" width="13.88671875" style="3" bestFit="1" customWidth="1"/>
    <col min="1536" max="1536" width="12.6640625" style="3" bestFit="1" customWidth="1"/>
    <col min="1537" max="1537" width="11.6640625" style="3" bestFit="1" customWidth="1"/>
    <col min="1538" max="1538" width="12.6640625" style="3" bestFit="1" customWidth="1"/>
    <col min="1539" max="1539" width="10.44140625" style="3" bestFit="1" customWidth="1"/>
    <col min="1540" max="1540" width="9.5546875" style="3" bestFit="1" customWidth="1"/>
    <col min="1541" max="1541" width="11.6640625" style="3" bestFit="1" customWidth="1"/>
    <col min="1542" max="1542" width="10.33203125" style="3" bestFit="1" customWidth="1"/>
    <col min="1543" max="1544" width="9.5546875" style="3" bestFit="1" customWidth="1"/>
    <col min="1545" max="1545" width="11.6640625" style="3" bestFit="1" customWidth="1"/>
    <col min="1546" max="1547" width="10.109375" style="3" bestFit="1" customWidth="1"/>
    <col min="1548" max="1548" width="11.6640625" style="3" bestFit="1" customWidth="1"/>
    <col min="1549" max="1549" width="9.33203125" style="3" bestFit="1" customWidth="1"/>
    <col min="1550" max="1550" width="12.6640625" style="3" bestFit="1" customWidth="1"/>
    <col min="1551" max="1551" width="11.6640625" style="3" bestFit="1" customWidth="1"/>
    <col min="1552" max="1552" width="13.88671875" style="3" bestFit="1" customWidth="1"/>
    <col min="1553" max="1786" width="9.109375" style="3"/>
    <col min="1787" max="1787" width="12.6640625" style="3" customWidth="1"/>
    <col min="1788" max="1788" width="7.6640625" style="3" customWidth="1"/>
    <col min="1789" max="1789" width="15.6640625" style="3" bestFit="1" customWidth="1"/>
    <col min="1790" max="1790" width="62.5546875" style="3" bestFit="1" customWidth="1"/>
    <col min="1791" max="1791" width="13.88671875" style="3" bestFit="1" customWidth="1"/>
    <col min="1792" max="1792" width="12.6640625" style="3" bestFit="1" customWidth="1"/>
    <col min="1793" max="1793" width="11.6640625" style="3" bestFit="1" customWidth="1"/>
    <col min="1794" max="1794" width="12.6640625" style="3" bestFit="1" customWidth="1"/>
    <col min="1795" max="1795" width="10.44140625" style="3" bestFit="1" customWidth="1"/>
    <col min="1796" max="1796" width="9.5546875" style="3" bestFit="1" customWidth="1"/>
    <col min="1797" max="1797" width="11.6640625" style="3" bestFit="1" customWidth="1"/>
    <col min="1798" max="1798" width="10.33203125" style="3" bestFit="1" customWidth="1"/>
    <col min="1799" max="1800" width="9.5546875" style="3" bestFit="1" customWidth="1"/>
    <col min="1801" max="1801" width="11.6640625" style="3" bestFit="1" customWidth="1"/>
    <col min="1802" max="1803" width="10.109375" style="3" bestFit="1" customWidth="1"/>
    <col min="1804" max="1804" width="11.6640625" style="3" bestFit="1" customWidth="1"/>
    <col min="1805" max="1805" width="9.33203125" style="3" bestFit="1" customWidth="1"/>
    <col min="1806" max="1806" width="12.6640625" style="3" bestFit="1" customWidth="1"/>
    <col min="1807" max="1807" width="11.6640625" style="3" bestFit="1" customWidth="1"/>
    <col min="1808" max="1808" width="13.88671875" style="3" bestFit="1" customWidth="1"/>
    <col min="1809" max="2042" width="9.109375" style="3"/>
    <col min="2043" max="2043" width="12.6640625" style="3" customWidth="1"/>
    <col min="2044" max="2044" width="7.6640625" style="3" customWidth="1"/>
    <col min="2045" max="2045" width="15.6640625" style="3" bestFit="1" customWidth="1"/>
    <col min="2046" max="2046" width="62.5546875" style="3" bestFit="1" customWidth="1"/>
    <col min="2047" max="2047" width="13.88671875" style="3" bestFit="1" customWidth="1"/>
    <col min="2048" max="2048" width="12.6640625" style="3" bestFit="1" customWidth="1"/>
    <col min="2049" max="2049" width="11.6640625" style="3" bestFit="1" customWidth="1"/>
    <col min="2050" max="2050" width="12.6640625" style="3" bestFit="1" customWidth="1"/>
    <col min="2051" max="2051" width="10.44140625" style="3" bestFit="1" customWidth="1"/>
    <col min="2052" max="2052" width="9.5546875" style="3" bestFit="1" customWidth="1"/>
    <col min="2053" max="2053" width="11.6640625" style="3" bestFit="1" customWidth="1"/>
    <col min="2054" max="2054" width="10.33203125" style="3" bestFit="1" customWidth="1"/>
    <col min="2055" max="2056" width="9.5546875" style="3" bestFit="1" customWidth="1"/>
    <col min="2057" max="2057" width="11.6640625" style="3" bestFit="1" customWidth="1"/>
    <col min="2058" max="2059" width="10.109375" style="3" bestFit="1" customWidth="1"/>
    <col min="2060" max="2060" width="11.6640625" style="3" bestFit="1" customWidth="1"/>
    <col min="2061" max="2061" width="9.33203125" style="3" bestFit="1" customWidth="1"/>
    <col min="2062" max="2062" width="12.6640625" style="3" bestFit="1" customWidth="1"/>
    <col min="2063" max="2063" width="11.6640625" style="3" bestFit="1" customWidth="1"/>
    <col min="2064" max="2064" width="13.88671875" style="3" bestFit="1" customWidth="1"/>
    <col min="2065" max="2298" width="9.109375" style="3"/>
    <col min="2299" max="2299" width="12.6640625" style="3" customWidth="1"/>
    <col min="2300" max="2300" width="7.6640625" style="3" customWidth="1"/>
    <col min="2301" max="2301" width="15.6640625" style="3" bestFit="1" customWidth="1"/>
    <col min="2302" max="2302" width="62.5546875" style="3" bestFit="1" customWidth="1"/>
    <col min="2303" max="2303" width="13.88671875" style="3" bestFit="1" customWidth="1"/>
    <col min="2304" max="2304" width="12.6640625" style="3" bestFit="1" customWidth="1"/>
    <col min="2305" max="2305" width="11.6640625" style="3" bestFit="1" customWidth="1"/>
    <col min="2306" max="2306" width="12.6640625" style="3" bestFit="1" customWidth="1"/>
    <col min="2307" max="2307" width="10.44140625" style="3" bestFit="1" customWidth="1"/>
    <col min="2308" max="2308" width="9.5546875" style="3" bestFit="1" customWidth="1"/>
    <col min="2309" max="2309" width="11.6640625" style="3" bestFit="1" customWidth="1"/>
    <col min="2310" max="2310" width="10.33203125" style="3" bestFit="1" customWidth="1"/>
    <col min="2311" max="2312" width="9.5546875" style="3" bestFit="1" customWidth="1"/>
    <col min="2313" max="2313" width="11.6640625" style="3" bestFit="1" customWidth="1"/>
    <col min="2314" max="2315" width="10.109375" style="3" bestFit="1" customWidth="1"/>
    <col min="2316" max="2316" width="11.6640625" style="3" bestFit="1" customWidth="1"/>
    <col min="2317" max="2317" width="9.33203125" style="3" bestFit="1" customWidth="1"/>
    <col min="2318" max="2318" width="12.6640625" style="3" bestFit="1" customWidth="1"/>
    <col min="2319" max="2319" width="11.6640625" style="3" bestFit="1" customWidth="1"/>
    <col min="2320" max="2320" width="13.88671875" style="3" bestFit="1" customWidth="1"/>
    <col min="2321" max="2554" width="9.109375" style="3"/>
    <col min="2555" max="2555" width="12.6640625" style="3" customWidth="1"/>
    <col min="2556" max="2556" width="7.6640625" style="3" customWidth="1"/>
    <col min="2557" max="2557" width="15.6640625" style="3" bestFit="1" customWidth="1"/>
    <col min="2558" max="2558" width="62.5546875" style="3" bestFit="1" customWidth="1"/>
    <col min="2559" max="2559" width="13.88671875" style="3" bestFit="1" customWidth="1"/>
    <col min="2560" max="2560" width="12.6640625" style="3" bestFit="1" customWidth="1"/>
    <col min="2561" max="2561" width="11.6640625" style="3" bestFit="1" customWidth="1"/>
    <col min="2562" max="2562" width="12.6640625" style="3" bestFit="1" customWidth="1"/>
    <col min="2563" max="2563" width="10.44140625" style="3" bestFit="1" customWidth="1"/>
    <col min="2564" max="2564" width="9.5546875" style="3" bestFit="1" customWidth="1"/>
    <col min="2565" max="2565" width="11.6640625" style="3" bestFit="1" customWidth="1"/>
    <col min="2566" max="2566" width="10.33203125" style="3" bestFit="1" customWidth="1"/>
    <col min="2567" max="2568" width="9.5546875" style="3" bestFit="1" customWidth="1"/>
    <col min="2569" max="2569" width="11.6640625" style="3" bestFit="1" customWidth="1"/>
    <col min="2570" max="2571" width="10.109375" style="3" bestFit="1" customWidth="1"/>
    <col min="2572" max="2572" width="11.6640625" style="3" bestFit="1" customWidth="1"/>
    <col min="2573" max="2573" width="9.33203125" style="3" bestFit="1" customWidth="1"/>
    <col min="2574" max="2574" width="12.6640625" style="3" bestFit="1" customWidth="1"/>
    <col min="2575" max="2575" width="11.6640625" style="3" bestFit="1" customWidth="1"/>
    <col min="2576" max="2576" width="13.88671875" style="3" bestFit="1" customWidth="1"/>
    <col min="2577" max="2810" width="9.109375" style="3"/>
    <col min="2811" max="2811" width="12.6640625" style="3" customWidth="1"/>
    <col min="2812" max="2812" width="7.6640625" style="3" customWidth="1"/>
    <col min="2813" max="2813" width="15.6640625" style="3" bestFit="1" customWidth="1"/>
    <col min="2814" max="2814" width="62.5546875" style="3" bestFit="1" customWidth="1"/>
    <col min="2815" max="2815" width="13.88671875" style="3" bestFit="1" customWidth="1"/>
    <col min="2816" max="2816" width="12.6640625" style="3" bestFit="1" customWidth="1"/>
    <col min="2817" max="2817" width="11.6640625" style="3" bestFit="1" customWidth="1"/>
    <col min="2818" max="2818" width="12.6640625" style="3" bestFit="1" customWidth="1"/>
    <col min="2819" max="2819" width="10.44140625" style="3" bestFit="1" customWidth="1"/>
    <col min="2820" max="2820" width="9.5546875" style="3" bestFit="1" customWidth="1"/>
    <col min="2821" max="2821" width="11.6640625" style="3" bestFit="1" customWidth="1"/>
    <col min="2822" max="2822" width="10.33203125" style="3" bestFit="1" customWidth="1"/>
    <col min="2823" max="2824" width="9.5546875" style="3" bestFit="1" customWidth="1"/>
    <col min="2825" max="2825" width="11.6640625" style="3" bestFit="1" customWidth="1"/>
    <col min="2826" max="2827" width="10.109375" style="3" bestFit="1" customWidth="1"/>
    <col min="2828" max="2828" width="11.6640625" style="3" bestFit="1" customWidth="1"/>
    <col min="2829" max="2829" width="9.33203125" style="3" bestFit="1" customWidth="1"/>
    <col min="2830" max="2830" width="12.6640625" style="3" bestFit="1" customWidth="1"/>
    <col min="2831" max="2831" width="11.6640625" style="3" bestFit="1" customWidth="1"/>
    <col min="2832" max="2832" width="13.88671875" style="3" bestFit="1" customWidth="1"/>
    <col min="2833" max="3066" width="9.109375" style="3"/>
    <col min="3067" max="3067" width="12.6640625" style="3" customWidth="1"/>
    <col min="3068" max="3068" width="7.6640625" style="3" customWidth="1"/>
    <col min="3069" max="3069" width="15.6640625" style="3" bestFit="1" customWidth="1"/>
    <col min="3070" max="3070" width="62.5546875" style="3" bestFit="1" customWidth="1"/>
    <col min="3071" max="3071" width="13.88671875" style="3" bestFit="1" customWidth="1"/>
    <col min="3072" max="3072" width="12.6640625" style="3" bestFit="1" customWidth="1"/>
    <col min="3073" max="3073" width="11.6640625" style="3" bestFit="1" customWidth="1"/>
    <col min="3074" max="3074" width="12.6640625" style="3" bestFit="1" customWidth="1"/>
    <col min="3075" max="3075" width="10.44140625" style="3" bestFit="1" customWidth="1"/>
    <col min="3076" max="3076" width="9.5546875" style="3" bestFit="1" customWidth="1"/>
    <col min="3077" max="3077" width="11.6640625" style="3" bestFit="1" customWidth="1"/>
    <col min="3078" max="3078" width="10.33203125" style="3" bestFit="1" customWidth="1"/>
    <col min="3079" max="3080" width="9.5546875" style="3" bestFit="1" customWidth="1"/>
    <col min="3081" max="3081" width="11.6640625" style="3" bestFit="1" customWidth="1"/>
    <col min="3082" max="3083" width="10.109375" style="3" bestFit="1" customWidth="1"/>
    <col min="3084" max="3084" width="11.6640625" style="3" bestFit="1" customWidth="1"/>
    <col min="3085" max="3085" width="9.33203125" style="3" bestFit="1" customWidth="1"/>
    <col min="3086" max="3086" width="12.6640625" style="3" bestFit="1" customWidth="1"/>
    <col min="3087" max="3087" width="11.6640625" style="3" bestFit="1" customWidth="1"/>
    <col min="3088" max="3088" width="13.88671875" style="3" bestFit="1" customWidth="1"/>
    <col min="3089" max="3322" width="9.109375" style="3"/>
    <col min="3323" max="3323" width="12.6640625" style="3" customWidth="1"/>
    <col min="3324" max="3324" width="7.6640625" style="3" customWidth="1"/>
    <col min="3325" max="3325" width="15.6640625" style="3" bestFit="1" customWidth="1"/>
    <col min="3326" max="3326" width="62.5546875" style="3" bestFit="1" customWidth="1"/>
    <col min="3327" max="3327" width="13.88671875" style="3" bestFit="1" customWidth="1"/>
    <col min="3328" max="3328" width="12.6640625" style="3" bestFit="1" customWidth="1"/>
    <col min="3329" max="3329" width="11.6640625" style="3" bestFit="1" customWidth="1"/>
    <col min="3330" max="3330" width="12.6640625" style="3" bestFit="1" customWidth="1"/>
    <col min="3331" max="3331" width="10.44140625" style="3" bestFit="1" customWidth="1"/>
    <col min="3332" max="3332" width="9.5546875" style="3" bestFit="1" customWidth="1"/>
    <col min="3333" max="3333" width="11.6640625" style="3" bestFit="1" customWidth="1"/>
    <col min="3334" max="3334" width="10.33203125" style="3" bestFit="1" customWidth="1"/>
    <col min="3335" max="3336" width="9.5546875" style="3" bestFit="1" customWidth="1"/>
    <col min="3337" max="3337" width="11.6640625" style="3" bestFit="1" customWidth="1"/>
    <col min="3338" max="3339" width="10.109375" style="3" bestFit="1" customWidth="1"/>
    <col min="3340" max="3340" width="11.6640625" style="3" bestFit="1" customWidth="1"/>
    <col min="3341" max="3341" width="9.33203125" style="3" bestFit="1" customWidth="1"/>
    <col min="3342" max="3342" width="12.6640625" style="3" bestFit="1" customWidth="1"/>
    <col min="3343" max="3343" width="11.6640625" style="3" bestFit="1" customWidth="1"/>
    <col min="3344" max="3344" width="13.88671875" style="3" bestFit="1" customWidth="1"/>
    <col min="3345" max="3578" width="9.109375" style="3"/>
    <col min="3579" max="3579" width="12.6640625" style="3" customWidth="1"/>
    <col min="3580" max="3580" width="7.6640625" style="3" customWidth="1"/>
    <col min="3581" max="3581" width="15.6640625" style="3" bestFit="1" customWidth="1"/>
    <col min="3582" max="3582" width="62.5546875" style="3" bestFit="1" customWidth="1"/>
    <col min="3583" max="3583" width="13.88671875" style="3" bestFit="1" customWidth="1"/>
    <col min="3584" max="3584" width="12.6640625" style="3" bestFit="1" customWidth="1"/>
    <col min="3585" max="3585" width="11.6640625" style="3" bestFit="1" customWidth="1"/>
    <col min="3586" max="3586" width="12.6640625" style="3" bestFit="1" customWidth="1"/>
    <col min="3587" max="3587" width="10.44140625" style="3" bestFit="1" customWidth="1"/>
    <col min="3588" max="3588" width="9.5546875" style="3" bestFit="1" customWidth="1"/>
    <col min="3589" max="3589" width="11.6640625" style="3" bestFit="1" customWidth="1"/>
    <col min="3590" max="3590" width="10.33203125" style="3" bestFit="1" customWidth="1"/>
    <col min="3591" max="3592" width="9.5546875" style="3" bestFit="1" customWidth="1"/>
    <col min="3593" max="3593" width="11.6640625" style="3" bestFit="1" customWidth="1"/>
    <col min="3594" max="3595" width="10.109375" style="3" bestFit="1" customWidth="1"/>
    <col min="3596" max="3596" width="11.6640625" style="3" bestFit="1" customWidth="1"/>
    <col min="3597" max="3597" width="9.33203125" style="3" bestFit="1" customWidth="1"/>
    <col min="3598" max="3598" width="12.6640625" style="3" bestFit="1" customWidth="1"/>
    <col min="3599" max="3599" width="11.6640625" style="3" bestFit="1" customWidth="1"/>
    <col min="3600" max="3600" width="13.88671875" style="3" bestFit="1" customWidth="1"/>
    <col min="3601" max="3834" width="9.109375" style="3"/>
    <col min="3835" max="3835" width="12.6640625" style="3" customWidth="1"/>
    <col min="3836" max="3836" width="7.6640625" style="3" customWidth="1"/>
    <col min="3837" max="3837" width="15.6640625" style="3" bestFit="1" customWidth="1"/>
    <col min="3838" max="3838" width="62.5546875" style="3" bestFit="1" customWidth="1"/>
    <col min="3839" max="3839" width="13.88671875" style="3" bestFit="1" customWidth="1"/>
    <col min="3840" max="3840" width="12.6640625" style="3" bestFit="1" customWidth="1"/>
    <col min="3841" max="3841" width="11.6640625" style="3" bestFit="1" customWidth="1"/>
    <col min="3842" max="3842" width="12.6640625" style="3" bestFit="1" customWidth="1"/>
    <col min="3843" max="3843" width="10.44140625" style="3" bestFit="1" customWidth="1"/>
    <col min="3844" max="3844" width="9.5546875" style="3" bestFit="1" customWidth="1"/>
    <col min="3845" max="3845" width="11.6640625" style="3" bestFit="1" customWidth="1"/>
    <col min="3846" max="3846" width="10.33203125" style="3" bestFit="1" customWidth="1"/>
    <col min="3847" max="3848" width="9.5546875" style="3" bestFit="1" customWidth="1"/>
    <col min="3849" max="3849" width="11.6640625" style="3" bestFit="1" customWidth="1"/>
    <col min="3850" max="3851" width="10.109375" style="3" bestFit="1" customWidth="1"/>
    <col min="3852" max="3852" width="11.6640625" style="3" bestFit="1" customWidth="1"/>
    <col min="3853" max="3853" width="9.33203125" style="3" bestFit="1" customWidth="1"/>
    <col min="3854" max="3854" width="12.6640625" style="3" bestFit="1" customWidth="1"/>
    <col min="3855" max="3855" width="11.6640625" style="3" bestFit="1" customWidth="1"/>
    <col min="3856" max="3856" width="13.88671875" style="3" bestFit="1" customWidth="1"/>
    <col min="3857" max="4090" width="9.109375" style="3"/>
    <col min="4091" max="4091" width="12.6640625" style="3" customWidth="1"/>
    <col min="4092" max="4092" width="7.6640625" style="3" customWidth="1"/>
    <col min="4093" max="4093" width="15.6640625" style="3" bestFit="1" customWidth="1"/>
    <col min="4094" max="4094" width="62.5546875" style="3" bestFit="1" customWidth="1"/>
    <col min="4095" max="4095" width="13.88671875" style="3" bestFit="1" customWidth="1"/>
    <col min="4096" max="4096" width="12.6640625" style="3" bestFit="1" customWidth="1"/>
    <col min="4097" max="4097" width="11.6640625" style="3" bestFit="1" customWidth="1"/>
    <col min="4098" max="4098" width="12.6640625" style="3" bestFit="1" customWidth="1"/>
    <col min="4099" max="4099" width="10.44140625" style="3" bestFit="1" customWidth="1"/>
    <col min="4100" max="4100" width="9.5546875" style="3" bestFit="1" customWidth="1"/>
    <col min="4101" max="4101" width="11.6640625" style="3" bestFit="1" customWidth="1"/>
    <col min="4102" max="4102" width="10.33203125" style="3" bestFit="1" customWidth="1"/>
    <col min="4103" max="4104" width="9.5546875" style="3" bestFit="1" customWidth="1"/>
    <col min="4105" max="4105" width="11.6640625" style="3" bestFit="1" customWidth="1"/>
    <col min="4106" max="4107" width="10.109375" style="3" bestFit="1" customWidth="1"/>
    <col min="4108" max="4108" width="11.6640625" style="3" bestFit="1" customWidth="1"/>
    <col min="4109" max="4109" width="9.33203125" style="3" bestFit="1" customWidth="1"/>
    <col min="4110" max="4110" width="12.6640625" style="3" bestFit="1" customWidth="1"/>
    <col min="4111" max="4111" width="11.6640625" style="3" bestFit="1" customWidth="1"/>
    <col min="4112" max="4112" width="13.88671875" style="3" bestFit="1" customWidth="1"/>
    <col min="4113" max="4346" width="9.109375" style="3"/>
    <col min="4347" max="4347" width="12.6640625" style="3" customWidth="1"/>
    <col min="4348" max="4348" width="7.6640625" style="3" customWidth="1"/>
    <col min="4349" max="4349" width="15.6640625" style="3" bestFit="1" customWidth="1"/>
    <col min="4350" max="4350" width="62.5546875" style="3" bestFit="1" customWidth="1"/>
    <col min="4351" max="4351" width="13.88671875" style="3" bestFit="1" customWidth="1"/>
    <col min="4352" max="4352" width="12.6640625" style="3" bestFit="1" customWidth="1"/>
    <col min="4353" max="4353" width="11.6640625" style="3" bestFit="1" customWidth="1"/>
    <col min="4354" max="4354" width="12.6640625" style="3" bestFit="1" customWidth="1"/>
    <col min="4355" max="4355" width="10.44140625" style="3" bestFit="1" customWidth="1"/>
    <col min="4356" max="4356" width="9.5546875" style="3" bestFit="1" customWidth="1"/>
    <col min="4357" max="4357" width="11.6640625" style="3" bestFit="1" customWidth="1"/>
    <col min="4358" max="4358" width="10.33203125" style="3" bestFit="1" customWidth="1"/>
    <col min="4359" max="4360" width="9.5546875" style="3" bestFit="1" customWidth="1"/>
    <col min="4361" max="4361" width="11.6640625" style="3" bestFit="1" customWidth="1"/>
    <col min="4362" max="4363" width="10.109375" style="3" bestFit="1" customWidth="1"/>
    <col min="4364" max="4364" width="11.6640625" style="3" bestFit="1" customWidth="1"/>
    <col min="4365" max="4365" width="9.33203125" style="3" bestFit="1" customWidth="1"/>
    <col min="4366" max="4366" width="12.6640625" style="3" bestFit="1" customWidth="1"/>
    <col min="4367" max="4367" width="11.6640625" style="3" bestFit="1" customWidth="1"/>
    <col min="4368" max="4368" width="13.88671875" style="3" bestFit="1" customWidth="1"/>
    <col min="4369" max="4602" width="9.109375" style="3"/>
    <col min="4603" max="4603" width="12.6640625" style="3" customWidth="1"/>
    <col min="4604" max="4604" width="7.6640625" style="3" customWidth="1"/>
    <col min="4605" max="4605" width="15.6640625" style="3" bestFit="1" customWidth="1"/>
    <col min="4606" max="4606" width="62.5546875" style="3" bestFit="1" customWidth="1"/>
    <col min="4607" max="4607" width="13.88671875" style="3" bestFit="1" customWidth="1"/>
    <col min="4608" max="4608" width="12.6640625" style="3" bestFit="1" customWidth="1"/>
    <col min="4609" max="4609" width="11.6640625" style="3" bestFit="1" customWidth="1"/>
    <col min="4610" max="4610" width="12.6640625" style="3" bestFit="1" customWidth="1"/>
    <col min="4611" max="4611" width="10.44140625" style="3" bestFit="1" customWidth="1"/>
    <col min="4612" max="4612" width="9.5546875" style="3" bestFit="1" customWidth="1"/>
    <col min="4613" max="4613" width="11.6640625" style="3" bestFit="1" customWidth="1"/>
    <col min="4614" max="4614" width="10.33203125" style="3" bestFit="1" customWidth="1"/>
    <col min="4615" max="4616" width="9.5546875" style="3" bestFit="1" customWidth="1"/>
    <col min="4617" max="4617" width="11.6640625" style="3" bestFit="1" customWidth="1"/>
    <col min="4618" max="4619" width="10.109375" style="3" bestFit="1" customWidth="1"/>
    <col min="4620" max="4620" width="11.6640625" style="3" bestFit="1" customWidth="1"/>
    <col min="4621" max="4621" width="9.33203125" style="3" bestFit="1" customWidth="1"/>
    <col min="4622" max="4622" width="12.6640625" style="3" bestFit="1" customWidth="1"/>
    <col min="4623" max="4623" width="11.6640625" style="3" bestFit="1" customWidth="1"/>
    <col min="4624" max="4624" width="13.88671875" style="3" bestFit="1" customWidth="1"/>
    <col min="4625" max="4858" width="9.109375" style="3"/>
    <col min="4859" max="4859" width="12.6640625" style="3" customWidth="1"/>
    <col min="4860" max="4860" width="7.6640625" style="3" customWidth="1"/>
    <col min="4861" max="4861" width="15.6640625" style="3" bestFit="1" customWidth="1"/>
    <col min="4862" max="4862" width="62.5546875" style="3" bestFit="1" customWidth="1"/>
    <col min="4863" max="4863" width="13.88671875" style="3" bestFit="1" customWidth="1"/>
    <col min="4864" max="4864" width="12.6640625" style="3" bestFit="1" customWidth="1"/>
    <col min="4865" max="4865" width="11.6640625" style="3" bestFit="1" customWidth="1"/>
    <col min="4866" max="4866" width="12.6640625" style="3" bestFit="1" customWidth="1"/>
    <col min="4867" max="4867" width="10.44140625" style="3" bestFit="1" customWidth="1"/>
    <col min="4868" max="4868" width="9.5546875" style="3" bestFit="1" customWidth="1"/>
    <col min="4869" max="4869" width="11.6640625" style="3" bestFit="1" customWidth="1"/>
    <col min="4870" max="4870" width="10.33203125" style="3" bestFit="1" customWidth="1"/>
    <col min="4871" max="4872" width="9.5546875" style="3" bestFit="1" customWidth="1"/>
    <col min="4873" max="4873" width="11.6640625" style="3" bestFit="1" customWidth="1"/>
    <col min="4874" max="4875" width="10.109375" style="3" bestFit="1" customWidth="1"/>
    <col min="4876" max="4876" width="11.6640625" style="3" bestFit="1" customWidth="1"/>
    <col min="4877" max="4877" width="9.33203125" style="3" bestFit="1" customWidth="1"/>
    <col min="4878" max="4878" width="12.6640625" style="3" bestFit="1" customWidth="1"/>
    <col min="4879" max="4879" width="11.6640625" style="3" bestFit="1" customWidth="1"/>
    <col min="4880" max="4880" width="13.88671875" style="3" bestFit="1" customWidth="1"/>
    <col min="4881" max="5114" width="9.109375" style="3"/>
    <col min="5115" max="5115" width="12.6640625" style="3" customWidth="1"/>
    <col min="5116" max="5116" width="7.6640625" style="3" customWidth="1"/>
    <col min="5117" max="5117" width="15.6640625" style="3" bestFit="1" customWidth="1"/>
    <col min="5118" max="5118" width="62.5546875" style="3" bestFit="1" customWidth="1"/>
    <col min="5119" max="5119" width="13.88671875" style="3" bestFit="1" customWidth="1"/>
    <col min="5120" max="5120" width="12.6640625" style="3" bestFit="1" customWidth="1"/>
    <col min="5121" max="5121" width="11.6640625" style="3" bestFit="1" customWidth="1"/>
    <col min="5122" max="5122" width="12.6640625" style="3" bestFit="1" customWidth="1"/>
    <col min="5123" max="5123" width="10.44140625" style="3" bestFit="1" customWidth="1"/>
    <col min="5124" max="5124" width="9.5546875" style="3" bestFit="1" customWidth="1"/>
    <col min="5125" max="5125" width="11.6640625" style="3" bestFit="1" customWidth="1"/>
    <col min="5126" max="5126" width="10.33203125" style="3" bestFit="1" customWidth="1"/>
    <col min="5127" max="5128" width="9.5546875" style="3" bestFit="1" customWidth="1"/>
    <col min="5129" max="5129" width="11.6640625" style="3" bestFit="1" customWidth="1"/>
    <col min="5130" max="5131" width="10.109375" style="3" bestFit="1" customWidth="1"/>
    <col min="5132" max="5132" width="11.6640625" style="3" bestFit="1" customWidth="1"/>
    <col min="5133" max="5133" width="9.33203125" style="3" bestFit="1" customWidth="1"/>
    <col min="5134" max="5134" width="12.6640625" style="3" bestFit="1" customWidth="1"/>
    <col min="5135" max="5135" width="11.6640625" style="3" bestFit="1" customWidth="1"/>
    <col min="5136" max="5136" width="13.88671875" style="3" bestFit="1" customWidth="1"/>
    <col min="5137" max="5370" width="9.109375" style="3"/>
    <col min="5371" max="5371" width="12.6640625" style="3" customWidth="1"/>
    <col min="5372" max="5372" width="7.6640625" style="3" customWidth="1"/>
    <col min="5373" max="5373" width="15.6640625" style="3" bestFit="1" customWidth="1"/>
    <col min="5374" max="5374" width="62.5546875" style="3" bestFit="1" customWidth="1"/>
    <col min="5375" max="5375" width="13.88671875" style="3" bestFit="1" customWidth="1"/>
    <col min="5376" max="5376" width="12.6640625" style="3" bestFit="1" customWidth="1"/>
    <col min="5377" max="5377" width="11.6640625" style="3" bestFit="1" customWidth="1"/>
    <col min="5378" max="5378" width="12.6640625" style="3" bestFit="1" customWidth="1"/>
    <col min="5379" max="5379" width="10.44140625" style="3" bestFit="1" customWidth="1"/>
    <col min="5380" max="5380" width="9.5546875" style="3" bestFit="1" customWidth="1"/>
    <col min="5381" max="5381" width="11.6640625" style="3" bestFit="1" customWidth="1"/>
    <col min="5382" max="5382" width="10.33203125" style="3" bestFit="1" customWidth="1"/>
    <col min="5383" max="5384" width="9.5546875" style="3" bestFit="1" customWidth="1"/>
    <col min="5385" max="5385" width="11.6640625" style="3" bestFit="1" customWidth="1"/>
    <col min="5386" max="5387" width="10.109375" style="3" bestFit="1" customWidth="1"/>
    <col min="5388" max="5388" width="11.6640625" style="3" bestFit="1" customWidth="1"/>
    <col min="5389" max="5389" width="9.33203125" style="3" bestFit="1" customWidth="1"/>
    <col min="5390" max="5390" width="12.6640625" style="3" bestFit="1" customWidth="1"/>
    <col min="5391" max="5391" width="11.6640625" style="3" bestFit="1" customWidth="1"/>
    <col min="5392" max="5392" width="13.88671875" style="3" bestFit="1" customWidth="1"/>
    <col min="5393" max="5626" width="9.109375" style="3"/>
    <col min="5627" max="5627" width="12.6640625" style="3" customWidth="1"/>
    <col min="5628" max="5628" width="7.6640625" style="3" customWidth="1"/>
    <col min="5629" max="5629" width="15.6640625" style="3" bestFit="1" customWidth="1"/>
    <col min="5630" max="5630" width="62.5546875" style="3" bestFit="1" customWidth="1"/>
    <col min="5631" max="5631" width="13.88671875" style="3" bestFit="1" customWidth="1"/>
    <col min="5632" max="5632" width="12.6640625" style="3" bestFit="1" customWidth="1"/>
    <col min="5633" max="5633" width="11.6640625" style="3" bestFit="1" customWidth="1"/>
    <col min="5634" max="5634" width="12.6640625" style="3" bestFit="1" customWidth="1"/>
    <col min="5635" max="5635" width="10.44140625" style="3" bestFit="1" customWidth="1"/>
    <col min="5636" max="5636" width="9.5546875" style="3" bestFit="1" customWidth="1"/>
    <col min="5637" max="5637" width="11.6640625" style="3" bestFit="1" customWidth="1"/>
    <col min="5638" max="5638" width="10.33203125" style="3" bestFit="1" customWidth="1"/>
    <col min="5639" max="5640" width="9.5546875" style="3" bestFit="1" customWidth="1"/>
    <col min="5641" max="5641" width="11.6640625" style="3" bestFit="1" customWidth="1"/>
    <col min="5642" max="5643" width="10.109375" style="3" bestFit="1" customWidth="1"/>
    <col min="5644" max="5644" width="11.6640625" style="3" bestFit="1" customWidth="1"/>
    <col min="5645" max="5645" width="9.33203125" style="3" bestFit="1" customWidth="1"/>
    <col min="5646" max="5646" width="12.6640625" style="3" bestFit="1" customWidth="1"/>
    <col min="5647" max="5647" width="11.6640625" style="3" bestFit="1" customWidth="1"/>
    <col min="5648" max="5648" width="13.88671875" style="3" bestFit="1" customWidth="1"/>
    <col min="5649" max="5882" width="9.109375" style="3"/>
    <col min="5883" max="5883" width="12.6640625" style="3" customWidth="1"/>
    <col min="5884" max="5884" width="7.6640625" style="3" customWidth="1"/>
    <col min="5885" max="5885" width="15.6640625" style="3" bestFit="1" customWidth="1"/>
    <col min="5886" max="5886" width="62.5546875" style="3" bestFit="1" customWidth="1"/>
    <col min="5887" max="5887" width="13.88671875" style="3" bestFit="1" customWidth="1"/>
    <col min="5888" max="5888" width="12.6640625" style="3" bestFit="1" customWidth="1"/>
    <col min="5889" max="5889" width="11.6640625" style="3" bestFit="1" customWidth="1"/>
    <col min="5890" max="5890" width="12.6640625" style="3" bestFit="1" customWidth="1"/>
    <col min="5891" max="5891" width="10.44140625" style="3" bestFit="1" customWidth="1"/>
    <col min="5892" max="5892" width="9.5546875" style="3" bestFit="1" customWidth="1"/>
    <col min="5893" max="5893" width="11.6640625" style="3" bestFit="1" customWidth="1"/>
    <col min="5894" max="5894" width="10.33203125" style="3" bestFit="1" customWidth="1"/>
    <col min="5895" max="5896" width="9.5546875" style="3" bestFit="1" customWidth="1"/>
    <col min="5897" max="5897" width="11.6640625" style="3" bestFit="1" customWidth="1"/>
    <col min="5898" max="5899" width="10.109375" style="3" bestFit="1" customWidth="1"/>
    <col min="5900" max="5900" width="11.6640625" style="3" bestFit="1" customWidth="1"/>
    <col min="5901" max="5901" width="9.33203125" style="3" bestFit="1" customWidth="1"/>
    <col min="5902" max="5902" width="12.6640625" style="3" bestFit="1" customWidth="1"/>
    <col min="5903" max="5903" width="11.6640625" style="3" bestFit="1" customWidth="1"/>
    <col min="5904" max="5904" width="13.88671875" style="3" bestFit="1" customWidth="1"/>
    <col min="5905" max="6138" width="9.109375" style="3"/>
    <col min="6139" max="6139" width="12.6640625" style="3" customWidth="1"/>
    <col min="6140" max="6140" width="7.6640625" style="3" customWidth="1"/>
    <col min="6141" max="6141" width="15.6640625" style="3" bestFit="1" customWidth="1"/>
    <col min="6142" max="6142" width="62.5546875" style="3" bestFit="1" customWidth="1"/>
    <col min="6143" max="6143" width="13.88671875" style="3" bestFit="1" customWidth="1"/>
    <col min="6144" max="6144" width="12.6640625" style="3" bestFit="1" customWidth="1"/>
    <col min="6145" max="6145" width="11.6640625" style="3" bestFit="1" customWidth="1"/>
    <col min="6146" max="6146" width="12.6640625" style="3" bestFit="1" customWidth="1"/>
    <col min="6147" max="6147" width="10.44140625" style="3" bestFit="1" customWidth="1"/>
    <col min="6148" max="6148" width="9.5546875" style="3" bestFit="1" customWidth="1"/>
    <col min="6149" max="6149" width="11.6640625" style="3" bestFit="1" customWidth="1"/>
    <col min="6150" max="6150" width="10.33203125" style="3" bestFit="1" customWidth="1"/>
    <col min="6151" max="6152" width="9.5546875" style="3" bestFit="1" customWidth="1"/>
    <col min="6153" max="6153" width="11.6640625" style="3" bestFit="1" customWidth="1"/>
    <col min="6154" max="6155" width="10.109375" style="3" bestFit="1" customWidth="1"/>
    <col min="6156" max="6156" width="11.6640625" style="3" bestFit="1" customWidth="1"/>
    <col min="6157" max="6157" width="9.33203125" style="3" bestFit="1" customWidth="1"/>
    <col min="6158" max="6158" width="12.6640625" style="3" bestFit="1" customWidth="1"/>
    <col min="6159" max="6159" width="11.6640625" style="3" bestFit="1" customWidth="1"/>
    <col min="6160" max="6160" width="13.88671875" style="3" bestFit="1" customWidth="1"/>
    <col min="6161" max="6394" width="9.109375" style="3"/>
    <col min="6395" max="6395" width="12.6640625" style="3" customWidth="1"/>
    <col min="6396" max="6396" width="7.6640625" style="3" customWidth="1"/>
    <col min="6397" max="6397" width="15.6640625" style="3" bestFit="1" customWidth="1"/>
    <col min="6398" max="6398" width="62.5546875" style="3" bestFit="1" customWidth="1"/>
    <col min="6399" max="6399" width="13.88671875" style="3" bestFit="1" customWidth="1"/>
    <col min="6400" max="6400" width="12.6640625" style="3" bestFit="1" customWidth="1"/>
    <col min="6401" max="6401" width="11.6640625" style="3" bestFit="1" customWidth="1"/>
    <col min="6402" max="6402" width="12.6640625" style="3" bestFit="1" customWidth="1"/>
    <col min="6403" max="6403" width="10.44140625" style="3" bestFit="1" customWidth="1"/>
    <col min="6404" max="6404" width="9.5546875" style="3" bestFit="1" customWidth="1"/>
    <col min="6405" max="6405" width="11.6640625" style="3" bestFit="1" customWidth="1"/>
    <col min="6406" max="6406" width="10.33203125" style="3" bestFit="1" customWidth="1"/>
    <col min="6407" max="6408" width="9.5546875" style="3" bestFit="1" customWidth="1"/>
    <col min="6409" max="6409" width="11.6640625" style="3" bestFit="1" customWidth="1"/>
    <col min="6410" max="6411" width="10.109375" style="3" bestFit="1" customWidth="1"/>
    <col min="6412" max="6412" width="11.6640625" style="3" bestFit="1" customWidth="1"/>
    <col min="6413" max="6413" width="9.33203125" style="3" bestFit="1" customWidth="1"/>
    <col min="6414" max="6414" width="12.6640625" style="3" bestFit="1" customWidth="1"/>
    <col min="6415" max="6415" width="11.6640625" style="3" bestFit="1" customWidth="1"/>
    <col min="6416" max="6416" width="13.88671875" style="3" bestFit="1" customWidth="1"/>
    <col min="6417" max="6650" width="9.109375" style="3"/>
    <col min="6651" max="6651" width="12.6640625" style="3" customWidth="1"/>
    <col min="6652" max="6652" width="7.6640625" style="3" customWidth="1"/>
    <col min="6653" max="6653" width="15.6640625" style="3" bestFit="1" customWidth="1"/>
    <col min="6654" max="6654" width="62.5546875" style="3" bestFit="1" customWidth="1"/>
    <col min="6655" max="6655" width="13.88671875" style="3" bestFit="1" customWidth="1"/>
    <col min="6656" max="6656" width="12.6640625" style="3" bestFit="1" customWidth="1"/>
    <col min="6657" max="6657" width="11.6640625" style="3" bestFit="1" customWidth="1"/>
    <col min="6658" max="6658" width="12.6640625" style="3" bestFit="1" customWidth="1"/>
    <col min="6659" max="6659" width="10.44140625" style="3" bestFit="1" customWidth="1"/>
    <col min="6660" max="6660" width="9.5546875" style="3" bestFit="1" customWidth="1"/>
    <col min="6661" max="6661" width="11.6640625" style="3" bestFit="1" customWidth="1"/>
    <col min="6662" max="6662" width="10.33203125" style="3" bestFit="1" customWidth="1"/>
    <col min="6663" max="6664" width="9.5546875" style="3" bestFit="1" customWidth="1"/>
    <col min="6665" max="6665" width="11.6640625" style="3" bestFit="1" customWidth="1"/>
    <col min="6666" max="6667" width="10.109375" style="3" bestFit="1" customWidth="1"/>
    <col min="6668" max="6668" width="11.6640625" style="3" bestFit="1" customWidth="1"/>
    <col min="6669" max="6669" width="9.33203125" style="3" bestFit="1" customWidth="1"/>
    <col min="6670" max="6670" width="12.6640625" style="3" bestFit="1" customWidth="1"/>
    <col min="6671" max="6671" width="11.6640625" style="3" bestFit="1" customWidth="1"/>
    <col min="6672" max="6672" width="13.88671875" style="3" bestFit="1" customWidth="1"/>
    <col min="6673" max="6906" width="9.109375" style="3"/>
    <col min="6907" max="6907" width="12.6640625" style="3" customWidth="1"/>
    <col min="6908" max="6908" width="7.6640625" style="3" customWidth="1"/>
    <col min="6909" max="6909" width="15.6640625" style="3" bestFit="1" customWidth="1"/>
    <col min="6910" max="6910" width="62.5546875" style="3" bestFit="1" customWidth="1"/>
    <col min="6911" max="6911" width="13.88671875" style="3" bestFit="1" customWidth="1"/>
    <col min="6912" max="6912" width="12.6640625" style="3" bestFit="1" customWidth="1"/>
    <col min="6913" max="6913" width="11.6640625" style="3" bestFit="1" customWidth="1"/>
    <col min="6914" max="6914" width="12.6640625" style="3" bestFit="1" customWidth="1"/>
    <col min="6915" max="6915" width="10.44140625" style="3" bestFit="1" customWidth="1"/>
    <col min="6916" max="6916" width="9.5546875" style="3" bestFit="1" customWidth="1"/>
    <col min="6917" max="6917" width="11.6640625" style="3" bestFit="1" customWidth="1"/>
    <col min="6918" max="6918" width="10.33203125" style="3" bestFit="1" customWidth="1"/>
    <col min="6919" max="6920" width="9.5546875" style="3" bestFit="1" customWidth="1"/>
    <col min="6921" max="6921" width="11.6640625" style="3" bestFit="1" customWidth="1"/>
    <col min="6922" max="6923" width="10.109375" style="3" bestFit="1" customWidth="1"/>
    <col min="6924" max="6924" width="11.6640625" style="3" bestFit="1" customWidth="1"/>
    <col min="6925" max="6925" width="9.33203125" style="3" bestFit="1" customWidth="1"/>
    <col min="6926" max="6926" width="12.6640625" style="3" bestFit="1" customWidth="1"/>
    <col min="6927" max="6927" width="11.6640625" style="3" bestFit="1" customWidth="1"/>
    <col min="6928" max="6928" width="13.88671875" style="3" bestFit="1" customWidth="1"/>
    <col min="6929" max="7162" width="9.109375" style="3"/>
    <col min="7163" max="7163" width="12.6640625" style="3" customWidth="1"/>
    <col min="7164" max="7164" width="7.6640625" style="3" customWidth="1"/>
    <col min="7165" max="7165" width="15.6640625" style="3" bestFit="1" customWidth="1"/>
    <col min="7166" max="7166" width="62.5546875" style="3" bestFit="1" customWidth="1"/>
    <col min="7167" max="7167" width="13.88671875" style="3" bestFit="1" customWidth="1"/>
    <col min="7168" max="7168" width="12.6640625" style="3" bestFit="1" customWidth="1"/>
    <col min="7169" max="7169" width="11.6640625" style="3" bestFit="1" customWidth="1"/>
    <col min="7170" max="7170" width="12.6640625" style="3" bestFit="1" customWidth="1"/>
    <col min="7171" max="7171" width="10.44140625" style="3" bestFit="1" customWidth="1"/>
    <col min="7172" max="7172" width="9.5546875" style="3" bestFit="1" customWidth="1"/>
    <col min="7173" max="7173" width="11.6640625" style="3" bestFit="1" customWidth="1"/>
    <col min="7174" max="7174" width="10.33203125" style="3" bestFit="1" customWidth="1"/>
    <col min="7175" max="7176" width="9.5546875" style="3" bestFit="1" customWidth="1"/>
    <col min="7177" max="7177" width="11.6640625" style="3" bestFit="1" customWidth="1"/>
    <col min="7178" max="7179" width="10.109375" style="3" bestFit="1" customWidth="1"/>
    <col min="7180" max="7180" width="11.6640625" style="3" bestFit="1" customWidth="1"/>
    <col min="7181" max="7181" width="9.33203125" style="3" bestFit="1" customWidth="1"/>
    <col min="7182" max="7182" width="12.6640625" style="3" bestFit="1" customWidth="1"/>
    <col min="7183" max="7183" width="11.6640625" style="3" bestFit="1" customWidth="1"/>
    <col min="7184" max="7184" width="13.88671875" style="3" bestFit="1" customWidth="1"/>
    <col min="7185" max="7418" width="9.109375" style="3"/>
    <col min="7419" max="7419" width="12.6640625" style="3" customWidth="1"/>
    <col min="7420" max="7420" width="7.6640625" style="3" customWidth="1"/>
    <col min="7421" max="7421" width="15.6640625" style="3" bestFit="1" customWidth="1"/>
    <col min="7422" max="7422" width="62.5546875" style="3" bestFit="1" customWidth="1"/>
    <col min="7423" max="7423" width="13.88671875" style="3" bestFit="1" customWidth="1"/>
    <col min="7424" max="7424" width="12.6640625" style="3" bestFit="1" customWidth="1"/>
    <col min="7425" max="7425" width="11.6640625" style="3" bestFit="1" customWidth="1"/>
    <col min="7426" max="7426" width="12.6640625" style="3" bestFit="1" customWidth="1"/>
    <col min="7427" max="7427" width="10.44140625" style="3" bestFit="1" customWidth="1"/>
    <col min="7428" max="7428" width="9.5546875" style="3" bestFit="1" customWidth="1"/>
    <col min="7429" max="7429" width="11.6640625" style="3" bestFit="1" customWidth="1"/>
    <col min="7430" max="7430" width="10.33203125" style="3" bestFit="1" customWidth="1"/>
    <col min="7431" max="7432" width="9.5546875" style="3" bestFit="1" customWidth="1"/>
    <col min="7433" max="7433" width="11.6640625" style="3" bestFit="1" customWidth="1"/>
    <col min="7434" max="7435" width="10.109375" style="3" bestFit="1" customWidth="1"/>
    <col min="7436" max="7436" width="11.6640625" style="3" bestFit="1" customWidth="1"/>
    <col min="7437" max="7437" width="9.33203125" style="3" bestFit="1" customWidth="1"/>
    <col min="7438" max="7438" width="12.6640625" style="3" bestFit="1" customWidth="1"/>
    <col min="7439" max="7439" width="11.6640625" style="3" bestFit="1" customWidth="1"/>
    <col min="7440" max="7440" width="13.88671875" style="3" bestFit="1" customWidth="1"/>
    <col min="7441" max="7674" width="9.109375" style="3"/>
    <col min="7675" max="7675" width="12.6640625" style="3" customWidth="1"/>
    <col min="7676" max="7676" width="7.6640625" style="3" customWidth="1"/>
    <col min="7677" max="7677" width="15.6640625" style="3" bestFit="1" customWidth="1"/>
    <col min="7678" max="7678" width="62.5546875" style="3" bestFit="1" customWidth="1"/>
    <col min="7679" max="7679" width="13.88671875" style="3" bestFit="1" customWidth="1"/>
    <col min="7680" max="7680" width="12.6640625" style="3" bestFit="1" customWidth="1"/>
    <col min="7681" max="7681" width="11.6640625" style="3" bestFit="1" customWidth="1"/>
    <col min="7682" max="7682" width="12.6640625" style="3" bestFit="1" customWidth="1"/>
    <col min="7683" max="7683" width="10.44140625" style="3" bestFit="1" customWidth="1"/>
    <col min="7684" max="7684" width="9.5546875" style="3" bestFit="1" customWidth="1"/>
    <col min="7685" max="7685" width="11.6640625" style="3" bestFit="1" customWidth="1"/>
    <col min="7686" max="7686" width="10.33203125" style="3" bestFit="1" customWidth="1"/>
    <col min="7687" max="7688" width="9.5546875" style="3" bestFit="1" customWidth="1"/>
    <col min="7689" max="7689" width="11.6640625" style="3" bestFit="1" customWidth="1"/>
    <col min="7690" max="7691" width="10.109375" style="3" bestFit="1" customWidth="1"/>
    <col min="7692" max="7692" width="11.6640625" style="3" bestFit="1" customWidth="1"/>
    <col min="7693" max="7693" width="9.33203125" style="3" bestFit="1" customWidth="1"/>
    <col min="7694" max="7694" width="12.6640625" style="3" bestFit="1" customWidth="1"/>
    <col min="7695" max="7695" width="11.6640625" style="3" bestFit="1" customWidth="1"/>
    <col min="7696" max="7696" width="13.88671875" style="3" bestFit="1" customWidth="1"/>
    <col min="7697" max="7930" width="9.109375" style="3"/>
    <col min="7931" max="7931" width="12.6640625" style="3" customWidth="1"/>
    <col min="7932" max="7932" width="7.6640625" style="3" customWidth="1"/>
    <col min="7933" max="7933" width="15.6640625" style="3" bestFit="1" customWidth="1"/>
    <col min="7934" max="7934" width="62.5546875" style="3" bestFit="1" customWidth="1"/>
    <col min="7935" max="7935" width="13.88671875" style="3" bestFit="1" customWidth="1"/>
    <col min="7936" max="7936" width="12.6640625" style="3" bestFit="1" customWidth="1"/>
    <col min="7937" max="7937" width="11.6640625" style="3" bestFit="1" customWidth="1"/>
    <col min="7938" max="7938" width="12.6640625" style="3" bestFit="1" customWidth="1"/>
    <col min="7939" max="7939" width="10.44140625" style="3" bestFit="1" customWidth="1"/>
    <col min="7940" max="7940" width="9.5546875" style="3" bestFit="1" customWidth="1"/>
    <col min="7941" max="7941" width="11.6640625" style="3" bestFit="1" customWidth="1"/>
    <col min="7942" max="7942" width="10.33203125" style="3" bestFit="1" customWidth="1"/>
    <col min="7943" max="7944" width="9.5546875" style="3" bestFit="1" customWidth="1"/>
    <col min="7945" max="7945" width="11.6640625" style="3" bestFit="1" customWidth="1"/>
    <col min="7946" max="7947" width="10.109375" style="3" bestFit="1" customWidth="1"/>
    <col min="7948" max="7948" width="11.6640625" style="3" bestFit="1" customWidth="1"/>
    <col min="7949" max="7949" width="9.33203125" style="3" bestFit="1" customWidth="1"/>
    <col min="7950" max="7950" width="12.6640625" style="3" bestFit="1" customWidth="1"/>
    <col min="7951" max="7951" width="11.6640625" style="3" bestFit="1" customWidth="1"/>
    <col min="7952" max="7952" width="13.88671875" style="3" bestFit="1" customWidth="1"/>
    <col min="7953" max="8186" width="9.109375" style="3"/>
    <col min="8187" max="8187" width="12.6640625" style="3" customWidth="1"/>
    <col min="8188" max="8188" width="7.6640625" style="3" customWidth="1"/>
    <col min="8189" max="8189" width="15.6640625" style="3" bestFit="1" customWidth="1"/>
    <col min="8190" max="8190" width="62.5546875" style="3" bestFit="1" customWidth="1"/>
    <col min="8191" max="8191" width="13.88671875" style="3" bestFit="1" customWidth="1"/>
    <col min="8192" max="8192" width="12.6640625" style="3" bestFit="1" customWidth="1"/>
    <col min="8193" max="8193" width="11.6640625" style="3" bestFit="1" customWidth="1"/>
    <col min="8194" max="8194" width="12.6640625" style="3" bestFit="1" customWidth="1"/>
    <col min="8195" max="8195" width="10.44140625" style="3" bestFit="1" customWidth="1"/>
    <col min="8196" max="8196" width="9.5546875" style="3" bestFit="1" customWidth="1"/>
    <col min="8197" max="8197" width="11.6640625" style="3" bestFit="1" customWidth="1"/>
    <col min="8198" max="8198" width="10.33203125" style="3" bestFit="1" customWidth="1"/>
    <col min="8199" max="8200" width="9.5546875" style="3" bestFit="1" customWidth="1"/>
    <col min="8201" max="8201" width="11.6640625" style="3" bestFit="1" customWidth="1"/>
    <col min="8202" max="8203" width="10.109375" style="3" bestFit="1" customWidth="1"/>
    <col min="8204" max="8204" width="11.6640625" style="3" bestFit="1" customWidth="1"/>
    <col min="8205" max="8205" width="9.33203125" style="3" bestFit="1" customWidth="1"/>
    <col min="8206" max="8206" width="12.6640625" style="3" bestFit="1" customWidth="1"/>
    <col min="8207" max="8207" width="11.6640625" style="3" bestFit="1" customWidth="1"/>
    <col min="8208" max="8208" width="13.88671875" style="3" bestFit="1" customWidth="1"/>
    <col min="8209" max="8442" width="9.109375" style="3"/>
    <col min="8443" max="8443" width="12.6640625" style="3" customWidth="1"/>
    <col min="8444" max="8444" width="7.6640625" style="3" customWidth="1"/>
    <col min="8445" max="8445" width="15.6640625" style="3" bestFit="1" customWidth="1"/>
    <col min="8446" max="8446" width="62.5546875" style="3" bestFit="1" customWidth="1"/>
    <col min="8447" max="8447" width="13.88671875" style="3" bestFit="1" customWidth="1"/>
    <col min="8448" max="8448" width="12.6640625" style="3" bestFit="1" customWidth="1"/>
    <col min="8449" max="8449" width="11.6640625" style="3" bestFit="1" customWidth="1"/>
    <col min="8450" max="8450" width="12.6640625" style="3" bestFit="1" customWidth="1"/>
    <col min="8451" max="8451" width="10.44140625" style="3" bestFit="1" customWidth="1"/>
    <col min="8452" max="8452" width="9.5546875" style="3" bestFit="1" customWidth="1"/>
    <col min="8453" max="8453" width="11.6640625" style="3" bestFit="1" customWidth="1"/>
    <col min="8454" max="8454" width="10.33203125" style="3" bestFit="1" customWidth="1"/>
    <col min="8455" max="8456" width="9.5546875" style="3" bestFit="1" customWidth="1"/>
    <col min="8457" max="8457" width="11.6640625" style="3" bestFit="1" customWidth="1"/>
    <col min="8458" max="8459" width="10.109375" style="3" bestFit="1" customWidth="1"/>
    <col min="8460" max="8460" width="11.6640625" style="3" bestFit="1" customWidth="1"/>
    <col min="8461" max="8461" width="9.33203125" style="3" bestFit="1" customWidth="1"/>
    <col min="8462" max="8462" width="12.6640625" style="3" bestFit="1" customWidth="1"/>
    <col min="8463" max="8463" width="11.6640625" style="3" bestFit="1" customWidth="1"/>
    <col min="8464" max="8464" width="13.88671875" style="3" bestFit="1" customWidth="1"/>
    <col min="8465" max="8698" width="9.109375" style="3"/>
    <col min="8699" max="8699" width="12.6640625" style="3" customWidth="1"/>
    <col min="8700" max="8700" width="7.6640625" style="3" customWidth="1"/>
    <col min="8701" max="8701" width="15.6640625" style="3" bestFit="1" customWidth="1"/>
    <col min="8702" max="8702" width="62.5546875" style="3" bestFit="1" customWidth="1"/>
    <col min="8703" max="8703" width="13.88671875" style="3" bestFit="1" customWidth="1"/>
    <col min="8704" max="8704" width="12.6640625" style="3" bestFit="1" customWidth="1"/>
    <col min="8705" max="8705" width="11.6640625" style="3" bestFit="1" customWidth="1"/>
    <col min="8706" max="8706" width="12.6640625" style="3" bestFit="1" customWidth="1"/>
    <col min="8707" max="8707" width="10.44140625" style="3" bestFit="1" customWidth="1"/>
    <col min="8708" max="8708" width="9.5546875" style="3" bestFit="1" customWidth="1"/>
    <col min="8709" max="8709" width="11.6640625" style="3" bestFit="1" customWidth="1"/>
    <col min="8710" max="8710" width="10.33203125" style="3" bestFit="1" customWidth="1"/>
    <col min="8711" max="8712" width="9.5546875" style="3" bestFit="1" customWidth="1"/>
    <col min="8713" max="8713" width="11.6640625" style="3" bestFit="1" customWidth="1"/>
    <col min="8714" max="8715" width="10.109375" style="3" bestFit="1" customWidth="1"/>
    <col min="8716" max="8716" width="11.6640625" style="3" bestFit="1" customWidth="1"/>
    <col min="8717" max="8717" width="9.33203125" style="3" bestFit="1" customWidth="1"/>
    <col min="8718" max="8718" width="12.6640625" style="3" bestFit="1" customWidth="1"/>
    <col min="8719" max="8719" width="11.6640625" style="3" bestFit="1" customWidth="1"/>
    <col min="8720" max="8720" width="13.88671875" style="3" bestFit="1" customWidth="1"/>
    <col min="8721" max="8954" width="9.109375" style="3"/>
    <col min="8955" max="8955" width="12.6640625" style="3" customWidth="1"/>
    <col min="8956" max="8956" width="7.6640625" style="3" customWidth="1"/>
    <col min="8957" max="8957" width="15.6640625" style="3" bestFit="1" customWidth="1"/>
    <col min="8958" max="8958" width="62.5546875" style="3" bestFit="1" customWidth="1"/>
    <col min="8959" max="8959" width="13.88671875" style="3" bestFit="1" customWidth="1"/>
    <col min="8960" max="8960" width="12.6640625" style="3" bestFit="1" customWidth="1"/>
    <col min="8961" max="8961" width="11.6640625" style="3" bestFit="1" customWidth="1"/>
    <col min="8962" max="8962" width="12.6640625" style="3" bestFit="1" customWidth="1"/>
    <col min="8963" max="8963" width="10.44140625" style="3" bestFit="1" customWidth="1"/>
    <col min="8964" max="8964" width="9.5546875" style="3" bestFit="1" customWidth="1"/>
    <col min="8965" max="8965" width="11.6640625" style="3" bestFit="1" customWidth="1"/>
    <col min="8966" max="8966" width="10.33203125" style="3" bestFit="1" customWidth="1"/>
    <col min="8967" max="8968" width="9.5546875" style="3" bestFit="1" customWidth="1"/>
    <col min="8969" max="8969" width="11.6640625" style="3" bestFit="1" customWidth="1"/>
    <col min="8970" max="8971" width="10.109375" style="3" bestFit="1" customWidth="1"/>
    <col min="8972" max="8972" width="11.6640625" style="3" bestFit="1" customWidth="1"/>
    <col min="8973" max="8973" width="9.33203125" style="3" bestFit="1" customWidth="1"/>
    <col min="8974" max="8974" width="12.6640625" style="3" bestFit="1" customWidth="1"/>
    <col min="8975" max="8975" width="11.6640625" style="3" bestFit="1" customWidth="1"/>
    <col min="8976" max="8976" width="13.88671875" style="3" bestFit="1" customWidth="1"/>
    <col min="8977" max="9210" width="9.109375" style="3"/>
    <col min="9211" max="9211" width="12.6640625" style="3" customWidth="1"/>
    <col min="9212" max="9212" width="7.6640625" style="3" customWidth="1"/>
    <col min="9213" max="9213" width="15.6640625" style="3" bestFit="1" customWidth="1"/>
    <col min="9214" max="9214" width="62.5546875" style="3" bestFit="1" customWidth="1"/>
    <col min="9215" max="9215" width="13.88671875" style="3" bestFit="1" customWidth="1"/>
    <col min="9216" max="9216" width="12.6640625" style="3" bestFit="1" customWidth="1"/>
    <col min="9217" max="9217" width="11.6640625" style="3" bestFit="1" customWidth="1"/>
    <col min="9218" max="9218" width="12.6640625" style="3" bestFit="1" customWidth="1"/>
    <col min="9219" max="9219" width="10.44140625" style="3" bestFit="1" customWidth="1"/>
    <col min="9220" max="9220" width="9.5546875" style="3" bestFit="1" customWidth="1"/>
    <col min="9221" max="9221" width="11.6640625" style="3" bestFit="1" customWidth="1"/>
    <col min="9222" max="9222" width="10.33203125" style="3" bestFit="1" customWidth="1"/>
    <col min="9223" max="9224" width="9.5546875" style="3" bestFit="1" customWidth="1"/>
    <col min="9225" max="9225" width="11.6640625" style="3" bestFit="1" customWidth="1"/>
    <col min="9226" max="9227" width="10.109375" style="3" bestFit="1" customWidth="1"/>
    <col min="9228" max="9228" width="11.6640625" style="3" bestFit="1" customWidth="1"/>
    <col min="9229" max="9229" width="9.33203125" style="3" bestFit="1" customWidth="1"/>
    <col min="9230" max="9230" width="12.6640625" style="3" bestFit="1" customWidth="1"/>
    <col min="9231" max="9231" width="11.6640625" style="3" bestFit="1" customWidth="1"/>
    <col min="9232" max="9232" width="13.88671875" style="3" bestFit="1" customWidth="1"/>
    <col min="9233" max="9466" width="9.109375" style="3"/>
    <col min="9467" max="9467" width="12.6640625" style="3" customWidth="1"/>
    <col min="9468" max="9468" width="7.6640625" style="3" customWidth="1"/>
    <col min="9469" max="9469" width="15.6640625" style="3" bestFit="1" customWidth="1"/>
    <col min="9470" max="9470" width="62.5546875" style="3" bestFit="1" customWidth="1"/>
    <col min="9471" max="9471" width="13.88671875" style="3" bestFit="1" customWidth="1"/>
    <col min="9472" max="9472" width="12.6640625" style="3" bestFit="1" customWidth="1"/>
    <col min="9473" max="9473" width="11.6640625" style="3" bestFit="1" customWidth="1"/>
    <col min="9474" max="9474" width="12.6640625" style="3" bestFit="1" customWidth="1"/>
    <col min="9475" max="9475" width="10.44140625" style="3" bestFit="1" customWidth="1"/>
    <col min="9476" max="9476" width="9.5546875" style="3" bestFit="1" customWidth="1"/>
    <col min="9477" max="9477" width="11.6640625" style="3" bestFit="1" customWidth="1"/>
    <col min="9478" max="9478" width="10.33203125" style="3" bestFit="1" customWidth="1"/>
    <col min="9479" max="9480" width="9.5546875" style="3" bestFit="1" customWidth="1"/>
    <col min="9481" max="9481" width="11.6640625" style="3" bestFit="1" customWidth="1"/>
    <col min="9482" max="9483" width="10.109375" style="3" bestFit="1" customWidth="1"/>
    <col min="9484" max="9484" width="11.6640625" style="3" bestFit="1" customWidth="1"/>
    <col min="9485" max="9485" width="9.33203125" style="3" bestFit="1" customWidth="1"/>
    <col min="9486" max="9486" width="12.6640625" style="3" bestFit="1" customWidth="1"/>
    <col min="9487" max="9487" width="11.6640625" style="3" bestFit="1" customWidth="1"/>
    <col min="9488" max="9488" width="13.88671875" style="3" bestFit="1" customWidth="1"/>
    <col min="9489" max="9722" width="9.109375" style="3"/>
    <col min="9723" max="9723" width="12.6640625" style="3" customWidth="1"/>
    <col min="9724" max="9724" width="7.6640625" style="3" customWidth="1"/>
    <col min="9725" max="9725" width="15.6640625" style="3" bestFit="1" customWidth="1"/>
    <col min="9726" max="9726" width="62.5546875" style="3" bestFit="1" customWidth="1"/>
    <col min="9727" max="9727" width="13.88671875" style="3" bestFit="1" customWidth="1"/>
    <col min="9728" max="9728" width="12.6640625" style="3" bestFit="1" customWidth="1"/>
    <col min="9729" max="9729" width="11.6640625" style="3" bestFit="1" customWidth="1"/>
    <col min="9730" max="9730" width="12.6640625" style="3" bestFit="1" customWidth="1"/>
    <col min="9731" max="9731" width="10.44140625" style="3" bestFit="1" customWidth="1"/>
    <col min="9732" max="9732" width="9.5546875" style="3" bestFit="1" customWidth="1"/>
    <col min="9733" max="9733" width="11.6640625" style="3" bestFit="1" customWidth="1"/>
    <col min="9734" max="9734" width="10.33203125" style="3" bestFit="1" customWidth="1"/>
    <col min="9735" max="9736" width="9.5546875" style="3" bestFit="1" customWidth="1"/>
    <col min="9737" max="9737" width="11.6640625" style="3" bestFit="1" customWidth="1"/>
    <col min="9738" max="9739" width="10.109375" style="3" bestFit="1" customWidth="1"/>
    <col min="9740" max="9740" width="11.6640625" style="3" bestFit="1" customWidth="1"/>
    <col min="9741" max="9741" width="9.33203125" style="3" bestFit="1" customWidth="1"/>
    <col min="9742" max="9742" width="12.6640625" style="3" bestFit="1" customWidth="1"/>
    <col min="9743" max="9743" width="11.6640625" style="3" bestFit="1" customWidth="1"/>
    <col min="9744" max="9744" width="13.88671875" style="3" bestFit="1" customWidth="1"/>
    <col min="9745" max="9978" width="9.109375" style="3"/>
    <col min="9979" max="9979" width="12.6640625" style="3" customWidth="1"/>
    <col min="9980" max="9980" width="7.6640625" style="3" customWidth="1"/>
    <col min="9981" max="9981" width="15.6640625" style="3" bestFit="1" customWidth="1"/>
    <col min="9982" max="9982" width="62.5546875" style="3" bestFit="1" customWidth="1"/>
    <col min="9983" max="9983" width="13.88671875" style="3" bestFit="1" customWidth="1"/>
    <col min="9984" max="9984" width="12.6640625" style="3" bestFit="1" customWidth="1"/>
    <col min="9985" max="9985" width="11.6640625" style="3" bestFit="1" customWidth="1"/>
    <col min="9986" max="9986" width="12.6640625" style="3" bestFit="1" customWidth="1"/>
    <col min="9987" max="9987" width="10.44140625" style="3" bestFit="1" customWidth="1"/>
    <col min="9988" max="9988" width="9.5546875" style="3" bestFit="1" customWidth="1"/>
    <col min="9989" max="9989" width="11.6640625" style="3" bestFit="1" customWidth="1"/>
    <col min="9990" max="9990" width="10.33203125" style="3" bestFit="1" customWidth="1"/>
    <col min="9991" max="9992" width="9.5546875" style="3" bestFit="1" customWidth="1"/>
    <col min="9993" max="9993" width="11.6640625" style="3" bestFit="1" customWidth="1"/>
    <col min="9994" max="9995" width="10.109375" style="3" bestFit="1" customWidth="1"/>
    <col min="9996" max="9996" width="11.6640625" style="3" bestFit="1" customWidth="1"/>
    <col min="9997" max="9997" width="9.33203125" style="3" bestFit="1" customWidth="1"/>
    <col min="9998" max="9998" width="12.6640625" style="3" bestFit="1" customWidth="1"/>
    <col min="9999" max="9999" width="11.6640625" style="3" bestFit="1" customWidth="1"/>
    <col min="10000" max="10000" width="13.88671875" style="3" bestFit="1" customWidth="1"/>
    <col min="10001" max="10234" width="9.109375" style="3"/>
    <col min="10235" max="10235" width="12.6640625" style="3" customWidth="1"/>
    <col min="10236" max="10236" width="7.6640625" style="3" customWidth="1"/>
    <col min="10237" max="10237" width="15.6640625" style="3" bestFit="1" customWidth="1"/>
    <col min="10238" max="10238" width="62.5546875" style="3" bestFit="1" customWidth="1"/>
    <col min="10239" max="10239" width="13.88671875" style="3" bestFit="1" customWidth="1"/>
    <col min="10240" max="10240" width="12.6640625" style="3" bestFit="1" customWidth="1"/>
    <col min="10241" max="10241" width="11.6640625" style="3" bestFit="1" customWidth="1"/>
    <col min="10242" max="10242" width="12.6640625" style="3" bestFit="1" customWidth="1"/>
    <col min="10243" max="10243" width="10.44140625" style="3" bestFit="1" customWidth="1"/>
    <col min="10244" max="10244" width="9.5546875" style="3" bestFit="1" customWidth="1"/>
    <col min="10245" max="10245" width="11.6640625" style="3" bestFit="1" customWidth="1"/>
    <col min="10246" max="10246" width="10.33203125" style="3" bestFit="1" customWidth="1"/>
    <col min="10247" max="10248" width="9.5546875" style="3" bestFit="1" customWidth="1"/>
    <col min="10249" max="10249" width="11.6640625" style="3" bestFit="1" customWidth="1"/>
    <col min="10250" max="10251" width="10.109375" style="3" bestFit="1" customWidth="1"/>
    <col min="10252" max="10252" width="11.6640625" style="3" bestFit="1" customWidth="1"/>
    <col min="10253" max="10253" width="9.33203125" style="3" bestFit="1" customWidth="1"/>
    <col min="10254" max="10254" width="12.6640625" style="3" bestFit="1" customWidth="1"/>
    <col min="10255" max="10255" width="11.6640625" style="3" bestFit="1" customWidth="1"/>
    <col min="10256" max="10256" width="13.88671875" style="3" bestFit="1" customWidth="1"/>
    <col min="10257" max="10490" width="9.109375" style="3"/>
    <col min="10491" max="10491" width="12.6640625" style="3" customWidth="1"/>
    <col min="10492" max="10492" width="7.6640625" style="3" customWidth="1"/>
    <col min="10493" max="10493" width="15.6640625" style="3" bestFit="1" customWidth="1"/>
    <col min="10494" max="10494" width="62.5546875" style="3" bestFit="1" customWidth="1"/>
    <col min="10495" max="10495" width="13.88671875" style="3" bestFit="1" customWidth="1"/>
    <col min="10496" max="10496" width="12.6640625" style="3" bestFit="1" customWidth="1"/>
    <col min="10497" max="10497" width="11.6640625" style="3" bestFit="1" customWidth="1"/>
    <col min="10498" max="10498" width="12.6640625" style="3" bestFit="1" customWidth="1"/>
    <col min="10499" max="10499" width="10.44140625" style="3" bestFit="1" customWidth="1"/>
    <col min="10500" max="10500" width="9.5546875" style="3" bestFit="1" customWidth="1"/>
    <col min="10501" max="10501" width="11.6640625" style="3" bestFit="1" customWidth="1"/>
    <col min="10502" max="10502" width="10.33203125" style="3" bestFit="1" customWidth="1"/>
    <col min="10503" max="10504" width="9.5546875" style="3" bestFit="1" customWidth="1"/>
    <col min="10505" max="10505" width="11.6640625" style="3" bestFit="1" customWidth="1"/>
    <col min="10506" max="10507" width="10.109375" style="3" bestFit="1" customWidth="1"/>
    <col min="10508" max="10508" width="11.6640625" style="3" bestFit="1" customWidth="1"/>
    <col min="10509" max="10509" width="9.33203125" style="3" bestFit="1" customWidth="1"/>
    <col min="10510" max="10510" width="12.6640625" style="3" bestFit="1" customWidth="1"/>
    <col min="10511" max="10511" width="11.6640625" style="3" bestFit="1" customWidth="1"/>
    <col min="10512" max="10512" width="13.88671875" style="3" bestFit="1" customWidth="1"/>
    <col min="10513" max="10746" width="9.109375" style="3"/>
    <col min="10747" max="10747" width="12.6640625" style="3" customWidth="1"/>
    <col min="10748" max="10748" width="7.6640625" style="3" customWidth="1"/>
    <col min="10749" max="10749" width="15.6640625" style="3" bestFit="1" customWidth="1"/>
    <col min="10750" max="10750" width="62.5546875" style="3" bestFit="1" customWidth="1"/>
    <col min="10751" max="10751" width="13.88671875" style="3" bestFit="1" customWidth="1"/>
    <col min="10752" max="10752" width="12.6640625" style="3" bestFit="1" customWidth="1"/>
    <col min="10753" max="10753" width="11.6640625" style="3" bestFit="1" customWidth="1"/>
    <col min="10754" max="10754" width="12.6640625" style="3" bestFit="1" customWidth="1"/>
    <col min="10755" max="10755" width="10.44140625" style="3" bestFit="1" customWidth="1"/>
    <col min="10756" max="10756" width="9.5546875" style="3" bestFit="1" customWidth="1"/>
    <col min="10757" max="10757" width="11.6640625" style="3" bestFit="1" customWidth="1"/>
    <col min="10758" max="10758" width="10.33203125" style="3" bestFit="1" customWidth="1"/>
    <col min="10759" max="10760" width="9.5546875" style="3" bestFit="1" customWidth="1"/>
    <col min="10761" max="10761" width="11.6640625" style="3" bestFit="1" customWidth="1"/>
    <col min="10762" max="10763" width="10.109375" style="3" bestFit="1" customWidth="1"/>
    <col min="10764" max="10764" width="11.6640625" style="3" bestFit="1" customWidth="1"/>
    <col min="10765" max="10765" width="9.33203125" style="3" bestFit="1" customWidth="1"/>
    <col min="10766" max="10766" width="12.6640625" style="3" bestFit="1" customWidth="1"/>
    <col min="10767" max="10767" width="11.6640625" style="3" bestFit="1" customWidth="1"/>
    <col min="10768" max="10768" width="13.88671875" style="3" bestFit="1" customWidth="1"/>
    <col min="10769" max="11002" width="9.109375" style="3"/>
    <col min="11003" max="11003" width="12.6640625" style="3" customWidth="1"/>
    <col min="11004" max="11004" width="7.6640625" style="3" customWidth="1"/>
    <col min="11005" max="11005" width="15.6640625" style="3" bestFit="1" customWidth="1"/>
    <col min="11006" max="11006" width="62.5546875" style="3" bestFit="1" customWidth="1"/>
    <col min="11007" max="11007" width="13.88671875" style="3" bestFit="1" customWidth="1"/>
    <col min="11008" max="11008" width="12.6640625" style="3" bestFit="1" customWidth="1"/>
    <col min="11009" max="11009" width="11.6640625" style="3" bestFit="1" customWidth="1"/>
    <col min="11010" max="11010" width="12.6640625" style="3" bestFit="1" customWidth="1"/>
    <col min="11011" max="11011" width="10.44140625" style="3" bestFit="1" customWidth="1"/>
    <col min="11012" max="11012" width="9.5546875" style="3" bestFit="1" customWidth="1"/>
    <col min="11013" max="11013" width="11.6640625" style="3" bestFit="1" customWidth="1"/>
    <col min="11014" max="11014" width="10.33203125" style="3" bestFit="1" customWidth="1"/>
    <col min="11015" max="11016" width="9.5546875" style="3" bestFit="1" customWidth="1"/>
    <col min="11017" max="11017" width="11.6640625" style="3" bestFit="1" customWidth="1"/>
    <col min="11018" max="11019" width="10.109375" style="3" bestFit="1" customWidth="1"/>
    <col min="11020" max="11020" width="11.6640625" style="3" bestFit="1" customWidth="1"/>
    <col min="11021" max="11021" width="9.33203125" style="3" bestFit="1" customWidth="1"/>
    <col min="11022" max="11022" width="12.6640625" style="3" bestFit="1" customWidth="1"/>
    <col min="11023" max="11023" width="11.6640625" style="3" bestFit="1" customWidth="1"/>
    <col min="11024" max="11024" width="13.88671875" style="3" bestFit="1" customWidth="1"/>
    <col min="11025" max="11258" width="9.109375" style="3"/>
    <col min="11259" max="11259" width="12.6640625" style="3" customWidth="1"/>
    <col min="11260" max="11260" width="7.6640625" style="3" customWidth="1"/>
    <col min="11261" max="11261" width="15.6640625" style="3" bestFit="1" customWidth="1"/>
    <col min="11262" max="11262" width="62.5546875" style="3" bestFit="1" customWidth="1"/>
    <col min="11263" max="11263" width="13.88671875" style="3" bestFit="1" customWidth="1"/>
    <col min="11264" max="11264" width="12.6640625" style="3" bestFit="1" customWidth="1"/>
    <col min="11265" max="11265" width="11.6640625" style="3" bestFit="1" customWidth="1"/>
    <col min="11266" max="11266" width="12.6640625" style="3" bestFit="1" customWidth="1"/>
    <col min="11267" max="11267" width="10.44140625" style="3" bestFit="1" customWidth="1"/>
    <col min="11268" max="11268" width="9.5546875" style="3" bestFit="1" customWidth="1"/>
    <col min="11269" max="11269" width="11.6640625" style="3" bestFit="1" customWidth="1"/>
    <col min="11270" max="11270" width="10.33203125" style="3" bestFit="1" customWidth="1"/>
    <col min="11271" max="11272" width="9.5546875" style="3" bestFit="1" customWidth="1"/>
    <col min="11273" max="11273" width="11.6640625" style="3" bestFit="1" customWidth="1"/>
    <col min="11274" max="11275" width="10.109375" style="3" bestFit="1" customWidth="1"/>
    <col min="11276" max="11276" width="11.6640625" style="3" bestFit="1" customWidth="1"/>
    <col min="11277" max="11277" width="9.33203125" style="3" bestFit="1" customWidth="1"/>
    <col min="11278" max="11278" width="12.6640625" style="3" bestFit="1" customWidth="1"/>
    <col min="11279" max="11279" width="11.6640625" style="3" bestFit="1" customWidth="1"/>
    <col min="11280" max="11280" width="13.88671875" style="3" bestFit="1" customWidth="1"/>
    <col min="11281" max="11514" width="9.109375" style="3"/>
    <col min="11515" max="11515" width="12.6640625" style="3" customWidth="1"/>
    <col min="11516" max="11516" width="7.6640625" style="3" customWidth="1"/>
    <col min="11517" max="11517" width="15.6640625" style="3" bestFit="1" customWidth="1"/>
    <col min="11518" max="11518" width="62.5546875" style="3" bestFit="1" customWidth="1"/>
    <col min="11519" max="11519" width="13.88671875" style="3" bestFit="1" customWidth="1"/>
    <col min="11520" max="11520" width="12.6640625" style="3" bestFit="1" customWidth="1"/>
    <col min="11521" max="11521" width="11.6640625" style="3" bestFit="1" customWidth="1"/>
    <col min="11522" max="11522" width="12.6640625" style="3" bestFit="1" customWidth="1"/>
    <col min="11523" max="11523" width="10.44140625" style="3" bestFit="1" customWidth="1"/>
    <col min="11524" max="11524" width="9.5546875" style="3" bestFit="1" customWidth="1"/>
    <col min="11525" max="11525" width="11.6640625" style="3" bestFit="1" customWidth="1"/>
    <col min="11526" max="11526" width="10.33203125" style="3" bestFit="1" customWidth="1"/>
    <col min="11527" max="11528" width="9.5546875" style="3" bestFit="1" customWidth="1"/>
    <col min="11529" max="11529" width="11.6640625" style="3" bestFit="1" customWidth="1"/>
    <col min="11530" max="11531" width="10.109375" style="3" bestFit="1" customWidth="1"/>
    <col min="11532" max="11532" width="11.6640625" style="3" bestFit="1" customWidth="1"/>
    <col min="11533" max="11533" width="9.33203125" style="3" bestFit="1" customWidth="1"/>
    <col min="11534" max="11534" width="12.6640625" style="3" bestFit="1" customWidth="1"/>
    <col min="11535" max="11535" width="11.6640625" style="3" bestFit="1" customWidth="1"/>
    <col min="11536" max="11536" width="13.88671875" style="3" bestFit="1" customWidth="1"/>
    <col min="11537" max="11770" width="9.109375" style="3"/>
    <col min="11771" max="11771" width="12.6640625" style="3" customWidth="1"/>
    <col min="11772" max="11772" width="7.6640625" style="3" customWidth="1"/>
    <col min="11773" max="11773" width="15.6640625" style="3" bestFit="1" customWidth="1"/>
    <col min="11774" max="11774" width="62.5546875" style="3" bestFit="1" customWidth="1"/>
    <col min="11775" max="11775" width="13.88671875" style="3" bestFit="1" customWidth="1"/>
    <col min="11776" max="11776" width="12.6640625" style="3" bestFit="1" customWidth="1"/>
    <col min="11777" max="11777" width="11.6640625" style="3" bestFit="1" customWidth="1"/>
    <col min="11778" max="11778" width="12.6640625" style="3" bestFit="1" customWidth="1"/>
    <col min="11779" max="11779" width="10.44140625" style="3" bestFit="1" customWidth="1"/>
    <col min="11780" max="11780" width="9.5546875" style="3" bestFit="1" customWidth="1"/>
    <col min="11781" max="11781" width="11.6640625" style="3" bestFit="1" customWidth="1"/>
    <col min="11782" max="11782" width="10.33203125" style="3" bestFit="1" customWidth="1"/>
    <col min="11783" max="11784" width="9.5546875" style="3" bestFit="1" customWidth="1"/>
    <col min="11785" max="11785" width="11.6640625" style="3" bestFit="1" customWidth="1"/>
    <col min="11786" max="11787" width="10.109375" style="3" bestFit="1" customWidth="1"/>
    <col min="11788" max="11788" width="11.6640625" style="3" bestFit="1" customWidth="1"/>
    <col min="11789" max="11789" width="9.33203125" style="3" bestFit="1" customWidth="1"/>
    <col min="11790" max="11790" width="12.6640625" style="3" bestFit="1" customWidth="1"/>
    <col min="11791" max="11791" width="11.6640625" style="3" bestFit="1" customWidth="1"/>
    <col min="11792" max="11792" width="13.88671875" style="3" bestFit="1" customWidth="1"/>
    <col min="11793" max="12026" width="9.109375" style="3"/>
    <col min="12027" max="12027" width="12.6640625" style="3" customWidth="1"/>
    <col min="12028" max="12028" width="7.6640625" style="3" customWidth="1"/>
    <col min="12029" max="12029" width="15.6640625" style="3" bestFit="1" customWidth="1"/>
    <col min="12030" max="12030" width="62.5546875" style="3" bestFit="1" customWidth="1"/>
    <col min="12031" max="12031" width="13.88671875" style="3" bestFit="1" customWidth="1"/>
    <col min="12032" max="12032" width="12.6640625" style="3" bestFit="1" customWidth="1"/>
    <col min="12033" max="12033" width="11.6640625" style="3" bestFit="1" customWidth="1"/>
    <col min="12034" max="12034" width="12.6640625" style="3" bestFit="1" customWidth="1"/>
    <col min="12035" max="12035" width="10.44140625" style="3" bestFit="1" customWidth="1"/>
    <col min="12036" max="12036" width="9.5546875" style="3" bestFit="1" customWidth="1"/>
    <col min="12037" max="12037" width="11.6640625" style="3" bestFit="1" customWidth="1"/>
    <col min="12038" max="12038" width="10.33203125" style="3" bestFit="1" customWidth="1"/>
    <col min="12039" max="12040" width="9.5546875" style="3" bestFit="1" customWidth="1"/>
    <col min="12041" max="12041" width="11.6640625" style="3" bestFit="1" customWidth="1"/>
    <col min="12042" max="12043" width="10.109375" style="3" bestFit="1" customWidth="1"/>
    <col min="12044" max="12044" width="11.6640625" style="3" bestFit="1" customWidth="1"/>
    <col min="12045" max="12045" width="9.33203125" style="3" bestFit="1" customWidth="1"/>
    <col min="12046" max="12046" width="12.6640625" style="3" bestFit="1" customWidth="1"/>
    <col min="12047" max="12047" width="11.6640625" style="3" bestFit="1" customWidth="1"/>
    <col min="12048" max="12048" width="13.88671875" style="3" bestFit="1" customWidth="1"/>
    <col min="12049" max="12282" width="9.109375" style="3"/>
    <col min="12283" max="12283" width="12.6640625" style="3" customWidth="1"/>
    <col min="12284" max="12284" width="7.6640625" style="3" customWidth="1"/>
    <col min="12285" max="12285" width="15.6640625" style="3" bestFit="1" customWidth="1"/>
    <col min="12286" max="12286" width="62.5546875" style="3" bestFit="1" customWidth="1"/>
    <col min="12287" max="12287" width="13.88671875" style="3" bestFit="1" customWidth="1"/>
    <col min="12288" max="12288" width="12.6640625" style="3" bestFit="1" customWidth="1"/>
    <col min="12289" max="12289" width="11.6640625" style="3" bestFit="1" customWidth="1"/>
    <col min="12290" max="12290" width="12.6640625" style="3" bestFit="1" customWidth="1"/>
    <col min="12291" max="12291" width="10.44140625" style="3" bestFit="1" customWidth="1"/>
    <col min="12292" max="12292" width="9.5546875" style="3" bestFit="1" customWidth="1"/>
    <col min="12293" max="12293" width="11.6640625" style="3" bestFit="1" customWidth="1"/>
    <col min="12294" max="12294" width="10.33203125" style="3" bestFit="1" customWidth="1"/>
    <col min="12295" max="12296" width="9.5546875" style="3" bestFit="1" customWidth="1"/>
    <col min="12297" max="12297" width="11.6640625" style="3" bestFit="1" customWidth="1"/>
    <col min="12298" max="12299" width="10.109375" style="3" bestFit="1" customWidth="1"/>
    <col min="12300" max="12300" width="11.6640625" style="3" bestFit="1" customWidth="1"/>
    <col min="12301" max="12301" width="9.33203125" style="3" bestFit="1" customWidth="1"/>
    <col min="12302" max="12302" width="12.6640625" style="3" bestFit="1" customWidth="1"/>
    <col min="12303" max="12303" width="11.6640625" style="3" bestFit="1" customWidth="1"/>
    <col min="12304" max="12304" width="13.88671875" style="3" bestFit="1" customWidth="1"/>
    <col min="12305" max="12538" width="9.109375" style="3"/>
    <col min="12539" max="12539" width="12.6640625" style="3" customWidth="1"/>
    <col min="12540" max="12540" width="7.6640625" style="3" customWidth="1"/>
    <col min="12541" max="12541" width="15.6640625" style="3" bestFit="1" customWidth="1"/>
    <col min="12542" max="12542" width="62.5546875" style="3" bestFit="1" customWidth="1"/>
    <col min="12543" max="12543" width="13.88671875" style="3" bestFit="1" customWidth="1"/>
    <col min="12544" max="12544" width="12.6640625" style="3" bestFit="1" customWidth="1"/>
    <col min="12545" max="12545" width="11.6640625" style="3" bestFit="1" customWidth="1"/>
    <col min="12546" max="12546" width="12.6640625" style="3" bestFit="1" customWidth="1"/>
    <col min="12547" max="12547" width="10.44140625" style="3" bestFit="1" customWidth="1"/>
    <col min="12548" max="12548" width="9.5546875" style="3" bestFit="1" customWidth="1"/>
    <col min="12549" max="12549" width="11.6640625" style="3" bestFit="1" customWidth="1"/>
    <col min="12550" max="12550" width="10.33203125" style="3" bestFit="1" customWidth="1"/>
    <col min="12551" max="12552" width="9.5546875" style="3" bestFit="1" customWidth="1"/>
    <col min="12553" max="12553" width="11.6640625" style="3" bestFit="1" customWidth="1"/>
    <col min="12554" max="12555" width="10.109375" style="3" bestFit="1" customWidth="1"/>
    <col min="12556" max="12556" width="11.6640625" style="3" bestFit="1" customWidth="1"/>
    <col min="12557" max="12557" width="9.33203125" style="3" bestFit="1" customWidth="1"/>
    <col min="12558" max="12558" width="12.6640625" style="3" bestFit="1" customWidth="1"/>
    <col min="12559" max="12559" width="11.6640625" style="3" bestFit="1" customWidth="1"/>
    <col min="12560" max="12560" width="13.88671875" style="3" bestFit="1" customWidth="1"/>
    <col min="12561" max="12794" width="9.109375" style="3"/>
    <col min="12795" max="12795" width="12.6640625" style="3" customWidth="1"/>
    <col min="12796" max="12796" width="7.6640625" style="3" customWidth="1"/>
    <col min="12797" max="12797" width="15.6640625" style="3" bestFit="1" customWidth="1"/>
    <col min="12798" max="12798" width="62.5546875" style="3" bestFit="1" customWidth="1"/>
    <col min="12799" max="12799" width="13.88671875" style="3" bestFit="1" customWidth="1"/>
    <col min="12800" max="12800" width="12.6640625" style="3" bestFit="1" customWidth="1"/>
    <col min="12801" max="12801" width="11.6640625" style="3" bestFit="1" customWidth="1"/>
    <col min="12802" max="12802" width="12.6640625" style="3" bestFit="1" customWidth="1"/>
    <col min="12803" max="12803" width="10.44140625" style="3" bestFit="1" customWidth="1"/>
    <col min="12804" max="12804" width="9.5546875" style="3" bestFit="1" customWidth="1"/>
    <col min="12805" max="12805" width="11.6640625" style="3" bestFit="1" customWidth="1"/>
    <col min="12806" max="12806" width="10.33203125" style="3" bestFit="1" customWidth="1"/>
    <col min="12807" max="12808" width="9.5546875" style="3" bestFit="1" customWidth="1"/>
    <col min="12809" max="12809" width="11.6640625" style="3" bestFit="1" customWidth="1"/>
    <col min="12810" max="12811" width="10.109375" style="3" bestFit="1" customWidth="1"/>
    <col min="12812" max="12812" width="11.6640625" style="3" bestFit="1" customWidth="1"/>
    <col min="12813" max="12813" width="9.33203125" style="3" bestFit="1" customWidth="1"/>
    <col min="12814" max="12814" width="12.6640625" style="3" bestFit="1" customWidth="1"/>
    <col min="12815" max="12815" width="11.6640625" style="3" bestFit="1" customWidth="1"/>
    <col min="12816" max="12816" width="13.88671875" style="3" bestFit="1" customWidth="1"/>
    <col min="12817" max="13050" width="9.109375" style="3"/>
    <col min="13051" max="13051" width="12.6640625" style="3" customWidth="1"/>
    <col min="13052" max="13052" width="7.6640625" style="3" customWidth="1"/>
    <col min="13053" max="13053" width="15.6640625" style="3" bestFit="1" customWidth="1"/>
    <col min="13054" max="13054" width="62.5546875" style="3" bestFit="1" customWidth="1"/>
    <col min="13055" max="13055" width="13.88671875" style="3" bestFit="1" customWidth="1"/>
    <col min="13056" max="13056" width="12.6640625" style="3" bestFit="1" customWidth="1"/>
    <col min="13057" max="13057" width="11.6640625" style="3" bestFit="1" customWidth="1"/>
    <col min="13058" max="13058" width="12.6640625" style="3" bestFit="1" customWidth="1"/>
    <col min="13059" max="13059" width="10.44140625" style="3" bestFit="1" customWidth="1"/>
    <col min="13060" max="13060" width="9.5546875" style="3" bestFit="1" customWidth="1"/>
    <col min="13061" max="13061" width="11.6640625" style="3" bestFit="1" customWidth="1"/>
    <col min="13062" max="13062" width="10.33203125" style="3" bestFit="1" customWidth="1"/>
    <col min="13063" max="13064" width="9.5546875" style="3" bestFit="1" customWidth="1"/>
    <col min="13065" max="13065" width="11.6640625" style="3" bestFit="1" customWidth="1"/>
    <col min="13066" max="13067" width="10.109375" style="3" bestFit="1" customWidth="1"/>
    <col min="13068" max="13068" width="11.6640625" style="3" bestFit="1" customWidth="1"/>
    <col min="13069" max="13069" width="9.33203125" style="3" bestFit="1" customWidth="1"/>
    <col min="13070" max="13070" width="12.6640625" style="3" bestFit="1" customWidth="1"/>
    <col min="13071" max="13071" width="11.6640625" style="3" bestFit="1" customWidth="1"/>
    <col min="13072" max="13072" width="13.88671875" style="3" bestFit="1" customWidth="1"/>
    <col min="13073" max="13306" width="9.109375" style="3"/>
    <col min="13307" max="13307" width="12.6640625" style="3" customWidth="1"/>
    <col min="13308" max="13308" width="7.6640625" style="3" customWidth="1"/>
    <col min="13309" max="13309" width="15.6640625" style="3" bestFit="1" customWidth="1"/>
    <col min="13310" max="13310" width="62.5546875" style="3" bestFit="1" customWidth="1"/>
    <col min="13311" max="13311" width="13.88671875" style="3" bestFit="1" customWidth="1"/>
    <col min="13312" max="13312" width="12.6640625" style="3" bestFit="1" customWidth="1"/>
    <col min="13313" max="13313" width="11.6640625" style="3" bestFit="1" customWidth="1"/>
    <col min="13314" max="13314" width="12.6640625" style="3" bestFit="1" customWidth="1"/>
    <col min="13315" max="13315" width="10.44140625" style="3" bestFit="1" customWidth="1"/>
    <col min="13316" max="13316" width="9.5546875" style="3" bestFit="1" customWidth="1"/>
    <col min="13317" max="13317" width="11.6640625" style="3" bestFit="1" customWidth="1"/>
    <col min="13318" max="13318" width="10.33203125" style="3" bestFit="1" customWidth="1"/>
    <col min="13319" max="13320" width="9.5546875" style="3" bestFit="1" customWidth="1"/>
    <col min="13321" max="13321" width="11.6640625" style="3" bestFit="1" customWidth="1"/>
    <col min="13322" max="13323" width="10.109375" style="3" bestFit="1" customWidth="1"/>
    <col min="13324" max="13324" width="11.6640625" style="3" bestFit="1" customWidth="1"/>
    <col min="13325" max="13325" width="9.33203125" style="3" bestFit="1" customWidth="1"/>
    <col min="13326" max="13326" width="12.6640625" style="3" bestFit="1" customWidth="1"/>
    <col min="13327" max="13327" width="11.6640625" style="3" bestFit="1" customWidth="1"/>
    <col min="13328" max="13328" width="13.88671875" style="3" bestFit="1" customWidth="1"/>
    <col min="13329" max="13562" width="9.109375" style="3"/>
    <col min="13563" max="13563" width="12.6640625" style="3" customWidth="1"/>
    <col min="13564" max="13564" width="7.6640625" style="3" customWidth="1"/>
    <col min="13565" max="13565" width="15.6640625" style="3" bestFit="1" customWidth="1"/>
    <col min="13566" max="13566" width="62.5546875" style="3" bestFit="1" customWidth="1"/>
    <col min="13567" max="13567" width="13.88671875" style="3" bestFit="1" customWidth="1"/>
    <col min="13568" max="13568" width="12.6640625" style="3" bestFit="1" customWidth="1"/>
    <col min="13569" max="13569" width="11.6640625" style="3" bestFit="1" customWidth="1"/>
    <col min="13570" max="13570" width="12.6640625" style="3" bestFit="1" customWidth="1"/>
    <col min="13571" max="13571" width="10.44140625" style="3" bestFit="1" customWidth="1"/>
    <col min="13572" max="13572" width="9.5546875" style="3" bestFit="1" customWidth="1"/>
    <col min="13573" max="13573" width="11.6640625" style="3" bestFit="1" customWidth="1"/>
    <col min="13574" max="13574" width="10.33203125" style="3" bestFit="1" customWidth="1"/>
    <col min="13575" max="13576" width="9.5546875" style="3" bestFit="1" customWidth="1"/>
    <col min="13577" max="13577" width="11.6640625" style="3" bestFit="1" customWidth="1"/>
    <col min="13578" max="13579" width="10.109375" style="3" bestFit="1" customWidth="1"/>
    <col min="13580" max="13580" width="11.6640625" style="3" bestFit="1" customWidth="1"/>
    <col min="13581" max="13581" width="9.33203125" style="3" bestFit="1" customWidth="1"/>
    <col min="13582" max="13582" width="12.6640625" style="3" bestFit="1" customWidth="1"/>
    <col min="13583" max="13583" width="11.6640625" style="3" bestFit="1" customWidth="1"/>
    <col min="13584" max="13584" width="13.88671875" style="3" bestFit="1" customWidth="1"/>
    <col min="13585" max="13818" width="9.109375" style="3"/>
    <col min="13819" max="13819" width="12.6640625" style="3" customWidth="1"/>
    <col min="13820" max="13820" width="7.6640625" style="3" customWidth="1"/>
    <col min="13821" max="13821" width="15.6640625" style="3" bestFit="1" customWidth="1"/>
    <col min="13822" max="13822" width="62.5546875" style="3" bestFit="1" customWidth="1"/>
    <col min="13823" max="13823" width="13.88671875" style="3" bestFit="1" customWidth="1"/>
    <col min="13824" max="13824" width="12.6640625" style="3" bestFit="1" customWidth="1"/>
    <col min="13825" max="13825" width="11.6640625" style="3" bestFit="1" customWidth="1"/>
    <col min="13826" max="13826" width="12.6640625" style="3" bestFit="1" customWidth="1"/>
    <col min="13827" max="13827" width="10.44140625" style="3" bestFit="1" customWidth="1"/>
    <col min="13828" max="13828" width="9.5546875" style="3" bestFit="1" customWidth="1"/>
    <col min="13829" max="13829" width="11.6640625" style="3" bestFit="1" customWidth="1"/>
    <col min="13830" max="13830" width="10.33203125" style="3" bestFit="1" customWidth="1"/>
    <col min="13831" max="13832" width="9.5546875" style="3" bestFit="1" customWidth="1"/>
    <col min="13833" max="13833" width="11.6640625" style="3" bestFit="1" customWidth="1"/>
    <col min="13834" max="13835" width="10.109375" style="3" bestFit="1" customWidth="1"/>
    <col min="13836" max="13836" width="11.6640625" style="3" bestFit="1" customWidth="1"/>
    <col min="13837" max="13837" width="9.33203125" style="3" bestFit="1" customWidth="1"/>
    <col min="13838" max="13838" width="12.6640625" style="3" bestFit="1" customWidth="1"/>
    <col min="13839" max="13839" width="11.6640625" style="3" bestFit="1" customWidth="1"/>
    <col min="13840" max="13840" width="13.88671875" style="3" bestFit="1" customWidth="1"/>
    <col min="13841" max="14074" width="9.109375" style="3"/>
    <col min="14075" max="14075" width="12.6640625" style="3" customWidth="1"/>
    <col min="14076" max="14076" width="7.6640625" style="3" customWidth="1"/>
    <col min="14077" max="14077" width="15.6640625" style="3" bestFit="1" customWidth="1"/>
    <col min="14078" max="14078" width="62.5546875" style="3" bestFit="1" customWidth="1"/>
    <col min="14079" max="14079" width="13.88671875" style="3" bestFit="1" customWidth="1"/>
    <col min="14080" max="14080" width="12.6640625" style="3" bestFit="1" customWidth="1"/>
    <col min="14081" max="14081" width="11.6640625" style="3" bestFit="1" customWidth="1"/>
    <col min="14082" max="14082" width="12.6640625" style="3" bestFit="1" customWidth="1"/>
    <col min="14083" max="14083" width="10.44140625" style="3" bestFit="1" customWidth="1"/>
    <col min="14084" max="14084" width="9.5546875" style="3" bestFit="1" customWidth="1"/>
    <col min="14085" max="14085" width="11.6640625" style="3" bestFit="1" customWidth="1"/>
    <col min="14086" max="14086" width="10.33203125" style="3" bestFit="1" customWidth="1"/>
    <col min="14087" max="14088" width="9.5546875" style="3" bestFit="1" customWidth="1"/>
    <col min="14089" max="14089" width="11.6640625" style="3" bestFit="1" customWidth="1"/>
    <col min="14090" max="14091" width="10.109375" style="3" bestFit="1" customWidth="1"/>
    <col min="14092" max="14092" width="11.6640625" style="3" bestFit="1" customWidth="1"/>
    <col min="14093" max="14093" width="9.33203125" style="3" bestFit="1" customWidth="1"/>
    <col min="14094" max="14094" width="12.6640625" style="3" bestFit="1" customWidth="1"/>
    <col min="14095" max="14095" width="11.6640625" style="3" bestFit="1" customWidth="1"/>
    <col min="14096" max="14096" width="13.88671875" style="3" bestFit="1" customWidth="1"/>
    <col min="14097" max="14330" width="9.109375" style="3"/>
    <col min="14331" max="14331" width="12.6640625" style="3" customWidth="1"/>
    <col min="14332" max="14332" width="7.6640625" style="3" customWidth="1"/>
    <col min="14333" max="14333" width="15.6640625" style="3" bestFit="1" customWidth="1"/>
    <col min="14334" max="14334" width="62.5546875" style="3" bestFit="1" customWidth="1"/>
    <col min="14335" max="14335" width="13.88671875" style="3" bestFit="1" customWidth="1"/>
    <col min="14336" max="14336" width="12.6640625" style="3" bestFit="1" customWidth="1"/>
    <col min="14337" max="14337" width="11.6640625" style="3" bestFit="1" customWidth="1"/>
    <col min="14338" max="14338" width="12.6640625" style="3" bestFit="1" customWidth="1"/>
    <col min="14339" max="14339" width="10.44140625" style="3" bestFit="1" customWidth="1"/>
    <col min="14340" max="14340" width="9.5546875" style="3" bestFit="1" customWidth="1"/>
    <col min="14341" max="14341" width="11.6640625" style="3" bestFit="1" customWidth="1"/>
    <col min="14342" max="14342" width="10.33203125" style="3" bestFit="1" customWidth="1"/>
    <col min="14343" max="14344" width="9.5546875" style="3" bestFit="1" customWidth="1"/>
    <col min="14345" max="14345" width="11.6640625" style="3" bestFit="1" customWidth="1"/>
    <col min="14346" max="14347" width="10.109375" style="3" bestFit="1" customWidth="1"/>
    <col min="14348" max="14348" width="11.6640625" style="3" bestFit="1" customWidth="1"/>
    <col min="14349" max="14349" width="9.33203125" style="3" bestFit="1" customWidth="1"/>
    <col min="14350" max="14350" width="12.6640625" style="3" bestFit="1" customWidth="1"/>
    <col min="14351" max="14351" width="11.6640625" style="3" bestFit="1" customWidth="1"/>
    <col min="14352" max="14352" width="13.88671875" style="3" bestFit="1" customWidth="1"/>
    <col min="14353" max="14586" width="9.109375" style="3"/>
    <col min="14587" max="14587" width="12.6640625" style="3" customWidth="1"/>
    <col min="14588" max="14588" width="7.6640625" style="3" customWidth="1"/>
    <col min="14589" max="14589" width="15.6640625" style="3" bestFit="1" customWidth="1"/>
    <col min="14590" max="14590" width="62.5546875" style="3" bestFit="1" customWidth="1"/>
    <col min="14591" max="14591" width="13.88671875" style="3" bestFit="1" customWidth="1"/>
    <col min="14592" max="14592" width="12.6640625" style="3" bestFit="1" customWidth="1"/>
    <col min="14593" max="14593" width="11.6640625" style="3" bestFit="1" customWidth="1"/>
    <col min="14594" max="14594" width="12.6640625" style="3" bestFit="1" customWidth="1"/>
    <col min="14595" max="14595" width="10.44140625" style="3" bestFit="1" customWidth="1"/>
    <col min="14596" max="14596" width="9.5546875" style="3" bestFit="1" customWidth="1"/>
    <col min="14597" max="14597" width="11.6640625" style="3" bestFit="1" customWidth="1"/>
    <col min="14598" max="14598" width="10.33203125" style="3" bestFit="1" customWidth="1"/>
    <col min="14599" max="14600" width="9.5546875" style="3" bestFit="1" customWidth="1"/>
    <col min="14601" max="14601" width="11.6640625" style="3" bestFit="1" customWidth="1"/>
    <col min="14602" max="14603" width="10.109375" style="3" bestFit="1" customWidth="1"/>
    <col min="14604" max="14604" width="11.6640625" style="3" bestFit="1" customWidth="1"/>
    <col min="14605" max="14605" width="9.33203125" style="3" bestFit="1" customWidth="1"/>
    <col min="14606" max="14606" width="12.6640625" style="3" bestFit="1" customWidth="1"/>
    <col min="14607" max="14607" width="11.6640625" style="3" bestFit="1" customWidth="1"/>
    <col min="14608" max="14608" width="13.88671875" style="3" bestFit="1" customWidth="1"/>
    <col min="14609" max="14842" width="9.109375" style="3"/>
    <col min="14843" max="14843" width="12.6640625" style="3" customWidth="1"/>
    <col min="14844" max="14844" width="7.6640625" style="3" customWidth="1"/>
    <col min="14845" max="14845" width="15.6640625" style="3" bestFit="1" customWidth="1"/>
    <col min="14846" max="14846" width="62.5546875" style="3" bestFit="1" customWidth="1"/>
    <col min="14847" max="14847" width="13.88671875" style="3" bestFit="1" customWidth="1"/>
    <col min="14848" max="14848" width="12.6640625" style="3" bestFit="1" customWidth="1"/>
    <col min="14849" max="14849" width="11.6640625" style="3" bestFit="1" customWidth="1"/>
    <col min="14850" max="14850" width="12.6640625" style="3" bestFit="1" customWidth="1"/>
    <col min="14851" max="14851" width="10.44140625" style="3" bestFit="1" customWidth="1"/>
    <col min="14852" max="14852" width="9.5546875" style="3" bestFit="1" customWidth="1"/>
    <col min="14853" max="14853" width="11.6640625" style="3" bestFit="1" customWidth="1"/>
    <col min="14854" max="14854" width="10.33203125" style="3" bestFit="1" customWidth="1"/>
    <col min="14855" max="14856" width="9.5546875" style="3" bestFit="1" customWidth="1"/>
    <col min="14857" max="14857" width="11.6640625" style="3" bestFit="1" customWidth="1"/>
    <col min="14858" max="14859" width="10.109375" style="3" bestFit="1" customWidth="1"/>
    <col min="14860" max="14860" width="11.6640625" style="3" bestFit="1" customWidth="1"/>
    <col min="14861" max="14861" width="9.33203125" style="3" bestFit="1" customWidth="1"/>
    <col min="14862" max="14862" width="12.6640625" style="3" bestFit="1" customWidth="1"/>
    <col min="14863" max="14863" width="11.6640625" style="3" bestFit="1" customWidth="1"/>
    <col min="14864" max="14864" width="13.88671875" style="3" bestFit="1" customWidth="1"/>
    <col min="14865" max="15098" width="9.109375" style="3"/>
    <col min="15099" max="15099" width="12.6640625" style="3" customWidth="1"/>
    <col min="15100" max="15100" width="7.6640625" style="3" customWidth="1"/>
    <col min="15101" max="15101" width="15.6640625" style="3" bestFit="1" customWidth="1"/>
    <col min="15102" max="15102" width="62.5546875" style="3" bestFit="1" customWidth="1"/>
    <col min="15103" max="15103" width="13.88671875" style="3" bestFit="1" customWidth="1"/>
    <col min="15104" max="15104" width="12.6640625" style="3" bestFit="1" customWidth="1"/>
    <col min="15105" max="15105" width="11.6640625" style="3" bestFit="1" customWidth="1"/>
    <col min="15106" max="15106" width="12.6640625" style="3" bestFit="1" customWidth="1"/>
    <col min="15107" max="15107" width="10.44140625" style="3" bestFit="1" customWidth="1"/>
    <col min="15108" max="15108" width="9.5546875" style="3" bestFit="1" customWidth="1"/>
    <col min="15109" max="15109" width="11.6640625" style="3" bestFit="1" customWidth="1"/>
    <col min="15110" max="15110" width="10.33203125" style="3" bestFit="1" customWidth="1"/>
    <col min="15111" max="15112" width="9.5546875" style="3" bestFit="1" customWidth="1"/>
    <col min="15113" max="15113" width="11.6640625" style="3" bestFit="1" customWidth="1"/>
    <col min="15114" max="15115" width="10.109375" style="3" bestFit="1" customWidth="1"/>
    <col min="15116" max="15116" width="11.6640625" style="3" bestFit="1" customWidth="1"/>
    <col min="15117" max="15117" width="9.33203125" style="3" bestFit="1" customWidth="1"/>
    <col min="15118" max="15118" width="12.6640625" style="3" bestFit="1" customWidth="1"/>
    <col min="15119" max="15119" width="11.6640625" style="3" bestFit="1" customWidth="1"/>
    <col min="15120" max="15120" width="13.88671875" style="3" bestFit="1" customWidth="1"/>
    <col min="15121" max="15354" width="9.109375" style="3"/>
    <col min="15355" max="15355" width="12.6640625" style="3" customWidth="1"/>
    <col min="15356" max="15356" width="7.6640625" style="3" customWidth="1"/>
    <col min="15357" max="15357" width="15.6640625" style="3" bestFit="1" customWidth="1"/>
    <col min="15358" max="15358" width="62.5546875" style="3" bestFit="1" customWidth="1"/>
    <col min="15359" max="15359" width="13.88671875" style="3" bestFit="1" customWidth="1"/>
    <col min="15360" max="15360" width="12.6640625" style="3" bestFit="1" customWidth="1"/>
    <col min="15361" max="15361" width="11.6640625" style="3" bestFit="1" customWidth="1"/>
    <col min="15362" max="15362" width="12.6640625" style="3" bestFit="1" customWidth="1"/>
    <col min="15363" max="15363" width="10.44140625" style="3" bestFit="1" customWidth="1"/>
    <col min="15364" max="15364" width="9.5546875" style="3" bestFit="1" customWidth="1"/>
    <col min="15365" max="15365" width="11.6640625" style="3" bestFit="1" customWidth="1"/>
    <col min="15366" max="15366" width="10.33203125" style="3" bestFit="1" customWidth="1"/>
    <col min="15367" max="15368" width="9.5546875" style="3" bestFit="1" customWidth="1"/>
    <col min="15369" max="15369" width="11.6640625" style="3" bestFit="1" customWidth="1"/>
    <col min="15370" max="15371" width="10.109375" style="3" bestFit="1" customWidth="1"/>
    <col min="15372" max="15372" width="11.6640625" style="3" bestFit="1" customWidth="1"/>
    <col min="15373" max="15373" width="9.33203125" style="3" bestFit="1" customWidth="1"/>
    <col min="15374" max="15374" width="12.6640625" style="3" bestFit="1" customWidth="1"/>
    <col min="15375" max="15375" width="11.6640625" style="3" bestFit="1" customWidth="1"/>
    <col min="15376" max="15376" width="13.88671875" style="3" bestFit="1" customWidth="1"/>
    <col min="15377" max="15610" width="9.109375" style="3"/>
    <col min="15611" max="15611" width="12.6640625" style="3" customWidth="1"/>
    <col min="15612" max="15612" width="7.6640625" style="3" customWidth="1"/>
    <col min="15613" max="15613" width="15.6640625" style="3" bestFit="1" customWidth="1"/>
    <col min="15614" max="15614" width="62.5546875" style="3" bestFit="1" customWidth="1"/>
    <col min="15615" max="15615" width="13.88671875" style="3" bestFit="1" customWidth="1"/>
    <col min="15616" max="15616" width="12.6640625" style="3" bestFit="1" customWidth="1"/>
    <col min="15617" max="15617" width="11.6640625" style="3" bestFit="1" customWidth="1"/>
    <col min="15618" max="15618" width="12.6640625" style="3" bestFit="1" customWidth="1"/>
    <col min="15619" max="15619" width="10.44140625" style="3" bestFit="1" customWidth="1"/>
    <col min="15620" max="15620" width="9.5546875" style="3" bestFit="1" customWidth="1"/>
    <col min="15621" max="15621" width="11.6640625" style="3" bestFit="1" customWidth="1"/>
    <col min="15622" max="15622" width="10.33203125" style="3" bestFit="1" customWidth="1"/>
    <col min="15623" max="15624" width="9.5546875" style="3" bestFit="1" customWidth="1"/>
    <col min="15625" max="15625" width="11.6640625" style="3" bestFit="1" customWidth="1"/>
    <col min="15626" max="15627" width="10.109375" style="3" bestFit="1" customWidth="1"/>
    <col min="15628" max="15628" width="11.6640625" style="3" bestFit="1" customWidth="1"/>
    <col min="15629" max="15629" width="9.33203125" style="3" bestFit="1" customWidth="1"/>
    <col min="15630" max="15630" width="12.6640625" style="3" bestFit="1" customWidth="1"/>
    <col min="15631" max="15631" width="11.6640625" style="3" bestFit="1" customWidth="1"/>
    <col min="15632" max="15632" width="13.88671875" style="3" bestFit="1" customWidth="1"/>
    <col min="15633" max="15866" width="9.109375" style="3"/>
    <col min="15867" max="15867" width="12.6640625" style="3" customWidth="1"/>
    <col min="15868" max="15868" width="7.6640625" style="3" customWidth="1"/>
    <col min="15869" max="15869" width="15.6640625" style="3" bestFit="1" customWidth="1"/>
    <col min="15870" max="15870" width="62.5546875" style="3" bestFit="1" customWidth="1"/>
    <col min="15871" max="15871" width="13.88671875" style="3" bestFit="1" customWidth="1"/>
    <col min="15872" max="15872" width="12.6640625" style="3" bestFit="1" customWidth="1"/>
    <col min="15873" max="15873" width="11.6640625" style="3" bestFit="1" customWidth="1"/>
    <col min="15874" max="15874" width="12.6640625" style="3" bestFit="1" customWidth="1"/>
    <col min="15875" max="15875" width="10.44140625" style="3" bestFit="1" customWidth="1"/>
    <col min="15876" max="15876" width="9.5546875" style="3" bestFit="1" customWidth="1"/>
    <col min="15877" max="15877" width="11.6640625" style="3" bestFit="1" customWidth="1"/>
    <col min="15878" max="15878" width="10.33203125" style="3" bestFit="1" customWidth="1"/>
    <col min="15879" max="15880" width="9.5546875" style="3" bestFit="1" customWidth="1"/>
    <col min="15881" max="15881" width="11.6640625" style="3" bestFit="1" customWidth="1"/>
    <col min="15882" max="15883" width="10.109375" style="3" bestFit="1" customWidth="1"/>
    <col min="15884" max="15884" width="11.6640625" style="3" bestFit="1" customWidth="1"/>
    <col min="15885" max="15885" width="9.33203125" style="3" bestFit="1" customWidth="1"/>
    <col min="15886" max="15886" width="12.6640625" style="3" bestFit="1" customWidth="1"/>
    <col min="15887" max="15887" width="11.6640625" style="3" bestFit="1" customWidth="1"/>
    <col min="15888" max="15888" width="13.88671875" style="3" bestFit="1" customWidth="1"/>
    <col min="15889" max="16122" width="9.109375" style="3"/>
    <col min="16123" max="16123" width="12.6640625" style="3" customWidth="1"/>
    <col min="16124" max="16124" width="7.6640625" style="3" customWidth="1"/>
    <col min="16125" max="16125" width="15.6640625" style="3" bestFit="1" customWidth="1"/>
    <col min="16126" max="16126" width="62.5546875" style="3" bestFit="1" customWidth="1"/>
    <col min="16127" max="16127" width="13.88671875" style="3" bestFit="1" customWidth="1"/>
    <col min="16128" max="16128" width="12.6640625" style="3" bestFit="1" customWidth="1"/>
    <col min="16129" max="16129" width="11.6640625" style="3" bestFit="1" customWidth="1"/>
    <col min="16130" max="16130" width="12.6640625" style="3" bestFit="1" customWidth="1"/>
    <col min="16131" max="16131" width="10.44140625" style="3" bestFit="1" customWidth="1"/>
    <col min="16132" max="16132" width="9.5546875" style="3" bestFit="1" customWidth="1"/>
    <col min="16133" max="16133" width="11.6640625" style="3" bestFit="1" customWidth="1"/>
    <col min="16134" max="16134" width="10.33203125" style="3" bestFit="1" customWidth="1"/>
    <col min="16135" max="16136" width="9.5546875" style="3" bestFit="1" customWidth="1"/>
    <col min="16137" max="16137" width="11.6640625" style="3" bestFit="1" customWidth="1"/>
    <col min="16138" max="16139" width="10.109375" style="3" bestFit="1" customWidth="1"/>
    <col min="16140" max="16140" width="11.6640625" style="3" bestFit="1" customWidth="1"/>
    <col min="16141" max="16141" width="9.33203125" style="3" bestFit="1" customWidth="1"/>
    <col min="16142" max="16142" width="12.6640625" style="3" bestFit="1" customWidth="1"/>
    <col min="16143" max="16143" width="11.6640625" style="3" bestFit="1" customWidth="1"/>
    <col min="16144" max="16144" width="13.88671875" style="3" bestFit="1" customWidth="1"/>
    <col min="16145" max="16384" width="9.109375" style="3"/>
  </cols>
  <sheetData>
    <row r="1" spans="1:50" ht="17.399999999999999" x14ac:dyDescent="0.3">
      <c r="B1" s="2" t="s">
        <v>0</v>
      </c>
      <c r="Y1" s="504"/>
      <c r="Z1" s="505"/>
      <c r="AA1" s="505"/>
      <c r="AB1" s="506"/>
      <c r="AC1" s="505"/>
      <c r="AD1" s="503"/>
      <c r="AE1" s="503"/>
      <c r="AF1" s="503"/>
      <c r="AH1" s="537"/>
    </row>
    <row r="2" spans="1:50" x14ac:dyDescent="0.25">
      <c r="B2" s="542" t="s">
        <v>286</v>
      </c>
      <c r="C2" s="543"/>
      <c r="D2" s="543"/>
      <c r="Y2" s="504"/>
      <c r="Z2" s="505"/>
      <c r="AA2" s="505"/>
      <c r="AB2" s="506"/>
      <c r="AC2" s="505"/>
      <c r="AD2" s="503"/>
      <c r="AE2" s="503"/>
      <c r="AF2" s="503"/>
    </row>
    <row r="3" spans="1:50" x14ac:dyDescent="0.25">
      <c r="A3" s="67" t="str">
        <f>оглавление!$D$2</f>
        <v>Управление жилой недвижимостью, ЖКХ</v>
      </c>
      <c r="B3" s="4"/>
      <c r="Y3" s="504"/>
      <c r="Z3" s="505"/>
      <c r="AA3" s="505"/>
      <c r="AB3" s="506"/>
      <c r="AC3" s="505"/>
      <c r="AD3" s="503"/>
      <c r="AE3" s="503"/>
      <c r="AF3" s="503"/>
      <c r="AH3" s="538">
        <v>1</v>
      </c>
      <c r="AI3" s="538">
        <f>AH3+1</f>
        <v>2</v>
      </c>
      <c r="AJ3" s="538">
        <f t="shared" ref="AJ3:AX3" si="0">AI3+1</f>
        <v>3</v>
      </c>
      <c r="AK3" s="538">
        <f t="shared" si="0"/>
        <v>4</v>
      </c>
      <c r="AL3" s="538">
        <f t="shared" si="0"/>
        <v>5</v>
      </c>
      <c r="AM3" s="538">
        <f t="shared" si="0"/>
        <v>6</v>
      </c>
      <c r="AN3" s="538">
        <f t="shared" si="0"/>
        <v>7</v>
      </c>
      <c r="AO3" s="538">
        <f t="shared" si="0"/>
        <v>8</v>
      </c>
      <c r="AP3" s="538">
        <f t="shared" si="0"/>
        <v>9</v>
      </c>
      <c r="AQ3" s="538">
        <f t="shared" si="0"/>
        <v>10</v>
      </c>
      <c r="AR3" s="538">
        <f t="shared" si="0"/>
        <v>11</v>
      </c>
      <c r="AS3" s="538">
        <f t="shared" si="0"/>
        <v>12</v>
      </c>
      <c r="AT3" s="538">
        <f t="shared" si="0"/>
        <v>13</v>
      </c>
      <c r="AU3" s="538">
        <f t="shared" si="0"/>
        <v>14</v>
      </c>
      <c r="AV3" s="538">
        <f t="shared" si="0"/>
        <v>15</v>
      </c>
      <c r="AW3" s="538">
        <f t="shared" si="0"/>
        <v>16</v>
      </c>
      <c r="AX3" s="538">
        <f t="shared" si="0"/>
        <v>17</v>
      </c>
    </row>
    <row r="4" spans="1:50" x14ac:dyDescent="0.25">
      <c r="A4" s="1" t="str">
        <f>оглавление!F24</f>
        <v>Выгрузка данных о текущих оплатах ДЗ собственниками квартир</v>
      </c>
      <c r="B4" s="4"/>
      <c r="Y4" s="504"/>
      <c r="Z4" s="505"/>
      <c r="AA4" s="505"/>
      <c r="AB4" s="506"/>
      <c r="AC4" s="505"/>
      <c r="AD4" s="503"/>
      <c r="AE4" s="503"/>
      <c r="AF4" s="503"/>
    </row>
    <row r="5" spans="1:50" x14ac:dyDescent="0.25">
      <c r="A5" s="1" t="s">
        <v>1</v>
      </c>
      <c r="B5" s="5" t="s">
        <v>126</v>
      </c>
      <c r="D5" s="9"/>
      <c r="E5" s="7"/>
      <c r="Y5" s="504"/>
      <c r="Z5" s="505"/>
      <c r="AA5" s="507"/>
      <c r="AB5" s="508"/>
      <c r="AC5" s="507"/>
      <c r="AD5" s="503"/>
      <c r="AE5" s="503"/>
      <c r="AF5" s="503"/>
      <c r="AH5" s="538" t="s">
        <v>263</v>
      </c>
    </row>
    <row r="6" spans="1:50" s="527" customFormat="1" ht="30.6" x14ac:dyDescent="0.25">
      <c r="A6" s="528" t="str">
        <f>адреса!$E$5</f>
        <v>улица_дом</v>
      </c>
      <c r="B6" s="528" t="str">
        <f>адреса!$G$5</f>
        <v>квартира</v>
      </c>
      <c r="C6" s="523" t="str">
        <f>адреса!$I$5</f>
        <v>лицевой счет</v>
      </c>
      <c r="D6" s="524" t="str">
        <f>адреса!$K$5</f>
        <v>ФИО</v>
      </c>
      <c r="E6" s="529" t="s">
        <v>3</v>
      </c>
      <c r="F6" s="530" t="s">
        <v>255</v>
      </c>
      <c r="G6" s="530" t="s">
        <v>256</v>
      </c>
      <c r="H6" s="530" t="s">
        <v>4</v>
      </c>
      <c r="I6" s="530" t="s">
        <v>5</v>
      </c>
      <c r="J6" s="530" t="s">
        <v>6</v>
      </c>
      <c r="K6" s="530" t="s">
        <v>7</v>
      </c>
      <c r="L6" s="530" t="s">
        <v>25</v>
      </c>
      <c r="M6" s="530" t="s">
        <v>257</v>
      </c>
      <c r="N6" s="530" t="s">
        <v>258</v>
      </c>
      <c r="O6" s="530" t="s">
        <v>8</v>
      </c>
      <c r="P6" s="530" t="s">
        <v>9</v>
      </c>
      <c r="Q6" s="530" t="s">
        <v>10</v>
      </c>
      <c r="R6" s="530" t="s">
        <v>259</v>
      </c>
      <c r="S6" s="530" t="s">
        <v>260</v>
      </c>
      <c r="T6" s="530" t="s">
        <v>261</v>
      </c>
      <c r="U6" s="530" t="s">
        <v>262</v>
      </c>
      <c r="V6" s="529" t="s">
        <v>11</v>
      </c>
      <c r="W6" s="529" t="s">
        <v>12</v>
      </c>
      <c r="X6" s="529" t="s">
        <v>13</v>
      </c>
      <c r="Y6" s="525"/>
      <c r="Z6" s="509" t="s">
        <v>28</v>
      </c>
      <c r="AA6" s="510" t="s">
        <v>243</v>
      </c>
      <c r="AB6" s="511" t="s">
        <v>244</v>
      </c>
      <c r="AC6" s="510" t="s">
        <v>32</v>
      </c>
      <c r="AD6" s="510" t="s">
        <v>57</v>
      </c>
      <c r="AE6" s="510" t="s">
        <v>54</v>
      </c>
      <c r="AF6" s="510" t="s">
        <v>58</v>
      </c>
      <c r="AG6" s="526"/>
      <c r="AH6" s="540" t="str">
        <f>INDEX(регламент!$H$19:$H$42,SUMIFS(регламент!$B$19:$B$42,регламент!$C$19:$C$42,AH$3))</f>
        <v>32-передача списков</v>
      </c>
      <c r="AI6" s="540" t="str">
        <f>INDEX(регламент!$H$19:$H$42,SUMIFS(регламент!$B$19:$B$42,регламент!$C$19:$C$42,AI$3))</f>
        <v>32-смс-уведомление</v>
      </c>
      <c r="AJ6" s="540" t="str">
        <f>INDEX(регламент!$H$19:$H$42,SUMIFS(регламент!$B$19:$B$42,регламент!$C$19:$C$42,AJ$3))</f>
        <v>45-передача списков</v>
      </c>
      <c r="AK6" s="540" t="str">
        <f>INDEX(регламент!$H$19:$H$42,SUMIFS(регламент!$B$19:$B$42,регламент!$C$19:$C$42,AK$3))</f>
        <v>45-рассылка писем</v>
      </c>
      <c r="AL6" s="540" t="str">
        <f>INDEX(регламент!$H$19:$H$42,SUMIFS(регламент!$B$19:$B$42,регламент!$C$19:$C$42,AL$3))</f>
        <v>53-передача списков</v>
      </c>
      <c r="AM6" s="540" t="str">
        <f>INDEX(регламент!$H$19:$H$42,SUMIFS(регламент!$B$19:$B$42,регламент!$C$19:$C$42,AM$3))</f>
        <v>53-смс-претензия</v>
      </c>
      <c r="AN6" s="540" t="str">
        <f>INDEX(регламент!$H$19:$H$42,SUMIFS(регламент!$B$19:$B$42,регламент!$C$19:$C$42,AN$3))</f>
        <v>63-передача списков</v>
      </c>
      <c r="AO6" s="540" t="str">
        <f>INDEX(регламент!$H$19:$H$42,SUMIFS(регламент!$B$19:$B$42,регламент!$C$19:$C$42,AO$3))</f>
        <v>63-подготовка доков</v>
      </c>
      <c r="AP6" s="540" t="str">
        <f>INDEX(регламент!$H$19:$H$42,SUMIFS(регламент!$B$19:$B$42,регламент!$C$19:$C$42,AP$3))</f>
        <v>63-передача юристам</v>
      </c>
      <c r="AQ6" s="540" t="str">
        <f>INDEX(регламент!$H$19:$H$42,SUMIFS(регламент!$B$19:$B$42,регламент!$C$19:$C$42,AQ$3))</f>
        <v>63-досуд. претензия</v>
      </c>
      <c r="AR6" s="540" t="str">
        <f>INDEX(регламент!$H$19:$H$42,SUMIFS(регламент!$B$19:$B$42,регламент!$C$19:$C$42,AR$3))</f>
        <v>73-передача списков</v>
      </c>
      <c r="AS6" s="540" t="str">
        <f>INDEX(регламент!$H$19:$H$42,SUMIFS(регламент!$B$19:$B$42,регламент!$C$19:$C$42,AS$3))</f>
        <v>73-подготовка доков</v>
      </c>
      <c r="AT6" s="540" t="str">
        <f>INDEX(регламент!$H$19:$H$42,SUMIFS(регламент!$B$19:$B$42,регламент!$C$19:$C$42,AT$3))</f>
        <v>73-увед. об откл. э/э</v>
      </c>
      <c r="AU6" s="540" t="str">
        <f>INDEX(регламент!$H$19:$H$42,SUMIFS(регламент!$B$19:$B$42,регламент!$C$19:$C$42,AU$3))</f>
        <v>94-передача списков</v>
      </c>
      <c r="AV6" s="540" t="str">
        <f>INDEX(регламент!$H$19:$H$42,SUMIFS(регламент!$B$19:$B$42,регламент!$C$19:$C$42,AV$3))</f>
        <v>94-подготовка доков</v>
      </c>
      <c r="AW6" s="540" t="str">
        <f>INDEX(регламент!$H$19:$H$42,SUMIFS(регламент!$B$19:$B$42,регламент!$C$19:$C$42,AW$3))</f>
        <v>94-передача юристам</v>
      </c>
      <c r="AX6" s="540" t="str">
        <f>INDEX(регламент!$H$19:$H$42,SUMIFS(регламент!$B$19:$B$42,регламент!$C$19:$C$42,AX$3))</f>
        <v>94-обращение в суд</v>
      </c>
    </row>
    <row r="7" spans="1:50" x14ac:dyDescent="0.25">
      <c r="A7" s="4" t="str">
        <f>адреса!$E$7</f>
        <v>ул. Первая д.1</v>
      </c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513"/>
      <c r="Z7" s="70" t="str">
        <f>IF(AND(A7&lt;&gt;"",B7=""),A7,Z6)</f>
        <v>ул. Первая д.1</v>
      </c>
      <c r="AA7" s="504">
        <v>0</v>
      </c>
      <c r="AB7" s="502">
        <v>7</v>
      </c>
      <c r="AC7" s="504">
        <f>1</f>
        <v>1</v>
      </c>
      <c r="AD7" s="103">
        <f t="shared" ref="AD7:AD30" si="1">F7</f>
        <v>0</v>
      </c>
      <c r="AE7" s="103">
        <f t="shared" ref="AE7:AE30" si="2">H7+I7+J7+K7+L7+O7+R7+S7</f>
        <v>0</v>
      </c>
      <c r="AF7" s="103">
        <f t="shared" ref="AF7:AF30" si="3">V7-AD7-AE7</f>
        <v>0</v>
      </c>
      <c r="AH7" s="541"/>
      <c r="AI7" s="541"/>
      <c r="AJ7" s="541"/>
      <c r="AK7" s="541"/>
      <c r="AL7" s="541"/>
      <c r="AM7" s="541"/>
      <c r="AN7" s="541"/>
      <c r="AO7" s="541"/>
      <c r="AP7" s="541"/>
      <c r="AQ7" s="541"/>
      <c r="AR7" s="541"/>
      <c r="AS7" s="541"/>
      <c r="AT7" s="541"/>
      <c r="AU7" s="541"/>
      <c r="AV7" s="541"/>
      <c r="AW7" s="541"/>
      <c r="AX7" s="541"/>
    </row>
    <row r="8" spans="1:50" x14ac:dyDescent="0.25">
      <c r="B8" s="1" t="str">
        <f>адреса!$G$7</f>
        <v>кв.1</v>
      </c>
      <c r="C8" s="522">
        <f>адреса!$I$7</f>
        <v>10000001</v>
      </c>
      <c r="D8" s="6" t="str">
        <f>адреса!$K$7</f>
        <v>ФИО-1-1</v>
      </c>
      <c r="E8" s="6">
        <f>SUMIFS(фев17!$X:$X,фев17!$C:$C,мар17!C8)</f>
        <v>46847.59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>
        <f>E8*20%</f>
        <v>9369.518</v>
      </c>
      <c r="X8" s="6">
        <f>E8-W8</f>
        <v>37478.072</v>
      </c>
      <c r="Y8" s="513"/>
      <c r="Z8" s="70" t="str">
        <f>IF(AND(A8&lt;&gt;"",B8=""),A8,Z7)</f>
        <v>ул. Первая д.1</v>
      </c>
      <c r="AA8" s="504">
        <f>IF($B8&lt;&gt;"",MAX(AA$7:AA7)+1,0)</f>
        <v>1</v>
      </c>
      <c r="AB8" s="502">
        <f>AB7+1</f>
        <v>8</v>
      </c>
      <c r="AC8" s="504">
        <f>1</f>
        <v>1</v>
      </c>
      <c r="AD8" s="103">
        <f t="shared" si="1"/>
        <v>0</v>
      </c>
      <c r="AE8" s="103">
        <f t="shared" si="2"/>
        <v>0</v>
      </c>
      <c r="AF8" s="103">
        <f t="shared" si="3"/>
        <v>0</v>
      </c>
      <c r="AH8" s="541">
        <v>42795</v>
      </c>
      <c r="AI8" s="541">
        <v>42796</v>
      </c>
      <c r="AJ8" s="541">
        <v>0</v>
      </c>
      <c r="AK8" s="541">
        <v>0</v>
      </c>
      <c r="AL8" s="541">
        <v>0</v>
      </c>
      <c r="AM8" s="541">
        <v>0</v>
      </c>
      <c r="AN8" s="541">
        <v>0</v>
      </c>
      <c r="AO8" s="541">
        <v>0</v>
      </c>
      <c r="AP8" s="541">
        <v>0</v>
      </c>
      <c r="AQ8" s="541">
        <v>0</v>
      </c>
      <c r="AR8" s="541">
        <v>0</v>
      </c>
      <c r="AS8" s="541">
        <v>0</v>
      </c>
      <c r="AT8" s="541">
        <v>0</v>
      </c>
      <c r="AU8" s="541">
        <v>0</v>
      </c>
      <c r="AV8" s="541">
        <v>0</v>
      </c>
      <c r="AW8" s="541">
        <v>0</v>
      </c>
      <c r="AX8" s="541">
        <v>0</v>
      </c>
    </row>
    <row r="9" spans="1:50" x14ac:dyDescent="0.25">
      <c r="B9" s="1" t="str">
        <f>адреса!$G$8</f>
        <v>кв.2</v>
      </c>
      <c r="C9" s="522">
        <f>адреса!$I$8</f>
        <v>10000002</v>
      </c>
      <c r="D9" s="6" t="str">
        <f>адреса!$K$8</f>
        <v>ФИО-1-2</v>
      </c>
      <c r="E9" s="6">
        <f>SUMIFS(фев17!$X:$X,фев17!$C:$C,мар17!C9)</f>
        <v>21426.1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>
        <f>E9*40%</f>
        <v>8570.44</v>
      </c>
      <c r="X9" s="6">
        <f t="shared" ref="X9:X13" si="4">E9-W9</f>
        <v>12855.659999999998</v>
      </c>
      <c r="Y9" s="513"/>
      <c r="Z9" s="70" t="str">
        <f t="shared" ref="Z9:Z30" si="5">IF(AND(A9&lt;&gt;"",B9=""),A9,Z8)</f>
        <v>ул. Первая д.1</v>
      </c>
      <c r="AA9" s="504">
        <f>IF($B9&lt;&gt;"",MAX(AA$7:AA8)+1,0)</f>
        <v>2</v>
      </c>
      <c r="AB9" s="502">
        <f t="shared" ref="AB9:AB72" si="6">AB8+1</f>
        <v>9</v>
      </c>
      <c r="AC9" s="504">
        <f>1</f>
        <v>1</v>
      </c>
      <c r="AD9" s="103">
        <f t="shared" si="1"/>
        <v>0</v>
      </c>
      <c r="AE9" s="103">
        <f t="shared" si="2"/>
        <v>0</v>
      </c>
      <c r="AF9" s="103">
        <f t="shared" si="3"/>
        <v>0</v>
      </c>
      <c r="AH9" s="541">
        <v>42795</v>
      </c>
      <c r="AI9" s="541">
        <v>42796</v>
      </c>
      <c r="AJ9" s="541">
        <v>0</v>
      </c>
      <c r="AK9" s="541">
        <v>0</v>
      </c>
      <c r="AL9" s="541">
        <v>0</v>
      </c>
      <c r="AM9" s="541">
        <v>0</v>
      </c>
      <c r="AN9" s="541">
        <v>0</v>
      </c>
      <c r="AO9" s="541">
        <v>0</v>
      </c>
      <c r="AP9" s="541">
        <v>0</v>
      </c>
      <c r="AQ9" s="541">
        <v>0</v>
      </c>
      <c r="AR9" s="541">
        <v>0</v>
      </c>
      <c r="AS9" s="541">
        <v>0</v>
      </c>
      <c r="AT9" s="541">
        <v>0</v>
      </c>
      <c r="AU9" s="541">
        <v>0</v>
      </c>
      <c r="AV9" s="541">
        <v>0</v>
      </c>
      <c r="AW9" s="541">
        <v>0</v>
      </c>
      <c r="AX9" s="541">
        <v>0</v>
      </c>
    </row>
    <row r="10" spans="1:50" x14ac:dyDescent="0.25">
      <c r="B10" s="1" t="str">
        <f>адреса!$G$9</f>
        <v>кв.3</v>
      </c>
      <c r="C10" s="522">
        <f>адреса!$I$9</f>
        <v>10000003</v>
      </c>
      <c r="D10" s="6" t="str">
        <f>адреса!$K$9</f>
        <v>ФИО-1-3</v>
      </c>
      <c r="E10" s="6">
        <f>SUMIFS(фев17!$X:$X,фев17!$C:$C,мар17!C10)</f>
        <v>42585.79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>
        <f>E10*60%</f>
        <v>25551.473999999998</v>
      </c>
      <c r="X10" s="6">
        <f t="shared" si="4"/>
        <v>17034.316000000003</v>
      </c>
      <c r="Y10" s="513"/>
      <c r="Z10" s="70" t="str">
        <f t="shared" si="5"/>
        <v>ул. Первая д.1</v>
      </c>
      <c r="AA10" s="504">
        <f>IF($B10&lt;&gt;"",MAX(AA$7:AA9)+1,0)</f>
        <v>3</v>
      </c>
      <c r="AB10" s="502">
        <f t="shared" si="6"/>
        <v>10</v>
      </c>
      <c r="AC10" s="504">
        <f>1</f>
        <v>1</v>
      </c>
      <c r="AD10" s="103">
        <f t="shared" si="1"/>
        <v>0</v>
      </c>
      <c r="AE10" s="103">
        <f t="shared" si="2"/>
        <v>0</v>
      </c>
      <c r="AF10" s="103">
        <f t="shared" si="3"/>
        <v>0</v>
      </c>
      <c r="AH10" s="541">
        <v>42795</v>
      </c>
      <c r="AI10" s="541">
        <v>42796</v>
      </c>
      <c r="AJ10" s="541">
        <v>0</v>
      </c>
      <c r="AK10" s="541">
        <v>0</v>
      </c>
      <c r="AL10" s="541">
        <v>0</v>
      </c>
      <c r="AM10" s="541">
        <v>0</v>
      </c>
      <c r="AN10" s="541">
        <v>0</v>
      </c>
      <c r="AO10" s="541">
        <v>0</v>
      </c>
      <c r="AP10" s="541">
        <v>0</v>
      </c>
      <c r="AQ10" s="541">
        <v>0</v>
      </c>
      <c r="AR10" s="541">
        <v>0</v>
      </c>
      <c r="AS10" s="541">
        <v>0</v>
      </c>
      <c r="AT10" s="541">
        <v>0</v>
      </c>
      <c r="AU10" s="541">
        <v>0</v>
      </c>
      <c r="AV10" s="541">
        <v>0</v>
      </c>
      <c r="AW10" s="541">
        <v>0</v>
      </c>
      <c r="AX10" s="541">
        <v>0</v>
      </c>
    </row>
    <row r="11" spans="1:50" x14ac:dyDescent="0.25">
      <c r="B11" s="1" t="str">
        <f>адреса!$G$10</f>
        <v>кв.4</v>
      </c>
      <c r="C11" s="522">
        <f>адреса!$I$10</f>
        <v>10000004</v>
      </c>
      <c r="D11" s="6" t="str">
        <f>адреса!$K$10</f>
        <v>ФИО-1-4</v>
      </c>
      <c r="E11" s="6">
        <f>SUMIFS(фев17!$X:$X,фев17!$C:$C,мар17!C11)</f>
        <v>46472.34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>
        <f>E11*80%</f>
        <v>37177.871999999996</v>
      </c>
      <c r="X11" s="6">
        <f t="shared" si="4"/>
        <v>9294.4680000000008</v>
      </c>
      <c r="Y11" s="513"/>
      <c r="Z11" s="70" t="str">
        <f t="shared" si="5"/>
        <v>ул. Первая д.1</v>
      </c>
      <c r="AA11" s="504">
        <f>IF($B11&lt;&gt;"",MAX(AA$7:AA10)+1,0)</f>
        <v>4</v>
      </c>
      <c r="AB11" s="502">
        <f t="shared" si="6"/>
        <v>11</v>
      </c>
      <c r="AC11" s="504">
        <f>1</f>
        <v>1</v>
      </c>
      <c r="AD11" s="103">
        <f t="shared" si="1"/>
        <v>0</v>
      </c>
      <c r="AE11" s="103">
        <f t="shared" si="2"/>
        <v>0</v>
      </c>
      <c r="AF11" s="103">
        <f t="shared" si="3"/>
        <v>0</v>
      </c>
      <c r="AH11" s="541">
        <v>42795</v>
      </c>
      <c r="AI11" s="541">
        <v>42796</v>
      </c>
      <c r="AJ11" s="541">
        <v>0</v>
      </c>
      <c r="AK11" s="541">
        <v>0</v>
      </c>
      <c r="AL11" s="541">
        <v>0</v>
      </c>
      <c r="AM11" s="541">
        <v>0</v>
      </c>
      <c r="AN11" s="541">
        <v>0</v>
      </c>
      <c r="AO11" s="541">
        <v>0</v>
      </c>
      <c r="AP11" s="541">
        <v>0</v>
      </c>
      <c r="AQ11" s="541">
        <v>0</v>
      </c>
      <c r="AR11" s="541">
        <v>0</v>
      </c>
      <c r="AS11" s="541">
        <v>0</v>
      </c>
      <c r="AT11" s="541">
        <v>0</v>
      </c>
      <c r="AU11" s="541">
        <v>0</v>
      </c>
      <c r="AV11" s="541">
        <v>0</v>
      </c>
      <c r="AW11" s="541">
        <v>0</v>
      </c>
      <c r="AX11" s="541">
        <v>0</v>
      </c>
    </row>
    <row r="12" spans="1:50" x14ac:dyDescent="0.25">
      <c r="B12" s="1" t="str">
        <f>адреса!$G$11</f>
        <v>кв.5</v>
      </c>
      <c r="C12" s="522">
        <f>адреса!$I$11</f>
        <v>10000005</v>
      </c>
      <c r="D12" s="6" t="str">
        <f>адреса!$K$11</f>
        <v>ФИО-1-5</v>
      </c>
      <c r="E12" s="6">
        <f>SUMIFS(фев17!$X:$X,фев17!$C:$C,мар17!C12)</f>
        <v>7409.52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>
        <f>E12*100%</f>
        <v>7409.52</v>
      </c>
      <c r="X12" s="6">
        <f t="shared" si="4"/>
        <v>0</v>
      </c>
      <c r="Y12" s="513"/>
      <c r="Z12" s="70" t="str">
        <f t="shared" si="5"/>
        <v>ул. Первая д.1</v>
      </c>
      <c r="AA12" s="504">
        <f>IF($B12&lt;&gt;"",MAX(AA$7:AA11)+1,0)</f>
        <v>5</v>
      </c>
      <c r="AB12" s="502">
        <f t="shared" si="6"/>
        <v>12</v>
      </c>
      <c r="AC12" s="504">
        <f>1</f>
        <v>1</v>
      </c>
      <c r="AD12" s="103">
        <f t="shared" si="1"/>
        <v>0</v>
      </c>
      <c r="AE12" s="103">
        <f t="shared" si="2"/>
        <v>0</v>
      </c>
      <c r="AF12" s="103">
        <f t="shared" si="3"/>
        <v>0</v>
      </c>
      <c r="AH12" s="541">
        <v>0</v>
      </c>
      <c r="AI12" s="541">
        <v>0</v>
      </c>
      <c r="AJ12" s="541">
        <v>0</v>
      </c>
      <c r="AK12" s="541">
        <v>0</v>
      </c>
      <c r="AL12" s="541">
        <v>0</v>
      </c>
      <c r="AM12" s="541">
        <v>0</v>
      </c>
      <c r="AN12" s="541">
        <v>0</v>
      </c>
      <c r="AO12" s="541">
        <v>0</v>
      </c>
      <c r="AP12" s="541">
        <v>0</v>
      </c>
      <c r="AQ12" s="541">
        <v>0</v>
      </c>
      <c r="AR12" s="541">
        <v>0</v>
      </c>
      <c r="AS12" s="541">
        <v>0</v>
      </c>
      <c r="AT12" s="541">
        <v>0</v>
      </c>
      <c r="AU12" s="541">
        <v>0</v>
      </c>
      <c r="AV12" s="541">
        <v>0</v>
      </c>
      <c r="AW12" s="541">
        <v>0</v>
      </c>
      <c r="AX12" s="541">
        <v>0</v>
      </c>
    </row>
    <row r="13" spans="1:50" x14ac:dyDescent="0.25">
      <c r="B13" s="1" t="str">
        <f>адреса!$G$12</f>
        <v>кв.6</v>
      </c>
      <c r="C13" s="522">
        <f>адреса!$I$12</f>
        <v>10000006</v>
      </c>
      <c r="D13" s="6" t="str">
        <f>адреса!$K$12</f>
        <v>ФИО-1-6</v>
      </c>
      <c r="E13" s="6">
        <f>SUMIFS(фев17!$X:$X,фев17!$C:$C,мар17!C13)</f>
        <v>42585.79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>
        <f t="shared" ref="W13" si="7">E13*20%</f>
        <v>8517.1580000000013</v>
      </c>
      <c r="X13" s="6">
        <f t="shared" si="4"/>
        <v>34068.631999999998</v>
      </c>
      <c r="Y13" s="513"/>
      <c r="Z13" s="70" t="str">
        <f t="shared" si="5"/>
        <v>ул. Первая д.1</v>
      </c>
      <c r="AA13" s="504">
        <f>IF($B13&lt;&gt;"",MAX(AA$7:AA12)+1,0)</f>
        <v>6</v>
      </c>
      <c r="AB13" s="502">
        <f t="shared" si="6"/>
        <v>13</v>
      </c>
      <c r="AC13" s="504">
        <f>1</f>
        <v>1</v>
      </c>
      <c r="AD13" s="103">
        <f t="shared" si="1"/>
        <v>0</v>
      </c>
      <c r="AE13" s="103">
        <f t="shared" si="2"/>
        <v>0</v>
      </c>
      <c r="AF13" s="103">
        <f t="shared" si="3"/>
        <v>0</v>
      </c>
      <c r="AH13" s="541">
        <v>0</v>
      </c>
      <c r="AI13" s="541">
        <v>0</v>
      </c>
      <c r="AJ13" s="541">
        <v>0</v>
      </c>
      <c r="AK13" s="541">
        <v>0</v>
      </c>
      <c r="AL13" s="541">
        <v>0</v>
      </c>
      <c r="AM13" s="541">
        <v>0</v>
      </c>
      <c r="AN13" s="541">
        <v>0</v>
      </c>
      <c r="AO13" s="541">
        <v>0</v>
      </c>
      <c r="AP13" s="541">
        <v>0</v>
      </c>
      <c r="AQ13" s="541">
        <v>0</v>
      </c>
      <c r="AR13" s="541">
        <v>0</v>
      </c>
      <c r="AS13" s="541">
        <v>0</v>
      </c>
      <c r="AT13" s="541">
        <v>0</v>
      </c>
      <c r="AU13" s="541">
        <v>0</v>
      </c>
      <c r="AV13" s="541">
        <v>0</v>
      </c>
      <c r="AW13" s="541">
        <v>0</v>
      </c>
      <c r="AX13" s="541">
        <v>0</v>
      </c>
    </row>
    <row r="14" spans="1:50" x14ac:dyDescent="0.25">
      <c r="B14" s="1" t="str">
        <f>адреса!$G$13</f>
        <v>кв.7</v>
      </c>
      <c r="C14" s="522">
        <f>адреса!$I$13</f>
        <v>10000007</v>
      </c>
      <c r="D14" s="6" t="str">
        <f>адреса!$K$13</f>
        <v>ФИО-1-7</v>
      </c>
      <c r="E14" s="6">
        <f>SUMIFS(фев17!$X:$X,фев17!$C:$C,мар17!C14)</f>
        <v>128112.07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>
        <f t="shared" ref="W14" si="8">E14*40%</f>
        <v>51244.828000000009</v>
      </c>
      <c r="X14" s="6">
        <f t="shared" ref="X14:X77" si="9">E14-W14</f>
        <v>76867.241999999998</v>
      </c>
      <c r="Y14" s="513"/>
      <c r="Z14" s="70" t="str">
        <f t="shared" si="5"/>
        <v>ул. Первая д.1</v>
      </c>
      <c r="AA14" s="504">
        <f>IF($B14&lt;&gt;"",MAX(AA$7:AA13)+1,0)</f>
        <v>7</v>
      </c>
      <c r="AB14" s="502">
        <f t="shared" si="6"/>
        <v>14</v>
      </c>
      <c r="AC14" s="504">
        <f>1</f>
        <v>1</v>
      </c>
      <c r="AD14" s="103">
        <f t="shared" si="1"/>
        <v>0</v>
      </c>
      <c r="AE14" s="103">
        <f t="shared" si="2"/>
        <v>0</v>
      </c>
      <c r="AF14" s="103">
        <f t="shared" si="3"/>
        <v>0</v>
      </c>
      <c r="AH14" s="541">
        <v>0</v>
      </c>
      <c r="AI14" s="541">
        <v>0</v>
      </c>
      <c r="AJ14" s="541">
        <v>0</v>
      </c>
      <c r="AK14" s="541">
        <v>0</v>
      </c>
      <c r="AL14" s="541">
        <v>0</v>
      </c>
      <c r="AM14" s="541">
        <v>0</v>
      </c>
      <c r="AN14" s="541">
        <v>0</v>
      </c>
      <c r="AO14" s="541">
        <v>0</v>
      </c>
      <c r="AP14" s="541">
        <v>0</v>
      </c>
      <c r="AQ14" s="541">
        <v>0</v>
      </c>
      <c r="AR14" s="541">
        <v>0</v>
      </c>
      <c r="AS14" s="541">
        <v>0</v>
      </c>
      <c r="AT14" s="541">
        <v>0</v>
      </c>
      <c r="AU14" s="541">
        <v>42795</v>
      </c>
      <c r="AV14" s="541">
        <v>42796</v>
      </c>
      <c r="AW14" s="541">
        <v>42798</v>
      </c>
      <c r="AX14" s="541">
        <v>42808</v>
      </c>
    </row>
    <row r="15" spans="1:50" x14ac:dyDescent="0.25">
      <c r="B15" s="1" t="str">
        <f>адреса!$G$14</f>
        <v>кв.8</v>
      </c>
      <c r="C15" s="522">
        <f>адреса!$I$14</f>
        <v>10000008</v>
      </c>
      <c r="D15" s="6" t="str">
        <f>адреса!$K$14</f>
        <v>ФИО-1-8</v>
      </c>
      <c r="E15" s="6">
        <f>SUMIFS(фев17!$X:$X,фев17!$C:$C,мар17!C15)</f>
        <v>103014.65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>
        <f t="shared" ref="W15" si="10">E15*60%</f>
        <v>61808.789999999994</v>
      </c>
      <c r="X15" s="6">
        <f t="shared" si="9"/>
        <v>41205.86</v>
      </c>
      <c r="Y15" s="513"/>
      <c r="Z15" s="70" t="str">
        <f t="shared" si="5"/>
        <v>ул. Первая д.1</v>
      </c>
      <c r="AA15" s="504">
        <f>IF($B15&lt;&gt;"",MAX(AA$7:AA14)+1,0)</f>
        <v>8</v>
      </c>
      <c r="AB15" s="502">
        <f t="shared" si="6"/>
        <v>15</v>
      </c>
      <c r="AC15" s="504">
        <f>1</f>
        <v>1</v>
      </c>
      <c r="AD15" s="103">
        <f t="shared" si="1"/>
        <v>0</v>
      </c>
      <c r="AE15" s="103">
        <f t="shared" si="2"/>
        <v>0</v>
      </c>
      <c r="AF15" s="103">
        <f t="shared" si="3"/>
        <v>0</v>
      </c>
      <c r="AH15" s="541">
        <v>0</v>
      </c>
      <c r="AI15" s="541">
        <v>0</v>
      </c>
      <c r="AJ15" s="541">
        <v>0</v>
      </c>
      <c r="AK15" s="541">
        <v>0</v>
      </c>
      <c r="AL15" s="541">
        <v>0</v>
      </c>
      <c r="AM15" s="541">
        <v>0</v>
      </c>
      <c r="AN15" s="541">
        <v>0</v>
      </c>
      <c r="AO15" s="541">
        <v>0</v>
      </c>
      <c r="AP15" s="541">
        <v>0</v>
      </c>
      <c r="AQ15" s="541">
        <v>0</v>
      </c>
      <c r="AR15" s="541">
        <v>0</v>
      </c>
      <c r="AS15" s="541">
        <v>0</v>
      </c>
      <c r="AT15" s="541">
        <v>0</v>
      </c>
      <c r="AU15" s="541">
        <v>42795</v>
      </c>
      <c r="AV15" s="541">
        <v>42796</v>
      </c>
      <c r="AW15" s="541">
        <v>42798</v>
      </c>
      <c r="AX15" s="541">
        <v>42808</v>
      </c>
    </row>
    <row r="16" spans="1:50" x14ac:dyDescent="0.25">
      <c r="B16" s="1" t="str">
        <f>адреса!$G$15</f>
        <v>кв.9</v>
      </c>
      <c r="C16" s="522">
        <f>адреса!$I$15</f>
        <v>10000009</v>
      </c>
      <c r="D16" s="6" t="str">
        <f>адреса!$K$15</f>
        <v>ФИО-1-9</v>
      </c>
      <c r="E16" s="6">
        <f>SUMIFS(фев17!$X:$X,фев17!$C:$C,мар17!C16)</f>
        <v>15087.31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>
        <f t="shared" ref="W16" si="11">E16*80%</f>
        <v>12069.848</v>
      </c>
      <c r="X16" s="6">
        <f t="shared" si="9"/>
        <v>3017.4619999999995</v>
      </c>
      <c r="Y16" s="513"/>
      <c r="Z16" s="70" t="str">
        <f t="shared" si="5"/>
        <v>ул. Первая д.1</v>
      </c>
      <c r="AA16" s="504">
        <f>IF($B16&lt;&gt;"",MAX(AA$7:AA15)+1,0)</f>
        <v>9</v>
      </c>
      <c r="AB16" s="502">
        <f t="shared" si="6"/>
        <v>16</v>
      </c>
      <c r="AC16" s="504">
        <f>1</f>
        <v>1</v>
      </c>
      <c r="AD16" s="103">
        <f t="shared" si="1"/>
        <v>0</v>
      </c>
      <c r="AE16" s="103">
        <f t="shared" si="2"/>
        <v>0</v>
      </c>
      <c r="AF16" s="103">
        <f t="shared" si="3"/>
        <v>0</v>
      </c>
      <c r="AH16" s="541">
        <v>0</v>
      </c>
      <c r="AI16" s="541">
        <v>0</v>
      </c>
      <c r="AJ16" s="541">
        <v>0</v>
      </c>
      <c r="AK16" s="541">
        <v>0</v>
      </c>
      <c r="AL16" s="541">
        <v>0</v>
      </c>
      <c r="AM16" s="541">
        <v>0</v>
      </c>
      <c r="AN16" s="541">
        <v>0</v>
      </c>
      <c r="AO16" s="541">
        <v>0</v>
      </c>
      <c r="AP16" s="541">
        <v>0</v>
      </c>
      <c r="AQ16" s="541">
        <v>0</v>
      </c>
      <c r="AR16" s="541">
        <v>0</v>
      </c>
      <c r="AS16" s="541">
        <v>0</v>
      </c>
      <c r="AT16" s="541">
        <v>0</v>
      </c>
      <c r="AU16" s="541">
        <v>0</v>
      </c>
      <c r="AV16" s="541">
        <v>0</v>
      </c>
      <c r="AW16" s="541">
        <v>0</v>
      </c>
      <c r="AX16" s="541">
        <v>0</v>
      </c>
    </row>
    <row r="17" spans="2:50" x14ac:dyDescent="0.25">
      <c r="B17" s="1" t="str">
        <f>адреса!$G$16</f>
        <v>кв.10</v>
      </c>
      <c r="C17" s="522">
        <f>адреса!$I$16</f>
        <v>10000010</v>
      </c>
      <c r="D17" s="6" t="str">
        <f>адреса!$K$16</f>
        <v>ФИО-1-10</v>
      </c>
      <c r="E17" s="6">
        <f>SUMIFS(фев17!$X:$X,фев17!$C:$C,мар17!C17)</f>
        <v>117313.27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>
        <f t="shared" ref="W17" si="12">E17*100%</f>
        <v>117313.27</v>
      </c>
      <c r="X17" s="6">
        <f t="shared" si="9"/>
        <v>0</v>
      </c>
      <c r="Y17" s="513"/>
      <c r="Z17" s="70" t="str">
        <f t="shared" si="5"/>
        <v>ул. Первая д.1</v>
      </c>
      <c r="AA17" s="504">
        <f>IF($B17&lt;&gt;"",MAX(AA$7:AA16)+1,0)</f>
        <v>10</v>
      </c>
      <c r="AB17" s="502">
        <f t="shared" si="6"/>
        <v>17</v>
      </c>
      <c r="AC17" s="504">
        <f>1</f>
        <v>1</v>
      </c>
      <c r="AD17" s="103">
        <f t="shared" si="1"/>
        <v>0</v>
      </c>
      <c r="AE17" s="103">
        <f t="shared" si="2"/>
        <v>0</v>
      </c>
      <c r="AF17" s="103">
        <f t="shared" si="3"/>
        <v>0</v>
      </c>
      <c r="AH17" s="541">
        <v>0</v>
      </c>
      <c r="AI17" s="541">
        <v>0</v>
      </c>
      <c r="AJ17" s="541">
        <v>0</v>
      </c>
      <c r="AK17" s="541">
        <v>0</v>
      </c>
      <c r="AL17" s="541">
        <v>0</v>
      </c>
      <c r="AM17" s="541">
        <v>0</v>
      </c>
      <c r="AN17" s="541">
        <v>0</v>
      </c>
      <c r="AO17" s="541">
        <v>0</v>
      </c>
      <c r="AP17" s="541">
        <v>0</v>
      </c>
      <c r="AQ17" s="541">
        <v>0</v>
      </c>
      <c r="AR17" s="541">
        <v>0</v>
      </c>
      <c r="AS17" s="541">
        <v>0</v>
      </c>
      <c r="AT17" s="541">
        <v>0</v>
      </c>
      <c r="AU17" s="541">
        <v>42795</v>
      </c>
      <c r="AV17" s="541">
        <v>42796</v>
      </c>
      <c r="AW17" s="541">
        <v>42798</v>
      </c>
      <c r="AX17" s="541">
        <v>42808</v>
      </c>
    </row>
    <row r="18" spans="2:50" x14ac:dyDescent="0.25">
      <c r="B18" s="1" t="str">
        <f>адреса!$G$17</f>
        <v>кв.11</v>
      </c>
      <c r="C18" s="522">
        <f>адреса!$I$17</f>
        <v>10000011</v>
      </c>
      <c r="D18" s="6" t="str">
        <f>адреса!$K$17</f>
        <v>ФИО-1-11</v>
      </c>
      <c r="E18" s="6">
        <f>SUMIFS(фев17!$X:$X,фев17!$C:$C,мар17!C18)</f>
        <v>-1827.83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>
        <f t="shared" ref="W18" si="13">E18*20%</f>
        <v>-365.56600000000003</v>
      </c>
      <c r="X18" s="6">
        <f t="shared" si="9"/>
        <v>-1462.2639999999999</v>
      </c>
      <c r="Y18" s="513"/>
      <c r="Z18" s="70" t="str">
        <f t="shared" si="5"/>
        <v>ул. Первая д.1</v>
      </c>
      <c r="AA18" s="504">
        <f>IF($B18&lt;&gt;"",MAX(AA$7:AA17)+1,0)</f>
        <v>11</v>
      </c>
      <c r="AB18" s="502">
        <f t="shared" si="6"/>
        <v>18</v>
      </c>
      <c r="AC18" s="504">
        <f>1</f>
        <v>1</v>
      </c>
      <c r="AD18" s="103">
        <f t="shared" si="1"/>
        <v>0</v>
      </c>
      <c r="AE18" s="103">
        <f t="shared" si="2"/>
        <v>0</v>
      </c>
      <c r="AF18" s="103">
        <f t="shared" si="3"/>
        <v>0</v>
      </c>
      <c r="AH18" s="541">
        <v>0</v>
      </c>
      <c r="AI18" s="541">
        <v>0</v>
      </c>
      <c r="AJ18" s="541">
        <v>0</v>
      </c>
      <c r="AK18" s="541">
        <v>0</v>
      </c>
      <c r="AL18" s="541">
        <v>0</v>
      </c>
      <c r="AM18" s="541">
        <v>0</v>
      </c>
      <c r="AN18" s="541">
        <v>0</v>
      </c>
      <c r="AO18" s="541">
        <v>0</v>
      </c>
      <c r="AP18" s="541">
        <v>0</v>
      </c>
      <c r="AQ18" s="541">
        <v>0</v>
      </c>
      <c r="AR18" s="541">
        <v>0</v>
      </c>
      <c r="AS18" s="541">
        <v>0</v>
      </c>
      <c r="AT18" s="541">
        <v>0</v>
      </c>
      <c r="AU18" s="541">
        <v>0</v>
      </c>
      <c r="AV18" s="541">
        <v>0</v>
      </c>
      <c r="AW18" s="541">
        <v>0</v>
      </c>
      <c r="AX18" s="541">
        <v>0</v>
      </c>
    </row>
    <row r="19" spans="2:50" x14ac:dyDescent="0.25">
      <c r="B19" s="1" t="str">
        <f>адреса!$G$18</f>
        <v>кв.12</v>
      </c>
      <c r="C19" s="522">
        <f>адреса!$I$18</f>
        <v>10000012</v>
      </c>
      <c r="D19" s="6" t="str">
        <f>адреса!$K$18</f>
        <v>ФИО-1-12</v>
      </c>
      <c r="E19" s="6">
        <f>SUMIFS(фев17!$X:$X,фев17!$C:$C,мар17!C19)</f>
        <v>42585.79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>
        <f t="shared" ref="W19" si="14">E19*40%</f>
        <v>17034.316000000003</v>
      </c>
      <c r="X19" s="6">
        <f t="shared" si="9"/>
        <v>25551.473999999998</v>
      </c>
      <c r="Y19" s="513"/>
      <c r="Z19" s="70" t="str">
        <f t="shared" si="5"/>
        <v>ул. Первая д.1</v>
      </c>
      <c r="AA19" s="504">
        <f>IF($B19&lt;&gt;"",MAX(AA$7:AA18)+1,0)</f>
        <v>12</v>
      </c>
      <c r="AB19" s="502">
        <f t="shared" si="6"/>
        <v>19</v>
      </c>
      <c r="AC19" s="504">
        <f>1</f>
        <v>1</v>
      </c>
      <c r="AD19" s="103">
        <f t="shared" si="1"/>
        <v>0</v>
      </c>
      <c r="AE19" s="103">
        <f t="shared" si="2"/>
        <v>0</v>
      </c>
      <c r="AF19" s="103">
        <f t="shared" si="3"/>
        <v>0</v>
      </c>
      <c r="AH19" s="541">
        <v>42795</v>
      </c>
      <c r="AI19" s="541">
        <v>42796</v>
      </c>
      <c r="AJ19" s="541">
        <v>0</v>
      </c>
      <c r="AK19" s="541">
        <v>0</v>
      </c>
      <c r="AL19" s="541">
        <v>0</v>
      </c>
      <c r="AM19" s="541">
        <v>0</v>
      </c>
      <c r="AN19" s="541">
        <v>0</v>
      </c>
      <c r="AO19" s="541">
        <v>0</v>
      </c>
      <c r="AP19" s="541">
        <v>0</v>
      </c>
      <c r="AQ19" s="541">
        <v>0</v>
      </c>
      <c r="AR19" s="541">
        <v>0</v>
      </c>
      <c r="AS19" s="541">
        <v>0</v>
      </c>
      <c r="AT19" s="541">
        <v>0</v>
      </c>
      <c r="AU19" s="541">
        <v>0</v>
      </c>
      <c r="AV19" s="541">
        <v>0</v>
      </c>
      <c r="AW19" s="541">
        <v>0</v>
      </c>
      <c r="AX19" s="541">
        <v>0</v>
      </c>
    </row>
    <row r="20" spans="2:50" x14ac:dyDescent="0.25">
      <c r="B20" s="1" t="str">
        <f>адреса!$G$19</f>
        <v>кв.13</v>
      </c>
      <c r="C20" s="522">
        <f>адреса!$I$19</f>
        <v>10000013</v>
      </c>
      <c r="D20" s="6" t="str">
        <f>адреса!$K$19</f>
        <v>ФИО-1-13</v>
      </c>
      <c r="E20" s="6">
        <f>SUMIFS(фев17!$X:$X,фев17!$C:$C,мар17!C20)</f>
        <v>17361.04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>
        <f t="shared" ref="W20" si="15">E20*60%</f>
        <v>10416.624</v>
      </c>
      <c r="X20" s="6">
        <f t="shared" si="9"/>
        <v>6944.4160000000011</v>
      </c>
      <c r="Y20" s="513"/>
      <c r="Z20" s="70" t="str">
        <f t="shared" si="5"/>
        <v>ул. Первая д.1</v>
      </c>
      <c r="AA20" s="504">
        <f>IF($B20&lt;&gt;"",MAX(AA$7:AA19)+1,0)</f>
        <v>13</v>
      </c>
      <c r="AB20" s="502">
        <f t="shared" si="6"/>
        <v>20</v>
      </c>
      <c r="AC20" s="504">
        <f>1</f>
        <v>1</v>
      </c>
      <c r="AD20" s="103">
        <f t="shared" si="1"/>
        <v>0</v>
      </c>
      <c r="AE20" s="103">
        <f t="shared" si="2"/>
        <v>0</v>
      </c>
      <c r="AF20" s="103">
        <f t="shared" si="3"/>
        <v>0</v>
      </c>
      <c r="AH20" s="541">
        <v>0</v>
      </c>
      <c r="AI20" s="541">
        <v>0</v>
      </c>
      <c r="AJ20" s="541">
        <v>0</v>
      </c>
      <c r="AK20" s="541">
        <v>0</v>
      </c>
      <c r="AL20" s="541">
        <v>0</v>
      </c>
      <c r="AM20" s="541">
        <v>0</v>
      </c>
      <c r="AN20" s="541">
        <v>0</v>
      </c>
      <c r="AO20" s="541">
        <v>0</v>
      </c>
      <c r="AP20" s="541">
        <v>0</v>
      </c>
      <c r="AQ20" s="541">
        <v>0</v>
      </c>
      <c r="AR20" s="541">
        <v>0</v>
      </c>
      <c r="AS20" s="541">
        <v>0</v>
      </c>
      <c r="AT20" s="541">
        <v>0</v>
      </c>
      <c r="AU20" s="541">
        <v>0</v>
      </c>
      <c r="AV20" s="541">
        <v>0</v>
      </c>
      <c r="AW20" s="541">
        <v>0</v>
      </c>
      <c r="AX20" s="541">
        <v>0</v>
      </c>
    </row>
    <row r="21" spans="2:50" x14ac:dyDescent="0.25">
      <c r="B21" s="1" t="str">
        <f>адреса!$G$20</f>
        <v>кв.14</v>
      </c>
      <c r="C21" s="522">
        <f>адреса!$I$20</f>
        <v>10000014</v>
      </c>
      <c r="D21" s="6" t="str">
        <f>адреса!$K$20</f>
        <v>ФИО-1-14</v>
      </c>
      <c r="E21" s="6">
        <f>SUMIFS(фев17!$X:$X,фев17!$C:$C,мар17!C21)</f>
        <v>19837.939999999999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>
        <f t="shared" ref="W21" si="16">E21*80%</f>
        <v>15870.351999999999</v>
      </c>
      <c r="X21" s="6">
        <f t="shared" si="9"/>
        <v>3967.5879999999997</v>
      </c>
      <c r="Y21" s="513"/>
      <c r="Z21" s="70" t="str">
        <f t="shared" si="5"/>
        <v>ул. Первая д.1</v>
      </c>
      <c r="AA21" s="504">
        <f>IF($B21&lt;&gt;"",MAX(AA$7:AA20)+1,0)</f>
        <v>14</v>
      </c>
      <c r="AB21" s="502">
        <f t="shared" si="6"/>
        <v>21</v>
      </c>
      <c r="AC21" s="504">
        <f>1</f>
        <v>1</v>
      </c>
      <c r="AD21" s="103">
        <f t="shared" si="1"/>
        <v>0</v>
      </c>
      <c r="AE21" s="103">
        <f t="shared" si="2"/>
        <v>0</v>
      </c>
      <c r="AF21" s="103">
        <f t="shared" si="3"/>
        <v>0</v>
      </c>
      <c r="AH21" s="541">
        <v>0</v>
      </c>
      <c r="AI21" s="541">
        <v>0</v>
      </c>
      <c r="AJ21" s="541">
        <v>0</v>
      </c>
      <c r="AK21" s="541">
        <v>0</v>
      </c>
      <c r="AL21" s="541">
        <v>0</v>
      </c>
      <c r="AM21" s="541">
        <v>0</v>
      </c>
      <c r="AN21" s="541">
        <v>0</v>
      </c>
      <c r="AO21" s="541">
        <v>0</v>
      </c>
      <c r="AP21" s="541">
        <v>0</v>
      </c>
      <c r="AQ21" s="541">
        <v>0</v>
      </c>
      <c r="AR21" s="541">
        <v>0</v>
      </c>
      <c r="AS21" s="541">
        <v>0</v>
      </c>
      <c r="AT21" s="541">
        <v>0</v>
      </c>
      <c r="AU21" s="541">
        <v>0</v>
      </c>
      <c r="AV21" s="541">
        <v>0</v>
      </c>
      <c r="AW21" s="541">
        <v>0</v>
      </c>
      <c r="AX21" s="541">
        <v>0</v>
      </c>
    </row>
    <row r="22" spans="2:50" x14ac:dyDescent="0.25">
      <c r="B22" s="1" t="str">
        <f>адреса!$G$21</f>
        <v>кв.15</v>
      </c>
      <c r="C22" s="522">
        <f>адреса!$I$21</f>
        <v>10000015</v>
      </c>
      <c r="D22" s="6" t="str">
        <f>адреса!$K$21</f>
        <v>ФИО-1-15</v>
      </c>
      <c r="E22" s="6">
        <f>SUMIFS(фев17!$X:$X,фев17!$C:$C,мар17!C22)</f>
        <v>42585.79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>
        <f t="shared" ref="W22" si="17">E22*100%</f>
        <v>42585.79</v>
      </c>
      <c r="X22" s="6">
        <f t="shared" si="9"/>
        <v>0</v>
      </c>
      <c r="Y22" s="513"/>
      <c r="Z22" s="70" t="str">
        <f t="shared" si="5"/>
        <v>ул. Первая д.1</v>
      </c>
      <c r="AA22" s="504">
        <f>IF($B22&lt;&gt;"",MAX(AA$7:AA21)+1,0)</f>
        <v>15</v>
      </c>
      <c r="AB22" s="502">
        <f t="shared" si="6"/>
        <v>22</v>
      </c>
      <c r="AC22" s="504">
        <f>1</f>
        <v>1</v>
      </c>
      <c r="AD22" s="103">
        <f t="shared" si="1"/>
        <v>0</v>
      </c>
      <c r="AE22" s="103">
        <f t="shared" si="2"/>
        <v>0</v>
      </c>
      <c r="AF22" s="103">
        <f t="shared" si="3"/>
        <v>0</v>
      </c>
      <c r="AH22" s="541">
        <v>42795</v>
      </c>
      <c r="AI22" s="541">
        <v>42796</v>
      </c>
      <c r="AJ22" s="541">
        <v>0</v>
      </c>
      <c r="AK22" s="541">
        <v>0</v>
      </c>
      <c r="AL22" s="541">
        <v>0</v>
      </c>
      <c r="AM22" s="541">
        <v>0</v>
      </c>
      <c r="AN22" s="541">
        <v>0</v>
      </c>
      <c r="AO22" s="541">
        <v>0</v>
      </c>
      <c r="AP22" s="541">
        <v>0</v>
      </c>
      <c r="AQ22" s="541">
        <v>0</v>
      </c>
      <c r="AR22" s="541">
        <v>0</v>
      </c>
      <c r="AS22" s="541">
        <v>0</v>
      </c>
      <c r="AT22" s="541">
        <v>0</v>
      </c>
      <c r="AU22" s="541">
        <v>0</v>
      </c>
      <c r="AV22" s="541">
        <v>0</v>
      </c>
      <c r="AW22" s="541">
        <v>0</v>
      </c>
      <c r="AX22" s="541">
        <v>0</v>
      </c>
    </row>
    <row r="23" spans="2:50" x14ac:dyDescent="0.25">
      <c r="B23" s="1" t="str">
        <f>адреса!$G$22</f>
        <v>кв.16</v>
      </c>
      <c r="C23" s="522">
        <f>адреса!$I$22</f>
        <v>10000016</v>
      </c>
      <c r="D23" s="6" t="str">
        <f>адреса!$K$22</f>
        <v>ФИО-1-16</v>
      </c>
      <c r="E23" s="6">
        <f>SUMIFS(фев17!$X:$X,фев17!$C:$C,мар17!C23)</f>
        <v>13735.76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>
        <f t="shared" ref="W23" si="18">E23*20%</f>
        <v>2747.152</v>
      </c>
      <c r="X23" s="6">
        <f t="shared" si="9"/>
        <v>10988.608</v>
      </c>
      <c r="Y23" s="513"/>
      <c r="Z23" s="70" t="str">
        <f t="shared" si="5"/>
        <v>ул. Первая д.1</v>
      </c>
      <c r="AA23" s="504">
        <f>IF($B23&lt;&gt;"",MAX(AA$7:AA22)+1,0)</f>
        <v>16</v>
      </c>
      <c r="AB23" s="502">
        <f t="shared" si="6"/>
        <v>23</v>
      </c>
      <c r="AC23" s="504">
        <f>1</f>
        <v>1</v>
      </c>
      <c r="AD23" s="103">
        <f t="shared" si="1"/>
        <v>0</v>
      </c>
      <c r="AE23" s="103">
        <f t="shared" si="2"/>
        <v>0</v>
      </c>
      <c r="AF23" s="103">
        <f t="shared" si="3"/>
        <v>0</v>
      </c>
      <c r="AH23" s="541">
        <v>0</v>
      </c>
      <c r="AI23" s="541">
        <v>0</v>
      </c>
      <c r="AJ23" s="541">
        <v>0</v>
      </c>
      <c r="AK23" s="541">
        <v>0</v>
      </c>
      <c r="AL23" s="541">
        <v>0</v>
      </c>
      <c r="AM23" s="541">
        <v>0</v>
      </c>
      <c r="AN23" s="541">
        <v>0</v>
      </c>
      <c r="AO23" s="541">
        <v>0</v>
      </c>
      <c r="AP23" s="541">
        <v>0</v>
      </c>
      <c r="AQ23" s="541">
        <v>0</v>
      </c>
      <c r="AR23" s="541">
        <v>0</v>
      </c>
      <c r="AS23" s="541">
        <v>0</v>
      </c>
      <c r="AT23" s="541">
        <v>0</v>
      </c>
      <c r="AU23" s="541">
        <v>0</v>
      </c>
      <c r="AV23" s="541">
        <v>0</v>
      </c>
      <c r="AW23" s="541">
        <v>0</v>
      </c>
      <c r="AX23" s="541">
        <v>0</v>
      </c>
    </row>
    <row r="24" spans="2:50" x14ac:dyDescent="0.25">
      <c r="B24" s="1" t="str">
        <f>адреса!$G$23</f>
        <v>кв.17</v>
      </c>
      <c r="C24" s="522">
        <f>адреса!$I$23</f>
        <v>10000017</v>
      </c>
      <c r="D24" s="6" t="str">
        <f>адреса!$K$23</f>
        <v>ФИО-1-17</v>
      </c>
      <c r="E24" s="6">
        <f>SUMIFS(фев17!$X:$X,фев17!$C:$C,мар17!C24)</f>
        <v>6724.07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>
        <f t="shared" ref="W24" si="19">E24*40%</f>
        <v>2689.6280000000002</v>
      </c>
      <c r="X24" s="6">
        <f t="shared" si="9"/>
        <v>4034.4419999999996</v>
      </c>
      <c r="Y24" s="513"/>
      <c r="Z24" s="70" t="str">
        <f t="shared" si="5"/>
        <v>ул. Первая д.1</v>
      </c>
      <c r="AA24" s="504">
        <f>IF($B24&lt;&gt;"",MAX(AA$7:AA23)+1,0)</f>
        <v>17</v>
      </c>
      <c r="AB24" s="502">
        <f t="shared" si="6"/>
        <v>24</v>
      </c>
      <c r="AC24" s="504">
        <f>1</f>
        <v>1</v>
      </c>
      <c r="AD24" s="103">
        <f t="shared" si="1"/>
        <v>0</v>
      </c>
      <c r="AE24" s="103">
        <f t="shared" si="2"/>
        <v>0</v>
      </c>
      <c r="AF24" s="103">
        <f t="shared" si="3"/>
        <v>0</v>
      </c>
      <c r="AH24" s="541">
        <v>0</v>
      </c>
      <c r="AI24" s="541">
        <v>0</v>
      </c>
      <c r="AJ24" s="541">
        <v>0</v>
      </c>
      <c r="AK24" s="541">
        <v>0</v>
      </c>
      <c r="AL24" s="541">
        <v>0</v>
      </c>
      <c r="AM24" s="541">
        <v>0</v>
      </c>
      <c r="AN24" s="541">
        <v>0</v>
      </c>
      <c r="AO24" s="541">
        <v>0</v>
      </c>
      <c r="AP24" s="541">
        <v>0</v>
      </c>
      <c r="AQ24" s="541">
        <v>0</v>
      </c>
      <c r="AR24" s="541">
        <v>0</v>
      </c>
      <c r="AS24" s="541">
        <v>0</v>
      </c>
      <c r="AT24" s="541">
        <v>0</v>
      </c>
      <c r="AU24" s="541">
        <v>0</v>
      </c>
      <c r="AV24" s="541">
        <v>0</v>
      </c>
      <c r="AW24" s="541">
        <v>0</v>
      </c>
      <c r="AX24" s="541">
        <v>0</v>
      </c>
    </row>
    <row r="25" spans="2:50" x14ac:dyDescent="0.25">
      <c r="B25" s="1" t="str">
        <f>адреса!$G$24</f>
        <v>кв.18</v>
      </c>
      <c r="C25" s="522">
        <f>адреса!$I$24</f>
        <v>10000018</v>
      </c>
      <c r="D25" s="6" t="str">
        <f>адреса!$K$24</f>
        <v>ФИО-1-18</v>
      </c>
      <c r="E25" s="6">
        <f>SUMIFS(фев17!$X:$X,фев17!$C:$C,мар17!C25)</f>
        <v>28016.2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>
        <f t="shared" ref="W25" si="20">E25*60%</f>
        <v>16809.72</v>
      </c>
      <c r="X25" s="6">
        <f t="shared" si="9"/>
        <v>11206.48</v>
      </c>
      <c r="Y25" s="513"/>
      <c r="Z25" s="70" t="str">
        <f t="shared" si="5"/>
        <v>ул. Первая д.1</v>
      </c>
      <c r="AA25" s="504">
        <f>IF($B25&lt;&gt;"",MAX(AA$7:AA24)+1,0)</f>
        <v>18</v>
      </c>
      <c r="AB25" s="502">
        <f t="shared" si="6"/>
        <v>25</v>
      </c>
      <c r="AC25" s="504">
        <f>1</f>
        <v>1</v>
      </c>
      <c r="AD25" s="103">
        <f t="shared" si="1"/>
        <v>0</v>
      </c>
      <c r="AE25" s="103">
        <f t="shared" si="2"/>
        <v>0</v>
      </c>
      <c r="AF25" s="103">
        <f t="shared" si="3"/>
        <v>0</v>
      </c>
      <c r="AH25" s="541">
        <v>42795</v>
      </c>
      <c r="AI25" s="541">
        <v>42796</v>
      </c>
      <c r="AJ25" s="541">
        <v>0</v>
      </c>
      <c r="AK25" s="541">
        <v>0</v>
      </c>
      <c r="AL25" s="541">
        <v>0</v>
      </c>
      <c r="AM25" s="541">
        <v>0</v>
      </c>
      <c r="AN25" s="541">
        <v>0</v>
      </c>
      <c r="AO25" s="541">
        <v>0</v>
      </c>
      <c r="AP25" s="541">
        <v>0</v>
      </c>
      <c r="AQ25" s="541">
        <v>0</v>
      </c>
      <c r="AR25" s="541">
        <v>0</v>
      </c>
      <c r="AS25" s="541">
        <v>0</v>
      </c>
      <c r="AT25" s="541">
        <v>0</v>
      </c>
      <c r="AU25" s="541">
        <v>0</v>
      </c>
      <c r="AV25" s="541">
        <v>0</v>
      </c>
      <c r="AW25" s="541">
        <v>0</v>
      </c>
      <c r="AX25" s="541">
        <v>0</v>
      </c>
    </row>
    <row r="26" spans="2:50" x14ac:dyDescent="0.25">
      <c r="B26" s="1" t="str">
        <f>адреса!$G$25</f>
        <v>кв.19</v>
      </c>
      <c r="C26" s="522">
        <f>адреса!$I$25</f>
        <v>10000019</v>
      </c>
      <c r="D26" s="6" t="str">
        <f>адреса!$K$25</f>
        <v>ФИО-1-19</v>
      </c>
      <c r="E26" s="6">
        <f>SUMIFS(фев17!$X:$X,фев17!$C:$C,мар17!C26)</f>
        <v>44184.51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>
        <f t="shared" ref="W26" si="21">E26*80%</f>
        <v>35347.608</v>
      </c>
      <c r="X26" s="6">
        <f t="shared" si="9"/>
        <v>8836.9020000000019</v>
      </c>
      <c r="Y26" s="513"/>
      <c r="Z26" s="70" t="str">
        <f t="shared" si="5"/>
        <v>ул. Первая д.1</v>
      </c>
      <c r="AA26" s="504">
        <f>IF($B26&lt;&gt;"",MAX(AA$7:AA25)+1,0)</f>
        <v>19</v>
      </c>
      <c r="AB26" s="502">
        <f t="shared" si="6"/>
        <v>26</v>
      </c>
      <c r="AC26" s="504">
        <f>1</f>
        <v>1</v>
      </c>
      <c r="AD26" s="103">
        <f t="shared" si="1"/>
        <v>0</v>
      </c>
      <c r="AE26" s="103">
        <f t="shared" si="2"/>
        <v>0</v>
      </c>
      <c r="AF26" s="103">
        <f t="shared" si="3"/>
        <v>0</v>
      </c>
      <c r="AH26" s="541">
        <v>42795</v>
      </c>
      <c r="AI26" s="541">
        <v>42796</v>
      </c>
      <c r="AJ26" s="541">
        <v>0</v>
      </c>
      <c r="AK26" s="541">
        <v>0</v>
      </c>
      <c r="AL26" s="541">
        <v>0</v>
      </c>
      <c r="AM26" s="541">
        <v>0</v>
      </c>
      <c r="AN26" s="541">
        <v>0</v>
      </c>
      <c r="AO26" s="541">
        <v>0</v>
      </c>
      <c r="AP26" s="541">
        <v>0</v>
      </c>
      <c r="AQ26" s="541">
        <v>0</v>
      </c>
      <c r="AR26" s="541">
        <v>0</v>
      </c>
      <c r="AS26" s="541">
        <v>0</v>
      </c>
      <c r="AT26" s="541">
        <v>0</v>
      </c>
      <c r="AU26" s="541">
        <v>0</v>
      </c>
      <c r="AV26" s="541">
        <v>0</v>
      </c>
      <c r="AW26" s="541">
        <v>0</v>
      </c>
      <c r="AX26" s="541">
        <v>0</v>
      </c>
    </row>
    <row r="27" spans="2:50" x14ac:dyDescent="0.25">
      <c r="B27" s="1" t="str">
        <f>адреса!$G$26</f>
        <v>кв.20</v>
      </c>
      <c r="C27" s="522">
        <f>адреса!$I$26</f>
        <v>10000020</v>
      </c>
      <c r="D27" s="6" t="str">
        <f>адреса!$K$26</f>
        <v>ФИО-1-20</v>
      </c>
      <c r="E27" s="6">
        <f>SUMIFS(фев17!$X:$X,фев17!$C:$C,мар17!C27)</f>
        <v>4976.0200000000004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>
        <f t="shared" ref="W27" si="22">E27*100%</f>
        <v>4976.0200000000004</v>
      </c>
      <c r="X27" s="6">
        <f t="shared" si="9"/>
        <v>0</v>
      </c>
      <c r="Y27" s="513"/>
      <c r="Z27" s="70" t="str">
        <f t="shared" si="5"/>
        <v>ул. Первая д.1</v>
      </c>
      <c r="AA27" s="504">
        <f>IF($B27&lt;&gt;"",MAX(AA$7:AA26)+1,0)</f>
        <v>20</v>
      </c>
      <c r="AB27" s="502">
        <f t="shared" si="6"/>
        <v>27</v>
      </c>
      <c r="AC27" s="504">
        <f>1</f>
        <v>1</v>
      </c>
      <c r="AD27" s="103">
        <f t="shared" si="1"/>
        <v>0</v>
      </c>
      <c r="AE27" s="103">
        <f t="shared" si="2"/>
        <v>0</v>
      </c>
      <c r="AF27" s="103">
        <f t="shared" si="3"/>
        <v>0</v>
      </c>
      <c r="AH27" s="541">
        <v>0</v>
      </c>
      <c r="AI27" s="541">
        <v>0</v>
      </c>
      <c r="AJ27" s="541">
        <v>0</v>
      </c>
      <c r="AK27" s="541">
        <v>0</v>
      </c>
      <c r="AL27" s="541">
        <v>0</v>
      </c>
      <c r="AM27" s="541">
        <v>0</v>
      </c>
      <c r="AN27" s="541">
        <v>0</v>
      </c>
      <c r="AO27" s="541">
        <v>0</v>
      </c>
      <c r="AP27" s="541">
        <v>0</v>
      </c>
      <c r="AQ27" s="541">
        <v>0</v>
      </c>
      <c r="AR27" s="541">
        <v>0</v>
      </c>
      <c r="AS27" s="541">
        <v>0</v>
      </c>
      <c r="AT27" s="541">
        <v>0</v>
      </c>
      <c r="AU27" s="541">
        <v>0</v>
      </c>
      <c r="AV27" s="541">
        <v>0</v>
      </c>
      <c r="AW27" s="541">
        <v>0</v>
      </c>
      <c r="AX27" s="541">
        <v>0</v>
      </c>
    </row>
    <row r="28" spans="2:50" x14ac:dyDescent="0.25">
      <c r="B28" s="1" t="str">
        <f>адреса!$G$27</f>
        <v>кв.21</v>
      </c>
      <c r="C28" s="522">
        <f>адреса!$I$27</f>
        <v>10000021</v>
      </c>
      <c r="D28" s="6" t="str">
        <f>адреса!$K$27</f>
        <v>ФИО-1-21</v>
      </c>
      <c r="E28" s="6">
        <f>SUMIFS(фев17!$X:$X,фев17!$C:$C,мар17!C28)</f>
        <v>41343.120000000003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>
        <f t="shared" ref="W28" si="23">E28*20%</f>
        <v>8268.6240000000016</v>
      </c>
      <c r="X28" s="6">
        <f t="shared" si="9"/>
        <v>33074.495999999999</v>
      </c>
      <c r="Y28" s="513"/>
      <c r="Z28" s="70" t="str">
        <f t="shared" si="5"/>
        <v>ул. Первая д.1</v>
      </c>
      <c r="AA28" s="504">
        <f>IF($B28&lt;&gt;"",MAX(AA$7:AA27)+1,0)</f>
        <v>21</v>
      </c>
      <c r="AB28" s="502">
        <f t="shared" si="6"/>
        <v>28</v>
      </c>
      <c r="AC28" s="504">
        <f>1</f>
        <v>1</v>
      </c>
      <c r="AD28" s="103">
        <f t="shared" si="1"/>
        <v>0</v>
      </c>
      <c r="AE28" s="103">
        <f t="shared" si="2"/>
        <v>0</v>
      </c>
      <c r="AF28" s="103">
        <f t="shared" si="3"/>
        <v>0</v>
      </c>
      <c r="AH28" s="541">
        <v>42795</v>
      </c>
      <c r="AI28" s="541">
        <v>42796</v>
      </c>
      <c r="AJ28" s="541">
        <v>0</v>
      </c>
      <c r="AK28" s="541">
        <v>0</v>
      </c>
      <c r="AL28" s="541">
        <v>0</v>
      </c>
      <c r="AM28" s="541">
        <v>0</v>
      </c>
      <c r="AN28" s="541">
        <v>0</v>
      </c>
      <c r="AO28" s="541">
        <v>0</v>
      </c>
      <c r="AP28" s="541">
        <v>0</v>
      </c>
      <c r="AQ28" s="541">
        <v>0</v>
      </c>
      <c r="AR28" s="541">
        <v>0</v>
      </c>
      <c r="AS28" s="541">
        <v>0</v>
      </c>
      <c r="AT28" s="541">
        <v>0</v>
      </c>
      <c r="AU28" s="541">
        <v>0</v>
      </c>
      <c r="AV28" s="541">
        <v>0</v>
      </c>
      <c r="AW28" s="541">
        <v>0</v>
      </c>
      <c r="AX28" s="541">
        <v>0</v>
      </c>
    </row>
    <row r="29" spans="2:50" x14ac:dyDescent="0.25">
      <c r="B29" s="1" t="str">
        <f>адреса!$G$28</f>
        <v>кв.22</v>
      </c>
      <c r="C29" s="522">
        <f>адреса!$I$28</f>
        <v>10000022</v>
      </c>
      <c r="D29" s="6" t="str">
        <f>адреса!$K$28</f>
        <v>ФИО-1-22</v>
      </c>
      <c r="E29" s="6">
        <f>SUMIFS(фев17!$X:$X,фев17!$C:$C,мар17!C29)</f>
        <v>37230.11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>
        <f t="shared" ref="W29" si="24">E29*40%</f>
        <v>14892.044000000002</v>
      </c>
      <c r="X29" s="6">
        <f t="shared" si="9"/>
        <v>22338.065999999999</v>
      </c>
      <c r="Y29" s="513"/>
      <c r="Z29" s="70" t="str">
        <f t="shared" si="5"/>
        <v>ул. Первая д.1</v>
      </c>
      <c r="AA29" s="504">
        <f>IF($B29&lt;&gt;"",MAX(AA$7:AA28)+1,0)</f>
        <v>22</v>
      </c>
      <c r="AB29" s="502">
        <f t="shared" si="6"/>
        <v>29</v>
      </c>
      <c r="AC29" s="504">
        <f>1</f>
        <v>1</v>
      </c>
      <c r="AD29" s="103">
        <f t="shared" si="1"/>
        <v>0</v>
      </c>
      <c r="AE29" s="103">
        <f t="shared" si="2"/>
        <v>0</v>
      </c>
      <c r="AF29" s="103">
        <f t="shared" si="3"/>
        <v>0</v>
      </c>
      <c r="AH29" s="541">
        <v>42795</v>
      </c>
      <c r="AI29" s="541">
        <v>42796</v>
      </c>
      <c r="AJ29" s="541">
        <v>0</v>
      </c>
      <c r="AK29" s="541">
        <v>0</v>
      </c>
      <c r="AL29" s="541">
        <v>0</v>
      </c>
      <c r="AM29" s="541">
        <v>0</v>
      </c>
      <c r="AN29" s="541">
        <v>0</v>
      </c>
      <c r="AO29" s="541">
        <v>0</v>
      </c>
      <c r="AP29" s="541">
        <v>0</v>
      </c>
      <c r="AQ29" s="541">
        <v>0</v>
      </c>
      <c r="AR29" s="541">
        <v>0</v>
      </c>
      <c r="AS29" s="541">
        <v>0</v>
      </c>
      <c r="AT29" s="541">
        <v>0</v>
      </c>
      <c r="AU29" s="541">
        <v>0</v>
      </c>
      <c r="AV29" s="541">
        <v>0</v>
      </c>
      <c r="AW29" s="541">
        <v>0</v>
      </c>
      <c r="AX29" s="541">
        <v>0</v>
      </c>
    </row>
    <row r="30" spans="2:50" x14ac:dyDescent="0.25">
      <c r="B30" s="1" t="str">
        <f>адреса!$G$29</f>
        <v>кв.23</v>
      </c>
      <c r="C30" s="522">
        <f>адреса!$I$29</f>
        <v>10000023</v>
      </c>
      <c r="D30" s="6" t="str">
        <f>адреса!$K$29</f>
        <v>ФИО-1-23</v>
      </c>
      <c r="E30" s="6">
        <f>SUMIFS(фев17!$X:$X,фев17!$C:$C,мар17!C30)</f>
        <v>85207.43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>
        <f t="shared" ref="W30" si="25">E30*60%</f>
        <v>51124.457999999991</v>
      </c>
      <c r="X30" s="6">
        <f t="shared" si="9"/>
        <v>34082.972000000002</v>
      </c>
      <c r="Y30" s="513"/>
      <c r="Z30" s="70" t="str">
        <f t="shared" si="5"/>
        <v>ул. Первая д.1</v>
      </c>
      <c r="AA30" s="504">
        <f>IF($B30&lt;&gt;"",MAX(AA$7:AA29)+1,0)</f>
        <v>23</v>
      </c>
      <c r="AB30" s="502">
        <f t="shared" si="6"/>
        <v>30</v>
      </c>
      <c r="AC30" s="504">
        <f>1</f>
        <v>1</v>
      </c>
      <c r="AD30" s="103">
        <f t="shared" si="1"/>
        <v>0</v>
      </c>
      <c r="AE30" s="103">
        <f t="shared" si="2"/>
        <v>0</v>
      </c>
      <c r="AF30" s="103">
        <f t="shared" si="3"/>
        <v>0</v>
      </c>
      <c r="AH30" s="541">
        <v>0</v>
      </c>
      <c r="AI30" s="541">
        <v>0</v>
      </c>
      <c r="AJ30" s="541">
        <v>0</v>
      </c>
      <c r="AK30" s="541">
        <v>0</v>
      </c>
      <c r="AL30" s="541">
        <v>0</v>
      </c>
      <c r="AM30" s="541">
        <v>0</v>
      </c>
      <c r="AN30" s="541">
        <v>0</v>
      </c>
      <c r="AO30" s="541">
        <v>0</v>
      </c>
      <c r="AP30" s="541">
        <v>0</v>
      </c>
      <c r="AQ30" s="541">
        <v>0</v>
      </c>
      <c r="AR30" s="541">
        <v>0</v>
      </c>
      <c r="AS30" s="541">
        <v>0</v>
      </c>
      <c r="AT30" s="541">
        <v>0</v>
      </c>
      <c r="AU30" s="541">
        <v>42795</v>
      </c>
      <c r="AV30" s="541">
        <v>42796</v>
      </c>
      <c r="AW30" s="541">
        <v>42798</v>
      </c>
      <c r="AX30" s="541">
        <v>42808</v>
      </c>
    </row>
    <row r="31" spans="2:50" x14ac:dyDescent="0.25">
      <c r="B31" s="1" t="str">
        <f>адреса!$G$30</f>
        <v>кв.24</v>
      </c>
      <c r="C31" s="522">
        <f>адреса!$I$30</f>
        <v>10000024</v>
      </c>
      <c r="D31" s="6" t="str">
        <f>адреса!$K$30</f>
        <v>ФИО-1-24</v>
      </c>
      <c r="E31" s="6">
        <f>SUMIFS(фев17!$X:$X,фев17!$C:$C,мар17!C31)</f>
        <v>12340.44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>
        <f t="shared" ref="W31" si="26">E31*80%</f>
        <v>9872.3520000000008</v>
      </c>
      <c r="X31" s="6">
        <f t="shared" si="9"/>
        <v>2468.0879999999997</v>
      </c>
      <c r="Y31" s="513"/>
      <c r="Z31" s="70" t="str">
        <f t="shared" ref="Z31:Z64" si="27">IF(AND(A31&lt;&gt;"",B31=""),A31,Z30)</f>
        <v>ул. Первая д.1</v>
      </c>
      <c r="AA31" s="504">
        <f>IF($B31&lt;&gt;"",MAX(AA$7:AA30)+1,0)</f>
        <v>24</v>
      </c>
      <c r="AB31" s="502">
        <f t="shared" si="6"/>
        <v>31</v>
      </c>
      <c r="AC31" s="504">
        <f>1</f>
        <v>1</v>
      </c>
      <c r="AD31" s="103">
        <f t="shared" ref="AD31:AD64" si="28">F31</f>
        <v>0</v>
      </c>
      <c r="AE31" s="103">
        <f t="shared" ref="AE31:AE64" si="29">H31+I31+J31+K31+L31+O31+R31+S31</f>
        <v>0</v>
      </c>
      <c r="AF31" s="103">
        <f t="shared" ref="AF31:AF64" si="30">V31-AD31-AE31</f>
        <v>0</v>
      </c>
      <c r="AH31" s="541">
        <v>0</v>
      </c>
      <c r="AI31" s="541">
        <v>0</v>
      </c>
      <c r="AJ31" s="541">
        <v>0</v>
      </c>
      <c r="AK31" s="541">
        <v>0</v>
      </c>
      <c r="AL31" s="541">
        <v>0</v>
      </c>
      <c r="AM31" s="541">
        <v>0</v>
      </c>
      <c r="AN31" s="541">
        <v>0</v>
      </c>
      <c r="AO31" s="541">
        <v>0</v>
      </c>
      <c r="AP31" s="541">
        <v>0</v>
      </c>
      <c r="AQ31" s="541">
        <v>0</v>
      </c>
      <c r="AR31" s="541">
        <v>0</v>
      </c>
      <c r="AS31" s="541">
        <v>0</v>
      </c>
      <c r="AT31" s="541">
        <v>0</v>
      </c>
      <c r="AU31" s="541">
        <v>0</v>
      </c>
      <c r="AV31" s="541">
        <v>0</v>
      </c>
      <c r="AW31" s="541">
        <v>0</v>
      </c>
      <c r="AX31" s="541">
        <v>0</v>
      </c>
    </row>
    <row r="32" spans="2:50" x14ac:dyDescent="0.25">
      <c r="B32" s="1" t="str">
        <f>адреса!$G$31</f>
        <v>кв.25</v>
      </c>
      <c r="C32" s="522">
        <f>адреса!$I$31</f>
        <v>10000025</v>
      </c>
      <c r="D32" s="6" t="str">
        <f>адреса!$K$31</f>
        <v>ФИО-1-25</v>
      </c>
      <c r="E32" s="6">
        <f>SUMIFS(фев17!$X:$X,фев17!$C:$C,мар17!C32)</f>
        <v>7688.1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>
        <f t="shared" ref="W32" si="31">E32*100%</f>
        <v>7688.1</v>
      </c>
      <c r="X32" s="6">
        <f t="shared" si="9"/>
        <v>0</v>
      </c>
      <c r="Y32" s="513"/>
      <c r="Z32" s="70" t="str">
        <f t="shared" si="27"/>
        <v>ул. Первая д.1</v>
      </c>
      <c r="AA32" s="504">
        <f>IF($B32&lt;&gt;"",MAX(AA$7:AA31)+1,0)</f>
        <v>25</v>
      </c>
      <c r="AB32" s="502">
        <f t="shared" si="6"/>
        <v>32</v>
      </c>
      <c r="AC32" s="504">
        <f>1</f>
        <v>1</v>
      </c>
      <c r="AD32" s="103">
        <f t="shared" si="28"/>
        <v>0</v>
      </c>
      <c r="AE32" s="103">
        <f t="shared" si="29"/>
        <v>0</v>
      </c>
      <c r="AF32" s="103">
        <f t="shared" si="30"/>
        <v>0</v>
      </c>
      <c r="AH32" s="541">
        <v>0</v>
      </c>
      <c r="AI32" s="541">
        <v>0</v>
      </c>
      <c r="AJ32" s="541">
        <v>0</v>
      </c>
      <c r="AK32" s="541">
        <v>0</v>
      </c>
      <c r="AL32" s="541">
        <v>0</v>
      </c>
      <c r="AM32" s="541">
        <v>0</v>
      </c>
      <c r="AN32" s="541">
        <v>0</v>
      </c>
      <c r="AO32" s="541">
        <v>0</v>
      </c>
      <c r="AP32" s="541">
        <v>0</v>
      </c>
      <c r="AQ32" s="541">
        <v>0</v>
      </c>
      <c r="AR32" s="541">
        <v>0</v>
      </c>
      <c r="AS32" s="541">
        <v>0</v>
      </c>
      <c r="AT32" s="541">
        <v>0</v>
      </c>
      <c r="AU32" s="541">
        <v>0</v>
      </c>
      <c r="AV32" s="541">
        <v>0</v>
      </c>
      <c r="AW32" s="541">
        <v>0</v>
      </c>
      <c r="AX32" s="541">
        <v>0</v>
      </c>
    </row>
    <row r="33" spans="2:50" x14ac:dyDescent="0.25">
      <c r="B33" s="1" t="str">
        <f>адреса!$G$32</f>
        <v>кв.26</v>
      </c>
      <c r="C33" s="522">
        <f>адреса!$I$32</f>
        <v>10000026</v>
      </c>
      <c r="D33" s="6" t="str">
        <f>адреса!$K$32</f>
        <v>ФИО-1-26</v>
      </c>
      <c r="E33" s="6">
        <f>SUMIFS(фев17!$X:$X,фев17!$C:$C,мар17!C33)</f>
        <v>11452.16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>
        <f t="shared" ref="W33" si="32">E33*20%</f>
        <v>2290.4320000000002</v>
      </c>
      <c r="X33" s="6">
        <f t="shared" si="9"/>
        <v>9161.7279999999992</v>
      </c>
      <c r="Y33" s="513"/>
      <c r="Z33" s="70" t="str">
        <f t="shared" si="27"/>
        <v>ул. Первая д.1</v>
      </c>
      <c r="AA33" s="504">
        <f>IF($B33&lt;&gt;"",MAX(AA$7:AA32)+1,0)</f>
        <v>26</v>
      </c>
      <c r="AB33" s="502">
        <f t="shared" si="6"/>
        <v>33</v>
      </c>
      <c r="AC33" s="504">
        <f>1</f>
        <v>1</v>
      </c>
      <c r="AD33" s="103">
        <f t="shared" si="28"/>
        <v>0</v>
      </c>
      <c r="AE33" s="103">
        <f t="shared" si="29"/>
        <v>0</v>
      </c>
      <c r="AF33" s="103">
        <f t="shared" si="30"/>
        <v>0</v>
      </c>
      <c r="AH33" s="541">
        <v>0</v>
      </c>
      <c r="AI33" s="541">
        <v>0</v>
      </c>
      <c r="AJ33" s="541">
        <v>0</v>
      </c>
      <c r="AK33" s="541">
        <v>0</v>
      </c>
      <c r="AL33" s="541">
        <v>0</v>
      </c>
      <c r="AM33" s="541">
        <v>0</v>
      </c>
      <c r="AN33" s="541">
        <v>0</v>
      </c>
      <c r="AO33" s="541">
        <v>0</v>
      </c>
      <c r="AP33" s="541">
        <v>0</v>
      </c>
      <c r="AQ33" s="541">
        <v>0</v>
      </c>
      <c r="AR33" s="541">
        <v>0</v>
      </c>
      <c r="AS33" s="541">
        <v>0</v>
      </c>
      <c r="AT33" s="541">
        <v>0</v>
      </c>
      <c r="AU33" s="541">
        <v>0</v>
      </c>
      <c r="AV33" s="541">
        <v>0</v>
      </c>
      <c r="AW33" s="541">
        <v>0</v>
      </c>
      <c r="AX33" s="541">
        <v>0</v>
      </c>
    </row>
    <row r="34" spans="2:50" x14ac:dyDescent="0.25">
      <c r="B34" s="1" t="str">
        <f>адреса!$G$33</f>
        <v>кв.27</v>
      </c>
      <c r="C34" s="522">
        <f>адреса!$I$33</f>
        <v>10000027</v>
      </c>
      <c r="D34" s="6" t="str">
        <f>адреса!$K$33</f>
        <v>ФИО-1-27</v>
      </c>
      <c r="E34" s="6">
        <f>SUMIFS(фев17!$X:$X,фев17!$C:$C,мар17!C34)</f>
        <v>11884.34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>
        <f t="shared" ref="W34" si="33">E34*40%</f>
        <v>4753.7359999999999</v>
      </c>
      <c r="X34" s="6">
        <f t="shared" si="9"/>
        <v>7130.6040000000003</v>
      </c>
      <c r="Y34" s="513"/>
      <c r="Z34" s="70" t="str">
        <f t="shared" si="27"/>
        <v>ул. Первая д.1</v>
      </c>
      <c r="AA34" s="504">
        <f>IF($B34&lt;&gt;"",MAX(AA$7:AA33)+1,0)</f>
        <v>27</v>
      </c>
      <c r="AB34" s="502">
        <f t="shared" si="6"/>
        <v>34</v>
      </c>
      <c r="AC34" s="504">
        <f>1</f>
        <v>1</v>
      </c>
      <c r="AD34" s="103">
        <f t="shared" si="28"/>
        <v>0</v>
      </c>
      <c r="AE34" s="103">
        <f t="shared" si="29"/>
        <v>0</v>
      </c>
      <c r="AF34" s="103">
        <f t="shared" si="30"/>
        <v>0</v>
      </c>
      <c r="AH34" s="541">
        <v>0</v>
      </c>
      <c r="AI34" s="541">
        <v>0</v>
      </c>
      <c r="AJ34" s="541">
        <v>0</v>
      </c>
      <c r="AK34" s="541">
        <v>0</v>
      </c>
      <c r="AL34" s="541">
        <v>0</v>
      </c>
      <c r="AM34" s="541">
        <v>0</v>
      </c>
      <c r="AN34" s="541">
        <v>0</v>
      </c>
      <c r="AO34" s="541">
        <v>0</v>
      </c>
      <c r="AP34" s="541">
        <v>0</v>
      </c>
      <c r="AQ34" s="541">
        <v>0</v>
      </c>
      <c r="AR34" s="541">
        <v>0</v>
      </c>
      <c r="AS34" s="541">
        <v>0</v>
      </c>
      <c r="AT34" s="541">
        <v>0</v>
      </c>
      <c r="AU34" s="541">
        <v>0</v>
      </c>
      <c r="AV34" s="541">
        <v>0</v>
      </c>
      <c r="AW34" s="541">
        <v>0</v>
      </c>
      <c r="AX34" s="541">
        <v>0</v>
      </c>
    </row>
    <row r="35" spans="2:50" x14ac:dyDescent="0.25">
      <c r="B35" s="1" t="str">
        <f>адреса!$G$34</f>
        <v>кв.28</v>
      </c>
      <c r="C35" s="522">
        <f>адреса!$I$34</f>
        <v>10000028</v>
      </c>
      <c r="D35" s="6" t="str">
        <f>адреса!$K$34</f>
        <v>ФИО-1-28</v>
      </c>
      <c r="E35" s="6">
        <f>SUMIFS(фев17!$X:$X,фев17!$C:$C,мар17!C35)</f>
        <v>4737.5600000000004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>
        <f t="shared" ref="W35" si="34">E35*60%</f>
        <v>2842.5360000000001</v>
      </c>
      <c r="X35" s="6">
        <f t="shared" si="9"/>
        <v>1895.0240000000003</v>
      </c>
      <c r="Y35" s="513"/>
      <c r="Z35" s="70" t="str">
        <f t="shared" si="27"/>
        <v>ул. Первая д.1</v>
      </c>
      <c r="AA35" s="504">
        <f>IF($B35&lt;&gt;"",MAX(AA$7:AA34)+1,0)</f>
        <v>28</v>
      </c>
      <c r="AB35" s="502">
        <f t="shared" si="6"/>
        <v>35</v>
      </c>
      <c r="AC35" s="504">
        <f>1</f>
        <v>1</v>
      </c>
      <c r="AD35" s="103">
        <f t="shared" si="28"/>
        <v>0</v>
      </c>
      <c r="AE35" s="103">
        <f t="shared" si="29"/>
        <v>0</v>
      </c>
      <c r="AF35" s="103">
        <f t="shared" si="30"/>
        <v>0</v>
      </c>
      <c r="AH35" s="541">
        <v>0</v>
      </c>
      <c r="AI35" s="541">
        <v>0</v>
      </c>
      <c r="AJ35" s="541">
        <v>0</v>
      </c>
      <c r="AK35" s="541">
        <v>0</v>
      </c>
      <c r="AL35" s="541">
        <v>0</v>
      </c>
      <c r="AM35" s="541">
        <v>0</v>
      </c>
      <c r="AN35" s="541">
        <v>0</v>
      </c>
      <c r="AO35" s="541">
        <v>0</v>
      </c>
      <c r="AP35" s="541">
        <v>0</v>
      </c>
      <c r="AQ35" s="541">
        <v>0</v>
      </c>
      <c r="AR35" s="541">
        <v>0</v>
      </c>
      <c r="AS35" s="541">
        <v>0</v>
      </c>
      <c r="AT35" s="541">
        <v>0</v>
      </c>
      <c r="AU35" s="541">
        <v>0</v>
      </c>
      <c r="AV35" s="541">
        <v>0</v>
      </c>
      <c r="AW35" s="541">
        <v>0</v>
      </c>
      <c r="AX35" s="541">
        <v>0</v>
      </c>
    </row>
    <row r="36" spans="2:50" x14ac:dyDescent="0.25">
      <c r="B36" s="1" t="str">
        <f>адреса!$G$35</f>
        <v>кв.29</v>
      </c>
      <c r="C36" s="522">
        <f>адреса!$I$35</f>
        <v>10000029</v>
      </c>
      <c r="D36" s="6" t="str">
        <f>адреса!$K$35</f>
        <v>ФИО-1-29</v>
      </c>
      <c r="E36" s="6">
        <f>SUMIFS(фев17!$X:$X,фев17!$C:$C,мар17!C36)</f>
        <v>8224.5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>
        <f t="shared" ref="W36" si="35">E36*80%</f>
        <v>6579.6</v>
      </c>
      <c r="X36" s="6">
        <f t="shared" si="9"/>
        <v>1644.8999999999996</v>
      </c>
      <c r="Y36" s="513"/>
      <c r="Z36" s="70" t="str">
        <f t="shared" si="27"/>
        <v>ул. Первая д.1</v>
      </c>
      <c r="AA36" s="504">
        <f>IF($B36&lt;&gt;"",MAX(AA$7:AA35)+1,0)</f>
        <v>29</v>
      </c>
      <c r="AB36" s="502">
        <f t="shared" si="6"/>
        <v>36</v>
      </c>
      <c r="AC36" s="504">
        <f>1</f>
        <v>1</v>
      </c>
      <c r="AD36" s="103">
        <f t="shared" si="28"/>
        <v>0</v>
      </c>
      <c r="AE36" s="103">
        <f t="shared" si="29"/>
        <v>0</v>
      </c>
      <c r="AF36" s="103">
        <f t="shared" si="30"/>
        <v>0</v>
      </c>
      <c r="AH36" s="541">
        <v>0</v>
      </c>
      <c r="AI36" s="541">
        <v>0</v>
      </c>
      <c r="AJ36" s="541">
        <v>0</v>
      </c>
      <c r="AK36" s="541">
        <v>0</v>
      </c>
      <c r="AL36" s="541">
        <v>0</v>
      </c>
      <c r="AM36" s="541">
        <v>0</v>
      </c>
      <c r="AN36" s="541">
        <v>0</v>
      </c>
      <c r="AO36" s="541">
        <v>0</v>
      </c>
      <c r="AP36" s="541">
        <v>0</v>
      </c>
      <c r="AQ36" s="541">
        <v>0</v>
      </c>
      <c r="AR36" s="541">
        <v>0</v>
      </c>
      <c r="AS36" s="541">
        <v>0</v>
      </c>
      <c r="AT36" s="541">
        <v>0</v>
      </c>
      <c r="AU36" s="541">
        <v>0</v>
      </c>
      <c r="AV36" s="541">
        <v>0</v>
      </c>
      <c r="AW36" s="541">
        <v>0</v>
      </c>
      <c r="AX36" s="541">
        <v>0</v>
      </c>
    </row>
    <row r="37" spans="2:50" x14ac:dyDescent="0.25">
      <c r="B37" s="1" t="str">
        <f>адреса!$G$36</f>
        <v>кв.30</v>
      </c>
      <c r="C37" s="522">
        <f>адреса!$I$36</f>
        <v>10000030</v>
      </c>
      <c r="D37" s="6" t="str">
        <f>адреса!$K$36</f>
        <v>ФИО-1-30</v>
      </c>
      <c r="E37" s="6">
        <f>SUMIFS(фев17!$X:$X,фев17!$C:$C,мар17!C37)</f>
        <v>-0.27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>
        <f t="shared" ref="W37" si="36">E37*100%</f>
        <v>-0.27</v>
      </c>
      <c r="X37" s="6">
        <f t="shared" si="9"/>
        <v>0</v>
      </c>
      <c r="Y37" s="513"/>
      <c r="Z37" s="70" t="str">
        <f t="shared" si="27"/>
        <v>ул. Первая д.1</v>
      </c>
      <c r="AA37" s="504">
        <f>IF($B37&lt;&gt;"",MAX(AA$7:AA36)+1,0)</f>
        <v>30</v>
      </c>
      <c r="AB37" s="502">
        <f t="shared" si="6"/>
        <v>37</v>
      </c>
      <c r="AC37" s="504">
        <f>1</f>
        <v>1</v>
      </c>
      <c r="AD37" s="103">
        <f t="shared" si="28"/>
        <v>0</v>
      </c>
      <c r="AE37" s="103">
        <f t="shared" si="29"/>
        <v>0</v>
      </c>
      <c r="AF37" s="103">
        <f t="shared" si="30"/>
        <v>0</v>
      </c>
      <c r="AH37" s="541">
        <v>0</v>
      </c>
      <c r="AI37" s="541">
        <v>0</v>
      </c>
      <c r="AJ37" s="541">
        <v>0</v>
      </c>
      <c r="AK37" s="541">
        <v>0</v>
      </c>
      <c r="AL37" s="541">
        <v>0</v>
      </c>
      <c r="AM37" s="541">
        <v>0</v>
      </c>
      <c r="AN37" s="541">
        <v>0</v>
      </c>
      <c r="AO37" s="541">
        <v>0</v>
      </c>
      <c r="AP37" s="541">
        <v>0</v>
      </c>
      <c r="AQ37" s="541">
        <v>0</v>
      </c>
      <c r="AR37" s="541">
        <v>0</v>
      </c>
      <c r="AS37" s="541">
        <v>0</v>
      </c>
      <c r="AT37" s="541">
        <v>0</v>
      </c>
      <c r="AU37" s="541">
        <v>0</v>
      </c>
      <c r="AV37" s="541">
        <v>0</v>
      </c>
      <c r="AW37" s="541">
        <v>0</v>
      </c>
      <c r="AX37" s="541">
        <v>0</v>
      </c>
    </row>
    <row r="38" spans="2:50" x14ac:dyDescent="0.25">
      <c r="B38" s="1" t="str">
        <f>адреса!$G$37</f>
        <v>кв.31</v>
      </c>
      <c r="C38" s="522">
        <f>адреса!$I$37</f>
        <v>10000031</v>
      </c>
      <c r="D38" s="6" t="str">
        <f>адреса!$K$37</f>
        <v>ФИО-1-31</v>
      </c>
      <c r="E38" s="6">
        <f>SUMIFS(фев17!$X:$X,фев17!$C:$C,мар17!C38)</f>
        <v>15400.51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>
        <f t="shared" ref="W38" si="37">E38*20%</f>
        <v>3080.1020000000003</v>
      </c>
      <c r="X38" s="6">
        <f t="shared" si="9"/>
        <v>12320.407999999999</v>
      </c>
      <c r="Y38" s="513"/>
      <c r="Z38" s="70" t="str">
        <f t="shared" si="27"/>
        <v>ул. Первая д.1</v>
      </c>
      <c r="AA38" s="504">
        <f>IF($B38&lt;&gt;"",MAX(AA$7:AA37)+1,0)</f>
        <v>31</v>
      </c>
      <c r="AB38" s="502">
        <f t="shared" si="6"/>
        <v>38</v>
      </c>
      <c r="AC38" s="504">
        <f>1</f>
        <v>1</v>
      </c>
      <c r="AD38" s="103">
        <f t="shared" si="28"/>
        <v>0</v>
      </c>
      <c r="AE38" s="103">
        <f t="shared" si="29"/>
        <v>0</v>
      </c>
      <c r="AF38" s="103">
        <f t="shared" si="30"/>
        <v>0</v>
      </c>
      <c r="AH38" s="541">
        <v>0</v>
      </c>
      <c r="AI38" s="541">
        <v>0</v>
      </c>
      <c r="AJ38" s="541">
        <v>0</v>
      </c>
      <c r="AK38" s="541">
        <v>0</v>
      </c>
      <c r="AL38" s="541">
        <v>0</v>
      </c>
      <c r="AM38" s="541">
        <v>0</v>
      </c>
      <c r="AN38" s="541">
        <v>0</v>
      </c>
      <c r="AO38" s="541">
        <v>0</v>
      </c>
      <c r="AP38" s="541">
        <v>0</v>
      </c>
      <c r="AQ38" s="541">
        <v>0</v>
      </c>
      <c r="AR38" s="541">
        <v>0</v>
      </c>
      <c r="AS38" s="541">
        <v>0</v>
      </c>
      <c r="AT38" s="541">
        <v>0</v>
      </c>
      <c r="AU38" s="541">
        <v>0</v>
      </c>
      <c r="AV38" s="541">
        <v>0</v>
      </c>
      <c r="AW38" s="541">
        <v>0</v>
      </c>
      <c r="AX38" s="541">
        <v>0</v>
      </c>
    </row>
    <row r="39" spans="2:50" x14ac:dyDescent="0.25">
      <c r="B39" s="1" t="str">
        <f>адреса!$G$38</f>
        <v>кв.32</v>
      </c>
      <c r="C39" s="522">
        <f>адреса!$I$38</f>
        <v>10000032</v>
      </c>
      <c r="D39" s="6" t="str">
        <f>адреса!$K$38</f>
        <v>ФИО-1-32</v>
      </c>
      <c r="E39" s="6">
        <f>SUMIFS(фев17!$X:$X,фев17!$C:$C,мар17!C39)</f>
        <v>28007.85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>
        <f t="shared" ref="W39" si="38">E39*40%</f>
        <v>11203.14</v>
      </c>
      <c r="X39" s="6">
        <f t="shared" si="9"/>
        <v>16804.71</v>
      </c>
      <c r="Y39" s="513"/>
      <c r="Z39" s="70" t="str">
        <f t="shared" si="27"/>
        <v>ул. Первая д.1</v>
      </c>
      <c r="AA39" s="504">
        <f>IF($B39&lt;&gt;"",MAX(AA$7:AA38)+1,0)</f>
        <v>32</v>
      </c>
      <c r="AB39" s="502">
        <f t="shared" si="6"/>
        <v>39</v>
      </c>
      <c r="AC39" s="504">
        <f>1</f>
        <v>1</v>
      </c>
      <c r="AD39" s="103">
        <f t="shared" si="28"/>
        <v>0</v>
      </c>
      <c r="AE39" s="103">
        <f t="shared" si="29"/>
        <v>0</v>
      </c>
      <c r="AF39" s="103">
        <f t="shared" si="30"/>
        <v>0</v>
      </c>
      <c r="AH39" s="541">
        <v>0</v>
      </c>
      <c r="AI39" s="541">
        <v>0</v>
      </c>
      <c r="AJ39" s="541">
        <v>0</v>
      </c>
      <c r="AK39" s="541">
        <v>0</v>
      </c>
      <c r="AL39" s="541">
        <v>0</v>
      </c>
      <c r="AM39" s="541">
        <v>0</v>
      </c>
      <c r="AN39" s="541">
        <v>0</v>
      </c>
      <c r="AO39" s="541">
        <v>0</v>
      </c>
      <c r="AP39" s="541">
        <v>0</v>
      </c>
      <c r="AQ39" s="541">
        <v>0</v>
      </c>
      <c r="AR39" s="541">
        <v>0</v>
      </c>
      <c r="AS39" s="541">
        <v>0</v>
      </c>
      <c r="AT39" s="541">
        <v>0</v>
      </c>
      <c r="AU39" s="541">
        <v>0</v>
      </c>
      <c r="AV39" s="541">
        <v>0</v>
      </c>
      <c r="AW39" s="541">
        <v>0</v>
      </c>
      <c r="AX39" s="541">
        <v>0</v>
      </c>
    </row>
    <row r="40" spans="2:50" x14ac:dyDescent="0.25">
      <c r="B40" s="1" t="str">
        <f>адреса!$G$39</f>
        <v>кв.33</v>
      </c>
      <c r="C40" s="522">
        <f>адреса!$I$39</f>
        <v>10000033</v>
      </c>
      <c r="D40" s="6" t="str">
        <f>адреса!$K$39</f>
        <v>ФИО-1-33</v>
      </c>
      <c r="E40" s="6">
        <f>SUMIFS(фев17!$X:$X,фев17!$C:$C,мар17!C40)</f>
        <v>10970.32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>
        <f t="shared" ref="W40" si="39">E40*60%</f>
        <v>6582.192</v>
      </c>
      <c r="X40" s="6">
        <f t="shared" si="9"/>
        <v>4388.1279999999997</v>
      </c>
      <c r="Y40" s="513"/>
      <c r="Z40" s="70" t="str">
        <f t="shared" si="27"/>
        <v>ул. Первая д.1</v>
      </c>
      <c r="AA40" s="504">
        <f>IF($B40&lt;&gt;"",MAX(AA$7:AA39)+1,0)</f>
        <v>33</v>
      </c>
      <c r="AB40" s="502">
        <f t="shared" si="6"/>
        <v>40</v>
      </c>
      <c r="AC40" s="504">
        <f>1</f>
        <v>1</v>
      </c>
      <c r="AD40" s="103">
        <f t="shared" si="28"/>
        <v>0</v>
      </c>
      <c r="AE40" s="103">
        <f t="shared" si="29"/>
        <v>0</v>
      </c>
      <c r="AF40" s="103">
        <f t="shared" si="30"/>
        <v>0</v>
      </c>
      <c r="AH40" s="541">
        <v>0</v>
      </c>
      <c r="AI40" s="541">
        <v>0</v>
      </c>
      <c r="AJ40" s="541">
        <v>0</v>
      </c>
      <c r="AK40" s="541">
        <v>0</v>
      </c>
      <c r="AL40" s="541">
        <v>0</v>
      </c>
      <c r="AM40" s="541">
        <v>0</v>
      </c>
      <c r="AN40" s="541">
        <v>0</v>
      </c>
      <c r="AO40" s="541">
        <v>0</v>
      </c>
      <c r="AP40" s="541">
        <v>0</v>
      </c>
      <c r="AQ40" s="541">
        <v>0</v>
      </c>
      <c r="AR40" s="541">
        <v>0</v>
      </c>
      <c r="AS40" s="541">
        <v>0</v>
      </c>
      <c r="AT40" s="541">
        <v>0</v>
      </c>
      <c r="AU40" s="541">
        <v>0</v>
      </c>
      <c r="AV40" s="541">
        <v>0</v>
      </c>
      <c r="AW40" s="541">
        <v>0</v>
      </c>
      <c r="AX40" s="541">
        <v>0</v>
      </c>
    </row>
    <row r="41" spans="2:50" x14ac:dyDescent="0.25">
      <c r="B41" s="1" t="str">
        <f>адреса!$G$40</f>
        <v>кв.34</v>
      </c>
      <c r="C41" s="522">
        <f>адреса!$I$40</f>
        <v>10000034</v>
      </c>
      <c r="D41" s="6" t="str">
        <f>адреса!$K$40</f>
        <v>ФИО-1-34</v>
      </c>
      <c r="E41" s="6">
        <f>SUMIFS(фев17!$X:$X,фев17!$C:$C,мар17!C41)</f>
        <v>3666.66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>
        <f t="shared" ref="W41" si="40">E41*80%</f>
        <v>2933.328</v>
      </c>
      <c r="X41" s="6">
        <f t="shared" si="9"/>
        <v>733.33199999999988</v>
      </c>
      <c r="Y41" s="513"/>
      <c r="Z41" s="70" t="str">
        <f t="shared" si="27"/>
        <v>ул. Первая д.1</v>
      </c>
      <c r="AA41" s="504">
        <f>IF($B41&lt;&gt;"",MAX(AA$7:AA40)+1,0)</f>
        <v>34</v>
      </c>
      <c r="AB41" s="502">
        <f t="shared" si="6"/>
        <v>41</v>
      </c>
      <c r="AC41" s="504">
        <f>1</f>
        <v>1</v>
      </c>
      <c r="AD41" s="103">
        <f t="shared" si="28"/>
        <v>0</v>
      </c>
      <c r="AE41" s="103">
        <f t="shared" si="29"/>
        <v>0</v>
      </c>
      <c r="AF41" s="103">
        <f t="shared" si="30"/>
        <v>0</v>
      </c>
      <c r="AH41" s="541">
        <v>0</v>
      </c>
      <c r="AI41" s="541">
        <v>0</v>
      </c>
      <c r="AJ41" s="541">
        <v>0</v>
      </c>
      <c r="AK41" s="541">
        <v>0</v>
      </c>
      <c r="AL41" s="541">
        <v>0</v>
      </c>
      <c r="AM41" s="541">
        <v>0</v>
      </c>
      <c r="AN41" s="541">
        <v>0</v>
      </c>
      <c r="AO41" s="541">
        <v>0</v>
      </c>
      <c r="AP41" s="541">
        <v>0</v>
      </c>
      <c r="AQ41" s="541">
        <v>0</v>
      </c>
      <c r="AR41" s="541">
        <v>0</v>
      </c>
      <c r="AS41" s="541">
        <v>0</v>
      </c>
      <c r="AT41" s="541">
        <v>0</v>
      </c>
      <c r="AU41" s="541">
        <v>0</v>
      </c>
      <c r="AV41" s="541">
        <v>0</v>
      </c>
      <c r="AW41" s="541">
        <v>0</v>
      </c>
      <c r="AX41" s="541">
        <v>0</v>
      </c>
    </row>
    <row r="42" spans="2:50" x14ac:dyDescent="0.25">
      <c r="B42" s="1" t="str">
        <f>адреса!$G$41</f>
        <v>кв.35</v>
      </c>
      <c r="C42" s="522">
        <f>адреса!$I$41</f>
        <v>10000035</v>
      </c>
      <c r="D42" s="6" t="str">
        <f>адреса!$K$41</f>
        <v>ФИО-1-35</v>
      </c>
      <c r="E42" s="6">
        <f>SUMIFS(фев17!$X:$X,фев17!$C:$C,мар17!C42)</f>
        <v>7781.72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>
        <f t="shared" ref="W42" si="41">E42*100%</f>
        <v>7781.72</v>
      </c>
      <c r="X42" s="6">
        <f t="shared" si="9"/>
        <v>0</v>
      </c>
      <c r="Y42" s="513"/>
      <c r="Z42" s="70" t="str">
        <f t="shared" si="27"/>
        <v>ул. Первая д.1</v>
      </c>
      <c r="AA42" s="504">
        <f>IF($B42&lt;&gt;"",MAX(AA$7:AA41)+1,0)</f>
        <v>35</v>
      </c>
      <c r="AB42" s="502">
        <f t="shared" si="6"/>
        <v>42</v>
      </c>
      <c r="AC42" s="504">
        <f>1</f>
        <v>1</v>
      </c>
      <c r="AD42" s="103">
        <f t="shared" si="28"/>
        <v>0</v>
      </c>
      <c r="AE42" s="103">
        <f t="shared" si="29"/>
        <v>0</v>
      </c>
      <c r="AF42" s="103">
        <f t="shared" si="30"/>
        <v>0</v>
      </c>
      <c r="AH42" s="541">
        <v>0</v>
      </c>
      <c r="AI42" s="541">
        <v>0</v>
      </c>
      <c r="AJ42" s="541">
        <v>0</v>
      </c>
      <c r="AK42" s="541">
        <v>0</v>
      </c>
      <c r="AL42" s="541">
        <v>0</v>
      </c>
      <c r="AM42" s="541">
        <v>0</v>
      </c>
      <c r="AN42" s="541">
        <v>0</v>
      </c>
      <c r="AO42" s="541">
        <v>0</v>
      </c>
      <c r="AP42" s="541">
        <v>0</v>
      </c>
      <c r="AQ42" s="541">
        <v>0</v>
      </c>
      <c r="AR42" s="541">
        <v>0</v>
      </c>
      <c r="AS42" s="541">
        <v>0</v>
      </c>
      <c r="AT42" s="541">
        <v>0</v>
      </c>
      <c r="AU42" s="541">
        <v>0</v>
      </c>
      <c r="AV42" s="541">
        <v>0</v>
      </c>
      <c r="AW42" s="541">
        <v>0</v>
      </c>
      <c r="AX42" s="541">
        <v>0</v>
      </c>
    </row>
    <row r="43" spans="2:50" x14ac:dyDescent="0.25">
      <c r="B43" s="1" t="str">
        <f>адреса!$G$42</f>
        <v>кв.36</v>
      </c>
      <c r="C43" s="522">
        <f>адреса!$I$42</f>
        <v>10000036</v>
      </c>
      <c r="D43" s="6" t="str">
        <f>адреса!$K$42</f>
        <v>ФИО-1-36</v>
      </c>
      <c r="E43" s="6">
        <f>SUMIFS(фев17!$X:$X,фев17!$C:$C,мар17!C43)</f>
        <v>8264.61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>
        <f t="shared" ref="W43" si="42">E43*20%</f>
        <v>1652.9220000000003</v>
      </c>
      <c r="X43" s="6">
        <f t="shared" si="9"/>
        <v>6611.6880000000001</v>
      </c>
      <c r="Y43" s="513"/>
      <c r="Z43" s="70" t="str">
        <f t="shared" si="27"/>
        <v>ул. Первая д.1</v>
      </c>
      <c r="AA43" s="504">
        <f>IF($B43&lt;&gt;"",MAX(AA$7:AA42)+1,0)</f>
        <v>36</v>
      </c>
      <c r="AB43" s="502">
        <f t="shared" si="6"/>
        <v>43</v>
      </c>
      <c r="AC43" s="504">
        <f>1</f>
        <v>1</v>
      </c>
      <c r="AD43" s="103">
        <f t="shared" si="28"/>
        <v>0</v>
      </c>
      <c r="AE43" s="103">
        <f t="shared" si="29"/>
        <v>0</v>
      </c>
      <c r="AF43" s="103">
        <f t="shared" si="30"/>
        <v>0</v>
      </c>
      <c r="AH43" s="541">
        <v>0</v>
      </c>
      <c r="AI43" s="541">
        <v>0</v>
      </c>
      <c r="AJ43" s="541">
        <v>0</v>
      </c>
      <c r="AK43" s="541">
        <v>0</v>
      </c>
      <c r="AL43" s="541">
        <v>0</v>
      </c>
      <c r="AM43" s="541">
        <v>0</v>
      </c>
      <c r="AN43" s="541">
        <v>0</v>
      </c>
      <c r="AO43" s="541">
        <v>0</v>
      </c>
      <c r="AP43" s="541">
        <v>0</v>
      </c>
      <c r="AQ43" s="541">
        <v>0</v>
      </c>
      <c r="AR43" s="541">
        <v>0</v>
      </c>
      <c r="AS43" s="541">
        <v>0</v>
      </c>
      <c r="AT43" s="541">
        <v>0</v>
      </c>
      <c r="AU43" s="541">
        <v>0</v>
      </c>
      <c r="AV43" s="541">
        <v>0</v>
      </c>
      <c r="AW43" s="541">
        <v>0</v>
      </c>
      <c r="AX43" s="541">
        <v>0</v>
      </c>
    </row>
    <row r="44" spans="2:50" x14ac:dyDescent="0.25">
      <c r="B44" s="1" t="str">
        <f>адреса!$G$43</f>
        <v>кв.37</v>
      </c>
      <c r="C44" s="522">
        <f>адреса!$I$43</f>
        <v>10000037</v>
      </c>
      <c r="D44" s="6" t="str">
        <f>адреса!$K$43</f>
        <v>ФИО-1-37</v>
      </c>
      <c r="E44" s="6">
        <f>SUMIFS(фев17!$X:$X,фев17!$C:$C,мар17!C44)</f>
        <v>4313.34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>
        <f t="shared" ref="W44" si="43">E44*40%</f>
        <v>1725.3360000000002</v>
      </c>
      <c r="X44" s="6">
        <f t="shared" si="9"/>
        <v>2588.0039999999999</v>
      </c>
      <c r="Y44" s="513"/>
      <c r="Z44" s="70" t="str">
        <f t="shared" si="27"/>
        <v>ул. Первая д.1</v>
      </c>
      <c r="AA44" s="504">
        <f>IF($B44&lt;&gt;"",MAX(AA$7:AA43)+1,0)</f>
        <v>37</v>
      </c>
      <c r="AB44" s="502">
        <f t="shared" si="6"/>
        <v>44</v>
      </c>
      <c r="AC44" s="504">
        <f>1</f>
        <v>1</v>
      </c>
      <c r="AD44" s="103">
        <f t="shared" si="28"/>
        <v>0</v>
      </c>
      <c r="AE44" s="103">
        <f t="shared" si="29"/>
        <v>0</v>
      </c>
      <c r="AF44" s="103">
        <f t="shared" si="30"/>
        <v>0</v>
      </c>
      <c r="AH44" s="541">
        <v>0</v>
      </c>
      <c r="AI44" s="541">
        <v>0</v>
      </c>
      <c r="AJ44" s="541">
        <v>0</v>
      </c>
      <c r="AK44" s="541">
        <v>0</v>
      </c>
      <c r="AL44" s="541">
        <v>0</v>
      </c>
      <c r="AM44" s="541">
        <v>0</v>
      </c>
      <c r="AN44" s="541">
        <v>0</v>
      </c>
      <c r="AO44" s="541">
        <v>0</v>
      </c>
      <c r="AP44" s="541">
        <v>0</v>
      </c>
      <c r="AQ44" s="541">
        <v>0</v>
      </c>
      <c r="AR44" s="541">
        <v>0</v>
      </c>
      <c r="AS44" s="541">
        <v>0</v>
      </c>
      <c r="AT44" s="541">
        <v>0</v>
      </c>
      <c r="AU44" s="541">
        <v>0</v>
      </c>
      <c r="AV44" s="541">
        <v>0</v>
      </c>
      <c r="AW44" s="541">
        <v>0</v>
      </c>
      <c r="AX44" s="541">
        <v>0</v>
      </c>
    </row>
    <row r="45" spans="2:50" x14ac:dyDescent="0.25">
      <c r="B45" s="1" t="str">
        <f>адреса!$G$44</f>
        <v>кв.38</v>
      </c>
      <c r="C45" s="522">
        <f>адреса!$I$44</f>
        <v>10000038</v>
      </c>
      <c r="D45" s="6" t="str">
        <f>адреса!$K$44</f>
        <v>ФИО-1-38</v>
      </c>
      <c r="E45" s="6">
        <f>SUMIFS(фев17!$X:$X,фев17!$C:$C,мар17!C45)</f>
        <v>34415.86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>
        <f t="shared" ref="W45" si="44">E45*60%</f>
        <v>20649.516</v>
      </c>
      <c r="X45" s="6">
        <f t="shared" si="9"/>
        <v>13766.344000000001</v>
      </c>
      <c r="Y45" s="513"/>
      <c r="Z45" s="70" t="str">
        <f t="shared" si="27"/>
        <v>ул. Первая д.1</v>
      </c>
      <c r="AA45" s="504">
        <f>IF($B45&lt;&gt;"",MAX(AA$7:AA44)+1,0)</f>
        <v>38</v>
      </c>
      <c r="AB45" s="502">
        <f t="shared" si="6"/>
        <v>45</v>
      </c>
      <c r="AC45" s="504">
        <f>1</f>
        <v>1</v>
      </c>
      <c r="AD45" s="103">
        <f t="shared" si="28"/>
        <v>0</v>
      </c>
      <c r="AE45" s="103">
        <f t="shared" si="29"/>
        <v>0</v>
      </c>
      <c r="AF45" s="103">
        <f t="shared" si="30"/>
        <v>0</v>
      </c>
      <c r="AH45" s="541">
        <v>0</v>
      </c>
      <c r="AI45" s="541">
        <v>0</v>
      </c>
      <c r="AJ45" s="541">
        <v>0</v>
      </c>
      <c r="AK45" s="541">
        <v>0</v>
      </c>
      <c r="AL45" s="541">
        <v>0</v>
      </c>
      <c r="AM45" s="541">
        <v>0</v>
      </c>
      <c r="AN45" s="541">
        <v>0</v>
      </c>
      <c r="AO45" s="541">
        <v>0</v>
      </c>
      <c r="AP45" s="541">
        <v>0</v>
      </c>
      <c r="AQ45" s="541">
        <v>0</v>
      </c>
      <c r="AR45" s="541">
        <v>0</v>
      </c>
      <c r="AS45" s="541">
        <v>0</v>
      </c>
      <c r="AT45" s="541">
        <v>0</v>
      </c>
      <c r="AU45" s="541">
        <v>0</v>
      </c>
      <c r="AV45" s="541">
        <v>0</v>
      </c>
      <c r="AW45" s="541">
        <v>0</v>
      </c>
      <c r="AX45" s="541">
        <v>0</v>
      </c>
    </row>
    <row r="46" spans="2:50" x14ac:dyDescent="0.25">
      <c r="B46" s="1" t="str">
        <f>адреса!$G$45</f>
        <v>кв.39</v>
      </c>
      <c r="C46" s="522">
        <f>адреса!$I$45</f>
        <v>10000039</v>
      </c>
      <c r="D46" s="6" t="str">
        <f>адреса!$K$45</f>
        <v>ФИО-1-39</v>
      </c>
      <c r="E46" s="6">
        <f>SUMIFS(фев17!$X:$X,фев17!$C:$C,мар17!C46)</f>
        <v>142381.98000000001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>
        <f t="shared" ref="W46" si="45">E46*80%</f>
        <v>113905.58400000002</v>
      </c>
      <c r="X46" s="6">
        <f t="shared" si="9"/>
        <v>28476.395999999993</v>
      </c>
      <c r="Y46" s="513"/>
      <c r="Z46" s="70" t="str">
        <f t="shared" si="27"/>
        <v>ул. Первая д.1</v>
      </c>
      <c r="AA46" s="504">
        <f>IF($B46&lt;&gt;"",MAX(AA$7:AA45)+1,0)</f>
        <v>39</v>
      </c>
      <c r="AB46" s="502">
        <f t="shared" si="6"/>
        <v>46</v>
      </c>
      <c r="AC46" s="504">
        <f>1</f>
        <v>1</v>
      </c>
      <c r="AD46" s="103">
        <f t="shared" si="28"/>
        <v>0</v>
      </c>
      <c r="AE46" s="103">
        <f t="shared" si="29"/>
        <v>0</v>
      </c>
      <c r="AF46" s="103">
        <f t="shared" si="30"/>
        <v>0</v>
      </c>
      <c r="AH46" s="541">
        <v>0</v>
      </c>
      <c r="AI46" s="541">
        <v>0</v>
      </c>
      <c r="AJ46" s="541">
        <v>0</v>
      </c>
      <c r="AK46" s="541">
        <v>0</v>
      </c>
      <c r="AL46" s="541">
        <v>0</v>
      </c>
      <c r="AM46" s="541">
        <v>0</v>
      </c>
      <c r="AN46" s="541">
        <v>0</v>
      </c>
      <c r="AO46" s="541">
        <v>0</v>
      </c>
      <c r="AP46" s="541">
        <v>0</v>
      </c>
      <c r="AQ46" s="541">
        <v>0</v>
      </c>
      <c r="AR46" s="541">
        <v>42795</v>
      </c>
      <c r="AS46" s="541">
        <v>42796</v>
      </c>
      <c r="AT46" s="541">
        <v>42797</v>
      </c>
      <c r="AU46" s="541">
        <v>0</v>
      </c>
      <c r="AV46" s="541">
        <v>0</v>
      </c>
      <c r="AW46" s="541">
        <v>0</v>
      </c>
      <c r="AX46" s="541">
        <v>0</v>
      </c>
    </row>
    <row r="47" spans="2:50" x14ac:dyDescent="0.25">
      <c r="B47" s="1" t="str">
        <f>адреса!$G$46</f>
        <v>кв.40</v>
      </c>
      <c r="C47" s="522">
        <f>адреса!$I$46</f>
        <v>10000040</v>
      </c>
      <c r="D47" s="6" t="str">
        <f>адреса!$K$46</f>
        <v>ФИО-1-40</v>
      </c>
      <c r="E47" s="6">
        <f>SUMIFS(фев17!$X:$X,фев17!$C:$C,мар17!C47)</f>
        <v>149913.10999999999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>
        <f t="shared" ref="W47" si="46">E47*100%</f>
        <v>149913.10999999999</v>
      </c>
      <c r="X47" s="6">
        <f t="shared" si="9"/>
        <v>0</v>
      </c>
      <c r="Y47" s="513"/>
      <c r="Z47" s="70" t="str">
        <f t="shared" si="27"/>
        <v>ул. Первая д.1</v>
      </c>
      <c r="AA47" s="504">
        <f>IF($B47&lt;&gt;"",MAX(AA$7:AA46)+1,0)</f>
        <v>40</v>
      </c>
      <c r="AB47" s="502">
        <f t="shared" si="6"/>
        <v>47</v>
      </c>
      <c r="AC47" s="504">
        <f>1</f>
        <v>1</v>
      </c>
      <c r="AD47" s="103">
        <f t="shared" si="28"/>
        <v>0</v>
      </c>
      <c r="AE47" s="103">
        <f t="shared" si="29"/>
        <v>0</v>
      </c>
      <c r="AF47" s="103">
        <f t="shared" si="30"/>
        <v>0</v>
      </c>
      <c r="AH47" s="541">
        <v>0</v>
      </c>
      <c r="AI47" s="541">
        <v>0</v>
      </c>
      <c r="AJ47" s="541">
        <v>0</v>
      </c>
      <c r="AK47" s="541">
        <v>0</v>
      </c>
      <c r="AL47" s="541">
        <v>0</v>
      </c>
      <c r="AM47" s="541">
        <v>0</v>
      </c>
      <c r="AN47" s="541">
        <v>0</v>
      </c>
      <c r="AO47" s="541">
        <v>0</v>
      </c>
      <c r="AP47" s="541">
        <v>0</v>
      </c>
      <c r="AQ47" s="541">
        <v>0</v>
      </c>
      <c r="AR47" s="541">
        <v>0</v>
      </c>
      <c r="AS47" s="541">
        <v>0</v>
      </c>
      <c r="AT47" s="541">
        <v>0</v>
      </c>
      <c r="AU47" s="541">
        <v>42795</v>
      </c>
      <c r="AV47" s="541">
        <v>42796</v>
      </c>
      <c r="AW47" s="541">
        <v>42798</v>
      </c>
      <c r="AX47" s="541">
        <v>42808</v>
      </c>
    </row>
    <row r="48" spans="2:50" x14ac:dyDescent="0.25">
      <c r="B48" s="1" t="str">
        <f>адреса!$G$47</f>
        <v>кв.41</v>
      </c>
      <c r="C48" s="522">
        <f>адреса!$I$47</f>
        <v>10000041</v>
      </c>
      <c r="D48" s="6" t="str">
        <f>адреса!$K$47</f>
        <v>ФИО-1-41</v>
      </c>
      <c r="E48" s="6">
        <f>SUMIFS(фев17!$X:$X,фев17!$C:$C,мар17!C48)</f>
        <v>42585.79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>
        <f t="shared" ref="W48" si="47">E48*20%</f>
        <v>8517.1580000000013</v>
      </c>
      <c r="X48" s="6">
        <f t="shared" si="9"/>
        <v>34068.631999999998</v>
      </c>
      <c r="Y48" s="513"/>
      <c r="Z48" s="70" t="str">
        <f t="shared" si="27"/>
        <v>ул. Первая д.1</v>
      </c>
      <c r="AA48" s="504">
        <f>IF($B48&lt;&gt;"",MAX(AA$7:AA47)+1,0)</f>
        <v>41</v>
      </c>
      <c r="AB48" s="502">
        <f t="shared" si="6"/>
        <v>48</v>
      </c>
      <c r="AC48" s="504">
        <f>1</f>
        <v>1</v>
      </c>
      <c r="AD48" s="103">
        <f t="shared" si="28"/>
        <v>0</v>
      </c>
      <c r="AE48" s="103">
        <f t="shared" si="29"/>
        <v>0</v>
      </c>
      <c r="AF48" s="103">
        <f t="shared" si="30"/>
        <v>0</v>
      </c>
      <c r="AH48" s="541">
        <v>42795</v>
      </c>
      <c r="AI48" s="541">
        <v>42796</v>
      </c>
      <c r="AJ48" s="541">
        <v>0</v>
      </c>
      <c r="AK48" s="541">
        <v>0</v>
      </c>
      <c r="AL48" s="541">
        <v>0</v>
      </c>
      <c r="AM48" s="541">
        <v>0</v>
      </c>
      <c r="AN48" s="541">
        <v>0</v>
      </c>
      <c r="AO48" s="541">
        <v>0</v>
      </c>
      <c r="AP48" s="541">
        <v>0</v>
      </c>
      <c r="AQ48" s="541">
        <v>0</v>
      </c>
      <c r="AR48" s="541">
        <v>0</v>
      </c>
      <c r="AS48" s="541">
        <v>0</v>
      </c>
      <c r="AT48" s="541">
        <v>0</v>
      </c>
      <c r="AU48" s="541">
        <v>0</v>
      </c>
      <c r="AV48" s="541">
        <v>0</v>
      </c>
      <c r="AW48" s="541">
        <v>0</v>
      </c>
      <c r="AX48" s="541">
        <v>0</v>
      </c>
    </row>
    <row r="49" spans="1:50" x14ac:dyDescent="0.25">
      <c r="B49" s="1" t="str">
        <f>адреса!$G$48</f>
        <v>кв.42</v>
      </c>
      <c r="C49" s="522">
        <f>адреса!$I$48</f>
        <v>10000042</v>
      </c>
      <c r="D49" s="6" t="str">
        <f>адреса!$K$48</f>
        <v>ФИО-1-42</v>
      </c>
      <c r="E49" s="6">
        <f>SUMIFS(фев17!$X:$X,фев17!$C:$C,мар17!C49)</f>
        <v>0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>
        <f t="shared" ref="W49" si="48">E49*40%</f>
        <v>0</v>
      </c>
      <c r="X49" s="6">
        <f t="shared" si="9"/>
        <v>0</v>
      </c>
      <c r="Y49" s="513"/>
      <c r="Z49" s="70" t="str">
        <f t="shared" si="27"/>
        <v>ул. Первая д.1</v>
      </c>
      <c r="AA49" s="504">
        <f>IF($B49&lt;&gt;"",MAX(AA$7:AA48)+1,0)</f>
        <v>42</v>
      </c>
      <c r="AB49" s="502">
        <f t="shared" si="6"/>
        <v>49</v>
      </c>
      <c r="AC49" s="504">
        <f>1</f>
        <v>1</v>
      </c>
      <c r="AD49" s="103">
        <f t="shared" si="28"/>
        <v>0</v>
      </c>
      <c r="AE49" s="103">
        <f t="shared" si="29"/>
        <v>0</v>
      </c>
      <c r="AF49" s="103">
        <f t="shared" si="30"/>
        <v>0</v>
      </c>
      <c r="AH49" s="541">
        <v>0</v>
      </c>
      <c r="AI49" s="541">
        <v>0</v>
      </c>
      <c r="AJ49" s="541">
        <v>0</v>
      </c>
      <c r="AK49" s="541">
        <v>0</v>
      </c>
      <c r="AL49" s="541">
        <v>0</v>
      </c>
      <c r="AM49" s="541">
        <v>0</v>
      </c>
      <c r="AN49" s="541">
        <v>0</v>
      </c>
      <c r="AO49" s="541">
        <v>0</v>
      </c>
      <c r="AP49" s="541">
        <v>0</v>
      </c>
      <c r="AQ49" s="541">
        <v>0</v>
      </c>
      <c r="AR49" s="541">
        <v>0</v>
      </c>
      <c r="AS49" s="541">
        <v>0</v>
      </c>
      <c r="AT49" s="541">
        <v>0</v>
      </c>
      <c r="AU49" s="541">
        <v>0</v>
      </c>
      <c r="AV49" s="541">
        <v>0</v>
      </c>
      <c r="AW49" s="541">
        <v>0</v>
      </c>
      <c r="AX49" s="541">
        <v>0</v>
      </c>
    </row>
    <row r="50" spans="1:50" x14ac:dyDescent="0.25">
      <c r="B50" s="1" t="str">
        <f>адреса!$G$49</f>
        <v>кв.43</v>
      </c>
      <c r="C50" s="522">
        <f>адреса!$I$49</f>
        <v>10000043</v>
      </c>
      <c r="D50" s="6" t="str">
        <f>адреса!$K$49</f>
        <v>ФИО-1-43</v>
      </c>
      <c r="E50" s="6">
        <f>SUMIFS(фев17!$X:$X,фев17!$C:$C,мар17!C50)</f>
        <v>46472.34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>
        <f t="shared" ref="W50" si="49">E50*60%</f>
        <v>27883.403999999999</v>
      </c>
      <c r="X50" s="6">
        <f t="shared" si="9"/>
        <v>18588.935999999998</v>
      </c>
      <c r="Y50" s="513"/>
      <c r="Z50" s="70" t="str">
        <f t="shared" si="27"/>
        <v>ул. Первая д.1</v>
      </c>
      <c r="AA50" s="504">
        <f>IF($B50&lt;&gt;"",MAX(AA$7:AA49)+1,0)</f>
        <v>43</v>
      </c>
      <c r="AB50" s="502">
        <f t="shared" si="6"/>
        <v>50</v>
      </c>
      <c r="AC50" s="504">
        <f>1</f>
        <v>1</v>
      </c>
      <c r="AD50" s="103">
        <f t="shared" si="28"/>
        <v>0</v>
      </c>
      <c r="AE50" s="103">
        <f t="shared" si="29"/>
        <v>0</v>
      </c>
      <c r="AF50" s="103">
        <f t="shared" si="30"/>
        <v>0</v>
      </c>
      <c r="AH50" s="541">
        <v>42795</v>
      </c>
      <c r="AI50" s="541">
        <v>42796</v>
      </c>
      <c r="AJ50" s="541">
        <v>0</v>
      </c>
      <c r="AK50" s="541">
        <v>0</v>
      </c>
      <c r="AL50" s="541">
        <v>0</v>
      </c>
      <c r="AM50" s="541">
        <v>0</v>
      </c>
      <c r="AN50" s="541">
        <v>0</v>
      </c>
      <c r="AO50" s="541">
        <v>0</v>
      </c>
      <c r="AP50" s="541">
        <v>0</v>
      </c>
      <c r="AQ50" s="541">
        <v>0</v>
      </c>
      <c r="AR50" s="541">
        <v>0</v>
      </c>
      <c r="AS50" s="541">
        <v>0</v>
      </c>
      <c r="AT50" s="541">
        <v>0</v>
      </c>
      <c r="AU50" s="541">
        <v>0</v>
      </c>
      <c r="AV50" s="541">
        <v>0</v>
      </c>
      <c r="AW50" s="541">
        <v>0</v>
      </c>
      <c r="AX50" s="541">
        <v>0</v>
      </c>
    </row>
    <row r="51" spans="1:50" x14ac:dyDescent="0.25">
      <c r="B51" s="1" t="str">
        <f>адреса!$G$50</f>
        <v>кв.44</v>
      </c>
      <c r="C51" s="522">
        <f>адреса!$I$50</f>
        <v>10000044</v>
      </c>
      <c r="D51" s="6" t="str">
        <f>адреса!$K$50</f>
        <v>ФИО-1-44</v>
      </c>
      <c r="E51" s="6">
        <f>SUMIFS(фев17!$X:$X,фев17!$C:$C,мар17!C51)</f>
        <v>42585.79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>
        <f t="shared" ref="W51" si="50">E51*80%</f>
        <v>34068.632000000005</v>
      </c>
      <c r="X51" s="6">
        <f t="shared" si="9"/>
        <v>8517.1579999999958</v>
      </c>
      <c r="Y51" s="513"/>
      <c r="Z51" s="70" t="str">
        <f t="shared" si="27"/>
        <v>ул. Первая д.1</v>
      </c>
      <c r="AA51" s="504">
        <f>IF($B51&lt;&gt;"",MAX(AA$7:AA50)+1,0)</f>
        <v>44</v>
      </c>
      <c r="AB51" s="502">
        <f t="shared" si="6"/>
        <v>51</v>
      </c>
      <c r="AC51" s="504">
        <f>1</f>
        <v>1</v>
      </c>
      <c r="AD51" s="103">
        <f t="shared" si="28"/>
        <v>0</v>
      </c>
      <c r="AE51" s="103">
        <f t="shared" si="29"/>
        <v>0</v>
      </c>
      <c r="AF51" s="103">
        <f t="shared" si="30"/>
        <v>0</v>
      </c>
      <c r="AH51" s="541">
        <v>0</v>
      </c>
      <c r="AI51" s="541">
        <v>0</v>
      </c>
      <c r="AJ51" s="541">
        <v>0</v>
      </c>
      <c r="AK51" s="541">
        <v>0</v>
      </c>
      <c r="AL51" s="541">
        <v>0</v>
      </c>
      <c r="AM51" s="541">
        <v>0</v>
      </c>
      <c r="AN51" s="541">
        <v>0</v>
      </c>
      <c r="AO51" s="541">
        <v>0</v>
      </c>
      <c r="AP51" s="541">
        <v>0</v>
      </c>
      <c r="AQ51" s="541">
        <v>0</v>
      </c>
      <c r="AR51" s="541">
        <v>0</v>
      </c>
      <c r="AS51" s="541">
        <v>0</v>
      </c>
      <c r="AT51" s="541">
        <v>0</v>
      </c>
      <c r="AU51" s="541">
        <v>0</v>
      </c>
      <c r="AV51" s="541">
        <v>0</v>
      </c>
      <c r="AW51" s="541">
        <v>0</v>
      </c>
      <c r="AX51" s="541">
        <v>0</v>
      </c>
    </row>
    <row r="52" spans="1:50" x14ac:dyDescent="0.25">
      <c r="B52" s="1" t="str">
        <f>адреса!$G$51</f>
        <v>кв.45</v>
      </c>
      <c r="C52" s="522">
        <f>адреса!$I$51</f>
        <v>10000045</v>
      </c>
      <c r="D52" s="6" t="str">
        <f>адреса!$K$51</f>
        <v>ФИО-1-45</v>
      </c>
      <c r="E52" s="6">
        <f>SUMIFS(фев17!$X:$X,фев17!$C:$C,мар17!C52)</f>
        <v>65776.38</v>
      </c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>
        <f t="shared" ref="W52" si="51">E52*100%</f>
        <v>65776.38</v>
      </c>
      <c r="X52" s="6">
        <f t="shared" si="9"/>
        <v>0</v>
      </c>
      <c r="Y52" s="513"/>
      <c r="Z52" s="70" t="str">
        <f t="shared" si="27"/>
        <v>ул. Первая д.1</v>
      </c>
      <c r="AA52" s="504">
        <f>IF($B52&lt;&gt;"",MAX(AA$7:AA51)+1,0)</f>
        <v>45</v>
      </c>
      <c r="AB52" s="502">
        <f t="shared" si="6"/>
        <v>52</v>
      </c>
      <c r="AC52" s="504">
        <f>1</f>
        <v>1</v>
      </c>
      <c r="AD52" s="103">
        <f t="shared" si="28"/>
        <v>0</v>
      </c>
      <c r="AE52" s="103">
        <f t="shared" si="29"/>
        <v>0</v>
      </c>
      <c r="AF52" s="103">
        <f t="shared" si="30"/>
        <v>0</v>
      </c>
      <c r="AH52" s="541">
        <v>0</v>
      </c>
      <c r="AI52" s="541">
        <v>0</v>
      </c>
      <c r="AJ52" s="541">
        <v>0</v>
      </c>
      <c r="AK52" s="541">
        <v>0</v>
      </c>
      <c r="AL52" s="541">
        <v>0</v>
      </c>
      <c r="AM52" s="541">
        <v>0</v>
      </c>
      <c r="AN52" s="541">
        <v>0</v>
      </c>
      <c r="AO52" s="541">
        <v>0</v>
      </c>
      <c r="AP52" s="541">
        <v>0</v>
      </c>
      <c r="AQ52" s="541">
        <v>0</v>
      </c>
      <c r="AR52" s="541">
        <v>0</v>
      </c>
      <c r="AS52" s="541">
        <v>0</v>
      </c>
      <c r="AT52" s="541">
        <v>0</v>
      </c>
      <c r="AU52" s="541">
        <v>42795</v>
      </c>
      <c r="AV52" s="541">
        <v>42796</v>
      </c>
      <c r="AW52" s="541">
        <v>42798</v>
      </c>
      <c r="AX52" s="541">
        <v>42808</v>
      </c>
    </row>
    <row r="53" spans="1:50" x14ac:dyDescent="0.25">
      <c r="B53" s="1" t="str">
        <f>адреса!$G$52</f>
        <v>кв.46</v>
      </c>
      <c r="C53" s="522">
        <f>адреса!$I$52</f>
        <v>10000046</v>
      </c>
      <c r="D53" s="6" t="str">
        <f>адреса!$K$52</f>
        <v>ФИО-1-46</v>
      </c>
      <c r="E53" s="6">
        <f>SUMIFS(фев17!$X:$X,фев17!$C:$C,мар17!C53)</f>
        <v>46472.34</v>
      </c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>
        <f t="shared" ref="W53" si="52">E53*20%</f>
        <v>9294.4679999999989</v>
      </c>
      <c r="X53" s="6">
        <f t="shared" si="9"/>
        <v>37177.871999999996</v>
      </c>
      <c r="Y53" s="513"/>
      <c r="Z53" s="70" t="str">
        <f t="shared" si="27"/>
        <v>ул. Первая д.1</v>
      </c>
      <c r="AA53" s="504">
        <f>IF($B53&lt;&gt;"",MAX(AA$7:AA52)+1,0)</f>
        <v>46</v>
      </c>
      <c r="AB53" s="502">
        <f t="shared" si="6"/>
        <v>53</v>
      </c>
      <c r="AC53" s="504">
        <f>1</f>
        <v>1</v>
      </c>
      <c r="AD53" s="103">
        <f t="shared" si="28"/>
        <v>0</v>
      </c>
      <c r="AE53" s="103">
        <f t="shared" si="29"/>
        <v>0</v>
      </c>
      <c r="AF53" s="103">
        <f t="shared" si="30"/>
        <v>0</v>
      </c>
      <c r="AH53" s="541">
        <v>42795</v>
      </c>
      <c r="AI53" s="541">
        <v>42796</v>
      </c>
      <c r="AJ53" s="541">
        <v>0</v>
      </c>
      <c r="AK53" s="541">
        <v>0</v>
      </c>
      <c r="AL53" s="541">
        <v>0</v>
      </c>
      <c r="AM53" s="541">
        <v>0</v>
      </c>
      <c r="AN53" s="541">
        <v>0</v>
      </c>
      <c r="AO53" s="541">
        <v>0</v>
      </c>
      <c r="AP53" s="541">
        <v>0</v>
      </c>
      <c r="AQ53" s="541">
        <v>0</v>
      </c>
      <c r="AR53" s="541">
        <v>0</v>
      </c>
      <c r="AS53" s="541">
        <v>0</v>
      </c>
      <c r="AT53" s="541">
        <v>0</v>
      </c>
      <c r="AU53" s="541">
        <v>0</v>
      </c>
      <c r="AV53" s="541">
        <v>0</v>
      </c>
      <c r="AW53" s="541">
        <v>0</v>
      </c>
      <c r="AX53" s="541">
        <v>0</v>
      </c>
    </row>
    <row r="54" spans="1:50" x14ac:dyDescent="0.25">
      <c r="B54" s="1" t="str">
        <f>адреса!$G$53</f>
        <v>кв.47</v>
      </c>
      <c r="C54" s="522">
        <f>адреса!$I$53</f>
        <v>10000047</v>
      </c>
      <c r="D54" s="6" t="str">
        <f>адреса!$K$53</f>
        <v>ФИО-1-47</v>
      </c>
      <c r="E54" s="6">
        <f>SUMIFS(фев17!$X:$X,фев17!$C:$C,мар17!C54)</f>
        <v>11455.66</v>
      </c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>
        <f t="shared" ref="W54" si="53">E54*40%</f>
        <v>4582.2640000000001</v>
      </c>
      <c r="X54" s="6">
        <f t="shared" si="9"/>
        <v>6873.3959999999997</v>
      </c>
      <c r="Y54" s="513"/>
      <c r="Z54" s="70" t="str">
        <f t="shared" si="27"/>
        <v>ул. Первая д.1</v>
      </c>
      <c r="AA54" s="504">
        <f>IF($B54&lt;&gt;"",MAX(AA$7:AA53)+1,0)</f>
        <v>47</v>
      </c>
      <c r="AB54" s="502">
        <f t="shared" si="6"/>
        <v>54</v>
      </c>
      <c r="AC54" s="504">
        <f>1</f>
        <v>1</v>
      </c>
      <c r="AD54" s="103">
        <f t="shared" si="28"/>
        <v>0</v>
      </c>
      <c r="AE54" s="103">
        <f t="shared" si="29"/>
        <v>0</v>
      </c>
      <c r="AF54" s="103">
        <f t="shared" si="30"/>
        <v>0</v>
      </c>
      <c r="AH54" s="541">
        <v>0</v>
      </c>
      <c r="AI54" s="541">
        <v>0</v>
      </c>
      <c r="AJ54" s="541">
        <v>0</v>
      </c>
      <c r="AK54" s="541">
        <v>0</v>
      </c>
      <c r="AL54" s="541">
        <v>0</v>
      </c>
      <c r="AM54" s="541">
        <v>0</v>
      </c>
      <c r="AN54" s="541">
        <v>0</v>
      </c>
      <c r="AO54" s="541">
        <v>0</v>
      </c>
      <c r="AP54" s="541">
        <v>0</v>
      </c>
      <c r="AQ54" s="541">
        <v>0</v>
      </c>
      <c r="AR54" s="541">
        <v>0</v>
      </c>
      <c r="AS54" s="541">
        <v>0</v>
      </c>
      <c r="AT54" s="541">
        <v>0</v>
      </c>
      <c r="AU54" s="541">
        <v>0</v>
      </c>
      <c r="AV54" s="541">
        <v>0</v>
      </c>
      <c r="AW54" s="541">
        <v>0</v>
      </c>
      <c r="AX54" s="541">
        <v>0</v>
      </c>
    </row>
    <row r="55" spans="1:50" x14ac:dyDescent="0.25">
      <c r="B55" s="1" t="str">
        <f>адреса!$G$54</f>
        <v>кв.48</v>
      </c>
      <c r="C55" s="522">
        <f>адреса!$I$54</f>
        <v>10000048</v>
      </c>
      <c r="D55" s="6" t="str">
        <f>адреса!$K$54</f>
        <v>ФИО-1-48</v>
      </c>
      <c r="E55" s="6">
        <f>SUMIFS(фев17!$X:$X,фев17!$C:$C,мар17!C55)</f>
        <v>0</v>
      </c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>
        <f t="shared" ref="W55" si="54">E55*60%</f>
        <v>0</v>
      </c>
      <c r="X55" s="6">
        <f t="shared" si="9"/>
        <v>0</v>
      </c>
      <c r="Y55" s="513"/>
      <c r="Z55" s="70" t="str">
        <f t="shared" si="27"/>
        <v>ул. Первая д.1</v>
      </c>
      <c r="AA55" s="504">
        <f>IF($B55&lt;&gt;"",MAX(AA$7:AA54)+1,0)</f>
        <v>48</v>
      </c>
      <c r="AB55" s="502">
        <f t="shared" si="6"/>
        <v>55</v>
      </c>
      <c r="AC55" s="504">
        <f>1</f>
        <v>1</v>
      </c>
      <c r="AD55" s="103">
        <f t="shared" si="28"/>
        <v>0</v>
      </c>
      <c r="AE55" s="103">
        <f t="shared" si="29"/>
        <v>0</v>
      </c>
      <c r="AF55" s="103">
        <f t="shared" si="30"/>
        <v>0</v>
      </c>
      <c r="AH55" s="541">
        <v>0</v>
      </c>
      <c r="AI55" s="541">
        <v>0</v>
      </c>
      <c r="AJ55" s="541">
        <v>0</v>
      </c>
      <c r="AK55" s="541">
        <v>0</v>
      </c>
      <c r="AL55" s="541">
        <v>0</v>
      </c>
      <c r="AM55" s="541">
        <v>0</v>
      </c>
      <c r="AN55" s="541">
        <v>0</v>
      </c>
      <c r="AO55" s="541">
        <v>0</v>
      </c>
      <c r="AP55" s="541">
        <v>0</v>
      </c>
      <c r="AQ55" s="541">
        <v>0</v>
      </c>
      <c r="AR55" s="541">
        <v>0</v>
      </c>
      <c r="AS55" s="541">
        <v>0</v>
      </c>
      <c r="AT55" s="541">
        <v>0</v>
      </c>
      <c r="AU55" s="541">
        <v>0</v>
      </c>
      <c r="AV55" s="541">
        <v>0</v>
      </c>
      <c r="AW55" s="541">
        <v>0</v>
      </c>
      <c r="AX55" s="541">
        <v>0</v>
      </c>
    </row>
    <row r="56" spans="1:50" x14ac:dyDescent="0.25">
      <c r="B56" s="1" t="str">
        <f>адреса!$G$55</f>
        <v>кв.49</v>
      </c>
      <c r="C56" s="522">
        <f>адреса!$I$55</f>
        <v>10000049</v>
      </c>
      <c r="D56" s="6" t="str">
        <f>адреса!$K$55</f>
        <v>ФИО-1-49</v>
      </c>
      <c r="E56" s="6">
        <f>SUMIFS(фев17!$X:$X,фев17!$C:$C,мар17!C56)</f>
        <v>128112.07</v>
      </c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>
        <f t="shared" ref="W56" si="55">E56*80%</f>
        <v>102489.65600000002</v>
      </c>
      <c r="X56" s="6">
        <f t="shared" si="9"/>
        <v>25622.41399999999</v>
      </c>
      <c r="Y56" s="513"/>
      <c r="Z56" s="70" t="str">
        <f t="shared" si="27"/>
        <v>ул. Первая д.1</v>
      </c>
      <c r="AA56" s="504">
        <f>IF($B56&lt;&gt;"",MAX(AA$7:AA55)+1,0)</f>
        <v>49</v>
      </c>
      <c r="AB56" s="502">
        <f t="shared" si="6"/>
        <v>56</v>
      </c>
      <c r="AC56" s="504">
        <f>1</f>
        <v>1</v>
      </c>
      <c r="AD56" s="103">
        <f t="shared" si="28"/>
        <v>0</v>
      </c>
      <c r="AE56" s="103">
        <f t="shared" si="29"/>
        <v>0</v>
      </c>
      <c r="AF56" s="103">
        <f t="shared" si="30"/>
        <v>0</v>
      </c>
      <c r="AH56" s="541">
        <v>0</v>
      </c>
      <c r="AI56" s="541">
        <v>0</v>
      </c>
      <c r="AJ56" s="541">
        <v>0</v>
      </c>
      <c r="AK56" s="541">
        <v>0</v>
      </c>
      <c r="AL56" s="541">
        <v>0</v>
      </c>
      <c r="AM56" s="541">
        <v>0</v>
      </c>
      <c r="AN56" s="541">
        <v>0</v>
      </c>
      <c r="AO56" s="541">
        <v>0</v>
      </c>
      <c r="AP56" s="541">
        <v>0</v>
      </c>
      <c r="AQ56" s="541">
        <v>0</v>
      </c>
      <c r="AR56" s="541">
        <v>0</v>
      </c>
      <c r="AS56" s="541">
        <v>0</v>
      </c>
      <c r="AT56" s="541">
        <v>0</v>
      </c>
      <c r="AU56" s="541">
        <v>42795</v>
      </c>
      <c r="AV56" s="541">
        <v>42796</v>
      </c>
      <c r="AW56" s="541">
        <v>42798</v>
      </c>
      <c r="AX56" s="541">
        <v>42808</v>
      </c>
    </row>
    <row r="57" spans="1:50" x14ac:dyDescent="0.25">
      <c r="A57" s="4" t="str">
        <f>адреса!$E$56</f>
        <v>ул. Вторая д.2</v>
      </c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513"/>
      <c r="Z57" s="70" t="str">
        <f t="shared" si="27"/>
        <v>ул. Вторая д.2</v>
      </c>
      <c r="AA57" s="504">
        <f>IF($B57&lt;&gt;"",MAX(AA$7:AA56)+1,0)</f>
        <v>0</v>
      </c>
      <c r="AB57" s="502">
        <f t="shared" si="6"/>
        <v>57</v>
      </c>
      <c r="AC57" s="504">
        <f>1</f>
        <v>1</v>
      </c>
      <c r="AD57" s="103">
        <f t="shared" si="28"/>
        <v>0</v>
      </c>
      <c r="AE57" s="103">
        <f t="shared" si="29"/>
        <v>0</v>
      </c>
      <c r="AF57" s="103">
        <f t="shared" si="30"/>
        <v>0</v>
      </c>
      <c r="AH57" s="541">
        <v>0</v>
      </c>
      <c r="AI57" s="541">
        <v>0</v>
      </c>
      <c r="AJ57" s="541">
        <v>0</v>
      </c>
      <c r="AK57" s="541">
        <v>0</v>
      </c>
      <c r="AL57" s="541">
        <v>0</v>
      </c>
      <c r="AM57" s="541">
        <v>0</v>
      </c>
      <c r="AN57" s="541">
        <v>0</v>
      </c>
      <c r="AO57" s="541">
        <v>0</v>
      </c>
      <c r="AP57" s="541">
        <v>0</v>
      </c>
      <c r="AQ57" s="541">
        <v>0</v>
      </c>
      <c r="AR57" s="541">
        <v>0</v>
      </c>
      <c r="AS57" s="541">
        <v>0</v>
      </c>
      <c r="AT57" s="541">
        <v>0</v>
      </c>
      <c r="AU57" s="541">
        <v>0</v>
      </c>
      <c r="AV57" s="541">
        <v>0</v>
      </c>
      <c r="AW57" s="541">
        <v>0</v>
      </c>
      <c r="AX57" s="541">
        <v>0</v>
      </c>
    </row>
    <row r="58" spans="1:50" x14ac:dyDescent="0.25">
      <c r="B58" s="1" t="str">
        <f>адреса!$G$56</f>
        <v>кв.1</v>
      </c>
      <c r="C58" s="522">
        <f>адреса!$I$56</f>
        <v>20000001</v>
      </c>
      <c r="D58" s="6" t="str">
        <f>адреса!$K$56</f>
        <v>ФИО-2-1</v>
      </c>
      <c r="E58" s="6">
        <f>SUMIFS(фев17!$X:$X,фев17!$C:$C,мар17!C58)</f>
        <v>4811.34</v>
      </c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>
        <f t="shared" ref="W58" si="56">E58*20%</f>
        <v>962.26800000000003</v>
      </c>
      <c r="X58" s="6">
        <f t="shared" si="9"/>
        <v>3849.0720000000001</v>
      </c>
      <c r="Y58" s="513"/>
      <c r="Z58" s="70" t="str">
        <f t="shared" si="27"/>
        <v>ул. Вторая д.2</v>
      </c>
      <c r="AA58" s="504">
        <f>IF($B58&lt;&gt;"",MAX(AA$7:AA57)+1,0)</f>
        <v>50</v>
      </c>
      <c r="AB58" s="502">
        <f t="shared" si="6"/>
        <v>58</v>
      </c>
      <c r="AC58" s="504">
        <f>1</f>
        <v>1</v>
      </c>
      <c r="AD58" s="103">
        <f t="shared" si="28"/>
        <v>0</v>
      </c>
      <c r="AE58" s="103">
        <f t="shared" si="29"/>
        <v>0</v>
      </c>
      <c r="AF58" s="103">
        <f t="shared" si="30"/>
        <v>0</v>
      </c>
      <c r="AH58" s="541">
        <v>0</v>
      </c>
      <c r="AI58" s="541">
        <v>0</v>
      </c>
      <c r="AJ58" s="541">
        <v>0</v>
      </c>
      <c r="AK58" s="541">
        <v>0</v>
      </c>
      <c r="AL58" s="541">
        <v>0</v>
      </c>
      <c r="AM58" s="541">
        <v>0</v>
      </c>
      <c r="AN58" s="541">
        <v>0</v>
      </c>
      <c r="AO58" s="541">
        <v>0</v>
      </c>
      <c r="AP58" s="541">
        <v>0</v>
      </c>
      <c r="AQ58" s="541">
        <v>0</v>
      </c>
      <c r="AR58" s="541">
        <v>0</v>
      </c>
      <c r="AS58" s="541">
        <v>0</v>
      </c>
      <c r="AT58" s="541">
        <v>0</v>
      </c>
      <c r="AU58" s="541">
        <v>0</v>
      </c>
      <c r="AV58" s="541">
        <v>0</v>
      </c>
      <c r="AW58" s="541">
        <v>0</v>
      </c>
      <c r="AX58" s="541">
        <v>0</v>
      </c>
    </row>
    <row r="59" spans="1:50" x14ac:dyDescent="0.25">
      <c r="B59" s="1" t="str">
        <f>адреса!$G$57</f>
        <v>кв.2</v>
      </c>
      <c r="C59" s="522">
        <f>адреса!$I$57</f>
        <v>20000002</v>
      </c>
      <c r="D59" s="6" t="str">
        <f>адреса!$K$57</f>
        <v>ФИО-2-2</v>
      </c>
      <c r="E59" s="6">
        <f>SUMIFS(фев17!$X:$X,фев17!$C:$C,мар17!C59)</f>
        <v>13914.81</v>
      </c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>
        <f t="shared" ref="W59" si="57">E59*40%</f>
        <v>5565.924</v>
      </c>
      <c r="X59" s="6">
        <f t="shared" si="9"/>
        <v>8348.8859999999986</v>
      </c>
      <c r="Y59" s="513"/>
      <c r="Z59" s="70" t="str">
        <f t="shared" si="27"/>
        <v>ул. Вторая д.2</v>
      </c>
      <c r="AA59" s="504">
        <f>IF($B59&lt;&gt;"",MAX(AA$7:AA58)+1,0)</f>
        <v>51</v>
      </c>
      <c r="AB59" s="502">
        <f t="shared" si="6"/>
        <v>59</v>
      </c>
      <c r="AC59" s="504">
        <f>1</f>
        <v>1</v>
      </c>
      <c r="AD59" s="103">
        <f t="shared" si="28"/>
        <v>0</v>
      </c>
      <c r="AE59" s="103">
        <f t="shared" si="29"/>
        <v>0</v>
      </c>
      <c r="AF59" s="103">
        <f t="shared" si="30"/>
        <v>0</v>
      </c>
      <c r="AH59" s="541">
        <v>0</v>
      </c>
      <c r="AI59" s="541">
        <v>0</v>
      </c>
      <c r="AJ59" s="541">
        <v>0</v>
      </c>
      <c r="AK59" s="541">
        <v>0</v>
      </c>
      <c r="AL59" s="541">
        <v>0</v>
      </c>
      <c r="AM59" s="541">
        <v>0</v>
      </c>
      <c r="AN59" s="541">
        <v>0</v>
      </c>
      <c r="AO59" s="541">
        <v>0</v>
      </c>
      <c r="AP59" s="541">
        <v>0</v>
      </c>
      <c r="AQ59" s="541">
        <v>0</v>
      </c>
      <c r="AR59" s="541">
        <v>0</v>
      </c>
      <c r="AS59" s="541">
        <v>0</v>
      </c>
      <c r="AT59" s="541">
        <v>0</v>
      </c>
      <c r="AU59" s="541">
        <v>0</v>
      </c>
      <c r="AV59" s="541">
        <v>0</v>
      </c>
      <c r="AW59" s="541">
        <v>0</v>
      </c>
      <c r="AX59" s="541">
        <v>0</v>
      </c>
    </row>
    <row r="60" spans="1:50" x14ac:dyDescent="0.25">
      <c r="B60" s="1" t="str">
        <f>адреса!$G$58</f>
        <v>кв.3</v>
      </c>
      <c r="C60" s="522">
        <f>адреса!$I$58</f>
        <v>20000003</v>
      </c>
      <c r="D60" s="6" t="str">
        <f>адреса!$K$58</f>
        <v>ФИО-2-3</v>
      </c>
      <c r="E60" s="6">
        <f>SUMIFS(фев17!$X:$X,фев17!$C:$C,мар17!C60)</f>
        <v>51535.81</v>
      </c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>
        <f t="shared" ref="W60" si="58">E60*60%</f>
        <v>30921.485999999997</v>
      </c>
      <c r="X60" s="6">
        <f t="shared" si="9"/>
        <v>20614.324000000001</v>
      </c>
      <c r="Y60" s="513"/>
      <c r="Z60" s="70" t="str">
        <f t="shared" si="27"/>
        <v>ул. Вторая д.2</v>
      </c>
      <c r="AA60" s="504">
        <f>IF($B60&lt;&gt;"",MAX(AA$7:AA59)+1,0)</f>
        <v>52</v>
      </c>
      <c r="AB60" s="502">
        <f t="shared" si="6"/>
        <v>60</v>
      </c>
      <c r="AC60" s="504">
        <f>1</f>
        <v>1</v>
      </c>
      <c r="AD60" s="103">
        <f t="shared" si="28"/>
        <v>0</v>
      </c>
      <c r="AE60" s="103">
        <f t="shared" si="29"/>
        <v>0</v>
      </c>
      <c r="AF60" s="103">
        <f t="shared" si="30"/>
        <v>0</v>
      </c>
      <c r="AH60" s="541">
        <v>0</v>
      </c>
      <c r="AI60" s="541">
        <v>0</v>
      </c>
      <c r="AJ60" s="541">
        <v>0</v>
      </c>
      <c r="AK60" s="541">
        <v>0</v>
      </c>
      <c r="AL60" s="541">
        <v>0</v>
      </c>
      <c r="AM60" s="541">
        <v>0</v>
      </c>
      <c r="AN60" s="541">
        <v>0</v>
      </c>
      <c r="AO60" s="541">
        <v>0</v>
      </c>
      <c r="AP60" s="541">
        <v>0</v>
      </c>
      <c r="AQ60" s="541">
        <v>0</v>
      </c>
      <c r="AR60" s="541">
        <v>42795</v>
      </c>
      <c r="AS60" s="541">
        <v>42796</v>
      </c>
      <c r="AT60" s="541">
        <v>42797</v>
      </c>
      <c r="AU60" s="541">
        <v>0</v>
      </c>
      <c r="AV60" s="541">
        <v>0</v>
      </c>
      <c r="AW60" s="541">
        <v>0</v>
      </c>
      <c r="AX60" s="541">
        <v>0</v>
      </c>
    </row>
    <row r="61" spans="1:50" x14ac:dyDescent="0.25">
      <c r="B61" s="1" t="str">
        <f>адреса!$G$59</f>
        <v>кв.4</v>
      </c>
      <c r="C61" s="522">
        <f>адреса!$I$59</f>
        <v>20000004</v>
      </c>
      <c r="D61" s="6" t="str">
        <f>адреса!$K$59</f>
        <v>ФИО-2-4</v>
      </c>
      <c r="E61" s="6">
        <f>SUMIFS(фев17!$X:$X,фев17!$C:$C,мар17!C61)</f>
        <v>40970.36</v>
      </c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>
        <f t="shared" ref="W61" si="59">E61*80%</f>
        <v>32776.288</v>
      </c>
      <c r="X61" s="6">
        <f t="shared" si="9"/>
        <v>8194.0720000000001</v>
      </c>
      <c r="Y61" s="513"/>
      <c r="Z61" s="70" t="str">
        <f t="shared" si="27"/>
        <v>ул. Вторая д.2</v>
      </c>
      <c r="AA61" s="504">
        <f>IF($B61&lt;&gt;"",MAX(AA$7:AA60)+1,0)</f>
        <v>53</v>
      </c>
      <c r="AB61" s="502">
        <f t="shared" si="6"/>
        <v>61</v>
      </c>
      <c r="AC61" s="504">
        <f>1</f>
        <v>1</v>
      </c>
      <c r="AD61" s="103">
        <f t="shared" si="28"/>
        <v>0</v>
      </c>
      <c r="AE61" s="103">
        <f t="shared" si="29"/>
        <v>0</v>
      </c>
      <c r="AF61" s="103">
        <f t="shared" si="30"/>
        <v>0</v>
      </c>
      <c r="AH61" s="541">
        <v>0</v>
      </c>
      <c r="AI61" s="541">
        <v>0</v>
      </c>
      <c r="AJ61" s="541">
        <v>0</v>
      </c>
      <c r="AK61" s="541">
        <v>0</v>
      </c>
      <c r="AL61" s="541">
        <v>42795</v>
      </c>
      <c r="AM61" s="541">
        <v>42796</v>
      </c>
      <c r="AN61" s="541">
        <v>0</v>
      </c>
      <c r="AO61" s="541">
        <v>0</v>
      </c>
      <c r="AP61" s="541">
        <v>0</v>
      </c>
      <c r="AQ61" s="541">
        <v>0</v>
      </c>
      <c r="AR61" s="541">
        <v>0</v>
      </c>
      <c r="AS61" s="541">
        <v>0</v>
      </c>
      <c r="AT61" s="541">
        <v>0</v>
      </c>
      <c r="AU61" s="541">
        <v>0</v>
      </c>
      <c r="AV61" s="541">
        <v>0</v>
      </c>
      <c r="AW61" s="541">
        <v>0</v>
      </c>
      <c r="AX61" s="541">
        <v>0</v>
      </c>
    </row>
    <row r="62" spans="1:50" x14ac:dyDescent="0.25">
      <c r="B62" s="1" t="str">
        <f>адреса!$G$60</f>
        <v>кв.5</v>
      </c>
      <c r="C62" s="522">
        <f>адреса!$I$60</f>
        <v>20000005</v>
      </c>
      <c r="D62" s="6" t="str">
        <f>адреса!$K$60</f>
        <v>ФИО-2-5</v>
      </c>
      <c r="E62" s="6">
        <f>SUMIFS(фев17!$X:$X,фев17!$C:$C,мар17!C62)</f>
        <v>3944.03</v>
      </c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>
        <f t="shared" ref="W62" si="60">E62*100%</f>
        <v>3944.03</v>
      </c>
      <c r="X62" s="6">
        <f t="shared" si="9"/>
        <v>0</v>
      </c>
      <c r="Y62" s="513"/>
      <c r="Z62" s="70" t="str">
        <f t="shared" si="27"/>
        <v>ул. Вторая д.2</v>
      </c>
      <c r="AA62" s="504">
        <f>IF($B62&lt;&gt;"",MAX(AA$7:AA61)+1,0)</f>
        <v>54</v>
      </c>
      <c r="AB62" s="502">
        <f t="shared" si="6"/>
        <v>62</v>
      </c>
      <c r="AC62" s="504">
        <f>1</f>
        <v>1</v>
      </c>
      <c r="AD62" s="103">
        <f t="shared" si="28"/>
        <v>0</v>
      </c>
      <c r="AE62" s="103">
        <f t="shared" si="29"/>
        <v>0</v>
      </c>
      <c r="AF62" s="103">
        <f t="shared" si="30"/>
        <v>0</v>
      </c>
      <c r="AH62" s="541">
        <v>0</v>
      </c>
      <c r="AI62" s="541">
        <v>0</v>
      </c>
      <c r="AJ62" s="541">
        <v>0</v>
      </c>
      <c r="AK62" s="541">
        <v>0</v>
      </c>
      <c r="AL62" s="541">
        <v>0</v>
      </c>
      <c r="AM62" s="541">
        <v>0</v>
      </c>
      <c r="AN62" s="541">
        <v>0</v>
      </c>
      <c r="AO62" s="541">
        <v>0</v>
      </c>
      <c r="AP62" s="541">
        <v>0</v>
      </c>
      <c r="AQ62" s="541">
        <v>0</v>
      </c>
      <c r="AR62" s="541">
        <v>0</v>
      </c>
      <c r="AS62" s="541">
        <v>0</v>
      </c>
      <c r="AT62" s="541">
        <v>0</v>
      </c>
      <c r="AU62" s="541">
        <v>0</v>
      </c>
      <c r="AV62" s="541">
        <v>0</v>
      </c>
      <c r="AW62" s="541">
        <v>0</v>
      </c>
      <c r="AX62" s="541">
        <v>0</v>
      </c>
    </row>
    <row r="63" spans="1:50" x14ac:dyDescent="0.25">
      <c r="B63" s="1" t="str">
        <f>адреса!$G$61</f>
        <v>кв.6</v>
      </c>
      <c r="C63" s="522">
        <f>адреса!$I$61</f>
        <v>20000006</v>
      </c>
      <c r="D63" s="6" t="str">
        <f>адреса!$K$61</f>
        <v>ФИО-2-6</v>
      </c>
      <c r="E63" s="6">
        <f>SUMIFS(фев17!$X:$X,фев17!$C:$C,мар17!C63)</f>
        <v>0</v>
      </c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>
        <f t="shared" ref="W63" si="61">E63*20%</f>
        <v>0</v>
      </c>
      <c r="X63" s="6">
        <f t="shared" si="9"/>
        <v>0</v>
      </c>
      <c r="Y63" s="513"/>
      <c r="Z63" s="70" t="str">
        <f t="shared" si="27"/>
        <v>ул. Вторая д.2</v>
      </c>
      <c r="AA63" s="504">
        <f>IF($B63&lt;&gt;"",MAX(AA$7:AA62)+1,0)</f>
        <v>55</v>
      </c>
      <c r="AB63" s="502">
        <f t="shared" si="6"/>
        <v>63</v>
      </c>
      <c r="AC63" s="504">
        <f>1</f>
        <v>1</v>
      </c>
      <c r="AD63" s="103">
        <f t="shared" si="28"/>
        <v>0</v>
      </c>
      <c r="AE63" s="103">
        <f t="shared" si="29"/>
        <v>0</v>
      </c>
      <c r="AF63" s="103">
        <f t="shared" si="30"/>
        <v>0</v>
      </c>
      <c r="AH63" s="541">
        <v>0</v>
      </c>
      <c r="AI63" s="541">
        <v>0</v>
      </c>
      <c r="AJ63" s="541">
        <v>0</v>
      </c>
      <c r="AK63" s="541">
        <v>0</v>
      </c>
      <c r="AL63" s="541">
        <v>0</v>
      </c>
      <c r="AM63" s="541">
        <v>0</v>
      </c>
      <c r="AN63" s="541">
        <v>0</v>
      </c>
      <c r="AO63" s="541">
        <v>0</v>
      </c>
      <c r="AP63" s="541">
        <v>0</v>
      </c>
      <c r="AQ63" s="541">
        <v>0</v>
      </c>
      <c r="AR63" s="541">
        <v>0</v>
      </c>
      <c r="AS63" s="541">
        <v>0</v>
      </c>
      <c r="AT63" s="541">
        <v>0</v>
      </c>
      <c r="AU63" s="541">
        <v>0</v>
      </c>
      <c r="AV63" s="541">
        <v>0</v>
      </c>
      <c r="AW63" s="541">
        <v>0</v>
      </c>
      <c r="AX63" s="541">
        <v>0</v>
      </c>
    </row>
    <row r="64" spans="1:50" x14ac:dyDescent="0.25">
      <c r="B64" s="1" t="str">
        <f>адреса!$G$62</f>
        <v>кв.7</v>
      </c>
      <c r="C64" s="522">
        <f>адреса!$I$62</f>
        <v>20000007</v>
      </c>
      <c r="D64" s="6" t="str">
        <f>адреса!$K$62</f>
        <v>ФИО-2-7</v>
      </c>
      <c r="E64" s="6">
        <f>SUMIFS(фев17!$X:$X,фев17!$C:$C,мар17!C64)</f>
        <v>14045.29</v>
      </c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>
        <f t="shared" ref="W64" si="62">E64*40%</f>
        <v>5618.1160000000009</v>
      </c>
      <c r="X64" s="6">
        <f t="shared" si="9"/>
        <v>8427.1739999999991</v>
      </c>
      <c r="Y64" s="513"/>
      <c r="Z64" s="70" t="str">
        <f t="shared" si="27"/>
        <v>ул. Вторая д.2</v>
      </c>
      <c r="AA64" s="504">
        <f>IF($B64&lt;&gt;"",MAX(AA$7:AA63)+1,0)</f>
        <v>56</v>
      </c>
      <c r="AB64" s="502">
        <f t="shared" si="6"/>
        <v>64</v>
      </c>
      <c r="AC64" s="504">
        <f>1</f>
        <v>1</v>
      </c>
      <c r="AD64" s="103">
        <f t="shared" si="28"/>
        <v>0</v>
      </c>
      <c r="AE64" s="103">
        <f t="shared" si="29"/>
        <v>0</v>
      </c>
      <c r="AF64" s="103">
        <f t="shared" si="30"/>
        <v>0</v>
      </c>
      <c r="AH64" s="541">
        <v>0</v>
      </c>
      <c r="AI64" s="541">
        <v>0</v>
      </c>
      <c r="AJ64" s="541">
        <v>0</v>
      </c>
      <c r="AK64" s="541">
        <v>0</v>
      </c>
      <c r="AL64" s="541">
        <v>0</v>
      </c>
      <c r="AM64" s="541">
        <v>0</v>
      </c>
      <c r="AN64" s="541">
        <v>0</v>
      </c>
      <c r="AO64" s="541">
        <v>0</v>
      </c>
      <c r="AP64" s="541">
        <v>0</v>
      </c>
      <c r="AQ64" s="541">
        <v>0</v>
      </c>
      <c r="AR64" s="541">
        <v>42795</v>
      </c>
      <c r="AS64" s="541">
        <v>42796</v>
      </c>
      <c r="AT64" s="541">
        <v>42797</v>
      </c>
      <c r="AU64" s="541">
        <v>0</v>
      </c>
      <c r="AV64" s="541">
        <v>0</v>
      </c>
      <c r="AW64" s="541">
        <v>0</v>
      </c>
      <c r="AX64" s="541">
        <v>0</v>
      </c>
    </row>
    <row r="65" spans="2:50" x14ac:dyDescent="0.25">
      <c r="B65" s="1" t="str">
        <f>адреса!$G$63</f>
        <v>кв.8</v>
      </c>
      <c r="C65" s="522">
        <f>адреса!$I$63</f>
        <v>20000008</v>
      </c>
      <c r="D65" s="6" t="str">
        <f>адреса!$K$63</f>
        <v>ФИО-2-8</v>
      </c>
      <c r="E65" s="6">
        <f>SUMIFS(фев17!$X:$X,фев17!$C:$C,мар17!C65)</f>
        <v>7648.31</v>
      </c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>
        <f t="shared" ref="W65" si="63">E65*60%</f>
        <v>4588.9859999999999</v>
      </c>
      <c r="X65" s="6">
        <f t="shared" si="9"/>
        <v>3059.3240000000005</v>
      </c>
      <c r="Y65" s="513"/>
      <c r="Z65" s="70" t="str">
        <f t="shared" ref="Z65:Z80" si="64">IF(AND(A65&lt;&gt;"",B65=""),A65,Z64)</f>
        <v>ул. Вторая д.2</v>
      </c>
      <c r="AA65" s="504">
        <f>IF($B65&lt;&gt;"",MAX(AA$7:AA64)+1,0)</f>
        <v>57</v>
      </c>
      <c r="AB65" s="502">
        <f t="shared" si="6"/>
        <v>65</v>
      </c>
      <c r="AC65" s="504">
        <f>1</f>
        <v>1</v>
      </c>
      <c r="AD65" s="103">
        <f t="shared" ref="AD65:AD80" si="65">F65</f>
        <v>0</v>
      </c>
      <c r="AE65" s="103">
        <f t="shared" ref="AE65:AE80" si="66">H65+I65+J65+K65+L65+O65+R65+S65</f>
        <v>0</v>
      </c>
      <c r="AF65" s="103">
        <f t="shared" ref="AF65:AF80" si="67">V65-AD65-AE65</f>
        <v>0</v>
      </c>
      <c r="AH65" s="541">
        <v>0</v>
      </c>
      <c r="AI65" s="541">
        <v>0</v>
      </c>
      <c r="AJ65" s="541">
        <v>0</v>
      </c>
      <c r="AK65" s="541">
        <v>0</v>
      </c>
      <c r="AL65" s="541">
        <v>0</v>
      </c>
      <c r="AM65" s="541">
        <v>0</v>
      </c>
      <c r="AN65" s="541">
        <v>0</v>
      </c>
      <c r="AO65" s="541">
        <v>0</v>
      </c>
      <c r="AP65" s="541">
        <v>0</v>
      </c>
      <c r="AQ65" s="541">
        <v>0</v>
      </c>
      <c r="AR65" s="541">
        <v>0</v>
      </c>
      <c r="AS65" s="541">
        <v>0</v>
      </c>
      <c r="AT65" s="541">
        <v>0</v>
      </c>
      <c r="AU65" s="541">
        <v>0</v>
      </c>
      <c r="AV65" s="541">
        <v>0</v>
      </c>
      <c r="AW65" s="541">
        <v>0</v>
      </c>
      <c r="AX65" s="541">
        <v>0</v>
      </c>
    </row>
    <row r="66" spans="2:50" x14ac:dyDescent="0.25">
      <c r="B66" s="1" t="str">
        <f>адреса!$G$64</f>
        <v>кв.9</v>
      </c>
      <c r="C66" s="522">
        <f>адреса!$I$64</f>
        <v>20000009</v>
      </c>
      <c r="D66" s="6" t="str">
        <f>адреса!$K$64</f>
        <v>ФИО-2-9</v>
      </c>
      <c r="E66" s="6">
        <f>SUMIFS(фев17!$X:$X,фев17!$C:$C,мар17!C66)</f>
        <v>4463.28</v>
      </c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>
        <f t="shared" ref="W66" si="68">E66*80%</f>
        <v>3570.6239999999998</v>
      </c>
      <c r="X66" s="6">
        <f t="shared" si="9"/>
        <v>892.65599999999995</v>
      </c>
      <c r="Y66" s="513"/>
      <c r="Z66" s="70" t="str">
        <f t="shared" si="64"/>
        <v>ул. Вторая д.2</v>
      </c>
      <c r="AA66" s="504">
        <f>IF($B66&lt;&gt;"",MAX(AA$7:AA65)+1,0)</f>
        <v>58</v>
      </c>
      <c r="AB66" s="502">
        <f t="shared" si="6"/>
        <v>66</v>
      </c>
      <c r="AC66" s="504">
        <f>1</f>
        <v>1</v>
      </c>
      <c r="AD66" s="103">
        <f t="shared" si="65"/>
        <v>0</v>
      </c>
      <c r="AE66" s="103">
        <f t="shared" si="66"/>
        <v>0</v>
      </c>
      <c r="AF66" s="103">
        <f t="shared" si="67"/>
        <v>0</v>
      </c>
      <c r="AH66" s="541">
        <v>0</v>
      </c>
      <c r="AI66" s="541">
        <v>0</v>
      </c>
      <c r="AJ66" s="541">
        <v>0</v>
      </c>
      <c r="AK66" s="541">
        <v>0</v>
      </c>
      <c r="AL66" s="541">
        <v>0</v>
      </c>
      <c r="AM66" s="541">
        <v>0</v>
      </c>
      <c r="AN66" s="541">
        <v>0</v>
      </c>
      <c r="AO66" s="541">
        <v>0</v>
      </c>
      <c r="AP66" s="541">
        <v>0</v>
      </c>
      <c r="AQ66" s="541">
        <v>0</v>
      </c>
      <c r="AR66" s="541">
        <v>0</v>
      </c>
      <c r="AS66" s="541">
        <v>0</v>
      </c>
      <c r="AT66" s="541">
        <v>0</v>
      </c>
      <c r="AU66" s="541">
        <v>0</v>
      </c>
      <c r="AV66" s="541">
        <v>0</v>
      </c>
      <c r="AW66" s="541">
        <v>0</v>
      </c>
      <c r="AX66" s="541">
        <v>0</v>
      </c>
    </row>
    <row r="67" spans="2:50" x14ac:dyDescent="0.25">
      <c r="B67" s="1" t="str">
        <f>адреса!$G$65</f>
        <v>кв.10</v>
      </c>
      <c r="C67" s="522">
        <f>адреса!$I$65</f>
        <v>20000010</v>
      </c>
      <c r="D67" s="6" t="str">
        <f>адреса!$K$65</f>
        <v>ФИО-2-10</v>
      </c>
      <c r="E67" s="6">
        <f>SUMIFS(фев17!$X:$X,фев17!$C:$C,мар17!C67)</f>
        <v>3484.2</v>
      </c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>
        <f t="shared" ref="W67" si="69">E67*100%</f>
        <v>3484.2</v>
      </c>
      <c r="X67" s="6">
        <f t="shared" si="9"/>
        <v>0</v>
      </c>
      <c r="Y67" s="513"/>
      <c r="Z67" s="70" t="str">
        <f t="shared" si="64"/>
        <v>ул. Вторая д.2</v>
      </c>
      <c r="AA67" s="504">
        <f>IF($B67&lt;&gt;"",MAX(AA$7:AA66)+1,0)</f>
        <v>59</v>
      </c>
      <c r="AB67" s="502">
        <f t="shared" si="6"/>
        <v>67</v>
      </c>
      <c r="AC67" s="504">
        <f>1</f>
        <v>1</v>
      </c>
      <c r="AD67" s="103">
        <f t="shared" si="65"/>
        <v>0</v>
      </c>
      <c r="AE67" s="103">
        <f t="shared" si="66"/>
        <v>0</v>
      </c>
      <c r="AF67" s="103">
        <f t="shared" si="67"/>
        <v>0</v>
      </c>
      <c r="AH67" s="541">
        <v>0</v>
      </c>
      <c r="AI67" s="541">
        <v>0</v>
      </c>
      <c r="AJ67" s="541">
        <v>0</v>
      </c>
      <c r="AK67" s="541">
        <v>0</v>
      </c>
      <c r="AL67" s="541">
        <v>0</v>
      </c>
      <c r="AM67" s="541">
        <v>0</v>
      </c>
      <c r="AN67" s="541">
        <v>0</v>
      </c>
      <c r="AO67" s="541">
        <v>0</v>
      </c>
      <c r="AP67" s="541">
        <v>0</v>
      </c>
      <c r="AQ67" s="541">
        <v>0</v>
      </c>
      <c r="AR67" s="541">
        <v>0</v>
      </c>
      <c r="AS67" s="541">
        <v>0</v>
      </c>
      <c r="AT67" s="541">
        <v>0</v>
      </c>
      <c r="AU67" s="541">
        <v>0</v>
      </c>
      <c r="AV67" s="541">
        <v>0</v>
      </c>
      <c r="AW67" s="541">
        <v>0</v>
      </c>
      <c r="AX67" s="541">
        <v>0</v>
      </c>
    </row>
    <row r="68" spans="2:50" x14ac:dyDescent="0.25">
      <c r="B68" s="1" t="str">
        <f>адреса!$G$66</f>
        <v>кв.11</v>
      </c>
      <c r="C68" s="522">
        <f>адреса!$I$66</f>
        <v>20000011</v>
      </c>
      <c r="D68" s="6" t="str">
        <f>адреса!$K$66</f>
        <v>ФИО-2-11</v>
      </c>
      <c r="E68" s="6">
        <f>SUMIFS(фев17!$X:$X,фев17!$C:$C,мар17!C68)</f>
        <v>5723.78</v>
      </c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>
        <f t="shared" ref="W68" si="70">E68*20%</f>
        <v>1144.7560000000001</v>
      </c>
      <c r="X68" s="6">
        <f t="shared" si="9"/>
        <v>4579.0239999999994</v>
      </c>
      <c r="Y68" s="513"/>
      <c r="Z68" s="70" t="str">
        <f t="shared" si="64"/>
        <v>ул. Вторая д.2</v>
      </c>
      <c r="AA68" s="504">
        <f>IF($B68&lt;&gt;"",MAX(AA$7:AA67)+1,0)</f>
        <v>60</v>
      </c>
      <c r="AB68" s="502">
        <f t="shared" si="6"/>
        <v>68</v>
      </c>
      <c r="AC68" s="504">
        <f>1</f>
        <v>1</v>
      </c>
      <c r="AD68" s="103">
        <f t="shared" si="65"/>
        <v>0</v>
      </c>
      <c r="AE68" s="103">
        <f t="shared" si="66"/>
        <v>0</v>
      </c>
      <c r="AF68" s="103">
        <f t="shared" si="67"/>
        <v>0</v>
      </c>
      <c r="AH68" s="541">
        <v>0</v>
      </c>
      <c r="AI68" s="541">
        <v>0</v>
      </c>
      <c r="AJ68" s="541">
        <v>0</v>
      </c>
      <c r="AK68" s="541">
        <v>0</v>
      </c>
      <c r="AL68" s="541">
        <v>0</v>
      </c>
      <c r="AM68" s="541">
        <v>0</v>
      </c>
      <c r="AN68" s="541">
        <v>0</v>
      </c>
      <c r="AO68" s="541">
        <v>0</v>
      </c>
      <c r="AP68" s="541">
        <v>0</v>
      </c>
      <c r="AQ68" s="541">
        <v>0</v>
      </c>
      <c r="AR68" s="541">
        <v>0</v>
      </c>
      <c r="AS68" s="541">
        <v>0</v>
      </c>
      <c r="AT68" s="541">
        <v>0</v>
      </c>
      <c r="AU68" s="541">
        <v>0</v>
      </c>
      <c r="AV68" s="541">
        <v>0</v>
      </c>
      <c r="AW68" s="541">
        <v>0</v>
      </c>
      <c r="AX68" s="541">
        <v>0</v>
      </c>
    </row>
    <row r="69" spans="2:50" x14ac:dyDescent="0.25">
      <c r="B69" s="1" t="str">
        <f>адреса!$G$67</f>
        <v>кв.12</v>
      </c>
      <c r="C69" s="522">
        <f>адреса!$I$67</f>
        <v>20000012</v>
      </c>
      <c r="D69" s="6" t="str">
        <f>адреса!$K$67</f>
        <v>ФИО-2-12</v>
      </c>
      <c r="E69" s="6">
        <f>SUMIFS(фев17!$X:$X,фев17!$C:$C,мар17!C69)</f>
        <v>10999.02</v>
      </c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>
        <f t="shared" ref="W69" si="71">E69*40%</f>
        <v>4399.6080000000002</v>
      </c>
      <c r="X69" s="6">
        <f t="shared" si="9"/>
        <v>6599.4120000000003</v>
      </c>
      <c r="Y69" s="513"/>
      <c r="Z69" s="70" t="str">
        <f t="shared" si="64"/>
        <v>ул. Вторая д.2</v>
      </c>
      <c r="AA69" s="504">
        <f>IF($B69&lt;&gt;"",MAX(AA$7:AA68)+1,0)</f>
        <v>61</v>
      </c>
      <c r="AB69" s="502">
        <f t="shared" si="6"/>
        <v>69</v>
      </c>
      <c r="AC69" s="504">
        <f>1</f>
        <v>1</v>
      </c>
      <c r="AD69" s="103">
        <f t="shared" si="65"/>
        <v>0</v>
      </c>
      <c r="AE69" s="103">
        <f t="shared" si="66"/>
        <v>0</v>
      </c>
      <c r="AF69" s="103">
        <f t="shared" si="67"/>
        <v>0</v>
      </c>
      <c r="AH69" s="541">
        <v>0</v>
      </c>
      <c r="AI69" s="541">
        <v>0</v>
      </c>
      <c r="AJ69" s="541">
        <v>0</v>
      </c>
      <c r="AK69" s="541">
        <v>0</v>
      </c>
      <c r="AL69" s="541">
        <v>0</v>
      </c>
      <c r="AM69" s="541">
        <v>0</v>
      </c>
      <c r="AN69" s="541">
        <v>0</v>
      </c>
      <c r="AO69" s="541">
        <v>0</v>
      </c>
      <c r="AP69" s="541">
        <v>0</v>
      </c>
      <c r="AQ69" s="541">
        <v>0</v>
      </c>
      <c r="AR69" s="541">
        <v>0</v>
      </c>
      <c r="AS69" s="541">
        <v>0</v>
      </c>
      <c r="AT69" s="541">
        <v>0</v>
      </c>
      <c r="AU69" s="541">
        <v>0</v>
      </c>
      <c r="AV69" s="541">
        <v>0</v>
      </c>
      <c r="AW69" s="541">
        <v>0</v>
      </c>
      <c r="AX69" s="541">
        <v>0</v>
      </c>
    </row>
    <row r="70" spans="2:50" x14ac:dyDescent="0.25">
      <c r="B70" s="1" t="str">
        <f>адреса!$G$68</f>
        <v>кв.13</v>
      </c>
      <c r="C70" s="522">
        <f>адреса!$I$68</f>
        <v>20000013</v>
      </c>
      <c r="D70" s="6" t="str">
        <f>адреса!$K$68</f>
        <v>ФИО-2-13</v>
      </c>
      <c r="E70" s="6">
        <f>SUMIFS(фев17!$X:$X,фев17!$C:$C,мар17!C70)</f>
        <v>-1.47</v>
      </c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>
        <f t="shared" ref="W70" si="72">E70*60%</f>
        <v>-0.88200000000000001</v>
      </c>
      <c r="X70" s="6">
        <f t="shared" si="9"/>
        <v>-0.58799999999999997</v>
      </c>
      <c r="Y70" s="513"/>
      <c r="Z70" s="70" t="str">
        <f t="shared" si="64"/>
        <v>ул. Вторая д.2</v>
      </c>
      <c r="AA70" s="504">
        <f>IF($B70&lt;&gt;"",MAX(AA$7:AA69)+1,0)</f>
        <v>62</v>
      </c>
      <c r="AB70" s="502">
        <f t="shared" si="6"/>
        <v>70</v>
      </c>
      <c r="AC70" s="504">
        <f>1</f>
        <v>1</v>
      </c>
      <c r="AD70" s="103">
        <f t="shared" si="65"/>
        <v>0</v>
      </c>
      <c r="AE70" s="103">
        <f t="shared" si="66"/>
        <v>0</v>
      </c>
      <c r="AF70" s="103">
        <f t="shared" si="67"/>
        <v>0</v>
      </c>
      <c r="AH70" s="541">
        <v>0</v>
      </c>
      <c r="AI70" s="541">
        <v>0</v>
      </c>
      <c r="AJ70" s="541">
        <v>0</v>
      </c>
      <c r="AK70" s="541">
        <v>0</v>
      </c>
      <c r="AL70" s="541">
        <v>0</v>
      </c>
      <c r="AM70" s="541">
        <v>0</v>
      </c>
      <c r="AN70" s="541">
        <v>0</v>
      </c>
      <c r="AO70" s="541">
        <v>0</v>
      </c>
      <c r="AP70" s="541">
        <v>0</v>
      </c>
      <c r="AQ70" s="541">
        <v>0</v>
      </c>
      <c r="AR70" s="541">
        <v>0</v>
      </c>
      <c r="AS70" s="541">
        <v>0</v>
      </c>
      <c r="AT70" s="541">
        <v>0</v>
      </c>
      <c r="AU70" s="541">
        <v>0</v>
      </c>
      <c r="AV70" s="541">
        <v>0</v>
      </c>
      <c r="AW70" s="541">
        <v>0</v>
      </c>
      <c r="AX70" s="541">
        <v>0</v>
      </c>
    </row>
    <row r="71" spans="2:50" x14ac:dyDescent="0.25">
      <c r="B71" s="1" t="str">
        <f>адреса!$G$69</f>
        <v>кв.14</v>
      </c>
      <c r="C71" s="522">
        <f>адреса!$I$69</f>
        <v>20000014</v>
      </c>
      <c r="D71" s="6" t="str">
        <f>адреса!$K$69</f>
        <v>ФИО-2-14</v>
      </c>
      <c r="E71" s="6">
        <f>SUMIFS(фев17!$X:$X,фев17!$C:$C,мар17!C71)</f>
        <v>5012.7</v>
      </c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>
        <f t="shared" ref="W71" si="73">E71*80%</f>
        <v>4010.16</v>
      </c>
      <c r="X71" s="6">
        <f t="shared" si="9"/>
        <v>1002.54</v>
      </c>
      <c r="Y71" s="513"/>
      <c r="Z71" s="70" t="str">
        <f t="shared" si="64"/>
        <v>ул. Вторая д.2</v>
      </c>
      <c r="AA71" s="504">
        <f>IF($B71&lt;&gt;"",MAX(AA$7:AA70)+1,0)</f>
        <v>63</v>
      </c>
      <c r="AB71" s="502">
        <f t="shared" si="6"/>
        <v>71</v>
      </c>
      <c r="AC71" s="504">
        <f>1</f>
        <v>1</v>
      </c>
      <c r="AD71" s="103">
        <f t="shared" si="65"/>
        <v>0</v>
      </c>
      <c r="AE71" s="103">
        <f t="shared" si="66"/>
        <v>0</v>
      </c>
      <c r="AF71" s="103">
        <f t="shared" si="67"/>
        <v>0</v>
      </c>
      <c r="AH71" s="541">
        <v>0</v>
      </c>
      <c r="AI71" s="541">
        <v>0</v>
      </c>
      <c r="AJ71" s="541">
        <v>0</v>
      </c>
      <c r="AK71" s="541">
        <v>0</v>
      </c>
      <c r="AL71" s="541">
        <v>0</v>
      </c>
      <c r="AM71" s="541">
        <v>0</v>
      </c>
      <c r="AN71" s="541">
        <v>0</v>
      </c>
      <c r="AO71" s="541">
        <v>0</v>
      </c>
      <c r="AP71" s="541">
        <v>0</v>
      </c>
      <c r="AQ71" s="541">
        <v>0</v>
      </c>
      <c r="AR71" s="541">
        <v>0</v>
      </c>
      <c r="AS71" s="541">
        <v>0</v>
      </c>
      <c r="AT71" s="541">
        <v>0</v>
      </c>
      <c r="AU71" s="541">
        <v>0</v>
      </c>
      <c r="AV71" s="541">
        <v>0</v>
      </c>
      <c r="AW71" s="541">
        <v>0</v>
      </c>
      <c r="AX71" s="541">
        <v>0</v>
      </c>
    </row>
    <row r="72" spans="2:50" x14ac:dyDescent="0.25">
      <c r="B72" s="1" t="str">
        <f>адреса!$G$70</f>
        <v>кв.15</v>
      </c>
      <c r="C72" s="522">
        <f>адреса!$I$70</f>
        <v>20000015</v>
      </c>
      <c r="D72" s="6" t="str">
        <f>адреса!$K$70</f>
        <v>ФИО-2-15</v>
      </c>
      <c r="E72" s="6">
        <f>SUMIFS(фев17!$X:$X,фев17!$C:$C,мар17!C72)</f>
        <v>6553.78</v>
      </c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>
        <f t="shared" ref="W72" si="74">E72*100%</f>
        <v>6553.78</v>
      </c>
      <c r="X72" s="6">
        <f t="shared" si="9"/>
        <v>0</v>
      </c>
      <c r="Y72" s="513"/>
      <c r="Z72" s="70" t="str">
        <f t="shared" si="64"/>
        <v>ул. Вторая д.2</v>
      </c>
      <c r="AA72" s="504">
        <f>IF($B72&lt;&gt;"",MAX(AA$7:AA71)+1,0)</f>
        <v>64</v>
      </c>
      <c r="AB72" s="502">
        <f t="shared" si="6"/>
        <v>72</v>
      </c>
      <c r="AC72" s="504">
        <f>1</f>
        <v>1</v>
      </c>
      <c r="AD72" s="103">
        <f t="shared" si="65"/>
        <v>0</v>
      </c>
      <c r="AE72" s="103">
        <f t="shared" si="66"/>
        <v>0</v>
      </c>
      <c r="AF72" s="103">
        <f t="shared" si="67"/>
        <v>0</v>
      </c>
      <c r="AH72" s="541">
        <v>0</v>
      </c>
      <c r="AI72" s="541">
        <v>0</v>
      </c>
      <c r="AJ72" s="541">
        <v>0</v>
      </c>
      <c r="AK72" s="541">
        <v>0</v>
      </c>
      <c r="AL72" s="541">
        <v>0</v>
      </c>
      <c r="AM72" s="541">
        <v>0</v>
      </c>
      <c r="AN72" s="541">
        <v>0</v>
      </c>
      <c r="AO72" s="541">
        <v>0</v>
      </c>
      <c r="AP72" s="541">
        <v>0</v>
      </c>
      <c r="AQ72" s="541">
        <v>0</v>
      </c>
      <c r="AR72" s="541">
        <v>0</v>
      </c>
      <c r="AS72" s="541">
        <v>0</v>
      </c>
      <c r="AT72" s="541">
        <v>0</v>
      </c>
      <c r="AU72" s="541">
        <v>0</v>
      </c>
      <c r="AV72" s="541">
        <v>0</v>
      </c>
      <c r="AW72" s="541">
        <v>0</v>
      </c>
      <c r="AX72" s="541">
        <v>0</v>
      </c>
    </row>
    <row r="73" spans="2:50" x14ac:dyDescent="0.25">
      <c r="B73" s="1" t="str">
        <f>адреса!$G$71</f>
        <v>кв.16</v>
      </c>
      <c r="C73" s="522">
        <f>адреса!$I$71</f>
        <v>20000016</v>
      </c>
      <c r="D73" s="6" t="str">
        <f>адреса!$K$71</f>
        <v>ФИО-2-16</v>
      </c>
      <c r="E73" s="6">
        <f>SUMIFS(фев17!$X:$X,фев17!$C:$C,мар17!C73)</f>
        <v>14903.18</v>
      </c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>
        <f t="shared" ref="W73" si="75">E73*20%</f>
        <v>2980.6360000000004</v>
      </c>
      <c r="X73" s="6">
        <f t="shared" si="9"/>
        <v>11922.544</v>
      </c>
      <c r="Y73" s="513"/>
      <c r="Z73" s="70" t="str">
        <f t="shared" si="64"/>
        <v>ул. Вторая д.2</v>
      </c>
      <c r="AA73" s="504">
        <f>IF($B73&lt;&gt;"",MAX(AA$7:AA72)+1,0)</f>
        <v>65</v>
      </c>
      <c r="AB73" s="502">
        <f t="shared" ref="AB73:AB136" si="76">AB72+1</f>
        <v>73</v>
      </c>
      <c r="AC73" s="504">
        <f>1</f>
        <v>1</v>
      </c>
      <c r="AD73" s="103">
        <f t="shared" si="65"/>
        <v>0</v>
      </c>
      <c r="AE73" s="103">
        <f t="shared" si="66"/>
        <v>0</v>
      </c>
      <c r="AF73" s="103">
        <f t="shared" si="67"/>
        <v>0</v>
      </c>
      <c r="AH73" s="541">
        <v>0</v>
      </c>
      <c r="AI73" s="541">
        <v>0</v>
      </c>
      <c r="AJ73" s="541">
        <v>0</v>
      </c>
      <c r="AK73" s="541">
        <v>0</v>
      </c>
      <c r="AL73" s="541">
        <v>0</v>
      </c>
      <c r="AM73" s="541">
        <v>0</v>
      </c>
      <c r="AN73" s="541">
        <v>0</v>
      </c>
      <c r="AO73" s="541">
        <v>0</v>
      </c>
      <c r="AP73" s="541">
        <v>0</v>
      </c>
      <c r="AQ73" s="541">
        <v>0</v>
      </c>
      <c r="AR73" s="541">
        <v>0</v>
      </c>
      <c r="AS73" s="541">
        <v>0</v>
      </c>
      <c r="AT73" s="541">
        <v>0</v>
      </c>
      <c r="AU73" s="541">
        <v>0</v>
      </c>
      <c r="AV73" s="541">
        <v>0</v>
      </c>
      <c r="AW73" s="541">
        <v>0</v>
      </c>
      <c r="AX73" s="541">
        <v>0</v>
      </c>
    </row>
    <row r="74" spans="2:50" x14ac:dyDescent="0.25">
      <c r="B74" s="1" t="str">
        <f>адреса!$G$72</f>
        <v>кв.17</v>
      </c>
      <c r="C74" s="522">
        <f>адреса!$I$72</f>
        <v>20000017</v>
      </c>
      <c r="D74" s="6" t="str">
        <f>адреса!$K$72</f>
        <v>ФИО-2-17</v>
      </c>
      <c r="E74" s="6">
        <f>SUMIFS(фев17!$X:$X,фев17!$C:$C,мар17!C74)</f>
        <v>21799.91</v>
      </c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>
        <f t="shared" ref="W74" si="77">E74*40%</f>
        <v>8719.9639999999999</v>
      </c>
      <c r="X74" s="6">
        <f t="shared" si="9"/>
        <v>13079.946</v>
      </c>
      <c r="Y74" s="513"/>
      <c r="Z74" s="70" t="str">
        <f t="shared" si="64"/>
        <v>ул. Вторая д.2</v>
      </c>
      <c r="AA74" s="504">
        <f>IF($B74&lt;&gt;"",MAX(AA$7:AA73)+1,0)</f>
        <v>66</v>
      </c>
      <c r="AB74" s="502">
        <f t="shared" si="76"/>
        <v>74</v>
      </c>
      <c r="AC74" s="504">
        <f>1</f>
        <v>1</v>
      </c>
      <c r="AD74" s="103">
        <f t="shared" si="65"/>
        <v>0</v>
      </c>
      <c r="AE74" s="103">
        <f t="shared" si="66"/>
        <v>0</v>
      </c>
      <c r="AF74" s="103">
        <f t="shared" si="67"/>
        <v>0</v>
      </c>
      <c r="AH74" s="541">
        <v>0</v>
      </c>
      <c r="AI74" s="541">
        <v>0</v>
      </c>
      <c r="AJ74" s="541">
        <v>42795</v>
      </c>
      <c r="AK74" s="541">
        <v>0</v>
      </c>
      <c r="AL74" s="541">
        <v>0</v>
      </c>
      <c r="AM74" s="541">
        <v>0</v>
      </c>
      <c r="AN74" s="541">
        <v>0</v>
      </c>
      <c r="AO74" s="541">
        <v>0</v>
      </c>
      <c r="AP74" s="541">
        <v>0</v>
      </c>
      <c r="AQ74" s="541">
        <v>0</v>
      </c>
      <c r="AR74" s="541">
        <v>0</v>
      </c>
      <c r="AS74" s="541">
        <v>0</v>
      </c>
      <c r="AT74" s="541">
        <v>0</v>
      </c>
      <c r="AU74" s="541">
        <v>0</v>
      </c>
      <c r="AV74" s="541">
        <v>0</v>
      </c>
      <c r="AW74" s="541">
        <v>0</v>
      </c>
      <c r="AX74" s="541">
        <v>0</v>
      </c>
    </row>
    <row r="75" spans="2:50" x14ac:dyDescent="0.25">
      <c r="B75" s="1" t="str">
        <f>адреса!$G$73</f>
        <v>кв.18</v>
      </c>
      <c r="C75" s="522">
        <f>адреса!$I$73</f>
        <v>20000018</v>
      </c>
      <c r="D75" s="6" t="str">
        <f>адреса!$K$73</f>
        <v>ФИО-2-18</v>
      </c>
      <c r="E75" s="6">
        <f>SUMIFS(фев17!$X:$X,фев17!$C:$C,мар17!C75)</f>
        <v>5187.3999999999996</v>
      </c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>
        <f t="shared" ref="W75" si="78">E75*60%</f>
        <v>3112.4399999999996</v>
      </c>
      <c r="X75" s="6">
        <f t="shared" si="9"/>
        <v>2074.96</v>
      </c>
      <c r="Y75" s="513"/>
      <c r="Z75" s="70" t="str">
        <f t="shared" si="64"/>
        <v>ул. Вторая д.2</v>
      </c>
      <c r="AA75" s="504">
        <f>IF($B75&lt;&gt;"",MAX(AA$7:AA74)+1,0)</f>
        <v>67</v>
      </c>
      <c r="AB75" s="502">
        <f t="shared" si="76"/>
        <v>75</v>
      </c>
      <c r="AC75" s="504">
        <f>1</f>
        <v>1</v>
      </c>
      <c r="AD75" s="103">
        <f t="shared" si="65"/>
        <v>0</v>
      </c>
      <c r="AE75" s="103">
        <f t="shared" si="66"/>
        <v>0</v>
      </c>
      <c r="AF75" s="103">
        <f t="shared" si="67"/>
        <v>0</v>
      </c>
      <c r="AH75" s="541">
        <v>0</v>
      </c>
      <c r="AI75" s="541">
        <v>0</v>
      </c>
      <c r="AJ75" s="541">
        <v>0</v>
      </c>
      <c r="AK75" s="541">
        <v>0</v>
      </c>
      <c r="AL75" s="541">
        <v>0</v>
      </c>
      <c r="AM75" s="541">
        <v>0</v>
      </c>
      <c r="AN75" s="541">
        <v>0</v>
      </c>
      <c r="AO75" s="541">
        <v>0</v>
      </c>
      <c r="AP75" s="541">
        <v>0</v>
      </c>
      <c r="AQ75" s="541">
        <v>0</v>
      </c>
      <c r="AR75" s="541">
        <v>0</v>
      </c>
      <c r="AS75" s="541">
        <v>0</v>
      </c>
      <c r="AT75" s="541">
        <v>0</v>
      </c>
      <c r="AU75" s="541">
        <v>0</v>
      </c>
      <c r="AV75" s="541">
        <v>0</v>
      </c>
      <c r="AW75" s="541">
        <v>0</v>
      </c>
      <c r="AX75" s="541">
        <v>0</v>
      </c>
    </row>
    <row r="76" spans="2:50" x14ac:dyDescent="0.25">
      <c r="B76" s="1" t="str">
        <f>адреса!$G$74</f>
        <v>кв.19</v>
      </c>
      <c r="C76" s="522">
        <f>адреса!$I$74</f>
        <v>20000019</v>
      </c>
      <c r="D76" s="6" t="str">
        <f>адреса!$K$74</f>
        <v>ФИО-2-19</v>
      </c>
      <c r="E76" s="6">
        <f>SUMIFS(фев17!$X:$X,фев17!$C:$C,мар17!C76)</f>
        <v>4039.57</v>
      </c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>
        <f t="shared" ref="W76" si="79">E76*80%</f>
        <v>3231.6560000000004</v>
      </c>
      <c r="X76" s="6">
        <f t="shared" si="9"/>
        <v>807.91399999999976</v>
      </c>
      <c r="Y76" s="513"/>
      <c r="Z76" s="70" t="str">
        <f t="shared" si="64"/>
        <v>ул. Вторая д.2</v>
      </c>
      <c r="AA76" s="504">
        <f>IF($B76&lt;&gt;"",MAX(AA$7:AA75)+1,0)</f>
        <v>68</v>
      </c>
      <c r="AB76" s="502">
        <f t="shared" si="76"/>
        <v>76</v>
      </c>
      <c r="AC76" s="504">
        <f>1</f>
        <v>1</v>
      </c>
      <c r="AD76" s="103">
        <f t="shared" si="65"/>
        <v>0</v>
      </c>
      <c r="AE76" s="103">
        <f t="shared" si="66"/>
        <v>0</v>
      </c>
      <c r="AF76" s="103">
        <f t="shared" si="67"/>
        <v>0</v>
      </c>
      <c r="AH76" s="541">
        <v>0</v>
      </c>
      <c r="AI76" s="541">
        <v>0</v>
      </c>
      <c r="AJ76" s="541">
        <v>0</v>
      </c>
      <c r="AK76" s="541">
        <v>0</v>
      </c>
      <c r="AL76" s="541">
        <v>0</v>
      </c>
      <c r="AM76" s="541">
        <v>0</v>
      </c>
      <c r="AN76" s="541">
        <v>0</v>
      </c>
      <c r="AO76" s="541">
        <v>0</v>
      </c>
      <c r="AP76" s="541">
        <v>0</v>
      </c>
      <c r="AQ76" s="541">
        <v>0</v>
      </c>
      <c r="AR76" s="541">
        <v>0</v>
      </c>
      <c r="AS76" s="541">
        <v>0</v>
      </c>
      <c r="AT76" s="541">
        <v>0</v>
      </c>
      <c r="AU76" s="541">
        <v>0</v>
      </c>
      <c r="AV76" s="541">
        <v>0</v>
      </c>
      <c r="AW76" s="541">
        <v>0</v>
      </c>
      <c r="AX76" s="541">
        <v>0</v>
      </c>
    </row>
    <row r="77" spans="2:50" x14ac:dyDescent="0.25">
      <c r="B77" s="1" t="str">
        <f>адреса!$G$75</f>
        <v>кв.20</v>
      </c>
      <c r="C77" s="522">
        <f>адреса!$I$75</f>
        <v>20000020</v>
      </c>
      <c r="D77" s="6" t="str">
        <f>адреса!$K$75</f>
        <v>ФИО-2-20</v>
      </c>
      <c r="E77" s="6">
        <f>SUMIFS(фев17!$X:$X,фев17!$C:$C,мар17!C77)</f>
        <v>23781.84</v>
      </c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>
        <f t="shared" ref="W77" si="80">E77*100%</f>
        <v>23781.84</v>
      </c>
      <c r="X77" s="6">
        <f t="shared" si="9"/>
        <v>0</v>
      </c>
      <c r="Y77" s="513"/>
      <c r="Z77" s="70" t="str">
        <f t="shared" si="64"/>
        <v>ул. Вторая д.2</v>
      </c>
      <c r="AA77" s="504">
        <f>IF($B77&lt;&gt;"",MAX(AA$7:AA76)+1,0)</f>
        <v>69</v>
      </c>
      <c r="AB77" s="502">
        <f t="shared" si="76"/>
        <v>77</v>
      </c>
      <c r="AC77" s="504">
        <f>1</f>
        <v>1</v>
      </c>
      <c r="AD77" s="103">
        <f t="shared" si="65"/>
        <v>0</v>
      </c>
      <c r="AE77" s="103">
        <f t="shared" si="66"/>
        <v>0</v>
      </c>
      <c r="AF77" s="103">
        <f t="shared" si="67"/>
        <v>0</v>
      </c>
      <c r="AH77" s="541">
        <v>0</v>
      </c>
      <c r="AI77" s="541">
        <v>0</v>
      </c>
      <c r="AJ77" s="541">
        <v>0</v>
      </c>
      <c r="AK77" s="541">
        <v>0</v>
      </c>
      <c r="AL77" s="541">
        <v>0</v>
      </c>
      <c r="AM77" s="541">
        <v>0</v>
      </c>
      <c r="AN77" s="541">
        <v>0</v>
      </c>
      <c r="AO77" s="541">
        <v>0</v>
      </c>
      <c r="AP77" s="541">
        <v>0</v>
      </c>
      <c r="AQ77" s="541">
        <v>0</v>
      </c>
      <c r="AR77" s="541">
        <v>0</v>
      </c>
      <c r="AS77" s="541">
        <v>0</v>
      </c>
      <c r="AT77" s="541">
        <v>0</v>
      </c>
      <c r="AU77" s="541">
        <v>0</v>
      </c>
      <c r="AV77" s="541">
        <v>0</v>
      </c>
      <c r="AW77" s="541">
        <v>0</v>
      </c>
      <c r="AX77" s="541">
        <v>0</v>
      </c>
    </row>
    <row r="78" spans="2:50" x14ac:dyDescent="0.25">
      <c r="B78" s="1" t="str">
        <f>адреса!$G$76</f>
        <v>кв.21</v>
      </c>
      <c r="C78" s="522">
        <f>адреса!$I$76</f>
        <v>20000021</v>
      </c>
      <c r="D78" s="6" t="str">
        <f>адреса!$K$76</f>
        <v>ФИО-2-21</v>
      </c>
      <c r="E78" s="6">
        <f>SUMIFS(фев17!$X:$X,фев17!$C:$C,мар17!C78)</f>
        <v>-3719.32</v>
      </c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>
        <f t="shared" ref="W78" si="81">E78*20%</f>
        <v>-743.86400000000003</v>
      </c>
      <c r="X78" s="6">
        <f t="shared" ref="X78:X141" si="82">E78-W78</f>
        <v>-2975.4560000000001</v>
      </c>
      <c r="Y78" s="513"/>
      <c r="Z78" s="70" t="str">
        <f t="shared" si="64"/>
        <v>ул. Вторая д.2</v>
      </c>
      <c r="AA78" s="504">
        <f>IF($B78&lt;&gt;"",MAX(AA$7:AA77)+1,0)</f>
        <v>70</v>
      </c>
      <c r="AB78" s="502">
        <f t="shared" si="76"/>
        <v>78</v>
      </c>
      <c r="AC78" s="504">
        <f>1</f>
        <v>1</v>
      </c>
      <c r="AD78" s="103">
        <f t="shared" si="65"/>
        <v>0</v>
      </c>
      <c r="AE78" s="103">
        <f t="shared" si="66"/>
        <v>0</v>
      </c>
      <c r="AF78" s="103">
        <f t="shared" si="67"/>
        <v>0</v>
      </c>
      <c r="AH78" s="541">
        <v>0</v>
      </c>
      <c r="AI78" s="541">
        <v>0</v>
      </c>
      <c r="AJ78" s="541">
        <v>0</v>
      </c>
      <c r="AK78" s="541">
        <v>0</v>
      </c>
      <c r="AL78" s="541">
        <v>0</v>
      </c>
      <c r="AM78" s="541">
        <v>0</v>
      </c>
      <c r="AN78" s="541">
        <v>0</v>
      </c>
      <c r="AO78" s="541">
        <v>0</v>
      </c>
      <c r="AP78" s="541">
        <v>0</v>
      </c>
      <c r="AQ78" s="541">
        <v>0</v>
      </c>
      <c r="AR78" s="541">
        <v>0</v>
      </c>
      <c r="AS78" s="541">
        <v>0</v>
      </c>
      <c r="AT78" s="541">
        <v>0</v>
      </c>
      <c r="AU78" s="541">
        <v>0</v>
      </c>
      <c r="AV78" s="541">
        <v>0</v>
      </c>
      <c r="AW78" s="541">
        <v>0</v>
      </c>
      <c r="AX78" s="541">
        <v>0</v>
      </c>
    </row>
    <row r="79" spans="2:50" x14ac:dyDescent="0.25">
      <c r="B79" s="1" t="str">
        <f>адреса!$G$77</f>
        <v>кв.22</v>
      </c>
      <c r="C79" s="522">
        <f>адреса!$I$77</f>
        <v>20000022</v>
      </c>
      <c r="D79" s="6" t="str">
        <f>адреса!$K$77</f>
        <v>ФИО-2-22</v>
      </c>
      <c r="E79" s="6">
        <f>SUMIFS(фев17!$X:$X,фев17!$C:$C,мар17!C79)</f>
        <v>44571.98</v>
      </c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>
        <f t="shared" ref="W79" si="83">E79*40%</f>
        <v>17828.792000000001</v>
      </c>
      <c r="X79" s="6">
        <f t="shared" si="82"/>
        <v>26743.188000000002</v>
      </c>
      <c r="Y79" s="513"/>
      <c r="Z79" s="70" t="str">
        <f t="shared" si="64"/>
        <v>ул. Вторая д.2</v>
      </c>
      <c r="AA79" s="504">
        <f>IF($B79&lt;&gt;"",MAX(AA$7:AA78)+1,0)</f>
        <v>71</v>
      </c>
      <c r="AB79" s="502">
        <f t="shared" si="76"/>
        <v>79</v>
      </c>
      <c r="AC79" s="504">
        <f>1</f>
        <v>1</v>
      </c>
      <c r="AD79" s="103">
        <f t="shared" si="65"/>
        <v>0</v>
      </c>
      <c r="AE79" s="103">
        <f t="shared" si="66"/>
        <v>0</v>
      </c>
      <c r="AF79" s="103">
        <f t="shared" si="67"/>
        <v>0</v>
      </c>
      <c r="AH79" s="541">
        <v>0</v>
      </c>
      <c r="AI79" s="541">
        <v>0</v>
      </c>
      <c r="AJ79" s="541">
        <v>0</v>
      </c>
      <c r="AK79" s="541">
        <v>0</v>
      </c>
      <c r="AL79" s="541">
        <v>42795</v>
      </c>
      <c r="AM79" s="541">
        <v>0</v>
      </c>
      <c r="AN79" s="541">
        <v>0</v>
      </c>
      <c r="AO79" s="541">
        <v>0</v>
      </c>
      <c r="AP79" s="541">
        <v>0</v>
      </c>
      <c r="AQ79" s="541">
        <v>0</v>
      </c>
      <c r="AR79" s="541">
        <v>0</v>
      </c>
      <c r="AS79" s="541">
        <v>0</v>
      </c>
      <c r="AT79" s="541">
        <v>0</v>
      </c>
      <c r="AU79" s="541">
        <v>0</v>
      </c>
      <c r="AV79" s="541">
        <v>0</v>
      </c>
      <c r="AW79" s="541">
        <v>0</v>
      </c>
      <c r="AX79" s="541">
        <v>0</v>
      </c>
    </row>
    <row r="80" spans="2:50" x14ac:dyDescent="0.25">
      <c r="B80" s="1" t="str">
        <f>адреса!$G$78</f>
        <v>кв.23</v>
      </c>
      <c r="C80" s="522">
        <f>адреса!$I$78</f>
        <v>20000023</v>
      </c>
      <c r="D80" s="6" t="str">
        <f>адреса!$K$78</f>
        <v>ФИО-2-23</v>
      </c>
      <c r="E80" s="6">
        <f>SUMIFS(фев17!$X:$X,фев17!$C:$C,мар17!C80)</f>
        <v>4271.58</v>
      </c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>
        <f t="shared" ref="W80" si="84">E80*60%</f>
        <v>2562.9479999999999</v>
      </c>
      <c r="X80" s="6">
        <f t="shared" si="82"/>
        <v>1708.6320000000001</v>
      </c>
      <c r="Y80" s="513"/>
      <c r="Z80" s="70" t="str">
        <f t="shared" si="64"/>
        <v>ул. Вторая д.2</v>
      </c>
      <c r="AA80" s="504">
        <f>IF($B80&lt;&gt;"",MAX(AA$7:AA79)+1,0)</f>
        <v>72</v>
      </c>
      <c r="AB80" s="502">
        <f t="shared" si="76"/>
        <v>80</v>
      </c>
      <c r="AC80" s="504">
        <f>1</f>
        <v>1</v>
      </c>
      <c r="AD80" s="103">
        <f t="shared" si="65"/>
        <v>0</v>
      </c>
      <c r="AE80" s="103">
        <f t="shared" si="66"/>
        <v>0</v>
      </c>
      <c r="AF80" s="103">
        <f t="shared" si="67"/>
        <v>0</v>
      </c>
      <c r="AH80" s="541">
        <v>0</v>
      </c>
      <c r="AI80" s="541">
        <v>0</v>
      </c>
      <c r="AJ80" s="541">
        <v>0</v>
      </c>
      <c r="AK80" s="541">
        <v>0</v>
      </c>
      <c r="AL80" s="541">
        <v>0</v>
      </c>
      <c r="AM80" s="541">
        <v>0</v>
      </c>
      <c r="AN80" s="541">
        <v>0</v>
      </c>
      <c r="AO80" s="541">
        <v>0</v>
      </c>
      <c r="AP80" s="541">
        <v>0</v>
      </c>
      <c r="AQ80" s="541">
        <v>0</v>
      </c>
      <c r="AR80" s="541">
        <v>0</v>
      </c>
      <c r="AS80" s="541">
        <v>0</v>
      </c>
      <c r="AT80" s="541">
        <v>0</v>
      </c>
      <c r="AU80" s="541">
        <v>0</v>
      </c>
      <c r="AV80" s="541">
        <v>0</v>
      </c>
      <c r="AW80" s="541">
        <v>0</v>
      </c>
      <c r="AX80" s="541">
        <v>0</v>
      </c>
    </row>
    <row r="81" spans="2:50" x14ac:dyDescent="0.25">
      <c r="B81" s="1" t="str">
        <f>адреса!$G$79</f>
        <v>кв.24</v>
      </c>
      <c r="C81" s="522">
        <f>адреса!$I$79</f>
        <v>20000024</v>
      </c>
      <c r="D81" s="6" t="str">
        <f>адреса!$K$79</f>
        <v>ФИО-2-24</v>
      </c>
      <c r="E81" s="6">
        <f>SUMIFS(фев17!$X:$X,фев17!$C:$C,мар17!C81)</f>
        <v>7000.67</v>
      </c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>
        <f t="shared" ref="W81" si="85">E81*80%</f>
        <v>5600.5360000000001</v>
      </c>
      <c r="X81" s="6">
        <f t="shared" si="82"/>
        <v>1400.134</v>
      </c>
      <c r="Y81" s="513"/>
      <c r="Z81" s="70" t="str">
        <f t="shared" ref="Z81:Z144" si="86">IF(AND(A81&lt;&gt;"",B81=""),A81,Z80)</f>
        <v>ул. Вторая д.2</v>
      </c>
      <c r="AA81" s="504">
        <f>IF($B81&lt;&gt;"",MAX(AA$7:AA80)+1,0)</f>
        <v>73</v>
      </c>
      <c r="AB81" s="502">
        <f t="shared" si="76"/>
        <v>81</v>
      </c>
      <c r="AC81" s="504">
        <f>1</f>
        <v>1</v>
      </c>
      <c r="AD81" s="103">
        <f t="shared" ref="AD81:AD144" si="87">F81</f>
        <v>0</v>
      </c>
      <c r="AE81" s="103">
        <f t="shared" ref="AE81:AE144" si="88">H81+I81+J81+K81+L81+O81+R81+S81</f>
        <v>0</v>
      </c>
      <c r="AF81" s="103">
        <f t="shared" ref="AF81:AF144" si="89">V81-AD81-AE81</f>
        <v>0</v>
      </c>
      <c r="AH81" s="541">
        <v>0</v>
      </c>
      <c r="AI81" s="541">
        <v>0</v>
      </c>
      <c r="AJ81" s="541">
        <v>0</v>
      </c>
      <c r="AK81" s="541">
        <v>0</v>
      </c>
      <c r="AL81" s="541">
        <v>0</v>
      </c>
      <c r="AM81" s="541">
        <v>0</v>
      </c>
      <c r="AN81" s="541">
        <v>0</v>
      </c>
      <c r="AO81" s="541">
        <v>0</v>
      </c>
      <c r="AP81" s="541">
        <v>0</v>
      </c>
      <c r="AQ81" s="541">
        <v>0</v>
      </c>
      <c r="AR81" s="541">
        <v>0</v>
      </c>
      <c r="AS81" s="541">
        <v>0</v>
      </c>
      <c r="AT81" s="541">
        <v>0</v>
      </c>
      <c r="AU81" s="541">
        <v>0</v>
      </c>
      <c r="AV81" s="541">
        <v>0</v>
      </c>
      <c r="AW81" s="541">
        <v>0</v>
      </c>
      <c r="AX81" s="541">
        <v>0</v>
      </c>
    </row>
    <row r="82" spans="2:50" x14ac:dyDescent="0.25">
      <c r="B82" s="1" t="str">
        <f>адреса!$G$80</f>
        <v>кв.25</v>
      </c>
      <c r="C82" s="522">
        <f>адреса!$I$80</f>
        <v>20000025</v>
      </c>
      <c r="D82" s="6" t="str">
        <f>адреса!$K$80</f>
        <v>ФИО-2-25</v>
      </c>
      <c r="E82" s="6">
        <f>SUMIFS(фев17!$X:$X,фев17!$C:$C,мар17!C82)</f>
        <v>3843.91</v>
      </c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>
        <f t="shared" ref="W82" si="90">E82*100%</f>
        <v>3843.91</v>
      </c>
      <c r="X82" s="6">
        <f t="shared" si="82"/>
        <v>0</v>
      </c>
      <c r="Y82" s="513"/>
      <c r="Z82" s="70" t="str">
        <f t="shared" si="86"/>
        <v>ул. Вторая д.2</v>
      </c>
      <c r="AA82" s="504">
        <f>IF($B82&lt;&gt;"",MAX(AA$7:AA81)+1,0)</f>
        <v>74</v>
      </c>
      <c r="AB82" s="502">
        <f t="shared" si="76"/>
        <v>82</v>
      </c>
      <c r="AC82" s="504">
        <f>1</f>
        <v>1</v>
      </c>
      <c r="AD82" s="103">
        <f t="shared" si="87"/>
        <v>0</v>
      </c>
      <c r="AE82" s="103">
        <f t="shared" si="88"/>
        <v>0</v>
      </c>
      <c r="AF82" s="103">
        <f t="shared" si="89"/>
        <v>0</v>
      </c>
      <c r="AH82" s="541">
        <v>0</v>
      </c>
      <c r="AI82" s="541">
        <v>0</v>
      </c>
      <c r="AJ82" s="541">
        <v>0</v>
      </c>
      <c r="AK82" s="541">
        <v>0</v>
      </c>
      <c r="AL82" s="541">
        <v>0</v>
      </c>
      <c r="AM82" s="541">
        <v>0</v>
      </c>
      <c r="AN82" s="541">
        <v>0</v>
      </c>
      <c r="AO82" s="541">
        <v>0</v>
      </c>
      <c r="AP82" s="541">
        <v>0</v>
      </c>
      <c r="AQ82" s="541">
        <v>0</v>
      </c>
      <c r="AR82" s="541">
        <v>0</v>
      </c>
      <c r="AS82" s="541">
        <v>0</v>
      </c>
      <c r="AT82" s="541">
        <v>0</v>
      </c>
      <c r="AU82" s="541">
        <v>0</v>
      </c>
      <c r="AV82" s="541">
        <v>0</v>
      </c>
      <c r="AW82" s="541">
        <v>0</v>
      </c>
      <c r="AX82" s="541">
        <v>0</v>
      </c>
    </row>
    <row r="83" spans="2:50" x14ac:dyDescent="0.25">
      <c r="B83" s="1" t="str">
        <f>адреса!$G$81</f>
        <v>кв.26</v>
      </c>
      <c r="C83" s="522">
        <f>адреса!$I$81</f>
        <v>20000026</v>
      </c>
      <c r="D83" s="6" t="str">
        <f>адреса!$K$81</f>
        <v>ФИО-2-26</v>
      </c>
      <c r="E83" s="6">
        <f>SUMIFS(фев17!$X:$X,фев17!$C:$C,мар17!C83)</f>
        <v>26276.15</v>
      </c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>
        <f t="shared" ref="W83" si="91">E83*20%</f>
        <v>5255.2300000000005</v>
      </c>
      <c r="X83" s="6">
        <f t="shared" si="82"/>
        <v>21020.920000000002</v>
      </c>
      <c r="Y83" s="513"/>
      <c r="Z83" s="70" t="str">
        <f t="shared" si="86"/>
        <v>ул. Вторая д.2</v>
      </c>
      <c r="AA83" s="504">
        <f>IF($B83&lt;&gt;"",MAX(AA$7:AA82)+1,0)</f>
        <v>75</v>
      </c>
      <c r="AB83" s="502">
        <f t="shared" si="76"/>
        <v>83</v>
      </c>
      <c r="AC83" s="504">
        <f>1</f>
        <v>1</v>
      </c>
      <c r="AD83" s="103">
        <f t="shared" si="87"/>
        <v>0</v>
      </c>
      <c r="AE83" s="103">
        <f t="shared" si="88"/>
        <v>0</v>
      </c>
      <c r="AF83" s="103">
        <f t="shared" si="89"/>
        <v>0</v>
      </c>
      <c r="AH83" s="541">
        <v>0</v>
      </c>
      <c r="AI83" s="541">
        <v>0</v>
      </c>
      <c r="AJ83" s="541">
        <v>42795</v>
      </c>
      <c r="AK83" s="541">
        <v>42796</v>
      </c>
      <c r="AL83" s="541">
        <v>0</v>
      </c>
      <c r="AM83" s="541">
        <v>0</v>
      </c>
      <c r="AN83" s="541">
        <v>0</v>
      </c>
      <c r="AO83" s="541">
        <v>0</v>
      </c>
      <c r="AP83" s="541">
        <v>0</v>
      </c>
      <c r="AQ83" s="541">
        <v>0</v>
      </c>
      <c r="AR83" s="541">
        <v>0</v>
      </c>
      <c r="AS83" s="541">
        <v>0</v>
      </c>
      <c r="AT83" s="541">
        <v>0</v>
      </c>
      <c r="AU83" s="541">
        <v>0</v>
      </c>
      <c r="AV83" s="541">
        <v>0</v>
      </c>
      <c r="AW83" s="541">
        <v>0</v>
      </c>
      <c r="AX83" s="541">
        <v>0</v>
      </c>
    </row>
    <row r="84" spans="2:50" x14ac:dyDescent="0.25">
      <c r="B84" s="1" t="str">
        <f>адреса!$G$82</f>
        <v>кв.27</v>
      </c>
      <c r="C84" s="522">
        <f>адреса!$I$82</f>
        <v>20000027</v>
      </c>
      <c r="D84" s="6" t="str">
        <f>адреса!$K$82</f>
        <v>ФИО-2-27</v>
      </c>
      <c r="E84" s="6">
        <f>SUMIFS(фев17!$X:$X,фев17!$C:$C,мар17!C84)</f>
        <v>23199.18</v>
      </c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>
        <f t="shared" ref="W84" si="92">E84*40%</f>
        <v>9279.6720000000005</v>
      </c>
      <c r="X84" s="6">
        <f t="shared" si="82"/>
        <v>13919.508</v>
      </c>
      <c r="Y84" s="513"/>
      <c r="Z84" s="70" t="str">
        <f t="shared" si="86"/>
        <v>ул. Вторая д.2</v>
      </c>
      <c r="AA84" s="504">
        <f>IF($B84&lt;&gt;"",MAX(AA$7:AA83)+1,0)</f>
        <v>76</v>
      </c>
      <c r="AB84" s="502">
        <f t="shared" si="76"/>
        <v>84</v>
      </c>
      <c r="AC84" s="504">
        <f>1</f>
        <v>1</v>
      </c>
      <c r="AD84" s="103">
        <f t="shared" si="87"/>
        <v>0</v>
      </c>
      <c r="AE84" s="103">
        <f t="shared" si="88"/>
        <v>0</v>
      </c>
      <c r="AF84" s="103">
        <f t="shared" si="89"/>
        <v>0</v>
      </c>
      <c r="AH84" s="541">
        <v>42795</v>
      </c>
      <c r="AI84" s="541">
        <v>42796</v>
      </c>
      <c r="AJ84" s="541">
        <v>0</v>
      </c>
      <c r="AK84" s="541">
        <v>0</v>
      </c>
      <c r="AL84" s="541">
        <v>0</v>
      </c>
      <c r="AM84" s="541">
        <v>0</v>
      </c>
      <c r="AN84" s="541">
        <v>0</v>
      </c>
      <c r="AO84" s="541">
        <v>0</v>
      </c>
      <c r="AP84" s="541">
        <v>0</v>
      </c>
      <c r="AQ84" s="541">
        <v>0</v>
      </c>
      <c r="AR84" s="541">
        <v>0</v>
      </c>
      <c r="AS84" s="541">
        <v>0</v>
      </c>
      <c r="AT84" s="541">
        <v>0</v>
      </c>
      <c r="AU84" s="541">
        <v>0</v>
      </c>
      <c r="AV84" s="541">
        <v>0</v>
      </c>
      <c r="AW84" s="541">
        <v>0</v>
      </c>
      <c r="AX84" s="541">
        <v>0</v>
      </c>
    </row>
    <row r="85" spans="2:50" x14ac:dyDescent="0.25">
      <c r="B85" s="1" t="str">
        <f>адреса!$G$83</f>
        <v>кв.28</v>
      </c>
      <c r="C85" s="522">
        <f>адреса!$I$83</f>
        <v>20000028</v>
      </c>
      <c r="D85" s="6" t="str">
        <f>адреса!$K$83</f>
        <v>ФИО-2-28</v>
      </c>
      <c r="E85" s="6">
        <f>SUMIFS(фев17!$X:$X,фев17!$C:$C,мар17!C85)</f>
        <v>13375.64</v>
      </c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>
        <f t="shared" ref="W85" si="93">E85*60%</f>
        <v>8025.3839999999991</v>
      </c>
      <c r="X85" s="6">
        <f t="shared" si="82"/>
        <v>5350.2560000000003</v>
      </c>
      <c r="Y85" s="513"/>
      <c r="Z85" s="70" t="str">
        <f t="shared" si="86"/>
        <v>ул. Вторая д.2</v>
      </c>
      <c r="AA85" s="504">
        <f>IF($B85&lt;&gt;"",MAX(AA$7:AA84)+1,0)</f>
        <v>77</v>
      </c>
      <c r="AB85" s="502">
        <f t="shared" si="76"/>
        <v>85</v>
      </c>
      <c r="AC85" s="504">
        <f>1</f>
        <v>1</v>
      </c>
      <c r="AD85" s="103">
        <f t="shared" si="87"/>
        <v>0</v>
      </c>
      <c r="AE85" s="103">
        <f t="shared" si="88"/>
        <v>0</v>
      </c>
      <c r="AF85" s="103">
        <f t="shared" si="89"/>
        <v>0</v>
      </c>
      <c r="AH85" s="541">
        <v>0</v>
      </c>
      <c r="AI85" s="541">
        <v>0</v>
      </c>
      <c r="AJ85" s="541">
        <v>0</v>
      </c>
      <c r="AK85" s="541">
        <v>0</v>
      </c>
      <c r="AL85" s="541">
        <v>0</v>
      </c>
      <c r="AM85" s="541">
        <v>0</v>
      </c>
      <c r="AN85" s="541">
        <v>0</v>
      </c>
      <c r="AO85" s="541">
        <v>0</v>
      </c>
      <c r="AP85" s="541">
        <v>0</v>
      </c>
      <c r="AQ85" s="541">
        <v>0</v>
      </c>
      <c r="AR85" s="541">
        <v>0</v>
      </c>
      <c r="AS85" s="541">
        <v>0</v>
      </c>
      <c r="AT85" s="541">
        <v>0</v>
      </c>
      <c r="AU85" s="541">
        <v>0</v>
      </c>
      <c r="AV85" s="541">
        <v>0</v>
      </c>
      <c r="AW85" s="541">
        <v>0</v>
      </c>
      <c r="AX85" s="541">
        <v>0</v>
      </c>
    </row>
    <row r="86" spans="2:50" x14ac:dyDescent="0.25">
      <c r="B86" s="1" t="str">
        <f>адреса!$G$84</f>
        <v>кв.29</v>
      </c>
      <c r="C86" s="522">
        <f>адреса!$I$84</f>
        <v>20000029</v>
      </c>
      <c r="D86" s="6" t="str">
        <f>адреса!$K$84</f>
        <v>ФИО-2-29</v>
      </c>
      <c r="E86" s="6">
        <f>SUMIFS(фев17!$X:$X,фев17!$C:$C,мар17!C86)</f>
        <v>23345.47</v>
      </c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>
        <f t="shared" ref="W86" si="94">E86*80%</f>
        <v>18676.376</v>
      </c>
      <c r="X86" s="6">
        <f t="shared" si="82"/>
        <v>4669.094000000001</v>
      </c>
      <c r="Y86" s="513"/>
      <c r="Z86" s="70" t="str">
        <f t="shared" si="86"/>
        <v>ул. Вторая д.2</v>
      </c>
      <c r="AA86" s="504">
        <f>IF($B86&lt;&gt;"",MAX(AA$7:AA85)+1,0)</f>
        <v>78</v>
      </c>
      <c r="AB86" s="502">
        <f t="shared" si="76"/>
        <v>86</v>
      </c>
      <c r="AC86" s="504">
        <f>1</f>
        <v>1</v>
      </c>
      <c r="AD86" s="103">
        <f t="shared" si="87"/>
        <v>0</v>
      </c>
      <c r="AE86" s="103">
        <f t="shared" si="88"/>
        <v>0</v>
      </c>
      <c r="AF86" s="103">
        <f t="shared" si="89"/>
        <v>0</v>
      </c>
      <c r="AH86" s="541">
        <v>0</v>
      </c>
      <c r="AI86" s="541">
        <v>0</v>
      </c>
      <c r="AJ86" s="541">
        <v>42795</v>
      </c>
      <c r="AK86" s="541">
        <v>0</v>
      </c>
      <c r="AL86" s="541">
        <v>0</v>
      </c>
      <c r="AM86" s="541">
        <v>0</v>
      </c>
      <c r="AN86" s="541">
        <v>0</v>
      </c>
      <c r="AO86" s="541">
        <v>0</v>
      </c>
      <c r="AP86" s="541">
        <v>0</v>
      </c>
      <c r="AQ86" s="541">
        <v>0</v>
      </c>
      <c r="AR86" s="541">
        <v>0</v>
      </c>
      <c r="AS86" s="541">
        <v>0</v>
      </c>
      <c r="AT86" s="541">
        <v>0</v>
      </c>
      <c r="AU86" s="541">
        <v>0</v>
      </c>
      <c r="AV86" s="541">
        <v>0</v>
      </c>
      <c r="AW86" s="541">
        <v>0</v>
      </c>
      <c r="AX86" s="541">
        <v>0</v>
      </c>
    </row>
    <row r="87" spans="2:50" x14ac:dyDescent="0.25">
      <c r="B87" s="1" t="str">
        <f>адреса!$G$85</f>
        <v>кв.30</v>
      </c>
      <c r="C87" s="522">
        <f>адреса!$I$85</f>
        <v>20000030</v>
      </c>
      <c r="D87" s="6" t="str">
        <f>адреса!$K$85</f>
        <v>ФИО-2-30</v>
      </c>
      <c r="E87" s="6">
        <f>SUMIFS(фев17!$X:$X,фев17!$C:$C,мар17!C87)</f>
        <v>-609.24</v>
      </c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>
        <f t="shared" ref="W87" si="95">E87*100%</f>
        <v>-609.24</v>
      </c>
      <c r="X87" s="6">
        <f t="shared" si="82"/>
        <v>0</v>
      </c>
      <c r="Y87" s="513"/>
      <c r="Z87" s="70" t="str">
        <f t="shared" si="86"/>
        <v>ул. Вторая д.2</v>
      </c>
      <c r="AA87" s="504">
        <f>IF($B87&lt;&gt;"",MAX(AA$7:AA86)+1,0)</f>
        <v>79</v>
      </c>
      <c r="AB87" s="502">
        <f t="shared" si="76"/>
        <v>87</v>
      </c>
      <c r="AC87" s="504">
        <f>1</f>
        <v>1</v>
      </c>
      <c r="AD87" s="103">
        <f t="shared" si="87"/>
        <v>0</v>
      </c>
      <c r="AE87" s="103">
        <f t="shared" si="88"/>
        <v>0</v>
      </c>
      <c r="AF87" s="103">
        <f t="shared" si="89"/>
        <v>0</v>
      </c>
      <c r="AH87" s="541">
        <v>0</v>
      </c>
      <c r="AI87" s="541">
        <v>0</v>
      </c>
      <c r="AJ87" s="541">
        <v>0</v>
      </c>
      <c r="AK87" s="541">
        <v>0</v>
      </c>
      <c r="AL87" s="541">
        <v>0</v>
      </c>
      <c r="AM87" s="541">
        <v>0</v>
      </c>
      <c r="AN87" s="541">
        <v>0</v>
      </c>
      <c r="AO87" s="541">
        <v>0</v>
      </c>
      <c r="AP87" s="541">
        <v>0</v>
      </c>
      <c r="AQ87" s="541">
        <v>0</v>
      </c>
      <c r="AR87" s="541">
        <v>0</v>
      </c>
      <c r="AS87" s="541">
        <v>0</v>
      </c>
      <c r="AT87" s="541">
        <v>0</v>
      </c>
      <c r="AU87" s="541">
        <v>0</v>
      </c>
      <c r="AV87" s="541">
        <v>0</v>
      </c>
      <c r="AW87" s="541">
        <v>0</v>
      </c>
      <c r="AX87" s="541">
        <v>0</v>
      </c>
    </row>
    <row r="88" spans="2:50" x14ac:dyDescent="0.25">
      <c r="B88" s="1" t="str">
        <f>адреса!$G$86</f>
        <v>кв.31</v>
      </c>
      <c r="C88" s="522">
        <f>адреса!$I$86</f>
        <v>20000031</v>
      </c>
      <c r="D88" s="6" t="str">
        <f>адреса!$K$86</f>
        <v>ФИО-2-31</v>
      </c>
      <c r="E88" s="6">
        <f>SUMIFS(фев17!$X:$X,фев17!$C:$C,мар17!C88)</f>
        <v>4823.2</v>
      </c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>
        <f t="shared" ref="W88" si="96">E88*20%</f>
        <v>964.64</v>
      </c>
      <c r="X88" s="6">
        <f t="shared" si="82"/>
        <v>3858.56</v>
      </c>
      <c r="Y88" s="513"/>
      <c r="Z88" s="70" t="str">
        <f t="shared" si="86"/>
        <v>ул. Вторая д.2</v>
      </c>
      <c r="AA88" s="504">
        <f>IF($B88&lt;&gt;"",MAX(AA$7:AA87)+1,0)</f>
        <v>80</v>
      </c>
      <c r="AB88" s="502">
        <f t="shared" si="76"/>
        <v>88</v>
      </c>
      <c r="AC88" s="504">
        <f>1</f>
        <v>1</v>
      </c>
      <c r="AD88" s="103">
        <f t="shared" si="87"/>
        <v>0</v>
      </c>
      <c r="AE88" s="103">
        <f t="shared" si="88"/>
        <v>0</v>
      </c>
      <c r="AF88" s="103">
        <f t="shared" si="89"/>
        <v>0</v>
      </c>
      <c r="AH88" s="541">
        <v>0</v>
      </c>
      <c r="AI88" s="541">
        <v>0</v>
      </c>
      <c r="AJ88" s="541">
        <v>0</v>
      </c>
      <c r="AK88" s="541">
        <v>0</v>
      </c>
      <c r="AL88" s="541">
        <v>0</v>
      </c>
      <c r="AM88" s="541">
        <v>0</v>
      </c>
      <c r="AN88" s="541">
        <v>0</v>
      </c>
      <c r="AO88" s="541">
        <v>0</v>
      </c>
      <c r="AP88" s="541">
        <v>0</v>
      </c>
      <c r="AQ88" s="541">
        <v>0</v>
      </c>
      <c r="AR88" s="541">
        <v>0</v>
      </c>
      <c r="AS88" s="541">
        <v>0</v>
      </c>
      <c r="AT88" s="541">
        <v>0</v>
      </c>
      <c r="AU88" s="541">
        <v>0</v>
      </c>
      <c r="AV88" s="541">
        <v>0</v>
      </c>
      <c r="AW88" s="541">
        <v>0</v>
      </c>
      <c r="AX88" s="541">
        <v>0</v>
      </c>
    </row>
    <row r="89" spans="2:50" x14ac:dyDescent="0.25">
      <c r="B89" s="1" t="str">
        <f>адреса!$G$87</f>
        <v>кв.32</v>
      </c>
      <c r="C89" s="522">
        <f>адреса!$I$87</f>
        <v>20000032</v>
      </c>
      <c r="D89" s="6" t="str">
        <f>адреса!$K$87</f>
        <v>ФИО-2-32</v>
      </c>
      <c r="E89" s="6">
        <f>SUMIFS(фев17!$X:$X,фев17!$C:$C,мар17!C89)</f>
        <v>44626.77</v>
      </c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>
        <f t="shared" ref="W89" si="97">E89*40%</f>
        <v>17850.707999999999</v>
      </c>
      <c r="X89" s="6">
        <f t="shared" si="82"/>
        <v>26776.061999999998</v>
      </c>
      <c r="Y89" s="513"/>
      <c r="Z89" s="70" t="str">
        <f t="shared" si="86"/>
        <v>ул. Вторая д.2</v>
      </c>
      <c r="AA89" s="504">
        <f>IF($B89&lt;&gt;"",MAX(AA$7:AA88)+1,0)</f>
        <v>81</v>
      </c>
      <c r="AB89" s="502">
        <f t="shared" si="76"/>
        <v>89</v>
      </c>
      <c r="AC89" s="504">
        <f>1</f>
        <v>1</v>
      </c>
      <c r="AD89" s="103">
        <f t="shared" si="87"/>
        <v>0</v>
      </c>
      <c r="AE89" s="103">
        <f t="shared" si="88"/>
        <v>0</v>
      </c>
      <c r="AF89" s="103">
        <f t="shared" si="89"/>
        <v>0</v>
      </c>
      <c r="AH89" s="541">
        <v>0</v>
      </c>
      <c r="AI89" s="541">
        <v>0</v>
      </c>
      <c r="AJ89" s="541">
        <v>0</v>
      </c>
      <c r="AK89" s="541">
        <v>0</v>
      </c>
      <c r="AL89" s="541">
        <v>0</v>
      </c>
      <c r="AM89" s="541">
        <v>0</v>
      </c>
      <c r="AN89" s="541">
        <v>0</v>
      </c>
      <c r="AO89" s="541">
        <v>0</v>
      </c>
      <c r="AP89" s="541">
        <v>0</v>
      </c>
      <c r="AQ89" s="541">
        <v>0</v>
      </c>
      <c r="AR89" s="541">
        <v>0</v>
      </c>
      <c r="AS89" s="541">
        <v>0</v>
      </c>
      <c r="AT89" s="541">
        <v>0</v>
      </c>
      <c r="AU89" s="541">
        <v>0</v>
      </c>
      <c r="AV89" s="541">
        <v>0</v>
      </c>
      <c r="AW89" s="541">
        <v>0</v>
      </c>
      <c r="AX89" s="541">
        <v>0</v>
      </c>
    </row>
    <row r="90" spans="2:50" x14ac:dyDescent="0.25">
      <c r="B90" s="1" t="str">
        <f>адреса!$G$88</f>
        <v>кв.33</v>
      </c>
      <c r="C90" s="522">
        <f>адреса!$I$88</f>
        <v>20000033</v>
      </c>
      <c r="D90" s="6" t="str">
        <f>адреса!$K$88</f>
        <v>ФИО-2-33</v>
      </c>
      <c r="E90" s="6">
        <f>SUMIFS(фев17!$X:$X,фев17!$C:$C,мар17!C90)</f>
        <v>11228.01</v>
      </c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>
        <f t="shared" ref="W90" si="98">E90*60%</f>
        <v>6736.8059999999996</v>
      </c>
      <c r="X90" s="6">
        <f t="shared" si="82"/>
        <v>4491.2040000000006</v>
      </c>
      <c r="Y90" s="513"/>
      <c r="Z90" s="70" t="str">
        <f t="shared" si="86"/>
        <v>ул. Вторая д.2</v>
      </c>
      <c r="AA90" s="504">
        <f>IF($B90&lt;&gt;"",MAX(AA$7:AA89)+1,0)</f>
        <v>82</v>
      </c>
      <c r="AB90" s="502">
        <f t="shared" si="76"/>
        <v>90</v>
      </c>
      <c r="AC90" s="504">
        <f>1</f>
        <v>1</v>
      </c>
      <c r="AD90" s="103">
        <f t="shared" si="87"/>
        <v>0</v>
      </c>
      <c r="AE90" s="103">
        <f t="shared" si="88"/>
        <v>0</v>
      </c>
      <c r="AF90" s="103">
        <f t="shared" si="89"/>
        <v>0</v>
      </c>
      <c r="AH90" s="541">
        <v>0</v>
      </c>
      <c r="AI90" s="541">
        <v>0</v>
      </c>
      <c r="AJ90" s="541">
        <v>0</v>
      </c>
      <c r="AK90" s="541">
        <v>0</v>
      </c>
      <c r="AL90" s="541">
        <v>0</v>
      </c>
      <c r="AM90" s="541">
        <v>0</v>
      </c>
      <c r="AN90" s="541">
        <v>0</v>
      </c>
      <c r="AO90" s="541">
        <v>0</v>
      </c>
      <c r="AP90" s="541">
        <v>0</v>
      </c>
      <c r="AQ90" s="541">
        <v>0</v>
      </c>
      <c r="AR90" s="541">
        <v>0</v>
      </c>
      <c r="AS90" s="541">
        <v>0</v>
      </c>
      <c r="AT90" s="541">
        <v>0</v>
      </c>
      <c r="AU90" s="541">
        <v>0</v>
      </c>
      <c r="AV90" s="541">
        <v>0</v>
      </c>
      <c r="AW90" s="541">
        <v>0</v>
      </c>
      <c r="AX90" s="541">
        <v>0</v>
      </c>
    </row>
    <row r="91" spans="2:50" x14ac:dyDescent="0.25">
      <c r="B91" s="1" t="str">
        <f>адреса!$G$89</f>
        <v>кв.34</v>
      </c>
      <c r="C91" s="522">
        <f>адреса!$I$89</f>
        <v>20000034</v>
      </c>
      <c r="D91" s="6" t="str">
        <f>адреса!$K$89</f>
        <v>ФИО-2-34</v>
      </c>
      <c r="E91" s="6">
        <f>SUMIFS(фев17!$X:$X,фев17!$C:$C,мар17!C91)</f>
        <v>4204.57</v>
      </c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>
        <f t="shared" ref="W91" si="99">E91*80%</f>
        <v>3363.6559999999999</v>
      </c>
      <c r="X91" s="6">
        <f t="shared" si="82"/>
        <v>840.91399999999976</v>
      </c>
      <c r="Y91" s="513"/>
      <c r="Z91" s="70" t="str">
        <f t="shared" si="86"/>
        <v>ул. Вторая д.2</v>
      </c>
      <c r="AA91" s="504">
        <f>IF($B91&lt;&gt;"",MAX(AA$7:AA90)+1,0)</f>
        <v>83</v>
      </c>
      <c r="AB91" s="502">
        <f t="shared" si="76"/>
        <v>91</v>
      </c>
      <c r="AC91" s="504">
        <f>1</f>
        <v>1</v>
      </c>
      <c r="AD91" s="103">
        <f t="shared" si="87"/>
        <v>0</v>
      </c>
      <c r="AE91" s="103">
        <f t="shared" si="88"/>
        <v>0</v>
      </c>
      <c r="AF91" s="103">
        <f t="shared" si="89"/>
        <v>0</v>
      </c>
      <c r="AH91" s="541">
        <v>0</v>
      </c>
      <c r="AI91" s="541">
        <v>0</v>
      </c>
      <c r="AJ91" s="541">
        <v>0</v>
      </c>
      <c r="AK91" s="541">
        <v>0</v>
      </c>
      <c r="AL91" s="541">
        <v>0</v>
      </c>
      <c r="AM91" s="541">
        <v>0</v>
      </c>
      <c r="AN91" s="541">
        <v>0</v>
      </c>
      <c r="AO91" s="541">
        <v>0</v>
      </c>
      <c r="AP91" s="541">
        <v>0</v>
      </c>
      <c r="AQ91" s="541">
        <v>0</v>
      </c>
      <c r="AR91" s="541">
        <v>0</v>
      </c>
      <c r="AS91" s="541">
        <v>0</v>
      </c>
      <c r="AT91" s="541">
        <v>0</v>
      </c>
      <c r="AU91" s="541">
        <v>0</v>
      </c>
      <c r="AV91" s="541">
        <v>0</v>
      </c>
      <c r="AW91" s="541">
        <v>0</v>
      </c>
      <c r="AX91" s="541">
        <v>0</v>
      </c>
    </row>
    <row r="92" spans="2:50" x14ac:dyDescent="0.25">
      <c r="B92" s="1" t="str">
        <f>адреса!$G$90</f>
        <v>кв.35</v>
      </c>
      <c r="C92" s="522">
        <f>адреса!$I$90</f>
        <v>20000035</v>
      </c>
      <c r="D92" s="6" t="str">
        <f>адреса!$K$90</f>
        <v>ФИО-2-35</v>
      </c>
      <c r="E92" s="6">
        <f>SUMIFS(фев17!$X:$X,фев17!$C:$C,мар17!C92)</f>
        <v>0</v>
      </c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>
        <f t="shared" ref="W92" si="100">E92*100%</f>
        <v>0</v>
      </c>
      <c r="X92" s="6">
        <f t="shared" si="82"/>
        <v>0</v>
      </c>
      <c r="Y92" s="513"/>
      <c r="Z92" s="70" t="str">
        <f t="shared" si="86"/>
        <v>ул. Вторая д.2</v>
      </c>
      <c r="AA92" s="504">
        <f>IF($B92&lt;&gt;"",MAX(AA$7:AA91)+1,0)</f>
        <v>84</v>
      </c>
      <c r="AB92" s="502">
        <f t="shared" si="76"/>
        <v>92</v>
      </c>
      <c r="AC92" s="504">
        <f>1</f>
        <v>1</v>
      </c>
      <c r="AD92" s="103">
        <f t="shared" si="87"/>
        <v>0</v>
      </c>
      <c r="AE92" s="103">
        <f t="shared" si="88"/>
        <v>0</v>
      </c>
      <c r="AF92" s="103">
        <f t="shared" si="89"/>
        <v>0</v>
      </c>
      <c r="AH92" s="541">
        <v>0</v>
      </c>
      <c r="AI92" s="541">
        <v>0</v>
      </c>
      <c r="AJ92" s="541">
        <v>0</v>
      </c>
      <c r="AK92" s="541">
        <v>0</v>
      </c>
      <c r="AL92" s="541">
        <v>0</v>
      </c>
      <c r="AM92" s="541">
        <v>0</v>
      </c>
      <c r="AN92" s="541">
        <v>0</v>
      </c>
      <c r="AO92" s="541">
        <v>0</v>
      </c>
      <c r="AP92" s="541">
        <v>0</v>
      </c>
      <c r="AQ92" s="541">
        <v>0</v>
      </c>
      <c r="AR92" s="541">
        <v>0</v>
      </c>
      <c r="AS92" s="541">
        <v>0</v>
      </c>
      <c r="AT92" s="541">
        <v>0</v>
      </c>
      <c r="AU92" s="541">
        <v>0</v>
      </c>
      <c r="AV92" s="541">
        <v>0</v>
      </c>
      <c r="AW92" s="541">
        <v>0</v>
      </c>
      <c r="AX92" s="541">
        <v>0</v>
      </c>
    </row>
    <row r="93" spans="2:50" x14ac:dyDescent="0.25">
      <c r="B93" s="1" t="str">
        <f>адреса!$G$91</f>
        <v>кв.36</v>
      </c>
      <c r="C93" s="522">
        <f>адреса!$I$91</f>
        <v>20000036</v>
      </c>
      <c r="D93" s="6" t="str">
        <f>адреса!$K$91</f>
        <v>ФИО-2-36</v>
      </c>
      <c r="E93" s="6">
        <f>SUMIFS(фев17!$X:$X,фев17!$C:$C,мар17!C93)</f>
        <v>3601.95</v>
      </c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>
        <f t="shared" ref="W93" si="101">E93*20%</f>
        <v>720.39</v>
      </c>
      <c r="X93" s="6">
        <f t="shared" si="82"/>
        <v>2881.56</v>
      </c>
      <c r="Y93" s="513"/>
      <c r="Z93" s="70" t="str">
        <f t="shared" si="86"/>
        <v>ул. Вторая д.2</v>
      </c>
      <c r="AA93" s="504">
        <f>IF($B93&lt;&gt;"",MAX(AA$7:AA92)+1,0)</f>
        <v>85</v>
      </c>
      <c r="AB93" s="502">
        <f t="shared" si="76"/>
        <v>93</v>
      </c>
      <c r="AC93" s="504">
        <f>1</f>
        <v>1</v>
      </c>
      <c r="AD93" s="103">
        <f t="shared" si="87"/>
        <v>0</v>
      </c>
      <c r="AE93" s="103">
        <f t="shared" si="88"/>
        <v>0</v>
      </c>
      <c r="AF93" s="103">
        <f t="shared" si="89"/>
        <v>0</v>
      </c>
      <c r="AH93" s="541">
        <v>0</v>
      </c>
      <c r="AI93" s="541">
        <v>0</v>
      </c>
      <c r="AJ93" s="541">
        <v>0</v>
      </c>
      <c r="AK93" s="541">
        <v>0</v>
      </c>
      <c r="AL93" s="541">
        <v>0</v>
      </c>
      <c r="AM93" s="541">
        <v>0</v>
      </c>
      <c r="AN93" s="541">
        <v>0</v>
      </c>
      <c r="AO93" s="541">
        <v>0</v>
      </c>
      <c r="AP93" s="541">
        <v>0</v>
      </c>
      <c r="AQ93" s="541">
        <v>0</v>
      </c>
      <c r="AR93" s="541">
        <v>0</v>
      </c>
      <c r="AS93" s="541">
        <v>0</v>
      </c>
      <c r="AT93" s="541">
        <v>0</v>
      </c>
      <c r="AU93" s="541">
        <v>0</v>
      </c>
      <c r="AV93" s="541">
        <v>0</v>
      </c>
      <c r="AW93" s="541">
        <v>0</v>
      </c>
      <c r="AX93" s="541">
        <v>0</v>
      </c>
    </row>
    <row r="94" spans="2:50" x14ac:dyDescent="0.25">
      <c r="B94" s="1" t="str">
        <f>адреса!$G$92</f>
        <v>кв.37</v>
      </c>
      <c r="C94" s="522">
        <f>адреса!$I$92</f>
        <v>20000037</v>
      </c>
      <c r="D94" s="6" t="str">
        <f>адреса!$K$92</f>
        <v>ФИО-2-37</v>
      </c>
      <c r="E94" s="6">
        <f>SUMIFS(фев17!$X:$X,фев17!$C:$C,мар17!C94)</f>
        <v>68110.820000000007</v>
      </c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>
        <f t="shared" ref="W94" si="102">E94*40%</f>
        <v>27244.328000000005</v>
      </c>
      <c r="X94" s="6">
        <f t="shared" si="82"/>
        <v>40866.491999999998</v>
      </c>
      <c r="Y94" s="513"/>
      <c r="Z94" s="70" t="str">
        <f t="shared" si="86"/>
        <v>ул. Вторая д.2</v>
      </c>
      <c r="AA94" s="504">
        <f>IF($B94&lt;&gt;"",MAX(AA$7:AA93)+1,0)</f>
        <v>86</v>
      </c>
      <c r="AB94" s="502">
        <f t="shared" si="76"/>
        <v>94</v>
      </c>
      <c r="AC94" s="504">
        <f>1</f>
        <v>1</v>
      </c>
      <c r="AD94" s="103">
        <f t="shared" si="87"/>
        <v>0</v>
      </c>
      <c r="AE94" s="103">
        <f t="shared" si="88"/>
        <v>0</v>
      </c>
      <c r="AF94" s="103">
        <f t="shared" si="89"/>
        <v>0</v>
      </c>
      <c r="AH94" s="541">
        <v>0</v>
      </c>
      <c r="AI94" s="541">
        <v>0</v>
      </c>
      <c r="AJ94" s="541">
        <v>42795</v>
      </c>
      <c r="AK94" s="541">
        <v>42796</v>
      </c>
      <c r="AL94" s="541">
        <v>0</v>
      </c>
      <c r="AM94" s="541">
        <v>0</v>
      </c>
      <c r="AN94" s="541">
        <v>0</v>
      </c>
      <c r="AO94" s="541">
        <v>0</v>
      </c>
      <c r="AP94" s="541">
        <v>0</v>
      </c>
      <c r="AQ94" s="541">
        <v>0</v>
      </c>
      <c r="AR94" s="541">
        <v>0</v>
      </c>
      <c r="AS94" s="541">
        <v>0</v>
      </c>
      <c r="AT94" s="541">
        <v>0</v>
      </c>
      <c r="AU94" s="541">
        <v>0</v>
      </c>
      <c r="AV94" s="541">
        <v>0</v>
      </c>
      <c r="AW94" s="541">
        <v>0</v>
      </c>
      <c r="AX94" s="541">
        <v>0</v>
      </c>
    </row>
    <row r="95" spans="2:50" x14ac:dyDescent="0.25">
      <c r="B95" s="1" t="str">
        <f>адреса!$G$93</f>
        <v>кв.38</v>
      </c>
      <c r="C95" s="522">
        <f>адреса!$I$93</f>
        <v>20000038</v>
      </c>
      <c r="D95" s="6" t="str">
        <f>адреса!$K$93</f>
        <v>ФИО-2-38</v>
      </c>
      <c r="E95" s="6">
        <f>SUMIFS(фев17!$X:$X,фев17!$C:$C,мар17!C95)</f>
        <v>5403.88</v>
      </c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>
        <f t="shared" ref="W95" si="103">E95*60%</f>
        <v>3242.328</v>
      </c>
      <c r="X95" s="6">
        <f t="shared" si="82"/>
        <v>2161.5520000000001</v>
      </c>
      <c r="Y95" s="513"/>
      <c r="Z95" s="70" t="str">
        <f t="shared" si="86"/>
        <v>ул. Вторая д.2</v>
      </c>
      <c r="AA95" s="504">
        <f>IF($B95&lt;&gt;"",MAX(AA$7:AA94)+1,0)</f>
        <v>87</v>
      </c>
      <c r="AB95" s="502">
        <f t="shared" si="76"/>
        <v>95</v>
      </c>
      <c r="AC95" s="504">
        <f>1</f>
        <v>1</v>
      </c>
      <c r="AD95" s="103">
        <f t="shared" si="87"/>
        <v>0</v>
      </c>
      <c r="AE95" s="103">
        <f t="shared" si="88"/>
        <v>0</v>
      </c>
      <c r="AF95" s="103">
        <f t="shared" si="89"/>
        <v>0</v>
      </c>
      <c r="AH95" s="541">
        <v>0</v>
      </c>
      <c r="AI95" s="541">
        <v>0</v>
      </c>
      <c r="AJ95" s="541">
        <v>0</v>
      </c>
      <c r="AK95" s="541">
        <v>0</v>
      </c>
      <c r="AL95" s="541">
        <v>0</v>
      </c>
      <c r="AM95" s="541">
        <v>0</v>
      </c>
      <c r="AN95" s="541">
        <v>0</v>
      </c>
      <c r="AO95" s="541">
        <v>0</v>
      </c>
      <c r="AP95" s="541">
        <v>0</v>
      </c>
      <c r="AQ95" s="541">
        <v>0</v>
      </c>
      <c r="AR95" s="541">
        <v>0</v>
      </c>
      <c r="AS95" s="541">
        <v>0</v>
      </c>
      <c r="AT95" s="541">
        <v>0</v>
      </c>
      <c r="AU95" s="541">
        <v>0</v>
      </c>
      <c r="AV95" s="541">
        <v>0</v>
      </c>
      <c r="AW95" s="541">
        <v>0</v>
      </c>
      <c r="AX95" s="541">
        <v>0</v>
      </c>
    </row>
    <row r="96" spans="2:50" x14ac:dyDescent="0.25">
      <c r="B96" s="1" t="str">
        <f>адреса!$G$94</f>
        <v>кв.39</v>
      </c>
      <c r="C96" s="522">
        <f>адреса!$I$94</f>
        <v>20000039</v>
      </c>
      <c r="D96" s="6" t="str">
        <f>адреса!$K$94</f>
        <v>ФИО-2-39</v>
      </c>
      <c r="E96" s="6">
        <f>SUMIFS(фев17!$X:$X,фев17!$C:$C,мар17!C96)</f>
        <v>6032.39</v>
      </c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>
        <f t="shared" ref="W96" si="104">E96*80%</f>
        <v>4825.9120000000003</v>
      </c>
      <c r="X96" s="6">
        <f t="shared" si="82"/>
        <v>1206.4780000000001</v>
      </c>
      <c r="Y96" s="513"/>
      <c r="Z96" s="70" t="str">
        <f t="shared" si="86"/>
        <v>ул. Вторая д.2</v>
      </c>
      <c r="AA96" s="504">
        <f>IF($B96&lt;&gt;"",MAX(AA$7:AA95)+1,0)</f>
        <v>88</v>
      </c>
      <c r="AB96" s="502">
        <f t="shared" si="76"/>
        <v>96</v>
      </c>
      <c r="AC96" s="504">
        <f>1</f>
        <v>1</v>
      </c>
      <c r="AD96" s="103">
        <f t="shared" si="87"/>
        <v>0</v>
      </c>
      <c r="AE96" s="103">
        <f t="shared" si="88"/>
        <v>0</v>
      </c>
      <c r="AF96" s="103">
        <f t="shared" si="89"/>
        <v>0</v>
      </c>
      <c r="AH96" s="541">
        <v>0</v>
      </c>
      <c r="AI96" s="541">
        <v>0</v>
      </c>
      <c r="AJ96" s="541">
        <v>0</v>
      </c>
      <c r="AK96" s="541">
        <v>0</v>
      </c>
      <c r="AL96" s="541">
        <v>0</v>
      </c>
      <c r="AM96" s="541">
        <v>0</v>
      </c>
      <c r="AN96" s="541">
        <v>0</v>
      </c>
      <c r="AO96" s="541">
        <v>0</v>
      </c>
      <c r="AP96" s="541">
        <v>0</v>
      </c>
      <c r="AQ96" s="541">
        <v>0</v>
      </c>
      <c r="AR96" s="541">
        <v>0</v>
      </c>
      <c r="AS96" s="541">
        <v>0</v>
      </c>
      <c r="AT96" s="541">
        <v>0</v>
      </c>
      <c r="AU96" s="541">
        <v>0</v>
      </c>
      <c r="AV96" s="541">
        <v>0</v>
      </c>
      <c r="AW96" s="541">
        <v>0</v>
      </c>
      <c r="AX96" s="541">
        <v>0</v>
      </c>
    </row>
    <row r="97" spans="1:50" x14ac:dyDescent="0.25">
      <c r="B97" s="1" t="str">
        <f>адреса!$G$95</f>
        <v>кв.40</v>
      </c>
      <c r="C97" s="522">
        <f>адреса!$I$95</f>
        <v>20000040</v>
      </c>
      <c r="D97" s="6" t="str">
        <f>адреса!$K$95</f>
        <v>ФИО-2-40</v>
      </c>
      <c r="E97" s="6">
        <f>SUMIFS(фев17!$X:$X,фев17!$C:$C,мар17!C97)</f>
        <v>4854.8900000000003</v>
      </c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>
        <f t="shared" ref="W97" si="105">E97*100%</f>
        <v>4854.8900000000003</v>
      </c>
      <c r="X97" s="6">
        <f t="shared" si="82"/>
        <v>0</v>
      </c>
      <c r="Y97" s="513"/>
      <c r="Z97" s="70" t="str">
        <f t="shared" si="86"/>
        <v>ул. Вторая д.2</v>
      </c>
      <c r="AA97" s="504">
        <f>IF($B97&lt;&gt;"",MAX(AA$7:AA96)+1,0)</f>
        <v>89</v>
      </c>
      <c r="AB97" s="502">
        <f t="shared" si="76"/>
        <v>97</v>
      </c>
      <c r="AC97" s="504">
        <f>1</f>
        <v>1</v>
      </c>
      <c r="AD97" s="103">
        <f t="shared" si="87"/>
        <v>0</v>
      </c>
      <c r="AE97" s="103">
        <f t="shared" si="88"/>
        <v>0</v>
      </c>
      <c r="AF97" s="103">
        <f t="shared" si="89"/>
        <v>0</v>
      </c>
      <c r="AH97" s="541">
        <v>0</v>
      </c>
      <c r="AI97" s="541">
        <v>0</v>
      </c>
      <c r="AJ97" s="541">
        <v>0</v>
      </c>
      <c r="AK97" s="541">
        <v>0</v>
      </c>
      <c r="AL97" s="541">
        <v>0</v>
      </c>
      <c r="AM97" s="541">
        <v>0</v>
      </c>
      <c r="AN97" s="541">
        <v>0</v>
      </c>
      <c r="AO97" s="541">
        <v>0</v>
      </c>
      <c r="AP97" s="541">
        <v>0</v>
      </c>
      <c r="AQ97" s="541">
        <v>0</v>
      </c>
      <c r="AR97" s="541">
        <v>0</v>
      </c>
      <c r="AS97" s="541">
        <v>0</v>
      </c>
      <c r="AT97" s="541">
        <v>0</v>
      </c>
      <c r="AU97" s="541">
        <v>0</v>
      </c>
      <c r="AV97" s="541">
        <v>0</v>
      </c>
      <c r="AW97" s="541">
        <v>0</v>
      </c>
      <c r="AX97" s="541">
        <v>0</v>
      </c>
    </row>
    <row r="98" spans="1:50" x14ac:dyDescent="0.25">
      <c r="B98" s="1" t="str">
        <f>адреса!$G$96</f>
        <v>кв.41</v>
      </c>
      <c r="C98" s="522">
        <f>адреса!$I$96</f>
        <v>20000041</v>
      </c>
      <c r="D98" s="6" t="str">
        <f>адреса!$K$96</f>
        <v>ФИО-2-41</v>
      </c>
      <c r="E98" s="6">
        <f>SUMIFS(фев17!$X:$X,фев17!$C:$C,мар17!C98)</f>
        <v>57677.120000000003</v>
      </c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>
        <f t="shared" ref="W98" si="106">E98*20%</f>
        <v>11535.424000000001</v>
      </c>
      <c r="X98" s="6">
        <f t="shared" si="82"/>
        <v>46141.696000000004</v>
      </c>
      <c r="Y98" s="513"/>
      <c r="Z98" s="70" t="str">
        <f t="shared" si="86"/>
        <v>ул. Вторая д.2</v>
      </c>
      <c r="AA98" s="504">
        <f>IF($B98&lt;&gt;"",MAX(AA$7:AA97)+1,0)</f>
        <v>90</v>
      </c>
      <c r="AB98" s="502">
        <f t="shared" si="76"/>
        <v>98</v>
      </c>
      <c r="AC98" s="504">
        <f>1</f>
        <v>1</v>
      </c>
      <c r="AD98" s="103">
        <f t="shared" si="87"/>
        <v>0</v>
      </c>
      <c r="AE98" s="103">
        <f t="shared" si="88"/>
        <v>0</v>
      </c>
      <c r="AF98" s="103">
        <f t="shared" si="89"/>
        <v>0</v>
      </c>
      <c r="AH98" s="541">
        <v>42796</v>
      </c>
      <c r="AI98" s="541">
        <v>42798</v>
      </c>
      <c r="AJ98" s="541">
        <v>0</v>
      </c>
      <c r="AK98" s="541">
        <v>0</v>
      </c>
      <c r="AL98" s="541">
        <v>0</v>
      </c>
      <c r="AM98" s="541">
        <v>0</v>
      </c>
      <c r="AN98" s="541">
        <v>0</v>
      </c>
      <c r="AO98" s="541">
        <v>0</v>
      </c>
      <c r="AP98" s="541">
        <v>0</v>
      </c>
      <c r="AQ98" s="541">
        <v>0</v>
      </c>
      <c r="AR98" s="541">
        <v>0</v>
      </c>
      <c r="AS98" s="541">
        <v>0</v>
      </c>
      <c r="AT98" s="541">
        <v>0</v>
      </c>
      <c r="AU98" s="541">
        <v>0</v>
      </c>
      <c r="AV98" s="541">
        <v>0</v>
      </c>
      <c r="AW98" s="541">
        <v>0</v>
      </c>
      <c r="AX98" s="541">
        <v>0</v>
      </c>
    </row>
    <row r="99" spans="1:50" x14ac:dyDescent="0.25">
      <c r="B99" s="1" t="str">
        <f>адреса!$G$97</f>
        <v>кв.42</v>
      </c>
      <c r="C99" s="522">
        <f>адреса!$I$97</f>
        <v>20000042</v>
      </c>
      <c r="D99" s="6" t="str">
        <f>адреса!$K$97</f>
        <v>ФИО-2-42</v>
      </c>
      <c r="E99" s="6">
        <f>SUMIFS(фев17!$X:$X,фев17!$C:$C,мар17!C99)</f>
        <v>48948.81</v>
      </c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>
        <f t="shared" ref="W99" si="107">E99*40%</f>
        <v>19579.524000000001</v>
      </c>
      <c r="X99" s="6">
        <f t="shared" si="82"/>
        <v>29369.285999999996</v>
      </c>
      <c r="Y99" s="513"/>
      <c r="Z99" s="70" t="str">
        <f t="shared" si="86"/>
        <v>ул. Вторая д.2</v>
      </c>
      <c r="AA99" s="504">
        <f>IF($B99&lt;&gt;"",MAX(AA$7:AA98)+1,0)</f>
        <v>91</v>
      </c>
      <c r="AB99" s="502">
        <f t="shared" si="76"/>
        <v>99</v>
      </c>
      <c r="AC99" s="504">
        <f>1</f>
        <v>1</v>
      </c>
      <c r="AD99" s="103">
        <f t="shared" si="87"/>
        <v>0</v>
      </c>
      <c r="AE99" s="103">
        <f t="shared" si="88"/>
        <v>0</v>
      </c>
      <c r="AF99" s="103">
        <f t="shared" si="89"/>
        <v>0</v>
      </c>
      <c r="AH99" s="541">
        <v>0</v>
      </c>
      <c r="AI99" s="541">
        <v>0</v>
      </c>
      <c r="AJ99" s="541">
        <v>0</v>
      </c>
      <c r="AK99" s="541">
        <v>0</v>
      </c>
      <c r="AL99" s="541">
        <v>0</v>
      </c>
      <c r="AM99" s="541">
        <v>0</v>
      </c>
      <c r="AN99" s="541">
        <v>0</v>
      </c>
      <c r="AO99" s="541">
        <v>0</v>
      </c>
      <c r="AP99" s="541">
        <v>0</v>
      </c>
      <c r="AQ99" s="541">
        <v>0</v>
      </c>
      <c r="AR99" s="541">
        <v>42795</v>
      </c>
      <c r="AS99" s="541">
        <v>42796</v>
      </c>
      <c r="AT99" s="541">
        <v>42797</v>
      </c>
      <c r="AU99" s="541">
        <v>0</v>
      </c>
      <c r="AV99" s="541">
        <v>0</v>
      </c>
      <c r="AW99" s="541">
        <v>0</v>
      </c>
      <c r="AX99" s="541">
        <v>0</v>
      </c>
    </row>
    <row r="100" spans="1:50" x14ac:dyDescent="0.25">
      <c r="B100" s="1" t="str">
        <f>адреса!$G$98</f>
        <v>кв.43</v>
      </c>
      <c r="C100" s="522">
        <f>адреса!$I$98</f>
        <v>20000043</v>
      </c>
      <c r="D100" s="6" t="str">
        <f>адреса!$K$98</f>
        <v>ФИО-2-43</v>
      </c>
      <c r="E100" s="6">
        <f>SUMIFS(фев17!$X:$X,фев17!$C:$C,мар17!C100)</f>
        <v>3722.21</v>
      </c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>
        <f t="shared" ref="W100" si="108">E100*60%</f>
        <v>2233.326</v>
      </c>
      <c r="X100" s="6">
        <f t="shared" si="82"/>
        <v>1488.884</v>
      </c>
      <c r="Y100" s="513"/>
      <c r="Z100" s="70" t="str">
        <f t="shared" si="86"/>
        <v>ул. Вторая д.2</v>
      </c>
      <c r="AA100" s="504">
        <f>IF($B100&lt;&gt;"",MAX(AA$7:AA99)+1,0)</f>
        <v>92</v>
      </c>
      <c r="AB100" s="502">
        <f t="shared" si="76"/>
        <v>100</v>
      </c>
      <c r="AC100" s="504">
        <f>1</f>
        <v>1</v>
      </c>
      <c r="AD100" s="103">
        <f t="shared" si="87"/>
        <v>0</v>
      </c>
      <c r="AE100" s="103">
        <f t="shared" si="88"/>
        <v>0</v>
      </c>
      <c r="AF100" s="103">
        <f t="shared" si="89"/>
        <v>0</v>
      </c>
      <c r="AH100" s="541">
        <v>0</v>
      </c>
      <c r="AI100" s="541">
        <v>0</v>
      </c>
      <c r="AJ100" s="541">
        <v>0</v>
      </c>
      <c r="AK100" s="541">
        <v>0</v>
      </c>
      <c r="AL100" s="541">
        <v>0</v>
      </c>
      <c r="AM100" s="541">
        <v>0</v>
      </c>
      <c r="AN100" s="541">
        <v>0</v>
      </c>
      <c r="AO100" s="541">
        <v>0</v>
      </c>
      <c r="AP100" s="541">
        <v>0</v>
      </c>
      <c r="AQ100" s="541">
        <v>0</v>
      </c>
      <c r="AR100" s="541">
        <v>0</v>
      </c>
      <c r="AS100" s="541">
        <v>0</v>
      </c>
      <c r="AT100" s="541">
        <v>0</v>
      </c>
      <c r="AU100" s="541">
        <v>0</v>
      </c>
      <c r="AV100" s="541">
        <v>0</v>
      </c>
      <c r="AW100" s="541">
        <v>0</v>
      </c>
      <c r="AX100" s="541">
        <v>0</v>
      </c>
    </row>
    <row r="101" spans="1:50" x14ac:dyDescent="0.25">
      <c r="B101" s="1" t="str">
        <f>адреса!$G$99</f>
        <v>кв.44</v>
      </c>
      <c r="C101" s="522">
        <f>адреса!$I$99</f>
        <v>20000044</v>
      </c>
      <c r="D101" s="6" t="str">
        <f>адреса!$K$99</f>
        <v>ФИО-2-44</v>
      </c>
      <c r="E101" s="6">
        <f>SUMIFS(фев17!$X:$X,фев17!$C:$C,мар17!C101)</f>
        <v>10879.81</v>
      </c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>
        <f t="shared" ref="W101" si="109">E101*80%</f>
        <v>8703.848</v>
      </c>
      <c r="X101" s="6">
        <f t="shared" si="82"/>
        <v>2175.9619999999995</v>
      </c>
      <c r="Y101" s="513"/>
      <c r="Z101" s="70" t="str">
        <f t="shared" si="86"/>
        <v>ул. Вторая д.2</v>
      </c>
      <c r="AA101" s="504">
        <f>IF($B101&lt;&gt;"",MAX(AA$7:AA100)+1,0)</f>
        <v>93</v>
      </c>
      <c r="AB101" s="502">
        <f t="shared" si="76"/>
        <v>101</v>
      </c>
      <c r="AC101" s="504">
        <f>1</f>
        <v>1</v>
      </c>
      <c r="AD101" s="103">
        <f t="shared" si="87"/>
        <v>0</v>
      </c>
      <c r="AE101" s="103">
        <f t="shared" si="88"/>
        <v>0</v>
      </c>
      <c r="AF101" s="103">
        <f t="shared" si="89"/>
        <v>0</v>
      </c>
      <c r="AH101" s="541">
        <v>0</v>
      </c>
      <c r="AI101" s="541">
        <v>0</v>
      </c>
      <c r="AJ101" s="541">
        <v>0</v>
      </c>
      <c r="AK101" s="541">
        <v>0</v>
      </c>
      <c r="AL101" s="541">
        <v>0</v>
      </c>
      <c r="AM101" s="541">
        <v>0</v>
      </c>
      <c r="AN101" s="541">
        <v>0</v>
      </c>
      <c r="AO101" s="541">
        <v>0</v>
      </c>
      <c r="AP101" s="541">
        <v>0</v>
      </c>
      <c r="AQ101" s="541">
        <v>0</v>
      </c>
      <c r="AR101" s="541">
        <v>42795</v>
      </c>
      <c r="AS101" s="541">
        <v>42796</v>
      </c>
      <c r="AT101" s="541">
        <v>42797</v>
      </c>
      <c r="AU101" s="541">
        <v>0</v>
      </c>
      <c r="AV101" s="541">
        <v>0</v>
      </c>
      <c r="AW101" s="541">
        <v>0</v>
      </c>
      <c r="AX101" s="541">
        <v>0</v>
      </c>
    </row>
    <row r="102" spans="1:50" x14ac:dyDescent="0.25">
      <c r="B102" s="1" t="str">
        <f>адреса!$G$100</f>
        <v>кв.45</v>
      </c>
      <c r="C102" s="522">
        <f>адреса!$I$100</f>
        <v>20000045</v>
      </c>
      <c r="D102" s="6" t="str">
        <f>адреса!$K$100</f>
        <v>ФИО-2-45</v>
      </c>
      <c r="E102" s="6">
        <f>SUMIFS(фев17!$X:$X,фев17!$C:$C,мар17!C102)</f>
        <v>26614.13</v>
      </c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>
        <f t="shared" ref="W102" si="110">E102*100%</f>
        <v>26614.13</v>
      </c>
      <c r="X102" s="6">
        <f t="shared" si="82"/>
        <v>0</v>
      </c>
      <c r="Y102" s="513"/>
      <c r="Z102" s="70" t="str">
        <f t="shared" si="86"/>
        <v>ул. Вторая д.2</v>
      </c>
      <c r="AA102" s="504">
        <f>IF($B102&lt;&gt;"",MAX(AA$7:AA101)+1,0)</f>
        <v>94</v>
      </c>
      <c r="AB102" s="502">
        <f t="shared" si="76"/>
        <v>102</v>
      </c>
      <c r="AC102" s="504">
        <f>1</f>
        <v>1</v>
      </c>
      <c r="AD102" s="103">
        <f t="shared" si="87"/>
        <v>0</v>
      </c>
      <c r="AE102" s="103">
        <f t="shared" si="88"/>
        <v>0</v>
      </c>
      <c r="AF102" s="103">
        <f t="shared" si="89"/>
        <v>0</v>
      </c>
      <c r="AH102" s="541">
        <v>0</v>
      </c>
      <c r="AI102" s="541">
        <v>0</v>
      </c>
      <c r="AJ102" s="541">
        <v>0</v>
      </c>
      <c r="AK102" s="541">
        <v>0</v>
      </c>
      <c r="AL102" s="541">
        <v>0</v>
      </c>
      <c r="AM102" s="541">
        <v>0</v>
      </c>
      <c r="AN102" s="541">
        <v>42795</v>
      </c>
      <c r="AO102" s="541">
        <v>42796</v>
      </c>
      <c r="AP102" s="541">
        <v>42797</v>
      </c>
      <c r="AQ102" s="541">
        <v>42798</v>
      </c>
      <c r="AR102" s="541">
        <v>0</v>
      </c>
      <c r="AS102" s="541">
        <v>0</v>
      </c>
      <c r="AT102" s="541">
        <v>0</v>
      </c>
      <c r="AU102" s="541">
        <v>0</v>
      </c>
      <c r="AV102" s="541">
        <v>0</v>
      </c>
      <c r="AW102" s="541">
        <v>0</v>
      </c>
      <c r="AX102" s="541">
        <v>0</v>
      </c>
    </row>
    <row r="103" spans="1:50" x14ac:dyDescent="0.25">
      <c r="B103" s="1" t="str">
        <f>адреса!$G$101</f>
        <v>кв.46</v>
      </c>
      <c r="C103" s="522">
        <f>адреса!$I$101</f>
        <v>20000046</v>
      </c>
      <c r="D103" s="6" t="str">
        <f>адреса!$K$101</f>
        <v>ФИО-2-46</v>
      </c>
      <c r="E103" s="6">
        <f>SUMIFS(фев17!$X:$X,фев17!$C:$C,мар17!C103)</f>
        <v>12078.23</v>
      </c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>
        <f t="shared" ref="W103" si="111">E103*20%</f>
        <v>2415.6460000000002</v>
      </c>
      <c r="X103" s="6">
        <f t="shared" si="82"/>
        <v>9662.5839999999989</v>
      </c>
      <c r="Y103" s="513"/>
      <c r="Z103" s="70" t="str">
        <f t="shared" si="86"/>
        <v>ул. Вторая д.2</v>
      </c>
      <c r="AA103" s="504">
        <f>IF($B103&lt;&gt;"",MAX(AA$7:AA102)+1,0)</f>
        <v>95</v>
      </c>
      <c r="AB103" s="502">
        <f t="shared" si="76"/>
        <v>103</v>
      </c>
      <c r="AC103" s="504">
        <f>1</f>
        <v>1</v>
      </c>
      <c r="AD103" s="103">
        <f t="shared" si="87"/>
        <v>0</v>
      </c>
      <c r="AE103" s="103">
        <f t="shared" si="88"/>
        <v>0</v>
      </c>
      <c r="AF103" s="103">
        <f t="shared" si="89"/>
        <v>0</v>
      </c>
      <c r="AH103" s="541">
        <v>0</v>
      </c>
      <c r="AI103" s="541">
        <v>0</v>
      </c>
      <c r="AJ103" s="541">
        <v>0</v>
      </c>
      <c r="AK103" s="541">
        <v>0</v>
      </c>
      <c r="AL103" s="541">
        <v>0</v>
      </c>
      <c r="AM103" s="541">
        <v>0</v>
      </c>
      <c r="AN103" s="541">
        <v>0</v>
      </c>
      <c r="AO103" s="541">
        <v>0</v>
      </c>
      <c r="AP103" s="541">
        <v>0</v>
      </c>
      <c r="AQ103" s="541">
        <v>0</v>
      </c>
      <c r="AR103" s="541">
        <v>0</v>
      </c>
      <c r="AS103" s="541">
        <v>0</v>
      </c>
      <c r="AT103" s="541">
        <v>0</v>
      </c>
      <c r="AU103" s="541">
        <v>0</v>
      </c>
      <c r="AV103" s="541">
        <v>0</v>
      </c>
      <c r="AW103" s="541">
        <v>0</v>
      </c>
      <c r="AX103" s="541">
        <v>0</v>
      </c>
    </row>
    <row r="104" spans="1:50" x14ac:dyDescent="0.25">
      <c r="B104" s="1" t="str">
        <f>адреса!$G$102</f>
        <v>кв.47</v>
      </c>
      <c r="C104" s="522">
        <f>адреса!$I$102</f>
        <v>20000047</v>
      </c>
      <c r="D104" s="6" t="str">
        <f>адреса!$K$102</f>
        <v>ФИО-2-47</v>
      </c>
      <c r="E104" s="6">
        <f>SUMIFS(фев17!$X:$X,фев17!$C:$C,мар17!C104)</f>
        <v>25011.71</v>
      </c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>
        <f t="shared" ref="W104" si="112">E104*40%</f>
        <v>10004.684000000001</v>
      </c>
      <c r="X104" s="6">
        <f t="shared" si="82"/>
        <v>15007.025999999998</v>
      </c>
      <c r="Y104" s="513"/>
      <c r="Z104" s="70" t="str">
        <f t="shared" si="86"/>
        <v>ул. Вторая д.2</v>
      </c>
      <c r="AA104" s="504">
        <f>IF($B104&lt;&gt;"",MAX(AA$7:AA103)+1,0)</f>
        <v>96</v>
      </c>
      <c r="AB104" s="502">
        <f t="shared" si="76"/>
        <v>104</v>
      </c>
      <c r="AC104" s="504">
        <f>1</f>
        <v>1</v>
      </c>
      <c r="AD104" s="103">
        <f t="shared" si="87"/>
        <v>0</v>
      </c>
      <c r="AE104" s="103">
        <f t="shared" si="88"/>
        <v>0</v>
      </c>
      <c r="AF104" s="103">
        <f t="shared" si="89"/>
        <v>0</v>
      </c>
      <c r="AH104" s="541">
        <v>42796</v>
      </c>
      <c r="AI104" s="541">
        <v>42798</v>
      </c>
      <c r="AJ104" s="541">
        <v>0</v>
      </c>
      <c r="AK104" s="541">
        <v>0</v>
      </c>
      <c r="AL104" s="541">
        <v>0</v>
      </c>
      <c r="AM104" s="541">
        <v>0</v>
      </c>
      <c r="AN104" s="541">
        <v>0</v>
      </c>
      <c r="AO104" s="541">
        <v>0</v>
      </c>
      <c r="AP104" s="541">
        <v>0</v>
      </c>
      <c r="AQ104" s="541">
        <v>0</v>
      </c>
      <c r="AR104" s="541">
        <v>0</v>
      </c>
      <c r="AS104" s="541">
        <v>0</v>
      </c>
      <c r="AT104" s="541">
        <v>0</v>
      </c>
      <c r="AU104" s="541">
        <v>0</v>
      </c>
      <c r="AV104" s="541">
        <v>0</v>
      </c>
      <c r="AW104" s="541">
        <v>0</v>
      </c>
      <c r="AX104" s="541">
        <v>0</v>
      </c>
    </row>
    <row r="105" spans="1:50" x14ac:dyDescent="0.25">
      <c r="B105" s="1" t="str">
        <f>адреса!$G$103</f>
        <v>кв.48</v>
      </c>
      <c r="C105" s="522">
        <f>адреса!$I$103</f>
        <v>20000048</v>
      </c>
      <c r="D105" s="6" t="str">
        <f>адреса!$K$103</f>
        <v>ФИО-2-48</v>
      </c>
      <c r="E105" s="6">
        <f>SUMIFS(фев17!$X:$X,фев17!$C:$C,мар17!C105)</f>
        <v>0</v>
      </c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>
        <f t="shared" ref="W105" si="113">E105*60%</f>
        <v>0</v>
      </c>
      <c r="X105" s="6">
        <f t="shared" si="82"/>
        <v>0</v>
      </c>
      <c r="Y105" s="513"/>
      <c r="Z105" s="70" t="str">
        <f t="shared" si="86"/>
        <v>ул. Вторая д.2</v>
      </c>
      <c r="AA105" s="504">
        <f>IF($B105&lt;&gt;"",MAX(AA$7:AA104)+1,0)</f>
        <v>97</v>
      </c>
      <c r="AB105" s="502">
        <f t="shared" si="76"/>
        <v>105</v>
      </c>
      <c r="AC105" s="504">
        <f>1</f>
        <v>1</v>
      </c>
      <c r="AD105" s="103">
        <f t="shared" si="87"/>
        <v>0</v>
      </c>
      <c r="AE105" s="103">
        <f t="shared" si="88"/>
        <v>0</v>
      </c>
      <c r="AF105" s="103">
        <f t="shared" si="89"/>
        <v>0</v>
      </c>
      <c r="AH105" s="541">
        <v>0</v>
      </c>
      <c r="AI105" s="541">
        <v>0</v>
      </c>
      <c r="AJ105" s="541">
        <v>0</v>
      </c>
      <c r="AK105" s="541">
        <v>0</v>
      </c>
      <c r="AL105" s="541">
        <v>0</v>
      </c>
      <c r="AM105" s="541">
        <v>0</v>
      </c>
      <c r="AN105" s="541">
        <v>0</v>
      </c>
      <c r="AO105" s="541">
        <v>0</v>
      </c>
      <c r="AP105" s="541">
        <v>0</v>
      </c>
      <c r="AQ105" s="541">
        <v>0</v>
      </c>
      <c r="AR105" s="541">
        <v>0</v>
      </c>
      <c r="AS105" s="541">
        <v>0</v>
      </c>
      <c r="AT105" s="541">
        <v>0</v>
      </c>
      <c r="AU105" s="541">
        <v>0</v>
      </c>
      <c r="AV105" s="541">
        <v>0</v>
      </c>
      <c r="AW105" s="541">
        <v>0</v>
      </c>
      <c r="AX105" s="541">
        <v>0</v>
      </c>
    </row>
    <row r="106" spans="1:50" x14ac:dyDescent="0.25">
      <c r="A106" s="4" t="str">
        <f>адреса!$E$104</f>
        <v>ул. Третья д.3</v>
      </c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513"/>
      <c r="Z106" s="70" t="str">
        <f t="shared" si="86"/>
        <v>ул. Третья д.3</v>
      </c>
      <c r="AA106" s="504">
        <f>IF($B106&lt;&gt;"",MAX(AA$7:AA105)+1,0)</f>
        <v>0</v>
      </c>
      <c r="AB106" s="502">
        <f t="shared" si="76"/>
        <v>106</v>
      </c>
      <c r="AC106" s="504">
        <f>1</f>
        <v>1</v>
      </c>
      <c r="AD106" s="103">
        <f t="shared" si="87"/>
        <v>0</v>
      </c>
      <c r="AE106" s="103">
        <f t="shared" si="88"/>
        <v>0</v>
      </c>
      <c r="AF106" s="103">
        <f t="shared" si="89"/>
        <v>0</v>
      </c>
      <c r="AH106" s="541">
        <v>0</v>
      </c>
      <c r="AI106" s="541">
        <v>0</v>
      </c>
      <c r="AJ106" s="541">
        <v>0</v>
      </c>
      <c r="AK106" s="541">
        <v>0</v>
      </c>
      <c r="AL106" s="541">
        <v>0</v>
      </c>
      <c r="AM106" s="541">
        <v>0</v>
      </c>
      <c r="AN106" s="541">
        <v>0</v>
      </c>
      <c r="AO106" s="541">
        <v>0</v>
      </c>
      <c r="AP106" s="541">
        <v>0</v>
      </c>
      <c r="AQ106" s="541">
        <v>0</v>
      </c>
      <c r="AR106" s="541">
        <v>0</v>
      </c>
      <c r="AS106" s="541">
        <v>0</v>
      </c>
      <c r="AT106" s="541">
        <v>0</v>
      </c>
      <c r="AU106" s="541">
        <v>0</v>
      </c>
      <c r="AV106" s="541">
        <v>0</v>
      </c>
      <c r="AW106" s="541">
        <v>0</v>
      </c>
      <c r="AX106" s="541">
        <v>0</v>
      </c>
    </row>
    <row r="107" spans="1:50" x14ac:dyDescent="0.25">
      <c r="B107" s="1" t="str">
        <f>адреса!$G$104</f>
        <v>кв.1</v>
      </c>
      <c r="C107" s="522">
        <f>адреса!$I$104</f>
        <v>30000001</v>
      </c>
      <c r="D107" s="6" t="str">
        <f>адреса!$K$104</f>
        <v>ФИО-3-1</v>
      </c>
      <c r="E107" s="6">
        <f>SUMIFS(фев17!$X:$X,фев17!$C:$C,мар17!C107)</f>
        <v>14887.74</v>
      </c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>
        <f t="shared" ref="W107" si="114">E107*100%</f>
        <v>14887.74</v>
      </c>
      <c r="X107" s="6">
        <f t="shared" si="82"/>
        <v>0</v>
      </c>
      <c r="Y107" s="513"/>
      <c r="Z107" s="70" t="str">
        <f t="shared" si="86"/>
        <v>ул. Третья д.3</v>
      </c>
      <c r="AA107" s="504">
        <f>IF($B107&lt;&gt;"",MAX(AA$7:AA106)+1,0)</f>
        <v>98</v>
      </c>
      <c r="AB107" s="502">
        <f t="shared" si="76"/>
        <v>107</v>
      </c>
      <c r="AC107" s="504">
        <f>1</f>
        <v>1</v>
      </c>
      <c r="AD107" s="103">
        <f t="shared" si="87"/>
        <v>0</v>
      </c>
      <c r="AE107" s="103">
        <f t="shared" si="88"/>
        <v>0</v>
      </c>
      <c r="AF107" s="103">
        <f t="shared" si="89"/>
        <v>0</v>
      </c>
      <c r="AH107" s="541">
        <v>0</v>
      </c>
      <c r="AI107" s="541">
        <v>0</v>
      </c>
      <c r="AJ107" s="541">
        <v>0</v>
      </c>
      <c r="AK107" s="541">
        <v>0</v>
      </c>
      <c r="AL107" s="541">
        <v>0</v>
      </c>
      <c r="AM107" s="541">
        <v>0</v>
      </c>
      <c r="AN107" s="541">
        <v>0</v>
      </c>
      <c r="AO107" s="541">
        <v>0</v>
      </c>
      <c r="AP107" s="541">
        <v>0</v>
      </c>
      <c r="AQ107" s="541">
        <v>0</v>
      </c>
      <c r="AR107" s="541">
        <v>0</v>
      </c>
      <c r="AS107" s="541">
        <v>0</v>
      </c>
      <c r="AT107" s="541">
        <v>0</v>
      </c>
      <c r="AU107" s="541">
        <v>0</v>
      </c>
      <c r="AV107" s="541">
        <v>0</v>
      </c>
      <c r="AW107" s="541">
        <v>0</v>
      </c>
      <c r="AX107" s="541">
        <v>0</v>
      </c>
    </row>
    <row r="108" spans="1:50" x14ac:dyDescent="0.25">
      <c r="B108" s="1" t="str">
        <f>адреса!$G$105</f>
        <v>кв.2</v>
      </c>
      <c r="C108" s="522">
        <f>адреса!$I$105</f>
        <v>30000002</v>
      </c>
      <c r="D108" s="6" t="str">
        <f>адреса!$K$105</f>
        <v>ФИО-3-2</v>
      </c>
      <c r="E108" s="6">
        <f>SUMIFS(фев17!$X:$X,фев17!$C:$C,мар17!C108)</f>
        <v>28728.61</v>
      </c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>
        <f t="shared" ref="W108" si="115">E108*20%</f>
        <v>5745.7220000000007</v>
      </c>
      <c r="X108" s="6">
        <f t="shared" si="82"/>
        <v>22982.887999999999</v>
      </c>
      <c r="Y108" s="513"/>
      <c r="Z108" s="70" t="str">
        <f t="shared" si="86"/>
        <v>ул. Третья д.3</v>
      </c>
      <c r="AA108" s="504">
        <f>IF($B108&lt;&gt;"",MAX(AA$7:AA107)+1,0)</f>
        <v>99</v>
      </c>
      <c r="AB108" s="502">
        <f t="shared" si="76"/>
        <v>108</v>
      </c>
      <c r="AC108" s="504">
        <f>1</f>
        <v>1</v>
      </c>
      <c r="AD108" s="103">
        <f t="shared" si="87"/>
        <v>0</v>
      </c>
      <c r="AE108" s="103">
        <f t="shared" si="88"/>
        <v>0</v>
      </c>
      <c r="AF108" s="103">
        <f t="shared" si="89"/>
        <v>0</v>
      </c>
      <c r="AH108" s="541">
        <v>0</v>
      </c>
      <c r="AI108" s="541">
        <v>0</v>
      </c>
      <c r="AJ108" s="541">
        <v>0</v>
      </c>
      <c r="AK108" s="541">
        <v>0</v>
      </c>
      <c r="AL108" s="541">
        <v>0</v>
      </c>
      <c r="AM108" s="541">
        <v>0</v>
      </c>
      <c r="AN108" s="541">
        <v>0</v>
      </c>
      <c r="AO108" s="541">
        <v>0</v>
      </c>
      <c r="AP108" s="541">
        <v>0</v>
      </c>
      <c r="AQ108" s="541">
        <v>0</v>
      </c>
      <c r="AR108" s="541">
        <v>0</v>
      </c>
      <c r="AS108" s="541">
        <v>0</v>
      </c>
      <c r="AT108" s="541">
        <v>0</v>
      </c>
      <c r="AU108" s="541">
        <v>0</v>
      </c>
      <c r="AV108" s="541">
        <v>0</v>
      </c>
      <c r="AW108" s="541">
        <v>0</v>
      </c>
      <c r="AX108" s="541">
        <v>0</v>
      </c>
    </row>
    <row r="109" spans="1:50" x14ac:dyDescent="0.25">
      <c r="B109" s="1" t="str">
        <f>адреса!$G$106</f>
        <v>кв.3</v>
      </c>
      <c r="C109" s="522">
        <f>адреса!$I$106</f>
        <v>30000003</v>
      </c>
      <c r="D109" s="6" t="str">
        <f>адреса!$K$106</f>
        <v>ФИО-3-3</v>
      </c>
      <c r="E109" s="6">
        <f>SUMIFS(фев17!$X:$X,фев17!$C:$C,мар17!C109)</f>
        <v>33516.75</v>
      </c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>
        <f t="shared" ref="W109" si="116">E109*40%</f>
        <v>13406.7</v>
      </c>
      <c r="X109" s="6">
        <f t="shared" si="82"/>
        <v>20110.05</v>
      </c>
      <c r="Y109" s="513"/>
      <c r="Z109" s="70" t="str">
        <f t="shared" si="86"/>
        <v>ул. Третья д.3</v>
      </c>
      <c r="AA109" s="504">
        <f>IF($B109&lt;&gt;"",MAX(AA$7:AA108)+1,0)</f>
        <v>100</v>
      </c>
      <c r="AB109" s="502">
        <f t="shared" si="76"/>
        <v>109</v>
      </c>
      <c r="AC109" s="504">
        <f>1</f>
        <v>1</v>
      </c>
      <c r="AD109" s="103">
        <f t="shared" si="87"/>
        <v>0</v>
      </c>
      <c r="AE109" s="103">
        <f t="shared" si="88"/>
        <v>0</v>
      </c>
      <c r="AF109" s="103">
        <f t="shared" si="89"/>
        <v>0</v>
      </c>
      <c r="AH109" s="541">
        <v>0</v>
      </c>
      <c r="AI109" s="541">
        <v>0</v>
      </c>
      <c r="AJ109" s="541">
        <v>0</v>
      </c>
      <c r="AK109" s="541">
        <v>0</v>
      </c>
      <c r="AL109" s="541">
        <v>0</v>
      </c>
      <c r="AM109" s="541">
        <v>0</v>
      </c>
      <c r="AN109" s="541">
        <v>0</v>
      </c>
      <c r="AO109" s="541">
        <v>0</v>
      </c>
      <c r="AP109" s="541">
        <v>0</v>
      </c>
      <c r="AQ109" s="541">
        <v>0</v>
      </c>
      <c r="AR109" s="541">
        <v>0</v>
      </c>
      <c r="AS109" s="541">
        <v>0</v>
      </c>
      <c r="AT109" s="541">
        <v>0</v>
      </c>
      <c r="AU109" s="541">
        <v>0</v>
      </c>
      <c r="AV109" s="541">
        <v>0</v>
      </c>
      <c r="AW109" s="541">
        <v>0</v>
      </c>
      <c r="AX109" s="541">
        <v>0</v>
      </c>
    </row>
    <row r="110" spans="1:50" x14ac:dyDescent="0.25">
      <c r="B110" s="1" t="str">
        <f>адреса!$G$107</f>
        <v>кв.4</v>
      </c>
      <c r="C110" s="522">
        <f>адреса!$I$107</f>
        <v>30000004</v>
      </c>
      <c r="D110" s="6" t="str">
        <f>адреса!$K$107</f>
        <v>ФИО-3-4</v>
      </c>
      <c r="E110" s="6">
        <f>SUMIFS(фев17!$X:$X,фев17!$C:$C,мар17!C110)</f>
        <v>78190.509999999995</v>
      </c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>
        <f t="shared" ref="W110" si="117">E110*60%</f>
        <v>46914.305999999997</v>
      </c>
      <c r="X110" s="6">
        <f t="shared" si="82"/>
        <v>31276.203999999998</v>
      </c>
      <c r="Y110" s="513"/>
      <c r="Z110" s="70" t="str">
        <f t="shared" si="86"/>
        <v>ул. Третья д.3</v>
      </c>
      <c r="AA110" s="504">
        <f>IF($B110&lt;&gt;"",MAX(AA$7:AA109)+1,0)</f>
        <v>101</v>
      </c>
      <c r="AB110" s="502">
        <f t="shared" si="76"/>
        <v>110</v>
      </c>
      <c r="AC110" s="504">
        <f>1</f>
        <v>1</v>
      </c>
      <c r="AD110" s="103">
        <f t="shared" si="87"/>
        <v>0</v>
      </c>
      <c r="AE110" s="103">
        <f t="shared" si="88"/>
        <v>0</v>
      </c>
      <c r="AF110" s="103">
        <f t="shared" si="89"/>
        <v>0</v>
      </c>
      <c r="AH110" s="541">
        <v>0</v>
      </c>
      <c r="AI110" s="541">
        <v>0</v>
      </c>
      <c r="AJ110" s="541">
        <v>0</v>
      </c>
      <c r="AK110" s="541">
        <v>0</v>
      </c>
      <c r="AL110" s="541">
        <v>0</v>
      </c>
      <c r="AM110" s="541">
        <v>0</v>
      </c>
      <c r="AN110" s="541">
        <v>0</v>
      </c>
      <c r="AO110" s="541">
        <v>0</v>
      </c>
      <c r="AP110" s="541">
        <v>0</v>
      </c>
      <c r="AQ110" s="541">
        <v>0</v>
      </c>
      <c r="AR110" s="541">
        <v>0</v>
      </c>
      <c r="AS110" s="541">
        <v>0</v>
      </c>
      <c r="AT110" s="541">
        <v>0</v>
      </c>
      <c r="AU110" s="541">
        <v>42795</v>
      </c>
      <c r="AV110" s="541">
        <v>42796</v>
      </c>
      <c r="AW110" s="541">
        <v>42798</v>
      </c>
      <c r="AX110" s="541">
        <v>42808</v>
      </c>
    </row>
    <row r="111" spans="1:50" x14ac:dyDescent="0.25">
      <c r="B111" s="1" t="str">
        <f>адреса!$G$108</f>
        <v>кв.5</v>
      </c>
      <c r="C111" s="522">
        <f>адреса!$I$108</f>
        <v>30000005</v>
      </c>
      <c r="D111" s="6" t="str">
        <f>адреса!$K$108</f>
        <v>ФИО-3-5</v>
      </c>
      <c r="E111" s="6">
        <f>SUMIFS(фев17!$X:$X,фев17!$C:$C,мар17!C111)</f>
        <v>8062.05</v>
      </c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>
        <f t="shared" ref="W111" si="118">E111*80%</f>
        <v>6449.64</v>
      </c>
      <c r="X111" s="6">
        <f t="shared" si="82"/>
        <v>1612.4099999999999</v>
      </c>
      <c r="Y111" s="513"/>
      <c r="Z111" s="70" t="str">
        <f t="shared" si="86"/>
        <v>ул. Третья д.3</v>
      </c>
      <c r="AA111" s="504">
        <f>IF($B111&lt;&gt;"",MAX(AA$7:AA110)+1,0)</f>
        <v>102</v>
      </c>
      <c r="AB111" s="502">
        <f t="shared" si="76"/>
        <v>111</v>
      </c>
      <c r="AC111" s="504">
        <f>1</f>
        <v>1</v>
      </c>
      <c r="AD111" s="103">
        <f t="shared" si="87"/>
        <v>0</v>
      </c>
      <c r="AE111" s="103">
        <f t="shared" si="88"/>
        <v>0</v>
      </c>
      <c r="AF111" s="103">
        <f t="shared" si="89"/>
        <v>0</v>
      </c>
      <c r="AH111" s="541">
        <v>0</v>
      </c>
      <c r="AI111" s="541">
        <v>0</v>
      </c>
      <c r="AJ111" s="541">
        <v>0</v>
      </c>
      <c r="AK111" s="541">
        <v>0</v>
      </c>
      <c r="AL111" s="541">
        <v>0</v>
      </c>
      <c r="AM111" s="541">
        <v>0</v>
      </c>
      <c r="AN111" s="541">
        <v>0</v>
      </c>
      <c r="AO111" s="541">
        <v>0</v>
      </c>
      <c r="AP111" s="541">
        <v>0</v>
      </c>
      <c r="AQ111" s="541">
        <v>0</v>
      </c>
      <c r="AR111" s="541">
        <v>0</v>
      </c>
      <c r="AS111" s="541">
        <v>0</v>
      </c>
      <c r="AT111" s="541">
        <v>0</v>
      </c>
      <c r="AU111" s="541">
        <v>0</v>
      </c>
      <c r="AV111" s="541">
        <v>0</v>
      </c>
      <c r="AW111" s="541">
        <v>0</v>
      </c>
      <c r="AX111" s="541">
        <v>0</v>
      </c>
    </row>
    <row r="112" spans="1:50" x14ac:dyDescent="0.25">
      <c r="B112" s="1" t="str">
        <f>адреса!$G$109</f>
        <v>кв.6</v>
      </c>
      <c r="C112" s="522">
        <f>адреса!$I$109</f>
        <v>30000006</v>
      </c>
      <c r="D112" s="6" t="str">
        <f>адреса!$K$109</f>
        <v>ФИО-3-6</v>
      </c>
      <c r="E112" s="6">
        <f>SUMIFS(фев17!$X:$X,фев17!$C:$C,мар17!C112)</f>
        <v>25513.33</v>
      </c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>
        <f t="shared" ref="W112" si="119">E112*100%</f>
        <v>25513.33</v>
      </c>
      <c r="X112" s="6">
        <f t="shared" si="82"/>
        <v>0</v>
      </c>
      <c r="Y112" s="513"/>
      <c r="Z112" s="70" t="str">
        <f t="shared" si="86"/>
        <v>ул. Третья д.3</v>
      </c>
      <c r="AA112" s="504">
        <f>IF($B112&lt;&gt;"",MAX(AA$7:AA111)+1,0)</f>
        <v>103</v>
      </c>
      <c r="AB112" s="502">
        <f t="shared" si="76"/>
        <v>112</v>
      </c>
      <c r="AC112" s="504">
        <f>1</f>
        <v>1</v>
      </c>
      <c r="AD112" s="103">
        <f t="shared" si="87"/>
        <v>0</v>
      </c>
      <c r="AE112" s="103">
        <f t="shared" si="88"/>
        <v>0</v>
      </c>
      <c r="AF112" s="103">
        <f t="shared" si="89"/>
        <v>0</v>
      </c>
      <c r="AH112" s="541">
        <v>0</v>
      </c>
      <c r="AI112" s="541">
        <v>0</v>
      </c>
      <c r="AJ112" s="541">
        <v>0</v>
      </c>
      <c r="AK112" s="541">
        <v>0</v>
      </c>
      <c r="AL112" s="541">
        <v>0</v>
      </c>
      <c r="AM112" s="541">
        <v>0</v>
      </c>
      <c r="AN112" s="541">
        <v>0</v>
      </c>
      <c r="AO112" s="541">
        <v>0</v>
      </c>
      <c r="AP112" s="541">
        <v>0</v>
      </c>
      <c r="AQ112" s="541">
        <v>0</v>
      </c>
      <c r="AR112" s="541">
        <v>0</v>
      </c>
      <c r="AS112" s="541">
        <v>0</v>
      </c>
      <c r="AT112" s="541">
        <v>0</v>
      </c>
      <c r="AU112" s="541">
        <v>0</v>
      </c>
      <c r="AV112" s="541">
        <v>0</v>
      </c>
      <c r="AW112" s="541">
        <v>0</v>
      </c>
      <c r="AX112" s="541">
        <v>0</v>
      </c>
    </row>
    <row r="113" spans="2:50" x14ac:dyDescent="0.25">
      <c r="B113" s="1" t="str">
        <f>адреса!$G$110</f>
        <v>кв.7</v>
      </c>
      <c r="C113" s="522">
        <f>адреса!$I$110</f>
        <v>30000007</v>
      </c>
      <c r="D113" s="6" t="str">
        <f>адреса!$K$110</f>
        <v>ФИО-3-7</v>
      </c>
      <c r="E113" s="6">
        <f>SUMIFS(фев17!$X:$X,фев17!$C:$C,мар17!C113)</f>
        <v>31672.78</v>
      </c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>
        <f t="shared" ref="W113" si="120">E113*20%</f>
        <v>6334.5560000000005</v>
      </c>
      <c r="X113" s="6">
        <f t="shared" si="82"/>
        <v>25338.223999999998</v>
      </c>
      <c r="Y113" s="513"/>
      <c r="Z113" s="70" t="str">
        <f t="shared" si="86"/>
        <v>ул. Третья д.3</v>
      </c>
      <c r="AA113" s="504">
        <f>IF($B113&lt;&gt;"",MAX(AA$7:AA112)+1,0)</f>
        <v>104</v>
      </c>
      <c r="AB113" s="502">
        <f t="shared" si="76"/>
        <v>113</v>
      </c>
      <c r="AC113" s="504">
        <f>1</f>
        <v>1</v>
      </c>
      <c r="AD113" s="103">
        <f t="shared" si="87"/>
        <v>0</v>
      </c>
      <c r="AE113" s="103">
        <f t="shared" si="88"/>
        <v>0</v>
      </c>
      <c r="AF113" s="103">
        <f t="shared" si="89"/>
        <v>0</v>
      </c>
      <c r="AH113" s="541">
        <v>0</v>
      </c>
      <c r="AI113" s="541">
        <v>0</v>
      </c>
      <c r="AJ113" s="541">
        <v>0</v>
      </c>
      <c r="AK113" s="541">
        <v>0</v>
      </c>
      <c r="AL113" s="541">
        <v>0</v>
      </c>
      <c r="AM113" s="541">
        <v>0</v>
      </c>
      <c r="AN113" s="541">
        <v>0</v>
      </c>
      <c r="AO113" s="541">
        <v>0</v>
      </c>
      <c r="AP113" s="541">
        <v>0</v>
      </c>
      <c r="AQ113" s="541">
        <v>0</v>
      </c>
      <c r="AR113" s="541">
        <v>0</v>
      </c>
      <c r="AS113" s="541">
        <v>0</v>
      </c>
      <c r="AT113" s="541">
        <v>0</v>
      </c>
      <c r="AU113" s="541">
        <v>0</v>
      </c>
      <c r="AV113" s="541">
        <v>0</v>
      </c>
      <c r="AW113" s="541">
        <v>0</v>
      </c>
      <c r="AX113" s="541">
        <v>0</v>
      </c>
    </row>
    <row r="114" spans="2:50" x14ac:dyDescent="0.25">
      <c r="B114" s="1" t="str">
        <f>адреса!$G$111</f>
        <v>кв.8</v>
      </c>
      <c r="C114" s="522">
        <f>адреса!$I$111</f>
        <v>30000008</v>
      </c>
      <c r="D114" s="6" t="str">
        <f>адреса!$K$111</f>
        <v>ФИО-3-8</v>
      </c>
      <c r="E114" s="6">
        <f>SUMIFS(фев17!$X:$X,фев17!$C:$C,мар17!C114)</f>
        <v>67880.399999999994</v>
      </c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>
        <f t="shared" ref="W114" si="121">E114*40%</f>
        <v>27152.16</v>
      </c>
      <c r="X114" s="6">
        <f t="shared" si="82"/>
        <v>40728.239999999991</v>
      </c>
      <c r="Y114" s="513"/>
      <c r="Z114" s="70" t="str">
        <f t="shared" si="86"/>
        <v>ул. Третья д.3</v>
      </c>
      <c r="AA114" s="504">
        <f>IF($B114&lt;&gt;"",MAX(AA$7:AA113)+1,0)</f>
        <v>105</v>
      </c>
      <c r="AB114" s="502">
        <f t="shared" si="76"/>
        <v>114</v>
      </c>
      <c r="AC114" s="504">
        <f>1</f>
        <v>1</v>
      </c>
      <c r="AD114" s="103">
        <f t="shared" si="87"/>
        <v>0</v>
      </c>
      <c r="AE114" s="103">
        <f t="shared" si="88"/>
        <v>0</v>
      </c>
      <c r="AF114" s="103">
        <f t="shared" si="89"/>
        <v>0</v>
      </c>
      <c r="AH114" s="541">
        <v>0</v>
      </c>
      <c r="AI114" s="541">
        <v>0</v>
      </c>
      <c r="AJ114" s="541">
        <v>0</v>
      </c>
      <c r="AK114" s="541">
        <v>0</v>
      </c>
      <c r="AL114" s="541">
        <v>0</v>
      </c>
      <c r="AM114" s="541">
        <v>0</v>
      </c>
      <c r="AN114" s="541">
        <v>0</v>
      </c>
      <c r="AO114" s="541">
        <v>0</v>
      </c>
      <c r="AP114" s="541">
        <v>0</v>
      </c>
      <c r="AQ114" s="541">
        <v>0</v>
      </c>
      <c r="AR114" s="541">
        <v>0</v>
      </c>
      <c r="AS114" s="541">
        <v>0</v>
      </c>
      <c r="AT114" s="541">
        <v>0</v>
      </c>
      <c r="AU114" s="541">
        <v>0</v>
      </c>
      <c r="AV114" s="541">
        <v>0</v>
      </c>
      <c r="AW114" s="541">
        <v>0</v>
      </c>
      <c r="AX114" s="541">
        <v>0</v>
      </c>
    </row>
    <row r="115" spans="2:50" x14ac:dyDescent="0.25">
      <c r="B115" s="1" t="str">
        <f>адреса!$G$112</f>
        <v>кв.9</v>
      </c>
      <c r="C115" s="522">
        <f>адреса!$I$112</f>
        <v>30000009</v>
      </c>
      <c r="D115" s="6" t="str">
        <f>адреса!$K$112</f>
        <v>ФИО-3-9</v>
      </c>
      <c r="E115" s="6">
        <f>SUMIFS(фев17!$X:$X,фев17!$C:$C,мар17!C115)</f>
        <v>44149.98</v>
      </c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>
        <f t="shared" ref="W115" si="122">E115*60%</f>
        <v>26489.988000000001</v>
      </c>
      <c r="X115" s="6">
        <f t="shared" si="82"/>
        <v>17659.992000000002</v>
      </c>
      <c r="Y115" s="513"/>
      <c r="Z115" s="70" t="str">
        <f t="shared" si="86"/>
        <v>ул. Третья д.3</v>
      </c>
      <c r="AA115" s="504">
        <f>IF($B115&lt;&gt;"",MAX(AA$7:AA114)+1,0)</f>
        <v>106</v>
      </c>
      <c r="AB115" s="502">
        <f t="shared" si="76"/>
        <v>115</v>
      </c>
      <c r="AC115" s="504">
        <f>1</f>
        <v>1</v>
      </c>
      <c r="AD115" s="103">
        <f t="shared" si="87"/>
        <v>0</v>
      </c>
      <c r="AE115" s="103">
        <f t="shared" si="88"/>
        <v>0</v>
      </c>
      <c r="AF115" s="103">
        <f t="shared" si="89"/>
        <v>0</v>
      </c>
      <c r="AH115" s="541">
        <v>0</v>
      </c>
      <c r="AI115" s="541">
        <v>0</v>
      </c>
      <c r="AJ115" s="541">
        <v>0</v>
      </c>
      <c r="AK115" s="541">
        <v>0</v>
      </c>
      <c r="AL115" s="541">
        <v>0</v>
      </c>
      <c r="AM115" s="541">
        <v>0</v>
      </c>
      <c r="AN115" s="541">
        <v>0</v>
      </c>
      <c r="AO115" s="541">
        <v>0</v>
      </c>
      <c r="AP115" s="541">
        <v>0</v>
      </c>
      <c r="AQ115" s="541">
        <v>0</v>
      </c>
      <c r="AR115" s="541">
        <v>0</v>
      </c>
      <c r="AS115" s="541">
        <v>0</v>
      </c>
      <c r="AT115" s="541">
        <v>0</v>
      </c>
      <c r="AU115" s="541">
        <v>0</v>
      </c>
      <c r="AV115" s="541">
        <v>0</v>
      </c>
      <c r="AW115" s="541">
        <v>0</v>
      </c>
      <c r="AX115" s="541">
        <v>0</v>
      </c>
    </row>
    <row r="116" spans="2:50" x14ac:dyDescent="0.25">
      <c r="B116" s="1" t="str">
        <f>адреса!$G$113</f>
        <v>кв.10</v>
      </c>
      <c r="C116" s="522">
        <f>адреса!$I$113</f>
        <v>30000010</v>
      </c>
      <c r="D116" s="6" t="str">
        <f>адреса!$K$113</f>
        <v>ФИО-3-10</v>
      </c>
      <c r="E116" s="6">
        <f>SUMIFS(фев17!$X:$X,фев17!$C:$C,мар17!C116)</f>
        <v>66080.34</v>
      </c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>
        <f t="shared" ref="W116" si="123">E116*80%</f>
        <v>52864.271999999997</v>
      </c>
      <c r="X116" s="6">
        <f t="shared" si="82"/>
        <v>13216.067999999999</v>
      </c>
      <c r="Y116" s="513"/>
      <c r="Z116" s="70" t="str">
        <f t="shared" si="86"/>
        <v>ул. Третья д.3</v>
      </c>
      <c r="AA116" s="504">
        <f>IF($B116&lt;&gt;"",MAX(AA$7:AA115)+1,0)</f>
        <v>107</v>
      </c>
      <c r="AB116" s="502">
        <f t="shared" si="76"/>
        <v>116</v>
      </c>
      <c r="AC116" s="504">
        <f>1</f>
        <v>1</v>
      </c>
      <c r="AD116" s="103">
        <f t="shared" si="87"/>
        <v>0</v>
      </c>
      <c r="AE116" s="103">
        <f t="shared" si="88"/>
        <v>0</v>
      </c>
      <c r="AF116" s="103">
        <f t="shared" si="89"/>
        <v>0</v>
      </c>
      <c r="AH116" s="541">
        <v>0</v>
      </c>
      <c r="AI116" s="541">
        <v>0</v>
      </c>
      <c r="AJ116" s="541">
        <v>0</v>
      </c>
      <c r="AK116" s="541">
        <v>0</v>
      </c>
      <c r="AL116" s="541">
        <v>0</v>
      </c>
      <c r="AM116" s="541">
        <v>0</v>
      </c>
      <c r="AN116" s="541">
        <v>0</v>
      </c>
      <c r="AO116" s="541">
        <v>0</v>
      </c>
      <c r="AP116" s="541">
        <v>0</v>
      </c>
      <c r="AQ116" s="541">
        <v>0</v>
      </c>
      <c r="AR116" s="541">
        <v>0</v>
      </c>
      <c r="AS116" s="541">
        <v>0</v>
      </c>
      <c r="AT116" s="541">
        <v>0</v>
      </c>
      <c r="AU116" s="541">
        <v>42795</v>
      </c>
      <c r="AV116" s="541">
        <v>42796</v>
      </c>
      <c r="AW116" s="541">
        <v>42798</v>
      </c>
      <c r="AX116" s="541">
        <v>42808</v>
      </c>
    </row>
    <row r="117" spans="2:50" x14ac:dyDescent="0.25">
      <c r="B117" s="1" t="str">
        <f>адреса!$G$114</f>
        <v>кв.11</v>
      </c>
      <c r="C117" s="522">
        <f>адреса!$I$114</f>
        <v>30000011</v>
      </c>
      <c r="D117" s="6" t="str">
        <f>адреса!$K$114</f>
        <v>ФИО-3-11</v>
      </c>
      <c r="E117" s="6">
        <f>SUMIFS(фев17!$X:$X,фев17!$C:$C,мар17!C117)</f>
        <v>50705.78</v>
      </c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>
        <f t="shared" ref="W117" si="124">E117*100%</f>
        <v>50705.78</v>
      </c>
      <c r="X117" s="6">
        <f t="shared" si="82"/>
        <v>0</v>
      </c>
      <c r="Y117" s="513"/>
      <c r="Z117" s="70" t="str">
        <f t="shared" si="86"/>
        <v>ул. Третья д.3</v>
      </c>
      <c r="AA117" s="504">
        <f>IF($B117&lt;&gt;"",MAX(AA$7:AA116)+1,0)</f>
        <v>108</v>
      </c>
      <c r="AB117" s="502">
        <f t="shared" si="76"/>
        <v>117</v>
      </c>
      <c r="AC117" s="504">
        <f>1</f>
        <v>1</v>
      </c>
      <c r="AD117" s="103">
        <f t="shared" si="87"/>
        <v>0</v>
      </c>
      <c r="AE117" s="103">
        <f t="shared" si="88"/>
        <v>0</v>
      </c>
      <c r="AF117" s="103">
        <f t="shared" si="89"/>
        <v>0</v>
      </c>
      <c r="AH117" s="541">
        <v>42796</v>
      </c>
      <c r="AI117" s="541">
        <v>42798</v>
      </c>
      <c r="AJ117" s="541">
        <v>0</v>
      </c>
      <c r="AK117" s="541">
        <v>0</v>
      </c>
      <c r="AL117" s="541">
        <v>0</v>
      </c>
      <c r="AM117" s="541">
        <v>0</v>
      </c>
      <c r="AN117" s="541">
        <v>0</v>
      </c>
      <c r="AO117" s="541">
        <v>0</v>
      </c>
      <c r="AP117" s="541">
        <v>0</v>
      </c>
      <c r="AQ117" s="541">
        <v>0</v>
      </c>
      <c r="AR117" s="541">
        <v>0</v>
      </c>
      <c r="AS117" s="541">
        <v>0</v>
      </c>
      <c r="AT117" s="541">
        <v>0</v>
      </c>
      <c r="AU117" s="541">
        <v>0</v>
      </c>
      <c r="AV117" s="541">
        <v>0</v>
      </c>
      <c r="AW117" s="541">
        <v>0</v>
      </c>
      <c r="AX117" s="541">
        <v>0</v>
      </c>
    </row>
    <row r="118" spans="2:50" x14ac:dyDescent="0.25">
      <c r="B118" s="1" t="str">
        <f>адреса!$G$115</f>
        <v>кв.12</v>
      </c>
      <c r="C118" s="522">
        <f>адреса!$I$115</f>
        <v>30000012</v>
      </c>
      <c r="D118" s="6" t="str">
        <f>адреса!$K$115</f>
        <v>ФИО-3-12</v>
      </c>
      <c r="E118" s="6">
        <f>SUMIFS(фев17!$X:$X,фев17!$C:$C,мар17!C118)</f>
        <v>111839.95</v>
      </c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>
        <f t="shared" ref="W118" si="125">E118*20%</f>
        <v>22367.99</v>
      </c>
      <c r="X118" s="6">
        <f t="shared" si="82"/>
        <v>89471.959999999992</v>
      </c>
      <c r="Y118" s="513"/>
      <c r="Z118" s="70" t="str">
        <f t="shared" si="86"/>
        <v>ул. Третья д.3</v>
      </c>
      <c r="AA118" s="504">
        <f>IF($B118&lt;&gt;"",MAX(AA$7:AA117)+1,0)</f>
        <v>109</v>
      </c>
      <c r="AB118" s="502">
        <f t="shared" si="76"/>
        <v>118</v>
      </c>
      <c r="AC118" s="504">
        <f>1</f>
        <v>1</v>
      </c>
      <c r="AD118" s="103">
        <f t="shared" si="87"/>
        <v>0</v>
      </c>
      <c r="AE118" s="103">
        <f t="shared" si="88"/>
        <v>0</v>
      </c>
      <c r="AF118" s="103">
        <f t="shared" si="89"/>
        <v>0</v>
      </c>
      <c r="AH118" s="541">
        <v>0</v>
      </c>
      <c r="AI118" s="541">
        <v>0</v>
      </c>
      <c r="AJ118" s="541">
        <v>0</v>
      </c>
      <c r="AK118" s="541">
        <v>0</v>
      </c>
      <c r="AL118" s="541">
        <v>0</v>
      </c>
      <c r="AM118" s="541">
        <v>0</v>
      </c>
      <c r="AN118" s="541">
        <v>0</v>
      </c>
      <c r="AO118" s="541">
        <v>0</v>
      </c>
      <c r="AP118" s="541">
        <v>0</v>
      </c>
      <c r="AQ118" s="541">
        <v>0</v>
      </c>
      <c r="AR118" s="541">
        <v>0</v>
      </c>
      <c r="AS118" s="541">
        <v>0</v>
      </c>
      <c r="AT118" s="541">
        <v>0</v>
      </c>
      <c r="AU118" s="541">
        <v>42795</v>
      </c>
      <c r="AV118" s="541">
        <v>42796</v>
      </c>
      <c r="AW118" s="541">
        <v>42798</v>
      </c>
      <c r="AX118" s="541">
        <v>42808</v>
      </c>
    </row>
    <row r="119" spans="2:50" x14ac:dyDescent="0.25">
      <c r="B119" s="1" t="str">
        <f>адреса!$G$116</f>
        <v>кв.13</v>
      </c>
      <c r="C119" s="522">
        <f>адреса!$I$116</f>
        <v>30000013</v>
      </c>
      <c r="D119" s="6" t="str">
        <f>адреса!$K$116</f>
        <v>ФИО-3-13</v>
      </c>
      <c r="E119" s="6">
        <f>SUMIFS(фев17!$X:$X,фев17!$C:$C,мар17!C119)</f>
        <v>7604.69</v>
      </c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>
        <f t="shared" ref="W119" si="126">E119*40%</f>
        <v>3041.8760000000002</v>
      </c>
      <c r="X119" s="6">
        <f t="shared" si="82"/>
        <v>4562.8139999999994</v>
      </c>
      <c r="Y119" s="513"/>
      <c r="Z119" s="70" t="str">
        <f t="shared" si="86"/>
        <v>ул. Третья д.3</v>
      </c>
      <c r="AA119" s="504">
        <f>IF($B119&lt;&gt;"",MAX(AA$7:AA118)+1,0)</f>
        <v>110</v>
      </c>
      <c r="AB119" s="502">
        <f t="shared" si="76"/>
        <v>119</v>
      </c>
      <c r="AC119" s="504">
        <f>1</f>
        <v>1</v>
      </c>
      <c r="AD119" s="103">
        <f t="shared" si="87"/>
        <v>0</v>
      </c>
      <c r="AE119" s="103">
        <f t="shared" si="88"/>
        <v>0</v>
      </c>
      <c r="AF119" s="103">
        <f t="shared" si="89"/>
        <v>0</v>
      </c>
      <c r="AH119" s="541">
        <v>0</v>
      </c>
      <c r="AI119" s="541">
        <v>0</v>
      </c>
      <c r="AJ119" s="541">
        <v>0</v>
      </c>
      <c r="AK119" s="541">
        <v>0</v>
      </c>
      <c r="AL119" s="541">
        <v>0</v>
      </c>
      <c r="AM119" s="541">
        <v>0</v>
      </c>
      <c r="AN119" s="541">
        <v>0</v>
      </c>
      <c r="AO119" s="541">
        <v>0</v>
      </c>
      <c r="AP119" s="541">
        <v>0</v>
      </c>
      <c r="AQ119" s="541">
        <v>0</v>
      </c>
      <c r="AR119" s="541">
        <v>0</v>
      </c>
      <c r="AS119" s="541">
        <v>0</v>
      </c>
      <c r="AT119" s="541">
        <v>0</v>
      </c>
      <c r="AU119" s="541">
        <v>0</v>
      </c>
      <c r="AV119" s="541">
        <v>0</v>
      </c>
      <c r="AW119" s="541">
        <v>0</v>
      </c>
      <c r="AX119" s="541">
        <v>0</v>
      </c>
    </row>
    <row r="120" spans="2:50" x14ac:dyDescent="0.25">
      <c r="B120" s="1" t="str">
        <f>адреса!$G$117</f>
        <v>кв.14</v>
      </c>
      <c r="C120" s="522">
        <f>адреса!$I$117</f>
        <v>30000014</v>
      </c>
      <c r="D120" s="6" t="str">
        <f>адреса!$K$117</f>
        <v>ФИО-3-14</v>
      </c>
      <c r="E120" s="6">
        <f>SUMIFS(фев17!$X:$X,фев17!$C:$C,мар17!C120)</f>
        <v>44581.22</v>
      </c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>
        <f t="shared" ref="W120" si="127">E120*60%</f>
        <v>26748.732</v>
      </c>
      <c r="X120" s="6">
        <f t="shared" si="82"/>
        <v>17832.488000000001</v>
      </c>
      <c r="Y120" s="513"/>
      <c r="Z120" s="70" t="str">
        <f t="shared" si="86"/>
        <v>ул. Третья д.3</v>
      </c>
      <c r="AA120" s="504">
        <f>IF($B120&lt;&gt;"",MAX(AA$7:AA119)+1,0)</f>
        <v>111</v>
      </c>
      <c r="AB120" s="502">
        <f t="shared" si="76"/>
        <v>120</v>
      </c>
      <c r="AC120" s="504">
        <f>1</f>
        <v>1</v>
      </c>
      <c r="AD120" s="103">
        <f t="shared" si="87"/>
        <v>0</v>
      </c>
      <c r="AE120" s="103">
        <f t="shared" si="88"/>
        <v>0</v>
      </c>
      <c r="AF120" s="103">
        <f t="shared" si="89"/>
        <v>0</v>
      </c>
      <c r="AH120" s="541">
        <v>0</v>
      </c>
      <c r="AI120" s="541">
        <v>0</v>
      </c>
      <c r="AJ120" s="541">
        <v>0</v>
      </c>
      <c r="AK120" s="541">
        <v>0</v>
      </c>
      <c r="AL120" s="541">
        <v>0</v>
      </c>
      <c r="AM120" s="541">
        <v>0</v>
      </c>
      <c r="AN120" s="541">
        <v>42795</v>
      </c>
      <c r="AO120" s="541">
        <v>42796</v>
      </c>
      <c r="AP120" s="541">
        <v>0</v>
      </c>
      <c r="AQ120" s="541">
        <v>0</v>
      </c>
      <c r="AR120" s="541">
        <v>0</v>
      </c>
      <c r="AS120" s="541">
        <v>0</v>
      </c>
      <c r="AT120" s="541">
        <v>0</v>
      </c>
      <c r="AU120" s="541">
        <v>0</v>
      </c>
      <c r="AV120" s="541">
        <v>0</v>
      </c>
      <c r="AW120" s="541">
        <v>0</v>
      </c>
      <c r="AX120" s="541">
        <v>0</v>
      </c>
    </row>
    <row r="121" spans="2:50" x14ac:dyDescent="0.25">
      <c r="B121" s="1" t="str">
        <f>адреса!$G$118</f>
        <v>кв.15</v>
      </c>
      <c r="C121" s="522">
        <f>адреса!$I$118</f>
        <v>30000015</v>
      </c>
      <c r="D121" s="6" t="str">
        <f>адреса!$K$118</f>
        <v>ФИО-3-15</v>
      </c>
      <c r="E121" s="6">
        <f>SUMIFS(фев17!$X:$X,фев17!$C:$C,мар17!C121)</f>
        <v>24700.87</v>
      </c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>
        <f t="shared" ref="W121" si="128">E121*80%</f>
        <v>19760.696</v>
      </c>
      <c r="X121" s="6">
        <f t="shared" si="82"/>
        <v>4940.1739999999991</v>
      </c>
      <c r="Y121" s="513"/>
      <c r="Z121" s="70" t="str">
        <f t="shared" si="86"/>
        <v>ул. Третья д.3</v>
      </c>
      <c r="AA121" s="504">
        <f>IF($B121&lt;&gt;"",MAX(AA$7:AA120)+1,0)</f>
        <v>112</v>
      </c>
      <c r="AB121" s="502">
        <f t="shared" si="76"/>
        <v>121</v>
      </c>
      <c r="AC121" s="504">
        <f>1</f>
        <v>1</v>
      </c>
      <c r="AD121" s="103">
        <f t="shared" si="87"/>
        <v>0</v>
      </c>
      <c r="AE121" s="103">
        <f t="shared" si="88"/>
        <v>0</v>
      </c>
      <c r="AF121" s="103">
        <f t="shared" si="89"/>
        <v>0</v>
      </c>
      <c r="AH121" s="541">
        <v>0</v>
      </c>
      <c r="AI121" s="541">
        <v>0</v>
      </c>
      <c r="AJ121" s="541">
        <v>0</v>
      </c>
      <c r="AK121" s="541">
        <v>0</v>
      </c>
      <c r="AL121" s="541">
        <v>0</v>
      </c>
      <c r="AM121" s="541">
        <v>0</v>
      </c>
      <c r="AN121" s="541">
        <v>0</v>
      </c>
      <c r="AO121" s="541">
        <v>0</v>
      </c>
      <c r="AP121" s="541">
        <v>0</v>
      </c>
      <c r="AQ121" s="541">
        <v>0</v>
      </c>
      <c r="AR121" s="541">
        <v>0</v>
      </c>
      <c r="AS121" s="541">
        <v>0</v>
      </c>
      <c r="AT121" s="541">
        <v>0</v>
      </c>
      <c r="AU121" s="541">
        <v>0</v>
      </c>
      <c r="AV121" s="541">
        <v>0</v>
      </c>
      <c r="AW121" s="541">
        <v>0</v>
      </c>
      <c r="AX121" s="541">
        <v>0</v>
      </c>
    </row>
    <row r="122" spans="2:50" x14ac:dyDescent="0.25">
      <c r="B122" s="1" t="str">
        <f>адреса!$G$119</f>
        <v>кв.16</v>
      </c>
      <c r="C122" s="522">
        <f>адреса!$I$119</f>
        <v>30000016</v>
      </c>
      <c r="D122" s="6" t="str">
        <f>адреса!$K$119</f>
        <v>ФИО-3-16</v>
      </c>
      <c r="E122" s="6">
        <f>SUMIFS(фев17!$X:$X,фев17!$C:$C,мар17!C122)</f>
        <v>66277.259999999995</v>
      </c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>
        <f t="shared" ref="W122" si="129">E122*100%</f>
        <v>66277.259999999995</v>
      </c>
      <c r="X122" s="6">
        <f t="shared" si="82"/>
        <v>0</v>
      </c>
      <c r="Y122" s="513"/>
      <c r="Z122" s="70" t="str">
        <f t="shared" si="86"/>
        <v>ул. Третья д.3</v>
      </c>
      <c r="AA122" s="504">
        <f>IF($B122&lt;&gt;"",MAX(AA$7:AA121)+1,0)</f>
        <v>113</v>
      </c>
      <c r="AB122" s="502">
        <f t="shared" si="76"/>
        <v>122</v>
      </c>
      <c r="AC122" s="504">
        <f>1</f>
        <v>1</v>
      </c>
      <c r="AD122" s="103">
        <f t="shared" si="87"/>
        <v>0</v>
      </c>
      <c r="AE122" s="103">
        <f t="shared" si="88"/>
        <v>0</v>
      </c>
      <c r="AF122" s="103">
        <f t="shared" si="89"/>
        <v>0</v>
      </c>
      <c r="AH122" s="541">
        <v>0</v>
      </c>
      <c r="AI122" s="541">
        <v>0</v>
      </c>
      <c r="AJ122" s="541">
        <v>42796</v>
      </c>
      <c r="AK122" s="541">
        <v>42799</v>
      </c>
      <c r="AL122" s="541">
        <v>0</v>
      </c>
      <c r="AM122" s="541">
        <v>0</v>
      </c>
      <c r="AN122" s="541">
        <v>0</v>
      </c>
      <c r="AO122" s="541">
        <v>0</v>
      </c>
      <c r="AP122" s="541">
        <v>0</v>
      </c>
      <c r="AQ122" s="541">
        <v>0</v>
      </c>
      <c r="AR122" s="541">
        <v>0</v>
      </c>
      <c r="AS122" s="541">
        <v>0</v>
      </c>
      <c r="AT122" s="541">
        <v>0</v>
      </c>
      <c r="AU122" s="541">
        <v>0</v>
      </c>
      <c r="AV122" s="541">
        <v>0</v>
      </c>
      <c r="AW122" s="541">
        <v>0</v>
      </c>
      <c r="AX122" s="541">
        <v>0</v>
      </c>
    </row>
    <row r="123" spans="2:50" x14ac:dyDescent="0.25">
      <c r="B123" s="1" t="str">
        <f>адреса!$G$120</f>
        <v>кв.17</v>
      </c>
      <c r="C123" s="522">
        <f>адреса!$I$120</f>
        <v>30000017</v>
      </c>
      <c r="D123" s="6" t="str">
        <f>адреса!$K$120</f>
        <v>ФИО-3-17</v>
      </c>
      <c r="E123" s="6">
        <f>SUMIFS(фев17!$X:$X,фев17!$C:$C,мар17!C123)</f>
        <v>28678.48</v>
      </c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>
        <f t="shared" ref="W123" si="130">E123*20%</f>
        <v>5735.6959999999999</v>
      </c>
      <c r="X123" s="6">
        <f t="shared" si="82"/>
        <v>22942.784</v>
      </c>
      <c r="Y123" s="513"/>
      <c r="Z123" s="70" t="str">
        <f t="shared" si="86"/>
        <v>ул. Третья д.3</v>
      </c>
      <c r="AA123" s="504">
        <f>IF($B123&lt;&gt;"",MAX(AA$7:AA122)+1,0)</f>
        <v>114</v>
      </c>
      <c r="AB123" s="502">
        <f t="shared" si="76"/>
        <v>123</v>
      </c>
      <c r="AC123" s="504">
        <f>1</f>
        <v>1</v>
      </c>
      <c r="AD123" s="103">
        <f t="shared" si="87"/>
        <v>0</v>
      </c>
      <c r="AE123" s="103">
        <f t="shared" si="88"/>
        <v>0</v>
      </c>
      <c r="AF123" s="103">
        <f t="shared" si="89"/>
        <v>0</v>
      </c>
      <c r="AH123" s="541">
        <v>0</v>
      </c>
      <c r="AI123" s="541">
        <v>0</v>
      </c>
      <c r="AJ123" s="541">
        <v>0</v>
      </c>
      <c r="AK123" s="541">
        <v>0</v>
      </c>
      <c r="AL123" s="541">
        <v>0</v>
      </c>
      <c r="AM123" s="541">
        <v>0</v>
      </c>
      <c r="AN123" s="541">
        <v>0</v>
      </c>
      <c r="AO123" s="541">
        <v>0</v>
      </c>
      <c r="AP123" s="541">
        <v>0</v>
      </c>
      <c r="AQ123" s="541">
        <v>0</v>
      </c>
      <c r="AR123" s="541">
        <v>0</v>
      </c>
      <c r="AS123" s="541">
        <v>0</v>
      </c>
      <c r="AT123" s="541">
        <v>0</v>
      </c>
      <c r="AU123" s="541">
        <v>0</v>
      </c>
      <c r="AV123" s="541">
        <v>0</v>
      </c>
      <c r="AW123" s="541">
        <v>0</v>
      </c>
      <c r="AX123" s="541">
        <v>0</v>
      </c>
    </row>
    <row r="124" spans="2:50" x14ac:dyDescent="0.25">
      <c r="B124" s="1" t="str">
        <f>адреса!$G$121</f>
        <v>кв.18</v>
      </c>
      <c r="C124" s="522">
        <f>адреса!$I$121</f>
        <v>30000018</v>
      </c>
      <c r="D124" s="6" t="str">
        <f>адреса!$K$121</f>
        <v>ФИО-3-18</v>
      </c>
      <c r="E124" s="6">
        <f>SUMIFS(фев17!$X:$X,фев17!$C:$C,мар17!C124)</f>
        <v>69436.639999999999</v>
      </c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>
        <f t="shared" ref="W124" si="131">E124*40%</f>
        <v>27774.656000000003</v>
      </c>
      <c r="X124" s="6">
        <f t="shared" si="82"/>
        <v>41661.983999999997</v>
      </c>
      <c r="Y124" s="513"/>
      <c r="Z124" s="70" t="str">
        <f t="shared" si="86"/>
        <v>ул. Третья д.3</v>
      </c>
      <c r="AA124" s="504">
        <f>IF($B124&lt;&gt;"",MAX(AA$7:AA123)+1,0)</f>
        <v>115</v>
      </c>
      <c r="AB124" s="502">
        <f t="shared" si="76"/>
        <v>124</v>
      </c>
      <c r="AC124" s="504">
        <f>1</f>
        <v>1</v>
      </c>
      <c r="AD124" s="103">
        <f t="shared" si="87"/>
        <v>0</v>
      </c>
      <c r="AE124" s="103">
        <f t="shared" si="88"/>
        <v>0</v>
      </c>
      <c r="AF124" s="103">
        <f t="shared" si="89"/>
        <v>0</v>
      </c>
      <c r="AH124" s="541">
        <v>0</v>
      </c>
      <c r="AI124" s="541">
        <v>0</v>
      </c>
      <c r="AJ124" s="541">
        <v>0</v>
      </c>
      <c r="AK124" s="541">
        <v>0</v>
      </c>
      <c r="AL124" s="541">
        <v>0</v>
      </c>
      <c r="AM124" s="541">
        <v>0</v>
      </c>
      <c r="AN124" s="541">
        <v>0</v>
      </c>
      <c r="AO124" s="541">
        <v>0</v>
      </c>
      <c r="AP124" s="541">
        <v>0</v>
      </c>
      <c r="AQ124" s="541">
        <v>0</v>
      </c>
      <c r="AR124" s="541">
        <v>0</v>
      </c>
      <c r="AS124" s="541">
        <v>0</v>
      </c>
      <c r="AT124" s="541">
        <v>0</v>
      </c>
      <c r="AU124" s="541">
        <v>42795</v>
      </c>
      <c r="AV124" s="541">
        <v>42796</v>
      </c>
      <c r="AW124" s="541">
        <v>42798</v>
      </c>
      <c r="AX124" s="541">
        <v>42808</v>
      </c>
    </row>
    <row r="125" spans="2:50" x14ac:dyDescent="0.25">
      <c r="B125" s="1" t="str">
        <f>адреса!$G$122</f>
        <v>кв.19</v>
      </c>
      <c r="C125" s="522">
        <f>адреса!$I$122</f>
        <v>30000019</v>
      </c>
      <c r="D125" s="6" t="str">
        <f>адреса!$K$122</f>
        <v>ФИО-3-19</v>
      </c>
      <c r="E125" s="6">
        <f>SUMIFS(фев17!$X:$X,фев17!$C:$C,мар17!C125)</f>
        <v>12312.25</v>
      </c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>
        <f t="shared" ref="W125" si="132">E125*60%</f>
        <v>7387.3499999999995</v>
      </c>
      <c r="X125" s="6">
        <f t="shared" si="82"/>
        <v>4924.9000000000005</v>
      </c>
      <c r="Y125" s="513"/>
      <c r="Z125" s="70" t="str">
        <f t="shared" si="86"/>
        <v>ул. Третья д.3</v>
      </c>
      <c r="AA125" s="504">
        <f>IF($B125&lt;&gt;"",MAX(AA$7:AA124)+1,0)</f>
        <v>116</v>
      </c>
      <c r="AB125" s="502">
        <f t="shared" si="76"/>
        <v>125</v>
      </c>
      <c r="AC125" s="504">
        <f>1</f>
        <v>1</v>
      </c>
      <c r="AD125" s="103">
        <f t="shared" si="87"/>
        <v>0</v>
      </c>
      <c r="AE125" s="103">
        <f t="shared" si="88"/>
        <v>0</v>
      </c>
      <c r="AF125" s="103">
        <f t="shared" si="89"/>
        <v>0</v>
      </c>
      <c r="AH125" s="541">
        <v>0</v>
      </c>
      <c r="AI125" s="541">
        <v>0</v>
      </c>
      <c r="AJ125" s="541">
        <v>0</v>
      </c>
      <c r="AK125" s="541">
        <v>0</v>
      </c>
      <c r="AL125" s="541">
        <v>0</v>
      </c>
      <c r="AM125" s="541">
        <v>0</v>
      </c>
      <c r="AN125" s="541">
        <v>0</v>
      </c>
      <c r="AO125" s="541">
        <v>0</v>
      </c>
      <c r="AP125" s="541">
        <v>0</v>
      </c>
      <c r="AQ125" s="541">
        <v>0</v>
      </c>
      <c r="AR125" s="541">
        <v>0</v>
      </c>
      <c r="AS125" s="541">
        <v>0</v>
      </c>
      <c r="AT125" s="541">
        <v>0</v>
      </c>
      <c r="AU125" s="541">
        <v>0</v>
      </c>
      <c r="AV125" s="541">
        <v>0</v>
      </c>
      <c r="AW125" s="541">
        <v>0</v>
      </c>
      <c r="AX125" s="541">
        <v>0</v>
      </c>
    </row>
    <row r="126" spans="2:50" x14ac:dyDescent="0.25">
      <c r="B126" s="1" t="str">
        <f>адреса!$G$123</f>
        <v>кв.20</v>
      </c>
      <c r="C126" s="522">
        <f>адреса!$I$123</f>
        <v>30000020</v>
      </c>
      <c r="D126" s="6" t="str">
        <f>адреса!$K$123</f>
        <v>ФИО-3-20</v>
      </c>
      <c r="E126" s="6">
        <f>SUMIFS(фев17!$X:$X,фев17!$C:$C,мар17!C126)</f>
        <v>95355.77</v>
      </c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>
        <f t="shared" ref="W126" si="133">E126*80%</f>
        <v>76284.616000000009</v>
      </c>
      <c r="X126" s="6">
        <f t="shared" si="82"/>
        <v>19071.153999999995</v>
      </c>
      <c r="Y126" s="513"/>
      <c r="Z126" s="70" t="str">
        <f t="shared" si="86"/>
        <v>ул. Третья д.3</v>
      </c>
      <c r="AA126" s="504">
        <f>IF($B126&lt;&gt;"",MAX(AA$7:AA125)+1,0)</f>
        <v>117</v>
      </c>
      <c r="AB126" s="502">
        <f t="shared" si="76"/>
        <v>126</v>
      </c>
      <c r="AC126" s="504">
        <f>1</f>
        <v>1</v>
      </c>
      <c r="AD126" s="103">
        <f t="shared" si="87"/>
        <v>0</v>
      </c>
      <c r="AE126" s="103">
        <f t="shared" si="88"/>
        <v>0</v>
      </c>
      <c r="AF126" s="103">
        <f t="shared" si="89"/>
        <v>0</v>
      </c>
      <c r="AH126" s="541">
        <v>0</v>
      </c>
      <c r="AI126" s="541">
        <v>0</v>
      </c>
      <c r="AJ126" s="541">
        <v>0</v>
      </c>
      <c r="AK126" s="541">
        <v>0</v>
      </c>
      <c r="AL126" s="541">
        <v>0</v>
      </c>
      <c r="AM126" s="541">
        <v>0</v>
      </c>
      <c r="AN126" s="541">
        <v>0</v>
      </c>
      <c r="AO126" s="541">
        <v>0</v>
      </c>
      <c r="AP126" s="541">
        <v>0</v>
      </c>
      <c r="AQ126" s="541">
        <v>0</v>
      </c>
      <c r="AR126" s="541">
        <v>0</v>
      </c>
      <c r="AS126" s="541">
        <v>0</v>
      </c>
      <c r="AT126" s="541">
        <v>0</v>
      </c>
      <c r="AU126" s="541">
        <v>42795</v>
      </c>
      <c r="AV126" s="541">
        <v>42796</v>
      </c>
      <c r="AW126" s="541">
        <v>42798</v>
      </c>
      <c r="AX126" s="541">
        <v>42808</v>
      </c>
    </row>
    <row r="127" spans="2:50" x14ac:dyDescent="0.25">
      <c r="B127" s="1" t="str">
        <f>адреса!$G$124</f>
        <v>кв.21</v>
      </c>
      <c r="C127" s="522">
        <f>адреса!$I$124</f>
        <v>30000021</v>
      </c>
      <c r="D127" s="6" t="str">
        <f>адреса!$K$124</f>
        <v>ФИО-3-21</v>
      </c>
      <c r="E127" s="6">
        <f>SUMIFS(фев17!$X:$X,фев17!$C:$C,мар17!C127)</f>
        <v>6026.79</v>
      </c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>
        <f t="shared" ref="W127" si="134">E127*100%</f>
        <v>6026.79</v>
      </c>
      <c r="X127" s="6">
        <f t="shared" si="82"/>
        <v>0</v>
      </c>
      <c r="Y127" s="513"/>
      <c r="Z127" s="70" t="str">
        <f t="shared" si="86"/>
        <v>ул. Третья д.3</v>
      </c>
      <c r="AA127" s="504">
        <f>IF($B127&lt;&gt;"",MAX(AA$7:AA126)+1,0)</f>
        <v>118</v>
      </c>
      <c r="AB127" s="502">
        <f t="shared" si="76"/>
        <v>127</v>
      </c>
      <c r="AC127" s="504">
        <f>1</f>
        <v>1</v>
      </c>
      <c r="AD127" s="103">
        <f t="shared" si="87"/>
        <v>0</v>
      </c>
      <c r="AE127" s="103">
        <f t="shared" si="88"/>
        <v>0</v>
      </c>
      <c r="AF127" s="103">
        <f t="shared" si="89"/>
        <v>0</v>
      </c>
      <c r="AH127" s="541">
        <v>0</v>
      </c>
      <c r="AI127" s="541">
        <v>0</v>
      </c>
      <c r="AJ127" s="541">
        <v>0</v>
      </c>
      <c r="AK127" s="541">
        <v>0</v>
      </c>
      <c r="AL127" s="541">
        <v>0</v>
      </c>
      <c r="AM127" s="541">
        <v>0</v>
      </c>
      <c r="AN127" s="541">
        <v>0</v>
      </c>
      <c r="AO127" s="541">
        <v>0</v>
      </c>
      <c r="AP127" s="541">
        <v>0</v>
      </c>
      <c r="AQ127" s="541">
        <v>0</v>
      </c>
      <c r="AR127" s="541">
        <v>0</v>
      </c>
      <c r="AS127" s="541">
        <v>0</v>
      </c>
      <c r="AT127" s="541">
        <v>0</v>
      </c>
      <c r="AU127" s="541">
        <v>0</v>
      </c>
      <c r="AV127" s="541">
        <v>0</v>
      </c>
      <c r="AW127" s="541">
        <v>0</v>
      </c>
      <c r="AX127" s="541">
        <v>0</v>
      </c>
    </row>
    <row r="128" spans="2:50" x14ac:dyDescent="0.25">
      <c r="B128" s="1" t="str">
        <f>адреса!$G$125</f>
        <v>кв.22</v>
      </c>
      <c r="C128" s="522">
        <f>адреса!$I$125</f>
        <v>30000022</v>
      </c>
      <c r="D128" s="6" t="str">
        <f>адреса!$K$125</f>
        <v>ФИО-3-22</v>
      </c>
      <c r="E128" s="6">
        <f>SUMIFS(фев17!$X:$X,фев17!$C:$C,мар17!C128)</f>
        <v>4795.1499999999996</v>
      </c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>
        <f t="shared" ref="W128" si="135">E128*20%</f>
        <v>959.03</v>
      </c>
      <c r="X128" s="6">
        <f t="shared" si="82"/>
        <v>3836.12</v>
      </c>
      <c r="Y128" s="513"/>
      <c r="Z128" s="70" t="str">
        <f t="shared" si="86"/>
        <v>ул. Третья д.3</v>
      </c>
      <c r="AA128" s="504">
        <f>IF($B128&lt;&gt;"",MAX(AA$7:AA127)+1,0)</f>
        <v>119</v>
      </c>
      <c r="AB128" s="502">
        <f t="shared" si="76"/>
        <v>128</v>
      </c>
      <c r="AC128" s="504">
        <f>1</f>
        <v>1</v>
      </c>
      <c r="AD128" s="103">
        <f t="shared" si="87"/>
        <v>0</v>
      </c>
      <c r="AE128" s="103">
        <f t="shared" si="88"/>
        <v>0</v>
      </c>
      <c r="AF128" s="103">
        <f t="shared" si="89"/>
        <v>0</v>
      </c>
      <c r="AH128" s="541">
        <v>0</v>
      </c>
      <c r="AI128" s="541">
        <v>0</v>
      </c>
      <c r="AJ128" s="541">
        <v>0</v>
      </c>
      <c r="AK128" s="541">
        <v>0</v>
      </c>
      <c r="AL128" s="541">
        <v>0</v>
      </c>
      <c r="AM128" s="541">
        <v>0</v>
      </c>
      <c r="AN128" s="541">
        <v>0</v>
      </c>
      <c r="AO128" s="541">
        <v>0</v>
      </c>
      <c r="AP128" s="541">
        <v>0</v>
      </c>
      <c r="AQ128" s="541">
        <v>0</v>
      </c>
      <c r="AR128" s="541">
        <v>0</v>
      </c>
      <c r="AS128" s="541">
        <v>0</v>
      </c>
      <c r="AT128" s="541">
        <v>0</v>
      </c>
      <c r="AU128" s="541">
        <v>0</v>
      </c>
      <c r="AV128" s="541">
        <v>0</v>
      </c>
      <c r="AW128" s="541">
        <v>0</v>
      </c>
      <c r="AX128" s="541">
        <v>0</v>
      </c>
    </row>
    <row r="129" spans="2:50" x14ac:dyDescent="0.25">
      <c r="B129" s="1" t="str">
        <f>адреса!$G$126</f>
        <v>кв.23</v>
      </c>
      <c r="C129" s="522">
        <f>адреса!$I$126</f>
        <v>30000023</v>
      </c>
      <c r="D129" s="6" t="str">
        <f>адреса!$K$126</f>
        <v>ФИО-3-23</v>
      </c>
      <c r="E129" s="6">
        <f>SUMIFS(фев17!$X:$X,фев17!$C:$C,мар17!C129)</f>
        <v>24062.880000000001</v>
      </c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>
        <f t="shared" ref="W129" si="136">E129*40%</f>
        <v>9625.152</v>
      </c>
      <c r="X129" s="6">
        <f t="shared" si="82"/>
        <v>14437.728000000001</v>
      </c>
      <c r="Y129" s="513"/>
      <c r="Z129" s="70" t="str">
        <f t="shared" si="86"/>
        <v>ул. Третья д.3</v>
      </c>
      <c r="AA129" s="504">
        <f>IF($B129&lt;&gt;"",MAX(AA$7:AA128)+1,0)</f>
        <v>120</v>
      </c>
      <c r="AB129" s="502">
        <f t="shared" si="76"/>
        <v>129</v>
      </c>
      <c r="AC129" s="504">
        <f>1</f>
        <v>1</v>
      </c>
      <c r="AD129" s="103">
        <f t="shared" si="87"/>
        <v>0</v>
      </c>
      <c r="AE129" s="103">
        <f t="shared" si="88"/>
        <v>0</v>
      </c>
      <c r="AF129" s="103">
        <f t="shared" si="89"/>
        <v>0</v>
      </c>
      <c r="AH129" s="541">
        <v>0</v>
      </c>
      <c r="AI129" s="541">
        <v>0</v>
      </c>
      <c r="AJ129" s="541">
        <v>0</v>
      </c>
      <c r="AK129" s="541">
        <v>0</v>
      </c>
      <c r="AL129" s="541">
        <v>0</v>
      </c>
      <c r="AM129" s="541">
        <v>0</v>
      </c>
      <c r="AN129" s="541">
        <v>0</v>
      </c>
      <c r="AO129" s="541">
        <v>0</v>
      </c>
      <c r="AP129" s="541">
        <v>0</v>
      </c>
      <c r="AQ129" s="541">
        <v>0</v>
      </c>
      <c r="AR129" s="541">
        <v>0</v>
      </c>
      <c r="AS129" s="541">
        <v>0</v>
      </c>
      <c r="AT129" s="541">
        <v>0</v>
      </c>
      <c r="AU129" s="541">
        <v>0</v>
      </c>
      <c r="AV129" s="541">
        <v>0</v>
      </c>
      <c r="AW129" s="541">
        <v>0</v>
      </c>
      <c r="AX129" s="541">
        <v>0</v>
      </c>
    </row>
    <row r="130" spans="2:50" x14ac:dyDescent="0.25">
      <c r="B130" s="1" t="str">
        <f>адреса!$G$127</f>
        <v>кв.24</v>
      </c>
      <c r="C130" s="522">
        <f>адреса!$I$127</f>
        <v>30000024</v>
      </c>
      <c r="D130" s="6" t="str">
        <f>адреса!$K$127</f>
        <v>ФИО-3-24</v>
      </c>
      <c r="E130" s="6">
        <f>SUMIFS(фев17!$X:$X,фев17!$C:$C,мар17!C130)</f>
        <v>50783.66</v>
      </c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>
        <f t="shared" ref="W130" si="137">E130*60%</f>
        <v>30470.196</v>
      </c>
      <c r="X130" s="6">
        <f t="shared" si="82"/>
        <v>20313.464000000004</v>
      </c>
      <c r="Y130" s="513"/>
      <c r="Z130" s="70" t="str">
        <f t="shared" si="86"/>
        <v>ул. Третья д.3</v>
      </c>
      <c r="AA130" s="504">
        <f>IF($B130&lt;&gt;"",MAX(AA$7:AA129)+1,0)</f>
        <v>121</v>
      </c>
      <c r="AB130" s="502">
        <f t="shared" si="76"/>
        <v>130</v>
      </c>
      <c r="AC130" s="504">
        <f>1</f>
        <v>1</v>
      </c>
      <c r="AD130" s="103">
        <f t="shared" si="87"/>
        <v>0</v>
      </c>
      <c r="AE130" s="103">
        <f t="shared" si="88"/>
        <v>0</v>
      </c>
      <c r="AF130" s="103">
        <f t="shared" si="89"/>
        <v>0</v>
      </c>
      <c r="AH130" s="541">
        <v>0</v>
      </c>
      <c r="AI130" s="541">
        <v>0</v>
      </c>
      <c r="AJ130" s="541">
        <v>0</v>
      </c>
      <c r="AK130" s="541">
        <v>0</v>
      </c>
      <c r="AL130" s="541">
        <v>0</v>
      </c>
      <c r="AM130" s="541">
        <v>0</v>
      </c>
      <c r="AN130" s="541">
        <v>0</v>
      </c>
      <c r="AO130" s="541">
        <v>0</v>
      </c>
      <c r="AP130" s="541">
        <v>0</v>
      </c>
      <c r="AQ130" s="541">
        <v>0</v>
      </c>
      <c r="AR130" s="541">
        <v>42795</v>
      </c>
      <c r="AS130" s="541">
        <v>0</v>
      </c>
      <c r="AT130" s="541">
        <v>0</v>
      </c>
      <c r="AU130" s="541">
        <v>0</v>
      </c>
      <c r="AV130" s="541">
        <v>0</v>
      </c>
      <c r="AW130" s="541">
        <v>0</v>
      </c>
      <c r="AX130" s="541">
        <v>0</v>
      </c>
    </row>
    <row r="131" spans="2:50" x14ac:dyDescent="0.25">
      <c r="B131" s="1" t="str">
        <f>адреса!$G$128</f>
        <v>кв.25</v>
      </c>
      <c r="C131" s="522">
        <f>адреса!$I$128</f>
        <v>30000025</v>
      </c>
      <c r="D131" s="6" t="str">
        <f>адреса!$K$128</f>
        <v>ФИО-3-25</v>
      </c>
      <c r="E131" s="6">
        <f>SUMIFS(фев17!$X:$X,фев17!$C:$C,мар17!C131)</f>
        <v>54368.97</v>
      </c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>
        <f t="shared" ref="W131" si="138">E131*80%</f>
        <v>43495.176000000007</v>
      </c>
      <c r="X131" s="6">
        <f t="shared" si="82"/>
        <v>10873.793999999994</v>
      </c>
      <c r="Y131" s="513"/>
      <c r="Z131" s="70" t="str">
        <f t="shared" si="86"/>
        <v>ул. Третья д.3</v>
      </c>
      <c r="AA131" s="504">
        <f>IF($B131&lt;&gt;"",MAX(AA$7:AA130)+1,0)</f>
        <v>122</v>
      </c>
      <c r="AB131" s="502">
        <f t="shared" si="76"/>
        <v>131</v>
      </c>
      <c r="AC131" s="504">
        <f>1</f>
        <v>1</v>
      </c>
      <c r="AD131" s="103">
        <f t="shared" si="87"/>
        <v>0</v>
      </c>
      <c r="AE131" s="103">
        <f t="shared" si="88"/>
        <v>0</v>
      </c>
      <c r="AF131" s="103">
        <f t="shared" si="89"/>
        <v>0</v>
      </c>
      <c r="AH131" s="541">
        <v>0</v>
      </c>
      <c r="AI131" s="541">
        <v>0</v>
      </c>
      <c r="AJ131" s="541">
        <v>0</v>
      </c>
      <c r="AK131" s="541">
        <v>0</v>
      </c>
      <c r="AL131" s="541">
        <v>0</v>
      </c>
      <c r="AM131" s="541">
        <v>0</v>
      </c>
      <c r="AN131" s="541">
        <v>0</v>
      </c>
      <c r="AO131" s="541">
        <v>0</v>
      </c>
      <c r="AP131" s="541">
        <v>0</v>
      </c>
      <c r="AQ131" s="541">
        <v>0</v>
      </c>
      <c r="AR131" s="541">
        <v>0</v>
      </c>
      <c r="AS131" s="541">
        <v>0</v>
      </c>
      <c r="AT131" s="541">
        <v>0</v>
      </c>
      <c r="AU131" s="541">
        <v>42795</v>
      </c>
      <c r="AV131" s="541">
        <v>42796</v>
      </c>
      <c r="AW131" s="541">
        <v>42798</v>
      </c>
      <c r="AX131" s="541">
        <v>42808</v>
      </c>
    </row>
    <row r="132" spans="2:50" x14ac:dyDescent="0.25">
      <c r="B132" s="1" t="str">
        <f>адреса!$G$129</f>
        <v>кв.26</v>
      </c>
      <c r="C132" s="522">
        <f>адреса!$I$129</f>
        <v>30000026</v>
      </c>
      <c r="D132" s="6" t="str">
        <f>адреса!$K$129</f>
        <v>ФИО-3-26</v>
      </c>
      <c r="E132" s="6">
        <f>SUMIFS(фев17!$X:$X,фев17!$C:$C,мар17!C132)</f>
        <v>7452.29</v>
      </c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>
        <f t="shared" ref="W132" si="139">E132*100%</f>
        <v>7452.29</v>
      </c>
      <c r="X132" s="6">
        <f t="shared" si="82"/>
        <v>0</v>
      </c>
      <c r="Y132" s="513"/>
      <c r="Z132" s="70" t="str">
        <f t="shared" si="86"/>
        <v>ул. Третья д.3</v>
      </c>
      <c r="AA132" s="504">
        <f>IF($B132&lt;&gt;"",MAX(AA$7:AA131)+1,0)</f>
        <v>123</v>
      </c>
      <c r="AB132" s="502">
        <f t="shared" si="76"/>
        <v>132</v>
      </c>
      <c r="AC132" s="504">
        <f>1</f>
        <v>1</v>
      </c>
      <c r="AD132" s="103">
        <f t="shared" si="87"/>
        <v>0</v>
      </c>
      <c r="AE132" s="103">
        <f t="shared" si="88"/>
        <v>0</v>
      </c>
      <c r="AF132" s="103">
        <f t="shared" si="89"/>
        <v>0</v>
      </c>
      <c r="AH132" s="541">
        <v>0</v>
      </c>
      <c r="AI132" s="541">
        <v>0</v>
      </c>
      <c r="AJ132" s="541">
        <v>0</v>
      </c>
      <c r="AK132" s="541">
        <v>0</v>
      </c>
      <c r="AL132" s="541">
        <v>0</v>
      </c>
      <c r="AM132" s="541">
        <v>0</v>
      </c>
      <c r="AN132" s="541">
        <v>0</v>
      </c>
      <c r="AO132" s="541">
        <v>0</v>
      </c>
      <c r="AP132" s="541">
        <v>0</v>
      </c>
      <c r="AQ132" s="541">
        <v>0</v>
      </c>
      <c r="AR132" s="541">
        <v>0</v>
      </c>
      <c r="AS132" s="541">
        <v>0</v>
      </c>
      <c r="AT132" s="541">
        <v>0</v>
      </c>
      <c r="AU132" s="541">
        <v>0</v>
      </c>
      <c r="AV132" s="541">
        <v>0</v>
      </c>
      <c r="AW132" s="541">
        <v>0</v>
      </c>
      <c r="AX132" s="541">
        <v>0</v>
      </c>
    </row>
    <row r="133" spans="2:50" x14ac:dyDescent="0.25">
      <c r="B133" s="1" t="str">
        <f>адреса!$G$130</f>
        <v>кв.27</v>
      </c>
      <c r="C133" s="522">
        <f>адреса!$I$130</f>
        <v>30000027</v>
      </c>
      <c r="D133" s="6" t="str">
        <f>адреса!$K$130</f>
        <v>ФИО-3-27</v>
      </c>
      <c r="E133" s="6">
        <f>SUMIFS(фев17!$X:$X,фев17!$C:$C,мар17!C133)</f>
        <v>-1398.19</v>
      </c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>
        <f t="shared" ref="W133" si="140">E133*20%</f>
        <v>-279.63800000000003</v>
      </c>
      <c r="X133" s="6">
        <f t="shared" si="82"/>
        <v>-1118.5520000000001</v>
      </c>
      <c r="Y133" s="513"/>
      <c r="Z133" s="70" t="str">
        <f t="shared" si="86"/>
        <v>ул. Третья д.3</v>
      </c>
      <c r="AA133" s="504">
        <f>IF($B133&lt;&gt;"",MAX(AA$7:AA132)+1,0)</f>
        <v>124</v>
      </c>
      <c r="AB133" s="502">
        <f t="shared" si="76"/>
        <v>133</v>
      </c>
      <c r="AC133" s="504">
        <f>1</f>
        <v>1</v>
      </c>
      <c r="AD133" s="103">
        <f t="shared" si="87"/>
        <v>0</v>
      </c>
      <c r="AE133" s="103">
        <f t="shared" si="88"/>
        <v>0</v>
      </c>
      <c r="AF133" s="103">
        <f t="shared" si="89"/>
        <v>0</v>
      </c>
      <c r="AH133" s="541">
        <v>0</v>
      </c>
      <c r="AI133" s="541">
        <v>0</v>
      </c>
      <c r="AJ133" s="541">
        <v>0</v>
      </c>
      <c r="AK133" s="541">
        <v>0</v>
      </c>
      <c r="AL133" s="541">
        <v>0</v>
      </c>
      <c r="AM133" s="541">
        <v>0</v>
      </c>
      <c r="AN133" s="541">
        <v>0</v>
      </c>
      <c r="AO133" s="541">
        <v>0</v>
      </c>
      <c r="AP133" s="541">
        <v>0</v>
      </c>
      <c r="AQ133" s="541">
        <v>0</v>
      </c>
      <c r="AR133" s="541">
        <v>0</v>
      </c>
      <c r="AS133" s="541">
        <v>0</v>
      </c>
      <c r="AT133" s="541">
        <v>0</v>
      </c>
      <c r="AU133" s="541">
        <v>0</v>
      </c>
      <c r="AV133" s="541">
        <v>0</v>
      </c>
      <c r="AW133" s="541">
        <v>0</v>
      </c>
      <c r="AX133" s="541">
        <v>0</v>
      </c>
    </row>
    <row r="134" spans="2:50" x14ac:dyDescent="0.25">
      <c r="B134" s="1" t="str">
        <f>адреса!$G$131</f>
        <v>кв.28</v>
      </c>
      <c r="C134" s="522">
        <f>адреса!$I$131</f>
        <v>30000028</v>
      </c>
      <c r="D134" s="6" t="str">
        <f>адреса!$K$131</f>
        <v>ФИО-3-28</v>
      </c>
      <c r="E134" s="6">
        <f>SUMIFS(фев17!$X:$X,фев17!$C:$C,мар17!C134)</f>
        <v>56511.62</v>
      </c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>
        <f t="shared" ref="W134" si="141">E134*40%</f>
        <v>22604.648000000001</v>
      </c>
      <c r="X134" s="6">
        <f t="shared" si="82"/>
        <v>33906.972000000002</v>
      </c>
      <c r="Y134" s="513"/>
      <c r="Z134" s="70" t="str">
        <f t="shared" si="86"/>
        <v>ул. Третья д.3</v>
      </c>
      <c r="AA134" s="504">
        <f>IF($B134&lt;&gt;"",MAX(AA$7:AA133)+1,0)</f>
        <v>125</v>
      </c>
      <c r="AB134" s="502">
        <f t="shared" si="76"/>
        <v>134</v>
      </c>
      <c r="AC134" s="504">
        <f>1</f>
        <v>1</v>
      </c>
      <c r="AD134" s="103">
        <f t="shared" si="87"/>
        <v>0</v>
      </c>
      <c r="AE134" s="103">
        <f t="shared" si="88"/>
        <v>0</v>
      </c>
      <c r="AF134" s="103">
        <f t="shared" si="89"/>
        <v>0</v>
      </c>
      <c r="AH134" s="541">
        <v>0</v>
      </c>
      <c r="AI134" s="541">
        <v>0</v>
      </c>
      <c r="AJ134" s="541">
        <v>0</v>
      </c>
      <c r="AK134" s="541">
        <v>0</v>
      </c>
      <c r="AL134" s="541">
        <v>0</v>
      </c>
      <c r="AM134" s="541">
        <v>0</v>
      </c>
      <c r="AN134" s="541">
        <v>0</v>
      </c>
      <c r="AO134" s="541">
        <v>0</v>
      </c>
      <c r="AP134" s="541">
        <v>0</v>
      </c>
      <c r="AQ134" s="541">
        <v>0</v>
      </c>
      <c r="AR134" s="541">
        <v>0</v>
      </c>
      <c r="AS134" s="541">
        <v>0</v>
      </c>
      <c r="AT134" s="541">
        <v>0</v>
      </c>
      <c r="AU134" s="541">
        <v>42795</v>
      </c>
      <c r="AV134" s="541">
        <v>42796</v>
      </c>
      <c r="AW134" s="541">
        <v>42798</v>
      </c>
      <c r="AX134" s="541">
        <v>42808</v>
      </c>
    </row>
    <row r="135" spans="2:50" x14ac:dyDescent="0.25">
      <c r="B135" s="1" t="str">
        <f>адреса!$G$132</f>
        <v>кв.29</v>
      </c>
      <c r="C135" s="522">
        <f>адреса!$I$132</f>
        <v>30000029</v>
      </c>
      <c r="D135" s="6" t="str">
        <f>адреса!$K$132</f>
        <v>ФИО-3-29</v>
      </c>
      <c r="E135" s="6">
        <f>SUMIFS(фев17!$X:$X,фев17!$C:$C,мар17!C135)</f>
        <v>16915.7</v>
      </c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>
        <f t="shared" ref="W135" si="142">E135*60%</f>
        <v>10149.42</v>
      </c>
      <c r="X135" s="6">
        <f t="shared" si="82"/>
        <v>6766.2800000000007</v>
      </c>
      <c r="Y135" s="513"/>
      <c r="Z135" s="70" t="str">
        <f t="shared" si="86"/>
        <v>ул. Третья д.3</v>
      </c>
      <c r="AA135" s="504">
        <f>IF($B135&lt;&gt;"",MAX(AA$7:AA134)+1,0)</f>
        <v>126</v>
      </c>
      <c r="AB135" s="502">
        <f t="shared" si="76"/>
        <v>135</v>
      </c>
      <c r="AC135" s="504">
        <f>1</f>
        <v>1</v>
      </c>
      <c r="AD135" s="103">
        <f t="shared" si="87"/>
        <v>0</v>
      </c>
      <c r="AE135" s="103">
        <f t="shared" si="88"/>
        <v>0</v>
      </c>
      <c r="AF135" s="103">
        <f t="shared" si="89"/>
        <v>0</v>
      </c>
      <c r="AH135" s="541">
        <v>0</v>
      </c>
      <c r="AI135" s="541">
        <v>0</v>
      </c>
      <c r="AJ135" s="541">
        <v>0</v>
      </c>
      <c r="AK135" s="541">
        <v>0</v>
      </c>
      <c r="AL135" s="541">
        <v>0</v>
      </c>
      <c r="AM135" s="541">
        <v>0</v>
      </c>
      <c r="AN135" s="541">
        <v>0</v>
      </c>
      <c r="AO135" s="541">
        <v>0</v>
      </c>
      <c r="AP135" s="541">
        <v>0</v>
      </c>
      <c r="AQ135" s="541">
        <v>0</v>
      </c>
      <c r="AR135" s="541">
        <v>0</v>
      </c>
      <c r="AS135" s="541">
        <v>0</v>
      </c>
      <c r="AT135" s="541">
        <v>0</v>
      </c>
      <c r="AU135" s="541">
        <v>0</v>
      </c>
      <c r="AV135" s="541">
        <v>0</v>
      </c>
      <c r="AW135" s="541">
        <v>0</v>
      </c>
      <c r="AX135" s="541">
        <v>0</v>
      </c>
    </row>
    <row r="136" spans="2:50" x14ac:dyDescent="0.25">
      <c r="B136" s="1" t="str">
        <f>адреса!$G$133</f>
        <v>кв.30</v>
      </c>
      <c r="C136" s="522">
        <f>адреса!$I$133</f>
        <v>30000030</v>
      </c>
      <c r="D136" s="6" t="str">
        <f>адреса!$K$133</f>
        <v>ФИО-3-30</v>
      </c>
      <c r="E136" s="6">
        <f>SUMIFS(фев17!$X:$X,фев17!$C:$C,мар17!C136)</f>
        <v>16540.73</v>
      </c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>
        <f t="shared" ref="W136" si="143">E136*80%</f>
        <v>13232.584000000001</v>
      </c>
      <c r="X136" s="6">
        <f t="shared" si="82"/>
        <v>3308.1459999999988</v>
      </c>
      <c r="Y136" s="513"/>
      <c r="Z136" s="70" t="str">
        <f t="shared" si="86"/>
        <v>ул. Третья д.3</v>
      </c>
      <c r="AA136" s="504">
        <f>IF($B136&lt;&gt;"",MAX(AA$7:AA135)+1,0)</f>
        <v>127</v>
      </c>
      <c r="AB136" s="502">
        <f t="shared" si="76"/>
        <v>136</v>
      </c>
      <c r="AC136" s="504">
        <f>1</f>
        <v>1</v>
      </c>
      <c r="AD136" s="103">
        <f t="shared" si="87"/>
        <v>0</v>
      </c>
      <c r="AE136" s="103">
        <f t="shared" si="88"/>
        <v>0</v>
      </c>
      <c r="AF136" s="103">
        <f t="shared" si="89"/>
        <v>0</v>
      </c>
      <c r="AH136" s="541">
        <v>0</v>
      </c>
      <c r="AI136" s="541">
        <v>0</v>
      </c>
      <c r="AJ136" s="541">
        <v>0</v>
      </c>
      <c r="AK136" s="541">
        <v>0</v>
      </c>
      <c r="AL136" s="541">
        <v>0</v>
      </c>
      <c r="AM136" s="541">
        <v>0</v>
      </c>
      <c r="AN136" s="541">
        <v>0</v>
      </c>
      <c r="AO136" s="541">
        <v>0</v>
      </c>
      <c r="AP136" s="541">
        <v>0</v>
      </c>
      <c r="AQ136" s="541">
        <v>0</v>
      </c>
      <c r="AR136" s="541">
        <v>0</v>
      </c>
      <c r="AS136" s="541">
        <v>0</v>
      </c>
      <c r="AT136" s="541">
        <v>0</v>
      </c>
      <c r="AU136" s="541">
        <v>0</v>
      </c>
      <c r="AV136" s="541">
        <v>0</v>
      </c>
      <c r="AW136" s="541">
        <v>0</v>
      </c>
      <c r="AX136" s="541">
        <v>0</v>
      </c>
    </row>
    <row r="137" spans="2:50" x14ac:dyDescent="0.25">
      <c r="B137" s="1" t="str">
        <f>адреса!$G$134</f>
        <v>кв.31</v>
      </c>
      <c r="C137" s="522">
        <f>адреса!$I$134</f>
        <v>30000031</v>
      </c>
      <c r="D137" s="6" t="str">
        <f>адреса!$K$134</f>
        <v>ФИО-3-31</v>
      </c>
      <c r="E137" s="6">
        <f>SUMIFS(фев17!$X:$X,фев17!$C:$C,мар17!C137)</f>
        <v>104287.77</v>
      </c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>
        <f t="shared" ref="W137" si="144">E137*100%</f>
        <v>104287.77</v>
      </c>
      <c r="X137" s="6">
        <f t="shared" si="82"/>
        <v>0</v>
      </c>
      <c r="Y137" s="513"/>
      <c r="Z137" s="70" t="str">
        <f t="shared" si="86"/>
        <v>ул. Третья д.3</v>
      </c>
      <c r="AA137" s="504">
        <f>IF($B137&lt;&gt;"",MAX(AA$7:AA136)+1,0)</f>
        <v>128</v>
      </c>
      <c r="AB137" s="502">
        <f t="shared" ref="AB137:AB200" si="145">AB136+1</f>
        <v>137</v>
      </c>
      <c r="AC137" s="504">
        <f>1</f>
        <v>1</v>
      </c>
      <c r="AD137" s="103">
        <f t="shared" si="87"/>
        <v>0</v>
      </c>
      <c r="AE137" s="103">
        <f t="shared" si="88"/>
        <v>0</v>
      </c>
      <c r="AF137" s="103">
        <f t="shared" si="89"/>
        <v>0</v>
      </c>
      <c r="AH137" s="541">
        <v>0</v>
      </c>
      <c r="AI137" s="541">
        <v>0</v>
      </c>
      <c r="AJ137" s="541">
        <v>0</v>
      </c>
      <c r="AK137" s="541">
        <v>0</v>
      </c>
      <c r="AL137" s="541">
        <v>0</v>
      </c>
      <c r="AM137" s="541">
        <v>0</v>
      </c>
      <c r="AN137" s="541">
        <v>0</v>
      </c>
      <c r="AO137" s="541">
        <v>0</v>
      </c>
      <c r="AP137" s="541">
        <v>0</v>
      </c>
      <c r="AQ137" s="541">
        <v>0</v>
      </c>
      <c r="AR137" s="541">
        <v>0</v>
      </c>
      <c r="AS137" s="541">
        <v>0</v>
      </c>
      <c r="AT137" s="541">
        <v>0</v>
      </c>
      <c r="AU137" s="541">
        <v>42795</v>
      </c>
      <c r="AV137" s="541">
        <v>42796</v>
      </c>
      <c r="AW137" s="541">
        <v>42798</v>
      </c>
      <c r="AX137" s="541">
        <v>42808</v>
      </c>
    </row>
    <row r="138" spans="2:50" x14ac:dyDescent="0.25">
      <c r="B138" s="1" t="str">
        <f>адреса!$G$135</f>
        <v>кв.32</v>
      </c>
      <c r="C138" s="522">
        <f>адреса!$I$135</f>
        <v>30000032</v>
      </c>
      <c r="D138" s="6" t="str">
        <f>адреса!$K$135</f>
        <v>ФИО-3-32</v>
      </c>
      <c r="E138" s="6">
        <f>SUMIFS(фев17!$X:$X,фев17!$C:$C,мар17!C138)</f>
        <v>119362.58</v>
      </c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>
        <f t="shared" ref="W138" si="146">E138*20%</f>
        <v>23872.516000000003</v>
      </c>
      <c r="X138" s="6">
        <f t="shared" si="82"/>
        <v>95490.063999999998</v>
      </c>
      <c r="Y138" s="513"/>
      <c r="Z138" s="70" t="str">
        <f t="shared" si="86"/>
        <v>ул. Третья д.3</v>
      </c>
      <c r="AA138" s="504">
        <f>IF($B138&lt;&gt;"",MAX(AA$7:AA137)+1,0)</f>
        <v>129</v>
      </c>
      <c r="AB138" s="502">
        <f t="shared" si="145"/>
        <v>138</v>
      </c>
      <c r="AC138" s="504">
        <f>1</f>
        <v>1</v>
      </c>
      <c r="AD138" s="103">
        <f t="shared" si="87"/>
        <v>0</v>
      </c>
      <c r="AE138" s="103">
        <f t="shared" si="88"/>
        <v>0</v>
      </c>
      <c r="AF138" s="103">
        <f t="shared" si="89"/>
        <v>0</v>
      </c>
      <c r="AH138" s="541">
        <v>0</v>
      </c>
      <c r="AI138" s="541">
        <v>0</v>
      </c>
      <c r="AJ138" s="541">
        <v>0</v>
      </c>
      <c r="AK138" s="541">
        <v>0</v>
      </c>
      <c r="AL138" s="541">
        <v>0</v>
      </c>
      <c r="AM138" s="541">
        <v>0</v>
      </c>
      <c r="AN138" s="541">
        <v>0</v>
      </c>
      <c r="AO138" s="541">
        <v>0</v>
      </c>
      <c r="AP138" s="541">
        <v>0</v>
      </c>
      <c r="AQ138" s="541">
        <v>0</v>
      </c>
      <c r="AR138" s="541">
        <v>0</v>
      </c>
      <c r="AS138" s="541">
        <v>0</v>
      </c>
      <c r="AT138" s="541">
        <v>0</v>
      </c>
      <c r="AU138" s="541">
        <v>42795</v>
      </c>
      <c r="AV138" s="541">
        <v>42796</v>
      </c>
      <c r="AW138" s="541">
        <v>42798</v>
      </c>
      <c r="AX138" s="541">
        <v>42808</v>
      </c>
    </row>
    <row r="139" spans="2:50" x14ac:dyDescent="0.25">
      <c r="B139" s="1" t="str">
        <f>адреса!$G$136</f>
        <v>кв.33</v>
      </c>
      <c r="C139" s="522">
        <f>адреса!$I$136</f>
        <v>30000033</v>
      </c>
      <c r="D139" s="6" t="str">
        <f>адреса!$K$136</f>
        <v>ФИО-3-33</v>
      </c>
      <c r="E139" s="6">
        <f>SUMIFS(фев17!$X:$X,фев17!$C:$C,мар17!C139)</f>
        <v>74890.600000000006</v>
      </c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>
        <f t="shared" ref="W139" si="147">E139*40%</f>
        <v>29956.240000000005</v>
      </c>
      <c r="X139" s="6">
        <f t="shared" si="82"/>
        <v>44934.36</v>
      </c>
      <c r="Y139" s="513"/>
      <c r="Z139" s="70" t="str">
        <f t="shared" si="86"/>
        <v>ул. Третья д.3</v>
      </c>
      <c r="AA139" s="504">
        <f>IF($B139&lt;&gt;"",MAX(AA$7:AA138)+1,0)</f>
        <v>130</v>
      </c>
      <c r="AB139" s="502">
        <f t="shared" si="145"/>
        <v>139</v>
      </c>
      <c r="AC139" s="504">
        <f>1</f>
        <v>1</v>
      </c>
      <c r="AD139" s="103">
        <f t="shared" si="87"/>
        <v>0</v>
      </c>
      <c r="AE139" s="103">
        <f t="shared" si="88"/>
        <v>0</v>
      </c>
      <c r="AF139" s="103">
        <f t="shared" si="89"/>
        <v>0</v>
      </c>
      <c r="AH139" s="541">
        <v>0</v>
      </c>
      <c r="AI139" s="541">
        <v>0</v>
      </c>
      <c r="AJ139" s="541">
        <v>0</v>
      </c>
      <c r="AK139" s="541">
        <v>0</v>
      </c>
      <c r="AL139" s="541">
        <v>0</v>
      </c>
      <c r="AM139" s="541">
        <v>0</v>
      </c>
      <c r="AN139" s="541">
        <v>0</v>
      </c>
      <c r="AO139" s="541">
        <v>0</v>
      </c>
      <c r="AP139" s="541">
        <v>0</v>
      </c>
      <c r="AQ139" s="541">
        <v>0</v>
      </c>
      <c r="AR139" s="541">
        <v>0</v>
      </c>
      <c r="AS139" s="541">
        <v>0</v>
      </c>
      <c r="AT139" s="541">
        <v>0</v>
      </c>
      <c r="AU139" s="541">
        <v>42795</v>
      </c>
      <c r="AV139" s="541">
        <v>42796</v>
      </c>
      <c r="AW139" s="541">
        <v>42798</v>
      </c>
      <c r="AX139" s="541">
        <v>42808</v>
      </c>
    </row>
    <row r="140" spans="2:50" x14ac:dyDescent="0.25">
      <c r="B140" s="1" t="str">
        <f>адреса!$G$137</f>
        <v>кв.34</v>
      </c>
      <c r="C140" s="522">
        <f>адреса!$I$137</f>
        <v>30000034</v>
      </c>
      <c r="D140" s="6" t="str">
        <f>адреса!$K$137</f>
        <v>ФИО-3-34</v>
      </c>
      <c r="E140" s="6">
        <f>SUMIFS(фев17!$X:$X,фев17!$C:$C,мар17!C140)</f>
        <v>26238.49</v>
      </c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>
        <f t="shared" ref="W140" si="148">E140*60%</f>
        <v>15743.094000000001</v>
      </c>
      <c r="X140" s="6">
        <f t="shared" si="82"/>
        <v>10495.396000000001</v>
      </c>
      <c r="Y140" s="513"/>
      <c r="Z140" s="70" t="str">
        <f t="shared" si="86"/>
        <v>ул. Третья д.3</v>
      </c>
      <c r="AA140" s="504">
        <f>IF($B140&lt;&gt;"",MAX(AA$7:AA139)+1,0)</f>
        <v>131</v>
      </c>
      <c r="AB140" s="502">
        <f t="shared" si="145"/>
        <v>140</v>
      </c>
      <c r="AC140" s="504">
        <f>1</f>
        <v>1</v>
      </c>
      <c r="AD140" s="103">
        <f t="shared" si="87"/>
        <v>0</v>
      </c>
      <c r="AE140" s="103">
        <f t="shared" si="88"/>
        <v>0</v>
      </c>
      <c r="AF140" s="103">
        <f t="shared" si="89"/>
        <v>0</v>
      </c>
      <c r="AH140" s="541">
        <v>0</v>
      </c>
      <c r="AI140" s="541">
        <v>0</v>
      </c>
      <c r="AJ140" s="541">
        <v>0</v>
      </c>
      <c r="AK140" s="541">
        <v>0</v>
      </c>
      <c r="AL140" s="541">
        <v>0</v>
      </c>
      <c r="AM140" s="541">
        <v>0</v>
      </c>
      <c r="AN140" s="541">
        <v>0</v>
      </c>
      <c r="AO140" s="541">
        <v>0</v>
      </c>
      <c r="AP140" s="541">
        <v>0</v>
      </c>
      <c r="AQ140" s="541">
        <v>0</v>
      </c>
      <c r="AR140" s="541">
        <v>0</v>
      </c>
      <c r="AS140" s="541">
        <v>0</v>
      </c>
      <c r="AT140" s="541">
        <v>0</v>
      </c>
      <c r="AU140" s="541">
        <v>0</v>
      </c>
      <c r="AV140" s="541">
        <v>0</v>
      </c>
      <c r="AW140" s="541">
        <v>0</v>
      </c>
      <c r="AX140" s="541">
        <v>0</v>
      </c>
    </row>
    <row r="141" spans="2:50" x14ac:dyDescent="0.25">
      <c r="B141" s="1" t="str">
        <f>адреса!$G$138</f>
        <v>кв.35</v>
      </c>
      <c r="C141" s="522">
        <f>адреса!$I$138</f>
        <v>30000035</v>
      </c>
      <c r="D141" s="6" t="str">
        <f>адреса!$K$138</f>
        <v>ФИО-3-35</v>
      </c>
      <c r="E141" s="6">
        <f>SUMIFS(фев17!$X:$X,фев17!$C:$C,мар17!C141)</f>
        <v>4575.6899999999996</v>
      </c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>
        <f t="shared" ref="W141" si="149">E141*80%</f>
        <v>3660.5519999999997</v>
      </c>
      <c r="X141" s="6">
        <f t="shared" si="82"/>
        <v>915.13799999999992</v>
      </c>
      <c r="Y141" s="513"/>
      <c r="Z141" s="70" t="str">
        <f t="shared" si="86"/>
        <v>ул. Третья д.3</v>
      </c>
      <c r="AA141" s="504">
        <f>IF($B141&lt;&gt;"",MAX(AA$7:AA140)+1,0)</f>
        <v>132</v>
      </c>
      <c r="AB141" s="502">
        <f t="shared" si="145"/>
        <v>141</v>
      </c>
      <c r="AC141" s="504">
        <f>1</f>
        <v>1</v>
      </c>
      <c r="AD141" s="103">
        <f t="shared" si="87"/>
        <v>0</v>
      </c>
      <c r="AE141" s="103">
        <f t="shared" si="88"/>
        <v>0</v>
      </c>
      <c r="AF141" s="103">
        <f t="shared" si="89"/>
        <v>0</v>
      </c>
      <c r="AH141" s="541">
        <v>0</v>
      </c>
      <c r="AI141" s="541">
        <v>0</v>
      </c>
      <c r="AJ141" s="541">
        <v>0</v>
      </c>
      <c r="AK141" s="541">
        <v>0</v>
      </c>
      <c r="AL141" s="541">
        <v>0</v>
      </c>
      <c r="AM141" s="541">
        <v>0</v>
      </c>
      <c r="AN141" s="541">
        <v>0</v>
      </c>
      <c r="AO141" s="541">
        <v>0</v>
      </c>
      <c r="AP141" s="541">
        <v>0</v>
      </c>
      <c r="AQ141" s="541">
        <v>0</v>
      </c>
      <c r="AR141" s="541">
        <v>0</v>
      </c>
      <c r="AS141" s="541">
        <v>0</v>
      </c>
      <c r="AT141" s="541">
        <v>0</v>
      </c>
      <c r="AU141" s="541">
        <v>0</v>
      </c>
      <c r="AV141" s="541">
        <v>0</v>
      </c>
      <c r="AW141" s="541">
        <v>0</v>
      </c>
      <c r="AX141" s="541">
        <v>0</v>
      </c>
    </row>
    <row r="142" spans="2:50" x14ac:dyDescent="0.25">
      <c r="B142" s="1" t="str">
        <f>адреса!$G$139</f>
        <v>кв.36</v>
      </c>
      <c r="C142" s="522">
        <f>адреса!$I$139</f>
        <v>30000036</v>
      </c>
      <c r="D142" s="6" t="str">
        <f>адреса!$K$139</f>
        <v>ФИО-3-36</v>
      </c>
      <c r="E142" s="6">
        <f>SUMIFS(фев17!$X:$X,фев17!$C:$C,мар17!C142)</f>
        <v>65282.69</v>
      </c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>
        <f t="shared" ref="W142" si="150">E142*100%</f>
        <v>65282.69</v>
      </c>
      <c r="X142" s="6">
        <f t="shared" ref="X142:X205" si="151">E142-W142</f>
        <v>0</v>
      </c>
      <c r="Y142" s="513"/>
      <c r="Z142" s="70" t="str">
        <f t="shared" si="86"/>
        <v>ул. Третья д.3</v>
      </c>
      <c r="AA142" s="504">
        <f>IF($B142&lt;&gt;"",MAX(AA$7:AA141)+1,0)</f>
        <v>133</v>
      </c>
      <c r="AB142" s="502">
        <f t="shared" si="145"/>
        <v>142</v>
      </c>
      <c r="AC142" s="504">
        <f>1</f>
        <v>1</v>
      </c>
      <c r="AD142" s="103">
        <f t="shared" si="87"/>
        <v>0</v>
      </c>
      <c r="AE142" s="103">
        <f t="shared" si="88"/>
        <v>0</v>
      </c>
      <c r="AF142" s="103">
        <f t="shared" si="89"/>
        <v>0</v>
      </c>
      <c r="AH142" s="541">
        <v>0</v>
      </c>
      <c r="AI142" s="541">
        <v>0</v>
      </c>
      <c r="AJ142" s="541">
        <v>0</v>
      </c>
      <c r="AK142" s="541">
        <v>0</v>
      </c>
      <c r="AL142" s="541">
        <v>0</v>
      </c>
      <c r="AM142" s="541">
        <v>0</v>
      </c>
      <c r="AN142" s="541">
        <v>0</v>
      </c>
      <c r="AO142" s="541">
        <v>0</v>
      </c>
      <c r="AP142" s="541">
        <v>0</v>
      </c>
      <c r="AQ142" s="541">
        <v>0</v>
      </c>
      <c r="AR142" s="541">
        <v>0</v>
      </c>
      <c r="AS142" s="541">
        <v>0</v>
      </c>
      <c r="AT142" s="541">
        <v>0</v>
      </c>
      <c r="AU142" s="541">
        <v>42795</v>
      </c>
      <c r="AV142" s="541">
        <v>42796</v>
      </c>
      <c r="AW142" s="541">
        <v>42798</v>
      </c>
      <c r="AX142" s="541">
        <v>42808</v>
      </c>
    </row>
    <row r="143" spans="2:50" x14ac:dyDescent="0.25">
      <c r="B143" s="1" t="str">
        <f>адреса!$G$140</f>
        <v>кв.37</v>
      </c>
      <c r="C143" s="522">
        <f>адреса!$I$140</f>
        <v>30000037</v>
      </c>
      <c r="D143" s="6" t="str">
        <f>адреса!$K$140</f>
        <v>ФИО-3-37</v>
      </c>
      <c r="E143" s="6">
        <f>SUMIFS(фев17!$X:$X,фев17!$C:$C,мар17!C143)</f>
        <v>-1811.7</v>
      </c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>
        <f t="shared" ref="W143" si="152">E143*20%</f>
        <v>-362.34000000000003</v>
      </c>
      <c r="X143" s="6">
        <f t="shared" si="151"/>
        <v>-1449.3600000000001</v>
      </c>
      <c r="Y143" s="513"/>
      <c r="Z143" s="70" t="str">
        <f t="shared" si="86"/>
        <v>ул. Третья д.3</v>
      </c>
      <c r="AA143" s="504">
        <f>IF($B143&lt;&gt;"",MAX(AA$7:AA142)+1,0)</f>
        <v>134</v>
      </c>
      <c r="AB143" s="502">
        <f t="shared" si="145"/>
        <v>143</v>
      </c>
      <c r="AC143" s="504">
        <f>1</f>
        <v>1</v>
      </c>
      <c r="AD143" s="103">
        <f t="shared" si="87"/>
        <v>0</v>
      </c>
      <c r="AE143" s="103">
        <f t="shared" si="88"/>
        <v>0</v>
      </c>
      <c r="AF143" s="103">
        <f t="shared" si="89"/>
        <v>0</v>
      </c>
      <c r="AH143" s="541">
        <v>0</v>
      </c>
      <c r="AI143" s="541">
        <v>0</v>
      </c>
      <c r="AJ143" s="541">
        <v>0</v>
      </c>
      <c r="AK143" s="541">
        <v>0</v>
      </c>
      <c r="AL143" s="541">
        <v>0</v>
      </c>
      <c r="AM143" s="541">
        <v>0</v>
      </c>
      <c r="AN143" s="541">
        <v>0</v>
      </c>
      <c r="AO143" s="541">
        <v>0</v>
      </c>
      <c r="AP143" s="541">
        <v>0</v>
      </c>
      <c r="AQ143" s="541">
        <v>0</v>
      </c>
      <c r="AR143" s="541">
        <v>0</v>
      </c>
      <c r="AS143" s="541">
        <v>0</v>
      </c>
      <c r="AT143" s="541">
        <v>0</v>
      </c>
      <c r="AU143" s="541">
        <v>0</v>
      </c>
      <c r="AV143" s="541">
        <v>0</v>
      </c>
      <c r="AW143" s="541">
        <v>0</v>
      </c>
      <c r="AX143" s="541">
        <v>0</v>
      </c>
    </row>
    <row r="144" spans="2:50" x14ac:dyDescent="0.25">
      <c r="B144" s="1" t="str">
        <f>адреса!$G$141</f>
        <v>кв.38</v>
      </c>
      <c r="C144" s="522">
        <f>адреса!$I$141</f>
        <v>30000038</v>
      </c>
      <c r="D144" s="6" t="str">
        <f>адреса!$K$141</f>
        <v>ФИО-3-38</v>
      </c>
      <c r="E144" s="6">
        <f>SUMIFS(фев17!$X:$X,фев17!$C:$C,мар17!C144)</f>
        <v>92544.03</v>
      </c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>
        <f t="shared" ref="W144" si="153">E144*40%</f>
        <v>37017.612000000001</v>
      </c>
      <c r="X144" s="6">
        <f t="shared" si="151"/>
        <v>55526.417999999998</v>
      </c>
      <c r="Y144" s="513"/>
      <c r="Z144" s="70" t="str">
        <f t="shared" si="86"/>
        <v>ул. Третья д.3</v>
      </c>
      <c r="AA144" s="504">
        <f>IF($B144&lt;&gt;"",MAX(AA$7:AA143)+1,0)</f>
        <v>135</v>
      </c>
      <c r="AB144" s="502">
        <f t="shared" si="145"/>
        <v>144</v>
      </c>
      <c r="AC144" s="504">
        <f>1</f>
        <v>1</v>
      </c>
      <c r="AD144" s="103">
        <f t="shared" si="87"/>
        <v>0</v>
      </c>
      <c r="AE144" s="103">
        <f t="shared" si="88"/>
        <v>0</v>
      </c>
      <c r="AF144" s="103">
        <f t="shared" si="89"/>
        <v>0</v>
      </c>
      <c r="AH144" s="541">
        <v>0</v>
      </c>
      <c r="AI144" s="541">
        <v>0</v>
      </c>
      <c r="AJ144" s="541">
        <v>0</v>
      </c>
      <c r="AK144" s="541">
        <v>0</v>
      </c>
      <c r="AL144" s="541">
        <v>0</v>
      </c>
      <c r="AM144" s="541">
        <v>0</v>
      </c>
      <c r="AN144" s="541">
        <v>0</v>
      </c>
      <c r="AO144" s="541">
        <v>0</v>
      </c>
      <c r="AP144" s="541">
        <v>0</v>
      </c>
      <c r="AQ144" s="541">
        <v>0</v>
      </c>
      <c r="AR144" s="541">
        <v>0</v>
      </c>
      <c r="AS144" s="541">
        <v>0</v>
      </c>
      <c r="AT144" s="541">
        <v>0</v>
      </c>
      <c r="AU144" s="541">
        <v>42795</v>
      </c>
      <c r="AV144" s="541">
        <v>42796</v>
      </c>
      <c r="AW144" s="541">
        <v>42798</v>
      </c>
      <c r="AX144" s="541">
        <v>42808</v>
      </c>
    </row>
    <row r="145" spans="1:50" x14ac:dyDescent="0.25">
      <c r="B145" s="1" t="str">
        <f>адреса!$G$142</f>
        <v>кв.39</v>
      </c>
      <c r="C145" s="522">
        <f>адреса!$I$142</f>
        <v>30000039</v>
      </c>
      <c r="D145" s="6" t="str">
        <f>адреса!$K$142</f>
        <v>ФИО-3-39</v>
      </c>
      <c r="E145" s="6">
        <f>SUMIFS(фев17!$X:$X,фев17!$C:$C,мар17!C145)</f>
        <v>71490.8</v>
      </c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>
        <f t="shared" ref="W145" si="154">E145*60%</f>
        <v>42894.48</v>
      </c>
      <c r="X145" s="6">
        <f t="shared" si="151"/>
        <v>28596.32</v>
      </c>
      <c r="Y145" s="513"/>
      <c r="Z145" s="70" t="str">
        <f t="shared" ref="Z145:Z208" si="155">IF(AND(A145&lt;&gt;"",B145=""),A145,Z144)</f>
        <v>ул. Третья д.3</v>
      </c>
      <c r="AA145" s="504">
        <f>IF($B145&lt;&gt;"",MAX(AA$7:AA144)+1,0)</f>
        <v>136</v>
      </c>
      <c r="AB145" s="502">
        <f t="shared" si="145"/>
        <v>145</v>
      </c>
      <c r="AC145" s="504">
        <f>1</f>
        <v>1</v>
      </c>
      <c r="AD145" s="103">
        <f t="shared" ref="AD145:AD208" si="156">F145</f>
        <v>0</v>
      </c>
      <c r="AE145" s="103">
        <f t="shared" ref="AE145:AE208" si="157">H145+I145+J145+K145+L145+O145+R145+S145</f>
        <v>0</v>
      </c>
      <c r="AF145" s="103">
        <f t="shared" ref="AF145:AF208" si="158">V145-AD145-AE145</f>
        <v>0</v>
      </c>
      <c r="AH145" s="541">
        <v>0</v>
      </c>
      <c r="AI145" s="541">
        <v>0</v>
      </c>
      <c r="AJ145" s="541">
        <v>0</v>
      </c>
      <c r="AK145" s="541">
        <v>0</v>
      </c>
      <c r="AL145" s="541">
        <v>0</v>
      </c>
      <c r="AM145" s="541">
        <v>0</v>
      </c>
      <c r="AN145" s="541">
        <v>0</v>
      </c>
      <c r="AO145" s="541">
        <v>0</v>
      </c>
      <c r="AP145" s="541">
        <v>0</v>
      </c>
      <c r="AQ145" s="541">
        <v>0</v>
      </c>
      <c r="AR145" s="541">
        <v>0</v>
      </c>
      <c r="AS145" s="541">
        <v>0</v>
      </c>
      <c r="AT145" s="541">
        <v>0</v>
      </c>
      <c r="AU145" s="541">
        <v>42795</v>
      </c>
      <c r="AV145" s="541">
        <v>42796</v>
      </c>
      <c r="AW145" s="541">
        <v>42798</v>
      </c>
      <c r="AX145" s="541">
        <v>42808</v>
      </c>
    </row>
    <row r="146" spans="1:50" x14ac:dyDescent="0.25">
      <c r="B146" s="1" t="str">
        <f>адреса!$G$143</f>
        <v>кв.40</v>
      </c>
      <c r="C146" s="522">
        <f>адреса!$I$143</f>
        <v>30000040</v>
      </c>
      <c r="D146" s="6" t="str">
        <f>адреса!$K$143</f>
        <v>ФИО-3-40</v>
      </c>
      <c r="E146" s="6">
        <f>SUMIFS(фев17!$X:$X,фев17!$C:$C,мар17!C146)</f>
        <v>99960.45</v>
      </c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>
        <f t="shared" ref="W146" si="159">E146*80%</f>
        <v>79968.36</v>
      </c>
      <c r="X146" s="6">
        <f t="shared" si="151"/>
        <v>19992.089999999997</v>
      </c>
      <c r="Y146" s="513"/>
      <c r="Z146" s="70" t="str">
        <f t="shared" si="155"/>
        <v>ул. Третья д.3</v>
      </c>
      <c r="AA146" s="504">
        <f>IF($B146&lt;&gt;"",MAX(AA$7:AA145)+1,0)</f>
        <v>137</v>
      </c>
      <c r="AB146" s="502">
        <f t="shared" si="145"/>
        <v>146</v>
      </c>
      <c r="AC146" s="504">
        <f>1</f>
        <v>1</v>
      </c>
      <c r="AD146" s="103">
        <f t="shared" si="156"/>
        <v>0</v>
      </c>
      <c r="AE146" s="103">
        <f t="shared" si="157"/>
        <v>0</v>
      </c>
      <c r="AF146" s="103">
        <f t="shared" si="158"/>
        <v>0</v>
      </c>
      <c r="AH146" s="541">
        <v>0</v>
      </c>
      <c r="AI146" s="541">
        <v>0</v>
      </c>
      <c r="AJ146" s="541">
        <v>0</v>
      </c>
      <c r="AK146" s="541">
        <v>0</v>
      </c>
      <c r="AL146" s="541">
        <v>0</v>
      </c>
      <c r="AM146" s="541">
        <v>0</v>
      </c>
      <c r="AN146" s="541">
        <v>0</v>
      </c>
      <c r="AO146" s="541">
        <v>0</v>
      </c>
      <c r="AP146" s="541">
        <v>0</v>
      </c>
      <c r="AQ146" s="541">
        <v>0</v>
      </c>
      <c r="AR146" s="541">
        <v>0</v>
      </c>
      <c r="AS146" s="541">
        <v>0</v>
      </c>
      <c r="AT146" s="541">
        <v>0</v>
      </c>
      <c r="AU146" s="541">
        <v>42795</v>
      </c>
      <c r="AV146" s="541">
        <v>42796</v>
      </c>
      <c r="AW146" s="541">
        <v>42798</v>
      </c>
      <c r="AX146" s="541">
        <v>42808</v>
      </c>
    </row>
    <row r="147" spans="1:50" x14ac:dyDescent="0.25">
      <c r="B147" s="1" t="str">
        <f>адреса!$G$144</f>
        <v>кв.41</v>
      </c>
      <c r="C147" s="522">
        <f>адреса!$I$144</f>
        <v>30000041</v>
      </c>
      <c r="D147" s="6" t="str">
        <f>адреса!$K$144</f>
        <v>ФИО-3-41</v>
      </c>
      <c r="E147" s="6">
        <f>SUMIFS(фев17!$X:$X,фев17!$C:$C,мар17!C147)</f>
        <v>9433.33</v>
      </c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>
        <f t="shared" ref="W147" si="160">E147*100%</f>
        <v>9433.33</v>
      </c>
      <c r="X147" s="6">
        <f t="shared" si="151"/>
        <v>0</v>
      </c>
      <c r="Y147" s="513"/>
      <c r="Z147" s="70" t="str">
        <f t="shared" si="155"/>
        <v>ул. Третья д.3</v>
      </c>
      <c r="AA147" s="504">
        <f>IF($B147&lt;&gt;"",MAX(AA$7:AA146)+1,0)</f>
        <v>138</v>
      </c>
      <c r="AB147" s="502">
        <f t="shared" si="145"/>
        <v>147</v>
      </c>
      <c r="AC147" s="504">
        <f>1</f>
        <v>1</v>
      </c>
      <c r="AD147" s="103">
        <f t="shared" si="156"/>
        <v>0</v>
      </c>
      <c r="AE147" s="103">
        <f t="shared" si="157"/>
        <v>0</v>
      </c>
      <c r="AF147" s="103">
        <f t="shared" si="158"/>
        <v>0</v>
      </c>
      <c r="AH147" s="541">
        <v>0</v>
      </c>
      <c r="AI147" s="541">
        <v>0</v>
      </c>
      <c r="AJ147" s="541">
        <v>0</v>
      </c>
      <c r="AK147" s="541">
        <v>0</v>
      </c>
      <c r="AL147" s="541">
        <v>0</v>
      </c>
      <c r="AM147" s="541">
        <v>0</v>
      </c>
      <c r="AN147" s="541">
        <v>0</v>
      </c>
      <c r="AO147" s="541">
        <v>0</v>
      </c>
      <c r="AP147" s="541">
        <v>0</v>
      </c>
      <c r="AQ147" s="541">
        <v>0</v>
      </c>
      <c r="AR147" s="541">
        <v>0</v>
      </c>
      <c r="AS147" s="541">
        <v>0</v>
      </c>
      <c r="AT147" s="541">
        <v>0</v>
      </c>
      <c r="AU147" s="541">
        <v>0</v>
      </c>
      <c r="AV147" s="541">
        <v>0</v>
      </c>
      <c r="AW147" s="541">
        <v>0</v>
      </c>
      <c r="AX147" s="541">
        <v>0</v>
      </c>
    </row>
    <row r="148" spans="1:50" x14ac:dyDescent="0.25">
      <c r="B148" s="1" t="str">
        <f>адреса!$G$145</f>
        <v>кв.42</v>
      </c>
      <c r="C148" s="522">
        <f>адреса!$I$145</f>
        <v>30000042</v>
      </c>
      <c r="D148" s="6" t="str">
        <f>адреса!$K$145</f>
        <v>ФИО-3-42</v>
      </c>
      <c r="E148" s="6">
        <f>SUMIFS(фев17!$X:$X,фев17!$C:$C,мар17!C148)</f>
        <v>88253.8</v>
      </c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>
        <f t="shared" ref="W148" si="161">E148*20%</f>
        <v>17650.760000000002</v>
      </c>
      <c r="X148" s="6">
        <f t="shared" si="151"/>
        <v>70603.040000000008</v>
      </c>
      <c r="Y148" s="513"/>
      <c r="Z148" s="70" t="str">
        <f t="shared" si="155"/>
        <v>ул. Третья д.3</v>
      </c>
      <c r="AA148" s="504">
        <f>IF($B148&lt;&gt;"",MAX(AA$7:AA147)+1,0)</f>
        <v>139</v>
      </c>
      <c r="AB148" s="502">
        <f t="shared" si="145"/>
        <v>148</v>
      </c>
      <c r="AC148" s="504">
        <f>1</f>
        <v>1</v>
      </c>
      <c r="AD148" s="103">
        <f t="shared" si="156"/>
        <v>0</v>
      </c>
      <c r="AE148" s="103">
        <f t="shared" si="157"/>
        <v>0</v>
      </c>
      <c r="AF148" s="103">
        <f t="shared" si="158"/>
        <v>0</v>
      </c>
      <c r="AH148" s="541">
        <v>0</v>
      </c>
      <c r="AI148" s="541">
        <v>0</v>
      </c>
      <c r="AJ148" s="541">
        <v>0</v>
      </c>
      <c r="AK148" s="541">
        <v>0</v>
      </c>
      <c r="AL148" s="541">
        <v>0</v>
      </c>
      <c r="AM148" s="541">
        <v>0</v>
      </c>
      <c r="AN148" s="541">
        <v>0</v>
      </c>
      <c r="AO148" s="541">
        <v>0</v>
      </c>
      <c r="AP148" s="541">
        <v>0</v>
      </c>
      <c r="AQ148" s="541">
        <v>0</v>
      </c>
      <c r="AR148" s="541">
        <v>0</v>
      </c>
      <c r="AS148" s="541">
        <v>0</v>
      </c>
      <c r="AT148" s="541">
        <v>0</v>
      </c>
      <c r="AU148" s="541">
        <v>42795</v>
      </c>
      <c r="AV148" s="541">
        <v>42796</v>
      </c>
      <c r="AW148" s="541">
        <v>42798</v>
      </c>
      <c r="AX148" s="541">
        <v>42808</v>
      </c>
    </row>
    <row r="149" spans="1:50" x14ac:dyDescent="0.25">
      <c r="B149" s="1" t="str">
        <f>адреса!$G$146</f>
        <v>кв.43</v>
      </c>
      <c r="C149" s="522">
        <f>адреса!$I$146</f>
        <v>30000043</v>
      </c>
      <c r="D149" s="6" t="str">
        <f>адреса!$K$146</f>
        <v>ФИО-3-43</v>
      </c>
      <c r="E149" s="6">
        <f>SUMIFS(фев17!$X:$X,фев17!$C:$C,мар17!C149)</f>
        <v>4098.54</v>
      </c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>
        <f t="shared" ref="W149" si="162">E149*40%</f>
        <v>1639.4160000000002</v>
      </c>
      <c r="X149" s="6">
        <f t="shared" si="151"/>
        <v>2459.1239999999998</v>
      </c>
      <c r="Y149" s="513"/>
      <c r="Z149" s="70" t="str">
        <f t="shared" si="155"/>
        <v>ул. Третья д.3</v>
      </c>
      <c r="AA149" s="504">
        <f>IF($B149&lt;&gt;"",MAX(AA$7:AA148)+1,0)</f>
        <v>140</v>
      </c>
      <c r="AB149" s="502">
        <f t="shared" si="145"/>
        <v>149</v>
      </c>
      <c r="AC149" s="504">
        <f>1</f>
        <v>1</v>
      </c>
      <c r="AD149" s="103">
        <f t="shared" si="156"/>
        <v>0</v>
      </c>
      <c r="AE149" s="103">
        <f t="shared" si="157"/>
        <v>0</v>
      </c>
      <c r="AF149" s="103">
        <f t="shared" si="158"/>
        <v>0</v>
      </c>
      <c r="AH149" s="541">
        <v>0</v>
      </c>
      <c r="AI149" s="541">
        <v>0</v>
      </c>
      <c r="AJ149" s="541">
        <v>0</v>
      </c>
      <c r="AK149" s="541">
        <v>0</v>
      </c>
      <c r="AL149" s="541">
        <v>0</v>
      </c>
      <c r="AM149" s="541">
        <v>0</v>
      </c>
      <c r="AN149" s="541">
        <v>0</v>
      </c>
      <c r="AO149" s="541">
        <v>0</v>
      </c>
      <c r="AP149" s="541">
        <v>0</v>
      </c>
      <c r="AQ149" s="541">
        <v>0</v>
      </c>
      <c r="AR149" s="541">
        <v>0</v>
      </c>
      <c r="AS149" s="541">
        <v>0</v>
      </c>
      <c r="AT149" s="541">
        <v>0</v>
      </c>
      <c r="AU149" s="541">
        <v>0</v>
      </c>
      <c r="AV149" s="541">
        <v>0</v>
      </c>
      <c r="AW149" s="541">
        <v>0</v>
      </c>
      <c r="AX149" s="541">
        <v>0</v>
      </c>
    </row>
    <row r="150" spans="1:50" x14ac:dyDescent="0.25">
      <c r="B150" s="1" t="str">
        <f>адреса!$G$147</f>
        <v>кв.44</v>
      </c>
      <c r="C150" s="522">
        <f>адреса!$I$147</f>
        <v>30000044</v>
      </c>
      <c r="D150" s="6" t="str">
        <f>адреса!$K$147</f>
        <v>ФИО-3-44</v>
      </c>
      <c r="E150" s="6">
        <f>SUMIFS(фев17!$X:$X,фев17!$C:$C,мар17!C150)</f>
        <v>6785.32</v>
      </c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>
        <f t="shared" ref="W150" si="163">E150*60%</f>
        <v>4071.1919999999996</v>
      </c>
      <c r="X150" s="6">
        <f t="shared" si="151"/>
        <v>2714.1280000000002</v>
      </c>
      <c r="Y150" s="513"/>
      <c r="Z150" s="70" t="str">
        <f t="shared" si="155"/>
        <v>ул. Третья д.3</v>
      </c>
      <c r="AA150" s="504">
        <f>IF($B150&lt;&gt;"",MAX(AA$7:AA149)+1,0)</f>
        <v>141</v>
      </c>
      <c r="AB150" s="502">
        <f t="shared" si="145"/>
        <v>150</v>
      </c>
      <c r="AC150" s="504">
        <f>1</f>
        <v>1</v>
      </c>
      <c r="AD150" s="103">
        <f t="shared" si="156"/>
        <v>0</v>
      </c>
      <c r="AE150" s="103">
        <f t="shared" si="157"/>
        <v>0</v>
      </c>
      <c r="AF150" s="103">
        <f t="shared" si="158"/>
        <v>0</v>
      </c>
      <c r="AH150" s="541">
        <v>0</v>
      </c>
      <c r="AI150" s="541">
        <v>0</v>
      </c>
      <c r="AJ150" s="541">
        <v>0</v>
      </c>
      <c r="AK150" s="541">
        <v>0</v>
      </c>
      <c r="AL150" s="541">
        <v>0</v>
      </c>
      <c r="AM150" s="541">
        <v>0</v>
      </c>
      <c r="AN150" s="541">
        <v>0</v>
      </c>
      <c r="AO150" s="541">
        <v>0</v>
      </c>
      <c r="AP150" s="541">
        <v>0</v>
      </c>
      <c r="AQ150" s="541">
        <v>0</v>
      </c>
      <c r="AR150" s="541">
        <v>0</v>
      </c>
      <c r="AS150" s="541">
        <v>0</v>
      </c>
      <c r="AT150" s="541">
        <v>0</v>
      </c>
      <c r="AU150" s="541">
        <v>0</v>
      </c>
      <c r="AV150" s="541">
        <v>0</v>
      </c>
      <c r="AW150" s="541">
        <v>0</v>
      </c>
      <c r="AX150" s="541">
        <v>0</v>
      </c>
    </row>
    <row r="151" spans="1:50" x14ac:dyDescent="0.25">
      <c r="B151" s="1" t="str">
        <f>адреса!$G$148</f>
        <v>кв.45</v>
      </c>
      <c r="C151" s="522">
        <f>адреса!$I$148</f>
        <v>30000045</v>
      </c>
      <c r="D151" s="6" t="str">
        <f>адреса!$K$148</f>
        <v>ФИО-3-45</v>
      </c>
      <c r="E151" s="6">
        <f>SUMIFS(фев17!$X:$X,фев17!$C:$C,мар17!C151)</f>
        <v>107626.8</v>
      </c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>
        <f t="shared" ref="W151" si="164">E151*80%</f>
        <v>86101.440000000002</v>
      </c>
      <c r="X151" s="6">
        <f t="shared" si="151"/>
        <v>21525.360000000001</v>
      </c>
      <c r="Y151" s="513"/>
      <c r="Z151" s="70" t="str">
        <f t="shared" si="155"/>
        <v>ул. Третья д.3</v>
      </c>
      <c r="AA151" s="504">
        <f>IF($B151&lt;&gt;"",MAX(AA$7:AA150)+1,0)</f>
        <v>142</v>
      </c>
      <c r="AB151" s="502">
        <f t="shared" si="145"/>
        <v>151</v>
      </c>
      <c r="AC151" s="504">
        <f>1</f>
        <v>1</v>
      </c>
      <c r="AD151" s="103">
        <f t="shared" si="156"/>
        <v>0</v>
      </c>
      <c r="AE151" s="103">
        <f t="shared" si="157"/>
        <v>0</v>
      </c>
      <c r="AF151" s="103">
        <f t="shared" si="158"/>
        <v>0</v>
      </c>
      <c r="AH151" s="541">
        <v>0</v>
      </c>
      <c r="AI151" s="541">
        <v>0</v>
      </c>
      <c r="AJ151" s="541">
        <v>0</v>
      </c>
      <c r="AK151" s="541">
        <v>0</v>
      </c>
      <c r="AL151" s="541">
        <v>0</v>
      </c>
      <c r="AM151" s="541">
        <v>0</v>
      </c>
      <c r="AN151" s="541">
        <v>0</v>
      </c>
      <c r="AO151" s="541">
        <v>0</v>
      </c>
      <c r="AP151" s="541">
        <v>0</v>
      </c>
      <c r="AQ151" s="541">
        <v>0</v>
      </c>
      <c r="AR151" s="541">
        <v>0</v>
      </c>
      <c r="AS151" s="541">
        <v>0</v>
      </c>
      <c r="AT151" s="541">
        <v>0</v>
      </c>
      <c r="AU151" s="541">
        <v>42795</v>
      </c>
      <c r="AV151" s="541">
        <v>42796</v>
      </c>
      <c r="AW151" s="541">
        <v>42798</v>
      </c>
      <c r="AX151" s="541">
        <v>42808</v>
      </c>
    </row>
    <row r="152" spans="1:50" x14ac:dyDescent="0.25">
      <c r="B152" s="1" t="str">
        <f>адреса!$G$149</f>
        <v>кв.46</v>
      </c>
      <c r="C152" s="522">
        <f>адреса!$I$149</f>
        <v>30000046</v>
      </c>
      <c r="D152" s="6" t="str">
        <f>адреса!$K$149</f>
        <v>ФИО-3-46</v>
      </c>
      <c r="E152" s="6">
        <f>SUMIFS(фев17!$X:$X,фев17!$C:$C,мар17!C152)</f>
        <v>39778.019999999997</v>
      </c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>
        <f t="shared" ref="W152" si="165">E152*100%</f>
        <v>39778.019999999997</v>
      </c>
      <c r="X152" s="6">
        <f t="shared" si="151"/>
        <v>0</v>
      </c>
      <c r="Y152" s="513"/>
      <c r="Z152" s="70" t="str">
        <f t="shared" si="155"/>
        <v>ул. Третья д.3</v>
      </c>
      <c r="AA152" s="504">
        <f>IF($B152&lt;&gt;"",MAX(AA$7:AA151)+1,0)</f>
        <v>143</v>
      </c>
      <c r="AB152" s="502">
        <f t="shared" si="145"/>
        <v>152</v>
      </c>
      <c r="AC152" s="504">
        <f>1</f>
        <v>1</v>
      </c>
      <c r="AD152" s="103">
        <f t="shared" si="156"/>
        <v>0</v>
      </c>
      <c r="AE152" s="103">
        <f t="shared" si="157"/>
        <v>0</v>
      </c>
      <c r="AF152" s="103">
        <f t="shared" si="158"/>
        <v>0</v>
      </c>
      <c r="AH152" s="541">
        <v>0</v>
      </c>
      <c r="AI152" s="541">
        <v>0</v>
      </c>
      <c r="AJ152" s="541">
        <v>0</v>
      </c>
      <c r="AK152" s="541">
        <v>0</v>
      </c>
      <c r="AL152" s="541">
        <v>0</v>
      </c>
      <c r="AM152" s="541">
        <v>0</v>
      </c>
      <c r="AN152" s="541">
        <v>0</v>
      </c>
      <c r="AO152" s="541">
        <v>0</v>
      </c>
      <c r="AP152" s="541">
        <v>0</v>
      </c>
      <c r="AQ152" s="541">
        <v>0</v>
      </c>
      <c r="AR152" s="541">
        <v>0</v>
      </c>
      <c r="AS152" s="541">
        <v>0</v>
      </c>
      <c r="AT152" s="541">
        <v>0</v>
      </c>
      <c r="AU152" s="541">
        <v>0</v>
      </c>
      <c r="AV152" s="541">
        <v>0</v>
      </c>
      <c r="AW152" s="541">
        <v>0</v>
      </c>
      <c r="AX152" s="541">
        <v>0</v>
      </c>
    </row>
    <row r="153" spans="1:50" x14ac:dyDescent="0.25">
      <c r="B153" s="1" t="str">
        <f>адреса!$G$150</f>
        <v>кв.47</v>
      </c>
      <c r="C153" s="522">
        <f>адреса!$I$150</f>
        <v>30000047</v>
      </c>
      <c r="D153" s="6" t="str">
        <f>адреса!$K$150</f>
        <v>ФИО-3-47</v>
      </c>
      <c r="E153" s="6">
        <f>SUMIFS(фев17!$X:$X,фев17!$C:$C,мар17!C153)</f>
        <v>37600.99</v>
      </c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>
        <f t="shared" ref="W153" si="166">E153*20%</f>
        <v>7520.1980000000003</v>
      </c>
      <c r="X153" s="6">
        <f t="shared" si="151"/>
        <v>30080.791999999998</v>
      </c>
      <c r="Y153" s="513"/>
      <c r="Z153" s="70" t="str">
        <f t="shared" si="155"/>
        <v>ул. Третья д.3</v>
      </c>
      <c r="AA153" s="504">
        <f>IF($B153&lt;&gt;"",MAX(AA$7:AA152)+1,0)</f>
        <v>144</v>
      </c>
      <c r="AB153" s="502">
        <f t="shared" si="145"/>
        <v>153</v>
      </c>
      <c r="AC153" s="504">
        <f>1</f>
        <v>1</v>
      </c>
      <c r="AD153" s="103">
        <f t="shared" si="156"/>
        <v>0</v>
      </c>
      <c r="AE153" s="103">
        <f t="shared" si="157"/>
        <v>0</v>
      </c>
      <c r="AF153" s="103">
        <f t="shared" si="158"/>
        <v>0</v>
      </c>
      <c r="AH153" s="541">
        <v>0</v>
      </c>
      <c r="AI153" s="541">
        <v>0</v>
      </c>
      <c r="AJ153" s="541">
        <v>0</v>
      </c>
      <c r="AK153" s="541">
        <v>0</v>
      </c>
      <c r="AL153" s="541">
        <v>42795</v>
      </c>
      <c r="AM153" s="541">
        <v>42796</v>
      </c>
      <c r="AN153" s="541">
        <v>0</v>
      </c>
      <c r="AO153" s="541">
        <v>0</v>
      </c>
      <c r="AP153" s="541">
        <v>0</v>
      </c>
      <c r="AQ153" s="541">
        <v>0</v>
      </c>
      <c r="AR153" s="541">
        <v>0</v>
      </c>
      <c r="AS153" s="541">
        <v>0</v>
      </c>
      <c r="AT153" s="541">
        <v>0</v>
      </c>
      <c r="AU153" s="541">
        <v>0</v>
      </c>
      <c r="AV153" s="541">
        <v>0</v>
      </c>
      <c r="AW153" s="541">
        <v>0</v>
      </c>
      <c r="AX153" s="541">
        <v>0</v>
      </c>
    </row>
    <row r="154" spans="1:50" x14ac:dyDescent="0.25">
      <c r="B154" s="1" t="str">
        <f>адреса!$G$151</f>
        <v>кв.48</v>
      </c>
      <c r="C154" s="522">
        <f>адреса!$I$151</f>
        <v>30000048</v>
      </c>
      <c r="D154" s="6" t="str">
        <f>адреса!$K$151</f>
        <v>ФИО-3-48</v>
      </c>
      <c r="E154" s="6">
        <f>SUMIFS(фев17!$X:$X,фев17!$C:$C,мар17!C154)</f>
        <v>110873.23</v>
      </c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>
        <f t="shared" ref="W154" si="167">E154*40%</f>
        <v>44349.292000000001</v>
      </c>
      <c r="X154" s="6">
        <f t="shared" si="151"/>
        <v>66523.937999999995</v>
      </c>
      <c r="Y154" s="513"/>
      <c r="Z154" s="70" t="str">
        <f t="shared" si="155"/>
        <v>ул. Третья д.3</v>
      </c>
      <c r="AA154" s="504">
        <f>IF($B154&lt;&gt;"",MAX(AA$7:AA153)+1,0)</f>
        <v>145</v>
      </c>
      <c r="AB154" s="502">
        <f t="shared" si="145"/>
        <v>154</v>
      </c>
      <c r="AC154" s="504">
        <f>1</f>
        <v>1</v>
      </c>
      <c r="AD154" s="103">
        <f t="shared" si="156"/>
        <v>0</v>
      </c>
      <c r="AE154" s="103">
        <f t="shared" si="157"/>
        <v>0</v>
      </c>
      <c r="AF154" s="103">
        <f t="shared" si="158"/>
        <v>0</v>
      </c>
      <c r="AH154" s="541">
        <v>0</v>
      </c>
      <c r="AI154" s="541">
        <v>0</v>
      </c>
      <c r="AJ154" s="541">
        <v>0</v>
      </c>
      <c r="AK154" s="541">
        <v>0</v>
      </c>
      <c r="AL154" s="541">
        <v>0</v>
      </c>
      <c r="AM154" s="541">
        <v>0</v>
      </c>
      <c r="AN154" s="541">
        <v>0</v>
      </c>
      <c r="AO154" s="541">
        <v>0</v>
      </c>
      <c r="AP154" s="541">
        <v>0</v>
      </c>
      <c r="AQ154" s="541">
        <v>0</v>
      </c>
      <c r="AR154" s="541">
        <v>0</v>
      </c>
      <c r="AS154" s="541">
        <v>0</v>
      </c>
      <c r="AT154" s="541">
        <v>0</v>
      </c>
      <c r="AU154" s="541">
        <v>42795</v>
      </c>
      <c r="AV154" s="541">
        <v>42796</v>
      </c>
      <c r="AW154" s="541">
        <v>42798</v>
      </c>
      <c r="AX154" s="541">
        <v>42808</v>
      </c>
    </row>
    <row r="155" spans="1:50" x14ac:dyDescent="0.25">
      <c r="B155" s="1" t="str">
        <f>адреса!$G$152</f>
        <v>кв.49</v>
      </c>
      <c r="C155" s="522">
        <f>адреса!$I$152</f>
        <v>30000049</v>
      </c>
      <c r="D155" s="6" t="str">
        <f>адреса!$K$152</f>
        <v>ФИО-3-49</v>
      </c>
      <c r="E155" s="6">
        <f>SUMIFS(фев17!$X:$X,фев17!$C:$C,мар17!C155)</f>
        <v>4840.8900000000003</v>
      </c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>
        <f t="shared" ref="W155" si="168">E155*60%</f>
        <v>2904.5340000000001</v>
      </c>
      <c r="X155" s="6">
        <f t="shared" si="151"/>
        <v>1936.3560000000002</v>
      </c>
      <c r="Y155" s="513"/>
      <c r="Z155" s="70" t="str">
        <f t="shared" si="155"/>
        <v>ул. Третья д.3</v>
      </c>
      <c r="AA155" s="504">
        <f>IF($B155&lt;&gt;"",MAX(AA$7:AA154)+1,0)</f>
        <v>146</v>
      </c>
      <c r="AB155" s="502">
        <f t="shared" si="145"/>
        <v>155</v>
      </c>
      <c r="AC155" s="504">
        <f>1</f>
        <v>1</v>
      </c>
      <c r="AD155" s="103">
        <f t="shared" si="156"/>
        <v>0</v>
      </c>
      <c r="AE155" s="103">
        <f t="shared" si="157"/>
        <v>0</v>
      </c>
      <c r="AF155" s="103">
        <f t="shared" si="158"/>
        <v>0</v>
      </c>
      <c r="AH155" s="541">
        <v>0</v>
      </c>
      <c r="AI155" s="541">
        <v>0</v>
      </c>
      <c r="AJ155" s="541">
        <v>0</v>
      </c>
      <c r="AK155" s="541">
        <v>0</v>
      </c>
      <c r="AL155" s="541">
        <v>0</v>
      </c>
      <c r="AM155" s="541">
        <v>0</v>
      </c>
      <c r="AN155" s="541">
        <v>0</v>
      </c>
      <c r="AO155" s="541">
        <v>0</v>
      </c>
      <c r="AP155" s="541">
        <v>0</v>
      </c>
      <c r="AQ155" s="541">
        <v>0</v>
      </c>
      <c r="AR155" s="541">
        <v>0</v>
      </c>
      <c r="AS155" s="541">
        <v>0</v>
      </c>
      <c r="AT155" s="541">
        <v>0</v>
      </c>
      <c r="AU155" s="541">
        <v>0</v>
      </c>
      <c r="AV155" s="541">
        <v>0</v>
      </c>
      <c r="AW155" s="541">
        <v>0</v>
      </c>
      <c r="AX155" s="541">
        <v>0</v>
      </c>
    </row>
    <row r="156" spans="1:50" x14ac:dyDescent="0.25">
      <c r="A156" s="4" t="str">
        <f>адреса!$E$153</f>
        <v>ул. Четвертая д.4</v>
      </c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513"/>
      <c r="Z156" s="70" t="str">
        <f t="shared" si="155"/>
        <v>ул. Четвертая д.4</v>
      </c>
      <c r="AA156" s="504">
        <f>IF($B156&lt;&gt;"",MAX(AA$7:AA155)+1,0)</f>
        <v>0</v>
      </c>
      <c r="AB156" s="502">
        <f t="shared" si="145"/>
        <v>156</v>
      </c>
      <c r="AC156" s="504">
        <f>1</f>
        <v>1</v>
      </c>
      <c r="AD156" s="103">
        <f t="shared" si="156"/>
        <v>0</v>
      </c>
      <c r="AE156" s="103">
        <f t="shared" si="157"/>
        <v>0</v>
      </c>
      <c r="AF156" s="103">
        <f t="shared" si="158"/>
        <v>0</v>
      </c>
      <c r="AH156" s="541">
        <v>0</v>
      </c>
      <c r="AI156" s="541">
        <v>0</v>
      </c>
      <c r="AJ156" s="541">
        <v>0</v>
      </c>
      <c r="AK156" s="541">
        <v>0</v>
      </c>
      <c r="AL156" s="541">
        <v>0</v>
      </c>
      <c r="AM156" s="541">
        <v>0</v>
      </c>
      <c r="AN156" s="541">
        <v>0</v>
      </c>
      <c r="AO156" s="541">
        <v>0</v>
      </c>
      <c r="AP156" s="541">
        <v>0</v>
      </c>
      <c r="AQ156" s="541">
        <v>0</v>
      </c>
      <c r="AR156" s="541">
        <v>0</v>
      </c>
      <c r="AS156" s="541">
        <v>0</v>
      </c>
      <c r="AT156" s="541">
        <v>0</v>
      </c>
      <c r="AU156" s="541">
        <v>0</v>
      </c>
      <c r="AV156" s="541">
        <v>0</v>
      </c>
      <c r="AW156" s="541">
        <v>0</v>
      </c>
      <c r="AX156" s="541">
        <v>0</v>
      </c>
    </row>
    <row r="157" spans="1:50" x14ac:dyDescent="0.25">
      <c r="B157" s="1" t="str">
        <f>адреса!$G$153</f>
        <v>кв.1</v>
      </c>
      <c r="C157" s="522">
        <f>адреса!$I$153</f>
        <v>40000001</v>
      </c>
      <c r="D157" s="6" t="str">
        <f>адреса!$K$153</f>
        <v>ФИО-4-1</v>
      </c>
      <c r="E157" s="6">
        <f>SUMIFS(фев17!$X:$X,фев17!$C:$C,мар17!C157)</f>
        <v>58384.58</v>
      </c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>
        <f t="shared" ref="W157" si="169">E157*100%</f>
        <v>58384.58</v>
      </c>
      <c r="X157" s="6">
        <f t="shared" si="151"/>
        <v>0</v>
      </c>
      <c r="Y157" s="513"/>
      <c r="Z157" s="70" t="str">
        <f t="shared" si="155"/>
        <v>ул. Четвертая д.4</v>
      </c>
      <c r="AA157" s="504">
        <f>IF($B157&lt;&gt;"",MAX(AA$7:AA156)+1,0)</f>
        <v>147</v>
      </c>
      <c r="AB157" s="502">
        <f t="shared" si="145"/>
        <v>157</v>
      </c>
      <c r="AC157" s="504">
        <f>1</f>
        <v>1</v>
      </c>
      <c r="AD157" s="103">
        <f t="shared" si="156"/>
        <v>0</v>
      </c>
      <c r="AE157" s="103">
        <f t="shared" si="157"/>
        <v>0</v>
      </c>
      <c r="AF157" s="103">
        <f t="shared" si="158"/>
        <v>0</v>
      </c>
      <c r="AH157" s="541">
        <v>0</v>
      </c>
      <c r="AI157" s="541">
        <v>0</v>
      </c>
      <c r="AJ157" s="541">
        <v>0</v>
      </c>
      <c r="AK157" s="541">
        <v>0</v>
      </c>
      <c r="AL157" s="541">
        <v>0</v>
      </c>
      <c r="AM157" s="541">
        <v>0</v>
      </c>
      <c r="AN157" s="541">
        <v>0</v>
      </c>
      <c r="AO157" s="541">
        <v>0</v>
      </c>
      <c r="AP157" s="541">
        <v>0</v>
      </c>
      <c r="AQ157" s="541">
        <v>0</v>
      </c>
      <c r="AR157" s="541">
        <v>0</v>
      </c>
      <c r="AS157" s="541">
        <v>0</v>
      </c>
      <c r="AT157" s="541">
        <v>0</v>
      </c>
      <c r="AU157" s="541">
        <v>42795</v>
      </c>
      <c r="AV157" s="541">
        <v>42796</v>
      </c>
      <c r="AW157" s="541">
        <v>42798</v>
      </c>
      <c r="AX157" s="541">
        <v>42808</v>
      </c>
    </row>
    <row r="158" spans="1:50" x14ac:dyDescent="0.25">
      <c r="B158" s="1" t="str">
        <f>адреса!$G$154</f>
        <v>кв.2</v>
      </c>
      <c r="C158" s="522">
        <f>адреса!$I$154</f>
        <v>40000002</v>
      </c>
      <c r="D158" s="6" t="str">
        <f>адреса!$K$154</f>
        <v>ФИО-4-2</v>
      </c>
      <c r="E158" s="6">
        <f>SUMIFS(фев17!$X:$X,фев17!$C:$C,мар17!C158)</f>
        <v>1908.87</v>
      </c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>
        <f t="shared" ref="W158" si="170">E158*20%</f>
        <v>381.774</v>
      </c>
      <c r="X158" s="6">
        <f t="shared" si="151"/>
        <v>1527.096</v>
      </c>
      <c r="Y158" s="513"/>
      <c r="Z158" s="70" t="str">
        <f t="shared" si="155"/>
        <v>ул. Четвертая д.4</v>
      </c>
      <c r="AA158" s="504">
        <f>IF($B158&lt;&gt;"",MAX(AA$7:AA157)+1,0)</f>
        <v>148</v>
      </c>
      <c r="AB158" s="502">
        <f t="shared" si="145"/>
        <v>158</v>
      </c>
      <c r="AC158" s="504">
        <f>1</f>
        <v>1</v>
      </c>
      <c r="AD158" s="103">
        <f t="shared" si="156"/>
        <v>0</v>
      </c>
      <c r="AE158" s="103">
        <f t="shared" si="157"/>
        <v>0</v>
      </c>
      <c r="AF158" s="103">
        <f t="shared" si="158"/>
        <v>0</v>
      </c>
      <c r="AH158" s="541">
        <v>0</v>
      </c>
      <c r="AI158" s="541">
        <v>0</v>
      </c>
      <c r="AJ158" s="541">
        <v>0</v>
      </c>
      <c r="AK158" s="541">
        <v>0</v>
      </c>
      <c r="AL158" s="541">
        <v>0</v>
      </c>
      <c r="AM158" s="541">
        <v>0</v>
      </c>
      <c r="AN158" s="541">
        <v>0</v>
      </c>
      <c r="AO158" s="541">
        <v>0</v>
      </c>
      <c r="AP158" s="541">
        <v>0</v>
      </c>
      <c r="AQ158" s="541">
        <v>0</v>
      </c>
      <c r="AR158" s="541">
        <v>0</v>
      </c>
      <c r="AS158" s="541">
        <v>0</v>
      </c>
      <c r="AT158" s="541">
        <v>0</v>
      </c>
      <c r="AU158" s="541">
        <v>0</v>
      </c>
      <c r="AV158" s="541">
        <v>0</v>
      </c>
      <c r="AW158" s="541">
        <v>0</v>
      </c>
      <c r="AX158" s="541">
        <v>0</v>
      </c>
    </row>
    <row r="159" spans="1:50" x14ac:dyDescent="0.25">
      <c r="B159" s="1" t="str">
        <f>адреса!$G$155</f>
        <v>кв.3</v>
      </c>
      <c r="C159" s="522">
        <f>адреса!$I$155</f>
        <v>40000003</v>
      </c>
      <c r="D159" s="6" t="str">
        <f>адреса!$K$155</f>
        <v>ФИО-4-3</v>
      </c>
      <c r="E159" s="6">
        <f>SUMIFS(фев17!$X:$X,фев17!$C:$C,мар17!C159)</f>
        <v>68709.279999999999</v>
      </c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>
        <f t="shared" ref="W159" si="171">E159*40%</f>
        <v>27483.712</v>
      </c>
      <c r="X159" s="6">
        <f t="shared" si="151"/>
        <v>41225.567999999999</v>
      </c>
      <c r="Y159" s="513"/>
      <c r="Z159" s="70" t="str">
        <f t="shared" si="155"/>
        <v>ул. Четвертая д.4</v>
      </c>
      <c r="AA159" s="504">
        <f>IF($B159&lt;&gt;"",MAX(AA$7:AA158)+1,0)</f>
        <v>149</v>
      </c>
      <c r="AB159" s="502">
        <f t="shared" si="145"/>
        <v>159</v>
      </c>
      <c r="AC159" s="504">
        <f>1</f>
        <v>1</v>
      </c>
      <c r="AD159" s="103">
        <f t="shared" si="156"/>
        <v>0</v>
      </c>
      <c r="AE159" s="103">
        <f t="shared" si="157"/>
        <v>0</v>
      </c>
      <c r="AF159" s="103">
        <f t="shared" si="158"/>
        <v>0</v>
      </c>
      <c r="AH159" s="541">
        <v>0</v>
      </c>
      <c r="AI159" s="541">
        <v>0</v>
      </c>
      <c r="AJ159" s="541">
        <v>0</v>
      </c>
      <c r="AK159" s="541">
        <v>0</v>
      </c>
      <c r="AL159" s="541">
        <v>0</v>
      </c>
      <c r="AM159" s="541">
        <v>0</v>
      </c>
      <c r="AN159" s="541">
        <v>0</v>
      </c>
      <c r="AO159" s="541">
        <v>0</v>
      </c>
      <c r="AP159" s="541">
        <v>0</v>
      </c>
      <c r="AQ159" s="541">
        <v>0</v>
      </c>
      <c r="AR159" s="541">
        <v>0</v>
      </c>
      <c r="AS159" s="541">
        <v>0</v>
      </c>
      <c r="AT159" s="541">
        <v>0</v>
      </c>
      <c r="AU159" s="541">
        <v>42795</v>
      </c>
      <c r="AV159" s="541">
        <v>42796</v>
      </c>
      <c r="AW159" s="541">
        <v>42798</v>
      </c>
      <c r="AX159" s="541">
        <v>42808</v>
      </c>
    </row>
    <row r="160" spans="1:50" x14ac:dyDescent="0.25">
      <c r="B160" s="1" t="str">
        <f>адреса!$G$156</f>
        <v>кв.4</v>
      </c>
      <c r="C160" s="522">
        <f>адреса!$I$156</f>
        <v>40000004</v>
      </c>
      <c r="D160" s="6" t="str">
        <f>адреса!$K$156</f>
        <v>ФИО-4-4</v>
      </c>
      <c r="E160" s="6">
        <f>SUMIFS(фев17!$X:$X,фев17!$C:$C,мар17!C160)</f>
        <v>7371.21</v>
      </c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>
        <f t="shared" ref="W160" si="172">E160*60%</f>
        <v>4422.7259999999997</v>
      </c>
      <c r="X160" s="6">
        <f t="shared" si="151"/>
        <v>2948.4840000000004</v>
      </c>
      <c r="Y160" s="513"/>
      <c r="Z160" s="70" t="str">
        <f t="shared" si="155"/>
        <v>ул. Четвертая д.4</v>
      </c>
      <c r="AA160" s="504">
        <f>IF($B160&lt;&gt;"",MAX(AA$7:AA159)+1,0)</f>
        <v>150</v>
      </c>
      <c r="AB160" s="502">
        <f t="shared" si="145"/>
        <v>160</v>
      </c>
      <c r="AC160" s="504">
        <f>1</f>
        <v>1</v>
      </c>
      <c r="AD160" s="103">
        <f t="shared" si="156"/>
        <v>0</v>
      </c>
      <c r="AE160" s="103">
        <f t="shared" si="157"/>
        <v>0</v>
      </c>
      <c r="AF160" s="103">
        <f t="shared" si="158"/>
        <v>0</v>
      </c>
      <c r="AH160" s="541">
        <v>0</v>
      </c>
      <c r="AI160" s="541">
        <v>0</v>
      </c>
      <c r="AJ160" s="541">
        <v>0</v>
      </c>
      <c r="AK160" s="541">
        <v>0</v>
      </c>
      <c r="AL160" s="541">
        <v>0</v>
      </c>
      <c r="AM160" s="541">
        <v>0</v>
      </c>
      <c r="AN160" s="541">
        <v>0</v>
      </c>
      <c r="AO160" s="541">
        <v>0</v>
      </c>
      <c r="AP160" s="541">
        <v>0</v>
      </c>
      <c r="AQ160" s="541">
        <v>0</v>
      </c>
      <c r="AR160" s="541">
        <v>0</v>
      </c>
      <c r="AS160" s="541">
        <v>0</v>
      </c>
      <c r="AT160" s="541">
        <v>0</v>
      </c>
      <c r="AU160" s="541">
        <v>0</v>
      </c>
      <c r="AV160" s="541">
        <v>0</v>
      </c>
      <c r="AW160" s="541">
        <v>0</v>
      </c>
      <c r="AX160" s="541">
        <v>0</v>
      </c>
    </row>
    <row r="161" spans="2:50" x14ac:dyDescent="0.25">
      <c r="B161" s="1" t="str">
        <f>адреса!$G$157</f>
        <v>кв.5</v>
      </c>
      <c r="C161" s="522">
        <f>адреса!$I$157</f>
        <v>40000005</v>
      </c>
      <c r="D161" s="6" t="str">
        <f>адреса!$K$157</f>
        <v>ФИО-4-5</v>
      </c>
      <c r="E161" s="6">
        <f>SUMIFS(фев17!$X:$X,фев17!$C:$C,мар17!C161)</f>
        <v>61386.26</v>
      </c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>
        <f t="shared" ref="W161" si="173">E161*80%</f>
        <v>49109.008000000002</v>
      </c>
      <c r="X161" s="6">
        <f t="shared" si="151"/>
        <v>12277.252</v>
      </c>
      <c r="Y161" s="513"/>
      <c r="Z161" s="70" t="str">
        <f t="shared" si="155"/>
        <v>ул. Четвертая д.4</v>
      </c>
      <c r="AA161" s="504">
        <f>IF($B161&lt;&gt;"",MAX(AA$7:AA160)+1,0)</f>
        <v>151</v>
      </c>
      <c r="AB161" s="502">
        <f t="shared" si="145"/>
        <v>161</v>
      </c>
      <c r="AC161" s="504">
        <f>1</f>
        <v>1</v>
      </c>
      <c r="AD161" s="103">
        <f t="shared" si="156"/>
        <v>0</v>
      </c>
      <c r="AE161" s="103">
        <f t="shared" si="157"/>
        <v>0</v>
      </c>
      <c r="AF161" s="103">
        <f t="shared" si="158"/>
        <v>0</v>
      </c>
      <c r="AH161" s="541">
        <v>42796</v>
      </c>
      <c r="AI161" s="541">
        <v>42798</v>
      </c>
      <c r="AJ161" s="541">
        <v>0</v>
      </c>
      <c r="AK161" s="541">
        <v>0</v>
      </c>
      <c r="AL161" s="541">
        <v>0</v>
      </c>
      <c r="AM161" s="541">
        <v>0</v>
      </c>
      <c r="AN161" s="541">
        <v>0</v>
      </c>
      <c r="AO161" s="541">
        <v>0</v>
      </c>
      <c r="AP161" s="541">
        <v>0</v>
      </c>
      <c r="AQ161" s="541">
        <v>0</v>
      </c>
      <c r="AR161" s="541">
        <v>0</v>
      </c>
      <c r="AS161" s="541">
        <v>0</v>
      </c>
      <c r="AT161" s="541">
        <v>0</v>
      </c>
      <c r="AU161" s="541">
        <v>0</v>
      </c>
      <c r="AV161" s="541">
        <v>0</v>
      </c>
      <c r="AW161" s="541">
        <v>0</v>
      </c>
      <c r="AX161" s="541">
        <v>0</v>
      </c>
    </row>
    <row r="162" spans="2:50" x14ac:dyDescent="0.25">
      <c r="B162" s="1" t="str">
        <f>адреса!$G$158</f>
        <v>кв.6</v>
      </c>
      <c r="C162" s="522">
        <f>адреса!$I$158</f>
        <v>40000006</v>
      </c>
      <c r="D162" s="6" t="str">
        <f>адреса!$K$158</f>
        <v>ФИО-4-6</v>
      </c>
      <c r="E162" s="6">
        <f>SUMIFS(фев17!$X:$X,фев17!$C:$C,мар17!C162)</f>
        <v>87752.43</v>
      </c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>
        <f t="shared" ref="W162" si="174">E162*100%</f>
        <v>87752.43</v>
      </c>
      <c r="X162" s="6">
        <f t="shared" si="151"/>
        <v>0</v>
      </c>
      <c r="Y162" s="513"/>
      <c r="Z162" s="70" t="str">
        <f t="shared" si="155"/>
        <v>ул. Четвертая д.4</v>
      </c>
      <c r="AA162" s="504">
        <f>IF($B162&lt;&gt;"",MAX(AA$7:AA161)+1,0)</f>
        <v>152</v>
      </c>
      <c r="AB162" s="502">
        <f t="shared" si="145"/>
        <v>162</v>
      </c>
      <c r="AC162" s="504">
        <f>1</f>
        <v>1</v>
      </c>
      <c r="AD162" s="103">
        <f t="shared" si="156"/>
        <v>0</v>
      </c>
      <c r="AE162" s="103">
        <f t="shared" si="157"/>
        <v>0</v>
      </c>
      <c r="AF162" s="103">
        <f t="shared" si="158"/>
        <v>0</v>
      </c>
      <c r="AH162" s="541">
        <v>0</v>
      </c>
      <c r="AI162" s="541">
        <v>0</v>
      </c>
      <c r="AJ162" s="541">
        <v>0</v>
      </c>
      <c r="AK162" s="541">
        <v>0</v>
      </c>
      <c r="AL162" s="541">
        <v>0</v>
      </c>
      <c r="AM162" s="541">
        <v>0</v>
      </c>
      <c r="AN162" s="541">
        <v>0</v>
      </c>
      <c r="AO162" s="541">
        <v>0</v>
      </c>
      <c r="AP162" s="541">
        <v>0</v>
      </c>
      <c r="AQ162" s="541">
        <v>0</v>
      </c>
      <c r="AR162" s="541">
        <v>0</v>
      </c>
      <c r="AS162" s="541">
        <v>0</v>
      </c>
      <c r="AT162" s="541">
        <v>0</v>
      </c>
      <c r="AU162" s="541">
        <v>42795</v>
      </c>
      <c r="AV162" s="541">
        <v>42796</v>
      </c>
      <c r="AW162" s="541">
        <v>42798</v>
      </c>
      <c r="AX162" s="541">
        <v>42808</v>
      </c>
    </row>
    <row r="163" spans="2:50" x14ac:dyDescent="0.25">
      <c r="B163" s="1" t="str">
        <f>адреса!$G$159</f>
        <v>кв.7</v>
      </c>
      <c r="C163" s="522">
        <f>адреса!$I$159</f>
        <v>40000007</v>
      </c>
      <c r="D163" s="6" t="str">
        <f>адреса!$K$159</f>
        <v>ФИО-4-7</v>
      </c>
      <c r="E163" s="6">
        <f>SUMIFS(фев17!$X:$X,фев17!$C:$C,мар17!C163)</f>
        <v>34395.120000000003</v>
      </c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>
        <f t="shared" ref="W163" si="175">E163*20%</f>
        <v>6879.0240000000013</v>
      </c>
      <c r="X163" s="6">
        <f t="shared" si="151"/>
        <v>27516.096000000001</v>
      </c>
      <c r="Y163" s="513"/>
      <c r="Z163" s="70" t="str">
        <f t="shared" si="155"/>
        <v>ул. Четвертая д.4</v>
      </c>
      <c r="AA163" s="504">
        <f>IF($B163&lt;&gt;"",MAX(AA$7:AA162)+1,0)</f>
        <v>153</v>
      </c>
      <c r="AB163" s="502">
        <f t="shared" si="145"/>
        <v>163</v>
      </c>
      <c r="AC163" s="504">
        <f>1</f>
        <v>1</v>
      </c>
      <c r="AD163" s="103">
        <f t="shared" si="156"/>
        <v>0</v>
      </c>
      <c r="AE163" s="103">
        <f t="shared" si="157"/>
        <v>0</v>
      </c>
      <c r="AF163" s="103">
        <f t="shared" si="158"/>
        <v>0</v>
      </c>
      <c r="AH163" s="541">
        <v>0</v>
      </c>
      <c r="AI163" s="541">
        <v>0</v>
      </c>
      <c r="AJ163" s="541">
        <v>0</v>
      </c>
      <c r="AK163" s="541">
        <v>0</v>
      </c>
      <c r="AL163" s="541">
        <v>0</v>
      </c>
      <c r="AM163" s="541">
        <v>0</v>
      </c>
      <c r="AN163" s="541">
        <v>0</v>
      </c>
      <c r="AO163" s="541">
        <v>0</v>
      </c>
      <c r="AP163" s="541">
        <v>0</v>
      </c>
      <c r="AQ163" s="541">
        <v>0</v>
      </c>
      <c r="AR163" s="541">
        <v>0</v>
      </c>
      <c r="AS163" s="541">
        <v>0</v>
      </c>
      <c r="AT163" s="541">
        <v>0</v>
      </c>
      <c r="AU163" s="541">
        <v>0</v>
      </c>
      <c r="AV163" s="541">
        <v>0</v>
      </c>
      <c r="AW163" s="541">
        <v>0</v>
      </c>
      <c r="AX163" s="541">
        <v>0</v>
      </c>
    </row>
    <row r="164" spans="2:50" x14ac:dyDescent="0.25">
      <c r="B164" s="1" t="str">
        <f>адреса!$G$160</f>
        <v>кв.8</v>
      </c>
      <c r="C164" s="522">
        <f>адреса!$I$160</f>
        <v>40000008</v>
      </c>
      <c r="D164" s="6" t="str">
        <f>адреса!$K$160</f>
        <v>ФИО-4-8</v>
      </c>
      <c r="E164" s="6">
        <f>SUMIFS(фев17!$X:$X,фев17!$C:$C,мар17!C164)</f>
        <v>70507.12</v>
      </c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>
        <f t="shared" ref="W164" si="176">E164*40%</f>
        <v>28202.847999999998</v>
      </c>
      <c r="X164" s="6">
        <f t="shared" si="151"/>
        <v>42304.271999999997</v>
      </c>
      <c r="Y164" s="513"/>
      <c r="Z164" s="70" t="str">
        <f t="shared" si="155"/>
        <v>ул. Четвертая д.4</v>
      </c>
      <c r="AA164" s="504">
        <f>IF($B164&lt;&gt;"",MAX(AA$7:AA163)+1,0)</f>
        <v>154</v>
      </c>
      <c r="AB164" s="502">
        <f t="shared" si="145"/>
        <v>164</v>
      </c>
      <c r="AC164" s="504">
        <f>1</f>
        <v>1</v>
      </c>
      <c r="AD164" s="103">
        <f t="shared" si="156"/>
        <v>0</v>
      </c>
      <c r="AE164" s="103">
        <f t="shared" si="157"/>
        <v>0</v>
      </c>
      <c r="AF164" s="103">
        <f t="shared" si="158"/>
        <v>0</v>
      </c>
      <c r="AH164" s="541">
        <v>0</v>
      </c>
      <c r="AI164" s="541">
        <v>0</v>
      </c>
      <c r="AJ164" s="541">
        <v>0</v>
      </c>
      <c r="AK164" s="541">
        <v>0</v>
      </c>
      <c r="AL164" s="541">
        <v>0</v>
      </c>
      <c r="AM164" s="541">
        <v>0</v>
      </c>
      <c r="AN164" s="541">
        <v>0</v>
      </c>
      <c r="AO164" s="541">
        <v>0</v>
      </c>
      <c r="AP164" s="541">
        <v>0</v>
      </c>
      <c r="AQ164" s="541">
        <v>0</v>
      </c>
      <c r="AR164" s="541">
        <v>0</v>
      </c>
      <c r="AS164" s="541">
        <v>0</v>
      </c>
      <c r="AT164" s="541">
        <v>0</v>
      </c>
      <c r="AU164" s="541">
        <v>42795</v>
      </c>
      <c r="AV164" s="541">
        <v>42796</v>
      </c>
      <c r="AW164" s="541">
        <v>42798</v>
      </c>
      <c r="AX164" s="541">
        <v>42808</v>
      </c>
    </row>
    <row r="165" spans="2:50" x14ac:dyDescent="0.25">
      <c r="B165" s="1" t="str">
        <f>адреса!$G$161</f>
        <v>кв.9</v>
      </c>
      <c r="C165" s="522">
        <f>адреса!$I$161</f>
        <v>40000009</v>
      </c>
      <c r="D165" s="6" t="str">
        <f>адреса!$K$161</f>
        <v>ФИО-4-9</v>
      </c>
      <c r="E165" s="6">
        <f>SUMIFS(фев17!$X:$X,фев17!$C:$C,мар17!C165)</f>
        <v>19460.39</v>
      </c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>
        <f t="shared" ref="W165" si="177">E165*60%</f>
        <v>11676.233999999999</v>
      </c>
      <c r="X165" s="6">
        <f t="shared" si="151"/>
        <v>7784.1560000000009</v>
      </c>
      <c r="Y165" s="513"/>
      <c r="Z165" s="70" t="str">
        <f t="shared" si="155"/>
        <v>ул. Четвертая д.4</v>
      </c>
      <c r="AA165" s="504">
        <f>IF($B165&lt;&gt;"",MAX(AA$7:AA164)+1,0)</f>
        <v>155</v>
      </c>
      <c r="AB165" s="502">
        <f t="shared" si="145"/>
        <v>165</v>
      </c>
      <c r="AC165" s="504">
        <f>1</f>
        <v>1</v>
      </c>
      <c r="AD165" s="103">
        <f t="shared" si="156"/>
        <v>0</v>
      </c>
      <c r="AE165" s="103">
        <f t="shared" si="157"/>
        <v>0</v>
      </c>
      <c r="AF165" s="103">
        <f t="shared" si="158"/>
        <v>0</v>
      </c>
      <c r="AH165" s="541">
        <v>0</v>
      </c>
      <c r="AI165" s="541">
        <v>0</v>
      </c>
      <c r="AJ165" s="541">
        <v>0</v>
      </c>
      <c r="AK165" s="541">
        <v>0</v>
      </c>
      <c r="AL165" s="541">
        <v>0</v>
      </c>
      <c r="AM165" s="541">
        <v>0</v>
      </c>
      <c r="AN165" s="541">
        <v>0</v>
      </c>
      <c r="AO165" s="541">
        <v>0</v>
      </c>
      <c r="AP165" s="541">
        <v>0</v>
      </c>
      <c r="AQ165" s="541">
        <v>0</v>
      </c>
      <c r="AR165" s="541">
        <v>0</v>
      </c>
      <c r="AS165" s="541">
        <v>0</v>
      </c>
      <c r="AT165" s="541">
        <v>0</v>
      </c>
      <c r="AU165" s="541">
        <v>0</v>
      </c>
      <c r="AV165" s="541">
        <v>0</v>
      </c>
      <c r="AW165" s="541">
        <v>0</v>
      </c>
      <c r="AX165" s="541">
        <v>0</v>
      </c>
    </row>
    <row r="166" spans="2:50" x14ac:dyDescent="0.25">
      <c r="B166" s="1" t="str">
        <f>адреса!$G$162</f>
        <v>кв.10</v>
      </c>
      <c r="C166" s="522">
        <f>адреса!$I$162</f>
        <v>40000010</v>
      </c>
      <c r="D166" s="6" t="str">
        <f>адреса!$K$162</f>
        <v>ФИО-4-10</v>
      </c>
      <c r="E166" s="6">
        <f>SUMIFS(фев17!$X:$X,фев17!$C:$C,мар17!C166)</f>
        <v>94534.53</v>
      </c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>
        <f t="shared" ref="W166" si="178">E166*80%</f>
        <v>75627.623999999996</v>
      </c>
      <c r="X166" s="6">
        <f t="shared" si="151"/>
        <v>18906.906000000003</v>
      </c>
      <c r="Y166" s="513"/>
      <c r="Z166" s="70" t="str">
        <f t="shared" si="155"/>
        <v>ул. Четвертая д.4</v>
      </c>
      <c r="AA166" s="504">
        <f>IF($B166&lt;&gt;"",MAX(AA$7:AA165)+1,0)</f>
        <v>156</v>
      </c>
      <c r="AB166" s="502">
        <f t="shared" si="145"/>
        <v>166</v>
      </c>
      <c r="AC166" s="504">
        <f>1</f>
        <v>1</v>
      </c>
      <c r="AD166" s="103">
        <f t="shared" si="156"/>
        <v>0</v>
      </c>
      <c r="AE166" s="103">
        <f t="shared" si="157"/>
        <v>0</v>
      </c>
      <c r="AF166" s="103">
        <f t="shared" si="158"/>
        <v>0</v>
      </c>
      <c r="AH166" s="541">
        <v>0</v>
      </c>
      <c r="AI166" s="541">
        <v>0</v>
      </c>
      <c r="AJ166" s="541">
        <v>0</v>
      </c>
      <c r="AK166" s="541">
        <v>0</v>
      </c>
      <c r="AL166" s="541">
        <v>0</v>
      </c>
      <c r="AM166" s="541">
        <v>0</v>
      </c>
      <c r="AN166" s="541">
        <v>0</v>
      </c>
      <c r="AO166" s="541">
        <v>0</v>
      </c>
      <c r="AP166" s="541">
        <v>0</v>
      </c>
      <c r="AQ166" s="541">
        <v>0</v>
      </c>
      <c r="AR166" s="541">
        <v>0</v>
      </c>
      <c r="AS166" s="541">
        <v>0</v>
      </c>
      <c r="AT166" s="541">
        <v>0</v>
      </c>
      <c r="AU166" s="541">
        <v>42795</v>
      </c>
      <c r="AV166" s="541">
        <v>42796</v>
      </c>
      <c r="AW166" s="541">
        <v>42798</v>
      </c>
      <c r="AX166" s="541">
        <v>42808</v>
      </c>
    </row>
    <row r="167" spans="2:50" x14ac:dyDescent="0.25">
      <c r="B167" s="1" t="str">
        <f>адреса!$G$163</f>
        <v>кв.11</v>
      </c>
      <c r="C167" s="522">
        <f>адреса!$I$163</f>
        <v>40000011</v>
      </c>
      <c r="D167" s="6" t="str">
        <f>адреса!$K$163</f>
        <v>ФИО-4-11</v>
      </c>
      <c r="E167" s="6">
        <f>SUMIFS(фев17!$X:$X,фев17!$C:$C,мар17!C167)</f>
        <v>46974.71</v>
      </c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>
        <f t="shared" ref="W167" si="179">E167*100%</f>
        <v>46974.71</v>
      </c>
      <c r="X167" s="6">
        <f t="shared" si="151"/>
        <v>0</v>
      </c>
      <c r="Y167" s="513"/>
      <c r="Z167" s="70" t="str">
        <f t="shared" si="155"/>
        <v>ул. Четвертая д.4</v>
      </c>
      <c r="AA167" s="504">
        <f>IF($B167&lt;&gt;"",MAX(AA$7:AA166)+1,0)</f>
        <v>157</v>
      </c>
      <c r="AB167" s="502">
        <f t="shared" si="145"/>
        <v>167</v>
      </c>
      <c r="AC167" s="504">
        <f>1</f>
        <v>1</v>
      </c>
      <c r="AD167" s="103">
        <f t="shared" si="156"/>
        <v>0</v>
      </c>
      <c r="AE167" s="103">
        <f t="shared" si="157"/>
        <v>0</v>
      </c>
      <c r="AF167" s="103">
        <f t="shared" si="158"/>
        <v>0</v>
      </c>
      <c r="AH167" s="541">
        <v>42796</v>
      </c>
      <c r="AI167" s="541">
        <v>0</v>
      </c>
      <c r="AJ167" s="541">
        <v>0</v>
      </c>
      <c r="AK167" s="541">
        <v>0</v>
      </c>
      <c r="AL167" s="541">
        <v>0</v>
      </c>
      <c r="AM167" s="541">
        <v>0</v>
      </c>
      <c r="AN167" s="541">
        <v>0</v>
      </c>
      <c r="AO167" s="541">
        <v>0</v>
      </c>
      <c r="AP167" s="541">
        <v>0</v>
      </c>
      <c r="AQ167" s="541">
        <v>0</v>
      </c>
      <c r="AR167" s="541">
        <v>0</v>
      </c>
      <c r="AS167" s="541">
        <v>0</v>
      </c>
      <c r="AT167" s="541">
        <v>0</v>
      </c>
      <c r="AU167" s="541">
        <v>0</v>
      </c>
      <c r="AV167" s="541">
        <v>0</v>
      </c>
      <c r="AW167" s="541">
        <v>0</v>
      </c>
      <c r="AX167" s="541">
        <v>0</v>
      </c>
    </row>
    <row r="168" spans="2:50" x14ac:dyDescent="0.25">
      <c r="B168" s="1" t="str">
        <f>адреса!$G$164</f>
        <v>кв.12</v>
      </c>
      <c r="C168" s="522">
        <f>адреса!$I$164</f>
        <v>40000012</v>
      </c>
      <c r="D168" s="6" t="str">
        <f>адреса!$K$164</f>
        <v>ФИО-4-12</v>
      </c>
      <c r="E168" s="6">
        <f>SUMIFS(фев17!$X:$X,фев17!$C:$C,мар17!C168)</f>
        <v>16553.759999999998</v>
      </c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>
        <f t="shared" ref="W168" si="180">E168*20%</f>
        <v>3310.752</v>
      </c>
      <c r="X168" s="6">
        <f t="shared" si="151"/>
        <v>13243.007999999998</v>
      </c>
      <c r="Y168" s="513"/>
      <c r="Z168" s="70" t="str">
        <f t="shared" si="155"/>
        <v>ул. Четвертая д.4</v>
      </c>
      <c r="AA168" s="504">
        <f>IF($B168&lt;&gt;"",MAX(AA$7:AA167)+1,0)</f>
        <v>158</v>
      </c>
      <c r="AB168" s="502">
        <f t="shared" si="145"/>
        <v>168</v>
      </c>
      <c r="AC168" s="504">
        <f>1</f>
        <v>1</v>
      </c>
      <c r="AD168" s="103">
        <f t="shared" si="156"/>
        <v>0</v>
      </c>
      <c r="AE168" s="103">
        <f t="shared" si="157"/>
        <v>0</v>
      </c>
      <c r="AF168" s="103">
        <f t="shared" si="158"/>
        <v>0</v>
      </c>
      <c r="AH168" s="541">
        <v>0</v>
      </c>
      <c r="AI168" s="541">
        <v>0</v>
      </c>
      <c r="AJ168" s="541">
        <v>0</v>
      </c>
      <c r="AK168" s="541">
        <v>0</v>
      </c>
      <c r="AL168" s="541">
        <v>0</v>
      </c>
      <c r="AM168" s="541">
        <v>0</v>
      </c>
      <c r="AN168" s="541">
        <v>0</v>
      </c>
      <c r="AO168" s="541">
        <v>0</v>
      </c>
      <c r="AP168" s="541">
        <v>0</v>
      </c>
      <c r="AQ168" s="541">
        <v>0</v>
      </c>
      <c r="AR168" s="541">
        <v>0</v>
      </c>
      <c r="AS168" s="541">
        <v>0</v>
      </c>
      <c r="AT168" s="541">
        <v>0</v>
      </c>
      <c r="AU168" s="541">
        <v>0</v>
      </c>
      <c r="AV168" s="541">
        <v>0</v>
      </c>
      <c r="AW168" s="541">
        <v>0</v>
      </c>
      <c r="AX168" s="541">
        <v>0</v>
      </c>
    </row>
    <row r="169" spans="2:50" x14ac:dyDescent="0.25">
      <c r="B169" s="1" t="str">
        <f>адреса!$G$165</f>
        <v>кв.13</v>
      </c>
      <c r="C169" s="522">
        <f>адреса!$I$165</f>
        <v>40000013</v>
      </c>
      <c r="D169" s="6" t="str">
        <f>адреса!$K$165</f>
        <v>ФИО-4-13</v>
      </c>
      <c r="E169" s="6">
        <f>SUMIFS(фев17!$X:$X,фев17!$C:$C,мар17!C169)</f>
        <v>5298.36</v>
      </c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>
        <f t="shared" ref="W169" si="181">E169*40%</f>
        <v>2119.3440000000001</v>
      </c>
      <c r="X169" s="6">
        <f t="shared" si="151"/>
        <v>3179.0159999999996</v>
      </c>
      <c r="Y169" s="513"/>
      <c r="Z169" s="70" t="str">
        <f t="shared" si="155"/>
        <v>ул. Четвертая д.4</v>
      </c>
      <c r="AA169" s="504">
        <f>IF($B169&lt;&gt;"",MAX(AA$7:AA168)+1,0)</f>
        <v>159</v>
      </c>
      <c r="AB169" s="502">
        <f t="shared" si="145"/>
        <v>169</v>
      </c>
      <c r="AC169" s="504">
        <f>1</f>
        <v>1</v>
      </c>
      <c r="AD169" s="103">
        <f t="shared" si="156"/>
        <v>0</v>
      </c>
      <c r="AE169" s="103">
        <f t="shared" si="157"/>
        <v>0</v>
      </c>
      <c r="AF169" s="103">
        <f t="shared" si="158"/>
        <v>0</v>
      </c>
      <c r="AH169" s="541">
        <v>0</v>
      </c>
      <c r="AI169" s="541">
        <v>0</v>
      </c>
      <c r="AJ169" s="541">
        <v>0</v>
      </c>
      <c r="AK169" s="541">
        <v>0</v>
      </c>
      <c r="AL169" s="541">
        <v>0</v>
      </c>
      <c r="AM169" s="541">
        <v>0</v>
      </c>
      <c r="AN169" s="541">
        <v>0</v>
      </c>
      <c r="AO169" s="541">
        <v>0</v>
      </c>
      <c r="AP169" s="541">
        <v>0</v>
      </c>
      <c r="AQ169" s="541">
        <v>0</v>
      </c>
      <c r="AR169" s="541">
        <v>0</v>
      </c>
      <c r="AS169" s="541">
        <v>0</v>
      </c>
      <c r="AT169" s="541">
        <v>0</v>
      </c>
      <c r="AU169" s="541">
        <v>0</v>
      </c>
      <c r="AV169" s="541">
        <v>0</v>
      </c>
      <c r="AW169" s="541">
        <v>0</v>
      </c>
      <c r="AX169" s="541">
        <v>0</v>
      </c>
    </row>
    <row r="170" spans="2:50" x14ac:dyDescent="0.25">
      <c r="B170" s="1" t="str">
        <f>адреса!$G$166</f>
        <v>кв.14</v>
      </c>
      <c r="C170" s="522">
        <f>адреса!$I$166</f>
        <v>40000014</v>
      </c>
      <c r="D170" s="6" t="str">
        <f>адреса!$K$166</f>
        <v>ФИО-4-14</v>
      </c>
      <c r="E170" s="6">
        <f>SUMIFS(фев17!$X:$X,фев17!$C:$C,мар17!C170)</f>
        <v>14236.99</v>
      </c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>
        <f t="shared" ref="W170" si="182">E170*60%</f>
        <v>8542.1939999999995</v>
      </c>
      <c r="X170" s="6">
        <f t="shared" si="151"/>
        <v>5694.7960000000003</v>
      </c>
      <c r="Y170" s="513"/>
      <c r="Z170" s="70" t="str">
        <f t="shared" si="155"/>
        <v>ул. Четвертая д.4</v>
      </c>
      <c r="AA170" s="504">
        <f>IF($B170&lt;&gt;"",MAX(AA$7:AA169)+1,0)</f>
        <v>160</v>
      </c>
      <c r="AB170" s="502">
        <f t="shared" si="145"/>
        <v>170</v>
      </c>
      <c r="AC170" s="504">
        <f>1</f>
        <v>1</v>
      </c>
      <c r="AD170" s="103">
        <f t="shared" si="156"/>
        <v>0</v>
      </c>
      <c r="AE170" s="103">
        <f t="shared" si="157"/>
        <v>0</v>
      </c>
      <c r="AF170" s="103">
        <f t="shared" si="158"/>
        <v>0</v>
      </c>
      <c r="AH170" s="541">
        <v>0</v>
      </c>
      <c r="AI170" s="541">
        <v>0</v>
      </c>
      <c r="AJ170" s="541">
        <v>0</v>
      </c>
      <c r="AK170" s="541">
        <v>0</v>
      </c>
      <c r="AL170" s="541">
        <v>0</v>
      </c>
      <c r="AM170" s="541">
        <v>0</v>
      </c>
      <c r="AN170" s="541">
        <v>0</v>
      </c>
      <c r="AO170" s="541">
        <v>0</v>
      </c>
      <c r="AP170" s="541">
        <v>0</v>
      </c>
      <c r="AQ170" s="541">
        <v>0</v>
      </c>
      <c r="AR170" s="541">
        <v>0</v>
      </c>
      <c r="AS170" s="541">
        <v>0</v>
      </c>
      <c r="AT170" s="541">
        <v>0</v>
      </c>
      <c r="AU170" s="541">
        <v>0</v>
      </c>
      <c r="AV170" s="541">
        <v>0</v>
      </c>
      <c r="AW170" s="541">
        <v>0</v>
      </c>
      <c r="AX170" s="541">
        <v>0</v>
      </c>
    </row>
    <row r="171" spans="2:50" x14ac:dyDescent="0.25">
      <c r="B171" s="1" t="str">
        <f>адреса!$G$167</f>
        <v>кв.15</v>
      </c>
      <c r="C171" s="522">
        <f>адреса!$I$167</f>
        <v>40000015</v>
      </c>
      <c r="D171" s="6" t="str">
        <f>адреса!$K$167</f>
        <v>ФИО-4-15</v>
      </c>
      <c r="E171" s="6">
        <f>SUMIFS(фев17!$X:$X,фев17!$C:$C,мар17!C171)</f>
        <v>11903.7</v>
      </c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>
        <f t="shared" ref="W171" si="183">E171*80%</f>
        <v>9522.9600000000009</v>
      </c>
      <c r="X171" s="6">
        <f t="shared" si="151"/>
        <v>2380.7399999999998</v>
      </c>
      <c r="Y171" s="513"/>
      <c r="Z171" s="70" t="str">
        <f t="shared" si="155"/>
        <v>ул. Четвертая д.4</v>
      </c>
      <c r="AA171" s="504">
        <f>IF($B171&lt;&gt;"",MAX(AA$7:AA170)+1,0)</f>
        <v>161</v>
      </c>
      <c r="AB171" s="502">
        <f t="shared" si="145"/>
        <v>171</v>
      </c>
      <c r="AC171" s="504">
        <f>1</f>
        <v>1</v>
      </c>
      <c r="AD171" s="103">
        <f t="shared" si="156"/>
        <v>0</v>
      </c>
      <c r="AE171" s="103">
        <f t="shared" si="157"/>
        <v>0</v>
      </c>
      <c r="AF171" s="103">
        <f t="shared" si="158"/>
        <v>0</v>
      </c>
      <c r="AH171" s="541">
        <v>0</v>
      </c>
      <c r="AI171" s="541">
        <v>0</v>
      </c>
      <c r="AJ171" s="541">
        <v>0</v>
      </c>
      <c r="AK171" s="541">
        <v>0</v>
      </c>
      <c r="AL171" s="541">
        <v>0</v>
      </c>
      <c r="AM171" s="541">
        <v>0</v>
      </c>
      <c r="AN171" s="541">
        <v>0</v>
      </c>
      <c r="AO171" s="541">
        <v>0</v>
      </c>
      <c r="AP171" s="541">
        <v>0</v>
      </c>
      <c r="AQ171" s="541">
        <v>0</v>
      </c>
      <c r="AR171" s="541">
        <v>0</v>
      </c>
      <c r="AS171" s="541">
        <v>0</v>
      </c>
      <c r="AT171" s="541">
        <v>0</v>
      </c>
      <c r="AU171" s="541">
        <v>0</v>
      </c>
      <c r="AV171" s="541">
        <v>0</v>
      </c>
      <c r="AW171" s="541">
        <v>0</v>
      </c>
      <c r="AX171" s="541">
        <v>0</v>
      </c>
    </row>
    <row r="172" spans="2:50" x14ac:dyDescent="0.25">
      <c r="B172" s="1" t="str">
        <f>адреса!$G$168</f>
        <v>кв.16</v>
      </c>
      <c r="C172" s="522">
        <f>адреса!$I$168</f>
        <v>40000016</v>
      </c>
      <c r="D172" s="6" t="str">
        <f>адреса!$K$168</f>
        <v>ФИО-4-16</v>
      </c>
      <c r="E172" s="6">
        <f>SUMIFS(фев17!$X:$X,фев17!$C:$C,мар17!C172)</f>
        <v>108224.69</v>
      </c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>
        <f t="shared" ref="W172" si="184">E172*100%</f>
        <v>108224.69</v>
      </c>
      <c r="X172" s="6">
        <f t="shared" si="151"/>
        <v>0</v>
      </c>
      <c r="Y172" s="513"/>
      <c r="Z172" s="70" t="str">
        <f t="shared" si="155"/>
        <v>ул. Четвертая д.4</v>
      </c>
      <c r="AA172" s="504">
        <f>IF($B172&lt;&gt;"",MAX(AA$7:AA171)+1,0)</f>
        <v>162</v>
      </c>
      <c r="AB172" s="502">
        <f t="shared" si="145"/>
        <v>172</v>
      </c>
      <c r="AC172" s="504">
        <f>1</f>
        <v>1</v>
      </c>
      <c r="AD172" s="103">
        <f t="shared" si="156"/>
        <v>0</v>
      </c>
      <c r="AE172" s="103">
        <f t="shared" si="157"/>
        <v>0</v>
      </c>
      <c r="AF172" s="103">
        <f t="shared" si="158"/>
        <v>0</v>
      </c>
      <c r="AH172" s="541">
        <v>0</v>
      </c>
      <c r="AI172" s="541">
        <v>0</v>
      </c>
      <c r="AJ172" s="541">
        <v>0</v>
      </c>
      <c r="AK172" s="541">
        <v>0</v>
      </c>
      <c r="AL172" s="541">
        <v>0</v>
      </c>
      <c r="AM172" s="541">
        <v>0</v>
      </c>
      <c r="AN172" s="541">
        <v>0</v>
      </c>
      <c r="AO172" s="541">
        <v>0</v>
      </c>
      <c r="AP172" s="541">
        <v>0</v>
      </c>
      <c r="AQ172" s="541">
        <v>0</v>
      </c>
      <c r="AR172" s="541">
        <v>0</v>
      </c>
      <c r="AS172" s="541">
        <v>0</v>
      </c>
      <c r="AT172" s="541">
        <v>0</v>
      </c>
      <c r="AU172" s="541">
        <v>42795</v>
      </c>
      <c r="AV172" s="541">
        <v>42796</v>
      </c>
      <c r="AW172" s="541">
        <v>42798</v>
      </c>
      <c r="AX172" s="541">
        <v>42808</v>
      </c>
    </row>
    <row r="173" spans="2:50" x14ac:dyDescent="0.25">
      <c r="B173" s="1" t="str">
        <f>адреса!$G$169</f>
        <v>кв.17</v>
      </c>
      <c r="C173" s="522">
        <f>адреса!$I$169</f>
        <v>40000017</v>
      </c>
      <c r="D173" s="6" t="str">
        <f>адреса!$K$169</f>
        <v>ФИО-4-17</v>
      </c>
      <c r="E173" s="6">
        <f>SUMIFS(фев17!$X:$X,фев17!$C:$C,мар17!C173)</f>
        <v>12972.42</v>
      </c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>
        <f t="shared" ref="W173" si="185">E173*20%</f>
        <v>2594.4840000000004</v>
      </c>
      <c r="X173" s="6">
        <f t="shared" si="151"/>
        <v>10377.936</v>
      </c>
      <c r="Y173" s="513"/>
      <c r="Z173" s="70" t="str">
        <f t="shared" si="155"/>
        <v>ул. Четвертая д.4</v>
      </c>
      <c r="AA173" s="504">
        <f>IF($B173&lt;&gt;"",MAX(AA$7:AA172)+1,0)</f>
        <v>163</v>
      </c>
      <c r="AB173" s="502">
        <f t="shared" si="145"/>
        <v>173</v>
      </c>
      <c r="AC173" s="504">
        <f>1</f>
        <v>1</v>
      </c>
      <c r="AD173" s="103">
        <f t="shared" si="156"/>
        <v>0</v>
      </c>
      <c r="AE173" s="103">
        <f t="shared" si="157"/>
        <v>0</v>
      </c>
      <c r="AF173" s="103">
        <f t="shared" si="158"/>
        <v>0</v>
      </c>
      <c r="AH173" s="541">
        <v>0</v>
      </c>
      <c r="AI173" s="541">
        <v>0</v>
      </c>
      <c r="AJ173" s="541">
        <v>0</v>
      </c>
      <c r="AK173" s="541">
        <v>0</v>
      </c>
      <c r="AL173" s="541">
        <v>0</v>
      </c>
      <c r="AM173" s="541">
        <v>0</v>
      </c>
      <c r="AN173" s="541">
        <v>0</v>
      </c>
      <c r="AO173" s="541">
        <v>0</v>
      </c>
      <c r="AP173" s="541">
        <v>0</v>
      </c>
      <c r="AQ173" s="541">
        <v>0</v>
      </c>
      <c r="AR173" s="541">
        <v>0</v>
      </c>
      <c r="AS173" s="541">
        <v>0</v>
      </c>
      <c r="AT173" s="541">
        <v>0</v>
      </c>
      <c r="AU173" s="541">
        <v>0</v>
      </c>
      <c r="AV173" s="541">
        <v>0</v>
      </c>
      <c r="AW173" s="541">
        <v>0</v>
      </c>
      <c r="AX173" s="541">
        <v>0</v>
      </c>
    </row>
    <row r="174" spans="2:50" x14ac:dyDescent="0.25">
      <c r="B174" s="1" t="str">
        <f>адреса!$G$170</f>
        <v>кв.18</v>
      </c>
      <c r="C174" s="522">
        <f>адреса!$I$170</f>
        <v>40000018</v>
      </c>
      <c r="D174" s="6" t="str">
        <f>адреса!$K$170</f>
        <v>ФИО-4-18</v>
      </c>
      <c r="E174" s="6">
        <f>SUMIFS(фев17!$X:$X,фев17!$C:$C,мар17!C174)</f>
        <v>82583.399999999994</v>
      </c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>
        <f t="shared" ref="W174" si="186">E174*40%</f>
        <v>33033.360000000001</v>
      </c>
      <c r="X174" s="6">
        <f t="shared" si="151"/>
        <v>49550.039999999994</v>
      </c>
      <c r="Y174" s="513"/>
      <c r="Z174" s="70" t="str">
        <f t="shared" si="155"/>
        <v>ул. Четвертая д.4</v>
      </c>
      <c r="AA174" s="504">
        <f>IF($B174&lt;&gt;"",MAX(AA$7:AA173)+1,0)</f>
        <v>164</v>
      </c>
      <c r="AB174" s="502">
        <f t="shared" si="145"/>
        <v>174</v>
      </c>
      <c r="AC174" s="504">
        <f>1</f>
        <v>1</v>
      </c>
      <c r="AD174" s="103">
        <f t="shared" si="156"/>
        <v>0</v>
      </c>
      <c r="AE174" s="103">
        <f t="shared" si="157"/>
        <v>0</v>
      </c>
      <c r="AF174" s="103">
        <f t="shared" si="158"/>
        <v>0</v>
      </c>
      <c r="AH174" s="541">
        <v>0</v>
      </c>
      <c r="AI174" s="541">
        <v>0</v>
      </c>
      <c r="AJ174" s="541">
        <v>0</v>
      </c>
      <c r="AK174" s="541">
        <v>0</v>
      </c>
      <c r="AL174" s="541">
        <v>0</v>
      </c>
      <c r="AM174" s="541">
        <v>0</v>
      </c>
      <c r="AN174" s="541">
        <v>0</v>
      </c>
      <c r="AO174" s="541">
        <v>0</v>
      </c>
      <c r="AP174" s="541">
        <v>0</v>
      </c>
      <c r="AQ174" s="541">
        <v>0</v>
      </c>
      <c r="AR174" s="541">
        <v>0</v>
      </c>
      <c r="AS174" s="541">
        <v>0</v>
      </c>
      <c r="AT174" s="541">
        <v>0</v>
      </c>
      <c r="AU174" s="541">
        <v>42795</v>
      </c>
      <c r="AV174" s="541">
        <v>42796</v>
      </c>
      <c r="AW174" s="541">
        <v>42798</v>
      </c>
      <c r="AX174" s="541">
        <v>42808</v>
      </c>
    </row>
    <row r="175" spans="2:50" x14ac:dyDescent="0.25">
      <c r="B175" s="1" t="str">
        <f>адреса!$G$171</f>
        <v>кв.19</v>
      </c>
      <c r="C175" s="522">
        <f>адреса!$I$171</f>
        <v>40000019</v>
      </c>
      <c r="D175" s="6" t="str">
        <f>адреса!$K$171</f>
        <v>ФИО-4-19</v>
      </c>
      <c r="E175" s="6">
        <f>SUMIFS(фев17!$X:$X,фев17!$C:$C,мар17!C175)</f>
        <v>5984.4</v>
      </c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>
        <f t="shared" ref="W175" si="187">E175*60%</f>
        <v>3590.64</v>
      </c>
      <c r="X175" s="6">
        <f t="shared" si="151"/>
        <v>2393.7599999999998</v>
      </c>
      <c r="Y175" s="513"/>
      <c r="Z175" s="70" t="str">
        <f t="shared" si="155"/>
        <v>ул. Четвертая д.4</v>
      </c>
      <c r="AA175" s="504">
        <f>IF($B175&lt;&gt;"",MAX(AA$7:AA174)+1,0)</f>
        <v>165</v>
      </c>
      <c r="AB175" s="502">
        <f t="shared" si="145"/>
        <v>175</v>
      </c>
      <c r="AC175" s="504">
        <f>1</f>
        <v>1</v>
      </c>
      <c r="AD175" s="103">
        <f t="shared" si="156"/>
        <v>0</v>
      </c>
      <c r="AE175" s="103">
        <f t="shared" si="157"/>
        <v>0</v>
      </c>
      <c r="AF175" s="103">
        <f t="shared" si="158"/>
        <v>0</v>
      </c>
      <c r="AH175" s="541">
        <v>0</v>
      </c>
      <c r="AI175" s="541">
        <v>0</v>
      </c>
      <c r="AJ175" s="541">
        <v>0</v>
      </c>
      <c r="AK175" s="541">
        <v>0</v>
      </c>
      <c r="AL175" s="541">
        <v>0</v>
      </c>
      <c r="AM175" s="541">
        <v>0</v>
      </c>
      <c r="AN175" s="541">
        <v>0</v>
      </c>
      <c r="AO175" s="541">
        <v>0</v>
      </c>
      <c r="AP175" s="541">
        <v>0</v>
      </c>
      <c r="AQ175" s="541">
        <v>0</v>
      </c>
      <c r="AR175" s="541">
        <v>0</v>
      </c>
      <c r="AS175" s="541">
        <v>0</v>
      </c>
      <c r="AT175" s="541">
        <v>0</v>
      </c>
      <c r="AU175" s="541">
        <v>0</v>
      </c>
      <c r="AV175" s="541">
        <v>0</v>
      </c>
      <c r="AW175" s="541">
        <v>0</v>
      </c>
      <c r="AX175" s="541">
        <v>0</v>
      </c>
    </row>
    <row r="176" spans="2:50" x14ac:dyDescent="0.25">
      <c r="B176" s="1" t="str">
        <f>адреса!$G$172</f>
        <v>кв.20</v>
      </c>
      <c r="C176" s="522">
        <f>адреса!$I$172</f>
        <v>40000020</v>
      </c>
      <c r="D176" s="6" t="str">
        <f>адреса!$K$172</f>
        <v>ФИО-4-20</v>
      </c>
      <c r="E176" s="6">
        <f>SUMIFS(фев17!$X:$X,фев17!$C:$C,мар17!C176)</f>
        <v>0</v>
      </c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>
        <f t="shared" ref="W176" si="188">E176*80%</f>
        <v>0</v>
      </c>
      <c r="X176" s="6">
        <f t="shared" si="151"/>
        <v>0</v>
      </c>
      <c r="Y176" s="513"/>
      <c r="Z176" s="70" t="str">
        <f t="shared" si="155"/>
        <v>ул. Четвертая д.4</v>
      </c>
      <c r="AA176" s="504">
        <f>IF($B176&lt;&gt;"",MAX(AA$7:AA175)+1,0)</f>
        <v>166</v>
      </c>
      <c r="AB176" s="502">
        <f t="shared" si="145"/>
        <v>176</v>
      </c>
      <c r="AC176" s="504">
        <f>1</f>
        <v>1</v>
      </c>
      <c r="AD176" s="103">
        <f t="shared" si="156"/>
        <v>0</v>
      </c>
      <c r="AE176" s="103">
        <f t="shared" si="157"/>
        <v>0</v>
      </c>
      <c r="AF176" s="103">
        <f t="shared" si="158"/>
        <v>0</v>
      </c>
      <c r="AH176" s="541">
        <v>0</v>
      </c>
      <c r="AI176" s="541">
        <v>0</v>
      </c>
      <c r="AJ176" s="541">
        <v>0</v>
      </c>
      <c r="AK176" s="541">
        <v>0</v>
      </c>
      <c r="AL176" s="541">
        <v>0</v>
      </c>
      <c r="AM176" s="541">
        <v>0</v>
      </c>
      <c r="AN176" s="541">
        <v>0</v>
      </c>
      <c r="AO176" s="541">
        <v>0</v>
      </c>
      <c r="AP176" s="541">
        <v>0</v>
      </c>
      <c r="AQ176" s="541">
        <v>0</v>
      </c>
      <c r="AR176" s="541">
        <v>0</v>
      </c>
      <c r="AS176" s="541">
        <v>0</v>
      </c>
      <c r="AT176" s="541">
        <v>0</v>
      </c>
      <c r="AU176" s="541">
        <v>0</v>
      </c>
      <c r="AV176" s="541">
        <v>0</v>
      </c>
      <c r="AW176" s="541">
        <v>0</v>
      </c>
      <c r="AX176" s="541">
        <v>0</v>
      </c>
    </row>
    <row r="177" spans="2:50" x14ac:dyDescent="0.25">
      <c r="B177" s="1" t="str">
        <f>адреса!$G$173</f>
        <v>кв.21</v>
      </c>
      <c r="C177" s="522">
        <f>адреса!$I$173</f>
        <v>40000021</v>
      </c>
      <c r="D177" s="6" t="str">
        <f>адреса!$K$173</f>
        <v>ФИО-4-21</v>
      </c>
      <c r="E177" s="6">
        <f>SUMIFS(фев17!$X:$X,фев17!$C:$C,мар17!C177)</f>
        <v>103739.29</v>
      </c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>
        <f t="shared" ref="W177" si="189">E177*100%</f>
        <v>103739.29</v>
      </c>
      <c r="X177" s="6">
        <f t="shared" si="151"/>
        <v>0</v>
      </c>
      <c r="Y177" s="513"/>
      <c r="Z177" s="70" t="str">
        <f t="shared" si="155"/>
        <v>ул. Четвертая д.4</v>
      </c>
      <c r="AA177" s="504">
        <f>IF($B177&lt;&gt;"",MAX(AA$7:AA176)+1,0)</f>
        <v>167</v>
      </c>
      <c r="AB177" s="502">
        <f t="shared" si="145"/>
        <v>177</v>
      </c>
      <c r="AC177" s="504">
        <f>1</f>
        <v>1</v>
      </c>
      <c r="AD177" s="103">
        <f t="shared" si="156"/>
        <v>0</v>
      </c>
      <c r="AE177" s="103">
        <f t="shared" si="157"/>
        <v>0</v>
      </c>
      <c r="AF177" s="103">
        <f t="shared" si="158"/>
        <v>0</v>
      </c>
      <c r="AH177" s="541">
        <v>0</v>
      </c>
      <c r="AI177" s="541">
        <v>0</v>
      </c>
      <c r="AJ177" s="541">
        <v>0</v>
      </c>
      <c r="AK177" s="541">
        <v>0</v>
      </c>
      <c r="AL177" s="541">
        <v>0</v>
      </c>
      <c r="AM177" s="541">
        <v>0</v>
      </c>
      <c r="AN177" s="541">
        <v>0</v>
      </c>
      <c r="AO177" s="541">
        <v>0</v>
      </c>
      <c r="AP177" s="541">
        <v>0</v>
      </c>
      <c r="AQ177" s="541">
        <v>0</v>
      </c>
      <c r="AR177" s="541">
        <v>0</v>
      </c>
      <c r="AS177" s="541">
        <v>0</v>
      </c>
      <c r="AT177" s="541">
        <v>0</v>
      </c>
      <c r="AU177" s="541">
        <v>42795</v>
      </c>
      <c r="AV177" s="541">
        <v>42796</v>
      </c>
      <c r="AW177" s="541">
        <v>42798</v>
      </c>
      <c r="AX177" s="541">
        <v>42808</v>
      </c>
    </row>
    <row r="178" spans="2:50" x14ac:dyDescent="0.25">
      <c r="B178" s="1" t="str">
        <f>адреса!$G$174</f>
        <v>кв.22</v>
      </c>
      <c r="C178" s="522">
        <f>адреса!$I$174</f>
        <v>40000022</v>
      </c>
      <c r="D178" s="6" t="str">
        <f>адреса!$K$174</f>
        <v>ФИО-4-22</v>
      </c>
      <c r="E178" s="6">
        <f>SUMIFS(фев17!$X:$X,фев17!$C:$C,мар17!C178)</f>
        <v>0</v>
      </c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>
        <f t="shared" ref="W178" si="190">E178*20%</f>
        <v>0</v>
      </c>
      <c r="X178" s="6">
        <f t="shared" si="151"/>
        <v>0</v>
      </c>
      <c r="Y178" s="513"/>
      <c r="Z178" s="70" t="str">
        <f t="shared" si="155"/>
        <v>ул. Четвертая д.4</v>
      </c>
      <c r="AA178" s="504">
        <f>IF($B178&lt;&gt;"",MAX(AA$7:AA177)+1,0)</f>
        <v>168</v>
      </c>
      <c r="AB178" s="502">
        <f t="shared" si="145"/>
        <v>178</v>
      </c>
      <c r="AC178" s="504">
        <f>1</f>
        <v>1</v>
      </c>
      <c r="AD178" s="103">
        <f t="shared" si="156"/>
        <v>0</v>
      </c>
      <c r="AE178" s="103">
        <f t="shared" si="157"/>
        <v>0</v>
      </c>
      <c r="AF178" s="103">
        <f t="shared" si="158"/>
        <v>0</v>
      </c>
      <c r="AH178" s="541">
        <v>0</v>
      </c>
      <c r="AI178" s="541">
        <v>0</v>
      </c>
      <c r="AJ178" s="541">
        <v>0</v>
      </c>
      <c r="AK178" s="541">
        <v>0</v>
      </c>
      <c r="AL178" s="541">
        <v>0</v>
      </c>
      <c r="AM178" s="541">
        <v>0</v>
      </c>
      <c r="AN178" s="541">
        <v>0</v>
      </c>
      <c r="AO178" s="541">
        <v>0</v>
      </c>
      <c r="AP178" s="541">
        <v>0</v>
      </c>
      <c r="AQ178" s="541">
        <v>0</v>
      </c>
      <c r="AR178" s="541">
        <v>0</v>
      </c>
      <c r="AS178" s="541">
        <v>0</v>
      </c>
      <c r="AT178" s="541">
        <v>0</v>
      </c>
      <c r="AU178" s="541">
        <v>0</v>
      </c>
      <c r="AV178" s="541">
        <v>0</v>
      </c>
      <c r="AW178" s="541">
        <v>0</v>
      </c>
      <c r="AX178" s="541">
        <v>0</v>
      </c>
    </row>
    <row r="179" spans="2:50" x14ac:dyDescent="0.25">
      <c r="B179" s="1" t="str">
        <f>адреса!$G$175</f>
        <v>кв.23</v>
      </c>
      <c r="C179" s="522">
        <f>адреса!$I$175</f>
        <v>40000023</v>
      </c>
      <c r="D179" s="6" t="str">
        <f>адреса!$K$175</f>
        <v>ФИО-4-23</v>
      </c>
      <c r="E179" s="6">
        <f>SUMIFS(фев17!$X:$X,фев17!$C:$C,мар17!C179)</f>
        <v>21262.86</v>
      </c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>
        <f t="shared" ref="W179" si="191">E179*40%</f>
        <v>8505.1440000000002</v>
      </c>
      <c r="X179" s="6">
        <f t="shared" si="151"/>
        <v>12757.716</v>
      </c>
      <c r="Y179" s="513"/>
      <c r="Z179" s="70" t="str">
        <f t="shared" si="155"/>
        <v>ул. Четвертая д.4</v>
      </c>
      <c r="AA179" s="504">
        <f>IF($B179&lt;&gt;"",MAX(AA$7:AA178)+1,0)</f>
        <v>169</v>
      </c>
      <c r="AB179" s="502">
        <f t="shared" si="145"/>
        <v>179</v>
      </c>
      <c r="AC179" s="504">
        <f>1</f>
        <v>1</v>
      </c>
      <c r="AD179" s="103">
        <f t="shared" si="156"/>
        <v>0</v>
      </c>
      <c r="AE179" s="103">
        <f t="shared" si="157"/>
        <v>0</v>
      </c>
      <c r="AF179" s="103">
        <f t="shared" si="158"/>
        <v>0</v>
      </c>
      <c r="AH179" s="541">
        <v>0</v>
      </c>
      <c r="AI179" s="541">
        <v>0</v>
      </c>
      <c r="AJ179" s="541">
        <v>0</v>
      </c>
      <c r="AK179" s="541">
        <v>0</v>
      </c>
      <c r="AL179" s="541">
        <v>0</v>
      </c>
      <c r="AM179" s="541">
        <v>0</v>
      </c>
      <c r="AN179" s="541">
        <v>0</v>
      </c>
      <c r="AO179" s="541">
        <v>0</v>
      </c>
      <c r="AP179" s="541">
        <v>0</v>
      </c>
      <c r="AQ179" s="541">
        <v>0</v>
      </c>
      <c r="AR179" s="541">
        <v>0</v>
      </c>
      <c r="AS179" s="541">
        <v>0</v>
      </c>
      <c r="AT179" s="541">
        <v>0</v>
      </c>
      <c r="AU179" s="541">
        <v>0</v>
      </c>
      <c r="AV179" s="541">
        <v>0</v>
      </c>
      <c r="AW179" s="541">
        <v>0</v>
      </c>
      <c r="AX179" s="541">
        <v>0</v>
      </c>
    </row>
    <row r="180" spans="2:50" x14ac:dyDescent="0.25">
      <c r="B180" s="1" t="str">
        <f>адреса!$G$176</f>
        <v>кв.24</v>
      </c>
      <c r="C180" s="522">
        <f>адреса!$I$176</f>
        <v>40000024</v>
      </c>
      <c r="D180" s="6" t="str">
        <f>адреса!$K$176</f>
        <v>ФИО-4-24</v>
      </c>
      <c r="E180" s="6">
        <f>SUMIFS(фев17!$X:$X,фев17!$C:$C,мар17!C180)</f>
        <v>0</v>
      </c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>
        <f t="shared" ref="W180" si="192">E180*60%</f>
        <v>0</v>
      </c>
      <c r="X180" s="6">
        <f t="shared" si="151"/>
        <v>0</v>
      </c>
      <c r="Y180" s="513"/>
      <c r="Z180" s="70" t="str">
        <f t="shared" si="155"/>
        <v>ул. Четвертая д.4</v>
      </c>
      <c r="AA180" s="504">
        <f>IF($B180&lt;&gt;"",MAX(AA$7:AA179)+1,0)</f>
        <v>170</v>
      </c>
      <c r="AB180" s="502">
        <f t="shared" si="145"/>
        <v>180</v>
      </c>
      <c r="AC180" s="504">
        <f>1</f>
        <v>1</v>
      </c>
      <c r="AD180" s="103">
        <f t="shared" si="156"/>
        <v>0</v>
      </c>
      <c r="AE180" s="103">
        <f t="shared" si="157"/>
        <v>0</v>
      </c>
      <c r="AF180" s="103">
        <f t="shared" si="158"/>
        <v>0</v>
      </c>
      <c r="AH180" s="541">
        <v>0</v>
      </c>
      <c r="AI180" s="541">
        <v>0</v>
      </c>
      <c r="AJ180" s="541">
        <v>0</v>
      </c>
      <c r="AK180" s="541">
        <v>0</v>
      </c>
      <c r="AL180" s="541">
        <v>0</v>
      </c>
      <c r="AM180" s="541">
        <v>0</v>
      </c>
      <c r="AN180" s="541">
        <v>0</v>
      </c>
      <c r="AO180" s="541">
        <v>0</v>
      </c>
      <c r="AP180" s="541">
        <v>0</v>
      </c>
      <c r="AQ180" s="541">
        <v>0</v>
      </c>
      <c r="AR180" s="541">
        <v>0</v>
      </c>
      <c r="AS180" s="541">
        <v>0</v>
      </c>
      <c r="AT180" s="541">
        <v>0</v>
      </c>
      <c r="AU180" s="541">
        <v>0</v>
      </c>
      <c r="AV180" s="541">
        <v>0</v>
      </c>
      <c r="AW180" s="541">
        <v>0</v>
      </c>
      <c r="AX180" s="541">
        <v>0</v>
      </c>
    </row>
    <row r="181" spans="2:50" x14ac:dyDescent="0.25">
      <c r="B181" s="1" t="str">
        <f>адреса!$G$177</f>
        <v>кв.25</v>
      </c>
      <c r="C181" s="522">
        <f>адреса!$I$177</f>
        <v>40000025</v>
      </c>
      <c r="D181" s="6" t="str">
        <f>адреса!$K$177</f>
        <v>ФИО-4-25</v>
      </c>
      <c r="E181" s="6">
        <f>SUMIFS(фев17!$X:$X,фев17!$C:$C,мар17!C181)</f>
        <v>15703.28</v>
      </c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>
        <f t="shared" ref="W181" si="193">E181*80%</f>
        <v>12562.624000000002</v>
      </c>
      <c r="X181" s="6">
        <f t="shared" si="151"/>
        <v>3140.655999999999</v>
      </c>
      <c r="Y181" s="513"/>
      <c r="Z181" s="70" t="str">
        <f t="shared" si="155"/>
        <v>ул. Четвертая д.4</v>
      </c>
      <c r="AA181" s="504">
        <f>IF($B181&lt;&gt;"",MAX(AA$7:AA180)+1,0)</f>
        <v>171</v>
      </c>
      <c r="AB181" s="502">
        <f t="shared" si="145"/>
        <v>181</v>
      </c>
      <c r="AC181" s="504">
        <f>1</f>
        <v>1</v>
      </c>
      <c r="AD181" s="103">
        <f t="shared" si="156"/>
        <v>0</v>
      </c>
      <c r="AE181" s="103">
        <f t="shared" si="157"/>
        <v>0</v>
      </c>
      <c r="AF181" s="103">
        <f t="shared" si="158"/>
        <v>0</v>
      </c>
      <c r="AH181" s="541">
        <v>0</v>
      </c>
      <c r="AI181" s="541">
        <v>0</v>
      </c>
      <c r="AJ181" s="541">
        <v>0</v>
      </c>
      <c r="AK181" s="541">
        <v>0</v>
      </c>
      <c r="AL181" s="541">
        <v>0</v>
      </c>
      <c r="AM181" s="541">
        <v>0</v>
      </c>
      <c r="AN181" s="541">
        <v>0</v>
      </c>
      <c r="AO181" s="541">
        <v>0</v>
      </c>
      <c r="AP181" s="541">
        <v>0</v>
      </c>
      <c r="AQ181" s="541">
        <v>0</v>
      </c>
      <c r="AR181" s="541">
        <v>0</v>
      </c>
      <c r="AS181" s="541">
        <v>0</v>
      </c>
      <c r="AT181" s="541">
        <v>0</v>
      </c>
      <c r="AU181" s="541">
        <v>0</v>
      </c>
      <c r="AV181" s="541">
        <v>0</v>
      </c>
      <c r="AW181" s="541">
        <v>0</v>
      </c>
      <c r="AX181" s="541">
        <v>0</v>
      </c>
    </row>
    <row r="182" spans="2:50" x14ac:dyDescent="0.25">
      <c r="B182" s="1" t="str">
        <f>адреса!$G$178</f>
        <v>кв.26</v>
      </c>
      <c r="C182" s="522">
        <f>адреса!$I$178</f>
        <v>40000026</v>
      </c>
      <c r="D182" s="6" t="str">
        <f>адреса!$K$178</f>
        <v>ФИО-4-26</v>
      </c>
      <c r="E182" s="6">
        <f>SUMIFS(фев17!$X:$X,фев17!$C:$C,мар17!C182)</f>
        <v>6075.65</v>
      </c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>
        <f t="shared" ref="W182" si="194">E182*100%</f>
        <v>6075.65</v>
      </c>
      <c r="X182" s="6">
        <f t="shared" si="151"/>
        <v>0</v>
      </c>
      <c r="Y182" s="513"/>
      <c r="Z182" s="70" t="str">
        <f t="shared" si="155"/>
        <v>ул. Четвертая д.4</v>
      </c>
      <c r="AA182" s="504">
        <f>IF($B182&lt;&gt;"",MAX(AA$7:AA181)+1,0)</f>
        <v>172</v>
      </c>
      <c r="AB182" s="502">
        <f t="shared" si="145"/>
        <v>182</v>
      </c>
      <c r="AC182" s="504">
        <f>1</f>
        <v>1</v>
      </c>
      <c r="AD182" s="103">
        <f t="shared" si="156"/>
        <v>0</v>
      </c>
      <c r="AE182" s="103">
        <f t="shared" si="157"/>
        <v>0</v>
      </c>
      <c r="AF182" s="103">
        <f t="shared" si="158"/>
        <v>0</v>
      </c>
      <c r="AH182" s="541">
        <v>0</v>
      </c>
      <c r="AI182" s="541">
        <v>0</v>
      </c>
      <c r="AJ182" s="541">
        <v>0</v>
      </c>
      <c r="AK182" s="541">
        <v>0</v>
      </c>
      <c r="AL182" s="541">
        <v>0</v>
      </c>
      <c r="AM182" s="541">
        <v>0</v>
      </c>
      <c r="AN182" s="541">
        <v>0</v>
      </c>
      <c r="AO182" s="541">
        <v>0</v>
      </c>
      <c r="AP182" s="541">
        <v>0</v>
      </c>
      <c r="AQ182" s="541">
        <v>0</v>
      </c>
      <c r="AR182" s="541">
        <v>0</v>
      </c>
      <c r="AS182" s="541">
        <v>0</v>
      </c>
      <c r="AT182" s="541">
        <v>0</v>
      </c>
      <c r="AU182" s="541">
        <v>0</v>
      </c>
      <c r="AV182" s="541">
        <v>0</v>
      </c>
      <c r="AW182" s="541">
        <v>0</v>
      </c>
      <c r="AX182" s="541">
        <v>0</v>
      </c>
    </row>
    <row r="183" spans="2:50" x14ac:dyDescent="0.25">
      <c r="B183" s="1" t="str">
        <f>адреса!$G$179</f>
        <v>кв.27</v>
      </c>
      <c r="C183" s="522">
        <f>адреса!$I$179</f>
        <v>40000027</v>
      </c>
      <c r="D183" s="6" t="str">
        <f>адреса!$K$179</f>
        <v>ФИО-4-27</v>
      </c>
      <c r="E183" s="6">
        <f>SUMIFS(фев17!$X:$X,фев17!$C:$C,мар17!C183)</f>
        <v>8475.33</v>
      </c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>
        <f t="shared" ref="W183" si="195">E183*20%</f>
        <v>1695.066</v>
      </c>
      <c r="X183" s="6">
        <f t="shared" si="151"/>
        <v>6780.2640000000001</v>
      </c>
      <c r="Y183" s="513"/>
      <c r="Z183" s="70" t="str">
        <f t="shared" si="155"/>
        <v>ул. Четвертая д.4</v>
      </c>
      <c r="AA183" s="504">
        <f>IF($B183&lt;&gt;"",MAX(AA$7:AA182)+1,0)</f>
        <v>173</v>
      </c>
      <c r="AB183" s="502">
        <f t="shared" si="145"/>
        <v>183</v>
      </c>
      <c r="AC183" s="504">
        <f>1</f>
        <v>1</v>
      </c>
      <c r="AD183" s="103">
        <f t="shared" si="156"/>
        <v>0</v>
      </c>
      <c r="AE183" s="103">
        <f t="shared" si="157"/>
        <v>0</v>
      </c>
      <c r="AF183" s="103">
        <f t="shared" si="158"/>
        <v>0</v>
      </c>
      <c r="AH183" s="541">
        <v>0</v>
      </c>
      <c r="AI183" s="541">
        <v>0</v>
      </c>
      <c r="AJ183" s="541">
        <v>0</v>
      </c>
      <c r="AK183" s="541">
        <v>0</v>
      </c>
      <c r="AL183" s="541">
        <v>0</v>
      </c>
      <c r="AM183" s="541">
        <v>0</v>
      </c>
      <c r="AN183" s="541">
        <v>0</v>
      </c>
      <c r="AO183" s="541">
        <v>0</v>
      </c>
      <c r="AP183" s="541">
        <v>0</v>
      </c>
      <c r="AQ183" s="541">
        <v>0</v>
      </c>
      <c r="AR183" s="541">
        <v>0</v>
      </c>
      <c r="AS183" s="541">
        <v>0</v>
      </c>
      <c r="AT183" s="541">
        <v>0</v>
      </c>
      <c r="AU183" s="541">
        <v>0</v>
      </c>
      <c r="AV183" s="541">
        <v>0</v>
      </c>
      <c r="AW183" s="541">
        <v>0</v>
      </c>
      <c r="AX183" s="541">
        <v>0</v>
      </c>
    </row>
    <row r="184" spans="2:50" x14ac:dyDescent="0.25">
      <c r="B184" s="1" t="str">
        <f>адреса!$G$180</f>
        <v>кв.28</v>
      </c>
      <c r="C184" s="522">
        <f>адреса!$I$180</f>
        <v>40000028</v>
      </c>
      <c r="D184" s="6" t="str">
        <f>адреса!$K$180</f>
        <v>ФИО-4-28</v>
      </c>
      <c r="E184" s="6">
        <f>SUMIFS(фев17!$X:$X,фев17!$C:$C,мар17!C184)</f>
        <v>34714.97</v>
      </c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>
        <f t="shared" ref="W184" si="196">E184*40%</f>
        <v>13885.988000000001</v>
      </c>
      <c r="X184" s="6">
        <f t="shared" si="151"/>
        <v>20828.982</v>
      </c>
      <c r="Y184" s="513"/>
      <c r="Z184" s="70" t="str">
        <f t="shared" si="155"/>
        <v>ул. Четвертая д.4</v>
      </c>
      <c r="AA184" s="504">
        <f>IF($B184&lt;&gt;"",MAX(AA$7:AA183)+1,0)</f>
        <v>174</v>
      </c>
      <c r="AB184" s="502">
        <f t="shared" si="145"/>
        <v>184</v>
      </c>
      <c r="AC184" s="504">
        <f>1</f>
        <v>1</v>
      </c>
      <c r="AD184" s="103">
        <f t="shared" si="156"/>
        <v>0</v>
      </c>
      <c r="AE184" s="103">
        <f t="shared" si="157"/>
        <v>0</v>
      </c>
      <c r="AF184" s="103">
        <f t="shared" si="158"/>
        <v>0</v>
      </c>
      <c r="AH184" s="541">
        <v>0</v>
      </c>
      <c r="AI184" s="541">
        <v>0</v>
      </c>
      <c r="AJ184" s="541">
        <v>0</v>
      </c>
      <c r="AK184" s="541">
        <v>0</v>
      </c>
      <c r="AL184" s="541">
        <v>0</v>
      </c>
      <c r="AM184" s="541">
        <v>0</v>
      </c>
      <c r="AN184" s="541">
        <v>0</v>
      </c>
      <c r="AO184" s="541">
        <v>0</v>
      </c>
      <c r="AP184" s="541">
        <v>0</v>
      </c>
      <c r="AQ184" s="541">
        <v>0</v>
      </c>
      <c r="AR184" s="541">
        <v>0</v>
      </c>
      <c r="AS184" s="541">
        <v>0</v>
      </c>
      <c r="AT184" s="541">
        <v>0</v>
      </c>
      <c r="AU184" s="541">
        <v>0</v>
      </c>
      <c r="AV184" s="541">
        <v>0</v>
      </c>
      <c r="AW184" s="541">
        <v>0</v>
      </c>
      <c r="AX184" s="541">
        <v>0</v>
      </c>
    </row>
    <row r="185" spans="2:50" x14ac:dyDescent="0.25">
      <c r="B185" s="1" t="str">
        <f>адреса!$G$181</f>
        <v>кв.29</v>
      </c>
      <c r="C185" s="522">
        <f>адреса!$I$181</f>
        <v>40000029</v>
      </c>
      <c r="D185" s="6" t="str">
        <f>адреса!$K$181</f>
        <v>ФИО-4-29</v>
      </c>
      <c r="E185" s="6">
        <f>SUMIFS(фев17!$X:$X,фев17!$C:$C,мар17!C185)</f>
        <v>8568.1200000000008</v>
      </c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>
        <f t="shared" ref="W185" si="197">E185*60%</f>
        <v>5140.8720000000003</v>
      </c>
      <c r="X185" s="6">
        <f t="shared" si="151"/>
        <v>3427.2480000000005</v>
      </c>
      <c r="Y185" s="513"/>
      <c r="Z185" s="70" t="str">
        <f t="shared" si="155"/>
        <v>ул. Четвертая д.4</v>
      </c>
      <c r="AA185" s="504">
        <f>IF($B185&lt;&gt;"",MAX(AA$7:AA184)+1,0)</f>
        <v>175</v>
      </c>
      <c r="AB185" s="502">
        <f t="shared" si="145"/>
        <v>185</v>
      </c>
      <c r="AC185" s="504">
        <f>1</f>
        <v>1</v>
      </c>
      <c r="AD185" s="103">
        <f t="shared" si="156"/>
        <v>0</v>
      </c>
      <c r="AE185" s="103">
        <f t="shared" si="157"/>
        <v>0</v>
      </c>
      <c r="AF185" s="103">
        <f t="shared" si="158"/>
        <v>0</v>
      </c>
      <c r="AH185" s="541">
        <v>0</v>
      </c>
      <c r="AI185" s="541">
        <v>0</v>
      </c>
      <c r="AJ185" s="541">
        <v>0</v>
      </c>
      <c r="AK185" s="541">
        <v>0</v>
      </c>
      <c r="AL185" s="541">
        <v>0</v>
      </c>
      <c r="AM185" s="541">
        <v>0</v>
      </c>
      <c r="AN185" s="541">
        <v>0</v>
      </c>
      <c r="AO185" s="541">
        <v>0</v>
      </c>
      <c r="AP185" s="541">
        <v>0</v>
      </c>
      <c r="AQ185" s="541">
        <v>0</v>
      </c>
      <c r="AR185" s="541">
        <v>0</v>
      </c>
      <c r="AS185" s="541">
        <v>0</v>
      </c>
      <c r="AT185" s="541">
        <v>0</v>
      </c>
      <c r="AU185" s="541">
        <v>0</v>
      </c>
      <c r="AV185" s="541">
        <v>0</v>
      </c>
      <c r="AW185" s="541">
        <v>0</v>
      </c>
      <c r="AX185" s="541">
        <v>0</v>
      </c>
    </row>
    <row r="186" spans="2:50" x14ac:dyDescent="0.25">
      <c r="B186" s="1" t="str">
        <f>адреса!$G$182</f>
        <v>кв.30</v>
      </c>
      <c r="C186" s="522">
        <f>адреса!$I$182</f>
        <v>40000030</v>
      </c>
      <c r="D186" s="6" t="str">
        <f>адреса!$K$182</f>
        <v>ФИО-4-30</v>
      </c>
      <c r="E186" s="6">
        <f>SUMIFS(фев17!$X:$X,фев17!$C:$C,мар17!C186)</f>
        <v>98308.07</v>
      </c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>
        <f t="shared" ref="W186" si="198">E186*80%</f>
        <v>78646.456000000006</v>
      </c>
      <c r="X186" s="6">
        <f t="shared" si="151"/>
        <v>19661.614000000001</v>
      </c>
      <c r="Y186" s="513"/>
      <c r="Z186" s="70" t="str">
        <f t="shared" si="155"/>
        <v>ул. Четвертая д.4</v>
      </c>
      <c r="AA186" s="504">
        <f>IF($B186&lt;&gt;"",MAX(AA$7:AA185)+1,0)</f>
        <v>176</v>
      </c>
      <c r="AB186" s="502">
        <f t="shared" si="145"/>
        <v>186</v>
      </c>
      <c r="AC186" s="504">
        <f>1</f>
        <v>1</v>
      </c>
      <c r="AD186" s="103">
        <f t="shared" si="156"/>
        <v>0</v>
      </c>
      <c r="AE186" s="103">
        <f t="shared" si="157"/>
        <v>0</v>
      </c>
      <c r="AF186" s="103">
        <f t="shared" si="158"/>
        <v>0</v>
      </c>
      <c r="AH186" s="541">
        <v>0</v>
      </c>
      <c r="AI186" s="541">
        <v>0</v>
      </c>
      <c r="AJ186" s="541">
        <v>0</v>
      </c>
      <c r="AK186" s="541">
        <v>0</v>
      </c>
      <c r="AL186" s="541">
        <v>0</v>
      </c>
      <c r="AM186" s="541">
        <v>0</v>
      </c>
      <c r="AN186" s="541">
        <v>0</v>
      </c>
      <c r="AO186" s="541">
        <v>0</v>
      </c>
      <c r="AP186" s="541">
        <v>0</v>
      </c>
      <c r="AQ186" s="541">
        <v>0</v>
      </c>
      <c r="AR186" s="541">
        <v>0</v>
      </c>
      <c r="AS186" s="541">
        <v>0</v>
      </c>
      <c r="AT186" s="541">
        <v>0</v>
      </c>
      <c r="AU186" s="541">
        <v>42795</v>
      </c>
      <c r="AV186" s="541">
        <v>42796</v>
      </c>
      <c r="AW186" s="541">
        <v>42798</v>
      </c>
      <c r="AX186" s="541">
        <v>42808</v>
      </c>
    </row>
    <row r="187" spans="2:50" x14ac:dyDescent="0.25">
      <c r="B187" s="1" t="str">
        <f>адреса!$G$183</f>
        <v>кв.31</v>
      </c>
      <c r="C187" s="522">
        <f>адреса!$I$183</f>
        <v>40000031</v>
      </c>
      <c r="D187" s="6" t="str">
        <f>адреса!$K$183</f>
        <v>ФИО-4-31</v>
      </c>
      <c r="E187" s="6">
        <f>SUMIFS(фев17!$X:$X,фев17!$C:$C,мар17!C187)</f>
        <v>0</v>
      </c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>
        <f t="shared" ref="W187" si="199">E187*100%</f>
        <v>0</v>
      </c>
      <c r="X187" s="6">
        <f t="shared" si="151"/>
        <v>0</v>
      </c>
      <c r="Y187" s="513"/>
      <c r="Z187" s="70" t="str">
        <f t="shared" si="155"/>
        <v>ул. Четвертая д.4</v>
      </c>
      <c r="AA187" s="504">
        <f>IF($B187&lt;&gt;"",MAX(AA$7:AA186)+1,0)</f>
        <v>177</v>
      </c>
      <c r="AB187" s="502">
        <f t="shared" si="145"/>
        <v>187</v>
      </c>
      <c r="AC187" s="504">
        <f>1</f>
        <v>1</v>
      </c>
      <c r="AD187" s="103">
        <f t="shared" si="156"/>
        <v>0</v>
      </c>
      <c r="AE187" s="103">
        <f t="shared" si="157"/>
        <v>0</v>
      </c>
      <c r="AF187" s="103">
        <f t="shared" si="158"/>
        <v>0</v>
      </c>
      <c r="AH187" s="541">
        <v>0</v>
      </c>
      <c r="AI187" s="541">
        <v>0</v>
      </c>
      <c r="AJ187" s="541">
        <v>0</v>
      </c>
      <c r="AK187" s="541">
        <v>0</v>
      </c>
      <c r="AL187" s="541">
        <v>0</v>
      </c>
      <c r="AM187" s="541">
        <v>0</v>
      </c>
      <c r="AN187" s="541">
        <v>0</v>
      </c>
      <c r="AO187" s="541">
        <v>0</v>
      </c>
      <c r="AP187" s="541">
        <v>0</v>
      </c>
      <c r="AQ187" s="541">
        <v>0</v>
      </c>
      <c r="AR187" s="541">
        <v>0</v>
      </c>
      <c r="AS187" s="541">
        <v>0</v>
      </c>
      <c r="AT187" s="541">
        <v>0</v>
      </c>
      <c r="AU187" s="541">
        <v>0</v>
      </c>
      <c r="AV187" s="541">
        <v>0</v>
      </c>
      <c r="AW187" s="541">
        <v>0</v>
      </c>
      <c r="AX187" s="541">
        <v>0</v>
      </c>
    </row>
    <row r="188" spans="2:50" x14ac:dyDescent="0.25">
      <c r="B188" s="1" t="str">
        <f>адреса!$G$184</f>
        <v>кв.32</v>
      </c>
      <c r="C188" s="522">
        <f>адреса!$I$184</f>
        <v>40000032</v>
      </c>
      <c r="D188" s="6" t="str">
        <f>адреса!$K$184</f>
        <v>ФИО-4-32</v>
      </c>
      <c r="E188" s="6">
        <f>SUMIFS(фев17!$X:$X,фев17!$C:$C,мар17!C188)</f>
        <v>35040.879999999997</v>
      </c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>
        <f t="shared" ref="W188" si="200">E188*20%</f>
        <v>7008.1759999999995</v>
      </c>
      <c r="X188" s="6">
        <f t="shared" si="151"/>
        <v>28032.703999999998</v>
      </c>
      <c r="Y188" s="513"/>
      <c r="Z188" s="70" t="str">
        <f t="shared" si="155"/>
        <v>ул. Четвертая д.4</v>
      </c>
      <c r="AA188" s="504">
        <f>IF($B188&lt;&gt;"",MAX(AA$7:AA187)+1,0)</f>
        <v>178</v>
      </c>
      <c r="AB188" s="502">
        <f t="shared" si="145"/>
        <v>188</v>
      </c>
      <c r="AC188" s="504">
        <f>1</f>
        <v>1</v>
      </c>
      <c r="AD188" s="103">
        <f t="shared" si="156"/>
        <v>0</v>
      </c>
      <c r="AE188" s="103">
        <f t="shared" si="157"/>
        <v>0</v>
      </c>
      <c r="AF188" s="103">
        <f t="shared" si="158"/>
        <v>0</v>
      </c>
      <c r="AH188" s="541">
        <v>0</v>
      </c>
      <c r="AI188" s="541">
        <v>0</v>
      </c>
      <c r="AJ188" s="541">
        <v>0</v>
      </c>
      <c r="AK188" s="541">
        <v>0</v>
      </c>
      <c r="AL188" s="541">
        <v>42795</v>
      </c>
      <c r="AM188" s="541">
        <v>42796</v>
      </c>
      <c r="AN188" s="541">
        <v>0</v>
      </c>
      <c r="AO188" s="541">
        <v>0</v>
      </c>
      <c r="AP188" s="541">
        <v>0</v>
      </c>
      <c r="AQ188" s="541">
        <v>0</v>
      </c>
      <c r="AR188" s="541">
        <v>0</v>
      </c>
      <c r="AS188" s="541">
        <v>0</v>
      </c>
      <c r="AT188" s="541">
        <v>0</v>
      </c>
      <c r="AU188" s="541">
        <v>0</v>
      </c>
      <c r="AV188" s="541">
        <v>0</v>
      </c>
      <c r="AW188" s="541">
        <v>0</v>
      </c>
      <c r="AX188" s="541">
        <v>0</v>
      </c>
    </row>
    <row r="189" spans="2:50" x14ac:dyDescent="0.25">
      <c r="B189" s="1" t="str">
        <f>адреса!$G$185</f>
        <v>кв.33</v>
      </c>
      <c r="C189" s="522">
        <f>адреса!$I$185</f>
        <v>40000033</v>
      </c>
      <c r="D189" s="6" t="str">
        <f>адреса!$K$185</f>
        <v>ФИО-4-33</v>
      </c>
      <c r="E189" s="6">
        <f>SUMIFS(фев17!$X:$X,фев17!$C:$C,мар17!C189)</f>
        <v>103921.8</v>
      </c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>
        <f t="shared" ref="W189" si="201">E189*40%</f>
        <v>41568.720000000001</v>
      </c>
      <c r="X189" s="6">
        <f t="shared" si="151"/>
        <v>62353.08</v>
      </c>
      <c r="Y189" s="513"/>
      <c r="Z189" s="70" t="str">
        <f t="shared" si="155"/>
        <v>ул. Четвертая д.4</v>
      </c>
      <c r="AA189" s="504">
        <f>IF($B189&lt;&gt;"",MAX(AA$7:AA188)+1,0)</f>
        <v>179</v>
      </c>
      <c r="AB189" s="502">
        <f t="shared" si="145"/>
        <v>189</v>
      </c>
      <c r="AC189" s="504">
        <f>1</f>
        <v>1</v>
      </c>
      <c r="AD189" s="103">
        <f t="shared" si="156"/>
        <v>0</v>
      </c>
      <c r="AE189" s="103">
        <f t="shared" si="157"/>
        <v>0</v>
      </c>
      <c r="AF189" s="103">
        <f t="shared" si="158"/>
        <v>0</v>
      </c>
      <c r="AH189" s="541">
        <v>0</v>
      </c>
      <c r="AI189" s="541">
        <v>0</v>
      </c>
      <c r="AJ189" s="541">
        <v>0</v>
      </c>
      <c r="AK189" s="541">
        <v>0</v>
      </c>
      <c r="AL189" s="541">
        <v>0</v>
      </c>
      <c r="AM189" s="541">
        <v>0</v>
      </c>
      <c r="AN189" s="541">
        <v>0</v>
      </c>
      <c r="AO189" s="541">
        <v>0</v>
      </c>
      <c r="AP189" s="541">
        <v>0</v>
      </c>
      <c r="AQ189" s="541">
        <v>0</v>
      </c>
      <c r="AR189" s="541">
        <v>0</v>
      </c>
      <c r="AS189" s="541">
        <v>0</v>
      </c>
      <c r="AT189" s="541">
        <v>0</v>
      </c>
      <c r="AU189" s="541">
        <v>42795</v>
      </c>
      <c r="AV189" s="541">
        <v>0</v>
      </c>
      <c r="AW189" s="541">
        <v>0</v>
      </c>
      <c r="AX189" s="541">
        <v>0</v>
      </c>
    </row>
    <row r="190" spans="2:50" x14ac:dyDescent="0.25">
      <c r="B190" s="1" t="str">
        <f>адреса!$G$186</f>
        <v>кв.34</v>
      </c>
      <c r="C190" s="522">
        <f>адреса!$I$186</f>
        <v>40000034</v>
      </c>
      <c r="D190" s="6" t="str">
        <f>адреса!$K$186</f>
        <v>ФИО-4-34</v>
      </c>
      <c r="E190" s="6">
        <f>SUMIFS(фев17!$X:$X,фев17!$C:$C,мар17!C190)</f>
        <v>8945.69</v>
      </c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>
        <f t="shared" ref="W190" si="202">E190*60%</f>
        <v>5367.4139999999998</v>
      </c>
      <c r="X190" s="6">
        <f t="shared" si="151"/>
        <v>3578.2760000000007</v>
      </c>
      <c r="Y190" s="513"/>
      <c r="Z190" s="70" t="str">
        <f t="shared" si="155"/>
        <v>ул. Четвертая д.4</v>
      </c>
      <c r="AA190" s="504">
        <f>IF($B190&lt;&gt;"",MAX(AA$7:AA189)+1,0)</f>
        <v>180</v>
      </c>
      <c r="AB190" s="502">
        <f t="shared" si="145"/>
        <v>190</v>
      </c>
      <c r="AC190" s="504">
        <f>1</f>
        <v>1</v>
      </c>
      <c r="AD190" s="103">
        <f t="shared" si="156"/>
        <v>0</v>
      </c>
      <c r="AE190" s="103">
        <f t="shared" si="157"/>
        <v>0</v>
      </c>
      <c r="AF190" s="103">
        <f t="shared" si="158"/>
        <v>0</v>
      </c>
      <c r="AH190" s="541">
        <v>0</v>
      </c>
      <c r="AI190" s="541">
        <v>0</v>
      </c>
      <c r="AJ190" s="541">
        <v>0</v>
      </c>
      <c r="AK190" s="541">
        <v>0</v>
      </c>
      <c r="AL190" s="541">
        <v>0</v>
      </c>
      <c r="AM190" s="541">
        <v>0</v>
      </c>
      <c r="AN190" s="541">
        <v>0</v>
      </c>
      <c r="AO190" s="541">
        <v>0</v>
      </c>
      <c r="AP190" s="541">
        <v>0</v>
      </c>
      <c r="AQ190" s="541">
        <v>0</v>
      </c>
      <c r="AR190" s="541">
        <v>0</v>
      </c>
      <c r="AS190" s="541">
        <v>0</v>
      </c>
      <c r="AT190" s="541">
        <v>0</v>
      </c>
      <c r="AU190" s="541">
        <v>0</v>
      </c>
      <c r="AV190" s="541">
        <v>0</v>
      </c>
      <c r="AW190" s="541">
        <v>0</v>
      </c>
      <c r="AX190" s="541">
        <v>0</v>
      </c>
    </row>
    <row r="191" spans="2:50" x14ac:dyDescent="0.25">
      <c r="B191" s="1" t="str">
        <f>адреса!$G$187</f>
        <v>кв.35</v>
      </c>
      <c r="C191" s="522">
        <f>адреса!$I$187</f>
        <v>40000035</v>
      </c>
      <c r="D191" s="6" t="str">
        <f>адреса!$K$187</f>
        <v>ФИО-4-35</v>
      </c>
      <c r="E191" s="6">
        <f>SUMIFS(фев17!$X:$X,фев17!$C:$C,мар17!C191)</f>
        <v>114388.49</v>
      </c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>
        <f t="shared" ref="W191" si="203">E191*80%</f>
        <v>91510.792000000016</v>
      </c>
      <c r="X191" s="6">
        <f t="shared" si="151"/>
        <v>22877.697999999989</v>
      </c>
      <c r="Y191" s="513"/>
      <c r="Z191" s="70" t="str">
        <f t="shared" si="155"/>
        <v>ул. Четвертая д.4</v>
      </c>
      <c r="AA191" s="504">
        <f>IF($B191&lt;&gt;"",MAX(AA$7:AA190)+1,0)</f>
        <v>181</v>
      </c>
      <c r="AB191" s="502">
        <f t="shared" si="145"/>
        <v>191</v>
      </c>
      <c r="AC191" s="504">
        <f>1</f>
        <v>1</v>
      </c>
      <c r="AD191" s="103">
        <f t="shared" si="156"/>
        <v>0</v>
      </c>
      <c r="AE191" s="103">
        <f t="shared" si="157"/>
        <v>0</v>
      </c>
      <c r="AF191" s="103">
        <f t="shared" si="158"/>
        <v>0</v>
      </c>
      <c r="AH191" s="541">
        <v>0</v>
      </c>
      <c r="AI191" s="541">
        <v>0</v>
      </c>
      <c r="AJ191" s="541">
        <v>0</v>
      </c>
      <c r="AK191" s="541">
        <v>0</v>
      </c>
      <c r="AL191" s="541">
        <v>0</v>
      </c>
      <c r="AM191" s="541">
        <v>0</v>
      </c>
      <c r="AN191" s="541">
        <v>0</v>
      </c>
      <c r="AO191" s="541">
        <v>0</v>
      </c>
      <c r="AP191" s="541">
        <v>0</v>
      </c>
      <c r="AQ191" s="541">
        <v>0</v>
      </c>
      <c r="AR191" s="541">
        <v>0</v>
      </c>
      <c r="AS191" s="541">
        <v>0</v>
      </c>
      <c r="AT191" s="541">
        <v>0</v>
      </c>
      <c r="AU191" s="541">
        <v>42795</v>
      </c>
      <c r="AV191" s="541">
        <v>42796</v>
      </c>
      <c r="AW191" s="541">
        <v>42798</v>
      </c>
      <c r="AX191" s="541">
        <v>42808</v>
      </c>
    </row>
    <row r="192" spans="2:50" x14ac:dyDescent="0.25">
      <c r="B192" s="1" t="str">
        <f>адреса!$G$188</f>
        <v>кв.36</v>
      </c>
      <c r="C192" s="522">
        <f>адреса!$I$188</f>
        <v>40000036</v>
      </c>
      <c r="D192" s="6" t="str">
        <f>адреса!$K$188</f>
        <v>ФИО-4-36</v>
      </c>
      <c r="E192" s="6">
        <f>SUMIFS(фев17!$X:$X,фев17!$C:$C,мар17!C192)</f>
        <v>75383.28</v>
      </c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>
        <f t="shared" ref="W192" si="204">E192*100%</f>
        <v>75383.28</v>
      </c>
      <c r="X192" s="6">
        <f t="shared" si="151"/>
        <v>0</v>
      </c>
      <c r="Y192" s="513"/>
      <c r="Z192" s="70" t="str">
        <f t="shared" si="155"/>
        <v>ул. Четвертая д.4</v>
      </c>
      <c r="AA192" s="504">
        <f>IF($B192&lt;&gt;"",MAX(AA$7:AA191)+1,0)</f>
        <v>182</v>
      </c>
      <c r="AB192" s="502">
        <f t="shared" si="145"/>
        <v>192</v>
      </c>
      <c r="AC192" s="504">
        <f>1</f>
        <v>1</v>
      </c>
      <c r="AD192" s="103">
        <f t="shared" si="156"/>
        <v>0</v>
      </c>
      <c r="AE192" s="103">
        <f t="shared" si="157"/>
        <v>0</v>
      </c>
      <c r="AF192" s="103">
        <f t="shared" si="158"/>
        <v>0</v>
      </c>
      <c r="AH192" s="541">
        <v>0</v>
      </c>
      <c r="AI192" s="541">
        <v>0</v>
      </c>
      <c r="AJ192" s="541">
        <v>0</v>
      </c>
      <c r="AK192" s="541">
        <v>0</v>
      </c>
      <c r="AL192" s="541">
        <v>0</v>
      </c>
      <c r="AM192" s="541">
        <v>0</v>
      </c>
      <c r="AN192" s="541">
        <v>0</v>
      </c>
      <c r="AO192" s="541">
        <v>0</v>
      </c>
      <c r="AP192" s="541">
        <v>0</v>
      </c>
      <c r="AQ192" s="541">
        <v>0</v>
      </c>
      <c r="AR192" s="541">
        <v>0</v>
      </c>
      <c r="AS192" s="541">
        <v>0</v>
      </c>
      <c r="AT192" s="541">
        <v>0</v>
      </c>
      <c r="AU192" s="541">
        <v>42795</v>
      </c>
      <c r="AV192" s="541">
        <v>42796</v>
      </c>
      <c r="AW192" s="541">
        <v>42798</v>
      </c>
      <c r="AX192" s="541">
        <v>42808</v>
      </c>
    </row>
    <row r="193" spans="1:50" x14ac:dyDescent="0.25">
      <c r="B193" s="1" t="str">
        <f>адреса!$G$189</f>
        <v>кв.37</v>
      </c>
      <c r="C193" s="522">
        <f>адреса!$I$189</f>
        <v>40000037</v>
      </c>
      <c r="D193" s="6" t="str">
        <f>адреса!$K$189</f>
        <v>ФИО-4-37</v>
      </c>
      <c r="E193" s="6">
        <f>SUMIFS(фев17!$X:$X,фев17!$C:$C,мар17!C193)</f>
        <v>85421.28</v>
      </c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>
        <f t="shared" ref="W193" si="205">E193*20%</f>
        <v>17084.256000000001</v>
      </c>
      <c r="X193" s="6">
        <f t="shared" si="151"/>
        <v>68337.024000000005</v>
      </c>
      <c r="Y193" s="513"/>
      <c r="Z193" s="70" t="str">
        <f t="shared" si="155"/>
        <v>ул. Четвертая д.4</v>
      </c>
      <c r="AA193" s="504">
        <f>IF($B193&lt;&gt;"",MAX(AA$7:AA192)+1,0)</f>
        <v>183</v>
      </c>
      <c r="AB193" s="502">
        <f t="shared" si="145"/>
        <v>193</v>
      </c>
      <c r="AC193" s="504">
        <f>1</f>
        <v>1</v>
      </c>
      <c r="AD193" s="103">
        <f t="shared" si="156"/>
        <v>0</v>
      </c>
      <c r="AE193" s="103">
        <f t="shared" si="157"/>
        <v>0</v>
      </c>
      <c r="AF193" s="103">
        <f t="shared" si="158"/>
        <v>0</v>
      </c>
      <c r="AH193" s="541">
        <v>0</v>
      </c>
      <c r="AI193" s="541">
        <v>0</v>
      </c>
      <c r="AJ193" s="541">
        <v>0</v>
      </c>
      <c r="AK193" s="541">
        <v>0</v>
      </c>
      <c r="AL193" s="541">
        <v>0</v>
      </c>
      <c r="AM193" s="541">
        <v>0</v>
      </c>
      <c r="AN193" s="541">
        <v>0</v>
      </c>
      <c r="AO193" s="541">
        <v>0</v>
      </c>
      <c r="AP193" s="541">
        <v>0</v>
      </c>
      <c r="AQ193" s="541">
        <v>0</v>
      </c>
      <c r="AR193" s="541">
        <v>0</v>
      </c>
      <c r="AS193" s="541">
        <v>0</v>
      </c>
      <c r="AT193" s="541">
        <v>0</v>
      </c>
      <c r="AU193" s="541">
        <v>42795</v>
      </c>
      <c r="AV193" s="541">
        <v>42796</v>
      </c>
      <c r="AW193" s="541">
        <v>42798</v>
      </c>
      <c r="AX193" s="541">
        <v>42808</v>
      </c>
    </row>
    <row r="194" spans="1:50" x14ac:dyDescent="0.25">
      <c r="B194" s="1" t="str">
        <f>адреса!$G$190</f>
        <v>кв.38</v>
      </c>
      <c r="C194" s="522">
        <f>адреса!$I$190</f>
        <v>40000038</v>
      </c>
      <c r="D194" s="6" t="str">
        <f>адреса!$K$190</f>
        <v>ФИО-4-38</v>
      </c>
      <c r="E194" s="6">
        <f>SUMIFS(фев17!$X:$X,фев17!$C:$C,мар17!C194)</f>
        <v>119886.94</v>
      </c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>
        <f t="shared" ref="W194" si="206">E194*40%</f>
        <v>47954.776000000005</v>
      </c>
      <c r="X194" s="6">
        <f t="shared" si="151"/>
        <v>71932.16399999999</v>
      </c>
      <c r="Y194" s="513"/>
      <c r="Z194" s="70" t="str">
        <f t="shared" si="155"/>
        <v>ул. Четвертая д.4</v>
      </c>
      <c r="AA194" s="504">
        <f>IF($B194&lt;&gt;"",MAX(AA$7:AA193)+1,0)</f>
        <v>184</v>
      </c>
      <c r="AB194" s="502">
        <f t="shared" si="145"/>
        <v>194</v>
      </c>
      <c r="AC194" s="504">
        <f>1</f>
        <v>1</v>
      </c>
      <c r="AD194" s="103">
        <f t="shared" si="156"/>
        <v>0</v>
      </c>
      <c r="AE194" s="103">
        <f t="shared" si="157"/>
        <v>0</v>
      </c>
      <c r="AF194" s="103">
        <f t="shared" si="158"/>
        <v>0</v>
      </c>
      <c r="AH194" s="541">
        <v>0</v>
      </c>
      <c r="AI194" s="541">
        <v>0</v>
      </c>
      <c r="AJ194" s="541">
        <v>0</v>
      </c>
      <c r="AK194" s="541">
        <v>0</v>
      </c>
      <c r="AL194" s="541">
        <v>0</v>
      </c>
      <c r="AM194" s="541">
        <v>0</v>
      </c>
      <c r="AN194" s="541">
        <v>0</v>
      </c>
      <c r="AO194" s="541">
        <v>0</v>
      </c>
      <c r="AP194" s="541">
        <v>0</v>
      </c>
      <c r="AQ194" s="541">
        <v>0</v>
      </c>
      <c r="AR194" s="541">
        <v>0</v>
      </c>
      <c r="AS194" s="541">
        <v>0</v>
      </c>
      <c r="AT194" s="541">
        <v>0</v>
      </c>
      <c r="AU194" s="541">
        <v>42795</v>
      </c>
      <c r="AV194" s="541">
        <v>42796</v>
      </c>
      <c r="AW194" s="541">
        <v>42798</v>
      </c>
      <c r="AX194" s="541">
        <v>0</v>
      </c>
    </row>
    <row r="195" spans="1:50" x14ac:dyDescent="0.25">
      <c r="B195" s="1" t="str">
        <f>адреса!$G$191</f>
        <v>кв.39</v>
      </c>
      <c r="C195" s="522">
        <f>адреса!$I$191</f>
        <v>40000039</v>
      </c>
      <c r="D195" s="6" t="str">
        <f>адреса!$K$191</f>
        <v>ФИО-4-39</v>
      </c>
      <c r="E195" s="6">
        <f>SUMIFS(фев17!$X:$X,фев17!$C:$C,мар17!C195)</f>
        <v>61169.73</v>
      </c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>
        <f t="shared" ref="W195" si="207">E195*60%</f>
        <v>36701.838000000003</v>
      </c>
      <c r="X195" s="6">
        <f t="shared" si="151"/>
        <v>24467.892</v>
      </c>
      <c r="Y195" s="513"/>
      <c r="Z195" s="70" t="str">
        <f t="shared" si="155"/>
        <v>ул. Четвертая д.4</v>
      </c>
      <c r="AA195" s="504">
        <f>IF($B195&lt;&gt;"",MAX(AA$7:AA194)+1,0)</f>
        <v>185</v>
      </c>
      <c r="AB195" s="502">
        <f t="shared" si="145"/>
        <v>195</v>
      </c>
      <c r="AC195" s="504">
        <f>1</f>
        <v>1</v>
      </c>
      <c r="AD195" s="103">
        <f t="shared" si="156"/>
        <v>0</v>
      </c>
      <c r="AE195" s="103">
        <f t="shared" si="157"/>
        <v>0</v>
      </c>
      <c r="AF195" s="103">
        <f t="shared" si="158"/>
        <v>0</v>
      </c>
      <c r="AH195" s="541">
        <v>0</v>
      </c>
      <c r="AI195" s="541">
        <v>0</v>
      </c>
      <c r="AJ195" s="541">
        <v>0</v>
      </c>
      <c r="AK195" s="541">
        <v>0</v>
      </c>
      <c r="AL195" s="541">
        <v>0</v>
      </c>
      <c r="AM195" s="541">
        <v>0</v>
      </c>
      <c r="AN195" s="541">
        <v>0</v>
      </c>
      <c r="AO195" s="541">
        <v>0</v>
      </c>
      <c r="AP195" s="541">
        <v>0</v>
      </c>
      <c r="AQ195" s="541">
        <v>0</v>
      </c>
      <c r="AR195" s="541">
        <v>0</v>
      </c>
      <c r="AS195" s="541">
        <v>0</v>
      </c>
      <c r="AT195" s="541">
        <v>0</v>
      </c>
      <c r="AU195" s="541">
        <v>42795</v>
      </c>
      <c r="AV195" s="541">
        <v>42796</v>
      </c>
      <c r="AW195" s="541">
        <v>42798</v>
      </c>
      <c r="AX195" s="541">
        <v>42808</v>
      </c>
    </row>
    <row r="196" spans="1:50" x14ac:dyDescent="0.25">
      <c r="B196" s="1" t="str">
        <f>адреса!$G$192</f>
        <v>кв.40</v>
      </c>
      <c r="C196" s="522">
        <f>адреса!$I$192</f>
        <v>40000040</v>
      </c>
      <c r="D196" s="6" t="str">
        <f>адреса!$K$192</f>
        <v>ФИО-4-40</v>
      </c>
      <c r="E196" s="6">
        <f>SUMIFS(фев17!$X:$X,фев17!$C:$C,мар17!C196)</f>
        <v>21799.56</v>
      </c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>
        <f t="shared" ref="W196" si="208">E196*80%</f>
        <v>17439.648000000001</v>
      </c>
      <c r="X196" s="6">
        <f t="shared" si="151"/>
        <v>4359.9120000000003</v>
      </c>
      <c r="Y196" s="513"/>
      <c r="Z196" s="70" t="str">
        <f t="shared" si="155"/>
        <v>ул. Четвертая д.4</v>
      </c>
      <c r="AA196" s="504">
        <f>IF($B196&lt;&gt;"",MAX(AA$7:AA195)+1,0)</f>
        <v>186</v>
      </c>
      <c r="AB196" s="502">
        <f t="shared" si="145"/>
        <v>196</v>
      </c>
      <c r="AC196" s="504">
        <f>1</f>
        <v>1</v>
      </c>
      <c r="AD196" s="103">
        <f t="shared" si="156"/>
        <v>0</v>
      </c>
      <c r="AE196" s="103">
        <f t="shared" si="157"/>
        <v>0</v>
      </c>
      <c r="AF196" s="103">
        <f t="shared" si="158"/>
        <v>0</v>
      </c>
      <c r="AH196" s="541">
        <v>0</v>
      </c>
      <c r="AI196" s="541">
        <v>0</v>
      </c>
      <c r="AJ196" s="541">
        <v>0</v>
      </c>
      <c r="AK196" s="541">
        <v>0</v>
      </c>
      <c r="AL196" s="541">
        <v>0</v>
      </c>
      <c r="AM196" s="541">
        <v>0</v>
      </c>
      <c r="AN196" s="541">
        <v>0</v>
      </c>
      <c r="AO196" s="541">
        <v>0</v>
      </c>
      <c r="AP196" s="541">
        <v>0</v>
      </c>
      <c r="AQ196" s="541">
        <v>0</v>
      </c>
      <c r="AR196" s="541">
        <v>0</v>
      </c>
      <c r="AS196" s="541">
        <v>0</v>
      </c>
      <c r="AT196" s="541">
        <v>0</v>
      </c>
      <c r="AU196" s="541">
        <v>0</v>
      </c>
      <c r="AV196" s="541">
        <v>0</v>
      </c>
      <c r="AW196" s="541">
        <v>0</v>
      </c>
      <c r="AX196" s="541">
        <v>0</v>
      </c>
    </row>
    <row r="197" spans="1:50" x14ac:dyDescent="0.25">
      <c r="B197" s="1" t="str">
        <f>адреса!$G$193</f>
        <v>кв.41</v>
      </c>
      <c r="C197" s="522">
        <f>адреса!$I$193</f>
        <v>40000041</v>
      </c>
      <c r="D197" s="6" t="str">
        <f>адреса!$K$193</f>
        <v>ФИО-4-41</v>
      </c>
      <c r="E197" s="6">
        <f>SUMIFS(фев17!$X:$X,фев17!$C:$C,мар17!C197)</f>
        <v>61564.44</v>
      </c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>
        <f t="shared" ref="W197" si="209">E197*100%</f>
        <v>61564.44</v>
      </c>
      <c r="X197" s="6">
        <f t="shared" si="151"/>
        <v>0</v>
      </c>
      <c r="Y197" s="513"/>
      <c r="Z197" s="70" t="str">
        <f t="shared" si="155"/>
        <v>ул. Четвертая д.4</v>
      </c>
      <c r="AA197" s="504">
        <f>IF($B197&lt;&gt;"",MAX(AA$7:AA196)+1,0)</f>
        <v>187</v>
      </c>
      <c r="AB197" s="502">
        <f t="shared" si="145"/>
        <v>197</v>
      </c>
      <c r="AC197" s="504">
        <f>1</f>
        <v>1</v>
      </c>
      <c r="AD197" s="103">
        <f t="shared" si="156"/>
        <v>0</v>
      </c>
      <c r="AE197" s="103">
        <f t="shared" si="157"/>
        <v>0</v>
      </c>
      <c r="AF197" s="103">
        <f t="shared" si="158"/>
        <v>0</v>
      </c>
      <c r="AH197" s="541">
        <v>42796</v>
      </c>
      <c r="AI197" s="541">
        <v>42799</v>
      </c>
      <c r="AJ197" s="541">
        <v>0</v>
      </c>
      <c r="AK197" s="541">
        <v>0</v>
      </c>
      <c r="AL197" s="541">
        <v>0</v>
      </c>
      <c r="AM197" s="541">
        <v>0</v>
      </c>
      <c r="AN197" s="541">
        <v>0</v>
      </c>
      <c r="AO197" s="541">
        <v>0</v>
      </c>
      <c r="AP197" s="541">
        <v>0</v>
      </c>
      <c r="AQ197" s="541">
        <v>0</v>
      </c>
      <c r="AR197" s="541">
        <v>0</v>
      </c>
      <c r="AS197" s="541">
        <v>0</v>
      </c>
      <c r="AT197" s="541">
        <v>0</v>
      </c>
      <c r="AU197" s="541">
        <v>0</v>
      </c>
      <c r="AV197" s="541">
        <v>0</v>
      </c>
      <c r="AW197" s="541">
        <v>0</v>
      </c>
      <c r="AX197" s="541">
        <v>0</v>
      </c>
    </row>
    <row r="198" spans="1:50" x14ac:dyDescent="0.25">
      <c r="B198" s="1" t="str">
        <f>адреса!$G$194</f>
        <v>кв.42</v>
      </c>
      <c r="C198" s="522">
        <f>адреса!$I$194</f>
        <v>40000042</v>
      </c>
      <c r="D198" s="6" t="str">
        <f>адреса!$K$194</f>
        <v>ФИО-4-42</v>
      </c>
      <c r="E198" s="6">
        <f>SUMIFS(фев17!$X:$X,фев17!$C:$C,мар17!C198)</f>
        <v>82072.149999999994</v>
      </c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>
        <f t="shared" ref="W198" si="210">E198*20%</f>
        <v>16414.43</v>
      </c>
      <c r="X198" s="6">
        <f t="shared" si="151"/>
        <v>65657.72</v>
      </c>
      <c r="Y198" s="513"/>
      <c r="Z198" s="70" t="str">
        <f t="shared" si="155"/>
        <v>ул. Четвертая д.4</v>
      </c>
      <c r="AA198" s="504">
        <f>IF($B198&lt;&gt;"",MAX(AA$7:AA197)+1,0)</f>
        <v>188</v>
      </c>
      <c r="AB198" s="502">
        <f t="shared" si="145"/>
        <v>198</v>
      </c>
      <c r="AC198" s="504">
        <f>1</f>
        <v>1</v>
      </c>
      <c r="AD198" s="103">
        <f t="shared" si="156"/>
        <v>0</v>
      </c>
      <c r="AE198" s="103">
        <f t="shared" si="157"/>
        <v>0</v>
      </c>
      <c r="AF198" s="103">
        <f t="shared" si="158"/>
        <v>0</v>
      </c>
      <c r="AH198" s="541">
        <v>0</v>
      </c>
      <c r="AI198" s="541">
        <v>0</v>
      </c>
      <c r="AJ198" s="541">
        <v>0</v>
      </c>
      <c r="AK198" s="541">
        <v>0</v>
      </c>
      <c r="AL198" s="541">
        <v>0</v>
      </c>
      <c r="AM198" s="541">
        <v>0</v>
      </c>
      <c r="AN198" s="541">
        <v>0</v>
      </c>
      <c r="AO198" s="541">
        <v>0</v>
      </c>
      <c r="AP198" s="541">
        <v>0</v>
      </c>
      <c r="AQ198" s="541">
        <v>0</v>
      </c>
      <c r="AR198" s="541">
        <v>0</v>
      </c>
      <c r="AS198" s="541">
        <v>0</v>
      </c>
      <c r="AT198" s="541">
        <v>0</v>
      </c>
      <c r="AU198" s="541">
        <v>42795</v>
      </c>
      <c r="AV198" s="541">
        <v>42796</v>
      </c>
      <c r="AW198" s="541">
        <v>42798</v>
      </c>
      <c r="AX198" s="541">
        <v>42808</v>
      </c>
    </row>
    <row r="199" spans="1:50" x14ac:dyDescent="0.25">
      <c r="B199" s="1" t="str">
        <f>адреса!$G$195</f>
        <v>кв.43</v>
      </c>
      <c r="C199" s="522">
        <f>адреса!$I$195</f>
        <v>40000043</v>
      </c>
      <c r="D199" s="6" t="str">
        <f>адреса!$K$195</f>
        <v>ФИО-4-43</v>
      </c>
      <c r="E199" s="6">
        <f>SUMIFS(фев17!$X:$X,фев17!$C:$C,мар17!C199)</f>
        <v>30919.93</v>
      </c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>
        <f t="shared" ref="W199" si="211">E199*40%</f>
        <v>12367.972000000002</v>
      </c>
      <c r="X199" s="6">
        <f t="shared" si="151"/>
        <v>18551.957999999999</v>
      </c>
      <c r="Y199" s="513"/>
      <c r="Z199" s="70" t="str">
        <f t="shared" si="155"/>
        <v>ул. Четвертая д.4</v>
      </c>
      <c r="AA199" s="504">
        <f>IF($B199&lt;&gt;"",MAX(AA$7:AA198)+1,0)</f>
        <v>189</v>
      </c>
      <c r="AB199" s="502">
        <f t="shared" si="145"/>
        <v>199</v>
      </c>
      <c r="AC199" s="504">
        <f>1</f>
        <v>1</v>
      </c>
      <c r="AD199" s="103">
        <f t="shared" si="156"/>
        <v>0</v>
      </c>
      <c r="AE199" s="103">
        <f t="shared" si="157"/>
        <v>0</v>
      </c>
      <c r="AF199" s="103">
        <f t="shared" si="158"/>
        <v>0</v>
      </c>
      <c r="AH199" s="541">
        <v>0</v>
      </c>
      <c r="AI199" s="541">
        <v>0</v>
      </c>
      <c r="AJ199" s="541">
        <v>0</v>
      </c>
      <c r="AK199" s="541">
        <v>0</v>
      </c>
      <c r="AL199" s="541">
        <v>0</v>
      </c>
      <c r="AM199" s="541">
        <v>0</v>
      </c>
      <c r="AN199" s="541">
        <v>0</v>
      </c>
      <c r="AO199" s="541">
        <v>0</v>
      </c>
      <c r="AP199" s="541">
        <v>0</v>
      </c>
      <c r="AQ199" s="541">
        <v>0</v>
      </c>
      <c r="AR199" s="541">
        <v>0</v>
      </c>
      <c r="AS199" s="541">
        <v>0</v>
      </c>
      <c r="AT199" s="541">
        <v>0</v>
      </c>
      <c r="AU199" s="541">
        <v>0</v>
      </c>
      <c r="AV199" s="541">
        <v>0</v>
      </c>
      <c r="AW199" s="541">
        <v>0</v>
      </c>
      <c r="AX199" s="541">
        <v>0</v>
      </c>
    </row>
    <row r="200" spans="1:50" x14ac:dyDescent="0.25">
      <c r="B200" s="1" t="str">
        <f>адреса!$G$196</f>
        <v>кв.44</v>
      </c>
      <c r="C200" s="522">
        <f>адреса!$I$196</f>
        <v>40000044</v>
      </c>
      <c r="D200" s="6" t="str">
        <f>адреса!$K$196</f>
        <v>ФИО-4-44</v>
      </c>
      <c r="E200" s="6">
        <f>SUMIFS(фев17!$X:$X,фев17!$C:$C,мар17!C200)</f>
        <v>87927.19</v>
      </c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>
        <f t="shared" ref="W200" si="212">E200*60%</f>
        <v>52756.313999999998</v>
      </c>
      <c r="X200" s="6">
        <f t="shared" si="151"/>
        <v>35170.876000000004</v>
      </c>
      <c r="Y200" s="513"/>
      <c r="Z200" s="70" t="str">
        <f t="shared" si="155"/>
        <v>ул. Четвертая д.4</v>
      </c>
      <c r="AA200" s="504">
        <f>IF($B200&lt;&gt;"",MAX(AA$7:AA199)+1,0)</f>
        <v>190</v>
      </c>
      <c r="AB200" s="502">
        <f t="shared" si="145"/>
        <v>200</v>
      </c>
      <c r="AC200" s="504">
        <f>1</f>
        <v>1</v>
      </c>
      <c r="AD200" s="103">
        <f t="shared" si="156"/>
        <v>0</v>
      </c>
      <c r="AE200" s="103">
        <f t="shared" si="157"/>
        <v>0</v>
      </c>
      <c r="AF200" s="103">
        <f t="shared" si="158"/>
        <v>0</v>
      </c>
      <c r="AH200" s="541">
        <v>0</v>
      </c>
      <c r="AI200" s="541">
        <v>0</v>
      </c>
      <c r="AJ200" s="541">
        <v>0</v>
      </c>
      <c r="AK200" s="541">
        <v>0</v>
      </c>
      <c r="AL200" s="541">
        <v>0</v>
      </c>
      <c r="AM200" s="541">
        <v>0</v>
      </c>
      <c r="AN200" s="541">
        <v>0</v>
      </c>
      <c r="AO200" s="541">
        <v>0</v>
      </c>
      <c r="AP200" s="541">
        <v>0</v>
      </c>
      <c r="AQ200" s="541">
        <v>0</v>
      </c>
      <c r="AR200" s="541">
        <v>0</v>
      </c>
      <c r="AS200" s="541">
        <v>0</v>
      </c>
      <c r="AT200" s="541">
        <v>0</v>
      </c>
      <c r="AU200" s="541">
        <v>42795</v>
      </c>
      <c r="AV200" s="541">
        <v>42796</v>
      </c>
      <c r="AW200" s="541">
        <v>42798</v>
      </c>
      <c r="AX200" s="541">
        <v>42808</v>
      </c>
    </row>
    <row r="201" spans="1:50" x14ac:dyDescent="0.25">
      <c r="B201" s="1" t="str">
        <f>адреса!$G$197</f>
        <v>кв.45</v>
      </c>
      <c r="C201" s="522">
        <f>адреса!$I$197</f>
        <v>40000045</v>
      </c>
      <c r="D201" s="6" t="str">
        <f>адреса!$K$197</f>
        <v>ФИО-4-45</v>
      </c>
      <c r="E201" s="6">
        <f>SUMIFS(фев17!$X:$X,фев17!$C:$C,мар17!C201)</f>
        <v>29853.94</v>
      </c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>
        <f t="shared" ref="W201" si="213">E201*80%</f>
        <v>23883.152000000002</v>
      </c>
      <c r="X201" s="6">
        <f t="shared" si="151"/>
        <v>5970.7879999999968</v>
      </c>
      <c r="Y201" s="513"/>
      <c r="Z201" s="70" t="str">
        <f t="shared" si="155"/>
        <v>ул. Четвертая д.4</v>
      </c>
      <c r="AA201" s="504">
        <f>IF($B201&lt;&gt;"",MAX(AA$7:AA200)+1,0)</f>
        <v>191</v>
      </c>
      <c r="AB201" s="502">
        <f t="shared" ref="AB201:AB264" si="214">AB200+1</f>
        <v>201</v>
      </c>
      <c r="AC201" s="504">
        <f>1</f>
        <v>1</v>
      </c>
      <c r="AD201" s="103">
        <f t="shared" si="156"/>
        <v>0</v>
      </c>
      <c r="AE201" s="103">
        <f t="shared" si="157"/>
        <v>0</v>
      </c>
      <c r="AF201" s="103">
        <f t="shared" si="158"/>
        <v>0</v>
      </c>
      <c r="AH201" s="541">
        <v>0</v>
      </c>
      <c r="AI201" s="541">
        <v>0</v>
      </c>
      <c r="AJ201" s="541">
        <v>0</v>
      </c>
      <c r="AK201" s="541">
        <v>0</v>
      </c>
      <c r="AL201" s="541">
        <v>0</v>
      </c>
      <c r="AM201" s="541">
        <v>0</v>
      </c>
      <c r="AN201" s="541">
        <v>0</v>
      </c>
      <c r="AO201" s="541">
        <v>0</v>
      </c>
      <c r="AP201" s="541">
        <v>0</v>
      </c>
      <c r="AQ201" s="541">
        <v>0</v>
      </c>
      <c r="AR201" s="541">
        <v>0</v>
      </c>
      <c r="AS201" s="541">
        <v>0</v>
      </c>
      <c r="AT201" s="541">
        <v>0</v>
      </c>
      <c r="AU201" s="541">
        <v>0</v>
      </c>
      <c r="AV201" s="541">
        <v>0</v>
      </c>
      <c r="AW201" s="541">
        <v>0</v>
      </c>
      <c r="AX201" s="541">
        <v>0</v>
      </c>
    </row>
    <row r="202" spans="1:50" x14ac:dyDescent="0.25">
      <c r="B202" s="1" t="str">
        <f>адреса!$G$198</f>
        <v>кв.46</v>
      </c>
      <c r="C202" s="522">
        <f>адреса!$I$198</f>
        <v>40000046</v>
      </c>
      <c r="D202" s="6" t="str">
        <f>адреса!$K$198</f>
        <v>ФИО-4-46</v>
      </c>
      <c r="E202" s="6">
        <f>SUMIFS(фев17!$X:$X,фев17!$C:$C,мар17!C202)</f>
        <v>20382.57</v>
      </c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>
        <f t="shared" ref="W202" si="215">E202*100%</f>
        <v>20382.57</v>
      </c>
      <c r="X202" s="6">
        <f t="shared" si="151"/>
        <v>0</v>
      </c>
      <c r="Y202" s="513"/>
      <c r="Z202" s="70" t="str">
        <f t="shared" si="155"/>
        <v>ул. Четвертая д.4</v>
      </c>
      <c r="AA202" s="504">
        <f>IF($B202&lt;&gt;"",MAX(AA$7:AA201)+1,0)</f>
        <v>192</v>
      </c>
      <c r="AB202" s="502">
        <f t="shared" si="214"/>
        <v>202</v>
      </c>
      <c r="AC202" s="504">
        <f>1</f>
        <v>1</v>
      </c>
      <c r="AD202" s="103">
        <f t="shared" si="156"/>
        <v>0</v>
      </c>
      <c r="AE202" s="103">
        <f t="shared" si="157"/>
        <v>0</v>
      </c>
      <c r="AF202" s="103">
        <f t="shared" si="158"/>
        <v>0</v>
      </c>
      <c r="AH202" s="541">
        <v>0</v>
      </c>
      <c r="AI202" s="541">
        <v>0</v>
      </c>
      <c r="AJ202" s="541">
        <v>0</v>
      </c>
      <c r="AK202" s="541">
        <v>0</v>
      </c>
      <c r="AL202" s="541">
        <v>0</v>
      </c>
      <c r="AM202" s="541">
        <v>0</v>
      </c>
      <c r="AN202" s="541">
        <v>0</v>
      </c>
      <c r="AO202" s="541">
        <v>0</v>
      </c>
      <c r="AP202" s="541">
        <v>0</v>
      </c>
      <c r="AQ202" s="541">
        <v>0</v>
      </c>
      <c r="AR202" s="541">
        <v>0</v>
      </c>
      <c r="AS202" s="541">
        <v>0</v>
      </c>
      <c r="AT202" s="541">
        <v>0</v>
      </c>
      <c r="AU202" s="541">
        <v>0</v>
      </c>
      <c r="AV202" s="541">
        <v>0</v>
      </c>
      <c r="AW202" s="541">
        <v>0</v>
      </c>
      <c r="AX202" s="541">
        <v>0</v>
      </c>
    </row>
    <row r="203" spans="1:50" x14ac:dyDescent="0.25">
      <c r="B203" s="1" t="str">
        <f>адреса!$G$199</f>
        <v>кв.47</v>
      </c>
      <c r="C203" s="522">
        <f>адреса!$I$199</f>
        <v>40000047</v>
      </c>
      <c r="D203" s="6" t="str">
        <f>адреса!$K$199</f>
        <v>ФИО-4-47</v>
      </c>
      <c r="E203" s="6">
        <f>SUMIFS(фев17!$X:$X,фев17!$C:$C,мар17!C203)</f>
        <v>37753.49</v>
      </c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>
        <f t="shared" ref="W203" si="216">E203*20%</f>
        <v>7550.6980000000003</v>
      </c>
      <c r="X203" s="6">
        <f t="shared" si="151"/>
        <v>30202.791999999998</v>
      </c>
      <c r="Y203" s="513"/>
      <c r="Z203" s="70" t="str">
        <f t="shared" si="155"/>
        <v>ул. Четвертая д.4</v>
      </c>
      <c r="AA203" s="504">
        <f>IF($B203&lt;&gt;"",MAX(AA$7:AA202)+1,0)</f>
        <v>193</v>
      </c>
      <c r="AB203" s="502">
        <f t="shared" si="214"/>
        <v>203</v>
      </c>
      <c r="AC203" s="504">
        <f>1</f>
        <v>1</v>
      </c>
      <c r="AD203" s="103">
        <f t="shared" si="156"/>
        <v>0</v>
      </c>
      <c r="AE203" s="103">
        <f t="shared" si="157"/>
        <v>0</v>
      </c>
      <c r="AF203" s="103">
        <f t="shared" si="158"/>
        <v>0</v>
      </c>
      <c r="AH203" s="541">
        <v>0</v>
      </c>
      <c r="AI203" s="541">
        <v>0</v>
      </c>
      <c r="AJ203" s="541">
        <v>0</v>
      </c>
      <c r="AK203" s="541">
        <v>0</v>
      </c>
      <c r="AL203" s="541">
        <v>0</v>
      </c>
      <c r="AM203" s="541">
        <v>0</v>
      </c>
      <c r="AN203" s="541">
        <v>0</v>
      </c>
      <c r="AO203" s="541">
        <v>0</v>
      </c>
      <c r="AP203" s="541">
        <v>0</v>
      </c>
      <c r="AQ203" s="541">
        <v>0</v>
      </c>
      <c r="AR203" s="541">
        <v>0</v>
      </c>
      <c r="AS203" s="541">
        <v>0</v>
      </c>
      <c r="AT203" s="541">
        <v>0</v>
      </c>
      <c r="AU203" s="541">
        <v>0</v>
      </c>
      <c r="AV203" s="541">
        <v>0</v>
      </c>
      <c r="AW203" s="541">
        <v>0</v>
      </c>
      <c r="AX203" s="541">
        <v>0</v>
      </c>
    </row>
    <row r="204" spans="1:50" x14ac:dyDescent="0.25">
      <c r="B204" s="1" t="str">
        <f>адреса!$G$200</f>
        <v>кв.48</v>
      </c>
      <c r="C204" s="522">
        <f>адреса!$I$200</f>
        <v>40000048</v>
      </c>
      <c r="D204" s="6" t="str">
        <f>адреса!$K$200</f>
        <v>ФИО-4-48</v>
      </c>
      <c r="E204" s="6">
        <f>SUMIFS(фев17!$X:$X,фев17!$C:$C,мар17!C204)</f>
        <v>93457.65</v>
      </c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>
        <f t="shared" ref="W204" si="217">E204*40%</f>
        <v>37383.06</v>
      </c>
      <c r="X204" s="6">
        <f t="shared" si="151"/>
        <v>56074.59</v>
      </c>
      <c r="Y204" s="513"/>
      <c r="Z204" s="70" t="str">
        <f t="shared" si="155"/>
        <v>ул. Четвертая д.4</v>
      </c>
      <c r="AA204" s="504">
        <f>IF($B204&lt;&gt;"",MAX(AA$7:AA203)+1,0)</f>
        <v>194</v>
      </c>
      <c r="AB204" s="502">
        <f t="shared" si="214"/>
        <v>204</v>
      </c>
      <c r="AC204" s="504">
        <f>1</f>
        <v>1</v>
      </c>
      <c r="AD204" s="103">
        <f t="shared" si="156"/>
        <v>0</v>
      </c>
      <c r="AE204" s="103">
        <f t="shared" si="157"/>
        <v>0</v>
      </c>
      <c r="AF204" s="103">
        <f t="shared" si="158"/>
        <v>0</v>
      </c>
      <c r="AH204" s="541">
        <v>0</v>
      </c>
      <c r="AI204" s="541">
        <v>0</v>
      </c>
      <c r="AJ204" s="541">
        <v>0</v>
      </c>
      <c r="AK204" s="541">
        <v>0</v>
      </c>
      <c r="AL204" s="541">
        <v>0</v>
      </c>
      <c r="AM204" s="541">
        <v>0</v>
      </c>
      <c r="AN204" s="541">
        <v>0</v>
      </c>
      <c r="AO204" s="541">
        <v>0</v>
      </c>
      <c r="AP204" s="541">
        <v>0</v>
      </c>
      <c r="AQ204" s="541">
        <v>0</v>
      </c>
      <c r="AR204" s="541">
        <v>0</v>
      </c>
      <c r="AS204" s="541">
        <v>0</v>
      </c>
      <c r="AT204" s="541">
        <v>0</v>
      </c>
      <c r="AU204" s="541">
        <v>42795</v>
      </c>
      <c r="AV204" s="541">
        <v>42796</v>
      </c>
      <c r="AW204" s="541">
        <v>42798</v>
      </c>
      <c r="AX204" s="541">
        <v>42808</v>
      </c>
    </row>
    <row r="205" spans="1:50" x14ac:dyDescent="0.25">
      <c r="B205" s="1" t="str">
        <f>адреса!$G$201</f>
        <v>кв.49</v>
      </c>
      <c r="C205" s="522">
        <f>адреса!$I$201</f>
        <v>40000049</v>
      </c>
      <c r="D205" s="6" t="str">
        <f>адреса!$K$201</f>
        <v>ФИО-4-49</v>
      </c>
      <c r="E205" s="6">
        <f>SUMIFS(фев17!$X:$X,фев17!$C:$C,мар17!C205)</f>
        <v>77312.86</v>
      </c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>
        <f t="shared" ref="W205" si="218">E205*60%</f>
        <v>46387.716</v>
      </c>
      <c r="X205" s="6">
        <f t="shared" si="151"/>
        <v>30925.144</v>
      </c>
      <c r="Y205" s="513"/>
      <c r="Z205" s="70" t="str">
        <f t="shared" si="155"/>
        <v>ул. Четвертая д.4</v>
      </c>
      <c r="AA205" s="504">
        <f>IF($B205&lt;&gt;"",MAX(AA$7:AA204)+1,0)</f>
        <v>195</v>
      </c>
      <c r="AB205" s="502">
        <f t="shared" si="214"/>
        <v>205</v>
      </c>
      <c r="AC205" s="504">
        <f>1</f>
        <v>1</v>
      </c>
      <c r="AD205" s="103">
        <f t="shared" si="156"/>
        <v>0</v>
      </c>
      <c r="AE205" s="103">
        <f t="shared" si="157"/>
        <v>0</v>
      </c>
      <c r="AF205" s="103">
        <f t="shared" si="158"/>
        <v>0</v>
      </c>
      <c r="AH205" s="541">
        <v>0</v>
      </c>
      <c r="AI205" s="541">
        <v>0</v>
      </c>
      <c r="AJ205" s="541">
        <v>0</v>
      </c>
      <c r="AK205" s="541">
        <v>0</v>
      </c>
      <c r="AL205" s="541">
        <v>0</v>
      </c>
      <c r="AM205" s="541">
        <v>0</v>
      </c>
      <c r="AN205" s="541">
        <v>0</v>
      </c>
      <c r="AO205" s="541">
        <v>0</v>
      </c>
      <c r="AP205" s="541">
        <v>0</v>
      </c>
      <c r="AQ205" s="541">
        <v>0</v>
      </c>
      <c r="AR205" s="541">
        <v>0</v>
      </c>
      <c r="AS205" s="541">
        <v>0</v>
      </c>
      <c r="AT205" s="541">
        <v>0</v>
      </c>
      <c r="AU205" s="541">
        <v>42795</v>
      </c>
      <c r="AV205" s="541">
        <v>42796</v>
      </c>
      <c r="AW205" s="541">
        <v>42798</v>
      </c>
      <c r="AX205" s="541">
        <v>42808</v>
      </c>
    </row>
    <row r="206" spans="1:50" x14ac:dyDescent="0.25">
      <c r="B206" s="1" t="str">
        <f>адреса!$G$202</f>
        <v>кв.50</v>
      </c>
      <c r="C206" s="522">
        <f>адреса!$I$202</f>
        <v>40000050</v>
      </c>
      <c r="D206" s="6" t="str">
        <f>адреса!$K$202</f>
        <v>ФИО-4-50</v>
      </c>
      <c r="E206" s="6">
        <f>SUMIFS(фев17!$X:$X,фев17!$C:$C,мар17!C206)</f>
        <v>19062.29</v>
      </c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>
        <f t="shared" ref="W206" si="219">E206*80%</f>
        <v>15249.832000000002</v>
      </c>
      <c r="X206" s="6">
        <f t="shared" ref="X206:X269" si="220">E206-W206</f>
        <v>3812.4579999999987</v>
      </c>
      <c r="Y206" s="513"/>
      <c r="Z206" s="70" t="str">
        <f t="shared" si="155"/>
        <v>ул. Четвертая д.4</v>
      </c>
      <c r="AA206" s="504">
        <f>IF($B206&lt;&gt;"",MAX(AA$7:AA205)+1,0)</f>
        <v>196</v>
      </c>
      <c r="AB206" s="502">
        <f t="shared" si="214"/>
        <v>206</v>
      </c>
      <c r="AC206" s="504">
        <f>1</f>
        <v>1</v>
      </c>
      <c r="AD206" s="103">
        <f t="shared" si="156"/>
        <v>0</v>
      </c>
      <c r="AE206" s="103">
        <f t="shared" si="157"/>
        <v>0</v>
      </c>
      <c r="AF206" s="103">
        <f t="shared" si="158"/>
        <v>0</v>
      </c>
      <c r="AH206" s="541">
        <v>0</v>
      </c>
      <c r="AI206" s="541">
        <v>0</v>
      </c>
      <c r="AJ206" s="541">
        <v>0</v>
      </c>
      <c r="AK206" s="541">
        <v>0</v>
      </c>
      <c r="AL206" s="541">
        <v>0</v>
      </c>
      <c r="AM206" s="541">
        <v>0</v>
      </c>
      <c r="AN206" s="541">
        <v>0</v>
      </c>
      <c r="AO206" s="541">
        <v>0</v>
      </c>
      <c r="AP206" s="541">
        <v>0</v>
      </c>
      <c r="AQ206" s="541">
        <v>0</v>
      </c>
      <c r="AR206" s="541">
        <v>0</v>
      </c>
      <c r="AS206" s="541">
        <v>0</v>
      </c>
      <c r="AT206" s="541">
        <v>0</v>
      </c>
      <c r="AU206" s="541">
        <v>0</v>
      </c>
      <c r="AV206" s="541">
        <v>0</v>
      </c>
      <c r="AW206" s="541">
        <v>0</v>
      </c>
      <c r="AX206" s="541">
        <v>0</v>
      </c>
    </row>
    <row r="207" spans="1:50" x14ac:dyDescent="0.25">
      <c r="A207" s="4" t="str">
        <f>адреса!$E$203</f>
        <v>ул. Пятая д.5</v>
      </c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513"/>
      <c r="Z207" s="70" t="str">
        <f t="shared" si="155"/>
        <v>ул. Пятая д.5</v>
      </c>
      <c r="AA207" s="504">
        <f>IF($B207&lt;&gt;"",MAX(AA$7:AA206)+1,0)</f>
        <v>0</v>
      </c>
      <c r="AB207" s="502">
        <f t="shared" si="214"/>
        <v>207</v>
      </c>
      <c r="AC207" s="504">
        <f>1</f>
        <v>1</v>
      </c>
      <c r="AD207" s="103">
        <f t="shared" si="156"/>
        <v>0</v>
      </c>
      <c r="AE207" s="103">
        <f t="shared" si="157"/>
        <v>0</v>
      </c>
      <c r="AF207" s="103">
        <f t="shared" si="158"/>
        <v>0</v>
      </c>
      <c r="AH207" s="541">
        <v>0</v>
      </c>
      <c r="AI207" s="541">
        <v>0</v>
      </c>
      <c r="AJ207" s="541">
        <v>0</v>
      </c>
      <c r="AK207" s="541">
        <v>0</v>
      </c>
      <c r="AL207" s="541">
        <v>0</v>
      </c>
      <c r="AM207" s="541">
        <v>0</v>
      </c>
      <c r="AN207" s="541">
        <v>0</v>
      </c>
      <c r="AO207" s="541">
        <v>0</v>
      </c>
      <c r="AP207" s="541">
        <v>0</v>
      </c>
      <c r="AQ207" s="541">
        <v>0</v>
      </c>
      <c r="AR207" s="541">
        <v>0</v>
      </c>
      <c r="AS207" s="541">
        <v>0</v>
      </c>
      <c r="AT207" s="541">
        <v>0</v>
      </c>
      <c r="AU207" s="541">
        <v>0</v>
      </c>
      <c r="AV207" s="541">
        <v>0</v>
      </c>
      <c r="AW207" s="541">
        <v>0</v>
      </c>
      <c r="AX207" s="541">
        <v>0</v>
      </c>
    </row>
    <row r="208" spans="1:50" x14ac:dyDescent="0.25">
      <c r="B208" s="1" t="str">
        <f>адреса!$G$203</f>
        <v>кв.1</v>
      </c>
      <c r="C208" s="522">
        <f>адреса!$I$203</f>
        <v>50000001</v>
      </c>
      <c r="D208" s="6" t="str">
        <f>адреса!$K$203</f>
        <v>ФИО-5-1</v>
      </c>
      <c r="E208" s="6">
        <f>SUMIFS(фев17!$X:$X,фев17!$C:$C,мар17!C208)</f>
        <v>6084.76</v>
      </c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>
        <f t="shared" ref="W208" si="221">E208*20%</f>
        <v>1216.952</v>
      </c>
      <c r="X208" s="6">
        <f t="shared" si="220"/>
        <v>4867.808</v>
      </c>
      <c r="Y208" s="513"/>
      <c r="Z208" s="70" t="str">
        <f t="shared" si="155"/>
        <v>ул. Пятая д.5</v>
      </c>
      <c r="AA208" s="504">
        <f>IF($B208&lt;&gt;"",MAX(AA$7:AA207)+1,0)</f>
        <v>197</v>
      </c>
      <c r="AB208" s="502">
        <f t="shared" si="214"/>
        <v>208</v>
      </c>
      <c r="AC208" s="504">
        <f>1</f>
        <v>1</v>
      </c>
      <c r="AD208" s="103">
        <f t="shared" si="156"/>
        <v>0</v>
      </c>
      <c r="AE208" s="103">
        <f t="shared" si="157"/>
        <v>0</v>
      </c>
      <c r="AF208" s="103">
        <f t="shared" si="158"/>
        <v>0</v>
      </c>
      <c r="AH208" s="541">
        <v>0</v>
      </c>
      <c r="AI208" s="541">
        <v>0</v>
      </c>
      <c r="AJ208" s="541">
        <v>0</v>
      </c>
      <c r="AK208" s="541">
        <v>0</v>
      </c>
      <c r="AL208" s="541">
        <v>0</v>
      </c>
      <c r="AM208" s="541">
        <v>0</v>
      </c>
      <c r="AN208" s="541">
        <v>0</v>
      </c>
      <c r="AO208" s="541">
        <v>0</v>
      </c>
      <c r="AP208" s="541">
        <v>0</v>
      </c>
      <c r="AQ208" s="541">
        <v>0</v>
      </c>
      <c r="AR208" s="541">
        <v>0</v>
      </c>
      <c r="AS208" s="541">
        <v>0</v>
      </c>
      <c r="AT208" s="541">
        <v>0</v>
      </c>
      <c r="AU208" s="541">
        <v>0</v>
      </c>
      <c r="AV208" s="541">
        <v>0</v>
      </c>
      <c r="AW208" s="541">
        <v>0</v>
      </c>
      <c r="AX208" s="541">
        <v>0</v>
      </c>
    </row>
    <row r="209" spans="2:50" x14ac:dyDescent="0.25">
      <c r="B209" s="1" t="str">
        <f>адреса!$G$204</f>
        <v>кв.2</v>
      </c>
      <c r="C209" s="522">
        <f>адреса!$I$204</f>
        <v>50000002</v>
      </c>
      <c r="D209" s="6" t="str">
        <f>адреса!$K$204</f>
        <v>ФИО-5-2</v>
      </c>
      <c r="E209" s="6">
        <f>SUMIFS(фев17!$X:$X,фев17!$C:$C,мар17!C209)</f>
        <v>20280.25</v>
      </c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>
        <f t="shared" ref="W209" si="222">E209*40%</f>
        <v>8112.1</v>
      </c>
      <c r="X209" s="6">
        <f t="shared" si="220"/>
        <v>12168.15</v>
      </c>
      <c r="Y209" s="513"/>
      <c r="Z209" s="70" t="str">
        <f t="shared" ref="Z209:Z272" si="223">IF(AND(A209&lt;&gt;"",B209=""),A209,Z208)</f>
        <v>ул. Пятая д.5</v>
      </c>
      <c r="AA209" s="504">
        <f>IF($B209&lt;&gt;"",MAX(AA$7:AA208)+1,0)</f>
        <v>198</v>
      </c>
      <c r="AB209" s="502">
        <f t="shared" si="214"/>
        <v>209</v>
      </c>
      <c r="AC209" s="504">
        <f>1</f>
        <v>1</v>
      </c>
      <c r="AD209" s="103">
        <f t="shared" ref="AD209:AD272" si="224">F209</f>
        <v>0</v>
      </c>
      <c r="AE209" s="103">
        <f t="shared" ref="AE209:AE272" si="225">H209+I209+J209+K209+L209+O209+R209+S209</f>
        <v>0</v>
      </c>
      <c r="AF209" s="103">
        <f t="shared" ref="AF209:AF272" si="226">V209-AD209-AE209</f>
        <v>0</v>
      </c>
      <c r="AH209" s="541">
        <v>0</v>
      </c>
      <c r="AI209" s="541">
        <v>0</v>
      </c>
      <c r="AJ209" s="541">
        <v>0</v>
      </c>
      <c r="AK209" s="541">
        <v>0</v>
      </c>
      <c r="AL209" s="541">
        <v>42797</v>
      </c>
      <c r="AM209" s="541">
        <v>42799</v>
      </c>
      <c r="AN209" s="541">
        <v>0</v>
      </c>
      <c r="AO209" s="541">
        <v>0</v>
      </c>
      <c r="AP209" s="541">
        <v>0</v>
      </c>
      <c r="AQ209" s="541">
        <v>0</v>
      </c>
      <c r="AR209" s="541">
        <v>0</v>
      </c>
      <c r="AS209" s="541">
        <v>0</v>
      </c>
      <c r="AT209" s="541">
        <v>0</v>
      </c>
      <c r="AU209" s="541">
        <v>0</v>
      </c>
      <c r="AV209" s="541">
        <v>0</v>
      </c>
      <c r="AW209" s="541">
        <v>0</v>
      </c>
      <c r="AX209" s="541">
        <v>0</v>
      </c>
    </row>
    <row r="210" spans="2:50" x14ac:dyDescent="0.25">
      <c r="B210" s="1" t="str">
        <f>адреса!$G$205</f>
        <v>кв.3</v>
      </c>
      <c r="C210" s="522">
        <f>адреса!$I$205</f>
        <v>50000003</v>
      </c>
      <c r="D210" s="6" t="str">
        <f>адреса!$K$205</f>
        <v>ФИО-5-3</v>
      </c>
      <c r="E210" s="6">
        <f>SUMIFS(фев17!$X:$X,фев17!$C:$C,мар17!C210)</f>
        <v>4294.6099999999997</v>
      </c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>
        <f t="shared" ref="W210" si="227">E210*60%</f>
        <v>2576.7659999999996</v>
      </c>
      <c r="X210" s="6">
        <f t="shared" si="220"/>
        <v>1717.8440000000001</v>
      </c>
      <c r="Y210" s="513"/>
      <c r="Z210" s="70" t="str">
        <f t="shared" si="223"/>
        <v>ул. Пятая д.5</v>
      </c>
      <c r="AA210" s="504">
        <f>IF($B210&lt;&gt;"",MAX(AA$7:AA209)+1,0)</f>
        <v>199</v>
      </c>
      <c r="AB210" s="502">
        <f t="shared" si="214"/>
        <v>210</v>
      </c>
      <c r="AC210" s="504">
        <f>1</f>
        <v>1</v>
      </c>
      <c r="AD210" s="103">
        <f t="shared" si="224"/>
        <v>0</v>
      </c>
      <c r="AE210" s="103">
        <f t="shared" si="225"/>
        <v>0</v>
      </c>
      <c r="AF210" s="103">
        <f t="shared" si="226"/>
        <v>0</v>
      </c>
      <c r="AH210" s="541">
        <v>0</v>
      </c>
      <c r="AI210" s="541">
        <v>0</v>
      </c>
      <c r="AJ210" s="541">
        <v>0</v>
      </c>
      <c r="AK210" s="541">
        <v>0</v>
      </c>
      <c r="AL210" s="541">
        <v>0</v>
      </c>
      <c r="AM210" s="541">
        <v>0</v>
      </c>
      <c r="AN210" s="541">
        <v>0</v>
      </c>
      <c r="AO210" s="541">
        <v>0</v>
      </c>
      <c r="AP210" s="541">
        <v>0</v>
      </c>
      <c r="AQ210" s="541">
        <v>0</v>
      </c>
      <c r="AR210" s="541">
        <v>0</v>
      </c>
      <c r="AS210" s="541">
        <v>0</v>
      </c>
      <c r="AT210" s="541">
        <v>0</v>
      </c>
      <c r="AU210" s="541">
        <v>0</v>
      </c>
      <c r="AV210" s="541">
        <v>0</v>
      </c>
      <c r="AW210" s="541">
        <v>0</v>
      </c>
      <c r="AX210" s="541">
        <v>0</v>
      </c>
    </row>
    <row r="211" spans="2:50" x14ac:dyDescent="0.25">
      <c r="B211" s="1" t="str">
        <f>адреса!$G$206</f>
        <v>кв.4</v>
      </c>
      <c r="C211" s="522">
        <f>адреса!$I$206</f>
        <v>50000004</v>
      </c>
      <c r="D211" s="6" t="str">
        <f>адреса!$K$206</f>
        <v>ФИО-5-4</v>
      </c>
      <c r="E211" s="6">
        <f>SUMIFS(фев17!$X:$X,фев17!$C:$C,мар17!C211)</f>
        <v>7564.12</v>
      </c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>
        <f t="shared" ref="W211" si="228">E211*80%</f>
        <v>6051.2960000000003</v>
      </c>
      <c r="X211" s="6">
        <f t="shared" si="220"/>
        <v>1512.8239999999996</v>
      </c>
      <c r="Y211" s="513"/>
      <c r="Z211" s="70" t="str">
        <f t="shared" si="223"/>
        <v>ул. Пятая д.5</v>
      </c>
      <c r="AA211" s="504">
        <f>IF($B211&lt;&gt;"",MAX(AA$7:AA210)+1,0)</f>
        <v>200</v>
      </c>
      <c r="AB211" s="502">
        <f t="shared" si="214"/>
        <v>211</v>
      </c>
      <c r="AC211" s="504">
        <f>1</f>
        <v>1</v>
      </c>
      <c r="AD211" s="103">
        <f t="shared" si="224"/>
        <v>0</v>
      </c>
      <c r="AE211" s="103">
        <f t="shared" si="225"/>
        <v>0</v>
      </c>
      <c r="AF211" s="103">
        <f t="shared" si="226"/>
        <v>0</v>
      </c>
      <c r="AH211" s="541">
        <v>0</v>
      </c>
      <c r="AI211" s="541">
        <v>0</v>
      </c>
      <c r="AJ211" s="541">
        <v>0</v>
      </c>
      <c r="AK211" s="541">
        <v>0</v>
      </c>
      <c r="AL211" s="541">
        <v>0</v>
      </c>
      <c r="AM211" s="541">
        <v>0</v>
      </c>
      <c r="AN211" s="541">
        <v>0</v>
      </c>
      <c r="AO211" s="541">
        <v>0</v>
      </c>
      <c r="AP211" s="541">
        <v>0</v>
      </c>
      <c r="AQ211" s="541">
        <v>0</v>
      </c>
      <c r="AR211" s="541">
        <v>0</v>
      </c>
      <c r="AS211" s="541">
        <v>0</v>
      </c>
      <c r="AT211" s="541">
        <v>0</v>
      </c>
      <c r="AU211" s="541">
        <v>0</v>
      </c>
      <c r="AV211" s="541">
        <v>0</v>
      </c>
      <c r="AW211" s="541">
        <v>0</v>
      </c>
      <c r="AX211" s="541">
        <v>0</v>
      </c>
    </row>
    <row r="212" spans="2:50" x14ac:dyDescent="0.25">
      <c r="B212" s="1" t="str">
        <f>адреса!$G$207</f>
        <v>кв.5</v>
      </c>
      <c r="C212" s="522">
        <f>адреса!$I$207</f>
        <v>50000005</v>
      </c>
      <c r="D212" s="6" t="str">
        <f>адреса!$K$207</f>
        <v>ФИО-5-5</v>
      </c>
      <c r="E212" s="6">
        <f>SUMIFS(фев17!$X:$X,фев17!$C:$C,мар17!C212)</f>
        <v>5708.87</v>
      </c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>
        <f t="shared" ref="W212" si="229">E212*100%</f>
        <v>5708.87</v>
      </c>
      <c r="X212" s="6">
        <f t="shared" si="220"/>
        <v>0</v>
      </c>
      <c r="Y212" s="513"/>
      <c r="Z212" s="70" t="str">
        <f t="shared" si="223"/>
        <v>ул. Пятая д.5</v>
      </c>
      <c r="AA212" s="504">
        <f>IF($B212&lt;&gt;"",MAX(AA$7:AA211)+1,0)</f>
        <v>201</v>
      </c>
      <c r="AB212" s="502">
        <f t="shared" si="214"/>
        <v>212</v>
      </c>
      <c r="AC212" s="504">
        <f>1</f>
        <v>1</v>
      </c>
      <c r="AD212" s="103">
        <f t="shared" si="224"/>
        <v>0</v>
      </c>
      <c r="AE212" s="103">
        <f t="shared" si="225"/>
        <v>0</v>
      </c>
      <c r="AF212" s="103">
        <f t="shared" si="226"/>
        <v>0</v>
      </c>
      <c r="AH212" s="541">
        <v>0</v>
      </c>
      <c r="AI212" s="541">
        <v>0</v>
      </c>
      <c r="AJ212" s="541">
        <v>0</v>
      </c>
      <c r="AK212" s="541">
        <v>0</v>
      </c>
      <c r="AL212" s="541">
        <v>0</v>
      </c>
      <c r="AM212" s="541">
        <v>0</v>
      </c>
      <c r="AN212" s="541">
        <v>0</v>
      </c>
      <c r="AO212" s="541">
        <v>0</v>
      </c>
      <c r="AP212" s="541">
        <v>0</v>
      </c>
      <c r="AQ212" s="541">
        <v>0</v>
      </c>
      <c r="AR212" s="541">
        <v>0</v>
      </c>
      <c r="AS212" s="541">
        <v>0</v>
      </c>
      <c r="AT212" s="541">
        <v>0</v>
      </c>
      <c r="AU212" s="541">
        <v>0</v>
      </c>
      <c r="AV212" s="541">
        <v>0</v>
      </c>
      <c r="AW212" s="541">
        <v>0</v>
      </c>
      <c r="AX212" s="541">
        <v>0</v>
      </c>
    </row>
    <row r="213" spans="2:50" x14ac:dyDescent="0.25">
      <c r="B213" s="1" t="str">
        <f>адреса!$G$208</f>
        <v>кв.6</v>
      </c>
      <c r="C213" s="522">
        <f>адреса!$I$208</f>
        <v>50000006</v>
      </c>
      <c r="D213" s="6" t="str">
        <f>адреса!$K$208</f>
        <v>ФИО-5-6</v>
      </c>
      <c r="E213" s="6">
        <f>SUMIFS(фев17!$X:$X,фев17!$C:$C,мар17!C213)</f>
        <v>5621.87</v>
      </c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>
        <f t="shared" ref="W213" si="230">E213*20%</f>
        <v>1124.374</v>
      </c>
      <c r="X213" s="6">
        <f t="shared" si="220"/>
        <v>4497.4960000000001</v>
      </c>
      <c r="Y213" s="513"/>
      <c r="Z213" s="70" t="str">
        <f t="shared" si="223"/>
        <v>ул. Пятая д.5</v>
      </c>
      <c r="AA213" s="504">
        <f>IF($B213&lt;&gt;"",MAX(AA$7:AA212)+1,0)</f>
        <v>202</v>
      </c>
      <c r="AB213" s="502">
        <f t="shared" si="214"/>
        <v>213</v>
      </c>
      <c r="AC213" s="504">
        <f>1</f>
        <v>1</v>
      </c>
      <c r="AD213" s="103">
        <f t="shared" si="224"/>
        <v>0</v>
      </c>
      <c r="AE213" s="103">
        <f t="shared" si="225"/>
        <v>0</v>
      </c>
      <c r="AF213" s="103">
        <f t="shared" si="226"/>
        <v>0</v>
      </c>
      <c r="AH213" s="541">
        <v>0</v>
      </c>
      <c r="AI213" s="541">
        <v>0</v>
      </c>
      <c r="AJ213" s="541">
        <v>0</v>
      </c>
      <c r="AK213" s="541">
        <v>0</v>
      </c>
      <c r="AL213" s="541">
        <v>0</v>
      </c>
      <c r="AM213" s="541">
        <v>0</v>
      </c>
      <c r="AN213" s="541">
        <v>0</v>
      </c>
      <c r="AO213" s="541">
        <v>0</v>
      </c>
      <c r="AP213" s="541">
        <v>0</v>
      </c>
      <c r="AQ213" s="541">
        <v>0</v>
      </c>
      <c r="AR213" s="541">
        <v>0</v>
      </c>
      <c r="AS213" s="541">
        <v>0</v>
      </c>
      <c r="AT213" s="541">
        <v>0</v>
      </c>
      <c r="AU213" s="541">
        <v>0</v>
      </c>
      <c r="AV213" s="541">
        <v>0</v>
      </c>
      <c r="AW213" s="541">
        <v>0</v>
      </c>
      <c r="AX213" s="541">
        <v>0</v>
      </c>
    </row>
    <row r="214" spans="2:50" x14ac:dyDescent="0.25">
      <c r="B214" s="1" t="str">
        <f>адреса!$G$209</f>
        <v>кв.7</v>
      </c>
      <c r="C214" s="522">
        <f>адреса!$I$209</f>
        <v>50000007</v>
      </c>
      <c r="D214" s="6" t="str">
        <f>адреса!$K$209</f>
        <v>ФИО-5-7</v>
      </c>
      <c r="E214" s="6">
        <f>SUMIFS(фев17!$X:$X,фев17!$C:$C,мар17!C214)</f>
        <v>10293.19</v>
      </c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>
        <f t="shared" ref="W214" si="231">E214*40%</f>
        <v>4117.2760000000007</v>
      </c>
      <c r="X214" s="6">
        <f t="shared" si="220"/>
        <v>6175.9139999999998</v>
      </c>
      <c r="Y214" s="513"/>
      <c r="Z214" s="70" t="str">
        <f t="shared" si="223"/>
        <v>ул. Пятая д.5</v>
      </c>
      <c r="AA214" s="504">
        <f>IF($B214&lt;&gt;"",MAX(AA$7:AA213)+1,0)</f>
        <v>203</v>
      </c>
      <c r="AB214" s="502">
        <f t="shared" si="214"/>
        <v>214</v>
      </c>
      <c r="AC214" s="504">
        <f>1</f>
        <v>1</v>
      </c>
      <c r="AD214" s="103">
        <f t="shared" si="224"/>
        <v>0</v>
      </c>
      <c r="AE214" s="103">
        <f t="shared" si="225"/>
        <v>0</v>
      </c>
      <c r="AF214" s="103">
        <f t="shared" si="226"/>
        <v>0</v>
      </c>
      <c r="AH214" s="541">
        <v>0</v>
      </c>
      <c r="AI214" s="541">
        <v>0</v>
      </c>
      <c r="AJ214" s="541">
        <v>0</v>
      </c>
      <c r="AK214" s="541">
        <v>0</v>
      </c>
      <c r="AL214" s="541">
        <v>0</v>
      </c>
      <c r="AM214" s="541">
        <v>0</v>
      </c>
      <c r="AN214" s="541">
        <v>0</v>
      </c>
      <c r="AO214" s="541">
        <v>0</v>
      </c>
      <c r="AP214" s="541">
        <v>0</v>
      </c>
      <c r="AQ214" s="541">
        <v>0</v>
      </c>
      <c r="AR214" s="541">
        <v>0</v>
      </c>
      <c r="AS214" s="541">
        <v>0</v>
      </c>
      <c r="AT214" s="541">
        <v>0</v>
      </c>
      <c r="AU214" s="541">
        <v>0</v>
      </c>
      <c r="AV214" s="541">
        <v>0</v>
      </c>
      <c r="AW214" s="541">
        <v>0</v>
      </c>
      <c r="AX214" s="541">
        <v>0</v>
      </c>
    </row>
    <row r="215" spans="2:50" x14ac:dyDescent="0.25">
      <c r="B215" s="1" t="str">
        <f>адреса!$G$210</f>
        <v>кв.8</v>
      </c>
      <c r="C215" s="522">
        <f>адреса!$I$210</f>
        <v>50000008</v>
      </c>
      <c r="D215" s="6" t="str">
        <f>адреса!$K$210</f>
        <v>ФИО-5-8</v>
      </c>
      <c r="E215" s="6">
        <f>SUMIFS(фев17!$X:$X,фев17!$C:$C,мар17!C215)</f>
        <v>5921.67</v>
      </c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>
        <f t="shared" ref="W215" si="232">E215*60%</f>
        <v>3553.002</v>
      </c>
      <c r="X215" s="6">
        <f t="shared" si="220"/>
        <v>2368.6680000000001</v>
      </c>
      <c r="Y215" s="513"/>
      <c r="Z215" s="70" t="str">
        <f t="shared" si="223"/>
        <v>ул. Пятая д.5</v>
      </c>
      <c r="AA215" s="504">
        <f>IF($B215&lt;&gt;"",MAX(AA$7:AA214)+1,0)</f>
        <v>204</v>
      </c>
      <c r="AB215" s="502">
        <f t="shared" si="214"/>
        <v>215</v>
      </c>
      <c r="AC215" s="504">
        <f>1</f>
        <v>1</v>
      </c>
      <c r="AD215" s="103">
        <f t="shared" si="224"/>
        <v>0</v>
      </c>
      <c r="AE215" s="103">
        <f t="shared" si="225"/>
        <v>0</v>
      </c>
      <c r="AF215" s="103">
        <f t="shared" si="226"/>
        <v>0</v>
      </c>
      <c r="AH215" s="541">
        <v>0</v>
      </c>
      <c r="AI215" s="541">
        <v>0</v>
      </c>
      <c r="AJ215" s="541">
        <v>0</v>
      </c>
      <c r="AK215" s="541">
        <v>0</v>
      </c>
      <c r="AL215" s="541">
        <v>0</v>
      </c>
      <c r="AM215" s="541">
        <v>0</v>
      </c>
      <c r="AN215" s="541">
        <v>0</v>
      </c>
      <c r="AO215" s="541">
        <v>0</v>
      </c>
      <c r="AP215" s="541">
        <v>0</v>
      </c>
      <c r="AQ215" s="541">
        <v>0</v>
      </c>
      <c r="AR215" s="541">
        <v>0</v>
      </c>
      <c r="AS215" s="541">
        <v>0</v>
      </c>
      <c r="AT215" s="541">
        <v>0</v>
      </c>
      <c r="AU215" s="541">
        <v>0</v>
      </c>
      <c r="AV215" s="541">
        <v>0</v>
      </c>
      <c r="AW215" s="541">
        <v>0</v>
      </c>
      <c r="AX215" s="541">
        <v>0</v>
      </c>
    </row>
    <row r="216" spans="2:50" x14ac:dyDescent="0.25">
      <c r="B216" s="1" t="str">
        <f>адреса!$G$211</f>
        <v>кв.9</v>
      </c>
      <c r="C216" s="522">
        <f>адреса!$I$211</f>
        <v>50000009</v>
      </c>
      <c r="D216" s="6" t="str">
        <f>адреса!$K$211</f>
        <v>ФИО-5-9</v>
      </c>
      <c r="E216" s="6">
        <f>SUMIFS(фев17!$X:$X,фев17!$C:$C,мар17!C216)</f>
        <v>7328.09</v>
      </c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>
        <f t="shared" ref="W216" si="233">E216*80%</f>
        <v>5862.4720000000007</v>
      </c>
      <c r="X216" s="6">
        <f t="shared" si="220"/>
        <v>1465.6179999999995</v>
      </c>
      <c r="Y216" s="513"/>
      <c r="Z216" s="70" t="str">
        <f t="shared" si="223"/>
        <v>ул. Пятая д.5</v>
      </c>
      <c r="AA216" s="504">
        <f>IF($B216&lt;&gt;"",MAX(AA$7:AA215)+1,0)</f>
        <v>205</v>
      </c>
      <c r="AB216" s="502">
        <f t="shared" si="214"/>
        <v>216</v>
      </c>
      <c r="AC216" s="504">
        <f>1</f>
        <v>1</v>
      </c>
      <c r="AD216" s="103">
        <f t="shared" si="224"/>
        <v>0</v>
      </c>
      <c r="AE216" s="103">
        <f t="shared" si="225"/>
        <v>0</v>
      </c>
      <c r="AF216" s="103">
        <f t="shared" si="226"/>
        <v>0</v>
      </c>
      <c r="AH216" s="541">
        <v>0</v>
      </c>
      <c r="AI216" s="541">
        <v>0</v>
      </c>
      <c r="AJ216" s="541">
        <v>0</v>
      </c>
      <c r="AK216" s="541">
        <v>0</v>
      </c>
      <c r="AL216" s="541">
        <v>0</v>
      </c>
      <c r="AM216" s="541">
        <v>0</v>
      </c>
      <c r="AN216" s="541">
        <v>0</v>
      </c>
      <c r="AO216" s="541">
        <v>0</v>
      </c>
      <c r="AP216" s="541">
        <v>0</v>
      </c>
      <c r="AQ216" s="541">
        <v>0</v>
      </c>
      <c r="AR216" s="541">
        <v>0</v>
      </c>
      <c r="AS216" s="541">
        <v>0</v>
      </c>
      <c r="AT216" s="541">
        <v>0</v>
      </c>
      <c r="AU216" s="541">
        <v>0</v>
      </c>
      <c r="AV216" s="541">
        <v>0</v>
      </c>
      <c r="AW216" s="541">
        <v>0</v>
      </c>
      <c r="AX216" s="541">
        <v>0</v>
      </c>
    </row>
    <row r="217" spans="2:50" x14ac:dyDescent="0.25">
      <c r="B217" s="1" t="str">
        <f>адреса!$G$212</f>
        <v>кв.10</v>
      </c>
      <c r="C217" s="522">
        <f>адреса!$I$212</f>
        <v>50000010</v>
      </c>
      <c r="D217" s="6" t="str">
        <f>адреса!$K$212</f>
        <v>ФИО-5-10</v>
      </c>
      <c r="E217" s="6">
        <f>SUMIFS(фев17!$X:$X,фев17!$C:$C,мар17!C217)</f>
        <v>4088.3</v>
      </c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>
        <f t="shared" ref="W217" si="234">E217*100%</f>
        <v>4088.3</v>
      </c>
      <c r="X217" s="6">
        <f t="shared" si="220"/>
        <v>0</v>
      </c>
      <c r="Y217" s="513"/>
      <c r="Z217" s="70" t="str">
        <f t="shared" si="223"/>
        <v>ул. Пятая д.5</v>
      </c>
      <c r="AA217" s="504">
        <f>IF($B217&lt;&gt;"",MAX(AA$7:AA216)+1,0)</f>
        <v>206</v>
      </c>
      <c r="AB217" s="502">
        <f t="shared" si="214"/>
        <v>217</v>
      </c>
      <c r="AC217" s="504">
        <f>1</f>
        <v>1</v>
      </c>
      <c r="AD217" s="103">
        <f t="shared" si="224"/>
        <v>0</v>
      </c>
      <c r="AE217" s="103">
        <f t="shared" si="225"/>
        <v>0</v>
      </c>
      <c r="AF217" s="103">
        <f t="shared" si="226"/>
        <v>0</v>
      </c>
      <c r="AH217" s="541">
        <v>0</v>
      </c>
      <c r="AI217" s="541">
        <v>0</v>
      </c>
      <c r="AJ217" s="541">
        <v>0</v>
      </c>
      <c r="AK217" s="541">
        <v>0</v>
      </c>
      <c r="AL217" s="541">
        <v>0</v>
      </c>
      <c r="AM217" s="541">
        <v>0</v>
      </c>
      <c r="AN217" s="541">
        <v>0</v>
      </c>
      <c r="AO217" s="541">
        <v>0</v>
      </c>
      <c r="AP217" s="541">
        <v>0</v>
      </c>
      <c r="AQ217" s="541">
        <v>0</v>
      </c>
      <c r="AR217" s="541">
        <v>0</v>
      </c>
      <c r="AS217" s="541">
        <v>0</v>
      </c>
      <c r="AT217" s="541">
        <v>0</v>
      </c>
      <c r="AU217" s="541">
        <v>0</v>
      </c>
      <c r="AV217" s="541">
        <v>0</v>
      </c>
      <c r="AW217" s="541">
        <v>0</v>
      </c>
      <c r="AX217" s="541">
        <v>0</v>
      </c>
    </row>
    <row r="218" spans="2:50" x14ac:dyDescent="0.25">
      <c r="B218" s="1" t="str">
        <f>адреса!$G$213</f>
        <v>кв.11</v>
      </c>
      <c r="C218" s="522">
        <f>адреса!$I$213</f>
        <v>50000011</v>
      </c>
      <c r="D218" s="6" t="str">
        <f>адреса!$K$213</f>
        <v>ФИО-5-11</v>
      </c>
      <c r="E218" s="6">
        <f>SUMIFS(фев17!$X:$X,фев17!$C:$C,мар17!C218)</f>
        <v>10227.91</v>
      </c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>
        <f t="shared" ref="W218" si="235">E218*20%</f>
        <v>2045.5820000000001</v>
      </c>
      <c r="X218" s="6">
        <f t="shared" si="220"/>
        <v>8182.3279999999995</v>
      </c>
      <c r="Y218" s="513"/>
      <c r="Z218" s="70" t="str">
        <f t="shared" si="223"/>
        <v>ул. Пятая д.5</v>
      </c>
      <c r="AA218" s="504">
        <f>IF($B218&lt;&gt;"",MAX(AA$7:AA217)+1,0)</f>
        <v>207</v>
      </c>
      <c r="AB218" s="502">
        <f t="shared" si="214"/>
        <v>218</v>
      </c>
      <c r="AC218" s="504">
        <f>1</f>
        <v>1</v>
      </c>
      <c r="AD218" s="103">
        <f t="shared" si="224"/>
        <v>0</v>
      </c>
      <c r="AE218" s="103">
        <f t="shared" si="225"/>
        <v>0</v>
      </c>
      <c r="AF218" s="103">
        <f t="shared" si="226"/>
        <v>0</v>
      </c>
      <c r="AH218" s="541">
        <v>0</v>
      </c>
      <c r="AI218" s="541">
        <v>0</v>
      </c>
      <c r="AJ218" s="541">
        <v>0</v>
      </c>
      <c r="AK218" s="541">
        <v>0</v>
      </c>
      <c r="AL218" s="541">
        <v>0</v>
      </c>
      <c r="AM218" s="541">
        <v>0</v>
      </c>
      <c r="AN218" s="541">
        <v>0</v>
      </c>
      <c r="AO218" s="541">
        <v>0</v>
      </c>
      <c r="AP218" s="541">
        <v>0</v>
      </c>
      <c r="AQ218" s="541">
        <v>0</v>
      </c>
      <c r="AR218" s="541">
        <v>0</v>
      </c>
      <c r="AS218" s="541">
        <v>0</v>
      </c>
      <c r="AT218" s="541">
        <v>0</v>
      </c>
      <c r="AU218" s="541">
        <v>0</v>
      </c>
      <c r="AV218" s="541">
        <v>0</v>
      </c>
      <c r="AW218" s="541">
        <v>0</v>
      </c>
      <c r="AX218" s="541">
        <v>0</v>
      </c>
    </row>
    <row r="219" spans="2:50" x14ac:dyDescent="0.25">
      <c r="B219" s="1" t="str">
        <f>адреса!$G$214</f>
        <v>кв.12</v>
      </c>
      <c r="C219" s="522">
        <f>адреса!$I$214</f>
        <v>50000012</v>
      </c>
      <c r="D219" s="6" t="str">
        <f>адреса!$K$214</f>
        <v>ФИО-5-12</v>
      </c>
      <c r="E219" s="6">
        <f>SUMIFS(фев17!$X:$X,фев17!$C:$C,мар17!C219)</f>
        <v>36945.71</v>
      </c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>
        <f t="shared" ref="W219" si="236">E219*40%</f>
        <v>14778.284</v>
      </c>
      <c r="X219" s="6">
        <f t="shared" si="220"/>
        <v>22167.425999999999</v>
      </c>
      <c r="Y219" s="513"/>
      <c r="Z219" s="70" t="str">
        <f t="shared" si="223"/>
        <v>ул. Пятая д.5</v>
      </c>
      <c r="AA219" s="504">
        <f>IF($B219&lt;&gt;"",MAX(AA$7:AA218)+1,0)</f>
        <v>208</v>
      </c>
      <c r="AB219" s="502">
        <f t="shared" si="214"/>
        <v>219</v>
      </c>
      <c r="AC219" s="504">
        <f>1</f>
        <v>1</v>
      </c>
      <c r="AD219" s="103">
        <f t="shared" si="224"/>
        <v>0</v>
      </c>
      <c r="AE219" s="103">
        <f t="shared" si="225"/>
        <v>0</v>
      </c>
      <c r="AF219" s="103">
        <f t="shared" si="226"/>
        <v>0</v>
      </c>
      <c r="AH219" s="541">
        <v>0</v>
      </c>
      <c r="AI219" s="541">
        <v>0</v>
      </c>
      <c r="AJ219" s="541">
        <v>0</v>
      </c>
      <c r="AK219" s="541">
        <v>0</v>
      </c>
      <c r="AL219" s="541">
        <v>0</v>
      </c>
      <c r="AM219" s="541">
        <v>0</v>
      </c>
      <c r="AN219" s="541">
        <v>42795</v>
      </c>
      <c r="AO219" s="541">
        <v>42796</v>
      </c>
      <c r="AP219" s="541">
        <v>42797</v>
      </c>
      <c r="AQ219" s="541">
        <v>42798</v>
      </c>
      <c r="AR219" s="541">
        <v>0</v>
      </c>
      <c r="AS219" s="541">
        <v>0</v>
      </c>
      <c r="AT219" s="541">
        <v>0</v>
      </c>
      <c r="AU219" s="541">
        <v>0</v>
      </c>
      <c r="AV219" s="541">
        <v>0</v>
      </c>
      <c r="AW219" s="541">
        <v>0</v>
      </c>
      <c r="AX219" s="541">
        <v>0</v>
      </c>
    </row>
    <row r="220" spans="2:50" x14ac:dyDescent="0.25">
      <c r="B220" s="1" t="str">
        <f>адреса!$G$215</f>
        <v>кв.13</v>
      </c>
      <c r="C220" s="522">
        <f>адреса!$I$215</f>
        <v>50000013</v>
      </c>
      <c r="D220" s="6" t="str">
        <f>адреса!$K$215</f>
        <v>ФИО-5-13</v>
      </c>
      <c r="E220" s="6">
        <f>SUMIFS(фев17!$X:$X,фев17!$C:$C,мар17!C220)</f>
        <v>5160.97</v>
      </c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>
        <f t="shared" ref="W220" si="237">E220*60%</f>
        <v>3096.5819999999999</v>
      </c>
      <c r="X220" s="6">
        <f t="shared" si="220"/>
        <v>2064.3880000000004</v>
      </c>
      <c r="Y220" s="513"/>
      <c r="Z220" s="70" t="str">
        <f t="shared" si="223"/>
        <v>ул. Пятая д.5</v>
      </c>
      <c r="AA220" s="504">
        <f>IF($B220&lt;&gt;"",MAX(AA$7:AA219)+1,0)</f>
        <v>209</v>
      </c>
      <c r="AB220" s="502">
        <f t="shared" si="214"/>
        <v>220</v>
      </c>
      <c r="AC220" s="504">
        <f>1</f>
        <v>1</v>
      </c>
      <c r="AD220" s="103">
        <f t="shared" si="224"/>
        <v>0</v>
      </c>
      <c r="AE220" s="103">
        <f t="shared" si="225"/>
        <v>0</v>
      </c>
      <c r="AF220" s="103">
        <f t="shared" si="226"/>
        <v>0</v>
      </c>
      <c r="AH220" s="541">
        <v>0</v>
      </c>
      <c r="AI220" s="541">
        <v>0</v>
      </c>
      <c r="AJ220" s="541">
        <v>0</v>
      </c>
      <c r="AK220" s="541">
        <v>0</v>
      </c>
      <c r="AL220" s="541">
        <v>0</v>
      </c>
      <c r="AM220" s="541">
        <v>0</v>
      </c>
      <c r="AN220" s="541">
        <v>0</v>
      </c>
      <c r="AO220" s="541">
        <v>0</v>
      </c>
      <c r="AP220" s="541">
        <v>0</v>
      </c>
      <c r="AQ220" s="541">
        <v>0</v>
      </c>
      <c r="AR220" s="541">
        <v>0</v>
      </c>
      <c r="AS220" s="541">
        <v>0</v>
      </c>
      <c r="AT220" s="541">
        <v>0</v>
      </c>
      <c r="AU220" s="541">
        <v>0</v>
      </c>
      <c r="AV220" s="541">
        <v>0</v>
      </c>
      <c r="AW220" s="541">
        <v>0</v>
      </c>
      <c r="AX220" s="541">
        <v>0</v>
      </c>
    </row>
    <row r="221" spans="2:50" x14ac:dyDescent="0.25">
      <c r="B221" s="1" t="str">
        <f>адреса!$G$216</f>
        <v>кв.14</v>
      </c>
      <c r="C221" s="522">
        <f>адреса!$I$216</f>
        <v>50000014</v>
      </c>
      <c r="D221" s="6" t="str">
        <f>адреса!$K$216</f>
        <v>ФИО-5-14</v>
      </c>
      <c r="E221" s="6">
        <f>SUMIFS(фев17!$X:$X,фев17!$C:$C,мар17!C221)</f>
        <v>0</v>
      </c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>
        <f t="shared" ref="W221" si="238">E221*80%</f>
        <v>0</v>
      </c>
      <c r="X221" s="6">
        <f t="shared" si="220"/>
        <v>0</v>
      </c>
      <c r="Y221" s="513"/>
      <c r="Z221" s="70" t="str">
        <f t="shared" si="223"/>
        <v>ул. Пятая д.5</v>
      </c>
      <c r="AA221" s="504">
        <f>IF($B221&lt;&gt;"",MAX(AA$7:AA220)+1,0)</f>
        <v>210</v>
      </c>
      <c r="AB221" s="502">
        <f t="shared" si="214"/>
        <v>221</v>
      </c>
      <c r="AC221" s="504">
        <f>1</f>
        <v>1</v>
      </c>
      <c r="AD221" s="103">
        <f t="shared" si="224"/>
        <v>0</v>
      </c>
      <c r="AE221" s="103">
        <f t="shared" si="225"/>
        <v>0</v>
      </c>
      <c r="AF221" s="103">
        <f t="shared" si="226"/>
        <v>0</v>
      </c>
      <c r="AH221" s="541">
        <v>0</v>
      </c>
      <c r="AI221" s="541">
        <v>0</v>
      </c>
      <c r="AJ221" s="541">
        <v>0</v>
      </c>
      <c r="AK221" s="541">
        <v>0</v>
      </c>
      <c r="AL221" s="541">
        <v>0</v>
      </c>
      <c r="AM221" s="541">
        <v>0</v>
      </c>
      <c r="AN221" s="541">
        <v>0</v>
      </c>
      <c r="AO221" s="541">
        <v>0</v>
      </c>
      <c r="AP221" s="541">
        <v>0</v>
      </c>
      <c r="AQ221" s="541">
        <v>0</v>
      </c>
      <c r="AR221" s="541">
        <v>0</v>
      </c>
      <c r="AS221" s="541">
        <v>0</v>
      </c>
      <c r="AT221" s="541">
        <v>0</v>
      </c>
      <c r="AU221" s="541">
        <v>0</v>
      </c>
      <c r="AV221" s="541">
        <v>0</v>
      </c>
      <c r="AW221" s="541">
        <v>0</v>
      </c>
      <c r="AX221" s="541">
        <v>0</v>
      </c>
    </row>
    <row r="222" spans="2:50" x14ac:dyDescent="0.25">
      <c r="B222" s="1" t="str">
        <f>адреса!$G$217</f>
        <v>кв.15</v>
      </c>
      <c r="C222" s="522">
        <f>адреса!$I$217</f>
        <v>50000015</v>
      </c>
      <c r="D222" s="6" t="str">
        <f>адреса!$K$217</f>
        <v>ФИО-5-15</v>
      </c>
      <c r="E222" s="6">
        <f>SUMIFS(фев17!$X:$X,фев17!$C:$C,мар17!C222)</f>
        <v>6894.09</v>
      </c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>
        <f t="shared" ref="W222" si="239">E222*100%</f>
        <v>6894.09</v>
      </c>
      <c r="X222" s="6">
        <f t="shared" si="220"/>
        <v>0</v>
      </c>
      <c r="Y222" s="513"/>
      <c r="Z222" s="70" t="str">
        <f t="shared" si="223"/>
        <v>ул. Пятая д.5</v>
      </c>
      <c r="AA222" s="504">
        <f>IF($B222&lt;&gt;"",MAX(AA$7:AA221)+1,0)</f>
        <v>211</v>
      </c>
      <c r="AB222" s="502">
        <f t="shared" si="214"/>
        <v>222</v>
      </c>
      <c r="AC222" s="504">
        <f>1</f>
        <v>1</v>
      </c>
      <c r="AD222" s="103">
        <f t="shared" si="224"/>
        <v>0</v>
      </c>
      <c r="AE222" s="103">
        <f t="shared" si="225"/>
        <v>0</v>
      </c>
      <c r="AF222" s="103">
        <f t="shared" si="226"/>
        <v>0</v>
      </c>
      <c r="AH222" s="541">
        <v>0</v>
      </c>
      <c r="AI222" s="541">
        <v>0</v>
      </c>
      <c r="AJ222" s="541">
        <v>0</v>
      </c>
      <c r="AK222" s="541">
        <v>0</v>
      </c>
      <c r="AL222" s="541">
        <v>0</v>
      </c>
      <c r="AM222" s="541">
        <v>0</v>
      </c>
      <c r="AN222" s="541">
        <v>0</v>
      </c>
      <c r="AO222" s="541">
        <v>0</v>
      </c>
      <c r="AP222" s="541">
        <v>0</v>
      </c>
      <c r="AQ222" s="541">
        <v>0</v>
      </c>
      <c r="AR222" s="541">
        <v>0</v>
      </c>
      <c r="AS222" s="541">
        <v>0</v>
      </c>
      <c r="AT222" s="541">
        <v>0</v>
      </c>
      <c r="AU222" s="541">
        <v>0</v>
      </c>
      <c r="AV222" s="541">
        <v>0</v>
      </c>
      <c r="AW222" s="541">
        <v>0</v>
      </c>
      <c r="AX222" s="541">
        <v>0</v>
      </c>
    </row>
    <row r="223" spans="2:50" x14ac:dyDescent="0.25">
      <c r="B223" s="1" t="str">
        <f>адреса!$G$218</f>
        <v>кв.16</v>
      </c>
      <c r="C223" s="522">
        <f>адреса!$I$218</f>
        <v>50000016</v>
      </c>
      <c r="D223" s="6" t="str">
        <f>адреса!$K$218</f>
        <v>ФИО-5-16</v>
      </c>
      <c r="E223" s="6">
        <f>SUMIFS(фев17!$X:$X,фев17!$C:$C,мар17!C223)</f>
        <v>11189.73</v>
      </c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>
        <f t="shared" ref="W223" si="240">E223*20%</f>
        <v>2237.9459999999999</v>
      </c>
      <c r="X223" s="6">
        <f t="shared" si="220"/>
        <v>8951.7839999999997</v>
      </c>
      <c r="Y223" s="513"/>
      <c r="Z223" s="70" t="str">
        <f t="shared" si="223"/>
        <v>ул. Пятая д.5</v>
      </c>
      <c r="AA223" s="504">
        <f>IF($B223&lt;&gt;"",MAX(AA$7:AA222)+1,0)</f>
        <v>212</v>
      </c>
      <c r="AB223" s="502">
        <f t="shared" si="214"/>
        <v>223</v>
      </c>
      <c r="AC223" s="504">
        <f>1</f>
        <v>1</v>
      </c>
      <c r="AD223" s="103">
        <f t="shared" si="224"/>
        <v>0</v>
      </c>
      <c r="AE223" s="103">
        <f t="shared" si="225"/>
        <v>0</v>
      </c>
      <c r="AF223" s="103">
        <f t="shared" si="226"/>
        <v>0</v>
      </c>
      <c r="AH223" s="541">
        <v>0</v>
      </c>
      <c r="AI223" s="541">
        <v>0</v>
      </c>
      <c r="AJ223" s="541">
        <v>0</v>
      </c>
      <c r="AK223" s="541">
        <v>0</v>
      </c>
      <c r="AL223" s="541">
        <v>0</v>
      </c>
      <c r="AM223" s="541">
        <v>0</v>
      </c>
      <c r="AN223" s="541">
        <v>0</v>
      </c>
      <c r="AO223" s="541">
        <v>0</v>
      </c>
      <c r="AP223" s="541">
        <v>0</v>
      </c>
      <c r="AQ223" s="541">
        <v>0</v>
      </c>
      <c r="AR223" s="541">
        <v>0</v>
      </c>
      <c r="AS223" s="541">
        <v>0</v>
      </c>
      <c r="AT223" s="541">
        <v>0</v>
      </c>
      <c r="AU223" s="541">
        <v>0</v>
      </c>
      <c r="AV223" s="541">
        <v>0</v>
      </c>
      <c r="AW223" s="541">
        <v>0</v>
      </c>
      <c r="AX223" s="541">
        <v>0</v>
      </c>
    </row>
    <row r="224" spans="2:50" x14ac:dyDescent="0.25">
      <c r="B224" s="1" t="str">
        <f>адреса!$G$219</f>
        <v>кв.17</v>
      </c>
      <c r="C224" s="522">
        <f>адреса!$I$219</f>
        <v>50000017</v>
      </c>
      <c r="D224" s="6" t="str">
        <f>адреса!$K$219</f>
        <v>ФИО-5-17</v>
      </c>
      <c r="E224" s="6">
        <f>SUMIFS(фев17!$X:$X,фев17!$C:$C,мар17!C224)</f>
        <v>3418.53</v>
      </c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>
        <f t="shared" ref="W224" si="241">E224*40%</f>
        <v>1367.4120000000003</v>
      </c>
      <c r="X224" s="6">
        <f t="shared" si="220"/>
        <v>2051.1179999999999</v>
      </c>
      <c r="Y224" s="513"/>
      <c r="Z224" s="70" t="str">
        <f t="shared" si="223"/>
        <v>ул. Пятая д.5</v>
      </c>
      <c r="AA224" s="504">
        <f>IF($B224&lt;&gt;"",MAX(AA$7:AA223)+1,0)</f>
        <v>213</v>
      </c>
      <c r="AB224" s="502">
        <f t="shared" si="214"/>
        <v>224</v>
      </c>
      <c r="AC224" s="504">
        <f>1</f>
        <v>1</v>
      </c>
      <c r="AD224" s="103">
        <f t="shared" si="224"/>
        <v>0</v>
      </c>
      <c r="AE224" s="103">
        <f t="shared" si="225"/>
        <v>0</v>
      </c>
      <c r="AF224" s="103">
        <f t="shared" si="226"/>
        <v>0</v>
      </c>
      <c r="AH224" s="541">
        <v>0</v>
      </c>
      <c r="AI224" s="541">
        <v>0</v>
      </c>
      <c r="AJ224" s="541">
        <v>0</v>
      </c>
      <c r="AK224" s="541">
        <v>0</v>
      </c>
      <c r="AL224" s="541">
        <v>0</v>
      </c>
      <c r="AM224" s="541">
        <v>0</v>
      </c>
      <c r="AN224" s="541">
        <v>0</v>
      </c>
      <c r="AO224" s="541">
        <v>0</v>
      </c>
      <c r="AP224" s="541">
        <v>0</v>
      </c>
      <c r="AQ224" s="541">
        <v>0</v>
      </c>
      <c r="AR224" s="541">
        <v>0</v>
      </c>
      <c r="AS224" s="541">
        <v>0</v>
      </c>
      <c r="AT224" s="541">
        <v>0</v>
      </c>
      <c r="AU224" s="541">
        <v>0</v>
      </c>
      <c r="AV224" s="541">
        <v>0</v>
      </c>
      <c r="AW224" s="541">
        <v>0</v>
      </c>
      <c r="AX224" s="541">
        <v>0</v>
      </c>
    </row>
    <row r="225" spans="2:50" x14ac:dyDescent="0.25">
      <c r="B225" s="1" t="str">
        <f>адреса!$G$220</f>
        <v>кв.18</v>
      </c>
      <c r="C225" s="522">
        <f>адреса!$I$220</f>
        <v>50000018</v>
      </c>
      <c r="D225" s="6" t="str">
        <f>адреса!$K$220</f>
        <v>ФИО-5-18</v>
      </c>
      <c r="E225" s="6">
        <f>SUMIFS(фев17!$X:$X,фев17!$C:$C,мар17!C225)</f>
        <v>24268.83</v>
      </c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>
        <f t="shared" ref="W225" si="242">E225*60%</f>
        <v>14561.298000000001</v>
      </c>
      <c r="X225" s="6">
        <f t="shared" si="220"/>
        <v>9707.5320000000011</v>
      </c>
      <c r="Y225" s="513"/>
      <c r="Z225" s="70" t="str">
        <f t="shared" si="223"/>
        <v>ул. Пятая д.5</v>
      </c>
      <c r="AA225" s="504">
        <f>IF($B225&lt;&gt;"",MAX(AA$7:AA224)+1,0)</f>
        <v>214</v>
      </c>
      <c r="AB225" s="502">
        <f t="shared" si="214"/>
        <v>225</v>
      </c>
      <c r="AC225" s="504">
        <f>1</f>
        <v>1</v>
      </c>
      <c r="AD225" s="103">
        <f t="shared" si="224"/>
        <v>0</v>
      </c>
      <c r="AE225" s="103">
        <f t="shared" si="225"/>
        <v>0</v>
      </c>
      <c r="AF225" s="103">
        <f t="shared" si="226"/>
        <v>0</v>
      </c>
      <c r="AH225" s="541">
        <v>0</v>
      </c>
      <c r="AI225" s="541">
        <v>0</v>
      </c>
      <c r="AJ225" s="541">
        <v>0</v>
      </c>
      <c r="AK225" s="541">
        <v>0</v>
      </c>
      <c r="AL225" s="541">
        <v>0</v>
      </c>
      <c r="AM225" s="541">
        <v>0</v>
      </c>
      <c r="AN225" s="541">
        <v>0</v>
      </c>
      <c r="AO225" s="541">
        <v>0</v>
      </c>
      <c r="AP225" s="541">
        <v>0</v>
      </c>
      <c r="AQ225" s="541">
        <v>0</v>
      </c>
      <c r="AR225" s="541">
        <v>0</v>
      </c>
      <c r="AS225" s="541">
        <v>0</v>
      </c>
      <c r="AT225" s="541">
        <v>0</v>
      </c>
      <c r="AU225" s="541">
        <v>0</v>
      </c>
      <c r="AV225" s="541">
        <v>0</v>
      </c>
      <c r="AW225" s="541">
        <v>0</v>
      </c>
      <c r="AX225" s="541">
        <v>0</v>
      </c>
    </row>
    <row r="226" spans="2:50" x14ac:dyDescent="0.25">
      <c r="B226" s="1" t="str">
        <f>адреса!$G$221</f>
        <v>кв.19</v>
      </c>
      <c r="C226" s="522">
        <f>адреса!$I$221</f>
        <v>50000019</v>
      </c>
      <c r="D226" s="6" t="str">
        <f>адреса!$K$221</f>
        <v>ФИО-5-19</v>
      </c>
      <c r="E226" s="6">
        <f>SUMIFS(фев17!$X:$X,фев17!$C:$C,мар17!C226)</f>
        <v>8742.18</v>
      </c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>
        <f t="shared" ref="W226" si="243">E226*80%</f>
        <v>6993.7440000000006</v>
      </c>
      <c r="X226" s="6">
        <f t="shared" si="220"/>
        <v>1748.4359999999997</v>
      </c>
      <c r="Y226" s="513"/>
      <c r="Z226" s="70" t="str">
        <f t="shared" si="223"/>
        <v>ул. Пятая д.5</v>
      </c>
      <c r="AA226" s="504">
        <f>IF($B226&lt;&gt;"",MAX(AA$7:AA225)+1,0)</f>
        <v>215</v>
      </c>
      <c r="AB226" s="502">
        <f t="shared" si="214"/>
        <v>226</v>
      </c>
      <c r="AC226" s="504">
        <f>1</f>
        <v>1</v>
      </c>
      <c r="AD226" s="103">
        <f t="shared" si="224"/>
        <v>0</v>
      </c>
      <c r="AE226" s="103">
        <f t="shared" si="225"/>
        <v>0</v>
      </c>
      <c r="AF226" s="103">
        <f t="shared" si="226"/>
        <v>0</v>
      </c>
      <c r="AH226" s="541">
        <v>0</v>
      </c>
      <c r="AI226" s="541">
        <v>0</v>
      </c>
      <c r="AJ226" s="541">
        <v>0</v>
      </c>
      <c r="AK226" s="541">
        <v>0</v>
      </c>
      <c r="AL226" s="541">
        <v>0</v>
      </c>
      <c r="AM226" s="541">
        <v>0</v>
      </c>
      <c r="AN226" s="541">
        <v>0</v>
      </c>
      <c r="AO226" s="541">
        <v>0</v>
      </c>
      <c r="AP226" s="541">
        <v>0</v>
      </c>
      <c r="AQ226" s="541">
        <v>0</v>
      </c>
      <c r="AR226" s="541">
        <v>0</v>
      </c>
      <c r="AS226" s="541">
        <v>0</v>
      </c>
      <c r="AT226" s="541">
        <v>0</v>
      </c>
      <c r="AU226" s="541">
        <v>0</v>
      </c>
      <c r="AV226" s="541">
        <v>0</v>
      </c>
      <c r="AW226" s="541">
        <v>0</v>
      </c>
      <c r="AX226" s="541">
        <v>0</v>
      </c>
    </row>
    <row r="227" spans="2:50" x14ac:dyDescent="0.25">
      <c r="B227" s="1" t="str">
        <f>адреса!$G$222</f>
        <v>кв.20</v>
      </c>
      <c r="C227" s="522">
        <f>адреса!$I$222</f>
        <v>50000020</v>
      </c>
      <c r="D227" s="6" t="str">
        <f>адреса!$K$222</f>
        <v>ФИО-5-20</v>
      </c>
      <c r="E227" s="6">
        <f>SUMIFS(фев17!$X:$X,фев17!$C:$C,мар17!C227)</f>
        <v>9374.6299999999992</v>
      </c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>
        <f t="shared" ref="W227" si="244">E227*100%</f>
        <v>9374.6299999999992</v>
      </c>
      <c r="X227" s="6">
        <f t="shared" si="220"/>
        <v>0</v>
      </c>
      <c r="Y227" s="513"/>
      <c r="Z227" s="70" t="str">
        <f t="shared" si="223"/>
        <v>ул. Пятая д.5</v>
      </c>
      <c r="AA227" s="504">
        <f>IF($B227&lt;&gt;"",MAX(AA$7:AA226)+1,0)</f>
        <v>216</v>
      </c>
      <c r="AB227" s="502">
        <f t="shared" si="214"/>
        <v>227</v>
      </c>
      <c r="AC227" s="504">
        <f>1</f>
        <v>1</v>
      </c>
      <c r="AD227" s="103">
        <f t="shared" si="224"/>
        <v>0</v>
      </c>
      <c r="AE227" s="103">
        <f t="shared" si="225"/>
        <v>0</v>
      </c>
      <c r="AF227" s="103">
        <f t="shared" si="226"/>
        <v>0</v>
      </c>
      <c r="AH227" s="541">
        <v>0</v>
      </c>
      <c r="AI227" s="541">
        <v>0</v>
      </c>
      <c r="AJ227" s="541">
        <v>0</v>
      </c>
      <c r="AK227" s="541">
        <v>0</v>
      </c>
      <c r="AL227" s="541">
        <v>0</v>
      </c>
      <c r="AM227" s="541">
        <v>0</v>
      </c>
      <c r="AN227" s="541">
        <v>0</v>
      </c>
      <c r="AO227" s="541">
        <v>0</v>
      </c>
      <c r="AP227" s="541">
        <v>0</v>
      </c>
      <c r="AQ227" s="541">
        <v>0</v>
      </c>
      <c r="AR227" s="541">
        <v>0</v>
      </c>
      <c r="AS227" s="541">
        <v>0</v>
      </c>
      <c r="AT227" s="541">
        <v>0</v>
      </c>
      <c r="AU227" s="541">
        <v>0</v>
      </c>
      <c r="AV227" s="541">
        <v>0</v>
      </c>
      <c r="AW227" s="541">
        <v>0</v>
      </c>
      <c r="AX227" s="541">
        <v>0</v>
      </c>
    </row>
    <row r="228" spans="2:50" x14ac:dyDescent="0.25">
      <c r="B228" s="1" t="str">
        <f>адреса!$G$223</f>
        <v>кв.21</v>
      </c>
      <c r="C228" s="522">
        <f>адреса!$I$223</f>
        <v>50000021</v>
      </c>
      <c r="D228" s="6" t="str">
        <f>адреса!$K$223</f>
        <v>ФИО-5-21</v>
      </c>
      <c r="E228" s="6">
        <f>SUMIFS(фев17!$X:$X,фев17!$C:$C,мар17!C228)</f>
        <v>8429.23</v>
      </c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>
        <f t="shared" ref="W228" si="245">E228*20%</f>
        <v>1685.846</v>
      </c>
      <c r="X228" s="6">
        <f t="shared" si="220"/>
        <v>6743.384</v>
      </c>
      <c r="Y228" s="513"/>
      <c r="Z228" s="70" t="str">
        <f t="shared" si="223"/>
        <v>ул. Пятая д.5</v>
      </c>
      <c r="AA228" s="504">
        <f>IF($B228&lt;&gt;"",MAX(AA$7:AA227)+1,0)</f>
        <v>217</v>
      </c>
      <c r="AB228" s="502">
        <f t="shared" si="214"/>
        <v>228</v>
      </c>
      <c r="AC228" s="504">
        <f>1</f>
        <v>1</v>
      </c>
      <c r="AD228" s="103">
        <f t="shared" si="224"/>
        <v>0</v>
      </c>
      <c r="AE228" s="103">
        <f t="shared" si="225"/>
        <v>0</v>
      </c>
      <c r="AF228" s="103">
        <f t="shared" si="226"/>
        <v>0</v>
      </c>
      <c r="AH228" s="541">
        <v>0</v>
      </c>
      <c r="AI228" s="541">
        <v>0</v>
      </c>
      <c r="AJ228" s="541">
        <v>0</v>
      </c>
      <c r="AK228" s="541">
        <v>0</v>
      </c>
      <c r="AL228" s="541">
        <v>0</v>
      </c>
      <c r="AM228" s="541">
        <v>0</v>
      </c>
      <c r="AN228" s="541">
        <v>0</v>
      </c>
      <c r="AO228" s="541">
        <v>0</v>
      </c>
      <c r="AP228" s="541">
        <v>0</v>
      </c>
      <c r="AQ228" s="541">
        <v>0</v>
      </c>
      <c r="AR228" s="541">
        <v>0</v>
      </c>
      <c r="AS228" s="541">
        <v>0</v>
      </c>
      <c r="AT228" s="541">
        <v>0</v>
      </c>
      <c r="AU228" s="541">
        <v>0</v>
      </c>
      <c r="AV228" s="541">
        <v>0</v>
      </c>
      <c r="AW228" s="541">
        <v>0</v>
      </c>
      <c r="AX228" s="541">
        <v>0</v>
      </c>
    </row>
    <row r="229" spans="2:50" x14ac:dyDescent="0.25">
      <c r="B229" s="1" t="str">
        <f>адреса!$G$224</f>
        <v>кв.22</v>
      </c>
      <c r="C229" s="522">
        <f>адреса!$I$224</f>
        <v>50000022</v>
      </c>
      <c r="D229" s="6" t="str">
        <f>адреса!$K$224</f>
        <v>ФИО-5-22</v>
      </c>
      <c r="E229" s="6">
        <f>SUMIFS(фев17!$X:$X,фев17!$C:$C,мар17!C229)</f>
        <v>10268.16</v>
      </c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>
        <f t="shared" ref="W229" si="246">E229*40%</f>
        <v>4107.2640000000001</v>
      </c>
      <c r="X229" s="6">
        <f t="shared" si="220"/>
        <v>6160.8959999999997</v>
      </c>
      <c r="Y229" s="513"/>
      <c r="Z229" s="70" t="str">
        <f t="shared" si="223"/>
        <v>ул. Пятая д.5</v>
      </c>
      <c r="AA229" s="504">
        <f>IF($B229&lt;&gt;"",MAX(AA$7:AA228)+1,0)</f>
        <v>218</v>
      </c>
      <c r="AB229" s="502">
        <f t="shared" si="214"/>
        <v>229</v>
      </c>
      <c r="AC229" s="504">
        <f>1</f>
        <v>1</v>
      </c>
      <c r="AD229" s="103">
        <f t="shared" si="224"/>
        <v>0</v>
      </c>
      <c r="AE229" s="103">
        <f t="shared" si="225"/>
        <v>0</v>
      </c>
      <c r="AF229" s="103">
        <f t="shared" si="226"/>
        <v>0</v>
      </c>
      <c r="AH229" s="541">
        <v>0</v>
      </c>
      <c r="AI229" s="541">
        <v>0</v>
      </c>
      <c r="AJ229" s="541">
        <v>0</v>
      </c>
      <c r="AK229" s="541">
        <v>0</v>
      </c>
      <c r="AL229" s="541">
        <v>0</v>
      </c>
      <c r="AM229" s="541">
        <v>0</v>
      </c>
      <c r="AN229" s="541">
        <v>0</v>
      </c>
      <c r="AO229" s="541">
        <v>0</v>
      </c>
      <c r="AP229" s="541">
        <v>0</v>
      </c>
      <c r="AQ229" s="541">
        <v>0</v>
      </c>
      <c r="AR229" s="541">
        <v>0</v>
      </c>
      <c r="AS229" s="541">
        <v>0</v>
      </c>
      <c r="AT229" s="541">
        <v>0</v>
      </c>
      <c r="AU229" s="541">
        <v>0</v>
      </c>
      <c r="AV229" s="541">
        <v>0</v>
      </c>
      <c r="AW229" s="541">
        <v>0</v>
      </c>
      <c r="AX229" s="541">
        <v>0</v>
      </c>
    </row>
    <row r="230" spans="2:50" x14ac:dyDescent="0.25">
      <c r="B230" s="1" t="str">
        <f>адреса!$G$225</f>
        <v>кв.23</v>
      </c>
      <c r="C230" s="522">
        <f>адреса!$I$225</f>
        <v>50000023</v>
      </c>
      <c r="D230" s="6" t="str">
        <f>адреса!$K$225</f>
        <v>ФИО-5-23</v>
      </c>
      <c r="E230" s="6">
        <f>SUMIFS(фев17!$X:$X,фев17!$C:$C,мар17!C230)</f>
        <v>8403</v>
      </c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>
        <f t="shared" ref="W230" si="247">E230*60%</f>
        <v>5041.8</v>
      </c>
      <c r="X230" s="6">
        <f t="shared" si="220"/>
        <v>3361.2</v>
      </c>
      <c r="Y230" s="513"/>
      <c r="Z230" s="70" t="str">
        <f t="shared" si="223"/>
        <v>ул. Пятая д.5</v>
      </c>
      <c r="AA230" s="504">
        <f>IF($B230&lt;&gt;"",MAX(AA$7:AA229)+1,0)</f>
        <v>219</v>
      </c>
      <c r="AB230" s="502">
        <f t="shared" si="214"/>
        <v>230</v>
      </c>
      <c r="AC230" s="504">
        <f>1</f>
        <v>1</v>
      </c>
      <c r="AD230" s="103">
        <f t="shared" si="224"/>
        <v>0</v>
      </c>
      <c r="AE230" s="103">
        <f t="shared" si="225"/>
        <v>0</v>
      </c>
      <c r="AF230" s="103">
        <f t="shared" si="226"/>
        <v>0</v>
      </c>
      <c r="AH230" s="541">
        <v>0</v>
      </c>
      <c r="AI230" s="541">
        <v>0</v>
      </c>
      <c r="AJ230" s="541">
        <v>0</v>
      </c>
      <c r="AK230" s="541">
        <v>0</v>
      </c>
      <c r="AL230" s="541">
        <v>0</v>
      </c>
      <c r="AM230" s="541">
        <v>0</v>
      </c>
      <c r="AN230" s="541">
        <v>0</v>
      </c>
      <c r="AO230" s="541">
        <v>0</v>
      </c>
      <c r="AP230" s="541">
        <v>0</v>
      </c>
      <c r="AQ230" s="541">
        <v>0</v>
      </c>
      <c r="AR230" s="541">
        <v>0</v>
      </c>
      <c r="AS230" s="541">
        <v>0</v>
      </c>
      <c r="AT230" s="541">
        <v>0</v>
      </c>
      <c r="AU230" s="541">
        <v>0</v>
      </c>
      <c r="AV230" s="541">
        <v>0</v>
      </c>
      <c r="AW230" s="541">
        <v>0</v>
      </c>
      <c r="AX230" s="541">
        <v>0</v>
      </c>
    </row>
    <row r="231" spans="2:50" x14ac:dyDescent="0.25">
      <c r="B231" s="1" t="str">
        <f>адреса!$G$226</f>
        <v>кв.24</v>
      </c>
      <c r="C231" s="522">
        <f>адреса!$I$226</f>
        <v>50000024</v>
      </c>
      <c r="D231" s="6" t="str">
        <f>адреса!$K$226</f>
        <v>ФИО-5-24</v>
      </c>
      <c r="E231" s="6">
        <f>SUMIFS(фев17!$X:$X,фев17!$C:$C,мар17!C231)</f>
        <v>7064.94</v>
      </c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>
        <f t="shared" ref="W231" si="248">E231*80%</f>
        <v>5651.9520000000002</v>
      </c>
      <c r="X231" s="6">
        <f t="shared" si="220"/>
        <v>1412.9879999999994</v>
      </c>
      <c r="Y231" s="513"/>
      <c r="Z231" s="70" t="str">
        <f t="shared" si="223"/>
        <v>ул. Пятая д.5</v>
      </c>
      <c r="AA231" s="504">
        <f>IF($B231&lt;&gt;"",MAX(AA$7:AA230)+1,0)</f>
        <v>220</v>
      </c>
      <c r="AB231" s="502">
        <f t="shared" si="214"/>
        <v>231</v>
      </c>
      <c r="AC231" s="504">
        <f>1</f>
        <v>1</v>
      </c>
      <c r="AD231" s="103">
        <f t="shared" si="224"/>
        <v>0</v>
      </c>
      <c r="AE231" s="103">
        <f t="shared" si="225"/>
        <v>0</v>
      </c>
      <c r="AF231" s="103">
        <f t="shared" si="226"/>
        <v>0</v>
      </c>
      <c r="AH231" s="541">
        <v>0</v>
      </c>
      <c r="AI231" s="541">
        <v>0</v>
      </c>
      <c r="AJ231" s="541">
        <v>0</v>
      </c>
      <c r="AK231" s="541">
        <v>0</v>
      </c>
      <c r="AL231" s="541">
        <v>0</v>
      </c>
      <c r="AM231" s="541">
        <v>0</v>
      </c>
      <c r="AN231" s="541">
        <v>0</v>
      </c>
      <c r="AO231" s="541">
        <v>0</v>
      </c>
      <c r="AP231" s="541">
        <v>0</v>
      </c>
      <c r="AQ231" s="541">
        <v>0</v>
      </c>
      <c r="AR231" s="541">
        <v>0</v>
      </c>
      <c r="AS231" s="541">
        <v>0</v>
      </c>
      <c r="AT231" s="541">
        <v>0</v>
      </c>
      <c r="AU231" s="541">
        <v>0</v>
      </c>
      <c r="AV231" s="541">
        <v>0</v>
      </c>
      <c r="AW231" s="541">
        <v>0</v>
      </c>
      <c r="AX231" s="541">
        <v>0</v>
      </c>
    </row>
    <row r="232" spans="2:50" x14ac:dyDescent="0.25">
      <c r="B232" s="1" t="str">
        <f>адреса!$G$227</f>
        <v>кв.25</v>
      </c>
      <c r="C232" s="522">
        <f>адреса!$I$227</f>
        <v>50000025</v>
      </c>
      <c r="D232" s="6" t="str">
        <f>адреса!$K$227</f>
        <v>ФИО-5-25</v>
      </c>
      <c r="E232" s="6">
        <f>SUMIFS(фев17!$X:$X,фев17!$C:$C,мар17!C232)</f>
        <v>3905.61</v>
      </c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>
        <f t="shared" ref="W232" si="249">E232*100%</f>
        <v>3905.61</v>
      </c>
      <c r="X232" s="6">
        <f t="shared" si="220"/>
        <v>0</v>
      </c>
      <c r="Y232" s="513"/>
      <c r="Z232" s="70" t="str">
        <f t="shared" si="223"/>
        <v>ул. Пятая д.5</v>
      </c>
      <c r="AA232" s="504">
        <f>IF($B232&lt;&gt;"",MAX(AA$7:AA231)+1,0)</f>
        <v>221</v>
      </c>
      <c r="AB232" s="502">
        <f t="shared" si="214"/>
        <v>232</v>
      </c>
      <c r="AC232" s="504">
        <f>1</f>
        <v>1</v>
      </c>
      <c r="AD232" s="103">
        <f t="shared" si="224"/>
        <v>0</v>
      </c>
      <c r="AE232" s="103">
        <f t="shared" si="225"/>
        <v>0</v>
      </c>
      <c r="AF232" s="103">
        <f t="shared" si="226"/>
        <v>0</v>
      </c>
      <c r="AH232" s="541">
        <v>0</v>
      </c>
      <c r="AI232" s="541">
        <v>0</v>
      </c>
      <c r="AJ232" s="541">
        <v>0</v>
      </c>
      <c r="AK232" s="541">
        <v>0</v>
      </c>
      <c r="AL232" s="541">
        <v>0</v>
      </c>
      <c r="AM232" s="541">
        <v>0</v>
      </c>
      <c r="AN232" s="541">
        <v>0</v>
      </c>
      <c r="AO232" s="541">
        <v>0</v>
      </c>
      <c r="AP232" s="541">
        <v>0</v>
      </c>
      <c r="AQ232" s="541">
        <v>0</v>
      </c>
      <c r="AR232" s="541">
        <v>0</v>
      </c>
      <c r="AS232" s="541">
        <v>0</v>
      </c>
      <c r="AT232" s="541">
        <v>0</v>
      </c>
      <c r="AU232" s="541">
        <v>0</v>
      </c>
      <c r="AV232" s="541">
        <v>0</v>
      </c>
      <c r="AW232" s="541">
        <v>0</v>
      </c>
      <c r="AX232" s="541">
        <v>0</v>
      </c>
    </row>
    <row r="233" spans="2:50" x14ac:dyDescent="0.25">
      <c r="B233" s="1" t="str">
        <f>адреса!$G$228</f>
        <v>кв.26</v>
      </c>
      <c r="C233" s="522">
        <f>адреса!$I$228</f>
        <v>50000026</v>
      </c>
      <c r="D233" s="6" t="str">
        <f>адреса!$K$228</f>
        <v>ФИО-5-26</v>
      </c>
      <c r="E233" s="6">
        <f>SUMIFS(фев17!$X:$X,фев17!$C:$C,мар17!C233)</f>
        <v>10097.02</v>
      </c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>
        <f t="shared" ref="W233" si="250">E233*20%</f>
        <v>2019.4040000000002</v>
      </c>
      <c r="X233" s="6">
        <f t="shared" si="220"/>
        <v>8077.616</v>
      </c>
      <c r="Y233" s="513"/>
      <c r="Z233" s="70" t="str">
        <f t="shared" si="223"/>
        <v>ул. Пятая д.5</v>
      </c>
      <c r="AA233" s="504">
        <f>IF($B233&lt;&gt;"",MAX(AA$7:AA232)+1,0)</f>
        <v>222</v>
      </c>
      <c r="AB233" s="502">
        <f t="shared" si="214"/>
        <v>233</v>
      </c>
      <c r="AC233" s="504">
        <f>1</f>
        <v>1</v>
      </c>
      <c r="AD233" s="103">
        <f t="shared" si="224"/>
        <v>0</v>
      </c>
      <c r="AE233" s="103">
        <f t="shared" si="225"/>
        <v>0</v>
      </c>
      <c r="AF233" s="103">
        <f t="shared" si="226"/>
        <v>0</v>
      </c>
      <c r="AH233" s="541">
        <v>0</v>
      </c>
      <c r="AI233" s="541">
        <v>0</v>
      </c>
      <c r="AJ233" s="541">
        <v>0</v>
      </c>
      <c r="AK233" s="541">
        <v>0</v>
      </c>
      <c r="AL233" s="541">
        <v>0</v>
      </c>
      <c r="AM233" s="541">
        <v>0</v>
      </c>
      <c r="AN233" s="541">
        <v>0</v>
      </c>
      <c r="AO233" s="541">
        <v>0</v>
      </c>
      <c r="AP233" s="541">
        <v>0</v>
      </c>
      <c r="AQ233" s="541">
        <v>0</v>
      </c>
      <c r="AR233" s="541">
        <v>0</v>
      </c>
      <c r="AS233" s="541">
        <v>0</v>
      </c>
      <c r="AT233" s="541">
        <v>0</v>
      </c>
      <c r="AU233" s="541">
        <v>0</v>
      </c>
      <c r="AV233" s="541">
        <v>0</v>
      </c>
      <c r="AW233" s="541">
        <v>0</v>
      </c>
      <c r="AX233" s="541">
        <v>0</v>
      </c>
    </row>
    <row r="234" spans="2:50" x14ac:dyDescent="0.25">
      <c r="B234" s="1" t="str">
        <f>адреса!$G$229</f>
        <v>кв.27</v>
      </c>
      <c r="C234" s="522">
        <f>адреса!$I$229</f>
        <v>50000027</v>
      </c>
      <c r="D234" s="6" t="str">
        <f>адреса!$K$229</f>
        <v>ФИО-5-27</v>
      </c>
      <c r="E234" s="6">
        <f>SUMIFS(фев17!$X:$X,фев17!$C:$C,мар17!C234)</f>
        <v>13402.9</v>
      </c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>
        <f t="shared" ref="W234" si="251">E234*40%</f>
        <v>5361.16</v>
      </c>
      <c r="X234" s="6">
        <f t="shared" si="220"/>
        <v>8041.74</v>
      </c>
      <c r="Y234" s="513"/>
      <c r="Z234" s="70" t="str">
        <f t="shared" si="223"/>
        <v>ул. Пятая д.5</v>
      </c>
      <c r="AA234" s="504">
        <f>IF($B234&lt;&gt;"",MAX(AA$7:AA233)+1,0)</f>
        <v>223</v>
      </c>
      <c r="AB234" s="502">
        <f t="shared" si="214"/>
        <v>234</v>
      </c>
      <c r="AC234" s="504">
        <f>1</f>
        <v>1</v>
      </c>
      <c r="AD234" s="103">
        <f t="shared" si="224"/>
        <v>0</v>
      </c>
      <c r="AE234" s="103">
        <f t="shared" si="225"/>
        <v>0</v>
      </c>
      <c r="AF234" s="103">
        <f t="shared" si="226"/>
        <v>0</v>
      </c>
      <c r="AH234" s="541">
        <v>0</v>
      </c>
      <c r="AI234" s="541">
        <v>0</v>
      </c>
      <c r="AJ234" s="541">
        <v>0</v>
      </c>
      <c r="AK234" s="541">
        <v>0</v>
      </c>
      <c r="AL234" s="541">
        <v>0</v>
      </c>
      <c r="AM234" s="541">
        <v>0</v>
      </c>
      <c r="AN234" s="541">
        <v>0</v>
      </c>
      <c r="AO234" s="541">
        <v>0</v>
      </c>
      <c r="AP234" s="541">
        <v>0</v>
      </c>
      <c r="AQ234" s="541">
        <v>0</v>
      </c>
      <c r="AR234" s="541">
        <v>0</v>
      </c>
      <c r="AS234" s="541">
        <v>0</v>
      </c>
      <c r="AT234" s="541">
        <v>0</v>
      </c>
      <c r="AU234" s="541">
        <v>0</v>
      </c>
      <c r="AV234" s="541">
        <v>0</v>
      </c>
      <c r="AW234" s="541">
        <v>0</v>
      </c>
      <c r="AX234" s="541">
        <v>0</v>
      </c>
    </row>
    <row r="235" spans="2:50" x14ac:dyDescent="0.25">
      <c r="B235" s="1" t="str">
        <f>адреса!$G$230</f>
        <v>кв.28</v>
      </c>
      <c r="C235" s="522">
        <f>адреса!$I$230</f>
        <v>50000028</v>
      </c>
      <c r="D235" s="6" t="str">
        <f>адреса!$K$230</f>
        <v>ФИО-5-28</v>
      </c>
      <c r="E235" s="6">
        <f>SUMIFS(фев17!$X:$X,фев17!$C:$C,мар17!C235)</f>
        <v>4006.35</v>
      </c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>
        <f t="shared" ref="W235" si="252">E235*60%</f>
        <v>2403.81</v>
      </c>
      <c r="X235" s="6">
        <f t="shared" si="220"/>
        <v>1602.54</v>
      </c>
      <c r="Y235" s="513"/>
      <c r="Z235" s="70" t="str">
        <f t="shared" si="223"/>
        <v>ул. Пятая д.5</v>
      </c>
      <c r="AA235" s="504">
        <f>IF($B235&lt;&gt;"",MAX(AA$7:AA234)+1,0)</f>
        <v>224</v>
      </c>
      <c r="AB235" s="502">
        <f t="shared" si="214"/>
        <v>235</v>
      </c>
      <c r="AC235" s="504">
        <f>1</f>
        <v>1</v>
      </c>
      <c r="AD235" s="103">
        <f t="shared" si="224"/>
        <v>0</v>
      </c>
      <c r="AE235" s="103">
        <f t="shared" si="225"/>
        <v>0</v>
      </c>
      <c r="AF235" s="103">
        <f t="shared" si="226"/>
        <v>0</v>
      </c>
      <c r="AH235" s="541">
        <v>0</v>
      </c>
      <c r="AI235" s="541">
        <v>0</v>
      </c>
      <c r="AJ235" s="541">
        <v>0</v>
      </c>
      <c r="AK235" s="541">
        <v>0</v>
      </c>
      <c r="AL235" s="541">
        <v>0</v>
      </c>
      <c r="AM235" s="541">
        <v>0</v>
      </c>
      <c r="AN235" s="541">
        <v>0</v>
      </c>
      <c r="AO235" s="541">
        <v>0</v>
      </c>
      <c r="AP235" s="541">
        <v>0</v>
      </c>
      <c r="AQ235" s="541">
        <v>0</v>
      </c>
      <c r="AR235" s="541">
        <v>0</v>
      </c>
      <c r="AS235" s="541">
        <v>0</v>
      </c>
      <c r="AT235" s="541">
        <v>0</v>
      </c>
      <c r="AU235" s="541">
        <v>0</v>
      </c>
      <c r="AV235" s="541">
        <v>0</v>
      </c>
      <c r="AW235" s="541">
        <v>0</v>
      </c>
      <c r="AX235" s="541">
        <v>0</v>
      </c>
    </row>
    <row r="236" spans="2:50" x14ac:dyDescent="0.25">
      <c r="B236" s="1" t="str">
        <f>адреса!$G$231</f>
        <v>кв.29</v>
      </c>
      <c r="C236" s="522">
        <f>адреса!$I$231</f>
        <v>50000029</v>
      </c>
      <c r="D236" s="6" t="str">
        <f>адреса!$K$231</f>
        <v>ФИО-5-29</v>
      </c>
      <c r="E236" s="6">
        <f>SUMIFS(фев17!$X:$X,фев17!$C:$C,мар17!C236)</f>
        <v>0</v>
      </c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>
        <f t="shared" ref="W236" si="253">E236*80%</f>
        <v>0</v>
      </c>
      <c r="X236" s="6">
        <f t="shared" si="220"/>
        <v>0</v>
      </c>
      <c r="Y236" s="513"/>
      <c r="Z236" s="70" t="str">
        <f t="shared" si="223"/>
        <v>ул. Пятая д.5</v>
      </c>
      <c r="AA236" s="504">
        <f>IF($B236&lt;&gt;"",MAX(AA$7:AA235)+1,0)</f>
        <v>225</v>
      </c>
      <c r="AB236" s="502">
        <f t="shared" si="214"/>
        <v>236</v>
      </c>
      <c r="AC236" s="504">
        <f>1</f>
        <v>1</v>
      </c>
      <c r="AD236" s="103">
        <f t="shared" si="224"/>
        <v>0</v>
      </c>
      <c r="AE236" s="103">
        <f t="shared" si="225"/>
        <v>0</v>
      </c>
      <c r="AF236" s="103">
        <f t="shared" si="226"/>
        <v>0</v>
      </c>
      <c r="AH236" s="541">
        <v>0</v>
      </c>
      <c r="AI236" s="541">
        <v>0</v>
      </c>
      <c r="AJ236" s="541">
        <v>0</v>
      </c>
      <c r="AK236" s="541">
        <v>0</v>
      </c>
      <c r="AL236" s="541">
        <v>0</v>
      </c>
      <c r="AM236" s="541">
        <v>0</v>
      </c>
      <c r="AN236" s="541">
        <v>0</v>
      </c>
      <c r="AO236" s="541">
        <v>0</v>
      </c>
      <c r="AP236" s="541">
        <v>0</v>
      </c>
      <c r="AQ236" s="541">
        <v>0</v>
      </c>
      <c r="AR236" s="541">
        <v>0</v>
      </c>
      <c r="AS236" s="541">
        <v>0</v>
      </c>
      <c r="AT236" s="541">
        <v>0</v>
      </c>
      <c r="AU236" s="541">
        <v>0</v>
      </c>
      <c r="AV236" s="541">
        <v>0</v>
      </c>
      <c r="AW236" s="541">
        <v>0</v>
      </c>
      <c r="AX236" s="541">
        <v>0</v>
      </c>
    </row>
    <row r="237" spans="2:50" x14ac:dyDescent="0.25">
      <c r="B237" s="1" t="str">
        <f>адреса!$G$232</f>
        <v>кв.30</v>
      </c>
      <c r="C237" s="522">
        <f>адреса!$I$232</f>
        <v>50000030</v>
      </c>
      <c r="D237" s="6" t="str">
        <f>адреса!$K$232</f>
        <v>ФИО-5-30</v>
      </c>
      <c r="E237" s="6">
        <f>SUMIFS(фев17!$X:$X,фев17!$C:$C,мар17!C237)</f>
        <v>10268.16</v>
      </c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>
        <f t="shared" ref="W237" si="254">E237*100%</f>
        <v>10268.16</v>
      </c>
      <c r="X237" s="6">
        <f t="shared" si="220"/>
        <v>0</v>
      </c>
      <c r="Y237" s="513"/>
      <c r="Z237" s="70" t="str">
        <f t="shared" si="223"/>
        <v>ул. Пятая д.5</v>
      </c>
      <c r="AA237" s="504">
        <f>IF($B237&lt;&gt;"",MAX(AA$7:AA236)+1,0)</f>
        <v>226</v>
      </c>
      <c r="AB237" s="502">
        <f t="shared" si="214"/>
        <v>237</v>
      </c>
      <c r="AC237" s="504">
        <f>1</f>
        <v>1</v>
      </c>
      <c r="AD237" s="103">
        <f t="shared" si="224"/>
        <v>0</v>
      </c>
      <c r="AE237" s="103">
        <f t="shared" si="225"/>
        <v>0</v>
      </c>
      <c r="AF237" s="103">
        <f t="shared" si="226"/>
        <v>0</v>
      </c>
      <c r="AH237" s="541">
        <v>0</v>
      </c>
      <c r="AI237" s="541">
        <v>0</v>
      </c>
      <c r="AJ237" s="541">
        <v>0</v>
      </c>
      <c r="AK237" s="541">
        <v>0</v>
      </c>
      <c r="AL237" s="541">
        <v>0</v>
      </c>
      <c r="AM237" s="541">
        <v>0</v>
      </c>
      <c r="AN237" s="541">
        <v>0</v>
      </c>
      <c r="AO237" s="541">
        <v>0</v>
      </c>
      <c r="AP237" s="541">
        <v>0</v>
      </c>
      <c r="AQ237" s="541">
        <v>0</v>
      </c>
      <c r="AR237" s="541">
        <v>0</v>
      </c>
      <c r="AS237" s="541">
        <v>0</v>
      </c>
      <c r="AT237" s="541">
        <v>0</v>
      </c>
      <c r="AU237" s="541">
        <v>0</v>
      </c>
      <c r="AV237" s="541">
        <v>0</v>
      </c>
      <c r="AW237" s="541">
        <v>0</v>
      </c>
      <c r="AX237" s="541">
        <v>0</v>
      </c>
    </row>
    <row r="238" spans="2:50" x14ac:dyDescent="0.25">
      <c r="B238" s="1" t="str">
        <f>адреса!$G$233</f>
        <v>кв.31</v>
      </c>
      <c r="C238" s="522">
        <f>адреса!$I$233</f>
        <v>50000031</v>
      </c>
      <c r="D238" s="6" t="str">
        <f>адреса!$K$233</f>
        <v>ФИО-5-31</v>
      </c>
      <c r="E238" s="6">
        <f>SUMIFS(фев17!$X:$X,фев17!$C:$C,мар17!C238)</f>
        <v>9817.0400000000009</v>
      </c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>
        <f t="shared" ref="W238" si="255">E238*20%</f>
        <v>1963.4080000000004</v>
      </c>
      <c r="X238" s="6">
        <f t="shared" si="220"/>
        <v>7853.6320000000005</v>
      </c>
      <c r="Y238" s="513"/>
      <c r="Z238" s="70" t="str">
        <f t="shared" si="223"/>
        <v>ул. Пятая д.5</v>
      </c>
      <c r="AA238" s="504">
        <f>IF($B238&lt;&gt;"",MAX(AA$7:AA237)+1,0)</f>
        <v>227</v>
      </c>
      <c r="AB238" s="502">
        <f t="shared" si="214"/>
        <v>238</v>
      </c>
      <c r="AC238" s="504">
        <f>1</f>
        <v>1</v>
      </c>
      <c r="AD238" s="103">
        <f t="shared" si="224"/>
        <v>0</v>
      </c>
      <c r="AE238" s="103">
        <f t="shared" si="225"/>
        <v>0</v>
      </c>
      <c r="AF238" s="103">
        <f t="shared" si="226"/>
        <v>0</v>
      </c>
      <c r="AH238" s="541">
        <v>0</v>
      </c>
      <c r="AI238" s="541">
        <v>0</v>
      </c>
      <c r="AJ238" s="541">
        <v>0</v>
      </c>
      <c r="AK238" s="541">
        <v>0</v>
      </c>
      <c r="AL238" s="541">
        <v>0</v>
      </c>
      <c r="AM238" s="541">
        <v>0</v>
      </c>
      <c r="AN238" s="541">
        <v>0</v>
      </c>
      <c r="AO238" s="541">
        <v>0</v>
      </c>
      <c r="AP238" s="541">
        <v>0</v>
      </c>
      <c r="AQ238" s="541">
        <v>0</v>
      </c>
      <c r="AR238" s="541">
        <v>0</v>
      </c>
      <c r="AS238" s="541">
        <v>0</v>
      </c>
      <c r="AT238" s="541">
        <v>0</v>
      </c>
      <c r="AU238" s="541">
        <v>0</v>
      </c>
      <c r="AV238" s="541">
        <v>0</v>
      </c>
      <c r="AW238" s="541">
        <v>0</v>
      </c>
      <c r="AX238" s="541">
        <v>0</v>
      </c>
    </row>
    <row r="239" spans="2:50" x14ac:dyDescent="0.25">
      <c r="B239" s="1" t="str">
        <f>адреса!$G$234</f>
        <v>кв.32</v>
      </c>
      <c r="C239" s="522">
        <f>адреса!$I$234</f>
        <v>50000032</v>
      </c>
      <c r="D239" s="6" t="str">
        <f>адреса!$K$234</f>
        <v>ФИО-5-32</v>
      </c>
      <c r="E239" s="6">
        <f>SUMIFS(фев17!$X:$X,фев17!$C:$C,мар17!C239)</f>
        <v>6018.74</v>
      </c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>
        <f t="shared" ref="W239" si="256">E239*40%</f>
        <v>2407.4960000000001</v>
      </c>
      <c r="X239" s="6">
        <f t="shared" si="220"/>
        <v>3611.2439999999997</v>
      </c>
      <c r="Y239" s="513"/>
      <c r="Z239" s="70" t="str">
        <f t="shared" si="223"/>
        <v>ул. Пятая д.5</v>
      </c>
      <c r="AA239" s="504">
        <f>IF($B239&lt;&gt;"",MAX(AA$7:AA238)+1,0)</f>
        <v>228</v>
      </c>
      <c r="AB239" s="502">
        <f t="shared" si="214"/>
        <v>239</v>
      </c>
      <c r="AC239" s="504">
        <f>1</f>
        <v>1</v>
      </c>
      <c r="AD239" s="103">
        <f t="shared" si="224"/>
        <v>0</v>
      </c>
      <c r="AE239" s="103">
        <f t="shared" si="225"/>
        <v>0</v>
      </c>
      <c r="AF239" s="103">
        <f t="shared" si="226"/>
        <v>0</v>
      </c>
      <c r="AH239" s="541">
        <v>0</v>
      </c>
      <c r="AI239" s="541">
        <v>0</v>
      </c>
      <c r="AJ239" s="541">
        <v>0</v>
      </c>
      <c r="AK239" s="541">
        <v>0</v>
      </c>
      <c r="AL239" s="541">
        <v>0</v>
      </c>
      <c r="AM239" s="541">
        <v>0</v>
      </c>
      <c r="AN239" s="541">
        <v>0</v>
      </c>
      <c r="AO239" s="541">
        <v>0</v>
      </c>
      <c r="AP239" s="541">
        <v>0</v>
      </c>
      <c r="AQ239" s="541">
        <v>0</v>
      </c>
      <c r="AR239" s="541">
        <v>0</v>
      </c>
      <c r="AS239" s="541">
        <v>0</v>
      </c>
      <c r="AT239" s="541">
        <v>0</v>
      </c>
      <c r="AU239" s="541">
        <v>0</v>
      </c>
      <c r="AV239" s="541">
        <v>0</v>
      </c>
      <c r="AW239" s="541">
        <v>0</v>
      </c>
      <c r="AX239" s="541">
        <v>0</v>
      </c>
    </row>
    <row r="240" spans="2:50" x14ac:dyDescent="0.25">
      <c r="B240" s="1" t="str">
        <f>адреса!$G$235</f>
        <v>кв.33</v>
      </c>
      <c r="C240" s="522">
        <f>адреса!$I$235</f>
        <v>50000033</v>
      </c>
      <c r="D240" s="6" t="str">
        <f>адреса!$K$235</f>
        <v>ФИО-5-33</v>
      </c>
      <c r="E240" s="6">
        <f>SUMIFS(фев17!$X:$X,фев17!$C:$C,мар17!C240)</f>
        <v>4812.6000000000004</v>
      </c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>
        <f t="shared" ref="W240" si="257">E240*60%</f>
        <v>2887.56</v>
      </c>
      <c r="X240" s="6">
        <f t="shared" si="220"/>
        <v>1925.0400000000004</v>
      </c>
      <c r="Y240" s="513"/>
      <c r="Z240" s="70" t="str">
        <f t="shared" si="223"/>
        <v>ул. Пятая д.5</v>
      </c>
      <c r="AA240" s="504">
        <f>IF($B240&lt;&gt;"",MAX(AA$7:AA239)+1,0)</f>
        <v>229</v>
      </c>
      <c r="AB240" s="502">
        <f t="shared" si="214"/>
        <v>240</v>
      </c>
      <c r="AC240" s="504">
        <f>1</f>
        <v>1</v>
      </c>
      <c r="AD240" s="103">
        <f t="shared" si="224"/>
        <v>0</v>
      </c>
      <c r="AE240" s="103">
        <f t="shared" si="225"/>
        <v>0</v>
      </c>
      <c r="AF240" s="103">
        <f t="shared" si="226"/>
        <v>0</v>
      </c>
      <c r="AH240" s="541">
        <v>0</v>
      </c>
      <c r="AI240" s="541">
        <v>0</v>
      </c>
      <c r="AJ240" s="541">
        <v>0</v>
      </c>
      <c r="AK240" s="541">
        <v>0</v>
      </c>
      <c r="AL240" s="541">
        <v>0</v>
      </c>
      <c r="AM240" s="541">
        <v>0</v>
      </c>
      <c r="AN240" s="541">
        <v>0</v>
      </c>
      <c r="AO240" s="541">
        <v>0</v>
      </c>
      <c r="AP240" s="541">
        <v>0</v>
      </c>
      <c r="AQ240" s="541">
        <v>0</v>
      </c>
      <c r="AR240" s="541">
        <v>0</v>
      </c>
      <c r="AS240" s="541">
        <v>0</v>
      </c>
      <c r="AT240" s="541">
        <v>0</v>
      </c>
      <c r="AU240" s="541">
        <v>0</v>
      </c>
      <c r="AV240" s="541">
        <v>0</v>
      </c>
      <c r="AW240" s="541">
        <v>0</v>
      </c>
      <c r="AX240" s="541">
        <v>0</v>
      </c>
    </row>
    <row r="241" spans="2:50" x14ac:dyDescent="0.25">
      <c r="B241" s="1" t="str">
        <f>адреса!$G$236</f>
        <v>кв.34</v>
      </c>
      <c r="C241" s="522">
        <f>адреса!$I$236</f>
        <v>50000034</v>
      </c>
      <c r="D241" s="6" t="str">
        <f>адреса!$K$236</f>
        <v>ФИО-5-34</v>
      </c>
      <c r="E241" s="6">
        <f>SUMIFS(фев17!$X:$X,фев17!$C:$C,мар17!C241)</f>
        <v>11051.12</v>
      </c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>
        <f t="shared" ref="W241" si="258">E241*80%</f>
        <v>8840.8960000000006</v>
      </c>
      <c r="X241" s="6">
        <f t="shared" si="220"/>
        <v>2210.2240000000002</v>
      </c>
      <c r="Y241" s="513"/>
      <c r="Z241" s="70" t="str">
        <f t="shared" si="223"/>
        <v>ул. Пятая д.5</v>
      </c>
      <c r="AA241" s="504">
        <f>IF($B241&lt;&gt;"",MAX(AA$7:AA240)+1,0)</f>
        <v>230</v>
      </c>
      <c r="AB241" s="502">
        <f t="shared" si="214"/>
        <v>241</v>
      </c>
      <c r="AC241" s="504">
        <f>1</f>
        <v>1</v>
      </c>
      <c r="AD241" s="103">
        <f t="shared" si="224"/>
        <v>0</v>
      </c>
      <c r="AE241" s="103">
        <f t="shared" si="225"/>
        <v>0</v>
      </c>
      <c r="AF241" s="103">
        <f t="shared" si="226"/>
        <v>0</v>
      </c>
      <c r="AH241" s="541">
        <v>0</v>
      </c>
      <c r="AI241" s="541">
        <v>0</v>
      </c>
      <c r="AJ241" s="541">
        <v>0</v>
      </c>
      <c r="AK241" s="541">
        <v>0</v>
      </c>
      <c r="AL241" s="541">
        <v>0</v>
      </c>
      <c r="AM241" s="541">
        <v>0</v>
      </c>
      <c r="AN241" s="541">
        <v>0</v>
      </c>
      <c r="AO241" s="541">
        <v>0</v>
      </c>
      <c r="AP241" s="541">
        <v>0</v>
      </c>
      <c r="AQ241" s="541">
        <v>0</v>
      </c>
      <c r="AR241" s="541">
        <v>0</v>
      </c>
      <c r="AS241" s="541">
        <v>0</v>
      </c>
      <c r="AT241" s="541">
        <v>0</v>
      </c>
      <c r="AU241" s="541">
        <v>0</v>
      </c>
      <c r="AV241" s="541">
        <v>0</v>
      </c>
      <c r="AW241" s="541">
        <v>0</v>
      </c>
      <c r="AX241" s="541">
        <v>0</v>
      </c>
    </row>
    <row r="242" spans="2:50" x14ac:dyDescent="0.25">
      <c r="B242" s="1" t="str">
        <f>адреса!$G$237</f>
        <v>кв.35</v>
      </c>
      <c r="C242" s="522">
        <f>адреса!$I$237</f>
        <v>50000035</v>
      </c>
      <c r="D242" s="6" t="str">
        <f>адреса!$K$237</f>
        <v>ФИО-5-35</v>
      </c>
      <c r="E242" s="6">
        <f>SUMIFS(фев17!$X:$X,фев17!$C:$C,мар17!C242)</f>
        <v>11856.72</v>
      </c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>
        <f t="shared" ref="W242" si="259">E242*100%</f>
        <v>11856.72</v>
      </c>
      <c r="X242" s="6">
        <f t="shared" si="220"/>
        <v>0</v>
      </c>
      <c r="Y242" s="513"/>
      <c r="Z242" s="70" t="str">
        <f t="shared" si="223"/>
        <v>ул. Пятая д.5</v>
      </c>
      <c r="AA242" s="504">
        <f>IF($B242&lt;&gt;"",MAX(AA$7:AA241)+1,0)</f>
        <v>231</v>
      </c>
      <c r="AB242" s="502">
        <f t="shared" si="214"/>
        <v>242</v>
      </c>
      <c r="AC242" s="504">
        <f>1</f>
        <v>1</v>
      </c>
      <c r="AD242" s="103">
        <f t="shared" si="224"/>
        <v>0</v>
      </c>
      <c r="AE242" s="103">
        <f t="shared" si="225"/>
        <v>0</v>
      </c>
      <c r="AF242" s="103">
        <f t="shared" si="226"/>
        <v>0</v>
      </c>
      <c r="AH242" s="541">
        <v>0</v>
      </c>
      <c r="AI242" s="541">
        <v>0</v>
      </c>
      <c r="AJ242" s="541">
        <v>0</v>
      </c>
      <c r="AK242" s="541">
        <v>0</v>
      </c>
      <c r="AL242" s="541">
        <v>0</v>
      </c>
      <c r="AM242" s="541">
        <v>0</v>
      </c>
      <c r="AN242" s="541">
        <v>0</v>
      </c>
      <c r="AO242" s="541">
        <v>0</v>
      </c>
      <c r="AP242" s="541">
        <v>0</v>
      </c>
      <c r="AQ242" s="541">
        <v>0</v>
      </c>
      <c r="AR242" s="541">
        <v>0</v>
      </c>
      <c r="AS242" s="541">
        <v>0</v>
      </c>
      <c r="AT242" s="541">
        <v>0</v>
      </c>
      <c r="AU242" s="541">
        <v>0</v>
      </c>
      <c r="AV242" s="541">
        <v>0</v>
      </c>
      <c r="AW242" s="541">
        <v>0</v>
      </c>
      <c r="AX242" s="541">
        <v>0</v>
      </c>
    </row>
    <row r="243" spans="2:50" x14ac:dyDescent="0.25">
      <c r="B243" s="1" t="str">
        <f>адреса!$G$238</f>
        <v>кв.36</v>
      </c>
      <c r="C243" s="522">
        <f>адреса!$I$238</f>
        <v>50000036</v>
      </c>
      <c r="D243" s="6" t="str">
        <f>адреса!$K$238</f>
        <v>ФИО-5-36</v>
      </c>
      <c r="E243" s="6">
        <f>SUMIFS(фев17!$X:$X,фев17!$C:$C,мар17!C243)</f>
        <v>4451.66</v>
      </c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>
        <f t="shared" ref="W243" si="260">E243*20%</f>
        <v>890.33199999999999</v>
      </c>
      <c r="X243" s="6">
        <f t="shared" si="220"/>
        <v>3561.328</v>
      </c>
      <c r="Y243" s="513"/>
      <c r="Z243" s="70" t="str">
        <f t="shared" si="223"/>
        <v>ул. Пятая д.5</v>
      </c>
      <c r="AA243" s="504">
        <f>IF($B243&lt;&gt;"",MAX(AA$7:AA242)+1,0)</f>
        <v>232</v>
      </c>
      <c r="AB243" s="502">
        <f t="shared" si="214"/>
        <v>243</v>
      </c>
      <c r="AC243" s="504">
        <f>1</f>
        <v>1</v>
      </c>
      <c r="AD243" s="103">
        <f t="shared" si="224"/>
        <v>0</v>
      </c>
      <c r="AE243" s="103">
        <f t="shared" si="225"/>
        <v>0</v>
      </c>
      <c r="AF243" s="103">
        <f t="shared" si="226"/>
        <v>0</v>
      </c>
      <c r="AH243" s="541">
        <v>0</v>
      </c>
      <c r="AI243" s="541">
        <v>0</v>
      </c>
      <c r="AJ243" s="541">
        <v>0</v>
      </c>
      <c r="AK243" s="541">
        <v>0</v>
      </c>
      <c r="AL243" s="541">
        <v>0</v>
      </c>
      <c r="AM243" s="541">
        <v>0</v>
      </c>
      <c r="AN243" s="541">
        <v>0</v>
      </c>
      <c r="AO243" s="541">
        <v>0</v>
      </c>
      <c r="AP243" s="541">
        <v>0</v>
      </c>
      <c r="AQ243" s="541">
        <v>0</v>
      </c>
      <c r="AR243" s="541">
        <v>0</v>
      </c>
      <c r="AS243" s="541">
        <v>0</v>
      </c>
      <c r="AT243" s="541">
        <v>0</v>
      </c>
      <c r="AU243" s="541">
        <v>0</v>
      </c>
      <c r="AV243" s="541">
        <v>0</v>
      </c>
      <c r="AW243" s="541">
        <v>0</v>
      </c>
      <c r="AX243" s="541">
        <v>0</v>
      </c>
    </row>
    <row r="244" spans="2:50" x14ac:dyDescent="0.25">
      <c r="B244" s="1" t="str">
        <f>адреса!$G$239</f>
        <v>кв.37</v>
      </c>
      <c r="C244" s="522">
        <f>адреса!$I$239</f>
        <v>50000037</v>
      </c>
      <c r="D244" s="6" t="str">
        <f>адреса!$K$239</f>
        <v>ФИО-5-37</v>
      </c>
      <c r="E244" s="6">
        <f>SUMIFS(фев17!$X:$X,фев17!$C:$C,мар17!C244)</f>
        <v>4497.17</v>
      </c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>
        <f t="shared" ref="W244" si="261">E244*40%</f>
        <v>1798.8680000000002</v>
      </c>
      <c r="X244" s="6">
        <f t="shared" si="220"/>
        <v>2698.3019999999997</v>
      </c>
      <c r="Y244" s="513"/>
      <c r="Z244" s="70" t="str">
        <f t="shared" si="223"/>
        <v>ул. Пятая д.5</v>
      </c>
      <c r="AA244" s="504">
        <f>IF($B244&lt;&gt;"",MAX(AA$7:AA243)+1,0)</f>
        <v>233</v>
      </c>
      <c r="AB244" s="502">
        <f t="shared" si="214"/>
        <v>244</v>
      </c>
      <c r="AC244" s="504">
        <f>1</f>
        <v>1</v>
      </c>
      <c r="AD244" s="103">
        <f t="shared" si="224"/>
        <v>0</v>
      </c>
      <c r="AE244" s="103">
        <f t="shared" si="225"/>
        <v>0</v>
      </c>
      <c r="AF244" s="103">
        <f t="shared" si="226"/>
        <v>0</v>
      </c>
      <c r="AH244" s="541">
        <v>0</v>
      </c>
      <c r="AI244" s="541">
        <v>0</v>
      </c>
      <c r="AJ244" s="541">
        <v>0</v>
      </c>
      <c r="AK244" s="541">
        <v>0</v>
      </c>
      <c r="AL244" s="541">
        <v>0</v>
      </c>
      <c r="AM244" s="541">
        <v>0</v>
      </c>
      <c r="AN244" s="541">
        <v>0</v>
      </c>
      <c r="AO244" s="541">
        <v>0</v>
      </c>
      <c r="AP244" s="541">
        <v>0</v>
      </c>
      <c r="AQ244" s="541">
        <v>0</v>
      </c>
      <c r="AR244" s="541">
        <v>0</v>
      </c>
      <c r="AS244" s="541">
        <v>0</v>
      </c>
      <c r="AT244" s="541">
        <v>0</v>
      </c>
      <c r="AU244" s="541">
        <v>0</v>
      </c>
      <c r="AV244" s="541">
        <v>0</v>
      </c>
      <c r="AW244" s="541">
        <v>0</v>
      </c>
      <c r="AX244" s="541">
        <v>0</v>
      </c>
    </row>
    <row r="245" spans="2:50" x14ac:dyDescent="0.25">
      <c r="B245" s="1" t="str">
        <f>адреса!$G$240</f>
        <v>кв.38</v>
      </c>
      <c r="C245" s="522">
        <f>адреса!$I$240</f>
        <v>50000038</v>
      </c>
      <c r="D245" s="6" t="str">
        <f>адреса!$K$240</f>
        <v>ФИО-5-38</v>
      </c>
      <c r="E245" s="6">
        <f>SUMIFS(фев17!$X:$X,фев17!$C:$C,мар17!C245)</f>
        <v>11319.87</v>
      </c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>
        <f t="shared" ref="W245" si="262">E245*60%</f>
        <v>6791.9220000000005</v>
      </c>
      <c r="X245" s="6">
        <f t="shared" si="220"/>
        <v>4527.9480000000003</v>
      </c>
      <c r="Y245" s="513"/>
      <c r="Z245" s="70" t="str">
        <f t="shared" si="223"/>
        <v>ул. Пятая д.5</v>
      </c>
      <c r="AA245" s="504">
        <f>IF($B245&lt;&gt;"",MAX(AA$7:AA244)+1,0)</f>
        <v>234</v>
      </c>
      <c r="AB245" s="502">
        <f t="shared" si="214"/>
        <v>245</v>
      </c>
      <c r="AC245" s="504">
        <f>1</f>
        <v>1</v>
      </c>
      <c r="AD245" s="103">
        <f t="shared" si="224"/>
        <v>0</v>
      </c>
      <c r="AE245" s="103">
        <f t="shared" si="225"/>
        <v>0</v>
      </c>
      <c r="AF245" s="103">
        <f t="shared" si="226"/>
        <v>0</v>
      </c>
      <c r="AH245" s="541">
        <v>0</v>
      </c>
      <c r="AI245" s="541">
        <v>0</v>
      </c>
      <c r="AJ245" s="541">
        <v>0</v>
      </c>
      <c r="AK245" s="541">
        <v>0</v>
      </c>
      <c r="AL245" s="541">
        <v>0</v>
      </c>
      <c r="AM245" s="541">
        <v>0</v>
      </c>
      <c r="AN245" s="541">
        <v>0</v>
      </c>
      <c r="AO245" s="541">
        <v>0</v>
      </c>
      <c r="AP245" s="541">
        <v>0</v>
      </c>
      <c r="AQ245" s="541">
        <v>0</v>
      </c>
      <c r="AR245" s="541">
        <v>0</v>
      </c>
      <c r="AS245" s="541">
        <v>0</v>
      </c>
      <c r="AT245" s="541">
        <v>0</v>
      </c>
      <c r="AU245" s="541">
        <v>0</v>
      </c>
      <c r="AV245" s="541">
        <v>0</v>
      </c>
      <c r="AW245" s="541">
        <v>0</v>
      </c>
      <c r="AX245" s="541">
        <v>0</v>
      </c>
    </row>
    <row r="246" spans="2:50" x14ac:dyDescent="0.25">
      <c r="B246" s="1" t="str">
        <f>адреса!$G$241</f>
        <v>кв.39</v>
      </c>
      <c r="C246" s="522">
        <f>адреса!$I$241</f>
        <v>50000039</v>
      </c>
      <c r="D246" s="6" t="str">
        <f>адреса!$K$241</f>
        <v>ФИО-5-39</v>
      </c>
      <c r="E246" s="6">
        <f>SUMIFS(фев17!$X:$X,фев17!$C:$C,мар17!C246)</f>
        <v>20026.650000000001</v>
      </c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>
        <f t="shared" ref="W246" si="263">E246*80%</f>
        <v>16021.320000000002</v>
      </c>
      <c r="X246" s="6">
        <f t="shared" si="220"/>
        <v>4005.33</v>
      </c>
      <c r="Y246" s="513"/>
      <c r="Z246" s="70" t="str">
        <f t="shared" si="223"/>
        <v>ул. Пятая д.5</v>
      </c>
      <c r="AA246" s="504">
        <f>IF($B246&lt;&gt;"",MAX(AA$7:AA245)+1,0)</f>
        <v>235</v>
      </c>
      <c r="AB246" s="502">
        <f t="shared" si="214"/>
        <v>246</v>
      </c>
      <c r="AC246" s="504">
        <f>1</f>
        <v>1</v>
      </c>
      <c r="AD246" s="103">
        <f t="shared" si="224"/>
        <v>0</v>
      </c>
      <c r="AE246" s="103">
        <f t="shared" si="225"/>
        <v>0</v>
      </c>
      <c r="AF246" s="103">
        <f t="shared" si="226"/>
        <v>0</v>
      </c>
      <c r="AH246" s="541">
        <v>0</v>
      </c>
      <c r="AI246" s="541">
        <v>0</v>
      </c>
      <c r="AJ246" s="541">
        <v>0</v>
      </c>
      <c r="AK246" s="541">
        <v>0</v>
      </c>
      <c r="AL246" s="541">
        <v>0</v>
      </c>
      <c r="AM246" s="541">
        <v>0</v>
      </c>
      <c r="AN246" s="541">
        <v>0</v>
      </c>
      <c r="AO246" s="541">
        <v>0</v>
      </c>
      <c r="AP246" s="541">
        <v>0</v>
      </c>
      <c r="AQ246" s="541">
        <v>0</v>
      </c>
      <c r="AR246" s="541">
        <v>0</v>
      </c>
      <c r="AS246" s="541">
        <v>0</v>
      </c>
      <c r="AT246" s="541">
        <v>0</v>
      </c>
      <c r="AU246" s="541">
        <v>0</v>
      </c>
      <c r="AV246" s="541">
        <v>0</v>
      </c>
      <c r="AW246" s="541">
        <v>0</v>
      </c>
      <c r="AX246" s="541">
        <v>0</v>
      </c>
    </row>
    <row r="247" spans="2:50" x14ac:dyDescent="0.25">
      <c r="B247" s="1" t="str">
        <f>адреса!$G$242</f>
        <v>кв.40</v>
      </c>
      <c r="C247" s="522">
        <f>адреса!$I$242</f>
        <v>50000040</v>
      </c>
      <c r="D247" s="6" t="str">
        <f>адреса!$K$242</f>
        <v>ФИО-5-40</v>
      </c>
      <c r="E247" s="6">
        <f>SUMIFS(фев17!$X:$X,фев17!$C:$C,мар17!C247)</f>
        <v>4292.66</v>
      </c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>
        <f t="shared" ref="W247" si="264">E247*100%</f>
        <v>4292.66</v>
      </c>
      <c r="X247" s="6">
        <f t="shared" si="220"/>
        <v>0</v>
      </c>
      <c r="Y247" s="513"/>
      <c r="Z247" s="70" t="str">
        <f t="shared" si="223"/>
        <v>ул. Пятая д.5</v>
      </c>
      <c r="AA247" s="504">
        <f>IF($B247&lt;&gt;"",MAX(AA$7:AA246)+1,0)</f>
        <v>236</v>
      </c>
      <c r="AB247" s="502">
        <f t="shared" si="214"/>
        <v>247</v>
      </c>
      <c r="AC247" s="504">
        <f>1</f>
        <v>1</v>
      </c>
      <c r="AD247" s="103">
        <f t="shared" si="224"/>
        <v>0</v>
      </c>
      <c r="AE247" s="103">
        <f t="shared" si="225"/>
        <v>0</v>
      </c>
      <c r="AF247" s="103">
        <f t="shared" si="226"/>
        <v>0</v>
      </c>
      <c r="AH247" s="541">
        <v>0</v>
      </c>
      <c r="AI247" s="541">
        <v>0</v>
      </c>
      <c r="AJ247" s="541">
        <v>0</v>
      </c>
      <c r="AK247" s="541">
        <v>0</v>
      </c>
      <c r="AL247" s="541">
        <v>0</v>
      </c>
      <c r="AM247" s="541">
        <v>0</v>
      </c>
      <c r="AN247" s="541">
        <v>0</v>
      </c>
      <c r="AO247" s="541">
        <v>0</v>
      </c>
      <c r="AP247" s="541">
        <v>0</v>
      </c>
      <c r="AQ247" s="541">
        <v>0</v>
      </c>
      <c r="AR247" s="541">
        <v>0</v>
      </c>
      <c r="AS247" s="541">
        <v>0</v>
      </c>
      <c r="AT247" s="541">
        <v>0</v>
      </c>
      <c r="AU247" s="541">
        <v>0</v>
      </c>
      <c r="AV247" s="541">
        <v>0</v>
      </c>
      <c r="AW247" s="541">
        <v>0</v>
      </c>
      <c r="AX247" s="541">
        <v>0</v>
      </c>
    </row>
    <row r="248" spans="2:50" x14ac:dyDescent="0.25">
      <c r="B248" s="1" t="str">
        <f>адреса!$G$243</f>
        <v>кв.41</v>
      </c>
      <c r="C248" s="522">
        <f>адреса!$I$243</f>
        <v>50000041</v>
      </c>
      <c r="D248" s="6" t="str">
        <f>адреса!$K$243</f>
        <v>ФИО-5-41</v>
      </c>
      <c r="E248" s="6">
        <f>SUMIFS(фев17!$X:$X,фев17!$C:$C,мар17!C248)</f>
        <v>4795.9799999999996</v>
      </c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>
        <f t="shared" ref="W248" si="265">E248*20%</f>
        <v>959.19599999999991</v>
      </c>
      <c r="X248" s="6">
        <f t="shared" si="220"/>
        <v>3836.7839999999997</v>
      </c>
      <c r="Y248" s="513"/>
      <c r="Z248" s="70" t="str">
        <f t="shared" si="223"/>
        <v>ул. Пятая д.5</v>
      </c>
      <c r="AA248" s="504">
        <f>IF($B248&lt;&gt;"",MAX(AA$7:AA247)+1,0)</f>
        <v>237</v>
      </c>
      <c r="AB248" s="502">
        <f t="shared" si="214"/>
        <v>248</v>
      </c>
      <c r="AC248" s="504">
        <f>1</f>
        <v>1</v>
      </c>
      <c r="AD248" s="103">
        <f t="shared" si="224"/>
        <v>0</v>
      </c>
      <c r="AE248" s="103">
        <f t="shared" si="225"/>
        <v>0</v>
      </c>
      <c r="AF248" s="103">
        <f t="shared" si="226"/>
        <v>0</v>
      </c>
      <c r="AH248" s="541">
        <v>0</v>
      </c>
      <c r="AI248" s="541">
        <v>0</v>
      </c>
      <c r="AJ248" s="541">
        <v>0</v>
      </c>
      <c r="AK248" s="541">
        <v>0</v>
      </c>
      <c r="AL248" s="541">
        <v>0</v>
      </c>
      <c r="AM248" s="541">
        <v>0</v>
      </c>
      <c r="AN248" s="541">
        <v>0</v>
      </c>
      <c r="AO248" s="541">
        <v>0</v>
      </c>
      <c r="AP248" s="541">
        <v>0</v>
      </c>
      <c r="AQ248" s="541">
        <v>0</v>
      </c>
      <c r="AR248" s="541">
        <v>0</v>
      </c>
      <c r="AS248" s="541">
        <v>0</v>
      </c>
      <c r="AT248" s="541">
        <v>0</v>
      </c>
      <c r="AU248" s="541">
        <v>0</v>
      </c>
      <c r="AV248" s="541">
        <v>0</v>
      </c>
      <c r="AW248" s="541">
        <v>0</v>
      </c>
      <c r="AX248" s="541">
        <v>0</v>
      </c>
    </row>
    <row r="249" spans="2:50" x14ac:dyDescent="0.25">
      <c r="B249" s="1" t="str">
        <f>адреса!$G$244</f>
        <v>кв.42</v>
      </c>
      <c r="C249" s="522">
        <f>адреса!$I$244</f>
        <v>50000042</v>
      </c>
      <c r="D249" s="6" t="str">
        <f>адреса!$K$244</f>
        <v>ФИО-5-42</v>
      </c>
      <c r="E249" s="6">
        <f>SUMIFS(фев17!$X:$X,фев17!$C:$C,мар17!C249)</f>
        <v>19850.54</v>
      </c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>
        <f t="shared" ref="W249" si="266">E249*40%</f>
        <v>7940.2160000000003</v>
      </c>
      <c r="X249" s="6">
        <f t="shared" si="220"/>
        <v>11910.324000000001</v>
      </c>
      <c r="Y249" s="513"/>
      <c r="Z249" s="70" t="str">
        <f t="shared" si="223"/>
        <v>ул. Пятая д.5</v>
      </c>
      <c r="AA249" s="504">
        <f>IF($B249&lt;&gt;"",MAX(AA$7:AA248)+1,0)</f>
        <v>238</v>
      </c>
      <c r="AB249" s="502">
        <f t="shared" si="214"/>
        <v>249</v>
      </c>
      <c r="AC249" s="504">
        <f>1</f>
        <v>1</v>
      </c>
      <c r="AD249" s="103">
        <f t="shared" si="224"/>
        <v>0</v>
      </c>
      <c r="AE249" s="103">
        <f t="shared" si="225"/>
        <v>0</v>
      </c>
      <c r="AF249" s="103">
        <f t="shared" si="226"/>
        <v>0</v>
      </c>
      <c r="AH249" s="541">
        <v>0</v>
      </c>
      <c r="AI249" s="541">
        <v>0</v>
      </c>
      <c r="AJ249" s="541">
        <v>0</v>
      </c>
      <c r="AK249" s="541">
        <v>0</v>
      </c>
      <c r="AL249" s="541">
        <v>0</v>
      </c>
      <c r="AM249" s="541">
        <v>0</v>
      </c>
      <c r="AN249" s="541">
        <v>0</v>
      </c>
      <c r="AO249" s="541">
        <v>0</v>
      </c>
      <c r="AP249" s="541">
        <v>0</v>
      </c>
      <c r="AQ249" s="541">
        <v>0</v>
      </c>
      <c r="AR249" s="541">
        <v>0</v>
      </c>
      <c r="AS249" s="541">
        <v>0</v>
      </c>
      <c r="AT249" s="541">
        <v>0</v>
      </c>
      <c r="AU249" s="541">
        <v>0</v>
      </c>
      <c r="AV249" s="541">
        <v>0</v>
      </c>
      <c r="AW249" s="541">
        <v>0</v>
      </c>
      <c r="AX249" s="541">
        <v>0</v>
      </c>
    </row>
    <row r="250" spans="2:50" x14ac:dyDescent="0.25">
      <c r="B250" s="1" t="str">
        <f>адреса!$G$245</f>
        <v>кв.43</v>
      </c>
      <c r="C250" s="522">
        <f>адреса!$I$245</f>
        <v>50000043</v>
      </c>
      <c r="D250" s="6" t="str">
        <f>адреса!$K$245</f>
        <v>ФИО-5-43</v>
      </c>
      <c r="E250" s="6">
        <f>SUMIFS(фев17!$X:$X,фев17!$C:$C,мар17!C250)</f>
        <v>13246.05</v>
      </c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>
        <f t="shared" ref="W250" si="267">E250*60%</f>
        <v>7947.6299999999992</v>
      </c>
      <c r="X250" s="6">
        <f t="shared" si="220"/>
        <v>5298.42</v>
      </c>
      <c r="Y250" s="513"/>
      <c r="Z250" s="70" t="str">
        <f t="shared" si="223"/>
        <v>ул. Пятая д.5</v>
      </c>
      <c r="AA250" s="504">
        <f>IF($B250&lt;&gt;"",MAX(AA$7:AA249)+1,0)</f>
        <v>239</v>
      </c>
      <c r="AB250" s="502">
        <f t="shared" si="214"/>
        <v>250</v>
      </c>
      <c r="AC250" s="504">
        <f>1</f>
        <v>1</v>
      </c>
      <c r="AD250" s="103">
        <f t="shared" si="224"/>
        <v>0</v>
      </c>
      <c r="AE250" s="103">
        <f t="shared" si="225"/>
        <v>0</v>
      </c>
      <c r="AF250" s="103">
        <f t="shared" si="226"/>
        <v>0</v>
      </c>
      <c r="AH250" s="541">
        <v>0</v>
      </c>
      <c r="AI250" s="541">
        <v>0</v>
      </c>
      <c r="AJ250" s="541">
        <v>0</v>
      </c>
      <c r="AK250" s="541">
        <v>0</v>
      </c>
      <c r="AL250" s="541">
        <v>0</v>
      </c>
      <c r="AM250" s="541">
        <v>0</v>
      </c>
      <c r="AN250" s="541">
        <v>0</v>
      </c>
      <c r="AO250" s="541">
        <v>0</v>
      </c>
      <c r="AP250" s="541">
        <v>0</v>
      </c>
      <c r="AQ250" s="541">
        <v>0</v>
      </c>
      <c r="AR250" s="541">
        <v>0</v>
      </c>
      <c r="AS250" s="541">
        <v>0</v>
      </c>
      <c r="AT250" s="541">
        <v>0</v>
      </c>
      <c r="AU250" s="541">
        <v>0</v>
      </c>
      <c r="AV250" s="541">
        <v>0</v>
      </c>
      <c r="AW250" s="541">
        <v>0</v>
      </c>
      <c r="AX250" s="541">
        <v>0</v>
      </c>
    </row>
    <row r="251" spans="2:50" x14ac:dyDescent="0.25">
      <c r="B251" s="1" t="str">
        <f>адреса!$G$246</f>
        <v>кв.44</v>
      </c>
      <c r="C251" s="522">
        <f>адреса!$I$246</f>
        <v>50000044</v>
      </c>
      <c r="D251" s="6" t="str">
        <f>адреса!$K$246</f>
        <v>ФИО-5-44</v>
      </c>
      <c r="E251" s="6">
        <f>SUMIFS(фев17!$X:$X,фев17!$C:$C,мар17!C251)</f>
        <v>24327.01</v>
      </c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>
        <f t="shared" ref="W251" si="268">E251*80%</f>
        <v>19461.608</v>
      </c>
      <c r="X251" s="6">
        <f t="shared" si="220"/>
        <v>4865.4019999999982</v>
      </c>
      <c r="Y251" s="513"/>
      <c r="Z251" s="70" t="str">
        <f t="shared" si="223"/>
        <v>ул. Пятая д.5</v>
      </c>
      <c r="AA251" s="504">
        <f>IF($B251&lt;&gt;"",MAX(AA$7:AA250)+1,0)</f>
        <v>240</v>
      </c>
      <c r="AB251" s="502">
        <f t="shared" si="214"/>
        <v>251</v>
      </c>
      <c r="AC251" s="504">
        <f>1</f>
        <v>1</v>
      </c>
      <c r="AD251" s="103">
        <f t="shared" si="224"/>
        <v>0</v>
      </c>
      <c r="AE251" s="103">
        <f t="shared" si="225"/>
        <v>0</v>
      </c>
      <c r="AF251" s="103">
        <f t="shared" si="226"/>
        <v>0</v>
      </c>
      <c r="AH251" s="541">
        <v>42796</v>
      </c>
      <c r="AI251" s="541">
        <v>42799</v>
      </c>
      <c r="AJ251" s="541">
        <v>0</v>
      </c>
      <c r="AK251" s="541">
        <v>0</v>
      </c>
      <c r="AL251" s="541">
        <v>0</v>
      </c>
      <c r="AM251" s="541">
        <v>0</v>
      </c>
      <c r="AN251" s="541">
        <v>0</v>
      </c>
      <c r="AO251" s="541">
        <v>0</v>
      </c>
      <c r="AP251" s="541">
        <v>0</v>
      </c>
      <c r="AQ251" s="541">
        <v>0</v>
      </c>
      <c r="AR251" s="541">
        <v>0</v>
      </c>
      <c r="AS251" s="541">
        <v>0</v>
      </c>
      <c r="AT251" s="541">
        <v>0</v>
      </c>
      <c r="AU251" s="541">
        <v>0</v>
      </c>
      <c r="AV251" s="541">
        <v>0</v>
      </c>
      <c r="AW251" s="541">
        <v>0</v>
      </c>
      <c r="AX251" s="541">
        <v>0</v>
      </c>
    </row>
    <row r="252" spans="2:50" x14ac:dyDescent="0.25">
      <c r="B252" s="1" t="str">
        <f>адреса!$G$247</f>
        <v>кв.45</v>
      </c>
      <c r="C252" s="522">
        <f>адреса!$I$247</f>
        <v>50000045</v>
      </c>
      <c r="D252" s="6" t="str">
        <f>адреса!$K$247</f>
        <v>ФИО-5-45</v>
      </c>
      <c r="E252" s="6">
        <f>SUMIFS(фев17!$X:$X,фев17!$C:$C,мар17!C252)</f>
        <v>40136.89</v>
      </c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>
        <f t="shared" ref="W252" si="269">E252*100%</f>
        <v>40136.89</v>
      </c>
      <c r="X252" s="6">
        <f t="shared" si="220"/>
        <v>0</v>
      </c>
      <c r="Y252" s="513"/>
      <c r="Z252" s="70" t="str">
        <f t="shared" si="223"/>
        <v>ул. Пятая д.5</v>
      </c>
      <c r="AA252" s="504">
        <f>IF($B252&lt;&gt;"",MAX(AA$7:AA251)+1,0)</f>
        <v>241</v>
      </c>
      <c r="AB252" s="502">
        <f t="shared" si="214"/>
        <v>252</v>
      </c>
      <c r="AC252" s="504">
        <f>1</f>
        <v>1</v>
      </c>
      <c r="AD252" s="103">
        <f t="shared" si="224"/>
        <v>0</v>
      </c>
      <c r="AE252" s="103">
        <f t="shared" si="225"/>
        <v>0</v>
      </c>
      <c r="AF252" s="103">
        <f t="shared" si="226"/>
        <v>0</v>
      </c>
      <c r="AH252" s="541">
        <v>0</v>
      </c>
      <c r="AI252" s="541">
        <v>0</v>
      </c>
      <c r="AJ252" s="541">
        <v>0</v>
      </c>
      <c r="AK252" s="541">
        <v>0</v>
      </c>
      <c r="AL252" s="541">
        <v>0</v>
      </c>
      <c r="AM252" s="541">
        <v>0</v>
      </c>
      <c r="AN252" s="541">
        <v>0</v>
      </c>
      <c r="AO252" s="541">
        <v>0</v>
      </c>
      <c r="AP252" s="541">
        <v>0</v>
      </c>
      <c r="AQ252" s="541">
        <v>0</v>
      </c>
      <c r="AR252" s="541">
        <v>0</v>
      </c>
      <c r="AS252" s="541">
        <v>0</v>
      </c>
      <c r="AT252" s="541">
        <v>0</v>
      </c>
      <c r="AU252" s="541">
        <v>42795</v>
      </c>
      <c r="AV252" s="541">
        <v>42796</v>
      </c>
      <c r="AW252" s="541">
        <v>0</v>
      </c>
      <c r="AX252" s="541">
        <v>0</v>
      </c>
    </row>
    <row r="253" spans="2:50" x14ac:dyDescent="0.25">
      <c r="B253" s="1" t="str">
        <f>адреса!$G$248</f>
        <v>кв.46</v>
      </c>
      <c r="C253" s="522">
        <f>адреса!$I$248</f>
        <v>50000046</v>
      </c>
      <c r="D253" s="6" t="str">
        <f>адреса!$K$248</f>
        <v>ФИО-5-46</v>
      </c>
      <c r="E253" s="6">
        <f>SUMIFS(фев17!$X:$X,фев17!$C:$C,мар17!C253)</f>
        <v>10268.16</v>
      </c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>
        <f t="shared" ref="W253" si="270">E253*20%</f>
        <v>2053.6320000000001</v>
      </c>
      <c r="X253" s="6">
        <f t="shared" si="220"/>
        <v>8214.5280000000002</v>
      </c>
      <c r="Y253" s="513"/>
      <c r="Z253" s="70" t="str">
        <f t="shared" si="223"/>
        <v>ул. Пятая д.5</v>
      </c>
      <c r="AA253" s="504">
        <f>IF($B253&lt;&gt;"",MAX(AA$7:AA252)+1,0)</f>
        <v>242</v>
      </c>
      <c r="AB253" s="502">
        <f t="shared" si="214"/>
        <v>253</v>
      </c>
      <c r="AC253" s="504">
        <f>1</f>
        <v>1</v>
      </c>
      <c r="AD253" s="103">
        <f t="shared" si="224"/>
        <v>0</v>
      </c>
      <c r="AE253" s="103">
        <f t="shared" si="225"/>
        <v>0</v>
      </c>
      <c r="AF253" s="103">
        <f t="shared" si="226"/>
        <v>0</v>
      </c>
      <c r="AH253" s="541">
        <v>0</v>
      </c>
      <c r="AI253" s="541">
        <v>0</v>
      </c>
      <c r="AJ253" s="541">
        <v>0</v>
      </c>
      <c r="AK253" s="541">
        <v>0</v>
      </c>
      <c r="AL253" s="541">
        <v>0</v>
      </c>
      <c r="AM253" s="541">
        <v>0</v>
      </c>
      <c r="AN253" s="541">
        <v>0</v>
      </c>
      <c r="AO253" s="541">
        <v>0</v>
      </c>
      <c r="AP253" s="541">
        <v>0</v>
      </c>
      <c r="AQ253" s="541">
        <v>0</v>
      </c>
      <c r="AR253" s="541">
        <v>0</v>
      </c>
      <c r="AS253" s="541">
        <v>0</v>
      </c>
      <c r="AT253" s="541">
        <v>0</v>
      </c>
      <c r="AU253" s="541">
        <v>0</v>
      </c>
      <c r="AV253" s="541">
        <v>0</v>
      </c>
      <c r="AW253" s="541">
        <v>0</v>
      </c>
      <c r="AX253" s="541">
        <v>0</v>
      </c>
    </row>
    <row r="254" spans="2:50" x14ac:dyDescent="0.25">
      <c r="B254" s="1" t="str">
        <f>адреса!$G$249</f>
        <v>кв.47</v>
      </c>
      <c r="C254" s="522">
        <f>адреса!$I$249</f>
        <v>50000047</v>
      </c>
      <c r="D254" s="6" t="str">
        <f>адреса!$K$249</f>
        <v>ФИО-5-47</v>
      </c>
      <c r="E254" s="6">
        <f>SUMIFS(фев17!$X:$X,фев17!$C:$C,мар17!C254)</f>
        <v>8521.43</v>
      </c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>
        <f t="shared" ref="W254" si="271">E254*40%</f>
        <v>3408.5720000000001</v>
      </c>
      <c r="X254" s="6">
        <f t="shared" si="220"/>
        <v>5112.8580000000002</v>
      </c>
      <c r="Y254" s="513"/>
      <c r="Z254" s="70" t="str">
        <f t="shared" si="223"/>
        <v>ул. Пятая д.5</v>
      </c>
      <c r="AA254" s="504">
        <f>IF($B254&lt;&gt;"",MAX(AA$7:AA253)+1,0)</f>
        <v>243</v>
      </c>
      <c r="AB254" s="502">
        <f t="shared" si="214"/>
        <v>254</v>
      </c>
      <c r="AC254" s="504">
        <f>1</f>
        <v>1</v>
      </c>
      <c r="AD254" s="103">
        <f t="shared" si="224"/>
        <v>0</v>
      </c>
      <c r="AE254" s="103">
        <f t="shared" si="225"/>
        <v>0</v>
      </c>
      <c r="AF254" s="103">
        <f t="shared" si="226"/>
        <v>0</v>
      </c>
      <c r="AH254" s="541">
        <v>0</v>
      </c>
      <c r="AI254" s="541">
        <v>0</v>
      </c>
      <c r="AJ254" s="541">
        <v>0</v>
      </c>
      <c r="AK254" s="541">
        <v>0</v>
      </c>
      <c r="AL254" s="541">
        <v>0</v>
      </c>
      <c r="AM254" s="541">
        <v>0</v>
      </c>
      <c r="AN254" s="541">
        <v>0</v>
      </c>
      <c r="AO254" s="541">
        <v>0</v>
      </c>
      <c r="AP254" s="541">
        <v>0</v>
      </c>
      <c r="AQ254" s="541">
        <v>0</v>
      </c>
      <c r="AR254" s="541">
        <v>0</v>
      </c>
      <c r="AS254" s="541">
        <v>0</v>
      </c>
      <c r="AT254" s="541">
        <v>0</v>
      </c>
      <c r="AU254" s="541">
        <v>0</v>
      </c>
      <c r="AV254" s="541">
        <v>0</v>
      </c>
      <c r="AW254" s="541">
        <v>0</v>
      </c>
      <c r="AX254" s="541">
        <v>0</v>
      </c>
    </row>
    <row r="255" spans="2:50" x14ac:dyDescent="0.25">
      <c r="B255" s="1" t="str">
        <f>адреса!$G$250</f>
        <v>кв.48</v>
      </c>
      <c r="C255" s="522">
        <f>адреса!$I$250</f>
        <v>50000048</v>
      </c>
      <c r="D255" s="6" t="str">
        <f>адреса!$K$250</f>
        <v>ФИО-5-48</v>
      </c>
      <c r="E255" s="6">
        <f>SUMIFS(фев17!$X:$X,фев17!$C:$C,мар17!C255)</f>
        <v>4286.01</v>
      </c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>
        <f t="shared" ref="W255" si="272">E255*60%</f>
        <v>2571.6060000000002</v>
      </c>
      <c r="X255" s="6">
        <f t="shared" si="220"/>
        <v>1714.404</v>
      </c>
      <c r="Y255" s="513"/>
      <c r="Z255" s="70" t="str">
        <f t="shared" si="223"/>
        <v>ул. Пятая д.5</v>
      </c>
      <c r="AA255" s="504">
        <f>IF($B255&lt;&gt;"",MAX(AA$7:AA254)+1,0)</f>
        <v>244</v>
      </c>
      <c r="AB255" s="502">
        <f t="shared" si="214"/>
        <v>255</v>
      </c>
      <c r="AC255" s="504">
        <f>1</f>
        <v>1</v>
      </c>
      <c r="AD255" s="103">
        <f t="shared" si="224"/>
        <v>0</v>
      </c>
      <c r="AE255" s="103">
        <f t="shared" si="225"/>
        <v>0</v>
      </c>
      <c r="AF255" s="103">
        <f t="shared" si="226"/>
        <v>0</v>
      </c>
      <c r="AH255" s="541">
        <v>0</v>
      </c>
      <c r="AI255" s="541">
        <v>0</v>
      </c>
      <c r="AJ255" s="541">
        <v>0</v>
      </c>
      <c r="AK255" s="541">
        <v>0</v>
      </c>
      <c r="AL255" s="541">
        <v>0</v>
      </c>
      <c r="AM255" s="541">
        <v>0</v>
      </c>
      <c r="AN255" s="541">
        <v>0</v>
      </c>
      <c r="AO255" s="541">
        <v>0</v>
      </c>
      <c r="AP255" s="541">
        <v>0</v>
      </c>
      <c r="AQ255" s="541">
        <v>0</v>
      </c>
      <c r="AR255" s="541">
        <v>0</v>
      </c>
      <c r="AS255" s="541">
        <v>0</v>
      </c>
      <c r="AT255" s="541">
        <v>0</v>
      </c>
      <c r="AU255" s="541">
        <v>0</v>
      </c>
      <c r="AV255" s="541">
        <v>0</v>
      </c>
      <c r="AW255" s="541">
        <v>0</v>
      </c>
      <c r="AX255" s="541">
        <v>0</v>
      </c>
    </row>
    <row r="256" spans="2:50" x14ac:dyDescent="0.25">
      <c r="B256" s="1" t="str">
        <f>адреса!$G$251</f>
        <v>кв.49</v>
      </c>
      <c r="C256" s="522">
        <f>адреса!$I$251</f>
        <v>50000049</v>
      </c>
      <c r="D256" s="6" t="str">
        <f>адреса!$K$251</f>
        <v>ФИО-5-49</v>
      </c>
      <c r="E256" s="6">
        <f>SUMIFS(фев17!$X:$X,фев17!$C:$C,мар17!C256)</f>
        <v>5151.8599999999997</v>
      </c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>
        <f t="shared" ref="W256" si="273">E256*80%</f>
        <v>4121.4880000000003</v>
      </c>
      <c r="X256" s="6">
        <f t="shared" si="220"/>
        <v>1030.3719999999994</v>
      </c>
      <c r="Y256" s="513"/>
      <c r="Z256" s="70" t="str">
        <f t="shared" si="223"/>
        <v>ул. Пятая д.5</v>
      </c>
      <c r="AA256" s="504">
        <f>IF($B256&lt;&gt;"",MAX(AA$7:AA255)+1,0)</f>
        <v>245</v>
      </c>
      <c r="AB256" s="502">
        <f t="shared" si="214"/>
        <v>256</v>
      </c>
      <c r="AC256" s="504">
        <f>1</f>
        <v>1</v>
      </c>
      <c r="AD256" s="103">
        <f t="shared" si="224"/>
        <v>0</v>
      </c>
      <c r="AE256" s="103">
        <f t="shared" si="225"/>
        <v>0</v>
      </c>
      <c r="AF256" s="103">
        <f t="shared" si="226"/>
        <v>0</v>
      </c>
      <c r="AH256" s="541">
        <v>0</v>
      </c>
      <c r="AI256" s="541">
        <v>0</v>
      </c>
      <c r="AJ256" s="541">
        <v>0</v>
      </c>
      <c r="AK256" s="541">
        <v>0</v>
      </c>
      <c r="AL256" s="541">
        <v>0</v>
      </c>
      <c r="AM256" s="541">
        <v>0</v>
      </c>
      <c r="AN256" s="541">
        <v>0</v>
      </c>
      <c r="AO256" s="541">
        <v>0</v>
      </c>
      <c r="AP256" s="541">
        <v>0</v>
      </c>
      <c r="AQ256" s="541">
        <v>0</v>
      </c>
      <c r="AR256" s="541">
        <v>0</v>
      </c>
      <c r="AS256" s="541">
        <v>0</v>
      </c>
      <c r="AT256" s="541">
        <v>0</v>
      </c>
      <c r="AU256" s="541">
        <v>0</v>
      </c>
      <c r="AV256" s="541">
        <v>0</v>
      </c>
      <c r="AW256" s="541">
        <v>0</v>
      </c>
      <c r="AX256" s="541">
        <v>0</v>
      </c>
    </row>
    <row r="257" spans="2:50" x14ac:dyDescent="0.25">
      <c r="B257" s="1" t="str">
        <f>адреса!$G$252</f>
        <v>кв.50</v>
      </c>
      <c r="C257" s="522">
        <f>адреса!$I$252</f>
        <v>50000050</v>
      </c>
      <c r="D257" s="6" t="str">
        <f>адреса!$K$252</f>
        <v>ФИО-5-50</v>
      </c>
      <c r="E257" s="6">
        <f>SUMIFS(фев17!$X:$X,фев17!$C:$C,мар17!C257)</f>
        <v>10537.98</v>
      </c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>
        <f t="shared" ref="W257" si="274">E257*100%</f>
        <v>10537.98</v>
      </c>
      <c r="X257" s="6">
        <f t="shared" si="220"/>
        <v>0</v>
      </c>
      <c r="Y257" s="513"/>
      <c r="Z257" s="70" t="str">
        <f t="shared" si="223"/>
        <v>ул. Пятая д.5</v>
      </c>
      <c r="AA257" s="504">
        <f>IF($B257&lt;&gt;"",MAX(AA$7:AA256)+1,0)</f>
        <v>246</v>
      </c>
      <c r="AB257" s="502">
        <f t="shared" si="214"/>
        <v>257</v>
      </c>
      <c r="AC257" s="504">
        <f>1</f>
        <v>1</v>
      </c>
      <c r="AD257" s="103">
        <f t="shared" si="224"/>
        <v>0</v>
      </c>
      <c r="AE257" s="103">
        <f t="shared" si="225"/>
        <v>0</v>
      </c>
      <c r="AF257" s="103">
        <f t="shared" si="226"/>
        <v>0</v>
      </c>
      <c r="AH257" s="541">
        <v>0</v>
      </c>
      <c r="AI257" s="541">
        <v>0</v>
      </c>
      <c r="AJ257" s="541">
        <v>0</v>
      </c>
      <c r="AK257" s="541">
        <v>0</v>
      </c>
      <c r="AL257" s="541">
        <v>0</v>
      </c>
      <c r="AM257" s="541">
        <v>0</v>
      </c>
      <c r="AN257" s="541">
        <v>0</v>
      </c>
      <c r="AO257" s="541">
        <v>0</v>
      </c>
      <c r="AP257" s="541">
        <v>0</v>
      </c>
      <c r="AQ257" s="541">
        <v>0</v>
      </c>
      <c r="AR257" s="541">
        <v>0</v>
      </c>
      <c r="AS257" s="541">
        <v>0</v>
      </c>
      <c r="AT257" s="541">
        <v>0</v>
      </c>
      <c r="AU257" s="541">
        <v>0</v>
      </c>
      <c r="AV257" s="541">
        <v>0</v>
      </c>
      <c r="AW257" s="541">
        <v>0</v>
      </c>
      <c r="AX257" s="541">
        <v>0</v>
      </c>
    </row>
    <row r="258" spans="2:50" x14ac:dyDescent="0.25">
      <c r="B258" s="1" t="str">
        <f>адреса!$G$253</f>
        <v>кв.51</v>
      </c>
      <c r="C258" s="522">
        <f>адреса!$I$253</f>
        <v>50000051</v>
      </c>
      <c r="D258" s="6" t="str">
        <f>адреса!$K$253</f>
        <v>ФИО-5-51</v>
      </c>
      <c r="E258" s="6">
        <f>SUMIFS(фев17!$X:$X,фев17!$C:$C,мар17!C258)</f>
        <v>7661.82</v>
      </c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>
        <f t="shared" ref="W258" si="275">E258*20%</f>
        <v>1532.364</v>
      </c>
      <c r="X258" s="6">
        <f t="shared" si="220"/>
        <v>6129.4560000000001</v>
      </c>
      <c r="Y258" s="513"/>
      <c r="Z258" s="70" t="str">
        <f t="shared" si="223"/>
        <v>ул. Пятая д.5</v>
      </c>
      <c r="AA258" s="504">
        <f>IF($B258&lt;&gt;"",MAX(AA$7:AA257)+1,0)</f>
        <v>247</v>
      </c>
      <c r="AB258" s="502">
        <f t="shared" si="214"/>
        <v>258</v>
      </c>
      <c r="AC258" s="504">
        <f>1</f>
        <v>1</v>
      </c>
      <c r="AD258" s="103">
        <f t="shared" si="224"/>
        <v>0</v>
      </c>
      <c r="AE258" s="103">
        <f t="shared" si="225"/>
        <v>0</v>
      </c>
      <c r="AF258" s="103">
        <f t="shared" si="226"/>
        <v>0</v>
      </c>
      <c r="AH258" s="541">
        <v>0</v>
      </c>
      <c r="AI258" s="541">
        <v>0</v>
      </c>
      <c r="AJ258" s="541">
        <v>0</v>
      </c>
      <c r="AK258" s="541">
        <v>0</v>
      </c>
      <c r="AL258" s="541">
        <v>0</v>
      </c>
      <c r="AM258" s="541">
        <v>0</v>
      </c>
      <c r="AN258" s="541">
        <v>0</v>
      </c>
      <c r="AO258" s="541">
        <v>0</v>
      </c>
      <c r="AP258" s="541">
        <v>0</v>
      </c>
      <c r="AQ258" s="541">
        <v>0</v>
      </c>
      <c r="AR258" s="541">
        <v>0</v>
      </c>
      <c r="AS258" s="541">
        <v>0</v>
      </c>
      <c r="AT258" s="541">
        <v>0</v>
      </c>
      <c r="AU258" s="541">
        <v>0</v>
      </c>
      <c r="AV258" s="541">
        <v>0</v>
      </c>
      <c r="AW258" s="541">
        <v>0</v>
      </c>
      <c r="AX258" s="541">
        <v>0</v>
      </c>
    </row>
    <row r="259" spans="2:50" x14ac:dyDescent="0.25">
      <c r="B259" s="1" t="str">
        <f>адреса!$G$254</f>
        <v>кв.52</v>
      </c>
      <c r="C259" s="522">
        <f>адреса!$I$254</f>
        <v>50000052</v>
      </c>
      <c r="D259" s="6" t="str">
        <f>адреса!$K$254</f>
        <v>ФИО-5-52</v>
      </c>
      <c r="E259" s="6">
        <f>SUMIFS(фев17!$X:$X,фев17!$C:$C,мар17!C259)</f>
        <v>4036.65</v>
      </c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>
        <f t="shared" ref="W259" si="276">E259*40%</f>
        <v>1614.66</v>
      </c>
      <c r="X259" s="6">
        <f t="shared" si="220"/>
        <v>2421.9899999999998</v>
      </c>
      <c r="Y259" s="513"/>
      <c r="Z259" s="70" t="str">
        <f t="shared" si="223"/>
        <v>ул. Пятая д.5</v>
      </c>
      <c r="AA259" s="504">
        <f>IF($B259&lt;&gt;"",MAX(AA$7:AA258)+1,0)</f>
        <v>248</v>
      </c>
      <c r="AB259" s="502">
        <f t="shared" si="214"/>
        <v>259</v>
      </c>
      <c r="AC259" s="504">
        <f>1</f>
        <v>1</v>
      </c>
      <c r="AD259" s="103">
        <f t="shared" si="224"/>
        <v>0</v>
      </c>
      <c r="AE259" s="103">
        <f t="shared" si="225"/>
        <v>0</v>
      </c>
      <c r="AF259" s="103">
        <f t="shared" si="226"/>
        <v>0</v>
      </c>
      <c r="AH259" s="541">
        <v>0</v>
      </c>
      <c r="AI259" s="541">
        <v>0</v>
      </c>
      <c r="AJ259" s="541">
        <v>0</v>
      </c>
      <c r="AK259" s="541">
        <v>0</v>
      </c>
      <c r="AL259" s="541">
        <v>0</v>
      </c>
      <c r="AM259" s="541">
        <v>0</v>
      </c>
      <c r="AN259" s="541">
        <v>0</v>
      </c>
      <c r="AO259" s="541">
        <v>0</v>
      </c>
      <c r="AP259" s="541">
        <v>0</v>
      </c>
      <c r="AQ259" s="541">
        <v>0</v>
      </c>
      <c r="AR259" s="541">
        <v>0</v>
      </c>
      <c r="AS259" s="541">
        <v>0</v>
      </c>
      <c r="AT259" s="541">
        <v>0</v>
      </c>
      <c r="AU259" s="541">
        <v>0</v>
      </c>
      <c r="AV259" s="541">
        <v>0</v>
      </c>
      <c r="AW259" s="541">
        <v>0</v>
      </c>
      <c r="AX259" s="541">
        <v>0</v>
      </c>
    </row>
    <row r="260" spans="2:50" x14ac:dyDescent="0.25">
      <c r="B260" s="1" t="str">
        <f>адреса!$G$255</f>
        <v>кв.53</v>
      </c>
      <c r="C260" s="522">
        <f>адреса!$I$255</f>
        <v>50000053</v>
      </c>
      <c r="D260" s="6" t="str">
        <f>адреса!$K$255</f>
        <v>ФИО-5-53</v>
      </c>
      <c r="E260" s="6">
        <f>SUMIFS(фев17!$X:$X,фев17!$C:$C,мар17!C260)</f>
        <v>4786.05</v>
      </c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>
        <f t="shared" ref="W260" si="277">E260*60%</f>
        <v>2871.63</v>
      </c>
      <c r="X260" s="6">
        <f t="shared" si="220"/>
        <v>1914.42</v>
      </c>
      <c r="Y260" s="513"/>
      <c r="Z260" s="70" t="str">
        <f t="shared" si="223"/>
        <v>ул. Пятая д.5</v>
      </c>
      <c r="AA260" s="504">
        <f>IF($B260&lt;&gt;"",MAX(AA$7:AA259)+1,0)</f>
        <v>249</v>
      </c>
      <c r="AB260" s="502">
        <f t="shared" si="214"/>
        <v>260</v>
      </c>
      <c r="AC260" s="504">
        <f>1</f>
        <v>1</v>
      </c>
      <c r="AD260" s="103">
        <f t="shared" si="224"/>
        <v>0</v>
      </c>
      <c r="AE260" s="103">
        <f t="shared" si="225"/>
        <v>0</v>
      </c>
      <c r="AF260" s="103">
        <f t="shared" si="226"/>
        <v>0</v>
      </c>
      <c r="AH260" s="541">
        <v>0</v>
      </c>
      <c r="AI260" s="541">
        <v>0</v>
      </c>
      <c r="AJ260" s="541">
        <v>0</v>
      </c>
      <c r="AK260" s="541">
        <v>0</v>
      </c>
      <c r="AL260" s="541">
        <v>0</v>
      </c>
      <c r="AM260" s="541">
        <v>0</v>
      </c>
      <c r="AN260" s="541">
        <v>0</v>
      </c>
      <c r="AO260" s="541">
        <v>0</v>
      </c>
      <c r="AP260" s="541">
        <v>0</v>
      </c>
      <c r="AQ260" s="541">
        <v>0</v>
      </c>
      <c r="AR260" s="541">
        <v>0</v>
      </c>
      <c r="AS260" s="541">
        <v>0</v>
      </c>
      <c r="AT260" s="541">
        <v>0</v>
      </c>
      <c r="AU260" s="541">
        <v>0</v>
      </c>
      <c r="AV260" s="541">
        <v>0</v>
      </c>
      <c r="AW260" s="541">
        <v>0</v>
      </c>
      <c r="AX260" s="541">
        <v>0</v>
      </c>
    </row>
    <row r="261" spans="2:50" x14ac:dyDescent="0.25">
      <c r="B261" s="1" t="str">
        <f>адреса!$G$256</f>
        <v>кв.54</v>
      </c>
      <c r="C261" s="522">
        <f>адреса!$I$256</f>
        <v>50000054</v>
      </c>
      <c r="D261" s="6" t="str">
        <f>адреса!$K$256</f>
        <v>ФИО-5-54</v>
      </c>
      <c r="E261" s="6">
        <f>SUMIFS(фев17!$X:$X,фев17!$C:$C,мар17!C261)</f>
        <v>8766.6200000000008</v>
      </c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>
        <f t="shared" ref="W261" si="278">E261*80%</f>
        <v>7013.2960000000012</v>
      </c>
      <c r="X261" s="6">
        <f t="shared" si="220"/>
        <v>1753.3239999999996</v>
      </c>
      <c r="Y261" s="513"/>
      <c r="Z261" s="70" t="str">
        <f t="shared" si="223"/>
        <v>ул. Пятая д.5</v>
      </c>
      <c r="AA261" s="504">
        <f>IF($B261&lt;&gt;"",MAX(AA$7:AA260)+1,0)</f>
        <v>250</v>
      </c>
      <c r="AB261" s="502">
        <f t="shared" si="214"/>
        <v>261</v>
      </c>
      <c r="AC261" s="504">
        <f>1</f>
        <v>1</v>
      </c>
      <c r="AD261" s="103">
        <f t="shared" si="224"/>
        <v>0</v>
      </c>
      <c r="AE261" s="103">
        <f t="shared" si="225"/>
        <v>0</v>
      </c>
      <c r="AF261" s="103">
        <f t="shared" si="226"/>
        <v>0</v>
      </c>
      <c r="AH261" s="541">
        <v>0</v>
      </c>
      <c r="AI261" s="541">
        <v>0</v>
      </c>
      <c r="AJ261" s="541">
        <v>0</v>
      </c>
      <c r="AK261" s="541">
        <v>0</v>
      </c>
      <c r="AL261" s="541">
        <v>0</v>
      </c>
      <c r="AM261" s="541">
        <v>0</v>
      </c>
      <c r="AN261" s="541">
        <v>0</v>
      </c>
      <c r="AO261" s="541">
        <v>0</v>
      </c>
      <c r="AP261" s="541">
        <v>0</v>
      </c>
      <c r="AQ261" s="541">
        <v>0</v>
      </c>
      <c r="AR261" s="541">
        <v>0</v>
      </c>
      <c r="AS261" s="541">
        <v>0</v>
      </c>
      <c r="AT261" s="541">
        <v>0</v>
      </c>
      <c r="AU261" s="541">
        <v>0</v>
      </c>
      <c r="AV261" s="541">
        <v>0</v>
      </c>
      <c r="AW261" s="541">
        <v>0</v>
      </c>
      <c r="AX261" s="541">
        <v>0</v>
      </c>
    </row>
    <row r="262" spans="2:50" x14ac:dyDescent="0.25">
      <c r="B262" s="1" t="str">
        <f>адреса!$G$257</f>
        <v>кв.55</v>
      </c>
      <c r="C262" s="522">
        <f>адреса!$I$257</f>
        <v>50000055</v>
      </c>
      <c r="D262" s="6" t="str">
        <f>адреса!$K$257</f>
        <v>ФИО-5-55</v>
      </c>
      <c r="E262" s="6">
        <f>SUMIFS(фев17!$X:$X,фев17!$C:$C,мар17!C262)</f>
        <v>7095.85</v>
      </c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>
        <f t="shared" ref="W262" si="279">E262*100%</f>
        <v>7095.85</v>
      </c>
      <c r="X262" s="6">
        <f t="shared" si="220"/>
        <v>0</v>
      </c>
      <c r="Y262" s="513"/>
      <c r="Z262" s="70" t="str">
        <f t="shared" si="223"/>
        <v>ул. Пятая д.5</v>
      </c>
      <c r="AA262" s="504">
        <f>IF($B262&lt;&gt;"",MAX(AA$7:AA261)+1,0)</f>
        <v>251</v>
      </c>
      <c r="AB262" s="502">
        <f t="shared" si="214"/>
        <v>262</v>
      </c>
      <c r="AC262" s="504">
        <f>1</f>
        <v>1</v>
      </c>
      <c r="AD262" s="103">
        <f t="shared" si="224"/>
        <v>0</v>
      </c>
      <c r="AE262" s="103">
        <f t="shared" si="225"/>
        <v>0</v>
      </c>
      <c r="AF262" s="103">
        <f t="shared" si="226"/>
        <v>0</v>
      </c>
      <c r="AH262" s="541">
        <v>0</v>
      </c>
      <c r="AI262" s="541">
        <v>0</v>
      </c>
      <c r="AJ262" s="541">
        <v>0</v>
      </c>
      <c r="AK262" s="541">
        <v>0</v>
      </c>
      <c r="AL262" s="541">
        <v>0</v>
      </c>
      <c r="AM262" s="541">
        <v>0</v>
      </c>
      <c r="AN262" s="541">
        <v>0</v>
      </c>
      <c r="AO262" s="541">
        <v>0</v>
      </c>
      <c r="AP262" s="541">
        <v>0</v>
      </c>
      <c r="AQ262" s="541">
        <v>0</v>
      </c>
      <c r="AR262" s="541">
        <v>0</v>
      </c>
      <c r="AS262" s="541">
        <v>0</v>
      </c>
      <c r="AT262" s="541">
        <v>0</v>
      </c>
      <c r="AU262" s="541">
        <v>0</v>
      </c>
      <c r="AV262" s="541">
        <v>0</v>
      </c>
      <c r="AW262" s="541">
        <v>0</v>
      </c>
      <c r="AX262" s="541">
        <v>0</v>
      </c>
    </row>
    <row r="263" spans="2:50" x14ac:dyDescent="0.25">
      <c r="B263" s="1" t="str">
        <f>адреса!$G$258</f>
        <v>кв.56</v>
      </c>
      <c r="C263" s="522">
        <f>адреса!$I$258</f>
        <v>50000056</v>
      </c>
      <c r="D263" s="6" t="str">
        <f>адреса!$K$258</f>
        <v>ФИО-5-56</v>
      </c>
      <c r="E263" s="6">
        <f>SUMIFS(фев17!$X:$X,фев17!$C:$C,мар17!C263)</f>
        <v>5883.12</v>
      </c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>
        <f t="shared" ref="W263" si="280">E263*20%</f>
        <v>1176.624</v>
      </c>
      <c r="X263" s="6">
        <f t="shared" si="220"/>
        <v>4706.4960000000001</v>
      </c>
      <c r="Y263" s="513"/>
      <c r="Z263" s="70" t="str">
        <f t="shared" si="223"/>
        <v>ул. Пятая д.5</v>
      </c>
      <c r="AA263" s="504">
        <f>IF($B263&lt;&gt;"",MAX(AA$7:AA262)+1,0)</f>
        <v>252</v>
      </c>
      <c r="AB263" s="502">
        <f t="shared" si="214"/>
        <v>263</v>
      </c>
      <c r="AC263" s="504">
        <f>1</f>
        <v>1</v>
      </c>
      <c r="AD263" s="103">
        <f t="shared" si="224"/>
        <v>0</v>
      </c>
      <c r="AE263" s="103">
        <f t="shared" si="225"/>
        <v>0</v>
      </c>
      <c r="AF263" s="103">
        <f t="shared" si="226"/>
        <v>0</v>
      </c>
      <c r="AH263" s="541">
        <v>0</v>
      </c>
      <c r="AI263" s="541">
        <v>0</v>
      </c>
      <c r="AJ263" s="541">
        <v>0</v>
      </c>
      <c r="AK263" s="541">
        <v>0</v>
      </c>
      <c r="AL263" s="541">
        <v>0</v>
      </c>
      <c r="AM263" s="541">
        <v>0</v>
      </c>
      <c r="AN263" s="541">
        <v>0</v>
      </c>
      <c r="AO263" s="541">
        <v>0</v>
      </c>
      <c r="AP263" s="541">
        <v>0</v>
      </c>
      <c r="AQ263" s="541">
        <v>0</v>
      </c>
      <c r="AR263" s="541">
        <v>0</v>
      </c>
      <c r="AS263" s="541">
        <v>0</v>
      </c>
      <c r="AT263" s="541">
        <v>0</v>
      </c>
      <c r="AU263" s="541">
        <v>0</v>
      </c>
      <c r="AV263" s="541">
        <v>0</v>
      </c>
      <c r="AW263" s="541">
        <v>0</v>
      </c>
      <c r="AX263" s="541">
        <v>0</v>
      </c>
    </row>
    <row r="264" spans="2:50" x14ac:dyDescent="0.25">
      <c r="B264" s="1" t="str">
        <f>адреса!$G$259</f>
        <v>кв.57</v>
      </c>
      <c r="C264" s="522">
        <f>адреса!$I$259</f>
        <v>50000057</v>
      </c>
      <c r="D264" s="6" t="str">
        <f>адреса!$K$259</f>
        <v>ФИО-5-57</v>
      </c>
      <c r="E264" s="6">
        <f>SUMIFS(фев17!$X:$X,фев17!$C:$C,мар17!C264)</f>
        <v>4239.7700000000004</v>
      </c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>
        <f t="shared" ref="W264" si="281">E264*40%</f>
        <v>1695.9080000000004</v>
      </c>
      <c r="X264" s="6">
        <f t="shared" si="220"/>
        <v>2543.8620000000001</v>
      </c>
      <c r="Y264" s="513"/>
      <c r="Z264" s="70" t="str">
        <f t="shared" si="223"/>
        <v>ул. Пятая д.5</v>
      </c>
      <c r="AA264" s="504">
        <f>IF($B264&lt;&gt;"",MAX(AA$7:AA263)+1,0)</f>
        <v>253</v>
      </c>
      <c r="AB264" s="502">
        <f t="shared" si="214"/>
        <v>264</v>
      </c>
      <c r="AC264" s="504">
        <f>1</f>
        <v>1</v>
      </c>
      <c r="AD264" s="103">
        <f t="shared" si="224"/>
        <v>0</v>
      </c>
      <c r="AE264" s="103">
        <f t="shared" si="225"/>
        <v>0</v>
      </c>
      <c r="AF264" s="103">
        <f t="shared" si="226"/>
        <v>0</v>
      </c>
      <c r="AH264" s="541">
        <v>0</v>
      </c>
      <c r="AI264" s="541">
        <v>0</v>
      </c>
      <c r="AJ264" s="541">
        <v>0</v>
      </c>
      <c r="AK264" s="541">
        <v>0</v>
      </c>
      <c r="AL264" s="541">
        <v>0</v>
      </c>
      <c r="AM264" s="541">
        <v>0</v>
      </c>
      <c r="AN264" s="541">
        <v>0</v>
      </c>
      <c r="AO264" s="541">
        <v>0</v>
      </c>
      <c r="AP264" s="541">
        <v>0</v>
      </c>
      <c r="AQ264" s="541">
        <v>0</v>
      </c>
      <c r="AR264" s="541">
        <v>0</v>
      </c>
      <c r="AS264" s="541">
        <v>0</v>
      </c>
      <c r="AT264" s="541">
        <v>0</v>
      </c>
      <c r="AU264" s="541">
        <v>0</v>
      </c>
      <c r="AV264" s="541">
        <v>0</v>
      </c>
      <c r="AW264" s="541">
        <v>0</v>
      </c>
      <c r="AX264" s="541">
        <v>0</v>
      </c>
    </row>
    <row r="265" spans="2:50" x14ac:dyDescent="0.25">
      <c r="B265" s="1" t="str">
        <f>адреса!$G$260</f>
        <v>кв.58</v>
      </c>
      <c r="C265" s="522">
        <f>адреса!$I$260</f>
        <v>50000058</v>
      </c>
      <c r="D265" s="6" t="str">
        <f>адреса!$K$260</f>
        <v>ФИО-5-58</v>
      </c>
      <c r="E265" s="6">
        <f>SUMIFS(фев17!$X:$X,фев17!$C:$C,мар17!C265)</f>
        <v>0</v>
      </c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>
        <f t="shared" ref="W265" si="282">E265*60%</f>
        <v>0</v>
      </c>
      <c r="X265" s="6">
        <f t="shared" si="220"/>
        <v>0</v>
      </c>
      <c r="Y265" s="513"/>
      <c r="Z265" s="70" t="str">
        <f t="shared" si="223"/>
        <v>ул. Пятая д.5</v>
      </c>
      <c r="AA265" s="504">
        <f>IF($B265&lt;&gt;"",MAX(AA$7:AA264)+1,0)</f>
        <v>254</v>
      </c>
      <c r="AB265" s="502">
        <f t="shared" ref="AB265:AB328" si="283">AB264+1</f>
        <v>265</v>
      </c>
      <c r="AC265" s="504">
        <f>1</f>
        <v>1</v>
      </c>
      <c r="AD265" s="103">
        <f t="shared" si="224"/>
        <v>0</v>
      </c>
      <c r="AE265" s="103">
        <f t="shared" si="225"/>
        <v>0</v>
      </c>
      <c r="AF265" s="103">
        <f t="shared" si="226"/>
        <v>0</v>
      </c>
      <c r="AH265" s="541">
        <v>0</v>
      </c>
      <c r="AI265" s="541">
        <v>0</v>
      </c>
      <c r="AJ265" s="541">
        <v>0</v>
      </c>
      <c r="AK265" s="541">
        <v>0</v>
      </c>
      <c r="AL265" s="541">
        <v>0</v>
      </c>
      <c r="AM265" s="541">
        <v>0</v>
      </c>
      <c r="AN265" s="541">
        <v>0</v>
      </c>
      <c r="AO265" s="541">
        <v>0</v>
      </c>
      <c r="AP265" s="541">
        <v>0</v>
      </c>
      <c r="AQ265" s="541">
        <v>0</v>
      </c>
      <c r="AR265" s="541">
        <v>0</v>
      </c>
      <c r="AS265" s="541">
        <v>0</v>
      </c>
      <c r="AT265" s="541">
        <v>0</v>
      </c>
      <c r="AU265" s="541">
        <v>0</v>
      </c>
      <c r="AV265" s="541">
        <v>0</v>
      </c>
      <c r="AW265" s="541">
        <v>0</v>
      </c>
      <c r="AX265" s="541">
        <v>0</v>
      </c>
    </row>
    <row r="266" spans="2:50" x14ac:dyDescent="0.25">
      <c r="B266" s="1" t="str">
        <f>адреса!$G$261</f>
        <v>кв.59</v>
      </c>
      <c r="C266" s="522">
        <f>адреса!$I$261</f>
        <v>50000059</v>
      </c>
      <c r="D266" s="6" t="str">
        <f>адреса!$K$261</f>
        <v>ФИО-5-59</v>
      </c>
      <c r="E266" s="6">
        <f>SUMIFS(фев17!$X:$X,фев17!$C:$C,мар17!C266)</f>
        <v>0</v>
      </c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>
        <f t="shared" ref="W266" si="284">E266*80%</f>
        <v>0</v>
      </c>
      <c r="X266" s="6">
        <f t="shared" si="220"/>
        <v>0</v>
      </c>
      <c r="Y266" s="513"/>
      <c r="Z266" s="70" t="str">
        <f t="shared" si="223"/>
        <v>ул. Пятая д.5</v>
      </c>
      <c r="AA266" s="504">
        <f>IF($B266&lt;&gt;"",MAX(AA$7:AA265)+1,0)</f>
        <v>255</v>
      </c>
      <c r="AB266" s="502">
        <f t="shared" si="283"/>
        <v>266</v>
      </c>
      <c r="AC266" s="504">
        <f>1</f>
        <v>1</v>
      </c>
      <c r="AD266" s="103">
        <f t="shared" si="224"/>
        <v>0</v>
      </c>
      <c r="AE266" s="103">
        <f t="shared" si="225"/>
        <v>0</v>
      </c>
      <c r="AF266" s="103">
        <f t="shared" si="226"/>
        <v>0</v>
      </c>
      <c r="AH266" s="541">
        <v>0</v>
      </c>
      <c r="AI266" s="541">
        <v>0</v>
      </c>
      <c r="AJ266" s="541">
        <v>0</v>
      </c>
      <c r="AK266" s="541">
        <v>0</v>
      </c>
      <c r="AL266" s="541">
        <v>0</v>
      </c>
      <c r="AM266" s="541">
        <v>0</v>
      </c>
      <c r="AN266" s="541">
        <v>0</v>
      </c>
      <c r="AO266" s="541">
        <v>0</v>
      </c>
      <c r="AP266" s="541">
        <v>0</v>
      </c>
      <c r="AQ266" s="541">
        <v>0</v>
      </c>
      <c r="AR266" s="541">
        <v>0</v>
      </c>
      <c r="AS266" s="541">
        <v>0</v>
      </c>
      <c r="AT266" s="541">
        <v>0</v>
      </c>
      <c r="AU266" s="541">
        <v>0</v>
      </c>
      <c r="AV266" s="541">
        <v>0</v>
      </c>
      <c r="AW266" s="541">
        <v>0</v>
      </c>
      <c r="AX266" s="541">
        <v>0</v>
      </c>
    </row>
    <row r="267" spans="2:50" x14ac:dyDescent="0.25">
      <c r="B267" s="1" t="str">
        <f>адреса!$G$262</f>
        <v>кв.60</v>
      </c>
      <c r="C267" s="522">
        <f>адреса!$I$262</f>
        <v>50000060</v>
      </c>
      <c r="D267" s="6" t="str">
        <f>адреса!$K$262</f>
        <v>ФИО-5-60</v>
      </c>
      <c r="E267" s="6">
        <f>SUMIFS(фев17!$X:$X,фев17!$C:$C,мар17!C267)</f>
        <v>204066.46</v>
      </c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>
        <f t="shared" ref="W267" si="285">E267*100%</f>
        <v>204066.46</v>
      </c>
      <c r="X267" s="6">
        <f t="shared" si="220"/>
        <v>0</v>
      </c>
      <c r="Y267" s="513"/>
      <c r="Z267" s="70" t="str">
        <f t="shared" si="223"/>
        <v>ул. Пятая д.5</v>
      </c>
      <c r="AA267" s="504">
        <f>IF($B267&lt;&gt;"",MAX(AA$7:AA266)+1,0)</f>
        <v>256</v>
      </c>
      <c r="AB267" s="502">
        <f t="shared" si="283"/>
        <v>267</v>
      </c>
      <c r="AC267" s="504">
        <f>1</f>
        <v>1</v>
      </c>
      <c r="AD267" s="103">
        <f t="shared" si="224"/>
        <v>0</v>
      </c>
      <c r="AE267" s="103">
        <f t="shared" si="225"/>
        <v>0</v>
      </c>
      <c r="AF267" s="103">
        <f t="shared" si="226"/>
        <v>0</v>
      </c>
      <c r="AH267" s="541">
        <v>0</v>
      </c>
      <c r="AI267" s="541">
        <v>0</v>
      </c>
      <c r="AJ267" s="541">
        <v>0</v>
      </c>
      <c r="AK267" s="541">
        <v>0</v>
      </c>
      <c r="AL267" s="541">
        <v>0</v>
      </c>
      <c r="AM267" s="541">
        <v>0</v>
      </c>
      <c r="AN267" s="541">
        <v>0</v>
      </c>
      <c r="AO267" s="541">
        <v>0</v>
      </c>
      <c r="AP267" s="541">
        <v>0</v>
      </c>
      <c r="AQ267" s="541">
        <v>0</v>
      </c>
      <c r="AR267" s="541">
        <v>0</v>
      </c>
      <c r="AS267" s="541">
        <v>0</v>
      </c>
      <c r="AT267" s="541">
        <v>0</v>
      </c>
      <c r="AU267" s="541">
        <v>42795</v>
      </c>
      <c r="AV267" s="541">
        <v>42796</v>
      </c>
      <c r="AW267" s="541">
        <v>42798</v>
      </c>
      <c r="AX267" s="541">
        <v>42808</v>
      </c>
    </row>
    <row r="268" spans="2:50" x14ac:dyDescent="0.25">
      <c r="B268" s="1" t="str">
        <f>адреса!$G$263</f>
        <v>кв.61</v>
      </c>
      <c r="C268" s="522">
        <f>адреса!$I$263</f>
        <v>50000061</v>
      </c>
      <c r="D268" s="6" t="str">
        <f>адреса!$K$263</f>
        <v>ФИО-5-61</v>
      </c>
      <c r="E268" s="6">
        <f>SUMIFS(фев17!$X:$X,фев17!$C:$C,мар17!C268)</f>
        <v>162829.12</v>
      </c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>
        <f t="shared" ref="W268" si="286">E268*20%</f>
        <v>32565.824000000001</v>
      </c>
      <c r="X268" s="6">
        <f t="shared" si="220"/>
        <v>130263.296</v>
      </c>
      <c r="Y268" s="513"/>
      <c r="Z268" s="70" t="str">
        <f t="shared" si="223"/>
        <v>ул. Пятая д.5</v>
      </c>
      <c r="AA268" s="504">
        <f>IF($B268&lt;&gt;"",MAX(AA$7:AA267)+1,0)</f>
        <v>257</v>
      </c>
      <c r="AB268" s="502">
        <f t="shared" si="283"/>
        <v>268</v>
      </c>
      <c r="AC268" s="504">
        <f>1</f>
        <v>1</v>
      </c>
      <c r="AD268" s="103">
        <f t="shared" si="224"/>
        <v>0</v>
      </c>
      <c r="AE268" s="103">
        <f t="shared" si="225"/>
        <v>0</v>
      </c>
      <c r="AF268" s="103">
        <f t="shared" si="226"/>
        <v>0</v>
      </c>
      <c r="AH268" s="541">
        <v>0</v>
      </c>
      <c r="AI268" s="541">
        <v>0</v>
      </c>
      <c r="AJ268" s="541">
        <v>0</v>
      </c>
      <c r="AK268" s="541">
        <v>0</v>
      </c>
      <c r="AL268" s="541">
        <v>0</v>
      </c>
      <c r="AM268" s="541">
        <v>0</v>
      </c>
      <c r="AN268" s="541">
        <v>0</v>
      </c>
      <c r="AO268" s="541">
        <v>0</v>
      </c>
      <c r="AP268" s="541">
        <v>0</v>
      </c>
      <c r="AQ268" s="541">
        <v>0</v>
      </c>
      <c r="AR268" s="541">
        <v>0</v>
      </c>
      <c r="AS268" s="541">
        <v>0</v>
      </c>
      <c r="AT268" s="541">
        <v>0</v>
      </c>
      <c r="AU268" s="541">
        <v>42795</v>
      </c>
      <c r="AV268" s="541">
        <v>42796</v>
      </c>
      <c r="AW268" s="541">
        <v>42798</v>
      </c>
      <c r="AX268" s="541">
        <v>42808</v>
      </c>
    </row>
    <row r="269" spans="2:50" x14ac:dyDescent="0.25">
      <c r="B269" s="1" t="str">
        <f>адреса!$G$264</f>
        <v>кв.62</v>
      </c>
      <c r="C269" s="522">
        <f>адреса!$I$264</f>
        <v>50000062</v>
      </c>
      <c r="D269" s="6" t="str">
        <f>адреса!$K$264</f>
        <v>ФИО-5-62</v>
      </c>
      <c r="E269" s="6">
        <f>SUMIFS(фев17!$X:$X,фев17!$C:$C,мар17!C269)</f>
        <v>55366.62</v>
      </c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>
        <f t="shared" ref="W269" si="287">E269*40%</f>
        <v>22146.648000000001</v>
      </c>
      <c r="X269" s="6">
        <f t="shared" si="220"/>
        <v>33219.972000000002</v>
      </c>
      <c r="Y269" s="513"/>
      <c r="Z269" s="70" t="str">
        <f t="shared" si="223"/>
        <v>ул. Пятая д.5</v>
      </c>
      <c r="AA269" s="504">
        <f>IF($B269&lt;&gt;"",MAX(AA$7:AA268)+1,0)</f>
        <v>258</v>
      </c>
      <c r="AB269" s="502">
        <f t="shared" si="283"/>
        <v>269</v>
      </c>
      <c r="AC269" s="504">
        <f>1</f>
        <v>1</v>
      </c>
      <c r="AD269" s="103">
        <f t="shared" si="224"/>
        <v>0</v>
      </c>
      <c r="AE269" s="103">
        <f t="shared" si="225"/>
        <v>0</v>
      </c>
      <c r="AF269" s="103">
        <f t="shared" si="226"/>
        <v>0</v>
      </c>
      <c r="AH269" s="541">
        <v>0</v>
      </c>
      <c r="AI269" s="541">
        <v>0</v>
      </c>
      <c r="AJ269" s="541">
        <v>0</v>
      </c>
      <c r="AK269" s="541">
        <v>0</v>
      </c>
      <c r="AL269" s="541">
        <v>42797</v>
      </c>
      <c r="AM269" s="541">
        <v>0</v>
      </c>
      <c r="AN269" s="541">
        <v>0</v>
      </c>
      <c r="AO269" s="541">
        <v>0</v>
      </c>
      <c r="AP269" s="541">
        <v>0</v>
      </c>
      <c r="AQ269" s="541">
        <v>0</v>
      </c>
      <c r="AR269" s="541">
        <v>0</v>
      </c>
      <c r="AS269" s="541">
        <v>0</v>
      </c>
      <c r="AT269" s="541">
        <v>0</v>
      </c>
      <c r="AU269" s="541">
        <v>0</v>
      </c>
      <c r="AV269" s="541">
        <v>0</v>
      </c>
      <c r="AW269" s="541">
        <v>0</v>
      </c>
      <c r="AX269" s="541">
        <v>0</v>
      </c>
    </row>
    <row r="270" spans="2:50" x14ac:dyDescent="0.25">
      <c r="B270" s="1" t="str">
        <f>адреса!$G$265</f>
        <v>кв.63</v>
      </c>
      <c r="C270" s="522">
        <f>адреса!$I$265</f>
        <v>50000063</v>
      </c>
      <c r="D270" s="6" t="str">
        <f>адреса!$K$265</f>
        <v>ФИО-5-63</v>
      </c>
      <c r="E270" s="6">
        <f>SUMIFS(фев17!$X:$X,фев17!$C:$C,мар17!C270)</f>
        <v>6732.28</v>
      </c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>
        <f t="shared" ref="W270" si="288">E270*60%</f>
        <v>4039.3679999999995</v>
      </c>
      <c r="X270" s="6">
        <f t="shared" ref="X270:X333" si="289">E270-W270</f>
        <v>2692.9120000000003</v>
      </c>
      <c r="Y270" s="513"/>
      <c r="Z270" s="70" t="str">
        <f t="shared" si="223"/>
        <v>ул. Пятая д.5</v>
      </c>
      <c r="AA270" s="504">
        <f>IF($B270&lt;&gt;"",MAX(AA$7:AA269)+1,0)</f>
        <v>259</v>
      </c>
      <c r="AB270" s="502">
        <f t="shared" si="283"/>
        <v>270</v>
      </c>
      <c r="AC270" s="504">
        <f>1</f>
        <v>1</v>
      </c>
      <c r="AD270" s="103">
        <f t="shared" si="224"/>
        <v>0</v>
      </c>
      <c r="AE270" s="103">
        <f t="shared" si="225"/>
        <v>0</v>
      </c>
      <c r="AF270" s="103">
        <f t="shared" si="226"/>
        <v>0</v>
      </c>
      <c r="AH270" s="541">
        <v>0</v>
      </c>
      <c r="AI270" s="541">
        <v>0</v>
      </c>
      <c r="AJ270" s="541">
        <v>0</v>
      </c>
      <c r="AK270" s="541">
        <v>0</v>
      </c>
      <c r="AL270" s="541">
        <v>0</v>
      </c>
      <c r="AM270" s="541">
        <v>0</v>
      </c>
      <c r="AN270" s="541">
        <v>0</v>
      </c>
      <c r="AO270" s="541">
        <v>0</v>
      </c>
      <c r="AP270" s="541">
        <v>0</v>
      </c>
      <c r="AQ270" s="541">
        <v>0</v>
      </c>
      <c r="AR270" s="541">
        <v>0</v>
      </c>
      <c r="AS270" s="541">
        <v>0</v>
      </c>
      <c r="AT270" s="541">
        <v>0</v>
      </c>
      <c r="AU270" s="541">
        <v>0</v>
      </c>
      <c r="AV270" s="541">
        <v>0</v>
      </c>
      <c r="AW270" s="541">
        <v>0</v>
      </c>
      <c r="AX270" s="541">
        <v>0</v>
      </c>
    </row>
    <row r="271" spans="2:50" x14ac:dyDescent="0.25">
      <c r="B271" s="1" t="str">
        <f>адреса!$G$266</f>
        <v>кв.64</v>
      </c>
      <c r="C271" s="522">
        <f>адреса!$I$266</f>
        <v>50000064</v>
      </c>
      <c r="D271" s="6" t="str">
        <f>адреса!$K$266</f>
        <v>ФИО-5-64</v>
      </c>
      <c r="E271" s="6">
        <f>SUMIFS(фев17!$X:$X,фев17!$C:$C,мар17!C271)</f>
        <v>4454.5200000000004</v>
      </c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>
        <f t="shared" ref="W271" si="290">E271*80%</f>
        <v>3563.6160000000004</v>
      </c>
      <c r="X271" s="6">
        <f t="shared" si="289"/>
        <v>890.904</v>
      </c>
      <c r="Y271" s="513"/>
      <c r="Z271" s="70" t="str">
        <f t="shared" si="223"/>
        <v>ул. Пятая д.5</v>
      </c>
      <c r="AA271" s="504">
        <f>IF($B271&lt;&gt;"",MAX(AA$7:AA270)+1,0)</f>
        <v>260</v>
      </c>
      <c r="AB271" s="502">
        <f t="shared" si="283"/>
        <v>271</v>
      </c>
      <c r="AC271" s="504">
        <f>1</f>
        <v>1</v>
      </c>
      <c r="AD271" s="103">
        <f t="shared" si="224"/>
        <v>0</v>
      </c>
      <c r="AE271" s="103">
        <f t="shared" si="225"/>
        <v>0</v>
      </c>
      <c r="AF271" s="103">
        <f t="shared" si="226"/>
        <v>0</v>
      </c>
      <c r="AH271" s="541">
        <v>0</v>
      </c>
      <c r="AI271" s="541">
        <v>0</v>
      </c>
      <c r="AJ271" s="541">
        <v>0</v>
      </c>
      <c r="AK271" s="541">
        <v>0</v>
      </c>
      <c r="AL271" s="541">
        <v>0</v>
      </c>
      <c r="AM271" s="541">
        <v>0</v>
      </c>
      <c r="AN271" s="541">
        <v>0</v>
      </c>
      <c r="AO271" s="541">
        <v>0</v>
      </c>
      <c r="AP271" s="541">
        <v>0</v>
      </c>
      <c r="AQ271" s="541">
        <v>0</v>
      </c>
      <c r="AR271" s="541">
        <v>0</v>
      </c>
      <c r="AS271" s="541">
        <v>0</v>
      </c>
      <c r="AT271" s="541">
        <v>0</v>
      </c>
      <c r="AU271" s="541">
        <v>0</v>
      </c>
      <c r="AV271" s="541">
        <v>0</v>
      </c>
      <c r="AW271" s="541">
        <v>0</v>
      </c>
      <c r="AX271" s="541">
        <v>0</v>
      </c>
    </row>
    <row r="272" spans="2:50" x14ac:dyDescent="0.25">
      <c r="B272" s="1" t="str">
        <f>адреса!$G$267</f>
        <v>кв.65</v>
      </c>
      <c r="C272" s="522">
        <f>адреса!$I$267</f>
        <v>50000065</v>
      </c>
      <c r="D272" s="6" t="str">
        <f>адреса!$K$267</f>
        <v>ФИО-5-65</v>
      </c>
      <c r="E272" s="6">
        <f>SUMIFS(фев17!$X:$X,фев17!$C:$C,мар17!C272)</f>
        <v>14252.96</v>
      </c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>
        <f t="shared" ref="W272" si="291">E272*100%</f>
        <v>14252.96</v>
      </c>
      <c r="X272" s="6">
        <f t="shared" si="289"/>
        <v>0</v>
      </c>
      <c r="Y272" s="513"/>
      <c r="Z272" s="70" t="str">
        <f t="shared" si="223"/>
        <v>ул. Пятая д.5</v>
      </c>
      <c r="AA272" s="504">
        <f>IF($B272&lt;&gt;"",MAX(AA$7:AA271)+1,0)</f>
        <v>261</v>
      </c>
      <c r="AB272" s="502">
        <f t="shared" si="283"/>
        <v>272</v>
      </c>
      <c r="AC272" s="504">
        <f>1</f>
        <v>1</v>
      </c>
      <c r="AD272" s="103">
        <f t="shared" si="224"/>
        <v>0</v>
      </c>
      <c r="AE272" s="103">
        <f t="shared" si="225"/>
        <v>0</v>
      </c>
      <c r="AF272" s="103">
        <f t="shared" si="226"/>
        <v>0</v>
      </c>
      <c r="AH272" s="541">
        <v>0</v>
      </c>
      <c r="AI272" s="541">
        <v>0</v>
      </c>
      <c r="AJ272" s="541">
        <v>0</v>
      </c>
      <c r="AK272" s="541">
        <v>0</v>
      </c>
      <c r="AL272" s="541">
        <v>0</v>
      </c>
      <c r="AM272" s="541">
        <v>0</v>
      </c>
      <c r="AN272" s="541">
        <v>0</v>
      </c>
      <c r="AO272" s="541">
        <v>0</v>
      </c>
      <c r="AP272" s="541">
        <v>0</v>
      </c>
      <c r="AQ272" s="541">
        <v>0</v>
      </c>
      <c r="AR272" s="541">
        <v>0</v>
      </c>
      <c r="AS272" s="541">
        <v>0</v>
      </c>
      <c r="AT272" s="541">
        <v>0</v>
      </c>
      <c r="AU272" s="541">
        <v>0</v>
      </c>
      <c r="AV272" s="541">
        <v>0</v>
      </c>
      <c r="AW272" s="541">
        <v>0</v>
      </c>
      <c r="AX272" s="541">
        <v>0</v>
      </c>
    </row>
    <row r="273" spans="2:50" x14ac:dyDescent="0.25">
      <c r="B273" s="1" t="str">
        <f>адреса!$G$268</f>
        <v>кв.66</v>
      </c>
      <c r="C273" s="522">
        <f>адреса!$I$268</f>
        <v>50000066</v>
      </c>
      <c r="D273" s="6" t="str">
        <f>адреса!$K$268</f>
        <v>ФИО-5-66</v>
      </c>
      <c r="E273" s="6">
        <f>SUMIFS(фев17!$X:$X,фев17!$C:$C,мар17!C273)</f>
        <v>118244.46</v>
      </c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>
        <f t="shared" ref="W273" si="292">E273*20%</f>
        <v>23648.892000000003</v>
      </c>
      <c r="X273" s="6">
        <f t="shared" si="289"/>
        <v>94595.567999999999</v>
      </c>
      <c r="Y273" s="513"/>
      <c r="Z273" s="70" t="str">
        <f t="shared" ref="Z273:Z336" si="293">IF(AND(A273&lt;&gt;"",B273=""),A273,Z272)</f>
        <v>ул. Пятая д.5</v>
      </c>
      <c r="AA273" s="504">
        <f>IF($B273&lt;&gt;"",MAX(AA$7:AA272)+1,0)</f>
        <v>262</v>
      </c>
      <c r="AB273" s="502">
        <f t="shared" si="283"/>
        <v>273</v>
      </c>
      <c r="AC273" s="504">
        <f>1</f>
        <v>1</v>
      </c>
      <c r="AD273" s="103">
        <f t="shared" ref="AD273:AD336" si="294">F273</f>
        <v>0</v>
      </c>
      <c r="AE273" s="103">
        <f t="shared" ref="AE273:AE336" si="295">H273+I273+J273+K273+L273+O273+R273+S273</f>
        <v>0</v>
      </c>
      <c r="AF273" s="103">
        <f t="shared" ref="AF273:AF336" si="296">V273-AD273-AE273</f>
        <v>0</v>
      </c>
      <c r="AH273" s="541">
        <v>0</v>
      </c>
      <c r="AI273" s="541">
        <v>0</v>
      </c>
      <c r="AJ273" s="541">
        <v>0</v>
      </c>
      <c r="AK273" s="541">
        <v>0</v>
      </c>
      <c r="AL273" s="541">
        <v>0</v>
      </c>
      <c r="AM273" s="541">
        <v>0</v>
      </c>
      <c r="AN273" s="541">
        <v>0</v>
      </c>
      <c r="AO273" s="541">
        <v>0</v>
      </c>
      <c r="AP273" s="541">
        <v>0</v>
      </c>
      <c r="AQ273" s="541">
        <v>0</v>
      </c>
      <c r="AR273" s="541">
        <v>0</v>
      </c>
      <c r="AS273" s="541">
        <v>0</v>
      </c>
      <c r="AT273" s="541">
        <v>0</v>
      </c>
      <c r="AU273" s="541">
        <v>42795</v>
      </c>
      <c r="AV273" s="541">
        <v>42796</v>
      </c>
      <c r="AW273" s="541">
        <v>42798</v>
      </c>
      <c r="AX273" s="541">
        <v>42808</v>
      </c>
    </row>
    <row r="274" spans="2:50" x14ac:dyDescent="0.25">
      <c r="B274" s="1" t="str">
        <f>адреса!$G$269</f>
        <v>кв.67</v>
      </c>
      <c r="C274" s="522">
        <f>адреса!$I$269</f>
        <v>50000067</v>
      </c>
      <c r="D274" s="6" t="str">
        <f>адреса!$K$269</f>
        <v>ФИО-5-67</v>
      </c>
      <c r="E274" s="6">
        <f>SUMIFS(фев17!$X:$X,фев17!$C:$C,мар17!C274)</f>
        <v>14332.33</v>
      </c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>
        <f t="shared" ref="W274" si="297">E274*40%</f>
        <v>5732.9320000000007</v>
      </c>
      <c r="X274" s="6">
        <f t="shared" si="289"/>
        <v>8599.3979999999992</v>
      </c>
      <c r="Y274" s="513"/>
      <c r="Z274" s="70" t="str">
        <f t="shared" si="293"/>
        <v>ул. Пятая д.5</v>
      </c>
      <c r="AA274" s="504">
        <f>IF($B274&lt;&gt;"",MAX(AA$7:AA273)+1,0)</f>
        <v>263</v>
      </c>
      <c r="AB274" s="502">
        <f t="shared" si="283"/>
        <v>274</v>
      </c>
      <c r="AC274" s="504">
        <f>1</f>
        <v>1</v>
      </c>
      <c r="AD274" s="103">
        <f t="shared" si="294"/>
        <v>0</v>
      </c>
      <c r="AE274" s="103">
        <f t="shared" si="295"/>
        <v>0</v>
      </c>
      <c r="AF274" s="103">
        <f t="shared" si="296"/>
        <v>0</v>
      </c>
      <c r="AH274" s="541">
        <v>0</v>
      </c>
      <c r="AI274" s="541">
        <v>0</v>
      </c>
      <c r="AJ274" s="541">
        <v>0</v>
      </c>
      <c r="AK274" s="541">
        <v>0</v>
      </c>
      <c r="AL274" s="541">
        <v>0</v>
      </c>
      <c r="AM274" s="541">
        <v>0</v>
      </c>
      <c r="AN274" s="541">
        <v>0</v>
      </c>
      <c r="AO274" s="541">
        <v>0</v>
      </c>
      <c r="AP274" s="541">
        <v>0</v>
      </c>
      <c r="AQ274" s="541">
        <v>0</v>
      </c>
      <c r="AR274" s="541">
        <v>0</v>
      </c>
      <c r="AS274" s="541">
        <v>0</v>
      </c>
      <c r="AT274" s="541">
        <v>0</v>
      </c>
      <c r="AU274" s="541">
        <v>0</v>
      </c>
      <c r="AV274" s="541">
        <v>0</v>
      </c>
      <c r="AW274" s="541">
        <v>0</v>
      </c>
      <c r="AX274" s="541">
        <v>0</v>
      </c>
    </row>
    <row r="275" spans="2:50" x14ac:dyDescent="0.25">
      <c r="B275" s="1" t="str">
        <f>адреса!$G$270</f>
        <v>кв.68</v>
      </c>
      <c r="C275" s="522">
        <f>адреса!$I$270</f>
        <v>50000068</v>
      </c>
      <c r="D275" s="6" t="str">
        <f>адреса!$K$270</f>
        <v>ФИО-5-68</v>
      </c>
      <c r="E275" s="6">
        <f>SUMIFS(фев17!$X:$X,фев17!$C:$C,мар17!C275)</f>
        <v>5386.35</v>
      </c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>
        <f t="shared" ref="W275" si="298">E275*60%</f>
        <v>3231.81</v>
      </c>
      <c r="X275" s="6">
        <f t="shared" si="289"/>
        <v>2154.5400000000004</v>
      </c>
      <c r="Y275" s="513"/>
      <c r="Z275" s="70" t="str">
        <f t="shared" si="293"/>
        <v>ул. Пятая д.5</v>
      </c>
      <c r="AA275" s="504">
        <f>IF($B275&lt;&gt;"",MAX(AA$7:AA274)+1,0)</f>
        <v>264</v>
      </c>
      <c r="AB275" s="502">
        <f t="shared" si="283"/>
        <v>275</v>
      </c>
      <c r="AC275" s="504">
        <f>1</f>
        <v>1</v>
      </c>
      <c r="AD275" s="103">
        <f t="shared" si="294"/>
        <v>0</v>
      </c>
      <c r="AE275" s="103">
        <f t="shared" si="295"/>
        <v>0</v>
      </c>
      <c r="AF275" s="103">
        <f t="shared" si="296"/>
        <v>0</v>
      </c>
      <c r="AH275" s="541">
        <v>0</v>
      </c>
      <c r="AI275" s="541">
        <v>0</v>
      </c>
      <c r="AJ275" s="541">
        <v>0</v>
      </c>
      <c r="AK275" s="541">
        <v>0</v>
      </c>
      <c r="AL275" s="541">
        <v>0</v>
      </c>
      <c r="AM275" s="541">
        <v>0</v>
      </c>
      <c r="AN275" s="541">
        <v>0</v>
      </c>
      <c r="AO275" s="541">
        <v>0</v>
      </c>
      <c r="AP275" s="541">
        <v>0</v>
      </c>
      <c r="AQ275" s="541">
        <v>0</v>
      </c>
      <c r="AR275" s="541">
        <v>0</v>
      </c>
      <c r="AS275" s="541">
        <v>0</v>
      </c>
      <c r="AT275" s="541">
        <v>0</v>
      </c>
      <c r="AU275" s="541">
        <v>0</v>
      </c>
      <c r="AV275" s="541">
        <v>0</v>
      </c>
      <c r="AW275" s="541">
        <v>0</v>
      </c>
      <c r="AX275" s="541">
        <v>0</v>
      </c>
    </row>
    <row r="276" spans="2:50" x14ac:dyDescent="0.25">
      <c r="B276" s="1" t="str">
        <f>адреса!$G$271</f>
        <v>кв.69</v>
      </c>
      <c r="C276" s="522">
        <f>адреса!$I$271</f>
        <v>50000069</v>
      </c>
      <c r="D276" s="6" t="str">
        <f>адреса!$K$271</f>
        <v>ФИО-5-69</v>
      </c>
      <c r="E276" s="6">
        <f>SUMIFS(фев17!$X:$X,фев17!$C:$C,мар17!C276)</f>
        <v>4916.76</v>
      </c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>
        <f t="shared" ref="W276" si="299">E276*80%</f>
        <v>3933.4080000000004</v>
      </c>
      <c r="X276" s="6">
        <f t="shared" si="289"/>
        <v>983.35199999999986</v>
      </c>
      <c r="Y276" s="513"/>
      <c r="Z276" s="70" t="str">
        <f t="shared" si="293"/>
        <v>ул. Пятая д.5</v>
      </c>
      <c r="AA276" s="504">
        <f>IF($B276&lt;&gt;"",MAX(AA$7:AA275)+1,0)</f>
        <v>265</v>
      </c>
      <c r="AB276" s="502">
        <f t="shared" si="283"/>
        <v>276</v>
      </c>
      <c r="AC276" s="504">
        <f>1</f>
        <v>1</v>
      </c>
      <c r="AD276" s="103">
        <f t="shared" si="294"/>
        <v>0</v>
      </c>
      <c r="AE276" s="103">
        <f t="shared" si="295"/>
        <v>0</v>
      </c>
      <c r="AF276" s="103">
        <f t="shared" si="296"/>
        <v>0</v>
      </c>
      <c r="AH276" s="541">
        <v>0</v>
      </c>
      <c r="AI276" s="541">
        <v>0</v>
      </c>
      <c r="AJ276" s="541">
        <v>0</v>
      </c>
      <c r="AK276" s="541">
        <v>0</v>
      </c>
      <c r="AL276" s="541">
        <v>0</v>
      </c>
      <c r="AM276" s="541">
        <v>0</v>
      </c>
      <c r="AN276" s="541">
        <v>0</v>
      </c>
      <c r="AO276" s="541">
        <v>0</v>
      </c>
      <c r="AP276" s="541">
        <v>0</v>
      </c>
      <c r="AQ276" s="541">
        <v>0</v>
      </c>
      <c r="AR276" s="541">
        <v>0</v>
      </c>
      <c r="AS276" s="541">
        <v>0</v>
      </c>
      <c r="AT276" s="541">
        <v>0</v>
      </c>
      <c r="AU276" s="541">
        <v>0</v>
      </c>
      <c r="AV276" s="541">
        <v>0</v>
      </c>
      <c r="AW276" s="541">
        <v>0</v>
      </c>
      <c r="AX276" s="541">
        <v>0</v>
      </c>
    </row>
    <row r="277" spans="2:50" x14ac:dyDescent="0.25">
      <c r="B277" s="1" t="str">
        <f>адреса!$G$272</f>
        <v>кв.70</v>
      </c>
      <c r="C277" s="522">
        <f>адреса!$I$272</f>
        <v>50000070</v>
      </c>
      <c r="D277" s="6" t="str">
        <f>адреса!$K$272</f>
        <v>ФИО-5-70</v>
      </c>
      <c r="E277" s="6">
        <f>SUMIFS(фев17!$X:$X,фев17!$C:$C,мар17!C277)</f>
        <v>31430.51</v>
      </c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>
        <f t="shared" ref="W277" si="300">E277*100%</f>
        <v>31430.51</v>
      </c>
      <c r="X277" s="6">
        <f t="shared" si="289"/>
        <v>0</v>
      </c>
      <c r="Y277" s="513"/>
      <c r="Z277" s="70" t="str">
        <f t="shared" si="293"/>
        <v>ул. Пятая д.5</v>
      </c>
      <c r="AA277" s="504">
        <f>IF($B277&lt;&gt;"",MAX(AA$7:AA276)+1,0)</f>
        <v>266</v>
      </c>
      <c r="AB277" s="502">
        <f t="shared" si="283"/>
        <v>277</v>
      </c>
      <c r="AC277" s="504">
        <f>1</f>
        <v>1</v>
      </c>
      <c r="AD277" s="103">
        <f t="shared" si="294"/>
        <v>0</v>
      </c>
      <c r="AE277" s="103">
        <f t="shared" si="295"/>
        <v>0</v>
      </c>
      <c r="AF277" s="103">
        <f t="shared" si="296"/>
        <v>0</v>
      </c>
      <c r="AH277" s="541">
        <v>42796</v>
      </c>
      <c r="AI277" s="541">
        <v>42798</v>
      </c>
      <c r="AJ277" s="541">
        <v>0</v>
      </c>
      <c r="AK277" s="541">
        <v>0</v>
      </c>
      <c r="AL277" s="541">
        <v>0</v>
      </c>
      <c r="AM277" s="541">
        <v>0</v>
      </c>
      <c r="AN277" s="541">
        <v>0</v>
      </c>
      <c r="AO277" s="541">
        <v>0</v>
      </c>
      <c r="AP277" s="541">
        <v>0</v>
      </c>
      <c r="AQ277" s="541">
        <v>0</v>
      </c>
      <c r="AR277" s="541">
        <v>0</v>
      </c>
      <c r="AS277" s="541">
        <v>0</v>
      </c>
      <c r="AT277" s="541">
        <v>0</v>
      </c>
      <c r="AU277" s="541">
        <v>0</v>
      </c>
      <c r="AV277" s="541">
        <v>0</v>
      </c>
      <c r="AW277" s="541">
        <v>0</v>
      </c>
      <c r="AX277" s="541">
        <v>0</v>
      </c>
    </row>
    <row r="278" spans="2:50" x14ac:dyDescent="0.25">
      <c r="B278" s="1" t="str">
        <f>адреса!$G$273</f>
        <v>кв.71</v>
      </c>
      <c r="C278" s="522">
        <f>адреса!$I$273</f>
        <v>50000071</v>
      </c>
      <c r="D278" s="6" t="str">
        <f>адреса!$K$273</f>
        <v>ФИО-5-71</v>
      </c>
      <c r="E278" s="6">
        <f>SUMIFS(фев17!$X:$X,фев17!$C:$C,мар17!C278)</f>
        <v>-15657.39</v>
      </c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>
        <f t="shared" ref="W278" si="301">E278*20%</f>
        <v>-3131.4780000000001</v>
      </c>
      <c r="X278" s="6">
        <f t="shared" si="289"/>
        <v>-12525.912</v>
      </c>
      <c r="Y278" s="513"/>
      <c r="Z278" s="70" t="str">
        <f t="shared" si="293"/>
        <v>ул. Пятая д.5</v>
      </c>
      <c r="AA278" s="504">
        <f>IF($B278&lt;&gt;"",MAX(AA$7:AA277)+1,0)</f>
        <v>267</v>
      </c>
      <c r="AB278" s="502">
        <f t="shared" si="283"/>
        <v>278</v>
      </c>
      <c r="AC278" s="504">
        <f>1</f>
        <v>1</v>
      </c>
      <c r="AD278" s="103">
        <f t="shared" si="294"/>
        <v>0</v>
      </c>
      <c r="AE278" s="103">
        <f t="shared" si="295"/>
        <v>0</v>
      </c>
      <c r="AF278" s="103">
        <f t="shared" si="296"/>
        <v>0</v>
      </c>
      <c r="AH278" s="541">
        <v>0</v>
      </c>
      <c r="AI278" s="541">
        <v>0</v>
      </c>
      <c r="AJ278" s="541">
        <v>0</v>
      </c>
      <c r="AK278" s="541">
        <v>0</v>
      </c>
      <c r="AL278" s="541">
        <v>0</v>
      </c>
      <c r="AM278" s="541">
        <v>0</v>
      </c>
      <c r="AN278" s="541">
        <v>0</v>
      </c>
      <c r="AO278" s="541">
        <v>0</v>
      </c>
      <c r="AP278" s="541">
        <v>0</v>
      </c>
      <c r="AQ278" s="541">
        <v>0</v>
      </c>
      <c r="AR278" s="541">
        <v>0</v>
      </c>
      <c r="AS278" s="541">
        <v>0</v>
      </c>
      <c r="AT278" s="541">
        <v>0</v>
      </c>
      <c r="AU278" s="541">
        <v>0</v>
      </c>
      <c r="AV278" s="541">
        <v>0</v>
      </c>
      <c r="AW278" s="541">
        <v>0</v>
      </c>
      <c r="AX278" s="541">
        <v>0</v>
      </c>
    </row>
    <row r="279" spans="2:50" x14ac:dyDescent="0.25">
      <c r="B279" s="1" t="str">
        <f>адреса!$G$274</f>
        <v>кв.72</v>
      </c>
      <c r="C279" s="522">
        <f>адреса!$I$274</f>
        <v>50000072</v>
      </c>
      <c r="D279" s="6" t="str">
        <f>адреса!$K$274</f>
        <v>ФИО-5-72</v>
      </c>
      <c r="E279" s="6">
        <f>SUMIFS(фев17!$X:$X,фев17!$C:$C,мар17!C279)</f>
        <v>5234.16</v>
      </c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>
        <f t="shared" ref="W279" si="302">E279*40%</f>
        <v>2093.6640000000002</v>
      </c>
      <c r="X279" s="6">
        <f t="shared" si="289"/>
        <v>3140.4959999999996</v>
      </c>
      <c r="Y279" s="513"/>
      <c r="Z279" s="70" t="str">
        <f t="shared" si="293"/>
        <v>ул. Пятая д.5</v>
      </c>
      <c r="AA279" s="504">
        <f>IF($B279&lt;&gt;"",MAX(AA$7:AA278)+1,0)</f>
        <v>268</v>
      </c>
      <c r="AB279" s="502">
        <f t="shared" si="283"/>
        <v>279</v>
      </c>
      <c r="AC279" s="504">
        <f>1</f>
        <v>1</v>
      </c>
      <c r="AD279" s="103">
        <f t="shared" si="294"/>
        <v>0</v>
      </c>
      <c r="AE279" s="103">
        <f t="shared" si="295"/>
        <v>0</v>
      </c>
      <c r="AF279" s="103">
        <f t="shared" si="296"/>
        <v>0</v>
      </c>
      <c r="AH279" s="541">
        <v>0</v>
      </c>
      <c r="AI279" s="541">
        <v>0</v>
      </c>
      <c r="AJ279" s="541">
        <v>0</v>
      </c>
      <c r="AK279" s="541">
        <v>0</v>
      </c>
      <c r="AL279" s="541">
        <v>0</v>
      </c>
      <c r="AM279" s="541">
        <v>0</v>
      </c>
      <c r="AN279" s="541">
        <v>0</v>
      </c>
      <c r="AO279" s="541">
        <v>0</v>
      </c>
      <c r="AP279" s="541">
        <v>0</v>
      </c>
      <c r="AQ279" s="541">
        <v>0</v>
      </c>
      <c r="AR279" s="541">
        <v>0</v>
      </c>
      <c r="AS279" s="541">
        <v>0</v>
      </c>
      <c r="AT279" s="541">
        <v>0</v>
      </c>
      <c r="AU279" s="541">
        <v>0</v>
      </c>
      <c r="AV279" s="541">
        <v>0</v>
      </c>
      <c r="AW279" s="541">
        <v>0</v>
      </c>
      <c r="AX279" s="541">
        <v>0</v>
      </c>
    </row>
    <row r="280" spans="2:50" x14ac:dyDescent="0.25">
      <c r="B280" s="1" t="str">
        <f>адреса!$G$275</f>
        <v>кв.73</v>
      </c>
      <c r="C280" s="522">
        <f>адреса!$I$275</f>
        <v>50000073</v>
      </c>
      <c r="D280" s="6" t="str">
        <f>адреса!$K$275</f>
        <v>ФИО-5-73</v>
      </c>
      <c r="E280" s="6">
        <f>SUMIFS(фев17!$X:$X,фев17!$C:$C,мар17!C280)</f>
        <v>8596.91</v>
      </c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>
        <f t="shared" ref="W280" si="303">E280*60%</f>
        <v>5158.1459999999997</v>
      </c>
      <c r="X280" s="6">
        <f t="shared" si="289"/>
        <v>3438.7640000000001</v>
      </c>
      <c r="Y280" s="513"/>
      <c r="Z280" s="70" t="str">
        <f t="shared" si="293"/>
        <v>ул. Пятая д.5</v>
      </c>
      <c r="AA280" s="504">
        <f>IF($B280&lt;&gt;"",MAX(AA$7:AA279)+1,0)</f>
        <v>269</v>
      </c>
      <c r="AB280" s="502">
        <f t="shared" si="283"/>
        <v>280</v>
      </c>
      <c r="AC280" s="504">
        <f>1</f>
        <v>1</v>
      </c>
      <c r="AD280" s="103">
        <f t="shared" si="294"/>
        <v>0</v>
      </c>
      <c r="AE280" s="103">
        <f t="shared" si="295"/>
        <v>0</v>
      </c>
      <c r="AF280" s="103">
        <f t="shared" si="296"/>
        <v>0</v>
      </c>
      <c r="AH280" s="541">
        <v>0</v>
      </c>
      <c r="AI280" s="541">
        <v>0</v>
      </c>
      <c r="AJ280" s="541">
        <v>0</v>
      </c>
      <c r="AK280" s="541">
        <v>0</v>
      </c>
      <c r="AL280" s="541">
        <v>0</v>
      </c>
      <c r="AM280" s="541">
        <v>0</v>
      </c>
      <c r="AN280" s="541">
        <v>0</v>
      </c>
      <c r="AO280" s="541">
        <v>0</v>
      </c>
      <c r="AP280" s="541">
        <v>0</v>
      </c>
      <c r="AQ280" s="541">
        <v>0</v>
      </c>
      <c r="AR280" s="541">
        <v>0</v>
      </c>
      <c r="AS280" s="541">
        <v>0</v>
      </c>
      <c r="AT280" s="541">
        <v>0</v>
      </c>
      <c r="AU280" s="541">
        <v>0</v>
      </c>
      <c r="AV280" s="541">
        <v>0</v>
      </c>
      <c r="AW280" s="541">
        <v>0</v>
      </c>
      <c r="AX280" s="541">
        <v>0</v>
      </c>
    </row>
    <row r="281" spans="2:50" x14ac:dyDescent="0.25">
      <c r="B281" s="1" t="str">
        <f>адреса!$G$276</f>
        <v>кв.74</v>
      </c>
      <c r="C281" s="522">
        <f>адреса!$I$276</f>
        <v>50000074</v>
      </c>
      <c r="D281" s="6" t="str">
        <f>адреса!$K$276</f>
        <v>ФИО-5-74</v>
      </c>
      <c r="E281" s="6">
        <f>SUMIFS(фев17!$X:$X,фев17!$C:$C,мар17!C281)</f>
        <v>14640.35</v>
      </c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>
        <f t="shared" ref="W281" si="304">E281*80%</f>
        <v>11712.28</v>
      </c>
      <c r="X281" s="6">
        <f t="shared" si="289"/>
        <v>2928.0699999999997</v>
      </c>
      <c r="Y281" s="513"/>
      <c r="Z281" s="70" t="str">
        <f t="shared" si="293"/>
        <v>ул. Пятая д.5</v>
      </c>
      <c r="AA281" s="504">
        <f>IF($B281&lt;&gt;"",MAX(AA$7:AA280)+1,0)</f>
        <v>270</v>
      </c>
      <c r="AB281" s="502">
        <f t="shared" si="283"/>
        <v>281</v>
      </c>
      <c r="AC281" s="504">
        <f>1</f>
        <v>1</v>
      </c>
      <c r="AD281" s="103">
        <f t="shared" si="294"/>
        <v>0</v>
      </c>
      <c r="AE281" s="103">
        <f t="shared" si="295"/>
        <v>0</v>
      </c>
      <c r="AF281" s="103">
        <f t="shared" si="296"/>
        <v>0</v>
      </c>
      <c r="AH281" s="541">
        <v>0</v>
      </c>
      <c r="AI281" s="541">
        <v>0</v>
      </c>
      <c r="AJ281" s="541">
        <v>0</v>
      </c>
      <c r="AK281" s="541">
        <v>0</v>
      </c>
      <c r="AL281" s="541">
        <v>0</v>
      </c>
      <c r="AM281" s="541">
        <v>0</v>
      </c>
      <c r="AN281" s="541">
        <v>0</v>
      </c>
      <c r="AO281" s="541">
        <v>0</v>
      </c>
      <c r="AP281" s="541">
        <v>0</v>
      </c>
      <c r="AQ281" s="541">
        <v>0</v>
      </c>
      <c r="AR281" s="541">
        <v>0</v>
      </c>
      <c r="AS281" s="541">
        <v>0</v>
      </c>
      <c r="AT281" s="541">
        <v>0</v>
      </c>
      <c r="AU281" s="541">
        <v>0</v>
      </c>
      <c r="AV281" s="541">
        <v>0</v>
      </c>
      <c r="AW281" s="541">
        <v>0</v>
      </c>
      <c r="AX281" s="541">
        <v>0</v>
      </c>
    </row>
    <row r="282" spans="2:50" x14ac:dyDescent="0.25">
      <c r="B282" s="1" t="str">
        <f>адреса!$G$277</f>
        <v>кв.75</v>
      </c>
      <c r="C282" s="522">
        <f>адреса!$I$277</f>
        <v>50000075</v>
      </c>
      <c r="D282" s="6" t="str">
        <f>адреса!$K$277</f>
        <v>ФИО-5-75</v>
      </c>
      <c r="E282" s="6">
        <f>SUMIFS(фев17!$X:$X,фев17!$C:$C,мар17!C282)</f>
        <v>6263.11</v>
      </c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>
        <f t="shared" ref="W282" si="305">E282*100%</f>
        <v>6263.11</v>
      </c>
      <c r="X282" s="6">
        <f t="shared" si="289"/>
        <v>0</v>
      </c>
      <c r="Y282" s="513"/>
      <c r="Z282" s="70" t="str">
        <f t="shared" si="293"/>
        <v>ул. Пятая д.5</v>
      </c>
      <c r="AA282" s="504">
        <f>IF($B282&lt;&gt;"",MAX(AA$7:AA281)+1,0)</f>
        <v>271</v>
      </c>
      <c r="AB282" s="502">
        <f t="shared" si="283"/>
        <v>282</v>
      </c>
      <c r="AC282" s="504">
        <f>1</f>
        <v>1</v>
      </c>
      <c r="AD282" s="103">
        <f t="shared" si="294"/>
        <v>0</v>
      </c>
      <c r="AE282" s="103">
        <f t="shared" si="295"/>
        <v>0</v>
      </c>
      <c r="AF282" s="103">
        <f t="shared" si="296"/>
        <v>0</v>
      </c>
      <c r="AH282" s="541">
        <v>0</v>
      </c>
      <c r="AI282" s="541">
        <v>0</v>
      </c>
      <c r="AJ282" s="541">
        <v>0</v>
      </c>
      <c r="AK282" s="541">
        <v>0</v>
      </c>
      <c r="AL282" s="541">
        <v>0</v>
      </c>
      <c r="AM282" s="541">
        <v>0</v>
      </c>
      <c r="AN282" s="541">
        <v>0</v>
      </c>
      <c r="AO282" s="541">
        <v>0</v>
      </c>
      <c r="AP282" s="541">
        <v>0</v>
      </c>
      <c r="AQ282" s="541">
        <v>0</v>
      </c>
      <c r="AR282" s="541">
        <v>0</v>
      </c>
      <c r="AS282" s="541">
        <v>0</v>
      </c>
      <c r="AT282" s="541">
        <v>0</v>
      </c>
      <c r="AU282" s="541">
        <v>0</v>
      </c>
      <c r="AV282" s="541">
        <v>0</v>
      </c>
      <c r="AW282" s="541">
        <v>0</v>
      </c>
      <c r="AX282" s="541">
        <v>0</v>
      </c>
    </row>
    <row r="283" spans="2:50" x14ac:dyDescent="0.25">
      <c r="B283" s="1" t="str">
        <f>адреса!$G$278</f>
        <v>кв.76</v>
      </c>
      <c r="C283" s="522">
        <f>адреса!$I$278</f>
        <v>50000076</v>
      </c>
      <c r="D283" s="6" t="str">
        <f>адреса!$K$278</f>
        <v>ФИО-5-76</v>
      </c>
      <c r="E283" s="6">
        <f>SUMIFS(фев17!$X:$X,фев17!$C:$C,мар17!C283)</f>
        <v>5986.88</v>
      </c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>
        <f t="shared" ref="W283" si="306">E283*20%</f>
        <v>1197.376</v>
      </c>
      <c r="X283" s="6">
        <f t="shared" si="289"/>
        <v>4789.5039999999999</v>
      </c>
      <c r="Y283" s="513"/>
      <c r="Z283" s="70" t="str">
        <f t="shared" si="293"/>
        <v>ул. Пятая д.5</v>
      </c>
      <c r="AA283" s="504">
        <f>IF($B283&lt;&gt;"",MAX(AA$7:AA282)+1,0)</f>
        <v>272</v>
      </c>
      <c r="AB283" s="502">
        <f t="shared" si="283"/>
        <v>283</v>
      </c>
      <c r="AC283" s="504">
        <f>1</f>
        <v>1</v>
      </c>
      <c r="AD283" s="103">
        <f t="shared" si="294"/>
        <v>0</v>
      </c>
      <c r="AE283" s="103">
        <f t="shared" si="295"/>
        <v>0</v>
      </c>
      <c r="AF283" s="103">
        <f t="shared" si="296"/>
        <v>0</v>
      </c>
      <c r="AH283" s="541">
        <v>0</v>
      </c>
      <c r="AI283" s="541">
        <v>0</v>
      </c>
      <c r="AJ283" s="541">
        <v>0</v>
      </c>
      <c r="AK283" s="541">
        <v>0</v>
      </c>
      <c r="AL283" s="541">
        <v>0</v>
      </c>
      <c r="AM283" s="541">
        <v>0</v>
      </c>
      <c r="AN283" s="541">
        <v>0</v>
      </c>
      <c r="AO283" s="541">
        <v>0</v>
      </c>
      <c r="AP283" s="541">
        <v>0</v>
      </c>
      <c r="AQ283" s="541">
        <v>0</v>
      </c>
      <c r="AR283" s="541">
        <v>0</v>
      </c>
      <c r="AS283" s="541">
        <v>0</v>
      </c>
      <c r="AT283" s="541">
        <v>0</v>
      </c>
      <c r="AU283" s="541">
        <v>0</v>
      </c>
      <c r="AV283" s="541">
        <v>0</v>
      </c>
      <c r="AW283" s="541">
        <v>0</v>
      </c>
      <c r="AX283" s="541">
        <v>0</v>
      </c>
    </row>
    <row r="284" spans="2:50" x14ac:dyDescent="0.25">
      <c r="B284" s="1" t="str">
        <f>адреса!$G$279</f>
        <v>кв.77</v>
      </c>
      <c r="C284" s="522">
        <f>адреса!$I$279</f>
        <v>50000077</v>
      </c>
      <c r="D284" s="6" t="str">
        <f>адреса!$K$279</f>
        <v>ФИО-5-77</v>
      </c>
      <c r="E284" s="6">
        <f>SUMIFS(фев17!$X:$X,фев17!$C:$C,мар17!C284)</f>
        <v>4469.42</v>
      </c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>
        <f t="shared" ref="W284" si="307">E284*40%</f>
        <v>1787.768</v>
      </c>
      <c r="X284" s="6">
        <f t="shared" si="289"/>
        <v>2681.652</v>
      </c>
      <c r="Y284" s="513"/>
      <c r="Z284" s="70" t="str">
        <f t="shared" si="293"/>
        <v>ул. Пятая д.5</v>
      </c>
      <c r="AA284" s="504">
        <f>IF($B284&lt;&gt;"",MAX(AA$7:AA283)+1,0)</f>
        <v>273</v>
      </c>
      <c r="AB284" s="502">
        <f t="shared" si="283"/>
        <v>284</v>
      </c>
      <c r="AC284" s="504">
        <f>1</f>
        <v>1</v>
      </c>
      <c r="AD284" s="103">
        <f t="shared" si="294"/>
        <v>0</v>
      </c>
      <c r="AE284" s="103">
        <f t="shared" si="295"/>
        <v>0</v>
      </c>
      <c r="AF284" s="103">
        <f t="shared" si="296"/>
        <v>0</v>
      </c>
      <c r="AH284" s="541">
        <v>0</v>
      </c>
      <c r="AI284" s="541">
        <v>0</v>
      </c>
      <c r="AJ284" s="541">
        <v>0</v>
      </c>
      <c r="AK284" s="541">
        <v>0</v>
      </c>
      <c r="AL284" s="541">
        <v>0</v>
      </c>
      <c r="AM284" s="541">
        <v>0</v>
      </c>
      <c r="AN284" s="541">
        <v>0</v>
      </c>
      <c r="AO284" s="541">
        <v>0</v>
      </c>
      <c r="AP284" s="541">
        <v>0</v>
      </c>
      <c r="AQ284" s="541">
        <v>0</v>
      </c>
      <c r="AR284" s="541">
        <v>0</v>
      </c>
      <c r="AS284" s="541">
        <v>0</v>
      </c>
      <c r="AT284" s="541">
        <v>0</v>
      </c>
      <c r="AU284" s="541">
        <v>0</v>
      </c>
      <c r="AV284" s="541">
        <v>0</v>
      </c>
      <c r="AW284" s="541">
        <v>0</v>
      </c>
      <c r="AX284" s="541">
        <v>0</v>
      </c>
    </row>
    <row r="285" spans="2:50" x14ac:dyDescent="0.25">
      <c r="B285" s="1" t="str">
        <f>адреса!$G$280</f>
        <v>кв.78</v>
      </c>
      <c r="C285" s="522">
        <f>адреса!$I$280</f>
        <v>50000078</v>
      </c>
      <c r="D285" s="6" t="str">
        <f>адреса!$K$280</f>
        <v>ФИО-5-78</v>
      </c>
      <c r="E285" s="6">
        <f>SUMIFS(фев17!$X:$X,фев17!$C:$C,мар17!C285)</f>
        <v>26711.78</v>
      </c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>
        <f t="shared" ref="W285" si="308">E285*60%</f>
        <v>16027.067999999999</v>
      </c>
      <c r="X285" s="6">
        <f t="shared" si="289"/>
        <v>10684.712</v>
      </c>
      <c r="Y285" s="513"/>
      <c r="Z285" s="70" t="str">
        <f t="shared" si="293"/>
        <v>ул. Пятая д.5</v>
      </c>
      <c r="AA285" s="504">
        <f>IF($B285&lt;&gt;"",MAX(AA$7:AA284)+1,0)</f>
        <v>274</v>
      </c>
      <c r="AB285" s="502">
        <f t="shared" si="283"/>
        <v>285</v>
      </c>
      <c r="AC285" s="504">
        <f>1</f>
        <v>1</v>
      </c>
      <c r="AD285" s="103">
        <f t="shared" si="294"/>
        <v>0</v>
      </c>
      <c r="AE285" s="103">
        <f t="shared" si="295"/>
        <v>0</v>
      </c>
      <c r="AF285" s="103">
        <f t="shared" si="296"/>
        <v>0</v>
      </c>
      <c r="AH285" s="541">
        <v>0</v>
      </c>
      <c r="AI285" s="541">
        <v>0</v>
      </c>
      <c r="AJ285" s="541">
        <v>0</v>
      </c>
      <c r="AK285" s="541">
        <v>0</v>
      </c>
      <c r="AL285" s="541">
        <v>0</v>
      </c>
      <c r="AM285" s="541">
        <v>0</v>
      </c>
      <c r="AN285" s="541">
        <v>0</v>
      </c>
      <c r="AO285" s="541">
        <v>0</v>
      </c>
      <c r="AP285" s="541">
        <v>0</v>
      </c>
      <c r="AQ285" s="541">
        <v>0</v>
      </c>
      <c r="AR285" s="541">
        <v>0</v>
      </c>
      <c r="AS285" s="541">
        <v>0</v>
      </c>
      <c r="AT285" s="541">
        <v>0</v>
      </c>
      <c r="AU285" s="541">
        <v>0</v>
      </c>
      <c r="AV285" s="541">
        <v>0</v>
      </c>
      <c r="AW285" s="541">
        <v>0</v>
      </c>
      <c r="AX285" s="541">
        <v>0</v>
      </c>
    </row>
    <row r="286" spans="2:50" x14ac:dyDescent="0.25">
      <c r="B286" s="1" t="str">
        <f>адреса!$G$281</f>
        <v>кв.79</v>
      </c>
      <c r="C286" s="522">
        <f>адреса!$I$281</f>
        <v>50000079</v>
      </c>
      <c r="D286" s="6" t="str">
        <f>адреса!$K$281</f>
        <v>ФИО-5-79</v>
      </c>
      <c r="E286" s="6">
        <f>SUMIFS(фев17!$X:$X,фев17!$C:$C,мар17!C286)</f>
        <v>6424.45</v>
      </c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>
        <f t="shared" ref="W286" si="309">E286*80%</f>
        <v>5139.5600000000004</v>
      </c>
      <c r="X286" s="6">
        <f t="shared" si="289"/>
        <v>1284.8899999999994</v>
      </c>
      <c r="Y286" s="513"/>
      <c r="Z286" s="70" t="str">
        <f t="shared" si="293"/>
        <v>ул. Пятая д.5</v>
      </c>
      <c r="AA286" s="504">
        <f>IF($B286&lt;&gt;"",MAX(AA$7:AA285)+1,0)</f>
        <v>275</v>
      </c>
      <c r="AB286" s="502">
        <f t="shared" si="283"/>
        <v>286</v>
      </c>
      <c r="AC286" s="504">
        <f>1</f>
        <v>1</v>
      </c>
      <c r="AD286" s="103">
        <f t="shared" si="294"/>
        <v>0</v>
      </c>
      <c r="AE286" s="103">
        <f t="shared" si="295"/>
        <v>0</v>
      </c>
      <c r="AF286" s="103">
        <f t="shared" si="296"/>
        <v>0</v>
      </c>
      <c r="AH286" s="541">
        <v>0</v>
      </c>
      <c r="AI286" s="541">
        <v>0</v>
      </c>
      <c r="AJ286" s="541">
        <v>0</v>
      </c>
      <c r="AK286" s="541">
        <v>0</v>
      </c>
      <c r="AL286" s="541">
        <v>0</v>
      </c>
      <c r="AM286" s="541">
        <v>0</v>
      </c>
      <c r="AN286" s="541">
        <v>0</v>
      </c>
      <c r="AO286" s="541">
        <v>0</v>
      </c>
      <c r="AP286" s="541">
        <v>0</v>
      </c>
      <c r="AQ286" s="541">
        <v>0</v>
      </c>
      <c r="AR286" s="541">
        <v>0</v>
      </c>
      <c r="AS286" s="541">
        <v>0</v>
      </c>
      <c r="AT286" s="541">
        <v>0</v>
      </c>
      <c r="AU286" s="541">
        <v>0</v>
      </c>
      <c r="AV286" s="541">
        <v>0</v>
      </c>
      <c r="AW286" s="541">
        <v>0</v>
      </c>
      <c r="AX286" s="541">
        <v>0</v>
      </c>
    </row>
    <row r="287" spans="2:50" x14ac:dyDescent="0.25">
      <c r="B287" s="1" t="str">
        <f>адреса!$G$282</f>
        <v>кв.80</v>
      </c>
      <c r="C287" s="522">
        <f>адреса!$I$282</f>
        <v>50000080</v>
      </c>
      <c r="D287" s="6" t="str">
        <f>адреса!$K$282</f>
        <v>ФИО-5-80</v>
      </c>
      <c r="E287" s="6">
        <f>SUMIFS(фев17!$X:$X,фев17!$C:$C,мар17!C287)</f>
        <v>5575.69</v>
      </c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>
        <f t="shared" ref="W287" si="310">E287*100%</f>
        <v>5575.69</v>
      </c>
      <c r="X287" s="6">
        <f t="shared" si="289"/>
        <v>0</v>
      </c>
      <c r="Y287" s="513"/>
      <c r="Z287" s="70" t="str">
        <f t="shared" si="293"/>
        <v>ул. Пятая д.5</v>
      </c>
      <c r="AA287" s="504">
        <f>IF($B287&lt;&gt;"",MAX(AA$7:AA286)+1,0)</f>
        <v>276</v>
      </c>
      <c r="AB287" s="502">
        <f t="shared" si="283"/>
        <v>287</v>
      </c>
      <c r="AC287" s="504">
        <f>1</f>
        <v>1</v>
      </c>
      <c r="AD287" s="103">
        <f t="shared" si="294"/>
        <v>0</v>
      </c>
      <c r="AE287" s="103">
        <f t="shared" si="295"/>
        <v>0</v>
      </c>
      <c r="AF287" s="103">
        <f t="shared" si="296"/>
        <v>0</v>
      </c>
      <c r="AH287" s="541">
        <v>0</v>
      </c>
      <c r="AI287" s="541">
        <v>0</v>
      </c>
      <c r="AJ287" s="541">
        <v>0</v>
      </c>
      <c r="AK287" s="541">
        <v>0</v>
      </c>
      <c r="AL287" s="541">
        <v>0</v>
      </c>
      <c r="AM287" s="541">
        <v>0</v>
      </c>
      <c r="AN287" s="541">
        <v>0</v>
      </c>
      <c r="AO287" s="541">
        <v>0</v>
      </c>
      <c r="AP287" s="541">
        <v>0</v>
      </c>
      <c r="AQ287" s="541">
        <v>0</v>
      </c>
      <c r="AR287" s="541">
        <v>0</v>
      </c>
      <c r="AS287" s="541">
        <v>0</v>
      </c>
      <c r="AT287" s="541">
        <v>0</v>
      </c>
      <c r="AU287" s="541">
        <v>0</v>
      </c>
      <c r="AV287" s="541">
        <v>0</v>
      </c>
      <c r="AW287" s="541">
        <v>0</v>
      </c>
      <c r="AX287" s="541">
        <v>0</v>
      </c>
    </row>
    <row r="288" spans="2:50" x14ac:dyDescent="0.25">
      <c r="B288" s="1" t="str">
        <f>адреса!$G$283</f>
        <v>кв.81</v>
      </c>
      <c r="C288" s="522">
        <f>адреса!$I$283</f>
        <v>50000081</v>
      </c>
      <c r="D288" s="6" t="str">
        <f>адреса!$K$283</f>
        <v>ФИО-5-81</v>
      </c>
      <c r="E288" s="6">
        <f>SUMIFS(фев17!$X:$X,фев17!$C:$C,мар17!C288)</f>
        <v>26932.55</v>
      </c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>
        <f t="shared" ref="W288" si="311">E288*20%</f>
        <v>5386.51</v>
      </c>
      <c r="X288" s="6">
        <f t="shared" si="289"/>
        <v>21546.04</v>
      </c>
      <c r="Y288" s="513"/>
      <c r="Z288" s="70" t="str">
        <f t="shared" si="293"/>
        <v>ул. Пятая д.5</v>
      </c>
      <c r="AA288" s="504">
        <f>IF($B288&lt;&gt;"",MAX(AA$7:AA287)+1,0)</f>
        <v>277</v>
      </c>
      <c r="AB288" s="502">
        <f t="shared" si="283"/>
        <v>288</v>
      </c>
      <c r="AC288" s="504">
        <f>1</f>
        <v>1</v>
      </c>
      <c r="AD288" s="103">
        <f t="shared" si="294"/>
        <v>0</v>
      </c>
      <c r="AE288" s="103">
        <f t="shared" si="295"/>
        <v>0</v>
      </c>
      <c r="AF288" s="103">
        <f t="shared" si="296"/>
        <v>0</v>
      </c>
      <c r="AH288" s="541">
        <v>0</v>
      </c>
      <c r="AI288" s="541">
        <v>0</v>
      </c>
      <c r="AJ288" s="541">
        <v>0</v>
      </c>
      <c r="AK288" s="541">
        <v>0</v>
      </c>
      <c r="AL288" s="541">
        <v>0</v>
      </c>
      <c r="AM288" s="541">
        <v>0</v>
      </c>
      <c r="AN288" s="541">
        <v>42795</v>
      </c>
      <c r="AO288" s="541">
        <v>42796</v>
      </c>
      <c r="AP288" s="541">
        <v>42797</v>
      </c>
      <c r="AQ288" s="541">
        <v>42798</v>
      </c>
      <c r="AR288" s="541">
        <v>0</v>
      </c>
      <c r="AS288" s="541">
        <v>0</v>
      </c>
      <c r="AT288" s="541">
        <v>0</v>
      </c>
      <c r="AU288" s="541">
        <v>0</v>
      </c>
      <c r="AV288" s="541">
        <v>0</v>
      </c>
      <c r="AW288" s="541">
        <v>0</v>
      </c>
      <c r="AX288" s="541">
        <v>0</v>
      </c>
    </row>
    <row r="289" spans="2:50" x14ac:dyDescent="0.25">
      <c r="B289" s="1" t="str">
        <f>адреса!$G$284</f>
        <v>кв.82</v>
      </c>
      <c r="C289" s="522">
        <f>адреса!$I$284</f>
        <v>50000082</v>
      </c>
      <c r="D289" s="6" t="str">
        <f>адреса!$K$284</f>
        <v>ФИО-5-82</v>
      </c>
      <c r="E289" s="6">
        <f>SUMIFS(фев17!$X:$X,фев17!$C:$C,мар17!C289)</f>
        <v>7347.7</v>
      </c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>
        <f t="shared" ref="W289" si="312">E289*40%</f>
        <v>2939.08</v>
      </c>
      <c r="X289" s="6">
        <f t="shared" si="289"/>
        <v>4408.62</v>
      </c>
      <c r="Y289" s="513"/>
      <c r="Z289" s="70" t="str">
        <f t="shared" si="293"/>
        <v>ул. Пятая д.5</v>
      </c>
      <c r="AA289" s="504">
        <f>IF($B289&lt;&gt;"",MAX(AA$7:AA288)+1,0)</f>
        <v>278</v>
      </c>
      <c r="AB289" s="502">
        <f t="shared" si="283"/>
        <v>289</v>
      </c>
      <c r="AC289" s="504">
        <f>1</f>
        <v>1</v>
      </c>
      <c r="AD289" s="103">
        <f t="shared" si="294"/>
        <v>0</v>
      </c>
      <c r="AE289" s="103">
        <f t="shared" si="295"/>
        <v>0</v>
      </c>
      <c r="AF289" s="103">
        <f t="shared" si="296"/>
        <v>0</v>
      </c>
      <c r="AH289" s="541">
        <v>0</v>
      </c>
      <c r="AI289" s="541">
        <v>0</v>
      </c>
      <c r="AJ289" s="541">
        <v>0</v>
      </c>
      <c r="AK289" s="541">
        <v>0</v>
      </c>
      <c r="AL289" s="541">
        <v>0</v>
      </c>
      <c r="AM289" s="541">
        <v>0</v>
      </c>
      <c r="AN289" s="541">
        <v>0</v>
      </c>
      <c r="AO289" s="541">
        <v>0</v>
      </c>
      <c r="AP289" s="541">
        <v>0</v>
      </c>
      <c r="AQ289" s="541">
        <v>0</v>
      </c>
      <c r="AR289" s="541">
        <v>0</v>
      </c>
      <c r="AS289" s="541">
        <v>0</v>
      </c>
      <c r="AT289" s="541">
        <v>0</v>
      </c>
      <c r="AU289" s="541">
        <v>0</v>
      </c>
      <c r="AV289" s="541">
        <v>0</v>
      </c>
      <c r="AW289" s="541">
        <v>0</v>
      </c>
      <c r="AX289" s="541">
        <v>0</v>
      </c>
    </row>
    <row r="290" spans="2:50" x14ac:dyDescent="0.25">
      <c r="B290" s="1" t="str">
        <f>адреса!$G$285</f>
        <v>кв.83</v>
      </c>
      <c r="C290" s="522">
        <f>адреса!$I$285</f>
        <v>50000083</v>
      </c>
      <c r="D290" s="6" t="str">
        <f>адреса!$K$285</f>
        <v>ФИО-5-83</v>
      </c>
      <c r="E290" s="6">
        <f>SUMIFS(фев17!$X:$X,фев17!$C:$C,мар17!C290)</f>
        <v>0</v>
      </c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>
        <f t="shared" ref="W290" si="313">E290*60%</f>
        <v>0</v>
      </c>
      <c r="X290" s="6">
        <f t="shared" si="289"/>
        <v>0</v>
      </c>
      <c r="Y290" s="513"/>
      <c r="Z290" s="70" t="str">
        <f t="shared" si="293"/>
        <v>ул. Пятая д.5</v>
      </c>
      <c r="AA290" s="504">
        <f>IF($B290&lt;&gt;"",MAX(AA$7:AA289)+1,0)</f>
        <v>279</v>
      </c>
      <c r="AB290" s="502">
        <f t="shared" si="283"/>
        <v>290</v>
      </c>
      <c r="AC290" s="504">
        <f>1</f>
        <v>1</v>
      </c>
      <c r="AD290" s="103">
        <f t="shared" si="294"/>
        <v>0</v>
      </c>
      <c r="AE290" s="103">
        <f t="shared" si="295"/>
        <v>0</v>
      </c>
      <c r="AF290" s="103">
        <f t="shared" si="296"/>
        <v>0</v>
      </c>
      <c r="AH290" s="541">
        <v>0</v>
      </c>
      <c r="AI290" s="541">
        <v>0</v>
      </c>
      <c r="AJ290" s="541">
        <v>0</v>
      </c>
      <c r="AK290" s="541">
        <v>0</v>
      </c>
      <c r="AL290" s="541">
        <v>0</v>
      </c>
      <c r="AM290" s="541">
        <v>0</v>
      </c>
      <c r="AN290" s="541">
        <v>0</v>
      </c>
      <c r="AO290" s="541">
        <v>0</v>
      </c>
      <c r="AP290" s="541">
        <v>0</v>
      </c>
      <c r="AQ290" s="541">
        <v>0</v>
      </c>
      <c r="AR290" s="541">
        <v>0</v>
      </c>
      <c r="AS290" s="541">
        <v>0</v>
      </c>
      <c r="AT290" s="541">
        <v>0</v>
      </c>
      <c r="AU290" s="541">
        <v>0</v>
      </c>
      <c r="AV290" s="541">
        <v>0</v>
      </c>
      <c r="AW290" s="541">
        <v>0</v>
      </c>
      <c r="AX290" s="541">
        <v>0</v>
      </c>
    </row>
    <row r="291" spans="2:50" x14ac:dyDescent="0.25">
      <c r="B291" s="1" t="str">
        <f>адреса!$G$286</f>
        <v>кв.84</v>
      </c>
      <c r="C291" s="522">
        <f>адреса!$I$286</f>
        <v>50000084</v>
      </c>
      <c r="D291" s="6" t="str">
        <f>адреса!$K$286</f>
        <v>ФИО-5-84</v>
      </c>
      <c r="E291" s="6">
        <f>SUMIFS(фев17!$X:$X,фев17!$C:$C,мар17!C291)</f>
        <v>0</v>
      </c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>
        <f t="shared" ref="W291" si="314">E291*80%</f>
        <v>0</v>
      </c>
      <c r="X291" s="6">
        <f t="shared" si="289"/>
        <v>0</v>
      </c>
      <c r="Y291" s="513"/>
      <c r="Z291" s="70" t="str">
        <f t="shared" si="293"/>
        <v>ул. Пятая д.5</v>
      </c>
      <c r="AA291" s="504">
        <f>IF($B291&lt;&gt;"",MAX(AA$7:AA290)+1,0)</f>
        <v>280</v>
      </c>
      <c r="AB291" s="502">
        <f t="shared" si="283"/>
        <v>291</v>
      </c>
      <c r="AC291" s="504">
        <f>1</f>
        <v>1</v>
      </c>
      <c r="AD291" s="103">
        <f t="shared" si="294"/>
        <v>0</v>
      </c>
      <c r="AE291" s="103">
        <f t="shared" si="295"/>
        <v>0</v>
      </c>
      <c r="AF291" s="103">
        <f t="shared" si="296"/>
        <v>0</v>
      </c>
      <c r="AH291" s="541">
        <v>0</v>
      </c>
      <c r="AI291" s="541">
        <v>0</v>
      </c>
      <c r="AJ291" s="541">
        <v>0</v>
      </c>
      <c r="AK291" s="541">
        <v>0</v>
      </c>
      <c r="AL291" s="541">
        <v>0</v>
      </c>
      <c r="AM291" s="541">
        <v>0</v>
      </c>
      <c r="AN291" s="541">
        <v>0</v>
      </c>
      <c r="AO291" s="541">
        <v>0</v>
      </c>
      <c r="AP291" s="541">
        <v>0</v>
      </c>
      <c r="AQ291" s="541">
        <v>0</v>
      </c>
      <c r="AR291" s="541">
        <v>0</v>
      </c>
      <c r="AS291" s="541">
        <v>0</v>
      </c>
      <c r="AT291" s="541">
        <v>0</v>
      </c>
      <c r="AU291" s="541">
        <v>0</v>
      </c>
      <c r="AV291" s="541">
        <v>0</v>
      </c>
      <c r="AW291" s="541">
        <v>0</v>
      </c>
      <c r="AX291" s="541">
        <v>0</v>
      </c>
    </row>
    <row r="292" spans="2:50" x14ac:dyDescent="0.25">
      <c r="B292" s="1" t="str">
        <f>адреса!$G$287</f>
        <v>кв.85</v>
      </c>
      <c r="C292" s="522">
        <f>адреса!$I$287</f>
        <v>50000085</v>
      </c>
      <c r="D292" s="6" t="str">
        <f>адреса!$K$287</f>
        <v>ФИО-5-85</v>
      </c>
      <c r="E292" s="6">
        <f>SUMIFS(фев17!$X:$X,фев17!$C:$C,мар17!C292)</f>
        <v>4813.1499999999996</v>
      </c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>
        <f t="shared" ref="W292" si="315">E292*100%</f>
        <v>4813.1499999999996</v>
      </c>
      <c r="X292" s="6">
        <f t="shared" si="289"/>
        <v>0</v>
      </c>
      <c r="Y292" s="513"/>
      <c r="Z292" s="70" t="str">
        <f t="shared" si="293"/>
        <v>ул. Пятая д.5</v>
      </c>
      <c r="AA292" s="504">
        <f>IF($B292&lt;&gt;"",MAX(AA$7:AA291)+1,0)</f>
        <v>281</v>
      </c>
      <c r="AB292" s="502">
        <f t="shared" si="283"/>
        <v>292</v>
      </c>
      <c r="AC292" s="504">
        <f>1</f>
        <v>1</v>
      </c>
      <c r="AD292" s="103">
        <f t="shared" si="294"/>
        <v>0</v>
      </c>
      <c r="AE292" s="103">
        <f t="shared" si="295"/>
        <v>0</v>
      </c>
      <c r="AF292" s="103">
        <f t="shared" si="296"/>
        <v>0</v>
      </c>
      <c r="AH292" s="541">
        <v>0</v>
      </c>
      <c r="AI292" s="541">
        <v>0</v>
      </c>
      <c r="AJ292" s="541">
        <v>0</v>
      </c>
      <c r="AK292" s="541">
        <v>0</v>
      </c>
      <c r="AL292" s="541">
        <v>0</v>
      </c>
      <c r="AM292" s="541">
        <v>0</v>
      </c>
      <c r="AN292" s="541">
        <v>0</v>
      </c>
      <c r="AO292" s="541">
        <v>0</v>
      </c>
      <c r="AP292" s="541">
        <v>0</v>
      </c>
      <c r="AQ292" s="541">
        <v>0</v>
      </c>
      <c r="AR292" s="541">
        <v>0</v>
      </c>
      <c r="AS292" s="541">
        <v>0</v>
      </c>
      <c r="AT292" s="541">
        <v>0</v>
      </c>
      <c r="AU292" s="541">
        <v>0</v>
      </c>
      <c r="AV292" s="541">
        <v>0</v>
      </c>
      <c r="AW292" s="541">
        <v>0</v>
      </c>
      <c r="AX292" s="541">
        <v>0</v>
      </c>
    </row>
    <row r="293" spans="2:50" x14ac:dyDescent="0.25">
      <c r="B293" s="1" t="str">
        <f>адреса!$G$288</f>
        <v>кв.86</v>
      </c>
      <c r="C293" s="522">
        <f>адреса!$I$288</f>
        <v>50000086</v>
      </c>
      <c r="D293" s="6" t="str">
        <f>адреса!$K$288</f>
        <v>ФИО-5-86</v>
      </c>
      <c r="E293" s="6">
        <f>SUMIFS(фев17!$X:$X,фев17!$C:$C,мар17!C293)</f>
        <v>6736.03</v>
      </c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>
        <f t="shared" ref="W293" si="316">E293*20%</f>
        <v>1347.2060000000001</v>
      </c>
      <c r="X293" s="6">
        <f t="shared" si="289"/>
        <v>5388.8239999999996</v>
      </c>
      <c r="Y293" s="513"/>
      <c r="Z293" s="70" t="str">
        <f t="shared" si="293"/>
        <v>ул. Пятая д.5</v>
      </c>
      <c r="AA293" s="504">
        <f>IF($B293&lt;&gt;"",MAX(AA$7:AA292)+1,0)</f>
        <v>282</v>
      </c>
      <c r="AB293" s="502">
        <f t="shared" si="283"/>
        <v>293</v>
      </c>
      <c r="AC293" s="504">
        <f>1</f>
        <v>1</v>
      </c>
      <c r="AD293" s="103">
        <f t="shared" si="294"/>
        <v>0</v>
      </c>
      <c r="AE293" s="103">
        <f t="shared" si="295"/>
        <v>0</v>
      </c>
      <c r="AF293" s="103">
        <f t="shared" si="296"/>
        <v>0</v>
      </c>
      <c r="AH293" s="541">
        <v>0</v>
      </c>
      <c r="AI293" s="541">
        <v>0</v>
      </c>
      <c r="AJ293" s="541">
        <v>0</v>
      </c>
      <c r="AK293" s="541">
        <v>0</v>
      </c>
      <c r="AL293" s="541">
        <v>0</v>
      </c>
      <c r="AM293" s="541">
        <v>0</v>
      </c>
      <c r="AN293" s="541">
        <v>0</v>
      </c>
      <c r="AO293" s="541">
        <v>0</v>
      </c>
      <c r="AP293" s="541">
        <v>0</v>
      </c>
      <c r="AQ293" s="541">
        <v>0</v>
      </c>
      <c r="AR293" s="541">
        <v>0</v>
      </c>
      <c r="AS293" s="541">
        <v>0</v>
      </c>
      <c r="AT293" s="541">
        <v>0</v>
      </c>
      <c r="AU293" s="541">
        <v>0</v>
      </c>
      <c r="AV293" s="541">
        <v>0</v>
      </c>
      <c r="AW293" s="541">
        <v>0</v>
      </c>
      <c r="AX293" s="541">
        <v>0</v>
      </c>
    </row>
    <row r="294" spans="2:50" x14ac:dyDescent="0.25">
      <c r="B294" s="1" t="str">
        <f>адреса!$G$289</f>
        <v>кв.87</v>
      </c>
      <c r="C294" s="522">
        <f>адреса!$I$289</f>
        <v>50000087</v>
      </c>
      <c r="D294" s="6" t="str">
        <f>адреса!$K$289</f>
        <v>ФИО-5-87</v>
      </c>
      <c r="E294" s="6">
        <f>SUMIFS(фев17!$X:$X,фев17!$C:$C,мар17!C294)</f>
        <v>7948.21</v>
      </c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>
        <f t="shared" ref="W294" si="317">E294*40%</f>
        <v>3179.2840000000001</v>
      </c>
      <c r="X294" s="6">
        <f t="shared" si="289"/>
        <v>4768.9259999999995</v>
      </c>
      <c r="Y294" s="513"/>
      <c r="Z294" s="70" t="str">
        <f t="shared" si="293"/>
        <v>ул. Пятая д.5</v>
      </c>
      <c r="AA294" s="504">
        <f>IF($B294&lt;&gt;"",MAX(AA$7:AA293)+1,0)</f>
        <v>283</v>
      </c>
      <c r="AB294" s="502">
        <f t="shared" si="283"/>
        <v>294</v>
      </c>
      <c r="AC294" s="504">
        <f>1</f>
        <v>1</v>
      </c>
      <c r="AD294" s="103">
        <f t="shared" si="294"/>
        <v>0</v>
      </c>
      <c r="AE294" s="103">
        <f t="shared" si="295"/>
        <v>0</v>
      </c>
      <c r="AF294" s="103">
        <f t="shared" si="296"/>
        <v>0</v>
      </c>
      <c r="AH294" s="541">
        <v>0</v>
      </c>
      <c r="AI294" s="541">
        <v>0</v>
      </c>
      <c r="AJ294" s="541">
        <v>0</v>
      </c>
      <c r="AK294" s="541">
        <v>0</v>
      </c>
      <c r="AL294" s="541">
        <v>0</v>
      </c>
      <c r="AM294" s="541">
        <v>0</v>
      </c>
      <c r="AN294" s="541">
        <v>0</v>
      </c>
      <c r="AO294" s="541">
        <v>0</v>
      </c>
      <c r="AP294" s="541">
        <v>0</v>
      </c>
      <c r="AQ294" s="541">
        <v>0</v>
      </c>
      <c r="AR294" s="541">
        <v>0</v>
      </c>
      <c r="AS294" s="541">
        <v>0</v>
      </c>
      <c r="AT294" s="541">
        <v>0</v>
      </c>
      <c r="AU294" s="541">
        <v>0</v>
      </c>
      <c r="AV294" s="541">
        <v>0</v>
      </c>
      <c r="AW294" s="541">
        <v>0</v>
      </c>
      <c r="AX294" s="541">
        <v>0</v>
      </c>
    </row>
    <row r="295" spans="2:50" x14ac:dyDescent="0.25">
      <c r="B295" s="1" t="str">
        <f>адреса!$G$290</f>
        <v>кв.88</v>
      </c>
      <c r="C295" s="522">
        <f>адреса!$I$290</f>
        <v>50000088</v>
      </c>
      <c r="D295" s="6" t="str">
        <f>адреса!$K$290</f>
        <v>ФИО-5-88</v>
      </c>
      <c r="E295" s="6">
        <f>SUMIFS(фев17!$X:$X,фев17!$C:$C,мар17!C295)</f>
        <v>2861.97</v>
      </c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>
        <f t="shared" ref="W295" si="318">E295*60%</f>
        <v>1717.1819999999998</v>
      </c>
      <c r="X295" s="6">
        <f t="shared" si="289"/>
        <v>1144.788</v>
      </c>
      <c r="Y295" s="513"/>
      <c r="Z295" s="70" t="str">
        <f t="shared" si="293"/>
        <v>ул. Пятая д.5</v>
      </c>
      <c r="AA295" s="504">
        <f>IF($B295&lt;&gt;"",MAX(AA$7:AA294)+1,0)</f>
        <v>284</v>
      </c>
      <c r="AB295" s="502">
        <f t="shared" si="283"/>
        <v>295</v>
      </c>
      <c r="AC295" s="504">
        <f>1</f>
        <v>1</v>
      </c>
      <c r="AD295" s="103">
        <f t="shared" si="294"/>
        <v>0</v>
      </c>
      <c r="AE295" s="103">
        <f t="shared" si="295"/>
        <v>0</v>
      </c>
      <c r="AF295" s="103">
        <f t="shared" si="296"/>
        <v>0</v>
      </c>
      <c r="AH295" s="541">
        <v>0</v>
      </c>
      <c r="AI295" s="541">
        <v>0</v>
      </c>
      <c r="AJ295" s="541">
        <v>0</v>
      </c>
      <c r="AK295" s="541">
        <v>0</v>
      </c>
      <c r="AL295" s="541">
        <v>0</v>
      </c>
      <c r="AM295" s="541">
        <v>0</v>
      </c>
      <c r="AN295" s="541">
        <v>0</v>
      </c>
      <c r="AO295" s="541">
        <v>0</v>
      </c>
      <c r="AP295" s="541">
        <v>0</v>
      </c>
      <c r="AQ295" s="541">
        <v>0</v>
      </c>
      <c r="AR295" s="541">
        <v>0</v>
      </c>
      <c r="AS295" s="541">
        <v>0</v>
      </c>
      <c r="AT295" s="541">
        <v>0</v>
      </c>
      <c r="AU295" s="541">
        <v>0</v>
      </c>
      <c r="AV295" s="541">
        <v>0</v>
      </c>
      <c r="AW295" s="541">
        <v>0</v>
      </c>
      <c r="AX295" s="541">
        <v>0</v>
      </c>
    </row>
    <row r="296" spans="2:50" x14ac:dyDescent="0.25">
      <c r="B296" s="1" t="str">
        <f>адреса!$G$291</f>
        <v>кв.89</v>
      </c>
      <c r="C296" s="522">
        <f>адреса!$I$291</f>
        <v>50000089</v>
      </c>
      <c r="D296" s="6" t="str">
        <f>адреса!$K$291</f>
        <v>ФИО-5-89</v>
      </c>
      <c r="E296" s="6">
        <f>SUMIFS(фев17!$X:$X,фев17!$C:$C,мар17!C296)</f>
        <v>3874.5</v>
      </c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>
        <f t="shared" ref="W296" si="319">E296*80%</f>
        <v>3099.6000000000004</v>
      </c>
      <c r="X296" s="6">
        <f t="shared" si="289"/>
        <v>774.89999999999964</v>
      </c>
      <c r="Y296" s="513"/>
      <c r="Z296" s="70" t="str">
        <f t="shared" si="293"/>
        <v>ул. Пятая д.5</v>
      </c>
      <c r="AA296" s="504">
        <f>IF($B296&lt;&gt;"",MAX(AA$7:AA295)+1,0)</f>
        <v>285</v>
      </c>
      <c r="AB296" s="502">
        <f t="shared" si="283"/>
        <v>296</v>
      </c>
      <c r="AC296" s="504">
        <f>1</f>
        <v>1</v>
      </c>
      <c r="AD296" s="103">
        <f t="shared" si="294"/>
        <v>0</v>
      </c>
      <c r="AE296" s="103">
        <f t="shared" si="295"/>
        <v>0</v>
      </c>
      <c r="AF296" s="103">
        <f t="shared" si="296"/>
        <v>0</v>
      </c>
      <c r="AH296" s="541">
        <v>0</v>
      </c>
      <c r="AI296" s="541">
        <v>0</v>
      </c>
      <c r="AJ296" s="541">
        <v>0</v>
      </c>
      <c r="AK296" s="541">
        <v>0</v>
      </c>
      <c r="AL296" s="541">
        <v>0</v>
      </c>
      <c r="AM296" s="541">
        <v>0</v>
      </c>
      <c r="AN296" s="541">
        <v>0</v>
      </c>
      <c r="AO296" s="541">
        <v>0</v>
      </c>
      <c r="AP296" s="541">
        <v>0</v>
      </c>
      <c r="AQ296" s="541">
        <v>0</v>
      </c>
      <c r="AR296" s="541">
        <v>0</v>
      </c>
      <c r="AS296" s="541">
        <v>0</v>
      </c>
      <c r="AT296" s="541">
        <v>0</v>
      </c>
      <c r="AU296" s="541">
        <v>0</v>
      </c>
      <c r="AV296" s="541">
        <v>0</v>
      </c>
      <c r="AW296" s="541">
        <v>0</v>
      </c>
      <c r="AX296" s="541">
        <v>0</v>
      </c>
    </row>
    <row r="297" spans="2:50" x14ac:dyDescent="0.25">
      <c r="B297" s="1" t="str">
        <f>адреса!$G$292</f>
        <v>кв.90</v>
      </c>
      <c r="C297" s="522">
        <f>адреса!$I$292</f>
        <v>50000090</v>
      </c>
      <c r="D297" s="6" t="str">
        <f>адреса!$K$292</f>
        <v>ФИО-5-90</v>
      </c>
      <c r="E297" s="6">
        <f>SUMIFS(фев17!$X:$X,фев17!$C:$C,мар17!C297)</f>
        <v>10976.92</v>
      </c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>
        <f t="shared" ref="W297" si="320">E297*100%</f>
        <v>10976.92</v>
      </c>
      <c r="X297" s="6">
        <f t="shared" si="289"/>
        <v>0</v>
      </c>
      <c r="Y297" s="513"/>
      <c r="Z297" s="70" t="str">
        <f t="shared" si="293"/>
        <v>ул. Пятая д.5</v>
      </c>
      <c r="AA297" s="504">
        <f>IF($B297&lt;&gt;"",MAX(AA$7:AA296)+1,0)</f>
        <v>286</v>
      </c>
      <c r="AB297" s="502">
        <f t="shared" si="283"/>
        <v>297</v>
      </c>
      <c r="AC297" s="504">
        <f>1</f>
        <v>1</v>
      </c>
      <c r="AD297" s="103">
        <f t="shared" si="294"/>
        <v>0</v>
      </c>
      <c r="AE297" s="103">
        <f t="shared" si="295"/>
        <v>0</v>
      </c>
      <c r="AF297" s="103">
        <f t="shared" si="296"/>
        <v>0</v>
      </c>
      <c r="AH297" s="541">
        <v>0</v>
      </c>
      <c r="AI297" s="541">
        <v>0</v>
      </c>
      <c r="AJ297" s="541">
        <v>0</v>
      </c>
      <c r="AK297" s="541">
        <v>0</v>
      </c>
      <c r="AL297" s="541">
        <v>0</v>
      </c>
      <c r="AM297" s="541">
        <v>0</v>
      </c>
      <c r="AN297" s="541">
        <v>0</v>
      </c>
      <c r="AO297" s="541">
        <v>0</v>
      </c>
      <c r="AP297" s="541">
        <v>0</v>
      </c>
      <c r="AQ297" s="541">
        <v>0</v>
      </c>
      <c r="AR297" s="541">
        <v>0</v>
      </c>
      <c r="AS297" s="541">
        <v>0</v>
      </c>
      <c r="AT297" s="541">
        <v>0</v>
      </c>
      <c r="AU297" s="541">
        <v>0</v>
      </c>
      <c r="AV297" s="541">
        <v>0</v>
      </c>
      <c r="AW297" s="541">
        <v>0</v>
      </c>
      <c r="AX297" s="541">
        <v>0</v>
      </c>
    </row>
    <row r="298" spans="2:50" x14ac:dyDescent="0.25">
      <c r="B298" s="1" t="str">
        <f>адреса!$G$293</f>
        <v>кв.91</v>
      </c>
      <c r="C298" s="522">
        <f>адреса!$I$293</f>
        <v>50000091</v>
      </c>
      <c r="D298" s="6" t="str">
        <f>адреса!$K$293</f>
        <v>ФИО-5-91</v>
      </c>
      <c r="E298" s="6">
        <f>SUMIFS(фев17!$X:$X,фев17!$C:$C,мар17!C298)</f>
        <v>63011.29</v>
      </c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>
        <f t="shared" ref="W298" si="321">E298*20%</f>
        <v>12602.258000000002</v>
      </c>
      <c r="X298" s="6">
        <f t="shared" si="289"/>
        <v>50409.031999999999</v>
      </c>
      <c r="Y298" s="513"/>
      <c r="Z298" s="70" t="str">
        <f t="shared" si="293"/>
        <v>ул. Пятая д.5</v>
      </c>
      <c r="AA298" s="504">
        <f>IF($B298&lt;&gt;"",MAX(AA$7:AA297)+1,0)</f>
        <v>287</v>
      </c>
      <c r="AB298" s="502">
        <f t="shared" si="283"/>
        <v>298</v>
      </c>
      <c r="AC298" s="504">
        <f>1</f>
        <v>1</v>
      </c>
      <c r="AD298" s="103">
        <f t="shared" si="294"/>
        <v>0</v>
      </c>
      <c r="AE298" s="103">
        <f t="shared" si="295"/>
        <v>0</v>
      </c>
      <c r="AF298" s="103">
        <f t="shared" si="296"/>
        <v>0</v>
      </c>
      <c r="AH298" s="541">
        <v>0</v>
      </c>
      <c r="AI298" s="541">
        <v>0</v>
      </c>
      <c r="AJ298" s="541">
        <v>0</v>
      </c>
      <c r="AK298" s="541">
        <v>0</v>
      </c>
      <c r="AL298" s="541">
        <v>0</v>
      </c>
      <c r="AM298" s="541">
        <v>0</v>
      </c>
      <c r="AN298" s="541">
        <v>0</v>
      </c>
      <c r="AO298" s="541">
        <v>0</v>
      </c>
      <c r="AP298" s="541">
        <v>0</v>
      </c>
      <c r="AQ298" s="541">
        <v>0</v>
      </c>
      <c r="AR298" s="541">
        <v>0</v>
      </c>
      <c r="AS298" s="541">
        <v>0</v>
      </c>
      <c r="AT298" s="541">
        <v>0</v>
      </c>
      <c r="AU298" s="541">
        <v>42795</v>
      </c>
      <c r="AV298" s="541">
        <v>42796</v>
      </c>
      <c r="AW298" s="541">
        <v>42798</v>
      </c>
      <c r="AX298" s="541">
        <v>42808</v>
      </c>
    </row>
    <row r="299" spans="2:50" x14ac:dyDescent="0.25">
      <c r="B299" s="1" t="str">
        <f>адреса!$G$294</f>
        <v>кв.92</v>
      </c>
      <c r="C299" s="522">
        <f>адреса!$I$294</f>
        <v>50000092</v>
      </c>
      <c r="D299" s="6" t="str">
        <f>адреса!$K$294</f>
        <v>ФИО-5-92</v>
      </c>
      <c r="E299" s="6">
        <f>SUMIFS(фев17!$X:$X,фев17!$C:$C,мар17!C299)</f>
        <v>4023.37</v>
      </c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>
        <f t="shared" ref="W299" si="322">E299*40%</f>
        <v>1609.348</v>
      </c>
      <c r="X299" s="6">
        <f t="shared" si="289"/>
        <v>2414.0219999999999</v>
      </c>
      <c r="Y299" s="513"/>
      <c r="Z299" s="70" t="str">
        <f t="shared" si="293"/>
        <v>ул. Пятая д.5</v>
      </c>
      <c r="AA299" s="504">
        <f>IF($B299&lt;&gt;"",MAX(AA$7:AA298)+1,0)</f>
        <v>288</v>
      </c>
      <c r="AB299" s="502">
        <f t="shared" si="283"/>
        <v>299</v>
      </c>
      <c r="AC299" s="504">
        <f>1</f>
        <v>1</v>
      </c>
      <c r="AD299" s="103">
        <f t="shared" si="294"/>
        <v>0</v>
      </c>
      <c r="AE299" s="103">
        <f t="shared" si="295"/>
        <v>0</v>
      </c>
      <c r="AF299" s="103">
        <f t="shared" si="296"/>
        <v>0</v>
      </c>
      <c r="AH299" s="541">
        <v>0</v>
      </c>
      <c r="AI299" s="541">
        <v>0</v>
      </c>
      <c r="AJ299" s="541">
        <v>0</v>
      </c>
      <c r="AK299" s="541">
        <v>0</v>
      </c>
      <c r="AL299" s="541">
        <v>0</v>
      </c>
      <c r="AM299" s="541">
        <v>0</v>
      </c>
      <c r="AN299" s="541">
        <v>0</v>
      </c>
      <c r="AO299" s="541">
        <v>0</v>
      </c>
      <c r="AP299" s="541">
        <v>0</v>
      </c>
      <c r="AQ299" s="541">
        <v>0</v>
      </c>
      <c r="AR299" s="541">
        <v>0</v>
      </c>
      <c r="AS299" s="541">
        <v>0</v>
      </c>
      <c r="AT299" s="541">
        <v>0</v>
      </c>
      <c r="AU299" s="541">
        <v>0</v>
      </c>
      <c r="AV299" s="541">
        <v>0</v>
      </c>
      <c r="AW299" s="541">
        <v>0</v>
      </c>
      <c r="AX299" s="541">
        <v>0</v>
      </c>
    </row>
    <row r="300" spans="2:50" x14ac:dyDescent="0.25">
      <c r="B300" s="1" t="str">
        <f>адреса!$G$295</f>
        <v>кв.93</v>
      </c>
      <c r="C300" s="522">
        <f>адреса!$I$295</f>
        <v>50000093</v>
      </c>
      <c r="D300" s="6" t="str">
        <f>адреса!$K$295</f>
        <v>ФИО-5-93</v>
      </c>
      <c r="E300" s="6">
        <f>SUMIFS(фев17!$X:$X,фев17!$C:$C,мар17!C300)</f>
        <v>4476.08</v>
      </c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>
        <f t="shared" ref="W300" si="323">E300*60%</f>
        <v>2685.6479999999997</v>
      </c>
      <c r="X300" s="6">
        <f t="shared" si="289"/>
        <v>1790.4320000000002</v>
      </c>
      <c r="Y300" s="513"/>
      <c r="Z300" s="70" t="str">
        <f t="shared" si="293"/>
        <v>ул. Пятая д.5</v>
      </c>
      <c r="AA300" s="504">
        <f>IF($B300&lt;&gt;"",MAX(AA$7:AA299)+1,0)</f>
        <v>289</v>
      </c>
      <c r="AB300" s="502">
        <f t="shared" si="283"/>
        <v>300</v>
      </c>
      <c r="AC300" s="504">
        <f>1</f>
        <v>1</v>
      </c>
      <c r="AD300" s="103">
        <f t="shared" si="294"/>
        <v>0</v>
      </c>
      <c r="AE300" s="103">
        <f t="shared" si="295"/>
        <v>0</v>
      </c>
      <c r="AF300" s="103">
        <f t="shared" si="296"/>
        <v>0</v>
      </c>
      <c r="AH300" s="541">
        <v>0</v>
      </c>
      <c r="AI300" s="541">
        <v>0</v>
      </c>
      <c r="AJ300" s="541">
        <v>0</v>
      </c>
      <c r="AK300" s="541">
        <v>0</v>
      </c>
      <c r="AL300" s="541">
        <v>0</v>
      </c>
      <c r="AM300" s="541">
        <v>0</v>
      </c>
      <c r="AN300" s="541">
        <v>0</v>
      </c>
      <c r="AO300" s="541">
        <v>0</v>
      </c>
      <c r="AP300" s="541">
        <v>0</v>
      </c>
      <c r="AQ300" s="541">
        <v>0</v>
      </c>
      <c r="AR300" s="541">
        <v>0</v>
      </c>
      <c r="AS300" s="541">
        <v>0</v>
      </c>
      <c r="AT300" s="541">
        <v>0</v>
      </c>
      <c r="AU300" s="541">
        <v>0</v>
      </c>
      <c r="AV300" s="541">
        <v>0</v>
      </c>
      <c r="AW300" s="541">
        <v>0</v>
      </c>
      <c r="AX300" s="541">
        <v>0</v>
      </c>
    </row>
    <row r="301" spans="2:50" x14ac:dyDescent="0.25">
      <c r="B301" s="1" t="str">
        <f>адреса!$G$296</f>
        <v>кв.94</v>
      </c>
      <c r="C301" s="522">
        <f>адреса!$I$296</f>
        <v>50000094</v>
      </c>
      <c r="D301" s="6" t="str">
        <f>адреса!$K$296</f>
        <v>ФИО-5-94</v>
      </c>
      <c r="E301" s="6">
        <f>SUMIFS(фев17!$X:$X,фев17!$C:$C,мар17!C301)</f>
        <v>94375.79</v>
      </c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>
        <f t="shared" ref="W301" si="324">E301*80%</f>
        <v>75500.631999999998</v>
      </c>
      <c r="X301" s="6">
        <f t="shared" si="289"/>
        <v>18875.157999999996</v>
      </c>
      <c r="Y301" s="513"/>
      <c r="Z301" s="70" t="str">
        <f t="shared" si="293"/>
        <v>ул. Пятая д.5</v>
      </c>
      <c r="AA301" s="504">
        <f>IF($B301&lt;&gt;"",MAX(AA$7:AA300)+1,0)</f>
        <v>290</v>
      </c>
      <c r="AB301" s="502">
        <f t="shared" si="283"/>
        <v>301</v>
      </c>
      <c r="AC301" s="504">
        <f>1</f>
        <v>1</v>
      </c>
      <c r="AD301" s="103">
        <f t="shared" si="294"/>
        <v>0</v>
      </c>
      <c r="AE301" s="103">
        <f t="shared" si="295"/>
        <v>0</v>
      </c>
      <c r="AF301" s="103">
        <f t="shared" si="296"/>
        <v>0</v>
      </c>
      <c r="AH301" s="541">
        <v>0</v>
      </c>
      <c r="AI301" s="541">
        <v>0</v>
      </c>
      <c r="AJ301" s="541">
        <v>0</v>
      </c>
      <c r="AK301" s="541">
        <v>0</v>
      </c>
      <c r="AL301" s="541">
        <v>0</v>
      </c>
      <c r="AM301" s="541">
        <v>0</v>
      </c>
      <c r="AN301" s="541">
        <v>0</v>
      </c>
      <c r="AO301" s="541">
        <v>0</v>
      </c>
      <c r="AP301" s="541">
        <v>0</v>
      </c>
      <c r="AQ301" s="541">
        <v>0</v>
      </c>
      <c r="AR301" s="541">
        <v>0</v>
      </c>
      <c r="AS301" s="541">
        <v>0</v>
      </c>
      <c r="AT301" s="541">
        <v>0</v>
      </c>
      <c r="AU301" s="541">
        <v>42795</v>
      </c>
      <c r="AV301" s="541">
        <v>42796</v>
      </c>
      <c r="AW301" s="541">
        <v>42798</v>
      </c>
      <c r="AX301" s="541">
        <v>42808</v>
      </c>
    </row>
    <row r="302" spans="2:50" x14ac:dyDescent="0.25">
      <c r="B302" s="1" t="str">
        <f>адреса!$G$297</f>
        <v>кв.95</v>
      </c>
      <c r="C302" s="522">
        <f>адреса!$I$297</f>
        <v>50000095</v>
      </c>
      <c r="D302" s="6" t="str">
        <f>адреса!$K$297</f>
        <v>ФИО-5-95</v>
      </c>
      <c r="E302" s="6">
        <f>SUMIFS(фев17!$X:$X,фев17!$C:$C,мар17!C302)</f>
        <v>13385.27</v>
      </c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>
        <f t="shared" ref="W302" si="325">E302*100%</f>
        <v>13385.27</v>
      </c>
      <c r="X302" s="6">
        <f t="shared" si="289"/>
        <v>0</v>
      </c>
      <c r="Y302" s="513"/>
      <c r="Z302" s="70" t="str">
        <f t="shared" si="293"/>
        <v>ул. Пятая д.5</v>
      </c>
      <c r="AA302" s="504">
        <f>IF($B302&lt;&gt;"",MAX(AA$7:AA301)+1,0)</f>
        <v>291</v>
      </c>
      <c r="AB302" s="502">
        <f t="shared" si="283"/>
        <v>302</v>
      </c>
      <c r="AC302" s="504">
        <f>1</f>
        <v>1</v>
      </c>
      <c r="AD302" s="103">
        <f t="shared" si="294"/>
        <v>0</v>
      </c>
      <c r="AE302" s="103">
        <f t="shared" si="295"/>
        <v>0</v>
      </c>
      <c r="AF302" s="103">
        <f t="shared" si="296"/>
        <v>0</v>
      </c>
      <c r="AH302" s="541">
        <v>0</v>
      </c>
      <c r="AI302" s="541">
        <v>0</v>
      </c>
      <c r="AJ302" s="541">
        <v>0</v>
      </c>
      <c r="AK302" s="541">
        <v>0</v>
      </c>
      <c r="AL302" s="541">
        <v>0</v>
      </c>
      <c r="AM302" s="541">
        <v>0</v>
      </c>
      <c r="AN302" s="541">
        <v>0</v>
      </c>
      <c r="AO302" s="541">
        <v>0</v>
      </c>
      <c r="AP302" s="541">
        <v>0</v>
      </c>
      <c r="AQ302" s="541">
        <v>0</v>
      </c>
      <c r="AR302" s="541">
        <v>0</v>
      </c>
      <c r="AS302" s="541">
        <v>0</v>
      </c>
      <c r="AT302" s="541">
        <v>0</v>
      </c>
      <c r="AU302" s="541">
        <v>0</v>
      </c>
      <c r="AV302" s="541">
        <v>0</v>
      </c>
      <c r="AW302" s="541">
        <v>0</v>
      </c>
      <c r="AX302" s="541">
        <v>0</v>
      </c>
    </row>
    <row r="303" spans="2:50" x14ac:dyDescent="0.25">
      <c r="B303" s="1" t="str">
        <f>адреса!$G$298</f>
        <v>кв.96</v>
      </c>
      <c r="C303" s="522">
        <f>адреса!$I$298</f>
        <v>50000096</v>
      </c>
      <c r="D303" s="6" t="str">
        <f>адреса!$K$298</f>
        <v>ФИО-5-96</v>
      </c>
      <c r="E303" s="6">
        <f>SUMIFS(фев17!$X:$X,фев17!$C:$C,мар17!C303)</f>
        <v>4502.6099999999997</v>
      </c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>
        <f t="shared" ref="W303" si="326">E303*20%</f>
        <v>900.52199999999993</v>
      </c>
      <c r="X303" s="6">
        <f t="shared" si="289"/>
        <v>3602.0879999999997</v>
      </c>
      <c r="Y303" s="513"/>
      <c r="Z303" s="70" t="str">
        <f t="shared" si="293"/>
        <v>ул. Пятая д.5</v>
      </c>
      <c r="AA303" s="504">
        <f>IF($B303&lt;&gt;"",MAX(AA$7:AA302)+1,0)</f>
        <v>292</v>
      </c>
      <c r="AB303" s="502">
        <f t="shared" si="283"/>
        <v>303</v>
      </c>
      <c r="AC303" s="504">
        <f>1</f>
        <v>1</v>
      </c>
      <c r="AD303" s="103">
        <f t="shared" si="294"/>
        <v>0</v>
      </c>
      <c r="AE303" s="103">
        <f t="shared" si="295"/>
        <v>0</v>
      </c>
      <c r="AF303" s="103">
        <f t="shared" si="296"/>
        <v>0</v>
      </c>
      <c r="AH303" s="541">
        <v>0</v>
      </c>
      <c r="AI303" s="541">
        <v>0</v>
      </c>
      <c r="AJ303" s="541">
        <v>0</v>
      </c>
      <c r="AK303" s="541">
        <v>0</v>
      </c>
      <c r="AL303" s="541">
        <v>42795</v>
      </c>
      <c r="AM303" s="541">
        <v>42796</v>
      </c>
      <c r="AN303" s="541">
        <v>0</v>
      </c>
      <c r="AO303" s="541">
        <v>0</v>
      </c>
      <c r="AP303" s="541">
        <v>0</v>
      </c>
      <c r="AQ303" s="541">
        <v>0</v>
      </c>
      <c r="AR303" s="541">
        <v>0</v>
      </c>
      <c r="AS303" s="541">
        <v>0</v>
      </c>
      <c r="AT303" s="541">
        <v>0</v>
      </c>
      <c r="AU303" s="541">
        <v>0</v>
      </c>
      <c r="AV303" s="541">
        <v>0</v>
      </c>
      <c r="AW303" s="541">
        <v>0</v>
      </c>
      <c r="AX303" s="541">
        <v>0</v>
      </c>
    </row>
    <row r="304" spans="2:50" x14ac:dyDescent="0.25">
      <c r="B304" s="1" t="str">
        <f>адреса!$G$299</f>
        <v>кв.97</v>
      </c>
      <c r="C304" s="522">
        <f>адреса!$I$299</f>
        <v>50000097</v>
      </c>
      <c r="D304" s="6" t="str">
        <f>адреса!$K$299</f>
        <v>ФИО-5-97</v>
      </c>
      <c r="E304" s="6">
        <f>SUMIFS(фев17!$X:$X,фев17!$C:$C,мар17!C304)</f>
        <v>3905.61</v>
      </c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>
        <f t="shared" ref="W304" si="327">E304*40%</f>
        <v>1562.2440000000001</v>
      </c>
      <c r="X304" s="6">
        <f t="shared" si="289"/>
        <v>2343.366</v>
      </c>
      <c r="Y304" s="513"/>
      <c r="Z304" s="70" t="str">
        <f t="shared" si="293"/>
        <v>ул. Пятая д.5</v>
      </c>
      <c r="AA304" s="504">
        <f>IF($B304&lt;&gt;"",MAX(AA$7:AA303)+1,0)</f>
        <v>293</v>
      </c>
      <c r="AB304" s="502">
        <f t="shared" si="283"/>
        <v>304</v>
      </c>
      <c r="AC304" s="504">
        <f>1</f>
        <v>1</v>
      </c>
      <c r="AD304" s="103">
        <f t="shared" si="294"/>
        <v>0</v>
      </c>
      <c r="AE304" s="103">
        <f t="shared" si="295"/>
        <v>0</v>
      </c>
      <c r="AF304" s="103">
        <f t="shared" si="296"/>
        <v>0</v>
      </c>
      <c r="AH304" s="541">
        <v>0</v>
      </c>
      <c r="AI304" s="541">
        <v>0</v>
      </c>
      <c r="AJ304" s="541">
        <v>0</v>
      </c>
      <c r="AK304" s="541">
        <v>0</v>
      </c>
      <c r="AL304" s="541">
        <v>0</v>
      </c>
      <c r="AM304" s="541">
        <v>0</v>
      </c>
      <c r="AN304" s="541">
        <v>0</v>
      </c>
      <c r="AO304" s="541">
        <v>0</v>
      </c>
      <c r="AP304" s="541">
        <v>0</v>
      </c>
      <c r="AQ304" s="541">
        <v>0</v>
      </c>
      <c r="AR304" s="541">
        <v>0</v>
      </c>
      <c r="AS304" s="541">
        <v>0</v>
      </c>
      <c r="AT304" s="541">
        <v>0</v>
      </c>
      <c r="AU304" s="541">
        <v>0</v>
      </c>
      <c r="AV304" s="541">
        <v>0</v>
      </c>
      <c r="AW304" s="541">
        <v>0</v>
      </c>
      <c r="AX304" s="541">
        <v>0</v>
      </c>
    </row>
    <row r="305" spans="1:50" x14ac:dyDescent="0.25">
      <c r="B305" s="1" t="str">
        <f>адреса!$G$300</f>
        <v>кв.98</v>
      </c>
      <c r="C305" s="522">
        <f>адреса!$I$300</f>
        <v>50000098</v>
      </c>
      <c r="D305" s="6" t="str">
        <f>адреса!$K$300</f>
        <v>ФИО-5-98</v>
      </c>
      <c r="E305" s="6">
        <f>SUMIFS(фев17!$X:$X,фев17!$C:$C,мар17!C305)</f>
        <v>0</v>
      </c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>
        <f t="shared" ref="W305" si="328">E305*60%</f>
        <v>0</v>
      </c>
      <c r="X305" s="6">
        <f t="shared" si="289"/>
        <v>0</v>
      </c>
      <c r="Y305" s="513"/>
      <c r="Z305" s="70" t="str">
        <f t="shared" si="293"/>
        <v>ул. Пятая д.5</v>
      </c>
      <c r="AA305" s="504">
        <f>IF($B305&lt;&gt;"",MAX(AA$7:AA304)+1,0)</f>
        <v>294</v>
      </c>
      <c r="AB305" s="502">
        <f t="shared" si="283"/>
        <v>305</v>
      </c>
      <c r="AC305" s="504">
        <f>1</f>
        <v>1</v>
      </c>
      <c r="AD305" s="103">
        <f t="shared" si="294"/>
        <v>0</v>
      </c>
      <c r="AE305" s="103">
        <f t="shared" si="295"/>
        <v>0</v>
      </c>
      <c r="AF305" s="103">
        <f t="shared" si="296"/>
        <v>0</v>
      </c>
      <c r="AH305" s="541">
        <v>0</v>
      </c>
      <c r="AI305" s="541">
        <v>0</v>
      </c>
      <c r="AJ305" s="541">
        <v>0</v>
      </c>
      <c r="AK305" s="541">
        <v>0</v>
      </c>
      <c r="AL305" s="541">
        <v>0</v>
      </c>
      <c r="AM305" s="541">
        <v>0</v>
      </c>
      <c r="AN305" s="541">
        <v>0</v>
      </c>
      <c r="AO305" s="541">
        <v>0</v>
      </c>
      <c r="AP305" s="541">
        <v>0</v>
      </c>
      <c r="AQ305" s="541">
        <v>0</v>
      </c>
      <c r="AR305" s="541">
        <v>0</v>
      </c>
      <c r="AS305" s="541">
        <v>0</v>
      </c>
      <c r="AT305" s="541">
        <v>0</v>
      </c>
      <c r="AU305" s="541">
        <v>0</v>
      </c>
      <c r="AV305" s="541">
        <v>0</v>
      </c>
      <c r="AW305" s="541">
        <v>0</v>
      </c>
      <c r="AX305" s="541">
        <v>0</v>
      </c>
    </row>
    <row r="306" spans="1:50" x14ac:dyDescent="0.25">
      <c r="A306" s="4" t="str">
        <f>адреса!$E$301</f>
        <v>ул. Шестая д.6</v>
      </c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513"/>
      <c r="Z306" s="70" t="str">
        <f t="shared" si="293"/>
        <v>ул. Шестая д.6</v>
      </c>
      <c r="AA306" s="504">
        <f>IF($B306&lt;&gt;"",MAX(AA$7:AA305)+1,0)</f>
        <v>0</v>
      </c>
      <c r="AB306" s="502">
        <f t="shared" si="283"/>
        <v>306</v>
      </c>
      <c r="AC306" s="504">
        <f>1</f>
        <v>1</v>
      </c>
      <c r="AD306" s="103">
        <f t="shared" si="294"/>
        <v>0</v>
      </c>
      <c r="AE306" s="103">
        <f t="shared" si="295"/>
        <v>0</v>
      </c>
      <c r="AF306" s="103">
        <f t="shared" si="296"/>
        <v>0</v>
      </c>
      <c r="AH306" s="541">
        <v>0</v>
      </c>
      <c r="AI306" s="541">
        <v>0</v>
      </c>
      <c r="AJ306" s="541">
        <v>0</v>
      </c>
      <c r="AK306" s="541">
        <v>0</v>
      </c>
      <c r="AL306" s="541">
        <v>0</v>
      </c>
      <c r="AM306" s="541">
        <v>0</v>
      </c>
      <c r="AN306" s="541">
        <v>0</v>
      </c>
      <c r="AO306" s="541">
        <v>0</v>
      </c>
      <c r="AP306" s="541">
        <v>0</v>
      </c>
      <c r="AQ306" s="541">
        <v>0</v>
      </c>
      <c r="AR306" s="541">
        <v>0</v>
      </c>
      <c r="AS306" s="541">
        <v>0</v>
      </c>
      <c r="AT306" s="541">
        <v>0</v>
      </c>
      <c r="AU306" s="541">
        <v>0</v>
      </c>
      <c r="AV306" s="541">
        <v>0</v>
      </c>
      <c r="AW306" s="541">
        <v>0</v>
      </c>
      <c r="AX306" s="541">
        <v>0</v>
      </c>
    </row>
    <row r="307" spans="1:50" x14ac:dyDescent="0.25">
      <c r="B307" s="1" t="str">
        <f>адреса!$G$301</f>
        <v>кв.1</v>
      </c>
      <c r="C307" s="522">
        <f>адреса!$I$301</f>
        <v>60000001</v>
      </c>
      <c r="D307" s="6" t="str">
        <f>адреса!$K$301</f>
        <v>ФИО-6-1</v>
      </c>
      <c r="E307" s="6">
        <f>SUMIFS(фев17!$X:$X,фев17!$C:$C,мар17!C307)</f>
        <v>3470.66</v>
      </c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>
        <f t="shared" ref="W307" si="329">E307*100%</f>
        <v>3470.66</v>
      </c>
      <c r="X307" s="6">
        <f t="shared" si="289"/>
        <v>0</v>
      </c>
      <c r="Y307" s="513"/>
      <c r="Z307" s="70" t="str">
        <f t="shared" si="293"/>
        <v>ул. Шестая д.6</v>
      </c>
      <c r="AA307" s="504">
        <f>IF($B307&lt;&gt;"",MAX(AA$7:AA306)+1,0)</f>
        <v>295</v>
      </c>
      <c r="AB307" s="502">
        <f t="shared" si="283"/>
        <v>307</v>
      </c>
      <c r="AC307" s="504">
        <f>1</f>
        <v>1</v>
      </c>
      <c r="AD307" s="103">
        <f t="shared" si="294"/>
        <v>0</v>
      </c>
      <c r="AE307" s="103">
        <f t="shared" si="295"/>
        <v>0</v>
      </c>
      <c r="AF307" s="103">
        <f t="shared" si="296"/>
        <v>0</v>
      </c>
      <c r="AH307" s="541">
        <v>0</v>
      </c>
      <c r="AI307" s="541">
        <v>0</v>
      </c>
      <c r="AJ307" s="541">
        <v>0</v>
      </c>
      <c r="AK307" s="541">
        <v>0</v>
      </c>
      <c r="AL307" s="541">
        <v>0</v>
      </c>
      <c r="AM307" s="541">
        <v>0</v>
      </c>
      <c r="AN307" s="541">
        <v>0</v>
      </c>
      <c r="AO307" s="541">
        <v>0</v>
      </c>
      <c r="AP307" s="541">
        <v>0</v>
      </c>
      <c r="AQ307" s="541">
        <v>0</v>
      </c>
      <c r="AR307" s="541">
        <v>0</v>
      </c>
      <c r="AS307" s="541">
        <v>0</v>
      </c>
      <c r="AT307" s="541">
        <v>0</v>
      </c>
      <c r="AU307" s="541">
        <v>0</v>
      </c>
      <c r="AV307" s="541">
        <v>0</v>
      </c>
      <c r="AW307" s="541">
        <v>0</v>
      </c>
      <c r="AX307" s="541">
        <v>0</v>
      </c>
    </row>
    <row r="308" spans="1:50" x14ac:dyDescent="0.25">
      <c r="B308" s="1" t="str">
        <f>адреса!$G$302</f>
        <v>кв.2</v>
      </c>
      <c r="C308" s="522">
        <f>адреса!$I$302</f>
        <v>60000002</v>
      </c>
      <c r="D308" s="6" t="str">
        <f>адреса!$K$302</f>
        <v>ФИО-6-2</v>
      </c>
      <c r="E308" s="6">
        <f>SUMIFS(фев17!$X:$X,фев17!$C:$C,мар17!C308)</f>
        <v>4244.1000000000004</v>
      </c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>
        <f t="shared" ref="W308" si="330">E308*20%</f>
        <v>848.82000000000016</v>
      </c>
      <c r="X308" s="6">
        <f t="shared" si="289"/>
        <v>3395.28</v>
      </c>
      <c r="Y308" s="513"/>
      <c r="Z308" s="70" t="str">
        <f t="shared" si="293"/>
        <v>ул. Шестая д.6</v>
      </c>
      <c r="AA308" s="504">
        <f>IF($B308&lt;&gt;"",MAX(AA$7:AA307)+1,0)</f>
        <v>296</v>
      </c>
      <c r="AB308" s="502">
        <f t="shared" si="283"/>
        <v>308</v>
      </c>
      <c r="AC308" s="504">
        <f>1</f>
        <v>1</v>
      </c>
      <c r="AD308" s="103">
        <f t="shared" si="294"/>
        <v>0</v>
      </c>
      <c r="AE308" s="103">
        <f t="shared" si="295"/>
        <v>0</v>
      </c>
      <c r="AF308" s="103">
        <f t="shared" si="296"/>
        <v>0</v>
      </c>
      <c r="AH308" s="541">
        <v>0</v>
      </c>
      <c r="AI308" s="541">
        <v>0</v>
      </c>
      <c r="AJ308" s="541">
        <v>0</v>
      </c>
      <c r="AK308" s="541">
        <v>0</v>
      </c>
      <c r="AL308" s="541">
        <v>0</v>
      </c>
      <c r="AM308" s="541">
        <v>0</v>
      </c>
      <c r="AN308" s="541">
        <v>0</v>
      </c>
      <c r="AO308" s="541">
        <v>0</v>
      </c>
      <c r="AP308" s="541">
        <v>0</v>
      </c>
      <c r="AQ308" s="541">
        <v>0</v>
      </c>
      <c r="AR308" s="541">
        <v>0</v>
      </c>
      <c r="AS308" s="541">
        <v>0</v>
      </c>
      <c r="AT308" s="541">
        <v>0</v>
      </c>
      <c r="AU308" s="541">
        <v>0</v>
      </c>
      <c r="AV308" s="541">
        <v>0</v>
      </c>
      <c r="AW308" s="541">
        <v>0</v>
      </c>
      <c r="AX308" s="541">
        <v>0</v>
      </c>
    </row>
    <row r="309" spans="1:50" x14ac:dyDescent="0.25">
      <c r="B309" s="1" t="str">
        <f>адреса!$G$303</f>
        <v>кв.3</v>
      </c>
      <c r="C309" s="522">
        <f>адреса!$I$303</f>
        <v>60000003</v>
      </c>
      <c r="D309" s="6" t="str">
        <f>адреса!$K$303</f>
        <v>ФИО-6-3</v>
      </c>
      <c r="E309" s="6">
        <f>SUMIFS(фев17!$X:$X,фев17!$C:$C,мар17!C309)</f>
        <v>6073.86</v>
      </c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>
        <f t="shared" ref="W309" si="331">E309*40%</f>
        <v>2429.5439999999999</v>
      </c>
      <c r="X309" s="6">
        <f t="shared" si="289"/>
        <v>3644.3159999999998</v>
      </c>
      <c r="Y309" s="513"/>
      <c r="Z309" s="70" t="str">
        <f t="shared" si="293"/>
        <v>ул. Шестая д.6</v>
      </c>
      <c r="AA309" s="504">
        <f>IF($B309&lt;&gt;"",MAX(AA$7:AA308)+1,0)</f>
        <v>297</v>
      </c>
      <c r="AB309" s="502">
        <f t="shared" si="283"/>
        <v>309</v>
      </c>
      <c r="AC309" s="504">
        <f>1</f>
        <v>1</v>
      </c>
      <c r="AD309" s="103">
        <f t="shared" si="294"/>
        <v>0</v>
      </c>
      <c r="AE309" s="103">
        <f t="shared" si="295"/>
        <v>0</v>
      </c>
      <c r="AF309" s="103">
        <f t="shared" si="296"/>
        <v>0</v>
      </c>
      <c r="AH309" s="541">
        <v>0</v>
      </c>
      <c r="AI309" s="541">
        <v>0</v>
      </c>
      <c r="AJ309" s="541">
        <v>0</v>
      </c>
      <c r="AK309" s="541">
        <v>0</v>
      </c>
      <c r="AL309" s="541">
        <v>0</v>
      </c>
      <c r="AM309" s="541">
        <v>0</v>
      </c>
      <c r="AN309" s="541">
        <v>0</v>
      </c>
      <c r="AO309" s="541">
        <v>0</v>
      </c>
      <c r="AP309" s="541">
        <v>0</v>
      </c>
      <c r="AQ309" s="541">
        <v>0</v>
      </c>
      <c r="AR309" s="541">
        <v>0</v>
      </c>
      <c r="AS309" s="541">
        <v>0</v>
      </c>
      <c r="AT309" s="541">
        <v>0</v>
      </c>
      <c r="AU309" s="541">
        <v>0</v>
      </c>
      <c r="AV309" s="541">
        <v>0</v>
      </c>
      <c r="AW309" s="541">
        <v>0</v>
      </c>
      <c r="AX309" s="541">
        <v>0</v>
      </c>
    </row>
    <row r="310" spans="1:50" x14ac:dyDescent="0.25">
      <c r="B310" s="1" t="str">
        <f>адреса!$G$304</f>
        <v>кв.4</v>
      </c>
      <c r="C310" s="522">
        <f>адреса!$I$304</f>
        <v>60000004</v>
      </c>
      <c r="D310" s="6" t="str">
        <f>адреса!$K$304</f>
        <v>ФИО-6-4</v>
      </c>
      <c r="E310" s="6">
        <f>SUMIFS(фев17!$X:$X,фев17!$C:$C,мар17!C310)</f>
        <v>8745.7800000000007</v>
      </c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>
        <f t="shared" ref="W310" si="332">E310*60%</f>
        <v>5247.4679999999998</v>
      </c>
      <c r="X310" s="6">
        <f t="shared" si="289"/>
        <v>3498.3120000000008</v>
      </c>
      <c r="Y310" s="513"/>
      <c r="Z310" s="70" t="str">
        <f t="shared" si="293"/>
        <v>ул. Шестая д.6</v>
      </c>
      <c r="AA310" s="504">
        <f>IF($B310&lt;&gt;"",MAX(AA$7:AA309)+1,0)</f>
        <v>298</v>
      </c>
      <c r="AB310" s="502">
        <f t="shared" si="283"/>
        <v>310</v>
      </c>
      <c r="AC310" s="504">
        <f>1</f>
        <v>1</v>
      </c>
      <c r="AD310" s="103">
        <f t="shared" si="294"/>
        <v>0</v>
      </c>
      <c r="AE310" s="103">
        <f t="shared" si="295"/>
        <v>0</v>
      </c>
      <c r="AF310" s="103">
        <f t="shared" si="296"/>
        <v>0</v>
      </c>
      <c r="AH310" s="541">
        <v>0</v>
      </c>
      <c r="AI310" s="541">
        <v>0</v>
      </c>
      <c r="AJ310" s="541">
        <v>0</v>
      </c>
      <c r="AK310" s="541">
        <v>0</v>
      </c>
      <c r="AL310" s="541">
        <v>0</v>
      </c>
      <c r="AM310" s="541">
        <v>0</v>
      </c>
      <c r="AN310" s="541">
        <v>0</v>
      </c>
      <c r="AO310" s="541">
        <v>0</v>
      </c>
      <c r="AP310" s="541">
        <v>0</v>
      </c>
      <c r="AQ310" s="541">
        <v>0</v>
      </c>
      <c r="AR310" s="541">
        <v>0</v>
      </c>
      <c r="AS310" s="541">
        <v>0</v>
      </c>
      <c r="AT310" s="541">
        <v>0</v>
      </c>
      <c r="AU310" s="541">
        <v>0</v>
      </c>
      <c r="AV310" s="541">
        <v>0</v>
      </c>
      <c r="AW310" s="541">
        <v>0</v>
      </c>
      <c r="AX310" s="541">
        <v>0</v>
      </c>
    </row>
    <row r="311" spans="1:50" x14ac:dyDescent="0.25">
      <c r="B311" s="1" t="str">
        <f>адреса!$G$305</f>
        <v>кв.5</v>
      </c>
      <c r="C311" s="522">
        <f>адреса!$I$305</f>
        <v>60000005</v>
      </c>
      <c r="D311" s="6" t="str">
        <f>адреса!$K$305</f>
        <v>ФИО-6-5</v>
      </c>
      <c r="E311" s="6">
        <f>SUMIFS(фев17!$X:$X,фев17!$C:$C,мар17!C311)</f>
        <v>0</v>
      </c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>
        <f t="shared" ref="W311" si="333">E311*80%</f>
        <v>0</v>
      </c>
      <c r="X311" s="6">
        <f t="shared" si="289"/>
        <v>0</v>
      </c>
      <c r="Y311" s="513"/>
      <c r="Z311" s="70" t="str">
        <f t="shared" si="293"/>
        <v>ул. Шестая д.6</v>
      </c>
      <c r="AA311" s="504">
        <f>IF($B311&lt;&gt;"",MAX(AA$7:AA310)+1,0)</f>
        <v>299</v>
      </c>
      <c r="AB311" s="502">
        <f t="shared" si="283"/>
        <v>311</v>
      </c>
      <c r="AC311" s="504">
        <f>1</f>
        <v>1</v>
      </c>
      <c r="AD311" s="103">
        <f t="shared" si="294"/>
        <v>0</v>
      </c>
      <c r="AE311" s="103">
        <f t="shared" si="295"/>
        <v>0</v>
      </c>
      <c r="AF311" s="103">
        <f t="shared" si="296"/>
        <v>0</v>
      </c>
      <c r="AH311" s="541">
        <v>0</v>
      </c>
      <c r="AI311" s="541">
        <v>0</v>
      </c>
      <c r="AJ311" s="541">
        <v>0</v>
      </c>
      <c r="AK311" s="541">
        <v>0</v>
      </c>
      <c r="AL311" s="541">
        <v>0</v>
      </c>
      <c r="AM311" s="541">
        <v>0</v>
      </c>
      <c r="AN311" s="541">
        <v>0</v>
      </c>
      <c r="AO311" s="541">
        <v>0</v>
      </c>
      <c r="AP311" s="541">
        <v>0</v>
      </c>
      <c r="AQ311" s="541">
        <v>0</v>
      </c>
      <c r="AR311" s="541">
        <v>0</v>
      </c>
      <c r="AS311" s="541">
        <v>0</v>
      </c>
      <c r="AT311" s="541">
        <v>0</v>
      </c>
      <c r="AU311" s="541">
        <v>0</v>
      </c>
      <c r="AV311" s="541">
        <v>0</v>
      </c>
      <c r="AW311" s="541">
        <v>0</v>
      </c>
      <c r="AX311" s="541">
        <v>0</v>
      </c>
    </row>
    <row r="312" spans="1:50" x14ac:dyDescent="0.25">
      <c r="B312" s="1" t="str">
        <f>адреса!$G$306</f>
        <v>кв.6</v>
      </c>
      <c r="C312" s="522">
        <f>адреса!$I$306</f>
        <v>60000006</v>
      </c>
      <c r="D312" s="6" t="str">
        <f>адреса!$K$306</f>
        <v>ФИО-6-6</v>
      </c>
      <c r="E312" s="6">
        <f>SUMIFS(фев17!$X:$X,фев17!$C:$C,мар17!C312)</f>
        <v>40792.730000000003</v>
      </c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>
        <f t="shared" ref="W312" si="334">E312*100%</f>
        <v>40792.730000000003</v>
      </c>
      <c r="X312" s="6">
        <f t="shared" si="289"/>
        <v>0</v>
      </c>
      <c r="Y312" s="513"/>
      <c r="Z312" s="70" t="str">
        <f t="shared" si="293"/>
        <v>ул. Шестая д.6</v>
      </c>
      <c r="AA312" s="504">
        <f>IF($B312&lt;&gt;"",MAX(AA$7:AA311)+1,0)</f>
        <v>300</v>
      </c>
      <c r="AB312" s="502">
        <f t="shared" si="283"/>
        <v>312</v>
      </c>
      <c r="AC312" s="504">
        <f>1</f>
        <v>1</v>
      </c>
      <c r="AD312" s="103">
        <f t="shared" si="294"/>
        <v>0</v>
      </c>
      <c r="AE312" s="103">
        <f t="shared" si="295"/>
        <v>0</v>
      </c>
      <c r="AF312" s="103">
        <f t="shared" si="296"/>
        <v>0</v>
      </c>
      <c r="AH312" s="541">
        <v>0</v>
      </c>
      <c r="AI312" s="541">
        <v>0</v>
      </c>
      <c r="AJ312" s="541">
        <v>42795</v>
      </c>
      <c r="AK312" s="541">
        <v>42796</v>
      </c>
      <c r="AL312" s="541">
        <v>0</v>
      </c>
      <c r="AM312" s="541">
        <v>0</v>
      </c>
      <c r="AN312" s="541">
        <v>0</v>
      </c>
      <c r="AO312" s="541">
        <v>0</v>
      </c>
      <c r="AP312" s="541">
        <v>0</v>
      </c>
      <c r="AQ312" s="541">
        <v>0</v>
      </c>
      <c r="AR312" s="541">
        <v>0</v>
      </c>
      <c r="AS312" s="541">
        <v>0</v>
      </c>
      <c r="AT312" s="541">
        <v>0</v>
      </c>
      <c r="AU312" s="541">
        <v>0</v>
      </c>
      <c r="AV312" s="541">
        <v>0</v>
      </c>
      <c r="AW312" s="541">
        <v>0</v>
      </c>
      <c r="AX312" s="541">
        <v>0</v>
      </c>
    </row>
    <row r="313" spans="1:50" x14ac:dyDescent="0.25">
      <c r="B313" s="1" t="str">
        <f>адреса!$G$307</f>
        <v>кв.7</v>
      </c>
      <c r="C313" s="522">
        <f>адреса!$I$307</f>
        <v>60000007</v>
      </c>
      <c r="D313" s="6" t="str">
        <f>адреса!$K$307</f>
        <v>ФИО-6-7</v>
      </c>
      <c r="E313" s="6">
        <f>SUMIFS(фев17!$X:$X,фев17!$C:$C,мар17!C313)</f>
        <v>5437.99</v>
      </c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>
        <f t="shared" ref="W313" si="335">E313*20%</f>
        <v>1087.598</v>
      </c>
      <c r="X313" s="6">
        <f t="shared" si="289"/>
        <v>4350.3919999999998</v>
      </c>
      <c r="Y313" s="513"/>
      <c r="Z313" s="70" t="str">
        <f t="shared" si="293"/>
        <v>ул. Шестая д.6</v>
      </c>
      <c r="AA313" s="504">
        <f>IF($B313&lt;&gt;"",MAX(AA$7:AA312)+1,0)</f>
        <v>301</v>
      </c>
      <c r="AB313" s="502">
        <f t="shared" si="283"/>
        <v>313</v>
      </c>
      <c r="AC313" s="504">
        <f>1</f>
        <v>1</v>
      </c>
      <c r="AD313" s="103">
        <f t="shared" si="294"/>
        <v>0</v>
      </c>
      <c r="AE313" s="103">
        <f t="shared" si="295"/>
        <v>0</v>
      </c>
      <c r="AF313" s="103">
        <f t="shared" si="296"/>
        <v>0</v>
      </c>
      <c r="AH313" s="541">
        <v>0</v>
      </c>
      <c r="AI313" s="541">
        <v>0</v>
      </c>
      <c r="AJ313" s="541">
        <v>0</v>
      </c>
      <c r="AK313" s="541">
        <v>0</v>
      </c>
      <c r="AL313" s="541">
        <v>0</v>
      </c>
      <c r="AM313" s="541">
        <v>0</v>
      </c>
      <c r="AN313" s="541">
        <v>0</v>
      </c>
      <c r="AO313" s="541">
        <v>0</v>
      </c>
      <c r="AP313" s="541">
        <v>0</v>
      </c>
      <c r="AQ313" s="541">
        <v>0</v>
      </c>
      <c r="AR313" s="541">
        <v>0</v>
      </c>
      <c r="AS313" s="541">
        <v>0</v>
      </c>
      <c r="AT313" s="541">
        <v>0</v>
      </c>
      <c r="AU313" s="541">
        <v>0</v>
      </c>
      <c r="AV313" s="541">
        <v>0</v>
      </c>
      <c r="AW313" s="541">
        <v>0</v>
      </c>
      <c r="AX313" s="541">
        <v>0</v>
      </c>
    </row>
    <row r="314" spans="1:50" x14ac:dyDescent="0.25">
      <c r="B314" s="1" t="str">
        <f>адреса!$G$308</f>
        <v>кв.8</v>
      </c>
      <c r="C314" s="522">
        <f>адреса!$I$308</f>
        <v>60000008</v>
      </c>
      <c r="D314" s="6" t="str">
        <f>адреса!$K$308</f>
        <v>ФИО-6-8</v>
      </c>
      <c r="E314" s="6">
        <f>SUMIFS(фев17!$X:$X,фев17!$C:$C,мар17!C314)</f>
        <v>4520.97</v>
      </c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>
        <f t="shared" ref="W314" si="336">E314*40%</f>
        <v>1808.3880000000001</v>
      </c>
      <c r="X314" s="6">
        <f t="shared" si="289"/>
        <v>2712.5820000000003</v>
      </c>
      <c r="Y314" s="513"/>
      <c r="Z314" s="70" t="str">
        <f t="shared" si="293"/>
        <v>ул. Шестая д.6</v>
      </c>
      <c r="AA314" s="504">
        <f>IF($B314&lt;&gt;"",MAX(AA$7:AA313)+1,0)</f>
        <v>302</v>
      </c>
      <c r="AB314" s="502">
        <f t="shared" si="283"/>
        <v>314</v>
      </c>
      <c r="AC314" s="504">
        <f>1</f>
        <v>1</v>
      </c>
      <c r="AD314" s="103">
        <f t="shared" si="294"/>
        <v>0</v>
      </c>
      <c r="AE314" s="103">
        <f t="shared" si="295"/>
        <v>0</v>
      </c>
      <c r="AF314" s="103">
        <f t="shared" si="296"/>
        <v>0</v>
      </c>
      <c r="AH314" s="541">
        <v>0</v>
      </c>
      <c r="AI314" s="541">
        <v>0</v>
      </c>
      <c r="AJ314" s="541">
        <v>0</v>
      </c>
      <c r="AK314" s="541">
        <v>0</v>
      </c>
      <c r="AL314" s="541">
        <v>0</v>
      </c>
      <c r="AM314" s="541">
        <v>0</v>
      </c>
      <c r="AN314" s="541">
        <v>0</v>
      </c>
      <c r="AO314" s="541">
        <v>0</v>
      </c>
      <c r="AP314" s="541">
        <v>0</v>
      </c>
      <c r="AQ314" s="541">
        <v>0</v>
      </c>
      <c r="AR314" s="541">
        <v>0</v>
      </c>
      <c r="AS314" s="541">
        <v>0</v>
      </c>
      <c r="AT314" s="541">
        <v>0</v>
      </c>
      <c r="AU314" s="541">
        <v>0</v>
      </c>
      <c r="AV314" s="541">
        <v>0</v>
      </c>
      <c r="AW314" s="541">
        <v>0</v>
      </c>
      <c r="AX314" s="541">
        <v>0</v>
      </c>
    </row>
    <row r="315" spans="1:50" x14ac:dyDescent="0.25">
      <c r="B315" s="1" t="str">
        <f>адреса!$G$309</f>
        <v>кв.9</v>
      </c>
      <c r="C315" s="522">
        <f>адреса!$I$309</f>
        <v>60000009</v>
      </c>
      <c r="D315" s="6" t="str">
        <f>адреса!$K$309</f>
        <v>ФИО-6-9</v>
      </c>
      <c r="E315" s="6">
        <f>SUMIFS(фев17!$X:$X,фев17!$C:$C,мар17!C315)</f>
        <v>7401.76</v>
      </c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>
        <f t="shared" ref="W315" si="337">E315*60%</f>
        <v>4441.0559999999996</v>
      </c>
      <c r="X315" s="6">
        <f t="shared" si="289"/>
        <v>2960.7040000000006</v>
      </c>
      <c r="Y315" s="513"/>
      <c r="Z315" s="70" t="str">
        <f t="shared" si="293"/>
        <v>ул. Шестая д.6</v>
      </c>
      <c r="AA315" s="504">
        <f>IF($B315&lt;&gt;"",MAX(AA$7:AA314)+1,0)</f>
        <v>303</v>
      </c>
      <c r="AB315" s="502">
        <f t="shared" si="283"/>
        <v>315</v>
      </c>
      <c r="AC315" s="504">
        <f>1</f>
        <v>1</v>
      </c>
      <c r="AD315" s="103">
        <f t="shared" si="294"/>
        <v>0</v>
      </c>
      <c r="AE315" s="103">
        <f t="shared" si="295"/>
        <v>0</v>
      </c>
      <c r="AF315" s="103">
        <f t="shared" si="296"/>
        <v>0</v>
      </c>
      <c r="AH315" s="541">
        <v>0</v>
      </c>
      <c r="AI315" s="541">
        <v>0</v>
      </c>
      <c r="AJ315" s="541">
        <v>0</v>
      </c>
      <c r="AK315" s="541">
        <v>0</v>
      </c>
      <c r="AL315" s="541">
        <v>0</v>
      </c>
      <c r="AM315" s="541">
        <v>0</v>
      </c>
      <c r="AN315" s="541">
        <v>0</v>
      </c>
      <c r="AO315" s="541">
        <v>0</v>
      </c>
      <c r="AP315" s="541">
        <v>0</v>
      </c>
      <c r="AQ315" s="541">
        <v>0</v>
      </c>
      <c r="AR315" s="541">
        <v>0</v>
      </c>
      <c r="AS315" s="541">
        <v>0</v>
      </c>
      <c r="AT315" s="541">
        <v>0</v>
      </c>
      <c r="AU315" s="541">
        <v>0</v>
      </c>
      <c r="AV315" s="541">
        <v>0</v>
      </c>
      <c r="AW315" s="541">
        <v>0</v>
      </c>
      <c r="AX315" s="541">
        <v>0</v>
      </c>
    </row>
    <row r="316" spans="1:50" x14ac:dyDescent="0.25">
      <c r="B316" s="1" t="str">
        <f>адреса!$G$310</f>
        <v>кв.10</v>
      </c>
      <c r="C316" s="522">
        <f>адреса!$I$310</f>
        <v>60000010</v>
      </c>
      <c r="D316" s="6" t="str">
        <f>адреса!$K$310</f>
        <v>ФИО-6-10</v>
      </c>
      <c r="E316" s="6">
        <f>SUMIFS(фев17!$X:$X,фев17!$C:$C,мар17!C316)</f>
        <v>28643.22</v>
      </c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>
        <f t="shared" ref="W316" si="338">E316*80%</f>
        <v>22914.576000000001</v>
      </c>
      <c r="X316" s="6">
        <f t="shared" si="289"/>
        <v>5728.6440000000002</v>
      </c>
      <c r="Y316" s="513"/>
      <c r="Z316" s="70" t="str">
        <f t="shared" si="293"/>
        <v>ул. Шестая д.6</v>
      </c>
      <c r="AA316" s="504">
        <f>IF($B316&lt;&gt;"",MAX(AA$7:AA315)+1,0)</f>
        <v>304</v>
      </c>
      <c r="AB316" s="502">
        <f t="shared" si="283"/>
        <v>316</v>
      </c>
      <c r="AC316" s="504">
        <f>1</f>
        <v>1</v>
      </c>
      <c r="AD316" s="103">
        <f t="shared" si="294"/>
        <v>0</v>
      </c>
      <c r="AE316" s="103">
        <f t="shared" si="295"/>
        <v>0</v>
      </c>
      <c r="AF316" s="103">
        <f t="shared" si="296"/>
        <v>0</v>
      </c>
      <c r="AH316" s="541">
        <v>0</v>
      </c>
      <c r="AI316" s="541">
        <v>0</v>
      </c>
      <c r="AJ316" s="541">
        <v>42795</v>
      </c>
      <c r="AK316" s="541">
        <v>42796</v>
      </c>
      <c r="AL316" s="541">
        <v>0</v>
      </c>
      <c r="AM316" s="541">
        <v>0</v>
      </c>
      <c r="AN316" s="541">
        <v>0</v>
      </c>
      <c r="AO316" s="541">
        <v>0</v>
      </c>
      <c r="AP316" s="541">
        <v>0</v>
      </c>
      <c r="AQ316" s="541">
        <v>0</v>
      </c>
      <c r="AR316" s="541">
        <v>0</v>
      </c>
      <c r="AS316" s="541">
        <v>0</v>
      </c>
      <c r="AT316" s="541">
        <v>0</v>
      </c>
      <c r="AU316" s="541">
        <v>0</v>
      </c>
      <c r="AV316" s="541">
        <v>0</v>
      </c>
      <c r="AW316" s="541">
        <v>0</v>
      </c>
      <c r="AX316" s="541">
        <v>0</v>
      </c>
    </row>
    <row r="317" spans="1:50" x14ac:dyDescent="0.25">
      <c r="B317" s="1" t="str">
        <f>адреса!$G$311</f>
        <v>кв.11</v>
      </c>
      <c r="C317" s="522">
        <f>адреса!$I$311</f>
        <v>60000011</v>
      </c>
      <c r="D317" s="6" t="str">
        <f>адреса!$K$311</f>
        <v>ФИО-6-11</v>
      </c>
      <c r="E317" s="6">
        <f>SUMIFS(фев17!$X:$X,фев17!$C:$C,мар17!C317)</f>
        <v>6828.74</v>
      </c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>
        <f t="shared" ref="W317" si="339">E317*100%</f>
        <v>6828.74</v>
      </c>
      <c r="X317" s="6">
        <f t="shared" si="289"/>
        <v>0</v>
      </c>
      <c r="Y317" s="513"/>
      <c r="Z317" s="70" t="str">
        <f t="shared" si="293"/>
        <v>ул. Шестая д.6</v>
      </c>
      <c r="AA317" s="504">
        <f>IF($B317&lt;&gt;"",MAX(AA$7:AA316)+1,0)</f>
        <v>305</v>
      </c>
      <c r="AB317" s="502">
        <f t="shared" si="283"/>
        <v>317</v>
      </c>
      <c r="AC317" s="504">
        <f>1</f>
        <v>1</v>
      </c>
      <c r="AD317" s="103">
        <f t="shared" si="294"/>
        <v>0</v>
      </c>
      <c r="AE317" s="103">
        <f t="shared" si="295"/>
        <v>0</v>
      </c>
      <c r="AF317" s="103">
        <f t="shared" si="296"/>
        <v>0</v>
      </c>
      <c r="AH317" s="541">
        <v>0</v>
      </c>
      <c r="AI317" s="541">
        <v>0</v>
      </c>
      <c r="AJ317" s="541">
        <v>0</v>
      </c>
      <c r="AK317" s="541">
        <v>0</v>
      </c>
      <c r="AL317" s="541">
        <v>0</v>
      </c>
      <c r="AM317" s="541">
        <v>0</v>
      </c>
      <c r="AN317" s="541">
        <v>0</v>
      </c>
      <c r="AO317" s="541">
        <v>0</v>
      </c>
      <c r="AP317" s="541">
        <v>0</v>
      </c>
      <c r="AQ317" s="541">
        <v>0</v>
      </c>
      <c r="AR317" s="541">
        <v>0</v>
      </c>
      <c r="AS317" s="541">
        <v>0</v>
      </c>
      <c r="AT317" s="541">
        <v>0</v>
      </c>
      <c r="AU317" s="541">
        <v>0</v>
      </c>
      <c r="AV317" s="541">
        <v>0</v>
      </c>
      <c r="AW317" s="541">
        <v>0</v>
      </c>
      <c r="AX317" s="541">
        <v>0</v>
      </c>
    </row>
    <row r="318" spans="1:50" x14ac:dyDescent="0.25">
      <c r="B318" s="1" t="str">
        <f>адреса!$G$312</f>
        <v>кв.12</v>
      </c>
      <c r="C318" s="522">
        <f>адреса!$I$312</f>
        <v>60000012</v>
      </c>
      <c r="D318" s="6" t="str">
        <f>адреса!$K$312</f>
        <v>ФИО-6-12</v>
      </c>
      <c r="E318" s="6">
        <f>SUMIFS(фев17!$X:$X,фев17!$C:$C,мар17!C318)</f>
        <v>13417.23</v>
      </c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>
        <f t="shared" ref="W318" si="340">E318*20%</f>
        <v>2683.4459999999999</v>
      </c>
      <c r="X318" s="6">
        <f t="shared" si="289"/>
        <v>10733.784</v>
      </c>
      <c r="Y318" s="513"/>
      <c r="Z318" s="70" t="str">
        <f t="shared" si="293"/>
        <v>ул. Шестая д.6</v>
      </c>
      <c r="AA318" s="504">
        <f>IF($B318&lt;&gt;"",MAX(AA$7:AA317)+1,0)</f>
        <v>306</v>
      </c>
      <c r="AB318" s="502">
        <f t="shared" si="283"/>
        <v>318</v>
      </c>
      <c r="AC318" s="504">
        <f>1</f>
        <v>1</v>
      </c>
      <c r="AD318" s="103">
        <f t="shared" si="294"/>
        <v>0</v>
      </c>
      <c r="AE318" s="103">
        <f t="shared" si="295"/>
        <v>0</v>
      </c>
      <c r="AF318" s="103">
        <f t="shared" si="296"/>
        <v>0</v>
      </c>
      <c r="AH318" s="541">
        <v>0</v>
      </c>
      <c r="AI318" s="541">
        <v>0</v>
      </c>
      <c r="AJ318" s="541">
        <v>0</v>
      </c>
      <c r="AK318" s="541">
        <v>0</v>
      </c>
      <c r="AL318" s="541">
        <v>0</v>
      </c>
      <c r="AM318" s="541">
        <v>0</v>
      </c>
      <c r="AN318" s="541">
        <v>0</v>
      </c>
      <c r="AO318" s="541">
        <v>0</v>
      </c>
      <c r="AP318" s="541">
        <v>0</v>
      </c>
      <c r="AQ318" s="541">
        <v>0</v>
      </c>
      <c r="AR318" s="541">
        <v>0</v>
      </c>
      <c r="AS318" s="541">
        <v>0</v>
      </c>
      <c r="AT318" s="541">
        <v>0</v>
      </c>
      <c r="AU318" s="541">
        <v>0</v>
      </c>
      <c r="AV318" s="541">
        <v>0</v>
      </c>
      <c r="AW318" s="541">
        <v>0</v>
      </c>
      <c r="AX318" s="541">
        <v>0</v>
      </c>
    </row>
    <row r="319" spans="1:50" x14ac:dyDescent="0.25">
      <c r="B319" s="1" t="str">
        <f>адреса!$G$313</f>
        <v>кв.13</v>
      </c>
      <c r="C319" s="522">
        <f>адреса!$I$313</f>
        <v>60000013</v>
      </c>
      <c r="D319" s="6" t="str">
        <f>адреса!$K$313</f>
        <v>ФИО-6-13</v>
      </c>
      <c r="E319" s="6">
        <f>SUMIFS(фев17!$X:$X,фев17!$C:$C,мар17!C319)</f>
        <v>4954.6000000000004</v>
      </c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>
        <f t="shared" ref="W319" si="341">E319*40%</f>
        <v>1981.8400000000001</v>
      </c>
      <c r="X319" s="6">
        <f t="shared" si="289"/>
        <v>2972.76</v>
      </c>
      <c r="Y319" s="513"/>
      <c r="Z319" s="70" t="str">
        <f t="shared" si="293"/>
        <v>ул. Шестая д.6</v>
      </c>
      <c r="AA319" s="504">
        <f>IF($B319&lt;&gt;"",MAX(AA$7:AA318)+1,0)</f>
        <v>307</v>
      </c>
      <c r="AB319" s="502">
        <f t="shared" si="283"/>
        <v>319</v>
      </c>
      <c r="AC319" s="504">
        <f>1</f>
        <v>1</v>
      </c>
      <c r="AD319" s="103">
        <f t="shared" si="294"/>
        <v>0</v>
      </c>
      <c r="AE319" s="103">
        <f t="shared" si="295"/>
        <v>0</v>
      </c>
      <c r="AF319" s="103">
        <f t="shared" si="296"/>
        <v>0</v>
      </c>
      <c r="AH319" s="541">
        <v>0</v>
      </c>
      <c r="AI319" s="541">
        <v>0</v>
      </c>
      <c r="AJ319" s="541">
        <v>0</v>
      </c>
      <c r="AK319" s="541">
        <v>0</v>
      </c>
      <c r="AL319" s="541">
        <v>0</v>
      </c>
      <c r="AM319" s="541">
        <v>0</v>
      </c>
      <c r="AN319" s="541">
        <v>0</v>
      </c>
      <c r="AO319" s="541">
        <v>0</v>
      </c>
      <c r="AP319" s="541">
        <v>0</v>
      </c>
      <c r="AQ319" s="541">
        <v>0</v>
      </c>
      <c r="AR319" s="541">
        <v>0</v>
      </c>
      <c r="AS319" s="541">
        <v>0</v>
      </c>
      <c r="AT319" s="541">
        <v>0</v>
      </c>
      <c r="AU319" s="541">
        <v>0</v>
      </c>
      <c r="AV319" s="541">
        <v>0</v>
      </c>
      <c r="AW319" s="541">
        <v>0</v>
      </c>
      <c r="AX319" s="541">
        <v>0</v>
      </c>
    </row>
    <row r="320" spans="1:50" x14ac:dyDescent="0.25">
      <c r="B320" s="1" t="str">
        <f>адреса!$G$314</f>
        <v>кв.14</v>
      </c>
      <c r="C320" s="522">
        <f>адреса!$I$314</f>
        <v>60000014</v>
      </c>
      <c r="D320" s="6" t="str">
        <f>адреса!$K$314</f>
        <v>ФИО-6-14</v>
      </c>
      <c r="E320" s="6">
        <f>SUMIFS(фев17!$X:$X,фев17!$C:$C,мар17!C320)</f>
        <v>5150.6899999999996</v>
      </c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>
        <f t="shared" ref="W320" si="342">E320*60%</f>
        <v>3090.4139999999998</v>
      </c>
      <c r="X320" s="6">
        <f t="shared" si="289"/>
        <v>2060.2759999999998</v>
      </c>
      <c r="Y320" s="513"/>
      <c r="Z320" s="70" t="str">
        <f t="shared" si="293"/>
        <v>ул. Шестая д.6</v>
      </c>
      <c r="AA320" s="504">
        <f>IF($B320&lt;&gt;"",MAX(AA$7:AA319)+1,0)</f>
        <v>308</v>
      </c>
      <c r="AB320" s="502">
        <f t="shared" si="283"/>
        <v>320</v>
      </c>
      <c r="AC320" s="504">
        <f>1</f>
        <v>1</v>
      </c>
      <c r="AD320" s="103">
        <f t="shared" si="294"/>
        <v>0</v>
      </c>
      <c r="AE320" s="103">
        <f t="shared" si="295"/>
        <v>0</v>
      </c>
      <c r="AF320" s="103">
        <f t="shared" si="296"/>
        <v>0</v>
      </c>
      <c r="AH320" s="541">
        <v>0</v>
      </c>
      <c r="AI320" s="541">
        <v>0</v>
      </c>
      <c r="AJ320" s="541">
        <v>0</v>
      </c>
      <c r="AK320" s="541">
        <v>0</v>
      </c>
      <c r="AL320" s="541">
        <v>0</v>
      </c>
      <c r="AM320" s="541">
        <v>0</v>
      </c>
      <c r="AN320" s="541">
        <v>0</v>
      </c>
      <c r="AO320" s="541">
        <v>0</v>
      </c>
      <c r="AP320" s="541">
        <v>0</v>
      </c>
      <c r="AQ320" s="541">
        <v>0</v>
      </c>
      <c r="AR320" s="541">
        <v>0</v>
      </c>
      <c r="AS320" s="541">
        <v>0</v>
      </c>
      <c r="AT320" s="541">
        <v>0</v>
      </c>
      <c r="AU320" s="541">
        <v>0</v>
      </c>
      <c r="AV320" s="541">
        <v>0</v>
      </c>
      <c r="AW320" s="541">
        <v>0</v>
      </c>
      <c r="AX320" s="541">
        <v>0</v>
      </c>
    </row>
    <row r="321" spans="2:50" x14ac:dyDescent="0.25">
      <c r="B321" s="1" t="str">
        <f>адреса!$G$315</f>
        <v>кв.15</v>
      </c>
      <c r="C321" s="522">
        <f>адреса!$I$315</f>
        <v>60000015</v>
      </c>
      <c r="D321" s="6" t="str">
        <f>адреса!$K$315</f>
        <v>ФИО-6-15</v>
      </c>
      <c r="E321" s="6">
        <f>SUMIFS(фев17!$X:$X,фев17!$C:$C,мар17!C321)</f>
        <v>5685.73</v>
      </c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>
        <f t="shared" ref="W321" si="343">E321*80%</f>
        <v>4548.5839999999998</v>
      </c>
      <c r="X321" s="6">
        <f t="shared" si="289"/>
        <v>1137.1459999999997</v>
      </c>
      <c r="Y321" s="513"/>
      <c r="Z321" s="70" t="str">
        <f t="shared" si="293"/>
        <v>ул. Шестая д.6</v>
      </c>
      <c r="AA321" s="504">
        <f>IF($B321&lt;&gt;"",MAX(AA$7:AA320)+1,0)</f>
        <v>309</v>
      </c>
      <c r="AB321" s="502">
        <f t="shared" si="283"/>
        <v>321</v>
      </c>
      <c r="AC321" s="504">
        <f>1</f>
        <v>1</v>
      </c>
      <c r="AD321" s="103">
        <f t="shared" si="294"/>
        <v>0</v>
      </c>
      <c r="AE321" s="103">
        <f t="shared" si="295"/>
        <v>0</v>
      </c>
      <c r="AF321" s="103">
        <f t="shared" si="296"/>
        <v>0</v>
      </c>
      <c r="AH321" s="541">
        <v>0</v>
      </c>
      <c r="AI321" s="541">
        <v>0</v>
      </c>
      <c r="AJ321" s="541">
        <v>0</v>
      </c>
      <c r="AK321" s="541">
        <v>0</v>
      </c>
      <c r="AL321" s="541">
        <v>0</v>
      </c>
      <c r="AM321" s="541">
        <v>0</v>
      </c>
      <c r="AN321" s="541">
        <v>0</v>
      </c>
      <c r="AO321" s="541">
        <v>0</v>
      </c>
      <c r="AP321" s="541">
        <v>0</v>
      </c>
      <c r="AQ321" s="541">
        <v>0</v>
      </c>
      <c r="AR321" s="541">
        <v>0</v>
      </c>
      <c r="AS321" s="541">
        <v>0</v>
      </c>
      <c r="AT321" s="541">
        <v>0</v>
      </c>
      <c r="AU321" s="541">
        <v>0</v>
      </c>
      <c r="AV321" s="541">
        <v>0</v>
      </c>
      <c r="AW321" s="541">
        <v>0</v>
      </c>
      <c r="AX321" s="541">
        <v>0</v>
      </c>
    </row>
    <row r="322" spans="2:50" x14ac:dyDescent="0.25">
      <c r="B322" s="1" t="str">
        <f>адреса!$G$316</f>
        <v>кв.16</v>
      </c>
      <c r="C322" s="522">
        <f>адреса!$I$316</f>
        <v>60000016</v>
      </c>
      <c r="D322" s="6" t="str">
        <f>адреса!$K$316</f>
        <v>ФИО-6-16</v>
      </c>
      <c r="E322" s="6">
        <f>SUMIFS(фев17!$X:$X,фев17!$C:$C,мар17!C322)</f>
        <v>8781.57</v>
      </c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>
        <f t="shared" ref="W322" si="344">E322*100%</f>
        <v>8781.57</v>
      </c>
      <c r="X322" s="6">
        <f t="shared" si="289"/>
        <v>0</v>
      </c>
      <c r="Y322" s="513"/>
      <c r="Z322" s="70" t="str">
        <f t="shared" si="293"/>
        <v>ул. Шестая д.6</v>
      </c>
      <c r="AA322" s="504">
        <f>IF($B322&lt;&gt;"",MAX(AA$7:AA321)+1,0)</f>
        <v>310</v>
      </c>
      <c r="AB322" s="502">
        <f t="shared" si="283"/>
        <v>322</v>
      </c>
      <c r="AC322" s="504">
        <f>1</f>
        <v>1</v>
      </c>
      <c r="AD322" s="103">
        <f t="shared" si="294"/>
        <v>0</v>
      </c>
      <c r="AE322" s="103">
        <f t="shared" si="295"/>
        <v>0</v>
      </c>
      <c r="AF322" s="103">
        <f t="shared" si="296"/>
        <v>0</v>
      </c>
      <c r="AH322" s="541">
        <v>0</v>
      </c>
      <c r="AI322" s="541">
        <v>0</v>
      </c>
      <c r="AJ322" s="541">
        <v>0</v>
      </c>
      <c r="AK322" s="541">
        <v>0</v>
      </c>
      <c r="AL322" s="541">
        <v>0</v>
      </c>
      <c r="AM322" s="541">
        <v>0</v>
      </c>
      <c r="AN322" s="541">
        <v>0</v>
      </c>
      <c r="AO322" s="541">
        <v>0</v>
      </c>
      <c r="AP322" s="541">
        <v>0</v>
      </c>
      <c r="AQ322" s="541">
        <v>0</v>
      </c>
      <c r="AR322" s="541">
        <v>0</v>
      </c>
      <c r="AS322" s="541">
        <v>0</v>
      </c>
      <c r="AT322" s="541">
        <v>0</v>
      </c>
      <c r="AU322" s="541">
        <v>0</v>
      </c>
      <c r="AV322" s="541">
        <v>0</v>
      </c>
      <c r="AW322" s="541">
        <v>0</v>
      </c>
      <c r="AX322" s="541">
        <v>0</v>
      </c>
    </row>
    <row r="323" spans="2:50" x14ac:dyDescent="0.25">
      <c r="B323" s="1" t="str">
        <f>адреса!$G$317</f>
        <v>кв.17</v>
      </c>
      <c r="C323" s="522">
        <f>адреса!$I$317</f>
        <v>60000017</v>
      </c>
      <c r="D323" s="6" t="str">
        <f>адреса!$K$317</f>
        <v>ФИО-6-17</v>
      </c>
      <c r="E323" s="6">
        <f>SUMIFS(фев17!$X:$X,фев17!$C:$C,мар17!C323)</f>
        <v>28031.439999999999</v>
      </c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>
        <f t="shared" ref="W323" si="345">E323*20%</f>
        <v>5606.2880000000005</v>
      </c>
      <c r="X323" s="6">
        <f t="shared" si="289"/>
        <v>22425.151999999998</v>
      </c>
      <c r="Y323" s="513"/>
      <c r="Z323" s="70" t="str">
        <f t="shared" si="293"/>
        <v>ул. Шестая д.6</v>
      </c>
      <c r="AA323" s="504">
        <f>IF($B323&lt;&gt;"",MAX(AA$7:AA322)+1,0)</f>
        <v>311</v>
      </c>
      <c r="AB323" s="502">
        <f t="shared" si="283"/>
        <v>323</v>
      </c>
      <c r="AC323" s="504">
        <f>1</f>
        <v>1</v>
      </c>
      <c r="AD323" s="103">
        <f t="shared" si="294"/>
        <v>0</v>
      </c>
      <c r="AE323" s="103">
        <f t="shared" si="295"/>
        <v>0</v>
      </c>
      <c r="AF323" s="103">
        <f t="shared" si="296"/>
        <v>0</v>
      </c>
      <c r="AH323" s="541">
        <v>0</v>
      </c>
      <c r="AI323" s="541">
        <v>0</v>
      </c>
      <c r="AJ323" s="541">
        <v>42797</v>
      </c>
      <c r="AK323" s="541">
        <v>42801</v>
      </c>
      <c r="AL323" s="541">
        <v>0</v>
      </c>
      <c r="AM323" s="541">
        <v>0</v>
      </c>
      <c r="AN323" s="541">
        <v>0</v>
      </c>
      <c r="AO323" s="541">
        <v>0</v>
      </c>
      <c r="AP323" s="541">
        <v>0</v>
      </c>
      <c r="AQ323" s="541">
        <v>0</v>
      </c>
      <c r="AR323" s="541">
        <v>0</v>
      </c>
      <c r="AS323" s="541">
        <v>0</v>
      </c>
      <c r="AT323" s="541">
        <v>0</v>
      </c>
      <c r="AU323" s="541">
        <v>0</v>
      </c>
      <c r="AV323" s="541">
        <v>0</v>
      </c>
      <c r="AW323" s="541">
        <v>0</v>
      </c>
      <c r="AX323" s="541">
        <v>0</v>
      </c>
    </row>
    <row r="324" spans="2:50" x14ac:dyDescent="0.25">
      <c r="B324" s="1" t="str">
        <f>адреса!$G$318</f>
        <v>кв.18</v>
      </c>
      <c r="C324" s="522">
        <f>адреса!$I$318</f>
        <v>60000018</v>
      </c>
      <c r="D324" s="6" t="str">
        <f>адреса!$K$318</f>
        <v>ФИО-6-18</v>
      </c>
      <c r="E324" s="6">
        <f>SUMIFS(фев17!$X:$X,фев17!$C:$C,мар17!C324)</f>
        <v>31382.15</v>
      </c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>
        <f t="shared" ref="W324" si="346">E324*40%</f>
        <v>12552.86</v>
      </c>
      <c r="X324" s="6">
        <f t="shared" si="289"/>
        <v>18829.29</v>
      </c>
      <c r="Y324" s="513"/>
      <c r="Z324" s="70" t="str">
        <f t="shared" si="293"/>
        <v>ул. Шестая д.6</v>
      </c>
      <c r="AA324" s="504">
        <f>IF($B324&lt;&gt;"",MAX(AA$7:AA323)+1,0)</f>
        <v>312</v>
      </c>
      <c r="AB324" s="502">
        <f t="shared" si="283"/>
        <v>324</v>
      </c>
      <c r="AC324" s="504">
        <f>1</f>
        <v>1</v>
      </c>
      <c r="AD324" s="103">
        <f t="shared" si="294"/>
        <v>0</v>
      </c>
      <c r="AE324" s="103">
        <f t="shared" si="295"/>
        <v>0</v>
      </c>
      <c r="AF324" s="103">
        <f t="shared" si="296"/>
        <v>0</v>
      </c>
      <c r="AH324" s="541">
        <v>0</v>
      </c>
      <c r="AI324" s="541">
        <v>0</v>
      </c>
      <c r="AJ324" s="541">
        <v>42795</v>
      </c>
      <c r="AK324" s="541">
        <v>42796</v>
      </c>
      <c r="AL324" s="541">
        <v>0</v>
      </c>
      <c r="AM324" s="541">
        <v>0</v>
      </c>
      <c r="AN324" s="541">
        <v>0</v>
      </c>
      <c r="AO324" s="541">
        <v>0</v>
      </c>
      <c r="AP324" s="541">
        <v>0</v>
      </c>
      <c r="AQ324" s="541">
        <v>0</v>
      </c>
      <c r="AR324" s="541">
        <v>0</v>
      </c>
      <c r="AS324" s="541">
        <v>0</v>
      </c>
      <c r="AT324" s="541">
        <v>0</v>
      </c>
      <c r="AU324" s="541">
        <v>0</v>
      </c>
      <c r="AV324" s="541">
        <v>0</v>
      </c>
      <c r="AW324" s="541">
        <v>0</v>
      </c>
      <c r="AX324" s="541">
        <v>0</v>
      </c>
    </row>
    <row r="325" spans="2:50" x14ac:dyDescent="0.25">
      <c r="B325" s="1" t="str">
        <f>адреса!$G$319</f>
        <v>кв.19</v>
      </c>
      <c r="C325" s="522">
        <f>адреса!$I$319</f>
        <v>60000019</v>
      </c>
      <c r="D325" s="6" t="str">
        <f>адреса!$K$319</f>
        <v>ФИО-6-19</v>
      </c>
      <c r="E325" s="6">
        <f>SUMIFS(фев17!$X:$X,фев17!$C:$C,мар17!C325)</f>
        <v>6812.38</v>
      </c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>
        <f t="shared" ref="W325" si="347">E325*60%</f>
        <v>4087.4279999999999</v>
      </c>
      <c r="X325" s="6">
        <f t="shared" si="289"/>
        <v>2724.9520000000002</v>
      </c>
      <c r="Y325" s="513"/>
      <c r="Z325" s="70" t="str">
        <f t="shared" si="293"/>
        <v>ул. Шестая д.6</v>
      </c>
      <c r="AA325" s="504">
        <f>IF($B325&lt;&gt;"",MAX(AA$7:AA324)+1,0)</f>
        <v>313</v>
      </c>
      <c r="AB325" s="502">
        <f t="shared" si="283"/>
        <v>325</v>
      </c>
      <c r="AC325" s="504">
        <f>1</f>
        <v>1</v>
      </c>
      <c r="AD325" s="103">
        <f t="shared" si="294"/>
        <v>0</v>
      </c>
      <c r="AE325" s="103">
        <f t="shared" si="295"/>
        <v>0</v>
      </c>
      <c r="AF325" s="103">
        <f t="shared" si="296"/>
        <v>0</v>
      </c>
      <c r="AH325" s="541">
        <v>0</v>
      </c>
      <c r="AI325" s="541">
        <v>0</v>
      </c>
      <c r="AJ325" s="541">
        <v>0</v>
      </c>
      <c r="AK325" s="541">
        <v>0</v>
      </c>
      <c r="AL325" s="541">
        <v>0</v>
      </c>
      <c r="AM325" s="541">
        <v>0</v>
      </c>
      <c r="AN325" s="541">
        <v>0</v>
      </c>
      <c r="AO325" s="541">
        <v>0</v>
      </c>
      <c r="AP325" s="541">
        <v>0</v>
      </c>
      <c r="AQ325" s="541">
        <v>0</v>
      </c>
      <c r="AR325" s="541">
        <v>0</v>
      </c>
      <c r="AS325" s="541">
        <v>0</v>
      </c>
      <c r="AT325" s="541">
        <v>0</v>
      </c>
      <c r="AU325" s="541">
        <v>0</v>
      </c>
      <c r="AV325" s="541">
        <v>0</v>
      </c>
      <c r="AW325" s="541">
        <v>0</v>
      </c>
      <c r="AX325" s="541">
        <v>0</v>
      </c>
    </row>
    <row r="326" spans="2:50" x14ac:dyDescent="0.25">
      <c r="B326" s="1" t="str">
        <f>адреса!$G$320</f>
        <v>кв.20</v>
      </c>
      <c r="C326" s="522">
        <f>адреса!$I$320</f>
        <v>60000020</v>
      </c>
      <c r="D326" s="6" t="str">
        <f>адреса!$K$320</f>
        <v>ФИО-6-20</v>
      </c>
      <c r="E326" s="6">
        <f>SUMIFS(фев17!$X:$X,фев17!$C:$C,мар17!C326)</f>
        <v>6553.99</v>
      </c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>
        <f t="shared" ref="W326" si="348">E326*80%</f>
        <v>5243.192</v>
      </c>
      <c r="X326" s="6">
        <f t="shared" si="289"/>
        <v>1310.7979999999998</v>
      </c>
      <c r="Y326" s="513"/>
      <c r="Z326" s="70" t="str">
        <f t="shared" si="293"/>
        <v>ул. Шестая д.6</v>
      </c>
      <c r="AA326" s="504">
        <f>IF($B326&lt;&gt;"",MAX(AA$7:AA325)+1,0)</f>
        <v>314</v>
      </c>
      <c r="AB326" s="502">
        <f t="shared" si="283"/>
        <v>326</v>
      </c>
      <c r="AC326" s="504">
        <f>1</f>
        <v>1</v>
      </c>
      <c r="AD326" s="103">
        <f t="shared" si="294"/>
        <v>0</v>
      </c>
      <c r="AE326" s="103">
        <f t="shared" si="295"/>
        <v>0</v>
      </c>
      <c r="AF326" s="103">
        <f t="shared" si="296"/>
        <v>0</v>
      </c>
      <c r="AH326" s="541">
        <v>0</v>
      </c>
      <c r="AI326" s="541">
        <v>0</v>
      </c>
      <c r="AJ326" s="541">
        <v>0</v>
      </c>
      <c r="AK326" s="541">
        <v>0</v>
      </c>
      <c r="AL326" s="541">
        <v>0</v>
      </c>
      <c r="AM326" s="541">
        <v>0</v>
      </c>
      <c r="AN326" s="541">
        <v>0</v>
      </c>
      <c r="AO326" s="541">
        <v>0</v>
      </c>
      <c r="AP326" s="541">
        <v>0</v>
      </c>
      <c r="AQ326" s="541">
        <v>0</v>
      </c>
      <c r="AR326" s="541">
        <v>0</v>
      </c>
      <c r="AS326" s="541">
        <v>0</v>
      </c>
      <c r="AT326" s="541">
        <v>0</v>
      </c>
      <c r="AU326" s="541">
        <v>0</v>
      </c>
      <c r="AV326" s="541">
        <v>0</v>
      </c>
      <c r="AW326" s="541">
        <v>0</v>
      </c>
      <c r="AX326" s="541">
        <v>0</v>
      </c>
    </row>
    <row r="327" spans="2:50" x14ac:dyDescent="0.25">
      <c r="B327" s="1" t="str">
        <f>адреса!$G$321</f>
        <v>кв.21</v>
      </c>
      <c r="C327" s="522">
        <f>адреса!$I$321</f>
        <v>60000021</v>
      </c>
      <c r="D327" s="6" t="str">
        <f>адреса!$K$321</f>
        <v>ФИО-6-21</v>
      </c>
      <c r="E327" s="6">
        <f>SUMIFS(фев17!$X:$X,фев17!$C:$C,мар17!C327)</f>
        <v>33224.85</v>
      </c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>
        <f t="shared" ref="W327" si="349">E327*100%</f>
        <v>33224.85</v>
      </c>
      <c r="X327" s="6">
        <f t="shared" si="289"/>
        <v>0</v>
      </c>
      <c r="Y327" s="513"/>
      <c r="Z327" s="70" t="str">
        <f t="shared" si="293"/>
        <v>ул. Шестая д.6</v>
      </c>
      <c r="AA327" s="504">
        <f>IF($B327&lt;&gt;"",MAX(AA$7:AA326)+1,0)</f>
        <v>315</v>
      </c>
      <c r="AB327" s="502">
        <f t="shared" si="283"/>
        <v>327</v>
      </c>
      <c r="AC327" s="504">
        <f>1</f>
        <v>1</v>
      </c>
      <c r="AD327" s="103">
        <f t="shared" si="294"/>
        <v>0</v>
      </c>
      <c r="AE327" s="103">
        <f t="shared" si="295"/>
        <v>0</v>
      </c>
      <c r="AF327" s="103">
        <f t="shared" si="296"/>
        <v>0</v>
      </c>
      <c r="AH327" s="541">
        <v>0</v>
      </c>
      <c r="AI327" s="541">
        <v>0</v>
      </c>
      <c r="AJ327" s="541">
        <v>0</v>
      </c>
      <c r="AK327" s="541">
        <v>0</v>
      </c>
      <c r="AL327" s="541">
        <v>0</v>
      </c>
      <c r="AM327" s="541">
        <v>0</v>
      </c>
      <c r="AN327" s="541">
        <v>0</v>
      </c>
      <c r="AO327" s="541">
        <v>0</v>
      </c>
      <c r="AP327" s="541">
        <v>0</v>
      </c>
      <c r="AQ327" s="541">
        <v>0</v>
      </c>
      <c r="AR327" s="541">
        <v>0</v>
      </c>
      <c r="AS327" s="541">
        <v>0</v>
      </c>
      <c r="AT327" s="541">
        <v>0</v>
      </c>
      <c r="AU327" s="541">
        <v>0</v>
      </c>
      <c r="AV327" s="541">
        <v>0</v>
      </c>
      <c r="AW327" s="541">
        <v>0</v>
      </c>
      <c r="AX327" s="541">
        <v>0</v>
      </c>
    </row>
    <row r="328" spans="2:50" x14ac:dyDescent="0.25">
      <c r="B328" s="1" t="str">
        <f>адреса!$G$322</f>
        <v>кв.22</v>
      </c>
      <c r="C328" s="522">
        <f>адреса!$I$322</f>
        <v>60000022</v>
      </c>
      <c r="D328" s="6" t="str">
        <f>адреса!$K$322</f>
        <v>ФИО-6-22</v>
      </c>
      <c r="E328" s="6">
        <f>SUMIFS(фев17!$X:$X,фев17!$C:$C,мар17!C328)</f>
        <v>8156.48</v>
      </c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>
        <f t="shared" ref="W328" si="350">E328*20%</f>
        <v>1631.296</v>
      </c>
      <c r="X328" s="6">
        <f t="shared" si="289"/>
        <v>6525.1839999999993</v>
      </c>
      <c r="Y328" s="513"/>
      <c r="Z328" s="70" t="str">
        <f t="shared" si="293"/>
        <v>ул. Шестая д.6</v>
      </c>
      <c r="AA328" s="504">
        <f>IF($B328&lt;&gt;"",MAX(AA$7:AA327)+1,0)</f>
        <v>316</v>
      </c>
      <c r="AB328" s="502">
        <f t="shared" si="283"/>
        <v>328</v>
      </c>
      <c r="AC328" s="504">
        <f>1</f>
        <v>1</v>
      </c>
      <c r="AD328" s="103">
        <f t="shared" si="294"/>
        <v>0</v>
      </c>
      <c r="AE328" s="103">
        <f t="shared" si="295"/>
        <v>0</v>
      </c>
      <c r="AF328" s="103">
        <f t="shared" si="296"/>
        <v>0</v>
      </c>
      <c r="AH328" s="541">
        <v>0</v>
      </c>
      <c r="AI328" s="541">
        <v>0</v>
      </c>
      <c r="AJ328" s="541">
        <v>0</v>
      </c>
      <c r="AK328" s="541">
        <v>0</v>
      </c>
      <c r="AL328" s="541">
        <v>0</v>
      </c>
      <c r="AM328" s="541">
        <v>0</v>
      </c>
      <c r="AN328" s="541">
        <v>0</v>
      </c>
      <c r="AO328" s="541">
        <v>0</v>
      </c>
      <c r="AP328" s="541">
        <v>0</v>
      </c>
      <c r="AQ328" s="541">
        <v>0</v>
      </c>
      <c r="AR328" s="541">
        <v>0</v>
      </c>
      <c r="AS328" s="541">
        <v>0</v>
      </c>
      <c r="AT328" s="541">
        <v>0</v>
      </c>
      <c r="AU328" s="541">
        <v>0</v>
      </c>
      <c r="AV328" s="541">
        <v>0</v>
      </c>
      <c r="AW328" s="541">
        <v>0</v>
      </c>
      <c r="AX328" s="541">
        <v>0</v>
      </c>
    </row>
    <row r="329" spans="2:50" x14ac:dyDescent="0.25">
      <c r="B329" s="1" t="str">
        <f>адреса!$G$323</f>
        <v>кв.23</v>
      </c>
      <c r="C329" s="522">
        <f>адреса!$I$323</f>
        <v>60000023</v>
      </c>
      <c r="D329" s="6" t="str">
        <f>адреса!$K$323</f>
        <v>ФИО-6-23</v>
      </c>
      <c r="E329" s="6">
        <f>SUMIFS(фев17!$X:$X,фев17!$C:$C,мар17!C329)</f>
        <v>3250.86</v>
      </c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>
        <f t="shared" ref="W329" si="351">E329*40%</f>
        <v>1300.3440000000001</v>
      </c>
      <c r="X329" s="6">
        <f t="shared" si="289"/>
        <v>1950.5160000000001</v>
      </c>
      <c r="Y329" s="513"/>
      <c r="Z329" s="70" t="str">
        <f t="shared" si="293"/>
        <v>ул. Шестая д.6</v>
      </c>
      <c r="AA329" s="504">
        <f>IF($B329&lt;&gt;"",MAX(AA$7:AA328)+1,0)</f>
        <v>317</v>
      </c>
      <c r="AB329" s="502">
        <f t="shared" ref="AB329:AB392" si="352">AB328+1</f>
        <v>329</v>
      </c>
      <c r="AC329" s="504">
        <f>1</f>
        <v>1</v>
      </c>
      <c r="AD329" s="103">
        <f t="shared" si="294"/>
        <v>0</v>
      </c>
      <c r="AE329" s="103">
        <f t="shared" si="295"/>
        <v>0</v>
      </c>
      <c r="AF329" s="103">
        <f t="shared" si="296"/>
        <v>0</v>
      </c>
      <c r="AH329" s="541">
        <v>0</v>
      </c>
      <c r="AI329" s="541">
        <v>0</v>
      </c>
      <c r="AJ329" s="541">
        <v>0</v>
      </c>
      <c r="AK329" s="541">
        <v>0</v>
      </c>
      <c r="AL329" s="541">
        <v>0</v>
      </c>
      <c r="AM329" s="541">
        <v>0</v>
      </c>
      <c r="AN329" s="541">
        <v>0</v>
      </c>
      <c r="AO329" s="541">
        <v>0</v>
      </c>
      <c r="AP329" s="541">
        <v>0</v>
      </c>
      <c r="AQ329" s="541">
        <v>0</v>
      </c>
      <c r="AR329" s="541">
        <v>0</v>
      </c>
      <c r="AS329" s="541">
        <v>0</v>
      </c>
      <c r="AT329" s="541">
        <v>0</v>
      </c>
      <c r="AU329" s="541">
        <v>0</v>
      </c>
      <c r="AV329" s="541">
        <v>0</v>
      </c>
      <c r="AW329" s="541">
        <v>0</v>
      </c>
      <c r="AX329" s="541">
        <v>0</v>
      </c>
    </row>
    <row r="330" spans="2:50" x14ac:dyDescent="0.25">
      <c r="B330" s="1" t="str">
        <f>адреса!$G$324</f>
        <v>кв.24</v>
      </c>
      <c r="C330" s="522">
        <f>адреса!$I$324</f>
        <v>60000024</v>
      </c>
      <c r="D330" s="6" t="str">
        <f>адреса!$K$324</f>
        <v>ФИО-6-24</v>
      </c>
      <c r="E330" s="6">
        <f>SUMIFS(фев17!$X:$X,фев17!$C:$C,мар17!C330)</f>
        <v>6275.15</v>
      </c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>
        <f t="shared" ref="W330" si="353">E330*60%</f>
        <v>3765.0899999999997</v>
      </c>
      <c r="X330" s="6">
        <f t="shared" si="289"/>
        <v>2510.06</v>
      </c>
      <c r="Y330" s="513"/>
      <c r="Z330" s="70" t="str">
        <f t="shared" si="293"/>
        <v>ул. Шестая д.6</v>
      </c>
      <c r="AA330" s="504">
        <f>IF($B330&lt;&gt;"",MAX(AA$7:AA329)+1,0)</f>
        <v>318</v>
      </c>
      <c r="AB330" s="502">
        <f t="shared" si="352"/>
        <v>330</v>
      </c>
      <c r="AC330" s="504">
        <f>1</f>
        <v>1</v>
      </c>
      <c r="AD330" s="103">
        <f t="shared" si="294"/>
        <v>0</v>
      </c>
      <c r="AE330" s="103">
        <f t="shared" si="295"/>
        <v>0</v>
      </c>
      <c r="AF330" s="103">
        <f t="shared" si="296"/>
        <v>0</v>
      </c>
      <c r="AH330" s="541">
        <v>0</v>
      </c>
      <c r="AI330" s="541">
        <v>0</v>
      </c>
      <c r="AJ330" s="541">
        <v>0</v>
      </c>
      <c r="AK330" s="541">
        <v>0</v>
      </c>
      <c r="AL330" s="541">
        <v>0</v>
      </c>
      <c r="AM330" s="541">
        <v>0</v>
      </c>
      <c r="AN330" s="541">
        <v>0</v>
      </c>
      <c r="AO330" s="541">
        <v>0</v>
      </c>
      <c r="AP330" s="541">
        <v>0</v>
      </c>
      <c r="AQ330" s="541">
        <v>0</v>
      </c>
      <c r="AR330" s="541">
        <v>0</v>
      </c>
      <c r="AS330" s="541">
        <v>0</v>
      </c>
      <c r="AT330" s="541">
        <v>0</v>
      </c>
      <c r="AU330" s="541">
        <v>0</v>
      </c>
      <c r="AV330" s="541">
        <v>0</v>
      </c>
      <c r="AW330" s="541">
        <v>0</v>
      </c>
      <c r="AX330" s="541">
        <v>0</v>
      </c>
    </row>
    <row r="331" spans="2:50" x14ac:dyDescent="0.25">
      <c r="B331" s="1" t="str">
        <f>адреса!$G$325</f>
        <v>кв.25</v>
      </c>
      <c r="C331" s="522">
        <f>адреса!$I$325</f>
        <v>60000025</v>
      </c>
      <c r="D331" s="6" t="str">
        <f>адреса!$K$325</f>
        <v>ФИО-6-25</v>
      </c>
      <c r="E331" s="6">
        <f>SUMIFS(фев17!$X:$X,фев17!$C:$C,мар17!C331)</f>
        <v>33067.550000000003</v>
      </c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>
        <f t="shared" ref="W331" si="354">E331*80%</f>
        <v>26454.040000000005</v>
      </c>
      <c r="X331" s="6">
        <f t="shared" si="289"/>
        <v>6613.5099999999984</v>
      </c>
      <c r="Y331" s="513"/>
      <c r="Z331" s="70" t="str">
        <f t="shared" si="293"/>
        <v>ул. Шестая д.6</v>
      </c>
      <c r="AA331" s="504">
        <f>IF($B331&lt;&gt;"",MAX(AA$7:AA330)+1,0)</f>
        <v>319</v>
      </c>
      <c r="AB331" s="502">
        <f t="shared" si="352"/>
        <v>331</v>
      </c>
      <c r="AC331" s="504">
        <f>1</f>
        <v>1</v>
      </c>
      <c r="AD331" s="103">
        <f t="shared" si="294"/>
        <v>0</v>
      </c>
      <c r="AE331" s="103">
        <f t="shared" si="295"/>
        <v>0</v>
      </c>
      <c r="AF331" s="103">
        <f t="shared" si="296"/>
        <v>0</v>
      </c>
      <c r="AH331" s="541">
        <v>0</v>
      </c>
      <c r="AI331" s="541">
        <v>0</v>
      </c>
      <c r="AJ331" s="541">
        <v>42795</v>
      </c>
      <c r="AK331" s="541">
        <v>42796</v>
      </c>
      <c r="AL331" s="541">
        <v>0</v>
      </c>
      <c r="AM331" s="541">
        <v>0</v>
      </c>
      <c r="AN331" s="541">
        <v>0</v>
      </c>
      <c r="AO331" s="541">
        <v>0</v>
      </c>
      <c r="AP331" s="541">
        <v>0</v>
      </c>
      <c r="AQ331" s="541">
        <v>0</v>
      </c>
      <c r="AR331" s="541">
        <v>0</v>
      </c>
      <c r="AS331" s="541">
        <v>0</v>
      </c>
      <c r="AT331" s="541">
        <v>0</v>
      </c>
      <c r="AU331" s="541">
        <v>0</v>
      </c>
      <c r="AV331" s="541">
        <v>0</v>
      </c>
      <c r="AW331" s="541">
        <v>0</v>
      </c>
      <c r="AX331" s="541">
        <v>0</v>
      </c>
    </row>
    <row r="332" spans="2:50" x14ac:dyDescent="0.25">
      <c r="B332" s="1" t="str">
        <f>адреса!$G$326</f>
        <v>кв.26</v>
      </c>
      <c r="C332" s="522">
        <f>адреса!$I$326</f>
        <v>60000026</v>
      </c>
      <c r="D332" s="6" t="str">
        <f>адреса!$K$326</f>
        <v>ФИО-6-26</v>
      </c>
      <c r="E332" s="6">
        <f>SUMIFS(фев17!$X:$X,фев17!$C:$C,мар17!C332)</f>
        <v>5550.72</v>
      </c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>
        <f t="shared" ref="W332" si="355">E332*100%</f>
        <v>5550.72</v>
      </c>
      <c r="X332" s="6">
        <f t="shared" si="289"/>
        <v>0</v>
      </c>
      <c r="Y332" s="513"/>
      <c r="Z332" s="70" t="str">
        <f t="shared" si="293"/>
        <v>ул. Шестая д.6</v>
      </c>
      <c r="AA332" s="504">
        <f>IF($B332&lt;&gt;"",MAX(AA$7:AA331)+1,0)</f>
        <v>320</v>
      </c>
      <c r="AB332" s="502">
        <f t="shared" si="352"/>
        <v>332</v>
      </c>
      <c r="AC332" s="504">
        <f>1</f>
        <v>1</v>
      </c>
      <c r="AD332" s="103">
        <f t="shared" si="294"/>
        <v>0</v>
      </c>
      <c r="AE332" s="103">
        <f t="shared" si="295"/>
        <v>0</v>
      </c>
      <c r="AF332" s="103">
        <f t="shared" si="296"/>
        <v>0</v>
      </c>
      <c r="AH332" s="541">
        <v>0</v>
      </c>
      <c r="AI332" s="541">
        <v>0</v>
      </c>
      <c r="AJ332" s="541">
        <v>0</v>
      </c>
      <c r="AK332" s="541">
        <v>0</v>
      </c>
      <c r="AL332" s="541">
        <v>0</v>
      </c>
      <c r="AM332" s="541">
        <v>0</v>
      </c>
      <c r="AN332" s="541">
        <v>0</v>
      </c>
      <c r="AO332" s="541">
        <v>0</v>
      </c>
      <c r="AP332" s="541">
        <v>0</v>
      </c>
      <c r="AQ332" s="541">
        <v>0</v>
      </c>
      <c r="AR332" s="541">
        <v>0</v>
      </c>
      <c r="AS332" s="541">
        <v>0</v>
      </c>
      <c r="AT332" s="541">
        <v>0</v>
      </c>
      <c r="AU332" s="541">
        <v>0</v>
      </c>
      <c r="AV332" s="541">
        <v>0</v>
      </c>
      <c r="AW332" s="541">
        <v>0</v>
      </c>
      <c r="AX332" s="541">
        <v>0</v>
      </c>
    </row>
    <row r="333" spans="2:50" x14ac:dyDescent="0.25">
      <c r="B333" s="1" t="str">
        <f>адреса!$G$327</f>
        <v>кв.27</v>
      </c>
      <c r="C333" s="522">
        <f>адреса!$I$327</f>
        <v>60000027</v>
      </c>
      <c r="D333" s="6" t="str">
        <f>адреса!$K$327</f>
        <v>ФИО-6-27</v>
      </c>
      <c r="E333" s="6">
        <f>SUMIFS(фев17!$X:$X,фев17!$C:$C,мар17!C333)</f>
        <v>1914.27</v>
      </c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>
        <f t="shared" ref="W333" si="356">E333*20%</f>
        <v>382.85400000000004</v>
      </c>
      <c r="X333" s="6">
        <f t="shared" si="289"/>
        <v>1531.4159999999999</v>
      </c>
      <c r="Y333" s="513"/>
      <c r="Z333" s="70" t="str">
        <f t="shared" si="293"/>
        <v>ул. Шестая д.6</v>
      </c>
      <c r="AA333" s="504">
        <f>IF($B333&lt;&gt;"",MAX(AA$7:AA332)+1,0)</f>
        <v>321</v>
      </c>
      <c r="AB333" s="502">
        <f t="shared" si="352"/>
        <v>333</v>
      </c>
      <c r="AC333" s="504">
        <f>1</f>
        <v>1</v>
      </c>
      <c r="AD333" s="103">
        <f t="shared" si="294"/>
        <v>0</v>
      </c>
      <c r="AE333" s="103">
        <f t="shared" si="295"/>
        <v>0</v>
      </c>
      <c r="AF333" s="103">
        <f t="shared" si="296"/>
        <v>0</v>
      </c>
      <c r="AH333" s="541">
        <v>0</v>
      </c>
      <c r="AI333" s="541">
        <v>0</v>
      </c>
      <c r="AJ333" s="541">
        <v>0</v>
      </c>
      <c r="AK333" s="541">
        <v>0</v>
      </c>
      <c r="AL333" s="541">
        <v>0</v>
      </c>
      <c r="AM333" s="541">
        <v>0</v>
      </c>
      <c r="AN333" s="541">
        <v>0</v>
      </c>
      <c r="AO333" s="541">
        <v>0</v>
      </c>
      <c r="AP333" s="541">
        <v>0</v>
      </c>
      <c r="AQ333" s="541">
        <v>0</v>
      </c>
      <c r="AR333" s="541">
        <v>0</v>
      </c>
      <c r="AS333" s="541">
        <v>0</v>
      </c>
      <c r="AT333" s="541">
        <v>0</v>
      </c>
      <c r="AU333" s="541">
        <v>0</v>
      </c>
      <c r="AV333" s="541">
        <v>0</v>
      </c>
      <c r="AW333" s="541">
        <v>0</v>
      </c>
      <c r="AX333" s="541">
        <v>0</v>
      </c>
    </row>
    <row r="334" spans="2:50" x14ac:dyDescent="0.25">
      <c r="B334" s="1" t="str">
        <f>адреса!$G$328</f>
        <v>кв.28</v>
      </c>
      <c r="C334" s="522">
        <f>адреса!$I$328</f>
        <v>60000028</v>
      </c>
      <c r="D334" s="6" t="str">
        <f>адреса!$K$328</f>
        <v>ФИО-6-28</v>
      </c>
      <c r="E334" s="6">
        <f>SUMIFS(фев17!$X:$X,фев17!$C:$C,мар17!C334)</f>
        <v>8701.17</v>
      </c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>
        <f t="shared" ref="W334" si="357">E334*40%</f>
        <v>3480.4680000000003</v>
      </c>
      <c r="X334" s="6">
        <f t="shared" ref="X334:X397" si="358">E334-W334</f>
        <v>5220.7019999999993</v>
      </c>
      <c r="Y334" s="513"/>
      <c r="Z334" s="70" t="str">
        <f t="shared" si="293"/>
        <v>ул. Шестая д.6</v>
      </c>
      <c r="AA334" s="504">
        <f>IF($B334&lt;&gt;"",MAX(AA$7:AA333)+1,0)</f>
        <v>322</v>
      </c>
      <c r="AB334" s="502">
        <f t="shared" si="352"/>
        <v>334</v>
      </c>
      <c r="AC334" s="504">
        <f>1</f>
        <v>1</v>
      </c>
      <c r="AD334" s="103">
        <f t="shared" si="294"/>
        <v>0</v>
      </c>
      <c r="AE334" s="103">
        <f t="shared" si="295"/>
        <v>0</v>
      </c>
      <c r="AF334" s="103">
        <f t="shared" si="296"/>
        <v>0</v>
      </c>
      <c r="AH334" s="541">
        <v>0</v>
      </c>
      <c r="AI334" s="541">
        <v>0</v>
      </c>
      <c r="AJ334" s="541">
        <v>0</v>
      </c>
      <c r="AK334" s="541">
        <v>0</v>
      </c>
      <c r="AL334" s="541">
        <v>0</v>
      </c>
      <c r="AM334" s="541">
        <v>0</v>
      </c>
      <c r="AN334" s="541">
        <v>0</v>
      </c>
      <c r="AO334" s="541">
        <v>0</v>
      </c>
      <c r="AP334" s="541">
        <v>0</v>
      </c>
      <c r="AQ334" s="541">
        <v>0</v>
      </c>
      <c r="AR334" s="541">
        <v>0</v>
      </c>
      <c r="AS334" s="541">
        <v>0</v>
      </c>
      <c r="AT334" s="541">
        <v>0</v>
      </c>
      <c r="AU334" s="541">
        <v>0</v>
      </c>
      <c r="AV334" s="541">
        <v>0</v>
      </c>
      <c r="AW334" s="541">
        <v>0</v>
      </c>
      <c r="AX334" s="541">
        <v>0</v>
      </c>
    </row>
    <row r="335" spans="2:50" x14ac:dyDescent="0.25">
      <c r="B335" s="1" t="str">
        <f>адреса!$G$329</f>
        <v>кв.29</v>
      </c>
      <c r="C335" s="522">
        <f>адреса!$I$329</f>
        <v>60000029</v>
      </c>
      <c r="D335" s="6" t="str">
        <f>адреса!$K$329</f>
        <v>ФИО-6-29</v>
      </c>
      <c r="E335" s="6">
        <f>SUMIFS(фев17!$X:$X,фев17!$C:$C,мар17!C335)</f>
        <v>6023.52</v>
      </c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>
        <f t="shared" ref="W335" si="359">E335*60%</f>
        <v>3614.1120000000001</v>
      </c>
      <c r="X335" s="6">
        <f t="shared" si="358"/>
        <v>2409.4080000000004</v>
      </c>
      <c r="Y335" s="513"/>
      <c r="Z335" s="70" t="str">
        <f t="shared" si="293"/>
        <v>ул. Шестая д.6</v>
      </c>
      <c r="AA335" s="504">
        <f>IF($B335&lt;&gt;"",MAX(AA$7:AA334)+1,0)</f>
        <v>323</v>
      </c>
      <c r="AB335" s="502">
        <f t="shared" si="352"/>
        <v>335</v>
      </c>
      <c r="AC335" s="504">
        <f>1</f>
        <v>1</v>
      </c>
      <c r="AD335" s="103">
        <f t="shared" si="294"/>
        <v>0</v>
      </c>
      <c r="AE335" s="103">
        <f t="shared" si="295"/>
        <v>0</v>
      </c>
      <c r="AF335" s="103">
        <f t="shared" si="296"/>
        <v>0</v>
      </c>
      <c r="AH335" s="541">
        <v>0</v>
      </c>
      <c r="AI335" s="541">
        <v>0</v>
      </c>
      <c r="AJ335" s="541">
        <v>0</v>
      </c>
      <c r="AK335" s="541">
        <v>0</v>
      </c>
      <c r="AL335" s="541">
        <v>0</v>
      </c>
      <c r="AM335" s="541">
        <v>0</v>
      </c>
      <c r="AN335" s="541">
        <v>0</v>
      </c>
      <c r="AO335" s="541">
        <v>0</v>
      </c>
      <c r="AP335" s="541">
        <v>0</v>
      </c>
      <c r="AQ335" s="541">
        <v>0</v>
      </c>
      <c r="AR335" s="541">
        <v>0</v>
      </c>
      <c r="AS335" s="541">
        <v>0</v>
      </c>
      <c r="AT335" s="541">
        <v>0</v>
      </c>
      <c r="AU335" s="541">
        <v>0</v>
      </c>
      <c r="AV335" s="541">
        <v>0</v>
      </c>
      <c r="AW335" s="541">
        <v>0</v>
      </c>
      <c r="AX335" s="541">
        <v>0</v>
      </c>
    </row>
    <row r="336" spans="2:50" x14ac:dyDescent="0.25">
      <c r="B336" s="1" t="str">
        <f>адреса!$G$330</f>
        <v>кв.30</v>
      </c>
      <c r="C336" s="522">
        <f>адреса!$I$330</f>
        <v>60000030</v>
      </c>
      <c r="D336" s="6" t="str">
        <f>адреса!$K$330</f>
        <v>ФИО-6-30</v>
      </c>
      <c r="E336" s="6">
        <f>SUMIFS(фев17!$X:$X,фев17!$C:$C,мар17!C336)</f>
        <v>9512.73</v>
      </c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>
        <f t="shared" ref="W336" si="360">E336*80%</f>
        <v>7610.1840000000002</v>
      </c>
      <c r="X336" s="6">
        <f t="shared" si="358"/>
        <v>1902.5459999999994</v>
      </c>
      <c r="Y336" s="513"/>
      <c r="Z336" s="70" t="str">
        <f t="shared" si="293"/>
        <v>ул. Шестая д.6</v>
      </c>
      <c r="AA336" s="504">
        <f>IF($B336&lt;&gt;"",MAX(AA$7:AA335)+1,0)</f>
        <v>324</v>
      </c>
      <c r="AB336" s="502">
        <f t="shared" si="352"/>
        <v>336</v>
      </c>
      <c r="AC336" s="504">
        <f>1</f>
        <v>1</v>
      </c>
      <c r="AD336" s="103">
        <f t="shared" si="294"/>
        <v>0</v>
      </c>
      <c r="AE336" s="103">
        <f t="shared" si="295"/>
        <v>0</v>
      </c>
      <c r="AF336" s="103">
        <f t="shared" si="296"/>
        <v>0</v>
      </c>
      <c r="AH336" s="541">
        <v>0</v>
      </c>
      <c r="AI336" s="541">
        <v>0</v>
      </c>
      <c r="AJ336" s="541">
        <v>0</v>
      </c>
      <c r="AK336" s="541">
        <v>0</v>
      </c>
      <c r="AL336" s="541">
        <v>0</v>
      </c>
      <c r="AM336" s="541">
        <v>0</v>
      </c>
      <c r="AN336" s="541">
        <v>0</v>
      </c>
      <c r="AO336" s="541">
        <v>0</v>
      </c>
      <c r="AP336" s="541">
        <v>0</v>
      </c>
      <c r="AQ336" s="541">
        <v>0</v>
      </c>
      <c r="AR336" s="541">
        <v>0</v>
      </c>
      <c r="AS336" s="541">
        <v>0</v>
      </c>
      <c r="AT336" s="541">
        <v>0</v>
      </c>
      <c r="AU336" s="541">
        <v>0</v>
      </c>
      <c r="AV336" s="541">
        <v>0</v>
      </c>
      <c r="AW336" s="541">
        <v>0</v>
      </c>
      <c r="AX336" s="541">
        <v>0</v>
      </c>
    </row>
    <row r="337" spans="2:50" x14ac:dyDescent="0.25">
      <c r="B337" s="1" t="str">
        <f>адреса!$G$331</f>
        <v>кв.31</v>
      </c>
      <c r="C337" s="522">
        <f>адреса!$I$331</f>
        <v>60000031</v>
      </c>
      <c r="D337" s="6" t="str">
        <f>адреса!$K$331</f>
        <v>ФИО-6-31</v>
      </c>
      <c r="E337" s="6">
        <f>SUMIFS(фев17!$X:$X,фев17!$C:$C,мар17!C337)</f>
        <v>3389.66</v>
      </c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>
        <f t="shared" ref="W337" si="361">E337*100%</f>
        <v>3389.66</v>
      </c>
      <c r="X337" s="6">
        <f t="shared" si="358"/>
        <v>0</v>
      </c>
      <c r="Y337" s="513"/>
      <c r="Z337" s="70" t="str">
        <f t="shared" ref="Z337:Z400" si="362">IF(AND(A337&lt;&gt;"",B337=""),A337,Z336)</f>
        <v>ул. Шестая д.6</v>
      </c>
      <c r="AA337" s="504">
        <f>IF($B337&lt;&gt;"",MAX(AA$7:AA336)+1,0)</f>
        <v>325</v>
      </c>
      <c r="AB337" s="502">
        <f t="shared" si="352"/>
        <v>337</v>
      </c>
      <c r="AC337" s="504">
        <f>1</f>
        <v>1</v>
      </c>
      <c r="AD337" s="103">
        <f t="shared" ref="AD337:AD400" si="363">F337</f>
        <v>0</v>
      </c>
      <c r="AE337" s="103">
        <f t="shared" ref="AE337:AE400" si="364">H337+I337+J337+K337+L337+O337+R337+S337</f>
        <v>0</v>
      </c>
      <c r="AF337" s="103">
        <f t="shared" ref="AF337:AF400" si="365">V337-AD337-AE337</f>
        <v>0</v>
      </c>
      <c r="AH337" s="541">
        <v>0</v>
      </c>
      <c r="AI337" s="541">
        <v>0</v>
      </c>
      <c r="AJ337" s="541">
        <v>0</v>
      </c>
      <c r="AK337" s="541">
        <v>0</v>
      </c>
      <c r="AL337" s="541">
        <v>0</v>
      </c>
      <c r="AM337" s="541">
        <v>0</v>
      </c>
      <c r="AN337" s="541">
        <v>0</v>
      </c>
      <c r="AO337" s="541">
        <v>0</v>
      </c>
      <c r="AP337" s="541">
        <v>0</v>
      </c>
      <c r="AQ337" s="541">
        <v>0</v>
      </c>
      <c r="AR337" s="541">
        <v>0</v>
      </c>
      <c r="AS337" s="541">
        <v>0</v>
      </c>
      <c r="AT337" s="541">
        <v>0</v>
      </c>
      <c r="AU337" s="541">
        <v>0</v>
      </c>
      <c r="AV337" s="541">
        <v>0</v>
      </c>
      <c r="AW337" s="541">
        <v>0</v>
      </c>
      <c r="AX337" s="541">
        <v>0</v>
      </c>
    </row>
    <row r="338" spans="2:50" x14ac:dyDescent="0.25">
      <c r="B338" s="1" t="str">
        <f>адреса!$G$332</f>
        <v>кв.32</v>
      </c>
      <c r="C338" s="522">
        <f>адреса!$I$332</f>
        <v>60000032</v>
      </c>
      <c r="D338" s="6" t="str">
        <f>адреса!$K$332</f>
        <v>ФИО-6-32</v>
      </c>
      <c r="E338" s="6">
        <f>SUMIFS(фев17!$X:$X,фев17!$C:$C,мар17!C338)</f>
        <v>5309.47</v>
      </c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>
        <f t="shared" ref="W338" si="366">E338*20%</f>
        <v>1061.894</v>
      </c>
      <c r="X338" s="6">
        <f t="shared" si="358"/>
        <v>4247.576</v>
      </c>
      <c r="Y338" s="513"/>
      <c r="Z338" s="70" t="str">
        <f t="shared" si="362"/>
        <v>ул. Шестая д.6</v>
      </c>
      <c r="AA338" s="504">
        <f>IF($B338&lt;&gt;"",MAX(AA$7:AA337)+1,0)</f>
        <v>326</v>
      </c>
      <c r="AB338" s="502">
        <f t="shared" si="352"/>
        <v>338</v>
      </c>
      <c r="AC338" s="504">
        <f>1</f>
        <v>1</v>
      </c>
      <c r="AD338" s="103">
        <f t="shared" si="363"/>
        <v>0</v>
      </c>
      <c r="AE338" s="103">
        <f t="shared" si="364"/>
        <v>0</v>
      </c>
      <c r="AF338" s="103">
        <f t="shared" si="365"/>
        <v>0</v>
      </c>
      <c r="AH338" s="541">
        <v>0</v>
      </c>
      <c r="AI338" s="541">
        <v>0</v>
      </c>
      <c r="AJ338" s="541">
        <v>0</v>
      </c>
      <c r="AK338" s="541">
        <v>0</v>
      </c>
      <c r="AL338" s="541">
        <v>0</v>
      </c>
      <c r="AM338" s="541">
        <v>0</v>
      </c>
      <c r="AN338" s="541">
        <v>0</v>
      </c>
      <c r="AO338" s="541">
        <v>0</v>
      </c>
      <c r="AP338" s="541">
        <v>0</v>
      </c>
      <c r="AQ338" s="541">
        <v>0</v>
      </c>
      <c r="AR338" s="541">
        <v>0</v>
      </c>
      <c r="AS338" s="541">
        <v>0</v>
      </c>
      <c r="AT338" s="541">
        <v>0</v>
      </c>
      <c r="AU338" s="541">
        <v>0</v>
      </c>
      <c r="AV338" s="541">
        <v>0</v>
      </c>
      <c r="AW338" s="541">
        <v>0</v>
      </c>
      <c r="AX338" s="541">
        <v>0</v>
      </c>
    </row>
    <row r="339" spans="2:50" x14ac:dyDescent="0.25">
      <c r="B339" s="1" t="str">
        <f>адреса!$G$333</f>
        <v>кв.33</v>
      </c>
      <c r="C339" s="522">
        <f>адреса!$I$333</f>
        <v>60000033</v>
      </c>
      <c r="D339" s="6" t="str">
        <f>адреса!$K$333</f>
        <v>ФИО-6-33</v>
      </c>
      <c r="E339" s="6">
        <f>SUMIFS(фев17!$X:$X,фев17!$C:$C,мар17!C339)</f>
        <v>5328.62</v>
      </c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>
        <f t="shared" ref="W339" si="367">E339*40%</f>
        <v>2131.4479999999999</v>
      </c>
      <c r="X339" s="6">
        <f t="shared" si="358"/>
        <v>3197.172</v>
      </c>
      <c r="Y339" s="513"/>
      <c r="Z339" s="70" t="str">
        <f t="shared" si="362"/>
        <v>ул. Шестая д.6</v>
      </c>
      <c r="AA339" s="504">
        <f>IF($B339&lt;&gt;"",MAX(AA$7:AA338)+1,0)</f>
        <v>327</v>
      </c>
      <c r="AB339" s="502">
        <f t="shared" si="352"/>
        <v>339</v>
      </c>
      <c r="AC339" s="504">
        <f>1</f>
        <v>1</v>
      </c>
      <c r="AD339" s="103">
        <f t="shared" si="363"/>
        <v>0</v>
      </c>
      <c r="AE339" s="103">
        <f t="shared" si="364"/>
        <v>0</v>
      </c>
      <c r="AF339" s="103">
        <f t="shared" si="365"/>
        <v>0</v>
      </c>
      <c r="AH339" s="541">
        <v>0</v>
      </c>
      <c r="AI339" s="541">
        <v>0</v>
      </c>
      <c r="AJ339" s="541">
        <v>0</v>
      </c>
      <c r="AK339" s="541">
        <v>0</v>
      </c>
      <c r="AL339" s="541">
        <v>0</v>
      </c>
      <c r="AM339" s="541">
        <v>0</v>
      </c>
      <c r="AN339" s="541">
        <v>0</v>
      </c>
      <c r="AO339" s="541">
        <v>0</v>
      </c>
      <c r="AP339" s="541">
        <v>0</v>
      </c>
      <c r="AQ339" s="541">
        <v>0</v>
      </c>
      <c r="AR339" s="541">
        <v>0</v>
      </c>
      <c r="AS339" s="541">
        <v>0</v>
      </c>
      <c r="AT339" s="541">
        <v>0</v>
      </c>
      <c r="AU339" s="541">
        <v>0</v>
      </c>
      <c r="AV339" s="541">
        <v>0</v>
      </c>
      <c r="AW339" s="541">
        <v>0</v>
      </c>
      <c r="AX339" s="541">
        <v>0</v>
      </c>
    </row>
    <row r="340" spans="2:50" x14ac:dyDescent="0.25">
      <c r="B340" s="1" t="str">
        <f>адреса!$G$334</f>
        <v>кв.34</v>
      </c>
      <c r="C340" s="522">
        <f>адреса!$I$334</f>
        <v>60000034</v>
      </c>
      <c r="D340" s="6" t="str">
        <f>адреса!$K$334</f>
        <v>ФИО-6-34</v>
      </c>
      <c r="E340" s="6">
        <f>SUMIFS(фев17!$X:$X,фев17!$C:$C,мар17!C340)</f>
        <v>36065.99</v>
      </c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>
        <f t="shared" ref="W340" si="368">E340*60%</f>
        <v>21639.593999999997</v>
      </c>
      <c r="X340" s="6">
        <f t="shared" si="358"/>
        <v>14426.396000000001</v>
      </c>
      <c r="Y340" s="513"/>
      <c r="Z340" s="70" t="str">
        <f t="shared" si="362"/>
        <v>ул. Шестая д.6</v>
      </c>
      <c r="AA340" s="504">
        <f>IF($B340&lt;&gt;"",MAX(AA$7:AA339)+1,0)</f>
        <v>328</v>
      </c>
      <c r="AB340" s="502">
        <f t="shared" si="352"/>
        <v>340</v>
      </c>
      <c r="AC340" s="504">
        <f>1</f>
        <v>1</v>
      </c>
      <c r="AD340" s="103">
        <f t="shared" si="363"/>
        <v>0</v>
      </c>
      <c r="AE340" s="103">
        <f t="shared" si="364"/>
        <v>0</v>
      </c>
      <c r="AF340" s="103">
        <f t="shared" si="365"/>
        <v>0</v>
      </c>
      <c r="AH340" s="541">
        <v>0</v>
      </c>
      <c r="AI340" s="541">
        <v>0</v>
      </c>
      <c r="AJ340" s="541">
        <v>0</v>
      </c>
      <c r="AK340" s="541">
        <v>0</v>
      </c>
      <c r="AL340" s="541">
        <v>42795</v>
      </c>
      <c r="AM340" s="541">
        <v>42796</v>
      </c>
      <c r="AN340" s="541">
        <v>0</v>
      </c>
      <c r="AO340" s="541">
        <v>0</v>
      </c>
      <c r="AP340" s="541">
        <v>0</v>
      </c>
      <c r="AQ340" s="541">
        <v>0</v>
      </c>
      <c r="AR340" s="541">
        <v>0</v>
      </c>
      <c r="AS340" s="541">
        <v>0</v>
      </c>
      <c r="AT340" s="541">
        <v>0</v>
      </c>
      <c r="AU340" s="541">
        <v>0</v>
      </c>
      <c r="AV340" s="541">
        <v>0</v>
      </c>
      <c r="AW340" s="541">
        <v>0</v>
      </c>
      <c r="AX340" s="541">
        <v>0</v>
      </c>
    </row>
    <row r="341" spans="2:50" x14ac:dyDescent="0.25">
      <c r="B341" s="1" t="str">
        <f>адреса!$G$335</f>
        <v>кв.35</v>
      </c>
      <c r="C341" s="522">
        <f>адреса!$I$335</f>
        <v>60000035</v>
      </c>
      <c r="D341" s="6" t="str">
        <f>адреса!$K$335</f>
        <v>ФИО-6-35</v>
      </c>
      <c r="E341" s="6">
        <f>SUMIFS(фев17!$X:$X,фев17!$C:$C,мар17!C341)</f>
        <v>5283.42</v>
      </c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>
        <f t="shared" ref="W341" si="369">E341*80%</f>
        <v>4226.7359999999999</v>
      </c>
      <c r="X341" s="6">
        <f t="shared" si="358"/>
        <v>1056.6840000000002</v>
      </c>
      <c r="Y341" s="513"/>
      <c r="Z341" s="70" t="str">
        <f t="shared" si="362"/>
        <v>ул. Шестая д.6</v>
      </c>
      <c r="AA341" s="504">
        <f>IF($B341&lt;&gt;"",MAX(AA$7:AA340)+1,0)</f>
        <v>329</v>
      </c>
      <c r="AB341" s="502">
        <f t="shared" si="352"/>
        <v>341</v>
      </c>
      <c r="AC341" s="504">
        <f>1</f>
        <v>1</v>
      </c>
      <c r="AD341" s="103">
        <f t="shared" si="363"/>
        <v>0</v>
      </c>
      <c r="AE341" s="103">
        <f t="shared" si="364"/>
        <v>0</v>
      </c>
      <c r="AF341" s="103">
        <f t="shared" si="365"/>
        <v>0</v>
      </c>
      <c r="AH341" s="541">
        <v>0</v>
      </c>
      <c r="AI341" s="541">
        <v>0</v>
      </c>
      <c r="AJ341" s="541">
        <v>0</v>
      </c>
      <c r="AK341" s="541">
        <v>0</v>
      </c>
      <c r="AL341" s="541">
        <v>0</v>
      </c>
      <c r="AM341" s="541">
        <v>0</v>
      </c>
      <c r="AN341" s="541">
        <v>0</v>
      </c>
      <c r="AO341" s="541">
        <v>0</v>
      </c>
      <c r="AP341" s="541">
        <v>0</v>
      </c>
      <c r="AQ341" s="541">
        <v>0</v>
      </c>
      <c r="AR341" s="541">
        <v>0</v>
      </c>
      <c r="AS341" s="541">
        <v>0</v>
      </c>
      <c r="AT341" s="541">
        <v>0</v>
      </c>
      <c r="AU341" s="541">
        <v>0</v>
      </c>
      <c r="AV341" s="541">
        <v>0</v>
      </c>
      <c r="AW341" s="541">
        <v>0</v>
      </c>
      <c r="AX341" s="541">
        <v>0</v>
      </c>
    </row>
    <row r="342" spans="2:50" x14ac:dyDescent="0.25">
      <c r="B342" s="1" t="str">
        <f>адреса!$G$336</f>
        <v>кв.36</v>
      </c>
      <c r="C342" s="522">
        <f>адреса!$I$336</f>
        <v>60000036</v>
      </c>
      <c r="D342" s="6" t="str">
        <f>адреса!$K$336</f>
        <v>ФИО-6-36</v>
      </c>
      <c r="E342" s="6">
        <f>SUMIFS(фев17!$X:$X,фев17!$C:$C,мар17!C342)</f>
        <v>0</v>
      </c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>
        <f t="shared" ref="W342" si="370">E342*100%</f>
        <v>0</v>
      </c>
      <c r="X342" s="6">
        <f t="shared" si="358"/>
        <v>0</v>
      </c>
      <c r="Y342" s="513"/>
      <c r="Z342" s="70" t="str">
        <f t="shared" si="362"/>
        <v>ул. Шестая д.6</v>
      </c>
      <c r="AA342" s="504">
        <f>IF($B342&lt;&gt;"",MAX(AA$7:AA341)+1,0)</f>
        <v>330</v>
      </c>
      <c r="AB342" s="502">
        <f t="shared" si="352"/>
        <v>342</v>
      </c>
      <c r="AC342" s="504">
        <f>1</f>
        <v>1</v>
      </c>
      <c r="AD342" s="103">
        <f t="shared" si="363"/>
        <v>0</v>
      </c>
      <c r="AE342" s="103">
        <f t="shared" si="364"/>
        <v>0</v>
      </c>
      <c r="AF342" s="103">
        <f t="shared" si="365"/>
        <v>0</v>
      </c>
      <c r="AH342" s="541">
        <v>0</v>
      </c>
      <c r="AI342" s="541">
        <v>0</v>
      </c>
      <c r="AJ342" s="541">
        <v>0</v>
      </c>
      <c r="AK342" s="541">
        <v>0</v>
      </c>
      <c r="AL342" s="541">
        <v>0</v>
      </c>
      <c r="AM342" s="541">
        <v>0</v>
      </c>
      <c r="AN342" s="541">
        <v>0</v>
      </c>
      <c r="AO342" s="541">
        <v>0</v>
      </c>
      <c r="AP342" s="541">
        <v>0</v>
      </c>
      <c r="AQ342" s="541">
        <v>0</v>
      </c>
      <c r="AR342" s="541">
        <v>0</v>
      </c>
      <c r="AS342" s="541">
        <v>0</v>
      </c>
      <c r="AT342" s="541">
        <v>0</v>
      </c>
      <c r="AU342" s="541">
        <v>0</v>
      </c>
      <c r="AV342" s="541">
        <v>0</v>
      </c>
      <c r="AW342" s="541">
        <v>0</v>
      </c>
      <c r="AX342" s="541">
        <v>0</v>
      </c>
    </row>
    <row r="343" spans="2:50" x14ac:dyDescent="0.25">
      <c r="B343" s="1" t="str">
        <f>адреса!$G$337</f>
        <v>кв.37</v>
      </c>
      <c r="C343" s="522">
        <f>адреса!$I$337</f>
        <v>60000037</v>
      </c>
      <c r="D343" s="6" t="str">
        <f>адреса!$K$337</f>
        <v>ФИО-6-37</v>
      </c>
      <c r="E343" s="6">
        <f>SUMIFS(фев17!$X:$X,фев17!$C:$C,мар17!C343)</f>
        <v>9140.91</v>
      </c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>
        <f t="shared" ref="W343" si="371">E343*20%</f>
        <v>1828.182</v>
      </c>
      <c r="X343" s="6">
        <f t="shared" si="358"/>
        <v>7312.7280000000001</v>
      </c>
      <c r="Y343" s="513"/>
      <c r="Z343" s="70" t="str">
        <f t="shared" si="362"/>
        <v>ул. Шестая д.6</v>
      </c>
      <c r="AA343" s="504">
        <f>IF($B343&lt;&gt;"",MAX(AA$7:AA342)+1,0)</f>
        <v>331</v>
      </c>
      <c r="AB343" s="502">
        <f t="shared" si="352"/>
        <v>343</v>
      </c>
      <c r="AC343" s="504">
        <f>1</f>
        <v>1</v>
      </c>
      <c r="AD343" s="103">
        <f t="shared" si="363"/>
        <v>0</v>
      </c>
      <c r="AE343" s="103">
        <f t="shared" si="364"/>
        <v>0</v>
      </c>
      <c r="AF343" s="103">
        <f t="shared" si="365"/>
        <v>0</v>
      </c>
      <c r="AH343" s="541">
        <v>0</v>
      </c>
      <c r="AI343" s="541">
        <v>0</v>
      </c>
      <c r="AJ343" s="541">
        <v>0</v>
      </c>
      <c r="AK343" s="541">
        <v>0</v>
      </c>
      <c r="AL343" s="541">
        <v>0</v>
      </c>
      <c r="AM343" s="541">
        <v>0</v>
      </c>
      <c r="AN343" s="541">
        <v>0</v>
      </c>
      <c r="AO343" s="541">
        <v>0</v>
      </c>
      <c r="AP343" s="541">
        <v>0</v>
      </c>
      <c r="AQ343" s="541">
        <v>0</v>
      </c>
      <c r="AR343" s="541">
        <v>0</v>
      </c>
      <c r="AS343" s="541">
        <v>0</v>
      </c>
      <c r="AT343" s="541">
        <v>0</v>
      </c>
      <c r="AU343" s="541">
        <v>0</v>
      </c>
      <c r="AV343" s="541">
        <v>0</v>
      </c>
      <c r="AW343" s="541">
        <v>0</v>
      </c>
      <c r="AX343" s="541">
        <v>0</v>
      </c>
    </row>
    <row r="344" spans="2:50" x14ac:dyDescent="0.25">
      <c r="B344" s="1" t="str">
        <f>адреса!$G$338</f>
        <v>кв.38</v>
      </c>
      <c r="C344" s="522">
        <f>адреса!$I$338</f>
        <v>60000038</v>
      </c>
      <c r="D344" s="6" t="str">
        <f>адреса!$K$338</f>
        <v>ФИО-6-38</v>
      </c>
      <c r="E344" s="6">
        <f>SUMIFS(фев17!$X:$X,фев17!$C:$C,мар17!C344)</f>
        <v>10651.94</v>
      </c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>
        <f t="shared" ref="W344" si="372">E344*40%</f>
        <v>4260.7760000000007</v>
      </c>
      <c r="X344" s="6">
        <f t="shared" si="358"/>
        <v>6391.1639999999998</v>
      </c>
      <c r="Y344" s="513"/>
      <c r="Z344" s="70" t="str">
        <f t="shared" si="362"/>
        <v>ул. Шестая д.6</v>
      </c>
      <c r="AA344" s="504">
        <f>IF($B344&lt;&gt;"",MAX(AA$7:AA343)+1,0)</f>
        <v>332</v>
      </c>
      <c r="AB344" s="502">
        <f t="shared" si="352"/>
        <v>344</v>
      </c>
      <c r="AC344" s="504">
        <f>1</f>
        <v>1</v>
      </c>
      <c r="AD344" s="103">
        <f t="shared" si="363"/>
        <v>0</v>
      </c>
      <c r="AE344" s="103">
        <f t="shared" si="364"/>
        <v>0</v>
      </c>
      <c r="AF344" s="103">
        <f t="shared" si="365"/>
        <v>0</v>
      </c>
      <c r="AH344" s="541">
        <v>0</v>
      </c>
      <c r="AI344" s="541">
        <v>0</v>
      </c>
      <c r="AJ344" s="541">
        <v>0</v>
      </c>
      <c r="AK344" s="541">
        <v>0</v>
      </c>
      <c r="AL344" s="541">
        <v>0</v>
      </c>
      <c r="AM344" s="541">
        <v>0</v>
      </c>
      <c r="AN344" s="541">
        <v>0</v>
      </c>
      <c r="AO344" s="541">
        <v>0</v>
      </c>
      <c r="AP344" s="541">
        <v>0</v>
      </c>
      <c r="AQ344" s="541">
        <v>0</v>
      </c>
      <c r="AR344" s="541">
        <v>0</v>
      </c>
      <c r="AS344" s="541">
        <v>0</v>
      </c>
      <c r="AT344" s="541">
        <v>0</v>
      </c>
      <c r="AU344" s="541">
        <v>0</v>
      </c>
      <c r="AV344" s="541">
        <v>0</v>
      </c>
      <c r="AW344" s="541">
        <v>0</v>
      </c>
      <c r="AX344" s="541">
        <v>0</v>
      </c>
    </row>
    <row r="345" spans="2:50" x14ac:dyDescent="0.25">
      <c r="B345" s="1" t="str">
        <f>адреса!$G$339</f>
        <v>кв.39</v>
      </c>
      <c r="C345" s="522">
        <f>адреса!$I$339</f>
        <v>60000039</v>
      </c>
      <c r="D345" s="6" t="str">
        <f>адреса!$K$339</f>
        <v>ФИО-6-39</v>
      </c>
      <c r="E345" s="6">
        <f>SUMIFS(фев17!$X:$X,фев17!$C:$C,мар17!C345)</f>
        <v>4896.29</v>
      </c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>
        <f t="shared" ref="W345" si="373">E345*60%</f>
        <v>2937.7739999999999</v>
      </c>
      <c r="X345" s="6">
        <f t="shared" si="358"/>
        <v>1958.5160000000001</v>
      </c>
      <c r="Y345" s="513"/>
      <c r="Z345" s="70" t="str">
        <f t="shared" si="362"/>
        <v>ул. Шестая д.6</v>
      </c>
      <c r="AA345" s="504">
        <f>IF($B345&lt;&gt;"",MAX(AA$7:AA344)+1,0)</f>
        <v>333</v>
      </c>
      <c r="AB345" s="502">
        <f t="shared" si="352"/>
        <v>345</v>
      </c>
      <c r="AC345" s="504">
        <f>1</f>
        <v>1</v>
      </c>
      <c r="AD345" s="103">
        <f t="shared" si="363"/>
        <v>0</v>
      </c>
      <c r="AE345" s="103">
        <f t="shared" si="364"/>
        <v>0</v>
      </c>
      <c r="AF345" s="103">
        <f t="shared" si="365"/>
        <v>0</v>
      </c>
      <c r="AH345" s="541">
        <v>0</v>
      </c>
      <c r="AI345" s="541">
        <v>0</v>
      </c>
      <c r="AJ345" s="541">
        <v>0</v>
      </c>
      <c r="AK345" s="541">
        <v>0</v>
      </c>
      <c r="AL345" s="541">
        <v>0</v>
      </c>
      <c r="AM345" s="541">
        <v>0</v>
      </c>
      <c r="AN345" s="541">
        <v>0</v>
      </c>
      <c r="AO345" s="541">
        <v>0</v>
      </c>
      <c r="AP345" s="541">
        <v>0</v>
      </c>
      <c r="AQ345" s="541">
        <v>0</v>
      </c>
      <c r="AR345" s="541">
        <v>0</v>
      </c>
      <c r="AS345" s="541">
        <v>0</v>
      </c>
      <c r="AT345" s="541">
        <v>0</v>
      </c>
      <c r="AU345" s="541">
        <v>0</v>
      </c>
      <c r="AV345" s="541">
        <v>0</v>
      </c>
      <c r="AW345" s="541">
        <v>0</v>
      </c>
      <c r="AX345" s="541">
        <v>0</v>
      </c>
    </row>
    <row r="346" spans="2:50" x14ac:dyDescent="0.25">
      <c r="B346" s="1" t="str">
        <f>адреса!$G$340</f>
        <v>кв.40</v>
      </c>
      <c r="C346" s="522">
        <f>адреса!$I$340</f>
        <v>60000040</v>
      </c>
      <c r="D346" s="6" t="str">
        <f>адреса!$K$340</f>
        <v>ФИО-6-40</v>
      </c>
      <c r="E346" s="6">
        <f>SUMIFS(фев17!$X:$X,фев17!$C:$C,мар17!C346)</f>
        <v>4102.09</v>
      </c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>
        <f t="shared" ref="W346" si="374">E346*80%</f>
        <v>3281.6720000000005</v>
      </c>
      <c r="X346" s="6">
        <f t="shared" si="358"/>
        <v>820.41799999999967</v>
      </c>
      <c r="Y346" s="513"/>
      <c r="Z346" s="70" t="str">
        <f t="shared" si="362"/>
        <v>ул. Шестая д.6</v>
      </c>
      <c r="AA346" s="504">
        <f>IF($B346&lt;&gt;"",MAX(AA$7:AA345)+1,0)</f>
        <v>334</v>
      </c>
      <c r="AB346" s="502">
        <f t="shared" si="352"/>
        <v>346</v>
      </c>
      <c r="AC346" s="504">
        <f>1</f>
        <v>1</v>
      </c>
      <c r="AD346" s="103">
        <f t="shared" si="363"/>
        <v>0</v>
      </c>
      <c r="AE346" s="103">
        <f t="shared" si="364"/>
        <v>0</v>
      </c>
      <c r="AF346" s="103">
        <f t="shared" si="365"/>
        <v>0</v>
      </c>
      <c r="AH346" s="541">
        <v>0</v>
      </c>
      <c r="AI346" s="541">
        <v>0</v>
      </c>
      <c r="AJ346" s="541">
        <v>0</v>
      </c>
      <c r="AK346" s="541">
        <v>0</v>
      </c>
      <c r="AL346" s="541">
        <v>0</v>
      </c>
      <c r="AM346" s="541">
        <v>0</v>
      </c>
      <c r="AN346" s="541">
        <v>0</v>
      </c>
      <c r="AO346" s="541">
        <v>0</v>
      </c>
      <c r="AP346" s="541">
        <v>0</v>
      </c>
      <c r="AQ346" s="541">
        <v>0</v>
      </c>
      <c r="AR346" s="541">
        <v>0</v>
      </c>
      <c r="AS346" s="541">
        <v>0</v>
      </c>
      <c r="AT346" s="541">
        <v>0</v>
      </c>
      <c r="AU346" s="541">
        <v>0</v>
      </c>
      <c r="AV346" s="541">
        <v>0</v>
      </c>
      <c r="AW346" s="541">
        <v>0</v>
      </c>
      <c r="AX346" s="541">
        <v>0</v>
      </c>
    </row>
    <row r="347" spans="2:50" x14ac:dyDescent="0.25">
      <c r="B347" s="1" t="str">
        <f>адреса!$G$341</f>
        <v>кв.41</v>
      </c>
      <c r="C347" s="522">
        <f>адреса!$I$341</f>
        <v>60000041</v>
      </c>
      <c r="D347" s="6" t="str">
        <f>адреса!$K$341</f>
        <v>ФИО-6-41</v>
      </c>
      <c r="E347" s="6">
        <f>SUMIFS(фев17!$X:$X,фев17!$C:$C,мар17!C347)</f>
        <v>4749.5200000000004</v>
      </c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>
        <f t="shared" ref="W347" si="375">E347*100%</f>
        <v>4749.5200000000004</v>
      </c>
      <c r="X347" s="6">
        <f t="shared" si="358"/>
        <v>0</v>
      </c>
      <c r="Y347" s="513"/>
      <c r="Z347" s="70" t="str">
        <f t="shared" si="362"/>
        <v>ул. Шестая д.6</v>
      </c>
      <c r="AA347" s="504">
        <f>IF($B347&lt;&gt;"",MAX(AA$7:AA346)+1,0)</f>
        <v>335</v>
      </c>
      <c r="AB347" s="502">
        <f t="shared" si="352"/>
        <v>347</v>
      </c>
      <c r="AC347" s="504">
        <f>1</f>
        <v>1</v>
      </c>
      <c r="AD347" s="103">
        <f t="shared" si="363"/>
        <v>0</v>
      </c>
      <c r="AE347" s="103">
        <f t="shared" si="364"/>
        <v>0</v>
      </c>
      <c r="AF347" s="103">
        <f t="shared" si="365"/>
        <v>0</v>
      </c>
      <c r="AH347" s="541">
        <v>0</v>
      </c>
      <c r="AI347" s="541">
        <v>0</v>
      </c>
      <c r="AJ347" s="541">
        <v>0</v>
      </c>
      <c r="AK347" s="541">
        <v>0</v>
      </c>
      <c r="AL347" s="541">
        <v>0</v>
      </c>
      <c r="AM347" s="541">
        <v>0</v>
      </c>
      <c r="AN347" s="541">
        <v>0</v>
      </c>
      <c r="AO347" s="541">
        <v>0</v>
      </c>
      <c r="AP347" s="541">
        <v>0</v>
      </c>
      <c r="AQ347" s="541">
        <v>0</v>
      </c>
      <c r="AR347" s="541">
        <v>0</v>
      </c>
      <c r="AS347" s="541">
        <v>0</v>
      </c>
      <c r="AT347" s="541">
        <v>0</v>
      </c>
      <c r="AU347" s="541">
        <v>0</v>
      </c>
      <c r="AV347" s="541">
        <v>0</v>
      </c>
      <c r="AW347" s="541">
        <v>0</v>
      </c>
      <c r="AX347" s="541">
        <v>0</v>
      </c>
    </row>
    <row r="348" spans="2:50" x14ac:dyDescent="0.25">
      <c r="B348" s="1" t="str">
        <f>адреса!$G$342</f>
        <v>кв.42</v>
      </c>
      <c r="C348" s="522">
        <f>адреса!$I$342</f>
        <v>60000042</v>
      </c>
      <c r="D348" s="6" t="str">
        <f>адреса!$K$342</f>
        <v>ФИО-6-42</v>
      </c>
      <c r="E348" s="6">
        <f>SUMIFS(фев17!$X:$X,фев17!$C:$C,мар17!C348)</f>
        <v>4866.7</v>
      </c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>
        <f t="shared" ref="W348" si="376">E348*20%</f>
        <v>973.34</v>
      </c>
      <c r="X348" s="6">
        <f t="shared" si="358"/>
        <v>3893.3599999999997</v>
      </c>
      <c r="Y348" s="513"/>
      <c r="Z348" s="70" t="str">
        <f t="shared" si="362"/>
        <v>ул. Шестая д.6</v>
      </c>
      <c r="AA348" s="504">
        <f>IF($B348&lt;&gt;"",MAX(AA$7:AA347)+1,0)</f>
        <v>336</v>
      </c>
      <c r="AB348" s="502">
        <f t="shared" si="352"/>
        <v>348</v>
      </c>
      <c r="AC348" s="504">
        <f>1</f>
        <v>1</v>
      </c>
      <c r="AD348" s="103">
        <f t="shared" si="363"/>
        <v>0</v>
      </c>
      <c r="AE348" s="103">
        <f t="shared" si="364"/>
        <v>0</v>
      </c>
      <c r="AF348" s="103">
        <f t="shared" si="365"/>
        <v>0</v>
      </c>
      <c r="AH348" s="541">
        <v>0</v>
      </c>
      <c r="AI348" s="541">
        <v>0</v>
      </c>
      <c r="AJ348" s="541">
        <v>0</v>
      </c>
      <c r="AK348" s="541">
        <v>0</v>
      </c>
      <c r="AL348" s="541">
        <v>0</v>
      </c>
      <c r="AM348" s="541">
        <v>0</v>
      </c>
      <c r="AN348" s="541">
        <v>0</v>
      </c>
      <c r="AO348" s="541">
        <v>0</v>
      </c>
      <c r="AP348" s="541">
        <v>0</v>
      </c>
      <c r="AQ348" s="541">
        <v>0</v>
      </c>
      <c r="AR348" s="541">
        <v>0</v>
      </c>
      <c r="AS348" s="541">
        <v>0</v>
      </c>
      <c r="AT348" s="541">
        <v>0</v>
      </c>
      <c r="AU348" s="541">
        <v>0</v>
      </c>
      <c r="AV348" s="541">
        <v>0</v>
      </c>
      <c r="AW348" s="541">
        <v>0</v>
      </c>
      <c r="AX348" s="541">
        <v>0</v>
      </c>
    </row>
    <row r="349" spans="2:50" x14ac:dyDescent="0.25">
      <c r="B349" s="1" t="str">
        <f>адреса!$G$343</f>
        <v>кв.43</v>
      </c>
      <c r="C349" s="522">
        <f>адреса!$I$343</f>
        <v>60000043</v>
      </c>
      <c r="D349" s="6" t="str">
        <f>адреса!$K$343</f>
        <v>ФИО-6-43</v>
      </c>
      <c r="E349" s="6">
        <f>SUMIFS(фев17!$X:$X,фев17!$C:$C,мар17!C349)</f>
        <v>-3325.62</v>
      </c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>
        <f t="shared" ref="W349" si="377">E349*40%</f>
        <v>-1330.248</v>
      </c>
      <c r="X349" s="6">
        <f t="shared" si="358"/>
        <v>-1995.3719999999998</v>
      </c>
      <c r="Y349" s="513"/>
      <c r="Z349" s="70" t="str">
        <f t="shared" si="362"/>
        <v>ул. Шестая д.6</v>
      </c>
      <c r="AA349" s="504">
        <f>IF($B349&lt;&gt;"",MAX(AA$7:AA348)+1,0)</f>
        <v>337</v>
      </c>
      <c r="AB349" s="502">
        <f t="shared" si="352"/>
        <v>349</v>
      </c>
      <c r="AC349" s="504">
        <f>1</f>
        <v>1</v>
      </c>
      <c r="AD349" s="103">
        <f t="shared" si="363"/>
        <v>0</v>
      </c>
      <c r="AE349" s="103">
        <f t="shared" si="364"/>
        <v>0</v>
      </c>
      <c r="AF349" s="103">
        <f t="shared" si="365"/>
        <v>0</v>
      </c>
      <c r="AH349" s="541">
        <v>0</v>
      </c>
      <c r="AI349" s="541">
        <v>0</v>
      </c>
      <c r="AJ349" s="541">
        <v>0</v>
      </c>
      <c r="AK349" s="541">
        <v>0</v>
      </c>
      <c r="AL349" s="541">
        <v>0</v>
      </c>
      <c r="AM349" s="541">
        <v>0</v>
      </c>
      <c r="AN349" s="541">
        <v>0</v>
      </c>
      <c r="AO349" s="541">
        <v>0</v>
      </c>
      <c r="AP349" s="541">
        <v>0</v>
      </c>
      <c r="AQ349" s="541">
        <v>0</v>
      </c>
      <c r="AR349" s="541">
        <v>0</v>
      </c>
      <c r="AS349" s="541">
        <v>0</v>
      </c>
      <c r="AT349" s="541">
        <v>0</v>
      </c>
      <c r="AU349" s="541">
        <v>0</v>
      </c>
      <c r="AV349" s="541">
        <v>0</v>
      </c>
      <c r="AW349" s="541">
        <v>0</v>
      </c>
      <c r="AX349" s="541">
        <v>0</v>
      </c>
    </row>
    <row r="350" spans="2:50" x14ac:dyDescent="0.25">
      <c r="B350" s="1" t="str">
        <f>адреса!$G$344</f>
        <v>кв.44</v>
      </c>
      <c r="C350" s="522">
        <f>адреса!$I$344</f>
        <v>60000044</v>
      </c>
      <c r="D350" s="6" t="str">
        <f>адреса!$K$344</f>
        <v>ФИО-6-44</v>
      </c>
      <c r="E350" s="6">
        <f>SUMIFS(фев17!$X:$X,фев17!$C:$C,мар17!C350)</f>
        <v>9821.61</v>
      </c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>
        <f t="shared" ref="W350" si="378">E350*60%</f>
        <v>5892.9660000000003</v>
      </c>
      <c r="X350" s="6">
        <f t="shared" si="358"/>
        <v>3928.6440000000002</v>
      </c>
      <c r="Y350" s="513"/>
      <c r="Z350" s="70" t="str">
        <f t="shared" si="362"/>
        <v>ул. Шестая д.6</v>
      </c>
      <c r="AA350" s="504">
        <f>IF($B350&lt;&gt;"",MAX(AA$7:AA349)+1,0)</f>
        <v>338</v>
      </c>
      <c r="AB350" s="502">
        <f t="shared" si="352"/>
        <v>350</v>
      </c>
      <c r="AC350" s="504">
        <f>1</f>
        <v>1</v>
      </c>
      <c r="AD350" s="103">
        <f t="shared" si="363"/>
        <v>0</v>
      </c>
      <c r="AE350" s="103">
        <f t="shared" si="364"/>
        <v>0</v>
      </c>
      <c r="AF350" s="103">
        <f t="shared" si="365"/>
        <v>0</v>
      </c>
      <c r="AH350" s="541">
        <v>0</v>
      </c>
      <c r="AI350" s="541">
        <v>0</v>
      </c>
      <c r="AJ350" s="541">
        <v>0</v>
      </c>
      <c r="AK350" s="541">
        <v>0</v>
      </c>
      <c r="AL350" s="541">
        <v>0</v>
      </c>
      <c r="AM350" s="541">
        <v>0</v>
      </c>
      <c r="AN350" s="541">
        <v>0</v>
      </c>
      <c r="AO350" s="541">
        <v>0</v>
      </c>
      <c r="AP350" s="541">
        <v>0</v>
      </c>
      <c r="AQ350" s="541">
        <v>0</v>
      </c>
      <c r="AR350" s="541">
        <v>0</v>
      </c>
      <c r="AS350" s="541">
        <v>0</v>
      </c>
      <c r="AT350" s="541">
        <v>0</v>
      </c>
      <c r="AU350" s="541">
        <v>0</v>
      </c>
      <c r="AV350" s="541">
        <v>0</v>
      </c>
      <c r="AW350" s="541">
        <v>0</v>
      </c>
      <c r="AX350" s="541">
        <v>0</v>
      </c>
    </row>
    <row r="351" spans="2:50" x14ac:dyDescent="0.25">
      <c r="B351" s="1" t="str">
        <f>адреса!$G$345</f>
        <v>кв.45</v>
      </c>
      <c r="C351" s="522">
        <f>адреса!$I$345</f>
        <v>60000045</v>
      </c>
      <c r="D351" s="6" t="str">
        <f>адреса!$K$345</f>
        <v>ФИО-6-45</v>
      </c>
      <c r="E351" s="6">
        <f>SUMIFS(фев17!$X:$X,фев17!$C:$C,мар17!C351)</f>
        <v>4597.66</v>
      </c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>
        <f t="shared" ref="W351" si="379">E351*80%</f>
        <v>3678.1280000000002</v>
      </c>
      <c r="X351" s="6">
        <f t="shared" si="358"/>
        <v>919.5319999999997</v>
      </c>
      <c r="Y351" s="513"/>
      <c r="Z351" s="70" t="str">
        <f t="shared" si="362"/>
        <v>ул. Шестая д.6</v>
      </c>
      <c r="AA351" s="504">
        <f>IF($B351&lt;&gt;"",MAX(AA$7:AA350)+1,0)</f>
        <v>339</v>
      </c>
      <c r="AB351" s="502">
        <f t="shared" si="352"/>
        <v>351</v>
      </c>
      <c r="AC351" s="504">
        <f>1</f>
        <v>1</v>
      </c>
      <c r="AD351" s="103">
        <f t="shared" si="363"/>
        <v>0</v>
      </c>
      <c r="AE351" s="103">
        <f t="shared" si="364"/>
        <v>0</v>
      </c>
      <c r="AF351" s="103">
        <f t="shared" si="365"/>
        <v>0</v>
      </c>
      <c r="AH351" s="541">
        <v>0</v>
      </c>
      <c r="AI351" s="541">
        <v>0</v>
      </c>
      <c r="AJ351" s="541">
        <v>0</v>
      </c>
      <c r="AK351" s="541">
        <v>0</v>
      </c>
      <c r="AL351" s="541">
        <v>0</v>
      </c>
      <c r="AM351" s="541">
        <v>0</v>
      </c>
      <c r="AN351" s="541">
        <v>0</v>
      </c>
      <c r="AO351" s="541">
        <v>0</v>
      </c>
      <c r="AP351" s="541">
        <v>0</v>
      </c>
      <c r="AQ351" s="541">
        <v>0</v>
      </c>
      <c r="AR351" s="541">
        <v>0</v>
      </c>
      <c r="AS351" s="541">
        <v>0</v>
      </c>
      <c r="AT351" s="541">
        <v>0</v>
      </c>
      <c r="AU351" s="541">
        <v>0</v>
      </c>
      <c r="AV351" s="541">
        <v>0</v>
      </c>
      <c r="AW351" s="541">
        <v>0</v>
      </c>
      <c r="AX351" s="541">
        <v>0</v>
      </c>
    </row>
    <row r="352" spans="2:50" x14ac:dyDescent="0.25">
      <c r="B352" s="1" t="str">
        <f>адреса!$G$346</f>
        <v>кв.46</v>
      </c>
      <c r="C352" s="522">
        <f>адреса!$I$346</f>
        <v>60000046</v>
      </c>
      <c r="D352" s="6" t="str">
        <f>адреса!$K$346</f>
        <v>ФИО-6-46</v>
      </c>
      <c r="E352" s="6">
        <f>SUMIFS(фев17!$X:$X,фев17!$C:$C,мар17!C352)</f>
        <v>-6998.03</v>
      </c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>
        <f t="shared" ref="W352" si="380">E352*100%</f>
        <v>-6998.03</v>
      </c>
      <c r="X352" s="6">
        <f t="shared" si="358"/>
        <v>0</v>
      </c>
      <c r="Y352" s="513"/>
      <c r="Z352" s="70" t="str">
        <f t="shared" si="362"/>
        <v>ул. Шестая д.6</v>
      </c>
      <c r="AA352" s="504">
        <f>IF($B352&lt;&gt;"",MAX(AA$7:AA351)+1,0)</f>
        <v>340</v>
      </c>
      <c r="AB352" s="502">
        <f t="shared" si="352"/>
        <v>352</v>
      </c>
      <c r="AC352" s="504">
        <f>1</f>
        <v>1</v>
      </c>
      <c r="AD352" s="103">
        <f t="shared" si="363"/>
        <v>0</v>
      </c>
      <c r="AE352" s="103">
        <f t="shared" si="364"/>
        <v>0</v>
      </c>
      <c r="AF352" s="103">
        <f t="shared" si="365"/>
        <v>0</v>
      </c>
      <c r="AH352" s="541">
        <v>0</v>
      </c>
      <c r="AI352" s="541">
        <v>0</v>
      </c>
      <c r="AJ352" s="541">
        <v>0</v>
      </c>
      <c r="AK352" s="541">
        <v>0</v>
      </c>
      <c r="AL352" s="541">
        <v>0</v>
      </c>
      <c r="AM352" s="541">
        <v>0</v>
      </c>
      <c r="AN352" s="541">
        <v>0</v>
      </c>
      <c r="AO352" s="541">
        <v>0</v>
      </c>
      <c r="AP352" s="541">
        <v>0</v>
      </c>
      <c r="AQ352" s="541">
        <v>0</v>
      </c>
      <c r="AR352" s="541">
        <v>0</v>
      </c>
      <c r="AS352" s="541">
        <v>0</v>
      </c>
      <c r="AT352" s="541">
        <v>0</v>
      </c>
      <c r="AU352" s="541">
        <v>0</v>
      </c>
      <c r="AV352" s="541">
        <v>0</v>
      </c>
      <c r="AW352" s="541">
        <v>0</v>
      </c>
      <c r="AX352" s="541">
        <v>0</v>
      </c>
    </row>
    <row r="353" spans="2:50" x14ac:dyDescent="0.25">
      <c r="B353" s="1" t="str">
        <f>адреса!$G$347</f>
        <v>кв.47</v>
      </c>
      <c r="C353" s="522">
        <f>адреса!$I$347</f>
        <v>60000047</v>
      </c>
      <c r="D353" s="6" t="str">
        <f>адреса!$K$347</f>
        <v>ФИО-6-47</v>
      </c>
      <c r="E353" s="6">
        <f>SUMIFS(фев17!$X:$X,фев17!$C:$C,мар17!C353)</f>
        <v>4023.84</v>
      </c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>
        <f t="shared" ref="W353" si="381">E353*20%</f>
        <v>804.76800000000003</v>
      </c>
      <c r="X353" s="6">
        <f t="shared" si="358"/>
        <v>3219.0720000000001</v>
      </c>
      <c r="Y353" s="513"/>
      <c r="Z353" s="70" t="str">
        <f t="shared" si="362"/>
        <v>ул. Шестая д.6</v>
      </c>
      <c r="AA353" s="504">
        <f>IF($B353&lt;&gt;"",MAX(AA$7:AA352)+1,0)</f>
        <v>341</v>
      </c>
      <c r="AB353" s="502">
        <f t="shared" si="352"/>
        <v>353</v>
      </c>
      <c r="AC353" s="504">
        <f>1</f>
        <v>1</v>
      </c>
      <c r="AD353" s="103">
        <f t="shared" si="363"/>
        <v>0</v>
      </c>
      <c r="AE353" s="103">
        <f t="shared" si="364"/>
        <v>0</v>
      </c>
      <c r="AF353" s="103">
        <f t="shared" si="365"/>
        <v>0</v>
      </c>
      <c r="AH353" s="541">
        <v>0</v>
      </c>
      <c r="AI353" s="541">
        <v>0</v>
      </c>
      <c r="AJ353" s="541">
        <v>0</v>
      </c>
      <c r="AK353" s="541">
        <v>0</v>
      </c>
      <c r="AL353" s="541">
        <v>0</v>
      </c>
      <c r="AM353" s="541">
        <v>0</v>
      </c>
      <c r="AN353" s="541">
        <v>0</v>
      </c>
      <c r="AO353" s="541">
        <v>0</v>
      </c>
      <c r="AP353" s="541">
        <v>0</v>
      </c>
      <c r="AQ353" s="541">
        <v>0</v>
      </c>
      <c r="AR353" s="541">
        <v>0</v>
      </c>
      <c r="AS353" s="541">
        <v>0</v>
      </c>
      <c r="AT353" s="541">
        <v>0</v>
      </c>
      <c r="AU353" s="541">
        <v>0</v>
      </c>
      <c r="AV353" s="541">
        <v>0</v>
      </c>
      <c r="AW353" s="541">
        <v>0</v>
      </c>
      <c r="AX353" s="541">
        <v>0</v>
      </c>
    </row>
    <row r="354" spans="2:50" x14ac:dyDescent="0.25">
      <c r="B354" s="1" t="str">
        <f>адреса!$G$348</f>
        <v>кв.48</v>
      </c>
      <c r="C354" s="522">
        <f>адреса!$I$348</f>
        <v>60000048</v>
      </c>
      <c r="D354" s="6" t="str">
        <f>адреса!$K$348</f>
        <v>ФИО-6-48</v>
      </c>
      <c r="E354" s="6">
        <f>SUMIFS(фев17!$X:$X,фев17!$C:$C,мар17!C354)</f>
        <v>9733.8700000000008</v>
      </c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>
        <f t="shared" ref="W354" si="382">E354*40%</f>
        <v>3893.5480000000007</v>
      </c>
      <c r="X354" s="6">
        <f t="shared" si="358"/>
        <v>5840.3220000000001</v>
      </c>
      <c r="Y354" s="513"/>
      <c r="Z354" s="70" t="str">
        <f t="shared" si="362"/>
        <v>ул. Шестая д.6</v>
      </c>
      <c r="AA354" s="504">
        <f>IF($B354&lt;&gt;"",MAX(AA$7:AA353)+1,0)</f>
        <v>342</v>
      </c>
      <c r="AB354" s="502">
        <f t="shared" si="352"/>
        <v>354</v>
      </c>
      <c r="AC354" s="504">
        <f>1</f>
        <v>1</v>
      </c>
      <c r="AD354" s="103">
        <f t="shared" si="363"/>
        <v>0</v>
      </c>
      <c r="AE354" s="103">
        <f t="shared" si="364"/>
        <v>0</v>
      </c>
      <c r="AF354" s="103">
        <f t="shared" si="365"/>
        <v>0</v>
      </c>
      <c r="AH354" s="541">
        <v>0</v>
      </c>
      <c r="AI354" s="541">
        <v>0</v>
      </c>
      <c r="AJ354" s="541">
        <v>0</v>
      </c>
      <c r="AK354" s="541">
        <v>0</v>
      </c>
      <c r="AL354" s="541">
        <v>0</v>
      </c>
      <c r="AM354" s="541">
        <v>0</v>
      </c>
      <c r="AN354" s="541">
        <v>0</v>
      </c>
      <c r="AO354" s="541">
        <v>0</v>
      </c>
      <c r="AP354" s="541">
        <v>0</v>
      </c>
      <c r="AQ354" s="541">
        <v>0</v>
      </c>
      <c r="AR354" s="541">
        <v>0</v>
      </c>
      <c r="AS354" s="541">
        <v>0</v>
      </c>
      <c r="AT354" s="541">
        <v>0</v>
      </c>
      <c r="AU354" s="541">
        <v>0</v>
      </c>
      <c r="AV354" s="541">
        <v>0</v>
      </c>
      <c r="AW354" s="541">
        <v>0</v>
      </c>
      <c r="AX354" s="541">
        <v>0</v>
      </c>
    </row>
    <row r="355" spans="2:50" x14ac:dyDescent="0.25">
      <c r="B355" s="1" t="str">
        <f>адреса!$G$349</f>
        <v>кв.49</v>
      </c>
      <c r="C355" s="522">
        <f>адреса!$I$349</f>
        <v>60000049</v>
      </c>
      <c r="D355" s="6" t="str">
        <f>адреса!$K$349</f>
        <v>ФИО-6-49</v>
      </c>
      <c r="E355" s="6">
        <f>SUMIFS(фев17!$X:$X,фев17!$C:$C,мар17!C355)</f>
        <v>7468.34</v>
      </c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>
        <f t="shared" ref="W355" si="383">E355*60%</f>
        <v>4481.0039999999999</v>
      </c>
      <c r="X355" s="6">
        <f t="shared" si="358"/>
        <v>2987.3360000000002</v>
      </c>
      <c r="Y355" s="513"/>
      <c r="Z355" s="70" t="str">
        <f t="shared" si="362"/>
        <v>ул. Шестая д.6</v>
      </c>
      <c r="AA355" s="504">
        <f>IF($B355&lt;&gt;"",MAX(AA$7:AA354)+1,0)</f>
        <v>343</v>
      </c>
      <c r="AB355" s="502">
        <f t="shared" si="352"/>
        <v>355</v>
      </c>
      <c r="AC355" s="504">
        <f>1</f>
        <v>1</v>
      </c>
      <c r="AD355" s="103">
        <f t="shared" si="363"/>
        <v>0</v>
      </c>
      <c r="AE355" s="103">
        <f t="shared" si="364"/>
        <v>0</v>
      </c>
      <c r="AF355" s="103">
        <f t="shared" si="365"/>
        <v>0</v>
      </c>
      <c r="AH355" s="541">
        <v>0</v>
      </c>
      <c r="AI355" s="541">
        <v>0</v>
      </c>
      <c r="AJ355" s="541">
        <v>0</v>
      </c>
      <c r="AK355" s="541">
        <v>0</v>
      </c>
      <c r="AL355" s="541">
        <v>0</v>
      </c>
      <c r="AM355" s="541">
        <v>0</v>
      </c>
      <c r="AN355" s="541">
        <v>0</v>
      </c>
      <c r="AO355" s="541">
        <v>0</v>
      </c>
      <c r="AP355" s="541">
        <v>0</v>
      </c>
      <c r="AQ355" s="541">
        <v>0</v>
      </c>
      <c r="AR355" s="541">
        <v>0</v>
      </c>
      <c r="AS355" s="541">
        <v>0</v>
      </c>
      <c r="AT355" s="541">
        <v>0</v>
      </c>
      <c r="AU355" s="541">
        <v>0</v>
      </c>
      <c r="AV355" s="541">
        <v>0</v>
      </c>
      <c r="AW355" s="541">
        <v>0</v>
      </c>
      <c r="AX355" s="541">
        <v>0</v>
      </c>
    </row>
    <row r="356" spans="2:50" x14ac:dyDescent="0.25">
      <c r="B356" s="1" t="str">
        <f>адреса!$G$350</f>
        <v>кв.50</v>
      </c>
      <c r="C356" s="522">
        <f>адреса!$I$350</f>
        <v>60000050</v>
      </c>
      <c r="D356" s="6" t="str">
        <f>адреса!$K$350</f>
        <v>ФИО-6-50</v>
      </c>
      <c r="E356" s="6">
        <f>SUMIFS(фев17!$X:$X,фев17!$C:$C,мар17!C356)</f>
        <v>28191.91</v>
      </c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>
        <f t="shared" ref="W356" si="384">E356*80%</f>
        <v>22553.528000000002</v>
      </c>
      <c r="X356" s="6">
        <f t="shared" si="358"/>
        <v>5638.3819999999978</v>
      </c>
      <c r="Y356" s="513"/>
      <c r="Z356" s="70" t="str">
        <f t="shared" si="362"/>
        <v>ул. Шестая д.6</v>
      </c>
      <c r="AA356" s="504">
        <f>IF($B356&lt;&gt;"",MAX(AA$7:AA355)+1,0)</f>
        <v>344</v>
      </c>
      <c r="AB356" s="502">
        <f t="shared" si="352"/>
        <v>356</v>
      </c>
      <c r="AC356" s="504">
        <f>1</f>
        <v>1</v>
      </c>
      <c r="AD356" s="103">
        <f t="shared" si="363"/>
        <v>0</v>
      </c>
      <c r="AE356" s="103">
        <f t="shared" si="364"/>
        <v>0</v>
      </c>
      <c r="AF356" s="103">
        <f t="shared" si="365"/>
        <v>0</v>
      </c>
      <c r="AH356" s="541">
        <v>42796</v>
      </c>
      <c r="AI356" s="541">
        <v>42798</v>
      </c>
      <c r="AJ356" s="541">
        <v>0</v>
      </c>
      <c r="AK356" s="541">
        <v>0</v>
      </c>
      <c r="AL356" s="541">
        <v>0</v>
      </c>
      <c r="AM356" s="541">
        <v>0</v>
      </c>
      <c r="AN356" s="541">
        <v>0</v>
      </c>
      <c r="AO356" s="541">
        <v>0</v>
      </c>
      <c r="AP356" s="541">
        <v>0</v>
      </c>
      <c r="AQ356" s="541">
        <v>0</v>
      </c>
      <c r="AR356" s="541">
        <v>0</v>
      </c>
      <c r="AS356" s="541">
        <v>0</v>
      </c>
      <c r="AT356" s="541">
        <v>0</v>
      </c>
      <c r="AU356" s="541">
        <v>0</v>
      </c>
      <c r="AV356" s="541">
        <v>0</v>
      </c>
      <c r="AW356" s="541">
        <v>0</v>
      </c>
      <c r="AX356" s="541">
        <v>0</v>
      </c>
    </row>
    <row r="357" spans="2:50" x14ac:dyDescent="0.25">
      <c r="B357" s="1" t="str">
        <f>адреса!$G$351</f>
        <v>кв.51</v>
      </c>
      <c r="C357" s="522">
        <f>адреса!$I$351</f>
        <v>60000051</v>
      </c>
      <c r="D357" s="6" t="str">
        <f>адреса!$K$351</f>
        <v>ФИО-6-51</v>
      </c>
      <c r="E357" s="6">
        <f>SUMIFS(фев17!$X:$X,фев17!$C:$C,мар17!C357)</f>
        <v>24998.74</v>
      </c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>
        <f t="shared" ref="W357" si="385">E357*100%</f>
        <v>24998.74</v>
      </c>
      <c r="X357" s="6">
        <f t="shared" si="358"/>
        <v>0</v>
      </c>
      <c r="Y357" s="513"/>
      <c r="Z357" s="70" t="str">
        <f t="shared" si="362"/>
        <v>ул. Шестая д.6</v>
      </c>
      <c r="AA357" s="504">
        <f>IF($B357&lt;&gt;"",MAX(AA$7:AA356)+1,0)</f>
        <v>345</v>
      </c>
      <c r="AB357" s="502">
        <f t="shared" si="352"/>
        <v>357</v>
      </c>
      <c r="AC357" s="504">
        <f>1</f>
        <v>1</v>
      </c>
      <c r="AD357" s="103">
        <f t="shared" si="363"/>
        <v>0</v>
      </c>
      <c r="AE357" s="103">
        <f t="shared" si="364"/>
        <v>0</v>
      </c>
      <c r="AF357" s="103">
        <f t="shared" si="365"/>
        <v>0</v>
      </c>
      <c r="AH357" s="541">
        <v>0</v>
      </c>
      <c r="AI357" s="541">
        <v>0</v>
      </c>
      <c r="AJ357" s="541">
        <v>0</v>
      </c>
      <c r="AK357" s="541">
        <v>0</v>
      </c>
      <c r="AL357" s="541">
        <v>0</v>
      </c>
      <c r="AM357" s="541">
        <v>0</v>
      </c>
      <c r="AN357" s="541">
        <v>0</v>
      </c>
      <c r="AO357" s="541">
        <v>0</v>
      </c>
      <c r="AP357" s="541">
        <v>0</v>
      </c>
      <c r="AQ357" s="541">
        <v>0</v>
      </c>
      <c r="AR357" s="541">
        <v>0</v>
      </c>
      <c r="AS357" s="541">
        <v>0</v>
      </c>
      <c r="AT357" s="541">
        <v>0</v>
      </c>
      <c r="AU357" s="541">
        <v>0</v>
      </c>
      <c r="AV357" s="541">
        <v>0</v>
      </c>
      <c r="AW357" s="541">
        <v>0</v>
      </c>
      <c r="AX357" s="541">
        <v>0</v>
      </c>
    </row>
    <row r="358" spans="2:50" x14ac:dyDescent="0.25">
      <c r="B358" s="1" t="str">
        <f>адреса!$G$352</f>
        <v>кв.52</v>
      </c>
      <c r="C358" s="522">
        <f>адреса!$I$352</f>
        <v>60000052</v>
      </c>
      <c r="D358" s="6" t="str">
        <f>адреса!$K$352</f>
        <v>ФИО-6-52</v>
      </c>
      <c r="E358" s="6">
        <f>SUMIFS(фев17!$X:$X,фев17!$C:$C,мар17!C358)</f>
        <v>6228.17</v>
      </c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>
        <f t="shared" ref="W358" si="386">E358*20%</f>
        <v>1245.634</v>
      </c>
      <c r="X358" s="6">
        <f t="shared" si="358"/>
        <v>4982.5360000000001</v>
      </c>
      <c r="Y358" s="513"/>
      <c r="Z358" s="70" t="str">
        <f t="shared" si="362"/>
        <v>ул. Шестая д.6</v>
      </c>
      <c r="AA358" s="504">
        <f>IF($B358&lt;&gt;"",MAX(AA$7:AA357)+1,0)</f>
        <v>346</v>
      </c>
      <c r="AB358" s="502">
        <f t="shared" si="352"/>
        <v>358</v>
      </c>
      <c r="AC358" s="504">
        <f>1</f>
        <v>1</v>
      </c>
      <c r="AD358" s="103">
        <f t="shared" si="363"/>
        <v>0</v>
      </c>
      <c r="AE358" s="103">
        <f t="shared" si="364"/>
        <v>0</v>
      </c>
      <c r="AF358" s="103">
        <f t="shared" si="365"/>
        <v>0</v>
      </c>
      <c r="AH358" s="541">
        <v>0</v>
      </c>
      <c r="AI358" s="541">
        <v>0</v>
      </c>
      <c r="AJ358" s="541">
        <v>0</v>
      </c>
      <c r="AK358" s="541">
        <v>0</v>
      </c>
      <c r="AL358" s="541">
        <v>0</v>
      </c>
      <c r="AM358" s="541">
        <v>0</v>
      </c>
      <c r="AN358" s="541">
        <v>0</v>
      </c>
      <c r="AO358" s="541">
        <v>0</v>
      </c>
      <c r="AP358" s="541">
        <v>0</v>
      </c>
      <c r="AQ358" s="541">
        <v>0</v>
      </c>
      <c r="AR358" s="541">
        <v>0</v>
      </c>
      <c r="AS358" s="541">
        <v>0</v>
      </c>
      <c r="AT358" s="541">
        <v>0</v>
      </c>
      <c r="AU358" s="541">
        <v>0</v>
      </c>
      <c r="AV358" s="541">
        <v>0</v>
      </c>
      <c r="AW358" s="541">
        <v>0</v>
      </c>
      <c r="AX358" s="541">
        <v>0</v>
      </c>
    </row>
    <row r="359" spans="2:50" x14ac:dyDescent="0.25">
      <c r="B359" s="1" t="str">
        <f>адреса!$G$353</f>
        <v>кв.53</v>
      </c>
      <c r="C359" s="522">
        <f>адреса!$I$353</f>
        <v>60000053</v>
      </c>
      <c r="D359" s="6" t="str">
        <f>адреса!$K$353</f>
        <v>ФИО-6-53</v>
      </c>
      <c r="E359" s="6">
        <f>SUMIFS(фев17!$X:$X,фев17!$C:$C,мар17!C359)</f>
        <v>4278.6099999999997</v>
      </c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>
        <f t="shared" ref="W359" si="387">E359*40%</f>
        <v>1711.444</v>
      </c>
      <c r="X359" s="6">
        <f t="shared" si="358"/>
        <v>2567.1659999999997</v>
      </c>
      <c r="Y359" s="513"/>
      <c r="Z359" s="70" t="str">
        <f t="shared" si="362"/>
        <v>ул. Шестая д.6</v>
      </c>
      <c r="AA359" s="504">
        <f>IF($B359&lt;&gt;"",MAX(AA$7:AA358)+1,0)</f>
        <v>347</v>
      </c>
      <c r="AB359" s="502">
        <f t="shared" si="352"/>
        <v>359</v>
      </c>
      <c r="AC359" s="504">
        <f>1</f>
        <v>1</v>
      </c>
      <c r="AD359" s="103">
        <f t="shared" si="363"/>
        <v>0</v>
      </c>
      <c r="AE359" s="103">
        <f t="shared" si="364"/>
        <v>0</v>
      </c>
      <c r="AF359" s="103">
        <f t="shared" si="365"/>
        <v>0</v>
      </c>
      <c r="AH359" s="541">
        <v>0</v>
      </c>
      <c r="AI359" s="541">
        <v>0</v>
      </c>
      <c r="AJ359" s="541">
        <v>0</v>
      </c>
      <c r="AK359" s="541">
        <v>0</v>
      </c>
      <c r="AL359" s="541">
        <v>0</v>
      </c>
      <c r="AM359" s="541">
        <v>0</v>
      </c>
      <c r="AN359" s="541">
        <v>0</v>
      </c>
      <c r="AO359" s="541">
        <v>0</v>
      </c>
      <c r="AP359" s="541">
        <v>0</v>
      </c>
      <c r="AQ359" s="541">
        <v>0</v>
      </c>
      <c r="AR359" s="541">
        <v>0</v>
      </c>
      <c r="AS359" s="541">
        <v>0</v>
      </c>
      <c r="AT359" s="541">
        <v>0</v>
      </c>
      <c r="AU359" s="541">
        <v>0</v>
      </c>
      <c r="AV359" s="541">
        <v>0</v>
      </c>
      <c r="AW359" s="541">
        <v>0</v>
      </c>
      <c r="AX359" s="541">
        <v>0</v>
      </c>
    </row>
    <row r="360" spans="2:50" x14ac:dyDescent="0.25">
      <c r="B360" s="1" t="str">
        <f>адреса!$G$354</f>
        <v>кв.54</v>
      </c>
      <c r="C360" s="522">
        <f>адреса!$I$354</f>
        <v>60000054</v>
      </c>
      <c r="D360" s="6" t="str">
        <f>адреса!$K$354</f>
        <v>ФИО-6-54</v>
      </c>
      <c r="E360" s="6">
        <f>SUMIFS(фев17!$X:$X,фев17!$C:$C,мар17!C360)</f>
        <v>40538.69</v>
      </c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>
        <f t="shared" ref="W360" si="388">E360*60%</f>
        <v>24323.214</v>
      </c>
      <c r="X360" s="6">
        <f t="shared" si="358"/>
        <v>16215.476000000002</v>
      </c>
      <c r="Y360" s="513"/>
      <c r="Z360" s="70" t="str">
        <f t="shared" si="362"/>
        <v>ул. Шестая д.6</v>
      </c>
      <c r="AA360" s="504">
        <f>IF($B360&lt;&gt;"",MAX(AA$7:AA359)+1,0)</f>
        <v>348</v>
      </c>
      <c r="AB360" s="502">
        <f t="shared" si="352"/>
        <v>360</v>
      </c>
      <c r="AC360" s="504">
        <f>1</f>
        <v>1</v>
      </c>
      <c r="AD360" s="103">
        <f t="shared" si="363"/>
        <v>0</v>
      </c>
      <c r="AE360" s="103">
        <f t="shared" si="364"/>
        <v>0</v>
      </c>
      <c r="AF360" s="103">
        <f t="shared" si="365"/>
        <v>0</v>
      </c>
      <c r="AH360" s="541">
        <v>0</v>
      </c>
      <c r="AI360" s="541">
        <v>0</v>
      </c>
      <c r="AJ360" s="541">
        <v>42795</v>
      </c>
      <c r="AK360" s="541">
        <v>42796</v>
      </c>
      <c r="AL360" s="541">
        <v>0</v>
      </c>
      <c r="AM360" s="541">
        <v>0</v>
      </c>
      <c r="AN360" s="541">
        <v>0</v>
      </c>
      <c r="AO360" s="541">
        <v>0</v>
      </c>
      <c r="AP360" s="541">
        <v>0</v>
      </c>
      <c r="AQ360" s="541">
        <v>0</v>
      </c>
      <c r="AR360" s="541">
        <v>0</v>
      </c>
      <c r="AS360" s="541">
        <v>0</v>
      </c>
      <c r="AT360" s="541">
        <v>0</v>
      </c>
      <c r="AU360" s="541">
        <v>0</v>
      </c>
      <c r="AV360" s="541">
        <v>0</v>
      </c>
      <c r="AW360" s="541">
        <v>0</v>
      </c>
      <c r="AX360" s="541">
        <v>0</v>
      </c>
    </row>
    <row r="361" spans="2:50" x14ac:dyDescent="0.25">
      <c r="B361" s="1" t="str">
        <f>адреса!$G$355</f>
        <v>кв.55</v>
      </c>
      <c r="C361" s="522">
        <f>адреса!$I$355</f>
        <v>60000055</v>
      </c>
      <c r="D361" s="6" t="str">
        <f>адреса!$K$355</f>
        <v>ФИО-6-55</v>
      </c>
      <c r="E361" s="6">
        <f>SUMIFS(фев17!$X:$X,фев17!$C:$C,мар17!C361)</f>
        <v>6078.63</v>
      </c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>
        <f t="shared" ref="W361" si="389">E361*80%</f>
        <v>4862.9040000000005</v>
      </c>
      <c r="X361" s="6">
        <f t="shared" si="358"/>
        <v>1215.7259999999997</v>
      </c>
      <c r="Y361" s="513"/>
      <c r="Z361" s="70" t="str">
        <f t="shared" si="362"/>
        <v>ул. Шестая д.6</v>
      </c>
      <c r="AA361" s="504">
        <f>IF($B361&lt;&gt;"",MAX(AA$7:AA360)+1,0)</f>
        <v>349</v>
      </c>
      <c r="AB361" s="502">
        <f t="shared" si="352"/>
        <v>361</v>
      </c>
      <c r="AC361" s="504">
        <f>1</f>
        <v>1</v>
      </c>
      <c r="AD361" s="103">
        <f t="shared" si="363"/>
        <v>0</v>
      </c>
      <c r="AE361" s="103">
        <f t="shared" si="364"/>
        <v>0</v>
      </c>
      <c r="AF361" s="103">
        <f t="shared" si="365"/>
        <v>0</v>
      </c>
      <c r="AH361" s="541">
        <v>0</v>
      </c>
      <c r="AI361" s="541">
        <v>0</v>
      </c>
      <c r="AJ361" s="541">
        <v>0</v>
      </c>
      <c r="AK361" s="541">
        <v>0</v>
      </c>
      <c r="AL361" s="541">
        <v>0</v>
      </c>
      <c r="AM361" s="541">
        <v>0</v>
      </c>
      <c r="AN361" s="541">
        <v>0</v>
      </c>
      <c r="AO361" s="541">
        <v>0</v>
      </c>
      <c r="AP361" s="541">
        <v>0</v>
      </c>
      <c r="AQ361" s="541">
        <v>0</v>
      </c>
      <c r="AR361" s="541">
        <v>0</v>
      </c>
      <c r="AS361" s="541">
        <v>0</v>
      </c>
      <c r="AT361" s="541">
        <v>0</v>
      </c>
      <c r="AU361" s="541">
        <v>0</v>
      </c>
      <c r="AV361" s="541">
        <v>0</v>
      </c>
      <c r="AW361" s="541">
        <v>0</v>
      </c>
      <c r="AX361" s="541">
        <v>0</v>
      </c>
    </row>
    <row r="362" spans="2:50" x14ac:dyDescent="0.25">
      <c r="B362" s="1" t="str">
        <f>адреса!$G$356</f>
        <v>кв.56</v>
      </c>
      <c r="C362" s="522">
        <f>адреса!$I$356</f>
        <v>60000056</v>
      </c>
      <c r="D362" s="6" t="str">
        <f>адреса!$K$356</f>
        <v>ФИО-6-56</v>
      </c>
      <c r="E362" s="6">
        <f>SUMIFS(фев17!$X:$X,фев17!$C:$C,мар17!C362)</f>
        <v>6910.09</v>
      </c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>
        <f t="shared" ref="W362" si="390">E362*100%</f>
        <v>6910.09</v>
      </c>
      <c r="X362" s="6">
        <f t="shared" si="358"/>
        <v>0</v>
      </c>
      <c r="Y362" s="513"/>
      <c r="Z362" s="70" t="str">
        <f t="shared" si="362"/>
        <v>ул. Шестая д.6</v>
      </c>
      <c r="AA362" s="504">
        <f>IF($B362&lt;&gt;"",MAX(AA$7:AA361)+1,0)</f>
        <v>350</v>
      </c>
      <c r="AB362" s="502">
        <f t="shared" si="352"/>
        <v>362</v>
      </c>
      <c r="AC362" s="504">
        <f>1</f>
        <v>1</v>
      </c>
      <c r="AD362" s="103">
        <f t="shared" si="363"/>
        <v>0</v>
      </c>
      <c r="AE362" s="103">
        <f t="shared" si="364"/>
        <v>0</v>
      </c>
      <c r="AF362" s="103">
        <f t="shared" si="365"/>
        <v>0</v>
      </c>
      <c r="AH362" s="541">
        <v>0</v>
      </c>
      <c r="AI362" s="541">
        <v>0</v>
      </c>
      <c r="AJ362" s="541">
        <v>0</v>
      </c>
      <c r="AK362" s="541">
        <v>0</v>
      </c>
      <c r="AL362" s="541">
        <v>0</v>
      </c>
      <c r="AM362" s="541">
        <v>0</v>
      </c>
      <c r="AN362" s="541">
        <v>0</v>
      </c>
      <c r="AO362" s="541">
        <v>0</v>
      </c>
      <c r="AP362" s="541">
        <v>0</v>
      </c>
      <c r="AQ362" s="541">
        <v>0</v>
      </c>
      <c r="AR362" s="541">
        <v>0</v>
      </c>
      <c r="AS362" s="541">
        <v>0</v>
      </c>
      <c r="AT362" s="541">
        <v>0</v>
      </c>
      <c r="AU362" s="541">
        <v>0</v>
      </c>
      <c r="AV362" s="541">
        <v>0</v>
      </c>
      <c r="AW362" s="541">
        <v>0</v>
      </c>
      <c r="AX362" s="541">
        <v>0</v>
      </c>
    </row>
    <row r="363" spans="2:50" x14ac:dyDescent="0.25">
      <c r="B363" s="1" t="str">
        <f>адреса!$G$357</f>
        <v>кв.57</v>
      </c>
      <c r="C363" s="522">
        <f>адреса!$I$357</f>
        <v>60000057</v>
      </c>
      <c r="D363" s="6" t="str">
        <f>адреса!$K$357</f>
        <v>ФИО-6-57</v>
      </c>
      <c r="E363" s="6">
        <f>SUMIFS(фев17!$X:$X,фев17!$C:$C,мар17!C363)</f>
        <v>5124.79</v>
      </c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>
        <f t="shared" ref="W363" si="391">E363*20%</f>
        <v>1024.9580000000001</v>
      </c>
      <c r="X363" s="6">
        <f t="shared" si="358"/>
        <v>4099.8320000000003</v>
      </c>
      <c r="Y363" s="513"/>
      <c r="Z363" s="70" t="str">
        <f t="shared" si="362"/>
        <v>ул. Шестая д.6</v>
      </c>
      <c r="AA363" s="504">
        <f>IF($B363&lt;&gt;"",MAX(AA$7:AA362)+1,0)</f>
        <v>351</v>
      </c>
      <c r="AB363" s="502">
        <f t="shared" si="352"/>
        <v>363</v>
      </c>
      <c r="AC363" s="504">
        <f>1</f>
        <v>1</v>
      </c>
      <c r="AD363" s="103">
        <f t="shared" si="363"/>
        <v>0</v>
      </c>
      <c r="AE363" s="103">
        <f t="shared" si="364"/>
        <v>0</v>
      </c>
      <c r="AF363" s="103">
        <f t="shared" si="365"/>
        <v>0</v>
      </c>
      <c r="AH363" s="541">
        <v>0</v>
      </c>
      <c r="AI363" s="541">
        <v>0</v>
      </c>
      <c r="AJ363" s="541">
        <v>0</v>
      </c>
      <c r="AK363" s="541">
        <v>0</v>
      </c>
      <c r="AL363" s="541">
        <v>0</v>
      </c>
      <c r="AM363" s="541">
        <v>0</v>
      </c>
      <c r="AN363" s="541">
        <v>0</v>
      </c>
      <c r="AO363" s="541">
        <v>0</v>
      </c>
      <c r="AP363" s="541">
        <v>0</v>
      </c>
      <c r="AQ363" s="541">
        <v>0</v>
      </c>
      <c r="AR363" s="541">
        <v>0</v>
      </c>
      <c r="AS363" s="541">
        <v>0</v>
      </c>
      <c r="AT363" s="541">
        <v>0</v>
      </c>
      <c r="AU363" s="541">
        <v>0</v>
      </c>
      <c r="AV363" s="541">
        <v>0</v>
      </c>
      <c r="AW363" s="541">
        <v>0</v>
      </c>
      <c r="AX363" s="541">
        <v>0</v>
      </c>
    </row>
    <row r="364" spans="2:50" x14ac:dyDescent="0.25">
      <c r="B364" s="1" t="str">
        <f>адреса!$G$358</f>
        <v>кв.58</v>
      </c>
      <c r="C364" s="522">
        <f>адреса!$I$358</f>
        <v>60000058</v>
      </c>
      <c r="D364" s="6" t="str">
        <f>адреса!$K$358</f>
        <v>ФИО-6-58</v>
      </c>
      <c r="E364" s="6">
        <f>SUMIFS(фев17!$X:$X,фев17!$C:$C,мар17!C364)</f>
        <v>0</v>
      </c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>
        <f t="shared" ref="W364" si="392">E364*40%</f>
        <v>0</v>
      </c>
      <c r="X364" s="6">
        <f t="shared" si="358"/>
        <v>0</v>
      </c>
      <c r="Y364" s="513"/>
      <c r="Z364" s="70" t="str">
        <f t="shared" si="362"/>
        <v>ул. Шестая д.6</v>
      </c>
      <c r="AA364" s="504">
        <f>IF($B364&lt;&gt;"",MAX(AA$7:AA363)+1,0)</f>
        <v>352</v>
      </c>
      <c r="AB364" s="502">
        <f t="shared" si="352"/>
        <v>364</v>
      </c>
      <c r="AC364" s="504">
        <f>1</f>
        <v>1</v>
      </c>
      <c r="AD364" s="103">
        <f t="shared" si="363"/>
        <v>0</v>
      </c>
      <c r="AE364" s="103">
        <f t="shared" si="364"/>
        <v>0</v>
      </c>
      <c r="AF364" s="103">
        <f t="shared" si="365"/>
        <v>0</v>
      </c>
      <c r="AH364" s="541">
        <v>0</v>
      </c>
      <c r="AI364" s="541">
        <v>0</v>
      </c>
      <c r="AJ364" s="541">
        <v>0</v>
      </c>
      <c r="AK364" s="541">
        <v>0</v>
      </c>
      <c r="AL364" s="541">
        <v>0</v>
      </c>
      <c r="AM364" s="541">
        <v>0</v>
      </c>
      <c r="AN364" s="541">
        <v>0</v>
      </c>
      <c r="AO364" s="541">
        <v>0</v>
      </c>
      <c r="AP364" s="541">
        <v>0</v>
      </c>
      <c r="AQ364" s="541">
        <v>0</v>
      </c>
      <c r="AR364" s="541">
        <v>0</v>
      </c>
      <c r="AS364" s="541">
        <v>0</v>
      </c>
      <c r="AT364" s="541">
        <v>0</v>
      </c>
      <c r="AU364" s="541">
        <v>0</v>
      </c>
      <c r="AV364" s="541">
        <v>0</v>
      </c>
      <c r="AW364" s="541">
        <v>0</v>
      </c>
      <c r="AX364" s="541">
        <v>0</v>
      </c>
    </row>
    <row r="365" spans="2:50" x14ac:dyDescent="0.25">
      <c r="B365" s="1" t="str">
        <f>адреса!$G$359</f>
        <v>кв.59</v>
      </c>
      <c r="C365" s="522">
        <f>адреса!$I$359</f>
        <v>60000059</v>
      </c>
      <c r="D365" s="6" t="str">
        <f>адреса!$K$359</f>
        <v>ФИО-6-59</v>
      </c>
      <c r="E365" s="6">
        <f>SUMIFS(фев17!$X:$X,фев17!$C:$C,мар17!C365)</f>
        <v>7188.22</v>
      </c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>
        <f t="shared" ref="W365" si="393">E365*60%</f>
        <v>4312.9319999999998</v>
      </c>
      <c r="X365" s="6">
        <f t="shared" si="358"/>
        <v>2875.2880000000005</v>
      </c>
      <c r="Y365" s="513"/>
      <c r="Z365" s="70" t="str">
        <f t="shared" si="362"/>
        <v>ул. Шестая д.6</v>
      </c>
      <c r="AA365" s="504">
        <f>IF($B365&lt;&gt;"",MAX(AA$7:AA364)+1,0)</f>
        <v>353</v>
      </c>
      <c r="AB365" s="502">
        <f t="shared" si="352"/>
        <v>365</v>
      </c>
      <c r="AC365" s="504">
        <f>1</f>
        <v>1</v>
      </c>
      <c r="AD365" s="103">
        <f t="shared" si="363"/>
        <v>0</v>
      </c>
      <c r="AE365" s="103">
        <f t="shared" si="364"/>
        <v>0</v>
      </c>
      <c r="AF365" s="103">
        <f t="shared" si="365"/>
        <v>0</v>
      </c>
      <c r="AH365" s="541">
        <v>0</v>
      </c>
      <c r="AI365" s="541">
        <v>0</v>
      </c>
      <c r="AJ365" s="541">
        <v>0</v>
      </c>
      <c r="AK365" s="541">
        <v>0</v>
      </c>
      <c r="AL365" s="541">
        <v>0</v>
      </c>
      <c r="AM365" s="541">
        <v>0</v>
      </c>
      <c r="AN365" s="541">
        <v>0</v>
      </c>
      <c r="AO365" s="541">
        <v>0</v>
      </c>
      <c r="AP365" s="541">
        <v>0</v>
      </c>
      <c r="AQ365" s="541">
        <v>0</v>
      </c>
      <c r="AR365" s="541">
        <v>0</v>
      </c>
      <c r="AS365" s="541">
        <v>0</v>
      </c>
      <c r="AT365" s="541">
        <v>0</v>
      </c>
      <c r="AU365" s="541">
        <v>0</v>
      </c>
      <c r="AV365" s="541">
        <v>0</v>
      </c>
      <c r="AW365" s="541">
        <v>0</v>
      </c>
      <c r="AX365" s="541">
        <v>0</v>
      </c>
    </row>
    <row r="366" spans="2:50" x14ac:dyDescent="0.25">
      <c r="B366" s="1" t="str">
        <f>адреса!$G$360</f>
        <v>кв.60</v>
      </c>
      <c r="C366" s="522">
        <f>адреса!$I$360</f>
        <v>60000060</v>
      </c>
      <c r="D366" s="6" t="str">
        <f>адреса!$K$360</f>
        <v>ФИО-6-60</v>
      </c>
      <c r="E366" s="6">
        <f>SUMIFS(фев17!$X:$X,фев17!$C:$C,мар17!C366)</f>
        <v>51351.45</v>
      </c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>
        <f t="shared" ref="W366" si="394">E366*80%</f>
        <v>41081.160000000003</v>
      </c>
      <c r="X366" s="6">
        <f t="shared" si="358"/>
        <v>10270.289999999994</v>
      </c>
      <c r="Y366" s="513"/>
      <c r="Z366" s="70" t="str">
        <f t="shared" si="362"/>
        <v>ул. Шестая д.6</v>
      </c>
      <c r="AA366" s="504">
        <f>IF($B366&lt;&gt;"",MAX(AA$7:AA365)+1,0)</f>
        <v>354</v>
      </c>
      <c r="AB366" s="502">
        <f t="shared" si="352"/>
        <v>366</v>
      </c>
      <c r="AC366" s="504">
        <f>1</f>
        <v>1</v>
      </c>
      <c r="AD366" s="103">
        <f t="shared" si="363"/>
        <v>0</v>
      </c>
      <c r="AE366" s="103">
        <f t="shared" si="364"/>
        <v>0</v>
      </c>
      <c r="AF366" s="103">
        <f t="shared" si="365"/>
        <v>0</v>
      </c>
      <c r="AH366" s="541">
        <v>0</v>
      </c>
      <c r="AI366" s="541">
        <v>0</v>
      </c>
      <c r="AJ366" s="541">
        <v>42795</v>
      </c>
      <c r="AK366" s="541">
        <v>42796</v>
      </c>
      <c r="AL366" s="541">
        <v>0</v>
      </c>
      <c r="AM366" s="541">
        <v>0</v>
      </c>
      <c r="AN366" s="541">
        <v>0</v>
      </c>
      <c r="AO366" s="541">
        <v>0</v>
      </c>
      <c r="AP366" s="541">
        <v>0</v>
      </c>
      <c r="AQ366" s="541">
        <v>0</v>
      </c>
      <c r="AR366" s="541">
        <v>0</v>
      </c>
      <c r="AS366" s="541">
        <v>0</v>
      </c>
      <c r="AT366" s="541">
        <v>0</v>
      </c>
      <c r="AU366" s="541">
        <v>0</v>
      </c>
      <c r="AV366" s="541">
        <v>0</v>
      </c>
      <c r="AW366" s="541">
        <v>0</v>
      </c>
      <c r="AX366" s="541">
        <v>0</v>
      </c>
    </row>
    <row r="367" spans="2:50" x14ac:dyDescent="0.25">
      <c r="B367" s="1" t="str">
        <f>адреса!$G$361</f>
        <v>кв.61</v>
      </c>
      <c r="C367" s="522">
        <f>адреса!$I$361</f>
        <v>60000061</v>
      </c>
      <c r="D367" s="6" t="str">
        <f>адреса!$K$361</f>
        <v>ФИО-6-61</v>
      </c>
      <c r="E367" s="6">
        <f>SUMIFS(фев17!$X:$X,фев17!$C:$C,мар17!C367)</f>
        <v>7177.29</v>
      </c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>
        <f t="shared" ref="W367" si="395">E367*100%</f>
        <v>7177.29</v>
      </c>
      <c r="X367" s="6">
        <f t="shared" si="358"/>
        <v>0</v>
      </c>
      <c r="Y367" s="513"/>
      <c r="Z367" s="70" t="str">
        <f t="shared" si="362"/>
        <v>ул. Шестая д.6</v>
      </c>
      <c r="AA367" s="504">
        <f>IF($B367&lt;&gt;"",MAX(AA$7:AA366)+1,0)</f>
        <v>355</v>
      </c>
      <c r="AB367" s="502">
        <f t="shared" si="352"/>
        <v>367</v>
      </c>
      <c r="AC367" s="504">
        <f>1</f>
        <v>1</v>
      </c>
      <c r="AD367" s="103">
        <f t="shared" si="363"/>
        <v>0</v>
      </c>
      <c r="AE367" s="103">
        <f t="shared" si="364"/>
        <v>0</v>
      </c>
      <c r="AF367" s="103">
        <f t="shared" si="365"/>
        <v>0</v>
      </c>
      <c r="AH367" s="541">
        <v>0</v>
      </c>
      <c r="AI367" s="541">
        <v>0</v>
      </c>
      <c r="AJ367" s="541">
        <v>0</v>
      </c>
      <c r="AK367" s="541">
        <v>0</v>
      </c>
      <c r="AL367" s="541">
        <v>0</v>
      </c>
      <c r="AM367" s="541">
        <v>0</v>
      </c>
      <c r="AN367" s="541">
        <v>0</v>
      </c>
      <c r="AO367" s="541">
        <v>0</v>
      </c>
      <c r="AP367" s="541">
        <v>0</v>
      </c>
      <c r="AQ367" s="541">
        <v>0</v>
      </c>
      <c r="AR367" s="541">
        <v>0</v>
      </c>
      <c r="AS367" s="541">
        <v>0</v>
      </c>
      <c r="AT367" s="541">
        <v>0</v>
      </c>
      <c r="AU367" s="541">
        <v>0</v>
      </c>
      <c r="AV367" s="541">
        <v>0</v>
      </c>
      <c r="AW367" s="541">
        <v>0</v>
      </c>
      <c r="AX367" s="541">
        <v>0</v>
      </c>
    </row>
    <row r="368" spans="2:50" x14ac:dyDescent="0.25">
      <c r="B368" s="1" t="str">
        <f>адреса!$G$362</f>
        <v>кв.62</v>
      </c>
      <c r="C368" s="522">
        <f>адреса!$I$362</f>
        <v>60000062</v>
      </c>
      <c r="D368" s="6" t="str">
        <f>адреса!$K$362</f>
        <v>ФИО-6-62</v>
      </c>
      <c r="E368" s="6">
        <f>SUMIFS(фев17!$X:$X,фев17!$C:$C,мар17!C368)</f>
        <v>22557.360000000001</v>
      </c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>
        <f t="shared" ref="W368" si="396">E368*20%</f>
        <v>4511.4720000000007</v>
      </c>
      <c r="X368" s="6">
        <f t="shared" si="358"/>
        <v>18045.887999999999</v>
      </c>
      <c r="Y368" s="513"/>
      <c r="Z368" s="70" t="str">
        <f t="shared" si="362"/>
        <v>ул. Шестая д.6</v>
      </c>
      <c r="AA368" s="504">
        <f>IF($B368&lt;&gt;"",MAX(AA$7:AA367)+1,0)</f>
        <v>356</v>
      </c>
      <c r="AB368" s="502">
        <f t="shared" si="352"/>
        <v>368</v>
      </c>
      <c r="AC368" s="504">
        <f>1</f>
        <v>1</v>
      </c>
      <c r="AD368" s="103">
        <f t="shared" si="363"/>
        <v>0</v>
      </c>
      <c r="AE368" s="103">
        <f t="shared" si="364"/>
        <v>0</v>
      </c>
      <c r="AF368" s="103">
        <f t="shared" si="365"/>
        <v>0</v>
      </c>
      <c r="AH368" s="541">
        <v>0</v>
      </c>
      <c r="AI368" s="541">
        <v>0</v>
      </c>
      <c r="AJ368" s="541">
        <v>0</v>
      </c>
      <c r="AK368" s="541">
        <v>0</v>
      </c>
      <c r="AL368" s="541">
        <v>0</v>
      </c>
      <c r="AM368" s="541">
        <v>0</v>
      </c>
      <c r="AN368" s="541">
        <v>0</v>
      </c>
      <c r="AO368" s="541">
        <v>0</v>
      </c>
      <c r="AP368" s="541">
        <v>0</v>
      </c>
      <c r="AQ368" s="541">
        <v>0</v>
      </c>
      <c r="AR368" s="541">
        <v>0</v>
      </c>
      <c r="AS368" s="541">
        <v>0</v>
      </c>
      <c r="AT368" s="541">
        <v>0</v>
      </c>
      <c r="AU368" s="541">
        <v>0</v>
      </c>
      <c r="AV368" s="541">
        <v>0</v>
      </c>
      <c r="AW368" s="541">
        <v>0</v>
      </c>
      <c r="AX368" s="541">
        <v>0</v>
      </c>
    </row>
    <row r="369" spans="2:50" x14ac:dyDescent="0.25">
      <c r="B369" s="1" t="str">
        <f>адреса!$G$363</f>
        <v>кв.63</v>
      </c>
      <c r="C369" s="522">
        <f>адреса!$I$363</f>
        <v>60000063</v>
      </c>
      <c r="D369" s="6" t="str">
        <f>адреса!$K$363</f>
        <v>ФИО-6-63</v>
      </c>
      <c r="E369" s="6">
        <f>SUMIFS(фев17!$X:$X,фев17!$C:$C,мар17!C369)</f>
        <v>8222.2199999999993</v>
      </c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>
        <f t="shared" ref="W369" si="397">E369*40%</f>
        <v>3288.8879999999999</v>
      </c>
      <c r="X369" s="6">
        <f t="shared" si="358"/>
        <v>4933.3319999999994</v>
      </c>
      <c r="Y369" s="513"/>
      <c r="Z369" s="70" t="str">
        <f t="shared" si="362"/>
        <v>ул. Шестая д.6</v>
      </c>
      <c r="AA369" s="504">
        <f>IF($B369&lt;&gt;"",MAX(AA$7:AA368)+1,0)</f>
        <v>357</v>
      </c>
      <c r="AB369" s="502">
        <f t="shared" si="352"/>
        <v>369</v>
      </c>
      <c r="AC369" s="504">
        <f>1</f>
        <v>1</v>
      </c>
      <c r="AD369" s="103">
        <f t="shared" si="363"/>
        <v>0</v>
      </c>
      <c r="AE369" s="103">
        <f t="shared" si="364"/>
        <v>0</v>
      </c>
      <c r="AF369" s="103">
        <f t="shared" si="365"/>
        <v>0</v>
      </c>
      <c r="AH369" s="541">
        <v>0</v>
      </c>
      <c r="AI369" s="541">
        <v>0</v>
      </c>
      <c r="AJ369" s="541">
        <v>0</v>
      </c>
      <c r="AK369" s="541">
        <v>0</v>
      </c>
      <c r="AL369" s="541">
        <v>0</v>
      </c>
      <c r="AM369" s="541">
        <v>0</v>
      </c>
      <c r="AN369" s="541">
        <v>0</v>
      </c>
      <c r="AO369" s="541">
        <v>0</v>
      </c>
      <c r="AP369" s="541">
        <v>0</v>
      </c>
      <c r="AQ369" s="541">
        <v>0</v>
      </c>
      <c r="AR369" s="541">
        <v>0</v>
      </c>
      <c r="AS369" s="541">
        <v>0</v>
      </c>
      <c r="AT369" s="541">
        <v>0</v>
      </c>
      <c r="AU369" s="541">
        <v>0</v>
      </c>
      <c r="AV369" s="541">
        <v>0</v>
      </c>
      <c r="AW369" s="541">
        <v>0</v>
      </c>
      <c r="AX369" s="541">
        <v>0</v>
      </c>
    </row>
    <row r="370" spans="2:50" x14ac:dyDescent="0.25">
      <c r="B370" s="1" t="str">
        <f>адреса!$G$364</f>
        <v>кв.64</v>
      </c>
      <c r="C370" s="522">
        <f>адреса!$I$364</f>
        <v>60000064</v>
      </c>
      <c r="D370" s="6" t="str">
        <f>адреса!$K$364</f>
        <v>ФИО-6-64</v>
      </c>
      <c r="E370" s="6">
        <f>SUMIFS(фев17!$X:$X,фев17!$C:$C,мар17!C370)</f>
        <v>4995.6899999999996</v>
      </c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>
        <f t="shared" ref="W370" si="398">E370*60%</f>
        <v>2997.4139999999998</v>
      </c>
      <c r="X370" s="6">
        <f t="shared" si="358"/>
        <v>1998.2759999999998</v>
      </c>
      <c r="Y370" s="513"/>
      <c r="Z370" s="70" t="str">
        <f t="shared" si="362"/>
        <v>ул. Шестая д.6</v>
      </c>
      <c r="AA370" s="504">
        <f>IF($B370&lt;&gt;"",MAX(AA$7:AA369)+1,0)</f>
        <v>358</v>
      </c>
      <c r="AB370" s="502">
        <f t="shared" si="352"/>
        <v>370</v>
      </c>
      <c r="AC370" s="504">
        <f>1</f>
        <v>1</v>
      </c>
      <c r="AD370" s="103">
        <f t="shared" si="363"/>
        <v>0</v>
      </c>
      <c r="AE370" s="103">
        <f t="shared" si="364"/>
        <v>0</v>
      </c>
      <c r="AF370" s="103">
        <f t="shared" si="365"/>
        <v>0</v>
      </c>
      <c r="AH370" s="541">
        <v>0</v>
      </c>
      <c r="AI370" s="541">
        <v>0</v>
      </c>
      <c r="AJ370" s="541">
        <v>0</v>
      </c>
      <c r="AK370" s="541">
        <v>0</v>
      </c>
      <c r="AL370" s="541">
        <v>0</v>
      </c>
      <c r="AM370" s="541">
        <v>0</v>
      </c>
      <c r="AN370" s="541">
        <v>0</v>
      </c>
      <c r="AO370" s="541">
        <v>0</v>
      </c>
      <c r="AP370" s="541">
        <v>0</v>
      </c>
      <c r="AQ370" s="541">
        <v>0</v>
      </c>
      <c r="AR370" s="541">
        <v>0</v>
      </c>
      <c r="AS370" s="541">
        <v>0</v>
      </c>
      <c r="AT370" s="541">
        <v>0</v>
      </c>
      <c r="AU370" s="541">
        <v>0</v>
      </c>
      <c r="AV370" s="541">
        <v>0</v>
      </c>
      <c r="AW370" s="541">
        <v>0</v>
      </c>
      <c r="AX370" s="541">
        <v>0</v>
      </c>
    </row>
    <row r="371" spans="2:50" x14ac:dyDescent="0.25">
      <c r="B371" s="1" t="str">
        <f>адреса!$G$365</f>
        <v>кв.65</v>
      </c>
      <c r="C371" s="522">
        <f>адреса!$I$365</f>
        <v>60000065</v>
      </c>
      <c r="D371" s="6" t="str">
        <f>адреса!$K$365</f>
        <v>ФИО-6-65</v>
      </c>
      <c r="E371" s="6">
        <f>SUMIFS(фев17!$X:$X,фев17!$C:$C,мар17!C371)</f>
        <v>5526.75</v>
      </c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>
        <f t="shared" ref="W371" si="399">E371*80%</f>
        <v>4421.4000000000005</v>
      </c>
      <c r="X371" s="6">
        <f t="shared" si="358"/>
        <v>1105.3499999999995</v>
      </c>
      <c r="Y371" s="513"/>
      <c r="Z371" s="70" t="str">
        <f t="shared" si="362"/>
        <v>ул. Шестая д.6</v>
      </c>
      <c r="AA371" s="504">
        <f>IF($B371&lt;&gt;"",MAX(AA$7:AA370)+1,0)</f>
        <v>359</v>
      </c>
      <c r="AB371" s="502">
        <f t="shared" si="352"/>
        <v>371</v>
      </c>
      <c r="AC371" s="504">
        <f>1</f>
        <v>1</v>
      </c>
      <c r="AD371" s="103">
        <f t="shared" si="363"/>
        <v>0</v>
      </c>
      <c r="AE371" s="103">
        <f t="shared" si="364"/>
        <v>0</v>
      </c>
      <c r="AF371" s="103">
        <f t="shared" si="365"/>
        <v>0</v>
      </c>
      <c r="AH371" s="541">
        <v>0</v>
      </c>
      <c r="AI371" s="541">
        <v>0</v>
      </c>
      <c r="AJ371" s="541">
        <v>0</v>
      </c>
      <c r="AK371" s="541">
        <v>0</v>
      </c>
      <c r="AL371" s="541">
        <v>0</v>
      </c>
      <c r="AM371" s="541">
        <v>0</v>
      </c>
      <c r="AN371" s="541">
        <v>0</v>
      </c>
      <c r="AO371" s="541">
        <v>0</v>
      </c>
      <c r="AP371" s="541">
        <v>0</v>
      </c>
      <c r="AQ371" s="541">
        <v>0</v>
      </c>
      <c r="AR371" s="541">
        <v>0</v>
      </c>
      <c r="AS371" s="541">
        <v>0</v>
      </c>
      <c r="AT371" s="541">
        <v>0</v>
      </c>
      <c r="AU371" s="541">
        <v>0</v>
      </c>
      <c r="AV371" s="541">
        <v>0</v>
      </c>
      <c r="AW371" s="541">
        <v>0</v>
      </c>
      <c r="AX371" s="541">
        <v>0</v>
      </c>
    </row>
    <row r="372" spans="2:50" x14ac:dyDescent="0.25">
      <c r="B372" s="1" t="str">
        <f>адреса!$G$366</f>
        <v>кв.66</v>
      </c>
      <c r="C372" s="522">
        <f>адреса!$I$366</f>
        <v>60000066</v>
      </c>
      <c r="D372" s="6" t="str">
        <f>адреса!$K$366</f>
        <v>ФИО-6-66</v>
      </c>
      <c r="E372" s="6">
        <f>SUMIFS(фев17!$X:$X,фев17!$C:$C,мар17!C372)</f>
        <v>0</v>
      </c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>
        <f t="shared" ref="W372" si="400">E372*100%</f>
        <v>0</v>
      </c>
      <c r="X372" s="6">
        <f t="shared" si="358"/>
        <v>0</v>
      </c>
      <c r="Y372" s="513"/>
      <c r="Z372" s="70" t="str">
        <f t="shared" si="362"/>
        <v>ул. Шестая д.6</v>
      </c>
      <c r="AA372" s="504">
        <f>IF($B372&lt;&gt;"",MAX(AA$7:AA371)+1,0)</f>
        <v>360</v>
      </c>
      <c r="AB372" s="502">
        <f t="shared" si="352"/>
        <v>372</v>
      </c>
      <c r="AC372" s="504">
        <f>1</f>
        <v>1</v>
      </c>
      <c r="AD372" s="103">
        <f t="shared" si="363"/>
        <v>0</v>
      </c>
      <c r="AE372" s="103">
        <f t="shared" si="364"/>
        <v>0</v>
      </c>
      <c r="AF372" s="103">
        <f t="shared" si="365"/>
        <v>0</v>
      </c>
      <c r="AH372" s="541">
        <v>0</v>
      </c>
      <c r="AI372" s="541">
        <v>0</v>
      </c>
      <c r="AJ372" s="541">
        <v>0</v>
      </c>
      <c r="AK372" s="541">
        <v>0</v>
      </c>
      <c r="AL372" s="541">
        <v>0</v>
      </c>
      <c r="AM372" s="541">
        <v>0</v>
      </c>
      <c r="AN372" s="541">
        <v>0</v>
      </c>
      <c r="AO372" s="541">
        <v>0</v>
      </c>
      <c r="AP372" s="541">
        <v>0</v>
      </c>
      <c r="AQ372" s="541">
        <v>0</v>
      </c>
      <c r="AR372" s="541">
        <v>0</v>
      </c>
      <c r="AS372" s="541">
        <v>0</v>
      </c>
      <c r="AT372" s="541">
        <v>0</v>
      </c>
      <c r="AU372" s="541">
        <v>0</v>
      </c>
      <c r="AV372" s="541">
        <v>0</v>
      </c>
      <c r="AW372" s="541">
        <v>0</v>
      </c>
      <c r="AX372" s="541">
        <v>0</v>
      </c>
    </row>
    <row r="373" spans="2:50" x14ac:dyDescent="0.25">
      <c r="B373" s="1" t="str">
        <f>адреса!$G$367</f>
        <v>кв.67</v>
      </c>
      <c r="C373" s="522">
        <f>адреса!$I$367</f>
        <v>60000067</v>
      </c>
      <c r="D373" s="6" t="str">
        <f>адреса!$K$367</f>
        <v>ФИО-6-67</v>
      </c>
      <c r="E373" s="6">
        <f>SUMIFS(фев17!$X:$X,фев17!$C:$C,мар17!C373)</f>
        <v>8896.14</v>
      </c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>
        <f t="shared" ref="W373" si="401">E373*20%</f>
        <v>1779.2280000000001</v>
      </c>
      <c r="X373" s="6">
        <f t="shared" si="358"/>
        <v>7116.9119999999994</v>
      </c>
      <c r="Y373" s="513"/>
      <c r="Z373" s="70" t="str">
        <f t="shared" si="362"/>
        <v>ул. Шестая д.6</v>
      </c>
      <c r="AA373" s="504">
        <f>IF($B373&lt;&gt;"",MAX(AA$7:AA372)+1,0)</f>
        <v>361</v>
      </c>
      <c r="AB373" s="502">
        <f t="shared" si="352"/>
        <v>373</v>
      </c>
      <c r="AC373" s="504">
        <f>1</f>
        <v>1</v>
      </c>
      <c r="AD373" s="103">
        <f t="shared" si="363"/>
        <v>0</v>
      </c>
      <c r="AE373" s="103">
        <f t="shared" si="364"/>
        <v>0</v>
      </c>
      <c r="AF373" s="103">
        <f t="shared" si="365"/>
        <v>0</v>
      </c>
      <c r="AH373" s="541">
        <v>0</v>
      </c>
      <c r="AI373" s="541">
        <v>0</v>
      </c>
      <c r="AJ373" s="541">
        <v>0</v>
      </c>
      <c r="AK373" s="541">
        <v>0</v>
      </c>
      <c r="AL373" s="541">
        <v>0</v>
      </c>
      <c r="AM373" s="541">
        <v>0</v>
      </c>
      <c r="AN373" s="541">
        <v>0</v>
      </c>
      <c r="AO373" s="541">
        <v>0</v>
      </c>
      <c r="AP373" s="541">
        <v>0</v>
      </c>
      <c r="AQ373" s="541">
        <v>0</v>
      </c>
      <c r="AR373" s="541">
        <v>0</v>
      </c>
      <c r="AS373" s="541">
        <v>0</v>
      </c>
      <c r="AT373" s="541">
        <v>0</v>
      </c>
      <c r="AU373" s="541">
        <v>0</v>
      </c>
      <c r="AV373" s="541">
        <v>0</v>
      </c>
      <c r="AW373" s="541">
        <v>0</v>
      </c>
      <c r="AX373" s="541">
        <v>0</v>
      </c>
    </row>
    <row r="374" spans="2:50" x14ac:dyDescent="0.25">
      <c r="B374" s="1" t="str">
        <f>адреса!$G$368</f>
        <v>кв.68</v>
      </c>
      <c r="C374" s="522">
        <f>адреса!$I$368</f>
        <v>60000068</v>
      </c>
      <c r="D374" s="6" t="str">
        <f>адреса!$K$368</f>
        <v>ФИО-6-68</v>
      </c>
      <c r="E374" s="6">
        <f>SUMIFS(фев17!$X:$X,фев17!$C:$C,мар17!C374)</f>
        <v>7492.84</v>
      </c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>
        <f t="shared" ref="W374" si="402">E374*40%</f>
        <v>2997.1360000000004</v>
      </c>
      <c r="X374" s="6">
        <f t="shared" si="358"/>
        <v>4495.7039999999997</v>
      </c>
      <c r="Y374" s="513"/>
      <c r="Z374" s="70" t="str">
        <f t="shared" si="362"/>
        <v>ул. Шестая д.6</v>
      </c>
      <c r="AA374" s="504">
        <f>IF($B374&lt;&gt;"",MAX(AA$7:AA373)+1,0)</f>
        <v>362</v>
      </c>
      <c r="AB374" s="502">
        <f t="shared" si="352"/>
        <v>374</v>
      </c>
      <c r="AC374" s="504">
        <f>1</f>
        <v>1</v>
      </c>
      <c r="AD374" s="103">
        <f t="shared" si="363"/>
        <v>0</v>
      </c>
      <c r="AE374" s="103">
        <f t="shared" si="364"/>
        <v>0</v>
      </c>
      <c r="AF374" s="103">
        <f t="shared" si="365"/>
        <v>0</v>
      </c>
      <c r="AH374" s="541">
        <v>0</v>
      </c>
      <c r="AI374" s="541">
        <v>0</v>
      </c>
      <c r="AJ374" s="541">
        <v>0</v>
      </c>
      <c r="AK374" s="541">
        <v>0</v>
      </c>
      <c r="AL374" s="541">
        <v>0</v>
      </c>
      <c r="AM374" s="541">
        <v>0</v>
      </c>
      <c r="AN374" s="541">
        <v>0</v>
      </c>
      <c r="AO374" s="541">
        <v>0</v>
      </c>
      <c r="AP374" s="541">
        <v>0</v>
      </c>
      <c r="AQ374" s="541">
        <v>0</v>
      </c>
      <c r="AR374" s="541">
        <v>0</v>
      </c>
      <c r="AS374" s="541">
        <v>0</v>
      </c>
      <c r="AT374" s="541">
        <v>0</v>
      </c>
      <c r="AU374" s="541">
        <v>0</v>
      </c>
      <c r="AV374" s="541">
        <v>0</v>
      </c>
      <c r="AW374" s="541">
        <v>0</v>
      </c>
      <c r="AX374" s="541">
        <v>0</v>
      </c>
    </row>
    <row r="375" spans="2:50" x14ac:dyDescent="0.25">
      <c r="B375" s="1" t="str">
        <f>адреса!$G$369</f>
        <v>кв.69</v>
      </c>
      <c r="C375" s="522">
        <f>адреса!$I$369</f>
        <v>60000069</v>
      </c>
      <c r="D375" s="6" t="str">
        <f>адреса!$K$369</f>
        <v>ФИО-6-69</v>
      </c>
      <c r="E375" s="6">
        <f>SUMIFS(фев17!$X:$X,фев17!$C:$C,мар17!C375)</f>
        <v>-0.93</v>
      </c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>
        <f t="shared" ref="W375" si="403">E375*60%</f>
        <v>-0.55800000000000005</v>
      </c>
      <c r="X375" s="6">
        <f t="shared" si="358"/>
        <v>-0.372</v>
      </c>
      <c r="Y375" s="513"/>
      <c r="Z375" s="70" t="str">
        <f t="shared" si="362"/>
        <v>ул. Шестая д.6</v>
      </c>
      <c r="AA375" s="504">
        <f>IF($B375&lt;&gt;"",MAX(AA$7:AA374)+1,0)</f>
        <v>363</v>
      </c>
      <c r="AB375" s="502">
        <f t="shared" si="352"/>
        <v>375</v>
      </c>
      <c r="AC375" s="504">
        <f>1</f>
        <v>1</v>
      </c>
      <c r="AD375" s="103">
        <f t="shared" si="363"/>
        <v>0</v>
      </c>
      <c r="AE375" s="103">
        <f t="shared" si="364"/>
        <v>0</v>
      </c>
      <c r="AF375" s="103">
        <f t="shared" si="365"/>
        <v>0</v>
      </c>
      <c r="AH375" s="541">
        <v>0</v>
      </c>
      <c r="AI375" s="541">
        <v>0</v>
      </c>
      <c r="AJ375" s="541">
        <v>0</v>
      </c>
      <c r="AK375" s="541">
        <v>0</v>
      </c>
      <c r="AL375" s="541">
        <v>0</v>
      </c>
      <c r="AM375" s="541">
        <v>0</v>
      </c>
      <c r="AN375" s="541">
        <v>0</v>
      </c>
      <c r="AO375" s="541">
        <v>0</v>
      </c>
      <c r="AP375" s="541">
        <v>0</v>
      </c>
      <c r="AQ375" s="541">
        <v>0</v>
      </c>
      <c r="AR375" s="541">
        <v>0</v>
      </c>
      <c r="AS375" s="541">
        <v>0</v>
      </c>
      <c r="AT375" s="541">
        <v>0</v>
      </c>
      <c r="AU375" s="541">
        <v>0</v>
      </c>
      <c r="AV375" s="541">
        <v>0</v>
      </c>
      <c r="AW375" s="541">
        <v>0</v>
      </c>
      <c r="AX375" s="541">
        <v>0</v>
      </c>
    </row>
    <row r="376" spans="2:50" x14ac:dyDescent="0.25">
      <c r="B376" s="1" t="str">
        <f>адреса!$G$370</f>
        <v>кв.70</v>
      </c>
      <c r="C376" s="522">
        <f>адреса!$I$370</f>
        <v>60000070</v>
      </c>
      <c r="D376" s="6" t="str">
        <f>адреса!$K$370</f>
        <v>ФИО-6-70</v>
      </c>
      <c r="E376" s="6">
        <f>SUMIFS(фев17!$X:$X,фев17!$C:$C,мар17!C376)</f>
        <v>8120.5</v>
      </c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>
        <f t="shared" ref="W376" si="404">E376*80%</f>
        <v>6496.4000000000005</v>
      </c>
      <c r="X376" s="6">
        <f t="shared" si="358"/>
        <v>1624.0999999999995</v>
      </c>
      <c r="Y376" s="513"/>
      <c r="Z376" s="70" t="str">
        <f t="shared" si="362"/>
        <v>ул. Шестая д.6</v>
      </c>
      <c r="AA376" s="504">
        <f>IF($B376&lt;&gt;"",MAX(AA$7:AA375)+1,0)</f>
        <v>364</v>
      </c>
      <c r="AB376" s="502">
        <f t="shared" si="352"/>
        <v>376</v>
      </c>
      <c r="AC376" s="504">
        <f>1</f>
        <v>1</v>
      </c>
      <c r="AD376" s="103">
        <f t="shared" si="363"/>
        <v>0</v>
      </c>
      <c r="AE376" s="103">
        <f t="shared" si="364"/>
        <v>0</v>
      </c>
      <c r="AF376" s="103">
        <f t="shared" si="365"/>
        <v>0</v>
      </c>
      <c r="AH376" s="541">
        <v>0</v>
      </c>
      <c r="AI376" s="541">
        <v>0</v>
      </c>
      <c r="AJ376" s="541">
        <v>0</v>
      </c>
      <c r="AK376" s="541">
        <v>0</v>
      </c>
      <c r="AL376" s="541">
        <v>0</v>
      </c>
      <c r="AM376" s="541">
        <v>0</v>
      </c>
      <c r="AN376" s="541">
        <v>0</v>
      </c>
      <c r="AO376" s="541">
        <v>0</v>
      </c>
      <c r="AP376" s="541">
        <v>0</v>
      </c>
      <c r="AQ376" s="541">
        <v>0</v>
      </c>
      <c r="AR376" s="541">
        <v>0</v>
      </c>
      <c r="AS376" s="541">
        <v>0</v>
      </c>
      <c r="AT376" s="541">
        <v>0</v>
      </c>
      <c r="AU376" s="541">
        <v>0</v>
      </c>
      <c r="AV376" s="541">
        <v>0</v>
      </c>
      <c r="AW376" s="541">
        <v>0</v>
      </c>
      <c r="AX376" s="541">
        <v>0</v>
      </c>
    </row>
    <row r="377" spans="2:50" x14ac:dyDescent="0.25">
      <c r="B377" s="1" t="str">
        <f>адреса!$G$371</f>
        <v>кв.71</v>
      </c>
      <c r="C377" s="522">
        <f>адреса!$I$371</f>
        <v>60000071</v>
      </c>
      <c r="D377" s="6" t="str">
        <f>адреса!$K$371</f>
        <v>ФИО-6-71</v>
      </c>
      <c r="E377" s="6">
        <f>SUMIFS(фев17!$X:$X,фев17!$C:$C,мар17!C377)</f>
        <v>10692.88</v>
      </c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>
        <f t="shared" ref="W377" si="405">E377*100%</f>
        <v>10692.88</v>
      </c>
      <c r="X377" s="6">
        <f t="shared" si="358"/>
        <v>0</v>
      </c>
      <c r="Y377" s="513"/>
      <c r="Z377" s="70" t="str">
        <f t="shared" si="362"/>
        <v>ул. Шестая д.6</v>
      </c>
      <c r="AA377" s="504">
        <f>IF($B377&lt;&gt;"",MAX(AA$7:AA376)+1,0)</f>
        <v>365</v>
      </c>
      <c r="AB377" s="502">
        <f t="shared" si="352"/>
        <v>377</v>
      </c>
      <c r="AC377" s="504">
        <f>1</f>
        <v>1</v>
      </c>
      <c r="AD377" s="103">
        <f t="shared" si="363"/>
        <v>0</v>
      </c>
      <c r="AE377" s="103">
        <f t="shared" si="364"/>
        <v>0</v>
      </c>
      <c r="AF377" s="103">
        <f t="shared" si="365"/>
        <v>0</v>
      </c>
      <c r="AH377" s="541">
        <v>0</v>
      </c>
      <c r="AI377" s="541">
        <v>0</v>
      </c>
      <c r="AJ377" s="541">
        <v>0</v>
      </c>
      <c r="AK377" s="541">
        <v>0</v>
      </c>
      <c r="AL377" s="541">
        <v>0</v>
      </c>
      <c r="AM377" s="541">
        <v>0</v>
      </c>
      <c r="AN377" s="541">
        <v>0</v>
      </c>
      <c r="AO377" s="541">
        <v>0</v>
      </c>
      <c r="AP377" s="541">
        <v>0</v>
      </c>
      <c r="AQ377" s="541">
        <v>0</v>
      </c>
      <c r="AR377" s="541">
        <v>0</v>
      </c>
      <c r="AS377" s="541">
        <v>0</v>
      </c>
      <c r="AT377" s="541">
        <v>0</v>
      </c>
      <c r="AU377" s="541">
        <v>0</v>
      </c>
      <c r="AV377" s="541">
        <v>0</v>
      </c>
      <c r="AW377" s="541">
        <v>0</v>
      </c>
      <c r="AX377" s="541">
        <v>0</v>
      </c>
    </row>
    <row r="378" spans="2:50" x14ac:dyDescent="0.25">
      <c r="B378" s="1" t="str">
        <f>адреса!$G$372</f>
        <v>кв.72</v>
      </c>
      <c r="C378" s="522">
        <f>адреса!$I$372</f>
        <v>60000072</v>
      </c>
      <c r="D378" s="6" t="str">
        <f>адреса!$K$372</f>
        <v>ФИО-6-72</v>
      </c>
      <c r="E378" s="6">
        <f>SUMIFS(фев17!$X:$X,фев17!$C:$C,мар17!C378)</f>
        <v>5996.96</v>
      </c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>
        <f t="shared" ref="W378" si="406">E378*20%</f>
        <v>1199.3920000000001</v>
      </c>
      <c r="X378" s="6">
        <f t="shared" si="358"/>
        <v>4797.5680000000002</v>
      </c>
      <c r="Y378" s="513"/>
      <c r="Z378" s="70" t="str">
        <f t="shared" si="362"/>
        <v>ул. Шестая д.6</v>
      </c>
      <c r="AA378" s="504">
        <f>IF($B378&lt;&gt;"",MAX(AA$7:AA377)+1,0)</f>
        <v>366</v>
      </c>
      <c r="AB378" s="502">
        <f t="shared" si="352"/>
        <v>378</v>
      </c>
      <c r="AC378" s="504">
        <f>1</f>
        <v>1</v>
      </c>
      <c r="AD378" s="103">
        <f t="shared" si="363"/>
        <v>0</v>
      </c>
      <c r="AE378" s="103">
        <f t="shared" si="364"/>
        <v>0</v>
      </c>
      <c r="AF378" s="103">
        <f t="shared" si="365"/>
        <v>0</v>
      </c>
      <c r="AH378" s="541">
        <v>0</v>
      </c>
      <c r="AI378" s="541">
        <v>0</v>
      </c>
      <c r="AJ378" s="541">
        <v>0</v>
      </c>
      <c r="AK378" s="541">
        <v>0</v>
      </c>
      <c r="AL378" s="541">
        <v>0</v>
      </c>
      <c r="AM378" s="541">
        <v>0</v>
      </c>
      <c r="AN378" s="541">
        <v>0</v>
      </c>
      <c r="AO378" s="541">
        <v>0</v>
      </c>
      <c r="AP378" s="541">
        <v>0</v>
      </c>
      <c r="AQ378" s="541">
        <v>0</v>
      </c>
      <c r="AR378" s="541">
        <v>0</v>
      </c>
      <c r="AS378" s="541">
        <v>0</v>
      </c>
      <c r="AT378" s="541">
        <v>0</v>
      </c>
      <c r="AU378" s="541">
        <v>0</v>
      </c>
      <c r="AV378" s="541">
        <v>0</v>
      </c>
      <c r="AW378" s="541">
        <v>0</v>
      </c>
      <c r="AX378" s="541">
        <v>0</v>
      </c>
    </row>
    <row r="379" spans="2:50" x14ac:dyDescent="0.25">
      <c r="B379" s="1" t="str">
        <f>адреса!$G$373</f>
        <v>кв.73</v>
      </c>
      <c r="C379" s="522">
        <f>адреса!$I$373</f>
        <v>60000073</v>
      </c>
      <c r="D379" s="6" t="str">
        <f>адреса!$K$373</f>
        <v>ФИО-6-73</v>
      </c>
      <c r="E379" s="6">
        <f>SUMIFS(фев17!$X:$X,фев17!$C:$C,мар17!C379)</f>
        <v>5320.24</v>
      </c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>
        <f t="shared" ref="W379" si="407">E379*40%</f>
        <v>2128.096</v>
      </c>
      <c r="X379" s="6">
        <f t="shared" si="358"/>
        <v>3192.1439999999998</v>
      </c>
      <c r="Y379" s="513"/>
      <c r="Z379" s="70" t="str">
        <f t="shared" si="362"/>
        <v>ул. Шестая д.6</v>
      </c>
      <c r="AA379" s="504">
        <f>IF($B379&lt;&gt;"",MAX(AA$7:AA378)+1,0)</f>
        <v>367</v>
      </c>
      <c r="AB379" s="502">
        <f t="shared" si="352"/>
        <v>379</v>
      </c>
      <c r="AC379" s="504">
        <f>1</f>
        <v>1</v>
      </c>
      <c r="AD379" s="103">
        <f t="shared" si="363"/>
        <v>0</v>
      </c>
      <c r="AE379" s="103">
        <f t="shared" si="364"/>
        <v>0</v>
      </c>
      <c r="AF379" s="103">
        <f t="shared" si="365"/>
        <v>0</v>
      </c>
      <c r="AH379" s="541">
        <v>0</v>
      </c>
      <c r="AI379" s="541">
        <v>0</v>
      </c>
      <c r="AJ379" s="541">
        <v>0</v>
      </c>
      <c r="AK379" s="541">
        <v>0</v>
      </c>
      <c r="AL379" s="541">
        <v>0</v>
      </c>
      <c r="AM379" s="541">
        <v>0</v>
      </c>
      <c r="AN379" s="541">
        <v>0</v>
      </c>
      <c r="AO379" s="541">
        <v>0</v>
      </c>
      <c r="AP379" s="541">
        <v>0</v>
      </c>
      <c r="AQ379" s="541">
        <v>0</v>
      </c>
      <c r="AR379" s="541">
        <v>0</v>
      </c>
      <c r="AS379" s="541">
        <v>0</v>
      </c>
      <c r="AT379" s="541">
        <v>0</v>
      </c>
      <c r="AU379" s="541">
        <v>0</v>
      </c>
      <c r="AV379" s="541">
        <v>0</v>
      </c>
      <c r="AW379" s="541">
        <v>0</v>
      </c>
      <c r="AX379" s="541">
        <v>0</v>
      </c>
    </row>
    <row r="380" spans="2:50" x14ac:dyDescent="0.25">
      <c r="B380" s="1" t="str">
        <f>адреса!$G$374</f>
        <v>кв.74</v>
      </c>
      <c r="C380" s="522">
        <f>адреса!$I$374</f>
        <v>60000074</v>
      </c>
      <c r="D380" s="6" t="str">
        <f>адреса!$K$374</f>
        <v>ФИО-6-74</v>
      </c>
      <c r="E380" s="6">
        <f>SUMIFS(фев17!$X:$X,фев17!$C:$C,мар17!C380)</f>
        <v>4351.17</v>
      </c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>
        <f t="shared" ref="W380" si="408">E380*60%</f>
        <v>2610.7019999999998</v>
      </c>
      <c r="X380" s="6">
        <f t="shared" si="358"/>
        <v>1740.4680000000003</v>
      </c>
      <c r="Y380" s="513"/>
      <c r="Z380" s="70" t="str">
        <f t="shared" si="362"/>
        <v>ул. Шестая д.6</v>
      </c>
      <c r="AA380" s="504">
        <f>IF($B380&lt;&gt;"",MAX(AA$7:AA379)+1,0)</f>
        <v>368</v>
      </c>
      <c r="AB380" s="502">
        <f t="shared" si="352"/>
        <v>380</v>
      </c>
      <c r="AC380" s="504">
        <f>1</f>
        <v>1</v>
      </c>
      <c r="AD380" s="103">
        <f t="shared" si="363"/>
        <v>0</v>
      </c>
      <c r="AE380" s="103">
        <f t="shared" si="364"/>
        <v>0</v>
      </c>
      <c r="AF380" s="103">
        <f t="shared" si="365"/>
        <v>0</v>
      </c>
      <c r="AH380" s="541">
        <v>0</v>
      </c>
      <c r="AI380" s="541">
        <v>0</v>
      </c>
      <c r="AJ380" s="541">
        <v>0</v>
      </c>
      <c r="AK380" s="541">
        <v>0</v>
      </c>
      <c r="AL380" s="541">
        <v>0</v>
      </c>
      <c r="AM380" s="541">
        <v>0</v>
      </c>
      <c r="AN380" s="541">
        <v>0</v>
      </c>
      <c r="AO380" s="541">
        <v>0</v>
      </c>
      <c r="AP380" s="541">
        <v>0</v>
      </c>
      <c r="AQ380" s="541">
        <v>0</v>
      </c>
      <c r="AR380" s="541">
        <v>0</v>
      </c>
      <c r="AS380" s="541">
        <v>0</v>
      </c>
      <c r="AT380" s="541">
        <v>0</v>
      </c>
      <c r="AU380" s="541">
        <v>0</v>
      </c>
      <c r="AV380" s="541">
        <v>0</v>
      </c>
      <c r="AW380" s="541">
        <v>0</v>
      </c>
      <c r="AX380" s="541">
        <v>0</v>
      </c>
    </row>
    <row r="381" spans="2:50" x14ac:dyDescent="0.25">
      <c r="B381" s="1" t="str">
        <f>адреса!$G$375</f>
        <v>кв.75</v>
      </c>
      <c r="C381" s="522">
        <f>адреса!$I$375</f>
        <v>60000075</v>
      </c>
      <c r="D381" s="6" t="str">
        <f>адреса!$K$375</f>
        <v>ФИО-6-75</v>
      </c>
      <c r="E381" s="6">
        <f>SUMIFS(фев17!$X:$X,фев17!$C:$C,мар17!C381)</f>
        <v>7777.39</v>
      </c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>
        <f t="shared" ref="W381" si="409">E381*80%</f>
        <v>6221.9120000000003</v>
      </c>
      <c r="X381" s="6">
        <f t="shared" si="358"/>
        <v>1555.4780000000001</v>
      </c>
      <c r="Y381" s="513"/>
      <c r="Z381" s="70" t="str">
        <f t="shared" si="362"/>
        <v>ул. Шестая д.6</v>
      </c>
      <c r="AA381" s="504">
        <f>IF($B381&lt;&gt;"",MAX(AA$7:AA380)+1,0)</f>
        <v>369</v>
      </c>
      <c r="AB381" s="502">
        <f t="shared" si="352"/>
        <v>381</v>
      </c>
      <c r="AC381" s="504">
        <f>1</f>
        <v>1</v>
      </c>
      <c r="AD381" s="103">
        <f t="shared" si="363"/>
        <v>0</v>
      </c>
      <c r="AE381" s="103">
        <f t="shared" si="364"/>
        <v>0</v>
      </c>
      <c r="AF381" s="103">
        <f t="shared" si="365"/>
        <v>0</v>
      </c>
      <c r="AH381" s="541">
        <v>0</v>
      </c>
      <c r="AI381" s="541">
        <v>0</v>
      </c>
      <c r="AJ381" s="541">
        <v>0</v>
      </c>
      <c r="AK381" s="541">
        <v>0</v>
      </c>
      <c r="AL381" s="541">
        <v>0</v>
      </c>
      <c r="AM381" s="541">
        <v>0</v>
      </c>
      <c r="AN381" s="541">
        <v>0</v>
      </c>
      <c r="AO381" s="541">
        <v>0</v>
      </c>
      <c r="AP381" s="541">
        <v>0</v>
      </c>
      <c r="AQ381" s="541">
        <v>0</v>
      </c>
      <c r="AR381" s="541">
        <v>0</v>
      </c>
      <c r="AS381" s="541">
        <v>0</v>
      </c>
      <c r="AT381" s="541">
        <v>0</v>
      </c>
      <c r="AU381" s="541">
        <v>0</v>
      </c>
      <c r="AV381" s="541">
        <v>0</v>
      </c>
      <c r="AW381" s="541">
        <v>0</v>
      </c>
      <c r="AX381" s="541">
        <v>0</v>
      </c>
    </row>
    <row r="382" spans="2:50" x14ac:dyDescent="0.25">
      <c r="B382" s="1" t="str">
        <f>адреса!$G$376</f>
        <v>кв.76</v>
      </c>
      <c r="C382" s="522">
        <f>адреса!$I$376</f>
        <v>60000076</v>
      </c>
      <c r="D382" s="6" t="str">
        <f>адреса!$K$376</f>
        <v>ФИО-6-76</v>
      </c>
      <c r="E382" s="6">
        <f>SUMIFS(фев17!$X:$X,фев17!$C:$C,мар17!C382)</f>
        <v>9300.74</v>
      </c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>
        <f t="shared" ref="W382" si="410">E382*100%</f>
        <v>9300.74</v>
      </c>
      <c r="X382" s="6">
        <f t="shared" si="358"/>
        <v>0</v>
      </c>
      <c r="Y382" s="513"/>
      <c r="Z382" s="70" t="str">
        <f t="shared" si="362"/>
        <v>ул. Шестая д.6</v>
      </c>
      <c r="AA382" s="504">
        <f>IF($B382&lt;&gt;"",MAX(AA$7:AA381)+1,0)</f>
        <v>370</v>
      </c>
      <c r="AB382" s="502">
        <f t="shared" si="352"/>
        <v>382</v>
      </c>
      <c r="AC382" s="504">
        <f>1</f>
        <v>1</v>
      </c>
      <c r="AD382" s="103">
        <f t="shared" si="363"/>
        <v>0</v>
      </c>
      <c r="AE382" s="103">
        <f t="shared" si="364"/>
        <v>0</v>
      </c>
      <c r="AF382" s="103">
        <f t="shared" si="365"/>
        <v>0</v>
      </c>
      <c r="AH382" s="541">
        <v>0</v>
      </c>
      <c r="AI382" s="541">
        <v>0</v>
      </c>
      <c r="AJ382" s="541">
        <v>0</v>
      </c>
      <c r="AK382" s="541">
        <v>0</v>
      </c>
      <c r="AL382" s="541">
        <v>0</v>
      </c>
      <c r="AM382" s="541">
        <v>0</v>
      </c>
      <c r="AN382" s="541">
        <v>0</v>
      </c>
      <c r="AO382" s="541">
        <v>0</v>
      </c>
      <c r="AP382" s="541">
        <v>0</v>
      </c>
      <c r="AQ382" s="541">
        <v>0</v>
      </c>
      <c r="AR382" s="541">
        <v>0</v>
      </c>
      <c r="AS382" s="541">
        <v>0</v>
      </c>
      <c r="AT382" s="541">
        <v>0</v>
      </c>
      <c r="AU382" s="541">
        <v>0</v>
      </c>
      <c r="AV382" s="541">
        <v>0</v>
      </c>
      <c r="AW382" s="541">
        <v>0</v>
      </c>
      <c r="AX382" s="541">
        <v>0</v>
      </c>
    </row>
    <row r="383" spans="2:50" x14ac:dyDescent="0.25">
      <c r="B383" s="1" t="str">
        <f>адреса!$G$377</f>
        <v>кв.77</v>
      </c>
      <c r="C383" s="522">
        <f>адреса!$I$377</f>
        <v>60000077</v>
      </c>
      <c r="D383" s="6" t="str">
        <f>адреса!$K$377</f>
        <v>ФИО-6-77</v>
      </c>
      <c r="E383" s="6">
        <f>SUMIFS(фев17!$X:$X,фев17!$C:$C,мар17!C383)</f>
        <v>19481.82</v>
      </c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>
        <f t="shared" ref="W383" si="411">E383*20%</f>
        <v>3896.364</v>
      </c>
      <c r="X383" s="6">
        <f t="shared" si="358"/>
        <v>15585.456</v>
      </c>
      <c r="Y383" s="513"/>
      <c r="Z383" s="70" t="str">
        <f t="shared" si="362"/>
        <v>ул. Шестая д.6</v>
      </c>
      <c r="AA383" s="504">
        <f>IF($B383&lt;&gt;"",MAX(AA$7:AA382)+1,0)</f>
        <v>371</v>
      </c>
      <c r="AB383" s="502">
        <f t="shared" si="352"/>
        <v>383</v>
      </c>
      <c r="AC383" s="504">
        <f>1</f>
        <v>1</v>
      </c>
      <c r="AD383" s="103">
        <f t="shared" si="363"/>
        <v>0</v>
      </c>
      <c r="AE383" s="103">
        <f t="shared" si="364"/>
        <v>0</v>
      </c>
      <c r="AF383" s="103">
        <f t="shared" si="365"/>
        <v>0</v>
      </c>
      <c r="AH383" s="541">
        <v>0</v>
      </c>
      <c r="AI383" s="541">
        <v>0</v>
      </c>
      <c r="AJ383" s="541">
        <v>0</v>
      </c>
      <c r="AK383" s="541">
        <v>0</v>
      </c>
      <c r="AL383" s="541">
        <v>0</v>
      </c>
      <c r="AM383" s="541">
        <v>0</v>
      </c>
      <c r="AN383" s="541">
        <v>0</v>
      </c>
      <c r="AO383" s="541">
        <v>0</v>
      </c>
      <c r="AP383" s="541">
        <v>0</v>
      </c>
      <c r="AQ383" s="541">
        <v>0</v>
      </c>
      <c r="AR383" s="541">
        <v>0</v>
      </c>
      <c r="AS383" s="541">
        <v>0</v>
      </c>
      <c r="AT383" s="541">
        <v>0</v>
      </c>
      <c r="AU383" s="541">
        <v>0</v>
      </c>
      <c r="AV383" s="541">
        <v>0</v>
      </c>
      <c r="AW383" s="541">
        <v>0</v>
      </c>
      <c r="AX383" s="541">
        <v>0</v>
      </c>
    </row>
    <row r="384" spans="2:50" x14ac:dyDescent="0.25">
      <c r="B384" s="1" t="str">
        <f>адреса!$G$378</f>
        <v>кв.78</v>
      </c>
      <c r="C384" s="522">
        <f>адреса!$I$378</f>
        <v>60000078</v>
      </c>
      <c r="D384" s="6" t="str">
        <f>адреса!$K$378</f>
        <v>ФИО-6-78</v>
      </c>
      <c r="E384" s="6">
        <f>SUMIFS(фев17!$X:$X,фев17!$C:$C,мар17!C384)</f>
        <v>9011.76</v>
      </c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>
        <f t="shared" ref="W384" si="412">E384*40%</f>
        <v>3604.7040000000002</v>
      </c>
      <c r="X384" s="6">
        <f t="shared" si="358"/>
        <v>5407.0560000000005</v>
      </c>
      <c r="Y384" s="513"/>
      <c r="Z384" s="70" t="str">
        <f t="shared" si="362"/>
        <v>ул. Шестая д.6</v>
      </c>
      <c r="AA384" s="504">
        <f>IF($B384&lt;&gt;"",MAX(AA$7:AA383)+1,0)</f>
        <v>372</v>
      </c>
      <c r="AB384" s="502">
        <f t="shared" si="352"/>
        <v>384</v>
      </c>
      <c r="AC384" s="504">
        <f>1</f>
        <v>1</v>
      </c>
      <c r="AD384" s="103">
        <f t="shared" si="363"/>
        <v>0</v>
      </c>
      <c r="AE384" s="103">
        <f t="shared" si="364"/>
        <v>0</v>
      </c>
      <c r="AF384" s="103">
        <f t="shared" si="365"/>
        <v>0</v>
      </c>
      <c r="AH384" s="541">
        <v>0</v>
      </c>
      <c r="AI384" s="541">
        <v>0</v>
      </c>
      <c r="AJ384" s="541">
        <v>0</v>
      </c>
      <c r="AK384" s="541">
        <v>0</v>
      </c>
      <c r="AL384" s="541">
        <v>0</v>
      </c>
      <c r="AM384" s="541">
        <v>0</v>
      </c>
      <c r="AN384" s="541">
        <v>0</v>
      </c>
      <c r="AO384" s="541">
        <v>0</v>
      </c>
      <c r="AP384" s="541">
        <v>0</v>
      </c>
      <c r="AQ384" s="541">
        <v>0</v>
      </c>
      <c r="AR384" s="541">
        <v>0</v>
      </c>
      <c r="AS384" s="541">
        <v>0</v>
      </c>
      <c r="AT384" s="541">
        <v>0</v>
      </c>
      <c r="AU384" s="541">
        <v>0</v>
      </c>
      <c r="AV384" s="541">
        <v>0</v>
      </c>
      <c r="AW384" s="541">
        <v>0</v>
      </c>
      <c r="AX384" s="541">
        <v>0</v>
      </c>
    </row>
    <row r="385" spans="2:50" x14ac:dyDescent="0.25">
      <c r="B385" s="1" t="str">
        <f>адреса!$G$379</f>
        <v>кв.79</v>
      </c>
      <c r="C385" s="522">
        <f>адреса!$I$379</f>
        <v>60000079</v>
      </c>
      <c r="D385" s="6" t="str">
        <f>адреса!$K$379</f>
        <v>ФИО-6-79</v>
      </c>
      <c r="E385" s="6">
        <f>SUMIFS(фев17!$X:$X,фев17!$C:$C,мар17!C385)</f>
        <v>5274.46</v>
      </c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>
        <f t="shared" ref="W385" si="413">E385*60%</f>
        <v>3164.6759999999999</v>
      </c>
      <c r="X385" s="6">
        <f t="shared" si="358"/>
        <v>2109.7840000000001</v>
      </c>
      <c r="Y385" s="513"/>
      <c r="Z385" s="70" t="str">
        <f t="shared" si="362"/>
        <v>ул. Шестая д.6</v>
      </c>
      <c r="AA385" s="504">
        <f>IF($B385&lt;&gt;"",MAX(AA$7:AA384)+1,0)</f>
        <v>373</v>
      </c>
      <c r="AB385" s="502">
        <f t="shared" si="352"/>
        <v>385</v>
      </c>
      <c r="AC385" s="504">
        <f>1</f>
        <v>1</v>
      </c>
      <c r="AD385" s="103">
        <f t="shared" si="363"/>
        <v>0</v>
      </c>
      <c r="AE385" s="103">
        <f t="shared" si="364"/>
        <v>0</v>
      </c>
      <c r="AF385" s="103">
        <f t="shared" si="365"/>
        <v>0</v>
      </c>
      <c r="AH385" s="541">
        <v>0</v>
      </c>
      <c r="AI385" s="541">
        <v>0</v>
      </c>
      <c r="AJ385" s="541">
        <v>0</v>
      </c>
      <c r="AK385" s="541">
        <v>0</v>
      </c>
      <c r="AL385" s="541">
        <v>0</v>
      </c>
      <c r="AM385" s="541">
        <v>0</v>
      </c>
      <c r="AN385" s="541">
        <v>0</v>
      </c>
      <c r="AO385" s="541">
        <v>0</v>
      </c>
      <c r="AP385" s="541">
        <v>0</v>
      </c>
      <c r="AQ385" s="541">
        <v>0</v>
      </c>
      <c r="AR385" s="541">
        <v>0</v>
      </c>
      <c r="AS385" s="541">
        <v>0</v>
      </c>
      <c r="AT385" s="541">
        <v>0</v>
      </c>
      <c r="AU385" s="541">
        <v>0</v>
      </c>
      <c r="AV385" s="541">
        <v>0</v>
      </c>
      <c r="AW385" s="541">
        <v>0</v>
      </c>
      <c r="AX385" s="541">
        <v>0</v>
      </c>
    </row>
    <row r="386" spans="2:50" x14ac:dyDescent="0.25">
      <c r="B386" s="1" t="str">
        <f>адреса!$G$380</f>
        <v>кв.80</v>
      </c>
      <c r="C386" s="522">
        <f>адреса!$I$380</f>
        <v>60000080</v>
      </c>
      <c r="D386" s="6" t="str">
        <f>адреса!$K$380</f>
        <v>ФИО-6-80</v>
      </c>
      <c r="E386" s="6">
        <f>SUMIFS(фев17!$X:$X,фев17!$C:$C,мар17!C386)</f>
        <v>5595.48</v>
      </c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>
        <f t="shared" ref="W386" si="414">E386*80%</f>
        <v>4476.384</v>
      </c>
      <c r="X386" s="6">
        <f t="shared" si="358"/>
        <v>1119.0959999999995</v>
      </c>
      <c r="Y386" s="513"/>
      <c r="Z386" s="70" t="str">
        <f t="shared" si="362"/>
        <v>ул. Шестая д.6</v>
      </c>
      <c r="AA386" s="504">
        <f>IF($B386&lt;&gt;"",MAX(AA$7:AA385)+1,0)</f>
        <v>374</v>
      </c>
      <c r="AB386" s="502">
        <f t="shared" si="352"/>
        <v>386</v>
      </c>
      <c r="AC386" s="504">
        <f>1</f>
        <v>1</v>
      </c>
      <c r="AD386" s="103">
        <f t="shared" si="363"/>
        <v>0</v>
      </c>
      <c r="AE386" s="103">
        <f t="shared" si="364"/>
        <v>0</v>
      </c>
      <c r="AF386" s="103">
        <f t="shared" si="365"/>
        <v>0</v>
      </c>
      <c r="AH386" s="541">
        <v>0</v>
      </c>
      <c r="AI386" s="541">
        <v>0</v>
      </c>
      <c r="AJ386" s="541">
        <v>0</v>
      </c>
      <c r="AK386" s="541">
        <v>0</v>
      </c>
      <c r="AL386" s="541">
        <v>0</v>
      </c>
      <c r="AM386" s="541">
        <v>0</v>
      </c>
      <c r="AN386" s="541">
        <v>0</v>
      </c>
      <c r="AO386" s="541">
        <v>0</v>
      </c>
      <c r="AP386" s="541">
        <v>0</v>
      </c>
      <c r="AQ386" s="541">
        <v>0</v>
      </c>
      <c r="AR386" s="541">
        <v>0</v>
      </c>
      <c r="AS386" s="541">
        <v>0</v>
      </c>
      <c r="AT386" s="541">
        <v>0</v>
      </c>
      <c r="AU386" s="541">
        <v>0</v>
      </c>
      <c r="AV386" s="541">
        <v>0</v>
      </c>
      <c r="AW386" s="541">
        <v>0</v>
      </c>
      <c r="AX386" s="541">
        <v>0</v>
      </c>
    </row>
    <row r="387" spans="2:50" x14ac:dyDescent="0.25">
      <c r="B387" s="1" t="str">
        <f>адреса!$G$381</f>
        <v>кв.81</v>
      </c>
      <c r="C387" s="522">
        <f>адреса!$I$381</f>
        <v>60000081</v>
      </c>
      <c r="D387" s="6" t="str">
        <f>адреса!$K$381</f>
        <v>ФИО-6-81</v>
      </c>
      <c r="E387" s="6">
        <f>SUMIFS(фев17!$X:$X,фев17!$C:$C,мар17!C387)</f>
        <v>2731.19</v>
      </c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>
        <f t="shared" ref="W387" si="415">E387*100%</f>
        <v>2731.19</v>
      </c>
      <c r="X387" s="6">
        <f t="shared" si="358"/>
        <v>0</v>
      </c>
      <c r="Y387" s="513"/>
      <c r="Z387" s="70" t="str">
        <f t="shared" si="362"/>
        <v>ул. Шестая д.6</v>
      </c>
      <c r="AA387" s="504">
        <f>IF($B387&lt;&gt;"",MAX(AA$7:AA386)+1,0)</f>
        <v>375</v>
      </c>
      <c r="AB387" s="502">
        <f t="shared" si="352"/>
        <v>387</v>
      </c>
      <c r="AC387" s="504">
        <f>1</f>
        <v>1</v>
      </c>
      <c r="AD387" s="103">
        <f t="shared" si="363"/>
        <v>0</v>
      </c>
      <c r="AE387" s="103">
        <f t="shared" si="364"/>
        <v>0</v>
      </c>
      <c r="AF387" s="103">
        <f t="shared" si="365"/>
        <v>0</v>
      </c>
      <c r="AH387" s="541">
        <v>0</v>
      </c>
      <c r="AI387" s="541">
        <v>0</v>
      </c>
      <c r="AJ387" s="541">
        <v>0</v>
      </c>
      <c r="AK387" s="541">
        <v>0</v>
      </c>
      <c r="AL387" s="541">
        <v>0</v>
      </c>
      <c r="AM387" s="541">
        <v>0</v>
      </c>
      <c r="AN387" s="541">
        <v>0</v>
      </c>
      <c r="AO387" s="541">
        <v>0</v>
      </c>
      <c r="AP387" s="541">
        <v>0</v>
      </c>
      <c r="AQ387" s="541">
        <v>0</v>
      </c>
      <c r="AR387" s="541">
        <v>0</v>
      </c>
      <c r="AS387" s="541">
        <v>0</v>
      </c>
      <c r="AT387" s="541">
        <v>0</v>
      </c>
      <c r="AU387" s="541">
        <v>0</v>
      </c>
      <c r="AV387" s="541">
        <v>0</v>
      </c>
      <c r="AW387" s="541">
        <v>0</v>
      </c>
      <c r="AX387" s="541">
        <v>0</v>
      </c>
    </row>
    <row r="388" spans="2:50" x14ac:dyDescent="0.25">
      <c r="B388" s="1" t="str">
        <f>адреса!$G$382</f>
        <v>кв.82</v>
      </c>
      <c r="C388" s="522">
        <f>адреса!$I$382</f>
        <v>60000082</v>
      </c>
      <c r="D388" s="6" t="str">
        <f>адреса!$K$382</f>
        <v>ФИО-6-82</v>
      </c>
      <c r="E388" s="6">
        <f>SUMIFS(фев17!$X:$X,фев17!$C:$C,мар17!C388)</f>
        <v>12007.72</v>
      </c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>
        <f t="shared" ref="W388" si="416">E388*20%</f>
        <v>2401.5439999999999</v>
      </c>
      <c r="X388" s="6">
        <f t="shared" si="358"/>
        <v>9606.1759999999995</v>
      </c>
      <c r="Y388" s="513"/>
      <c r="Z388" s="70" t="str">
        <f t="shared" si="362"/>
        <v>ул. Шестая д.6</v>
      </c>
      <c r="AA388" s="504">
        <f>IF($B388&lt;&gt;"",MAX(AA$7:AA387)+1,0)</f>
        <v>376</v>
      </c>
      <c r="AB388" s="502">
        <f t="shared" si="352"/>
        <v>388</v>
      </c>
      <c r="AC388" s="504">
        <f>1</f>
        <v>1</v>
      </c>
      <c r="AD388" s="103">
        <f t="shared" si="363"/>
        <v>0</v>
      </c>
      <c r="AE388" s="103">
        <f t="shared" si="364"/>
        <v>0</v>
      </c>
      <c r="AF388" s="103">
        <f t="shared" si="365"/>
        <v>0</v>
      </c>
      <c r="AH388" s="541">
        <v>0</v>
      </c>
      <c r="AI388" s="541">
        <v>0</v>
      </c>
      <c r="AJ388" s="541">
        <v>0</v>
      </c>
      <c r="AK388" s="541">
        <v>0</v>
      </c>
      <c r="AL388" s="541">
        <v>0</v>
      </c>
      <c r="AM388" s="541">
        <v>0</v>
      </c>
      <c r="AN388" s="541">
        <v>0</v>
      </c>
      <c r="AO388" s="541">
        <v>0</v>
      </c>
      <c r="AP388" s="541">
        <v>0</v>
      </c>
      <c r="AQ388" s="541">
        <v>0</v>
      </c>
      <c r="AR388" s="541">
        <v>0</v>
      </c>
      <c r="AS388" s="541">
        <v>0</v>
      </c>
      <c r="AT388" s="541">
        <v>0</v>
      </c>
      <c r="AU388" s="541">
        <v>0</v>
      </c>
      <c r="AV388" s="541">
        <v>0</v>
      </c>
      <c r="AW388" s="541">
        <v>0</v>
      </c>
      <c r="AX388" s="541">
        <v>0</v>
      </c>
    </row>
    <row r="389" spans="2:50" x14ac:dyDescent="0.25">
      <c r="B389" s="1" t="str">
        <f>адреса!$G$383</f>
        <v>кв.83</v>
      </c>
      <c r="C389" s="522">
        <f>адреса!$I$383</f>
        <v>60000083</v>
      </c>
      <c r="D389" s="6" t="str">
        <f>адреса!$K$383</f>
        <v>ФИО-6-83</v>
      </c>
      <c r="E389" s="6">
        <f>SUMIFS(фев17!$X:$X,фев17!$C:$C,мар17!C389)</f>
        <v>5360.77</v>
      </c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>
        <f t="shared" ref="W389" si="417">E389*40%</f>
        <v>2144.3080000000004</v>
      </c>
      <c r="X389" s="6">
        <f t="shared" si="358"/>
        <v>3216.462</v>
      </c>
      <c r="Y389" s="513"/>
      <c r="Z389" s="70" t="str">
        <f t="shared" si="362"/>
        <v>ул. Шестая д.6</v>
      </c>
      <c r="AA389" s="504">
        <f>IF($B389&lt;&gt;"",MAX(AA$7:AA388)+1,0)</f>
        <v>377</v>
      </c>
      <c r="AB389" s="502">
        <f t="shared" si="352"/>
        <v>389</v>
      </c>
      <c r="AC389" s="504">
        <f>1</f>
        <v>1</v>
      </c>
      <c r="AD389" s="103">
        <f t="shared" si="363"/>
        <v>0</v>
      </c>
      <c r="AE389" s="103">
        <f t="shared" si="364"/>
        <v>0</v>
      </c>
      <c r="AF389" s="103">
        <f t="shared" si="365"/>
        <v>0</v>
      </c>
      <c r="AH389" s="541">
        <v>0</v>
      </c>
      <c r="AI389" s="541">
        <v>0</v>
      </c>
      <c r="AJ389" s="541">
        <v>0</v>
      </c>
      <c r="AK389" s="541">
        <v>0</v>
      </c>
      <c r="AL389" s="541">
        <v>0</v>
      </c>
      <c r="AM389" s="541">
        <v>0</v>
      </c>
      <c r="AN389" s="541">
        <v>0</v>
      </c>
      <c r="AO389" s="541">
        <v>0</v>
      </c>
      <c r="AP389" s="541">
        <v>0</v>
      </c>
      <c r="AQ389" s="541">
        <v>0</v>
      </c>
      <c r="AR389" s="541">
        <v>0</v>
      </c>
      <c r="AS389" s="541">
        <v>0</v>
      </c>
      <c r="AT389" s="541">
        <v>0</v>
      </c>
      <c r="AU389" s="541">
        <v>0</v>
      </c>
      <c r="AV389" s="541">
        <v>0</v>
      </c>
      <c r="AW389" s="541">
        <v>0</v>
      </c>
      <c r="AX389" s="541">
        <v>0</v>
      </c>
    </row>
    <row r="390" spans="2:50" x14ac:dyDescent="0.25">
      <c r="B390" s="1" t="str">
        <f>адреса!$G$384</f>
        <v>кв.84</v>
      </c>
      <c r="C390" s="522">
        <f>адреса!$I$384</f>
        <v>60000084</v>
      </c>
      <c r="D390" s="6" t="str">
        <f>адреса!$K$384</f>
        <v>ФИО-6-84</v>
      </c>
      <c r="E390" s="6">
        <f>SUMIFS(фев17!$X:$X,фев17!$C:$C,мар17!C390)</f>
        <v>31116.48</v>
      </c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>
        <f t="shared" ref="W390" si="418">E390*60%</f>
        <v>18669.887999999999</v>
      </c>
      <c r="X390" s="6">
        <f t="shared" si="358"/>
        <v>12446.592000000001</v>
      </c>
      <c r="Y390" s="513"/>
      <c r="Z390" s="70" t="str">
        <f t="shared" si="362"/>
        <v>ул. Шестая д.6</v>
      </c>
      <c r="AA390" s="504">
        <f>IF($B390&lt;&gt;"",MAX(AA$7:AA389)+1,0)</f>
        <v>378</v>
      </c>
      <c r="AB390" s="502">
        <f t="shared" si="352"/>
        <v>390</v>
      </c>
      <c r="AC390" s="504">
        <f>1</f>
        <v>1</v>
      </c>
      <c r="AD390" s="103">
        <f t="shared" si="363"/>
        <v>0</v>
      </c>
      <c r="AE390" s="103">
        <f t="shared" si="364"/>
        <v>0</v>
      </c>
      <c r="AF390" s="103">
        <f t="shared" si="365"/>
        <v>0</v>
      </c>
      <c r="AH390" s="541">
        <v>0</v>
      </c>
      <c r="AI390" s="541">
        <v>0</v>
      </c>
      <c r="AJ390" s="541">
        <v>42795</v>
      </c>
      <c r="AK390" s="541">
        <v>42796</v>
      </c>
      <c r="AL390" s="541">
        <v>0</v>
      </c>
      <c r="AM390" s="541">
        <v>0</v>
      </c>
      <c r="AN390" s="541">
        <v>0</v>
      </c>
      <c r="AO390" s="541">
        <v>0</v>
      </c>
      <c r="AP390" s="541">
        <v>0</v>
      </c>
      <c r="AQ390" s="541">
        <v>0</v>
      </c>
      <c r="AR390" s="541">
        <v>0</v>
      </c>
      <c r="AS390" s="541">
        <v>0</v>
      </c>
      <c r="AT390" s="541">
        <v>0</v>
      </c>
      <c r="AU390" s="541">
        <v>0</v>
      </c>
      <c r="AV390" s="541">
        <v>0</v>
      </c>
      <c r="AW390" s="541">
        <v>0</v>
      </c>
      <c r="AX390" s="541">
        <v>0</v>
      </c>
    </row>
    <row r="391" spans="2:50" x14ac:dyDescent="0.25">
      <c r="B391" s="1" t="str">
        <f>адреса!$G$385</f>
        <v>кв.85</v>
      </c>
      <c r="C391" s="522">
        <f>адреса!$I$385</f>
        <v>60000085</v>
      </c>
      <c r="D391" s="6" t="str">
        <f>адреса!$K$385</f>
        <v>ФИО-6-85</v>
      </c>
      <c r="E391" s="6">
        <f>SUMIFS(фев17!$X:$X,фев17!$C:$C,мар17!C391)</f>
        <v>6029.6</v>
      </c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>
        <f t="shared" ref="W391" si="419">E391*80%</f>
        <v>4823.68</v>
      </c>
      <c r="X391" s="6">
        <f t="shared" si="358"/>
        <v>1205.92</v>
      </c>
      <c r="Y391" s="513"/>
      <c r="Z391" s="70" t="str">
        <f t="shared" si="362"/>
        <v>ул. Шестая д.6</v>
      </c>
      <c r="AA391" s="504">
        <f>IF($B391&lt;&gt;"",MAX(AA$7:AA390)+1,0)</f>
        <v>379</v>
      </c>
      <c r="AB391" s="502">
        <f t="shared" si="352"/>
        <v>391</v>
      </c>
      <c r="AC391" s="504">
        <f>1</f>
        <v>1</v>
      </c>
      <c r="AD391" s="103">
        <f t="shared" si="363"/>
        <v>0</v>
      </c>
      <c r="AE391" s="103">
        <f t="shared" si="364"/>
        <v>0</v>
      </c>
      <c r="AF391" s="103">
        <f t="shared" si="365"/>
        <v>0</v>
      </c>
      <c r="AH391" s="541">
        <v>0</v>
      </c>
      <c r="AI391" s="541">
        <v>0</v>
      </c>
      <c r="AJ391" s="541">
        <v>42795</v>
      </c>
      <c r="AK391" s="541">
        <v>42796</v>
      </c>
      <c r="AL391" s="541">
        <v>0</v>
      </c>
      <c r="AM391" s="541">
        <v>0</v>
      </c>
      <c r="AN391" s="541">
        <v>0</v>
      </c>
      <c r="AO391" s="541">
        <v>0</v>
      </c>
      <c r="AP391" s="541">
        <v>0</v>
      </c>
      <c r="AQ391" s="541">
        <v>0</v>
      </c>
      <c r="AR391" s="541">
        <v>0</v>
      </c>
      <c r="AS391" s="541">
        <v>0</v>
      </c>
      <c r="AT391" s="541">
        <v>0</v>
      </c>
      <c r="AU391" s="541">
        <v>0</v>
      </c>
      <c r="AV391" s="541">
        <v>0</v>
      </c>
      <c r="AW391" s="541">
        <v>0</v>
      </c>
      <c r="AX391" s="541">
        <v>0</v>
      </c>
    </row>
    <row r="392" spans="2:50" x14ac:dyDescent="0.25">
      <c r="B392" s="1" t="str">
        <f>адреса!$G$386</f>
        <v>кв.86</v>
      </c>
      <c r="C392" s="522">
        <f>адреса!$I$386</f>
        <v>60000086</v>
      </c>
      <c r="D392" s="6" t="str">
        <f>адреса!$K$386</f>
        <v>ФИО-6-86</v>
      </c>
      <c r="E392" s="6">
        <f>SUMIFS(фев17!$X:$X,фев17!$C:$C,мар17!C392)</f>
        <v>5785.06</v>
      </c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>
        <f t="shared" ref="W392" si="420">E392*100%</f>
        <v>5785.06</v>
      </c>
      <c r="X392" s="6">
        <f t="shared" si="358"/>
        <v>0</v>
      </c>
      <c r="Y392" s="513"/>
      <c r="Z392" s="70" t="str">
        <f t="shared" si="362"/>
        <v>ул. Шестая д.6</v>
      </c>
      <c r="AA392" s="504">
        <f>IF($B392&lt;&gt;"",MAX(AA$7:AA391)+1,0)</f>
        <v>380</v>
      </c>
      <c r="AB392" s="502">
        <f t="shared" si="352"/>
        <v>392</v>
      </c>
      <c r="AC392" s="504">
        <f>1</f>
        <v>1</v>
      </c>
      <c r="AD392" s="103">
        <f t="shared" si="363"/>
        <v>0</v>
      </c>
      <c r="AE392" s="103">
        <f t="shared" si="364"/>
        <v>0</v>
      </c>
      <c r="AF392" s="103">
        <f t="shared" si="365"/>
        <v>0</v>
      </c>
      <c r="AH392" s="541">
        <v>0</v>
      </c>
      <c r="AI392" s="541">
        <v>0</v>
      </c>
      <c r="AJ392" s="541">
        <v>0</v>
      </c>
      <c r="AK392" s="541">
        <v>0</v>
      </c>
      <c r="AL392" s="541">
        <v>0</v>
      </c>
      <c r="AM392" s="541">
        <v>0</v>
      </c>
      <c r="AN392" s="541">
        <v>0</v>
      </c>
      <c r="AO392" s="541">
        <v>0</v>
      </c>
      <c r="AP392" s="541">
        <v>0</v>
      </c>
      <c r="AQ392" s="541">
        <v>0</v>
      </c>
      <c r="AR392" s="541">
        <v>0</v>
      </c>
      <c r="AS392" s="541">
        <v>0</v>
      </c>
      <c r="AT392" s="541">
        <v>0</v>
      </c>
      <c r="AU392" s="541">
        <v>0</v>
      </c>
      <c r="AV392" s="541">
        <v>0</v>
      </c>
      <c r="AW392" s="541">
        <v>0</v>
      </c>
      <c r="AX392" s="541">
        <v>0</v>
      </c>
    </row>
    <row r="393" spans="2:50" x14ac:dyDescent="0.25">
      <c r="B393" s="1" t="str">
        <f>адреса!$G$387</f>
        <v>кв.87</v>
      </c>
      <c r="C393" s="522">
        <f>адреса!$I$387</f>
        <v>60000087</v>
      </c>
      <c r="D393" s="6" t="str">
        <f>адреса!$K$387</f>
        <v>ФИО-6-87</v>
      </c>
      <c r="E393" s="6">
        <f>SUMIFS(фев17!$X:$X,фев17!$C:$C,мар17!C393)</f>
        <v>4391.78</v>
      </c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>
        <f t="shared" ref="W393" si="421">E393*20%</f>
        <v>878.35599999999999</v>
      </c>
      <c r="X393" s="6">
        <f t="shared" si="358"/>
        <v>3513.424</v>
      </c>
      <c r="Y393" s="513"/>
      <c r="Z393" s="70" t="str">
        <f t="shared" si="362"/>
        <v>ул. Шестая д.6</v>
      </c>
      <c r="AA393" s="504">
        <f>IF($B393&lt;&gt;"",MAX(AA$7:AA392)+1,0)</f>
        <v>381</v>
      </c>
      <c r="AB393" s="502">
        <f t="shared" ref="AB393:AB456" si="422">AB392+1</f>
        <v>393</v>
      </c>
      <c r="AC393" s="504">
        <f>1</f>
        <v>1</v>
      </c>
      <c r="AD393" s="103">
        <f t="shared" si="363"/>
        <v>0</v>
      </c>
      <c r="AE393" s="103">
        <f t="shared" si="364"/>
        <v>0</v>
      </c>
      <c r="AF393" s="103">
        <f t="shared" si="365"/>
        <v>0</v>
      </c>
      <c r="AH393" s="541">
        <v>0</v>
      </c>
      <c r="AI393" s="541">
        <v>0</v>
      </c>
      <c r="AJ393" s="541">
        <v>0</v>
      </c>
      <c r="AK393" s="541">
        <v>0</v>
      </c>
      <c r="AL393" s="541">
        <v>0</v>
      </c>
      <c r="AM393" s="541">
        <v>0</v>
      </c>
      <c r="AN393" s="541">
        <v>0</v>
      </c>
      <c r="AO393" s="541">
        <v>0</v>
      </c>
      <c r="AP393" s="541">
        <v>0</v>
      </c>
      <c r="AQ393" s="541">
        <v>0</v>
      </c>
      <c r="AR393" s="541">
        <v>0</v>
      </c>
      <c r="AS393" s="541">
        <v>0</v>
      </c>
      <c r="AT393" s="541">
        <v>0</v>
      </c>
      <c r="AU393" s="541">
        <v>0</v>
      </c>
      <c r="AV393" s="541">
        <v>0</v>
      </c>
      <c r="AW393" s="541">
        <v>0</v>
      </c>
      <c r="AX393" s="541">
        <v>0</v>
      </c>
    </row>
    <row r="394" spans="2:50" x14ac:dyDescent="0.25">
      <c r="B394" s="1" t="str">
        <f>адреса!$G$388</f>
        <v>кв.88</v>
      </c>
      <c r="C394" s="522">
        <f>адреса!$I$388</f>
        <v>60000088</v>
      </c>
      <c r="D394" s="6" t="str">
        <f>адреса!$K$388</f>
        <v>ФИО-6-88</v>
      </c>
      <c r="E394" s="6">
        <f>SUMIFS(фев17!$X:$X,фев17!$C:$C,мар17!C394)</f>
        <v>7838.87</v>
      </c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>
        <f t="shared" ref="W394" si="423">E394*40%</f>
        <v>3135.5480000000002</v>
      </c>
      <c r="X394" s="6">
        <f t="shared" si="358"/>
        <v>4703.3220000000001</v>
      </c>
      <c r="Y394" s="513"/>
      <c r="Z394" s="70" t="str">
        <f t="shared" si="362"/>
        <v>ул. Шестая д.6</v>
      </c>
      <c r="AA394" s="504">
        <f>IF($B394&lt;&gt;"",MAX(AA$7:AA393)+1,0)</f>
        <v>382</v>
      </c>
      <c r="AB394" s="502">
        <f t="shared" si="422"/>
        <v>394</v>
      </c>
      <c r="AC394" s="504">
        <f>1</f>
        <v>1</v>
      </c>
      <c r="AD394" s="103">
        <f t="shared" si="363"/>
        <v>0</v>
      </c>
      <c r="AE394" s="103">
        <f t="shared" si="364"/>
        <v>0</v>
      </c>
      <c r="AF394" s="103">
        <f t="shared" si="365"/>
        <v>0</v>
      </c>
      <c r="AH394" s="541">
        <v>0</v>
      </c>
      <c r="AI394" s="541">
        <v>0</v>
      </c>
      <c r="AJ394" s="541">
        <v>0</v>
      </c>
      <c r="AK394" s="541">
        <v>0</v>
      </c>
      <c r="AL394" s="541">
        <v>0</v>
      </c>
      <c r="AM394" s="541">
        <v>0</v>
      </c>
      <c r="AN394" s="541">
        <v>0</v>
      </c>
      <c r="AO394" s="541">
        <v>0</v>
      </c>
      <c r="AP394" s="541">
        <v>0</v>
      </c>
      <c r="AQ394" s="541">
        <v>0</v>
      </c>
      <c r="AR394" s="541">
        <v>0</v>
      </c>
      <c r="AS394" s="541">
        <v>0</v>
      </c>
      <c r="AT394" s="541">
        <v>0</v>
      </c>
      <c r="AU394" s="541">
        <v>0</v>
      </c>
      <c r="AV394" s="541">
        <v>0</v>
      </c>
      <c r="AW394" s="541">
        <v>0</v>
      </c>
      <c r="AX394" s="541">
        <v>0</v>
      </c>
    </row>
    <row r="395" spans="2:50" x14ac:dyDescent="0.25">
      <c r="B395" s="1" t="str">
        <f>адреса!$G$389</f>
        <v>кв.89</v>
      </c>
      <c r="C395" s="522">
        <f>адреса!$I$389</f>
        <v>60000089</v>
      </c>
      <c r="D395" s="6" t="str">
        <f>адреса!$K$389</f>
        <v>ФИО-6-89</v>
      </c>
      <c r="E395" s="6">
        <f>SUMIFS(фев17!$X:$X,фев17!$C:$C,мар17!C395)</f>
        <v>28665.040000000001</v>
      </c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>
        <f t="shared" ref="W395" si="424">E395*60%</f>
        <v>17199.024000000001</v>
      </c>
      <c r="X395" s="6">
        <f t="shared" si="358"/>
        <v>11466.016</v>
      </c>
      <c r="Y395" s="513"/>
      <c r="Z395" s="70" t="str">
        <f t="shared" si="362"/>
        <v>ул. Шестая д.6</v>
      </c>
      <c r="AA395" s="504">
        <f>IF($B395&lt;&gt;"",MAX(AA$7:AA394)+1,0)</f>
        <v>383</v>
      </c>
      <c r="AB395" s="502">
        <f t="shared" si="422"/>
        <v>395</v>
      </c>
      <c r="AC395" s="504">
        <f>1</f>
        <v>1</v>
      </c>
      <c r="AD395" s="103">
        <f t="shared" si="363"/>
        <v>0</v>
      </c>
      <c r="AE395" s="103">
        <f t="shared" si="364"/>
        <v>0</v>
      </c>
      <c r="AF395" s="103">
        <f t="shared" si="365"/>
        <v>0</v>
      </c>
      <c r="AH395" s="541">
        <v>0</v>
      </c>
      <c r="AI395" s="541">
        <v>0</v>
      </c>
      <c r="AJ395" s="541">
        <v>42795</v>
      </c>
      <c r="AK395" s="541">
        <v>42796</v>
      </c>
      <c r="AL395" s="541">
        <v>0</v>
      </c>
      <c r="AM395" s="541">
        <v>0</v>
      </c>
      <c r="AN395" s="541">
        <v>0</v>
      </c>
      <c r="AO395" s="541">
        <v>0</v>
      </c>
      <c r="AP395" s="541">
        <v>0</v>
      </c>
      <c r="AQ395" s="541">
        <v>0</v>
      </c>
      <c r="AR395" s="541">
        <v>0</v>
      </c>
      <c r="AS395" s="541">
        <v>0</v>
      </c>
      <c r="AT395" s="541">
        <v>0</v>
      </c>
      <c r="AU395" s="541">
        <v>0</v>
      </c>
      <c r="AV395" s="541">
        <v>0</v>
      </c>
      <c r="AW395" s="541">
        <v>0</v>
      </c>
      <c r="AX395" s="541">
        <v>0</v>
      </c>
    </row>
    <row r="396" spans="2:50" x14ac:dyDescent="0.25">
      <c r="B396" s="1" t="str">
        <f>адреса!$G$390</f>
        <v>кв.90</v>
      </c>
      <c r="C396" s="522">
        <f>адреса!$I$390</f>
        <v>60000090</v>
      </c>
      <c r="D396" s="6" t="str">
        <f>адреса!$K$390</f>
        <v>ФИО-6-90</v>
      </c>
      <c r="E396" s="6">
        <f>SUMIFS(фев17!$X:$X,фев17!$C:$C,мар17!C396)</f>
        <v>5124.3</v>
      </c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>
        <f t="shared" ref="W396" si="425">E396*80%</f>
        <v>4099.4400000000005</v>
      </c>
      <c r="X396" s="6">
        <f t="shared" si="358"/>
        <v>1024.8599999999997</v>
      </c>
      <c r="Y396" s="513"/>
      <c r="Z396" s="70" t="str">
        <f t="shared" si="362"/>
        <v>ул. Шестая д.6</v>
      </c>
      <c r="AA396" s="504">
        <f>IF($B396&lt;&gt;"",MAX(AA$7:AA395)+1,0)</f>
        <v>384</v>
      </c>
      <c r="AB396" s="502">
        <f t="shared" si="422"/>
        <v>396</v>
      </c>
      <c r="AC396" s="504">
        <f>1</f>
        <v>1</v>
      </c>
      <c r="AD396" s="103">
        <f t="shared" si="363"/>
        <v>0</v>
      </c>
      <c r="AE396" s="103">
        <f t="shared" si="364"/>
        <v>0</v>
      </c>
      <c r="AF396" s="103">
        <f t="shared" si="365"/>
        <v>0</v>
      </c>
      <c r="AH396" s="541">
        <v>0</v>
      </c>
      <c r="AI396" s="541">
        <v>0</v>
      </c>
      <c r="AJ396" s="541">
        <v>0</v>
      </c>
      <c r="AK396" s="541">
        <v>0</v>
      </c>
      <c r="AL396" s="541">
        <v>0</v>
      </c>
      <c r="AM396" s="541">
        <v>0</v>
      </c>
      <c r="AN396" s="541">
        <v>0</v>
      </c>
      <c r="AO396" s="541">
        <v>0</v>
      </c>
      <c r="AP396" s="541">
        <v>0</v>
      </c>
      <c r="AQ396" s="541">
        <v>0</v>
      </c>
      <c r="AR396" s="541">
        <v>0</v>
      </c>
      <c r="AS396" s="541">
        <v>0</v>
      </c>
      <c r="AT396" s="541">
        <v>0</v>
      </c>
      <c r="AU396" s="541">
        <v>0</v>
      </c>
      <c r="AV396" s="541">
        <v>0</v>
      </c>
      <c r="AW396" s="541">
        <v>0</v>
      </c>
      <c r="AX396" s="541">
        <v>0</v>
      </c>
    </row>
    <row r="397" spans="2:50" x14ac:dyDescent="0.25">
      <c r="B397" s="1" t="str">
        <f>адреса!$G$391</f>
        <v>кв.91</v>
      </c>
      <c r="C397" s="522">
        <f>адреса!$I$391</f>
        <v>60000091</v>
      </c>
      <c r="D397" s="6" t="str">
        <f>адреса!$K$391</f>
        <v>ФИО-6-91</v>
      </c>
      <c r="E397" s="6">
        <f>SUMIFS(фев17!$X:$X,фев17!$C:$C,мар17!C397)</f>
        <v>22793.89</v>
      </c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>
        <f t="shared" ref="W397" si="426">E397*100%</f>
        <v>22793.89</v>
      </c>
      <c r="X397" s="6">
        <f t="shared" si="358"/>
        <v>0</v>
      </c>
      <c r="Y397" s="513"/>
      <c r="Z397" s="70" t="str">
        <f t="shared" si="362"/>
        <v>ул. Шестая д.6</v>
      </c>
      <c r="AA397" s="504">
        <f>IF($B397&lt;&gt;"",MAX(AA$7:AA396)+1,0)</f>
        <v>385</v>
      </c>
      <c r="AB397" s="502">
        <f t="shared" si="422"/>
        <v>397</v>
      </c>
      <c r="AC397" s="504">
        <f>1</f>
        <v>1</v>
      </c>
      <c r="AD397" s="103">
        <f t="shared" si="363"/>
        <v>0</v>
      </c>
      <c r="AE397" s="103">
        <f t="shared" si="364"/>
        <v>0</v>
      </c>
      <c r="AF397" s="103">
        <f t="shared" si="365"/>
        <v>0</v>
      </c>
      <c r="AH397" s="541">
        <v>0</v>
      </c>
      <c r="AI397" s="541">
        <v>0</v>
      </c>
      <c r="AJ397" s="541">
        <v>0</v>
      </c>
      <c r="AK397" s="541">
        <v>0</v>
      </c>
      <c r="AL397" s="541">
        <v>42795</v>
      </c>
      <c r="AM397" s="541">
        <v>42796</v>
      </c>
      <c r="AN397" s="541">
        <v>0</v>
      </c>
      <c r="AO397" s="541">
        <v>0</v>
      </c>
      <c r="AP397" s="541">
        <v>0</v>
      </c>
      <c r="AQ397" s="541">
        <v>0</v>
      </c>
      <c r="AR397" s="541">
        <v>0</v>
      </c>
      <c r="AS397" s="541">
        <v>0</v>
      </c>
      <c r="AT397" s="541">
        <v>0</v>
      </c>
      <c r="AU397" s="541">
        <v>0</v>
      </c>
      <c r="AV397" s="541">
        <v>0</v>
      </c>
      <c r="AW397" s="541">
        <v>0</v>
      </c>
      <c r="AX397" s="541">
        <v>0</v>
      </c>
    </row>
    <row r="398" spans="2:50" x14ac:dyDescent="0.25">
      <c r="B398" s="1" t="str">
        <f>адреса!$G$392</f>
        <v>кв.92</v>
      </c>
      <c r="C398" s="522">
        <f>адреса!$I$392</f>
        <v>60000092</v>
      </c>
      <c r="D398" s="6" t="str">
        <f>адреса!$K$392</f>
        <v>ФИО-6-92</v>
      </c>
      <c r="E398" s="6">
        <f>SUMIFS(фев17!$X:$X,фев17!$C:$C,мар17!C398)</f>
        <v>8442.9699999999993</v>
      </c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>
        <f t="shared" ref="W398" si="427">E398*20%</f>
        <v>1688.5940000000001</v>
      </c>
      <c r="X398" s="6">
        <f t="shared" ref="X398:X461" si="428">E398-W398</f>
        <v>6754.3759999999993</v>
      </c>
      <c r="Y398" s="513"/>
      <c r="Z398" s="70" t="str">
        <f t="shared" si="362"/>
        <v>ул. Шестая д.6</v>
      </c>
      <c r="AA398" s="504">
        <f>IF($B398&lt;&gt;"",MAX(AA$7:AA397)+1,0)</f>
        <v>386</v>
      </c>
      <c r="AB398" s="502">
        <f t="shared" si="422"/>
        <v>398</v>
      </c>
      <c r="AC398" s="504">
        <f>1</f>
        <v>1</v>
      </c>
      <c r="AD398" s="103">
        <f t="shared" si="363"/>
        <v>0</v>
      </c>
      <c r="AE398" s="103">
        <f t="shared" si="364"/>
        <v>0</v>
      </c>
      <c r="AF398" s="103">
        <f t="shared" si="365"/>
        <v>0</v>
      </c>
      <c r="AH398" s="541">
        <v>0</v>
      </c>
      <c r="AI398" s="541">
        <v>0</v>
      </c>
      <c r="AJ398" s="541">
        <v>0</v>
      </c>
      <c r="AK398" s="541">
        <v>0</v>
      </c>
      <c r="AL398" s="541">
        <v>0</v>
      </c>
      <c r="AM398" s="541">
        <v>0</v>
      </c>
      <c r="AN398" s="541">
        <v>0</v>
      </c>
      <c r="AO398" s="541">
        <v>0</v>
      </c>
      <c r="AP398" s="541">
        <v>0</v>
      </c>
      <c r="AQ398" s="541">
        <v>0</v>
      </c>
      <c r="AR398" s="541">
        <v>0</v>
      </c>
      <c r="AS398" s="541">
        <v>0</v>
      </c>
      <c r="AT398" s="541">
        <v>0</v>
      </c>
      <c r="AU398" s="541">
        <v>0</v>
      </c>
      <c r="AV398" s="541">
        <v>0</v>
      </c>
      <c r="AW398" s="541">
        <v>0</v>
      </c>
      <c r="AX398" s="541">
        <v>0</v>
      </c>
    </row>
    <row r="399" spans="2:50" x14ac:dyDescent="0.25">
      <c r="B399" s="1" t="str">
        <f>адреса!$G$393</f>
        <v>кв.93</v>
      </c>
      <c r="C399" s="522">
        <f>адреса!$I$393</f>
        <v>60000093</v>
      </c>
      <c r="D399" s="6" t="str">
        <f>адреса!$K$393</f>
        <v>ФИО-6-93</v>
      </c>
      <c r="E399" s="6">
        <f>SUMIFS(фев17!$X:$X,фев17!$C:$C,мар17!C399)</f>
        <v>30981.040000000001</v>
      </c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>
        <f t="shared" ref="W399" si="429">E399*40%</f>
        <v>12392.416000000001</v>
      </c>
      <c r="X399" s="6">
        <f t="shared" si="428"/>
        <v>18588.624</v>
      </c>
      <c r="Y399" s="513"/>
      <c r="Z399" s="70" t="str">
        <f t="shared" si="362"/>
        <v>ул. Шестая д.6</v>
      </c>
      <c r="AA399" s="504">
        <f>IF($B399&lt;&gt;"",MAX(AA$7:AA398)+1,0)</f>
        <v>387</v>
      </c>
      <c r="AB399" s="502">
        <f t="shared" si="422"/>
        <v>399</v>
      </c>
      <c r="AC399" s="504">
        <f>1</f>
        <v>1</v>
      </c>
      <c r="AD399" s="103">
        <f t="shared" si="363"/>
        <v>0</v>
      </c>
      <c r="AE399" s="103">
        <f t="shared" si="364"/>
        <v>0</v>
      </c>
      <c r="AF399" s="103">
        <f t="shared" si="365"/>
        <v>0</v>
      </c>
      <c r="AH399" s="541">
        <v>0</v>
      </c>
      <c r="AI399" s="541">
        <v>0</v>
      </c>
      <c r="AJ399" s="541">
        <v>42795</v>
      </c>
      <c r="AK399" s="541">
        <v>42796</v>
      </c>
      <c r="AL399" s="541">
        <v>0</v>
      </c>
      <c r="AM399" s="541">
        <v>0</v>
      </c>
      <c r="AN399" s="541">
        <v>0</v>
      </c>
      <c r="AO399" s="541">
        <v>0</v>
      </c>
      <c r="AP399" s="541">
        <v>0</v>
      </c>
      <c r="AQ399" s="541">
        <v>0</v>
      </c>
      <c r="AR399" s="541">
        <v>0</v>
      </c>
      <c r="AS399" s="541">
        <v>0</v>
      </c>
      <c r="AT399" s="541">
        <v>0</v>
      </c>
      <c r="AU399" s="541">
        <v>0</v>
      </c>
      <c r="AV399" s="541">
        <v>0</v>
      </c>
      <c r="AW399" s="541">
        <v>0</v>
      </c>
      <c r="AX399" s="541">
        <v>0</v>
      </c>
    </row>
    <row r="400" spans="2:50" x14ac:dyDescent="0.25">
      <c r="B400" s="1" t="str">
        <f>адреса!$G$394</f>
        <v>кв.94</v>
      </c>
      <c r="C400" s="522">
        <f>адреса!$I$394</f>
        <v>60000094</v>
      </c>
      <c r="D400" s="6" t="str">
        <f>адреса!$K$394</f>
        <v>ФИО-6-94</v>
      </c>
      <c r="E400" s="6">
        <f>SUMIFS(фев17!$X:$X,фев17!$C:$C,мар17!C400)</f>
        <v>3035.59</v>
      </c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>
        <f t="shared" ref="W400" si="430">E400*60%</f>
        <v>1821.354</v>
      </c>
      <c r="X400" s="6">
        <f t="shared" si="428"/>
        <v>1214.2360000000001</v>
      </c>
      <c r="Y400" s="513"/>
      <c r="Z400" s="70" t="str">
        <f t="shared" si="362"/>
        <v>ул. Шестая д.6</v>
      </c>
      <c r="AA400" s="504">
        <f>IF($B400&lt;&gt;"",MAX(AA$7:AA399)+1,0)</f>
        <v>388</v>
      </c>
      <c r="AB400" s="502">
        <f t="shared" si="422"/>
        <v>400</v>
      </c>
      <c r="AC400" s="504">
        <f>1</f>
        <v>1</v>
      </c>
      <c r="AD400" s="103">
        <f t="shared" si="363"/>
        <v>0</v>
      </c>
      <c r="AE400" s="103">
        <f t="shared" si="364"/>
        <v>0</v>
      </c>
      <c r="AF400" s="103">
        <f t="shared" si="365"/>
        <v>0</v>
      </c>
      <c r="AH400" s="541">
        <v>0</v>
      </c>
      <c r="AI400" s="541">
        <v>0</v>
      </c>
      <c r="AJ400" s="541">
        <v>0</v>
      </c>
      <c r="AK400" s="541">
        <v>0</v>
      </c>
      <c r="AL400" s="541">
        <v>0</v>
      </c>
      <c r="AM400" s="541">
        <v>0</v>
      </c>
      <c r="AN400" s="541">
        <v>0</v>
      </c>
      <c r="AO400" s="541">
        <v>0</v>
      </c>
      <c r="AP400" s="541">
        <v>0</v>
      </c>
      <c r="AQ400" s="541">
        <v>0</v>
      </c>
      <c r="AR400" s="541">
        <v>0</v>
      </c>
      <c r="AS400" s="541">
        <v>0</v>
      </c>
      <c r="AT400" s="541">
        <v>0</v>
      </c>
      <c r="AU400" s="541">
        <v>0</v>
      </c>
      <c r="AV400" s="541">
        <v>0</v>
      </c>
      <c r="AW400" s="541">
        <v>0</v>
      </c>
      <c r="AX400" s="541">
        <v>0</v>
      </c>
    </row>
    <row r="401" spans="1:50" x14ac:dyDescent="0.25">
      <c r="B401" s="1" t="str">
        <f>адреса!$G$395</f>
        <v>кв.95</v>
      </c>
      <c r="C401" s="522">
        <f>адреса!$I$395</f>
        <v>60000095</v>
      </c>
      <c r="D401" s="6" t="str">
        <f>адреса!$K$395</f>
        <v>ФИО-6-95</v>
      </c>
      <c r="E401" s="6">
        <f>SUMIFS(фев17!$X:$X,фев17!$C:$C,мар17!C401)</f>
        <v>5977.49</v>
      </c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>
        <f t="shared" ref="W401" si="431">E401*80%</f>
        <v>4781.9920000000002</v>
      </c>
      <c r="X401" s="6">
        <f t="shared" si="428"/>
        <v>1195.4979999999996</v>
      </c>
      <c r="Y401" s="513"/>
      <c r="Z401" s="70" t="str">
        <f t="shared" ref="Z401:Z410" si="432">IF(AND(A401&lt;&gt;"",B401=""),A401,Z400)</f>
        <v>ул. Шестая д.6</v>
      </c>
      <c r="AA401" s="504">
        <f>IF($B401&lt;&gt;"",MAX(AA$7:AA400)+1,0)</f>
        <v>389</v>
      </c>
      <c r="AB401" s="502">
        <f t="shared" si="422"/>
        <v>401</v>
      </c>
      <c r="AC401" s="504">
        <f>1</f>
        <v>1</v>
      </c>
      <c r="AD401" s="103">
        <f t="shared" ref="AD401:AD410" si="433">F401</f>
        <v>0</v>
      </c>
      <c r="AE401" s="103">
        <f t="shared" ref="AE401:AE410" si="434">H401+I401+J401+K401+L401+O401+R401+S401</f>
        <v>0</v>
      </c>
      <c r="AF401" s="103">
        <f t="shared" ref="AF401:AF410" si="435">V401-AD401-AE401</f>
        <v>0</v>
      </c>
      <c r="AH401" s="541">
        <v>0</v>
      </c>
      <c r="AI401" s="541">
        <v>0</v>
      </c>
      <c r="AJ401" s="541">
        <v>0</v>
      </c>
      <c r="AK401" s="541">
        <v>0</v>
      </c>
      <c r="AL401" s="541">
        <v>0</v>
      </c>
      <c r="AM401" s="541">
        <v>0</v>
      </c>
      <c r="AN401" s="541">
        <v>0</v>
      </c>
      <c r="AO401" s="541">
        <v>0</v>
      </c>
      <c r="AP401" s="541">
        <v>0</v>
      </c>
      <c r="AQ401" s="541">
        <v>0</v>
      </c>
      <c r="AR401" s="541">
        <v>0</v>
      </c>
      <c r="AS401" s="541">
        <v>0</v>
      </c>
      <c r="AT401" s="541">
        <v>0</v>
      </c>
      <c r="AU401" s="541">
        <v>0</v>
      </c>
      <c r="AV401" s="541">
        <v>0</v>
      </c>
      <c r="AW401" s="541">
        <v>0</v>
      </c>
      <c r="AX401" s="541">
        <v>0</v>
      </c>
    </row>
    <row r="402" spans="1:50" x14ac:dyDescent="0.25">
      <c r="B402" s="1" t="str">
        <f>адреса!$G$396</f>
        <v>кв.96</v>
      </c>
      <c r="C402" s="522">
        <f>адреса!$I$396</f>
        <v>60000096</v>
      </c>
      <c r="D402" s="6" t="str">
        <f>адреса!$K$396</f>
        <v>ФИО-6-96</v>
      </c>
      <c r="E402" s="6">
        <f>SUMIFS(фев17!$X:$X,фев17!$C:$C,мар17!C402)</f>
        <v>0</v>
      </c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>
        <f t="shared" ref="W402" si="436">E402*100%</f>
        <v>0</v>
      </c>
      <c r="X402" s="6">
        <f t="shared" si="428"/>
        <v>0</v>
      </c>
      <c r="Y402" s="513"/>
      <c r="Z402" s="70" t="str">
        <f t="shared" si="432"/>
        <v>ул. Шестая д.6</v>
      </c>
      <c r="AA402" s="504">
        <f>IF($B402&lt;&gt;"",MAX(AA$7:AA401)+1,0)</f>
        <v>390</v>
      </c>
      <c r="AB402" s="502">
        <f t="shared" si="422"/>
        <v>402</v>
      </c>
      <c r="AC402" s="504">
        <f>1</f>
        <v>1</v>
      </c>
      <c r="AD402" s="103">
        <f t="shared" si="433"/>
        <v>0</v>
      </c>
      <c r="AE402" s="103">
        <f t="shared" si="434"/>
        <v>0</v>
      </c>
      <c r="AF402" s="103">
        <f t="shared" si="435"/>
        <v>0</v>
      </c>
      <c r="AH402" s="541">
        <v>0</v>
      </c>
      <c r="AI402" s="541">
        <v>0</v>
      </c>
      <c r="AJ402" s="541">
        <v>0</v>
      </c>
      <c r="AK402" s="541">
        <v>0</v>
      </c>
      <c r="AL402" s="541">
        <v>0</v>
      </c>
      <c r="AM402" s="541">
        <v>0</v>
      </c>
      <c r="AN402" s="541">
        <v>0</v>
      </c>
      <c r="AO402" s="541">
        <v>0</v>
      </c>
      <c r="AP402" s="541">
        <v>0</v>
      </c>
      <c r="AQ402" s="541">
        <v>0</v>
      </c>
      <c r="AR402" s="541">
        <v>0</v>
      </c>
      <c r="AS402" s="541">
        <v>0</v>
      </c>
      <c r="AT402" s="541">
        <v>0</v>
      </c>
      <c r="AU402" s="541">
        <v>0</v>
      </c>
      <c r="AV402" s="541">
        <v>0</v>
      </c>
      <c r="AW402" s="541">
        <v>0</v>
      </c>
      <c r="AX402" s="541">
        <v>0</v>
      </c>
    </row>
    <row r="403" spans="1:50" x14ac:dyDescent="0.25">
      <c r="B403" s="1" t="str">
        <f>адреса!$G$397</f>
        <v>кв.97</v>
      </c>
      <c r="C403" s="522">
        <f>адреса!$I$397</f>
        <v>60000097</v>
      </c>
      <c r="D403" s="6" t="str">
        <f>адреса!$K$397</f>
        <v>ФИО-6-97</v>
      </c>
      <c r="E403" s="6">
        <f>SUMIFS(фев17!$X:$X,фев17!$C:$C,мар17!C403)</f>
        <v>27977.73</v>
      </c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>
        <f t="shared" ref="W403" si="437">E403*20%</f>
        <v>5595.5460000000003</v>
      </c>
      <c r="X403" s="6">
        <f t="shared" si="428"/>
        <v>22382.184000000001</v>
      </c>
      <c r="Y403" s="513"/>
      <c r="Z403" s="70" t="str">
        <f t="shared" si="432"/>
        <v>ул. Шестая д.6</v>
      </c>
      <c r="AA403" s="504">
        <f>IF($B403&lt;&gt;"",MAX(AA$7:AA402)+1,0)</f>
        <v>391</v>
      </c>
      <c r="AB403" s="502">
        <f t="shared" si="422"/>
        <v>403</v>
      </c>
      <c r="AC403" s="504">
        <f>1</f>
        <v>1</v>
      </c>
      <c r="AD403" s="103">
        <f t="shared" si="433"/>
        <v>0</v>
      </c>
      <c r="AE403" s="103">
        <f t="shared" si="434"/>
        <v>0</v>
      </c>
      <c r="AF403" s="103">
        <f t="shared" si="435"/>
        <v>0</v>
      </c>
      <c r="AH403" s="541">
        <v>0</v>
      </c>
      <c r="AI403" s="541">
        <v>0</v>
      </c>
      <c r="AJ403" s="541">
        <v>42795</v>
      </c>
      <c r="AK403" s="541">
        <v>42796</v>
      </c>
      <c r="AL403" s="541">
        <v>0</v>
      </c>
      <c r="AM403" s="541">
        <v>0</v>
      </c>
      <c r="AN403" s="541">
        <v>0</v>
      </c>
      <c r="AO403" s="541">
        <v>0</v>
      </c>
      <c r="AP403" s="541">
        <v>0</v>
      </c>
      <c r="AQ403" s="541">
        <v>0</v>
      </c>
      <c r="AR403" s="541">
        <v>0</v>
      </c>
      <c r="AS403" s="541">
        <v>0</v>
      </c>
      <c r="AT403" s="541">
        <v>0</v>
      </c>
      <c r="AU403" s="541">
        <v>0</v>
      </c>
      <c r="AV403" s="541">
        <v>0</v>
      </c>
      <c r="AW403" s="541">
        <v>0</v>
      </c>
      <c r="AX403" s="541">
        <v>0</v>
      </c>
    </row>
    <row r="404" spans="1:50" x14ac:dyDescent="0.25">
      <c r="B404" s="1" t="str">
        <f>адреса!$G$398</f>
        <v>кв.98</v>
      </c>
      <c r="C404" s="522">
        <f>адреса!$I$398</f>
        <v>60000098</v>
      </c>
      <c r="D404" s="6" t="str">
        <f>адреса!$K$398</f>
        <v>ФИО-6-98</v>
      </c>
      <c r="E404" s="6">
        <f>SUMIFS(фев17!$X:$X,фев17!$C:$C,мар17!C404)</f>
        <v>3917.46</v>
      </c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>
        <f t="shared" ref="W404" si="438">E404*40%</f>
        <v>1566.9840000000002</v>
      </c>
      <c r="X404" s="6">
        <f t="shared" si="428"/>
        <v>2350.4759999999997</v>
      </c>
      <c r="Y404" s="513"/>
      <c r="Z404" s="70" t="str">
        <f t="shared" si="432"/>
        <v>ул. Шестая д.6</v>
      </c>
      <c r="AA404" s="504">
        <f>IF($B404&lt;&gt;"",MAX(AA$7:AA403)+1,0)</f>
        <v>392</v>
      </c>
      <c r="AB404" s="502">
        <f t="shared" si="422"/>
        <v>404</v>
      </c>
      <c r="AC404" s="504">
        <f>1</f>
        <v>1</v>
      </c>
      <c r="AD404" s="103">
        <f t="shared" si="433"/>
        <v>0</v>
      </c>
      <c r="AE404" s="103">
        <f t="shared" si="434"/>
        <v>0</v>
      </c>
      <c r="AF404" s="103">
        <f t="shared" si="435"/>
        <v>0</v>
      </c>
      <c r="AH404" s="541">
        <v>0</v>
      </c>
      <c r="AI404" s="541">
        <v>0</v>
      </c>
      <c r="AJ404" s="541">
        <v>0</v>
      </c>
      <c r="AK404" s="541">
        <v>0</v>
      </c>
      <c r="AL404" s="541">
        <v>0</v>
      </c>
      <c r="AM404" s="541">
        <v>0</v>
      </c>
      <c r="AN404" s="541">
        <v>0</v>
      </c>
      <c r="AO404" s="541">
        <v>0</v>
      </c>
      <c r="AP404" s="541">
        <v>0</v>
      </c>
      <c r="AQ404" s="541">
        <v>0</v>
      </c>
      <c r="AR404" s="541">
        <v>0</v>
      </c>
      <c r="AS404" s="541">
        <v>0</v>
      </c>
      <c r="AT404" s="541">
        <v>0</v>
      </c>
      <c r="AU404" s="541">
        <v>0</v>
      </c>
      <c r="AV404" s="541">
        <v>0</v>
      </c>
      <c r="AW404" s="541">
        <v>0</v>
      </c>
      <c r="AX404" s="541">
        <v>0</v>
      </c>
    </row>
    <row r="405" spans="1:50" x14ac:dyDescent="0.25">
      <c r="B405" s="1" t="str">
        <f>адреса!$G$399</f>
        <v>кв.99</v>
      </c>
      <c r="C405" s="522">
        <f>адреса!$I$399</f>
        <v>60000099</v>
      </c>
      <c r="D405" s="6" t="str">
        <f>адреса!$K$399</f>
        <v>ФИО-6-99</v>
      </c>
      <c r="E405" s="6">
        <f>SUMIFS(фев17!$X:$X,фев17!$C:$C,мар17!C405)</f>
        <v>-413.16</v>
      </c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>
        <f t="shared" ref="W405" si="439">E405*60%</f>
        <v>-247.89600000000002</v>
      </c>
      <c r="X405" s="6">
        <f t="shared" si="428"/>
        <v>-165.26400000000001</v>
      </c>
      <c r="Y405" s="513"/>
      <c r="Z405" s="70" t="str">
        <f t="shared" si="432"/>
        <v>ул. Шестая д.6</v>
      </c>
      <c r="AA405" s="504">
        <f>IF($B405&lt;&gt;"",MAX(AA$7:AA404)+1,0)</f>
        <v>393</v>
      </c>
      <c r="AB405" s="502">
        <f t="shared" si="422"/>
        <v>405</v>
      </c>
      <c r="AC405" s="504">
        <f>1</f>
        <v>1</v>
      </c>
      <c r="AD405" s="103">
        <f t="shared" si="433"/>
        <v>0</v>
      </c>
      <c r="AE405" s="103">
        <f t="shared" si="434"/>
        <v>0</v>
      </c>
      <c r="AF405" s="103">
        <f t="shared" si="435"/>
        <v>0</v>
      </c>
      <c r="AH405" s="541">
        <v>0</v>
      </c>
      <c r="AI405" s="541">
        <v>0</v>
      </c>
      <c r="AJ405" s="541">
        <v>0</v>
      </c>
      <c r="AK405" s="541">
        <v>0</v>
      </c>
      <c r="AL405" s="541">
        <v>0</v>
      </c>
      <c r="AM405" s="541">
        <v>0</v>
      </c>
      <c r="AN405" s="541">
        <v>0</v>
      </c>
      <c r="AO405" s="541">
        <v>0</v>
      </c>
      <c r="AP405" s="541">
        <v>0</v>
      </c>
      <c r="AQ405" s="541">
        <v>0</v>
      </c>
      <c r="AR405" s="541">
        <v>0</v>
      </c>
      <c r="AS405" s="541">
        <v>0</v>
      </c>
      <c r="AT405" s="541">
        <v>0</v>
      </c>
      <c r="AU405" s="541">
        <v>0</v>
      </c>
      <c r="AV405" s="541">
        <v>0</v>
      </c>
      <c r="AW405" s="541">
        <v>0</v>
      </c>
      <c r="AX405" s="541">
        <v>0</v>
      </c>
    </row>
    <row r="406" spans="1:50" x14ac:dyDescent="0.25">
      <c r="B406" s="1" t="str">
        <f>адреса!$G$400</f>
        <v>кв.100</v>
      </c>
      <c r="C406" s="522">
        <f>адреса!$I$400</f>
        <v>60000100</v>
      </c>
      <c r="D406" s="6" t="str">
        <f>адреса!$K$400</f>
        <v>ФИО-6-100</v>
      </c>
      <c r="E406" s="6">
        <f>SUMIFS(фев17!$X:$X,фев17!$C:$C,мар17!C406)</f>
        <v>0</v>
      </c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>
        <f t="shared" ref="W406" si="440">E406*80%</f>
        <v>0</v>
      </c>
      <c r="X406" s="6">
        <f t="shared" si="428"/>
        <v>0</v>
      </c>
      <c r="Y406" s="513"/>
      <c r="Z406" s="70" t="str">
        <f t="shared" si="432"/>
        <v>ул. Шестая д.6</v>
      </c>
      <c r="AA406" s="504">
        <f>IF($B406&lt;&gt;"",MAX(AA$7:AA405)+1,0)</f>
        <v>394</v>
      </c>
      <c r="AB406" s="502">
        <f t="shared" si="422"/>
        <v>406</v>
      </c>
      <c r="AC406" s="504">
        <f>1</f>
        <v>1</v>
      </c>
      <c r="AD406" s="103">
        <f t="shared" si="433"/>
        <v>0</v>
      </c>
      <c r="AE406" s="103">
        <f t="shared" si="434"/>
        <v>0</v>
      </c>
      <c r="AF406" s="103">
        <f t="shared" si="435"/>
        <v>0</v>
      </c>
      <c r="AH406" s="541">
        <v>0</v>
      </c>
      <c r="AI406" s="541">
        <v>0</v>
      </c>
      <c r="AJ406" s="541">
        <v>0</v>
      </c>
      <c r="AK406" s="541">
        <v>0</v>
      </c>
      <c r="AL406" s="541">
        <v>0</v>
      </c>
      <c r="AM406" s="541">
        <v>0</v>
      </c>
      <c r="AN406" s="541">
        <v>0</v>
      </c>
      <c r="AO406" s="541">
        <v>0</v>
      </c>
      <c r="AP406" s="541">
        <v>0</v>
      </c>
      <c r="AQ406" s="541">
        <v>0</v>
      </c>
      <c r="AR406" s="541">
        <v>0</v>
      </c>
      <c r="AS406" s="541">
        <v>0</v>
      </c>
      <c r="AT406" s="541">
        <v>0</v>
      </c>
      <c r="AU406" s="541">
        <v>0</v>
      </c>
      <c r="AV406" s="541">
        <v>0</v>
      </c>
      <c r="AW406" s="541">
        <v>0</v>
      </c>
      <c r="AX406" s="541">
        <v>0</v>
      </c>
    </row>
    <row r="407" spans="1:50" x14ac:dyDescent="0.25">
      <c r="A407" s="4" t="str">
        <f>адреса!$E$401</f>
        <v>ул. Седьмая д.7</v>
      </c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513"/>
      <c r="Z407" s="70" t="str">
        <f t="shared" si="432"/>
        <v>ул. Седьмая д.7</v>
      </c>
      <c r="AA407" s="504">
        <f>IF($B407&lt;&gt;"",MAX(AA$7:AA406)+1,0)</f>
        <v>0</v>
      </c>
      <c r="AB407" s="502">
        <f t="shared" si="422"/>
        <v>407</v>
      </c>
      <c r="AC407" s="504">
        <f>1</f>
        <v>1</v>
      </c>
      <c r="AD407" s="103">
        <f t="shared" si="433"/>
        <v>0</v>
      </c>
      <c r="AE407" s="103">
        <f t="shared" si="434"/>
        <v>0</v>
      </c>
      <c r="AF407" s="103">
        <f t="shared" si="435"/>
        <v>0</v>
      </c>
      <c r="AH407" s="541">
        <v>0</v>
      </c>
      <c r="AI407" s="541">
        <v>0</v>
      </c>
      <c r="AJ407" s="541">
        <v>0</v>
      </c>
      <c r="AK407" s="541">
        <v>0</v>
      </c>
      <c r="AL407" s="541">
        <v>0</v>
      </c>
      <c r="AM407" s="541">
        <v>0</v>
      </c>
      <c r="AN407" s="541">
        <v>0</v>
      </c>
      <c r="AO407" s="541">
        <v>0</v>
      </c>
      <c r="AP407" s="541">
        <v>0</v>
      </c>
      <c r="AQ407" s="541">
        <v>0</v>
      </c>
      <c r="AR407" s="541">
        <v>0</v>
      </c>
      <c r="AS407" s="541">
        <v>0</v>
      </c>
      <c r="AT407" s="541">
        <v>0</v>
      </c>
      <c r="AU407" s="541">
        <v>0</v>
      </c>
      <c r="AV407" s="541">
        <v>0</v>
      </c>
      <c r="AW407" s="541">
        <v>0</v>
      </c>
      <c r="AX407" s="541">
        <v>0</v>
      </c>
    </row>
    <row r="408" spans="1:50" x14ac:dyDescent="0.25">
      <c r="B408" s="1" t="str">
        <f>адреса!$G$401</f>
        <v>кв.1</v>
      </c>
      <c r="C408" s="522">
        <f>адреса!$I$401</f>
        <v>70000001</v>
      </c>
      <c r="D408" s="6" t="str">
        <f>адреса!$K$401</f>
        <v>ФИО-7-1</v>
      </c>
      <c r="E408" s="6">
        <f>SUMIFS(фев17!$X:$X,фев17!$C:$C,мар17!C408)</f>
        <v>35783.410000000003</v>
      </c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>
        <f t="shared" ref="W408" si="441">E408*20%</f>
        <v>7156.6820000000007</v>
      </c>
      <c r="X408" s="6">
        <f t="shared" si="428"/>
        <v>28626.728000000003</v>
      </c>
      <c r="Y408" s="513"/>
      <c r="Z408" s="70" t="str">
        <f t="shared" si="432"/>
        <v>ул. Седьмая д.7</v>
      </c>
      <c r="AA408" s="504">
        <f>IF($B408&lt;&gt;"",MAX(AA$7:AA407)+1,0)</f>
        <v>395</v>
      </c>
      <c r="AB408" s="502">
        <f t="shared" si="422"/>
        <v>408</v>
      </c>
      <c r="AC408" s="504">
        <f>1</f>
        <v>1</v>
      </c>
      <c r="AD408" s="103">
        <f t="shared" si="433"/>
        <v>0</v>
      </c>
      <c r="AE408" s="103">
        <f t="shared" si="434"/>
        <v>0</v>
      </c>
      <c r="AF408" s="103">
        <f t="shared" si="435"/>
        <v>0</v>
      </c>
      <c r="AH408" s="541">
        <v>0</v>
      </c>
      <c r="AI408" s="541">
        <v>0</v>
      </c>
      <c r="AJ408" s="541">
        <v>0</v>
      </c>
      <c r="AK408" s="541">
        <v>0</v>
      </c>
      <c r="AL408" s="541">
        <v>0</v>
      </c>
      <c r="AM408" s="541">
        <v>0</v>
      </c>
      <c r="AN408" s="541">
        <v>0</v>
      </c>
      <c r="AO408" s="541">
        <v>0</v>
      </c>
      <c r="AP408" s="541">
        <v>0</v>
      </c>
      <c r="AQ408" s="541">
        <v>0</v>
      </c>
      <c r="AR408" s="541">
        <v>0</v>
      </c>
      <c r="AS408" s="541">
        <v>0</v>
      </c>
      <c r="AT408" s="541">
        <v>0</v>
      </c>
      <c r="AU408" s="541">
        <v>0</v>
      </c>
      <c r="AV408" s="541">
        <v>0</v>
      </c>
      <c r="AW408" s="541">
        <v>0</v>
      </c>
      <c r="AX408" s="541">
        <v>0</v>
      </c>
    </row>
    <row r="409" spans="1:50" x14ac:dyDescent="0.25">
      <c r="B409" s="1" t="str">
        <f>адреса!$G$402</f>
        <v>кв.2</v>
      </c>
      <c r="C409" s="522">
        <f>адреса!$I$402</f>
        <v>70000002</v>
      </c>
      <c r="D409" s="6" t="str">
        <f>адреса!$K$402</f>
        <v>ФИО-7-2</v>
      </c>
      <c r="E409" s="6">
        <f>SUMIFS(фев17!$X:$X,фев17!$C:$C,мар17!C409)</f>
        <v>16133.48</v>
      </c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>
        <f t="shared" ref="W409" si="442">E409*40%</f>
        <v>6453.3919999999998</v>
      </c>
      <c r="X409" s="6">
        <f t="shared" si="428"/>
        <v>9680.0879999999997</v>
      </c>
      <c r="Y409" s="513"/>
      <c r="Z409" s="70" t="str">
        <f t="shared" si="432"/>
        <v>ул. Седьмая д.7</v>
      </c>
      <c r="AA409" s="504">
        <f>IF($B409&lt;&gt;"",MAX(AA$7:AA408)+1,0)</f>
        <v>396</v>
      </c>
      <c r="AB409" s="502">
        <f t="shared" si="422"/>
        <v>409</v>
      </c>
      <c r="AC409" s="504">
        <f>1</f>
        <v>1</v>
      </c>
      <c r="AD409" s="103">
        <f t="shared" si="433"/>
        <v>0</v>
      </c>
      <c r="AE409" s="103">
        <f t="shared" si="434"/>
        <v>0</v>
      </c>
      <c r="AF409" s="103">
        <f t="shared" si="435"/>
        <v>0</v>
      </c>
      <c r="AH409" s="541">
        <v>0</v>
      </c>
      <c r="AI409" s="541">
        <v>0</v>
      </c>
      <c r="AJ409" s="541">
        <v>0</v>
      </c>
      <c r="AK409" s="541">
        <v>0</v>
      </c>
      <c r="AL409" s="541">
        <v>0</v>
      </c>
      <c r="AM409" s="541">
        <v>0</v>
      </c>
      <c r="AN409" s="541">
        <v>0</v>
      </c>
      <c r="AO409" s="541">
        <v>0</v>
      </c>
      <c r="AP409" s="541">
        <v>0</v>
      </c>
      <c r="AQ409" s="541">
        <v>0</v>
      </c>
      <c r="AR409" s="541">
        <v>0</v>
      </c>
      <c r="AS409" s="541">
        <v>0</v>
      </c>
      <c r="AT409" s="541">
        <v>0</v>
      </c>
      <c r="AU409" s="541">
        <v>0</v>
      </c>
      <c r="AV409" s="541">
        <v>0</v>
      </c>
      <c r="AW409" s="541">
        <v>0</v>
      </c>
      <c r="AX409" s="541">
        <v>0</v>
      </c>
    </row>
    <row r="410" spans="1:50" x14ac:dyDescent="0.25">
      <c r="B410" s="1" t="str">
        <f>адреса!$G$403</f>
        <v>кв.3</v>
      </c>
      <c r="C410" s="522">
        <f>адреса!$I$403</f>
        <v>70000003</v>
      </c>
      <c r="D410" s="6" t="str">
        <f>адреса!$K$403</f>
        <v>ФИО-7-3</v>
      </c>
      <c r="E410" s="6">
        <f>SUMIFS(фев17!$X:$X,фев17!$C:$C,мар17!C410)</f>
        <v>23799.68</v>
      </c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>
        <f t="shared" ref="W410" si="443">E410*60%</f>
        <v>14279.807999999999</v>
      </c>
      <c r="X410" s="6">
        <f t="shared" si="428"/>
        <v>9519.8720000000012</v>
      </c>
      <c r="Y410" s="513"/>
      <c r="Z410" s="70" t="str">
        <f t="shared" si="432"/>
        <v>ул. Седьмая д.7</v>
      </c>
      <c r="AA410" s="504">
        <f>IF($B410&lt;&gt;"",MAX(AA$7:AA409)+1,0)</f>
        <v>397</v>
      </c>
      <c r="AB410" s="502">
        <f t="shared" si="422"/>
        <v>410</v>
      </c>
      <c r="AC410" s="504">
        <f>1</f>
        <v>1</v>
      </c>
      <c r="AD410" s="103">
        <f t="shared" si="433"/>
        <v>0</v>
      </c>
      <c r="AE410" s="103">
        <f t="shared" si="434"/>
        <v>0</v>
      </c>
      <c r="AF410" s="103">
        <f t="shared" si="435"/>
        <v>0</v>
      </c>
      <c r="AH410" s="541">
        <v>0</v>
      </c>
      <c r="AI410" s="541">
        <v>0</v>
      </c>
      <c r="AJ410" s="541">
        <v>42795</v>
      </c>
      <c r="AK410" s="541">
        <v>42796</v>
      </c>
      <c r="AL410" s="541">
        <v>0</v>
      </c>
      <c r="AM410" s="541">
        <v>0</v>
      </c>
      <c r="AN410" s="541">
        <v>0</v>
      </c>
      <c r="AO410" s="541">
        <v>0</v>
      </c>
      <c r="AP410" s="541">
        <v>0</v>
      </c>
      <c r="AQ410" s="541">
        <v>0</v>
      </c>
      <c r="AR410" s="541">
        <v>0</v>
      </c>
      <c r="AS410" s="541">
        <v>0</v>
      </c>
      <c r="AT410" s="541">
        <v>0</v>
      </c>
      <c r="AU410" s="541">
        <v>0</v>
      </c>
      <c r="AV410" s="541">
        <v>0</v>
      </c>
      <c r="AW410" s="541">
        <v>0</v>
      </c>
      <c r="AX410" s="541">
        <v>0</v>
      </c>
    </row>
    <row r="411" spans="1:50" x14ac:dyDescent="0.25">
      <c r="B411" s="1" t="str">
        <f>адреса!$G$404</f>
        <v>кв.4</v>
      </c>
      <c r="C411" s="522">
        <f>адреса!$I$404</f>
        <v>70000004</v>
      </c>
      <c r="D411" s="6" t="str">
        <f>адреса!$K$404</f>
        <v>ФИО-7-4</v>
      </c>
      <c r="E411" s="6">
        <f>SUMIFS(фев17!$X:$X,фев17!$C:$C,мар17!C411)</f>
        <v>12719.72</v>
      </c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>
        <f t="shared" ref="W411" si="444">E411*80%</f>
        <v>10175.776</v>
      </c>
      <c r="X411" s="6">
        <f t="shared" si="428"/>
        <v>2543.9439999999995</v>
      </c>
      <c r="Y411" s="513"/>
      <c r="Z411" s="70" t="str">
        <f t="shared" ref="Z411:Z428" si="445">IF(AND(A411&lt;&gt;"",B411=""),A411,Z410)</f>
        <v>ул. Седьмая д.7</v>
      </c>
      <c r="AA411" s="504">
        <f>IF($B411&lt;&gt;"",MAX(AA$7:AA410)+1,0)</f>
        <v>398</v>
      </c>
      <c r="AB411" s="502">
        <f t="shared" si="422"/>
        <v>411</v>
      </c>
      <c r="AC411" s="504">
        <f>1</f>
        <v>1</v>
      </c>
      <c r="AD411" s="103">
        <f t="shared" ref="AD411:AD428" si="446">F411</f>
        <v>0</v>
      </c>
      <c r="AE411" s="103">
        <f t="shared" ref="AE411:AE428" si="447">H411+I411+J411+K411+L411+O411+R411+S411</f>
        <v>0</v>
      </c>
      <c r="AF411" s="103">
        <f t="shared" ref="AF411:AF428" si="448">V411-AD411-AE411</f>
        <v>0</v>
      </c>
      <c r="AH411" s="541">
        <v>0</v>
      </c>
      <c r="AI411" s="541">
        <v>0</v>
      </c>
      <c r="AJ411" s="541">
        <v>0</v>
      </c>
      <c r="AK411" s="541">
        <v>0</v>
      </c>
      <c r="AL411" s="541">
        <v>0</v>
      </c>
      <c r="AM411" s="541">
        <v>0</v>
      </c>
      <c r="AN411" s="541">
        <v>0</v>
      </c>
      <c r="AO411" s="541">
        <v>0</v>
      </c>
      <c r="AP411" s="541">
        <v>0</v>
      </c>
      <c r="AQ411" s="541">
        <v>0</v>
      </c>
      <c r="AR411" s="541">
        <v>0</v>
      </c>
      <c r="AS411" s="541">
        <v>0</v>
      </c>
      <c r="AT411" s="541">
        <v>0</v>
      </c>
      <c r="AU411" s="541">
        <v>0</v>
      </c>
      <c r="AV411" s="541">
        <v>0</v>
      </c>
      <c r="AW411" s="541">
        <v>0</v>
      </c>
      <c r="AX411" s="541">
        <v>0</v>
      </c>
    </row>
    <row r="412" spans="1:50" x14ac:dyDescent="0.25">
      <c r="B412" s="1" t="str">
        <f>адреса!$G$405</f>
        <v>кв.5</v>
      </c>
      <c r="C412" s="522">
        <f>адреса!$I$405</f>
        <v>70000005</v>
      </c>
      <c r="D412" s="6" t="str">
        <f>адреса!$K$405</f>
        <v>ФИО-7-5</v>
      </c>
      <c r="E412" s="6">
        <f>SUMIFS(фев17!$X:$X,фев17!$C:$C,мар17!C412)</f>
        <v>21343.7</v>
      </c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>
        <f t="shared" ref="W412" si="449">E412*100%</f>
        <v>21343.7</v>
      </c>
      <c r="X412" s="6">
        <f t="shared" si="428"/>
        <v>0</v>
      </c>
      <c r="Y412" s="513"/>
      <c r="Z412" s="70" t="str">
        <f t="shared" si="445"/>
        <v>ул. Седьмая д.7</v>
      </c>
      <c r="AA412" s="504">
        <f>IF($B412&lt;&gt;"",MAX(AA$7:AA411)+1,0)</f>
        <v>399</v>
      </c>
      <c r="AB412" s="502">
        <f t="shared" si="422"/>
        <v>412</v>
      </c>
      <c r="AC412" s="504">
        <f>1</f>
        <v>1</v>
      </c>
      <c r="AD412" s="103">
        <f t="shared" si="446"/>
        <v>0</v>
      </c>
      <c r="AE412" s="103">
        <f t="shared" si="447"/>
        <v>0</v>
      </c>
      <c r="AF412" s="103">
        <f t="shared" si="448"/>
        <v>0</v>
      </c>
      <c r="AH412" s="541">
        <v>0</v>
      </c>
      <c r="AI412" s="541">
        <v>0</v>
      </c>
      <c r="AJ412" s="541">
        <v>0</v>
      </c>
      <c r="AK412" s="541">
        <v>0</v>
      </c>
      <c r="AL412" s="541">
        <v>0</v>
      </c>
      <c r="AM412" s="541">
        <v>0</v>
      </c>
      <c r="AN412" s="541">
        <v>0</v>
      </c>
      <c r="AO412" s="541">
        <v>0</v>
      </c>
      <c r="AP412" s="541">
        <v>0</v>
      </c>
      <c r="AQ412" s="541">
        <v>0</v>
      </c>
      <c r="AR412" s="541">
        <v>0</v>
      </c>
      <c r="AS412" s="541">
        <v>0</v>
      </c>
      <c r="AT412" s="541">
        <v>0</v>
      </c>
      <c r="AU412" s="541">
        <v>0</v>
      </c>
      <c r="AV412" s="541">
        <v>0</v>
      </c>
      <c r="AW412" s="541">
        <v>0</v>
      </c>
      <c r="AX412" s="541">
        <v>0</v>
      </c>
    </row>
    <row r="413" spans="1:50" x14ac:dyDescent="0.25">
      <c r="B413" s="1" t="str">
        <f>адреса!$G$406</f>
        <v>кв.6</v>
      </c>
      <c r="C413" s="522">
        <f>адреса!$I$406</f>
        <v>70000006</v>
      </c>
      <c r="D413" s="6" t="str">
        <f>адреса!$K$406</f>
        <v>ФИО-7-6</v>
      </c>
      <c r="E413" s="6">
        <f>SUMIFS(фев17!$X:$X,фев17!$C:$C,мар17!C413)</f>
        <v>24426.639999999999</v>
      </c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>
        <f t="shared" ref="W413" si="450">E413*20%</f>
        <v>4885.3280000000004</v>
      </c>
      <c r="X413" s="6">
        <f t="shared" si="428"/>
        <v>19541.311999999998</v>
      </c>
      <c r="Y413" s="513"/>
      <c r="Z413" s="70" t="str">
        <f t="shared" si="445"/>
        <v>ул. Седьмая д.7</v>
      </c>
      <c r="AA413" s="504">
        <f>IF($B413&lt;&gt;"",MAX(AA$7:AA412)+1,0)</f>
        <v>400</v>
      </c>
      <c r="AB413" s="502">
        <f t="shared" si="422"/>
        <v>413</v>
      </c>
      <c r="AC413" s="504">
        <f>1</f>
        <v>1</v>
      </c>
      <c r="AD413" s="103">
        <f t="shared" si="446"/>
        <v>0</v>
      </c>
      <c r="AE413" s="103">
        <f t="shared" si="447"/>
        <v>0</v>
      </c>
      <c r="AF413" s="103">
        <f t="shared" si="448"/>
        <v>0</v>
      </c>
      <c r="AH413" s="541">
        <v>42796</v>
      </c>
      <c r="AI413" s="541">
        <v>42798</v>
      </c>
      <c r="AJ413" s="541">
        <v>0</v>
      </c>
      <c r="AK413" s="541">
        <v>0</v>
      </c>
      <c r="AL413" s="541">
        <v>0</v>
      </c>
      <c r="AM413" s="541">
        <v>0</v>
      </c>
      <c r="AN413" s="541">
        <v>0</v>
      </c>
      <c r="AO413" s="541">
        <v>0</v>
      </c>
      <c r="AP413" s="541">
        <v>0</v>
      </c>
      <c r="AQ413" s="541">
        <v>0</v>
      </c>
      <c r="AR413" s="541">
        <v>0</v>
      </c>
      <c r="AS413" s="541">
        <v>0</v>
      </c>
      <c r="AT413" s="541">
        <v>0</v>
      </c>
      <c r="AU413" s="541">
        <v>0</v>
      </c>
      <c r="AV413" s="541">
        <v>0</v>
      </c>
      <c r="AW413" s="541">
        <v>0</v>
      </c>
      <c r="AX413" s="541">
        <v>0</v>
      </c>
    </row>
    <row r="414" spans="1:50" x14ac:dyDescent="0.25">
      <c r="B414" s="1" t="str">
        <f>адреса!$G$407</f>
        <v>кв.7</v>
      </c>
      <c r="C414" s="522">
        <f>адреса!$I$407</f>
        <v>70000007</v>
      </c>
      <c r="D414" s="6" t="str">
        <f>адреса!$K$407</f>
        <v>ФИО-7-7</v>
      </c>
      <c r="E414" s="6">
        <f>SUMIFS(фев17!$X:$X,фев17!$C:$C,мар17!C414)</f>
        <v>9270.59</v>
      </c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>
        <f t="shared" ref="W414" si="451">E414*40%</f>
        <v>3708.2360000000003</v>
      </c>
      <c r="X414" s="6">
        <f t="shared" si="428"/>
        <v>5562.3539999999994</v>
      </c>
      <c r="Y414" s="513"/>
      <c r="Z414" s="70" t="str">
        <f t="shared" si="445"/>
        <v>ул. Седьмая д.7</v>
      </c>
      <c r="AA414" s="504">
        <f>IF($B414&lt;&gt;"",MAX(AA$7:AA413)+1,0)</f>
        <v>401</v>
      </c>
      <c r="AB414" s="502">
        <f t="shared" si="422"/>
        <v>414</v>
      </c>
      <c r="AC414" s="504">
        <f>1</f>
        <v>1</v>
      </c>
      <c r="AD414" s="103">
        <f t="shared" si="446"/>
        <v>0</v>
      </c>
      <c r="AE414" s="103">
        <f t="shared" si="447"/>
        <v>0</v>
      </c>
      <c r="AF414" s="103">
        <f t="shared" si="448"/>
        <v>0</v>
      </c>
      <c r="AH414" s="541">
        <v>0</v>
      </c>
      <c r="AI414" s="541">
        <v>0</v>
      </c>
      <c r="AJ414" s="541">
        <v>0</v>
      </c>
      <c r="AK414" s="541">
        <v>0</v>
      </c>
      <c r="AL414" s="541">
        <v>0</v>
      </c>
      <c r="AM414" s="541">
        <v>0</v>
      </c>
      <c r="AN414" s="541">
        <v>0</v>
      </c>
      <c r="AO414" s="541">
        <v>0</v>
      </c>
      <c r="AP414" s="541">
        <v>0</v>
      </c>
      <c r="AQ414" s="541">
        <v>0</v>
      </c>
      <c r="AR414" s="541">
        <v>0</v>
      </c>
      <c r="AS414" s="541">
        <v>0</v>
      </c>
      <c r="AT414" s="541">
        <v>0</v>
      </c>
      <c r="AU414" s="541">
        <v>0</v>
      </c>
      <c r="AV414" s="541">
        <v>0</v>
      </c>
      <c r="AW414" s="541">
        <v>0</v>
      </c>
      <c r="AX414" s="541">
        <v>0</v>
      </c>
    </row>
    <row r="415" spans="1:50" x14ac:dyDescent="0.25">
      <c r="B415" s="1" t="str">
        <f>адреса!$G$408</f>
        <v>кв.8</v>
      </c>
      <c r="C415" s="522">
        <f>адреса!$I$408</f>
        <v>70000008</v>
      </c>
      <c r="D415" s="6" t="str">
        <f>адреса!$K$408</f>
        <v>ФИО-7-8</v>
      </c>
      <c r="E415" s="6">
        <f>SUMIFS(фев17!$X:$X,фев17!$C:$C,мар17!C415)</f>
        <v>28992.37</v>
      </c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>
        <f t="shared" ref="W415" si="452">E415*60%</f>
        <v>17395.421999999999</v>
      </c>
      <c r="X415" s="6">
        <f t="shared" si="428"/>
        <v>11596.948</v>
      </c>
      <c r="Y415" s="513"/>
      <c r="Z415" s="70" t="str">
        <f t="shared" si="445"/>
        <v>ул. Седьмая д.7</v>
      </c>
      <c r="AA415" s="504">
        <f>IF($B415&lt;&gt;"",MAX(AA$7:AA414)+1,0)</f>
        <v>402</v>
      </c>
      <c r="AB415" s="502">
        <f t="shared" si="422"/>
        <v>415</v>
      </c>
      <c r="AC415" s="504">
        <f>1</f>
        <v>1</v>
      </c>
      <c r="AD415" s="103">
        <f t="shared" si="446"/>
        <v>0</v>
      </c>
      <c r="AE415" s="103">
        <f t="shared" si="447"/>
        <v>0</v>
      </c>
      <c r="AF415" s="103">
        <f t="shared" si="448"/>
        <v>0</v>
      </c>
      <c r="AH415" s="541">
        <v>42796</v>
      </c>
      <c r="AI415" s="541">
        <v>42798</v>
      </c>
      <c r="AJ415" s="541">
        <v>0</v>
      </c>
      <c r="AK415" s="541">
        <v>0</v>
      </c>
      <c r="AL415" s="541">
        <v>0</v>
      </c>
      <c r="AM415" s="541">
        <v>0</v>
      </c>
      <c r="AN415" s="541">
        <v>0</v>
      </c>
      <c r="AO415" s="541">
        <v>0</v>
      </c>
      <c r="AP415" s="541">
        <v>0</v>
      </c>
      <c r="AQ415" s="541">
        <v>0</v>
      </c>
      <c r="AR415" s="541">
        <v>0</v>
      </c>
      <c r="AS415" s="541">
        <v>0</v>
      </c>
      <c r="AT415" s="541">
        <v>0</v>
      </c>
      <c r="AU415" s="541">
        <v>0</v>
      </c>
      <c r="AV415" s="541">
        <v>0</v>
      </c>
      <c r="AW415" s="541">
        <v>0</v>
      </c>
      <c r="AX415" s="541">
        <v>0</v>
      </c>
    </row>
    <row r="416" spans="1:50" x14ac:dyDescent="0.25">
      <c r="B416" s="1" t="str">
        <f>адреса!$G$409</f>
        <v>кв.9</v>
      </c>
      <c r="C416" s="522">
        <f>адреса!$I$409</f>
        <v>70000009</v>
      </c>
      <c r="D416" s="6" t="str">
        <f>адреса!$K$409</f>
        <v>ФИО-7-9</v>
      </c>
      <c r="E416" s="6">
        <f>SUMIFS(фев17!$X:$X,фев17!$C:$C,мар17!C416)</f>
        <v>22419.71</v>
      </c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>
        <f t="shared" ref="W416" si="453">E416*80%</f>
        <v>17935.768</v>
      </c>
      <c r="X416" s="6">
        <f t="shared" si="428"/>
        <v>4483.9419999999991</v>
      </c>
      <c r="Y416" s="513"/>
      <c r="Z416" s="70" t="str">
        <f t="shared" si="445"/>
        <v>ул. Седьмая д.7</v>
      </c>
      <c r="AA416" s="504">
        <f>IF($B416&lt;&gt;"",MAX(AA$7:AA415)+1,0)</f>
        <v>403</v>
      </c>
      <c r="AB416" s="502">
        <f t="shared" si="422"/>
        <v>416</v>
      </c>
      <c r="AC416" s="504">
        <f>1</f>
        <v>1</v>
      </c>
      <c r="AD416" s="103">
        <f t="shared" si="446"/>
        <v>0</v>
      </c>
      <c r="AE416" s="103">
        <f t="shared" si="447"/>
        <v>0</v>
      </c>
      <c r="AF416" s="103">
        <f t="shared" si="448"/>
        <v>0</v>
      </c>
      <c r="AH416" s="541">
        <v>0</v>
      </c>
      <c r="AI416" s="541">
        <v>0</v>
      </c>
      <c r="AJ416" s="541">
        <v>42795</v>
      </c>
      <c r="AK416" s="541">
        <v>42796</v>
      </c>
      <c r="AL416" s="541">
        <v>0</v>
      </c>
      <c r="AM416" s="541">
        <v>0</v>
      </c>
      <c r="AN416" s="541">
        <v>0</v>
      </c>
      <c r="AO416" s="541">
        <v>0</v>
      </c>
      <c r="AP416" s="541">
        <v>0</v>
      </c>
      <c r="AQ416" s="541">
        <v>0</v>
      </c>
      <c r="AR416" s="541">
        <v>0</v>
      </c>
      <c r="AS416" s="541">
        <v>0</v>
      </c>
      <c r="AT416" s="541">
        <v>0</v>
      </c>
      <c r="AU416" s="541">
        <v>0</v>
      </c>
      <c r="AV416" s="541">
        <v>0</v>
      </c>
      <c r="AW416" s="541">
        <v>0</v>
      </c>
      <c r="AX416" s="541">
        <v>0</v>
      </c>
    </row>
    <row r="417" spans="2:50" x14ac:dyDescent="0.25">
      <c r="B417" s="1" t="str">
        <f>адреса!$G$410</f>
        <v>кв.10</v>
      </c>
      <c r="C417" s="522">
        <f>адреса!$I$410</f>
        <v>70000010</v>
      </c>
      <c r="D417" s="6" t="str">
        <f>адреса!$K$410</f>
        <v>ФИО-7-10</v>
      </c>
      <c r="E417" s="6">
        <f>SUMIFS(фев17!$X:$X,фев17!$C:$C,мар17!C417)</f>
        <v>-0.28999999999999998</v>
      </c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>
        <f t="shared" ref="W417" si="454">E417*100%</f>
        <v>-0.28999999999999998</v>
      </c>
      <c r="X417" s="6">
        <f t="shared" si="428"/>
        <v>0</v>
      </c>
      <c r="Y417" s="513"/>
      <c r="Z417" s="70" t="str">
        <f t="shared" si="445"/>
        <v>ул. Седьмая д.7</v>
      </c>
      <c r="AA417" s="504">
        <f>IF($B417&lt;&gt;"",MAX(AA$7:AA416)+1,0)</f>
        <v>404</v>
      </c>
      <c r="AB417" s="502">
        <f t="shared" si="422"/>
        <v>417</v>
      </c>
      <c r="AC417" s="504">
        <f>1</f>
        <v>1</v>
      </c>
      <c r="AD417" s="103">
        <f t="shared" si="446"/>
        <v>0</v>
      </c>
      <c r="AE417" s="103">
        <f t="shared" si="447"/>
        <v>0</v>
      </c>
      <c r="AF417" s="103">
        <f t="shared" si="448"/>
        <v>0</v>
      </c>
      <c r="AH417" s="541">
        <v>0</v>
      </c>
      <c r="AI417" s="541">
        <v>0</v>
      </c>
      <c r="AJ417" s="541">
        <v>0</v>
      </c>
      <c r="AK417" s="541">
        <v>0</v>
      </c>
      <c r="AL417" s="541">
        <v>0</v>
      </c>
      <c r="AM417" s="541">
        <v>0</v>
      </c>
      <c r="AN417" s="541">
        <v>0</v>
      </c>
      <c r="AO417" s="541">
        <v>0</v>
      </c>
      <c r="AP417" s="541">
        <v>0</v>
      </c>
      <c r="AQ417" s="541">
        <v>0</v>
      </c>
      <c r="AR417" s="541">
        <v>0</v>
      </c>
      <c r="AS417" s="541">
        <v>0</v>
      </c>
      <c r="AT417" s="541">
        <v>0</v>
      </c>
      <c r="AU417" s="541">
        <v>0</v>
      </c>
      <c r="AV417" s="541">
        <v>0</v>
      </c>
      <c r="AW417" s="541">
        <v>0</v>
      </c>
      <c r="AX417" s="541">
        <v>0</v>
      </c>
    </row>
    <row r="418" spans="2:50" x14ac:dyDescent="0.25">
      <c r="B418" s="1" t="str">
        <f>адреса!$G$411</f>
        <v>кв.11</v>
      </c>
      <c r="C418" s="522">
        <f>адреса!$I$411</f>
        <v>70000011</v>
      </c>
      <c r="D418" s="6" t="str">
        <f>адреса!$K$411</f>
        <v>ФИО-7-11</v>
      </c>
      <c r="E418" s="6">
        <f>SUMIFS(фев17!$X:$X,фев17!$C:$C,мар17!C418)</f>
        <v>9768.06</v>
      </c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>
        <f t="shared" ref="W418" si="455">E418*20%</f>
        <v>1953.6120000000001</v>
      </c>
      <c r="X418" s="6">
        <f t="shared" si="428"/>
        <v>7814.4479999999994</v>
      </c>
      <c r="Y418" s="513"/>
      <c r="Z418" s="70" t="str">
        <f t="shared" si="445"/>
        <v>ул. Седьмая д.7</v>
      </c>
      <c r="AA418" s="504">
        <f>IF($B418&lt;&gt;"",MAX(AA$7:AA417)+1,0)</f>
        <v>405</v>
      </c>
      <c r="AB418" s="502">
        <f t="shared" si="422"/>
        <v>418</v>
      </c>
      <c r="AC418" s="504">
        <f>1</f>
        <v>1</v>
      </c>
      <c r="AD418" s="103">
        <f t="shared" si="446"/>
        <v>0</v>
      </c>
      <c r="AE418" s="103">
        <f t="shared" si="447"/>
        <v>0</v>
      </c>
      <c r="AF418" s="103">
        <f t="shared" si="448"/>
        <v>0</v>
      </c>
      <c r="AH418" s="541">
        <v>0</v>
      </c>
      <c r="AI418" s="541">
        <v>0</v>
      </c>
      <c r="AJ418" s="541">
        <v>0</v>
      </c>
      <c r="AK418" s="541">
        <v>0</v>
      </c>
      <c r="AL418" s="541">
        <v>0</v>
      </c>
      <c r="AM418" s="541">
        <v>0</v>
      </c>
      <c r="AN418" s="541">
        <v>0</v>
      </c>
      <c r="AO418" s="541">
        <v>0</v>
      </c>
      <c r="AP418" s="541">
        <v>0</v>
      </c>
      <c r="AQ418" s="541">
        <v>0</v>
      </c>
      <c r="AR418" s="541">
        <v>0</v>
      </c>
      <c r="AS418" s="541">
        <v>0</v>
      </c>
      <c r="AT418" s="541">
        <v>0</v>
      </c>
      <c r="AU418" s="541">
        <v>0</v>
      </c>
      <c r="AV418" s="541">
        <v>0</v>
      </c>
      <c r="AW418" s="541">
        <v>0</v>
      </c>
      <c r="AX418" s="541">
        <v>0</v>
      </c>
    </row>
    <row r="419" spans="2:50" x14ac:dyDescent="0.25">
      <c r="B419" s="1" t="str">
        <f>адреса!$G$412</f>
        <v>кв.12</v>
      </c>
      <c r="C419" s="522">
        <f>адреса!$I$412</f>
        <v>70000012</v>
      </c>
      <c r="D419" s="6" t="str">
        <f>адреса!$K$412</f>
        <v>ФИО-7-12</v>
      </c>
      <c r="E419" s="6">
        <f>SUMIFS(фев17!$X:$X,фев17!$C:$C,мар17!C419)</f>
        <v>10565.84</v>
      </c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>
        <f t="shared" ref="W419" si="456">E419*40%</f>
        <v>4226.3360000000002</v>
      </c>
      <c r="X419" s="6">
        <f t="shared" si="428"/>
        <v>6339.5039999999999</v>
      </c>
      <c r="Y419" s="513"/>
      <c r="Z419" s="70" t="str">
        <f t="shared" si="445"/>
        <v>ул. Седьмая д.7</v>
      </c>
      <c r="AA419" s="504">
        <f>IF($B419&lt;&gt;"",MAX(AA$7:AA418)+1,0)</f>
        <v>406</v>
      </c>
      <c r="AB419" s="502">
        <f t="shared" si="422"/>
        <v>419</v>
      </c>
      <c r="AC419" s="504">
        <f>1</f>
        <v>1</v>
      </c>
      <c r="AD419" s="103">
        <f t="shared" si="446"/>
        <v>0</v>
      </c>
      <c r="AE419" s="103">
        <f t="shared" si="447"/>
        <v>0</v>
      </c>
      <c r="AF419" s="103">
        <f t="shared" si="448"/>
        <v>0</v>
      </c>
      <c r="AH419" s="541">
        <v>0</v>
      </c>
      <c r="AI419" s="541">
        <v>0</v>
      </c>
      <c r="AJ419" s="541">
        <v>0</v>
      </c>
      <c r="AK419" s="541">
        <v>0</v>
      </c>
      <c r="AL419" s="541">
        <v>0</v>
      </c>
      <c r="AM419" s="541">
        <v>0</v>
      </c>
      <c r="AN419" s="541">
        <v>0</v>
      </c>
      <c r="AO419" s="541">
        <v>0</v>
      </c>
      <c r="AP419" s="541">
        <v>0</v>
      </c>
      <c r="AQ419" s="541">
        <v>0</v>
      </c>
      <c r="AR419" s="541">
        <v>0</v>
      </c>
      <c r="AS419" s="541">
        <v>0</v>
      </c>
      <c r="AT419" s="541">
        <v>0</v>
      </c>
      <c r="AU419" s="541">
        <v>0</v>
      </c>
      <c r="AV419" s="541">
        <v>0</v>
      </c>
      <c r="AW419" s="541">
        <v>0</v>
      </c>
      <c r="AX419" s="541">
        <v>0</v>
      </c>
    </row>
    <row r="420" spans="2:50" x14ac:dyDescent="0.25">
      <c r="B420" s="1" t="str">
        <f>адреса!$G$413</f>
        <v>кв.13</v>
      </c>
      <c r="C420" s="522">
        <f>адреса!$I$413</f>
        <v>70000013</v>
      </c>
      <c r="D420" s="6" t="str">
        <f>адреса!$K$413</f>
        <v>ФИО-7-13</v>
      </c>
      <c r="E420" s="6">
        <f>SUMIFS(фев17!$X:$X,фев17!$C:$C,мар17!C420)</f>
        <v>21062.69</v>
      </c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>
        <f t="shared" ref="W420" si="457">E420*60%</f>
        <v>12637.614</v>
      </c>
      <c r="X420" s="6">
        <f t="shared" si="428"/>
        <v>8425.0759999999991</v>
      </c>
      <c r="Y420" s="513"/>
      <c r="Z420" s="70" t="str">
        <f t="shared" si="445"/>
        <v>ул. Седьмая д.7</v>
      </c>
      <c r="AA420" s="504">
        <f>IF($B420&lt;&gt;"",MAX(AA$7:AA419)+1,0)</f>
        <v>407</v>
      </c>
      <c r="AB420" s="502">
        <f t="shared" si="422"/>
        <v>420</v>
      </c>
      <c r="AC420" s="504">
        <f>1</f>
        <v>1</v>
      </c>
      <c r="AD420" s="103">
        <f t="shared" si="446"/>
        <v>0</v>
      </c>
      <c r="AE420" s="103">
        <f t="shared" si="447"/>
        <v>0</v>
      </c>
      <c r="AF420" s="103">
        <f t="shared" si="448"/>
        <v>0</v>
      </c>
      <c r="AH420" s="541">
        <v>0</v>
      </c>
      <c r="AI420" s="541">
        <v>0</v>
      </c>
      <c r="AJ420" s="541">
        <v>42795</v>
      </c>
      <c r="AK420" s="541">
        <v>42796</v>
      </c>
      <c r="AL420" s="541">
        <v>0</v>
      </c>
      <c r="AM420" s="541">
        <v>0</v>
      </c>
      <c r="AN420" s="541">
        <v>0</v>
      </c>
      <c r="AO420" s="541">
        <v>0</v>
      </c>
      <c r="AP420" s="541">
        <v>0</v>
      </c>
      <c r="AQ420" s="541">
        <v>0</v>
      </c>
      <c r="AR420" s="541">
        <v>0</v>
      </c>
      <c r="AS420" s="541">
        <v>0</v>
      </c>
      <c r="AT420" s="541">
        <v>0</v>
      </c>
      <c r="AU420" s="541">
        <v>0</v>
      </c>
      <c r="AV420" s="541">
        <v>0</v>
      </c>
      <c r="AW420" s="541">
        <v>0</v>
      </c>
      <c r="AX420" s="541">
        <v>0</v>
      </c>
    </row>
    <row r="421" spans="2:50" x14ac:dyDescent="0.25">
      <c r="B421" s="1" t="str">
        <f>адреса!$G$414</f>
        <v>кв.14</v>
      </c>
      <c r="C421" s="522">
        <f>адреса!$I$414</f>
        <v>70000014</v>
      </c>
      <c r="D421" s="6" t="str">
        <f>адреса!$K$414</f>
        <v>ФИО-7-14</v>
      </c>
      <c r="E421" s="6">
        <f>SUMIFS(фев17!$X:$X,фев17!$C:$C,мар17!C421)</f>
        <v>2366.06</v>
      </c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>
        <f t="shared" ref="W421" si="458">E421*80%</f>
        <v>1892.848</v>
      </c>
      <c r="X421" s="6">
        <f t="shared" si="428"/>
        <v>473.21199999999999</v>
      </c>
      <c r="Y421" s="513"/>
      <c r="Z421" s="70" t="str">
        <f t="shared" si="445"/>
        <v>ул. Седьмая д.7</v>
      </c>
      <c r="AA421" s="504">
        <f>IF($B421&lt;&gt;"",MAX(AA$7:AA420)+1,0)</f>
        <v>408</v>
      </c>
      <c r="AB421" s="502">
        <f t="shared" si="422"/>
        <v>421</v>
      </c>
      <c r="AC421" s="504">
        <f>1</f>
        <v>1</v>
      </c>
      <c r="AD421" s="103">
        <f t="shared" si="446"/>
        <v>0</v>
      </c>
      <c r="AE421" s="103">
        <f t="shared" si="447"/>
        <v>0</v>
      </c>
      <c r="AF421" s="103">
        <f t="shared" si="448"/>
        <v>0</v>
      </c>
      <c r="AH421" s="541">
        <v>0</v>
      </c>
      <c r="AI421" s="541">
        <v>0</v>
      </c>
      <c r="AJ421" s="541">
        <v>0</v>
      </c>
      <c r="AK421" s="541">
        <v>0</v>
      </c>
      <c r="AL421" s="541">
        <v>0</v>
      </c>
      <c r="AM421" s="541">
        <v>0</v>
      </c>
      <c r="AN421" s="541">
        <v>0</v>
      </c>
      <c r="AO421" s="541">
        <v>0</v>
      </c>
      <c r="AP421" s="541">
        <v>0</v>
      </c>
      <c r="AQ421" s="541">
        <v>0</v>
      </c>
      <c r="AR421" s="541">
        <v>0</v>
      </c>
      <c r="AS421" s="541">
        <v>0</v>
      </c>
      <c r="AT421" s="541">
        <v>0</v>
      </c>
      <c r="AU421" s="541">
        <v>0</v>
      </c>
      <c r="AV421" s="541">
        <v>0</v>
      </c>
      <c r="AW421" s="541">
        <v>0</v>
      </c>
      <c r="AX421" s="541">
        <v>0</v>
      </c>
    </row>
    <row r="422" spans="2:50" x14ac:dyDescent="0.25">
      <c r="B422" s="1" t="str">
        <f>адреса!$G$415</f>
        <v>кв.15</v>
      </c>
      <c r="C422" s="522">
        <f>адреса!$I$415</f>
        <v>70000015</v>
      </c>
      <c r="D422" s="6" t="str">
        <f>адреса!$K$415</f>
        <v>ФИО-7-15</v>
      </c>
      <c r="E422" s="6">
        <f>SUMIFS(фев17!$X:$X,фев17!$C:$C,мар17!C422)</f>
        <v>22458.67</v>
      </c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>
        <f t="shared" ref="W422" si="459">E422*100%</f>
        <v>22458.67</v>
      </c>
      <c r="X422" s="6">
        <f t="shared" si="428"/>
        <v>0</v>
      </c>
      <c r="Y422" s="513"/>
      <c r="Z422" s="70" t="str">
        <f t="shared" si="445"/>
        <v>ул. Седьмая д.7</v>
      </c>
      <c r="AA422" s="504">
        <f>IF($B422&lt;&gt;"",MAX(AA$7:AA421)+1,0)</f>
        <v>409</v>
      </c>
      <c r="AB422" s="502">
        <f t="shared" si="422"/>
        <v>422</v>
      </c>
      <c r="AC422" s="504">
        <f>1</f>
        <v>1</v>
      </c>
      <c r="AD422" s="103">
        <f t="shared" si="446"/>
        <v>0</v>
      </c>
      <c r="AE422" s="103">
        <f t="shared" si="447"/>
        <v>0</v>
      </c>
      <c r="AF422" s="103">
        <f t="shared" si="448"/>
        <v>0</v>
      </c>
      <c r="AH422" s="541">
        <v>0</v>
      </c>
      <c r="AI422" s="541">
        <v>0</v>
      </c>
      <c r="AJ422" s="541">
        <v>42795</v>
      </c>
      <c r="AK422" s="541">
        <v>42796</v>
      </c>
      <c r="AL422" s="541">
        <v>0</v>
      </c>
      <c r="AM422" s="541">
        <v>0</v>
      </c>
      <c r="AN422" s="541">
        <v>0</v>
      </c>
      <c r="AO422" s="541">
        <v>0</v>
      </c>
      <c r="AP422" s="541">
        <v>0</v>
      </c>
      <c r="AQ422" s="541">
        <v>0</v>
      </c>
      <c r="AR422" s="541">
        <v>0</v>
      </c>
      <c r="AS422" s="541">
        <v>0</v>
      </c>
      <c r="AT422" s="541">
        <v>0</v>
      </c>
      <c r="AU422" s="541">
        <v>0</v>
      </c>
      <c r="AV422" s="541">
        <v>0</v>
      </c>
      <c r="AW422" s="541">
        <v>0</v>
      </c>
      <c r="AX422" s="541">
        <v>0</v>
      </c>
    </row>
    <row r="423" spans="2:50" x14ac:dyDescent="0.25">
      <c r="B423" s="1" t="str">
        <f>адреса!$G$416</f>
        <v>кв.16</v>
      </c>
      <c r="C423" s="522">
        <f>адреса!$I$416</f>
        <v>70000016</v>
      </c>
      <c r="D423" s="6" t="str">
        <f>адреса!$K$416</f>
        <v>ФИО-7-16</v>
      </c>
      <c r="E423" s="6">
        <f>SUMIFS(фев17!$X:$X,фев17!$C:$C,мар17!C423)</f>
        <v>4708.54</v>
      </c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>
        <f t="shared" ref="W423" si="460">E423*20%</f>
        <v>941.70800000000008</v>
      </c>
      <c r="X423" s="6">
        <f t="shared" si="428"/>
        <v>3766.8319999999999</v>
      </c>
      <c r="Y423" s="513"/>
      <c r="Z423" s="70" t="str">
        <f t="shared" si="445"/>
        <v>ул. Седьмая д.7</v>
      </c>
      <c r="AA423" s="504">
        <f>IF($B423&lt;&gt;"",MAX(AA$7:AA422)+1,0)</f>
        <v>410</v>
      </c>
      <c r="AB423" s="502">
        <f t="shared" si="422"/>
        <v>423</v>
      </c>
      <c r="AC423" s="504">
        <f>1</f>
        <v>1</v>
      </c>
      <c r="AD423" s="103">
        <f t="shared" si="446"/>
        <v>0</v>
      </c>
      <c r="AE423" s="103">
        <f t="shared" si="447"/>
        <v>0</v>
      </c>
      <c r="AF423" s="103">
        <f t="shared" si="448"/>
        <v>0</v>
      </c>
      <c r="AH423" s="541">
        <v>0</v>
      </c>
      <c r="AI423" s="541">
        <v>0</v>
      </c>
      <c r="AJ423" s="541">
        <v>0</v>
      </c>
      <c r="AK423" s="541">
        <v>0</v>
      </c>
      <c r="AL423" s="541">
        <v>0</v>
      </c>
      <c r="AM423" s="541">
        <v>0</v>
      </c>
      <c r="AN423" s="541">
        <v>0</v>
      </c>
      <c r="AO423" s="541">
        <v>0</v>
      </c>
      <c r="AP423" s="541">
        <v>0</v>
      </c>
      <c r="AQ423" s="541">
        <v>0</v>
      </c>
      <c r="AR423" s="541">
        <v>0</v>
      </c>
      <c r="AS423" s="541">
        <v>0</v>
      </c>
      <c r="AT423" s="541">
        <v>0</v>
      </c>
      <c r="AU423" s="541">
        <v>0</v>
      </c>
      <c r="AV423" s="541">
        <v>0</v>
      </c>
      <c r="AW423" s="541">
        <v>0</v>
      </c>
      <c r="AX423" s="541">
        <v>0</v>
      </c>
    </row>
    <row r="424" spans="2:50" x14ac:dyDescent="0.25">
      <c r="B424" s="1" t="str">
        <f>адреса!$G$417</f>
        <v>кв.17</v>
      </c>
      <c r="C424" s="522">
        <f>адреса!$I$417</f>
        <v>70000017</v>
      </c>
      <c r="D424" s="6" t="str">
        <f>адреса!$K$417</f>
        <v>ФИО-7-17</v>
      </c>
      <c r="E424" s="6">
        <f>SUMIFS(фев17!$X:$X,фев17!$C:$C,мар17!C424)</f>
        <v>0</v>
      </c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>
        <f t="shared" ref="W424" si="461">E424*40%</f>
        <v>0</v>
      </c>
      <c r="X424" s="6">
        <f t="shared" si="428"/>
        <v>0</v>
      </c>
      <c r="Y424" s="513"/>
      <c r="Z424" s="70" t="str">
        <f t="shared" si="445"/>
        <v>ул. Седьмая д.7</v>
      </c>
      <c r="AA424" s="504">
        <f>IF($B424&lt;&gt;"",MAX(AA$7:AA423)+1,0)</f>
        <v>411</v>
      </c>
      <c r="AB424" s="502">
        <f t="shared" si="422"/>
        <v>424</v>
      </c>
      <c r="AC424" s="504">
        <f>1</f>
        <v>1</v>
      </c>
      <c r="AD424" s="103">
        <f t="shared" si="446"/>
        <v>0</v>
      </c>
      <c r="AE424" s="103">
        <f t="shared" si="447"/>
        <v>0</v>
      </c>
      <c r="AF424" s="103">
        <f t="shared" si="448"/>
        <v>0</v>
      </c>
      <c r="AH424" s="541">
        <v>0</v>
      </c>
      <c r="AI424" s="541">
        <v>0</v>
      </c>
      <c r="AJ424" s="541">
        <v>0</v>
      </c>
      <c r="AK424" s="541">
        <v>0</v>
      </c>
      <c r="AL424" s="541">
        <v>0</v>
      </c>
      <c r="AM424" s="541">
        <v>0</v>
      </c>
      <c r="AN424" s="541">
        <v>0</v>
      </c>
      <c r="AO424" s="541">
        <v>0</v>
      </c>
      <c r="AP424" s="541">
        <v>0</v>
      </c>
      <c r="AQ424" s="541">
        <v>0</v>
      </c>
      <c r="AR424" s="541">
        <v>0</v>
      </c>
      <c r="AS424" s="541">
        <v>0</v>
      </c>
      <c r="AT424" s="541">
        <v>0</v>
      </c>
      <c r="AU424" s="541">
        <v>0</v>
      </c>
      <c r="AV424" s="541">
        <v>0</v>
      </c>
      <c r="AW424" s="541">
        <v>0</v>
      </c>
      <c r="AX424" s="541">
        <v>0</v>
      </c>
    </row>
    <row r="425" spans="2:50" x14ac:dyDescent="0.25">
      <c r="B425" s="1" t="str">
        <f>адреса!$G$418</f>
        <v>кв.18</v>
      </c>
      <c r="C425" s="522">
        <f>адреса!$I$418</f>
        <v>70000018</v>
      </c>
      <c r="D425" s="6" t="str">
        <f>адреса!$K$418</f>
        <v>ФИО-7-18</v>
      </c>
      <c r="E425" s="6">
        <f>SUMIFS(фев17!$X:$X,фев17!$C:$C,мар17!C425)</f>
        <v>10548.48</v>
      </c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>
        <f t="shared" ref="W425" si="462">E425*60%</f>
        <v>6329.0879999999997</v>
      </c>
      <c r="X425" s="6">
        <f t="shared" si="428"/>
        <v>4219.3919999999998</v>
      </c>
      <c r="Y425" s="513"/>
      <c r="Z425" s="70" t="str">
        <f t="shared" si="445"/>
        <v>ул. Седьмая д.7</v>
      </c>
      <c r="AA425" s="504">
        <f>IF($B425&lt;&gt;"",MAX(AA$7:AA424)+1,0)</f>
        <v>412</v>
      </c>
      <c r="AB425" s="502">
        <f t="shared" si="422"/>
        <v>425</v>
      </c>
      <c r="AC425" s="504">
        <f>1</f>
        <v>1</v>
      </c>
      <c r="AD425" s="103">
        <f t="shared" si="446"/>
        <v>0</v>
      </c>
      <c r="AE425" s="103">
        <f t="shared" si="447"/>
        <v>0</v>
      </c>
      <c r="AF425" s="103">
        <f t="shared" si="448"/>
        <v>0</v>
      </c>
      <c r="AH425" s="541">
        <v>0</v>
      </c>
      <c r="AI425" s="541">
        <v>0</v>
      </c>
      <c r="AJ425" s="541">
        <v>0</v>
      </c>
      <c r="AK425" s="541">
        <v>0</v>
      </c>
      <c r="AL425" s="541">
        <v>0</v>
      </c>
      <c r="AM425" s="541">
        <v>0</v>
      </c>
      <c r="AN425" s="541">
        <v>0</v>
      </c>
      <c r="AO425" s="541">
        <v>0</v>
      </c>
      <c r="AP425" s="541">
        <v>0</v>
      </c>
      <c r="AQ425" s="541">
        <v>0</v>
      </c>
      <c r="AR425" s="541">
        <v>0</v>
      </c>
      <c r="AS425" s="541">
        <v>0</v>
      </c>
      <c r="AT425" s="541">
        <v>0</v>
      </c>
      <c r="AU425" s="541">
        <v>0</v>
      </c>
      <c r="AV425" s="541">
        <v>0</v>
      </c>
      <c r="AW425" s="541">
        <v>0</v>
      </c>
      <c r="AX425" s="541">
        <v>0</v>
      </c>
    </row>
    <row r="426" spans="2:50" x14ac:dyDescent="0.25">
      <c r="B426" s="1" t="str">
        <f>адреса!$G$419</f>
        <v>кв.19</v>
      </c>
      <c r="C426" s="522">
        <f>адреса!$I$419</f>
        <v>70000019</v>
      </c>
      <c r="D426" s="6" t="str">
        <f>адреса!$K$419</f>
        <v>ФИО-7-19</v>
      </c>
      <c r="E426" s="6">
        <f>SUMIFS(фев17!$X:$X,фев17!$C:$C,мар17!C426)</f>
        <v>21469.86</v>
      </c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>
        <f t="shared" ref="W426" si="463">E426*80%</f>
        <v>17175.888000000003</v>
      </c>
      <c r="X426" s="6">
        <f t="shared" si="428"/>
        <v>4293.9719999999979</v>
      </c>
      <c r="Y426" s="513"/>
      <c r="Z426" s="70" t="str">
        <f t="shared" si="445"/>
        <v>ул. Седьмая д.7</v>
      </c>
      <c r="AA426" s="504">
        <f>IF($B426&lt;&gt;"",MAX(AA$7:AA425)+1,0)</f>
        <v>413</v>
      </c>
      <c r="AB426" s="502">
        <f t="shared" si="422"/>
        <v>426</v>
      </c>
      <c r="AC426" s="504">
        <f>1</f>
        <v>1</v>
      </c>
      <c r="AD426" s="103">
        <f t="shared" si="446"/>
        <v>0</v>
      </c>
      <c r="AE426" s="103">
        <f t="shared" si="447"/>
        <v>0</v>
      </c>
      <c r="AF426" s="103">
        <f t="shared" si="448"/>
        <v>0</v>
      </c>
      <c r="AH426" s="541">
        <v>0</v>
      </c>
      <c r="AI426" s="541">
        <v>0</v>
      </c>
      <c r="AJ426" s="541">
        <v>42795</v>
      </c>
      <c r="AK426" s="541">
        <v>42796</v>
      </c>
      <c r="AL426" s="541">
        <v>0</v>
      </c>
      <c r="AM426" s="541">
        <v>0</v>
      </c>
      <c r="AN426" s="541">
        <v>0</v>
      </c>
      <c r="AO426" s="541">
        <v>0</v>
      </c>
      <c r="AP426" s="541">
        <v>0</v>
      </c>
      <c r="AQ426" s="541">
        <v>0</v>
      </c>
      <c r="AR426" s="541">
        <v>0</v>
      </c>
      <c r="AS426" s="541">
        <v>0</v>
      </c>
      <c r="AT426" s="541">
        <v>0</v>
      </c>
      <c r="AU426" s="541">
        <v>0</v>
      </c>
      <c r="AV426" s="541">
        <v>0</v>
      </c>
      <c r="AW426" s="541">
        <v>0</v>
      </c>
      <c r="AX426" s="541">
        <v>0</v>
      </c>
    </row>
    <row r="427" spans="2:50" x14ac:dyDescent="0.25">
      <c r="B427" s="1" t="str">
        <f>адреса!$G$420</f>
        <v>кв.20</v>
      </c>
      <c r="C427" s="522">
        <f>адреса!$I$420</f>
        <v>70000020</v>
      </c>
      <c r="D427" s="6" t="str">
        <f>адреса!$K$420</f>
        <v>ФИО-7-20</v>
      </c>
      <c r="E427" s="6">
        <f>SUMIFS(фев17!$X:$X,фев17!$C:$C,мар17!C427)</f>
        <v>8042.14</v>
      </c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>
        <f t="shared" ref="W427" si="464">E427*100%</f>
        <v>8042.14</v>
      </c>
      <c r="X427" s="6">
        <f t="shared" si="428"/>
        <v>0</v>
      </c>
      <c r="Y427" s="513"/>
      <c r="Z427" s="70" t="str">
        <f t="shared" si="445"/>
        <v>ул. Седьмая д.7</v>
      </c>
      <c r="AA427" s="504">
        <f>IF($B427&lt;&gt;"",MAX(AA$7:AA426)+1,0)</f>
        <v>414</v>
      </c>
      <c r="AB427" s="502">
        <f t="shared" si="422"/>
        <v>427</v>
      </c>
      <c r="AC427" s="504">
        <f>1</f>
        <v>1</v>
      </c>
      <c r="AD427" s="103">
        <f t="shared" si="446"/>
        <v>0</v>
      </c>
      <c r="AE427" s="103">
        <f t="shared" si="447"/>
        <v>0</v>
      </c>
      <c r="AF427" s="103">
        <f t="shared" si="448"/>
        <v>0</v>
      </c>
      <c r="AH427" s="541">
        <v>0</v>
      </c>
      <c r="AI427" s="541">
        <v>0</v>
      </c>
      <c r="AJ427" s="541">
        <v>0</v>
      </c>
      <c r="AK427" s="541">
        <v>0</v>
      </c>
      <c r="AL427" s="541">
        <v>0</v>
      </c>
      <c r="AM427" s="541">
        <v>0</v>
      </c>
      <c r="AN427" s="541">
        <v>0</v>
      </c>
      <c r="AO427" s="541">
        <v>0</v>
      </c>
      <c r="AP427" s="541">
        <v>0</v>
      </c>
      <c r="AQ427" s="541">
        <v>0</v>
      </c>
      <c r="AR427" s="541">
        <v>0</v>
      </c>
      <c r="AS427" s="541">
        <v>0</v>
      </c>
      <c r="AT427" s="541">
        <v>0</v>
      </c>
      <c r="AU427" s="541">
        <v>0</v>
      </c>
      <c r="AV427" s="541">
        <v>0</v>
      </c>
      <c r="AW427" s="541">
        <v>0</v>
      </c>
      <c r="AX427" s="541">
        <v>0</v>
      </c>
    </row>
    <row r="428" spans="2:50" x14ac:dyDescent="0.25">
      <c r="B428" s="1" t="str">
        <f>адреса!$G$421</f>
        <v>кв.21</v>
      </c>
      <c r="C428" s="522">
        <f>адреса!$I$421</f>
        <v>70000021</v>
      </c>
      <c r="D428" s="6" t="str">
        <f>адреса!$K$421</f>
        <v>ФИО-7-21</v>
      </c>
      <c r="E428" s="6">
        <f>SUMIFS(фев17!$X:$X,фев17!$C:$C,мар17!C428)</f>
        <v>-5463.46</v>
      </c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>
        <f t="shared" ref="W428" si="465">E428*20%</f>
        <v>-1092.692</v>
      </c>
      <c r="X428" s="6">
        <f t="shared" si="428"/>
        <v>-4370.768</v>
      </c>
      <c r="Y428" s="513"/>
      <c r="Z428" s="70" t="str">
        <f t="shared" si="445"/>
        <v>ул. Седьмая д.7</v>
      </c>
      <c r="AA428" s="504">
        <f>IF($B428&lt;&gt;"",MAX(AA$7:AA427)+1,0)</f>
        <v>415</v>
      </c>
      <c r="AB428" s="502">
        <f t="shared" si="422"/>
        <v>428</v>
      </c>
      <c r="AC428" s="504">
        <f>1</f>
        <v>1</v>
      </c>
      <c r="AD428" s="103">
        <f t="shared" si="446"/>
        <v>0</v>
      </c>
      <c r="AE428" s="103">
        <f t="shared" si="447"/>
        <v>0</v>
      </c>
      <c r="AF428" s="103">
        <f t="shared" si="448"/>
        <v>0</v>
      </c>
      <c r="AH428" s="541">
        <v>0</v>
      </c>
      <c r="AI428" s="541">
        <v>0</v>
      </c>
      <c r="AJ428" s="541">
        <v>0</v>
      </c>
      <c r="AK428" s="541">
        <v>0</v>
      </c>
      <c r="AL428" s="541">
        <v>0</v>
      </c>
      <c r="AM428" s="541">
        <v>0</v>
      </c>
      <c r="AN428" s="541">
        <v>0</v>
      </c>
      <c r="AO428" s="541">
        <v>0</v>
      </c>
      <c r="AP428" s="541">
        <v>0</v>
      </c>
      <c r="AQ428" s="541">
        <v>0</v>
      </c>
      <c r="AR428" s="541">
        <v>0</v>
      </c>
      <c r="AS428" s="541">
        <v>0</v>
      </c>
      <c r="AT428" s="541">
        <v>0</v>
      </c>
      <c r="AU428" s="541">
        <v>0</v>
      </c>
      <c r="AV428" s="541">
        <v>0</v>
      </c>
      <c r="AW428" s="541">
        <v>0</v>
      </c>
      <c r="AX428" s="541">
        <v>0</v>
      </c>
    </row>
    <row r="429" spans="2:50" x14ac:dyDescent="0.25">
      <c r="B429" s="1" t="str">
        <f>адреса!$G$422</f>
        <v>кв.22</v>
      </c>
      <c r="C429" s="522">
        <f>адреса!$I$422</f>
        <v>70000022</v>
      </c>
      <c r="D429" s="6" t="str">
        <f>адреса!$K$422</f>
        <v>ФИО-7-22</v>
      </c>
      <c r="E429" s="6">
        <f>SUMIFS(фев17!$X:$X,фев17!$C:$C,мар17!C429)</f>
        <v>22838.5</v>
      </c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>
        <f t="shared" ref="W429" si="466">E429*40%</f>
        <v>9135.4</v>
      </c>
      <c r="X429" s="6">
        <f t="shared" si="428"/>
        <v>13703.1</v>
      </c>
      <c r="Y429" s="513"/>
      <c r="Z429" s="70" t="str">
        <f t="shared" ref="Z429:Z431" si="467">IF(AND(A429&lt;&gt;"",B429=""),A429,Z428)</f>
        <v>ул. Седьмая д.7</v>
      </c>
      <c r="AA429" s="504">
        <f>IF($B429&lt;&gt;"",MAX(AA$7:AA428)+1,0)</f>
        <v>416</v>
      </c>
      <c r="AB429" s="502">
        <f t="shared" si="422"/>
        <v>429</v>
      </c>
      <c r="AC429" s="504">
        <f>1</f>
        <v>1</v>
      </c>
      <c r="AD429" s="103">
        <f t="shared" ref="AD429:AD431" si="468">F429</f>
        <v>0</v>
      </c>
      <c r="AE429" s="103">
        <f t="shared" ref="AE429:AE431" si="469">H429+I429+J429+K429+L429+O429+R429+S429</f>
        <v>0</v>
      </c>
      <c r="AF429" s="103">
        <f t="shared" ref="AF429:AF431" si="470">V429-AD429-AE429</f>
        <v>0</v>
      </c>
      <c r="AH429" s="541">
        <v>0</v>
      </c>
      <c r="AI429" s="541">
        <v>0</v>
      </c>
      <c r="AJ429" s="541">
        <v>42795</v>
      </c>
      <c r="AK429" s="541">
        <v>42796</v>
      </c>
      <c r="AL429" s="541">
        <v>0</v>
      </c>
      <c r="AM429" s="541">
        <v>0</v>
      </c>
      <c r="AN429" s="541">
        <v>0</v>
      </c>
      <c r="AO429" s="541">
        <v>0</v>
      </c>
      <c r="AP429" s="541">
        <v>0</v>
      </c>
      <c r="AQ429" s="541">
        <v>0</v>
      </c>
      <c r="AR429" s="541">
        <v>0</v>
      </c>
      <c r="AS429" s="541">
        <v>0</v>
      </c>
      <c r="AT429" s="541">
        <v>0</v>
      </c>
      <c r="AU429" s="541">
        <v>0</v>
      </c>
      <c r="AV429" s="541">
        <v>0</v>
      </c>
      <c r="AW429" s="541">
        <v>0</v>
      </c>
      <c r="AX429" s="541">
        <v>0</v>
      </c>
    </row>
    <row r="430" spans="2:50" x14ac:dyDescent="0.25">
      <c r="B430" s="1" t="str">
        <f>адреса!$G$423</f>
        <v>кв.23</v>
      </c>
      <c r="C430" s="522">
        <f>адреса!$I$423</f>
        <v>70000023</v>
      </c>
      <c r="D430" s="6" t="str">
        <f>адреса!$K$423</f>
        <v>ФИО-7-23</v>
      </c>
      <c r="E430" s="6">
        <f>SUMIFS(фев17!$X:$X,фев17!$C:$C,мар17!C430)</f>
        <v>8288.3700000000008</v>
      </c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>
        <f t="shared" ref="W430" si="471">E430*60%</f>
        <v>4973.0219999999999</v>
      </c>
      <c r="X430" s="6">
        <f t="shared" si="428"/>
        <v>3315.3480000000009</v>
      </c>
      <c r="Y430" s="513"/>
      <c r="Z430" s="70" t="str">
        <f t="shared" si="467"/>
        <v>ул. Седьмая д.7</v>
      </c>
      <c r="AA430" s="504">
        <f>IF($B430&lt;&gt;"",MAX(AA$7:AA429)+1,0)</f>
        <v>417</v>
      </c>
      <c r="AB430" s="502">
        <f t="shared" si="422"/>
        <v>430</v>
      </c>
      <c r="AC430" s="504">
        <f>1</f>
        <v>1</v>
      </c>
      <c r="AD430" s="103">
        <f t="shared" si="468"/>
        <v>0</v>
      </c>
      <c r="AE430" s="103">
        <f t="shared" si="469"/>
        <v>0</v>
      </c>
      <c r="AF430" s="103">
        <f t="shared" si="470"/>
        <v>0</v>
      </c>
      <c r="AH430" s="541">
        <v>0</v>
      </c>
      <c r="AI430" s="541">
        <v>0</v>
      </c>
      <c r="AJ430" s="541">
        <v>0</v>
      </c>
      <c r="AK430" s="541">
        <v>0</v>
      </c>
      <c r="AL430" s="541">
        <v>0</v>
      </c>
      <c r="AM430" s="541">
        <v>0</v>
      </c>
      <c r="AN430" s="541">
        <v>0</v>
      </c>
      <c r="AO430" s="541">
        <v>0</v>
      </c>
      <c r="AP430" s="541">
        <v>0</v>
      </c>
      <c r="AQ430" s="541">
        <v>0</v>
      </c>
      <c r="AR430" s="541">
        <v>0</v>
      </c>
      <c r="AS430" s="541">
        <v>0</v>
      </c>
      <c r="AT430" s="541">
        <v>0</v>
      </c>
      <c r="AU430" s="541">
        <v>0</v>
      </c>
      <c r="AV430" s="541">
        <v>0</v>
      </c>
      <c r="AW430" s="541">
        <v>0</v>
      </c>
      <c r="AX430" s="541">
        <v>0</v>
      </c>
    </row>
    <row r="431" spans="2:50" x14ac:dyDescent="0.25">
      <c r="B431" s="1" t="str">
        <f>адреса!$G$424</f>
        <v>кв.24</v>
      </c>
      <c r="C431" s="522">
        <f>адреса!$I$424</f>
        <v>70000024</v>
      </c>
      <c r="D431" s="6" t="str">
        <f>адреса!$K$424</f>
        <v>ФИО-7-24</v>
      </c>
      <c r="E431" s="6">
        <f>SUMIFS(фев17!$X:$X,фев17!$C:$C,мар17!C431)</f>
        <v>10049.35</v>
      </c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>
        <f t="shared" ref="W431" si="472">E431*80%</f>
        <v>8039.4800000000005</v>
      </c>
      <c r="X431" s="6">
        <f t="shared" si="428"/>
        <v>2009.87</v>
      </c>
      <c r="Y431" s="513"/>
      <c r="Z431" s="70" t="str">
        <f t="shared" si="467"/>
        <v>ул. Седьмая д.7</v>
      </c>
      <c r="AA431" s="504">
        <f>IF($B431&lt;&gt;"",MAX(AA$7:AA430)+1,0)</f>
        <v>418</v>
      </c>
      <c r="AB431" s="502">
        <f t="shared" si="422"/>
        <v>431</v>
      </c>
      <c r="AC431" s="504">
        <f>1</f>
        <v>1</v>
      </c>
      <c r="AD431" s="103">
        <f t="shared" si="468"/>
        <v>0</v>
      </c>
      <c r="AE431" s="103">
        <f t="shared" si="469"/>
        <v>0</v>
      </c>
      <c r="AF431" s="103">
        <f t="shared" si="470"/>
        <v>0</v>
      </c>
      <c r="AH431" s="541">
        <v>0</v>
      </c>
      <c r="AI431" s="541">
        <v>0</v>
      </c>
      <c r="AJ431" s="541">
        <v>0</v>
      </c>
      <c r="AK431" s="541">
        <v>0</v>
      </c>
      <c r="AL431" s="541">
        <v>0</v>
      </c>
      <c r="AM431" s="541">
        <v>0</v>
      </c>
      <c r="AN431" s="541">
        <v>0</v>
      </c>
      <c r="AO431" s="541">
        <v>0</v>
      </c>
      <c r="AP431" s="541">
        <v>0</v>
      </c>
      <c r="AQ431" s="541">
        <v>0</v>
      </c>
      <c r="AR431" s="541">
        <v>0</v>
      </c>
      <c r="AS431" s="541">
        <v>0</v>
      </c>
      <c r="AT431" s="541">
        <v>0</v>
      </c>
      <c r="AU431" s="541">
        <v>0</v>
      </c>
      <c r="AV431" s="541">
        <v>0</v>
      </c>
      <c r="AW431" s="541">
        <v>0</v>
      </c>
      <c r="AX431" s="541">
        <v>0</v>
      </c>
    </row>
    <row r="432" spans="2:50" x14ac:dyDescent="0.25">
      <c r="B432" s="1" t="str">
        <f>адреса!$G$425</f>
        <v>кв.25</v>
      </c>
      <c r="C432" s="522">
        <f>адреса!$I$425</f>
        <v>70000025</v>
      </c>
      <c r="D432" s="6" t="str">
        <f>адреса!$K$425</f>
        <v>ФИО-7-25</v>
      </c>
      <c r="E432" s="6">
        <f>SUMIFS(фев17!$X:$X,фев17!$C:$C,мар17!C432)</f>
        <v>22465.41</v>
      </c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>
        <f t="shared" ref="W432" si="473">E432*100%</f>
        <v>22465.41</v>
      </c>
      <c r="X432" s="6">
        <f t="shared" si="428"/>
        <v>0</v>
      </c>
      <c r="Y432" s="513"/>
      <c r="Z432" s="70" t="str">
        <f t="shared" ref="Z432:Z449" si="474">IF(AND(A432&lt;&gt;"",B432=""),A432,Z431)</f>
        <v>ул. Седьмая д.7</v>
      </c>
      <c r="AA432" s="504">
        <f>IF($B432&lt;&gt;"",MAX(AA$7:AA431)+1,0)</f>
        <v>419</v>
      </c>
      <c r="AB432" s="502">
        <f t="shared" si="422"/>
        <v>432</v>
      </c>
      <c r="AC432" s="504">
        <f>1</f>
        <v>1</v>
      </c>
      <c r="AD432" s="103">
        <f t="shared" ref="AD432:AD449" si="475">F432</f>
        <v>0</v>
      </c>
      <c r="AE432" s="103">
        <f t="shared" ref="AE432:AE449" si="476">H432+I432+J432+K432+L432+O432+R432+S432</f>
        <v>0</v>
      </c>
      <c r="AF432" s="103">
        <f t="shared" ref="AF432:AF449" si="477">V432-AD432-AE432</f>
        <v>0</v>
      </c>
      <c r="AH432" s="541">
        <v>0</v>
      </c>
      <c r="AI432" s="541">
        <v>0</v>
      </c>
      <c r="AJ432" s="541">
        <v>42795</v>
      </c>
      <c r="AK432" s="541">
        <v>42796</v>
      </c>
      <c r="AL432" s="541">
        <v>0</v>
      </c>
      <c r="AM432" s="541">
        <v>0</v>
      </c>
      <c r="AN432" s="541">
        <v>0</v>
      </c>
      <c r="AO432" s="541">
        <v>0</v>
      </c>
      <c r="AP432" s="541">
        <v>0</v>
      </c>
      <c r="AQ432" s="541">
        <v>0</v>
      </c>
      <c r="AR432" s="541">
        <v>0</v>
      </c>
      <c r="AS432" s="541">
        <v>0</v>
      </c>
      <c r="AT432" s="541">
        <v>0</v>
      </c>
      <c r="AU432" s="541">
        <v>0</v>
      </c>
      <c r="AV432" s="541">
        <v>0</v>
      </c>
      <c r="AW432" s="541">
        <v>0</v>
      </c>
      <c r="AX432" s="541">
        <v>0</v>
      </c>
    </row>
    <row r="433" spans="2:50" x14ac:dyDescent="0.25">
      <c r="B433" s="1" t="str">
        <f>адреса!$G$426</f>
        <v>кв.26</v>
      </c>
      <c r="C433" s="522">
        <f>адреса!$I$426</f>
        <v>70000026</v>
      </c>
      <c r="D433" s="6" t="str">
        <f>адреса!$K$426</f>
        <v>ФИО-7-26</v>
      </c>
      <c r="E433" s="6">
        <f>SUMIFS(фев17!$X:$X,фев17!$C:$C,мар17!C433)</f>
        <v>22606.95</v>
      </c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>
        <f t="shared" ref="W433" si="478">E433*20%</f>
        <v>4521.3900000000003</v>
      </c>
      <c r="X433" s="6">
        <f t="shared" si="428"/>
        <v>18085.560000000001</v>
      </c>
      <c r="Y433" s="513"/>
      <c r="Z433" s="70" t="str">
        <f t="shared" si="474"/>
        <v>ул. Седьмая д.7</v>
      </c>
      <c r="AA433" s="504">
        <f>IF($B433&lt;&gt;"",MAX(AA$7:AA432)+1,0)</f>
        <v>420</v>
      </c>
      <c r="AB433" s="502">
        <f t="shared" si="422"/>
        <v>433</v>
      </c>
      <c r="AC433" s="504">
        <f>1</f>
        <v>1</v>
      </c>
      <c r="AD433" s="103">
        <f t="shared" si="475"/>
        <v>0</v>
      </c>
      <c r="AE433" s="103">
        <f t="shared" si="476"/>
        <v>0</v>
      </c>
      <c r="AF433" s="103">
        <f t="shared" si="477"/>
        <v>0</v>
      </c>
      <c r="AH433" s="541">
        <v>0</v>
      </c>
      <c r="AI433" s="541">
        <v>0</v>
      </c>
      <c r="AJ433" s="541">
        <v>42795</v>
      </c>
      <c r="AK433" s="541">
        <v>42796</v>
      </c>
      <c r="AL433" s="541">
        <v>0</v>
      </c>
      <c r="AM433" s="541">
        <v>0</v>
      </c>
      <c r="AN433" s="541">
        <v>0</v>
      </c>
      <c r="AO433" s="541">
        <v>0</v>
      </c>
      <c r="AP433" s="541">
        <v>0</v>
      </c>
      <c r="AQ433" s="541">
        <v>0</v>
      </c>
      <c r="AR433" s="541">
        <v>0</v>
      </c>
      <c r="AS433" s="541">
        <v>0</v>
      </c>
      <c r="AT433" s="541">
        <v>0</v>
      </c>
      <c r="AU433" s="541">
        <v>0</v>
      </c>
      <c r="AV433" s="541">
        <v>0</v>
      </c>
      <c r="AW433" s="541">
        <v>0</v>
      </c>
      <c r="AX433" s="541">
        <v>0</v>
      </c>
    </row>
    <row r="434" spans="2:50" x14ac:dyDescent="0.25">
      <c r="B434" s="1" t="str">
        <f>адреса!$G$427</f>
        <v>кв.27</v>
      </c>
      <c r="C434" s="522">
        <f>адреса!$I$427</f>
        <v>70000027</v>
      </c>
      <c r="D434" s="6" t="str">
        <f>адреса!$K$427</f>
        <v>ФИО-7-27</v>
      </c>
      <c r="E434" s="6">
        <f>SUMIFS(фев17!$X:$X,фев17!$C:$C,мар17!C434)</f>
        <v>13563.67</v>
      </c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>
        <f t="shared" ref="W434" si="479">E434*40%</f>
        <v>5425.4680000000008</v>
      </c>
      <c r="X434" s="6">
        <f t="shared" si="428"/>
        <v>8138.2019999999993</v>
      </c>
      <c r="Y434" s="513"/>
      <c r="Z434" s="70" t="str">
        <f t="shared" si="474"/>
        <v>ул. Седьмая д.7</v>
      </c>
      <c r="AA434" s="504">
        <f>IF($B434&lt;&gt;"",MAX(AA$7:AA433)+1,0)</f>
        <v>421</v>
      </c>
      <c r="AB434" s="502">
        <f t="shared" si="422"/>
        <v>434</v>
      </c>
      <c r="AC434" s="504">
        <f>1</f>
        <v>1</v>
      </c>
      <c r="AD434" s="103">
        <f t="shared" si="475"/>
        <v>0</v>
      </c>
      <c r="AE434" s="103">
        <f t="shared" si="476"/>
        <v>0</v>
      </c>
      <c r="AF434" s="103">
        <f t="shared" si="477"/>
        <v>0</v>
      </c>
      <c r="AH434" s="541">
        <v>0</v>
      </c>
      <c r="AI434" s="541">
        <v>0</v>
      </c>
      <c r="AJ434" s="541">
        <v>0</v>
      </c>
      <c r="AK434" s="541">
        <v>0</v>
      </c>
      <c r="AL434" s="541">
        <v>0</v>
      </c>
      <c r="AM434" s="541">
        <v>0</v>
      </c>
      <c r="AN434" s="541">
        <v>0</v>
      </c>
      <c r="AO434" s="541">
        <v>0</v>
      </c>
      <c r="AP434" s="541">
        <v>0</v>
      </c>
      <c r="AQ434" s="541">
        <v>0</v>
      </c>
      <c r="AR434" s="541">
        <v>0</v>
      </c>
      <c r="AS434" s="541">
        <v>0</v>
      </c>
      <c r="AT434" s="541">
        <v>0</v>
      </c>
      <c r="AU434" s="541">
        <v>0</v>
      </c>
      <c r="AV434" s="541">
        <v>0</v>
      </c>
      <c r="AW434" s="541">
        <v>0</v>
      </c>
      <c r="AX434" s="541">
        <v>0</v>
      </c>
    </row>
    <row r="435" spans="2:50" x14ac:dyDescent="0.25">
      <c r="B435" s="1" t="str">
        <f>адреса!$G$428</f>
        <v>кв.28</v>
      </c>
      <c r="C435" s="522">
        <f>адреса!$I$428</f>
        <v>70000028</v>
      </c>
      <c r="D435" s="6" t="str">
        <f>адреса!$K$428</f>
        <v>ФИО-7-28</v>
      </c>
      <c r="E435" s="6">
        <f>SUMIFS(фев17!$X:$X,фев17!$C:$C,мар17!C435)</f>
        <v>5162.45</v>
      </c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>
        <f t="shared" ref="W435" si="480">E435*60%</f>
        <v>3097.47</v>
      </c>
      <c r="X435" s="6">
        <f t="shared" si="428"/>
        <v>2064.98</v>
      </c>
      <c r="Y435" s="513"/>
      <c r="Z435" s="70" t="str">
        <f t="shared" si="474"/>
        <v>ул. Седьмая д.7</v>
      </c>
      <c r="AA435" s="504">
        <f>IF($B435&lt;&gt;"",MAX(AA$7:AA434)+1,0)</f>
        <v>422</v>
      </c>
      <c r="AB435" s="502">
        <f t="shared" si="422"/>
        <v>435</v>
      </c>
      <c r="AC435" s="504">
        <f>1</f>
        <v>1</v>
      </c>
      <c r="AD435" s="103">
        <f t="shared" si="475"/>
        <v>0</v>
      </c>
      <c r="AE435" s="103">
        <f t="shared" si="476"/>
        <v>0</v>
      </c>
      <c r="AF435" s="103">
        <f t="shared" si="477"/>
        <v>0</v>
      </c>
      <c r="AH435" s="541">
        <v>0</v>
      </c>
      <c r="AI435" s="541">
        <v>0</v>
      </c>
      <c r="AJ435" s="541">
        <v>0</v>
      </c>
      <c r="AK435" s="541">
        <v>0</v>
      </c>
      <c r="AL435" s="541">
        <v>0</v>
      </c>
      <c r="AM435" s="541">
        <v>0</v>
      </c>
      <c r="AN435" s="541">
        <v>0</v>
      </c>
      <c r="AO435" s="541">
        <v>0</v>
      </c>
      <c r="AP435" s="541">
        <v>0</v>
      </c>
      <c r="AQ435" s="541">
        <v>0</v>
      </c>
      <c r="AR435" s="541">
        <v>0</v>
      </c>
      <c r="AS435" s="541">
        <v>0</v>
      </c>
      <c r="AT435" s="541">
        <v>0</v>
      </c>
      <c r="AU435" s="541">
        <v>0</v>
      </c>
      <c r="AV435" s="541">
        <v>0</v>
      </c>
      <c r="AW435" s="541">
        <v>0</v>
      </c>
      <c r="AX435" s="541">
        <v>0</v>
      </c>
    </row>
    <row r="436" spans="2:50" x14ac:dyDescent="0.25">
      <c r="B436" s="1" t="str">
        <f>адреса!$G$429</f>
        <v>кв.29</v>
      </c>
      <c r="C436" s="522">
        <f>адреса!$I$429</f>
        <v>70000029</v>
      </c>
      <c r="D436" s="6" t="str">
        <f>адреса!$K$429</f>
        <v>ФИО-7-29</v>
      </c>
      <c r="E436" s="6">
        <f>SUMIFS(фев17!$X:$X,фев17!$C:$C,мар17!C436)</f>
        <v>4222.8</v>
      </c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>
        <f t="shared" ref="W436" si="481">E436*80%</f>
        <v>3378.2400000000002</v>
      </c>
      <c r="X436" s="6">
        <f t="shared" si="428"/>
        <v>844.56</v>
      </c>
      <c r="Y436" s="513"/>
      <c r="Z436" s="70" t="str">
        <f t="shared" si="474"/>
        <v>ул. Седьмая д.7</v>
      </c>
      <c r="AA436" s="504">
        <f>IF($B436&lt;&gt;"",MAX(AA$7:AA435)+1,0)</f>
        <v>423</v>
      </c>
      <c r="AB436" s="502">
        <f t="shared" si="422"/>
        <v>436</v>
      </c>
      <c r="AC436" s="504">
        <f>1</f>
        <v>1</v>
      </c>
      <c r="AD436" s="103">
        <f t="shared" si="475"/>
        <v>0</v>
      </c>
      <c r="AE436" s="103">
        <f t="shared" si="476"/>
        <v>0</v>
      </c>
      <c r="AF436" s="103">
        <f t="shared" si="477"/>
        <v>0</v>
      </c>
      <c r="AH436" s="541">
        <v>0</v>
      </c>
      <c r="AI436" s="541">
        <v>0</v>
      </c>
      <c r="AJ436" s="541">
        <v>0</v>
      </c>
      <c r="AK436" s="541">
        <v>0</v>
      </c>
      <c r="AL436" s="541">
        <v>0</v>
      </c>
      <c r="AM436" s="541">
        <v>0</v>
      </c>
      <c r="AN436" s="541">
        <v>0</v>
      </c>
      <c r="AO436" s="541">
        <v>0</v>
      </c>
      <c r="AP436" s="541">
        <v>0</v>
      </c>
      <c r="AQ436" s="541">
        <v>0</v>
      </c>
      <c r="AR436" s="541">
        <v>0</v>
      </c>
      <c r="AS436" s="541">
        <v>0</v>
      </c>
      <c r="AT436" s="541">
        <v>0</v>
      </c>
      <c r="AU436" s="541">
        <v>0</v>
      </c>
      <c r="AV436" s="541">
        <v>0</v>
      </c>
      <c r="AW436" s="541">
        <v>0</v>
      </c>
      <c r="AX436" s="541">
        <v>0</v>
      </c>
    </row>
    <row r="437" spans="2:50" x14ac:dyDescent="0.25">
      <c r="B437" s="1" t="str">
        <f>адреса!$G$430</f>
        <v>кв.30</v>
      </c>
      <c r="C437" s="522">
        <f>адреса!$I$430</f>
        <v>70000030</v>
      </c>
      <c r="D437" s="6" t="str">
        <f>адреса!$K$430</f>
        <v>ФИО-7-30</v>
      </c>
      <c r="E437" s="6">
        <f>SUMIFS(фев17!$X:$X,фев17!$C:$C,мар17!C437)</f>
        <v>10522.55</v>
      </c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>
        <f t="shared" ref="W437" si="482">E437*100%</f>
        <v>10522.55</v>
      </c>
      <c r="X437" s="6">
        <f t="shared" si="428"/>
        <v>0</v>
      </c>
      <c r="Y437" s="513"/>
      <c r="Z437" s="70" t="str">
        <f t="shared" si="474"/>
        <v>ул. Седьмая д.7</v>
      </c>
      <c r="AA437" s="504">
        <f>IF($B437&lt;&gt;"",MAX(AA$7:AA436)+1,0)</f>
        <v>424</v>
      </c>
      <c r="AB437" s="502">
        <f t="shared" si="422"/>
        <v>437</v>
      </c>
      <c r="AC437" s="504">
        <f>1</f>
        <v>1</v>
      </c>
      <c r="AD437" s="103">
        <f t="shared" si="475"/>
        <v>0</v>
      </c>
      <c r="AE437" s="103">
        <f t="shared" si="476"/>
        <v>0</v>
      </c>
      <c r="AF437" s="103">
        <f t="shared" si="477"/>
        <v>0</v>
      </c>
      <c r="AH437" s="541">
        <v>0</v>
      </c>
      <c r="AI437" s="541">
        <v>0</v>
      </c>
      <c r="AJ437" s="541">
        <v>0</v>
      </c>
      <c r="AK437" s="541">
        <v>0</v>
      </c>
      <c r="AL437" s="541">
        <v>0</v>
      </c>
      <c r="AM437" s="541">
        <v>0</v>
      </c>
      <c r="AN437" s="541">
        <v>0</v>
      </c>
      <c r="AO437" s="541">
        <v>0</v>
      </c>
      <c r="AP437" s="541">
        <v>0</v>
      </c>
      <c r="AQ437" s="541">
        <v>0</v>
      </c>
      <c r="AR437" s="541">
        <v>0</v>
      </c>
      <c r="AS437" s="541">
        <v>0</v>
      </c>
      <c r="AT437" s="541">
        <v>0</v>
      </c>
      <c r="AU437" s="541">
        <v>0</v>
      </c>
      <c r="AV437" s="541">
        <v>0</v>
      </c>
      <c r="AW437" s="541">
        <v>0</v>
      </c>
      <c r="AX437" s="541">
        <v>0</v>
      </c>
    </row>
    <row r="438" spans="2:50" x14ac:dyDescent="0.25">
      <c r="B438" s="1" t="str">
        <f>адреса!$G$431</f>
        <v>кв.31</v>
      </c>
      <c r="C438" s="522">
        <f>адреса!$I$431</f>
        <v>70000031</v>
      </c>
      <c r="D438" s="6" t="str">
        <f>адреса!$K$431</f>
        <v>ФИО-7-31</v>
      </c>
      <c r="E438" s="6">
        <f>SUMIFS(фев17!$X:$X,фев17!$C:$C,мар17!C438)</f>
        <v>5563.18</v>
      </c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>
        <f t="shared" ref="W438" si="483">E438*20%</f>
        <v>1112.6360000000002</v>
      </c>
      <c r="X438" s="6">
        <f t="shared" si="428"/>
        <v>4450.5439999999999</v>
      </c>
      <c r="Y438" s="513"/>
      <c r="Z438" s="70" t="str">
        <f t="shared" si="474"/>
        <v>ул. Седьмая д.7</v>
      </c>
      <c r="AA438" s="504">
        <f>IF($B438&lt;&gt;"",MAX(AA$7:AA437)+1,0)</f>
        <v>425</v>
      </c>
      <c r="AB438" s="502">
        <f t="shared" si="422"/>
        <v>438</v>
      </c>
      <c r="AC438" s="504">
        <f>1</f>
        <v>1</v>
      </c>
      <c r="AD438" s="103">
        <f t="shared" si="475"/>
        <v>0</v>
      </c>
      <c r="AE438" s="103">
        <f t="shared" si="476"/>
        <v>0</v>
      </c>
      <c r="AF438" s="103">
        <f t="shared" si="477"/>
        <v>0</v>
      </c>
      <c r="AH438" s="541">
        <v>0</v>
      </c>
      <c r="AI438" s="541">
        <v>0</v>
      </c>
      <c r="AJ438" s="541">
        <v>0</v>
      </c>
      <c r="AK438" s="541">
        <v>0</v>
      </c>
      <c r="AL438" s="541">
        <v>0</v>
      </c>
      <c r="AM438" s="541">
        <v>0</v>
      </c>
      <c r="AN438" s="541">
        <v>0</v>
      </c>
      <c r="AO438" s="541">
        <v>0</v>
      </c>
      <c r="AP438" s="541">
        <v>0</v>
      </c>
      <c r="AQ438" s="541">
        <v>0</v>
      </c>
      <c r="AR438" s="541">
        <v>0</v>
      </c>
      <c r="AS438" s="541">
        <v>0</v>
      </c>
      <c r="AT438" s="541">
        <v>0</v>
      </c>
      <c r="AU438" s="541">
        <v>0</v>
      </c>
      <c r="AV438" s="541">
        <v>0</v>
      </c>
      <c r="AW438" s="541">
        <v>0</v>
      </c>
      <c r="AX438" s="541">
        <v>0</v>
      </c>
    </row>
    <row r="439" spans="2:50" x14ac:dyDescent="0.25">
      <c r="B439" s="1" t="str">
        <f>адреса!$G$432</f>
        <v>кв.32</v>
      </c>
      <c r="C439" s="522">
        <f>адреса!$I$432</f>
        <v>70000032</v>
      </c>
      <c r="D439" s="6" t="str">
        <f>адреса!$K$432</f>
        <v>ФИО-7-32</v>
      </c>
      <c r="E439" s="6">
        <f>SUMIFS(фев17!$X:$X,фев17!$C:$C,мар17!C439)</f>
        <v>30922.89</v>
      </c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>
        <f t="shared" ref="W439" si="484">E439*40%</f>
        <v>12369.156000000001</v>
      </c>
      <c r="X439" s="6">
        <f t="shared" si="428"/>
        <v>18553.733999999997</v>
      </c>
      <c r="Y439" s="513"/>
      <c r="Z439" s="70" t="str">
        <f t="shared" si="474"/>
        <v>ул. Седьмая д.7</v>
      </c>
      <c r="AA439" s="504">
        <f>IF($B439&lt;&gt;"",MAX(AA$7:AA438)+1,0)</f>
        <v>426</v>
      </c>
      <c r="AB439" s="502">
        <f t="shared" si="422"/>
        <v>439</v>
      </c>
      <c r="AC439" s="504">
        <f>1</f>
        <v>1</v>
      </c>
      <c r="AD439" s="103">
        <f t="shared" si="475"/>
        <v>0</v>
      </c>
      <c r="AE439" s="103">
        <f t="shared" si="476"/>
        <v>0</v>
      </c>
      <c r="AF439" s="103">
        <f t="shared" si="477"/>
        <v>0</v>
      </c>
      <c r="AH439" s="541">
        <v>0</v>
      </c>
      <c r="AI439" s="541">
        <v>0</v>
      </c>
      <c r="AJ439" s="541">
        <v>0</v>
      </c>
      <c r="AK439" s="541">
        <v>0</v>
      </c>
      <c r="AL439" s="541">
        <v>0</v>
      </c>
      <c r="AM439" s="541">
        <v>0</v>
      </c>
      <c r="AN439" s="541">
        <v>0</v>
      </c>
      <c r="AO439" s="541">
        <v>0</v>
      </c>
      <c r="AP439" s="541">
        <v>0</v>
      </c>
      <c r="AQ439" s="541">
        <v>0</v>
      </c>
      <c r="AR439" s="541">
        <v>0</v>
      </c>
      <c r="AS439" s="541">
        <v>0</v>
      </c>
      <c r="AT439" s="541">
        <v>0</v>
      </c>
      <c r="AU439" s="541">
        <v>0</v>
      </c>
      <c r="AV439" s="541">
        <v>0</v>
      </c>
      <c r="AW439" s="541">
        <v>0</v>
      </c>
      <c r="AX439" s="541">
        <v>0</v>
      </c>
    </row>
    <row r="440" spans="2:50" x14ac:dyDescent="0.25">
      <c r="B440" s="1" t="str">
        <f>адреса!$G$433</f>
        <v>кв.33</v>
      </c>
      <c r="C440" s="522">
        <f>адреса!$I$433</f>
        <v>70000033</v>
      </c>
      <c r="D440" s="6" t="str">
        <f>адреса!$K$433</f>
        <v>ФИО-7-33</v>
      </c>
      <c r="E440" s="6">
        <f>SUMIFS(фев17!$X:$X,фев17!$C:$C,мар17!C440)</f>
        <v>6030.91</v>
      </c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>
        <f t="shared" ref="W440" si="485">E440*60%</f>
        <v>3618.5459999999998</v>
      </c>
      <c r="X440" s="6">
        <f t="shared" si="428"/>
        <v>2412.364</v>
      </c>
      <c r="Y440" s="513"/>
      <c r="Z440" s="70" t="str">
        <f t="shared" si="474"/>
        <v>ул. Седьмая д.7</v>
      </c>
      <c r="AA440" s="504">
        <f>IF($B440&lt;&gt;"",MAX(AA$7:AA439)+1,0)</f>
        <v>427</v>
      </c>
      <c r="AB440" s="502">
        <f t="shared" si="422"/>
        <v>440</v>
      </c>
      <c r="AC440" s="504">
        <f>1</f>
        <v>1</v>
      </c>
      <c r="AD440" s="103">
        <f t="shared" si="475"/>
        <v>0</v>
      </c>
      <c r="AE440" s="103">
        <f t="shared" si="476"/>
        <v>0</v>
      </c>
      <c r="AF440" s="103">
        <f t="shared" si="477"/>
        <v>0</v>
      </c>
      <c r="AH440" s="541">
        <v>0</v>
      </c>
      <c r="AI440" s="541">
        <v>0</v>
      </c>
      <c r="AJ440" s="541">
        <v>0</v>
      </c>
      <c r="AK440" s="541">
        <v>0</v>
      </c>
      <c r="AL440" s="541">
        <v>0</v>
      </c>
      <c r="AM440" s="541">
        <v>0</v>
      </c>
      <c r="AN440" s="541">
        <v>0</v>
      </c>
      <c r="AO440" s="541">
        <v>0</v>
      </c>
      <c r="AP440" s="541">
        <v>0</v>
      </c>
      <c r="AQ440" s="541">
        <v>0</v>
      </c>
      <c r="AR440" s="541">
        <v>0</v>
      </c>
      <c r="AS440" s="541">
        <v>0</v>
      </c>
      <c r="AT440" s="541">
        <v>0</v>
      </c>
      <c r="AU440" s="541">
        <v>0</v>
      </c>
      <c r="AV440" s="541">
        <v>0</v>
      </c>
      <c r="AW440" s="541">
        <v>0</v>
      </c>
      <c r="AX440" s="541">
        <v>0</v>
      </c>
    </row>
    <row r="441" spans="2:50" x14ac:dyDescent="0.25">
      <c r="B441" s="1" t="str">
        <f>адреса!$G$434</f>
        <v>кв.34</v>
      </c>
      <c r="C441" s="522">
        <f>адреса!$I$434</f>
        <v>70000034</v>
      </c>
      <c r="D441" s="6" t="str">
        <f>адреса!$K$434</f>
        <v>ФИО-7-34</v>
      </c>
      <c r="E441" s="6">
        <f>SUMIFS(фев17!$X:$X,фев17!$C:$C,мар17!C441)</f>
        <v>0</v>
      </c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>
        <f t="shared" ref="W441" si="486">E441*80%</f>
        <v>0</v>
      </c>
      <c r="X441" s="6">
        <f t="shared" si="428"/>
        <v>0</v>
      </c>
      <c r="Y441" s="513"/>
      <c r="Z441" s="70" t="str">
        <f t="shared" si="474"/>
        <v>ул. Седьмая д.7</v>
      </c>
      <c r="AA441" s="504">
        <f>IF($B441&lt;&gt;"",MAX(AA$7:AA440)+1,0)</f>
        <v>428</v>
      </c>
      <c r="AB441" s="502">
        <f t="shared" si="422"/>
        <v>441</v>
      </c>
      <c r="AC441" s="504">
        <f>1</f>
        <v>1</v>
      </c>
      <c r="AD441" s="103">
        <f t="shared" si="475"/>
        <v>0</v>
      </c>
      <c r="AE441" s="103">
        <f t="shared" si="476"/>
        <v>0</v>
      </c>
      <c r="AF441" s="103">
        <f t="shared" si="477"/>
        <v>0</v>
      </c>
      <c r="AH441" s="541">
        <v>0</v>
      </c>
      <c r="AI441" s="541">
        <v>0</v>
      </c>
      <c r="AJ441" s="541">
        <v>0</v>
      </c>
      <c r="AK441" s="541">
        <v>0</v>
      </c>
      <c r="AL441" s="541">
        <v>0</v>
      </c>
      <c r="AM441" s="541">
        <v>0</v>
      </c>
      <c r="AN441" s="541">
        <v>0</v>
      </c>
      <c r="AO441" s="541">
        <v>0</v>
      </c>
      <c r="AP441" s="541">
        <v>0</v>
      </c>
      <c r="AQ441" s="541">
        <v>0</v>
      </c>
      <c r="AR441" s="541">
        <v>0</v>
      </c>
      <c r="AS441" s="541">
        <v>0</v>
      </c>
      <c r="AT441" s="541">
        <v>0</v>
      </c>
      <c r="AU441" s="541">
        <v>0</v>
      </c>
      <c r="AV441" s="541">
        <v>0</v>
      </c>
      <c r="AW441" s="541">
        <v>0</v>
      </c>
      <c r="AX441" s="541">
        <v>0</v>
      </c>
    </row>
    <row r="442" spans="2:50" x14ac:dyDescent="0.25">
      <c r="B442" s="1" t="str">
        <f>адреса!$G$435</f>
        <v>кв.35</v>
      </c>
      <c r="C442" s="522">
        <f>адреса!$I$435</f>
        <v>70000035</v>
      </c>
      <c r="D442" s="6" t="str">
        <f>адреса!$K$435</f>
        <v>ФИО-7-35</v>
      </c>
      <c r="E442" s="6">
        <f>SUMIFS(фев17!$X:$X,фев17!$C:$C,мар17!C442)</f>
        <v>5125.37</v>
      </c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>
        <f t="shared" ref="W442" si="487">E442*100%</f>
        <v>5125.37</v>
      </c>
      <c r="X442" s="6">
        <f t="shared" si="428"/>
        <v>0</v>
      </c>
      <c r="Y442" s="513"/>
      <c r="Z442" s="70" t="str">
        <f t="shared" si="474"/>
        <v>ул. Седьмая д.7</v>
      </c>
      <c r="AA442" s="504">
        <f>IF($B442&lt;&gt;"",MAX(AA$7:AA441)+1,0)</f>
        <v>429</v>
      </c>
      <c r="AB442" s="502">
        <f t="shared" si="422"/>
        <v>442</v>
      </c>
      <c r="AC442" s="504">
        <f>1</f>
        <v>1</v>
      </c>
      <c r="AD442" s="103">
        <f t="shared" si="475"/>
        <v>0</v>
      </c>
      <c r="AE442" s="103">
        <f t="shared" si="476"/>
        <v>0</v>
      </c>
      <c r="AF442" s="103">
        <f t="shared" si="477"/>
        <v>0</v>
      </c>
      <c r="AH442" s="541">
        <v>0</v>
      </c>
      <c r="AI442" s="541">
        <v>0</v>
      </c>
      <c r="AJ442" s="541">
        <v>0</v>
      </c>
      <c r="AK442" s="541">
        <v>0</v>
      </c>
      <c r="AL442" s="541">
        <v>0</v>
      </c>
      <c r="AM442" s="541">
        <v>0</v>
      </c>
      <c r="AN442" s="541">
        <v>0</v>
      </c>
      <c r="AO442" s="541">
        <v>0</v>
      </c>
      <c r="AP442" s="541">
        <v>0</v>
      </c>
      <c r="AQ442" s="541">
        <v>0</v>
      </c>
      <c r="AR442" s="541">
        <v>0</v>
      </c>
      <c r="AS442" s="541">
        <v>0</v>
      </c>
      <c r="AT442" s="541">
        <v>0</v>
      </c>
      <c r="AU442" s="541">
        <v>0</v>
      </c>
      <c r="AV442" s="541">
        <v>0</v>
      </c>
      <c r="AW442" s="541">
        <v>0</v>
      </c>
      <c r="AX442" s="541">
        <v>0</v>
      </c>
    </row>
    <row r="443" spans="2:50" x14ac:dyDescent="0.25">
      <c r="B443" s="1" t="str">
        <f>адреса!$G$436</f>
        <v>кв.36</v>
      </c>
      <c r="C443" s="522">
        <f>адреса!$I$436</f>
        <v>70000036</v>
      </c>
      <c r="D443" s="6" t="str">
        <f>адреса!$K$436</f>
        <v>ФИО-7-36</v>
      </c>
      <c r="E443" s="6">
        <f>SUMIFS(фев17!$X:$X,фев17!$C:$C,мар17!C443)</f>
        <v>4823.12</v>
      </c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>
        <f t="shared" ref="W443" si="488">E443*20%</f>
        <v>964.62400000000002</v>
      </c>
      <c r="X443" s="6">
        <f t="shared" si="428"/>
        <v>3858.4960000000001</v>
      </c>
      <c r="Y443" s="513"/>
      <c r="Z443" s="70" t="str">
        <f t="shared" si="474"/>
        <v>ул. Седьмая д.7</v>
      </c>
      <c r="AA443" s="504">
        <f>IF($B443&lt;&gt;"",MAX(AA$7:AA442)+1,0)</f>
        <v>430</v>
      </c>
      <c r="AB443" s="502">
        <f t="shared" si="422"/>
        <v>443</v>
      </c>
      <c r="AC443" s="504">
        <f>1</f>
        <v>1</v>
      </c>
      <c r="AD443" s="103">
        <f t="shared" si="475"/>
        <v>0</v>
      </c>
      <c r="AE443" s="103">
        <f t="shared" si="476"/>
        <v>0</v>
      </c>
      <c r="AF443" s="103">
        <f t="shared" si="477"/>
        <v>0</v>
      </c>
      <c r="AH443" s="541">
        <v>0</v>
      </c>
      <c r="AI443" s="541">
        <v>0</v>
      </c>
      <c r="AJ443" s="541">
        <v>0</v>
      </c>
      <c r="AK443" s="541">
        <v>0</v>
      </c>
      <c r="AL443" s="541">
        <v>0</v>
      </c>
      <c r="AM443" s="541">
        <v>0</v>
      </c>
      <c r="AN443" s="541">
        <v>0</v>
      </c>
      <c r="AO443" s="541">
        <v>0</v>
      </c>
      <c r="AP443" s="541">
        <v>0</v>
      </c>
      <c r="AQ443" s="541">
        <v>0</v>
      </c>
      <c r="AR443" s="541">
        <v>0</v>
      </c>
      <c r="AS443" s="541">
        <v>0</v>
      </c>
      <c r="AT443" s="541">
        <v>0</v>
      </c>
      <c r="AU443" s="541">
        <v>0</v>
      </c>
      <c r="AV443" s="541">
        <v>0</v>
      </c>
      <c r="AW443" s="541">
        <v>0</v>
      </c>
      <c r="AX443" s="541">
        <v>0</v>
      </c>
    </row>
    <row r="444" spans="2:50" x14ac:dyDescent="0.25">
      <c r="B444" s="1" t="str">
        <f>адреса!$G$437</f>
        <v>кв.37</v>
      </c>
      <c r="C444" s="522">
        <f>адреса!$I$437</f>
        <v>70000037</v>
      </c>
      <c r="D444" s="6" t="str">
        <f>адреса!$K$437</f>
        <v>ФИО-7-37</v>
      </c>
      <c r="E444" s="6">
        <f>SUMIFS(фев17!$X:$X,фев17!$C:$C,мар17!C444)</f>
        <v>6680.31</v>
      </c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>
        <f t="shared" ref="W444" si="489">E444*40%</f>
        <v>2672.1240000000003</v>
      </c>
      <c r="X444" s="6">
        <f t="shared" si="428"/>
        <v>4008.1860000000001</v>
      </c>
      <c r="Y444" s="513"/>
      <c r="Z444" s="70" t="str">
        <f t="shared" si="474"/>
        <v>ул. Седьмая д.7</v>
      </c>
      <c r="AA444" s="504">
        <f>IF($B444&lt;&gt;"",MAX(AA$7:AA443)+1,0)</f>
        <v>431</v>
      </c>
      <c r="AB444" s="502">
        <f t="shared" si="422"/>
        <v>444</v>
      </c>
      <c r="AC444" s="504">
        <f>1</f>
        <v>1</v>
      </c>
      <c r="AD444" s="103">
        <f t="shared" si="475"/>
        <v>0</v>
      </c>
      <c r="AE444" s="103">
        <f t="shared" si="476"/>
        <v>0</v>
      </c>
      <c r="AF444" s="103">
        <f t="shared" si="477"/>
        <v>0</v>
      </c>
      <c r="AH444" s="541">
        <v>0</v>
      </c>
      <c r="AI444" s="541">
        <v>0</v>
      </c>
      <c r="AJ444" s="541">
        <v>0</v>
      </c>
      <c r="AK444" s="541">
        <v>0</v>
      </c>
      <c r="AL444" s="541">
        <v>0</v>
      </c>
      <c r="AM444" s="541">
        <v>0</v>
      </c>
      <c r="AN444" s="541">
        <v>0</v>
      </c>
      <c r="AO444" s="541">
        <v>0</v>
      </c>
      <c r="AP444" s="541">
        <v>0</v>
      </c>
      <c r="AQ444" s="541">
        <v>0</v>
      </c>
      <c r="AR444" s="541">
        <v>0</v>
      </c>
      <c r="AS444" s="541">
        <v>0</v>
      </c>
      <c r="AT444" s="541">
        <v>0</v>
      </c>
      <c r="AU444" s="541">
        <v>0</v>
      </c>
      <c r="AV444" s="541">
        <v>0</v>
      </c>
      <c r="AW444" s="541">
        <v>0</v>
      </c>
      <c r="AX444" s="541">
        <v>0</v>
      </c>
    </row>
    <row r="445" spans="2:50" x14ac:dyDescent="0.25">
      <c r="B445" s="1" t="str">
        <f>адреса!$G$438</f>
        <v>кв.38</v>
      </c>
      <c r="C445" s="522">
        <f>адреса!$I$438</f>
        <v>70000038</v>
      </c>
      <c r="D445" s="6" t="str">
        <f>адреса!$K$438</f>
        <v>ФИО-7-38</v>
      </c>
      <c r="E445" s="6">
        <f>SUMIFS(фев17!$X:$X,фев17!$C:$C,мар17!C445)</f>
        <v>20123.45</v>
      </c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>
        <f t="shared" ref="W445" si="490">E445*60%</f>
        <v>12074.07</v>
      </c>
      <c r="X445" s="6">
        <f t="shared" si="428"/>
        <v>8049.380000000001</v>
      </c>
      <c r="Y445" s="513"/>
      <c r="Z445" s="70" t="str">
        <f t="shared" si="474"/>
        <v>ул. Седьмая д.7</v>
      </c>
      <c r="AA445" s="504">
        <f>IF($B445&lt;&gt;"",MAX(AA$7:AA444)+1,0)</f>
        <v>432</v>
      </c>
      <c r="AB445" s="502">
        <f t="shared" si="422"/>
        <v>445</v>
      </c>
      <c r="AC445" s="504">
        <f>1</f>
        <v>1</v>
      </c>
      <c r="AD445" s="103">
        <f t="shared" si="475"/>
        <v>0</v>
      </c>
      <c r="AE445" s="103">
        <f t="shared" si="476"/>
        <v>0</v>
      </c>
      <c r="AF445" s="103">
        <f t="shared" si="477"/>
        <v>0</v>
      </c>
      <c r="AH445" s="541">
        <v>0</v>
      </c>
      <c r="AI445" s="541">
        <v>0</v>
      </c>
      <c r="AJ445" s="541">
        <v>0</v>
      </c>
      <c r="AK445" s="541">
        <v>0</v>
      </c>
      <c r="AL445" s="541">
        <v>0</v>
      </c>
      <c r="AM445" s="541">
        <v>0</v>
      </c>
      <c r="AN445" s="541">
        <v>0</v>
      </c>
      <c r="AO445" s="541">
        <v>0</v>
      </c>
      <c r="AP445" s="541">
        <v>0</v>
      </c>
      <c r="AQ445" s="541">
        <v>0</v>
      </c>
      <c r="AR445" s="541">
        <v>0</v>
      </c>
      <c r="AS445" s="541">
        <v>0</v>
      </c>
      <c r="AT445" s="541">
        <v>0</v>
      </c>
      <c r="AU445" s="541">
        <v>0</v>
      </c>
      <c r="AV445" s="541">
        <v>0</v>
      </c>
      <c r="AW445" s="541">
        <v>0</v>
      </c>
      <c r="AX445" s="541">
        <v>0</v>
      </c>
    </row>
    <row r="446" spans="2:50" x14ac:dyDescent="0.25">
      <c r="B446" s="1" t="str">
        <f>адреса!$G$439</f>
        <v>кв.39</v>
      </c>
      <c r="C446" s="522">
        <f>адреса!$I$439</f>
        <v>70000039</v>
      </c>
      <c r="D446" s="6" t="str">
        <f>адреса!$K$439</f>
        <v>ФИО-7-39</v>
      </c>
      <c r="E446" s="6">
        <f>SUMIFS(фев17!$X:$X,фев17!$C:$C,мар17!C446)</f>
        <v>7409</v>
      </c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>
        <f t="shared" ref="W446" si="491">E446*80%</f>
        <v>5927.2000000000007</v>
      </c>
      <c r="X446" s="6">
        <f t="shared" si="428"/>
        <v>1481.7999999999993</v>
      </c>
      <c r="Y446" s="513"/>
      <c r="Z446" s="70" t="str">
        <f t="shared" si="474"/>
        <v>ул. Седьмая д.7</v>
      </c>
      <c r="AA446" s="504">
        <f>IF($B446&lt;&gt;"",MAX(AA$7:AA445)+1,0)</f>
        <v>433</v>
      </c>
      <c r="AB446" s="502">
        <f t="shared" si="422"/>
        <v>446</v>
      </c>
      <c r="AC446" s="504">
        <f>1</f>
        <v>1</v>
      </c>
      <c r="AD446" s="103">
        <f t="shared" si="475"/>
        <v>0</v>
      </c>
      <c r="AE446" s="103">
        <f t="shared" si="476"/>
        <v>0</v>
      </c>
      <c r="AF446" s="103">
        <f t="shared" si="477"/>
        <v>0</v>
      </c>
      <c r="AH446" s="541">
        <v>0</v>
      </c>
      <c r="AI446" s="541">
        <v>0</v>
      </c>
      <c r="AJ446" s="541">
        <v>0</v>
      </c>
      <c r="AK446" s="541">
        <v>0</v>
      </c>
      <c r="AL446" s="541">
        <v>0</v>
      </c>
      <c r="AM446" s="541">
        <v>0</v>
      </c>
      <c r="AN446" s="541">
        <v>0</v>
      </c>
      <c r="AO446" s="541">
        <v>0</v>
      </c>
      <c r="AP446" s="541">
        <v>0</v>
      </c>
      <c r="AQ446" s="541">
        <v>0</v>
      </c>
      <c r="AR446" s="541">
        <v>0</v>
      </c>
      <c r="AS446" s="541">
        <v>0</v>
      </c>
      <c r="AT446" s="541">
        <v>0</v>
      </c>
      <c r="AU446" s="541">
        <v>0</v>
      </c>
      <c r="AV446" s="541">
        <v>0</v>
      </c>
      <c r="AW446" s="541">
        <v>0</v>
      </c>
      <c r="AX446" s="541">
        <v>0</v>
      </c>
    </row>
    <row r="447" spans="2:50" x14ac:dyDescent="0.25">
      <c r="B447" s="1" t="str">
        <f>адреса!$G$440</f>
        <v>кв.40</v>
      </c>
      <c r="C447" s="522">
        <f>адреса!$I$440</f>
        <v>70000040</v>
      </c>
      <c r="D447" s="6" t="str">
        <f>адреса!$K$440</f>
        <v>ФИО-7-40</v>
      </c>
      <c r="E447" s="6">
        <f>SUMIFS(фев17!$X:$X,фев17!$C:$C,мар17!C447)</f>
        <v>5019.04</v>
      </c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>
        <f t="shared" ref="W447" si="492">E447*100%</f>
        <v>5019.04</v>
      </c>
      <c r="X447" s="6">
        <f t="shared" si="428"/>
        <v>0</v>
      </c>
      <c r="Y447" s="513"/>
      <c r="Z447" s="70" t="str">
        <f t="shared" si="474"/>
        <v>ул. Седьмая д.7</v>
      </c>
      <c r="AA447" s="504">
        <f>IF($B447&lt;&gt;"",MAX(AA$7:AA446)+1,0)</f>
        <v>434</v>
      </c>
      <c r="AB447" s="502">
        <f t="shared" si="422"/>
        <v>447</v>
      </c>
      <c r="AC447" s="504">
        <f>1</f>
        <v>1</v>
      </c>
      <c r="AD447" s="103">
        <f t="shared" si="475"/>
        <v>0</v>
      </c>
      <c r="AE447" s="103">
        <f t="shared" si="476"/>
        <v>0</v>
      </c>
      <c r="AF447" s="103">
        <f t="shared" si="477"/>
        <v>0</v>
      </c>
      <c r="AH447" s="541">
        <v>0</v>
      </c>
      <c r="AI447" s="541">
        <v>0</v>
      </c>
      <c r="AJ447" s="541">
        <v>0</v>
      </c>
      <c r="AK447" s="541">
        <v>0</v>
      </c>
      <c r="AL447" s="541">
        <v>0</v>
      </c>
      <c r="AM447" s="541">
        <v>0</v>
      </c>
      <c r="AN447" s="541">
        <v>0</v>
      </c>
      <c r="AO447" s="541">
        <v>0</v>
      </c>
      <c r="AP447" s="541">
        <v>0</v>
      </c>
      <c r="AQ447" s="541">
        <v>0</v>
      </c>
      <c r="AR447" s="541">
        <v>0</v>
      </c>
      <c r="AS447" s="541">
        <v>0</v>
      </c>
      <c r="AT447" s="541">
        <v>0</v>
      </c>
      <c r="AU447" s="541">
        <v>0</v>
      </c>
      <c r="AV447" s="541">
        <v>0</v>
      </c>
      <c r="AW447" s="541">
        <v>0</v>
      </c>
      <c r="AX447" s="541">
        <v>0</v>
      </c>
    </row>
    <row r="448" spans="2:50" x14ac:dyDescent="0.25">
      <c r="B448" s="1" t="str">
        <f>адреса!$G$441</f>
        <v>кв.41</v>
      </c>
      <c r="C448" s="522">
        <f>адреса!$I$441</f>
        <v>70000041</v>
      </c>
      <c r="D448" s="6" t="str">
        <f>адреса!$K$441</f>
        <v>ФИО-7-41</v>
      </c>
      <c r="E448" s="6">
        <f>SUMIFS(фев17!$X:$X,фев17!$C:$C,мар17!C448)</f>
        <v>3926.5</v>
      </c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>
        <f t="shared" ref="W448" si="493">E448*20%</f>
        <v>785.30000000000007</v>
      </c>
      <c r="X448" s="6">
        <f t="shared" si="428"/>
        <v>3141.2</v>
      </c>
      <c r="Y448" s="513"/>
      <c r="Z448" s="70" t="str">
        <f t="shared" si="474"/>
        <v>ул. Седьмая д.7</v>
      </c>
      <c r="AA448" s="504">
        <f>IF($B448&lt;&gt;"",MAX(AA$7:AA447)+1,0)</f>
        <v>435</v>
      </c>
      <c r="AB448" s="502">
        <f t="shared" si="422"/>
        <v>448</v>
      </c>
      <c r="AC448" s="504">
        <f>1</f>
        <v>1</v>
      </c>
      <c r="AD448" s="103">
        <f t="shared" si="475"/>
        <v>0</v>
      </c>
      <c r="AE448" s="103">
        <f t="shared" si="476"/>
        <v>0</v>
      </c>
      <c r="AF448" s="103">
        <f t="shared" si="477"/>
        <v>0</v>
      </c>
      <c r="AH448" s="541">
        <v>0</v>
      </c>
      <c r="AI448" s="541">
        <v>0</v>
      </c>
      <c r="AJ448" s="541">
        <v>0</v>
      </c>
      <c r="AK448" s="541">
        <v>0</v>
      </c>
      <c r="AL448" s="541">
        <v>0</v>
      </c>
      <c r="AM448" s="541">
        <v>0</v>
      </c>
      <c r="AN448" s="541">
        <v>0</v>
      </c>
      <c r="AO448" s="541">
        <v>0</v>
      </c>
      <c r="AP448" s="541">
        <v>0</v>
      </c>
      <c r="AQ448" s="541">
        <v>0</v>
      </c>
      <c r="AR448" s="541">
        <v>0</v>
      </c>
      <c r="AS448" s="541">
        <v>0</v>
      </c>
      <c r="AT448" s="541">
        <v>0</v>
      </c>
      <c r="AU448" s="541">
        <v>0</v>
      </c>
      <c r="AV448" s="541">
        <v>0</v>
      </c>
      <c r="AW448" s="541">
        <v>0</v>
      </c>
      <c r="AX448" s="541">
        <v>0</v>
      </c>
    </row>
    <row r="449" spans="2:50" x14ac:dyDescent="0.25">
      <c r="B449" s="1" t="str">
        <f>адреса!$G$442</f>
        <v>кв.42</v>
      </c>
      <c r="C449" s="522">
        <f>адреса!$I$442</f>
        <v>70000042</v>
      </c>
      <c r="D449" s="6" t="str">
        <f>адреса!$K$442</f>
        <v>ФИО-7-42</v>
      </c>
      <c r="E449" s="6">
        <f>SUMIFS(фев17!$X:$X,фев17!$C:$C,мар17!C449)</f>
        <v>17982.63</v>
      </c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>
        <f t="shared" ref="W449" si="494">E449*40%</f>
        <v>7193.0520000000006</v>
      </c>
      <c r="X449" s="6">
        <f t="shared" si="428"/>
        <v>10789.578000000001</v>
      </c>
      <c r="Y449" s="513"/>
      <c r="Z449" s="70" t="str">
        <f t="shared" si="474"/>
        <v>ул. Седьмая д.7</v>
      </c>
      <c r="AA449" s="504">
        <f>IF($B449&lt;&gt;"",MAX(AA$7:AA448)+1,0)</f>
        <v>436</v>
      </c>
      <c r="AB449" s="502">
        <f t="shared" si="422"/>
        <v>449</v>
      </c>
      <c r="AC449" s="504">
        <f>1</f>
        <v>1</v>
      </c>
      <c r="AD449" s="103">
        <f t="shared" si="475"/>
        <v>0</v>
      </c>
      <c r="AE449" s="103">
        <f t="shared" si="476"/>
        <v>0</v>
      </c>
      <c r="AF449" s="103">
        <f t="shared" si="477"/>
        <v>0</v>
      </c>
      <c r="AH449" s="541">
        <v>0</v>
      </c>
      <c r="AI449" s="541">
        <v>0</v>
      </c>
      <c r="AJ449" s="541">
        <v>0</v>
      </c>
      <c r="AK449" s="541">
        <v>0</v>
      </c>
      <c r="AL449" s="541">
        <v>0</v>
      </c>
      <c r="AM449" s="541">
        <v>0</v>
      </c>
      <c r="AN449" s="541">
        <v>0</v>
      </c>
      <c r="AO449" s="541">
        <v>0</v>
      </c>
      <c r="AP449" s="541">
        <v>0</v>
      </c>
      <c r="AQ449" s="541">
        <v>0</v>
      </c>
      <c r="AR449" s="541">
        <v>0</v>
      </c>
      <c r="AS449" s="541">
        <v>0</v>
      </c>
      <c r="AT449" s="541">
        <v>0</v>
      </c>
      <c r="AU449" s="541">
        <v>0</v>
      </c>
      <c r="AV449" s="541">
        <v>0</v>
      </c>
      <c r="AW449" s="541">
        <v>0</v>
      </c>
      <c r="AX449" s="541">
        <v>0</v>
      </c>
    </row>
    <row r="450" spans="2:50" x14ac:dyDescent="0.25">
      <c r="B450" s="1" t="str">
        <f>адреса!$G$443</f>
        <v>кв.43</v>
      </c>
      <c r="C450" s="522">
        <f>адреса!$I$443</f>
        <v>70000043</v>
      </c>
      <c r="D450" s="6" t="str">
        <f>адреса!$K$443</f>
        <v>ФИО-7-43</v>
      </c>
      <c r="E450" s="6">
        <f>SUMIFS(фев17!$X:$X,фев17!$C:$C,мар17!C450)</f>
        <v>6637.36</v>
      </c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>
        <f t="shared" ref="W450" si="495">E450*60%</f>
        <v>3982.4159999999997</v>
      </c>
      <c r="X450" s="6">
        <f t="shared" si="428"/>
        <v>2654.944</v>
      </c>
      <c r="Y450" s="513"/>
      <c r="Z450" s="70" t="str">
        <f t="shared" ref="Z450:Z455" si="496">IF(AND(A450&lt;&gt;"",B450=""),A450,Z449)</f>
        <v>ул. Седьмая д.7</v>
      </c>
      <c r="AA450" s="504">
        <f>IF($B450&lt;&gt;"",MAX(AA$7:AA449)+1,0)</f>
        <v>437</v>
      </c>
      <c r="AB450" s="502">
        <f t="shared" si="422"/>
        <v>450</v>
      </c>
      <c r="AC450" s="504">
        <f>1</f>
        <v>1</v>
      </c>
      <c r="AD450" s="103">
        <f t="shared" ref="AD450:AD455" si="497">F450</f>
        <v>0</v>
      </c>
      <c r="AE450" s="103">
        <f t="shared" ref="AE450:AE455" si="498">H450+I450+J450+K450+L450+O450+R450+S450</f>
        <v>0</v>
      </c>
      <c r="AF450" s="103">
        <f t="shared" ref="AF450:AF455" si="499">V450-AD450-AE450</f>
        <v>0</v>
      </c>
      <c r="AH450" s="541">
        <v>0</v>
      </c>
      <c r="AI450" s="541">
        <v>0</v>
      </c>
      <c r="AJ450" s="541">
        <v>0</v>
      </c>
      <c r="AK450" s="541">
        <v>0</v>
      </c>
      <c r="AL450" s="541">
        <v>0</v>
      </c>
      <c r="AM450" s="541">
        <v>0</v>
      </c>
      <c r="AN450" s="541">
        <v>0</v>
      </c>
      <c r="AO450" s="541">
        <v>0</v>
      </c>
      <c r="AP450" s="541">
        <v>0</v>
      </c>
      <c r="AQ450" s="541">
        <v>0</v>
      </c>
      <c r="AR450" s="541">
        <v>0</v>
      </c>
      <c r="AS450" s="541">
        <v>0</v>
      </c>
      <c r="AT450" s="541">
        <v>0</v>
      </c>
      <c r="AU450" s="541">
        <v>0</v>
      </c>
      <c r="AV450" s="541">
        <v>0</v>
      </c>
      <c r="AW450" s="541">
        <v>0</v>
      </c>
      <c r="AX450" s="541">
        <v>0</v>
      </c>
    </row>
    <row r="451" spans="2:50" x14ac:dyDescent="0.25">
      <c r="B451" s="1" t="str">
        <f>адреса!$G$444</f>
        <v>кв.44</v>
      </c>
      <c r="C451" s="522">
        <f>адреса!$I$444</f>
        <v>70000044</v>
      </c>
      <c r="D451" s="6" t="str">
        <f>адреса!$K$444</f>
        <v>ФИО-7-44</v>
      </c>
      <c r="E451" s="6">
        <f>SUMIFS(фев17!$X:$X,фев17!$C:$C,мар17!C451)</f>
        <v>4336.7</v>
      </c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>
        <f t="shared" ref="W451" si="500">E451*80%</f>
        <v>3469.36</v>
      </c>
      <c r="X451" s="6">
        <f t="shared" si="428"/>
        <v>867.33999999999969</v>
      </c>
      <c r="Y451" s="513"/>
      <c r="Z451" s="70" t="str">
        <f t="shared" si="496"/>
        <v>ул. Седьмая д.7</v>
      </c>
      <c r="AA451" s="504">
        <f>IF($B451&lt;&gt;"",MAX(AA$7:AA450)+1,0)</f>
        <v>438</v>
      </c>
      <c r="AB451" s="502">
        <f t="shared" si="422"/>
        <v>451</v>
      </c>
      <c r="AC451" s="504">
        <f>1</f>
        <v>1</v>
      </c>
      <c r="AD451" s="103">
        <f t="shared" si="497"/>
        <v>0</v>
      </c>
      <c r="AE451" s="103">
        <f t="shared" si="498"/>
        <v>0</v>
      </c>
      <c r="AF451" s="103">
        <f t="shared" si="499"/>
        <v>0</v>
      </c>
      <c r="AH451" s="541">
        <v>0</v>
      </c>
      <c r="AI451" s="541">
        <v>0</v>
      </c>
      <c r="AJ451" s="541">
        <v>0</v>
      </c>
      <c r="AK451" s="541">
        <v>0</v>
      </c>
      <c r="AL451" s="541">
        <v>0</v>
      </c>
      <c r="AM451" s="541">
        <v>0</v>
      </c>
      <c r="AN451" s="541">
        <v>0</v>
      </c>
      <c r="AO451" s="541">
        <v>0</v>
      </c>
      <c r="AP451" s="541">
        <v>0</v>
      </c>
      <c r="AQ451" s="541">
        <v>0</v>
      </c>
      <c r="AR451" s="541">
        <v>0</v>
      </c>
      <c r="AS451" s="541">
        <v>0</v>
      </c>
      <c r="AT451" s="541">
        <v>0</v>
      </c>
      <c r="AU451" s="541">
        <v>0</v>
      </c>
      <c r="AV451" s="541">
        <v>0</v>
      </c>
      <c r="AW451" s="541">
        <v>0</v>
      </c>
      <c r="AX451" s="541">
        <v>0</v>
      </c>
    </row>
    <row r="452" spans="2:50" x14ac:dyDescent="0.25">
      <c r="B452" s="1" t="str">
        <f>адреса!$G$445</f>
        <v>кв.45</v>
      </c>
      <c r="C452" s="522">
        <f>адреса!$I$445</f>
        <v>70000045</v>
      </c>
      <c r="D452" s="6" t="str">
        <f>адреса!$K$445</f>
        <v>ФИО-7-45</v>
      </c>
      <c r="E452" s="6">
        <f>SUMIFS(фев17!$X:$X,фев17!$C:$C,мар17!C452)</f>
        <v>4693.57</v>
      </c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>
        <f t="shared" ref="W452" si="501">E452*100%</f>
        <v>4693.57</v>
      </c>
      <c r="X452" s="6">
        <f t="shared" si="428"/>
        <v>0</v>
      </c>
      <c r="Y452" s="513"/>
      <c r="Z452" s="70" t="str">
        <f t="shared" si="496"/>
        <v>ул. Седьмая д.7</v>
      </c>
      <c r="AA452" s="504">
        <f>IF($B452&lt;&gt;"",MAX(AA$7:AA451)+1,0)</f>
        <v>439</v>
      </c>
      <c r="AB452" s="502">
        <f t="shared" si="422"/>
        <v>452</v>
      </c>
      <c r="AC452" s="504">
        <f>1</f>
        <v>1</v>
      </c>
      <c r="AD452" s="103">
        <f t="shared" si="497"/>
        <v>0</v>
      </c>
      <c r="AE452" s="103">
        <f t="shared" si="498"/>
        <v>0</v>
      </c>
      <c r="AF452" s="103">
        <f t="shared" si="499"/>
        <v>0</v>
      </c>
      <c r="AH452" s="541">
        <v>0</v>
      </c>
      <c r="AI452" s="541">
        <v>0</v>
      </c>
      <c r="AJ452" s="541">
        <v>0</v>
      </c>
      <c r="AK452" s="541">
        <v>0</v>
      </c>
      <c r="AL452" s="541">
        <v>0</v>
      </c>
      <c r="AM452" s="541">
        <v>0</v>
      </c>
      <c r="AN452" s="541">
        <v>0</v>
      </c>
      <c r="AO452" s="541">
        <v>0</v>
      </c>
      <c r="AP452" s="541">
        <v>0</v>
      </c>
      <c r="AQ452" s="541">
        <v>0</v>
      </c>
      <c r="AR452" s="541">
        <v>0</v>
      </c>
      <c r="AS452" s="541">
        <v>0</v>
      </c>
      <c r="AT452" s="541">
        <v>0</v>
      </c>
      <c r="AU452" s="541">
        <v>0</v>
      </c>
      <c r="AV452" s="541">
        <v>0</v>
      </c>
      <c r="AW452" s="541">
        <v>0</v>
      </c>
      <c r="AX452" s="541">
        <v>0</v>
      </c>
    </row>
    <row r="453" spans="2:50" x14ac:dyDescent="0.25">
      <c r="B453" s="1" t="str">
        <f>адреса!$G$446</f>
        <v>кв.46</v>
      </c>
      <c r="C453" s="522">
        <f>адреса!$I$446</f>
        <v>70000046</v>
      </c>
      <c r="D453" s="6" t="str">
        <f>адреса!$K$446</f>
        <v>ФИО-7-46</v>
      </c>
      <c r="E453" s="6">
        <f>SUMIFS(фев17!$X:$X,фев17!$C:$C,мар17!C453)</f>
        <v>18650.7</v>
      </c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>
        <f t="shared" ref="W453" si="502">E453*20%</f>
        <v>3730.1400000000003</v>
      </c>
      <c r="X453" s="6">
        <f t="shared" si="428"/>
        <v>14920.560000000001</v>
      </c>
      <c r="Y453" s="513"/>
      <c r="Z453" s="70" t="str">
        <f t="shared" si="496"/>
        <v>ул. Седьмая д.7</v>
      </c>
      <c r="AA453" s="504">
        <f>IF($B453&lt;&gt;"",MAX(AA$7:AA452)+1,0)</f>
        <v>440</v>
      </c>
      <c r="AB453" s="502">
        <f t="shared" si="422"/>
        <v>453</v>
      </c>
      <c r="AC453" s="504">
        <f>1</f>
        <v>1</v>
      </c>
      <c r="AD453" s="103">
        <f t="shared" si="497"/>
        <v>0</v>
      </c>
      <c r="AE453" s="103">
        <f t="shared" si="498"/>
        <v>0</v>
      </c>
      <c r="AF453" s="103">
        <f t="shared" si="499"/>
        <v>0</v>
      </c>
      <c r="AH453" s="541">
        <v>0</v>
      </c>
      <c r="AI453" s="541">
        <v>0</v>
      </c>
      <c r="AJ453" s="541">
        <v>0</v>
      </c>
      <c r="AK453" s="541">
        <v>0</v>
      </c>
      <c r="AL453" s="541">
        <v>0</v>
      </c>
      <c r="AM453" s="541">
        <v>0</v>
      </c>
      <c r="AN453" s="541">
        <v>0</v>
      </c>
      <c r="AO453" s="541">
        <v>0</v>
      </c>
      <c r="AP453" s="541">
        <v>0</v>
      </c>
      <c r="AQ453" s="541">
        <v>0</v>
      </c>
      <c r="AR453" s="541">
        <v>0</v>
      </c>
      <c r="AS453" s="541">
        <v>0</v>
      </c>
      <c r="AT453" s="541">
        <v>0</v>
      </c>
      <c r="AU453" s="541">
        <v>0</v>
      </c>
      <c r="AV453" s="541">
        <v>0</v>
      </c>
      <c r="AW453" s="541">
        <v>0</v>
      </c>
      <c r="AX453" s="541">
        <v>0</v>
      </c>
    </row>
    <row r="454" spans="2:50" x14ac:dyDescent="0.25">
      <c r="B454" s="1" t="str">
        <f>адреса!$G$447</f>
        <v>кв.47</v>
      </c>
      <c r="C454" s="522">
        <f>адреса!$I$447</f>
        <v>70000047</v>
      </c>
      <c r="D454" s="6" t="str">
        <f>адреса!$K$447</f>
        <v>ФИО-7-47</v>
      </c>
      <c r="E454" s="6">
        <f>SUMIFS(фев17!$X:$X,фев17!$C:$C,мар17!C454)</f>
        <v>4032.31</v>
      </c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>
        <f t="shared" ref="W454" si="503">E454*40%</f>
        <v>1612.924</v>
      </c>
      <c r="X454" s="6">
        <f t="shared" si="428"/>
        <v>2419.386</v>
      </c>
      <c r="Y454" s="513"/>
      <c r="Z454" s="70" t="str">
        <f t="shared" si="496"/>
        <v>ул. Седьмая д.7</v>
      </c>
      <c r="AA454" s="504">
        <f>IF($B454&lt;&gt;"",MAX(AA$7:AA453)+1,0)</f>
        <v>441</v>
      </c>
      <c r="AB454" s="502">
        <f t="shared" si="422"/>
        <v>454</v>
      </c>
      <c r="AC454" s="504">
        <f>1</f>
        <v>1</v>
      </c>
      <c r="AD454" s="103">
        <f t="shared" si="497"/>
        <v>0</v>
      </c>
      <c r="AE454" s="103">
        <f t="shared" si="498"/>
        <v>0</v>
      </c>
      <c r="AF454" s="103">
        <f t="shared" si="499"/>
        <v>0</v>
      </c>
      <c r="AH454" s="541">
        <v>0</v>
      </c>
      <c r="AI454" s="541">
        <v>0</v>
      </c>
      <c r="AJ454" s="541">
        <v>0</v>
      </c>
      <c r="AK454" s="541">
        <v>0</v>
      </c>
      <c r="AL454" s="541">
        <v>0</v>
      </c>
      <c r="AM454" s="541">
        <v>0</v>
      </c>
      <c r="AN454" s="541">
        <v>0</v>
      </c>
      <c r="AO454" s="541">
        <v>0</v>
      </c>
      <c r="AP454" s="541">
        <v>0</v>
      </c>
      <c r="AQ454" s="541">
        <v>0</v>
      </c>
      <c r="AR454" s="541">
        <v>0</v>
      </c>
      <c r="AS454" s="541">
        <v>0</v>
      </c>
      <c r="AT454" s="541">
        <v>0</v>
      </c>
      <c r="AU454" s="541">
        <v>0</v>
      </c>
      <c r="AV454" s="541">
        <v>0</v>
      </c>
      <c r="AW454" s="541">
        <v>0</v>
      </c>
      <c r="AX454" s="541">
        <v>0</v>
      </c>
    </row>
    <row r="455" spans="2:50" x14ac:dyDescent="0.25">
      <c r="B455" s="1" t="str">
        <f>адреса!$G$448</f>
        <v>кв.48</v>
      </c>
      <c r="C455" s="522">
        <f>адреса!$I$448</f>
        <v>70000048</v>
      </c>
      <c r="D455" s="6" t="str">
        <f>адреса!$K$448</f>
        <v>ФИО-7-48</v>
      </c>
      <c r="E455" s="6">
        <f>SUMIFS(фев17!$X:$X,фев17!$C:$C,мар17!C455)</f>
        <v>33007.480000000003</v>
      </c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>
        <f t="shared" ref="W455" si="504">E455*60%</f>
        <v>19804.488000000001</v>
      </c>
      <c r="X455" s="6">
        <f t="shared" si="428"/>
        <v>13202.992000000002</v>
      </c>
      <c r="Y455" s="513"/>
      <c r="Z455" s="70" t="str">
        <f t="shared" si="496"/>
        <v>ул. Седьмая д.7</v>
      </c>
      <c r="AA455" s="504">
        <f>IF($B455&lt;&gt;"",MAX(AA$7:AA454)+1,0)</f>
        <v>442</v>
      </c>
      <c r="AB455" s="502">
        <f t="shared" si="422"/>
        <v>455</v>
      </c>
      <c r="AC455" s="504">
        <f>1</f>
        <v>1</v>
      </c>
      <c r="AD455" s="103">
        <f t="shared" si="497"/>
        <v>0</v>
      </c>
      <c r="AE455" s="103">
        <f t="shared" si="498"/>
        <v>0</v>
      </c>
      <c r="AF455" s="103">
        <f t="shared" si="499"/>
        <v>0</v>
      </c>
      <c r="AH455" s="541">
        <v>0</v>
      </c>
      <c r="AI455" s="541">
        <v>0</v>
      </c>
      <c r="AJ455" s="541">
        <v>0</v>
      </c>
      <c r="AK455" s="541">
        <v>0</v>
      </c>
      <c r="AL455" s="541">
        <v>42795</v>
      </c>
      <c r="AM455" s="541">
        <v>42796</v>
      </c>
      <c r="AN455" s="541">
        <v>0</v>
      </c>
      <c r="AO455" s="541">
        <v>0</v>
      </c>
      <c r="AP455" s="541">
        <v>0</v>
      </c>
      <c r="AQ455" s="541">
        <v>0</v>
      </c>
      <c r="AR455" s="541">
        <v>0</v>
      </c>
      <c r="AS455" s="541">
        <v>0</v>
      </c>
      <c r="AT455" s="541">
        <v>0</v>
      </c>
      <c r="AU455" s="541">
        <v>0</v>
      </c>
      <c r="AV455" s="541">
        <v>0</v>
      </c>
      <c r="AW455" s="541">
        <v>0</v>
      </c>
      <c r="AX455" s="541">
        <v>0</v>
      </c>
    </row>
    <row r="456" spans="2:50" x14ac:dyDescent="0.25">
      <c r="B456" s="1" t="str">
        <f>адреса!$G$449</f>
        <v>кв.49</v>
      </c>
      <c r="C456" s="522">
        <f>адреса!$I$449</f>
        <v>70000049</v>
      </c>
      <c r="D456" s="6" t="str">
        <f>адреса!$K$449</f>
        <v>ФИО-7-49</v>
      </c>
      <c r="E456" s="6">
        <f>SUMIFS(фев17!$X:$X,фев17!$C:$C,мар17!C456)</f>
        <v>15919.25</v>
      </c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>
        <f t="shared" ref="W456" si="505">E456*80%</f>
        <v>12735.400000000001</v>
      </c>
      <c r="X456" s="6">
        <f t="shared" si="428"/>
        <v>3183.8499999999985</v>
      </c>
      <c r="Y456" s="513"/>
      <c r="Z456" s="70" t="str">
        <f t="shared" ref="Z456:Z471" si="506">IF(AND(A456&lt;&gt;"",B456=""),A456,Z455)</f>
        <v>ул. Седьмая д.7</v>
      </c>
      <c r="AA456" s="504">
        <f>IF($B456&lt;&gt;"",MAX(AA$7:AA455)+1,0)</f>
        <v>443</v>
      </c>
      <c r="AB456" s="502">
        <f t="shared" si="422"/>
        <v>456</v>
      </c>
      <c r="AC456" s="504">
        <f>1</f>
        <v>1</v>
      </c>
      <c r="AD456" s="103">
        <f t="shared" ref="AD456:AD471" si="507">F456</f>
        <v>0</v>
      </c>
      <c r="AE456" s="103">
        <f t="shared" ref="AE456:AE471" si="508">H456+I456+J456+K456+L456+O456+R456+S456</f>
        <v>0</v>
      </c>
      <c r="AF456" s="103">
        <f t="shared" ref="AF456:AF471" si="509">V456-AD456-AE456</f>
        <v>0</v>
      </c>
      <c r="AH456" s="541">
        <v>0</v>
      </c>
      <c r="AI456" s="541">
        <v>0</v>
      </c>
      <c r="AJ456" s="541">
        <v>0</v>
      </c>
      <c r="AK456" s="541">
        <v>0</v>
      </c>
      <c r="AL456" s="541">
        <v>0</v>
      </c>
      <c r="AM456" s="541">
        <v>0</v>
      </c>
      <c r="AN456" s="541">
        <v>0</v>
      </c>
      <c r="AO456" s="541">
        <v>0</v>
      </c>
      <c r="AP456" s="541">
        <v>0</v>
      </c>
      <c r="AQ456" s="541">
        <v>0</v>
      </c>
      <c r="AR456" s="541">
        <v>0</v>
      </c>
      <c r="AS456" s="541">
        <v>0</v>
      </c>
      <c r="AT456" s="541">
        <v>0</v>
      </c>
      <c r="AU456" s="541">
        <v>0</v>
      </c>
      <c r="AV456" s="541">
        <v>0</v>
      </c>
      <c r="AW456" s="541">
        <v>0</v>
      </c>
      <c r="AX456" s="541">
        <v>0</v>
      </c>
    </row>
    <row r="457" spans="2:50" x14ac:dyDescent="0.25">
      <c r="B457" s="1" t="str">
        <f>адреса!$G$450</f>
        <v>кв.50</v>
      </c>
      <c r="C457" s="522">
        <f>адреса!$I$450</f>
        <v>70000050</v>
      </c>
      <c r="D457" s="6" t="str">
        <f>адреса!$K$450</f>
        <v>ФИО-7-50</v>
      </c>
      <c r="E457" s="6">
        <f>SUMIFS(фев17!$X:$X,фев17!$C:$C,мар17!C457)</f>
        <v>4374.16</v>
      </c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>
        <f t="shared" ref="W457" si="510">E457*100%</f>
        <v>4374.16</v>
      </c>
      <c r="X457" s="6">
        <f t="shared" si="428"/>
        <v>0</v>
      </c>
      <c r="Y457" s="513"/>
      <c r="Z457" s="70" t="str">
        <f t="shared" si="506"/>
        <v>ул. Седьмая д.7</v>
      </c>
      <c r="AA457" s="504">
        <f>IF($B457&lt;&gt;"",MAX(AA$7:AA456)+1,0)</f>
        <v>444</v>
      </c>
      <c r="AB457" s="502">
        <f t="shared" ref="AB457:AB471" si="511">AB456+1</f>
        <v>457</v>
      </c>
      <c r="AC457" s="504">
        <f>1</f>
        <v>1</v>
      </c>
      <c r="AD457" s="103">
        <f t="shared" si="507"/>
        <v>0</v>
      </c>
      <c r="AE457" s="103">
        <f t="shared" si="508"/>
        <v>0</v>
      </c>
      <c r="AF457" s="103">
        <f t="shared" si="509"/>
        <v>0</v>
      </c>
      <c r="AH457" s="541">
        <v>0</v>
      </c>
      <c r="AI457" s="541">
        <v>0</v>
      </c>
      <c r="AJ457" s="541">
        <v>0</v>
      </c>
      <c r="AK457" s="541">
        <v>0</v>
      </c>
      <c r="AL457" s="541">
        <v>0</v>
      </c>
      <c r="AM457" s="541">
        <v>0</v>
      </c>
      <c r="AN457" s="541">
        <v>0</v>
      </c>
      <c r="AO457" s="541">
        <v>0</v>
      </c>
      <c r="AP457" s="541">
        <v>0</v>
      </c>
      <c r="AQ457" s="541">
        <v>0</v>
      </c>
      <c r="AR457" s="541">
        <v>0</v>
      </c>
      <c r="AS457" s="541">
        <v>0</v>
      </c>
      <c r="AT457" s="541">
        <v>0</v>
      </c>
      <c r="AU457" s="541">
        <v>0</v>
      </c>
      <c r="AV457" s="541">
        <v>0</v>
      </c>
      <c r="AW457" s="541">
        <v>0</v>
      </c>
      <c r="AX457" s="541">
        <v>0</v>
      </c>
    </row>
    <row r="458" spans="2:50" x14ac:dyDescent="0.25">
      <c r="B458" s="1" t="str">
        <f>адреса!$G$451</f>
        <v>кв.51</v>
      </c>
      <c r="C458" s="522">
        <f>адреса!$I$451</f>
        <v>70000051</v>
      </c>
      <c r="D458" s="6" t="str">
        <f>адреса!$K$451</f>
        <v>ФИО-7-51</v>
      </c>
      <c r="E458" s="6">
        <f>SUMIFS(фев17!$X:$X,фев17!$C:$C,мар17!C458)</f>
        <v>22684.46</v>
      </c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>
        <f t="shared" ref="W458" si="512">E458*20%</f>
        <v>4536.8919999999998</v>
      </c>
      <c r="X458" s="6">
        <f t="shared" si="428"/>
        <v>18147.567999999999</v>
      </c>
      <c r="Y458" s="513"/>
      <c r="Z458" s="70" t="str">
        <f t="shared" si="506"/>
        <v>ул. Седьмая д.7</v>
      </c>
      <c r="AA458" s="504">
        <f>IF($B458&lt;&gt;"",MAX(AA$7:AA457)+1,0)</f>
        <v>445</v>
      </c>
      <c r="AB458" s="502">
        <f t="shared" si="511"/>
        <v>458</v>
      </c>
      <c r="AC458" s="504">
        <f>1</f>
        <v>1</v>
      </c>
      <c r="AD458" s="103">
        <f t="shared" si="507"/>
        <v>0</v>
      </c>
      <c r="AE458" s="103">
        <f t="shared" si="508"/>
        <v>0</v>
      </c>
      <c r="AF458" s="103">
        <f t="shared" si="509"/>
        <v>0</v>
      </c>
      <c r="AH458" s="541">
        <v>0</v>
      </c>
      <c r="AI458" s="541">
        <v>0</v>
      </c>
      <c r="AJ458" s="541">
        <v>42795</v>
      </c>
      <c r="AK458" s="541">
        <v>42798</v>
      </c>
      <c r="AL458" s="541">
        <v>0</v>
      </c>
      <c r="AM458" s="541">
        <v>0</v>
      </c>
      <c r="AN458" s="541">
        <v>0</v>
      </c>
      <c r="AO458" s="541">
        <v>0</v>
      </c>
      <c r="AP458" s="541">
        <v>0</v>
      </c>
      <c r="AQ458" s="541">
        <v>0</v>
      </c>
      <c r="AR458" s="541">
        <v>0</v>
      </c>
      <c r="AS458" s="541">
        <v>0</v>
      </c>
      <c r="AT458" s="541">
        <v>0</v>
      </c>
      <c r="AU458" s="541">
        <v>0</v>
      </c>
      <c r="AV458" s="541">
        <v>0</v>
      </c>
      <c r="AW458" s="541">
        <v>0</v>
      </c>
      <c r="AX458" s="541">
        <v>0</v>
      </c>
    </row>
    <row r="459" spans="2:50" x14ac:dyDescent="0.25">
      <c r="B459" s="1" t="str">
        <f>адреса!$G$452</f>
        <v>кв.52</v>
      </c>
      <c r="C459" s="522">
        <f>адреса!$I$452</f>
        <v>70000052</v>
      </c>
      <c r="D459" s="6" t="str">
        <f>адреса!$K$452</f>
        <v>ФИО-7-52</v>
      </c>
      <c r="E459" s="6">
        <f>SUMIFS(фев17!$X:$X,фев17!$C:$C,мар17!C459)</f>
        <v>9955.9699999999993</v>
      </c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>
        <f t="shared" ref="W459" si="513">E459*40%</f>
        <v>3982.3879999999999</v>
      </c>
      <c r="X459" s="6">
        <f t="shared" si="428"/>
        <v>5973.5819999999994</v>
      </c>
      <c r="Y459" s="513"/>
      <c r="Z459" s="70" t="str">
        <f t="shared" si="506"/>
        <v>ул. Седьмая д.7</v>
      </c>
      <c r="AA459" s="504">
        <f>IF($B459&lt;&gt;"",MAX(AA$7:AA458)+1,0)</f>
        <v>446</v>
      </c>
      <c r="AB459" s="502">
        <f t="shared" si="511"/>
        <v>459</v>
      </c>
      <c r="AC459" s="504">
        <f>1</f>
        <v>1</v>
      </c>
      <c r="AD459" s="103">
        <f t="shared" si="507"/>
        <v>0</v>
      </c>
      <c r="AE459" s="103">
        <f t="shared" si="508"/>
        <v>0</v>
      </c>
      <c r="AF459" s="103">
        <f t="shared" si="509"/>
        <v>0</v>
      </c>
      <c r="AH459" s="541">
        <v>0</v>
      </c>
      <c r="AI459" s="541">
        <v>0</v>
      </c>
      <c r="AJ459" s="541">
        <v>0</v>
      </c>
      <c r="AK459" s="541">
        <v>0</v>
      </c>
      <c r="AL459" s="541">
        <v>0</v>
      </c>
      <c r="AM459" s="541">
        <v>0</v>
      </c>
      <c r="AN459" s="541">
        <v>0</v>
      </c>
      <c r="AO459" s="541">
        <v>0</v>
      </c>
      <c r="AP459" s="541">
        <v>0</v>
      </c>
      <c r="AQ459" s="541">
        <v>0</v>
      </c>
      <c r="AR459" s="541">
        <v>0</v>
      </c>
      <c r="AS459" s="541">
        <v>0</v>
      </c>
      <c r="AT459" s="541">
        <v>0</v>
      </c>
      <c r="AU459" s="541">
        <v>0</v>
      </c>
      <c r="AV459" s="541">
        <v>0</v>
      </c>
      <c r="AW459" s="541">
        <v>0</v>
      </c>
      <c r="AX459" s="541">
        <v>0</v>
      </c>
    </row>
    <row r="460" spans="2:50" x14ac:dyDescent="0.25">
      <c r="B460" s="1" t="str">
        <f>адреса!$G$453</f>
        <v>кв.53</v>
      </c>
      <c r="C460" s="522">
        <f>адреса!$I$453</f>
        <v>70000053</v>
      </c>
      <c r="D460" s="6" t="str">
        <f>адреса!$K$453</f>
        <v>ФИО-7-53</v>
      </c>
      <c r="E460" s="6">
        <f>SUMIFS(фев17!$X:$X,фев17!$C:$C,мар17!C460)</f>
        <v>36420.26</v>
      </c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>
        <f t="shared" ref="W460" si="514">E460*60%</f>
        <v>21852.155999999999</v>
      </c>
      <c r="X460" s="6">
        <f t="shared" si="428"/>
        <v>14568.104000000003</v>
      </c>
      <c r="Y460" s="513"/>
      <c r="Z460" s="70" t="str">
        <f t="shared" si="506"/>
        <v>ул. Седьмая д.7</v>
      </c>
      <c r="AA460" s="504">
        <f>IF($B460&lt;&gt;"",MAX(AA$7:AA459)+1,0)</f>
        <v>447</v>
      </c>
      <c r="AB460" s="502">
        <f t="shared" si="511"/>
        <v>460</v>
      </c>
      <c r="AC460" s="504">
        <f>1</f>
        <v>1</v>
      </c>
      <c r="AD460" s="103">
        <f t="shared" si="507"/>
        <v>0</v>
      </c>
      <c r="AE460" s="103">
        <f t="shared" si="508"/>
        <v>0</v>
      </c>
      <c r="AF460" s="103">
        <f t="shared" si="509"/>
        <v>0</v>
      </c>
      <c r="AH460" s="541">
        <v>0</v>
      </c>
      <c r="AI460" s="541">
        <v>0</v>
      </c>
      <c r="AJ460" s="541">
        <v>0</v>
      </c>
      <c r="AK460" s="541">
        <v>0</v>
      </c>
      <c r="AL460" s="541">
        <v>0</v>
      </c>
      <c r="AM460" s="541">
        <v>0</v>
      </c>
      <c r="AN460" s="541">
        <v>0</v>
      </c>
      <c r="AO460" s="541">
        <v>0</v>
      </c>
      <c r="AP460" s="541">
        <v>0</v>
      </c>
      <c r="AQ460" s="541">
        <v>0</v>
      </c>
      <c r="AR460" s="541">
        <v>0</v>
      </c>
      <c r="AS460" s="541">
        <v>0</v>
      </c>
      <c r="AT460" s="541">
        <v>0</v>
      </c>
      <c r="AU460" s="541">
        <v>0</v>
      </c>
      <c r="AV460" s="541">
        <v>0</v>
      </c>
      <c r="AW460" s="541">
        <v>0</v>
      </c>
      <c r="AX460" s="541">
        <v>0</v>
      </c>
    </row>
    <row r="461" spans="2:50" x14ac:dyDescent="0.25">
      <c r="B461" s="1" t="str">
        <f>адреса!$G$454</f>
        <v>кв.54</v>
      </c>
      <c r="C461" s="522">
        <f>адреса!$I$454</f>
        <v>70000054</v>
      </c>
      <c r="D461" s="6" t="str">
        <f>адреса!$K$454</f>
        <v>ФИО-7-54</v>
      </c>
      <c r="E461" s="6">
        <f>SUMIFS(фев17!$X:$X,фев17!$C:$C,мар17!C461)</f>
        <v>20951.22</v>
      </c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>
        <f t="shared" ref="W461" si="515">E461*80%</f>
        <v>16760.976000000002</v>
      </c>
      <c r="X461" s="6">
        <f t="shared" si="428"/>
        <v>4190.2439999999988</v>
      </c>
      <c r="Y461" s="513"/>
      <c r="Z461" s="70" t="str">
        <f t="shared" si="506"/>
        <v>ул. Седьмая д.7</v>
      </c>
      <c r="AA461" s="504">
        <f>IF($B461&lt;&gt;"",MAX(AA$7:AA460)+1,0)</f>
        <v>448</v>
      </c>
      <c r="AB461" s="502">
        <f t="shared" si="511"/>
        <v>461</v>
      </c>
      <c r="AC461" s="504">
        <f>1</f>
        <v>1</v>
      </c>
      <c r="AD461" s="103">
        <f t="shared" si="507"/>
        <v>0</v>
      </c>
      <c r="AE461" s="103">
        <f t="shared" si="508"/>
        <v>0</v>
      </c>
      <c r="AF461" s="103">
        <f t="shared" si="509"/>
        <v>0</v>
      </c>
      <c r="AH461" s="541">
        <v>0</v>
      </c>
      <c r="AI461" s="541">
        <v>0</v>
      </c>
      <c r="AJ461" s="541">
        <v>42795</v>
      </c>
      <c r="AK461" s="541">
        <v>42796</v>
      </c>
      <c r="AL461" s="541">
        <v>0</v>
      </c>
      <c r="AM461" s="541">
        <v>0</v>
      </c>
      <c r="AN461" s="541">
        <v>0</v>
      </c>
      <c r="AO461" s="541">
        <v>0</v>
      </c>
      <c r="AP461" s="541">
        <v>0</v>
      </c>
      <c r="AQ461" s="541">
        <v>0</v>
      </c>
      <c r="AR461" s="541">
        <v>0</v>
      </c>
      <c r="AS461" s="541">
        <v>0</v>
      </c>
      <c r="AT461" s="541">
        <v>0</v>
      </c>
      <c r="AU461" s="541">
        <v>0</v>
      </c>
      <c r="AV461" s="541">
        <v>0</v>
      </c>
      <c r="AW461" s="541">
        <v>0</v>
      </c>
      <c r="AX461" s="541">
        <v>0</v>
      </c>
    </row>
    <row r="462" spans="2:50" x14ac:dyDescent="0.25">
      <c r="B462" s="1" t="str">
        <f>адреса!$G$455</f>
        <v>кв.55</v>
      </c>
      <c r="C462" s="522">
        <f>адреса!$I$455</f>
        <v>70000055</v>
      </c>
      <c r="D462" s="6" t="str">
        <f>адреса!$K$455</f>
        <v>ФИО-7-55</v>
      </c>
      <c r="E462" s="6">
        <f>SUMIFS(фев17!$X:$X,фев17!$C:$C,мар17!C462)</f>
        <v>22380.799999999999</v>
      </c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>
        <f t="shared" ref="W462" si="516">E462*100%</f>
        <v>22380.799999999999</v>
      </c>
      <c r="X462" s="6">
        <f t="shared" ref="X462:X471" si="517">E462-W462</f>
        <v>0</v>
      </c>
      <c r="Y462" s="513"/>
      <c r="Z462" s="70" t="str">
        <f t="shared" si="506"/>
        <v>ул. Седьмая д.7</v>
      </c>
      <c r="AA462" s="504">
        <f>IF($B462&lt;&gt;"",MAX(AA$7:AA461)+1,0)</f>
        <v>449</v>
      </c>
      <c r="AB462" s="502">
        <f t="shared" si="511"/>
        <v>462</v>
      </c>
      <c r="AC462" s="504">
        <f>1</f>
        <v>1</v>
      </c>
      <c r="AD462" s="103">
        <f t="shared" si="507"/>
        <v>0</v>
      </c>
      <c r="AE462" s="103">
        <f t="shared" si="508"/>
        <v>0</v>
      </c>
      <c r="AF462" s="103">
        <f t="shared" si="509"/>
        <v>0</v>
      </c>
      <c r="AH462" s="541">
        <v>0</v>
      </c>
      <c r="AI462" s="541">
        <v>0</v>
      </c>
      <c r="AJ462" s="541">
        <v>42795</v>
      </c>
      <c r="AK462" s="541">
        <v>42796</v>
      </c>
      <c r="AL462" s="541">
        <v>0</v>
      </c>
      <c r="AM462" s="541">
        <v>0</v>
      </c>
      <c r="AN462" s="541">
        <v>0</v>
      </c>
      <c r="AO462" s="541">
        <v>0</v>
      </c>
      <c r="AP462" s="541">
        <v>0</v>
      </c>
      <c r="AQ462" s="541">
        <v>0</v>
      </c>
      <c r="AR462" s="541">
        <v>0</v>
      </c>
      <c r="AS462" s="541">
        <v>0</v>
      </c>
      <c r="AT462" s="541">
        <v>0</v>
      </c>
      <c r="AU462" s="541">
        <v>0</v>
      </c>
      <c r="AV462" s="541">
        <v>0</v>
      </c>
      <c r="AW462" s="541">
        <v>0</v>
      </c>
      <c r="AX462" s="541">
        <v>0</v>
      </c>
    </row>
    <row r="463" spans="2:50" x14ac:dyDescent="0.25">
      <c r="B463" s="1" t="str">
        <f>адреса!$G$456</f>
        <v>кв.56</v>
      </c>
      <c r="C463" s="522">
        <f>адреса!$I$456</f>
        <v>70000056</v>
      </c>
      <c r="D463" s="6" t="str">
        <f>адреса!$K$456</f>
        <v>ФИО-7-56</v>
      </c>
      <c r="E463" s="6">
        <f>SUMIFS(фев17!$X:$X,фев17!$C:$C,мар17!C463)</f>
        <v>25144.73</v>
      </c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>
        <f t="shared" ref="W463" si="518">E463*20%</f>
        <v>5028.9459999999999</v>
      </c>
      <c r="X463" s="6">
        <f t="shared" si="517"/>
        <v>20115.784</v>
      </c>
      <c r="Y463" s="513"/>
      <c r="Z463" s="70" t="str">
        <f t="shared" si="506"/>
        <v>ул. Седьмая д.7</v>
      </c>
      <c r="AA463" s="504">
        <f>IF($B463&lt;&gt;"",MAX(AA$7:AA462)+1,0)</f>
        <v>450</v>
      </c>
      <c r="AB463" s="502">
        <f t="shared" si="511"/>
        <v>463</v>
      </c>
      <c r="AC463" s="504">
        <f>1</f>
        <v>1</v>
      </c>
      <c r="AD463" s="103">
        <f t="shared" si="507"/>
        <v>0</v>
      </c>
      <c r="AE463" s="103">
        <f t="shared" si="508"/>
        <v>0</v>
      </c>
      <c r="AF463" s="103">
        <f t="shared" si="509"/>
        <v>0</v>
      </c>
      <c r="AH463" s="541">
        <v>42796</v>
      </c>
      <c r="AI463" s="541">
        <v>42798</v>
      </c>
      <c r="AJ463" s="541">
        <v>0</v>
      </c>
      <c r="AK463" s="541">
        <v>0</v>
      </c>
      <c r="AL463" s="541">
        <v>0</v>
      </c>
      <c r="AM463" s="541">
        <v>0</v>
      </c>
      <c r="AN463" s="541">
        <v>0</v>
      </c>
      <c r="AO463" s="541">
        <v>0</v>
      </c>
      <c r="AP463" s="541">
        <v>0</v>
      </c>
      <c r="AQ463" s="541">
        <v>0</v>
      </c>
      <c r="AR463" s="541">
        <v>0</v>
      </c>
      <c r="AS463" s="541">
        <v>0</v>
      </c>
      <c r="AT463" s="541">
        <v>0</v>
      </c>
      <c r="AU463" s="541">
        <v>0</v>
      </c>
      <c r="AV463" s="541">
        <v>0</v>
      </c>
      <c r="AW463" s="541">
        <v>0</v>
      </c>
      <c r="AX463" s="541">
        <v>0</v>
      </c>
    </row>
    <row r="464" spans="2:50" x14ac:dyDescent="0.25">
      <c r="B464" s="1" t="str">
        <f>адреса!$G$457</f>
        <v>кв.57</v>
      </c>
      <c r="C464" s="522">
        <f>адреса!$I$457</f>
        <v>70000057</v>
      </c>
      <c r="D464" s="6" t="str">
        <f>адреса!$K$457</f>
        <v>ФИО-7-57</v>
      </c>
      <c r="E464" s="6">
        <f>SUMIFS(фев17!$X:$X,фев17!$C:$C,мар17!C464)</f>
        <v>22503.47</v>
      </c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>
        <f t="shared" ref="W464" si="519">E464*40%</f>
        <v>9001.3880000000008</v>
      </c>
      <c r="X464" s="6">
        <f t="shared" si="517"/>
        <v>13502.082</v>
      </c>
      <c r="Y464" s="513"/>
      <c r="Z464" s="70" t="str">
        <f t="shared" si="506"/>
        <v>ул. Седьмая д.7</v>
      </c>
      <c r="AA464" s="504">
        <f>IF($B464&lt;&gt;"",MAX(AA$7:AA463)+1,0)</f>
        <v>451</v>
      </c>
      <c r="AB464" s="502">
        <f t="shared" si="511"/>
        <v>464</v>
      </c>
      <c r="AC464" s="504">
        <f>1</f>
        <v>1</v>
      </c>
      <c r="AD464" s="103">
        <f t="shared" si="507"/>
        <v>0</v>
      </c>
      <c r="AE464" s="103">
        <f t="shared" si="508"/>
        <v>0</v>
      </c>
      <c r="AF464" s="103">
        <f t="shared" si="509"/>
        <v>0</v>
      </c>
      <c r="AH464" s="541">
        <v>0</v>
      </c>
      <c r="AI464" s="541">
        <v>0</v>
      </c>
      <c r="AJ464" s="541">
        <v>0</v>
      </c>
      <c r="AK464" s="541">
        <v>0</v>
      </c>
      <c r="AL464" s="541">
        <v>0</v>
      </c>
      <c r="AM464" s="541">
        <v>0</v>
      </c>
      <c r="AN464" s="541">
        <v>0</v>
      </c>
      <c r="AO464" s="541">
        <v>0</v>
      </c>
      <c r="AP464" s="541">
        <v>0</v>
      </c>
      <c r="AQ464" s="541">
        <v>0</v>
      </c>
      <c r="AR464" s="541">
        <v>0</v>
      </c>
      <c r="AS464" s="541">
        <v>0</v>
      </c>
      <c r="AT464" s="541">
        <v>0</v>
      </c>
      <c r="AU464" s="541">
        <v>0</v>
      </c>
      <c r="AV464" s="541">
        <v>0</v>
      </c>
      <c r="AW464" s="541">
        <v>0</v>
      </c>
      <c r="AX464" s="541">
        <v>0</v>
      </c>
    </row>
    <row r="465" spans="2:50" x14ac:dyDescent="0.25">
      <c r="B465" s="1" t="str">
        <f>адреса!$G$458</f>
        <v>кв.58</v>
      </c>
      <c r="C465" s="522">
        <f>адреса!$I$458</f>
        <v>70000058</v>
      </c>
      <c r="D465" s="6" t="str">
        <f>адреса!$K$458</f>
        <v>ФИО-7-58</v>
      </c>
      <c r="E465" s="6">
        <f>SUMIFS(фев17!$X:$X,фев17!$C:$C,мар17!C465)</f>
        <v>8401.76</v>
      </c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>
        <f t="shared" ref="W465" si="520">E465*60%</f>
        <v>5041.0559999999996</v>
      </c>
      <c r="X465" s="6">
        <f t="shared" si="517"/>
        <v>3360.7040000000006</v>
      </c>
      <c r="Y465" s="513"/>
      <c r="Z465" s="70" t="str">
        <f t="shared" si="506"/>
        <v>ул. Седьмая д.7</v>
      </c>
      <c r="AA465" s="504">
        <f>IF($B465&lt;&gt;"",MAX(AA$7:AA464)+1,0)</f>
        <v>452</v>
      </c>
      <c r="AB465" s="502">
        <f t="shared" si="511"/>
        <v>465</v>
      </c>
      <c r="AC465" s="504">
        <f>1</f>
        <v>1</v>
      </c>
      <c r="AD465" s="103">
        <f t="shared" si="507"/>
        <v>0</v>
      </c>
      <c r="AE465" s="103">
        <f t="shared" si="508"/>
        <v>0</v>
      </c>
      <c r="AF465" s="103">
        <f t="shared" si="509"/>
        <v>0</v>
      </c>
      <c r="AH465" s="541">
        <v>0</v>
      </c>
      <c r="AI465" s="541">
        <v>0</v>
      </c>
      <c r="AJ465" s="541">
        <v>0</v>
      </c>
      <c r="AK465" s="541">
        <v>0</v>
      </c>
      <c r="AL465" s="541">
        <v>0</v>
      </c>
      <c r="AM465" s="541">
        <v>0</v>
      </c>
      <c r="AN465" s="541">
        <v>0</v>
      </c>
      <c r="AO465" s="541">
        <v>0</v>
      </c>
      <c r="AP465" s="541">
        <v>0</v>
      </c>
      <c r="AQ465" s="541">
        <v>0</v>
      </c>
      <c r="AR465" s="541">
        <v>0</v>
      </c>
      <c r="AS465" s="541">
        <v>0</v>
      </c>
      <c r="AT465" s="541">
        <v>0</v>
      </c>
      <c r="AU465" s="541">
        <v>0</v>
      </c>
      <c r="AV465" s="541">
        <v>0</v>
      </c>
      <c r="AW465" s="541">
        <v>0</v>
      </c>
      <c r="AX465" s="541">
        <v>0</v>
      </c>
    </row>
    <row r="466" spans="2:50" x14ac:dyDescent="0.25">
      <c r="B466" s="1" t="str">
        <f>адреса!$G$459</f>
        <v>кв.59</v>
      </c>
      <c r="C466" s="522">
        <f>адреса!$I$459</f>
        <v>70000059</v>
      </c>
      <c r="D466" s="6" t="str">
        <f>адреса!$K$459</f>
        <v>ФИО-7-59</v>
      </c>
      <c r="E466" s="6">
        <f>SUMIFS(фев17!$X:$X,фев17!$C:$C,мар17!C466)</f>
        <v>23000</v>
      </c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>
        <f t="shared" ref="W466" si="521">E466*80%</f>
        <v>18400</v>
      </c>
      <c r="X466" s="6">
        <f t="shared" si="517"/>
        <v>4600</v>
      </c>
      <c r="Y466" s="513"/>
      <c r="Z466" s="70" t="str">
        <f t="shared" si="506"/>
        <v>ул. Седьмая д.7</v>
      </c>
      <c r="AA466" s="504">
        <f>IF($B466&lt;&gt;"",MAX(AA$7:AA465)+1,0)</f>
        <v>453</v>
      </c>
      <c r="AB466" s="502">
        <f t="shared" si="511"/>
        <v>466</v>
      </c>
      <c r="AC466" s="504">
        <f>1</f>
        <v>1</v>
      </c>
      <c r="AD466" s="103">
        <f t="shared" si="507"/>
        <v>0</v>
      </c>
      <c r="AE466" s="103">
        <f t="shared" si="508"/>
        <v>0</v>
      </c>
      <c r="AF466" s="103">
        <f t="shared" si="509"/>
        <v>0</v>
      </c>
      <c r="AH466" s="541">
        <v>0</v>
      </c>
      <c r="AI466" s="541">
        <v>0</v>
      </c>
      <c r="AJ466" s="541">
        <v>0</v>
      </c>
      <c r="AK466" s="541">
        <v>0</v>
      </c>
      <c r="AL466" s="541">
        <v>0</v>
      </c>
      <c r="AM466" s="541">
        <v>0</v>
      </c>
      <c r="AN466" s="541">
        <v>0</v>
      </c>
      <c r="AO466" s="541">
        <v>0</v>
      </c>
      <c r="AP466" s="541">
        <v>0</v>
      </c>
      <c r="AQ466" s="541">
        <v>0</v>
      </c>
      <c r="AR466" s="541">
        <v>0</v>
      </c>
      <c r="AS466" s="541">
        <v>0</v>
      </c>
      <c r="AT466" s="541">
        <v>0</v>
      </c>
      <c r="AU466" s="541">
        <v>0</v>
      </c>
      <c r="AV466" s="541">
        <v>0</v>
      </c>
      <c r="AW466" s="541">
        <v>0</v>
      </c>
      <c r="AX466" s="541">
        <v>0</v>
      </c>
    </row>
    <row r="467" spans="2:50" x14ac:dyDescent="0.25">
      <c r="B467" s="1" t="str">
        <f>адреса!$G$460</f>
        <v>кв.60</v>
      </c>
      <c r="C467" s="522">
        <f>адреса!$I$460</f>
        <v>70000060</v>
      </c>
      <c r="D467" s="6" t="str">
        <f>адреса!$K$460</f>
        <v>ФИО-7-60</v>
      </c>
      <c r="E467" s="6">
        <f>SUMIFS(фев17!$X:$X,фев17!$C:$C,мар17!C467)</f>
        <v>21271.33</v>
      </c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>
        <f t="shared" ref="W467" si="522">E467*100%</f>
        <v>21271.33</v>
      </c>
      <c r="X467" s="6">
        <f t="shared" si="517"/>
        <v>0</v>
      </c>
      <c r="Y467" s="513"/>
      <c r="Z467" s="70" t="str">
        <f t="shared" si="506"/>
        <v>ул. Седьмая д.7</v>
      </c>
      <c r="AA467" s="504">
        <f>IF($B467&lt;&gt;"",MAX(AA$7:AA466)+1,0)</f>
        <v>454</v>
      </c>
      <c r="AB467" s="502">
        <f t="shared" si="511"/>
        <v>467</v>
      </c>
      <c r="AC467" s="504">
        <f>1</f>
        <v>1</v>
      </c>
      <c r="AD467" s="103">
        <f t="shared" si="507"/>
        <v>0</v>
      </c>
      <c r="AE467" s="103">
        <f t="shared" si="508"/>
        <v>0</v>
      </c>
      <c r="AF467" s="103">
        <f t="shared" si="509"/>
        <v>0</v>
      </c>
      <c r="AH467" s="541">
        <v>0</v>
      </c>
      <c r="AI467" s="541">
        <v>0</v>
      </c>
      <c r="AJ467" s="541">
        <v>42795</v>
      </c>
      <c r="AK467" s="541">
        <v>42796</v>
      </c>
      <c r="AL467" s="541">
        <v>0</v>
      </c>
      <c r="AM467" s="541">
        <v>0</v>
      </c>
      <c r="AN467" s="541">
        <v>0</v>
      </c>
      <c r="AO467" s="541">
        <v>0</v>
      </c>
      <c r="AP467" s="541">
        <v>0</v>
      </c>
      <c r="AQ467" s="541">
        <v>0</v>
      </c>
      <c r="AR467" s="541">
        <v>0</v>
      </c>
      <c r="AS467" s="541">
        <v>0</v>
      </c>
      <c r="AT467" s="541">
        <v>0</v>
      </c>
      <c r="AU467" s="541">
        <v>0</v>
      </c>
      <c r="AV467" s="541">
        <v>0</v>
      </c>
      <c r="AW467" s="541">
        <v>0</v>
      </c>
      <c r="AX467" s="541">
        <v>0</v>
      </c>
    </row>
    <row r="468" spans="2:50" x14ac:dyDescent="0.25">
      <c r="B468" s="1" t="str">
        <f>адреса!$G$461</f>
        <v>кв.61</v>
      </c>
      <c r="C468" s="522">
        <f>адреса!$I$461</f>
        <v>70000061</v>
      </c>
      <c r="D468" s="6" t="str">
        <f>адреса!$K$461</f>
        <v>ФИО-7-61</v>
      </c>
      <c r="E468" s="6">
        <f>SUMIFS(фев17!$X:$X,фев17!$C:$C,мар17!C468)</f>
        <v>9462.73</v>
      </c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>
        <f t="shared" ref="W468" si="523">E468*20%</f>
        <v>1892.546</v>
      </c>
      <c r="X468" s="6">
        <f t="shared" si="517"/>
        <v>7570.1839999999993</v>
      </c>
      <c r="Y468" s="513"/>
      <c r="Z468" s="70" t="str">
        <f t="shared" si="506"/>
        <v>ул. Седьмая д.7</v>
      </c>
      <c r="AA468" s="504">
        <f>IF($B468&lt;&gt;"",MAX(AA$7:AA467)+1,0)</f>
        <v>455</v>
      </c>
      <c r="AB468" s="502">
        <f t="shared" si="511"/>
        <v>468</v>
      </c>
      <c r="AC468" s="504">
        <f>1</f>
        <v>1</v>
      </c>
      <c r="AD468" s="103">
        <f t="shared" si="507"/>
        <v>0</v>
      </c>
      <c r="AE468" s="103">
        <f t="shared" si="508"/>
        <v>0</v>
      </c>
      <c r="AF468" s="103">
        <f t="shared" si="509"/>
        <v>0</v>
      </c>
      <c r="AH468" s="541">
        <v>0</v>
      </c>
      <c r="AI468" s="541">
        <v>0</v>
      </c>
      <c r="AJ468" s="541">
        <v>0</v>
      </c>
      <c r="AK468" s="541">
        <v>0</v>
      </c>
      <c r="AL468" s="541">
        <v>0</v>
      </c>
      <c r="AM468" s="541">
        <v>0</v>
      </c>
      <c r="AN468" s="541">
        <v>0</v>
      </c>
      <c r="AO468" s="541">
        <v>0</v>
      </c>
      <c r="AP468" s="541">
        <v>0</v>
      </c>
      <c r="AQ468" s="541">
        <v>0</v>
      </c>
      <c r="AR468" s="541">
        <v>0</v>
      </c>
      <c r="AS468" s="541">
        <v>0</v>
      </c>
      <c r="AT468" s="541">
        <v>0</v>
      </c>
      <c r="AU468" s="541">
        <v>0</v>
      </c>
      <c r="AV468" s="541">
        <v>0</v>
      </c>
      <c r="AW468" s="541">
        <v>0</v>
      </c>
      <c r="AX468" s="541">
        <v>0</v>
      </c>
    </row>
    <row r="469" spans="2:50" x14ac:dyDescent="0.25">
      <c r="B469" s="1" t="str">
        <f>адреса!$G$462</f>
        <v>кв.62</v>
      </c>
      <c r="C469" s="522">
        <f>адреса!$I$462</f>
        <v>70000062</v>
      </c>
      <c r="D469" s="6" t="str">
        <f>адреса!$K$462</f>
        <v>ФИО-7-62</v>
      </c>
      <c r="E469" s="6">
        <f>SUMIFS(фев17!$X:$X,фев17!$C:$C,мар17!C469)</f>
        <v>23329.53</v>
      </c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>
        <f t="shared" ref="W469" si="524">E469*40%</f>
        <v>9331.8119999999999</v>
      </c>
      <c r="X469" s="6">
        <f t="shared" si="517"/>
        <v>13997.717999999999</v>
      </c>
      <c r="Y469" s="513"/>
      <c r="Z469" s="70" t="str">
        <f t="shared" si="506"/>
        <v>ул. Седьмая д.7</v>
      </c>
      <c r="AA469" s="504">
        <f>IF($B469&lt;&gt;"",MAX(AA$7:AA468)+1,0)</f>
        <v>456</v>
      </c>
      <c r="AB469" s="502">
        <f t="shared" si="511"/>
        <v>469</v>
      </c>
      <c r="AC469" s="504">
        <f>1</f>
        <v>1</v>
      </c>
      <c r="AD469" s="103">
        <f t="shared" si="507"/>
        <v>0</v>
      </c>
      <c r="AE469" s="103">
        <f t="shared" si="508"/>
        <v>0</v>
      </c>
      <c r="AF469" s="103">
        <f t="shared" si="509"/>
        <v>0</v>
      </c>
      <c r="AH469" s="541">
        <v>0</v>
      </c>
      <c r="AI469" s="541">
        <v>0</v>
      </c>
      <c r="AJ469" s="541">
        <v>42795</v>
      </c>
      <c r="AK469" s="541">
        <v>42796</v>
      </c>
      <c r="AL469" s="541">
        <v>0</v>
      </c>
      <c r="AM469" s="541">
        <v>0</v>
      </c>
      <c r="AN469" s="541">
        <v>0</v>
      </c>
      <c r="AO469" s="541">
        <v>0</v>
      </c>
      <c r="AP469" s="541">
        <v>0</v>
      </c>
      <c r="AQ469" s="541">
        <v>0</v>
      </c>
      <c r="AR469" s="541">
        <v>0</v>
      </c>
      <c r="AS469" s="541">
        <v>0</v>
      </c>
      <c r="AT469" s="541">
        <v>0</v>
      </c>
      <c r="AU469" s="541">
        <v>0</v>
      </c>
      <c r="AV469" s="541">
        <v>0</v>
      </c>
      <c r="AW469" s="541">
        <v>0</v>
      </c>
      <c r="AX469" s="541">
        <v>0</v>
      </c>
    </row>
    <row r="470" spans="2:50" x14ac:dyDescent="0.25">
      <c r="B470" s="1" t="str">
        <f>адреса!$G$463</f>
        <v>кв.63</v>
      </c>
      <c r="C470" s="522">
        <f>адреса!$I$463</f>
        <v>70000063</v>
      </c>
      <c r="D470" s="6" t="str">
        <f>адреса!$K$463</f>
        <v>ФИО-7-63</v>
      </c>
      <c r="E470" s="6">
        <f>SUMIFS(фев17!$X:$X,фев17!$C:$C,мар17!C470)</f>
        <v>6715.9</v>
      </c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>
        <f t="shared" ref="W470" si="525">E470*60%</f>
        <v>4029.5399999999995</v>
      </c>
      <c r="X470" s="6">
        <f t="shared" si="517"/>
        <v>2686.36</v>
      </c>
      <c r="Y470" s="513"/>
      <c r="Z470" s="70" t="str">
        <f t="shared" si="506"/>
        <v>ул. Седьмая д.7</v>
      </c>
      <c r="AA470" s="504">
        <f>IF($B470&lt;&gt;"",MAX(AA$7:AA469)+1,0)</f>
        <v>457</v>
      </c>
      <c r="AB470" s="502">
        <f t="shared" si="511"/>
        <v>470</v>
      </c>
      <c r="AC470" s="504">
        <f>1</f>
        <v>1</v>
      </c>
      <c r="AD470" s="103">
        <f t="shared" si="507"/>
        <v>0</v>
      </c>
      <c r="AE470" s="103">
        <f t="shared" si="508"/>
        <v>0</v>
      </c>
      <c r="AF470" s="103">
        <f t="shared" si="509"/>
        <v>0</v>
      </c>
      <c r="AH470" s="541">
        <v>0</v>
      </c>
      <c r="AI470" s="541">
        <v>0</v>
      </c>
      <c r="AJ470" s="541">
        <v>0</v>
      </c>
      <c r="AK470" s="541">
        <v>0</v>
      </c>
      <c r="AL470" s="541">
        <v>0</v>
      </c>
      <c r="AM470" s="541">
        <v>0</v>
      </c>
      <c r="AN470" s="541">
        <v>0</v>
      </c>
      <c r="AO470" s="541">
        <v>0</v>
      </c>
      <c r="AP470" s="541">
        <v>0</v>
      </c>
      <c r="AQ470" s="541">
        <v>0</v>
      </c>
      <c r="AR470" s="541">
        <v>0</v>
      </c>
      <c r="AS470" s="541">
        <v>0</v>
      </c>
      <c r="AT470" s="541">
        <v>0</v>
      </c>
      <c r="AU470" s="541">
        <v>0</v>
      </c>
      <c r="AV470" s="541">
        <v>0</v>
      </c>
      <c r="AW470" s="541">
        <v>0</v>
      </c>
      <c r="AX470" s="541">
        <v>0</v>
      </c>
    </row>
    <row r="471" spans="2:50" x14ac:dyDescent="0.25">
      <c r="B471" s="1" t="str">
        <f>адреса!$G$464</f>
        <v>кв.64</v>
      </c>
      <c r="C471" s="522">
        <f>адреса!$I$464</f>
        <v>70000064</v>
      </c>
      <c r="D471" s="6" t="str">
        <f>адреса!$K$464</f>
        <v>ФИО-7-64</v>
      </c>
      <c r="E471" s="6">
        <f>SUMIFS(фев17!$X:$X,фев17!$C:$C,мар17!C471)</f>
        <v>32493.57</v>
      </c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>
        <f t="shared" ref="W471" si="526">E471*80%</f>
        <v>25994.856</v>
      </c>
      <c r="X471" s="6">
        <f t="shared" si="517"/>
        <v>6498.7139999999999</v>
      </c>
      <c r="Y471" s="513"/>
      <c r="Z471" s="70" t="str">
        <f t="shared" si="506"/>
        <v>ул. Седьмая д.7</v>
      </c>
      <c r="AA471" s="504">
        <f>IF($B471&lt;&gt;"",MAX(AA$7:AA470)+1,0)</f>
        <v>458</v>
      </c>
      <c r="AB471" s="502">
        <f t="shared" si="511"/>
        <v>471</v>
      </c>
      <c r="AC471" s="504">
        <f>1</f>
        <v>1</v>
      </c>
      <c r="AD471" s="103">
        <f t="shared" si="507"/>
        <v>0</v>
      </c>
      <c r="AE471" s="103">
        <f t="shared" si="508"/>
        <v>0</v>
      </c>
      <c r="AF471" s="103">
        <f t="shared" si="509"/>
        <v>0</v>
      </c>
      <c r="AH471" s="541">
        <v>0</v>
      </c>
      <c r="AI471" s="541">
        <v>0</v>
      </c>
      <c r="AJ471" s="541">
        <v>0</v>
      </c>
      <c r="AK471" s="541">
        <v>0</v>
      </c>
      <c r="AL471" s="541">
        <v>42795</v>
      </c>
      <c r="AM471" s="541">
        <v>0</v>
      </c>
      <c r="AN471" s="541">
        <v>0</v>
      </c>
      <c r="AO471" s="541">
        <v>0</v>
      </c>
      <c r="AP471" s="541">
        <v>0</v>
      </c>
      <c r="AQ471" s="541">
        <v>0</v>
      </c>
      <c r="AR471" s="541">
        <v>0</v>
      </c>
      <c r="AS471" s="541">
        <v>0</v>
      </c>
      <c r="AT471" s="541">
        <v>0</v>
      </c>
      <c r="AU471" s="541">
        <v>0</v>
      </c>
      <c r="AV471" s="541">
        <v>0</v>
      </c>
      <c r="AW471" s="541">
        <v>0</v>
      </c>
      <c r="AX471" s="541">
        <v>0</v>
      </c>
    </row>
    <row r="472" spans="2:50" x14ac:dyDescent="0.25"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513"/>
      <c r="Z472" s="70"/>
      <c r="AA472" s="504"/>
      <c r="AB472" s="502"/>
      <c r="AC472" s="504"/>
      <c r="AD472" s="103"/>
      <c r="AE472" s="103"/>
      <c r="AF472" s="103"/>
      <c r="AU472" s="539"/>
      <c r="AV472" s="539"/>
      <c r="AW472" s="539"/>
    </row>
    <row r="473" spans="2:50" x14ac:dyDescent="0.25"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513"/>
      <c r="Z473" s="70"/>
      <c r="AA473" s="504"/>
      <c r="AB473" s="502"/>
      <c r="AC473" s="504"/>
      <c r="AD473" s="103"/>
      <c r="AE473" s="103"/>
      <c r="AF473" s="103"/>
      <c r="AU473" s="539"/>
      <c r="AV473" s="539"/>
      <c r="AW473" s="539"/>
    </row>
  </sheetData>
  <autoFilter ref="A6:AX471"/>
  <conditionalFormatting sqref="A3">
    <cfRule type="cellIs" dxfId="29" priority="2" operator="equal">
      <formula>0</formula>
    </cfRule>
  </conditionalFormatting>
  <conditionalFormatting sqref="B2:D2">
    <cfRule type="cellIs" dxfId="28" priority="1" operator="equal">
      <formula>0</formula>
    </cfRule>
  </conditionalFormatting>
  <hyperlinks>
    <hyperlink ref="B2:D2" location="оглавление!A1" tooltip="в оглавление" display="оглавление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G472"/>
  <sheetViews>
    <sheetView workbookViewId="0">
      <pane xSplit="4" ySplit="6" topLeftCell="W7" activePane="bottomRight" state="frozen"/>
      <selection activeCell="B469" sqref="B469"/>
      <selection pane="topRight" activeCell="B469" sqref="B469"/>
      <selection pane="bottomLeft" activeCell="B469" sqref="B469"/>
      <selection pane="bottomRight" activeCell="A2" sqref="A2"/>
    </sheetView>
  </sheetViews>
  <sheetFormatPr defaultColWidth="9.109375" defaultRowHeight="13.2" x14ac:dyDescent="0.25"/>
  <cols>
    <col min="1" max="1" width="12.6640625" style="1" customWidth="1"/>
    <col min="2" max="2" width="7.6640625" style="1" customWidth="1"/>
    <col min="3" max="3" width="15.6640625" style="3" bestFit="1" customWidth="1"/>
    <col min="4" max="4" width="24.88671875" style="3" customWidth="1"/>
    <col min="5" max="5" width="14.44140625" style="3" bestFit="1" customWidth="1"/>
    <col min="6" max="6" width="12.6640625" style="3" bestFit="1" customWidth="1"/>
    <col min="7" max="7" width="11.6640625" style="3" bestFit="1" customWidth="1"/>
    <col min="8" max="8" width="12.6640625" style="3" bestFit="1" customWidth="1"/>
    <col min="9" max="9" width="10.44140625" style="3" bestFit="1" customWidth="1"/>
    <col min="10" max="10" width="9.5546875" style="3" bestFit="1" customWidth="1"/>
    <col min="11" max="11" width="11.6640625" style="3" bestFit="1" customWidth="1"/>
    <col min="12" max="12" width="10.33203125" style="3" bestFit="1" customWidth="1"/>
    <col min="13" max="14" width="9.5546875" style="3" bestFit="1" customWidth="1"/>
    <col min="15" max="15" width="11.6640625" style="3" bestFit="1" customWidth="1"/>
    <col min="16" max="16" width="10" style="3" bestFit="1" customWidth="1"/>
    <col min="17" max="18" width="10.109375" style="3" bestFit="1" customWidth="1"/>
    <col min="19" max="19" width="11.6640625" style="3" bestFit="1" customWidth="1"/>
    <col min="20" max="20" width="9.33203125" style="3" bestFit="1" customWidth="1"/>
    <col min="21" max="21" width="9.5546875" style="3" bestFit="1" customWidth="1"/>
    <col min="22" max="23" width="12.6640625" style="3" bestFit="1" customWidth="1"/>
    <col min="24" max="24" width="13.88671875" style="3" bestFit="1" customWidth="1"/>
    <col min="25" max="25" width="2.6640625" style="501" customWidth="1"/>
    <col min="26" max="26" width="20.33203125" style="3" bestFit="1" customWidth="1"/>
    <col min="27" max="27" width="10.6640625" style="3" bestFit="1" customWidth="1"/>
    <col min="28" max="28" width="10.109375" style="3" bestFit="1" customWidth="1"/>
    <col min="29" max="30" width="8.109375" style="3" bestFit="1" customWidth="1"/>
    <col min="31" max="31" width="14.109375" style="3" bestFit="1" customWidth="1"/>
    <col min="32" max="32" width="15.44140625" style="3" bestFit="1" customWidth="1"/>
    <col min="33" max="33" width="2.6640625" style="3" customWidth="1"/>
    <col min="34" max="16384" width="9.109375" style="3"/>
  </cols>
  <sheetData>
    <row r="1" spans="1:33" ht="17.399999999999999" x14ac:dyDescent="0.3">
      <c r="B1" s="2" t="s">
        <v>0</v>
      </c>
      <c r="Y1" s="504"/>
      <c r="Z1" s="505"/>
      <c r="AA1" s="505"/>
      <c r="AB1" s="506"/>
      <c r="AC1" s="505"/>
      <c r="AD1" s="503"/>
      <c r="AE1" s="503"/>
      <c r="AF1" s="503"/>
    </row>
    <row r="2" spans="1:33" x14ac:dyDescent="0.25">
      <c r="B2" s="542" t="s">
        <v>286</v>
      </c>
      <c r="C2" s="543"/>
      <c r="D2" s="543"/>
      <c r="Y2" s="504"/>
      <c r="Z2" s="505"/>
      <c r="AA2" s="505"/>
      <c r="AB2" s="506"/>
      <c r="AC2" s="505"/>
      <c r="AD2" s="503"/>
      <c r="AE2" s="503"/>
      <c r="AF2" s="503"/>
    </row>
    <row r="3" spans="1:33" x14ac:dyDescent="0.25">
      <c r="A3" s="67" t="str">
        <f>оглавление!$D$2</f>
        <v>Управление жилой недвижимостью, ЖКХ</v>
      </c>
      <c r="B3" s="4"/>
      <c r="Y3" s="504"/>
      <c r="Z3" s="505"/>
      <c r="AA3" s="505"/>
      <c r="AB3" s="506"/>
      <c r="AC3" s="505"/>
      <c r="AD3" s="503"/>
      <c r="AE3" s="503"/>
      <c r="AF3" s="503"/>
    </row>
    <row r="4" spans="1:33" x14ac:dyDescent="0.25">
      <c r="A4" s="1" t="str">
        <f>оглавление!F26</f>
        <v>выгрузки данных о начислениях и оплатах</v>
      </c>
      <c r="B4" s="4"/>
      <c r="Y4" s="504"/>
      <c r="Z4" s="505"/>
      <c r="AA4" s="505"/>
      <c r="AB4" s="506"/>
      <c r="AC4" s="505"/>
      <c r="AD4" s="503"/>
      <c r="AE4" s="503"/>
      <c r="AF4" s="503"/>
    </row>
    <row r="5" spans="1:33" x14ac:dyDescent="0.25">
      <c r="A5" s="1" t="s">
        <v>1</v>
      </c>
      <c r="B5" s="5" t="s">
        <v>34</v>
      </c>
      <c r="D5" s="9"/>
      <c r="E5" s="7"/>
      <c r="Y5" s="504"/>
      <c r="Z5" s="505"/>
      <c r="AA5" s="507"/>
      <c r="AB5" s="508"/>
      <c r="AC5" s="507"/>
      <c r="AD5" s="503"/>
      <c r="AE5" s="503"/>
      <c r="AF5" s="503"/>
    </row>
    <row r="6" spans="1:33" ht="30.6" x14ac:dyDescent="0.25">
      <c r="A6" s="528" t="str">
        <f>мар17!A$6</f>
        <v>улица_дом</v>
      </c>
      <c r="B6" s="528" t="str">
        <f>мар17!B$6</f>
        <v>квартира</v>
      </c>
      <c r="C6" s="523" t="str">
        <f>мар17!C$6</f>
        <v>лицевой счет</v>
      </c>
      <c r="D6" s="524" t="str">
        <f>мар17!D$6</f>
        <v>ФИО</v>
      </c>
      <c r="E6" s="529" t="str">
        <f>мар17!E$6</f>
        <v>Нач. сальдо</v>
      </c>
      <c r="F6" s="530" t="str">
        <f>мар17!F$6</f>
        <v>Содерж. и ремонт общего имущества</v>
      </c>
      <c r="G6" s="530" t="str">
        <f>мар17!G$6</f>
        <v>Содержание гаража</v>
      </c>
      <c r="H6" s="530" t="str">
        <f>мар17!H$6</f>
        <v>Отопление</v>
      </c>
      <c r="I6" s="530" t="str">
        <f>мар17!I$6</f>
        <v>Холодное водоснабжение</v>
      </c>
      <c r="J6" s="530" t="str">
        <f>мар17!J$6</f>
        <v>Горячее водоснабжение</v>
      </c>
      <c r="K6" s="530" t="str">
        <f>мар17!K$6</f>
        <v>Водоотведение (канализ.)</v>
      </c>
      <c r="L6" s="530" t="str">
        <f>мар17!L$6</f>
        <v>Газоснабжение</v>
      </c>
      <c r="M6" s="530" t="str">
        <f>мар17!M$6</f>
        <v>Услуги тв</v>
      </c>
      <c r="N6" s="530" t="str">
        <f>мар17!N$6</f>
        <v>Услуги домофона</v>
      </c>
      <c r="O6" s="530" t="str">
        <f>мар17!O$6</f>
        <v>Электроснабжение</v>
      </c>
      <c r="P6" s="530" t="str">
        <f>мар17!P$6</f>
        <v>Прочее сод и рем ж/п</v>
      </c>
      <c r="Q6" s="530" t="str">
        <f>мар17!Q$6</f>
        <v xml:space="preserve">Охрана </v>
      </c>
      <c r="R6" s="530" t="str">
        <f>мар17!R$6</f>
        <v>ХВС для нужд ГВС</v>
      </c>
      <c r="S6" s="530" t="str">
        <f>мар17!S$6</f>
        <v>Подогрев ГВС</v>
      </c>
      <c r="T6" s="530" t="str">
        <f>мар17!T$6</f>
        <v>Разовые услуги УК</v>
      </c>
      <c r="U6" s="530" t="str">
        <f>мар17!U$6</f>
        <v>Услуги вахтера</v>
      </c>
      <c r="V6" s="529" t="str">
        <f>мар17!V$6</f>
        <v>ИТОГО</v>
      </c>
      <c r="W6" s="529" t="str">
        <f>мар17!W$6</f>
        <v>ОПЛАЧЕНО</v>
      </c>
      <c r="X6" s="529" t="str">
        <f>мар17!X$6</f>
        <v>Конеч. сальдо</v>
      </c>
      <c r="Y6" s="525"/>
      <c r="Z6" s="509" t="str">
        <f>мар17!Z$6</f>
        <v>улица</v>
      </c>
      <c r="AA6" s="510" t="str">
        <f>мар17!AA$6</f>
        <v>п.№_кв</v>
      </c>
      <c r="AB6" s="511" t="str">
        <f>мар17!AB$6</f>
        <v>№_стр</v>
      </c>
      <c r="AC6" s="510" t="str">
        <f>мар17!AC$6</f>
        <v>one</v>
      </c>
      <c r="AD6" s="510" t="str">
        <f>мар17!AD$6</f>
        <v>СиР</v>
      </c>
      <c r="AE6" s="510" t="str">
        <f>мар17!AE$6</f>
        <v>Коммуналка</v>
      </c>
      <c r="AF6" s="510" t="str">
        <f>мар17!AF$6</f>
        <v>Прочие услуги</v>
      </c>
      <c r="AG6" s="512"/>
    </row>
    <row r="7" spans="1:33" x14ac:dyDescent="0.25">
      <c r="A7" s="4" t="str">
        <f>адреса!$E$7</f>
        <v>ул. Первая д.1</v>
      </c>
      <c r="C7" s="522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513">
        <f>IF(A7&lt;&gt;"",IF(A7=мар17!A7,0,1),IF(AND(B7=мар17!B7,C7=мар17!C7),0,1))</f>
        <v>0</v>
      </c>
      <c r="Z7" s="70" t="str">
        <f>IF(AND(A7&lt;&gt;"",B7=""),A7,Z6)</f>
        <v>ул. Первая д.1</v>
      </c>
      <c r="AA7" s="504">
        <v>0</v>
      </c>
      <c r="AB7" s="502">
        <v>7</v>
      </c>
      <c r="AC7" s="504">
        <f>1</f>
        <v>1</v>
      </c>
      <c r="AD7" s="103">
        <f>F7</f>
        <v>0</v>
      </c>
      <c r="AE7" s="103">
        <f>H7+I7+J7+K7+L7+O7+R7+S7</f>
        <v>0</v>
      </c>
      <c r="AF7" s="103">
        <f>V7-AD7-AE7</f>
        <v>0</v>
      </c>
    </row>
    <row r="8" spans="1:33" x14ac:dyDescent="0.25">
      <c r="B8" s="1" t="str">
        <f>адреса!$G$7</f>
        <v>кв.1</v>
      </c>
      <c r="C8" s="522">
        <f>адреса!$I$7</f>
        <v>10000001</v>
      </c>
      <c r="D8" s="6" t="str">
        <f>адреса!$K$7</f>
        <v>ФИО-1-1</v>
      </c>
      <c r="E8" s="6">
        <v>59670.28</v>
      </c>
      <c r="F8" s="6">
        <v>4695.8999999999996</v>
      </c>
      <c r="G8" s="6">
        <v>0</v>
      </c>
      <c r="H8" s="6">
        <v>3942.91</v>
      </c>
      <c r="I8" s="6">
        <v>4.3600000000000003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153.80000000000001</v>
      </c>
      <c r="P8" s="6">
        <v>0</v>
      </c>
      <c r="Q8" s="6">
        <v>0</v>
      </c>
      <c r="R8" s="6">
        <v>4.3600000000000003</v>
      </c>
      <c r="S8" s="6">
        <v>0</v>
      </c>
      <c r="T8" s="6">
        <v>0</v>
      </c>
      <c r="U8" s="6">
        <v>0</v>
      </c>
      <c r="V8" s="6">
        <v>8801.33</v>
      </c>
      <c r="W8" s="6">
        <v>21624.02</v>
      </c>
      <c r="X8" s="6">
        <v>46847.59</v>
      </c>
      <c r="Y8" s="513">
        <f>IF(A8&lt;&gt;"",IF(A8=мар17!A8,0,1),IF(AND(B8=мар17!B8,C8=мар17!C8),0,1))</f>
        <v>0</v>
      </c>
      <c r="Z8" s="70" t="str">
        <f>IF(AND(A8&lt;&gt;"",B8=""),A8,Z7)</f>
        <v>ул. Первая д.1</v>
      </c>
      <c r="AA8" s="504">
        <f>IF($B8&lt;&gt;"",MAX(AA$7:AA7)+1,0)</f>
        <v>1</v>
      </c>
      <c r="AB8" s="502">
        <f>AB7+1</f>
        <v>8</v>
      </c>
      <c r="AC8" s="504">
        <f>1</f>
        <v>1</v>
      </c>
      <c r="AD8" s="103">
        <f>F8</f>
        <v>4695.8999999999996</v>
      </c>
      <c r="AE8" s="103">
        <f>H8+I8+J8+K8+L8+O8+R8+S8</f>
        <v>4105.4299999999994</v>
      </c>
      <c r="AF8" s="103">
        <f>V8-AD8-AE8</f>
        <v>0</v>
      </c>
    </row>
    <row r="9" spans="1:33" x14ac:dyDescent="0.25">
      <c r="B9" s="1" t="str">
        <f>адреса!$G$8</f>
        <v>кв.2</v>
      </c>
      <c r="C9" s="522">
        <f>адреса!$I$8</f>
        <v>10000002</v>
      </c>
      <c r="D9" s="6" t="str">
        <f>адреса!$K$8</f>
        <v>ФИО-1-2</v>
      </c>
      <c r="E9" s="6">
        <v>16366.28</v>
      </c>
      <c r="F9" s="6">
        <v>1834.8</v>
      </c>
      <c r="G9" s="6">
        <v>0</v>
      </c>
      <c r="H9" s="6">
        <v>1541.32</v>
      </c>
      <c r="I9" s="6">
        <v>171.44</v>
      </c>
      <c r="J9" s="6">
        <v>545.86</v>
      </c>
      <c r="K9" s="6">
        <v>258.45</v>
      </c>
      <c r="L9" s="6">
        <v>0</v>
      </c>
      <c r="M9" s="6">
        <v>0</v>
      </c>
      <c r="N9" s="6">
        <v>0</v>
      </c>
      <c r="O9" s="6">
        <v>706.25</v>
      </c>
      <c r="P9" s="6">
        <v>0</v>
      </c>
      <c r="Q9" s="6">
        <v>0</v>
      </c>
      <c r="R9" s="6">
        <v>1.7</v>
      </c>
      <c r="S9" s="6">
        <v>0</v>
      </c>
      <c r="T9" s="6">
        <v>0</v>
      </c>
      <c r="U9" s="6">
        <v>0</v>
      </c>
      <c r="V9" s="6">
        <v>5059.82</v>
      </c>
      <c r="W9" s="6">
        <v>0</v>
      </c>
      <c r="X9" s="6">
        <v>21426.1</v>
      </c>
      <c r="Y9" s="513">
        <f>IF(A9&lt;&gt;"",IF(A9=мар17!A9,0,1),IF(AND(B9=мар17!B9,C9=мар17!C9),0,1))</f>
        <v>0</v>
      </c>
      <c r="Z9" s="70" t="str">
        <f t="shared" ref="Z9" si="0">IF(AND(A9&lt;&gt;"",B9=""),A9,Z8)</f>
        <v>ул. Первая д.1</v>
      </c>
      <c r="AA9" s="504">
        <f>IF($B9&lt;&gt;"",MAX(AA$7:AA8)+1,0)</f>
        <v>2</v>
      </c>
      <c r="AB9" s="502">
        <f t="shared" ref="AB9:AB72" si="1">AB8+1</f>
        <v>9</v>
      </c>
      <c r="AC9" s="504">
        <f>1</f>
        <v>1</v>
      </c>
      <c r="AD9" s="103">
        <f>F9</f>
        <v>1834.8</v>
      </c>
      <c r="AE9" s="103">
        <f>H9+I9+J9+K9+L9+O9+R9+S9</f>
        <v>3225.0199999999995</v>
      </c>
      <c r="AF9" s="103">
        <f>V9-AD9-AE9</f>
        <v>0</v>
      </c>
    </row>
    <row r="10" spans="1:33" x14ac:dyDescent="0.25">
      <c r="B10" s="1" t="str">
        <f>адреса!$G$9</f>
        <v>кв.3</v>
      </c>
      <c r="C10" s="522">
        <f>адреса!$I$9</f>
        <v>10000003</v>
      </c>
      <c r="D10" s="6" t="str">
        <f>адреса!$K$9</f>
        <v>ФИО-1-3</v>
      </c>
      <c r="E10" s="6">
        <v>54338.7</v>
      </c>
      <c r="F10" s="6">
        <v>4303.2</v>
      </c>
      <c r="G10" s="6">
        <v>0</v>
      </c>
      <c r="H10" s="6">
        <v>3612.35</v>
      </c>
      <c r="I10" s="6">
        <v>4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140.94</v>
      </c>
      <c r="P10" s="6">
        <v>0</v>
      </c>
      <c r="Q10" s="6">
        <v>0</v>
      </c>
      <c r="R10" s="6">
        <v>4</v>
      </c>
      <c r="S10" s="6">
        <v>0</v>
      </c>
      <c r="T10" s="6">
        <v>0</v>
      </c>
      <c r="U10" s="6">
        <v>0</v>
      </c>
      <c r="V10" s="6">
        <v>8064.49</v>
      </c>
      <c r="W10" s="6">
        <v>19817.400000000001</v>
      </c>
      <c r="X10" s="6">
        <v>42585.79</v>
      </c>
      <c r="Y10" s="513">
        <f>IF(A10&lt;&gt;"",IF(A10=мар17!A10,0,1),IF(AND(B10=мар17!B10,C10=мар17!C10),0,1))</f>
        <v>0</v>
      </c>
      <c r="Z10" s="70" t="str">
        <f t="shared" ref="Z10:Z73" si="2">IF(AND(A10&lt;&gt;"",B10=""),A10,Z9)</f>
        <v>ул. Первая д.1</v>
      </c>
      <c r="AA10" s="504">
        <f>IF($B10&lt;&gt;"",MAX(AA$7:AA9)+1,0)</f>
        <v>3</v>
      </c>
      <c r="AB10" s="502">
        <f t="shared" si="1"/>
        <v>10</v>
      </c>
      <c r="AC10" s="504">
        <f>1</f>
        <v>1</v>
      </c>
      <c r="AD10" s="103">
        <f t="shared" ref="AD10:AD73" si="3">F10</f>
        <v>4303.2</v>
      </c>
      <c r="AE10" s="103">
        <f t="shared" ref="AE10:AE73" si="4">H10+I10+J10+K10+L10+O10+R10+S10</f>
        <v>3761.29</v>
      </c>
      <c r="AF10" s="103">
        <f t="shared" ref="AF10:AF73" si="5">V10-AD10-AE10</f>
        <v>0</v>
      </c>
    </row>
    <row r="11" spans="1:33" x14ac:dyDescent="0.25">
      <c r="B11" s="1" t="str">
        <f>адреса!$G$10</f>
        <v>кв.4</v>
      </c>
      <c r="C11" s="522">
        <f>адреса!$I$10</f>
        <v>10000004</v>
      </c>
      <c r="D11" s="6" t="str">
        <f>адреса!$K$10</f>
        <v>ФИО-1-4</v>
      </c>
      <c r="E11" s="6">
        <v>59295.03</v>
      </c>
      <c r="F11" s="6">
        <v>4695.8999999999996</v>
      </c>
      <c r="G11" s="6">
        <v>0</v>
      </c>
      <c r="H11" s="6">
        <v>3942.91</v>
      </c>
      <c r="I11" s="6">
        <v>4.3600000000000003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153.80000000000001</v>
      </c>
      <c r="P11" s="6">
        <v>0</v>
      </c>
      <c r="Q11" s="6">
        <v>0</v>
      </c>
      <c r="R11" s="6">
        <v>4.3600000000000003</v>
      </c>
      <c r="S11" s="6">
        <v>0</v>
      </c>
      <c r="T11" s="6">
        <v>0</v>
      </c>
      <c r="U11" s="6">
        <v>0</v>
      </c>
      <c r="V11" s="6">
        <v>8801.33</v>
      </c>
      <c r="W11" s="6">
        <v>21624.02</v>
      </c>
      <c r="X11" s="6">
        <v>46472.34</v>
      </c>
      <c r="Y11" s="513">
        <f>IF(A11&lt;&gt;"",IF(A11=мар17!A11,0,1),IF(AND(B11=мар17!B11,C11=мар17!C11),0,1))</f>
        <v>0</v>
      </c>
      <c r="Z11" s="70" t="str">
        <f t="shared" si="2"/>
        <v>ул. Первая д.1</v>
      </c>
      <c r="AA11" s="504">
        <f>IF($B11&lt;&gt;"",MAX(AA$7:AA10)+1,0)</f>
        <v>4</v>
      </c>
      <c r="AB11" s="502">
        <f t="shared" si="1"/>
        <v>11</v>
      </c>
      <c r="AC11" s="504">
        <f>1</f>
        <v>1</v>
      </c>
      <c r="AD11" s="103">
        <f t="shared" si="3"/>
        <v>4695.8999999999996</v>
      </c>
      <c r="AE11" s="103">
        <f t="shared" si="4"/>
        <v>4105.4299999999994</v>
      </c>
      <c r="AF11" s="103">
        <f t="shared" si="5"/>
        <v>0</v>
      </c>
    </row>
    <row r="12" spans="1:33" x14ac:dyDescent="0.25">
      <c r="B12" s="1" t="str">
        <f>адреса!$G$11</f>
        <v>кв.5</v>
      </c>
      <c r="C12" s="522">
        <f>адреса!$I$11</f>
        <v>10000005</v>
      </c>
      <c r="D12" s="6" t="str">
        <f>адреса!$K$11</f>
        <v>ФИО-1-5</v>
      </c>
      <c r="E12" s="6">
        <v>6163.9</v>
      </c>
      <c r="F12" s="6">
        <v>1729.2</v>
      </c>
      <c r="G12" s="6">
        <v>0</v>
      </c>
      <c r="H12" s="6">
        <v>1451.71</v>
      </c>
      <c r="I12" s="6">
        <v>-495.4</v>
      </c>
      <c r="J12" s="6">
        <v>-896.33</v>
      </c>
      <c r="K12" s="6">
        <v>-601.80999999999995</v>
      </c>
      <c r="L12" s="6">
        <v>0</v>
      </c>
      <c r="M12" s="6">
        <v>0</v>
      </c>
      <c r="N12" s="6">
        <v>0</v>
      </c>
      <c r="O12" s="6">
        <v>56.64</v>
      </c>
      <c r="P12" s="6">
        <v>0</v>
      </c>
      <c r="Q12" s="6">
        <v>0</v>
      </c>
      <c r="R12" s="6">
        <v>1.61</v>
      </c>
      <c r="S12" s="6">
        <v>0</v>
      </c>
      <c r="T12" s="6">
        <v>0</v>
      </c>
      <c r="U12" s="6">
        <v>0</v>
      </c>
      <c r="V12" s="6">
        <v>1245.6199999999999</v>
      </c>
      <c r="W12" s="6">
        <v>0</v>
      </c>
      <c r="X12" s="6">
        <v>7409.52</v>
      </c>
      <c r="Y12" s="513">
        <f>IF(A12&lt;&gt;"",IF(A12=мар17!A12,0,1),IF(AND(B12=мар17!B12,C12=мар17!C12),0,1))</f>
        <v>0</v>
      </c>
      <c r="Z12" s="70" t="str">
        <f t="shared" si="2"/>
        <v>ул. Первая д.1</v>
      </c>
      <c r="AA12" s="504">
        <f>IF($B12&lt;&gt;"",MAX(AA$7:AA11)+1,0)</f>
        <v>5</v>
      </c>
      <c r="AB12" s="502">
        <f t="shared" si="1"/>
        <v>12</v>
      </c>
      <c r="AC12" s="504">
        <f>1</f>
        <v>1</v>
      </c>
      <c r="AD12" s="103">
        <f t="shared" si="3"/>
        <v>1729.2</v>
      </c>
      <c r="AE12" s="103">
        <f t="shared" si="4"/>
        <v>-483.57999999999993</v>
      </c>
      <c r="AF12" s="103">
        <f t="shared" si="5"/>
        <v>0</v>
      </c>
    </row>
    <row r="13" spans="1:33" x14ac:dyDescent="0.25">
      <c r="B13" s="1" t="str">
        <f>адреса!$G$12</f>
        <v>кв.6</v>
      </c>
      <c r="C13" s="522">
        <f>адреса!$I$12</f>
        <v>10000006</v>
      </c>
      <c r="D13" s="6" t="str">
        <f>адреса!$K$12</f>
        <v>ФИО-1-6</v>
      </c>
      <c r="E13" s="6">
        <v>54338.7</v>
      </c>
      <c r="F13" s="6">
        <v>4303.2</v>
      </c>
      <c r="G13" s="6">
        <v>0</v>
      </c>
      <c r="H13" s="6">
        <v>3612.35</v>
      </c>
      <c r="I13" s="6">
        <v>4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6">
        <v>140.94</v>
      </c>
      <c r="P13" s="6">
        <v>0</v>
      </c>
      <c r="Q13" s="6">
        <v>0</v>
      </c>
      <c r="R13" s="6">
        <v>4</v>
      </c>
      <c r="S13" s="6">
        <v>0</v>
      </c>
      <c r="T13" s="6">
        <v>0</v>
      </c>
      <c r="U13" s="6">
        <v>0</v>
      </c>
      <c r="V13" s="6">
        <v>8064.49</v>
      </c>
      <c r="W13" s="6">
        <v>19817.400000000001</v>
      </c>
      <c r="X13" s="6">
        <v>42585.79</v>
      </c>
      <c r="Y13" s="513">
        <f>IF(A13&lt;&gt;"",IF(A13=мар17!A13,0,1),IF(AND(B13=мар17!B13,C13=мар17!C13),0,1))</f>
        <v>0</v>
      </c>
      <c r="Z13" s="70" t="str">
        <f t="shared" si="2"/>
        <v>ул. Первая д.1</v>
      </c>
      <c r="AA13" s="504">
        <f>IF($B13&lt;&gt;"",MAX(AA$7:AA12)+1,0)</f>
        <v>6</v>
      </c>
      <c r="AB13" s="502">
        <f t="shared" si="1"/>
        <v>13</v>
      </c>
      <c r="AC13" s="504">
        <f>1</f>
        <v>1</v>
      </c>
      <c r="AD13" s="103">
        <f t="shared" si="3"/>
        <v>4303.2</v>
      </c>
      <c r="AE13" s="103">
        <f t="shared" si="4"/>
        <v>3761.29</v>
      </c>
      <c r="AF13" s="103">
        <f t="shared" si="5"/>
        <v>0</v>
      </c>
    </row>
    <row r="14" spans="1:33" x14ac:dyDescent="0.25">
      <c r="B14" s="1" t="str">
        <f>адреса!$G$13</f>
        <v>кв.7</v>
      </c>
      <c r="C14" s="522">
        <f>адреса!$I$13</f>
        <v>10000007</v>
      </c>
      <c r="D14" s="6" t="str">
        <f>адреса!$K$13</f>
        <v>ФИО-1-7</v>
      </c>
      <c r="E14" s="6">
        <v>118313.17</v>
      </c>
      <c r="F14" s="6">
        <v>4695.8999999999996</v>
      </c>
      <c r="G14" s="6">
        <v>0</v>
      </c>
      <c r="H14" s="6">
        <v>3942.91</v>
      </c>
      <c r="I14" s="6">
        <v>252.86</v>
      </c>
      <c r="J14" s="6">
        <v>448.16</v>
      </c>
      <c r="K14" s="6">
        <v>300.91000000000003</v>
      </c>
      <c r="L14" s="6">
        <v>0</v>
      </c>
      <c r="M14" s="6">
        <v>0</v>
      </c>
      <c r="N14" s="6">
        <v>0</v>
      </c>
      <c r="O14" s="6">
        <v>153.80000000000001</v>
      </c>
      <c r="P14" s="6">
        <v>0</v>
      </c>
      <c r="Q14" s="6">
        <v>0</v>
      </c>
      <c r="R14" s="6">
        <v>4.3600000000000003</v>
      </c>
      <c r="S14" s="6">
        <v>0</v>
      </c>
      <c r="T14" s="6">
        <v>0</v>
      </c>
      <c r="U14" s="6">
        <v>0</v>
      </c>
      <c r="V14" s="6">
        <v>9798.9</v>
      </c>
      <c r="W14" s="6">
        <v>0</v>
      </c>
      <c r="X14" s="6">
        <v>128112.07</v>
      </c>
      <c r="Y14" s="513">
        <f>IF(A14&lt;&gt;"",IF(A14=мар17!A14,0,1),IF(AND(B14=мар17!B14,C14=мар17!C14),0,1))</f>
        <v>0</v>
      </c>
      <c r="Z14" s="70" t="str">
        <f t="shared" si="2"/>
        <v>ул. Первая д.1</v>
      </c>
      <c r="AA14" s="504">
        <f>IF($B14&lt;&gt;"",MAX(AA$7:AA13)+1,0)</f>
        <v>7</v>
      </c>
      <c r="AB14" s="502">
        <f t="shared" si="1"/>
        <v>14</v>
      </c>
      <c r="AC14" s="504">
        <f>1</f>
        <v>1</v>
      </c>
      <c r="AD14" s="103">
        <f t="shared" si="3"/>
        <v>4695.8999999999996</v>
      </c>
      <c r="AE14" s="103">
        <f t="shared" si="4"/>
        <v>5102.9999999999991</v>
      </c>
      <c r="AF14" s="103">
        <f t="shared" si="5"/>
        <v>0</v>
      </c>
    </row>
    <row r="15" spans="1:33" x14ac:dyDescent="0.25">
      <c r="B15" s="1" t="str">
        <f>адреса!$G$14</f>
        <v>кв.8</v>
      </c>
      <c r="C15" s="522">
        <f>адреса!$I$14</f>
        <v>10000008</v>
      </c>
      <c r="D15" s="6" t="str">
        <f>адреса!$K$14</f>
        <v>ФИО-1-8</v>
      </c>
      <c r="E15" s="6">
        <v>94728.99</v>
      </c>
      <c r="F15" s="6">
        <v>1884.3</v>
      </c>
      <c r="G15" s="6">
        <v>0</v>
      </c>
      <c r="H15" s="6">
        <v>1581.15</v>
      </c>
      <c r="I15" s="6">
        <v>747.26</v>
      </c>
      <c r="J15" s="6">
        <v>1344.49</v>
      </c>
      <c r="K15" s="6">
        <v>902.72</v>
      </c>
      <c r="L15" s="6">
        <v>0</v>
      </c>
      <c r="M15" s="6">
        <v>0</v>
      </c>
      <c r="N15" s="6">
        <v>0</v>
      </c>
      <c r="O15" s="6">
        <v>1823.99</v>
      </c>
      <c r="P15" s="6">
        <v>0</v>
      </c>
      <c r="Q15" s="6">
        <v>0</v>
      </c>
      <c r="R15" s="6">
        <v>1.75</v>
      </c>
      <c r="S15" s="6">
        <v>0</v>
      </c>
      <c r="T15" s="6">
        <v>0</v>
      </c>
      <c r="U15" s="6">
        <v>0</v>
      </c>
      <c r="V15" s="6">
        <v>8285.66</v>
      </c>
      <c r="W15" s="6">
        <v>0</v>
      </c>
      <c r="X15" s="6">
        <v>103014.65</v>
      </c>
      <c r="Y15" s="513">
        <f>IF(A15&lt;&gt;"",IF(A15=мар17!A15,0,1),IF(AND(B15=мар17!B15,C15=мар17!C15),0,1))</f>
        <v>0</v>
      </c>
      <c r="Z15" s="70" t="str">
        <f t="shared" si="2"/>
        <v>ул. Первая д.1</v>
      </c>
      <c r="AA15" s="504">
        <f>IF($B15&lt;&gt;"",MAX(AA$7:AA14)+1,0)</f>
        <v>8</v>
      </c>
      <c r="AB15" s="502">
        <f t="shared" si="1"/>
        <v>15</v>
      </c>
      <c r="AC15" s="504">
        <f>1</f>
        <v>1</v>
      </c>
      <c r="AD15" s="103">
        <f t="shared" si="3"/>
        <v>1884.3</v>
      </c>
      <c r="AE15" s="103">
        <f t="shared" si="4"/>
        <v>6401.36</v>
      </c>
      <c r="AF15" s="103">
        <f t="shared" si="5"/>
        <v>0</v>
      </c>
    </row>
    <row r="16" spans="1:33" x14ac:dyDescent="0.25">
      <c r="B16" s="1" t="str">
        <f>адреса!$G$15</f>
        <v>кв.9</v>
      </c>
      <c r="C16" s="522">
        <f>адреса!$I$15</f>
        <v>10000009</v>
      </c>
      <c r="D16" s="6" t="str">
        <f>адреса!$K$15</f>
        <v>ФИО-1-9</v>
      </c>
      <c r="E16" s="6">
        <v>15121.2</v>
      </c>
      <c r="F16" s="6">
        <v>4303.2</v>
      </c>
      <c r="G16" s="6">
        <v>0</v>
      </c>
      <c r="H16" s="6">
        <v>3612.35</v>
      </c>
      <c r="I16" s="6">
        <v>409.72</v>
      </c>
      <c r="J16" s="6">
        <v>871.43</v>
      </c>
      <c r="K16" s="6">
        <v>522.12</v>
      </c>
      <c r="L16" s="6">
        <v>0</v>
      </c>
      <c r="M16" s="6">
        <v>0</v>
      </c>
      <c r="N16" s="6">
        <v>0</v>
      </c>
      <c r="O16" s="6">
        <v>5364.49</v>
      </c>
      <c r="P16" s="6">
        <v>0</v>
      </c>
      <c r="Q16" s="6">
        <v>0</v>
      </c>
      <c r="R16" s="6">
        <v>4</v>
      </c>
      <c r="S16" s="6">
        <v>0</v>
      </c>
      <c r="T16" s="6">
        <v>0</v>
      </c>
      <c r="U16" s="6">
        <v>0</v>
      </c>
      <c r="V16" s="6">
        <v>15087.31</v>
      </c>
      <c r="W16" s="6">
        <v>15121.2</v>
      </c>
      <c r="X16" s="6">
        <v>15087.31</v>
      </c>
      <c r="Y16" s="513">
        <f>IF(A16&lt;&gt;"",IF(A16=мар17!A16,0,1),IF(AND(B16=мар17!B16,C16=мар17!C16),0,1))</f>
        <v>0</v>
      </c>
      <c r="Z16" s="70" t="str">
        <f t="shared" si="2"/>
        <v>ул. Первая д.1</v>
      </c>
      <c r="AA16" s="504">
        <f>IF($B16&lt;&gt;"",MAX(AA$7:AA15)+1,0)</f>
        <v>9</v>
      </c>
      <c r="AB16" s="502">
        <f t="shared" si="1"/>
        <v>16</v>
      </c>
      <c r="AC16" s="504">
        <f>1</f>
        <v>1</v>
      </c>
      <c r="AD16" s="103">
        <f t="shared" si="3"/>
        <v>4303.2</v>
      </c>
      <c r="AE16" s="103">
        <f t="shared" si="4"/>
        <v>10784.11</v>
      </c>
      <c r="AF16" s="103">
        <f t="shared" si="5"/>
        <v>0</v>
      </c>
    </row>
    <row r="17" spans="2:32" x14ac:dyDescent="0.25">
      <c r="B17" s="1" t="str">
        <f>адреса!$G$16</f>
        <v>кв.10</v>
      </c>
      <c r="C17" s="522">
        <f>адреса!$I$16</f>
        <v>10000010</v>
      </c>
      <c r="D17" s="6" t="str">
        <f>адреса!$K$16</f>
        <v>ФИО-1-10</v>
      </c>
      <c r="E17" s="6">
        <v>106350.24</v>
      </c>
      <c r="F17" s="6">
        <v>4695.8999999999996</v>
      </c>
      <c r="G17" s="6">
        <v>0</v>
      </c>
      <c r="H17" s="6">
        <v>3942.91</v>
      </c>
      <c r="I17" s="6">
        <v>252.86</v>
      </c>
      <c r="J17" s="6">
        <v>448.16</v>
      </c>
      <c r="K17" s="6">
        <v>300.91000000000003</v>
      </c>
      <c r="L17" s="6">
        <v>0</v>
      </c>
      <c r="M17" s="6">
        <v>0</v>
      </c>
      <c r="N17" s="6">
        <v>0</v>
      </c>
      <c r="O17" s="6">
        <v>1317.93</v>
      </c>
      <c r="P17" s="6">
        <v>0</v>
      </c>
      <c r="Q17" s="6">
        <v>0</v>
      </c>
      <c r="R17" s="6">
        <v>4.3600000000000003</v>
      </c>
      <c r="S17" s="6">
        <v>0</v>
      </c>
      <c r="T17" s="6">
        <v>0</v>
      </c>
      <c r="U17" s="6">
        <v>0</v>
      </c>
      <c r="V17" s="6">
        <v>10963.03</v>
      </c>
      <c r="W17" s="6">
        <v>0</v>
      </c>
      <c r="X17" s="6">
        <v>117313.27</v>
      </c>
      <c r="Y17" s="513">
        <f>IF(A17&lt;&gt;"",IF(A17=мар17!A17,0,1),IF(AND(B17=мар17!B17,C17=мар17!C17),0,1))</f>
        <v>0</v>
      </c>
      <c r="Z17" s="70" t="str">
        <f t="shared" si="2"/>
        <v>ул. Первая д.1</v>
      </c>
      <c r="AA17" s="504">
        <f>IF($B17&lt;&gt;"",MAX(AA$7:AA16)+1,0)</f>
        <v>10</v>
      </c>
      <c r="AB17" s="502">
        <f t="shared" si="1"/>
        <v>17</v>
      </c>
      <c r="AC17" s="504">
        <f>1</f>
        <v>1</v>
      </c>
      <c r="AD17" s="103">
        <f t="shared" si="3"/>
        <v>4695.8999999999996</v>
      </c>
      <c r="AE17" s="103">
        <f t="shared" si="4"/>
        <v>6267.1299999999992</v>
      </c>
      <c r="AF17" s="103">
        <f t="shared" si="5"/>
        <v>0</v>
      </c>
    </row>
    <row r="18" spans="2:32" x14ac:dyDescent="0.25">
      <c r="B18" s="1" t="str">
        <f>адреса!$G$17</f>
        <v>кв.11</v>
      </c>
      <c r="C18" s="522">
        <f>адреса!$I$17</f>
        <v>10000011</v>
      </c>
      <c r="D18" s="6" t="str">
        <f>адреса!$K$17</f>
        <v>ФИО-1-11</v>
      </c>
      <c r="E18" s="6">
        <v>10645.47</v>
      </c>
      <c r="F18" s="6">
        <v>1732.5</v>
      </c>
      <c r="G18" s="6">
        <v>0</v>
      </c>
      <c r="H18" s="6">
        <v>1453.7</v>
      </c>
      <c r="I18" s="6">
        <v>294.74</v>
      </c>
      <c r="J18" s="6">
        <v>1180.9100000000001</v>
      </c>
      <c r="K18" s="6">
        <v>498.93</v>
      </c>
      <c r="L18" s="6">
        <v>0</v>
      </c>
      <c r="M18" s="6">
        <v>0</v>
      </c>
      <c r="N18" s="6">
        <v>0</v>
      </c>
      <c r="O18" s="6">
        <v>-6990.22</v>
      </c>
      <c r="P18" s="6">
        <v>0</v>
      </c>
      <c r="Q18" s="6">
        <v>0</v>
      </c>
      <c r="R18" s="6">
        <v>1.61</v>
      </c>
      <c r="S18" s="6">
        <v>0</v>
      </c>
      <c r="T18" s="6">
        <v>0</v>
      </c>
      <c r="U18" s="6">
        <v>0</v>
      </c>
      <c r="V18" s="6">
        <v>-1827.83</v>
      </c>
      <c r="W18" s="6">
        <v>10645.47</v>
      </c>
      <c r="X18" s="6">
        <v>-1827.83</v>
      </c>
      <c r="Y18" s="513">
        <f>IF(A18&lt;&gt;"",IF(A18=мар17!A18,0,1),IF(AND(B18=мар17!B18,C18=мар17!C18),0,1))</f>
        <v>0</v>
      </c>
      <c r="Z18" s="70" t="str">
        <f t="shared" si="2"/>
        <v>ул. Первая д.1</v>
      </c>
      <c r="AA18" s="504">
        <f>IF($B18&lt;&gt;"",MAX(AA$7:AA17)+1,0)</f>
        <v>11</v>
      </c>
      <c r="AB18" s="502">
        <f t="shared" si="1"/>
        <v>18</v>
      </c>
      <c r="AC18" s="504">
        <f>1</f>
        <v>1</v>
      </c>
      <c r="AD18" s="103">
        <f t="shared" si="3"/>
        <v>1732.5</v>
      </c>
      <c r="AE18" s="103">
        <f t="shared" si="4"/>
        <v>-3560.33</v>
      </c>
      <c r="AF18" s="103">
        <f t="shared" si="5"/>
        <v>0</v>
      </c>
    </row>
    <row r="19" spans="2:32" x14ac:dyDescent="0.25">
      <c r="B19" s="1" t="str">
        <f>адреса!$G$18</f>
        <v>кв.12</v>
      </c>
      <c r="C19" s="522">
        <f>адреса!$I$18</f>
        <v>10000012</v>
      </c>
      <c r="D19" s="6" t="str">
        <f>адреса!$K$18</f>
        <v>ФИО-1-12</v>
      </c>
      <c r="E19" s="6">
        <v>54338.7</v>
      </c>
      <c r="F19" s="6">
        <v>4303.2</v>
      </c>
      <c r="G19" s="6">
        <v>0</v>
      </c>
      <c r="H19" s="6">
        <v>3612.35</v>
      </c>
      <c r="I19" s="6">
        <v>4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140.94</v>
      </c>
      <c r="P19" s="6">
        <v>0</v>
      </c>
      <c r="Q19" s="6">
        <v>0</v>
      </c>
      <c r="R19" s="6">
        <v>4</v>
      </c>
      <c r="S19" s="6">
        <v>0</v>
      </c>
      <c r="T19" s="6">
        <v>0</v>
      </c>
      <c r="U19" s="6">
        <v>0</v>
      </c>
      <c r="V19" s="6">
        <v>8064.49</v>
      </c>
      <c r="W19" s="6">
        <v>19817.400000000001</v>
      </c>
      <c r="X19" s="6">
        <v>42585.79</v>
      </c>
      <c r="Y19" s="513">
        <f>IF(A19&lt;&gt;"",IF(A19=мар17!A19,0,1),IF(AND(B19=мар17!B19,C19=мар17!C19),0,1))</f>
        <v>0</v>
      </c>
      <c r="Z19" s="70" t="str">
        <f t="shared" si="2"/>
        <v>ул. Первая д.1</v>
      </c>
      <c r="AA19" s="504">
        <f>IF($B19&lt;&gt;"",MAX(AA$7:AA18)+1,0)</f>
        <v>12</v>
      </c>
      <c r="AB19" s="502">
        <f t="shared" si="1"/>
        <v>19</v>
      </c>
      <c r="AC19" s="504">
        <f>1</f>
        <v>1</v>
      </c>
      <c r="AD19" s="103">
        <f t="shared" si="3"/>
        <v>4303.2</v>
      </c>
      <c r="AE19" s="103">
        <f t="shared" si="4"/>
        <v>3761.29</v>
      </c>
      <c r="AF19" s="103">
        <f t="shared" si="5"/>
        <v>0</v>
      </c>
    </row>
    <row r="20" spans="2:32" x14ac:dyDescent="0.25">
      <c r="B20" s="1" t="str">
        <f>адреса!$G$19</f>
        <v>кв.13</v>
      </c>
      <c r="C20" s="522">
        <f>адреса!$I$19</f>
        <v>10000013</v>
      </c>
      <c r="D20" s="6" t="str">
        <f>адреса!$K$19</f>
        <v>ФИО-1-13</v>
      </c>
      <c r="E20" s="6">
        <v>22717.91</v>
      </c>
      <c r="F20" s="6">
        <v>4695.8999999999996</v>
      </c>
      <c r="G20" s="6">
        <v>0</v>
      </c>
      <c r="H20" s="6">
        <v>3942.91</v>
      </c>
      <c r="I20" s="6">
        <v>258.92</v>
      </c>
      <c r="J20" s="6">
        <v>7.67</v>
      </c>
      <c r="K20" s="6">
        <v>208.6</v>
      </c>
      <c r="L20" s="6">
        <v>0</v>
      </c>
      <c r="M20" s="6">
        <v>100</v>
      </c>
      <c r="N20" s="6">
        <v>0</v>
      </c>
      <c r="O20" s="6">
        <v>424.77</v>
      </c>
      <c r="P20" s="6">
        <v>0</v>
      </c>
      <c r="Q20" s="6">
        <v>0</v>
      </c>
      <c r="R20" s="6">
        <v>4.3600000000000003</v>
      </c>
      <c r="S20" s="6">
        <v>0</v>
      </c>
      <c r="T20" s="6">
        <v>0</v>
      </c>
      <c r="U20" s="6">
        <v>0</v>
      </c>
      <c r="V20" s="6">
        <v>9643.1299999999992</v>
      </c>
      <c r="W20" s="6">
        <v>15000</v>
      </c>
      <c r="X20" s="6">
        <v>17361.04</v>
      </c>
      <c r="Y20" s="513">
        <f>IF(A20&lt;&gt;"",IF(A20=мар17!A20,0,1),IF(AND(B20=мар17!B20,C20=мар17!C20),0,1))</f>
        <v>0</v>
      </c>
      <c r="Z20" s="70" t="str">
        <f t="shared" si="2"/>
        <v>ул. Первая д.1</v>
      </c>
      <c r="AA20" s="504">
        <f>IF($B20&lt;&gt;"",MAX(AA$7:AA19)+1,0)</f>
        <v>13</v>
      </c>
      <c r="AB20" s="502">
        <f t="shared" si="1"/>
        <v>20</v>
      </c>
      <c r="AC20" s="504">
        <f>1</f>
        <v>1</v>
      </c>
      <c r="AD20" s="103">
        <f t="shared" si="3"/>
        <v>4695.8999999999996</v>
      </c>
      <c r="AE20" s="103">
        <f t="shared" si="4"/>
        <v>4847.2300000000005</v>
      </c>
      <c r="AF20" s="103">
        <f t="shared" si="5"/>
        <v>99.999999999999091</v>
      </c>
    </row>
    <row r="21" spans="2:32" x14ac:dyDescent="0.25">
      <c r="B21" s="1" t="str">
        <f>адреса!$G$20</f>
        <v>кв.14</v>
      </c>
      <c r="C21" s="522">
        <f>адреса!$I$20</f>
        <v>10000014</v>
      </c>
      <c r="D21" s="6" t="str">
        <f>адреса!$K$20</f>
        <v>ФИО-1-14</v>
      </c>
      <c r="E21" s="6">
        <v>15315.61</v>
      </c>
      <c r="F21" s="6">
        <v>1745.7</v>
      </c>
      <c r="G21" s="6">
        <v>0</v>
      </c>
      <c r="H21" s="6">
        <v>1465.65</v>
      </c>
      <c r="I21" s="6">
        <v>250.12</v>
      </c>
      <c r="J21" s="6">
        <v>448.16</v>
      </c>
      <c r="K21" s="6">
        <v>300.91000000000003</v>
      </c>
      <c r="L21" s="6">
        <v>0</v>
      </c>
      <c r="M21" s="6">
        <v>0</v>
      </c>
      <c r="N21" s="6">
        <v>0</v>
      </c>
      <c r="O21" s="6">
        <v>310.17</v>
      </c>
      <c r="P21" s="6">
        <v>0</v>
      </c>
      <c r="Q21" s="6">
        <v>0</v>
      </c>
      <c r="R21" s="6">
        <v>1.62</v>
      </c>
      <c r="S21" s="6">
        <v>0</v>
      </c>
      <c r="T21" s="6">
        <v>0</v>
      </c>
      <c r="U21" s="6">
        <v>0</v>
      </c>
      <c r="V21" s="6">
        <v>4522.33</v>
      </c>
      <c r="W21" s="6">
        <v>0</v>
      </c>
      <c r="X21" s="6">
        <v>19837.939999999999</v>
      </c>
      <c r="Y21" s="513">
        <f>IF(A21&lt;&gt;"",IF(A21=мар17!A21,0,1),IF(AND(B21=мар17!B21,C21=мар17!C21),0,1))</f>
        <v>0</v>
      </c>
      <c r="Z21" s="70" t="str">
        <f t="shared" si="2"/>
        <v>ул. Первая д.1</v>
      </c>
      <c r="AA21" s="504">
        <f>IF($B21&lt;&gt;"",MAX(AA$7:AA20)+1,0)</f>
        <v>14</v>
      </c>
      <c r="AB21" s="502">
        <f t="shared" si="1"/>
        <v>21</v>
      </c>
      <c r="AC21" s="504">
        <f>1</f>
        <v>1</v>
      </c>
      <c r="AD21" s="103">
        <f t="shared" si="3"/>
        <v>1745.7</v>
      </c>
      <c r="AE21" s="103">
        <f t="shared" si="4"/>
        <v>2776.6299999999997</v>
      </c>
      <c r="AF21" s="103">
        <f t="shared" si="5"/>
        <v>0</v>
      </c>
    </row>
    <row r="22" spans="2:32" x14ac:dyDescent="0.25">
      <c r="B22" s="1" t="str">
        <f>адреса!$G$21</f>
        <v>кв.15</v>
      </c>
      <c r="C22" s="522">
        <f>адреса!$I$21</f>
        <v>10000015</v>
      </c>
      <c r="D22" s="6" t="str">
        <f>адреса!$K$21</f>
        <v>ФИО-1-15</v>
      </c>
      <c r="E22" s="6">
        <v>54338.7</v>
      </c>
      <c r="F22" s="6">
        <v>4303.2</v>
      </c>
      <c r="G22" s="6">
        <v>0</v>
      </c>
      <c r="H22" s="6">
        <v>3612.35</v>
      </c>
      <c r="I22" s="6">
        <v>4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140.94</v>
      </c>
      <c r="P22" s="6">
        <v>0</v>
      </c>
      <c r="Q22" s="6">
        <v>0</v>
      </c>
      <c r="R22" s="6">
        <v>4</v>
      </c>
      <c r="S22" s="6">
        <v>0</v>
      </c>
      <c r="T22" s="6">
        <v>0</v>
      </c>
      <c r="U22" s="6">
        <v>0</v>
      </c>
      <c r="V22" s="6">
        <v>8064.49</v>
      </c>
      <c r="W22" s="6">
        <v>19817.400000000001</v>
      </c>
      <c r="X22" s="6">
        <v>42585.79</v>
      </c>
      <c r="Y22" s="513">
        <f>IF(A22&lt;&gt;"",IF(A22=мар17!A22,0,1),IF(AND(B22=мар17!B22,C22=мар17!C22),0,1))</f>
        <v>0</v>
      </c>
      <c r="Z22" s="70" t="str">
        <f t="shared" si="2"/>
        <v>ул. Первая д.1</v>
      </c>
      <c r="AA22" s="504">
        <f>IF($B22&lt;&gt;"",MAX(AA$7:AA21)+1,0)</f>
        <v>15</v>
      </c>
      <c r="AB22" s="502">
        <f t="shared" si="1"/>
        <v>22</v>
      </c>
      <c r="AC22" s="504">
        <f>1</f>
        <v>1</v>
      </c>
      <c r="AD22" s="103">
        <f t="shared" si="3"/>
        <v>4303.2</v>
      </c>
      <c r="AE22" s="103">
        <f t="shared" si="4"/>
        <v>3761.29</v>
      </c>
      <c r="AF22" s="103">
        <f t="shared" si="5"/>
        <v>0</v>
      </c>
    </row>
    <row r="23" spans="2:32" x14ac:dyDescent="0.25">
      <c r="B23" s="1" t="str">
        <f>адреса!$G$22</f>
        <v>кв.16</v>
      </c>
      <c r="C23" s="522">
        <f>адреса!$I$22</f>
        <v>10000016</v>
      </c>
      <c r="D23" s="6" t="str">
        <f>адреса!$K$22</f>
        <v>ФИО-1-16</v>
      </c>
      <c r="E23" s="6">
        <v>19246.95</v>
      </c>
      <c r="F23" s="6">
        <v>4290</v>
      </c>
      <c r="G23" s="6">
        <v>0</v>
      </c>
      <c r="H23" s="6">
        <v>3602.39</v>
      </c>
      <c r="I23" s="6">
        <v>730.18</v>
      </c>
      <c r="J23" s="6">
        <v>1790.61</v>
      </c>
      <c r="K23" s="6">
        <v>985.5</v>
      </c>
      <c r="L23" s="6">
        <v>0</v>
      </c>
      <c r="M23" s="6">
        <v>0</v>
      </c>
      <c r="N23" s="6">
        <v>0</v>
      </c>
      <c r="O23" s="6">
        <v>2333.1</v>
      </c>
      <c r="P23" s="6">
        <v>0</v>
      </c>
      <c r="Q23" s="6">
        <v>0</v>
      </c>
      <c r="R23" s="6">
        <v>3.98</v>
      </c>
      <c r="S23" s="6">
        <v>0</v>
      </c>
      <c r="T23" s="6">
        <v>0</v>
      </c>
      <c r="U23" s="6">
        <v>0</v>
      </c>
      <c r="V23" s="6">
        <v>13735.76</v>
      </c>
      <c r="W23" s="6">
        <v>19246.95</v>
      </c>
      <c r="X23" s="6">
        <v>13735.76</v>
      </c>
      <c r="Y23" s="513">
        <f>IF(A23&lt;&gt;"",IF(A23=мар17!A23,0,1),IF(AND(B23=мар17!B23,C23=мар17!C23),0,1))</f>
        <v>0</v>
      </c>
      <c r="Z23" s="70" t="str">
        <f t="shared" si="2"/>
        <v>ул. Первая д.1</v>
      </c>
      <c r="AA23" s="504">
        <f>IF($B23&lt;&gt;"",MAX(AA$7:AA22)+1,0)</f>
        <v>16</v>
      </c>
      <c r="AB23" s="502">
        <f t="shared" si="1"/>
        <v>23</v>
      </c>
      <c r="AC23" s="504">
        <f>1</f>
        <v>1</v>
      </c>
      <c r="AD23" s="103">
        <f t="shared" si="3"/>
        <v>4290</v>
      </c>
      <c r="AE23" s="103">
        <f t="shared" si="4"/>
        <v>9445.7599999999984</v>
      </c>
      <c r="AF23" s="103">
        <f t="shared" si="5"/>
        <v>0</v>
      </c>
    </row>
    <row r="24" spans="2:32" x14ac:dyDescent="0.25">
      <c r="B24" s="1" t="str">
        <f>адреса!$G$23</f>
        <v>кв.17</v>
      </c>
      <c r="C24" s="522">
        <f>адреса!$I$23</f>
        <v>10000017</v>
      </c>
      <c r="D24" s="6" t="str">
        <f>адреса!$K$23</f>
        <v>ФИО-1-17</v>
      </c>
      <c r="E24" s="6">
        <v>20281.12</v>
      </c>
      <c r="F24" s="6">
        <v>1788.6</v>
      </c>
      <c r="G24" s="6">
        <v>0</v>
      </c>
      <c r="H24" s="6">
        <v>1501.49</v>
      </c>
      <c r="I24" s="6">
        <v>445.82</v>
      </c>
      <c r="J24" s="6">
        <v>1647.5</v>
      </c>
      <c r="K24" s="6">
        <v>724.68</v>
      </c>
      <c r="L24" s="6">
        <v>0</v>
      </c>
      <c r="M24" s="6">
        <v>0</v>
      </c>
      <c r="N24" s="6">
        <v>0</v>
      </c>
      <c r="O24" s="6">
        <v>614.32000000000005</v>
      </c>
      <c r="P24" s="6">
        <v>0</v>
      </c>
      <c r="Q24" s="6">
        <v>0</v>
      </c>
      <c r="R24" s="6">
        <v>1.66</v>
      </c>
      <c r="S24" s="6">
        <v>0</v>
      </c>
      <c r="T24" s="6">
        <v>0</v>
      </c>
      <c r="U24" s="6">
        <v>0</v>
      </c>
      <c r="V24" s="6">
        <v>6724.07</v>
      </c>
      <c r="W24" s="6">
        <v>20281.12</v>
      </c>
      <c r="X24" s="6">
        <v>6724.07</v>
      </c>
      <c r="Y24" s="513">
        <f>IF(A24&lt;&gt;"",IF(A24=мар17!A24,0,1),IF(AND(B24=мар17!B24,C24=мар17!C24),0,1))</f>
        <v>0</v>
      </c>
      <c r="Z24" s="70" t="str">
        <f t="shared" si="2"/>
        <v>ул. Первая д.1</v>
      </c>
      <c r="AA24" s="504">
        <f>IF($B24&lt;&gt;"",MAX(AA$7:AA23)+1,0)</f>
        <v>17</v>
      </c>
      <c r="AB24" s="502">
        <f t="shared" si="1"/>
        <v>24</v>
      </c>
      <c r="AC24" s="504">
        <f>1</f>
        <v>1</v>
      </c>
      <c r="AD24" s="103">
        <f t="shared" si="3"/>
        <v>1788.6</v>
      </c>
      <c r="AE24" s="103">
        <f t="shared" si="4"/>
        <v>4935.4699999999993</v>
      </c>
      <c r="AF24" s="103">
        <f t="shared" si="5"/>
        <v>0</v>
      </c>
    </row>
    <row r="25" spans="2:32" x14ac:dyDescent="0.25">
      <c r="B25" s="1" t="str">
        <f>адреса!$G$24</f>
        <v>кв.18</v>
      </c>
      <c r="C25" s="522">
        <f>адреса!$I$24</f>
        <v>10000018</v>
      </c>
      <c r="D25" s="6" t="str">
        <f>адреса!$K$24</f>
        <v>ФИО-1-18</v>
      </c>
      <c r="E25" s="6">
        <v>33077.589999999997</v>
      </c>
      <c r="F25" s="6">
        <v>4012.8</v>
      </c>
      <c r="G25" s="6">
        <v>0</v>
      </c>
      <c r="H25" s="6">
        <v>3369.4</v>
      </c>
      <c r="I25" s="6">
        <v>280.07</v>
      </c>
      <c r="J25" s="6">
        <v>771.74</v>
      </c>
      <c r="K25" s="6">
        <v>394.95</v>
      </c>
      <c r="L25" s="6">
        <v>0</v>
      </c>
      <c r="M25" s="6">
        <v>100</v>
      </c>
      <c r="N25" s="6">
        <v>0</v>
      </c>
      <c r="O25" s="6">
        <v>1005.92</v>
      </c>
      <c r="P25" s="6">
        <v>0</v>
      </c>
      <c r="Q25" s="6">
        <v>0</v>
      </c>
      <c r="R25" s="6">
        <v>3.73</v>
      </c>
      <c r="S25" s="6">
        <v>0</v>
      </c>
      <c r="T25" s="6">
        <v>0</v>
      </c>
      <c r="U25" s="6">
        <v>0</v>
      </c>
      <c r="V25" s="6">
        <v>9938.61</v>
      </c>
      <c r="W25" s="6">
        <v>15000</v>
      </c>
      <c r="X25" s="6">
        <v>28016.2</v>
      </c>
      <c r="Y25" s="513">
        <f>IF(A25&lt;&gt;"",IF(A25=мар17!A25,0,1),IF(AND(B25=мар17!B25,C25=мар17!C25),0,1))</f>
        <v>0</v>
      </c>
      <c r="Z25" s="70" t="str">
        <f t="shared" si="2"/>
        <v>ул. Первая д.1</v>
      </c>
      <c r="AA25" s="504">
        <f>IF($B25&lt;&gt;"",MAX(AA$7:AA24)+1,0)</f>
        <v>18</v>
      </c>
      <c r="AB25" s="502">
        <f t="shared" si="1"/>
        <v>25</v>
      </c>
      <c r="AC25" s="504">
        <f>1</f>
        <v>1</v>
      </c>
      <c r="AD25" s="103">
        <f t="shared" si="3"/>
        <v>4012.8</v>
      </c>
      <c r="AE25" s="103">
        <f t="shared" si="4"/>
        <v>5825.8099999999995</v>
      </c>
      <c r="AF25" s="103">
        <f t="shared" si="5"/>
        <v>100.00000000000091</v>
      </c>
    </row>
    <row r="26" spans="2:32" x14ac:dyDescent="0.25">
      <c r="B26" s="1" t="str">
        <f>адреса!$G$25</f>
        <v>кв.19</v>
      </c>
      <c r="C26" s="522">
        <f>адреса!$I$25</f>
        <v>10000019</v>
      </c>
      <c r="D26" s="6" t="str">
        <f>адреса!$K$25</f>
        <v>ФИО-1-19</v>
      </c>
      <c r="E26" s="6">
        <v>56379.91</v>
      </c>
      <c r="F26" s="6">
        <v>4464.8999999999996</v>
      </c>
      <c r="G26" s="6">
        <v>0</v>
      </c>
      <c r="H26" s="6">
        <v>3747.76</v>
      </c>
      <c r="I26" s="6">
        <v>4.1500000000000004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146.24</v>
      </c>
      <c r="P26" s="6">
        <v>0</v>
      </c>
      <c r="Q26" s="6">
        <v>0</v>
      </c>
      <c r="R26" s="6">
        <v>4.1500000000000004</v>
      </c>
      <c r="S26" s="6">
        <v>0</v>
      </c>
      <c r="T26" s="6">
        <v>0</v>
      </c>
      <c r="U26" s="6">
        <v>0</v>
      </c>
      <c r="V26" s="6">
        <v>8367.2000000000007</v>
      </c>
      <c r="W26" s="6">
        <v>20562.599999999999</v>
      </c>
      <c r="X26" s="6">
        <v>44184.51</v>
      </c>
      <c r="Y26" s="513">
        <f>IF(A26&lt;&gt;"",IF(A26=мар17!A26,0,1),IF(AND(B26=мар17!B26,C26=мар17!C26),0,1))</f>
        <v>0</v>
      </c>
      <c r="Z26" s="70" t="str">
        <f t="shared" si="2"/>
        <v>ул. Первая д.1</v>
      </c>
      <c r="AA26" s="504">
        <f>IF($B26&lt;&gt;"",MAX(AA$7:AA25)+1,0)</f>
        <v>19</v>
      </c>
      <c r="AB26" s="502">
        <f t="shared" si="1"/>
        <v>26</v>
      </c>
      <c r="AC26" s="504">
        <f>1</f>
        <v>1</v>
      </c>
      <c r="AD26" s="103">
        <f t="shared" si="3"/>
        <v>4464.8999999999996</v>
      </c>
      <c r="AE26" s="103">
        <f t="shared" si="4"/>
        <v>3902.3000000000006</v>
      </c>
      <c r="AF26" s="103">
        <f t="shared" si="5"/>
        <v>0</v>
      </c>
    </row>
    <row r="27" spans="2:32" x14ac:dyDescent="0.25">
      <c r="B27" s="1" t="str">
        <f>адреса!$G$26</f>
        <v>кв.20</v>
      </c>
      <c r="C27" s="522">
        <f>адреса!$I$26</f>
        <v>10000020</v>
      </c>
      <c r="D27" s="6" t="str">
        <f>адреса!$K$26</f>
        <v>ФИО-1-20</v>
      </c>
      <c r="E27" s="6">
        <v>5377.81</v>
      </c>
      <c r="F27" s="6">
        <v>1798.5</v>
      </c>
      <c r="G27" s="6">
        <v>0</v>
      </c>
      <c r="H27" s="6">
        <v>1509.46</v>
      </c>
      <c r="I27" s="6">
        <v>112.48</v>
      </c>
      <c r="J27" s="6">
        <v>800.2</v>
      </c>
      <c r="K27" s="6">
        <v>266.7</v>
      </c>
      <c r="L27" s="6">
        <v>0</v>
      </c>
      <c r="M27" s="6">
        <v>0</v>
      </c>
      <c r="N27" s="6">
        <v>0</v>
      </c>
      <c r="O27" s="6">
        <v>487.01</v>
      </c>
      <c r="P27" s="6">
        <v>0</v>
      </c>
      <c r="Q27" s="6">
        <v>0</v>
      </c>
      <c r="R27" s="6">
        <v>1.67</v>
      </c>
      <c r="S27" s="6">
        <v>0</v>
      </c>
      <c r="T27" s="6">
        <v>0</v>
      </c>
      <c r="U27" s="6">
        <v>0</v>
      </c>
      <c r="V27" s="6">
        <v>4976.0200000000004</v>
      </c>
      <c r="W27" s="6">
        <v>5377.81</v>
      </c>
      <c r="X27" s="6">
        <v>4976.0200000000004</v>
      </c>
      <c r="Y27" s="513">
        <f>IF(A27&lt;&gt;"",IF(A27=мар17!A27,0,1),IF(AND(B27=мар17!B27,C27=мар17!C27),0,1))</f>
        <v>0</v>
      </c>
      <c r="Z27" s="70" t="str">
        <f t="shared" si="2"/>
        <v>ул. Первая д.1</v>
      </c>
      <c r="AA27" s="504">
        <f>IF($B27&lt;&gt;"",MAX(AA$7:AA26)+1,0)</f>
        <v>20</v>
      </c>
      <c r="AB27" s="502">
        <f t="shared" si="1"/>
        <v>27</v>
      </c>
      <c r="AC27" s="504">
        <f>1</f>
        <v>1</v>
      </c>
      <c r="AD27" s="103">
        <f t="shared" si="3"/>
        <v>1798.5</v>
      </c>
      <c r="AE27" s="103">
        <f t="shared" si="4"/>
        <v>3177.5200000000004</v>
      </c>
      <c r="AF27" s="103">
        <f t="shared" si="5"/>
        <v>0</v>
      </c>
    </row>
    <row r="28" spans="2:32" x14ac:dyDescent="0.25">
      <c r="B28" s="1" t="str">
        <f>адреса!$G$27</f>
        <v>кв.21</v>
      </c>
      <c r="C28" s="522">
        <f>адреса!$I$27</f>
        <v>10000021</v>
      </c>
      <c r="D28" s="6" t="str">
        <f>адреса!$K$27</f>
        <v>ФИО-1-21</v>
      </c>
      <c r="E28" s="6">
        <v>52753.58</v>
      </c>
      <c r="F28" s="6">
        <v>4177.8</v>
      </c>
      <c r="G28" s="6">
        <v>0</v>
      </c>
      <c r="H28" s="6">
        <v>3506.8</v>
      </c>
      <c r="I28" s="6">
        <v>3.88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136.83000000000001</v>
      </c>
      <c r="P28" s="6">
        <v>0</v>
      </c>
      <c r="Q28" s="6">
        <v>0</v>
      </c>
      <c r="R28" s="6">
        <v>3.88</v>
      </c>
      <c r="S28" s="6">
        <v>0</v>
      </c>
      <c r="T28" s="6">
        <v>0</v>
      </c>
      <c r="U28" s="6">
        <v>0</v>
      </c>
      <c r="V28" s="6">
        <v>7829.19</v>
      </c>
      <c r="W28" s="6">
        <v>19239.650000000001</v>
      </c>
      <c r="X28" s="6">
        <v>41343.120000000003</v>
      </c>
      <c r="Y28" s="513">
        <f>IF(A28&lt;&gt;"",IF(A28=мар17!A28,0,1),IF(AND(B28=мар17!B28,C28=мар17!C28),0,1))</f>
        <v>0</v>
      </c>
      <c r="Z28" s="70" t="str">
        <f t="shared" si="2"/>
        <v>ул. Первая д.1</v>
      </c>
      <c r="AA28" s="504">
        <f>IF($B28&lt;&gt;"",MAX(AA$7:AA27)+1,0)</f>
        <v>21</v>
      </c>
      <c r="AB28" s="502">
        <f t="shared" si="1"/>
        <v>28</v>
      </c>
      <c r="AC28" s="504">
        <f>1</f>
        <v>1</v>
      </c>
      <c r="AD28" s="103">
        <f t="shared" si="3"/>
        <v>4177.8</v>
      </c>
      <c r="AE28" s="103">
        <f t="shared" si="4"/>
        <v>3651.3900000000003</v>
      </c>
      <c r="AF28" s="103">
        <f t="shared" si="5"/>
        <v>0</v>
      </c>
    </row>
    <row r="29" spans="2:32" x14ac:dyDescent="0.25">
      <c r="B29" s="1" t="str">
        <f>адреса!$G$28</f>
        <v>кв.22</v>
      </c>
      <c r="C29" s="522">
        <f>адреса!$I$28</f>
        <v>10000022</v>
      </c>
      <c r="D29" s="6" t="str">
        <f>адреса!$K$28</f>
        <v>ФИО-1-22</v>
      </c>
      <c r="E29" s="6">
        <v>47503.89</v>
      </c>
      <c r="F29" s="6">
        <v>3762</v>
      </c>
      <c r="G29" s="6">
        <v>0</v>
      </c>
      <c r="H29" s="6">
        <v>3158.31</v>
      </c>
      <c r="I29" s="6">
        <v>3.49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123.21</v>
      </c>
      <c r="P29" s="6">
        <v>0</v>
      </c>
      <c r="Q29" s="6">
        <v>0</v>
      </c>
      <c r="R29" s="6">
        <v>3.49</v>
      </c>
      <c r="S29" s="6">
        <v>0</v>
      </c>
      <c r="T29" s="6">
        <v>0</v>
      </c>
      <c r="U29" s="6">
        <v>0</v>
      </c>
      <c r="V29" s="6">
        <v>7050.5</v>
      </c>
      <c r="W29" s="6">
        <v>17324.28</v>
      </c>
      <c r="X29" s="6">
        <v>37230.11</v>
      </c>
      <c r="Y29" s="513">
        <f>IF(A29&lt;&gt;"",IF(A29=мар17!A29,0,1),IF(AND(B29=мар17!B29,C29=мар17!C29),0,1))</f>
        <v>0</v>
      </c>
      <c r="Z29" s="70" t="str">
        <f t="shared" si="2"/>
        <v>ул. Первая д.1</v>
      </c>
      <c r="AA29" s="504">
        <f>IF($B29&lt;&gt;"",MAX(AA$7:AA28)+1,0)</f>
        <v>22</v>
      </c>
      <c r="AB29" s="502">
        <f t="shared" si="1"/>
        <v>29</v>
      </c>
      <c r="AC29" s="504">
        <f>1</f>
        <v>1</v>
      </c>
      <c r="AD29" s="103">
        <f t="shared" si="3"/>
        <v>3762</v>
      </c>
      <c r="AE29" s="103">
        <f t="shared" si="4"/>
        <v>3288.4999999999995</v>
      </c>
      <c r="AF29" s="103">
        <f t="shared" si="5"/>
        <v>0</v>
      </c>
    </row>
    <row r="30" spans="2:32" x14ac:dyDescent="0.25">
      <c r="B30" s="1" t="str">
        <f>адреса!$G$29</f>
        <v>кв.23</v>
      </c>
      <c r="C30" s="522">
        <f>адреса!$I$29</f>
        <v>10000023</v>
      </c>
      <c r="D30" s="6" t="str">
        <f>адреса!$K$29</f>
        <v>ФИО-1-23</v>
      </c>
      <c r="E30" s="6">
        <v>79754.86</v>
      </c>
      <c r="F30" s="6">
        <v>1834.8</v>
      </c>
      <c r="G30" s="6">
        <v>0</v>
      </c>
      <c r="H30" s="6">
        <v>1541.32</v>
      </c>
      <c r="I30" s="6">
        <v>498.71</v>
      </c>
      <c r="J30" s="6">
        <v>896.33</v>
      </c>
      <c r="K30" s="6">
        <v>601.80999999999995</v>
      </c>
      <c r="L30" s="6">
        <v>0</v>
      </c>
      <c r="M30" s="6">
        <v>0</v>
      </c>
      <c r="N30" s="6">
        <v>0</v>
      </c>
      <c r="O30" s="6">
        <v>77.900000000000006</v>
      </c>
      <c r="P30" s="6">
        <v>0</v>
      </c>
      <c r="Q30" s="6">
        <v>0</v>
      </c>
      <c r="R30" s="6">
        <v>1.7</v>
      </c>
      <c r="S30" s="6">
        <v>0</v>
      </c>
      <c r="T30" s="6">
        <v>0</v>
      </c>
      <c r="U30" s="6">
        <v>0</v>
      </c>
      <c r="V30" s="6">
        <v>5452.57</v>
      </c>
      <c r="W30" s="6">
        <v>0</v>
      </c>
      <c r="X30" s="6">
        <v>85207.43</v>
      </c>
      <c r="Y30" s="513">
        <f>IF(A30&lt;&gt;"",IF(A30=мар17!A30,0,1),IF(AND(B30=мар17!B30,C30=мар17!C30),0,1))</f>
        <v>0</v>
      </c>
      <c r="Z30" s="70" t="str">
        <f t="shared" si="2"/>
        <v>ул. Первая д.1</v>
      </c>
      <c r="AA30" s="504">
        <f>IF($B30&lt;&gt;"",MAX(AA$7:AA29)+1,0)</f>
        <v>23</v>
      </c>
      <c r="AB30" s="502">
        <f t="shared" si="1"/>
        <v>30</v>
      </c>
      <c r="AC30" s="504">
        <f>1</f>
        <v>1</v>
      </c>
      <c r="AD30" s="103">
        <f t="shared" si="3"/>
        <v>1834.8</v>
      </c>
      <c r="AE30" s="103">
        <f t="shared" si="4"/>
        <v>3617.77</v>
      </c>
      <c r="AF30" s="103">
        <f t="shared" si="5"/>
        <v>0</v>
      </c>
    </row>
    <row r="31" spans="2:32" x14ac:dyDescent="0.25">
      <c r="B31" s="1" t="str">
        <f>адреса!$G$30</f>
        <v>кв.24</v>
      </c>
      <c r="C31" s="522">
        <f>адреса!$I$30</f>
        <v>10000024</v>
      </c>
      <c r="D31" s="6" t="str">
        <f>адреса!$K$30</f>
        <v>ФИО-1-24</v>
      </c>
      <c r="E31" s="6">
        <v>13611.57</v>
      </c>
      <c r="F31" s="6">
        <v>3593.7</v>
      </c>
      <c r="G31" s="6">
        <v>0</v>
      </c>
      <c r="H31" s="6">
        <v>3016.93</v>
      </c>
      <c r="I31" s="6">
        <v>392.16</v>
      </c>
      <c r="J31" s="6">
        <v>1805.11</v>
      </c>
      <c r="K31" s="6">
        <v>714.48</v>
      </c>
      <c r="L31" s="6">
        <v>0</v>
      </c>
      <c r="M31" s="6">
        <v>100</v>
      </c>
      <c r="N31" s="6">
        <v>0</v>
      </c>
      <c r="O31" s="6">
        <v>2714.72</v>
      </c>
      <c r="P31" s="6">
        <v>0</v>
      </c>
      <c r="Q31" s="6">
        <v>0</v>
      </c>
      <c r="R31" s="6">
        <v>3.34</v>
      </c>
      <c r="S31" s="6">
        <v>0</v>
      </c>
      <c r="T31" s="6">
        <v>0</v>
      </c>
      <c r="U31" s="6">
        <v>0</v>
      </c>
      <c r="V31" s="6">
        <v>12340.44</v>
      </c>
      <c r="W31" s="6">
        <v>13611.57</v>
      </c>
      <c r="X31" s="6">
        <v>12340.44</v>
      </c>
      <c r="Y31" s="513">
        <f>IF(A31&lt;&gt;"",IF(A31=мар17!A31,0,1),IF(AND(B31=мар17!B31,C31=мар17!C31),0,1))</f>
        <v>0</v>
      </c>
      <c r="Z31" s="70" t="str">
        <f t="shared" si="2"/>
        <v>ул. Первая д.1</v>
      </c>
      <c r="AA31" s="504">
        <f>IF($B31&lt;&gt;"",MAX(AA$7:AA30)+1,0)</f>
        <v>24</v>
      </c>
      <c r="AB31" s="502">
        <f t="shared" si="1"/>
        <v>31</v>
      </c>
      <c r="AC31" s="504">
        <f>1</f>
        <v>1</v>
      </c>
      <c r="AD31" s="103">
        <f t="shared" si="3"/>
        <v>3593.7</v>
      </c>
      <c r="AE31" s="103">
        <f t="shared" si="4"/>
        <v>8646.74</v>
      </c>
      <c r="AF31" s="103">
        <f t="shared" si="5"/>
        <v>100.00000000000182</v>
      </c>
    </row>
    <row r="32" spans="2:32" x14ac:dyDescent="0.25">
      <c r="B32" s="1" t="str">
        <f>адреса!$G$31</f>
        <v>кв.25</v>
      </c>
      <c r="C32" s="522">
        <f>адреса!$I$31</f>
        <v>10000025</v>
      </c>
      <c r="D32" s="6" t="str">
        <f>адреса!$K$31</f>
        <v>ФИО-1-25</v>
      </c>
      <c r="E32" s="6">
        <v>0</v>
      </c>
      <c r="F32" s="6">
        <v>1752.3</v>
      </c>
      <c r="G32" s="6">
        <v>0</v>
      </c>
      <c r="H32" s="6">
        <v>1471.62</v>
      </c>
      <c r="I32" s="6">
        <v>747.14</v>
      </c>
      <c r="J32" s="6">
        <v>1344.49</v>
      </c>
      <c r="K32" s="6">
        <v>902.72</v>
      </c>
      <c r="L32" s="6">
        <v>0</v>
      </c>
      <c r="M32" s="6">
        <v>100</v>
      </c>
      <c r="N32" s="6">
        <v>0</v>
      </c>
      <c r="O32" s="6">
        <v>1368.2</v>
      </c>
      <c r="P32" s="6">
        <v>0</v>
      </c>
      <c r="Q32" s="6">
        <v>0</v>
      </c>
      <c r="R32" s="6">
        <v>1.63</v>
      </c>
      <c r="S32" s="6">
        <v>0</v>
      </c>
      <c r="T32" s="6">
        <v>0</v>
      </c>
      <c r="U32" s="6">
        <v>0</v>
      </c>
      <c r="V32" s="6">
        <v>7688.1</v>
      </c>
      <c r="W32" s="6">
        <v>0</v>
      </c>
      <c r="X32" s="6">
        <v>7688.1</v>
      </c>
      <c r="Y32" s="513">
        <f>IF(A32&lt;&gt;"",IF(A32=мар17!A32,0,1),IF(AND(B32=мар17!B32,C32=мар17!C32),0,1))</f>
        <v>0</v>
      </c>
      <c r="Z32" s="70" t="str">
        <f t="shared" si="2"/>
        <v>ул. Первая д.1</v>
      </c>
      <c r="AA32" s="504">
        <f>IF($B32&lt;&gt;"",MAX(AA$7:AA31)+1,0)</f>
        <v>25</v>
      </c>
      <c r="AB32" s="502">
        <f t="shared" si="1"/>
        <v>32</v>
      </c>
      <c r="AC32" s="504">
        <f>1</f>
        <v>1</v>
      </c>
      <c r="AD32" s="103">
        <f t="shared" si="3"/>
        <v>1752.3</v>
      </c>
      <c r="AE32" s="103">
        <f t="shared" si="4"/>
        <v>5835.8</v>
      </c>
      <c r="AF32" s="103">
        <f t="shared" si="5"/>
        <v>100</v>
      </c>
    </row>
    <row r="33" spans="2:32" x14ac:dyDescent="0.25">
      <c r="B33" s="1" t="str">
        <f>адреса!$G$32</f>
        <v>кв.26</v>
      </c>
      <c r="C33" s="522">
        <f>адреса!$I$32</f>
        <v>10000026</v>
      </c>
      <c r="D33" s="6" t="str">
        <f>адреса!$K$32</f>
        <v>ФИО-1-26</v>
      </c>
      <c r="E33" s="6">
        <v>16849.02</v>
      </c>
      <c r="F33" s="6">
        <v>3762</v>
      </c>
      <c r="G33" s="6">
        <v>0</v>
      </c>
      <c r="H33" s="6">
        <v>3158.31</v>
      </c>
      <c r="I33" s="6">
        <v>679.69</v>
      </c>
      <c r="J33" s="6">
        <v>1618.37</v>
      </c>
      <c r="K33" s="6">
        <v>906.84</v>
      </c>
      <c r="L33" s="6">
        <v>0</v>
      </c>
      <c r="M33" s="6">
        <v>100</v>
      </c>
      <c r="N33" s="6">
        <v>0</v>
      </c>
      <c r="O33" s="6">
        <v>1223.46</v>
      </c>
      <c r="P33" s="6">
        <v>0</v>
      </c>
      <c r="Q33" s="6">
        <v>0</v>
      </c>
      <c r="R33" s="6">
        <v>3.49</v>
      </c>
      <c r="S33" s="6">
        <v>0</v>
      </c>
      <c r="T33" s="6">
        <v>0</v>
      </c>
      <c r="U33" s="6">
        <v>0</v>
      </c>
      <c r="V33" s="6">
        <v>11452.16</v>
      </c>
      <c r="W33" s="6">
        <v>16849.02</v>
      </c>
      <c r="X33" s="6">
        <v>11452.16</v>
      </c>
      <c r="Y33" s="513">
        <f>IF(A33&lt;&gt;"",IF(A33=мар17!A33,0,1),IF(AND(B33=мар17!B33,C33=мар17!C33),0,1))</f>
        <v>0</v>
      </c>
      <c r="Z33" s="70" t="str">
        <f t="shared" si="2"/>
        <v>ул. Первая д.1</v>
      </c>
      <c r="AA33" s="504">
        <f>IF($B33&lt;&gt;"",MAX(AA$7:AA32)+1,0)</f>
        <v>26</v>
      </c>
      <c r="AB33" s="502">
        <f t="shared" si="1"/>
        <v>33</v>
      </c>
      <c r="AC33" s="504">
        <f>1</f>
        <v>1</v>
      </c>
      <c r="AD33" s="103">
        <f t="shared" si="3"/>
        <v>3762</v>
      </c>
      <c r="AE33" s="103">
        <f t="shared" si="4"/>
        <v>7590.16</v>
      </c>
      <c r="AF33" s="103">
        <f t="shared" si="5"/>
        <v>100</v>
      </c>
    </row>
    <row r="34" spans="2:32" x14ac:dyDescent="0.25">
      <c r="B34" s="1" t="str">
        <f>адреса!$G$33</f>
        <v>кв.27</v>
      </c>
      <c r="C34" s="522">
        <f>адреса!$I$33</f>
        <v>10000027</v>
      </c>
      <c r="D34" s="6" t="str">
        <f>адреса!$K$33</f>
        <v>ФИО-1-27</v>
      </c>
      <c r="E34" s="6">
        <v>13596.95</v>
      </c>
      <c r="F34" s="6">
        <v>3762</v>
      </c>
      <c r="G34" s="6">
        <v>0</v>
      </c>
      <c r="H34" s="6">
        <v>3158.31</v>
      </c>
      <c r="I34" s="6">
        <v>533.82000000000005</v>
      </c>
      <c r="J34" s="6">
        <v>1533.37</v>
      </c>
      <c r="K34" s="6">
        <v>769.52</v>
      </c>
      <c r="L34" s="6">
        <v>0</v>
      </c>
      <c r="M34" s="6">
        <v>100</v>
      </c>
      <c r="N34" s="6">
        <v>0</v>
      </c>
      <c r="O34" s="6">
        <v>2023.83</v>
      </c>
      <c r="P34" s="6">
        <v>0</v>
      </c>
      <c r="Q34" s="6">
        <v>0</v>
      </c>
      <c r="R34" s="6">
        <v>3.49</v>
      </c>
      <c r="S34" s="6">
        <v>0</v>
      </c>
      <c r="T34" s="6">
        <v>0</v>
      </c>
      <c r="U34" s="6">
        <v>0</v>
      </c>
      <c r="V34" s="6">
        <v>11884.34</v>
      </c>
      <c r="W34" s="6">
        <v>13596.95</v>
      </c>
      <c r="X34" s="6">
        <v>11884.34</v>
      </c>
      <c r="Y34" s="513">
        <f>IF(A34&lt;&gt;"",IF(A34=мар17!A34,0,1),IF(AND(B34=мар17!B34,C34=мар17!C34),0,1))</f>
        <v>0</v>
      </c>
      <c r="Z34" s="70" t="str">
        <f t="shared" si="2"/>
        <v>ул. Первая д.1</v>
      </c>
      <c r="AA34" s="504">
        <f>IF($B34&lt;&gt;"",MAX(AA$7:AA33)+1,0)</f>
        <v>27</v>
      </c>
      <c r="AB34" s="502">
        <f t="shared" si="1"/>
        <v>34</v>
      </c>
      <c r="AC34" s="504">
        <f>1</f>
        <v>1</v>
      </c>
      <c r="AD34" s="103">
        <f t="shared" si="3"/>
        <v>3762</v>
      </c>
      <c r="AE34" s="103">
        <f t="shared" si="4"/>
        <v>8022.34</v>
      </c>
      <c r="AF34" s="103">
        <f t="shared" si="5"/>
        <v>100</v>
      </c>
    </row>
    <row r="35" spans="2:32" x14ac:dyDescent="0.25">
      <c r="B35" s="1" t="str">
        <f>адреса!$G$34</f>
        <v>кв.28</v>
      </c>
      <c r="C35" s="522">
        <f>адреса!$I$34</f>
        <v>10000028</v>
      </c>
      <c r="D35" s="6" t="str">
        <f>адреса!$K$34</f>
        <v>ФИО-1-28</v>
      </c>
      <c r="E35" s="6">
        <v>-221.76</v>
      </c>
      <c r="F35" s="6">
        <v>1884.3</v>
      </c>
      <c r="G35" s="6">
        <v>0</v>
      </c>
      <c r="H35" s="6">
        <v>1581.15</v>
      </c>
      <c r="I35" s="6">
        <v>250.25</v>
      </c>
      <c r="J35" s="6">
        <v>448.16</v>
      </c>
      <c r="K35" s="6">
        <v>300.91000000000003</v>
      </c>
      <c r="L35" s="6">
        <v>0</v>
      </c>
      <c r="M35" s="6">
        <v>0</v>
      </c>
      <c r="N35" s="6">
        <v>0</v>
      </c>
      <c r="O35" s="6">
        <v>492.8</v>
      </c>
      <c r="P35" s="6">
        <v>0</v>
      </c>
      <c r="Q35" s="6">
        <v>0</v>
      </c>
      <c r="R35" s="6">
        <v>1.75</v>
      </c>
      <c r="S35" s="6">
        <v>0</v>
      </c>
      <c r="T35" s="6">
        <v>0</v>
      </c>
      <c r="U35" s="6">
        <v>0</v>
      </c>
      <c r="V35" s="6">
        <v>4959.32</v>
      </c>
      <c r="W35" s="6">
        <v>0</v>
      </c>
      <c r="X35" s="6">
        <v>4737.5600000000004</v>
      </c>
      <c r="Y35" s="513">
        <f>IF(A35&lt;&gt;"",IF(A35=мар17!A35,0,1),IF(AND(B35=мар17!B35,C35=мар17!C35),0,1))</f>
        <v>0</v>
      </c>
      <c r="Z35" s="70" t="str">
        <f t="shared" si="2"/>
        <v>ул. Первая д.1</v>
      </c>
      <c r="AA35" s="504">
        <f>IF($B35&lt;&gt;"",MAX(AA$7:AA34)+1,0)</f>
        <v>28</v>
      </c>
      <c r="AB35" s="502">
        <f t="shared" si="1"/>
        <v>35</v>
      </c>
      <c r="AC35" s="504">
        <f>1</f>
        <v>1</v>
      </c>
      <c r="AD35" s="103">
        <f t="shared" si="3"/>
        <v>1884.3</v>
      </c>
      <c r="AE35" s="103">
        <f t="shared" si="4"/>
        <v>3075.02</v>
      </c>
      <c r="AF35" s="103">
        <f t="shared" si="5"/>
        <v>0</v>
      </c>
    </row>
    <row r="36" spans="2:32" x14ac:dyDescent="0.25">
      <c r="B36" s="1" t="str">
        <f>адреса!$G$35</f>
        <v>кв.29</v>
      </c>
      <c r="C36" s="522">
        <f>адреса!$I$35</f>
        <v>10000029</v>
      </c>
      <c r="D36" s="6" t="str">
        <f>адреса!$K$35</f>
        <v>ФИО-1-29</v>
      </c>
      <c r="E36" s="6">
        <v>9189.76</v>
      </c>
      <c r="F36" s="6">
        <v>3554.1</v>
      </c>
      <c r="G36" s="6">
        <v>0</v>
      </c>
      <c r="H36" s="6">
        <v>2921.44</v>
      </c>
      <c r="I36" s="6">
        <v>191.14</v>
      </c>
      <c r="J36" s="6">
        <v>380.01</v>
      </c>
      <c r="K36" s="6">
        <v>236.39</v>
      </c>
      <c r="L36" s="6">
        <v>0</v>
      </c>
      <c r="M36" s="6">
        <v>100</v>
      </c>
      <c r="N36" s="6">
        <v>0</v>
      </c>
      <c r="O36" s="6">
        <v>837.93</v>
      </c>
      <c r="P36" s="6">
        <v>0</v>
      </c>
      <c r="Q36" s="6">
        <v>0</v>
      </c>
      <c r="R36" s="6">
        <v>3.49</v>
      </c>
      <c r="S36" s="6">
        <v>0</v>
      </c>
      <c r="T36" s="6">
        <v>0</v>
      </c>
      <c r="U36" s="6">
        <v>0</v>
      </c>
      <c r="V36" s="6">
        <v>8224.5</v>
      </c>
      <c r="W36" s="6">
        <v>9189.76</v>
      </c>
      <c r="X36" s="6">
        <v>8224.5</v>
      </c>
      <c r="Y36" s="513">
        <f>IF(A36&lt;&gt;"",IF(A36=мар17!A36,0,1),IF(AND(B36=мар17!B36,C36=мар17!C36),0,1))</f>
        <v>0</v>
      </c>
      <c r="Z36" s="70" t="str">
        <f t="shared" si="2"/>
        <v>ул. Первая д.1</v>
      </c>
      <c r="AA36" s="504">
        <f>IF($B36&lt;&gt;"",MAX(AA$7:AA35)+1,0)</f>
        <v>29</v>
      </c>
      <c r="AB36" s="502">
        <f t="shared" si="1"/>
        <v>36</v>
      </c>
      <c r="AC36" s="504">
        <f>1</f>
        <v>1</v>
      </c>
      <c r="AD36" s="103">
        <f t="shared" si="3"/>
        <v>3554.1</v>
      </c>
      <c r="AE36" s="103">
        <f t="shared" si="4"/>
        <v>4570.3999999999996</v>
      </c>
      <c r="AF36" s="103">
        <f t="shared" si="5"/>
        <v>100</v>
      </c>
    </row>
    <row r="37" spans="2:32" x14ac:dyDescent="0.25">
      <c r="B37" s="1" t="str">
        <f>адреса!$G$36</f>
        <v>кв.30</v>
      </c>
      <c r="C37" s="522">
        <f>адреса!$I$36</f>
        <v>10000030</v>
      </c>
      <c r="D37" s="6" t="str">
        <f>адреса!$K$36</f>
        <v>ФИО-1-30</v>
      </c>
      <c r="E37" s="6">
        <v>0</v>
      </c>
      <c r="F37" s="6">
        <v>3762</v>
      </c>
      <c r="G37" s="6">
        <v>0</v>
      </c>
      <c r="H37" s="6">
        <v>3158.31</v>
      </c>
      <c r="I37" s="6">
        <v>254.02</v>
      </c>
      <c r="J37" s="6">
        <v>1081.82</v>
      </c>
      <c r="K37" s="6">
        <v>442.43</v>
      </c>
      <c r="L37" s="6">
        <v>0</v>
      </c>
      <c r="M37" s="6">
        <v>0</v>
      </c>
      <c r="N37" s="6">
        <v>0</v>
      </c>
      <c r="O37" s="6">
        <v>1458.96</v>
      </c>
      <c r="P37" s="6">
        <v>0</v>
      </c>
      <c r="Q37" s="6">
        <v>0</v>
      </c>
      <c r="R37" s="6">
        <v>3.49</v>
      </c>
      <c r="S37" s="6">
        <v>0</v>
      </c>
      <c r="T37" s="6">
        <v>0</v>
      </c>
      <c r="U37" s="6">
        <v>0</v>
      </c>
      <c r="V37" s="6">
        <v>10161.030000000001</v>
      </c>
      <c r="W37" s="6">
        <v>10161.299999999999</v>
      </c>
      <c r="X37" s="6">
        <v>-0.27</v>
      </c>
      <c r="Y37" s="513">
        <f>IF(A37&lt;&gt;"",IF(A37=мар17!A37,0,1),IF(AND(B37=мар17!B37,C37=мар17!C37),0,1))</f>
        <v>0</v>
      </c>
      <c r="Z37" s="70" t="str">
        <f t="shared" si="2"/>
        <v>ул. Первая д.1</v>
      </c>
      <c r="AA37" s="504">
        <f>IF($B37&lt;&gt;"",MAX(AA$7:AA36)+1,0)</f>
        <v>30</v>
      </c>
      <c r="AB37" s="502">
        <f t="shared" si="1"/>
        <v>37</v>
      </c>
      <c r="AC37" s="504">
        <f>1</f>
        <v>1</v>
      </c>
      <c r="AD37" s="103">
        <f t="shared" si="3"/>
        <v>3762</v>
      </c>
      <c r="AE37" s="103">
        <f t="shared" si="4"/>
        <v>6399.03</v>
      </c>
      <c r="AF37" s="103">
        <f t="shared" si="5"/>
        <v>0</v>
      </c>
    </row>
    <row r="38" spans="2:32" x14ac:dyDescent="0.25">
      <c r="B38" s="1" t="str">
        <f>адреса!$G$37</f>
        <v>кв.31</v>
      </c>
      <c r="C38" s="522">
        <f>адреса!$I$37</f>
        <v>10000031</v>
      </c>
      <c r="D38" s="6" t="str">
        <f>адреса!$K$37</f>
        <v>ФИО-1-31</v>
      </c>
      <c r="E38" s="6">
        <v>18604.63</v>
      </c>
      <c r="F38" s="6">
        <v>1884.3</v>
      </c>
      <c r="G38" s="6">
        <v>0</v>
      </c>
      <c r="H38" s="6">
        <v>1581.15</v>
      </c>
      <c r="I38" s="6">
        <v>250.25</v>
      </c>
      <c r="J38" s="6">
        <v>448.16</v>
      </c>
      <c r="K38" s="6">
        <v>300.91000000000003</v>
      </c>
      <c r="L38" s="6">
        <v>0</v>
      </c>
      <c r="M38" s="6">
        <v>100</v>
      </c>
      <c r="N38" s="6">
        <v>0</v>
      </c>
      <c r="O38" s="6">
        <v>-2053.2399999999998</v>
      </c>
      <c r="P38" s="6">
        <v>0</v>
      </c>
      <c r="Q38" s="6">
        <v>0</v>
      </c>
      <c r="R38" s="6">
        <v>1.75</v>
      </c>
      <c r="S38" s="6">
        <v>0</v>
      </c>
      <c r="T38" s="6">
        <v>0</v>
      </c>
      <c r="U38" s="6">
        <v>0</v>
      </c>
      <c r="V38" s="6">
        <v>2513.2800000000002</v>
      </c>
      <c r="W38" s="6">
        <v>5717.4</v>
      </c>
      <c r="X38" s="6">
        <v>15400.51</v>
      </c>
      <c r="Y38" s="513">
        <f>IF(A38&lt;&gt;"",IF(A38=мар17!A38,0,1),IF(AND(B38=мар17!B38,C38=мар17!C38),0,1))</f>
        <v>0</v>
      </c>
      <c r="Z38" s="70" t="str">
        <f t="shared" si="2"/>
        <v>ул. Первая д.1</v>
      </c>
      <c r="AA38" s="504">
        <f>IF($B38&lt;&gt;"",MAX(AA$7:AA37)+1,0)</f>
        <v>31</v>
      </c>
      <c r="AB38" s="502">
        <f t="shared" si="1"/>
        <v>38</v>
      </c>
      <c r="AC38" s="504">
        <f>1</f>
        <v>1</v>
      </c>
      <c r="AD38" s="103">
        <f t="shared" si="3"/>
        <v>1884.3</v>
      </c>
      <c r="AE38" s="103">
        <f t="shared" si="4"/>
        <v>528.98</v>
      </c>
      <c r="AF38" s="103">
        <f t="shared" si="5"/>
        <v>100.00000000000023</v>
      </c>
    </row>
    <row r="39" spans="2:32" x14ac:dyDescent="0.25">
      <c r="B39" s="1" t="str">
        <f>адреса!$G$38</f>
        <v>кв.32</v>
      </c>
      <c r="C39" s="522">
        <f>адреса!$I$38</f>
        <v>10000032</v>
      </c>
      <c r="D39" s="6" t="str">
        <f>адреса!$K$38</f>
        <v>ФИО-1-32</v>
      </c>
      <c r="E39" s="6">
        <v>17901.560000000001</v>
      </c>
      <c r="F39" s="6">
        <v>3762</v>
      </c>
      <c r="G39" s="6">
        <v>0</v>
      </c>
      <c r="H39" s="6">
        <v>3158.31</v>
      </c>
      <c r="I39" s="6">
        <v>251.99</v>
      </c>
      <c r="J39" s="6">
        <v>448.16</v>
      </c>
      <c r="K39" s="6">
        <v>300.91000000000003</v>
      </c>
      <c r="L39" s="6">
        <v>0</v>
      </c>
      <c r="M39" s="6">
        <v>100</v>
      </c>
      <c r="N39" s="6">
        <v>0</v>
      </c>
      <c r="O39" s="6">
        <v>2081.4299999999998</v>
      </c>
      <c r="P39" s="6">
        <v>0</v>
      </c>
      <c r="Q39" s="6">
        <v>0</v>
      </c>
      <c r="R39" s="6">
        <v>3.49</v>
      </c>
      <c r="S39" s="6">
        <v>0</v>
      </c>
      <c r="T39" s="6">
        <v>0</v>
      </c>
      <c r="U39" s="6">
        <v>0</v>
      </c>
      <c r="V39" s="6">
        <v>10106.290000000001</v>
      </c>
      <c r="W39" s="6">
        <v>0</v>
      </c>
      <c r="X39" s="6">
        <v>28007.85</v>
      </c>
      <c r="Y39" s="513">
        <f>IF(A39&lt;&gt;"",IF(A39=мар17!A39,0,1),IF(AND(B39=мар17!B39,C39=мар17!C39),0,1))</f>
        <v>0</v>
      </c>
      <c r="Z39" s="70" t="str">
        <f t="shared" si="2"/>
        <v>ул. Первая д.1</v>
      </c>
      <c r="AA39" s="504">
        <f>IF($B39&lt;&gt;"",MAX(AA$7:AA38)+1,0)</f>
        <v>32</v>
      </c>
      <c r="AB39" s="502">
        <f t="shared" si="1"/>
        <v>39</v>
      </c>
      <c r="AC39" s="504">
        <f>1</f>
        <v>1</v>
      </c>
      <c r="AD39" s="103">
        <f t="shared" si="3"/>
        <v>3762</v>
      </c>
      <c r="AE39" s="103">
        <f t="shared" si="4"/>
        <v>6244.2899999999991</v>
      </c>
      <c r="AF39" s="103">
        <f t="shared" si="5"/>
        <v>100.00000000000182</v>
      </c>
    </row>
    <row r="40" spans="2:32" x14ac:dyDescent="0.25">
      <c r="B40" s="1" t="str">
        <f>адреса!$G$39</f>
        <v>кв.33</v>
      </c>
      <c r="C40" s="522">
        <f>адреса!$I$39</f>
        <v>10000033</v>
      </c>
      <c r="D40" s="6" t="str">
        <f>адреса!$K$39</f>
        <v>ФИО-1-33</v>
      </c>
      <c r="E40" s="6">
        <v>8562.68</v>
      </c>
      <c r="F40" s="6">
        <v>3762</v>
      </c>
      <c r="G40" s="6">
        <v>0</v>
      </c>
      <c r="H40" s="6">
        <v>3158.31</v>
      </c>
      <c r="I40" s="6">
        <v>431.67</v>
      </c>
      <c r="J40" s="6">
        <v>246.79</v>
      </c>
      <c r="K40" s="6">
        <v>402.49</v>
      </c>
      <c r="L40" s="6">
        <v>0</v>
      </c>
      <c r="M40" s="6">
        <v>100</v>
      </c>
      <c r="N40" s="6">
        <v>0</v>
      </c>
      <c r="O40" s="6">
        <v>4131.45</v>
      </c>
      <c r="P40" s="6">
        <v>0</v>
      </c>
      <c r="Q40" s="6">
        <v>0</v>
      </c>
      <c r="R40" s="6">
        <v>3.49</v>
      </c>
      <c r="S40" s="6">
        <v>0</v>
      </c>
      <c r="T40" s="6">
        <v>0</v>
      </c>
      <c r="U40" s="6">
        <v>0</v>
      </c>
      <c r="V40" s="6">
        <v>12236.2</v>
      </c>
      <c r="W40" s="6">
        <v>9828.56</v>
      </c>
      <c r="X40" s="6">
        <v>10970.32</v>
      </c>
      <c r="Y40" s="513">
        <f>IF(A40&lt;&gt;"",IF(A40=мар17!A40,0,1),IF(AND(B40=мар17!B40,C40=мар17!C40),0,1))</f>
        <v>0</v>
      </c>
      <c r="Z40" s="70" t="str">
        <f t="shared" si="2"/>
        <v>ул. Первая д.1</v>
      </c>
      <c r="AA40" s="504">
        <f>IF($B40&lt;&gt;"",MAX(AA$7:AA39)+1,0)</f>
        <v>33</v>
      </c>
      <c r="AB40" s="502">
        <f t="shared" si="1"/>
        <v>40</v>
      </c>
      <c r="AC40" s="504">
        <f>1</f>
        <v>1</v>
      </c>
      <c r="AD40" s="103">
        <f t="shared" si="3"/>
        <v>3762</v>
      </c>
      <c r="AE40" s="103">
        <f t="shared" si="4"/>
        <v>8374.1999999999989</v>
      </c>
      <c r="AF40" s="103">
        <f t="shared" si="5"/>
        <v>100.00000000000182</v>
      </c>
    </row>
    <row r="41" spans="2:32" x14ac:dyDescent="0.25">
      <c r="B41" s="1" t="str">
        <f>адреса!$G$40</f>
        <v>кв.34</v>
      </c>
      <c r="C41" s="522">
        <f>адреса!$I$40</f>
        <v>10000034</v>
      </c>
      <c r="D41" s="6" t="str">
        <f>адреса!$K$40</f>
        <v>ФИО-1-34</v>
      </c>
      <c r="E41" s="6">
        <v>5612.56</v>
      </c>
      <c r="F41" s="6">
        <v>1768.8</v>
      </c>
      <c r="G41" s="6">
        <v>0</v>
      </c>
      <c r="H41" s="6">
        <v>1485.56</v>
      </c>
      <c r="I41" s="6">
        <v>250.14</v>
      </c>
      <c r="J41" s="6">
        <v>448.16</v>
      </c>
      <c r="K41" s="6">
        <v>300.91000000000003</v>
      </c>
      <c r="L41" s="6">
        <v>0</v>
      </c>
      <c r="M41" s="6">
        <v>100</v>
      </c>
      <c r="N41" s="6">
        <v>0</v>
      </c>
      <c r="O41" s="6">
        <v>-688.55</v>
      </c>
      <c r="P41" s="6">
        <v>0</v>
      </c>
      <c r="Q41" s="6">
        <v>0</v>
      </c>
      <c r="R41" s="6">
        <v>1.64</v>
      </c>
      <c r="S41" s="6">
        <v>0</v>
      </c>
      <c r="T41" s="6">
        <v>0</v>
      </c>
      <c r="U41" s="6">
        <v>0</v>
      </c>
      <c r="V41" s="6">
        <v>3666.66</v>
      </c>
      <c r="W41" s="6">
        <v>5612.56</v>
      </c>
      <c r="X41" s="6">
        <v>3666.66</v>
      </c>
      <c r="Y41" s="513">
        <f>IF(A41&lt;&gt;"",IF(A41=мар17!A41,0,1),IF(AND(B41=мар17!B41,C41=мар17!C41),0,1))</f>
        <v>0</v>
      </c>
      <c r="Z41" s="70" t="str">
        <f t="shared" si="2"/>
        <v>ул. Первая д.1</v>
      </c>
      <c r="AA41" s="504">
        <f>IF($B41&lt;&gt;"",MAX(AA$7:AA40)+1,0)</f>
        <v>34</v>
      </c>
      <c r="AB41" s="502">
        <f t="shared" si="1"/>
        <v>41</v>
      </c>
      <c r="AC41" s="504">
        <f>1</f>
        <v>1</v>
      </c>
      <c r="AD41" s="103">
        <f t="shared" si="3"/>
        <v>1768.8</v>
      </c>
      <c r="AE41" s="103">
        <f t="shared" si="4"/>
        <v>1797.8599999999997</v>
      </c>
      <c r="AF41" s="103">
        <f t="shared" si="5"/>
        <v>100.00000000000023</v>
      </c>
    </row>
    <row r="42" spans="2:32" x14ac:dyDescent="0.25">
      <c r="B42" s="1" t="str">
        <f>адреса!$G$41</f>
        <v>кв.35</v>
      </c>
      <c r="C42" s="522">
        <f>адреса!$I$41</f>
        <v>10000035</v>
      </c>
      <c r="D42" s="6" t="str">
        <f>адреса!$K$41</f>
        <v>ФИО-1-35</v>
      </c>
      <c r="E42" s="6">
        <v>9638.7199999999993</v>
      </c>
      <c r="F42" s="6">
        <v>3762</v>
      </c>
      <c r="G42" s="6">
        <v>0</v>
      </c>
      <c r="H42" s="6">
        <v>3158.31</v>
      </c>
      <c r="I42" s="6">
        <v>123.38</v>
      </c>
      <c r="J42" s="6">
        <v>337.49</v>
      </c>
      <c r="K42" s="6">
        <v>171.94</v>
      </c>
      <c r="L42" s="6">
        <v>0</v>
      </c>
      <c r="M42" s="6">
        <v>0</v>
      </c>
      <c r="N42" s="6">
        <v>0</v>
      </c>
      <c r="O42" s="6">
        <v>225.11</v>
      </c>
      <c r="P42" s="6">
        <v>0</v>
      </c>
      <c r="Q42" s="6">
        <v>0</v>
      </c>
      <c r="R42" s="6">
        <v>3.49</v>
      </c>
      <c r="S42" s="6">
        <v>0</v>
      </c>
      <c r="T42" s="6">
        <v>0</v>
      </c>
      <c r="U42" s="6">
        <v>0</v>
      </c>
      <c r="V42" s="6">
        <v>7781.72</v>
      </c>
      <c r="W42" s="6">
        <v>9638.7199999999993</v>
      </c>
      <c r="X42" s="6">
        <v>7781.72</v>
      </c>
      <c r="Y42" s="513">
        <f>IF(A42&lt;&gt;"",IF(A42=мар17!A42,0,1),IF(AND(B42=мар17!B42,C42=мар17!C42),0,1))</f>
        <v>0</v>
      </c>
      <c r="Z42" s="70" t="str">
        <f t="shared" si="2"/>
        <v>ул. Первая д.1</v>
      </c>
      <c r="AA42" s="504">
        <f>IF($B42&lt;&gt;"",MAX(AA$7:AA41)+1,0)</f>
        <v>35</v>
      </c>
      <c r="AB42" s="502">
        <f t="shared" si="1"/>
        <v>42</v>
      </c>
      <c r="AC42" s="504">
        <f>1</f>
        <v>1</v>
      </c>
      <c r="AD42" s="103">
        <f t="shared" si="3"/>
        <v>3762</v>
      </c>
      <c r="AE42" s="103">
        <f t="shared" si="4"/>
        <v>4019.7200000000003</v>
      </c>
      <c r="AF42" s="103">
        <f t="shared" si="5"/>
        <v>0</v>
      </c>
    </row>
    <row r="43" spans="2:32" x14ac:dyDescent="0.25">
      <c r="B43" s="1" t="str">
        <f>адреса!$G$42</f>
        <v>кв.36</v>
      </c>
      <c r="C43" s="522">
        <f>адреса!$I$42</f>
        <v>10000036</v>
      </c>
      <c r="D43" s="6" t="str">
        <f>адреса!$K$42</f>
        <v>ФИО-1-36</v>
      </c>
      <c r="E43" s="6">
        <v>10650.74</v>
      </c>
      <c r="F43" s="6">
        <v>3375.9</v>
      </c>
      <c r="G43" s="6">
        <v>0</v>
      </c>
      <c r="H43" s="6">
        <v>2833.72</v>
      </c>
      <c r="I43" s="6">
        <v>266.02</v>
      </c>
      <c r="J43" s="6">
        <v>780.1</v>
      </c>
      <c r="K43" s="6">
        <v>385.87</v>
      </c>
      <c r="L43" s="6">
        <v>0</v>
      </c>
      <c r="M43" s="6">
        <v>100</v>
      </c>
      <c r="N43" s="6">
        <v>0</v>
      </c>
      <c r="O43" s="6">
        <v>519.87</v>
      </c>
      <c r="P43" s="6">
        <v>0</v>
      </c>
      <c r="Q43" s="6">
        <v>0</v>
      </c>
      <c r="R43" s="6">
        <v>3.13</v>
      </c>
      <c r="S43" s="6">
        <v>0</v>
      </c>
      <c r="T43" s="6">
        <v>0</v>
      </c>
      <c r="U43" s="6">
        <v>0</v>
      </c>
      <c r="V43" s="6">
        <v>8264.61</v>
      </c>
      <c r="W43" s="6">
        <v>10650.74</v>
      </c>
      <c r="X43" s="6">
        <v>8264.61</v>
      </c>
      <c r="Y43" s="513">
        <f>IF(A43&lt;&gt;"",IF(A43=мар17!A43,0,1),IF(AND(B43=мар17!B43,C43=мар17!C43),0,1))</f>
        <v>0</v>
      </c>
      <c r="Z43" s="70" t="str">
        <f t="shared" si="2"/>
        <v>ул. Первая д.1</v>
      </c>
      <c r="AA43" s="504">
        <f>IF($B43&lt;&gt;"",MAX(AA$7:AA42)+1,0)</f>
        <v>36</v>
      </c>
      <c r="AB43" s="502">
        <f t="shared" si="1"/>
        <v>43</v>
      </c>
      <c r="AC43" s="504">
        <f>1</f>
        <v>1</v>
      </c>
      <c r="AD43" s="103">
        <f t="shared" si="3"/>
        <v>3375.9</v>
      </c>
      <c r="AE43" s="103">
        <f t="shared" si="4"/>
        <v>4788.71</v>
      </c>
      <c r="AF43" s="103">
        <f t="shared" si="5"/>
        <v>100.00000000000091</v>
      </c>
    </row>
    <row r="44" spans="2:32" x14ac:dyDescent="0.25">
      <c r="B44" s="1" t="str">
        <f>адреса!$G$43</f>
        <v>кв.37</v>
      </c>
      <c r="C44" s="522">
        <f>адреса!$I$43</f>
        <v>10000037</v>
      </c>
      <c r="D44" s="6" t="str">
        <f>адреса!$K$43</f>
        <v>ФИО-1-37</v>
      </c>
      <c r="E44" s="6">
        <v>5590.57</v>
      </c>
      <c r="F44" s="6">
        <v>1765.5</v>
      </c>
      <c r="G44" s="6">
        <v>0</v>
      </c>
      <c r="H44" s="6">
        <v>1481.58</v>
      </c>
      <c r="I44" s="6">
        <v>74.569999999999993</v>
      </c>
      <c r="J44" s="6">
        <v>235.66</v>
      </c>
      <c r="K44" s="6">
        <v>111.29</v>
      </c>
      <c r="L44" s="6">
        <v>0</v>
      </c>
      <c r="M44" s="6">
        <v>100</v>
      </c>
      <c r="N44" s="6">
        <v>0</v>
      </c>
      <c r="O44" s="6">
        <v>543.1</v>
      </c>
      <c r="P44" s="6">
        <v>0</v>
      </c>
      <c r="Q44" s="6">
        <v>0</v>
      </c>
      <c r="R44" s="6">
        <v>1.64</v>
      </c>
      <c r="S44" s="6">
        <v>0</v>
      </c>
      <c r="T44" s="6">
        <v>0</v>
      </c>
      <c r="U44" s="6">
        <v>0</v>
      </c>
      <c r="V44" s="6">
        <v>4313.34</v>
      </c>
      <c r="W44" s="6">
        <v>5590.57</v>
      </c>
      <c r="X44" s="6">
        <v>4313.34</v>
      </c>
      <c r="Y44" s="513">
        <f>IF(A44&lt;&gt;"",IF(A44=мар17!A44,0,1),IF(AND(B44=мар17!B44,C44=мар17!C44),0,1))</f>
        <v>0</v>
      </c>
      <c r="Z44" s="70" t="str">
        <f t="shared" si="2"/>
        <v>ул. Первая д.1</v>
      </c>
      <c r="AA44" s="504">
        <f>IF($B44&lt;&gt;"",MAX(AA$7:AA43)+1,0)</f>
        <v>37</v>
      </c>
      <c r="AB44" s="502">
        <f t="shared" si="1"/>
        <v>44</v>
      </c>
      <c r="AC44" s="504">
        <f>1</f>
        <v>1</v>
      </c>
      <c r="AD44" s="103">
        <f t="shared" si="3"/>
        <v>1765.5</v>
      </c>
      <c r="AE44" s="103">
        <f t="shared" si="4"/>
        <v>2447.8399999999997</v>
      </c>
      <c r="AF44" s="103">
        <f t="shared" si="5"/>
        <v>100.00000000000045</v>
      </c>
    </row>
    <row r="45" spans="2:32" x14ac:dyDescent="0.25">
      <c r="B45" s="1" t="str">
        <f>адреса!$G$44</f>
        <v>кв.38</v>
      </c>
      <c r="C45" s="522">
        <f>адреса!$I$44</f>
        <v>10000038</v>
      </c>
      <c r="D45" s="6" t="str">
        <f>адреса!$K$44</f>
        <v>ФИО-1-38</v>
      </c>
      <c r="E45" s="6">
        <v>23947.43</v>
      </c>
      <c r="F45" s="6">
        <v>3230.7</v>
      </c>
      <c r="G45" s="6">
        <v>0</v>
      </c>
      <c r="H45" s="6">
        <v>2712.25</v>
      </c>
      <c r="I45" s="6">
        <v>748.51</v>
      </c>
      <c r="J45" s="6">
        <v>1344.49</v>
      </c>
      <c r="K45" s="6">
        <v>902.72</v>
      </c>
      <c r="L45" s="6">
        <v>0</v>
      </c>
      <c r="M45" s="6">
        <v>0</v>
      </c>
      <c r="N45" s="6">
        <v>0</v>
      </c>
      <c r="O45" s="6">
        <v>1526.76</v>
      </c>
      <c r="P45" s="6">
        <v>0</v>
      </c>
      <c r="Q45" s="6">
        <v>0</v>
      </c>
      <c r="R45" s="6">
        <v>3</v>
      </c>
      <c r="S45" s="6">
        <v>0</v>
      </c>
      <c r="T45" s="6">
        <v>0</v>
      </c>
      <c r="U45" s="6">
        <v>0</v>
      </c>
      <c r="V45" s="6">
        <v>10468.43</v>
      </c>
      <c r="W45" s="6">
        <v>0</v>
      </c>
      <c r="X45" s="6">
        <v>34415.86</v>
      </c>
      <c r="Y45" s="513">
        <f>IF(A45&lt;&gt;"",IF(A45=мар17!A45,0,1),IF(AND(B45=мар17!B45,C45=мар17!C45),0,1))</f>
        <v>0</v>
      </c>
      <c r="Z45" s="70" t="str">
        <f t="shared" si="2"/>
        <v>ул. Первая д.1</v>
      </c>
      <c r="AA45" s="504">
        <f>IF($B45&lt;&gt;"",MAX(AA$7:AA44)+1,0)</f>
        <v>38</v>
      </c>
      <c r="AB45" s="502">
        <f t="shared" si="1"/>
        <v>45</v>
      </c>
      <c r="AC45" s="504">
        <f>1</f>
        <v>1</v>
      </c>
      <c r="AD45" s="103">
        <f t="shared" si="3"/>
        <v>3230.7</v>
      </c>
      <c r="AE45" s="103">
        <f t="shared" si="4"/>
        <v>7237.7300000000005</v>
      </c>
      <c r="AF45" s="103">
        <f t="shared" si="5"/>
        <v>0</v>
      </c>
    </row>
    <row r="46" spans="2:32" x14ac:dyDescent="0.25">
      <c r="B46" s="1" t="str">
        <f>адреса!$G$45</f>
        <v>кв.39</v>
      </c>
      <c r="C46" s="522">
        <f>адреса!$I$45</f>
        <v>10000039</v>
      </c>
      <c r="D46" s="6" t="str">
        <f>адреса!$K$45</f>
        <v>ФИО-1-39</v>
      </c>
      <c r="E46" s="6">
        <v>159400</v>
      </c>
      <c r="F46" s="6">
        <v>8210.7000000000007</v>
      </c>
      <c r="G46" s="6">
        <v>0</v>
      </c>
      <c r="H46" s="6">
        <v>8425.49</v>
      </c>
      <c r="I46" s="6">
        <v>366.6</v>
      </c>
      <c r="J46" s="6">
        <v>99.34</v>
      </c>
      <c r="K46" s="6">
        <v>312.32</v>
      </c>
      <c r="L46" s="6">
        <v>0</v>
      </c>
      <c r="M46" s="6">
        <v>0</v>
      </c>
      <c r="N46" s="6">
        <v>0</v>
      </c>
      <c r="O46" s="6">
        <v>558.21</v>
      </c>
      <c r="P46" s="6">
        <v>0</v>
      </c>
      <c r="Q46" s="6">
        <v>0</v>
      </c>
      <c r="R46" s="6">
        <v>9.32</v>
      </c>
      <c r="S46" s="6">
        <v>0</v>
      </c>
      <c r="T46" s="6">
        <v>0</v>
      </c>
      <c r="U46" s="6">
        <v>0</v>
      </c>
      <c r="V46" s="6">
        <v>17981.98</v>
      </c>
      <c r="W46" s="6">
        <v>35000</v>
      </c>
      <c r="X46" s="6">
        <v>142381.98000000001</v>
      </c>
      <c r="Y46" s="513">
        <f>IF(A46&lt;&gt;"",IF(A46=мар17!A46,0,1),IF(AND(B46=мар17!B46,C46=мар17!C46),0,1))</f>
        <v>0</v>
      </c>
      <c r="Z46" s="70" t="str">
        <f t="shared" si="2"/>
        <v>ул. Первая д.1</v>
      </c>
      <c r="AA46" s="504">
        <f>IF($B46&lt;&gt;"",MAX(AA$7:AA45)+1,0)</f>
        <v>39</v>
      </c>
      <c r="AB46" s="502">
        <f t="shared" si="1"/>
        <v>46</v>
      </c>
      <c r="AC46" s="504">
        <f>1</f>
        <v>1</v>
      </c>
      <c r="AD46" s="103">
        <f t="shared" si="3"/>
        <v>8210.7000000000007</v>
      </c>
      <c r="AE46" s="103">
        <f t="shared" si="4"/>
        <v>9771.2799999999988</v>
      </c>
      <c r="AF46" s="103">
        <f t="shared" si="5"/>
        <v>0</v>
      </c>
    </row>
    <row r="47" spans="2:32" x14ac:dyDescent="0.25">
      <c r="B47" s="1" t="str">
        <f>адреса!$G$46</f>
        <v>кв.40</v>
      </c>
      <c r="C47" s="522">
        <f>адреса!$I$46</f>
        <v>10000040</v>
      </c>
      <c r="D47" s="6" t="str">
        <f>адреса!$K$46</f>
        <v>ФИО-1-40</v>
      </c>
      <c r="E47" s="6">
        <v>137186.42000000001</v>
      </c>
      <c r="F47" s="6">
        <v>5385</v>
      </c>
      <c r="G47" s="6">
        <v>0</v>
      </c>
      <c r="H47" s="6">
        <v>4972.45</v>
      </c>
      <c r="I47" s="6">
        <v>254</v>
      </c>
      <c r="J47" s="6">
        <v>448.16</v>
      </c>
      <c r="K47" s="6">
        <v>300.91000000000003</v>
      </c>
      <c r="L47" s="6">
        <v>0</v>
      </c>
      <c r="M47" s="6">
        <v>0</v>
      </c>
      <c r="N47" s="6">
        <v>0</v>
      </c>
      <c r="O47" s="6">
        <v>1360.67</v>
      </c>
      <c r="P47" s="6">
        <v>0</v>
      </c>
      <c r="Q47" s="6">
        <v>0</v>
      </c>
      <c r="R47" s="6">
        <v>5.5</v>
      </c>
      <c r="S47" s="6">
        <v>0</v>
      </c>
      <c r="T47" s="6">
        <v>0</v>
      </c>
      <c r="U47" s="6">
        <v>0</v>
      </c>
      <c r="V47" s="6">
        <v>12726.69</v>
      </c>
      <c r="W47" s="6">
        <v>0</v>
      </c>
      <c r="X47" s="6">
        <v>149913.10999999999</v>
      </c>
      <c r="Y47" s="513">
        <f>IF(A47&lt;&gt;"",IF(A47=мар17!A47,0,1),IF(AND(B47=мар17!B47,C47=мар17!C47),0,1))</f>
        <v>0</v>
      </c>
      <c r="Z47" s="70" t="str">
        <f t="shared" si="2"/>
        <v>ул. Первая д.1</v>
      </c>
      <c r="AA47" s="504">
        <f>IF($B47&lt;&gt;"",MAX(AA$7:AA46)+1,0)</f>
        <v>40</v>
      </c>
      <c r="AB47" s="502">
        <f t="shared" si="1"/>
        <v>47</v>
      </c>
      <c r="AC47" s="504">
        <f>1</f>
        <v>1</v>
      </c>
      <c r="AD47" s="103">
        <f t="shared" si="3"/>
        <v>5385</v>
      </c>
      <c r="AE47" s="103">
        <f t="shared" si="4"/>
        <v>7341.69</v>
      </c>
      <c r="AF47" s="103">
        <f t="shared" si="5"/>
        <v>0</v>
      </c>
    </row>
    <row r="48" spans="2:32" x14ac:dyDescent="0.25">
      <c r="B48" s="1" t="str">
        <f>адреса!$G$47</f>
        <v>кв.41</v>
      </c>
      <c r="C48" s="522">
        <f>адреса!$I$47</f>
        <v>10000041</v>
      </c>
      <c r="D48" s="6" t="str">
        <f>адреса!$K$47</f>
        <v>ФИО-1-41</v>
      </c>
      <c r="E48" s="6">
        <v>54338.7</v>
      </c>
      <c r="F48" s="6">
        <v>4303.2</v>
      </c>
      <c r="G48" s="6">
        <v>0</v>
      </c>
      <c r="H48" s="6">
        <v>3612.35</v>
      </c>
      <c r="I48" s="6">
        <v>4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140.94</v>
      </c>
      <c r="P48" s="6">
        <v>0</v>
      </c>
      <c r="Q48" s="6">
        <v>0</v>
      </c>
      <c r="R48" s="6">
        <v>4</v>
      </c>
      <c r="S48" s="6">
        <v>0</v>
      </c>
      <c r="T48" s="6">
        <v>0</v>
      </c>
      <c r="U48" s="6">
        <v>0</v>
      </c>
      <c r="V48" s="6">
        <v>8064.49</v>
      </c>
      <c r="W48" s="6">
        <v>19817.400000000001</v>
      </c>
      <c r="X48" s="6">
        <v>42585.79</v>
      </c>
      <c r="Y48" s="513">
        <f>IF(A48&lt;&gt;"",IF(A48=мар17!A48,0,1),IF(AND(B48=мар17!B48,C48=мар17!C48),0,1))</f>
        <v>0</v>
      </c>
      <c r="Z48" s="70" t="str">
        <f t="shared" si="2"/>
        <v>ул. Первая д.1</v>
      </c>
      <c r="AA48" s="504">
        <f>IF($B48&lt;&gt;"",MAX(AA$7:AA47)+1,0)</f>
        <v>41</v>
      </c>
      <c r="AB48" s="502">
        <f t="shared" si="1"/>
        <v>48</v>
      </c>
      <c r="AC48" s="504">
        <f>1</f>
        <v>1</v>
      </c>
      <c r="AD48" s="103">
        <f t="shared" si="3"/>
        <v>4303.2</v>
      </c>
      <c r="AE48" s="103">
        <f t="shared" si="4"/>
        <v>3761.29</v>
      </c>
      <c r="AF48" s="103">
        <f t="shared" si="5"/>
        <v>0</v>
      </c>
    </row>
    <row r="49" spans="1:32" x14ac:dyDescent="0.25">
      <c r="B49" s="1" t="str">
        <f>адреса!$G$48</f>
        <v>кв.42</v>
      </c>
      <c r="C49" s="522">
        <f>адреса!$I$48</f>
        <v>10000042</v>
      </c>
      <c r="D49" s="6" t="str">
        <f>адреса!$K$48</f>
        <v>ФИО-1-42</v>
      </c>
      <c r="E49" s="6">
        <v>4947.55</v>
      </c>
      <c r="F49" s="6">
        <v>1722.6</v>
      </c>
      <c r="G49" s="6">
        <v>0</v>
      </c>
      <c r="H49" s="6">
        <v>1445.73</v>
      </c>
      <c r="I49" s="6">
        <v>65.5</v>
      </c>
      <c r="J49" s="6">
        <v>90.63</v>
      </c>
      <c r="K49" s="6">
        <v>71.94</v>
      </c>
      <c r="L49" s="6">
        <v>0</v>
      </c>
      <c r="M49" s="6">
        <v>0</v>
      </c>
      <c r="N49" s="6">
        <v>0</v>
      </c>
      <c r="O49" s="6">
        <v>556.20000000000005</v>
      </c>
      <c r="P49" s="6">
        <v>0</v>
      </c>
      <c r="Q49" s="6">
        <v>0</v>
      </c>
      <c r="R49" s="6">
        <v>1.6</v>
      </c>
      <c r="S49" s="6">
        <v>0</v>
      </c>
      <c r="T49" s="6">
        <v>0</v>
      </c>
      <c r="U49" s="6">
        <v>0</v>
      </c>
      <c r="V49" s="6">
        <v>3954.2</v>
      </c>
      <c r="W49" s="6">
        <v>8901.75</v>
      </c>
      <c r="X49" s="6">
        <v>0</v>
      </c>
      <c r="Y49" s="513">
        <f>IF(A49&lt;&gt;"",IF(A49=мар17!A49,0,1),IF(AND(B49=мар17!B49,C49=мар17!C49),0,1))</f>
        <v>0</v>
      </c>
      <c r="Z49" s="70" t="str">
        <f t="shared" si="2"/>
        <v>ул. Первая д.1</v>
      </c>
      <c r="AA49" s="504">
        <f>IF($B49&lt;&gt;"",MAX(AA$7:AA48)+1,0)</f>
        <v>42</v>
      </c>
      <c r="AB49" s="502">
        <f t="shared" si="1"/>
        <v>49</v>
      </c>
      <c r="AC49" s="504">
        <f>1</f>
        <v>1</v>
      </c>
      <c r="AD49" s="103">
        <f t="shared" si="3"/>
        <v>1722.6</v>
      </c>
      <c r="AE49" s="103">
        <f t="shared" si="4"/>
        <v>2231.6</v>
      </c>
      <c r="AF49" s="103">
        <f t="shared" si="5"/>
        <v>0</v>
      </c>
    </row>
    <row r="50" spans="1:32" x14ac:dyDescent="0.25">
      <c r="B50" s="1" t="str">
        <f>адреса!$G$49</f>
        <v>кв.43</v>
      </c>
      <c r="C50" s="522">
        <f>адреса!$I$49</f>
        <v>10000043</v>
      </c>
      <c r="D50" s="6" t="str">
        <f>адреса!$K$49</f>
        <v>ФИО-1-43</v>
      </c>
      <c r="E50" s="6">
        <v>59295.03</v>
      </c>
      <c r="F50" s="6">
        <v>4695.8999999999996</v>
      </c>
      <c r="G50" s="6">
        <v>0</v>
      </c>
      <c r="H50" s="6">
        <v>3942.91</v>
      </c>
      <c r="I50" s="6">
        <v>4.3600000000000003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153.80000000000001</v>
      </c>
      <c r="P50" s="6">
        <v>0</v>
      </c>
      <c r="Q50" s="6">
        <v>0</v>
      </c>
      <c r="R50" s="6">
        <v>4.3600000000000003</v>
      </c>
      <c r="S50" s="6">
        <v>0</v>
      </c>
      <c r="T50" s="6">
        <v>0</v>
      </c>
      <c r="U50" s="6">
        <v>0</v>
      </c>
      <c r="V50" s="6">
        <v>8801.33</v>
      </c>
      <c r="W50" s="6">
        <v>21624.02</v>
      </c>
      <c r="X50" s="6">
        <v>46472.34</v>
      </c>
      <c r="Y50" s="513">
        <f>IF(A50&lt;&gt;"",IF(A50=мар17!A50,0,1),IF(AND(B50=мар17!B50,C50=мар17!C50),0,1))</f>
        <v>0</v>
      </c>
      <c r="Z50" s="70" t="str">
        <f t="shared" si="2"/>
        <v>ул. Первая д.1</v>
      </c>
      <c r="AA50" s="504">
        <f>IF($B50&lt;&gt;"",MAX(AA$7:AA49)+1,0)</f>
        <v>43</v>
      </c>
      <c r="AB50" s="502">
        <f t="shared" si="1"/>
        <v>50</v>
      </c>
      <c r="AC50" s="504">
        <f>1</f>
        <v>1</v>
      </c>
      <c r="AD50" s="103">
        <f t="shared" si="3"/>
        <v>4695.8999999999996</v>
      </c>
      <c r="AE50" s="103">
        <f t="shared" si="4"/>
        <v>4105.4299999999994</v>
      </c>
      <c r="AF50" s="103">
        <f t="shared" si="5"/>
        <v>0</v>
      </c>
    </row>
    <row r="51" spans="1:32" x14ac:dyDescent="0.25">
      <c r="B51" s="1" t="str">
        <f>адреса!$G$50</f>
        <v>кв.44</v>
      </c>
      <c r="C51" s="522">
        <f>адреса!$I$50</f>
        <v>10000044</v>
      </c>
      <c r="D51" s="6" t="str">
        <f>адреса!$K$50</f>
        <v>ФИО-1-44</v>
      </c>
      <c r="E51" s="6">
        <v>54338.7</v>
      </c>
      <c r="F51" s="6">
        <v>4303.2</v>
      </c>
      <c r="G51" s="6">
        <v>0</v>
      </c>
      <c r="H51" s="6">
        <v>3612.35</v>
      </c>
      <c r="I51" s="6">
        <v>4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140.94</v>
      </c>
      <c r="P51" s="6">
        <v>0</v>
      </c>
      <c r="Q51" s="6">
        <v>0</v>
      </c>
      <c r="R51" s="6">
        <v>4</v>
      </c>
      <c r="S51" s="6">
        <v>0</v>
      </c>
      <c r="T51" s="6">
        <v>0</v>
      </c>
      <c r="U51" s="6">
        <v>0</v>
      </c>
      <c r="V51" s="6">
        <v>8064.49</v>
      </c>
      <c r="W51" s="6">
        <v>19817.400000000001</v>
      </c>
      <c r="X51" s="6">
        <v>42585.79</v>
      </c>
      <c r="Y51" s="513">
        <f>IF(A51&lt;&gt;"",IF(A51=мар17!A51,0,1),IF(AND(B51=мар17!B51,C51=мар17!C51),0,1))</f>
        <v>0</v>
      </c>
      <c r="Z51" s="70" t="str">
        <f t="shared" si="2"/>
        <v>ул. Первая д.1</v>
      </c>
      <c r="AA51" s="504">
        <f>IF($B51&lt;&gt;"",MAX(AA$7:AA50)+1,0)</f>
        <v>44</v>
      </c>
      <c r="AB51" s="502">
        <f t="shared" si="1"/>
        <v>51</v>
      </c>
      <c r="AC51" s="504">
        <f>1</f>
        <v>1</v>
      </c>
      <c r="AD51" s="103">
        <f t="shared" si="3"/>
        <v>4303.2</v>
      </c>
      <c r="AE51" s="103">
        <f t="shared" si="4"/>
        <v>3761.29</v>
      </c>
      <c r="AF51" s="103">
        <f t="shared" si="5"/>
        <v>0</v>
      </c>
    </row>
    <row r="52" spans="1:32" x14ac:dyDescent="0.25">
      <c r="B52" s="1" t="str">
        <f>адреса!$G$51</f>
        <v>кв.45</v>
      </c>
      <c r="C52" s="522">
        <f>адреса!$I$51</f>
        <v>10000045</v>
      </c>
      <c r="D52" s="6" t="str">
        <f>адреса!$K$51</f>
        <v>ФИО-1-45</v>
      </c>
      <c r="E52" s="6">
        <v>61476.61</v>
      </c>
      <c r="F52" s="6">
        <v>1696.2</v>
      </c>
      <c r="G52" s="6">
        <v>0</v>
      </c>
      <c r="H52" s="6">
        <v>1423.83</v>
      </c>
      <c r="I52" s="6">
        <v>250.08</v>
      </c>
      <c r="J52" s="6">
        <v>448.16</v>
      </c>
      <c r="K52" s="6">
        <v>300.91000000000003</v>
      </c>
      <c r="L52" s="6">
        <v>0</v>
      </c>
      <c r="M52" s="6">
        <v>0</v>
      </c>
      <c r="N52" s="6">
        <v>0</v>
      </c>
      <c r="O52" s="6">
        <v>179.01</v>
      </c>
      <c r="P52" s="6">
        <v>0</v>
      </c>
      <c r="Q52" s="6">
        <v>0</v>
      </c>
      <c r="R52" s="6">
        <v>1.58</v>
      </c>
      <c r="S52" s="6">
        <v>0</v>
      </c>
      <c r="T52" s="6">
        <v>0</v>
      </c>
      <c r="U52" s="6">
        <v>0</v>
      </c>
      <c r="V52" s="6">
        <v>4299.7700000000004</v>
      </c>
      <c r="W52" s="6">
        <v>0</v>
      </c>
      <c r="X52" s="6">
        <v>65776.38</v>
      </c>
      <c r="Y52" s="513">
        <f>IF(A52&lt;&gt;"",IF(A52=мар17!A52,0,1),IF(AND(B52=мар17!B52,C52=мар17!C52),0,1))</f>
        <v>0</v>
      </c>
      <c r="Z52" s="70" t="str">
        <f t="shared" si="2"/>
        <v>ул. Первая д.1</v>
      </c>
      <c r="AA52" s="504">
        <f>IF($B52&lt;&gt;"",MAX(AA$7:AA51)+1,0)</f>
        <v>45</v>
      </c>
      <c r="AB52" s="502">
        <f t="shared" si="1"/>
        <v>52</v>
      </c>
      <c r="AC52" s="504">
        <f>1</f>
        <v>1</v>
      </c>
      <c r="AD52" s="103">
        <f t="shared" si="3"/>
        <v>1696.2</v>
      </c>
      <c r="AE52" s="103">
        <f t="shared" si="4"/>
        <v>2603.5699999999997</v>
      </c>
      <c r="AF52" s="103">
        <f t="shared" si="5"/>
        <v>0</v>
      </c>
    </row>
    <row r="53" spans="1:32" x14ac:dyDescent="0.25">
      <c r="B53" s="1" t="str">
        <f>адреса!$G$52</f>
        <v>кв.46</v>
      </c>
      <c r="C53" s="522">
        <f>адреса!$I$52</f>
        <v>10000046</v>
      </c>
      <c r="D53" s="6" t="str">
        <f>адреса!$K$52</f>
        <v>ФИО-1-46</v>
      </c>
      <c r="E53" s="6">
        <v>59295.03</v>
      </c>
      <c r="F53" s="6">
        <v>4695.8999999999996</v>
      </c>
      <c r="G53" s="6">
        <v>0</v>
      </c>
      <c r="H53" s="6">
        <v>3942.91</v>
      </c>
      <c r="I53" s="6">
        <v>4.3600000000000003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153.80000000000001</v>
      </c>
      <c r="P53" s="6">
        <v>0</v>
      </c>
      <c r="Q53" s="6">
        <v>0</v>
      </c>
      <c r="R53" s="6">
        <v>4.3600000000000003</v>
      </c>
      <c r="S53" s="6">
        <v>0</v>
      </c>
      <c r="T53" s="6">
        <v>0</v>
      </c>
      <c r="U53" s="6">
        <v>0</v>
      </c>
      <c r="V53" s="6">
        <v>8801.33</v>
      </c>
      <c r="W53" s="6">
        <v>21624.02</v>
      </c>
      <c r="X53" s="6">
        <v>46472.34</v>
      </c>
      <c r="Y53" s="513">
        <f>IF(A53&lt;&gt;"",IF(A53=мар17!A53,0,1),IF(AND(B53=мар17!B53,C53=мар17!C53),0,1))</f>
        <v>0</v>
      </c>
      <c r="Z53" s="70" t="str">
        <f t="shared" si="2"/>
        <v>ул. Первая д.1</v>
      </c>
      <c r="AA53" s="504">
        <f>IF($B53&lt;&gt;"",MAX(AA$7:AA52)+1,0)</f>
        <v>46</v>
      </c>
      <c r="AB53" s="502">
        <f t="shared" si="1"/>
        <v>53</v>
      </c>
      <c r="AC53" s="504">
        <f>1</f>
        <v>1</v>
      </c>
      <c r="AD53" s="103">
        <f t="shared" si="3"/>
        <v>4695.8999999999996</v>
      </c>
      <c r="AE53" s="103">
        <f t="shared" si="4"/>
        <v>4105.4299999999994</v>
      </c>
      <c r="AF53" s="103">
        <f t="shared" si="5"/>
        <v>0</v>
      </c>
    </row>
    <row r="54" spans="1:32" x14ac:dyDescent="0.25">
      <c r="B54" s="1" t="str">
        <f>адреса!$G$53</f>
        <v>кв.47</v>
      </c>
      <c r="C54" s="522">
        <f>адреса!$I$53</f>
        <v>10000047</v>
      </c>
      <c r="D54" s="6" t="str">
        <f>адреса!$K$53</f>
        <v>ФИО-1-47</v>
      </c>
      <c r="E54" s="6">
        <v>13164.18</v>
      </c>
      <c r="F54" s="6">
        <v>4303.2</v>
      </c>
      <c r="G54" s="6">
        <v>0</v>
      </c>
      <c r="H54" s="6">
        <v>3612.35</v>
      </c>
      <c r="I54" s="6">
        <v>280.05</v>
      </c>
      <c r="J54" s="6">
        <v>944.28</v>
      </c>
      <c r="K54" s="6">
        <v>432.81</v>
      </c>
      <c r="L54" s="6">
        <v>0</v>
      </c>
      <c r="M54" s="6">
        <v>0</v>
      </c>
      <c r="N54" s="6">
        <v>0</v>
      </c>
      <c r="O54" s="6">
        <v>1714.79</v>
      </c>
      <c r="P54" s="6">
        <v>0</v>
      </c>
      <c r="Q54" s="6">
        <v>0</v>
      </c>
      <c r="R54" s="6">
        <v>4</v>
      </c>
      <c r="S54" s="6">
        <v>0</v>
      </c>
      <c r="T54" s="6">
        <v>0</v>
      </c>
      <c r="U54" s="6">
        <v>0</v>
      </c>
      <c r="V54" s="6">
        <v>11291.48</v>
      </c>
      <c r="W54" s="6">
        <v>13000</v>
      </c>
      <c r="X54" s="6">
        <v>11455.66</v>
      </c>
      <c r="Y54" s="513">
        <f>IF(A54&lt;&gt;"",IF(A54=мар17!A54,0,1),IF(AND(B54=мар17!B54,C54=мар17!C54),0,1))</f>
        <v>0</v>
      </c>
      <c r="Z54" s="70" t="str">
        <f t="shared" si="2"/>
        <v>ул. Первая д.1</v>
      </c>
      <c r="AA54" s="504">
        <f>IF($B54&lt;&gt;"",MAX(AA$7:AA53)+1,0)</f>
        <v>47</v>
      </c>
      <c r="AB54" s="502">
        <f t="shared" si="1"/>
        <v>54</v>
      </c>
      <c r="AC54" s="504">
        <f>1</f>
        <v>1</v>
      </c>
      <c r="AD54" s="103">
        <f t="shared" si="3"/>
        <v>4303.2</v>
      </c>
      <c r="AE54" s="103">
        <f t="shared" si="4"/>
        <v>6988.2800000000007</v>
      </c>
      <c r="AF54" s="103">
        <f t="shared" si="5"/>
        <v>0</v>
      </c>
    </row>
    <row r="55" spans="1:32" x14ac:dyDescent="0.25">
      <c r="B55" s="1" t="str">
        <f>адреса!$G$54</f>
        <v>кв.48</v>
      </c>
      <c r="C55" s="522">
        <f>адреса!$I$54</f>
        <v>10000048</v>
      </c>
      <c r="D55" s="6" t="str">
        <f>адреса!$K$54</f>
        <v>ФИО-1-48</v>
      </c>
      <c r="E55" s="6">
        <v>0</v>
      </c>
      <c r="F55" s="6">
        <v>1884.3</v>
      </c>
      <c r="G55" s="6">
        <v>0</v>
      </c>
      <c r="H55" s="6">
        <v>1581.15</v>
      </c>
      <c r="I55" s="6">
        <v>43.74</v>
      </c>
      <c r="J55" s="6">
        <v>168.19</v>
      </c>
      <c r="K55" s="6">
        <v>71.260000000000005</v>
      </c>
      <c r="L55" s="6">
        <v>0</v>
      </c>
      <c r="M55" s="6">
        <v>100</v>
      </c>
      <c r="N55" s="6">
        <v>0</v>
      </c>
      <c r="O55" s="6">
        <v>1532.81</v>
      </c>
      <c r="P55" s="6">
        <v>0</v>
      </c>
      <c r="Q55" s="6">
        <v>0</v>
      </c>
      <c r="R55" s="6">
        <v>1.75</v>
      </c>
      <c r="S55" s="6">
        <v>0</v>
      </c>
      <c r="T55" s="6">
        <v>0</v>
      </c>
      <c r="U55" s="6">
        <v>0</v>
      </c>
      <c r="V55" s="6">
        <v>5383.2</v>
      </c>
      <c r="W55" s="6">
        <v>5383.2</v>
      </c>
      <c r="X55" s="6">
        <v>0</v>
      </c>
      <c r="Y55" s="513">
        <f>IF(A55&lt;&gt;"",IF(A55=мар17!A55,0,1),IF(AND(B55=мар17!B55,C55=мар17!C55),0,1))</f>
        <v>0</v>
      </c>
      <c r="Z55" s="70" t="str">
        <f t="shared" si="2"/>
        <v>ул. Первая д.1</v>
      </c>
      <c r="AA55" s="504">
        <f>IF($B55&lt;&gt;"",MAX(AA$7:AA54)+1,0)</f>
        <v>48</v>
      </c>
      <c r="AB55" s="502">
        <f t="shared" si="1"/>
        <v>55</v>
      </c>
      <c r="AC55" s="504">
        <f>1</f>
        <v>1</v>
      </c>
      <c r="AD55" s="103">
        <f t="shared" si="3"/>
        <v>1884.3</v>
      </c>
      <c r="AE55" s="103">
        <f t="shared" si="4"/>
        <v>3398.9</v>
      </c>
      <c r="AF55" s="103">
        <f t="shared" si="5"/>
        <v>99.999999999999545</v>
      </c>
    </row>
    <row r="56" spans="1:32" x14ac:dyDescent="0.25">
      <c r="B56" s="1" t="str">
        <f>адреса!$G$55</f>
        <v>кв.49</v>
      </c>
      <c r="C56" s="522">
        <f>адреса!$I$55</f>
        <v>10000049</v>
      </c>
      <c r="D56" s="6" t="str">
        <f>адреса!$K$55</f>
        <v>ФИО-1-49</v>
      </c>
      <c r="E56" s="6">
        <v>118313.17</v>
      </c>
      <c r="F56" s="6">
        <v>4695.8999999999996</v>
      </c>
      <c r="G56" s="6">
        <v>0</v>
      </c>
      <c r="H56" s="6">
        <v>3942.91</v>
      </c>
      <c r="I56" s="6">
        <v>252.86</v>
      </c>
      <c r="J56" s="6">
        <v>448.16</v>
      </c>
      <c r="K56" s="6">
        <v>300.91000000000003</v>
      </c>
      <c r="L56" s="6">
        <v>0</v>
      </c>
      <c r="M56" s="6">
        <v>0</v>
      </c>
      <c r="N56" s="6">
        <v>0</v>
      </c>
      <c r="O56" s="6">
        <v>153.80000000000001</v>
      </c>
      <c r="P56" s="6">
        <v>0</v>
      </c>
      <c r="Q56" s="6">
        <v>0</v>
      </c>
      <c r="R56" s="6">
        <v>4.3600000000000003</v>
      </c>
      <c r="S56" s="6">
        <v>0</v>
      </c>
      <c r="T56" s="6">
        <v>0</v>
      </c>
      <c r="U56" s="6">
        <v>0</v>
      </c>
      <c r="V56" s="6">
        <v>9798.9</v>
      </c>
      <c r="W56" s="6">
        <v>0</v>
      </c>
      <c r="X56" s="6">
        <v>128112.07</v>
      </c>
      <c r="Y56" s="513">
        <f>IF(A56&lt;&gt;"",IF(A56=мар17!A56,0,1),IF(AND(B56=мар17!B56,C56=мар17!C56),0,1))</f>
        <v>0</v>
      </c>
      <c r="Z56" s="70" t="str">
        <f t="shared" si="2"/>
        <v>ул. Первая д.1</v>
      </c>
      <c r="AA56" s="504">
        <f>IF($B56&lt;&gt;"",MAX(AA$7:AA55)+1,0)</f>
        <v>49</v>
      </c>
      <c r="AB56" s="502">
        <f t="shared" si="1"/>
        <v>56</v>
      </c>
      <c r="AC56" s="504">
        <f>1</f>
        <v>1</v>
      </c>
      <c r="AD56" s="103">
        <f t="shared" si="3"/>
        <v>4695.8999999999996</v>
      </c>
      <c r="AE56" s="103">
        <f t="shared" si="4"/>
        <v>5102.9999999999991</v>
      </c>
      <c r="AF56" s="103">
        <f t="shared" si="5"/>
        <v>0</v>
      </c>
    </row>
    <row r="57" spans="1:32" x14ac:dyDescent="0.25">
      <c r="A57" s="4" t="str">
        <f>адреса!$E$56</f>
        <v>ул. Вторая д.2</v>
      </c>
      <c r="C57" s="522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513">
        <f>IF(A57&lt;&gt;"",IF(A57=мар17!A57,0,1),IF(AND(B57=мар17!B57,C57=мар17!C57),0,1))</f>
        <v>0</v>
      </c>
      <c r="Z57" s="70" t="str">
        <f t="shared" si="2"/>
        <v>ул. Вторая д.2</v>
      </c>
      <c r="AA57" s="504">
        <f>IF($B57&lt;&gt;"",MAX(AA$7:AA56)+1,0)</f>
        <v>0</v>
      </c>
      <c r="AB57" s="502">
        <f t="shared" si="1"/>
        <v>57</v>
      </c>
      <c r="AC57" s="504">
        <f>1</f>
        <v>1</v>
      </c>
      <c r="AD57" s="103">
        <f t="shared" si="3"/>
        <v>0</v>
      </c>
      <c r="AE57" s="103">
        <f t="shared" si="4"/>
        <v>0</v>
      </c>
      <c r="AF57" s="103">
        <f t="shared" si="5"/>
        <v>0</v>
      </c>
    </row>
    <row r="58" spans="1:32" x14ac:dyDescent="0.25">
      <c r="B58" s="1" t="str">
        <f>адреса!$G$56</f>
        <v>кв.1</v>
      </c>
      <c r="C58" s="522">
        <f>адреса!$I$56</f>
        <v>20000001</v>
      </c>
      <c r="D58" s="6" t="str">
        <f>адреса!$K$56</f>
        <v>ФИО-2-1</v>
      </c>
      <c r="E58" s="6">
        <v>24573.49</v>
      </c>
      <c r="F58" s="6">
        <v>1188</v>
      </c>
      <c r="G58" s="6">
        <v>0</v>
      </c>
      <c r="H58" s="6">
        <v>1718.55</v>
      </c>
      <c r="I58" s="6">
        <v>169.77</v>
      </c>
      <c r="J58" s="6">
        <v>0</v>
      </c>
      <c r="K58" s="6">
        <v>300.91000000000003</v>
      </c>
      <c r="L58" s="6">
        <v>0</v>
      </c>
      <c r="M58" s="6">
        <v>100</v>
      </c>
      <c r="N58" s="6">
        <v>50</v>
      </c>
      <c r="O58" s="6">
        <v>492.69</v>
      </c>
      <c r="P58" s="6">
        <v>0</v>
      </c>
      <c r="Q58" s="6">
        <v>342.02</v>
      </c>
      <c r="R58" s="6">
        <v>83.78</v>
      </c>
      <c r="S58" s="6">
        <v>365.62</v>
      </c>
      <c r="T58" s="6">
        <v>0</v>
      </c>
      <c r="U58" s="6">
        <v>0</v>
      </c>
      <c r="V58" s="6">
        <v>4811.34</v>
      </c>
      <c r="W58" s="6">
        <v>24573.49</v>
      </c>
      <c r="X58" s="6">
        <v>4811.34</v>
      </c>
      <c r="Y58" s="513">
        <f>IF(A58&lt;&gt;"",IF(A58=мар17!A58,0,1),IF(AND(B58=мар17!B58,C58=мар17!C58),0,1))</f>
        <v>0</v>
      </c>
      <c r="Z58" s="70" t="str">
        <f t="shared" si="2"/>
        <v>ул. Вторая д.2</v>
      </c>
      <c r="AA58" s="504">
        <f>IF($B58&lt;&gt;"",MAX(AA$7:AA57)+1,0)</f>
        <v>50</v>
      </c>
      <c r="AB58" s="502">
        <f t="shared" si="1"/>
        <v>58</v>
      </c>
      <c r="AC58" s="504">
        <f>1</f>
        <v>1</v>
      </c>
      <c r="AD58" s="103">
        <f t="shared" si="3"/>
        <v>1188</v>
      </c>
      <c r="AE58" s="103">
        <f t="shared" si="4"/>
        <v>3131.32</v>
      </c>
      <c r="AF58" s="103">
        <f t="shared" si="5"/>
        <v>492.02</v>
      </c>
    </row>
    <row r="59" spans="1:32" x14ac:dyDescent="0.25">
      <c r="B59" s="1" t="str">
        <f>адреса!$G$57</f>
        <v>кв.2</v>
      </c>
      <c r="C59" s="522">
        <f>адреса!$I$57</f>
        <v>20000002</v>
      </c>
      <c r="D59" s="6" t="str">
        <f>адреса!$K$57</f>
        <v>ФИО-2-2</v>
      </c>
      <c r="E59" s="6">
        <v>7006.25</v>
      </c>
      <c r="F59" s="6">
        <v>1753.06</v>
      </c>
      <c r="G59" s="6">
        <v>0</v>
      </c>
      <c r="H59" s="6">
        <v>2754.06</v>
      </c>
      <c r="I59" s="6">
        <v>170.36</v>
      </c>
      <c r="J59" s="6">
        <v>0</v>
      </c>
      <c r="K59" s="6">
        <v>300.91000000000003</v>
      </c>
      <c r="L59" s="6">
        <v>0</v>
      </c>
      <c r="M59" s="6">
        <v>100</v>
      </c>
      <c r="N59" s="6">
        <v>50</v>
      </c>
      <c r="O59" s="6">
        <v>825.48</v>
      </c>
      <c r="P59" s="6">
        <v>0</v>
      </c>
      <c r="Q59" s="6">
        <v>504.7</v>
      </c>
      <c r="R59" s="6">
        <v>84.37</v>
      </c>
      <c r="S59" s="6">
        <v>365.62</v>
      </c>
      <c r="T59" s="6">
        <v>0</v>
      </c>
      <c r="U59" s="6">
        <v>0</v>
      </c>
      <c r="V59" s="6">
        <v>6908.56</v>
      </c>
      <c r="W59" s="6">
        <v>0</v>
      </c>
      <c r="X59" s="6">
        <v>13914.81</v>
      </c>
      <c r="Y59" s="513">
        <f>IF(A59&lt;&gt;"",IF(A59=мар17!A59,0,1),IF(AND(B59=мар17!B59,C59=мар17!C59),0,1))</f>
        <v>0</v>
      </c>
      <c r="Z59" s="70" t="str">
        <f t="shared" si="2"/>
        <v>ул. Вторая д.2</v>
      </c>
      <c r="AA59" s="504">
        <f>IF($B59&lt;&gt;"",MAX(AA$7:AA58)+1,0)</f>
        <v>51</v>
      </c>
      <c r="AB59" s="502">
        <f t="shared" si="1"/>
        <v>59</v>
      </c>
      <c r="AC59" s="504">
        <f>1</f>
        <v>1</v>
      </c>
      <c r="AD59" s="103">
        <f t="shared" si="3"/>
        <v>1753.06</v>
      </c>
      <c r="AE59" s="103">
        <f t="shared" si="4"/>
        <v>4500.8</v>
      </c>
      <c r="AF59" s="103">
        <f t="shared" si="5"/>
        <v>654.69999999999982</v>
      </c>
    </row>
    <row r="60" spans="1:32" x14ac:dyDescent="0.25">
      <c r="B60" s="1" t="str">
        <f>адреса!$G$58</f>
        <v>кв.3</v>
      </c>
      <c r="C60" s="522">
        <f>адреса!$I$58</f>
        <v>20000003</v>
      </c>
      <c r="D60" s="6" t="str">
        <f>адреса!$K$58</f>
        <v>ФИО-2-3</v>
      </c>
      <c r="E60" s="6">
        <v>42546.86</v>
      </c>
      <c r="F60" s="6">
        <v>1490.95</v>
      </c>
      <c r="G60" s="6">
        <v>0</v>
      </c>
      <c r="H60" s="6">
        <v>3243.94</v>
      </c>
      <c r="I60" s="6">
        <v>507.15</v>
      </c>
      <c r="J60" s="6">
        <v>0</v>
      </c>
      <c r="K60" s="6">
        <v>902.71</v>
      </c>
      <c r="L60" s="6">
        <v>0</v>
      </c>
      <c r="M60" s="6">
        <v>100</v>
      </c>
      <c r="N60" s="6">
        <v>50</v>
      </c>
      <c r="O60" s="6">
        <v>918.92</v>
      </c>
      <c r="P60" s="6">
        <v>0</v>
      </c>
      <c r="Q60" s="6">
        <v>429.24</v>
      </c>
      <c r="R60" s="6">
        <v>249.2</v>
      </c>
      <c r="S60" s="6">
        <v>1096.8399999999999</v>
      </c>
      <c r="T60" s="6">
        <v>0</v>
      </c>
      <c r="U60" s="6">
        <v>0</v>
      </c>
      <c r="V60" s="6">
        <v>8988.9500000000007</v>
      </c>
      <c r="W60" s="6">
        <v>0</v>
      </c>
      <c r="X60" s="6">
        <v>51535.81</v>
      </c>
      <c r="Y60" s="513">
        <f>IF(A60&lt;&gt;"",IF(A60=мар17!A60,0,1),IF(AND(B60=мар17!B60,C60=мар17!C60),0,1))</f>
        <v>0</v>
      </c>
      <c r="Z60" s="70" t="str">
        <f t="shared" si="2"/>
        <v>ул. Вторая д.2</v>
      </c>
      <c r="AA60" s="504">
        <f>IF($B60&lt;&gt;"",MAX(AA$7:AA59)+1,0)</f>
        <v>52</v>
      </c>
      <c r="AB60" s="502">
        <f t="shared" si="1"/>
        <v>60</v>
      </c>
      <c r="AC60" s="504">
        <f>1</f>
        <v>1</v>
      </c>
      <c r="AD60" s="103">
        <f t="shared" si="3"/>
        <v>1490.95</v>
      </c>
      <c r="AE60" s="103">
        <f t="shared" si="4"/>
        <v>6918.76</v>
      </c>
      <c r="AF60" s="103">
        <f t="shared" si="5"/>
        <v>579.24000000000069</v>
      </c>
    </row>
    <row r="61" spans="1:32" x14ac:dyDescent="0.25">
      <c r="B61" s="1" t="str">
        <f>адреса!$G$59</f>
        <v>кв.4</v>
      </c>
      <c r="C61" s="522">
        <f>адреса!$I$59</f>
        <v>20000004</v>
      </c>
      <c r="D61" s="6" t="str">
        <f>адреса!$K$59</f>
        <v>ФИО-2-4</v>
      </c>
      <c r="E61" s="6">
        <v>34358.949999999997</v>
      </c>
      <c r="F61" s="6">
        <v>1719.02</v>
      </c>
      <c r="G61" s="6">
        <v>0</v>
      </c>
      <c r="H61" s="6">
        <v>2588.7800000000002</v>
      </c>
      <c r="I61" s="6">
        <v>170.33</v>
      </c>
      <c r="J61" s="6">
        <v>0</v>
      </c>
      <c r="K61" s="6">
        <v>300.91000000000003</v>
      </c>
      <c r="L61" s="6">
        <v>0</v>
      </c>
      <c r="M61" s="6">
        <v>100</v>
      </c>
      <c r="N61" s="6">
        <v>50</v>
      </c>
      <c r="O61" s="6">
        <v>737.51</v>
      </c>
      <c r="P61" s="6">
        <v>0</v>
      </c>
      <c r="Q61" s="6">
        <v>494.9</v>
      </c>
      <c r="R61" s="6">
        <v>84.34</v>
      </c>
      <c r="S61" s="6">
        <v>365.62</v>
      </c>
      <c r="T61" s="6">
        <v>0</v>
      </c>
      <c r="U61" s="6">
        <v>0</v>
      </c>
      <c r="V61" s="6">
        <v>6611.41</v>
      </c>
      <c r="W61" s="6">
        <v>0</v>
      </c>
      <c r="X61" s="6">
        <v>40970.36</v>
      </c>
      <c r="Y61" s="513">
        <f>IF(A61&lt;&gt;"",IF(A61=мар17!A61,0,1),IF(AND(B61=мар17!B61,C61=мар17!C61),0,1))</f>
        <v>0</v>
      </c>
      <c r="Z61" s="70" t="str">
        <f t="shared" si="2"/>
        <v>ул. Вторая д.2</v>
      </c>
      <c r="AA61" s="504">
        <f>IF($B61&lt;&gt;"",MAX(AA$7:AA60)+1,0)</f>
        <v>53</v>
      </c>
      <c r="AB61" s="502">
        <f t="shared" si="1"/>
        <v>61</v>
      </c>
      <c r="AC61" s="504">
        <f>1</f>
        <v>1</v>
      </c>
      <c r="AD61" s="103">
        <f t="shared" si="3"/>
        <v>1719.02</v>
      </c>
      <c r="AE61" s="103">
        <f t="shared" si="4"/>
        <v>4247.49</v>
      </c>
      <c r="AF61" s="103">
        <f t="shared" si="5"/>
        <v>644.89999999999964</v>
      </c>
    </row>
    <row r="62" spans="1:32" x14ac:dyDescent="0.25">
      <c r="B62" s="1" t="str">
        <f>адреса!$G$60</f>
        <v>кв.5</v>
      </c>
      <c r="C62" s="522">
        <f>адреса!$I$60</f>
        <v>20000005</v>
      </c>
      <c r="D62" s="6" t="str">
        <f>адреса!$K$60</f>
        <v>ФИО-2-5</v>
      </c>
      <c r="E62" s="6">
        <v>9338.02</v>
      </c>
      <c r="F62" s="6">
        <v>1409.26</v>
      </c>
      <c r="G62" s="6">
        <v>0</v>
      </c>
      <c r="H62" s="6">
        <v>1320.28</v>
      </c>
      <c r="I62" s="6">
        <v>19.12</v>
      </c>
      <c r="J62" s="6">
        <v>0</v>
      </c>
      <c r="K62" s="6">
        <v>45.86</v>
      </c>
      <c r="L62" s="6">
        <v>0</v>
      </c>
      <c r="M62" s="6">
        <v>100</v>
      </c>
      <c r="N62" s="6">
        <v>50</v>
      </c>
      <c r="O62" s="6">
        <v>480.42</v>
      </c>
      <c r="P62" s="6">
        <v>0</v>
      </c>
      <c r="Q62" s="6">
        <v>405.72</v>
      </c>
      <c r="R62" s="6">
        <v>22.07</v>
      </c>
      <c r="S62" s="6">
        <v>91.28</v>
      </c>
      <c r="T62" s="6">
        <v>0</v>
      </c>
      <c r="U62" s="6">
        <v>0</v>
      </c>
      <c r="V62" s="6">
        <v>3944.01</v>
      </c>
      <c r="W62" s="6">
        <v>9338</v>
      </c>
      <c r="X62" s="6">
        <v>3944.03</v>
      </c>
      <c r="Y62" s="513">
        <f>IF(A62&lt;&gt;"",IF(A62=мар17!A62,0,1),IF(AND(B62=мар17!B62,C62=мар17!C62),0,1))</f>
        <v>0</v>
      </c>
      <c r="Z62" s="70" t="str">
        <f t="shared" si="2"/>
        <v>ул. Вторая д.2</v>
      </c>
      <c r="AA62" s="504">
        <f>IF($B62&lt;&gt;"",MAX(AA$7:AA61)+1,0)</f>
        <v>54</v>
      </c>
      <c r="AB62" s="502">
        <f t="shared" si="1"/>
        <v>62</v>
      </c>
      <c r="AC62" s="504">
        <f>1</f>
        <v>1</v>
      </c>
      <c r="AD62" s="103">
        <f t="shared" si="3"/>
        <v>1409.26</v>
      </c>
      <c r="AE62" s="103">
        <f t="shared" si="4"/>
        <v>1979.0299999999997</v>
      </c>
      <c r="AF62" s="103">
        <f t="shared" si="5"/>
        <v>555.72000000000025</v>
      </c>
    </row>
    <row r="63" spans="1:32" x14ac:dyDescent="0.25">
      <c r="B63" s="1" t="str">
        <f>адреса!$G$61</f>
        <v>кв.6</v>
      </c>
      <c r="C63" s="522">
        <f>адреса!$I$61</f>
        <v>20000006</v>
      </c>
      <c r="D63" s="6" t="str">
        <f>адреса!$K$61</f>
        <v>ФИО-2-6</v>
      </c>
      <c r="E63" s="6">
        <v>5312.53</v>
      </c>
      <c r="F63" s="6">
        <v>1351.39</v>
      </c>
      <c r="G63" s="6">
        <v>0</v>
      </c>
      <c r="H63" s="6">
        <v>2226.35</v>
      </c>
      <c r="I63" s="6">
        <v>86.09</v>
      </c>
      <c r="J63" s="6">
        <v>0</v>
      </c>
      <c r="K63" s="6">
        <v>169.97</v>
      </c>
      <c r="L63" s="6">
        <v>0</v>
      </c>
      <c r="M63" s="6">
        <v>100</v>
      </c>
      <c r="N63" s="6">
        <v>50</v>
      </c>
      <c r="O63" s="6">
        <v>330.59</v>
      </c>
      <c r="P63" s="6">
        <v>0</v>
      </c>
      <c r="Q63" s="6">
        <v>389.06</v>
      </c>
      <c r="R63" s="6">
        <v>58.54</v>
      </c>
      <c r="S63" s="6">
        <v>253.09</v>
      </c>
      <c r="T63" s="6">
        <v>0</v>
      </c>
      <c r="U63" s="6">
        <v>0</v>
      </c>
      <c r="V63" s="6">
        <v>5015.08</v>
      </c>
      <c r="W63" s="6">
        <v>10327.61</v>
      </c>
      <c r="X63" s="6">
        <v>0</v>
      </c>
      <c r="Y63" s="513">
        <f>IF(A63&lt;&gt;"",IF(A63=мар17!A63,0,1),IF(AND(B63=мар17!B63,C63=мар17!C63),0,1))</f>
        <v>0</v>
      </c>
      <c r="Z63" s="70" t="str">
        <f t="shared" si="2"/>
        <v>ул. Вторая д.2</v>
      </c>
      <c r="AA63" s="504">
        <f>IF($B63&lt;&gt;"",MAX(AA$7:AA62)+1,0)</f>
        <v>55</v>
      </c>
      <c r="AB63" s="502">
        <f t="shared" si="1"/>
        <v>63</v>
      </c>
      <c r="AC63" s="504">
        <f>1</f>
        <v>1</v>
      </c>
      <c r="AD63" s="103">
        <f t="shared" si="3"/>
        <v>1351.39</v>
      </c>
      <c r="AE63" s="103">
        <f t="shared" si="4"/>
        <v>3124.63</v>
      </c>
      <c r="AF63" s="103">
        <f t="shared" si="5"/>
        <v>539.05999999999949</v>
      </c>
    </row>
    <row r="64" spans="1:32" x14ac:dyDescent="0.25">
      <c r="B64" s="1" t="str">
        <f>адреса!$G$62</f>
        <v>кв.7</v>
      </c>
      <c r="C64" s="522">
        <f>адреса!$I$62</f>
        <v>20000007</v>
      </c>
      <c r="D64" s="6" t="str">
        <f>адреса!$K$62</f>
        <v>ФИО-2-7</v>
      </c>
      <c r="E64" s="6">
        <v>12178.34</v>
      </c>
      <c r="F64" s="6">
        <v>1797.31</v>
      </c>
      <c r="G64" s="6">
        <v>0</v>
      </c>
      <c r="H64" s="6">
        <v>0</v>
      </c>
      <c r="I64" s="6">
        <v>1.87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65.900000000000006</v>
      </c>
      <c r="P64" s="6">
        <v>0</v>
      </c>
      <c r="Q64" s="6">
        <v>0</v>
      </c>
      <c r="R64" s="6">
        <v>1.87</v>
      </c>
      <c r="S64" s="6">
        <v>0</v>
      </c>
      <c r="T64" s="6">
        <v>0</v>
      </c>
      <c r="U64" s="6">
        <v>0</v>
      </c>
      <c r="V64" s="6">
        <v>1866.95</v>
      </c>
      <c r="W64" s="6">
        <v>0</v>
      </c>
      <c r="X64" s="6">
        <v>14045.29</v>
      </c>
      <c r="Y64" s="513">
        <f>IF(A64&lt;&gt;"",IF(A64=мар17!A64,0,1),IF(AND(B64=мар17!B64,C64=мар17!C64),0,1))</f>
        <v>0</v>
      </c>
      <c r="Z64" s="70" t="str">
        <f t="shared" si="2"/>
        <v>ул. Вторая д.2</v>
      </c>
      <c r="AA64" s="504">
        <f>IF($B64&lt;&gt;"",MAX(AA$7:AA63)+1,0)</f>
        <v>56</v>
      </c>
      <c r="AB64" s="502">
        <f t="shared" si="1"/>
        <v>64</v>
      </c>
      <c r="AC64" s="504">
        <f>1</f>
        <v>1</v>
      </c>
      <c r="AD64" s="103">
        <f t="shared" si="3"/>
        <v>1797.31</v>
      </c>
      <c r="AE64" s="103">
        <f t="shared" si="4"/>
        <v>69.640000000000015</v>
      </c>
      <c r="AF64" s="103">
        <f t="shared" si="5"/>
        <v>0</v>
      </c>
    </row>
    <row r="65" spans="2:32" x14ac:dyDescent="0.25">
      <c r="B65" s="1" t="str">
        <f>адреса!$G$63</f>
        <v>кв.8</v>
      </c>
      <c r="C65" s="522">
        <f>адреса!$I$63</f>
        <v>20000008</v>
      </c>
      <c r="D65" s="6" t="str">
        <f>адреса!$K$63</f>
        <v>ФИО-2-8</v>
      </c>
      <c r="E65" s="6">
        <v>7109.29</v>
      </c>
      <c r="F65" s="6">
        <v>1797.31</v>
      </c>
      <c r="G65" s="6">
        <v>0</v>
      </c>
      <c r="H65" s="6">
        <v>2813.81</v>
      </c>
      <c r="I65" s="6">
        <v>231.17</v>
      </c>
      <c r="J65" s="6">
        <v>0</v>
      </c>
      <c r="K65" s="6">
        <v>467.16</v>
      </c>
      <c r="L65" s="6">
        <v>0</v>
      </c>
      <c r="M65" s="6">
        <v>100</v>
      </c>
      <c r="N65" s="6">
        <v>50</v>
      </c>
      <c r="O65" s="6">
        <v>798.12</v>
      </c>
      <c r="P65" s="6">
        <v>0</v>
      </c>
      <c r="Q65" s="6">
        <v>517.44000000000005</v>
      </c>
      <c r="R65" s="6">
        <v>162.38</v>
      </c>
      <c r="S65" s="6">
        <v>710.92</v>
      </c>
      <c r="T65" s="6">
        <v>0</v>
      </c>
      <c r="U65" s="6">
        <v>0</v>
      </c>
      <c r="V65" s="6">
        <v>7648.31</v>
      </c>
      <c r="W65" s="6">
        <v>7109.29</v>
      </c>
      <c r="X65" s="6">
        <v>7648.31</v>
      </c>
      <c r="Y65" s="513">
        <f>IF(A65&lt;&gt;"",IF(A65=мар17!A65,0,1),IF(AND(B65=мар17!B65,C65=мар17!C65),0,1))</f>
        <v>0</v>
      </c>
      <c r="Z65" s="70" t="str">
        <f t="shared" si="2"/>
        <v>ул. Вторая д.2</v>
      </c>
      <c r="AA65" s="504">
        <f>IF($B65&lt;&gt;"",MAX(AA$7:AA64)+1,0)</f>
        <v>57</v>
      </c>
      <c r="AB65" s="502">
        <f t="shared" si="1"/>
        <v>65</v>
      </c>
      <c r="AC65" s="504">
        <f>1</f>
        <v>1</v>
      </c>
      <c r="AD65" s="103">
        <f t="shared" si="3"/>
        <v>1797.31</v>
      </c>
      <c r="AE65" s="103">
        <f t="shared" si="4"/>
        <v>5183.5600000000004</v>
      </c>
      <c r="AF65" s="103">
        <f t="shared" si="5"/>
        <v>667.4399999999996</v>
      </c>
    </row>
    <row r="66" spans="2:32" x14ac:dyDescent="0.25">
      <c r="B66" s="1" t="str">
        <f>адреса!$G$64</f>
        <v>кв.9</v>
      </c>
      <c r="C66" s="522">
        <f>адреса!$I$64</f>
        <v>20000009</v>
      </c>
      <c r="D66" s="6" t="str">
        <f>адреса!$K$64</f>
        <v>ФИО-2-9</v>
      </c>
      <c r="E66" s="6">
        <v>3401.19</v>
      </c>
      <c r="F66" s="6">
        <v>1388.83</v>
      </c>
      <c r="G66" s="6">
        <v>0</v>
      </c>
      <c r="H66" s="6">
        <v>1210.75</v>
      </c>
      <c r="I66" s="6">
        <v>322.45999999999998</v>
      </c>
      <c r="J66" s="6">
        <v>0</v>
      </c>
      <c r="K66" s="6">
        <v>494.64</v>
      </c>
      <c r="L66" s="6">
        <v>0</v>
      </c>
      <c r="M66" s="6">
        <v>0</v>
      </c>
      <c r="N66" s="6">
        <v>50</v>
      </c>
      <c r="O66" s="6">
        <v>97.36</v>
      </c>
      <c r="P66" s="6">
        <v>0</v>
      </c>
      <c r="Q66" s="6">
        <v>399.84</v>
      </c>
      <c r="R66" s="6">
        <v>93.16</v>
      </c>
      <c r="S66" s="6">
        <v>406.24</v>
      </c>
      <c r="T66" s="6">
        <v>0</v>
      </c>
      <c r="U66" s="6">
        <v>0</v>
      </c>
      <c r="V66" s="6">
        <v>4463.28</v>
      </c>
      <c r="W66" s="6">
        <v>3401.19</v>
      </c>
      <c r="X66" s="6">
        <v>4463.28</v>
      </c>
      <c r="Y66" s="513">
        <f>IF(A66&lt;&gt;"",IF(A66=мар17!A66,0,1),IF(AND(B66=мар17!B66,C66=мар17!C66),0,1))</f>
        <v>0</v>
      </c>
      <c r="Z66" s="70" t="str">
        <f t="shared" si="2"/>
        <v>ул. Вторая д.2</v>
      </c>
      <c r="AA66" s="504">
        <f>IF($B66&lt;&gt;"",MAX(AA$7:AA65)+1,0)</f>
        <v>58</v>
      </c>
      <c r="AB66" s="502">
        <f t="shared" si="1"/>
        <v>66</v>
      </c>
      <c r="AC66" s="504">
        <f>1</f>
        <v>1</v>
      </c>
      <c r="AD66" s="103">
        <f t="shared" si="3"/>
        <v>1388.83</v>
      </c>
      <c r="AE66" s="103">
        <f t="shared" si="4"/>
        <v>2624.6099999999997</v>
      </c>
      <c r="AF66" s="103">
        <f t="shared" si="5"/>
        <v>449.84000000000015</v>
      </c>
    </row>
    <row r="67" spans="2:32" x14ac:dyDescent="0.25">
      <c r="B67" s="1" t="str">
        <f>адреса!$G$65</f>
        <v>кв.10</v>
      </c>
      <c r="C67" s="522">
        <f>адреса!$I$65</f>
        <v>20000010</v>
      </c>
      <c r="D67" s="6" t="str">
        <f>адреса!$K$65</f>
        <v>ФИО-2-10</v>
      </c>
      <c r="E67" s="6">
        <v>9050.76</v>
      </c>
      <c r="F67" s="6">
        <v>1147.1500000000001</v>
      </c>
      <c r="G67" s="6">
        <v>0</v>
      </c>
      <c r="H67" s="6">
        <v>647.20000000000005</v>
      </c>
      <c r="I67" s="6">
        <v>92.91</v>
      </c>
      <c r="J67" s="6">
        <v>0</v>
      </c>
      <c r="K67" s="6">
        <v>219.84</v>
      </c>
      <c r="L67" s="6">
        <v>0</v>
      </c>
      <c r="M67" s="6">
        <v>100</v>
      </c>
      <c r="N67" s="6">
        <v>50</v>
      </c>
      <c r="O67" s="6">
        <v>397.69</v>
      </c>
      <c r="P67" s="6">
        <v>0</v>
      </c>
      <c r="Q67" s="6">
        <v>330.26</v>
      </c>
      <c r="R67" s="6">
        <v>92.91</v>
      </c>
      <c r="S67" s="6">
        <v>406.24</v>
      </c>
      <c r="T67" s="6">
        <v>0</v>
      </c>
      <c r="U67" s="6">
        <v>0</v>
      </c>
      <c r="V67" s="6">
        <v>3484.2</v>
      </c>
      <c r="W67" s="6">
        <v>9050.76</v>
      </c>
      <c r="X67" s="6">
        <v>3484.2</v>
      </c>
      <c r="Y67" s="513">
        <f>IF(A67&lt;&gt;"",IF(A67=мар17!A67,0,1),IF(AND(B67=мар17!B67,C67=мар17!C67),0,1))</f>
        <v>0</v>
      </c>
      <c r="Z67" s="70" t="str">
        <f t="shared" si="2"/>
        <v>ул. Вторая д.2</v>
      </c>
      <c r="AA67" s="504">
        <f>IF($B67&lt;&gt;"",MAX(AA$7:AA66)+1,0)</f>
        <v>59</v>
      </c>
      <c r="AB67" s="502">
        <f t="shared" si="1"/>
        <v>67</v>
      </c>
      <c r="AC67" s="504">
        <f>1</f>
        <v>1</v>
      </c>
      <c r="AD67" s="103">
        <f t="shared" si="3"/>
        <v>1147.1500000000001</v>
      </c>
      <c r="AE67" s="103">
        <f t="shared" si="4"/>
        <v>1856.7900000000002</v>
      </c>
      <c r="AF67" s="103">
        <f t="shared" si="5"/>
        <v>480.25999999999954</v>
      </c>
    </row>
    <row r="68" spans="2:32" x14ac:dyDescent="0.25">
      <c r="B68" s="1" t="str">
        <f>адреса!$G$66</f>
        <v>кв.11</v>
      </c>
      <c r="C68" s="522">
        <f>адреса!$I$66</f>
        <v>20000011</v>
      </c>
      <c r="D68" s="6" t="str">
        <f>адреса!$K$66</f>
        <v>ФИО-2-11</v>
      </c>
      <c r="E68" s="6">
        <v>6254.95</v>
      </c>
      <c r="F68" s="6">
        <v>2420.25</v>
      </c>
      <c r="G68" s="6">
        <v>0</v>
      </c>
      <c r="H68" s="6">
        <v>2342.65</v>
      </c>
      <c r="I68" s="6">
        <v>12.1</v>
      </c>
      <c r="J68" s="6">
        <v>0</v>
      </c>
      <c r="K68" s="6">
        <v>15.89</v>
      </c>
      <c r="L68" s="6">
        <v>0</v>
      </c>
      <c r="M68" s="6">
        <v>0</v>
      </c>
      <c r="N68" s="6">
        <v>50</v>
      </c>
      <c r="O68" s="6">
        <v>100.47</v>
      </c>
      <c r="P68" s="6">
        <v>0</v>
      </c>
      <c r="Q68" s="6">
        <v>758.52</v>
      </c>
      <c r="R68" s="6">
        <v>6.64</v>
      </c>
      <c r="S68" s="6">
        <v>17.260000000000002</v>
      </c>
      <c r="T68" s="6">
        <v>0</v>
      </c>
      <c r="U68" s="6">
        <v>0</v>
      </c>
      <c r="V68" s="6">
        <v>5723.78</v>
      </c>
      <c r="W68" s="6">
        <v>6254.95</v>
      </c>
      <c r="X68" s="6">
        <v>5723.78</v>
      </c>
      <c r="Y68" s="513">
        <f>IF(A68&lt;&gt;"",IF(A68=мар17!A68,0,1),IF(AND(B68=мар17!B68,C68=мар17!C68),0,1))</f>
        <v>0</v>
      </c>
      <c r="Z68" s="70" t="str">
        <f t="shared" si="2"/>
        <v>ул. Вторая д.2</v>
      </c>
      <c r="AA68" s="504">
        <f>IF($B68&lt;&gt;"",MAX(AA$7:AA67)+1,0)</f>
        <v>60</v>
      </c>
      <c r="AB68" s="502">
        <f t="shared" si="1"/>
        <v>68</v>
      </c>
      <c r="AC68" s="504">
        <f>1</f>
        <v>1</v>
      </c>
      <c r="AD68" s="103">
        <f t="shared" si="3"/>
        <v>2420.25</v>
      </c>
      <c r="AE68" s="103">
        <f t="shared" si="4"/>
        <v>2495.0099999999998</v>
      </c>
      <c r="AF68" s="103">
        <f t="shared" si="5"/>
        <v>808.52</v>
      </c>
    </row>
    <row r="69" spans="2:32" x14ac:dyDescent="0.25">
      <c r="B69" s="1" t="str">
        <f>адреса!$G$67</f>
        <v>кв.12</v>
      </c>
      <c r="C69" s="522">
        <f>адреса!$I$67</f>
        <v>20000012</v>
      </c>
      <c r="D69" s="6" t="str">
        <f>адреса!$K$67</f>
        <v>ФИО-2-12</v>
      </c>
      <c r="E69" s="6">
        <v>11874.43</v>
      </c>
      <c r="F69" s="6">
        <v>1821.14</v>
      </c>
      <c r="G69" s="6">
        <v>0</v>
      </c>
      <c r="H69" s="6">
        <v>232.99</v>
      </c>
      <c r="I69" s="6">
        <v>86.73</v>
      </c>
      <c r="J69" s="6">
        <v>0</v>
      </c>
      <c r="K69" s="6">
        <v>211.6</v>
      </c>
      <c r="L69" s="6">
        <v>0</v>
      </c>
      <c r="M69" s="6">
        <v>100</v>
      </c>
      <c r="N69" s="6">
        <v>50</v>
      </c>
      <c r="O69" s="6">
        <v>559.04999999999995</v>
      </c>
      <c r="P69" s="6">
        <v>0</v>
      </c>
      <c r="Q69" s="6">
        <v>524.29999999999995</v>
      </c>
      <c r="R69" s="6">
        <v>93.61</v>
      </c>
      <c r="S69" s="6">
        <v>406.24</v>
      </c>
      <c r="T69" s="6">
        <v>0</v>
      </c>
      <c r="U69" s="6">
        <v>0</v>
      </c>
      <c r="V69" s="6">
        <v>4085.66</v>
      </c>
      <c r="W69" s="6">
        <v>4961.07</v>
      </c>
      <c r="X69" s="6">
        <v>10999.02</v>
      </c>
      <c r="Y69" s="513">
        <f>IF(A69&lt;&gt;"",IF(A69=мар17!A69,0,1),IF(AND(B69=мар17!B69,C69=мар17!C69),0,1))</f>
        <v>0</v>
      </c>
      <c r="Z69" s="70" t="str">
        <f t="shared" si="2"/>
        <v>ул. Вторая д.2</v>
      </c>
      <c r="AA69" s="504">
        <f>IF($B69&lt;&gt;"",MAX(AA$7:AA68)+1,0)</f>
        <v>61</v>
      </c>
      <c r="AB69" s="502">
        <f t="shared" si="1"/>
        <v>69</v>
      </c>
      <c r="AC69" s="504">
        <f>1</f>
        <v>1</v>
      </c>
      <c r="AD69" s="103">
        <f t="shared" si="3"/>
        <v>1821.14</v>
      </c>
      <c r="AE69" s="103">
        <f t="shared" si="4"/>
        <v>1590.2199999999998</v>
      </c>
      <c r="AF69" s="103">
        <f t="shared" si="5"/>
        <v>674.29999999999973</v>
      </c>
    </row>
    <row r="70" spans="2:32" x14ac:dyDescent="0.25">
      <c r="B70" s="1" t="str">
        <f>адреса!$G$68</f>
        <v>кв.13</v>
      </c>
      <c r="C70" s="522">
        <f>адреса!$I$68</f>
        <v>20000013</v>
      </c>
      <c r="D70" s="6" t="str">
        <f>адреса!$K$68</f>
        <v>ФИО-2-13</v>
      </c>
      <c r="E70" s="6">
        <v>4032.02</v>
      </c>
      <c r="F70" s="6">
        <v>1341.18</v>
      </c>
      <c r="G70" s="6">
        <v>0</v>
      </c>
      <c r="H70" s="6">
        <v>1354.14</v>
      </c>
      <c r="I70" s="6">
        <v>17.21</v>
      </c>
      <c r="J70" s="6">
        <v>0</v>
      </c>
      <c r="K70" s="6">
        <v>42.04</v>
      </c>
      <c r="L70" s="6">
        <v>0</v>
      </c>
      <c r="M70" s="6">
        <v>100</v>
      </c>
      <c r="N70" s="6">
        <v>50</v>
      </c>
      <c r="O70" s="6">
        <v>306.64</v>
      </c>
      <c r="P70" s="6">
        <v>0</v>
      </c>
      <c r="Q70" s="6">
        <v>447.86</v>
      </c>
      <c r="R70" s="6">
        <v>21.11</v>
      </c>
      <c r="S70" s="6">
        <v>86.33</v>
      </c>
      <c r="T70" s="6">
        <v>0</v>
      </c>
      <c r="U70" s="6">
        <v>0</v>
      </c>
      <c r="V70" s="6">
        <v>3766.51</v>
      </c>
      <c r="W70" s="6">
        <v>7800</v>
      </c>
      <c r="X70" s="6">
        <v>-1.47</v>
      </c>
      <c r="Y70" s="513">
        <f>IF(A70&lt;&gt;"",IF(A70=мар17!A70,0,1),IF(AND(B70=мар17!B70,C70=мар17!C70),0,1))</f>
        <v>0</v>
      </c>
      <c r="Z70" s="70" t="str">
        <f t="shared" si="2"/>
        <v>ул. Вторая д.2</v>
      </c>
      <c r="AA70" s="504">
        <f>IF($B70&lt;&gt;"",MAX(AA$7:AA69)+1,0)</f>
        <v>62</v>
      </c>
      <c r="AB70" s="502">
        <f t="shared" si="1"/>
        <v>70</v>
      </c>
      <c r="AC70" s="504">
        <f>1</f>
        <v>1</v>
      </c>
      <c r="AD70" s="103">
        <f t="shared" si="3"/>
        <v>1341.18</v>
      </c>
      <c r="AE70" s="103">
        <f t="shared" si="4"/>
        <v>1827.47</v>
      </c>
      <c r="AF70" s="103">
        <f t="shared" si="5"/>
        <v>597.8599999999999</v>
      </c>
    </row>
    <row r="71" spans="2:32" x14ac:dyDescent="0.25">
      <c r="B71" s="1" t="str">
        <f>адреса!$G$69</f>
        <v>кв.14</v>
      </c>
      <c r="C71" s="522">
        <f>адреса!$I$69</f>
        <v>20000014</v>
      </c>
      <c r="D71" s="6" t="str">
        <f>адреса!$K$69</f>
        <v>ФИО-2-14</v>
      </c>
      <c r="E71" s="6">
        <v>3623.91</v>
      </c>
      <c r="F71" s="6">
        <v>1388.83</v>
      </c>
      <c r="G71" s="6">
        <v>0</v>
      </c>
      <c r="H71" s="6">
        <v>2278.13</v>
      </c>
      <c r="I71" s="6">
        <v>70.23</v>
      </c>
      <c r="J71" s="6">
        <v>0</v>
      </c>
      <c r="K71" s="6">
        <v>137.4</v>
      </c>
      <c r="L71" s="6">
        <v>0</v>
      </c>
      <c r="M71" s="6">
        <v>100</v>
      </c>
      <c r="N71" s="6">
        <v>50</v>
      </c>
      <c r="O71" s="6">
        <v>337.85</v>
      </c>
      <c r="P71" s="6">
        <v>0</v>
      </c>
      <c r="Q71" s="6">
        <v>399.84</v>
      </c>
      <c r="R71" s="6">
        <v>47.3</v>
      </c>
      <c r="S71" s="6">
        <v>203.12</v>
      </c>
      <c r="T71" s="6">
        <v>0</v>
      </c>
      <c r="U71" s="6">
        <v>0</v>
      </c>
      <c r="V71" s="6">
        <v>5012.7</v>
      </c>
      <c r="W71" s="6">
        <v>3623.91</v>
      </c>
      <c r="X71" s="6">
        <v>5012.7</v>
      </c>
      <c r="Y71" s="513">
        <f>IF(A71&lt;&gt;"",IF(A71=мар17!A71,0,1),IF(AND(B71=мар17!B71,C71=мар17!C71),0,1))</f>
        <v>0</v>
      </c>
      <c r="Z71" s="70" t="str">
        <f t="shared" si="2"/>
        <v>ул. Вторая д.2</v>
      </c>
      <c r="AA71" s="504">
        <f>IF($B71&lt;&gt;"",MAX(AA$7:AA70)+1,0)</f>
        <v>63</v>
      </c>
      <c r="AB71" s="502">
        <f t="shared" si="1"/>
        <v>71</v>
      </c>
      <c r="AC71" s="504">
        <f>1</f>
        <v>1</v>
      </c>
      <c r="AD71" s="103">
        <f t="shared" si="3"/>
        <v>1388.83</v>
      </c>
      <c r="AE71" s="103">
        <f t="shared" si="4"/>
        <v>3074.03</v>
      </c>
      <c r="AF71" s="103">
        <f t="shared" si="5"/>
        <v>549.83999999999969</v>
      </c>
    </row>
    <row r="72" spans="2:32" x14ac:dyDescent="0.25">
      <c r="B72" s="1" t="str">
        <f>адреса!$G$70</f>
        <v>кв.15</v>
      </c>
      <c r="C72" s="522">
        <f>адреса!$I$70</f>
        <v>20000015</v>
      </c>
      <c r="D72" s="6" t="str">
        <f>адреса!$K$70</f>
        <v>ФИО-2-15</v>
      </c>
      <c r="E72" s="6">
        <v>11913.51</v>
      </c>
      <c r="F72" s="6">
        <v>1793.91</v>
      </c>
      <c r="G72" s="6">
        <v>0</v>
      </c>
      <c r="H72" s="6">
        <v>2809.82</v>
      </c>
      <c r="I72" s="6">
        <v>116.51</v>
      </c>
      <c r="J72" s="6">
        <v>0</v>
      </c>
      <c r="K72" s="6">
        <v>192.36</v>
      </c>
      <c r="L72" s="6">
        <v>0</v>
      </c>
      <c r="M72" s="6">
        <v>100</v>
      </c>
      <c r="N72" s="6">
        <v>50</v>
      </c>
      <c r="O72" s="6">
        <v>723.88</v>
      </c>
      <c r="P72" s="6">
        <v>0</v>
      </c>
      <c r="Q72" s="6">
        <v>516.46</v>
      </c>
      <c r="R72" s="6">
        <v>47.72</v>
      </c>
      <c r="S72" s="6">
        <v>203.12</v>
      </c>
      <c r="T72" s="6">
        <v>0</v>
      </c>
      <c r="U72" s="6">
        <v>0</v>
      </c>
      <c r="V72" s="6">
        <v>6553.78</v>
      </c>
      <c r="W72" s="6">
        <v>11913.51</v>
      </c>
      <c r="X72" s="6">
        <v>6553.78</v>
      </c>
      <c r="Y72" s="513">
        <f>IF(A72&lt;&gt;"",IF(A72=мар17!A72,0,1),IF(AND(B72=мар17!B72,C72=мар17!C72),0,1))</f>
        <v>0</v>
      </c>
      <c r="Z72" s="70" t="str">
        <f t="shared" si="2"/>
        <v>ул. Вторая д.2</v>
      </c>
      <c r="AA72" s="504">
        <f>IF($B72&lt;&gt;"",MAX(AA$7:AA71)+1,0)</f>
        <v>64</v>
      </c>
      <c r="AB72" s="502">
        <f t="shared" si="1"/>
        <v>72</v>
      </c>
      <c r="AC72" s="504">
        <f>1</f>
        <v>1</v>
      </c>
      <c r="AD72" s="103">
        <f t="shared" si="3"/>
        <v>1793.91</v>
      </c>
      <c r="AE72" s="103">
        <f t="shared" si="4"/>
        <v>4093.4100000000003</v>
      </c>
      <c r="AF72" s="103">
        <f t="shared" si="5"/>
        <v>666.45999999999958</v>
      </c>
    </row>
    <row r="73" spans="2:32" x14ac:dyDescent="0.25">
      <c r="B73" s="1" t="str">
        <f>адреса!$G$71</f>
        <v>кв.16</v>
      </c>
      <c r="C73" s="522">
        <f>адреса!$I$71</f>
        <v>20000016</v>
      </c>
      <c r="D73" s="6" t="str">
        <f>адреса!$K$71</f>
        <v>ФИО-2-16</v>
      </c>
      <c r="E73" s="6">
        <v>7258.43</v>
      </c>
      <c r="F73" s="6">
        <v>1797.31</v>
      </c>
      <c r="G73" s="6">
        <v>0</v>
      </c>
      <c r="H73" s="6">
        <v>3012.94</v>
      </c>
      <c r="I73" s="6">
        <v>170.41</v>
      </c>
      <c r="J73" s="6">
        <v>0</v>
      </c>
      <c r="K73" s="6">
        <v>397.42</v>
      </c>
      <c r="L73" s="6">
        <v>0</v>
      </c>
      <c r="M73" s="6">
        <v>100</v>
      </c>
      <c r="N73" s="6">
        <v>50</v>
      </c>
      <c r="O73" s="6">
        <v>711.99</v>
      </c>
      <c r="P73" s="6">
        <v>0</v>
      </c>
      <c r="Q73" s="6">
        <v>517.44000000000005</v>
      </c>
      <c r="R73" s="6">
        <v>164.95</v>
      </c>
      <c r="S73" s="6">
        <v>722.29</v>
      </c>
      <c r="T73" s="6">
        <v>0</v>
      </c>
      <c r="U73" s="6">
        <v>0</v>
      </c>
      <c r="V73" s="6">
        <v>7644.75</v>
      </c>
      <c r="W73" s="6">
        <v>0</v>
      </c>
      <c r="X73" s="6">
        <v>14903.18</v>
      </c>
      <c r="Y73" s="513">
        <f>IF(A73&lt;&gt;"",IF(A73=мар17!A73,0,1),IF(AND(B73=мар17!B73,C73=мар17!C73),0,1))</f>
        <v>0</v>
      </c>
      <c r="Z73" s="70" t="str">
        <f t="shared" si="2"/>
        <v>ул. Вторая д.2</v>
      </c>
      <c r="AA73" s="504">
        <f>IF($B73&lt;&gt;"",MAX(AA$7:AA72)+1,0)</f>
        <v>65</v>
      </c>
      <c r="AB73" s="502">
        <f t="shared" ref="AB73:AB136" si="6">AB72+1</f>
        <v>73</v>
      </c>
      <c r="AC73" s="504">
        <f>1</f>
        <v>1</v>
      </c>
      <c r="AD73" s="103">
        <f t="shared" si="3"/>
        <v>1797.31</v>
      </c>
      <c r="AE73" s="103">
        <f t="shared" si="4"/>
        <v>5180</v>
      </c>
      <c r="AF73" s="103">
        <f t="shared" si="5"/>
        <v>667.44000000000051</v>
      </c>
    </row>
    <row r="74" spans="2:32" x14ac:dyDescent="0.25">
      <c r="B74" s="1" t="str">
        <f>адреса!$G$72</f>
        <v>кв.17</v>
      </c>
      <c r="C74" s="522">
        <f>адреса!$I$72</f>
        <v>20000017</v>
      </c>
      <c r="D74" s="6" t="str">
        <f>адреса!$K$72</f>
        <v>ФИО-2-17</v>
      </c>
      <c r="E74" s="6">
        <v>17503.759999999998</v>
      </c>
      <c r="F74" s="6">
        <v>1382.02</v>
      </c>
      <c r="G74" s="6">
        <v>0</v>
      </c>
      <c r="H74" s="6">
        <v>1738.47</v>
      </c>
      <c r="I74" s="6">
        <v>8.5</v>
      </c>
      <c r="J74" s="6">
        <v>0</v>
      </c>
      <c r="K74" s="6">
        <v>107.39</v>
      </c>
      <c r="L74" s="6">
        <v>0</v>
      </c>
      <c r="M74" s="6">
        <v>100</v>
      </c>
      <c r="N74" s="6">
        <v>50</v>
      </c>
      <c r="O74" s="6">
        <v>62.28</v>
      </c>
      <c r="P74" s="6">
        <v>0</v>
      </c>
      <c r="Q74" s="6">
        <v>397.88</v>
      </c>
      <c r="R74" s="6">
        <v>83.99</v>
      </c>
      <c r="S74" s="6">
        <v>365.62</v>
      </c>
      <c r="T74" s="6">
        <v>0</v>
      </c>
      <c r="U74" s="6">
        <v>0</v>
      </c>
      <c r="V74" s="6">
        <v>4296.1499999999996</v>
      </c>
      <c r="W74" s="6">
        <v>0</v>
      </c>
      <c r="X74" s="6">
        <v>21799.91</v>
      </c>
      <c r="Y74" s="513">
        <f>IF(A74&lt;&gt;"",IF(A74=мар17!A74,0,1),IF(AND(B74=мар17!B74,C74=мар17!C74),0,1))</f>
        <v>0</v>
      </c>
      <c r="Z74" s="70" t="str">
        <f t="shared" ref="Z74:Z137" si="7">IF(AND(A74&lt;&gt;"",B74=""),A74,Z73)</f>
        <v>ул. Вторая д.2</v>
      </c>
      <c r="AA74" s="504">
        <f>IF($B74&lt;&gt;"",MAX(AA$7:AA73)+1,0)</f>
        <v>66</v>
      </c>
      <c r="AB74" s="502">
        <f t="shared" si="6"/>
        <v>74</v>
      </c>
      <c r="AC74" s="504">
        <f>1</f>
        <v>1</v>
      </c>
      <c r="AD74" s="103">
        <f t="shared" ref="AD74:AD137" si="8">F74</f>
        <v>1382.02</v>
      </c>
      <c r="AE74" s="103">
        <f t="shared" ref="AE74:AE137" si="9">H74+I74+J74+K74+L74+O74+R74+S74</f>
        <v>2366.25</v>
      </c>
      <c r="AF74" s="103">
        <f t="shared" ref="AF74:AF137" si="10">V74-AD74-AE74</f>
        <v>547.87999999999965</v>
      </c>
    </row>
    <row r="75" spans="2:32" x14ac:dyDescent="0.25">
      <c r="B75" s="1" t="str">
        <f>адреса!$G$73</f>
        <v>кв.18</v>
      </c>
      <c r="C75" s="522">
        <f>адреса!$I$73</f>
        <v>20000018</v>
      </c>
      <c r="D75" s="6" t="str">
        <f>адреса!$K$73</f>
        <v>ФИО-2-18</v>
      </c>
      <c r="E75" s="6">
        <v>5215.2700000000004</v>
      </c>
      <c r="F75" s="6">
        <v>1395.64</v>
      </c>
      <c r="G75" s="6">
        <v>0</v>
      </c>
      <c r="H75" s="6">
        <v>1967.47</v>
      </c>
      <c r="I75" s="6">
        <v>169.99</v>
      </c>
      <c r="J75" s="6">
        <v>0</v>
      </c>
      <c r="K75" s="6">
        <v>300.91000000000003</v>
      </c>
      <c r="L75" s="6">
        <v>0</v>
      </c>
      <c r="M75" s="6">
        <v>100</v>
      </c>
      <c r="N75" s="6">
        <v>50</v>
      </c>
      <c r="O75" s="6">
        <v>351.97</v>
      </c>
      <c r="P75" s="6">
        <v>0</v>
      </c>
      <c r="Q75" s="6">
        <v>401.8</v>
      </c>
      <c r="R75" s="6">
        <v>84</v>
      </c>
      <c r="S75" s="6">
        <v>365.62</v>
      </c>
      <c r="T75" s="6">
        <v>0</v>
      </c>
      <c r="U75" s="6">
        <v>0</v>
      </c>
      <c r="V75" s="6">
        <v>5187.3999999999996</v>
      </c>
      <c r="W75" s="6">
        <v>5215.2700000000004</v>
      </c>
      <c r="X75" s="6">
        <v>5187.3999999999996</v>
      </c>
      <c r="Y75" s="513">
        <f>IF(A75&lt;&gt;"",IF(A75=мар17!A75,0,1),IF(AND(B75=мар17!B75,C75=мар17!C75),0,1))</f>
        <v>0</v>
      </c>
      <c r="Z75" s="70" t="str">
        <f t="shared" si="7"/>
        <v>ул. Вторая д.2</v>
      </c>
      <c r="AA75" s="504">
        <f>IF($B75&lt;&gt;"",MAX(AA$7:AA74)+1,0)</f>
        <v>67</v>
      </c>
      <c r="AB75" s="502">
        <f t="shared" si="6"/>
        <v>75</v>
      </c>
      <c r="AC75" s="504">
        <f>1</f>
        <v>1</v>
      </c>
      <c r="AD75" s="103">
        <f t="shared" si="8"/>
        <v>1395.64</v>
      </c>
      <c r="AE75" s="103">
        <f t="shared" si="9"/>
        <v>3239.96</v>
      </c>
      <c r="AF75" s="103">
        <f t="shared" si="10"/>
        <v>551.79999999999927</v>
      </c>
    </row>
    <row r="76" spans="2:32" x14ac:dyDescent="0.25">
      <c r="B76" s="1" t="str">
        <f>адреса!$G$74</f>
        <v>кв.19</v>
      </c>
      <c r="C76" s="522">
        <f>адреса!$I$74</f>
        <v>20000019</v>
      </c>
      <c r="D76" s="6" t="str">
        <f>адреса!$K$74</f>
        <v>ФИО-2-19</v>
      </c>
      <c r="E76" s="6">
        <v>2247.52</v>
      </c>
      <c r="F76" s="6">
        <v>1143.74</v>
      </c>
      <c r="G76" s="6">
        <v>0</v>
      </c>
      <c r="H76" s="6">
        <v>0</v>
      </c>
      <c r="I76" s="6">
        <v>232.32</v>
      </c>
      <c r="J76" s="6">
        <v>0</v>
      </c>
      <c r="K76" s="6">
        <v>573.79</v>
      </c>
      <c r="L76" s="6">
        <v>0</v>
      </c>
      <c r="M76" s="6">
        <v>100</v>
      </c>
      <c r="N76" s="6">
        <v>50</v>
      </c>
      <c r="O76" s="6">
        <v>264.76</v>
      </c>
      <c r="P76" s="6">
        <v>0</v>
      </c>
      <c r="Q76" s="6">
        <v>329.28</v>
      </c>
      <c r="R76" s="6">
        <v>248.84</v>
      </c>
      <c r="S76" s="6">
        <v>1096.8399999999999</v>
      </c>
      <c r="T76" s="6">
        <v>0</v>
      </c>
      <c r="U76" s="6">
        <v>0</v>
      </c>
      <c r="V76" s="6">
        <v>4039.57</v>
      </c>
      <c r="W76" s="6">
        <v>2247.52</v>
      </c>
      <c r="X76" s="6">
        <v>4039.57</v>
      </c>
      <c r="Y76" s="513">
        <f>IF(A76&lt;&gt;"",IF(A76=мар17!A76,0,1),IF(AND(B76=мар17!B76,C76=мар17!C76),0,1))</f>
        <v>0</v>
      </c>
      <c r="Z76" s="70" t="str">
        <f t="shared" si="7"/>
        <v>ул. Вторая д.2</v>
      </c>
      <c r="AA76" s="504">
        <f>IF($B76&lt;&gt;"",MAX(AA$7:AA75)+1,0)</f>
        <v>68</v>
      </c>
      <c r="AB76" s="502">
        <f t="shared" si="6"/>
        <v>76</v>
      </c>
      <c r="AC76" s="504">
        <f>1</f>
        <v>1</v>
      </c>
      <c r="AD76" s="103">
        <f t="shared" si="8"/>
        <v>1143.74</v>
      </c>
      <c r="AE76" s="103">
        <f t="shared" si="9"/>
        <v>2416.5499999999997</v>
      </c>
      <c r="AF76" s="103">
        <f t="shared" si="10"/>
        <v>479.2800000000002</v>
      </c>
    </row>
    <row r="77" spans="2:32" x14ac:dyDescent="0.25">
      <c r="B77" s="1" t="str">
        <f>адреса!$G$75</f>
        <v>кв.20</v>
      </c>
      <c r="C77" s="522">
        <f>адреса!$I$75</f>
        <v>20000020</v>
      </c>
      <c r="D77" s="6" t="str">
        <f>адреса!$K$75</f>
        <v>ФИО-2-20</v>
      </c>
      <c r="E77" s="6">
        <v>10717.87</v>
      </c>
      <c r="F77" s="6">
        <v>2641.5</v>
      </c>
      <c r="G77" s="6">
        <v>0</v>
      </c>
      <c r="H77" s="6">
        <v>0</v>
      </c>
      <c r="I77" s="6">
        <v>31.3</v>
      </c>
      <c r="J77" s="6">
        <v>0</v>
      </c>
      <c r="K77" s="6">
        <v>69.55</v>
      </c>
      <c r="L77" s="6">
        <v>0</v>
      </c>
      <c r="M77" s="6">
        <v>100</v>
      </c>
      <c r="N77" s="6">
        <v>50</v>
      </c>
      <c r="O77" s="6">
        <v>9248.2900000000009</v>
      </c>
      <c r="P77" s="6">
        <v>0</v>
      </c>
      <c r="Q77" s="6">
        <v>760.48</v>
      </c>
      <c r="R77" s="6">
        <v>32.24</v>
      </c>
      <c r="S77" s="6">
        <v>130.61000000000001</v>
      </c>
      <c r="T77" s="6">
        <v>0</v>
      </c>
      <c r="U77" s="6">
        <v>0</v>
      </c>
      <c r="V77" s="6">
        <v>13063.97</v>
      </c>
      <c r="W77" s="6">
        <v>0</v>
      </c>
      <c r="X77" s="6">
        <v>23781.84</v>
      </c>
      <c r="Y77" s="513">
        <f>IF(A77&lt;&gt;"",IF(A77=мар17!A77,0,1),IF(AND(B77=мар17!B77,C77=мар17!C77),0,1))</f>
        <v>0</v>
      </c>
      <c r="Z77" s="70" t="str">
        <f t="shared" si="7"/>
        <v>ул. Вторая д.2</v>
      </c>
      <c r="AA77" s="504">
        <f>IF($B77&lt;&gt;"",MAX(AA$7:AA76)+1,0)</f>
        <v>69</v>
      </c>
      <c r="AB77" s="502">
        <f t="shared" si="6"/>
        <v>77</v>
      </c>
      <c r="AC77" s="504">
        <f>1</f>
        <v>1</v>
      </c>
      <c r="AD77" s="103">
        <f t="shared" si="8"/>
        <v>2641.5</v>
      </c>
      <c r="AE77" s="103">
        <f t="shared" si="9"/>
        <v>9511.9900000000016</v>
      </c>
      <c r="AF77" s="103">
        <f t="shared" si="10"/>
        <v>910.47999999999774</v>
      </c>
    </row>
    <row r="78" spans="2:32" x14ac:dyDescent="0.25">
      <c r="B78" s="1" t="str">
        <f>адреса!$G$76</f>
        <v>кв.21</v>
      </c>
      <c r="C78" s="522">
        <f>адреса!$I$76</f>
        <v>20000021</v>
      </c>
      <c r="D78" s="6" t="str">
        <f>адреса!$K$76</f>
        <v>ФИО-2-21</v>
      </c>
      <c r="E78" s="6">
        <v>4880.05</v>
      </c>
      <c r="F78" s="6">
        <v>1810.93</v>
      </c>
      <c r="G78" s="6">
        <v>0</v>
      </c>
      <c r="H78" s="6">
        <v>1636.91</v>
      </c>
      <c r="I78" s="6">
        <v>207.36</v>
      </c>
      <c r="J78" s="6">
        <v>0</v>
      </c>
      <c r="K78" s="6">
        <v>338.83</v>
      </c>
      <c r="L78" s="6">
        <v>0</v>
      </c>
      <c r="M78" s="6">
        <v>0</v>
      </c>
      <c r="N78" s="6">
        <v>50</v>
      </c>
      <c r="O78" s="6">
        <v>413.95</v>
      </c>
      <c r="P78" s="6">
        <v>0</v>
      </c>
      <c r="Q78" s="6">
        <v>521.36</v>
      </c>
      <c r="R78" s="6">
        <v>79.13</v>
      </c>
      <c r="S78" s="6">
        <v>342.16</v>
      </c>
      <c r="T78" s="6">
        <v>0</v>
      </c>
      <c r="U78" s="6">
        <v>0</v>
      </c>
      <c r="V78" s="6">
        <v>5400.63</v>
      </c>
      <c r="W78" s="6">
        <v>14000</v>
      </c>
      <c r="X78" s="6">
        <v>-3719.32</v>
      </c>
      <c r="Y78" s="513">
        <f>IF(A78&lt;&gt;"",IF(A78=мар17!A78,0,1),IF(AND(B78=мар17!B78,C78=мар17!C78),0,1))</f>
        <v>0</v>
      </c>
      <c r="Z78" s="70" t="str">
        <f t="shared" si="7"/>
        <v>ул. Вторая д.2</v>
      </c>
      <c r="AA78" s="504">
        <f>IF($B78&lt;&gt;"",MAX(AA$7:AA77)+1,0)</f>
        <v>70</v>
      </c>
      <c r="AB78" s="502">
        <f t="shared" si="6"/>
        <v>78</v>
      </c>
      <c r="AC78" s="504">
        <f>1</f>
        <v>1</v>
      </c>
      <c r="AD78" s="103">
        <f t="shared" si="8"/>
        <v>1810.93</v>
      </c>
      <c r="AE78" s="103">
        <f t="shared" si="9"/>
        <v>3018.3399999999997</v>
      </c>
      <c r="AF78" s="103">
        <f t="shared" si="10"/>
        <v>571.36000000000013</v>
      </c>
    </row>
    <row r="79" spans="2:32" x14ac:dyDescent="0.25">
      <c r="B79" s="1" t="str">
        <f>адреса!$G$77</f>
        <v>кв.22</v>
      </c>
      <c r="C79" s="522">
        <f>адреса!$I$77</f>
        <v>20000022</v>
      </c>
      <c r="D79" s="6" t="str">
        <f>адреса!$K$77</f>
        <v>ФИО-2-22</v>
      </c>
      <c r="E79" s="6">
        <v>37834.31</v>
      </c>
      <c r="F79" s="6">
        <v>1552.22</v>
      </c>
      <c r="G79" s="6">
        <v>0</v>
      </c>
      <c r="H79" s="6">
        <v>1481.58</v>
      </c>
      <c r="I79" s="6">
        <v>306.83999999999997</v>
      </c>
      <c r="J79" s="6">
        <v>0</v>
      </c>
      <c r="K79" s="6">
        <v>639.55999999999995</v>
      </c>
      <c r="L79" s="6">
        <v>0</v>
      </c>
      <c r="M79" s="6">
        <v>100</v>
      </c>
      <c r="N79" s="6">
        <v>50</v>
      </c>
      <c r="O79" s="6">
        <v>918.76</v>
      </c>
      <c r="P79" s="6">
        <v>0</v>
      </c>
      <c r="Q79" s="6">
        <v>446.88</v>
      </c>
      <c r="R79" s="6">
        <v>230.05</v>
      </c>
      <c r="S79" s="6">
        <v>1011.78</v>
      </c>
      <c r="T79" s="6">
        <v>0</v>
      </c>
      <c r="U79" s="6">
        <v>0</v>
      </c>
      <c r="V79" s="6">
        <v>6737.67</v>
      </c>
      <c r="W79" s="6">
        <v>0</v>
      </c>
      <c r="X79" s="6">
        <v>44571.98</v>
      </c>
      <c r="Y79" s="513">
        <f>IF(A79&lt;&gt;"",IF(A79=мар17!A79,0,1),IF(AND(B79=мар17!B79,C79=мар17!C79),0,1))</f>
        <v>0</v>
      </c>
      <c r="Z79" s="70" t="str">
        <f t="shared" si="7"/>
        <v>ул. Вторая д.2</v>
      </c>
      <c r="AA79" s="504">
        <f>IF($B79&lt;&gt;"",MAX(AA$7:AA78)+1,0)</f>
        <v>71</v>
      </c>
      <c r="AB79" s="502">
        <f t="shared" si="6"/>
        <v>79</v>
      </c>
      <c r="AC79" s="504">
        <f>1</f>
        <v>1</v>
      </c>
      <c r="AD79" s="103">
        <f t="shared" si="8"/>
        <v>1552.22</v>
      </c>
      <c r="AE79" s="103">
        <f t="shared" si="9"/>
        <v>4588.57</v>
      </c>
      <c r="AF79" s="103">
        <f t="shared" si="10"/>
        <v>596.88000000000011</v>
      </c>
    </row>
    <row r="80" spans="2:32" x14ac:dyDescent="0.25">
      <c r="B80" s="1" t="str">
        <f>адреса!$G$78</f>
        <v>кв.23</v>
      </c>
      <c r="C80" s="522">
        <f>адреса!$I$78</f>
        <v>20000023</v>
      </c>
      <c r="D80" s="6" t="str">
        <f>адреса!$K$78</f>
        <v>ФИО-2-23</v>
      </c>
      <c r="E80" s="6">
        <v>35769.129999999997</v>
      </c>
      <c r="F80" s="6">
        <v>1392.24</v>
      </c>
      <c r="G80" s="6">
        <v>0</v>
      </c>
      <c r="H80" s="6">
        <v>824.43</v>
      </c>
      <c r="I80" s="6">
        <v>197.73</v>
      </c>
      <c r="J80" s="6">
        <v>0</v>
      </c>
      <c r="K80" s="6">
        <v>367.96</v>
      </c>
      <c r="L80" s="6">
        <v>0</v>
      </c>
      <c r="M80" s="6">
        <v>0</v>
      </c>
      <c r="N80" s="6">
        <v>50</v>
      </c>
      <c r="O80" s="6">
        <v>435.67</v>
      </c>
      <c r="P80" s="6">
        <v>0</v>
      </c>
      <c r="Q80" s="6">
        <v>400.82</v>
      </c>
      <c r="R80" s="6">
        <v>112.2</v>
      </c>
      <c r="S80" s="6">
        <v>490.53</v>
      </c>
      <c r="T80" s="6">
        <v>0</v>
      </c>
      <c r="U80" s="6">
        <v>0</v>
      </c>
      <c r="V80" s="6">
        <v>4271.58</v>
      </c>
      <c r="W80" s="6">
        <v>35769.129999999997</v>
      </c>
      <c r="X80" s="6">
        <v>4271.58</v>
      </c>
      <c r="Y80" s="513">
        <f>IF(A80&lt;&gt;"",IF(A80=мар17!A80,0,1),IF(AND(B80=мар17!B80,C80=мар17!C80),0,1))</f>
        <v>0</v>
      </c>
      <c r="Z80" s="70" t="str">
        <f t="shared" si="7"/>
        <v>ул. Вторая д.2</v>
      </c>
      <c r="AA80" s="504">
        <f>IF($B80&lt;&gt;"",MAX(AA$7:AA79)+1,0)</f>
        <v>72</v>
      </c>
      <c r="AB80" s="502">
        <f t="shared" si="6"/>
        <v>80</v>
      </c>
      <c r="AC80" s="504">
        <f>1</f>
        <v>1</v>
      </c>
      <c r="AD80" s="103">
        <f t="shared" si="8"/>
        <v>1392.24</v>
      </c>
      <c r="AE80" s="103">
        <f t="shared" si="9"/>
        <v>2428.52</v>
      </c>
      <c r="AF80" s="103">
        <f t="shared" si="10"/>
        <v>450.82000000000016</v>
      </c>
    </row>
    <row r="81" spans="2:32" x14ac:dyDescent="0.25">
      <c r="B81" s="1" t="str">
        <f>адреса!$G$79</f>
        <v>кв.24</v>
      </c>
      <c r="C81" s="522">
        <f>адреса!$I$79</f>
        <v>20000024</v>
      </c>
      <c r="D81" s="6" t="str">
        <f>адреса!$K$79</f>
        <v>ФИО-2-24</v>
      </c>
      <c r="E81" s="6">
        <v>14607.58</v>
      </c>
      <c r="F81" s="6">
        <v>1793.91</v>
      </c>
      <c r="G81" s="6">
        <v>0</v>
      </c>
      <c r="H81" s="6">
        <v>2433.4499999999998</v>
      </c>
      <c r="I81" s="6">
        <v>170.4</v>
      </c>
      <c r="J81" s="6">
        <v>0</v>
      </c>
      <c r="K81" s="6">
        <v>300.91000000000003</v>
      </c>
      <c r="L81" s="6">
        <v>0</v>
      </c>
      <c r="M81" s="6">
        <v>100</v>
      </c>
      <c r="N81" s="6">
        <v>50</v>
      </c>
      <c r="O81" s="6">
        <v>1185.51</v>
      </c>
      <c r="P81" s="6">
        <v>0</v>
      </c>
      <c r="Q81" s="6">
        <v>516.46</v>
      </c>
      <c r="R81" s="6">
        <v>84.41</v>
      </c>
      <c r="S81" s="6">
        <v>365.62</v>
      </c>
      <c r="T81" s="6">
        <v>0</v>
      </c>
      <c r="U81" s="6">
        <v>0</v>
      </c>
      <c r="V81" s="6">
        <v>7000.67</v>
      </c>
      <c r="W81" s="6">
        <v>14607.58</v>
      </c>
      <c r="X81" s="6">
        <v>7000.67</v>
      </c>
      <c r="Y81" s="513">
        <f>IF(A81&lt;&gt;"",IF(A81=мар17!A81,0,1),IF(AND(B81=мар17!B81,C81=мар17!C81),0,1))</f>
        <v>0</v>
      </c>
      <c r="Z81" s="70" t="str">
        <f t="shared" si="7"/>
        <v>ул. Вторая д.2</v>
      </c>
      <c r="AA81" s="504">
        <f>IF($B81&lt;&gt;"",MAX(AA$7:AA80)+1,0)</f>
        <v>73</v>
      </c>
      <c r="AB81" s="502">
        <f t="shared" si="6"/>
        <v>81</v>
      </c>
      <c r="AC81" s="504">
        <f>1</f>
        <v>1</v>
      </c>
      <c r="AD81" s="103">
        <f t="shared" si="8"/>
        <v>1793.91</v>
      </c>
      <c r="AE81" s="103">
        <f t="shared" si="9"/>
        <v>4540.2999999999993</v>
      </c>
      <c r="AF81" s="103">
        <f t="shared" si="10"/>
        <v>666.46000000000095</v>
      </c>
    </row>
    <row r="82" spans="2:32" x14ac:dyDescent="0.25">
      <c r="B82" s="1" t="str">
        <f>адреса!$G$80</f>
        <v>кв.25</v>
      </c>
      <c r="C82" s="522">
        <f>адреса!$I$80</f>
        <v>20000025</v>
      </c>
      <c r="D82" s="6" t="str">
        <f>адреса!$K$80</f>
        <v>ФИО-2-25</v>
      </c>
      <c r="E82" s="6">
        <v>10427.42</v>
      </c>
      <c r="F82" s="6">
        <v>1378.62</v>
      </c>
      <c r="G82" s="6">
        <v>0</v>
      </c>
      <c r="H82" s="6">
        <v>352.47</v>
      </c>
      <c r="I82" s="6">
        <v>169.97</v>
      </c>
      <c r="J82" s="6">
        <v>0</v>
      </c>
      <c r="K82" s="6">
        <v>300.91000000000003</v>
      </c>
      <c r="L82" s="6">
        <v>0</v>
      </c>
      <c r="M82" s="6">
        <v>100</v>
      </c>
      <c r="N82" s="6">
        <v>50</v>
      </c>
      <c r="O82" s="6">
        <v>645.44000000000005</v>
      </c>
      <c r="P82" s="6">
        <v>0</v>
      </c>
      <c r="Q82" s="6">
        <v>396.9</v>
      </c>
      <c r="R82" s="6">
        <v>83.98</v>
      </c>
      <c r="S82" s="6">
        <v>365.62</v>
      </c>
      <c r="T82" s="6">
        <v>0</v>
      </c>
      <c r="U82" s="6">
        <v>0</v>
      </c>
      <c r="V82" s="6">
        <v>3843.91</v>
      </c>
      <c r="W82" s="6">
        <v>10427.42</v>
      </c>
      <c r="X82" s="6">
        <v>3843.91</v>
      </c>
      <c r="Y82" s="513">
        <f>IF(A82&lt;&gt;"",IF(A82=мар17!A82,0,1),IF(AND(B82=мар17!B82,C82=мар17!C82),0,1))</f>
        <v>0</v>
      </c>
      <c r="Z82" s="70" t="str">
        <f t="shared" si="7"/>
        <v>ул. Вторая д.2</v>
      </c>
      <c r="AA82" s="504">
        <f>IF($B82&lt;&gt;"",MAX(AA$7:AA81)+1,0)</f>
        <v>74</v>
      </c>
      <c r="AB82" s="502">
        <f t="shared" si="6"/>
        <v>82</v>
      </c>
      <c r="AC82" s="504">
        <f>1</f>
        <v>1</v>
      </c>
      <c r="AD82" s="103">
        <f t="shared" si="8"/>
        <v>1378.62</v>
      </c>
      <c r="AE82" s="103">
        <f t="shared" si="9"/>
        <v>1918.3900000000003</v>
      </c>
      <c r="AF82" s="103">
        <f t="shared" si="10"/>
        <v>546.89999999999964</v>
      </c>
    </row>
    <row r="83" spans="2:32" x14ac:dyDescent="0.25">
      <c r="B83" s="1" t="str">
        <f>адреса!$G$81</f>
        <v>кв.26</v>
      </c>
      <c r="C83" s="522">
        <f>адреса!$I$81</f>
        <v>20000026</v>
      </c>
      <c r="D83" s="6" t="str">
        <f>адреса!$K$81</f>
        <v>ФИО-2-26</v>
      </c>
      <c r="E83" s="6">
        <v>22842.7</v>
      </c>
      <c r="F83" s="6">
        <v>1402.45</v>
      </c>
      <c r="G83" s="6">
        <v>0</v>
      </c>
      <c r="H83" s="6">
        <v>862.26</v>
      </c>
      <c r="I83" s="6">
        <v>1.46</v>
      </c>
      <c r="J83" s="6">
        <v>0</v>
      </c>
      <c r="K83" s="6">
        <v>0</v>
      </c>
      <c r="L83" s="6">
        <v>0</v>
      </c>
      <c r="M83" s="6">
        <v>100</v>
      </c>
      <c r="N83" s="6">
        <v>50</v>
      </c>
      <c r="O83" s="6">
        <v>612.05999999999995</v>
      </c>
      <c r="P83" s="6">
        <v>0</v>
      </c>
      <c r="Q83" s="6">
        <v>403.76</v>
      </c>
      <c r="R83" s="6">
        <v>1.46</v>
      </c>
      <c r="S83" s="6">
        <v>0</v>
      </c>
      <c r="T83" s="6">
        <v>0</v>
      </c>
      <c r="U83" s="6">
        <v>0</v>
      </c>
      <c r="V83" s="6">
        <v>3433.45</v>
      </c>
      <c r="W83" s="6">
        <v>0</v>
      </c>
      <c r="X83" s="6">
        <v>26276.15</v>
      </c>
      <c r="Y83" s="513">
        <f>IF(A83&lt;&gt;"",IF(A83=мар17!A83,0,1),IF(AND(B83=мар17!B83,C83=мар17!C83),0,1))</f>
        <v>0</v>
      </c>
      <c r="Z83" s="70" t="str">
        <f t="shared" si="7"/>
        <v>ул. Вторая д.2</v>
      </c>
      <c r="AA83" s="504">
        <f>IF($B83&lt;&gt;"",MAX(AA$7:AA82)+1,0)</f>
        <v>75</v>
      </c>
      <c r="AB83" s="502">
        <f t="shared" si="6"/>
        <v>83</v>
      </c>
      <c r="AC83" s="504">
        <f>1</f>
        <v>1</v>
      </c>
      <c r="AD83" s="103">
        <f t="shared" si="8"/>
        <v>1402.45</v>
      </c>
      <c r="AE83" s="103">
        <f t="shared" si="9"/>
        <v>1477.24</v>
      </c>
      <c r="AF83" s="103">
        <f t="shared" si="10"/>
        <v>553.75999999999976</v>
      </c>
    </row>
    <row r="84" spans="2:32" x14ac:dyDescent="0.25">
      <c r="B84" s="1" t="str">
        <f>адреса!$G$82</f>
        <v>кв.27</v>
      </c>
      <c r="C84" s="522">
        <f>адреса!$I$82</f>
        <v>20000027</v>
      </c>
      <c r="D84" s="6" t="str">
        <f>адреса!$K$82</f>
        <v>ФИО-2-27</v>
      </c>
      <c r="E84" s="6">
        <v>35568.65</v>
      </c>
      <c r="F84" s="6">
        <v>1140.3399999999999</v>
      </c>
      <c r="G84" s="6">
        <v>0</v>
      </c>
      <c r="H84" s="6">
        <v>2110.85</v>
      </c>
      <c r="I84" s="6">
        <v>-370.28</v>
      </c>
      <c r="J84" s="6">
        <v>0</v>
      </c>
      <c r="K84" s="6">
        <v>-659.52</v>
      </c>
      <c r="L84" s="6">
        <v>0</v>
      </c>
      <c r="M84" s="6">
        <v>100</v>
      </c>
      <c r="N84" s="6">
        <v>50</v>
      </c>
      <c r="O84" s="6">
        <v>460.32</v>
      </c>
      <c r="P84" s="6">
        <v>0</v>
      </c>
      <c r="Q84" s="6">
        <v>328.3</v>
      </c>
      <c r="R84" s="6">
        <v>-177.66</v>
      </c>
      <c r="S84" s="6">
        <v>-792.17</v>
      </c>
      <c r="T84" s="6">
        <v>0</v>
      </c>
      <c r="U84" s="6">
        <v>0</v>
      </c>
      <c r="V84" s="6">
        <v>2190.1799999999998</v>
      </c>
      <c r="W84" s="6">
        <v>14559.65</v>
      </c>
      <c r="X84" s="6">
        <v>23199.18</v>
      </c>
      <c r="Y84" s="513">
        <f>IF(A84&lt;&gt;"",IF(A84=мар17!A84,0,1),IF(AND(B84=мар17!B84,C84=мар17!C84),0,1))</f>
        <v>0</v>
      </c>
      <c r="Z84" s="70" t="str">
        <f t="shared" si="7"/>
        <v>ул. Вторая д.2</v>
      </c>
      <c r="AA84" s="504">
        <f>IF($B84&lt;&gt;"",MAX(AA$7:AA83)+1,0)</f>
        <v>76</v>
      </c>
      <c r="AB84" s="502">
        <f t="shared" si="6"/>
        <v>84</v>
      </c>
      <c r="AC84" s="504">
        <f>1</f>
        <v>1</v>
      </c>
      <c r="AD84" s="103">
        <f t="shared" si="8"/>
        <v>1140.3399999999999</v>
      </c>
      <c r="AE84" s="103">
        <f t="shared" si="9"/>
        <v>571.53999999999985</v>
      </c>
      <c r="AF84" s="103">
        <f t="shared" si="10"/>
        <v>478.30000000000007</v>
      </c>
    </row>
    <row r="85" spans="2:32" x14ac:dyDescent="0.25">
      <c r="B85" s="1" t="str">
        <f>адреса!$G$83</f>
        <v>кв.28</v>
      </c>
      <c r="C85" s="522">
        <f>адреса!$I$83</f>
        <v>20000028</v>
      </c>
      <c r="D85" s="6" t="str">
        <f>адреса!$K$83</f>
        <v>ФИО-2-28</v>
      </c>
      <c r="E85" s="6">
        <v>4972.3900000000003</v>
      </c>
      <c r="F85" s="6">
        <v>2627.89</v>
      </c>
      <c r="G85" s="6">
        <v>0</v>
      </c>
      <c r="H85" s="6">
        <v>3891.14</v>
      </c>
      <c r="I85" s="6">
        <v>70.66</v>
      </c>
      <c r="J85" s="6">
        <v>0</v>
      </c>
      <c r="K85" s="6">
        <v>150.19</v>
      </c>
      <c r="L85" s="6">
        <v>0</v>
      </c>
      <c r="M85" s="6">
        <v>100</v>
      </c>
      <c r="N85" s="6">
        <v>50</v>
      </c>
      <c r="O85" s="6">
        <v>442.46</v>
      </c>
      <c r="P85" s="6">
        <v>0</v>
      </c>
      <c r="Q85" s="6">
        <v>756.56</v>
      </c>
      <c r="R85" s="6">
        <v>60.13</v>
      </c>
      <c r="S85" s="6">
        <v>254.22</v>
      </c>
      <c r="T85" s="6">
        <v>0</v>
      </c>
      <c r="U85" s="6">
        <v>0</v>
      </c>
      <c r="V85" s="6">
        <v>8403.25</v>
      </c>
      <c r="W85" s="6">
        <v>0</v>
      </c>
      <c r="X85" s="6">
        <v>13375.64</v>
      </c>
      <c r="Y85" s="513">
        <f>IF(A85&lt;&gt;"",IF(A85=мар17!A85,0,1),IF(AND(B85=мар17!B85,C85=мар17!C85),0,1))</f>
        <v>0</v>
      </c>
      <c r="Z85" s="70" t="str">
        <f t="shared" si="7"/>
        <v>ул. Вторая д.2</v>
      </c>
      <c r="AA85" s="504">
        <f>IF($B85&lt;&gt;"",MAX(AA$7:AA84)+1,0)</f>
        <v>77</v>
      </c>
      <c r="AB85" s="502">
        <f t="shared" si="6"/>
        <v>85</v>
      </c>
      <c r="AC85" s="504">
        <f>1</f>
        <v>1</v>
      </c>
      <c r="AD85" s="103">
        <f t="shared" si="8"/>
        <v>2627.89</v>
      </c>
      <c r="AE85" s="103">
        <f t="shared" si="9"/>
        <v>4868.8</v>
      </c>
      <c r="AF85" s="103">
        <f t="shared" si="10"/>
        <v>906.5600000000004</v>
      </c>
    </row>
    <row r="86" spans="2:32" x14ac:dyDescent="0.25">
      <c r="B86" s="1" t="str">
        <f>адреса!$G$84</f>
        <v>кв.29</v>
      </c>
      <c r="C86" s="522">
        <f>адреса!$I$84</f>
        <v>20000029</v>
      </c>
      <c r="D86" s="6" t="str">
        <f>адреса!$K$84</f>
        <v>ФИО-2-29</v>
      </c>
      <c r="E86" s="6">
        <v>19620.490000000002</v>
      </c>
      <c r="F86" s="6">
        <v>1817.74</v>
      </c>
      <c r="G86" s="6">
        <v>0</v>
      </c>
      <c r="H86" s="6">
        <v>181.21</v>
      </c>
      <c r="I86" s="6">
        <v>170.43</v>
      </c>
      <c r="J86" s="6">
        <v>0</v>
      </c>
      <c r="K86" s="6">
        <v>300.91000000000003</v>
      </c>
      <c r="L86" s="6">
        <v>0</v>
      </c>
      <c r="M86" s="6">
        <v>100</v>
      </c>
      <c r="N86" s="6">
        <v>50</v>
      </c>
      <c r="O86" s="6">
        <v>131.31</v>
      </c>
      <c r="P86" s="6">
        <v>0</v>
      </c>
      <c r="Q86" s="6">
        <v>523.32000000000005</v>
      </c>
      <c r="R86" s="6">
        <v>84.44</v>
      </c>
      <c r="S86" s="6">
        <v>365.62</v>
      </c>
      <c r="T86" s="6">
        <v>0</v>
      </c>
      <c r="U86" s="6">
        <v>0</v>
      </c>
      <c r="V86" s="6">
        <v>3724.98</v>
      </c>
      <c r="W86" s="6">
        <v>0</v>
      </c>
      <c r="X86" s="6">
        <v>23345.47</v>
      </c>
      <c r="Y86" s="513">
        <f>IF(A86&lt;&gt;"",IF(A86=мар17!A86,0,1),IF(AND(B86=мар17!B86,C86=мар17!C86),0,1))</f>
        <v>0</v>
      </c>
      <c r="Z86" s="70" t="str">
        <f t="shared" si="7"/>
        <v>ул. Вторая д.2</v>
      </c>
      <c r="AA86" s="504">
        <f>IF($B86&lt;&gt;"",MAX(AA$7:AA85)+1,0)</f>
        <v>78</v>
      </c>
      <c r="AB86" s="502">
        <f t="shared" si="6"/>
        <v>86</v>
      </c>
      <c r="AC86" s="504">
        <f>1</f>
        <v>1</v>
      </c>
      <c r="AD86" s="103">
        <f t="shared" si="8"/>
        <v>1817.74</v>
      </c>
      <c r="AE86" s="103">
        <f t="shared" si="9"/>
        <v>1233.92</v>
      </c>
      <c r="AF86" s="103">
        <f t="shared" si="10"/>
        <v>673.31999999999994</v>
      </c>
    </row>
    <row r="87" spans="2:32" x14ac:dyDescent="0.25">
      <c r="B87" s="1" t="str">
        <f>адреса!$G$85</f>
        <v>кв.30</v>
      </c>
      <c r="C87" s="522">
        <f>адреса!$I$85</f>
        <v>20000030</v>
      </c>
      <c r="D87" s="6" t="str">
        <f>адреса!$K$85</f>
        <v>ФИО-2-30</v>
      </c>
      <c r="E87" s="6">
        <v>15070.8</v>
      </c>
      <c r="F87" s="6">
        <v>1555.63</v>
      </c>
      <c r="G87" s="6">
        <v>0</v>
      </c>
      <c r="H87" s="6">
        <v>1718.55</v>
      </c>
      <c r="I87" s="6">
        <v>2.39</v>
      </c>
      <c r="J87" s="6">
        <v>0</v>
      </c>
      <c r="K87" s="6">
        <v>65.790000000000006</v>
      </c>
      <c r="L87" s="6">
        <v>0</v>
      </c>
      <c r="M87" s="6">
        <v>100</v>
      </c>
      <c r="N87" s="6">
        <v>50</v>
      </c>
      <c r="O87" s="6">
        <v>548.19000000000005</v>
      </c>
      <c r="P87" s="6">
        <v>0</v>
      </c>
      <c r="Q87" s="6">
        <v>447.86</v>
      </c>
      <c r="R87" s="6">
        <v>55.74</v>
      </c>
      <c r="S87" s="6">
        <v>239.72</v>
      </c>
      <c r="T87" s="6">
        <v>0</v>
      </c>
      <c r="U87" s="6">
        <v>0</v>
      </c>
      <c r="V87" s="6">
        <v>4783.87</v>
      </c>
      <c r="W87" s="6">
        <v>20463.91</v>
      </c>
      <c r="X87" s="6">
        <v>-609.24</v>
      </c>
      <c r="Y87" s="513">
        <f>IF(A87&lt;&gt;"",IF(A87=мар17!A87,0,1),IF(AND(B87=мар17!B87,C87=мар17!C87),0,1))</f>
        <v>0</v>
      </c>
      <c r="Z87" s="70" t="str">
        <f t="shared" si="7"/>
        <v>ул. Вторая д.2</v>
      </c>
      <c r="AA87" s="504">
        <f>IF($B87&lt;&gt;"",MAX(AA$7:AA86)+1,0)</f>
        <v>79</v>
      </c>
      <c r="AB87" s="502">
        <f t="shared" si="6"/>
        <v>87</v>
      </c>
      <c r="AC87" s="504">
        <f>1</f>
        <v>1</v>
      </c>
      <c r="AD87" s="103">
        <f t="shared" si="8"/>
        <v>1555.63</v>
      </c>
      <c r="AE87" s="103">
        <f t="shared" si="9"/>
        <v>2630.3799999999997</v>
      </c>
      <c r="AF87" s="103">
        <f t="shared" si="10"/>
        <v>597.86000000000013</v>
      </c>
    </row>
    <row r="88" spans="2:32" x14ac:dyDescent="0.25">
      <c r="B88" s="1" t="str">
        <f>адреса!$G$86</f>
        <v>кв.31</v>
      </c>
      <c r="C88" s="522">
        <f>адреса!$I$86</f>
        <v>20000031</v>
      </c>
      <c r="D88" s="6" t="str">
        <f>адреса!$K$86</f>
        <v>ФИО-2-31</v>
      </c>
      <c r="E88" s="6">
        <v>4233.49</v>
      </c>
      <c r="F88" s="6">
        <v>1382.02</v>
      </c>
      <c r="G88" s="6">
        <v>0</v>
      </c>
      <c r="H88" s="6">
        <v>1121.1400000000001</v>
      </c>
      <c r="I88" s="6">
        <v>240.32</v>
      </c>
      <c r="J88" s="6">
        <v>0</v>
      </c>
      <c r="K88" s="6">
        <v>411.43</v>
      </c>
      <c r="L88" s="6">
        <v>0</v>
      </c>
      <c r="M88" s="6">
        <v>0</v>
      </c>
      <c r="N88" s="6">
        <v>50</v>
      </c>
      <c r="O88" s="6">
        <v>652.03</v>
      </c>
      <c r="P88" s="6">
        <v>0</v>
      </c>
      <c r="Q88" s="6">
        <v>397.88</v>
      </c>
      <c r="R88" s="6">
        <v>105.87</v>
      </c>
      <c r="S88" s="6">
        <v>462.51</v>
      </c>
      <c r="T88" s="6">
        <v>0</v>
      </c>
      <c r="U88" s="6">
        <v>0</v>
      </c>
      <c r="V88" s="6">
        <v>4823.2</v>
      </c>
      <c r="W88" s="6">
        <v>4233.49</v>
      </c>
      <c r="X88" s="6">
        <v>4823.2</v>
      </c>
      <c r="Y88" s="513">
        <f>IF(A88&lt;&gt;"",IF(A88=мар17!A88,0,1),IF(AND(B88=мар17!B88,C88=мар17!C88),0,1))</f>
        <v>0</v>
      </c>
      <c r="Z88" s="70" t="str">
        <f t="shared" si="7"/>
        <v>ул. Вторая д.2</v>
      </c>
      <c r="AA88" s="504">
        <f>IF($B88&lt;&gt;"",MAX(AA$7:AA87)+1,0)</f>
        <v>80</v>
      </c>
      <c r="AB88" s="502">
        <f t="shared" si="6"/>
        <v>88</v>
      </c>
      <c r="AC88" s="504">
        <f>1</f>
        <v>1</v>
      </c>
      <c r="AD88" s="103">
        <f t="shared" si="8"/>
        <v>1382.02</v>
      </c>
      <c r="AE88" s="103">
        <f t="shared" si="9"/>
        <v>2993.3</v>
      </c>
      <c r="AF88" s="103">
        <f t="shared" si="10"/>
        <v>447.87999999999965</v>
      </c>
    </row>
    <row r="89" spans="2:32" x14ac:dyDescent="0.25">
      <c r="B89" s="1" t="str">
        <f>адреса!$G$87</f>
        <v>кв.32</v>
      </c>
      <c r="C89" s="522">
        <f>адреса!$I$87</f>
        <v>20000032</v>
      </c>
      <c r="D89" s="6" t="str">
        <f>адреса!$K$87</f>
        <v>ФИО-2-32</v>
      </c>
      <c r="E89" s="6">
        <v>35594.32</v>
      </c>
      <c r="F89" s="6">
        <v>1780.29</v>
      </c>
      <c r="G89" s="6">
        <v>0</v>
      </c>
      <c r="H89" s="6">
        <v>2853.63</v>
      </c>
      <c r="I89" s="6">
        <v>170.39</v>
      </c>
      <c r="J89" s="6">
        <v>0</v>
      </c>
      <c r="K89" s="6">
        <v>300.91000000000003</v>
      </c>
      <c r="L89" s="6">
        <v>0</v>
      </c>
      <c r="M89" s="6">
        <v>100</v>
      </c>
      <c r="N89" s="6">
        <v>50</v>
      </c>
      <c r="O89" s="6">
        <v>2814.67</v>
      </c>
      <c r="P89" s="6">
        <v>0</v>
      </c>
      <c r="Q89" s="6">
        <v>512.54</v>
      </c>
      <c r="R89" s="6">
        <v>84.4</v>
      </c>
      <c r="S89" s="6">
        <v>365.62</v>
      </c>
      <c r="T89" s="6">
        <v>0</v>
      </c>
      <c r="U89" s="6">
        <v>0</v>
      </c>
      <c r="V89" s="6">
        <v>9032.4500000000007</v>
      </c>
      <c r="W89" s="6">
        <v>0</v>
      </c>
      <c r="X89" s="6">
        <v>44626.77</v>
      </c>
      <c r="Y89" s="513">
        <f>IF(A89&lt;&gt;"",IF(A89=мар17!A89,0,1),IF(AND(B89=мар17!B89,C89=мар17!C89),0,1))</f>
        <v>0</v>
      </c>
      <c r="Z89" s="70" t="str">
        <f t="shared" si="7"/>
        <v>ул. Вторая д.2</v>
      </c>
      <c r="AA89" s="504">
        <f>IF($B89&lt;&gt;"",MAX(AA$7:AA88)+1,0)</f>
        <v>81</v>
      </c>
      <c r="AB89" s="502">
        <f t="shared" si="6"/>
        <v>89</v>
      </c>
      <c r="AC89" s="504">
        <f>1</f>
        <v>1</v>
      </c>
      <c r="AD89" s="103">
        <f t="shared" si="8"/>
        <v>1780.29</v>
      </c>
      <c r="AE89" s="103">
        <f t="shared" si="9"/>
        <v>6589.62</v>
      </c>
      <c r="AF89" s="103">
        <f t="shared" si="10"/>
        <v>662.54000000000087</v>
      </c>
    </row>
    <row r="90" spans="2:32" x14ac:dyDescent="0.25">
      <c r="B90" s="1" t="str">
        <f>адреса!$G$88</f>
        <v>кв.33</v>
      </c>
      <c r="C90" s="522">
        <f>адреса!$I$88</f>
        <v>20000033</v>
      </c>
      <c r="D90" s="6" t="str">
        <f>адреса!$K$88</f>
        <v>ФИО-2-33</v>
      </c>
      <c r="E90" s="6">
        <v>5673.16</v>
      </c>
      <c r="F90" s="6">
        <v>1793.91</v>
      </c>
      <c r="G90" s="6">
        <v>0</v>
      </c>
      <c r="H90" s="6">
        <v>2407.5700000000002</v>
      </c>
      <c r="I90" s="6">
        <v>70.650000000000006</v>
      </c>
      <c r="J90" s="6">
        <v>0</v>
      </c>
      <c r="K90" s="6">
        <v>123.66</v>
      </c>
      <c r="L90" s="6">
        <v>0</v>
      </c>
      <c r="M90" s="6">
        <v>100</v>
      </c>
      <c r="N90" s="6">
        <v>50</v>
      </c>
      <c r="O90" s="6">
        <v>304</v>
      </c>
      <c r="P90" s="6">
        <v>0</v>
      </c>
      <c r="Q90" s="6">
        <v>516.46</v>
      </c>
      <c r="R90" s="6">
        <v>36.26</v>
      </c>
      <c r="S90" s="6">
        <v>152.34</v>
      </c>
      <c r="T90" s="6">
        <v>0</v>
      </c>
      <c r="U90" s="6">
        <v>0</v>
      </c>
      <c r="V90" s="6">
        <v>5554.85</v>
      </c>
      <c r="W90" s="6">
        <v>0</v>
      </c>
      <c r="X90" s="6">
        <v>11228.01</v>
      </c>
      <c r="Y90" s="513">
        <f>IF(A90&lt;&gt;"",IF(A90=мар17!A90,0,1),IF(AND(B90=мар17!B90,C90=мар17!C90),0,1))</f>
        <v>0</v>
      </c>
      <c r="Z90" s="70" t="str">
        <f t="shared" si="7"/>
        <v>ул. Вторая д.2</v>
      </c>
      <c r="AA90" s="504">
        <f>IF($B90&lt;&gt;"",MAX(AA$7:AA89)+1,0)</f>
        <v>82</v>
      </c>
      <c r="AB90" s="502">
        <f t="shared" si="6"/>
        <v>90</v>
      </c>
      <c r="AC90" s="504">
        <f>1</f>
        <v>1</v>
      </c>
      <c r="AD90" s="103">
        <f t="shared" si="8"/>
        <v>1793.91</v>
      </c>
      <c r="AE90" s="103">
        <f t="shared" si="9"/>
        <v>3094.4800000000005</v>
      </c>
      <c r="AF90" s="103">
        <f t="shared" si="10"/>
        <v>666.46</v>
      </c>
    </row>
    <row r="91" spans="2:32" x14ac:dyDescent="0.25">
      <c r="B91" s="1" t="str">
        <f>адреса!$G$89</f>
        <v>кв.34</v>
      </c>
      <c r="C91" s="522">
        <f>адреса!$I$89</f>
        <v>20000034</v>
      </c>
      <c r="D91" s="6" t="str">
        <f>адреса!$K$89</f>
        <v>ФИО-2-34</v>
      </c>
      <c r="E91" s="6">
        <v>7183.65</v>
      </c>
      <c r="F91" s="6">
        <v>1382.02</v>
      </c>
      <c r="G91" s="6">
        <v>0</v>
      </c>
      <c r="H91" s="6">
        <v>1370.06</v>
      </c>
      <c r="I91" s="6">
        <v>96.48</v>
      </c>
      <c r="J91" s="6">
        <v>0</v>
      </c>
      <c r="K91" s="6">
        <v>158.94</v>
      </c>
      <c r="L91" s="6">
        <v>0</v>
      </c>
      <c r="M91" s="6">
        <v>100</v>
      </c>
      <c r="N91" s="6">
        <v>50</v>
      </c>
      <c r="O91" s="6">
        <v>443.7</v>
      </c>
      <c r="P91" s="6">
        <v>0</v>
      </c>
      <c r="Q91" s="6">
        <v>397.88</v>
      </c>
      <c r="R91" s="6">
        <v>39.020000000000003</v>
      </c>
      <c r="S91" s="6">
        <v>166.47</v>
      </c>
      <c r="T91" s="6">
        <v>0</v>
      </c>
      <c r="U91" s="6">
        <v>0</v>
      </c>
      <c r="V91" s="6">
        <v>4204.57</v>
      </c>
      <c r="W91" s="6">
        <v>7183.65</v>
      </c>
      <c r="X91" s="6">
        <v>4204.57</v>
      </c>
      <c r="Y91" s="513">
        <f>IF(A91&lt;&gt;"",IF(A91=мар17!A91,0,1),IF(AND(B91=мар17!B91,C91=мар17!C91),0,1))</f>
        <v>0</v>
      </c>
      <c r="Z91" s="70" t="str">
        <f t="shared" si="7"/>
        <v>ул. Вторая д.2</v>
      </c>
      <c r="AA91" s="504">
        <f>IF($B91&lt;&gt;"",MAX(AA$7:AA90)+1,0)</f>
        <v>83</v>
      </c>
      <c r="AB91" s="502">
        <f t="shared" si="6"/>
        <v>91</v>
      </c>
      <c r="AC91" s="504">
        <f>1</f>
        <v>1</v>
      </c>
      <c r="AD91" s="103">
        <f t="shared" si="8"/>
        <v>1382.02</v>
      </c>
      <c r="AE91" s="103">
        <f t="shared" si="9"/>
        <v>2274.6699999999996</v>
      </c>
      <c r="AF91" s="103">
        <f t="shared" si="10"/>
        <v>547.88000000000011</v>
      </c>
    </row>
    <row r="92" spans="2:32" x14ac:dyDescent="0.25">
      <c r="B92" s="1" t="str">
        <f>адреса!$G$90</f>
        <v>кв.35</v>
      </c>
      <c r="C92" s="522">
        <f>адреса!$I$90</f>
        <v>20000035</v>
      </c>
      <c r="D92" s="6" t="str">
        <f>адреса!$K$90</f>
        <v>ФИО-2-35</v>
      </c>
      <c r="E92" s="6">
        <v>3672.59</v>
      </c>
      <c r="F92" s="6">
        <v>1399.04</v>
      </c>
      <c r="G92" s="6">
        <v>0</v>
      </c>
      <c r="H92" s="6">
        <v>1838.03</v>
      </c>
      <c r="I92" s="6">
        <v>2.35</v>
      </c>
      <c r="J92" s="6">
        <v>0</v>
      </c>
      <c r="K92" s="6">
        <v>69.099999999999994</v>
      </c>
      <c r="L92" s="6">
        <v>0</v>
      </c>
      <c r="M92" s="6">
        <v>100</v>
      </c>
      <c r="N92" s="6">
        <v>50</v>
      </c>
      <c r="O92" s="6">
        <v>1110.6300000000001</v>
      </c>
      <c r="P92" s="6">
        <v>0</v>
      </c>
      <c r="Q92" s="6">
        <v>402.78</v>
      </c>
      <c r="R92" s="6">
        <v>58.21</v>
      </c>
      <c r="S92" s="6">
        <v>251.38</v>
      </c>
      <c r="T92" s="6">
        <v>0</v>
      </c>
      <c r="U92" s="6">
        <v>0</v>
      </c>
      <c r="V92" s="6">
        <v>5281.52</v>
      </c>
      <c r="W92" s="6">
        <v>8954.11</v>
      </c>
      <c r="X92" s="6">
        <v>0</v>
      </c>
      <c r="Y92" s="513">
        <f>IF(A92&lt;&gt;"",IF(A92=мар17!A92,0,1),IF(AND(B92=мар17!B92,C92=мар17!C92),0,1))</f>
        <v>0</v>
      </c>
      <c r="Z92" s="70" t="str">
        <f t="shared" si="7"/>
        <v>ул. Вторая д.2</v>
      </c>
      <c r="AA92" s="504">
        <f>IF($B92&lt;&gt;"",MAX(AA$7:AA91)+1,0)</f>
        <v>84</v>
      </c>
      <c r="AB92" s="502">
        <f t="shared" si="6"/>
        <v>92</v>
      </c>
      <c r="AC92" s="504">
        <f>1</f>
        <v>1</v>
      </c>
      <c r="AD92" s="103">
        <f t="shared" si="8"/>
        <v>1399.04</v>
      </c>
      <c r="AE92" s="103">
        <f t="shared" si="9"/>
        <v>3329.7</v>
      </c>
      <c r="AF92" s="103">
        <f t="shared" si="10"/>
        <v>552.78000000000065</v>
      </c>
    </row>
    <row r="93" spans="2:32" x14ac:dyDescent="0.25">
      <c r="B93" s="1" t="str">
        <f>адреса!$G$91</f>
        <v>кв.36</v>
      </c>
      <c r="C93" s="522">
        <f>адреса!$I$91</f>
        <v>20000036</v>
      </c>
      <c r="D93" s="6" t="str">
        <f>адреса!$K$91</f>
        <v>ФИО-2-36</v>
      </c>
      <c r="E93" s="6">
        <v>3655.35</v>
      </c>
      <c r="F93" s="6">
        <v>975.08</v>
      </c>
      <c r="G93" s="6">
        <v>0</v>
      </c>
      <c r="H93" s="6">
        <v>1582.64</v>
      </c>
      <c r="I93" s="6">
        <v>45.04</v>
      </c>
      <c r="J93" s="6">
        <v>0</v>
      </c>
      <c r="K93" s="6">
        <v>110.95</v>
      </c>
      <c r="L93" s="6">
        <v>0</v>
      </c>
      <c r="M93" s="6">
        <v>0</v>
      </c>
      <c r="N93" s="6">
        <v>50</v>
      </c>
      <c r="O93" s="6">
        <v>242.24</v>
      </c>
      <c r="P93" s="6">
        <v>0</v>
      </c>
      <c r="Q93" s="6">
        <v>330.26</v>
      </c>
      <c r="R93" s="6">
        <v>49.92</v>
      </c>
      <c r="S93" s="6">
        <v>215.82</v>
      </c>
      <c r="T93" s="6">
        <v>0</v>
      </c>
      <c r="U93" s="6">
        <v>0</v>
      </c>
      <c r="V93" s="6">
        <v>3601.95</v>
      </c>
      <c r="W93" s="6">
        <v>3655.35</v>
      </c>
      <c r="X93" s="6">
        <v>3601.95</v>
      </c>
      <c r="Y93" s="513">
        <f>IF(A93&lt;&gt;"",IF(A93=мар17!A93,0,1),IF(AND(B93=мар17!B93,C93=мар17!C93),0,1))</f>
        <v>0</v>
      </c>
      <c r="Z93" s="70" t="str">
        <f t="shared" si="7"/>
        <v>ул. Вторая д.2</v>
      </c>
      <c r="AA93" s="504">
        <f>IF($B93&lt;&gt;"",MAX(AA$7:AA92)+1,0)</f>
        <v>85</v>
      </c>
      <c r="AB93" s="502">
        <f t="shared" si="6"/>
        <v>93</v>
      </c>
      <c r="AC93" s="504">
        <f>1</f>
        <v>1</v>
      </c>
      <c r="AD93" s="103">
        <f t="shared" si="8"/>
        <v>975.08</v>
      </c>
      <c r="AE93" s="103">
        <f t="shared" si="9"/>
        <v>2246.61</v>
      </c>
      <c r="AF93" s="103">
        <f t="shared" si="10"/>
        <v>380.25999999999976</v>
      </c>
    </row>
    <row r="94" spans="2:32" x14ac:dyDescent="0.25">
      <c r="B94" s="1" t="str">
        <f>адреса!$G$92</f>
        <v>кв.37</v>
      </c>
      <c r="C94" s="522">
        <f>адреса!$I$92</f>
        <v>20000037</v>
      </c>
      <c r="D94" s="6" t="str">
        <f>адреса!$K$92</f>
        <v>ФИО-2-37</v>
      </c>
      <c r="E94" s="6">
        <v>64475.47</v>
      </c>
      <c r="F94" s="6">
        <v>2644.91</v>
      </c>
      <c r="G94" s="6">
        <v>0</v>
      </c>
      <c r="H94" s="6">
        <v>3202.12</v>
      </c>
      <c r="I94" s="6">
        <v>343.1</v>
      </c>
      <c r="J94" s="6">
        <v>0</v>
      </c>
      <c r="K94" s="6">
        <v>795.52</v>
      </c>
      <c r="L94" s="6">
        <v>0</v>
      </c>
      <c r="M94" s="6">
        <v>100</v>
      </c>
      <c r="N94" s="6">
        <v>50</v>
      </c>
      <c r="O94" s="6">
        <v>1979.39</v>
      </c>
      <c r="P94" s="6">
        <v>0</v>
      </c>
      <c r="Q94" s="6">
        <v>761.46</v>
      </c>
      <c r="R94" s="6">
        <v>326.20999999999998</v>
      </c>
      <c r="S94" s="6">
        <v>1432.64</v>
      </c>
      <c r="T94" s="6">
        <v>0</v>
      </c>
      <c r="U94" s="6">
        <v>0</v>
      </c>
      <c r="V94" s="6">
        <v>11635.35</v>
      </c>
      <c r="W94" s="6">
        <v>8000</v>
      </c>
      <c r="X94" s="6">
        <v>68110.820000000007</v>
      </c>
      <c r="Y94" s="513">
        <f>IF(A94&lt;&gt;"",IF(A94=мар17!A94,0,1),IF(AND(B94=мар17!B94,C94=мар17!C94),0,1))</f>
        <v>0</v>
      </c>
      <c r="Z94" s="70" t="str">
        <f t="shared" si="7"/>
        <v>ул. Вторая д.2</v>
      </c>
      <c r="AA94" s="504">
        <f>IF($B94&lt;&gt;"",MAX(AA$7:AA93)+1,0)</f>
        <v>86</v>
      </c>
      <c r="AB94" s="502">
        <f t="shared" si="6"/>
        <v>94</v>
      </c>
      <c r="AC94" s="504">
        <f>1</f>
        <v>1</v>
      </c>
      <c r="AD94" s="103">
        <f t="shared" si="8"/>
        <v>2644.91</v>
      </c>
      <c r="AE94" s="103">
        <f t="shared" si="9"/>
        <v>8078.9800000000005</v>
      </c>
      <c r="AF94" s="103">
        <f t="shared" si="10"/>
        <v>911.46</v>
      </c>
    </row>
    <row r="95" spans="2:32" x14ac:dyDescent="0.25">
      <c r="B95" s="1" t="str">
        <f>адреса!$G$93</f>
        <v>кв.38</v>
      </c>
      <c r="C95" s="522">
        <f>адреса!$I$93</f>
        <v>20000038</v>
      </c>
      <c r="D95" s="6" t="str">
        <f>адреса!$K$93</f>
        <v>ФИО-2-38</v>
      </c>
      <c r="E95" s="6">
        <v>5476.16</v>
      </c>
      <c r="F95" s="6">
        <v>1814.33</v>
      </c>
      <c r="G95" s="6">
        <v>0</v>
      </c>
      <c r="H95" s="6">
        <v>718.88</v>
      </c>
      <c r="I95" s="6">
        <v>230.13</v>
      </c>
      <c r="J95" s="6">
        <v>0</v>
      </c>
      <c r="K95" s="6">
        <v>429.07</v>
      </c>
      <c r="L95" s="6">
        <v>0</v>
      </c>
      <c r="M95" s="6">
        <v>67.86</v>
      </c>
      <c r="N95" s="6">
        <v>50</v>
      </c>
      <c r="O95" s="6">
        <v>864.77</v>
      </c>
      <c r="P95" s="6">
        <v>0</v>
      </c>
      <c r="Q95" s="6">
        <v>522.34</v>
      </c>
      <c r="R95" s="6">
        <v>131.66999999999999</v>
      </c>
      <c r="S95" s="6">
        <v>574.83000000000004</v>
      </c>
      <c r="T95" s="6">
        <v>0</v>
      </c>
      <c r="U95" s="6">
        <v>0</v>
      </c>
      <c r="V95" s="6">
        <v>5403.88</v>
      </c>
      <c r="W95" s="6">
        <v>5476.16</v>
      </c>
      <c r="X95" s="6">
        <v>5403.88</v>
      </c>
      <c r="Y95" s="513">
        <f>IF(A95&lt;&gt;"",IF(A95=мар17!A95,0,1),IF(AND(B95=мар17!B95,C95=мар17!C95),0,1))</f>
        <v>0</v>
      </c>
      <c r="Z95" s="70" t="str">
        <f t="shared" si="7"/>
        <v>ул. Вторая д.2</v>
      </c>
      <c r="AA95" s="504">
        <f>IF($B95&lt;&gt;"",MAX(AA$7:AA94)+1,0)</f>
        <v>87</v>
      </c>
      <c r="AB95" s="502">
        <f t="shared" si="6"/>
        <v>95</v>
      </c>
      <c r="AC95" s="504">
        <f>1</f>
        <v>1</v>
      </c>
      <c r="AD95" s="103">
        <f t="shared" si="8"/>
        <v>1814.33</v>
      </c>
      <c r="AE95" s="103">
        <f t="shared" si="9"/>
        <v>2949.35</v>
      </c>
      <c r="AF95" s="103">
        <f t="shared" si="10"/>
        <v>640.20000000000027</v>
      </c>
    </row>
    <row r="96" spans="2:32" x14ac:dyDescent="0.25">
      <c r="B96" s="1" t="str">
        <f>адреса!$G$94</f>
        <v>кв.39</v>
      </c>
      <c r="C96" s="522">
        <f>адреса!$I$94</f>
        <v>20000039</v>
      </c>
      <c r="D96" s="6" t="str">
        <f>адреса!$K$94</f>
        <v>ФИО-2-39</v>
      </c>
      <c r="E96" s="6">
        <v>6299.26</v>
      </c>
      <c r="F96" s="6">
        <v>1555.63</v>
      </c>
      <c r="G96" s="6">
        <v>0</v>
      </c>
      <c r="H96" s="6">
        <v>2198.4699999999998</v>
      </c>
      <c r="I96" s="6">
        <v>170.16</v>
      </c>
      <c r="J96" s="6">
        <v>0</v>
      </c>
      <c r="K96" s="6">
        <v>300.91000000000003</v>
      </c>
      <c r="L96" s="6">
        <v>0</v>
      </c>
      <c r="M96" s="6">
        <v>100</v>
      </c>
      <c r="N96" s="6">
        <v>50</v>
      </c>
      <c r="O96" s="6">
        <v>759.57</v>
      </c>
      <c r="P96" s="6">
        <v>0</v>
      </c>
      <c r="Q96" s="6">
        <v>447.86</v>
      </c>
      <c r="R96" s="6">
        <v>84.17</v>
      </c>
      <c r="S96" s="6">
        <v>365.62</v>
      </c>
      <c r="T96" s="6">
        <v>0</v>
      </c>
      <c r="U96" s="6">
        <v>0</v>
      </c>
      <c r="V96" s="6">
        <v>6032.39</v>
      </c>
      <c r="W96" s="6">
        <v>6299.26</v>
      </c>
      <c r="X96" s="6">
        <v>6032.39</v>
      </c>
      <c r="Y96" s="513">
        <f>IF(A96&lt;&gt;"",IF(A96=мар17!A96,0,1),IF(AND(B96=мар17!B96,C96=мар17!C96),0,1))</f>
        <v>0</v>
      </c>
      <c r="Z96" s="70" t="str">
        <f t="shared" si="7"/>
        <v>ул. Вторая д.2</v>
      </c>
      <c r="AA96" s="504">
        <f>IF($B96&lt;&gt;"",MAX(AA$7:AA95)+1,0)</f>
        <v>88</v>
      </c>
      <c r="AB96" s="502">
        <f t="shared" si="6"/>
        <v>96</v>
      </c>
      <c r="AC96" s="504">
        <f>1</f>
        <v>1</v>
      </c>
      <c r="AD96" s="103">
        <f t="shared" si="8"/>
        <v>1555.63</v>
      </c>
      <c r="AE96" s="103">
        <f t="shared" si="9"/>
        <v>3878.8999999999996</v>
      </c>
      <c r="AF96" s="103">
        <f t="shared" si="10"/>
        <v>597.86000000000058</v>
      </c>
    </row>
    <row r="97" spans="1:32" x14ac:dyDescent="0.25">
      <c r="B97" s="1" t="str">
        <f>адреса!$G$95</f>
        <v>кв.40</v>
      </c>
      <c r="C97" s="522">
        <f>адреса!$I$95</f>
        <v>20000040</v>
      </c>
      <c r="D97" s="6" t="str">
        <f>адреса!$K$95</f>
        <v>ФИО-2-40</v>
      </c>
      <c r="E97" s="6">
        <v>22960.82</v>
      </c>
      <c r="F97" s="6">
        <v>1388.83</v>
      </c>
      <c r="G97" s="6">
        <v>0</v>
      </c>
      <c r="H97" s="6">
        <v>1529.37</v>
      </c>
      <c r="I97" s="6">
        <v>169.98</v>
      </c>
      <c r="J97" s="6">
        <v>0</v>
      </c>
      <c r="K97" s="6">
        <v>300.91000000000003</v>
      </c>
      <c r="L97" s="6">
        <v>0</v>
      </c>
      <c r="M97" s="6">
        <v>100</v>
      </c>
      <c r="N97" s="6">
        <v>50</v>
      </c>
      <c r="O97" s="6">
        <v>466.35</v>
      </c>
      <c r="P97" s="6">
        <v>0</v>
      </c>
      <c r="Q97" s="6">
        <v>399.84</v>
      </c>
      <c r="R97" s="6">
        <v>83.99</v>
      </c>
      <c r="S97" s="6">
        <v>365.62</v>
      </c>
      <c r="T97" s="6">
        <v>0</v>
      </c>
      <c r="U97" s="6">
        <v>0</v>
      </c>
      <c r="V97" s="6">
        <v>4854.8900000000003</v>
      </c>
      <c r="W97" s="6">
        <v>22960.82</v>
      </c>
      <c r="X97" s="6">
        <v>4854.8900000000003</v>
      </c>
      <c r="Y97" s="513">
        <f>IF(A97&lt;&gt;"",IF(A97=мар17!A97,0,1),IF(AND(B97=мар17!B97,C97=мар17!C97),0,1))</f>
        <v>0</v>
      </c>
      <c r="Z97" s="70" t="str">
        <f t="shared" si="7"/>
        <v>ул. Вторая д.2</v>
      </c>
      <c r="AA97" s="504">
        <f>IF($B97&lt;&gt;"",MAX(AA$7:AA96)+1,0)</f>
        <v>89</v>
      </c>
      <c r="AB97" s="502">
        <f t="shared" si="6"/>
        <v>97</v>
      </c>
      <c r="AC97" s="504">
        <f>1</f>
        <v>1</v>
      </c>
      <c r="AD97" s="103">
        <f t="shared" si="8"/>
        <v>1388.83</v>
      </c>
      <c r="AE97" s="103">
        <f t="shared" si="9"/>
        <v>2916.22</v>
      </c>
      <c r="AF97" s="103">
        <f t="shared" si="10"/>
        <v>549.8400000000006</v>
      </c>
    </row>
    <row r="98" spans="1:32" x14ac:dyDescent="0.25">
      <c r="B98" s="1" t="str">
        <f>адреса!$G$96</f>
        <v>кв.41</v>
      </c>
      <c r="C98" s="522">
        <f>адреса!$I$96</f>
        <v>20000041</v>
      </c>
      <c r="D98" s="6" t="str">
        <f>адреса!$K$96</f>
        <v>ФИО-2-41</v>
      </c>
      <c r="E98" s="6">
        <v>36315.71</v>
      </c>
      <c r="F98" s="6">
        <v>1780.29</v>
      </c>
      <c r="G98" s="6">
        <v>0</v>
      </c>
      <c r="H98" s="6">
        <v>0</v>
      </c>
      <c r="I98" s="6">
        <v>3191.38</v>
      </c>
      <c r="J98" s="6">
        <v>0</v>
      </c>
      <c r="K98" s="6">
        <v>5688.51</v>
      </c>
      <c r="L98" s="6">
        <v>0</v>
      </c>
      <c r="M98" s="6">
        <v>100</v>
      </c>
      <c r="N98" s="6">
        <v>50</v>
      </c>
      <c r="O98" s="6">
        <v>1441.94</v>
      </c>
      <c r="P98" s="6">
        <v>0</v>
      </c>
      <c r="Q98" s="6">
        <v>512.54</v>
      </c>
      <c r="R98" s="6">
        <v>1564.03</v>
      </c>
      <c r="S98" s="6">
        <v>7032.72</v>
      </c>
      <c r="T98" s="6">
        <v>0</v>
      </c>
      <c r="U98" s="6">
        <v>0</v>
      </c>
      <c r="V98" s="6">
        <v>21361.41</v>
      </c>
      <c r="W98" s="6">
        <v>0</v>
      </c>
      <c r="X98" s="6">
        <v>57677.120000000003</v>
      </c>
      <c r="Y98" s="513">
        <f>IF(A98&lt;&gt;"",IF(A98=мар17!A98,0,1),IF(AND(B98=мар17!B98,C98=мар17!C98),0,1))</f>
        <v>0</v>
      </c>
      <c r="Z98" s="70" t="str">
        <f t="shared" si="7"/>
        <v>ул. Вторая д.2</v>
      </c>
      <c r="AA98" s="504">
        <f>IF($B98&lt;&gt;"",MAX(AA$7:AA97)+1,0)</f>
        <v>90</v>
      </c>
      <c r="AB98" s="502">
        <f t="shared" si="6"/>
        <v>98</v>
      </c>
      <c r="AC98" s="504">
        <f>1</f>
        <v>1</v>
      </c>
      <c r="AD98" s="103">
        <f t="shared" si="8"/>
        <v>1780.29</v>
      </c>
      <c r="AE98" s="103">
        <f t="shared" si="9"/>
        <v>18918.580000000002</v>
      </c>
      <c r="AF98" s="103">
        <f t="shared" si="10"/>
        <v>662.53999999999724</v>
      </c>
    </row>
    <row r="99" spans="1:32" x14ac:dyDescent="0.25">
      <c r="B99" s="1" t="str">
        <f>адреса!$G$97</f>
        <v>кв.42</v>
      </c>
      <c r="C99" s="522">
        <f>адреса!$I$97</f>
        <v>20000042</v>
      </c>
      <c r="D99" s="6" t="str">
        <f>адреса!$K$97</f>
        <v>ФИО-2-42</v>
      </c>
      <c r="E99" s="6">
        <v>41081.24</v>
      </c>
      <c r="F99" s="6">
        <v>1780.29</v>
      </c>
      <c r="G99" s="6">
        <v>0</v>
      </c>
      <c r="H99" s="6">
        <v>3331.56</v>
      </c>
      <c r="I99" s="6">
        <v>170.39</v>
      </c>
      <c r="J99" s="6">
        <v>0</v>
      </c>
      <c r="K99" s="6">
        <v>300.91000000000003</v>
      </c>
      <c r="L99" s="6">
        <v>0</v>
      </c>
      <c r="M99" s="6">
        <v>100</v>
      </c>
      <c r="N99" s="6">
        <v>50</v>
      </c>
      <c r="O99" s="6">
        <v>1171.8599999999999</v>
      </c>
      <c r="P99" s="6">
        <v>0</v>
      </c>
      <c r="Q99" s="6">
        <v>512.54</v>
      </c>
      <c r="R99" s="6">
        <v>84.4</v>
      </c>
      <c r="S99" s="6">
        <v>365.62</v>
      </c>
      <c r="T99" s="6">
        <v>0</v>
      </c>
      <c r="U99" s="6">
        <v>0</v>
      </c>
      <c r="V99" s="6">
        <v>7867.57</v>
      </c>
      <c r="W99" s="6">
        <v>0</v>
      </c>
      <c r="X99" s="6">
        <v>48948.81</v>
      </c>
      <c r="Y99" s="513">
        <f>IF(A99&lt;&gt;"",IF(A99=мар17!A99,0,1),IF(AND(B99=мар17!B99,C99=мар17!C99),0,1))</f>
        <v>0</v>
      </c>
      <c r="Z99" s="70" t="str">
        <f t="shared" si="7"/>
        <v>ул. Вторая д.2</v>
      </c>
      <c r="AA99" s="504">
        <f>IF($B99&lt;&gt;"",MAX(AA$7:AA98)+1,0)</f>
        <v>91</v>
      </c>
      <c r="AB99" s="502">
        <f t="shared" si="6"/>
        <v>99</v>
      </c>
      <c r="AC99" s="504">
        <f>1</f>
        <v>1</v>
      </c>
      <c r="AD99" s="103">
        <f t="shared" si="8"/>
        <v>1780.29</v>
      </c>
      <c r="AE99" s="103">
        <f t="shared" si="9"/>
        <v>5424.7399999999989</v>
      </c>
      <c r="AF99" s="103">
        <f t="shared" si="10"/>
        <v>662.54000000000087</v>
      </c>
    </row>
    <row r="100" spans="1:32" x14ac:dyDescent="0.25">
      <c r="B100" s="1" t="str">
        <f>адреса!$G$98</f>
        <v>кв.43</v>
      </c>
      <c r="C100" s="522">
        <f>адреса!$I$98</f>
        <v>20000043</v>
      </c>
      <c r="D100" s="6" t="str">
        <f>адреса!$K$98</f>
        <v>ФИО-2-43</v>
      </c>
      <c r="E100" s="6">
        <v>19161.68</v>
      </c>
      <c r="F100" s="6">
        <v>1385.43</v>
      </c>
      <c r="G100" s="6">
        <v>0</v>
      </c>
      <c r="H100" s="6">
        <v>2198.4699999999998</v>
      </c>
      <c r="I100" s="6">
        <v>41.18</v>
      </c>
      <c r="J100" s="6">
        <v>0</v>
      </c>
      <c r="K100" s="6">
        <v>86.79</v>
      </c>
      <c r="L100" s="6">
        <v>0</v>
      </c>
      <c r="M100" s="6">
        <v>100</v>
      </c>
      <c r="N100" s="6">
        <v>50</v>
      </c>
      <c r="O100" s="6">
        <v>120.94</v>
      </c>
      <c r="P100" s="6">
        <v>0</v>
      </c>
      <c r="Q100" s="6">
        <v>398.86</v>
      </c>
      <c r="R100" s="6">
        <v>34.119999999999997</v>
      </c>
      <c r="S100" s="6">
        <v>144.74</v>
      </c>
      <c r="T100" s="6">
        <v>0</v>
      </c>
      <c r="U100" s="6">
        <v>0</v>
      </c>
      <c r="V100" s="6">
        <v>4560.53</v>
      </c>
      <c r="W100" s="6">
        <v>20000</v>
      </c>
      <c r="X100" s="6">
        <v>3722.21</v>
      </c>
      <c r="Y100" s="513">
        <f>IF(A100&lt;&gt;"",IF(A100=мар17!A100,0,1),IF(AND(B100=мар17!B100,C100=мар17!C100),0,1))</f>
        <v>0</v>
      </c>
      <c r="Z100" s="70" t="str">
        <f t="shared" si="7"/>
        <v>ул. Вторая д.2</v>
      </c>
      <c r="AA100" s="504">
        <f>IF($B100&lt;&gt;"",MAX(AA$7:AA99)+1,0)</f>
        <v>92</v>
      </c>
      <c r="AB100" s="502">
        <f t="shared" si="6"/>
        <v>100</v>
      </c>
      <c r="AC100" s="504">
        <f>1</f>
        <v>1</v>
      </c>
      <c r="AD100" s="103">
        <f t="shared" si="8"/>
        <v>1385.43</v>
      </c>
      <c r="AE100" s="103">
        <f t="shared" si="9"/>
        <v>2626.24</v>
      </c>
      <c r="AF100" s="103">
        <f t="shared" si="10"/>
        <v>548.85999999999967</v>
      </c>
    </row>
    <row r="101" spans="1:32" x14ac:dyDescent="0.25">
      <c r="B101" s="1" t="str">
        <f>адреса!$G$99</f>
        <v>кв.44</v>
      </c>
      <c r="C101" s="522">
        <f>адреса!$I$99</f>
        <v>20000044</v>
      </c>
      <c r="D101" s="6" t="str">
        <f>адреса!$K$99</f>
        <v>ФИО-2-44</v>
      </c>
      <c r="E101" s="6">
        <v>9433.6200000000008</v>
      </c>
      <c r="F101" s="6">
        <v>1392.24</v>
      </c>
      <c r="G101" s="6">
        <v>0</v>
      </c>
      <c r="H101" s="6">
        <v>0</v>
      </c>
      <c r="I101" s="6">
        <v>1.45</v>
      </c>
      <c r="J101" s="6">
        <v>0</v>
      </c>
      <c r="K101" s="6">
        <v>0</v>
      </c>
      <c r="L101" s="6">
        <v>0</v>
      </c>
      <c r="M101" s="6">
        <v>0</v>
      </c>
      <c r="N101" s="6">
        <v>0</v>
      </c>
      <c r="O101" s="6">
        <v>51.05</v>
      </c>
      <c r="P101" s="6">
        <v>0</v>
      </c>
      <c r="Q101" s="6">
        <v>0</v>
      </c>
      <c r="R101" s="6">
        <v>1.45</v>
      </c>
      <c r="S101" s="6">
        <v>0</v>
      </c>
      <c r="T101" s="6">
        <v>0</v>
      </c>
      <c r="U101" s="6">
        <v>0</v>
      </c>
      <c r="V101" s="6">
        <v>1446.19</v>
      </c>
      <c r="W101" s="6">
        <v>0</v>
      </c>
      <c r="X101" s="6">
        <v>10879.81</v>
      </c>
      <c r="Y101" s="513">
        <f>IF(A101&lt;&gt;"",IF(A101=мар17!A101,0,1),IF(AND(B101=мар17!B101,C101=мар17!C101),0,1))</f>
        <v>0</v>
      </c>
      <c r="Z101" s="70" t="str">
        <f t="shared" si="7"/>
        <v>ул. Вторая д.2</v>
      </c>
      <c r="AA101" s="504">
        <f>IF($B101&lt;&gt;"",MAX(AA$7:AA100)+1,0)</f>
        <v>93</v>
      </c>
      <c r="AB101" s="502">
        <f t="shared" si="6"/>
        <v>101</v>
      </c>
      <c r="AC101" s="504">
        <f>1</f>
        <v>1</v>
      </c>
      <c r="AD101" s="103">
        <f t="shared" si="8"/>
        <v>1392.24</v>
      </c>
      <c r="AE101" s="103">
        <f t="shared" si="9"/>
        <v>53.95</v>
      </c>
      <c r="AF101" s="103">
        <f t="shared" si="10"/>
        <v>0</v>
      </c>
    </row>
    <row r="102" spans="1:32" x14ac:dyDescent="0.25">
      <c r="B102" s="1" t="str">
        <f>адреса!$G$100</f>
        <v>кв.45</v>
      </c>
      <c r="C102" s="522">
        <f>адреса!$I$100</f>
        <v>20000045</v>
      </c>
      <c r="D102" s="6" t="str">
        <f>адреса!$K$100</f>
        <v>ФИО-2-45</v>
      </c>
      <c r="E102" s="6">
        <v>27873.439999999999</v>
      </c>
      <c r="F102" s="6">
        <v>1140.3399999999999</v>
      </c>
      <c r="G102" s="6">
        <v>0</v>
      </c>
      <c r="H102" s="6">
        <v>1284.43</v>
      </c>
      <c r="I102" s="6">
        <v>64.239999999999995</v>
      </c>
      <c r="J102" s="6">
        <v>0</v>
      </c>
      <c r="K102" s="6">
        <v>134.27000000000001</v>
      </c>
      <c r="L102" s="6">
        <v>0</v>
      </c>
      <c r="M102" s="6">
        <v>100</v>
      </c>
      <c r="N102" s="6">
        <v>50</v>
      </c>
      <c r="O102" s="6">
        <v>371.96</v>
      </c>
      <c r="P102" s="6">
        <v>0</v>
      </c>
      <c r="Q102" s="6">
        <v>328.3</v>
      </c>
      <c r="R102" s="6">
        <v>50.18</v>
      </c>
      <c r="S102" s="6">
        <v>216.97</v>
      </c>
      <c r="T102" s="6">
        <v>0</v>
      </c>
      <c r="U102" s="6">
        <v>0</v>
      </c>
      <c r="V102" s="6">
        <v>3740.69</v>
      </c>
      <c r="W102" s="6">
        <v>5000</v>
      </c>
      <c r="X102" s="6">
        <v>26614.13</v>
      </c>
      <c r="Y102" s="513">
        <f>IF(A102&lt;&gt;"",IF(A102=мар17!A102,0,1),IF(AND(B102=мар17!B102,C102=мар17!C102),0,1))</f>
        <v>0</v>
      </c>
      <c r="Z102" s="70" t="str">
        <f t="shared" si="7"/>
        <v>ул. Вторая д.2</v>
      </c>
      <c r="AA102" s="504">
        <f>IF($B102&lt;&gt;"",MAX(AA$7:AA101)+1,0)</f>
        <v>94</v>
      </c>
      <c r="AB102" s="502">
        <f t="shared" si="6"/>
        <v>102</v>
      </c>
      <c r="AC102" s="504">
        <f>1</f>
        <v>1</v>
      </c>
      <c r="AD102" s="103">
        <f t="shared" si="8"/>
        <v>1140.3399999999999</v>
      </c>
      <c r="AE102" s="103">
        <f t="shared" si="9"/>
        <v>2122.0500000000002</v>
      </c>
      <c r="AF102" s="103">
        <f t="shared" si="10"/>
        <v>478.30000000000018</v>
      </c>
    </row>
    <row r="103" spans="1:32" x14ac:dyDescent="0.25">
      <c r="B103" s="1" t="str">
        <f>адреса!$G$101</f>
        <v>кв.46</v>
      </c>
      <c r="C103" s="522">
        <f>адреса!$I$101</f>
        <v>20000046</v>
      </c>
      <c r="D103" s="6" t="str">
        <f>адреса!$K$101</f>
        <v>ФИО-2-46</v>
      </c>
      <c r="E103" s="6">
        <v>9504.61</v>
      </c>
      <c r="F103" s="6">
        <v>2641.5</v>
      </c>
      <c r="G103" s="6">
        <v>0</v>
      </c>
      <c r="H103" s="6">
        <v>3289.74</v>
      </c>
      <c r="I103" s="6">
        <v>828.23</v>
      </c>
      <c r="J103" s="6">
        <v>0</v>
      </c>
      <c r="K103" s="6">
        <v>1209.1199999999999</v>
      </c>
      <c r="L103" s="6">
        <v>0</v>
      </c>
      <c r="M103" s="6">
        <v>100</v>
      </c>
      <c r="N103" s="6">
        <v>50</v>
      </c>
      <c r="O103" s="6">
        <v>2200.4899999999998</v>
      </c>
      <c r="P103" s="6">
        <v>0</v>
      </c>
      <c r="Q103" s="6">
        <v>760.48</v>
      </c>
      <c r="R103" s="6">
        <v>186.19</v>
      </c>
      <c r="S103" s="6">
        <v>812.48</v>
      </c>
      <c r="T103" s="6">
        <v>0</v>
      </c>
      <c r="U103" s="6">
        <v>0</v>
      </c>
      <c r="V103" s="6">
        <v>12078.23</v>
      </c>
      <c r="W103" s="6">
        <v>9504.61</v>
      </c>
      <c r="X103" s="6">
        <v>12078.23</v>
      </c>
      <c r="Y103" s="513">
        <f>IF(A103&lt;&gt;"",IF(A103=мар17!A103,0,1),IF(AND(B103=мар17!B103,C103=мар17!C103),0,1))</f>
        <v>0</v>
      </c>
      <c r="Z103" s="70" t="str">
        <f t="shared" si="7"/>
        <v>ул. Вторая д.2</v>
      </c>
      <c r="AA103" s="504">
        <f>IF($B103&lt;&gt;"",MAX(AA$7:AA102)+1,0)</f>
        <v>95</v>
      </c>
      <c r="AB103" s="502">
        <f t="shared" si="6"/>
        <v>103</v>
      </c>
      <c r="AC103" s="504">
        <f>1</f>
        <v>1</v>
      </c>
      <c r="AD103" s="103">
        <f t="shared" si="8"/>
        <v>2641.5</v>
      </c>
      <c r="AE103" s="103">
        <f t="shared" si="9"/>
        <v>8526.2499999999982</v>
      </c>
      <c r="AF103" s="103">
        <f t="shared" si="10"/>
        <v>910.48000000000138</v>
      </c>
    </row>
    <row r="104" spans="1:32" x14ac:dyDescent="0.25">
      <c r="B104" s="1" t="str">
        <f>адреса!$G$102</f>
        <v>кв.47</v>
      </c>
      <c r="C104" s="522">
        <f>адреса!$I$102</f>
        <v>20000047</v>
      </c>
      <c r="D104" s="6" t="str">
        <f>адреса!$K$102</f>
        <v>ФИО-2-47</v>
      </c>
      <c r="E104" s="6">
        <v>33839.9</v>
      </c>
      <c r="F104" s="6">
        <v>1814.33</v>
      </c>
      <c r="G104" s="6">
        <v>0</v>
      </c>
      <c r="H104" s="6">
        <v>2341.85</v>
      </c>
      <c r="I104" s="6">
        <v>170.43</v>
      </c>
      <c r="J104" s="6">
        <v>0</v>
      </c>
      <c r="K104" s="6">
        <v>300.91000000000003</v>
      </c>
      <c r="L104" s="6">
        <v>0</v>
      </c>
      <c r="M104" s="6">
        <v>100</v>
      </c>
      <c r="N104" s="6">
        <v>50</v>
      </c>
      <c r="O104" s="6">
        <v>341.91</v>
      </c>
      <c r="P104" s="6">
        <v>0</v>
      </c>
      <c r="Q104" s="6">
        <v>522.34</v>
      </c>
      <c r="R104" s="6">
        <v>84.44</v>
      </c>
      <c r="S104" s="6">
        <v>365.62</v>
      </c>
      <c r="T104" s="6">
        <v>0</v>
      </c>
      <c r="U104" s="6">
        <v>0</v>
      </c>
      <c r="V104" s="6">
        <v>6091.83</v>
      </c>
      <c r="W104" s="6">
        <v>14920.02</v>
      </c>
      <c r="X104" s="6">
        <v>25011.71</v>
      </c>
      <c r="Y104" s="513">
        <f>IF(A104&lt;&gt;"",IF(A104=мар17!A104,0,1),IF(AND(B104=мар17!B104,C104=мар17!C104),0,1))</f>
        <v>0</v>
      </c>
      <c r="Z104" s="70" t="str">
        <f t="shared" si="7"/>
        <v>ул. Вторая д.2</v>
      </c>
      <c r="AA104" s="504">
        <f>IF($B104&lt;&gt;"",MAX(AA$7:AA103)+1,0)</f>
        <v>96</v>
      </c>
      <c r="AB104" s="502">
        <f t="shared" si="6"/>
        <v>104</v>
      </c>
      <c r="AC104" s="504">
        <f>1</f>
        <v>1</v>
      </c>
      <c r="AD104" s="103">
        <f t="shared" si="8"/>
        <v>1814.33</v>
      </c>
      <c r="AE104" s="103">
        <f t="shared" si="9"/>
        <v>3605.1599999999994</v>
      </c>
      <c r="AF104" s="103">
        <f t="shared" si="10"/>
        <v>672.3400000000006</v>
      </c>
    </row>
    <row r="105" spans="1:32" x14ac:dyDescent="0.25">
      <c r="B105" s="1" t="str">
        <f>адреса!$G$103</f>
        <v>кв.48</v>
      </c>
      <c r="C105" s="522">
        <f>адреса!$I$103</f>
        <v>20000048</v>
      </c>
      <c r="D105" s="6" t="str">
        <f>адреса!$K$103</f>
        <v>ФИО-2-48</v>
      </c>
      <c r="E105" s="6">
        <v>4197.05</v>
      </c>
      <c r="F105" s="6">
        <v>1555.63</v>
      </c>
      <c r="G105" s="6">
        <v>0</v>
      </c>
      <c r="H105" s="6">
        <v>1569.2</v>
      </c>
      <c r="I105" s="6">
        <v>17.670000000000002</v>
      </c>
      <c r="J105" s="6">
        <v>0</v>
      </c>
      <c r="K105" s="6">
        <v>43.97</v>
      </c>
      <c r="L105" s="6">
        <v>0</v>
      </c>
      <c r="M105" s="6">
        <v>100</v>
      </c>
      <c r="N105" s="6">
        <v>50</v>
      </c>
      <c r="O105" s="6">
        <v>277.05</v>
      </c>
      <c r="P105" s="6">
        <v>0</v>
      </c>
      <c r="Q105" s="6">
        <v>447.86</v>
      </c>
      <c r="R105" s="6">
        <v>22.26</v>
      </c>
      <c r="S105" s="6">
        <v>91.4</v>
      </c>
      <c r="T105" s="6">
        <v>0</v>
      </c>
      <c r="U105" s="6">
        <v>0</v>
      </c>
      <c r="V105" s="6">
        <v>4175.04</v>
      </c>
      <c r="W105" s="6">
        <v>8372.09</v>
      </c>
      <c r="X105" s="6">
        <v>0</v>
      </c>
      <c r="Y105" s="513">
        <f>IF(A105&lt;&gt;"",IF(A105=мар17!A105,0,1),IF(AND(B105=мар17!B105,C105=мар17!C105),0,1))</f>
        <v>0</v>
      </c>
      <c r="Z105" s="70" t="str">
        <f t="shared" si="7"/>
        <v>ул. Вторая д.2</v>
      </c>
      <c r="AA105" s="504">
        <f>IF($B105&lt;&gt;"",MAX(AA$7:AA104)+1,0)</f>
        <v>97</v>
      </c>
      <c r="AB105" s="502">
        <f t="shared" si="6"/>
        <v>105</v>
      </c>
      <c r="AC105" s="504">
        <f>1</f>
        <v>1</v>
      </c>
      <c r="AD105" s="103">
        <f t="shared" si="8"/>
        <v>1555.63</v>
      </c>
      <c r="AE105" s="103">
        <f t="shared" si="9"/>
        <v>2021.5500000000002</v>
      </c>
      <c r="AF105" s="103">
        <f t="shared" si="10"/>
        <v>597.85999999999967</v>
      </c>
    </row>
    <row r="106" spans="1:32" x14ac:dyDescent="0.25">
      <c r="A106" s="4" t="str">
        <f>адреса!$E$104</f>
        <v>ул. Третья д.3</v>
      </c>
      <c r="C106" s="522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513">
        <f>IF(A106&lt;&gt;"",IF(A106=мар17!A106,0,1),IF(AND(B106=мар17!B106,C106=мар17!C106),0,1))</f>
        <v>0</v>
      </c>
      <c r="Z106" s="70" t="str">
        <f t="shared" si="7"/>
        <v>ул. Третья д.3</v>
      </c>
      <c r="AA106" s="504">
        <f>IF($B106&lt;&gt;"",MAX(AA$7:AA105)+1,0)</f>
        <v>0</v>
      </c>
      <c r="AB106" s="502">
        <f t="shared" si="6"/>
        <v>106</v>
      </c>
      <c r="AC106" s="504">
        <f>1</f>
        <v>1</v>
      </c>
      <c r="AD106" s="103">
        <f t="shared" si="8"/>
        <v>0</v>
      </c>
      <c r="AE106" s="103">
        <f t="shared" si="9"/>
        <v>0</v>
      </c>
      <c r="AF106" s="103">
        <f t="shared" si="10"/>
        <v>0</v>
      </c>
    </row>
    <row r="107" spans="1:32" x14ac:dyDescent="0.25">
      <c r="B107" s="1" t="str">
        <f>адреса!$G$104</f>
        <v>кв.1</v>
      </c>
      <c r="C107" s="522">
        <f>адреса!$I$104</f>
        <v>30000001</v>
      </c>
      <c r="D107" s="6" t="str">
        <f>адреса!$K$104</f>
        <v>ФИО-3-1</v>
      </c>
      <c r="E107" s="6">
        <v>8748.5499999999993</v>
      </c>
      <c r="F107" s="6">
        <v>1817.74</v>
      </c>
      <c r="G107" s="6">
        <v>0</v>
      </c>
      <c r="H107" s="6">
        <v>1972.89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663.1</v>
      </c>
      <c r="P107" s="6">
        <v>0</v>
      </c>
      <c r="Q107" s="6">
        <v>0</v>
      </c>
      <c r="R107" s="6">
        <v>0</v>
      </c>
      <c r="S107" s="6">
        <v>365.62</v>
      </c>
      <c r="T107" s="6">
        <v>0</v>
      </c>
      <c r="U107" s="6">
        <v>0</v>
      </c>
      <c r="V107" s="6">
        <v>4819.3500000000004</v>
      </c>
      <c r="W107" s="6">
        <v>-1319.84</v>
      </c>
      <c r="X107" s="6">
        <v>14887.74</v>
      </c>
      <c r="Y107" s="513">
        <f>IF(A107&lt;&gt;"",IF(A107=мар17!A107,0,1),IF(AND(B107=мар17!B107,C107=мар17!C107),0,1))</f>
        <v>0</v>
      </c>
      <c r="Z107" s="70" t="str">
        <f t="shared" si="7"/>
        <v>ул. Третья д.3</v>
      </c>
      <c r="AA107" s="504">
        <f>IF($B107&lt;&gt;"",MAX(AA$7:AA106)+1,0)</f>
        <v>98</v>
      </c>
      <c r="AB107" s="502">
        <f t="shared" si="6"/>
        <v>107</v>
      </c>
      <c r="AC107" s="504">
        <f>1</f>
        <v>1</v>
      </c>
      <c r="AD107" s="103">
        <f t="shared" si="8"/>
        <v>1817.74</v>
      </c>
      <c r="AE107" s="103">
        <f t="shared" si="9"/>
        <v>3001.61</v>
      </c>
      <c r="AF107" s="103">
        <f t="shared" si="10"/>
        <v>0</v>
      </c>
    </row>
    <row r="108" spans="1:32" x14ac:dyDescent="0.25">
      <c r="B108" s="1" t="str">
        <f>адреса!$G$105</f>
        <v>кв.2</v>
      </c>
      <c r="C108" s="522">
        <f>адреса!$I$105</f>
        <v>30000002</v>
      </c>
      <c r="D108" s="6" t="str">
        <f>адреса!$K$105</f>
        <v>ФИО-3-2</v>
      </c>
      <c r="E108" s="6">
        <v>24246.42</v>
      </c>
      <c r="F108" s="6">
        <v>2079.84</v>
      </c>
      <c r="G108" s="6">
        <v>0</v>
      </c>
      <c r="H108" s="6">
        <v>1142.29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894.44</v>
      </c>
      <c r="P108" s="6">
        <v>0</v>
      </c>
      <c r="Q108" s="6">
        <v>0</v>
      </c>
      <c r="R108" s="6">
        <v>0</v>
      </c>
      <c r="S108" s="6">
        <v>365.62</v>
      </c>
      <c r="T108" s="6">
        <v>0</v>
      </c>
      <c r="U108" s="6">
        <v>0</v>
      </c>
      <c r="V108" s="6">
        <v>4482.1899999999996</v>
      </c>
      <c r="W108" s="6">
        <v>0</v>
      </c>
      <c r="X108" s="6">
        <v>28728.61</v>
      </c>
      <c r="Y108" s="513">
        <f>IF(A108&lt;&gt;"",IF(A108=мар17!A108,0,1),IF(AND(B108=мар17!B108,C108=мар17!C108),0,1))</f>
        <v>0</v>
      </c>
      <c r="Z108" s="70" t="str">
        <f t="shared" si="7"/>
        <v>ул. Третья д.3</v>
      </c>
      <c r="AA108" s="504">
        <f>IF($B108&lt;&gt;"",MAX(AA$7:AA107)+1,0)</f>
        <v>99</v>
      </c>
      <c r="AB108" s="502">
        <f t="shared" si="6"/>
        <v>108</v>
      </c>
      <c r="AC108" s="504">
        <f>1</f>
        <v>1</v>
      </c>
      <c r="AD108" s="103">
        <f t="shared" si="8"/>
        <v>2079.84</v>
      </c>
      <c r="AE108" s="103">
        <f t="shared" si="9"/>
        <v>2402.35</v>
      </c>
      <c r="AF108" s="103">
        <f t="shared" si="10"/>
        <v>0</v>
      </c>
    </row>
    <row r="109" spans="1:32" x14ac:dyDescent="0.25">
      <c r="B109" s="1" t="str">
        <f>адреса!$G$106</f>
        <v>кв.3</v>
      </c>
      <c r="C109" s="522">
        <f>адреса!$I$106</f>
        <v>30000003</v>
      </c>
      <c r="D109" s="6" t="str">
        <f>адреса!$K$106</f>
        <v>ФИО-3-3</v>
      </c>
      <c r="E109" s="6">
        <v>33631.51</v>
      </c>
      <c r="F109" s="6">
        <v>2794.68</v>
      </c>
      <c r="G109" s="6">
        <v>0</v>
      </c>
      <c r="H109" s="6">
        <v>3212.8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1530.57</v>
      </c>
      <c r="P109" s="6">
        <v>0</v>
      </c>
      <c r="Q109" s="6">
        <v>0</v>
      </c>
      <c r="R109" s="6">
        <v>0</v>
      </c>
      <c r="S109" s="6">
        <v>731.23</v>
      </c>
      <c r="T109" s="6">
        <v>0</v>
      </c>
      <c r="U109" s="6">
        <v>0</v>
      </c>
      <c r="V109" s="6">
        <v>8269.2800000000007</v>
      </c>
      <c r="W109" s="6">
        <v>8384.0400000000009</v>
      </c>
      <c r="X109" s="6">
        <v>33516.75</v>
      </c>
      <c r="Y109" s="513">
        <f>IF(A109&lt;&gt;"",IF(A109=мар17!A109,0,1),IF(AND(B109=мар17!B109,C109=мар17!C109),0,1))</f>
        <v>0</v>
      </c>
      <c r="Z109" s="70" t="str">
        <f t="shared" si="7"/>
        <v>ул. Третья д.3</v>
      </c>
      <c r="AA109" s="504">
        <f>IF($B109&lt;&gt;"",MAX(AA$7:AA108)+1,0)</f>
        <v>100</v>
      </c>
      <c r="AB109" s="502">
        <f t="shared" si="6"/>
        <v>109</v>
      </c>
      <c r="AC109" s="504">
        <f>1</f>
        <v>1</v>
      </c>
      <c r="AD109" s="103">
        <f t="shared" si="8"/>
        <v>2794.68</v>
      </c>
      <c r="AE109" s="103">
        <f t="shared" si="9"/>
        <v>5474.6</v>
      </c>
      <c r="AF109" s="103">
        <f t="shared" si="10"/>
        <v>0</v>
      </c>
    </row>
    <row r="110" spans="1:32" x14ac:dyDescent="0.25">
      <c r="B110" s="1" t="str">
        <f>адреса!$G$107</f>
        <v>кв.4</v>
      </c>
      <c r="C110" s="522">
        <f>адреса!$I$107</f>
        <v>30000004</v>
      </c>
      <c r="D110" s="6" t="str">
        <f>адреса!$K$107</f>
        <v>ФИО-3-4</v>
      </c>
      <c r="E110" s="6">
        <v>72204.52</v>
      </c>
      <c r="F110" s="6">
        <v>2515.56</v>
      </c>
      <c r="G110" s="6">
        <v>0</v>
      </c>
      <c r="H110" s="6">
        <v>2728.14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376.67</v>
      </c>
      <c r="P110" s="6">
        <v>0</v>
      </c>
      <c r="Q110" s="6">
        <v>0</v>
      </c>
      <c r="R110" s="6">
        <v>0</v>
      </c>
      <c r="S110" s="6">
        <v>365.62</v>
      </c>
      <c r="T110" s="6">
        <v>0</v>
      </c>
      <c r="U110" s="6">
        <v>0</v>
      </c>
      <c r="V110" s="6">
        <v>5985.99</v>
      </c>
      <c r="W110" s="6">
        <v>0</v>
      </c>
      <c r="X110" s="6">
        <v>78190.509999999995</v>
      </c>
      <c r="Y110" s="513">
        <f>IF(A110&lt;&gt;"",IF(A110=мар17!A110,0,1),IF(AND(B110=мар17!B110,C110=мар17!C110),0,1))</f>
        <v>0</v>
      </c>
      <c r="Z110" s="70" t="str">
        <f t="shared" si="7"/>
        <v>ул. Третья д.3</v>
      </c>
      <c r="AA110" s="504">
        <f>IF($B110&lt;&gt;"",MAX(AA$7:AA109)+1,0)</f>
        <v>101</v>
      </c>
      <c r="AB110" s="502">
        <f t="shared" si="6"/>
        <v>110</v>
      </c>
      <c r="AC110" s="504">
        <f>1</f>
        <v>1</v>
      </c>
      <c r="AD110" s="103">
        <f t="shared" si="8"/>
        <v>2515.56</v>
      </c>
      <c r="AE110" s="103">
        <f t="shared" si="9"/>
        <v>3470.43</v>
      </c>
      <c r="AF110" s="103">
        <f t="shared" si="10"/>
        <v>0</v>
      </c>
    </row>
    <row r="111" spans="1:32" x14ac:dyDescent="0.25">
      <c r="B111" s="1" t="str">
        <f>адреса!$G$108</f>
        <v>кв.5</v>
      </c>
      <c r="C111" s="522">
        <f>адреса!$I$108</f>
        <v>30000005</v>
      </c>
      <c r="D111" s="6" t="str">
        <f>адреса!$K$108</f>
        <v>ФИО-3-5</v>
      </c>
      <c r="E111" s="6">
        <v>48858.38</v>
      </c>
      <c r="F111" s="6">
        <v>3223.59</v>
      </c>
      <c r="G111" s="6">
        <v>0</v>
      </c>
      <c r="H111" s="6">
        <v>3664.92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1173.54</v>
      </c>
      <c r="P111" s="6">
        <v>0</v>
      </c>
      <c r="Q111" s="6">
        <v>0</v>
      </c>
      <c r="R111" s="6">
        <v>0</v>
      </c>
      <c r="S111" s="6">
        <v>0</v>
      </c>
      <c r="T111" s="6">
        <v>0</v>
      </c>
      <c r="U111" s="6">
        <v>0</v>
      </c>
      <c r="V111" s="6">
        <v>8062.05</v>
      </c>
      <c r="W111" s="6">
        <v>48858.38</v>
      </c>
      <c r="X111" s="6">
        <v>8062.05</v>
      </c>
      <c r="Y111" s="513">
        <f>IF(A111&lt;&gt;"",IF(A111=мар17!A111,0,1),IF(AND(B111=мар17!B111,C111=мар17!C111),0,1))</f>
        <v>0</v>
      </c>
      <c r="Z111" s="70" t="str">
        <f t="shared" si="7"/>
        <v>ул. Третья д.3</v>
      </c>
      <c r="AA111" s="504">
        <f>IF($B111&lt;&gt;"",MAX(AA$7:AA110)+1,0)</f>
        <v>102</v>
      </c>
      <c r="AB111" s="502">
        <f t="shared" si="6"/>
        <v>111</v>
      </c>
      <c r="AC111" s="504">
        <f>1</f>
        <v>1</v>
      </c>
      <c r="AD111" s="103">
        <f t="shared" si="8"/>
        <v>3223.59</v>
      </c>
      <c r="AE111" s="103">
        <f t="shared" si="9"/>
        <v>4838.46</v>
      </c>
      <c r="AF111" s="103">
        <f t="shared" si="10"/>
        <v>0</v>
      </c>
    </row>
    <row r="112" spans="1:32" x14ac:dyDescent="0.25">
      <c r="B112" s="1" t="str">
        <f>адреса!$G$109</f>
        <v>кв.6</v>
      </c>
      <c r="C112" s="522">
        <f>адреса!$I$109</f>
        <v>30000006</v>
      </c>
      <c r="D112" s="6" t="str">
        <f>адреса!$K$109</f>
        <v>ФИО-3-6</v>
      </c>
      <c r="E112" s="6">
        <v>29481</v>
      </c>
      <c r="F112" s="6">
        <v>2069.63</v>
      </c>
      <c r="G112" s="6">
        <v>0</v>
      </c>
      <c r="H112" s="6">
        <v>2390.7600000000002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1206.32</v>
      </c>
      <c r="P112" s="6">
        <v>0</v>
      </c>
      <c r="Q112" s="6">
        <v>0</v>
      </c>
      <c r="R112" s="6">
        <v>0</v>
      </c>
      <c r="S112" s="6">
        <v>365.62</v>
      </c>
      <c r="T112" s="6">
        <v>0</v>
      </c>
      <c r="U112" s="6">
        <v>0</v>
      </c>
      <c r="V112" s="6">
        <v>6032.33</v>
      </c>
      <c r="W112" s="6">
        <v>10000</v>
      </c>
      <c r="X112" s="6">
        <v>25513.33</v>
      </c>
      <c r="Y112" s="513">
        <f>IF(A112&lt;&gt;"",IF(A112=мар17!A112,0,1),IF(AND(B112=мар17!B112,C112=мар17!C112),0,1))</f>
        <v>0</v>
      </c>
      <c r="Z112" s="70" t="str">
        <f t="shared" si="7"/>
        <v>ул. Третья д.3</v>
      </c>
      <c r="AA112" s="504">
        <f>IF($B112&lt;&gt;"",MAX(AA$7:AA111)+1,0)</f>
        <v>103</v>
      </c>
      <c r="AB112" s="502">
        <f t="shared" si="6"/>
        <v>112</v>
      </c>
      <c r="AC112" s="504">
        <f>1</f>
        <v>1</v>
      </c>
      <c r="AD112" s="103">
        <f t="shared" si="8"/>
        <v>2069.63</v>
      </c>
      <c r="AE112" s="103">
        <f t="shared" si="9"/>
        <v>3962.7</v>
      </c>
      <c r="AF112" s="103">
        <f t="shared" si="10"/>
        <v>0</v>
      </c>
    </row>
    <row r="113" spans="2:32" x14ac:dyDescent="0.25">
      <c r="B113" s="1" t="str">
        <f>адреса!$G$110</f>
        <v>кв.7</v>
      </c>
      <c r="C113" s="522">
        <f>адреса!$I$110</f>
        <v>30000007</v>
      </c>
      <c r="D113" s="6" t="str">
        <f>адреса!$K$110</f>
        <v>ФИО-3-7</v>
      </c>
      <c r="E113" s="6">
        <v>28837.86</v>
      </c>
      <c r="F113" s="6">
        <v>0</v>
      </c>
      <c r="G113" s="6">
        <v>0</v>
      </c>
      <c r="H113" s="6">
        <v>3630.67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1402.39</v>
      </c>
      <c r="P113" s="6">
        <v>0</v>
      </c>
      <c r="Q113" s="6">
        <v>0</v>
      </c>
      <c r="R113" s="6">
        <v>0</v>
      </c>
      <c r="S113" s="6">
        <v>365.62</v>
      </c>
      <c r="T113" s="6">
        <v>0</v>
      </c>
      <c r="U113" s="6">
        <v>0</v>
      </c>
      <c r="V113" s="6">
        <v>5398.68</v>
      </c>
      <c r="W113" s="6">
        <v>2563.7600000000002</v>
      </c>
      <c r="X113" s="6">
        <v>31672.78</v>
      </c>
      <c r="Y113" s="513">
        <f>IF(A113&lt;&gt;"",IF(A113=мар17!A113,0,1),IF(AND(B113=мар17!B113,C113=мар17!C113),0,1))</f>
        <v>0</v>
      </c>
      <c r="Z113" s="70" t="str">
        <f t="shared" si="7"/>
        <v>ул. Третья д.3</v>
      </c>
      <c r="AA113" s="504">
        <f>IF($B113&lt;&gt;"",MAX(AA$7:AA112)+1,0)</f>
        <v>104</v>
      </c>
      <c r="AB113" s="502">
        <f t="shared" si="6"/>
        <v>113</v>
      </c>
      <c r="AC113" s="504">
        <f>1</f>
        <v>1</v>
      </c>
      <c r="AD113" s="103">
        <f t="shared" si="8"/>
        <v>0</v>
      </c>
      <c r="AE113" s="103">
        <f t="shared" si="9"/>
        <v>5398.68</v>
      </c>
      <c r="AF113" s="103">
        <f t="shared" si="10"/>
        <v>0</v>
      </c>
    </row>
    <row r="114" spans="2:32" x14ac:dyDescent="0.25">
      <c r="B114" s="1" t="str">
        <f>адреса!$G$111</f>
        <v>кв.8</v>
      </c>
      <c r="C114" s="522">
        <f>адреса!$I$111</f>
        <v>30000008</v>
      </c>
      <c r="D114" s="6" t="str">
        <f>адреса!$K$111</f>
        <v>ФИО-3-8</v>
      </c>
      <c r="E114" s="6">
        <v>57474.67</v>
      </c>
      <c r="F114" s="6">
        <v>3431.23</v>
      </c>
      <c r="G114" s="6">
        <v>0</v>
      </c>
      <c r="H114" s="6">
        <v>2539.75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4069.13</v>
      </c>
      <c r="P114" s="6">
        <v>0</v>
      </c>
      <c r="Q114" s="6">
        <v>0</v>
      </c>
      <c r="R114" s="6">
        <v>0</v>
      </c>
      <c r="S114" s="6">
        <v>365.62</v>
      </c>
      <c r="T114" s="6">
        <v>0</v>
      </c>
      <c r="U114" s="6">
        <v>0</v>
      </c>
      <c r="V114" s="6">
        <v>10405.73</v>
      </c>
      <c r="W114" s="6">
        <v>0</v>
      </c>
      <c r="X114" s="6">
        <v>67880.399999999994</v>
      </c>
      <c r="Y114" s="513">
        <f>IF(A114&lt;&gt;"",IF(A114=мар17!A114,0,1),IF(AND(B114=мар17!B114,C114=мар17!C114),0,1))</f>
        <v>0</v>
      </c>
      <c r="Z114" s="70" t="str">
        <f t="shared" si="7"/>
        <v>ул. Третья д.3</v>
      </c>
      <c r="AA114" s="504">
        <f>IF($B114&lt;&gt;"",MAX(AA$7:AA113)+1,0)</f>
        <v>105</v>
      </c>
      <c r="AB114" s="502">
        <f t="shared" si="6"/>
        <v>114</v>
      </c>
      <c r="AC114" s="504">
        <f>1</f>
        <v>1</v>
      </c>
      <c r="AD114" s="103">
        <f t="shared" si="8"/>
        <v>3431.23</v>
      </c>
      <c r="AE114" s="103">
        <f t="shared" si="9"/>
        <v>6974.5</v>
      </c>
      <c r="AF114" s="103">
        <f t="shared" si="10"/>
        <v>0</v>
      </c>
    </row>
    <row r="115" spans="2:32" x14ac:dyDescent="0.25">
      <c r="B115" s="1" t="str">
        <f>адреса!$G$112</f>
        <v>кв.9</v>
      </c>
      <c r="C115" s="522">
        <f>адреса!$I$112</f>
        <v>30000009</v>
      </c>
      <c r="D115" s="6" t="str">
        <f>адреса!$K$112</f>
        <v>ФИО-3-9</v>
      </c>
      <c r="E115" s="6">
        <v>40595.410000000003</v>
      </c>
      <c r="F115" s="6">
        <v>3070.41</v>
      </c>
      <c r="G115" s="6">
        <v>0</v>
      </c>
      <c r="H115" s="6">
        <v>1503.64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6">
        <v>3883.67</v>
      </c>
      <c r="P115" s="6">
        <v>0</v>
      </c>
      <c r="Q115" s="6">
        <v>0</v>
      </c>
      <c r="R115" s="6">
        <v>0</v>
      </c>
      <c r="S115" s="6">
        <v>1096.8499999999999</v>
      </c>
      <c r="T115" s="6">
        <v>0</v>
      </c>
      <c r="U115" s="6">
        <v>0</v>
      </c>
      <c r="V115" s="6">
        <v>9554.57</v>
      </c>
      <c r="W115" s="6">
        <v>6000</v>
      </c>
      <c r="X115" s="6">
        <v>44149.98</v>
      </c>
      <c r="Y115" s="513">
        <f>IF(A115&lt;&gt;"",IF(A115=мар17!A115,0,1),IF(AND(B115=мар17!B115,C115=мар17!C115),0,1))</f>
        <v>0</v>
      </c>
      <c r="Z115" s="70" t="str">
        <f t="shared" si="7"/>
        <v>ул. Третья д.3</v>
      </c>
      <c r="AA115" s="504">
        <f>IF($B115&lt;&gt;"",MAX(AA$7:AA114)+1,0)</f>
        <v>106</v>
      </c>
      <c r="AB115" s="502">
        <f t="shared" si="6"/>
        <v>115</v>
      </c>
      <c r="AC115" s="504">
        <f>1</f>
        <v>1</v>
      </c>
      <c r="AD115" s="103">
        <f t="shared" si="8"/>
        <v>3070.41</v>
      </c>
      <c r="AE115" s="103">
        <f t="shared" si="9"/>
        <v>6484.16</v>
      </c>
      <c r="AF115" s="103">
        <f t="shared" si="10"/>
        <v>0</v>
      </c>
    </row>
    <row r="116" spans="2:32" x14ac:dyDescent="0.25">
      <c r="B116" s="1" t="str">
        <f>адреса!$G$113</f>
        <v>кв.10</v>
      </c>
      <c r="C116" s="522">
        <f>адреса!$I$113</f>
        <v>30000010</v>
      </c>
      <c r="D116" s="6" t="str">
        <f>адреса!$K$113</f>
        <v>ФИО-3-10</v>
      </c>
      <c r="E116" s="6">
        <v>75866.600000000006</v>
      </c>
      <c r="F116" s="6">
        <v>2314.7199999999998</v>
      </c>
      <c r="G116" s="6">
        <v>0</v>
      </c>
      <c r="H116" s="6">
        <v>1967.75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565.65</v>
      </c>
      <c r="P116" s="6">
        <v>0</v>
      </c>
      <c r="Q116" s="6">
        <v>0</v>
      </c>
      <c r="R116" s="6">
        <v>0</v>
      </c>
      <c r="S116" s="6">
        <v>365.62</v>
      </c>
      <c r="T116" s="6">
        <v>0</v>
      </c>
      <c r="U116" s="6">
        <v>0</v>
      </c>
      <c r="V116" s="6">
        <v>5213.74</v>
      </c>
      <c r="W116" s="6">
        <v>15000</v>
      </c>
      <c r="X116" s="6">
        <v>66080.34</v>
      </c>
      <c r="Y116" s="513">
        <f>IF(A116&lt;&gt;"",IF(A116=мар17!A116,0,1),IF(AND(B116=мар17!B116,C116=мар17!C116),0,1))</f>
        <v>0</v>
      </c>
      <c r="Z116" s="70" t="str">
        <f t="shared" si="7"/>
        <v>ул. Третья д.3</v>
      </c>
      <c r="AA116" s="504">
        <f>IF($B116&lt;&gt;"",MAX(AA$7:AA115)+1,0)</f>
        <v>107</v>
      </c>
      <c r="AB116" s="502">
        <f t="shared" si="6"/>
        <v>116</v>
      </c>
      <c r="AC116" s="504">
        <f>1</f>
        <v>1</v>
      </c>
      <c r="AD116" s="103">
        <f t="shared" si="8"/>
        <v>2314.7199999999998</v>
      </c>
      <c r="AE116" s="103">
        <f t="shared" si="9"/>
        <v>2899.02</v>
      </c>
      <c r="AF116" s="103">
        <f t="shared" si="10"/>
        <v>0</v>
      </c>
    </row>
    <row r="117" spans="2:32" x14ac:dyDescent="0.25">
      <c r="B117" s="1" t="str">
        <f>адреса!$G$114</f>
        <v>кв.11</v>
      </c>
      <c r="C117" s="522">
        <f>адреса!$I$114</f>
        <v>30000011</v>
      </c>
      <c r="D117" s="6" t="str">
        <f>адреса!$K$114</f>
        <v>ФИО-3-11</v>
      </c>
      <c r="E117" s="6">
        <v>43522.01</v>
      </c>
      <c r="F117" s="6">
        <v>0</v>
      </c>
      <c r="G117" s="6">
        <v>0</v>
      </c>
      <c r="H117" s="6">
        <v>3678.62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6">
        <v>3139.53</v>
      </c>
      <c r="P117" s="6">
        <v>0</v>
      </c>
      <c r="Q117" s="6">
        <v>0</v>
      </c>
      <c r="R117" s="6">
        <v>0</v>
      </c>
      <c r="S117" s="6">
        <v>365.62</v>
      </c>
      <c r="T117" s="6">
        <v>0</v>
      </c>
      <c r="U117" s="6">
        <v>0</v>
      </c>
      <c r="V117" s="6">
        <v>7183.77</v>
      </c>
      <c r="W117" s="6">
        <v>0</v>
      </c>
      <c r="X117" s="6">
        <v>50705.78</v>
      </c>
      <c r="Y117" s="513">
        <f>IF(A117&lt;&gt;"",IF(A117=мар17!A117,0,1),IF(AND(B117=мар17!B117,C117=мар17!C117),0,1))</f>
        <v>0</v>
      </c>
      <c r="Z117" s="70" t="str">
        <f t="shared" si="7"/>
        <v>ул. Третья д.3</v>
      </c>
      <c r="AA117" s="504">
        <f>IF($B117&lt;&gt;"",MAX(AA$7:AA116)+1,0)</f>
        <v>108</v>
      </c>
      <c r="AB117" s="502">
        <f t="shared" si="6"/>
        <v>117</v>
      </c>
      <c r="AC117" s="504">
        <f>1</f>
        <v>1</v>
      </c>
      <c r="AD117" s="103">
        <f t="shared" si="8"/>
        <v>0</v>
      </c>
      <c r="AE117" s="103">
        <f t="shared" si="9"/>
        <v>7183.7699999999995</v>
      </c>
      <c r="AF117" s="103">
        <f t="shared" si="10"/>
        <v>0</v>
      </c>
    </row>
    <row r="118" spans="2:32" x14ac:dyDescent="0.25">
      <c r="B118" s="1" t="str">
        <f>адреса!$G$115</f>
        <v>кв.12</v>
      </c>
      <c r="C118" s="522">
        <f>адреса!$I$115</f>
        <v>30000012</v>
      </c>
      <c r="D118" s="6" t="str">
        <f>адреса!$K$115</f>
        <v>ФИО-3-12</v>
      </c>
      <c r="E118" s="6">
        <v>101320.53</v>
      </c>
      <c r="F118" s="6">
        <v>3557.18</v>
      </c>
      <c r="G118" s="6">
        <v>0</v>
      </c>
      <c r="H118" s="6">
        <v>6063.98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6">
        <v>532.64</v>
      </c>
      <c r="P118" s="6">
        <v>0</v>
      </c>
      <c r="Q118" s="6">
        <v>0</v>
      </c>
      <c r="R118" s="6">
        <v>0</v>
      </c>
      <c r="S118" s="6">
        <v>365.62</v>
      </c>
      <c r="T118" s="6">
        <v>0</v>
      </c>
      <c r="U118" s="6">
        <v>0</v>
      </c>
      <c r="V118" s="6">
        <v>10519.42</v>
      </c>
      <c r="W118" s="6">
        <v>0</v>
      </c>
      <c r="X118" s="6">
        <v>111839.95</v>
      </c>
      <c r="Y118" s="513">
        <f>IF(A118&lt;&gt;"",IF(A118=мар17!A118,0,1),IF(AND(B118=мар17!B118,C118=мар17!C118),0,1))</f>
        <v>0</v>
      </c>
      <c r="Z118" s="70" t="str">
        <f t="shared" si="7"/>
        <v>ул. Третья д.3</v>
      </c>
      <c r="AA118" s="504">
        <f>IF($B118&lt;&gt;"",MAX(AA$7:AA117)+1,0)</f>
        <v>109</v>
      </c>
      <c r="AB118" s="502">
        <f t="shared" si="6"/>
        <v>118</v>
      </c>
      <c r="AC118" s="504">
        <f>1</f>
        <v>1</v>
      </c>
      <c r="AD118" s="103">
        <f t="shared" si="8"/>
        <v>3557.18</v>
      </c>
      <c r="AE118" s="103">
        <f t="shared" si="9"/>
        <v>6962.24</v>
      </c>
      <c r="AF118" s="103">
        <f t="shared" si="10"/>
        <v>0</v>
      </c>
    </row>
    <row r="119" spans="2:32" x14ac:dyDescent="0.25">
      <c r="B119" s="1" t="str">
        <f>адреса!$G$116</f>
        <v>кв.13</v>
      </c>
      <c r="C119" s="522">
        <f>адреса!$I$116</f>
        <v>30000013</v>
      </c>
      <c r="D119" s="6" t="str">
        <f>адреса!$K$116</f>
        <v>ФИО-3-13</v>
      </c>
      <c r="E119" s="6">
        <v>13983.01</v>
      </c>
      <c r="F119" s="6">
        <v>2917.23</v>
      </c>
      <c r="G119" s="6">
        <v>0</v>
      </c>
      <c r="H119" s="6">
        <v>2543.1799999999998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908.62</v>
      </c>
      <c r="P119" s="6">
        <v>0</v>
      </c>
      <c r="Q119" s="6">
        <v>0</v>
      </c>
      <c r="R119" s="6">
        <v>0</v>
      </c>
      <c r="S119" s="6">
        <v>1320.28</v>
      </c>
      <c r="T119" s="6">
        <v>0</v>
      </c>
      <c r="U119" s="6">
        <v>0</v>
      </c>
      <c r="V119" s="6">
        <v>7689.31</v>
      </c>
      <c r="W119" s="6">
        <v>14067.63</v>
      </c>
      <c r="X119" s="6">
        <v>7604.69</v>
      </c>
      <c r="Y119" s="513">
        <f>IF(A119&lt;&gt;"",IF(A119=мар17!A119,0,1),IF(AND(B119=мар17!B119,C119=мар17!C119),0,1))</f>
        <v>0</v>
      </c>
      <c r="Z119" s="70" t="str">
        <f t="shared" si="7"/>
        <v>ул. Третья д.3</v>
      </c>
      <c r="AA119" s="504">
        <f>IF($B119&lt;&gt;"",MAX(AA$7:AA118)+1,0)</f>
        <v>110</v>
      </c>
      <c r="AB119" s="502">
        <f t="shared" si="6"/>
        <v>119</v>
      </c>
      <c r="AC119" s="504">
        <f>1</f>
        <v>1</v>
      </c>
      <c r="AD119" s="103">
        <f t="shared" si="8"/>
        <v>2917.23</v>
      </c>
      <c r="AE119" s="103">
        <f t="shared" si="9"/>
        <v>4772.08</v>
      </c>
      <c r="AF119" s="103">
        <f t="shared" si="10"/>
        <v>0</v>
      </c>
    </row>
    <row r="120" spans="2:32" x14ac:dyDescent="0.25">
      <c r="B120" s="1" t="str">
        <f>адреса!$G$117</f>
        <v>кв.14</v>
      </c>
      <c r="C120" s="522">
        <f>адреса!$I$117</f>
        <v>30000014</v>
      </c>
      <c r="D120" s="6" t="str">
        <f>адреса!$K$117</f>
        <v>ФИО-3-14</v>
      </c>
      <c r="E120" s="6">
        <v>37783.24</v>
      </c>
      <c r="F120" s="6">
        <v>2253.4499999999998</v>
      </c>
      <c r="G120" s="6">
        <v>0</v>
      </c>
      <c r="H120" s="6">
        <v>3841.49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337.42</v>
      </c>
      <c r="P120" s="6">
        <v>0</v>
      </c>
      <c r="Q120" s="6">
        <v>0</v>
      </c>
      <c r="R120" s="6">
        <v>0</v>
      </c>
      <c r="S120" s="6">
        <v>365.62</v>
      </c>
      <c r="T120" s="6">
        <v>0</v>
      </c>
      <c r="U120" s="6">
        <v>0</v>
      </c>
      <c r="V120" s="6">
        <v>6797.98</v>
      </c>
      <c r="W120" s="6">
        <v>0</v>
      </c>
      <c r="X120" s="6">
        <v>44581.22</v>
      </c>
      <c r="Y120" s="513">
        <f>IF(A120&lt;&gt;"",IF(A120=мар17!A120,0,1),IF(AND(B120=мар17!B120,C120=мар17!C120),0,1))</f>
        <v>0</v>
      </c>
      <c r="Z120" s="70" t="str">
        <f t="shared" si="7"/>
        <v>ул. Третья д.3</v>
      </c>
      <c r="AA120" s="504">
        <f>IF($B120&lt;&gt;"",MAX(AA$7:AA119)+1,0)</f>
        <v>111</v>
      </c>
      <c r="AB120" s="502">
        <f t="shared" si="6"/>
        <v>120</v>
      </c>
      <c r="AC120" s="504">
        <f>1</f>
        <v>1</v>
      </c>
      <c r="AD120" s="103">
        <f t="shared" si="8"/>
        <v>2253.4499999999998</v>
      </c>
      <c r="AE120" s="103">
        <f t="shared" si="9"/>
        <v>4544.53</v>
      </c>
      <c r="AF120" s="103">
        <f t="shared" si="10"/>
        <v>0</v>
      </c>
    </row>
    <row r="121" spans="2:32" x14ac:dyDescent="0.25">
      <c r="B121" s="1" t="str">
        <f>адреса!$G$118</f>
        <v>кв.15</v>
      </c>
      <c r="C121" s="522">
        <f>адреса!$I$118</f>
        <v>30000015</v>
      </c>
      <c r="D121" s="6" t="str">
        <f>адреса!$K$118</f>
        <v>ФИО-3-15</v>
      </c>
      <c r="E121" s="6">
        <v>28899.06</v>
      </c>
      <c r="F121" s="6">
        <v>2794.68</v>
      </c>
      <c r="G121" s="6">
        <v>0</v>
      </c>
      <c r="H121" s="6">
        <v>2433.5700000000002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6">
        <v>0</v>
      </c>
      <c r="O121" s="6">
        <v>2207.94</v>
      </c>
      <c r="P121" s="6">
        <v>0</v>
      </c>
      <c r="Q121" s="6">
        <v>0</v>
      </c>
      <c r="R121" s="6">
        <v>0</v>
      </c>
      <c r="S121" s="6">
        <v>365.62</v>
      </c>
      <c r="T121" s="6">
        <v>0</v>
      </c>
      <c r="U121" s="6">
        <v>0</v>
      </c>
      <c r="V121" s="6">
        <v>7801.81</v>
      </c>
      <c r="W121" s="6">
        <v>12000</v>
      </c>
      <c r="X121" s="6">
        <v>24700.87</v>
      </c>
      <c r="Y121" s="513">
        <f>IF(A121&lt;&gt;"",IF(A121=мар17!A121,0,1),IF(AND(B121=мар17!B121,C121=мар17!C121),0,1))</f>
        <v>0</v>
      </c>
      <c r="Z121" s="70" t="str">
        <f t="shared" si="7"/>
        <v>ул. Третья д.3</v>
      </c>
      <c r="AA121" s="504">
        <f>IF($B121&lt;&gt;"",MAX(AA$7:AA120)+1,0)</f>
        <v>112</v>
      </c>
      <c r="AB121" s="502">
        <f t="shared" si="6"/>
        <v>121</v>
      </c>
      <c r="AC121" s="504">
        <f>1</f>
        <v>1</v>
      </c>
      <c r="AD121" s="103">
        <f t="shared" si="8"/>
        <v>2794.68</v>
      </c>
      <c r="AE121" s="103">
        <f t="shared" si="9"/>
        <v>5007.13</v>
      </c>
      <c r="AF121" s="103">
        <f t="shared" si="10"/>
        <v>0</v>
      </c>
    </row>
    <row r="122" spans="2:32" x14ac:dyDescent="0.25">
      <c r="B122" s="1" t="str">
        <f>адреса!$G$119</f>
        <v>кв.16</v>
      </c>
      <c r="C122" s="522">
        <f>адреса!$I$119</f>
        <v>30000016</v>
      </c>
      <c r="D122" s="6" t="str">
        <f>адреса!$K$119</f>
        <v>ФИО-3-16</v>
      </c>
      <c r="E122" s="6">
        <v>57519.75</v>
      </c>
      <c r="F122" s="6">
        <v>3529.95</v>
      </c>
      <c r="G122" s="6">
        <v>0</v>
      </c>
      <c r="H122" s="6">
        <v>4053.67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6">
        <v>808.27</v>
      </c>
      <c r="P122" s="6">
        <v>0</v>
      </c>
      <c r="Q122" s="6">
        <v>0</v>
      </c>
      <c r="R122" s="6">
        <v>0</v>
      </c>
      <c r="S122" s="6">
        <v>365.62</v>
      </c>
      <c r="T122" s="6">
        <v>0</v>
      </c>
      <c r="U122" s="6">
        <v>0</v>
      </c>
      <c r="V122" s="6">
        <v>8757.51</v>
      </c>
      <c r="W122" s="6">
        <v>0</v>
      </c>
      <c r="X122" s="6">
        <v>66277.259999999995</v>
      </c>
      <c r="Y122" s="513">
        <f>IF(A122&lt;&gt;"",IF(A122=мар17!A122,0,1),IF(AND(B122=мар17!B122,C122=мар17!C122),0,1))</f>
        <v>0</v>
      </c>
      <c r="Z122" s="70" t="str">
        <f t="shared" si="7"/>
        <v>ул. Третья д.3</v>
      </c>
      <c r="AA122" s="504">
        <f>IF($B122&lt;&gt;"",MAX(AA$7:AA121)+1,0)</f>
        <v>113</v>
      </c>
      <c r="AB122" s="502">
        <f t="shared" si="6"/>
        <v>122</v>
      </c>
      <c r="AC122" s="504">
        <f>1</f>
        <v>1</v>
      </c>
      <c r="AD122" s="103">
        <f t="shared" si="8"/>
        <v>3529.95</v>
      </c>
      <c r="AE122" s="103">
        <f t="shared" si="9"/>
        <v>5227.5600000000004</v>
      </c>
      <c r="AF122" s="103">
        <f t="shared" si="10"/>
        <v>0</v>
      </c>
    </row>
    <row r="123" spans="2:32" x14ac:dyDescent="0.25">
      <c r="B123" s="1" t="str">
        <f>адреса!$G$120</f>
        <v>кв.17</v>
      </c>
      <c r="C123" s="522">
        <f>адреса!$I$120</f>
        <v>30000017</v>
      </c>
      <c r="D123" s="6" t="str">
        <f>адреса!$K$120</f>
        <v>ФИО-3-17</v>
      </c>
      <c r="E123" s="6">
        <v>22644.19</v>
      </c>
      <c r="F123" s="6">
        <v>3056.79</v>
      </c>
      <c r="G123" s="6">
        <v>0</v>
      </c>
      <c r="H123" s="6">
        <v>5210.96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6">
        <v>457.71</v>
      </c>
      <c r="P123" s="6">
        <v>0</v>
      </c>
      <c r="Q123" s="6">
        <v>0</v>
      </c>
      <c r="R123" s="6">
        <v>0</v>
      </c>
      <c r="S123" s="6">
        <v>365.62</v>
      </c>
      <c r="T123" s="6">
        <v>0</v>
      </c>
      <c r="U123" s="6">
        <v>0</v>
      </c>
      <c r="V123" s="6">
        <v>9091.08</v>
      </c>
      <c r="W123" s="6">
        <v>3056.79</v>
      </c>
      <c r="X123" s="6">
        <v>28678.48</v>
      </c>
      <c r="Y123" s="513">
        <f>IF(A123&lt;&gt;"",IF(A123=мар17!A123,0,1),IF(AND(B123=мар17!B123,C123=мар17!C123),0,1))</f>
        <v>0</v>
      </c>
      <c r="Z123" s="70" t="str">
        <f t="shared" si="7"/>
        <v>ул. Третья д.3</v>
      </c>
      <c r="AA123" s="504">
        <f>IF($B123&lt;&gt;"",MAX(AA$7:AA122)+1,0)</f>
        <v>114</v>
      </c>
      <c r="AB123" s="502">
        <f t="shared" si="6"/>
        <v>123</v>
      </c>
      <c r="AC123" s="504">
        <f>1</f>
        <v>1</v>
      </c>
      <c r="AD123" s="103">
        <f t="shared" si="8"/>
        <v>3056.79</v>
      </c>
      <c r="AE123" s="103">
        <f t="shared" si="9"/>
        <v>6034.29</v>
      </c>
      <c r="AF123" s="103">
        <f t="shared" si="10"/>
        <v>0</v>
      </c>
    </row>
    <row r="124" spans="2:32" x14ac:dyDescent="0.25">
      <c r="B124" s="1" t="str">
        <f>адреса!$G$121</f>
        <v>кв.18</v>
      </c>
      <c r="C124" s="522">
        <f>адреса!$I$121</f>
        <v>30000018</v>
      </c>
      <c r="D124" s="6" t="str">
        <f>адреса!$K$121</f>
        <v>ФИО-3-18</v>
      </c>
      <c r="E124" s="6">
        <v>63956.82</v>
      </c>
      <c r="F124" s="6">
        <v>2073.04</v>
      </c>
      <c r="G124" s="6">
        <v>0</v>
      </c>
      <c r="H124" s="6">
        <v>1948.91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1092.25</v>
      </c>
      <c r="P124" s="6">
        <v>0</v>
      </c>
      <c r="Q124" s="6">
        <v>0</v>
      </c>
      <c r="R124" s="6">
        <v>0</v>
      </c>
      <c r="S124" s="6">
        <v>365.62</v>
      </c>
      <c r="T124" s="6">
        <v>0</v>
      </c>
      <c r="U124" s="6">
        <v>0</v>
      </c>
      <c r="V124" s="6">
        <v>5479.82</v>
      </c>
      <c r="W124" s="6">
        <v>0</v>
      </c>
      <c r="X124" s="6">
        <v>69436.639999999999</v>
      </c>
      <c r="Y124" s="513">
        <f>IF(A124&lt;&gt;"",IF(A124=мар17!A124,0,1),IF(AND(B124=мар17!B124,C124=мар17!C124),0,1))</f>
        <v>0</v>
      </c>
      <c r="Z124" s="70" t="str">
        <f t="shared" si="7"/>
        <v>ул. Третья д.3</v>
      </c>
      <c r="AA124" s="504">
        <f>IF($B124&lt;&gt;"",MAX(AA$7:AA123)+1,0)</f>
        <v>115</v>
      </c>
      <c r="AB124" s="502">
        <f t="shared" si="6"/>
        <v>124</v>
      </c>
      <c r="AC124" s="504">
        <f>1</f>
        <v>1</v>
      </c>
      <c r="AD124" s="103">
        <f t="shared" si="8"/>
        <v>2073.04</v>
      </c>
      <c r="AE124" s="103">
        <f t="shared" si="9"/>
        <v>3406.7799999999997</v>
      </c>
      <c r="AF124" s="103">
        <f t="shared" si="10"/>
        <v>0</v>
      </c>
    </row>
    <row r="125" spans="2:32" x14ac:dyDescent="0.25">
      <c r="B125" s="1" t="str">
        <f>адреса!$G$122</f>
        <v>кв.19</v>
      </c>
      <c r="C125" s="522">
        <f>адреса!$I$122</f>
        <v>30000019</v>
      </c>
      <c r="D125" s="6" t="str">
        <f>адреса!$K$122</f>
        <v>ФИО-3-19</v>
      </c>
      <c r="E125" s="6">
        <v>8374.2800000000007</v>
      </c>
      <c r="F125" s="6">
        <v>1521.59</v>
      </c>
      <c r="G125" s="6">
        <v>0</v>
      </c>
      <c r="H125" s="6">
        <v>1239.9100000000001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  <c r="N125" s="6">
        <v>0</v>
      </c>
      <c r="O125" s="6">
        <v>810.85</v>
      </c>
      <c r="P125" s="6">
        <v>0</v>
      </c>
      <c r="Q125" s="6">
        <v>0</v>
      </c>
      <c r="R125" s="6">
        <v>0</v>
      </c>
      <c r="S125" s="6">
        <v>365.62</v>
      </c>
      <c r="T125" s="6">
        <v>0</v>
      </c>
      <c r="U125" s="6">
        <v>0</v>
      </c>
      <c r="V125" s="6">
        <v>3937.97</v>
      </c>
      <c r="W125" s="6">
        <v>0</v>
      </c>
      <c r="X125" s="6">
        <v>12312.25</v>
      </c>
      <c r="Y125" s="513">
        <f>IF(A125&lt;&gt;"",IF(A125=мар17!A125,0,1),IF(AND(B125=мар17!B125,C125=мар17!C125),0,1))</f>
        <v>0</v>
      </c>
      <c r="Z125" s="70" t="str">
        <f t="shared" si="7"/>
        <v>ул. Третья д.3</v>
      </c>
      <c r="AA125" s="504">
        <f>IF($B125&lt;&gt;"",MAX(AA$7:AA124)+1,0)</f>
        <v>116</v>
      </c>
      <c r="AB125" s="502">
        <f t="shared" si="6"/>
        <v>125</v>
      </c>
      <c r="AC125" s="504">
        <f>1</f>
        <v>1</v>
      </c>
      <c r="AD125" s="103">
        <f t="shared" si="8"/>
        <v>1521.59</v>
      </c>
      <c r="AE125" s="103">
        <f t="shared" si="9"/>
        <v>2416.38</v>
      </c>
      <c r="AF125" s="103">
        <f t="shared" si="10"/>
        <v>0</v>
      </c>
    </row>
    <row r="126" spans="2:32" x14ac:dyDescent="0.25">
      <c r="B126" s="1" t="str">
        <f>адреса!$G$123</f>
        <v>кв.20</v>
      </c>
      <c r="C126" s="522">
        <f>адреса!$I$123</f>
        <v>30000020</v>
      </c>
      <c r="D126" s="6" t="str">
        <f>адреса!$K$123</f>
        <v>ФИО-3-20</v>
      </c>
      <c r="E126" s="6">
        <v>88667.02</v>
      </c>
      <c r="F126" s="6">
        <v>3104.45</v>
      </c>
      <c r="G126" s="6">
        <v>0</v>
      </c>
      <c r="H126" s="6">
        <v>2753.83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464.85</v>
      </c>
      <c r="P126" s="6">
        <v>0</v>
      </c>
      <c r="Q126" s="6">
        <v>0</v>
      </c>
      <c r="R126" s="6">
        <v>0</v>
      </c>
      <c r="S126" s="6">
        <v>365.62</v>
      </c>
      <c r="T126" s="6">
        <v>0</v>
      </c>
      <c r="U126" s="6">
        <v>0</v>
      </c>
      <c r="V126" s="6">
        <v>6688.75</v>
      </c>
      <c r="W126" s="6">
        <v>0</v>
      </c>
      <c r="X126" s="6">
        <v>95355.77</v>
      </c>
      <c r="Y126" s="513">
        <f>IF(A126&lt;&gt;"",IF(A126=мар17!A126,0,1),IF(AND(B126=мар17!B126,C126=мар17!C126),0,1))</f>
        <v>0</v>
      </c>
      <c r="Z126" s="70" t="str">
        <f t="shared" si="7"/>
        <v>ул. Третья д.3</v>
      </c>
      <c r="AA126" s="504">
        <f>IF($B126&lt;&gt;"",MAX(AA$7:AA125)+1,0)</f>
        <v>117</v>
      </c>
      <c r="AB126" s="502">
        <f t="shared" si="6"/>
        <v>126</v>
      </c>
      <c r="AC126" s="504">
        <f>1</f>
        <v>1</v>
      </c>
      <c r="AD126" s="103">
        <f t="shared" si="8"/>
        <v>3104.45</v>
      </c>
      <c r="AE126" s="103">
        <f t="shared" si="9"/>
        <v>3584.2999999999997</v>
      </c>
      <c r="AF126" s="103">
        <f t="shared" si="10"/>
        <v>0</v>
      </c>
    </row>
    <row r="127" spans="2:32" x14ac:dyDescent="0.25">
      <c r="B127" s="1" t="str">
        <f>адреса!$G$124</f>
        <v>кв.21</v>
      </c>
      <c r="C127" s="522">
        <f>адреса!$I$124</f>
        <v>30000021</v>
      </c>
      <c r="D127" s="6" t="str">
        <f>адреса!$K$124</f>
        <v>ФИО-3-21</v>
      </c>
      <c r="E127" s="6">
        <v>8899.68</v>
      </c>
      <c r="F127" s="6">
        <v>1739.44</v>
      </c>
      <c r="G127" s="6">
        <v>0</v>
      </c>
      <c r="H127" s="6">
        <v>1407.74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6">
        <v>614.30999999999995</v>
      </c>
      <c r="P127" s="6">
        <v>0</v>
      </c>
      <c r="Q127" s="6">
        <v>0</v>
      </c>
      <c r="R127" s="6">
        <v>0</v>
      </c>
      <c r="S127" s="6">
        <v>365.62</v>
      </c>
      <c r="T127" s="6">
        <v>0</v>
      </c>
      <c r="U127" s="6">
        <v>0</v>
      </c>
      <c r="V127" s="6">
        <v>4127.1099999999997</v>
      </c>
      <c r="W127" s="6">
        <v>7000</v>
      </c>
      <c r="X127" s="6">
        <v>6026.79</v>
      </c>
      <c r="Y127" s="513">
        <f>IF(A127&lt;&gt;"",IF(A127=мар17!A127,0,1),IF(AND(B127=мар17!B127,C127=мар17!C127),0,1))</f>
        <v>0</v>
      </c>
      <c r="Z127" s="70" t="str">
        <f t="shared" si="7"/>
        <v>ул. Третья д.3</v>
      </c>
      <c r="AA127" s="504">
        <f>IF($B127&lt;&gt;"",MAX(AA$7:AA126)+1,0)</f>
        <v>118</v>
      </c>
      <c r="AB127" s="502">
        <f t="shared" si="6"/>
        <v>127</v>
      </c>
      <c r="AC127" s="504">
        <f>1</f>
        <v>1</v>
      </c>
      <c r="AD127" s="103">
        <f t="shared" si="8"/>
        <v>1739.44</v>
      </c>
      <c r="AE127" s="103">
        <f t="shared" si="9"/>
        <v>2387.67</v>
      </c>
      <c r="AF127" s="103">
        <f t="shared" si="10"/>
        <v>0</v>
      </c>
    </row>
    <row r="128" spans="2:32" x14ac:dyDescent="0.25">
      <c r="B128" s="1" t="str">
        <f>адреса!$G$125</f>
        <v>кв.22</v>
      </c>
      <c r="C128" s="522">
        <f>адреса!$I$125</f>
        <v>30000022</v>
      </c>
      <c r="D128" s="6" t="str">
        <f>адреса!$K$125</f>
        <v>ФИО-3-22</v>
      </c>
      <c r="E128" s="6">
        <v>9155.5499999999993</v>
      </c>
      <c r="F128" s="6">
        <v>1654.34</v>
      </c>
      <c r="G128" s="6">
        <v>0</v>
      </c>
      <c r="H128" s="6">
        <v>2140.7199999999998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6">
        <v>682.45</v>
      </c>
      <c r="P128" s="6">
        <v>0</v>
      </c>
      <c r="Q128" s="6">
        <v>0</v>
      </c>
      <c r="R128" s="6">
        <v>0</v>
      </c>
      <c r="S128" s="6">
        <v>365.62</v>
      </c>
      <c r="T128" s="6">
        <v>0</v>
      </c>
      <c r="U128" s="6">
        <v>0</v>
      </c>
      <c r="V128" s="6">
        <v>4843.13</v>
      </c>
      <c r="W128" s="6">
        <v>9203.5300000000007</v>
      </c>
      <c r="X128" s="6">
        <v>4795.1499999999996</v>
      </c>
      <c r="Y128" s="513">
        <f>IF(A128&lt;&gt;"",IF(A128=мар17!A128,0,1),IF(AND(B128=мар17!B128,C128=мар17!C128),0,1))</f>
        <v>0</v>
      </c>
      <c r="Z128" s="70" t="str">
        <f t="shared" si="7"/>
        <v>ул. Третья д.3</v>
      </c>
      <c r="AA128" s="504">
        <f>IF($B128&lt;&gt;"",MAX(AA$7:AA127)+1,0)</f>
        <v>119</v>
      </c>
      <c r="AB128" s="502">
        <f t="shared" si="6"/>
        <v>128</v>
      </c>
      <c r="AC128" s="504">
        <f>1</f>
        <v>1</v>
      </c>
      <c r="AD128" s="103">
        <f t="shared" si="8"/>
        <v>1654.34</v>
      </c>
      <c r="AE128" s="103">
        <f t="shared" si="9"/>
        <v>3188.79</v>
      </c>
      <c r="AF128" s="103">
        <f t="shared" si="10"/>
        <v>0</v>
      </c>
    </row>
    <row r="129" spans="2:32" x14ac:dyDescent="0.25">
      <c r="B129" s="1" t="str">
        <f>адреса!$G$126</f>
        <v>кв.23</v>
      </c>
      <c r="C129" s="522">
        <f>адреса!$I$126</f>
        <v>30000023</v>
      </c>
      <c r="D129" s="6" t="str">
        <f>адреса!$K$126</f>
        <v>ФИО-3-23</v>
      </c>
      <c r="E129" s="6">
        <v>24324.27</v>
      </c>
      <c r="F129" s="6">
        <v>2726.6</v>
      </c>
      <c r="G129" s="6">
        <v>0</v>
      </c>
      <c r="H129" s="6">
        <v>1745.12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v>0</v>
      </c>
      <c r="O129" s="6">
        <v>1958.47</v>
      </c>
      <c r="P129" s="6">
        <v>0</v>
      </c>
      <c r="Q129" s="6">
        <v>0</v>
      </c>
      <c r="R129" s="6">
        <v>0</v>
      </c>
      <c r="S129" s="6">
        <v>548.41999999999996</v>
      </c>
      <c r="T129" s="6">
        <v>0</v>
      </c>
      <c r="U129" s="6">
        <v>0</v>
      </c>
      <c r="V129" s="6">
        <v>6978.61</v>
      </c>
      <c r="W129" s="6">
        <v>7240</v>
      </c>
      <c r="X129" s="6">
        <v>24062.880000000001</v>
      </c>
      <c r="Y129" s="513">
        <f>IF(A129&lt;&gt;"",IF(A129=мар17!A129,0,1),IF(AND(B129=мар17!B129,C129=мар17!C129),0,1))</f>
        <v>0</v>
      </c>
      <c r="Z129" s="70" t="str">
        <f t="shared" si="7"/>
        <v>ул. Третья д.3</v>
      </c>
      <c r="AA129" s="504">
        <f>IF($B129&lt;&gt;"",MAX(AA$7:AA128)+1,0)</f>
        <v>120</v>
      </c>
      <c r="AB129" s="502">
        <f t="shared" si="6"/>
        <v>129</v>
      </c>
      <c r="AC129" s="504">
        <f>1</f>
        <v>1</v>
      </c>
      <c r="AD129" s="103">
        <f t="shared" si="8"/>
        <v>2726.6</v>
      </c>
      <c r="AE129" s="103">
        <f t="shared" si="9"/>
        <v>4252.01</v>
      </c>
      <c r="AF129" s="103">
        <f t="shared" si="10"/>
        <v>0</v>
      </c>
    </row>
    <row r="130" spans="2:32" x14ac:dyDescent="0.25">
      <c r="B130" s="1" t="str">
        <f>адреса!$G$127</f>
        <v>кв.24</v>
      </c>
      <c r="C130" s="522">
        <f>адреса!$I$127</f>
        <v>30000024</v>
      </c>
      <c r="D130" s="6" t="str">
        <f>адреса!$K$127</f>
        <v>ФИО-3-24</v>
      </c>
      <c r="E130" s="6">
        <v>58180.27</v>
      </c>
      <c r="F130" s="6">
        <v>1739.44</v>
      </c>
      <c r="G130" s="6">
        <v>0</v>
      </c>
      <c r="H130" s="6">
        <v>1782.79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  <c r="N130" s="6">
        <v>0</v>
      </c>
      <c r="O130" s="6">
        <v>1116.44</v>
      </c>
      <c r="P130" s="6">
        <v>0</v>
      </c>
      <c r="Q130" s="6">
        <v>0</v>
      </c>
      <c r="R130" s="6">
        <v>0</v>
      </c>
      <c r="S130" s="6">
        <v>365.62</v>
      </c>
      <c r="T130" s="6">
        <v>0</v>
      </c>
      <c r="U130" s="6">
        <v>0</v>
      </c>
      <c r="V130" s="6">
        <v>5004.29</v>
      </c>
      <c r="W130" s="6">
        <v>12400.9</v>
      </c>
      <c r="X130" s="6">
        <v>50783.66</v>
      </c>
      <c r="Y130" s="513">
        <f>IF(A130&lt;&gt;"",IF(A130=мар17!A130,0,1),IF(AND(B130=мар17!B130,C130=мар17!C130),0,1))</f>
        <v>0</v>
      </c>
      <c r="Z130" s="70" t="str">
        <f t="shared" si="7"/>
        <v>ул. Третья д.3</v>
      </c>
      <c r="AA130" s="504">
        <f>IF($B130&lt;&gt;"",MAX(AA$7:AA129)+1,0)</f>
        <v>121</v>
      </c>
      <c r="AB130" s="502">
        <f t="shared" si="6"/>
        <v>130</v>
      </c>
      <c r="AC130" s="504">
        <f>1</f>
        <v>1</v>
      </c>
      <c r="AD130" s="103">
        <f t="shared" si="8"/>
        <v>1739.44</v>
      </c>
      <c r="AE130" s="103">
        <f t="shared" si="9"/>
        <v>3264.85</v>
      </c>
      <c r="AF130" s="103">
        <f t="shared" si="10"/>
        <v>0</v>
      </c>
    </row>
    <row r="131" spans="2:32" x14ac:dyDescent="0.25">
      <c r="B131" s="1" t="str">
        <f>адреса!$G$128</f>
        <v>кв.25</v>
      </c>
      <c r="C131" s="522">
        <f>адреса!$I$128</f>
        <v>30000025</v>
      </c>
      <c r="D131" s="6" t="str">
        <f>адреса!$K$128</f>
        <v>ФИО-3-25</v>
      </c>
      <c r="E131" s="6">
        <v>51731.76</v>
      </c>
      <c r="F131" s="6">
        <v>1657.75</v>
      </c>
      <c r="G131" s="6">
        <v>0</v>
      </c>
      <c r="H131" s="6">
        <v>0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  <c r="N131" s="6">
        <v>0</v>
      </c>
      <c r="O131" s="6">
        <v>248.23</v>
      </c>
      <c r="P131" s="6">
        <v>0</v>
      </c>
      <c r="Q131" s="6">
        <v>0</v>
      </c>
      <c r="R131" s="6">
        <v>0</v>
      </c>
      <c r="S131" s="6">
        <v>731.23</v>
      </c>
      <c r="T131" s="6">
        <v>0</v>
      </c>
      <c r="U131" s="6">
        <v>0</v>
      </c>
      <c r="V131" s="6">
        <v>2637.21</v>
      </c>
      <c r="W131" s="6">
        <v>0</v>
      </c>
      <c r="X131" s="6">
        <v>54368.97</v>
      </c>
      <c r="Y131" s="513">
        <f>IF(A131&lt;&gt;"",IF(A131=мар17!A131,0,1),IF(AND(B131=мар17!B131,C131=мар17!C131),0,1))</f>
        <v>0</v>
      </c>
      <c r="Z131" s="70" t="str">
        <f t="shared" si="7"/>
        <v>ул. Третья д.3</v>
      </c>
      <c r="AA131" s="504">
        <f>IF($B131&lt;&gt;"",MAX(AA$7:AA130)+1,0)</f>
        <v>122</v>
      </c>
      <c r="AB131" s="502">
        <f t="shared" si="6"/>
        <v>131</v>
      </c>
      <c r="AC131" s="504">
        <f>1</f>
        <v>1</v>
      </c>
      <c r="AD131" s="103">
        <f t="shared" si="8"/>
        <v>1657.75</v>
      </c>
      <c r="AE131" s="103">
        <f t="shared" si="9"/>
        <v>979.46</v>
      </c>
      <c r="AF131" s="103">
        <f t="shared" si="10"/>
        <v>0</v>
      </c>
    </row>
    <row r="132" spans="2:32" x14ac:dyDescent="0.25">
      <c r="B132" s="1" t="str">
        <f>адреса!$G$129</f>
        <v>кв.26</v>
      </c>
      <c r="C132" s="522">
        <f>адреса!$I$129</f>
        <v>30000026</v>
      </c>
      <c r="D132" s="6" t="str">
        <f>адреса!$K$129</f>
        <v>ФИО-3-26</v>
      </c>
      <c r="E132" s="6">
        <v>11252.74</v>
      </c>
      <c r="F132" s="6">
        <v>2859.36</v>
      </c>
      <c r="G132" s="6">
        <v>0</v>
      </c>
      <c r="H132" s="6">
        <v>2921.66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  <c r="N132" s="6">
        <v>0</v>
      </c>
      <c r="O132" s="6">
        <v>1388.6</v>
      </c>
      <c r="P132" s="6">
        <v>0</v>
      </c>
      <c r="Q132" s="6">
        <v>0</v>
      </c>
      <c r="R132" s="6">
        <v>0</v>
      </c>
      <c r="S132" s="6">
        <v>365.62</v>
      </c>
      <c r="T132" s="6">
        <v>0</v>
      </c>
      <c r="U132" s="6">
        <v>0</v>
      </c>
      <c r="V132" s="6">
        <v>7535.24</v>
      </c>
      <c r="W132" s="6">
        <v>11335.69</v>
      </c>
      <c r="X132" s="6">
        <v>7452.29</v>
      </c>
      <c r="Y132" s="513">
        <f>IF(A132&lt;&gt;"",IF(A132=мар17!A132,0,1),IF(AND(B132=мар17!B132,C132=мар17!C132),0,1))</f>
        <v>0</v>
      </c>
      <c r="Z132" s="70" t="str">
        <f t="shared" si="7"/>
        <v>ул. Третья д.3</v>
      </c>
      <c r="AA132" s="504">
        <f>IF($B132&lt;&gt;"",MAX(AA$7:AA131)+1,0)</f>
        <v>123</v>
      </c>
      <c r="AB132" s="502">
        <f t="shared" si="6"/>
        <v>132</v>
      </c>
      <c r="AC132" s="504">
        <f>1</f>
        <v>1</v>
      </c>
      <c r="AD132" s="103">
        <f t="shared" si="8"/>
        <v>2859.36</v>
      </c>
      <c r="AE132" s="103">
        <f t="shared" si="9"/>
        <v>4675.88</v>
      </c>
      <c r="AF132" s="103">
        <f t="shared" si="10"/>
        <v>0</v>
      </c>
    </row>
    <row r="133" spans="2:32" x14ac:dyDescent="0.25">
      <c r="B133" s="1" t="str">
        <f>адреса!$G$130</f>
        <v>кв.27</v>
      </c>
      <c r="C133" s="522">
        <f>адреса!$I$130</f>
        <v>30000027</v>
      </c>
      <c r="D133" s="6" t="str">
        <f>адреса!$K$130</f>
        <v>ФИО-3-27</v>
      </c>
      <c r="E133" s="6">
        <v>-78.8</v>
      </c>
      <c r="F133" s="6">
        <v>2716.39</v>
      </c>
      <c r="G133" s="6">
        <v>0</v>
      </c>
      <c r="H133" s="6">
        <v>2615.11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  <c r="N133" s="6">
        <v>0</v>
      </c>
      <c r="O133" s="6">
        <v>561.76</v>
      </c>
      <c r="P133" s="6">
        <v>0</v>
      </c>
      <c r="Q133" s="6">
        <v>0</v>
      </c>
      <c r="R133" s="6">
        <v>0</v>
      </c>
      <c r="S133" s="6">
        <v>365.62</v>
      </c>
      <c r="T133" s="6">
        <v>0</v>
      </c>
      <c r="U133" s="6">
        <v>0</v>
      </c>
      <c r="V133" s="6">
        <v>6258.88</v>
      </c>
      <c r="W133" s="6">
        <v>7578.27</v>
      </c>
      <c r="X133" s="6">
        <v>-1398.19</v>
      </c>
      <c r="Y133" s="513">
        <f>IF(A133&lt;&gt;"",IF(A133=мар17!A133,0,1),IF(AND(B133=мар17!B133,C133=мар17!C133),0,1))</f>
        <v>0</v>
      </c>
      <c r="Z133" s="70" t="str">
        <f t="shared" si="7"/>
        <v>ул. Третья д.3</v>
      </c>
      <c r="AA133" s="504">
        <f>IF($B133&lt;&gt;"",MAX(AA$7:AA132)+1,0)</f>
        <v>124</v>
      </c>
      <c r="AB133" s="502">
        <f t="shared" si="6"/>
        <v>133</v>
      </c>
      <c r="AC133" s="504">
        <f>1</f>
        <v>1</v>
      </c>
      <c r="AD133" s="103">
        <f t="shared" si="8"/>
        <v>2716.39</v>
      </c>
      <c r="AE133" s="103">
        <f t="shared" si="9"/>
        <v>3542.49</v>
      </c>
      <c r="AF133" s="103">
        <f t="shared" si="10"/>
        <v>0</v>
      </c>
    </row>
    <row r="134" spans="2:32" x14ac:dyDescent="0.25">
      <c r="B134" s="1" t="str">
        <f>адреса!$G$131</f>
        <v>кв.28</v>
      </c>
      <c r="C134" s="522">
        <f>адреса!$I$131</f>
        <v>30000028</v>
      </c>
      <c r="D134" s="6" t="str">
        <f>адреса!$K$131</f>
        <v>ФИО-3-28</v>
      </c>
      <c r="E134" s="6">
        <v>51452.14</v>
      </c>
      <c r="F134" s="6">
        <v>1565.84</v>
      </c>
      <c r="G134" s="6">
        <v>0</v>
      </c>
      <c r="H134" s="6">
        <v>2118.46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  <c r="N134" s="6">
        <v>0</v>
      </c>
      <c r="O134" s="6">
        <v>1009.56</v>
      </c>
      <c r="P134" s="6">
        <v>0</v>
      </c>
      <c r="Q134" s="6">
        <v>0</v>
      </c>
      <c r="R134" s="6">
        <v>0</v>
      </c>
      <c r="S134" s="6">
        <v>365.62</v>
      </c>
      <c r="T134" s="6">
        <v>0</v>
      </c>
      <c r="U134" s="6">
        <v>0</v>
      </c>
      <c r="V134" s="6">
        <v>5059.4799999999996</v>
      </c>
      <c r="W134" s="6">
        <v>0</v>
      </c>
      <c r="X134" s="6">
        <v>56511.62</v>
      </c>
      <c r="Y134" s="513">
        <f>IF(A134&lt;&gt;"",IF(A134=мар17!A134,0,1),IF(AND(B134=мар17!B134,C134=мар17!C134),0,1))</f>
        <v>0</v>
      </c>
      <c r="Z134" s="70" t="str">
        <f t="shared" si="7"/>
        <v>ул. Третья д.3</v>
      </c>
      <c r="AA134" s="504">
        <f>IF($B134&lt;&gt;"",MAX(AA$7:AA133)+1,0)</f>
        <v>125</v>
      </c>
      <c r="AB134" s="502">
        <f t="shared" si="6"/>
        <v>134</v>
      </c>
      <c r="AC134" s="504">
        <f>1</f>
        <v>1</v>
      </c>
      <c r="AD134" s="103">
        <f t="shared" si="8"/>
        <v>1565.84</v>
      </c>
      <c r="AE134" s="103">
        <f t="shared" si="9"/>
        <v>3493.64</v>
      </c>
      <c r="AF134" s="103">
        <f t="shared" si="10"/>
        <v>0</v>
      </c>
    </row>
    <row r="135" spans="2:32" x14ac:dyDescent="0.25">
      <c r="B135" s="1" t="str">
        <f>адреса!$G$132</f>
        <v>кв.29</v>
      </c>
      <c r="C135" s="522">
        <f>адреса!$I$132</f>
        <v>30000029</v>
      </c>
      <c r="D135" s="6" t="str">
        <f>адреса!$K$132</f>
        <v>ФИО-3-29</v>
      </c>
      <c r="E135" s="6">
        <v>12337.84</v>
      </c>
      <c r="F135" s="6">
        <v>1695.19</v>
      </c>
      <c r="G135" s="6">
        <v>0</v>
      </c>
      <c r="H135" s="6">
        <v>1481.38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  <c r="N135" s="6">
        <v>0</v>
      </c>
      <c r="O135" s="6">
        <v>1035.67</v>
      </c>
      <c r="P135" s="6">
        <v>0</v>
      </c>
      <c r="Q135" s="6">
        <v>0</v>
      </c>
      <c r="R135" s="6">
        <v>0</v>
      </c>
      <c r="S135" s="6">
        <v>365.62</v>
      </c>
      <c r="T135" s="6">
        <v>0</v>
      </c>
      <c r="U135" s="6">
        <v>0</v>
      </c>
      <c r="V135" s="6">
        <v>4577.8599999999997</v>
      </c>
      <c r="W135" s="6">
        <v>0</v>
      </c>
      <c r="X135" s="6">
        <v>16915.7</v>
      </c>
      <c r="Y135" s="513">
        <f>IF(A135&lt;&gt;"",IF(A135=мар17!A135,0,1),IF(AND(B135=мар17!B135,C135=мар17!C135),0,1))</f>
        <v>0</v>
      </c>
      <c r="Z135" s="70" t="str">
        <f t="shared" si="7"/>
        <v>ул. Третья д.3</v>
      </c>
      <c r="AA135" s="504">
        <f>IF($B135&lt;&gt;"",MAX(AA$7:AA134)+1,0)</f>
        <v>126</v>
      </c>
      <c r="AB135" s="502">
        <f t="shared" si="6"/>
        <v>135</v>
      </c>
      <c r="AC135" s="504">
        <f>1</f>
        <v>1</v>
      </c>
      <c r="AD135" s="103">
        <f t="shared" si="8"/>
        <v>1695.19</v>
      </c>
      <c r="AE135" s="103">
        <f t="shared" si="9"/>
        <v>2882.67</v>
      </c>
      <c r="AF135" s="103">
        <f t="shared" si="10"/>
        <v>0</v>
      </c>
    </row>
    <row r="136" spans="2:32" x14ac:dyDescent="0.25">
      <c r="B136" s="1" t="str">
        <f>адреса!$G$133</f>
        <v>кв.30</v>
      </c>
      <c r="C136" s="522">
        <f>адреса!$I$133</f>
        <v>30000030</v>
      </c>
      <c r="D136" s="6" t="str">
        <f>адреса!$K$133</f>
        <v>ФИО-3-30</v>
      </c>
      <c r="E136" s="6">
        <v>19448.580000000002</v>
      </c>
      <c r="F136" s="6">
        <v>2859.36</v>
      </c>
      <c r="G136" s="6">
        <v>0</v>
      </c>
      <c r="H136" s="6">
        <v>2255.4699999999998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  <c r="N136" s="6">
        <v>0</v>
      </c>
      <c r="O136" s="6">
        <v>1334.68</v>
      </c>
      <c r="P136" s="6">
        <v>0</v>
      </c>
      <c r="Q136" s="6">
        <v>0</v>
      </c>
      <c r="R136" s="6">
        <v>0</v>
      </c>
      <c r="S136" s="6">
        <v>365.62</v>
      </c>
      <c r="T136" s="6">
        <v>0</v>
      </c>
      <c r="U136" s="6">
        <v>0</v>
      </c>
      <c r="V136" s="6">
        <v>6815.13</v>
      </c>
      <c r="W136" s="6">
        <v>9722.98</v>
      </c>
      <c r="X136" s="6">
        <v>16540.73</v>
      </c>
      <c r="Y136" s="513">
        <f>IF(A136&lt;&gt;"",IF(A136=мар17!A136,0,1),IF(AND(B136=мар17!B136,C136=мар17!C136),0,1))</f>
        <v>0</v>
      </c>
      <c r="Z136" s="70" t="str">
        <f t="shared" si="7"/>
        <v>ул. Третья д.3</v>
      </c>
      <c r="AA136" s="504">
        <f>IF($B136&lt;&gt;"",MAX(AA$7:AA135)+1,0)</f>
        <v>127</v>
      </c>
      <c r="AB136" s="502">
        <f t="shared" si="6"/>
        <v>136</v>
      </c>
      <c r="AC136" s="504">
        <f>1</f>
        <v>1</v>
      </c>
      <c r="AD136" s="103">
        <f t="shared" si="8"/>
        <v>2859.36</v>
      </c>
      <c r="AE136" s="103">
        <f t="shared" si="9"/>
        <v>3955.7699999999995</v>
      </c>
      <c r="AF136" s="103">
        <f t="shared" si="10"/>
        <v>0</v>
      </c>
    </row>
    <row r="137" spans="2:32" x14ac:dyDescent="0.25">
      <c r="B137" s="1" t="str">
        <f>адреса!$G$134</f>
        <v>кв.31</v>
      </c>
      <c r="C137" s="522">
        <f>адреса!$I$134</f>
        <v>30000031</v>
      </c>
      <c r="D137" s="6" t="str">
        <f>адреса!$K$134</f>
        <v>ФИО-3-31</v>
      </c>
      <c r="E137" s="6">
        <v>99891.03</v>
      </c>
      <c r="F137" s="6">
        <v>3506.12</v>
      </c>
      <c r="G137" s="6">
        <v>0</v>
      </c>
      <c r="H137" s="6">
        <v>0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  <c r="O137" s="6">
        <v>525</v>
      </c>
      <c r="P137" s="6">
        <v>0</v>
      </c>
      <c r="Q137" s="6">
        <v>0</v>
      </c>
      <c r="R137" s="6">
        <v>0</v>
      </c>
      <c r="S137" s="6">
        <v>365.62</v>
      </c>
      <c r="T137" s="6">
        <v>0</v>
      </c>
      <c r="U137" s="6">
        <v>0</v>
      </c>
      <c r="V137" s="6">
        <v>4396.74</v>
      </c>
      <c r="W137" s="6">
        <v>0</v>
      </c>
      <c r="X137" s="6">
        <v>104287.77</v>
      </c>
      <c r="Y137" s="513">
        <f>IF(A137&lt;&gt;"",IF(A137=мар17!A137,0,1),IF(AND(B137=мар17!B137,C137=мар17!C137),0,1))</f>
        <v>0</v>
      </c>
      <c r="Z137" s="70" t="str">
        <f t="shared" si="7"/>
        <v>ул. Третья д.3</v>
      </c>
      <c r="AA137" s="504">
        <f>IF($B137&lt;&gt;"",MAX(AA$7:AA136)+1,0)</f>
        <v>128</v>
      </c>
      <c r="AB137" s="502">
        <f t="shared" ref="AB137:AB200" si="11">AB136+1</f>
        <v>137</v>
      </c>
      <c r="AC137" s="504">
        <f>1</f>
        <v>1</v>
      </c>
      <c r="AD137" s="103">
        <f t="shared" si="8"/>
        <v>3506.12</v>
      </c>
      <c r="AE137" s="103">
        <f t="shared" si="9"/>
        <v>890.62</v>
      </c>
      <c r="AF137" s="103">
        <f t="shared" si="10"/>
        <v>0</v>
      </c>
    </row>
    <row r="138" spans="2:32" x14ac:dyDescent="0.25">
      <c r="B138" s="1" t="str">
        <f>адреса!$G$135</f>
        <v>кв.32</v>
      </c>
      <c r="C138" s="522">
        <f>адреса!$I$135</f>
        <v>30000032</v>
      </c>
      <c r="D138" s="6" t="str">
        <f>адреса!$K$135</f>
        <v>ФИО-3-32</v>
      </c>
      <c r="E138" s="6">
        <v>107818.59</v>
      </c>
      <c r="F138" s="6">
        <v>3162.32</v>
      </c>
      <c r="G138" s="6">
        <v>0</v>
      </c>
      <c r="H138" s="6">
        <v>5226.78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  <c r="N138" s="6">
        <v>0</v>
      </c>
      <c r="O138" s="6">
        <v>2930.24</v>
      </c>
      <c r="P138" s="6">
        <v>0</v>
      </c>
      <c r="Q138" s="6">
        <v>0</v>
      </c>
      <c r="R138" s="6">
        <v>0</v>
      </c>
      <c r="S138" s="6">
        <v>224.65</v>
      </c>
      <c r="T138" s="6">
        <v>0</v>
      </c>
      <c r="U138" s="6">
        <v>0</v>
      </c>
      <c r="V138" s="6">
        <v>11543.99</v>
      </c>
      <c r="W138" s="6">
        <v>0</v>
      </c>
      <c r="X138" s="6">
        <v>119362.58</v>
      </c>
      <c r="Y138" s="513">
        <f>IF(A138&lt;&gt;"",IF(A138=мар17!A138,0,1),IF(AND(B138=мар17!B138,C138=мар17!C138),0,1))</f>
        <v>0</v>
      </c>
      <c r="Z138" s="70" t="str">
        <f t="shared" ref="Z138:Z201" si="12">IF(AND(A138&lt;&gt;"",B138=""),A138,Z137)</f>
        <v>ул. Третья д.3</v>
      </c>
      <c r="AA138" s="504">
        <f>IF($B138&lt;&gt;"",MAX(AA$7:AA137)+1,0)</f>
        <v>129</v>
      </c>
      <c r="AB138" s="502">
        <f t="shared" si="11"/>
        <v>138</v>
      </c>
      <c r="AC138" s="504">
        <f>1</f>
        <v>1</v>
      </c>
      <c r="AD138" s="103">
        <f t="shared" ref="AD138:AD201" si="13">F138</f>
        <v>3162.32</v>
      </c>
      <c r="AE138" s="103">
        <f t="shared" ref="AE138:AE201" si="14">H138+I138+J138+K138+L138+O138+R138+S138</f>
        <v>8381.67</v>
      </c>
      <c r="AF138" s="103">
        <f t="shared" ref="AF138:AF201" si="15">V138-AD138-AE138</f>
        <v>0</v>
      </c>
    </row>
    <row r="139" spans="2:32" x14ac:dyDescent="0.25">
      <c r="B139" s="1" t="str">
        <f>адреса!$G$136</f>
        <v>кв.33</v>
      </c>
      <c r="C139" s="522">
        <f>адреса!$I$136</f>
        <v>30000033</v>
      </c>
      <c r="D139" s="6" t="str">
        <f>адреса!$K$136</f>
        <v>ФИО-3-33</v>
      </c>
      <c r="E139" s="6">
        <v>69531.12</v>
      </c>
      <c r="F139" s="6">
        <v>2478.11</v>
      </c>
      <c r="G139" s="6">
        <v>0</v>
      </c>
      <c r="H139" s="6">
        <v>2490.09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  <c r="N139" s="6">
        <v>0</v>
      </c>
      <c r="O139" s="6">
        <v>391.28</v>
      </c>
      <c r="P139" s="6">
        <v>0</v>
      </c>
      <c r="Q139" s="6">
        <v>0</v>
      </c>
      <c r="R139" s="6">
        <v>0</v>
      </c>
      <c r="S139" s="6">
        <v>0</v>
      </c>
      <c r="T139" s="6">
        <v>0</v>
      </c>
      <c r="U139" s="6">
        <v>0</v>
      </c>
      <c r="V139" s="6">
        <v>5359.48</v>
      </c>
      <c r="W139" s="6">
        <v>0</v>
      </c>
      <c r="X139" s="6">
        <v>74890.600000000006</v>
      </c>
      <c r="Y139" s="513">
        <f>IF(A139&lt;&gt;"",IF(A139=мар17!A139,0,1),IF(AND(B139=мар17!B139,C139=мар17!C139),0,1))</f>
        <v>0</v>
      </c>
      <c r="Z139" s="70" t="str">
        <f t="shared" si="12"/>
        <v>ул. Третья д.3</v>
      </c>
      <c r="AA139" s="504">
        <f>IF($B139&lt;&gt;"",MAX(AA$7:AA138)+1,0)</f>
        <v>130</v>
      </c>
      <c r="AB139" s="502">
        <f t="shared" si="11"/>
        <v>139</v>
      </c>
      <c r="AC139" s="504">
        <f>1</f>
        <v>1</v>
      </c>
      <c r="AD139" s="103">
        <f t="shared" si="13"/>
        <v>2478.11</v>
      </c>
      <c r="AE139" s="103">
        <f t="shared" si="14"/>
        <v>2881.37</v>
      </c>
      <c r="AF139" s="103">
        <f t="shared" si="15"/>
        <v>0</v>
      </c>
    </row>
    <row r="140" spans="2:32" x14ac:dyDescent="0.25">
      <c r="B140" s="1" t="str">
        <f>адреса!$G$137</f>
        <v>кв.34</v>
      </c>
      <c r="C140" s="522">
        <f>адреса!$I$137</f>
        <v>30000034</v>
      </c>
      <c r="D140" s="6" t="str">
        <f>адреса!$K$137</f>
        <v>ФИО-3-34</v>
      </c>
      <c r="E140" s="6">
        <v>26392.12</v>
      </c>
      <c r="F140" s="6">
        <v>1344.58</v>
      </c>
      <c r="G140" s="6">
        <v>0</v>
      </c>
      <c r="H140" s="6">
        <v>3654.64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  <c r="N140" s="6">
        <v>0</v>
      </c>
      <c r="O140" s="6">
        <v>1831.55</v>
      </c>
      <c r="P140" s="6">
        <v>0</v>
      </c>
      <c r="Q140" s="6">
        <v>0</v>
      </c>
      <c r="R140" s="6">
        <v>0</v>
      </c>
      <c r="S140" s="6">
        <v>1015.6</v>
      </c>
      <c r="T140" s="6">
        <v>0</v>
      </c>
      <c r="U140" s="6">
        <v>0</v>
      </c>
      <c r="V140" s="6">
        <v>7846.37</v>
      </c>
      <c r="W140" s="6">
        <v>8000</v>
      </c>
      <c r="X140" s="6">
        <v>26238.49</v>
      </c>
      <c r="Y140" s="513">
        <f>IF(A140&lt;&gt;"",IF(A140=мар17!A140,0,1),IF(AND(B140=мар17!B140,C140=мар17!C140),0,1))</f>
        <v>0</v>
      </c>
      <c r="Z140" s="70" t="str">
        <f t="shared" si="12"/>
        <v>ул. Третья д.3</v>
      </c>
      <c r="AA140" s="504">
        <f>IF($B140&lt;&gt;"",MAX(AA$7:AA139)+1,0)</f>
        <v>131</v>
      </c>
      <c r="AB140" s="502">
        <f t="shared" si="11"/>
        <v>140</v>
      </c>
      <c r="AC140" s="504">
        <f>1</f>
        <v>1</v>
      </c>
      <c r="AD140" s="103">
        <f t="shared" si="13"/>
        <v>1344.58</v>
      </c>
      <c r="AE140" s="103">
        <f t="shared" si="14"/>
        <v>6501.79</v>
      </c>
      <c r="AF140" s="103">
        <f t="shared" si="15"/>
        <v>0</v>
      </c>
    </row>
    <row r="141" spans="2:32" x14ac:dyDescent="0.25">
      <c r="B141" s="1" t="str">
        <f>адреса!$G$138</f>
        <v>кв.35</v>
      </c>
      <c r="C141" s="522">
        <f>адреса!$I$138</f>
        <v>30000035</v>
      </c>
      <c r="D141" s="6" t="str">
        <f>адреса!$K$138</f>
        <v>ФИО-3-35</v>
      </c>
      <c r="E141" s="6">
        <v>17631.8</v>
      </c>
      <c r="F141" s="6">
        <v>2216</v>
      </c>
      <c r="G141" s="6">
        <v>0</v>
      </c>
      <c r="H141" s="6">
        <v>1479.67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  <c r="N141" s="6">
        <v>0</v>
      </c>
      <c r="O141" s="6">
        <v>921.57</v>
      </c>
      <c r="P141" s="6">
        <v>0</v>
      </c>
      <c r="Q141" s="6">
        <v>0</v>
      </c>
      <c r="R141" s="6">
        <v>0</v>
      </c>
      <c r="S141" s="6">
        <v>143.32</v>
      </c>
      <c r="T141" s="6">
        <v>0</v>
      </c>
      <c r="U141" s="6">
        <v>0</v>
      </c>
      <c r="V141" s="6">
        <v>4760.5600000000004</v>
      </c>
      <c r="W141" s="6">
        <v>17816.669999999998</v>
      </c>
      <c r="X141" s="6">
        <v>4575.6899999999996</v>
      </c>
      <c r="Y141" s="513">
        <f>IF(A141&lt;&gt;"",IF(A141=мар17!A141,0,1),IF(AND(B141=мар17!B141,C141=мар17!C141),0,1))</f>
        <v>0</v>
      </c>
      <c r="Z141" s="70" t="str">
        <f t="shared" si="12"/>
        <v>ул. Третья д.3</v>
      </c>
      <c r="AA141" s="504">
        <f>IF($B141&lt;&gt;"",MAX(AA$7:AA140)+1,0)</f>
        <v>132</v>
      </c>
      <c r="AB141" s="502">
        <f t="shared" si="11"/>
        <v>141</v>
      </c>
      <c r="AC141" s="504">
        <f>1</f>
        <v>1</v>
      </c>
      <c r="AD141" s="103">
        <f t="shared" si="13"/>
        <v>2216</v>
      </c>
      <c r="AE141" s="103">
        <f t="shared" si="14"/>
        <v>2544.5600000000004</v>
      </c>
      <c r="AF141" s="103">
        <f t="shared" si="15"/>
        <v>0</v>
      </c>
    </row>
    <row r="142" spans="2:32" x14ac:dyDescent="0.25">
      <c r="B142" s="1" t="str">
        <f>адреса!$G$139</f>
        <v>кв.36</v>
      </c>
      <c r="C142" s="522">
        <f>адреса!$I$139</f>
        <v>30000036</v>
      </c>
      <c r="D142" s="6" t="str">
        <f>адреса!$K$139</f>
        <v>ФИО-3-36</v>
      </c>
      <c r="E142" s="6">
        <v>64663.42</v>
      </c>
      <c r="F142" s="6">
        <v>1943.68</v>
      </c>
      <c r="G142" s="6">
        <v>0</v>
      </c>
      <c r="H142" s="6">
        <v>1428.29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  <c r="N142" s="6">
        <v>0</v>
      </c>
      <c r="O142" s="6">
        <v>1881.68</v>
      </c>
      <c r="P142" s="6">
        <v>0</v>
      </c>
      <c r="Q142" s="6">
        <v>0</v>
      </c>
      <c r="R142" s="6">
        <v>0</v>
      </c>
      <c r="S142" s="6">
        <v>365.62</v>
      </c>
      <c r="T142" s="6">
        <v>0</v>
      </c>
      <c r="U142" s="6">
        <v>0</v>
      </c>
      <c r="V142" s="6">
        <v>5619.27</v>
      </c>
      <c r="W142" s="6">
        <v>5000</v>
      </c>
      <c r="X142" s="6">
        <v>65282.69</v>
      </c>
      <c r="Y142" s="513">
        <f>IF(A142&lt;&gt;"",IF(A142=мар17!A142,0,1),IF(AND(B142=мар17!B142,C142=мар17!C142),0,1))</f>
        <v>0</v>
      </c>
      <c r="Z142" s="70" t="str">
        <f t="shared" si="12"/>
        <v>ул. Третья д.3</v>
      </c>
      <c r="AA142" s="504">
        <f>IF($B142&lt;&gt;"",MAX(AA$7:AA141)+1,0)</f>
        <v>133</v>
      </c>
      <c r="AB142" s="502">
        <f t="shared" si="11"/>
        <v>142</v>
      </c>
      <c r="AC142" s="504">
        <f>1</f>
        <v>1</v>
      </c>
      <c r="AD142" s="103">
        <f t="shared" si="13"/>
        <v>1943.68</v>
      </c>
      <c r="AE142" s="103">
        <f t="shared" si="14"/>
        <v>3675.59</v>
      </c>
      <c r="AF142" s="103">
        <f t="shared" si="15"/>
        <v>0</v>
      </c>
    </row>
    <row r="143" spans="2:32" x14ac:dyDescent="0.25">
      <c r="B143" s="1" t="str">
        <f>адреса!$G$140</f>
        <v>кв.37</v>
      </c>
      <c r="C143" s="522">
        <f>адреса!$I$140</f>
        <v>30000037</v>
      </c>
      <c r="D143" s="6" t="str">
        <f>адреса!$K$140</f>
        <v>ФИО-3-37</v>
      </c>
      <c r="E143" s="6">
        <v>20874.39</v>
      </c>
      <c r="F143" s="6">
        <v>3519.74</v>
      </c>
      <c r="G143" s="6">
        <v>0</v>
      </c>
      <c r="H143" s="6">
        <v>6000.15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  <c r="N143" s="6">
        <v>0</v>
      </c>
      <c r="O143" s="6">
        <v>1312.24</v>
      </c>
      <c r="P143" s="6">
        <v>0</v>
      </c>
      <c r="Q143" s="6">
        <v>0</v>
      </c>
      <c r="R143" s="6">
        <v>0</v>
      </c>
      <c r="S143" s="6">
        <v>1096.8499999999999</v>
      </c>
      <c r="T143" s="6">
        <v>0</v>
      </c>
      <c r="U143" s="6">
        <v>0</v>
      </c>
      <c r="V143" s="6">
        <v>11928.98</v>
      </c>
      <c r="W143" s="6">
        <v>34615.07</v>
      </c>
      <c r="X143" s="6">
        <v>-1811.7</v>
      </c>
      <c r="Y143" s="513">
        <f>IF(A143&lt;&gt;"",IF(A143=мар17!A143,0,1),IF(AND(B143=мар17!B143,C143=мар17!C143),0,1))</f>
        <v>0</v>
      </c>
      <c r="Z143" s="70" t="str">
        <f t="shared" si="12"/>
        <v>ул. Третья д.3</v>
      </c>
      <c r="AA143" s="504">
        <f>IF($B143&lt;&gt;"",MAX(AA$7:AA142)+1,0)</f>
        <v>134</v>
      </c>
      <c r="AB143" s="502">
        <f t="shared" si="11"/>
        <v>143</v>
      </c>
      <c r="AC143" s="504">
        <f>1</f>
        <v>1</v>
      </c>
      <c r="AD143" s="103">
        <f t="shared" si="13"/>
        <v>3519.74</v>
      </c>
      <c r="AE143" s="103">
        <f t="shared" si="14"/>
        <v>8409.24</v>
      </c>
      <c r="AF143" s="103">
        <f t="shared" si="15"/>
        <v>0</v>
      </c>
    </row>
    <row r="144" spans="2:32" x14ac:dyDescent="0.25">
      <c r="B144" s="1" t="str">
        <f>адреса!$G$141</f>
        <v>кв.38</v>
      </c>
      <c r="C144" s="522">
        <f>адреса!$I$141</f>
        <v>30000038</v>
      </c>
      <c r="D144" s="6" t="str">
        <f>адреса!$K$141</f>
        <v>ФИО-3-38</v>
      </c>
      <c r="E144" s="6">
        <v>83812.45</v>
      </c>
      <c r="F144" s="6">
        <v>2930.84</v>
      </c>
      <c r="G144" s="6">
        <v>0</v>
      </c>
      <c r="H144" s="6">
        <v>4996.26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  <c r="N144" s="6">
        <v>0</v>
      </c>
      <c r="O144" s="6">
        <v>438.86</v>
      </c>
      <c r="P144" s="6">
        <v>0</v>
      </c>
      <c r="Q144" s="6">
        <v>0</v>
      </c>
      <c r="R144" s="6">
        <v>0</v>
      </c>
      <c r="S144" s="6">
        <v>365.62</v>
      </c>
      <c r="T144" s="6">
        <v>0</v>
      </c>
      <c r="U144" s="6">
        <v>0</v>
      </c>
      <c r="V144" s="6">
        <v>8731.58</v>
      </c>
      <c r="W144" s="6">
        <v>0</v>
      </c>
      <c r="X144" s="6">
        <v>92544.03</v>
      </c>
      <c r="Y144" s="513">
        <f>IF(A144&lt;&gt;"",IF(A144=мар17!A144,0,1),IF(AND(B144=мар17!B144,C144=мар17!C144),0,1))</f>
        <v>0</v>
      </c>
      <c r="Z144" s="70" t="str">
        <f t="shared" si="12"/>
        <v>ул. Третья д.3</v>
      </c>
      <c r="AA144" s="504">
        <f>IF($B144&lt;&gt;"",MAX(AA$7:AA143)+1,0)</f>
        <v>135</v>
      </c>
      <c r="AB144" s="502">
        <f t="shared" si="11"/>
        <v>144</v>
      </c>
      <c r="AC144" s="504">
        <f>1</f>
        <v>1</v>
      </c>
      <c r="AD144" s="103">
        <f t="shared" si="13"/>
        <v>2930.84</v>
      </c>
      <c r="AE144" s="103">
        <f t="shared" si="14"/>
        <v>5800.74</v>
      </c>
      <c r="AF144" s="103">
        <f t="shared" si="15"/>
        <v>0</v>
      </c>
    </row>
    <row r="145" spans="1:32" x14ac:dyDescent="0.25">
      <c r="B145" s="1" t="str">
        <f>адреса!$G$142</f>
        <v>кв.39</v>
      </c>
      <c r="C145" s="522">
        <f>адреса!$I$142</f>
        <v>30000039</v>
      </c>
      <c r="D145" s="6" t="str">
        <f>адреса!$K$142</f>
        <v>ФИО-3-39</v>
      </c>
      <c r="E145" s="6">
        <v>67118.8</v>
      </c>
      <c r="F145" s="6">
        <v>2284.08</v>
      </c>
      <c r="G145" s="6">
        <v>0</v>
      </c>
      <c r="H145" s="6">
        <v>959.04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  <c r="N145" s="6">
        <v>0</v>
      </c>
      <c r="O145" s="6">
        <v>763.26</v>
      </c>
      <c r="P145" s="6">
        <v>0</v>
      </c>
      <c r="Q145" s="6">
        <v>0</v>
      </c>
      <c r="R145" s="6">
        <v>0</v>
      </c>
      <c r="S145" s="6">
        <v>365.62</v>
      </c>
      <c r="T145" s="6">
        <v>0</v>
      </c>
      <c r="U145" s="6">
        <v>0</v>
      </c>
      <c r="V145" s="6">
        <v>4372</v>
      </c>
      <c r="W145" s="6">
        <v>0</v>
      </c>
      <c r="X145" s="6">
        <v>71490.8</v>
      </c>
      <c r="Y145" s="513">
        <f>IF(A145&lt;&gt;"",IF(A145=мар17!A145,0,1),IF(AND(B145=мар17!B145,C145=мар17!C145),0,1))</f>
        <v>0</v>
      </c>
      <c r="Z145" s="70" t="str">
        <f t="shared" si="12"/>
        <v>ул. Третья д.3</v>
      </c>
      <c r="AA145" s="504">
        <f>IF($B145&lt;&gt;"",MAX(AA$7:AA144)+1,0)</f>
        <v>136</v>
      </c>
      <c r="AB145" s="502">
        <f t="shared" si="11"/>
        <v>145</v>
      </c>
      <c r="AC145" s="504">
        <f>1</f>
        <v>1</v>
      </c>
      <c r="AD145" s="103">
        <f t="shared" si="13"/>
        <v>2284.08</v>
      </c>
      <c r="AE145" s="103">
        <f t="shared" si="14"/>
        <v>2087.92</v>
      </c>
      <c r="AF145" s="103">
        <f t="shared" si="15"/>
        <v>0</v>
      </c>
    </row>
    <row r="146" spans="1:32" x14ac:dyDescent="0.25">
      <c r="B146" s="1" t="str">
        <f>адреса!$G$143</f>
        <v>кв.40</v>
      </c>
      <c r="C146" s="522">
        <f>адреса!$I$143</f>
        <v>30000040</v>
      </c>
      <c r="D146" s="6" t="str">
        <f>адреса!$K$143</f>
        <v>ФИО-3-40</v>
      </c>
      <c r="E146" s="6">
        <v>93633.600000000006</v>
      </c>
      <c r="F146" s="6">
        <v>1690.09</v>
      </c>
      <c r="G146" s="6">
        <v>0</v>
      </c>
      <c r="H146" s="6">
        <v>2555.17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  <c r="N146" s="6">
        <v>0</v>
      </c>
      <c r="O146" s="6">
        <v>1715.97</v>
      </c>
      <c r="P146" s="6">
        <v>0</v>
      </c>
      <c r="Q146" s="6">
        <v>0</v>
      </c>
      <c r="R146" s="6">
        <v>0</v>
      </c>
      <c r="S146" s="6">
        <v>365.62</v>
      </c>
      <c r="T146" s="6">
        <v>0</v>
      </c>
      <c r="U146" s="6">
        <v>0</v>
      </c>
      <c r="V146" s="6">
        <v>6326.85</v>
      </c>
      <c r="W146" s="6">
        <v>0</v>
      </c>
      <c r="X146" s="6">
        <v>99960.45</v>
      </c>
      <c r="Y146" s="513">
        <f>IF(A146&lt;&gt;"",IF(A146=мар17!A146,0,1),IF(AND(B146=мар17!B146,C146=мар17!C146),0,1))</f>
        <v>0</v>
      </c>
      <c r="Z146" s="70" t="str">
        <f t="shared" si="12"/>
        <v>ул. Третья д.3</v>
      </c>
      <c r="AA146" s="504">
        <f>IF($B146&lt;&gt;"",MAX(AA$7:AA145)+1,0)</f>
        <v>137</v>
      </c>
      <c r="AB146" s="502">
        <f t="shared" si="11"/>
        <v>146</v>
      </c>
      <c r="AC146" s="504">
        <f>1</f>
        <v>1</v>
      </c>
      <c r="AD146" s="103">
        <f t="shared" si="13"/>
        <v>1690.09</v>
      </c>
      <c r="AE146" s="103">
        <f t="shared" si="14"/>
        <v>4636.76</v>
      </c>
      <c r="AF146" s="103">
        <f t="shared" si="15"/>
        <v>0</v>
      </c>
    </row>
    <row r="147" spans="1:32" x14ac:dyDescent="0.25">
      <c r="B147" s="1" t="str">
        <f>адреса!$G$144</f>
        <v>кв.41</v>
      </c>
      <c r="C147" s="522">
        <f>адреса!$I$144</f>
        <v>30000041</v>
      </c>
      <c r="D147" s="6" t="str">
        <f>адреса!$K$144</f>
        <v>ФИО-3-41</v>
      </c>
      <c r="E147" s="6">
        <v>29434.639999999999</v>
      </c>
      <c r="F147" s="6">
        <v>3386.98</v>
      </c>
      <c r="G147" s="6">
        <v>0</v>
      </c>
      <c r="H147" s="6">
        <v>2800.07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  <c r="N147" s="6">
        <v>0</v>
      </c>
      <c r="O147" s="6">
        <v>2613.41</v>
      </c>
      <c r="P147" s="6">
        <v>0</v>
      </c>
      <c r="Q147" s="6">
        <v>0</v>
      </c>
      <c r="R147" s="6">
        <v>0</v>
      </c>
      <c r="S147" s="6">
        <v>731.23</v>
      </c>
      <c r="T147" s="6">
        <v>0</v>
      </c>
      <c r="U147" s="6">
        <v>0</v>
      </c>
      <c r="V147" s="6">
        <v>9531.69</v>
      </c>
      <c r="W147" s="6">
        <v>29533</v>
      </c>
      <c r="X147" s="6">
        <v>9433.33</v>
      </c>
      <c r="Y147" s="513">
        <f>IF(A147&lt;&gt;"",IF(A147=мар17!A147,0,1),IF(AND(B147=мар17!B147,C147=мар17!C147),0,1))</f>
        <v>0</v>
      </c>
      <c r="Z147" s="70" t="str">
        <f t="shared" si="12"/>
        <v>ул. Третья д.3</v>
      </c>
      <c r="AA147" s="504">
        <f>IF($B147&lt;&gt;"",MAX(AA$7:AA146)+1,0)</f>
        <v>138</v>
      </c>
      <c r="AB147" s="502">
        <f t="shared" si="11"/>
        <v>147</v>
      </c>
      <c r="AC147" s="504">
        <f>1</f>
        <v>1</v>
      </c>
      <c r="AD147" s="103">
        <f t="shared" si="13"/>
        <v>3386.98</v>
      </c>
      <c r="AE147" s="103">
        <f t="shared" si="14"/>
        <v>6144.7099999999991</v>
      </c>
      <c r="AF147" s="103">
        <f t="shared" si="15"/>
        <v>0</v>
      </c>
    </row>
    <row r="148" spans="1:32" x14ac:dyDescent="0.25">
      <c r="B148" s="1" t="str">
        <f>адреса!$G$145</f>
        <v>кв.42</v>
      </c>
      <c r="C148" s="522">
        <f>адреса!$I$145</f>
        <v>30000042</v>
      </c>
      <c r="D148" s="6" t="str">
        <f>адреса!$K$145</f>
        <v>ФИО-3-42</v>
      </c>
      <c r="E148" s="6">
        <v>83054.710000000006</v>
      </c>
      <c r="F148" s="6">
        <v>2903.61</v>
      </c>
      <c r="G148" s="6">
        <v>0</v>
      </c>
      <c r="H148" s="6">
        <v>1495.08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  <c r="N148" s="6">
        <v>0</v>
      </c>
      <c r="O148" s="6">
        <v>434.78</v>
      </c>
      <c r="P148" s="6">
        <v>0</v>
      </c>
      <c r="Q148" s="6">
        <v>0</v>
      </c>
      <c r="R148" s="6">
        <v>0</v>
      </c>
      <c r="S148" s="6">
        <v>365.62</v>
      </c>
      <c r="T148" s="6">
        <v>0</v>
      </c>
      <c r="U148" s="6">
        <v>0</v>
      </c>
      <c r="V148" s="6">
        <v>5199.09</v>
      </c>
      <c r="W148" s="6">
        <v>0</v>
      </c>
      <c r="X148" s="6">
        <v>88253.8</v>
      </c>
      <c r="Y148" s="513">
        <f>IF(A148&lt;&gt;"",IF(A148=мар17!A148,0,1),IF(AND(B148=мар17!B148,C148=мар17!C148),0,1))</f>
        <v>0</v>
      </c>
      <c r="Z148" s="70" t="str">
        <f t="shared" si="12"/>
        <v>ул. Третья д.3</v>
      </c>
      <c r="AA148" s="504">
        <f>IF($B148&lt;&gt;"",MAX(AA$7:AA147)+1,0)</f>
        <v>139</v>
      </c>
      <c r="AB148" s="502">
        <f t="shared" si="11"/>
        <v>148</v>
      </c>
      <c r="AC148" s="504">
        <f>1</f>
        <v>1</v>
      </c>
      <c r="AD148" s="103">
        <f t="shared" si="13"/>
        <v>2903.61</v>
      </c>
      <c r="AE148" s="103">
        <f t="shared" si="14"/>
        <v>2295.48</v>
      </c>
      <c r="AF148" s="103">
        <f t="shared" si="15"/>
        <v>0</v>
      </c>
    </row>
    <row r="149" spans="1:32" x14ac:dyDescent="0.25">
      <c r="B149" s="1" t="str">
        <f>адреса!$G$146</f>
        <v>кв.43</v>
      </c>
      <c r="C149" s="522">
        <f>адреса!$I$146</f>
        <v>30000043</v>
      </c>
      <c r="D149" s="6" t="str">
        <f>адреса!$K$146</f>
        <v>ФИО-3-43</v>
      </c>
      <c r="E149" s="6">
        <v>28137.53</v>
      </c>
      <c r="F149" s="6">
        <v>-1130.2</v>
      </c>
      <c r="G149" s="6">
        <v>0</v>
      </c>
      <c r="H149" s="6">
        <v>1483.09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  <c r="N149" s="6">
        <v>0</v>
      </c>
      <c r="O149" s="6">
        <v>1046.6500000000001</v>
      </c>
      <c r="P149" s="6">
        <v>0</v>
      </c>
      <c r="Q149" s="6">
        <v>0</v>
      </c>
      <c r="R149" s="6">
        <v>0</v>
      </c>
      <c r="S149" s="6">
        <v>365.62</v>
      </c>
      <c r="T149" s="6">
        <v>0</v>
      </c>
      <c r="U149" s="6">
        <v>0</v>
      </c>
      <c r="V149" s="6">
        <v>1765.16</v>
      </c>
      <c r="W149" s="6">
        <v>25804.15</v>
      </c>
      <c r="X149" s="6">
        <v>4098.54</v>
      </c>
      <c r="Y149" s="513">
        <f>IF(A149&lt;&gt;"",IF(A149=мар17!A149,0,1),IF(AND(B149=мар17!B149,C149=мар17!C149),0,1))</f>
        <v>0</v>
      </c>
      <c r="Z149" s="70" t="str">
        <f t="shared" si="12"/>
        <v>ул. Третья д.3</v>
      </c>
      <c r="AA149" s="504">
        <f>IF($B149&lt;&gt;"",MAX(AA$7:AA148)+1,0)</f>
        <v>140</v>
      </c>
      <c r="AB149" s="502">
        <f t="shared" si="11"/>
        <v>149</v>
      </c>
      <c r="AC149" s="504">
        <f>1</f>
        <v>1</v>
      </c>
      <c r="AD149" s="103">
        <f t="shared" si="13"/>
        <v>-1130.2</v>
      </c>
      <c r="AE149" s="103">
        <f t="shared" si="14"/>
        <v>2895.3599999999997</v>
      </c>
      <c r="AF149" s="103">
        <f t="shared" si="15"/>
        <v>0</v>
      </c>
    </row>
    <row r="150" spans="1:32" x14ac:dyDescent="0.25">
      <c r="B150" s="1" t="str">
        <f>адреса!$G$147</f>
        <v>кв.44</v>
      </c>
      <c r="C150" s="522">
        <f>адреса!$I$147</f>
        <v>30000044</v>
      </c>
      <c r="D150" s="6" t="str">
        <f>адреса!$K$147</f>
        <v>ФИО-3-44</v>
      </c>
      <c r="E150" s="6">
        <v>22533.78</v>
      </c>
      <c r="F150" s="6">
        <v>3247.42</v>
      </c>
      <c r="G150" s="6">
        <v>0</v>
      </c>
      <c r="H150" s="6">
        <v>1544.75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  <c r="N150" s="6">
        <v>0</v>
      </c>
      <c r="O150" s="6">
        <v>2093.75</v>
      </c>
      <c r="P150" s="6">
        <v>0</v>
      </c>
      <c r="Q150" s="6">
        <v>0</v>
      </c>
      <c r="R150" s="6">
        <v>0</v>
      </c>
      <c r="S150" s="6">
        <v>365.62</v>
      </c>
      <c r="T150" s="6">
        <v>0</v>
      </c>
      <c r="U150" s="6">
        <v>0</v>
      </c>
      <c r="V150" s="6">
        <v>7251.54</v>
      </c>
      <c r="W150" s="6">
        <v>23000</v>
      </c>
      <c r="X150" s="6">
        <v>6785.32</v>
      </c>
      <c r="Y150" s="513">
        <f>IF(A150&lt;&gt;"",IF(A150=мар17!A150,0,1),IF(AND(B150=мар17!B150,C150=мар17!C150),0,1))</f>
        <v>0</v>
      </c>
      <c r="Z150" s="70" t="str">
        <f t="shared" si="12"/>
        <v>ул. Третья д.3</v>
      </c>
      <c r="AA150" s="504">
        <f>IF($B150&lt;&gt;"",MAX(AA$7:AA149)+1,0)</f>
        <v>141</v>
      </c>
      <c r="AB150" s="502">
        <f t="shared" si="11"/>
        <v>150</v>
      </c>
      <c r="AC150" s="504">
        <f>1</f>
        <v>1</v>
      </c>
      <c r="AD150" s="103">
        <f t="shared" si="13"/>
        <v>3247.42</v>
      </c>
      <c r="AE150" s="103">
        <f t="shared" si="14"/>
        <v>4004.12</v>
      </c>
      <c r="AF150" s="103">
        <f t="shared" si="15"/>
        <v>0</v>
      </c>
    </row>
    <row r="151" spans="1:32" x14ac:dyDescent="0.25">
      <c r="B151" s="1" t="str">
        <f>адреса!$G$148</f>
        <v>кв.45</v>
      </c>
      <c r="C151" s="522">
        <f>адреса!$I$148</f>
        <v>30000045</v>
      </c>
      <c r="D151" s="6" t="str">
        <f>адреса!$K$148</f>
        <v>ФИО-3-45</v>
      </c>
      <c r="E151" s="6">
        <v>99507.16</v>
      </c>
      <c r="F151" s="6">
        <v>3492.5</v>
      </c>
      <c r="G151" s="6">
        <v>0</v>
      </c>
      <c r="H151" s="6">
        <v>3738.56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  <c r="N151" s="6">
        <v>0</v>
      </c>
      <c r="O151" s="6">
        <v>522.96</v>
      </c>
      <c r="P151" s="6">
        <v>0</v>
      </c>
      <c r="Q151" s="6">
        <v>0</v>
      </c>
      <c r="R151" s="6">
        <v>0</v>
      </c>
      <c r="S151" s="6">
        <v>365.62</v>
      </c>
      <c r="T151" s="6">
        <v>0</v>
      </c>
      <c r="U151" s="6">
        <v>0</v>
      </c>
      <c r="V151" s="6">
        <v>8119.64</v>
      </c>
      <c r="W151" s="6">
        <v>0</v>
      </c>
      <c r="X151" s="6">
        <v>107626.8</v>
      </c>
      <c r="Y151" s="513">
        <f>IF(A151&lt;&gt;"",IF(A151=мар17!A151,0,1),IF(AND(B151=мар17!B151,C151=мар17!C151),0,1))</f>
        <v>0</v>
      </c>
      <c r="Z151" s="70" t="str">
        <f t="shared" si="12"/>
        <v>ул. Третья д.3</v>
      </c>
      <c r="AA151" s="504">
        <f>IF($B151&lt;&gt;"",MAX(AA$7:AA150)+1,0)</f>
        <v>142</v>
      </c>
      <c r="AB151" s="502">
        <f t="shared" si="11"/>
        <v>151</v>
      </c>
      <c r="AC151" s="504">
        <f>1</f>
        <v>1</v>
      </c>
      <c r="AD151" s="103">
        <f t="shared" si="13"/>
        <v>3492.5</v>
      </c>
      <c r="AE151" s="103">
        <f t="shared" si="14"/>
        <v>4627.1400000000003</v>
      </c>
      <c r="AF151" s="103">
        <f t="shared" si="15"/>
        <v>0</v>
      </c>
    </row>
    <row r="152" spans="1:32" x14ac:dyDescent="0.25">
      <c r="B152" s="1" t="str">
        <f>адреса!$G$149</f>
        <v>кв.46</v>
      </c>
      <c r="C152" s="522">
        <f>адреса!$I$149</f>
        <v>30000046</v>
      </c>
      <c r="D152" s="6" t="str">
        <f>адреса!$K$149</f>
        <v>ФИО-3-46</v>
      </c>
      <c r="E152" s="6">
        <v>31293.83</v>
      </c>
      <c r="F152" s="6">
        <v>2862.76</v>
      </c>
      <c r="G152" s="6">
        <v>0</v>
      </c>
      <c r="H152" s="6">
        <v>2801.78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  <c r="N152" s="6">
        <v>0</v>
      </c>
      <c r="O152" s="6">
        <v>2454.0300000000002</v>
      </c>
      <c r="P152" s="6">
        <v>0</v>
      </c>
      <c r="Q152" s="6">
        <v>0</v>
      </c>
      <c r="R152" s="6">
        <v>0</v>
      </c>
      <c r="S152" s="6">
        <v>365.62</v>
      </c>
      <c r="T152" s="6">
        <v>0</v>
      </c>
      <c r="U152" s="6">
        <v>0</v>
      </c>
      <c r="V152" s="6">
        <v>8484.19</v>
      </c>
      <c r="W152" s="6">
        <v>0</v>
      </c>
      <c r="X152" s="6">
        <v>39778.019999999997</v>
      </c>
      <c r="Y152" s="513">
        <f>IF(A152&lt;&gt;"",IF(A152=мар17!A152,0,1),IF(AND(B152=мар17!B152,C152=мар17!C152),0,1))</f>
        <v>0</v>
      </c>
      <c r="Z152" s="70" t="str">
        <f t="shared" si="12"/>
        <v>ул. Третья д.3</v>
      </c>
      <c r="AA152" s="504">
        <f>IF($B152&lt;&gt;"",MAX(AA$7:AA151)+1,0)</f>
        <v>143</v>
      </c>
      <c r="AB152" s="502">
        <f t="shared" si="11"/>
        <v>152</v>
      </c>
      <c r="AC152" s="504">
        <f>1</f>
        <v>1</v>
      </c>
      <c r="AD152" s="103">
        <f t="shared" si="13"/>
        <v>2862.76</v>
      </c>
      <c r="AE152" s="103">
        <f t="shared" si="14"/>
        <v>5621.43</v>
      </c>
      <c r="AF152" s="103">
        <f t="shared" si="15"/>
        <v>0</v>
      </c>
    </row>
    <row r="153" spans="1:32" x14ac:dyDescent="0.25">
      <c r="B153" s="1" t="str">
        <f>адреса!$G$150</f>
        <v>кв.47</v>
      </c>
      <c r="C153" s="522">
        <f>адреса!$I$150</f>
        <v>30000047</v>
      </c>
      <c r="D153" s="6" t="str">
        <f>адреса!$K$150</f>
        <v>ФИО-3-47</v>
      </c>
      <c r="E153" s="6">
        <v>31285.08</v>
      </c>
      <c r="F153" s="6">
        <v>2079.84</v>
      </c>
      <c r="G153" s="6">
        <v>0</v>
      </c>
      <c r="H153" s="6">
        <v>3545.54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  <c r="N153" s="6">
        <v>0</v>
      </c>
      <c r="O153" s="6">
        <v>324.91000000000003</v>
      </c>
      <c r="P153" s="6">
        <v>0</v>
      </c>
      <c r="Q153" s="6">
        <v>0</v>
      </c>
      <c r="R153" s="6">
        <v>0</v>
      </c>
      <c r="S153" s="6">
        <v>365.62</v>
      </c>
      <c r="T153" s="6">
        <v>0</v>
      </c>
      <c r="U153" s="6">
        <v>0</v>
      </c>
      <c r="V153" s="6">
        <v>6315.91</v>
      </c>
      <c r="W153" s="6">
        <v>0</v>
      </c>
      <c r="X153" s="6">
        <v>37600.99</v>
      </c>
      <c r="Y153" s="513">
        <f>IF(A153&lt;&gt;"",IF(A153=мар17!A153,0,1),IF(AND(B153=мар17!B153,C153=мар17!C153),0,1))</f>
        <v>0</v>
      </c>
      <c r="Z153" s="70" t="str">
        <f t="shared" si="12"/>
        <v>ул. Третья д.3</v>
      </c>
      <c r="AA153" s="504">
        <f>IF($B153&lt;&gt;"",MAX(AA$7:AA152)+1,0)</f>
        <v>144</v>
      </c>
      <c r="AB153" s="502">
        <f t="shared" si="11"/>
        <v>153</v>
      </c>
      <c r="AC153" s="504">
        <f>1</f>
        <v>1</v>
      </c>
      <c r="AD153" s="103">
        <f t="shared" si="13"/>
        <v>2079.84</v>
      </c>
      <c r="AE153" s="103">
        <f t="shared" si="14"/>
        <v>4236.07</v>
      </c>
      <c r="AF153" s="103">
        <f t="shared" si="15"/>
        <v>0</v>
      </c>
    </row>
    <row r="154" spans="1:32" x14ac:dyDescent="0.25">
      <c r="B154" s="1" t="str">
        <f>адреса!$G$151</f>
        <v>кв.48</v>
      </c>
      <c r="C154" s="522">
        <f>адреса!$I$151</f>
        <v>30000048</v>
      </c>
      <c r="D154" s="6" t="str">
        <f>адреса!$K$151</f>
        <v>ФИО-3-48</v>
      </c>
      <c r="E154" s="6">
        <v>103797.34</v>
      </c>
      <c r="F154" s="6">
        <v>3230.4</v>
      </c>
      <c r="G154" s="6">
        <v>0</v>
      </c>
      <c r="H154" s="6">
        <v>1897.54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  <c r="N154" s="6">
        <v>0</v>
      </c>
      <c r="O154" s="6">
        <v>1582.33</v>
      </c>
      <c r="P154" s="6">
        <v>0</v>
      </c>
      <c r="Q154" s="6">
        <v>0</v>
      </c>
      <c r="R154" s="6">
        <v>0</v>
      </c>
      <c r="S154" s="6">
        <v>365.62</v>
      </c>
      <c r="T154" s="6">
        <v>0</v>
      </c>
      <c r="U154" s="6">
        <v>0</v>
      </c>
      <c r="V154" s="6">
        <v>7075.89</v>
      </c>
      <c r="W154" s="6">
        <v>0</v>
      </c>
      <c r="X154" s="6">
        <v>110873.23</v>
      </c>
      <c r="Y154" s="513">
        <f>IF(A154&lt;&gt;"",IF(A154=мар17!A154,0,1),IF(AND(B154=мар17!B154,C154=мар17!C154),0,1))</f>
        <v>0</v>
      </c>
      <c r="Z154" s="70" t="str">
        <f t="shared" si="12"/>
        <v>ул. Третья д.3</v>
      </c>
      <c r="AA154" s="504">
        <f>IF($B154&lt;&gt;"",MAX(AA$7:AA153)+1,0)</f>
        <v>145</v>
      </c>
      <c r="AB154" s="502">
        <f t="shared" si="11"/>
        <v>154</v>
      </c>
      <c r="AC154" s="504">
        <f>1</f>
        <v>1</v>
      </c>
      <c r="AD154" s="103">
        <f t="shared" si="13"/>
        <v>3230.4</v>
      </c>
      <c r="AE154" s="103">
        <f t="shared" si="14"/>
        <v>3845.49</v>
      </c>
      <c r="AF154" s="103">
        <f t="shared" si="15"/>
        <v>0</v>
      </c>
    </row>
    <row r="155" spans="1:32" x14ac:dyDescent="0.25">
      <c r="B155" s="1" t="str">
        <f>адреса!$G$152</f>
        <v>кв.49</v>
      </c>
      <c r="C155" s="522">
        <f>адреса!$I$152</f>
        <v>30000049</v>
      </c>
      <c r="D155" s="6" t="str">
        <f>адреса!$K$152</f>
        <v>ФИО-3-49</v>
      </c>
      <c r="E155" s="6">
        <v>6502.63</v>
      </c>
      <c r="F155" s="6">
        <v>2103.67</v>
      </c>
      <c r="G155" s="6">
        <v>0</v>
      </c>
      <c r="H155" s="6">
        <v>2483.2399999999998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  <c r="N155" s="6">
        <v>0</v>
      </c>
      <c r="O155" s="6">
        <v>315</v>
      </c>
      <c r="P155" s="6">
        <v>0</v>
      </c>
      <c r="Q155" s="6">
        <v>0</v>
      </c>
      <c r="R155" s="6">
        <v>0</v>
      </c>
      <c r="S155" s="6">
        <v>365.62</v>
      </c>
      <c r="T155" s="6">
        <v>0</v>
      </c>
      <c r="U155" s="6">
        <v>0</v>
      </c>
      <c r="V155" s="6">
        <v>5267.53</v>
      </c>
      <c r="W155" s="6">
        <v>6929.27</v>
      </c>
      <c r="X155" s="6">
        <v>4840.8900000000003</v>
      </c>
      <c r="Y155" s="513">
        <f>IF(A155&lt;&gt;"",IF(A155=мар17!A155,0,1),IF(AND(B155=мар17!B155,C155=мар17!C155),0,1))</f>
        <v>0</v>
      </c>
      <c r="Z155" s="70" t="str">
        <f t="shared" si="12"/>
        <v>ул. Третья д.3</v>
      </c>
      <c r="AA155" s="504">
        <f>IF($B155&lt;&gt;"",MAX(AA$7:AA154)+1,0)</f>
        <v>146</v>
      </c>
      <c r="AB155" s="502">
        <f t="shared" si="11"/>
        <v>155</v>
      </c>
      <c r="AC155" s="504">
        <f>1</f>
        <v>1</v>
      </c>
      <c r="AD155" s="103">
        <f t="shared" si="13"/>
        <v>2103.67</v>
      </c>
      <c r="AE155" s="103">
        <f t="shared" si="14"/>
        <v>3163.8599999999997</v>
      </c>
      <c r="AF155" s="103">
        <f t="shared" si="15"/>
        <v>0</v>
      </c>
    </row>
    <row r="156" spans="1:32" x14ac:dyDescent="0.25">
      <c r="A156" s="4" t="str">
        <f>адреса!$E$153</f>
        <v>ул. Четвертая д.4</v>
      </c>
      <c r="C156" s="522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513">
        <f>IF(A156&lt;&gt;"",IF(A156=мар17!A156,0,1),IF(AND(B156=мар17!B156,C156=мар17!C156),0,1))</f>
        <v>0</v>
      </c>
      <c r="Z156" s="70" t="str">
        <f t="shared" si="12"/>
        <v>ул. Четвертая д.4</v>
      </c>
      <c r="AA156" s="504">
        <f>IF($B156&lt;&gt;"",MAX(AA$7:AA155)+1,0)</f>
        <v>0</v>
      </c>
      <c r="AB156" s="502">
        <f t="shared" si="11"/>
        <v>156</v>
      </c>
      <c r="AC156" s="504">
        <f>1</f>
        <v>1</v>
      </c>
      <c r="AD156" s="103">
        <f t="shared" si="13"/>
        <v>0</v>
      </c>
      <c r="AE156" s="103">
        <f t="shared" si="14"/>
        <v>0</v>
      </c>
      <c r="AF156" s="103">
        <f t="shared" si="15"/>
        <v>0</v>
      </c>
    </row>
    <row r="157" spans="1:32" x14ac:dyDescent="0.25">
      <c r="B157" s="1" t="str">
        <f>адреса!$G$153</f>
        <v>кв.1</v>
      </c>
      <c r="C157" s="522">
        <f>адреса!$I$153</f>
        <v>40000001</v>
      </c>
      <c r="D157" s="6" t="str">
        <f>адреса!$K$153</f>
        <v>ФИО-4-1</v>
      </c>
      <c r="E157" s="6">
        <v>52867.4</v>
      </c>
      <c r="F157" s="6">
        <v>1960.7</v>
      </c>
      <c r="G157" s="6">
        <v>0</v>
      </c>
      <c r="H157" s="6">
        <v>3345.5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  <c r="N157" s="6">
        <v>0</v>
      </c>
      <c r="O157" s="6">
        <v>210.98</v>
      </c>
      <c r="P157" s="6">
        <v>0</v>
      </c>
      <c r="Q157" s="6">
        <v>0</v>
      </c>
      <c r="R157" s="6">
        <v>0</v>
      </c>
      <c r="S157" s="6">
        <v>0</v>
      </c>
      <c r="T157" s="6">
        <v>0</v>
      </c>
      <c r="U157" s="6">
        <v>0</v>
      </c>
      <c r="V157" s="6">
        <v>5517.18</v>
      </c>
      <c r="W157" s="6">
        <v>0</v>
      </c>
      <c r="X157" s="6">
        <v>58384.58</v>
      </c>
      <c r="Y157" s="513">
        <f>IF(A157&lt;&gt;"",IF(A157=мар17!A157,0,1),IF(AND(B157=мар17!B157,C157=мар17!C157),0,1))</f>
        <v>0</v>
      </c>
      <c r="Z157" s="70" t="str">
        <f t="shared" si="12"/>
        <v>ул. Четвертая д.4</v>
      </c>
      <c r="AA157" s="504">
        <f>IF($B157&lt;&gt;"",MAX(AA$7:AA156)+1,0)</f>
        <v>147</v>
      </c>
      <c r="AB157" s="502">
        <f t="shared" si="11"/>
        <v>157</v>
      </c>
      <c r="AC157" s="504">
        <f>1</f>
        <v>1</v>
      </c>
      <c r="AD157" s="103">
        <f t="shared" si="13"/>
        <v>1960.7</v>
      </c>
      <c r="AE157" s="103">
        <f t="shared" si="14"/>
        <v>3556.48</v>
      </c>
      <c r="AF157" s="103">
        <f t="shared" si="15"/>
        <v>0</v>
      </c>
    </row>
    <row r="158" spans="1:32" x14ac:dyDescent="0.25">
      <c r="B158" s="1" t="str">
        <f>адреса!$G$154</f>
        <v>кв.2</v>
      </c>
      <c r="C158" s="522">
        <f>адреса!$I$154</f>
        <v>40000002</v>
      </c>
      <c r="D158" s="6" t="str">
        <f>адреса!$K$154</f>
        <v>ФИО-4-2</v>
      </c>
      <c r="E158" s="6">
        <v>10849.27</v>
      </c>
      <c r="F158" s="6">
        <v>1844.97</v>
      </c>
      <c r="G158" s="6">
        <v>0</v>
      </c>
      <c r="H158" s="6">
        <v>3148.36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  <c r="N158" s="6">
        <v>0</v>
      </c>
      <c r="O158" s="6">
        <v>700.65</v>
      </c>
      <c r="P158" s="6">
        <v>0</v>
      </c>
      <c r="Q158" s="6">
        <v>0</v>
      </c>
      <c r="R158" s="6">
        <v>0</v>
      </c>
      <c r="S158" s="6">
        <v>365.62</v>
      </c>
      <c r="T158" s="6">
        <v>0</v>
      </c>
      <c r="U158" s="6">
        <v>0</v>
      </c>
      <c r="V158" s="6">
        <v>6059.6</v>
      </c>
      <c r="W158" s="6">
        <v>15000</v>
      </c>
      <c r="X158" s="6">
        <v>1908.87</v>
      </c>
      <c r="Y158" s="513">
        <f>IF(A158&lt;&gt;"",IF(A158=мар17!A158,0,1),IF(AND(B158=мар17!B158,C158=мар17!C158),0,1))</f>
        <v>0</v>
      </c>
      <c r="Z158" s="70" t="str">
        <f t="shared" si="12"/>
        <v>ул. Четвертая д.4</v>
      </c>
      <c r="AA158" s="504">
        <f>IF($B158&lt;&gt;"",MAX(AA$7:AA157)+1,0)</f>
        <v>148</v>
      </c>
      <c r="AB158" s="502">
        <f t="shared" si="11"/>
        <v>158</v>
      </c>
      <c r="AC158" s="504">
        <f>1</f>
        <v>1</v>
      </c>
      <c r="AD158" s="103">
        <f t="shared" si="13"/>
        <v>1844.97</v>
      </c>
      <c r="AE158" s="103">
        <f t="shared" si="14"/>
        <v>4214.63</v>
      </c>
      <c r="AF158" s="103">
        <f t="shared" si="15"/>
        <v>0</v>
      </c>
    </row>
    <row r="159" spans="1:32" x14ac:dyDescent="0.25">
      <c r="B159" s="1" t="str">
        <f>адреса!$G$155</f>
        <v>кв.3</v>
      </c>
      <c r="C159" s="522">
        <f>адреса!$I$155</f>
        <v>40000003</v>
      </c>
      <c r="D159" s="6" t="str">
        <f>адреса!$K$155</f>
        <v>ФИО-4-3</v>
      </c>
      <c r="E159" s="6">
        <v>59975.97</v>
      </c>
      <c r="F159" s="6">
        <v>1412.66</v>
      </c>
      <c r="G159" s="6">
        <v>0</v>
      </c>
      <c r="H159" s="6">
        <v>4821.1099999999997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  <c r="N159" s="6">
        <v>0</v>
      </c>
      <c r="O159" s="6">
        <v>2133.92</v>
      </c>
      <c r="P159" s="6">
        <v>0</v>
      </c>
      <c r="Q159" s="6">
        <v>0</v>
      </c>
      <c r="R159" s="6">
        <v>0</v>
      </c>
      <c r="S159" s="6">
        <v>365.62</v>
      </c>
      <c r="T159" s="6">
        <v>0</v>
      </c>
      <c r="U159" s="6">
        <v>0</v>
      </c>
      <c r="V159" s="6">
        <v>8733.31</v>
      </c>
      <c r="W159" s="6">
        <v>0</v>
      </c>
      <c r="X159" s="6">
        <v>68709.279999999999</v>
      </c>
      <c r="Y159" s="513">
        <f>IF(A159&lt;&gt;"",IF(A159=мар17!A159,0,1),IF(AND(B159=мар17!B159,C159=мар17!C159),0,1))</f>
        <v>0</v>
      </c>
      <c r="Z159" s="70" t="str">
        <f t="shared" si="12"/>
        <v>ул. Четвертая д.4</v>
      </c>
      <c r="AA159" s="504">
        <f>IF($B159&lt;&gt;"",MAX(AA$7:AA158)+1,0)</f>
        <v>149</v>
      </c>
      <c r="AB159" s="502">
        <f t="shared" si="11"/>
        <v>159</v>
      </c>
      <c r="AC159" s="504">
        <f>1</f>
        <v>1</v>
      </c>
      <c r="AD159" s="103">
        <f t="shared" si="13"/>
        <v>1412.66</v>
      </c>
      <c r="AE159" s="103">
        <f t="shared" si="14"/>
        <v>7320.65</v>
      </c>
      <c r="AF159" s="103">
        <f t="shared" si="15"/>
        <v>0</v>
      </c>
    </row>
    <row r="160" spans="1:32" x14ac:dyDescent="0.25">
      <c r="B160" s="1" t="str">
        <f>адреса!$G$156</f>
        <v>кв.4</v>
      </c>
      <c r="C160" s="522">
        <f>адреса!$I$156</f>
        <v>40000004</v>
      </c>
      <c r="D160" s="6" t="str">
        <f>адреса!$K$156</f>
        <v>ФИО-4-4</v>
      </c>
      <c r="E160" s="6">
        <v>8313.0400000000009</v>
      </c>
      <c r="F160" s="6">
        <v>2372.59</v>
      </c>
      <c r="G160" s="6">
        <v>0</v>
      </c>
      <c r="H160" s="6">
        <v>4048.46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  <c r="N160" s="6">
        <v>0</v>
      </c>
      <c r="O160" s="6">
        <v>720.63</v>
      </c>
      <c r="P160" s="6">
        <v>0</v>
      </c>
      <c r="Q160" s="6">
        <v>0</v>
      </c>
      <c r="R160" s="6">
        <v>0</v>
      </c>
      <c r="S160" s="6">
        <v>229.53</v>
      </c>
      <c r="T160" s="6">
        <v>0</v>
      </c>
      <c r="U160" s="6">
        <v>0</v>
      </c>
      <c r="V160" s="6">
        <v>7371.21</v>
      </c>
      <c r="W160" s="6">
        <v>8313.0400000000009</v>
      </c>
      <c r="X160" s="6">
        <v>7371.21</v>
      </c>
      <c r="Y160" s="513">
        <f>IF(A160&lt;&gt;"",IF(A160=мар17!A160,0,1),IF(AND(B160=мар17!B160,C160=мар17!C160),0,1))</f>
        <v>0</v>
      </c>
      <c r="Z160" s="70" t="str">
        <f t="shared" si="12"/>
        <v>ул. Четвертая д.4</v>
      </c>
      <c r="AA160" s="504">
        <f>IF($B160&lt;&gt;"",MAX(AA$7:AA159)+1,0)</f>
        <v>150</v>
      </c>
      <c r="AB160" s="502">
        <f t="shared" si="11"/>
        <v>160</v>
      </c>
      <c r="AC160" s="504">
        <f>1</f>
        <v>1</v>
      </c>
      <c r="AD160" s="103">
        <f t="shared" si="13"/>
        <v>2372.59</v>
      </c>
      <c r="AE160" s="103">
        <f t="shared" si="14"/>
        <v>4998.62</v>
      </c>
      <c r="AF160" s="103">
        <f t="shared" si="15"/>
        <v>0</v>
      </c>
    </row>
    <row r="161" spans="2:32" x14ac:dyDescent="0.25">
      <c r="B161" s="1" t="str">
        <f>адреса!$G$157</f>
        <v>кв.5</v>
      </c>
      <c r="C161" s="522">
        <f>адреса!$I$157</f>
        <v>40000005</v>
      </c>
      <c r="D161" s="6" t="str">
        <f>адреса!$K$157</f>
        <v>ФИО-4-5</v>
      </c>
      <c r="E161" s="6">
        <v>51488.4</v>
      </c>
      <c r="F161" s="6">
        <v>2699.37</v>
      </c>
      <c r="G161" s="6">
        <v>0</v>
      </c>
      <c r="H161" s="6">
        <v>4608.03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  <c r="N161" s="6">
        <v>0</v>
      </c>
      <c r="O161" s="6">
        <v>2224.84</v>
      </c>
      <c r="P161" s="6">
        <v>0</v>
      </c>
      <c r="Q161" s="6">
        <v>0</v>
      </c>
      <c r="R161" s="6">
        <v>0</v>
      </c>
      <c r="S161" s="6">
        <v>365.62</v>
      </c>
      <c r="T161" s="6">
        <v>0</v>
      </c>
      <c r="U161" s="6">
        <v>0</v>
      </c>
      <c r="V161" s="6">
        <v>9897.86</v>
      </c>
      <c r="W161" s="6">
        <v>0</v>
      </c>
      <c r="X161" s="6">
        <v>61386.26</v>
      </c>
      <c r="Y161" s="513">
        <f>IF(A161&lt;&gt;"",IF(A161=мар17!A161,0,1),IF(AND(B161=мар17!B161,C161=мар17!C161),0,1))</f>
        <v>0</v>
      </c>
      <c r="Z161" s="70" t="str">
        <f t="shared" si="12"/>
        <v>ул. Четвертая д.4</v>
      </c>
      <c r="AA161" s="504">
        <f>IF($B161&lt;&gt;"",MAX(AA$7:AA160)+1,0)</f>
        <v>151</v>
      </c>
      <c r="AB161" s="502">
        <f t="shared" si="11"/>
        <v>161</v>
      </c>
      <c r="AC161" s="504">
        <f>1</f>
        <v>1</v>
      </c>
      <c r="AD161" s="103">
        <f t="shared" si="13"/>
        <v>2699.37</v>
      </c>
      <c r="AE161" s="103">
        <f t="shared" si="14"/>
        <v>7198.49</v>
      </c>
      <c r="AF161" s="103">
        <f t="shared" si="15"/>
        <v>0</v>
      </c>
    </row>
    <row r="162" spans="2:32" x14ac:dyDescent="0.25">
      <c r="B162" s="1" t="str">
        <f>адреса!$G$158</f>
        <v>кв.6</v>
      </c>
      <c r="C162" s="522">
        <f>адреса!$I$158</f>
        <v>40000006</v>
      </c>
      <c r="D162" s="6" t="str">
        <f>адреса!$K$158</f>
        <v>ФИО-4-6</v>
      </c>
      <c r="E162" s="6">
        <v>79233.73</v>
      </c>
      <c r="F162" s="6">
        <v>2896.8</v>
      </c>
      <c r="G162" s="6">
        <v>0</v>
      </c>
      <c r="H162" s="6">
        <v>4944.57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  <c r="N162" s="6">
        <v>0</v>
      </c>
      <c r="O162" s="6">
        <v>311.70999999999998</v>
      </c>
      <c r="P162" s="6">
        <v>0</v>
      </c>
      <c r="Q162" s="6">
        <v>0</v>
      </c>
      <c r="R162" s="6">
        <v>0</v>
      </c>
      <c r="S162" s="6">
        <v>365.62</v>
      </c>
      <c r="T162" s="6">
        <v>0</v>
      </c>
      <c r="U162" s="6">
        <v>0</v>
      </c>
      <c r="V162" s="6">
        <v>8518.7000000000007</v>
      </c>
      <c r="W162" s="6">
        <v>0</v>
      </c>
      <c r="X162" s="6">
        <v>87752.43</v>
      </c>
      <c r="Y162" s="513">
        <f>IF(A162&lt;&gt;"",IF(A162=мар17!A162,0,1),IF(AND(B162=мар17!B162,C162=мар17!C162),0,1))</f>
        <v>0</v>
      </c>
      <c r="Z162" s="70" t="str">
        <f t="shared" si="12"/>
        <v>ул. Четвертая д.4</v>
      </c>
      <c r="AA162" s="504">
        <f>IF($B162&lt;&gt;"",MAX(AA$7:AA161)+1,0)</f>
        <v>152</v>
      </c>
      <c r="AB162" s="502">
        <f t="shared" si="11"/>
        <v>162</v>
      </c>
      <c r="AC162" s="504">
        <f>1</f>
        <v>1</v>
      </c>
      <c r="AD162" s="103">
        <f t="shared" si="13"/>
        <v>2896.8</v>
      </c>
      <c r="AE162" s="103">
        <f t="shared" si="14"/>
        <v>5621.9</v>
      </c>
      <c r="AF162" s="103">
        <f t="shared" si="15"/>
        <v>0</v>
      </c>
    </row>
    <row r="163" spans="2:32" x14ac:dyDescent="0.25">
      <c r="B163" s="1" t="str">
        <f>адреса!$G$159</f>
        <v>кв.7</v>
      </c>
      <c r="C163" s="522">
        <f>адреса!$I$159</f>
        <v>40000007</v>
      </c>
      <c r="D163" s="6" t="str">
        <f>адреса!$K$159</f>
        <v>ФИО-4-7</v>
      </c>
      <c r="E163" s="6">
        <v>36955.910000000003</v>
      </c>
      <c r="F163" s="6">
        <v>1987.94</v>
      </c>
      <c r="G163" s="6">
        <v>0</v>
      </c>
      <c r="H163" s="6">
        <v>3393.29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  <c r="N163" s="6">
        <v>0</v>
      </c>
      <c r="O163" s="6">
        <v>581.24</v>
      </c>
      <c r="P163" s="6">
        <v>0</v>
      </c>
      <c r="Q163" s="6">
        <v>0</v>
      </c>
      <c r="R163" s="6">
        <v>0</v>
      </c>
      <c r="S163" s="6">
        <v>365.62</v>
      </c>
      <c r="T163" s="6">
        <v>0</v>
      </c>
      <c r="U163" s="6">
        <v>0</v>
      </c>
      <c r="V163" s="6">
        <v>6328.09</v>
      </c>
      <c r="W163" s="6">
        <v>8888.8799999999992</v>
      </c>
      <c r="X163" s="6">
        <v>34395.120000000003</v>
      </c>
      <c r="Y163" s="513">
        <f>IF(A163&lt;&gt;"",IF(A163=мар17!A163,0,1),IF(AND(B163=мар17!B163,C163=мар17!C163),0,1))</f>
        <v>0</v>
      </c>
      <c r="Z163" s="70" t="str">
        <f t="shared" si="12"/>
        <v>ул. Четвертая д.4</v>
      </c>
      <c r="AA163" s="504">
        <f>IF($B163&lt;&gt;"",MAX(AA$7:AA162)+1,0)</f>
        <v>153</v>
      </c>
      <c r="AB163" s="502">
        <f t="shared" si="11"/>
        <v>163</v>
      </c>
      <c r="AC163" s="504">
        <f>1</f>
        <v>1</v>
      </c>
      <c r="AD163" s="103">
        <f t="shared" si="13"/>
        <v>1987.94</v>
      </c>
      <c r="AE163" s="103">
        <f t="shared" si="14"/>
        <v>4340.1499999999996</v>
      </c>
      <c r="AF163" s="103">
        <f t="shared" si="15"/>
        <v>0</v>
      </c>
    </row>
    <row r="164" spans="2:32" x14ac:dyDescent="0.25">
      <c r="B164" s="1" t="str">
        <f>адреса!$G$160</f>
        <v>кв.8</v>
      </c>
      <c r="C164" s="522">
        <f>адреса!$I$160</f>
        <v>40000008</v>
      </c>
      <c r="D164" s="6" t="str">
        <f>адреса!$K$160</f>
        <v>ФИО-4-8</v>
      </c>
      <c r="E164" s="6">
        <v>64213.09</v>
      </c>
      <c r="F164" s="6">
        <v>1991.34</v>
      </c>
      <c r="G164" s="6">
        <v>0</v>
      </c>
      <c r="H164" s="6">
        <v>3399.27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  <c r="N164" s="6">
        <v>0</v>
      </c>
      <c r="O164" s="6">
        <v>537.79999999999995</v>
      </c>
      <c r="P164" s="6">
        <v>0</v>
      </c>
      <c r="Q164" s="6">
        <v>0</v>
      </c>
      <c r="R164" s="6">
        <v>0</v>
      </c>
      <c r="S164" s="6">
        <v>365.62</v>
      </c>
      <c r="T164" s="6">
        <v>0</v>
      </c>
      <c r="U164" s="6">
        <v>0</v>
      </c>
      <c r="V164" s="6">
        <v>6294.03</v>
      </c>
      <c r="W164" s="6">
        <v>0</v>
      </c>
      <c r="X164" s="6">
        <v>70507.12</v>
      </c>
      <c r="Y164" s="513">
        <f>IF(A164&lt;&gt;"",IF(A164=мар17!A164,0,1),IF(AND(B164=мар17!B164,C164=мар17!C164),0,1))</f>
        <v>0</v>
      </c>
      <c r="Z164" s="70" t="str">
        <f t="shared" si="12"/>
        <v>ул. Четвертая д.4</v>
      </c>
      <c r="AA164" s="504">
        <f>IF($B164&lt;&gt;"",MAX(AA$7:AA163)+1,0)</f>
        <v>154</v>
      </c>
      <c r="AB164" s="502">
        <f t="shared" si="11"/>
        <v>164</v>
      </c>
      <c r="AC164" s="504">
        <f>1</f>
        <v>1</v>
      </c>
      <c r="AD164" s="103">
        <f t="shared" si="13"/>
        <v>1991.34</v>
      </c>
      <c r="AE164" s="103">
        <f t="shared" si="14"/>
        <v>4302.6899999999996</v>
      </c>
      <c r="AF164" s="103">
        <f t="shared" si="15"/>
        <v>0</v>
      </c>
    </row>
    <row r="165" spans="2:32" x14ac:dyDescent="0.25">
      <c r="B165" s="1" t="str">
        <f>адреса!$G$161</f>
        <v>кв.9</v>
      </c>
      <c r="C165" s="522">
        <f>адреса!$I$161</f>
        <v>40000009</v>
      </c>
      <c r="D165" s="6" t="str">
        <f>адреса!$K$161</f>
        <v>ФИО-4-9</v>
      </c>
      <c r="E165" s="6">
        <v>10061.14</v>
      </c>
      <c r="F165" s="6">
        <v>3209.97</v>
      </c>
      <c r="G165" s="6">
        <v>0</v>
      </c>
      <c r="H165" s="6">
        <v>5478.26</v>
      </c>
      <c r="I165" s="6">
        <v>0</v>
      </c>
      <c r="J165" s="6">
        <v>0</v>
      </c>
      <c r="K165" s="6">
        <v>0</v>
      </c>
      <c r="L165" s="6">
        <v>0</v>
      </c>
      <c r="M165" s="6">
        <v>0</v>
      </c>
      <c r="N165" s="6">
        <v>0</v>
      </c>
      <c r="O165" s="6">
        <v>345.4</v>
      </c>
      <c r="P165" s="6">
        <v>0</v>
      </c>
      <c r="Q165" s="6">
        <v>0</v>
      </c>
      <c r="R165" s="6">
        <v>0</v>
      </c>
      <c r="S165" s="6">
        <v>365.62</v>
      </c>
      <c r="T165" s="6">
        <v>0</v>
      </c>
      <c r="U165" s="6">
        <v>0</v>
      </c>
      <c r="V165" s="6">
        <v>9399.25</v>
      </c>
      <c r="W165" s="6">
        <v>0</v>
      </c>
      <c r="X165" s="6">
        <v>19460.39</v>
      </c>
      <c r="Y165" s="513">
        <f>IF(A165&lt;&gt;"",IF(A165=мар17!A165,0,1),IF(AND(B165=мар17!B165,C165=мар17!C165),0,1))</f>
        <v>0</v>
      </c>
      <c r="Z165" s="70" t="str">
        <f t="shared" si="12"/>
        <v>ул. Четвертая д.4</v>
      </c>
      <c r="AA165" s="504">
        <f>IF($B165&lt;&gt;"",MAX(AA$7:AA164)+1,0)</f>
        <v>155</v>
      </c>
      <c r="AB165" s="502">
        <f t="shared" si="11"/>
        <v>165</v>
      </c>
      <c r="AC165" s="504">
        <f>1</f>
        <v>1</v>
      </c>
      <c r="AD165" s="103">
        <f t="shared" si="13"/>
        <v>3209.97</v>
      </c>
      <c r="AE165" s="103">
        <f t="shared" si="14"/>
        <v>6189.28</v>
      </c>
      <c r="AF165" s="103">
        <f t="shared" si="15"/>
        <v>0</v>
      </c>
    </row>
    <row r="166" spans="2:32" x14ac:dyDescent="0.25">
      <c r="B166" s="1" t="str">
        <f>адреса!$G$162</f>
        <v>кв.10</v>
      </c>
      <c r="C166" s="522">
        <f>адреса!$I$162</f>
        <v>40000010</v>
      </c>
      <c r="D166" s="6" t="str">
        <f>адреса!$K$162</f>
        <v>ФИО-4-10</v>
      </c>
      <c r="E166" s="6">
        <v>79963.679999999993</v>
      </c>
      <c r="F166" s="6">
        <v>3118.06</v>
      </c>
      <c r="G166" s="6">
        <v>0</v>
      </c>
      <c r="H166" s="6">
        <v>5320.94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  <c r="N166" s="6">
        <v>0</v>
      </c>
      <c r="O166" s="6">
        <v>5400.62</v>
      </c>
      <c r="P166" s="6">
        <v>0</v>
      </c>
      <c r="Q166" s="6">
        <v>0</v>
      </c>
      <c r="R166" s="6">
        <v>0</v>
      </c>
      <c r="S166" s="6">
        <v>731.23</v>
      </c>
      <c r="T166" s="6">
        <v>0</v>
      </c>
      <c r="U166" s="6">
        <v>0</v>
      </c>
      <c r="V166" s="6">
        <v>14570.85</v>
      </c>
      <c r="W166" s="6">
        <v>0</v>
      </c>
      <c r="X166" s="6">
        <v>94534.53</v>
      </c>
      <c r="Y166" s="513">
        <f>IF(A166&lt;&gt;"",IF(A166=мар17!A166,0,1),IF(AND(B166=мар17!B166,C166=мар17!C166),0,1))</f>
        <v>0</v>
      </c>
      <c r="Z166" s="70" t="str">
        <f t="shared" si="12"/>
        <v>ул. Четвертая д.4</v>
      </c>
      <c r="AA166" s="504">
        <f>IF($B166&lt;&gt;"",MAX(AA$7:AA165)+1,0)</f>
        <v>156</v>
      </c>
      <c r="AB166" s="502">
        <f t="shared" si="11"/>
        <v>166</v>
      </c>
      <c r="AC166" s="504">
        <f>1</f>
        <v>1</v>
      </c>
      <c r="AD166" s="103">
        <f t="shared" si="13"/>
        <v>3118.06</v>
      </c>
      <c r="AE166" s="103">
        <f t="shared" si="14"/>
        <v>11452.789999999999</v>
      </c>
      <c r="AF166" s="103">
        <f t="shared" si="15"/>
        <v>0</v>
      </c>
    </row>
    <row r="167" spans="2:32" x14ac:dyDescent="0.25">
      <c r="B167" s="1" t="str">
        <f>адреса!$G$163</f>
        <v>кв.11</v>
      </c>
      <c r="C167" s="522">
        <f>адреса!$I$163</f>
        <v>40000011</v>
      </c>
      <c r="D167" s="6" t="str">
        <f>адреса!$K$163</f>
        <v>ФИО-4-11</v>
      </c>
      <c r="E167" s="6">
        <v>48504.71</v>
      </c>
      <c r="F167" s="6">
        <v>2702.78</v>
      </c>
      <c r="G167" s="6">
        <v>0</v>
      </c>
      <c r="H167" s="6">
        <v>4612.01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  <c r="N167" s="6">
        <v>0</v>
      </c>
      <c r="O167" s="6">
        <v>789.59</v>
      </c>
      <c r="P167" s="6">
        <v>0</v>
      </c>
      <c r="Q167" s="6">
        <v>0</v>
      </c>
      <c r="R167" s="6">
        <v>0</v>
      </c>
      <c r="S167" s="6">
        <v>365.62</v>
      </c>
      <c r="T167" s="6">
        <v>0</v>
      </c>
      <c r="U167" s="6">
        <v>0</v>
      </c>
      <c r="V167" s="6">
        <v>8470</v>
      </c>
      <c r="W167" s="6">
        <v>10000</v>
      </c>
      <c r="X167" s="6">
        <v>46974.71</v>
      </c>
      <c r="Y167" s="513">
        <f>IF(A167&lt;&gt;"",IF(A167=мар17!A167,0,1),IF(AND(B167=мар17!B167,C167=мар17!C167),0,1))</f>
        <v>0</v>
      </c>
      <c r="Z167" s="70" t="str">
        <f t="shared" si="12"/>
        <v>ул. Четвертая д.4</v>
      </c>
      <c r="AA167" s="504">
        <f>IF($B167&lt;&gt;"",MAX(AA$7:AA166)+1,0)</f>
        <v>157</v>
      </c>
      <c r="AB167" s="502">
        <f t="shared" si="11"/>
        <v>167</v>
      </c>
      <c r="AC167" s="504">
        <f>1</f>
        <v>1</v>
      </c>
      <c r="AD167" s="103">
        <f t="shared" si="13"/>
        <v>2702.78</v>
      </c>
      <c r="AE167" s="103">
        <f t="shared" si="14"/>
        <v>5767.22</v>
      </c>
      <c r="AF167" s="103">
        <f t="shared" si="15"/>
        <v>0</v>
      </c>
    </row>
    <row r="168" spans="2:32" x14ac:dyDescent="0.25">
      <c r="B168" s="1" t="str">
        <f>адреса!$G$164</f>
        <v>кв.12</v>
      </c>
      <c r="C168" s="522">
        <f>адреса!$I$164</f>
        <v>40000012</v>
      </c>
      <c r="D168" s="6" t="str">
        <f>адреса!$K$164</f>
        <v>ФИО-4-12</v>
      </c>
      <c r="E168" s="6">
        <v>8570.0499999999993</v>
      </c>
      <c r="F168" s="6">
        <v>2655.12</v>
      </c>
      <c r="G168" s="6">
        <v>0</v>
      </c>
      <c r="H168" s="6">
        <v>4532.3599999999997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  <c r="N168" s="6">
        <v>0</v>
      </c>
      <c r="O168" s="6">
        <v>430.61</v>
      </c>
      <c r="P168" s="6">
        <v>0</v>
      </c>
      <c r="Q168" s="6">
        <v>0</v>
      </c>
      <c r="R168" s="6">
        <v>0</v>
      </c>
      <c r="S168" s="6">
        <v>365.62</v>
      </c>
      <c r="T168" s="6">
        <v>0</v>
      </c>
      <c r="U168" s="6">
        <v>0</v>
      </c>
      <c r="V168" s="6">
        <v>7983.71</v>
      </c>
      <c r="W168" s="6">
        <v>0</v>
      </c>
      <c r="X168" s="6">
        <v>16553.759999999998</v>
      </c>
      <c r="Y168" s="513">
        <f>IF(A168&lt;&gt;"",IF(A168=мар17!A168,0,1),IF(AND(B168=мар17!B168,C168=мар17!C168),0,1))</f>
        <v>0</v>
      </c>
      <c r="Z168" s="70" t="str">
        <f t="shared" si="12"/>
        <v>ул. Четвертая д.4</v>
      </c>
      <c r="AA168" s="504">
        <f>IF($B168&lt;&gt;"",MAX(AA$7:AA167)+1,0)</f>
        <v>158</v>
      </c>
      <c r="AB168" s="502">
        <f t="shared" si="11"/>
        <v>168</v>
      </c>
      <c r="AC168" s="504">
        <f>1</f>
        <v>1</v>
      </c>
      <c r="AD168" s="103">
        <f t="shared" si="13"/>
        <v>2655.12</v>
      </c>
      <c r="AE168" s="103">
        <f t="shared" si="14"/>
        <v>5328.5899999999992</v>
      </c>
      <c r="AF168" s="103">
        <f t="shared" si="15"/>
        <v>0</v>
      </c>
    </row>
    <row r="169" spans="2:32" x14ac:dyDescent="0.25">
      <c r="B169" s="1" t="str">
        <f>адреса!$G$165</f>
        <v>кв.13</v>
      </c>
      <c r="C169" s="522">
        <f>адреса!$I$165</f>
        <v>40000013</v>
      </c>
      <c r="D169" s="6" t="str">
        <f>адреса!$K$165</f>
        <v>ФИО-4-13</v>
      </c>
      <c r="E169" s="6">
        <v>9097.52</v>
      </c>
      <c r="F169" s="6">
        <v>1753.06</v>
      </c>
      <c r="G169" s="6">
        <v>0</v>
      </c>
      <c r="H169" s="6">
        <v>2991.04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  <c r="N169" s="6">
        <v>0</v>
      </c>
      <c r="O169" s="6">
        <v>188.64</v>
      </c>
      <c r="P169" s="6">
        <v>0</v>
      </c>
      <c r="Q169" s="6">
        <v>0</v>
      </c>
      <c r="R169" s="6">
        <v>0</v>
      </c>
      <c r="S169" s="6">
        <v>365.62</v>
      </c>
      <c r="T169" s="6">
        <v>0</v>
      </c>
      <c r="U169" s="6">
        <v>0</v>
      </c>
      <c r="V169" s="6">
        <v>5298.36</v>
      </c>
      <c r="W169" s="6">
        <v>9097.52</v>
      </c>
      <c r="X169" s="6">
        <v>5298.36</v>
      </c>
      <c r="Y169" s="513">
        <f>IF(A169&lt;&gt;"",IF(A169=мар17!A169,0,1),IF(AND(B169=мар17!B169,C169=мар17!C169),0,1))</f>
        <v>0</v>
      </c>
      <c r="Z169" s="70" t="str">
        <f t="shared" si="12"/>
        <v>ул. Четвертая д.4</v>
      </c>
      <c r="AA169" s="504">
        <f>IF($B169&lt;&gt;"",MAX(AA$7:AA168)+1,0)</f>
        <v>159</v>
      </c>
      <c r="AB169" s="502">
        <f t="shared" si="11"/>
        <v>169</v>
      </c>
      <c r="AC169" s="504">
        <f>1</f>
        <v>1</v>
      </c>
      <c r="AD169" s="103">
        <f t="shared" si="13"/>
        <v>1753.06</v>
      </c>
      <c r="AE169" s="103">
        <f t="shared" si="14"/>
        <v>3545.2999999999997</v>
      </c>
      <c r="AF169" s="103">
        <f t="shared" si="15"/>
        <v>0</v>
      </c>
    </row>
    <row r="170" spans="2:32" x14ac:dyDescent="0.25">
      <c r="B170" s="1" t="str">
        <f>адреса!$G$166</f>
        <v>кв.14</v>
      </c>
      <c r="C170" s="522">
        <f>адреса!$I$166</f>
        <v>40000014</v>
      </c>
      <c r="D170" s="6" t="str">
        <f>адреса!$K$166</f>
        <v>ФИО-4-14</v>
      </c>
      <c r="E170" s="6">
        <v>7727.66</v>
      </c>
      <c r="F170" s="6">
        <v>1994.74</v>
      </c>
      <c r="G170" s="6">
        <v>0</v>
      </c>
      <c r="H170" s="6">
        <v>3405.24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  <c r="N170" s="6">
        <v>0</v>
      </c>
      <c r="O170" s="6">
        <v>743.73</v>
      </c>
      <c r="P170" s="6">
        <v>0</v>
      </c>
      <c r="Q170" s="6">
        <v>0</v>
      </c>
      <c r="R170" s="6">
        <v>0</v>
      </c>
      <c r="S170" s="6">
        <v>365.62</v>
      </c>
      <c r="T170" s="6">
        <v>0</v>
      </c>
      <c r="U170" s="6">
        <v>0</v>
      </c>
      <c r="V170" s="6">
        <v>6509.33</v>
      </c>
      <c r="W170" s="6">
        <v>0</v>
      </c>
      <c r="X170" s="6">
        <v>14236.99</v>
      </c>
      <c r="Y170" s="513">
        <f>IF(A170&lt;&gt;"",IF(A170=мар17!A170,0,1),IF(AND(B170=мар17!B170,C170=мар17!C170),0,1))</f>
        <v>0</v>
      </c>
      <c r="Z170" s="70" t="str">
        <f t="shared" si="12"/>
        <v>ул. Четвертая д.4</v>
      </c>
      <c r="AA170" s="504">
        <f>IF($B170&lt;&gt;"",MAX(AA$7:AA169)+1,0)</f>
        <v>160</v>
      </c>
      <c r="AB170" s="502">
        <f t="shared" si="11"/>
        <v>170</v>
      </c>
      <c r="AC170" s="504">
        <f>1</f>
        <v>1</v>
      </c>
      <c r="AD170" s="103">
        <f t="shared" si="13"/>
        <v>1994.74</v>
      </c>
      <c r="AE170" s="103">
        <f t="shared" si="14"/>
        <v>4514.5899999999992</v>
      </c>
      <c r="AF170" s="103">
        <f t="shared" si="15"/>
        <v>0</v>
      </c>
    </row>
    <row r="171" spans="2:32" x14ac:dyDescent="0.25">
      <c r="B171" s="1" t="str">
        <f>адреса!$G$167</f>
        <v>кв.15</v>
      </c>
      <c r="C171" s="522">
        <f>адреса!$I$167</f>
        <v>40000015</v>
      </c>
      <c r="D171" s="6" t="str">
        <f>адреса!$K$167</f>
        <v>ФИО-4-15</v>
      </c>
      <c r="E171" s="6">
        <v>41192.11</v>
      </c>
      <c r="F171" s="6">
        <v>3397.19</v>
      </c>
      <c r="G171" s="6">
        <v>0</v>
      </c>
      <c r="H171" s="6">
        <v>5798.87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  <c r="N171" s="6">
        <v>0</v>
      </c>
      <c r="O171" s="6">
        <v>1976.41</v>
      </c>
      <c r="P171" s="6">
        <v>0</v>
      </c>
      <c r="Q171" s="6">
        <v>0</v>
      </c>
      <c r="R171" s="6">
        <v>0</v>
      </c>
      <c r="S171" s="6">
        <v>731.23</v>
      </c>
      <c r="T171" s="6">
        <v>0</v>
      </c>
      <c r="U171" s="6">
        <v>0</v>
      </c>
      <c r="V171" s="6">
        <v>11903.7</v>
      </c>
      <c r="W171" s="6">
        <v>41192.11</v>
      </c>
      <c r="X171" s="6">
        <v>11903.7</v>
      </c>
      <c r="Y171" s="513">
        <f>IF(A171&lt;&gt;"",IF(A171=мар17!A171,0,1),IF(AND(B171=мар17!B171,C171=мар17!C171),0,1))</f>
        <v>0</v>
      </c>
      <c r="Z171" s="70" t="str">
        <f t="shared" si="12"/>
        <v>ул. Четвертая д.4</v>
      </c>
      <c r="AA171" s="504">
        <f>IF($B171&lt;&gt;"",MAX(AA$7:AA170)+1,0)</f>
        <v>161</v>
      </c>
      <c r="AB171" s="502">
        <f t="shared" si="11"/>
        <v>171</v>
      </c>
      <c r="AC171" s="504">
        <f>1</f>
        <v>1</v>
      </c>
      <c r="AD171" s="103">
        <f t="shared" si="13"/>
        <v>3397.19</v>
      </c>
      <c r="AE171" s="103">
        <f t="shared" si="14"/>
        <v>8506.51</v>
      </c>
      <c r="AF171" s="103">
        <f t="shared" si="15"/>
        <v>0</v>
      </c>
    </row>
    <row r="172" spans="2:32" x14ac:dyDescent="0.25">
      <c r="B172" s="1" t="str">
        <f>адреса!$G$168</f>
        <v>кв.16</v>
      </c>
      <c r="C172" s="522">
        <f>адреса!$I$168</f>
        <v>40000016</v>
      </c>
      <c r="D172" s="6" t="str">
        <f>адреса!$K$168</f>
        <v>ФИО-4-16</v>
      </c>
      <c r="E172" s="6">
        <v>97702.87</v>
      </c>
      <c r="F172" s="6">
        <v>3427.83</v>
      </c>
      <c r="G172" s="6">
        <v>0</v>
      </c>
      <c r="H172" s="6">
        <v>5850.65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  <c r="N172" s="6">
        <v>0</v>
      </c>
      <c r="O172" s="6">
        <v>877.72</v>
      </c>
      <c r="P172" s="6">
        <v>0</v>
      </c>
      <c r="Q172" s="6">
        <v>0</v>
      </c>
      <c r="R172" s="6">
        <v>0</v>
      </c>
      <c r="S172" s="6">
        <v>365.62</v>
      </c>
      <c r="T172" s="6">
        <v>0</v>
      </c>
      <c r="U172" s="6">
        <v>0</v>
      </c>
      <c r="V172" s="6">
        <v>10521.82</v>
      </c>
      <c r="W172" s="6">
        <v>0</v>
      </c>
      <c r="X172" s="6">
        <v>108224.69</v>
      </c>
      <c r="Y172" s="513">
        <f>IF(A172&lt;&gt;"",IF(A172=мар17!A172,0,1),IF(AND(B172=мар17!B172,C172=мар17!C172),0,1))</f>
        <v>0</v>
      </c>
      <c r="Z172" s="70" t="str">
        <f t="shared" si="12"/>
        <v>ул. Четвертая д.4</v>
      </c>
      <c r="AA172" s="504">
        <f>IF($B172&lt;&gt;"",MAX(AA$7:AA171)+1,0)</f>
        <v>162</v>
      </c>
      <c r="AB172" s="502">
        <f t="shared" si="11"/>
        <v>172</v>
      </c>
      <c r="AC172" s="504">
        <f>1</f>
        <v>1</v>
      </c>
      <c r="AD172" s="103">
        <f t="shared" si="13"/>
        <v>3427.83</v>
      </c>
      <c r="AE172" s="103">
        <f t="shared" si="14"/>
        <v>7093.99</v>
      </c>
      <c r="AF172" s="103">
        <f t="shared" si="15"/>
        <v>0</v>
      </c>
    </row>
    <row r="173" spans="2:32" x14ac:dyDescent="0.25">
      <c r="B173" s="1" t="str">
        <f>адреса!$G$169</f>
        <v>кв.17</v>
      </c>
      <c r="C173" s="522">
        <f>адреса!$I$169</f>
        <v>40000017</v>
      </c>
      <c r="D173" s="6" t="str">
        <f>адреса!$K$169</f>
        <v>ФИО-4-17</v>
      </c>
      <c r="E173" s="6">
        <v>14397.5</v>
      </c>
      <c r="F173" s="6">
        <v>2685.76</v>
      </c>
      <c r="G173" s="6">
        <v>0</v>
      </c>
      <c r="H173" s="6">
        <v>4584.13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  <c r="N173" s="6">
        <v>0</v>
      </c>
      <c r="O173" s="6">
        <v>939.41</v>
      </c>
      <c r="P173" s="6">
        <v>0</v>
      </c>
      <c r="Q173" s="6">
        <v>0</v>
      </c>
      <c r="R173" s="6">
        <v>0</v>
      </c>
      <c r="S173" s="6">
        <v>365.62</v>
      </c>
      <c r="T173" s="6">
        <v>0</v>
      </c>
      <c r="U173" s="6">
        <v>0</v>
      </c>
      <c r="V173" s="6">
        <v>8574.92</v>
      </c>
      <c r="W173" s="6">
        <v>10000</v>
      </c>
      <c r="X173" s="6">
        <v>12972.42</v>
      </c>
      <c r="Y173" s="513">
        <f>IF(A173&lt;&gt;"",IF(A173=мар17!A173,0,1),IF(AND(B173=мар17!B173,C173=мар17!C173),0,1))</f>
        <v>0</v>
      </c>
      <c r="Z173" s="70" t="str">
        <f t="shared" si="12"/>
        <v>ул. Четвертая д.4</v>
      </c>
      <c r="AA173" s="504">
        <f>IF($B173&lt;&gt;"",MAX(AA$7:AA172)+1,0)</f>
        <v>163</v>
      </c>
      <c r="AB173" s="502">
        <f t="shared" si="11"/>
        <v>173</v>
      </c>
      <c r="AC173" s="504">
        <f>1</f>
        <v>1</v>
      </c>
      <c r="AD173" s="103">
        <f t="shared" si="13"/>
        <v>2685.76</v>
      </c>
      <c r="AE173" s="103">
        <f t="shared" si="14"/>
        <v>5889.16</v>
      </c>
      <c r="AF173" s="103">
        <f t="shared" si="15"/>
        <v>0</v>
      </c>
    </row>
    <row r="174" spans="2:32" x14ac:dyDescent="0.25">
      <c r="B174" s="1" t="str">
        <f>адреса!$G$170</f>
        <v>кв.18</v>
      </c>
      <c r="C174" s="522">
        <f>адреса!$I$170</f>
        <v>40000018</v>
      </c>
      <c r="D174" s="6" t="str">
        <f>адреса!$K$170</f>
        <v>ФИО-4-18</v>
      </c>
      <c r="E174" s="6">
        <v>74553.69</v>
      </c>
      <c r="F174" s="6">
        <v>2723.2</v>
      </c>
      <c r="G174" s="6">
        <v>0</v>
      </c>
      <c r="H174" s="6">
        <v>4647.8599999999997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  <c r="N174" s="6">
        <v>0</v>
      </c>
      <c r="O174" s="6">
        <v>293.02999999999997</v>
      </c>
      <c r="P174" s="6">
        <v>0</v>
      </c>
      <c r="Q174" s="6">
        <v>0</v>
      </c>
      <c r="R174" s="6">
        <v>0</v>
      </c>
      <c r="S174" s="6">
        <v>365.62</v>
      </c>
      <c r="T174" s="6">
        <v>0</v>
      </c>
      <c r="U174" s="6">
        <v>0</v>
      </c>
      <c r="V174" s="6">
        <v>8029.71</v>
      </c>
      <c r="W174" s="6">
        <v>0</v>
      </c>
      <c r="X174" s="6">
        <v>82583.399999999994</v>
      </c>
      <c r="Y174" s="513">
        <f>IF(A174&lt;&gt;"",IF(A174=мар17!A174,0,1),IF(AND(B174=мар17!B174,C174=мар17!C174),0,1))</f>
        <v>0</v>
      </c>
      <c r="Z174" s="70" t="str">
        <f t="shared" si="12"/>
        <v>ул. Четвертая д.4</v>
      </c>
      <c r="AA174" s="504">
        <f>IF($B174&lt;&gt;"",MAX(AA$7:AA173)+1,0)</f>
        <v>164</v>
      </c>
      <c r="AB174" s="502">
        <f t="shared" si="11"/>
        <v>174</v>
      </c>
      <c r="AC174" s="504">
        <f>1</f>
        <v>1</v>
      </c>
      <c r="AD174" s="103">
        <f t="shared" si="13"/>
        <v>2723.2</v>
      </c>
      <c r="AE174" s="103">
        <f t="shared" si="14"/>
        <v>5306.5099999999993</v>
      </c>
      <c r="AF174" s="103">
        <f t="shared" si="15"/>
        <v>0</v>
      </c>
    </row>
    <row r="175" spans="2:32" x14ac:dyDescent="0.25">
      <c r="B175" s="1" t="str">
        <f>адреса!$G$171</f>
        <v>кв.19</v>
      </c>
      <c r="C175" s="522">
        <f>адреса!$I$171</f>
        <v>40000019</v>
      </c>
      <c r="D175" s="6" t="str">
        <f>адреса!$K$171</f>
        <v>ФИО-4-19</v>
      </c>
      <c r="E175" s="6">
        <v>8768.43</v>
      </c>
      <c r="F175" s="6">
        <v>1930.07</v>
      </c>
      <c r="G175" s="6">
        <v>0</v>
      </c>
      <c r="H175" s="6">
        <v>3293.73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  <c r="N175" s="6">
        <v>0</v>
      </c>
      <c r="O175" s="6">
        <v>473.91</v>
      </c>
      <c r="P175" s="6">
        <v>0</v>
      </c>
      <c r="Q175" s="6">
        <v>0</v>
      </c>
      <c r="R175" s="6">
        <v>0</v>
      </c>
      <c r="S175" s="6">
        <v>365.62</v>
      </c>
      <c r="T175" s="6">
        <v>0</v>
      </c>
      <c r="U175" s="6">
        <v>0</v>
      </c>
      <c r="V175" s="6">
        <v>6063.33</v>
      </c>
      <c r="W175" s="6">
        <v>8847.36</v>
      </c>
      <c r="X175" s="6">
        <v>5984.4</v>
      </c>
      <c r="Y175" s="513">
        <f>IF(A175&lt;&gt;"",IF(A175=мар17!A175,0,1),IF(AND(B175=мар17!B175,C175=мар17!C175),0,1))</f>
        <v>0</v>
      </c>
      <c r="Z175" s="70" t="str">
        <f t="shared" si="12"/>
        <v>ул. Четвертая д.4</v>
      </c>
      <c r="AA175" s="504">
        <f>IF($B175&lt;&gt;"",MAX(AA$7:AA174)+1,0)</f>
        <v>165</v>
      </c>
      <c r="AB175" s="502">
        <f t="shared" si="11"/>
        <v>175</v>
      </c>
      <c r="AC175" s="504">
        <f>1</f>
        <v>1</v>
      </c>
      <c r="AD175" s="103">
        <f t="shared" si="13"/>
        <v>1930.07</v>
      </c>
      <c r="AE175" s="103">
        <f t="shared" si="14"/>
        <v>4133.26</v>
      </c>
      <c r="AF175" s="103">
        <f t="shared" si="15"/>
        <v>0</v>
      </c>
    </row>
    <row r="176" spans="2:32" x14ac:dyDescent="0.25">
      <c r="B176" s="1" t="str">
        <f>адреса!$G$172</f>
        <v>кв.20</v>
      </c>
      <c r="C176" s="522">
        <f>адреса!$I$172</f>
        <v>40000020</v>
      </c>
      <c r="D176" s="6" t="str">
        <f>адреса!$K$172</f>
        <v>ФИО-4-20</v>
      </c>
      <c r="E176" s="6">
        <v>10541.21</v>
      </c>
      <c r="F176" s="6">
        <v>1804.12</v>
      </c>
      <c r="G176" s="6">
        <v>0</v>
      </c>
      <c r="H176" s="6">
        <v>3078.66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  <c r="N176" s="6">
        <v>0</v>
      </c>
      <c r="O176" s="6">
        <v>831.06</v>
      </c>
      <c r="P176" s="6">
        <v>0</v>
      </c>
      <c r="Q176" s="6">
        <v>0</v>
      </c>
      <c r="R176" s="6">
        <v>0</v>
      </c>
      <c r="S176" s="6">
        <v>365.62</v>
      </c>
      <c r="T176" s="6">
        <v>0</v>
      </c>
      <c r="U176" s="6">
        <v>0</v>
      </c>
      <c r="V176" s="6">
        <v>6079.46</v>
      </c>
      <c r="W176" s="6">
        <v>16620.669999999998</v>
      </c>
      <c r="X176" s="6">
        <v>0</v>
      </c>
      <c r="Y176" s="513">
        <f>IF(A176&lt;&gt;"",IF(A176=мар17!A176,0,1),IF(AND(B176=мар17!B176,C176=мар17!C176),0,1))</f>
        <v>0</v>
      </c>
      <c r="Z176" s="70" t="str">
        <f t="shared" si="12"/>
        <v>ул. Четвертая д.4</v>
      </c>
      <c r="AA176" s="504">
        <f>IF($B176&lt;&gt;"",MAX(AA$7:AA175)+1,0)</f>
        <v>166</v>
      </c>
      <c r="AB176" s="502">
        <f t="shared" si="11"/>
        <v>176</v>
      </c>
      <c r="AC176" s="504">
        <f>1</f>
        <v>1</v>
      </c>
      <c r="AD176" s="103">
        <f t="shared" si="13"/>
        <v>1804.12</v>
      </c>
      <c r="AE176" s="103">
        <f t="shared" si="14"/>
        <v>4275.34</v>
      </c>
      <c r="AF176" s="103">
        <f t="shared" si="15"/>
        <v>0</v>
      </c>
    </row>
    <row r="177" spans="2:32" x14ac:dyDescent="0.25">
      <c r="B177" s="1" t="str">
        <f>адреса!$G$173</f>
        <v>кв.21</v>
      </c>
      <c r="C177" s="522">
        <f>адреса!$I$173</f>
        <v>40000021</v>
      </c>
      <c r="D177" s="6" t="str">
        <f>адреса!$K$173</f>
        <v>ФИО-4-21</v>
      </c>
      <c r="E177" s="6">
        <v>93621.48</v>
      </c>
      <c r="F177" s="6">
        <v>3114.66</v>
      </c>
      <c r="G177" s="6">
        <v>0</v>
      </c>
      <c r="H177" s="6">
        <v>5314.97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  <c r="N177" s="6">
        <v>0</v>
      </c>
      <c r="O177" s="6">
        <v>1322.56</v>
      </c>
      <c r="P177" s="6">
        <v>0</v>
      </c>
      <c r="Q177" s="6">
        <v>0</v>
      </c>
      <c r="R177" s="6">
        <v>0</v>
      </c>
      <c r="S177" s="6">
        <v>365.62</v>
      </c>
      <c r="T177" s="6">
        <v>0</v>
      </c>
      <c r="U177" s="6">
        <v>0</v>
      </c>
      <c r="V177" s="6">
        <v>10117.81</v>
      </c>
      <c r="W177" s="6">
        <v>0</v>
      </c>
      <c r="X177" s="6">
        <v>103739.29</v>
      </c>
      <c r="Y177" s="513">
        <f>IF(A177&lt;&gt;"",IF(A177=мар17!A177,0,1),IF(AND(B177=мар17!B177,C177=мар17!C177),0,1))</f>
        <v>0</v>
      </c>
      <c r="Z177" s="70" t="str">
        <f t="shared" si="12"/>
        <v>ул. Четвертая д.4</v>
      </c>
      <c r="AA177" s="504">
        <f>IF($B177&lt;&gt;"",MAX(AA$7:AA176)+1,0)</f>
        <v>167</v>
      </c>
      <c r="AB177" s="502">
        <f t="shared" si="11"/>
        <v>177</v>
      </c>
      <c r="AC177" s="504">
        <f>1</f>
        <v>1</v>
      </c>
      <c r="AD177" s="103">
        <f t="shared" si="13"/>
        <v>3114.66</v>
      </c>
      <c r="AE177" s="103">
        <f t="shared" si="14"/>
        <v>7003.1500000000005</v>
      </c>
      <c r="AF177" s="103">
        <f t="shared" si="15"/>
        <v>0</v>
      </c>
    </row>
    <row r="178" spans="2:32" x14ac:dyDescent="0.25">
      <c r="B178" s="1" t="str">
        <f>адреса!$G$174</f>
        <v>кв.22</v>
      </c>
      <c r="C178" s="522">
        <f>адреса!$I$174</f>
        <v>40000022</v>
      </c>
      <c r="D178" s="6" t="str">
        <f>адреса!$K$174</f>
        <v>ФИО-4-22</v>
      </c>
      <c r="E178" s="6">
        <v>16340.82</v>
      </c>
      <c r="F178" s="6">
        <v>1553.93</v>
      </c>
      <c r="G178" s="6">
        <v>0</v>
      </c>
      <c r="H178" s="6">
        <v>5305.01</v>
      </c>
      <c r="I178" s="6">
        <v>0</v>
      </c>
      <c r="J178" s="6">
        <v>0</v>
      </c>
      <c r="K178" s="6">
        <v>0</v>
      </c>
      <c r="L178" s="6">
        <v>0</v>
      </c>
      <c r="M178" s="6">
        <v>0</v>
      </c>
      <c r="N178" s="6">
        <v>0</v>
      </c>
      <c r="O178" s="6">
        <v>1146.5899999999999</v>
      </c>
      <c r="P178" s="6">
        <v>0</v>
      </c>
      <c r="Q178" s="6">
        <v>0</v>
      </c>
      <c r="R178" s="6">
        <v>0</v>
      </c>
      <c r="S178" s="6">
        <v>365.62</v>
      </c>
      <c r="T178" s="6">
        <v>0</v>
      </c>
      <c r="U178" s="6">
        <v>0</v>
      </c>
      <c r="V178" s="6">
        <v>8371.15</v>
      </c>
      <c r="W178" s="6">
        <v>24711.97</v>
      </c>
      <c r="X178" s="6">
        <v>0</v>
      </c>
      <c r="Y178" s="513">
        <f>IF(A178&lt;&gt;"",IF(A178=мар17!A178,0,1),IF(AND(B178=мар17!B178,C178=мар17!C178),0,1))</f>
        <v>0</v>
      </c>
      <c r="Z178" s="70" t="str">
        <f t="shared" si="12"/>
        <v>ул. Четвертая д.4</v>
      </c>
      <c r="AA178" s="504">
        <f>IF($B178&lt;&gt;"",MAX(AA$7:AA177)+1,0)</f>
        <v>168</v>
      </c>
      <c r="AB178" s="502">
        <f t="shared" si="11"/>
        <v>178</v>
      </c>
      <c r="AC178" s="504">
        <f>1</f>
        <v>1</v>
      </c>
      <c r="AD178" s="103">
        <f t="shared" si="13"/>
        <v>1553.93</v>
      </c>
      <c r="AE178" s="103">
        <f t="shared" si="14"/>
        <v>6817.22</v>
      </c>
      <c r="AF178" s="103">
        <f t="shared" si="15"/>
        <v>0</v>
      </c>
    </row>
    <row r="179" spans="2:32" x14ac:dyDescent="0.25">
      <c r="B179" s="1" t="str">
        <f>адреса!$G$175</f>
        <v>кв.23</v>
      </c>
      <c r="C179" s="522">
        <f>адреса!$I$175</f>
        <v>40000023</v>
      </c>
      <c r="D179" s="6" t="str">
        <f>адреса!$K$175</f>
        <v>ФИО-4-23</v>
      </c>
      <c r="E179" s="6">
        <v>22554.33</v>
      </c>
      <c r="F179" s="6">
        <v>2035.59</v>
      </c>
      <c r="G179" s="6">
        <v>0</v>
      </c>
      <c r="H179" s="6">
        <v>3474.94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  <c r="N179" s="6">
        <v>0</v>
      </c>
      <c r="O179" s="6">
        <v>832.38</v>
      </c>
      <c r="P179" s="6">
        <v>0</v>
      </c>
      <c r="Q179" s="6">
        <v>0</v>
      </c>
      <c r="R179" s="6">
        <v>0</v>
      </c>
      <c r="S179" s="6">
        <v>365.62</v>
      </c>
      <c r="T179" s="6">
        <v>0</v>
      </c>
      <c r="U179" s="6">
        <v>0</v>
      </c>
      <c r="V179" s="6">
        <v>6708.53</v>
      </c>
      <c r="W179" s="6">
        <v>8000</v>
      </c>
      <c r="X179" s="6">
        <v>21262.86</v>
      </c>
      <c r="Y179" s="513">
        <f>IF(A179&lt;&gt;"",IF(A179=мар17!A179,0,1),IF(AND(B179=мар17!B179,C179=мар17!C179),0,1))</f>
        <v>0</v>
      </c>
      <c r="Z179" s="70" t="str">
        <f t="shared" si="12"/>
        <v>ул. Четвертая д.4</v>
      </c>
      <c r="AA179" s="504">
        <f>IF($B179&lt;&gt;"",MAX(AA$7:AA178)+1,0)</f>
        <v>169</v>
      </c>
      <c r="AB179" s="502">
        <f t="shared" si="11"/>
        <v>179</v>
      </c>
      <c r="AC179" s="504">
        <f>1</f>
        <v>1</v>
      </c>
      <c r="AD179" s="103">
        <f t="shared" si="13"/>
        <v>2035.59</v>
      </c>
      <c r="AE179" s="103">
        <f t="shared" si="14"/>
        <v>4672.9399999999996</v>
      </c>
      <c r="AF179" s="103">
        <f t="shared" si="15"/>
        <v>0</v>
      </c>
    </row>
    <row r="180" spans="2:32" x14ac:dyDescent="0.25">
      <c r="B180" s="1" t="str">
        <f>адреса!$G$176</f>
        <v>кв.24</v>
      </c>
      <c r="C180" s="522">
        <f>адреса!$I$176</f>
        <v>40000024</v>
      </c>
      <c r="D180" s="6" t="str">
        <f>адреса!$K$176</f>
        <v>ФИО-4-24</v>
      </c>
      <c r="E180" s="6">
        <v>3571.73</v>
      </c>
      <c r="F180" s="6">
        <v>2709.58</v>
      </c>
      <c r="G180" s="6">
        <v>0</v>
      </c>
      <c r="H180" s="6">
        <v>4623.96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  <c r="N180" s="6">
        <v>0</v>
      </c>
      <c r="O180" s="6">
        <v>291.56</v>
      </c>
      <c r="P180" s="6">
        <v>0</v>
      </c>
      <c r="Q180" s="6">
        <v>0</v>
      </c>
      <c r="R180" s="6">
        <v>0</v>
      </c>
      <c r="S180" s="6">
        <v>365.62</v>
      </c>
      <c r="T180" s="6">
        <v>0</v>
      </c>
      <c r="U180" s="6">
        <v>0</v>
      </c>
      <c r="V180" s="6">
        <v>7990.72</v>
      </c>
      <c r="W180" s="6">
        <v>11562.45</v>
      </c>
      <c r="X180" s="6">
        <v>0</v>
      </c>
      <c r="Y180" s="513">
        <f>IF(A180&lt;&gt;"",IF(A180=мар17!A180,0,1),IF(AND(B180=мар17!B180,C180=мар17!C180),0,1))</f>
        <v>0</v>
      </c>
      <c r="Z180" s="70" t="str">
        <f t="shared" si="12"/>
        <v>ул. Четвертая д.4</v>
      </c>
      <c r="AA180" s="504">
        <f>IF($B180&lt;&gt;"",MAX(AA$7:AA179)+1,0)</f>
        <v>170</v>
      </c>
      <c r="AB180" s="502">
        <f t="shared" si="11"/>
        <v>180</v>
      </c>
      <c r="AC180" s="504">
        <f>1</f>
        <v>1</v>
      </c>
      <c r="AD180" s="103">
        <f t="shared" si="13"/>
        <v>2709.58</v>
      </c>
      <c r="AE180" s="103">
        <f t="shared" si="14"/>
        <v>5281.14</v>
      </c>
      <c r="AF180" s="103">
        <f t="shared" si="15"/>
        <v>0</v>
      </c>
    </row>
    <row r="181" spans="2:32" x14ac:dyDescent="0.25">
      <c r="B181" s="1" t="str">
        <f>адреса!$G$177</f>
        <v>кв.25</v>
      </c>
      <c r="C181" s="522">
        <f>адреса!$I$177</f>
        <v>40000025</v>
      </c>
      <c r="D181" s="6" t="str">
        <f>адреса!$K$177</f>
        <v>ФИО-4-25</v>
      </c>
      <c r="E181" s="6">
        <v>16865.86</v>
      </c>
      <c r="F181" s="6">
        <v>1708.81</v>
      </c>
      <c r="G181" s="6">
        <v>0</v>
      </c>
      <c r="H181" s="6">
        <v>2917.36</v>
      </c>
      <c r="I181" s="6">
        <v>0</v>
      </c>
      <c r="J181" s="6">
        <v>0</v>
      </c>
      <c r="K181" s="6">
        <v>0</v>
      </c>
      <c r="L181" s="6">
        <v>0</v>
      </c>
      <c r="M181" s="6">
        <v>0</v>
      </c>
      <c r="N181" s="6">
        <v>0</v>
      </c>
      <c r="O181" s="6">
        <v>345.63</v>
      </c>
      <c r="P181" s="6">
        <v>0</v>
      </c>
      <c r="Q181" s="6">
        <v>0</v>
      </c>
      <c r="R181" s="6">
        <v>0</v>
      </c>
      <c r="S181" s="6">
        <v>365.62</v>
      </c>
      <c r="T181" s="6">
        <v>0</v>
      </c>
      <c r="U181" s="6">
        <v>0</v>
      </c>
      <c r="V181" s="6">
        <v>5337.42</v>
      </c>
      <c r="W181" s="6">
        <v>6500</v>
      </c>
      <c r="X181" s="6">
        <v>15703.28</v>
      </c>
      <c r="Y181" s="513">
        <f>IF(A181&lt;&gt;"",IF(A181=мар17!A181,0,1),IF(AND(B181=мар17!B181,C181=мар17!C181),0,1))</f>
        <v>0</v>
      </c>
      <c r="Z181" s="70" t="str">
        <f t="shared" si="12"/>
        <v>ул. Четвертая д.4</v>
      </c>
      <c r="AA181" s="504">
        <f>IF($B181&lt;&gt;"",MAX(AA$7:AA180)+1,0)</f>
        <v>171</v>
      </c>
      <c r="AB181" s="502">
        <f t="shared" si="11"/>
        <v>181</v>
      </c>
      <c r="AC181" s="504">
        <f>1</f>
        <v>1</v>
      </c>
      <c r="AD181" s="103">
        <f t="shared" si="13"/>
        <v>1708.81</v>
      </c>
      <c r="AE181" s="103">
        <f t="shared" si="14"/>
        <v>3628.61</v>
      </c>
      <c r="AF181" s="103">
        <f t="shared" si="15"/>
        <v>0</v>
      </c>
    </row>
    <row r="182" spans="2:32" x14ac:dyDescent="0.25">
      <c r="B182" s="1" t="str">
        <f>адреса!$G$178</f>
        <v>кв.26</v>
      </c>
      <c r="C182" s="522">
        <f>адреса!$I$178</f>
        <v>40000026</v>
      </c>
      <c r="D182" s="6" t="str">
        <f>адреса!$K$178</f>
        <v>ФИО-4-26</v>
      </c>
      <c r="E182" s="6">
        <v>8231.0499999999993</v>
      </c>
      <c r="F182" s="6">
        <v>2015.17</v>
      </c>
      <c r="G182" s="6">
        <v>0</v>
      </c>
      <c r="H182" s="6">
        <v>3439.1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  <c r="N182" s="6">
        <v>0</v>
      </c>
      <c r="O182" s="6">
        <v>338.16</v>
      </c>
      <c r="P182" s="6">
        <v>0</v>
      </c>
      <c r="Q182" s="6">
        <v>0</v>
      </c>
      <c r="R182" s="6">
        <v>0</v>
      </c>
      <c r="S182" s="6">
        <v>365.62</v>
      </c>
      <c r="T182" s="6">
        <v>0</v>
      </c>
      <c r="U182" s="6">
        <v>0</v>
      </c>
      <c r="V182" s="6">
        <v>6158.05</v>
      </c>
      <c r="W182" s="6">
        <v>8313.4500000000007</v>
      </c>
      <c r="X182" s="6">
        <v>6075.65</v>
      </c>
      <c r="Y182" s="513">
        <f>IF(A182&lt;&gt;"",IF(A182=мар17!A182,0,1),IF(AND(B182=мар17!B182,C182=мар17!C182),0,1))</f>
        <v>0</v>
      </c>
      <c r="Z182" s="70" t="str">
        <f t="shared" si="12"/>
        <v>ул. Четвертая д.4</v>
      </c>
      <c r="AA182" s="504">
        <f>IF($B182&lt;&gt;"",MAX(AA$7:AA181)+1,0)</f>
        <v>172</v>
      </c>
      <c r="AB182" s="502">
        <f t="shared" si="11"/>
        <v>182</v>
      </c>
      <c r="AC182" s="504">
        <f>1</f>
        <v>1</v>
      </c>
      <c r="AD182" s="103">
        <f t="shared" si="13"/>
        <v>2015.17</v>
      </c>
      <c r="AE182" s="103">
        <f t="shared" si="14"/>
        <v>4142.88</v>
      </c>
      <c r="AF182" s="103">
        <f t="shared" si="15"/>
        <v>0</v>
      </c>
    </row>
    <row r="183" spans="2:32" x14ac:dyDescent="0.25">
      <c r="B183" s="1" t="str">
        <f>адреса!$G$179</f>
        <v>кв.27</v>
      </c>
      <c r="C183" s="522">
        <f>адреса!$I$179</f>
        <v>40000027</v>
      </c>
      <c r="D183" s="6" t="str">
        <f>адреса!$K$179</f>
        <v>ФИО-4-27</v>
      </c>
      <c r="E183" s="6">
        <v>23737.8</v>
      </c>
      <c r="F183" s="6">
        <v>0</v>
      </c>
      <c r="G183" s="6">
        <v>0</v>
      </c>
      <c r="H183" s="6">
        <v>5786.92</v>
      </c>
      <c r="I183" s="6">
        <v>0</v>
      </c>
      <c r="J183" s="6">
        <v>0</v>
      </c>
      <c r="K183" s="6">
        <v>0</v>
      </c>
      <c r="L183" s="6">
        <v>0</v>
      </c>
      <c r="M183" s="6">
        <v>0</v>
      </c>
      <c r="N183" s="6">
        <v>0</v>
      </c>
      <c r="O183" s="6">
        <v>2322.79</v>
      </c>
      <c r="P183" s="6">
        <v>0</v>
      </c>
      <c r="Q183" s="6">
        <v>0</v>
      </c>
      <c r="R183" s="6">
        <v>0</v>
      </c>
      <c r="S183" s="6">
        <v>365.62</v>
      </c>
      <c r="T183" s="6">
        <v>0</v>
      </c>
      <c r="U183" s="6">
        <v>0</v>
      </c>
      <c r="V183" s="6">
        <v>8475.33</v>
      </c>
      <c r="W183" s="6">
        <v>23737.8</v>
      </c>
      <c r="X183" s="6">
        <v>8475.33</v>
      </c>
      <c r="Y183" s="513">
        <f>IF(A183&lt;&gt;"",IF(A183=мар17!A183,0,1),IF(AND(B183=мар17!B183,C183=мар17!C183),0,1))</f>
        <v>0</v>
      </c>
      <c r="Z183" s="70" t="str">
        <f t="shared" si="12"/>
        <v>ул. Четвертая д.4</v>
      </c>
      <c r="AA183" s="504">
        <f>IF($B183&lt;&gt;"",MAX(AA$7:AA182)+1,0)</f>
        <v>173</v>
      </c>
      <c r="AB183" s="502">
        <f t="shared" si="11"/>
        <v>183</v>
      </c>
      <c r="AC183" s="504">
        <f>1</f>
        <v>1</v>
      </c>
      <c r="AD183" s="103">
        <f t="shared" si="13"/>
        <v>0</v>
      </c>
      <c r="AE183" s="103">
        <f t="shared" si="14"/>
        <v>8475.33</v>
      </c>
      <c r="AF183" s="103">
        <f t="shared" si="15"/>
        <v>0</v>
      </c>
    </row>
    <row r="184" spans="2:32" x14ac:dyDescent="0.25">
      <c r="B184" s="1" t="str">
        <f>адреса!$G$180</f>
        <v>кв.28</v>
      </c>
      <c r="C184" s="522">
        <f>адреса!$I$180</f>
        <v>40000028</v>
      </c>
      <c r="D184" s="6" t="str">
        <f>адреса!$K$180</f>
        <v>ФИО-4-28</v>
      </c>
      <c r="E184" s="6">
        <v>38254.44</v>
      </c>
      <c r="F184" s="6">
        <v>3386.98</v>
      </c>
      <c r="G184" s="6">
        <v>0</v>
      </c>
      <c r="H184" s="6">
        <v>5780.95</v>
      </c>
      <c r="I184" s="6">
        <v>0</v>
      </c>
      <c r="J184" s="6">
        <v>0</v>
      </c>
      <c r="K184" s="6">
        <v>0</v>
      </c>
      <c r="L184" s="6">
        <v>0</v>
      </c>
      <c r="M184" s="6">
        <v>0</v>
      </c>
      <c r="N184" s="6">
        <v>0</v>
      </c>
      <c r="O184" s="6">
        <v>1948.35</v>
      </c>
      <c r="P184" s="6">
        <v>0</v>
      </c>
      <c r="Q184" s="6">
        <v>0</v>
      </c>
      <c r="R184" s="6">
        <v>0</v>
      </c>
      <c r="S184" s="6">
        <v>731.23</v>
      </c>
      <c r="T184" s="6">
        <v>0</v>
      </c>
      <c r="U184" s="6">
        <v>0</v>
      </c>
      <c r="V184" s="6">
        <v>11847.51</v>
      </c>
      <c r="W184" s="6">
        <v>15386.98</v>
      </c>
      <c r="X184" s="6">
        <v>34714.97</v>
      </c>
      <c r="Y184" s="513">
        <f>IF(A184&lt;&gt;"",IF(A184=мар17!A184,0,1),IF(AND(B184=мар17!B184,C184=мар17!C184),0,1))</f>
        <v>0</v>
      </c>
      <c r="Z184" s="70" t="str">
        <f t="shared" si="12"/>
        <v>ул. Четвертая д.4</v>
      </c>
      <c r="AA184" s="504">
        <f>IF($B184&lt;&gt;"",MAX(AA$7:AA183)+1,0)</f>
        <v>174</v>
      </c>
      <c r="AB184" s="502">
        <f t="shared" si="11"/>
        <v>184</v>
      </c>
      <c r="AC184" s="504">
        <f>1</f>
        <v>1</v>
      </c>
      <c r="AD184" s="103">
        <f t="shared" si="13"/>
        <v>3386.98</v>
      </c>
      <c r="AE184" s="103">
        <f t="shared" si="14"/>
        <v>8460.5299999999988</v>
      </c>
      <c r="AF184" s="103">
        <f t="shared" si="15"/>
        <v>0</v>
      </c>
    </row>
    <row r="185" spans="2:32" x14ac:dyDescent="0.25">
      <c r="B185" s="1" t="str">
        <f>адреса!$G$181</f>
        <v>кв.29</v>
      </c>
      <c r="C185" s="522">
        <f>адреса!$I$181</f>
        <v>40000029</v>
      </c>
      <c r="D185" s="6" t="str">
        <f>адреса!$K$181</f>
        <v>ФИО-4-29</v>
      </c>
      <c r="E185" s="6">
        <v>14313.33</v>
      </c>
      <c r="F185" s="6">
        <v>2675.54</v>
      </c>
      <c r="G185" s="6">
        <v>0</v>
      </c>
      <c r="H185" s="6">
        <v>4566.21</v>
      </c>
      <c r="I185" s="6">
        <v>0</v>
      </c>
      <c r="J185" s="6">
        <v>0</v>
      </c>
      <c r="K185" s="6">
        <v>0</v>
      </c>
      <c r="L185" s="6">
        <v>0</v>
      </c>
      <c r="M185" s="6">
        <v>0</v>
      </c>
      <c r="N185" s="6">
        <v>0</v>
      </c>
      <c r="O185" s="6">
        <v>1157.3599999999999</v>
      </c>
      <c r="P185" s="6">
        <v>0</v>
      </c>
      <c r="Q185" s="6">
        <v>0</v>
      </c>
      <c r="R185" s="6">
        <v>0</v>
      </c>
      <c r="S185" s="6">
        <v>278.68</v>
      </c>
      <c r="T185" s="6">
        <v>0</v>
      </c>
      <c r="U185" s="6">
        <v>0</v>
      </c>
      <c r="V185" s="6">
        <v>8677.7900000000009</v>
      </c>
      <c r="W185" s="6">
        <v>14423</v>
      </c>
      <c r="X185" s="6">
        <v>8568.1200000000008</v>
      </c>
      <c r="Y185" s="513">
        <f>IF(A185&lt;&gt;"",IF(A185=мар17!A185,0,1),IF(AND(B185=мар17!B185,C185=мар17!C185),0,1))</f>
        <v>0</v>
      </c>
      <c r="Z185" s="70" t="str">
        <f t="shared" si="12"/>
        <v>ул. Четвертая д.4</v>
      </c>
      <c r="AA185" s="504">
        <f>IF($B185&lt;&gt;"",MAX(AA$7:AA184)+1,0)</f>
        <v>175</v>
      </c>
      <c r="AB185" s="502">
        <f t="shared" si="11"/>
        <v>185</v>
      </c>
      <c r="AC185" s="504">
        <f>1</f>
        <v>1</v>
      </c>
      <c r="AD185" s="103">
        <f t="shared" si="13"/>
        <v>2675.54</v>
      </c>
      <c r="AE185" s="103">
        <f t="shared" si="14"/>
        <v>6002.25</v>
      </c>
      <c r="AF185" s="103">
        <f t="shared" si="15"/>
        <v>0</v>
      </c>
    </row>
    <row r="186" spans="2:32" x14ac:dyDescent="0.25">
      <c r="B186" s="1" t="str">
        <f>адреса!$G$182</f>
        <v>кв.30</v>
      </c>
      <c r="C186" s="522">
        <f>адреса!$I$182</f>
        <v>40000030</v>
      </c>
      <c r="D186" s="6" t="str">
        <f>адреса!$K$182</f>
        <v>ФИО-4-30</v>
      </c>
      <c r="E186" s="6">
        <v>88579.98</v>
      </c>
      <c r="F186" s="6">
        <v>2869.57</v>
      </c>
      <c r="G186" s="6">
        <v>0</v>
      </c>
      <c r="H186" s="6">
        <v>4896.78</v>
      </c>
      <c r="I186" s="6">
        <v>0</v>
      </c>
      <c r="J186" s="6">
        <v>0</v>
      </c>
      <c r="K186" s="6">
        <v>0</v>
      </c>
      <c r="L186" s="6">
        <v>0</v>
      </c>
      <c r="M186" s="6">
        <v>0</v>
      </c>
      <c r="N186" s="6">
        <v>0</v>
      </c>
      <c r="O186" s="6">
        <v>1596.12</v>
      </c>
      <c r="P186" s="6">
        <v>0</v>
      </c>
      <c r="Q186" s="6">
        <v>0</v>
      </c>
      <c r="R186" s="6">
        <v>0</v>
      </c>
      <c r="S186" s="6">
        <v>365.62</v>
      </c>
      <c r="T186" s="6">
        <v>0</v>
      </c>
      <c r="U186" s="6">
        <v>0</v>
      </c>
      <c r="V186" s="6">
        <v>9728.09</v>
      </c>
      <c r="W186" s="6">
        <v>0</v>
      </c>
      <c r="X186" s="6">
        <v>98308.07</v>
      </c>
      <c r="Y186" s="513">
        <f>IF(A186&lt;&gt;"",IF(A186=мар17!A186,0,1),IF(AND(B186=мар17!B186,C186=мар17!C186),0,1))</f>
        <v>0</v>
      </c>
      <c r="Z186" s="70" t="str">
        <f t="shared" si="12"/>
        <v>ул. Четвертая д.4</v>
      </c>
      <c r="AA186" s="504">
        <f>IF($B186&lt;&gt;"",MAX(AA$7:AA185)+1,0)</f>
        <v>176</v>
      </c>
      <c r="AB186" s="502">
        <f t="shared" si="11"/>
        <v>186</v>
      </c>
      <c r="AC186" s="504">
        <f>1</f>
        <v>1</v>
      </c>
      <c r="AD186" s="103">
        <f t="shared" si="13"/>
        <v>2869.57</v>
      </c>
      <c r="AE186" s="103">
        <f t="shared" si="14"/>
        <v>6858.5199999999995</v>
      </c>
      <c r="AF186" s="103">
        <f t="shared" si="15"/>
        <v>0</v>
      </c>
    </row>
    <row r="187" spans="2:32" x14ac:dyDescent="0.25">
      <c r="B187" s="1" t="str">
        <f>адреса!$G$183</f>
        <v>кв.31</v>
      </c>
      <c r="C187" s="522">
        <f>адреса!$I$183</f>
        <v>40000031</v>
      </c>
      <c r="D187" s="6" t="str">
        <f>адреса!$K$183</f>
        <v>ФИО-4-31</v>
      </c>
      <c r="E187" s="6">
        <v>24325.73</v>
      </c>
      <c r="F187" s="6">
        <v>1936.88</v>
      </c>
      <c r="G187" s="6">
        <v>0</v>
      </c>
      <c r="H187" s="6">
        <v>3305.67</v>
      </c>
      <c r="I187" s="6">
        <v>0</v>
      </c>
      <c r="J187" s="6">
        <v>0</v>
      </c>
      <c r="K187" s="6">
        <v>0</v>
      </c>
      <c r="L187" s="6">
        <v>0</v>
      </c>
      <c r="M187" s="6">
        <v>0</v>
      </c>
      <c r="N187" s="6">
        <v>0</v>
      </c>
      <c r="O187" s="6">
        <v>221.89</v>
      </c>
      <c r="P187" s="6">
        <v>0</v>
      </c>
      <c r="Q187" s="6">
        <v>0</v>
      </c>
      <c r="R187" s="6">
        <v>0</v>
      </c>
      <c r="S187" s="6">
        <v>0</v>
      </c>
      <c r="T187" s="6">
        <v>0</v>
      </c>
      <c r="U187" s="6">
        <v>0</v>
      </c>
      <c r="V187" s="6">
        <v>5464.44</v>
      </c>
      <c r="W187" s="6">
        <v>29790.17</v>
      </c>
      <c r="X187" s="6">
        <v>0</v>
      </c>
      <c r="Y187" s="513">
        <f>IF(A187&lt;&gt;"",IF(A187=мар17!A187,0,1),IF(AND(B187=мар17!B187,C187=мар17!C187),0,1))</f>
        <v>0</v>
      </c>
      <c r="Z187" s="70" t="str">
        <f t="shared" si="12"/>
        <v>ул. Четвертая д.4</v>
      </c>
      <c r="AA187" s="504">
        <f>IF($B187&lt;&gt;"",MAX(AA$7:AA186)+1,0)</f>
        <v>177</v>
      </c>
      <c r="AB187" s="502">
        <f t="shared" si="11"/>
        <v>187</v>
      </c>
      <c r="AC187" s="504">
        <f>1</f>
        <v>1</v>
      </c>
      <c r="AD187" s="103">
        <f t="shared" si="13"/>
        <v>1936.88</v>
      </c>
      <c r="AE187" s="103">
        <f t="shared" si="14"/>
        <v>3527.56</v>
      </c>
      <c r="AF187" s="103">
        <f t="shared" si="15"/>
        <v>0</v>
      </c>
    </row>
    <row r="188" spans="2:32" x14ac:dyDescent="0.25">
      <c r="B188" s="1" t="str">
        <f>адреса!$G$184</f>
        <v>кв.32</v>
      </c>
      <c r="C188" s="522">
        <f>адреса!$I$184</f>
        <v>40000032</v>
      </c>
      <c r="D188" s="6" t="str">
        <f>адреса!$K$184</f>
        <v>ФИО-4-32</v>
      </c>
      <c r="E188" s="6">
        <v>54109.36</v>
      </c>
      <c r="F188" s="6">
        <v>1977.72</v>
      </c>
      <c r="G188" s="6">
        <v>0</v>
      </c>
      <c r="H188" s="6">
        <v>3375.37</v>
      </c>
      <c r="I188" s="6">
        <v>0</v>
      </c>
      <c r="J188" s="6">
        <v>0</v>
      </c>
      <c r="K188" s="6">
        <v>0</v>
      </c>
      <c r="L188" s="6">
        <v>0</v>
      </c>
      <c r="M188" s="6">
        <v>0</v>
      </c>
      <c r="N188" s="6">
        <v>0</v>
      </c>
      <c r="O188" s="6">
        <v>212.81</v>
      </c>
      <c r="P188" s="6">
        <v>0</v>
      </c>
      <c r="Q188" s="6">
        <v>0</v>
      </c>
      <c r="R188" s="6">
        <v>0</v>
      </c>
      <c r="S188" s="6">
        <v>365.62</v>
      </c>
      <c r="T188" s="6">
        <v>0</v>
      </c>
      <c r="U188" s="6">
        <v>0</v>
      </c>
      <c r="V188" s="6">
        <v>5931.52</v>
      </c>
      <c r="W188" s="6">
        <v>25000</v>
      </c>
      <c r="X188" s="6">
        <v>35040.879999999997</v>
      </c>
      <c r="Y188" s="513">
        <f>IF(A188&lt;&gt;"",IF(A188=мар17!A188,0,1),IF(AND(B188=мар17!B188,C188=мар17!C188),0,1))</f>
        <v>0</v>
      </c>
      <c r="Z188" s="70" t="str">
        <f t="shared" si="12"/>
        <v>ул. Четвертая д.4</v>
      </c>
      <c r="AA188" s="504">
        <f>IF($B188&lt;&gt;"",MAX(AA$7:AA187)+1,0)</f>
        <v>178</v>
      </c>
      <c r="AB188" s="502">
        <f t="shared" si="11"/>
        <v>188</v>
      </c>
      <c r="AC188" s="504">
        <f>1</f>
        <v>1</v>
      </c>
      <c r="AD188" s="103">
        <f t="shared" si="13"/>
        <v>1977.72</v>
      </c>
      <c r="AE188" s="103">
        <f t="shared" si="14"/>
        <v>3953.7999999999997</v>
      </c>
      <c r="AF188" s="103">
        <f t="shared" si="15"/>
        <v>0</v>
      </c>
    </row>
    <row r="189" spans="2:32" x14ac:dyDescent="0.25">
      <c r="B189" s="1" t="str">
        <f>адреса!$G$185</f>
        <v>кв.33</v>
      </c>
      <c r="C189" s="522">
        <f>адреса!$I$185</f>
        <v>40000033</v>
      </c>
      <c r="D189" s="6" t="str">
        <f>адреса!$K$185</f>
        <v>ФИО-4-33</v>
      </c>
      <c r="E189" s="6">
        <v>92942</v>
      </c>
      <c r="F189" s="6">
        <v>3032.96</v>
      </c>
      <c r="G189" s="6">
        <v>0</v>
      </c>
      <c r="H189" s="6">
        <v>5175.57</v>
      </c>
      <c r="I189" s="6">
        <v>0</v>
      </c>
      <c r="J189" s="6">
        <v>0</v>
      </c>
      <c r="K189" s="6">
        <v>0</v>
      </c>
      <c r="L189" s="6">
        <v>0</v>
      </c>
      <c r="M189" s="6">
        <v>0</v>
      </c>
      <c r="N189" s="6">
        <v>0</v>
      </c>
      <c r="O189" s="6">
        <v>2405.65</v>
      </c>
      <c r="P189" s="6">
        <v>0</v>
      </c>
      <c r="Q189" s="6">
        <v>0</v>
      </c>
      <c r="R189" s="6">
        <v>0</v>
      </c>
      <c r="S189" s="6">
        <v>365.62</v>
      </c>
      <c r="T189" s="6">
        <v>0</v>
      </c>
      <c r="U189" s="6">
        <v>0</v>
      </c>
      <c r="V189" s="6">
        <v>10979.8</v>
      </c>
      <c r="W189" s="6">
        <v>0</v>
      </c>
      <c r="X189" s="6">
        <v>103921.8</v>
      </c>
      <c r="Y189" s="513">
        <f>IF(A189&lt;&gt;"",IF(A189=мар17!A189,0,1),IF(AND(B189=мар17!B189,C189=мар17!C189),0,1))</f>
        <v>0</v>
      </c>
      <c r="Z189" s="70" t="str">
        <f t="shared" si="12"/>
        <v>ул. Четвертая д.4</v>
      </c>
      <c r="AA189" s="504">
        <f>IF($B189&lt;&gt;"",MAX(AA$7:AA188)+1,0)</f>
        <v>179</v>
      </c>
      <c r="AB189" s="502">
        <f t="shared" si="11"/>
        <v>189</v>
      </c>
      <c r="AC189" s="504">
        <f>1</f>
        <v>1</v>
      </c>
      <c r="AD189" s="103">
        <f t="shared" si="13"/>
        <v>3032.96</v>
      </c>
      <c r="AE189" s="103">
        <f t="shared" si="14"/>
        <v>7946.8399999999992</v>
      </c>
      <c r="AF189" s="103">
        <f t="shared" si="15"/>
        <v>0</v>
      </c>
    </row>
    <row r="190" spans="2:32" x14ac:dyDescent="0.25">
      <c r="B190" s="1" t="str">
        <f>адреса!$G$186</f>
        <v>кв.34</v>
      </c>
      <c r="C190" s="522">
        <f>адреса!$I$186</f>
        <v>40000034</v>
      </c>
      <c r="D190" s="6" t="str">
        <f>адреса!$K$186</f>
        <v>ФИО-4-34</v>
      </c>
      <c r="E190" s="6">
        <v>25252.77</v>
      </c>
      <c r="F190" s="6">
        <v>3039.77</v>
      </c>
      <c r="G190" s="6">
        <v>0</v>
      </c>
      <c r="H190" s="6">
        <v>5187.5200000000004</v>
      </c>
      <c r="I190" s="6">
        <v>0</v>
      </c>
      <c r="J190" s="6">
        <v>0</v>
      </c>
      <c r="K190" s="6">
        <v>0</v>
      </c>
      <c r="L190" s="6">
        <v>0</v>
      </c>
      <c r="M190" s="6">
        <v>0</v>
      </c>
      <c r="N190" s="6">
        <v>0</v>
      </c>
      <c r="O190" s="6">
        <v>842.7</v>
      </c>
      <c r="P190" s="6">
        <v>0</v>
      </c>
      <c r="Q190" s="6">
        <v>0</v>
      </c>
      <c r="R190" s="6">
        <v>0</v>
      </c>
      <c r="S190" s="6">
        <v>0</v>
      </c>
      <c r="T190" s="6">
        <v>0</v>
      </c>
      <c r="U190" s="6">
        <v>0</v>
      </c>
      <c r="V190" s="6">
        <v>9069.99</v>
      </c>
      <c r="W190" s="6">
        <v>25377.07</v>
      </c>
      <c r="X190" s="6">
        <v>8945.69</v>
      </c>
      <c r="Y190" s="513">
        <f>IF(A190&lt;&gt;"",IF(A190=мар17!A190,0,1),IF(AND(B190=мар17!B190,C190=мар17!C190),0,1))</f>
        <v>0</v>
      </c>
      <c r="Z190" s="70" t="str">
        <f t="shared" si="12"/>
        <v>ул. Четвертая д.4</v>
      </c>
      <c r="AA190" s="504">
        <f>IF($B190&lt;&gt;"",MAX(AA$7:AA189)+1,0)</f>
        <v>180</v>
      </c>
      <c r="AB190" s="502">
        <f t="shared" si="11"/>
        <v>190</v>
      </c>
      <c r="AC190" s="504">
        <f>1</f>
        <v>1</v>
      </c>
      <c r="AD190" s="103">
        <f t="shared" si="13"/>
        <v>3039.77</v>
      </c>
      <c r="AE190" s="103">
        <f t="shared" si="14"/>
        <v>6030.22</v>
      </c>
      <c r="AF190" s="103">
        <f t="shared" si="15"/>
        <v>0</v>
      </c>
    </row>
    <row r="191" spans="2:32" x14ac:dyDescent="0.25">
      <c r="B191" s="1" t="str">
        <f>адреса!$G$187</f>
        <v>кв.35</v>
      </c>
      <c r="C191" s="522">
        <f>адреса!$I$187</f>
        <v>40000035</v>
      </c>
      <c r="D191" s="6" t="str">
        <f>адреса!$K$187</f>
        <v>ФИО-4-35</v>
      </c>
      <c r="E191" s="6">
        <v>103199.02</v>
      </c>
      <c r="F191" s="6">
        <v>3114.66</v>
      </c>
      <c r="G191" s="6">
        <v>0</v>
      </c>
      <c r="H191" s="6">
        <v>5314.97</v>
      </c>
      <c r="I191" s="6">
        <v>0</v>
      </c>
      <c r="J191" s="6">
        <v>0</v>
      </c>
      <c r="K191" s="6">
        <v>0</v>
      </c>
      <c r="L191" s="6">
        <v>0</v>
      </c>
      <c r="M191" s="6">
        <v>0</v>
      </c>
      <c r="N191" s="6">
        <v>0</v>
      </c>
      <c r="O191" s="6">
        <v>2394.2199999999998</v>
      </c>
      <c r="P191" s="6">
        <v>0</v>
      </c>
      <c r="Q191" s="6">
        <v>0</v>
      </c>
      <c r="R191" s="6">
        <v>0</v>
      </c>
      <c r="S191" s="6">
        <v>365.62</v>
      </c>
      <c r="T191" s="6">
        <v>0</v>
      </c>
      <c r="U191" s="6">
        <v>0</v>
      </c>
      <c r="V191" s="6">
        <v>11189.47</v>
      </c>
      <c r="W191" s="6">
        <v>0</v>
      </c>
      <c r="X191" s="6">
        <v>114388.49</v>
      </c>
      <c r="Y191" s="513">
        <f>IF(A191&lt;&gt;"",IF(A191=мар17!A191,0,1),IF(AND(B191=мар17!B191,C191=мар17!C191),0,1))</f>
        <v>0</v>
      </c>
      <c r="Z191" s="70" t="str">
        <f t="shared" si="12"/>
        <v>ул. Четвертая д.4</v>
      </c>
      <c r="AA191" s="504">
        <f>IF($B191&lt;&gt;"",MAX(AA$7:AA190)+1,0)</f>
        <v>181</v>
      </c>
      <c r="AB191" s="502">
        <f t="shared" si="11"/>
        <v>191</v>
      </c>
      <c r="AC191" s="504">
        <f>1</f>
        <v>1</v>
      </c>
      <c r="AD191" s="103">
        <f t="shared" si="13"/>
        <v>3114.66</v>
      </c>
      <c r="AE191" s="103">
        <f t="shared" si="14"/>
        <v>8074.81</v>
      </c>
      <c r="AF191" s="103">
        <f t="shared" si="15"/>
        <v>0</v>
      </c>
    </row>
    <row r="192" spans="2:32" x14ac:dyDescent="0.25">
      <c r="B192" s="1" t="str">
        <f>адреса!$G$188</f>
        <v>кв.36</v>
      </c>
      <c r="C192" s="522">
        <f>адреса!$I$188</f>
        <v>40000036</v>
      </c>
      <c r="D192" s="6" t="str">
        <f>адреса!$K$188</f>
        <v>ФИО-4-36</v>
      </c>
      <c r="E192" s="6">
        <v>68033.48</v>
      </c>
      <c r="F192" s="6">
        <v>2481.52</v>
      </c>
      <c r="G192" s="6">
        <v>0</v>
      </c>
      <c r="H192" s="6">
        <v>4235.6400000000003</v>
      </c>
      <c r="I192" s="6">
        <v>0</v>
      </c>
      <c r="J192" s="6">
        <v>0</v>
      </c>
      <c r="K192" s="6">
        <v>0</v>
      </c>
      <c r="L192" s="6">
        <v>0</v>
      </c>
      <c r="M192" s="6">
        <v>0</v>
      </c>
      <c r="N192" s="6">
        <v>0</v>
      </c>
      <c r="O192" s="6">
        <v>267.02</v>
      </c>
      <c r="P192" s="6">
        <v>0</v>
      </c>
      <c r="Q192" s="6">
        <v>0</v>
      </c>
      <c r="R192" s="6">
        <v>0</v>
      </c>
      <c r="S192" s="6">
        <v>365.62</v>
      </c>
      <c r="T192" s="6">
        <v>0</v>
      </c>
      <c r="U192" s="6">
        <v>0</v>
      </c>
      <c r="V192" s="6">
        <v>7349.8</v>
      </c>
      <c r="W192" s="6">
        <v>0</v>
      </c>
      <c r="X192" s="6">
        <v>75383.28</v>
      </c>
      <c r="Y192" s="513">
        <f>IF(A192&lt;&gt;"",IF(A192=мар17!A192,0,1),IF(AND(B192=мар17!B192,C192=мар17!C192),0,1))</f>
        <v>0</v>
      </c>
      <c r="Z192" s="70" t="str">
        <f t="shared" si="12"/>
        <v>ул. Четвертая д.4</v>
      </c>
      <c r="AA192" s="504">
        <f>IF($B192&lt;&gt;"",MAX(AA$7:AA191)+1,0)</f>
        <v>182</v>
      </c>
      <c r="AB192" s="502">
        <f t="shared" si="11"/>
        <v>192</v>
      </c>
      <c r="AC192" s="504">
        <f>1</f>
        <v>1</v>
      </c>
      <c r="AD192" s="103">
        <f t="shared" si="13"/>
        <v>2481.52</v>
      </c>
      <c r="AE192" s="103">
        <f t="shared" si="14"/>
        <v>4868.28</v>
      </c>
      <c r="AF192" s="103">
        <f t="shared" si="15"/>
        <v>0</v>
      </c>
    </row>
    <row r="193" spans="1:32" x14ac:dyDescent="0.25">
      <c r="B193" s="1" t="str">
        <f>адреса!$G$189</f>
        <v>кв.37</v>
      </c>
      <c r="C193" s="522">
        <f>адреса!$I$189</f>
        <v>40000037</v>
      </c>
      <c r="D193" s="6" t="str">
        <f>адреса!$K$189</f>
        <v>ФИО-4-37</v>
      </c>
      <c r="E193" s="6">
        <v>77122.720000000001</v>
      </c>
      <c r="F193" s="6">
        <v>2818.51</v>
      </c>
      <c r="G193" s="6">
        <v>0</v>
      </c>
      <c r="H193" s="6">
        <v>4811.1499999999996</v>
      </c>
      <c r="I193" s="6">
        <v>0</v>
      </c>
      <c r="J193" s="6">
        <v>0</v>
      </c>
      <c r="K193" s="6">
        <v>0</v>
      </c>
      <c r="L193" s="6">
        <v>0</v>
      </c>
      <c r="M193" s="6">
        <v>0</v>
      </c>
      <c r="N193" s="6">
        <v>0</v>
      </c>
      <c r="O193" s="6">
        <v>303.27999999999997</v>
      </c>
      <c r="P193" s="6">
        <v>0</v>
      </c>
      <c r="Q193" s="6">
        <v>0</v>
      </c>
      <c r="R193" s="6">
        <v>0</v>
      </c>
      <c r="S193" s="6">
        <v>365.62</v>
      </c>
      <c r="T193" s="6">
        <v>0</v>
      </c>
      <c r="U193" s="6">
        <v>0</v>
      </c>
      <c r="V193" s="6">
        <v>8298.56</v>
      </c>
      <c r="W193" s="6">
        <v>0</v>
      </c>
      <c r="X193" s="6">
        <v>85421.28</v>
      </c>
      <c r="Y193" s="513">
        <f>IF(A193&lt;&gt;"",IF(A193=мар17!A193,0,1),IF(AND(B193=мар17!B193,C193=мар17!C193),0,1))</f>
        <v>0</v>
      </c>
      <c r="Z193" s="70" t="str">
        <f t="shared" si="12"/>
        <v>ул. Четвертая д.4</v>
      </c>
      <c r="AA193" s="504">
        <f>IF($B193&lt;&gt;"",MAX(AA$7:AA192)+1,0)</f>
        <v>183</v>
      </c>
      <c r="AB193" s="502">
        <f t="shared" si="11"/>
        <v>193</v>
      </c>
      <c r="AC193" s="504">
        <f>1</f>
        <v>1</v>
      </c>
      <c r="AD193" s="103">
        <f t="shared" si="13"/>
        <v>2818.51</v>
      </c>
      <c r="AE193" s="103">
        <f t="shared" si="14"/>
        <v>5480.0499999999993</v>
      </c>
      <c r="AF193" s="103">
        <f t="shared" si="15"/>
        <v>0</v>
      </c>
    </row>
    <row r="194" spans="1:32" x14ac:dyDescent="0.25">
      <c r="B194" s="1" t="str">
        <f>адреса!$G$190</f>
        <v>кв.38</v>
      </c>
      <c r="C194" s="522">
        <f>адреса!$I$190</f>
        <v>40000038</v>
      </c>
      <c r="D194" s="6" t="str">
        <f>адреса!$K$190</f>
        <v>ФИО-4-38</v>
      </c>
      <c r="E194" s="6">
        <v>108331.04</v>
      </c>
      <c r="F194" s="6">
        <v>3975.87</v>
      </c>
      <c r="G194" s="6">
        <v>0</v>
      </c>
      <c r="H194" s="6">
        <v>6786.59</v>
      </c>
      <c r="I194" s="6">
        <v>0</v>
      </c>
      <c r="J194" s="6">
        <v>0</v>
      </c>
      <c r="K194" s="6">
        <v>0</v>
      </c>
      <c r="L194" s="6">
        <v>0</v>
      </c>
      <c r="M194" s="6">
        <v>0</v>
      </c>
      <c r="N194" s="6">
        <v>0</v>
      </c>
      <c r="O194" s="6">
        <v>427.82</v>
      </c>
      <c r="P194" s="6">
        <v>0</v>
      </c>
      <c r="Q194" s="6">
        <v>0</v>
      </c>
      <c r="R194" s="6">
        <v>0</v>
      </c>
      <c r="S194" s="6">
        <v>365.62</v>
      </c>
      <c r="T194" s="6">
        <v>0</v>
      </c>
      <c r="U194" s="6">
        <v>0</v>
      </c>
      <c r="V194" s="6">
        <v>11555.9</v>
      </c>
      <c r="W194" s="6">
        <v>0</v>
      </c>
      <c r="X194" s="6">
        <v>119886.94</v>
      </c>
      <c r="Y194" s="513">
        <f>IF(A194&lt;&gt;"",IF(A194=мар17!A194,0,1),IF(AND(B194=мар17!B194,C194=мар17!C194),0,1))</f>
        <v>0</v>
      </c>
      <c r="Z194" s="70" t="str">
        <f t="shared" si="12"/>
        <v>ул. Четвертая д.4</v>
      </c>
      <c r="AA194" s="504">
        <f>IF($B194&lt;&gt;"",MAX(AA$7:AA193)+1,0)</f>
        <v>184</v>
      </c>
      <c r="AB194" s="502">
        <f t="shared" si="11"/>
        <v>194</v>
      </c>
      <c r="AC194" s="504">
        <f>1</f>
        <v>1</v>
      </c>
      <c r="AD194" s="103">
        <f t="shared" si="13"/>
        <v>3975.87</v>
      </c>
      <c r="AE194" s="103">
        <f t="shared" si="14"/>
        <v>7580.03</v>
      </c>
      <c r="AF194" s="103">
        <f t="shared" si="15"/>
        <v>0</v>
      </c>
    </row>
    <row r="195" spans="1:32" x14ac:dyDescent="0.25">
      <c r="B195" s="1" t="str">
        <f>адреса!$G$191</f>
        <v>кв.39</v>
      </c>
      <c r="C195" s="522">
        <f>адреса!$I$191</f>
        <v>40000039</v>
      </c>
      <c r="D195" s="6" t="str">
        <f>адреса!$K$191</f>
        <v>ФИО-4-39</v>
      </c>
      <c r="E195" s="6">
        <v>55095.839999999997</v>
      </c>
      <c r="F195" s="6">
        <v>1913.05</v>
      </c>
      <c r="G195" s="6">
        <v>0</v>
      </c>
      <c r="H195" s="6">
        <v>3265.85</v>
      </c>
      <c r="I195" s="6">
        <v>0</v>
      </c>
      <c r="J195" s="6">
        <v>0</v>
      </c>
      <c r="K195" s="6">
        <v>0</v>
      </c>
      <c r="L195" s="6">
        <v>0</v>
      </c>
      <c r="M195" s="6">
        <v>0</v>
      </c>
      <c r="N195" s="6">
        <v>0</v>
      </c>
      <c r="O195" s="6">
        <v>529.37</v>
      </c>
      <c r="P195" s="6">
        <v>0</v>
      </c>
      <c r="Q195" s="6">
        <v>0</v>
      </c>
      <c r="R195" s="6">
        <v>0</v>
      </c>
      <c r="S195" s="6">
        <v>365.62</v>
      </c>
      <c r="T195" s="6">
        <v>0</v>
      </c>
      <c r="U195" s="6">
        <v>0</v>
      </c>
      <c r="V195" s="6">
        <v>6073.89</v>
      </c>
      <c r="W195" s="6">
        <v>0</v>
      </c>
      <c r="X195" s="6">
        <v>61169.73</v>
      </c>
      <c r="Y195" s="513">
        <f>IF(A195&lt;&gt;"",IF(A195=мар17!A195,0,1),IF(AND(B195=мар17!B195,C195=мар17!C195),0,1))</f>
        <v>0</v>
      </c>
      <c r="Z195" s="70" t="str">
        <f t="shared" si="12"/>
        <v>ул. Четвертая д.4</v>
      </c>
      <c r="AA195" s="504">
        <f>IF($B195&lt;&gt;"",MAX(AA$7:AA194)+1,0)</f>
        <v>185</v>
      </c>
      <c r="AB195" s="502">
        <f t="shared" si="11"/>
        <v>195</v>
      </c>
      <c r="AC195" s="504">
        <f>1</f>
        <v>1</v>
      </c>
      <c r="AD195" s="103">
        <f t="shared" si="13"/>
        <v>1913.05</v>
      </c>
      <c r="AE195" s="103">
        <f t="shared" si="14"/>
        <v>4160.84</v>
      </c>
      <c r="AF195" s="103">
        <f t="shared" si="15"/>
        <v>0</v>
      </c>
    </row>
    <row r="196" spans="1:32" x14ac:dyDescent="0.25">
      <c r="B196" s="1" t="str">
        <f>адреса!$G$192</f>
        <v>кв.40</v>
      </c>
      <c r="C196" s="522">
        <f>адреса!$I$192</f>
        <v>40000040</v>
      </c>
      <c r="D196" s="6" t="str">
        <f>адреса!$K$192</f>
        <v>ФИО-4-40</v>
      </c>
      <c r="E196" s="6">
        <v>40114.49</v>
      </c>
      <c r="F196" s="6">
        <v>1817.74</v>
      </c>
      <c r="G196" s="6">
        <v>0</v>
      </c>
      <c r="H196" s="6">
        <v>3102.55</v>
      </c>
      <c r="I196" s="6">
        <v>0</v>
      </c>
      <c r="J196" s="6">
        <v>0</v>
      </c>
      <c r="K196" s="6">
        <v>0</v>
      </c>
      <c r="L196" s="6">
        <v>0</v>
      </c>
      <c r="M196" s="6">
        <v>0</v>
      </c>
      <c r="N196" s="6">
        <v>0</v>
      </c>
      <c r="O196" s="6">
        <v>4603.55</v>
      </c>
      <c r="P196" s="6">
        <v>0</v>
      </c>
      <c r="Q196" s="6">
        <v>0</v>
      </c>
      <c r="R196" s="6">
        <v>0</v>
      </c>
      <c r="S196" s="6">
        <v>731.23</v>
      </c>
      <c r="T196" s="6">
        <v>0</v>
      </c>
      <c r="U196" s="6">
        <v>0</v>
      </c>
      <c r="V196" s="6">
        <v>10255.07</v>
      </c>
      <c r="W196" s="6">
        <v>28570</v>
      </c>
      <c r="X196" s="6">
        <v>21799.56</v>
      </c>
      <c r="Y196" s="513">
        <f>IF(A196&lt;&gt;"",IF(A196=мар17!A196,0,1),IF(AND(B196=мар17!B196,C196=мар17!C196),0,1))</f>
        <v>0</v>
      </c>
      <c r="Z196" s="70" t="str">
        <f t="shared" si="12"/>
        <v>ул. Четвертая д.4</v>
      </c>
      <c r="AA196" s="504">
        <f>IF($B196&lt;&gt;"",MAX(AA$7:AA195)+1,0)</f>
        <v>186</v>
      </c>
      <c r="AB196" s="502">
        <f t="shared" si="11"/>
        <v>196</v>
      </c>
      <c r="AC196" s="504">
        <f>1</f>
        <v>1</v>
      </c>
      <c r="AD196" s="103">
        <f t="shared" si="13"/>
        <v>1817.74</v>
      </c>
      <c r="AE196" s="103">
        <f t="shared" si="14"/>
        <v>8437.33</v>
      </c>
      <c r="AF196" s="103">
        <f t="shared" si="15"/>
        <v>0</v>
      </c>
    </row>
    <row r="197" spans="1:32" x14ac:dyDescent="0.25">
      <c r="B197" s="1" t="str">
        <f>адреса!$G$193</f>
        <v>кв.41</v>
      </c>
      <c r="C197" s="522">
        <f>адреса!$I$193</f>
        <v>40000041</v>
      </c>
      <c r="D197" s="6" t="str">
        <f>адреса!$K$193</f>
        <v>ФИО-4-41</v>
      </c>
      <c r="E197" s="6">
        <v>50775.81</v>
      </c>
      <c r="F197" s="6">
        <v>2777.66</v>
      </c>
      <c r="G197" s="6">
        <v>0</v>
      </c>
      <c r="H197" s="6">
        <v>4741.45</v>
      </c>
      <c r="I197" s="6">
        <v>0</v>
      </c>
      <c r="J197" s="6">
        <v>0</v>
      </c>
      <c r="K197" s="6">
        <v>0</v>
      </c>
      <c r="L197" s="6">
        <v>0</v>
      </c>
      <c r="M197" s="6">
        <v>0</v>
      </c>
      <c r="N197" s="6">
        <v>0</v>
      </c>
      <c r="O197" s="6">
        <v>2903.9</v>
      </c>
      <c r="P197" s="6">
        <v>0</v>
      </c>
      <c r="Q197" s="6">
        <v>0</v>
      </c>
      <c r="R197" s="6">
        <v>0</v>
      </c>
      <c r="S197" s="6">
        <v>365.62</v>
      </c>
      <c r="T197" s="6">
        <v>0</v>
      </c>
      <c r="U197" s="6">
        <v>0</v>
      </c>
      <c r="V197" s="6">
        <v>10788.63</v>
      </c>
      <c r="W197" s="6">
        <v>0</v>
      </c>
      <c r="X197" s="6">
        <v>61564.44</v>
      </c>
      <c r="Y197" s="513">
        <f>IF(A197&lt;&gt;"",IF(A197=мар17!A197,0,1),IF(AND(B197=мар17!B197,C197=мар17!C197),0,1))</f>
        <v>0</v>
      </c>
      <c r="Z197" s="70" t="str">
        <f t="shared" si="12"/>
        <v>ул. Четвертая д.4</v>
      </c>
      <c r="AA197" s="504">
        <f>IF($B197&lt;&gt;"",MAX(AA$7:AA196)+1,0)</f>
        <v>187</v>
      </c>
      <c r="AB197" s="502">
        <f t="shared" si="11"/>
        <v>197</v>
      </c>
      <c r="AC197" s="504">
        <f>1</f>
        <v>1</v>
      </c>
      <c r="AD197" s="103">
        <f t="shared" si="13"/>
        <v>2777.66</v>
      </c>
      <c r="AE197" s="103">
        <f t="shared" si="14"/>
        <v>8010.97</v>
      </c>
      <c r="AF197" s="103">
        <f t="shared" si="15"/>
        <v>0</v>
      </c>
    </row>
    <row r="198" spans="1:32" x14ac:dyDescent="0.25">
      <c r="B198" s="1" t="str">
        <f>адреса!$G$194</f>
        <v>кв.42</v>
      </c>
      <c r="C198" s="522">
        <f>адреса!$I$194</f>
        <v>40000042</v>
      </c>
      <c r="D198" s="6" t="str">
        <f>адреса!$K$194</f>
        <v>ФИО-4-42</v>
      </c>
      <c r="E198" s="6">
        <v>74165.36</v>
      </c>
      <c r="F198" s="6">
        <v>2355.5700000000002</v>
      </c>
      <c r="G198" s="6">
        <v>0</v>
      </c>
      <c r="H198" s="6">
        <v>4020.58</v>
      </c>
      <c r="I198" s="6">
        <v>0</v>
      </c>
      <c r="J198" s="6">
        <v>0</v>
      </c>
      <c r="K198" s="6">
        <v>0</v>
      </c>
      <c r="L198" s="6">
        <v>0</v>
      </c>
      <c r="M198" s="6">
        <v>0</v>
      </c>
      <c r="N198" s="6">
        <v>0</v>
      </c>
      <c r="O198" s="6">
        <v>799.41</v>
      </c>
      <c r="P198" s="6">
        <v>0</v>
      </c>
      <c r="Q198" s="6">
        <v>0</v>
      </c>
      <c r="R198" s="6">
        <v>0</v>
      </c>
      <c r="S198" s="6">
        <v>731.23</v>
      </c>
      <c r="T198" s="6">
        <v>0</v>
      </c>
      <c r="U198" s="6">
        <v>0</v>
      </c>
      <c r="V198" s="6">
        <v>7906.79</v>
      </c>
      <c r="W198" s="6">
        <v>0</v>
      </c>
      <c r="X198" s="6">
        <v>82072.149999999994</v>
      </c>
      <c r="Y198" s="513">
        <f>IF(A198&lt;&gt;"",IF(A198=мар17!A198,0,1),IF(AND(B198=мар17!B198,C198=мар17!C198),0,1))</f>
        <v>0</v>
      </c>
      <c r="Z198" s="70" t="str">
        <f t="shared" si="12"/>
        <v>ул. Четвертая д.4</v>
      </c>
      <c r="AA198" s="504">
        <f>IF($B198&lt;&gt;"",MAX(AA$7:AA197)+1,0)</f>
        <v>188</v>
      </c>
      <c r="AB198" s="502">
        <f t="shared" si="11"/>
        <v>198</v>
      </c>
      <c r="AC198" s="504">
        <f>1</f>
        <v>1</v>
      </c>
      <c r="AD198" s="103">
        <f t="shared" si="13"/>
        <v>2355.5700000000002</v>
      </c>
      <c r="AE198" s="103">
        <f t="shared" si="14"/>
        <v>5551.2199999999993</v>
      </c>
      <c r="AF198" s="103">
        <f t="shared" si="15"/>
        <v>0</v>
      </c>
    </row>
    <row r="199" spans="1:32" x14ac:dyDescent="0.25">
      <c r="B199" s="1" t="str">
        <f>адреса!$G$195</f>
        <v>кв.43</v>
      </c>
      <c r="C199" s="522">
        <f>адреса!$I$195</f>
        <v>40000043</v>
      </c>
      <c r="D199" s="6" t="str">
        <f>адреса!$K$195</f>
        <v>ФИО-4-43</v>
      </c>
      <c r="E199" s="6">
        <v>23335.68</v>
      </c>
      <c r="F199" s="6">
        <v>2675.54</v>
      </c>
      <c r="G199" s="6">
        <v>0</v>
      </c>
      <c r="H199" s="6">
        <v>4566.21</v>
      </c>
      <c r="I199" s="6">
        <v>0</v>
      </c>
      <c r="J199" s="6">
        <v>0</v>
      </c>
      <c r="K199" s="6">
        <v>0</v>
      </c>
      <c r="L199" s="6">
        <v>0</v>
      </c>
      <c r="M199" s="6">
        <v>0</v>
      </c>
      <c r="N199" s="6">
        <v>0</v>
      </c>
      <c r="O199" s="6">
        <v>287.89999999999998</v>
      </c>
      <c r="P199" s="6">
        <v>0</v>
      </c>
      <c r="Q199" s="6">
        <v>0</v>
      </c>
      <c r="R199" s="6">
        <v>0</v>
      </c>
      <c r="S199" s="6">
        <v>54.6</v>
      </c>
      <c r="T199" s="6">
        <v>0</v>
      </c>
      <c r="U199" s="6">
        <v>0</v>
      </c>
      <c r="V199" s="6">
        <v>7584.25</v>
      </c>
      <c r="W199" s="6">
        <v>0</v>
      </c>
      <c r="X199" s="6">
        <v>30919.93</v>
      </c>
      <c r="Y199" s="513">
        <f>IF(A199&lt;&gt;"",IF(A199=мар17!A199,0,1),IF(AND(B199=мар17!B199,C199=мар17!C199),0,1))</f>
        <v>0</v>
      </c>
      <c r="Z199" s="70" t="str">
        <f t="shared" si="12"/>
        <v>ул. Четвертая д.4</v>
      </c>
      <c r="AA199" s="504">
        <f>IF($B199&lt;&gt;"",MAX(AA$7:AA198)+1,0)</f>
        <v>189</v>
      </c>
      <c r="AB199" s="502">
        <f t="shared" si="11"/>
        <v>199</v>
      </c>
      <c r="AC199" s="504">
        <f>1</f>
        <v>1</v>
      </c>
      <c r="AD199" s="103">
        <f t="shared" si="13"/>
        <v>2675.54</v>
      </c>
      <c r="AE199" s="103">
        <f t="shared" si="14"/>
        <v>4908.71</v>
      </c>
      <c r="AF199" s="103">
        <f t="shared" si="15"/>
        <v>0</v>
      </c>
    </row>
    <row r="200" spans="1:32" x14ac:dyDescent="0.25">
      <c r="B200" s="1" t="str">
        <f>адреса!$G$196</f>
        <v>кв.44</v>
      </c>
      <c r="C200" s="522">
        <f>адреса!$I$196</f>
        <v>40000044</v>
      </c>
      <c r="D200" s="6" t="str">
        <f>адреса!$K$196</f>
        <v>ФИО-4-44</v>
      </c>
      <c r="E200" s="6">
        <v>79381.240000000005</v>
      </c>
      <c r="F200" s="6">
        <v>2907.02</v>
      </c>
      <c r="G200" s="6">
        <v>0</v>
      </c>
      <c r="H200" s="6">
        <v>4960.5</v>
      </c>
      <c r="I200" s="6">
        <v>0</v>
      </c>
      <c r="J200" s="6">
        <v>0</v>
      </c>
      <c r="K200" s="6">
        <v>0</v>
      </c>
      <c r="L200" s="6">
        <v>0</v>
      </c>
      <c r="M200" s="6">
        <v>0</v>
      </c>
      <c r="N200" s="6">
        <v>0</v>
      </c>
      <c r="O200" s="6">
        <v>312.81</v>
      </c>
      <c r="P200" s="6">
        <v>0</v>
      </c>
      <c r="Q200" s="6">
        <v>0</v>
      </c>
      <c r="R200" s="6">
        <v>0</v>
      </c>
      <c r="S200" s="6">
        <v>365.62</v>
      </c>
      <c r="T200" s="6">
        <v>0</v>
      </c>
      <c r="U200" s="6">
        <v>0</v>
      </c>
      <c r="V200" s="6">
        <v>8545.9500000000007</v>
      </c>
      <c r="W200" s="6">
        <v>0</v>
      </c>
      <c r="X200" s="6">
        <v>87927.19</v>
      </c>
      <c r="Y200" s="513">
        <f>IF(A200&lt;&gt;"",IF(A200=мар17!A200,0,1),IF(AND(B200=мар17!B200,C200=мар17!C200),0,1))</f>
        <v>0</v>
      </c>
      <c r="Z200" s="70" t="str">
        <f t="shared" si="12"/>
        <v>ул. Четвертая д.4</v>
      </c>
      <c r="AA200" s="504">
        <f>IF($B200&lt;&gt;"",MAX(AA$7:AA199)+1,0)</f>
        <v>190</v>
      </c>
      <c r="AB200" s="502">
        <f t="shared" si="11"/>
        <v>200</v>
      </c>
      <c r="AC200" s="504">
        <f>1</f>
        <v>1</v>
      </c>
      <c r="AD200" s="103">
        <f t="shared" si="13"/>
        <v>2907.02</v>
      </c>
      <c r="AE200" s="103">
        <f t="shared" si="14"/>
        <v>5638.93</v>
      </c>
      <c r="AF200" s="103">
        <f t="shared" si="15"/>
        <v>0</v>
      </c>
    </row>
    <row r="201" spans="1:32" x14ac:dyDescent="0.25">
      <c r="B201" s="1" t="str">
        <f>адреса!$G$197</f>
        <v>кв.45</v>
      </c>
      <c r="C201" s="522">
        <f>адреса!$I$197</f>
        <v>40000045</v>
      </c>
      <c r="D201" s="6" t="str">
        <f>адреса!$K$197</f>
        <v>ФИО-4-45</v>
      </c>
      <c r="E201" s="6">
        <v>22022.89</v>
      </c>
      <c r="F201" s="6">
        <v>1987.94</v>
      </c>
      <c r="G201" s="6">
        <v>0</v>
      </c>
      <c r="H201" s="6">
        <v>3393.29</v>
      </c>
      <c r="I201" s="6">
        <v>0</v>
      </c>
      <c r="J201" s="6">
        <v>0</v>
      </c>
      <c r="K201" s="6">
        <v>0</v>
      </c>
      <c r="L201" s="6">
        <v>0</v>
      </c>
      <c r="M201" s="6">
        <v>0</v>
      </c>
      <c r="N201" s="6">
        <v>0</v>
      </c>
      <c r="O201" s="6">
        <v>1352.97</v>
      </c>
      <c r="P201" s="6">
        <v>0</v>
      </c>
      <c r="Q201" s="6">
        <v>0</v>
      </c>
      <c r="R201" s="6">
        <v>0</v>
      </c>
      <c r="S201" s="6">
        <v>1096.8499999999999</v>
      </c>
      <c r="T201" s="6">
        <v>0</v>
      </c>
      <c r="U201" s="6">
        <v>0</v>
      </c>
      <c r="V201" s="6">
        <v>7831.05</v>
      </c>
      <c r="W201" s="6">
        <v>0</v>
      </c>
      <c r="X201" s="6">
        <v>29853.94</v>
      </c>
      <c r="Y201" s="513">
        <f>IF(A201&lt;&gt;"",IF(A201=мар17!A201,0,1),IF(AND(B201=мар17!B201,C201=мар17!C201),0,1))</f>
        <v>0</v>
      </c>
      <c r="Z201" s="70" t="str">
        <f t="shared" si="12"/>
        <v>ул. Четвертая д.4</v>
      </c>
      <c r="AA201" s="504">
        <f>IF($B201&lt;&gt;"",MAX(AA$7:AA200)+1,0)</f>
        <v>191</v>
      </c>
      <c r="AB201" s="502">
        <f t="shared" ref="AB201:AB264" si="16">AB200+1</f>
        <v>201</v>
      </c>
      <c r="AC201" s="504">
        <f>1</f>
        <v>1</v>
      </c>
      <c r="AD201" s="103">
        <f t="shared" si="13"/>
        <v>1987.94</v>
      </c>
      <c r="AE201" s="103">
        <f t="shared" si="14"/>
        <v>5843.1100000000006</v>
      </c>
      <c r="AF201" s="103">
        <f t="shared" si="15"/>
        <v>0</v>
      </c>
    </row>
    <row r="202" spans="1:32" x14ac:dyDescent="0.25">
      <c r="B202" s="1" t="str">
        <f>адреса!$G$198</f>
        <v>кв.46</v>
      </c>
      <c r="C202" s="522">
        <f>адреса!$I$198</f>
        <v>40000046</v>
      </c>
      <c r="D202" s="6" t="str">
        <f>адреса!$K$198</f>
        <v>ФИО-4-46</v>
      </c>
      <c r="E202" s="6">
        <v>14451.05</v>
      </c>
      <c r="F202" s="6">
        <v>1977.72</v>
      </c>
      <c r="G202" s="6">
        <v>0</v>
      </c>
      <c r="H202" s="6">
        <v>3375.37</v>
      </c>
      <c r="I202" s="6">
        <v>0</v>
      </c>
      <c r="J202" s="6">
        <v>0</v>
      </c>
      <c r="K202" s="6">
        <v>0</v>
      </c>
      <c r="L202" s="6">
        <v>0</v>
      </c>
      <c r="M202" s="6">
        <v>0</v>
      </c>
      <c r="N202" s="6">
        <v>0</v>
      </c>
      <c r="O202" s="6">
        <v>212.81</v>
      </c>
      <c r="P202" s="6">
        <v>0</v>
      </c>
      <c r="Q202" s="6">
        <v>0</v>
      </c>
      <c r="R202" s="6">
        <v>0</v>
      </c>
      <c r="S202" s="6">
        <v>365.62</v>
      </c>
      <c r="T202" s="6">
        <v>0</v>
      </c>
      <c r="U202" s="6">
        <v>0</v>
      </c>
      <c r="V202" s="6">
        <v>5931.52</v>
      </c>
      <c r="W202" s="6">
        <v>0</v>
      </c>
      <c r="X202" s="6">
        <v>20382.57</v>
      </c>
      <c r="Y202" s="513">
        <f>IF(A202&lt;&gt;"",IF(A202=мар17!A202,0,1),IF(AND(B202=мар17!B202,C202=мар17!C202),0,1))</f>
        <v>0</v>
      </c>
      <c r="Z202" s="70" t="str">
        <f t="shared" ref="Z202:Z265" si="17">IF(AND(A202&lt;&gt;"",B202=""),A202,Z201)</f>
        <v>ул. Четвертая д.4</v>
      </c>
      <c r="AA202" s="504">
        <f>IF($B202&lt;&gt;"",MAX(AA$7:AA201)+1,0)</f>
        <v>192</v>
      </c>
      <c r="AB202" s="502">
        <f t="shared" si="16"/>
        <v>202</v>
      </c>
      <c r="AC202" s="504">
        <f>1</f>
        <v>1</v>
      </c>
      <c r="AD202" s="103">
        <f t="shared" ref="AD202:AD265" si="18">F202</f>
        <v>1977.72</v>
      </c>
      <c r="AE202" s="103">
        <f t="shared" ref="AE202:AE265" si="19">H202+I202+J202+K202+L202+O202+R202+S202</f>
        <v>3953.7999999999997</v>
      </c>
      <c r="AF202" s="103">
        <f t="shared" ref="AF202:AF265" si="20">V202-AD202-AE202</f>
        <v>0</v>
      </c>
    </row>
    <row r="203" spans="1:32" x14ac:dyDescent="0.25">
      <c r="B203" s="1" t="str">
        <f>адреса!$G$199</f>
        <v>кв.47</v>
      </c>
      <c r="C203" s="522">
        <f>адреса!$I$199</f>
        <v>40000047</v>
      </c>
      <c r="D203" s="6" t="str">
        <f>адреса!$K$199</f>
        <v>ФИО-4-47</v>
      </c>
      <c r="E203" s="6">
        <v>28315.25</v>
      </c>
      <c r="F203" s="6">
        <v>3223.59</v>
      </c>
      <c r="G203" s="6">
        <v>0</v>
      </c>
      <c r="H203" s="6">
        <v>5502.16</v>
      </c>
      <c r="I203" s="6">
        <v>0</v>
      </c>
      <c r="J203" s="6">
        <v>0</v>
      </c>
      <c r="K203" s="6">
        <v>0</v>
      </c>
      <c r="L203" s="6">
        <v>0</v>
      </c>
      <c r="M203" s="6">
        <v>0</v>
      </c>
      <c r="N203" s="6">
        <v>0</v>
      </c>
      <c r="O203" s="6">
        <v>346.87</v>
      </c>
      <c r="P203" s="6">
        <v>0</v>
      </c>
      <c r="Q203" s="6">
        <v>0</v>
      </c>
      <c r="R203" s="6">
        <v>0</v>
      </c>
      <c r="S203" s="6">
        <v>365.62</v>
      </c>
      <c r="T203" s="6">
        <v>0</v>
      </c>
      <c r="U203" s="6">
        <v>0</v>
      </c>
      <c r="V203" s="6">
        <v>9438.24</v>
      </c>
      <c r="W203" s="6">
        <v>0</v>
      </c>
      <c r="X203" s="6">
        <v>37753.49</v>
      </c>
      <c r="Y203" s="513">
        <f>IF(A203&lt;&gt;"",IF(A203=мар17!A203,0,1),IF(AND(B203=мар17!B203,C203=мар17!C203),0,1))</f>
        <v>0</v>
      </c>
      <c r="Z203" s="70" t="str">
        <f t="shared" si="17"/>
        <v>ул. Четвертая д.4</v>
      </c>
      <c r="AA203" s="504">
        <f>IF($B203&lt;&gt;"",MAX(AA$7:AA202)+1,0)</f>
        <v>193</v>
      </c>
      <c r="AB203" s="502">
        <f t="shared" si="16"/>
        <v>203</v>
      </c>
      <c r="AC203" s="504">
        <f>1</f>
        <v>1</v>
      </c>
      <c r="AD203" s="103">
        <f t="shared" si="18"/>
        <v>3223.59</v>
      </c>
      <c r="AE203" s="103">
        <f t="shared" si="19"/>
        <v>6214.65</v>
      </c>
      <c r="AF203" s="103">
        <f t="shared" si="20"/>
        <v>0</v>
      </c>
    </row>
    <row r="204" spans="1:32" x14ac:dyDescent="0.25">
      <c r="B204" s="1" t="str">
        <f>адреса!$G$200</f>
        <v>кв.48</v>
      </c>
      <c r="C204" s="522">
        <f>адреса!$I$200</f>
        <v>40000048</v>
      </c>
      <c r="D204" s="6" t="str">
        <f>адреса!$K$200</f>
        <v>ФИО-4-48</v>
      </c>
      <c r="E204" s="6">
        <v>84624.66</v>
      </c>
      <c r="F204" s="6">
        <v>3138.49</v>
      </c>
      <c r="G204" s="6">
        <v>0</v>
      </c>
      <c r="H204" s="6">
        <v>5356.79</v>
      </c>
      <c r="I204" s="6">
        <v>0</v>
      </c>
      <c r="J204" s="6">
        <v>0</v>
      </c>
      <c r="K204" s="6">
        <v>0</v>
      </c>
      <c r="L204" s="6">
        <v>0</v>
      </c>
      <c r="M204" s="6">
        <v>0</v>
      </c>
      <c r="N204" s="6">
        <v>0</v>
      </c>
      <c r="O204" s="6">
        <v>337.71</v>
      </c>
      <c r="P204" s="6">
        <v>0</v>
      </c>
      <c r="Q204" s="6">
        <v>0</v>
      </c>
      <c r="R204" s="6">
        <v>0</v>
      </c>
      <c r="S204" s="6">
        <v>0</v>
      </c>
      <c r="T204" s="6">
        <v>0</v>
      </c>
      <c r="U204" s="6">
        <v>0</v>
      </c>
      <c r="V204" s="6">
        <v>8832.99</v>
      </c>
      <c r="W204" s="6">
        <v>0</v>
      </c>
      <c r="X204" s="6">
        <v>93457.65</v>
      </c>
      <c r="Y204" s="513">
        <f>IF(A204&lt;&gt;"",IF(A204=мар17!A204,0,1),IF(AND(B204=мар17!B204,C204=мар17!C204),0,1))</f>
        <v>0</v>
      </c>
      <c r="Z204" s="70" t="str">
        <f t="shared" si="17"/>
        <v>ул. Четвертая д.4</v>
      </c>
      <c r="AA204" s="504">
        <f>IF($B204&lt;&gt;"",MAX(AA$7:AA203)+1,0)</f>
        <v>194</v>
      </c>
      <c r="AB204" s="502">
        <f t="shared" si="16"/>
        <v>204</v>
      </c>
      <c r="AC204" s="504">
        <f>1</f>
        <v>1</v>
      </c>
      <c r="AD204" s="103">
        <f t="shared" si="18"/>
        <v>3138.49</v>
      </c>
      <c r="AE204" s="103">
        <f t="shared" si="19"/>
        <v>5694.5</v>
      </c>
      <c r="AF204" s="103">
        <f t="shared" si="20"/>
        <v>0</v>
      </c>
    </row>
    <row r="205" spans="1:32" x14ac:dyDescent="0.25">
      <c r="B205" s="1" t="str">
        <f>адреса!$G$201</f>
        <v>кв.49</v>
      </c>
      <c r="C205" s="522">
        <f>адреса!$I$201</f>
        <v>40000049</v>
      </c>
      <c r="D205" s="6" t="str">
        <f>адреса!$K$201</f>
        <v>ФИО-4-49</v>
      </c>
      <c r="E205" s="6">
        <v>69781.899999999994</v>
      </c>
      <c r="F205" s="6">
        <v>2546.19</v>
      </c>
      <c r="G205" s="6">
        <v>0</v>
      </c>
      <c r="H205" s="6">
        <v>4345.17</v>
      </c>
      <c r="I205" s="6">
        <v>0</v>
      </c>
      <c r="J205" s="6">
        <v>0</v>
      </c>
      <c r="K205" s="6">
        <v>0</v>
      </c>
      <c r="L205" s="6">
        <v>0</v>
      </c>
      <c r="M205" s="6">
        <v>0</v>
      </c>
      <c r="N205" s="6">
        <v>0</v>
      </c>
      <c r="O205" s="6">
        <v>273.98</v>
      </c>
      <c r="P205" s="6">
        <v>0</v>
      </c>
      <c r="Q205" s="6">
        <v>0</v>
      </c>
      <c r="R205" s="6">
        <v>0</v>
      </c>
      <c r="S205" s="6">
        <v>365.62</v>
      </c>
      <c r="T205" s="6">
        <v>0</v>
      </c>
      <c r="U205" s="6">
        <v>0</v>
      </c>
      <c r="V205" s="6">
        <v>7530.96</v>
      </c>
      <c r="W205" s="6">
        <v>0</v>
      </c>
      <c r="X205" s="6">
        <v>77312.86</v>
      </c>
      <c r="Y205" s="513">
        <f>IF(A205&lt;&gt;"",IF(A205=мар17!A205,0,1),IF(AND(B205=мар17!B205,C205=мар17!C205),0,1))</f>
        <v>0</v>
      </c>
      <c r="Z205" s="70" t="str">
        <f t="shared" si="17"/>
        <v>ул. Четвертая д.4</v>
      </c>
      <c r="AA205" s="504">
        <f>IF($B205&lt;&gt;"",MAX(AA$7:AA204)+1,0)</f>
        <v>195</v>
      </c>
      <c r="AB205" s="502">
        <f t="shared" si="16"/>
        <v>205</v>
      </c>
      <c r="AC205" s="504">
        <f>1</f>
        <v>1</v>
      </c>
      <c r="AD205" s="103">
        <f t="shared" si="18"/>
        <v>2546.19</v>
      </c>
      <c r="AE205" s="103">
        <f t="shared" si="19"/>
        <v>4984.7699999999995</v>
      </c>
      <c r="AF205" s="103">
        <f t="shared" si="20"/>
        <v>0</v>
      </c>
    </row>
    <row r="206" spans="1:32" x14ac:dyDescent="0.25">
      <c r="B206" s="1" t="str">
        <f>адреса!$G$202</f>
        <v>кв.50</v>
      </c>
      <c r="C206" s="522">
        <f>адреса!$I$202</f>
        <v>40000050</v>
      </c>
      <c r="D206" s="6" t="str">
        <f>адреса!$K$202</f>
        <v>ФИО-4-50</v>
      </c>
      <c r="E206" s="6">
        <v>10004.52</v>
      </c>
      <c r="F206" s="6">
        <v>2804.9</v>
      </c>
      <c r="G206" s="6">
        <v>0</v>
      </c>
      <c r="H206" s="6">
        <v>4787.25</v>
      </c>
      <c r="I206" s="6">
        <v>0</v>
      </c>
      <c r="J206" s="6">
        <v>0</v>
      </c>
      <c r="K206" s="6">
        <v>0</v>
      </c>
      <c r="L206" s="6">
        <v>0</v>
      </c>
      <c r="M206" s="6">
        <v>0</v>
      </c>
      <c r="N206" s="6">
        <v>0</v>
      </c>
      <c r="O206" s="6">
        <v>1093.0999999999999</v>
      </c>
      <c r="P206" s="6">
        <v>0</v>
      </c>
      <c r="Q206" s="6">
        <v>0</v>
      </c>
      <c r="R206" s="6">
        <v>0</v>
      </c>
      <c r="S206" s="6">
        <v>372.52</v>
      </c>
      <c r="T206" s="6">
        <v>0</v>
      </c>
      <c r="U206" s="6">
        <v>0</v>
      </c>
      <c r="V206" s="6">
        <v>9057.77</v>
      </c>
      <c r="W206" s="6">
        <v>0</v>
      </c>
      <c r="X206" s="6">
        <v>19062.29</v>
      </c>
      <c r="Y206" s="513">
        <f>IF(A206&lt;&gt;"",IF(A206=мар17!A206,0,1),IF(AND(B206=мар17!B206,C206=мар17!C206),0,1))</f>
        <v>0</v>
      </c>
      <c r="Z206" s="70" t="str">
        <f t="shared" si="17"/>
        <v>ул. Четвертая д.4</v>
      </c>
      <c r="AA206" s="504">
        <f>IF($B206&lt;&gt;"",MAX(AA$7:AA205)+1,0)</f>
        <v>196</v>
      </c>
      <c r="AB206" s="502">
        <f t="shared" si="16"/>
        <v>206</v>
      </c>
      <c r="AC206" s="504">
        <f>1</f>
        <v>1</v>
      </c>
      <c r="AD206" s="103">
        <f t="shared" si="18"/>
        <v>2804.9</v>
      </c>
      <c r="AE206" s="103">
        <f t="shared" si="19"/>
        <v>6252.8700000000008</v>
      </c>
      <c r="AF206" s="103">
        <f t="shared" si="20"/>
        <v>0</v>
      </c>
    </row>
    <row r="207" spans="1:32" x14ac:dyDescent="0.25">
      <c r="A207" s="4" t="str">
        <f>адреса!$E$203</f>
        <v>ул. Пятая д.5</v>
      </c>
      <c r="C207" s="522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513">
        <f>IF(A207&lt;&gt;"",IF(A207=мар17!A207,0,1),IF(AND(B207=мар17!B207,C207=мар17!C207),0,1))</f>
        <v>0</v>
      </c>
      <c r="Z207" s="70" t="str">
        <f t="shared" si="17"/>
        <v>ул. Пятая д.5</v>
      </c>
      <c r="AA207" s="504">
        <f>IF($B207&lt;&gt;"",MAX(AA$7:AA206)+1,0)</f>
        <v>0</v>
      </c>
      <c r="AB207" s="502">
        <f t="shared" si="16"/>
        <v>207</v>
      </c>
      <c r="AC207" s="504">
        <f>1</f>
        <v>1</v>
      </c>
      <c r="AD207" s="103">
        <f t="shared" si="18"/>
        <v>0</v>
      </c>
      <c r="AE207" s="103">
        <f t="shared" si="19"/>
        <v>0</v>
      </c>
      <c r="AF207" s="103">
        <f t="shared" si="20"/>
        <v>0</v>
      </c>
    </row>
    <row r="208" spans="1:32" x14ac:dyDescent="0.25">
      <c r="B208" s="1" t="str">
        <f>адреса!$G$203</f>
        <v>кв.1</v>
      </c>
      <c r="C208" s="522">
        <f>адреса!$I$203</f>
        <v>50000001</v>
      </c>
      <c r="D208" s="6" t="str">
        <f>адреса!$K$203</f>
        <v>ФИО-5-1</v>
      </c>
      <c r="E208" s="6">
        <v>16940.8</v>
      </c>
      <c r="F208" s="6">
        <v>2758.27</v>
      </c>
      <c r="G208" s="6">
        <v>0</v>
      </c>
      <c r="H208" s="6">
        <v>3119.04</v>
      </c>
      <c r="I208" s="6">
        <v>2.52</v>
      </c>
      <c r="J208" s="6">
        <v>0</v>
      </c>
      <c r="K208" s="6">
        <v>0</v>
      </c>
      <c r="L208" s="6">
        <v>0</v>
      </c>
      <c r="M208" s="6">
        <v>0</v>
      </c>
      <c r="N208" s="6">
        <v>0</v>
      </c>
      <c r="O208" s="6">
        <v>202.41</v>
      </c>
      <c r="P208" s="6">
        <v>0</v>
      </c>
      <c r="Q208" s="6">
        <v>0</v>
      </c>
      <c r="R208" s="6">
        <v>2.52</v>
      </c>
      <c r="S208" s="6">
        <v>0</v>
      </c>
      <c r="T208" s="6">
        <v>0</v>
      </c>
      <c r="U208" s="6">
        <v>0</v>
      </c>
      <c r="V208" s="6">
        <v>6084.76</v>
      </c>
      <c r="W208" s="6">
        <v>16940.8</v>
      </c>
      <c r="X208" s="6">
        <v>6084.76</v>
      </c>
      <c r="Y208" s="513">
        <f>IF(A208&lt;&gt;"",IF(A208=мар17!A208,0,1),IF(AND(B208=мар17!B208,C208=мар17!C208),0,1))</f>
        <v>0</v>
      </c>
      <c r="Z208" s="70" t="str">
        <f t="shared" si="17"/>
        <v>ул. Пятая д.5</v>
      </c>
      <c r="AA208" s="504">
        <f>IF($B208&lt;&gt;"",MAX(AA$7:AA207)+1,0)</f>
        <v>197</v>
      </c>
      <c r="AB208" s="502">
        <f t="shared" si="16"/>
        <v>208</v>
      </c>
      <c r="AC208" s="504">
        <f>1</f>
        <v>1</v>
      </c>
      <c r="AD208" s="103">
        <f t="shared" si="18"/>
        <v>2758.27</v>
      </c>
      <c r="AE208" s="103">
        <f t="shared" si="19"/>
        <v>3326.49</v>
      </c>
      <c r="AF208" s="103">
        <f t="shared" si="20"/>
        <v>0</v>
      </c>
    </row>
    <row r="209" spans="2:32" x14ac:dyDescent="0.25">
      <c r="B209" s="1" t="str">
        <f>адреса!$G$204</f>
        <v>кв.2</v>
      </c>
      <c r="C209" s="522">
        <f>адреса!$I$204</f>
        <v>50000002</v>
      </c>
      <c r="D209" s="6" t="str">
        <f>адреса!$K$204</f>
        <v>ФИО-5-2</v>
      </c>
      <c r="E209" s="6">
        <v>13480.6</v>
      </c>
      <c r="F209" s="6">
        <v>1759.18</v>
      </c>
      <c r="G209" s="6">
        <v>0</v>
      </c>
      <c r="H209" s="6">
        <v>1989.16</v>
      </c>
      <c r="I209" s="6">
        <v>289.89</v>
      </c>
      <c r="J209" s="6">
        <v>0</v>
      </c>
      <c r="K209" s="6">
        <v>711.51</v>
      </c>
      <c r="L209" s="6">
        <v>0</v>
      </c>
      <c r="M209" s="6">
        <v>0</v>
      </c>
      <c r="N209" s="6">
        <v>50</v>
      </c>
      <c r="O209" s="6">
        <v>129.09</v>
      </c>
      <c r="P209" s="6">
        <v>0</v>
      </c>
      <c r="Q209" s="6">
        <v>0</v>
      </c>
      <c r="R209" s="6">
        <v>308.48</v>
      </c>
      <c r="S209" s="6">
        <v>1562.34</v>
      </c>
      <c r="T209" s="6">
        <v>0</v>
      </c>
      <c r="U209" s="6">
        <v>0</v>
      </c>
      <c r="V209" s="6">
        <v>6799.65</v>
      </c>
      <c r="W209" s="6">
        <v>0</v>
      </c>
      <c r="X209" s="6">
        <v>20280.25</v>
      </c>
      <c r="Y209" s="513">
        <f>IF(A209&lt;&gt;"",IF(A209=мар17!A209,0,1),IF(AND(B209=мар17!B209,C209=мар17!C209),0,1))</f>
        <v>0</v>
      </c>
      <c r="Z209" s="70" t="str">
        <f t="shared" si="17"/>
        <v>ул. Пятая д.5</v>
      </c>
      <c r="AA209" s="504">
        <f>IF($B209&lt;&gt;"",MAX(AA$7:AA208)+1,0)</f>
        <v>198</v>
      </c>
      <c r="AB209" s="502">
        <f t="shared" si="16"/>
        <v>209</v>
      </c>
      <c r="AC209" s="504">
        <f>1</f>
        <v>1</v>
      </c>
      <c r="AD209" s="103">
        <f t="shared" si="18"/>
        <v>1759.18</v>
      </c>
      <c r="AE209" s="103">
        <f t="shared" si="19"/>
        <v>4990.47</v>
      </c>
      <c r="AF209" s="103">
        <f t="shared" si="20"/>
        <v>49.999999999999091</v>
      </c>
    </row>
    <row r="210" spans="2:32" x14ac:dyDescent="0.25">
      <c r="B210" s="1" t="str">
        <f>адреса!$G$205</f>
        <v>кв.3</v>
      </c>
      <c r="C210" s="522">
        <f>адреса!$I$205</f>
        <v>50000003</v>
      </c>
      <c r="D210" s="6" t="str">
        <f>адреса!$K$205</f>
        <v>ФИО-5-3</v>
      </c>
      <c r="E210" s="6">
        <v>3557.95</v>
      </c>
      <c r="F210" s="6">
        <v>1716.08</v>
      </c>
      <c r="G210" s="6">
        <v>0</v>
      </c>
      <c r="H210" s="6">
        <v>1941.65</v>
      </c>
      <c r="I210" s="6">
        <v>49.85</v>
      </c>
      <c r="J210" s="6">
        <v>0</v>
      </c>
      <c r="K210" s="6">
        <v>115.44</v>
      </c>
      <c r="L210" s="6">
        <v>0</v>
      </c>
      <c r="M210" s="6">
        <v>0</v>
      </c>
      <c r="N210" s="6">
        <v>50</v>
      </c>
      <c r="O210" s="6">
        <v>125.93</v>
      </c>
      <c r="P210" s="6">
        <v>0</v>
      </c>
      <c r="Q210" s="6">
        <v>0</v>
      </c>
      <c r="R210" s="6">
        <v>49.85</v>
      </c>
      <c r="S210" s="6">
        <v>245.81</v>
      </c>
      <c r="T210" s="6">
        <v>0</v>
      </c>
      <c r="U210" s="6">
        <v>0</v>
      </c>
      <c r="V210" s="6">
        <v>4294.6099999999997</v>
      </c>
      <c r="W210" s="6">
        <v>3557.95</v>
      </c>
      <c r="X210" s="6">
        <v>4294.6099999999997</v>
      </c>
      <c r="Y210" s="513">
        <f>IF(A210&lt;&gt;"",IF(A210=мар17!A210,0,1),IF(AND(B210=мар17!B210,C210=мар17!C210),0,1))</f>
        <v>0</v>
      </c>
      <c r="Z210" s="70" t="str">
        <f t="shared" si="17"/>
        <v>ул. Пятая д.5</v>
      </c>
      <c r="AA210" s="504">
        <f>IF($B210&lt;&gt;"",MAX(AA$7:AA209)+1,0)</f>
        <v>199</v>
      </c>
      <c r="AB210" s="502">
        <f t="shared" si="16"/>
        <v>210</v>
      </c>
      <c r="AC210" s="504">
        <f>1</f>
        <v>1</v>
      </c>
      <c r="AD210" s="103">
        <f t="shared" si="18"/>
        <v>1716.08</v>
      </c>
      <c r="AE210" s="103">
        <f t="shared" si="19"/>
        <v>2528.5299999999997</v>
      </c>
      <c r="AF210" s="103">
        <f t="shared" si="20"/>
        <v>50</v>
      </c>
    </row>
    <row r="211" spans="2:32" x14ac:dyDescent="0.25">
      <c r="B211" s="1" t="str">
        <f>адреса!$G$206</f>
        <v>кв.4</v>
      </c>
      <c r="C211" s="522">
        <f>адреса!$I$206</f>
        <v>50000004</v>
      </c>
      <c r="D211" s="6" t="str">
        <f>адреса!$K$206</f>
        <v>ФИО-5-4</v>
      </c>
      <c r="E211" s="6">
        <v>0</v>
      </c>
      <c r="F211" s="6">
        <v>2734.76</v>
      </c>
      <c r="G211" s="6">
        <v>0</v>
      </c>
      <c r="H211" s="6">
        <v>3094.25</v>
      </c>
      <c r="I211" s="6">
        <v>195.62</v>
      </c>
      <c r="J211" s="6">
        <v>0</v>
      </c>
      <c r="K211" s="6">
        <v>404.04</v>
      </c>
      <c r="L211" s="6">
        <v>0</v>
      </c>
      <c r="M211" s="6">
        <v>0</v>
      </c>
      <c r="N211" s="6">
        <v>50</v>
      </c>
      <c r="O211" s="6">
        <v>200.69</v>
      </c>
      <c r="P211" s="6">
        <v>0</v>
      </c>
      <c r="Q211" s="6">
        <v>0</v>
      </c>
      <c r="R211" s="6">
        <v>147.34</v>
      </c>
      <c r="S211" s="6">
        <v>737.42</v>
      </c>
      <c r="T211" s="6">
        <v>0</v>
      </c>
      <c r="U211" s="6">
        <v>0</v>
      </c>
      <c r="V211" s="6">
        <v>7564.12</v>
      </c>
      <c r="W211" s="6">
        <v>0</v>
      </c>
      <c r="X211" s="6">
        <v>7564.12</v>
      </c>
      <c r="Y211" s="513">
        <f>IF(A211&lt;&gt;"",IF(A211=мар17!A211,0,1),IF(AND(B211=мар17!B211,C211=мар17!C211),0,1))</f>
        <v>0</v>
      </c>
      <c r="Z211" s="70" t="str">
        <f t="shared" si="17"/>
        <v>ул. Пятая д.5</v>
      </c>
      <c r="AA211" s="504">
        <f>IF($B211&lt;&gt;"",MAX(AA$7:AA210)+1,0)</f>
        <v>200</v>
      </c>
      <c r="AB211" s="502">
        <f t="shared" si="16"/>
        <v>211</v>
      </c>
      <c r="AC211" s="504">
        <f>1</f>
        <v>1</v>
      </c>
      <c r="AD211" s="103">
        <f t="shared" si="18"/>
        <v>2734.76</v>
      </c>
      <c r="AE211" s="103">
        <f t="shared" si="19"/>
        <v>4779.3599999999997</v>
      </c>
      <c r="AF211" s="103">
        <f t="shared" si="20"/>
        <v>50</v>
      </c>
    </row>
    <row r="212" spans="2:32" x14ac:dyDescent="0.25">
      <c r="B212" s="1" t="str">
        <f>адреса!$G$207</f>
        <v>кв.5</v>
      </c>
      <c r="C212" s="522">
        <f>адреса!$I$207</f>
        <v>50000005</v>
      </c>
      <c r="D212" s="6" t="str">
        <f>адреса!$K$207</f>
        <v>ФИО-5-5</v>
      </c>
      <c r="E212" s="6">
        <v>5529.82</v>
      </c>
      <c r="F212" s="6">
        <v>1759.18</v>
      </c>
      <c r="G212" s="6">
        <v>0</v>
      </c>
      <c r="H212" s="6">
        <v>1989.16</v>
      </c>
      <c r="I212" s="6">
        <v>170.59</v>
      </c>
      <c r="J212" s="6">
        <v>0</v>
      </c>
      <c r="K212" s="6">
        <v>432.9</v>
      </c>
      <c r="L212" s="6">
        <v>0</v>
      </c>
      <c r="M212" s="6">
        <v>0</v>
      </c>
      <c r="N212" s="6">
        <v>50</v>
      </c>
      <c r="O212" s="6">
        <v>129.09</v>
      </c>
      <c r="P212" s="6">
        <v>0</v>
      </c>
      <c r="Q212" s="6">
        <v>0</v>
      </c>
      <c r="R212" s="6">
        <v>194.73</v>
      </c>
      <c r="S212" s="6">
        <v>983.22</v>
      </c>
      <c r="T212" s="6">
        <v>0</v>
      </c>
      <c r="U212" s="6">
        <v>0</v>
      </c>
      <c r="V212" s="6">
        <v>5708.87</v>
      </c>
      <c r="W212" s="6">
        <v>5529.82</v>
      </c>
      <c r="X212" s="6">
        <v>5708.87</v>
      </c>
      <c r="Y212" s="513">
        <f>IF(A212&lt;&gt;"",IF(A212=мар17!A212,0,1),IF(AND(B212=мар17!B212,C212=мар17!C212),0,1))</f>
        <v>0</v>
      </c>
      <c r="Z212" s="70" t="str">
        <f t="shared" si="17"/>
        <v>ул. Пятая д.5</v>
      </c>
      <c r="AA212" s="504">
        <f>IF($B212&lt;&gt;"",MAX(AA$7:AA211)+1,0)</f>
        <v>201</v>
      </c>
      <c r="AB212" s="502">
        <f t="shared" si="16"/>
        <v>212</v>
      </c>
      <c r="AC212" s="504">
        <f>1</f>
        <v>1</v>
      </c>
      <c r="AD212" s="103">
        <f t="shared" si="18"/>
        <v>1759.18</v>
      </c>
      <c r="AE212" s="103">
        <f t="shared" si="19"/>
        <v>3899.6900000000005</v>
      </c>
      <c r="AF212" s="103">
        <f t="shared" si="20"/>
        <v>49.999999999999091</v>
      </c>
    </row>
    <row r="213" spans="2:32" x14ac:dyDescent="0.25">
      <c r="B213" s="1" t="str">
        <f>адреса!$G$208</f>
        <v>кв.6</v>
      </c>
      <c r="C213" s="522">
        <f>адреса!$I$208</f>
        <v>50000006</v>
      </c>
      <c r="D213" s="6" t="str">
        <f>адреса!$K$208</f>
        <v>ФИО-5-6</v>
      </c>
      <c r="E213" s="6">
        <v>10632.21</v>
      </c>
      <c r="F213" s="6">
        <v>1720</v>
      </c>
      <c r="G213" s="6">
        <v>0</v>
      </c>
      <c r="H213" s="6">
        <v>1945.79</v>
      </c>
      <c r="I213" s="6">
        <v>122.27</v>
      </c>
      <c r="J213" s="6">
        <v>0</v>
      </c>
      <c r="K213" s="6">
        <v>288.60000000000002</v>
      </c>
      <c r="L213" s="6">
        <v>0</v>
      </c>
      <c r="M213" s="6">
        <v>0</v>
      </c>
      <c r="N213" s="6">
        <v>50</v>
      </c>
      <c r="O213" s="6">
        <v>126.22</v>
      </c>
      <c r="P213" s="6">
        <v>0</v>
      </c>
      <c r="Q213" s="6">
        <v>0</v>
      </c>
      <c r="R213" s="6">
        <v>122.27</v>
      </c>
      <c r="S213" s="6">
        <v>614.51</v>
      </c>
      <c r="T213" s="6">
        <v>0</v>
      </c>
      <c r="U213" s="6">
        <v>0</v>
      </c>
      <c r="V213" s="6">
        <v>4989.66</v>
      </c>
      <c r="W213" s="6">
        <v>10000</v>
      </c>
      <c r="X213" s="6">
        <v>5621.87</v>
      </c>
      <c r="Y213" s="513">
        <f>IF(A213&lt;&gt;"",IF(A213=мар17!A213,0,1),IF(AND(B213=мар17!B213,C213=мар17!C213),0,1))</f>
        <v>0</v>
      </c>
      <c r="Z213" s="70" t="str">
        <f t="shared" si="17"/>
        <v>ул. Пятая д.5</v>
      </c>
      <c r="AA213" s="504">
        <f>IF($B213&lt;&gt;"",MAX(AA$7:AA212)+1,0)</f>
        <v>202</v>
      </c>
      <c r="AB213" s="502">
        <f t="shared" si="16"/>
        <v>213</v>
      </c>
      <c r="AC213" s="504">
        <f>1</f>
        <v>1</v>
      </c>
      <c r="AD213" s="103">
        <f t="shared" si="18"/>
        <v>1720</v>
      </c>
      <c r="AE213" s="103">
        <f t="shared" si="19"/>
        <v>3219.66</v>
      </c>
      <c r="AF213" s="103">
        <f t="shared" si="20"/>
        <v>50</v>
      </c>
    </row>
    <row r="214" spans="2:32" x14ac:dyDescent="0.25">
      <c r="B214" s="1" t="str">
        <f>адреса!$G$209</f>
        <v>кв.7</v>
      </c>
      <c r="C214" s="522">
        <f>адреса!$I$209</f>
        <v>50000007</v>
      </c>
      <c r="D214" s="6" t="str">
        <f>адреса!$K$209</f>
        <v>ФИО-5-7</v>
      </c>
      <c r="E214" s="6">
        <v>9606.7199999999993</v>
      </c>
      <c r="F214" s="6">
        <v>4231.4399999999996</v>
      </c>
      <c r="G214" s="6">
        <v>0</v>
      </c>
      <c r="H214" s="6">
        <v>4785.97</v>
      </c>
      <c r="I214" s="6">
        <v>124.95</v>
      </c>
      <c r="J214" s="6">
        <v>0</v>
      </c>
      <c r="K214" s="6">
        <v>250.04</v>
      </c>
      <c r="L214" s="6">
        <v>0</v>
      </c>
      <c r="M214" s="6">
        <v>0</v>
      </c>
      <c r="N214" s="6">
        <v>50</v>
      </c>
      <c r="O214" s="6">
        <v>310.52</v>
      </c>
      <c r="P214" s="6">
        <v>0</v>
      </c>
      <c r="Q214" s="6">
        <v>0</v>
      </c>
      <c r="R214" s="6">
        <v>91.92</v>
      </c>
      <c r="S214" s="6">
        <v>448.35</v>
      </c>
      <c r="T214" s="6">
        <v>0</v>
      </c>
      <c r="U214" s="6">
        <v>0</v>
      </c>
      <c r="V214" s="6">
        <v>10293.19</v>
      </c>
      <c r="W214" s="6">
        <v>9606.7199999999993</v>
      </c>
      <c r="X214" s="6">
        <v>10293.19</v>
      </c>
      <c r="Y214" s="513">
        <f>IF(A214&lt;&gt;"",IF(A214=мар17!A214,0,1),IF(AND(B214=мар17!B214,C214=мар17!C214),0,1))</f>
        <v>0</v>
      </c>
      <c r="Z214" s="70" t="str">
        <f t="shared" si="17"/>
        <v>ул. Пятая д.5</v>
      </c>
      <c r="AA214" s="504">
        <f>IF($B214&lt;&gt;"",MAX(AA$7:AA213)+1,0)</f>
        <v>203</v>
      </c>
      <c r="AB214" s="502">
        <f t="shared" si="16"/>
        <v>214</v>
      </c>
      <c r="AC214" s="504">
        <f>1</f>
        <v>1</v>
      </c>
      <c r="AD214" s="103">
        <f t="shared" si="18"/>
        <v>4231.4399999999996</v>
      </c>
      <c r="AE214" s="103">
        <f t="shared" si="19"/>
        <v>6011.75</v>
      </c>
      <c r="AF214" s="103">
        <f t="shared" si="20"/>
        <v>50.000000000000909</v>
      </c>
    </row>
    <row r="215" spans="2:32" x14ac:dyDescent="0.25">
      <c r="B215" s="1" t="str">
        <f>адреса!$G$210</f>
        <v>кв.8</v>
      </c>
      <c r="C215" s="522">
        <f>адреса!$I$210</f>
        <v>50000008</v>
      </c>
      <c r="D215" s="6" t="str">
        <f>адреса!$K$210</f>
        <v>ФИО-5-8</v>
      </c>
      <c r="E215" s="6">
        <v>6314.44</v>
      </c>
      <c r="F215" s="6">
        <v>2734.76</v>
      </c>
      <c r="G215" s="6">
        <v>0</v>
      </c>
      <c r="H215" s="6">
        <v>3094.25</v>
      </c>
      <c r="I215" s="6">
        <v>-7.47</v>
      </c>
      <c r="J215" s="6">
        <v>0</v>
      </c>
      <c r="K215" s="6">
        <v>-35.08</v>
      </c>
      <c r="L215" s="6">
        <v>0</v>
      </c>
      <c r="M215" s="6">
        <v>0</v>
      </c>
      <c r="N215" s="6">
        <v>50</v>
      </c>
      <c r="O215" s="6">
        <v>200.69</v>
      </c>
      <c r="P215" s="6">
        <v>0</v>
      </c>
      <c r="Q215" s="6">
        <v>0</v>
      </c>
      <c r="R215" s="6">
        <v>-16.87</v>
      </c>
      <c r="S215" s="6">
        <v>-98.61</v>
      </c>
      <c r="T215" s="6">
        <v>0</v>
      </c>
      <c r="U215" s="6">
        <v>0</v>
      </c>
      <c r="V215" s="6">
        <v>5921.67</v>
      </c>
      <c r="W215" s="6">
        <v>6314.44</v>
      </c>
      <c r="X215" s="6">
        <v>5921.67</v>
      </c>
      <c r="Y215" s="513">
        <f>IF(A215&lt;&gt;"",IF(A215=мар17!A215,0,1),IF(AND(B215=мар17!B215,C215=мар17!C215),0,1))</f>
        <v>0</v>
      </c>
      <c r="Z215" s="70" t="str">
        <f t="shared" si="17"/>
        <v>ул. Пятая д.5</v>
      </c>
      <c r="AA215" s="504">
        <f>IF($B215&lt;&gt;"",MAX(AA$7:AA214)+1,0)</f>
        <v>204</v>
      </c>
      <c r="AB215" s="502">
        <f t="shared" si="16"/>
        <v>215</v>
      </c>
      <c r="AC215" s="504">
        <f>1</f>
        <v>1</v>
      </c>
      <c r="AD215" s="103">
        <f t="shared" si="18"/>
        <v>2734.76</v>
      </c>
      <c r="AE215" s="103">
        <f t="shared" si="19"/>
        <v>3136.9100000000003</v>
      </c>
      <c r="AF215" s="103">
        <f t="shared" si="20"/>
        <v>49.999999999999545</v>
      </c>
    </row>
    <row r="216" spans="2:32" x14ac:dyDescent="0.25">
      <c r="B216" s="1" t="str">
        <f>адреса!$G$211</f>
        <v>кв.9</v>
      </c>
      <c r="C216" s="522">
        <f>адреса!$I$211</f>
        <v>50000009</v>
      </c>
      <c r="D216" s="6" t="str">
        <f>адреса!$K$211</f>
        <v>ФИО-5-9</v>
      </c>
      <c r="E216" s="6">
        <v>6744.24</v>
      </c>
      <c r="F216" s="6">
        <v>1759.18</v>
      </c>
      <c r="G216" s="6">
        <v>0</v>
      </c>
      <c r="H216" s="6">
        <v>1989.16</v>
      </c>
      <c r="I216" s="6">
        <v>267.14999999999998</v>
      </c>
      <c r="J216" s="6">
        <v>0</v>
      </c>
      <c r="K216" s="6">
        <v>779.22</v>
      </c>
      <c r="L216" s="6">
        <v>0</v>
      </c>
      <c r="M216" s="6">
        <v>0</v>
      </c>
      <c r="N216" s="6">
        <v>50</v>
      </c>
      <c r="O216" s="6">
        <v>129.09</v>
      </c>
      <c r="P216" s="6">
        <v>0</v>
      </c>
      <c r="Q216" s="6">
        <v>0</v>
      </c>
      <c r="R216" s="6">
        <v>387.85</v>
      </c>
      <c r="S216" s="6">
        <v>1966.44</v>
      </c>
      <c r="T216" s="6">
        <v>0</v>
      </c>
      <c r="U216" s="6">
        <v>0</v>
      </c>
      <c r="V216" s="6">
        <v>7328.09</v>
      </c>
      <c r="W216" s="6">
        <v>6744.24</v>
      </c>
      <c r="X216" s="6">
        <v>7328.09</v>
      </c>
      <c r="Y216" s="513">
        <f>IF(A216&lt;&gt;"",IF(A216=мар17!A216,0,1),IF(AND(B216=мар17!B216,C216=мар17!C216),0,1))</f>
        <v>0</v>
      </c>
      <c r="Z216" s="70" t="str">
        <f t="shared" si="17"/>
        <v>ул. Пятая д.5</v>
      </c>
      <c r="AA216" s="504">
        <f>IF($B216&lt;&gt;"",MAX(AA$7:AA215)+1,0)</f>
        <v>205</v>
      </c>
      <c r="AB216" s="502">
        <f t="shared" si="16"/>
        <v>216</v>
      </c>
      <c r="AC216" s="504">
        <f>1</f>
        <v>1</v>
      </c>
      <c r="AD216" s="103">
        <f t="shared" si="18"/>
        <v>1759.18</v>
      </c>
      <c r="AE216" s="103">
        <f t="shared" si="19"/>
        <v>5518.91</v>
      </c>
      <c r="AF216" s="103">
        <f t="shared" si="20"/>
        <v>50</v>
      </c>
    </row>
    <row r="217" spans="2:32" x14ac:dyDescent="0.25">
      <c r="B217" s="1" t="str">
        <f>адреса!$G$212</f>
        <v>кв.10</v>
      </c>
      <c r="C217" s="522">
        <f>адреса!$I$212</f>
        <v>50000010</v>
      </c>
      <c r="D217" s="6" t="str">
        <f>адреса!$K$212</f>
        <v>ФИО-5-10</v>
      </c>
      <c r="E217" s="6">
        <v>0</v>
      </c>
      <c r="F217" s="6">
        <v>1720</v>
      </c>
      <c r="G217" s="6">
        <v>0</v>
      </c>
      <c r="H217" s="6">
        <v>1945.79</v>
      </c>
      <c r="I217" s="6">
        <v>36.72</v>
      </c>
      <c r="J217" s="6">
        <v>0</v>
      </c>
      <c r="K217" s="6">
        <v>69.25</v>
      </c>
      <c r="L217" s="6">
        <v>0</v>
      </c>
      <c r="M217" s="6">
        <v>0</v>
      </c>
      <c r="N217" s="6">
        <v>50</v>
      </c>
      <c r="O217" s="6">
        <v>126.22</v>
      </c>
      <c r="P217" s="6">
        <v>0</v>
      </c>
      <c r="Q217" s="6">
        <v>0</v>
      </c>
      <c r="R217" s="6">
        <v>24.35</v>
      </c>
      <c r="S217" s="6">
        <v>115.97</v>
      </c>
      <c r="T217" s="6">
        <v>0</v>
      </c>
      <c r="U217" s="6">
        <v>0</v>
      </c>
      <c r="V217" s="6">
        <v>4088.3</v>
      </c>
      <c r="W217" s="6">
        <v>0</v>
      </c>
      <c r="X217" s="6">
        <v>4088.3</v>
      </c>
      <c r="Y217" s="513">
        <f>IF(A217&lt;&gt;"",IF(A217=мар17!A217,0,1),IF(AND(B217=мар17!B217,C217=мар17!C217),0,1))</f>
        <v>0</v>
      </c>
      <c r="Z217" s="70" t="str">
        <f t="shared" si="17"/>
        <v>ул. Пятая д.5</v>
      </c>
      <c r="AA217" s="504">
        <f>IF($B217&lt;&gt;"",MAX(AA$7:AA216)+1,0)</f>
        <v>206</v>
      </c>
      <c r="AB217" s="502">
        <f t="shared" si="16"/>
        <v>217</v>
      </c>
      <c r="AC217" s="504">
        <f>1</f>
        <v>1</v>
      </c>
      <c r="AD217" s="103">
        <f t="shared" si="18"/>
        <v>1720</v>
      </c>
      <c r="AE217" s="103">
        <f t="shared" si="19"/>
        <v>2318.2999999999997</v>
      </c>
      <c r="AF217" s="103">
        <f t="shared" si="20"/>
        <v>50.000000000000455</v>
      </c>
    </row>
    <row r="218" spans="2:32" x14ac:dyDescent="0.25">
      <c r="B218" s="1" t="str">
        <f>адреса!$G$213</f>
        <v>кв.11</v>
      </c>
      <c r="C218" s="522">
        <f>адреса!$I$213</f>
        <v>50000011</v>
      </c>
      <c r="D218" s="6" t="str">
        <f>адреса!$K$213</f>
        <v>ФИО-5-11</v>
      </c>
      <c r="E218" s="6">
        <v>9473.24</v>
      </c>
      <c r="F218" s="6">
        <v>4231.4399999999996</v>
      </c>
      <c r="G218" s="6">
        <v>0</v>
      </c>
      <c r="H218" s="6">
        <v>4785.97</v>
      </c>
      <c r="I218" s="6">
        <v>100.2</v>
      </c>
      <c r="J218" s="6">
        <v>0</v>
      </c>
      <c r="K218" s="6">
        <v>218.67</v>
      </c>
      <c r="L218" s="6">
        <v>0</v>
      </c>
      <c r="M218" s="6">
        <v>0</v>
      </c>
      <c r="N218" s="6">
        <v>50</v>
      </c>
      <c r="O218" s="6">
        <v>310.52</v>
      </c>
      <c r="P218" s="6">
        <v>0</v>
      </c>
      <c r="Q218" s="6">
        <v>0</v>
      </c>
      <c r="R218" s="6">
        <v>90.42</v>
      </c>
      <c r="S218" s="6">
        <v>440.69</v>
      </c>
      <c r="T218" s="6">
        <v>0</v>
      </c>
      <c r="U218" s="6">
        <v>0</v>
      </c>
      <c r="V218" s="6">
        <v>10227.91</v>
      </c>
      <c r="W218" s="6">
        <v>9473.24</v>
      </c>
      <c r="X218" s="6">
        <v>10227.91</v>
      </c>
      <c r="Y218" s="513">
        <f>IF(A218&lt;&gt;"",IF(A218=мар17!A218,0,1),IF(AND(B218=мар17!B218,C218=мар17!C218),0,1))</f>
        <v>0</v>
      </c>
      <c r="Z218" s="70" t="str">
        <f t="shared" si="17"/>
        <v>ул. Пятая д.5</v>
      </c>
      <c r="AA218" s="504">
        <f>IF($B218&lt;&gt;"",MAX(AA$7:AA217)+1,0)</f>
        <v>207</v>
      </c>
      <c r="AB218" s="502">
        <f t="shared" si="16"/>
        <v>218</v>
      </c>
      <c r="AC218" s="504">
        <f>1</f>
        <v>1</v>
      </c>
      <c r="AD218" s="103">
        <f t="shared" si="18"/>
        <v>4231.4399999999996</v>
      </c>
      <c r="AE218" s="103">
        <f t="shared" si="19"/>
        <v>5946.47</v>
      </c>
      <c r="AF218" s="103">
        <f t="shared" si="20"/>
        <v>50</v>
      </c>
    </row>
    <row r="219" spans="2:32" x14ac:dyDescent="0.25">
      <c r="B219" s="1" t="str">
        <f>адреса!$G$214</f>
        <v>кв.12</v>
      </c>
      <c r="C219" s="522">
        <f>адреса!$I$214</f>
        <v>50000012</v>
      </c>
      <c r="D219" s="6" t="str">
        <f>адреса!$K$214</f>
        <v>ФИО-5-12</v>
      </c>
      <c r="E219" s="6">
        <v>60844.33</v>
      </c>
      <c r="F219" s="6">
        <v>2742.6</v>
      </c>
      <c r="G219" s="6">
        <v>0</v>
      </c>
      <c r="H219" s="6">
        <v>3102.52</v>
      </c>
      <c r="I219" s="6">
        <v>2.5</v>
      </c>
      <c r="J219" s="6">
        <v>0</v>
      </c>
      <c r="K219" s="6">
        <v>0</v>
      </c>
      <c r="L219" s="6">
        <v>0</v>
      </c>
      <c r="M219" s="6">
        <v>0</v>
      </c>
      <c r="N219" s="6">
        <v>50</v>
      </c>
      <c r="O219" s="6">
        <v>201.26</v>
      </c>
      <c r="P219" s="6">
        <v>0</v>
      </c>
      <c r="Q219" s="6">
        <v>0</v>
      </c>
      <c r="R219" s="6">
        <v>2.5</v>
      </c>
      <c r="S219" s="6">
        <v>0</v>
      </c>
      <c r="T219" s="6">
        <v>0</v>
      </c>
      <c r="U219" s="6">
        <v>0</v>
      </c>
      <c r="V219" s="6">
        <v>6101.38</v>
      </c>
      <c r="W219" s="6">
        <v>30000</v>
      </c>
      <c r="X219" s="6">
        <v>36945.71</v>
      </c>
      <c r="Y219" s="513">
        <f>IF(A219&lt;&gt;"",IF(A219=мар17!A219,0,1),IF(AND(B219=мар17!B219,C219=мар17!C219),0,1))</f>
        <v>0</v>
      </c>
      <c r="Z219" s="70" t="str">
        <f t="shared" si="17"/>
        <v>ул. Пятая д.5</v>
      </c>
      <c r="AA219" s="504">
        <f>IF($B219&lt;&gt;"",MAX(AA$7:AA218)+1,0)</f>
        <v>208</v>
      </c>
      <c r="AB219" s="502">
        <f t="shared" si="16"/>
        <v>219</v>
      </c>
      <c r="AC219" s="504">
        <f>1</f>
        <v>1</v>
      </c>
      <c r="AD219" s="103">
        <f t="shared" si="18"/>
        <v>2742.6</v>
      </c>
      <c r="AE219" s="103">
        <f t="shared" si="19"/>
        <v>3308.7799999999997</v>
      </c>
      <c r="AF219" s="103">
        <f t="shared" si="20"/>
        <v>50.000000000000455</v>
      </c>
    </row>
    <row r="220" spans="2:32" x14ac:dyDescent="0.25">
      <c r="B220" s="1" t="str">
        <f>адреса!$G$215</f>
        <v>кв.13</v>
      </c>
      <c r="C220" s="522">
        <f>адреса!$I$215</f>
        <v>50000013</v>
      </c>
      <c r="D220" s="6" t="str">
        <f>адреса!$K$215</f>
        <v>ФИО-5-13</v>
      </c>
      <c r="E220" s="6">
        <v>4858.1099999999997</v>
      </c>
      <c r="F220" s="6">
        <v>1755.26</v>
      </c>
      <c r="G220" s="6">
        <v>0</v>
      </c>
      <c r="H220" s="6">
        <v>1985.03</v>
      </c>
      <c r="I220" s="6">
        <v>221.27</v>
      </c>
      <c r="J220" s="6">
        <v>0</v>
      </c>
      <c r="K220" s="6">
        <v>386.72</v>
      </c>
      <c r="L220" s="6">
        <v>0</v>
      </c>
      <c r="M220" s="6">
        <v>0</v>
      </c>
      <c r="N220" s="6">
        <v>50</v>
      </c>
      <c r="O220" s="6">
        <v>128.81</v>
      </c>
      <c r="P220" s="6">
        <v>0</v>
      </c>
      <c r="Q220" s="6">
        <v>0</v>
      </c>
      <c r="R220" s="6">
        <v>105.4</v>
      </c>
      <c r="S220" s="6">
        <v>528.48</v>
      </c>
      <c r="T220" s="6">
        <v>0</v>
      </c>
      <c r="U220" s="6">
        <v>0</v>
      </c>
      <c r="V220" s="6">
        <v>5160.97</v>
      </c>
      <c r="W220" s="6">
        <v>4858.1099999999997</v>
      </c>
      <c r="X220" s="6">
        <v>5160.97</v>
      </c>
      <c r="Y220" s="513">
        <f>IF(A220&lt;&gt;"",IF(A220=мар17!A220,0,1),IF(AND(B220=мар17!B220,C220=мар17!C220),0,1))</f>
        <v>0</v>
      </c>
      <c r="Z220" s="70" t="str">
        <f t="shared" si="17"/>
        <v>ул. Пятая д.5</v>
      </c>
      <c r="AA220" s="504">
        <f>IF($B220&lt;&gt;"",MAX(AA$7:AA219)+1,0)</f>
        <v>209</v>
      </c>
      <c r="AB220" s="502">
        <f t="shared" si="16"/>
        <v>220</v>
      </c>
      <c r="AC220" s="504">
        <f>1</f>
        <v>1</v>
      </c>
      <c r="AD220" s="103">
        <f t="shared" si="18"/>
        <v>1755.26</v>
      </c>
      <c r="AE220" s="103">
        <f t="shared" si="19"/>
        <v>3355.7100000000005</v>
      </c>
      <c r="AF220" s="103">
        <f t="shared" si="20"/>
        <v>49.999999999999545</v>
      </c>
    </row>
    <row r="221" spans="2:32" x14ac:dyDescent="0.25">
      <c r="B221" s="1" t="str">
        <f>адреса!$G$216</f>
        <v>кв.14</v>
      </c>
      <c r="C221" s="522">
        <f>адреса!$I$216</f>
        <v>50000014</v>
      </c>
      <c r="D221" s="6" t="str">
        <f>адреса!$K$216</f>
        <v>ФИО-5-14</v>
      </c>
      <c r="E221" s="6">
        <v>0</v>
      </c>
      <c r="F221" s="6">
        <v>4219.6899999999996</v>
      </c>
      <c r="G221" s="6">
        <v>0</v>
      </c>
      <c r="H221" s="6">
        <v>4773.58</v>
      </c>
      <c r="I221" s="6">
        <v>-117.24</v>
      </c>
      <c r="J221" s="6">
        <v>0</v>
      </c>
      <c r="K221" s="6">
        <v>-250.04</v>
      </c>
      <c r="L221" s="6">
        <v>0</v>
      </c>
      <c r="M221" s="6">
        <v>0</v>
      </c>
      <c r="N221" s="6">
        <v>50</v>
      </c>
      <c r="O221" s="6">
        <v>309.64999999999998</v>
      </c>
      <c r="P221" s="6">
        <v>0</v>
      </c>
      <c r="Q221" s="6">
        <v>0</v>
      </c>
      <c r="R221" s="6">
        <v>-84.21</v>
      </c>
      <c r="S221" s="6">
        <v>-448.35</v>
      </c>
      <c r="T221" s="6">
        <v>0</v>
      </c>
      <c r="U221" s="6">
        <v>0</v>
      </c>
      <c r="V221" s="6">
        <v>8453.08</v>
      </c>
      <c r="W221" s="6">
        <v>8453.08</v>
      </c>
      <c r="X221" s="6">
        <v>0</v>
      </c>
      <c r="Y221" s="513">
        <f>IF(A221&lt;&gt;"",IF(A221=мар17!A221,0,1),IF(AND(B221=мар17!B221,C221=мар17!C221),0,1))</f>
        <v>0</v>
      </c>
      <c r="Z221" s="70" t="str">
        <f t="shared" si="17"/>
        <v>ул. Пятая д.5</v>
      </c>
      <c r="AA221" s="504">
        <f>IF($B221&lt;&gt;"",MAX(AA$7:AA220)+1,0)</f>
        <v>210</v>
      </c>
      <c r="AB221" s="502">
        <f t="shared" si="16"/>
        <v>221</v>
      </c>
      <c r="AC221" s="504">
        <f>1</f>
        <v>1</v>
      </c>
      <c r="AD221" s="103">
        <f t="shared" si="18"/>
        <v>4219.6899999999996</v>
      </c>
      <c r="AE221" s="103">
        <f t="shared" si="19"/>
        <v>4183.3899999999994</v>
      </c>
      <c r="AF221" s="103">
        <f t="shared" si="20"/>
        <v>50.000000000000909</v>
      </c>
    </row>
    <row r="222" spans="2:32" x14ac:dyDescent="0.25">
      <c r="B222" s="1" t="str">
        <f>адреса!$G$217</f>
        <v>кв.15</v>
      </c>
      <c r="C222" s="522">
        <f>адреса!$I$217</f>
        <v>50000015</v>
      </c>
      <c r="D222" s="6" t="str">
        <f>адреса!$K$217</f>
        <v>ФИО-5-15</v>
      </c>
      <c r="E222" s="6">
        <v>6219.02</v>
      </c>
      <c r="F222" s="6">
        <v>2742.6</v>
      </c>
      <c r="G222" s="6">
        <v>0</v>
      </c>
      <c r="H222" s="6">
        <v>3102.52</v>
      </c>
      <c r="I222" s="6">
        <v>123.2</v>
      </c>
      <c r="J222" s="6">
        <v>0</v>
      </c>
      <c r="K222" s="6">
        <v>230.88</v>
      </c>
      <c r="L222" s="6">
        <v>0</v>
      </c>
      <c r="M222" s="6">
        <v>0</v>
      </c>
      <c r="N222" s="6">
        <v>50</v>
      </c>
      <c r="O222" s="6">
        <v>201.26</v>
      </c>
      <c r="P222" s="6">
        <v>0</v>
      </c>
      <c r="Q222" s="6">
        <v>0</v>
      </c>
      <c r="R222" s="6">
        <v>74.92</v>
      </c>
      <c r="S222" s="6">
        <v>368.71</v>
      </c>
      <c r="T222" s="6">
        <v>0</v>
      </c>
      <c r="U222" s="6">
        <v>0</v>
      </c>
      <c r="V222" s="6">
        <v>6894.09</v>
      </c>
      <c r="W222" s="6">
        <v>6219.02</v>
      </c>
      <c r="X222" s="6">
        <v>6894.09</v>
      </c>
      <c r="Y222" s="513">
        <f>IF(A222&lt;&gt;"",IF(A222=мар17!A222,0,1),IF(AND(B222=мар17!B222,C222=мар17!C222),0,1))</f>
        <v>0</v>
      </c>
      <c r="Z222" s="70" t="str">
        <f t="shared" si="17"/>
        <v>ул. Пятая д.5</v>
      </c>
      <c r="AA222" s="504">
        <f>IF($B222&lt;&gt;"",MAX(AA$7:AA221)+1,0)</f>
        <v>211</v>
      </c>
      <c r="AB222" s="502">
        <f t="shared" si="16"/>
        <v>222</v>
      </c>
      <c r="AC222" s="504">
        <f>1</f>
        <v>1</v>
      </c>
      <c r="AD222" s="103">
        <f t="shared" si="18"/>
        <v>2742.6</v>
      </c>
      <c r="AE222" s="103">
        <f t="shared" si="19"/>
        <v>4101.49</v>
      </c>
      <c r="AF222" s="103">
        <f t="shared" si="20"/>
        <v>50</v>
      </c>
    </row>
    <row r="223" spans="2:32" x14ac:dyDescent="0.25">
      <c r="B223" s="1" t="str">
        <f>адреса!$G$218</f>
        <v>кв.16</v>
      </c>
      <c r="C223" s="522">
        <f>адреса!$I$218</f>
        <v>50000016</v>
      </c>
      <c r="D223" s="6" t="str">
        <f>адреса!$K$218</f>
        <v>ФИО-5-16</v>
      </c>
      <c r="E223" s="6">
        <v>5452.34</v>
      </c>
      <c r="F223" s="6">
        <v>1755.26</v>
      </c>
      <c r="G223" s="6">
        <v>0</v>
      </c>
      <c r="H223" s="6">
        <v>1985.03</v>
      </c>
      <c r="I223" s="6">
        <v>243.77</v>
      </c>
      <c r="J223" s="6">
        <v>0</v>
      </c>
      <c r="K223" s="6">
        <v>500.09</v>
      </c>
      <c r="L223" s="6">
        <v>0</v>
      </c>
      <c r="M223" s="6">
        <v>0</v>
      </c>
      <c r="N223" s="6">
        <v>50</v>
      </c>
      <c r="O223" s="6">
        <v>128.81</v>
      </c>
      <c r="P223" s="6">
        <v>0</v>
      </c>
      <c r="Q223" s="6">
        <v>0</v>
      </c>
      <c r="R223" s="6">
        <v>177.73</v>
      </c>
      <c r="S223" s="6">
        <v>896.7</v>
      </c>
      <c r="T223" s="6">
        <v>0</v>
      </c>
      <c r="U223" s="6">
        <v>0</v>
      </c>
      <c r="V223" s="6">
        <v>5737.39</v>
      </c>
      <c r="W223" s="6">
        <v>0</v>
      </c>
      <c r="X223" s="6">
        <v>11189.73</v>
      </c>
      <c r="Y223" s="513">
        <f>IF(A223&lt;&gt;"",IF(A223=мар17!A223,0,1),IF(AND(B223=мар17!B223,C223=мар17!C223),0,1))</f>
        <v>0</v>
      </c>
      <c r="Z223" s="70" t="str">
        <f t="shared" si="17"/>
        <v>ул. Пятая д.5</v>
      </c>
      <c r="AA223" s="504">
        <f>IF($B223&lt;&gt;"",MAX(AA$7:AA222)+1,0)</f>
        <v>212</v>
      </c>
      <c r="AB223" s="502">
        <f t="shared" si="16"/>
        <v>223</v>
      </c>
      <c r="AC223" s="504">
        <f>1</f>
        <v>1</v>
      </c>
      <c r="AD223" s="103">
        <f t="shared" si="18"/>
        <v>1755.26</v>
      </c>
      <c r="AE223" s="103">
        <f t="shared" si="19"/>
        <v>3932.13</v>
      </c>
      <c r="AF223" s="103">
        <f t="shared" si="20"/>
        <v>50</v>
      </c>
    </row>
    <row r="224" spans="2:32" x14ac:dyDescent="0.25">
      <c r="B224" s="1" t="str">
        <f>адреса!$G$219</f>
        <v>кв.17</v>
      </c>
      <c r="C224" s="522">
        <f>адреса!$I$219</f>
        <v>50000017</v>
      </c>
      <c r="D224" s="6" t="str">
        <f>адреса!$K$219</f>
        <v>ФИО-5-17</v>
      </c>
      <c r="E224" s="6">
        <v>7280.32</v>
      </c>
      <c r="F224" s="6">
        <v>1747.43</v>
      </c>
      <c r="G224" s="6">
        <v>0</v>
      </c>
      <c r="H224" s="6">
        <v>1976.77</v>
      </c>
      <c r="I224" s="6">
        <v>-79.94</v>
      </c>
      <c r="J224" s="6">
        <v>0</v>
      </c>
      <c r="K224" s="6">
        <v>-148.01</v>
      </c>
      <c r="L224" s="6">
        <v>0</v>
      </c>
      <c r="M224" s="6">
        <v>0</v>
      </c>
      <c r="N224" s="6">
        <v>50</v>
      </c>
      <c r="O224" s="6">
        <v>128.22999999999999</v>
      </c>
      <c r="P224" s="6">
        <v>0</v>
      </c>
      <c r="Q224" s="6">
        <v>0</v>
      </c>
      <c r="R224" s="6">
        <v>-40.69</v>
      </c>
      <c r="S224" s="6">
        <v>-215.26</v>
      </c>
      <c r="T224" s="6">
        <v>0</v>
      </c>
      <c r="U224" s="6">
        <v>0</v>
      </c>
      <c r="V224" s="6">
        <v>3418.53</v>
      </c>
      <c r="W224" s="6">
        <v>7280.32</v>
      </c>
      <c r="X224" s="6">
        <v>3418.53</v>
      </c>
      <c r="Y224" s="513">
        <f>IF(A224&lt;&gt;"",IF(A224=мар17!A224,0,1),IF(AND(B224=мар17!B224,C224=мар17!C224),0,1))</f>
        <v>0</v>
      </c>
      <c r="Z224" s="70" t="str">
        <f t="shared" si="17"/>
        <v>ул. Пятая д.5</v>
      </c>
      <c r="AA224" s="504">
        <f>IF($B224&lt;&gt;"",MAX(AA$7:AA223)+1,0)</f>
        <v>213</v>
      </c>
      <c r="AB224" s="502">
        <f t="shared" si="16"/>
        <v>224</v>
      </c>
      <c r="AC224" s="504">
        <f>1</f>
        <v>1</v>
      </c>
      <c r="AD224" s="103">
        <f t="shared" si="18"/>
        <v>1747.43</v>
      </c>
      <c r="AE224" s="103">
        <f t="shared" si="19"/>
        <v>1621.1</v>
      </c>
      <c r="AF224" s="103">
        <f t="shared" si="20"/>
        <v>50.000000000000227</v>
      </c>
    </row>
    <row r="225" spans="2:32" x14ac:dyDescent="0.25">
      <c r="B225" s="1" t="str">
        <f>адреса!$G$220</f>
        <v>кв.18</v>
      </c>
      <c r="C225" s="522">
        <f>адреса!$I$220</f>
        <v>50000018</v>
      </c>
      <c r="D225" s="6" t="str">
        <f>адреса!$K$220</f>
        <v>ФИО-5-18</v>
      </c>
      <c r="E225" s="6">
        <v>11474.67</v>
      </c>
      <c r="F225" s="6">
        <v>4219.6899999999996</v>
      </c>
      <c r="G225" s="6">
        <v>0</v>
      </c>
      <c r="H225" s="6">
        <v>4773.58</v>
      </c>
      <c r="I225" s="6">
        <v>365.95</v>
      </c>
      <c r="J225" s="6">
        <v>0</v>
      </c>
      <c r="K225" s="6">
        <v>865.8</v>
      </c>
      <c r="L225" s="6">
        <v>0</v>
      </c>
      <c r="M225" s="6">
        <v>0</v>
      </c>
      <c r="N225" s="6">
        <v>50</v>
      </c>
      <c r="O225" s="6">
        <v>309.64999999999998</v>
      </c>
      <c r="P225" s="6">
        <v>0</v>
      </c>
      <c r="Q225" s="6">
        <v>0</v>
      </c>
      <c r="R225" s="6">
        <v>365.95</v>
      </c>
      <c r="S225" s="6">
        <v>1843.54</v>
      </c>
      <c r="T225" s="6">
        <v>0</v>
      </c>
      <c r="U225" s="6">
        <v>0</v>
      </c>
      <c r="V225" s="6">
        <v>12794.16</v>
      </c>
      <c r="W225" s="6">
        <v>0</v>
      </c>
      <c r="X225" s="6">
        <v>24268.83</v>
      </c>
      <c r="Y225" s="513">
        <f>IF(A225&lt;&gt;"",IF(A225=мар17!A225,0,1),IF(AND(B225=мар17!B225,C225=мар17!C225),0,1))</f>
        <v>0</v>
      </c>
      <c r="Z225" s="70" t="str">
        <f t="shared" si="17"/>
        <v>ул. Пятая д.5</v>
      </c>
      <c r="AA225" s="504">
        <f>IF($B225&lt;&gt;"",MAX(AA$7:AA224)+1,0)</f>
        <v>214</v>
      </c>
      <c r="AB225" s="502">
        <f t="shared" si="16"/>
        <v>225</v>
      </c>
      <c r="AC225" s="504">
        <f>1</f>
        <v>1</v>
      </c>
      <c r="AD225" s="103">
        <f t="shared" si="18"/>
        <v>4219.6899999999996</v>
      </c>
      <c r="AE225" s="103">
        <f t="shared" si="19"/>
        <v>8524.4699999999993</v>
      </c>
      <c r="AF225" s="103">
        <f t="shared" si="20"/>
        <v>50.000000000001819</v>
      </c>
    </row>
    <row r="226" spans="2:32" x14ac:dyDescent="0.25">
      <c r="B226" s="1" t="str">
        <f>адреса!$G$221</f>
        <v>кв.19</v>
      </c>
      <c r="C226" s="522">
        <f>адреса!$I$221</f>
        <v>50000019</v>
      </c>
      <c r="D226" s="6" t="str">
        <f>адреса!$K$221</f>
        <v>ФИО-5-19</v>
      </c>
      <c r="E226" s="6">
        <v>9010.65</v>
      </c>
      <c r="F226" s="6">
        <v>2742.6</v>
      </c>
      <c r="G226" s="6">
        <v>0</v>
      </c>
      <c r="H226" s="6">
        <v>3102.52</v>
      </c>
      <c r="I226" s="6">
        <v>486.84</v>
      </c>
      <c r="J226" s="6">
        <v>0</v>
      </c>
      <c r="K226" s="6">
        <v>1000.17</v>
      </c>
      <c r="L226" s="6">
        <v>0</v>
      </c>
      <c r="M226" s="6">
        <v>0</v>
      </c>
      <c r="N226" s="6">
        <v>50</v>
      </c>
      <c r="O226" s="6">
        <v>201.26</v>
      </c>
      <c r="P226" s="6">
        <v>0</v>
      </c>
      <c r="Q226" s="6">
        <v>0</v>
      </c>
      <c r="R226" s="6">
        <v>354.75</v>
      </c>
      <c r="S226" s="6">
        <v>1793.39</v>
      </c>
      <c r="T226" s="6">
        <v>0</v>
      </c>
      <c r="U226" s="6">
        <v>0</v>
      </c>
      <c r="V226" s="6">
        <v>9731.5300000000007</v>
      </c>
      <c r="W226" s="6">
        <v>10000</v>
      </c>
      <c r="X226" s="6">
        <v>8742.18</v>
      </c>
      <c r="Y226" s="513">
        <f>IF(A226&lt;&gt;"",IF(A226=мар17!A226,0,1),IF(AND(B226=мар17!B226,C226=мар17!C226),0,1))</f>
        <v>0</v>
      </c>
      <c r="Z226" s="70" t="str">
        <f t="shared" si="17"/>
        <v>ул. Пятая д.5</v>
      </c>
      <c r="AA226" s="504">
        <f>IF($B226&lt;&gt;"",MAX(AA$7:AA225)+1,0)</f>
        <v>215</v>
      </c>
      <c r="AB226" s="502">
        <f t="shared" si="16"/>
        <v>226</v>
      </c>
      <c r="AC226" s="504">
        <f>1</f>
        <v>1</v>
      </c>
      <c r="AD226" s="103">
        <f t="shared" si="18"/>
        <v>2742.6</v>
      </c>
      <c r="AE226" s="103">
        <f t="shared" si="19"/>
        <v>6938.93</v>
      </c>
      <c r="AF226" s="103">
        <f t="shared" si="20"/>
        <v>50</v>
      </c>
    </row>
    <row r="227" spans="2:32" x14ac:dyDescent="0.25">
      <c r="B227" s="1" t="str">
        <f>адреса!$G$222</f>
        <v>кв.20</v>
      </c>
      <c r="C227" s="522">
        <f>адреса!$I$222</f>
        <v>50000020</v>
      </c>
      <c r="D227" s="6" t="str">
        <f>адреса!$K$222</f>
        <v>ФИО-5-20</v>
      </c>
      <c r="E227" s="6">
        <v>4544.79</v>
      </c>
      <c r="F227" s="6">
        <v>1755.26</v>
      </c>
      <c r="G227" s="6">
        <v>0</v>
      </c>
      <c r="H227" s="6">
        <v>1985.03</v>
      </c>
      <c r="I227" s="6">
        <v>122.69</v>
      </c>
      <c r="J227" s="6">
        <v>0</v>
      </c>
      <c r="K227" s="6">
        <v>250.04</v>
      </c>
      <c r="L227" s="6">
        <v>0</v>
      </c>
      <c r="M227" s="6">
        <v>0</v>
      </c>
      <c r="N227" s="6">
        <v>50</v>
      </c>
      <c r="O227" s="6">
        <v>128.81</v>
      </c>
      <c r="P227" s="6">
        <v>0</v>
      </c>
      <c r="Q227" s="6">
        <v>0</v>
      </c>
      <c r="R227" s="6">
        <v>89.66</v>
      </c>
      <c r="S227" s="6">
        <v>448.35</v>
      </c>
      <c r="T227" s="6">
        <v>0</v>
      </c>
      <c r="U227" s="6">
        <v>0</v>
      </c>
      <c r="V227" s="6">
        <v>4829.84</v>
      </c>
      <c r="W227" s="6">
        <v>0</v>
      </c>
      <c r="X227" s="6">
        <v>9374.6299999999992</v>
      </c>
      <c r="Y227" s="513">
        <f>IF(A227&lt;&gt;"",IF(A227=мар17!A227,0,1),IF(AND(B227=мар17!B227,C227=мар17!C227),0,1))</f>
        <v>0</v>
      </c>
      <c r="Z227" s="70" t="str">
        <f t="shared" si="17"/>
        <v>ул. Пятая д.5</v>
      </c>
      <c r="AA227" s="504">
        <f>IF($B227&lt;&gt;"",MAX(AA$7:AA226)+1,0)</f>
        <v>216</v>
      </c>
      <c r="AB227" s="502">
        <f t="shared" si="16"/>
        <v>227</v>
      </c>
      <c r="AC227" s="504">
        <f>1</f>
        <v>1</v>
      </c>
      <c r="AD227" s="103">
        <f t="shared" si="18"/>
        <v>1755.26</v>
      </c>
      <c r="AE227" s="103">
        <f t="shared" si="19"/>
        <v>3024.5799999999995</v>
      </c>
      <c r="AF227" s="103">
        <f t="shared" si="20"/>
        <v>50.000000000000455</v>
      </c>
    </row>
    <row r="228" spans="2:32" x14ac:dyDescent="0.25">
      <c r="B228" s="1" t="str">
        <f>адреса!$G$223</f>
        <v>кв.21</v>
      </c>
      <c r="C228" s="522">
        <f>адреса!$I$223</f>
        <v>50000021</v>
      </c>
      <c r="D228" s="6" t="str">
        <f>адреса!$K$223</f>
        <v>ФИО-5-21</v>
      </c>
      <c r="E228" s="6">
        <v>4046.62</v>
      </c>
      <c r="F228" s="6">
        <v>1747.43</v>
      </c>
      <c r="G228" s="6">
        <v>0</v>
      </c>
      <c r="H228" s="6">
        <v>1976.77</v>
      </c>
      <c r="I228" s="6">
        <v>218.85</v>
      </c>
      <c r="J228" s="6">
        <v>0</v>
      </c>
      <c r="K228" s="6">
        <v>259.74</v>
      </c>
      <c r="L228" s="6">
        <v>0</v>
      </c>
      <c r="M228" s="6">
        <v>0</v>
      </c>
      <c r="N228" s="6">
        <v>50</v>
      </c>
      <c r="O228" s="6">
        <v>128.22999999999999</v>
      </c>
      <c r="P228" s="6">
        <v>0</v>
      </c>
      <c r="Q228" s="6">
        <v>0</v>
      </c>
      <c r="R228" s="6">
        <v>1.59</v>
      </c>
      <c r="S228" s="6">
        <v>0</v>
      </c>
      <c r="T228" s="6">
        <v>0</v>
      </c>
      <c r="U228" s="6">
        <v>0</v>
      </c>
      <c r="V228" s="6">
        <v>4382.6099999999997</v>
      </c>
      <c r="W228" s="6">
        <v>0</v>
      </c>
      <c r="X228" s="6">
        <v>8429.23</v>
      </c>
      <c r="Y228" s="513">
        <f>IF(A228&lt;&gt;"",IF(A228=мар17!A228,0,1),IF(AND(B228=мар17!B228,C228=мар17!C228),0,1))</f>
        <v>0</v>
      </c>
      <c r="Z228" s="70" t="str">
        <f t="shared" si="17"/>
        <v>ул. Пятая д.5</v>
      </c>
      <c r="AA228" s="504">
        <f>IF($B228&lt;&gt;"",MAX(AA$7:AA227)+1,0)</f>
        <v>217</v>
      </c>
      <c r="AB228" s="502">
        <f t="shared" si="16"/>
        <v>228</v>
      </c>
      <c r="AC228" s="504">
        <f>1</f>
        <v>1</v>
      </c>
      <c r="AD228" s="103">
        <f t="shared" si="18"/>
        <v>1747.43</v>
      </c>
      <c r="AE228" s="103">
        <f t="shared" si="19"/>
        <v>2585.1799999999998</v>
      </c>
      <c r="AF228" s="103">
        <f t="shared" si="20"/>
        <v>49.999999999999545</v>
      </c>
    </row>
    <row r="229" spans="2:32" x14ac:dyDescent="0.25">
      <c r="B229" s="1" t="str">
        <f>адреса!$G$224</f>
        <v>кв.22</v>
      </c>
      <c r="C229" s="522">
        <f>адреса!$I$224</f>
        <v>50000022</v>
      </c>
      <c r="D229" s="6" t="str">
        <f>адреса!$K$224</f>
        <v>ФИО-5-22</v>
      </c>
      <c r="E229" s="6">
        <v>7225.55</v>
      </c>
      <c r="F229" s="6">
        <v>4219.6899999999996</v>
      </c>
      <c r="G229" s="6">
        <v>0</v>
      </c>
      <c r="H229" s="6">
        <v>4773.58</v>
      </c>
      <c r="I229" s="6">
        <v>-839.11</v>
      </c>
      <c r="J229" s="6">
        <v>-517.83000000000004</v>
      </c>
      <c r="K229" s="6">
        <v>-1738.76</v>
      </c>
      <c r="L229" s="6">
        <v>0</v>
      </c>
      <c r="M229" s="6">
        <v>0</v>
      </c>
      <c r="N229" s="6">
        <v>50</v>
      </c>
      <c r="O229" s="6">
        <v>309.64999999999998</v>
      </c>
      <c r="P229" s="6">
        <v>0</v>
      </c>
      <c r="Q229" s="6">
        <v>0</v>
      </c>
      <c r="R229" s="6">
        <v>-524.51</v>
      </c>
      <c r="S229" s="6">
        <v>-2690.1</v>
      </c>
      <c r="T229" s="6">
        <v>0</v>
      </c>
      <c r="U229" s="6">
        <v>0</v>
      </c>
      <c r="V229" s="6">
        <v>3042.61</v>
      </c>
      <c r="W229" s="6">
        <v>0</v>
      </c>
      <c r="X229" s="6">
        <v>10268.16</v>
      </c>
      <c r="Y229" s="513">
        <f>IF(A229&lt;&gt;"",IF(A229=мар17!A229,0,1),IF(AND(B229=мар17!B229,C229=мар17!C229),0,1))</f>
        <v>0</v>
      </c>
      <c r="Z229" s="70" t="str">
        <f t="shared" si="17"/>
        <v>ул. Пятая д.5</v>
      </c>
      <c r="AA229" s="504">
        <f>IF($B229&lt;&gt;"",MAX(AA$7:AA228)+1,0)</f>
        <v>218</v>
      </c>
      <c r="AB229" s="502">
        <f t="shared" si="16"/>
        <v>229</v>
      </c>
      <c r="AC229" s="504">
        <f>1</f>
        <v>1</v>
      </c>
      <c r="AD229" s="103">
        <f t="shared" si="18"/>
        <v>4219.6899999999996</v>
      </c>
      <c r="AE229" s="103">
        <f t="shared" si="19"/>
        <v>-1227.0800000000002</v>
      </c>
      <c r="AF229" s="103">
        <f t="shared" si="20"/>
        <v>50.000000000000682</v>
      </c>
    </row>
    <row r="230" spans="2:32" x14ac:dyDescent="0.25">
      <c r="B230" s="1" t="str">
        <f>адреса!$G$225</f>
        <v>кв.23</v>
      </c>
      <c r="C230" s="522">
        <f>адреса!$I$225</f>
        <v>50000023</v>
      </c>
      <c r="D230" s="6" t="str">
        <f>адреса!$K$225</f>
        <v>ФИО-5-23</v>
      </c>
      <c r="E230" s="6">
        <v>8443.76</v>
      </c>
      <c r="F230" s="6">
        <v>2762.19</v>
      </c>
      <c r="G230" s="6">
        <v>0</v>
      </c>
      <c r="H230" s="6">
        <v>3125.24</v>
      </c>
      <c r="I230" s="6">
        <v>243.49</v>
      </c>
      <c r="J230" s="6">
        <v>0</v>
      </c>
      <c r="K230" s="6">
        <v>571.72</v>
      </c>
      <c r="L230" s="6">
        <v>0</v>
      </c>
      <c r="M230" s="6">
        <v>0</v>
      </c>
      <c r="N230" s="6">
        <v>50</v>
      </c>
      <c r="O230" s="6">
        <v>202.7</v>
      </c>
      <c r="P230" s="6">
        <v>0</v>
      </c>
      <c r="Q230" s="6">
        <v>0</v>
      </c>
      <c r="R230" s="6">
        <v>239.77</v>
      </c>
      <c r="S230" s="6">
        <v>1207.8900000000001</v>
      </c>
      <c r="T230" s="6">
        <v>0</v>
      </c>
      <c r="U230" s="6">
        <v>0</v>
      </c>
      <c r="V230" s="6">
        <v>8403</v>
      </c>
      <c r="W230" s="6">
        <v>8443.76</v>
      </c>
      <c r="X230" s="6">
        <v>8403</v>
      </c>
      <c r="Y230" s="513">
        <f>IF(A230&lt;&gt;"",IF(A230=мар17!A230,0,1),IF(AND(B230=мар17!B230,C230=мар17!C230),0,1))</f>
        <v>0</v>
      </c>
      <c r="Z230" s="70" t="str">
        <f t="shared" si="17"/>
        <v>ул. Пятая д.5</v>
      </c>
      <c r="AA230" s="504">
        <f>IF($B230&lt;&gt;"",MAX(AA$7:AA229)+1,0)</f>
        <v>219</v>
      </c>
      <c r="AB230" s="502">
        <f t="shared" si="16"/>
        <v>230</v>
      </c>
      <c r="AC230" s="504">
        <f>1</f>
        <v>1</v>
      </c>
      <c r="AD230" s="103">
        <f t="shared" si="18"/>
        <v>2762.19</v>
      </c>
      <c r="AE230" s="103">
        <f t="shared" si="19"/>
        <v>5590.81</v>
      </c>
      <c r="AF230" s="103">
        <f t="shared" si="20"/>
        <v>49.999999999999091</v>
      </c>
    </row>
    <row r="231" spans="2:32" x14ac:dyDescent="0.25">
      <c r="B231" s="1" t="str">
        <f>адреса!$G$226</f>
        <v>кв.24</v>
      </c>
      <c r="C231" s="522">
        <f>адреса!$I$226</f>
        <v>50000024</v>
      </c>
      <c r="D231" s="6" t="str">
        <f>адреса!$K$226</f>
        <v>ФИО-5-24</v>
      </c>
      <c r="E231" s="6">
        <v>7148.82</v>
      </c>
      <c r="F231" s="6">
        <v>1767.02</v>
      </c>
      <c r="G231" s="6">
        <v>0</v>
      </c>
      <c r="H231" s="6">
        <v>1999.49</v>
      </c>
      <c r="I231" s="6">
        <v>218.87</v>
      </c>
      <c r="J231" s="6">
        <v>0</v>
      </c>
      <c r="K231" s="6">
        <v>692.64</v>
      </c>
      <c r="L231" s="6">
        <v>0</v>
      </c>
      <c r="M231" s="6">
        <v>0</v>
      </c>
      <c r="N231" s="6">
        <v>50</v>
      </c>
      <c r="O231" s="6">
        <v>129.66999999999999</v>
      </c>
      <c r="P231" s="6">
        <v>0</v>
      </c>
      <c r="Q231" s="6">
        <v>0</v>
      </c>
      <c r="R231" s="6">
        <v>363.71</v>
      </c>
      <c r="S231" s="6">
        <v>1843.54</v>
      </c>
      <c r="T231" s="6">
        <v>0</v>
      </c>
      <c r="U231" s="6">
        <v>0</v>
      </c>
      <c r="V231" s="6">
        <v>7064.94</v>
      </c>
      <c r="W231" s="6">
        <v>7148.82</v>
      </c>
      <c r="X231" s="6">
        <v>7064.94</v>
      </c>
      <c r="Y231" s="513">
        <f>IF(A231&lt;&gt;"",IF(A231=мар17!A231,0,1),IF(AND(B231=мар17!B231,C231=мар17!C231),0,1))</f>
        <v>0</v>
      </c>
      <c r="Z231" s="70" t="str">
        <f t="shared" si="17"/>
        <v>ул. Пятая д.5</v>
      </c>
      <c r="AA231" s="504">
        <f>IF($B231&lt;&gt;"",MAX(AA$7:AA230)+1,0)</f>
        <v>220</v>
      </c>
      <c r="AB231" s="502">
        <f t="shared" si="16"/>
        <v>231</v>
      </c>
      <c r="AC231" s="504">
        <f>1</f>
        <v>1</v>
      </c>
      <c r="AD231" s="103">
        <f t="shared" si="18"/>
        <v>1767.02</v>
      </c>
      <c r="AE231" s="103">
        <f t="shared" si="19"/>
        <v>5247.92</v>
      </c>
      <c r="AF231" s="103">
        <f t="shared" si="20"/>
        <v>50</v>
      </c>
    </row>
    <row r="232" spans="2:32" x14ac:dyDescent="0.25">
      <c r="B232" s="1" t="str">
        <f>адреса!$G$227</f>
        <v>кв.25</v>
      </c>
      <c r="C232" s="522">
        <f>адреса!$I$227</f>
        <v>50000025</v>
      </c>
      <c r="D232" s="6" t="str">
        <f>адреса!$K$227</f>
        <v>ФИО-5-25</v>
      </c>
      <c r="E232" s="6">
        <v>3622.62</v>
      </c>
      <c r="F232" s="6">
        <v>1747.43</v>
      </c>
      <c r="G232" s="6">
        <v>0</v>
      </c>
      <c r="H232" s="6">
        <v>1976.77</v>
      </c>
      <c r="I232" s="6">
        <v>1.59</v>
      </c>
      <c r="J232" s="6">
        <v>0</v>
      </c>
      <c r="K232" s="6">
        <v>0</v>
      </c>
      <c r="L232" s="6">
        <v>0</v>
      </c>
      <c r="M232" s="6">
        <v>0</v>
      </c>
      <c r="N232" s="6">
        <v>50</v>
      </c>
      <c r="O232" s="6">
        <v>128.22999999999999</v>
      </c>
      <c r="P232" s="6">
        <v>0</v>
      </c>
      <c r="Q232" s="6">
        <v>0</v>
      </c>
      <c r="R232" s="6">
        <v>1.59</v>
      </c>
      <c r="S232" s="6">
        <v>0</v>
      </c>
      <c r="T232" s="6">
        <v>0</v>
      </c>
      <c r="U232" s="6">
        <v>0</v>
      </c>
      <c r="V232" s="6">
        <v>3905.61</v>
      </c>
      <c r="W232" s="6">
        <v>3622.62</v>
      </c>
      <c r="X232" s="6">
        <v>3905.61</v>
      </c>
      <c r="Y232" s="513">
        <f>IF(A232&lt;&gt;"",IF(A232=мар17!A232,0,1),IF(AND(B232=мар17!B232,C232=мар17!C232),0,1))</f>
        <v>0</v>
      </c>
      <c r="Z232" s="70" t="str">
        <f t="shared" si="17"/>
        <v>ул. Пятая д.5</v>
      </c>
      <c r="AA232" s="504">
        <f>IF($B232&lt;&gt;"",MAX(AA$7:AA231)+1,0)</f>
        <v>221</v>
      </c>
      <c r="AB232" s="502">
        <f t="shared" si="16"/>
        <v>232</v>
      </c>
      <c r="AC232" s="504">
        <f>1</f>
        <v>1</v>
      </c>
      <c r="AD232" s="103">
        <f t="shared" si="18"/>
        <v>1747.43</v>
      </c>
      <c r="AE232" s="103">
        <f t="shared" si="19"/>
        <v>2108.1799999999998</v>
      </c>
      <c r="AF232" s="103">
        <f t="shared" si="20"/>
        <v>50.000000000000455</v>
      </c>
    </row>
    <row r="233" spans="2:32" x14ac:dyDescent="0.25">
      <c r="B233" s="1" t="str">
        <f>адреса!$G$228</f>
        <v>кв.26</v>
      </c>
      <c r="C233" s="522">
        <f>адреса!$I$228</f>
        <v>50000026</v>
      </c>
      <c r="D233" s="6" t="str">
        <f>адреса!$K$228</f>
        <v>ФИО-5-26</v>
      </c>
      <c r="E233" s="6">
        <v>9251.68</v>
      </c>
      <c r="F233" s="6">
        <v>4219.6899999999996</v>
      </c>
      <c r="G233" s="6">
        <v>0</v>
      </c>
      <c r="H233" s="6">
        <v>4773.58</v>
      </c>
      <c r="I233" s="6">
        <v>142.16999999999999</v>
      </c>
      <c r="J233" s="6">
        <v>0</v>
      </c>
      <c r="K233" s="6">
        <v>236.36</v>
      </c>
      <c r="L233" s="6">
        <v>0</v>
      </c>
      <c r="M233" s="6">
        <v>0</v>
      </c>
      <c r="N233" s="6">
        <v>50</v>
      </c>
      <c r="O233" s="6">
        <v>309.64999999999998</v>
      </c>
      <c r="P233" s="6">
        <v>0</v>
      </c>
      <c r="Q233" s="6">
        <v>0</v>
      </c>
      <c r="R233" s="6">
        <v>63.23</v>
      </c>
      <c r="S233" s="6">
        <v>302.33999999999997</v>
      </c>
      <c r="T233" s="6">
        <v>0</v>
      </c>
      <c r="U233" s="6">
        <v>0</v>
      </c>
      <c r="V233" s="6">
        <v>10097.02</v>
      </c>
      <c r="W233" s="6">
        <v>9251.68</v>
      </c>
      <c r="X233" s="6">
        <v>10097.02</v>
      </c>
      <c r="Y233" s="513">
        <f>IF(A233&lt;&gt;"",IF(A233=мар17!A233,0,1),IF(AND(B233=мар17!B233,C233=мар17!C233),0,1))</f>
        <v>0</v>
      </c>
      <c r="Z233" s="70" t="str">
        <f t="shared" si="17"/>
        <v>ул. Пятая д.5</v>
      </c>
      <c r="AA233" s="504">
        <f>IF($B233&lt;&gt;"",MAX(AA$7:AA232)+1,0)</f>
        <v>222</v>
      </c>
      <c r="AB233" s="502">
        <f t="shared" si="16"/>
        <v>233</v>
      </c>
      <c r="AC233" s="504">
        <f>1</f>
        <v>1</v>
      </c>
      <c r="AD233" s="103">
        <f t="shared" si="18"/>
        <v>4219.6899999999996</v>
      </c>
      <c r="AE233" s="103">
        <f t="shared" si="19"/>
        <v>5827.329999999999</v>
      </c>
      <c r="AF233" s="103">
        <f t="shared" si="20"/>
        <v>50.000000000001819</v>
      </c>
    </row>
    <row r="234" spans="2:32" x14ac:dyDescent="0.25">
      <c r="B234" s="1" t="str">
        <f>адреса!$G$229</f>
        <v>кв.27</v>
      </c>
      <c r="C234" s="522">
        <f>адреса!$I$229</f>
        <v>50000027</v>
      </c>
      <c r="D234" s="6" t="str">
        <f>адреса!$K$229</f>
        <v>ФИО-5-27</v>
      </c>
      <c r="E234" s="6">
        <v>12694.44</v>
      </c>
      <c r="F234" s="6">
        <v>2781.78</v>
      </c>
      <c r="G234" s="6">
        <v>0</v>
      </c>
      <c r="H234" s="6">
        <v>3145.89</v>
      </c>
      <c r="I234" s="6">
        <v>99.1</v>
      </c>
      <c r="J234" s="6">
        <v>0</v>
      </c>
      <c r="K234" s="6">
        <v>202.02</v>
      </c>
      <c r="L234" s="6">
        <v>0</v>
      </c>
      <c r="M234" s="6">
        <v>0</v>
      </c>
      <c r="N234" s="6">
        <v>50</v>
      </c>
      <c r="O234" s="6">
        <v>204.14</v>
      </c>
      <c r="P234" s="6">
        <v>0</v>
      </c>
      <c r="Q234" s="6">
        <v>0</v>
      </c>
      <c r="R234" s="6">
        <v>74.959999999999994</v>
      </c>
      <c r="S234" s="6">
        <v>368.71</v>
      </c>
      <c r="T234" s="6">
        <v>0</v>
      </c>
      <c r="U234" s="6">
        <v>0</v>
      </c>
      <c r="V234" s="6">
        <v>6926.6</v>
      </c>
      <c r="W234" s="6">
        <v>6218.14</v>
      </c>
      <c r="X234" s="6">
        <v>13402.9</v>
      </c>
      <c r="Y234" s="513">
        <f>IF(A234&lt;&gt;"",IF(A234=мар17!A234,0,1),IF(AND(B234=мар17!B234,C234=мар17!C234),0,1))</f>
        <v>0</v>
      </c>
      <c r="Z234" s="70" t="str">
        <f t="shared" si="17"/>
        <v>ул. Пятая д.5</v>
      </c>
      <c r="AA234" s="504">
        <f>IF($B234&lt;&gt;"",MAX(AA$7:AA233)+1,0)</f>
        <v>223</v>
      </c>
      <c r="AB234" s="502">
        <f t="shared" si="16"/>
        <v>234</v>
      </c>
      <c r="AC234" s="504">
        <f>1</f>
        <v>1</v>
      </c>
      <c r="AD234" s="103">
        <f t="shared" si="18"/>
        <v>2781.78</v>
      </c>
      <c r="AE234" s="103">
        <f t="shared" si="19"/>
        <v>4094.8199999999997</v>
      </c>
      <c r="AF234" s="103">
        <f t="shared" si="20"/>
        <v>50</v>
      </c>
    </row>
    <row r="235" spans="2:32" x14ac:dyDescent="0.25">
      <c r="B235" s="1" t="str">
        <f>адреса!$G$230</f>
        <v>кв.28</v>
      </c>
      <c r="C235" s="522">
        <f>адреса!$I$230</f>
        <v>50000028</v>
      </c>
      <c r="D235" s="6" t="str">
        <f>адреса!$K$230</f>
        <v>ФИО-5-28</v>
      </c>
      <c r="E235" s="6">
        <v>3843.6</v>
      </c>
      <c r="F235" s="6">
        <v>1767.02</v>
      </c>
      <c r="G235" s="6">
        <v>0</v>
      </c>
      <c r="H235" s="6">
        <v>1999.49</v>
      </c>
      <c r="I235" s="6">
        <v>61.63</v>
      </c>
      <c r="J235" s="6">
        <v>0</v>
      </c>
      <c r="K235" s="6">
        <v>59.48</v>
      </c>
      <c r="L235" s="6">
        <v>0</v>
      </c>
      <c r="M235" s="6">
        <v>0</v>
      </c>
      <c r="N235" s="6">
        <v>50</v>
      </c>
      <c r="O235" s="6">
        <v>129.66999999999999</v>
      </c>
      <c r="P235" s="6">
        <v>0</v>
      </c>
      <c r="Q235" s="6">
        <v>0</v>
      </c>
      <c r="R235" s="6">
        <v>-8.66</v>
      </c>
      <c r="S235" s="6">
        <v>-52.28</v>
      </c>
      <c r="T235" s="6">
        <v>0</v>
      </c>
      <c r="U235" s="6">
        <v>0</v>
      </c>
      <c r="V235" s="6">
        <v>4006.35</v>
      </c>
      <c r="W235" s="6">
        <v>3843.6</v>
      </c>
      <c r="X235" s="6">
        <v>4006.35</v>
      </c>
      <c r="Y235" s="513">
        <f>IF(A235&lt;&gt;"",IF(A235=мар17!A235,0,1),IF(AND(B235=мар17!B235,C235=мар17!C235),0,1))</f>
        <v>0</v>
      </c>
      <c r="Z235" s="70" t="str">
        <f t="shared" si="17"/>
        <v>ул. Пятая д.5</v>
      </c>
      <c r="AA235" s="504">
        <f>IF($B235&lt;&gt;"",MAX(AA$7:AA234)+1,0)</f>
        <v>224</v>
      </c>
      <c r="AB235" s="502">
        <f t="shared" si="16"/>
        <v>235</v>
      </c>
      <c r="AC235" s="504">
        <f>1</f>
        <v>1</v>
      </c>
      <c r="AD235" s="103">
        <f t="shared" si="18"/>
        <v>1767.02</v>
      </c>
      <c r="AE235" s="103">
        <f t="shared" si="19"/>
        <v>2189.33</v>
      </c>
      <c r="AF235" s="103">
        <f t="shared" si="20"/>
        <v>50</v>
      </c>
    </row>
    <row r="236" spans="2:32" x14ac:dyDescent="0.25">
      <c r="B236" s="1" t="str">
        <f>адреса!$G$231</f>
        <v>кв.29</v>
      </c>
      <c r="C236" s="522">
        <f>адреса!$I$231</f>
        <v>50000029</v>
      </c>
      <c r="D236" s="6" t="str">
        <f>адреса!$K$231</f>
        <v>ФИО-5-29</v>
      </c>
      <c r="E236" s="6">
        <v>0</v>
      </c>
      <c r="F236" s="6">
        <v>1747.43</v>
      </c>
      <c r="G236" s="6">
        <v>0</v>
      </c>
      <c r="H236" s="6">
        <v>1976.77</v>
      </c>
      <c r="I236" s="6">
        <v>74.010000000000005</v>
      </c>
      <c r="J236" s="6">
        <v>0</v>
      </c>
      <c r="K236" s="6">
        <v>202.02</v>
      </c>
      <c r="L236" s="6">
        <v>0</v>
      </c>
      <c r="M236" s="6">
        <v>0</v>
      </c>
      <c r="N236" s="6">
        <v>50</v>
      </c>
      <c r="O236" s="6">
        <v>128.22999999999999</v>
      </c>
      <c r="P236" s="6">
        <v>0</v>
      </c>
      <c r="Q236" s="6">
        <v>0</v>
      </c>
      <c r="R236" s="6">
        <v>98.15</v>
      </c>
      <c r="S236" s="6">
        <v>491.61</v>
      </c>
      <c r="T236" s="6">
        <v>0</v>
      </c>
      <c r="U236" s="6">
        <v>0</v>
      </c>
      <c r="V236" s="6">
        <v>4768.22</v>
      </c>
      <c r="W236" s="6">
        <v>4768.22</v>
      </c>
      <c r="X236" s="6">
        <v>0</v>
      </c>
      <c r="Y236" s="513">
        <f>IF(A236&lt;&gt;"",IF(A236=мар17!A236,0,1),IF(AND(B236=мар17!B236,C236=мар17!C236),0,1))</f>
        <v>0</v>
      </c>
      <c r="Z236" s="70" t="str">
        <f t="shared" si="17"/>
        <v>ул. Пятая д.5</v>
      </c>
      <c r="AA236" s="504">
        <f>IF($B236&lt;&gt;"",MAX(AA$7:AA235)+1,0)</f>
        <v>225</v>
      </c>
      <c r="AB236" s="502">
        <f t="shared" si="16"/>
        <v>236</v>
      </c>
      <c r="AC236" s="504">
        <f>1</f>
        <v>1</v>
      </c>
      <c r="AD236" s="103">
        <f t="shared" si="18"/>
        <v>1747.43</v>
      </c>
      <c r="AE236" s="103">
        <f t="shared" si="19"/>
        <v>2970.7900000000004</v>
      </c>
      <c r="AF236" s="103">
        <f t="shared" si="20"/>
        <v>49.999999999999545</v>
      </c>
    </row>
    <row r="237" spans="2:32" x14ac:dyDescent="0.25">
      <c r="B237" s="1" t="str">
        <f>адреса!$G$232</f>
        <v>кв.30</v>
      </c>
      <c r="C237" s="522">
        <f>адреса!$I$232</f>
        <v>50000030</v>
      </c>
      <c r="D237" s="6" t="str">
        <f>адреса!$K$232</f>
        <v>ФИО-5-30</v>
      </c>
      <c r="E237" s="6">
        <v>10673.94</v>
      </c>
      <c r="F237" s="6">
        <v>4219.6899999999996</v>
      </c>
      <c r="G237" s="6">
        <v>0</v>
      </c>
      <c r="H237" s="6">
        <v>4773.58</v>
      </c>
      <c r="I237" s="6">
        <v>124.94</v>
      </c>
      <c r="J237" s="6">
        <v>0</v>
      </c>
      <c r="K237" s="6">
        <v>250.04</v>
      </c>
      <c r="L237" s="6">
        <v>0</v>
      </c>
      <c r="M237" s="6">
        <v>0</v>
      </c>
      <c r="N237" s="6">
        <v>50</v>
      </c>
      <c r="O237" s="6">
        <v>309.64999999999998</v>
      </c>
      <c r="P237" s="6">
        <v>0</v>
      </c>
      <c r="Q237" s="6">
        <v>0</v>
      </c>
      <c r="R237" s="6">
        <v>91.91</v>
      </c>
      <c r="S237" s="6">
        <v>448.35</v>
      </c>
      <c r="T237" s="6">
        <v>0</v>
      </c>
      <c r="U237" s="6">
        <v>0</v>
      </c>
      <c r="V237" s="6">
        <v>10268.16</v>
      </c>
      <c r="W237" s="6">
        <v>10673.94</v>
      </c>
      <c r="X237" s="6">
        <v>10268.16</v>
      </c>
      <c r="Y237" s="513">
        <f>IF(A237&lt;&gt;"",IF(A237=мар17!A237,0,1),IF(AND(B237=мар17!B237,C237=мар17!C237),0,1))</f>
        <v>0</v>
      </c>
      <c r="Z237" s="70" t="str">
        <f t="shared" si="17"/>
        <v>ул. Пятая д.5</v>
      </c>
      <c r="AA237" s="504">
        <f>IF($B237&lt;&gt;"",MAX(AA$7:AA236)+1,0)</f>
        <v>226</v>
      </c>
      <c r="AB237" s="502">
        <f t="shared" si="16"/>
        <v>237</v>
      </c>
      <c r="AC237" s="504">
        <f>1</f>
        <v>1</v>
      </c>
      <c r="AD237" s="103">
        <f t="shared" si="18"/>
        <v>4219.6899999999996</v>
      </c>
      <c r="AE237" s="103">
        <f t="shared" si="19"/>
        <v>5998.4699999999993</v>
      </c>
      <c r="AF237" s="103">
        <f t="shared" si="20"/>
        <v>50.000000000000909</v>
      </c>
    </row>
    <row r="238" spans="2:32" x14ac:dyDescent="0.25">
      <c r="B238" s="1" t="str">
        <f>адреса!$G$233</f>
        <v>кв.31</v>
      </c>
      <c r="C238" s="522">
        <f>адреса!$I$233</f>
        <v>50000031</v>
      </c>
      <c r="D238" s="6" t="str">
        <f>адреса!$K$233</f>
        <v>ФИО-5-31</v>
      </c>
      <c r="E238" s="6">
        <v>9366.74</v>
      </c>
      <c r="F238" s="6">
        <v>2781.78</v>
      </c>
      <c r="G238" s="6">
        <v>0</v>
      </c>
      <c r="H238" s="6">
        <v>3145.89</v>
      </c>
      <c r="I238" s="6">
        <v>486.88</v>
      </c>
      <c r="J238" s="6">
        <v>0</v>
      </c>
      <c r="K238" s="6">
        <v>1000.17</v>
      </c>
      <c r="L238" s="6">
        <v>0</v>
      </c>
      <c r="M238" s="6">
        <v>0</v>
      </c>
      <c r="N238" s="6">
        <v>50</v>
      </c>
      <c r="O238" s="6">
        <v>204.14</v>
      </c>
      <c r="P238" s="6">
        <v>0</v>
      </c>
      <c r="Q238" s="6">
        <v>0</v>
      </c>
      <c r="R238" s="6">
        <v>354.79</v>
      </c>
      <c r="S238" s="6">
        <v>1793.39</v>
      </c>
      <c r="T238" s="6">
        <v>0</v>
      </c>
      <c r="U238" s="6">
        <v>0</v>
      </c>
      <c r="V238" s="6">
        <v>9817.0400000000009</v>
      </c>
      <c r="W238" s="6">
        <v>9366.74</v>
      </c>
      <c r="X238" s="6">
        <v>9817.0400000000009</v>
      </c>
      <c r="Y238" s="513">
        <f>IF(A238&lt;&gt;"",IF(A238=мар17!A238,0,1),IF(AND(B238=мар17!B238,C238=мар17!C238),0,1))</f>
        <v>0</v>
      </c>
      <c r="Z238" s="70" t="str">
        <f t="shared" si="17"/>
        <v>ул. Пятая д.5</v>
      </c>
      <c r="AA238" s="504">
        <f>IF($B238&lt;&gt;"",MAX(AA$7:AA237)+1,0)</f>
        <v>227</v>
      </c>
      <c r="AB238" s="502">
        <f t="shared" si="16"/>
        <v>238</v>
      </c>
      <c r="AC238" s="504">
        <f>1</f>
        <v>1</v>
      </c>
      <c r="AD238" s="103">
        <f t="shared" si="18"/>
        <v>2781.78</v>
      </c>
      <c r="AE238" s="103">
        <f t="shared" si="19"/>
        <v>6985.26</v>
      </c>
      <c r="AF238" s="103">
        <f t="shared" si="20"/>
        <v>50</v>
      </c>
    </row>
    <row r="239" spans="2:32" x14ac:dyDescent="0.25">
      <c r="B239" s="1" t="str">
        <f>адреса!$G$234</f>
        <v>кв.32</v>
      </c>
      <c r="C239" s="522">
        <f>адреса!$I$234</f>
        <v>50000032</v>
      </c>
      <c r="D239" s="6" t="str">
        <f>адреса!$K$234</f>
        <v>ФИО-5-32</v>
      </c>
      <c r="E239" s="6">
        <v>5950.3</v>
      </c>
      <c r="F239" s="6">
        <v>1767.02</v>
      </c>
      <c r="G239" s="6">
        <v>0</v>
      </c>
      <c r="H239" s="6">
        <v>1999.49</v>
      </c>
      <c r="I239" s="6">
        <v>410.68</v>
      </c>
      <c r="J239" s="6">
        <v>0</v>
      </c>
      <c r="K239" s="6">
        <v>681.21</v>
      </c>
      <c r="L239" s="6">
        <v>0</v>
      </c>
      <c r="M239" s="6">
        <v>0</v>
      </c>
      <c r="N239" s="6">
        <v>50</v>
      </c>
      <c r="O239" s="6">
        <v>129.66999999999999</v>
      </c>
      <c r="P239" s="6">
        <v>0</v>
      </c>
      <c r="Q239" s="6">
        <v>0</v>
      </c>
      <c r="R239" s="6">
        <v>162.34</v>
      </c>
      <c r="S239" s="6">
        <v>818.33</v>
      </c>
      <c r="T239" s="6">
        <v>0</v>
      </c>
      <c r="U239" s="6">
        <v>0</v>
      </c>
      <c r="V239" s="6">
        <v>6018.74</v>
      </c>
      <c r="W239" s="6">
        <v>5950.3</v>
      </c>
      <c r="X239" s="6">
        <v>6018.74</v>
      </c>
      <c r="Y239" s="513">
        <f>IF(A239&lt;&gt;"",IF(A239=мар17!A239,0,1),IF(AND(B239=мар17!B239,C239=мар17!C239),0,1))</f>
        <v>0</v>
      </c>
      <c r="Z239" s="70" t="str">
        <f t="shared" si="17"/>
        <v>ул. Пятая д.5</v>
      </c>
      <c r="AA239" s="504">
        <f>IF($B239&lt;&gt;"",MAX(AA$7:AA238)+1,0)</f>
        <v>228</v>
      </c>
      <c r="AB239" s="502">
        <f t="shared" si="16"/>
        <v>239</v>
      </c>
      <c r="AC239" s="504">
        <f>1</f>
        <v>1</v>
      </c>
      <c r="AD239" s="103">
        <f t="shared" si="18"/>
        <v>1767.02</v>
      </c>
      <c r="AE239" s="103">
        <f t="shared" si="19"/>
        <v>4201.72</v>
      </c>
      <c r="AF239" s="103">
        <f t="shared" si="20"/>
        <v>49.999999999999091</v>
      </c>
    </row>
    <row r="240" spans="2:32" x14ac:dyDescent="0.25">
      <c r="B240" s="1" t="str">
        <f>адреса!$G$235</f>
        <v>кв.33</v>
      </c>
      <c r="C240" s="522">
        <f>адреса!$I$235</f>
        <v>50000033</v>
      </c>
      <c r="D240" s="6" t="str">
        <f>адреса!$K$235</f>
        <v>ФИО-5-33</v>
      </c>
      <c r="E240" s="6">
        <v>4502.45</v>
      </c>
      <c r="F240" s="6">
        <v>1747.43</v>
      </c>
      <c r="G240" s="6">
        <v>0</v>
      </c>
      <c r="H240" s="6">
        <v>1976.77</v>
      </c>
      <c r="I240" s="6">
        <v>122.68</v>
      </c>
      <c r="J240" s="6">
        <v>0</v>
      </c>
      <c r="K240" s="6">
        <v>250.04</v>
      </c>
      <c r="L240" s="6">
        <v>0</v>
      </c>
      <c r="M240" s="6">
        <v>0</v>
      </c>
      <c r="N240" s="6">
        <v>50</v>
      </c>
      <c r="O240" s="6">
        <v>128.22999999999999</v>
      </c>
      <c r="P240" s="6">
        <v>0</v>
      </c>
      <c r="Q240" s="6">
        <v>0</v>
      </c>
      <c r="R240" s="6">
        <v>89.65</v>
      </c>
      <c r="S240" s="6">
        <v>448.35</v>
      </c>
      <c r="T240" s="6">
        <v>0</v>
      </c>
      <c r="U240" s="6">
        <v>0</v>
      </c>
      <c r="V240" s="6">
        <v>4813.1499999999996</v>
      </c>
      <c r="W240" s="6">
        <v>4503</v>
      </c>
      <c r="X240" s="6">
        <v>4812.6000000000004</v>
      </c>
      <c r="Y240" s="513">
        <f>IF(A240&lt;&gt;"",IF(A240=мар17!A240,0,1),IF(AND(B240=мар17!B240,C240=мар17!C240),0,1))</f>
        <v>0</v>
      </c>
      <c r="Z240" s="70" t="str">
        <f t="shared" si="17"/>
        <v>ул. Пятая д.5</v>
      </c>
      <c r="AA240" s="504">
        <f>IF($B240&lt;&gt;"",MAX(AA$7:AA239)+1,0)</f>
        <v>229</v>
      </c>
      <c r="AB240" s="502">
        <f t="shared" si="16"/>
        <v>240</v>
      </c>
      <c r="AC240" s="504">
        <f>1</f>
        <v>1</v>
      </c>
      <c r="AD240" s="103">
        <f t="shared" si="18"/>
        <v>1747.43</v>
      </c>
      <c r="AE240" s="103">
        <f t="shared" si="19"/>
        <v>3015.72</v>
      </c>
      <c r="AF240" s="103">
        <f t="shared" si="20"/>
        <v>49.999999999999545</v>
      </c>
    </row>
    <row r="241" spans="2:32" x14ac:dyDescent="0.25">
      <c r="B241" s="1" t="str">
        <f>адреса!$G$236</f>
        <v>кв.34</v>
      </c>
      <c r="C241" s="522">
        <f>адреса!$I$236</f>
        <v>50000034</v>
      </c>
      <c r="D241" s="6" t="str">
        <f>адреса!$K$236</f>
        <v>ФИО-5-34</v>
      </c>
      <c r="E241" s="6">
        <v>10718.08</v>
      </c>
      <c r="F241" s="6">
        <v>4219.6899999999996</v>
      </c>
      <c r="G241" s="6">
        <v>0</v>
      </c>
      <c r="H241" s="6">
        <v>4773.58</v>
      </c>
      <c r="I241" s="6">
        <v>293.52999999999997</v>
      </c>
      <c r="J241" s="6">
        <v>0</v>
      </c>
      <c r="K241" s="6">
        <v>519.48</v>
      </c>
      <c r="L241" s="6">
        <v>0</v>
      </c>
      <c r="M241" s="6">
        <v>0</v>
      </c>
      <c r="N241" s="6">
        <v>50</v>
      </c>
      <c r="O241" s="6">
        <v>309.64999999999998</v>
      </c>
      <c r="P241" s="6">
        <v>0</v>
      </c>
      <c r="Q241" s="6">
        <v>0</v>
      </c>
      <c r="R241" s="6">
        <v>148.69</v>
      </c>
      <c r="S241" s="6">
        <v>737.42</v>
      </c>
      <c r="T241" s="6">
        <v>0</v>
      </c>
      <c r="U241" s="6">
        <v>0</v>
      </c>
      <c r="V241" s="6">
        <v>11052.04</v>
      </c>
      <c r="W241" s="6">
        <v>10719</v>
      </c>
      <c r="X241" s="6">
        <v>11051.12</v>
      </c>
      <c r="Y241" s="513">
        <f>IF(A241&lt;&gt;"",IF(A241=мар17!A241,0,1),IF(AND(B241=мар17!B241,C241=мар17!C241),0,1))</f>
        <v>0</v>
      </c>
      <c r="Z241" s="70" t="str">
        <f t="shared" si="17"/>
        <v>ул. Пятая д.5</v>
      </c>
      <c r="AA241" s="504">
        <f>IF($B241&lt;&gt;"",MAX(AA$7:AA240)+1,0)</f>
        <v>230</v>
      </c>
      <c r="AB241" s="502">
        <f t="shared" si="16"/>
        <v>241</v>
      </c>
      <c r="AC241" s="504">
        <f>1</f>
        <v>1</v>
      </c>
      <c r="AD241" s="103">
        <f t="shared" si="18"/>
        <v>4219.6899999999996</v>
      </c>
      <c r="AE241" s="103">
        <f t="shared" si="19"/>
        <v>6782.3499999999995</v>
      </c>
      <c r="AF241" s="103">
        <f t="shared" si="20"/>
        <v>50.000000000001819</v>
      </c>
    </row>
    <row r="242" spans="2:32" x14ac:dyDescent="0.25">
      <c r="B242" s="1" t="str">
        <f>адреса!$G$237</f>
        <v>кв.35</v>
      </c>
      <c r="C242" s="522">
        <f>адреса!$I$237</f>
        <v>50000035</v>
      </c>
      <c r="D242" s="6" t="str">
        <f>адреса!$K$237</f>
        <v>ФИО-5-35</v>
      </c>
      <c r="E242" s="6">
        <v>5703.21</v>
      </c>
      <c r="F242" s="6">
        <v>2766.11</v>
      </c>
      <c r="G242" s="6">
        <v>0</v>
      </c>
      <c r="H242" s="6">
        <v>3129.37</v>
      </c>
      <c r="I242" s="6">
        <v>2.52</v>
      </c>
      <c r="J242" s="6">
        <v>0</v>
      </c>
      <c r="K242" s="6">
        <v>0</v>
      </c>
      <c r="L242" s="6">
        <v>0</v>
      </c>
      <c r="M242" s="6">
        <v>0</v>
      </c>
      <c r="N242" s="6">
        <v>50</v>
      </c>
      <c r="O242" s="6">
        <v>202.99</v>
      </c>
      <c r="P242" s="6">
        <v>0</v>
      </c>
      <c r="Q242" s="6">
        <v>0</v>
      </c>
      <c r="R242" s="6">
        <v>2.52</v>
      </c>
      <c r="S242" s="6">
        <v>0</v>
      </c>
      <c r="T242" s="6">
        <v>0</v>
      </c>
      <c r="U242" s="6">
        <v>0</v>
      </c>
      <c r="V242" s="6">
        <v>6153.51</v>
      </c>
      <c r="W242" s="6">
        <v>0</v>
      </c>
      <c r="X242" s="6">
        <v>11856.72</v>
      </c>
      <c r="Y242" s="513">
        <f>IF(A242&lt;&gt;"",IF(A242=мар17!A242,0,1),IF(AND(B242=мар17!B242,C242=мар17!C242),0,1))</f>
        <v>0</v>
      </c>
      <c r="Z242" s="70" t="str">
        <f t="shared" si="17"/>
        <v>ул. Пятая д.5</v>
      </c>
      <c r="AA242" s="504">
        <f>IF($B242&lt;&gt;"",MAX(AA$7:AA241)+1,0)</f>
        <v>231</v>
      </c>
      <c r="AB242" s="502">
        <f t="shared" si="16"/>
        <v>242</v>
      </c>
      <c r="AC242" s="504">
        <f>1</f>
        <v>1</v>
      </c>
      <c r="AD242" s="103">
        <f t="shared" si="18"/>
        <v>2766.11</v>
      </c>
      <c r="AE242" s="103">
        <f t="shared" si="19"/>
        <v>3337.4</v>
      </c>
      <c r="AF242" s="103">
        <f t="shared" si="20"/>
        <v>50</v>
      </c>
    </row>
    <row r="243" spans="2:32" x14ac:dyDescent="0.25">
      <c r="B243" s="1" t="str">
        <f>адреса!$G$238</f>
        <v>кв.36</v>
      </c>
      <c r="C243" s="522">
        <f>адреса!$I$238</f>
        <v>50000036</v>
      </c>
      <c r="D243" s="6" t="str">
        <f>адреса!$K$238</f>
        <v>ФИО-5-36</v>
      </c>
      <c r="E243" s="6">
        <v>0</v>
      </c>
      <c r="F243" s="6">
        <v>1770.94</v>
      </c>
      <c r="G243" s="6">
        <v>0</v>
      </c>
      <c r="H243" s="6">
        <v>2003.62</v>
      </c>
      <c r="I243" s="6">
        <v>146.46</v>
      </c>
      <c r="J243" s="6">
        <v>0</v>
      </c>
      <c r="K243" s="6">
        <v>202.02</v>
      </c>
      <c r="L243" s="6">
        <v>0</v>
      </c>
      <c r="M243" s="6">
        <v>0</v>
      </c>
      <c r="N243" s="6">
        <v>50</v>
      </c>
      <c r="O243" s="6">
        <v>129.96</v>
      </c>
      <c r="P243" s="6">
        <v>0</v>
      </c>
      <c r="Q243" s="6">
        <v>0</v>
      </c>
      <c r="R243" s="6">
        <v>25.76</v>
      </c>
      <c r="S243" s="6">
        <v>122.9</v>
      </c>
      <c r="T243" s="6">
        <v>0</v>
      </c>
      <c r="U243" s="6">
        <v>0</v>
      </c>
      <c r="V243" s="6">
        <v>4451.66</v>
      </c>
      <c r="W243" s="6">
        <v>0</v>
      </c>
      <c r="X243" s="6">
        <v>4451.66</v>
      </c>
      <c r="Y243" s="513">
        <f>IF(A243&lt;&gt;"",IF(A243=мар17!A243,0,1),IF(AND(B243=мар17!B243,C243=мар17!C243),0,1))</f>
        <v>0</v>
      </c>
      <c r="Z243" s="70" t="str">
        <f t="shared" si="17"/>
        <v>ул. Пятая д.5</v>
      </c>
      <c r="AA243" s="504">
        <f>IF($B243&lt;&gt;"",MAX(AA$7:AA242)+1,0)</f>
        <v>232</v>
      </c>
      <c r="AB243" s="502">
        <f t="shared" si="16"/>
        <v>243</v>
      </c>
      <c r="AC243" s="504">
        <f>1</f>
        <v>1</v>
      </c>
      <c r="AD243" s="103">
        <f t="shared" si="18"/>
        <v>1770.94</v>
      </c>
      <c r="AE243" s="103">
        <f t="shared" si="19"/>
        <v>2630.7200000000003</v>
      </c>
      <c r="AF243" s="103">
        <f t="shared" si="20"/>
        <v>49.999999999999545</v>
      </c>
    </row>
    <row r="244" spans="2:32" x14ac:dyDescent="0.25">
      <c r="B244" s="1" t="str">
        <f>адреса!$G$239</f>
        <v>кв.37</v>
      </c>
      <c r="C244" s="522">
        <f>адреса!$I$239</f>
        <v>50000037</v>
      </c>
      <c r="D244" s="6" t="str">
        <f>адреса!$K$239</f>
        <v>ФИО-5-37</v>
      </c>
      <c r="E244" s="6">
        <v>0</v>
      </c>
      <c r="F244" s="6">
        <v>1743.51</v>
      </c>
      <c r="G244" s="6">
        <v>0</v>
      </c>
      <c r="H244" s="6">
        <v>1972.64</v>
      </c>
      <c r="I244" s="6">
        <v>194.71</v>
      </c>
      <c r="J244" s="6">
        <v>0</v>
      </c>
      <c r="K244" s="6">
        <v>259.74</v>
      </c>
      <c r="L244" s="6">
        <v>0</v>
      </c>
      <c r="M244" s="6">
        <v>0</v>
      </c>
      <c r="N244" s="6">
        <v>50</v>
      </c>
      <c r="O244" s="6">
        <v>127.94</v>
      </c>
      <c r="P244" s="6">
        <v>0</v>
      </c>
      <c r="Q244" s="6">
        <v>0</v>
      </c>
      <c r="R244" s="6">
        <v>25.73</v>
      </c>
      <c r="S244" s="6">
        <v>122.9</v>
      </c>
      <c r="T244" s="6">
        <v>0</v>
      </c>
      <c r="U244" s="6">
        <v>0</v>
      </c>
      <c r="V244" s="6">
        <v>4497.17</v>
      </c>
      <c r="W244" s="6">
        <v>0</v>
      </c>
      <c r="X244" s="6">
        <v>4497.17</v>
      </c>
      <c r="Y244" s="513">
        <f>IF(A244&lt;&gt;"",IF(A244=мар17!A244,0,1),IF(AND(B244=мар17!B244,C244=мар17!C244),0,1))</f>
        <v>0</v>
      </c>
      <c r="Z244" s="70" t="str">
        <f t="shared" si="17"/>
        <v>ул. Пятая д.5</v>
      </c>
      <c r="AA244" s="504">
        <f>IF($B244&lt;&gt;"",MAX(AA$7:AA243)+1,0)</f>
        <v>233</v>
      </c>
      <c r="AB244" s="502">
        <f t="shared" si="16"/>
        <v>244</v>
      </c>
      <c r="AC244" s="504">
        <f>1</f>
        <v>1</v>
      </c>
      <c r="AD244" s="103">
        <f t="shared" si="18"/>
        <v>1743.51</v>
      </c>
      <c r="AE244" s="103">
        <f t="shared" si="19"/>
        <v>2703.6600000000003</v>
      </c>
      <c r="AF244" s="103">
        <f t="shared" si="20"/>
        <v>49.999999999999545</v>
      </c>
    </row>
    <row r="245" spans="2:32" x14ac:dyDescent="0.25">
      <c r="B245" s="1" t="str">
        <f>адреса!$G$240</f>
        <v>кв.38</v>
      </c>
      <c r="C245" s="522">
        <f>адреса!$I$240</f>
        <v>50000038</v>
      </c>
      <c r="D245" s="6" t="str">
        <f>адреса!$K$240</f>
        <v>ФИО-5-38</v>
      </c>
      <c r="E245" s="6">
        <v>0</v>
      </c>
      <c r="F245" s="6">
        <v>4219.6899999999996</v>
      </c>
      <c r="G245" s="6">
        <v>0</v>
      </c>
      <c r="H245" s="6">
        <v>4773.58</v>
      </c>
      <c r="I245" s="6">
        <v>250.16</v>
      </c>
      <c r="J245" s="6">
        <v>0</v>
      </c>
      <c r="K245" s="6">
        <v>527.19000000000005</v>
      </c>
      <c r="L245" s="6">
        <v>0</v>
      </c>
      <c r="M245" s="6">
        <v>0</v>
      </c>
      <c r="N245" s="6">
        <v>50</v>
      </c>
      <c r="O245" s="6">
        <v>309.64999999999998</v>
      </c>
      <c r="P245" s="6">
        <v>0</v>
      </c>
      <c r="Q245" s="6">
        <v>0</v>
      </c>
      <c r="R245" s="6">
        <v>198.51</v>
      </c>
      <c r="S245" s="6">
        <v>991.09</v>
      </c>
      <c r="T245" s="6">
        <v>0</v>
      </c>
      <c r="U245" s="6">
        <v>0</v>
      </c>
      <c r="V245" s="6">
        <v>11319.87</v>
      </c>
      <c r="W245" s="6">
        <v>0</v>
      </c>
      <c r="X245" s="6">
        <v>11319.87</v>
      </c>
      <c r="Y245" s="513">
        <f>IF(A245&lt;&gt;"",IF(A245=мар17!A245,0,1),IF(AND(B245=мар17!B245,C245=мар17!C245),0,1))</f>
        <v>0</v>
      </c>
      <c r="Z245" s="70" t="str">
        <f t="shared" si="17"/>
        <v>ул. Пятая д.5</v>
      </c>
      <c r="AA245" s="504">
        <f>IF($B245&lt;&gt;"",MAX(AA$7:AA244)+1,0)</f>
        <v>234</v>
      </c>
      <c r="AB245" s="502">
        <f t="shared" si="16"/>
        <v>245</v>
      </c>
      <c r="AC245" s="504">
        <f>1</f>
        <v>1</v>
      </c>
      <c r="AD245" s="103">
        <f t="shared" si="18"/>
        <v>4219.6899999999996</v>
      </c>
      <c r="AE245" s="103">
        <f t="shared" si="19"/>
        <v>7050.18</v>
      </c>
      <c r="AF245" s="103">
        <f t="shared" si="20"/>
        <v>50.000000000000909</v>
      </c>
    </row>
    <row r="246" spans="2:32" x14ac:dyDescent="0.25">
      <c r="B246" s="1" t="str">
        <f>адреса!$G$241</f>
        <v>кв.39</v>
      </c>
      <c r="C246" s="522">
        <f>адреса!$I$241</f>
        <v>50000039</v>
      </c>
      <c r="D246" s="6" t="str">
        <f>адреса!$K$241</f>
        <v>ФИО-5-39</v>
      </c>
      <c r="E246" s="6">
        <v>12965.6</v>
      </c>
      <c r="F246" s="6">
        <v>2766.11</v>
      </c>
      <c r="G246" s="6">
        <v>0</v>
      </c>
      <c r="H246" s="6">
        <v>3129.37</v>
      </c>
      <c r="I246" s="6">
        <v>123.61</v>
      </c>
      <c r="J246" s="6">
        <v>0</v>
      </c>
      <c r="K246" s="6">
        <v>250.04</v>
      </c>
      <c r="L246" s="6">
        <v>0</v>
      </c>
      <c r="M246" s="6">
        <v>0</v>
      </c>
      <c r="N246" s="6">
        <v>50</v>
      </c>
      <c r="O246" s="6">
        <v>202.99</v>
      </c>
      <c r="P246" s="6">
        <v>0</v>
      </c>
      <c r="Q246" s="6">
        <v>0</v>
      </c>
      <c r="R246" s="6">
        <v>90.58</v>
      </c>
      <c r="S246" s="6">
        <v>448.35</v>
      </c>
      <c r="T246" s="6">
        <v>0</v>
      </c>
      <c r="U246" s="6">
        <v>0</v>
      </c>
      <c r="V246" s="6">
        <v>7061.05</v>
      </c>
      <c r="W246" s="6">
        <v>0</v>
      </c>
      <c r="X246" s="6">
        <v>20026.650000000001</v>
      </c>
      <c r="Y246" s="513">
        <f>IF(A246&lt;&gt;"",IF(A246=мар17!A246,0,1),IF(AND(B246=мар17!B246,C246=мар17!C246),0,1))</f>
        <v>0</v>
      </c>
      <c r="Z246" s="70" t="str">
        <f t="shared" si="17"/>
        <v>ул. Пятая д.5</v>
      </c>
      <c r="AA246" s="504">
        <f>IF($B246&lt;&gt;"",MAX(AA$7:AA245)+1,0)</f>
        <v>235</v>
      </c>
      <c r="AB246" s="502">
        <f t="shared" si="16"/>
        <v>246</v>
      </c>
      <c r="AC246" s="504">
        <f>1</f>
        <v>1</v>
      </c>
      <c r="AD246" s="103">
        <f t="shared" si="18"/>
        <v>2766.11</v>
      </c>
      <c r="AE246" s="103">
        <f t="shared" si="19"/>
        <v>4244.9400000000005</v>
      </c>
      <c r="AF246" s="103">
        <f t="shared" si="20"/>
        <v>50</v>
      </c>
    </row>
    <row r="247" spans="2:32" x14ac:dyDescent="0.25">
      <c r="B247" s="1" t="str">
        <f>адреса!$G$242</f>
        <v>кв.40</v>
      </c>
      <c r="C247" s="522">
        <f>адреса!$I$242</f>
        <v>50000040</v>
      </c>
      <c r="D247" s="6" t="str">
        <f>адреса!$K$242</f>
        <v>ФИО-5-40</v>
      </c>
      <c r="E247" s="6">
        <v>4128.46</v>
      </c>
      <c r="F247" s="6">
        <v>1770.94</v>
      </c>
      <c r="G247" s="6">
        <v>0</v>
      </c>
      <c r="H247" s="6">
        <v>2003.62</v>
      </c>
      <c r="I247" s="6">
        <v>74.040000000000006</v>
      </c>
      <c r="J247" s="6">
        <v>0</v>
      </c>
      <c r="K247" s="6">
        <v>115.44</v>
      </c>
      <c r="L247" s="6">
        <v>0</v>
      </c>
      <c r="M247" s="6">
        <v>0</v>
      </c>
      <c r="N247" s="6">
        <v>50</v>
      </c>
      <c r="O247" s="6">
        <v>129.96</v>
      </c>
      <c r="P247" s="6">
        <v>0</v>
      </c>
      <c r="Q247" s="6">
        <v>0</v>
      </c>
      <c r="R247" s="6">
        <v>25.76</v>
      </c>
      <c r="S247" s="6">
        <v>122.9</v>
      </c>
      <c r="T247" s="6">
        <v>0</v>
      </c>
      <c r="U247" s="6">
        <v>0</v>
      </c>
      <c r="V247" s="6">
        <v>4292.66</v>
      </c>
      <c r="W247" s="6">
        <v>4128.46</v>
      </c>
      <c r="X247" s="6">
        <v>4292.66</v>
      </c>
      <c r="Y247" s="513">
        <f>IF(A247&lt;&gt;"",IF(A247=мар17!A247,0,1),IF(AND(B247=мар17!B247,C247=мар17!C247),0,1))</f>
        <v>0</v>
      </c>
      <c r="Z247" s="70" t="str">
        <f t="shared" si="17"/>
        <v>ул. Пятая д.5</v>
      </c>
      <c r="AA247" s="504">
        <f>IF($B247&lt;&gt;"",MAX(AA$7:AA246)+1,0)</f>
        <v>236</v>
      </c>
      <c r="AB247" s="502">
        <f t="shared" si="16"/>
        <v>247</v>
      </c>
      <c r="AC247" s="504">
        <f>1</f>
        <v>1</v>
      </c>
      <c r="AD247" s="103">
        <f t="shared" si="18"/>
        <v>1770.94</v>
      </c>
      <c r="AE247" s="103">
        <f t="shared" si="19"/>
        <v>2471.7200000000003</v>
      </c>
      <c r="AF247" s="103">
        <f t="shared" si="20"/>
        <v>49.999999999999545</v>
      </c>
    </row>
    <row r="248" spans="2:32" x14ac:dyDescent="0.25">
      <c r="B248" s="1" t="str">
        <f>адреса!$G$243</f>
        <v>кв.41</v>
      </c>
      <c r="C248" s="522">
        <f>адреса!$I$243</f>
        <v>50000041</v>
      </c>
      <c r="D248" s="6" t="str">
        <f>адреса!$K$243</f>
        <v>ФИО-5-41</v>
      </c>
      <c r="E248" s="6">
        <v>8419.7999999999993</v>
      </c>
      <c r="F248" s="6">
        <v>1743.51</v>
      </c>
      <c r="G248" s="6">
        <v>0</v>
      </c>
      <c r="H248" s="6">
        <v>1972.64</v>
      </c>
      <c r="I248" s="6">
        <v>170.57</v>
      </c>
      <c r="J248" s="6">
        <v>0</v>
      </c>
      <c r="K248" s="6">
        <v>288.60000000000002</v>
      </c>
      <c r="L248" s="6">
        <v>0</v>
      </c>
      <c r="M248" s="6">
        <v>0</v>
      </c>
      <c r="N248" s="6">
        <v>50</v>
      </c>
      <c r="O248" s="6">
        <v>127.94</v>
      </c>
      <c r="P248" s="6">
        <v>0</v>
      </c>
      <c r="Q248" s="6">
        <v>0</v>
      </c>
      <c r="R248" s="6">
        <v>74.010000000000005</v>
      </c>
      <c r="S248" s="6">
        <v>368.71</v>
      </c>
      <c r="T248" s="6">
        <v>0</v>
      </c>
      <c r="U248" s="6">
        <v>0</v>
      </c>
      <c r="V248" s="6">
        <v>4795.9799999999996</v>
      </c>
      <c r="W248" s="6">
        <v>8419.7999999999993</v>
      </c>
      <c r="X248" s="6">
        <v>4795.9799999999996</v>
      </c>
      <c r="Y248" s="513">
        <f>IF(A248&lt;&gt;"",IF(A248=мар17!A248,0,1),IF(AND(B248=мар17!B248,C248=мар17!C248),0,1))</f>
        <v>0</v>
      </c>
      <c r="Z248" s="70" t="str">
        <f t="shared" si="17"/>
        <v>ул. Пятая д.5</v>
      </c>
      <c r="AA248" s="504">
        <f>IF($B248&lt;&gt;"",MAX(AA$7:AA247)+1,0)</f>
        <v>237</v>
      </c>
      <c r="AB248" s="502">
        <f t="shared" si="16"/>
        <v>248</v>
      </c>
      <c r="AC248" s="504">
        <f>1</f>
        <v>1</v>
      </c>
      <c r="AD248" s="103">
        <f t="shared" si="18"/>
        <v>1743.51</v>
      </c>
      <c r="AE248" s="103">
        <f t="shared" si="19"/>
        <v>3002.4700000000003</v>
      </c>
      <c r="AF248" s="103">
        <f t="shared" si="20"/>
        <v>49.999999999999091</v>
      </c>
    </row>
    <row r="249" spans="2:32" x14ac:dyDescent="0.25">
      <c r="B249" s="1" t="str">
        <f>адреса!$G$244</f>
        <v>кв.42</v>
      </c>
      <c r="C249" s="522">
        <f>адреса!$I$244</f>
        <v>50000042</v>
      </c>
      <c r="D249" s="6" t="str">
        <f>адреса!$K$244</f>
        <v>ФИО-5-42</v>
      </c>
      <c r="E249" s="6">
        <v>9582.3799999999992</v>
      </c>
      <c r="F249" s="6">
        <v>4219.6899999999996</v>
      </c>
      <c r="G249" s="6">
        <v>0</v>
      </c>
      <c r="H249" s="6">
        <v>4773.58</v>
      </c>
      <c r="I249" s="6">
        <v>124.94</v>
      </c>
      <c r="J249" s="6">
        <v>0</v>
      </c>
      <c r="K249" s="6">
        <v>250.04</v>
      </c>
      <c r="L249" s="6">
        <v>0</v>
      </c>
      <c r="M249" s="6">
        <v>0</v>
      </c>
      <c r="N249" s="6">
        <v>50</v>
      </c>
      <c r="O249" s="6">
        <v>309.64999999999998</v>
      </c>
      <c r="P249" s="6">
        <v>0</v>
      </c>
      <c r="Q249" s="6">
        <v>0</v>
      </c>
      <c r="R249" s="6">
        <v>91.91</v>
      </c>
      <c r="S249" s="6">
        <v>448.35</v>
      </c>
      <c r="T249" s="6">
        <v>0</v>
      </c>
      <c r="U249" s="6">
        <v>0</v>
      </c>
      <c r="V249" s="6">
        <v>10268.16</v>
      </c>
      <c r="W249" s="6">
        <v>0</v>
      </c>
      <c r="X249" s="6">
        <v>19850.54</v>
      </c>
      <c r="Y249" s="513">
        <f>IF(A249&lt;&gt;"",IF(A249=мар17!A249,0,1),IF(AND(B249=мар17!B249,C249=мар17!C249),0,1))</f>
        <v>0</v>
      </c>
      <c r="Z249" s="70" t="str">
        <f t="shared" si="17"/>
        <v>ул. Пятая д.5</v>
      </c>
      <c r="AA249" s="504">
        <f>IF($B249&lt;&gt;"",MAX(AA$7:AA248)+1,0)</f>
        <v>238</v>
      </c>
      <c r="AB249" s="502">
        <f t="shared" si="16"/>
        <v>249</v>
      </c>
      <c r="AC249" s="504">
        <f>1</f>
        <v>1</v>
      </c>
      <c r="AD249" s="103">
        <f t="shared" si="18"/>
        <v>4219.6899999999996</v>
      </c>
      <c r="AE249" s="103">
        <f t="shared" si="19"/>
        <v>5998.4699999999993</v>
      </c>
      <c r="AF249" s="103">
        <f t="shared" si="20"/>
        <v>50.000000000000909</v>
      </c>
    </row>
    <row r="250" spans="2:32" x14ac:dyDescent="0.25">
      <c r="B250" s="1" t="str">
        <f>адреса!$G$245</f>
        <v>кв.43</v>
      </c>
      <c r="C250" s="522">
        <f>адреса!$I$245</f>
        <v>50000043</v>
      </c>
      <c r="D250" s="6" t="str">
        <f>адреса!$K$245</f>
        <v>ФИО-5-43</v>
      </c>
      <c r="E250" s="6">
        <v>17685.599999999999</v>
      </c>
      <c r="F250" s="6">
        <v>2766.11</v>
      </c>
      <c r="G250" s="6">
        <v>0</v>
      </c>
      <c r="H250" s="6">
        <v>3129.37</v>
      </c>
      <c r="I250" s="6">
        <v>123.61</v>
      </c>
      <c r="J250" s="6">
        <v>0</v>
      </c>
      <c r="K250" s="6">
        <v>250.04</v>
      </c>
      <c r="L250" s="6">
        <v>0</v>
      </c>
      <c r="M250" s="6">
        <v>0</v>
      </c>
      <c r="N250" s="6">
        <v>50</v>
      </c>
      <c r="O250" s="6">
        <v>202.99</v>
      </c>
      <c r="P250" s="6">
        <v>0</v>
      </c>
      <c r="Q250" s="6">
        <v>0</v>
      </c>
      <c r="R250" s="6">
        <v>90.58</v>
      </c>
      <c r="S250" s="6">
        <v>448.35</v>
      </c>
      <c r="T250" s="6">
        <v>0</v>
      </c>
      <c r="U250" s="6">
        <v>0</v>
      </c>
      <c r="V250" s="6">
        <v>7061.05</v>
      </c>
      <c r="W250" s="6">
        <v>11500.6</v>
      </c>
      <c r="X250" s="6">
        <v>13246.05</v>
      </c>
      <c r="Y250" s="513">
        <f>IF(A250&lt;&gt;"",IF(A250=мар17!A250,0,1),IF(AND(B250=мар17!B250,C250=мар17!C250),0,1))</f>
        <v>0</v>
      </c>
      <c r="Z250" s="70" t="str">
        <f t="shared" si="17"/>
        <v>ул. Пятая д.5</v>
      </c>
      <c r="AA250" s="504">
        <f>IF($B250&lt;&gt;"",MAX(AA$7:AA249)+1,0)</f>
        <v>239</v>
      </c>
      <c r="AB250" s="502">
        <f t="shared" si="16"/>
        <v>250</v>
      </c>
      <c r="AC250" s="504">
        <f>1</f>
        <v>1</v>
      </c>
      <c r="AD250" s="103">
        <f t="shared" si="18"/>
        <v>2766.11</v>
      </c>
      <c r="AE250" s="103">
        <f t="shared" si="19"/>
        <v>4244.9400000000005</v>
      </c>
      <c r="AF250" s="103">
        <f t="shared" si="20"/>
        <v>50</v>
      </c>
    </row>
    <row r="251" spans="2:32" x14ac:dyDescent="0.25">
      <c r="B251" s="1" t="str">
        <f>адреса!$G$246</f>
        <v>кв.44</v>
      </c>
      <c r="C251" s="522">
        <f>адреса!$I$246</f>
        <v>50000044</v>
      </c>
      <c r="D251" s="6" t="str">
        <f>адреса!$K$246</f>
        <v>ФИО-5-44</v>
      </c>
      <c r="E251" s="6">
        <v>19461.71</v>
      </c>
      <c r="F251" s="6">
        <v>1770.94</v>
      </c>
      <c r="G251" s="6">
        <v>0</v>
      </c>
      <c r="H251" s="6">
        <v>2003.62</v>
      </c>
      <c r="I251" s="6">
        <v>122.71</v>
      </c>
      <c r="J251" s="6">
        <v>0</v>
      </c>
      <c r="K251" s="6">
        <v>250.04</v>
      </c>
      <c r="L251" s="6">
        <v>0</v>
      </c>
      <c r="M251" s="6">
        <v>0</v>
      </c>
      <c r="N251" s="6">
        <v>50</v>
      </c>
      <c r="O251" s="6">
        <v>129.96</v>
      </c>
      <c r="P251" s="6">
        <v>0</v>
      </c>
      <c r="Q251" s="6">
        <v>0</v>
      </c>
      <c r="R251" s="6">
        <v>89.68</v>
      </c>
      <c r="S251" s="6">
        <v>448.35</v>
      </c>
      <c r="T251" s="6">
        <v>0</v>
      </c>
      <c r="U251" s="6">
        <v>0</v>
      </c>
      <c r="V251" s="6">
        <v>4865.3</v>
      </c>
      <c r="W251" s="6">
        <v>0</v>
      </c>
      <c r="X251" s="6">
        <v>24327.01</v>
      </c>
      <c r="Y251" s="513">
        <f>IF(A251&lt;&gt;"",IF(A251=мар17!A251,0,1),IF(AND(B251=мар17!B251,C251=мар17!C251),0,1))</f>
        <v>0</v>
      </c>
      <c r="Z251" s="70" t="str">
        <f t="shared" si="17"/>
        <v>ул. Пятая д.5</v>
      </c>
      <c r="AA251" s="504">
        <f>IF($B251&lt;&gt;"",MAX(AA$7:AA250)+1,0)</f>
        <v>240</v>
      </c>
      <c r="AB251" s="502">
        <f t="shared" si="16"/>
        <v>251</v>
      </c>
      <c r="AC251" s="504">
        <f>1</f>
        <v>1</v>
      </c>
      <c r="AD251" s="103">
        <f t="shared" si="18"/>
        <v>1770.94</v>
      </c>
      <c r="AE251" s="103">
        <f t="shared" si="19"/>
        <v>3044.3599999999997</v>
      </c>
      <c r="AF251" s="103">
        <f t="shared" si="20"/>
        <v>50.000000000000455</v>
      </c>
    </row>
    <row r="252" spans="2:32" x14ac:dyDescent="0.25">
      <c r="B252" s="1" t="str">
        <f>адреса!$G$247</f>
        <v>кв.45</v>
      </c>
      <c r="C252" s="522">
        <f>адреса!$I$247</f>
        <v>50000045</v>
      </c>
      <c r="D252" s="6" t="str">
        <f>адреса!$K$247</f>
        <v>ФИО-5-45</v>
      </c>
      <c r="E252" s="6">
        <v>42262.89</v>
      </c>
      <c r="F252" s="6">
        <v>1743.51</v>
      </c>
      <c r="G252" s="6">
        <v>0</v>
      </c>
      <c r="H252" s="6">
        <v>1972.64</v>
      </c>
      <c r="I252" s="6">
        <v>154.83000000000001</v>
      </c>
      <c r="J252" s="6">
        <v>0</v>
      </c>
      <c r="K252" s="6">
        <v>288.25</v>
      </c>
      <c r="L252" s="6">
        <v>0</v>
      </c>
      <c r="M252" s="6">
        <v>0</v>
      </c>
      <c r="N252" s="6">
        <v>50</v>
      </c>
      <c r="O252" s="6">
        <v>127.94</v>
      </c>
      <c r="P252" s="6">
        <v>0</v>
      </c>
      <c r="Q252" s="6">
        <v>0</v>
      </c>
      <c r="R252" s="6">
        <v>89.46</v>
      </c>
      <c r="S252" s="6">
        <v>447.37</v>
      </c>
      <c r="T252" s="6">
        <v>0</v>
      </c>
      <c r="U252" s="6">
        <v>0</v>
      </c>
      <c r="V252" s="6">
        <v>4874</v>
      </c>
      <c r="W252" s="6">
        <v>7000</v>
      </c>
      <c r="X252" s="6">
        <v>40136.89</v>
      </c>
      <c r="Y252" s="513">
        <f>IF(A252&lt;&gt;"",IF(A252=мар17!A252,0,1),IF(AND(B252=мар17!B252,C252=мар17!C252),0,1))</f>
        <v>0</v>
      </c>
      <c r="Z252" s="70" t="str">
        <f t="shared" si="17"/>
        <v>ул. Пятая д.5</v>
      </c>
      <c r="AA252" s="504">
        <f>IF($B252&lt;&gt;"",MAX(AA$7:AA251)+1,0)</f>
        <v>241</v>
      </c>
      <c r="AB252" s="502">
        <f t="shared" si="16"/>
        <v>252</v>
      </c>
      <c r="AC252" s="504">
        <f>1</f>
        <v>1</v>
      </c>
      <c r="AD252" s="103">
        <f t="shared" si="18"/>
        <v>1743.51</v>
      </c>
      <c r="AE252" s="103">
        <f t="shared" si="19"/>
        <v>3080.4900000000002</v>
      </c>
      <c r="AF252" s="103">
        <f t="shared" si="20"/>
        <v>49.999999999999545</v>
      </c>
    </row>
    <row r="253" spans="2:32" x14ac:dyDescent="0.25">
      <c r="B253" s="1" t="str">
        <f>адреса!$G$248</f>
        <v>кв.46</v>
      </c>
      <c r="C253" s="522">
        <f>адреса!$I$248</f>
        <v>50000046</v>
      </c>
      <c r="D253" s="6" t="str">
        <f>адреса!$K$248</f>
        <v>ФИО-5-46</v>
      </c>
      <c r="E253" s="6">
        <v>9582.3799999999992</v>
      </c>
      <c r="F253" s="6">
        <v>4219.6899999999996</v>
      </c>
      <c r="G253" s="6">
        <v>0</v>
      </c>
      <c r="H253" s="6">
        <v>4773.58</v>
      </c>
      <c r="I253" s="6">
        <v>124.94</v>
      </c>
      <c r="J253" s="6">
        <v>0</v>
      </c>
      <c r="K253" s="6">
        <v>250.04</v>
      </c>
      <c r="L253" s="6">
        <v>0</v>
      </c>
      <c r="M253" s="6">
        <v>0</v>
      </c>
      <c r="N253" s="6">
        <v>50</v>
      </c>
      <c r="O253" s="6">
        <v>309.64999999999998</v>
      </c>
      <c r="P253" s="6">
        <v>0</v>
      </c>
      <c r="Q253" s="6">
        <v>0</v>
      </c>
      <c r="R253" s="6">
        <v>91.91</v>
      </c>
      <c r="S253" s="6">
        <v>448.35</v>
      </c>
      <c r="T253" s="6">
        <v>0</v>
      </c>
      <c r="U253" s="6">
        <v>0</v>
      </c>
      <c r="V253" s="6">
        <v>10268.16</v>
      </c>
      <c r="W253" s="6">
        <v>9582.3799999999992</v>
      </c>
      <c r="X253" s="6">
        <v>10268.16</v>
      </c>
      <c r="Y253" s="513">
        <f>IF(A253&lt;&gt;"",IF(A253=мар17!A253,0,1),IF(AND(B253=мар17!B253,C253=мар17!C253),0,1))</f>
        <v>0</v>
      </c>
      <c r="Z253" s="70" t="str">
        <f t="shared" si="17"/>
        <v>ул. Пятая д.5</v>
      </c>
      <c r="AA253" s="504">
        <f>IF($B253&lt;&gt;"",MAX(AA$7:AA252)+1,0)</f>
        <v>242</v>
      </c>
      <c r="AB253" s="502">
        <f t="shared" si="16"/>
        <v>253</v>
      </c>
      <c r="AC253" s="504">
        <f>1</f>
        <v>1</v>
      </c>
      <c r="AD253" s="103">
        <f t="shared" si="18"/>
        <v>4219.6899999999996</v>
      </c>
      <c r="AE253" s="103">
        <f t="shared" si="19"/>
        <v>5998.4699999999993</v>
      </c>
      <c r="AF253" s="103">
        <f t="shared" si="20"/>
        <v>50.000000000000909</v>
      </c>
    </row>
    <row r="254" spans="2:32" x14ac:dyDescent="0.25">
      <c r="B254" s="1" t="str">
        <f>адреса!$G$249</f>
        <v>кв.47</v>
      </c>
      <c r="C254" s="522">
        <f>адреса!$I$249</f>
        <v>50000047</v>
      </c>
      <c r="D254" s="6" t="str">
        <f>адреса!$K$249</f>
        <v>ФИО-5-47</v>
      </c>
      <c r="E254" s="6">
        <v>7670.45</v>
      </c>
      <c r="F254" s="6">
        <v>2754.35</v>
      </c>
      <c r="G254" s="6">
        <v>0</v>
      </c>
      <c r="H254" s="6">
        <v>3114.91</v>
      </c>
      <c r="I254" s="6">
        <v>292.19</v>
      </c>
      <c r="J254" s="6">
        <v>0</v>
      </c>
      <c r="K254" s="6">
        <v>634.91999999999996</v>
      </c>
      <c r="L254" s="6">
        <v>0</v>
      </c>
      <c r="M254" s="6">
        <v>0</v>
      </c>
      <c r="N254" s="6">
        <v>50</v>
      </c>
      <c r="O254" s="6">
        <v>202.12</v>
      </c>
      <c r="P254" s="6">
        <v>0</v>
      </c>
      <c r="Q254" s="6">
        <v>0</v>
      </c>
      <c r="R254" s="6">
        <v>243.91</v>
      </c>
      <c r="S254" s="6">
        <v>1229.03</v>
      </c>
      <c r="T254" s="6">
        <v>0</v>
      </c>
      <c r="U254" s="6">
        <v>0</v>
      </c>
      <c r="V254" s="6">
        <v>8521.43</v>
      </c>
      <c r="W254" s="6">
        <v>7670.45</v>
      </c>
      <c r="X254" s="6">
        <v>8521.43</v>
      </c>
      <c r="Y254" s="513">
        <f>IF(A254&lt;&gt;"",IF(A254=мар17!A254,0,1),IF(AND(B254=мар17!B254,C254=мар17!C254),0,1))</f>
        <v>0</v>
      </c>
      <c r="Z254" s="70" t="str">
        <f t="shared" si="17"/>
        <v>ул. Пятая д.5</v>
      </c>
      <c r="AA254" s="504">
        <f>IF($B254&lt;&gt;"",MAX(AA$7:AA253)+1,0)</f>
        <v>243</v>
      </c>
      <c r="AB254" s="502">
        <f t="shared" si="16"/>
        <v>254</v>
      </c>
      <c r="AC254" s="504">
        <f>1</f>
        <v>1</v>
      </c>
      <c r="AD254" s="103">
        <f t="shared" si="18"/>
        <v>2754.35</v>
      </c>
      <c r="AE254" s="103">
        <f t="shared" si="19"/>
        <v>5717.08</v>
      </c>
      <c r="AF254" s="103">
        <f t="shared" si="20"/>
        <v>50</v>
      </c>
    </row>
    <row r="255" spans="2:32" x14ac:dyDescent="0.25">
      <c r="B255" s="1" t="str">
        <f>адреса!$G$250</f>
        <v>кв.48</v>
      </c>
      <c r="C255" s="522">
        <f>адреса!$I$250</f>
        <v>50000048</v>
      </c>
      <c r="D255" s="6" t="str">
        <f>адреса!$K$250</f>
        <v>ФИО-5-48</v>
      </c>
      <c r="E255" s="6">
        <v>4491.3100000000004</v>
      </c>
      <c r="F255" s="6">
        <v>1759.18</v>
      </c>
      <c r="G255" s="6">
        <v>0</v>
      </c>
      <c r="H255" s="6">
        <v>1989.16</v>
      </c>
      <c r="I255" s="6">
        <v>69.47</v>
      </c>
      <c r="J255" s="6">
        <v>0</v>
      </c>
      <c r="K255" s="6">
        <v>114.99</v>
      </c>
      <c r="L255" s="6">
        <v>0</v>
      </c>
      <c r="M255" s="6">
        <v>0</v>
      </c>
      <c r="N255" s="6">
        <v>50</v>
      </c>
      <c r="O255" s="6">
        <v>129.09</v>
      </c>
      <c r="P255" s="6">
        <v>0</v>
      </c>
      <c r="Q255" s="6">
        <v>0</v>
      </c>
      <c r="R255" s="6">
        <v>29.93</v>
      </c>
      <c r="S255" s="6">
        <v>144.19</v>
      </c>
      <c r="T255" s="6">
        <v>0</v>
      </c>
      <c r="U255" s="6">
        <v>0</v>
      </c>
      <c r="V255" s="6">
        <v>4286.01</v>
      </c>
      <c r="W255" s="6">
        <v>4491.3100000000004</v>
      </c>
      <c r="X255" s="6">
        <v>4286.01</v>
      </c>
      <c r="Y255" s="513">
        <f>IF(A255&lt;&gt;"",IF(A255=мар17!A255,0,1),IF(AND(B255=мар17!B255,C255=мар17!C255),0,1))</f>
        <v>0</v>
      </c>
      <c r="Z255" s="70" t="str">
        <f t="shared" si="17"/>
        <v>ул. Пятая д.5</v>
      </c>
      <c r="AA255" s="504">
        <f>IF($B255&lt;&gt;"",MAX(AA$7:AA254)+1,0)</f>
        <v>244</v>
      </c>
      <c r="AB255" s="502">
        <f t="shared" si="16"/>
        <v>255</v>
      </c>
      <c r="AC255" s="504">
        <f>1</f>
        <v>1</v>
      </c>
      <c r="AD255" s="103">
        <f t="shared" si="18"/>
        <v>1759.18</v>
      </c>
      <c r="AE255" s="103">
        <f t="shared" si="19"/>
        <v>2476.83</v>
      </c>
      <c r="AF255" s="103">
        <f t="shared" si="20"/>
        <v>50</v>
      </c>
    </row>
    <row r="256" spans="2:32" x14ac:dyDescent="0.25">
      <c r="B256" s="1" t="str">
        <f>адреса!$G$251</f>
        <v>кв.49</v>
      </c>
      <c r="C256" s="522">
        <f>адреса!$I$251</f>
        <v>50000049</v>
      </c>
      <c r="D256" s="6" t="str">
        <f>адреса!$K$251</f>
        <v>ФИО-5-49</v>
      </c>
      <c r="E256" s="6">
        <v>5007.37</v>
      </c>
      <c r="F256" s="6">
        <v>1735.67</v>
      </c>
      <c r="G256" s="6">
        <v>0</v>
      </c>
      <c r="H256" s="6">
        <v>1962.31</v>
      </c>
      <c r="I256" s="6">
        <v>159.13999999999999</v>
      </c>
      <c r="J256" s="6">
        <v>0</v>
      </c>
      <c r="K256" s="6">
        <v>340.52</v>
      </c>
      <c r="L256" s="6">
        <v>0</v>
      </c>
      <c r="M256" s="6">
        <v>0</v>
      </c>
      <c r="N256" s="6">
        <v>50</v>
      </c>
      <c r="O256" s="6">
        <v>127.37</v>
      </c>
      <c r="P256" s="6">
        <v>0</v>
      </c>
      <c r="Q256" s="6">
        <v>0</v>
      </c>
      <c r="R256" s="6">
        <v>128.86000000000001</v>
      </c>
      <c r="S256" s="6">
        <v>647.99</v>
      </c>
      <c r="T256" s="6">
        <v>0</v>
      </c>
      <c r="U256" s="6">
        <v>0</v>
      </c>
      <c r="V256" s="6">
        <v>5151.8599999999997</v>
      </c>
      <c r="W256" s="6">
        <v>5007.37</v>
      </c>
      <c r="X256" s="6">
        <v>5151.8599999999997</v>
      </c>
      <c r="Y256" s="513">
        <f>IF(A256&lt;&gt;"",IF(A256=мар17!A256,0,1),IF(AND(B256=мар17!B256,C256=мар17!C256),0,1))</f>
        <v>0</v>
      </c>
      <c r="Z256" s="70" t="str">
        <f t="shared" si="17"/>
        <v>ул. Пятая д.5</v>
      </c>
      <c r="AA256" s="504">
        <f>IF($B256&lt;&gt;"",MAX(AA$7:AA255)+1,0)</f>
        <v>245</v>
      </c>
      <c r="AB256" s="502">
        <f t="shared" si="16"/>
        <v>256</v>
      </c>
      <c r="AC256" s="504">
        <f>1</f>
        <v>1</v>
      </c>
      <c r="AD256" s="103">
        <f t="shared" si="18"/>
        <v>1735.67</v>
      </c>
      <c r="AE256" s="103">
        <f t="shared" si="19"/>
        <v>3366.1899999999996</v>
      </c>
      <c r="AF256" s="103">
        <f t="shared" si="20"/>
        <v>50</v>
      </c>
    </row>
    <row r="257" spans="2:32" x14ac:dyDescent="0.25">
      <c r="B257" s="1" t="str">
        <f>адреса!$G$252</f>
        <v>кв.50</v>
      </c>
      <c r="C257" s="522">
        <f>адреса!$I$252</f>
        <v>50000050</v>
      </c>
      <c r="D257" s="6" t="str">
        <f>адреса!$K$252</f>
        <v>ФИО-5-50</v>
      </c>
      <c r="E257" s="6">
        <v>-14.45</v>
      </c>
      <c r="F257" s="6">
        <v>4219.6899999999996</v>
      </c>
      <c r="G257" s="6">
        <v>0</v>
      </c>
      <c r="H257" s="6">
        <v>4773.58</v>
      </c>
      <c r="I257" s="6">
        <v>223.41</v>
      </c>
      <c r="J257" s="6">
        <v>0</v>
      </c>
      <c r="K257" s="6">
        <v>378.94</v>
      </c>
      <c r="L257" s="6">
        <v>0</v>
      </c>
      <c r="M257" s="6">
        <v>0</v>
      </c>
      <c r="N257" s="6">
        <v>50</v>
      </c>
      <c r="O257" s="6">
        <v>309.64999999999998</v>
      </c>
      <c r="P257" s="6">
        <v>0</v>
      </c>
      <c r="Q257" s="6">
        <v>0</v>
      </c>
      <c r="R257" s="6">
        <v>101.26</v>
      </c>
      <c r="S257" s="6">
        <v>495.9</v>
      </c>
      <c r="T257" s="6">
        <v>0</v>
      </c>
      <c r="U257" s="6">
        <v>0</v>
      </c>
      <c r="V257" s="6">
        <v>10552.43</v>
      </c>
      <c r="W257" s="6">
        <v>0</v>
      </c>
      <c r="X257" s="6">
        <v>10537.98</v>
      </c>
      <c r="Y257" s="513">
        <f>IF(A257&lt;&gt;"",IF(A257=мар17!A257,0,1),IF(AND(B257=мар17!B257,C257=мар17!C257),0,1))</f>
        <v>0</v>
      </c>
      <c r="Z257" s="70" t="str">
        <f t="shared" si="17"/>
        <v>ул. Пятая д.5</v>
      </c>
      <c r="AA257" s="504">
        <f>IF($B257&lt;&gt;"",MAX(AA$7:AA256)+1,0)</f>
        <v>246</v>
      </c>
      <c r="AB257" s="502">
        <f t="shared" si="16"/>
        <v>257</v>
      </c>
      <c r="AC257" s="504">
        <f>1</f>
        <v>1</v>
      </c>
      <c r="AD257" s="103">
        <f t="shared" si="18"/>
        <v>4219.6899999999996</v>
      </c>
      <c r="AE257" s="103">
        <f t="shared" si="19"/>
        <v>6282.7399999999989</v>
      </c>
      <c r="AF257" s="103">
        <f t="shared" si="20"/>
        <v>50.000000000001819</v>
      </c>
    </row>
    <row r="258" spans="2:32" x14ac:dyDescent="0.25">
      <c r="B258" s="1" t="str">
        <f>адреса!$G$253</f>
        <v>кв.51</v>
      </c>
      <c r="C258" s="522">
        <f>адреса!$I$253</f>
        <v>50000051</v>
      </c>
      <c r="D258" s="6" t="str">
        <f>адреса!$K$253</f>
        <v>ФИО-5-51</v>
      </c>
      <c r="E258" s="6">
        <v>6715.65</v>
      </c>
      <c r="F258" s="6">
        <v>2754.35</v>
      </c>
      <c r="G258" s="6">
        <v>0</v>
      </c>
      <c r="H258" s="6">
        <v>3114.91</v>
      </c>
      <c r="I258" s="6">
        <v>243.91</v>
      </c>
      <c r="J258" s="6">
        <v>0</v>
      </c>
      <c r="K258" s="6">
        <v>461.76</v>
      </c>
      <c r="L258" s="6">
        <v>0</v>
      </c>
      <c r="M258" s="6">
        <v>0</v>
      </c>
      <c r="N258" s="6">
        <v>0</v>
      </c>
      <c r="O258" s="6">
        <v>202.12</v>
      </c>
      <c r="P258" s="6">
        <v>0</v>
      </c>
      <c r="Q258" s="6">
        <v>0</v>
      </c>
      <c r="R258" s="6">
        <v>147.35</v>
      </c>
      <c r="S258" s="6">
        <v>737.42</v>
      </c>
      <c r="T258" s="6">
        <v>0</v>
      </c>
      <c r="U258" s="6">
        <v>0</v>
      </c>
      <c r="V258" s="6">
        <v>7661.82</v>
      </c>
      <c r="W258" s="6">
        <v>6715.65</v>
      </c>
      <c r="X258" s="6">
        <v>7661.82</v>
      </c>
      <c r="Y258" s="513">
        <f>IF(A258&lt;&gt;"",IF(A258=мар17!A258,0,1),IF(AND(B258=мар17!B258,C258=мар17!C258),0,1))</f>
        <v>0</v>
      </c>
      <c r="Z258" s="70" t="str">
        <f t="shared" si="17"/>
        <v>ул. Пятая д.5</v>
      </c>
      <c r="AA258" s="504">
        <f>IF($B258&lt;&gt;"",MAX(AA$7:AA257)+1,0)</f>
        <v>247</v>
      </c>
      <c r="AB258" s="502">
        <f t="shared" si="16"/>
        <v>258</v>
      </c>
      <c r="AC258" s="504">
        <f>1</f>
        <v>1</v>
      </c>
      <c r="AD258" s="103">
        <f t="shared" si="18"/>
        <v>2754.35</v>
      </c>
      <c r="AE258" s="103">
        <f t="shared" si="19"/>
        <v>4907.47</v>
      </c>
      <c r="AF258" s="103">
        <f t="shared" si="20"/>
        <v>0</v>
      </c>
    </row>
    <row r="259" spans="2:32" x14ac:dyDescent="0.25">
      <c r="B259" s="1" t="str">
        <f>адреса!$G$254</f>
        <v>кв.52</v>
      </c>
      <c r="C259" s="522">
        <f>адреса!$I$254</f>
        <v>50000052</v>
      </c>
      <c r="D259" s="6" t="str">
        <f>адреса!$K$254</f>
        <v>ФИО-5-52</v>
      </c>
      <c r="E259" s="6">
        <v>2388.0300000000002</v>
      </c>
      <c r="F259" s="6">
        <v>1759.18</v>
      </c>
      <c r="G259" s="6">
        <v>0</v>
      </c>
      <c r="H259" s="6">
        <v>1989.16</v>
      </c>
      <c r="I259" s="6">
        <v>49.89</v>
      </c>
      <c r="J259" s="6">
        <v>0</v>
      </c>
      <c r="K259" s="6">
        <v>57.72</v>
      </c>
      <c r="L259" s="6">
        <v>0</v>
      </c>
      <c r="M259" s="6">
        <v>0</v>
      </c>
      <c r="N259" s="6">
        <v>50</v>
      </c>
      <c r="O259" s="6">
        <v>129.09</v>
      </c>
      <c r="P259" s="6">
        <v>0</v>
      </c>
      <c r="Q259" s="6">
        <v>0</v>
      </c>
      <c r="R259" s="6">
        <v>1.61</v>
      </c>
      <c r="S259" s="6">
        <v>0</v>
      </c>
      <c r="T259" s="6">
        <v>0</v>
      </c>
      <c r="U259" s="6">
        <v>0</v>
      </c>
      <c r="V259" s="6">
        <v>4036.65</v>
      </c>
      <c r="W259" s="6">
        <v>2388.0300000000002</v>
      </c>
      <c r="X259" s="6">
        <v>4036.65</v>
      </c>
      <c r="Y259" s="513">
        <f>IF(A259&lt;&gt;"",IF(A259=мар17!A259,0,1),IF(AND(B259=мар17!B259,C259=мар17!C259),0,1))</f>
        <v>0</v>
      </c>
      <c r="Z259" s="70" t="str">
        <f t="shared" si="17"/>
        <v>ул. Пятая д.5</v>
      </c>
      <c r="AA259" s="504">
        <f>IF($B259&lt;&gt;"",MAX(AA$7:AA258)+1,0)</f>
        <v>248</v>
      </c>
      <c r="AB259" s="502">
        <f t="shared" si="16"/>
        <v>259</v>
      </c>
      <c r="AC259" s="504">
        <f>1</f>
        <v>1</v>
      </c>
      <c r="AD259" s="103">
        <f t="shared" si="18"/>
        <v>1759.18</v>
      </c>
      <c r="AE259" s="103">
        <f t="shared" si="19"/>
        <v>2227.4700000000003</v>
      </c>
      <c r="AF259" s="103">
        <f t="shared" si="20"/>
        <v>50</v>
      </c>
    </row>
    <row r="260" spans="2:32" x14ac:dyDescent="0.25">
      <c r="B260" s="1" t="str">
        <f>адреса!$G$255</f>
        <v>кв.53</v>
      </c>
      <c r="C260" s="522">
        <f>адреса!$I$255</f>
        <v>50000053</v>
      </c>
      <c r="D260" s="6" t="str">
        <f>адреса!$K$255</f>
        <v>ФИО-5-53</v>
      </c>
      <c r="E260" s="6">
        <v>8849.2099999999991</v>
      </c>
      <c r="F260" s="6">
        <v>1735.67</v>
      </c>
      <c r="G260" s="6">
        <v>0</v>
      </c>
      <c r="H260" s="6">
        <v>1962.31</v>
      </c>
      <c r="I260" s="6">
        <v>122.67</v>
      </c>
      <c r="J260" s="6">
        <v>0</v>
      </c>
      <c r="K260" s="6">
        <v>250.04</v>
      </c>
      <c r="L260" s="6">
        <v>0</v>
      </c>
      <c r="M260" s="6">
        <v>0</v>
      </c>
      <c r="N260" s="6">
        <v>50</v>
      </c>
      <c r="O260" s="6">
        <v>127.37</v>
      </c>
      <c r="P260" s="6">
        <v>0</v>
      </c>
      <c r="Q260" s="6">
        <v>0</v>
      </c>
      <c r="R260" s="6">
        <v>89.64</v>
      </c>
      <c r="S260" s="6">
        <v>448.35</v>
      </c>
      <c r="T260" s="6">
        <v>0</v>
      </c>
      <c r="U260" s="6">
        <v>0</v>
      </c>
      <c r="V260" s="6">
        <v>4786.05</v>
      </c>
      <c r="W260" s="6">
        <v>8849.2099999999991</v>
      </c>
      <c r="X260" s="6">
        <v>4786.05</v>
      </c>
      <c r="Y260" s="513">
        <f>IF(A260&lt;&gt;"",IF(A260=мар17!A260,0,1),IF(AND(B260=мар17!B260,C260=мар17!C260),0,1))</f>
        <v>0</v>
      </c>
      <c r="Z260" s="70" t="str">
        <f t="shared" si="17"/>
        <v>ул. Пятая д.5</v>
      </c>
      <c r="AA260" s="504">
        <f>IF($B260&lt;&gt;"",MAX(AA$7:AA259)+1,0)</f>
        <v>249</v>
      </c>
      <c r="AB260" s="502">
        <f t="shared" si="16"/>
        <v>260</v>
      </c>
      <c r="AC260" s="504">
        <f>1</f>
        <v>1</v>
      </c>
      <c r="AD260" s="103">
        <f t="shared" si="18"/>
        <v>1735.67</v>
      </c>
      <c r="AE260" s="103">
        <f t="shared" si="19"/>
        <v>3000.3799999999997</v>
      </c>
      <c r="AF260" s="103">
        <f t="shared" si="20"/>
        <v>50.000000000000455</v>
      </c>
    </row>
    <row r="261" spans="2:32" x14ac:dyDescent="0.25">
      <c r="B261" s="1" t="str">
        <f>адреса!$G$256</f>
        <v>кв.54</v>
      </c>
      <c r="C261" s="522">
        <f>адреса!$I$256</f>
        <v>50000054</v>
      </c>
      <c r="D261" s="6" t="str">
        <f>адреса!$K$256</f>
        <v>ФИО-5-54</v>
      </c>
      <c r="E261" s="6">
        <v>9062.74</v>
      </c>
      <c r="F261" s="6">
        <v>4219.6899999999996</v>
      </c>
      <c r="G261" s="6">
        <v>0</v>
      </c>
      <c r="H261" s="6">
        <v>4773.58</v>
      </c>
      <c r="I261" s="6">
        <v>52.13</v>
      </c>
      <c r="J261" s="6">
        <v>0</v>
      </c>
      <c r="K261" s="6">
        <v>57.72</v>
      </c>
      <c r="L261" s="6">
        <v>0</v>
      </c>
      <c r="M261" s="6">
        <v>0</v>
      </c>
      <c r="N261" s="6">
        <v>-650</v>
      </c>
      <c r="O261" s="6">
        <v>309.64999999999998</v>
      </c>
      <c r="P261" s="6">
        <v>0</v>
      </c>
      <c r="Q261" s="6">
        <v>0</v>
      </c>
      <c r="R261" s="6">
        <v>3.85</v>
      </c>
      <c r="S261" s="6">
        <v>0</v>
      </c>
      <c r="T261" s="6">
        <v>0</v>
      </c>
      <c r="U261" s="6">
        <v>0</v>
      </c>
      <c r="V261" s="6">
        <v>8766.6200000000008</v>
      </c>
      <c r="W261" s="6">
        <v>9062.74</v>
      </c>
      <c r="X261" s="6">
        <v>8766.6200000000008</v>
      </c>
      <c r="Y261" s="513">
        <f>IF(A261&lt;&gt;"",IF(A261=мар17!A261,0,1),IF(AND(B261=мар17!B261,C261=мар17!C261),0,1))</f>
        <v>0</v>
      </c>
      <c r="Z261" s="70" t="str">
        <f t="shared" si="17"/>
        <v>ул. Пятая д.5</v>
      </c>
      <c r="AA261" s="504">
        <f>IF($B261&lt;&gt;"",MAX(AA$7:AA260)+1,0)</f>
        <v>250</v>
      </c>
      <c r="AB261" s="502">
        <f t="shared" si="16"/>
        <v>261</v>
      </c>
      <c r="AC261" s="504">
        <f>1</f>
        <v>1</v>
      </c>
      <c r="AD261" s="103">
        <f t="shared" si="18"/>
        <v>4219.6899999999996</v>
      </c>
      <c r="AE261" s="103">
        <f t="shared" si="19"/>
        <v>5196.93</v>
      </c>
      <c r="AF261" s="103">
        <f t="shared" si="20"/>
        <v>-649.99999999999909</v>
      </c>
    </row>
    <row r="262" spans="2:32" x14ac:dyDescent="0.25">
      <c r="B262" s="1" t="str">
        <f>адреса!$G$257</f>
        <v>кв.55</v>
      </c>
      <c r="C262" s="522">
        <f>адреса!$I$257</f>
        <v>50000055</v>
      </c>
      <c r="D262" s="6" t="str">
        <f>адреса!$K$257</f>
        <v>ФИО-5-55</v>
      </c>
      <c r="E262" s="6">
        <v>6860.84</v>
      </c>
      <c r="F262" s="6">
        <v>2754.35</v>
      </c>
      <c r="G262" s="6">
        <v>0</v>
      </c>
      <c r="H262" s="6">
        <v>3114.91</v>
      </c>
      <c r="I262" s="6">
        <v>200.22</v>
      </c>
      <c r="J262" s="6">
        <v>0</v>
      </c>
      <c r="K262" s="6">
        <v>324.2</v>
      </c>
      <c r="L262" s="6">
        <v>0</v>
      </c>
      <c r="M262" s="6">
        <v>0</v>
      </c>
      <c r="N262" s="6">
        <v>50</v>
      </c>
      <c r="O262" s="6">
        <v>202.12</v>
      </c>
      <c r="P262" s="6">
        <v>0</v>
      </c>
      <c r="Q262" s="6">
        <v>0</v>
      </c>
      <c r="R262" s="6">
        <v>75.98</v>
      </c>
      <c r="S262" s="6">
        <v>374.07</v>
      </c>
      <c r="T262" s="6">
        <v>0</v>
      </c>
      <c r="U262" s="6">
        <v>0</v>
      </c>
      <c r="V262" s="6">
        <v>7095.85</v>
      </c>
      <c r="W262" s="6">
        <v>6860.84</v>
      </c>
      <c r="X262" s="6">
        <v>7095.85</v>
      </c>
      <c r="Y262" s="513">
        <f>IF(A262&lt;&gt;"",IF(A262=мар17!A262,0,1),IF(AND(B262=мар17!B262,C262=мар17!C262),0,1))</f>
        <v>0</v>
      </c>
      <c r="Z262" s="70" t="str">
        <f t="shared" si="17"/>
        <v>ул. Пятая д.5</v>
      </c>
      <c r="AA262" s="504">
        <f>IF($B262&lt;&gt;"",MAX(AA$7:AA261)+1,0)</f>
        <v>251</v>
      </c>
      <c r="AB262" s="502">
        <f t="shared" si="16"/>
        <v>262</v>
      </c>
      <c r="AC262" s="504">
        <f>1</f>
        <v>1</v>
      </c>
      <c r="AD262" s="103">
        <f t="shared" si="18"/>
        <v>2754.35</v>
      </c>
      <c r="AE262" s="103">
        <f t="shared" si="19"/>
        <v>4291.4999999999991</v>
      </c>
      <c r="AF262" s="103">
        <f t="shared" si="20"/>
        <v>50.000000000000909</v>
      </c>
    </row>
    <row r="263" spans="2:32" x14ac:dyDescent="0.25">
      <c r="B263" s="1" t="str">
        <f>адреса!$G$258</f>
        <v>кв.56</v>
      </c>
      <c r="C263" s="522">
        <f>адреса!$I$258</f>
        <v>50000056</v>
      </c>
      <c r="D263" s="6" t="str">
        <f>адреса!$K$258</f>
        <v>ФИО-5-56</v>
      </c>
      <c r="E263" s="6">
        <v>5807.25</v>
      </c>
      <c r="F263" s="6">
        <v>1759.18</v>
      </c>
      <c r="G263" s="6">
        <v>0</v>
      </c>
      <c r="H263" s="6">
        <v>1989.16</v>
      </c>
      <c r="I263" s="6">
        <v>238.32</v>
      </c>
      <c r="J263" s="6">
        <v>0</v>
      </c>
      <c r="K263" s="6">
        <v>518.05999999999995</v>
      </c>
      <c r="L263" s="6">
        <v>0</v>
      </c>
      <c r="M263" s="6">
        <v>0</v>
      </c>
      <c r="N263" s="6">
        <v>50</v>
      </c>
      <c r="O263" s="6">
        <v>129.09</v>
      </c>
      <c r="P263" s="6">
        <v>0</v>
      </c>
      <c r="Q263" s="6">
        <v>0</v>
      </c>
      <c r="R263" s="6">
        <v>198.24</v>
      </c>
      <c r="S263" s="6">
        <v>1001.07</v>
      </c>
      <c r="T263" s="6">
        <v>0</v>
      </c>
      <c r="U263" s="6">
        <v>0</v>
      </c>
      <c r="V263" s="6">
        <v>5883.12</v>
      </c>
      <c r="W263" s="6">
        <v>5807.25</v>
      </c>
      <c r="X263" s="6">
        <v>5883.12</v>
      </c>
      <c r="Y263" s="513">
        <f>IF(A263&lt;&gt;"",IF(A263=мар17!A263,0,1),IF(AND(B263=мар17!B263,C263=мар17!C263),0,1))</f>
        <v>0</v>
      </c>
      <c r="Z263" s="70" t="str">
        <f t="shared" si="17"/>
        <v>ул. Пятая д.5</v>
      </c>
      <c r="AA263" s="504">
        <f>IF($B263&lt;&gt;"",MAX(AA$7:AA262)+1,0)</f>
        <v>252</v>
      </c>
      <c r="AB263" s="502">
        <f t="shared" si="16"/>
        <v>263</v>
      </c>
      <c r="AC263" s="504">
        <f>1</f>
        <v>1</v>
      </c>
      <c r="AD263" s="103">
        <f t="shared" si="18"/>
        <v>1759.18</v>
      </c>
      <c r="AE263" s="103">
        <f t="shared" si="19"/>
        <v>4073.94</v>
      </c>
      <c r="AF263" s="103">
        <f t="shared" si="20"/>
        <v>49.999999999999545</v>
      </c>
    </row>
    <row r="264" spans="2:32" x14ac:dyDescent="0.25">
      <c r="B264" s="1" t="str">
        <f>адреса!$G$259</f>
        <v>кв.57</v>
      </c>
      <c r="C264" s="522">
        <f>адреса!$I$259</f>
        <v>50000057</v>
      </c>
      <c r="D264" s="6" t="str">
        <f>адреса!$K$259</f>
        <v>ФИО-5-57</v>
      </c>
      <c r="E264" s="6">
        <v>-537.45000000000005</v>
      </c>
      <c r="F264" s="6">
        <v>1735.67</v>
      </c>
      <c r="G264" s="6">
        <v>0</v>
      </c>
      <c r="H264" s="6">
        <v>1962.31</v>
      </c>
      <c r="I264" s="6">
        <v>170.56</v>
      </c>
      <c r="J264" s="6">
        <v>0</v>
      </c>
      <c r="K264" s="6">
        <v>288.60000000000002</v>
      </c>
      <c r="L264" s="6">
        <v>0</v>
      </c>
      <c r="M264" s="6">
        <v>0</v>
      </c>
      <c r="N264" s="6">
        <v>50</v>
      </c>
      <c r="O264" s="6">
        <v>127.37</v>
      </c>
      <c r="P264" s="6">
        <v>0</v>
      </c>
      <c r="Q264" s="6">
        <v>0</v>
      </c>
      <c r="R264" s="6">
        <v>74</v>
      </c>
      <c r="S264" s="6">
        <v>368.71</v>
      </c>
      <c r="T264" s="6">
        <v>0</v>
      </c>
      <c r="U264" s="6">
        <v>0</v>
      </c>
      <c r="V264" s="6">
        <v>4777.22</v>
      </c>
      <c r="W264" s="6">
        <v>0</v>
      </c>
      <c r="X264" s="6">
        <v>4239.7700000000004</v>
      </c>
      <c r="Y264" s="513">
        <f>IF(A264&lt;&gt;"",IF(A264=мар17!A264,0,1),IF(AND(B264=мар17!B264,C264=мар17!C264),0,1))</f>
        <v>0</v>
      </c>
      <c r="Z264" s="70" t="str">
        <f t="shared" si="17"/>
        <v>ул. Пятая д.5</v>
      </c>
      <c r="AA264" s="504">
        <f>IF($B264&lt;&gt;"",MAX(AA$7:AA263)+1,0)</f>
        <v>253</v>
      </c>
      <c r="AB264" s="502">
        <f t="shared" si="16"/>
        <v>264</v>
      </c>
      <c r="AC264" s="504">
        <f>1</f>
        <v>1</v>
      </c>
      <c r="AD264" s="103">
        <f t="shared" si="18"/>
        <v>1735.67</v>
      </c>
      <c r="AE264" s="103">
        <f t="shared" si="19"/>
        <v>2991.5499999999997</v>
      </c>
      <c r="AF264" s="103">
        <f t="shared" si="20"/>
        <v>50.000000000000455</v>
      </c>
    </row>
    <row r="265" spans="2:32" x14ac:dyDescent="0.25">
      <c r="B265" s="1" t="str">
        <f>адреса!$G$260</f>
        <v>кв.58</v>
      </c>
      <c r="C265" s="522">
        <f>адреса!$I$260</f>
        <v>50000058</v>
      </c>
      <c r="D265" s="6" t="str">
        <f>адреса!$K$260</f>
        <v>ФИО-5-58</v>
      </c>
      <c r="E265" s="6">
        <v>0</v>
      </c>
      <c r="F265" s="6">
        <v>4219.6899999999996</v>
      </c>
      <c r="G265" s="6">
        <v>0</v>
      </c>
      <c r="H265" s="6">
        <v>4773.58</v>
      </c>
      <c r="I265" s="6">
        <v>172.83</v>
      </c>
      <c r="J265" s="6">
        <v>0</v>
      </c>
      <c r="K265" s="6">
        <v>317.45999999999998</v>
      </c>
      <c r="L265" s="6">
        <v>0</v>
      </c>
      <c r="M265" s="6">
        <v>0</v>
      </c>
      <c r="N265" s="6">
        <v>50</v>
      </c>
      <c r="O265" s="6">
        <v>309.64999999999998</v>
      </c>
      <c r="P265" s="6">
        <v>0</v>
      </c>
      <c r="Q265" s="6">
        <v>0</v>
      </c>
      <c r="R265" s="6">
        <v>100.41</v>
      </c>
      <c r="S265" s="6">
        <v>491.61</v>
      </c>
      <c r="T265" s="6">
        <v>0</v>
      </c>
      <c r="U265" s="6">
        <v>0</v>
      </c>
      <c r="V265" s="6">
        <v>10435.23</v>
      </c>
      <c r="W265" s="6">
        <v>10435.23</v>
      </c>
      <c r="X265" s="6">
        <v>0</v>
      </c>
      <c r="Y265" s="513">
        <f>IF(A265&lt;&gt;"",IF(A265=мар17!A265,0,1),IF(AND(B265=мар17!B265,C265=мар17!C265),0,1))</f>
        <v>0</v>
      </c>
      <c r="Z265" s="70" t="str">
        <f t="shared" si="17"/>
        <v>ул. Пятая д.5</v>
      </c>
      <c r="AA265" s="504">
        <f>IF($B265&lt;&gt;"",MAX(AA$7:AA264)+1,0)</f>
        <v>254</v>
      </c>
      <c r="AB265" s="502">
        <f t="shared" ref="AB265:AB328" si="21">AB264+1</f>
        <v>265</v>
      </c>
      <c r="AC265" s="504">
        <f>1</f>
        <v>1</v>
      </c>
      <c r="AD265" s="103">
        <f t="shared" si="18"/>
        <v>4219.6899999999996</v>
      </c>
      <c r="AE265" s="103">
        <f t="shared" si="19"/>
        <v>6165.5399999999991</v>
      </c>
      <c r="AF265" s="103">
        <f t="shared" si="20"/>
        <v>50.000000000000909</v>
      </c>
    </row>
    <row r="266" spans="2:32" x14ac:dyDescent="0.25">
      <c r="B266" s="1" t="str">
        <f>адреса!$G$261</f>
        <v>кв.59</v>
      </c>
      <c r="C266" s="522">
        <f>адреса!$I$261</f>
        <v>50000059</v>
      </c>
      <c r="D266" s="6" t="str">
        <f>адреса!$K$261</f>
        <v>ФИО-5-59</v>
      </c>
      <c r="E266" s="6">
        <v>6571.96</v>
      </c>
      <c r="F266" s="6">
        <v>2754.35</v>
      </c>
      <c r="G266" s="6">
        <v>0</v>
      </c>
      <c r="H266" s="6">
        <v>3114.91</v>
      </c>
      <c r="I266" s="6">
        <v>130.44999999999999</v>
      </c>
      <c r="J266" s="6">
        <v>0</v>
      </c>
      <c r="K266" s="6">
        <v>204.91</v>
      </c>
      <c r="L266" s="6">
        <v>0</v>
      </c>
      <c r="M266" s="6">
        <v>0</v>
      </c>
      <c r="N266" s="6">
        <v>50</v>
      </c>
      <c r="O266" s="6">
        <v>202.12</v>
      </c>
      <c r="P266" s="6">
        <v>0</v>
      </c>
      <c r="Q266" s="6">
        <v>0</v>
      </c>
      <c r="R266" s="6">
        <v>45.96</v>
      </c>
      <c r="S266" s="6">
        <v>221.22</v>
      </c>
      <c r="T266" s="6">
        <v>0</v>
      </c>
      <c r="U266" s="6">
        <v>0</v>
      </c>
      <c r="V266" s="6">
        <v>6723.92</v>
      </c>
      <c r="W266" s="6">
        <v>13295.88</v>
      </c>
      <c r="X266" s="6">
        <v>0</v>
      </c>
      <c r="Y266" s="513">
        <f>IF(A266&lt;&gt;"",IF(A266=мар17!A266,0,1),IF(AND(B266=мар17!B266,C266=мар17!C266),0,1))</f>
        <v>0</v>
      </c>
      <c r="Z266" s="70" t="str">
        <f t="shared" ref="Z266:Z329" si="22">IF(AND(A266&lt;&gt;"",B266=""),A266,Z265)</f>
        <v>ул. Пятая д.5</v>
      </c>
      <c r="AA266" s="504">
        <f>IF($B266&lt;&gt;"",MAX(AA$7:AA265)+1,0)</f>
        <v>255</v>
      </c>
      <c r="AB266" s="502">
        <f t="shared" si="21"/>
        <v>266</v>
      </c>
      <c r="AC266" s="504">
        <f>1</f>
        <v>1</v>
      </c>
      <c r="AD266" s="103">
        <f t="shared" ref="AD266:AD329" si="23">F266</f>
        <v>2754.35</v>
      </c>
      <c r="AE266" s="103">
        <f t="shared" ref="AE266:AE329" si="24">H266+I266+J266+K266+L266+O266+R266+S266</f>
        <v>3919.5699999999993</v>
      </c>
      <c r="AF266" s="103">
        <f t="shared" ref="AF266:AF329" si="25">V266-AD266-AE266</f>
        <v>50.000000000000909</v>
      </c>
    </row>
    <row r="267" spans="2:32" x14ac:dyDescent="0.25">
      <c r="B267" s="1" t="str">
        <f>адреса!$G$262</f>
        <v>кв.60</v>
      </c>
      <c r="C267" s="522">
        <f>адреса!$I$262</f>
        <v>50000060</v>
      </c>
      <c r="D267" s="6" t="str">
        <f>адреса!$K$262</f>
        <v>ФИО-5-60</v>
      </c>
      <c r="E267" s="6">
        <v>199219.93</v>
      </c>
      <c r="F267" s="6">
        <v>1763.1</v>
      </c>
      <c r="G267" s="6">
        <v>0</v>
      </c>
      <c r="H267" s="6">
        <v>1993.29</v>
      </c>
      <c r="I267" s="6">
        <v>122.7</v>
      </c>
      <c r="J267" s="6">
        <v>0</v>
      </c>
      <c r="K267" s="6">
        <v>250.04</v>
      </c>
      <c r="L267" s="6">
        <v>0</v>
      </c>
      <c r="M267" s="6">
        <v>0</v>
      </c>
      <c r="N267" s="6">
        <v>50</v>
      </c>
      <c r="O267" s="6">
        <v>129.38</v>
      </c>
      <c r="P267" s="6">
        <v>0</v>
      </c>
      <c r="Q267" s="6">
        <v>0</v>
      </c>
      <c r="R267" s="6">
        <v>89.67</v>
      </c>
      <c r="S267" s="6">
        <v>448.35</v>
      </c>
      <c r="T267" s="6">
        <v>0</v>
      </c>
      <c r="U267" s="6">
        <v>0</v>
      </c>
      <c r="V267" s="6">
        <v>4846.53</v>
      </c>
      <c r="W267" s="6">
        <v>0</v>
      </c>
      <c r="X267" s="6">
        <v>204066.46</v>
      </c>
      <c r="Y267" s="513">
        <f>IF(A267&lt;&gt;"",IF(A267=мар17!A267,0,1),IF(AND(B267=мар17!B267,C267=мар17!C267),0,1))</f>
        <v>0</v>
      </c>
      <c r="Z267" s="70" t="str">
        <f t="shared" si="22"/>
        <v>ул. Пятая д.5</v>
      </c>
      <c r="AA267" s="504">
        <f>IF($B267&lt;&gt;"",MAX(AA$7:AA266)+1,0)</f>
        <v>256</v>
      </c>
      <c r="AB267" s="502">
        <f t="shared" si="21"/>
        <v>267</v>
      </c>
      <c r="AC267" s="504">
        <f>1</f>
        <v>1</v>
      </c>
      <c r="AD267" s="103">
        <f t="shared" si="23"/>
        <v>1763.1</v>
      </c>
      <c r="AE267" s="103">
        <f t="shared" si="24"/>
        <v>3033.43</v>
      </c>
      <c r="AF267" s="103">
        <f t="shared" si="25"/>
        <v>50</v>
      </c>
    </row>
    <row r="268" spans="2:32" x14ac:dyDescent="0.25">
      <c r="B268" s="1" t="str">
        <f>адреса!$G$263</f>
        <v>кв.61</v>
      </c>
      <c r="C268" s="522">
        <f>адреса!$I$263</f>
        <v>50000061</v>
      </c>
      <c r="D268" s="6" t="str">
        <f>адреса!$K$263</f>
        <v>ФИО-5-61</v>
      </c>
      <c r="E268" s="6">
        <v>157191.06</v>
      </c>
      <c r="F268" s="6">
        <v>1743.51</v>
      </c>
      <c r="G268" s="6">
        <v>0</v>
      </c>
      <c r="H268" s="6">
        <v>1972.64</v>
      </c>
      <c r="I268" s="6">
        <v>266.62</v>
      </c>
      <c r="J268" s="6">
        <v>0</v>
      </c>
      <c r="K268" s="6">
        <v>506.99</v>
      </c>
      <c r="L268" s="6">
        <v>0</v>
      </c>
      <c r="M268" s="6">
        <v>0</v>
      </c>
      <c r="N268" s="6">
        <v>50</v>
      </c>
      <c r="O268" s="6">
        <v>127.94</v>
      </c>
      <c r="P268" s="6">
        <v>0</v>
      </c>
      <c r="Q268" s="6">
        <v>0</v>
      </c>
      <c r="R268" s="6">
        <v>160.63</v>
      </c>
      <c r="S268" s="6">
        <v>809.73</v>
      </c>
      <c r="T268" s="6">
        <v>0</v>
      </c>
      <c r="U268" s="6">
        <v>0</v>
      </c>
      <c r="V268" s="6">
        <v>5638.06</v>
      </c>
      <c r="W268" s="6">
        <v>0</v>
      </c>
      <c r="X268" s="6">
        <v>162829.12</v>
      </c>
      <c r="Y268" s="513">
        <f>IF(A268&lt;&gt;"",IF(A268=мар17!A268,0,1),IF(AND(B268=мар17!B268,C268=мар17!C268),0,1))</f>
        <v>0</v>
      </c>
      <c r="Z268" s="70" t="str">
        <f t="shared" si="22"/>
        <v>ул. Пятая д.5</v>
      </c>
      <c r="AA268" s="504">
        <f>IF($B268&lt;&gt;"",MAX(AA$7:AA267)+1,0)</f>
        <v>257</v>
      </c>
      <c r="AB268" s="502">
        <f t="shared" si="21"/>
        <v>268</v>
      </c>
      <c r="AC268" s="504">
        <f>1</f>
        <v>1</v>
      </c>
      <c r="AD268" s="103">
        <f t="shared" si="23"/>
        <v>1743.51</v>
      </c>
      <c r="AE268" s="103">
        <f t="shared" si="24"/>
        <v>3844.55</v>
      </c>
      <c r="AF268" s="103">
        <f t="shared" si="25"/>
        <v>50</v>
      </c>
    </row>
    <row r="269" spans="2:32" x14ac:dyDescent="0.25">
      <c r="B269" s="1" t="str">
        <f>адреса!$G$264</f>
        <v>кв.62</v>
      </c>
      <c r="C269" s="522">
        <f>адреса!$I$264</f>
        <v>50000062</v>
      </c>
      <c r="D269" s="6" t="str">
        <f>адреса!$K$264</f>
        <v>ФИО-5-62</v>
      </c>
      <c r="E269" s="6">
        <v>49366.62</v>
      </c>
      <c r="F269" s="6">
        <v>4219.6899999999996</v>
      </c>
      <c r="G269" s="6">
        <v>0</v>
      </c>
      <c r="H269" s="6">
        <v>4773.58</v>
      </c>
      <c r="I269" s="6">
        <v>124.94</v>
      </c>
      <c r="J269" s="6">
        <v>0</v>
      </c>
      <c r="K269" s="6">
        <v>250.04</v>
      </c>
      <c r="L269" s="6">
        <v>0</v>
      </c>
      <c r="M269" s="6">
        <v>0</v>
      </c>
      <c r="N269" s="6">
        <v>0</v>
      </c>
      <c r="O269" s="6">
        <v>309.64999999999998</v>
      </c>
      <c r="P269" s="6">
        <v>0</v>
      </c>
      <c r="Q269" s="6">
        <v>0</v>
      </c>
      <c r="R269" s="6">
        <v>91.91</v>
      </c>
      <c r="S269" s="6">
        <v>448.35</v>
      </c>
      <c r="T269" s="6">
        <v>0</v>
      </c>
      <c r="U269" s="6">
        <v>0</v>
      </c>
      <c r="V269" s="6">
        <v>10218.16</v>
      </c>
      <c r="W269" s="6">
        <v>4218.16</v>
      </c>
      <c r="X269" s="6">
        <v>55366.62</v>
      </c>
      <c r="Y269" s="513">
        <f>IF(A269&lt;&gt;"",IF(A269=мар17!A269,0,1),IF(AND(B269=мар17!B269,C269=мар17!C269),0,1))</f>
        <v>0</v>
      </c>
      <c r="Z269" s="70" t="str">
        <f t="shared" si="22"/>
        <v>ул. Пятая д.5</v>
      </c>
      <c r="AA269" s="504">
        <f>IF($B269&lt;&gt;"",MAX(AA$7:AA268)+1,0)</f>
        <v>258</v>
      </c>
      <c r="AB269" s="502">
        <f t="shared" si="21"/>
        <v>269</v>
      </c>
      <c r="AC269" s="504">
        <f>1</f>
        <v>1</v>
      </c>
      <c r="AD269" s="103">
        <f t="shared" si="23"/>
        <v>4219.6899999999996</v>
      </c>
      <c r="AE269" s="103">
        <f t="shared" si="24"/>
        <v>5998.4699999999993</v>
      </c>
      <c r="AF269" s="103">
        <f t="shared" si="25"/>
        <v>0</v>
      </c>
    </row>
    <row r="270" spans="2:32" x14ac:dyDescent="0.25">
      <c r="B270" s="1" t="str">
        <f>адреса!$G$265</f>
        <v>кв.63</v>
      </c>
      <c r="C270" s="522">
        <f>адреса!$I$265</f>
        <v>50000063</v>
      </c>
      <c r="D270" s="6" t="str">
        <f>адреса!$K$265</f>
        <v>ФИО-5-63</v>
      </c>
      <c r="E270" s="6">
        <v>12270.18</v>
      </c>
      <c r="F270" s="6">
        <v>2758.27</v>
      </c>
      <c r="G270" s="6">
        <v>0</v>
      </c>
      <c r="H270" s="6">
        <v>3119.04</v>
      </c>
      <c r="I270" s="6">
        <v>110.43</v>
      </c>
      <c r="J270" s="6">
        <v>0</v>
      </c>
      <c r="K270" s="6">
        <v>188.17</v>
      </c>
      <c r="L270" s="6">
        <v>0</v>
      </c>
      <c r="M270" s="6">
        <v>0</v>
      </c>
      <c r="N270" s="6">
        <v>50</v>
      </c>
      <c r="O270" s="6">
        <v>202.41</v>
      </c>
      <c r="P270" s="6">
        <v>0</v>
      </c>
      <c r="Q270" s="6">
        <v>0</v>
      </c>
      <c r="R270" s="6">
        <v>52.01</v>
      </c>
      <c r="S270" s="6">
        <v>251.95</v>
      </c>
      <c r="T270" s="6">
        <v>0</v>
      </c>
      <c r="U270" s="6">
        <v>0</v>
      </c>
      <c r="V270" s="6">
        <v>6732.28</v>
      </c>
      <c r="W270" s="6">
        <v>12270.18</v>
      </c>
      <c r="X270" s="6">
        <v>6732.28</v>
      </c>
      <c r="Y270" s="513">
        <f>IF(A270&lt;&gt;"",IF(A270=мар17!A270,0,1),IF(AND(B270=мар17!B270,C270=мар17!C270),0,1))</f>
        <v>0</v>
      </c>
      <c r="Z270" s="70" t="str">
        <f t="shared" si="22"/>
        <v>ул. Пятая д.5</v>
      </c>
      <c r="AA270" s="504">
        <f>IF($B270&lt;&gt;"",MAX(AA$7:AA269)+1,0)</f>
        <v>259</v>
      </c>
      <c r="AB270" s="502">
        <f t="shared" si="21"/>
        <v>270</v>
      </c>
      <c r="AC270" s="504">
        <f>1</f>
        <v>1</v>
      </c>
      <c r="AD270" s="103">
        <f t="shared" si="23"/>
        <v>2758.27</v>
      </c>
      <c r="AE270" s="103">
        <f t="shared" si="24"/>
        <v>3924.0099999999998</v>
      </c>
      <c r="AF270" s="103">
        <f t="shared" si="25"/>
        <v>50</v>
      </c>
    </row>
    <row r="271" spans="2:32" x14ac:dyDescent="0.25">
      <c r="B271" s="1" t="str">
        <f>адреса!$G$266</f>
        <v>кв.64</v>
      </c>
      <c r="C271" s="522">
        <f>адреса!$I$266</f>
        <v>50000064</v>
      </c>
      <c r="D271" s="6" t="str">
        <f>адреса!$K$266</f>
        <v>ФИО-5-64</v>
      </c>
      <c r="E271" s="6">
        <v>0</v>
      </c>
      <c r="F271" s="6">
        <v>1759.18</v>
      </c>
      <c r="G271" s="6">
        <v>0</v>
      </c>
      <c r="H271" s="6">
        <v>1989.16</v>
      </c>
      <c r="I271" s="6">
        <v>102.29</v>
      </c>
      <c r="J271" s="6">
        <v>0</v>
      </c>
      <c r="K271" s="6">
        <v>170.05</v>
      </c>
      <c r="L271" s="6">
        <v>0</v>
      </c>
      <c r="M271" s="6">
        <v>0</v>
      </c>
      <c r="N271" s="6">
        <v>50</v>
      </c>
      <c r="O271" s="6">
        <v>129.09</v>
      </c>
      <c r="P271" s="6">
        <v>0</v>
      </c>
      <c r="Q271" s="6">
        <v>0</v>
      </c>
      <c r="R271" s="6">
        <v>43.17</v>
      </c>
      <c r="S271" s="6">
        <v>211.58</v>
      </c>
      <c r="T271" s="6">
        <v>0</v>
      </c>
      <c r="U271" s="6">
        <v>0</v>
      </c>
      <c r="V271" s="6">
        <v>4454.5200000000004</v>
      </c>
      <c r="W271" s="6">
        <v>0</v>
      </c>
      <c r="X271" s="6">
        <v>4454.5200000000004</v>
      </c>
      <c r="Y271" s="513">
        <f>IF(A271&lt;&gt;"",IF(A271=мар17!A271,0,1),IF(AND(B271=мар17!B271,C271=мар17!C271),0,1))</f>
        <v>0</v>
      </c>
      <c r="Z271" s="70" t="str">
        <f t="shared" si="22"/>
        <v>ул. Пятая д.5</v>
      </c>
      <c r="AA271" s="504">
        <f>IF($B271&lt;&gt;"",MAX(AA$7:AA270)+1,0)</f>
        <v>260</v>
      </c>
      <c r="AB271" s="502">
        <f t="shared" si="21"/>
        <v>271</v>
      </c>
      <c r="AC271" s="504">
        <f>1</f>
        <v>1</v>
      </c>
      <c r="AD271" s="103">
        <f t="shared" si="23"/>
        <v>1759.18</v>
      </c>
      <c r="AE271" s="103">
        <f t="shared" si="24"/>
        <v>2645.3400000000006</v>
      </c>
      <c r="AF271" s="103">
        <f t="shared" si="25"/>
        <v>49.999999999999545</v>
      </c>
    </row>
    <row r="272" spans="2:32" x14ac:dyDescent="0.25">
      <c r="B272" s="1" t="str">
        <f>адреса!$G$267</f>
        <v>кв.65</v>
      </c>
      <c r="C272" s="522">
        <f>адреса!$I$267</f>
        <v>50000065</v>
      </c>
      <c r="D272" s="6" t="str">
        <f>адреса!$K$267</f>
        <v>ФИО-5-65</v>
      </c>
      <c r="E272" s="6">
        <v>9508.6200000000008</v>
      </c>
      <c r="F272" s="6">
        <v>1716.08</v>
      </c>
      <c r="G272" s="6">
        <v>0</v>
      </c>
      <c r="H272" s="6">
        <v>1941.65</v>
      </c>
      <c r="I272" s="6">
        <v>122.66</v>
      </c>
      <c r="J272" s="6">
        <v>0</v>
      </c>
      <c r="K272" s="6">
        <v>250.04</v>
      </c>
      <c r="L272" s="6">
        <v>0</v>
      </c>
      <c r="M272" s="6">
        <v>0</v>
      </c>
      <c r="N272" s="6">
        <v>50</v>
      </c>
      <c r="O272" s="6">
        <v>125.93</v>
      </c>
      <c r="P272" s="6">
        <v>0</v>
      </c>
      <c r="Q272" s="6">
        <v>0</v>
      </c>
      <c r="R272" s="6">
        <v>89.63</v>
      </c>
      <c r="S272" s="6">
        <v>448.35</v>
      </c>
      <c r="T272" s="6">
        <v>0</v>
      </c>
      <c r="U272" s="6">
        <v>0</v>
      </c>
      <c r="V272" s="6">
        <v>4744.34</v>
      </c>
      <c r="W272" s="6">
        <v>0</v>
      </c>
      <c r="X272" s="6">
        <v>14252.96</v>
      </c>
      <c r="Y272" s="513">
        <f>IF(A272&lt;&gt;"",IF(A272=мар17!A272,0,1),IF(AND(B272=мар17!B272,C272=мар17!C272),0,1))</f>
        <v>0</v>
      </c>
      <c r="Z272" s="70" t="str">
        <f t="shared" si="22"/>
        <v>ул. Пятая д.5</v>
      </c>
      <c r="AA272" s="504">
        <f>IF($B272&lt;&gt;"",MAX(AA$7:AA271)+1,0)</f>
        <v>261</v>
      </c>
      <c r="AB272" s="502">
        <f t="shared" si="21"/>
        <v>272</v>
      </c>
      <c r="AC272" s="504">
        <f>1</f>
        <v>1</v>
      </c>
      <c r="AD272" s="103">
        <f t="shared" si="23"/>
        <v>1716.08</v>
      </c>
      <c r="AE272" s="103">
        <f t="shared" si="24"/>
        <v>2978.2599999999998</v>
      </c>
      <c r="AF272" s="103">
        <f t="shared" si="25"/>
        <v>50.000000000000455</v>
      </c>
    </row>
    <row r="273" spans="2:32" x14ac:dyDescent="0.25">
      <c r="B273" s="1" t="str">
        <f>адреса!$G$268</f>
        <v>кв.66</v>
      </c>
      <c r="C273" s="522">
        <f>адреса!$I$268</f>
        <v>50000066</v>
      </c>
      <c r="D273" s="6" t="str">
        <f>адреса!$K$268</f>
        <v>ФИО-5-66</v>
      </c>
      <c r="E273" s="6">
        <v>109387.07</v>
      </c>
      <c r="F273" s="6">
        <v>2758.27</v>
      </c>
      <c r="G273" s="6">
        <v>0</v>
      </c>
      <c r="H273" s="6">
        <v>3119.04</v>
      </c>
      <c r="I273" s="6">
        <v>365.78</v>
      </c>
      <c r="J273" s="6">
        <v>0</v>
      </c>
      <c r="K273" s="6">
        <v>750.13</v>
      </c>
      <c r="L273" s="6">
        <v>0</v>
      </c>
      <c r="M273" s="6">
        <v>0</v>
      </c>
      <c r="N273" s="6">
        <v>50</v>
      </c>
      <c r="O273" s="6">
        <v>202.41</v>
      </c>
      <c r="P273" s="6">
        <v>0</v>
      </c>
      <c r="Q273" s="6">
        <v>0</v>
      </c>
      <c r="R273" s="6">
        <v>266.70999999999998</v>
      </c>
      <c r="S273" s="6">
        <v>1345.05</v>
      </c>
      <c r="T273" s="6">
        <v>0</v>
      </c>
      <c r="U273" s="6">
        <v>0</v>
      </c>
      <c r="V273" s="6">
        <v>8857.39</v>
      </c>
      <c r="W273" s="6">
        <v>0</v>
      </c>
      <c r="X273" s="6">
        <v>118244.46</v>
      </c>
      <c r="Y273" s="513">
        <f>IF(A273&lt;&gt;"",IF(A273=мар17!A273,0,1),IF(AND(B273=мар17!B273,C273=мар17!C273),0,1))</f>
        <v>0</v>
      </c>
      <c r="Z273" s="70" t="str">
        <f t="shared" si="22"/>
        <v>ул. Пятая д.5</v>
      </c>
      <c r="AA273" s="504">
        <f>IF($B273&lt;&gt;"",MAX(AA$7:AA272)+1,0)</f>
        <v>262</v>
      </c>
      <c r="AB273" s="502">
        <f t="shared" si="21"/>
        <v>273</v>
      </c>
      <c r="AC273" s="504">
        <f>1</f>
        <v>1</v>
      </c>
      <c r="AD273" s="103">
        <f t="shared" si="23"/>
        <v>2758.27</v>
      </c>
      <c r="AE273" s="103">
        <f t="shared" si="24"/>
        <v>6049.12</v>
      </c>
      <c r="AF273" s="103">
        <f t="shared" si="25"/>
        <v>49.999999999999091</v>
      </c>
    </row>
    <row r="274" spans="2:32" x14ac:dyDescent="0.25">
      <c r="B274" s="1" t="str">
        <f>адреса!$G$269</f>
        <v>кв.67</v>
      </c>
      <c r="C274" s="522">
        <f>адреса!$I$269</f>
        <v>50000067</v>
      </c>
      <c r="D274" s="6" t="str">
        <f>адреса!$K$269</f>
        <v>ФИО-5-67</v>
      </c>
      <c r="E274" s="6">
        <v>7173.02</v>
      </c>
      <c r="F274" s="6">
        <v>2734.76</v>
      </c>
      <c r="G274" s="6">
        <v>0</v>
      </c>
      <c r="H274" s="6">
        <v>3094.25</v>
      </c>
      <c r="I274" s="6">
        <v>171.48</v>
      </c>
      <c r="J274" s="6">
        <v>0</v>
      </c>
      <c r="K274" s="6">
        <v>317.45999999999998</v>
      </c>
      <c r="L274" s="6">
        <v>0</v>
      </c>
      <c r="M274" s="6">
        <v>0</v>
      </c>
      <c r="N274" s="6">
        <v>50</v>
      </c>
      <c r="O274" s="6">
        <v>200.69</v>
      </c>
      <c r="P274" s="6">
        <v>0</v>
      </c>
      <c r="Q274" s="6">
        <v>0</v>
      </c>
      <c r="R274" s="6">
        <v>99.06</v>
      </c>
      <c r="S274" s="6">
        <v>491.61</v>
      </c>
      <c r="T274" s="6">
        <v>0</v>
      </c>
      <c r="U274" s="6">
        <v>0</v>
      </c>
      <c r="V274" s="6">
        <v>7159.31</v>
      </c>
      <c r="W274" s="6">
        <v>0</v>
      </c>
      <c r="X274" s="6">
        <v>14332.33</v>
      </c>
      <c r="Y274" s="513">
        <f>IF(A274&lt;&gt;"",IF(A274=мар17!A274,0,1),IF(AND(B274=мар17!B274,C274=мар17!C274),0,1))</f>
        <v>0</v>
      </c>
      <c r="Z274" s="70" t="str">
        <f t="shared" si="22"/>
        <v>ул. Пятая д.5</v>
      </c>
      <c r="AA274" s="504">
        <f>IF($B274&lt;&gt;"",MAX(AA$7:AA273)+1,0)</f>
        <v>263</v>
      </c>
      <c r="AB274" s="502">
        <f t="shared" si="21"/>
        <v>274</v>
      </c>
      <c r="AC274" s="504">
        <f>1</f>
        <v>1</v>
      </c>
      <c r="AD274" s="103">
        <f t="shared" si="23"/>
        <v>2734.76</v>
      </c>
      <c r="AE274" s="103">
        <f t="shared" si="24"/>
        <v>4374.55</v>
      </c>
      <c r="AF274" s="103">
        <f t="shared" si="25"/>
        <v>50</v>
      </c>
    </row>
    <row r="275" spans="2:32" x14ac:dyDescent="0.25">
      <c r="B275" s="1" t="str">
        <f>адреса!$G$270</f>
        <v>кв.68</v>
      </c>
      <c r="C275" s="522">
        <f>адреса!$I$270</f>
        <v>50000068</v>
      </c>
      <c r="D275" s="6" t="str">
        <f>адреса!$K$270</f>
        <v>ФИО-5-68</v>
      </c>
      <c r="E275" s="6">
        <v>21405.41</v>
      </c>
      <c r="F275" s="6">
        <v>1759.18</v>
      </c>
      <c r="G275" s="6">
        <v>0</v>
      </c>
      <c r="H275" s="6">
        <v>1989.16</v>
      </c>
      <c r="I275" s="6">
        <v>196.68</v>
      </c>
      <c r="J275" s="6">
        <v>0</v>
      </c>
      <c r="K275" s="6">
        <v>401.78</v>
      </c>
      <c r="L275" s="6">
        <v>0</v>
      </c>
      <c r="M275" s="6">
        <v>0</v>
      </c>
      <c r="N275" s="6">
        <v>50</v>
      </c>
      <c r="O275" s="6">
        <v>129.09</v>
      </c>
      <c r="P275" s="6">
        <v>0</v>
      </c>
      <c r="Q275" s="6">
        <v>0</v>
      </c>
      <c r="R275" s="6">
        <v>142.61000000000001</v>
      </c>
      <c r="S275" s="6">
        <v>717.85</v>
      </c>
      <c r="T275" s="6">
        <v>0</v>
      </c>
      <c r="U275" s="6">
        <v>0</v>
      </c>
      <c r="V275" s="6">
        <v>5386.35</v>
      </c>
      <c r="W275" s="6">
        <v>21405.41</v>
      </c>
      <c r="X275" s="6">
        <v>5386.35</v>
      </c>
      <c r="Y275" s="513">
        <f>IF(A275&lt;&gt;"",IF(A275=мар17!A275,0,1),IF(AND(B275=мар17!B275,C275=мар17!C275),0,1))</f>
        <v>0</v>
      </c>
      <c r="Z275" s="70" t="str">
        <f t="shared" si="22"/>
        <v>ул. Пятая д.5</v>
      </c>
      <c r="AA275" s="504">
        <f>IF($B275&lt;&gt;"",MAX(AA$7:AA274)+1,0)</f>
        <v>264</v>
      </c>
      <c r="AB275" s="502">
        <f t="shared" si="21"/>
        <v>275</v>
      </c>
      <c r="AC275" s="504">
        <f>1</f>
        <v>1</v>
      </c>
      <c r="AD275" s="103">
        <f t="shared" si="23"/>
        <v>1759.18</v>
      </c>
      <c r="AE275" s="103">
        <f t="shared" si="24"/>
        <v>3577.17</v>
      </c>
      <c r="AF275" s="103">
        <f t="shared" si="25"/>
        <v>50</v>
      </c>
    </row>
    <row r="276" spans="2:32" x14ac:dyDescent="0.25">
      <c r="B276" s="1" t="str">
        <f>адреса!$G$271</f>
        <v>кв.69</v>
      </c>
      <c r="C276" s="522">
        <f>адреса!$I$271</f>
        <v>50000069</v>
      </c>
      <c r="D276" s="6" t="str">
        <f>адреса!$K$271</f>
        <v>ФИО-5-69</v>
      </c>
      <c r="E276" s="6">
        <v>5648.71</v>
      </c>
      <c r="F276" s="6">
        <v>1720</v>
      </c>
      <c r="G276" s="6">
        <v>0</v>
      </c>
      <c r="H276" s="6">
        <v>1945.79</v>
      </c>
      <c r="I276" s="6">
        <v>146.41</v>
      </c>
      <c r="J276" s="6">
        <v>0</v>
      </c>
      <c r="K276" s="6">
        <v>288.60000000000002</v>
      </c>
      <c r="L276" s="6">
        <v>0</v>
      </c>
      <c r="M276" s="6">
        <v>0</v>
      </c>
      <c r="N276" s="6">
        <v>-500</v>
      </c>
      <c r="O276" s="6">
        <v>126.22</v>
      </c>
      <c r="P276" s="6">
        <v>0</v>
      </c>
      <c r="Q276" s="6">
        <v>0</v>
      </c>
      <c r="R276" s="6">
        <v>98.13</v>
      </c>
      <c r="S276" s="6">
        <v>491.61</v>
      </c>
      <c r="T276" s="6">
        <v>0</v>
      </c>
      <c r="U276" s="6">
        <v>0</v>
      </c>
      <c r="V276" s="6">
        <v>4316.76</v>
      </c>
      <c r="W276" s="6">
        <v>5048.71</v>
      </c>
      <c r="X276" s="6">
        <v>4916.76</v>
      </c>
      <c r="Y276" s="513">
        <f>IF(A276&lt;&gt;"",IF(A276=мар17!A276,0,1),IF(AND(B276=мар17!B276,C276=мар17!C276),0,1))</f>
        <v>0</v>
      </c>
      <c r="Z276" s="70" t="str">
        <f t="shared" si="22"/>
        <v>ул. Пятая д.5</v>
      </c>
      <c r="AA276" s="504">
        <f>IF($B276&lt;&gt;"",MAX(AA$7:AA275)+1,0)</f>
        <v>265</v>
      </c>
      <c r="AB276" s="502">
        <f t="shared" si="21"/>
        <v>276</v>
      </c>
      <c r="AC276" s="504">
        <f>1</f>
        <v>1</v>
      </c>
      <c r="AD276" s="103">
        <f t="shared" si="23"/>
        <v>1720</v>
      </c>
      <c r="AE276" s="103">
        <f t="shared" si="24"/>
        <v>3096.7599999999998</v>
      </c>
      <c r="AF276" s="103">
        <f t="shared" si="25"/>
        <v>-499.99999999999955</v>
      </c>
    </row>
    <row r="277" spans="2:32" x14ac:dyDescent="0.25">
      <c r="B277" s="1" t="str">
        <f>адреса!$G$272</f>
        <v>кв.70</v>
      </c>
      <c r="C277" s="522">
        <f>адреса!$I$272</f>
        <v>50000070</v>
      </c>
      <c r="D277" s="6" t="str">
        <f>адреса!$K$272</f>
        <v>ФИО-5-70</v>
      </c>
      <c r="E277" s="6">
        <v>24377.8</v>
      </c>
      <c r="F277" s="6">
        <v>2762.19</v>
      </c>
      <c r="G277" s="6">
        <v>0</v>
      </c>
      <c r="H277" s="6">
        <v>3125.24</v>
      </c>
      <c r="I277" s="6">
        <v>123.61</v>
      </c>
      <c r="J277" s="6">
        <v>0</v>
      </c>
      <c r="K277" s="6">
        <v>250.04</v>
      </c>
      <c r="L277" s="6">
        <v>0</v>
      </c>
      <c r="M277" s="6">
        <v>0</v>
      </c>
      <c r="N277" s="6">
        <v>50</v>
      </c>
      <c r="O277" s="6">
        <v>202.7</v>
      </c>
      <c r="P277" s="6">
        <v>0</v>
      </c>
      <c r="Q277" s="6">
        <v>0</v>
      </c>
      <c r="R277" s="6">
        <v>90.58</v>
      </c>
      <c r="S277" s="6">
        <v>448.35</v>
      </c>
      <c r="T277" s="6">
        <v>0</v>
      </c>
      <c r="U277" s="6">
        <v>0</v>
      </c>
      <c r="V277" s="6">
        <v>7052.71</v>
      </c>
      <c r="W277" s="6">
        <v>0</v>
      </c>
      <c r="X277" s="6">
        <v>31430.51</v>
      </c>
      <c r="Y277" s="513">
        <f>IF(A277&lt;&gt;"",IF(A277=мар17!A277,0,1),IF(AND(B277=мар17!B277,C277=мар17!C277),0,1))</f>
        <v>0</v>
      </c>
      <c r="Z277" s="70" t="str">
        <f t="shared" si="22"/>
        <v>ул. Пятая д.5</v>
      </c>
      <c r="AA277" s="504">
        <f>IF($B277&lt;&gt;"",MAX(AA$7:AA276)+1,0)</f>
        <v>266</v>
      </c>
      <c r="AB277" s="502">
        <f t="shared" si="21"/>
        <v>277</v>
      </c>
      <c r="AC277" s="504">
        <f>1</f>
        <v>1</v>
      </c>
      <c r="AD277" s="103">
        <f t="shared" si="23"/>
        <v>2762.19</v>
      </c>
      <c r="AE277" s="103">
        <f t="shared" si="24"/>
        <v>4240.5199999999995</v>
      </c>
      <c r="AF277" s="103">
        <f t="shared" si="25"/>
        <v>50.000000000000909</v>
      </c>
    </row>
    <row r="278" spans="2:32" x14ac:dyDescent="0.25">
      <c r="B278" s="1" t="str">
        <f>адреса!$G$273</f>
        <v>кв.71</v>
      </c>
      <c r="C278" s="522">
        <f>адреса!$I$273</f>
        <v>50000071</v>
      </c>
      <c r="D278" s="6" t="str">
        <f>адреса!$K$273</f>
        <v>ФИО-5-71</v>
      </c>
      <c r="E278" s="6">
        <v>7126.22</v>
      </c>
      <c r="F278" s="6">
        <v>2734.76</v>
      </c>
      <c r="G278" s="6">
        <v>0</v>
      </c>
      <c r="H278" s="6">
        <v>3094.25</v>
      </c>
      <c r="I278" s="6">
        <v>164.18</v>
      </c>
      <c r="J278" s="6">
        <v>0</v>
      </c>
      <c r="K278" s="6">
        <v>320.73</v>
      </c>
      <c r="L278" s="6">
        <v>0</v>
      </c>
      <c r="M278" s="6">
        <v>0</v>
      </c>
      <c r="N278" s="6">
        <v>50</v>
      </c>
      <c r="O278" s="6">
        <v>200.69</v>
      </c>
      <c r="P278" s="6">
        <v>0</v>
      </c>
      <c r="Q278" s="6">
        <v>0</v>
      </c>
      <c r="R278" s="6">
        <v>109.09</v>
      </c>
      <c r="S278" s="6">
        <v>542.69000000000005</v>
      </c>
      <c r="T278" s="6">
        <v>0</v>
      </c>
      <c r="U278" s="6">
        <v>0</v>
      </c>
      <c r="V278" s="6">
        <v>7216.39</v>
      </c>
      <c r="W278" s="6">
        <v>30000</v>
      </c>
      <c r="X278" s="6">
        <v>-15657.39</v>
      </c>
      <c r="Y278" s="513">
        <f>IF(A278&lt;&gt;"",IF(A278=мар17!A278,0,1),IF(AND(B278=мар17!B278,C278=мар17!C278),0,1))</f>
        <v>0</v>
      </c>
      <c r="Z278" s="70" t="str">
        <f t="shared" si="22"/>
        <v>ул. Пятая д.5</v>
      </c>
      <c r="AA278" s="504">
        <f>IF($B278&lt;&gt;"",MAX(AA$7:AA277)+1,0)</f>
        <v>267</v>
      </c>
      <c r="AB278" s="502">
        <f t="shared" si="21"/>
        <v>278</v>
      </c>
      <c r="AC278" s="504">
        <f>1</f>
        <v>1</v>
      </c>
      <c r="AD278" s="103">
        <f t="shared" si="23"/>
        <v>2734.76</v>
      </c>
      <c r="AE278" s="103">
        <f t="shared" si="24"/>
        <v>4431.63</v>
      </c>
      <c r="AF278" s="103">
        <f t="shared" si="25"/>
        <v>50</v>
      </c>
    </row>
    <row r="279" spans="2:32" x14ac:dyDescent="0.25">
      <c r="B279" s="1" t="str">
        <f>адреса!$G$274</f>
        <v>кв.72</v>
      </c>
      <c r="C279" s="522">
        <f>адреса!$I$274</f>
        <v>50000072</v>
      </c>
      <c r="D279" s="6" t="str">
        <f>адреса!$K$274</f>
        <v>ФИО-5-72</v>
      </c>
      <c r="E279" s="6">
        <v>4650.3100000000004</v>
      </c>
      <c r="F279" s="6">
        <v>1759.18</v>
      </c>
      <c r="G279" s="6">
        <v>0</v>
      </c>
      <c r="H279" s="6">
        <v>1989.16</v>
      </c>
      <c r="I279" s="6">
        <v>194.73</v>
      </c>
      <c r="J279" s="6">
        <v>0</v>
      </c>
      <c r="K279" s="6">
        <v>375.18</v>
      </c>
      <c r="L279" s="6">
        <v>0</v>
      </c>
      <c r="M279" s="6">
        <v>0</v>
      </c>
      <c r="N279" s="6">
        <v>50</v>
      </c>
      <c r="O279" s="6">
        <v>129.09</v>
      </c>
      <c r="P279" s="6">
        <v>0</v>
      </c>
      <c r="Q279" s="6">
        <v>0</v>
      </c>
      <c r="R279" s="6">
        <v>122.31</v>
      </c>
      <c r="S279" s="6">
        <v>614.51</v>
      </c>
      <c r="T279" s="6">
        <v>0</v>
      </c>
      <c r="U279" s="6">
        <v>0</v>
      </c>
      <c r="V279" s="6">
        <v>5234.16</v>
      </c>
      <c r="W279" s="6">
        <v>4650.3100000000004</v>
      </c>
      <c r="X279" s="6">
        <v>5234.16</v>
      </c>
      <c r="Y279" s="513">
        <f>IF(A279&lt;&gt;"",IF(A279=мар17!A279,0,1),IF(AND(B279=мар17!B279,C279=мар17!C279),0,1))</f>
        <v>0</v>
      </c>
      <c r="Z279" s="70" t="str">
        <f t="shared" si="22"/>
        <v>ул. Пятая д.5</v>
      </c>
      <c r="AA279" s="504">
        <f>IF($B279&lt;&gt;"",MAX(AA$7:AA278)+1,0)</f>
        <v>268</v>
      </c>
      <c r="AB279" s="502">
        <f t="shared" si="21"/>
        <v>279</v>
      </c>
      <c r="AC279" s="504">
        <f>1</f>
        <v>1</v>
      </c>
      <c r="AD279" s="103">
        <f t="shared" si="23"/>
        <v>1759.18</v>
      </c>
      <c r="AE279" s="103">
        <f t="shared" si="24"/>
        <v>3424.9799999999996</v>
      </c>
      <c r="AF279" s="103">
        <f t="shared" si="25"/>
        <v>50</v>
      </c>
    </row>
    <row r="280" spans="2:32" x14ac:dyDescent="0.25">
      <c r="B280" s="1" t="str">
        <f>адреса!$G$275</f>
        <v>кв.73</v>
      </c>
      <c r="C280" s="522">
        <f>адреса!$I$275</f>
        <v>50000073</v>
      </c>
      <c r="D280" s="6" t="str">
        <f>адреса!$K$275</f>
        <v>ФИО-5-73</v>
      </c>
      <c r="E280" s="6">
        <v>8976.93</v>
      </c>
      <c r="F280" s="6">
        <v>1720</v>
      </c>
      <c r="G280" s="6">
        <v>0</v>
      </c>
      <c r="H280" s="6">
        <v>1945.79</v>
      </c>
      <c r="I280" s="6">
        <v>185.03</v>
      </c>
      <c r="J280" s="6">
        <v>0</v>
      </c>
      <c r="K280" s="6">
        <v>444.44</v>
      </c>
      <c r="L280" s="6">
        <v>0</v>
      </c>
      <c r="M280" s="6">
        <v>0</v>
      </c>
      <c r="N280" s="6">
        <v>50</v>
      </c>
      <c r="O280" s="6">
        <v>126.22</v>
      </c>
      <c r="P280" s="6">
        <v>0</v>
      </c>
      <c r="Q280" s="6">
        <v>0</v>
      </c>
      <c r="R280" s="6">
        <v>189.86</v>
      </c>
      <c r="S280" s="6">
        <v>958.64</v>
      </c>
      <c r="T280" s="6">
        <v>0</v>
      </c>
      <c r="U280" s="6">
        <v>0</v>
      </c>
      <c r="V280" s="6">
        <v>5619.98</v>
      </c>
      <c r="W280" s="6">
        <v>6000</v>
      </c>
      <c r="X280" s="6">
        <v>8596.91</v>
      </c>
      <c r="Y280" s="513">
        <f>IF(A280&lt;&gt;"",IF(A280=мар17!A280,0,1),IF(AND(B280=мар17!B280,C280=мар17!C280),0,1))</f>
        <v>0</v>
      </c>
      <c r="Z280" s="70" t="str">
        <f t="shared" si="22"/>
        <v>ул. Пятая д.5</v>
      </c>
      <c r="AA280" s="504">
        <f>IF($B280&lt;&gt;"",MAX(AA$7:AA279)+1,0)</f>
        <v>269</v>
      </c>
      <c r="AB280" s="502">
        <f t="shared" si="21"/>
        <v>280</v>
      </c>
      <c r="AC280" s="504">
        <f>1</f>
        <v>1</v>
      </c>
      <c r="AD280" s="103">
        <f t="shared" si="23"/>
        <v>1720</v>
      </c>
      <c r="AE280" s="103">
        <f t="shared" si="24"/>
        <v>3849.98</v>
      </c>
      <c r="AF280" s="103">
        <f t="shared" si="25"/>
        <v>49.999999999999545</v>
      </c>
    </row>
    <row r="281" spans="2:32" x14ac:dyDescent="0.25">
      <c r="B281" s="1" t="str">
        <f>адреса!$G$276</f>
        <v>кв.74</v>
      </c>
      <c r="C281" s="522">
        <f>адреса!$I$276</f>
        <v>50000074</v>
      </c>
      <c r="D281" s="6" t="str">
        <f>адреса!$K$276</f>
        <v>ФИО-5-74</v>
      </c>
      <c r="E281" s="6">
        <v>14224.06</v>
      </c>
      <c r="F281" s="6">
        <v>2762.19</v>
      </c>
      <c r="G281" s="6">
        <v>0</v>
      </c>
      <c r="H281" s="6">
        <v>3125.24</v>
      </c>
      <c r="I281" s="6">
        <v>123.61</v>
      </c>
      <c r="J281" s="6">
        <v>0</v>
      </c>
      <c r="K281" s="6">
        <v>250.04</v>
      </c>
      <c r="L281" s="6">
        <v>0</v>
      </c>
      <c r="M281" s="6">
        <v>0</v>
      </c>
      <c r="N281" s="6">
        <v>50</v>
      </c>
      <c r="O281" s="6">
        <v>202.7</v>
      </c>
      <c r="P281" s="6">
        <v>0</v>
      </c>
      <c r="Q281" s="6">
        <v>0</v>
      </c>
      <c r="R281" s="6">
        <v>90.58</v>
      </c>
      <c r="S281" s="6">
        <v>448.35</v>
      </c>
      <c r="T281" s="6">
        <v>0</v>
      </c>
      <c r="U281" s="6">
        <v>0</v>
      </c>
      <c r="V281" s="6">
        <v>7052.71</v>
      </c>
      <c r="W281" s="6">
        <v>6636.42</v>
      </c>
      <c r="X281" s="6">
        <v>14640.35</v>
      </c>
      <c r="Y281" s="513">
        <f>IF(A281&lt;&gt;"",IF(A281=мар17!A281,0,1),IF(AND(B281=мар17!B281,C281=мар17!C281),0,1))</f>
        <v>0</v>
      </c>
      <c r="Z281" s="70" t="str">
        <f t="shared" si="22"/>
        <v>ул. Пятая д.5</v>
      </c>
      <c r="AA281" s="504">
        <f>IF($B281&lt;&gt;"",MAX(AA$7:AA280)+1,0)</f>
        <v>270</v>
      </c>
      <c r="AB281" s="502">
        <f t="shared" si="21"/>
        <v>281</v>
      </c>
      <c r="AC281" s="504">
        <f>1</f>
        <v>1</v>
      </c>
      <c r="AD281" s="103">
        <f t="shared" si="23"/>
        <v>2762.19</v>
      </c>
      <c r="AE281" s="103">
        <f t="shared" si="24"/>
        <v>4240.5199999999995</v>
      </c>
      <c r="AF281" s="103">
        <f t="shared" si="25"/>
        <v>50.000000000000909</v>
      </c>
    </row>
    <row r="282" spans="2:32" x14ac:dyDescent="0.25">
      <c r="B282" s="1" t="str">
        <f>адреса!$G$277</f>
        <v>кв.75</v>
      </c>
      <c r="C282" s="522">
        <f>адреса!$I$277</f>
        <v>50000075</v>
      </c>
      <c r="D282" s="6" t="str">
        <f>адреса!$K$277</f>
        <v>ФИО-5-75</v>
      </c>
      <c r="E282" s="6">
        <v>5349.42</v>
      </c>
      <c r="F282" s="6">
        <v>2742.6</v>
      </c>
      <c r="G282" s="6">
        <v>0</v>
      </c>
      <c r="H282" s="6">
        <v>3102.52</v>
      </c>
      <c r="I282" s="6">
        <v>10.47</v>
      </c>
      <c r="J282" s="6">
        <v>0</v>
      </c>
      <c r="K282" s="6">
        <v>33.19</v>
      </c>
      <c r="L282" s="6">
        <v>0</v>
      </c>
      <c r="M282" s="6">
        <v>0</v>
      </c>
      <c r="N282" s="6">
        <v>50</v>
      </c>
      <c r="O282" s="6">
        <v>201.26</v>
      </c>
      <c r="P282" s="6">
        <v>0</v>
      </c>
      <c r="Q282" s="6">
        <v>0</v>
      </c>
      <c r="R282" s="6">
        <v>22.29</v>
      </c>
      <c r="S282" s="6">
        <v>100.78</v>
      </c>
      <c r="T282" s="6">
        <v>0</v>
      </c>
      <c r="U282" s="6">
        <v>0</v>
      </c>
      <c r="V282" s="6">
        <v>6263.11</v>
      </c>
      <c r="W282" s="6">
        <v>5349.42</v>
      </c>
      <c r="X282" s="6">
        <v>6263.11</v>
      </c>
      <c r="Y282" s="513">
        <f>IF(A282&lt;&gt;"",IF(A282=мар17!A282,0,1),IF(AND(B282=мар17!B282,C282=мар17!C282),0,1))</f>
        <v>0</v>
      </c>
      <c r="Z282" s="70" t="str">
        <f t="shared" si="22"/>
        <v>ул. Пятая д.5</v>
      </c>
      <c r="AA282" s="504">
        <f>IF($B282&lt;&gt;"",MAX(AA$7:AA281)+1,0)</f>
        <v>271</v>
      </c>
      <c r="AB282" s="502">
        <f t="shared" si="21"/>
        <v>282</v>
      </c>
      <c r="AC282" s="504">
        <f>1</f>
        <v>1</v>
      </c>
      <c r="AD282" s="103">
        <f t="shared" si="23"/>
        <v>2742.6</v>
      </c>
      <c r="AE282" s="103">
        <f t="shared" si="24"/>
        <v>3470.5099999999998</v>
      </c>
      <c r="AF282" s="103">
        <f t="shared" si="25"/>
        <v>50</v>
      </c>
    </row>
    <row r="283" spans="2:32" x14ac:dyDescent="0.25">
      <c r="B283" s="1" t="str">
        <f>адреса!$G$278</f>
        <v>кв.76</v>
      </c>
      <c r="C283" s="522">
        <f>адреса!$I$278</f>
        <v>50000076</v>
      </c>
      <c r="D283" s="6" t="str">
        <f>адреса!$K$278</f>
        <v>ФИО-5-76</v>
      </c>
      <c r="E283" s="6">
        <v>15203.13</v>
      </c>
      <c r="F283" s="6">
        <v>1755.26</v>
      </c>
      <c r="G283" s="6">
        <v>0</v>
      </c>
      <c r="H283" s="6">
        <v>1985.03</v>
      </c>
      <c r="I283" s="6">
        <v>65.14</v>
      </c>
      <c r="J283" s="6">
        <v>0</v>
      </c>
      <c r="K283" s="6">
        <v>391.8</v>
      </c>
      <c r="L283" s="6">
        <v>0</v>
      </c>
      <c r="M283" s="6">
        <v>0</v>
      </c>
      <c r="N283" s="6">
        <v>50</v>
      </c>
      <c r="O283" s="6">
        <v>128.81</v>
      </c>
      <c r="P283" s="6">
        <v>0</v>
      </c>
      <c r="Q283" s="6">
        <v>0</v>
      </c>
      <c r="R283" s="6">
        <v>265.79000000000002</v>
      </c>
      <c r="S283" s="6">
        <v>1345.05</v>
      </c>
      <c r="T283" s="6">
        <v>0</v>
      </c>
      <c r="U283" s="6">
        <v>0</v>
      </c>
      <c r="V283" s="6">
        <v>5986.88</v>
      </c>
      <c r="W283" s="6">
        <v>15203.13</v>
      </c>
      <c r="X283" s="6">
        <v>5986.88</v>
      </c>
      <c r="Y283" s="513">
        <f>IF(A283&lt;&gt;"",IF(A283=мар17!A283,0,1),IF(AND(B283=мар17!B283,C283=мар17!C283),0,1))</f>
        <v>0</v>
      </c>
      <c r="Z283" s="70" t="str">
        <f t="shared" si="22"/>
        <v>ул. Пятая д.5</v>
      </c>
      <c r="AA283" s="504">
        <f>IF($B283&lt;&gt;"",MAX(AA$7:AA282)+1,0)</f>
        <v>272</v>
      </c>
      <c r="AB283" s="502">
        <f t="shared" si="21"/>
        <v>283</v>
      </c>
      <c r="AC283" s="504">
        <f>1</f>
        <v>1</v>
      </c>
      <c r="AD283" s="103">
        <f t="shared" si="23"/>
        <v>1755.26</v>
      </c>
      <c r="AE283" s="103">
        <f t="shared" si="24"/>
        <v>4181.62</v>
      </c>
      <c r="AF283" s="103">
        <f t="shared" si="25"/>
        <v>50</v>
      </c>
    </row>
    <row r="284" spans="2:32" x14ac:dyDescent="0.25">
      <c r="B284" s="1" t="str">
        <f>адреса!$G$279</f>
        <v>кв.77</v>
      </c>
      <c r="C284" s="522">
        <f>адреса!$I$279</f>
        <v>50000077</v>
      </c>
      <c r="D284" s="6" t="str">
        <f>адреса!$K$279</f>
        <v>ФИО-5-77</v>
      </c>
      <c r="E284" s="6">
        <v>4063.52</v>
      </c>
      <c r="F284" s="6">
        <v>1747.43</v>
      </c>
      <c r="G284" s="6">
        <v>0</v>
      </c>
      <c r="H284" s="6">
        <v>1976.77</v>
      </c>
      <c r="I284" s="6">
        <v>98.15</v>
      </c>
      <c r="J284" s="6">
        <v>0</v>
      </c>
      <c r="K284" s="6">
        <v>173.16</v>
      </c>
      <c r="L284" s="6">
        <v>0</v>
      </c>
      <c r="M284" s="6">
        <v>0</v>
      </c>
      <c r="N284" s="6">
        <v>50</v>
      </c>
      <c r="O284" s="6">
        <v>128.22999999999999</v>
      </c>
      <c r="P284" s="6">
        <v>0</v>
      </c>
      <c r="Q284" s="6">
        <v>0</v>
      </c>
      <c r="R284" s="6">
        <v>49.87</v>
      </c>
      <c r="S284" s="6">
        <v>245.81</v>
      </c>
      <c r="T284" s="6">
        <v>0</v>
      </c>
      <c r="U284" s="6">
        <v>0</v>
      </c>
      <c r="V284" s="6">
        <v>4469.42</v>
      </c>
      <c r="W284" s="6">
        <v>4063.52</v>
      </c>
      <c r="X284" s="6">
        <v>4469.42</v>
      </c>
      <c r="Y284" s="513">
        <f>IF(A284&lt;&gt;"",IF(A284=мар17!A284,0,1),IF(AND(B284=мар17!B284,C284=мар17!C284),0,1))</f>
        <v>0</v>
      </c>
      <c r="Z284" s="70" t="str">
        <f t="shared" si="22"/>
        <v>ул. Пятая д.5</v>
      </c>
      <c r="AA284" s="504">
        <f>IF($B284&lt;&gt;"",MAX(AA$7:AA283)+1,0)</f>
        <v>273</v>
      </c>
      <c r="AB284" s="502">
        <f t="shared" si="21"/>
        <v>284</v>
      </c>
      <c r="AC284" s="504">
        <f>1</f>
        <v>1</v>
      </c>
      <c r="AD284" s="103">
        <f t="shared" si="23"/>
        <v>1747.43</v>
      </c>
      <c r="AE284" s="103">
        <f t="shared" si="24"/>
        <v>2671.99</v>
      </c>
      <c r="AF284" s="103">
        <f t="shared" si="25"/>
        <v>50</v>
      </c>
    </row>
    <row r="285" spans="2:32" x14ac:dyDescent="0.25">
      <c r="B285" s="1" t="str">
        <f>адреса!$G$280</f>
        <v>кв.78</v>
      </c>
      <c r="C285" s="522">
        <f>адреса!$I$280</f>
        <v>50000078</v>
      </c>
      <c r="D285" s="6" t="str">
        <f>адреса!$K$280</f>
        <v>ФИО-5-78</v>
      </c>
      <c r="E285" s="6">
        <v>16756.29</v>
      </c>
      <c r="F285" s="6">
        <v>2781.78</v>
      </c>
      <c r="G285" s="6">
        <v>0</v>
      </c>
      <c r="H285" s="6">
        <v>3145.89</v>
      </c>
      <c r="I285" s="6">
        <v>1232.95</v>
      </c>
      <c r="J285" s="6">
        <v>-517.83000000000004</v>
      </c>
      <c r="K285" s="6">
        <v>1647.98</v>
      </c>
      <c r="L285" s="6">
        <v>0</v>
      </c>
      <c r="M285" s="6">
        <v>0</v>
      </c>
      <c r="N285" s="6">
        <v>50</v>
      </c>
      <c r="O285" s="6">
        <v>204.14</v>
      </c>
      <c r="P285" s="6">
        <v>0</v>
      </c>
      <c r="Q285" s="6">
        <v>0</v>
      </c>
      <c r="R285" s="6">
        <v>233.68</v>
      </c>
      <c r="S285" s="6">
        <v>1176.9000000000001</v>
      </c>
      <c r="T285" s="6">
        <v>0</v>
      </c>
      <c r="U285" s="6">
        <v>0</v>
      </c>
      <c r="V285" s="6">
        <v>9955.49</v>
      </c>
      <c r="W285" s="6">
        <v>0</v>
      </c>
      <c r="X285" s="6">
        <v>26711.78</v>
      </c>
      <c r="Y285" s="513">
        <f>IF(A285&lt;&gt;"",IF(A285=мар17!A285,0,1),IF(AND(B285=мар17!B285,C285=мар17!C285),0,1))</f>
        <v>0</v>
      </c>
      <c r="Z285" s="70" t="str">
        <f t="shared" si="22"/>
        <v>ул. Пятая д.5</v>
      </c>
      <c r="AA285" s="504">
        <f>IF($B285&lt;&gt;"",MAX(AA$7:AA284)+1,0)</f>
        <v>274</v>
      </c>
      <c r="AB285" s="502">
        <f t="shared" si="21"/>
        <v>285</v>
      </c>
      <c r="AC285" s="504">
        <f>1</f>
        <v>1</v>
      </c>
      <c r="AD285" s="103">
        <f t="shared" si="23"/>
        <v>2781.78</v>
      </c>
      <c r="AE285" s="103">
        <f t="shared" si="24"/>
        <v>7123.7100000000009</v>
      </c>
      <c r="AF285" s="103">
        <f t="shared" si="25"/>
        <v>49.999999999998181</v>
      </c>
    </row>
    <row r="286" spans="2:32" x14ac:dyDescent="0.25">
      <c r="B286" s="1" t="str">
        <f>адреса!$G$281</f>
        <v>кв.79</v>
      </c>
      <c r="C286" s="522">
        <f>адреса!$I$281</f>
        <v>50000079</v>
      </c>
      <c r="D286" s="6" t="str">
        <f>адреса!$K$281</f>
        <v>ФИО-5-79</v>
      </c>
      <c r="E286" s="6">
        <v>6782.82</v>
      </c>
      <c r="F286" s="6">
        <v>2742.6</v>
      </c>
      <c r="G286" s="6">
        <v>0</v>
      </c>
      <c r="H286" s="6">
        <v>3102.52</v>
      </c>
      <c r="I286" s="6">
        <v>243.9</v>
      </c>
      <c r="J286" s="6">
        <v>0</v>
      </c>
      <c r="K286" s="6">
        <v>404.04</v>
      </c>
      <c r="L286" s="6">
        <v>0</v>
      </c>
      <c r="M286" s="6">
        <v>0</v>
      </c>
      <c r="N286" s="6">
        <v>50</v>
      </c>
      <c r="O286" s="6">
        <v>201.26</v>
      </c>
      <c r="P286" s="6">
        <v>0</v>
      </c>
      <c r="Q286" s="6">
        <v>0</v>
      </c>
      <c r="R286" s="6">
        <v>99.06</v>
      </c>
      <c r="S286" s="6">
        <v>491.61</v>
      </c>
      <c r="T286" s="6">
        <v>0</v>
      </c>
      <c r="U286" s="6">
        <v>0</v>
      </c>
      <c r="V286" s="6">
        <v>7334.99</v>
      </c>
      <c r="W286" s="6">
        <v>7693.36</v>
      </c>
      <c r="X286" s="6">
        <v>6424.45</v>
      </c>
      <c r="Y286" s="513">
        <f>IF(A286&lt;&gt;"",IF(A286=мар17!A286,0,1),IF(AND(B286=мар17!B286,C286=мар17!C286),0,1))</f>
        <v>0</v>
      </c>
      <c r="Z286" s="70" t="str">
        <f t="shared" si="22"/>
        <v>ул. Пятая д.5</v>
      </c>
      <c r="AA286" s="504">
        <f>IF($B286&lt;&gt;"",MAX(AA$7:AA285)+1,0)</f>
        <v>275</v>
      </c>
      <c r="AB286" s="502">
        <f t="shared" si="21"/>
        <v>286</v>
      </c>
      <c r="AC286" s="504">
        <f>1</f>
        <v>1</v>
      </c>
      <c r="AD286" s="103">
        <f t="shared" si="23"/>
        <v>2742.6</v>
      </c>
      <c r="AE286" s="103">
        <f t="shared" si="24"/>
        <v>4542.3900000000003</v>
      </c>
      <c r="AF286" s="103">
        <f t="shared" si="25"/>
        <v>49.999999999999091</v>
      </c>
    </row>
    <row r="287" spans="2:32" x14ac:dyDescent="0.25">
      <c r="B287" s="1" t="str">
        <f>адреса!$G$282</f>
        <v>кв.80</v>
      </c>
      <c r="C287" s="522">
        <f>адреса!$I$282</f>
        <v>50000080</v>
      </c>
      <c r="D287" s="6" t="str">
        <f>адреса!$K$282</f>
        <v>ФИО-5-80</v>
      </c>
      <c r="E287" s="6">
        <v>4345.08</v>
      </c>
      <c r="F287" s="6">
        <v>1755.26</v>
      </c>
      <c r="G287" s="6">
        <v>0</v>
      </c>
      <c r="H287" s="6">
        <v>1985.03</v>
      </c>
      <c r="I287" s="6">
        <v>324.08999999999997</v>
      </c>
      <c r="J287" s="6">
        <v>0</v>
      </c>
      <c r="K287" s="6">
        <v>540.65</v>
      </c>
      <c r="L287" s="6">
        <v>0</v>
      </c>
      <c r="M287" s="6">
        <v>0</v>
      </c>
      <c r="N287" s="6">
        <v>50</v>
      </c>
      <c r="O287" s="6">
        <v>128.81</v>
      </c>
      <c r="P287" s="6">
        <v>0</v>
      </c>
      <c r="Q287" s="6">
        <v>0</v>
      </c>
      <c r="R287" s="6">
        <v>131.34</v>
      </c>
      <c r="S287" s="6">
        <v>660.51</v>
      </c>
      <c r="T287" s="6">
        <v>0</v>
      </c>
      <c r="U287" s="6">
        <v>0</v>
      </c>
      <c r="V287" s="6">
        <v>5575.69</v>
      </c>
      <c r="W287" s="6">
        <v>4345.08</v>
      </c>
      <c r="X287" s="6">
        <v>5575.69</v>
      </c>
      <c r="Y287" s="513">
        <f>IF(A287&lt;&gt;"",IF(A287=мар17!A287,0,1),IF(AND(B287=мар17!B287,C287=мар17!C287),0,1))</f>
        <v>0</v>
      </c>
      <c r="Z287" s="70" t="str">
        <f t="shared" si="22"/>
        <v>ул. Пятая д.5</v>
      </c>
      <c r="AA287" s="504">
        <f>IF($B287&lt;&gt;"",MAX(AA$7:AA286)+1,0)</f>
        <v>276</v>
      </c>
      <c r="AB287" s="502">
        <f t="shared" si="21"/>
        <v>287</v>
      </c>
      <c r="AC287" s="504">
        <f>1</f>
        <v>1</v>
      </c>
      <c r="AD287" s="103">
        <f t="shared" si="23"/>
        <v>1755.26</v>
      </c>
      <c r="AE287" s="103">
        <f t="shared" si="24"/>
        <v>3770.4300000000003</v>
      </c>
      <c r="AF287" s="103">
        <f t="shared" si="25"/>
        <v>49.999999999999091</v>
      </c>
    </row>
    <row r="288" spans="2:32" x14ac:dyDescent="0.25">
      <c r="B288" s="1" t="str">
        <f>адреса!$G$283</f>
        <v>кв.81</v>
      </c>
      <c r="C288" s="522">
        <f>адреса!$I$283</f>
        <v>50000081</v>
      </c>
      <c r="D288" s="6" t="str">
        <f>адреса!$K$283</f>
        <v>ФИО-5-81</v>
      </c>
      <c r="E288" s="6">
        <v>22088.19</v>
      </c>
      <c r="F288" s="6">
        <v>1747.43</v>
      </c>
      <c r="G288" s="6">
        <v>0</v>
      </c>
      <c r="H288" s="6">
        <v>1976.77</v>
      </c>
      <c r="I288" s="6">
        <v>186.16</v>
      </c>
      <c r="J288" s="6">
        <v>0</v>
      </c>
      <c r="K288" s="6">
        <v>308.2</v>
      </c>
      <c r="L288" s="6">
        <v>0</v>
      </c>
      <c r="M288" s="6">
        <v>0</v>
      </c>
      <c r="N288" s="6">
        <v>50</v>
      </c>
      <c r="O288" s="6">
        <v>128.22999999999999</v>
      </c>
      <c r="P288" s="6">
        <v>0</v>
      </c>
      <c r="Q288" s="6">
        <v>0</v>
      </c>
      <c r="R288" s="6">
        <v>74.81</v>
      </c>
      <c r="S288" s="6">
        <v>372.76</v>
      </c>
      <c r="T288" s="6">
        <v>0</v>
      </c>
      <c r="U288" s="6">
        <v>0</v>
      </c>
      <c r="V288" s="6">
        <v>4844.3599999999997</v>
      </c>
      <c r="W288" s="6">
        <v>0</v>
      </c>
      <c r="X288" s="6">
        <v>26932.55</v>
      </c>
      <c r="Y288" s="513">
        <f>IF(A288&lt;&gt;"",IF(A288=мар17!A288,0,1),IF(AND(B288=мар17!B288,C288=мар17!C288),0,1))</f>
        <v>0</v>
      </c>
      <c r="Z288" s="70" t="str">
        <f t="shared" si="22"/>
        <v>ул. Пятая д.5</v>
      </c>
      <c r="AA288" s="504">
        <f>IF($B288&lt;&gt;"",MAX(AA$7:AA287)+1,0)</f>
        <v>277</v>
      </c>
      <c r="AB288" s="502">
        <f t="shared" si="21"/>
        <v>288</v>
      </c>
      <c r="AC288" s="504">
        <f>1</f>
        <v>1</v>
      </c>
      <c r="AD288" s="103">
        <f t="shared" si="23"/>
        <v>1747.43</v>
      </c>
      <c r="AE288" s="103">
        <f t="shared" si="24"/>
        <v>3046.9299999999994</v>
      </c>
      <c r="AF288" s="103">
        <f t="shared" si="25"/>
        <v>50</v>
      </c>
    </row>
    <row r="289" spans="2:32" x14ac:dyDescent="0.25">
      <c r="B289" s="1" t="str">
        <f>адреса!$G$284</f>
        <v>кв.82</v>
      </c>
      <c r="C289" s="522">
        <f>адреса!$I$284</f>
        <v>50000082</v>
      </c>
      <c r="D289" s="6" t="str">
        <f>адреса!$K$284</f>
        <v>ФИО-5-82</v>
      </c>
      <c r="E289" s="6">
        <v>7069.99</v>
      </c>
      <c r="F289" s="6">
        <v>2781.78</v>
      </c>
      <c r="G289" s="6">
        <v>0</v>
      </c>
      <c r="H289" s="6">
        <v>3145.89</v>
      </c>
      <c r="I289" s="6">
        <v>130.15</v>
      </c>
      <c r="J289" s="6">
        <v>0</v>
      </c>
      <c r="K289" s="6">
        <v>297.05</v>
      </c>
      <c r="L289" s="6">
        <v>0</v>
      </c>
      <c r="M289" s="6">
        <v>0</v>
      </c>
      <c r="N289" s="6">
        <v>50</v>
      </c>
      <c r="O289" s="6">
        <v>204.14</v>
      </c>
      <c r="P289" s="6">
        <v>0</v>
      </c>
      <c r="Q289" s="6">
        <v>0</v>
      </c>
      <c r="R289" s="6">
        <v>123.39</v>
      </c>
      <c r="S289" s="6">
        <v>615.29999999999995</v>
      </c>
      <c r="T289" s="6">
        <v>0</v>
      </c>
      <c r="U289" s="6">
        <v>0</v>
      </c>
      <c r="V289" s="6">
        <v>7347.7</v>
      </c>
      <c r="W289" s="6">
        <v>7069.99</v>
      </c>
      <c r="X289" s="6">
        <v>7347.7</v>
      </c>
      <c r="Y289" s="513">
        <f>IF(A289&lt;&gt;"",IF(A289=мар17!A289,0,1),IF(AND(B289=мар17!B289,C289=мар17!C289),0,1))</f>
        <v>0</v>
      </c>
      <c r="Z289" s="70" t="str">
        <f t="shared" si="22"/>
        <v>ул. Пятая д.5</v>
      </c>
      <c r="AA289" s="504">
        <f>IF($B289&lt;&gt;"",MAX(AA$7:AA288)+1,0)</f>
        <v>278</v>
      </c>
      <c r="AB289" s="502">
        <f t="shared" si="21"/>
        <v>289</v>
      </c>
      <c r="AC289" s="504">
        <f>1</f>
        <v>1</v>
      </c>
      <c r="AD289" s="103">
        <f t="shared" si="23"/>
        <v>2781.78</v>
      </c>
      <c r="AE289" s="103">
        <f t="shared" si="24"/>
        <v>4515.92</v>
      </c>
      <c r="AF289" s="103">
        <f t="shared" si="25"/>
        <v>50</v>
      </c>
    </row>
    <row r="290" spans="2:32" x14ac:dyDescent="0.25">
      <c r="B290" s="1" t="str">
        <f>адреса!$G$285</f>
        <v>кв.83</v>
      </c>
      <c r="C290" s="522">
        <f>адреса!$I$285</f>
        <v>50000083</v>
      </c>
      <c r="D290" s="6" t="str">
        <f>адреса!$K$285</f>
        <v>ФИО-5-83</v>
      </c>
      <c r="E290" s="6">
        <v>0</v>
      </c>
      <c r="F290" s="6">
        <v>2742.6</v>
      </c>
      <c r="G290" s="6">
        <v>0</v>
      </c>
      <c r="H290" s="6">
        <v>3102.52</v>
      </c>
      <c r="I290" s="6">
        <v>215.63</v>
      </c>
      <c r="J290" s="6">
        <v>0</v>
      </c>
      <c r="K290" s="6">
        <v>375.81</v>
      </c>
      <c r="L290" s="6">
        <v>0</v>
      </c>
      <c r="M290" s="6">
        <v>0</v>
      </c>
      <c r="N290" s="6">
        <v>50</v>
      </c>
      <c r="O290" s="6">
        <v>201.26</v>
      </c>
      <c r="P290" s="6">
        <v>0</v>
      </c>
      <c r="Q290" s="6">
        <v>0</v>
      </c>
      <c r="R290" s="6">
        <v>103.72</v>
      </c>
      <c r="S290" s="6">
        <v>515.33000000000004</v>
      </c>
      <c r="T290" s="6">
        <v>0</v>
      </c>
      <c r="U290" s="6">
        <v>0</v>
      </c>
      <c r="V290" s="6">
        <v>7306.87</v>
      </c>
      <c r="W290" s="6">
        <v>7306.87</v>
      </c>
      <c r="X290" s="6">
        <v>0</v>
      </c>
      <c r="Y290" s="513">
        <f>IF(A290&lt;&gt;"",IF(A290=мар17!A290,0,1),IF(AND(B290=мар17!B290,C290=мар17!C290),0,1))</f>
        <v>0</v>
      </c>
      <c r="Z290" s="70" t="str">
        <f t="shared" si="22"/>
        <v>ул. Пятая д.5</v>
      </c>
      <c r="AA290" s="504">
        <f>IF($B290&lt;&gt;"",MAX(AA$7:AA289)+1,0)</f>
        <v>279</v>
      </c>
      <c r="AB290" s="502">
        <f t="shared" si="21"/>
        <v>290</v>
      </c>
      <c r="AC290" s="504">
        <f>1</f>
        <v>1</v>
      </c>
      <c r="AD290" s="103">
        <f t="shared" si="23"/>
        <v>2742.6</v>
      </c>
      <c r="AE290" s="103">
        <f t="shared" si="24"/>
        <v>4514.2700000000004</v>
      </c>
      <c r="AF290" s="103">
        <f t="shared" si="25"/>
        <v>50</v>
      </c>
    </row>
    <row r="291" spans="2:32" x14ac:dyDescent="0.25">
      <c r="B291" s="1" t="str">
        <f>адреса!$G$286</f>
        <v>кв.84</v>
      </c>
      <c r="C291" s="522">
        <f>адреса!$I$286</f>
        <v>50000084</v>
      </c>
      <c r="D291" s="6" t="str">
        <f>адреса!$K$286</f>
        <v>ФИО-5-84</v>
      </c>
      <c r="E291" s="6">
        <v>8767.6</v>
      </c>
      <c r="F291" s="6">
        <v>1755.26</v>
      </c>
      <c r="G291" s="6">
        <v>0</v>
      </c>
      <c r="H291" s="6">
        <v>1985.03</v>
      </c>
      <c r="I291" s="6">
        <v>32.54</v>
      </c>
      <c r="J291" s="6">
        <v>0</v>
      </c>
      <c r="K291" s="6">
        <v>54.52</v>
      </c>
      <c r="L291" s="6">
        <v>0</v>
      </c>
      <c r="M291" s="6">
        <v>0</v>
      </c>
      <c r="N291" s="6">
        <v>50</v>
      </c>
      <c r="O291" s="6">
        <v>128.81</v>
      </c>
      <c r="P291" s="6">
        <v>0</v>
      </c>
      <c r="Q291" s="6">
        <v>0</v>
      </c>
      <c r="R291" s="6">
        <v>16.260000000000002</v>
      </c>
      <c r="S291" s="6">
        <v>74.64</v>
      </c>
      <c r="T291" s="6">
        <v>0</v>
      </c>
      <c r="U291" s="6">
        <v>0</v>
      </c>
      <c r="V291" s="6">
        <v>4097.0600000000004</v>
      </c>
      <c r="W291" s="6">
        <v>12864.66</v>
      </c>
      <c r="X291" s="6">
        <v>0</v>
      </c>
      <c r="Y291" s="513">
        <f>IF(A291&lt;&gt;"",IF(A291=мар17!A291,0,1),IF(AND(B291=мар17!B291,C291=мар17!C291),0,1))</f>
        <v>0</v>
      </c>
      <c r="Z291" s="70" t="str">
        <f t="shared" si="22"/>
        <v>ул. Пятая д.5</v>
      </c>
      <c r="AA291" s="504">
        <f>IF($B291&lt;&gt;"",MAX(AA$7:AA290)+1,0)</f>
        <v>280</v>
      </c>
      <c r="AB291" s="502">
        <f t="shared" si="21"/>
        <v>291</v>
      </c>
      <c r="AC291" s="504">
        <f>1</f>
        <v>1</v>
      </c>
      <c r="AD291" s="103">
        <f t="shared" si="23"/>
        <v>1755.26</v>
      </c>
      <c r="AE291" s="103">
        <f t="shared" si="24"/>
        <v>2291.8000000000002</v>
      </c>
      <c r="AF291" s="103">
        <f t="shared" si="25"/>
        <v>50</v>
      </c>
    </row>
    <row r="292" spans="2:32" x14ac:dyDescent="0.25">
      <c r="B292" s="1" t="str">
        <f>адреса!$G$287</f>
        <v>кв.85</v>
      </c>
      <c r="C292" s="522">
        <f>адреса!$I$287</f>
        <v>50000085</v>
      </c>
      <c r="D292" s="6" t="str">
        <f>адреса!$K$287</f>
        <v>ФИО-5-85</v>
      </c>
      <c r="E292" s="6">
        <v>4530.16</v>
      </c>
      <c r="F292" s="6">
        <v>1747.43</v>
      </c>
      <c r="G292" s="6">
        <v>0</v>
      </c>
      <c r="H292" s="6">
        <v>1976.77</v>
      </c>
      <c r="I292" s="6">
        <v>122.68</v>
      </c>
      <c r="J292" s="6">
        <v>0</v>
      </c>
      <c r="K292" s="6">
        <v>250.04</v>
      </c>
      <c r="L292" s="6">
        <v>0</v>
      </c>
      <c r="M292" s="6">
        <v>0</v>
      </c>
      <c r="N292" s="6">
        <v>50</v>
      </c>
      <c r="O292" s="6">
        <v>128.22999999999999</v>
      </c>
      <c r="P292" s="6">
        <v>0</v>
      </c>
      <c r="Q292" s="6">
        <v>0</v>
      </c>
      <c r="R292" s="6">
        <v>89.65</v>
      </c>
      <c r="S292" s="6">
        <v>448.35</v>
      </c>
      <c r="T292" s="6">
        <v>0</v>
      </c>
      <c r="U292" s="6">
        <v>0</v>
      </c>
      <c r="V292" s="6">
        <v>4813.1499999999996</v>
      </c>
      <c r="W292" s="6">
        <v>4530.16</v>
      </c>
      <c r="X292" s="6">
        <v>4813.1499999999996</v>
      </c>
      <c r="Y292" s="513">
        <f>IF(A292&lt;&gt;"",IF(A292=мар17!A292,0,1),IF(AND(B292=мар17!B292,C292=мар17!C292),0,1))</f>
        <v>0</v>
      </c>
      <c r="Z292" s="70" t="str">
        <f t="shared" si="22"/>
        <v>ул. Пятая д.5</v>
      </c>
      <c r="AA292" s="504">
        <f>IF($B292&lt;&gt;"",MAX(AA$7:AA291)+1,0)</f>
        <v>281</v>
      </c>
      <c r="AB292" s="502">
        <f t="shared" si="21"/>
        <v>292</v>
      </c>
      <c r="AC292" s="504">
        <f>1</f>
        <v>1</v>
      </c>
      <c r="AD292" s="103">
        <f t="shared" si="23"/>
        <v>1747.43</v>
      </c>
      <c r="AE292" s="103">
        <f t="shared" si="24"/>
        <v>3015.72</v>
      </c>
      <c r="AF292" s="103">
        <f t="shared" si="25"/>
        <v>49.999999999999545</v>
      </c>
    </row>
    <row r="293" spans="2:32" x14ac:dyDescent="0.25">
      <c r="B293" s="1" t="str">
        <f>адреса!$G$288</f>
        <v>кв.86</v>
      </c>
      <c r="C293" s="522">
        <f>адреса!$I$288</f>
        <v>50000086</v>
      </c>
      <c r="D293" s="6" t="str">
        <f>адреса!$K$288</f>
        <v>ФИО-5-86</v>
      </c>
      <c r="E293" s="6">
        <v>6461.13</v>
      </c>
      <c r="F293" s="6">
        <v>2781.78</v>
      </c>
      <c r="G293" s="6">
        <v>0</v>
      </c>
      <c r="H293" s="6">
        <v>3145.89</v>
      </c>
      <c r="I293" s="6">
        <v>81.53</v>
      </c>
      <c r="J293" s="6">
        <v>0</v>
      </c>
      <c r="K293" s="6">
        <v>156.07</v>
      </c>
      <c r="L293" s="6">
        <v>0</v>
      </c>
      <c r="M293" s="6">
        <v>0</v>
      </c>
      <c r="N293" s="6">
        <v>50</v>
      </c>
      <c r="O293" s="6">
        <v>204.14</v>
      </c>
      <c r="P293" s="6">
        <v>0</v>
      </c>
      <c r="Q293" s="6">
        <v>0</v>
      </c>
      <c r="R293" s="6">
        <v>54.1</v>
      </c>
      <c r="S293" s="6">
        <v>262.52</v>
      </c>
      <c r="T293" s="6">
        <v>0</v>
      </c>
      <c r="U293" s="6">
        <v>0</v>
      </c>
      <c r="V293" s="6">
        <v>6736.03</v>
      </c>
      <c r="W293" s="6">
        <v>6461.13</v>
      </c>
      <c r="X293" s="6">
        <v>6736.03</v>
      </c>
      <c r="Y293" s="513">
        <f>IF(A293&lt;&gt;"",IF(A293=мар17!A293,0,1),IF(AND(B293=мар17!B293,C293=мар17!C293),0,1))</f>
        <v>0</v>
      </c>
      <c r="Z293" s="70" t="str">
        <f t="shared" si="22"/>
        <v>ул. Пятая д.5</v>
      </c>
      <c r="AA293" s="504">
        <f>IF($B293&lt;&gt;"",MAX(AA$7:AA292)+1,0)</f>
        <v>282</v>
      </c>
      <c r="AB293" s="502">
        <f t="shared" si="21"/>
        <v>293</v>
      </c>
      <c r="AC293" s="504">
        <f>1</f>
        <v>1</v>
      </c>
      <c r="AD293" s="103">
        <f t="shared" si="23"/>
        <v>2781.78</v>
      </c>
      <c r="AE293" s="103">
        <f t="shared" si="24"/>
        <v>3904.25</v>
      </c>
      <c r="AF293" s="103">
        <f t="shared" si="25"/>
        <v>49.999999999999545</v>
      </c>
    </row>
    <row r="294" spans="2:32" x14ac:dyDescent="0.25">
      <c r="B294" s="1" t="str">
        <f>адреса!$G$289</f>
        <v>кв.87</v>
      </c>
      <c r="C294" s="522">
        <f>адреса!$I$289</f>
        <v>50000087</v>
      </c>
      <c r="D294" s="6" t="str">
        <f>адреса!$K$289</f>
        <v>ФИО-5-87</v>
      </c>
      <c r="E294" s="6">
        <v>7116.42</v>
      </c>
      <c r="F294" s="6">
        <v>2781.78</v>
      </c>
      <c r="G294" s="6">
        <v>0</v>
      </c>
      <c r="H294" s="6">
        <v>3145.89</v>
      </c>
      <c r="I294" s="6">
        <v>243.94</v>
      </c>
      <c r="J294" s="6">
        <v>0</v>
      </c>
      <c r="K294" s="6">
        <v>490.62</v>
      </c>
      <c r="L294" s="6">
        <v>0</v>
      </c>
      <c r="M294" s="6">
        <v>0</v>
      </c>
      <c r="N294" s="6">
        <v>50</v>
      </c>
      <c r="O294" s="6">
        <v>204.14</v>
      </c>
      <c r="P294" s="6">
        <v>0</v>
      </c>
      <c r="Q294" s="6">
        <v>0</v>
      </c>
      <c r="R294" s="6">
        <v>171.52</v>
      </c>
      <c r="S294" s="6">
        <v>860.32</v>
      </c>
      <c r="T294" s="6">
        <v>0</v>
      </c>
      <c r="U294" s="6">
        <v>0</v>
      </c>
      <c r="V294" s="6">
        <v>7948.21</v>
      </c>
      <c r="W294" s="6">
        <v>7116.42</v>
      </c>
      <c r="X294" s="6">
        <v>7948.21</v>
      </c>
      <c r="Y294" s="513">
        <f>IF(A294&lt;&gt;"",IF(A294=мар17!A294,0,1),IF(AND(B294=мар17!B294,C294=мар17!C294),0,1))</f>
        <v>0</v>
      </c>
      <c r="Z294" s="70" t="str">
        <f t="shared" si="22"/>
        <v>ул. Пятая д.5</v>
      </c>
      <c r="AA294" s="504">
        <f>IF($B294&lt;&gt;"",MAX(AA$7:AA293)+1,0)</f>
        <v>283</v>
      </c>
      <c r="AB294" s="502">
        <f t="shared" si="21"/>
        <v>294</v>
      </c>
      <c r="AC294" s="504">
        <f>1</f>
        <v>1</v>
      </c>
      <c r="AD294" s="103">
        <f t="shared" si="23"/>
        <v>2781.78</v>
      </c>
      <c r="AE294" s="103">
        <f t="shared" si="24"/>
        <v>5116.4299999999994</v>
      </c>
      <c r="AF294" s="103">
        <f t="shared" si="25"/>
        <v>50.000000000000909</v>
      </c>
    </row>
    <row r="295" spans="2:32" x14ac:dyDescent="0.25">
      <c r="B295" s="1" t="str">
        <f>адреса!$G$290</f>
        <v>кв.88</v>
      </c>
      <c r="C295" s="522">
        <f>адреса!$I$290</f>
        <v>50000088</v>
      </c>
      <c r="D295" s="6" t="str">
        <f>адреса!$K$290</f>
        <v>ФИО-5-88</v>
      </c>
      <c r="E295" s="6">
        <v>8848.23</v>
      </c>
      <c r="F295" s="6">
        <v>1767.02</v>
      </c>
      <c r="G295" s="6">
        <v>0</v>
      </c>
      <c r="H295" s="6">
        <v>1999.49</v>
      </c>
      <c r="I295" s="6">
        <v>-129.6</v>
      </c>
      <c r="J295" s="6">
        <v>0</v>
      </c>
      <c r="K295" s="6">
        <v>-288.01</v>
      </c>
      <c r="L295" s="6">
        <v>0</v>
      </c>
      <c r="M295" s="6">
        <v>0</v>
      </c>
      <c r="N295" s="6">
        <v>50</v>
      </c>
      <c r="O295" s="6">
        <v>129.66999999999999</v>
      </c>
      <c r="P295" s="6">
        <v>0</v>
      </c>
      <c r="Q295" s="6">
        <v>0</v>
      </c>
      <c r="R295" s="6">
        <v>-108.09</v>
      </c>
      <c r="S295" s="6">
        <v>-558.51</v>
      </c>
      <c r="T295" s="6">
        <v>0</v>
      </c>
      <c r="U295" s="6">
        <v>0</v>
      </c>
      <c r="V295" s="6">
        <v>2861.97</v>
      </c>
      <c r="W295" s="6">
        <v>8848.23</v>
      </c>
      <c r="X295" s="6">
        <v>2861.97</v>
      </c>
      <c r="Y295" s="513">
        <f>IF(A295&lt;&gt;"",IF(A295=мар17!A295,0,1),IF(AND(B295=мар17!B295,C295=мар17!C295),0,1))</f>
        <v>0</v>
      </c>
      <c r="Z295" s="70" t="str">
        <f t="shared" si="22"/>
        <v>ул. Пятая д.5</v>
      </c>
      <c r="AA295" s="504">
        <f>IF($B295&lt;&gt;"",MAX(AA$7:AA294)+1,0)</f>
        <v>284</v>
      </c>
      <c r="AB295" s="502">
        <f t="shared" si="21"/>
        <v>295</v>
      </c>
      <c r="AC295" s="504">
        <f>1</f>
        <v>1</v>
      </c>
      <c r="AD295" s="103">
        <f t="shared" si="23"/>
        <v>1767.02</v>
      </c>
      <c r="AE295" s="103">
        <f t="shared" si="24"/>
        <v>1044.9500000000003</v>
      </c>
      <c r="AF295" s="103">
        <f t="shared" si="25"/>
        <v>49.999999999999545</v>
      </c>
    </row>
    <row r="296" spans="2:32" x14ac:dyDescent="0.25">
      <c r="B296" s="1" t="str">
        <f>адреса!$G$291</f>
        <v>кв.89</v>
      </c>
      <c r="C296" s="522">
        <f>адреса!$I$291</f>
        <v>50000089</v>
      </c>
      <c r="D296" s="6" t="str">
        <f>адреса!$K$291</f>
        <v>ФИО-5-89</v>
      </c>
      <c r="E296" s="6">
        <v>1633.89</v>
      </c>
      <c r="F296" s="6">
        <v>1747.43</v>
      </c>
      <c r="G296" s="6">
        <v>0</v>
      </c>
      <c r="H296" s="6">
        <v>1976.77</v>
      </c>
      <c r="I296" s="6">
        <v>1.59</v>
      </c>
      <c r="J296" s="6">
        <v>0</v>
      </c>
      <c r="K296" s="6">
        <v>0</v>
      </c>
      <c r="L296" s="6">
        <v>0</v>
      </c>
      <c r="M296" s="6">
        <v>0</v>
      </c>
      <c r="N296" s="6">
        <v>50</v>
      </c>
      <c r="O296" s="6">
        <v>128.22999999999999</v>
      </c>
      <c r="P296" s="6">
        <v>0</v>
      </c>
      <c r="Q296" s="6">
        <v>0</v>
      </c>
      <c r="R296" s="6">
        <v>1.59</v>
      </c>
      <c r="S296" s="6">
        <v>0</v>
      </c>
      <c r="T296" s="6">
        <v>0</v>
      </c>
      <c r="U296" s="6">
        <v>0</v>
      </c>
      <c r="V296" s="6">
        <v>3905.61</v>
      </c>
      <c r="W296" s="6">
        <v>1665</v>
      </c>
      <c r="X296" s="6">
        <v>3874.5</v>
      </c>
      <c r="Y296" s="513">
        <f>IF(A296&lt;&gt;"",IF(A296=мар17!A296,0,1),IF(AND(B296=мар17!B296,C296=мар17!C296),0,1))</f>
        <v>0</v>
      </c>
      <c r="Z296" s="70" t="str">
        <f t="shared" si="22"/>
        <v>ул. Пятая д.5</v>
      </c>
      <c r="AA296" s="504">
        <f>IF($B296&lt;&gt;"",MAX(AA$7:AA295)+1,0)</f>
        <v>285</v>
      </c>
      <c r="AB296" s="502">
        <f t="shared" si="21"/>
        <v>296</v>
      </c>
      <c r="AC296" s="504">
        <f>1</f>
        <v>1</v>
      </c>
      <c r="AD296" s="103">
        <f t="shared" si="23"/>
        <v>1747.43</v>
      </c>
      <c r="AE296" s="103">
        <f t="shared" si="24"/>
        <v>2108.1799999999998</v>
      </c>
      <c r="AF296" s="103">
        <f t="shared" si="25"/>
        <v>50.000000000000455</v>
      </c>
    </row>
    <row r="297" spans="2:32" x14ac:dyDescent="0.25">
      <c r="B297" s="1" t="str">
        <f>адреса!$G$292</f>
        <v>кв.90</v>
      </c>
      <c r="C297" s="522">
        <f>адреса!$I$292</f>
        <v>50000090</v>
      </c>
      <c r="D297" s="6" t="str">
        <f>адреса!$K$292</f>
        <v>ФИО-5-90</v>
      </c>
      <c r="E297" s="6">
        <v>10531.93</v>
      </c>
      <c r="F297" s="6">
        <v>2754.35</v>
      </c>
      <c r="G297" s="6">
        <v>0</v>
      </c>
      <c r="H297" s="6">
        <v>3114.91</v>
      </c>
      <c r="I297" s="6">
        <v>558.94000000000005</v>
      </c>
      <c r="J297" s="6">
        <v>0</v>
      </c>
      <c r="K297" s="6">
        <v>1260.5999999999999</v>
      </c>
      <c r="L297" s="6">
        <v>0</v>
      </c>
      <c r="M297" s="6">
        <v>0</v>
      </c>
      <c r="N297" s="6">
        <v>50</v>
      </c>
      <c r="O297" s="6">
        <v>202.12</v>
      </c>
      <c r="P297" s="6">
        <v>0</v>
      </c>
      <c r="Q297" s="6">
        <v>0</v>
      </c>
      <c r="R297" s="6">
        <v>500.52</v>
      </c>
      <c r="S297" s="6">
        <v>2535.48</v>
      </c>
      <c r="T297" s="6">
        <v>0</v>
      </c>
      <c r="U297" s="6">
        <v>0</v>
      </c>
      <c r="V297" s="6">
        <v>10976.92</v>
      </c>
      <c r="W297" s="6">
        <v>10531.93</v>
      </c>
      <c r="X297" s="6">
        <v>10976.92</v>
      </c>
      <c r="Y297" s="513">
        <f>IF(A297&lt;&gt;"",IF(A297=мар17!A297,0,1),IF(AND(B297=мар17!B297,C297=мар17!C297),0,1))</f>
        <v>0</v>
      </c>
      <c r="Z297" s="70" t="str">
        <f t="shared" si="22"/>
        <v>ул. Пятая д.5</v>
      </c>
      <c r="AA297" s="504">
        <f>IF($B297&lt;&gt;"",MAX(AA$7:AA296)+1,0)</f>
        <v>286</v>
      </c>
      <c r="AB297" s="502">
        <f t="shared" si="21"/>
        <v>297</v>
      </c>
      <c r="AC297" s="504">
        <f>1</f>
        <v>1</v>
      </c>
      <c r="AD297" s="103">
        <f t="shared" si="23"/>
        <v>2754.35</v>
      </c>
      <c r="AE297" s="103">
        <f t="shared" si="24"/>
        <v>8172.57</v>
      </c>
      <c r="AF297" s="103">
        <f t="shared" si="25"/>
        <v>50</v>
      </c>
    </row>
    <row r="298" spans="2:32" x14ac:dyDescent="0.25">
      <c r="B298" s="1" t="str">
        <f>адреса!$G$293</f>
        <v>кв.91</v>
      </c>
      <c r="C298" s="522">
        <f>адреса!$I$293</f>
        <v>50000091</v>
      </c>
      <c r="D298" s="6" t="str">
        <f>адреса!$K$293</f>
        <v>ФИО-5-91</v>
      </c>
      <c r="E298" s="6">
        <v>57188.32</v>
      </c>
      <c r="F298" s="6">
        <v>2781.78</v>
      </c>
      <c r="G298" s="6">
        <v>0</v>
      </c>
      <c r="H298" s="6">
        <v>3145.89</v>
      </c>
      <c r="I298" s="6">
        <v>-96.75</v>
      </c>
      <c r="J298" s="6">
        <v>0</v>
      </c>
      <c r="K298" s="6">
        <v>-142.63999999999999</v>
      </c>
      <c r="L298" s="6">
        <v>0</v>
      </c>
      <c r="M298" s="6">
        <v>0</v>
      </c>
      <c r="N298" s="6">
        <v>50</v>
      </c>
      <c r="O298" s="6">
        <v>204.14</v>
      </c>
      <c r="P298" s="6">
        <v>0</v>
      </c>
      <c r="Q298" s="6">
        <v>0</v>
      </c>
      <c r="R298" s="6">
        <v>-17.489999999999998</v>
      </c>
      <c r="S298" s="6">
        <v>-101.96</v>
      </c>
      <c r="T298" s="6">
        <v>0</v>
      </c>
      <c r="U298" s="6">
        <v>0</v>
      </c>
      <c r="V298" s="6">
        <v>5822.97</v>
      </c>
      <c r="W298" s="6">
        <v>0</v>
      </c>
      <c r="X298" s="6">
        <v>63011.29</v>
      </c>
      <c r="Y298" s="513">
        <f>IF(A298&lt;&gt;"",IF(A298=мар17!A298,0,1),IF(AND(B298=мар17!B298,C298=мар17!C298),0,1))</f>
        <v>0</v>
      </c>
      <c r="Z298" s="70" t="str">
        <f t="shared" si="22"/>
        <v>ул. Пятая д.5</v>
      </c>
      <c r="AA298" s="504">
        <f>IF($B298&lt;&gt;"",MAX(AA$7:AA297)+1,0)</f>
        <v>287</v>
      </c>
      <c r="AB298" s="502">
        <f t="shared" si="21"/>
        <v>298</v>
      </c>
      <c r="AC298" s="504">
        <f>1</f>
        <v>1</v>
      </c>
      <c r="AD298" s="103">
        <f t="shared" si="23"/>
        <v>2781.78</v>
      </c>
      <c r="AE298" s="103">
        <f t="shared" si="24"/>
        <v>2991.19</v>
      </c>
      <c r="AF298" s="103">
        <f t="shared" si="25"/>
        <v>50</v>
      </c>
    </row>
    <row r="299" spans="2:32" x14ac:dyDescent="0.25">
      <c r="B299" s="1" t="str">
        <f>адреса!$G$294</f>
        <v>кв.92</v>
      </c>
      <c r="C299" s="522">
        <f>адреса!$I$294</f>
        <v>50000092</v>
      </c>
      <c r="D299" s="6" t="str">
        <f>адреса!$K$294</f>
        <v>ФИО-5-92</v>
      </c>
      <c r="E299" s="6">
        <v>3757.45</v>
      </c>
      <c r="F299" s="6">
        <v>1767.02</v>
      </c>
      <c r="G299" s="6">
        <v>0</v>
      </c>
      <c r="H299" s="6">
        <v>1999.49</v>
      </c>
      <c r="I299" s="6">
        <v>11.27</v>
      </c>
      <c r="J299" s="6">
        <v>0</v>
      </c>
      <c r="K299" s="6">
        <v>20.2</v>
      </c>
      <c r="L299" s="6">
        <v>0</v>
      </c>
      <c r="M299" s="6">
        <v>0</v>
      </c>
      <c r="N299" s="6">
        <v>50</v>
      </c>
      <c r="O299" s="6">
        <v>129.66999999999999</v>
      </c>
      <c r="P299" s="6">
        <v>0</v>
      </c>
      <c r="Q299" s="6">
        <v>0</v>
      </c>
      <c r="R299" s="6">
        <v>8.85</v>
      </c>
      <c r="S299" s="6">
        <v>36.869999999999997</v>
      </c>
      <c r="T299" s="6">
        <v>0</v>
      </c>
      <c r="U299" s="6">
        <v>0</v>
      </c>
      <c r="V299" s="6">
        <v>4023.37</v>
      </c>
      <c r="W299" s="6">
        <v>3757.45</v>
      </c>
      <c r="X299" s="6">
        <v>4023.37</v>
      </c>
      <c r="Y299" s="513">
        <f>IF(A299&lt;&gt;"",IF(A299=мар17!A299,0,1),IF(AND(B299=мар17!B299,C299=мар17!C299),0,1))</f>
        <v>0</v>
      </c>
      <c r="Z299" s="70" t="str">
        <f t="shared" si="22"/>
        <v>ул. Пятая д.5</v>
      </c>
      <c r="AA299" s="504">
        <f>IF($B299&lt;&gt;"",MAX(AA$7:AA298)+1,0)</f>
        <v>288</v>
      </c>
      <c r="AB299" s="502">
        <f t="shared" si="21"/>
        <v>299</v>
      </c>
      <c r="AC299" s="504">
        <f>1</f>
        <v>1</v>
      </c>
      <c r="AD299" s="103">
        <f t="shared" si="23"/>
        <v>1767.02</v>
      </c>
      <c r="AE299" s="103">
        <f t="shared" si="24"/>
        <v>2206.35</v>
      </c>
      <c r="AF299" s="103">
        <f t="shared" si="25"/>
        <v>50</v>
      </c>
    </row>
    <row r="300" spans="2:32" x14ac:dyDescent="0.25">
      <c r="B300" s="1" t="str">
        <f>адреса!$G$295</f>
        <v>кв.93</v>
      </c>
      <c r="C300" s="522">
        <f>адреса!$I$295</f>
        <v>50000093</v>
      </c>
      <c r="D300" s="6" t="str">
        <f>адреса!$K$295</f>
        <v>ФИО-5-93</v>
      </c>
      <c r="E300" s="6">
        <v>4355.66</v>
      </c>
      <c r="F300" s="6">
        <v>1747.43</v>
      </c>
      <c r="G300" s="6">
        <v>0</v>
      </c>
      <c r="H300" s="6">
        <v>1976.77</v>
      </c>
      <c r="I300" s="6">
        <v>98.02</v>
      </c>
      <c r="J300" s="6">
        <v>0</v>
      </c>
      <c r="K300" s="6">
        <v>174.15</v>
      </c>
      <c r="L300" s="6">
        <v>0</v>
      </c>
      <c r="M300" s="6">
        <v>0</v>
      </c>
      <c r="N300" s="6">
        <v>50</v>
      </c>
      <c r="O300" s="6">
        <v>128.22999999999999</v>
      </c>
      <c r="P300" s="6">
        <v>0</v>
      </c>
      <c r="Q300" s="6">
        <v>0</v>
      </c>
      <c r="R300" s="6">
        <v>50.82</v>
      </c>
      <c r="S300" s="6">
        <v>250.66</v>
      </c>
      <c r="T300" s="6">
        <v>0</v>
      </c>
      <c r="U300" s="6">
        <v>0</v>
      </c>
      <c r="V300" s="6">
        <v>4476.08</v>
      </c>
      <c r="W300" s="6">
        <v>4355.66</v>
      </c>
      <c r="X300" s="6">
        <v>4476.08</v>
      </c>
      <c r="Y300" s="513">
        <f>IF(A300&lt;&gt;"",IF(A300=мар17!A300,0,1),IF(AND(B300=мар17!B300,C300=мар17!C300),0,1))</f>
        <v>0</v>
      </c>
      <c r="Z300" s="70" t="str">
        <f t="shared" si="22"/>
        <v>ул. Пятая д.5</v>
      </c>
      <c r="AA300" s="504">
        <f>IF($B300&lt;&gt;"",MAX(AA$7:AA299)+1,0)</f>
        <v>289</v>
      </c>
      <c r="AB300" s="502">
        <f t="shared" si="21"/>
        <v>300</v>
      </c>
      <c r="AC300" s="504">
        <f>1</f>
        <v>1</v>
      </c>
      <c r="AD300" s="103">
        <f t="shared" si="23"/>
        <v>1747.43</v>
      </c>
      <c r="AE300" s="103">
        <f t="shared" si="24"/>
        <v>2678.65</v>
      </c>
      <c r="AF300" s="103">
        <f t="shared" si="25"/>
        <v>49.999999999999545</v>
      </c>
    </row>
    <row r="301" spans="2:32" x14ac:dyDescent="0.25">
      <c r="B301" s="1" t="str">
        <f>адреса!$G$296</f>
        <v>кв.94</v>
      </c>
      <c r="C301" s="522">
        <f>адреса!$I$296</f>
        <v>50000094</v>
      </c>
      <c r="D301" s="6" t="str">
        <f>адреса!$K$296</f>
        <v>ФИО-5-94</v>
      </c>
      <c r="E301" s="6">
        <v>85576.76</v>
      </c>
      <c r="F301" s="6">
        <v>2754.35</v>
      </c>
      <c r="G301" s="6">
        <v>0</v>
      </c>
      <c r="H301" s="6">
        <v>3114.91</v>
      </c>
      <c r="I301" s="6">
        <v>365.77</v>
      </c>
      <c r="J301" s="6">
        <v>0</v>
      </c>
      <c r="K301" s="6">
        <v>750.13</v>
      </c>
      <c r="L301" s="6">
        <v>0</v>
      </c>
      <c r="M301" s="6">
        <v>0</v>
      </c>
      <c r="N301" s="6">
        <v>0</v>
      </c>
      <c r="O301" s="6">
        <v>202.12</v>
      </c>
      <c r="P301" s="6">
        <v>0</v>
      </c>
      <c r="Q301" s="6">
        <v>0</v>
      </c>
      <c r="R301" s="6">
        <v>266.7</v>
      </c>
      <c r="S301" s="6">
        <v>1345.05</v>
      </c>
      <c r="T301" s="6">
        <v>0</v>
      </c>
      <c r="U301" s="6">
        <v>0</v>
      </c>
      <c r="V301" s="6">
        <v>8799.0300000000007</v>
      </c>
      <c r="W301" s="6">
        <v>0</v>
      </c>
      <c r="X301" s="6">
        <v>94375.79</v>
      </c>
      <c r="Y301" s="513">
        <f>IF(A301&lt;&gt;"",IF(A301=мар17!A301,0,1),IF(AND(B301=мар17!B301,C301=мар17!C301),0,1))</f>
        <v>0</v>
      </c>
      <c r="Z301" s="70" t="str">
        <f t="shared" si="22"/>
        <v>ул. Пятая д.5</v>
      </c>
      <c r="AA301" s="504">
        <f>IF($B301&lt;&gt;"",MAX(AA$7:AA300)+1,0)</f>
        <v>290</v>
      </c>
      <c r="AB301" s="502">
        <f t="shared" si="21"/>
        <v>301</v>
      </c>
      <c r="AC301" s="504">
        <f>1</f>
        <v>1</v>
      </c>
      <c r="AD301" s="103">
        <f t="shared" si="23"/>
        <v>2754.35</v>
      </c>
      <c r="AE301" s="103">
        <f t="shared" si="24"/>
        <v>6044.6799999999994</v>
      </c>
      <c r="AF301" s="103">
        <f t="shared" si="25"/>
        <v>0</v>
      </c>
    </row>
    <row r="302" spans="2:32" x14ac:dyDescent="0.25">
      <c r="B302" s="1" t="str">
        <f>адреса!$G$297</f>
        <v>кв.95</v>
      </c>
      <c r="C302" s="522">
        <f>адреса!$I$297</f>
        <v>50000095</v>
      </c>
      <c r="D302" s="6" t="str">
        <f>адреса!$K$297</f>
        <v>ФИО-5-95</v>
      </c>
      <c r="E302" s="6">
        <v>6246.67</v>
      </c>
      <c r="F302" s="6">
        <v>2781.78</v>
      </c>
      <c r="G302" s="6">
        <v>0</v>
      </c>
      <c r="H302" s="6">
        <v>3145.89</v>
      </c>
      <c r="I302" s="6">
        <v>195.66</v>
      </c>
      <c r="J302" s="6">
        <v>0</v>
      </c>
      <c r="K302" s="6">
        <v>317.45999999999998</v>
      </c>
      <c r="L302" s="6">
        <v>0</v>
      </c>
      <c r="M302" s="6">
        <v>0</v>
      </c>
      <c r="N302" s="6">
        <v>50</v>
      </c>
      <c r="O302" s="6">
        <v>204.14</v>
      </c>
      <c r="P302" s="6">
        <v>0</v>
      </c>
      <c r="Q302" s="6">
        <v>0</v>
      </c>
      <c r="R302" s="6">
        <v>74.959999999999994</v>
      </c>
      <c r="S302" s="6">
        <v>368.71</v>
      </c>
      <c r="T302" s="6">
        <v>0</v>
      </c>
      <c r="U302" s="6">
        <v>0</v>
      </c>
      <c r="V302" s="6">
        <v>7138.6</v>
      </c>
      <c r="W302" s="6">
        <v>0</v>
      </c>
      <c r="X302" s="6">
        <v>13385.27</v>
      </c>
      <c r="Y302" s="513">
        <f>IF(A302&lt;&gt;"",IF(A302=мар17!A302,0,1),IF(AND(B302=мар17!B302,C302=мар17!C302),0,1))</f>
        <v>0</v>
      </c>
      <c r="Z302" s="70" t="str">
        <f t="shared" si="22"/>
        <v>ул. Пятая д.5</v>
      </c>
      <c r="AA302" s="504">
        <f>IF($B302&lt;&gt;"",MAX(AA$7:AA301)+1,0)</f>
        <v>291</v>
      </c>
      <c r="AB302" s="502">
        <f t="shared" si="21"/>
        <v>302</v>
      </c>
      <c r="AC302" s="504">
        <f>1</f>
        <v>1</v>
      </c>
      <c r="AD302" s="103">
        <f t="shared" si="23"/>
        <v>2781.78</v>
      </c>
      <c r="AE302" s="103">
        <f t="shared" si="24"/>
        <v>4306.82</v>
      </c>
      <c r="AF302" s="103">
        <f t="shared" si="25"/>
        <v>50</v>
      </c>
    </row>
    <row r="303" spans="2:32" x14ac:dyDescent="0.25">
      <c r="B303" s="1" t="str">
        <f>адреса!$G$298</f>
        <v>кв.96</v>
      </c>
      <c r="C303" s="522">
        <f>адреса!$I$298</f>
        <v>50000096</v>
      </c>
      <c r="D303" s="6" t="str">
        <f>адреса!$K$298</f>
        <v>ФИО-5-96</v>
      </c>
      <c r="E303" s="6">
        <v>6174.64</v>
      </c>
      <c r="F303" s="6">
        <v>1767.02</v>
      </c>
      <c r="G303" s="6">
        <v>0</v>
      </c>
      <c r="H303" s="6">
        <v>1999.49</v>
      </c>
      <c r="I303" s="6">
        <v>93.34</v>
      </c>
      <c r="J303" s="6">
        <v>0</v>
      </c>
      <c r="K303" s="6">
        <v>167.39</v>
      </c>
      <c r="L303" s="6">
        <v>0</v>
      </c>
      <c r="M303" s="6">
        <v>0</v>
      </c>
      <c r="N303" s="6">
        <v>50</v>
      </c>
      <c r="O303" s="6">
        <v>129.66999999999999</v>
      </c>
      <c r="P303" s="6">
        <v>0</v>
      </c>
      <c r="Q303" s="6">
        <v>0</v>
      </c>
      <c r="R303" s="6">
        <v>49.89</v>
      </c>
      <c r="S303" s="6">
        <v>245.81</v>
      </c>
      <c r="T303" s="6">
        <v>0</v>
      </c>
      <c r="U303" s="6">
        <v>0</v>
      </c>
      <c r="V303" s="6">
        <v>4502.6099999999997</v>
      </c>
      <c r="W303" s="6">
        <v>6174.64</v>
      </c>
      <c r="X303" s="6">
        <v>4502.6099999999997</v>
      </c>
      <c r="Y303" s="513">
        <f>IF(A303&lt;&gt;"",IF(A303=мар17!A303,0,1),IF(AND(B303=мар17!B303,C303=мар17!C303),0,1))</f>
        <v>0</v>
      </c>
      <c r="Z303" s="70" t="str">
        <f t="shared" si="22"/>
        <v>ул. Пятая д.5</v>
      </c>
      <c r="AA303" s="504">
        <f>IF($B303&lt;&gt;"",MAX(AA$7:AA302)+1,0)</f>
        <v>292</v>
      </c>
      <c r="AB303" s="502">
        <f t="shared" si="21"/>
        <v>303</v>
      </c>
      <c r="AC303" s="504">
        <f>1</f>
        <v>1</v>
      </c>
      <c r="AD303" s="103">
        <f t="shared" si="23"/>
        <v>1767.02</v>
      </c>
      <c r="AE303" s="103">
        <f t="shared" si="24"/>
        <v>2685.5899999999997</v>
      </c>
      <c r="AF303" s="103">
        <f t="shared" si="25"/>
        <v>50</v>
      </c>
    </row>
    <row r="304" spans="2:32" x14ac:dyDescent="0.25">
      <c r="B304" s="1" t="str">
        <f>адреса!$G$299</f>
        <v>кв.97</v>
      </c>
      <c r="C304" s="522">
        <f>адреса!$I$299</f>
        <v>50000097</v>
      </c>
      <c r="D304" s="6" t="str">
        <f>адреса!$K$299</f>
        <v>ФИО-5-97</v>
      </c>
      <c r="E304" s="6">
        <v>4292.43</v>
      </c>
      <c r="F304" s="6">
        <v>1747.43</v>
      </c>
      <c r="G304" s="6">
        <v>0</v>
      </c>
      <c r="H304" s="6">
        <v>1976.77</v>
      </c>
      <c r="I304" s="6">
        <v>1.59</v>
      </c>
      <c r="J304" s="6">
        <v>0</v>
      </c>
      <c r="K304" s="6">
        <v>0</v>
      </c>
      <c r="L304" s="6">
        <v>0</v>
      </c>
      <c r="M304" s="6">
        <v>0</v>
      </c>
      <c r="N304" s="6">
        <v>50</v>
      </c>
      <c r="O304" s="6">
        <v>128.22999999999999</v>
      </c>
      <c r="P304" s="6">
        <v>0</v>
      </c>
      <c r="Q304" s="6">
        <v>0</v>
      </c>
      <c r="R304" s="6">
        <v>1.59</v>
      </c>
      <c r="S304" s="6">
        <v>0</v>
      </c>
      <c r="T304" s="6">
        <v>0</v>
      </c>
      <c r="U304" s="6">
        <v>0</v>
      </c>
      <c r="V304" s="6">
        <v>3905.61</v>
      </c>
      <c r="W304" s="6">
        <v>4292.43</v>
      </c>
      <c r="X304" s="6">
        <v>3905.61</v>
      </c>
      <c r="Y304" s="513">
        <f>IF(A304&lt;&gt;"",IF(A304=мар17!A304,0,1),IF(AND(B304=мар17!B304,C304=мар17!C304),0,1))</f>
        <v>0</v>
      </c>
      <c r="Z304" s="70" t="str">
        <f t="shared" si="22"/>
        <v>ул. Пятая д.5</v>
      </c>
      <c r="AA304" s="504">
        <f>IF($B304&lt;&gt;"",MAX(AA$7:AA303)+1,0)</f>
        <v>293</v>
      </c>
      <c r="AB304" s="502">
        <f t="shared" si="21"/>
        <v>304</v>
      </c>
      <c r="AC304" s="504">
        <f>1</f>
        <v>1</v>
      </c>
      <c r="AD304" s="103">
        <f t="shared" si="23"/>
        <v>1747.43</v>
      </c>
      <c r="AE304" s="103">
        <f t="shared" si="24"/>
        <v>2108.1799999999998</v>
      </c>
      <c r="AF304" s="103">
        <f t="shared" si="25"/>
        <v>50.000000000000455</v>
      </c>
    </row>
    <row r="305" spans="1:32" x14ac:dyDescent="0.25">
      <c r="B305" s="1" t="str">
        <f>адреса!$G$300</f>
        <v>кв.98</v>
      </c>
      <c r="C305" s="522">
        <f>адреса!$I$300</f>
        <v>50000098</v>
      </c>
      <c r="D305" s="6" t="str">
        <f>адреса!$K$300</f>
        <v>ФИО-5-98</v>
      </c>
      <c r="E305" s="6">
        <v>6843.94</v>
      </c>
      <c r="F305" s="6">
        <v>2754.35</v>
      </c>
      <c r="G305" s="6">
        <v>0</v>
      </c>
      <c r="H305" s="6">
        <v>3114.91</v>
      </c>
      <c r="I305" s="6">
        <v>268.05</v>
      </c>
      <c r="J305" s="6">
        <v>0</v>
      </c>
      <c r="K305" s="6">
        <v>432.9</v>
      </c>
      <c r="L305" s="6">
        <v>0</v>
      </c>
      <c r="M305" s="6">
        <v>0</v>
      </c>
      <c r="N305" s="6">
        <v>50</v>
      </c>
      <c r="O305" s="6">
        <v>202.12</v>
      </c>
      <c r="P305" s="6">
        <v>0</v>
      </c>
      <c r="Q305" s="6">
        <v>0</v>
      </c>
      <c r="R305" s="6">
        <v>99.07</v>
      </c>
      <c r="S305" s="6">
        <v>491.61</v>
      </c>
      <c r="T305" s="6">
        <v>0</v>
      </c>
      <c r="U305" s="6">
        <v>0</v>
      </c>
      <c r="V305" s="6">
        <v>7413.01</v>
      </c>
      <c r="W305" s="6">
        <v>14256.95</v>
      </c>
      <c r="X305" s="6">
        <v>0</v>
      </c>
      <c r="Y305" s="513">
        <f>IF(A305&lt;&gt;"",IF(A305=мар17!A305,0,1),IF(AND(B305=мар17!B305,C305=мар17!C305),0,1))</f>
        <v>0</v>
      </c>
      <c r="Z305" s="70" t="str">
        <f t="shared" si="22"/>
        <v>ул. Пятая д.5</v>
      </c>
      <c r="AA305" s="504">
        <f>IF($B305&lt;&gt;"",MAX(AA$7:AA304)+1,0)</f>
        <v>294</v>
      </c>
      <c r="AB305" s="502">
        <f t="shared" si="21"/>
        <v>305</v>
      </c>
      <c r="AC305" s="504">
        <f>1</f>
        <v>1</v>
      </c>
      <c r="AD305" s="103">
        <f t="shared" si="23"/>
        <v>2754.35</v>
      </c>
      <c r="AE305" s="103">
        <f t="shared" si="24"/>
        <v>4608.66</v>
      </c>
      <c r="AF305" s="103">
        <f t="shared" si="25"/>
        <v>50</v>
      </c>
    </row>
    <row r="306" spans="1:32" x14ac:dyDescent="0.25">
      <c r="A306" s="4" t="str">
        <f>адреса!$E$301</f>
        <v>ул. Шестая д.6</v>
      </c>
      <c r="C306" s="522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513">
        <f>IF(A306&lt;&gt;"",IF(A306=мар17!A306,0,1),IF(AND(B306=мар17!B306,C306=мар17!C306),0,1))</f>
        <v>0</v>
      </c>
      <c r="Z306" s="70" t="str">
        <f t="shared" si="22"/>
        <v>ул. Шестая д.6</v>
      </c>
      <c r="AA306" s="504">
        <f>IF($B306&lt;&gt;"",MAX(AA$7:AA305)+1,0)</f>
        <v>0</v>
      </c>
      <c r="AB306" s="502">
        <f t="shared" si="21"/>
        <v>306</v>
      </c>
      <c r="AC306" s="504">
        <f>1</f>
        <v>1</v>
      </c>
      <c r="AD306" s="103">
        <f t="shared" si="23"/>
        <v>0</v>
      </c>
      <c r="AE306" s="103">
        <f t="shared" si="24"/>
        <v>0</v>
      </c>
      <c r="AF306" s="103">
        <f t="shared" si="25"/>
        <v>0</v>
      </c>
    </row>
    <row r="307" spans="1:32" x14ac:dyDescent="0.25">
      <c r="B307" s="1" t="str">
        <f>адреса!$G$301</f>
        <v>кв.1</v>
      </c>
      <c r="C307" s="522">
        <f>адреса!$I$301</f>
        <v>60000001</v>
      </c>
      <c r="D307" s="6" t="str">
        <f>адреса!$K$301</f>
        <v>ФИО-6-1</v>
      </c>
      <c r="E307" s="6">
        <v>5336.09</v>
      </c>
      <c r="F307" s="6">
        <v>1494.36</v>
      </c>
      <c r="G307" s="6">
        <v>0</v>
      </c>
      <c r="H307" s="6">
        <v>1712.58</v>
      </c>
      <c r="I307" s="6">
        <v>1.85</v>
      </c>
      <c r="J307" s="6">
        <v>0</v>
      </c>
      <c r="K307" s="6">
        <v>0</v>
      </c>
      <c r="L307" s="6">
        <v>0</v>
      </c>
      <c r="M307" s="6">
        <v>0</v>
      </c>
      <c r="N307" s="6">
        <v>0</v>
      </c>
      <c r="O307" s="6">
        <v>130.85</v>
      </c>
      <c r="P307" s="6">
        <v>0</v>
      </c>
      <c r="Q307" s="6">
        <v>282</v>
      </c>
      <c r="R307" s="6">
        <v>1.85</v>
      </c>
      <c r="S307" s="6">
        <v>0</v>
      </c>
      <c r="T307" s="6">
        <v>0</v>
      </c>
      <c r="U307" s="6">
        <v>0</v>
      </c>
      <c r="V307" s="6">
        <v>3623.49</v>
      </c>
      <c r="W307" s="6">
        <v>5488.92</v>
      </c>
      <c r="X307" s="6">
        <v>3470.66</v>
      </c>
      <c r="Y307" s="513">
        <f>IF(A307&lt;&gt;"",IF(A307=мар17!A307,0,1),IF(AND(B307=мар17!B307,C307=мар17!C307),0,1))</f>
        <v>0</v>
      </c>
      <c r="Z307" s="70" t="str">
        <f t="shared" si="22"/>
        <v>ул. Шестая д.6</v>
      </c>
      <c r="AA307" s="504">
        <f>IF($B307&lt;&gt;"",MAX(AA$7:AA306)+1,0)</f>
        <v>295</v>
      </c>
      <c r="AB307" s="502">
        <f t="shared" si="21"/>
        <v>307</v>
      </c>
      <c r="AC307" s="504">
        <f>1</f>
        <v>1</v>
      </c>
      <c r="AD307" s="103">
        <f t="shared" si="23"/>
        <v>1494.36</v>
      </c>
      <c r="AE307" s="103">
        <f t="shared" si="24"/>
        <v>1847.1299999999997</v>
      </c>
      <c r="AF307" s="103">
        <f t="shared" si="25"/>
        <v>282.00000000000045</v>
      </c>
    </row>
    <row r="308" spans="1:32" x14ac:dyDescent="0.25">
      <c r="B308" s="1" t="str">
        <f>адреса!$G$302</f>
        <v>кв.2</v>
      </c>
      <c r="C308" s="522">
        <f>адреса!$I$302</f>
        <v>60000002</v>
      </c>
      <c r="D308" s="6" t="str">
        <f>адреса!$K$302</f>
        <v>ФИО-6-2</v>
      </c>
      <c r="E308" s="6">
        <v>6557.1</v>
      </c>
      <c r="F308" s="6">
        <v>1729.23</v>
      </c>
      <c r="G308" s="6">
        <v>0</v>
      </c>
      <c r="H308" s="6">
        <v>1732.27</v>
      </c>
      <c r="I308" s="6">
        <v>24.35</v>
      </c>
      <c r="J308" s="6">
        <v>0</v>
      </c>
      <c r="K308" s="6">
        <v>39.54</v>
      </c>
      <c r="L308" s="6">
        <v>0</v>
      </c>
      <c r="M308" s="6">
        <v>0</v>
      </c>
      <c r="N308" s="6">
        <v>0</v>
      </c>
      <c r="O308" s="6">
        <v>375.93</v>
      </c>
      <c r="P308" s="6">
        <v>0</v>
      </c>
      <c r="Q308" s="6">
        <v>282</v>
      </c>
      <c r="R308" s="6">
        <v>12.95</v>
      </c>
      <c r="S308" s="6">
        <v>47.83</v>
      </c>
      <c r="T308" s="6">
        <v>0</v>
      </c>
      <c r="U308" s="6">
        <v>0</v>
      </c>
      <c r="V308" s="6">
        <v>4244.1000000000004</v>
      </c>
      <c r="W308" s="6">
        <v>6557.1</v>
      </c>
      <c r="X308" s="6">
        <v>4244.1000000000004</v>
      </c>
      <c r="Y308" s="513">
        <f>IF(A308&lt;&gt;"",IF(A308=мар17!A308,0,1),IF(AND(B308=мар17!B308,C308=мар17!C308),0,1))</f>
        <v>0</v>
      </c>
      <c r="Z308" s="70" t="str">
        <f t="shared" si="22"/>
        <v>ул. Шестая д.6</v>
      </c>
      <c r="AA308" s="504">
        <f>IF($B308&lt;&gt;"",MAX(AA$7:AA307)+1,0)</f>
        <v>296</v>
      </c>
      <c r="AB308" s="502">
        <f t="shared" si="21"/>
        <v>308</v>
      </c>
      <c r="AC308" s="504">
        <f>1</f>
        <v>1</v>
      </c>
      <c r="AD308" s="103">
        <f t="shared" si="23"/>
        <v>1729.23</v>
      </c>
      <c r="AE308" s="103">
        <f t="shared" si="24"/>
        <v>2232.8699999999994</v>
      </c>
      <c r="AF308" s="103">
        <f t="shared" si="25"/>
        <v>282.00000000000091</v>
      </c>
    </row>
    <row r="309" spans="1:32" x14ac:dyDescent="0.25">
      <c r="B309" s="1" t="str">
        <f>адреса!$G$303</f>
        <v>кв.3</v>
      </c>
      <c r="C309" s="522">
        <f>адреса!$I$303</f>
        <v>60000003</v>
      </c>
      <c r="D309" s="6" t="str">
        <f>адреса!$K$303</f>
        <v>ФИО-6-3</v>
      </c>
      <c r="E309" s="6">
        <v>2401.29</v>
      </c>
      <c r="F309" s="6">
        <v>1742.85</v>
      </c>
      <c r="G309" s="6">
        <v>0</v>
      </c>
      <c r="H309" s="6">
        <v>2971.06</v>
      </c>
      <c r="I309" s="6">
        <v>170.7</v>
      </c>
      <c r="J309" s="6">
        <v>0</v>
      </c>
      <c r="K309" s="6">
        <v>300.91000000000003</v>
      </c>
      <c r="L309" s="6">
        <v>0</v>
      </c>
      <c r="M309" s="6">
        <v>0</v>
      </c>
      <c r="N309" s="6">
        <v>0</v>
      </c>
      <c r="O309" s="6">
        <v>156.01</v>
      </c>
      <c r="P309" s="6">
        <v>0</v>
      </c>
      <c r="Q309" s="6">
        <v>282</v>
      </c>
      <c r="R309" s="6">
        <v>84.71</v>
      </c>
      <c r="S309" s="6">
        <v>365.62</v>
      </c>
      <c r="T309" s="6">
        <v>0</v>
      </c>
      <c r="U309" s="6">
        <v>0</v>
      </c>
      <c r="V309" s="6">
        <v>6073.86</v>
      </c>
      <c r="W309" s="6">
        <v>2401.29</v>
      </c>
      <c r="X309" s="6">
        <v>6073.86</v>
      </c>
      <c r="Y309" s="513">
        <f>IF(A309&lt;&gt;"",IF(A309=мар17!A309,0,1),IF(AND(B309=мар17!B309,C309=мар17!C309),0,1))</f>
        <v>0</v>
      </c>
      <c r="Z309" s="70" t="str">
        <f t="shared" si="22"/>
        <v>ул. Шестая д.6</v>
      </c>
      <c r="AA309" s="504">
        <f>IF($B309&lt;&gt;"",MAX(AA$7:AA308)+1,0)</f>
        <v>297</v>
      </c>
      <c r="AB309" s="502">
        <f t="shared" si="21"/>
        <v>309</v>
      </c>
      <c r="AC309" s="504">
        <f>1</f>
        <v>1</v>
      </c>
      <c r="AD309" s="103">
        <f t="shared" si="23"/>
        <v>1742.85</v>
      </c>
      <c r="AE309" s="103">
        <f t="shared" si="24"/>
        <v>4049.0099999999993</v>
      </c>
      <c r="AF309" s="103">
        <f t="shared" si="25"/>
        <v>282.00000000000091</v>
      </c>
    </row>
    <row r="310" spans="1:32" x14ac:dyDescent="0.25">
      <c r="B310" s="1" t="str">
        <f>адреса!$G$304</f>
        <v>кв.4</v>
      </c>
      <c r="C310" s="522">
        <f>адреса!$I$304</f>
        <v>60000004</v>
      </c>
      <c r="D310" s="6" t="str">
        <f>адреса!$K$304</f>
        <v>ФИО-6-4</v>
      </c>
      <c r="E310" s="6">
        <v>13624.56</v>
      </c>
      <c r="F310" s="6">
        <v>1681.58</v>
      </c>
      <c r="G310" s="6">
        <v>0</v>
      </c>
      <c r="H310" s="6">
        <v>2866.61</v>
      </c>
      <c r="I310" s="6">
        <v>108.71</v>
      </c>
      <c r="J310" s="6">
        <v>0</v>
      </c>
      <c r="K310" s="6">
        <v>190.27</v>
      </c>
      <c r="L310" s="6">
        <v>0</v>
      </c>
      <c r="M310" s="6">
        <v>0</v>
      </c>
      <c r="N310" s="6">
        <v>0</v>
      </c>
      <c r="O310" s="6">
        <v>3331.43</v>
      </c>
      <c r="P310" s="6">
        <v>0</v>
      </c>
      <c r="Q310" s="6">
        <v>282</v>
      </c>
      <c r="R310" s="6">
        <v>54.23</v>
      </c>
      <c r="S310" s="6">
        <v>230.95</v>
      </c>
      <c r="T310" s="6">
        <v>0</v>
      </c>
      <c r="U310" s="6">
        <v>0</v>
      </c>
      <c r="V310" s="6">
        <v>8745.7800000000007</v>
      </c>
      <c r="W310" s="6">
        <v>13624.56</v>
      </c>
      <c r="X310" s="6">
        <v>8745.7800000000007</v>
      </c>
      <c r="Y310" s="513">
        <f>IF(A310&lt;&gt;"",IF(A310=мар17!A310,0,1),IF(AND(B310=мар17!B310,C310=мар17!C310),0,1))</f>
        <v>0</v>
      </c>
      <c r="Z310" s="70" t="str">
        <f t="shared" si="22"/>
        <v>ул. Шестая д.6</v>
      </c>
      <c r="AA310" s="504">
        <f>IF($B310&lt;&gt;"",MAX(AA$7:AA309)+1,0)</f>
        <v>298</v>
      </c>
      <c r="AB310" s="502">
        <f t="shared" si="21"/>
        <v>310</v>
      </c>
      <c r="AC310" s="504">
        <f>1</f>
        <v>1</v>
      </c>
      <c r="AD310" s="103">
        <f t="shared" si="23"/>
        <v>1681.58</v>
      </c>
      <c r="AE310" s="103">
        <f t="shared" si="24"/>
        <v>6782.2</v>
      </c>
      <c r="AF310" s="103">
        <f t="shared" si="25"/>
        <v>282.00000000000091</v>
      </c>
    </row>
    <row r="311" spans="1:32" x14ac:dyDescent="0.25">
      <c r="B311" s="1" t="str">
        <f>адреса!$G$305</f>
        <v>кв.5</v>
      </c>
      <c r="C311" s="522">
        <f>адреса!$I$305</f>
        <v>60000005</v>
      </c>
      <c r="D311" s="6" t="str">
        <f>адреса!$K$305</f>
        <v>ФИО-6-5</v>
      </c>
      <c r="E311" s="6">
        <v>10085.32</v>
      </c>
      <c r="F311" s="6">
        <v>3104.45</v>
      </c>
      <c r="G311" s="6">
        <v>0</v>
      </c>
      <c r="H311" s="6">
        <v>-7020.87</v>
      </c>
      <c r="I311" s="6">
        <v>-295.51</v>
      </c>
      <c r="J311" s="6">
        <v>0</v>
      </c>
      <c r="K311" s="6">
        <v>-556.62</v>
      </c>
      <c r="L311" s="6">
        <v>0</v>
      </c>
      <c r="M311" s="6">
        <v>0</v>
      </c>
      <c r="N311" s="6">
        <v>0</v>
      </c>
      <c r="O311" s="6">
        <v>2002.13</v>
      </c>
      <c r="P311" s="6">
        <v>0</v>
      </c>
      <c r="Q311" s="6">
        <v>282</v>
      </c>
      <c r="R311" s="6">
        <v>-161.25</v>
      </c>
      <c r="S311" s="6">
        <v>-731.24</v>
      </c>
      <c r="T311" s="6">
        <v>0</v>
      </c>
      <c r="U311" s="6">
        <v>0</v>
      </c>
      <c r="V311" s="6">
        <v>-3376.91</v>
      </c>
      <c r="W311" s="6">
        <v>6708.41</v>
      </c>
      <c r="X311" s="6">
        <v>0</v>
      </c>
      <c r="Y311" s="513">
        <f>IF(A311&lt;&gt;"",IF(A311=мар17!A311,0,1),IF(AND(B311=мар17!B311,C311=мар17!C311),0,1))</f>
        <v>0</v>
      </c>
      <c r="Z311" s="70" t="str">
        <f t="shared" si="22"/>
        <v>ул. Шестая д.6</v>
      </c>
      <c r="AA311" s="504">
        <f>IF($B311&lt;&gt;"",MAX(AA$7:AA310)+1,0)</f>
        <v>299</v>
      </c>
      <c r="AB311" s="502">
        <f t="shared" si="21"/>
        <v>311</v>
      </c>
      <c r="AC311" s="504">
        <f>1</f>
        <v>1</v>
      </c>
      <c r="AD311" s="103">
        <f t="shared" si="23"/>
        <v>3104.45</v>
      </c>
      <c r="AE311" s="103">
        <f t="shared" si="24"/>
        <v>-6763.36</v>
      </c>
      <c r="AF311" s="103">
        <f t="shared" si="25"/>
        <v>282</v>
      </c>
    </row>
    <row r="312" spans="1:32" x14ac:dyDescent="0.25">
      <c r="B312" s="1" t="str">
        <f>адреса!$G$306</f>
        <v>кв.6</v>
      </c>
      <c r="C312" s="522">
        <f>адреса!$I$306</f>
        <v>60000006</v>
      </c>
      <c r="D312" s="6" t="str">
        <f>адреса!$K$306</f>
        <v>ФИО-6-6</v>
      </c>
      <c r="E312" s="6">
        <v>33046.97</v>
      </c>
      <c r="F312" s="6">
        <v>2341.9499999999998</v>
      </c>
      <c r="G312" s="6">
        <v>0</v>
      </c>
      <c r="H312" s="6">
        <v>3992.36</v>
      </c>
      <c r="I312" s="6">
        <v>171.45</v>
      </c>
      <c r="J312" s="6">
        <v>0</v>
      </c>
      <c r="K312" s="6">
        <v>300.91000000000003</v>
      </c>
      <c r="L312" s="6">
        <v>0</v>
      </c>
      <c r="M312" s="6">
        <v>0</v>
      </c>
      <c r="N312" s="6">
        <v>0</v>
      </c>
      <c r="O312" s="6">
        <v>206.01</v>
      </c>
      <c r="P312" s="6">
        <v>0</v>
      </c>
      <c r="Q312" s="6">
        <v>282</v>
      </c>
      <c r="R312" s="6">
        <v>85.46</v>
      </c>
      <c r="S312" s="6">
        <v>365.62</v>
      </c>
      <c r="T312" s="6">
        <v>0</v>
      </c>
      <c r="U312" s="6">
        <v>0</v>
      </c>
      <c r="V312" s="6">
        <v>7745.76</v>
      </c>
      <c r="W312" s="6">
        <v>0</v>
      </c>
      <c r="X312" s="6">
        <v>40792.730000000003</v>
      </c>
      <c r="Y312" s="513">
        <f>IF(A312&lt;&gt;"",IF(A312=мар17!A312,0,1),IF(AND(B312=мар17!B312,C312=мар17!C312),0,1))</f>
        <v>0</v>
      </c>
      <c r="Z312" s="70" t="str">
        <f t="shared" si="22"/>
        <v>ул. Шестая д.6</v>
      </c>
      <c r="AA312" s="504">
        <f>IF($B312&lt;&gt;"",MAX(AA$7:AA311)+1,0)</f>
        <v>300</v>
      </c>
      <c r="AB312" s="502">
        <f t="shared" si="21"/>
        <v>312</v>
      </c>
      <c r="AC312" s="504">
        <f>1</f>
        <v>1</v>
      </c>
      <c r="AD312" s="103">
        <f t="shared" si="23"/>
        <v>2341.9499999999998</v>
      </c>
      <c r="AE312" s="103">
        <f t="shared" si="24"/>
        <v>5121.8100000000004</v>
      </c>
      <c r="AF312" s="103">
        <f t="shared" si="25"/>
        <v>282</v>
      </c>
    </row>
    <row r="313" spans="1:32" x14ac:dyDescent="0.25">
      <c r="B313" s="1" t="str">
        <f>адреса!$G$307</f>
        <v>кв.7</v>
      </c>
      <c r="C313" s="522">
        <f>адреса!$I$307</f>
        <v>60000007</v>
      </c>
      <c r="D313" s="6" t="str">
        <f>адреса!$K$307</f>
        <v>ФИО-6-7</v>
      </c>
      <c r="E313" s="6">
        <v>5467.48</v>
      </c>
      <c r="F313" s="6">
        <v>1514.78</v>
      </c>
      <c r="G313" s="6">
        <v>0</v>
      </c>
      <c r="H313" s="6">
        <v>2582.27</v>
      </c>
      <c r="I313" s="6">
        <v>170.42</v>
      </c>
      <c r="J313" s="6">
        <v>0</v>
      </c>
      <c r="K313" s="6">
        <v>300.91000000000003</v>
      </c>
      <c r="L313" s="6">
        <v>0</v>
      </c>
      <c r="M313" s="6">
        <v>0</v>
      </c>
      <c r="N313" s="6">
        <v>0</v>
      </c>
      <c r="O313" s="6">
        <v>137.56</v>
      </c>
      <c r="P313" s="6">
        <v>0</v>
      </c>
      <c r="Q313" s="6">
        <v>282</v>
      </c>
      <c r="R313" s="6">
        <v>84.43</v>
      </c>
      <c r="S313" s="6">
        <v>365.62</v>
      </c>
      <c r="T313" s="6">
        <v>0</v>
      </c>
      <c r="U313" s="6">
        <v>0</v>
      </c>
      <c r="V313" s="6">
        <v>5437.99</v>
      </c>
      <c r="W313" s="6">
        <v>5467.48</v>
      </c>
      <c r="X313" s="6">
        <v>5437.99</v>
      </c>
      <c r="Y313" s="513">
        <f>IF(A313&lt;&gt;"",IF(A313=мар17!A313,0,1),IF(AND(B313=мар17!B313,C313=мар17!C313),0,1))</f>
        <v>0</v>
      </c>
      <c r="Z313" s="70" t="str">
        <f t="shared" si="22"/>
        <v>ул. Шестая д.6</v>
      </c>
      <c r="AA313" s="504">
        <f>IF($B313&lt;&gt;"",MAX(AA$7:AA312)+1,0)</f>
        <v>301</v>
      </c>
      <c r="AB313" s="502">
        <f t="shared" si="21"/>
        <v>313</v>
      </c>
      <c r="AC313" s="504">
        <f>1</f>
        <v>1</v>
      </c>
      <c r="AD313" s="103">
        <f t="shared" si="23"/>
        <v>1514.78</v>
      </c>
      <c r="AE313" s="103">
        <f t="shared" si="24"/>
        <v>3641.2099999999996</v>
      </c>
      <c r="AF313" s="103">
        <f t="shared" si="25"/>
        <v>282.00000000000045</v>
      </c>
    </row>
    <row r="314" spans="1:32" x14ac:dyDescent="0.25">
      <c r="B314" s="1" t="str">
        <f>адреса!$G$308</f>
        <v>кв.8</v>
      </c>
      <c r="C314" s="522">
        <f>адреса!$I$308</f>
        <v>60000008</v>
      </c>
      <c r="D314" s="6" t="str">
        <f>адреса!$K$308</f>
        <v>ФИО-6-8</v>
      </c>
      <c r="E314" s="6">
        <v>4907.8100000000004</v>
      </c>
      <c r="F314" s="6">
        <v>1307.1400000000001</v>
      </c>
      <c r="G314" s="6">
        <v>0</v>
      </c>
      <c r="H314" s="6">
        <v>2795.96</v>
      </c>
      <c r="I314" s="6">
        <v>5.56</v>
      </c>
      <c r="J314" s="6">
        <v>0</v>
      </c>
      <c r="K314" s="6">
        <v>5.74</v>
      </c>
      <c r="L314" s="6">
        <v>0</v>
      </c>
      <c r="M314" s="6">
        <v>0</v>
      </c>
      <c r="N314" s="6">
        <v>0</v>
      </c>
      <c r="O314" s="6">
        <v>118.34</v>
      </c>
      <c r="P314" s="6">
        <v>0</v>
      </c>
      <c r="Q314" s="6">
        <v>282</v>
      </c>
      <c r="R314" s="6">
        <v>2.4700000000000002</v>
      </c>
      <c r="S314" s="6">
        <v>3.76</v>
      </c>
      <c r="T314" s="6">
        <v>0</v>
      </c>
      <c r="U314" s="6">
        <v>0</v>
      </c>
      <c r="V314" s="6">
        <v>4520.97</v>
      </c>
      <c r="W314" s="6">
        <v>4907.8100000000004</v>
      </c>
      <c r="X314" s="6">
        <v>4520.97</v>
      </c>
      <c r="Y314" s="513">
        <f>IF(A314&lt;&gt;"",IF(A314=мар17!A314,0,1),IF(AND(B314=мар17!B314,C314=мар17!C314),0,1))</f>
        <v>0</v>
      </c>
      <c r="Z314" s="70" t="str">
        <f t="shared" si="22"/>
        <v>ул. Шестая д.6</v>
      </c>
      <c r="AA314" s="504">
        <f>IF($B314&lt;&gt;"",MAX(AA$7:AA313)+1,0)</f>
        <v>302</v>
      </c>
      <c r="AB314" s="502">
        <f t="shared" si="21"/>
        <v>314</v>
      </c>
      <c r="AC314" s="504">
        <f>1</f>
        <v>1</v>
      </c>
      <c r="AD314" s="103">
        <f t="shared" si="23"/>
        <v>1307.1400000000001</v>
      </c>
      <c r="AE314" s="103">
        <f t="shared" si="24"/>
        <v>2931.83</v>
      </c>
      <c r="AF314" s="103">
        <f t="shared" si="25"/>
        <v>282</v>
      </c>
    </row>
    <row r="315" spans="1:32" x14ac:dyDescent="0.25">
      <c r="B315" s="1" t="str">
        <f>адреса!$G$309</f>
        <v>кв.9</v>
      </c>
      <c r="C315" s="522">
        <f>адреса!$I$309</f>
        <v>60000009</v>
      </c>
      <c r="D315" s="6" t="str">
        <f>адреса!$K$309</f>
        <v>ФИО-6-9</v>
      </c>
      <c r="E315" s="6">
        <v>2902.71</v>
      </c>
      <c r="F315" s="6">
        <v>1307.1400000000001</v>
      </c>
      <c r="G315" s="6">
        <v>0</v>
      </c>
      <c r="H315" s="6">
        <v>2228.3000000000002</v>
      </c>
      <c r="I315" s="6">
        <v>42.9</v>
      </c>
      <c r="J315" s="6">
        <v>0</v>
      </c>
      <c r="K315" s="6">
        <v>87.95</v>
      </c>
      <c r="L315" s="6">
        <v>0</v>
      </c>
      <c r="M315" s="6">
        <v>0</v>
      </c>
      <c r="N315" s="6">
        <v>0</v>
      </c>
      <c r="O315" s="6">
        <v>374.86</v>
      </c>
      <c r="P315" s="6">
        <v>0</v>
      </c>
      <c r="Q315" s="6">
        <v>282</v>
      </c>
      <c r="R315" s="6">
        <v>33.72</v>
      </c>
      <c r="S315" s="6">
        <v>142.18</v>
      </c>
      <c r="T315" s="6">
        <v>0</v>
      </c>
      <c r="U315" s="6">
        <v>0</v>
      </c>
      <c r="V315" s="6">
        <v>4499.05</v>
      </c>
      <c r="W315" s="6">
        <v>0</v>
      </c>
      <c r="X315" s="6">
        <v>7401.76</v>
      </c>
      <c r="Y315" s="513">
        <f>IF(A315&lt;&gt;"",IF(A315=мар17!A315,0,1),IF(AND(B315=мар17!B315,C315=мар17!C315),0,1))</f>
        <v>0</v>
      </c>
      <c r="Z315" s="70" t="str">
        <f t="shared" si="22"/>
        <v>ул. Шестая д.6</v>
      </c>
      <c r="AA315" s="504">
        <f>IF($B315&lt;&gt;"",MAX(AA$7:AA314)+1,0)</f>
        <v>303</v>
      </c>
      <c r="AB315" s="502">
        <f t="shared" si="21"/>
        <v>315</v>
      </c>
      <c r="AC315" s="504">
        <f>1</f>
        <v>1</v>
      </c>
      <c r="AD315" s="103">
        <f t="shared" si="23"/>
        <v>1307.1400000000001</v>
      </c>
      <c r="AE315" s="103">
        <f t="shared" si="24"/>
        <v>2909.91</v>
      </c>
      <c r="AF315" s="103">
        <f t="shared" si="25"/>
        <v>282</v>
      </c>
    </row>
    <row r="316" spans="1:32" x14ac:dyDescent="0.25">
      <c r="B316" s="1" t="str">
        <f>адреса!$G$310</f>
        <v>кв.10</v>
      </c>
      <c r="C316" s="522">
        <f>адреса!$I$310</f>
        <v>60000010</v>
      </c>
      <c r="D316" s="6" t="str">
        <f>адреса!$K$310</f>
        <v>ФИО-6-10</v>
      </c>
      <c r="E316" s="6">
        <v>23210.15</v>
      </c>
      <c r="F316" s="6">
        <v>1514.78</v>
      </c>
      <c r="G316" s="6">
        <v>0</v>
      </c>
      <c r="H316" s="6">
        <v>2582.27</v>
      </c>
      <c r="I316" s="6">
        <v>170.42</v>
      </c>
      <c r="J316" s="6">
        <v>0</v>
      </c>
      <c r="K316" s="6">
        <v>300.91000000000003</v>
      </c>
      <c r="L316" s="6">
        <v>0</v>
      </c>
      <c r="M316" s="6">
        <v>0</v>
      </c>
      <c r="N316" s="6">
        <v>0</v>
      </c>
      <c r="O316" s="6">
        <v>132.63999999999999</v>
      </c>
      <c r="P316" s="6">
        <v>0</v>
      </c>
      <c r="Q316" s="6">
        <v>282</v>
      </c>
      <c r="R316" s="6">
        <v>84.43</v>
      </c>
      <c r="S316" s="6">
        <v>365.62</v>
      </c>
      <c r="T316" s="6">
        <v>0</v>
      </c>
      <c r="U316" s="6">
        <v>0</v>
      </c>
      <c r="V316" s="6">
        <v>5433.07</v>
      </c>
      <c r="W316" s="6">
        <v>0</v>
      </c>
      <c r="X316" s="6">
        <v>28643.22</v>
      </c>
      <c r="Y316" s="513">
        <f>IF(A316&lt;&gt;"",IF(A316=мар17!A316,0,1),IF(AND(B316=мар17!B316,C316=мар17!C316),0,1))</f>
        <v>0</v>
      </c>
      <c r="Z316" s="70" t="str">
        <f t="shared" si="22"/>
        <v>ул. Шестая д.6</v>
      </c>
      <c r="AA316" s="504">
        <f>IF($B316&lt;&gt;"",MAX(AA$7:AA315)+1,0)</f>
        <v>304</v>
      </c>
      <c r="AB316" s="502">
        <f t="shared" si="21"/>
        <v>316</v>
      </c>
      <c r="AC316" s="504">
        <f>1</f>
        <v>1</v>
      </c>
      <c r="AD316" s="103">
        <f t="shared" si="23"/>
        <v>1514.78</v>
      </c>
      <c r="AE316" s="103">
        <f t="shared" si="24"/>
        <v>3636.2899999999995</v>
      </c>
      <c r="AF316" s="103">
        <f t="shared" si="25"/>
        <v>282.00000000000045</v>
      </c>
    </row>
    <row r="317" spans="1:32" x14ac:dyDescent="0.25">
      <c r="B317" s="1" t="str">
        <f>адреса!$G$311</f>
        <v>кв.11</v>
      </c>
      <c r="C317" s="522">
        <f>адреса!$I$311</f>
        <v>60000011</v>
      </c>
      <c r="D317" s="6" t="str">
        <f>адреса!$K$311</f>
        <v>ФИО-6-11</v>
      </c>
      <c r="E317" s="6">
        <v>680.43</v>
      </c>
      <c r="F317" s="6">
        <v>2341.9499999999998</v>
      </c>
      <c r="G317" s="6">
        <v>0</v>
      </c>
      <c r="H317" s="6">
        <v>3992.36</v>
      </c>
      <c r="I317" s="6">
        <v>3.36</v>
      </c>
      <c r="J317" s="6">
        <v>0</v>
      </c>
      <c r="K317" s="6">
        <v>0.62</v>
      </c>
      <c r="L317" s="6">
        <v>0</v>
      </c>
      <c r="M317" s="6">
        <v>0</v>
      </c>
      <c r="N317" s="6">
        <v>0</v>
      </c>
      <c r="O317" s="6">
        <v>205.2</v>
      </c>
      <c r="P317" s="6">
        <v>0</v>
      </c>
      <c r="Q317" s="6">
        <v>282</v>
      </c>
      <c r="R317" s="6">
        <v>2.97</v>
      </c>
      <c r="S317" s="6">
        <v>0.28000000000000003</v>
      </c>
      <c r="T317" s="6">
        <v>0</v>
      </c>
      <c r="U317" s="6">
        <v>0</v>
      </c>
      <c r="V317" s="6">
        <v>6828.74</v>
      </c>
      <c r="W317" s="6">
        <v>680.43</v>
      </c>
      <c r="X317" s="6">
        <v>6828.74</v>
      </c>
      <c r="Y317" s="513">
        <f>IF(A317&lt;&gt;"",IF(A317=мар17!A317,0,1),IF(AND(B317=мар17!B317,C317=мар17!C317),0,1))</f>
        <v>0</v>
      </c>
      <c r="Z317" s="70" t="str">
        <f t="shared" si="22"/>
        <v>ул. Шестая д.6</v>
      </c>
      <c r="AA317" s="504">
        <f>IF($B317&lt;&gt;"",MAX(AA$7:AA316)+1,0)</f>
        <v>305</v>
      </c>
      <c r="AB317" s="502">
        <f t="shared" si="21"/>
        <v>317</v>
      </c>
      <c r="AC317" s="504">
        <f>1</f>
        <v>1</v>
      </c>
      <c r="AD317" s="103">
        <f t="shared" si="23"/>
        <v>2341.9499999999998</v>
      </c>
      <c r="AE317" s="103">
        <f t="shared" si="24"/>
        <v>4204.79</v>
      </c>
      <c r="AF317" s="103">
        <f t="shared" si="25"/>
        <v>282</v>
      </c>
    </row>
    <row r="318" spans="1:32" x14ac:dyDescent="0.25">
      <c r="B318" s="1" t="str">
        <f>адреса!$G$312</f>
        <v>кв.12</v>
      </c>
      <c r="C318" s="522">
        <f>адреса!$I$312</f>
        <v>60000012</v>
      </c>
      <c r="D318" s="6" t="str">
        <f>адреса!$K$312</f>
        <v>ФИО-6-12</v>
      </c>
      <c r="E318" s="6">
        <v>5214.3500000000004</v>
      </c>
      <c r="F318" s="6">
        <v>3084.02</v>
      </c>
      <c r="G318" s="6">
        <v>0</v>
      </c>
      <c r="H318" s="6">
        <v>0</v>
      </c>
      <c r="I318" s="6">
        <v>241.43</v>
      </c>
      <c r="J318" s="6">
        <v>0</v>
      </c>
      <c r="K318" s="6">
        <v>569.44000000000005</v>
      </c>
      <c r="L318" s="6">
        <v>0</v>
      </c>
      <c r="M318" s="6">
        <v>0</v>
      </c>
      <c r="N318" s="6">
        <v>0</v>
      </c>
      <c r="O318" s="6">
        <v>2732.45</v>
      </c>
      <c r="P318" s="6">
        <v>0</v>
      </c>
      <c r="Q318" s="6">
        <v>282</v>
      </c>
      <c r="R318" s="6">
        <v>241.38</v>
      </c>
      <c r="S318" s="6">
        <v>1052.1600000000001</v>
      </c>
      <c r="T318" s="6">
        <v>0</v>
      </c>
      <c r="U318" s="6">
        <v>0</v>
      </c>
      <c r="V318" s="6">
        <v>8202.8799999999992</v>
      </c>
      <c r="W318" s="6">
        <v>0</v>
      </c>
      <c r="X318" s="6">
        <v>13417.23</v>
      </c>
      <c r="Y318" s="513">
        <f>IF(A318&lt;&gt;"",IF(A318=мар17!A318,0,1),IF(AND(B318=мар17!B318,C318=мар17!C318),0,1))</f>
        <v>0</v>
      </c>
      <c r="Z318" s="70" t="str">
        <f t="shared" si="22"/>
        <v>ул. Шестая д.6</v>
      </c>
      <c r="AA318" s="504">
        <f>IF($B318&lt;&gt;"",MAX(AA$7:AA317)+1,0)</f>
        <v>306</v>
      </c>
      <c r="AB318" s="502">
        <f t="shared" si="21"/>
        <v>318</v>
      </c>
      <c r="AC318" s="504">
        <f>1</f>
        <v>1</v>
      </c>
      <c r="AD318" s="103">
        <f t="shared" si="23"/>
        <v>3084.02</v>
      </c>
      <c r="AE318" s="103">
        <f t="shared" si="24"/>
        <v>4836.8599999999997</v>
      </c>
      <c r="AF318" s="103">
        <f t="shared" si="25"/>
        <v>281.99999999999909</v>
      </c>
    </row>
    <row r="319" spans="1:32" x14ac:dyDescent="0.25">
      <c r="B319" s="1" t="str">
        <f>адреса!$G$313</f>
        <v>кв.13</v>
      </c>
      <c r="C319" s="522">
        <f>адреса!$I$313</f>
        <v>60000013</v>
      </c>
      <c r="D319" s="6" t="str">
        <f>адреса!$K$313</f>
        <v>ФИО-6-13</v>
      </c>
      <c r="E319" s="6">
        <v>4036.17</v>
      </c>
      <c r="F319" s="6">
        <v>1671.36</v>
      </c>
      <c r="G319" s="6">
        <v>0</v>
      </c>
      <c r="H319" s="6">
        <v>2849.2</v>
      </c>
      <c r="I319" s="6">
        <v>2.0699999999999998</v>
      </c>
      <c r="J319" s="6">
        <v>0</v>
      </c>
      <c r="K319" s="6">
        <v>0</v>
      </c>
      <c r="L319" s="6">
        <v>0</v>
      </c>
      <c r="M319" s="6">
        <v>0</v>
      </c>
      <c r="N319" s="6">
        <v>0</v>
      </c>
      <c r="O319" s="6">
        <v>147.9</v>
      </c>
      <c r="P319" s="6">
        <v>0</v>
      </c>
      <c r="Q319" s="6">
        <v>282</v>
      </c>
      <c r="R319" s="6">
        <v>2.0699999999999998</v>
      </c>
      <c r="S319" s="6">
        <v>0</v>
      </c>
      <c r="T319" s="6">
        <v>0</v>
      </c>
      <c r="U319" s="6">
        <v>0</v>
      </c>
      <c r="V319" s="6">
        <v>4954.6000000000004</v>
      </c>
      <c r="W319" s="6">
        <v>4036.17</v>
      </c>
      <c r="X319" s="6">
        <v>4954.6000000000004</v>
      </c>
      <c r="Y319" s="513">
        <f>IF(A319&lt;&gt;"",IF(A319=мар17!A319,0,1),IF(AND(B319=мар17!B319,C319=мар17!C319),0,1))</f>
        <v>0</v>
      </c>
      <c r="Z319" s="70" t="str">
        <f t="shared" si="22"/>
        <v>ул. Шестая д.6</v>
      </c>
      <c r="AA319" s="504">
        <f>IF($B319&lt;&gt;"",MAX(AA$7:AA318)+1,0)</f>
        <v>307</v>
      </c>
      <c r="AB319" s="502">
        <f t="shared" si="21"/>
        <v>319</v>
      </c>
      <c r="AC319" s="504">
        <f>1</f>
        <v>1</v>
      </c>
      <c r="AD319" s="103">
        <f t="shared" si="23"/>
        <v>1671.36</v>
      </c>
      <c r="AE319" s="103">
        <f t="shared" si="24"/>
        <v>3001.2400000000002</v>
      </c>
      <c r="AF319" s="103">
        <f t="shared" si="25"/>
        <v>282.00000000000045</v>
      </c>
    </row>
    <row r="320" spans="1:32" x14ac:dyDescent="0.25">
      <c r="B320" s="1" t="str">
        <f>адреса!$G$314</f>
        <v>кв.14</v>
      </c>
      <c r="C320" s="522">
        <f>адреса!$I$314</f>
        <v>60000014</v>
      </c>
      <c r="D320" s="6" t="str">
        <f>адреса!$K$314</f>
        <v>ФИО-6-14</v>
      </c>
      <c r="E320" s="6">
        <v>2340.1999999999998</v>
      </c>
      <c r="F320" s="6">
        <v>1746.25</v>
      </c>
      <c r="G320" s="6">
        <v>0</v>
      </c>
      <c r="H320" s="6">
        <v>0</v>
      </c>
      <c r="I320" s="6">
        <v>183.32</v>
      </c>
      <c r="J320" s="6">
        <v>0</v>
      </c>
      <c r="K320" s="6">
        <v>252.82</v>
      </c>
      <c r="L320" s="6">
        <v>0</v>
      </c>
      <c r="M320" s="6">
        <v>0</v>
      </c>
      <c r="N320" s="6">
        <v>0</v>
      </c>
      <c r="O320" s="6">
        <v>2522.29</v>
      </c>
      <c r="P320" s="6">
        <v>0</v>
      </c>
      <c r="Q320" s="6">
        <v>282</v>
      </c>
      <c r="R320" s="6">
        <v>31.98</v>
      </c>
      <c r="S320" s="6">
        <v>132.03</v>
      </c>
      <c r="T320" s="6">
        <v>0</v>
      </c>
      <c r="U320" s="6">
        <v>0</v>
      </c>
      <c r="V320" s="6">
        <v>5150.6899999999996</v>
      </c>
      <c r="W320" s="6">
        <v>2340.1999999999998</v>
      </c>
      <c r="X320" s="6">
        <v>5150.6899999999996</v>
      </c>
      <c r="Y320" s="513">
        <f>IF(A320&lt;&gt;"",IF(A320=мар17!A320,0,1),IF(AND(B320=мар17!B320,C320=мар17!C320),0,1))</f>
        <v>0</v>
      </c>
      <c r="Z320" s="70" t="str">
        <f t="shared" si="22"/>
        <v>ул. Шестая д.6</v>
      </c>
      <c r="AA320" s="504">
        <f>IF($B320&lt;&gt;"",MAX(AA$7:AA319)+1,0)</f>
        <v>308</v>
      </c>
      <c r="AB320" s="502">
        <f t="shared" si="21"/>
        <v>320</v>
      </c>
      <c r="AC320" s="504">
        <f>1</f>
        <v>1</v>
      </c>
      <c r="AD320" s="103">
        <f t="shared" si="23"/>
        <v>1746.25</v>
      </c>
      <c r="AE320" s="103">
        <f t="shared" si="24"/>
        <v>3122.44</v>
      </c>
      <c r="AF320" s="103">
        <f t="shared" si="25"/>
        <v>281.99999999999955</v>
      </c>
    </row>
    <row r="321" spans="2:32" x14ac:dyDescent="0.25">
      <c r="B321" s="1" t="str">
        <f>адреса!$G$315</f>
        <v>кв.15</v>
      </c>
      <c r="C321" s="522">
        <f>адреса!$I$315</f>
        <v>60000015</v>
      </c>
      <c r="D321" s="6" t="str">
        <f>адреса!$K$315</f>
        <v>ФИО-6-15</v>
      </c>
      <c r="E321" s="6">
        <v>10116.17</v>
      </c>
      <c r="F321" s="6">
        <v>1736.04</v>
      </c>
      <c r="G321" s="6">
        <v>0</v>
      </c>
      <c r="H321" s="6">
        <v>2959.45</v>
      </c>
      <c r="I321" s="6">
        <v>2.6</v>
      </c>
      <c r="J321" s="6">
        <v>0</v>
      </c>
      <c r="K321" s="6">
        <v>99.47</v>
      </c>
      <c r="L321" s="6">
        <v>0</v>
      </c>
      <c r="M321" s="6">
        <v>0</v>
      </c>
      <c r="N321" s="6">
        <v>0</v>
      </c>
      <c r="O321" s="6">
        <v>155.85</v>
      </c>
      <c r="P321" s="6">
        <v>0</v>
      </c>
      <c r="Q321" s="6">
        <v>282</v>
      </c>
      <c r="R321" s="6">
        <v>84.7</v>
      </c>
      <c r="S321" s="6">
        <v>365.62</v>
      </c>
      <c r="T321" s="6">
        <v>0</v>
      </c>
      <c r="U321" s="6">
        <v>0</v>
      </c>
      <c r="V321" s="6">
        <v>5685.73</v>
      </c>
      <c r="W321" s="6">
        <v>10116.17</v>
      </c>
      <c r="X321" s="6">
        <v>5685.73</v>
      </c>
      <c r="Y321" s="513">
        <f>IF(A321&lt;&gt;"",IF(A321=мар17!A321,0,1),IF(AND(B321=мар17!B321,C321=мар17!C321),0,1))</f>
        <v>0</v>
      </c>
      <c r="Z321" s="70" t="str">
        <f t="shared" si="22"/>
        <v>ул. Шестая д.6</v>
      </c>
      <c r="AA321" s="504">
        <f>IF($B321&lt;&gt;"",MAX(AA$7:AA320)+1,0)</f>
        <v>309</v>
      </c>
      <c r="AB321" s="502">
        <f t="shared" si="21"/>
        <v>321</v>
      </c>
      <c r="AC321" s="504">
        <f>1</f>
        <v>1</v>
      </c>
      <c r="AD321" s="103">
        <f t="shared" si="23"/>
        <v>1736.04</v>
      </c>
      <c r="AE321" s="103">
        <f t="shared" si="24"/>
        <v>3667.6899999999991</v>
      </c>
      <c r="AF321" s="103">
        <f t="shared" si="25"/>
        <v>282.00000000000045</v>
      </c>
    </row>
    <row r="322" spans="2:32" x14ac:dyDescent="0.25">
      <c r="B322" s="1" t="str">
        <f>адреса!$G$316</f>
        <v>кв.16</v>
      </c>
      <c r="C322" s="522">
        <f>адреса!$I$316</f>
        <v>60000016</v>
      </c>
      <c r="D322" s="6" t="str">
        <f>адреса!$K$316</f>
        <v>ФИО-6-16</v>
      </c>
      <c r="E322" s="6">
        <v>-0.53</v>
      </c>
      <c r="F322" s="6">
        <v>1507.97</v>
      </c>
      <c r="G322" s="6">
        <v>0</v>
      </c>
      <c r="H322" s="6">
        <v>2931.59</v>
      </c>
      <c r="I322" s="6">
        <v>218.63</v>
      </c>
      <c r="J322" s="6">
        <v>0</v>
      </c>
      <c r="K322" s="6">
        <v>407.58</v>
      </c>
      <c r="L322" s="6">
        <v>0</v>
      </c>
      <c r="M322" s="6">
        <v>0</v>
      </c>
      <c r="N322" s="6">
        <v>0</v>
      </c>
      <c r="O322" s="6">
        <v>2762.83</v>
      </c>
      <c r="P322" s="6">
        <v>0</v>
      </c>
      <c r="Q322" s="6">
        <v>282</v>
      </c>
      <c r="R322" s="6">
        <v>125.21</v>
      </c>
      <c r="S322" s="6">
        <v>546.29</v>
      </c>
      <c r="T322" s="6">
        <v>0</v>
      </c>
      <c r="U322" s="6">
        <v>0</v>
      </c>
      <c r="V322" s="6">
        <v>8782.1</v>
      </c>
      <c r="W322" s="6">
        <v>0</v>
      </c>
      <c r="X322" s="6">
        <v>8781.57</v>
      </c>
      <c r="Y322" s="513">
        <f>IF(A322&lt;&gt;"",IF(A322=мар17!A322,0,1),IF(AND(B322=мар17!B322,C322=мар17!C322),0,1))</f>
        <v>0</v>
      </c>
      <c r="Z322" s="70" t="str">
        <f t="shared" si="22"/>
        <v>ул. Шестая д.6</v>
      </c>
      <c r="AA322" s="504">
        <f>IF($B322&lt;&gt;"",MAX(AA$7:AA321)+1,0)</f>
        <v>310</v>
      </c>
      <c r="AB322" s="502">
        <f t="shared" si="21"/>
        <v>322</v>
      </c>
      <c r="AC322" s="504">
        <f>1</f>
        <v>1</v>
      </c>
      <c r="AD322" s="103">
        <f t="shared" si="23"/>
        <v>1507.97</v>
      </c>
      <c r="AE322" s="103">
        <f t="shared" si="24"/>
        <v>6992.13</v>
      </c>
      <c r="AF322" s="103">
        <f t="shared" si="25"/>
        <v>282</v>
      </c>
    </row>
    <row r="323" spans="2:32" x14ac:dyDescent="0.25">
      <c r="B323" s="1" t="str">
        <f>адреса!$G$317</f>
        <v>кв.17</v>
      </c>
      <c r="C323" s="522">
        <f>адреса!$I$317</f>
        <v>60000017</v>
      </c>
      <c r="D323" s="6" t="str">
        <f>адреса!$K$317</f>
        <v>ФИО-6-17</v>
      </c>
      <c r="E323" s="6">
        <v>22712.3</v>
      </c>
      <c r="F323" s="6">
        <v>1473.93</v>
      </c>
      <c r="G323" s="6">
        <v>0</v>
      </c>
      <c r="H323" s="6">
        <v>2512.63</v>
      </c>
      <c r="I323" s="6">
        <v>170.37</v>
      </c>
      <c r="J323" s="6">
        <v>0</v>
      </c>
      <c r="K323" s="6">
        <v>300.91000000000003</v>
      </c>
      <c r="L323" s="6">
        <v>0</v>
      </c>
      <c r="M323" s="6">
        <v>0</v>
      </c>
      <c r="N323" s="6">
        <v>0</v>
      </c>
      <c r="O323" s="6">
        <v>129.30000000000001</v>
      </c>
      <c r="P323" s="6">
        <v>0</v>
      </c>
      <c r="Q323" s="6">
        <v>282</v>
      </c>
      <c r="R323" s="6">
        <v>84.38</v>
      </c>
      <c r="S323" s="6">
        <v>365.62</v>
      </c>
      <c r="T323" s="6">
        <v>0</v>
      </c>
      <c r="U323" s="6">
        <v>0</v>
      </c>
      <c r="V323" s="6">
        <v>5319.14</v>
      </c>
      <c r="W323" s="6">
        <v>0</v>
      </c>
      <c r="X323" s="6">
        <v>28031.439999999999</v>
      </c>
      <c r="Y323" s="513">
        <f>IF(A323&lt;&gt;"",IF(A323=мар17!A323,0,1),IF(AND(B323=мар17!B323,C323=мар17!C323),0,1))</f>
        <v>0</v>
      </c>
      <c r="Z323" s="70" t="str">
        <f t="shared" si="22"/>
        <v>ул. Шестая д.6</v>
      </c>
      <c r="AA323" s="504">
        <f>IF($B323&lt;&gt;"",MAX(AA$7:AA322)+1,0)</f>
        <v>311</v>
      </c>
      <c r="AB323" s="502">
        <f t="shared" si="21"/>
        <v>323</v>
      </c>
      <c r="AC323" s="504">
        <f>1</f>
        <v>1</v>
      </c>
      <c r="AD323" s="103">
        <f t="shared" si="23"/>
        <v>1473.93</v>
      </c>
      <c r="AE323" s="103">
        <f t="shared" si="24"/>
        <v>3563.21</v>
      </c>
      <c r="AF323" s="103">
        <f t="shared" si="25"/>
        <v>282</v>
      </c>
    </row>
    <row r="324" spans="2:32" x14ac:dyDescent="0.25">
      <c r="B324" s="1" t="str">
        <f>адреса!$G$318</f>
        <v>кв.18</v>
      </c>
      <c r="C324" s="522">
        <f>адреса!$I$318</f>
        <v>60000018</v>
      </c>
      <c r="D324" s="6" t="str">
        <f>адреса!$K$318</f>
        <v>ФИО-6-18</v>
      </c>
      <c r="E324" s="6">
        <v>25425.78</v>
      </c>
      <c r="F324" s="6">
        <v>1702</v>
      </c>
      <c r="G324" s="6">
        <v>0</v>
      </c>
      <c r="H324" s="6">
        <v>2901.43</v>
      </c>
      <c r="I324" s="6">
        <v>170.65</v>
      </c>
      <c r="J324" s="6">
        <v>0</v>
      </c>
      <c r="K324" s="6">
        <v>300.91000000000003</v>
      </c>
      <c r="L324" s="6">
        <v>0</v>
      </c>
      <c r="M324" s="6">
        <v>0</v>
      </c>
      <c r="N324" s="6">
        <v>0</v>
      </c>
      <c r="O324" s="6">
        <v>149.1</v>
      </c>
      <c r="P324" s="6">
        <v>0</v>
      </c>
      <c r="Q324" s="6">
        <v>282</v>
      </c>
      <c r="R324" s="6">
        <v>84.66</v>
      </c>
      <c r="S324" s="6">
        <v>365.62</v>
      </c>
      <c r="T324" s="6">
        <v>0</v>
      </c>
      <c r="U324" s="6">
        <v>0</v>
      </c>
      <c r="V324" s="6">
        <v>5956.37</v>
      </c>
      <c r="W324" s="6">
        <v>0</v>
      </c>
      <c r="X324" s="6">
        <v>31382.15</v>
      </c>
      <c r="Y324" s="513">
        <f>IF(A324&lt;&gt;"",IF(A324=мар17!A324,0,1),IF(AND(B324=мар17!B324,C324=мар17!C324),0,1))</f>
        <v>0</v>
      </c>
      <c r="Z324" s="70" t="str">
        <f t="shared" si="22"/>
        <v>ул. Шестая д.6</v>
      </c>
      <c r="AA324" s="504">
        <f>IF($B324&lt;&gt;"",MAX(AA$7:AA323)+1,0)</f>
        <v>312</v>
      </c>
      <c r="AB324" s="502">
        <f t="shared" si="21"/>
        <v>324</v>
      </c>
      <c r="AC324" s="504">
        <f>1</f>
        <v>1</v>
      </c>
      <c r="AD324" s="103">
        <f t="shared" si="23"/>
        <v>1702</v>
      </c>
      <c r="AE324" s="103">
        <f t="shared" si="24"/>
        <v>3972.3699999999994</v>
      </c>
      <c r="AF324" s="103">
        <f t="shared" si="25"/>
        <v>282.00000000000045</v>
      </c>
    </row>
    <row r="325" spans="2:32" x14ac:dyDescent="0.25">
      <c r="B325" s="1" t="str">
        <f>адреса!$G$319</f>
        <v>кв.19</v>
      </c>
      <c r="C325" s="522">
        <f>адреса!$I$319</f>
        <v>60000019</v>
      </c>
      <c r="D325" s="6" t="str">
        <f>адреса!$K$319</f>
        <v>ФИО-6-19</v>
      </c>
      <c r="E325" s="6">
        <v>6292.36</v>
      </c>
      <c r="F325" s="6">
        <v>1739.44</v>
      </c>
      <c r="G325" s="6">
        <v>0</v>
      </c>
      <c r="H325" s="6">
        <v>3487.49</v>
      </c>
      <c r="I325" s="6">
        <v>133.66</v>
      </c>
      <c r="J325" s="6">
        <v>0</v>
      </c>
      <c r="K325" s="6">
        <v>278.89</v>
      </c>
      <c r="L325" s="6">
        <v>0</v>
      </c>
      <c r="M325" s="6">
        <v>0</v>
      </c>
      <c r="N325" s="6">
        <v>0</v>
      </c>
      <c r="O325" s="6">
        <v>339.24</v>
      </c>
      <c r="P325" s="6">
        <v>0</v>
      </c>
      <c r="Q325" s="6">
        <v>282</v>
      </c>
      <c r="R325" s="6">
        <v>103.37</v>
      </c>
      <c r="S325" s="6">
        <v>448.29</v>
      </c>
      <c r="T325" s="6">
        <v>0</v>
      </c>
      <c r="U325" s="6">
        <v>0</v>
      </c>
      <c r="V325" s="6">
        <v>6812.38</v>
      </c>
      <c r="W325" s="6">
        <v>6292.36</v>
      </c>
      <c r="X325" s="6">
        <v>6812.38</v>
      </c>
      <c r="Y325" s="513">
        <f>IF(A325&lt;&gt;"",IF(A325=мар17!A325,0,1),IF(AND(B325=мар17!B325,C325=мар17!C325),0,1))</f>
        <v>0</v>
      </c>
      <c r="Z325" s="70" t="str">
        <f t="shared" si="22"/>
        <v>ул. Шестая д.6</v>
      </c>
      <c r="AA325" s="504">
        <f>IF($B325&lt;&gt;"",MAX(AA$7:AA324)+1,0)</f>
        <v>313</v>
      </c>
      <c r="AB325" s="502">
        <f t="shared" si="21"/>
        <v>325</v>
      </c>
      <c r="AC325" s="504">
        <f>1</f>
        <v>1</v>
      </c>
      <c r="AD325" s="103">
        <f t="shared" si="23"/>
        <v>1739.44</v>
      </c>
      <c r="AE325" s="103">
        <f t="shared" si="24"/>
        <v>4790.9399999999996</v>
      </c>
      <c r="AF325" s="103">
        <f t="shared" si="25"/>
        <v>282.00000000000091</v>
      </c>
    </row>
    <row r="326" spans="2:32" x14ac:dyDescent="0.25">
      <c r="B326" s="1" t="str">
        <f>адреса!$G$320</f>
        <v>кв.20</v>
      </c>
      <c r="C326" s="522">
        <f>адреса!$I$320</f>
        <v>60000020</v>
      </c>
      <c r="D326" s="6" t="str">
        <f>адреса!$K$320</f>
        <v>ФИО-6-20</v>
      </c>
      <c r="E326" s="6">
        <v>6051.93</v>
      </c>
      <c r="F326" s="6">
        <v>1678.17</v>
      </c>
      <c r="G326" s="6">
        <v>0</v>
      </c>
      <c r="H326" s="6">
        <v>2721.46</v>
      </c>
      <c r="I326" s="6">
        <v>139.66</v>
      </c>
      <c r="J326" s="6">
        <v>0</v>
      </c>
      <c r="K326" s="6">
        <v>247.32</v>
      </c>
      <c r="L326" s="6">
        <v>0</v>
      </c>
      <c r="M326" s="6">
        <v>0</v>
      </c>
      <c r="N326" s="6">
        <v>0</v>
      </c>
      <c r="O326" s="6">
        <v>1109.83</v>
      </c>
      <c r="P326" s="6">
        <v>0</v>
      </c>
      <c r="Q326" s="6">
        <v>282</v>
      </c>
      <c r="R326" s="6">
        <v>70.87</v>
      </c>
      <c r="S326" s="6">
        <v>304.68</v>
      </c>
      <c r="T326" s="6">
        <v>0</v>
      </c>
      <c r="U326" s="6">
        <v>0</v>
      </c>
      <c r="V326" s="6">
        <v>6553.99</v>
      </c>
      <c r="W326" s="6">
        <v>6051.93</v>
      </c>
      <c r="X326" s="6">
        <v>6553.99</v>
      </c>
      <c r="Y326" s="513">
        <f>IF(A326&lt;&gt;"",IF(A326=мар17!A326,0,1),IF(AND(B326=мар17!B326,C326=мар17!C326),0,1))</f>
        <v>0</v>
      </c>
      <c r="Z326" s="70" t="str">
        <f t="shared" si="22"/>
        <v>ул. Шестая д.6</v>
      </c>
      <c r="AA326" s="504">
        <f>IF($B326&lt;&gt;"",MAX(AA$7:AA325)+1,0)</f>
        <v>314</v>
      </c>
      <c r="AB326" s="502">
        <f t="shared" si="21"/>
        <v>326</v>
      </c>
      <c r="AC326" s="504">
        <f>1</f>
        <v>1</v>
      </c>
      <c r="AD326" s="103">
        <f t="shared" si="23"/>
        <v>1678.17</v>
      </c>
      <c r="AE326" s="103">
        <f t="shared" si="24"/>
        <v>4593.8200000000006</v>
      </c>
      <c r="AF326" s="103">
        <f t="shared" si="25"/>
        <v>281.99999999999909</v>
      </c>
    </row>
    <row r="327" spans="2:32" x14ac:dyDescent="0.25">
      <c r="B327" s="1" t="str">
        <f>адреса!$G$321</f>
        <v>кв.21</v>
      </c>
      <c r="C327" s="522">
        <f>адреса!$I$321</f>
        <v>60000021</v>
      </c>
      <c r="D327" s="6" t="str">
        <f>адреса!$K$321</f>
        <v>ФИО-6-21</v>
      </c>
      <c r="E327" s="6">
        <v>19395.43</v>
      </c>
      <c r="F327" s="6">
        <v>3043.18</v>
      </c>
      <c r="G327" s="6">
        <v>0</v>
      </c>
      <c r="H327" s="6">
        <v>4220.82</v>
      </c>
      <c r="I327" s="6">
        <v>368.96</v>
      </c>
      <c r="J327" s="6">
        <v>0</v>
      </c>
      <c r="K327" s="6">
        <v>763.5</v>
      </c>
      <c r="L327" s="6">
        <v>0</v>
      </c>
      <c r="M327" s="6">
        <v>0</v>
      </c>
      <c r="N327" s="6">
        <v>0</v>
      </c>
      <c r="O327" s="6">
        <v>3670.98</v>
      </c>
      <c r="P327" s="6">
        <v>0</v>
      </c>
      <c r="Q327" s="6">
        <v>282</v>
      </c>
      <c r="R327" s="6">
        <v>275.68</v>
      </c>
      <c r="S327" s="6">
        <v>1204.3</v>
      </c>
      <c r="T327" s="6">
        <v>0</v>
      </c>
      <c r="U327" s="6">
        <v>0</v>
      </c>
      <c r="V327" s="6">
        <v>13829.42</v>
      </c>
      <c r="W327" s="6">
        <v>0</v>
      </c>
      <c r="X327" s="6">
        <v>33224.85</v>
      </c>
      <c r="Y327" s="513">
        <f>IF(A327&lt;&gt;"",IF(A327=мар17!A327,0,1),IF(AND(B327=мар17!B327,C327=мар17!C327),0,1))</f>
        <v>0</v>
      </c>
      <c r="Z327" s="70" t="str">
        <f t="shared" si="22"/>
        <v>ул. Шестая д.6</v>
      </c>
      <c r="AA327" s="504">
        <f>IF($B327&lt;&gt;"",MAX(AA$7:AA326)+1,0)</f>
        <v>315</v>
      </c>
      <c r="AB327" s="502">
        <f t="shared" si="21"/>
        <v>327</v>
      </c>
      <c r="AC327" s="504">
        <f>1</f>
        <v>1</v>
      </c>
      <c r="AD327" s="103">
        <f t="shared" si="23"/>
        <v>3043.18</v>
      </c>
      <c r="AE327" s="103">
        <f t="shared" si="24"/>
        <v>10504.24</v>
      </c>
      <c r="AF327" s="103">
        <f t="shared" si="25"/>
        <v>282</v>
      </c>
    </row>
    <row r="328" spans="2:32" x14ac:dyDescent="0.25">
      <c r="B328" s="1" t="str">
        <f>адреса!$G$322</f>
        <v>кв.22</v>
      </c>
      <c r="C328" s="522">
        <f>адреса!$I$322</f>
        <v>60000022</v>
      </c>
      <c r="D328" s="6" t="str">
        <f>адреса!$K$322</f>
        <v>ФИО-6-22</v>
      </c>
      <c r="E328" s="6">
        <v>428.8</v>
      </c>
      <c r="F328" s="6">
        <v>2324.9299999999998</v>
      </c>
      <c r="G328" s="6">
        <v>0</v>
      </c>
      <c r="H328" s="6">
        <v>3963.35</v>
      </c>
      <c r="I328" s="6">
        <v>83.92</v>
      </c>
      <c r="J328" s="6">
        <v>0</v>
      </c>
      <c r="K328" s="6">
        <v>182.67</v>
      </c>
      <c r="L328" s="6">
        <v>0</v>
      </c>
      <c r="M328" s="6">
        <v>0</v>
      </c>
      <c r="N328" s="6">
        <v>0</v>
      </c>
      <c r="O328" s="6">
        <v>500.31</v>
      </c>
      <c r="P328" s="6">
        <v>0</v>
      </c>
      <c r="Q328" s="6">
        <v>282</v>
      </c>
      <c r="R328" s="6">
        <v>74.28</v>
      </c>
      <c r="S328" s="6">
        <v>316.22000000000003</v>
      </c>
      <c r="T328" s="6">
        <v>0</v>
      </c>
      <c r="U328" s="6">
        <v>0</v>
      </c>
      <c r="V328" s="6">
        <v>7727.68</v>
      </c>
      <c r="W328" s="6">
        <v>0</v>
      </c>
      <c r="X328" s="6">
        <v>8156.48</v>
      </c>
      <c r="Y328" s="513">
        <f>IF(A328&lt;&gt;"",IF(A328=мар17!A328,0,1),IF(AND(B328=мар17!B328,C328=мар17!C328),0,1))</f>
        <v>0</v>
      </c>
      <c r="Z328" s="70" t="str">
        <f t="shared" si="22"/>
        <v>ул. Шестая д.6</v>
      </c>
      <c r="AA328" s="504">
        <f>IF($B328&lt;&gt;"",MAX(AA$7:AA327)+1,0)</f>
        <v>316</v>
      </c>
      <c r="AB328" s="502">
        <f t="shared" si="21"/>
        <v>328</v>
      </c>
      <c r="AC328" s="504">
        <f>1</f>
        <v>1</v>
      </c>
      <c r="AD328" s="103">
        <f t="shared" si="23"/>
        <v>2324.9299999999998</v>
      </c>
      <c r="AE328" s="103">
        <f t="shared" si="24"/>
        <v>5120.75</v>
      </c>
      <c r="AF328" s="103">
        <f t="shared" si="25"/>
        <v>282</v>
      </c>
    </row>
    <row r="329" spans="2:32" x14ac:dyDescent="0.25">
      <c r="B329" s="1" t="str">
        <f>адреса!$G$323</f>
        <v>кв.23</v>
      </c>
      <c r="C329" s="522">
        <f>адреса!$I$323</f>
        <v>60000023</v>
      </c>
      <c r="D329" s="6" t="str">
        <f>адреса!$K$323</f>
        <v>ФИО-6-23</v>
      </c>
      <c r="E329" s="6">
        <v>599.65</v>
      </c>
      <c r="F329" s="6">
        <v>1480.74</v>
      </c>
      <c r="G329" s="6">
        <v>0</v>
      </c>
      <c r="H329" s="6">
        <v>0</v>
      </c>
      <c r="I329" s="6">
        <v>182.23</v>
      </c>
      <c r="J329" s="6">
        <v>0</v>
      </c>
      <c r="K329" s="6">
        <v>325.31</v>
      </c>
      <c r="L329" s="6">
        <v>0</v>
      </c>
      <c r="M329" s="6">
        <v>0</v>
      </c>
      <c r="N329" s="6">
        <v>0</v>
      </c>
      <c r="O329" s="6">
        <v>484.39</v>
      </c>
      <c r="P329" s="6">
        <v>0</v>
      </c>
      <c r="Q329" s="6">
        <v>282</v>
      </c>
      <c r="R329" s="6">
        <v>92.9</v>
      </c>
      <c r="S329" s="6">
        <v>403.29</v>
      </c>
      <c r="T329" s="6">
        <v>0</v>
      </c>
      <c r="U329" s="6">
        <v>0</v>
      </c>
      <c r="V329" s="6">
        <v>3250.86</v>
      </c>
      <c r="W329" s="6">
        <v>599.65</v>
      </c>
      <c r="X329" s="6">
        <v>3250.86</v>
      </c>
      <c r="Y329" s="513">
        <f>IF(A329&lt;&gt;"",IF(A329=мар17!A329,0,1),IF(AND(B329=мар17!B329,C329=мар17!C329),0,1))</f>
        <v>0</v>
      </c>
      <c r="Z329" s="70" t="str">
        <f t="shared" si="22"/>
        <v>ул. Шестая д.6</v>
      </c>
      <c r="AA329" s="504">
        <f>IF($B329&lt;&gt;"",MAX(AA$7:AA328)+1,0)</f>
        <v>317</v>
      </c>
      <c r="AB329" s="502">
        <f t="shared" ref="AB329:AB392" si="26">AB328+1</f>
        <v>329</v>
      </c>
      <c r="AC329" s="504">
        <f>1</f>
        <v>1</v>
      </c>
      <c r="AD329" s="103">
        <f t="shared" si="23"/>
        <v>1480.74</v>
      </c>
      <c r="AE329" s="103">
        <f t="shared" si="24"/>
        <v>1488.12</v>
      </c>
      <c r="AF329" s="103">
        <f t="shared" si="25"/>
        <v>282.00000000000023</v>
      </c>
    </row>
    <row r="330" spans="2:32" x14ac:dyDescent="0.25">
      <c r="B330" s="1" t="str">
        <f>адреса!$G$324</f>
        <v>кв.24</v>
      </c>
      <c r="C330" s="522">
        <f>адреса!$I$324</f>
        <v>60000024</v>
      </c>
      <c r="D330" s="6" t="str">
        <f>адреса!$K$324</f>
        <v>ФИО-6-24</v>
      </c>
      <c r="E330" s="6">
        <v>5273.01</v>
      </c>
      <c r="F330" s="6">
        <v>1290.1199999999999</v>
      </c>
      <c r="G330" s="6">
        <v>0</v>
      </c>
      <c r="H330" s="6">
        <v>3627.24</v>
      </c>
      <c r="I330" s="6">
        <v>92.61</v>
      </c>
      <c r="J330" s="6">
        <v>0</v>
      </c>
      <c r="K330" s="6">
        <v>212.42</v>
      </c>
      <c r="L330" s="6">
        <v>0</v>
      </c>
      <c r="M330" s="6">
        <v>0</v>
      </c>
      <c r="N330" s="6">
        <v>0</v>
      </c>
      <c r="O330" s="6">
        <v>300.95</v>
      </c>
      <c r="P330" s="6">
        <v>0</v>
      </c>
      <c r="Q330" s="6">
        <v>282</v>
      </c>
      <c r="R330" s="6">
        <v>87.84</v>
      </c>
      <c r="S330" s="6">
        <v>381.97</v>
      </c>
      <c r="T330" s="6">
        <v>0</v>
      </c>
      <c r="U330" s="6">
        <v>0</v>
      </c>
      <c r="V330" s="6">
        <v>6275.15</v>
      </c>
      <c r="W330" s="6">
        <v>5273.01</v>
      </c>
      <c r="X330" s="6">
        <v>6275.15</v>
      </c>
      <c r="Y330" s="513">
        <f>IF(A330&lt;&gt;"",IF(A330=мар17!A330,0,1),IF(AND(B330=мар17!B330,C330=мар17!C330),0,1))</f>
        <v>0</v>
      </c>
      <c r="Z330" s="70" t="str">
        <f t="shared" ref="Z330:Z393" si="27">IF(AND(A330&lt;&gt;"",B330=""),A330,Z329)</f>
        <v>ул. Шестая д.6</v>
      </c>
      <c r="AA330" s="504">
        <f>IF($B330&lt;&gt;"",MAX(AA$7:AA329)+1,0)</f>
        <v>318</v>
      </c>
      <c r="AB330" s="502">
        <f t="shared" si="26"/>
        <v>330</v>
      </c>
      <c r="AC330" s="504">
        <f>1</f>
        <v>1</v>
      </c>
      <c r="AD330" s="103">
        <f t="shared" ref="AD330:AD393" si="28">F330</f>
        <v>1290.1199999999999</v>
      </c>
      <c r="AE330" s="103">
        <f t="shared" ref="AE330:AE393" si="29">H330+I330+J330+K330+L330+O330+R330+S330</f>
        <v>4703.0300000000007</v>
      </c>
      <c r="AF330" s="103">
        <f t="shared" ref="AF330:AF393" si="30">V330-AD330-AE330</f>
        <v>281.99999999999909</v>
      </c>
    </row>
    <row r="331" spans="2:32" x14ac:dyDescent="0.25">
      <c r="B331" s="1" t="str">
        <f>адреса!$G$325</f>
        <v>кв.25</v>
      </c>
      <c r="C331" s="522">
        <f>адреса!$I$325</f>
        <v>60000025</v>
      </c>
      <c r="D331" s="6" t="str">
        <f>адреса!$K$325</f>
        <v>ФИО-6-25</v>
      </c>
      <c r="E331" s="6">
        <v>26492.52</v>
      </c>
      <c r="F331" s="6">
        <v>1300.33</v>
      </c>
      <c r="G331" s="6">
        <v>0</v>
      </c>
      <c r="H331" s="6">
        <v>2216.69</v>
      </c>
      <c r="I331" s="6">
        <v>170.15</v>
      </c>
      <c r="J331" s="6">
        <v>0</v>
      </c>
      <c r="K331" s="6">
        <v>300.91000000000003</v>
      </c>
      <c r="L331" s="6">
        <v>0</v>
      </c>
      <c r="M331" s="6">
        <v>0</v>
      </c>
      <c r="N331" s="6">
        <v>0</v>
      </c>
      <c r="O331" s="6">
        <v>1855.17</v>
      </c>
      <c r="P331" s="6">
        <v>0</v>
      </c>
      <c r="Q331" s="6">
        <v>282</v>
      </c>
      <c r="R331" s="6">
        <v>84.16</v>
      </c>
      <c r="S331" s="6">
        <v>365.62</v>
      </c>
      <c r="T331" s="6">
        <v>0</v>
      </c>
      <c r="U331" s="6">
        <v>0</v>
      </c>
      <c r="V331" s="6">
        <v>6575.03</v>
      </c>
      <c r="W331" s="6">
        <v>0</v>
      </c>
      <c r="X331" s="6">
        <v>33067.550000000003</v>
      </c>
      <c r="Y331" s="513">
        <f>IF(A331&lt;&gt;"",IF(A331=мар17!A331,0,1),IF(AND(B331=мар17!B331,C331=мар17!C331),0,1))</f>
        <v>0</v>
      </c>
      <c r="Z331" s="70" t="str">
        <f t="shared" si="27"/>
        <v>ул. Шестая д.6</v>
      </c>
      <c r="AA331" s="504">
        <f>IF($B331&lt;&gt;"",MAX(AA$7:AA330)+1,0)</f>
        <v>319</v>
      </c>
      <c r="AB331" s="502">
        <f t="shared" si="26"/>
        <v>331</v>
      </c>
      <c r="AC331" s="504">
        <f>1</f>
        <v>1</v>
      </c>
      <c r="AD331" s="103">
        <f t="shared" si="28"/>
        <v>1300.33</v>
      </c>
      <c r="AE331" s="103">
        <f t="shared" si="29"/>
        <v>4992.7</v>
      </c>
      <c r="AF331" s="103">
        <f t="shared" si="30"/>
        <v>282</v>
      </c>
    </row>
    <row r="332" spans="2:32" x14ac:dyDescent="0.25">
      <c r="B332" s="1" t="str">
        <f>адреса!$G$326</f>
        <v>кв.26</v>
      </c>
      <c r="C332" s="522">
        <f>адреса!$I$326</f>
        <v>60000026</v>
      </c>
      <c r="D332" s="6" t="str">
        <f>адреса!$K$326</f>
        <v>ФИО-6-26</v>
      </c>
      <c r="E332" s="6">
        <v>2491.2399999999998</v>
      </c>
      <c r="F332" s="6">
        <v>1484.14</v>
      </c>
      <c r="G332" s="6">
        <v>0</v>
      </c>
      <c r="H332" s="6">
        <v>2530.04</v>
      </c>
      <c r="I332" s="6">
        <v>162.35</v>
      </c>
      <c r="J332" s="6">
        <v>0</v>
      </c>
      <c r="K332" s="6">
        <v>283.04000000000002</v>
      </c>
      <c r="L332" s="6">
        <v>0</v>
      </c>
      <c r="M332" s="6">
        <v>0</v>
      </c>
      <c r="N332" s="6">
        <v>0</v>
      </c>
      <c r="O332" s="6">
        <v>396.49</v>
      </c>
      <c r="P332" s="6">
        <v>0</v>
      </c>
      <c r="Q332" s="6">
        <v>282</v>
      </c>
      <c r="R332" s="6">
        <v>77.510000000000005</v>
      </c>
      <c r="S332" s="6">
        <v>335.15</v>
      </c>
      <c r="T332" s="6">
        <v>0</v>
      </c>
      <c r="U332" s="6">
        <v>0</v>
      </c>
      <c r="V332" s="6">
        <v>5550.72</v>
      </c>
      <c r="W332" s="6">
        <v>2491.2399999999998</v>
      </c>
      <c r="X332" s="6">
        <v>5550.72</v>
      </c>
      <c r="Y332" s="513">
        <f>IF(A332&lt;&gt;"",IF(A332=мар17!A332,0,1),IF(AND(B332=мар17!B332,C332=мар17!C332),0,1))</f>
        <v>0</v>
      </c>
      <c r="Z332" s="70" t="str">
        <f t="shared" si="27"/>
        <v>ул. Шестая д.6</v>
      </c>
      <c r="AA332" s="504">
        <f>IF($B332&lt;&gt;"",MAX(AA$7:AA331)+1,0)</f>
        <v>320</v>
      </c>
      <c r="AB332" s="502">
        <f t="shared" si="26"/>
        <v>332</v>
      </c>
      <c r="AC332" s="504">
        <f>1</f>
        <v>1</v>
      </c>
      <c r="AD332" s="103">
        <f t="shared" si="28"/>
        <v>1484.14</v>
      </c>
      <c r="AE332" s="103">
        <f t="shared" si="29"/>
        <v>3784.5800000000004</v>
      </c>
      <c r="AF332" s="103">
        <f t="shared" si="30"/>
        <v>281.99999999999955</v>
      </c>
    </row>
    <row r="333" spans="2:32" x14ac:dyDescent="0.25">
      <c r="B333" s="1" t="str">
        <f>адреса!$G$327</f>
        <v>кв.27</v>
      </c>
      <c r="C333" s="522">
        <f>адреса!$I$327</f>
        <v>60000027</v>
      </c>
      <c r="D333" s="6" t="str">
        <f>адреса!$K$327</f>
        <v>ФИО-6-27</v>
      </c>
      <c r="E333" s="6">
        <v>-1047.8599999999999</v>
      </c>
      <c r="F333" s="6">
        <v>2341.9499999999998</v>
      </c>
      <c r="G333" s="6">
        <v>0</v>
      </c>
      <c r="H333" s="6">
        <v>0</v>
      </c>
      <c r="I333" s="6">
        <v>12.93</v>
      </c>
      <c r="J333" s="6">
        <v>0</v>
      </c>
      <c r="K333" s="6">
        <v>12.15</v>
      </c>
      <c r="L333" s="6">
        <v>0</v>
      </c>
      <c r="M333" s="6">
        <v>0</v>
      </c>
      <c r="N333" s="6">
        <v>0</v>
      </c>
      <c r="O333" s="6">
        <v>309.57</v>
      </c>
      <c r="P333" s="6">
        <v>0</v>
      </c>
      <c r="Q333" s="6">
        <v>282</v>
      </c>
      <c r="R333" s="6">
        <v>3.02</v>
      </c>
      <c r="S333" s="6">
        <v>0.51</v>
      </c>
      <c r="T333" s="6">
        <v>0</v>
      </c>
      <c r="U333" s="6">
        <v>0</v>
      </c>
      <c r="V333" s="6">
        <v>2962.13</v>
      </c>
      <c r="W333" s="6">
        <v>0</v>
      </c>
      <c r="X333" s="6">
        <v>1914.27</v>
      </c>
      <c r="Y333" s="513">
        <f>IF(A333&lt;&gt;"",IF(A333=мар17!A333,0,1),IF(AND(B333=мар17!B333,C333=мар17!C333),0,1))</f>
        <v>0</v>
      </c>
      <c r="Z333" s="70" t="str">
        <f t="shared" si="27"/>
        <v>ул. Шестая д.6</v>
      </c>
      <c r="AA333" s="504">
        <f>IF($B333&lt;&gt;"",MAX(AA$7:AA332)+1,0)</f>
        <v>321</v>
      </c>
      <c r="AB333" s="502">
        <f t="shared" si="26"/>
        <v>333</v>
      </c>
      <c r="AC333" s="504">
        <f>1</f>
        <v>1</v>
      </c>
      <c r="AD333" s="103">
        <f t="shared" si="28"/>
        <v>2341.9499999999998</v>
      </c>
      <c r="AE333" s="103">
        <f t="shared" si="29"/>
        <v>338.17999999999995</v>
      </c>
      <c r="AF333" s="103">
        <f t="shared" si="30"/>
        <v>282.00000000000034</v>
      </c>
    </row>
    <row r="334" spans="2:32" x14ac:dyDescent="0.25">
      <c r="B334" s="1" t="str">
        <f>адреса!$G$328</f>
        <v>кв.28</v>
      </c>
      <c r="C334" s="522">
        <f>адреса!$I$328</f>
        <v>60000028</v>
      </c>
      <c r="D334" s="6" t="str">
        <f>адреса!$K$328</f>
        <v>ФИО-6-28</v>
      </c>
      <c r="E334" s="6">
        <v>2502.17</v>
      </c>
      <c r="F334" s="6">
        <v>3043.18</v>
      </c>
      <c r="G334" s="6">
        <v>0</v>
      </c>
      <c r="H334" s="6">
        <v>5076.42</v>
      </c>
      <c r="I334" s="6">
        <v>3.78</v>
      </c>
      <c r="J334" s="6">
        <v>0</v>
      </c>
      <c r="K334" s="6">
        <v>0</v>
      </c>
      <c r="L334" s="6">
        <v>0</v>
      </c>
      <c r="M334" s="6">
        <v>0</v>
      </c>
      <c r="N334" s="6">
        <v>0</v>
      </c>
      <c r="O334" s="6">
        <v>292.01</v>
      </c>
      <c r="P334" s="6">
        <v>0</v>
      </c>
      <c r="Q334" s="6">
        <v>282</v>
      </c>
      <c r="R334" s="6">
        <v>3.78</v>
      </c>
      <c r="S334" s="6">
        <v>0</v>
      </c>
      <c r="T334" s="6">
        <v>0</v>
      </c>
      <c r="U334" s="6">
        <v>0</v>
      </c>
      <c r="V334" s="6">
        <v>8701.17</v>
      </c>
      <c r="W334" s="6">
        <v>2502.17</v>
      </c>
      <c r="X334" s="6">
        <v>8701.17</v>
      </c>
      <c r="Y334" s="513">
        <f>IF(A334&lt;&gt;"",IF(A334=мар17!A334,0,1),IF(AND(B334=мар17!B334,C334=мар17!C334),0,1))</f>
        <v>0</v>
      </c>
      <c r="Z334" s="70" t="str">
        <f t="shared" si="27"/>
        <v>ул. Шестая д.6</v>
      </c>
      <c r="AA334" s="504">
        <f>IF($B334&lt;&gt;"",MAX(AA$7:AA333)+1,0)</f>
        <v>322</v>
      </c>
      <c r="AB334" s="502">
        <f t="shared" si="26"/>
        <v>334</v>
      </c>
      <c r="AC334" s="504">
        <f>1</f>
        <v>1</v>
      </c>
      <c r="AD334" s="103">
        <f t="shared" si="28"/>
        <v>3043.18</v>
      </c>
      <c r="AE334" s="103">
        <f t="shared" si="29"/>
        <v>5375.99</v>
      </c>
      <c r="AF334" s="103">
        <f t="shared" si="30"/>
        <v>282</v>
      </c>
    </row>
    <row r="335" spans="2:32" x14ac:dyDescent="0.25">
      <c r="B335" s="1" t="str">
        <f>адреса!$G$329</f>
        <v>кв.29</v>
      </c>
      <c r="C335" s="522">
        <f>адреса!$I$329</f>
        <v>60000029</v>
      </c>
      <c r="D335" s="6" t="str">
        <f>адреса!$K$329</f>
        <v>ФИО-6-29</v>
      </c>
      <c r="E335" s="6">
        <v>5338.27</v>
      </c>
      <c r="F335" s="6">
        <v>1674.77</v>
      </c>
      <c r="G335" s="6">
        <v>0</v>
      </c>
      <c r="H335" s="6">
        <v>2855</v>
      </c>
      <c r="I335" s="6">
        <v>126.48</v>
      </c>
      <c r="J335" s="6">
        <v>0</v>
      </c>
      <c r="K335" s="6">
        <v>256.94</v>
      </c>
      <c r="L335" s="6">
        <v>0</v>
      </c>
      <c r="M335" s="6">
        <v>0</v>
      </c>
      <c r="N335" s="6">
        <v>0</v>
      </c>
      <c r="O335" s="6">
        <v>337.63</v>
      </c>
      <c r="P335" s="6">
        <v>0</v>
      </c>
      <c r="Q335" s="6">
        <v>282</v>
      </c>
      <c r="R335" s="6">
        <v>92.08</v>
      </c>
      <c r="S335" s="6">
        <v>398.62</v>
      </c>
      <c r="T335" s="6">
        <v>0</v>
      </c>
      <c r="U335" s="6">
        <v>0</v>
      </c>
      <c r="V335" s="6">
        <v>6023.52</v>
      </c>
      <c r="W335" s="6">
        <v>5338.27</v>
      </c>
      <c r="X335" s="6">
        <v>6023.52</v>
      </c>
      <c r="Y335" s="513">
        <f>IF(A335&lt;&gt;"",IF(A335=мар17!A335,0,1),IF(AND(B335=мар17!B335,C335=мар17!C335),0,1))</f>
        <v>0</v>
      </c>
      <c r="Z335" s="70" t="str">
        <f t="shared" si="27"/>
        <v>ул. Шестая д.6</v>
      </c>
      <c r="AA335" s="504">
        <f>IF($B335&lt;&gt;"",MAX(AA$7:AA334)+1,0)</f>
        <v>323</v>
      </c>
      <c r="AB335" s="502">
        <f t="shared" si="26"/>
        <v>335</v>
      </c>
      <c r="AC335" s="504">
        <f>1</f>
        <v>1</v>
      </c>
      <c r="AD335" s="103">
        <f t="shared" si="28"/>
        <v>1674.77</v>
      </c>
      <c r="AE335" s="103">
        <f t="shared" si="29"/>
        <v>4066.75</v>
      </c>
      <c r="AF335" s="103">
        <f t="shared" si="30"/>
        <v>282</v>
      </c>
    </row>
    <row r="336" spans="2:32" x14ac:dyDescent="0.25">
      <c r="B336" s="1" t="str">
        <f>адреса!$G$330</f>
        <v>кв.30</v>
      </c>
      <c r="C336" s="522">
        <f>адреса!$I$330</f>
        <v>60000030</v>
      </c>
      <c r="D336" s="6" t="str">
        <f>адреса!$K$330</f>
        <v>ФИО-6-30</v>
      </c>
      <c r="E336" s="6">
        <v>0</v>
      </c>
      <c r="F336" s="6">
        <v>1725.83</v>
      </c>
      <c r="G336" s="6">
        <v>0</v>
      </c>
      <c r="H336" s="6">
        <v>2859.66</v>
      </c>
      <c r="I336" s="6">
        <v>53.04</v>
      </c>
      <c r="J336" s="6">
        <v>0</v>
      </c>
      <c r="K336" s="6">
        <v>139.6</v>
      </c>
      <c r="L336" s="6">
        <v>0</v>
      </c>
      <c r="M336" s="6">
        <v>0</v>
      </c>
      <c r="N336" s="6">
        <v>0</v>
      </c>
      <c r="O336" s="6">
        <v>4094.42</v>
      </c>
      <c r="P336" s="6">
        <v>0</v>
      </c>
      <c r="Q336" s="6">
        <v>282</v>
      </c>
      <c r="R336" s="6">
        <v>67.72</v>
      </c>
      <c r="S336" s="6">
        <v>290.45999999999998</v>
      </c>
      <c r="T336" s="6">
        <v>0</v>
      </c>
      <c r="U336" s="6">
        <v>0</v>
      </c>
      <c r="V336" s="6">
        <v>9512.73</v>
      </c>
      <c r="W336" s="6">
        <v>0</v>
      </c>
      <c r="X336" s="6">
        <v>9512.73</v>
      </c>
      <c r="Y336" s="513">
        <f>IF(A336&lt;&gt;"",IF(A336=мар17!A336,0,1),IF(AND(B336=мар17!B336,C336=мар17!C336),0,1))</f>
        <v>0</v>
      </c>
      <c r="Z336" s="70" t="str">
        <f t="shared" si="27"/>
        <v>ул. Шестая д.6</v>
      </c>
      <c r="AA336" s="504">
        <f>IF($B336&lt;&gt;"",MAX(AA$7:AA335)+1,0)</f>
        <v>324</v>
      </c>
      <c r="AB336" s="502">
        <f t="shared" si="26"/>
        <v>336</v>
      </c>
      <c r="AC336" s="504">
        <f>1</f>
        <v>1</v>
      </c>
      <c r="AD336" s="103">
        <f t="shared" si="28"/>
        <v>1725.83</v>
      </c>
      <c r="AE336" s="103">
        <f t="shared" si="29"/>
        <v>7504.9</v>
      </c>
      <c r="AF336" s="103">
        <f t="shared" si="30"/>
        <v>282</v>
      </c>
    </row>
    <row r="337" spans="2:32" x14ac:dyDescent="0.25">
      <c r="B337" s="1" t="str">
        <f>адреса!$G$331</f>
        <v>кв.31</v>
      </c>
      <c r="C337" s="522">
        <f>адреса!$I$331</f>
        <v>60000031</v>
      </c>
      <c r="D337" s="6" t="str">
        <f>адреса!$K$331</f>
        <v>ФИО-6-31</v>
      </c>
      <c r="E337" s="6">
        <v>8022.98</v>
      </c>
      <c r="F337" s="6">
        <v>1722.42</v>
      </c>
      <c r="G337" s="6">
        <v>0</v>
      </c>
      <c r="H337" s="6">
        <v>1230.1400000000001</v>
      </c>
      <c r="I337" s="6">
        <v>2.14</v>
      </c>
      <c r="J337" s="6">
        <v>0</v>
      </c>
      <c r="K337" s="6">
        <v>0</v>
      </c>
      <c r="L337" s="6">
        <v>0</v>
      </c>
      <c r="M337" s="6">
        <v>0</v>
      </c>
      <c r="N337" s="6">
        <v>0</v>
      </c>
      <c r="O337" s="6">
        <v>150.82</v>
      </c>
      <c r="P337" s="6">
        <v>0</v>
      </c>
      <c r="Q337" s="6">
        <v>282</v>
      </c>
      <c r="R337" s="6">
        <v>2.14</v>
      </c>
      <c r="S337" s="6">
        <v>0</v>
      </c>
      <c r="T337" s="6">
        <v>0</v>
      </c>
      <c r="U337" s="6">
        <v>0</v>
      </c>
      <c r="V337" s="6">
        <v>3389.66</v>
      </c>
      <c r="W337" s="6">
        <v>8022.98</v>
      </c>
      <c r="X337" s="6">
        <v>3389.66</v>
      </c>
      <c r="Y337" s="513">
        <f>IF(A337&lt;&gt;"",IF(A337=мар17!A337,0,1),IF(AND(B337=мар17!B337,C337=мар17!C337),0,1))</f>
        <v>0</v>
      </c>
      <c r="Z337" s="70" t="str">
        <f t="shared" si="27"/>
        <v>ул. Шестая д.6</v>
      </c>
      <c r="AA337" s="504">
        <f>IF($B337&lt;&gt;"",MAX(AA$7:AA336)+1,0)</f>
        <v>325</v>
      </c>
      <c r="AB337" s="502">
        <f t="shared" si="26"/>
        <v>337</v>
      </c>
      <c r="AC337" s="504">
        <f>1</f>
        <v>1</v>
      </c>
      <c r="AD337" s="103">
        <f t="shared" si="28"/>
        <v>1722.42</v>
      </c>
      <c r="AE337" s="103">
        <f t="shared" si="29"/>
        <v>1385.2400000000002</v>
      </c>
      <c r="AF337" s="103">
        <f t="shared" si="30"/>
        <v>281.99999999999955</v>
      </c>
    </row>
    <row r="338" spans="2:32" x14ac:dyDescent="0.25">
      <c r="B338" s="1" t="str">
        <f>адреса!$G$332</f>
        <v>кв.32</v>
      </c>
      <c r="C338" s="522">
        <f>адреса!$I$332</f>
        <v>60000032</v>
      </c>
      <c r="D338" s="6" t="str">
        <f>адреса!$K$332</f>
        <v>ФИО-6-32</v>
      </c>
      <c r="E338" s="6">
        <v>4391.8100000000004</v>
      </c>
      <c r="F338" s="6">
        <v>1470.53</v>
      </c>
      <c r="G338" s="6">
        <v>0</v>
      </c>
      <c r="H338" s="6">
        <v>2506.83</v>
      </c>
      <c r="I338" s="6">
        <v>170.37</v>
      </c>
      <c r="J338" s="6">
        <v>0</v>
      </c>
      <c r="K338" s="6">
        <v>300.91000000000003</v>
      </c>
      <c r="L338" s="6">
        <v>0</v>
      </c>
      <c r="M338" s="6">
        <v>0</v>
      </c>
      <c r="N338" s="6">
        <v>0</v>
      </c>
      <c r="O338" s="6">
        <v>128.83000000000001</v>
      </c>
      <c r="P338" s="6">
        <v>0</v>
      </c>
      <c r="Q338" s="6">
        <v>282</v>
      </c>
      <c r="R338" s="6">
        <v>84.38</v>
      </c>
      <c r="S338" s="6">
        <v>365.62</v>
      </c>
      <c r="T338" s="6">
        <v>0</v>
      </c>
      <c r="U338" s="6">
        <v>0</v>
      </c>
      <c r="V338" s="6">
        <v>5309.47</v>
      </c>
      <c r="W338" s="6">
        <v>4391.8100000000004</v>
      </c>
      <c r="X338" s="6">
        <v>5309.47</v>
      </c>
      <c r="Y338" s="513">
        <f>IF(A338&lt;&gt;"",IF(A338=мар17!A338,0,1),IF(AND(B338=мар17!B338,C338=мар17!C338),0,1))</f>
        <v>0</v>
      </c>
      <c r="Z338" s="70" t="str">
        <f t="shared" si="27"/>
        <v>ул. Шестая д.6</v>
      </c>
      <c r="AA338" s="504">
        <f>IF($B338&lt;&gt;"",MAX(AA$7:AA337)+1,0)</f>
        <v>326</v>
      </c>
      <c r="AB338" s="502">
        <f t="shared" si="26"/>
        <v>338</v>
      </c>
      <c r="AC338" s="504">
        <f>1</f>
        <v>1</v>
      </c>
      <c r="AD338" s="103">
        <f t="shared" si="28"/>
        <v>1470.53</v>
      </c>
      <c r="AE338" s="103">
        <f t="shared" si="29"/>
        <v>3556.9399999999996</v>
      </c>
      <c r="AF338" s="103">
        <f t="shared" si="30"/>
        <v>282.00000000000091</v>
      </c>
    </row>
    <row r="339" spans="2:32" x14ac:dyDescent="0.25">
      <c r="B339" s="1" t="str">
        <f>адреса!$G$333</f>
        <v>кв.33</v>
      </c>
      <c r="C339" s="522">
        <f>адреса!$I$333</f>
        <v>60000033</v>
      </c>
      <c r="D339" s="6" t="str">
        <f>адреса!$K$333</f>
        <v>ФИО-6-33</v>
      </c>
      <c r="E339" s="6">
        <v>15567.6</v>
      </c>
      <c r="F339" s="6">
        <v>1477.34</v>
      </c>
      <c r="G339" s="6">
        <v>0</v>
      </c>
      <c r="H339" s="6">
        <v>2518.44</v>
      </c>
      <c r="I339" s="6">
        <v>170.37</v>
      </c>
      <c r="J339" s="6">
        <v>0</v>
      </c>
      <c r="K339" s="6">
        <v>300.91000000000003</v>
      </c>
      <c r="L339" s="6">
        <v>0</v>
      </c>
      <c r="M339" s="6">
        <v>0</v>
      </c>
      <c r="N339" s="6">
        <v>0</v>
      </c>
      <c r="O339" s="6">
        <v>129.56</v>
      </c>
      <c r="P339" s="6">
        <v>0</v>
      </c>
      <c r="Q339" s="6">
        <v>282</v>
      </c>
      <c r="R339" s="6">
        <v>84.38</v>
      </c>
      <c r="S339" s="6">
        <v>365.62</v>
      </c>
      <c r="T339" s="6">
        <v>0</v>
      </c>
      <c r="U339" s="6">
        <v>0</v>
      </c>
      <c r="V339" s="6">
        <v>5328.62</v>
      </c>
      <c r="W339" s="6">
        <v>15567.6</v>
      </c>
      <c r="X339" s="6">
        <v>5328.62</v>
      </c>
      <c r="Y339" s="513">
        <f>IF(A339&lt;&gt;"",IF(A339=мар17!A339,0,1),IF(AND(B339=мар17!B339,C339=мар17!C339),0,1))</f>
        <v>0</v>
      </c>
      <c r="Z339" s="70" t="str">
        <f t="shared" si="27"/>
        <v>ул. Шестая д.6</v>
      </c>
      <c r="AA339" s="504">
        <f>IF($B339&lt;&gt;"",MAX(AA$7:AA338)+1,0)</f>
        <v>327</v>
      </c>
      <c r="AB339" s="502">
        <f t="shared" si="26"/>
        <v>339</v>
      </c>
      <c r="AC339" s="504">
        <f>1</f>
        <v>1</v>
      </c>
      <c r="AD339" s="103">
        <f t="shared" si="28"/>
        <v>1477.34</v>
      </c>
      <c r="AE339" s="103">
        <f t="shared" si="29"/>
        <v>3569.2799999999997</v>
      </c>
      <c r="AF339" s="103">
        <f t="shared" si="30"/>
        <v>282</v>
      </c>
    </row>
    <row r="340" spans="2:32" x14ac:dyDescent="0.25">
      <c r="B340" s="1" t="str">
        <f>адреса!$G$334</f>
        <v>кв.34</v>
      </c>
      <c r="C340" s="522">
        <f>адреса!$I$334</f>
        <v>60000034</v>
      </c>
      <c r="D340" s="6" t="str">
        <f>адреса!$K$334</f>
        <v>ФИО-6-34</v>
      </c>
      <c r="E340" s="6">
        <v>30052</v>
      </c>
      <c r="F340" s="6">
        <v>1722.42</v>
      </c>
      <c r="G340" s="6">
        <v>0</v>
      </c>
      <c r="H340" s="6">
        <v>2936.24</v>
      </c>
      <c r="I340" s="6">
        <v>170.68</v>
      </c>
      <c r="J340" s="6">
        <v>0</v>
      </c>
      <c r="K340" s="6">
        <v>300.91000000000003</v>
      </c>
      <c r="L340" s="6">
        <v>0</v>
      </c>
      <c r="M340" s="6">
        <v>0</v>
      </c>
      <c r="N340" s="6">
        <v>0</v>
      </c>
      <c r="O340" s="6">
        <v>151.43</v>
      </c>
      <c r="P340" s="6">
        <v>0</v>
      </c>
      <c r="Q340" s="6">
        <v>282</v>
      </c>
      <c r="R340" s="6">
        <v>84.69</v>
      </c>
      <c r="S340" s="6">
        <v>365.62</v>
      </c>
      <c r="T340" s="6">
        <v>0</v>
      </c>
      <c r="U340" s="6">
        <v>0</v>
      </c>
      <c r="V340" s="6">
        <v>6013.99</v>
      </c>
      <c r="W340" s="6">
        <v>0</v>
      </c>
      <c r="X340" s="6">
        <v>36065.99</v>
      </c>
      <c r="Y340" s="513">
        <f>IF(A340&lt;&gt;"",IF(A340=мар17!A340,0,1),IF(AND(B340=мар17!B340,C340=мар17!C340),0,1))</f>
        <v>0</v>
      </c>
      <c r="Z340" s="70" t="str">
        <f t="shared" si="27"/>
        <v>ул. Шестая д.6</v>
      </c>
      <c r="AA340" s="504">
        <f>IF($B340&lt;&gt;"",MAX(AA$7:AA339)+1,0)</f>
        <v>328</v>
      </c>
      <c r="AB340" s="502">
        <f t="shared" si="26"/>
        <v>340</v>
      </c>
      <c r="AC340" s="504">
        <f>1</f>
        <v>1</v>
      </c>
      <c r="AD340" s="103">
        <f t="shared" si="28"/>
        <v>1722.42</v>
      </c>
      <c r="AE340" s="103">
        <f t="shared" si="29"/>
        <v>4009.5699999999993</v>
      </c>
      <c r="AF340" s="103">
        <f t="shared" si="30"/>
        <v>282.00000000000045</v>
      </c>
    </row>
    <row r="341" spans="2:32" x14ac:dyDescent="0.25">
      <c r="B341" s="1" t="str">
        <f>адреса!$G$335</f>
        <v>кв.35</v>
      </c>
      <c r="C341" s="522">
        <f>адреса!$I$335</f>
        <v>60000035</v>
      </c>
      <c r="D341" s="6" t="str">
        <f>адреса!$K$335</f>
        <v>ФИО-6-35</v>
      </c>
      <c r="E341" s="6">
        <v>10110.31</v>
      </c>
      <c r="F341" s="6">
        <v>1736.04</v>
      </c>
      <c r="G341" s="6">
        <v>0</v>
      </c>
      <c r="H341" s="6">
        <v>2959.45</v>
      </c>
      <c r="I341" s="6">
        <v>55.83</v>
      </c>
      <c r="J341" s="6">
        <v>0</v>
      </c>
      <c r="K341" s="6">
        <v>70.05</v>
      </c>
      <c r="L341" s="6">
        <v>0</v>
      </c>
      <c r="M341" s="6">
        <v>0</v>
      </c>
      <c r="N341" s="6">
        <v>0</v>
      </c>
      <c r="O341" s="6">
        <v>152.01</v>
      </c>
      <c r="P341" s="6">
        <v>0</v>
      </c>
      <c r="Q341" s="6">
        <v>282</v>
      </c>
      <c r="R341" s="6">
        <v>6.92</v>
      </c>
      <c r="S341" s="6">
        <v>21.12</v>
      </c>
      <c r="T341" s="6">
        <v>0</v>
      </c>
      <c r="U341" s="6">
        <v>0</v>
      </c>
      <c r="V341" s="6">
        <v>5283.42</v>
      </c>
      <c r="W341" s="6">
        <v>10110.31</v>
      </c>
      <c r="X341" s="6">
        <v>5283.42</v>
      </c>
      <c r="Y341" s="513">
        <f>IF(A341&lt;&gt;"",IF(A341=мар17!A341,0,1),IF(AND(B341=мар17!B341,C341=мар17!C341),0,1))</f>
        <v>0</v>
      </c>
      <c r="Z341" s="70" t="str">
        <f t="shared" si="27"/>
        <v>ул. Шестая д.6</v>
      </c>
      <c r="AA341" s="504">
        <f>IF($B341&lt;&gt;"",MAX(AA$7:AA340)+1,0)</f>
        <v>329</v>
      </c>
      <c r="AB341" s="502">
        <f t="shared" si="26"/>
        <v>341</v>
      </c>
      <c r="AC341" s="504">
        <f>1</f>
        <v>1</v>
      </c>
      <c r="AD341" s="103">
        <f t="shared" si="28"/>
        <v>1736.04</v>
      </c>
      <c r="AE341" s="103">
        <f t="shared" si="29"/>
        <v>3265.38</v>
      </c>
      <c r="AF341" s="103">
        <f t="shared" si="30"/>
        <v>282</v>
      </c>
    </row>
    <row r="342" spans="2:32" x14ac:dyDescent="0.25">
      <c r="B342" s="1" t="str">
        <f>адреса!$G$336</f>
        <v>кв.36</v>
      </c>
      <c r="C342" s="522">
        <f>адреса!$I$336</f>
        <v>60000036</v>
      </c>
      <c r="D342" s="6" t="str">
        <f>адреса!$K$336</f>
        <v>ФИО-6-36</v>
      </c>
      <c r="E342" s="6">
        <v>1383.97</v>
      </c>
      <c r="F342" s="6">
        <v>1674.77</v>
      </c>
      <c r="G342" s="6">
        <v>0</v>
      </c>
      <c r="H342" s="6">
        <v>503.5</v>
      </c>
      <c r="I342" s="6">
        <v>65.8</v>
      </c>
      <c r="J342" s="6">
        <v>0</v>
      </c>
      <c r="K342" s="6">
        <v>130.22999999999999</v>
      </c>
      <c r="L342" s="6">
        <v>0</v>
      </c>
      <c r="M342" s="6">
        <v>0</v>
      </c>
      <c r="N342" s="6">
        <v>0</v>
      </c>
      <c r="O342" s="6">
        <v>415.78</v>
      </c>
      <c r="P342" s="6">
        <v>0</v>
      </c>
      <c r="Q342" s="6">
        <v>282</v>
      </c>
      <c r="R342" s="6">
        <v>47.02</v>
      </c>
      <c r="S342" s="6">
        <v>199.06</v>
      </c>
      <c r="T342" s="6">
        <v>0</v>
      </c>
      <c r="U342" s="6">
        <v>0</v>
      </c>
      <c r="V342" s="6">
        <v>3318.16</v>
      </c>
      <c r="W342" s="6">
        <v>4702.13</v>
      </c>
      <c r="X342" s="6">
        <v>0</v>
      </c>
      <c r="Y342" s="513">
        <f>IF(A342&lt;&gt;"",IF(A342=мар17!A342,0,1),IF(AND(B342=мар17!B342,C342=мар17!C342),0,1))</f>
        <v>0</v>
      </c>
      <c r="Z342" s="70" t="str">
        <f t="shared" si="27"/>
        <v>ул. Шестая д.6</v>
      </c>
      <c r="AA342" s="504">
        <f>IF($B342&lt;&gt;"",MAX(AA$7:AA341)+1,0)</f>
        <v>330</v>
      </c>
      <c r="AB342" s="502">
        <f t="shared" si="26"/>
        <v>342</v>
      </c>
      <c r="AC342" s="504">
        <f>1</f>
        <v>1</v>
      </c>
      <c r="AD342" s="103">
        <f t="shared" si="28"/>
        <v>1674.77</v>
      </c>
      <c r="AE342" s="103">
        <f t="shared" si="29"/>
        <v>1361.3899999999999</v>
      </c>
      <c r="AF342" s="103">
        <f t="shared" si="30"/>
        <v>282</v>
      </c>
    </row>
    <row r="343" spans="2:32" x14ac:dyDescent="0.25">
      <c r="B343" s="1" t="str">
        <f>адреса!$G$337</f>
        <v>кв.37</v>
      </c>
      <c r="C343" s="522">
        <f>адреса!$I$337</f>
        <v>60000037</v>
      </c>
      <c r="D343" s="6" t="str">
        <f>адреса!$K$337</f>
        <v>ФИО-6-37</v>
      </c>
      <c r="E343" s="6">
        <v>10411.219999999999</v>
      </c>
      <c r="F343" s="6">
        <v>3080.62</v>
      </c>
      <c r="G343" s="6">
        <v>0</v>
      </c>
      <c r="H343" s="6">
        <v>5251.58</v>
      </c>
      <c r="I343" s="6">
        <v>25.14</v>
      </c>
      <c r="J343" s="6">
        <v>0</v>
      </c>
      <c r="K343" s="6">
        <v>34.35</v>
      </c>
      <c r="L343" s="6">
        <v>0</v>
      </c>
      <c r="M343" s="6">
        <v>0</v>
      </c>
      <c r="N343" s="6">
        <v>0</v>
      </c>
      <c r="O343" s="6">
        <v>423.56</v>
      </c>
      <c r="P343" s="6">
        <v>0</v>
      </c>
      <c r="Q343" s="6">
        <v>282</v>
      </c>
      <c r="R343" s="6">
        <v>11.16</v>
      </c>
      <c r="S343" s="6">
        <v>32.5</v>
      </c>
      <c r="T343" s="6">
        <v>0</v>
      </c>
      <c r="U343" s="6">
        <v>0</v>
      </c>
      <c r="V343" s="6">
        <v>9140.91</v>
      </c>
      <c r="W343" s="6">
        <v>10411.219999999999</v>
      </c>
      <c r="X343" s="6">
        <v>9140.91</v>
      </c>
      <c r="Y343" s="513">
        <f>IF(A343&lt;&gt;"",IF(A343=мар17!A343,0,1),IF(AND(B343=мар17!B343,C343=мар17!C343),0,1))</f>
        <v>0</v>
      </c>
      <c r="Z343" s="70" t="str">
        <f t="shared" si="27"/>
        <v>ул. Шестая д.6</v>
      </c>
      <c r="AA343" s="504">
        <f>IF($B343&lt;&gt;"",MAX(AA$7:AA342)+1,0)</f>
        <v>331</v>
      </c>
      <c r="AB343" s="502">
        <f t="shared" si="26"/>
        <v>343</v>
      </c>
      <c r="AC343" s="504">
        <f>1</f>
        <v>1</v>
      </c>
      <c r="AD343" s="103">
        <f t="shared" si="28"/>
        <v>3080.62</v>
      </c>
      <c r="AE343" s="103">
        <f t="shared" si="29"/>
        <v>5778.2900000000009</v>
      </c>
      <c r="AF343" s="103">
        <f t="shared" si="30"/>
        <v>281.99999999999909</v>
      </c>
    </row>
    <row r="344" spans="2:32" x14ac:dyDescent="0.25">
      <c r="B344" s="1" t="str">
        <f>адреса!$G$338</f>
        <v>кв.38</v>
      </c>
      <c r="C344" s="522">
        <f>адреса!$I$338</f>
        <v>60000038</v>
      </c>
      <c r="D344" s="6" t="str">
        <f>адреса!$K$338</f>
        <v>ФИО-6-38</v>
      </c>
      <c r="E344" s="6">
        <v>6779.64</v>
      </c>
      <c r="F344" s="6">
        <v>2324.9299999999998</v>
      </c>
      <c r="G344" s="6">
        <v>0</v>
      </c>
      <c r="H344" s="6">
        <v>874.61</v>
      </c>
      <c r="I344" s="6">
        <v>36.67</v>
      </c>
      <c r="J344" s="6">
        <v>0</v>
      </c>
      <c r="K344" s="6">
        <v>59.85</v>
      </c>
      <c r="L344" s="6">
        <v>0</v>
      </c>
      <c r="M344" s="6">
        <v>0</v>
      </c>
      <c r="N344" s="6">
        <v>0</v>
      </c>
      <c r="O344" s="6">
        <v>203.58</v>
      </c>
      <c r="P344" s="6">
        <v>0</v>
      </c>
      <c r="Q344" s="6">
        <v>282</v>
      </c>
      <c r="R344" s="6">
        <v>19.059999999999999</v>
      </c>
      <c r="S344" s="6">
        <v>71.599999999999994</v>
      </c>
      <c r="T344" s="6">
        <v>0</v>
      </c>
      <c r="U344" s="6">
        <v>0</v>
      </c>
      <c r="V344" s="6">
        <v>3872.3</v>
      </c>
      <c r="W344" s="6">
        <v>0</v>
      </c>
      <c r="X344" s="6">
        <v>10651.94</v>
      </c>
      <c r="Y344" s="513">
        <f>IF(A344&lt;&gt;"",IF(A344=мар17!A344,0,1),IF(AND(B344=мар17!B344,C344=мар17!C344),0,1))</f>
        <v>0</v>
      </c>
      <c r="Z344" s="70" t="str">
        <f t="shared" si="27"/>
        <v>ул. Шестая д.6</v>
      </c>
      <c r="AA344" s="504">
        <f>IF($B344&lt;&gt;"",MAX(AA$7:AA343)+1,0)</f>
        <v>332</v>
      </c>
      <c r="AB344" s="502">
        <f t="shared" si="26"/>
        <v>344</v>
      </c>
      <c r="AC344" s="504">
        <f>1</f>
        <v>1</v>
      </c>
      <c r="AD344" s="103">
        <f t="shared" si="28"/>
        <v>2324.9299999999998</v>
      </c>
      <c r="AE344" s="103">
        <f t="shared" si="29"/>
        <v>1265.3699999999999</v>
      </c>
      <c r="AF344" s="103">
        <f t="shared" si="30"/>
        <v>282.00000000000045</v>
      </c>
    </row>
    <row r="345" spans="2:32" x14ac:dyDescent="0.25">
      <c r="B345" s="1" t="str">
        <f>адреса!$G$339</f>
        <v>кв.39</v>
      </c>
      <c r="C345" s="522">
        <f>адреса!$I$339</f>
        <v>60000039</v>
      </c>
      <c r="D345" s="6" t="str">
        <f>адреса!$K$339</f>
        <v>ФИО-6-39</v>
      </c>
      <c r="E345" s="6">
        <v>4642.8100000000004</v>
      </c>
      <c r="F345" s="6">
        <v>1521.59</v>
      </c>
      <c r="G345" s="6">
        <v>0</v>
      </c>
      <c r="H345" s="6">
        <v>1995.15</v>
      </c>
      <c r="I345" s="6">
        <v>93.61</v>
      </c>
      <c r="J345" s="6">
        <v>0</v>
      </c>
      <c r="K345" s="6">
        <v>164.88</v>
      </c>
      <c r="L345" s="6">
        <v>0</v>
      </c>
      <c r="M345" s="6">
        <v>0</v>
      </c>
      <c r="N345" s="6">
        <v>0</v>
      </c>
      <c r="O345" s="6">
        <v>588.19000000000005</v>
      </c>
      <c r="P345" s="6">
        <v>0</v>
      </c>
      <c r="Q345" s="6">
        <v>282</v>
      </c>
      <c r="R345" s="6">
        <v>47.75</v>
      </c>
      <c r="S345" s="6">
        <v>203.12</v>
      </c>
      <c r="T345" s="6">
        <v>0</v>
      </c>
      <c r="U345" s="6">
        <v>0</v>
      </c>
      <c r="V345" s="6">
        <v>4896.29</v>
      </c>
      <c r="W345" s="6">
        <v>4642.8100000000004</v>
      </c>
      <c r="X345" s="6">
        <v>4896.29</v>
      </c>
      <c r="Y345" s="513">
        <f>IF(A345&lt;&gt;"",IF(A345=мар17!A345,0,1),IF(AND(B345=мар17!B345,C345=мар17!C345),0,1))</f>
        <v>0</v>
      </c>
      <c r="Z345" s="70" t="str">
        <f t="shared" si="27"/>
        <v>ул. Шестая д.6</v>
      </c>
      <c r="AA345" s="504">
        <f>IF($B345&lt;&gt;"",MAX(AA$7:AA344)+1,0)</f>
        <v>333</v>
      </c>
      <c r="AB345" s="502">
        <f t="shared" si="26"/>
        <v>345</v>
      </c>
      <c r="AC345" s="504">
        <f>1</f>
        <v>1</v>
      </c>
      <c r="AD345" s="103">
        <f t="shared" si="28"/>
        <v>1521.59</v>
      </c>
      <c r="AE345" s="103">
        <f t="shared" si="29"/>
        <v>3092.7000000000003</v>
      </c>
      <c r="AF345" s="103">
        <f t="shared" si="30"/>
        <v>281.99999999999955</v>
      </c>
    </row>
    <row r="346" spans="2:32" x14ac:dyDescent="0.25">
      <c r="B346" s="1" t="str">
        <f>адреса!$G$340</f>
        <v>кв.40</v>
      </c>
      <c r="C346" s="522">
        <f>адреса!$I$340</f>
        <v>60000040</v>
      </c>
      <c r="D346" s="6" t="str">
        <f>адреса!$K$340</f>
        <v>ФИО-6-40</v>
      </c>
      <c r="E346" s="6">
        <v>2543.9899999999998</v>
      </c>
      <c r="F346" s="6">
        <v>1303.73</v>
      </c>
      <c r="G346" s="6">
        <v>0</v>
      </c>
      <c r="H346" s="6">
        <v>1930.42</v>
      </c>
      <c r="I346" s="6">
        <v>31.43</v>
      </c>
      <c r="J346" s="6">
        <v>0</v>
      </c>
      <c r="K346" s="6">
        <v>60.46</v>
      </c>
      <c r="L346" s="6">
        <v>0</v>
      </c>
      <c r="M346" s="6">
        <v>0</v>
      </c>
      <c r="N346" s="6">
        <v>0</v>
      </c>
      <c r="O346" s="6">
        <v>380.39</v>
      </c>
      <c r="P346" s="6">
        <v>0</v>
      </c>
      <c r="Q346" s="6">
        <v>282</v>
      </c>
      <c r="R346" s="6">
        <v>22.26</v>
      </c>
      <c r="S346" s="6">
        <v>91.4</v>
      </c>
      <c r="T346" s="6">
        <v>0</v>
      </c>
      <c r="U346" s="6">
        <v>0</v>
      </c>
      <c r="V346" s="6">
        <v>4102.09</v>
      </c>
      <c r="W346" s="6">
        <v>2543.9899999999998</v>
      </c>
      <c r="X346" s="6">
        <v>4102.09</v>
      </c>
      <c r="Y346" s="513">
        <f>IF(A346&lt;&gt;"",IF(A346=мар17!A346,0,1),IF(AND(B346=мар17!B346,C346=мар17!C346),0,1))</f>
        <v>0</v>
      </c>
      <c r="Z346" s="70" t="str">
        <f t="shared" si="27"/>
        <v>ул. Шестая д.6</v>
      </c>
      <c r="AA346" s="504">
        <f>IF($B346&lt;&gt;"",MAX(AA$7:AA345)+1,0)</f>
        <v>334</v>
      </c>
      <c r="AB346" s="502">
        <f t="shared" si="26"/>
        <v>346</v>
      </c>
      <c r="AC346" s="504">
        <f>1</f>
        <v>1</v>
      </c>
      <c r="AD346" s="103">
        <f t="shared" si="28"/>
        <v>1303.73</v>
      </c>
      <c r="AE346" s="103">
        <f t="shared" si="29"/>
        <v>2516.3600000000006</v>
      </c>
      <c r="AF346" s="103">
        <f t="shared" si="30"/>
        <v>281.99999999999955</v>
      </c>
    </row>
    <row r="347" spans="2:32" x14ac:dyDescent="0.25">
      <c r="B347" s="1" t="str">
        <f>адреса!$G$341</f>
        <v>кв.41</v>
      </c>
      <c r="C347" s="522">
        <f>адреса!$I$341</f>
        <v>60000041</v>
      </c>
      <c r="D347" s="6" t="str">
        <f>адреса!$K$341</f>
        <v>ФИО-6-41</v>
      </c>
      <c r="E347" s="6">
        <v>4567.7</v>
      </c>
      <c r="F347" s="6">
        <v>1111.07</v>
      </c>
      <c r="G347" s="6">
        <v>0</v>
      </c>
      <c r="H347" s="6">
        <v>1894.06</v>
      </c>
      <c r="I347" s="6">
        <v>144.88</v>
      </c>
      <c r="J347" s="6">
        <v>0</v>
      </c>
      <c r="K347" s="6">
        <v>255.77</v>
      </c>
      <c r="L347" s="6">
        <v>0</v>
      </c>
      <c r="M347" s="6">
        <v>0</v>
      </c>
      <c r="N347" s="6">
        <v>0</v>
      </c>
      <c r="O347" s="6">
        <v>115.17</v>
      </c>
      <c r="P347" s="6">
        <v>0</v>
      </c>
      <c r="Q347" s="6">
        <v>282</v>
      </c>
      <c r="R347" s="6">
        <v>71.790000000000006</v>
      </c>
      <c r="S347" s="6">
        <v>310.77999999999997</v>
      </c>
      <c r="T347" s="6">
        <v>0</v>
      </c>
      <c r="U347" s="6">
        <v>0</v>
      </c>
      <c r="V347" s="6">
        <v>4185.5200000000004</v>
      </c>
      <c r="W347" s="6">
        <v>4003.7</v>
      </c>
      <c r="X347" s="6">
        <v>4749.5200000000004</v>
      </c>
      <c r="Y347" s="513">
        <f>IF(A347&lt;&gt;"",IF(A347=мар17!A347,0,1),IF(AND(B347=мар17!B347,C347=мар17!C347),0,1))</f>
        <v>0</v>
      </c>
      <c r="Z347" s="70" t="str">
        <f t="shared" si="27"/>
        <v>ул. Шестая д.6</v>
      </c>
      <c r="AA347" s="504">
        <f>IF($B347&lt;&gt;"",MAX(AA$7:AA346)+1,0)</f>
        <v>335</v>
      </c>
      <c r="AB347" s="502">
        <f t="shared" si="26"/>
        <v>347</v>
      </c>
      <c r="AC347" s="504">
        <f>1</f>
        <v>1</v>
      </c>
      <c r="AD347" s="103">
        <f t="shared" si="28"/>
        <v>1111.07</v>
      </c>
      <c r="AE347" s="103">
        <f t="shared" si="29"/>
        <v>2792.45</v>
      </c>
      <c r="AF347" s="103">
        <f t="shared" si="30"/>
        <v>282.00000000000091</v>
      </c>
    </row>
    <row r="348" spans="2:32" x14ac:dyDescent="0.25">
      <c r="B348" s="1" t="str">
        <f>адреса!$G$342</f>
        <v>кв.42</v>
      </c>
      <c r="C348" s="522">
        <f>адреса!$I$342</f>
        <v>60000042</v>
      </c>
      <c r="D348" s="6" t="str">
        <f>адреса!$K$342</f>
        <v>ФИО-6-42</v>
      </c>
      <c r="E348" s="6">
        <v>4685.5</v>
      </c>
      <c r="F348" s="6">
        <v>1524.99</v>
      </c>
      <c r="G348" s="6">
        <v>0</v>
      </c>
      <c r="H348" s="6">
        <v>2599.6799999999998</v>
      </c>
      <c r="I348" s="6">
        <v>8.25</v>
      </c>
      <c r="J348" s="6">
        <v>0</v>
      </c>
      <c r="K348" s="6">
        <v>14.31</v>
      </c>
      <c r="L348" s="6">
        <v>0</v>
      </c>
      <c r="M348" s="6">
        <v>0</v>
      </c>
      <c r="N348" s="6">
        <v>0</v>
      </c>
      <c r="O348" s="6">
        <v>133.63</v>
      </c>
      <c r="P348" s="6">
        <v>0</v>
      </c>
      <c r="Q348" s="6">
        <v>282</v>
      </c>
      <c r="R348" s="6">
        <v>7.48</v>
      </c>
      <c r="S348" s="6">
        <v>24.74</v>
      </c>
      <c r="T348" s="6">
        <v>0</v>
      </c>
      <c r="U348" s="6">
        <v>0</v>
      </c>
      <c r="V348" s="6">
        <v>4595.08</v>
      </c>
      <c r="W348" s="6">
        <v>4413.88</v>
      </c>
      <c r="X348" s="6">
        <v>4866.7</v>
      </c>
      <c r="Y348" s="513">
        <f>IF(A348&lt;&gt;"",IF(A348=мар17!A348,0,1),IF(AND(B348=мар17!B348,C348=мар17!C348),0,1))</f>
        <v>0</v>
      </c>
      <c r="Z348" s="70" t="str">
        <f t="shared" si="27"/>
        <v>ул. Шестая д.6</v>
      </c>
      <c r="AA348" s="504">
        <f>IF($B348&lt;&gt;"",MAX(AA$7:AA347)+1,0)</f>
        <v>336</v>
      </c>
      <c r="AB348" s="502">
        <f t="shared" si="26"/>
        <v>348</v>
      </c>
      <c r="AC348" s="504">
        <f>1</f>
        <v>1</v>
      </c>
      <c r="AD348" s="103">
        <f t="shared" si="28"/>
        <v>1524.99</v>
      </c>
      <c r="AE348" s="103">
        <f t="shared" si="29"/>
        <v>2788.0899999999997</v>
      </c>
      <c r="AF348" s="103">
        <f t="shared" si="30"/>
        <v>282.00000000000045</v>
      </c>
    </row>
    <row r="349" spans="2:32" x14ac:dyDescent="0.25">
      <c r="B349" s="1" t="str">
        <f>адреса!$G$343</f>
        <v>кв.43</v>
      </c>
      <c r="C349" s="522">
        <f>адреса!$I$343</f>
        <v>60000043</v>
      </c>
      <c r="D349" s="6" t="str">
        <f>адреса!$K$343</f>
        <v>ФИО-6-43</v>
      </c>
      <c r="E349" s="6">
        <v>32459.46</v>
      </c>
      <c r="F349" s="6">
        <v>2348.7600000000002</v>
      </c>
      <c r="G349" s="6">
        <v>0</v>
      </c>
      <c r="H349" s="6">
        <v>4003.97</v>
      </c>
      <c r="I349" s="6">
        <v>-487.8</v>
      </c>
      <c r="J349" s="6">
        <v>0</v>
      </c>
      <c r="K349" s="6">
        <v>-829.91</v>
      </c>
      <c r="L349" s="6">
        <v>0</v>
      </c>
      <c r="M349" s="6">
        <v>0</v>
      </c>
      <c r="N349" s="6">
        <v>0</v>
      </c>
      <c r="O349" s="6">
        <v>255.18</v>
      </c>
      <c r="P349" s="6">
        <v>0</v>
      </c>
      <c r="Q349" s="6">
        <v>282</v>
      </c>
      <c r="R349" s="6">
        <v>-198.87</v>
      </c>
      <c r="S349" s="6">
        <v>-893.74</v>
      </c>
      <c r="T349" s="6">
        <v>0</v>
      </c>
      <c r="U349" s="6">
        <v>0</v>
      </c>
      <c r="V349" s="6">
        <v>4479.59</v>
      </c>
      <c r="W349" s="6">
        <v>40264.67</v>
      </c>
      <c r="X349" s="6">
        <v>-3325.62</v>
      </c>
      <c r="Y349" s="513">
        <f>IF(A349&lt;&gt;"",IF(A349=мар17!A349,0,1),IF(AND(B349=мар17!B349,C349=мар17!C349),0,1))</f>
        <v>0</v>
      </c>
      <c r="Z349" s="70" t="str">
        <f t="shared" si="27"/>
        <v>ул. Шестая д.6</v>
      </c>
      <c r="AA349" s="504">
        <f>IF($B349&lt;&gt;"",MAX(AA$7:AA348)+1,0)</f>
        <v>337</v>
      </c>
      <c r="AB349" s="502">
        <f t="shared" si="26"/>
        <v>349</v>
      </c>
      <c r="AC349" s="504">
        <f>1</f>
        <v>1</v>
      </c>
      <c r="AD349" s="103">
        <f t="shared" si="28"/>
        <v>2348.7600000000002</v>
      </c>
      <c r="AE349" s="103">
        <f t="shared" si="29"/>
        <v>1848.8299999999997</v>
      </c>
      <c r="AF349" s="103">
        <f t="shared" si="30"/>
        <v>282.00000000000023</v>
      </c>
    </row>
    <row r="350" spans="2:32" x14ac:dyDescent="0.25">
      <c r="B350" s="1" t="str">
        <f>адреса!$G$344</f>
        <v>кв.44</v>
      </c>
      <c r="C350" s="522">
        <f>адреса!$I$344</f>
        <v>60000044</v>
      </c>
      <c r="D350" s="6" t="str">
        <f>адреса!$K$344</f>
        <v>ФИО-6-44</v>
      </c>
      <c r="E350" s="6">
        <v>10118.69</v>
      </c>
      <c r="F350" s="6">
        <v>3094.24</v>
      </c>
      <c r="G350" s="6">
        <v>0</v>
      </c>
      <c r="H350" s="6">
        <v>5274.79</v>
      </c>
      <c r="I350" s="6">
        <v>86.41</v>
      </c>
      <c r="J350" s="6">
        <v>0</v>
      </c>
      <c r="K350" s="6">
        <v>226.75</v>
      </c>
      <c r="L350" s="6">
        <v>0</v>
      </c>
      <c r="M350" s="6">
        <v>0</v>
      </c>
      <c r="N350" s="6">
        <v>0</v>
      </c>
      <c r="O350" s="6">
        <v>274.61</v>
      </c>
      <c r="P350" s="6">
        <v>0</v>
      </c>
      <c r="Q350" s="6">
        <v>282</v>
      </c>
      <c r="R350" s="6">
        <v>110.48</v>
      </c>
      <c r="S350" s="6">
        <v>472.33</v>
      </c>
      <c r="T350" s="6">
        <v>0</v>
      </c>
      <c r="U350" s="6">
        <v>0</v>
      </c>
      <c r="V350" s="6">
        <v>9821.61</v>
      </c>
      <c r="W350" s="6">
        <v>10118.69</v>
      </c>
      <c r="X350" s="6">
        <v>9821.61</v>
      </c>
      <c r="Y350" s="513">
        <f>IF(A350&lt;&gt;"",IF(A350=мар17!A350,0,1),IF(AND(B350=мар17!B350,C350=мар17!C350),0,1))</f>
        <v>0</v>
      </c>
      <c r="Z350" s="70" t="str">
        <f t="shared" si="27"/>
        <v>ул. Шестая д.6</v>
      </c>
      <c r="AA350" s="504">
        <f>IF($B350&lt;&gt;"",MAX(AA$7:AA349)+1,0)</f>
        <v>338</v>
      </c>
      <c r="AB350" s="502">
        <f t="shared" si="26"/>
        <v>350</v>
      </c>
      <c r="AC350" s="504">
        <f>1</f>
        <v>1</v>
      </c>
      <c r="AD350" s="103">
        <f t="shared" si="28"/>
        <v>3094.24</v>
      </c>
      <c r="AE350" s="103">
        <f t="shared" si="29"/>
        <v>6445.369999999999</v>
      </c>
      <c r="AF350" s="103">
        <f t="shared" si="30"/>
        <v>282.00000000000182</v>
      </c>
    </row>
    <row r="351" spans="2:32" x14ac:dyDescent="0.25">
      <c r="B351" s="1" t="str">
        <f>адреса!$G$345</f>
        <v>кв.45</v>
      </c>
      <c r="C351" s="522">
        <f>адреса!$I$345</f>
        <v>60000045</v>
      </c>
      <c r="D351" s="6" t="str">
        <f>адреса!$K$345</f>
        <v>ФИО-6-45</v>
      </c>
      <c r="E351" s="6">
        <v>0</v>
      </c>
      <c r="F351" s="6">
        <v>1640.73</v>
      </c>
      <c r="G351" s="6">
        <v>0</v>
      </c>
      <c r="H351" s="6">
        <v>1306.7</v>
      </c>
      <c r="I351" s="6">
        <v>70.83</v>
      </c>
      <c r="J351" s="6">
        <v>0</v>
      </c>
      <c r="K351" s="6">
        <v>164.88</v>
      </c>
      <c r="L351" s="6">
        <v>0</v>
      </c>
      <c r="M351" s="6">
        <v>0</v>
      </c>
      <c r="N351" s="6">
        <v>0</v>
      </c>
      <c r="O351" s="6">
        <v>757.01</v>
      </c>
      <c r="P351" s="6">
        <v>0</v>
      </c>
      <c r="Q351" s="6">
        <v>282</v>
      </c>
      <c r="R351" s="6">
        <v>70.83</v>
      </c>
      <c r="S351" s="6">
        <v>304.68</v>
      </c>
      <c r="T351" s="6">
        <v>0</v>
      </c>
      <c r="U351" s="6">
        <v>0</v>
      </c>
      <c r="V351" s="6">
        <v>4597.66</v>
      </c>
      <c r="W351" s="6">
        <v>0</v>
      </c>
      <c r="X351" s="6">
        <v>4597.66</v>
      </c>
      <c r="Y351" s="513">
        <f>IF(A351&lt;&gt;"",IF(A351=мар17!A351,0,1),IF(AND(B351=мар17!B351,C351=мар17!C351),0,1))</f>
        <v>0</v>
      </c>
      <c r="Z351" s="70" t="str">
        <f t="shared" si="27"/>
        <v>ул. Шестая д.6</v>
      </c>
      <c r="AA351" s="504">
        <f>IF($B351&lt;&gt;"",MAX(AA$7:AA350)+1,0)</f>
        <v>339</v>
      </c>
      <c r="AB351" s="502">
        <f t="shared" si="26"/>
        <v>351</v>
      </c>
      <c r="AC351" s="504">
        <f>1</f>
        <v>1</v>
      </c>
      <c r="AD351" s="103">
        <f t="shared" si="28"/>
        <v>1640.73</v>
      </c>
      <c r="AE351" s="103">
        <f t="shared" si="29"/>
        <v>2674.93</v>
      </c>
      <c r="AF351" s="103">
        <f t="shared" si="30"/>
        <v>282</v>
      </c>
    </row>
    <row r="352" spans="2:32" x14ac:dyDescent="0.25">
      <c r="B352" s="1" t="str">
        <f>адреса!$G$346</f>
        <v>кв.46</v>
      </c>
      <c r="C352" s="522">
        <f>адреса!$I$346</f>
        <v>60000046</v>
      </c>
      <c r="D352" s="6" t="str">
        <f>адреса!$K$346</f>
        <v>ФИО-6-46</v>
      </c>
      <c r="E352" s="6">
        <v>-9174.1299999999992</v>
      </c>
      <c r="F352" s="6">
        <v>1736.04</v>
      </c>
      <c r="G352" s="6">
        <v>0</v>
      </c>
      <c r="H352" s="6">
        <v>0</v>
      </c>
      <c r="I352" s="6">
        <v>2.15</v>
      </c>
      <c r="J352" s="6">
        <v>0</v>
      </c>
      <c r="K352" s="6">
        <v>0</v>
      </c>
      <c r="L352" s="6">
        <v>0</v>
      </c>
      <c r="M352" s="6">
        <v>0</v>
      </c>
      <c r="N352" s="6">
        <v>0</v>
      </c>
      <c r="O352" s="6">
        <v>153.76</v>
      </c>
      <c r="P352" s="6">
        <v>0</v>
      </c>
      <c r="Q352" s="6">
        <v>282</v>
      </c>
      <c r="R352" s="6">
        <v>2.15</v>
      </c>
      <c r="S352" s="6">
        <v>0</v>
      </c>
      <c r="T352" s="6">
        <v>0</v>
      </c>
      <c r="U352" s="6">
        <v>0</v>
      </c>
      <c r="V352" s="6">
        <v>2176.1</v>
      </c>
      <c r="W352" s="6">
        <v>0</v>
      </c>
      <c r="X352" s="6">
        <v>-6998.03</v>
      </c>
      <c r="Y352" s="513">
        <f>IF(A352&lt;&gt;"",IF(A352=мар17!A352,0,1),IF(AND(B352=мар17!B352,C352=мар17!C352),0,1))</f>
        <v>0</v>
      </c>
      <c r="Z352" s="70" t="str">
        <f t="shared" si="27"/>
        <v>ул. Шестая д.6</v>
      </c>
      <c r="AA352" s="504">
        <f>IF($B352&lt;&gt;"",MAX(AA$7:AA351)+1,0)</f>
        <v>340</v>
      </c>
      <c r="AB352" s="502">
        <f t="shared" si="26"/>
        <v>352</v>
      </c>
      <c r="AC352" s="504">
        <f>1</f>
        <v>1</v>
      </c>
      <c r="AD352" s="103">
        <f t="shared" si="28"/>
        <v>1736.04</v>
      </c>
      <c r="AE352" s="103">
        <f t="shared" si="29"/>
        <v>158.06</v>
      </c>
      <c r="AF352" s="103">
        <f t="shared" si="30"/>
        <v>281.99999999999994</v>
      </c>
    </row>
    <row r="353" spans="2:32" x14ac:dyDescent="0.25">
      <c r="B353" s="1" t="str">
        <f>адреса!$G$347</f>
        <v>кв.47</v>
      </c>
      <c r="C353" s="522">
        <f>адреса!$I$347</f>
        <v>60000047</v>
      </c>
      <c r="D353" s="6" t="str">
        <f>адреса!$K$347</f>
        <v>ФИО-6-47</v>
      </c>
      <c r="E353" s="6">
        <v>5095.3999999999996</v>
      </c>
      <c r="F353" s="6">
        <v>1712.21</v>
      </c>
      <c r="G353" s="6">
        <v>0</v>
      </c>
      <c r="H353" s="6">
        <v>1875.44</v>
      </c>
      <c r="I353" s="6">
        <v>2.13</v>
      </c>
      <c r="J353" s="6">
        <v>0</v>
      </c>
      <c r="K353" s="6">
        <v>0</v>
      </c>
      <c r="L353" s="6">
        <v>0</v>
      </c>
      <c r="M353" s="6">
        <v>0</v>
      </c>
      <c r="N353" s="6">
        <v>0</v>
      </c>
      <c r="O353" s="6">
        <v>149.93</v>
      </c>
      <c r="P353" s="6">
        <v>0</v>
      </c>
      <c r="Q353" s="6">
        <v>282</v>
      </c>
      <c r="R353" s="6">
        <v>2.13</v>
      </c>
      <c r="S353" s="6">
        <v>0</v>
      </c>
      <c r="T353" s="6">
        <v>0</v>
      </c>
      <c r="U353" s="6">
        <v>0</v>
      </c>
      <c r="V353" s="6">
        <v>4023.84</v>
      </c>
      <c r="W353" s="6">
        <v>5095.3999999999996</v>
      </c>
      <c r="X353" s="6">
        <v>4023.84</v>
      </c>
      <c r="Y353" s="513">
        <f>IF(A353&lt;&gt;"",IF(A353=мар17!A353,0,1),IF(AND(B353=мар17!B353,C353=мар17!C353),0,1))</f>
        <v>0</v>
      </c>
      <c r="Z353" s="70" t="str">
        <f t="shared" si="27"/>
        <v>ул. Шестая д.6</v>
      </c>
      <c r="AA353" s="504">
        <f>IF($B353&lt;&gt;"",MAX(AA$7:AA352)+1,0)</f>
        <v>341</v>
      </c>
      <c r="AB353" s="502">
        <f t="shared" si="26"/>
        <v>353</v>
      </c>
      <c r="AC353" s="504">
        <f>1</f>
        <v>1</v>
      </c>
      <c r="AD353" s="103">
        <f t="shared" si="28"/>
        <v>1712.21</v>
      </c>
      <c r="AE353" s="103">
        <f t="shared" si="29"/>
        <v>2029.6300000000003</v>
      </c>
      <c r="AF353" s="103">
        <f t="shared" si="30"/>
        <v>281.99999999999977</v>
      </c>
    </row>
    <row r="354" spans="2:32" x14ac:dyDescent="0.25">
      <c r="B354" s="1" t="str">
        <f>адреса!$G$348</f>
        <v>кв.48</v>
      </c>
      <c r="C354" s="522">
        <f>адреса!$I$348</f>
        <v>60000048</v>
      </c>
      <c r="D354" s="6" t="str">
        <f>адреса!$K$348</f>
        <v>ФИО-6-48</v>
      </c>
      <c r="E354" s="6">
        <v>7837.25</v>
      </c>
      <c r="F354" s="6">
        <v>1480.74</v>
      </c>
      <c r="G354" s="6">
        <v>0</v>
      </c>
      <c r="H354" s="6">
        <v>0</v>
      </c>
      <c r="I354" s="6">
        <v>1.84</v>
      </c>
      <c r="J354" s="6">
        <v>0</v>
      </c>
      <c r="K354" s="6">
        <v>0</v>
      </c>
      <c r="L354" s="6">
        <v>0</v>
      </c>
      <c r="M354" s="6">
        <v>0</v>
      </c>
      <c r="N354" s="6">
        <v>0</v>
      </c>
      <c r="O354" s="6">
        <v>130.19999999999999</v>
      </c>
      <c r="P354" s="6">
        <v>0</v>
      </c>
      <c r="Q354" s="6">
        <v>282</v>
      </c>
      <c r="R354" s="6">
        <v>1.84</v>
      </c>
      <c r="S354" s="6">
        <v>0</v>
      </c>
      <c r="T354" s="6">
        <v>0</v>
      </c>
      <c r="U354" s="6">
        <v>0</v>
      </c>
      <c r="V354" s="6">
        <v>1896.62</v>
      </c>
      <c r="W354" s="6">
        <v>0</v>
      </c>
      <c r="X354" s="6">
        <v>9733.8700000000008</v>
      </c>
      <c r="Y354" s="513">
        <f>IF(A354&lt;&gt;"",IF(A354=мар17!A354,0,1),IF(AND(B354=мар17!B354,C354=мар17!C354),0,1))</f>
        <v>0</v>
      </c>
      <c r="Z354" s="70" t="str">
        <f t="shared" si="27"/>
        <v>ул. Шестая д.6</v>
      </c>
      <c r="AA354" s="504">
        <f>IF($B354&lt;&gt;"",MAX(AA$7:AA353)+1,0)</f>
        <v>342</v>
      </c>
      <c r="AB354" s="502">
        <f t="shared" si="26"/>
        <v>354</v>
      </c>
      <c r="AC354" s="504">
        <f>1</f>
        <v>1</v>
      </c>
      <c r="AD354" s="103">
        <f t="shared" si="28"/>
        <v>1480.74</v>
      </c>
      <c r="AE354" s="103">
        <f t="shared" si="29"/>
        <v>133.88</v>
      </c>
      <c r="AF354" s="103">
        <f t="shared" si="30"/>
        <v>281.99999999999989</v>
      </c>
    </row>
    <row r="355" spans="2:32" x14ac:dyDescent="0.25">
      <c r="B355" s="1" t="str">
        <f>адреса!$G$349</f>
        <v>кв.49</v>
      </c>
      <c r="C355" s="522">
        <f>адреса!$I$349</f>
        <v>60000049</v>
      </c>
      <c r="D355" s="6" t="str">
        <f>адреса!$K$349</f>
        <v>ФИО-6-49</v>
      </c>
      <c r="E355" s="6">
        <v>9596.42</v>
      </c>
      <c r="F355" s="6">
        <v>1490.95</v>
      </c>
      <c r="G355" s="6">
        <v>0</v>
      </c>
      <c r="H355" s="6">
        <v>3459.75</v>
      </c>
      <c r="I355" s="6">
        <v>72.47</v>
      </c>
      <c r="J355" s="6">
        <v>0</v>
      </c>
      <c r="K355" s="6">
        <v>107.17</v>
      </c>
      <c r="L355" s="6">
        <v>0</v>
      </c>
      <c r="M355" s="6">
        <v>0</v>
      </c>
      <c r="N355" s="6">
        <v>0</v>
      </c>
      <c r="O355" s="6">
        <v>446.82</v>
      </c>
      <c r="P355" s="6">
        <v>0</v>
      </c>
      <c r="Q355" s="6">
        <v>282</v>
      </c>
      <c r="R355" s="6">
        <v>20.65</v>
      </c>
      <c r="S355" s="6">
        <v>83.28</v>
      </c>
      <c r="T355" s="6">
        <v>0</v>
      </c>
      <c r="U355" s="6">
        <v>0</v>
      </c>
      <c r="V355" s="6">
        <v>5963.09</v>
      </c>
      <c r="W355" s="6">
        <v>8091.17</v>
      </c>
      <c r="X355" s="6">
        <v>7468.34</v>
      </c>
      <c r="Y355" s="513">
        <f>IF(A355&lt;&gt;"",IF(A355=мар17!A355,0,1),IF(AND(B355=мар17!B355,C355=мар17!C355),0,1))</f>
        <v>0</v>
      </c>
      <c r="Z355" s="70" t="str">
        <f t="shared" si="27"/>
        <v>ул. Шестая д.6</v>
      </c>
      <c r="AA355" s="504">
        <f>IF($B355&lt;&gt;"",MAX(AA$7:AA354)+1,0)</f>
        <v>343</v>
      </c>
      <c r="AB355" s="502">
        <f t="shared" si="26"/>
        <v>355</v>
      </c>
      <c r="AC355" s="504">
        <f>1</f>
        <v>1</v>
      </c>
      <c r="AD355" s="103">
        <f t="shared" si="28"/>
        <v>1490.95</v>
      </c>
      <c r="AE355" s="103">
        <f t="shared" si="29"/>
        <v>4190.1399999999994</v>
      </c>
      <c r="AF355" s="103">
        <f t="shared" si="30"/>
        <v>282.00000000000091</v>
      </c>
    </row>
    <row r="356" spans="2:32" x14ac:dyDescent="0.25">
      <c r="B356" s="1" t="str">
        <f>адреса!$G$350</f>
        <v>кв.50</v>
      </c>
      <c r="C356" s="522">
        <f>адреса!$I$350</f>
        <v>60000050</v>
      </c>
      <c r="D356" s="6" t="str">
        <f>адреса!$K$350</f>
        <v>ФИО-6-50</v>
      </c>
      <c r="E356" s="6">
        <v>22187.95</v>
      </c>
      <c r="F356" s="6">
        <v>1719.02</v>
      </c>
      <c r="G356" s="6">
        <v>0</v>
      </c>
      <c r="H356" s="6">
        <v>2930.44</v>
      </c>
      <c r="I356" s="6">
        <v>170.67</v>
      </c>
      <c r="J356" s="6">
        <v>0</v>
      </c>
      <c r="K356" s="6">
        <v>300.91000000000003</v>
      </c>
      <c r="L356" s="6">
        <v>0</v>
      </c>
      <c r="M356" s="6">
        <v>0</v>
      </c>
      <c r="N356" s="6">
        <v>0</v>
      </c>
      <c r="O356" s="6">
        <v>150.62</v>
      </c>
      <c r="P356" s="6">
        <v>0</v>
      </c>
      <c r="Q356" s="6">
        <v>282</v>
      </c>
      <c r="R356" s="6">
        <v>84.68</v>
      </c>
      <c r="S356" s="6">
        <v>365.62</v>
      </c>
      <c r="T356" s="6">
        <v>0</v>
      </c>
      <c r="U356" s="6">
        <v>0</v>
      </c>
      <c r="V356" s="6">
        <v>6003.96</v>
      </c>
      <c r="W356" s="6">
        <v>0</v>
      </c>
      <c r="X356" s="6">
        <v>28191.91</v>
      </c>
      <c r="Y356" s="513">
        <f>IF(A356&lt;&gt;"",IF(A356=мар17!A356,0,1),IF(AND(B356=мар17!B356,C356=мар17!C356),0,1))</f>
        <v>0</v>
      </c>
      <c r="Z356" s="70" t="str">
        <f t="shared" si="27"/>
        <v>ул. Шестая д.6</v>
      </c>
      <c r="AA356" s="504">
        <f>IF($B356&lt;&gt;"",MAX(AA$7:AA355)+1,0)</f>
        <v>344</v>
      </c>
      <c r="AB356" s="502">
        <f t="shared" si="26"/>
        <v>356</v>
      </c>
      <c r="AC356" s="504">
        <f>1</f>
        <v>1</v>
      </c>
      <c r="AD356" s="103">
        <f t="shared" si="28"/>
        <v>1719.02</v>
      </c>
      <c r="AE356" s="103">
        <f t="shared" si="29"/>
        <v>4002.9399999999996</v>
      </c>
      <c r="AF356" s="103">
        <f t="shared" si="30"/>
        <v>282.00000000000091</v>
      </c>
    </row>
    <row r="357" spans="2:32" x14ac:dyDescent="0.25">
      <c r="B357" s="1" t="str">
        <f>адреса!$G$351</f>
        <v>кв.51</v>
      </c>
      <c r="C357" s="522">
        <f>адреса!$I$351</f>
        <v>60000051</v>
      </c>
      <c r="D357" s="6" t="str">
        <f>адреса!$K$351</f>
        <v>ФИО-6-51</v>
      </c>
      <c r="E357" s="6">
        <v>30450.18</v>
      </c>
      <c r="F357" s="6">
        <v>1725.83</v>
      </c>
      <c r="G357" s="6">
        <v>0</v>
      </c>
      <c r="H357" s="6">
        <v>2942.05</v>
      </c>
      <c r="I357" s="6">
        <v>105.44</v>
      </c>
      <c r="J357" s="6">
        <v>0</v>
      </c>
      <c r="K357" s="6">
        <v>234.29</v>
      </c>
      <c r="L357" s="6">
        <v>0</v>
      </c>
      <c r="M357" s="6">
        <v>0</v>
      </c>
      <c r="N357" s="6">
        <v>0</v>
      </c>
      <c r="O357" s="6">
        <v>556.26</v>
      </c>
      <c r="P357" s="6">
        <v>0</v>
      </c>
      <c r="Q357" s="6">
        <v>282</v>
      </c>
      <c r="R357" s="6">
        <v>94.34</v>
      </c>
      <c r="S357" s="6">
        <v>408.35</v>
      </c>
      <c r="T357" s="6">
        <v>0</v>
      </c>
      <c r="U357" s="6">
        <v>0</v>
      </c>
      <c r="V357" s="6">
        <v>6348.56</v>
      </c>
      <c r="W357" s="6">
        <v>11800</v>
      </c>
      <c r="X357" s="6">
        <v>24998.74</v>
      </c>
      <c r="Y357" s="513">
        <f>IF(A357&lt;&gt;"",IF(A357=мар17!A357,0,1),IF(AND(B357=мар17!B357,C357=мар17!C357),0,1))</f>
        <v>0</v>
      </c>
      <c r="Z357" s="70" t="str">
        <f t="shared" si="27"/>
        <v>ул. Шестая д.6</v>
      </c>
      <c r="AA357" s="504">
        <f>IF($B357&lt;&gt;"",MAX(AA$7:AA356)+1,0)</f>
        <v>345</v>
      </c>
      <c r="AB357" s="502">
        <f t="shared" si="26"/>
        <v>357</v>
      </c>
      <c r="AC357" s="504">
        <f>1</f>
        <v>1</v>
      </c>
      <c r="AD357" s="103">
        <f t="shared" si="28"/>
        <v>1725.83</v>
      </c>
      <c r="AE357" s="103">
        <f t="shared" si="29"/>
        <v>4340.7300000000005</v>
      </c>
      <c r="AF357" s="103">
        <f t="shared" si="30"/>
        <v>282</v>
      </c>
    </row>
    <row r="358" spans="2:32" x14ac:dyDescent="0.25">
      <c r="B358" s="1" t="str">
        <f>адреса!$G$352</f>
        <v>кв.52</v>
      </c>
      <c r="C358" s="522">
        <f>адреса!$I$352</f>
        <v>60000052</v>
      </c>
      <c r="D358" s="6" t="str">
        <f>адреса!$K$352</f>
        <v>ФИО-6-52</v>
      </c>
      <c r="E358" s="6">
        <v>6223.19</v>
      </c>
      <c r="F358" s="6">
        <v>1678.17</v>
      </c>
      <c r="G358" s="6">
        <v>0</v>
      </c>
      <c r="H358" s="6">
        <v>2860.81</v>
      </c>
      <c r="I358" s="6">
        <v>88.31</v>
      </c>
      <c r="J358" s="6">
        <v>0</v>
      </c>
      <c r="K358" s="6">
        <v>218.06</v>
      </c>
      <c r="L358" s="6">
        <v>0</v>
      </c>
      <c r="M358" s="6">
        <v>0</v>
      </c>
      <c r="N358" s="6">
        <v>0</v>
      </c>
      <c r="O358" s="6">
        <v>579.02</v>
      </c>
      <c r="P358" s="6">
        <v>0</v>
      </c>
      <c r="Q358" s="6">
        <v>282</v>
      </c>
      <c r="R358" s="6">
        <v>97.81</v>
      </c>
      <c r="S358" s="6">
        <v>423.99</v>
      </c>
      <c r="T358" s="6">
        <v>0</v>
      </c>
      <c r="U358" s="6">
        <v>0</v>
      </c>
      <c r="V358" s="6">
        <v>6228.17</v>
      </c>
      <c r="W358" s="6">
        <v>6223.19</v>
      </c>
      <c r="X358" s="6">
        <v>6228.17</v>
      </c>
      <c r="Y358" s="513">
        <f>IF(A358&lt;&gt;"",IF(A358=мар17!A358,0,1),IF(AND(B358=мар17!B358,C358=мар17!C358),0,1))</f>
        <v>0</v>
      </c>
      <c r="Z358" s="70" t="str">
        <f t="shared" si="27"/>
        <v>ул. Шестая д.6</v>
      </c>
      <c r="AA358" s="504">
        <f>IF($B358&lt;&gt;"",MAX(AA$7:AA357)+1,0)</f>
        <v>346</v>
      </c>
      <c r="AB358" s="502">
        <f t="shared" si="26"/>
        <v>358</v>
      </c>
      <c r="AC358" s="504">
        <f>1</f>
        <v>1</v>
      </c>
      <c r="AD358" s="103">
        <f t="shared" si="28"/>
        <v>1678.17</v>
      </c>
      <c r="AE358" s="103">
        <f t="shared" si="29"/>
        <v>4268</v>
      </c>
      <c r="AF358" s="103">
        <f t="shared" si="30"/>
        <v>282</v>
      </c>
    </row>
    <row r="359" spans="2:32" x14ac:dyDescent="0.25">
      <c r="B359" s="1" t="str">
        <f>адреса!$G$353</f>
        <v>кв.53</v>
      </c>
      <c r="C359" s="522">
        <f>адреса!$I$353</f>
        <v>60000053</v>
      </c>
      <c r="D359" s="6" t="str">
        <f>адреса!$K$353</f>
        <v>ФИО-6-53</v>
      </c>
      <c r="E359" s="6">
        <v>11756.47</v>
      </c>
      <c r="F359" s="6">
        <v>3049.98</v>
      </c>
      <c r="G359" s="6">
        <v>0</v>
      </c>
      <c r="H359" s="6">
        <v>2585.9899999999998</v>
      </c>
      <c r="I359" s="6">
        <v>-670.37</v>
      </c>
      <c r="J359" s="6">
        <v>0</v>
      </c>
      <c r="K359" s="6">
        <v>-1203.6400000000001</v>
      </c>
      <c r="L359" s="6">
        <v>0</v>
      </c>
      <c r="M359" s="6">
        <v>0</v>
      </c>
      <c r="N359" s="6">
        <v>0</v>
      </c>
      <c r="O359" s="6">
        <v>267.07</v>
      </c>
      <c r="P359" s="6">
        <v>0</v>
      </c>
      <c r="Q359" s="6">
        <v>282</v>
      </c>
      <c r="R359" s="6">
        <v>-326.41000000000003</v>
      </c>
      <c r="S359" s="6">
        <v>-1462.48</v>
      </c>
      <c r="T359" s="6">
        <v>0</v>
      </c>
      <c r="U359" s="6">
        <v>0</v>
      </c>
      <c r="V359" s="6">
        <v>2522.14</v>
      </c>
      <c r="W359" s="6">
        <v>10000</v>
      </c>
      <c r="X359" s="6">
        <v>4278.6099999999997</v>
      </c>
      <c r="Y359" s="513">
        <f>IF(A359&lt;&gt;"",IF(A359=мар17!A359,0,1),IF(AND(B359=мар17!B359,C359=мар17!C359),0,1))</f>
        <v>0</v>
      </c>
      <c r="Z359" s="70" t="str">
        <f t="shared" si="27"/>
        <v>ул. Шестая д.6</v>
      </c>
      <c r="AA359" s="504">
        <f>IF($B359&lt;&gt;"",MAX(AA$7:AA358)+1,0)</f>
        <v>347</v>
      </c>
      <c r="AB359" s="502">
        <f t="shared" si="26"/>
        <v>359</v>
      </c>
      <c r="AC359" s="504">
        <f>1</f>
        <v>1</v>
      </c>
      <c r="AD359" s="103">
        <f t="shared" si="28"/>
        <v>3049.98</v>
      </c>
      <c r="AE359" s="103">
        <f t="shared" si="29"/>
        <v>-809.84000000000037</v>
      </c>
      <c r="AF359" s="103">
        <f t="shared" si="30"/>
        <v>282.00000000000023</v>
      </c>
    </row>
    <row r="360" spans="2:32" x14ac:dyDescent="0.25">
      <c r="B360" s="1" t="str">
        <f>адреса!$G$354</f>
        <v>кв.54</v>
      </c>
      <c r="C360" s="522">
        <f>адреса!$I$354</f>
        <v>60000054</v>
      </c>
      <c r="D360" s="6" t="str">
        <f>адреса!$K$354</f>
        <v>ФИО-6-54</v>
      </c>
      <c r="E360" s="6">
        <v>32840.620000000003</v>
      </c>
      <c r="F360" s="6">
        <v>2324.9299999999998</v>
      </c>
      <c r="G360" s="6">
        <v>0</v>
      </c>
      <c r="H360" s="6">
        <v>3963.35</v>
      </c>
      <c r="I360" s="6">
        <v>171.43</v>
      </c>
      <c r="J360" s="6">
        <v>0</v>
      </c>
      <c r="K360" s="6">
        <v>300.91000000000003</v>
      </c>
      <c r="L360" s="6">
        <v>0</v>
      </c>
      <c r="M360" s="6">
        <v>0</v>
      </c>
      <c r="N360" s="6">
        <v>0</v>
      </c>
      <c r="O360" s="6">
        <v>204.39</v>
      </c>
      <c r="P360" s="6">
        <v>0</v>
      </c>
      <c r="Q360" s="6">
        <v>282</v>
      </c>
      <c r="R360" s="6">
        <v>85.44</v>
      </c>
      <c r="S360" s="6">
        <v>365.62</v>
      </c>
      <c r="T360" s="6">
        <v>0</v>
      </c>
      <c r="U360" s="6">
        <v>0</v>
      </c>
      <c r="V360" s="6">
        <v>7698.07</v>
      </c>
      <c r="W360" s="6">
        <v>0</v>
      </c>
      <c r="X360" s="6">
        <v>40538.69</v>
      </c>
      <c r="Y360" s="513">
        <f>IF(A360&lt;&gt;"",IF(A360=мар17!A360,0,1),IF(AND(B360=мар17!B360,C360=мар17!C360),0,1))</f>
        <v>0</v>
      </c>
      <c r="Z360" s="70" t="str">
        <f t="shared" si="27"/>
        <v>ул. Шестая д.6</v>
      </c>
      <c r="AA360" s="504">
        <f>IF($B360&lt;&gt;"",MAX(AA$7:AA359)+1,0)</f>
        <v>348</v>
      </c>
      <c r="AB360" s="502">
        <f t="shared" si="26"/>
        <v>360</v>
      </c>
      <c r="AC360" s="504">
        <f>1</f>
        <v>1</v>
      </c>
      <c r="AD360" s="103">
        <f t="shared" si="28"/>
        <v>2324.9299999999998</v>
      </c>
      <c r="AE360" s="103">
        <f t="shared" si="29"/>
        <v>5091.1399999999994</v>
      </c>
      <c r="AF360" s="103">
        <f t="shared" si="30"/>
        <v>282</v>
      </c>
    </row>
    <row r="361" spans="2:32" x14ac:dyDescent="0.25">
      <c r="B361" s="1" t="str">
        <f>адреса!$G$355</f>
        <v>кв.55</v>
      </c>
      <c r="C361" s="522">
        <f>адреса!$I$355</f>
        <v>60000055</v>
      </c>
      <c r="D361" s="6" t="str">
        <f>адреса!$K$355</f>
        <v>ФИО-6-55</v>
      </c>
      <c r="E361" s="6">
        <v>6103.17</v>
      </c>
      <c r="F361" s="6">
        <v>1480.74</v>
      </c>
      <c r="G361" s="6">
        <v>0</v>
      </c>
      <c r="H361" s="6">
        <v>1745.12</v>
      </c>
      <c r="I361" s="6">
        <v>199.04</v>
      </c>
      <c r="J361" s="6">
        <v>0</v>
      </c>
      <c r="K361" s="6">
        <v>417.7</v>
      </c>
      <c r="L361" s="6">
        <v>0</v>
      </c>
      <c r="M361" s="6">
        <v>0</v>
      </c>
      <c r="N361" s="6">
        <v>0</v>
      </c>
      <c r="O361" s="6">
        <v>1130.55</v>
      </c>
      <c r="P361" s="6">
        <v>0</v>
      </c>
      <c r="Q361" s="6">
        <v>282</v>
      </c>
      <c r="R361" s="6">
        <v>153.18</v>
      </c>
      <c r="S361" s="6">
        <v>670.3</v>
      </c>
      <c r="T361" s="6">
        <v>0</v>
      </c>
      <c r="U361" s="6">
        <v>0</v>
      </c>
      <c r="V361" s="6">
        <v>6078.63</v>
      </c>
      <c r="W361" s="6">
        <v>6103.17</v>
      </c>
      <c r="X361" s="6">
        <v>6078.63</v>
      </c>
      <c r="Y361" s="513">
        <f>IF(A361&lt;&gt;"",IF(A361=мар17!A361,0,1),IF(AND(B361=мар17!B361,C361=мар17!C361),0,1))</f>
        <v>0</v>
      </c>
      <c r="Z361" s="70" t="str">
        <f t="shared" si="27"/>
        <v>ул. Шестая д.6</v>
      </c>
      <c r="AA361" s="504">
        <f>IF($B361&lt;&gt;"",MAX(AA$7:AA360)+1,0)</f>
        <v>349</v>
      </c>
      <c r="AB361" s="502">
        <f t="shared" si="26"/>
        <v>361</v>
      </c>
      <c r="AC361" s="504">
        <f>1</f>
        <v>1</v>
      </c>
      <c r="AD361" s="103">
        <f t="shared" si="28"/>
        <v>1480.74</v>
      </c>
      <c r="AE361" s="103">
        <f t="shared" si="29"/>
        <v>4315.8899999999994</v>
      </c>
      <c r="AF361" s="103">
        <f t="shared" si="30"/>
        <v>282.00000000000091</v>
      </c>
    </row>
    <row r="362" spans="2:32" x14ac:dyDescent="0.25">
      <c r="B362" s="1" t="str">
        <f>адреса!$G$356</f>
        <v>кв.56</v>
      </c>
      <c r="C362" s="522">
        <f>адреса!$I$356</f>
        <v>60000056</v>
      </c>
      <c r="D362" s="6" t="str">
        <f>адреса!$K$356</f>
        <v>ФИО-6-56</v>
      </c>
      <c r="E362" s="6">
        <v>7783.45</v>
      </c>
      <c r="F362" s="6">
        <v>1300.33</v>
      </c>
      <c r="G362" s="6">
        <v>0</v>
      </c>
      <c r="H362" s="6">
        <v>5207.95</v>
      </c>
      <c r="I362" s="6">
        <v>1.61</v>
      </c>
      <c r="J362" s="6">
        <v>0</v>
      </c>
      <c r="K362" s="6">
        <v>0</v>
      </c>
      <c r="L362" s="6">
        <v>0</v>
      </c>
      <c r="M362" s="6">
        <v>0</v>
      </c>
      <c r="N362" s="6">
        <v>0</v>
      </c>
      <c r="O362" s="6">
        <v>116.59</v>
      </c>
      <c r="P362" s="6">
        <v>0</v>
      </c>
      <c r="Q362" s="6">
        <v>282</v>
      </c>
      <c r="R362" s="6">
        <v>1.61</v>
      </c>
      <c r="S362" s="6">
        <v>0</v>
      </c>
      <c r="T362" s="6">
        <v>0</v>
      </c>
      <c r="U362" s="6">
        <v>0</v>
      </c>
      <c r="V362" s="6">
        <v>6910.09</v>
      </c>
      <c r="W362" s="6">
        <v>7783.45</v>
      </c>
      <c r="X362" s="6">
        <v>6910.09</v>
      </c>
      <c r="Y362" s="513">
        <f>IF(A362&lt;&gt;"",IF(A362=мар17!A362,0,1),IF(AND(B362=мар17!B362,C362=мар17!C362),0,1))</f>
        <v>0</v>
      </c>
      <c r="Z362" s="70" t="str">
        <f t="shared" si="27"/>
        <v>ул. Шестая д.6</v>
      </c>
      <c r="AA362" s="504">
        <f>IF($B362&lt;&gt;"",MAX(AA$7:AA361)+1,0)</f>
        <v>350</v>
      </c>
      <c r="AB362" s="502">
        <f t="shared" si="26"/>
        <v>362</v>
      </c>
      <c r="AC362" s="504">
        <f>1</f>
        <v>1</v>
      </c>
      <c r="AD362" s="103">
        <f t="shared" si="28"/>
        <v>1300.33</v>
      </c>
      <c r="AE362" s="103">
        <f t="shared" si="29"/>
        <v>5327.7599999999993</v>
      </c>
      <c r="AF362" s="103">
        <f t="shared" si="30"/>
        <v>282.00000000000091</v>
      </c>
    </row>
    <row r="363" spans="2:32" x14ac:dyDescent="0.25">
      <c r="B363" s="1" t="str">
        <f>адреса!$G$357</f>
        <v>кв.57</v>
      </c>
      <c r="C363" s="522">
        <f>адреса!$I$357</f>
        <v>60000057</v>
      </c>
      <c r="D363" s="6" t="str">
        <f>адреса!$K$357</f>
        <v>ФИО-6-57</v>
      </c>
      <c r="E363" s="6">
        <v>3966.93</v>
      </c>
      <c r="F363" s="6">
        <v>1300.33</v>
      </c>
      <c r="G363" s="6">
        <v>0</v>
      </c>
      <c r="H363" s="6">
        <v>2183.37</v>
      </c>
      <c r="I363" s="6">
        <v>118.44</v>
      </c>
      <c r="J363" s="6">
        <v>0</v>
      </c>
      <c r="K363" s="6">
        <v>225.69</v>
      </c>
      <c r="L363" s="6">
        <v>0</v>
      </c>
      <c r="M363" s="6">
        <v>0</v>
      </c>
      <c r="N363" s="6">
        <v>0</v>
      </c>
      <c r="O363" s="6">
        <v>625.19000000000005</v>
      </c>
      <c r="P363" s="6">
        <v>0</v>
      </c>
      <c r="Q363" s="6">
        <v>282</v>
      </c>
      <c r="R363" s="6">
        <v>73.11</v>
      </c>
      <c r="S363" s="6">
        <v>316.66000000000003</v>
      </c>
      <c r="T363" s="6">
        <v>0</v>
      </c>
      <c r="U363" s="6">
        <v>0</v>
      </c>
      <c r="V363" s="6">
        <v>5124.79</v>
      </c>
      <c r="W363" s="6">
        <v>3966.93</v>
      </c>
      <c r="X363" s="6">
        <v>5124.79</v>
      </c>
      <c r="Y363" s="513">
        <f>IF(A363&lt;&gt;"",IF(A363=мар17!A363,0,1),IF(AND(B363=мар17!B363,C363=мар17!C363),0,1))</f>
        <v>0</v>
      </c>
      <c r="Z363" s="70" t="str">
        <f t="shared" si="27"/>
        <v>ул. Шестая д.6</v>
      </c>
      <c r="AA363" s="504">
        <f>IF($B363&lt;&gt;"",MAX(AA$7:AA362)+1,0)</f>
        <v>351</v>
      </c>
      <c r="AB363" s="502">
        <f t="shared" si="26"/>
        <v>363</v>
      </c>
      <c r="AC363" s="504">
        <f>1</f>
        <v>1</v>
      </c>
      <c r="AD363" s="103">
        <f t="shared" si="28"/>
        <v>1300.33</v>
      </c>
      <c r="AE363" s="103">
        <f t="shared" si="29"/>
        <v>3542.46</v>
      </c>
      <c r="AF363" s="103">
        <f t="shared" si="30"/>
        <v>282</v>
      </c>
    </row>
    <row r="364" spans="2:32" x14ac:dyDescent="0.25">
      <c r="B364" s="1" t="str">
        <f>адреса!$G$358</f>
        <v>кв.58</v>
      </c>
      <c r="C364" s="522">
        <f>адреса!$I$358</f>
        <v>60000058</v>
      </c>
      <c r="D364" s="6" t="str">
        <f>адреса!$K$358</f>
        <v>ФИО-6-58</v>
      </c>
      <c r="E364" s="6">
        <v>7149.06</v>
      </c>
      <c r="F364" s="6">
        <v>1473.93</v>
      </c>
      <c r="G364" s="6">
        <v>0</v>
      </c>
      <c r="H364" s="6">
        <v>2155.2800000000002</v>
      </c>
      <c r="I364" s="6">
        <v>1451.24</v>
      </c>
      <c r="J364" s="6">
        <v>0</v>
      </c>
      <c r="K364" s="6">
        <v>1818.9</v>
      </c>
      <c r="L364" s="6">
        <v>0</v>
      </c>
      <c r="M364" s="6">
        <v>0</v>
      </c>
      <c r="N364" s="6">
        <v>0</v>
      </c>
      <c r="O364" s="6">
        <v>904.09</v>
      </c>
      <c r="P364" s="6">
        <v>0</v>
      </c>
      <c r="Q364" s="6">
        <v>282</v>
      </c>
      <c r="R364" s="6">
        <v>70.16</v>
      </c>
      <c r="S364" s="6">
        <v>302.64999999999998</v>
      </c>
      <c r="T364" s="6">
        <v>0</v>
      </c>
      <c r="U364" s="6">
        <v>0</v>
      </c>
      <c r="V364" s="6">
        <v>8458.25</v>
      </c>
      <c r="W364" s="6">
        <v>15607.31</v>
      </c>
      <c r="X364" s="6">
        <v>0</v>
      </c>
      <c r="Y364" s="513">
        <f>IF(A364&lt;&gt;"",IF(A364=мар17!A364,0,1),IF(AND(B364=мар17!B364,C364=мар17!C364),0,1))</f>
        <v>0</v>
      </c>
      <c r="Z364" s="70" t="str">
        <f t="shared" si="27"/>
        <v>ул. Шестая д.6</v>
      </c>
      <c r="AA364" s="504">
        <f>IF($B364&lt;&gt;"",MAX(AA$7:AA363)+1,0)</f>
        <v>352</v>
      </c>
      <c r="AB364" s="502">
        <f t="shared" si="26"/>
        <v>364</v>
      </c>
      <c r="AC364" s="504">
        <f>1</f>
        <v>1</v>
      </c>
      <c r="AD364" s="103">
        <f t="shared" si="28"/>
        <v>1473.93</v>
      </c>
      <c r="AE364" s="103">
        <f t="shared" si="29"/>
        <v>6702.32</v>
      </c>
      <c r="AF364" s="103">
        <f t="shared" si="30"/>
        <v>282</v>
      </c>
    </row>
    <row r="365" spans="2:32" x14ac:dyDescent="0.25">
      <c r="B365" s="1" t="str">
        <f>адреса!$G$359</f>
        <v>кв.59</v>
      </c>
      <c r="C365" s="522">
        <f>адреса!$I$359</f>
        <v>60000059</v>
      </c>
      <c r="D365" s="6" t="str">
        <f>адреса!$K$359</f>
        <v>ФИО-6-59</v>
      </c>
      <c r="E365" s="6">
        <v>7803.76</v>
      </c>
      <c r="F365" s="6">
        <v>2348.7600000000002</v>
      </c>
      <c r="G365" s="6">
        <v>0</v>
      </c>
      <c r="H365" s="6">
        <v>4271.17</v>
      </c>
      <c r="I365" s="6">
        <v>4.9800000000000004</v>
      </c>
      <c r="J365" s="6">
        <v>0</v>
      </c>
      <c r="K365" s="6">
        <v>3.3</v>
      </c>
      <c r="L365" s="6">
        <v>0</v>
      </c>
      <c r="M365" s="6">
        <v>0</v>
      </c>
      <c r="N365" s="6">
        <v>0</v>
      </c>
      <c r="O365" s="6">
        <v>271.35000000000002</v>
      </c>
      <c r="P365" s="6">
        <v>0</v>
      </c>
      <c r="Q365" s="6">
        <v>282</v>
      </c>
      <c r="R365" s="6">
        <v>3.61</v>
      </c>
      <c r="S365" s="6">
        <v>3.05</v>
      </c>
      <c r="T365" s="6">
        <v>0</v>
      </c>
      <c r="U365" s="6">
        <v>0</v>
      </c>
      <c r="V365" s="6">
        <v>7188.22</v>
      </c>
      <c r="W365" s="6">
        <v>7803.76</v>
      </c>
      <c r="X365" s="6">
        <v>7188.22</v>
      </c>
      <c r="Y365" s="513">
        <f>IF(A365&lt;&gt;"",IF(A365=мар17!A365,0,1),IF(AND(B365=мар17!B365,C365=мар17!C365),0,1))</f>
        <v>0</v>
      </c>
      <c r="Z365" s="70" t="str">
        <f t="shared" si="27"/>
        <v>ул. Шестая д.6</v>
      </c>
      <c r="AA365" s="504">
        <f>IF($B365&lt;&gt;"",MAX(AA$7:AA364)+1,0)</f>
        <v>353</v>
      </c>
      <c r="AB365" s="502">
        <f t="shared" si="26"/>
        <v>365</v>
      </c>
      <c r="AC365" s="504">
        <f>1</f>
        <v>1</v>
      </c>
      <c r="AD365" s="103">
        <f t="shared" si="28"/>
        <v>2348.7600000000002</v>
      </c>
      <c r="AE365" s="103">
        <f t="shared" si="29"/>
        <v>4557.46</v>
      </c>
      <c r="AF365" s="103">
        <f t="shared" si="30"/>
        <v>282</v>
      </c>
    </row>
    <row r="366" spans="2:32" x14ac:dyDescent="0.25">
      <c r="B366" s="1" t="str">
        <f>адреса!$G$360</f>
        <v>кв.60</v>
      </c>
      <c r="C366" s="522">
        <f>адреса!$I$360</f>
        <v>60000060</v>
      </c>
      <c r="D366" s="6" t="str">
        <f>адреса!$K$360</f>
        <v>ФИО-6-60</v>
      </c>
      <c r="E366" s="6">
        <v>41599.31</v>
      </c>
      <c r="F366" s="6">
        <v>3060.2</v>
      </c>
      <c r="G366" s="6">
        <v>0</v>
      </c>
      <c r="H366" s="6">
        <v>5216.76</v>
      </c>
      <c r="I366" s="6">
        <v>172.34</v>
      </c>
      <c r="J366" s="6">
        <v>0</v>
      </c>
      <c r="K366" s="6">
        <v>300.91000000000003</v>
      </c>
      <c r="L366" s="6">
        <v>0</v>
      </c>
      <c r="M366" s="6">
        <v>0</v>
      </c>
      <c r="N366" s="6">
        <v>0</v>
      </c>
      <c r="O366" s="6">
        <v>267.95999999999998</v>
      </c>
      <c r="P366" s="6">
        <v>0</v>
      </c>
      <c r="Q366" s="6">
        <v>282</v>
      </c>
      <c r="R366" s="6">
        <v>86.35</v>
      </c>
      <c r="S366" s="6">
        <v>365.62</v>
      </c>
      <c r="T366" s="6">
        <v>0</v>
      </c>
      <c r="U366" s="6">
        <v>0</v>
      </c>
      <c r="V366" s="6">
        <v>9752.14</v>
      </c>
      <c r="W366" s="6">
        <v>0</v>
      </c>
      <c r="X366" s="6">
        <v>51351.45</v>
      </c>
      <c r="Y366" s="513">
        <f>IF(A366&lt;&gt;"",IF(A366=мар17!A366,0,1),IF(AND(B366=мар17!B366,C366=мар17!C366),0,1))</f>
        <v>0</v>
      </c>
      <c r="Z366" s="70" t="str">
        <f t="shared" si="27"/>
        <v>ул. Шестая д.6</v>
      </c>
      <c r="AA366" s="504">
        <f>IF($B366&lt;&gt;"",MAX(AA$7:AA365)+1,0)</f>
        <v>354</v>
      </c>
      <c r="AB366" s="502">
        <f t="shared" si="26"/>
        <v>366</v>
      </c>
      <c r="AC366" s="504">
        <f>1</f>
        <v>1</v>
      </c>
      <c r="AD366" s="103">
        <f t="shared" si="28"/>
        <v>3060.2</v>
      </c>
      <c r="AE366" s="103">
        <f t="shared" si="29"/>
        <v>6409.9400000000005</v>
      </c>
      <c r="AF366" s="103">
        <f t="shared" si="30"/>
        <v>281.99999999999909</v>
      </c>
    </row>
    <row r="367" spans="2:32" x14ac:dyDescent="0.25">
      <c r="B367" s="1" t="str">
        <f>адреса!$G$361</f>
        <v>кв.61</v>
      </c>
      <c r="C367" s="522">
        <f>адреса!$I$361</f>
        <v>60000061</v>
      </c>
      <c r="D367" s="6" t="str">
        <f>адреса!$K$361</f>
        <v>ФИО-6-61</v>
      </c>
      <c r="E367" s="6">
        <v>29541.69</v>
      </c>
      <c r="F367" s="6">
        <v>1678.17</v>
      </c>
      <c r="G367" s="6">
        <v>0</v>
      </c>
      <c r="H367" s="6">
        <v>2860.81</v>
      </c>
      <c r="I367" s="6">
        <v>339.15</v>
      </c>
      <c r="J367" s="6">
        <v>0</v>
      </c>
      <c r="K367" s="6">
        <v>601.80999999999995</v>
      </c>
      <c r="L367" s="6">
        <v>0</v>
      </c>
      <c r="M367" s="6">
        <v>0</v>
      </c>
      <c r="N367" s="6">
        <v>0</v>
      </c>
      <c r="O367" s="6">
        <v>516.94000000000005</v>
      </c>
      <c r="P367" s="6">
        <v>0</v>
      </c>
      <c r="Q367" s="6">
        <v>282</v>
      </c>
      <c r="R367" s="6">
        <v>167.18</v>
      </c>
      <c r="S367" s="6">
        <v>731.23</v>
      </c>
      <c r="T367" s="6">
        <v>0</v>
      </c>
      <c r="U367" s="6">
        <v>0</v>
      </c>
      <c r="V367" s="6">
        <v>7177.29</v>
      </c>
      <c r="W367" s="6">
        <v>29541.69</v>
      </c>
      <c r="X367" s="6">
        <v>7177.29</v>
      </c>
      <c r="Y367" s="513">
        <f>IF(A367&lt;&gt;"",IF(A367=мар17!A367,0,1),IF(AND(B367=мар17!B367,C367=мар17!C367),0,1))</f>
        <v>0</v>
      </c>
      <c r="Z367" s="70" t="str">
        <f t="shared" si="27"/>
        <v>ул. Шестая д.6</v>
      </c>
      <c r="AA367" s="504">
        <f>IF($B367&lt;&gt;"",MAX(AA$7:AA366)+1,0)</f>
        <v>355</v>
      </c>
      <c r="AB367" s="502">
        <f t="shared" si="26"/>
        <v>367</v>
      </c>
      <c r="AC367" s="504">
        <f>1</f>
        <v>1</v>
      </c>
      <c r="AD367" s="103">
        <f t="shared" si="28"/>
        <v>1678.17</v>
      </c>
      <c r="AE367" s="103">
        <f t="shared" si="29"/>
        <v>5217.1200000000008</v>
      </c>
      <c r="AF367" s="103">
        <f t="shared" si="30"/>
        <v>281.99999999999909</v>
      </c>
    </row>
    <row r="368" spans="2:32" x14ac:dyDescent="0.25">
      <c r="B368" s="1" t="str">
        <f>адреса!$G$362</f>
        <v>кв.62</v>
      </c>
      <c r="C368" s="522">
        <f>адреса!$I$362</f>
        <v>60000062</v>
      </c>
      <c r="D368" s="6" t="str">
        <f>адреса!$K$362</f>
        <v>ФИО-6-62</v>
      </c>
      <c r="E368" s="6">
        <v>31330.16</v>
      </c>
      <c r="F368" s="6">
        <v>1732.64</v>
      </c>
      <c r="G368" s="6">
        <v>0</v>
      </c>
      <c r="H368" s="6">
        <v>2953.65</v>
      </c>
      <c r="I368" s="6">
        <v>507.76</v>
      </c>
      <c r="J368" s="6">
        <v>0</v>
      </c>
      <c r="K368" s="6">
        <v>902.72</v>
      </c>
      <c r="L368" s="6">
        <v>0</v>
      </c>
      <c r="M368" s="6">
        <v>0</v>
      </c>
      <c r="N368" s="6">
        <v>0</v>
      </c>
      <c r="O368" s="6">
        <v>151.79</v>
      </c>
      <c r="P368" s="6">
        <v>0</v>
      </c>
      <c r="Q368" s="6">
        <v>282</v>
      </c>
      <c r="R368" s="6">
        <v>249.79</v>
      </c>
      <c r="S368" s="6">
        <v>1096.8499999999999</v>
      </c>
      <c r="T368" s="6">
        <v>0</v>
      </c>
      <c r="U368" s="6">
        <v>0</v>
      </c>
      <c r="V368" s="6">
        <v>7877.2</v>
      </c>
      <c r="W368" s="6">
        <v>16650</v>
      </c>
      <c r="X368" s="6">
        <v>22557.360000000001</v>
      </c>
      <c r="Y368" s="513">
        <f>IF(A368&lt;&gt;"",IF(A368=мар17!A368,0,1),IF(AND(B368=мар17!B368,C368=мар17!C368),0,1))</f>
        <v>0</v>
      </c>
      <c r="Z368" s="70" t="str">
        <f t="shared" si="27"/>
        <v>ул. Шестая д.6</v>
      </c>
      <c r="AA368" s="504">
        <f>IF($B368&lt;&gt;"",MAX(AA$7:AA367)+1,0)</f>
        <v>356</v>
      </c>
      <c r="AB368" s="502">
        <f t="shared" si="26"/>
        <v>368</v>
      </c>
      <c r="AC368" s="504">
        <f>1</f>
        <v>1</v>
      </c>
      <c r="AD368" s="103">
        <f t="shared" si="28"/>
        <v>1732.64</v>
      </c>
      <c r="AE368" s="103">
        <f t="shared" si="29"/>
        <v>5862.5599999999995</v>
      </c>
      <c r="AF368" s="103">
        <f t="shared" si="30"/>
        <v>282</v>
      </c>
    </row>
    <row r="369" spans="2:32" x14ac:dyDescent="0.25">
      <c r="B369" s="1" t="str">
        <f>адреса!$G$363</f>
        <v>кв.63</v>
      </c>
      <c r="C369" s="522">
        <f>адреса!$I$363</f>
        <v>60000063</v>
      </c>
      <c r="D369" s="6" t="str">
        <f>адреса!$K$363</f>
        <v>ФИО-6-63</v>
      </c>
      <c r="E369" s="6">
        <v>7674.28</v>
      </c>
      <c r="F369" s="6">
        <v>1719.02</v>
      </c>
      <c r="G369" s="6">
        <v>0</v>
      </c>
      <c r="H369" s="6">
        <v>1759.16</v>
      </c>
      <c r="I369" s="6">
        <v>213.59</v>
      </c>
      <c r="J369" s="6">
        <v>0</v>
      </c>
      <c r="K369" s="6">
        <v>622.20000000000005</v>
      </c>
      <c r="L369" s="6">
        <v>0</v>
      </c>
      <c r="M369" s="6">
        <v>0</v>
      </c>
      <c r="N369" s="6">
        <v>0</v>
      </c>
      <c r="O369" s="6">
        <v>1953.47</v>
      </c>
      <c r="P369" s="6">
        <v>0</v>
      </c>
      <c r="Q369" s="6">
        <v>282</v>
      </c>
      <c r="R369" s="6">
        <v>309.85000000000002</v>
      </c>
      <c r="S369" s="6">
        <v>1362.93</v>
      </c>
      <c r="T369" s="6">
        <v>0</v>
      </c>
      <c r="U369" s="6">
        <v>0</v>
      </c>
      <c r="V369" s="6">
        <v>8222.2199999999993</v>
      </c>
      <c r="W369" s="6">
        <v>7674.28</v>
      </c>
      <c r="X369" s="6">
        <v>8222.2199999999993</v>
      </c>
      <c r="Y369" s="513">
        <f>IF(A369&lt;&gt;"",IF(A369=мар17!A369,0,1),IF(AND(B369=мар17!B369,C369=мар17!C369),0,1))</f>
        <v>0</v>
      </c>
      <c r="Z369" s="70" t="str">
        <f t="shared" si="27"/>
        <v>ул. Шестая д.6</v>
      </c>
      <c r="AA369" s="504">
        <f>IF($B369&lt;&gt;"",MAX(AA$7:AA368)+1,0)</f>
        <v>357</v>
      </c>
      <c r="AB369" s="502">
        <f t="shared" si="26"/>
        <v>369</v>
      </c>
      <c r="AC369" s="504">
        <f>1</f>
        <v>1</v>
      </c>
      <c r="AD369" s="103">
        <f t="shared" si="28"/>
        <v>1719.02</v>
      </c>
      <c r="AE369" s="103">
        <f t="shared" si="29"/>
        <v>6221.2000000000007</v>
      </c>
      <c r="AF369" s="103">
        <f t="shared" si="30"/>
        <v>281.99999999999818</v>
      </c>
    </row>
    <row r="370" spans="2:32" x14ac:dyDescent="0.25">
      <c r="B370" s="1" t="str">
        <f>адреса!$G$364</f>
        <v>кв.64</v>
      </c>
      <c r="C370" s="522">
        <f>адреса!$I$364</f>
        <v>60000064</v>
      </c>
      <c r="D370" s="6" t="str">
        <f>адреса!$K$364</f>
        <v>ФИО-6-64</v>
      </c>
      <c r="E370" s="6">
        <v>4894.96</v>
      </c>
      <c r="F370" s="6">
        <v>1487.55</v>
      </c>
      <c r="G370" s="6">
        <v>0</v>
      </c>
      <c r="H370" s="6">
        <v>2535.85</v>
      </c>
      <c r="I370" s="6">
        <v>69.63</v>
      </c>
      <c r="J370" s="6">
        <v>0</v>
      </c>
      <c r="K370" s="6">
        <v>121.49</v>
      </c>
      <c r="L370" s="6">
        <v>0</v>
      </c>
      <c r="M370" s="6">
        <v>0</v>
      </c>
      <c r="N370" s="6">
        <v>0</v>
      </c>
      <c r="O370" s="6">
        <v>314.94</v>
      </c>
      <c r="P370" s="6">
        <v>0</v>
      </c>
      <c r="Q370" s="6">
        <v>282</v>
      </c>
      <c r="R370" s="6">
        <v>35.44</v>
      </c>
      <c r="S370" s="6">
        <v>148.79</v>
      </c>
      <c r="T370" s="6">
        <v>0</v>
      </c>
      <c r="U370" s="6">
        <v>0</v>
      </c>
      <c r="V370" s="6">
        <v>4995.6899999999996</v>
      </c>
      <c r="W370" s="6">
        <v>4894.96</v>
      </c>
      <c r="X370" s="6">
        <v>4995.6899999999996</v>
      </c>
      <c r="Y370" s="513">
        <f>IF(A370&lt;&gt;"",IF(A370=мар17!A370,0,1),IF(AND(B370=мар17!B370,C370=мар17!C370),0,1))</f>
        <v>0</v>
      </c>
      <c r="Z370" s="70" t="str">
        <f t="shared" si="27"/>
        <v>ул. Шестая д.6</v>
      </c>
      <c r="AA370" s="504">
        <f>IF($B370&lt;&gt;"",MAX(AA$7:AA369)+1,0)</f>
        <v>358</v>
      </c>
      <c r="AB370" s="502">
        <f t="shared" si="26"/>
        <v>370</v>
      </c>
      <c r="AC370" s="504">
        <f>1</f>
        <v>1</v>
      </c>
      <c r="AD370" s="103">
        <f t="shared" si="28"/>
        <v>1487.55</v>
      </c>
      <c r="AE370" s="103">
        <f t="shared" si="29"/>
        <v>3226.14</v>
      </c>
      <c r="AF370" s="103">
        <f t="shared" si="30"/>
        <v>281.99999999999955</v>
      </c>
    </row>
    <row r="371" spans="2:32" x14ac:dyDescent="0.25">
      <c r="B371" s="1" t="str">
        <f>адреса!$G$365</f>
        <v>кв.65</v>
      </c>
      <c r="C371" s="522">
        <f>адреса!$I$365</f>
        <v>60000065</v>
      </c>
      <c r="D371" s="6" t="str">
        <f>адреса!$K$365</f>
        <v>ФИО-6-65</v>
      </c>
      <c r="E371" s="6">
        <v>949.47</v>
      </c>
      <c r="F371" s="6">
        <v>1487.55</v>
      </c>
      <c r="G371" s="6">
        <v>0</v>
      </c>
      <c r="H371" s="6">
        <v>2535.85</v>
      </c>
      <c r="I371" s="6">
        <v>47.71</v>
      </c>
      <c r="J371" s="6">
        <v>0</v>
      </c>
      <c r="K371" s="6">
        <v>54.96</v>
      </c>
      <c r="L371" s="6">
        <v>0</v>
      </c>
      <c r="M371" s="6">
        <v>0</v>
      </c>
      <c r="N371" s="6">
        <v>0</v>
      </c>
      <c r="O371" s="6">
        <v>167.36</v>
      </c>
      <c r="P371" s="6">
        <v>0</v>
      </c>
      <c r="Q371" s="6">
        <v>282</v>
      </c>
      <c r="R371" s="6">
        <v>1.85</v>
      </c>
      <c r="S371" s="6">
        <v>0</v>
      </c>
      <c r="T371" s="6">
        <v>0</v>
      </c>
      <c r="U371" s="6">
        <v>0</v>
      </c>
      <c r="V371" s="6">
        <v>4577.28</v>
      </c>
      <c r="W371" s="6">
        <v>0</v>
      </c>
      <c r="X371" s="6">
        <v>5526.75</v>
      </c>
      <c r="Y371" s="513">
        <f>IF(A371&lt;&gt;"",IF(A371=мар17!A371,0,1),IF(AND(B371=мар17!B371,C371=мар17!C371),0,1))</f>
        <v>0</v>
      </c>
      <c r="Z371" s="70" t="str">
        <f t="shared" si="27"/>
        <v>ул. Шестая д.6</v>
      </c>
      <c r="AA371" s="504">
        <f>IF($B371&lt;&gt;"",MAX(AA$7:AA370)+1,0)</f>
        <v>359</v>
      </c>
      <c r="AB371" s="502">
        <f t="shared" si="26"/>
        <v>371</v>
      </c>
      <c r="AC371" s="504">
        <f>1</f>
        <v>1</v>
      </c>
      <c r="AD371" s="103">
        <f t="shared" si="28"/>
        <v>1487.55</v>
      </c>
      <c r="AE371" s="103">
        <f t="shared" si="29"/>
        <v>2807.73</v>
      </c>
      <c r="AF371" s="103">
        <f t="shared" si="30"/>
        <v>281.99999999999955</v>
      </c>
    </row>
    <row r="372" spans="2:32" x14ac:dyDescent="0.25">
      <c r="B372" s="1" t="str">
        <f>адреса!$G$366</f>
        <v>кв.66</v>
      </c>
      <c r="C372" s="522">
        <f>адреса!$I$366</f>
        <v>60000066</v>
      </c>
      <c r="D372" s="6" t="str">
        <f>адреса!$K$366</f>
        <v>ФИО-6-66</v>
      </c>
      <c r="E372" s="6">
        <v>3260.64</v>
      </c>
      <c r="F372" s="6">
        <v>1729.23</v>
      </c>
      <c r="G372" s="6">
        <v>0</v>
      </c>
      <c r="H372" s="6">
        <v>2947.85</v>
      </c>
      <c r="I372" s="6">
        <v>170.69</v>
      </c>
      <c r="J372" s="6">
        <v>0</v>
      </c>
      <c r="K372" s="6">
        <v>300.91000000000003</v>
      </c>
      <c r="L372" s="6">
        <v>0</v>
      </c>
      <c r="M372" s="6">
        <v>0</v>
      </c>
      <c r="N372" s="6">
        <v>0</v>
      </c>
      <c r="O372" s="6">
        <v>153.44</v>
      </c>
      <c r="P372" s="6">
        <v>0</v>
      </c>
      <c r="Q372" s="6">
        <v>282</v>
      </c>
      <c r="R372" s="6">
        <v>84.7</v>
      </c>
      <c r="S372" s="6">
        <v>365.62</v>
      </c>
      <c r="T372" s="6">
        <v>0</v>
      </c>
      <c r="U372" s="6">
        <v>0</v>
      </c>
      <c r="V372" s="6">
        <v>6034.44</v>
      </c>
      <c r="W372" s="6">
        <v>9295.08</v>
      </c>
      <c r="X372" s="6">
        <v>0</v>
      </c>
      <c r="Y372" s="513">
        <f>IF(A372&lt;&gt;"",IF(A372=мар17!A372,0,1),IF(AND(B372=мар17!B372,C372=мар17!C372),0,1))</f>
        <v>0</v>
      </c>
      <c r="Z372" s="70" t="str">
        <f t="shared" si="27"/>
        <v>ул. Шестая д.6</v>
      </c>
      <c r="AA372" s="504">
        <f>IF($B372&lt;&gt;"",MAX(AA$7:AA371)+1,0)</f>
        <v>360</v>
      </c>
      <c r="AB372" s="502">
        <f t="shared" si="26"/>
        <v>372</v>
      </c>
      <c r="AC372" s="504">
        <f>1</f>
        <v>1</v>
      </c>
      <c r="AD372" s="103">
        <f t="shared" si="28"/>
        <v>1729.23</v>
      </c>
      <c r="AE372" s="103">
        <f t="shared" si="29"/>
        <v>4023.2099999999996</v>
      </c>
      <c r="AF372" s="103">
        <f t="shared" si="30"/>
        <v>281.99999999999955</v>
      </c>
    </row>
    <row r="373" spans="2:32" x14ac:dyDescent="0.25">
      <c r="B373" s="1" t="str">
        <f>адреса!$G$367</f>
        <v>кв.67</v>
      </c>
      <c r="C373" s="522">
        <f>адреса!$I$367</f>
        <v>60000067</v>
      </c>
      <c r="D373" s="6" t="str">
        <f>адреса!$K$367</f>
        <v>ФИО-6-67</v>
      </c>
      <c r="E373" s="6">
        <v>2965.35</v>
      </c>
      <c r="F373" s="6">
        <v>1759.87</v>
      </c>
      <c r="G373" s="6">
        <v>0</v>
      </c>
      <c r="H373" s="6">
        <v>2740.13</v>
      </c>
      <c r="I373" s="6">
        <v>98.49</v>
      </c>
      <c r="J373" s="6">
        <v>0</v>
      </c>
      <c r="K373" s="6">
        <v>198.68</v>
      </c>
      <c r="L373" s="6">
        <v>0</v>
      </c>
      <c r="M373" s="6">
        <v>0</v>
      </c>
      <c r="N373" s="6">
        <v>0</v>
      </c>
      <c r="O373" s="6">
        <v>472.23</v>
      </c>
      <c r="P373" s="6">
        <v>0</v>
      </c>
      <c r="Q373" s="6">
        <v>282</v>
      </c>
      <c r="R373" s="6">
        <v>71.66</v>
      </c>
      <c r="S373" s="6">
        <v>307.73</v>
      </c>
      <c r="T373" s="6">
        <v>0</v>
      </c>
      <c r="U373" s="6">
        <v>0</v>
      </c>
      <c r="V373" s="6">
        <v>5930.79</v>
      </c>
      <c r="W373" s="6">
        <v>0</v>
      </c>
      <c r="X373" s="6">
        <v>8896.14</v>
      </c>
      <c r="Y373" s="513">
        <f>IF(A373&lt;&gt;"",IF(A373=мар17!A373,0,1),IF(AND(B373=мар17!B373,C373=мар17!C373),0,1))</f>
        <v>0</v>
      </c>
      <c r="Z373" s="70" t="str">
        <f t="shared" si="27"/>
        <v>ул. Шестая д.6</v>
      </c>
      <c r="AA373" s="504">
        <f>IF($B373&lt;&gt;"",MAX(AA$7:AA372)+1,0)</f>
        <v>361</v>
      </c>
      <c r="AB373" s="502">
        <f t="shared" si="26"/>
        <v>373</v>
      </c>
      <c r="AC373" s="504">
        <f>1</f>
        <v>1</v>
      </c>
      <c r="AD373" s="103">
        <f t="shared" si="28"/>
        <v>1759.87</v>
      </c>
      <c r="AE373" s="103">
        <f t="shared" si="29"/>
        <v>3888.9199999999996</v>
      </c>
      <c r="AF373" s="103">
        <f t="shared" si="30"/>
        <v>282.00000000000045</v>
      </c>
    </row>
    <row r="374" spans="2:32" x14ac:dyDescent="0.25">
      <c r="B374" s="1" t="str">
        <f>адреса!$G$368</f>
        <v>кв.68</v>
      </c>
      <c r="C374" s="522">
        <f>адреса!$I$368</f>
        <v>60000068</v>
      </c>
      <c r="D374" s="6" t="str">
        <f>адреса!$K$368</f>
        <v>ФИО-6-68</v>
      </c>
      <c r="E374" s="6">
        <v>5949.52</v>
      </c>
      <c r="F374" s="6">
        <v>1681.58</v>
      </c>
      <c r="G374" s="6">
        <v>0</v>
      </c>
      <c r="H374" s="6">
        <v>-798.83</v>
      </c>
      <c r="I374" s="6">
        <v>-57.58</v>
      </c>
      <c r="J374" s="6">
        <v>0</v>
      </c>
      <c r="K374" s="6">
        <v>-61.47</v>
      </c>
      <c r="L374" s="6">
        <v>0</v>
      </c>
      <c r="M374" s="6">
        <v>0</v>
      </c>
      <c r="N374" s="6">
        <v>0</v>
      </c>
      <c r="O374" s="6">
        <v>450.04</v>
      </c>
      <c r="P374" s="6">
        <v>0</v>
      </c>
      <c r="Q374" s="6">
        <v>282</v>
      </c>
      <c r="R374" s="6">
        <v>10.47</v>
      </c>
      <c r="S374" s="6">
        <v>37.11</v>
      </c>
      <c r="T374" s="6">
        <v>0</v>
      </c>
      <c r="U374" s="6">
        <v>0</v>
      </c>
      <c r="V374" s="6">
        <v>1543.32</v>
      </c>
      <c r="W374" s="6">
        <v>0</v>
      </c>
      <c r="X374" s="6">
        <v>7492.84</v>
      </c>
      <c r="Y374" s="513">
        <f>IF(A374&lt;&gt;"",IF(A374=мар17!A374,0,1),IF(AND(B374=мар17!B374,C374=мар17!C374),0,1))</f>
        <v>0</v>
      </c>
      <c r="Z374" s="70" t="str">
        <f t="shared" si="27"/>
        <v>ул. Шестая д.6</v>
      </c>
      <c r="AA374" s="504">
        <f>IF($B374&lt;&gt;"",MAX(AA$7:AA373)+1,0)</f>
        <v>362</v>
      </c>
      <c r="AB374" s="502">
        <f t="shared" si="26"/>
        <v>374</v>
      </c>
      <c r="AC374" s="504">
        <f>1</f>
        <v>1</v>
      </c>
      <c r="AD374" s="103">
        <f t="shared" si="28"/>
        <v>1681.58</v>
      </c>
      <c r="AE374" s="103">
        <f t="shared" si="29"/>
        <v>-420.26000000000005</v>
      </c>
      <c r="AF374" s="103">
        <f t="shared" si="30"/>
        <v>282.00000000000006</v>
      </c>
    </row>
    <row r="375" spans="2:32" x14ac:dyDescent="0.25">
      <c r="B375" s="1" t="str">
        <f>адреса!$G$369</f>
        <v>кв.69</v>
      </c>
      <c r="C375" s="522">
        <f>адреса!$I$369</f>
        <v>60000069</v>
      </c>
      <c r="D375" s="6" t="str">
        <f>адреса!$K$369</f>
        <v>ФИО-6-69</v>
      </c>
      <c r="E375" s="6">
        <v>8766.91</v>
      </c>
      <c r="F375" s="6">
        <v>3090.83</v>
      </c>
      <c r="G375" s="6">
        <v>0</v>
      </c>
      <c r="H375" s="6">
        <v>2478.61</v>
      </c>
      <c r="I375" s="6">
        <v>210.21</v>
      </c>
      <c r="J375" s="6">
        <v>0</v>
      </c>
      <c r="K375" s="6">
        <v>384.72</v>
      </c>
      <c r="L375" s="6">
        <v>0</v>
      </c>
      <c r="M375" s="6">
        <v>0</v>
      </c>
      <c r="N375" s="6">
        <v>0</v>
      </c>
      <c r="O375" s="6">
        <v>4532.41</v>
      </c>
      <c r="P375" s="6">
        <v>0</v>
      </c>
      <c r="Q375" s="6">
        <v>282</v>
      </c>
      <c r="R375" s="6">
        <v>118.49</v>
      </c>
      <c r="S375" s="6">
        <v>507.8</v>
      </c>
      <c r="T375" s="6">
        <v>0</v>
      </c>
      <c r="U375" s="6">
        <v>0</v>
      </c>
      <c r="V375" s="6">
        <v>11605.07</v>
      </c>
      <c r="W375" s="6">
        <v>20372.91</v>
      </c>
      <c r="X375" s="6">
        <v>-0.93</v>
      </c>
      <c r="Y375" s="513">
        <f>IF(A375&lt;&gt;"",IF(A375=мар17!A375,0,1),IF(AND(B375=мар17!B375,C375=мар17!C375),0,1))</f>
        <v>0</v>
      </c>
      <c r="Z375" s="70" t="str">
        <f t="shared" si="27"/>
        <v>ул. Шестая д.6</v>
      </c>
      <c r="AA375" s="504">
        <f>IF($B375&lt;&gt;"",MAX(AA$7:AA374)+1,0)</f>
        <v>363</v>
      </c>
      <c r="AB375" s="502">
        <f t="shared" si="26"/>
        <v>375</v>
      </c>
      <c r="AC375" s="504">
        <f>1</f>
        <v>1</v>
      </c>
      <c r="AD375" s="103">
        <f t="shared" si="28"/>
        <v>3090.83</v>
      </c>
      <c r="AE375" s="103">
        <f t="shared" si="29"/>
        <v>8232.24</v>
      </c>
      <c r="AF375" s="103">
        <f t="shared" si="30"/>
        <v>282</v>
      </c>
    </row>
    <row r="376" spans="2:32" x14ac:dyDescent="0.25">
      <c r="B376" s="1" t="str">
        <f>адреса!$G$370</f>
        <v>кв.70</v>
      </c>
      <c r="C376" s="522">
        <f>адреса!$I$370</f>
        <v>60000070</v>
      </c>
      <c r="D376" s="6" t="str">
        <f>адреса!$K$370</f>
        <v>ФИО-6-70</v>
      </c>
      <c r="E376" s="6">
        <v>5771.46</v>
      </c>
      <c r="F376" s="6">
        <v>2331.7399999999998</v>
      </c>
      <c r="G376" s="6">
        <v>0</v>
      </c>
      <c r="H376" s="6">
        <v>5137.7299999999996</v>
      </c>
      <c r="I376" s="6">
        <v>12.52</v>
      </c>
      <c r="J376" s="6">
        <v>0</v>
      </c>
      <c r="K376" s="6">
        <v>17.59</v>
      </c>
      <c r="L376" s="6">
        <v>0</v>
      </c>
      <c r="M376" s="6">
        <v>0</v>
      </c>
      <c r="N376" s="6">
        <v>0</v>
      </c>
      <c r="O376" s="6">
        <v>308.64999999999998</v>
      </c>
      <c r="P376" s="6">
        <v>0</v>
      </c>
      <c r="Q376" s="6">
        <v>282</v>
      </c>
      <c r="R376" s="6">
        <v>7.93</v>
      </c>
      <c r="S376" s="6">
        <v>22.34</v>
      </c>
      <c r="T376" s="6">
        <v>0</v>
      </c>
      <c r="U376" s="6">
        <v>0</v>
      </c>
      <c r="V376" s="6">
        <v>8120.5</v>
      </c>
      <c r="W376" s="6">
        <v>5771.46</v>
      </c>
      <c r="X376" s="6">
        <v>8120.5</v>
      </c>
      <c r="Y376" s="513">
        <f>IF(A376&lt;&gt;"",IF(A376=мар17!A376,0,1),IF(AND(B376=мар17!B376,C376=мар17!C376),0,1))</f>
        <v>0</v>
      </c>
      <c r="Z376" s="70" t="str">
        <f t="shared" si="27"/>
        <v>ул. Шестая д.6</v>
      </c>
      <c r="AA376" s="504">
        <f>IF($B376&lt;&gt;"",MAX(AA$7:AA375)+1,0)</f>
        <v>364</v>
      </c>
      <c r="AB376" s="502">
        <f t="shared" si="26"/>
        <v>376</v>
      </c>
      <c r="AC376" s="504">
        <f>1</f>
        <v>1</v>
      </c>
      <c r="AD376" s="103">
        <f t="shared" si="28"/>
        <v>2331.7399999999998</v>
      </c>
      <c r="AE376" s="103">
        <f t="shared" si="29"/>
        <v>5506.76</v>
      </c>
      <c r="AF376" s="103">
        <f t="shared" si="30"/>
        <v>282</v>
      </c>
    </row>
    <row r="377" spans="2:32" x14ac:dyDescent="0.25">
      <c r="B377" s="1" t="str">
        <f>адреса!$G$371</f>
        <v>кв.71</v>
      </c>
      <c r="C377" s="522">
        <f>адреса!$I$371</f>
        <v>60000071</v>
      </c>
      <c r="D377" s="6" t="str">
        <f>адреса!$K$371</f>
        <v>ФИО-6-71</v>
      </c>
      <c r="E377" s="6">
        <v>4967.16</v>
      </c>
      <c r="F377" s="6">
        <v>1511.38</v>
      </c>
      <c r="G377" s="6">
        <v>0</v>
      </c>
      <c r="H377" s="6">
        <v>2639.08</v>
      </c>
      <c r="I377" s="6">
        <v>68.38</v>
      </c>
      <c r="J377" s="6">
        <v>0</v>
      </c>
      <c r="K377" s="6">
        <v>181.37</v>
      </c>
      <c r="L377" s="6">
        <v>0</v>
      </c>
      <c r="M377" s="6">
        <v>0</v>
      </c>
      <c r="N377" s="6">
        <v>0</v>
      </c>
      <c r="O377" s="6">
        <v>581.02</v>
      </c>
      <c r="P377" s="6">
        <v>0</v>
      </c>
      <c r="Q377" s="6">
        <v>282</v>
      </c>
      <c r="R377" s="6">
        <v>86.72</v>
      </c>
      <c r="S377" s="6">
        <v>375.77</v>
      </c>
      <c r="T377" s="6">
        <v>0</v>
      </c>
      <c r="U377" s="6">
        <v>0</v>
      </c>
      <c r="V377" s="6">
        <v>5725.72</v>
      </c>
      <c r="W377" s="6">
        <v>0</v>
      </c>
      <c r="X377" s="6">
        <v>10692.88</v>
      </c>
      <c r="Y377" s="513">
        <f>IF(A377&lt;&gt;"",IF(A377=мар17!A377,0,1),IF(AND(B377=мар17!B377,C377=мар17!C377),0,1))</f>
        <v>0</v>
      </c>
      <c r="Z377" s="70" t="str">
        <f t="shared" si="27"/>
        <v>ул. Шестая д.6</v>
      </c>
      <c r="AA377" s="504">
        <f>IF($B377&lt;&gt;"",MAX(AA$7:AA376)+1,0)</f>
        <v>365</v>
      </c>
      <c r="AB377" s="502">
        <f t="shared" si="26"/>
        <v>377</v>
      </c>
      <c r="AC377" s="504">
        <f>1</f>
        <v>1</v>
      </c>
      <c r="AD377" s="103">
        <f t="shared" si="28"/>
        <v>1511.38</v>
      </c>
      <c r="AE377" s="103">
        <f t="shared" si="29"/>
        <v>3932.3399999999997</v>
      </c>
      <c r="AF377" s="103">
        <f t="shared" si="30"/>
        <v>282.00000000000045</v>
      </c>
    </row>
    <row r="378" spans="2:32" x14ac:dyDescent="0.25">
      <c r="B378" s="1" t="str">
        <f>адреса!$G$372</f>
        <v>кв.72</v>
      </c>
      <c r="C378" s="522">
        <f>адреса!$I$372</f>
        <v>60000072</v>
      </c>
      <c r="D378" s="6" t="str">
        <f>адреса!$K$372</f>
        <v>ФИО-6-72</v>
      </c>
      <c r="E378" s="6">
        <v>1163.24</v>
      </c>
      <c r="F378" s="6">
        <v>1300.33</v>
      </c>
      <c r="G378" s="6">
        <v>0</v>
      </c>
      <c r="H378" s="6">
        <v>2216.69</v>
      </c>
      <c r="I378" s="6">
        <v>170.15</v>
      </c>
      <c r="J378" s="6">
        <v>0</v>
      </c>
      <c r="K378" s="6">
        <v>300.91000000000003</v>
      </c>
      <c r="L378" s="6">
        <v>0</v>
      </c>
      <c r="M378" s="6">
        <v>0</v>
      </c>
      <c r="N378" s="6">
        <v>0</v>
      </c>
      <c r="O378" s="6">
        <v>113.86</v>
      </c>
      <c r="P378" s="6">
        <v>0</v>
      </c>
      <c r="Q378" s="6">
        <v>282</v>
      </c>
      <c r="R378" s="6">
        <v>84.16</v>
      </c>
      <c r="S378" s="6">
        <v>365.62</v>
      </c>
      <c r="T378" s="6">
        <v>0</v>
      </c>
      <c r="U378" s="6">
        <v>0</v>
      </c>
      <c r="V378" s="6">
        <v>4833.72</v>
      </c>
      <c r="W378" s="6">
        <v>0</v>
      </c>
      <c r="X378" s="6">
        <v>5996.96</v>
      </c>
      <c r="Y378" s="513">
        <f>IF(A378&lt;&gt;"",IF(A378=мар17!A378,0,1),IF(AND(B378=мар17!B378,C378=мар17!C378),0,1))</f>
        <v>0</v>
      </c>
      <c r="Z378" s="70" t="str">
        <f t="shared" si="27"/>
        <v>ул. Шестая д.6</v>
      </c>
      <c r="AA378" s="504">
        <f>IF($B378&lt;&gt;"",MAX(AA$7:AA377)+1,0)</f>
        <v>366</v>
      </c>
      <c r="AB378" s="502">
        <f t="shared" si="26"/>
        <v>378</v>
      </c>
      <c r="AC378" s="504">
        <f>1</f>
        <v>1</v>
      </c>
      <c r="AD378" s="103">
        <f t="shared" si="28"/>
        <v>1300.33</v>
      </c>
      <c r="AE378" s="103">
        <f t="shared" si="29"/>
        <v>3251.39</v>
      </c>
      <c r="AF378" s="103">
        <f t="shared" si="30"/>
        <v>282.00000000000045</v>
      </c>
    </row>
    <row r="379" spans="2:32" x14ac:dyDescent="0.25">
      <c r="B379" s="1" t="str">
        <f>адреса!$G$373</f>
        <v>кв.73</v>
      </c>
      <c r="C379" s="522">
        <f>адреса!$I$373</f>
        <v>60000073</v>
      </c>
      <c r="D379" s="6" t="str">
        <f>адреса!$K$373</f>
        <v>ФИО-6-73</v>
      </c>
      <c r="E379" s="6">
        <v>4862.54</v>
      </c>
      <c r="F379" s="6">
        <v>1310.54</v>
      </c>
      <c r="G379" s="6">
        <v>0</v>
      </c>
      <c r="H379" s="6">
        <v>2234.1</v>
      </c>
      <c r="I379" s="6">
        <v>127.52</v>
      </c>
      <c r="J379" s="6">
        <v>0</v>
      </c>
      <c r="K379" s="6">
        <v>249.52</v>
      </c>
      <c r="L379" s="6">
        <v>0</v>
      </c>
      <c r="M379" s="6">
        <v>0</v>
      </c>
      <c r="N379" s="6">
        <v>0</v>
      </c>
      <c r="O379" s="6">
        <v>668.01</v>
      </c>
      <c r="P379" s="6">
        <v>0</v>
      </c>
      <c r="Q379" s="6">
        <v>282</v>
      </c>
      <c r="R379" s="6">
        <v>83.95</v>
      </c>
      <c r="S379" s="6">
        <v>364.6</v>
      </c>
      <c r="T379" s="6">
        <v>0</v>
      </c>
      <c r="U379" s="6">
        <v>0</v>
      </c>
      <c r="V379" s="6">
        <v>5320.24</v>
      </c>
      <c r="W379" s="6">
        <v>4862.54</v>
      </c>
      <c r="X379" s="6">
        <v>5320.24</v>
      </c>
      <c r="Y379" s="513">
        <f>IF(A379&lt;&gt;"",IF(A379=мар17!A379,0,1),IF(AND(B379=мар17!B379,C379=мар17!C379),0,1))</f>
        <v>0</v>
      </c>
      <c r="Z379" s="70" t="str">
        <f t="shared" si="27"/>
        <v>ул. Шестая д.6</v>
      </c>
      <c r="AA379" s="504">
        <f>IF($B379&lt;&gt;"",MAX(AA$7:AA378)+1,0)</f>
        <v>367</v>
      </c>
      <c r="AB379" s="502">
        <f t="shared" si="26"/>
        <v>379</v>
      </c>
      <c r="AC379" s="504">
        <f>1</f>
        <v>1</v>
      </c>
      <c r="AD379" s="103">
        <f t="shared" si="28"/>
        <v>1310.54</v>
      </c>
      <c r="AE379" s="103">
        <f t="shared" si="29"/>
        <v>3727.6999999999994</v>
      </c>
      <c r="AF379" s="103">
        <f t="shared" si="30"/>
        <v>282.00000000000045</v>
      </c>
    </row>
    <row r="380" spans="2:32" x14ac:dyDescent="0.25">
      <c r="B380" s="1" t="str">
        <f>адреса!$G$374</f>
        <v>кв.74</v>
      </c>
      <c r="C380" s="522">
        <f>адреса!$I$374</f>
        <v>60000074</v>
      </c>
      <c r="D380" s="6" t="str">
        <f>адреса!$K$374</f>
        <v>ФИО-6-74</v>
      </c>
      <c r="E380" s="6">
        <v>4712.03</v>
      </c>
      <c r="F380" s="6">
        <v>1514.78</v>
      </c>
      <c r="G380" s="6">
        <v>0</v>
      </c>
      <c r="H380" s="6">
        <v>2582.27</v>
      </c>
      <c r="I380" s="6">
        <v>-35.86</v>
      </c>
      <c r="J380" s="6">
        <v>0</v>
      </c>
      <c r="K380" s="6">
        <v>-65.319999999999993</v>
      </c>
      <c r="L380" s="6">
        <v>0</v>
      </c>
      <c r="M380" s="6">
        <v>0</v>
      </c>
      <c r="N380" s="6">
        <v>0</v>
      </c>
      <c r="O380" s="6">
        <v>162.5</v>
      </c>
      <c r="P380" s="6">
        <v>0</v>
      </c>
      <c r="Q380" s="6">
        <v>282</v>
      </c>
      <c r="R380" s="6">
        <v>-14.9</v>
      </c>
      <c r="S380" s="6">
        <v>-74.3</v>
      </c>
      <c r="T380" s="6">
        <v>0</v>
      </c>
      <c r="U380" s="6">
        <v>0</v>
      </c>
      <c r="V380" s="6">
        <v>4351.17</v>
      </c>
      <c r="W380" s="6">
        <v>4712.03</v>
      </c>
      <c r="X380" s="6">
        <v>4351.17</v>
      </c>
      <c r="Y380" s="513">
        <f>IF(A380&lt;&gt;"",IF(A380=мар17!A380,0,1),IF(AND(B380=мар17!B380,C380=мар17!C380),0,1))</f>
        <v>0</v>
      </c>
      <c r="Z380" s="70" t="str">
        <f t="shared" si="27"/>
        <v>ул. Шестая д.6</v>
      </c>
      <c r="AA380" s="504">
        <f>IF($B380&lt;&gt;"",MAX(AA$7:AA379)+1,0)</f>
        <v>368</v>
      </c>
      <c r="AB380" s="502">
        <f t="shared" si="26"/>
        <v>380</v>
      </c>
      <c r="AC380" s="504">
        <f>1</f>
        <v>1</v>
      </c>
      <c r="AD380" s="103">
        <f t="shared" si="28"/>
        <v>1514.78</v>
      </c>
      <c r="AE380" s="103">
        <f t="shared" si="29"/>
        <v>2554.3899999999994</v>
      </c>
      <c r="AF380" s="103">
        <f t="shared" si="30"/>
        <v>282.00000000000091</v>
      </c>
    </row>
    <row r="381" spans="2:32" x14ac:dyDescent="0.25">
      <c r="B381" s="1" t="str">
        <f>адреса!$G$375</f>
        <v>кв.75</v>
      </c>
      <c r="C381" s="522">
        <f>адреса!$I$375</f>
        <v>60000075</v>
      </c>
      <c r="D381" s="6" t="str">
        <f>адреса!$K$375</f>
        <v>ФИО-6-75</v>
      </c>
      <c r="E381" s="6">
        <v>7546.16</v>
      </c>
      <c r="F381" s="6">
        <v>2352.16</v>
      </c>
      <c r="G381" s="6">
        <v>0</v>
      </c>
      <c r="H381" s="6">
        <v>4009.77</v>
      </c>
      <c r="I381" s="6">
        <v>171.46</v>
      </c>
      <c r="J381" s="6">
        <v>0</v>
      </c>
      <c r="K381" s="6">
        <v>300.91000000000003</v>
      </c>
      <c r="L381" s="6">
        <v>0</v>
      </c>
      <c r="M381" s="6">
        <v>0</v>
      </c>
      <c r="N381" s="6">
        <v>0</v>
      </c>
      <c r="O381" s="6">
        <v>210</v>
      </c>
      <c r="P381" s="6">
        <v>0</v>
      </c>
      <c r="Q381" s="6">
        <v>282</v>
      </c>
      <c r="R381" s="6">
        <v>85.47</v>
      </c>
      <c r="S381" s="6">
        <v>365.62</v>
      </c>
      <c r="T381" s="6">
        <v>0</v>
      </c>
      <c r="U381" s="6">
        <v>0</v>
      </c>
      <c r="V381" s="6">
        <v>7777.39</v>
      </c>
      <c r="W381" s="6">
        <v>7546.16</v>
      </c>
      <c r="X381" s="6">
        <v>7777.39</v>
      </c>
      <c r="Y381" s="513">
        <f>IF(A381&lt;&gt;"",IF(A381=мар17!A381,0,1),IF(AND(B381=мар17!B381,C381=мар17!C381),0,1))</f>
        <v>0</v>
      </c>
      <c r="Z381" s="70" t="str">
        <f t="shared" si="27"/>
        <v>ул. Шестая д.6</v>
      </c>
      <c r="AA381" s="504">
        <f>IF($B381&lt;&gt;"",MAX(AA$7:AA380)+1,0)</f>
        <v>369</v>
      </c>
      <c r="AB381" s="502">
        <f t="shared" si="26"/>
        <v>381</v>
      </c>
      <c r="AC381" s="504">
        <f>1</f>
        <v>1</v>
      </c>
      <c r="AD381" s="103">
        <f t="shared" si="28"/>
        <v>2352.16</v>
      </c>
      <c r="AE381" s="103">
        <f t="shared" si="29"/>
        <v>5143.2299999999996</v>
      </c>
      <c r="AF381" s="103">
        <f t="shared" si="30"/>
        <v>282.00000000000091</v>
      </c>
    </row>
    <row r="382" spans="2:32" x14ac:dyDescent="0.25">
      <c r="B382" s="1" t="str">
        <f>адреса!$G$376</f>
        <v>кв.76</v>
      </c>
      <c r="C382" s="522">
        <f>адреса!$I$376</f>
        <v>60000076</v>
      </c>
      <c r="D382" s="6" t="str">
        <f>адреса!$K$376</f>
        <v>ФИО-6-76</v>
      </c>
      <c r="E382" s="6">
        <v>10701.7</v>
      </c>
      <c r="F382" s="6">
        <v>3063.6</v>
      </c>
      <c r="G382" s="6">
        <v>0</v>
      </c>
      <c r="H382" s="6">
        <v>5678.91</v>
      </c>
      <c r="I382" s="6">
        <v>3.8</v>
      </c>
      <c r="J382" s="6">
        <v>0</v>
      </c>
      <c r="K382" s="6">
        <v>0</v>
      </c>
      <c r="L382" s="6">
        <v>0</v>
      </c>
      <c r="M382" s="6">
        <v>0</v>
      </c>
      <c r="N382" s="6">
        <v>0</v>
      </c>
      <c r="O382" s="6">
        <v>268.63</v>
      </c>
      <c r="P382" s="6">
        <v>0</v>
      </c>
      <c r="Q382" s="6">
        <v>282</v>
      </c>
      <c r="R382" s="6">
        <v>3.8</v>
      </c>
      <c r="S382" s="6">
        <v>0</v>
      </c>
      <c r="T382" s="6">
        <v>0</v>
      </c>
      <c r="U382" s="6">
        <v>0</v>
      </c>
      <c r="V382" s="6">
        <v>9300.74</v>
      </c>
      <c r="W382" s="6">
        <v>10701.7</v>
      </c>
      <c r="X382" s="6">
        <v>9300.74</v>
      </c>
      <c r="Y382" s="513">
        <f>IF(A382&lt;&gt;"",IF(A382=мар17!A382,0,1),IF(AND(B382=мар17!B382,C382=мар17!C382),0,1))</f>
        <v>0</v>
      </c>
      <c r="Z382" s="70" t="str">
        <f t="shared" si="27"/>
        <v>ул. Шестая д.6</v>
      </c>
      <c r="AA382" s="504">
        <f>IF($B382&lt;&gt;"",MAX(AA$7:AA381)+1,0)</f>
        <v>370</v>
      </c>
      <c r="AB382" s="502">
        <f t="shared" si="26"/>
        <v>382</v>
      </c>
      <c r="AC382" s="504">
        <f>1</f>
        <v>1</v>
      </c>
      <c r="AD382" s="103">
        <f t="shared" si="28"/>
        <v>3063.6</v>
      </c>
      <c r="AE382" s="103">
        <f t="shared" si="29"/>
        <v>5955.14</v>
      </c>
      <c r="AF382" s="103">
        <f t="shared" si="30"/>
        <v>281.99999999999909</v>
      </c>
    </row>
    <row r="383" spans="2:32" x14ac:dyDescent="0.25">
      <c r="B383" s="1" t="str">
        <f>адреса!$G$377</f>
        <v>кв.77</v>
      </c>
      <c r="C383" s="522">
        <f>адреса!$I$377</f>
        <v>60000077</v>
      </c>
      <c r="D383" s="6" t="str">
        <f>адреса!$K$377</f>
        <v>ФИО-6-77</v>
      </c>
      <c r="E383" s="6">
        <v>13113.73</v>
      </c>
      <c r="F383" s="6">
        <v>1684.98</v>
      </c>
      <c r="G383" s="6">
        <v>0</v>
      </c>
      <c r="H383" s="6">
        <v>2872.41</v>
      </c>
      <c r="I383" s="6">
        <v>170.63</v>
      </c>
      <c r="J383" s="6">
        <v>0</v>
      </c>
      <c r="K383" s="6">
        <v>300.91000000000003</v>
      </c>
      <c r="L383" s="6">
        <v>0</v>
      </c>
      <c r="M383" s="6">
        <v>0</v>
      </c>
      <c r="N383" s="6">
        <v>0</v>
      </c>
      <c r="O383" s="6">
        <v>606.9</v>
      </c>
      <c r="P383" s="6">
        <v>0</v>
      </c>
      <c r="Q383" s="6">
        <v>282</v>
      </c>
      <c r="R383" s="6">
        <v>84.64</v>
      </c>
      <c r="S383" s="6">
        <v>365.62</v>
      </c>
      <c r="T383" s="6">
        <v>0</v>
      </c>
      <c r="U383" s="6">
        <v>0</v>
      </c>
      <c r="V383" s="6">
        <v>6368.09</v>
      </c>
      <c r="W383" s="6">
        <v>0</v>
      </c>
      <c r="X383" s="6">
        <v>19481.82</v>
      </c>
      <c r="Y383" s="513">
        <f>IF(A383&lt;&gt;"",IF(A383=мар17!A383,0,1),IF(AND(B383=мар17!B383,C383=мар17!C383),0,1))</f>
        <v>0</v>
      </c>
      <c r="Z383" s="70" t="str">
        <f t="shared" si="27"/>
        <v>ул. Шестая д.6</v>
      </c>
      <c r="AA383" s="504">
        <f>IF($B383&lt;&gt;"",MAX(AA$7:AA382)+1,0)</f>
        <v>371</v>
      </c>
      <c r="AB383" s="502">
        <f t="shared" si="26"/>
        <v>383</v>
      </c>
      <c r="AC383" s="504">
        <f>1</f>
        <v>1</v>
      </c>
      <c r="AD383" s="103">
        <f t="shared" si="28"/>
        <v>1684.98</v>
      </c>
      <c r="AE383" s="103">
        <f t="shared" si="29"/>
        <v>4401.1099999999997</v>
      </c>
      <c r="AF383" s="103">
        <f t="shared" si="30"/>
        <v>282.00000000000091</v>
      </c>
    </row>
    <row r="384" spans="2:32" x14ac:dyDescent="0.25">
      <c r="B384" s="1" t="str">
        <f>адреса!$G$378</f>
        <v>кв.78</v>
      </c>
      <c r="C384" s="522">
        <f>адреса!$I$378</f>
        <v>60000078</v>
      </c>
      <c r="D384" s="6" t="str">
        <f>адреса!$K$378</f>
        <v>ФИО-6-78</v>
      </c>
      <c r="E384" s="6">
        <v>4856.45</v>
      </c>
      <c r="F384" s="6">
        <v>1742.85</v>
      </c>
      <c r="G384" s="6">
        <v>0</v>
      </c>
      <c r="H384" s="6">
        <v>5014.26</v>
      </c>
      <c r="I384" s="6">
        <v>140.66</v>
      </c>
      <c r="J384" s="6">
        <v>0</v>
      </c>
      <c r="K384" s="6">
        <v>264.36</v>
      </c>
      <c r="L384" s="6">
        <v>0</v>
      </c>
      <c r="M384" s="6">
        <v>0</v>
      </c>
      <c r="N384" s="6">
        <v>0</v>
      </c>
      <c r="O384" s="6">
        <v>1119.8</v>
      </c>
      <c r="P384" s="6">
        <v>0</v>
      </c>
      <c r="Q384" s="6">
        <v>282</v>
      </c>
      <c r="R384" s="6">
        <v>84.25</v>
      </c>
      <c r="S384" s="6">
        <v>363.58</v>
      </c>
      <c r="T384" s="6">
        <v>0</v>
      </c>
      <c r="U384" s="6">
        <v>0</v>
      </c>
      <c r="V384" s="6">
        <v>9011.76</v>
      </c>
      <c r="W384" s="6">
        <v>4856.45</v>
      </c>
      <c r="X384" s="6">
        <v>9011.76</v>
      </c>
      <c r="Y384" s="513">
        <f>IF(A384&lt;&gt;"",IF(A384=мар17!A384,0,1),IF(AND(B384=мар17!B384,C384=мар17!C384),0,1))</f>
        <v>0</v>
      </c>
      <c r="Z384" s="70" t="str">
        <f t="shared" si="27"/>
        <v>ул. Шестая д.6</v>
      </c>
      <c r="AA384" s="504">
        <f>IF($B384&lt;&gt;"",MAX(AA$7:AA383)+1,0)</f>
        <v>372</v>
      </c>
      <c r="AB384" s="502">
        <f t="shared" si="26"/>
        <v>384</v>
      </c>
      <c r="AC384" s="504">
        <f>1</f>
        <v>1</v>
      </c>
      <c r="AD384" s="103">
        <f t="shared" si="28"/>
        <v>1742.85</v>
      </c>
      <c r="AE384" s="103">
        <f t="shared" si="29"/>
        <v>6986.91</v>
      </c>
      <c r="AF384" s="103">
        <f t="shared" si="30"/>
        <v>282</v>
      </c>
    </row>
    <row r="385" spans="2:32" x14ac:dyDescent="0.25">
      <c r="B385" s="1" t="str">
        <f>адреса!$G$379</f>
        <v>кв.79</v>
      </c>
      <c r="C385" s="522">
        <f>адреса!$I$379</f>
        <v>60000079</v>
      </c>
      <c r="D385" s="6" t="str">
        <f>адреса!$K$379</f>
        <v>ФИО-6-79</v>
      </c>
      <c r="E385" s="6">
        <v>3727.71</v>
      </c>
      <c r="F385" s="6">
        <v>1715.62</v>
      </c>
      <c r="G385" s="6">
        <v>0</v>
      </c>
      <c r="H385" s="6">
        <v>2924.64</v>
      </c>
      <c r="I385" s="6">
        <v>29.65</v>
      </c>
      <c r="J385" s="6">
        <v>0</v>
      </c>
      <c r="K385" s="6">
        <v>57.71</v>
      </c>
      <c r="L385" s="6">
        <v>0</v>
      </c>
      <c r="M385" s="6">
        <v>0</v>
      </c>
      <c r="N385" s="6">
        <v>0</v>
      </c>
      <c r="O385" s="6">
        <v>150.66999999999999</v>
      </c>
      <c r="P385" s="6">
        <v>0</v>
      </c>
      <c r="Q385" s="6">
        <v>282</v>
      </c>
      <c r="R385" s="6">
        <v>22.77</v>
      </c>
      <c r="S385" s="6">
        <v>91.4</v>
      </c>
      <c r="T385" s="6">
        <v>0</v>
      </c>
      <c r="U385" s="6">
        <v>0</v>
      </c>
      <c r="V385" s="6">
        <v>5274.46</v>
      </c>
      <c r="W385" s="6">
        <v>3727.71</v>
      </c>
      <c r="X385" s="6">
        <v>5274.46</v>
      </c>
      <c r="Y385" s="513">
        <f>IF(A385&lt;&gt;"",IF(A385=мар17!A385,0,1),IF(AND(B385=мар17!B385,C385=мар17!C385),0,1))</f>
        <v>0</v>
      </c>
      <c r="Z385" s="70" t="str">
        <f t="shared" si="27"/>
        <v>ул. Шестая д.6</v>
      </c>
      <c r="AA385" s="504">
        <f>IF($B385&lt;&gt;"",MAX(AA$7:AA384)+1,0)</f>
        <v>373</v>
      </c>
      <c r="AB385" s="502">
        <f t="shared" si="26"/>
        <v>385</v>
      </c>
      <c r="AC385" s="504">
        <f>1</f>
        <v>1</v>
      </c>
      <c r="AD385" s="103">
        <f t="shared" si="28"/>
        <v>1715.62</v>
      </c>
      <c r="AE385" s="103">
        <f t="shared" si="29"/>
        <v>3276.84</v>
      </c>
      <c r="AF385" s="103">
        <f t="shared" si="30"/>
        <v>282</v>
      </c>
    </row>
    <row r="386" spans="2:32" x14ac:dyDescent="0.25">
      <c r="B386" s="1" t="str">
        <f>адреса!$G$380</f>
        <v>кв.80</v>
      </c>
      <c r="C386" s="522">
        <f>адреса!$I$380</f>
        <v>60000080</v>
      </c>
      <c r="D386" s="6" t="str">
        <f>адреса!$K$380</f>
        <v>ФИО-6-80</v>
      </c>
      <c r="E386" s="6">
        <v>4374.08</v>
      </c>
      <c r="F386" s="6">
        <v>1480.74</v>
      </c>
      <c r="G386" s="6">
        <v>0</v>
      </c>
      <c r="H386" s="6">
        <v>2524.2399999999998</v>
      </c>
      <c r="I386" s="6">
        <v>24.77</v>
      </c>
      <c r="J386" s="6">
        <v>0</v>
      </c>
      <c r="K386" s="6">
        <v>54.96</v>
      </c>
      <c r="L386" s="6">
        <v>0</v>
      </c>
      <c r="M386" s="6">
        <v>0</v>
      </c>
      <c r="N386" s="6">
        <v>0</v>
      </c>
      <c r="O386" s="6">
        <v>1102.44</v>
      </c>
      <c r="P386" s="6">
        <v>0</v>
      </c>
      <c r="Q386" s="6">
        <v>282</v>
      </c>
      <c r="R386" s="6">
        <v>24.77</v>
      </c>
      <c r="S386" s="6">
        <v>101.56</v>
      </c>
      <c r="T386" s="6">
        <v>0</v>
      </c>
      <c r="U386" s="6">
        <v>0</v>
      </c>
      <c r="V386" s="6">
        <v>5595.48</v>
      </c>
      <c r="W386" s="6">
        <v>4374.08</v>
      </c>
      <c r="X386" s="6">
        <v>5595.48</v>
      </c>
      <c r="Y386" s="513">
        <f>IF(A386&lt;&gt;"",IF(A386=мар17!A386,0,1),IF(AND(B386=мар17!B386,C386=мар17!C386),0,1))</f>
        <v>0</v>
      </c>
      <c r="Z386" s="70" t="str">
        <f t="shared" si="27"/>
        <v>ул. Шестая д.6</v>
      </c>
      <c r="AA386" s="504">
        <f>IF($B386&lt;&gt;"",MAX(AA$7:AA385)+1,0)</f>
        <v>374</v>
      </c>
      <c r="AB386" s="502">
        <f t="shared" si="26"/>
        <v>386</v>
      </c>
      <c r="AC386" s="504">
        <f>1</f>
        <v>1</v>
      </c>
      <c r="AD386" s="103">
        <f t="shared" si="28"/>
        <v>1480.74</v>
      </c>
      <c r="AE386" s="103">
        <f t="shared" si="29"/>
        <v>3832.74</v>
      </c>
      <c r="AF386" s="103">
        <f t="shared" si="30"/>
        <v>282</v>
      </c>
    </row>
    <row r="387" spans="2:32" x14ac:dyDescent="0.25">
      <c r="B387" s="1" t="str">
        <f>адреса!$G$381</f>
        <v>кв.81</v>
      </c>
      <c r="C387" s="522">
        <f>адреса!$I$381</f>
        <v>60000081</v>
      </c>
      <c r="D387" s="6" t="str">
        <f>адреса!$K$381</f>
        <v>ФИО-6-81</v>
      </c>
      <c r="E387" s="6">
        <v>1637.57</v>
      </c>
      <c r="F387" s="6">
        <v>1480.74</v>
      </c>
      <c r="G387" s="6">
        <v>0</v>
      </c>
      <c r="H387" s="6">
        <v>1775.6</v>
      </c>
      <c r="I387" s="6">
        <v>58.94</v>
      </c>
      <c r="J387" s="6">
        <v>0</v>
      </c>
      <c r="K387" s="6">
        <v>104.53</v>
      </c>
      <c r="L387" s="6">
        <v>0</v>
      </c>
      <c r="M387" s="6">
        <v>0</v>
      </c>
      <c r="N387" s="6">
        <v>0</v>
      </c>
      <c r="O387" s="6">
        <v>182.13</v>
      </c>
      <c r="P387" s="6">
        <v>0</v>
      </c>
      <c r="Q387" s="6">
        <v>282</v>
      </c>
      <c r="R387" s="6">
        <v>31.97</v>
      </c>
      <c r="S387" s="6">
        <v>133.44999999999999</v>
      </c>
      <c r="T387" s="6">
        <v>0</v>
      </c>
      <c r="U387" s="6">
        <v>0</v>
      </c>
      <c r="V387" s="6">
        <v>4049.36</v>
      </c>
      <c r="W387" s="6">
        <v>2955.74</v>
      </c>
      <c r="X387" s="6">
        <v>2731.19</v>
      </c>
      <c r="Y387" s="513">
        <f>IF(A387&lt;&gt;"",IF(A387=мар17!A387,0,1),IF(AND(B387=мар17!B387,C387=мар17!C387),0,1))</f>
        <v>0</v>
      </c>
      <c r="Z387" s="70" t="str">
        <f t="shared" si="27"/>
        <v>ул. Шестая д.6</v>
      </c>
      <c r="AA387" s="504">
        <f>IF($B387&lt;&gt;"",MAX(AA$7:AA386)+1,0)</f>
        <v>375</v>
      </c>
      <c r="AB387" s="502">
        <f t="shared" si="26"/>
        <v>387</v>
      </c>
      <c r="AC387" s="504">
        <f>1</f>
        <v>1</v>
      </c>
      <c r="AD387" s="103">
        <f t="shared" si="28"/>
        <v>1480.74</v>
      </c>
      <c r="AE387" s="103">
        <f t="shared" si="29"/>
        <v>2286.6199999999994</v>
      </c>
      <c r="AF387" s="103">
        <f t="shared" si="30"/>
        <v>282.00000000000045</v>
      </c>
    </row>
    <row r="388" spans="2:32" x14ac:dyDescent="0.25">
      <c r="B388" s="1" t="str">
        <f>адреса!$G$382</f>
        <v>кв.82</v>
      </c>
      <c r="C388" s="522">
        <f>адреса!$I$382</f>
        <v>60000082</v>
      </c>
      <c r="D388" s="6" t="str">
        <f>адреса!$K$382</f>
        <v>ФИО-6-82</v>
      </c>
      <c r="E388" s="6">
        <v>6003.86</v>
      </c>
      <c r="F388" s="6">
        <v>1719.02</v>
      </c>
      <c r="G388" s="6">
        <v>0</v>
      </c>
      <c r="H388" s="6">
        <v>2930.44</v>
      </c>
      <c r="I388" s="6">
        <v>170.67</v>
      </c>
      <c r="J388" s="6">
        <v>0</v>
      </c>
      <c r="K388" s="6">
        <v>300.91000000000003</v>
      </c>
      <c r="L388" s="6">
        <v>0</v>
      </c>
      <c r="M388" s="6">
        <v>0</v>
      </c>
      <c r="N388" s="6">
        <v>0</v>
      </c>
      <c r="O388" s="6">
        <v>150.52000000000001</v>
      </c>
      <c r="P388" s="6">
        <v>0</v>
      </c>
      <c r="Q388" s="6">
        <v>282</v>
      </c>
      <c r="R388" s="6">
        <v>84.68</v>
      </c>
      <c r="S388" s="6">
        <v>365.62</v>
      </c>
      <c r="T388" s="6">
        <v>0</v>
      </c>
      <c r="U388" s="6">
        <v>0</v>
      </c>
      <c r="V388" s="6">
        <v>6003.86</v>
      </c>
      <c r="W388" s="6">
        <v>0</v>
      </c>
      <c r="X388" s="6">
        <v>12007.72</v>
      </c>
      <c r="Y388" s="513">
        <f>IF(A388&lt;&gt;"",IF(A388=мар17!A388,0,1),IF(AND(B388=мар17!B388,C388=мар17!C388),0,1))</f>
        <v>0</v>
      </c>
      <c r="Z388" s="70" t="str">
        <f t="shared" si="27"/>
        <v>ул. Шестая д.6</v>
      </c>
      <c r="AA388" s="504">
        <f>IF($B388&lt;&gt;"",MAX(AA$7:AA387)+1,0)</f>
        <v>376</v>
      </c>
      <c r="AB388" s="502">
        <f t="shared" si="26"/>
        <v>388</v>
      </c>
      <c r="AC388" s="504">
        <f>1</f>
        <v>1</v>
      </c>
      <c r="AD388" s="103">
        <f t="shared" si="28"/>
        <v>1719.02</v>
      </c>
      <c r="AE388" s="103">
        <f t="shared" si="29"/>
        <v>4002.8399999999997</v>
      </c>
      <c r="AF388" s="103">
        <f t="shared" si="30"/>
        <v>282.00000000000045</v>
      </c>
    </row>
    <row r="389" spans="2:32" x14ac:dyDescent="0.25">
      <c r="B389" s="1" t="str">
        <f>адреса!$G$383</f>
        <v>кв.83</v>
      </c>
      <c r="C389" s="522">
        <f>адреса!$I$383</f>
        <v>60000083</v>
      </c>
      <c r="D389" s="6" t="str">
        <f>адреса!$K$383</f>
        <v>ФИО-6-83</v>
      </c>
      <c r="E389" s="6">
        <v>4737.7700000000004</v>
      </c>
      <c r="F389" s="6">
        <v>1729.23</v>
      </c>
      <c r="G389" s="6">
        <v>0</v>
      </c>
      <c r="H389" s="6">
        <v>2947.85</v>
      </c>
      <c r="I389" s="6">
        <v>23.14</v>
      </c>
      <c r="J389" s="6">
        <v>0</v>
      </c>
      <c r="K389" s="6">
        <v>36.39</v>
      </c>
      <c r="L389" s="6">
        <v>0</v>
      </c>
      <c r="M389" s="6">
        <v>0</v>
      </c>
      <c r="N389" s="6">
        <v>0</v>
      </c>
      <c r="O389" s="6">
        <v>289.12</v>
      </c>
      <c r="P389" s="6">
        <v>0</v>
      </c>
      <c r="Q389" s="6">
        <v>282</v>
      </c>
      <c r="R389" s="6">
        <v>11.52</v>
      </c>
      <c r="S389" s="6">
        <v>41.52</v>
      </c>
      <c r="T389" s="6">
        <v>0</v>
      </c>
      <c r="U389" s="6">
        <v>0</v>
      </c>
      <c r="V389" s="6">
        <v>5360.77</v>
      </c>
      <c r="W389" s="6">
        <v>4737.7700000000004</v>
      </c>
      <c r="X389" s="6">
        <v>5360.77</v>
      </c>
      <c r="Y389" s="513">
        <f>IF(A389&lt;&gt;"",IF(A389=мар17!A389,0,1),IF(AND(B389=мар17!B389,C389=мар17!C389),0,1))</f>
        <v>0</v>
      </c>
      <c r="Z389" s="70" t="str">
        <f t="shared" si="27"/>
        <v>ул. Шестая д.6</v>
      </c>
      <c r="AA389" s="504">
        <f>IF($B389&lt;&gt;"",MAX(AA$7:AA388)+1,0)</f>
        <v>377</v>
      </c>
      <c r="AB389" s="502">
        <f t="shared" si="26"/>
        <v>389</v>
      </c>
      <c r="AC389" s="504">
        <f>1</f>
        <v>1</v>
      </c>
      <c r="AD389" s="103">
        <f t="shared" si="28"/>
        <v>1729.23</v>
      </c>
      <c r="AE389" s="103">
        <f t="shared" si="29"/>
        <v>3349.5399999999995</v>
      </c>
      <c r="AF389" s="103">
        <f t="shared" si="30"/>
        <v>282.00000000000091</v>
      </c>
    </row>
    <row r="390" spans="2:32" x14ac:dyDescent="0.25">
      <c r="B390" s="1" t="str">
        <f>адреса!$G$384</f>
        <v>кв.84</v>
      </c>
      <c r="C390" s="522">
        <f>адреса!$I$384</f>
        <v>60000084</v>
      </c>
      <c r="D390" s="6" t="str">
        <f>адреса!$K$384</f>
        <v>ФИО-6-84</v>
      </c>
      <c r="E390" s="6">
        <v>25208.98</v>
      </c>
      <c r="F390" s="6">
        <v>1681.58</v>
      </c>
      <c r="G390" s="6">
        <v>0</v>
      </c>
      <c r="H390" s="6">
        <v>2866.61</v>
      </c>
      <c r="I390" s="6">
        <v>170.63</v>
      </c>
      <c r="J390" s="6">
        <v>0</v>
      </c>
      <c r="K390" s="6">
        <v>300.91000000000003</v>
      </c>
      <c r="L390" s="6">
        <v>0</v>
      </c>
      <c r="M390" s="6">
        <v>0</v>
      </c>
      <c r="N390" s="6">
        <v>0</v>
      </c>
      <c r="O390" s="6">
        <v>155.51</v>
      </c>
      <c r="P390" s="6">
        <v>0</v>
      </c>
      <c r="Q390" s="6">
        <v>282</v>
      </c>
      <c r="R390" s="6">
        <v>84.64</v>
      </c>
      <c r="S390" s="6">
        <v>365.62</v>
      </c>
      <c r="T390" s="6">
        <v>0</v>
      </c>
      <c r="U390" s="6">
        <v>0</v>
      </c>
      <c r="V390" s="6">
        <v>5907.5</v>
      </c>
      <c r="W390" s="6">
        <v>0</v>
      </c>
      <c r="X390" s="6">
        <v>31116.48</v>
      </c>
      <c r="Y390" s="513">
        <f>IF(A390&lt;&gt;"",IF(A390=мар17!A390,0,1),IF(AND(B390=мар17!B390,C390=мар17!C390),0,1))</f>
        <v>0</v>
      </c>
      <c r="Z390" s="70" t="str">
        <f t="shared" si="27"/>
        <v>ул. Шестая д.6</v>
      </c>
      <c r="AA390" s="504">
        <f>IF($B390&lt;&gt;"",MAX(AA$7:AA389)+1,0)</f>
        <v>378</v>
      </c>
      <c r="AB390" s="502">
        <f t="shared" si="26"/>
        <v>390</v>
      </c>
      <c r="AC390" s="504">
        <f>1</f>
        <v>1</v>
      </c>
      <c r="AD390" s="103">
        <f t="shared" si="28"/>
        <v>1681.58</v>
      </c>
      <c r="AE390" s="103">
        <f t="shared" si="29"/>
        <v>3943.9199999999996</v>
      </c>
      <c r="AF390" s="103">
        <f t="shared" si="30"/>
        <v>282.00000000000045</v>
      </c>
    </row>
    <row r="391" spans="2:32" x14ac:dyDescent="0.25">
      <c r="B391" s="1" t="str">
        <f>адреса!$G$385</f>
        <v>кв.85</v>
      </c>
      <c r="C391" s="522">
        <f>адреса!$I$385</f>
        <v>60000085</v>
      </c>
      <c r="D391" s="6" t="str">
        <f>адреса!$K$385</f>
        <v>ФИО-6-85</v>
      </c>
      <c r="E391" s="6">
        <v>-246.42</v>
      </c>
      <c r="F391" s="6">
        <v>3056.79</v>
      </c>
      <c r="G391" s="6">
        <v>0</v>
      </c>
      <c r="H391" s="6">
        <v>2539.75</v>
      </c>
      <c r="I391" s="6">
        <v>6.95</v>
      </c>
      <c r="J391" s="6">
        <v>0</v>
      </c>
      <c r="K391" s="6">
        <v>3.79</v>
      </c>
      <c r="L391" s="6">
        <v>0</v>
      </c>
      <c r="M391" s="6">
        <v>0</v>
      </c>
      <c r="N391" s="6">
        <v>0</v>
      </c>
      <c r="O391" s="6">
        <v>382.95</v>
      </c>
      <c r="P391" s="6">
        <v>0</v>
      </c>
      <c r="Q391" s="6">
        <v>282</v>
      </c>
      <c r="R391" s="6">
        <v>3.79</v>
      </c>
      <c r="S391" s="6">
        <v>0</v>
      </c>
      <c r="T391" s="6">
        <v>0</v>
      </c>
      <c r="U391" s="6">
        <v>0</v>
      </c>
      <c r="V391" s="6">
        <v>6276.02</v>
      </c>
      <c r="W391" s="6">
        <v>0</v>
      </c>
      <c r="X391" s="6">
        <v>6029.6</v>
      </c>
      <c r="Y391" s="513">
        <f>IF(A391&lt;&gt;"",IF(A391=мар17!A391,0,1),IF(AND(B391=мар17!B391,C391=мар17!C391),0,1))</f>
        <v>0</v>
      </c>
      <c r="Z391" s="70" t="str">
        <f t="shared" si="27"/>
        <v>ул. Шестая д.6</v>
      </c>
      <c r="AA391" s="504">
        <f>IF($B391&lt;&gt;"",MAX(AA$7:AA390)+1,0)</f>
        <v>379</v>
      </c>
      <c r="AB391" s="502">
        <f t="shared" si="26"/>
        <v>391</v>
      </c>
      <c r="AC391" s="504">
        <f>1</f>
        <v>1</v>
      </c>
      <c r="AD391" s="103">
        <f t="shared" si="28"/>
        <v>3056.79</v>
      </c>
      <c r="AE391" s="103">
        <f t="shared" si="29"/>
        <v>2937.2299999999996</v>
      </c>
      <c r="AF391" s="103">
        <f t="shared" si="30"/>
        <v>282.00000000000091</v>
      </c>
    </row>
    <row r="392" spans="2:32" x14ac:dyDescent="0.25">
      <c r="B392" s="1" t="str">
        <f>адреса!$G$386</f>
        <v>кв.86</v>
      </c>
      <c r="C392" s="522">
        <f>адреса!$I$386</f>
        <v>60000086</v>
      </c>
      <c r="D392" s="6" t="str">
        <f>адреса!$K$386</f>
        <v>ФИО-6-86</v>
      </c>
      <c r="E392" s="6">
        <v>6775.14</v>
      </c>
      <c r="F392" s="6">
        <v>2335.14</v>
      </c>
      <c r="G392" s="6">
        <v>0</v>
      </c>
      <c r="H392" s="6">
        <v>2839.97</v>
      </c>
      <c r="I392" s="6">
        <v>19.850000000000001</v>
      </c>
      <c r="J392" s="6">
        <v>0</v>
      </c>
      <c r="K392" s="6">
        <v>29.6</v>
      </c>
      <c r="L392" s="6">
        <v>0</v>
      </c>
      <c r="M392" s="6">
        <v>0</v>
      </c>
      <c r="N392" s="6">
        <v>0</v>
      </c>
      <c r="O392" s="6">
        <v>233.52</v>
      </c>
      <c r="P392" s="6">
        <v>0</v>
      </c>
      <c r="Q392" s="6">
        <v>282</v>
      </c>
      <c r="R392" s="6">
        <v>10.65</v>
      </c>
      <c r="S392" s="6">
        <v>34.33</v>
      </c>
      <c r="T392" s="6">
        <v>0</v>
      </c>
      <c r="U392" s="6">
        <v>0</v>
      </c>
      <c r="V392" s="6">
        <v>5785.06</v>
      </c>
      <c r="W392" s="6">
        <v>6775.14</v>
      </c>
      <c r="X392" s="6">
        <v>5785.06</v>
      </c>
      <c r="Y392" s="513">
        <f>IF(A392&lt;&gt;"",IF(A392=мар17!A392,0,1),IF(AND(B392=мар17!B392,C392=мар17!C392),0,1))</f>
        <v>0</v>
      </c>
      <c r="Z392" s="70" t="str">
        <f t="shared" si="27"/>
        <v>ул. Шестая д.6</v>
      </c>
      <c r="AA392" s="504">
        <f>IF($B392&lt;&gt;"",MAX(AA$7:AA391)+1,0)</f>
        <v>380</v>
      </c>
      <c r="AB392" s="502">
        <f t="shared" si="26"/>
        <v>392</v>
      </c>
      <c r="AC392" s="504">
        <f>1</f>
        <v>1</v>
      </c>
      <c r="AD392" s="103">
        <f t="shared" si="28"/>
        <v>2335.14</v>
      </c>
      <c r="AE392" s="103">
        <f t="shared" si="29"/>
        <v>3167.9199999999996</v>
      </c>
      <c r="AF392" s="103">
        <f t="shared" si="30"/>
        <v>282.00000000000091</v>
      </c>
    </row>
    <row r="393" spans="2:32" x14ac:dyDescent="0.25">
      <c r="B393" s="1" t="str">
        <f>адреса!$G$387</f>
        <v>кв.87</v>
      </c>
      <c r="C393" s="522">
        <f>адреса!$I$387</f>
        <v>60000087</v>
      </c>
      <c r="D393" s="6" t="str">
        <f>адреса!$K$387</f>
        <v>ФИО-6-87</v>
      </c>
      <c r="E393" s="6">
        <v>4391.78</v>
      </c>
      <c r="F393" s="6">
        <v>1470.53</v>
      </c>
      <c r="G393" s="6">
        <v>0</v>
      </c>
      <c r="H393" s="6">
        <v>2506.83</v>
      </c>
      <c r="I393" s="6">
        <v>1.83</v>
      </c>
      <c r="J393" s="6">
        <v>0</v>
      </c>
      <c r="K393" s="6">
        <v>0</v>
      </c>
      <c r="L393" s="6">
        <v>0</v>
      </c>
      <c r="M393" s="6">
        <v>0</v>
      </c>
      <c r="N393" s="6">
        <v>0</v>
      </c>
      <c r="O393" s="6">
        <v>128.76</v>
      </c>
      <c r="P393" s="6">
        <v>0</v>
      </c>
      <c r="Q393" s="6">
        <v>282</v>
      </c>
      <c r="R393" s="6">
        <v>1.83</v>
      </c>
      <c r="S393" s="6">
        <v>0</v>
      </c>
      <c r="T393" s="6">
        <v>0</v>
      </c>
      <c r="U393" s="6">
        <v>0</v>
      </c>
      <c r="V393" s="6">
        <v>4391.78</v>
      </c>
      <c r="W393" s="6">
        <v>4391.78</v>
      </c>
      <c r="X393" s="6">
        <v>4391.78</v>
      </c>
      <c r="Y393" s="513">
        <f>IF(A393&lt;&gt;"",IF(A393=мар17!A393,0,1),IF(AND(B393=мар17!B393,C393=мар17!C393),0,1))</f>
        <v>0</v>
      </c>
      <c r="Z393" s="70" t="str">
        <f t="shared" si="27"/>
        <v>ул. Шестая д.6</v>
      </c>
      <c r="AA393" s="504">
        <f>IF($B393&lt;&gt;"",MAX(AA$7:AA392)+1,0)</f>
        <v>381</v>
      </c>
      <c r="AB393" s="502">
        <f t="shared" ref="AB393:AB456" si="31">AB392+1</f>
        <v>393</v>
      </c>
      <c r="AC393" s="504">
        <f>1</f>
        <v>1</v>
      </c>
      <c r="AD393" s="103">
        <f t="shared" si="28"/>
        <v>1470.53</v>
      </c>
      <c r="AE393" s="103">
        <f t="shared" si="29"/>
        <v>2639.25</v>
      </c>
      <c r="AF393" s="103">
        <f t="shared" si="30"/>
        <v>282</v>
      </c>
    </row>
    <row r="394" spans="2:32" x14ac:dyDescent="0.25">
      <c r="B394" s="1" t="str">
        <f>адреса!$G$388</f>
        <v>кв.88</v>
      </c>
      <c r="C394" s="522">
        <f>адреса!$I$388</f>
        <v>60000088</v>
      </c>
      <c r="D394" s="6" t="str">
        <f>адреса!$K$388</f>
        <v>ФИО-6-88</v>
      </c>
      <c r="E394" s="6">
        <v>5069.3100000000004</v>
      </c>
      <c r="F394" s="6">
        <v>1313.94</v>
      </c>
      <c r="G394" s="6">
        <v>0</v>
      </c>
      <c r="H394" s="6">
        <v>2976.46</v>
      </c>
      <c r="I394" s="6">
        <v>116.28</v>
      </c>
      <c r="J394" s="6">
        <v>0</v>
      </c>
      <c r="K394" s="6">
        <v>247.32</v>
      </c>
      <c r="L394" s="6">
        <v>0</v>
      </c>
      <c r="M394" s="6">
        <v>0</v>
      </c>
      <c r="N394" s="6">
        <v>0</v>
      </c>
      <c r="O394" s="6">
        <v>2403.2800000000002</v>
      </c>
      <c r="P394" s="6">
        <v>0</v>
      </c>
      <c r="Q394" s="6">
        <v>282</v>
      </c>
      <c r="R394" s="6">
        <v>93.35</v>
      </c>
      <c r="S394" s="6">
        <v>406.24</v>
      </c>
      <c r="T394" s="6">
        <v>0</v>
      </c>
      <c r="U394" s="6">
        <v>0</v>
      </c>
      <c r="V394" s="6">
        <v>7838.87</v>
      </c>
      <c r="W394" s="6">
        <v>5069.3100000000004</v>
      </c>
      <c r="X394" s="6">
        <v>7838.87</v>
      </c>
      <c r="Y394" s="513">
        <f>IF(A394&lt;&gt;"",IF(A394=мар17!A394,0,1),IF(AND(B394=мар17!B394,C394=мар17!C394),0,1))</f>
        <v>0</v>
      </c>
      <c r="Z394" s="70" t="str">
        <f t="shared" ref="Z394:Z457" si="32">IF(AND(A394&lt;&gt;"",B394=""),A394,Z393)</f>
        <v>ул. Шестая д.6</v>
      </c>
      <c r="AA394" s="504">
        <f>IF($B394&lt;&gt;"",MAX(AA$7:AA393)+1,0)</f>
        <v>382</v>
      </c>
      <c r="AB394" s="502">
        <f t="shared" si="31"/>
        <v>394</v>
      </c>
      <c r="AC394" s="504">
        <f>1</f>
        <v>1</v>
      </c>
      <c r="AD394" s="103">
        <f t="shared" ref="AD394:AD457" si="33">F394</f>
        <v>1313.94</v>
      </c>
      <c r="AE394" s="103">
        <f t="shared" ref="AE394:AE457" si="34">H394+I394+J394+K394+L394+O394+R394+S394</f>
        <v>6242.93</v>
      </c>
      <c r="AF394" s="103">
        <f t="shared" ref="AF394:AF457" si="35">V394-AD394-AE394</f>
        <v>282</v>
      </c>
    </row>
    <row r="395" spans="2:32" x14ac:dyDescent="0.25">
      <c r="B395" s="1" t="str">
        <f>адреса!$G$389</f>
        <v>кв.89</v>
      </c>
      <c r="C395" s="522">
        <f>адреса!$I$389</f>
        <v>60000089</v>
      </c>
      <c r="D395" s="6" t="str">
        <f>адреса!$K$389</f>
        <v>ФИО-6-89</v>
      </c>
      <c r="E395" s="6">
        <v>23812.28</v>
      </c>
      <c r="F395" s="6">
        <v>1307.1400000000001</v>
      </c>
      <c r="G395" s="6">
        <v>0</v>
      </c>
      <c r="H395" s="6">
        <v>2228.3000000000002</v>
      </c>
      <c r="I395" s="6">
        <v>170.16</v>
      </c>
      <c r="J395" s="6">
        <v>0</v>
      </c>
      <c r="K395" s="6">
        <v>300.91000000000003</v>
      </c>
      <c r="L395" s="6">
        <v>0</v>
      </c>
      <c r="M395" s="6">
        <v>0</v>
      </c>
      <c r="N395" s="6">
        <v>0</v>
      </c>
      <c r="O395" s="6">
        <v>114.46</v>
      </c>
      <c r="P395" s="6">
        <v>0</v>
      </c>
      <c r="Q395" s="6">
        <v>282</v>
      </c>
      <c r="R395" s="6">
        <v>84.17</v>
      </c>
      <c r="S395" s="6">
        <v>365.62</v>
      </c>
      <c r="T395" s="6">
        <v>0</v>
      </c>
      <c r="U395" s="6">
        <v>0</v>
      </c>
      <c r="V395" s="6">
        <v>4852.76</v>
      </c>
      <c r="W395" s="6">
        <v>0</v>
      </c>
      <c r="X395" s="6">
        <v>28665.040000000001</v>
      </c>
      <c r="Y395" s="513">
        <f>IF(A395&lt;&gt;"",IF(A395=мар17!A395,0,1),IF(AND(B395=мар17!B395,C395=мар17!C395),0,1))</f>
        <v>0</v>
      </c>
      <c r="Z395" s="70" t="str">
        <f t="shared" si="32"/>
        <v>ул. Шестая д.6</v>
      </c>
      <c r="AA395" s="504">
        <f>IF($B395&lt;&gt;"",MAX(AA$7:AA394)+1,0)</f>
        <v>383</v>
      </c>
      <c r="AB395" s="502">
        <f t="shared" si="31"/>
        <v>395</v>
      </c>
      <c r="AC395" s="504">
        <f>1</f>
        <v>1</v>
      </c>
      <c r="AD395" s="103">
        <f t="shared" si="33"/>
        <v>1307.1400000000001</v>
      </c>
      <c r="AE395" s="103">
        <f t="shared" si="34"/>
        <v>3263.62</v>
      </c>
      <c r="AF395" s="103">
        <f t="shared" si="35"/>
        <v>282</v>
      </c>
    </row>
    <row r="396" spans="2:32" x14ac:dyDescent="0.25">
      <c r="B396" s="1" t="str">
        <f>адреса!$G$390</f>
        <v>кв.90</v>
      </c>
      <c r="C396" s="522">
        <f>адреса!$I$390</f>
        <v>60000090</v>
      </c>
      <c r="D396" s="6" t="str">
        <f>адреса!$K$390</f>
        <v>ФИО-6-90</v>
      </c>
      <c r="E396" s="6">
        <v>3731.45</v>
      </c>
      <c r="F396" s="6">
        <v>1484.14</v>
      </c>
      <c r="G396" s="6">
        <v>0</v>
      </c>
      <c r="H396" s="6">
        <v>1921.17</v>
      </c>
      <c r="I396" s="6">
        <v>124.97</v>
      </c>
      <c r="J396" s="6">
        <v>0</v>
      </c>
      <c r="K396" s="6">
        <v>246.5</v>
      </c>
      <c r="L396" s="6">
        <v>0</v>
      </c>
      <c r="M396" s="6">
        <v>0</v>
      </c>
      <c r="N396" s="6">
        <v>0</v>
      </c>
      <c r="O396" s="6">
        <v>615.51</v>
      </c>
      <c r="P396" s="6">
        <v>0</v>
      </c>
      <c r="Q396" s="6">
        <v>282</v>
      </c>
      <c r="R396" s="6">
        <v>84.39</v>
      </c>
      <c r="S396" s="6">
        <v>365.62</v>
      </c>
      <c r="T396" s="6">
        <v>0</v>
      </c>
      <c r="U396" s="6">
        <v>0</v>
      </c>
      <c r="V396" s="6">
        <v>5124.3</v>
      </c>
      <c r="W396" s="6">
        <v>3731.45</v>
      </c>
      <c r="X396" s="6">
        <v>5124.3</v>
      </c>
      <c r="Y396" s="513">
        <f>IF(A396&lt;&gt;"",IF(A396=мар17!A396,0,1),IF(AND(B396=мар17!B396,C396=мар17!C396),0,1))</f>
        <v>0</v>
      </c>
      <c r="Z396" s="70" t="str">
        <f t="shared" si="32"/>
        <v>ул. Шестая д.6</v>
      </c>
      <c r="AA396" s="504">
        <f>IF($B396&lt;&gt;"",MAX(AA$7:AA395)+1,0)</f>
        <v>384</v>
      </c>
      <c r="AB396" s="502">
        <f t="shared" si="31"/>
        <v>396</v>
      </c>
      <c r="AC396" s="504">
        <f>1</f>
        <v>1</v>
      </c>
      <c r="AD396" s="103">
        <f t="shared" si="33"/>
        <v>1484.14</v>
      </c>
      <c r="AE396" s="103">
        <f t="shared" si="34"/>
        <v>3358.1600000000003</v>
      </c>
      <c r="AF396" s="103">
        <f t="shared" si="35"/>
        <v>281.99999999999955</v>
      </c>
    </row>
    <row r="397" spans="2:32" x14ac:dyDescent="0.25">
      <c r="B397" s="1" t="str">
        <f>адреса!$G$391</f>
        <v>кв.91</v>
      </c>
      <c r="C397" s="522">
        <f>адреса!$I$391</f>
        <v>60000091</v>
      </c>
      <c r="D397" s="6" t="str">
        <f>адреса!$K$391</f>
        <v>ФИО-6-91</v>
      </c>
      <c r="E397" s="6">
        <v>27679.16</v>
      </c>
      <c r="F397" s="6">
        <v>2355.5700000000002</v>
      </c>
      <c r="G397" s="6">
        <v>0</v>
      </c>
      <c r="H397" s="6">
        <v>-5497.73</v>
      </c>
      <c r="I397" s="6">
        <v>-354.99</v>
      </c>
      <c r="J397" s="6">
        <v>0</v>
      </c>
      <c r="K397" s="6">
        <v>-693.17</v>
      </c>
      <c r="L397" s="6">
        <v>0</v>
      </c>
      <c r="M397" s="6">
        <v>0</v>
      </c>
      <c r="N397" s="6">
        <v>0</v>
      </c>
      <c r="O397" s="6">
        <v>217.25</v>
      </c>
      <c r="P397" s="6">
        <v>0</v>
      </c>
      <c r="Q397" s="6">
        <v>282</v>
      </c>
      <c r="R397" s="6">
        <v>-217.58</v>
      </c>
      <c r="S397" s="6">
        <v>-976.62</v>
      </c>
      <c r="T397" s="6">
        <v>0</v>
      </c>
      <c r="U397" s="6">
        <v>0</v>
      </c>
      <c r="V397" s="6">
        <v>-4885.2700000000004</v>
      </c>
      <c r="W397" s="6">
        <v>0</v>
      </c>
      <c r="X397" s="6">
        <v>22793.89</v>
      </c>
      <c r="Y397" s="513">
        <f>IF(A397&lt;&gt;"",IF(A397=мар17!A397,0,1),IF(AND(B397=мар17!B397,C397=мар17!C397),0,1))</f>
        <v>0</v>
      </c>
      <c r="Z397" s="70" t="str">
        <f t="shared" si="32"/>
        <v>ул. Шестая д.6</v>
      </c>
      <c r="AA397" s="504">
        <f>IF($B397&lt;&gt;"",MAX(AA$7:AA396)+1,0)</f>
        <v>385</v>
      </c>
      <c r="AB397" s="502">
        <f t="shared" si="31"/>
        <v>397</v>
      </c>
      <c r="AC397" s="504">
        <f>1</f>
        <v>1</v>
      </c>
      <c r="AD397" s="103">
        <f t="shared" si="33"/>
        <v>2355.5700000000002</v>
      </c>
      <c r="AE397" s="103">
        <f t="shared" si="34"/>
        <v>-7522.8399999999992</v>
      </c>
      <c r="AF397" s="103">
        <f t="shared" si="35"/>
        <v>281.99999999999909</v>
      </c>
    </row>
    <row r="398" spans="2:32" x14ac:dyDescent="0.25">
      <c r="B398" s="1" t="str">
        <f>адреса!$G$392</f>
        <v>кв.92</v>
      </c>
      <c r="C398" s="522">
        <f>адреса!$I$392</f>
        <v>60000092</v>
      </c>
      <c r="D398" s="6" t="str">
        <f>адреса!$K$392</f>
        <v>ФИО-6-92</v>
      </c>
      <c r="E398" s="6">
        <v>9126.4699999999993</v>
      </c>
      <c r="F398" s="6">
        <v>3056.79</v>
      </c>
      <c r="G398" s="6">
        <v>0</v>
      </c>
      <c r="H398" s="6">
        <v>4374.78</v>
      </c>
      <c r="I398" s="6">
        <v>44.88</v>
      </c>
      <c r="J398" s="6">
        <v>0</v>
      </c>
      <c r="K398" s="6">
        <v>92.66</v>
      </c>
      <c r="L398" s="6">
        <v>0</v>
      </c>
      <c r="M398" s="6">
        <v>0</v>
      </c>
      <c r="N398" s="6">
        <v>0</v>
      </c>
      <c r="O398" s="6">
        <v>391.38</v>
      </c>
      <c r="P398" s="6">
        <v>0</v>
      </c>
      <c r="Q398" s="6">
        <v>282</v>
      </c>
      <c r="R398" s="6">
        <v>40.020000000000003</v>
      </c>
      <c r="S398" s="6">
        <v>160.46</v>
      </c>
      <c r="T398" s="6">
        <v>0</v>
      </c>
      <c r="U398" s="6">
        <v>0</v>
      </c>
      <c r="V398" s="6">
        <v>8442.9699999999993</v>
      </c>
      <c r="W398" s="6">
        <v>9126.4699999999993</v>
      </c>
      <c r="X398" s="6">
        <v>8442.9699999999993</v>
      </c>
      <c r="Y398" s="513">
        <f>IF(A398&lt;&gt;"",IF(A398=мар17!A398,0,1),IF(AND(B398=мар17!B398,C398=мар17!C398),0,1))</f>
        <v>0</v>
      </c>
      <c r="Z398" s="70" t="str">
        <f t="shared" si="32"/>
        <v>ул. Шестая д.6</v>
      </c>
      <c r="AA398" s="504">
        <f>IF($B398&lt;&gt;"",MAX(AA$7:AA397)+1,0)</f>
        <v>386</v>
      </c>
      <c r="AB398" s="502">
        <f t="shared" si="31"/>
        <v>398</v>
      </c>
      <c r="AC398" s="504">
        <f>1</f>
        <v>1</v>
      </c>
      <c r="AD398" s="103">
        <f t="shared" si="33"/>
        <v>3056.79</v>
      </c>
      <c r="AE398" s="103">
        <f t="shared" si="34"/>
        <v>5104.18</v>
      </c>
      <c r="AF398" s="103">
        <f t="shared" si="35"/>
        <v>281.99999999999909</v>
      </c>
    </row>
    <row r="399" spans="2:32" x14ac:dyDescent="0.25">
      <c r="B399" s="1" t="str">
        <f>адреса!$G$393</f>
        <v>кв.93</v>
      </c>
      <c r="C399" s="522">
        <f>адреса!$I$393</f>
        <v>60000093</v>
      </c>
      <c r="D399" s="6" t="str">
        <f>адреса!$K$393</f>
        <v>ФИО-6-93</v>
      </c>
      <c r="E399" s="6">
        <v>25100.84</v>
      </c>
      <c r="F399" s="6">
        <v>1674.77</v>
      </c>
      <c r="G399" s="6">
        <v>0</v>
      </c>
      <c r="H399" s="6">
        <v>2855</v>
      </c>
      <c r="I399" s="6">
        <v>170.62</v>
      </c>
      <c r="J399" s="6">
        <v>0</v>
      </c>
      <c r="K399" s="6">
        <v>300.91000000000003</v>
      </c>
      <c r="L399" s="6">
        <v>0</v>
      </c>
      <c r="M399" s="6">
        <v>0</v>
      </c>
      <c r="N399" s="6">
        <v>0</v>
      </c>
      <c r="O399" s="6">
        <v>146.65</v>
      </c>
      <c r="P399" s="6">
        <v>0</v>
      </c>
      <c r="Q399" s="6">
        <v>282</v>
      </c>
      <c r="R399" s="6">
        <v>84.63</v>
      </c>
      <c r="S399" s="6">
        <v>365.62</v>
      </c>
      <c r="T399" s="6">
        <v>0</v>
      </c>
      <c r="U399" s="6">
        <v>0</v>
      </c>
      <c r="V399" s="6">
        <v>5880.2</v>
      </c>
      <c r="W399" s="6">
        <v>0</v>
      </c>
      <c r="X399" s="6">
        <v>30981.040000000001</v>
      </c>
      <c r="Y399" s="513">
        <f>IF(A399&lt;&gt;"",IF(A399=мар17!A399,0,1),IF(AND(B399=мар17!B399,C399=мар17!C399),0,1))</f>
        <v>0</v>
      </c>
      <c r="Z399" s="70" t="str">
        <f t="shared" si="32"/>
        <v>ул. Шестая д.6</v>
      </c>
      <c r="AA399" s="504">
        <f>IF($B399&lt;&gt;"",MAX(AA$7:AA398)+1,0)</f>
        <v>387</v>
      </c>
      <c r="AB399" s="502">
        <f t="shared" si="31"/>
        <v>399</v>
      </c>
      <c r="AC399" s="504">
        <f>1</f>
        <v>1</v>
      </c>
      <c r="AD399" s="103">
        <f t="shared" si="33"/>
        <v>1674.77</v>
      </c>
      <c r="AE399" s="103">
        <f t="shared" si="34"/>
        <v>3923.43</v>
      </c>
      <c r="AF399" s="103">
        <f t="shared" si="35"/>
        <v>282.00000000000045</v>
      </c>
    </row>
    <row r="400" spans="2:32" x14ac:dyDescent="0.25">
      <c r="B400" s="1" t="str">
        <f>адреса!$G$394</f>
        <v>кв.94</v>
      </c>
      <c r="C400" s="522">
        <f>адреса!$I$394</f>
        <v>60000094</v>
      </c>
      <c r="D400" s="6" t="str">
        <f>адреса!$K$394</f>
        <v>ФИО-6-94</v>
      </c>
      <c r="E400" s="6">
        <v>3849.65</v>
      </c>
      <c r="F400" s="6">
        <v>1736.04</v>
      </c>
      <c r="G400" s="6">
        <v>0</v>
      </c>
      <c r="H400" s="6">
        <v>661.06</v>
      </c>
      <c r="I400" s="6">
        <v>20.49</v>
      </c>
      <c r="J400" s="6">
        <v>0</v>
      </c>
      <c r="K400" s="6">
        <v>38.47</v>
      </c>
      <c r="L400" s="6">
        <v>0</v>
      </c>
      <c r="M400" s="6">
        <v>0</v>
      </c>
      <c r="N400" s="6">
        <v>0</v>
      </c>
      <c r="O400" s="6">
        <v>221.03</v>
      </c>
      <c r="P400" s="6">
        <v>0</v>
      </c>
      <c r="Q400" s="6">
        <v>282</v>
      </c>
      <c r="R400" s="6">
        <v>15.91</v>
      </c>
      <c r="S400" s="6">
        <v>60.94</v>
      </c>
      <c r="T400" s="6">
        <v>0</v>
      </c>
      <c r="U400" s="6">
        <v>0</v>
      </c>
      <c r="V400" s="6">
        <v>3035.94</v>
      </c>
      <c r="W400" s="6">
        <v>3850</v>
      </c>
      <c r="X400" s="6">
        <v>3035.59</v>
      </c>
      <c r="Y400" s="513">
        <f>IF(A400&lt;&gt;"",IF(A400=мар17!A400,0,1),IF(AND(B400=мар17!B400,C400=мар17!C400),0,1))</f>
        <v>0</v>
      </c>
      <c r="Z400" s="70" t="str">
        <f t="shared" si="32"/>
        <v>ул. Шестая д.6</v>
      </c>
      <c r="AA400" s="504">
        <f>IF($B400&lt;&gt;"",MAX(AA$7:AA399)+1,0)</f>
        <v>388</v>
      </c>
      <c r="AB400" s="502">
        <f t="shared" si="31"/>
        <v>400</v>
      </c>
      <c r="AC400" s="504">
        <f>1</f>
        <v>1</v>
      </c>
      <c r="AD400" s="103">
        <f t="shared" si="33"/>
        <v>1736.04</v>
      </c>
      <c r="AE400" s="103">
        <f t="shared" si="34"/>
        <v>1017.8999999999999</v>
      </c>
      <c r="AF400" s="103">
        <f t="shared" si="35"/>
        <v>282.00000000000023</v>
      </c>
    </row>
    <row r="401" spans="1:32" x14ac:dyDescent="0.25">
      <c r="B401" s="1" t="str">
        <f>адреса!$G$395</f>
        <v>кв.95</v>
      </c>
      <c r="C401" s="522">
        <f>адреса!$I$395</f>
        <v>60000095</v>
      </c>
      <c r="D401" s="6" t="str">
        <f>адреса!$K$395</f>
        <v>ФИО-6-95</v>
      </c>
      <c r="E401" s="6">
        <v>21249.77</v>
      </c>
      <c r="F401" s="6">
        <v>1708.81</v>
      </c>
      <c r="G401" s="6">
        <v>0</v>
      </c>
      <c r="H401" s="6">
        <v>2913.03</v>
      </c>
      <c r="I401" s="6">
        <v>170.66</v>
      </c>
      <c r="J401" s="6">
        <v>0</v>
      </c>
      <c r="K401" s="6">
        <v>300.91000000000003</v>
      </c>
      <c r="L401" s="6">
        <v>0</v>
      </c>
      <c r="M401" s="6">
        <v>0</v>
      </c>
      <c r="N401" s="6">
        <v>0</v>
      </c>
      <c r="O401" s="6">
        <v>151.79</v>
      </c>
      <c r="P401" s="6">
        <v>0</v>
      </c>
      <c r="Q401" s="6">
        <v>282</v>
      </c>
      <c r="R401" s="6">
        <v>84.67</v>
      </c>
      <c r="S401" s="6">
        <v>365.62</v>
      </c>
      <c r="T401" s="6">
        <v>0</v>
      </c>
      <c r="U401" s="6">
        <v>0</v>
      </c>
      <c r="V401" s="6">
        <v>5977.49</v>
      </c>
      <c r="W401" s="6">
        <v>21249.77</v>
      </c>
      <c r="X401" s="6">
        <v>5977.49</v>
      </c>
      <c r="Y401" s="513">
        <f>IF(A401&lt;&gt;"",IF(A401=мар17!A401,0,1),IF(AND(B401=мар17!B401,C401=мар17!C401),0,1))</f>
        <v>0</v>
      </c>
      <c r="Z401" s="70" t="str">
        <f t="shared" si="32"/>
        <v>ул. Шестая д.6</v>
      </c>
      <c r="AA401" s="504">
        <f>IF($B401&lt;&gt;"",MAX(AA$7:AA400)+1,0)</f>
        <v>389</v>
      </c>
      <c r="AB401" s="502">
        <f t="shared" si="31"/>
        <v>401</v>
      </c>
      <c r="AC401" s="504">
        <f>1</f>
        <v>1</v>
      </c>
      <c r="AD401" s="103">
        <f t="shared" si="33"/>
        <v>1708.81</v>
      </c>
      <c r="AE401" s="103">
        <f t="shared" si="34"/>
        <v>3986.68</v>
      </c>
      <c r="AF401" s="103">
        <f t="shared" si="35"/>
        <v>282.00000000000045</v>
      </c>
    </row>
    <row r="402" spans="1:32" x14ac:dyDescent="0.25">
      <c r="B402" s="1" t="str">
        <f>адреса!$G$396</f>
        <v>кв.96</v>
      </c>
      <c r="C402" s="522">
        <f>адреса!$I$396</f>
        <v>60000096</v>
      </c>
      <c r="D402" s="6" t="str">
        <f>адреса!$K$396</f>
        <v>ФИО-6-96</v>
      </c>
      <c r="E402" s="6">
        <v>0</v>
      </c>
      <c r="F402" s="6">
        <v>1484.14</v>
      </c>
      <c r="G402" s="6">
        <v>0</v>
      </c>
      <c r="H402" s="6">
        <v>2580.86</v>
      </c>
      <c r="I402" s="6">
        <v>90.35</v>
      </c>
      <c r="J402" s="6">
        <v>0</v>
      </c>
      <c r="K402" s="6">
        <v>206.92</v>
      </c>
      <c r="L402" s="6">
        <v>0</v>
      </c>
      <c r="M402" s="6">
        <v>0</v>
      </c>
      <c r="N402" s="6">
        <v>0</v>
      </c>
      <c r="O402" s="6">
        <v>303.75</v>
      </c>
      <c r="P402" s="6">
        <v>0</v>
      </c>
      <c r="Q402" s="6">
        <v>282</v>
      </c>
      <c r="R402" s="6">
        <v>85.99</v>
      </c>
      <c r="S402" s="6">
        <v>372.72</v>
      </c>
      <c r="T402" s="6">
        <v>0</v>
      </c>
      <c r="U402" s="6">
        <v>0</v>
      </c>
      <c r="V402" s="6">
        <v>5406.73</v>
      </c>
      <c r="W402" s="6">
        <v>5406.73</v>
      </c>
      <c r="X402" s="6">
        <v>0</v>
      </c>
      <c r="Y402" s="513">
        <f>IF(A402&lt;&gt;"",IF(A402=мар17!A402,0,1),IF(AND(B402=мар17!B402,C402=мар17!C402),0,1))</f>
        <v>0</v>
      </c>
      <c r="Z402" s="70" t="str">
        <f t="shared" si="32"/>
        <v>ул. Шестая д.6</v>
      </c>
      <c r="AA402" s="504">
        <f>IF($B402&lt;&gt;"",MAX(AA$7:AA401)+1,0)</f>
        <v>390</v>
      </c>
      <c r="AB402" s="502">
        <f t="shared" si="31"/>
        <v>402</v>
      </c>
      <c r="AC402" s="504">
        <f>1</f>
        <v>1</v>
      </c>
      <c r="AD402" s="103">
        <f t="shared" si="33"/>
        <v>1484.14</v>
      </c>
      <c r="AE402" s="103">
        <f t="shared" si="34"/>
        <v>3640.59</v>
      </c>
      <c r="AF402" s="103">
        <f t="shared" si="35"/>
        <v>281.99999999999909</v>
      </c>
    </row>
    <row r="403" spans="1:32" x14ac:dyDescent="0.25">
      <c r="B403" s="1" t="str">
        <f>адреса!$G$397</f>
        <v>кв.97</v>
      </c>
      <c r="C403" s="522">
        <f>адреса!$I$397</f>
        <v>60000097</v>
      </c>
      <c r="D403" s="6" t="str">
        <f>адреса!$K$397</f>
        <v>ФИО-6-97</v>
      </c>
      <c r="E403" s="6">
        <v>22668.26</v>
      </c>
      <c r="F403" s="6">
        <v>1470.53</v>
      </c>
      <c r="G403" s="6">
        <v>0</v>
      </c>
      <c r="H403" s="6">
        <v>2506.83</v>
      </c>
      <c r="I403" s="6">
        <v>170.37</v>
      </c>
      <c r="J403" s="6">
        <v>0</v>
      </c>
      <c r="K403" s="6">
        <v>300.91000000000003</v>
      </c>
      <c r="L403" s="6">
        <v>0</v>
      </c>
      <c r="M403" s="6">
        <v>0</v>
      </c>
      <c r="N403" s="6">
        <v>0</v>
      </c>
      <c r="O403" s="6">
        <v>128.83000000000001</v>
      </c>
      <c r="P403" s="6">
        <v>0</v>
      </c>
      <c r="Q403" s="6">
        <v>282</v>
      </c>
      <c r="R403" s="6">
        <v>84.38</v>
      </c>
      <c r="S403" s="6">
        <v>365.62</v>
      </c>
      <c r="T403" s="6">
        <v>0</v>
      </c>
      <c r="U403" s="6">
        <v>0</v>
      </c>
      <c r="V403" s="6">
        <v>5309.47</v>
      </c>
      <c r="W403" s="6">
        <v>0</v>
      </c>
      <c r="X403" s="6">
        <v>27977.73</v>
      </c>
      <c r="Y403" s="513">
        <f>IF(A403&lt;&gt;"",IF(A403=мар17!A403,0,1),IF(AND(B403=мар17!B403,C403=мар17!C403),0,1))</f>
        <v>0</v>
      </c>
      <c r="Z403" s="70" t="str">
        <f t="shared" si="32"/>
        <v>ул. Шестая д.6</v>
      </c>
      <c r="AA403" s="504">
        <f>IF($B403&lt;&gt;"",MAX(AA$7:AA402)+1,0)</f>
        <v>391</v>
      </c>
      <c r="AB403" s="502">
        <f t="shared" si="31"/>
        <v>403</v>
      </c>
      <c r="AC403" s="504">
        <f>1</f>
        <v>1</v>
      </c>
      <c r="AD403" s="103">
        <f t="shared" si="33"/>
        <v>1470.53</v>
      </c>
      <c r="AE403" s="103">
        <f t="shared" si="34"/>
        <v>3556.9399999999996</v>
      </c>
      <c r="AF403" s="103">
        <f t="shared" si="35"/>
        <v>282.00000000000091</v>
      </c>
    </row>
    <row r="404" spans="1:32" x14ac:dyDescent="0.25">
      <c r="B404" s="1" t="str">
        <f>адреса!$G$398</f>
        <v>кв.98</v>
      </c>
      <c r="C404" s="522">
        <f>адреса!$I$398</f>
        <v>60000098</v>
      </c>
      <c r="D404" s="6" t="str">
        <f>адреса!$K$398</f>
        <v>ФИО-6-98</v>
      </c>
      <c r="E404" s="6">
        <v>0</v>
      </c>
      <c r="F404" s="6">
        <v>1702</v>
      </c>
      <c r="G404" s="6">
        <v>0</v>
      </c>
      <c r="H404" s="6">
        <v>0</v>
      </c>
      <c r="I404" s="6">
        <v>135.1</v>
      </c>
      <c r="J404" s="6">
        <v>0</v>
      </c>
      <c r="K404" s="6">
        <v>302.27999999999997</v>
      </c>
      <c r="L404" s="6">
        <v>0</v>
      </c>
      <c r="M404" s="6">
        <v>0</v>
      </c>
      <c r="N404" s="6">
        <v>0</v>
      </c>
      <c r="O404" s="6">
        <v>846.62</v>
      </c>
      <c r="P404" s="6">
        <v>0</v>
      </c>
      <c r="Q404" s="6">
        <v>282</v>
      </c>
      <c r="R404" s="6">
        <v>121.35</v>
      </c>
      <c r="S404" s="6">
        <v>528.11</v>
      </c>
      <c r="T404" s="6">
        <v>0</v>
      </c>
      <c r="U404" s="6">
        <v>0</v>
      </c>
      <c r="V404" s="6">
        <v>3917.46</v>
      </c>
      <c r="W404" s="6">
        <v>0</v>
      </c>
      <c r="X404" s="6">
        <v>3917.46</v>
      </c>
      <c r="Y404" s="513">
        <f>IF(A404&lt;&gt;"",IF(A404=мар17!A404,0,1),IF(AND(B404=мар17!B404,C404=мар17!C404),0,1))</f>
        <v>0</v>
      </c>
      <c r="Z404" s="70" t="str">
        <f t="shared" si="32"/>
        <v>ул. Шестая д.6</v>
      </c>
      <c r="AA404" s="504">
        <f>IF($B404&lt;&gt;"",MAX(AA$7:AA403)+1,0)</f>
        <v>392</v>
      </c>
      <c r="AB404" s="502">
        <f t="shared" si="31"/>
        <v>404</v>
      </c>
      <c r="AC404" s="504">
        <f>1</f>
        <v>1</v>
      </c>
      <c r="AD404" s="103">
        <f t="shared" si="33"/>
        <v>1702</v>
      </c>
      <c r="AE404" s="103">
        <f t="shared" si="34"/>
        <v>1933.46</v>
      </c>
      <c r="AF404" s="103">
        <f t="shared" si="35"/>
        <v>282</v>
      </c>
    </row>
    <row r="405" spans="1:32" x14ac:dyDescent="0.25">
      <c r="B405" s="1" t="str">
        <f>адреса!$G$399</f>
        <v>кв.99</v>
      </c>
      <c r="C405" s="522">
        <f>адреса!$I$399</f>
        <v>60000099</v>
      </c>
      <c r="D405" s="6" t="str">
        <f>адреса!$K$399</f>
        <v>ФИО-6-99</v>
      </c>
      <c r="E405" s="6">
        <v>6076.93</v>
      </c>
      <c r="F405" s="6">
        <v>1742.85</v>
      </c>
      <c r="G405" s="6">
        <v>0</v>
      </c>
      <c r="H405" s="6">
        <v>-373.66</v>
      </c>
      <c r="I405" s="6">
        <v>-537.4</v>
      </c>
      <c r="J405" s="6">
        <v>0</v>
      </c>
      <c r="K405" s="6">
        <v>-844.48</v>
      </c>
      <c r="L405" s="6">
        <v>0</v>
      </c>
      <c r="M405" s="6">
        <v>0</v>
      </c>
      <c r="N405" s="6">
        <v>0</v>
      </c>
      <c r="O405" s="6">
        <v>211.72</v>
      </c>
      <c r="P405" s="6">
        <v>0</v>
      </c>
      <c r="Q405" s="6">
        <v>282</v>
      </c>
      <c r="R405" s="6">
        <v>-162.94</v>
      </c>
      <c r="S405" s="6">
        <v>-731.25</v>
      </c>
      <c r="T405" s="6">
        <v>0</v>
      </c>
      <c r="U405" s="6">
        <v>0</v>
      </c>
      <c r="V405" s="6">
        <v>-413.16</v>
      </c>
      <c r="W405" s="6">
        <v>6076.93</v>
      </c>
      <c r="X405" s="6">
        <v>-413.16</v>
      </c>
      <c r="Y405" s="513">
        <f>IF(A405&lt;&gt;"",IF(A405=мар17!A405,0,1),IF(AND(B405=мар17!B405,C405=мар17!C405),0,1))</f>
        <v>0</v>
      </c>
      <c r="Z405" s="70" t="str">
        <f t="shared" si="32"/>
        <v>ул. Шестая д.6</v>
      </c>
      <c r="AA405" s="504">
        <f>IF($B405&lt;&gt;"",MAX(AA$7:AA404)+1,0)</f>
        <v>393</v>
      </c>
      <c r="AB405" s="502">
        <f t="shared" si="31"/>
        <v>405</v>
      </c>
      <c r="AC405" s="504">
        <f>1</f>
        <v>1</v>
      </c>
      <c r="AD405" s="103">
        <f t="shared" si="33"/>
        <v>1742.85</v>
      </c>
      <c r="AE405" s="103">
        <f t="shared" si="34"/>
        <v>-2438.0100000000002</v>
      </c>
      <c r="AF405" s="103">
        <f t="shared" si="35"/>
        <v>282.00000000000045</v>
      </c>
    </row>
    <row r="406" spans="1:32" x14ac:dyDescent="0.25">
      <c r="B406" s="1" t="str">
        <f>адреса!$G$400</f>
        <v>кв.100</v>
      </c>
      <c r="C406" s="522">
        <f>адреса!$I$400</f>
        <v>60000100</v>
      </c>
      <c r="D406" s="6" t="str">
        <f>адреса!$K$400</f>
        <v>ФИО-6-100</v>
      </c>
      <c r="E406" s="6">
        <v>1520.74</v>
      </c>
      <c r="F406" s="6">
        <v>1661.15</v>
      </c>
      <c r="G406" s="6">
        <v>0</v>
      </c>
      <c r="H406" s="6">
        <v>1406.03</v>
      </c>
      <c r="I406" s="6">
        <v>164.86</v>
      </c>
      <c r="J406" s="6">
        <v>0</v>
      </c>
      <c r="K406" s="6">
        <v>195.11</v>
      </c>
      <c r="L406" s="6">
        <v>0</v>
      </c>
      <c r="M406" s="6">
        <v>0</v>
      </c>
      <c r="N406" s="6">
        <v>0</v>
      </c>
      <c r="O406" s="6">
        <v>1709.14</v>
      </c>
      <c r="P406" s="6">
        <v>0</v>
      </c>
      <c r="Q406" s="6">
        <v>282</v>
      </c>
      <c r="R406" s="6">
        <v>2.06</v>
      </c>
      <c r="S406" s="6">
        <v>0</v>
      </c>
      <c r="T406" s="6">
        <v>0</v>
      </c>
      <c r="U406" s="6">
        <v>0</v>
      </c>
      <c r="V406" s="6">
        <v>5420.35</v>
      </c>
      <c r="W406" s="6">
        <v>6941.09</v>
      </c>
      <c r="X406" s="6">
        <v>0</v>
      </c>
      <c r="Y406" s="513">
        <f>IF(A406&lt;&gt;"",IF(A406=мар17!A406,0,1),IF(AND(B406=мар17!B406,C406=мар17!C406),0,1))</f>
        <v>0</v>
      </c>
      <c r="Z406" s="70" t="str">
        <f t="shared" si="32"/>
        <v>ул. Шестая д.6</v>
      </c>
      <c r="AA406" s="504">
        <f>IF($B406&lt;&gt;"",MAX(AA$7:AA405)+1,0)</f>
        <v>394</v>
      </c>
      <c r="AB406" s="502">
        <f t="shared" si="31"/>
        <v>406</v>
      </c>
      <c r="AC406" s="504">
        <f>1</f>
        <v>1</v>
      </c>
      <c r="AD406" s="103">
        <f t="shared" si="33"/>
        <v>1661.15</v>
      </c>
      <c r="AE406" s="103">
        <f t="shared" si="34"/>
        <v>3477.2000000000003</v>
      </c>
      <c r="AF406" s="103">
        <f t="shared" si="35"/>
        <v>282</v>
      </c>
    </row>
    <row r="407" spans="1:32" x14ac:dyDescent="0.25">
      <c r="A407" s="4" t="str">
        <f>адреса!$E$401</f>
        <v>ул. Седьмая д.7</v>
      </c>
      <c r="C407" s="522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513">
        <f>IF(A407&lt;&gt;"",IF(A407=мар17!A407,0,1),IF(AND(B407=мар17!B407,C407=мар17!C407),0,1))</f>
        <v>0</v>
      </c>
      <c r="Z407" s="70" t="str">
        <f t="shared" si="32"/>
        <v>ул. Седьмая д.7</v>
      </c>
      <c r="AA407" s="504">
        <f>IF($B407&lt;&gt;"",MAX(AA$7:AA406)+1,0)</f>
        <v>0</v>
      </c>
      <c r="AB407" s="502">
        <f t="shared" si="31"/>
        <v>407</v>
      </c>
      <c r="AC407" s="504">
        <f>1</f>
        <v>1</v>
      </c>
      <c r="AD407" s="103">
        <f t="shared" si="33"/>
        <v>0</v>
      </c>
      <c r="AE407" s="103">
        <f t="shared" si="34"/>
        <v>0</v>
      </c>
      <c r="AF407" s="103">
        <f t="shared" si="35"/>
        <v>0</v>
      </c>
    </row>
    <row r="408" spans="1:32" x14ac:dyDescent="0.25">
      <c r="B408" s="1" t="str">
        <f>адреса!$G$401</f>
        <v>кв.1</v>
      </c>
      <c r="C408" s="522">
        <f>адреса!$I$401</f>
        <v>70000001</v>
      </c>
      <c r="D408" s="6" t="str">
        <f>адреса!$K$401</f>
        <v>ФИО-7-1</v>
      </c>
      <c r="E408" s="6">
        <v>29066.54</v>
      </c>
      <c r="F408" s="6">
        <v>2270.4699999999998</v>
      </c>
      <c r="G408" s="6">
        <v>0</v>
      </c>
      <c r="H408" s="6">
        <v>2760.04</v>
      </c>
      <c r="I408" s="6">
        <v>2.39</v>
      </c>
      <c r="J408" s="6">
        <v>0</v>
      </c>
      <c r="K408" s="6">
        <v>0</v>
      </c>
      <c r="L408" s="6">
        <v>0</v>
      </c>
      <c r="M408" s="6">
        <v>0</v>
      </c>
      <c r="N408" s="6">
        <v>0</v>
      </c>
      <c r="O408" s="6">
        <v>1681.58</v>
      </c>
      <c r="P408" s="6">
        <v>0</v>
      </c>
      <c r="Q408" s="6">
        <v>0</v>
      </c>
      <c r="R408" s="6">
        <v>2.39</v>
      </c>
      <c r="S408" s="6">
        <v>0</v>
      </c>
      <c r="T408" s="6">
        <v>0</v>
      </c>
      <c r="U408" s="6">
        <v>0</v>
      </c>
      <c r="V408" s="6">
        <v>6716.87</v>
      </c>
      <c r="W408" s="6">
        <v>0</v>
      </c>
      <c r="X408" s="6">
        <v>35783.410000000003</v>
      </c>
      <c r="Y408" s="513">
        <f>IF(A408&lt;&gt;"",IF(A408=мар17!A408,0,1),IF(AND(B408=мар17!B408,C408=мар17!C408),0,1))</f>
        <v>0</v>
      </c>
      <c r="Z408" s="70" t="str">
        <f t="shared" si="32"/>
        <v>ул. Седьмая д.7</v>
      </c>
      <c r="AA408" s="504">
        <f>IF($B408&lt;&gt;"",MAX(AA$7:AA407)+1,0)</f>
        <v>395</v>
      </c>
      <c r="AB408" s="502">
        <f t="shared" si="31"/>
        <v>408</v>
      </c>
      <c r="AC408" s="504">
        <f>1</f>
        <v>1</v>
      </c>
      <c r="AD408" s="103">
        <f t="shared" si="33"/>
        <v>2270.4699999999998</v>
      </c>
      <c r="AE408" s="103">
        <f t="shared" si="34"/>
        <v>4446.4000000000005</v>
      </c>
      <c r="AF408" s="103">
        <f t="shared" si="35"/>
        <v>0</v>
      </c>
    </row>
    <row r="409" spans="1:32" x14ac:dyDescent="0.25">
      <c r="B409" s="1" t="str">
        <f>адреса!$G$402</f>
        <v>кв.2</v>
      </c>
      <c r="C409" s="522">
        <f>адреса!$I$402</f>
        <v>70000002</v>
      </c>
      <c r="D409" s="6" t="str">
        <f>адреса!$K$402</f>
        <v>ФИО-7-2</v>
      </c>
      <c r="E409" s="6">
        <v>21179.1</v>
      </c>
      <c r="F409" s="6">
        <v>1395.64</v>
      </c>
      <c r="G409" s="6">
        <v>0</v>
      </c>
      <c r="H409" s="6">
        <v>1698.64</v>
      </c>
      <c r="I409" s="6">
        <v>93.19</v>
      </c>
      <c r="J409" s="6">
        <v>0</v>
      </c>
      <c r="K409" s="6">
        <v>219.84</v>
      </c>
      <c r="L409" s="6">
        <v>0</v>
      </c>
      <c r="M409" s="6">
        <v>0</v>
      </c>
      <c r="N409" s="6">
        <v>0</v>
      </c>
      <c r="O409" s="6">
        <v>1047.6400000000001</v>
      </c>
      <c r="P409" s="6">
        <v>0</v>
      </c>
      <c r="Q409" s="6">
        <v>0</v>
      </c>
      <c r="R409" s="6">
        <v>93.19</v>
      </c>
      <c r="S409" s="6">
        <v>406.24</v>
      </c>
      <c r="T409" s="6">
        <v>0</v>
      </c>
      <c r="U409" s="6">
        <v>0</v>
      </c>
      <c r="V409" s="6">
        <v>4954.38</v>
      </c>
      <c r="W409" s="6">
        <v>10000</v>
      </c>
      <c r="X409" s="6">
        <v>16133.48</v>
      </c>
      <c r="Y409" s="513">
        <f>IF(A409&lt;&gt;"",IF(A409=мар17!A409,0,1),IF(AND(B409=мар17!B409,C409=мар17!C409),0,1))</f>
        <v>0</v>
      </c>
      <c r="Z409" s="70" t="str">
        <f t="shared" si="32"/>
        <v>ул. Седьмая д.7</v>
      </c>
      <c r="AA409" s="504">
        <f>IF($B409&lt;&gt;"",MAX(AA$7:AA408)+1,0)</f>
        <v>396</v>
      </c>
      <c r="AB409" s="502">
        <f t="shared" si="31"/>
        <v>409</v>
      </c>
      <c r="AC409" s="504">
        <f>1</f>
        <v>1</v>
      </c>
      <c r="AD409" s="103">
        <f t="shared" si="33"/>
        <v>1395.64</v>
      </c>
      <c r="AE409" s="103">
        <f t="shared" si="34"/>
        <v>3558.7400000000007</v>
      </c>
      <c r="AF409" s="103">
        <f t="shared" si="35"/>
        <v>0</v>
      </c>
    </row>
    <row r="410" spans="1:32" x14ac:dyDescent="0.25">
      <c r="B410" s="1" t="str">
        <f>адреса!$G$403</f>
        <v>кв.3</v>
      </c>
      <c r="C410" s="522">
        <f>адреса!$I$403</f>
        <v>70000003</v>
      </c>
      <c r="D410" s="6" t="str">
        <f>адреса!$K$403</f>
        <v>ФИО-7-3</v>
      </c>
      <c r="E410" s="6">
        <v>18943.650000000001</v>
      </c>
      <c r="F410" s="6">
        <v>1507.97</v>
      </c>
      <c r="G410" s="6">
        <v>0</v>
      </c>
      <c r="H410" s="6">
        <v>1838.05</v>
      </c>
      <c r="I410" s="6">
        <v>170.13</v>
      </c>
      <c r="J410" s="6">
        <v>0</v>
      </c>
      <c r="K410" s="6">
        <v>300.91000000000003</v>
      </c>
      <c r="L410" s="6">
        <v>0</v>
      </c>
      <c r="M410" s="6">
        <v>0</v>
      </c>
      <c r="N410" s="6">
        <v>0</v>
      </c>
      <c r="O410" s="6">
        <v>589.21</v>
      </c>
      <c r="P410" s="6">
        <v>0</v>
      </c>
      <c r="Q410" s="6">
        <v>0</v>
      </c>
      <c r="R410" s="6">
        <v>84.14</v>
      </c>
      <c r="S410" s="6">
        <v>365.62</v>
      </c>
      <c r="T410" s="6">
        <v>0</v>
      </c>
      <c r="U410" s="6">
        <v>0</v>
      </c>
      <c r="V410" s="6">
        <v>4856.03</v>
      </c>
      <c r="W410" s="6">
        <v>0</v>
      </c>
      <c r="X410" s="6">
        <v>23799.68</v>
      </c>
      <c r="Y410" s="513">
        <f>IF(A410&lt;&gt;"",IF(A410=мар17!A410,0,1),IF(AND(B410=мар17!B410,C410=мар17!C410),0,1))</f>
        <v>0</v>
      </c>
      <c r="Z410" s="70" t="str">
        <f t="shared" si="32"/>
        <v>ул. Седьмая д.7</v>
      </c>
      <c r="AA410" s="504">
        <f>IF($B410&lt;&gt;"",MAX(AA$7:AA409)+1,0)</f>
        <v>397</v>
      </c>
      <c r="AB410" s="502">
        <f t="shared" si="31"/>
        <v>410</v>
      </c>
      <c r="AC410" s="504">
        <f>1</f>
        <v>1</v>
      </c>
      <c r="AD410" s="103">
        <f t="shared" si="33"/>
        <v>1507.97</v>
      </c>
      <c r="AE410" s="103">
        <f t="shared" si="34"/>
        <v>3348.0599999999995</v>
      </c>
      <c r="AF410" s="103">
        <f t="shared" si="35"/>
        <v>0</v>
      </c>
    </row>
    <row r="411" spans="1:32" x14ac:dyDescent="0.25">
      <c r="B411" s="1" t="str">
        <f>адреса!$G$404</f>
        <v>кв.4</v>
      </c>
      <c r="C411" s="522">
        <f>адреса!$I$404</f>
        <v>70000004</v>
      </c>
      <c r="D411" s="6" t="str">
        <f>адреса!$K$404</f>
        <v>ФИО-7-4</v>
      </c>
      <c r="E411" s="6">
        <v>19650.79</v>
      </c>
      <c r="F411" s="6">
        <v>1514.78</v>
      </c>
      <c r="G411" s="6">
        <v>0</v>
      </c>
      <c r="H411" s="6">
        <v>1844</v>
      </c>
      <c r="I411" s="6">
        <v>338.66</v>
      </c>
      <c r="J411" s="6">
        <v>0</v>
      </c>
      <c r="K411" s="6">
        <v>601.80999999999995</v>
      </c>
      <c r="L411" s="6">
        <v>0</v>
      </c>
      <c r="M411" s="6">
        <v>0</v>
      </c>
      <c r="N411" s="6">
        <v>0</v>
      </c>
      <c r="O411" s="6">
        <v>677.44</v>
      </c>
      <c r="P411" s="6">
        <v>0</v>
      </c>
      <c r="Q411" s="6">
        <v>0</v>
      </c>
      <c r="R411" s="6">
        <v>166.69</v>
      </c>
      <c r="S411" s="6">
        <v>731.23</v>
      </c>
      <c r="T411" s="6">
        <v>0</v>
      </c>
      <c r="U411" s="6">
        <v>0</v>
      </c>
      <c r="V411" s="6">
        <v>5874.61</v>
      </c>
      <c r="W411" s="6">
        <v>12805.68</v>
      </c>
      <c r="X411" s="6">
        <v>12719.72</v>
      </c>
      <c r="Y411" s="513">
        <f>IF(A411&lt;&gt;"",IF(A411=мар17!A411,0,1),IF(AND(B411=мар17!B411,C411=мар17!C411),0,1))</f>
        <v>0</v>
      </c>
      <c r="Z411" s="70" t="str">
        <f t="shared" si="32"/>
        <v>ул. Седьмая д.7</v>
      </c>
      <c r="AA411" s="504">
        <f>IF($B411&lt;&gt;"",MAX(AA$7:AA410)+1,0)</f>
        <v>398</v>
      </c>
      <c r="AB411" s="502">
        <f t="shared" si="31"/>
        <v>411</v>
      </c>
      <c r="AC411" s="504">
        <f>1</f>
        <v>1</v>
      </c>
      <c r="AD411" s="103">
        <f t="shared" si="33"/>
        <v>1514.78</v>
      </c>
      <c r="AE411" s="103">
        <f t="shared" si="34"/>
        <v>4359.83</v>
      </c>
      <c r="AF411" s="103">
        <f t="shared" si="35"/>
        <v>0</v>
      </c>
    </row>
    <row r="412" spans="1:32" x14ac:dyDescent="0.25">
      <c r="B412" s="1" t="str">
        <f>адреса!$G$405</f>
        <v>кв.5</v>
      </c>
      <c r="C412" s="522">
        <f>адреса!$I$405</f>
        <v>70000005</v>
      </c>
      <c r="D412" s="6" t="str">
        <f>адреса!$K$405</f>
        <v>ФИО-7-5</v>
      </c>
      <c r="E412" s="6">
        <v>30000</v>
      </c>
      <c r="F412" s="6">
        <v>2903.61</v>
      </c>
      <c r="G412" s="6">
        <v>0</v>
      </c>
      <c r="H412" s="6">
        <v>3528.71</v>
      </c>
      <c r="I412" s="6">
        <v>508.66</v>
      </c>
      <c r="J412" s="6">
        <v>0</v>
      </c>
      <c r="K412" s="6">
        <v>902.72</v>
      </c>
      <c r="L412" s="6">
        <v>0</v>
      </c>
      <c r="M412" s="6">
        <v>0</v>
      </c>
      <c r="N412" s="6">
        <v>0</v>
      </c>
      <c r="O412" s="6">
        <v>2152.46</v>
      </c>
      <c r="P412" s="6">
        <v>0</v>
      </c>
      <c r="Q412" s="6">
        <v>0</v>
      </c>
      <c r="R412" s="6">
        <v>250.69</v>
      </c>
      <c r="S412" s="6">
        <v>1096.8499999999999</v>
      </c>
      <c r="T412" s="6">
        <v>0</v>
      </c>
      <c r="U412" s="6">
        <v>0</v>
      </c>
      <c r="V412" s="6">
        <v>11343.7</v>
      </c>
      <c r="W412" s="6">
        <v>20000</v>
      </c>
      <c r="X412" s="6">
        <v>21343.7</v>
      </c>
      <c r="Y412" s="513">
        <f>IF(A412&lt;&gt;"",IF(A412=мар17!A412,0,1),IF(AND(B412=мар17!B412,C412=мар17!C412),0,1))</f>
        <v>0</v>
      </c>
      <c r="Z412" s="70" t="str">
        <f t="shared" si="32"/>
        <v>ул. Седьмая д.7</v>
      </c>
      <c r="AA412" s="504">
        <f>IF($B412&lt;&gt;"",MAX(AA$7:AA411)+1,0)</f>
        <v>399</v>
      </c>
      <c r="AB412" s="502">
        <f t="shared" si="31"/>
        <v>412</v>
      </c>
      <c r="AC412" s="504">
        <f>1</f>
        <v>1</v>
      </c>
      <c r="AD412" s="103">
        <f t="shared" si="33"/>
        <v>2903.61</v>
      </c>
      <c r="AE412" s="103">
        <f t="shared" si="34"/>
        <v>8440.09</v>
      </c>
      <c r="AF412" s="103">
        <f t="shared" si="35"/>
        <v>0</v>
      </c>
    </row>
    <row r="413" spans="1:32" x14ac:dyDescent="0.25">
      <c r="B413" s="1" t="str">
        <f>адреса!$G$406</f>
        <v>кв.6</v>
      </c>
      <c r="C413" s="522">
        <f>адреса!$I$406</f>
        <v>70000006</v>
      </c>
      <c r="D413" s="6" t="str">
        <f>адреса!$K$406</f>
        <v>ФИО-7-6</v>
      </c>
      <c r="E413" s="6">
        <v>17610.14</v>
      </c>
      <c r="F413" s="6">
        <v>2236.4299999999998</v>
      </c>
      <c r="G413" s="6">
        <v>0</v>
      </c>
      <c r="H413" s="6">
        <v>2722.2</v>
      </c>
      <c r="I413" s="6">
        <v>28.35</v>
      </c>
      <c r="J413" s="6">
        <v>0</v>
      </c>
      <c r="K413" s="6">
        <v>60.32</v>
      </c>
      <c r="L413" s="6">
        <v>0</v>
      </c>
      <c r="M413" s="6">
        <v>0</v>
      </c>
      <c r="N413" s="6">
        <v>0</v>
      </c>
      <c r="O413" s="6">
        <v>1634.74</v>
      </c>
      <c r="P413" s="6">
        <v>0</v>
      </c>
      <c r="Q413" s="6">
        <v>0</v>
      </c>
      <c r="R413" s="6">
        <v>26.68</v>
      </c>
      <c r="S413" s="6">
        <v>107.78</v>
      </c>
      <c r="T413" s="6">
        <v>0</v>
      </c>
      <c r="U413" s="6">
        <v>0</v>
      </c>
      <c r="V413" s="6">
        <v>6816.5</v>
      </c>
      <c r="W413" s="6">
        <v>0</v>
      </c>
      <c r="X413" s="6">
        <v>24426.639999999999</v>
      </c>
      <c r="Y413" s="513">
        <f>IF(A413&lt;&gt;"",IF(A413=мар17!A413,0,1),IF(AND(B413=мар17!B413,C413=мар17!C413),0,1))</f>
        <v>0</v>
      </c>
      <c r="Z413" s="70" t="str">
        <f t="shared" si="32"/>
        <v>ул. Седьмая д.7</v>
      </c>
      <c r="AA413" s="504">
        <f>IF($B413&lt;&gt;"",MAX(AA$7:AA412)+1,0)</f>
        <v>400</v>
      </c>
      <c r="AB413" s="502">
        <f t="shared" si="31"/>
        <v>413</v>
      </c>
      <c r="AC413" s="504">
        <f>1</f>
        <v>1</v>
      </c>
      <c r="AD413" s="103">
        <f t="shared" si="33"/>
        <v>2236.4299999999998</v>
      </c>
      <c r="AE413" s="103">
        <f t="shared" si="34"/>
        <v>4580.07</v>
      </c>
      <c r="AF413" s="103">
        <f t="shared" si="35"/>
        <v>0</v>
      </c>
    </row>
    <row r="414" spans="1:32" x14ac:dyDescent="0.25">
      <c r="B414" s="1" t="str">
        <f>адреса!$G$407</f>
        <v>кв.7</v>
      </c>
      <c r="C414" s="522">
        <f>адреса!$I$407</f>
        <v>70000007</v>
      </c>
      <c r="D414" s="6" t="str">
        <f>адреса!$K$407</f>
        <v>ФИО-7-7</v>
      </c>
      <c r="E414" s="6">
        <v>5171.9799999999996</v>
      </c>
      <c r="F414" s="6">
        <v>1378.62</v>
      </c>
      <c r="G414" s="6">
        <v>0</v>
      </c>
      <c r="H414" s="6">
        <v>1676.73</v>
      </c>
      <c r="I414" s="6">
        <v>169.99</v>
      </c>
      <c r="J414" s="6">
        <v>0</v>
      </c>
      <c r="K414" s="6">
        <v>300.91000000000003</v>
      </c>
      <c r="L414" s="6">
        <v>0</v>
      </c>
      <c r="M414" s="6">
        <v>0</v>
      </c>
      <c r="N414" s="6">
        <v>0</v>
      </c>
      <c r="O414" s="6">
        <v>122.74</v>
      </c>
      <c r="P414" s="6">
        <v>0</v>
      </c>
      <c r="Q414" s="6">
        <v>0</v>
      </c>
      <c r="R414" s="6">
        <v>84</v>
      </c>
      <c r="S414" s="6">
        <v>365.62</v>
      </c>
      <c r="T414" s="6">
        <v>0</v>
      </c>
      <c r="U414" s="6">
        <v>0</v>
      </c>
      <c r="V414" s="6">
        <v>4098.6099999999997</v>
      </c>
      <c r="W414" s="6">
        <v>0</v>
      </c>
      <c r="X414" s="6">
        <v>9270.59</v>
      </c>
      <c r="Y414" s="513">
        <f>IF(A414&lt;&gt;"",IF(A414=мар17!A414,0,1),IF(AND(B414=мар17!B414,C414=мар17!C414),0,1))</f>
        <v>0</v>
      </c>
      <c r="Z414" s="70" t="str">
        <f t="shared" si="32"/>
        <v>ул. Седьмая д.7</v>
      </c>
      <c r="AA414" s="504">
        <f>IF($B414&lt;&gt;"",MAX(AA$7:AA413)+1,0)</f>
        <v>401</v>
      </c>
      <c r="AB414" s="502">
        <f t="shared" si="31"/>
        <v>414</v>
      </c>
      <c r="AC414" s="504">
        <f>1</f>
        <v>1</v>
      </c>
      <c r="AD414" s="103">
        <f t="shared" si="33"/>
        <v>1378.62</v>
      </c>
      <c r="AE414" s="103">
        <f t="shared" si="34"/>
        <v>2719.99</v>
      </c>
      <c r="AF414" s="103">
        <f t="shared" si="35"/>
        <v>0</v>
      </c>
    </row>
    <row r="415" spans="1:32" x14ac:dyDescent="0.25">
      <c r="B415" s="1" t="str">
        <f>адреса!$G$408</f>
        <v>кв.8</v>
      </c>
      <c r="C415" s="522">
        <f>адреса!$I$408</f>
        <v>70000008</v>
      </c>
      <c r="D415" s="6" t="str">
        <f>адреса!$K$408</f>
        <v>ФИО-7-8</v>
      </c>
      <c r="E415" s="6">
        <v>20366.73</v>
      </c>
      <c r="F415" s="6">
        <v>1484.14</v>
      </c>
      <c r="G415" s="6">
        <v>0</v>
      </c>
      <c r="H415" s="6">
        <v>1804.19</v>
      </c>
      <c r="I415" s="6">
        <v>270.07</v>
      </c>
      <c r="J415" s="6">
        <v>0</v>
      </c>
      <c r="K415" s="6">
        <v>1010.39</v>
      </c>
      <c r="L415" s="6">
        <v>0</v>
      </c>
      <c r="M415" s="6">
        <v>0</v>
      </c>
      <c r="N415" s="6">
        <v>0</v>
      </c>
      <c r="O415" s="6">
        <v>964.53</v>
      </c>
      <c r="P415" s="6">
        <v>0</v>
      </c>
      <c r="Q415" s="6">
        <v>0</v>
      </c>
      <c r="R415" s="6">
        <v>576.13</v>
      </c>
      <c r="S415" s="6">
        <v>2516.19</v>
      </c>
      <c r="T415" s="6">
        <v>0</v>
      </c>
      <c r="U415" s="6">
        <v>0</v>
      </c>
      <c r="V415" s="6">
        <v>8625.64</v>
      </c>
      <c r="W415" s="6">
        <v>0</v>
      </c>
      <c r="X415" s="6">
        <v>28992.37</v>
      </c>
      <c r="Y415" s="513">
        <f>IF(A415&lt;&gt;"",IF(A415=мар17!A415,0,1),IF(AND(B415=мар17!B415,C415=мар17!C415),0,1))</f>
        <v>0</v>
      </c>
      <c r="Z415" s="70" t="str">
        <f t="shared" si="32"/>
        <v>ул. Седьмая д.7</v>
      </c>
      <c r="AA415" s="504">
        <f>IF($B415&lt;&gt;"",MAX(AA$7:AA414)+1,0)</f>
        <v>402</v>
      </c>
      <c r="AB415" s="502">
        <f t="shared" si="31"/>
        <v>415</v>
      </c>
      <c r="AC415" s="504">
        <f>1</f>
        <v>1</v>
      </c>
      <c r="AD415" s="103">
        <f t="shared" si="33"/>
        <v>1484.14</v>
      </c>
      <c r="AE415" s="103">
        <f t="shared" si="34"/>
        <v>7141.5</v>
      </c>
      <c r="AF415" s="103">
        <f t="shared" si="35"/>
        <v>0</v>
      </c>
    </row>
    <row r="416" spans="1:32" x14ac:dyDescent="0.25">
      <c r="B416" s="1" t="str">
        <f>адреса!$G$409</f>
        <v>кв.9</v>
      </c>
      <c r="C416" s="522">
        <f>адреса!$I$409</f>
        <v>70000009</v>
      </c>
      <c r="D416" s="6" t="str">
        <f>адреса!$K$409</f>
        <v>ФИО-7-9</v>
      </c>
      <c r="E416" s="6">
        <v>18078.5</v>
      </c>
      <c r="F416" s="6">
        <v>1484.14</v>
      </c>
      <c r="G416" s="6">
        <v>0</v>
      </c>
      <c r="H416" s="6">
        <v>1804.19</v>
      </c>
      <c r="I416" s="6">
        <v>170.1</v>
      </c>
      <c r="J416" s="6">
        <v>0</v>
      </c>
      <c r="K416" s="6">
        <v>300.91000000000003</v>
      </c>
      <c r="L416" s="6">
        <v>0</v>
      </c>
      <c r="M416" s="6">
        <v>0</v>
      </c>
      <c r="N416" s="6">
        <v>0</v>
      </c>
      <c r="O416" s="6">
        <v>132.13999999999999</v>
      </c>
      <c r="P416" s="6">
        <v>0</v>
      </c>
      <c r="Q416" s="6">
        <v>0</v>
      </c>
      <c r="R416" s="6">
        <v>84.11</v>
      </c>
      <c r="S416" s="6">
        <v>365.62</v>
      </c>
      <c r="T416" s="6">
        <v>0</v>
      </c>
      <c r="U416" s="6">
        <v>0</v>
      </c>
      <c r="V416" s="6">
        <v>4341.21</v>
      </c>
      <c r="W416" s="6">
        <v>0</v>
      </c>
      <c r="X416" s="6">
        <v>22419.71</v>
      </c>
      <c r="Y416" s="513">
        <f>IF(A416&lt;&gt;"",IF(A416=мар17!A416,0,1),IF(AND(B416=мар17!B416,C416=мар17!C416),0,1))</f>
        <v>0</v>
      </c>
      <c r="Z416" s="70" t="str">
        <f t="shared" si="32"/>
        <v>ул. Седьмая д.7</v>
      </c>
      <c r="AA416" s="504">
        <f>IF($B416&lt;&gt;"",MAX(AA$7:AA415)+1,0)</f>
        <v>403</v>
      </c>
      <c r="AB416" s="502">
        <f t="shared" si="31"/>
        <v>416</v>
      </c>
      <c r="AC416" s="504">
        <f>1</f>
        <v>1</v>
      </c>
      <c r="AD416" s="103">
        <f t="shared" si="33"/>
        <v>1484.14</v>
      </c>
      <c r="AE416" s="103">
        <f t="shared" si="34"/>
        <v>2857.0699999999997</v>
      </c>
      <c r="AF416" s="103">
        <f t="shared" si="35"/>
        <v>0</v>
      </c>
    </row>
    <row r="417" spans="2:32" x14ac:dyDescent="0.25">
      <c r="B417" s="1" t="str">
        <f>адреса!$G$410</f>
        <v>кв.10</v>
      </c>
      <c r="C417" s="522">
        <f>адреса!$I$410</f>
        <v>70000010</v>
      </c>
      <c r="D417" s="6" t="str">
        <f>адреса!$K$410</f>
        <v>ФИО-7-10</v>
      </c>
      <c r="E417" s="6">
        <v>9009.5</v>
      </c>
      <c r="F417" s="6">
        <v>1484.14</v>
      </c>
      <c r="G417" s="6">
        <v>0</v>
      </c>
      <c r="H417" s="6">
        <v>1804.19</v>
      </c>
      <c r="I417" s="6">
        <v>170.1</v>
      </c>
      <c r="J417" s="6">
        <v>0</v>
      </c>
      <c r="K417" s="6">
        <v>300.91000000000003</v>
      </c>
      <c r="L417" s="6">
        <v>0</v>
      </c>
      <c r="M417" s="6">
        <v>0</v>
      </c>
      <c r="N417" s="6">
        <v>0</v>
      </c>
      <c r="O417" s="6">
        <v>132.13999999999999</v>
      </c>
      <c r="P417" s="6">
        <v>0</v>
      </c>
      <c r="Q417" s="6">
        <v>0</v>
      </c>
      <c r="R417" s="6">
        <v>84.11</v>
      </c>
      <c r="S417" s="6">
        <v>365.62</v>
      </c>
      <c r="T417" s="6">
        <v>0</v>
      </c>
      <c r="U417" s="6">
        <v>0</v>
      </c>
      <c r="V417" s="6">
        <v>4341.21</v>
      </c>
      <c r="W417" s="6">
        <v>13351</v>
      </c>
      <c r="X417" s="6">
        <v>-0.28999999999999998</v>
      </c>
      <c r="Y417" s="513">
        <f>IF(A417&lt;&gt;"",IF(A417=мар17!A417,0,1),IF(AND(B417=мар17!B417,C417=мар17!C417),0,1))</f>
        <v>0</v>
      </c>
      <c r="Z417" s="70" t="str">
        <f t="shared" si="32"/>
        <v>ул. Седьмая д.7</v>
      </c>
      <c r="AA417" s="504">
        <f>IF($B417&lt;&gt;"",MAX(AA$7:AA416)+1,0)</f>
        <v>404</v>
      </c>
      <c r="AB417" s="502">
        <f t="shared" si="31"/>
        <v>417</v>
      </c>
      <c r="AC417" s="504">
        <f>1</f>
        <v>1</v>
      </c>
      <c r="AD417" s="103">
        <f t="shared" si="33"/>
        <v>1484.14</v>
      </c>
      <c r="AE417" s="103">
        <f t="shared" si="34"/>
        <v>2857.0699999999997</v>
      </c>
      <c r="AF417" s="103">
        <f t="shared" si="35"/>
        <v>0</v>
      </c>
    </row>
    <row r="418" spans="2:32" x14ac:dyDescent="0.25">
      <c r="B418" s="1" t="str">
        <f>адреса!$G$411</f>
        <v>кв.11</v>
      </c>
      <c r="C418" s="522">
        <f>адреса!$I$411</f>
        <v>70000011</v>
      </c>
      <c r="D418" s="6" t="str">
        <f>адреса!$K$411</f>
        <v>ФИО-7-11</v>
      </c>
      <c r="E418" s="6">
        <v>34223.599999999999</v>
      </c>
      <c r="F418" s="6">
        <v>2900.21</v>
      </c>
      <c r="G418" s="6">
        <v>0</v>
      </c>
      <c r="H418" s="6">
        <v>3526.72</v>
      </c>
      <c r="I418" s="6">
        <v>3.05</v>
      </c>
      <c r="J418" s="6">
        <v>0</v>
      </c>
      <c r="K418" s="6">
        <v>0</v>
      </c>
      <c r="L418" s="6">
        <v>0</v>
      </c>
      <c r="M418" s="6">
        <v>0</v>
      </c>
      <c r="N418" s="6">
        <v>0</v>
      </c>
      <c r="O418" s="6">
        <v>3335.03</v>
      </c>
      <c r="P418" s="6">
        <v>0</v>
      </c>
      <c r="Q418" s="6">
        <v>0</v>
      </c>
      <c r="R418" s="6">
        <v>3.05</v>
      </c>
      <c r="S418" s="6">
        <v>0</v>
      </c>
      <c r="T418" s="6">
        <v>0</v>
      </c>
      <c r="U418" s="6">
        <v>0</v>
      </c>
      <c r="V418" s="6">
        <v>9768.06</v>
      </c>
      <c r="W418" s="6">
        <v>34223.599999999999</v>
      </c>
      <c r="X418" s="6">
        <v>9768.06</v>
      </c>
      <c r="Y418" s="513">
        <f>IF(A418&lt;&gt;"",IF(A418=мар17!A418,0,1),IF(AND(B418=мар17!B418,C418=мар17!C418),0,1))</f>
        <v>0</v>
      </c>
      <c r="Z418" s="70" t="str">
        <f t="shared" si="32"/>
        <v>ул. Седьмая д.7</v>
      </c>
      <c r="AA418" s="504">
        <f>IF($B418&lt;&gt;"",MAX(AA$7:AA417)+1,0)</f>
        <v>405</v>
      </c>
      <c r="AB418" s="502">
        <f t="shared" si="31"/>
        <v>418</v>
      </c>
      <c r="AC418" s="504">
        <f>1</f>
        <v>1</v>
      </c>
      <c r="AD418" s="103">
        <f t="shared" si="33"/>
        <v>2900.21</v>
      </c>
      <c r="AE418" s="103">
        <f t="shared" si="34"/>
        <v>6867.85</v>
      </c>
      <c r="AF418" s="103">
        <f t="shared" si="35"/>
        <v>0</v>
      </c>
    </row>
    <row r="419" spans="2:32" x14ac:dyDescent="0.25">
      <c r="B419" s="1" t="str">
        <f>адреса!$G$412</f>
        <v>кв.12</v>
      </c>
      <c r="C419" s="522">
        <f>адреса!$I$412</f>
        <v>70000012</v>
      </c>
      <c r="D419" s="6" t="str">
        <f>адреса!$K$412</f>
        <v>ФИО-7-12</v>
      </c>
      <c r="E419" s="6">
        <v>20287.38</v>
      </c>
      <c r="F419" s="6">
        <v>2236.4299999999998</v>
      </c>
      <c r="G419" s="6">
        <v>0</v>
      </c>
      <c r="H419" s="6">
        <v>4680.88</v>
      </c>
      <c r="I419" s="6">
        <v>2.35</v>
      </c>
      <c r="J419" s="6">
        <v>0</v>
      </c>
      <c r="K419" s="6">
        <v>0</v>
      </c>
      <c r="L419" s="6">
        <v>0</v>
      </c>
      <c r="M419" s="6">
        <v>0</v>
      </c>
      <c r="N419" s="6">
        <v>0</v>
      </c>
      <c r="O419" s="6">
        <v>199.12</v>
      </c>
      <c r="P419" s="6">
        <v>0</v>
      </c>
      <c r="Q419" s="6">
        <v>0</v>
      </c>
      <c r="R419" s="6">
        <v>2.35</v>
      </c>
      <c r="S419" s="6">
        <v>0</v>
      </c>
      <c r="T419" s="6">
        <v>0</v>
      </c>
      <c r="U419" s="6">
        <v>0</v>
      </c>
      <c r="V419" s="6">
        <v>7121.13</v>
      </c>
      <c r="W419" s="6">
        <v>16842.669999999998</v>
      </c>
      <c r="X419" s="6">
        <v>10565.84</v>
      </c>
      <c r="Y419" s="513">
        <f>IF(A419&lt;&gt;"",IF(A419=мар17!A419,0,1),IF(AND(B419=мар17!B419,C419=мар17!C419),0,1))</f>
        <v>0</v>
      </c>
      <c r="Z419" s="70" t="str">
        <f t="shared" si="32"/>
        <v>ул. Седьмая д.7</v>
      </c>
      <c r="AA419" s="504">
        <f>IF($B419&lt;&gt;"",MAX(AA$7:AA418)+1,0)</f>
        <v>406</v>
      </c>
      <c r="AB419" s="502">
        <f t="shared" si="31"/>
        <v>419</v>
      </c>
      <c r="AC419" s="504">
        <f>1</f>
        <v>1</v>
      </c>
      <c r="AD419" s="103">
        <f t="shared" si="33"/>
        <v>2236.4299999999998</v>
      </c>
      <c r="AE419" s="103">
        <f t="shared" si="34"/>
        <v>4884.7000000000007</v>
      </c>
      <c r="AF419" s="103">
        <f t="shared" si="35"/>
        <v>0</v>
      </c>
    </row>
    <row r="420" spans="2:32" x14ac:dyDescent="0.25">
      <c r="B420" s="1" t="str">
        <f>адреса!$G$413</f>
        <v>кв.13</v>
      </c>
      <c r="C420" s="522">
        <f>адреса!$I$413</f>
        <v>70000013</v>
      </c>
      <c r="D420" s="6" t="str">
        <f>адреса!$K$413</f>
        <v>ФИО-7-13</v>
      </c>
      <c r="E420" s="6">
        <v>16998.84</v>
      </c>
      <c r="F420" s="6">
        <v>1365</v>
      </c>
      <c r="G420" s="6">
        <v>0</v>
      </c>
      <c r="H420" s="6">
        <v>1656.82</v>
      </c>
      <c r="I420" s="6">
        <v>169.98</v>
      </c>
      <c r="J420" s="6">
        <v>0</v>
      </c>
      <c r="K420" s="6">
        <v>300.91000000000003</v>
      </c>
      <c r="L420" s="6">
        <v>0</v>
      </c>
      <c r="M420" s="6">
        <v>0</v>
      </c>
      <c r="N420" s="6">
        <v>0</v>
      </c>
      <c r="O420" s="6">
        <v>121.53</v>
      </c>
      <c r="P420" s="6">
        <v>0</v>
      </c>
      <c r="Q420" s="6">
        <v>0</v>
      </c>
      <c r="R420" s="6">
        <v>83.99</v>
      </c>
      <c r="S420" s="6">
        <v>365.62</v>
      </c>
      <c r="T420" s="6">
        <v>0</v>
      </c>
      <c r="U420" s="6">
        <v>0</v>
      </c>
      <c r="V420" s="6">
        <v>4063.85</v>
      </c>
      <c r="W420" s="6">
        <v>0</v>
      </c>
      <c r="X420" s="6">
        <v>21062.69</v>
      </c>
      <c r="Y420" s="513">
        <f>IF(A420&lt;&gt;"",IF(A420=мар17!A420,0,1),IF(AND(B420=мар17!B420,C420=мар17!C420),0,1))</f>
        <v>0</v>
      </c>
      <c r="Z420" s="70" t="str">
        <f t="shared" si="32"/>
        <v>ул. Седьмая д.7</v>
      </c>
      <c r="AA420" s="504">
        <f>IF($B420&lt;&gt;"",MAX(AA$7:AA419)+1,0)</f>
        <v>407</v>
      </c>
      <c r="AB420" s="502">
        <f t="shared" si="31"/>
        <v>420</v>
      </c>
      <c r="AC420" s="504">
        <f>1</f>
        <v>1</v>
      </c>
      <c r="AD420" s="103">
        <f t="shared" si="33"/>
        <v>1365</v>
      </c>
      <c r="AE420" s="103">
        <f t="shared" si="34"/>
        <v>2698.85</v>
      </c>
      <c r="AF420" s="103">
        <f t="shared" si="35"/>
        <v>0</v>
      </c>
    </row>
    <row r="421" spans="2:32" x14ac:dyDescent="0.25">
      <c r="B421" s="1" t="str">
        <f>адреса!$G$414</f>
        <v>кв.14</v>
      </c>
      <c r="C421" s="522">
        <f>адреса!$I$414</f>
        <v>70000014</v>
      </c>
      <c r="D421" s="6" t="str">
        <f>адреса!$K$414</f>
        <v>ФИО-7-14</v>
      </c>
      <c r="E421" s="6">
        <v>3192.96</v>
      </c>
      <c r="F421" s="6">
        <v>1487.55</v>
      </c>
      <c r="G421" s="6">
        <v>0</v>
      </c>
      <c r="H421" s="6">
        <v>1806.17</v>
      </c>
      <c r="I421" s="6">
        <v>97.18</v>
      </c>
      <c r="J421" s="6">
        <v>0</v>
      </c>
      <c r="K421" s="6">
        <v>275.07</v>
      </c>
      <c r="L421" s="6">
        <v>0</v>
      </c>
      <c r="M421" s="6">
        <v>0</v>
      </c>
      <c r="N421" s="6">
        <v>0</v>
      </c>
      <c r="O421" s="6">
        <v>1164.47</v>
      </c>
      <c r="P421" s="6">
        <v>0</v>
      </c>
      <c r="Q421" s="6">
        <v>0</v>
      </c>
      <c r="R421" s="6">
        <v>135.47</v>
      </c>
      <c r="S421" s="6">
        <v>593.11</v>
      </c>
      <c r="T421" s="6">
        <v>0</v>
      </c>
      <c r="U421" s="6">
        <v>0</v>
      </c>
      <c r="V421" s="6">
        <v>5559.02</v>
      </c>
      <c r="W421" s="6">
        <v>6385.92</v>
      </c>
      <c r="X421" s="6">
        <v>2366.06</v>
      </c>
      <c r="Y421" s="513">
        <f>IF(A421&lt;&gt;"",IF(A421=мар17!A421,0,1),IF(AND(B421=мар17!B421,C421=мар17!C421),0,1))</f>
        <v>0</v>
      </c>
      <c r="Z421" s="70" t="str">
        <f t="shared" si="32"/>
        <v>ул. Седьмая д.7</v>
      </c>
      <c r="AA421" s="504">
        <f>IF($B421&lt;&gt;"",MAX(AA$7:AA420)+1,0)</f>
        <v>408</v>
      </c>
      <c r="AB421" s="502">
        <f t="shared" si="31"/>
        <v>421</v>
      </c>
      <c r="AC421" s="504">
        <f>1</f>
        <v>1</v>
      </c>
      <c r="AD421" s="103">
        <f t="shared" si="33"/>
        <v>1487.55</v>
      </c>
      <c r="AE421" s="103">
        <f t="shared" si="34"/>
        <v>4071.4700000000003</v>
      </c>
      <c r="AF421" s="103">
        <f t="shared" si="35"/>
        <v>0</v>
      </c>
    </row>
    <row r="422" spans="2:32" x14ac:dyDescent="0.25">
      <c r="B422" s="1" t="str">
        <f>адреса!$G$415</f>
        <v>кв.15</v>
      </c>
      <c r="C422" s="522">
        <f>адреса!$I$415</f>
        <v>70000015</v>
      </c>
      <c r="D422" s="6" t="str">
        <f>адреса!$K$415</f>
        <v>ФИО-7-15</v>
      </c>
      <c r="E422" s="6">
        <v>18111.77</v>
      </c>
      <c r="F422" s="6">
        <v>1487.55</v>
      </c>
      <c r="G422" s="6">
        <v>0</v>
      </c>
      <c r="H422" s="6">
        <v>1806.17</v>
      </c>
      <c r="I422" s="6">
        <v>170.1</v>
      </c>
      <c r="J422" s="6">
        <v>0</v>
      </c>
      <c r="K422" s="6">
        <v>300.91000000000003</v>
      </c>
      <c r="L422" s="6">
        <v>0</v>
      </c>
      <c r="M422" s="6">
        <v>0</v>
      </c>
      <c r="N422" s="6">
        <v>0</v>
      </c>
      <c r="O422" s="6">
        <v>132.44</v>
      </c>
      <c r="P422" s="6">
        <v>0</v>
      </c>
      <c r="Q422" s="6">
        <v>0</v>
      </c>
      <c r="R422" s="6">
        <v>84.11</v>
      </c>
      <c r="S422" s="6">
        <v>365.62</v>
      </c>
      <c r="T422" s="6">
        <v>0</v>
      </c>
      <c r="U422" s="6">
        <v>0</v>
      </c>
      <c r="V422" s="6">
        <v>4346.8999999999996</v>
      </c>
      <c r="W422" s="6">
        <v>0</v>
      </c>
      <c r="X422" s="6">
        <v>22458.67</v>
      </c>
      <c r="Y422" s="513">
        <f>IF(A422&lt;&gt;"",IF(A422=мар17!A422,0,1),IF(AND(B422=мар17!B422,C422=мар17!C422),0,1))</f>
        <v>0</v>
      </c>
      <c r="Z422" s="70" t="str">
        <f t="shared" si="32"/>
        <v>ул. Седьмая д.7</v>
      </c>
      <c r="AA422" s="504">
        <f>IF($B422&lt;&gt;"",MAX(AA$7:AA421)+1,0)</f>
        <v>409</v>
      </c>
      <c r="AB422" s="502">
        <f t="shared" si="31"/>
        <v>422</v>
      </c>
      <c r="AC422" s="504">
        <f>1</f>
        <v>1</v>
      </c>
      <c r="AD422" s="103">
        <f t="shared" si="33"/>
        <v>1487.55</v>
      </c>
      <c r="AE422" s="103">
        <f t="shared" si="34"/>
        <v>2859.35</v>
      </c>
      <c r="AF422" s="103">
        <f t="shared" si="35"/>
        <v>0</v>
      </c>
    </row>
    <row r="423" spans="2:32" x14ac:dyDescent="0.25">
      <c r="B423" s="1" t="str">
        <f>адреса!$G$416</f>
        <v>кв.16</v>
      </c>
      <c r="C423" s="522">
        <f>адреса!$I$416</f>
        <v>70000016</v>
      </c>
      <c r="D423" s="6" t="str">
        <f>адреса!$K$416</f>
        <v>ФИО-7-16</v>
      </c>
      <c r="E423" s="6">
        <v>5879.75</v>
      </c>
      <c r="F423" s="6">
        <v>1484.14</v>
      </c>
      <c r="G423" s="6">
        <v>0</v>
      </c>
      <c r="H423" s="6">
        <v>1804.19</v>
      </c>
      <c r="I423" s="6">
        <v>170.1</v>
      </c>
      <c r="J423" s="6">
        <v>0</v>
      </c>
      <c r="K423" s="6">
        <v>300.91000000000003</v>
      </c>
      <c r="L423" s="6">
        <v>0</v>
      </c>
      <c r="M423" s="6">
        <v>0</v>
      </c>
      <c r="N423" s="6">
        <v>0</v>
      </c>
      <c r="O423" s="6">
        <v>499.47</v>
      </c>
      <c r="P423" s="6">
        <v>0</v>
      </c>
      <c r="Q423" s="6">
        <v>0</v>
      </c>
      <c r="R423" s="6">
        <v>84.11</v>
      </c>
      <c r="S423" s="6">
        <v>365.62</v>
      </c>
      <c r="T423" s="6">
        <v>0</v>
      </c>
      <c r="U423" s="6">
        <v>0</v>
      </c>
      <c r="V423" s="6">
        <v>4708.54</v>
      </c>
      <c r="W423" s="6">
        <v>5879.75</v>
      </c>
      <c r="X423" s="6">
        <v>4708.54</v>
      </c>
      <c r="Y423" s="513">
        <f>IF(A423&lt;&gt;"",IF(A423=мар17!A423,0,1),IF(AND(B423=мар17!B423,C423=мар17!C423),0,1))</f>
        <v>0</v>
      </c>
      <c r="Z423" s="70" t="str">
        <f t="shared" si="32"/>
        <v>ул. Седьмая д.7</v>
      </c>
      <c r="AA423" s="504">
        <f>IF($B423&lt;&gt;"",MAX(AA$7:AA422)+1,0)</f>
        <v>410</v>
      </c>
      <c r="AB423" s="502">
        <f t="shared" si="31"/>
        <v>423</v>
      </c>
      <c r="AC423" s="504">
        <f>1</f>
        <v>1</v>
      </c>
      <c r="AD423" s="103">
        <f t="shared" si="33"/>
        <v>1484.14</v>
      </c>
      <c r="AE423" s="103">
        <f t="shared" si="34"/>
        <v>3224.4</v>
      </c>
      <c r="AF423" s="103">
        <f t="shared" si="35"/>
        <v>0</v>
      </c>
    </row>
    <row r="424" spans="2:32" x14ac:dyDescent="0.25">
      <c r="B424" s="1" t="str">
        <f>адреса!$G$417</f>
        <v>кв.17</v>
      </c>
      <c r="C424" s="522">
        <f>адреса!$I$417</f>
        <v>70000017</v>
      </c>
      <c r="D424" s="6" t="str">
        <f>адреса!$K$417</f>
        <v>ФИО-7-17</v>
      </c>
      <c r="E424" s="6">
        <v>35446.239999999998</v>
      </c>
      <c r="F424" s="6">
        <v>2890</v>
      </c>
      <c r="G424" s="6">
        <v>0</v>
      </c>
      <c r="H424" s="6">
        <v>3516.77</v>
      </c>
      <c r="I424" s="6">
        <v>340.11</v>
      </c>
      <c r="J424" s="6">
        <v>0</v>
      </c>
      <c r="K424" s="6">
        <v>601.80999999999995</v>
      </c>
      <c r="L424" s="6">
        <v>0</v>
      </c>
      <c r="M424" s="6">
        <v>0</v>
      </c>
      <c r="N424" s="6">
        <v>0</v>
      </c>
      <c r="O424" s="6">
        <v>257.31</v>
      </c>
      <c r="P424" s="6">
        <v>0</v>
      </c>
      <c r="Q424" s="6">
        <v>0</v>
      </c>
      <c r="R424" s="6">
        <v>168.14</v>
      </c>
      <c r="S424" s="6">
        <v>731.23</v>
      </c>
      <c r="T424" s="6">
        <v>0</v>
      </c>
      <c r="U424" s="6">
        <v>0</v>
      </c>
      <c r="V424" s="6">
        <v>8505.3700000000008</v>
      </c>
      <c r="W424" s="6">
        <v>43951.61</v>
      </c>
      <c r="X424" s="6">
        <v>0</v>
      </c>
      <c r="Y424" s="513">
        <f>IF(A424&lt;&gt;"",IF(A424=мар17!A424,0,1),IF(AND(B424=мар17!B424,C424=мар17!C424),0,1))</f>
        <v>0</v>
      </c>
      <c r="Z424" s="70" t="str">
        <f t="shared" si="32"/>
        <v>ул. Седьмая д.7</v>
      </c>
      <c r="AA424" s="504">
        <f>IF($B424&lt;&gt;"",MAX(AA$7:AA423)+1,0)</f>
        <v>411</v>
      </c>
      <c r="AB424" s="502">
        <f t="shared" si="31"/>
        <v>424</v>
      </c>
      <c r="AC424" s="504">
        <f>1</f>
        <v>1</v>
      </c>
      <c r="AD424" s="103">
        <f t="shared" si="33"/>
        <v>2890</v>
      </c>
      <c r="AE424" s="103">
        <f t="shared" si="34"/>
        <v>5615.3700000000008</v>
      </c>
      <c r="AF424" s="103">
        <f t="shared" si="35"/>
        <v>0</v>
      </c>
    </row>
    <row r="425" spans="2:32" x14ac:dyDescent="0.25">
      <c r="B425" s="1" t="str">
        <f>адреса!$G$418</f>
        <v>кв.18</v>
      </c>
      <c r="C425" s="522">
        <f>адреса!$I$418</f>
        <v>70000018</v>
      </c>
      <c r="D425" s="6" t="str">
        <f>адреса!$K$418</f>
        <v>ФИО-7-18</v>
      </c>
      <c r="E425" s="6">
        <v>20258.080000000002</v>
      </c>
      <c r="F425" s="6">
        <v>2233.02</v>
      </c>
      <c r="G425" s="6">
        <v>0</v>
      </c>
      <c r="H425" s="6">
        <v>4670.8900000000003</v>
      </c>
      <c r="I425" s="6">
        <v>2.35</v>
      </c>
      <c r="J425" s="6">
        <v>0</v>
      </c>
      <c r="K425" s="6">
        <v>0</v>
      </c>
      <c r="L425" s="6">
        <v>0</v>
      </c>
      <c r="M425" s="6">
        <v>0</v>
      </c>
      <c r="N425" s="6">
        <v>0</v>
      </c>
      <c r="O425" s="6">
        <v>198.81</v>
      </c>
      <c r="P425" s="6">
        <v>0</v>
      </c>
      <c r="Q425" s="6">
        <v>0</v>
      </c>
      <c r="R425" s="6">
        <v>2.35</v>
      </c>
      <c r="S425" s="6">
        <v>0</v>
      </c>
      <c r="T425" s="6">
        <v>0</v>
      </c>
      <c r="U425" s="6">
        <v>0</v>
      </c>
      <c r="V425" s="6">
        <v>7107.42</v>
      </c>
      <c r="W425" s="6">
        <v>16817.02</v>
      </c>
      <c r="X425" s="6">
        <v>10548.48</v>
      </c>
      <c r="Y425" s="513">
        <f>IF(A425&lt;&gt;"",IF(A425=мар17!A425,0,1),IF(AND(B425=мар17!B425,C425=мар17!C425),0,1))</f>
        <v>0</v>
      </c>
      <c r="Z425" s="70" t="str">
        <f t="shared" si="32"/>
        <v>ул. Седьмая д.7</v>
      </c>
      <c r="AA425" s="504">
        <f>IF($B425&lt;&gt;"",MAX(AA$7:AA424)+1,0)</f>
        <v>412</v>
      </c>
      <c r="AB425" s="502">
        <f t="shared" si="31"/>
        <v>425</v>
      </c>
      <c r="AC425" s="504">
        <f>1</f>
        <v>1</v>
      </c>
      <c r="AD425" s="103">
        <f t="shared" si="33"/>
        <v>2233.02</v>
      </c>
      <c r="AE425" s="103">
        <f t="shared" si="34"/>
        <v>4874.4000000000015</v>
      </c>
      <c r="AF425" s="103">
        <f t="shared" si="35"/>
        <v>0</v>
      </c>
    </row>
    <row r="426" spans="2:32" x14ac:dyDescent="0.25">
      <c r="B426" s="1" t="str">
        <f>адреса!$G$419</f>
        <v>кв.19</v>
      </c>
      <c r="C426" s="522">
        <f>адреса!$I$419</f>
        <v>70000019</v>
      </c>
      <c r="D426" s="6" t="str">
        <f>адреса!$K$419</f>
        <v>ФИО-7-19</v>
      </c>
      <c r="E426" s="6">
        <v>17367.88</v>
      </c>
      <c r="F426" s="6">
        <v>1378.62</v>
      </c>
      <c r="G426" s="6">
        <v>0</v>
      </c>
      <c r="H426" s="6">
        <v>1676.73</v>
      </c>
      <c r="I426" s="6">
        <v>169.99</v>
      </c>
      <c r="J426" s="6">
        <v>0</v>
      </c>
      <c r="K426" s="6">
        <v>300.91000000000003</v>
      </c>
      <c r="L426" s="6">
        <v>0</v>
      </c>
      <c r="M426" s="6">
        <v>0</v>
      </c>
      <c r="N426" s="6">
        <v>0</v>
      </c>
      <c r="O426" s="6">
        <v>126.11</v>
      </c>
      <c r="P426" s="6">
        <v>0</v>
      </c>
      <c r="Q426" s="6">
        <v>0</v>
      </c>
      <c r="R426" s="6">
        <v>84</v>
      </c>
      <c r="S426" s="6">
        <v>365.62</v>
      </c>
      <c r="T426" s="6">
        <v>0</v>
      </c>
      <c r="U426" s="6">
        <v>0</v>
      </c>
      <c r="V426" s="6">
        <v>4101.9799999999996</v>
      </c>
      <c r="W426" s="6">
        <v>0</v>
      </c>
      <c r="X426" s="6">
        <v>21469.86</v>
      </c>
      <c r="Y426" s="513">
        <f>IF(A426&lt;&gt;"",IF(A426=мар17!A426,0,1),IF(AND(B426=мар17!B426,C426=мар17!C426),0,1))</f>
        <v>0</v>
      </c>
      <c r="Z426" s="70" t="str">
        <f t="shared" si="32"/>
        <v>ул. Седьмая д.7</v>
      </c>
      <c r="AA426" s="504">
        <f>IF($B426&lt;&gt;"",MAX(AA$7:AA425)+1,0)</f>
        <v>413</v>
      </c>
      <c r="AB426" s="502">
        <f t="shared" si="31"/>
        <v>426</v>
      </c>
      <c r="AC426" s="504">
        <f>1</f>
        <v>1</v>
      </c>
      <c r="AD426" s="103">
        <f t="shared" si="33"/>
        <v>1378.62</v>
      </c>
      <c r="AE426" s="103">
        <f t="shared" si="34"/>
        <v>2723.36</v>
      </c>
      <c r="AF426" s="103">
        <f t="shared" si="35"/>
        <v>0</v>
      </c>
    </row>
    <row r="427" spans="2:32" x14ac:dyDescent="0.25">
      <c r="B427" s="1" t="str">
        <f>адреса!$G$420</f>
        <v>кв.20</v>
      </c>
      <c r="C427" s="522">
        <f>адреса!$I$420</f>
        <v>70000020</v>
      </c>
      <c r="D427" s="6" t="str">
        <f>адреса!$K$420</f>
        <v>ФИО-7-20</v>
      </c>
      <c r="E427" s="6">
        <v>4603.16</v>
      </c>
      <c r="F427" s="6">
        <v>1490.95</v>
      </c>
      <c r="G427" s="6">
        <v>0</v>
      </c>
      <c r="H427" s="6">
        <v>1812.15</v>
      </c>
      <c r="I427" s="6">
        <v>1.57</v>
      </c>
      <c r="J427" s="6">
        <v>0</v>
      </c>
      <c r="K427" s="6">
        <v>0</v>
      </c>
      <c r="L427" s="6">
        <v>0</v>
      </c>
      <c r="M427" s="6">
        <v>0</v>
      </c>
      <c r="N427" s="6">
        <v>0</v>
      </c>
      <c r="O427" s="6">
        <v>132.74</v>
      </c>
      <c r="P427" s="6">
        <v>0</v>
      </c>
      <c r="Q427" s="6">
        <v>0</v>
      </c>
      <c r="R427" s="6">
        <v>1.57</v>
      </c>
      <c r="S427" s="6">
        <v>0</v>
      </c>
      <c r="T427" s="6">
        <v>0</v>
      </c>
      <c r="U427" s="6">
        <v>0</v>
      </c>
      <c r="V427" s="6">
        <v>3438.98</v>
      </c>
      <c r="W427" s="6">
        <v>0</v>
      </c>
      <c r="X427" s="6">
        <v>8042.14</v>
      </c>
      <c r="Y427" s="513">
        <f>IF(A427&lt;&gt;"",IF(A427=мар17!A427,0,1),IF(AND(B427=мар17!B427,C427=мар17!C427),0,1))</f>
        <v>0</v>
      </c>
      <c r="Z427" s="70" t="str">
        <f t="shared" si="32"/>
        <v>ул. Седьмая д.7</v>
      </c>
      <c r="AA427" s="504">
        <f>IF($B427&lt;&gt;"",MAX(AA$7:AA426)+1,0)</f>
        <v>414</v>
      </c>
      <c r="AB427" s="502">
        <f t="shared" si="31"/>
        <v>427</v>
      </c>
      <c r="AC427" s="504">
        <f>1</f>
        <v>1</v>
      </c>
      <c r="AD427" s="103">
        <f t="shared" si="33"/>
        <v>1490.95</v>
      </c>
      <c r="AE427" s="103">
        <f t="shared" si="34"/>
        <v>1948.03</v>
      </c>
      <c r="AF427" s="103">
        <f t="shared" si="35"/>
        <v>0</v>
      </c>
    </row>
    <row r="428" spans="2:32" x14ac:dyDescent="0.25">
      <c r="B428" s="1" t="str">
        <f>адреса!$G$421</f>
        <v>кв.21</v>
      </c>
      <c r="C428" s="522">
        <f>адреса!$I$421</f>
        <v>70000021</v>
      </c>
      <c r="D428" s="6" t="str">
        <f>адреса!$K$421</f>
        <v>ФИО-7-21</v>
      </c>
      <c r="E428" s="6">
        <v>13222.13</v>
      </c>
      <c r="F428" s="6">
        <v>1487.55</v>
      </c>
      <c r="G428" s="6">
        <v>0</v>
      </c>
      <c r="H428" s="6">
        <v>1806.17</v>
      </c>
      <c r="I428" s="6">
        <v>74.3</v>
      </c>
      <c r="J428" s="6">
        <v>0</v>
      </c>
      <c r="K428" s="6">
        <v>98.49</v>
      </c>
      <c r="L428" s="6">
        <v>0</v>
      </c>
      <c r="M428" s="6">
        <v>0</v>
      </c>
      <c r="N428" s="6">
        <v>0</v>
      </c>
      <c r="O428" s="6">
        <v>1079.4100000000001</v>
      </c>
      <c r="P428" s="6">
        <v>0</v>
      </c>
      <c r="Q428" s="6">
        <v>0</v>
      </c>
      <c r="R428" s="6">
        <v>11</v>
      </c>
      <c r="S428" s="6">
        <v>41.8</v>
      </c>
      <c r="T428" s="6">
        <v>0</v>
      </c>
      <c r="U428" s="6">
        <v>0</v>
      </c>
      <c r="V428" s="6">
        <v>4598.72</v>
      </c>
      <c r="W428" s="6">
        <v>23284.31</v>
      </c>
      <c r="X428" s="6">
        <v>-5463.46</v>
      </c>
      <c r="Y428" s="513">
        <f>IF(A428&lt;&gt;"",IF(A428=мар17!A428,0,1),IF(AND(B428=мар17!B428,C428=мар17!C428),0,1))</f>
        <v>0</v>
      </c>
      <c r="Z428" s="70" t="str">
        <f t="shared" si="32"/>
        <v>ул. Седьмая д.7</v>
      </c>
      <c r="AA428" s="504">
        <f>IF($B428&lt;&gt;"",MAX(AA$7:AA427)+1,0)</f>
        <v>415</v>
      </c>
      <c r="AB428" s="502">
        <f t="shared" si="31"/>
        <v>428</v>
      </c>
      <c r="AC428" s="504">
        <f>1</f>
        <v>1</v>
      </c>
      <c r="AD428" s="103">
        <f t="shared" si="33"/>
        <v>1487.55</v>
      </c>
      <c r="AE428" s="103">
        <f t="shared" si="34"/>
        <v>3111.17</v>
      </c>
      <c r="AF428" s="103">
        <f t="shared" si="35"/>
        <v>0</v>
      </c>
    </row>
    <row r="429" spans="2:32" x14ac:dyDescent="0.25">
      <c r="B429" s="1" t="str">
        <f>адреса!$G$422</f>
        <v>кв.22</v>
      </c>
      <c r="C429" s="522">
        <f>адреса!$I$422</f>
        <v>70000022</v>
      </c>
      <c r="D429" s="6" t="str">
        <f>адреса!$K$422</f>
        <v>ФИО-7-22</v>
      </c>
      <c r="E429" s="6">
        <v>18876.759999999998</v>
      </c>
      <c r="F429" s="6">
        <v>1487.55</v>
      </c>
      <c r="G429" s="6">
        <v>0</v>
      </c>
      <c r="H429" s="6">
        <v>1806.17</v>
      </c>
      <c r="I429" s="6">
        <v>1.56</v>
      </c>
      <c r="J429" s="6">
        <v>0</v>
      </c>
      <c r="K429" s="6">
        <v>0</v>
      </c>
      <c r="L429" s="6">
        <v>0</v>
      </c>
      <c r="M429" s="6">
        <v>0</v>
      </c>
      <c r="N429" s="6">
        <v>0</v>
      </c>
      <c r="O429" s="6">
        <v>664.9</v>
      </c>
      <c r="P429" s="6">
        <v>0</v>
      </c>
      <c r="Q429" s="6">
        <v>0</v>
      </c>
      <c r="R429" s="6">
        <v>1.56</v>
      </c>
      <c r="S429" s="6">
        <v>0</v>
      </c>
      <c r="T429" s="6">
        <v>0</v>
      </c>
      <c r="U429" s="6">
        <v>0</v>
      </c>
      <c r="V429" s="6">
        <v>3961.74</v>
      </c>
      <c r="W429" s="6">
        <v>0</v>
      </c>
      <c r="X429" s="6">
        <v>22838.5</v>
      </c>
      <c r="Y429" s="513">
        <f>IF(A429&lt;&gt;"",IF(A429=мар17!A429,0,1),IF(AND(B429=мар17!B429,C429=мар17!C429),0,1))</f>
        <v>0</v>
      </c>
      <c r="Z429" s="70" t="str">
        <f t="shared" si="32"/>
        <v>ул. Седьмая д.7</v>
      </c>
      <c r="AA429" s="504">
        <f>IF($B429&lt;&gt;"",MAX(AA$7:AA428)+1,0)</f>
        <v>416</v>
      </c>
      <c r="AB429" s="502">
        <f t="shared" si="31"/>
        <v>429</v>
      </c>
      <c r="AC429" s="504">
        <f>1</f>
        <v>1</v>
      </c>
      <c r="AD429" s="103">
        <f t="shared" si="33"/>
        <v>1487.55</v>
      </c>
      <c r="AE429" s="103">
        <f t="shared" si="34"/>
        <v>2474.19</v>
      </c>
      <c r="AF429" s="103">
        <f t="shared" si="35"/>
        <v>0</v>
      </c>
    </row>
    <row r="430" spans="2:32" x14ac:dyDescent="0.25">
      <c r="B430" s="1" t="str">
        <f>адреса!$G$423</f>
        <v>кв.23</v>
      </c>
      <c r="C430" s="522">
        <f>адреса!$I$423</f>
        <v>70000023</v>
      </c>
      <c r="D430" s="6" t="str">
        <f>адреса!$K$423</f>
        <v>ФИО-7-23</v>
      </c>
      <c r="E430" s="6">
        <v>17943.34</v>
      </c>
      <c r="F430" s="6">
        <v>2236.4299999999998</v>
      </c>
      <c r="G430" s="6">
        <v>0</v>
      </c>
      <c r="H430" s="6">
        <v>2722.2</v>
      </c>
      <c r="I430" s="6">
        <v>339.42</v>
      </c>
      <c r="J430" s="6">
        <v>0</v>
      </c>
      <c r="K430" s="6">
        <v>601.80999999999995</v>
      </c>
      <c r="L430" s="6">
        <v>0</v>
      </c>
      <c r="M430" s="6">
        <v>0</v>
      </c>
      <c r="N430" s="6">
        <v>0</v>
      </c>
      <c r="O430" s="6">
        <v>1489.83</v>
      </c>
      <c r="P430" s="6">
        <v>0</v>
      </c>
      <c r="Q430" s="6">
        <v>0</v>
      </c>
      <c r="R430" s="6">
        <v>167.45</v>
      </c>
      <c r="S430" s="6">
        <v>731.23</v>
      </c>
      <c r="T430" s="6">
        <v>0</v>
      </c>
      <c r="U430" s="6">
        <v>0</v>
      </c>
      <c r="V430" s="6">
        <v>8288.3700000000008</v>
      </c>
      <c r="W430" s="6">
        <v>17943.34</v>
      </c>
      <c r="X430" s="6">
        <v>8288.3700000000008</v>
      </c>
      <c r="Y430" s="513">
        <f>IF(A430&lt;&gt;"",IF(A430=мар17!A430,0,1),IF(AND(B430=мар17!B430,C430=мар17!C430),0,1))</f>
        <v>0</v>
      </c>
      <c r="Z430" s="70" t="str">
        <f t="shared" si="32"/>
        <v>ул. Седьмая д.7</v>
      </c>
      <c r="AA430" s="504">
        <f>IF($B430&lt;&gt;"",MAX(AA$7:AA429)+1,0)</f>
        <v>417</v>
      </c>
      <c r="AB430" s="502">
        <f t="shared" si="31"/>
        <v>430</v>
      </c>
      <c r="AC430" s="504">
        <f>1</f>
        <v>1</v>
      </c>
      <c r="AD430" s="103">
        <f t="shared" si="33"/>
        <v>2236.4299999999998</v>
      </c>
      <c r="AE430" s="103">
        <f t="shared" si="34"/>
        <v>6051.9400000000005</v>
      </c>
      <c r="AF430" s="103">
        <f t="shared" si="35"/>
        <v>0</v>
      </c>
    </row>
    <row r="431" spans="2:32" x14ac:dyDescent="0.25">
      <c r="B431" s="1" t="str">
        <f>адреса!$G$424</f>
        <v>кв.24</v>
      </c>
      <c r="C431" s="522">
        <f>адреса!$I$424</f>
        <v>70000024</v>
      </c>
      <c r="D431" s="6" t="str">
        <f>адреса!$K$424</f>
        <v>ФИО-7-24</v>
      </c>
      <c r="E431" s="6">
        <v>5369.38</v>
      </c>
      <c r="F431" s="6">
        <v>1375.22</v>
      </c>
      <c r="G431" s="6">
        <v>0</v>
      </c>
      <c r="H431" s="6">
        <v>1670.76</v>
      </c>
      <c r="I431" s="6">
        <v>91.74</v>
      </c>
      <c r="J431" s="6">
        <v>0</v>
      </c>
      <c r="K431" s="6">
        <v>164.74</v>
      </c>
      <c r="L431" s="6">
        <v>0</v>
      </c>
      <c r="M431" s="6">
        <v>0</v>
      </c>
      <c r="N431" s="6">
        <v>0</v>
      </c>
      <c r="O431" s="6">
        <v>1119.96</v>
      </c>
      <c r="P431" s="6">
        <v>0</v>
      </c>
      <c r="Q431" s="6">
        <v>0</v>
      </c>
      <c r="R431" s="6">
        <v>48.62</v>
      </c>
      <c r="S431" s="6">
        <v>208.93</v>
      </c>
      <c r="T431" s="6">
        <v>0</v>
      </c>
      <c r="U431" s="6">
        <v>0</v>
      </c>
      <c r="V431" s="6">
        <v>4679.97</v>
      </c>
      <c r="W431" s="6">
        <v>0</v>
      </c>
      <c r="X431" s="6">
        <v>10049.35</v>
      </c>
      <c r="Y431" s="513">
        <f>IF(A431&lt;&gt;"",IF(A431=мар17!A431,0,1),IF(AND(B431=мар17!B431,C431=мар17!C431),0,1))</f>
        <v>0</v>
      </c>
      <c r="Z431" s="70" t="str">
        <f t="shared" si="32"/>
        <v>ул. Седьмая д.7</v>
      </c>
      <c r="AA431" s="504">
        <f>IF($B431&lt;&gt;"",MAX(AA$7:AA430)+1,0)</f>
        <v>418</v>
      </c>
      <c r="AB431" s="502">
        <f t="shared" si="31"/>
        <v>431</v>
      </c>
      <c r="AC431" s="504">
        <f>1</f>
        <v>1</v>
      </c>
      <c r="AD431" s="103">
        <f t="shared" si="33"/>
        <v>1375.22</v>
      </c>
      <c r="AE431" s="103">
        <f t="shared" si="34"/>
        <v>3304.7499999999995</v>
      </c>
      <c r="AF431" s="103">
        <f t="shared" si="35"/>
        <v>0</v>
      </c>
    </row>
    <row r="432" spans="2:32" x14ac:dyDescent="0.25">
      <c r="B432" s="1" t="str">
        <f>адреса!$G$425</f>
        <v>кв.25</v>
      </c>
      <c r="C432" s="522">
        <f>адреса!$I$425</f>
        <v>70000025</v>
      </c>
      <c r="D432" s="6" t="str">
        <f>адреса!$K$425</f>
        <v>ФИО-7-25</v>
      </c>
      <c r="E432" s="6">
        <v>18118.509999999998</v>
      </c>
      <c r="F432" s="6">
        <v>1487.55</v>
      </c>
      <c r="G432" s="6">
        <v>0</v>
      </c>
      <c r="H432" s="6">
        <v>1806.17</v>
      </c>
      <c r="I432" s="6">
        <v>170.1</v>
      </c>
      <c r="J432" s="6">
        <v>0</v>
      </c>
      <c r="K432" s="6">
        <v>300.91000000000003</v>
      </c>
      <c r="L432" s="6">
        <v>0</v>
      </c>
      <c r="M432" s="6">
        <v>0</v>
      </c>
      <c r="N432" s="6">
        <v>0</v>
      </c>
      <c r="O432" s="6">
        <v>132.44</v>
      </c>
      <c r="P432" s="6">
        <v>0</v>
      </c>
      <c r="Q432" s="6">
        <v>0</v>
      </c>
      <c r="R432" s="6">
        <v>84.11</v>
      </c>
      <c r="S432" s="6">
        <v>365.62</v>
      </c>
      <c r="T432" s="6">
        <v>0</v>
      </c>
      <c r="U432" s="6">
        <v>0</v>
      </c>
      <c r="V432" s="6">
        <v>4346.8999999999996</v>
      </c>
      <c r="W432" s="6">
        <v>0</v>
      </c>
      <c r="X432" s="6">
        <v>22465.41</v>
      </c>
      <c r="Y432" s="513">
        <f>IF(A432&lt;&gt;"",IF(A432=мар17!A432,0,1),IF(AND(B432=мар17!B432,C432=мар17!C432),0,1))</f>
        <v>0</v>
      </c>
      <c r="Z432" s="70" t="str">
        <f t="shared" si="32"/>
        <v>ул. Седьмая д.7</v>
      </c>
      <c r="AA432" s="504">
        <f>IF($B432&lt;&gt;"",MAX(AA$7:AA431)+1,0)</f>
        <v>419</v>
      </c>
      <c r="AB432" s="502">
        <f t="shared" si="31"/>
        <v>432</v>
      </c>
      <c r="AC432" s="504">
        <f>1</f>
        <v>1</v>
      </c>
      <c r="AD432" s="103">
        <f t="shared" si="33"/>
        <v>1487.55</v>
      </c>
      <c r="AE432" s="103">
        <f t="shared" si="34"/>
        <v>2859.35</v>
      </c>
      <c r="AF432" s="103">
        <f t="shared" si="35"/>
        <v>0</v>
      </c>
    </row>
    <row r="433" spans="2:32" x14ac:dyDescent="0.25">
      <c r="B433" s="1" t="str">
        <f>адреса!$G$426</f>
        <v>кв.26</v>
      </c>
      <c r="C433" s="522">
        <f>адреса!$I$426</f>
        <v>70000026</v>
      </c>
      <c r="D433" s="6" t="str">
        <f>адреса!$K$426</f>
        <v>ФИО-7-26</v>
      </c>
      <c r="E433" s="6">
        <v>18260.05</v>
      </c>
      <c r="F433" s="6">
        <v>1487.55</v>
      </c>
      <c r="G433" s="6">
        <v>0</v>
      </c>
      <c r="H433" s="6">
        <v>1806.17</v>
      </c>
      <c r="I433" s="6">
        <v>170.1</v>
      </c>
      <c r="J433" s="6">
        <v>0</v>
      </c>
      <c r="K433" s="6">
        <v>300.91000000000003</v>
      </c>
      <c r="L433" s="6">
        <v>0</v>
      </c>
      <c r="M433" s="6">
        <v>0</v>
      </c>
      <c r="N433" s="6">
        <v>0</v>
      </c>
      <c r="O433" s="6">
        <v>132.44</v>
      </c>
      <c r="P433" s="6">
        <v>0</v>
      </c>
      <c r="Q433" s="6">
        <v>0</v>
      </c>
      <c r="R433" s="6">
        <v>84.11</v>
      </c>
      <c r="S433" s="6">
        <v>365.62</v>
      </c>
      <c r="T433" s="6">
        <v>0</v>
      </c>
      <c r="U433" s="6">
        <v>0</v>
      </c>
      <c r="V433" s="6">
        <v>4346.8999999999996</v>
      </c>
      <c r="W433" s="6">
        <v>0</v>
      </c>
      <c r="X433" s="6">
        <v>22606.95</v>
      </c>
      <c r="Y433" s="513">
        <f>IF(A433&lt;&gt;"",IF(A433=мар17!A433,0,1),IF(AND(B433=мар17!B433,C433=мар17!C433),0,1))</f>
        <v>0</v>
      </c>
      <c r="Z433" s="70" t="str">
        <f t="shared" si="32"/>
        <v>ул. Седьмая д.7</v>
      </c>
      <c r="AA433" s="504">
        <f>IF($B433&lt;&gt;"",MAX(AA$7:AA432)+1,0)</f>
        <v>420</v>
      </c>
      <c r="AB433" s="502">
        <f t="shared" si="31"/>
        <v>433</v>
      </c>
      <c r="AC433" s="504">
        <f>1</f>
        <v>1</v>
      </c>
      <c r="AD433" s="103">
        <f t="shared" si="33"/>
        <v>1487.55</v>
      </c>
      <c r="AE433" s="103">
        <f t="shared" si="34"/>
        <v>2859.35</v>
      </c>
      <c r="AF433" s="103">
        <f t="shared" si="35"/>
        <v>0</v>
      </c>
    </row>
    <row r="434" spans="2:32" x14ac:dyDescent="0.25">
      <c r="B434" s="1" t="str">
        <f>адреса!$G$427</f>
        <v>кв.27</v>
      </c>
      <c r="C434" s="522">
        <f>адреса!$I$427</f>
        <v>70000027</v>
      </c>
      <c r="D434" s="6" t="str">
        <f>адреса!$K$427</f>
        <v>ФИО-7-27</v>
      </c>
      <c r="E434" s="6">
        <v>18807.53</v>
      </c>
      <c r="F434" s="6">
        <v>1480.74</v>
      </c>
      <c r="G434" s="6">
        <v>0</v>
      </c>
      <c r="H434" s="6">
        <v>1798.2</v>
      </c>
      <c r="I434" s="6">
        <v>170.1</v>
      </c>
      <c r="J434" s="6">
        <v>0</v>
      </c>
      <c r="K434" s="6">
        <v>300.91000000000003</v>
      </c>
      <c r="L434" s="6">
        <v>0</v>
      </c>
      <c r="M434" s="6">
        <v>0</v>
      </c>
      <c r="N434" s="6">
        <v>0</v>
      </c>
      <c r="O434" s="6">
        <v>556.46</v>
      </c>
      <c r="P434" s="6">
        <v>0</v>
      </c>
      <c r="Q434" s="6">
        <v>0</v>
      </c>
      <c r="R434" s="6">
        <v>84.11</v>
      </c>
      <c r="S434" s="6">
        <v>365.62</v>
      </c>
      <c r="T434" s="6">
        <v>0</v>
      </c>
      <c r="U434" s="6">
        <v>0</v>
      </c>
      <c r="V434" s="6">
        <v>4756.1400000000003</v>
      </c>
      <c r="W434" s="6">
        <v>10000</v>
      </c>
      <c r="X434" s="6">
        <v>13563.67</v>
      </c>
      <c r="Y434" s="513">
        <f>IF(A434&lt;&gt;"",IF(A434=мар17!A434,0,1),IF(AND(B434=мар17!B434,C434=мар17!C434),0,1))</f>
        <v>0</v>
      </c>
      <c r="Z434" s="70" t="str">
        <f t="shared" si="32"/>
        <v>ул. Седьмая д.7</v>
      </c>
      <c r="AA434" s="504">
        <f>IF($B434&lt;&gt;"",MAX(AA$7:AA433)+1,0)</f>
        <v>421</v>
      </c>
      <c r="AB434" s="502">
        <f t="shared" si="31"/>
        <v>434</v>
      </c>
      <c r="AC434" s="504">
        <f>1</f>
        <v>1</v>
      </c>
      <c r="AD434" s="103">
        <f t="shared" si="33"/>
        <v>1480.74</v>
      </c>
      <c r="AE434" s="103">
        <f t="shared" si="34"/>
        <v>3275.4</v>
      </c>
      <c r="AF434" s="103">
        <f t="shared" si="35"/>
        <v>0</v>
      </c>
    </row>
    <row r="435" spans="2:32" x14ac:dyDescent="0.25">
      <c r="B435" s="1" t="str">
        <f>адреса!$G$428</f>
        <v>кв.28</v>
      </c>
      <c r="C435" s="522">
        <f>адреса!$I$428</f>
        <v>70000028</v>
      </c>
      <c r="D435" s="6" t="str">
        <f>адреса!$K$428</f>
        <v>ФИО-7-28</v>
      </c>
      <c r="E435" s="6">
        <v>20687.86</v>
      </c>
      <c r="F435" s="6">
        <v>2236.4299999999998</v>
      </c>
      <c r="G435" s="6">
        <v>0</v>
      </c>
      <c r="H435" s="6">
        <v>2722.2</v>
      </c>
      <c r="I435" s="6">
        <v>2.35</v>
      </c>
      <c r="J435" s="6">
        <v>0</v>
      </c>
      <c r="K435" s="6">
        <v>0</v>
      </c>
      <c r="L435" s="6">
        <v>0</v>
      </c>
      <c r="M435" s="6">
        <v>0</v>
      </c>
      <c r="N435" s="6">
        <v>0</v>
      </c>
      <c r="O435" s="6">
        <v>199.12</v>
      </c>
      <c r="P435" s="6">
        <v>0</v>
      </c>
      <c r="Q435" s="6">
        <v>0</v>
      </c>
      <c r="R435" s="6">
        <v>2.35</v>
      </c>
      <c r="S435" s="6">
        <v>0</v>
      </c>
      <c r="T435" s="6">
        <v>0</v>
      </c>
      <c r="U435" s="6">
        <v>0</v>
      </c>
      <c r="V435" s="6">
        <v>5162.45</v>
      </c>
      <c r="W435" s="6">
        <v>20687.86</v>
      </c>
      <c r="X435" s="6">
        <v>5162.45</v>
      </c>
      <c r="Y435" s="513">
        <f>IF(A435&lt;&gt;"",IF(A435=мар17!A435,0,1),IF(AND(B435=мар17!B435,C435=мар17!C435),0,1))</f>
        <v>0</v>
      </c>
      <c r="Z435" s="70" t="str">
        <f t="shared" si="32"/>
        <v>ул. Седьмая д.7</v>
      </c>
      <c r="AA435" s="504">
        <f>IF($B435&lt;&gt;"",MAX(AA$7:AA434)+1,0)</f>
        <v>422</v>
      </c>
      <c r="AB435" s="502">
        <f t="shared" si="31"/>
        <v>435</v>
      </c>
      <c r="AC435" s="504">
        <f>1</f>
        <v>1</v>
      </c>
      <c r="AD435" s="103">
        <f t="shared" si="33"/>
        <v>2236.4299999999998</v>
      </c>
      <c r="AE435" s="103">
        <f t="shared" si="34"/>
        <v>2926.0199999999995</v>
      </c>
      <c r="AF435" s="103">
        <f t="shared" si="35"/>
        <v>0</v>
      </c>
    </row>
    <row r="436" spans="2:32" x14ac:dyDescent="0.25">
      <c r="B436" s="1" t="str">
        <f>адреса!$G$429</f>
        <v>кв.29</v>
      </c>
      <c r="C436" s="522">
        <f>адреса!$I$429</f>
        <v>70000029</v>
      </c>
      <c r="D436" s="6" t="str">
        <f>адреса!$K$429</f>
        <v>ФИО-7-29</v>
      </c>
      <c r="E436" s="6">
        <v>8962.7900000000009</v>
      </c>
      <c r="F436" s="6">
        <v>1368.41</v>
      </c>
      <c r="G436" s="6">
        <v>0</v>
      </c>
      <c r="H436" s="6">
        <v>1662.79</v>
      </c>
      <c r="I436" s="6">
        <v>230.74</v>
      </c>
      <c r="J436" s="6">
        <v>0</v>
      </c>
      <c r="K436" s="6">
        <v>274.8</v>
      </c>
      <c r="L436" s="6">
        <v>0</v>
      </c>
      <c r="M436" s="6">
        <v>0</v>
      </c>
      <c r="N436" s="6">
        <v>0</v>
      </c>
      <c r="O436" s="6">
        <v>684.62</v>
      </c>
      <c r="P436" s="6">
        <v>0</v>
      </c>
      <c r="Q436" s="6">
        <v>0</v>
      </c>
      <c r="R436" s="6">
        <v>1.44</v>
      </c>
      <c r="S436" s="6">
        <v>0</v>
      </c>
      <c r="T436" s="6">
        <v>0</v>
      </c>
      <c r="U436" s="6">
        <v>0</v>
      </c>
      <c r="V436" s="6">
        <v>4222.8</v>
      </c>
      <c r="W436" s="6">
        <v>8962.7900000000009</v>
      </c>
      <c r="X436" s="6">
        <v>4222.8</v>
      </c>
      <c r="Y436" s="513">
        <f>IF(A436&lt;&gt;"",IF(A436=мар17!A436,0,1),IF(AND(B436=мар17!B436,C436=мар17!C436),0,1))</f>
        <v>0</v>
      </c>
      <c r="Z436" s="70" t="str">
        <f t="shared" si="32"/>
        <v>ул. Седьмая д.7</v>
      </c>
      <c r="AA436" s="504">
        <f>IF($B436&lt;&gt;"",MAX(AA$7:AA435)+1,0)</f>
        <v>423</v>
      </c>
      <c r="AB436" s="502">
        <f t="shared" si="31"/>
        <v>436</v>
      </c>
      <c r="AC436" s="504">
        <f>1</f>
        <v>1</v>
      </c>
      <c r="AD436" s="103">
        <f t="shared" si="33"/>
        <v>1368.41</v>
      </c>
      <c r="AE436" s="103">
        <f t="shared" si="34"/>
        <v>2854.39</v>
      </c>
      <c r="AF436" s="103">
        <f t="shared" si="35"/>
        <v>0</v>
      </c>
    </row>
    <row r="437" spans="2:32" x14ac:dyDescent="0.25">
      <c r="B437" s="1" t="str">
        <f>адреса!$G$430</f>
        <v>кв.30</v>
      </c>
      <c r="C437" s="522">
        <f>адреса!$I$430</f>
        <v>70000030</v>
      </c>
      <c r="D437" s="6" t="str">
        <f>адреса!$K$430</f>
        <v>ФИО-7-30</v>
      </c>
      <c r="E437" s="6">
        <v>5873.01</v>
      </c>
      <c r="F437" s="6">
        <v>1484.14</v>
      </c>
      <c r="G437" s="6">
        <v>0</v>
      </c>
      <c r="H437" s="6">
        <v>1804.19</v>
      </c>
      <c r="I437" s="6">
        <v>170.1</v>
      </c>
      <c r="J437" s="6">
        <v>0</v>
      </c>
      <c r="K437" s="6">
        <v>300.91000000000003</v>
      </c>
      <c r="L437" s="6">
        <v>0</v>
      </c>
      <c r="M437" s="6">
        <v>0</v>
      </c>
      <c r="N437" s="6">
        <v>0</v>
      </c>
      <c r="O437" s="6">
        <v>469.14</v>
      </c>
      <c r="P437" s="6">
        <v>0</v>
      </c>
      <c r="Q437" s="6">
        <v>0</v>
      </c>
      <c r="R437" s="6">
        <v>84.11</v>
      </c>
      <c r="S437" s="6">
        <v>336.95</v>
      </c>
      <c r="T437" s="6">
        <v>0</v>
      </c>
      <c r="U437" s="6">
        <v>0</v>
      </c>
      <c r="V437" s="6">
        <v>4649.54</v>
      </c>
      <c r="W437" s="6">
        <v>0</v>
      </c>
      <c r="X437" s="6">
        <v>10522.55</v>
      </c>
      <c r="Y437" s="513">
        <f>IF(A437&lt;&gt;"",IF(A437=мар17!A437,0,1),IF(AND(B437=мар17!B437,C437=мар17!C437),0,1))</f>
        <v>0</v>
      </c>
      <c r="Z437" s="70" t="str">
        <f t="shared" si="32"/>
        <v>ул. Седьмая д.7</v>
      </c>
      <c r="AA437" s="504">
        <f>IF($B437&lt;&gt;"",MAX(AA$7:AA436)+1,0)</f>
        <v>424</v>
      </c>
      <c r="AB437" s="502">
        <f t="shared" si="31"/>
        <v>437</v>
      </c>
      <c r="AC437" s="504">
        <f>1</f>
        <v>1</v>
      </c>
      <c r="AD437" s="103">
        <f t="shared" si="33"/>
        <v>1484.14</v>
      </c>
      <c r="AE437" s="103">
        <f t="shared" si="34"/>
        <v>3165.3999999999996</v>
      </c>
      <c r="AF437" s="103">
        <f t="shared" si="35"/>
        <v>0</v>
      </c>
    </row>
    <row r="438" spans="2:32" x14ac:dyDescent="0.25">
      <c r="B438" s="1" t="str">
        <f>адреса!$G$431</f>
        <v>кв.31</v>
      </c>
      <c r="C438" s="522">
        <f>адреса!$I$431</f>
        <v>70000031</v>
      </c>
      <c r="D438" s="6" t="str">
        <f>адреса!$K$431</f>
        <v>ФИО-7-31</v>
      </c>
      <c r="E438" s="6">
        <v>6944.84</v>
      </c>
      <c r="F438" s="6">
        <v>1487.55</v>
      </c>
      <c r="G438" s="6">
        <v>0</v>
      </c>
      <c r="H438" s="6">
        <v>1806.17</v>
      </c>
      <c r="I438" s="6">
        <v>230.86</v>
      </c>
      <c r="J438" s="6">
        <v>0</v>
      </c>
      <c r="K438" s="6">
        <v>439.68</v>
      </c>
      <c r="L438" s="6">
        <v>0</v>
      </c>
      <c r="M438" s="6">
        <v>0</v>
      </c>
      <c r="N438" s="6">
        <v>0</v>
      </c>
      <c r="O438" s="6">
        <v>850.42</v>
      </c>
      <c r="P438" s="6">
        <v>0</v>
      </c>
      <c r="Q438" s="6">
        <v>0</v>
      </c>
      <c r="R438" s="6">
        <v>139.13999999999999</v>
      </c>
      <c r="S438" s="6">
        <v>609.36</v>
      </c>
      <c r="T438" s="6">
        <v>0</v>
      </c>
      <c r="U438" s="6">
        <v>0</v>
      </c>
      <c r="V438" s="6">
        <v>5563.18</v>
      </c>
      <c r="W438" s="6">
        <v>6944.84</v>
      </c>
      <c r="X438" s="6">
        <v>5563.18</v>
      </c>
      <c r="Y438" s="513">
        <f>IF(A438&lt;&gt;"",IF(A438=мар17!A438,0,1),IF(AND(B438=мар17!B438,C438=мар17!C438),0,1))</f>
        <v>0</v>
      </c>
      <c r="Z438" s="70" t="str">
        <f t="shared" si="32"/>
        <v>ул. Седьмая д.7</v>
      </c>
      <c r="AA438" s="504">
        <f>IF($B438&lt;&gt;"",MAX(AA$7:AA437)+1,0)</f>
        <v>425</v>
      </c>
      <c r="AB438" s="502">
        <f t="shared" si="31"/>
        <v>438</v>
      </c>
      <c r="AC438" s="504">
        <f>1</f>
        <v>1</v>
      </c>
      <c r="AD438" s="103">
        <f t="shared" si="33"/>
        <v>1487.55</v>
      </c>
      <c r="AE438" s="103">
        <f t="shared" si="34"/>
        <v>4075.63</v>
      </c>
      <c r="AF438" s="103">
        <f t="shared" si="35"/>
        <v>0</v>
      </c>
    </row>
    <row r="439" spans="2:32" x14ac:dyDescent="0.25">
      <c r="B439" s="1" t="str">
        <f>адреса!$G$432</f>
        <v>кв.32</v>
      </c>
      <c r="C439" s="522">
        <f>адреса!$I$432</f>
        <v>70000032</v>
      </c>
      <c r="D439" s="6" t="str">
        <f>адреса!$K$432</f>
        <v>ФИО-7-32</v>
      </c>
      <c r="E439" s="6">
        <v>20818.3</v>
      </c>
      <c r="F439" s="6">
        <v>2900.21</v>
      </c>
      <c r="G439" s="6">
        <v>0</v>
      </c>
      <c r="H439" s="6">
        <v>3526.72</v>
      </c>
      <c r="I439" s="6">
        <v>508.66</v>
      </c>
      <c r="J439" s="6">
        <v>0</v>
      </c>
      <c r="K439" s="6">
        <v>902.72</v>
      </c>
      <c r="L439" s="6">
        <v>0</v>
      </c>
      <c r="M439" s="6">
        <v>0</v>
      </c>
      <c r="N439" s="6">
        <v>0</v>
      </c>
      <c r="O439" s="6">
        <v>918.74</v>
      </c>
      <c r="P439" s="6">
        <v>0</v>
      </c>
      <c r="Q439" s="6">
        <v>0</v>
      </c>
      <c r="R439" s="6">
        <v>250.69</v>
      </c>
      <c r="S439" s="6">
        <v>1096.8499999999999</v>
      </c>
      <c r="T439" s="6">
        <v>0</v>
      </c>
      <c r="U439" s="6">
        <v>0</v>
      </c>
      <c r="V439" s="6">
        <v>10104.59</v>
      </c>
      <c r="W439" s="6">
        <v>0</v>
      </c>
      <c r="X439" s="6">
        <v>30922.89</v>
      </c>
      <c r="Y439" s="513">
        <f>IF(A439&lt;&gt;"",IF(A439=мар17!A439,0,1),IF(AND(B439=мар17!B439,C439=мар17!C439),0,1))</f>
        <v>0</v>
      </c>
      <c r="Z439" s="70" t="str">
        <f t="shared" si="32"/>
        <v>ул. Седьмая д.7</v>
      </c>
      <c r="AA439" s="504">
        <f>IF($B439&lt;&gt;"",MAX(AA$7:AA438)+1,0)</f>
        <v>426</v>
      </c>
      <c r="AB439" s="502">
        <f t="shared" si="31"/>
        <v>439</v>
      </c>
      <c r="AC439" s="504">
        <f>1</f>
        <v>1</v>
      </c>
      <c r="AD439" s="103">
        <f t="shared" si="33"/>
        <v>2900.21</v>
      </c>
      <c r="AE439" s="103">
        <f t="shared" si="34"/>
        <v>7204.3799999999992</v>
      </c>
      <c r="AF439" s="103">
        <f t="shared" si="35"/>
        <v>0</v>
      </c>
    </row>
    <row r="440" spans="2:32" x14ac:dyDescent="0.25">
      <c r="B440" s="1" t="str">
        <f>адреса!$G$433</f>
        <v>кв.33</v>
      </c>
      <c r="C440" s="522">
        <f>адреса!$I$433</f>
        <v>70000033</v>
      </c>
      <c r="D440" s="6" t="str">
        <f>адреса!$K$433</f>
        <v>ФИО-7-33</v>
      </c>
      <c r="E440" s="6">
        <v>0</v>
      </c>
      <c r="F440" s="6">
        <v>1365</v>
      </c>
      <c r="G440" s="6">
        <v>0</v>
      </c>
      <c r="H440" s="6">
        <v>1656.82</v>
      </c>
      <c r="I440" s="6">
        <v>43.86</v>
      </c>
      <c r="J440" s="6">
        <v>0</v>
      </c>
      <c r="K440" s="6">
        <v>134.9</v>
      </c>
      <c r="L440" s="6">
        <v>0</v>
      </c>
      <c r="M440" s="6">
        <v>0</v>
      </c>
      <c r="N440" s="6">
        <v>0</v>
      </c>
      <c r="O440" s="6">
        <v>2448.08</v>
      </c>
      <c r="P440" s="6">
        <v>0</v>
      </c>
      <c r="Q440" s="6">
        <v>0</v>
      </c>
      <c r="R440" s="6">
        <v>71.58</v>
      </c>
      <c r="S440" s="6">
        <v>310.67</v>
      </c>
      <c r="T440" s="6">
        <v>0</v>
      </c>
      <c r="U440" s="6">
        <v>0</v>
      </c>
      <c r="V440" s="6">
        <v>6030.91</v>
      </c>
      <c r="W440" s="6">
        <v>0</v>
      </c>
      <c r="X440" s="6">
        <v>6030.91</v>
      </c>
      <c r="Y440" s="513">
        <f>IF(A440&lt;&gt;"",IF(A440=мар17!A440,0,1),IF(AND(B440=мар17!B440,C440=мар17!C440),0,1))</f>
        <v>0</v>
      </c>
      <c r="Z440" s="70" t="str">
        <f t="shared" si="32"/>
        <v>ул. Седьмая д.7</v>
      </c>
      <c r="AA440" s="504">
        <f>IF($B440&lt;&gt;"",MAX(AA$7:AA439)+1,0)</f>
        <v>427</v>
      </c>
      <c r="AB440" s="502">
        <f t="shared" si="31"/>
        <v>440</v>
      </c>
      <c r="AC440" s="504">
        <f>1</f>
        <v>1</v>
      </c>
      <c r="AD440" s="103">
        <f t="shared" si="33"/>
        <v>1365</v>
      </c>
      <c r="AE440" s="103">
        <f t="shared" si="34"/>
        <v>4665.91</v>
      </c>
      <c r="AF440" s="103">
        <f t="shared" si="35"/>
        <v>0</v>
      </c>
    </row>
    <row r="441" spans="2:32" x14ac:dyDescent="0.25">
      <c r="B441" s="1" t="str">
        <f>адреса!$G$434</f>
        <v>кв.34</v>
      </c>
      <c r="C441" s="522">
        <f>адреса!$I$434</f>
        <v>70000034</v>
      </c>
      <c r="D441" s="6" t="str">
        <f>адреса!$K$434</f>
        <v>ФИО-7-34</v>
      </c>
      <c r="E441" s="6">
        <v>0</v>
      </c>
      <c r="F441" s="6">
        <v>1490.95</v>
      </c>
      <c r="G441" s="6">
        <v>0</v>
      </c>
      <c r="H441" s="6">
        <v>1812.15</v>
      </c>
      <c r="I441" s="6">
        <v>1.57</v>
      </c>
      <c r="J441" s="6">
        <v>0</v>
      </c>
      <c r="K441" s="6">
        <v>0</v>
      </c>
      <c r="L441" s="6">
        <v>0</v>
      </c>
      <c r="M441" s="6">
        <v>0</v>
      </c>
      <c r="N441" s="6">
        <v>0</v>
      </c>
      <c r="O441" s="6">
        <v>132.74</v>
      </c>
      <c r="P441" s="6">
        <v>0</v>
      </c>
      <c r="Q441" s="6">
        <v>0</v>
      </c>
      <c r="R441" s="6">
        <v>1.57</v>
      </c>
      <c r="S441" s="6">
        <v>0</v>
      </c>
      <c r="T441" s="6">
        <v>0</v>
      </c>
      <c r="U441" s="6">
        <v>0</v>
      </c>
      <c r="V441" s="6">
        <v>3438.98</v>
      </c>
      <c r="W441" s="6">
        <v>3438.98</v>
      </c>
      <c r="X441" s="6">
        <v>0</v>
      </c>
      <c r="Y441" s="513">
        <f>IF(A441&lt;&gt;"",IF(A441=мар17!A441,0,1),IF(AND(B441=мар17!B441,C441=мар17!C441),0,1))</f>
        <v>0</v>
      </c>
      <c r="Z441" s="70" t="str">
        <f t="shared" si="32"/>
        <v>ул. Седьмая д.7</v>
      </c>
      <c r="AA441" s="504">
        <f>IF($B441&lt;&gt;"",MAX(AA$7:AA440)+1,0)</f>
        <v>428</v>
      </c>
      <c r="AB441" s="502">
        <f t="shared" si="31"/>
        <v>441</v>
      </c>
      <c r="AC441" s="504">
        <f>1</f>
        <v>1</v>
      </c>
      <c r="AD441" s="103">
        <f t="shared" si="33"/>
        <v>1490.95</v>
      </c>
      <c r="AE441" s="103">
        <f t="shared" si="34"/>
        <v>1948.03</v>
      </c>
      <c r="AF441" s="103">
        <f t="shared" si="35"/>
        <v>0</v>
      </c>
    </row>
    <row r="442" spans="2:32" x14ac:dyDescent="0.25">
      <c r="B442" s="1" t="str">
        <f>адреса!$G$435</f>
        <v>кв.35</v>
      </c>
      <c r="C442" s="522">
        <f>адреса!$I$435</f>
        <v>70000035</v>
      </c>
      <c r="D442" s="6" t="str">
        <f>адреса!$K$435</f>
        <v>ФИО-7-35</v>
      </c>
      <c r="E442" s="6">
        <v>19271.05</v>
      </c>
      <c r="F442" s="6">
        <v>1487.55</v>
      </c>
      <c r="G442" s="6">
        <v>0</v>
      </c>
      <c r="H442" s="6">
        <v>1806.17</v>
      </c>
      <c r="I442" s="6">
        <v>170.1</v>
      </c>
      <c r="J442" s="6">
        <v>0</v>
      </c>
      <c r="K442" s="6">
        <v>300.91000000000003</v>
      </c>
      <c r="L442" s="6">
        <v>0</v>
      </c>
      <c r="M442" s="6">
        <v>0</v>
      </c>
      <c r="N442" s="6">
        <v>0</v>
      </c>
      <c r="O442" s="6">
        <v>910.91</v>
      </c>
      <c r="P442" s="6">
        <v>0</v>
      </c>
      <c r="Q442" s="6">
        <v>0</v>
      </c>
      <c r="R442" s="6">
        <v>84.11</v>
      </c>
      <c r="S442" s="6">
        <v>365.62</v>
      </c>
      <c r="T442" s="6">
        <v>0</v>
      </c>
      <c r="U442" s="6">
        <v>0</v>
      </c>
      <c r="V442" s="6">
        <v>5125.37</v>
      </c>
      <c r="W442" s="6">
        <v>19271.05</v>
      </c>
      <c r="X442" s="6">
        <v>5125.37</v>
      </c>
      <c r="Y442" s="513">
        <f>IF(A442&lt;&gt;"",IF(A442=мар17!A442,0,1),IF(AND(B442=мар17!B442,C442=мар17!C442),0,1))</f>
        <v>0</v>
      </c>
      <c r="Z442" s="70" t="str">
        <f t="shared" si="32"/>
        <v>ул. Седьмая д.7</v>
      </c>
      <c r="AA442" s="504">
        <f>IF($B442&lt;&gt;"",MAX(AA$7:AA441)+1,0)</f>
        <v>429</v>
      </c>
      <c r="AB442" s="502">
        <f t="shared" si="31"/>
        <v>442</v>
      </c>
      <c r="AC442" s="504">
        <f>1</f>
        <v>1</v>
      </c>
      <c r="AD442" s="103">
        <f t="shared" si="33"/>
        <v>1487.55</v>
      </c>
      <c r="AE442" s="103">
        <f t="shared" si="34"/>
        <v>3637.8199999999997</v>
      </c>
      <c r="AF442" s="103">
        <f t="shared" si="35"/>
        <v>0</v>
      </c>
    </row>
    <row r="443" spans="2:32" x14ac:dyDescent="0.25">
      <c r="B443" s="1" t="str">
        <f>адреса!$G$436</f>
        <v>кв.36</v>
      </c>
      <c r="C443" s="522">
        <f>адреса!$I$436</f>
        <v>70000036</v>
      </c>
      <c r="D443" s="6" t="str">
        <f>адреса!$K$436</f>
        <v>ФИО-7-36</v>
      </c>
      <c r="E443" s="6">
        <v>15146.79</v>
      </c>
      <c r="F443" s="6">
        <v>1484.14</v>
      </c>
      <c r="G443" s="6">
        <v>0</v>
      </c>
      <c r="H443" s="6">
        <v>1804.19</v>
      </c>
      <c r="I443" s="6">
        <v>170.1</v>
      </c>
      <c r="J443" s="6">
        <v>0</v>
      </c>
      <c r="K443" s="6">
        <v>300.91000000000003</v>
      </c>
      <c r="L443" s="6">
        <v>0</v>
      </c>
      <c r="M443" s="6">
        <v>0</v>
      </c>
      <c r="N443" s="6">
        <v>0</v>
      </c>
      <c r="O443" s="6">
        <v>614.04999999999995</v>
      </c>
      <c r="P443" s="6">
        <v>0</v>
      </c>
      <c r="Q443" s="6">
        <v>0</v>
      </c>
      <c r="R443" s="6">
        <v>84.11</v>
      </c>
      <c r="S443" s="6">
        <v>365.62</v>
      </c>
      <c r="T443" s="6">
        <v>0</v>
      </c>
      <c r="U443" s="6">
        <v>0</v>
      </c>
      <c r="V443" s="6">
        <v>4823.12</v>
      </c>
      <c r="W443" s="6">
        <v>15146.79</v>
      </c>
      <c r="X443" s="6">
        <v>4823.12</v>
      </c>
      <c r="Y443" s="513">
        <f>IF(A443&lt;&gt;"",IF(A443=мар17!A443,0,1),IF(AND(B443=мар17!B443,C443=мар17!C443),0,1))</f>
        <v>0</v>
      </c>
      <c r="Z443" s="70" t="str">
        <f t="shared" si="32"/>
        <v>ул. Седьмая д.7</v>
      </c>
      <c r="AA443" s="504">
        <f>IF($B443&lt;&gt;"",MAX(AA$7:AA442)+1,0)</f>
        <v>430</v>
      </c>
      <c r="AB443" s="502">
        <f t="shared" si="31"/>
        <v>443</v>
      </c>
      <c r="AC443" s="504">
        <f>1</f>
        <v>1</v>
      </c>
      <c r="AD443" s="103">
        <f t="shared" si="33"/>
        <v>1484.14</v>
      </c>
      <c r="AE443" s="103">
        <f t="shared" si="34"/>
        <v>3338.98</v>
      </c>
      <c r="AF443" s="103">
        <f t="shared" si="35"/>
        <v>0</v>
      </c>
    </row>
    <row r="444" spans="2:32" x14ac:dyDescent="0.25">
      <c r="B444" s="1" t="str">
        <f>адреса!$G$437</f>
        <v>кв.37</v>
      </c>
      <c r="C444" s="522">
        <f>адреса!$I$437</f>
        <v>70000037</v>
      </c>
      <c r="D444" s="6" t="str">
        <f>адреса!$K$437</f>
        <v>ФИО-7-37</v>
      </c>
      <c r="E444" s="6">
        <v>8906.1299999999992</v>
      </c>
      <c r="F444" s="6">
        <v>2872.98</v>
      </c>
      <c r="G444" s="6">
        <v>0</v>
      </c>
      <c r="H444" s="6">
        <v>3494.85</v>
      </c>
      <c r="I444" s="6">
        <v>11.46</v>
      </c>
      <c r="J444" s="6">
        <v>0</v>
      </c>
      <c r="K444" s="6">
        <v>11.65</v>
      </c>
      <c r="L444" s="6">
        <v>0</v>
      </c>
      <c r="M444" s="6">
        <v>0</v>
      </c>
      <c r="N444" s="6">
        <v>0</v>
      </c>
      <c r="O444" s="6">
        <v>279.38</v>
      </c>
      <c r="P444" s="6">
        <v>0</v>
      </c>
      <c r="Q444" s="6">
        <v>0</v>
      </c>
      <c r="R444" s="6">
        <v>4.3</v>
      </c>
      <c r="S444" s="6">
        <v>5.69</v>
      </c>
      <c r="T444" s="6">
        <v>0</v>
      </c>
      <c r="U444" s="6">
        <v>0</v>
      </c>
      <c r="V444" s="6">
        <v>6680.31</v>
      </c>
      <c r="W444" s="6">
        <v>8906.1299999999992</v>
      </c>
      <c r="X444" s="6">
        <v>6680.31</v>
      </c>
      <c r="Y444" s="513">
        <f>IF(A444&lt;&gt;"",IF(A444=мар17!A444,0,1),IF(AND(B444=мар17!B444,C444=мар17!C444),0,1))</f>
        <v>0</v>
      </c>
      <c r="Z444" s="70" t="str">
        <f t="shared" si="32"/>
        <v>ул. Седьмая д.7</v>
      </c>
      <c r="AA444" s="504">
        <f>IF($B444&lt;&gt;"",MAX(AA$7:AA443)+1,0)</f>
        <v>431</v>
      </c>
      <c r="AB444" s="502">
        <f t="shared" si="31"/>
        <v>444</v>
      </c>
      <c r="AC444" s="504">
        <f>1</f>
        <v>1</v>
      </c>
      <c r="AD444" s="103">
        <f t="shared" si="33"/>
        <v>2872.98</v>
      </c>
      <c r="AE444" s="103">
        <f t="shared" si="34"/>
        <v>3807.3300000000004</v>
      </c>
      <c r="AF444" s="103">
        <f t="shared" si="35"/>
        <v>0</v>
      </c>
    </row>
    <row r="445" spans="2:32" x14ac:dyDescent="0.25">
      <c r="B445" s="1" t="str">
        <f>адреса!$G$438</f>
        <v>кв.38</v>
      </c>
      <c r="C445" s="522">
        <f>адреса!$I$438</f>
        <v>70000038</v>
      </c>
      <c r="D445" s="6" t="str">
        <f>адреса!$K$438</f>
        <v>ФИО-7-38</v>
      </c>
      <c r="E445" s="6">
        <v>16755.150000000001</v>
      </c>
      <c r="F445" s="6">
        <v>2253.4499999999998</v>
      </c>
      <c r="G445" s="6">
        <v>0</v>
      </c>
      <c r="H445" s="6">
        <v>2736.14</v>
      </c>
      <c r="I445" s="6">
        <v>339.44</v>
      </c>
      <c r="J445" s="6">
        <v>0</v>
      </c>
      <c r="K445" s="6">
        <v>601.80999999999995</v>
      </c>
      <c r="L445" s="6">
        <v>0</v>
      </c>
      <c r="M445" s="6">
        <v>0</v>
      </c>
      <c r="N445" s="6">
        <v>0</v>
      </c>
      <c r="O445" s="6">
        <v>2512.4499999999998</v>
      </c>
      <c r="P445" s="6">
        <v>0</v>
      </c>
      <c r="Q445" s="6">
        <v>0</v>
      </c>
      <c r="R445" s="6">
        <v>167.47</v>
      </c>
      <c r="S445" s="6">
        <v>731.23</v>
      </c>
      <c r="T445" s="6">
        <v>0</v>
      </c>
      <c r="U445" s="6">
        <v>0</v>
      </c>
      <c r="V445" s="6">
        <v>9341.99</v>
      </c>
      <c r="W445" s="6">
        <v>5973.69</v>
      </c>
      <c r="X445" s="6">
        <v>20123.45</v>
      </c>
      <c r="Y445" s="513">
        <f>IF(A445&lt;&gt;"",IF(A445=мар17!A445,0,1),IF(AND(B445=мар17!B445,C445=мар17!C445),0,1))</f>
        <v>0</v>
      </c>
      <c r="Z445" s="70" t="str">
        <f t="shared" si="32"/>
        <v>ул. Седьмая д.7</v>
      </c>
      <c r="AA445" s="504">
        <f>IF($B445&lt;&gt;"",MAX(AA$7:AA444)+1,0)</f>
        <v>432</v>
      </c>
      <c r="AB445" s="502">
        <f t="shared" si="31"/>
        <v>445</v>
      </c>
      <c r="AC445" s="504">
        <f>1</f>
        <v>1</v>
      </c>
      <c r="AD445" s="103">
        <f t="shared" si="33"/>
        <v>2253.4499999999998</v>
      </c>
      <c r="AE445" s="103">
        <f t="shared" si="34"/>
        <v>7088.5400000000009</v>
      </c>
      <c r="AF445" s="103">
        <f t="shared" si="35"/>
        <v>0</v>
      </c>
    </row>
    <row r="446" spans="2:32" x14ac:dyDescent="0.25">
      <c r="B446" s="1" t="str">
        <f>адреса!$G$439</f>
        <v>кв.39</v>
      </c>
      <c r="C446" s="522">
        <f>адреса!$I$439</f>
        <v>70000039</v>
      </c>
      <c r="D446" s="6" t="str">
        <f>адреса!$K$439</f>
        <v>ФИО-7-39</v>
      </c>
      <c r="E446" s="6">
        <v>7350.86</v>
      </c>
      <c r="F446" s="6">
        <v>1361.6</v>
      </c>
      <c r="G446" s="6">
        <v>0</v>
      </c>
      <c r="H446" s="6">
        <v>1654.83</v>
      </c>
      <c r="I446" s="6">
        <v>169.97</v>
      </c>
      <c r="J446" s="6">
        <v>0</v>
      </c>
      <c r="K446" s="6">
        <v>300.91000000000003</v>
      </c>
      <c r="L446" s="6">
        <v>0</v>
      </c>
      <c r="M446" s="6">
        <v>0</v>
      </c>
      <c r="N446" s="6">
        <v>0</v>
      </c>
      <c r="O446" s="6">
        <v>121.23</v>
      </c>
      <c r="P446" s="6">
        <v>0</v>
      </c>
      <c r="Q446" s="6">
        <v>0</v>
      </c>
      <c r="R446" s="6">
        <v>83.98</v>
      </c>
      <c r="S446" s="6">
        <v>365.62</v>
      </c>
      <c r="T446" s="6">
        <v>0</v>
      </c>
      <c r="U446" s="6">
        <v>0</v>
      </c>
      <c r="V446" s="6">
        <v>4058.14</v>
      </c>
      <c r="W446" s="6">
        <v>4000</v>
      </c>
      <c r="X446" s="6">
        <v>7409</v>
      </c>
      <c r="Y446" s="513">
        <f>IF(A446&lt;&gt;"",IF(A446=мар17!A446,0,1),IF(AND(B446=мар17!B446,C446=мар17!C446),0,1))</f>
        <v>0</v>
      </c>
      <c r="Z446" s="70" t="str">
        <f t="shared" si="32"/>
        <v>ул. Седьмая д.7</v>
      </c>
      <c r="AA446" s="504">
        <f>IF($B446&lt;&gt;"",MAX(AA$7:AA445)+1,0)</f>
        <v>433</v>
      </c>
      <c r="AB446" s="502">
        <f t="shared" si="31"/>
        <v>446</v>
      </c>
      <c r="AC446" s="504">
        <f>1</f>
        <v>1</v>
      </c>
      <c r="AD446" s="103">
        <f t="shared" si="33"/>
        <v>1361.6</v>
      </c>
      <c r="AE446" s="103">
        <f t="shared" si="34"/>
        <v>2696.54</v>
      </c>
      <c r="AF446" s="103">
        <f t="shared" si="35"/>
        <v>0</v>
      </c>
    </row>
    <row r="447" spans="2:32" x14ac:dyDescent="0.25">
      <c r="B447" s="1" t="str">
        <f>адреса!$G$440</f>
        <v>кв.40</v>
      </c>
      <c r="C447" s="522">
        <f>адреса!$I$440</f>
        <v>70000040</v>
      </c>
      <c r="D447" s="6" t="str">
        <f>адреса!$K$440</f>
        <v>ФИО-7-40</v>
      </c>
      <c r="E447" s="6">
        <v>9908.34</v>
      </c>
      <c r="F447" s="6">
        <v>1497.76</v>
      </c>
      <c r="G447" s="6">
        <v>0</v>
      </c>
      <c r="H447" s="6">
        <v>1820.11</v>
      </c>
      <c r="I447" s="6">
        <v>170.12</v>
      </c>
      <c r="J447" s="6">
        <v>0</v>
      </c>
      <c r="K447" s="6">
        <v>300.91000000000003</v>
      </c>
      <c r="L447" s="6">
        <v>0</v>
      </c>
      <c r="M447" s="6">
        <v>0</v>
      </c>
      <c r="N447" s="6">
        <v>0</v>
      </c>
      <c r="O447" s="6">
        <v>780.39</v>
      </c>
      <c r="P447" s="6">
        <v>0</v>
      </c>
      <c r="Q447" s="6">
        <v>0</v>
      </c>
      <c r="R447" s="6">
        <v>84.13</v>
      </c>
      <c r="S447" s="6">
        <v>365.62</v>
      </c>
      <c r="T447" s="6">
        <v>0</v>
      </c>
      <c r="U447" s="6">
        <v>0</v>
      </c>
      <c r="V447" s="6">
        <v>5019.04</v>
      </c>
      <c r="W447" s="6">
        <v>9908.34</v>
      </c>
      <c r="X447" s="6">
        <v>5019.04</v>
      </c>
      <c r="Y447" s="513">
        <f>IF(A447&lt;&gt;"",IF(A447=мар17!A447,0,1),IF(AND(B447=мар17!B447,C447=мар17!C447),0,1))</f>
        <v>0</v>
      </c>
      <c r="Z447" s="70" t="str">
        <f t="shared" si="32"/>
        <v>ул. Седьмая д.7</v>
      </c>
      <c r="AA447" s="504">
        <f>IF($B447&lt;&gt;"",MAX(AA$7:AA446)+1,0)</f>
        <v>434</v>
      </c>
      <c r="AB447" s="502">
        <f t="shared" si="31"/>
        <v>447</v>
      </c>
      <c r="AC447" s="504">
        <f>1</f>
        <v>1</v>
      </c>
      <c r="AD447" s="103">
        <f t="shared" si="33"/>
        <v>1497.76</v>
      </c>
      <c r="AE447" s="103">
        <f t="shared" si="34"/>
        <v>3521.2799999999997</v>
      </c>
      <c r="AF447" s="103">
        <f t="shared" si="35"/>
        <v>0</v>
      </c>
    </row>
    <row r="448" spans="2:32" x14ac:dyDescent="0.25">
      <c r="B448" s="1" t="str">
        <f>адреса!$G$441</f>
        <v>кв.41</v>
      </c>
      <c r="C448" s="522">
        <f>адреса!$I$441</f>
        <v>70000041</v>
      </c>
      <c r="D448" s="6" t="str">
        <f>адреса!$K$441</f>
        <v>ФИО-7-41</v>
      </c>
      <c r="E448" s="6">
        <v>19013.849999999999</v>
      </c>
      <c r="F448" s="6">
        <v>1490.95</v>
      </c>
      <c r="G448" s="6">
        <v>0</v>
      </c>
      <c r="H448" s="6">
        <v>1812.15</v>
      </c>
      <c r="I448" s="6">
        <v>170.11</v>
      </c>
      <c r="J448" s="6">
        <v>0</v>
      </c>
      <c r="K448" s="6">
        <v>300.91000000000003</v>
      </c>
      <c r="L448" s="6">
        <v>0</v>
      </c>
      <c r="M448" s="6">
        <v>0</v>
      </c>
      <c r="N448" s="6">
        <v>0</v>
      </c>
      <c r="O448" s="6">
        <v>688.79</v>
      </c>
      <c r="P448" s="6">
        <v>0</v>
      </c>
      <c r="Q448" s="6">
        <v>0</v>
      </c>
      <c r="R448" s="6">
        <v>84.12</v>
      </c>
      <c r="S448" s="6">
        <v>365.62</v>
      </c>
      <c r="T448" s="6">
        <v>0</v>
      </c>
      <c r="U448" s="6">
        <v>0</v>
      </c>
      <c r="V448" s="6">
        <v>4912.6499999999996</v>
      </c>
      <c r="W448" s="6">
        <v>20000</v>
      </c>
      <c r="X448" s="6">
        <v>3926.5</v>
      </c>
      <c r="Y448" s="513">
        <f>IF(A448&lt;&gt;"",IF(A448=мар17!A448,0,1),IF(AND(B448=мар17!B448,C448=мар17!C448),0,1))</f>
        <v>0</v>
      </c>
      <c r="Z448" s="70" t="str">
        <f t="shared" si="32"/>
        <v>ул. Седьмая д.7</v>
      </c>
      <c r="AA448" s="504">
        <f>IF($B448&lt;&gt;"",MAX(AA$7:AA447)+1,0)</f>
        <v>435</v>
      </c>
      <c r="AB448" s="502">
        <f t="shared" si="31"/>
        <v>448</v>
      </c>
      <c r="AC448" s="504">
        <f>1</f>
        <v>1</v>
      </c>
      <c r="AD448" s="103">
        <f t="shared" si="33"/>
        <v>1490.95</v>
      </c>
      <c r="AE448" s="103">
        <f t="shared" si="34"/>
        <v>3421.7</v>
      </c>
      <c r="AF448" s="103">
        <f t="shared" si="35"/>
        <v>0</v>
      </c>
    </row>
    <row r="449" spans="2:32" x14ac:dyDescent="0.25">
      <c r="B449" s="1" t="str">
        <f>адреса!$G$442</f>
        <v>кв.42</v>
      </c>
      <c r="C449" s="522">
        <f>адреса!$I$442</f>
        <v>70000042</v>
      </c>
      <c r="D449" s="6" t="str">
        <f>адреса!$K$442</f>
        <v>ФИО-7-42</v>
      </c>
      <c r="E449" s="6">
        <v>12872.64</v>
      </c>
      <c r="F449" s="6">
        <v>1480.74</v>
      </c>
      <c r="G449" s="6">
        <v>0</v>
      </c>
      <c r="H449" s="6">
        <v>1798.2</v>
      </c>
      <c r="I449" s="6">
        <v>170.1</v>
      </c>
      <c r="J449" s="6">
        <v>0</v>
      </c>
      <c r="K449" s="6">
        <v>300.91000000000003</v>
      </c>
      <c r="L449" s="6">
        <v>0</v>
      </c>
      <c r="M449" s="6">
        <v>0</v>
      </c>
      <c r="N449" s="6">
        <v>0</v>
      </c>
      <c r="O449" s="6">
        <v>910.31</v>
      </c>
      <c r="P449" s="6">
        <v>0</v>
      </c>
      <c r="Q449" s="6">
        <v>0</v>
      </c>
      <c r="R449" s="6">
        <v>84.11</v>
      </c>
      <c r="S449" s="6">
        <v>365.62</v>
      </c>
      <c r="T449" s="6">
        <v>0</v>
      </c>
      <c r="U449" s="6">
        <v>0</v>
      </c>
      <c r="V449" s="6">
        <v>5109.99</v>
      </c>
      <c r="W449" s="6">
        <v>0</v>
      </c>
      <c r="X449" s="6">
        <v>17982.63</v>
      </c>
      <c r="Y449" s="513">
        <f>IF(A449&lt;&gt;"",IF(A449=мар17!A449,0,1),IF(AND(B449=мар17!B449,C449=мар17!C449),0,1))</f>
        <v>0</v>
      </c>
      <c r="Z449" s="70" t="str">
        <f t="shared" si="32"/>
        <v>ул. Седьмая д.7</v>
      </c>
      <c r="AA449" s="504">
        <f>IF($B449&lt;&gt;"",MAX(AA$7:AA448)+1,0)</f>
        <v>436</v>
      </c>
      <c r="AB449" s="502">
        <f t="shared" si="31"/>
        <v>449</v>
      </c>
      <c r="AC449" s="504">
        <f>1</f>
        <v>1</v>
      </c>
      <c r="AD449" s="103">
        <f t="shared" si="33"/>
        <v>1480.74</v>
      </c>
      <c r="AE449" s="103">
        <f t="shared" si="34"/>
        <v>3629.25</v>
      </c>
      <c r="AF449" s="103">
        <f t="shared" si="35"/>
        <v>0</v>
      </c>
    </row>
    <row r="450" spans="2:32" x14ac:dyDescent="0.25">
      <c r="B450" s="1" t="str">
        <f>адреса!$G$443</f>
        <v>кв.43</v>
      </c>
      <c r="C450" s="522">
        <f>адреса!$I$443</f>
        <v>70000043</v>
      </c>
      <c r="D450" s="6" t="str">
        <f>адреса!$K$443</f>
        <v>ФИО-7-43</v>
      </c>
      <c r="E450" s="6">
        <v>20340.45</v>
      </c>
      <c r="F450" s="6">
        <v>2876.38</v>
      </c>
      <c r="G450" s="6">
        <v>0</v>
      </c>
      <c r="H450" s="6">
        <v>3498.83</v>
      </c>
      <c r="I450" s="6">
        <v>3.03</v>
      </c>
      <c r="J450" s="6">
        <v>0</v>
      </c>
      <c r="K450" s="6">
        <v>0</v>
      </c>
      <c r="L450" s="6">
        <v>0</v>
      </c>
      <c r="M450" s="6">
        <v>0</v>
      </c>
      <c r="N450" s="6">
        <v>0</v>
      </c>
      <c r="O450" s="6">
        <v>256.08999999999997</v>
      </c>
      <c r="P450" s="6">
        <v>0</v>
      </c>
      <c r="Q450" s="6">
        <v>0</v>
      </c>
      <c r="R450" s="6">
        <v>3.03</v>
      </c>
      <c r="S450" s="6">
        <v>0</v>
      </c>
      <c r="T450" s="6">
        <v>0</v>
      </c>
      <c r="U450" s="6">
        <v>0</v>
      </c>
      <c r="V450" s="6">
        <v>6637.36</v>
      </c>
      <c r="W450" s="6">
        <v>20340.45</v>
      </c>
      <c r="X450" s="6">
        <v>6637.36</v>
      </c>
      <c r="Y450" s="513">
        <f>IF(A450&lt;&gt;"",IF(A450=мар17!A450,0,1),IF(AND(B450=мар17!B450,C450=мар17!C450),0,1))</f>
        <v>0</v>
      </c>
      <c r="Z450" s="70" t="str">
        <f t="shared" si="32"/>
        <v>ул. Седьмая д.7</v>
      </c>
      <c r="AA450" s="504">
        <f>IF($B450&lt;&gt;"",MAX(AA$7:AA449)+1,0)</f>
        <v>437</v>
      </c>
      <c r="AB450" s="502">
        <f t="shared" si="31"/>
        <v>450</v>
      </c>
      <c r="AC450" s="504">
        <f>1</f>
        <v>1</v>
      </c>
      <c r="AD450" s="103">
        <f t="shared" si="33"/>
        <v>2876.38</v>
      </c>
      <c r="AE450" s="103">
        <f t="shared" si="34"/>
        <v>3760.9800000000005</v>
      </c>
      <c r="AF450" s="103">
        <f t="shared" si="35"/>
        <v>0</v>
      </c>
    </row>
    <row r="451" spans="2:32" x14ac:dyDescent="0.25">
      <c r="B451" s="1" t="str">
        <f>адреса!$G$444</f>
        <v>кв.44</v>
      </c>
      <c r="C451" s="522">
        <f>адреса!$I$444</f>
        <v>70000044</v>
      </c>
      <c r="D451" s="6" t="str">
        <f>адреса!$K$444</f>
        <v>ФИО-7-44</v>
      </c>
      <c r="E451" s="6">
        <v>5973.27</v>
      </c>
      <c r="F451" s="6">
        <v>1378.62</v>
      </c>
      <c r="G451" s="6">
        <v>0</v>
      </c>
      <c r="H451" s="6">
        <v>1676.73</v>
      </c>
      <c r="I451" s="6">
        <v>139.03</v>
      </c>
      <c r="J451" s="6">
        <v>0</v>
      </c>
      <c r="K451" s="6">
        <v>219.84</v>
      </c>
      <c r="L451" s="6">
        <v>0</v>
      </c>
      <c r="M451" s="6">
        <v>0</v>
      </c>
      <c r="N451" s="6">
        <v>0</v>
      </c>
      <c r="O451" s="6">
        <v>672.05</v>
      </c>
      <c r="P451" s="6">
        <v>0</v>
      </c>
      <c r="Q451" s="6">
        <v>0</v>
      </c>
      <c r="R451" s="6">
        <v>47.31</v>
      </c>
      <c r="S451" s="6">
        <v>203.12</v>
      </c>
      <c r="T451" s="6">
        <v>0</v>
      </c>
      <c r="U451" s="6">
        <v>0</v>
      </c>
      <c r="V451" s="6">
        <v>4336.7</v>
      </c>
      <c r="W451" s="6">
        <v>5973.27</v>
      </c>
      <c r="X451" s="6">
        <v>4336.7</v>
      </c>
      <c r="Y451" s="513">
        <f>IF(A451&lt;&gt;"",IF(A451=мар17!A451,0,1),IF(AND(B451=мар17!B451,C451=мар17!C451),0,1))</f>
        <v>0</v>
      </c>
      <c r="Z451" s="70" t="str">
        <f t="shared" si="32"/>
        <v>ул. Седьмая д.7</v>
      </c>
      <c r="AA451" s="504">
        <f>IF($B451&lt;&gt;"",MAX(AA$7:AA450)+1,0)</f>
        <v>438</v>
      </c>
      <c r="AB451" s="502">
        <f t="shared" si="31"/>
        <v>451</v>
      </c>
      <c r="AC451" s="504">
        <f>1</f>
        <v>1</v>
      </c>
      <c r="AD451" s="103">
        <f t="shared" si="33"/>
        <v>1378.62</v>
      </c>
      <c r="AE451" s="103">
        <f t="shared" si="34"/>
        <v>2958.0799999999995</v>
      </c>
      <c r="AF451" s="103">
        <f t="shared" si="35"/>
        <v>0</v>
      </c>
    </row>
    <row r="452" spans="2:32" x14ac:dyDescent="0.25">
      <c r="B452" s="1" t="str">
        <f>адреса!$G$445</f>
        <v>кв.45</v>
      </c>
      <c r="C452" s="522">
        <f>адреса!$I$445</f>
        <v>70000045</v>
      </c>
      <c r="D452" s="6" t="str">
        <f>адреса!$K$445</f>
        <v>ФИО-7-45</v>
      </c>
      <c r="E452" s="6">
        <v>18515.86</v>
      </c>
      <c r="F452" s="6">
        <v>1473.93</v>
      </c>
      <c r="G452" s="6">
        <v>0</v>
      </c>
      <c r="H452" s="6">
        <v>1790.25</v>
      </c>
      <c r="I452" s="6">
        <v>170.09</v>
      </c>
      <c r="J452" s="6">
        <v>0</v>
      </c>
      <c r="K452" s="6">
        <v>300.91000000000003</v>
      </c>
      <c r="L452" s="6">
        <v>0</v>
      </c>
      <c r="M452" s="6">
        <v>0</v>
      </c>
      <c r="N452" s="6">
        <v>0</v>
      </c>
      <c r="O452" s="6">
        <v>508.67</v>
      </c>
      <c r="P452" s="6">
        <v>0</v>
      </c>
      <c r="Q452" s="6">
        <v>0</v>
      </c>
      <c r="R452" s="6">
        <v>84.1</v>
      </c>
      <c r="S452" s="6">
        <v>365.62</v>
      </c>
      <c r="T452" s="6">
        <v>0</v>
      </c>
      <c r="U452" s="6">
        <v>0</v>
      </c>
      <c r="V452" s="6">
        <v>4693.57</v>
      </c>
      <c r="W452" s="6">
        <v>18515.86</v>
      </c>
      <c r="X452" s="6">
        <v>4693.57</v>
      </c>
      <c r="Y452" s="513">
        <f>IF(A452&lt;&gt;"",IF(A452=мар17!A452,0,1),IF(AND(B452=мар17!B452,C452=мар17!C452),0,1))</f>
        <v>0</v>
      </c>
      <c r="Z452" s="70" t="str">
        <f t="shared" si="32"/>
        <v>ул. Седьмая д.7</v>
      </c>
      <c r="AA452" s="504">
        <f>IF($B452&lt;&gt;"",MAX(AA$7:AA451)+1,0)</f>
        <v>439</v>
      </c>
      <c r="AB452" s="502">
        <f t="shared" si="31"/>
        <v>452</v>
      </c>
      <c r="AC452" s="504">
        <f>1</f>
        <v>1</v>
      </c>
      <c r="AD452" s="103">
        <f t="shared" si="33"/>
        <v>1473.93</v>
      </c>
      <c r="AE452" s="103">
        <f t="shared" si="34"/>
        <v>3219.64</v>
      </c>
      <c r="AF452" s="103">
        <f t="shared" si="35"/>
        <v>0</v>
      </c>
    </row>
    <row r="453" spans="2:32" x14ac:dyDescent="0.25">
      <c r="B453" s="1" t="str">
        <f>адреса!$G$446</f>
        <v>кв.46</v>
      </c>
      <c r="C453" s="522">
        <f>адреса!$I$446</f>
        <v>70000046</v>
      </c>
      <c r="D453" s="6" t="str">
        <f>адреса!$K$446</f>
        <v>ФИО-7-46</v>
      </c>
      <c r="E453" s="6">
        <v>18111.77</v>
      </c>
      <c r="F453" s="6">
        <v>1487.55</v>
      </c>
      <c r="G453" s="6">
        <v>0</v>
      </c>
      <c r="H453" s="6">
        <v>1806.17</v>
      </c>
      <c r="I453" s="6">
        <v>-672.6</v>
      </c>
      <c r="J453" s="6">
        <v>0</v>
      </c>
      <c r="K453" s="6">
        <v>-1203.6400000000001</v>
      </c>
      <c r="L453" s="6">
        <v>0</v>
      </c>
      <c r="M453" s="6">
        <v>0</v>
      </c>
      <c r="N453" s="6">
        <v>0</v>
      </c>
      <c r="O453" s="6">
        <v>941.24</v>
      </c>
      <c r="P453" s="6">
        <v>0</v>
      </c>
      <c r="Q453" s="6">
        <v>0</v>
      </c>
      <c r="R453" s="6">
        <v>-328.64</v>
      </c>
      <c r="S453" s="6">
        <v>-1491.15</v>
      </c>
      <c r="T453" s="6">
        <v>0</v>
      </c>
      <c r="U453" s="6">
        <v>0</v>
      </c>
      <c r="V453" s="6">
        <v>538.92999999999995</v>
      </c>
      <c r="W453" s="6">
        <v>0</v>
      </c>
      <c r="X453" s="6">
        <v>18650.7</v>
      </c>
      <c r="Y453" s="513">
        <f>IF(A453&lt;&gt;"",IF(A453=мар17!A453,0,1),IF(AND(B453=мар17!B453,C453=мар17!C453),0,1))</f>
        <v>0</v>
      </c>
      <c r="Z453" s="70" t="str">
        <f t="shared" si="32"/>
        <v>ул. Седьмая д.7</v>
      </c>
      <c r="AA453" s="504">
        <f>IF($B453&lt;&gt;"",MAX(AA$7:AA452)+1,0)</f>
        <v>440</v>
      </c>
      <c r="AB453" s="502">
        <f t="shared" si="31"/>
        <v>453</v>
      </c>
      <c r="AC453" s="504">
        <f>1</f>
        <v>1</v>
      </c>
      <c r="AD453" s="103">
        <f t="shared" si="33"/>
        <v>1487.55</v>
      </c>
      <c r="AE453" s="103">
        <f t="shared" si="34"/>
        <v>-948.62</v>
      </c>
      <c r="AF453" s="103">
        <f t="shared" si="35"/>
        <v>0</v>
      </c>
    </row>
    <row r="454" spans="2:32" x14ac:dyDescent="0.25">
      <c r="B454" s="1" t="str">
        <f>адреса!$G$447</f>
        <v>кв.47</v>
      </c>
      <c r="C454" s="522">
        <f>адреса!$I$447</f>
        <v>70000047</v>
      </c>
      <c r="D454" s="6" t="str">
        <f>адреса!$K$447</f>
        <v>ФИО-7-47</v>
      </c>
      <c r="E454" s="6">
        <v>13011.63</v>
      </c>
      <c r="F454" s="6">
        <v>1480.74</v>
      </c>
      <c r="G454" s="6">
        <v>0</v>
      </c>
      <c r="H454" s="6">
        <v>1798.2</v>
      </c>
      <c r="I454" s="6">
        <v>24.49</v>
      </c>
      <c r="J454" s="6">
        <v>0</v>
      </c>
      <c r="K454" s="6">
        <v>54.96</v>
      </c>
      <c r="L454" s="6">
        <v>0</v>
      </c>
      <c r="M454" s="6">
        <v>0</v>
      </c>
      <c r="N454" s="6">
        <v>0</v>
      </c>
      <c r="O454" s="6">
        <v>536.24</v>
      </c>
      <c r="P454" s="6">
        <v>0</v>
      </c>
      <c r="Q454" s="6">
        <v>0</v>
      </c>
      <c r="R454" s="6">
        <v>24.49</v>
      </c>
      <c r="S454" s="6">
        <v>101.56</v>
      </c>
      <c r="T454" s="6">
        <v>0</v>
      </c>
      <c r="U454" s="6">
        <v>0</v>
      </c>
      <c r="V454" s="6">
        <v>4020.68</v>
      </c>
      <c r="W454" s="6">
        <v>13000</v>
      </c>
      <c r="X454" s="6">
        <v>4032.31</v>
      </c>
      <c r="Y454" s="513">
        <f>IF(A454&lt;&gt;"",IF(A454=мар17!A454,0,1),IF(AND(B454=мар17!B454,C454=мар17!C454),0,1))</f>
        <v>0</v>
      </c>
      <c r="Z454" s="70" t="str">
        <f t="shared" si="32"/>
        <v>ул. Седьмая д.7</v>
      </c>
      <c r="AA454" s="504">
        <f>IF($B454&lt;&gt;"",MAX(AA$7:AA453)+1,0)</f>
        <v>441</v>
      </c>
      <c r="AB454" s="502">
        <f t="shared" si="31"/>
        <v>454</v>
      </c>
      <c r="AC454" s="504">
        <f>1</f>
        <v>1</v>
      </c>
      <c r="AD454" s="103">
        <f t="shared" si="33"/>
        <v>1480.74</v>
      </c>
      <c r="AE454" s="103">
        <f t="shared" si="34"/>
        <v>2539.94</v>
      </c>
      <c r="AF454" s="103">
        <f t="shared" si="35"/>
        <v>0</v>
      </c>
    </row>
    <row r="455" spans="2:32" x14ac:dyDescent="0.25">
      <c r="B455" s="1" t="str">
        <f>адреса!$G$448</f>
        <v>кв.48</v>
      </c>
      <c r="C455" s="522">
        <f>адреса!$I$448</f>
        <v>70000048</v>
      </c>
      <c r="D455" s="6" t="str">
        <f>адреса!$K$448</f>
        <v>ФИО-7-48</v>
      </c>
      <c r="E455" s="6">
        <v>30773.1</v>
      </c>
      <c r="F455" s="6">
        <v>2883.19</v>
      </c>
      <c r="G455" s="6">
        <v>0</v>
      </c>
      <c r="H455" s="6">
        <v>3502.82</v>
      </c>
      <c r="I455" s="6">
        <v>-816.74</v>
      </c>
      <c r="J455" s="6">
        <v>0</v>
      </c>
      <c r="K455" s="6">
        <v>-1449.59</v>
      </c>
      <c r="L455" s="6">
        <v>0</v>
      </c>
      <c r="M455" s="6">
        <v>0</v>
      </c>
      <c r="N455" s="6">
        <v>0</v>
      </c>
      <c r="O455" s="6">
        <v>256.7</v>
      </c>
      <c r="P455" s="6">
        <v>0</v>
      </c>
      <c r="Q455" s="6">
        <v>0</v>
      </c>
      <c r="R455" s="6">
        <v>-386.79</v>
      </c>
      <c r="S455" s="6">
        <v>-1755.21</v>
      </c>
      <c r="T455" s="6">
        <v>0</v>
      </c>
      <c r="U455" s="6">
        <v>0</v>
      </c>
      <c r="V455" s="6">
        <v>2234.38</v>
      </c>
      <c r="W455" s="6">
        <v>0</v>
      </c>
      <c r="X455" s="6">
        <v>33007.480000000003</v>
      </c>
      <c r="Y455" s="513">
        <f>IF(A455&lt;&gt;"",IF(A455=мар17!A455,0,1),IF(AND(B455=мар17!B455,C455=мар17!C455),0,1))</f>
        <v>0</v>
      </c>
      <c r="Z455" s="70" t="str">
        <f t="shared" si="32"/>
        <v>ул. Седьмая д.7</v>
      </c>
      <c r="AA455" s="504">
        <f>IF($B455&lt;&gt;"",MAX(AA$7:AA454)+1,0)</f>
        <v>442</v>
      </c>
      <c r="AB455" s="502">
        <f t="shared" si="31"/>
        <v>455</v>
      </c>
      <c r="AC455" s="504">
        <f>1</f>
        <v>1</v>
      </c>
      <c r="AD455" s="103">
        <f t="shared" si="33"/>
        <v>2883.19</v>
      </c>
      <c r="AE455" s="103">
        <f t="shared" si="34"/>
        <v>-648.80999999999995</v>
      </c>
      <c r="AF455" s="103">
        <f t="shared" si="35"/>
        <v>0</v>
      </c>
    </row>
    <row r="456" spans="2:32" x14ac:dyDescent="0.25">
      <c r="B456" s="1" t="str">
        <f>адреса!$G$449</f>
        <v>кв.49</v>
      </c>
      <c r="C456" s="522">
        <f>адреса!$I$449</f>
        <v>70000049</v>
      </c>
      <c r="D456" s="6" t="str">
        <f>адреса!$K$449</f>
        <v>ФИО-7-49</v>
      </c>
      <c r="E456" s="6">
        <v>20452.95</v>
      </c>
      <c r="F456" s="6">
        <v>1371.81</v>
      </c>
      <c r="G456" s="6">
        <v>0</v>
      </c>
      <c r="H456" s="6">
        <v>1666.78</v>
      </c>
      <c r="I456" s="6">
        <v>169.98</v>
      </c>
      <c r="J456" s="6">
        <v>0</v>
      </c>
      <c r="K456" s="6">
        <v>300.91000000000003</v>
      </c>
      <c r="L456" s="6">
        <v>0</v>
      </c>
      <c r="M456" s="6">
        <v>0</v>
      </c>
      <c r="N456" s="6">
        <v>0</v>
      </c>
      <c r="O456" s="6">
        <v>1507.21</v>
      </c>
      <c r="P456" s="6">
        <v>0</v>
      </c>
      <c r="Q456" s="6">
        <v>0</v>
      </c>
      <c r="R456" s="6">
        <v>83.99</v>
      </c>
      <c r="S456" s="6">
        <v>365.62</v>
      </c>
      <c r="T456" s="6">
        <v>0</v>
      </c>
      <c r="U456" s="6">
        <v>0</v>
      </c>
      <c r="V456" s="6">
        <v>5466.3</v>
      </c>
      <c r="W456" s="6">
        <v>10000</v>
      </c>
      <c r="X456" s="6">
        <v>15919.25</v>
      </c>
      <c r="Y456" s="513">
        <f>IF(A456&lt;&gt;"",IF(A456=мар17!A456,0,1),IF(AND(B456=мар17!B456,C456=мар17!C456),0,1))</f>
        <v>0</v>
      </c>
      <c r="Z456" s="70" t="str">
        <f t="shared" si="32"/>
        <v>ул. Седьмая д.7</v>
      </c>
      <c r="AA456" s="504">
        <f>IF($B456&lt;&gt;"",MAX(AA$7:AA455)+1,0)</f>
        <v>443</v>
      </c>
      <c r="AB456" s="502">
        <f t="shared" si="31"/>
        <v>456</v>
      </c>
      <c r="AC456" s="504">
        <f>1</f>
        <v>1</v>
      </c>
      <c r="AD456" s="103">
        <f t="shared" si="33"/>
        <v>1371.81</v>
      </c>
      <c r="AE456" s="103">
        <f t="shared" si="34"/>
        <v>4094.49</v>
      </c>
      <c r="AF456" s="103">
        <f t="shared" si="35"/>
        <v>0</v>
      </c>
    </row>
    <row r="457" spans="2:32" x14ac:dyDescent="0.25">
      <c r="B457" s="1" t="str">
        <f>адреса!$G$450</f>
        <v>кв.50</v>
      </c>
      <c r="C457" s="522">
        <f>адреса!$I$450</f>
        <v>70000050</v>
      </c>
      <c r="D457" s="6" t="str">
        <f>адреса!$K$450</f>
        <v>ФИО-7-50</v>
      </c>
      <c r="E457" s="6">
        <v>16465.439999999999</v>
      </c>
      <c r="F457" s="6">
        <v>1484.14</v>
      </c>
      <c r="G457" s="6">
        <v>0</v>
      </c>
      <c r="H457" s="6">
        <v>1804.19</v>
      </c>
      <c r="I457" s="6">
        <v>40.92</v>
      </c>
      <c r="J457" s="6">
        <v>0</v>
      </c>
      <c r="K457" s="6">
        <v>108.95</v>
      </c>
      <c r="L457" s="6">
        <v>0</v>
      </c>
      <c r="M457" s="6">
        <v>0</v>
      </c>
      <c r="N457" s="6">
        <v>0</v>
      </c>
      <c r="O457" s="6">
        <v>654.49</v>
      </c>
      <c r="P457" s="6">
        <v>0</v>
      </c>
      <c r="Q457" s="6">
        <v>0</v>
      </c>
      <c r="R457" s="6">
        <v>53.12</v>
      </c>
      <c r="S457" s="6">
        <v>228.35</v>
      </c>
      <c r="T457" s="6">
        <v>0</v>
      </c>
      <c r="U457" s="6">
        <v>0</v>
      </c>
      <c r="V457" s="6">
        <v>4374.16</v>
      </c>
      <c r="W457" s="6">
        <v>16465.439999999999</v>
      </c>
      <c r="X457" s="6">
        <v>4374.16</v>
      </c>
      <c r="Y457" s="513">
        <f>IF(A457&lt;&gt;"",IF(A457=мар17!A457,0,1),IF(AND(B457=мар17!B457,C457=мар17!C457),0,1))</f>
        <v>0</v>
      </c>
      <c r="Z457" s="70" t="str">
        <f t="shared" si="32"/>
        <v>ул. Седьмая д.7</v>
      </c>
      <c r="AA457" s="504">
        <f>IF($B457&lt;&gt;"",MAX(AA$7:AA456)+1,0)</f>
        <v>444</v>
      </c>
      <c r="AB457" s="502">
        <f t="shared" ref="AB457:AB471" si="36">AB456+1</f>
        <v>457</v>
      </c>
      <c r="AC457" s="504">
        <f>1</f>
        <v>1</v>
      </c>
      <c r="AD457" s="103">
        <f t="shared" si="33"/>
        <v>1484.14</v>
      </c>
      <c r="AE457" s="103">
        <f t="shared" si="34"/>
        <v>2890.02</v>
      </c>
      <c r="AF457" s="103">
        <f t="shared" si="35"/>
        <v>0</v>
      </c>
    </row>
    <row r="458" spans="2:32" x14ac:dyDescent="0.25">
      <c r="B458" s="1" t="str">
        <f>адреса!$G$451</f>
        <v>кв.51</v>
      </c>
      <c r="C458" s="522">
        <f>адреса!$I$451</f>
        <v>70000051</v>
      </c>
      <c r="D458" s="6" t="str">
        <f>адреса!$K$451</f>
        <v>ФИО-7-51</v>
      </c>
      <c r="E458" s="6">
        <v>18270.16</v>
      </c>
      <c r="F458" s="6">
        <v>1487.55</v>
      </c>
      <c r="G458" s="6">
        <v>0</v>
      </c>
      <c r="H458" s="6">
        <v>1806.17</v>
      </c>
      <c r="I458" s="6">
        <v>170.1</v>
      </c>
      <c r="J458" s="6">
        <v>0</v>
      </c>
      <c r="K458" s="6">
        <v>300.91000000000003</v>
      </c>
      <c r="L458" s="6">
        <v>0</v>
      </c>
      <c r="M458" s="6">
        <v>0</v>
      </c>
      <c r="N458" s="6">
        <v>0</v>
      </c>
      <c r="O458" s="6">
        <v>199.84</v>
      </c>
      <c r="P458" s="6">
        <v>0</v>
      </c>
      <c r="Q458" s="6">
        <v>0</v>
      </c>
      <c r="R458" s="6">
        <v>84.11</v>
      </c>
      <c r="S458" s="6">
        <v>365.62</v>
      </c>
      <c r="T458" s="6">
        <v>0</v>
      </c>
      <c r="U458" s="6">
        <v>0</v>
      </c>
      <c r="V458" s="6">
        <v>4414.3</v>
      </c>
      <c r="W458" s="6">
        <v>0</v>
      </c>
      <c r="X458" s="6">
        <v>22684.46</v>
      </c>
      <c r="Y458" s="513">
        <f>IF(A458&lt;&gt;"",IF(A458=мар17!A458,0,1),IF(AND(B458=мар17!B458,C458=мар17!C458),0,1))</f>
        <v>0</v>
      </c>
      <c r="Z458" s="70" t="str">
        <f t="shared" ref="Z458:Z471" si="37">IF(AND(A458&lt;&gt;"",B458=""),A458,Z457)</f>
        <v>ул. Седьмая д.7</v>
      </c>
      <c r="AA458" s="504">
        <f>IF($B458&lt;&gt;"",MAX(AA$7:AA457)+1,0)</f>
        <v>445</v>
      </c>
      <c r="AB458" s="502">
        <f t="shared" si="36"/>
        <v>458</v>
      </c>
      <c r="AC458" s="504">
        <f>1</f>
        <v>1</v>
      </c>
      <c r="AD458" s="103">
        <f t="shared" ref="AD458:AD471" si="38">F458</f>
        <v>1487.55</v>
      </c>
      <c r="AE458" s="103">
        <f t="shared" ref="AE458:AE471" si="39">H458+I458+J458+K458+L458+O458+R458+S458</f>
        <v>2926.75</v>
      </c>
      <c r="AF458" s="103">
        <f t="shared" ref="AF458:AF471" si="40">V458-AD458-AE458</f>
        <v>0</v>
      </c>
    </row>
    <row r="459" spans="2:32" x14ac:dyDescent="0.25">
      <c r="B459" s="1" t="str">
        <f>адреса!$G$452</f>
        <v>кв.52</v>
      </c>
      <c r="C459" s="522">
        <f>адреса!$I$452</f>
        <v>70000052</v>
      </c>
      <c r="D459" s="6" t="str">
        <f>адреса!$K$452</f>
        <v>ФИО-7-52</v>
      </c>
      <c r="E459" s="6">
        <v>16146.25</v>
      </c>
      <c r="F459" s="6">
        <v>1487.55</v>
      </c>
      <c r="G459" s="6">
        <v>0</v>
      </c>
      <c r="H459" s="6">
        <v>1806.17</v>
      </c>
      <c r="I459" s="6">
        <v>139.13999999999999</v>
      </c>
      <c r="J459" s="6">
        <v>0</v>
      </c>
      <c r="K459" s="6">
        <v>329.76</v>
      </c>
      <c r="L459" s="6">
        <v>0</v>
      </c>
      <c r="M459" s="6">
        <v>0</v>
      </c>
      <c r="N459" s="6">
        <v>0</v>
      </c>
      <c r="O459" s="6">
        <v>445.85</v>
      </c>
      <c r="P459" s="6">
        <v>0</v>
      </c>
      <c r="Q459" s="6">
        <v>0</v>
      </c>
      <c r="R459" s="6">
        <v>139.13999999999999</v>
      </c>
      <c r="S459" s="6">
        <v>609.36</v>
      </c>
      <c r="T459" s="6">
        <v>0</v>
      </c>
      <c r="U459" s="6">
        <v>0</v>
      </c>
      <c r="V459" s="6">
        <v>4956.97</v>
      </c>
      <c r="W459" s="6">
        <v>11147.25</v>
      </c>
      <c r="X459" s="6">
        <v>9955.9699999999993</v>
      </c>
      <c r="Y459" s="513">
        <f>IF(A459&lt;&gt;"",IF(A459=мар17!A459,0,1),IF(AND(B459=мар17!B459,C459=мар17!C459),0,1))</f>
        <v>0</v>
      </c>
      <c r="Z459" s="70" t="str">
        <f t="shared" si="37"/>
        <v>ул. Седьмая д.7</v>
      </c>
      <c r="AA459" s="504">
        <f>IF($B459&lt;&gt;"",MAX(AA$7:AA458)+1,0)</f>
        <v>446</v>
      </c>
      <c r="AB459" s="502">
        <f t="shared" si="36"/>
        <v>459</v>
      </c>
      <c r="AC459" s="504">
        <f>1</f>
        <v>1</v>
      </c>
      <c r="AD459" s="103">
        <f t="shared" si="38"/>
        <v>1487.55</v>
      </c>
      <c r="AE459" s="103">
        <f t="shared" si="39"/>
        <v>3469.4199999999996</v>
      </c>
      <c r="AF459" s="103">
        <f t="shared" si="40"/>
        <v>0</v>
      </c>
    </row>
    <row r="460" spans="2:32" x14ac:dyDescent="0.25">
      <c r="B460" s="1" t="str">
        <f>адреса!$G$453</f>
        <v>кв.53</v>
      </c>
      <c r="C460" s="522">
        <f>адреса!$I$453</f>
        <v>70000053</v>
      </c>
      <c r="D460" s="6" t="str">
        <f>адреса!$K$453</f>
        <v>ФИО-7-53</v>
      </c>
      <c r="E460" s="6">
        <v>29005.279999999999</v>
      </c>
      <c r="F460" s="6">
        <v>2216</v>
      </c>
      <c r="G460" s="6">
        <v>0</v>
      </c>
      <c r="H460" s="6">
        <v>2694.33</v>
      </c>
      <c r="I460" s="6">
        <v>170.87</v>
      </c>
      <c r="J460" s="6">
        <v>0</v>
      </c>
      <c r="K460" s="6">
        <v>300.91000000000003</v>
      </c>
      <c r="L460" s="6">
        <v>0</v>
      </c>
      <c r="M460" s="6">
        <v>0</v>
      </c>
      <c r="N460" s="6">
        <v>0</v>
      </c>
      <c r="O460" s="6">
        <v>1582.37</v>
      </c>
      <c r="P460" s="6">
        <v>0</v>
      </c>
      <c r="Q460" s="6">
        <v>0</v>
      </c>
      <c r="R460" s="6">
        <v>84.88</v>
      </c>
      <c r="S460" s="6">
        <v>365.62</v>
      </c>
      <c r="T460" s="6">
        <v>0</v>
      </c>
      <c r="U460" s="6">
        <v>0</v>
      </c>
      <c r="V460" s="6">
        <v>7414.98</v>
      </c>
      <c r="W460" s="6">
        <v>0</v>
      </c>
      <c r="X460" s="6">
        <v>36420.26</v>
      </c>
      <c r="Y460" s="513">
        <f>IF(A460&lt;&gt;"",IF(A460=мар17!A460,0,1),IF(AND(B460=мар17!B460,C460=мар17!C460),0,1))</f>
        <v>0</v>
      </c>
      <c r="Z460" s="70" t="str">
        <f t="shared" si="37"/>
        <v>ул. Седьмая д.7</v>
      </c>
      <c r="AA460" s="504">
        <f>IF($B460&lt;&gt;"",MAX(AA$7:AA459)+1,0)</f>
        <v>447</v>
      </c>
      <c r="AB460" s="502">
        <f t="shared" si="36"/>
        <v>460</v>
      </c>
      <c r="AC460" s="504">
        <f>1</f>
        <v>1</v>
      </c>
      <c r="AD460" s="103">
        <f t="shared" si="38"/>
        <v>2216</v>
      </c>
      <c r="AE460" s="103">
        <f t="shared" si="39"/>
        <v>5198.9799999999996</v>
      </c>
      <c r="AF460" s="103">
        <f t="shared" si="40"/>
        <v>0</v>
      </c>
    </row>
    <row r="461" spans="2:32" x14ac:dyDescent="0.25">
      <c r="B461" s="1" t="str">
        <f>адреса!$G$454</f>
        <v>кв.54</v>
      </c>
      <c r="C461" s="522">
        <f>адреса!$I$454</f>
        <v>70000054</v>
      </c>
      <c r="D461" s="6" t="str">
        <f>адреса!$K$454</f>
        <v>ФИО-7-54</v>
      </c>
      <c r="E461" s="6">
        <v>16910.47</v>
      </c>
      <c r="F461" s="6">
        <v>1354.79</v>
      </c>
      <c r="G461" s="6">
        <v>0</v>
      </c>
      <c r="H461" s="6">
        <v>1644.88</v>
      </c>
      <c r="I461" s="6">
        <v>169.96</v>
      </c>
      <c r="J461" s="6">
        <v>0</v>
      </c>
      <c r="K461" s="6">
        <v>300.91000000000003</v>
      </c>
      <c r="L461" s="6">
        <v>0</v>
      </c>
      <c r="M461" s="6">
        <v>0</v>
      </c>
      <c r="N461" s="6">
        <v>0</v>
      </c>
      <c r="O461" s="6">
        <v>120.62</v>
      </c>
      <c r="P461" s="6">
        <v>0</v>
      </c>
      <c r="Q461" s="6">
        <v>0</v>
      </c>
      <c r="R461" s="6">
        <v>83.97</v>
      </c>
      <c r="S461" s="6">
        <v>365.62</v>
      </c>
      <c r="T461" s="6">
        <v>0</v>
      </c>
      <c r="U461" s="6">
        <v>0</v>
      </c>
      <c r="V461" s="6">
        <v>4040.75</v>
      </c>
      <c r="W461" s="6">
        <v>0</v>
      </c>
      <c r="X461" s="6">
        <v>20951.22</v>
      </c>
      <c r="Y461" s="513">
        <f>IF(A461&lt;&gt;"",IF(A461=мар17!A461,0,1),IF(AND(B461=мар17!B461,C461=мар17!C461),0,1))</f>
        <v>0</v>
      </c>
      <c r="Z461" s="70" t="str">
        <f t="shared" si="37"/>
        <v>ул. Седьмая д.7</v>
      </c>
      <c r="AA461" s="504">
        <f>IF($B461&lt;&gt;"",MAX(AA$7:AA460)+1,0)</f>
        <v>448</v>
      </c>
      <c r="AB461" s="502">
        <f t="shared" si="36"/>
        <v>461</v>
      </c>
      <c r="AC461" s="504">
        <f>1</f>
        <v>1</v>
      </c>
      <c r="AD461" s="103">
        <f t="shared" si="38"/>
        <v>1354.79</v>
      </c>
      <c r="AE461" s="103">
        <f t="shared" si="39"/>
        <v>2685.9599999999996</v>
      </c>
      <c r="AF461" s="103">
        <f t="shared" si="40"/>
        <v>0</v>
      </c>
    </row>
    <row r="462" spans="2:32" x14ac:dyDescent="0.25">
      <c r="B462" s="1" t="str">
        <f>адреса!$G$455</f>
        <v>кв.55</v>
      </c>
      <c r="C462" s="522">
        <f>адреса!$I$455</f>
        <v>70000055</v>
      </c>
      <c r="D462" s="6" t="str">
        <f>адреса!$K$455</f>
        <v>ФИО-7-55</v>
      </c>
      <c r="E462" s="6">
        <v>18049.28</v>
      </c>
      <c r="F462" s="6">
        <v>1480.74</v>
      </c>
      <c r="G462" s="6">
        <v>0</v>
      </c>
      <c r="H462" s="6">
        <v>1798.2</v>
      </c>
      <c r="I462" s="6">
        <v>170.1</v>
      </c>
      <c r="J462" s="6">
        <v>0</v>
      </c>
      <c r="K462" s="6">
        <v>300.91000000000003</v>
      </c>
      <c r="L462" s="6">
        <v>0</v>
      </c>
      <c r="M462" s="6">
        <v>0</v>
      </c>
      <c r="N462" s="6">
        <v>0</v>
      </c>
      <c r="O462" s="6">
        <v>131.84</v>
      </c>
      <c r="P462" s="6">
        <v>0</v>
      </c>
      <c r="Q462" s="6">
        <v>0</v>
      </c>
      <c r="R462" s="6">
        <v>84.11</v>
      </c>
      <c r="S462" s="6">
        <v>365.62</v>
      </c>
      <c r="T462" s="6">
        <v>0</v>
      </c>
      <c r="U462" s="6">
        <v>0</v>
      </c>
      <c r="V462" s="6">
        <v>4331.5200000000004</v>
      </c>
      <c r="W462" s="6">
        <v>0</v>
      </c>
      <c r="X462" s="6">
        <v>22380.799999999999</v>
      </c>
      <c r="Y462" s="513">
        <f>IF(A462&lt;&gt;"",IF(A462=мар17!A462,0,1),IF(AND(B462=мар17!B462,C462=мар17!C462),0,1))</f>
        <v>0</v>
      </c>
      <c r="Z462" s="70" t="str">
        <f t="shared" si="37"/>
        <v>ул. Седьмая д.7</v>
      </c>
      <c r="AA462" s="504">
        <f>IF($B462&lt;&gt;"",MAX(AA$7:AA461)+1,0)</f>
        <v>449</v>
      </c>
      <c r="AB462" s="502">
        <f t="shared" si="36"/>
        <v>462</v>
      </c>
      <c r="AC462" s="504">
        <f>1</f>
        <v>1</v>
      </c>
      <c r="AD462" s="103">
        <f t="shared" si="38"/>
        <v>1480.74</v>
      </c>
      <c r="AE462" s="103">
        <f t="shared" si="39"/>
        <v>2850.78</v>
      </c>
      <c r="AF462" s="103">
        <f t="shared" si="40"/>
        <v>0</v>
      </c>
    </row>
    <row r="463" spans="2:32" x14ac:dyDescent="0.25">
      <c r="B463" s="1" t="str">
        <f>адреса!$G$456</f>
        <v>кв.56</v>
      </c>
      <c r="C463" s="522">
        <f>адреса!$I$456</f>
        <v>70000056</v>
      </c>
      <c r="D463" s="6" t="str">
        <f>адреса!$K$456</f>
        <v>ФИО-7-56</v>
      </c>
      <c r="E463" s="6">
        <v>20579.88</v>
      </c>
      <c r="F463" s="6">
        <v>1463.72</v>
      </c>
      <c r="G463" s="6">
        <v>0</v>
      </c>
      <c r="H463" s="6">
        <v>1782.28</v>
      </c>
      <c r="I463" s="6">
        <v>338.61</v>
      </c>
      <c r="J463" s="6">
        <v>0</v>
      </c>
      <c r="K463" s="6">
        <v>601.80999999999995</v>
      </c>
      <c r="L463" s="6">
        <v>0</v>
      </c>
      <c r="M463" s="6">
        <v>0</v>
      </c>
      <c r="N463" s="6">
        <v>0</v>
      </c>
      <c r="O463" s="6">
        <v>1060.44</v>
      </c>
      <c r="P463" s="6">
        <v>0</v>
      </c>
      <c r="Q463" s="6">
        <v>0</v>
      </c>
      <c r="R463" s="6">
        <v>166.64</v>
      </c>
      <c r="S463" s="6">
        <v>731.23</v>
      </c>
      <c r="T463" s="6">
        <v>0</v>
      </c>
      <c r="U463" s="6">
        <v>0</v>
      </c>
      <c r="V463" s="6">
        <v>6144.73</v>
      </c>
      <c r="W463" s="6">
        <v>1579.88</v>
      </c>
      <c r="X463" s="6">
        <v>25144.73</v>
      </c>
      <c r="Y463" s="513">
        <f>IF(A463&lt;&gt;"",IF(A463=мар17!A463,0,1),IF(AND(B463=мар17!B463,C463=мар17!C463),0,1))</f>
        <v>0</v>
      </c>
      <c r="Z463" s="70" t="str">
        <f t="shared" si="37"/>
        <v>ул. Седьмая д.7</v>
      </c>
      <c r="AA463" s="504">
        <f>IF($B463&lt;&gt;"",MAX(AA$7:AA462)+1,0)</f>
        <v>450</v>
      </c>
      <c r="AB463" s="502">
        <f t="shared" si="36"/>
        <v>463</v>
      </c>
      <c r="AC463" s="504">
        <f>1</f>
        <v>1</v>
      </c>
      <c r="AD463" s="103">
        <f t="shared" si="38"/>
        <v>1463.72</v>
      </c>
      <c r="AE463" s="103">
        <f t="shared" si="39"/>
        <v>4681.01</v>
      </c>
      <c r="AF463" s="103">
        <f t="shared" si="40"/>
        <v>0</v>
      </c>
    </row>
    <row r="464" spans="2:32" x14ac:dyDescent="0.25">
      <c r="B464" s="1" t="str">
        <f>адреса!$G$457</f>
        <v>кв.57</v>
      </c>
      <c r="C464" s="522">
        <f>адреса!$I$457</f>
        <v>70000057</v>
      </c>
      <c r="D464" s="6" t="str">
        <f>адреса!$K$457</f>
        <v>ФИО-7-57</v>
      </c>
      <c r="E464" s="6">
        <v>18078.39</v>
      </c>
      <c r="F464" s="6">
        <v>1463.72</v>
      </c>
      <c r="G464" s="6">
        <v>0</v>
      </c>
      <c r="H464" s="6">
        <v>1782.28</v>
      </c>
      <c r="I464" s="6">
        <v>170.08</v>
      </c>
      <c r="J464" s="6">
        <v>0</v>
      </c>
      <c r="K464" s="6">
        <v>300.91000000000003</v>
      </c>
      <c r="L464" s="6">
        <v>0</v>
      </c>
      <c r="M464" s="6">
        <v>0</v>
      </c>
      <c r="N464" s="6">
        <v>0</v>
      </c>
      <c r="O464" s="6">
        <v>258.38</v>
      </c>
      <c r="P464" s="6">
        <v>0</v>
      </c>
      <c r="Q464" s="6">
        <v>0</v>
      </c>
      <c r="R464" s="6">
        <v>84.09</v>
      </c>
      <c r="S464" s="6">
        <v>365.62</v>
      </c>
      <c r="T464" s="6">
        <v>0</v>
      </c>
      <c r="U464" s="6">
        <v>0</v>
      </c>
      <c r="V464" s="6">
        <v>4425.08</v>
      </c>
      <c r="W464" s="6">
        <v>0</v>
      </c>
      <c r="X464" s="6">
        <v>22503.47</v>
      </c>
      <c r="Y464" s="513">
        <f>IF(A464&lt;&gt;"",IF(A464=мар17!A464,0,1),IF(AND(B464=мар17!B464,C464=мар17!C464),0,1))</f>
        <v>0</v>
      </c>
      <c r="Z464" s="70" t="str">
        <f t="shared" si="37"/>
        <v>ул. Седьмая д.7</v>
      </c>
      <c r="AA464" s="504">
        <f>IF($B464&lt;&gt;"",MAX(AA$7:AA463)+1,0)</f>
        <v>451</v>
      </c>
      <c r="AB464" s="502">
        <f t="shared" si="36"/>
        <v>464</v>
      </c>
      <c r="AC464" s="504">
        <f>1</f>
        <v>1</v>
      </c>
      <c r="AD464" s="103">
        <f t="shared" si="38"/>
        <v>1463.72</v>
      </c>
      <c r="AE464" s="103">
        <f t="shared" si="39"/>
        <v>2961.36</v>
      </c>
      <c r="AF464" s="103">
        <f t="shared" si="40"/>
        <v>0</v>
      </c>
    </row>
    <row r="465" spans="2:32" x14ac:dyDescent="0.25">
      <c r="B465" s="1" t="str">
        <f>адреса!$G$458</f>
        <v>кв.58</v>
      </c>
      <c r="C465" s="522">
        <f>адреса!$I$458</f>
        <v>70000058</v>
      </c>
      <c r="D465" s="6" t="str">
        <f>адреса!$K$458</f>
        <v>ФИО-7-58</v>
      </c>
      <c r="E465" s="6">
        <v>32120.33</v>
      </c>
      <c r="F465" s="6">
        <v>2862.76</v>
      </c>
      <c r="G465" s="6">
        <v>0</v>
      </c>
      <c r="H465" s="6">
        <v>3480.91</v>
      </c>
      <c r="I465" s="6">
        <v>171.55</v>
      </c>
      <c r="J465" s="6">
        <v>0</v>
      </c>
      <c r="K465" s="6">
        <v>300.91000000000003</v>
      </c>
      <c r="L465" s="6">
        <v>0</v>
      </c>
      <c r="M465" s="6">
        <v>0</v>
      </c>
      <c r="N465" s="6">
        <v>0</v>
      </c>
      <c r="O465" s="6">
        <v>1134.45</v>
      </c>
      <c r="P465" s="6">
        <v>0</v>
      </c>
      <c r="Q465" s="6">
        <v>0</v>
      </c>
      <c r="R465" s="6">
        <v>85.56</v>
      </c>
      <c r="S465" s="6">
        <v>365.62</v>
      </c>
      <c r="T465" s="6">
        <v>0</v>
      </c>
      <c r="U465" s="6">
        <v>0</v>
      </c>
      <c r="V465" s="6">
        <v>8401.76</v>
      </c>
      <c r="W465" s="6">
        <v>32120.33</v>
      </c>
      <c r="X465" s="6">
        <v>8401.76</v>
      </c>
      <c r="Y465" s="513">
        <f>IF(A465&lt;&gt;"",IF(A465=мар17!A465,0,1),IF(AND(B465=мар17!B465,C465=мар17!C465),0,1))</f>
        <v>0</v>
      </c>
      <c r="Z465" s="70" t="str">
        <f t="shared" si="37"/>
        <v>ул. Седьмая д.7</v>
      </c>
      <c r="AA465" s="504">
        <f>IF($B465&lt;&gt;"",MAX(AA$7:AA464)+1,0)</f>
        <v>452</v>
      </c>
      <c r="AB465" s="502">
        <f t="shared" si="36"/>
        <v>465</v>
      </c>
      <c r="AC465" s="504">
        <f>1</f>
        <v>1</v>
      </c>
      <c r="AD465" s="103">
        <f t="shared" si="38"/>
        <v>2862.76</v>
      </c>
      <c r="AE465" s="103">
        <f t="shared" si="39"/>
        <v>5539</v>
      </c>
      <c r="AF465" s="103">
        <f t="shared" si="40"/>
        <v>0</v>
      </c>
    </row>
    <row r="466" spans="2:32" x14ac:dyDescent="0.25">
      <c r="B466" s="1" t="str">
        <f>адреса!$G$459</f>
        <v>кв.59</v>
      </c>
      <c r="C466" s="522">
        <f>адреса!$I$459</f>
        <v>70000059</v>
      </c>
      <c r="D466" s="6" t="str">
        <f>адреса!$K$459</f>
        <v>ФИО-7-59</v>
      </c>
      <c r="E466" s="6">
        <v>20932.22</v>
      </c>
      <c r="F466" s="6">
        <v>2202.39</v>
      </c>
      <c r="G466" s="6">
        <v>0</v>
      </c>
      <c r="H466" s="6">
        <v>2674.41</v>
      </c>
      <c r="I466" s="6">
        <v>676.46</v>
      </c>
      <c r="J466" s="6">
        <v>0</v>
      </c>
      <c r="K466" s="6">
        <v>1203.6199999999999</v>
      </c>
      <c r="L466" s="6">
        <v>0</v>
      </c>
      <c r="M466" s="6">
        <v>0</v>
      </c>
      <c r="N466" s="6">
        <v>0</v>
      </c>
      <c r="O466" s="6">
        <v>2207.98</v>
      </c>
      <c r="P466" s="6">
        <v>0</v>
      </c>
      <c r="Q466" s="6">
        <v>0</v>
      </c>
      <c r="R466" s="6">
        <v>332.51</v>
      </c>
      <c r="S466" s="6">
        <v>1462.46</v>
      </c>
      <c r="T466" s="6">
        <v>0</v>
      </c>
      <c r="U466" s="6">
        <v>0</v>
      </c>
      <c r="V466" s="6">
        <v>10759.83</v>
      </c>
      <c r="W466" s="6">
        <v>8692.0499999999993</v>
      </c>
      <c r="X466" s="6">
        <v>23000</v>
      </c>
      <c r="Y466" s="513">
        <f>IF(A466&lt;&gt;"",IF(A466=мар17!A466,0,1),IF(AND(B466=мар17!B466,C466=мар17!C466),0,1))</f>
        <v>0</v>
      </c>
      <c r="Z466" s="70" t="str">
        <f t="shared" si="37"/>
        <v>ул. Седьмая д.7</v>
      </c>
      <c r="AA466" s="504">
        <f>IF($B466&lt;&gt;"",MAX(AA$7:AA465)+1,0)</f>
        <v>453</v>
      </c>
      <c r="AB466" s="502">
        <f t="shared" si="36"/>
        <v>466</v>
      </c>
      <c r="AC466" s="504">
        <f>1</f>
        <v>1</v>
      </c>
      <c r="AD466" s="103">
        <f t="shared" si="38"/>
        <v>2202.39</v>
      </c>
      <c r="AE466" s="103">
        <f t="shared" si="39"/>
        <v>8557.4399999999987</v>
      </c>
      <c r="AF466" s="103">
        <f t="shared" si="40"/>
        <v>0</v>
      </c>
    </row>
    <row r="467" spans="2:32" x14ac:dyDescent="0.25">
      <c r="B467" s="1" t="str">
        <f>адреса!$G$460</f>
        <v>кв.60</v>
      </c>
      <c r="C467" s="522">
        <f>адреса!$I$460</f>
        <v>70000060</v>
      </c>
      <c r="D467" s="6" t="str">
        <f>адреса!$K$460</f>
        <v>ФИО-7-60</v>
      </c>
      <c r="E467" s="6">
        <v>17094.810000000001</v>
      </c>
      <c r="F467" s="6">
        <v>1358.2</v>
      </c>
      <c r="G467" s="6">
        <v>0</v>
      </c>
      <c r="H467" s="6">
        <v>1648.85</v>
      </c>
      <c r="I467" s="6">
        <v>169.97</v>
      </c>
      <c r="J467" s="6">
        <v>0</v>
      </c>
      <c r="K467" s="6">
        <v>300.91000000000003</v>
      </c>
      <c r="L467" s="6">
        <v>0</v>
      </c>
      <c r="M467" s="6">
        <v>0</v>
      </c>
      <c r="N467" s="6">
        <v>0</v>
      </c>
      <c r="O467" s="6">
        <v>248.99</v>
      </c>
      <c r="P467" s="6">
        <v>0</v>
      </c>
      <c r="Q467" s="6">
        <v>0</v>
      </c>
      <c r="R467" s="6">
        <v>83.98</v>
      </c>
      <c r="S467" s="6">
        <v>365.62</v>
      </c>
      <c r="T467" s="6">
        <v>0</v>
      </c>
      <c r="U467" s="6">
        <v>0</v>
      </c>
      <c r="V467" s="6">
        <v>4176.5200000000004</v>
      </c>
      <c r="W467" s="6">
        <v>0</v>
      </c>
      <c r="X467" s="6">
        <v>21271.33</v>
      </c>
      <c r="Y467" s="513">
        <f>IF(A467&lt;&gt;"",IF(A467=мар17!A467,0,1),IF(AND(B467=мар17!B467,C467=мар17!C467),0,1))</f>
        <v>0</v>
      </c>
      <c r="Z467" s="70" t="str">
        <f t="shared" si="37"/>
        <v>ул. Седьмая д.7</v>
      </c>
      <c r="AA467" s="504">
        <f>IF($B467&lt;&gt;"",MAX(AA$7:AA466)+1,0)</f>
        <v>454</v>
      </c>
      <c r="AB467" s="502">
        <f t="shared" si="36"/>
        <v>467</v>
      </c>
      <c r="AC467" s="504">
        <f>1</f>
        <v>1</v>
      </c>
      <c r="AD467" s="103">
        <f t="shared" si="38"/>
        <v>1358.2</v>
      </c>
      <c r="AE467" s="103">
        <f t="shared" si="39"/>
        <v>2818.32</v>
      </c>
      <c r="AF467" s="103">
        <f t="shared" si="40"/>
        <v>0</v>
      </c>
    </row>
    <row r="468" spans="2:32" x14ac:dyDescent="0.25">
      <c r="B468" s="1" t="str">
        <f>адреса!$G$461</f>
        <v>кв.61</v>
      </c>
      <c r="C468" s="522">
        <f>адреса!$I$461</f>
        <v>70000061</v>
      </c>
      <c r="D468" s="6" t="str">
        <f>адреса!$K$461</f>
        <v>ФИО-7-61</v>
      </c>
      <c r="E468" s="6">
        <v>18708.509999999998</v>
      </c>
      <c r="F468" s="6">
        <v>1470.53</v>
      </c>
      <c r="G468" s="6">
        <v>0</v>
      </c>
      <c r="H468" s="6">
        <v>1788.25</v>
      </c>
      <c r="I468" s="6">
        <v>-83.19</v>
      </c>
      <c r="J468" s="6">
        <v>0</v>
      </c>
      <c r="K468" s="6">
        <v>-120.97</v>
      </c>
      <c r="L468" s="6">
        <v>0</v>
      </c>
      <c r="M468" s="6">
        <v>0</v>
      </c>
      <c r="N468" s="6">
        <v>0</v>
      </c>
      <c r="O468" s="6">
        <v>643.16999999999996</v>
      </c>
      <c r="P468" s="6">
        <v>0</v>
      </c>
      <c r="Q468" s="6">
        <v>0</v>
      </c>
      <c r="R468" s="6">
        <v>-14.64</v>
      </c>
      <c r="S468" s="6">
        <v>-71.73</v>
      </c>
      <c r="T468" s="6">
        <v>0</v>
      </c>
      <c r="U468" s="6">
        <v>0</v>
      </c>
      <c r="V468" s="6">
        <v>3611.42</v>
      </c>
      <c r="W468" s="6">
        <v>12857.2</v>
      </c>
      <c r="X468" s="6">
        <v>9462.73</v>
      </c>
      <c r="Y468" s="513">
        <f>IF(A468&lt;&gt;"",IF(A468=мар17!A468,0,1),IF(AND(B468=мар17!B468,C468=мар17!C468),0,1))</f>
        <v>0</v>
      </c>
      <c r="Z468" s="70" t="str">
        <f t="shared" si="37"/>
        <v>ул. Седьмая д.7</v>
      </c>
      <c r="AA468" s="504">
        <f>IF($B468&lt;&gt;"",MAX(AA$7:AA467)+1,0)</f>
        <v>455</v>
      </c>
      <c r="AB468" s="502">
        <f t="shared" si="36"/>
        <v>468</v>
      </c>
      <c r="AC468" s="504">
        <f>1</f>
        <v>1</v>
      </c>
      <c r="AD468" s="103">
        <f t="shared" si="38"/>
        <v>1470.53</v>
      </c>
      <c r="AE468" s="103">
        <f t="shared" si="39"/>
        <v>2140.89</v>
      </c>
      <c r="AF468" s="103">
        <f t="shared" si="40"/>
        <v>0</v>
      </c>
    </row>
    <row r="469" spans="2:32" x14ac:dyDescent="0.25">
      <c r="B469" s="1" t="str">
        <f>адреса!$G$462</f>
        <v>кв.62</v>
      </c>
      <c r="C469" s="522">
        <f>адреса!$I$462</f>
        <v>70000062</v>
      </c>
      <c r="D469" s="6" t="str">
        <f>адреса!$K$462</f>
        <v>ФИО-7-62</v>
      </c>
      <c r="E469" s="6">
        <v>18395.650000000001</v>
      </c>
      <c r="F469" s="6">
        <v>1470.53</v>
      </c>
      <c r="G469" s="6">
        <v>0</v>
      </c>
      <c r="H469" s="6">
        <v>1788.25</v>
      </c>
      <c r="I469" s="6">
        <v>170.09</v>
      </c>
      <c r="J469" s="6">
        <v>0</v>
      </c>
      <c r="K469" s="6">
        <v>300.91000000000003</v>
      </c>
      <c r="L469" s="6">
        <v>0</v>
      </c>
      <c r="M469" s="6">
        <v>0</v>
      </c>
      <c r="N469" s="6">
        <v>0</v>
      </c>
      <c r="O469" s="6">
        <v>754.38</v>
      </c>
      <c r="P469" s="6">
        <v>0</v>
      </c>
      <c r="Q469" s="6">
        <v>0</v>
      </c>
      <c r="R469" s="6">
        <v>84.1</v>
      </c>
      <c r="S469" s="6">
        <v>365.62</v>
      </c>
      <c r="T469" s="6">
        <v>0</v>
      </c>
      <c r="U469" s="6">
        <v>0</v>
      </c>
      <c r="V469" s="6">
        <v>4933.88</v>
      </c>
      <c r="W469" s="6">
        <v>0</v>
      </c>
      <c r="X469" s="6">
        <v>23329.53</v>
      </c>
      <c r="Y469" s="513">
        <f>IF(A469&lt;&gt;"",IF(A469=мар17!A469,0,1),IF(AND(B469=мар17!B469,C469=мар17!C469),0,1))</f>
        <v>0</v>
      </c>
      <c r="Z469" s="70" t="str">
        <f t="shared" si="37"/>
        <v>ул. Седьмая д.7</v>
      </c>
      <c r="AA469" s="504">
        <f>IF($B469&lt;&gt;"",MAX(AA$7:AA468)+1,0)</f>
        <v>456</v>
      </c>
      <c r="AB469" s="502">
        <f t="shared" si="36"/>
        <v>469</v>
      </c>
      <c r="AC469" s="504">
        <f>1</f>
        <v>1</v>
      </c>
      <c r="AD469" s="103">
        <f t="shared" si="38"/>
        <v>1470.53</v>
      </c>
      <c r="AE469" s="103">
        <f t="shared" si="39"/>
        <v>3463.35</v>
      </c>
      <c r="AF469" s="103">
        <f t="shared" si="40"/>
        <v>0</v>
      </c>
    </row>
    <row r="470" spans="2:32" x14ac:dyDescent="0.25">
      <c r="B470" s="1" t="str">
        <f>адреса!$G$463</f>
        <v>кв.63</v>
      </c>
      <c r="C470" s="522">
        <f>адреса!$I$463</f>
        <v>70000063</v>
      </c>
      <c r="D470" s="6" t="str">
        <f>адреса!$K$463</f>
        <v>ФИО-7-63</v>
      </c>
      <c r="E470" s="6">
        <v>5450.01</v>
      </c>
      <c r="F470" s="6">
        <v>1467.12</v>
      </c>
      <c r="G470" s="6">
        <v>0</v>
      </c>
      <c r="H470" s="6">
        <v>1786.25</v>
      </c>
      <c r="I470" s="6">
        <v>170.08</v>
      </c>
      <c r="J470" s="6">
        <v>0</v>
      </c>
      <c r="K470" s="6">
        <v>300.91000000000003</v>
      </c>
      <c r="L470" s="6">
        <v>0</v>
      </c>
      <c r="M470" s="6">
        <v>0</v>
      </c>
      <c r="N470" s="6">
        <v>0</v>
      </c>
      <c r="O470" s="6">
        <v>2570.5</v>
      </c>
      <c r="P470" s="6">
        <v>0</v>
      </c>
      <c r="Q470" s="6">
        <v>0</v>
      </c>
      <c r="R470" s="6">
        <v>84.09</v>
      </c>
      <c r="S470" s="6">
        <v>336.95</v>
      </c>
      <c r="T470" s="6">
        <v>0</v>
      </c>
      <c r="U470" s="6">
        <v>0</v>
      </c>
      <c r="V470" s="6">
        <v>6715.9</v>
      </c>
      <c r="W470" s="6">
        <v>5450.01</v>
      </c>
      <c r="X470" s="6">
        <v>6715.9</v>
      </c>
      <c r="Y470" s="513">
        <f>IF(A470&lt;&gt;"",IF(A470=мар17!A470,0,1),IF(AND(B470=мар17!B470,C470=мар17!C470),0,1))</f>
        <v>0</v>
      </c>
      <c r="Z470" s="70" t="str">
        <f t="shared" si="37"/>
        <v>ул. Седьмая д.7</v>
      </c>
      <c r="AA470" s="504">
        <f>IF($B470&lt;&gt;"",MAX(AA$7:AA469)+1,0)</f>
        <v>457</v>
      </c>
      <c r="AB470" s="502">
        <f t="shared" si="36"/>
        <v>470</v>
      </c>
      <c r="AC470" s="504">
        <f>1</f>
        <v>1</v>
      </c>
      <c r="AD470" s="103">
        <f t="shared" si="38"/>
        <v>1467.12</v>
      </c>
      <c r="AE470" s="103">
        <f t="shared" si="39"/>
        <v>5248.78</v>
      </c>
      <c r="AF470" s="103">
        <f t="shared" si="40"/>
        <v>0</v>
      </c>
    </row>
    <row r="471" spans="2:32" x14ac:dyDescent="0.25">
      <c r="B471" s="1" t="str">
        <f>адреса!$G$464</f>
        <v>кв.64</v>
      </c>
      <c r="C471" s="522">
        <f>адреса!$I$464</f>
        <v>70000064</v>
      </c>
      <c r="D471" s="6" t="str">
        <f>адреса!$K$464</f>
        <v>ФИО-7-64</v>
      </c>
      <c r="E471" s="6">
        <v>30521.15</v>
      </c>
      <c r="F471" s="6">
        <v>2855.96</v>
      </c>
      <c r="G471" s="6">
        <v>0</v>
      </c>
      <c r="H471" s="6">
        <v>3472.95</v>
      </c>
      <c r="I471" s="6">
        <v>-839.7</v>
      </c>
      <c r="J471" s="6">
        <v>0</v>
      </c>
      <c r="K471" s="6">
        <v>-1504.55</v>
      </c>
      <c r="L471" s="6">
        <v>0</v>
      </c>
      <c r="M471" s="6">
        <v>0</v>
      </c>
      <c r="N471" s="6">
        <v>0</v>
      </c>
      <c r="O471" s="6">
        <v>254.28</v>
      </c>
      <c r="P471" s="6">
        <v>0</v>
      </c>
      <c r="Q471" s="6">
        <v>0</v>
      </c>
      <c r="R471" s="6">
        <v>-409.75</v>
      </c>
      <c r="S471" s="6">
        <v>-1856.77</v>
      </c>
      <c r="T471" s="6">
        <v>0</v>
      </c>
      <c r="U471" s="6">
        <v>0</v>
      </c>
      <c r="V471" s="6">
        <v>1972.42</v>
      </c>
      <c r="W471" s="6">
        <v>0</v>
      </c>
      <c r="X471" s="6">
        <v>32493.57</v>
      </c>
      <c r="Y471" s="513">
        <f>IF(A471&lt;&gt;"",IF(A471=мар17!A471,0,1),IF(AND(B471=мар17!B471,C471=мар17!C471),0,1))</f>
        <v>0</v>
      </c>
      <c r="Z471" s="70" t="str">
        <f t="shared" si="37"/>
        <v>ул. Седьмая д.7</v>
      </c>
      <c r="AA471" s="504">
        <f>IF($B471&lt;&gt;"",MAX(AA$7:AA470)+1,0)</f>
        <v>458</v>
      </c>
      <c r="AB471" s="502">
        <f t="shared" si="36"/>
        <v>471</v>
      </c>
      <c r="AC471" s="504">
        <f>1</f>
        <v>1</v>
      </c>
      <c r="AD471" s="103">
        <f t="shared" si="38"/>
        <v>2855.96</v>
      </c>
      <c r="AE471" s="103">
        <f t="shared" si="39"/>
        <v>-883.54</v>
      </c>
      <c r="AF471" s="103">
        <f t="shared" si="40"/>
        <v>0</v>
      </c>
    </row>
    <row r="472" spans="2:32" x14ac:dyDescent="0.25">
      <c r="Y472" s="513"/>
      <c r="Z472" s="70"/>
      <c r="AA472" s="504"/>
      <c r="AB472" s="502"/>
      <c r="AC472" s="504"/>
      <c r="AD472" s="103"/>
      <c r="AE472" s="103"/>
      <c r="AF472" s="103"/>
    </row>
  </sheetData>
  <autoFilter ref="A6:AF471"/>
  <conditionalFormatting sqref="A3">
    <cfRule type="cellIs" dxfId="27" priority="2" operator="equal">
      <formula>0</formula>
    </cfRule>
  </conditionalFormatting>
  <conditionalFormatting sqref="B2:D2">
    <cfRule type="cellIs" dxfId="26" priority="1" operator="equal">
      <formula>0</formula>
    </cfRule>
  </conditionalFormatting>
  <hyperlinks>
    <hyperlink ref="B2:D2" location="оглавление!A1" tooltip="в оглавление" display="оглавление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G471"/>
  <sheetViews>
    <sheetView workbookViewId="0">
      <pane xSplit="4" ySplit="6" topLeftCell="X7" activePane="bottomRight" state="frozen"/>
      <selection activeCell="B469" sqref="B469"/>
      <selection pane="topRight" activeCell="B469" sqref="B469"/>
      <selection pane="bottomLeft" activeCell="B469" sqref="B469"/>
      <selection pane="bottomRight" activeCell="A6" sqref="A6"/>
    </sheetView>
  </sheetViews>
  <sheetFormatPr defaultRowHeight="14.4" x14ac:dyDescent="0.3"/>
  <cols>
    <col min="1" max="1" width="12.6640625" style="1" customWidth="1"/>
    <col min="2" max="2" width="15.6640625" style="1" customWidth="1"/>
    <col min="3" max="3" width="15.6640625" style="3" bestFit="1" customWidth="1"/>
    <col min="4" max="4" width="18.5546875" style="3" customWidth="1"/>
    <col min="5" max="5" width="13.88671875" style="3" bestFit="1" customWidth="1"/>
    <col min="6" max="6" width="12.6640625" style="3" bestFit="1" customWidth="1"/>
    <col min="7" max="7" width="11.6640625" style="3" bestFit="1" customWidth="1"/>
    <col min="8" max="8" width="12.6640625" style="3" bestFit="1" customWidth="1"/>
    <col min="9" max="9" width="10.44140625" style="3" bestFit="1" customWidth="1"/>
    <col min="10" max="10" width="9.5546875" style="3" bestFit="1" customWidth="1"/>
    <col min="11" max="11" width="10.109375" style="3" bestFit="1" customWidth="1"/>
    <col min="12" max="12" width="10.33203125" style="3" bestFit="1" customWidth="1"/>
    <col min="13" max="14" width="9.5546875" style="3" bestFit="1" customWidth="1"/>
    <col min="15" max="15" width="11.6640625" style="3" bestFit="1" customWidth="1"/>
    <col min="16" max="16" width="8.6640625" style="3" bestFit="1" customWidth="1"/>
    <col min="17" max="18" width="10.109375" style="3" bestFit="1" customWidth="1"/>
    <col min="19" max="19" width="11.6640625" style="3" bestFit="1" customWidth="1"/>
    <col min="20" max="20" width="9" style="3" bestFit="1" customWidth="1"/>
    <col min="21" max="21" width="9.33203125" style="3" bestFit="1" customWidth="1"/>
    <col min="22" max="23" width="12.6640625" style="3" bestFit="1" customWidth="1"/>
    <col min="24" max="24" width="13.88671875" style="3" bestFit="1" customWidth="1"/>
    <col min="25" max="25" width="2.6640625" style="501" customWidth="1"/>
    <col min="26" max="26" width="20.33203125" style="3" bestFit="1" customWidth="1"/>
    <col min="27" max="27" width="10.6640625" style="3" bestFit="1" customWidth="1"/>
    <col min="28" max="28" width="10.109375" style="3" bestFit="1" customWidth="1"/>
    <col min="29" max="30" width="8.109375" style="3" bestFit="1" customWidth="1"/>
    <col min="31" max="31" width="14.109375" style="3" bestFit="1" customWidth="1"/>
    <col min="32" max="32" width="15.44140625" style="3" bestFit="1" customWidth="1"/>
    <col min="33" max="33" width="2.6640625" style="3" customWidth="1"/>
  </cols>
  <sheetData>
    <row r="1" spans="1:33" ht="17.399999999999999" x14ac:dyDescent="0.3">
      <c r="B1" s="2" t="s">
        <v>0</v>
      </c>
      <c r="Y1" s="504"/>
      <c r="Z1" s="505"/>
      <c r="AA1" s="505"/>
      <c r="AB1" s="506"/>
      <c r="AC1" s="505"/>
      <c r="AD1" s="503"/>
      <c r="AE1" s="503"/>
      <c r="AF1" s="503"/>
    </row>
    <row r="2" spans="1:33" x14ac:dyDescent="0.3">
      <c r="B2" s="542" t="s">
        <v>286</v>
      </c>
      <c r="C2" s="543"/>
      <c r="D2" s="543"/>
      <c r="Y2" s="504"/>
      <c r="Z2" s="505"/>
      <c r="AA2" s="505"/>
      <c r="AB2" s="506"/>
      <c r="AC2" s="505"/>
      <c r="AD2" s="503"/>
      <c r="AE2" s="503"/>
      <c r="AF2" s="503"/>
    </row>
    <row r="3" spans="1:33" x14ac:dyDescent="0.3">
      <c r="A3" s="67" t="str">
        <f>оглавление!$D$2</f>
        <v>Управление жилой недвижимостью, ЖКХ</v>
      </c>
      <c r="B3" s="4"/>
      <c r="Y3" s="504"/>
      <c r="Z3" s="505"/>
      <c r="AA3" s="505"/>
      <c r="AB3" s="506"/>
      <c r="AC3" s="505"/>
      <c r="AD3" s="503"/>
      <c r="AE3" s="503"/>
      <c r="AF3" s="503"/>
    </row>
    <row r="4" spans="1:33" x14ac:dyDescent="0.3">
      <c r="A4" s="1" t="str">
        <f>оглавление!F26</f>
        <v>выгрузки данных о начислениях и оплатах</v>
      </c>
      <c r="B4" s="4"/>
      <c r="Y4" s="504"/>
      <c r="Z4" s="505"/>
      <c r="AA4" s="505"/>
      <c r="AB4" s="506"/>
      <c r="AC4" s="505"/>
      <c r="AD4" s="503"/>
      <c r="AE4" s="503"/>
      <c r="AF4" s="503"/>
    </row>
    <row r="5" spans="1:33" x14ac:dyDescent="0.3">
      <c r="A5" s="1" t="s">
        <v>1</v>
      </c>
      <c r="B5" s="5" t="s">
        <v>242</v>
      </c>
      <c r="C5" s="38"/>
      <c r="D5" s="9"/>
      <c r="E5" s="7"/>
      <c r="Y5" s="504"/>
      <c r="Z5" s="505"/>
      <c r="AA5" s="507"/>
      <c r="AB5" s="508"/>
      <c r="AC5" s="507"/>
      <c r="AD5" s="503"/>
      <c r="AE5" s="503"/>
      <c r="AF5" s="503"/>
    </row>
    <row r="6" spans="1:33" s="3" customFormat="1" ht="30.6" x14ac:dyDescent="0.25">
      <c r="A6" s="528" t="str">
        <f>мар17!A$6</f>
        <v>улица_дом</v>
      </c>
      <c r="B6" s="528" t="str">
        <f>мар17!B$6</f>
        <v>квартира</v>
      </c>
      <c r="C6" s="523" t="str">
        <f>мар17!C$6</f>
        <v>лицевой счет</v>
      </c>
      <c r="D6" s="524" t="str">
        <f>мар17!D$6</f>
        <v>ФИО</v>
      </c>
      <c r="E6" s="529" t="str">
        <f>мар17!E$6</f>
        <v>Нач. сальдо</v>
      </c>
      <c r="F6" s="530" t="str">
        <f>мар17!F$6</f>
        <v>Содерж. и ремонт общего имущества</v>
      </c>
      <c r="G6" s="530" t="str">
        <f>мар17!G$6</f>
        <v>Содержание гаража</v>
      </c>
      <c r="H6" s="530" t="str">
        <f>мар17!H$6</f>
        <v>Отопление</v>
      </c>
      <c r="I6" s="530" t="str">
        <f>мар17!I$6</f>
        <v>Холодное водоснабжение</v>
      </c>
      <c r="J6" s="530" t="str">
        <f>мар17!J$6</f>
        <v>Горячее водоснабжение</v>
      </c>
      <c r="K6" s="530" t="str">
        <f>мар17!K$6</f>
        <v>Водоотведение (канализ.)</v>
      </c>
      <c r="L6" s="530" t="str">
        <f>мар17!L$6</f>
        <v>Газоснабжение</v>
      </c>
      <c r="M6" s="530" t="str">
        <f>мар17!M$6</f>
        <v>Услуги тв</v>
      </c>
      <c r="N6" s="530" t="str">
        <f>мар17!N$6</f>
        <v>Услуги домофона</v>
      </c>
      <c r="O6" s="530" t="str">
        <f>мар17!O$6</f>
        <v>Электроснабжение</v>
      </c>
      <c r="P6" s="530" t="str">
        <f>мар17!P$6</f>
        <v>Прочее сод и рем ж/п</v>
      </c>
      <c r="Q6" s="530" t="str">
        <f>мар17!Q$6</f>
        <v xml:space="preserve">Охрана </v>
      </c>
      <c r="R6" s="530" t="str">
        <f>мар17!R$6</f>
        <v>ХВС для нужд ГВС</v>
      </c>
      <c r="S6" s="530" t="str">
        <f>мар17!S$6</f>
        <v>Подогрев ГВС</v>
      </c>
      <c r="T6" s="530" t="str">
        <f>мар17!T$6</f>
        <v>Разовые услуги УК</v>
      </c>
      <c r="U6" s="530" t="str">
        <f>мар17!U$6</f>
        <v>Услуги вахтера</v>
      </c>
      <c r="V6" s="529" t="str">
        <f>мар17!V$6</f>
        <v>ИТОГО</v>
      </c>
      <c r="W6" s="529" t="str">
        <f>мар17!W$6</f>
        <v>ОПЛАЧЕНО</v>
      </c>
      <c r="X6" s="529" t="str">
        <f>мар17!X$6</f>
        <v>Конеч. сальдо</v>
      </c>
      <c r="Y6" s="525"/>
      <c r="Z6" s="509" t="str">
        <f>мар17!Z$6</f>
        <v>улица</v>
      </c>
      <c r="AA6" s="510" t="str">
        <f>мар17!AA$6</f>
        <v>п.№_кв</v>
      </c>
      <c r="AB6" s="511" t="str">
        <f>мар17!AB$6</f>
        <v>№_стр</v>
      </c>
      <c r="AC6" s="510" t="str">
        <f>мар17!AC$6</f>
        <v>one</v>
      </c>
      <c r="AD6" s="510" t="str">
        <f>мар17!AD$6</f>
        <v>СиР</v>
      </c>
      <c r="AE6" s="510" t="str">
        <f>мар17!AE$6</f>
        <v>Коммуналка</v>
      </c>
      <c r="AF6" s="510" t="str">
        <f>мар17!AF$6</f>
        <v>Прочие услуги</v>
      </c>
      <c r="AG6" s="512"/>
    </row>
    <row r="7" spans="1:33" x14ac:dyDescent="0.3">
      <c r="A7" s="4" t="str">
        <f>адреса!$E$7</f>
        <v>ул. Первая д.1</v>
      </c>
      <c r="C7" s="522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513">
        <f>IF(A7&lt;&gt;"",IF(A7=мар17!A7,0,1),IF(AND(B7=мар17!B7,C7=мар17!C7),0,1))</f>
        <v>0</v>
      </c>
      <c r="Z7" s="70" t="str">
        <f>IF(AND(A7&lt;&gt;"",B7=""),A7,Z6)</f>
        <v>ул. Первая д.1</v>
      </c>
      <c r="AA7" s="504">
        <v>0</v>
      </c>
      <c r="AB7" s="502">
        <v>7</v>
      </c>
      <c r="AC7" s="504">
        <f>1</f>
        <v>1</v>
      </c>
      <c r="AD7" s="103">
        <f>F7</f>
        <v>0</v>
      </c>
      <c r="AE7" s="103">
        <f>H7+I7+J7+K7+L7+O7+R7+S7</f>
        <v>0</v>
      </c>
      <c r="AF7" s="103">
        <f>V7-AD7-AE7</f>
        <v>0</v>
      </c>
    </row>
    <row r="8" spans="1:33" x14ac:dyDescent="0.3">
      <c r="B8" s="1" t="str">
        <f>адреса!$G$7</f>
        <v>кв.1</v>
      </c>
      <c r="C8" s="522">
        <f>адреса!$I$7</f>
        <v>10000001</v>
      </c>
      <c r="D8" s="6" t="str">
        <f>адреса!$K$7</f>
        <v>ФИО-1-1</v>
      </c>
      <c r="E8" s="6">
        <v>48349.86</v>
      </c>
      <c r="F8" s="6">
        <v>4695.8999999999996</v>
      </c>
      <c r="G8" s="6">
        <v>0</v>
      </c>
      <c r="H8" s="6">
        <v>6462</v>
      </c>
      <c r="I8" s="6">
        <v>4.3600000000000003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153.80000000000001</v>
      </c>
      <c r="P8" s="6">
        <v>0</v>
      </c>
      <c r="Q8" s="6">
        <v>0</v>
      </c>
      <c r="R8" s="6">
        <v>4.3600000000000003</v>
      </c>
      <c r="S8" s="6">
        <v>0</v>
      </c>
      <c r="T8" s="6">
        <v>0</v>
      </c>
      <c r="U8" s="6">
        <v>0</v>
      </c>
      <c r="V8" s="6">
        <v>11320.42</v>
      </c>
      <c r="W8" s="6">
        <v>0</v>
      </c>
      <c r="X8" s="6">
        <v>59670.28</v>
      </c>
      <c r="Y8" s="513">
        <f>IF(A8&lt;&gt;"",IF(A8=мар17!A8,0,1),IF(AND(B8=мар17!B8,C8=мар17!C8),0,1))</f>
        <v>0</v>
      </c>
      <c r="Z8" s="70" t="str">
        <f>IF(AND(A8&lt;&gt;"",B8=""),A8,Z7)</f>
        <v>ул. Первая д.1</v>
      </c>
      <c r="AA8" s="504">
        <f>IF($B8&lt;&gt;"",MAX(AA$7:AA7)+1,0)</f>
        <v>1</v>
      </c>
      <c r="AB8" s="502">
        <f>AB7+1</f>
        <v>8</v>
      </c>
      <c r="AC8" s="504">
        <f>1</f>
        <v>1</v>
      </c>
      <c r="AD8" s="103">
        <f>F8</f>
        <v>4695.8999999999996</v>
      </c>
      <c r="AE8" s="103">
        <f>H8+I8+J8+K8+L8+O8+R8+S8</f>
        <v>6624.5199999999995</v>
      </c>
      <c r="AF8" s="103">
        <f>V8-AD8-AE8</f>
        <v>0</v>
      </c>
    </row>
    <row r="9" spans="1:33" x14ac:dyDescent="0.3">
      <c r="B9" s="1" t="str">
        <f>адреса!$G$8</f>
        <v>кв.2</v>
      </c>
      <c r="C9" s="522">
        <f>адреса!$I$8</f>
        <v>10000002</v>
      </c>
      <c r="D9" s="6" t="str">
        <f>адреса!$K$8</f>
        <v>ФИО-1-2</v>
      </c>
      <c r="E9" s="6">
        <v>18195.330000000002</v>
      </c>
      <c r="F9" s="6">
        <v>1834.8</v>
      </c>
      <c r="G9" s="6">
        <v>0</v>
      </c>
      <c r="H9" s="6">
        <v>2525.06</v>
      </c>
      <c r="I9" s="6">
        <v>62.9</v>
      </c>
      <c r="J9" s="6">
        <v>556.6</v>
      </c>
      <c r="K9" s="6">
        <v>172.6</v>
      </c>
      <c r="L9" s="6">
        <v>0</v>
      </c>
      <c r="M9" s="6">
        <v>0</v>
      </c>
      <c r="N9" s="6">
        <v>0</v>
      </c>
      <c r="O9" s="6">
        <v>1017.29</v>
      </c>
      <c r="P9" s="6">
        <v>0</v>
      </c>
      <c r="Q9" s="6">
        <v>0</v>
      </c>
      <c r="R9" s="6">
        <v>1.7</v>
      </c>
      <c r="S9" s="6">
        <v>0</v>
      </c>
      <c r="T9" s="6">
        <v>0</v>
      </c>
      <c r="U9" s="6">
        <v>0</v>
      </c>
      <c r="V9" s="6">
        <v>6170.95</v>
      </c>
      <c r="W9" s="6">
        <v>8000</v>
      </c>
      <c r="X9" s="6">
        <v>16366.28</v>
      </c>
      <c r="Y9" s="513">
        <f>IF(A9&lt;&gt;"",IF(A9=мар17!A9,0,1),IF(AND(B9=мар17!B9,C9=мар17!C9),0,1))</f>
        <v>0</v>
      </c>
      <c r="Z9" s="70" t="str">
        <f t="shared" ref="Z9:Z72" si="0">IF(AND(A9&lt;&gt;"",B9=""),A9,Z8)</f>
        <v>ул. Первая д.1</v>
      </c>
      <c r="AA9" s="504">
        <f>IF($B9&lt;&gt;"",MAX(AA$7:AA8)+1,0)</f>
        <v>2</v>
      </c>
      <c r="AB9" s="502">
        <f t="shared" ref="AB9:AB72" si="1">AB8+1</f>
        <v>9</v>
      </c>
      <c r="AC9" s="504">
        <f>1</f>
        <v>1</v>
      </c>
      <c r="AD9" s="103">
        <f t="shared" ref="AD9:AD72" si="2">F9</f>
        <v>1834.8</v>
      </c>
      <c r="AE9" s="103">
        <f t="shared" ref="AE9:AE72" si="3">H9+I9+J9+K9+L9+O9+R9+S9</f>
        <v>4336.1499999999996</v>
      </c>
      <c r="AF9" s="103">
        <f t="shared" ref="AF9:AF72" si="4">V9-AD9-AE9</f>
        <v>0</v>
      </c>
    </row>
    <row r="10" spans="1:33" x14ac:dyDescent="0.3">
      <c r="B10" s="1" t="str">
        <f>адреса!$G$9</f>
        <v>кв.3</v>
      </c>
      <c r="C10" s="522">
        <f>адреса!$I$9</f>
        <v>10000003</v>
      </c>
      <c r="D10" s="6" t="str">
        <f>адреса!$K$9</f>
        <v>ФИО-1-3</v>
      </c>
      <c r="E10" s="6">
        <v>43964.23</v>
      </c>
      <c r="F10" s="6">
        <v>4303.2</v>
      </c>
      <c r="G10" s="6">
        <v>0</v>
      </c>
      <c r="H10" s="6">
        <v>5922.33</v>
      </c>
      <c r="I10" s="6">
        <v>4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140.94</v>
      </c>
      <c r="P10" s="6">
        <v>0</v>
      </c>
      <c r="Q10" s="6">
        <v>0</v>
      </c>
      <c r="R10" s="6">
        <v>4</v>
      </c>
      <c r="S10" s="6">
        <v>0</v>
      </c>
      <c r="T10" s="6">
        <v>0</v>
      </c>
      <c r="U10" s="6">
        <v>0</v>
      </c>
      <c r="V10" s="6">
        <v>10374.469999999999</v>
      </c>
      <c r="W10" s="6">
        <v>0</v>
      </c>
      <c r="X10" s="6">
        <v>54338.7</v>
      </c>
      <c r="Y10" s="513">
        <f>IF(A10&lt;&gt;"",IF(A10=мар17!A10,0,1),IF(AND(B10=мар17!B10,C10=мар17!C10),0,1))</f>
        <v>0</v>
      </c>
      <c r="Z10" s="70" t="str">
        <f t="shared" si="0"/>
        <v>ул. Первая д.1</v>
      </c>
      <c r="AA10" s="504">
        <f>IF($B10&lt;&gt;"",MAX(AA$7:AA9)+1,0)</f>
        <v>3</v>
      </c>
      <c r="AB10" s="502">
        <f t="shared" si="1"/>
        <v>10</v>
      </c>
      <c r="AC10" s="504">
        <f>1</f>
        <v>1</v>
      </c>
      <c r="AD10" s="103">
        <f t="shared" si="2"/>
        <v>4303.2</v>
      </c>
      <c r="AE10" s="103">
        <f t="shared" si="3"/>
        <v>6071.2699999999995</v>
      </c>
      <c r="AF10" s="103">
        <f t="shared" si="4"/>
        <v>0</v>
      </c>
    </row>
    <row r="11" spans="1:33" x14ac:dyDescent="0.3">
      <c r="B11" s="1" t="str">
        <f>адреса!$G$10</f>
        <v>кв.4</v>
      </c>
      <c r="C11" s="522">
        <f>адреса!$I$10</f>
        <v>10000004</v>
      </c>
      <c r="D11" s="6" t="str">
        <f>адреса!$K$10</f>
        <v>ФИО-1-4</v>
      </c>
      <c r="E11" s="6">
        <v>47974.61</v>
      </c>
      <c r="F11" s="6">
        <v>4695.8999999999996</v>
      </c>
      <c r="G11" s="6">
        <v>0</v>
      </c>
      <c r="H11" s="6">
        <v>6462</v>
      </c>
      <c r="I11" s="6">
        <v>4.3600000000000003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153.80000000000001</v>
      </c>
      <c r="P11" s="6">
        <v>0</v>
      </c>
      <c r="Q11" s="6">
        <v>0</v>
      </c>
      <c r="R11" s="6">
        <v>4.3600000000000003</v>
      </c>
      <c r="S11" s="6">
        <v>0</v>
      </c>
      <c r="T11" s="6">
        <v>0</v>
      </c>
      <c r="U11" s="6">
        <v>0</v>
      </c>
      <c r="V11" s="6">
        <v>11320.42</v>
      </c>
      <c r="W11" s="6">
        <v>0</v>
      </c>
      <c r="X11" s="6">
        <v>59295.03</v>
      </c>
      <c r="Y11" s="513">
        <f>IF(A11&lt;&gt;"",IF(A11=мар17!A11,0,1),IF(AND(B11=мар17!B11,C11=мар17!C11),0,1))</f>
        <v>0</v>
      </c>
      <c r="Z11" s="70" t="str">
        <f t="shared" si="0"/>
        <v>ул. Первая д.1</v>
      </c>
      <c r="AA11" s="504">
        <f>IF($B11&lt;&gt;"",MAX(AA$7:AA10)+1,0)</f>
        <v>4</v>
      </c>
      <c r="AB11" s="502">
        <f t="shared" si="1"/>
        <v>11</v>
      </c>
      <c r="AC11" s="504">
        <f>1</f>
        <v>1</v>
      </c>
      <c r="AD11" s="103">
        <f t="shared" si="2"/>
        <v>4695.8999999999996</v>
      </c>
      <c r="AE11" s="103">
        <f t="shared" si="3"/>
        <v>6624.5199999999995</v>
      </c>
      <c r="AF11" s="103">
        <f t="shared" si="4"/>
        <v>0</v>
      </c>
    </row>
    <row r="12" spans="1:33" x14ac:dyDescent="0.3">
      <c r="B12" s="1" t="str">
        <f>адреса!$G$11</f>
        <v>кв.5</v>
      </c>
      <c r="C12" s="522">
        <f>адреса!$I$11</f>
        <v>10000005</v>
      </c>
      <c r="D12" s="6" t="str">
        <f>адреса!$K$11</f>
        <v>ФИО-1-5</v>
      </c>
      <c r="E12" s="6">
        <v>7588.5</v>
      </c>
      <c r="F12" s="6">
        <v>1729.2</v>
      </c>
      <c r="G12" s="6">
        <v>0</v>
      </c>
      <c r="H12" s="6">
        <v>2379.69</v>
      </c>
      <c r="I12" s="6">
        <v>498.62</v>
      </c>
      <c r="J12" s="6">
        <v>896.33</v>
      </c>
      <c r="K12" s="6">
        <v>601.80999999999995</v>
      </c>
      <c r="L12" s="6">
        <v>0</v>
      </c>
      <c r="M12" s="6">
        <v>0</v>
      </c>
      <c r="N12" s="6">
        <v>0</v>
      </c>
      <c r="O12" s="6">
        <v>56.64</v>
      </c>
      <c r="P12" s="6">
        <v>0</v>
      </c>
      <c r="Q12" s="6">
        <v>0</v>
      </c>
      <c r="R12" s="6">
        <v>1.61</v>
      </c>
      <c r="S12" s="6">
        <v>0</v>
      </c>
      <c r="T12" s="6">
        <v>0</v>
      </c>
      <c r="U12" s="6">
        <v>0</v>
      </c>
      <c r="V12" s="6">
        <v>6163.9</v>
      </c>
      <c r="W12" s="6">
        <v>7588.5</v>
      </c>
      <c r="X12" s="6">
        <v>6163.9</v>
      </c>
      <c r="Y12" s="513">
        <f>IF(A12&lt;&gt;"",IF(A12=мар17!A12,0,1),IF(AND(B12=мар17!B12,C12=мар17!C12),0,1))</f>
        <v>0</v>
      </c>
      <c r="Z12" s="70" t="str">
        <f t="shared" si="0"/>
        <v>ул. Первая д.1</v>
      </c>
      <c r="AA12" s="504">
        <f>IF($B12&lt;&gt;"",MAX(AA$7:AA11)+1,0)</f>
        <v>5</v>
      </c>
      <c r="AB12" s="502">
        <f t="shared" si="1"/>
        <v>12</v>
      </c>
      <c r="AC12" s="504">
        <f>1</f>
        <v>1</v>
      </c>
      <c r="AD12" s="103">
        <f t="shared" si="2"/>
        <v>1729.2</v>
      </c>
      <c r="AE12" s="103">
        <f t="shared" si="3"/>
        <v>4434.7</v>
      </c>
      <c r="AF12" s="103">
        <f t="shared" si="4"/>
        <v>0</v>
      </c>
    </row>
    <row r="13" spans="1:33" x14ac:dyDescent="0.3">
      <c r="B13" s="1" t="str">
        <f>адреса!$G$12</f>
        <v>кв.6</v>
      </c>
      <c r="C13" s="522">
        <f>адреса!$I$12</f>
        <v>10000006</v>
      </c>
      <c r="D13" s="6" t="str">
        <f>адреса!$K$12</f>
        <v>ФИО-1-6</v>
      </c>
      <c r="E13" s="6">
        <v>43964.23</v>
      </c>
      <c r="F13" s="6">
        <v>4303.2</v>
      </c>
      <c r="G13" s="6">
        <v>0</v>
      </c>
      <c r="H13" s="6">
        <v>5922.33</v>
      </c>
      <c r="I13" s="6">
        <v>4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6">
        <v>140.94</v>
      </c>
      <c r="P13" s="6">
        <v>0</v>
      </c>
      <c r="Q13" s="6">
        <v>0</v>
      </c>
      <c r="R13" s="6">
        <v>4</v>
      </c>
      <c r="S13" s="6">
        <v>0</v>
      </c>
      <c r="T13" s="6">
        <v>0</v>
      </c>
      <c r="U13" s="6">
        <v>0</v>
      </c>
      <c r="V13" s="6">
        <v>10374.469999999999</v>
      </c>
      <c r="W13" s="6">
        <v>0</v>
      </c>
      <c r="X13" s="6">
        <v>54338.7</v>
      </c>
      <c r="Y13" s="513">
        <f>IF(A13&lt;&gt;"",IF(A13=мар17!A13,0,1),IF(AND(B13=мар17!B13,C13=мар17!C13),0,1))</f>
        <v>0</v>
      </c>
      <c r="Z13" s="70" t="str">
        <f t="shared" si="0"/>
        <v>ул. Первая д.1</v>
      </c>
      <c r="AA13" s="504">
        <f>IF($B13&lt;&gt;"",MAX(AA$7:AA12)+1,0)</f>
        <v>6</v>
      </c>
      <c r="AB13" s="502">
        <f t="shared" si="1"/>
        <v>13</v>
      </c>
      <c r="AC13" s="504">
        <f>1</f>
        <v>1</v>
      </c>
      <c r="AD13" s="103">
        <f t="shared" si="2"/>
        <v>4303.2</v>
      </c>
      <c r="AE13" s="103">
        <f t="shared" si="3"/>
        <v>6071.2699999999995</v>
      </c>
      <c r="AF13" s="103">
        <f t="shared" si="4"/>
        <v>0</v>
      </c>
    </row>
    <row r="14" spans="1:33" x14ac:dyDescent="0.3">
      <c r="B14" s="1" t="str">
        <f>адреса!$G$13</f>
        <v>кв.7</v>
      </c>
      <c r="C14" s="522">
        <f>адреса!$I$13</f>
        <v>10000007</v>
      </c>
      <c r="D14" s="6" t="str">
        <f>адреса!$K$13</f>
        <v>ФИО-1-7</v>
      </c>
      <c r="E14" s="6">
        <v>105995.18</v>
      </c>
      <c r="F14" s="6">
        <v>4695.8999999999996</v>
      </c>
      <c r="G14" s="6">
        <v>0</v>
      </c>
      <c r="H14" s="6">
        <v>6462</v>
      </c>
      <c r="I14" s="6">
        <v>252.86</v>
      </c>
      <c r="J14" s="6">
        <v>448.16</v>
      </c>
      <c r="K14" s="6">
        <v>300.91000000000003</v>
      </c>
      <c r="L14" s="6">
        <v>0</v>
      </c>
      <c r="M14" s="6">
        <v>0</v>
      </c>
      <c r="N14" s="6">
        <v>0</v>
      </c>
      <c r="O14" s="6">
        <v>153.80000000000001</v>
      </c>
      <c r="P14" s="6">
        <v>0</v>
      </c>
      <c r="Q14" s="6">
        <v>0</v>
      </c>
      <c r="R14" s="6">
        <v>4.3600000000000003</v>
      </c>
      <c r="S14" s="6">
        <v>0</v>
      </c>
      <c r="T14" s="6">
        <v>0</v>
      </c>
      <c r="U14" s="6">
        <v>0</v>
      </c>
      <c r="V14" s="6">
        <v>12317.99</v>
      </c>
      <c r="W14" s="6">
        <v>0</v>
      </c>
      <c r="X14" s="6">
        <v>118313.17</v>
      </c>
      <c r="Y14" s="513">
        <f>IF(A14&lt;&gt;"",IF(A14=мар17!A14,0,1),IF(AND(B14=мар17!B14,C14=мар17!C14),0,1))</f>
        <v>0</v>
      </c>
      <c r="Z14" s="70" t="str">
        <f t="shared" si="0"/>
        <v>ул. Первая д.1</v>
      </c>
      <c r="AA14" s="504">
        <f>IF($B14&lt;&gt;"",MAX(AA$7:AA13)+1,0)</f>
        <v>7</v>
      </c>
      <c r="AB14" s="502">
        <f t="shared" si="1"/>
        <v>14</v>
      </c>
      <c r="AC14" s="504">
        <f>1</f>
        <v>1</v>
      </c>
      <c r="AD14" s="103">
        <f t="shared" si="2"/>
        <v>4695.8999999999996</v>
      </c>
      <c r="AE14" s="103">
        <f t="shared" si="3"/>
        <v>7622.0899999999992</v>
      </c>
      <c r="AF14" s="103">
        <f t="shared" si="4"/>
        <v>0</v>
      </c>
    </row>
    <row r="15" spans="1:33" x14ac:dyDescent="0.3">
      <c r="B15" s="1" t="str">
        <f>адреса!$G$14</f>
        <v>кв.8</v>
      </c>
      <c r="C15" s="522">
        <f>адреса!$I$14</f>
        <v>10000008</v>
      </c>
      <c r="D15" s="6" t="str">
        <f>адреса!$K$14</f>
        <v>ФИО-1-8</v>
      </c>
      <c r="E15" s="6">
        <v>84794.02</v>
      </c>
      <c r="F15" s="6">
        <v>1884.3</v>
      </c>
      <c r="G15" s="6">
        <v>0</v>
      </c>
      <c r="H15" s="6">
        <v>2592.7600000000002</v>
      </c>
      <c r="I15" s="6">
        <v>747.26</v>
      </c>
      <c r="J15" s="6">
        <v>1344.49</v>
      </c>
      <c r="K15" s="6">
        <v>902.72</v>
      </c>
      <c r="L15" s="6">
        <v>0</v>
      </c>
      <c r="M15" s="6">
        <v>0</v>
      </c>
      <c r="N15" s="6">
        <v>0</v>
      </c>
      <c r="O15" s="6">
        <v>2461.69</v>
      </c>
      <c r="P15" s="6">
        <v>0</v>
      </c>
      <c r="Q15" s="6">
        <v>0</v>
      </c>
      <c r="R15" s="6">
        <v>1.75</v>
      </c>
      <c r="S15" s="6">
        <v>0</v>
      </c>
      <c r="T15" s="6">
        <v>0</v>
      </c>
      <c r="U15" s="6">
        <v>0</v>
      </c>
      <c r="V15" s="6">
        <v>9934.9699999999993</v>
      </c>
      <c r="W15" s="6">
        <v>0</v>
      </c>
      <c r="X15" s="6">
        <v>94728.99</v>
      </c>
      <c r="Y15" s="513">
        <f>IF(A15&lt;&gt;"",IF(A15=мар17!A15,0,1),IF(AND(B15=мар17!B15,C15=мар17!C15),0,1))</f>
        <v>0</v>
      </c>
      <c r="Z15" s="70" t="str">
        <f t="shared" si="0"/>
        <v>ул. Первая д.1</v>
      </c>
      <c r="AA15" s="504">
        <f>IF($B15&lt;&gt;"",MAX(AA$7:AA14)+1,0)</f>
        <v>8</v>
      </c>
      <c r="AB15" s="502">
        <f t="shared" si="1"/>
        <v>15</v>
      </c>
      <c r="AC15" s="504">
        <f>1</f>
        <v>1</v>
      </c>
      <c r="AD15" s="103">
        <f t="shared" si="2"/>
        <v>1884.3</v>
      </c>
      <c r="AE15" s="103">
        <f t="shared" si="3"/>
        <v>8050.67</v>
      </c>
      <c r="AF15" s="103">
        <f t="shared" si="4"/>
        <v>0</v>
      </c>
    </row>
    <row r="16" spans="1:33" x14ac:dyDescent="0.3">
      <c r="B16" s="1" t="str">
        <f>адреса!$G$15</f>
        <v>кв.9</v>
      </c>
      <c r="C16" s="522">
        <f>адреса!$I$15</f>
        <v>10000009</v>
      </c>
      <c r="D16" s="6" t="str">
        <f>адреса!$K$15</f>
        <v>ФИО-1-9</v>
      </c>
      <c r="E16" s="6">
        <v>0</v>
      </c>
      <c r="F16" s="6">
        <v>4303.2</v>
      </c>
      <c r="G16" s="6">
        <v>0</v>
      </c>
      <c r="H16" s="6">
        <v>5922.33</v>
      </c>
      <c r="I16" s="6">
        <v>274.48</v>
      </c>
      <c r="J16" s="6">
        <v>622.45000000000005</v>
      </c>
      <c r="K16" s="6">
        <v>357.24</v>
      </c>
      <c r="L16" s="6">
        <v>0</v>
      </c>
      <c r="M16" s="6">
        <v>0</v>
      </c>
      <c r="N16" s="6">
        <v>0</v>
      </c>
      <c r="O16" s="6">
        <v>3637.5</v>
      </c>
      <c r="P16" s="6">
        <v>0</v>
      </c>
      <c r="Q16" s="6">
        <v>0</v>
      </c>
      <c r="R16" s="6">
        <v>4</v>
      </c>
      <c r="S16" s="6">
        <v>0</v>
      </c>
      <c r="T16" s="6">
        <v>0</v>
      </c>
      <c r="U16" s="6">
        <v>0</v>
      </c>
      <c r="V16" s="6">
        <v>15121.2</v>
      </c>
      <c r="W16" s="6">
        <v>0</v>
      </c>
      <c r="X16" s="6">
        <v>15121.2</v>
      </c>
      <c r="Y16" s="513">
        <f>IF(A16&lt;&gt;"",IF(A16=мар17!A16,0,1),IF(AND(B16=мар17!B16,C16=мар17!C16),0,1))</f>
        <v>0</v>
      </c>
      <c r="Z16" s="70" t="str">
        <f t="shared" si="0"/>
        <v>ул. Первая д.1</v>
      </c>
      <c r="AA16" s="504">
        <f>IF($B16&lt;&gt;"",MAX(AA$7:AA15)+1,0)</f>
        <v>9</v>
      </c>
      <c r="AB16" s="502">
        <f t="shared" si="1"/>
        <v>16</v>
      </c>
      <c r="AC16" s="504">
        <f>1</f>
        <v>1</v>
      </c>
      <c r="AD16" s="103">
        <f t="shared" si="2"/>
        <v>4303.2</v>
      </c>
      <c r="AE16" s="103">
        <f t="shared" si="3"/>
        <v>10818</v>
      </c>
      <c r="AF16" s="103">
        <f t="shared" si="4"/>
        <v>0</v>
      </c>
    </row>
    <row r="17" spans="2:32" x14ac:dyDescent="0.3">
      <c r="B17" s="1" t="str">
        <f>адреса!$G$16</f>
        <v>кв.10</v>
      </c>
      <c r="C17" s="522">
        <f>адреса!$I$16</f>
        <v>10000010</v>
      </c>
      <c r="D17" s="6" t="str">
        <f>адреса!$K$16</f>
        <v>ФИО-1-10</v>
      </c>
      <c r="E17" s="6">
        <v>92287.08</v>
      </c>
      <c r="F17" s="6">
        <v>4695.8999999999996</v>
      </c>
      <c r="G17" s="6">
        <v>0</v>
      </c>
      <c r="H17" s="6">
        <v>6462</v>
      </c>
      <c r="I17" s="6">
        <v>252.86</v>
      </c>
      <c r="J17" s="6">
        <v>448.16</v>
      </c>
      <c r="K17" s="6">
        <v>300.91000000000003</v>
      </c>
      <c r="L17" s="6">
        <v>0</v>
      </c>
      <c r="M17" s="6">
        <v>0</v>
      </c>
      <c r="N17" s="6">
        <v>0</v>
      </c>
      <c r="O17" s="6">
        <v>1898.97</v>
      </c>
      <c r="P17" s="6">
        <v>0</v>
      </c>
      <c r="Q17" s="6">
        <v>0</v>
      </c>
      <c r="R17" s="6">
        <v>4.3600000000000003</v>
      </c>
      <c r="S17" s="6">
        <v>0</v>
      </c>
      <c r="T17" s="6">
        <v>0</v>
      </c>
      <c r="U17" s="6">
        <v>0</v>
      </c>
      <c r="V17" s="6">
        <v>14063.16</v>
      </c>
      <c r="W17" s="6">
        <v>0</v>
      </c>
      <c r="X17" s="6">
        <v>106350.24</v>
      </c>
      <c r="Y17" s="513">
        <f>IF(A17&lt;&gt;"",IF(A17=мар17!A17,0,1),IF(AND(B17=мар17!B17,C17=мар17!C17),0,1))</f>
        <v>0</v>
      </c>
      <c r="Z17" s="70" t="str">
        <f t="shared" si="0"/>
        <v>ул. Первая д.1</v>
      </c>
      <c r="AA17" s="504">
        <f>IF($B17&lt;&gt;"",MAX(AA$7:AA16)+1,0)</f>
        <v>10</v>
      </c>
      <c r="AB17" s="502">
        <f t="shared" si="1"/>
        <v>17</v>
      </c>
      <c r="AC17" s="504">
        <f>1</f>
        <v>1</v>
      </c>
      <c r="AD17" s="103">
        <f t="shared" si="2"/>
        <v>4695.8999999999996</v>
      </c>
      <c r="AE17" s="103">
        <f t="shared" si="3"/>
        <v>9367.26</v>
      </c>
      <c r="AF17" s="103">
        <f t="shared" si="4"/>
        <v>0</v>
      </c>
    </row>
    <row r="18" spans="2:32" x14ac:dyDescent="0.3">
      <c r="B18" s="1" t="str">
        <f>адреса!$G$17</f>
        <v>кв.11</v>
      </c>
      <c r="C18" s="522">
        <f>адреса!$I$17</f>
        <v>10000011</v>
      </c>
      <c r="D18" s="6" t="str">
        <f>адреса!$K$17</f>
        <v>ФИО-1-11</v>
      </c>
      <c r="E18" s="6">
        <v>-4527.59</v>
      </c>
      <c r="F18" s="6">
        <v>1732.5</v>
      </c>
      <c r="G18" s="6">
        <v>0</v>
      </c>
      <c r="H18" s="6">
        <v>2383.67</v>
      </c>
      <c r="I18" s="6">
        <v>431.24</v>
      </c>
      <c r="J18" s="6">
        <v>1378.54</v>
      </c>
      <c r="K18" s="6">
        <v>653.49</v>
      </c>
      <c r="L18" s="6">
        <v>0</v>
      </c>
      <c r="M18" s="6">
        <v>0</v>
      </c>
      <c r="N18" s="6">
        <v>0</v>
      </c>
      <c r="O18" s="6">
        <v>8592.01</v>
      </c>
      <c r="P18" s="6">
        <v>0</v>
      </c>
      <c r="Q18" s="6">
        <v>0</v>
      </c>
      <c r="R18" s="6">
        <v>1.61</v>
      </c>
      <c r="S18" s="6">
        <v>0</v>
      </c>
      <c r="T18" s="6">
        <v>0</v>
      </c>
      <c r="U18" s="6">
        <v>0</v>
      </c>
      <c r="V18" s="6">
        <v>15173.06</v>
      </c>
      <c r="W18" s="6">
        <v>0</v>
      </c>
      <c r="X18" s="6">
        <v>10645.47</v>
      </c>
      <c r="Y18" s="513">
        <f>IF(A18&lt;&gt;"",IF(A18=мар17!A18,0,1),IF(AND(B18=мар17!B18,C18=мар17!C18),0,1))</f>
        <v>0</v>
      </c>
      <c r="Z18" s="70" t="str">
        <f t="shared" si="0"/>
        <v>ул. Первая д.1</v>
      </c>
      <c r="AA18" s="504">
        <f>IF($B18&lt;&gt;"",MAX(AA$7:AA17)+1,0)</f>
        <v>11</v>
      </c>
      <c r="AB18" s="502">
        <f t="shared" si="1"/>
        <v>18</v>
      </c>
      <c r="AC18" s="504">
        <f>1</f>
        <v>1</v>
      </c>
      <c r="AD18" s="103">
        <f t="shared" si="2"/>
        <v>1732.5</v>
      </c>
      <c r="AE18" s="103">
        <f t="shared" si="3"/>
        <v>13440.560000000001</v>
      </c>
      <c r="AF18" s="103">
        <f t="shared" si="4"/>
        <v>0</v>
      </c>
    </row>
    <row r="19" spans="2:32" x14ac:dyDescent="0.3">
      <c r="B19" s="1" t="str">
        <f>адреса!$G$18</f>
        <v>кв.12</v>
      </c>
      <c r="C19" s="522">
        <f>адреса!$I$18</f>
        <v>10000012</v>
      </c>
      <c r="D19" s="6" t="str">
        <f>адреса!$K$18</f>
        <v>ФИО-1-12</v>
      </c>
      <c r="E19" s="6">
        <v>43964.23</v>
      </c>
      <c r="F19" s="6">
        <v>4303.2</v>
      </c>
      <c r="G19" s="6">
        <v>0</v>
      </c>
      <c r="H19" s="6">
        <v>5922.33</v>
      </c>
      <c r="I19" s="6">
        <v>4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140.94</v>
      </c>
      <c r="P19" s="6">
        <v>0</v>
      </c>
      <c r="Q19" s="6">
        <v>0</v>
      </c>
      <c r="R19" s="6">
        <v>4</v>
      </c>
      <c r="S19" s="6">
        <v>0</v>
      </c>
      <c r="T19" s="6">
        <v>0</v>
      </c>
      <c r="U19" s="6">
        <v>0</v>
      </c>
      <c r="V19" s="6">
        <v>10374.469999999999</v>
      </c>
      <c r="W19" s="6">
        <v>0</v>
      </c>
      <c r="X19" s="6">
        <v>54338.7</v>
      </c>
      <c r="Y19" s="513">
        <f>IF(A19&lt;&gt;"",IF(A19=мар17!A19,0,1),IF(AND(B19=мар17!B19,C19=мар17!C19),0,1))</f>
        <v>0</v>
      </c>
      <c r="Z19" s="70" t="str">
        <f t="shared" si="0"/>
        <v>ул. Первая д.1</v>
      </c>
      <c r="AA19" s="504">
        <f>IF($B19&lt;&gt;"",MAX(AA$7:AA18)+1,0)</f>
        <v>12</v>
      </c>
      <c r="AB19" s="502">
        <f t="shared" si="1"/>
        <v>19</v>
      </c>
      <c r="AC19" s="504">
        <f>1</f>
        <v>1</v>
      </c>
      <c r="AD19" s="103">
        <f t="shared" si="2"/>
        <v>4303.2</v>
      </c>
      <c r="AE19" s="103">
        <f t="shared" si="3"/>
        <v>6071.2699999999995</v>
      </c>
      <c r="AF19" s="103">
        <f t="shared" si="4"/>
        <v>0</v>
      </c>
    </row>
    <row r="20" spans="2:32" x14ac:dyDescent="0.3">
      <c r="B20" s="1" t="str">
        <f>адреса!$G$19</f>
        <v>кв.13</v>
      </c>
      <c r="C20" s="522">
        <f>адреса!$I$19</f>
        <v>10000013</v>
      </c>
      <c r="D20" s="6" t="str">
        <f>адреса!$K$19</f>
        <v>ФИО-1-13</v>
      </c>
      <c r="E20" s="6">
        <v>24595.37</v>
      </c>
      <c r="F20" s="6">
        <v>4695.8999999999996</v>
      </c>
      <c r="G20" s="6">
        <v>0</v>
      </c>
      <c r="H20" s="6">
        <v>6462</v>
      </c>
      <c r="I20" s="6">
        <v>1213.1099999999999</v>
      </c>
      <c r="J20" s="6">
        <v>-1755.31</v>
      </c>
      <c r="K20" s="6">
        <v>594.98</v>
      </c>
      <c r="L20" s="6">
        <v>0</v>
      </c>
      <c r="M20" s="6">
        <v>100</v>
      </c>
      <c r="N20" s="6">
        <v>0</v>
      </c>
      <c r="O20" s="6">
        <v>1807.5</v>
      </c>
      <c r="P20" s="6">
        <v>0</v>
      </c>
      <c r="Q20" s="6">
        <v>0</v>
      </c>
      <c r="R20" s="6">
        <v>4.3600000000000003</v>
      </c>
      <c r="S20" s="6">
        <v>0</v>
      </c>
      <c r="T20" s="6">
        <v>0</v>
      </c>
      <c r="U20" s="6">
        <v>0</v>
      </c>
      <c r="V20" s="6">
        <v>13122.54</v>
      </c>
      <c r="W20" s="6">
        <v>15000</v>
      </c>
      <c r="X20" s="6">
        <v>22717.91</v>
      </c>
      <c r="Y20" s="513">
        <f>IF(A20&lt;&gt;"",IF(A20=мар17!A20,0,1),IF(AND(B20=мар17!B20,C20=мар17!C20),0,1))</f>
        <v>0</v>
      </c>
      <c r="Z20" s="70" t="str">
        <f t="shared" si="0"/>
        <v>ул. Первая д.1</v>
      </c>
      <c r="AA20" s="504">
        <f>IF($B20&lt;&gt;"",MAX(AA$7:AA19)+1,0)</f>
        <v>13</v>
      </c>
      <c r="AB20" s="502">
        <f t="shared" si="1"/>
        <v>20</v>
      </c>
      <c r="AC20" s="504">
        <f>1</f>
        <v>1</v>
      </c>
      <c r="AD20" s="103">
        <f t="shared" si="2"/>
        <v>4695.8999999999996</v>
      </c>
      <c r="AE20" s="103">
        <f t="shared" si="3"/>
        <v>8326.64</v>
      </c>
      <c r="AF20" s="103">
        <f t="shared" si="4"/>
        <v>100.00000000000182</v>
      </c>
    </row>
    <row r="21" spans="2:32" x14ac:dyDescent="0.3">
      <c r="B21" s="1" t="str">
        <f>адреса!$G$20</f>
        <v>кв.14</v>
      </c>
      <c r="C21" s="522">
        <f>адреса!$I$20</f>
        <v>10000014</v>
      </c>
      <c r="D21" s="6" t="str">
        <f>адреса!$K$20</f>
        <v>ФИО-1-14</v>
      </c>
      <c r="E21" s="6">
        <v>52349.21</v>
      </c>
      <c r="F21" s="6">
        <v>1745.7</v>
      </c>
      <c r="G21" s="6">
        <v>0</v>
      </c>
      <c r="H21" s="6">
        <v>2401.59</v>
      </c>
      <c r="I21" s="6">
        <v>250.12</v>
      </c>
      <c r="J21" s="6">
        <v>448.16</v>
      </c>
      <c r="K21" s="6">
        <v>300.91000000000003</v>
      </c>
      <c r="L21" s="6">
        <v>0</v>
      </c>
      <c r="M21" s="6">
        <v>0</v>
      </c>
      <c r="N21" s="6">
        <v>0</v>
      </c>
      <c r="O21" s="6">
        <v>307.67</v>
      </c>
      <c r="P21" s="6">
        <v>0</v>
      </c>
      <c r="Q21" s="6">
        <v>0</v>
      </c>
      <c r="R21" s="6">
        <v>1.62</v>
      </c>
      <c r="S21" s="6">
        <v>0</v>
      </c>
      <c r="T21" s="6">
        <v>0</v>
      </c>
      <c r="U21" s="6">
        <v>0</v>
      </c>
      <c r="V21" s="6">
        <v>5455.77</v>
      </c>
      <c r="W21" s="6">
        <v>42489.37</v>
      </c>
      <c r="X21" s="6">
        <v>15315.61</v>
      </c>
      <c r="Y21" s="513">
        <f>IF(A21&lt;&gt;"",IF(A21=мар17!A21,0,1),IF(AND(B21=мар17!B21,C21=мар17!C21),0,1))</f>
        <v>0</v>
      </c>
      <c r="Z21" s="70" t="str">
        <f t="shared" si="0"/>
        <v>ул. Первая д.1</v>
      </c>
      <c r="AA21" s="504">
        <f>IF($B21&lt;&gt;"",MAX(AA$7:AA20)+1,0)</f>
        <v>14</v>
      </c>
      <c r="AB21" s="502">
        <f t="shared" si="1"/>
        <v>21</v>
      </c>
      <c r="AC21" s="504">
        <f>1</f>
        <v>1</v>
      </c>
      <c r="AD21" s="103">
        <f t="shared" si="2"/>
        <v>1745.7</v>
      </c>
      <c r="AE21" s="103">
        <f t="shared" si="3"/>
        <v>3710.0699999999997</v>
      </c>
      <c r="AF21" s="103">
        <f t="shared" si="4"/>
        <v>0</v>
      </c>
    </row>
    <row r="22" spans="2:32" x14ac:dyDescent="0.3">
      <c r="B22" s="1" t="str">
        <f>адреса!$G$21</f>
        <v>кв.15</v>
      </c>
      <c r="C22" s="522">
        <f>адреса!$I$21</f>
        <v>10000015</v>
      </c>
      <c r="D22" s="6" t="str">
        <f>адреса!$K$21</f>
        <v>ФИО-1-15</v>
      </c>
      <c r="E22" s="6">
        <v>43964.23</v>
      </c>
      <c r="F22" s="6">
        <v>4303.2</v>
      </c>
      <c r="G22" s="6">
        <v>0</v>
      </c>
      <c r="H22" s="6">
        <v>5922.33</v>
      </c>
      <c r="I22" s="6">
        <v>4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140.94</v>
      </c>
      <c r="P22" s="6">
        <v>0</v>
      </c>
      <c r="Q22" s="6">
        <v>0</v>
      </c>
      <c r="R22" s="6">
        <v>4</v>
      </c>
      <c r="S22" s="6">
        <v>0</v>
      </c>
      <c r="T22" s="6">
        <v>0</v>
      </c>
      <c r="U22" s="6">
        <v>0</v>
      </c>
      <c r="V22" s="6">
        <v>10374.469999999999</v>
      </c>
      <c r="W22" s="6">
        <v>0</v>
      </c>
      <c r="X22" s="6">
        <v>54338.7</v>
      </c>
      <c r="Y22" s="513">
        <f>IF(A22&lt;&gt;"",IF(A22=мар17!A22,0,1),IF(AND(B22=мар17!B22,C22=мар17!C22),0,1))</f>
        <v>0</v>
      </c>
      <c r="Z22" s="70" t="str">
        <f t="shared" si="0"/>
        <v>ул. Первая д.1</v>
      </c>
      <c r="AA22" s="504">
        <f>IF($B22&lt;&gt;"",MAX(AA$7:AA21)+1,0)</f>
        <v>15</v>
      </c>
      <c r="AB22" s="502">
        <f t="shared" si="1"/>
        <v>22</v>
      </c>
      <c r="AC22" s="504">
        <f>1</f>
        <v>1</v>
      </c>
      <c r="AD22" s="103">
        <f t="shared" si="2"/>
        <v>4303.2</v>
      </c>
      <c r="AE22" s="103">
        <f t="shared" si="3"/>
        <v>6071.2699999999995</v>
      </c>
      <c r="AF22" s="103">
        <f t="shared" si="4"/>
        <v>0</v>
      </c>
    </row>
    <row r="23" spans="2:32" x14ac:dyDescent="0.3">
      <c r="B23" s="1" t="str">
        <f>адреса!$G$22</f>
        <v>кв.16</v>
      </c>
      <c r="C23" s="522">
        <f>адреса!$I$22</f>
        <v>10000016</v>
      </c>
      <c r="D23" s="6" t="str">
        <f>адреса!$K$22</f>
        <v>ФИО-1-16</v>
      </c>
      <c r="E23" s="6">
        <v>5000</v>
      </c>
      <c r="F23" s="6">
        <v>4290</v>
      </c>
      <c r="G23" s="6">
        <v>0</v>
      </c>
      <c r="H23" s="6">
        <v>5904.41</v>
      </c>
      <c r="I23" s="6">
        <v>750.69</v>
      </c>
      <c r="J23" s="6">
        <v>3816.36</v>
      </c>
      <c r="K23" s="6">
        <v>1449.34</v>
      </c>
      <c r="L23" s="6">
        <v>0</v>
      </c>
      <c r="M23" s="6">
        <v>0</v>
      </c>
      <c r="N23" s="6">
        <v>0</v>
      </c>
      <c r="O23" s="6">
        <v>3032.17</v>
      </c>
      <c r="P23" s="6">
        <v>0</v>
      </c>
      <c r="Q23" s="6">
        <v>0</v>
      </c>
      <c r="R23" s="6">
        <v>3.98</v>
      </c>
      <c r="S23" s="6">
        <v>0</v>
      </c>
      <c r="T23" s="6">
        <v>0</v>
      </c>
      <c r="U23" s="6">
        <v>0</v>
      </c>
      <c r="V23" s="6">
        <v>19246.95</v>
      </c>
      <c r="W23" s="6">
        <v>5000</v>
      </c>
      <c r="X23" s="6">
        <v>19246.95</v>
      </c>
      <c r="Y23" s="513">
        <f>IF(A23&lt;&gt;"",IF(A23=мар17!A23,0,1),IF(AND(B23=мар17!B23,C23=мар17!C23),0,1))</f>
        <v>0</v>
      </c>
      <c r="Z23" s="70" t="str">
        <f t="shared" si="0"/>
        <v>ул. Первая д.1</v>
      </c>
      <c r="AA23" s="504">
        <f>IF($B23&lt;&gt;"",MAX(AA$7:AA22)+1,0)</f>
        <v>16</v>
      </c>
      <c r="AB23" s="502">
        <f t="shared" si="1"/>
        <v>23</v>
      </c>
      <c r="AC23" s="504">
        <f>1</f>
        <v>1</v>
      </c>
      <c r="AD23" s="103">
        <f t="shared" si="2"/>
        <v>4290</v>
      </c>
      <c r="AE23" s="103">
        <f t="shared" si="3"/>
        <v>14956.95</v>
      </c>
      <c r="AF23" s="103">
        <f t="shared" si="4"/>
        <v>0</v>
      </c>
    </row>
    <row r="24" spans="2:32" x14ac:dyDescent="0.3">
      <c r="B24" s="1" t="str">
        <f>адреса!$G$23</f>
        <v>кв.17</v>
      </c>
      <c r="C24" s="522">
        <f>адреса!$I$23</f>
        <v>10000017</v>
      </c>
      <c r="D24" s="6" t="str">
        <f>адреса!$K$23</f>
        <v>ФИО-1-17</v>
      </c>
      <c r="E24" s="6">
        <v>12178.7</v>
      </c>
      <c r="F24" s="6">
        <v>1788.6</v>
      </c>
      <c r="G24" s="6">
        <v>0</v>
      </c>
      <c r="H24" s="6">
        <v>2461.33</v>
      </c>
      <c r="I24" s="6">
        <v>537.22</v>
      </c>
      <c r="J24" s="6">
        <v>1756.14</v>
      </c>
      <c r="K24" s="6">
        <v>822.94</v>
      </c>
      <c r="L24" s="6">
        <v>0</v>
      </c>
      <c r="M24" s="6">
        <v>0</v>
      </c>
      <c r="N24" s="6">
        <v>0</v>
      </c>
      <c r="O24" s="6">
        <v>734.53</v>
      </c>
      <c r="P24" s="6">
        <v>0</v>
      </c>
      <c r="Q24" s="6">
        <v>0</v>
      </c>
      <c r="R24" s="6">
        <v>1.66</v>
      </c>
      <c r="S24" s="6">
        <v>0</v>
      </c>
      <c r="T24" s="6">
        <v>0</v>
      </c>
      <c r="U24" s="6">
        <v>0</v>
      </c>
      <c r="V24" s="6">
        <v>8102.42</v>
      </c>
      <c r="W24" s="6">
        <v>0</v>
      </c>
      <c r="X24" s="6">
        <v>20281.12</v>
      </c>
      <c r="Y24" s="513">
        <f>IF(A24&lt;&gt;"",IF(A24=мар17!A24,0,1),IF(AND(B24=мар17!B24,C24=мар17!C24),0,1))</f>
        <v>0</v>
      </c>
      <c r="Z24" s="70" t="str">
        <f t="shared" si="0"/>
        <v>ул. Первая д.1</v>
      </c>
      <c r="AA24" s="504">
        <f>IF($B24&lt;&gt;"",MAX(AA$7:AA23)+1,0)</f>
        <v>17</v>
      </c>
      <c r="AB24" s="502">
        <f t="shared" si="1"/>
        <v>24</v>
      </c>
      <c r="AC24" s="504">
        <f>1</f>
        <v>1</v>
      </c>
      <c r="AD24" s="103">
        <f t="shared" si="2"/>
        <v>1788.6</v>
      </c>
      <c r="AE24" s="103">
        <f t="shared" si="3"/>
        <v>6313.8200000000006</v>
      </c>
      <c r="AF24" s="103">
        <f t="shared" si="4"/>
        <v>0</v>
      </c>
    </row>
    <row r="25" spans="2:32" x14ac:dyDescent="0.3">
      <c r="B25" s="1" t="str">
        <f>адреса!$G$24</f>
        <v>кв.18</v>
      </c>
      <c r="C25" s="522">
        <f>адреса!$I$24</f>
        <v>10000018</v>
      </c>
      <c r="D25" s="6" t="str">
        <f>адреса!$K$24</f>
        <v>ФИО-1-18</v>
      </c>
      <c r="E25" s="6">
        <v>26989.74</v>
      </c>
      <c r="F25" s="6">
        <v>4012.8</v>
      </c>
      <c r="G25" s="6">
        <v>0</v>
      </c>
      <c r="H25" s="6">
        <v>5522.07</v>
      </c>
      <c r="I25" s="6">
        <v>410.52</v>
      </c>
      <c r="J25" s="6">
        <v>1996.27</v>
      </c>
      <c r="K25" s="6">
        <v>771.29</v>
      </c>
      <c r="L25" s="6">
        <v>0</v>
      </c>
      <c r="M25" s="6">
        <v>100</v>
      </c>
      <c r="N25" s="6">
        <v>0</v>
      </c>
      <c r="O25" s="6">
        <v>1271.17</v>
      </c>
      <c r="P25" s="6">
        <v>0</v>
      </c>
      <c r="Q25" s="6">
        <v>0</v>
      </c>
      <c r="R25" s="6">
        <v>3.73</v>
      </c>
      <c r="S25" s="6">
        <v>0</v>
      </c>
      <c r="T25" s="6">
        <v>0</v>
      </c>
      <c r="U25" s="6">
        <v>0</v>
      </c>
      <c r="V25" s="6">
        <v>14087.85</v>
      </c>
      <c r="W25" s="6">
        <v>8000</v>
      </c>
      <c r="X25" s="6">
        <v>33077.589999999997</v>
      </c>
      <c r="Y25" s="513">
        <f>IF(A25&lt;&gt;"",IF(A25=мар17!A25,0,1),IF(AND(B25=мар17!B25,C25=мар17!C25),0,1))</f>
        <v>0</v>
      </c>
      <c r="Z25" s="70" t="str">
        <f t="shared" si="0"/>
        <v>ул. Первая д.1</v>
      </c>
      <c r="AA25" s="504">
        <f>IF($B25&lt;&gt;"",MAX(AA$7:AA24)+1,0)</f>
        <v>18</v>
      </c>
      <c r="AB25" s="502">
        <f t="shared" si="1"/>
        <v>25</v>
      </c>
      <c r="AC25" s="504">
        <f>1</f>
        <v>1</v>
      </c>
      <c r="AD25" s="103">
        <f t="shared" si="2"/>
        <v>4012.8</v>
      </c>
      <c r="AE25" s="103">
        <f t="shared" si="3"/>
        <v>9975.0500000000011</v>
      </c>
      <c r="AF25" s="103">
        <f t="shared" si="4"/>
        <v>99.999999999998181</v>
      </c>
    </row>
    <row r="26" spans="2:32" x14ac:dyDescent="0.3">
      <c r="B26" s="1" t="str">
        <f>адреса!$G$25</f>
        <v>кв.19</v>
      </c>
      <c r="C26" s="522">
        <f>адреса!$I$25</f>
        <v>10000019</v>
      </c>
      <c r="D26" s="6" t="str">
        <f>адреса!$K$25</f>
        <v>ФИО-1-19</v>
      </c>
      <c r="E26" s="6">
        <v>45615.1</v>
      </c>
      <c r="F26" s="6">
        <v>4464.8999999999996</v>
      </c>
      <c r="G26" s="6">
        <v>0</v>
      </c>
      <c r="H26" s="6">
        <v>6145.37</v>
      </c>
      <c r="I26" s="6">
        <v>4.1500000000000004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146.24</v>
      </c>
      <c r="P26" s="6">
        <v>0</v>
      </c>
      <c r="Q26" s="6">
        <v>0</v>
      </c>
      <c r="R26" s="6">
        <v>4.1500000000000004</v>
      </c>
      <c r="S26" s="6">
        <v>0</v>
      </c>
      <c r="T26" s="6">
        <v>0</v>
      </c>
      <c r="U26" s="6">
        <v>0</v>
      </c>
      <c r="V26" s="6">
        <v>10764.81</v>
      </c>
      <c r="W26" s="6">
        <v>0</v>
      </c>
      <c r="X26" s="6">
        <v>56379.91</v>
      </c>
      <c r="Y26" s="513">
        <f>IF(A26&lt;&gt;"",IF(A26=мар17!A26,0,1),IF(AND(B26=мар17!B26,C26=мар17!C26),0,1))</f>
        <v>0</v>
      </c>
      <c r="Z26" s="70" t="str">
        <f t="shared" si="0"/>
        <v>ул. Первая д.1</v>
      </c>
      <c r="AA26" s="504">
        <f>IF($B26&lt;&gt;"",MAX(AA$7:AA25)+1,0)</f>
        <v>19</v>
      </c>
      <c r="AB26" s="502">
        <f t="shared" si="1"/>
        <v>26</v>
      </c>
      <c r="AC26" s="504">
        <f>1</f>
        <v>1</v>
      </c>
      <c r="AD26" s="103">
        <f t="shared" si="2"/>
        <v>4464.8999999999996</v>
      </c>
      <c r="AE26" s="103">
        <f t="shared" si="3"/>
        <v>6299.9099999999989</v>
      </c>
      <c r="AF26" s="103">
        <f t="shared" si="4"/>
        <v>0</v>
      </c>
    </row>
    <row r="27" spans="2:32" x14ac:dyDescent="0.3">
      <c r="B27" s="1" t="str">
        <f>адреса!$G$26</f>
        <v>кв.20</v>
      </c>
      <c r="C27" s="522">
        <f>адреса!$I$26</f>
        <v>10000020</v>
      </c>
      <c r="D27" s="6" t="str">
        <f>адреса!$K$26</f>
        <v>ФИО-1-20</v>
      </c>
      <c r="E27" s="6">
        <v>0</v>
      </c>
      <c r="F27" s="6">
        <v>1798.5</v>
      </c>
      <c r="G27" s="6">
        <v>0</v>
      </c>
      <c r="H27" s="6">
        <v>2475.27</v>
      </c>
      <c r="I27" s="6">
        <v>106.17</v>
      </c>
      <c r="J27" s="6">
        <v>253.16</v>
      </c>
      <c r="K27" s="6">
        <v>140.82</v>
      </c>
      <c r="L27" s="6">
        <v>0</v>
      </c>
      <c r="M27" s="6">
        <v>0</v>
      </c>
      <c r="N27" s="6">
        <v>0</v>
      </c>
      <c r="O27" s="6">
        <v>602.22</v>
      </c>
      <c r="P27" s="6">
        <v>0</v>
      </c>
      <c r="Q27" s="6">
        <v>0</v>
      </c>
      <c r="R27" s="6">
        <v>1.67</v>
      </c>
      <c r="S27" s="6">
        <v>0</v>
      </c>
      <c r="T27" s="6">
        <v>0</v>
      </c>
      <c r="U27" s="6">
        <v>0</v>
      </c>
      <c r="V27" s="6">
        <v>5377.81</v>
      </c>
      <c r="W27" s="6">
        <v>0</v>
      </c>
      <c r="X27" s="6">
        <v>5377.81</v>
      </c>
      <c r="Y27" s="513">
        <f>IF(A27&lt;&gt;"",IF(A27=мар17!A27,0,1),IF(AND(B27=мар17!B27,C27=мар17!C27),0,1))</f>
        <v>0</v>
      </c>
      <c r="Z27" s="70" t="str">
        <f t="shared" si="0"/>
        <v>ул. Первая д.1</v>
      </c>
      <c r="AA27" s="504">
        <f>IF($B27&lt;&gt;"",MAX(AA$7:AA26)+1,0)</f>
        <v>20</v>
      </c>
      <c r="AB27" s="502">
        <f t="shared" si="1"/>
        <v>27</v>
      </c>
      <c r="AC27" s="504">
        <f>1</f>
        <v>1</v>
      </c>
      <c r="AD27" s="103">
        <f t="shared" si="2"/>
        <v>1798.5</v>
      </c>
      <c r="AE27" s="103">
        <f t="shared" si="3"/>
        <v>3579.3100000000004</v>
      </c>
      <c r="AF27" s="103">
        <f t="shared" si="4"/>
        <v>0</v>
      </c>
    </row>
    <row r="28" spans="2:32" x14ac:dyDescent="0.3">
      <c r="B28" s="1" t="str">
        <f>адреса!$G$27</f>
        <v>кв.21</v>
      </c>
      <c r="C28" s="522">
        <f>адреса!$I$27</f>
        <v>10000021</v>
      </c>
      <c r="D28" s="6" t="str">
        <f>адреса!$K$27</f>
        <v>ФИО-1-21</v>
      </c>
      <c r="E28" s="6">
        <v>42682.1</v>
      </c>
      <c r="F28" s="6">
        <v>4177.8</v>
      </c>
      <c r="G28" s="6">
        <v>0</v>
      </c>
      <c r="H28" s="6">
        <v>5749.09</v>
      </c>
      <c r="I28" s="6">
        <v>3.88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136.83000000000001</v>
      </c>
      <c r="P28" s="6">
        <v>0</v>
      </c>
      <c r="Q28" s="6">
        <v>0</v>
      </c>
      <c r="R28" s="6">
        <v>3.88</v>
      </c>
      <c r="S28" s="6">
        <v>0</v>
      </c>
      <c r="T28" s="6">
        <v>0</v>
      </c>
      <c r="U28" s="6">
        <v>0</v>
      </c>
      <c r="V28" s="6">
        <v>10071.48</v>
      </c>
      <c r="W28" s="6">
        <v>0</v>
      </c>
      <c r="X28" s="6">
        <v>52753.58</v>
      </c>
      <c r="Y28" s="513">
        <f>IF(A28&lt;&gt;"",IF(A28=мар17!A28,0,1),IF(AND(B28=мар17!B28,C28=мар17!C28),0,1))</f>
        <v>0</v>
      </c>
      <c r="Z28" s="70" t="str">
        <f t="shared" si="0"/>
        <v>ул. Первая д.1</v>
      </c>
      <c r="AA28" s="504">
        <f>IF($B28&lt;&gt;"",MAX(AA$7:AA27)+1,0)</f>
        <v>21</v>
      </c>
      <c r="AB28" s="502">
        <f t="shared" si="1"/>
        <v>28</v>
      </c>
      <c r="AC28" s="504">
        <f>1</f>
        <v>1</v>
      </c>
      <c r="AD28" s="103">
        <f t="shared" si="2"/>
        <v>4177.8</v>
      </c>
      <c r="AE28" s="103">
        <f t="shared" si="3"/>
        <v>5893.68</v>
      </c>
      <c r="AF28" s="103">
        <f t="shared" si="4"/>
        <v>0</v>
      </c>
    </row>
    <row r="29" spans="2:32" x14ac:dyDescent="0.3">
      <c r="B29" s="1" t="str">
        <f>адреса!$G$28</f>
        <v>кв.22</v>
      </c>
      <c r="C29" s="522">
        <f>адреса!$I$28</f>
        <v>10000022</v>
      </c>
      <c r="D29" s="6" t="str">
        <f>адреса!$K$28</f>
        <v>ФИО-1-22</v>
      </c>
      <c r="E29" s="6">
        <v>38434.14</v>
      </c>
      <c r="F29" s="6">
        <v>3762</v>
      </c>
      <c r="G29" s="6">
        <v>0</v>
      </c>
      <c r="H29" s="6">
        <v>5177.5600000000004</v>
      </c>
      <c r="I29" s="6">
        <v>3.49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123.21</v>
      </c>
      <c r="P29" s="6">
        <v>0</v>
      </c>
      <c r="Q29" s="6">
        <v>0</v>
      </c>
      <c r="R29" s="6">
        <v>3.49</v>
      </c>
      <c r="S29" s="6">
        <v>0</v>
      </c>
      <c r="T29" s="6">
        <v>0</v>
      </c>
      <c r="U29" s="6">
        <v>0</v>
      </c>
      <c r="V29" s="6">
        <v>9069.75</v>
      </c>
      <c r="W29" s="6">
        <v>0</v>
      </c>
      <c r="X29" s="6">
        <v>47503.89</v>
      </c>
      <c r="Y29" s="513">
        <f>IF(A29&lt;&gt;"",IF(A29=мар17!A29,0,1),IF(AND(B29=мар17!B29,C29=мар17!C29),0,1))</f>
        <v>0</v>
      </c>
      <c r="Z29" s="70" t="str">
        <f t="shared" si="0"/>
        <v>ул. Первая д.1</v>
      </c>
      <c r="AA29" s="504">
        <f>IF($B29&lt;&gt;"",MAX(AA$7:AA28)+1,0)</f>
        <v>22</v>
      </c>
      <c r="AB29" s="502">
        <f t="shared" si="1"/>
        <v>29</v>
      </c>
      <c r="AC29" s="504">
        <f>1</f>
        <v>1</v>
      </c>
      <c r="AD29" s="103">
        <f t="shared" si="2"/>
        <v>3762</v>
      </c>
      <c r="AE29" s="103">
        <f t="shared" si="3"/>
        <v>5307.75</v>
      </c>
      <c r="AF29" s="103">
        <f t="shared" si="4"/>
        <v>0</v>
      </c>
    </row>
    <row r="30" spans="2:32" x14ac:dyDescent="0.3">
      <c r="B30" s="1" t="str">
        <f>адреса!$G$29</f>
        <v>кв.23</v>
      </c>
      <c r="C30" s="522">
        <f>адреса!$I$29</f>
        <v>10000023</v>
      </c>
      <c r="D30" s="6" t="str">
        <f>адреса!$K$29</f>
        <v>ФИО-1-23</v>
      </c>
      <c r="E30" s="6">
        <v>72639.31</v>
      </c>
      <c r="F30" s="6">
        <v>1834.8</v>
      </c>
      <c r="G30" s="6">
        <v>0</v>
      </c>
      <c r="H30" s="6">
        <v>2525.06</v>
      </c>
      <c r="I30" s="6">
        <v>498.71</v>
      </c>
      <c r="J30" s="6">
        <v>896.33</v>
      </c>
      <c r="K30" s="6">
        <v>601.80999999999995</v>
      </c>
      <c r="L30" s="6">
        <v>0</v>
      </c>
      <c r="M30" s="6">
        <v>0</v>
      </c>
      <c r="N30" s="6">
        <v>0</v>
      </c>
      <c r="O30" s="6">
        <v>757.14</v>
      </c>
      <c r="P30" s="6">
        <v>0</v>
      </c>
      <c r="Q30" s="6">
        <v>0</v>
      </c>
      <c r="R30" s="6">
        <v>1.7</v>
      </c>
      <c r="S30" s="6">
        <v>0</v>
      </c>
      <c r="T30" s="6">
        <v>0</v>
      </c>
      <c r="U30" s="6">
        <v>0</v>
      </c>
      <c r="V30" s="6">
        <v>7115.55</v>
      </c>
      <c r="W30" s="6">
        <v>0</v>
      </c>
      <c r="X30" s="6">
        <v>79754.86</v>
      </c>
      <c r="Y30" s="513">
        <f>IF(A30&lt;&gt;"",IF(A30=мар17!A30,0,1),IF(AND(B30=мар17!B30,C30=мар17!C30),0,1))</f>
        <v>0</v>
      </c>
      <c r="Z30" s="70" t="str">
        <f t="shared" si="0"/>
        <v>ул. Первая д.1</v>
      </c>
      <c r="AA30" s="504">
        <f>IF($B30&lt;&gt;"",MAX(AA$7:AA29)+1,0)</f>
        <v>23</v>
      </c>
      <c r="AB30" s="502">
        <f t="shared" si="1"/>
        <v>30</v>
      </c>
      <c r="AC30" s="504">
        <f>1</f>
        <v>1</v>
      </c>
      <c r="AD30" s="103">
        <f t="shared" si="2"/>
        <v>1834.8</v>
      </c>
      <c r="AE30" s="103">
        <f t="shared" si="3"/>
        <v>5280.75</v>
      </c>
      <c r="AF30" s="103">
        <f t="shared" si="4"/>
        <v>0</v>
      </c>
    </row>
    <row r="31" spans="2:32" x14ac:dyDescent="0.3">
      <c r="B31" s="1" t="str">
        <f>адреса!$G$30</f>
        <v>кв.24</v>
      </c>
      <c r="C31" s="522">
        <f>адреса!$I$30</f>
        <v>10000024</v>
      </c>
      <c r="D31" s="6" t="str">
        <f>адреса!$K$30</f>
        <v>ФИО-1-24</v>
      </c>
      <c r="E31" s="6">
        <v>8254.5</v>
      </c>
      <c r="F31" s="6">
        <v>2501.5100000000002</v>
      </c>
      <c r="G31" s="6">
        <v>0</v>
      </c>
      <c r="H31" s="6">
        <v>4491.8</v>
      </c>
      <c r="I31" s="6">
        <v>525.27</v>
      </c>
      <c r="J31" s="6">
        <v>2491.5700000000002</v>
      </c>
      <c r="K31" s="6">
        <v>973.19</v>
      </c>
      <c r="L31" s="6">
        <v>0</v>
      </c>
      <c r="M31" s="6">
        <v>100</v>
      </c>
      <c r="N31" s="6">
        <v>0</v>
      </c>
      <c r="O31" s="6">
        <v>2524.89</v>
      </c>
      <c r="P31" s="6">
        <v>0</v>
      </c>
      <c r="Q31" s="6">
        <v>0</v>
      </c>
      <c r="R31" s="6">
        <v>3.34</v>
      </c>
      <c r="S31" s="6">
        <v>0</v>
      </c>
      <c r="T31" s="6">
        <v>0</v>
      </c>
      <c r="U31" s="6">
        <v>0</v>
      </c>
      <c r="V31" s="6">
        <v>13611.57</v>
      </c>
      <c r="W31" s="6">
        <v>8254.5</v>
      </c>
      <c r="X31" s="6">
        <v>13611.57</v>
      </c>
      <c r="Y31" s="513">
        <f>IF(A31&lt;&gt;"",IF(A31=мар17!A31,0,1),IF(AND(B31=мар17!B31,C31=мар17!C31),0,1))</f>
        <v>0</v>
      </c>
      <c r="Z31" s="70" t="str">
        <f t="shared" si="0"/>
        <v>ул. Первая д.1</v>
      </c>
      <c r="AA31" s="504">
        <f>IF($B31&lt;&gt;"",MAX(AA$7:AA30)+1,0)</f>
        <v>24</v>
      </c>
      <c r="AB31" s="502">
        <f t="shared" si="1"/>
        <v>31</v>
      </c>
      <c r="AC31" s="504">
        <f>1</f>
        <v>1</v>
      </c>
      <c r="AD31" s="103">
        <f t="shared" si="2"/>
        <v>2501.5100000000002</v>
      </c>
      <c r="AE31" s="103">
        <f t="shared" si="3"/>
        <v>11010.06</v>
      </c>
      <c r="AF31" s="103">
        <f t="shared" si="4"/>
        <v>100</v>
      </c>
    </row>
    <row r="32" spans="2:32" x14ac:dyDescent="0.3">
      <c r="B32" s="1" t="str">
        <f>адреса!$G$31</f>
        <v>кв.25</v>
      </c>
      <c r="C32" s="522">
        <f>адреса!$I$31</f>
        <v>10000025</v>
      </c>
      <c r="D32" s="6" t="str">
        <f>адреса!$K$31</f>
        <v>ФИО-1-25</v>
      </c>
      <c r="E32" s="6">
        <v>0</v>
      </c>
      <c r="F32" s="6">
        <v>1752.3</v>
      </c>
      <c r="G32" s="6">
        <v>0</v>
      </c>
      <c r="H32" s="6">
        <v>2411.5500000000002</v>
      </c>
      <c r="I32" s="6">
        <v>212.72</v>
      </c>
      <c r="J32" s="6">
        <v>592.77</v>
      </c>
      <c r="K32" s="6">
        <v>302.42</v>
      </c>
      <c r="L32" s="6">
        <v>0</v>
      </c>
      <c r="M32" s="6">
        <v>100</v>
      </c>
      <c r="N32" s="6">
        <v>0</v>
      </c>
      <c r="O32" s="6">
        <v>1777.43</v>
      </c>
      <c r="P32" s="6">
        <v>0</v>
      </c>
      <c r="Q32" s="6">
        <v>0</v>
      </c>
      <c r="R32" s="6">
        <v>1.63</v>
      </c>
      <c r="S32" s="6">
        <v>0</v>
      </c>
      <c r="T32" s="6">
        <v>0</v>
      </c>
      <c r="U32" s="6">
        <v>0</v>
      </c>
      <c r="V32" s="6">
        <v>7150.82</v>
      </c>
      <c r="W32" s="6">
        <v>7150.82</v>
      </c>
      <c r="X32" s="6">
        <v>0</v>
      </c>
      <c r="Y32" s="513">
        <f>IF(A32&lt;&gt;"",IF(A32=мар17!A32,0,1),IF(AND(B32=мар17!B32,C32=мар17!C32),0,1))</f>
        <v>0</v>
      </c>
      <c r="Z32" s="70" t="str">
        <f t="shared" si="0"/>
        <v>ул. Первая д.1</v>
      </c>
      <c r="AA32" s="504">
        <f>IF($B32&lt;&gt;"",MAX(AA$7:AA31)+1,0)</f>
        <v>25</v>
      </c>
      <c r="AB32" s="502">
        <f t="shared" si="1"/>
        <v>32</v>
      </c>
      <c r="AC32" s="504">
        <f>1</f>
        <v>1</v>
      </c>
      <c r="AD32" s="103">
        <f t="shared" si="2"/>
        <v>1752.3</v>
      </c>
      <c r="AE32" s="103">
        <f t="shared" si="3"/>
        <v>5298.52</v>
      </c>
      <c r="AF32" s="103">
        <f t="shared" si="4"/>
        <v>99.999999999999091</v>
      </c>
    </row>
    <row r="33" spans="2:32" x14ac:dyDescent="0.3">
      <c r="B33" s="1" t="str">
        <f>адреса!$G$32</f>
        <v>кв.26</v>
      </c>
      <c r="C33" s="522">
        <f>адреса!$I$32</f>
        <v>10000026</v>
      </c>
      <c r="D33" s="6" t="str">
        <f>адреса!$K$32</f>
        <v>ФИО-1-26</v>
      </c>
      <c r="E33" s="6">
        <v>6242.28</v>
      </c>
      <c r="F33" s="6">
        <v>3762</v>
      </c>
      <c r="G33" s="6">
        <v>0</v>
      </c>
      <c r="H33" s="6">
        <v>5177.5600000000004</v>
      </c>
      <c r="I33" s="6">
        <v>983.98</v>
      </c>
      <c r="J33" s="6">
        <v>3734.7</v>
      </c>
      <c r="K33" s="6">
        <v>1621.32</v>
      </c>
      <c r="L33" s="6">
        <v>0</v>
      </c>
      <c r="M33" s="6">
        <v>100</v>
      </c>
      <c r="N33" s="6">
        <v>0</v>
      </c>
      <c r="O33" s="6">
        <v>1465.97</v>
      </c>
      <c r="P33" s="6">
        <v>0</v>
      </c>
      <c r="Q33" s="6">
        <v>0</v>
      </c>
      <c r="R33" s="6">
        <v>3.49</v>
      </c>
      <c r="S33" s="6">
        <v>0</v>
      </c>
      <c r="T33" s="6">
        <v>0</v>
      </c>
      <c r="U33" s="6">
        <v>0</v>
      </c>
      <c r="V33" s="6">
        <v>16849.02</v>
      </c>
      <c r="W33" s="6">
        <v>6242.28</v>
      </c>
      <c r="X33" s="6">
        <v>16849.02</v>
      </c>
      <c r="Y33" s="513">
        <f>IF(A33&lt;&gt;"",IF(A33=мар17!A33,0,1),IF(AND(B33=мар17!B33,C33=мар17!C33),0,1))</f>
        <v>0</v>
      </c>
      <c r="Z33" s="70" t="str">
        <f t="shared" si="0"/>
        <v>ул. Первая д.1</v>
      </c>
      <c r="AA33" s="504">
        <f>IF($B33&lt;&gt;"",MAX(AA$7:AA32)+1,0)</f>
        <v>26</v>
      </c>
      <c r="AB33" s="502">
        <f t="shared" si="1"/>
        <v>33</v>
      </c>
      <c r="AC33" s="504">
        <f>1</f>
        <v>1</v>
      </c>
      <c r="AD33" s="103">
        <f t="shared" si="2"/>
        <v>3762</v>
      </c>
      <c r="AE33" s="103">
        <f t="shared" si="3"/>
        <v>12987.02</v>
      </c>
      <c r="AF33" s="103">
        <f t="shared" si="4"/>
        <v>100</v>
      </c>
    </row>
    <row r="34" spans="2:32" x14ac:dyDescent="0.3">
      <c r="B34" s="1" t="str">
        <f>адреса!$G$33</f>
        <v>кв.27</v>
      </c>
      <c r="C34" s="522">
        <f>адреса!$I$33</f>
        <v>10000027</v>
      </c>
      <c r="D34" s="6" t="str">
        <f>адреса!$K$33</f>
        <v>ФИО-1-27</v>
      </c>
      <c r="E34" s="6">
        <v>0</v>
      </c>
      <c r="F34" s="6">
        <v>3762</v>
      </c>
      <c r="G34" s="6">
        <v>0</v>
      </c>
      <c r="H34" s="6">
        <v>5177.5600000000004</v>
      </c>
      <c r="I34" s="6">
        <v>443.02</v>
      </c>
      <c r="J34" s="6">
        <v>1369.39</v>
      </c>
      <c r="K34" s="6">
        <v>659.52</v>
      </c>
      <c r="L34" s="6">
        <v>0</v>
      </c>
      <c r="M34" s="6">
        <v>100</v>
      </c>
      <c r="N34" s="6">
        <v>0</v>
      </c>
      <c r="O34" s="6">
        <v>2081.9699999999998</v>
      </c>
      <c r="P34" s="6">
        <v>0</v>
      </c>
      <c r="Q34" s="6">
        <v>0</v>
      </c>
      <c r="R34" s="6">
        <v>3.49</v>
      </c>
      <c r="S34" s="6">
        <v>0</v>
      </c>
      <c r="T34" s="6">
        <v>0</v>
      </c>
      <c r="U34" s="6">
        <v>0</v>
      </c>
      <c r="V34" s="6">
        <v>13596.95</v>
      </c>
      <c r="W34" s="6">
        <v>0</v>
      </c>
      <c r="X34" s="6">
        <v>13596.95</v>
      </c>
      <c r="Y34" s="513">
        <f>IF(A34&lt;&gt;"",IF(A34=мар17!A34,0,1),IF(AND(B34=мар17!B34,C34=мар17!C34),0,1))</f>
        <v>0</v>
      </c>
      <c r="Z34" s="70" t="str">
        <f t="shared" si="0"/>
        <v>ул. Первая д.1</v>
      </c>
      <c r="AA34" s="504">
        <f>IF($B34&lt;&gt;"",MAX(AA$7:AA33)+1,0)</f>
        <v>27</v>
      </c>
      <c r="AB34" s="502">
        <f t="shared" si="1"/>
        <v>34</v>
      </c>
      <c r="AC34" s="504">
        <f>1</f>
        <v>1</v>
      </c>
      <c r="AD34" s="103">
        <f t="shared" si="2"/>
        <v>3762</v>
      </c>
      <c r="AE34" s="103">
        <f t="shared" si="3"/>
        <v>9734.9499999999989</v>
      </c>
      <c r="AF34" s="103">
        <f t="shared" si="4"/>
        <v>100.00000000000182</v>
      </c>
    </row>
    <row r="35" spans="2:32" x14ac:dyDescent="0.3">
      <c r="B35" s="1" t="str">
        <f>адреса!$G$34</f>
        <v>кв.28</v>
      </c>
      <c r="C35" s="522">
        <f>адреса!$I$34</f>
        <v>10000028</v>
      </c>
      <c r="D35" s="6" t="str">
        <f>адреса!$K$34</f>
        <v>ФИО-1-28</v>
      </c>
      <c r="E35" s="6">
        <v>10282.48</v>
      </c>
      <c r="F35" s="6">
        <v>1884.3</v>
      </c>
      <c r="G35" s="6">
        <v>0</v>
      </c>
      <c r="H35" s="6">
        <v>2592.7600000000002</v>
      </c>
      <c r="I35" s="6">
        <v>250.25</v>
      </c>
      <c r="J35" s="6">
        <v>448.16</v>
      </c>
      <c r="K35" s="6">
        <v>300.91000000000003</v>
      </c>
      <c r="L35" s="6">
        <v>0</v>
      </c>
      <c r="M35" s="6">
        <v>0</v>
      </c>
      <c r="N35" s="6">
        <v>0</v>
      </c>
      <c r="O35" s="6">
        <v>517.63</v>
      </c>
      <c r="P35" s="6">
        <v>0</v>
      </c>
      <c r="Q35" s="6">
        <v>0</v>
      </c>
      <c r="R35" s="6">
        <v>1.75</v>
      </c>
      <c r="S35" s="6">
        <v>0</v>
      </c>
      <c r="T35" s="6">
        <v>0</v>
      </c>
      <c r="U35" s="6">
        <v>0</v>
      </c>
      <c r="V35" s="6">
        <v>5995.76</v>
      </c>
      <c r="W35" s="6">
        <v>16500</v>
      </c>
      <c r="X35" s="6">
        <v>-221.76</v>
      </c>
      <c r="Y35" s="513">
        <f>IF(A35&lt;&gt;"",IF(A35=мар17!A35,0,1),IF(AND(B35=мар17!B35,C35=мар17!C35),0,1))</f>
        <v>0</v>
      </c>
      <c r="Z35" s="70" t="str">
        <f t="shared" si="0"/>
        <v>ул. Первая д.1</v>
      </c>
      <c r="AA35" s="504">
        <f>IF($B35&lt;&gt;"",MAX(AA$7:AA34)+1,0)</f>
        <v>28</v>
      </c>
      <c r="AB35" s="502">
        <f t="shared" si="1"/>
        <v>35</v>
      </c>
      <c r="AC35" s="504">
        <f>1</f>
        <v>1</v>
      </c>
      <c r="AD35" s="103">
        <f t="shared" si="2"/>
        <v>1884.3</v>
      </c>
      <c r="AE35" s="103">
        <f t="shared" si="3"/>
        <v>4111.46</v>
      </c>
      <c r="AF35" s="103">
        <f t="shared" si="4"/>
        <v>0</v>
      </c>
    </row>
    <row r="36" spans="2:32" x14ac:dyDescent="0.3">
      <c r="B36" s="1" t="str">
        <f>адреса!$G$35</f>
        <v>кв.29</v>
      </c>
      <c r="C36" s="522">
        <f>адреса!$I$35</f>
        <v>10000029</v>
      </c>
      <c r="D36" s="6" t="str">
        <f>адреса!$K$35</f>
        <v>ФИО-1-29</v>
      </c>
      <c r="E36" s="6">
        <v>17573.04</v>
      </c>
      <c r="F36" s="6">
        <v>3554.1</v>
      </c>
      <c r="G36" s="6">
        <v>0</v>
      </c>
      <c r="H36" s="6">
        <v>4789.24</v>
      </c>
      <c r="I36" s="6">
        <v>13.74</v>
      </c>
      <c r="J36" s="6">
        <v>38.76</v>
      </c>
      <c r="K36" s="6">
        <v>16.89</v>
      </c>
      <c r="L36" s="6">
        <v>0</v>
      </c>
      <c r="M36" s="6">
        <v>100</v>
      </c>
      <c r="N36" s="6">
        <v>0</v>
      </c>
      <c r="O36" s="6">
        <v>673.54</v>
      </c>
      <c r="P36" s="6">
        <v>0</v>
      </c>
      <c r="Q36" s="6">
        <v>0</v>
      </c>
      <c r="R36" s="6">
        <v>3.49</v>
      </c>
      <c r="S36" s="6">
        <v>0</v>
      </c>
      <c r="T36" s="6">
        <v>0</v>
      </c>
      <c r="U36" s="6">
        <v>0</v>
      </c>
      <c r="V36" s="6">
        <v>9189.76</v>
      </c>
      <c r="W36" s="6">
        <v>17573.04</v>
      </c>
      <c r="X36" s="6">
        <v>9189.76</v>
      </c>
      <c r="Y36" s="513">
        <f>IF(A36&lt;&gt;"",IF(A36=мар17!A36,0,1),IF(AND(B36=мар17!B36,C36=мар17!C36),0,1))</f>
        <v>0</v>
      </c>
      <c r="Z36" s="70" t="str">
        <f t="shared" si="0"/>
        <v>ул. Первая д.1</v>
      </c>
      <c r="AA36" s="504">
        <f>IF($B36&lt;&gt;"",MAX(AA$7:AA35)+1,0)</f>
        <v>29</v>
      </c>
      <c r="AB36" s="502">
        <f t="shared" si="1"/>
        <v>36</v>
      </c>
      <c r="AC36" s="504">
        <f>1</f>
        <v>1</v>
      </c>
      <c r="AD36" s="103">
        <f t="shared" si="2"/>
        <v>3554.1</v>
      </c>
      <c r="AE36" s="103">
        <f t="shared" si="3"/>
        <v>5535.66</v>
      </c>
      <c r="AF36" s="103">
        <f t="shared" si="4"/>
        <v>100</v>
      </c>
    </row>
    <row r="37" spans="2:32" x14ac:dyDescent="0.3">
      <c r="B37" s="1" t="str">
        <f>адреса!$G$36</f>
        <v>кв.30</v>
      </c>
      <c r="C37" s="522">
        <f>адреса!$I$36</f>
        <v>10000030</v>
      </c>
      <c r="D37" s="6" t="str">
        <f>адреса!$K$36</f>
        <v>ФИО-1-30</v>
      </c>
      <c r="E37" s="6">
        <v>0</v>
      </c>
      <c r="F37" s="6">
        <v>3762</v>
      </c>
      <c r="G37" s="6">
        <v>0</v>
      </c>
      <c r="H37" s="6">
        <v>5177.5600000000004</v>
      </c>
      <c r="I37" s="6">
        <v>243.2</v>
      </c>
      <c r="J37" s="6">
        <v>922.47</v>
      </c>
      <c r="K37" s="6">
        <v>398.46</v>
      </c>
      <c r="L37" s="6">
        <v>0</v>
      </c>
      <c r="M37" s="6">
        <v>0</v>
      </c>
      <c r="N37" s="6">
        <v>0</v>
      </c>
      <c r="O37" s="6">
        <v>964.79</v>
      </c>
      <c r="P37" s="6">
        <v>0</v>
      </c>
      <c r="Q37" s="6">
        <v>0</v>
      </c>
      <c r="R37" s="6">
        <v>3.49</v>
      </c>
      <c r="S37" s="6">
        <v>0</v>
      </c>
      <c r="T37" s="6">
        <v>0</v>
      </c>
      <c r="U37" s="6">
        <v>0</v>
      </c>
      <c r="V37" s="6">
        <v>11471.97</v>
      </c>
      <c r="W37" s="6">
        <v>11471.97</v>
      </c>
      <c r="X37" s="6">
        <v>0</v>
      </c>
      <c r="Y37" s="513">
        <f>IF(A37&lt;&gt;"",IF(A37=мар17!A37,0,1),IF(AND(B37=мар17!B37,C37=мар17!C37),0,1))</f>
        <v>0</v>
      </c>
      <c r="Z37" s="70" t="str">
        <f t="shared" si="0"/>
        <v>ул. Первая д.1</v>
      </c>
      <c r="AA37" s="504">
        <f>IF($B37&lt;&gt;"",MAX(AA$7:AA36)+1,0)</f>
        <v>30</v>
      </c>
      <c r="AB37" s="502">
        <f t="shared" si="1"/>
        <v>37</v>
      </c>
      <c r="AC37" s="504">
        <f>1</f>
        <v>1</v>
      </c>
      <c r="AD37" s="103">
        <f t="shared" si="2"/>
        <v>3762</v>
      </c>
      <c r="AE37" s="103">
        <f t="shared" si="3"/>
        <v>7709.97</v>
      </c>
      <c r="AF37" s="103">
        <f t="shared" si="4"/>
        <v>0</v>
      </c>
    </row>
    <row r="38" spans="2:32" x14ac:dyDescent="0.3">
      <c r="B38" s="1" t="str">
        <f>адреса!$G$37</f>
        <v>кв.31</v>
      </c>
      <c r="C38" s="522">
        <f>адреса!$I$37</f>
        <v>10000031</v>
      </c>
      <c r="D38" s="6" t="str">
        <f>адреса!$K$37</f>
        <v>ФИО-1-31</v>
      </c>
      <c r="E38" s="6">
        <v>12479.5</v>
      </c>
      <c r="F38" s="6">
        <v>1884.3</v>
      </c>
      <c r="G38" s="6">
        <v>0</v>
      </c>
      <c r="H38" s="6">
        <v>2592.7600000000002</v>
      </c>
      <c r="I38" s="6">
        <v>250.25</v>
      </c>
      <c r="J38" s="6">
        <v>448.16</v>
      </c>
      <c r="K38" s="6">
        <v>300.91000000000003</v>
      </c>
      <c r="L38" s="6">
        <v>0</v>
      </c>
      <c r="M38" s="6">
        <v>100</v>
      </c>
      <c r="N38" s="6">
        <v>0</v>
      </c>
      <c r="O38" s="6">
        <v>547</v>
      </c>
      <c r="P38" s="6">
        <v>0</v>
      </c>
      <c r="Q38" s="6">
        <v>0</v>
      </c>
      <c r="R38" s="6">
        <v>1.75</v>
      </c>
      <c r="S38" s="6">
        <v>0</v>
      </c>
      <c r="T38" s="6">
        <v>0</v>
      </c>
      <c r="U38" s="6">
        <v>0</v>
      </c>
      <c r="V38" s="6">
        <v>6125.13</v>
      </c>
      <c r="W38" s="6">
        <v>0</v>
      </c>
      <c r="X38" s="6">
        <v>18604.63</v>
      </c>
      <c r="Y38" s="513">
        <f>IF(A38&lt;&gt;"",IF(A38=мар17!A38,0,1),IF(AND(B38=мар17!B38,C38=мар17!C38),0,1))</f>
        <v>0</v>
      </c>
      <c r="Z38" s="70" t="str">
        <f t="shared" si="0"/>
        <v>ул. Первая д.1</v>
      </c>
      <c r="AA38" s="504">
        <f>IF($B38&lt;&gt;"",MAX(AA$7:AA37)+1,0)</f>
        <v>31</v>
      </c>
      <c r="AB38" s="502">
        <f t="shared" si="1"/>
        <v>38</v>
      </c>
      <c r="AC38" s="504">
        <f>1</f>
        <v>1</v>
      </c>
      <c r="AD38" s="103">
        <f t="shared" si="2"/>
        <v>1884.3</v>
      </c>
      <c r="AE38" s="103">
        <f t="shared" si="3"/>
        <v>4140.83</v>
      </c>
      <c r="AF38" s="103">
        <f t="shared" si="4"/>
        <v>100</v>
      </c>
    </row>
    <row r="39" spans="2:32" x14ac:dyDescent="0.3">
      <c r="B39" s="1" t="str">
        <f>адреса!$G$38</f>
        <v>кв.32</v>
      </c>
      <c r="C39" s="522">
        <f>адреса!$I$38</f>
        <v>10000032</v>
      </c>
      <c r="D39" s="6" t="str">
        <f>адреса!$K$38</f>
        <v>ФИО-1-32</v>
      </c>
      <c r="E39" s="6">
        <v>5783.62</v>
      </c>
      <c r="F39" s="6">
        <v>3762</v>
      </c>
      <c r="G39" s="6">
        <v>0</v>
      </c>
      <c r="H39" s="6">
        <v>5177.5600000000004</v>
      </c>
      <c r="I39" s="6">
        <v>251.99</v>
      </c>
      <c r="J39" s="6">
        <v>448.16</v>
      </c>
      <c r="K39" s="6">
        <v>300.91000000000003</v>
      </c>
      <c r="L39" s="6">
        <v>0</v>
      </c>
      <c r="M39" s="6">
        <v>100</v>
      </c>
      <c r="N39" s="6">
        <v>0</v>
      </c>
      <c r="O39" s="6">
        <v>7857.45</v>
      </c>
      <c r="P39" s="6">
        <v>0</v>
      </c>
      <c r="Q39" s="6">
        <v>0</v>
      </c>
      <c r="R39" s="6">
        <v>3.49</v>
      </c>
      <c r="S39" s="6">
        <v>0</v>
      </c>
      <c r="T39" s="6">
        <v>0</v>
      </c>
      <c r="U39" s="6">
        <v>0</v>
      </c>
      <c r="V39" s="6">
        <v>17901.560000000001</v>
      </c>
      <c r="W39" s="6">
        <v>5783.62</v>
      </c>
      <c r="X39" s="6">
        <v>17901.560000000001</v>
      </c>
      <c r="Y39" s="513">
        <f>IF(A39&lt;&gt;"",IF(A39=мар17!A39,0,1),IF(AND(B39=мар17!B39,C39=мар17!C39),0,1))</f>
        <v>0</v>
      </c>
      <c r="Z39" s="70" t="str">
        <f t="shared" si="0"/>
        <v>ул. Первая д.1</v>
      </c>
      <c r="AA39" s="504">
        <f>IF($B39&lt;&gt;"",MAX(AA$7:AA38)+1,0)</f>
        <v>32</v>
      </c>
      <c r="AB39" s="502">
        <f t="shared" si="1"/>
        <v>39</v>
      </c>
      <c r="AC39" s="504">
        <f>1</f>
        <v>1</v>
      </c>
      <c r="AD39" s="103">
        <f t="shared" si="2"/>
        <v>3762</v>
      </c>
      <c r="AE39" s="103">
        <f t="shared" si="3"/>
        <v>14039.56</v>
      </c>
      <c r="AF39" s="103">
        <f t="shared" si="4"/>
        <v>100.00000000000182</v>
      </c>
    </row>
    <row r="40" spans="2:32" x14ac:dyDescent="0.3">
      <c r="B40" s="1" t="str">
        <f>адреса!$G$39</f>
        <v>кв.33</v>
      </c>
      <c r="C40" s="522">
        <f>адреса!$I$39</f>
        <v>10000033</v>
      </c>
      <c r="D40" s="6" t="str">
        <f>адреса!$K$39</f>
        <v>ФИО-1-33</v>
      </c>
      <c r="E40" s="6">
        <v>12636.65</v>
      </c>
      <c r="F40" s="6">
        <v>3762</v>
      </c>
      <c r="G40" s="6">
        <v>0</v>
      </c>
      <c r="H40" s="6">
        <v>5177.5600000000004</v>
      </c>
      <c r="I40" s="6">
        <v>-936.89</v>
      </c>
      <c r="J40" s="6">
        <v>56.18</v>
      </c>
      <c r="K40" s="6">
        <v>-751.94</v>
      </c>
      <c r="L40" s="6">
        <v>0</v>
      </c>
      <c r="M40" s="6">
        <v>100</v>
      </c>
      <c r="N40" s="6">
        <v>0</v>
      </c>
      <c r="O40" s="6">
        <v>1152.28</v>
      </c>
      <c r="P40" s="6">
        <v>0</v>
      </c>
      <c r="Q40" s="6">
        <v>0</v>
      </c>
      <c r="R40" s="6">
        <v>3.49</v>
      </c>
      <c r="S40" s="6">
        <v>0</v>
      </c>
      <c r="T40" s="6">
        <v>0</v>
      </c>
      <c r="U40" s="6">
        <v>0</v>
      </c>
      <c r="V40" s="6">
        <v>8562.68</v>
      </c>
      <c r="W40" s="6">
        <v>12636.65</v>
      </c>
      <c r="X40" s="6">
        <v>8562.68</v>
      </c>
      <c r="Y40" s="513">
        <f>IF(A40&lt;&gt;"",IF(A40=мар17!A40,0,1),IF(AND(B40=мар17!B40,C40=мар17!C40),0,1))</f>
        <v>0</v>
      </c>
      <c r="Z40" s="70" t="str">
        <f t="shared" si="0"/>
        <v>ул. Первая д.1</v>
      </c>
      <c r="AA40" s="504">
        <f>IF($B40&lt;&gt;"",MAX(AA$7:AA39)+1,0)</f>
        <v>33</v>
      </c>
      <c r="AB40" s="502">
        <f t="shared" si="1"/>
        <v>40</v>
      </c>
      <c r="AC40" s="504">
        <f>1</f>
        <v>1</v>
      </c>
      <c r="AD40" s="103">
        <f t="shared" si="2"/>
        <v>3762</v>
      </c>
      <c r="AE40" s="103">
        <f t="shared" si="3"/>
        <v>4700.68</v>
      </c>
      <c r="AF40" s="103">
        <f t="shared" si="4"/>
        <v>100</v>
      </c>
    </row>
    <row r="41" spans="2:32" x14ac:dyDescent="0.3">
      <c r="B41" s="1" t="str">
        <f>адреса!$G$40</f>
        <v>кв.34</v>
      </c>
      <c r="C41" s="522">
        <f>адреса!$I$40</f>
        <v>10000034</v>
      </c>
      <c r="D41" s="6" t="str">
        <f>адреса!$K$40</f>
        <v>ФИО-1-34</v>
      </c>
      <c r="E41" s="6">
        <v>5261.47</v>
      </c>
      <c r="F41" s="6">
        <v>1768.8</v>
      </c>
      <c r="G41" s="6">
        <v>0</v>
      </c>
      <c r="H41" s="6">
        <v>2433.4499999999998</v>
      </c>
      <c r="I41" s="6">
        <v>250.14</v>
      </c>
      <c r="J41" s="6">
        <v>448.16</v>
      </c>
      <c r="K41" s="6">
        <v>300.91000000000003</v>
      </c>
      <c r="L41" s="6">
        <v>0</v>
      </c>
      <c r="M41" s="6">
        <v>100</v>
      </c>
      <c r="N41" s="6">
        <v>0</v>
      </c>
      <c r="O41" s="6">
        <v>309.45999999999998</v>
      </c>
      <c r="P41" s="6">
        <v>0</v>
      </c>
      <c r="Q41" s="6">
        <v>0</v>
      </c>
      <c r="R41" s="6">
        <v>1.64</v>
      </c>
      <c r="S41" s="6">
        <v>0</v>
      </c>
      <c r="T41" s="6">
        <v>0</v>
      </c>
      <c r="U41" s="6">
        <v>0</v>
      </c>
      <c r="V41" s="6">
        <v>5612.56</v>
      </c>
      <c r="W41" s="6">
        <v>5261.47</v>
      </c>
      <c r="X41" s="6">
        <v>5612.56</v>
      </c>
      <c r="Y41" s="513">
        <f>IF(A41&lt;&gt;"",IF(A41=мар17!A41,0,1),IF(AND(B41=мар17!B41,C41=мар17!C41),0,1))</f>
        <v>0</v>
      </c>
      <c r="Z41" s="70" t="str">
        <f t="shared" si="0"/>
        <v>ул. Первая д.1</v>
      </c>
      <c r="AA41" s="504">
        <f>IF($B41&lt;&gt;"",MAX(AA$7:AA40)+1,0)</f>
        <v>34</v>
      </c>
      <c r="AB41" s="502">
        <f t="shared" si="1"/>
        <v>41</v>
      </c>
      <c r="AC41" s="504">
        <f>1</f>
        <v>1</v>
      </c>
      <c r="AD41" s="103">
        <f t="shared" si="2"/>
        <v>1768.8</v>
      </c>
      <c r="AE41" s="103">
        <f t="shared" si="3"/>
        <v>3743.7599999999993</v>
      </c>
      <c r="AF41" s="103">
        <f t="shared" si="4"/>
        <v>100.00000000000091</v>
      </c>
    </row>
    <row r="42" spans="2:32" x14ac:dyDescent="0.3">
      <c r="B42" s="1" t="str">
        <f>адреса!$G$41</f>
        <v>кв.35</v>
      </c>
      <c r="C42" s="522">
        <f>адреса!$I$41</f>
        <v>10000035</v>
      </c>
      <c r="D42" s="6" t="str">
        <f>адреса!$K$41</f>
        <v>ФИО-1-35</v>
      </c>
      <c r="E42" s="6">
        <v>8529.4599999999991</v>
      </c>
      <c r="F42" s="6">
        <v>3762</v>
      </c>
      <c r="G42" s="6">
        <v>0</v>
      </c>
      <c r="H42" s="6">
        <v>5177.5600000000004</v>
      </c>
      <c r="I42" s="6">
        <v>61.12</v>
      </c>
      <c r="J42" s="6">
        <v>155.62</v>
      </c>
      <c r="K42" s="6">
        <v>81.19</v>
      </c>
      <c r="L42" s="6">
        <v>0</v>
      </c>
      <c r="M42" s="6">
        <v>0</v>
      </c>
      <c r="N42" s="6">
        <v>0</v>
      </c>
      <c r="O42" s="6">
        <v>397.74</v>
      </c>
      <c r="P42" s="6">
        <v>0</v>
      </c>
      <c r="Q42" s="6">
        <v>0</v>
      </c>
      <c r="R42" s="6">
        <v>3.49</v>
      </c>
      <c r="S42" s="6">
        <v>0</v>
      </c>
      <c r="T42" s="6">
        <v>0</v>
      </c>
      <c r="U42" s="6">
        <v>0</v>
      </c>
      <c r="V42" s="6">
        <v>9638.7199999999993</v>
      </c>
      <c r="W42" s="6">
        <v>8529.4599999999991</v>
      </c>
      <c r="X42" s="6">
        <v>9638.7199999999993</v>
      </c>
      <c r="Y42" s="513">
        <f>IF(A42&lt;&gt;"",IF(A42=мар17!A42,0,1),IF(AND(B42=мар17!B42,C42=мар17!C42),0,1))</f>
        <v>0</v>
      </c>
      <c r="Z42" s="70" t="str">
        <f t="shared" si="0"/>
        <v>ул. Первая д.1</v>
      </c>
      <c r="AA42" s="504">
        <f>IF($B42&lt;&gt;"",MAX(AA$7:AA41)+1,0)</f>
        <v>35</v>
      </c>
      <c r="AB42" s="502">
        <f t="shared" si="1"/>
        <v>42</v>
      </c>
      <c r="AC42" s="504">
        <f>1</f>
        <v>1</v>
      </c>
      <c r="AD42" s="103">
        <f t="shared" si="2"/>
        <v>3762</v>
      </c>
      <c r="AE42" s="103">
        <f t="shared" si="3"/>
        <v>5876.7199999999993</v>
      </c>
      <c r="AF42" s="103">
        <f t="shared" si="4"/>
        <v>0</v>
      </c>
    </row>
    <row r="43" spans="2:32" x14ac:dyDescent="0.3">
      <c r="B43" s="1" t="str">
        <f>адреса!$G$42</f>
        <v>кв.36</v>
      </c>
      <c r="C43" s="522">
        <f>адреса!$I$42</f>
        <v>10000036</v>
      </c>
      <c r="D43" s="6" t="str">
        <f>адреса!$K$42</f>
        <v>ФИО-1-36</v>
      </c>
      <c r="E43" s="6">
        <v>0</v>
      </c>
      <c r="F43" s="6">
        <v>3375.9</v>
      </c>
      <c r="G43" s="6">
        <v>0</v>
      </c>
      <c r="H43" s="6">
        <v>4645.87</v>
      </c>
      <c r="I43" s="6">
        <v>307.42</v>
      </c>
      <c r="J43" s="6">
        <v>933.68</v>
      </c>
      <c r="K43" s="6">
        <v>453.42</v>
      </c>
      <c r="L43" s="6">
        <v>0</v>
      </c>
      <c r="M43" s="6">
        <v>100</v>
      </c>
      <c r="N43" s="6">
        <v>0</v>
      </c>
      <c r="O43" s="6">
        <v>831.32</v>
      </c>
      <c r="P43" s="6">
        <v>0</v>
      </c>
      <c r="Q43" s="6">
        <v>0</v>
      </c>
      <c r="R43" s="6">
        <v>3.13</v>
      </c>
      <c r="S43" s="6">
        <v>0</v>
      </c>
      <c r="T43" s="6">
        <v>0</v>
      </c>
      <c r="U43" s="6">
        <v>0</v>
      </c>
      <c r="V43" s="6">
        <v>10650.74</v>
      </c>
      <c r="W43" s="6">
        <v>0</v>
      </c>
      <c r="X43" s="6">
        <v>10650.74</v>
      </c>
      <c r="Y43" s="513">
        <f>IF(A43&lt;&gt;"",IF(A43=мар17!A43,0,1),IF(AND(B43=мар17!B43,C43=мар17!C43),0,1))</f>
        <v>0</v>
      </c>
      <c r="Z43" s="70" t="str">
        <f t="shared" si="0"/>
        <v>ул. Первая д.1</v>
      </c>
      <c r="AA43" s="504">
        <f>IF($B43&lt;&gt;"",MAX(AA$7:AA42)+1,0)</f>
        <v>36</v>
      </c>
      <c r="AB43" s="502">
        <f t="shared" si="1"/>
        <v>43</v>
      </c>
      <c r="AC43" s="504">
        <f>1</f>
        <v>1</v>
      </c>
      <c r="AD43" s="103">
        <f t="shared" si="2"/>
        <v>3375.9</v>
      </c>
      <c r="AE43" s="103">
        <f t="shared" si="3"/>
        <v>7174.84</v>
      </c>
      <c r="AF43" s="103">
        <f t="shared" si="4"/>
        <v>100</v>
      </c>
    </row>
    <row r="44" spans="2:32" x14ac:dyDescent="0.3">
      <c r="B44" s="1" t="str">
        <f>адреса!$G$43</f>
        <v>кв.37</v>
      </c>
      <c r="C44" s="522">
        <f>адреса!$I$43</f>
        <v>10000037</v>
      </c>
      <c r="D44" s="6" t="str">
        <f>адреса!$K$43</f>
        <v>ФИО-1-37</v>
      </c>
      <c r="E44" s="6">
        <v>3568.05</v>
      </c>
      <c r="F44" s="6">
        <v>1765.5</v>
      </c>
      <c r="G44" s="6">
        <v>0</v>
      </c>
      <c r="H44" s="6">
        <v>2429.4699999999998</v>
      </c>
      <c r="I44" s="6">
        <v>137.25</v>
      </c>
      <c r="J44" s="6">
        <v>330.15</v>
      </c>
      <c r="K44" s="6">
        <v>183.1</v>
      </c>
      <c r="L44" s="6">
        <v>0</v>
      </c>
      <c r="M44" s="6">
        <v>100</v>
      </c>
      <c r="N44" s="6">
        <v>0</v>
      </c>
      <c r="O44" s="6">
        <v>643.46</v>
      </c>
      <c r="P44" s="6">
        <v>0</v>
      </c>
      <c r="Q44" s="6">
        <v>0</v>
      </c>
      <c r="R44" s="6">
        <v>1.64</v>
      </c>
      <c r="S44" s="6">
        <v>0</v>
      </c>
      <c r="T44" s="6">
        <v>0</v>
      </c>
      <c r="U44" s="6">
        <v>0</v>
      </c>
      <c r="V44" s="6">
        <v>5590.57</v>
      </c>
      <c r="W44" s="6">
        <v>3568.05</v>
      </c>
      <c r="X44" s="6">
        <v>5590.57</v>
      </c>
      <c r="Y44" s="513">
        <f>IF(A44&lt;&gt;"",IF(A44=мар17!A44,0,1),IF(AND(B44=мар17!B44,C44=мар17!C44),0,1))</f>
        <v>0</v>
      </c>
      <c r="Z44" s="70" t="str">
        <f t="shared" si="0"/>
        <v>ул. Первая д.1</v>
      </c>
      <c r="AA44" s="504">
        <f>IF($B44&lt;&gt;"",MAX(AA$7:AA43)+1,0)</f>
        <v>37</v>
      </c>
      <c r="AB44" s="502">
        <f t="shared" si="1"/>
        <v>44</v>
      </c>
      <c r="AC44" s="504">
        <f>1</f>
        <v>1</v>
      </c>
      <c r="AD44" s="103">
        <f t="shared" si="2"/>
        <v>1765.5</v>
      </c>
      <c r="AE44" s="103">
        <f t="shared" si="3"/>
        <v>3725.0699999999997</v>
      </c>
      <c r="AF44" s="103">
        <f t="shared" si="4"/>
        <v>100</v>
      </c>
    </row>
    <row r="45" spans="2:32" x14ac:dyDescent="0.3">
      <c r="B45" s="1" t="str">
        <f>адреса!$G$44</f>
        <v>кв.38</v>
      </c>
      <c r="C45" s="522">
        <f>адреса!$I$44</f>
        <v>10000038</v>
      </c>
      <c r="D45" s="6" t="str">
        <f>адреса!$K$44</f>
        <v>ФИО-1-38</v>
      </c>
      <c r="E45" s="6">
        <v>48051.38</v>
      </c>
      <c r="F45" s="6">
        <v>3230.7</v>
      </c>
      <c r="G45" s="6">
        <v>0</v>
      </c>
      <c r="H45" s="6">
        <v>4446.7299999999996</v>
      </c>
      <c r="I45" s="6">
        <v>836.69</v>
      </c>
      <c r="J45" s="6">
        <v>1503.52</v>
      </c>
      <c r="K45" s="6">
        <v>1009.49</v>
      </c>
      <c r="L45" s="6">
        <v>0</v>
      </c>
      <c r="M45" s="6">
        <v>0</v>
      </c>
      <c r="N45" s="6">
        <v>0</v>
      </c>
      <c r="O45" s="6">
        <v>1865.92</v>
      </c>
      <c r="P45" s="6">
        <v>0</v>
      </c>
      <c r="Q45" s="6">
        <v>0</v>
      </c>
      <c r="R45" s="6">
        <v>3</v>
      </c>
      <c r="S45" s="6">
        <v>0</v>
      </c>
      <c r="T45" s="6">
        <v>0</v>
      </c>
      <c r="U45" s="6">
        <v>0</v>
      </c>
      <c r="V45" s="6">
        <v>12896.05</v>
      </c>
      <c r="W45" s="6">
        <v>37000</v>
      </c>
      <c r="X45" s="6">
        <v>23947.43</v>
      </c>
      <c r="Y45" s="513">
        <f>IF(A45&lt;&gt;"",IF(A45=мар17!A45,0,1),IF(AND(B45=мар17!B45,C45=мар17!C45),0,1))</f>
        <v>0</v>
      </c>
      <c r="Z45" s="70" t="str">
        <f t="shared" si="0"/>
        <v>ул. Первая д.1</v>
      </c>
      <c r="AA45" s="504">
        <f>IF($B45&lt;&gt;"",MAX(AA$7:AA44)+1,0)</f>
        <v>38</v>
      </c>
      <c r="AB45" s="502">
        <f t="shared" si="1"/>
        <v>45</v>
      </c>
      <c r="AC45" s="504">
        <f>1</f>
        <v>1</v>
      </c>
      <c r="AD45" s="103">
        <f t="shared" si="2"/>
        <v>3230.7</v>
      </c>
      <c r="AE45" s="103">
        <f t="shared" si="3"/>
        <v>9665.35</v>
      </c>
      <c r="AF45" s="103">
        <f t="shared" si="4"/>
        <v>0</v>
      </c>
    </row>
    <row r="46" spans="2:32" x14ac:dyDescent="0.3">
      <c r="B46" s="1" t="str">
        <f>адреса!$G$45</f>
        <v>кв.39</v>
      </c>
      <c r="C46" s="522">
        <f>адреса!$I$45</f>
        <v>10000039</v>
      </c>
      <c r="D46" s="6" t="str">
        <f>адреса!$K$45</f>
        <v>ФИО-1-39</v>
      </c>
      <c r="E46" s="6">
        <v>186008.07</v>
      </c>
      <c r="F46" s="6">
        <v>8210.7000000000007</v>
      </c>
      <c r="G46" s="6">
        <v>0</v>
      </c>
      <c r="H46" s="6">
        <v>13810.15</v>
      </c>
      <c r="I46" s="6">
        <v>404.88</v>
      </c>
      <c r="J46" s="6">
        <v>109.99</v>
      </c>
      <c r="K46" s="6">
        <v>345.78</v>
      </c>
      <c r="L46" s="6">
        <v>0</v>
      </c>
      <c r="M46" s="6">
        <v>0</v>
      </c>
      <c r="N46" s="6">
        <v>0</v>
      </c>
      <c r="O46" s="6">
        <v>532.25</v>
      </c>
      <c r="P46" s="6">
        <v>0</v>
      </c>
      <c r="Q46" s="6">
        <v>0</v>
      </c>
      <c r="R46" s="6">
        <v>9.32</v>
      </c>
      <c r="S46" s="6">
        <v>0</v>
      </c>
      <c r="T46" s="6">
        <v>0</v>
      </c>
      <c r="U46" s="6">
        <v>0</v>
      </c>
      <c r="V46" s="6">
        <v>23423.07</v>
      </c>
      <c r="W46" s="6">
        <v>50031.14</v>
      </c>
      <c r="X46" s="6">
        <v>159400</v>
      </c>
      <c r="Y46" s="513">
        <f>IF(A46&lt;&gt;"",IF(A46=мар17!A46,0,1),IF(AND(B46=мар17!B46,C46=мар17!C46),0,1))</f>
        <v>0</v>
      </c>
      <c r="Z46" s="70" t="str">
        <f t="shared" si="0"/>
        <v>ул. Первая д.1</v>
      </c>
      <c r="AA46" s="504">
        <f>IF($B46&lt;&gt;"",MAX(AA$7:AA45)+1,0)</f>
        <v>39</v>
      </c>
      <c r="AB46" s="502">
        <f t="shared" si="1"/>
        <v>46</v>
      </c>
      <c r="AC46" s="504">
        <f>1</f>
        <v>1</v>
      </c>
      <c r="AD46" s="103">
        <f t="shared" si="2"/>
        <v>8210.7000000000007</v>
      </c>
      <c r="AE46" s="103">
        <f t="shared" si="3"/>
        <v>15212.369999999999</v>
      </c>
      <c r="AF46" s="103">
        <f t="shared" si="4"/>
        <v>0</v>
      </c>
    </row>
    <row r="47" spans="2:32" x14ac:dyDescent="0.3">
      <c r="B47" s="1" t="str">
        <f>адреса!$G$46</f>
        <v>кв.40</v>
      </c>
      <c r="C47" s="522">
        <f>адреса!$I$46</f>
        <v>10000040</v>
      </c>
      <c r="D47" s="6" t="str">
        <f>адреса!$K$46</f>
        <v>ФИО-1-40</v>
      </c>
      <c r="E47" s="6">
        <v>120627.87</v>
      </c>
      <c r="F47" s="6">
        <v>5385</v>
      </c>
      <c r="G47" s="6">
        <v>0</v>
      </c>
      <c r="H47" s="6">
        <v>8152.67</v>
      </c>
      <c r="I47" s="6">
        <v>254</v>
      </c>
      <c r="J47" s="6">
        <v>448.16</v>
      </c>
      <c r="K47" s="6">
        <v>300.91000000000003</v>
      </c>
      <c r="L47" s="6">
        <v>0</v>
      </c>
      <c r="M47" s="6">
        <v>0</v>
      </c>
      <c r="N47" s="6">
        <v>0</v>
      </c>
      <c r="O47" s="6">
        <v>2012.31</v>
      </c>
      <c r="P47" s="6">
        <v>0</v>
      </c>
      <c r="Q47" s="6">
        <v>0</v>
      </c>
      <c r="R47" s="6">
        <v>5.5</v>
      </c>
      <c r="S47" s="6">
        <v>0</v>
      </c>
      <c r="T47" s="6">
        <v>0</v>
      </c>
      <c r="U47" s="6">
        <v>0</v>
      </c>
      <c r="V47" s="6">
        <v>16558.55</v>
      </c>
      <c r="W47" s="6">
        <v>0</v>
      </c>
      <c r="X47" s="6">
        <v>137186.42000000001</v>
      </c>
      <c r="Y47" s="513">
        <f>IF(A47&lt;&gt;"",IF(A47=мар17!A47,0,1),IF(AND(B47=мар17!B47,C47=мар17!C47),0,1))</f>
        <v>0</v>
      </c>
      <c r="Z47" s="70" t="str">
        <f t="shared" si="0"/>
        <v>ул. Первая д.1</v>
      </c>
      <c r="AA47" s="504">
        <f>IF($B47&lt;&gt;"",MAX(AA$7:AA46)+1,0)</f>
        <v>40</v>
      </c>
      <c r="AB47" s="502">
        <f t="shared" si="1"/>
        <v>47</v>
      </c>
      <c r="AC47" s="504">
        <f>1</f>
        <v>1</v>
      </c>
      <c r="AD47" s="103">
        <f t="shared" si="2"/>
        <v>5385</v>
      </c>
      <c r="AE47" s="103">
        <f t="shared" si="3"/>
        <v>11173.55</v>
      </c>
      <c r="AF47" s="103">
        <f t="shared" si="4"/>
        <v>0</v>
      </c>
    </row>
    <row r="48" spans="2:32" x14ac:dyDescent="0.3">
      <c r="B48" s="1" t="str">
        <f>адреса!$G$47</f>
        <v>кв.41</v>
      </c>
      <c r="C48" s="522">
        <f>адреса!$I$47</f>
        <v>10000041</v>
      </c>
      <c r="D48" s="6" t="str">
        <f>адреса!$K$47</f>
        <v>ФИО-1-41</v>
      </c>
      <c r="E48" s="6">
        <v>43964.23</v>
      </c>
      <c r="F48" s="6">
        <v>4303.2</v>
      </c>
      <c r="G48" s="6">
        <v>0</v>
      </c>
      <c r="H48" s="6">
        <v>5922.33</v>
      </c>
      <c r="I48" s="6">
        <v>4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140.94</v>
      </c>
      <c r="P48" s="6">
        <v>0</v>
      </c>
      <c r="Q48" s="6">
        <v>0</v>
      </c>
      <c r="R48" s="6">
        <v>4</v>
      </c>
      <c r="S48" s="6">
        <v>0</v>
      </c>
      <c r="T48" s="6">
        <v>0</v>
      </c>
      <c r="U48" s="6">
        <v>0</v>
      </c>
      <c r="V48" s="6">
        <v>10374.469999999999</v>
      </c>
      <c r="W48" s="6">
        <v>0</v>
      </c>
      <c r="X48" s="6">
        <v>54338.7</v>
      </c>
      <c r="Y48" s="513">
        <f>IF(A48&lt;&gt;"",IF(A48=мар17!A48,0,1),IF(AND(B48=мар17!B48,C48=мар17!C48),0,1))</f>
        <v>0</v>
      </c>
      <c r="Z48" s="70" t="str">
        <f t="shared" si="0"/>
        <v>ул. Первая д.1</v>
      </c>
      <c r="AA48" s="504">
        <f>IF($B48&lt;&gt;"",MAX(AA$7:AA47)+1,0)</f>
        <v>41</v>
      </c>
      <c r="AB48" s="502">
        <f t="shared" si="1"/>
        <v>48</v>
      </c>
      <c r="AC48" s="504">
        <f>1</f>
        <v>1</v>
      </c>
      <c r="AD48" s="103">
        <f t="shared" si="2"/>
        <v>4303.2</v>
      </c>
      <c r="AE48" s="103">
        <f t="shared" si="3"/>
        <v>6071.2699999999995</v>
      </c>
      <c r="AF48" s="103">
        <f t="shared" si="4"/>
        <v>0</v>
      </c>
    </row>
    <row r="49" spans="1:32" x14ac:dyDescent="0.3">
      <c r="B49" s="1" t="str">
        <f>адреса!$G$48</f>
        <v>кв.42</v>
      </c>
      <c r="C49" s="522">
        <f>адреса!$I$48</f>
        <v>10000042</v>
      </c>
      <c r="D49" s="6" t="str">
        <f>адреса!$K$48</f>
        <v>ФИО-1-42</v>
      </c>
      <c r="E49" s="6">
        <v>2698.19</v>
      </c>
      <c r="F49" s="6">
        <v>1722.6</v>
      </c>
      <c r="G49" s="6">
        <v>0</v>
      </c>
      <c r="H49" s="6">
        <v>2369.73</v>
      </c>
      <c r="I49" s="6">
        <v>0.96</v>
      </c>
      <c r="J49" s="6">
        <v>15.64</v>
      </c>
      <c r="K49" s="6">
        <v>2.94</v>
      </c>
      <c r="L49" s="6">
        <v>0</v>
      </c>
      <c r="M49" s="6">
        <v>0</v>
      </c>
      <c r="N49" s="6">
        <v>0</v>
      </c>
      <c r="O49" s="6">
        <v>234.34</v>
      </c>
      <c r="P49" s="6">
        <v>0</v>
      </c>
      <c r="Q49" s="6">
        <v>0</v>
      </c>
      <c r="R49" s="6">
        <v>1.6</v>
      </c>
      <c r="S49" s="6">
        <v>0</v>
      </c>
      <c r="T49" s="6">
        <v>0</v>
      </c>
      <c r="U49" s="6">
        <v>0</v>
      </c>
      <c r="V49" s="6">
        <v>4347.8100000000004</v>
      </c>
      <c r="W49" s="6">
        <v>2098.4499999999998</v>
      </c>
      <c r="X49" s="6">
        <v>4947.55</v>
      </c>
      <c r="Y49" s="513">
        <f>IF(A49&lt;&gt;"",IF(A49=мар17!A49,0,1),IF(AND(B49=мар17!B49,C49=мар17!C49),0,1))</f>
        <v>0</v>
      </c>
      <c r="Z49" s="70" t="str">
        <f t="shared" si="0"/>
        <v>ул. Первая д.1</v>
      </c>
      <c r="AA49" s="504">
        <f>IF($B49&lt;&gt;"",MAX(AA$7:AA48)+1,0)</f>
        <v>42</v>
      </c>
      <c r="AB49" s="502">
        <f t="shared" si="1"/>
        <v>49</v>
      </c>
      <c r="AC49" s="504">
        <f>1</f>
        <v>1</v>
      </c>
      <c r="AD49" s="103">
        <f t="shared" si="2"/>
        <v>1722.6</v>
      </c>
      <c r="AE49" s="103">
        <f t="shared" si="3"/>
        <v>2625.21</v>
      </c>
      <c r="AF49" s="103">
        <f t="shared" si="4"/>
        <v>0</v>
      </c>
    </row>
    <row r="50" spans="1:32" x14ac:dyDescent="0.3">
      <c r="B50" s="1" t="str">
        <f>адреса!$G$49</f>
        <v>кв.43</v>
      </c>
      <c r="C50" s="522">
        <f>адреса!$I$49</f>
        <v>10000043</v>
      </c>
      <c r="D50" s="6" t="str">
        <f>адреса!$K$49</f>
        <v>ФИО-1-43</v>
      </c>
      <c r="E50" s="6">
        <v>47974.61</v>
      </c>
      <c r="F50" s="6">
        <v>4695.8999999999996</v>
      </c>
      <c r="G50" s="6">
        <v>0</v>
      </c>
      <c r="H50" s="6">
        <v>6462</v>
      </c>
      <c r="I50" s="6">
        <v>4.3600000000000003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153.80000000000001</v>
      </c>
      <c r="P50" s="6">
        <v>0</v>
      </c>
      <c r="Q50" s="6">
        <v>0</v>
      </c>
      <c r="R50" s="6">
        <v>4.3600000000000003</v>
      </c>
      <c r="S50" s="6">
        <v>0</v>
      </c>
      <c r="T50" s="6">
        <v>0</v>
      </c>
      <c r="U50" s="6">
        <v>0</v>
      </c>
      <c r="V50" s="6">
        <v>11320.42</v>
      </c>
      <c r="W50" s="6">
        <v>0</v>
      </c>
      <c r="X50" s="6">
        <v>59295.03</v>
      </c>
      <c r="Y50" s="513">
        <f>IF(A50&lt;&gt;"",IF(A50=мар17!A50,0,1),IF(AND(B50=мар17!B50,C50=мар17!C50),0,1))</f>
        <v>0</v>
      </c>
      <c r="Z50" s="70" t="str">
        <f t="shared" si="0"/>
        <v>ул. Первая д.1</v>
      </c>
      <c r="AA50" s="504">
        <f>IF($B50&lt;&gt;"",MAX(AA$7:AA49)+1,0)</f>
        <v>43</v>
      </c>
      <c r="AB50" s="502">
        <f t="shared" si="1"/>
        <v>50</v>
      </c>
      <c r="AC50" s="504">
        <f>1</f>
        <v>1</v>
      </c>
      <c r="AD50" s="103">
        <f t="shared" si="2"/>
        <v>4695.8999999999996</v>
      </c>
      <c r="AE50" s="103">
        <f t="shared" si="3"/>
        <v>6624.5199999999995</v>
      </c>
      <c r="AF50" s="103">
        <f t="shared" si="4"/>
        <v>0</v>
      </c>
    </row>
    <row r="51" spans="1:32" x14ac:dyDescent="0.3">
      <c r="B51" s="1" t="str">
        <f>адреса!$G$50</f>
        <v>кв.44</v>
      </c>
      <c r="C51" s="522">
        <f>адреса!$I$50</f>
        <v>10000044</v>
      </c>
      <c r="D51" s="6" t="str">
        <f>адреса!$K$50</f>
        <v>ФИО-1-44</v>
      </c>
      <c r="E51" s="6">
        <v>43964.23</v>
      </c>
      <c r="F51" s="6">
        <v>4303.2</v>
      </c>
      <c r="G51" s="6">
        <v>0</v>
      </c>
      <c r="H51" s="6">
        <v>5922.33</v>
      </c>
      <c r="I51" s="6">
        <v>4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140.94</v>
      </c>
      <c r="P51" s="6">
        <v>0</v>
      </c>
      <c r="Q51" s="6">
        <v>0</v>
      </c>
      <c r="R51" s="6">
        <v>4</v>
      </c>
      <c r="S51" s="6">
        <v>0</v>
      </c>
      <c r="T51" s="6">
        <v>0</v>
      </c>
      <c r="U51" s="6">
        <v>0</v>
      </c>
      <c r="V51" s="6">
        <v>10374.469999999999</v>
      </c>
      <c r="W51" s="6">
        <v>0</v>
      </c>
      <c r="X51" s="6">
        <v>54338.7</v>
      </c>
      <c r="Y51" s="513">
        <f>IF(A51&lt;&gt;"",IF(A51=мар17!A51,0,1),IF(AND(B51=мар17!B51,C51=мар17!C51),0,1))</f>
        <v>0</v>
      </c>
      <c r="Z51" s="70" t="str">
        <f t="shared" si="0"/>
        <v>ул. Первая д.1</v>
      </c>
      <c r="AA51" s="504">
        <f>IF($B51&lt;&gt;"",MAX(AA$7:AA50)+1,0)</f>
        <v>44</v>
      </c>
      <c r="AB51" s="502">
        <f t="shared" si="1"/>
        <v>51</v>
      </c>
      <c r="AC51" s="504">
        <f>1</f>
        <v>1</v>
      </c>
      <c r="AD51" s="103">
        <f t="shared" si="2"/>
        <v>4303.2</v>
      </c>
      <c r="AE51" s="103">
        <f t="shared" si="3"/>
        <v>6071.2699999999995</v>
      </c>
      <c r="AF51" s="103">
        <f t="shared" si="4"/>
        <v>0</v>
      </c>
    </row>
    <row r="52" spans="1:32" x14ac:dyDescent="0.3">
      <c r="B52" s="1" t="str">
        <f>адреса!$G$51</f>
        <v>кв.45</v>
      </c>
      <c r="C52" s="522">
        <f>адреса!$I$51</f>
        <v>10000045</v>
      </c>
      <c r="D52" s="6" t="str">
        <f>адреса!$K$51</f>
        <v>ФИО-1-45</v>
      </c>
      <c r="E52" s="6">
        <v>56253.56</v>
      </c>
      <c r="F52" s="6">
        <v>1696.2</v>
      </c>
      <c r="G52" s="6">
        <v>0</v>
      </c>
      <c r="H52" s="6">
        <v>2333.89</v>
      </c>
      <c r="I52" s="6">
        <v>250.08</v>
      </c>
      <c r="J52" s="6">
        <v>448.16</v>
      </c>
      <c r="K52" s="6">
        <v>300.91000000000003</v>
      </c>
      <c r="L52" s="6">
        <v>0</v>
      </c>
      <c r="M52" s="6">
        <v>0</v>
      </c>
      <c r="N52" s="6">
        <v>0</v>
      </c>
      <c r="O52" s="6">
        <v>192.23</v>
      </c>
      <c r="P52" s="6">
        <v>0</v>
      </c>
      <c r="Q52" s="6">
        <v>0</v>
      </c>
      <c r="R52" s="6">
        <v>1.58</v>
      </c>
      <c r="S52" s="6">
        <v>0</v>
      </c>
      <c r="T52" s="6">
        <v>0</v>
      </c>
      <c r="U52" s="6">
        <v>0</v>
      </c>
      <c r="V52" s="6">
        <v>5223.05</v>
      </c>
      <c r="W52" s="6">
        <v>0</v>
      </c>
      <c r="X52" s="6">
        <v>61476.61</v>
      </c>
      <c r="Y52" s="513">
        <f>IF(A52&lt;&gt;"",IF(A52=мар17!A52,0,1),IF(AND(B52=мар17!B52,C52=мар17!C52),0,1))</f>
        <v>0</v>
      </c>
      <c r="Z52" s="70" t="str">
        <f t="shared" si="0"/>
        <v>ул. Первая д.1</v>
      </c>
      <c r="AA52" s="504">
        <f>IF($B52&lt;&gt;"",MAX(AA$7:AA51)+1,0)</f>
        <v>45</v>
      </c>
      <c r="AB52" s="502">
        <f t="shared" si="1"/>
        <v>52</v>
      </c>
      <c r="AC52" s="504">
        <f>1</f>
        <v>1</v>
      </c>
      <c r="AD52" s="103">
        <f t="shared" si="2"/>
        <v>1696.2</v>
      </c>
      <c r="AE52" s="103">
        <f t="shared" si="3"/>
        <v>3526.8499999999995</v>
      </c>
      <c r="AF52" s="103">
        <f t="shared" si="4"/>
        <v>0</v>
      </c>
    </row>
    <row r="53" spans="1:32" x14ac:dyDescent="0.3">
      <c r="B53" s="1" t="str">
        <f>адреса!$G$52</f>
        <v>кв.46</v>
      </c>
      <c r="C53" s="522">
        <f>адреса!$I$52</f>
        <v>10000046</v>
      </c>
      <c r="D53" s="6" t="str">
        <f>адреса!$K$52</f>
        <v>ФИО-1-46</v>
      </c>
      <c r="E53" s="6">
        <v>47974.61</v>
      </c>
      <c r="F53" s="6">
        <v>4695.8999999999996</v>
      </c>
      <c r="G53" s="6">
        <v>0</v>
      </c>
      <c r="H53" s="6">
        <v>6462</v>
      </c>
      <c r="I53" s="6">
        <v>4.3600000000000003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153.80000000000001</v>
      </c>
      <c r="P53" s="6">
        <v>0</v>
      </c>
      <c r="Q53" s="6">
        <v>0</v>
      </c>
      <c r="R53" s="6">
        <v>4.3600000000000003</v>
      </c>
      <c r="S53" s="6">
        <v>0</v>
      </c>
      <c r="T53" s="6">
        <v>0</v>
      </c>
      <c r="U53" s="6">
        <v>0</v>
      </c>
      <c r="V53" s="6">
        <v>11320.42</v>
      </c>
      <c r="W53" s="6">
        <v>0</v>
      </c>
      <c r="X53" s="6">
        <v>59295.03</v>
      </c>
      <c r="Y53" s="513">
        <f>IF(A53&lt;&gt;"",IF(A53=мар17!A53,0,1),IF(AND(B53=мар17!B53,C53=мар17!C53),0,1))</f>
        <v>0</v>
      </c>
      <c r="Z53" s="70" t="str">
        <f t="shared" si="0"/>
        <v>ул. Первая д.1</v>
      </c>
      <c r="AA53" s="504">
        <f>IF($B53&lt;&gt;"",MAX(AA$7:AA52)+1,0)</f>
        <v>46</v>
      </c>
      <c r="AB53" s="502">
        <f t="shared" si="1"/>
        <v>53</v>
      </c>
      <c r="AC53" s="504">
        <f>1</f>
        <v>1</v>
      </c>
      <c r="AD53" s="103">
        <f t="shared" si="2"/>
        <v>4695.8999999999996</v>
      </c>
      <c r="AE53" s="103">
        <f t="shared" si="3"/>
        <v>6624.5199999999995</v>
      </c>
      <c r="AF53" s="103">
        <f t="shared" si="4"/>
        <v>0</v>
      </c>
    </row>
    <row r="54" spans="1:32" x14ac:dyDescent="0.3">
      <c r="B54" s="1" t="str">
        <f>адреса!$G$53</f>
        <v>кв.47</v>
      </c>
      <c r="C54" s="522">
        <f>адреса!$I$53</f>
        <v>10000047</v>
      </c>
      <c r="D54" s="6" t="str">
        <f>адреса!$K$53</f>
        <v>ФИО-1-47</v>
      </c>
      <c r="E54" s="6">
        <v>-721.67</v>
      </c>
      <c r="F54" s="6">
        <v>4303.2</v>
      </c>
      <c r="G54" s="6">
        <v>0</v>
      </c>
      <c r="H54" s="6">
        <v>5922.33</v>
      </c>
      <c r="I54" s="6">
        <v>309.63</v>
      </c>
      <c r="J54" s="6">
        <v>1045.45</v>
      </c>
      <c r="K54" s="6">
        <v>479.18</v>
      </c>
      <c r="L54" s="6">
        <v>0</v>
      </c>
      <c r="M54" s="6">
        <v>0</v>
      </c>
      <c r="N54" s="6">
        <v>0</v>
      </c>
      <c r="O54" s="6">
        <v>1822.06</v>
      </c>
      <c r="P54" s="6">
        <v>0</v>
      </c>
      <c r="Q54" s="6">
        <v>0</v>
      </c>
      <c r="R54" s="6">
        <v>4</v>
      </c>
      <c r="S54" s="6">
        <v>0</v>
      </c>
      <c r="T54" s="6">
        <v>0</v>
      </c>
      <c r="U54" s="6">
        <v>0</v>
      </c>
      <c r="V54" s="6">
        <v>13885.85</v>
      </c>
      <c r="W54" s="6">
        <v>0</v>
      </c>
      <c r="X54" s="6">
        <v>13164.18</v>
      </c>
      <c r="Y54" s="513">
        <f>IF(A54&lt;&gt;"",IF(A54=мар17!A54,0,1),IF(AND(B54=мар17!B54,C54=мар17!C54),0,1))</f>
        <v>0</v>
      </c>
      <c r="Z54" s="70" t="str">
        <f t="shared" si="0"/>
        <v>ул. Первая д.1</v>
      </c>
      <c r="AA54" s="504">
        <f>IF($B54&lt;&gt;"",MAX(AA$7:AA53)+1,0)</f>
        <v>47</v>
      </c>
      <c r="AB54" s="502">
        <f t="shared" si="1"/>
        <v>54</v>
      </c>
      <c r="AC54" s="504">
        <f>1</f>
        <v>1</v>
      </c>
      <c r="AD54" s="103">
        <f t="shared" si="2"/>
        <v>4303.2</v>
      </c>
      <c r="AE54" s="103">
        <f t="shared" si="3"/>
        <v>9582.65</v>
      </c>
      <c r="AF54" s="103">
        <f t="shared" si="4"/>
        <v>0</v>
      </c>
    </row>
    <row r="55" spans="1:32" x14ac:dyDescent="0.3">
      <c r="B55" s="1" t="str">
        <f>адреса!$G$54</f>
        <v>кв.48</v>
      </c>
      <c r="C55" s="522">
        <f>адреса!$I$54</f>
        <v>10000048</v>
      </c>
      <c r="D55" s="6" t="str">
        <f>адреса!$K$54</f>
        <v>ФИО-1-48</v>
      </c>
      <c r="E55" s="6">
        <v>0</v>
      </c>
      <c r="F55" s="6">
        <v>1884.3</v>
      </c>
      <c r="G55" s="6">
        <v>0</v>
      </c>
      <c r="H55" s="6">
        <v>2592.7600000000002</v>
      </c>
      <c r="I55" s="6">
        <v>45.09</v>
      </c>
      <c r="J55" s="6">
        <v>180.51</v>
      </c>
      <c r="K55" s="6">
        <v>75.08</v>
      </c>
      <c r="L55" s="6">
        <v>0</v>
      </c>
      <c r="M55" s="6">
        <v>100</v>
      </c>
      <c r="N55" s="6">
        <v>0</v>
      </c>
      <c r="O55" s="6">
        <v>1404.43</v>
      </c>
      <c r="P55" s="6">
        <v>0</v>
      </c>
      <c r="Q55" s="6">
        <v>0</v>
      </c>
      <c r="R55" s="6">
        <v>1.75</v>
      </c>
      <c r="S55" s="6">
        <v>0</v>
      </c>
      <c r="T55" s="6">
        <v>0</v>
      </c>
      <c r="U55" s="6">
        <v>0</v>
      </c>
      <c r="V55" s="6">
        <v>6283.92</v>
      </c>
      <c r="W55" s="6">
        <v>6283.92</v>
      </c>
      <c r="X55" s="6">
        <v>0</v>
      </c>
      <c r="Y55" s="513">
        <f>IF(A55&lt;&gt;"",IF(A55=мар17!A55,0,1),IF(AND(B55=мар17!B55,C55=мар17!C55),0,1))</f>
        <v>0</v>
      </c>
      <c r="Z55" s="70" t="str">
        <f t="shared" si="0"/>
        <v>ул. Первая д.1</v>
      </c>
      <c r="AA55" s="504">
        <f>IF($B55&lt;&gt;"",MAX(AA$7:AA54)+1,0)</f>
        <v>48</v>
      </c>
      <c r="AB55" s="502">
        <f t="shared" si="1"/>
        <v>55</v>
      </c>
      <c r="AC55" s="504">
        <f>1</f>
        <v>1</v>
      </c>
      <c r="AD55" s="103">
        <f t="shared" si="2"/>
        <v>1884.3</v>
      </c>
      <c r="AE55" s="103">
        <f t="shared" si="3"/>
        <v>4299.6200000000008</v>
      </c>
      <c r="AF55" s="103">
        <f t="shared" si="4"/>
        <v>99.999999999999091</v>
      </c>
    </row>
    <row r="56" spans="1:32" x14ac:dyDescent="0.3">
      <c r="B56" s="1" t="str">
        <f>адреса!$G$55</f>
        <v>кв.49</v>
      </c>
      <c r="C56" s="522">
        <f>адреса!$I$55</f>
        <v>10000049</v>
      </c>
      <c r="D56" s="6" t="str">
        <f>адреса!$K$55</f>
        <v>ФИО-1-49</v>
      </c>
      <c r="E56" s="6">
        <v>105995.18</v>
      </c>
      <c r="F56" s="6">
        <v>4695.8999999999996</v>
      </c>
      <c r="G56" s="6">
        <v>0</v>
      </c>
      <c r="H56" s="6">
        <v>6462</v>
      </c>
      <c r="I56" s="6">
        <v>252.86</v>
      </c>
      <c r="J56" s="6">
        <v>448.16</v>
      </c>
      <c r="K56" s="6">
        <v>300.91000000000003</v>
      </c>
      <c r="L56" s="6">
        <v>0</v>
      </c>
      <c r="M56" s="6">
        <v>0</v>
      </c>
      <c r="N56" s="6">
        <v>0</v>
      </c>
      <c r="O56" s="6">
        <v>153.80000000000001</v>
      </c>
      <c r="P56" s="6">
        <v>0</v>
      </c>
      <c r="Q56" s="6">
        <v>0</v>
      </c>
      <c r="R56" s="6">
        <v>4.3600000000000003</v>
      </c>
      <c r="S56" s="6">
        <v>0</v>
      </c>
      <c r="T56" s="6">
        <v>0</v>
      </c>
      <c r="U56" s="6">
        <v>0</v>
      </c>
      <c r="V56" s="6">
        <v>12317.99</v>
      </c>
      <c r="W56" s="6">
        <v>0</v>
      </c>
      <c r="X56" s="6">
        <v>118313.17</v>
      </c>
      <c r="Y56" s="513">
        <f>IF(A56&lt;&gt;"",IF(A56=мар17!A56,0,1),IF(AND(B56=мар17!B56,C56=мар17!C56),0,1))</f>
        <v>0</v>
      </c>
      <c r="Z56" s="70" t="str">
        <f t="shared" si="0"/>
        <v>ул. Первая д.1</v>
      </c>
      <c r="AA56" s="504">
        <f>IF($B56&lt;&gt;"",MAX(AA$7:AA55)+1,0)</f>
        <v>49</v>
      </c>
      <c r="AB56" s="502">
        <f t="shared" si="1"/>
        <v>56</v>
      </c>
      <c r="AC56" s="504">
        <f>1</f>
        <v>1</v>
      </c>
      <c r="AD56" s="103">
        <f t="shared" si="2"/>
        <v>4695.8999999999996</v>
      </c>
      <c r="AE56" s="103">
        <f t="shared" si="3"/>
        <v>7622.0899999999992</v>
      </c>
      <c r="AF56" s="103">
        <f t="shared" si="4"/>
        <v>0</v>
      </c>
    </row>
    <row r="57" spans="1:32" x14ac:dyDescent="0.3">
      <c r="A57" s="4" t="str">
        <f>адреса!$E$56</f>
        <v>ул. Вторая д.2</v>
      </c>
      <c r="C57" s="522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513">
        <f>IF(A57&lt;&gt;"",IF(A57=мар17!A57,0,1),IF(AND(B57=мар17!B57,C57=мар17!C57),0,1))</f>
        <v>0</v>
      </c>
      <c r="Z57" s="70" t="str">
        <f t="shared" si="0"/>
        <v>ул. Вторая д.2</v>
      </c>
      <c r="AA57" s="504">
        <f>IF($B57&lt;&gt;"",MAX(AA$7:AA56)+1,0)</f>
        <v>0</v>
      </c>
      <c r="AB57" s="502">
        <f t="shared" si="1"/>
        <v>57</v>
      </c>
      <c r="AC57" s="504">
        <f>1</f>
        <v>1</v>
      </c>
      <c r="AD57" s="103">
        <f t="shared" si="2"/>
        <v>0</v>
      </c>
      <c r="AE57" s="103">
        <f t="shared" si="3"/>
        <v>0</v>
      </c>
      <c r="AF57" s="103">
        <f t="shared" si="4"/>
        <v>0</v>
      </c>
    </row>
    <row r="58" spans="1:32" x14ac:dyDescent="0.3">
      <c r="B58" s="1" t="str">
        <f>адреса!$G$56</f>
        <v>кв.1</v>
      </c>
      <c r="C58" s="522">
        <f>адреса!$I$56</f>
        <v>20000001</v>
      </c>
      <c r="D58" s="6" t="str">
        <f>адреса!$K$56</f>
        <v>ФИО-2-1</v>
      </c>
      <c r="E58" s="6">
        <v>19613.580000000002</v>
      </c>
      <c r="F58" s="6">
        <v>1188</v>
      </c>
      <c r="G58" s="6">
        <v>0</v>
      </c>
      <c r="H58" s="6">
        <v>1786.26</v>
      </c>
      <c r="I58" s="6">
        <v>169.77</v>
      </c>
      <c r="J58" s="6">
        <v>0</v>
      </c>
      <c r="K58" s="6">
        <v>300.91000000000003</v>
      </c>
      <c r="L58" s="6">
        <v>0</v>
      </c>
      <c r="M58" s="6">
        <v>100</v>
      </c>
      <c r="N58" s="6">
        <v>50</v>
      </c>
      <c r="O58" s="6">
        <v>573.54999999999995</v>
      </c>
      <c r="P58" s="6">
        <v>0</v>
      </c>
      <c r="Q58" s="6">
        <v>342.02</v>
      </c>
      <c r="R58" s="6">
        <v>83.78</v>
      </c>
      <c r="S58" s="6">
        <v>365.62</v>
      </c>
      <c r="T58" s="6">
        <v>0</v>
      </c>
      <c r="U58" s="6">
        <v>0</v>
      </c>
      <c r="V58" s="6">
        <v>4959.91</v>
      </c>
      <c r="W58" s="6">
        <v>0</v>
      </c>
      <c r="X58" s="6">
        <v>24573.49</v>
      </c>
      <c r="Y58" s="513">
        <f>IF(A58&lt;&gt;"",IF(A58=мар17!A58,0,1),IF(AND(B58=мар17!B58,C58=мар17!C58),0,1))</f>
        <v>0</v>
      </c>
      <c r="Z58" s="70" t="str">
        <f t="shared" si="0"/>
        <v>ул. Вторая д.2</v>
      </c>
      <c r="AA58" s="504">
        <f>IF($B58&lt;&gt;"",MAX(AA$7:AA57)+1,0)</f>
        <v>50</v>
      </c>
      <c r="AB58" s="502">
        <f t="shared" si="1"/>
        <v>58</v>
      </c>
      <c r="AC58" s="504">
        <f>1</f>
        <v>1</v>
      </c>
      <c r="AD58" s="103">
        <f t="shared" si="2"/>
        <v>1188</v>
      </c>
      <c r="AE58" s="103">
        <f t="shared" si="3"/>
        <v>3279.89</v>
      </c>
      <c r="AF58" s="103">
        <f t="shared" si="4"/>
        <v>492.02</v>
      </c>
    </row>
    <row r="59" spans="1:32" x14ac:dyDescent="0.3">
      <c r="B59" s="1" t="str">
        <f>адреса!$G$57</f>
        <v>кв.2</v>
      </c>
      <c r="C59" s="522">
        <f>адреса!$I$57</f>
        <v>20000002</v>
      </c>
      <c r="D59" s="6" t="str">
        <f>адреса!$K$57</f>
        <v>ФИО-2-2</v>
      </c>
      <c r="E59" s="6">
        <v>6803.66</v>
      </c>
      <c r="F59" s="6">
        <v>1753.06</v>
      </c>
      <c r="G59" s="6">
        <v>0</v>
      </c>
      <c r="H59" s="6">
        <v>2895.45</v>
      </c>
      <c r="I59" s="6">
        <v>170.36</v>
      </c>
      <c r="J59" s="6">
        <v>0</v>
      </c>
      <c r="K59" s="6">
        <v>300.91000000000003</v>
      </c>
      <c r="L59" s="6">
        <v>0</v>
      </c>
      <c r="M59" s="6">
        <v>100</v>
      </c>
      <c r="N59" s="6">
        <v>50</v>
      </c>
      <c r="O59" s="6">
        <v>781.78</v>
      </c>
      <c r="P59" s="6">
        <v>0</v>
      </c>
      <c r="Q59" s="6">
        <v>504.7</v>
      </c>
      <c r="R59" s="6">
        <v>84.37</v>
      </c>
      <c r="S59" s="6">
        <v>365.62</v>
      </c>
      <c r="T59" s="6">
        <v>0</v>
      </c>
      <c r="U59" s="6">
        <v>0</v>
      </c>
      <c r="V59" s="6">
        <v>7006.25</v>
      </c>
      <c r="W59" s="6">
        <v>6803.66</v>
      </c>
      <c r="X59" s="6">
        <v>7006.25</v>
      </c>
      <c r="Y59" s="513">
        <f>IF(A59&lt;&gt;"",IF(A59=мар17!A59,0,1),IF(AND(B59=мар17!B59,C59=мар17!C59),0,1))</f>
        <v>0</v>
      </c>
      <c r="Z59" s="70" t="str">
        <f t="shared" si="0"/>
        <v>ул. Вторая д.2</v>
      </c>
      <c r="AA59" s="504">
        <f>IF($B59&lt;&gt;"",MAX(AA$7:AA58)+1,0)</f>
        <v>51</v>
      </c>
      <c r="AB59" s="502">
        <f t="shared" si="1"/>
        <v>59</v>
      </c>
      <c r="AC59" s="504">
        <f>1</f>
        <v>1</v>
      </c>
      <c r="AD59" s="103">
        <f t="shared" si="2"/>
        <v>1753.06</v>
      </c>
      <c r="AE59" s="103">
        <f t="shared" si="3"/>
        <v>4598.49</v>
      </c>
      <c r="AF59" s="103">
        <f t="shared" si="4"/>
        <v>654.70000000000073</v>
      </c>
    </row>
    <row r="60" spans="1:32" x14ac:dyDescent="0.3">
      <c r="B60" s="1" t="str">
        <f>адреса!$G$58</f>
        <v>кв.3</v>
      </c>
      <c r="C60" s="522">
        <f>адреса!$I$58</f>
        <v>20000003</v>
      </c>
      <c r="D60" s="6" t="str">
        <f>адреса!$K$58</f>
        <v>ФИО-2-3</v>
      </c>
      <c r="E60" s="6">
        <v>35582.53</v>
      </c>
      <c r="F60" s="6">
        <v>1490.95</v>
      </c>
      <c r="G60" s="6">
        <v>0</v>
      </c>
      <c r="H60" s="6">
        <v>3142.38</v>
      </c>
      <c r="I60" s="6">
        <v>170.09</v>
      </c>
      <c r="J60" s="6">
        <v>0</v>
      </c>
      <c r="K60" s="6">
        <v>300.91000000000003</v>
      </c>
      <c r="L60" s="6">
        <v>0</v>
      </c>
      <c r="M60" s="6">
        <v>100</v>
      </c>
      <c r="N60" s="6">
        <v>50</v>
      </c>
      <c r="O60" s="6">
        <v>831.04</v>
      </c>
      <c r="P60" s="6">
        <v>0</v>
      </c>
      <c r="Q60" s="6">
        <v>429.24</v>
      </c>
      <c r="R60" s="6">
        <v>84.1</v>
      </c>
      <c r="S60" s="6">
        <v>365.62</v>
      </c>
      <c r="T60" s="6">
        <v>0</v>
      </c>
      <c r="U60" s="6">
        <v>0</v>
      </c>
      <c r="V60" s="6">
        <v>6964.33</v>
      </c>
      <c r="W60" s="6">
        <v>0</v>
      </c>
      <c r="X60" s="6">
        <v>42546.86</v>
      </c>
      <c r="Y60" s="513">
        <f>IF(A60&lt;&gt;"",IF(A60=мар17!A60,0,1),IF(AND(B60=мар17!B60,C60=мар17!C60),0,1))</f>
        <v>0</v>
      </c>
      <c r="Z60" s="70" t="str">
        <f t="shared" si="0"/>
        <v>ул. Вторая д.2</v>
      </c>
      <c r="AA60" s="504">
        <f>IF($B60&lt;&gt;"",MAX(AA$7:AA59)+1,0)</f>
        <v>52</v>
      </c>
      <c r="AB60" s="502">
        <f t="shared" si="1"/>
        <v>60</v>
      </c>
      <c r="AC60" s="504">
        <f>1</f>
        <v>1</v>
      </c>
      <c r="AD60" s="103">
        <f t="shared" si="2"/>
        <v>1490.95</v>
      </c>
      <c r="AE60" s="103">
        <f t="shared" si="3"/>
        <v>4894.1400000000003</v>
      </c>
      <c r="AF60" s="103">
        <f t="shared" si="4"/>
        <v>579.23999999999978</v>
      </c>
    </row>
    <row r="61" spans="1:32" x14ac:dyDescent="0.3">
      <c r="B61" s="1" t="str">
        <f>адреса!$G$59</f>
        <v>кв.4</v>
      </c>
      <c r="C61" s="522">
        <f>адреса!$I$59</f>
        <v>20000004</v>
      </c>
      <c r="D61" s="6" t="str">
        <f>адреса!$K$59</f>
        <v>ФИО-2-4</v>
      </c>
      <c r="E61" s="6">
        <v>27534.74</v>
      </c>
      <c r="F61" s="6">
        <v>1719.02</v>
      </c>
      <c r="G61" s="6">
        <v>0</v>
      </c>
      <c r="H61" s="6">
        <v>2664.45</v>
      </c>
      <c r="I61" s="6">
        <v>170.33</v>
      </c>
      <c r="J61" s="6">
        <v>0</v>
      </c>
      <c r="K61" s="6">
        <v>300.91000000000003</v>
      </c>
      <c r="L61" s="6">
        <v>0</v>
      </c>
      <c r="M61" s="6">
        <v>100</v>
      </c>
      <c r="N61" s="6">
        <v>50</v>
      </c>
      <c r="O61" s="6">
        <v>874.64</v>
      </c>
      <c r="P61" s="6">
        <v>0</v>
      </c>
      <c r="Q61" s="6">
        <v>494.9</v>
      </c>
      <c r="R61" s="6">
        <v>84.34</v>
      </c>
      <c r="S61" s="6">
        <v>365.62</v>
      </c>
      <c r="T61" s="6">
        <v>0</v>
      </c>
      <c r="U61" s="6">
        <v>0</v>
      </c>
      <c r="V61" s="6">
        <v>6824.21</v>
      </c>
      <c r="W61" s="6">
        <v>0</v>
      </c>
      <c r="X61" s="6">
        <v>34358.949999999997</v>
      </c>
      <c r="Y61" s="513">
        <f>IF(A61&lt;&gt;"",IF(A61=мар17!A61,0,1),IF(AND(B61=мар17!B61,C61=мар17!C61),0,1))</f>
        <v>0</v>
      </c>
      <c r="Z61" s="70" t="str">
        <f t="shared" si="0"/>
        <v>ул. Вторая д.2</v>
      </c>
      <c r="AA61" s="504">
        <f>IF($B61&lt;&gt;"",MAX(AA$7:AA60)+1,0)</f>
        <v>53</v>
      </c>
      <c r="AB61" s="502">
        <f t="shared" si="1"/>
        <v>61</v>
      </c>
      <c r="AC61" s="504">
        <f>1</f>
        <v>1</v>
      </c>
      <c r="AD61" s="103">
        <f t="shared" si="2"/>
        <v>1719.02</v>
      </c>
      <c r="AE61" s="103">
        <f t="shared" si="3"/>
        <v>4460.29</v>
      </c>
      <c r="AF61" s="103">
        <f t="shared" si="4"/>
        <v>644.90000000000055</v>
      </c>
    </row>
    <row r="62" spans="1:32" x14ac:dyDescent="0.3">
      <c r="B62" s="1" t="str">
        <f>адреса!$G$60</f>
        <v>кв.5</v>
      </c>
      <c r="C62" s="522">
        <f>адреса!$I$60</f>
        <v>20000005</v>
      </c>
      <c r="D62" s="6" t="str">
        <f>адреса!$K$60</f>
        <v>ФИО-2-5</v>
      </c>
      <c r="E62" s="6">
        <v>4641.24</v>
      </c>
      <c r="F62" s="6">
        <v>1409.26</v>
      </c>
      <c r="G62" s="6">
        <v>0</v>
      </c>
      <c r="H62" s="6">
        <v>2037.17</v>
      </c>
      <c r="I62" s="6">
        <v>21.01</v>
      </c>
      <c r="J62" s="6">
        <v>0</v>
      </c>
      <c r="K62" s="6">
        <v>50.77</v>
      </c>
      <c r="L62" s="6">
        <v>0</v>
      </c>
      <c r="M62" s="6">
        <v>100</v>
      </c>
      <c r="N62" s="6">
        <v>50</v>
      </c>
      <c r="O62" s="6">
        <v>497.51</v>
      </c>
      <c r="P62" s="6">
        <v>0</v>
      </c>
      <c r="Q62" s="6">
        <v>405.72</v>
      </c>
      <c r="R62" s="6">
        <v>24.28</v>
      </c>
      <c r="S62" s="6">
        <v>101.06</v>
      </c>
      <c r="T62" s="6">
        <v>0</v>
      </c>
      <c r="U62" s="6">
        <v>0</v>
      </c>
      <c r="V62" s="6">
        <v>4696.78</v>
      </c>
      <c r="W62" s="6">
        <v>0</v>
      </c>
      <c r="X62" s="6">
        <v>9338.02</v>
      </c>
      <c r="Y62" s="513">
        <f>IF(A62&lt;&gt;"",IF(A62=мар17!A62,0,1),IF(AND(B62=мар17!B62,C62=мар17!C62),0,1))</f>
        <v>0</v>
      </c>
      <c r="Z62" s="70" t="str">
        <f t="shared" si="0"/>
        <v>ул. Вторая д.2</v>
      </c>
      <c r="AA62" s="504">
        <f>IF($B62&lt;&gt;"",MAX(AA$7:AA61)+1,0)</f>
        <v>54</v>
      </c>
      <c r="AB62" s="502">
        <f t="shared" si="1"/>
        <v>62</v>
      </c>
      <c r="AC62" s="504">
        <f>1</f>
        <v>1</v>
      </c>
      <c r="AD62" s="103">
        <f t="shared" si="2"/>
        <v>1409.26</v>
      </c>
      <c r="AE62" s="103">
        <f t="shared" si="3"/>
        <v>2731.8</v>
      </c>
      <c r="AF62" s="103">
        <f t="shared" si="4"/>
        <v>555.71999999999935</v>
      </c>
    </row>
    <row r="63" spans="1:32" x14ac:dyDescent="0.3">
      <c r="B63" s="1" t="str">
        <f>адреса!$G$61</f>
        <v>кв.6</v>
      </c>
      <c r="C63" s="522">
        <f>адреса!$I$61</f>
        <v>20000006</v>
      </c>
      <c r="D63" s="6" t="str">
        <f>адреса!$K$61</f>
        <v>ФИО-2-6</v>
      </c>
      <c r="E63" s="6">
        <v>5617.67</v>
      </c>
      <c r="F63" s="6">
        <v>1351.39</v>
      </c>
      <c r="G63" s="6">
        <v>0</v>
      </c>
      <c r="H63" s="6">
        <v>2290.08</v>
      </c>
      <c r="I63" s="6">
        <v>70.19</v>
      </c>
      <c r="J63" s="6">
        <v>0</v>
      </c>
      <c r="K63" s="6">
        <v>192.36</v>
      </c>
      <c r="L63" s="6">
        <v>0</v>
      </c>
      <c r="M63" s="6">
        <v>100</v>
      </c>
      <c r="N63" s="6">
        <v>50</v>
      </c>
      <c r="O63" s="6">
        <v>370.42</v>
      </c>
      <c r="P63" s="6">
        <v>0</v>
      </c>
      <c r="Q63" s="6">
        <v>389.06</v>
      </c>
      <c r="R63" s="6">
        <v>93.12</v>
      </c>
      <c r="S63" s="6">
        <v>406.24</v>
      </c>
      <c r="T63" s="6">
        <v>0</v>
      </c>
      <c r="U63" s="6">
        <v>0</v>
      </c>
      <c r="V63" s="6">
        <v>5312.86</v>
      </c>
      <c r="W63" s="6">
        <v>5618</v>
      </c>
      <c r="X63" s="6">
        <v>5312.53</v>
      </c>
      <c r="Y63" s="513">
        <f>IF(A63&lt;&gt;"",IF(A63=мар17!A63,0,1),IF(AND(B63=мар17!B63,C63=мар17!C63),0,1))</f>
        <v>0</v>
      </c>
      <c r="Z63" s="70" t="str">
        <f t="shared" si="0"/>
        <v>ул. Вторая д.2</v>
      </c>
      <c r="AA63" s="504">
        <f>IF($B63&lt;&gt;"",MAX(AA$7:AA62)+1,0)</f>
        <v>55</v>
      </c>
      <c r="AB63" s="502">
        <f t="shared" si="1"/>
        <v>63</v>
      </c>
      <c r="AC63" s="504">
        <f>1</f>
        <v>1</v>
      </c>
      <c r="AD63" s="103">
        <f t="shared" si="2"/>
        <v>1351.39</v>
      </c>
      <c r="AE63" s="103">
        <f t="shared" si="3"/>
        <v>3422.41</v>
      </c>
      <c r="AF63" s="103">
        <f t="shared" si="4"/>
        <v>539.05999999999949</v>
      </c>
    </row>
    <row r="64" spans="1:32" x14ac:dyDescent="0.3">
      <c r="B64" s="1" t="str">
        <f>адреса!$G$62</f>
        <v>кв.7</v>
      </c>
      <c r="C64" s="522">
        <f>адреса!$I$62</f>
        <v>20000007</v>
      </c>
      <c r="D64" s="6" t="str">
        <f>адреса!$K$62</f>
        <v>ФИО-2-7</v>
      </c>
      <c r="E64" s="6">
        <v>13375.3</v>
      </c>
      <c r="F64" s="6">
        <v>1797.31</v>
      </c>
      <c r="G64" s="6">
        <v>0</v>
      </c>
      <c r="H64" s="6">
        <v>-3063.91</v>
      </c>
      <c r="I64" s="6">
        <v>1.87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65.900000000000006</v>
      </c>
      <c r="P64" s="6">
        <v>0</v>
      </c>
      <c r="Q64" s="6">
        <v>0</v>
      </c>
      <c r="R64" s="6">
        <v>1.87</v>
      </c>
      <c r="S64" s="6">
        <v>0</v>
      </c>
      <c r="T64" s="6">
        <v>0</v>
      </c>
      <c r="U64" s="6">
        <v>0</v>
      </c>
      <c r="V64" s="6">
        <v>-1196.96</v>
      </c>
      <c r="W64" s="6">
        <v>0</v>
      </c>
      <c r="X64" s="6">
        <v>12178.34</v>
      </c>
      <c r="Y64" s="513">
        <f>IF(A64&lt;&gt;"",IF(A64=мар17!A64,0,1),IF(AND(B64=мар17!B64,C64=мар17!C64),0,1))</f>
        <v>0</v>
      </c>
      <c r="Z64" s="70" t="str">
        <f t="shared" si="0"/>
        <v>ул. Вторая д.2</v>
      </c>
      <c r="AA64" s="504">
        <f>IF($B64&lt;&gt;"",MAX(AA$7:AA63)+1,0)</f>
        <v>56</v>
      </c>
      <c r="AB64" s="502">
        <f t="shared" si="1"/>
        <v>64</v>
      </c>
      <c r="AC64" s="504">
        <f>1</f>
        <v>1</v>
      </c>
      <c r="AD64" s="103">
        <f t="shared" si="2"/>
        <v>1797.31</v>
      </c>
      <c r="AE64" s="103">
        <f t="shared" si="3"/>
        <v>-2994.27</v>
      </c>
      <c r="AF64" s="103">
        <f t="shared" si="4"/>
        <v>0</v>
      </c>
    </row>
    <row r="65" spans="2:32" x14ac:dyDescent="0.3">
      <c r="B65" s="1" t="str">
        <f>адреса!$G$63</f>
        <v>кв.8</v>
      </c>
      <c r="C65" s="522">
        <f>адреса!$I$63</f>
        <v>20000008</v>
      </c>
      <c r="D65" s="6" t="str">
        <f>адреса!$K$63</f>
        <v>ФИО-2-8</v>
      </c>
      <c r="E65" s="6">
        <v>7795.43</v>
      </c>
      <c r="F65" s="6">
        <v>1797.31</v>
      </c>
      <c r="G65" s="6">
        <v>0</v>
      </c>
      <c r="H65" s="6">
        <v>2913.37</v>
      </c>
      <c r="I65" s="6">
        <v>162.38</v>
      </c>
      <c r="J65" s="6">
        <v>0</v>
      </c>
      <c r="K65" s="6">
        <v>302.27999999999997</v>
      </c>
      <c r="L65" s="6">
        <v>0</v>
      </c>
      <c r="M65" s="6">
        <v>100</v>
      </c>
      <c r="N65" s="6">
        <v>50</v>
      </c>
      <c r="O65" s="6">
        <v>766.68</v>
      </c>
      <c r="P65" s="6">
        <v>0</v>
      </c>
      <c r="Q65" s="6">
        <v>517.44000000000005</v>
      </c>
      <c r="R65" s="6">
        <v>93.59</v>
      </c>
      <c r="S65" s="6">
        <v>406.24</v>
      </c>
      <c r="T65" s="6">
        <v>0</v>
      </c>
      <c r="U65" s="6">
        <v>0</v>
      </c>
      <c r="V65" s="6">
        <v>7109.29</v>
      </c>
      <c r="W65" s="6">
        <v>7795.43</v>
      </c>
      <c r="X65" s="6">
        <v>7109.29</v>
      </c>
      <c r="Y65" s="513">
        <f>IF(A65&lt;&gt;"",IF(A65=мар17!A65,0,1),IF(AND(B65=мар17!B65,C65=мар17!C65),0,1))</f>
        <v>0</v>
      </c>
      <c r="Z65" s="70" t="str">
        <f t="shared" si="0"/>
        <v>ул. Вторая д.2</v>
      </c>
      <c r="AA65" s="504">
        <f>IF($B65&lt;&gt;"",MAX(AA$7:AA64)+1,0)</f>
        <v>57</v>
      </c>
      <c r="AB65" s="502">
        <f t="shared" si="1"/>
        <v>65</v>
      </c>
      <c r="AC65" s="504">
        <f>1</f>
        <v>1</v>
      </c>
      <c r="AD65" s="103">
        <f t="shared" si="2"/>
        <v>1797.31</v>
      </c>
      <c r="AE65" s="103">
        <f t="shared" si="3"/>
        <v>4644.54</v>
      </c>
      <c r="AF65" s="103">
        <f t="shared" si="4"/>
        <v>667.4399999999996</v>
      </c>
    </row>
    <row r="66" spans="2:32" x14ac:dyDescent="0.3">
      <c r="B66" s="1" t="str">
        <f>адреса!$G$64</f>
        <v>кв.9</v>
      </c>
      <c r="C66" s="522">
        <f>адреса!$I$64</f>
        <v>20000009</v>
      </c>
      <c r="D66" s="6" t="str">
        <f>адреса!$K$64</f>
        <v>ФИО-2-9</v>
      </c>
      <c r="E66" s="6">
        <v>0</v>
      </c>
      <c r="F66" s="6">
        <v>1388.83</v>
      </c>
      <c r="G66" s="6">
        <v>0</v>
      </c>
      <c r="H66" s="6">
        <v>1306.3399999999999</v>
      </c>
      <c r="I66" s="6">
        <v>24.37</v>
      </c>
      <c r="J66" s="6">
        <v>0</v>
      </c>
      <c r="K66" s="6">
        <v>54.96</v>
      </c>
      <c r="L66" s="6">
        <v>0</v>
      </c>
      <c r="M66" s="6">
        <v>0</v>
      </c>
      <c r="N66" s="6">
        <v>50</v>
      </c>
      <c r="O66" s="6">
        <v>50.92</v>
      </c>
      <c r="P66" s="6">
        <v>0</v>
      </c>
      <c r="Q66" s="6">
        <v>399.84</v>
      </c>
      <c r="R66" s="6">
        <v>24.37</v>
      </c>
      <c r="S66" s="6">
        <v>101.56</v>
      </c>
      <c r="T66" s="6">
        <v>0</v>
      </c>
      <c r="U66" s="6">
        <v>0</v>
      </c>
      <c r="V66" s="6">
        <v>3401.19</v>
      </c>
      <c r="W66" s="6">
        <v>0</v>
      </c>
      <c r="X66" s="6">
        <v>3401.19</v>
      </c>
      <c r="Y66" s="513">
        <f>IF(A66&lt;&gt;"",IF(A66=мар17!A66,0,1),IF(AND(B66=мар17!B66,C66=мар17!C66),0,1))</f>
        <v>0</v>
      </c>
      <c r="Z66" s="70" t="str">
        <f t="shared" si="0"/>
        <v>ул. Вторая д.2</v>
      </c>
      <c r="AA66" s="504">
        <f>IF($B66&lt;&gt;"",MAX(AA$7:AA65)+1,0)</f>
        <v>58</v>
      </c>
      <c r="AB66" s="502">
        <f t="shared" si="1"/>
        <v>66</v>
      </c>
      <c r="AC66" s="504">
        <f>1</f>
        <v>1</v>
      </c>
      <c r="AD66" s="103">
        <f t="shared" si="2"/>
        <v>1388.83</v>
      </c>
      <c r="AE66" s="103">
        <f t="shared" si="3"/>
        <v>1562.5199999999998</v>
      </c>
      <c r="AF66" s="103">
        <f t="shared" si="4"/>
        <v>449.84000000000037</v>
      </c>
    </row>
    <row r="67" spans="2:32" x14ac:dyDescent="0.3">
      <c r="B67" s="1" t="str">
        <f>адреса!$G$65</f>
        <v>кв.10</v>
      </c>
      <c r="C67" s="522">
        <f>адреса!$I$65</f>
        <v>20000010</v>
      </c>
      <c r="D67" s="6" t="str">
        <f>адреса!$K$65</f>
        <v>ФИО-2-10</v>
      </c>
      <c r="E67" s="6">
        <v>4992.5200000000004</v>
      </c>
      <c r="F67" s="6">
        <v>1147.1500000000001</v>
      </c>
      <c r="G67" s="6">
        <v>0</v>
      </c>
      <c r="H67" s="6">
        <v>904.08</v>
      </c>
      <c r="I67" s="6">
        <v>92.91</v>
      </c>
      <c r="J67" s="6">
        <v>0</v>
      </c>
      <c r="K67" s="6">
        <v>274.8</v>
      </c>
      <c r="L67" s="6">
        <v>0</v>
      </c>
      <c r="M67" s="6">
        <v>100</v>
      </c>
      <c r="N67" s="6">
        <v>50</v>
      </c>
      <c r="O67" s="6">
        <v>410.91</v>
      </c>
      <c r="P67" s="6">
        <v>0</v>
      </c>
      <c r="Q67" s="6">
        <v>330.26</v>
      </c>
      <c r="R67" s="6">
        <v>138.77000000000001</v>
      </c>
      <c r="S67" s="6">
        <v>609.36</v>
      </c>
      <c r="T67" s="6">
        <v>0</v>
      </c>
      <c r="U67" s="6">
        <v>0</v>
      </c>
      <c r="V67" s="6">
        <v>4058.24</v>
      </c>
      <c r="W67" s="6">
        <v>0</v>
      </c>
      <c r="X67" s="6">
        <v>9050.76</v>
      </c>
      <c r="Y67" s="513">
        <f>IF(A67&lt;&gt;"",IF(A67=мар17!A67,0,1),IF(AND(B67=мар17!B67,C67=мар17!C67),0,1))</f>
        <v>0</v>
      </c>
      <c r="Z67" s="70" t="str">
        <f t="shared" si="0"/>
        <v>ул. Вторая д.2</v>
      </c>
      <c r="AA67" s="504">
        <f>IF($B67&lt;&gt;"",MAX(AA$7:AA66)+1,0)</f>
        <v>59</v>
      </c>
      <c r="AB67" s="502">
        <f t="shared" si="1"/>
        <v>67</v>
      </c>
      <c r="AC67" s="504">
        <f>1</f>
        <v>1</v>
      </c>
      <c r="AD67" s="103">
        <f t="shared" si="2"/>
        <v>1147.1500000000001</v>
      </c>
      <c r="AE67" s="103">
        <f t="shared" si="3"/>
        <v>2430.83</v>
      </c>
      <c r="AF67" s="103">
        <f t="shared" si="4"/>
        <v>480.25999999999976</v>
      </c>
    </row>
    <row r="68" spans="2:32" x14ac:dyDescent="0.3">
      <c r="B68" s="1" t="str">
        <f>адреса!$G$66</f>
        <v>кв.11</v>
      </c>
      <c r="C68" s="522">
        <f>адреса!$I$66</f>
        <v>20000011</v>
      </c>
      <c r="D68" s="6" t="str">
        <f>адреса!$K$66</f>
        <v>ФИО-2-11</v>
      </c>
      <c r="E68" s="6">
        <v>0</v>
      </c>
      <c r="F68" s="6">
        <v>2420.25</v>
      </c>
      <c r="G68" s="6">
        <v>0</v>
      </c>
      <c r="H68" s="6">
        <v>2923.24</v>
      </c>
      <c r="I68" s="6">
        <v>3.13</v>
      </c>
      <c r="J68" s="6">
        <v>0</v>
      </c>
      <c r="K68" s="6">
        <v>0.47</v>
      </c>
      <c r="L68" s="6">
        <v>0</v>
      </c>
      <c r="M68" s="6">
        <v>0</v>
      </c>
      <c r="N68" s="6">
        <v>50</v>
      </c>
      <c r="O68" s="6">
        <v>96.6</v>
      </c>
      <c r="P68" s="6">
        <v>0</v>
      </c>
      <c r="Q68" s="6">
        <v>758.52</v>
      </c>
      <c r="R68" s="6">
        <v>2.74</v>
      </c>
      <c r="S68" s="6">
        <v>0</v>
      </c>
      <c r="T68" s="6">
        <v>0</v>
      </c>
      <c r="U68" s="6">
        <v>0</v>
      </c>
      <c r="V68" s="6">
        <v>6254.95</v>
      </c>
      <c r="W68" s="6">
        <v>0</v>
      </c>
      <c r="X68" s="6">
        <v>6254.95</v>
      </c>
      <c r="Y68" s="513">
        <f>IF(A68&lt;&gt;"",IF(A68=мар17!A68,0,1),IF(AND(B68=мар17!B68,C68=мар17!C68),0,1))</f>
        <v>0</v>
      </c>
      <c r="Z68" s="70" t="str">
        <f t="shared" si="0"/>
        <v>ул. Вторая д.2</v>
      </c>
      <c r="AA68" s="504">
        <f>IF($B68&lt;&gt;"",MAX(AA$7:AA67)+1,0)</f>
        <v>60</v>
      </c>
      <c r="AB68" s="502">
        <f t="shared" si="1"/>
        <v>68</v>
      </c>
      <c r="AC68" s="504">
        <f>1</f>
        <v>1</v>
      </c>
      <c r="AD68" s="103">
        <f t="shared" si="2"/>
        <v>2420.25</v>
      </c>
      <c r="AE68" s="103">
        <f t="shared" si="3"/>
        <v>3026.1799999999994</v>
      </c>
      <c r="AF68" s="103">
        <f t="shared" si="4"/>
        <v>808.52000000000044</v>
      </c>
    </row>
    <row r="69" spans="2:32" x14ac:dyDescent="0.3">
      <c r="B69" s="1" t="str">
        <f>адреса!$G$67</f>
        <v>кв.12</v>
      </c>
      <c r="C69" s="522">
        <f>адреса!$I$67</f>
        <v>20000012</v>
      </c>
      <c r="D69" s="6" t="str">
        <f>адреса!$K$67</f>
        <v>ФИО-2-12</v>
      </c>
      <c r="E69" s="6">
        <v>6913.36</v>
      </c>
      <c r="F69" s="6">
        <v>1821.14</v>
      </c>
      <c r="G69" s="6">
        <v>0</v>
      </c>
      <c r="H69" s="6">
        <v>236.97</v>
      </c>
      <c r="I69" s="6">
        <v>-236.02</v>
      </c>
      <c r="J69" s="6">
        <v>0</v>
      </c>
      <c r="K69" s="6">
        <v>-80.48</v>
      </c>
      <c r="L69" s="6">
        <v>0</v>
      </c>
      <c r="M69" s="6">
        <v>100</v>
      </c>
      <c r="N69" s="6">
        <v>50</v>
      </c>
      <c r="O69" s="6">
        <v>547.03</v>
      </c>
      <c r="P69" s="6">
        <v>0</v>
      </c>
      <c r="Q69" s="6">
        <v>524.29999999999995</v>
      </c>
      <c r="R69" s="6">
        <v>170.07</v>
      </c>
      <c r="S69" s="6">
        <v>1828.06</v>
      </c>
      <c r="T69" s="6">
        <v>0</v>
      </c>
      <c r="U69" s="6">
        <v>0</v>
      </c>
      <c r="V69" s="6">
        <v>4961.07</v>
      </c>
      <c r="W69" s="6">
        <v>0</v>
      </c>
      <c r="X69" s="6">
        <v>11874.43</v>
      </c>
      <c r="Y69" s="513">
        <f>IF(A69&lt;&gt;"",IF(A69=мар17!A69,0,1),IF(AND(B69=мар17!B69,C69=мар17!C69),0,1))</f>
        <v>0</v>
      </c>
      <c r="Z69" s="70" t="str">
        <f t="shared" si="0"/>
        <v>ул. Вторая д.2</v>
      </c>
      <c r="AA69" s="504">
        <f>IF($B69&lt;&gt;"",MAX(AA$7:AA68)+1,0)</f>
        <v>61</v>
      </c>
      <c r="AB69" s="502">
        <f t="shared" si="1"/>
        <v>69</v>
      </c>
      <c r="AC69" s="504">
        <f>1</f>
        <v>1</v>
      </c>
      <c r="AD69" s="103">
        <f t="shared" si="2"/>
        <v>1821.14</v>
      </c>
      <c r="AE69" s="103">
        <f t="shared" si="3"/>
        <v>2465.63</v>
      </c>
      <c r="AF69" s="103">
        <f t="shared" si="4"/>
        <v>674.29999999999927</v>
      </c>
    </row>
    <row r="70" spans="2:32" x14ac:dyDescent="0.3">
      <c r="B70" s="1" t="str">
        <f>адреса!$G$68</f>
        <v>кв.13</v>
      </c>
      <c r="C70" s="522">
        <f>адреса!$I$68</f>
        <v>20000013</v>
      </c>
      <c r="D70" s="6" t="str">
        <f>адреса!$K$68</f>
        <v>ФИО-2-13</v>
      </c>
      <c r="E70" s="6">
        <v>0</v>
      </c>
      <c r="F70" s="6">
        <v>1341.18</v>
      </c>
      <c r="G70" s="6">
        <v>0</v>
      </c>
      <c r="H70" s="6">
        <v>1623.26</v>
      </c>
      <c r="I70" s="6">
        <v>17.7</v>
      </c>
      <c r="J70" s="6">
        <v>0</v>
      </c>
      <c r="K70" s="6">
        <v>41.04</v>
      </c>
      <c r="L70" s="6">
        <v>0</v>
      </c>
      <c r="M70" s="6">
        <v>100</v>
      </c>
      <c r="N70" s="6">
        <v>50</v>
      </c>
      <c r="O70" s="6">
        <v>310.75</v>
      </c>
      <c r="P70" s="6">
        <v>0</v>
      </c>
      <c r="Q70" s="6">
        <v>447.86</v>
      </c>
      <c r="R70" s="6">
        <v>19.78</v>
      </c>
      <c r="S70" s="6">
        <v>80.45</v>
      </c>
      <c r="T70" s="6">
        <v>0</v>
      </c>
      <c r="U70" s="6">
        <v>0</v>
      </c>
      <c r="V70" s="6">
        <v>4032.02</v>
      </c>
      <c r="W70" s="6">
        <v>0</v>
      </c>
      <c r="X70" s="6">
        <v>4032.02</v>
      </c>
      <c r="Y70" s="513">
        <f>IF(A70&lt;&gt;"",IF(A70=мар17!A70,0,1),IF(AND(B70=мар17!B70,C70=мар17!C70),0,1))</f>
        <v>0</v>
      </c>
      <c r="Z70" s="70" t="str">
        <f t="shared" si="0"/>
        <v>ул. Вторая д.2</v>
      </c>
      <c r="AA70" s="504">
        <f>IF($B70&lt;&gt;"",MAX(AA$7:AA69)+1,0)</f>
        <v>62</v>
      </c>
      <c r="AB70" s="502">
        <f t="shared" si="1"/>
        <v>70</v>
      </c>
      <c r="AC70" s="504">
        <f>1</f>
        <v>1</v>
      </c>
      <c r="AD70" s="103">
        <f t="shared" si="2"/>
        <v>1341.18</v>
      </c>
      <c r="AE70" s="103">
        <f t="shared" si="3"/>
        <v>2092.98</v>
      </c>
      <c r="AF70" s="103">
        <f t="shared" si="4"/>
        <v>597.86000000000013</v>
      </c>
    </row>
    <row r="71" spans="2:32" x14ac:dyDescent="0.3">
      <c r="B71" s="1" t="str">
        <f>адреса!$G$69</f>
        <v>кв.14</v>
      </c>
      <c r="C71" s="522">
        <f>адреса!$I$69</f>
        <v>20000014</v>
      </c>
      <c r="D71" s="6" t="str">
        <f>адреса!$K$69</f>
        <v>ФИО-2-14</v>
      </c>
      <c r="E71" s="6">
        <v>15563.64</v>
      </c>
      <c r="F71" s="6">
        <v>1388.83</v>
      </c>
      <c r="G71" s="6">
        <v>0</v>
      </c>
      <c r="H71" s="6">
        <v>2308</v>
      </c>
      <c r="I71" s="6">
        <v>-250.82</v>
      </c>
      <c r="J71" s="6">
        <v>0</v>
      </c>
      <c r="K71" s="6">
        <v>-363.12</v>
      </c>
      <c r="L71" s="6">
        <v>0</v>
      </c>
      <c r="M71" s="6">
        <v>100</v>
      </c>
      <c r="N71" s="6">
        <v>50</v>
      </c>
      <c r="O71" s="6">
        <v>265.20999999999998</v>
      </c>
      <c r="P71" s="6">
        <v>0</v>
      </c>
      <c r="Q71" s="6">
        <v>399.84</v>
      </c>
      <c r="R71" s="6">
        <v>-49.3</v>
      </c>
      <c r="S71" s="6">
        <v>-224.73</v>
      </c>
      <c r="T71" s="6">
        <v>0</v>
      </c>
      <c r="U71" s="6">
        <v>0</v>
      </c>
      <c r="V71" s="6">
        <v>3623.91</v>
      </c>
      <c r="W71" s="6">
        <v>15563.64</v>
      </c>
      <c r="X71" s="6">
        <v>3623.91</v>
      </c>
      <c r="Y71" s="513">
        <f>IF(A71&lt;&gt;"",IF(A71=мар17!A71,0,1),IF(AND(B71=мар17!B71,C71=мар17!C71),0,1))</f>
        <v>0</v>
      </c>
      <c r="Z71" s="70" t="str">
        <f t="shared" si="0"/>
        <v>ул. Вторая д.2</v>
      </c>
      <c r="AA71" s="504">
        <f>IF($B71&lt;&gt;"",MAX(AA$7:AA70)+1,0)</f>
        <v>63</v>
      </c>
      <c r="AB71" s="502">
        <f t="shared" si="1"/>
        <v>71</v>
      </c>
      <c r="AC71" s="504">
        <f>1</f>
        <v>1</v>
      </c>
      <c r="AD71" s="103">
        <f t="shared" si="2"/>
        <v>1388.83</v>
      </c>
      <c r="AE71" s="103">
        <f t="shared" si="3"/>
        <v>1685.24</v>
      </c>
      <c r="AF71" s="103">
        <f t="shared" si="4"/>
        <v>549.83999999999992</v>
      </c>
    </row>
    <row r="72" spans="2:32" x14ac:dyDescent="0.3">
      <c r="B72" s="1" t="str">
        <f>адреса!$G$70</f>
        <v>кв.15</v>
      </c>
      <c r="C72" s="522">
        <f>адреса!$I$70</f>
        <v>20000015</v>
      </c>
      <c r="D72" s="6" t="str">
        <f>адреса!$K$70</f>
        <v>ФИО-2-15</v>
      </c>
      <c r="E72" s="6">
        <v>8115.36</v>
      </c>
      <c r="F72" s="6">
        <v>1793.91</v>
      </c>
      <c r="G72" s="6">
        <v>0</v>
      </c>
      <c r="H72" s="6">
        <v>2983.07</v>
      </c>
      <c r="I72" s="6">
        <v>-780.08</v>
      </c>
      <c r="J72" s="6">
        <v>0</v>
      </c>
      <c r="K72" s="6">
        <v>-854.64</v>
      </c>
      <c r="L72" s="6">
        <v>0</v>
      </c>
      <c r="M72" s="6">
        <v>100</v>
      </c>
      <c r="N72" s="6">
        <v>50</v>
      </c>
      <c r="O72" s="6">
        <v>877.14</v>
      </c>
      <c r="P72" s="6">
        <v>0</v>
      </c>
      <c r="Q72" s="6">
        <v>516.46</v>
      </c>
      <c r="R72" s="6">
        <v>70.650000000000006</v>
      </c>
      <c r="S72" s="6">
        <v>304.68</v>
      </c>
      <c r="T72" s="6">
        <v>0</v>
      </c>
      <c r="U72" s="6">
        <v>0</v>
      </c>
      <c r="V72" s="6">
        <v>5061.1899999999996</v>
      </c>
      <c r="W72" s="6">
        <v>1263.04</v>
      </c>
      <c r="X72" s="6">
        <v>11913.51</v>
      </c>
      <c r="Y72" s="513">
        <f>IF(A72&lt;&gt;"",IF(A72=мар17!A72,0,1),IF(AND(B72=мар17!B72,C72=мар17!C72),0,1))</f>
        <v>0</v>
      </c>
      <c r="Z72" s="70" t="str">
        <f t="shared" si="0"/>
        <v>ул. Вторая д.2</v>
      </c>
      <c r="AA72" s="504">
        <f>IF($B72&lt;&gt;"",MAX(AA$7:AA71)+1,0)</f>
        <v>64</v>
      </c>
      <c r="AB72" s="502">
        <f t="shared" si="1"/>
        <v>72</v>
      </c>
      <c r="AC72" s="504">
        <f>1</f>
        <v>1</v>
      </c>
      <c r="AD72" s="103">
        <f t="shared" si="2"/>
        <v>1793.91</v>
      </c>
      <c r="AE72" s="103">
        <f t="shared" si="3"/>
        <v>2600.8200000000002</v>
      </c>
      <c r="AF72" s="103">
        <f t="shared" si="4"/>
        <v>666.45999999999958</v>
      </c>
    </row>
    <row r="73" spans="2:32" x14ac:dyDescent="0.3">
      <c r="B73" s="1" t="str">
        <f>адреса!$G$71</f>
        <v>кв.16</v>
      </c>
      <c r="C73" s="522">
        <f>адреса!$I$71</f>
        <v>20000016</v>
      </c>
      <c r="D73" s="6" t="str">
        <f>адреса!$K$71</f>
        <v>ФИО-2-16</v>
      </c>
      <c r="E73" s="6">
        <v>26202.49</v>
      </c>
      <c r="F73" s="6">
        <v>1797.31</v>
      </c>
      <c r="G73" s="6">
        <v>0</v>
      </c>
      <c r="H73" s="6">
        <v>3164.29</v>
      </c>
      <c r="I73" s="6">
        <v>36.270000000000003</v>
      </c>
      <c r="J73" s="6">
        <v>0</v>
      </c>
      <c r="K73" s="6">
        <v>178.62</v>
      </c>
      <c r="L73" s="6">
        <v>0</v>
      </c>
      <c r="M73" s="6">
        <v>100</v>
      </c>
      <c r="N73" s="6">
        <v>50</v>
      </c>
      <c r="O73" s="6">
        <v>790.18</v>
      </c>
      <c r="P73" s="6">
        <v>0</v>
      </c>
      <c r="Q73" s="6">
        <v>517.44000000000005</v>
      </c>
      <c r="R73" s="6">
        <v>116.52</v>
      </c>
      <c r="S73" s="6">
        <v>507.8</v>
      </c>
      <c r="T73" s="6">
        <v>0</v>
      </c>
      <c r="U73" s="6">
        <v>0</v>
      </c>
      <c r="V73" s="6">
        <v>7258.43</v>
      </c>
      <c r="W73" s="6">
        <v>26202.49</v>
      </c>
      <c r="X73" s="6">
        <v>7258.43</v>
      </c>
      <c r="Y73" s="513">
        <f>IF(A73&lt;&gt;"",IF(A73=мар17!A73,0,1),IF(AND(B73=мар17!B73,C73=мар17!C73),0,1))</f>
        <v>0</v>
      </c>
      <c r="Z73" s="70" t="str">
        <f t="shared" ref="Z73:Z136" si="5">IF(AND(A73&lt;&gt;"",B73=""),A73,Z72)</f>
        <v>ул. Вторая д.2</v>
      </c>
      <c r="AA73" s="504">
        <f>IF($B73&lt;&gt;"",MAX(AA$7:AA72)+1,0)</f>
        <v>65</v>
      </c>
      <c r="AB73" s="502">
        <f t="shared" ref="AB73:AB136" si="6">AB72+1</f>
        <v>73</v>
      </c>
      <c r="AC73" s="504">
        <f>1</f>
        <v>1</v>
      </c>
      <c r="AD73" s="103">
        <f t="shared" ref="AD73:AD136" si="7">F73</f>
        <v>1797.31</v>
      </c>
      <c r="AE73" s="103">
        <f t="shared" ref="AE73:AE136" si="8">H73+I73+J73+K73+L73+O73+R73+S73</f>
        <v>4793.68</v>
      </c>
      <c r="AF73" s="103">
        <f t="shared" ref="AF73:AF136" si="9">V73-AD73-AE73</f>
        <v>667.44000000000051</v>
      </c>
    </row>
    <row r="74" spans="2:32" x14ac:dyDescent="0.3">
      <c r="B74" s="1" t="str">
        <f>адреса!$G$72</f>
        <v>кв.17</v>
      </c>
      <c r="C74" s="522">
        <f>адреса!$I$72</f>
        <v>20000017</v>
      </c>
      <c r="D74" s="6" t="str">
        <f>адреса!$K$72</f>
        <v>ФИО-2-17</v>
      </c>
      <c r="E74" s="6">
        <v>13186.65</v>
      </c>
      <c r="F74" s="6">
        <v>1382.02</v>
      </c>
      <c r="G74" s="6">
        <v>0</v>
      </c>
      <c r="H74" s="6">
        <v>1756.39</v>
      </c>
      <c r="I74" s="6">
        <v>9.26</v>
      </c>
      <c r="J74" s="6">
        <v>0</v>
      </c>
      <c r="K74" s="6">
        <v>108.3</v>
      </c>
      <c r="L74" s="6">
        <v>0</v>
      </c>
      <c r="M74" s="6">
        <v>100</v>
      </c>
      <c r="N74" s="6">
        <v>50</v>
      </c>
      <c r="O74" s="6">
        <v>63.65</v>
      </c>
      <c r="P74" s="6">
        <v>0</v>
      </c>
      <c r="Q74" s="6">
        <v>397.88</v>
      </c>
      <c r="R74" s="6">
        <v>83.99</v>
      </c>
      <c r="S74" s="6">
        <v>365.62</v>
      </c>
      <c r="T74" s="6">
        <v>0</v>
      </c>
      <c r="U74" s="6">
        <v>0</v>
      </c>
      <c r="V74" s="6">
        <v>4317.1099999999997</v>
      </c>
      <c r="W74" s="6">
        <v>0</v>
      </c>
      <c r="X74" s="6">
        <v>17503.759999999998</v>
      </c>
      <c r="Y74" s="513">
        <f>IF(A74&lt;&gt;"",IF(A74=мар17!A74,0,1),IF(AND(B74=мар17!B74,C74=мар17!C74),0,1))</f>
        <v>0</v>
      </c>
      <c r="Z74" s="70" t="str">
        <f t="shared" si="5"/>
        <v>ул. Вторая д.2</v>
      </c>
      <c r="AA74" s="504">
        <f>IF($B74&lt;&gt;"",MAX(AA$7:AA73)+1,0)</f>
        <v>66</v>
      </c>
      <c r="AB74" s="502">
        <f t="shared" si="6"/>
        <v>74</v>
      </c>
      <c r="AC74" s="504">
        <f>1</f>
        <v>1</v>
      </c>
      <c r="AD74" s="103">
        <f t="shared" si="7"/>
        <v>1382.02</v>
      </c>
      <c r="AE74" s="103">
        <f t="shared" si="8"/>
        <v>2387.21</v>
      </c>
      <c r="AF74" s="103">
        <f t="shared" si="9"/>
        <v>547.87999999999965</v>
      </c>
    </row>
    <row r="75" spans="2:32" x14ac:dyDescent="0.3">
      <c r="B75" s="1" t="str">
        <f>адреса!$G$73</f>
        <v>кв.18</v>
      </c>
      <c r="C75" s="522">
        <f>адреса!$I$73</f>
        <v>20000018</v>
      </c>
      <c r="D75" s="6" t="str">
        <f>адреса!$K$73</f>
        <v>ФИО-2-18</v>
      </c>
      <c r="E75" s="6">
        <v>0</v>
      </c>
      <c r="F75" s="6">
        <v>1395.64</v>
      </c>
      <c r="G75" s="6">
        <v>0</v>
      </c>
      <c r="H75" s="6">
        <v>2003.32</v>
      </c>
      <c r="I75" s="6">
        <v>169.99</v>
      </c>
      <c r="J75" s="6">
        <v>0</v>
      </c>
      <c r="K75" s="6">
        <v>300.91000000000003</v>
      </c>
      <c r="L75" s="6">
        <v>0</v>
      </c>
      <c r="M75" s="6">
        <v>100</v>
      </c>
      <c r="N75" s="6">
        <v>50</v>
      </c>
      <c r="O75" s="6">
        <v>343.99</v>
      </c>
      <c r="P75" s="6">
        <v>0</v>
      </c>
      <c r="Q75" s="6">
        <v>401.8</v>
      </c>
      <c r="R75" s="6">
        <v>84</v>
      </c>
      <c r="S75" s="6">
        <v>365.62</v>
      </c>
      <c r="T75" s="6">
        <v>0</v>
      </c>
      <c r="U75" s="6">
        <v>0</v>
      </c>
      <c r="V75" s="6">
        <v>5215.2700000000004</v>
      </c>
      <c r="W75" s="6">
        <v>0</v>
      </c>
      <c r="X75" s="6">
        <v>5215.2700000000004</v>
      </c>
      <c r="Y75" s="513">
        <f>IF(A75&lt;&gt;"",IF(A75=мар17!A75,0,1),IF(AND(B75=мар17!B75,C75=мар17!C75),0,1))</f>
        <v>0</v>
      </c>
      <c r="Z75" s="70" t="str">
        <f t="shared" si="5"/>
        <v>ул. Вторая д.2</v>
      </c>
      <c r="AA75" s="504">
        <f>IF($B75&lt;&gt;"",MAX(AA$7:AA74)+1,0)</f>
        <v>67</v>
      </c>
      <c r="AB75" s="502">
        <f t="shared" si="6"/>
        <v>75</v>
      </c>
      <c r="AC75" s="504">
        <f>1</f>
        <v>1</v>
      </c>
      <c r="AD75" s="103">
        <f t="shared" si="7"/>
        <v>1395.64</v>
      </c>
      <c r="AE75" s="103">
        <f t="shared" si="8"/>
        <v>3267.83</v>
      </c>
      <c r="AF75" s="103">
        <f t="shared" si="9"/>
        <v>551.80000000000018</v>
      </c>
    </row>
    <row r="76" spans="2:32" x14ac:dyDescent="0.3">
      <c r="B76" s="1" t="str">
        <f>адреса!$G$74</f>
        <v>кв.19</v>
      </c>
      <c r="C76" s="522">
        <f>адреса!$I$74</f>
        <v>20000019</v>
      </c>
      <c r="D76" s="6" t="str">
        <f>адреса!$K$74</f>
        <v>ФИО-2-19</v>
      </c>
      <c r="E76" s="6">
        <v>-1001.16</v>
      </c>
      <c r="F76" s="6">
        <v>1143.74</v>
      </c>
      <c r="G76" s="6">
        <v>0</v>
      </c>
      <c r="H76" s="6">
        <v>163.29</v>
      </c>
      <c r="I76" s="6">
        <v>257.08999999999997</v>
      </c>
      <c r="J76" s="6">
        <v>0</v>
      </c>
      <c r="K76" s="6">
        <v>405.61</v>
      </c>
      <c r="L76" s="6">
        <v>0</v>
      </c>
      <c r="M76" s="6">
        <v>100</v>
      </c>
      <c r="N76" s="6">
        <v>50</v>
      </c>
      <c r="O76" s="6">
        <v>350.31</v>
      </c>
      <c r="P76" s="6">
        <v>0</v>
      </c>
      <c r="Q76" s="6">
        <v>329.28</v>
      </c>
      <c r="R76" s="6">
        <v>83.74</v>
      </c>
      <c r="S76" s="6">
        <v>365.62</v>
      </c>
      <c r="T76" s="6">
        <v>0</v>
      </c>
      <c r="U76" s="6">
        <v>0</v>
      </c>
      <c r="V76" s="6">
        <v>3248.68</v>
      </c>
      <c r="W76" s="6">
        <v>0</v>
      </c>
      <c r="X76" s="6">
        <v>2247.52</v>
      </c>
      <c r="Y76" s="513">
        <f>IF(A76&lt;&gt;"",IF(A76=мар17!A76,0,1),IF(AND(B76=мар17!B76,C76=мар17!C76),0,1))</f>
        <v>0</v>
      </c>
      <c r="Z76" s="70" t="str">
        <f t="shared" si="5"/>
        <v>ул. Вторая д.2</v>
      </c>
      <c r="AA76" s="504">
        <f>IF($B76&lt;&gt;"",MAX(AA$7:AA75)+1,0)</f>
        <v>68</v>
      </c>
      <c r="AB76" s="502">
        <f t="shared" si="6"/>
        <v>76</v>
      </c>
      <c r="AC76" s="504">
        <f>1</f>
        <v>1</v>
      </c>
      <c r="AD76" s="103">
        <f t="shared" si="7"/>
        <v>1143.74</v>
      </c>
      <c r="AE76" s="103">
        <f t="shared" si="8"/>
        <v>1625.6599999999999</v>
      </c>
      <c r="AF76" s="103">
        <f t="shared" si="9"/>
        <v>479.27999999999975</v>
      </c>
    </row>
    <row r="77" spans="2:32" x14ac:dyDescent="0.3">
      <c r="B77" s="1" t="str">
        <f>адреса!$G$75</f>
        <v>кв.20</v>
      </c>
      <c r="C77" s="522">
        <f>адреса!$I$75</f>
        <v>20000020</v>
      </c>
      <c r="D77" s="6" t="str">
        <f>адреса!$K$75</f>
        <v>ФИО-2-20</v>
      </c>
      <c r="E77" s="6">
        <v>49704.55</v>
      </c>
      <c r="F77" s="6">
        <v>2641.5</v>
      </c>
      <c r="G77" s="6">
        <v>0</v>
      </c>
      <c r="H77" s="6">
        <v>0</v>
      </c>
      <c r="I77" s="6">
        <v>-266.16000000000003</v>
      </c>
      <c r="J77" s="6">
        <v>0</v>
      </c>
      <c r="K77" s="6">
        <v>-608.5</v>
      </c>
      <c r="L77" s="6">
        <v>0</v>
      </c>
      <c r="M77" s="6">
        <v>100</v>
      </c>
      <c r="N77" s="6">
        <v>50</v>
      </c>
      <c r="O77" s="6">
        <v>9334.39</v>
      </c>
      <c r="P77" s="6">
        <v>0</v>
      </c>
      <c r="Q77" s="6">
        <v>760.48</v>
      </c>
      <c r="R77" s="6">
        <v>-236.07</v>
      </c>
      <c r="S77" s="6">
        <v>-1057.77</v>
      </c>
      <c r="T77" s="6">
        <v>0</v>
      </c>
      <c r="U77" s="6">
        <v>0</v>
      </c>
      <c r="V77" s="6">
        <v>10717.87</v>
      </c>
      <c r="W77" s="6">
        <v>49704.55</v>
      </c>
      <c r="X77" s="6">
        <v>10717.87</v>
      </c>
      <c r="Y77" s="513">
        <f>IF(A77&lt;&gt;"",IF(A77=мар17!A77,0,1),IF(AND(B77=мар17!B77,C77=мар17!C77),0,1))</f>
        <v>0</v>
      </c>
      <c r="Z77" s="70" t="str">
        <f t="shared" si="5"/>
        <v>ул. Вторая д.2</v>
      </c>
      <c r="AA77" s="504">
        <f>IF($B77&lt;&gt;"",MAX(AA$7:AA76)+1,0)</f>
        <v>69</v>
      </c>
      <c r="AB77" s="502">
        <f t="shared" si="6"/>
        <v>77</v>
      </c>
      <c r="AC77" s="504">
        <f>1</f>
        <v>1</v>
      </c>
      <c r="AD77" s="103">
        <f t="shared" si="7"/>
        <v>2641.5</v>
      </c>
      <c r="AE77" s="103">
        <f t="shared" si="8"/>
        <v>7165.8899999999994</v>
      </c>
      <c r="AF77" s="103">
        <f t="shared" si="9"/>
        <v>910.48000000000138</v>
      </c>
    </row>
    <row r="78" spans="2:32" x14ac:dyDescent="0.3">
      <c r="B78" s="1" t="str">
        <f>адреса!$G$76</f>
        <v>кв.21</v>
      </c>
      <c r="C78" s="522">
        <f>адреса!$I$76</f>
        <v>20000021</v>
      </c>
      <c r="D78" s="6" t="str">
        <f>адреса!$K$76</f>
        <v>ФИО-2-21</v>
      </c>
      <c r="E78" s="6">
        <v>216.03</v>
      </c>
      <c r="F78" s="6">
        <v>1810.93</v>
      </c>
      <c r="G78" s="6">
        <v>0</v>
      </c>
      <c r="H78" s="6">
        <v>1961.5</v>
      </c>
      <c r="I78" s="6">
        <v>-11.97</v>
      </c>
      <c r="J78" s="6">
        <v>0</v>
      </c>
      <c r="K78" s="6">
        <v>-29.02</v>
      </c>
      <c r="L78" s="6">
        <v>0</v>
      </c>
      <c r="M78" s="6">
        <v>0</v>
      </c>
      <c r="N78" s="6">
        <v>50</v>
      </c>
      <c r="O78" s="6">
        <v>415.63</v>
      </c>
      <c r="P78" s="6">
        <v>0</v>
      </c>
      <c r="Q78" s="6">
        <v>521.36</v>
      </c>
      <c r="R78" s="6">
        <v>-8.49</v>
      </c>
      <c r="S78" s="6">
        <v>-45.92</v>
      </c>
      <c r="T78" s="6">
        <v>0</v>
      </c>
      <c r="U78" s="6">
        <v>0</v>
      </c>
      <c r="V78" s="6">
        <v>4664.0200000000004</v>
      </c>
      <c r="W78" s="6">
        <v>0</v>
      </c>
      <c r="X78" s="6">
        <v>4880.05</v>
      </c>
      <c r="Y78" s="513">
        <f>IF(A78&lt;&gt;"",IF(A78=мар17!A78,0,1),IF(AND(B78=мар17!B78,C78=мар17!C78),0,1))</f>
        <v>0</v>
      </c>
      <c r="Z78" s="70" t="str">
        <f t="shared" si="5"/>
        <v>ул. Вторая д.2</v>
      </c>
      <c r="AA78" s="504">
        <f>IF($B78&lt;&gt;"",MAX(AA$7:AA77)+1,0)</f>
        <v>70</v>
      </c>
      <c r="AB78" s="502">
        <f t="shared" si="6"/>
        <v>78</v>
      </c>
      <c r="AC78" s="504">
        <f>1</f>
        <v>1</v>
      </c>
      <c r="AD78" s="103">
        <f t="shared" si="7"/>
        <v>1810.93</v>
      </c>
      <c r="AE78" s="103">
        <f t="shared" si="8"/>
        <v>2281.73</v>
      </c>
      <c r="AF78" s="103">
        <f t="shared" si="9"/>
        <v>571.36000000000013</v>
      </c>
    </row>
    <row r="79" spans="2:32" x14ac:dyDescent="0.3">
      <c r="B79" s="1" t="str">
        <f>адреса!$G$77</f>
        <v>кв.22</v>
      </c>
      <c r="C79" s="522">
        <f>адреса!$I$77</f>
        <v>20000022</v>
      </c>
      <c r="D79" s="6" t="str">
        <f>адреса!$K$77</f>
        <v>ФИО-2-22</v>
      </c>
      <c r="E79" s="6">
        <v>30407.98</v>
      </c>
      <c r="F79" s="6">
        <v>1552.22</v>
      </c>
      <c r="G79" s="6">
        <v>0</v>
      </c>
      <c r="H79" s="6">
        <v>1567.21</v>
      </c>
      <c r="I79" s="6">
        <v>339.54</v>
      </c>
      <c r="J79" s="6">
        <v>0</v>
      </c>
      <c r="K79" s="6">
        <v>708.08</v>
      </c>
      <c r="L79" s="6">
        <v>0</v>
      </c>
      <c r="M79" s="6">
        <v>100</v>
      </c>
      <c r="N79" s="6">
        <v>50</v>
      </c>
      <c r="O79" s="6">
        <v>1287.69</v>
      </c>
      <c r="P79" s="6">
        <v>0</v>
      </c>
      <c r="Q79" s="6">
        <v>446.88</v>
      </c>
      <c r="R79" s="6">
        <v>254.52</v>
      </c>
      <c r="S79" s="6">
        <v>1120.19</v>
      </c>
      <c r="T79" s="6">
        <v>0</v>
      </c>
      <c r="U79" s="6">
        <v>0</v>
      </c>
      <c r="V79" s="6">
        <v>7426.33</v>
      </c>
      <c r="W79" s="6">
        <v>0</v>
      </c>
      <c r="X79" s="6">
        <v>37834.31</v>
      </c>
      <c r="Y79" s="513">
        <f>IF(A79&lt;&gt;"",IF(A79=мар17!A79,0,1),IF(AND(B79=мар17!B79,C79=мар17!C79),0,1))</f>
        <v>0</v>
      </c>
      <c r="Z79" s="70" t="str">
        <f t="shared" si="5"/>
        <v>ул. Вторая д.2</v>
      </c>
      <c r="AA79" s="504">
        <f>IF($B79&lt;&gt;"",MAX(AA$7:AA78)+1,0)</f>
        <v>71</v>
      </c>
      <c r="AB79" s="502">
        <f t="shared" si="6"/>
        <v>79</v>
      </c>
      <c r="AC79" s="504">
        <f>1</f>
        <v>1</v>
      </c>
      <c r="AD79" s="103">
        <f t="shared" si="7"/>
        <v>1552.22</v>
      </c>
      <c r="AE79" s="103">
        <f t="shared" si="8"/>
        <v>5277.23</v>
      </c>
      <c r="AF79" s="103">
        <f t="shared" si="9"/>
        <v>596.88000000000011</v>
      </c>
    </row>
    <row r="80" spans="2:32" x14ac:dyDescent="0.3">
      <c r="B80" s="1" t="str">
        <f>адреса!$G$78</f>
        <v>кв.23</v>
      </c>
      <c r="C80" s="522">
        <f>адреса!$I$78</f>
        <v>20000023</v>
      </c>
      <c r="D80" s="6" t="str">
        <f>адреса!$K$78</f>
        <v>ФИО-2-23</v>
      </c>
      <c r="E80" s="6">
        <v>30591.360000000001</v>
      </c>
      <c r="F80" s="6">
        <v>1392.24</v>
      </c>
      <c r="G80" s="6">
        <v>0</v>
      </c>
      <c r="H80" s="6">
        <v>1153</v>
      </c>
      <c r="I80" s="6">
        <v>300.94</v>
      </c>
      <c r="J80" s="6">
        <v>0</v>
      </c>
      <c r="K80" s="6">
        <v>565.29</v>
      </c>
      <c r="L80" s="6">
        <v>0</v>
      </c>
      <c r="M80" s="6">
        <v>0</v>
      </c>
      <c r="N80" s="6">
        <v>50</v>
      </c>
      <c r="O80" s="6">
        <v>379.12</v>
      </c>
      <c r="P80" s="6">
        <v>0</v>
      </c>
      <c r="Q80" s="6">
        <v>400.82</v>
      </c>
      <c r="R80" s="6">
        <v>173.65</v>
      </c>
      <c r="S80" s="6">
        <v>762.71</v>
      </c>
      <c r="T80" s="6">
        <v>0</v>
      </c>
      <c r="U80" s="6">
        <v>0</v>
      </c>
      <c r="V80" s="6">
        <v>5177.7700000000004</v>
      </c>
      <c r="W80" s="6">
        <v>0</v>
      </c>
      <c r="X80" s="6">
        <v>35769.129999999997</v>
      </c>
      <c r="Y80" s="513">
        <f>IF(A80&lt;&gt;"",IF(A80=мар17!A80,0,1),IF(AND(B80=мар17!B80,C80=мар17!C80),0,1))</f>
        <v>0</v>
      </c>
      <c r="Z80" s="70" t="str">
        <f t="shared" si="5"/>
        <v>ул. Вторая д.2</v>
      </c>
      <c r="AA80" s="504">
        <f>IF($B80&lt;&gt;"",MAX(AA$7:AA79)+1,0)</f>
        <v>72</v>
      </c>
      <c r="AB80" s="502">
        <f t="shared" si="6"/>
        <v>80</v>
      </c>
      <c r="AC80" s="504">
        <f>1</f>
        <v>1</v>
      </c>
      <c r="AD80" s="103">
        <f t="shared" si="7"/>
        <v>1392.24</v>
      </c>
      <c r="AE80" s="103">
        <f t="shared" si="8"/>
        <v>3334.71</v>
      </c>
      <c r="AF80" s="103">
        <f t="shared" si="9"/>
        <v>450.82000000000062</v>
      </c>
    </row>
    <row r="81" spans="2:32" x14ac:dyDescent="0.3">
      <c r="B81" s="1" t="str">
        <f>адреса!$G$79</f>
        <v>кв.24</v>
      </c>
      <c r="C81" s="522">
        <f>адреса!$I$79</f>
        <v>20000024</v>
      </c>
      <c r="D81" s="6" t="str">
        <f>адреса!$K$79</f>
        <v>ФИО-2-24</v>
      </c>
      <c r="E81" s="6">
        <v>7597.01</v>
      </c>
      <c r="F81" s="6">
        <v>1793.91</v>
      </c>
      <c r="G81" s="6">
        <v>0</v>
      </c>
      <c r="H81" s="6">
        <v>2582.81</v>
      </c>
      <c r="I81" s="6">
        <v>170.4</v>
      </c>
      <c r="J81" s="6">
        <v>0</v>
      </c>
      <c r="K81" s="6">
        <v>300.91000000000003</v>
      </c>
      <c r="L81" s="6">
        <v>0</v>
      </c>
      <c r="M81" s="6">
        <v>100</v>
      </c>
      <c r="N81" s="6">
        <v>50</v>
      </c>
      <c r="O81" s="6">
        <v>1046.05</v>
      </c>
      <c r="P81" s="6">
        <v>0</v>
      </c>
      <c r="Q81" s="6">
        <v>516.46</v>
      </c>
      <c r="R81" s="6">
        <v>84.41</v>
      </c>
      <c r="S81" s="6">
        <v>365.62</v>
      </c>
      <c r="T81" s="6">
        <v>0</v>
      </c>
      <c r="U81" s="6">
        <v>0</v>
      </c>
      <c r="V81" s="6">
        <v>7010.57</v>
      </c>
      <c r="W81" s="6">
        <v>0</v>
      </c>
      <c r="X81" s="6">
        <v>14607.58</v>
      </c>
      <c r="Y81" s="513">
        <f>IF(A81&lt;&gt;"",IF(A81=мар17!A81,0,1),IF(AND(B81=мар17!B81,C81=мар17!C81),0,1))</f>
        <v>0</v>
      </c>
      <c r="Z81" s="70" t="str">
        <f t="shared" si="5"/>
        <v>ул. Вторая д.2</v>
      </c>
      <c r="AA81" s="504">
        <f>IF($B81&lt;&gt;"",MAX(AA$7:AA80)+1,0)</f>
        <v>73</v>
      </c>
      <c r="AB81" s="502">
        <f t="shared" si="6"/>
        <v>81</v>
      </c>
      <c r="AC81" s="504">
        <f>1</f>
        <v>1</v>
      </c>
      <c r="AD81" s="103">
        <f t="shared" si="7"/>
        <v>1793.91</v>
      </c>
      <c r="AE81" s="103">
        <f t="shared" si="8"/>
        <v>4550.2</v>
      </c>
      <c r="AF81" s="103">
        <f t="shared" si="9"/>
        <v>666.46</v>
      </c>
    </row>
    <row r="82" spans="2:32" x14ac:dyDescent="0.3">
      <c r="B82" s="1" t="str">
        <f>адреса!$G$80</f>
        <v>кв.25</v>
      </c>
      <c r="C82" s="522">
        <f>адреса!$I$80</f>
        <v>20000025</v>
      </c>
      <c r="D82" s="6" t="str">
        <f>адреса!$K$80</f>
        <v>ФИО-2-25</v>
      </c>
      <c r="E82" s="6">
        <v>3960.47</v>
      </c>
      <c r="F82" s="6">
        <v>1378.62</v>
      </c>
      <c r="G82" s="6">
        <v>0</v>
      </c>
      <c r="H82" s="6">
        <v>3014.93</v>
      </c>
      <c r="I82" s="6">
        <v>169.97</v>
      </c>
      <c r="J82" s="6">
        <v>0</v>
      </c>
      <c r="K82" s="6">
        <v>300.91000000000003</v>
      </c>
      <c r="L82" s="6">
        <v>0</v>
      </c>
      <c r="M82" s="6">
        <v>100</v>
      </c>
      <c r="N82" s="6">
        <v>50</v>
      </c>
      <c r="O82" s="6">
        <v>606.02</v>
      </c>
      <c r="P82" s="6">
        <v>0</v>
      </c>
      <c r="Q82" s="6">
        <v>396.9</v>
      </c>
      <c r="R82" s="6">
        <v>83.98</v>
      </c>
      <c r="S82" s="6">
        <v>365.62</v>
      </c>
      <c r="T82" s="6">
        <v>0</v>
      </c>
      <c r="U82" s="6">
        <v>0</v>
      </c>
      <c r="V82" s="6">
        <v>6466.95</v>
      </c>
      <c r="W82" s="6">
        <v>0</v>
      </c>
      <c r="X82" s="6">
        <v>10427.42</v>
      </c>
      <c r="Y82" s="513">
        <f>IF(A82&lt;&gt;"",IF(A82=мар17!A82,0,1),IF(AND(B82=мар17!B82,C82=мар17!C82),0,1))</f>
        <v>0</v>
      </c>
      <c r="Z82" s="70" t="str">
        <f t="shared" si="5"/>
        <v>ул. Вторая д.2</v>
      </c>
      <c r="AA82" s="504">
        <f>IF($B82&lt;&gt;"",MAX(AA$7:AA81)+1,0)</f>
        <v>74</v>
      </c>
      <c r="AB82" s="502">
        <f t="shared" si="6"/>
        <v>82</v>
      </c>
      <c r="AC82" s="504">
        <f>1</f>
        <v>1</v>
      </c>
      <c r="AD82" s="103">
        <f t="shared" si="7"/>
        <v>1378.62</v>
      </c>
      <c r="AE82" s="103">
        <f t="shared" si="8"/>
        <v>4541.4299999999994</v>
      </c>
      <c r="AF82" s="103">
        <f t="shared" si="9"/>
        <v>546.90000000000055</v>
      </c>
    </row>
    <row r="83" spans="2:32" x14ac:dyDescent="0.3">
      <c r="B83" s="1" t="str">
        <f>адреса!$G$81</f>
        <v>кв.26</v>
      </c>
      <c r="C83" s="522">
        <f>адреса!$I$81</f>
        <v>20000026</v>
      </c>
      <c r="D83" s="6" t="str">
        <f>адреса!$K$81</f>
        <v>ФИО-2-26</v>
      </c>
      <c r="E83" s="6">
        <v>15432.47</v>
      </c>
      <c r="F83" s="6">
        <v>1402.45</v>
      </c>
      <c r="G83" s="6">
        <v>0</v>
      </c>
      <c r="H83" s="6">
        <v>631.26</v>
      </c>
      <c r="I83" s="6">
        <v>478.97</v>
      </c>
      <c r="J83" s="6">
        <v>0</v>
      </c>
      <c r="K83" s="6">
        <v>930.78</v>
      </c>
      <c r="L83" s="6">
        <v>0</v>
      </c>
      <c r="M83" s="6">
        <v>100</v>
      </c>
      <c r="N83" s="6">
        <v>50</v>
      </c>
      <c r="O83" s="6">
        <v>718.16</v>
      </c>
      <c r="P83" s="6">
        <v>0</v>
      </c>
      <c r="Q83" s="6">
        <v>403.76</v>
      </c>
      <c r="R83" s="6">
        <v>298.05</v>
      </c>
      <c r="S83" s="6">
        <v>2396.8000000000002</v>
      </c>
      <c r="T83" s="6">
        <v>0</v>
      </c>
      <c r="U83" s="6">
        <v>0</v>
      </c>
      <c r="V83" s="6">
        <v>7410.23</v>
      </c>
      <c r="W83" s="6">
        <v>0</v>
      </c>
      <c r="X83" s="6">
        <v>22842.7</v>
      </c>
      <c r="Y83" s="513">
        <f>IF(A83&lt;&gt;"",IF(A83=мар17!A83,0,1),IF(AND(B83=мар17!B83,C83=мар17!C83),0,1))</f>
        <v>0</v>
      </c>
      <c r="Z83" s="70" t="str">
        <f t="shared" si="5"/>
        <v>ул. Вторая д.2</v>
      </c>
      <c r="AA83" s="504">
        <f>IF($B83&lt;&gt;"",MAX(AA$7:AA82)+1,0)</f>
        <v>75</v>
      </c>
      <c r="AB83" s="502">
        <f t="shared" si="6"/>
        <v>83</v>
      </c>
      <c r="AC83" s="504">
        <f>1</f>
        <v>1</v>
      </c>
      <c r="AD83" s="103">
        <f t="shared" si="7"/>
        <v>1402.45</v>
      </c>
      <c r="AE83" s="103">
        <f t="shared" si="8"/>
        <v>5454.02</v>
      </c>
      <c r="AF83" s="103">
        <f t="shared" si="9"/>
        <v>553.75999999999931</v>
      </c>
    </row>
    <row r="84" spans="2:32" x14ac:dyDescent="0.3">
      <c r="B84" s="1" t="str">
        <f>адреса!$G$82</f>
        <v>кв.27</v>
      </c>
      <c r="C84" s="522">
        <f>адреса!$I$82</f>
        <v>20000027</v>
      </c>
      <c r="D84" s="6" t="str">
        <f>адреса!$K$82</f>
        <v>ФИО-2-27</v>
      </c>
      <c r="E84" s="6">
        <v>31012.97</v>
      </c>
      <c r="F84" s="6">
        <v>1140.3399999999999</v>
      </c>
      <c r="G84" s="6">
        <v>0</v>
      </c>
      <c r="H84" s="6">
        <v>2136.7399999999998</v>
      </c>
      <c r="I84" s="6">
        <v>47.05</v>
      </c>
      <c r="J84" s="6">
        <v>0</v>
      </c>
      <c r="K84" s="6">
        <v>109.92</v>
      </c>
      <c r="L84" s="6">
        <v>0</v>
      </c>
      <c r="M84" s="6">
        <v>100</v>
      </c>
      <c r="N84" s="6">
        <v>50</v>
      </c>
      <c r="O84" s="6">
        <v>393.16</v>
      </c>
      <c r="P84" s="6">
        <v>0</v>
      </c>
      <c r="Q84" s="6">
        <v>328.3</v>
      </c>
      <c r="R84" s="6">
        <v>47.05</v>
      </c>
      <c r="S84" s="6">
        <v>203.12</v>
      </c>
      <c r="T84" s="6">
        <v>0</v>
      </c>
      <c r="U84" s="6">
        <v>0</v>
      </c>
      <c r="V84" s="6">
        <v>4555.68</v>
      </c>
      <c r="W84" s="6">
        <v>0</v>
      </c>
      <c r="X84" s="6">
        <v>35568.65</v>
      </c>
      <c r="Y84" s="513">
        <f>IF(A84&lt;&gt;"",IF(A84=мар17!A84,0,1),IF(AND(B84=мар17!B84,C84=мар17!C84),0,1))</f>
        <v>0</v>
      </c>
      <c r="Z84" s="70" t="str">
        <f t="shared" si="5"/>
        <v>ул. Вторая д.2</v>
      </c>
      <c r="AA84" s="504">
        <f>IF($B84&lt;&gt;"",MAX(AA$7:AA83)+1,0)</f>
        <v>76</v>
      </c>
      <c r="AB84" s="502">
        <f t="shared" si="6"/>
        <v>84</v>
      </c>
      <c r="AC84" s="504">
        <f>1</f>
        <v>1</v>
      </c>
      <c r="AD84" s="103">
        <f t="shared" si="7"/>
        <v>1140.3399999999999</v>
      </c>
      <c r="AE84" s="103">
        <f t="shared" si="8"/>
        <v>2937.04</v>
      </c>
      <c r="AF84" s="103">
        <f t="shared" si="9"/>
        <v>478.30000000000018</v>
      </c>
    </row>
    <row r="85" spans="2:32" x14ac:dyDescent="0.3">
      <c r="B85" s="1" t="str">
        <f>адреса!$G$83</f>
        <v>кв.28</v>
      </c>
      <c r="C85" s="522">
        <f>адреса!$I$83</f>
        <v>20000028</v>
      </c>
      <c r="D85" s="6" t="str">
        <f>адреса!$K$83</f>
        <v>ФИО-2-28</v>
      </c>
      <c r="E85" s="6">
        <v>4972.3900000000003</v>
      </c>
      <c r="F85" s="6">
        <v>2627.89</v>
      </c>
      <c r="G85" s="6">
        <v>0</v>
      </c>
      <c r="H85" s="6">
        <v>4707.6000000000004</v>
      </c>
      <c r="I85" s="6">
        <v>77.94</v>
      </c>
      <c r="J85" s="6">
        <v>0</v>
      </c>
      <c r="K85" s="6">
        <v>166.29</v>
      </c>
      <c r="L85" s="6">
        <v>0</v>
      </c>
      <c r="M85" s="6">
        <v>100</v>
      </c>
      <c r="N85" s="6">
        <v>50</v>
      </c>
      <c r="O85" s="6">
        <v>270.33</v>
      </c>
      <c r="P85" s="6">
        <v>0</v>
      </c>
      <c r="Q85" s="6">
        <v>756.56</v>
      </c>
      <c r="R85" s="6">
        <v>66.28</v>
      </c>
      <c r="S85" s="6">
        <v>281.45999999999998</v>
      </c>
      <c r="T85" s="6">
        <v>0</v>
      </c>
      <c r="U85" s="6">
        <v>0</v>
      </c>
      <c r="V85" s="6">
        <v>9104.35</v>
      </c>
      <c r="W85" s="6">
        <v>9104.35</v>
      </c>
      <c r="X85" s="6">
        <v>4972.3900000000003</v>
      </c>
      <c r="Y85" s="513">
        <f>IF(A85&lt;&gt;"",IF(A85=мар17!A85,0,1),IF(AND(B85=мар17!B85,C85=мар17!C85),0,1))</f>
        <v>0</v>
      </c>
      <c r="Z85" s="70" t="str">
        <f t="shared" si="5"/>
        <v>ул. Вторая д.2</v>
      </c>
      <c r="AA85" s="504">
        <f>IF($B85&lt;&gt;"",MAX(AA$7:AA84)+1,0)</f>
        <v>77</v>
      </c>
      <c r="AB85" s="502">
        <f t="shared" si="6"/>
        <v>85</v>
      </c>
      <c r="AC85" s="504">
        <f>1</f>
        <v>1</v>
      </c>
      <c r="AD85" s="103">
        <f t="shared" si="7"/>
        <v>2627.89</v>
      </c>
      <c r="AE85" s="103">
        <f t="shared" si="8"/>
        <v>5569.9</v>
      </c>
      <c r="AF85" s="103">
        <f t="shared" si="9"/>
        <v>906.56000000000131</v>
      </c>
    </row>
    <row r="86" spans="2:32" x14ac:dyDescent="0.3">
      <c r="B86" s="1" t="str">
        <f>адреса!$G$84</f>
        <v>кв.29</v>
      </c>
      <c r="C86" s="522">
        <f>адреса!$I$84</f>
        <v>20000029</v>
      </c>
      <c r="D86" s="6" t="str">
        <f>адреса!$K$84</f>
        <v>ФИО-2-29</v>
      </c>
      <c r="E86" s="6">
        <v>16141.38</v>
      </c>
      <c r="F86" s="6">
        <v>1817.74</v>
      </c>
      <c r="G86" s="6">
        <v>0</v>
      </c>
      <c r="H86" s="6">
        <v>0</v>
      </c>
      <c r="I86" s="6">
        <v>170.43</v>
      </c>
      <c r="J86" s="6">
        <v>0</v>
      </c>
      <c r="K86" s="6">
        <v>300.91000000000003</v>
      </c>
      <c r="L86" s="6">
        <v>0</v>
      </c>
      <c r="M86" s="6">
        <v>100</v>
      </c>
      <c r="N86" s="6">
        <v>50</v>
      </c>
      <c r="O86" s="6">
        <v>66.650000000000006</v>
      </c>
      <c r="P86" s="6">
        <v>0</v>
      </c>
      <c r="Q86" s="6">
        <v>523.32000000000005</v>
      </c>
      <c r="R86" s="6">
        <v>84.44</v>
      </c>
      <c r="S86" s="6">
        <v>365.62</v>
      </c>
      <c r="T86" s="6">
        <v>0</v>
      </c>
      <c r="U86" s="6">
        <v>0</v>
      </c>
      <c r="V86" s="6">
        <v>3479.11</v>
      </c>
      <c r="W86" s="6">
        <v>0</v>
      </c>
      <c r="X86" s="6">
        <v>19620.490000000002</v>
      </c>
      <c r="Y86" s="513">
        <f>IF(A86&lt;&gt;"",IF(A86=мар17!A86,0,1),IF(AND(B86=мар17!B86,C86=мар17!C86),0,1))</f>
        <v>0</v>
      </c>
      <c r="Z86" s="70" t="str">
        <f t="shared" si="5"/>
        <v>ул. Вторая д.2</v>
      </c>
      <c r="AA86" s="504">
        <f>IF($B86&lt;&gt;"",MAX(AA$7:AA85)+1,0)</f>
        <v>78</v>
      </c>
      <c r="AB86" s="502">
        <f t="shared" si="6"/>
        <v>86</v>
      </c>
      <c r="AC86" s="504">
        <f>1</f>
        <v>1</v>
      </c>
      <c r="AD86" s="103">
        <f t="shared" si="7"/>
        <v>1817.74</v>
      </c>
      <c r="AE86" s="103">
        <f t="shared" si="8"/>
        <v>988.05000000000007</v>
      </c>
      <c r="AF86" s="103">
        <f t="shared" si="9"/>
        <v>673.32</v>
      </c>
    </row>
    <row r="87" spans="2:32" x14ac:dyDescent="0.3">
      <c r="B87" s="1" t="str">
        <f>адреса!$G$85</f>
        <v>кв.30</v>
      </c>
      <c r="C87" s="522">
        <f>адреса!$I$85</f>
        <v>20000030</v>
      </c>
      <c r="D87" s="6" t="str">
        <f>адреса!$K$85</f>
        <v>ФИО-2-30</v>
      </c>
      <c r="E87" s="6">
        <v>10036.49</v>
      </c>
      <c r="F87" s="6">
        <v>1555.63</v>
      </c>
      <c r="G87" s="6">
        <v>0</v>
      </c>
      <c r="H87" s="6">
        <v>1881.84</v>
      </c>
      <c r="I87" s="6">
        <v>2.4700000000000002</v>
      </c>
      <c r="J87" s="6">
        <v>0</v>
      </c>
      <c r="K87" s="6">
        <v>72.84</v>
      </c>
      <c r="L87" s="6">
        <v>0</v>
      </c>
      <c r="M87" s="6">
        <v>100</v>
      </c>
      <c r="N87" s="6">
        <v>50</v>
      </c>
      <c r="O87" s="6">
        <v>596.72</v>
      </c>
      <c r="P87" s="6">
        <v>0</v>
      </c>
      <c r="Q87" s="6">
        <v>447.86</v>
      </c>
      <c r="R87" s="6">
        <v>61.54</v>
      </c>
      <c r="S87" s="6">
        <v>265.41000000000003</v>
      </c>
      <c r="T87" s="6">
        <v>0</v>
      </c>
      <c r="U87" s="6">
        <v>0</v>
      </c>
      <c r="V87" s="6">
        <v>5034.3100000000004</v>
      </c>
      <c r="W87" s="6">
        <v>0</v>
      </c>
      <c r="X87" s="6">
        <v>15070.8</v>
      </c>
      <c r="Y87" s="513">
        <f>IF(A87&lt;&gt;"",IF(A87=мар17!A87,0,1),IF(AND(B87=мар17!B87,C87=мар17!C87),0,1))</f>
        <v>0</v>
      </c>
      <c r="Z87" s="70" t="str">
        <f t="shared" si="5"/>
        <v>ул. Вторая д.2</v>
      </c>
      <c r="AA87" s="504">
        <f>IF($B87&lt;&gt;"",MAX(AA$7:AA86)+1,0)</f>
        <v>79</v>
      </c>
      <c r="AB87" s="502">
        <f t="shared" si="6"/>
        <v>87</v>
      </c>
      <c r="AC87" s="504">
        <f>1</f>
        <v>1</v>
      </c>
      <c r="AD87" s="103">
        <f t="shared" si="7"/>
        <v>1555.63</v>
      </c>
      <c r="AE87" s="103">
        <f t="shared" si="8"/>
        <v>2880.8199999999997</v>
      </c>
      <c r="AF87" s="103">
        <f t="shared" si="9"/>
        <v>597.86000000000058</v>
      </c>
    </row>
    <row r="88" spans="2:32" x14ac:dyDescent="0.3">
      <c r="B88" s="1" t="str">
        <f>адреса!$G$86</f>
        <v>кв.31</v>
      </c>
      <c r="C88" s="522">
        <f>адреса!$I$86</f>
        <v>20000031</v>
      </c>
      <c r="D88" s="6" t="str">
        <f>адреса!$K$86</f>
        <v>ФИО-2-31</v>
      </c>
      <c r="E88" s="6">
        <v>4387.3900000000003</v>
      </c>
      <c r="F88" s="6">
        <v>1382.02</v>
      </c>
      <c r="G88" s="6">
        <v>0</v>
      </c>
      <c r="H88" s="6">
        <v>1248.5899999999999</v>
      </c>
      <c r="I88" s="6">
        <v>60.65</v>
      </c>
      <c r="J88" s="6">
        <v>0</v>
      </c>
      <c r="K88" s="6">
        <v>138.16999999999999</v>
      </c>
      <c r="L88" s="6">
        <v>0</v>
      </c>
      <c r="M88" s="6">
        <v>0</v>
      </c>
      <c r="N88" s="6">
        <v>50</v>
      </c>
      <c r="O88" s="6">
        <v>650.25</v>
      </c>
      <c r="P88" s="6">
        <v>0</v>
      </c>
      <c r="Q88" s="6">
        <v>397.88</v>
      </c>
      <c r="R88" s="6">
        <v>57.52</v>
      </c>
      <c r="S88" s="6">
        <v>248.41</v>
      </c>
      <c r="T88" s="6">
        <v>0</v>
      </c>
      <c r="U88" s="6">
        <v>0</v>
      </c>
      <c r="V88" s="6">
        <v>4233.49</v>
      </c>
      <c r="W88" s="6">
        <v>4387.3900000000003</v>
      </c>
      <c r="X88" s="6">
        <v>4233.49</v>
      </c>
      <c r="Y88" s="513">
        <f>IF(A88&lt;&gt;"",IF(A88=мар17!A88,0,1),IF(AND(B88=мар17!B88,C88=мар17!C88),0,1))</f>
        <v>0</v>
      </c>
      <c r="Z88" s="70" t="str">
        <f t="shared" si="5"/>
        <v>ул. Вторая д.2</v>
      </c>
      <c r="AA88" s="504">
        <f>IF($B88&lt;&gt;"",MAX(AA$7:AA87)+1,0)</f>
        <v>80</v>
      </c>
      <c r="AB88" s="502">
        <f t="shared" si="6"/>
        <v>88</v>
      </c>
      <c r="AC88" s="504">
        <f>1</f>
        <v>1</v>
      </c>
      <c r="AD88" s="103">
        <f t="shared" si="7"/>
        <v>1382.02</v>
      </c>
      <c r="AE88" s="103">
        <f t="shared" si="8"/>
        <v>2403.5899999999997</v>
      </c>
      <c r="AF88" s="103">
        <f t="shared" si="9"/>
        <v>447.88000000000011</v>
      </c>
    </row>
    <row r="89" spans="2:32" x14ac:dyDescent="0.3">
      <c r="B89" s="1" t="str">
        <f>адреса!$G$87</f>
        <v>кв.32</v>
      </c>
      <c r="C89" s="522">
        <f>адреса!$I$87</f>
        <v>20000032</v>
      </c>
      <c r="D89" s="6" t="str">
        <f>адреса!$K$87</f>
        <v>ФИО-2-32</v>
      </c>
      <c r="E89" s="6">
        <v>25569.07</v>
      </c>
      <c r="F89" s="6">
        <v>1780.29</v>
      </c>
      <c r="G89" s="6">
        <v>0</v>
      </c>
      <c r="H89" s="6">
        <v>3530.7</v>
      </c>
      <c r="I89" s="6">
        <v>170.39</v>
      </c>
      <c r="J89" s="6">
        <v>0</v>
      </c>
      <c r="K89" s="6">
        <v>300.91000000000003</v>
      </c>
      <c r="L89" s="6">
        <v>0</v>
      </c>
      <c r="M89" s="6">
        <v>100</v>
      </c>
      <c r="N89" s="6">
        <v>50</v>
      </c>
      <c r="O89" s="6">
        <v>3130.4</v>
      </c>
      <c r="P89" s="6">
        <v>0</v>
      </c>
      <c r="Q89" s="6">
        <v>512.54</v>
      </c>
      <c r="R89" s="6">
        <v>84.4</v>
      </c>
      <c r="S89" s="6">
        <v>365.62</v>
      </c>
      <c r="T89" s="6">
        <v>0</v>
      </c>
      <c r="U89" s="6">
        <v>0</v>
      </c>
      <c r="V89" s="6">
        <v>10025.25</v>
      </c>
      <c r="W89" s="6">
        <v>0</v>
      </c>
      <c r="X89" s="6">
        <v>35594.32</v>
      </c>
      <c r="Y89" s="513">
        <f>IF(A89&lt;&gt;"",IF(A89=мар17!A89,0,1),IF(AND(B89=мар17!B89,C89=мар17!C89),0,1))</f>
        <v>0</v>
      </c>
      <c r="Z89" s="70" t="str">
        <f t="shared" si="5"/>
        <v>ул. Вторая д.2</v>
      </c>
      <c r="AA89" s="504">
        <f>IF($B89&lt;&gt;"",MAX(AA$7:AA88)+1,0)</f>
        <v>81</v>
      </c>
      <c r="AB89" s="502">
        <f t="shared" si="6"/>
        <v>89</v>
      </c>
      <c r="AC89" s="504">
        <f>1</f>
        <v>1</v>
      </c>
      <c r="AD89" s="103">
        <f t="shared" si="7"/>
        <v>1780.29</v>
      </c>
      <c r="AE89" s="103">
        <f t="shared" si="8"/>
        <v>7582.4199999999992</v>
      </c>
      <c r="AF89" s="103">
        <f t="shared" si="9"/>
        <v>662.54</v>
      </c>
    </row>
    <row r="90" spans="2:32" x14ac:dyDescent="0.3">
      <c r="B90" s="1" t="str">
        <f>адреса!$G$88</f>
        <v>кв.33</v>
      </c>
      <c r="C90" s="522">
        <f>адреса!$I$88</f>
        <v>20000033</v>
      </c>
      <c r="D90" s="6" t="str">
        <f>адреса!$K$88</f>
        <v>ФИО-2-33</v>
      </c>
      <c r="E90" s="6">
        <v>32237.52</v>
      </c>
      <c r="F90" s="6">
        <v>1793.91</v>
      </c>
      <c r="G90" s="6">
        <v>0</v>
      </c>
      <c r="H90" s="6">
        <v>2417.52</v>
      </c>
      <c r="I90" s="6">
        <v>83.06</v>
      </c>
      <c r="J90" s="6">
        <v>0</v>
      </c>
      <c r="K90" s="6">
        <v>154.13999999999999</v>
      </c>
      <c r="L90" s="6">
        <v>0</v>
      </c>
      <c r="M90" s="6">
        <v>100</v>
      </c>
      <c r="N90" s="6">
        <v>50</v>
      </c>
      <c r="O90" s="6">
        <v>298.76</v>
      </c>
      <c r="P90" s="6">
        <v>0</v>
      </c>
      <c r="Q90" s="6">
        <v>516.46</v>
      </c>
      <c r="R90" s="6">
        <v>49.28</v>
      </c>
      <c r="S90" s="6">
        <v>210.03</v>
      </c>
      <c r="T90" s="6">
        <v>0</v>
      </c>
      <c r="U90" s="6">
        <v>0</v>
      </c>
      <c r="V90" s="6">
        <v>5673.16</v>
      </c>
      <c r="W90" s="6">
        <v>32237.52</v>
      </c>
      <c r="X90" s="6">
        <v>5673.16</v>
      </c>
      <c r="Y90" s="513">
        <f>IF(A90&lt;&gt;"",IF(A90=мар17!A90,0,1),IF(AND(B90=мар17!B90,C90=мар17!C90),0,1))</f>
        <v>0</v>
      </c>
      <c r="Z90" s="70" t="str">
        <f t="shared" si="5"/>
        <v>ул. Вторая д.2</v>
      </c>
      <c r="AA90" s="504">
        <f>IF($B90&lt;&gt;"",MAX(AA$7:AA89)+1,0)</f>
        <v>82</v>
      </c>
      <c r="AB90" s="502">
        <f t="shared" si="6"/>
        <v>90</v>
      </c>
      <c r="AC90" s="504">
        <f>1</f>
        <v>1</v>
      </c>
      <c r="AD90" s="103">
        <f t="shared" si="7"/>
        <v>1793.91</v>
      </c>
      <c r="AE90" s="103">
        <f t="shared" si="8"/>
        <v>3212.79</v>
      </c>
      <c r="AF90" s="103">
        <f t="shared" si="9"/>
        <v>666.46</v>
      </c>
    </row>
    <row r="91" spans="2:32" x14ac:dyDescent="0.3">
      <c r="B91" s="1" t="str">
        <f>адреса!$G$89</f>
        <v>кв.34</v>
      </c>
      <c r="C91" s="522">
        <f>адреса!$I$89</f>
        <v>20000034</v>
      </c>
      <c r="D91" s="6" t="str">
        <f>адреса!$K$89</f>
        <v>ФИО-2-34</v>
      </c>
      <c r="E91" s="6">
        <v>2509.0500000000002</v>
      </c>
      <c r="F91" s="6">
        <v>1382.02</v>
      </c>
      <c r="G91" s="6">
        <v>0</v>
      </c>
      <c r="H91" s="6">
        <v>1883.84</v>
      </c>
      <c r="I91" s="6">
        <v>66.91</v>
      </c>
      <c r="J91" s="6">
        <v>0</v>
      </c>
      <c r="K91" s="6">
        <v>115.86</v>
      </c>
      <c r="L91" s="6">
        <v>0</v>
      </c>
      <c r="M91" s="6">
        <v>100</v>
      </c>
      <c r="N91" s="6">
        <v>50</v>
      </c>
      <c r="O91" s="6">
        <v>507.23</v>
      </c>
      <c r="P91" s="6">
        <v>0</v>
      </c>
      <c r="Q91" s="6">
        <v>397.88</v>
      </c>
      <c r="R91" s="6">
        <v>32.65</v>
      </c>
      <c r="S91" s="6">
        <v>138.21</v>
      </c>
      <c r="T91" s="6">
        <v>0</v>
      </c>
      <c r="U91" s="6">
        <v>0</v>
      </c>
      <c r="V91" s="6">
        <v>4674.6000000000004</v>
      </c>
      <c r="W91" s="6">
        <v>0</v>
      </c>
      <c r="X91" s="6">
        <v>7183.65</v>
      </c>
      <c r="Y91" s="513">
        <f>IF(A91&lt;&gt;"",IF(A91=мар17!A91,0,1),IF(AND(B91=мар17!B91,C91=мар17!C91),0,1))</f>
        <v>0</v>
      </c>
      <c r="Z91" s="70" t="str">
        <f t="shared" si="5"/>
        <v>ул. Вторая д.2</v>
      </c>
      <c r="AA91" s="504">
        <f>IF($B91&lt;&gt;"",MAX(AA$7:AA90)+1,0)</f>
        <v>83</v>
      </c>
      <c r="AB91" s="502">
        <f t="shared" si="6"/>
        <v>91</v>
      </c>
      <c r="AC91" s="504">
        <f>1</f>
        <v>1</v>
      </c>
      <c r="AD91" s="103">
        <f t="shared" si="7"/>
        <v>1382.02</v>
      </c>
      <c r="AE91" s="103">
        <f t="shared" si="8"/>
        <v>2744.7000000000003</v>
      </c>
      <c r="AF91" s="103">
        <f t="shared" si="9"/>
        <v>547.88000000000011</v>
      </c>
    </row>
    <row r="92" spans="2:32" x14ac:dyDescent="0.3">
      <c r="B92" s="1" t="str">
        <f>адреса!$G$90</f>
        <v>кв.35</v>
      </c>
      <c r="C92" s="522">
        <f>адреса!$I$90</f>
        <v>20000035</v>
      </c>
      <c r="D92" s="6" t="str">
        <f>адреса!$K$90</f>
        <v>ФИО-2-35</v>
      </c>
      <c r="E92" s="6">
        <v>19032.03</v>
      </c>
      <c r="F92" s="6">
        <v>1399.04</v>
      </c>
      <c r="G92" s="6">
        <v>0</v>
      </c>
      <c r="H92" s="6">
        <v>2162.63</v>
      </c>
      <c r="I92" s="6">
        <v>-1163.97</v>
      </c>
      <c r="J92" s="6">
        <v>0</v>
      </c>
      <c r="K92" s="6">
        <v>-1463</v>
      </c>
      <c r="L92" s="6">
        <v>0</v>
      </c>
      <c r="M92" s="6">
        <v>100</v>
      </c>
      <c r="N92" s="6">
        <v>50</v>
      </c>
      <c r="O92" s="6">
        <v>1414.89</v>
      </c>
      <c r="P92" s="6">
        <v>0</v>
      </c>
      <c r="Q92" s="6">
        <v>402.78</v>
      </c>
      <c r="R92" s="6">
        <v>-56.46</v>
      </c>
      <c r="S92" s="6">
        <v>826.68</v>
      </c>
      <c r="T92" s="6">
        <v>0</v>
      </c>
      <c r="U92" s="6">
        <v>0</v>
      </c>
      <c r="V92" s="6">
        <v>3672.59</v>
      </c>
      <c r="W92" s="6">
        <v>19032.03</v>
      </c>
      <c r="X92" s="6">
        <v>3672.59</v>
      </c>
      <c r="Y92" s="513">
        <f>IF(A92&lt;&gt;"",IF(A92=мар17!A92,0,1),IF(AND(B92=мар17!B92,C92=мар17!C92),0,1))</f>
        <v>0</v>
      </c>
      <c r="Z92" s="70" t="str">
        <f t="shared" si="5"/>
        <v>ул. Вторая д.2</v>
      </c>
      <c r="AA92" s="504">
        <f>IF($B92&lt;&gt;"",MAX(AA$7:AA91)+1,0)</f>
        <v>84</v>
      </c>
      <c r="AB92" s="502">
        <f t="shared" si="6"/>
        <v>92</v>
      </c>
      <c r="AC92" s="504">
        <f>1</f>
        <v>1</v>
      </c>
      <c r="AD92" s="103">
        <f t="shared" si="7"/>
        <v>1399.04</v>
      </c>
      <c r="AE92" s="103">
        <f t="shared" si="8"/>
        <v>1720.77</v>
      </c>
      <c r="AF92" s="103">
        <f t="shared" si="9"/>
        <v>552.7800000000002</v>
      </c>
    </row>
    <row r="93" spans="2:32" x14ac:dyDescent="0.3">
      <c r="B93" s="1" t="str">
        <f>адреса!$G$91</f>
        <v>кв.36</v>
      </c>
      <c r="C93" s="522">
        <f>адреса!$I$91</f>
        <v>20000036</v>
      </c>
      <c r="D93" s="6" t="str">
        <f>адреса!$K$91</f>
        <v>ФИО-2-36</v>
      </c>
      <c r="E93" s="6">
        <v>3864.32</v>
      </c>
      <c r="F93" s="6">
        <v>975.08</v>
      </c>
      <c r="G93" s="6">
        <v>0</v>
      </c>
      <c r="H93" s="6">
        <v>1565.72</v>
      </c>
      <c r="I93" s="6">
        <v>49.92</v>
      </c>
      <c r="J93" s="6">
        <v>0</v>
      </c>
      <c r="K93" s="6">
        <v>119.13</v>
      </c>
      <c r="L93" s="6">
        <v>0</v>
      </c>
      <c r="M93" s="6">
        <v>0</v>
      </c>
      <c r="N93" s="6">
        <v>50</v>
      </c>
      <c r="O93" s="6">
        <v>288.92</v>
      </c>
      <c r="P93" s="6">
        <v>0</v>
      </c>
      <c r="Q93" s="6">
        <v>330.26</v>
      </c>
      <c r="R93" s="6">
        <v>51.87</v>
      </c>
      <c r="S93" s="6">
        <v>224.45</v>
      </c>
      <c r="T93" s="6">
        <v>0</v>
      </c>
      <c r="U93" s="6">
        <v>0</v>
      </c>
      <c r="V93" s="6">
        <v>3655.35</v>
      </c>
      <c r="W93" s="6">
        <v>3864.32</v>
      </c>
      <c r="X93" s="6">
        <v>3655.35</v>
      </c>
      <c r="Y93" s="513">
        <f>IF(A93&lt;&gt;"",IF(A93=мар17!A93,0,1),IF(AND(B93=мар17!B93,C93=мар17!C93),0,1))</f>
        <v>0</v>
      </c>
      <c r="Z93" s="70" t="str">
        <f t="shared" si="5"/>
        <v>ул. Вторая д.2</v>
      </c>
      <c r="AA93" s="504">
        <f>IF($B93&lt;&gt;"",MAX(AA$7:AA92)+1,0)</f>
        <v>85</v>
      </c>
      <c r="AB93" s="502">
        <f t="shared" si="6"/>
        <v>93</v>
      </c>
      <c r="AC93" s="504">
        <f>1</f>
        <v>1</v>
      </c>
      <c r="AD93" s="103">
        <f t="shared" si="7"/>
        <v>975.08</v>
      </c>
      <c r="AE93" s="103">
        <f t="shared" si="8"/>
        <v>2300.0099999999998</v>
      </c>
      <c r="AF93" s="103">
        <f t="shared" si="9"/>
        <v>380.26000000000022</v>
      </c>
    </row>
    <row r="94" spans="2:32" x14ac:dyDescent="0.3">
      <c r="B94" s="1" t="str">
        <f>адреса!$G$92</f>
        <v>кв.37</v>
      </c>
      <c r="C94" s="522">
        <f>адреса!$I$92</f>
        <v>20000037</v>
      </c>
      <c r="D94" s="6" t="str">
        <f>адреса!$K$92</f>
        <v>ФИО-2-37</v>
      </c>
      <c r="E94" s="6">
        <v>52354.89</v>
      </c>
      <c r="F94" s="6">
        <v>2644.91</v>
      </c>
      <c r="G94" s="6">
        <v>0</v>
      </c>
      <c r="H94" s="6">
        <v>3893.13</v>
      </c>
      <c r="I94" s="6">
        <v>254.98</v>
      </c>
      <c r="J94" s="6">
        <v>0</v>
      </c>
      <c r="K94" s="6">
        <v>577.08000000000004</v>
      </c>
      <c r="L94" s="6">
        <v>0</v>
      </c>
      <c r="M94" s="6">
        <v>100</v>
      </c>
      <c r="N94" s="6">
        <v>50</v>
      </c>
      <c r="O94" s="6">
        <v>2591.37</v>
      </c>
      <c r="P94" s="6">
        <v>0</v>
      </c>
      <c r="Q94" s="6">
        <v>761.46</v>
      </c>
      <c r="R94" s="6">
        <v>232.05</v>
      </c>
      <c r="S94" s="6">
        <v>1015.6</v>
      </c>
      <c r="T94" s="6">
        <v>0</v>
      </c>
      <c r="U94" s="6">
        <v>0</v>
      </c>
      <c r="V94" s="6">
        <v>12120.58</v>
      </c>
      <c r="W94" s="6">
        <v>0</v>
      </c>
      <c r="X94" s="6">
        <v>64475.47</v>
      </c>
      <c r="Y94" s="513">
        <f>IF(A94&lt;&gt;"",IF(A94=мар17!A94,0,1),IF(AND(B94=мар17!B94,C94=мар17!C94),0,1))</f>
        <v>0</v>
      </c>
      <c r="Z94" s="70" t="str">
        <f t="shared" si="5"/>
        <v>ул. Вторая д.2</v>
      </c>
      <c r="AA94" s="504">
        <f>IF($B94&lt;&gt;"",MAX(AA$7:AA93)+1,0)</f>
        <v>86</v>
      </c>
      <c r="AB94" s="502">
        <f t="shared" si="6"/>
        <v>94</v>
      </c>
      <c r="AC94" s="504">
        <f>1</f>
        <v>1</v>
      </c>
      <c r="AD94" s="103">
        <f t="shared" si="7"/>
        <v>2644.91</v>
      </c>
      <c r="AE94" s="103">
        <f t="shared" si="8"/>
        <v>8564.2099999999991</v>
      </c>
      <c r="AF94" s="103">
        <f t="shared" si="9"/>
        <v>911.46000000000095</v>
      </c>
    </row>
    <row r="95" spans="2:32" x14ac:dyDescent="0.3">
      <c r="B95" s="1" t="str">
        <f>адреса!$G$93</f>
        <v>кв.38</v>
      </c>
      <c r="C95" s="522">
        <f>адреса!$I$93</f>
        <v>20000038</v>
      </c>
      <c r="D95" s="6" t="str">
        <f>адреса!$K$93</f>
        <v>ФИО-2-38</v>
      </c>
      <c r="E95" s="6">
        <v>7202.51</v>
      </c>
      <c r="F95" s="6">
        <v>1814.33</v>
      </c>
      <c r="G95" s="6">
        <v>0</v>
      </c>
      <c r="H95" s="6">
        <v>1129.1099999999999</v>
      </c>
      <c r="I95" s="6">
        <v>254.59</v>
      </c>
      <c r="J95" s="6">
        <v>0</v>
      </c>
      <c r="K95" s="6">
        <v>391.33</v>
      </c>
      <c r="L95" s="6">
        <v>0</v>
      </c>
      <c r="M95" s="6">
        <v>100</v>
      </c>
      <c r="N95" s="6">
        <v>50</v>
      </c>
      <c r="O95" s="6">
        <v>811.72</v>
      </c>
      <c r="P95" s="6">
        <v>0</v>
      </c>
      <c r="Q95" s="6">
        <v>522.34</v>
      </c>
      <c r="R95" s="6">
        <v>75.72</v>
      </c>
      <c r="S95" s="6">
        <v>327.02</v>
      </c>
      <c r="T95" s="6">
        <v>0</v>
      </c>
      <c r="U95" s="6">
        <v>0</v>
      </c>
      <c r="V95" s="6">
        <v>5476.16</v>
      </c>
      <c r="W95" s="6">
        <v>7202.51</v>
      </c>
      <c r="X95" s="6">
        <v>5476.16</v>
      </c>
      <c r="Y95" s="513">
        <f>IF(A95&lt;&gt;"",IF(A95=мар17!A95,0,1),IF(AND(B95=мар17!B95,C95=мар17!C95),0,1))</f>
        <v>0</v>
      </c>
      <c r="Z95" s="70" t="str">
        <f t="shared" si="5"/>
        <v>ул. Вторая д.2</v>
      </c>
      <c r="AA95" s="504">
        <f>IF($B95&lt;&gt;"",MAX(AA$7:AA94)+1,0)</f>
        <v>87</v>
      </c>
      <c r="AB95" s="502">
        <f t="shared" si="6"/>
        <v>95</v>
      </c>
      <c r="AC95" s="504">
        <f>1</f>
        <v>1</v>
      </c>
      <c r="AD95" s="103">
        <f t="shared" si="7"/>
        <v>1814.33</v>
      </c>
      <c r="AE95" s="103">
        <f t="shared" si="8"/>
        <v>2989.49</v>
      </c>
      <c r="AF95" s="103">
        <f t="shared" si="9"/>
        <v>672.34000000000015</v>
      </c>
    </row>
    <row r="96" spans="2:32" x14ac:dyDescent="0.3">
      <c r="B96" s="1" t="str">
        <f>адреса!$G$94</f>
        <v>кв.39</v>
      </c>
      <c r="C96" s="522">
        <f>адреса!$I$94</f>
        <v>20000039</v>
      </c>
      <c r="D96" s="6" t="str">
        <f>адреса!$K$94</f>
        <v>ФИО-2-39</v>
      </c>
      <c r="E96" s="6">
        <v>0</v>
      </c>
      <c r="F96" s="6">
        <v>1555.63</v>
      </c>
      <c r="G96" s="6">
        <v>0</v>
      </c>
      <c r="H96" s="6">
        <v>2349.8200000000002</v>
      </c>
      <c r="I96" s="6">
        <v>170.16</v>
      </c>
      <c r="J96" s="6">
        <v>0</v>
      </c>
      <c r="K96" s="6">
        <v>300.91000000000003</v>
      </c>
      <c r="L96" s="6">
        <v>0</v>
      </c>
      <c r="M96" s="6">
        <v>100</v>
      </c>
      <c r="N96" s="6">
        <v>50</v>
      </c>
      <c r="O96" s="6">
        <v>875.09</v>
      </c>
      <c r="P96" s="6">
        <v>0</v>
      </c>
      <c r="Q96" s="6">
        <v>447.86</v>
      </c>
      <c r="R96" s="6">
        <v>84.17</v>
      </c>
      <c r="S96" s="6">
        <v>365.62</v>
      </c>
      <c r="T96" s="6">
        <v>0</v>
      </c>
      <c r="U96" s="6">
        <v>0</v>
      </c>
      <c r="V96" s="6">
        <v>6299.26</v>
      </c>
      <c r="W96" s="6">
        <v>0</v>
      </c>
      <c r="X96" s="6">
        <v>6299.26</v>
      </c>
      <c r="Y96" s="513">
        <f>IF(A96&lt;&gt;"",IF(A96=мар17!A96,0,1),IF(AND(B96=мар17!B96,C96=мар17!C96),0,1))</f>
        <v>0</v>
      </c>
      <c r="Z96" s="70" t="str">
        <f t="shared" si="5"/>
        <v>ул. Вторая д.2</v>
      </c>
      <c r="AA96" s="504">
        <f>IF($B96&lt;&gt;"",MAX(AA$7:AA95)+1,0)</f>
        <v>88</v>
      </c>
      <c r="AB96" s="502">
        <f t="shared" si="6"/>
        <v>96</v>
      </c>
      <c r="AC96" s="504">
        <f>1</f>
        <v>1</v>
      </c>
      <c r="AD96" s="103">
        <f t="shared" si="7"/>
        <v>1555.63</v>
      </c>
      <c r="AE96" s="103">
        <f t="shared" si="8"/>
        <v>4145.7700000000004</v>
      </c>
      <c r="AF96" s="103">
        <f t="shared" si="9"/>
        <v>597.85999999999967</v>
      </c>
    </row>
    <row r="97" spans="1:32" x14ac:dyDescent="0.3">
      <c r="B97" s="1" t="str">
        <f>адреса!$G$95</f>
        <v>кв.40</v>
      </c>
      <c r="C97" s="522">
        <f>адреса!$I$95</f>
        <v>20000040</v>
      </c>
      <c r="D97" s="6" t="str">
        <f>адреса!$K$95</f>
        <v>ФИО-2-40</v>
      </c>
      <c r="E97" s="6">
        <v>17516.169999999998</v>
      </c>
      <c r="F97" s="6">
        <v>1388.83</v>
      </c>
      <c r="G97" s="6">
        <v>0</v>
      </c>
      <c r="H97" s="6">
        <v>2106.87</v>
      </c>
      <c r="I97" s="6">
        <v>169.98</v>
      </c>
      <c r="J97" s="6">
        <v>0</v>
      </c>
      <c r="K97" s="6">
        <v>300.91000000000003</v>
      </c>
      <c r="L97" s="6">
        <v>0</v>
      </c>
      <c r="M97" s="6">
        <v>100</v>
      </c>
      <c r="N97" s="6">
        <v>50</v>
      </c>
      <c r="O97" s="6">
        <v>478.61</v>
      </c>
      <c r="P97" s="6">
        <v>0</v>
      </c>
      <c r="Q97" s="6">
        <v>399.84</v>
      </c>
      <c r="R97" s="6">
        <v>83.99</v>
      </c>
      <c r="S97" s="6">
        <v>365.62</v>
      </c>
      <c r="T97" s="6">
        <v>0</v>
      </c>
      <c r="U97" s="6">
        <v>0</v>
      </c>
      <c r="V97" s="6">
        <v>5444.65</v>
      </c>
      <c r="W97" s="6">
        <v>0</v>
      </c>
      <c r="X97" s="6">
        <v>22960.82</v>
      </c>
      <c r="Y97" s="513">
        <f>IF(A97&lt;&gt;"",IF(A97=мар17!A97,0,1),IF(AND(B97=мар17!B97,C97=мар17!C97),0,1))</f>
        <v>0</v>
      </c>
      <c r="Z97" s="70" t="str">
        <f t="shared" si="5"/>
        <v>ул. Вторая д.2</v>
      </c>
      <c r="AA97" s="504">
        <f>IF($B97&lt;&gt;"",MAX(AA$7:AA96)+1,0)</f>
        <v>89</v>
      </c>
      <c r="AB97" s="502">
        <f t="shared" si="6"/>
        <v>97</v>
      </c>
      <c r="AC97" s="504">
        <f>1</f>
        <v>1</v>
      </c>
      <c r="AD97" s="103">
        <f t="shared" si="7"/>
        <v>1388.83</v>
      </c>
      <c r="AE97" s="103">
        <f t="shared" si="8"/>
        <v>3505.9799999999996</v>
      </c>
      <c r="AF97" s="103">
        <f t="shared" si="9"/>
        <v>549.84000000000015</v>
      </c>
    </row>
    <row r="98" spans="1:32" x14ac:dyDescent="0.3">
      <c r="B98" s="1" t="str">
        <f>адреса!$G$96</f>
        <v>кв.41</v>
      </c>
      <c r="C98" s="522">
        <f>адреса!$I$96</f>
        <v>20000041</v>
      </c>
      <c r="D98" s="6" t="str">
        <f>адреса!$K$96</f>
        <v>ФИО-2-41</v>
      </c>
      <c r="E98" s="6">
        <v>31386.84</v>
      </c>
      <c r="F98" s="6">
        <v>1780.29</v>
      </c>
      <c r="G98" s="6">
        <v>0</v>
      </c>
      <c r="H98" s="6">
        <v>0</v>
      </c>
      <c r="I98" s="6">
        <v>170.39</v>
      </c>
      <c r="J98" s="6">
        <v>0</v>
      </c>
      <c r="K98" s="6">
        <v>300.91000000000003</v>
      </c>
      <c r="L98" s="6">
        <v>0</v>
      </c>
      <c r="M98" s="6">
        <v>100</v>
      </c>
      <c r="N98" s="6">
        <v>50</v>
      </c>
      <c r="O98" s="6">
        <v>1564.72</v>
      </c>
      <c r="P98" s="6">
        <v>0</v>
      </c>
      <c r="Q98" s="6">
        <v>512.54</v>
      </c>
      <c r="R98" s="6">
        <v>84.4</v>
      </c>
      <c r="S98" s="6">
        <v>365.62</v>
      </c>
      <c r="T98" s="6">
        <v>0</v>
      </c>
      <c r="U98" s="6">
        <v>0</v>
      </c>
      <c r="V98" s="6">
        <v>4928.87</v>
      </c>
      <c r="W98" s="6">
        <v>0</v>
      </c>
      <c r="X98" s="6">
        <v>36315.71</v>
      </c>
      <c r="Y98" s="513">
        <f>IF(A98&lt;&gt;"",IF(A98=мар17!A98,0,1),IF(AND(B98=мар17!B98,C98=мар17!C98),0,1))</f>
        <v>0</v>
      </c>
      <c r="Z98" s="70" t="str">
        <f t="shared" si="5"/>
        <v>ул. Вторая д.2</v>
      </c>
      <c r="AA98" s="504">
        <f>IF($B98&lt;&gt;"",MAX(AA$7:AA97)+1,0)</f>
        <v>90</v>
      </c>
      <c r="AB98" s="502">
        <f t="shared" si="6"/>
        <v>98</v>
      </c>
      <c r="AC98" s="504">
        <f>1</f>
        <v>1</v>
      </c>
      <c r="AD98" s="103">
        <f t="shared" si="7"/>
        <v>1780.29</v>
      </c>
      <c r="AE98" s="103">
        <f t="shared" si="8"/>
        <v>2486.04</v>
      </c>
      <c r="AF98" s="103">
        <f t="shared" si="9"/>
        <v>662.54</v>
      </c>
    </row>
    <row r="99" spans="1:32" x14ac:dyDescent="0.3">
      <c r="B99" s="1" t="str">
        <f>адреса!$G$97</f>
        <v>кв.42</v>
      </c>
      <c r="C99" s="522">
        <f>адреса!$I$97</f>
        <v>20000042</v>
      </c>
      <c r="D99" s="6" t="str">
        <f>адреса!$K$97</f>
        <v>ФИО-2-42</v>
      </c>
      <c r="E99" s="6">
        <v>34550.910000000003</v>
      </c>
      <c r="F99" s="6">
        <v>1780.29</v>
      </c>
      <c r="G99" s="6">
        <v>0</v>
      </c>
      <c r="H99" s="6">
        <v>2939.26</v>
      </c>
      <c r="I99" s="6">
        <v>170.39</v>
      </c>
      <c r="J99" s="6">
        <v>0</v>
      </c>
      <c r="K99" s="6">
        <v>300.91000000000003</v>
      </c>
      <c r="L99" s="6">
        <v>0</v>
      </c>
      <c r="M99" s="6">
        <v>100</v>
      </c>
      <c r="N99" s="6">
        <v>50</v>
      </c>
      <c r="O99" s="6">
        <v>226.92</v>
      </c>
      <c r="P99" s="6">
        <v>0</v>
      </c>
      <c r="Q99" s="6">
        <v>512.54</v>
      </c>
      <c r="R99" s="6">
        <v>84.4</v>
      </c>
      <c r="S99" s="6">
        <v>365.62</v>
      </c>
      <c r="T99" s="6">
        <v>0</v>
      </c>
      <c r="U99" s="6">
        <v>0</v>
      </c>
      <c r="V99" s="6">
        <v>6530.33</v>
      </c>
      <c r="W99" s="6">
        <v>0</v>
      </c>
      <c r="X99" s="6">
        <v>41081.24</v>
      </c>
      <c r="Y99" s="513">
        <f>IF(A99&lt;&gt;"",IF(A99=мар17!A99,0,1),IF(AND(B99=мар17!B99,C99=мар17!C99),0,1))</f>
        <v>0</v>
      </c>
      <c r="Z99" s="70" t="str">
        <f t="shared" si="5"/>
        <v>ул. Вторая д.2</v>
      </c>
      <c r="AA99" s="504">
        <f>IF($B99&lt;&gt;"",MAX(AA$7:AA98)+1,0)</f>
        <v>91</v>
      </c>
      <c r="AB99" s="502">
        <f t="shared" si="6"/>
        <v>99</v>
      </c>
      <c r="AC99" s="504">
        <f>1</f>
        <v>1</v>
      </c>
      <c r="AD99" s="103">
        <f t="shared" si="7"/>
        <v>1780.29</v>
      </c>
      <c r="AE99" s="103">
        <f t="shared" si="8"/>
        <v>4087.5</v>
      </c>
      <c r="AF99" s="103">
        <f t="shared" si="9"/>
        <v>662.54</v>
      </c>
    </row>
    <row r="100" spans="1:32" x14ac:dyDescent="0.3">
      <c r="B100" s="1" t="str">
        <f>адреса!$G$98</f>
        <v>кв.43</v>
      </c>
      <c r="C100" s="522">
        <f>адреса!$I$98</f>
        <v>20000043</v>
      </c>
      <c r="D100" s="6" t="str">
        <f>адреса!$K$98</f>
        <v>ФИО-2-43</v>
      </c>
      <c r="E100" s="6">
        <v>17858.91</v>
      </c>
      <c r="F100" s="6">
        <v>1385.43</v>
      </c>
      <c r="G100" s="6">
        <v>0</v>
      </c>
      <c r="H100" s="6">
        <v>1611.02</v>
      </c>
      <c r="I100" s="6">
        <v>-791.33</v>
      </c>
      <c r="J100" s="6">
        <v>0</v>
      </c>
      <c r="K100" s="6">
        <v>-1260.8599999999999</v>
      </c>
      <c r="L100" s="6">
        <v>0</v>
      </c>
      <c r="M100" s="6">
        <v>100</v>
      </c>
      <c r="N100" s="6">
        <v>50</v>
      </c>
      <c r="O100" s="6">
        <v>146.9</v>
      </c>
      <c r="P100" s="6">
        <v>0</v>
      </c>
      <c r="Q100" s="6">
        <v>398.86</v>
      </c>
      <c r="R100" s="6">
        <v>-260.45</v>
      </c>
      <c r="S100" s="6">
        <v>-76.8</v>
      </c>
      <c r="T100" s="6">
        <v>0</v>
      </c>
      <c r="U100" s="6">
        <v>0</v>
      </c>
      <c r="V100" s="6">
        <v>1302.77</v>
      </c>
      <c r="W100" s="6">
        <v>0</v>
      </c>
      <c r="X100" s="6">
        <v>19161.68</v>
      </c>
      <c r="Y100" s="513">
        <f>IF(A100&lt;&gt;"",IF(A100=мар17!A100,0,1),IF(AND(B100=мар17!B100,C100=мар17!C100),0,1))</f>
        <v>0</v>
      </c>
      <c r="Z100" s="70" t="str">
        <f t="shared" si="5"/>
        <v>ул. Вторая д.2</v>
      </c>
      <c r="AA100" s="504">
        <f>IF($B100&lt;&gt;"",MAX(AA$7:AA99)+1,0)</f>
        <v>92</v>
      </c>
      <c r="AB100" s="502">
        <f t="shared" si="6"/>
        <v>100</v>
      </c>
      <c r="AC100" s="504">
        <f>1</f>
        <v>1</v>
      </c>
      <c r="AD100" s="103">
        <f t="shared" si="7"/>
        <v>1385.43</v>
      </c>
      <c r="AE100" s="103">
        <f t="shared" si="8"/>
        <v>-631.52</v>
      </c>
      <c r="AF100" s="103">
        <f t="shared" si="9"/>
        <v>548.8599999999999</v>
      </c>
    </row>
    <row r="101" spans="1:32" x14ac:dyDescent="0.3">
      <c r="B101" s="1" t="str">
        <f>адреса!$G$99</f>
        <v>кв.44</v>
      </c>
      <c r="C101" s="522">
        <f>адреса!$I$99</f>
        <v>20000044</v>
      </c>
      <c r="D101" s="6" t="str">
        <f>адреса!$K$99</f>
        <v>ФИО-2-44</v>
      </c>
      <c r="E101" s="6">
        <v>10360.799999999999</v>
      </c>
      <c r="F101" s="6">
        <v>1392.24</v>
      </c>
      <c r="G101" s="6">
        <v>0</v>
      </c>
      <c r="H101" s="6">
        <v>-2373.37</v>
      </c>
      <c r="I101" s="6">
        <v>1.45</v>
      </c>
      <c r="J101" s="6">
        <v>0</v>
      </c>
      <c r="K101" s="6">
        <v>0</v>
      </c>
      <c r="L101" s="6">
        <v>0</v>
      </c>
      <c r="M101" s="6">
        <v>0</v>
      </c>
      <c r="N101" s="6">
        <v>0</v>
      </c>
      <c r="O101" s="6">
        <v>51.05</v>
      </c>
      <c r="P101" s="6">
        <v>0</v>
      </c>
      <c r="Q101" s="6">
        <v>0</v>
      </c>
      <c r="R101" s="6">
        <v>1.45</v>
      </c>
      <c r="S101" s="6">
        <v>0</v>
      </c>
      <c r="T101" s="6">
        <v>0</v>
      </c>
      <c r="U101" s="6">
        <v>0</v>
      </c>
      <c r="V101" s="6">
        <v>-927.18</v>
      </c>
      <c r="W101" s="6">
        <v>0</v>
      </c>
      <c r="X101" s="6">
        <v>9433.6200000000008</v>
      </c>
      <c r="Y101" s="513">
        <f>IF(A101&lt;&gt;"",IF(A101=мар17!A101,0,1),IF(AND(B101=мар17!B101,C101=мар17!C101),0,1))</f>
        <v>0</v>
      </c>
      <c r="Z101" s="70" t="str">
        <f t="shared" si="5"/>
        <v>ул. Вторая д.2</v>
      </c>
      <c r="AA101" s="504">
        <f>IF($B101&lt;&gt;"",MAX(AA$7:AA100)+1,0)</f>
        <v>93</v>
      </c>
      <c r="AB101" s="502">
        <f t="shared" si="6"/>
        <v>101</v>
      </c>
      <c r="AC101" s="504">
        <f>1</f>
        <v>1</v>
      </c>
      <c r="AD101" s="103">
        <f t="shared" si="7"/>
        <v>1392.24</v>
      </c>
      <c r="AE101" s="103">
        <f t="shared" si="8"/>
        <v>-2319.42</v>
      </c>
      <c r="AF101" s="103">
        <f t="shared" si="9"/>
        <v>0</v>
      </c>
    </row>
    <row r="102" spans="1:32" x14ac:dyDescent="0.3">
      <c r="B102" s="1" t="str">
        <f>адреса!$G$100</f>
        <v>кв.45</v>
      </c>
      <c r="C102" s="522">
        <f>адреса!$I$100</f>
        <v>20000045</v>
      </c>
      <c r="D102" s="6" t="str">
        <f>адреса!$K$100</f>
        <v>ФИО-2-45</v>
      </c>
      <c r="E102" s="6">
        <v>23481.15</v>
      </c>
      <c r="F102" s="6">
        <v>1140.3399999999999</v>
      </c>
      <c r="G102" s="6">
        <v>0</v>
      </c>
      <c r="H102" s="6">
        <v>1812.15</v>
      </c>
      <c r="I102" s="6">
        <v>70.989999999999995</v>
      </c>
      <c r="J102" s="6">
        <v>0</v>
      </c>
      <c r="K102" s="6">
        <v>148.65</v>
      </c>
      <c r="L102" s="6">
        <v>0</v>
      </c>
      <c r="M102" s="6">
        <v>100</v>
      </c>
      <c r="N102" s="6">
        <v>50</v>
      </c>
      <c r="O102" s="6">
        <v>446.21</v>
      </c>
      <c r="P102" s="6">
        <v>0</v>
      </c>
      <c r="Q102" s="6">
        <v>328.3</v>
      </c>
      <c r="R102" s="6">
        <v>55.43</v>
      </c>
      <c r="S102" s="6">
        <v>240.22</v>
      </c>
      <c r="T102" s="6">
        <v>0</v>
      </c>
      <c r="U102" s="6">
        <v>0</v>
      </c>
      <c r="V102" s="6">
        <v>4392.29</v>
      </c>
      <c r="W102" s="6">
        <v>0</v>
      </c>
      <c r="X102" s="6">
        <v>27873.439999999999</v>
      </c>
      <c r="Y102" s="513">
        <f>IF(A102&lt;&gt;"",IF(A102=мар17!A102,0,1),IF(AND(B102=мар17!B102,C102=мар17!C102),0,1))</f>
        <v>0</v>
      </c>
      <c r="Z102" s="70" t="str">
        <f t="shared" si="5"/>
        <v>ул. Вторая д.2</v>
      </c>
      <c r="AA102" s="504">
        <f>IF($B102&lt;&gt;"",MAX(AA$7:AA101)+1,0)</f>
        <v>94</v>
      </c>
      <c r="AB102" s="502">
        <f t="shared" si="6"/>
        <v>102</v>
      </c>
      <c r="AC102" s="504">
        <f>1</f>
        <v>1</v>
      </c>
      <c r="AD102" s="103">
        <f t="shared" si="7"/>
        <v>1140.3399999999999</v>
      </c>
      <c r="AE102" s="103">
        <f t="shared" si="8"/>
        <v>2773.6499999999996</v>
      </c>
      <c r="AF102" s="103">
        <f t="shared" si="9"/>
        <v>478.30000000000018</v>
      </c>
    </row>
    <row r="103" spans="1:32" x14ac:dyDescent="0.3">
      <c r="B103" s="1" t="str">
        <f>адреса!$G$101</f>
        <v>кв.46</v>
      </c>
      <c r="C103" s="522">
        <f>адреса!$I$101</f>
        <v>20000046</v>
      </c>
      <c r="D103" s="6" t="str">
        <f>адреса!$K$101</f>
        <v>ФИО-2-46</v>
      </c>
      <c r="E103" s="6">
        <v>0</v>
      </c>
      <c r="F103" s="6">
        <v>2641.5</v>
      </c>
      <c r="G103" s="6">
        <v>0</v>
      </c>
      <c r="H103" s="6">
        <v>3462.99</v>
      </c>
      <c r="I103" s="6">
        <v>137.38999999999999</v>
      </c>
      <c r="J103" s="6">
        <v>0</v>
      </c>
      <c r="K103" s="6">
        <v>185.76</v>
      </c>
      <c r="L103" s="6">
        <v>0</v>
      </c>
      <c r="M103" s="6">
        <v>100</v>
      </c>
      <c r="N103" s="6">
        <v>50</v>
      </c>
      <c r="O103" s="6">
        <v>2053.19</v>
      </c>
      <c r="P103" s="6">
        <v>0</v>
      </c>
      <c r="Q103" s="6">
        <v>760.48</v>
      </c>
      <c r="R103" s="6">
        <v>23.11</v>
      </c>
      <c r="S103" s="6">
        <v>90.19</v>
      </c>
      <c r="T103" s="6">
        <v>0</v>
      </c>
      <c r="U103" s="6">
        <v>0</v>
      </c>
      <c r="V103" s="6">
        <v>9504.61</v>
      </c>
      <c r="W103" s="6">
        <v>0</v>
      </c>
      <c r="X103" s="6">
        <v>9504.61</v>
      </c>
      <c r="Y103" s="513">
        <f>IF(A103&lt;&gt;"",IF(A103=мар17!A103,0,1),IF(AND(B103=мар17!B103,C103=мар17!C103),0,1))</f>
        <v>0</v>
      </c>
      <c r="Z103" s="70" t="str">
        <f t="shared" si="5"/>
        <v>ул. Вторая д.2</v>
      </c>
      <c r="AA103" s="504">
        <f>IF($B103&lt;&gt;"",MAX(AA$7:AA102)+1,0)</f>
        <v>95</v>
      </c>
      <c r="AB103" s="502">
        <f t="shared" si="6"/>
        <v>103</v>
      </c>
      <c r="AC103" s="504">
        <f>1</f>
        <v>1</v>
      </c>
      <c r="AD103" s="103">
        <f t="shared" si="7"/>
        <v>2641.5</v>
      </c>
      <c r="AE103" s="103">
        <f t="shared" si="8"/>
        <v>5952.6299999999992</v>
      </c>
      <c r="AF103" s="103">
        <f t="shared" si="9"/>
        <v>910.48000000000138</v>
      </c>
    </row>
    <row r="104" spans="1:32" x14ac:dyDescent="0.3">
      <c r="B104" s="1" t="str">
        <f>адреса!$G$102</f>
        <v>кв.47</v>
      </c>
      <c r="C104" s="522">
        <f>адреса!$I$102</f>
        <v>20000047</v>
      </c>
      <c r="D104" s="6" t="str">
        <f>адреса!$K$102</f>
        <v>ФИО-2-47</v>
      </c>
      <c r="E104" s="6">
        <v>27657.07</v>
      </c>
      <c r="F104" s="6">
        <v>1814.33</v>
      </c>
      <c r="G104" s="6">
        <v>0</v>
      </c>
      <c r="H104" s="6">
        <v>2383.67</v>
      </c>
      <c r="I104" s="6">
        <v>170.43</v>
      </c>
      <c r="J104" s="6">
        <v>0</v>
      </c>
      <c r="K104" s="6">
        <v>300.91000000000003</v>
      </c>
      <c r="L104" s="6">
        <v>0</v>
      </c>
      <c r="M104" s="6">
        <v>100</v>
      </c>
      <c r="N104" s="6">
        <v>50</v>
      </c>
      <c r="O104" s="6">
        <v>391.09</v>
      </c>
      <c r="P104" s="6">
        <v>0</v>
      </c>
      <c r="Q104" s="6">
        <v>522.34</v>
      </c>
      <c r="R104" s="6">
        <v>84.44</v>
      </c>
      <c r="S104" s="6">
        <v>365.62</v>
      </c>
      <c r="T104" s="6">
        <v>0</v>
      </c>
      <c r="U104" s="6">
        <v>0</v>
      </c>
      <c r="V104" s="6">
        <v>6182.83</v>
      </c>
      <c r="W104" s="6">
        <v>0</v>
      </c>
      <c r="X104" s="6">
        <v>33839.9</v>
      </c>
      <c r="Y104" s="513">
        <f>IF(A104&lt;&gt;"",IF(A104=мар17!A104,0,1),IF(AND(B104=мар17!B104,C104=мар17!C104),0,1))</f>
        <v>0</v>
      </c>
      <c r="Z104" s="70" t="str">
        <f t="shared" si="5"/>
        <v>ул. Вторая д.2</v>
      </c>
      <c r="AA104" s="504">
        <f>IF($B104&lt;&gt;"",MAX(AA$7:AA103)+1,0)</f>
        <v>96</v>
      </c>
      <c r="AB104" s="502">
        <f t="shared" si="6"/>
        <v>104</v>
      </c>
      <c r="AC104" s="504">
        <f>1</f>
        <v>1</v>
      </c>
      <c r="AD104" s="103">
        <f t="shared" si="7"/>
        <v>1814.33</v>
      </c>
      <c r="AE104" s="103">
        <f t="shared" si="8"/>
        <v>3696.16</v>
      </c>
      <c r="AF104" s="103">
        <f t="shared" si="9"/>
        <v>672.34000000000015</v>
      </c>
    </row>
    <row r="105" spans="1:32" x14ac:dyDescent="0.3">
      <c r="B105" s="1" t="str">
        <f>адреса!$G$103</f>
        <v>кв.48</v>
      </c>
      <c r="C105" s="522">
        <f>адреса!$I$103</f>
        <v>20000048</v>
      </c>
      <c r="D105" s="6" t="str">
        <f>адреса!$K$103</f>
        <v>ФИО-2-48</v>
      </c>
      <c r="E105" s="6">
        <v>4111.62</v>
      </c>
      <c r="F105" s="6">
        <v>1555.63</v>
      </c>
      <c r="G105" s="6">
        <v>0</v>
      </c>
      <c r="H105" s="6">
        <v>1662.79</v>
      </c>
      <c r="I105" s="6">
        <v>26.84</v>
      </c>
      <c r="J105" s="6">
        <v>0</v>
      </c>
      <c r="K105" s="6">
        <v>32.979999999999997</v>
      </c>
      <c r="L105" s="6">
        <v>0</v>
      </c>
      <c r="M105" s="6">
        <v>100</v>
      </c>
      <c r="N105" s="6">
        <v>50</v>
      </c>
      <c r="O105" s="6">
        <v>306.88</v>
      </c>
      <c r="P105" s="6">
        <v>0</v>
      </c>
      <c r="Q105" s="6">
        <v>447.86</v>
      </c>
      <c r="R105" s="6">
        <v>3.91</v>
      </c>
      <c r="S105" s="6">
        <v>10.16</v>
      </c>
      <c r="T105" s="6">
        <v>0</v>
      </c>
      <c r="U105" s="6">
        <v>0</v>
      </c>
      <c r="V105" s="6">
        <v>4197.05</v>
      </c>
      <c r="W105" s="6">
        <v>4111.62</v>
      </c>
      <c r="X105" s="6">
        <v>4197.05</v>
      </c>
      <c r="Y105" s="513">
        <f>IF(A105&lt;&gt;"",IF(A105=мар17!A105,0,1),IF(AND(B105=мар17!B105,C105=мар17!C105),0,1))</f>
        <v>0</v>
      </c>
      <c r="Z105" s="70" t="str">
        <f t="shared" si="5"/>
        <v>ул. Вторая д.2</v>
      </c>
      <c r="AA105" s="504">
        <f>IF($B105&lt;&gt;"",MAX(AA$7:AA104)+1,0)</f>
        <v>97</v>
      </c>
      <c r="AB105" s="502">
        <f t="shared" si="6"/>
        <v>105</v>
      </c>
      <c r="AC105" s="504">
        <f>1</f>
        <v>1</v>
      </c>
      <c r="AD105" s="103">
        <f t="shared" si="7"/>
        <v>1555.63</v>
      </c>
      <c r="AE105" s="103">
        <f t="shared" si="8"/>
        <v>2043.56</v>
      </c>
      <c r="AF105" s="103">
        <f t="shared" si="9"/>
        <v>597.86000000000013</v>
      </c>
    </row>
    <row r="106" spans="1:32" x14ac:dyDescent="0.3">
      <c r="A106" s="4" t="str">
        <f>адреса!$E$104</f>
        <v>ул. Третья д.3</v>
      </c>
      <c r="C106" s="522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513">
        <f>IF(A106&lt;&gt;"",IF(A106=мар17!A106,0,1),IF(AND(B106=мар17!B106,C106=мар17!C106),0,1))</f>
        <v>0</v>
      </c>
      <c r="Z106" s="70" t="str">
        <f t="shared" si="5"/>
        <v>ул. Третья д.3</v>
      </c>
      <c r="AA106" s="504">
        <f>IF($B106&lt;&gt;"",MAX(AA$7:AA105)+1,0)</f>
        <v>0</v>
      </c>
      <c r="AB106" s="502">
        <f t="shared" si="6"/>
        <v>106</v>
      </c>
      <c r="AC106" s="504">
        <f>1</f>
        <v>1</v>
      </c>
      <c r="AD106" s="103">
        <f t="shared" si="7"/>
        <v>0</v>
      </c>
      <c r="AE106" s="103">
        <f t="shared" si="8"/>
        <v>0</v>
      </c>
      <c r="AF106" s="103">
        <f t="shared" si="9"/>
        <v>0</v>
      </c>
    </row>
    <row r="107" spans="1:32" x14ac:dyDescent="0.3">
      <c r="B107" s="1" t="str">
        <f>адреса!$G$104</f>
        <v>кв.1</v>
      </c>
      <c r="C107" s="522">
        <f>адреса!$I$104</f>
        <v>30000001</v>
      </c>
      <c r="D107" s="6" t="str">
        <f>адреса!$K$104</f>
        <v>ФИО-3-1</v>
      </c>
      <c r="E107" s="6">
        <v>24898.11</v>
      </c>
      <c r="F107" s="6">
        <v>1817.74</v>
      </c>
      <c r="G107" s="6">
        <v>0</v>
      </c>
      <c r="H107" s="6">
        <v>2986.32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3607.54</v>
      </c>
      <c r="P107" s="6">
        <v>0</v>
      </c>
      <c r="Q107" s="6">
        <v>0</v>
      </c>
      <c r="R107" s="6">
        <v>0</v>
      </c>
      <c r="S107" s="6">
        <v>336.95</v>
      </c>
      <c r="T107" s="6">
        <v>0</v>
      </c>
      <c r="U107" s="6">
        <v>0</v>
      </c>
      <c r="V107" s="6">
        <v>8748.5499999999993</v>
      </c>
      <c r="W107" s="6">
        <v>24898.11</v>
      </c>
      <c r="X107" s="6">
        <v>8748.5499999999993</v>
      </c>
      <c r="Y107" s="513">
        <f>IF(A107&lt;&gt;"",IF(A107=мар17!A107,0,1),IF(AND(B107=мар17!B107,C107=мар17!C107),0,1))</f>
        <v>0</v>
      </c>
      <c r="Z107" s="70" t="str">
        <f t="shared" si="5"/>
        <v>ул. Третья д.3</v>
      </c>
      <c r="AA107" s="504">
        <f>IF($B107&lt;&gt;"",MAX(AA$7:AA106)+1,0)</f>
        <v>98</v>
      </c>
      <c r="AB107" s="502">
        <f t="shared" si="6"/>
        <v>107</v>
      </c>
      <c r="AC107" s="504">
        <f>1</f>
        <v>1</v>
      </c>
      <c r="AD107" s="103">
        <f t="shared" si="7"/>
        <v>1817.74</v>
      </c>
      <c r="AE107" s="103">
        <f t="shared" si="8"/>
        <v>6930.81</v>
      </c>
      <c r="AF107" s="103">
        <f t="shared" si="9"/>
        <v>0</v>
      </c>
    </row>
    <row r="108" spans="1:32" x14ac:dyDescent="0.3">
      <c r="B108" s="1" t="str">
        <f>адреса!$G$105</f>
        <v>кв.2</v>
      </c>
      <c r="C108" s="522">
        <f>адреса!$I$105</f>
        <v>30000002</v>
      </c>
      <c r="D108" s="6" t="str">
        <f>адреса!$K$105</f>
        <v>ФИО-3-2</v>
      </c>
      <c r="E108" s="6">
        <v>6315.48</v>
      </c>
      <c r="F108" s="6">
        <v>2079.84</v>
      </c>
      <c r="G108" s="6">
        <v>0</v>
      </c>
      <c r="H108" s="6">
        <v>3411.94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12102.21</v>
      </c>
      <c r="P108" s="6">
        <v>0</v>
      </c>
      <c r="Q108" s="6">
        <v>0</v>
      </c>
      <c r="R108" s="6">
        <v>0</v>
      </c>
      <c r="S108" s="6">
        <v>336.95</v>
      </c>
      <c r="T108" s="6">
        <v>0</v>
      </c>
      <c r="U108" s="6">
        <v>0</v>
      </c>
      <c r="V108" s="6">
        <v>17930.939999999999</v>
      </c>
      <c r="W108" s="6">
        <v>0</v>
      </c>
      <c r="X108" s="6">
        <v>24246.42</v>
      </c>
      <c r="Y108" s="513">
        <f>IF(A108&lt;&gt;"",IF(A108=мар17!A108,0,1),IF(AND(B108=мар17!B108,C108=мар17!C108),0,1))</f>
        <v>0</v>
      </c>
      <c r="Z108" s="70" t="str">
        <f t="shared" si="5"/>
        <v>ул. Третья д.3</v>
      </c>
      <c r="AA108" s="504">
        <f>IF($B108&lt;&gt;"",MAX(AA$7:AA107)+1,0)</f>
        <v>99</v>
      </c>
      <c r="AB108" s="502">
        <f t="shared" si="6"/>
        <v>108</v>
      </c>
      <c r="AC108" s="504">
        <f>1</f>
        <v>1</v>
      </c>
      <c r="AD108" s="103">
        <f t="shared" si="7"/>
        <v>2079.84</v>
      </c>
      <c r="AE108" s="103">
        <f t="shared" si="8"/>
        <v>15851.1</v>
      </c>
      <c r="AF108" s="103">
        <f t="shared" si="9"/>
        <v>0</v>
      </c>
    </row>
    <row r="109" spans="1:32" x14ac:dyDescent="0.3">
      <c r="B109" s="1" t="str">
        <f>адреса!$G$106</f>
        <v>кв.3</v>
      </c>
      <c r="C109" s="522">
        <f>адреса!$I$106</f>
        <v>30000003</v>
      </c>
      <c r="D109" s="6" t="str">
        <f>адреса!$K$106</f>
        <v>ФИО-3-3</v>
      </c>
      <c r="E109" s="6">
        <v>15493.58</v>
      </c>
      <c r="F109" s="6">
        <v>2794.68</v>
      </c>
      <c r="G109" s="6">
        <v>0</v>
      </c>
      <c r="H109" s="6">
        <v>4583.8500000000004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10085.52</v>
      </c>
      <c r="P109" s="6">
        <v>0</v>
      </c>
      <c r="Q109" s="6">
        <v>0</v>
      </c>
      <c r="R109" s="6">
        <v>0</v>
      </c>
      <c r="S109" s="6">
        <v>673.88</v>
      </c>
      <c r="T109" s="6">
        <v>0</v>
      </c>
      <c r="U109" s="6">
        <v>0</v>
      </c>
      <c r="V109" s="6">
        <v>18137.93</v>
      </c>
      <c r="W109" s="6">
        <v>0</v>
      </c>
      <c r="X109" s="6">
        <v>33631.51</v>
      </c>
      <c r="Y109" s="513">
        <f>IF(A109&lt;&gt;"",IF(A109=мар17!A109,0,1),IF(AND(B109=мар17!B109,C109=мар17!C109),0,1))</f>
        <v>0</v>
      </c>
      <c r="Z109" s="70" t="str">
        <f t="shared" si="5"/>
        <v>ул. Третья д.3</v>
      </c>
      <c r="AA109" s="504">
        <f>IF($B109&lt;&gt;"",MAX(AA$7:AA108)+1,0)</f>
        <v>100</v>
      </c>
      <c r="AB109" s="502">
        <f t="shared" si="6"/>
        <v>109</v>
      </c>
      <c r="AC109" s="504">
        <f>1</f>
        <v>1</v>
      </c>
      <c r="AD109" s="103">
        <f t="shared" si="7"/>
        <v>2794.68</v>
      </c>
      <c r="AE109" s="103">
        <f t="shared" si="8"/>
        <v>15343.25</v>
      </c>
      <c r="AF109" s="103">
        <f t="shared" si="9"/>
        <v>0</v>
      </c>
    </row>
    <row r="110" spans="1:32" x14ac:dyDescent="0.3">
      <c r="B110" s="1" t="str">
        <f>адреса!$G$107</f>
        <v>кв.4</v>
      </c>
      <c r="C110" s="522">
        <f>адреса!$I$107</f>
        <v>30000004</v>
      </c>
      <c r="D110" s="6" t="str">
        <f>адреса!$K$107</f>
        <v>ФИО-3-4</v>
      </c>
      <c r="E110" s="6">
        <v>64104.75</v>
      </c>
      <c r="F110" s="6">
        <v>2515.56</v>
      </c>
      <c r="G110" s="6">
        <v>0</v>
      </c>
      <c r="H110" s="6">
        <v>4125.7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1121.56</v>
      </c>
      <c r="P110" s="6">
        <v>0</v>
      </c>
      <c r="Q110" s="6">
        <v>0</v>
      </c>
      <c r="R110" s="6">
        <v>0</v>
      </c>
      <c r="S110" s="6">
        <v>336.95</v>
      </c>
      <c r="T110" s="6">
        <v>0</v>
      </c>
      <c r="U110" s="6">
        <v>0</v>
      </c>
      <c r="V110" s="6">
        <v>8099.77</v>
      </c>
      <c r="W110" s="6">
        <v>0</v>
      </c>
      <c r="X110" s="6">
        <v>72204.52</v>
      </c>
      <c r="Y110" s="513">
        <f>IF(A110&lt;&gt;"",IF(A110=мар17!A110,0,1),IF(AND(B110=мар17!B110,C110=мар17!C110),0,1))</f>
        <v>0</v>
      </c>
      <c r="Z110" s="70" t="str">
        <f t="shared" si="5"/>
        <v>ул. Третья д.3</v>
      </c>
      <c r="AA110" s="504">
        <f>IF($B110&lt;&gt;"",MAX(AA$7:AA109)+1,0)</f>
        <v>101</v>
      </c>
      <c r="AB110" s="502">
        <f t="shared" si="6"/>
        <v>110</v>
      </c>
      <c r="AC110" s="504">
        <f>1</f>
        <v>1</v>
      </c>
      <c r="AD110" s="103">
        <f t="shared" si="7"/>
        <v>2515.56</v>
      </c>
      <c r="AE110" s="103">
        <f t="shared" si="8"/>
        <v>5584.21</v>
      </c>
      <c r="AF110" s="103">
        <f t="shared" si="9"/>
        <v>0</v>
      </c>
    </row>
    <row r="111" spans="1:32" x14ac:dyDescent="0.3">
      <c r="B111" s="1" t="str">
        <f>адреса!$G$108</f>
        <v>кв.5</v>
      </c>
      <c r="C111" s="522">
        <f>адреса!$I$108</f>
        <v>30000005</v>
      </c>
      <c r="D111" s="6" t="str">
        <f>адреса!$K$108</f>
        <v>ФИО-3-5</v>
      </c>
      <c r="E111" s="6">
        <v>30750.84</v>
      </c>
      <c r="F111" s="6">
        <v>3223.59</v>
      </c>
      <c r="G111" s="6">
        <v>0</v>
      </c>
      <c r="H111" s="6">
        <v>5294.48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9606.1200000000008</v>
      </c>
      <c r="P111" s="6">
        <v>0</v>
      </c>
      <c r="Q111" s="6">
        <v>0</v>
      </c>
      <c r="R111" s="6">
        <v>0</v>
      </c>
      <c r="S111" s="6">
        <v>-16.649999999999999</v>
      </c>
      <c r="T111" s="6">
        <v>0</v>
      </c>
      <c r="U111" s="6">
        <v>0</v>
      </c>
      <c r="V111" s="6">
        <v>18107.54</v>
      </c>
      <c r="W111" s="6">
        <v>0</v>
      </c>
      <c r="X111" s="6">
        <v>48858.38</v>
      </c>
      <c r="Y111" s="513">
        <f>IF(A111&lt;&gt;"",IF(A111=мар17!A111,0,1),IF(AND(B111=мар17!B111,C111=мар17!C111),0,1))</f>
        <v>0</v>
      </c>
      <c r="Z111" s="70" t="str">
        <f t="shared" si="5"/>
        <v>ул. Третья д.3</v>
      </c>
      <c r="AA111" s="504">
        <f>IF($B111&lt;&gt;"",MAX(AA$7:AA110)+1,0)</f>
        <v>102</v>
      </c>
      <c r="AB111" s="502">
        <f t="shared" si="6"/>
        <v>111</v>
      </c>
      <c r="AC111" s="504">
        <f>1</f>
        <v>1</v>
      </c>
      <c r="AD111" s="103">
        <f t="shared" si="7"/>
        <v>3223.59</v>
      </c>
      <c r="AE111" s="103">
        <f t="shared" si="8"/>
        <v>14883.95</v>
      </c>
      <c r="AF111" s="103">
        <f t="shared" si="9"/>
        <v>0</v>
      </c>
    </row>
    <row r="112" spans="1:32" x14ac:dyDescent="0.3">
      <c r="B112" s="1" t="str">
        <f>адреса!$G$109</f>
        <v>кв.6</v>
      </c>
      <c r="C112" s="522">
        <f>адреса!$I$109</f>
        <v>30000006</v>
      </c>
      <c r="D112" s="6" t="str">
        <f>адреса!$K$109</f>
        <v>ФИО-3-6</v>
      </c>
      <c r="E112" s="6">
        <v>13992.72</v>
      </c>
      <c r="F112" s="6">
        <v>2069.63</v>
      </c>
      <c r="G112" s="6">
        <v>0</v>
      </c>
      <c r="H112" s="6">
        <v>3400.33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9681.3700000000008</v>
      </c>
      <c r="P112" s="6">
        <v>0</v>
      </c>
      <c r="Q112" s="6">
        <v>0</v>
      </c>
      <c r="R112" s="6">
        <v>0</v>
      </c>
      <c r="S112" s="6">
        <v>336.95</v>
      </c>
      <c r="T112" s="6">
        <v>0</v>
      </c>
      <c r="U112" s="6">
        <v>0</v>
      </c>
      <c r="V112" s="6">
        <v>15488.28</v>
      </c>
      <c r="W112" s="6">
        <v>0</v>
      </c>
      <c r="X112" s="6">
        <v>29481</v>
      </c>
      <c r="Y112" s="513">
        <f>IF(A112&lt;&gt;"",IF(A112=мар17!A112,0,1),IF(AND(B112=мар17!B112,C112=мар17!C112),0,1))</f>
        <v>0</v>
      </c>
      <c r="Z112" s="70" t="str">
        <f t="shared" si="5"/>
        <v>ул. Третья д.3</v>
      </c>
      <c r="AA112" s="504">
        <f>IF($B112&lt;&gt;"",MAX(AA$7:AA111)+1,0)</f>
        <v>103</v>
      </c>
      <c r="AB112" s="502">
        <f t="shared" si="6"/>
        <v>112</v>
      </c>
      <c r="AC112" s="504">
        <f>1</f>
        <v>1</v>
      </c>
      <c r="AD112" s="103">
        <f t="shared" si="7"/>
        <v>2069.63</v>
      </c>
      <c r="AE112" s="103">
        <f t="shared" si="8"/>
        <v>13418.650000000001</v>
      </c>
      <c r="AF112" s="103">
        <f t="shared" si="9"/>
        <v>0</v>
      </c>
    </row>
    <row r="113" spans="2:32" x14ac:dyDescent="0.3">
      <c r="B113" s="1" t="str">
        <f>адреса!$G$110</f>
        <v>кв.7</v>
      </c>
      <c r="C113" s="522">
        <f>адреса!$I$110</f>
        <v>30000007</v>
      </c>
      <c r="D113" s="6" t="str">
        <f>адреса!$K$110</f>
        <v>ФИО-3-7</v>
      </c>
      <c r="E113" s="6">
        <v>8144.85</v>
      </c>
      <c r="F113" s="6">
        <v>0</v>
      </c>
      <c r="G113" s="6">
        <v>0</v>
      </c>
      <c r="H113" s="6">
        <v>4962.21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15393.85</v>
      </c>
      <c r="P113" s="6">
        <v>0</v>
      </c>
      <c r="Q113" s="6">
        <v>0</v>
      </c>
      <c r="R113" s="6">
        <v>0</v>
      </c>
      <c r="S113" s="6">
        <v>336.95</v>
      </c>
      <c r="T113" s="6">
        <v>0</v>
      </c>
      <c r="U113" s="6">
        <v>0</v>
      </c>
      <c r="V113" s="6">
        <v>20693.009999999998</v>
      </c>
      <c r="W113" s="6">
        <v>0</v>
      </c>
      <c r="X113" s="6">
        <v>28837.86</v>
      </c>
      <c r="Y113" s="513">
        <f>IF(A113&lt;&gt;"",IF(A113=мар17!A113,0,1),IF(AND(B113=мар17!B113,C113=мар17!C113),0,1))</f>
        <v>0</v>
      </c>
      <c r="Z113" s="70" t="str">
        <f t="shared" si="5"/>
        <v>ул. Третья д.3</v>
      </c>
      <c r="AA113" s="504">
        <f>IF($B113&lt;&gt;"",MAX(AA$7:AA112)+1,0)</f>
        <v>104</v>
      </c>
      <c r="AB113" s="502">
        <f t="shared" si="6"/>
        <v>113</v>
      </c>
      <c r="AC113" s="504">
        <f>1</f>
        <v>1</v>
      </c>
      <c r="AD113" s="103">
        <f t="shared" si="7"/>
        <v>0</v>
      </c>
      <c r="AE113" s="103">
        <f t="shared" si="8"/>
        <v>20693.010000000002</v>
      </c>
      <c r="AF113" s="103">
        <f t="shared" si="9"/>
        <v>0</v>
      </c>
    </row>
    <row r="114" spans="2:32" x14ac:dyDescent="0.3">
      <c r="B114" s="1" t="str">
        <f>адреса!$G$111</f>
        <v>кв.8</v>
      </c>
      <c r="C114" s="522">
        <f>адреса!$I$111</f>
        <v>30000008</v>
      </c>
      <c r="D114" s="6" t="str">
        <f>адреса!$K$111</f>
        <v>ФИО-3-8</v>
      </c>
      <c r="E114" s="6">
        <v>40867.879999999997</v>
      </c>
      <c r="F114" s="6">
        <v>3431.23</v>
      </c>
      <c r="G114" s="6">
        <v>0</v>
      </c>
      <c r="H114" s="6">
        <v>5633.85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22204.76</v>
      </c>
      <c r="P114" s="6">
        <v>0</v>
      </c>
      <c r="Q114" s="6">
        <v>0</v>
      </c>
      <c r="R114" s="6">
        <v>0</v>
      </c>
      <c r="S114" s="6">
        <v>336.95</v>
      </c>
      <c r="T114" s="6">
        <v>0</v>
      </c>
      <c r="U114" s="6">
        <v>0</v>
      </c>
      <c r="V114" s="6">
        <v>31606.79</v>
      </c>
      <c r="W114" s="6">
        <v>15000</v>
      </c>
      <c r="X114" s="6">
        <v>57474.67</v>
      </c>
      <c r="Y114" s="513">
        <f>IF(A114&lt;&gt;"",IF(A114=мар17!A114,0,1),IF(AND(B114=мар17!B114,C114=мар17!C114),0,1))</f>
        <v>0</v>
      </c>
      <c r="Z114" s="70" t="str">
        <f t="shared" si="5"/>
        <v>ул. Третья д.3</v>
      </c>
      <c r="AA114" s="504">
        <f>IF($B114&lt;&gt;"",MAX(AA$7:AA113)+1,0)</f>
        <v>105</v>
      </c>
      <c r="AB114" s="502">
        <f t="shared" si="6"/>
        <v>114</v>
      </c>
      <c r="AC114" s="504">
        <f>1</f>
        <v>1</v>
      </c>
      <c r="AD114" s="103">
        <f t="shared" si="7"/>
        <v>3431.23</v>
      </c>
      <c r="AE114" s="103">
        <f t="shared" si="8"/>
        <v>28175.56</v>
      </c>
      <c r="AF114" s="103">
        <f t="shared" si="9"/>
        <v>0</v>
      </c>
    </row>
    <row r="115" spans="2:32" x14ac:dyDescent="0.3">
      <c r="B115" s="1" t="str">
        <f>адреса!$G$112</f>
        <v>кв.9</v>
      </c>
      <c r="C115" s="522">
        <f>адреса!$I$112</f>
        <v>30000009</v>
      </c>
      <c r="D115" s="6" t="str">
        <f>адреса!$K$112</f>
        <v>ФИО-3-9</v>
      </c>
      <c r="E115" s="6">
        <v>24844.79</v>
      </c>
      <c r="F115" s="6">
        <v>3070.41</v>
      </c>
      <c r="G115" s="6">
        <v>0</v>
      </c>
      <c r="H115" s="6">
        <v>5043.37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6">
        <v>21626.01</v>
      </c>
      <c r="P115" s="6">
        <v>0</v>
      </c>
      <c r="Q115" s="6">
        <v>0</v>
      </c>
      <c r="R115" s="6">
        <v>0</v>
      </c>
      <c r="S115" s="6">
        <v>1010.83</v>
      </c>
      <c r="T115" s="6">
        <v>0</v>
      </c>
      <c r="U115" s="6">
        <v>0</v>
      </c>
      <c r="V115" s="6">
        <v>30750.62</v>
      </c>
      <c r="W115" s="6">
        <v>15000</v>
      </c>
      <c r="X115" s="6">
        <v>40595.410000000003</v>
      </c>
      <c r="Y115" s="513">
        <f>IF(A115&lt;&gt;"",IF(A115=мар17!A115,0,1),IF(AND(B115=мар17!B115,C115=мар17!C115),0,1))</f>
        <v>0</v>
      </c>
      <c r="Z115" s="70" t="str">
        <f t="shared" si="5"/>
        <v>ул. Третья д.3</v>
      </c>
      <c r="AA115" s="504">
        <f>IF($B115&lt;&gt;"",MAX(AA$7:AA114)+1,0)</f>
        <v>106</v>
      </c>
      <c r="AB115" s="502">
        <f t="shared" si="6"/>
        <v>115</v>
      </c>
      <c r="AC115" s="504">
        <f>1</f>
        <v>1</v>
      </c>
      <c r="AD115" s="103">
        <f t="shared" si="7"/>
        <v>3070.41</v>
      </c>
      <c r="AE115" s="103">
        <f t="shared" si="8"/>
        <v>27680.21</v>
      </c>
      <c r="AF115" s="103">
        <f t="shared" si="9"/>
        <v>0</v>
      </c>
    </row>
    <row r="116" spans="2:32" x14ac:dyDescent="0.3">
      <c r="B116" s="1" t="str">
        <f>адреса!$G$113</f>
        <v>кв.10</v>
      </c>
      <c r="C116" s="522">
        <f>адреса!$I$113</f>
        <v>30000010</v>
      </c>
      <c r="D116" s="6" t="str">
        <f>адреса!$K$113</f>
        <v>ФИО-3-10</v>
      </c>
      <c r="E116" s="6">
        <v>59113.25</v>
      </c>
      <c r="F116" s="6">
        <v>2314.7199999999998</v>
      </c>
      <c r="G116" s="6">
        <v>0</v>
      </c>
      <c r="H116" s="6">
        <v>3795.42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10306.26</v>
      </c>
      <c r="P116" s="6">
        <v>0</v>
      </c>
      <c r="Q116" s="6">
        <v>0</v>
      </c>
      <c r="R116" s="6">
        <v>0</v>
      </c>
      <c r="S116" s="6">
        <v>336.95</v>
      </c>
      <c r="T116" s="6">
        <v>0</v>
      </c>
      <c r="U116" s="6">
        <v>0</v>
      </c>
      <c r="V116" s="6">
        <v>16753.349999999999</v>
      </c>
      <c r="W116" s="6">
        <v>0</v>
      </c>
      <c r="X116" s="6">
        <v>75866.600000000006</v>
      </c>
      <c r="Y116" s="513">
        <f>IF(A116&lt;&gt;"",IF(A116=мар17!A116,0,1),IF(AND(B116=мар17!B116,C116=мар17!C116),0,1))</f>
        <v>0</v>
      </c>
      <c r="Z116" s="70" t="str">
        <f t="shared" si="5"/>
        <v>ул. Третья д.3</v>
      </c>
      <c r="AA116" s="504">
        <f>IF($B116&lt;&gt;"",MAX(AA$7:AA115)+1,0)</f>
        <v>107</v>
      </c>
      <c r="AB116" s="502">
        <f t="shared" si="6"/>
        <v>116</v>
      </c>
      <c r="AC116" s="504">
        <f>1</f>
        <v>1</v>
      </c>
      <c r="AD116" s="103">
        <f t="shared" si="7"/>
        <v>2314.7199999999998</v>
      </c>
      <c r="AE116" s="103">
        <f t="shared" si="8"/>
        <v>14438.630000000001</v>
      </c>
      <c r="AF116" s="103">
        <f t="shared" si="9"/>
        <v>0</v>
      </c>
    </row>
    <row r="117" spans="2:32" x14ac:dyDescent="0.3">
      <c r="B117" s="1" t="str">
        <f>адреса!$G$114</f>
        <v>кв.11</v>
      </c>
      <c r="C117" s="522">
        <f>адреса!$I$114</f>
        <v>30000011</v>
      </c>
      <c r="D117" s="6" t="str">
        <f>адреса!$K$114</f>
        <v>ФИО-3-11</v>
      </c>
      <c r="E117" s="6">
        <v>16691.03</v>
      </c>
      <c r="F117" s="6">
        <v>0</v>
      </c>
      <c r="G117" s="6">
        <v>0</v>
      </c>
      <c r="H117" s="6">
        <v>4977.22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6">
        <v>21516.81</v>
      </c>
      <c r="P117" s="6">
        <v>0</v>
      </c>
      <c r="Q117" s="6">
        <v>0</v>
      </c>
      <c r="R117" s="6">
        <v>0</v>
      </c>
      <c r="S117" s="6">
        <v>336.95</v>
      </c>
      <c r="T117" s="6">
        <v>0</v>
      </c>
      <c r="U117" s="6">
        <v>0</v>
      </c>
      <c r="V117" s="6">
        <v>26830.98</v>
      </c>
      <c r="W117" s="6">
        <v>0</v>
      </c>
      <c r="X117" s="6">
        <v>43522.01</v>
      </c>
      <c r="Y117" s="513">
        <f>IF(A117&lt;&gt;"",IF(A117=мар17!A117,0,1),IF(AND(B117=мар17!B117,C117=мар17!C117),0,1))</f>
        <v>0</v>
      </c>
      <c r="Z117" s="70" t="str">
        <f t="shared" si="5"/>
        <v>ул. Третья д.3</v>
      </c>
      <c r="AA117" s="504">
        <f>IF($B117&lt;&gt;"",MAX(AA$7:AA116)+1,0)</f>
        <v>108</v>
      </c>
      <c r="AB117" s="502">
        <f t="shared" si="6"/>
        <v>117</v>
      </c>
      <c r="AC117" s="504">
        <f>1</f>
        <v>1</v>
      </c>
      <c r="AD117" s="103">
        <f t="shared" si="7"/>
        <v>0</v>
      </c>
      <c r="AE117" s="103">
        <f t="shared" si="8"/>
        <v>26830.980000000003</v>
      </c>
      <c r="AF117" s="103">
        <f t="shared" si="9"/>
        <v>0</v>
      </c>
    </row>
    <row r="118" spans="2:32" x14ac:dyDescent="0.3">
      <c r="B118" s="1" t="str">
        <f>адреса!$G$115</f>
        <v>кв.12</v>
      </c>
      <c r="C118" s="522">
        <f>адреса!$I$115</f>
        <v>30000012</v>
      </c>
      <c r="D118" s="6" t="str">
        <f>адреса!$K$115</f>
        <v>ФИО-3-12</v>
      </c>
      <c r="E118" s="6">
        <v>89993.63</v>
      </c>
      <c r="F118" s="6">
        <v>3557.18</v>
      </c>
      <c r="G118" s="6">
        <v>0</v>
      </c>
      <c r="H118" s="6">
        <v>5846.8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6">
        <v>1585.97</v>
      </c>
      <c r="P118" s="6">
        <v>0</v>
      </c>
      <c r="Q118" s="6">
        <v>0</v>
      </c>
      <c r="R118" s="6">
        <v>0</v>
      </c>
      <c r="S118" s="6">
        <v>336.95</v>
      </c>
      <c r="T118" s="6">
        <v>0</v>
      </c>
      <c r="U118" s="6">
        <v>0</v>
      </c>
      <c r="V118" s="6">
        <v>11326.9</v>
      </c>
      <c r="W118" s="6">
        <v>0</v>
      </c>
      <c r="X118" s="6">
        <v>101320.53</v>
      </c>
      <c r="Y118" s="513">
        <f>IF(A118&lt;&gt;"",IF(A118=мар17!A118,0,1),IF(AND(B118=мар17!B118,C118=мар17!C118),0,1))</f>
        <v>0</v>
      </c>
      <c r="Z118" s="70" t="str">
        <f t="shared" si="5"/>
        <v>ул. Третья д.3</v>
      </c>
      <c r="AA118" s="504">
        <f>IF($B118&lt;&gt;"",MAX(AA$7:AA117)+1,0)</f>
        <v>109</v>
      </c>
      <c r="AB118" s="502">
        <f t="shared" si="6"/>
        <v>118</v>
      </c>
      <c r="AC118" s="504">
        <f>1</f>
        <v>1</v>
      </c>
      <c r="AD118" s="103">
        <f t="shared" si="7"/>
        <v>3557.18</v>
      </c>
      <c r="AE118" s="103">
        <f t="shared" si="8"/>
        <v>7769.72</v>
      </c>
      <c r="AF118" s="103">
        <f t="shared" si="9"/>
        <v>0</v>
      </c>
    </row>
    <row r="119" spans="2:32" x14ac:dyDescent="0.3">
      <c r="B119" s="1" t="str">
        <f>адреса!$G$116</f>
        <v>кв.13</v>
      </c>
      <c r="C119" s="522">
        <f>адреса!$I$116</f>
        <v>30000013</v>
      </c>
      <c r="D119" s="6" t="str">
        <f>адреса!$K$116</f>
        <v>ФИО-3-13</v>
      </c>
      <c r="E119" s="6">
        <v>0</v>
      </c>
      <c r="F119" s="6">
        <v>2917.23</v>
      </c>
      <c r="G119" s="6">
        <v>0</v>
      </c>
      <c r="H119" s="6">
        <v>4784.32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5944.51</v>
      </c>
      <c r="P119" s="6">
        <v>0</v>
      </c>
      <c r="Q119" s="6">
        <v>0</v>
      </c>
      <c r="R119" s="6">
        <v>0</v>
      </c>
      <c r="S119" s="6">
        <v>336.95</v>
      </c>
      <c r="T119" s="6">
        <v>0</v>
      </c>
      <c r="U119" s="6">
        <v>0</v>
      </c>
      <c r="V119" s="6">
        <v>13983.01</v>
      </c>
      <c r="W119" s="6">
        <v>0</v>
      </c>
      <c r="X119" s="6">
        <v>13983.01</v>
      </c>
      <c r="Y119" s="513">
        <f>IF(A119&lt;&gt;"",IF(A119=мар17!A119,0,1),IF(AND(B119=мар17!B119,C119=мар17!C119),0,1))</f>
        <v>0</v>
      </c>
      <c r="Z119" s="70" t="str">
        <f t="shared" si="5"/>
        <v>ул. Третья д.3</v>
      </c>
      <c r="AA119" s="504">
        <f>IF($B119&lt;&gt;"",MAX(AA$7:AA118)+1,0)</f>
        <v>110</v>
      </c>
      <c r="AB119" s="502">
        <f t="shared" si="6"/>
        <v>119</v>
      </c>
      <c r="AC119" s="504">
        <f>1</f>
        <v>1</v>
      </c>
      <c r="AD119" s="103">
        <f t="shared" si="7"/>
        <v>2917.23</v>
      </c>
      <c r="AE119" s="103">
        <f t="shared" si="8"/>
        <v>11065.78</v>
      </c>
      <c r="AF119" s="103">
        <f t="shared" si="9"/>
        <v>0</v>
      </c>
    </row>
    <row r="120" spans="2:32" x14ac:dyDescent="0.3">
      <c r="B120" s="1" t="str">
        <f>адреса!$G$117</f>
        <v>кв.14</v>
      </c>
      <c r="C120" s="522">
        <f>адреса!$I$117</f>
        <v>30000014</v>
      </c>
      <c r="D120" s="6" t="str">
        <f>адреса!$K$117</f>
        <v>ФИО-3-14</v>
      </c>
      <c r="E120" s="6">
        <v>30488.06</v>
      </c>
      <c r="F120" s="6">
        <v>2253.4499999999998</v>
      </c>
      <c r="G120" s="6">
        <v>0</v>
      </c>
      <c r="H120" s="6">
        <v>3700.09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1004.69</v>
      </c>
      <c r="P120" s="6">
        <v>0</v>
      </c>
      <c r="Q120" s="6">
        <v>0</v>
      </c>
      <c r="R120" s="6">
        <v>0</v>
      </c>
      <c r="S120" s="6">
        <v>336.95</v>
      </c>
      <c r="T120" s="6">
        <v>0</v>
      </c>
      <c r="U120" s="6">
        <v>0</v>
      </c>
      <c r="V120" s="6">
        <v>7295.18</v>
      </c>
      <c r="W120" s="6">
        <v>0</v>
      </c>
      <c r="X120" s="6">
        <v>37783.24</v>
      </c>
      <c r="Y120" s="513">
        <f>IF(A120&lt;&gt;"",IF(A120=мар17!A120,0,1),IF(AND(B120=мар17!B120,C120=мар17!C120),0,1))</f>
        <v>0</v>
      </c>
      <c r="Z120" s="70" t="str">
        <f t="shared" si="5"/>
        <v>ул. Третья д.3</v>
      </c>
      <c r="AA120" s="504">
        <f>IF($B120&lt;&gt;"",MAX(AA$7:AA119)+1,0)</f>
        <v>111</v>
      </c>
      <c r="AB120" s="502">
        <f t="shared" si="6"/>
        <v>120</v>
      </c>
      <c r="AC120" s="504">
        <f>1</f>
        <v>1</v>
      </c>
      <c r="AD120" s="103">
        <f t="shared" si="7"/>
        <v>2253.4499999999998</v>
      </c>
      <c r="AE120" s="103">
        <f t="shared" si="8"/>
        <v>5041.7300000000005</v>
      </c>
      <c r="AF120" s="103">
        <f t="shared" si="9"/>
        <v>0</v>
      </c>
    </row>
    <row r="121" spans="2:32" x14ac:dyDescent="0.3">
      <c r="B121" s="1" t="str">
        <f>адреса!$G$118</f>
        <v>кв.15</v>
      </c>
      <c r="C121" s="522">
        <f>адреса!$I$118</f>
        <v>30000015</v>
      </c>
      <c r="D121" s="6" t="str">
        <f>адреса!$K$118</f>
        <v>ФИО-3-15</v>
      </c>
      <c r="E121" s="6">
        <v>16252.67</v>
      </c>
      <c r="F121" s="6">
        <v>2794.68</v>
      </c>
      <c r="G121" s="6">
        <v>0</v>
      </c>
      <c r="H121" s="6">
        <v>4583.8500000000004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6">
        <v>0</v>
      </c>
      <c r="O121" s="6">
        <v>14931.58</v>
      </c>
      <c r="P121" s="6">
        <v>0</v>
      </c>
      <c r="Q121" s="6">
        <v>0</v>
      </c>
      <c r="R121" s="6">
        <v>0</v>
      </c>
      <c r="S121" s="6">
        <v>336.95</v>
      </c>
      <c r="T121" s="6">
        <v>0</v>
      </c>
      <c r="U121" s="6">
        <v>0</v>
      </c>
      <c r="V121" s="6">
        <v>22647.06</v>
      </c>
      <c r="W121" s="6">
        <v>10000.67</v>
      </c>
      <c r="X121" s="6">
        <v>28899.06</v>
      </c>
      <c r="Y121" s="513">
        <f>IF(A121&lt;&gt;"",IF(A121=мар17!A121,0,1),IF(AND(B121=мар17!B121,C121=мар17!C121),0,1))</f>
        <v>0</v>
      </c>
      <c r="Z121" s="70" t="str">
        <f t="shared" si="5"/>
        <v>ул. Третья д.3</v>
      </c>
      <c r="AA121" s="504">
        <f>IF($B121&lt;&gt;"",MAX(AA$7:AA120)+1,0)</f>
        <v>112</v>
      </c>
      <c r="AB121" s="502">
        <f t="shared" si="6"/>
        <v>121</v>
      </c>
      <c r="AC121" s="504">
        <f>1</f>
        <v>1</v>
      </c>
      <c r="AD121" s="103">
        <f t="shared" si="7"/>
        <v>2794.68</v>
      </c>
      <c r="AE121" s="103">
        <f t="shared" si="8"/>
        <v>19852.38</v>
      </c>
      <c r="AF121" s="103">
        <f t="shared" si="9"/>
        <v>0</v>
      </c>
    </row>
    <row r="122" spans="2:32" x14ac:dyDescent="0.3">
      <c r="B122" s="1" t="str">
        <f>адреса!$G$119</f>
        <v>кв.16</v>
      </c>
      <c r="C122" s="522">
        <f>адреса!$I$119</f>
        <v>30000016</v>
      </c>
      <c r="D122" s="6" t="str">
        <f>адреса!$K$119</f>
        <v>ФИО-3-16</v>
      </c>
      <c r="E122" s="6">
        <v>39805.730000000003</v>
      </c>
      <c r="F122" s="6">
        <v>3529.95</v>
      </c>
      <c r="G122" s="6">
        <v>0</v>
      </c>
      <c r="H122" s="6">
        <v>5792.78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6">
        <v>8054.34</v>
      </c>
      <c r="P122" s="6">
        <v>0</v>
      </c>
      <c r="Q122" s="6">
        <v>0</v>
      </c>
      <c r="R122" s="6">
        <v>0</v>
      </c>
      <c r="S122" s="6">
        <v>336.95</v>
      </c>
      <c r="T122" s="6">
        <v>0</v>
      </c>
      <c r="U122" s="6">
        <v>0</v>
      </c>
      <c r="V122" s="6">
        <v>17714.02</v>
      </c>
      <c r="W122" s="6">
        <v>0</v>
      </c>
      <c r="X122" s="6">
        <v>57519.75</v>
      </c>
      <c r="Y122" s="513">
        <f>IF(A122&lt;&gt;"",IF(A122=мар17!A122,0,1),IF(AND(B122=мар17!B122,C122=мар17!C122),0,1))</f>
        <v>0</v>
      </c>
      <c r="Z122" s="70" t="str">
        <f t="shared" si="5"/>
        <v>ул. Третья д.3</v>
      </c>
      <c r="AA122" s="504">
        <f>IF($B122&lt;&gt;"",MAX(AA$7:AA121)+1,0)</f>
        <v>113</v>
      </c>
      <c r="AB122" s="502">
        <f t="shared" si="6"/>
        <v>122</v>
      </c>
      <c r="AC122" s="504">
        <f>1</f>
        <v>1</v>
      </c>
      <c r="AD122" s="103">
        <f t="shared" si="7"/>
        <v>3529.95</v>
      </c>
      <c r="AE122" s="103">
        <f t="shared" si="8"/>
        <v>14184.07</v>
      </c>
      <c r="AF122" s="103">
        <f t="shared" si="9"/>
        <v>0</v>
      </c>
    </row>
    <row r="123" spans="2:32" x14ac:dyDescent="0.3">
      <c r="B123" s="1" t="str">
        <f>адреса!$G$120</f>
        <v>кв.17</v>
      </c>
      <c r="C123" s="522">
        <f>адреса!$I$120</f>
        <v>30000017</v>
      </c>
      <c r="D123" s="6" t="str">
        <f>адреса!$K$120</f>
        <v>ФИО-3-17</v>
      </c>
      <c r="E123" s="6">
        <v>12868.22</v>
      </c>
      <c r="F123" s="6">
        <v>3056.79</v>
      </c>
      <c r="G123" s="6">
        <v>0</v>
      </c>
      <c r="H123" s="6">
        <v>5019.3599999999997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6">
        <v>1362.87</v>
      </c>
      <c r="P123" s="6">
        <v>0</v>
      </c>
      <c r="Q123" s="6">
        <v>0</v>
      </c>
      <c r="R123" s="6">
        <v>0</v>
      </c>
      <c r="S123" s="6">
        <v>336.95</v>
      </c>
      <c r="T123" s="6">
        <v>0</v>
      </c>
      <c r="U123" s="6">
        <v>0</v>
      </c>
      <c r="V123" s="6">
        <v>9775.9699999999993</v>
      </c>
      <c r="W123" s="6">
        <v>0</v>
      </c>
      <c r="X123" s="6">
        <v>22644.19</v>
      </c>
      <c r="Y123" s="513">
        <f>IF(A123&lt;&gt;"",IF(A123=мар17!A123,0,1),IF(AND(B123=мар17!B123,C123=мар17!C123),0,1))</f>
        <v>0</v>
      </c>
      <c r="Z123" s="70" t="str">
        <f t="shared" si="5"/>
        <v>ул. Третья д.3</v>
      </c>
      <c r="AA123" s="504">
        <f>IF($B123&lt;&gt;"",MAX(AA$7:AA122)+1,0)</f>
        <v>114</v>
      </c>
      <c r="AB123" s="502">
        <f t="shared" si="6"/>
        <v>123</v>
      </c>
      <c r="AC123" s="504">
        <f>1</f>
        <v>1</v>
      </c>
      <c r="AD123" s="103">
        <f t="shared" si="7"/>
        <v>3056.79</v>
      </c>
      <c r="AE123" s="103">
        <f t="shared" si="8"/>
        <v>6719.1799999999994</v>
      </c>
      <c r="AF123" s="103">
        <f t="shared" si="9"/>
        <v>0</v>
      </c>
    </row>
    <row r="124" spans="2:32" x14ac:dyDescent="0.3">
      <c r="B124" s="1" t="str">
        <f>адреса!$G$121</f>
        <v>кв.18</v>
      </c>
      <c r="C124" s="522">
        <f>адреса!$I$121</f>
        <v>30000018</v>
      </c>
      <c r="D124" s="6" t="str">
        <f>адреса!$K$121</f>
        <v>ФИО-3-18</v>
      </c>
      <c r="E124" s="6">
        <v>53105.51</v>
      </c>
      <c r="F124" s="6">
        <v>2073.04</v>
      </c>
      <c r="G124" s="6">
        <v>0</v>
      </c>
      <c r="H124" s="6">
        <v>3398.92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5042.3999999999996</v>
      </c>
      <c r="P124" s="6">
        <v>0</v>
      </c>
      <c r="Q124" s="6">
        <v>0</v>
      </c>
      <c r="R124" s="6">
        <v>0</v>
      </c>
      <c r="S124" s="6">
        <v>336.95</v>
      </c>
      <c r="T124" s="6">
        <v>0</v>
      </c>
      <c r="U124" s="6">
        <v>0</v>
      </c>
      <c r="V124" s="6">
        <v>10851.31</v>
      </c>
      <c r="W124" s="6">
        <v>0</v>
      </c>
      <c r="X124" s="6">
        <v>63956.82</v>
      </c>
      <c r="Y124" s="513">
        <f>IF(A124&lt;&gt;"",IF(A124=мар17!A124,0,1),IF(AND(B124=мар17!B124,C124=мар17!C124),0,1))</f>
        <v>0</v>
      </c>
      <c r="Z124" s="70" t="str">
        <f t="shared" si="5"/>
        <v>ул. Третья д.3</v>
      </c>
      <c r="AA124" s="504">
        <f>IF($B124&lt;&gt;"",MAX(AA$7:AA123)+1,0)</f>
        <v>115</v>
      </c>
      <c r="AB124" s="502">
        <f t="shared" si="6"/>
        <v>124</v>
      </c>
      <c r="AC124" s="504">
        <f>1</f>
        <v>1</v>
      </c>
      <c r="AD124" s="103">
        <f t="shared" si="7"/>
        <v>2073.04</v>
      </c>
      <c r="AE124" s="103">
        <f t="shared" si="8"/>
        <v>8778.27</v>
      </c>
      <c r="AF124" s="103">
        <f t="shared" si="9"/>
        <v>0</v>
      </c>
    </row>
    <row r="125" spans="2:32" x14ac:dyDescent="0.3">
      <c r="B125" s="1" t="str">
        <f>адреса!$G$122</f>
        <v>кв.19</v>
      </c>
      <c r="C125" s="522">
        <f>адреса!$I$122</f>
        <v>30000019</v>
      </c>
      <c r="D125" s="6" t="str">
        <f>адреса!$K$122</f>
        <v>ФИО-3-19</v>
      </c>
      <c r="E125" s="6">
        <v>10239.98</v>
      </c>
      <c r="F125" s="6">
        <v>1521.59</v>
      </c>
      <c r="G125" s="6">
        <v>0</v>
      </c>
      <c r="H125" s="6">
        <v>2497.67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  <c r="N125" s="6">
        <v>0</v>
      </c>
      <c r="O125" s="6">
        <v>4018.07</v>
      </c>
      <c r="P125" s="6">
        <v>0</v>
      </c>
      <c r="Q125" s="6">
        <v>0</v>
      </c>
      <c r="R125" s="6">
        <v>0</v>
      </c>
      <c r="S125" s="6">
        <v>336.95</v>
      </c>
      <c r="T125" s="6">
        <v>0</v>
      </c>
      <c r="U125" s="6">
        <v>0</v>
      </c>
      <c r="V125" s="6">
        <v>8374.2800000000007</v>
      </c>
      <c r="W125" s="6">
        <v>10239.98</v>
      </c>
      <c r="X125" s="6">
        <v>8374.2800000000007</v>
      </c>
      <c r="Y125" s="513">
        <f>IF(A125&lt;&gt;"",IF(A125=мар17!A125,0,1),IF(AND(B125=мар17!B125,C125=мар17!C125),0,1))</f>
        <v>0</v>
      </c>
      <c r="Z125" s="70" t="str">
        <f t="shared" si="5"/>
        <v>ул. Третья д.3</v>
      </c>
      <c r="AA125" s="504">
        <f>IF($B125&lt;&gt;"",MAX(AA$7:AA124)+1,0)</f>
        <v>116</v>
      </c>
      <c r="AB125" s="502">
        <f t="shared" si="6"/>
        <v>125</v>
      </c>
      <c r="AC125" s="504">
        <f>1</f>
        <v>1</v>
      </c>
      <c r="AD125" s="103">
        <f t="shared" si="7"/>
        <v>1521.59</v>
      </c>
      <c r="AE125" s="103">
        <f t="shared" si="8"/>
        <v>6852.69</v>
      </c>
      <c r="AF125" s="103">
        <f t="shared" si="9"/>
        <v>0</v>
      </c>
    </row>
    <row r="126" spans="2:32" x14ac:dyDescent="0.3">
      <c r="B126" s="1" t="str">
        <f>адреса!$G$123</f>
        <v>кв.20</v>
      </c>
      <c r="C126" s="522">
        <f>адреса!$I$123</f>
        <v>30000020</v>
      </c>
      <c r="D126" s="6" t="str">
        <f>адреса!$K$123</f>
        <v>ФИО-3-20</v>
      </c>
      <c r="E126" s="6">
        <v>78740.820000000007</v>
      </c>
      <c r="F126" s="6">
        <v>3104.45</v>
      </c>
      <c r="G126" s="6">
        <v>0</v>
      </c>
      <c r="H126" s="6">
        <v>5100.51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1384.29</v>
      </c>
      <c r="P126" s="6">
        <v>0</v>
      </c>
      <c r="Q126" s="6">
        <v>0</v>
      </c>
      <c r="R126" s="6">
        <v>0</v>
      </c>
      <c r="S126" s="6">
        <v>336.95</v>
      </c>
      <c r="T126" s="6">
        <v>0</v>
      </c>
      <c r="U126" s="6">
        <v>0</v>
      </c>
      <c r="V126" s="6">
        <v>9926.2000000000007</v>
      </c>
      <c r="W126" s="6">
        <v>0</v>
      </c>
      <c r="X126" s="6">
        <v>88667.02</v>
      </c>
      <c r="Y126" s="513">
        <f>IF(A126&lt;&gt;"",IF(A126=мар17!A126,0,1),IF(AND(B126=мар17!B126,C126=мар17!C126),0,1))</f>
        <v>0</v>
      </c>
      <c r="Z126" s="70" t="str">
        <f t="shared" si="5"/>
        <v>ул. Третья д.3</v>
      </c>
      <c r="AA126" s="504">
        <f>IF($B126&lt;&gt;"",MAX(AA$7:AA125)+1,0)</f>
        <v>117</v>
      </c>
      <c r="AB126" s="502">
        <f t="shared" si="6"/>
        <v>126</v>
      </c>
      <c r="AC126" s="504">
        <f>1</f>
        <v>1</v>
      </c>
      <c r="AD126" s="103">
        <f t="shared" si="7"/>
        <v>3104.45</v>
      </c>
      <c r="AE126" s="103">
        <f t="shared" si="8"/>
        <v>6821.75</v>
      </c>
      <c r="AF126" s="103">
        <f t="shared" si="9"/>
        <v>0</v>
      </c>
    </row>
    <row r="127" spans="2:32" x14ac:dyDescent="0.3">
      <c r="B127" s="1" t="str">
        <f>адреса!$G$124</f>
        <v>кв.21</v>
      </c>
      <c r="C127" s="522">
        <f>адреса!$I$124</f>
        <v>30000021</v>
      </c>
      <c r="D127" s="6" t="str">
        <f>адреса!$K$124</f>
        <v>ФИО-3-21</v>
      </c>
      <c r="E127" s="6">
        <v>18672.22</v>
      </c>
      <c r="F127" s="6">
        <v>1739.44</v>
      </c>
      <c r="G127" s="6">
        <v>0</v>
      </c>
      <c r="H127" s="6">
        <v>2860.49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6">
        <v>3690.58</v>
      </c>
      <c r="P127" s="6">
        <v>0</v>
      </c>
      <c r="Q127" s="6">
        <v>0</v>
      </c>
      <c r="R127" s="6">
        <v>0</v>
      </c>
      <c r="S127" s="6">
        <v>336.95</v>
      </c>
      <c r="T127" s="6">
        <v>0</v>
      </c>
      <c r="U127" s="6">
        <v>0</v>
      </c>
      <c r="V127" s="6">
        <v>8627.4599999999991</v>
      </c>
      <c r="W127" s="6">
        <v>18400</v>
      </c>
      <c r="X127" s="6">
        <v>8899.68</v>
      </c>
      <c r="Y127" s="513">
        <f>IF(A127&lt;&gt;"",IF(A127=мар17!A127,0,1),IF(AND(B127=мар17!B127,C127=мар17!C127),0,1))</f>
        <v>0</v>
      </c>
      <c r="Z127" s="70" t="str">
        <f t="shared" si="5"/>
        <v>ул. Третья д.3</v>
      </c>
      <c r="AA127" s="504">
        <f>IF($B127&lt;&gt;"",MAX(AA$7:AA126)+1,0)</f>
        <v>118</v>
      </c>
      <c r="AB127" s="502">
        <f t="shared" si="6"/>
        <v>127</v>
      </c>
      <c r="AC127" s="504">
        <f>1</f>
        <v>1</v>
      </c>
      <c r="AD127" s="103">
        <f t="shared" si="7"/>
        <v>1739.44</v>
      </c>
      <c r="AE127" s="103">
        <f t="shared" si="8"/>
        <v>6888.0199999999995</v>
      </c>
      <c r="AF127" s="103">
        <f t="shared" si="9"/>
        <v>0</v>
      </c>
    </row>
    <row r="128" spans="2:32" x14ac:dyDescent="0.3">
      <c r="B128" s="1" t="str">
        <f>адреса!$G$125</f>
        <v>кв.22</v>
      </c>
      <c r="C128" s="522">
        <f>адреса!$I$125</f>
        <v>30000022</v>
      </c>
      <c r="D128" s="6" t="str">
        <f>адреса!$K$125</f>
        <v>ФИО-3-22</v>
      </c>
      <c r="E128" s="6">
        <v>0</v>
      </c>
      <c r="F128" s="6">
        <v>1654.34</v>
      </c>
      <c r="G128" s="6">
        <v>0</v>
      </c>
      <c r="H128" s="6">
        <v>2719.66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6">
        <v>4444.6000000000004</v>
      </c>
      <c r="P128" s="6">
        <v>0</v>
      </c>
      <c r="Q128" s="6">
        <v>0</v>
      </c>
      <c r="R128" s="6">
        <v>0</v>
      </c>
      <c r="S128" s="6">
        <v>336.95</v>
      </c>
      <c r="T128" s="6">
        <v>0</v>
      </c>
      <c r="U128" s="6">
        <v>0</v>
      </c>
      <c r="V128" s="6">
        <v>9155.5499999999993</v>
      </c>
      <c r="W128" s="6">
        <v>0</v>
      </c>
      <c r="X128" s="6">
        <v>9155.5499999999993</v>
      </c>
      <c r="Y128" s="513">
        <f>IF(A128&lt;&gt;"",IF(A128=мар17!A128,0,1),IF(AND(B128=мар17!B128,C128=мар17!C128),0,1))</f>
        <v>0</v>
      </c>
      <c r="Z128" s="70" t="str">
        <f t="shared" si="5"/>
        <v>ул. Третья д.3</v>
      </c>
      <c r="AA128" s="504">
        <f>IF($B128&lt;&gt;"",MAX(AA$7:AA127)+1,0)</f>
        <v>119</v>
      </c>
      <c r="AB128" s="502">
        <f t="shared" si="6"/>
        <v>128</v>
      </c>
      <c r="AC128" s="504">
        <f>1</f>
        <v>1</v>
      </c>
      <c r="AD128" s="103">
        <f t="shared" si="7"/>
        <v>1654.34</v>
      </c>
      <c r="AE128" s="103">
        <f t="shared" si="8"/>
        <v>7501.21</v>
      </c>
      <c r="AF128" s="103">
        <f t="shared" si="9"/>
        <v>0</v>
      </c>
    </row>
    <row r="129" spans="2:32" x14ac:dyDescent="0.3">
      <c r="B129" s="1" t="str">
        <f>адреса!$G$126</f>
        <v>кв.23</v>
      </c>
      <c r="C129" s="522">
        <f>адреса!$I$126</f>
        <v>30000023</v>
      </c>
      <c r="D129" s="6" t="str">
        <f>адреса!$K$126</f>
        <v>ФИО-3-23</v>
      </c>
      <c r="E129" s="6">
        <v>31215.67</v>
      </c>
      <c r="F129" s="6">
        <v>2726.6</v>
      </c>
      <c r="G129" s="6">
        <v>0</v>
      </c>
      <c r="H129" s="6">
        <v>4473.5600000000004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v>0</v>
      </c>
      <c r="O129" s="6">
        <v>5899.95</v>
      </c>
      <c r="P129" s="6">
        <v>0</v>
      </c>
      <c r="Q129" s="6">
        <v>0</v>
      </c>
      <c r="R129" s="6">
        <v>0</v>
      </c>
      <c r="S129" s="6">
        <v>-13666.11</v>
      </c>
      <c r="T129" s="6">
        <v>0</v>
      </c>
      <c r="U129" s="6">
        <v>0</v>
      </c>
      <c r="V129" s="6">
        <v>-566</v>
      </c>
      <c r="W129" s="6">
        <v>6325.4</v>
      </c>
      <c r="X129" s="6">
        <v>24324.27</v>
      </c>
      <c r="Y129" s="513">
        <f>IF(A129&lt;&gt;"",IF(A129=мар17!A129,0,1),IF(AND(B129=мар17!B129,C129=мар17!C129),0,1))</f>
        <v>0</v>
      </c>
      <c r="Z129" s="70" t="str">
        <f t="shared" si="5"/>
        <v>ул. Третья д.3</v>
      </c>
      <c r="AA129" s="504">
        <f>IF($B129&lt;&gt;"",MAX(AA$7:AA128)+1,0)</f>
        <v>120</v>
      </c>
      <c r="AB129" s="502">
        <f t="shared" si="6"/>
        <v>129</v>
      </c>
      <c r="AC129" s="504">
        <f>1</f>
        <v>1</v>
      </c>
      <c r="AD129" s="103">
        <f t="shared" si="7"/>
        <v>2726.6</v>
      </c>
      <c r="AE129" s="103">
        <f t="shared" si="8"/>
        <v>-3292.6000000000004</v>
      </c>
      <c r="AF129" s="103">
        <f t="shared" si="9"/>
        <v>0</v>
      </c>
    </row>
    <row r="130" spans="2:32" x14ac:dyDescent="0.3">
      <c r="B130" s="1" t="str">
        <f>адреса!$G$127</f>
        <v>кв.24</v>
      </c>
      <c r="C130" s="522">
        <f>адреса!$I$127</f>
        <v>30000024</v>
      </c>
      <c r="D130" s="6" t="str">
        <f>адреса!$K$127</f>
        <v>ФИО-3-24</v>
      </c>
      <c r="E130" s="6">
        <v>44811.22</v>
      </c>
      <c r="F130" s="6">
        <v>1739.44</v>
      </c>
      <c r="G130" s="6">
        <v>0</v>
      </c>
      <c r="H130" s="6">
        <v>2860.49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  <c r="N130" s="6">
        <v>0</v>
      </c>
      <c r="O130" s="6">
        <v>8432.17</v>
      </c>
      <c r="P130" s="6">
        <v>0</v>
      </c>
      <c r="Q130" s="6">
        <v>0</v>
      </c>
      <c r="R130" s="6">
        <v>0</v>
      </c>
      <c r="S130" s="6">
        <v>336.95</v>
      </c>
      <c r="T130" s="6">
        <v>0</v>
      </c>
      <c r="U130" s="6">
        <v>0</v>
      </c>
      <c r="V130" s="6">
        <v>13369.05</v>
      </c>
      <c r="W130" s="6">
        <v>0</v>
      </c>
      <c r="X130" s="6">
        <v>58180.27</v>
      </c>
      <c r="Y130" s="513">
        <f>IF(A130&lt;&gt;"",IF(A130=мар17!A130,0,1),IF(AND(B130=мар17!B130,C130=мар17!C130),0,1))</f>
        <v>0</v>
      </c>
      <c r="Z130" s="70" t="str">
        <f t="shared" si="5"/>
        <v>ул. Третья д.3</v>
      </c>
      <c r="AA130" s="504">
        <f>IF($B130&lt;&gt;"",MAX(AA$7:AA129)+1,0)</f>
        <v>121</v>
      </c>
      <c r="AB130" s="502">
        <f t="shared" si="6"/>
        <v>130</v>
      </c>
      <c r="AC130" s="504">
        <f>1</f>
        <v>1</v>
      </c>
      <c r="AD130" s="103">
        <f t="shared" si="7"/>
        <v>1739.44</v>
      </c>
      <c r="AE130" s="103">
        <f t="shared" si="8"/>
        <v>11629.61</v>
      </c>
      <c r="AF130" s="103">
        <f t="shared" si="9"/>
        <v>0</v>
      </c>
    </row>
    <row r="131" spans="2:32" x14ac:dyDescent="0.3">
      <c r="B131" s="1" t="str">
        <f>адреса!$G$128</f>
        <v>кв.25</v>
      </c>
      <c r="C131" s="522">
        <f>адреса!$I$128</f>
        <v>30000025</v>
      </c>
      <c r="D131" s="6" t="str">
        <f>адреса!$K$128</f>
        <v>ФИО-3-25</v>
      </c>
      <c r="E131" s="6">
        <v>45938.83</v>
      </c>
      <c r="F131" s="6">
        <v>1657.75</v>
      </c>
      <c r="G131" s="6">
        <v>0</v>
      </c>
      <c r="H131" s="6">
        <v>2722.19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  <c r="N131" s="6">
        <v>0</v>
      </c>
      <c r="O131" s="6">
        <v>739.11</v>
      </c>
      <c r="P131" s="6">
        <v>0</v>
      </c>
      <c r="Q131" s="6">
        <v>0</v>
      </c>
      <c r="R131" s="6">
        <v>0</v>
      </c>
      <c r="S131" s="6">
        <v>673.88</v>
      </c>
      <c r="T131" s="6">
        <v>0</v>
      </c>
      <c r="U131" s="6">
        <v>0</v>
      </c>
      <c r="V131" s="6">
        <v>5792.93</v>
      </c>
      <c r="W131" s="6">
        <v>0</v>
      </c>
      <c r="X131" s="6">
        <v>51731.76</v>
      </c>
      <c r="Y131" s="513">
        <f>IF(A131&lt;&gt;"",IF(A131=мар17!A131,0,1),IF(AND(B131=мар17!B131,C131=мар17!C131),0,1))</f>
        <v>0</v>
      </c>
      <c r="Z131" s="70" t="str">
        <f t="shared" si="5"/>
        <v>ул. Третья д.3</v>
      </c>
      <c r="AA131" s="504">
        <f>IF($B131&lt;&gt;"",MAX(AA$7:AA130)+1,0)</f>
        <v>122</v>
      </c>
      <c r="AB131" s="502">
        <f t="shared" si="6"/>
        <v>131</v>
      </c>
      <c r="AC131" s="504">
        <f>1</f>
        <v>1</v>
      </c>
      <c r="AD131" s="103">
        <f t="shared" si="7"/>
        <v>1657.75</v>
      </c>
      <c r="AE131" s="103">
        <f t="shared" si="8"/>
        <v>4135.18</v>
      </c>
      <c r="AF131" s="103">
        <f t="shared" si="9"/>
        <v>0</v>
      </c>
    </row>
    <row r="132" spans="2:32" x14ac:dyDescent="0.3">
      <c r="B132" s="1" t="str">
        <f>адреса!$G$129</f>
        <v>кв.26</v>
      </c>
      <c r="C132" s="522">
        <f>адреса!$I$129</f>
        <v>30000026</v>
      </c>
      <c r="D132" s="6" t="str">
        <f>адреса!$K$129</f>
        <v>ФИО-3-26</v>
      </c>
      <c r="E132" s="6">
        <v>0</v>
      </c>
      <c r="F132" s="6">
        <v>2859.36</v>
      </c>
      <c r="G132" s="6">
        <v>0</v>
      </c>
      <c r="H132" s="6">
        <v>4695.5600000000004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  <c r="N132" s="6">
        <v>0</v>
      </c>
      <c r="O132" s="6">
        <v>3360.87</v>
      </c>
      <c r="P132" s="6">
        <v>0</v>
      </c>
      <c r="Q132" s="6">
        <v>0</v>
      </c>
      <c r="R132" s="6">
        <v>0</v>
      </c>
      <c r="S132" s="6">
        <v>336.95</v>
      </c>
      <c r="T132" s="6">
        <v>0</v>
      </c>
      <c r="U132" s="6">
        <v>0</v>
      </c>
      <c r="V132" s="6">
        <v>11252.74</v>
      </c>
      <c r="W132" s="6">
        <v>0</v>
      </c>
      <c r="X132" s="6">
        <v>11252.74</v>
      </c>
      <c r="Y132" s="513">
        <f>IF(A132&lt;&gt;"",IF(A132=мар17!A132,0,1),IF(AND(B132=мар17!B132,C132=мар17!C132),0,1))</f>
        <v>0</v>
      </c>
      <c r="Z132" s="70" t="str">
        <f t="shared" si="5"/>
        <v>ул. Третья д.3</v>
      </c>
      <c r="AA132" s="504">
        <f>IF($B132&lt;&gt;"",MAX(AA$7:AA131)+1,0)</f>
        <v>123</v>
      </c>
      <c r="AB132" s="502">
        <f t="shared" si="6"/>
        <v>132</v>
      </c>
      <c r="AC132" s="504">
        <f>1</f>
        <v>1</v>
      </c>
      <c r="AD132" s="103">
        <f t="shared" si="7"/>
        <v>2859.36</v>
      </c>
      <c r="AE132" s="103">
        <f t="shared" si="8"/>
        <v>8393.380000000001</v>
      </c>
      <c r="AF132" s="103">
        <f t="shared" si="9"/>
        <v>0</v>
      </c>
    </row>
    <row r="133" spans="2:32" x14ac:dyDescent="0.3">
      <c r="B133" s="1" t="str">
        <f>адреса!$G$130</f>
        <v>кв.27</v>
      </c>
      <c r="C133" s="522">
        <f>адреса!$I$130</f>
        <v>30000027</v>
      </c>
      <c r="D133" s="6" t="str">
        <f>адреса!$K$130</f>
        <v>ФИО-3-27</v>
      </c>
      <c r="E133" s="6">
        <v>8126.94</v>
      </c>
      <c r="F133" s="6">
        <v>2716.39</v>
      </c>
      <c r="G133" s="6">
        <v>0</v>
      </c>
      <c r="H133" s="6">
        <v>4458.0200000000004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  <c r="N133" s="6">
        <v>0</v>
      </c>
      <c r="O133" s="6">
        <v>3940.79</v>
      </c>
      <c r="P133" s="6">
        <v>0</v>
      </c>
      <c r="Q133" s="6">
        <v>0</v>
      </c>
      <c r="R133" s="6">
        <v>0</v>
      </c>
      <c r="S133" s="6">
        <v>336.95</v>
      </c>
      <c r="T133" s="6">
        <v>0</v>
      </c>
      <c r="U133" s="6">
        <v>0</v>
      </c>
      <c r="V133" s="6">
        <v>11452.15</v>
      </c>
      <c r="W133" s="6">
        <v>19657.89</v>
      </c>
      <c r="X133" s="6">
        <v>-78.8</v>
      </c>
      <c r="Y133" s="513">
        <f>IF(A133&lt;&gt;"",IF(A133=мар17!A133,0,1),IF(AND(B133=мар17!B133,C133=мар17!C133),0,1))</f>
        <v>0</v>
      </c>
      <c r="Z133" s="70" t="str">
        <f t="shared" si="5"/>
        <v>ул. Третья д.3</v>
      </c>
      <c r="AA133" s="504">
        <f>IF($B133&lt;&gt;"",MAX(AA$7:AA132)+1,0)</f>
        <v>124</v>
      </c>
      <c r="AB133" s="502">
        <f t="shared" si="6"/>
        <v>133</v>
      </c>
      <c r="AC133" s="504">
        <f>1</f>
        <v>1</v>
      </c>
      <c r="AD133" s="103">
        <f t="shared" si="7"/>
        <v>2716.39</v>
      </c>
      <c r="AE133" s="103">
        <f t="shared" si="8"/>
        <v>8735.760000000002</v>
      </c>
      <c r="AF133" s="103">
        <f t="shared" si="9"/>
        <v>0</v>
      </c>
    </row>
    <row r="134" spans="2:32" x14ac:dyDescent="0.3">
      <c r="B134" s="1" t="str">
        <f>адреса!$G$131</f>
        <v>кв.28</v>
      </c>
      <c r="C134" s="522">
        <f>адреса!$I$131</f>
        <v>30000028</v>
      </c>
      <c r="D134" s="6" t="str">
        <f>адреса!$K$131</f>
        <v>ФИО-3-28</v>
      </c>
      <c r="E134" s="6">
        <v>40482.5</v>
      </c>
      <c r="F134" s="6">
        <v>1565.84</v>
      </c>
      <c r="G134" s="6">
        <v>0</v>
      </c>
      <c r="H134" s="6">
        <v>2572.33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  <c r="N134" s="6">
        <v>0</v>
      </c>
      <c r="O134" s="6">
        <v>6494.52</v>
      </c>
      <c r="P134" s="6">
        <v>0</v>
      </c>
      <c r="Q134" s="6">
        <v>0</v>
      </c>
      <c r="R134" s="6">
        <v>0</v>
      </c>
      <c r="S134" s="6">
        <v>336.95</v>
      </c>
      <c r="T134" s="6">
        <v>0</v>
      </c>
      <c r="U134" s="6">
        <v>0</v>
      </c>
      <c r="V134" s="6">
        <v>10969.64</v>
      </c>
      <c r="W134" s="6">
        <v>0</v>
      </c>
      <c r="X134" s="6">
        <v>51452.14</v>
      </c>
      <c r="Y134" s="513">
        <f>IF(A134&lt;&gt;"",IF(A134=мар17!A134,0,1),IF(AND(B134=мар17!B134,C134=мар17!C134),0,1))</f>
        <v>0</v>
      </c>
      <c r="Z134" s="70" t="str">
        <f t="shared" si="5"/>
        <v>ул. Третья д.3</v>
      </c>
      <c r="AA134" s="504">
        <f>IF($B134&lt;&gt;"",MAX(AA$7:AA133)+1,0)</f>
        <v>125</v>
      </c>
      <c r="AB134" s="502">
        <f t="shared" si="6"/>
        <v>134</v>
      </c>
      <c r="AC134" s="504">
        <f>1</f>
        <v>1</v>
      </c>
      <c r="AD134" s="103">
        <f t="shared" si="7"/>
        <v>1565.84</v>
      </c>
      <c r="AE134" s="103">
        <f t="shared" si="8"/>
        <v>9403.8000000000011</v>
      </c>
      <c r="AF134" s="103">
        <f t="shared" si="9"/>
        <v>0</v>
      </c>
    </row>
    <row r="135" spans="2:32" x14ac:dyDescent="0.3">
      <c r="B135" s="1" t="str">
        <f>адреса!$G$132</f>
        <v>кв.29</v>
      </c>
      <c r="C135" s="522">
        <f>адреса!$I$132</f>
        <v>30000029</v>
      </c>
      <c r="D135" s="6" t="str">
        <f>адреса!$K$132</f>
        <v>ФИО-3-29</v>
      </c>
      <c r="E135" s="6">
        <v>11228.4</v>
      </c>
      <c r="F135" s="6">
        <v>1695.19</v>
      </c>
      <c r="G135" s="6">
        <v>0</v>
      </c>
      <c r="H135" s="6">
        <v>2785.83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  <c r="N135" s="6">
        <v>0</v>
      </c>
      <c r="O135" s="6">
        <v>6791.47</v>
      </c>
      <c r="P135" s="6">
        <v>0</v>
      </c>
      <c r="Q135" s="6">
        <v>0</v>
      </c>
      <c r="R135" s="6">
        <v>0</v>
      </c>
      <c r="S135" s="6">
        <v>336.95</v>
      </c>
      <c r="T135" s="6">
        <v>0</v>
      </c>
      <c r="U135" s="6">
        <v>0</v>
      </c>
      <c r="V135" s="6">
        <v>11609.44</v>
      </c>
      <c r="W135" s="6">
        <v>10500</v>
      </c>
      <c r="X135" s="6">
        <v>12337.84</v>
      </c>
      <c r="Y135" s="513">
        <f>IF(A135&lt;&gt;"",IF(A135=мар17!A135,0,1),IF(AND(B135=мар17!B135,C135=мар17!C135),0,1))</f>
        <v>0</v>
      </c>
      <c r="Z135" s="70" t="str">
        <f t="shared" si="5"/>
        <v>ул. Третья д.3</v>
      </c>
      <c r="AA135" s="504">
        <f>IF($B135&lt;&gt;"",MAX(AA$7:AA134)+1,0)</f>
        <v>126</v>
      </c>
      <c r="AB135" s="502">
        <f t="shared" si="6"/>
        <v>135</v>
      </c>
      <c r="AC135" s="504">
        <f>1</f>
        <v>1</v>
      </c>
      <c r="AD135" s="103">
        <f t="shared" si="7"/>
        <v>1695.19</v>
      </c>
      <c r="AE135" s="103">
        <f t="shared" si="8"/>
        <v>9914.25</v>
      </c>
      <c r="AF135" s="103">
        <f t="shared" si="9"/>
        <v>0</v>
      </c>
    </row>
    <row r="136" spans="2:32" x14ac:dyDescent="0.3">
      <c r="B136" s="1" t="str">
        <f>адреса!$G$133</f>
        <v>кв.30</v>
      </c>
      <c r="C136" s="522">
        <f>адреса!$I$133</f>
        <v>30000030</v>
      </c>
      <c r="D136" s="6" t="str">
        <f>адреса!$K$133</f>
        <v>ФИО-3-30</v>
      </c>
      <c r="E136" s="6">
        <v>0</v>
      </c>
      <c r="F136" s="6">
        <v>2859.36</v>
      </c>
      <c r="G136" s="6">
        <v>0</v>
      </c>
      <c r="H136" s="6">
        <v>4695.5600000000004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  <c r="N136" s="6">
        <v>0</v>
      </c>
      <c r="O136" s="6">
        <v>11556.71</v>
      </c>
      <c r="P136" s="6">
        <v>0</v>
      </c>
      <c r="Q136" s="6">
        <v>0</v>
      </c>
      <c r="R136" s="6">
        <v>0</v>
      </c>
      <c r="S136" s="6">
        <v>336.95</v>
      </c>
      <c r="T136" s="6">
        <v>0</v>
      </c>
      <c r="U136" s="6">
        <v>0</v>
      </c>
      <c r="V136" s="6">
        <v>19448.580000000002</v>
      </c>
      <c r="W136" s="6">
        <v>0</v>
      </c>
      <c r="X136" s="6">
        <v>19448.580000000002</v>
      </c>
      <c r="Y136" s="513">
        <f>IF(A136&lt;&gt;"",IF(A136=мар17!A136,0,1),IF(AND(B136=мар17!B136,C136=мар17!C136),0,1))</f>
        <v>0</v>
      </c>
      <c r="Z136" s="70" t="str">
        <f t="shared" si="5"/>
        <v>ул. Третья д.3</v>
      </c>
      <c r="AA136" s="504">
        <f>IF($B136&lt;&gt;"",MAX(AA$7:AA135)+1,0)</f>
        <v>127</v>
      </c>
      <c r="AB136" s="502">
        <f t="shared" si="6"/>
        <v>136</v>
      </c>
      <c r="AC136" s="504">
        <f>1</f>
        <v>1</v>
      </c>
      <c r="AD136" s="103">
        <f t="shared" si="7"/>
        <v>2859.36</v>
      </c>
      <c r="AE136" s="103">
        <f t="shared" si="8"/>
        <v>16589.22</v>
      </c>
      <c r="AF136" s="103">
        <f t="shared" si="9"/>
        <v>0</v>
      </c>
    </row>
    <row r="137" spans="2:32" x14ac:dyDescent="0.3">
      <c r="B137" s="1" t="str">
        <f>адреса!$G$134</f>
        <v>кв.31</v>
      </c>
      <c r="C137" s="522">
        <f>адреса!$I$134</f>
        <v>30000031</v>
      </c>
      <c r="D137" s="6" t="str">
        <f>адреса!$K$134</f>
        <v>ФИО-3-31</v>
      </c>
      <c r="E137" s="6">
        <v>88725.65</v>
      </c>
      <c r="F137" s="6">
        <v>3506.12</v>
      </c>
      <c r="G137" s="6">
        <v>0</v>
      </c>
      <c r="H137" s="6">
        <v>5759.11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  <c r="O137" s="6">
        <v>1563.2</v>
      </c>
      <c r="P137" s="6">
        <v>0</v>
      </c>
      <c r="Q137" s="6">
        <v>0</v>
      </c>
      <c r="R137" s="6">
        <v>0</v>
      </c>
      <c r="S137" s="6">
        <v>336.95</v>
      </c>
      <c r="T137" s="6">
        <v>0</v>
      </c>
      <c r="U137" s="6">
        <v>0</v>
      </c>
      <c r="V137" s="6">
        <v>11165.38</v>
      </c>
      <c r="W137" s="6">
        <v>0</v>
      </c>
      <c r="X137" s="6">
        <v>99891.03</v>
      </c>
      <c r="Y137" s="513">
        <f>IF(A137&lt;&gt;"",IF(A137=мар17!A137,0,1),IF(AND(B137=мар17!B137,C137=мар17!C137),0,1))</f>
        <v>0</v>
      </c>
      <c r="Z137" s="70" t="str">
        <f t="shared" ref="Z137:Z200" si="10">IF(AND(A137&lt;&gt;"",B137=""),A137,Z136)</f>
        <v>ул. Третья д.3</v>
      </c>
      <c r="AA137" s="504">
        <f>IF($B137&lt;&gt;"",MAX(AA$7:AA136)+1,0)</f>
        <v>128</v>
      </c>
      <c r="AB137" s="502">
        <f t="shared" ref="AB137:AB200" si="11">AB136+1</f>
        <v>137</v>
      </c>
      <c r="AC137" s="504">
        <f>1</f>
        <v>1</v>
      </c>
      <c r="AD137" s="103">
        <f t="shared" ref="AD137:AD200" si="12">F137</f>
        <v>3506.12</v>
      </c>
      <c r="AE137" s="103">
        <f t="shared" ref="AE137:AE200" si="13">H137+I137+J137+K137+L137+O137+R137+S137</f>
        <v>7659.2599999999993</v>
      </c>
      <c r="AF137" s="103">
        <f t="shared" ref="AF137:AF200" si="14">V137-AD137-AE137</f>
        <v>0</v>
      </c>
    </row>
    <row r="138" spans="2:32" x14ac:dyDescent="0.3">
      <c r="B138" s="1" t="str">
        <f>адреса!$G$135</f>
        <v>кв.32</v>
      </c>
      <c r="C138" s="522">
        <f>адреса!$I$135</f>
        <v>30000032</v>
      </c>
      <c r="D138" s="6" t="str">
        <f>адреса!$K$135</f>
        <v>ФИО-3-32</v>
      </c>
      <c r="E138" s="6">
        <v>78602.759999999995</v>
      </c>
      <c r="F138" s="6">
        <v>3162.32</v>
      </c>
      <c r="G138" s="6">
        <v>0</v>
      </c>
      <c r="H138" s="6">
        <v>4648.62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  <c r="N138" s="6">
        <v>0</v>
      </c>
      <c r="O138" s="6">
        <v>20490.849999999999</v>
      </c>
      <c r="P138" s="6">
        <v>0</v>
      </c>
      <c r="Q138" s="6">
        <v>0</v>
      </c>
      <c r="R138" s="6">
        <v>0</v>
      </c>
      <c r="S138" s="6">
        <v>914.04</v>
      </c>
      <c r="T138" s="6">
        <v>0</v>
      </c>
      <c r="U138" s="6">
        <v>0</v>
      </c>
      <c r="V138" s="6">
        <v>29215.83</v>
      </c>
      <c r="W138" s="6">
        <v>0</v>
      </c>
      <c r="X138" s="6">
        <v>107818.59</v>
      </c>
      <c r="Y138" s="513">
        <f>IF(A138&lt;&gt;"",IF(A138=мар17!A138,0,1),IF(AND(B138=мар17!B138,C138=мар17!C138),0,1))</f>
        <v>0</v>
      </c>
      <c r="Z138" s="70" t="str">
        <f t="shared" si="10"/>
        <v>ул. Третья д.3</v>
      </c>
      <c r="AA138" s="504">
        <f>IF($B138&lt;&gt;"",MAX(AA$7:AA137)+1,0)</f>
        <v>129</v>
      </c>
      <c r="AB138" s="502">
        <f t="shared" si="11"/>
        <v>138</v>
      </c>
      <c r="AC138" s="504">
        <f>1</f>
        <v>1</v>
      </c>
      <c r="AD138" s="103">
        <f t="shared" si="12"/>
        <v>3162.32</v>
      </c>
      <c r="AE138" s="103">
        <f t="shared" si="13"/>
        <v>26053.51</v>
      </c>
      <c r="AF138" s="103">
        <f t="shared" si="14"/>
        <v>0</v>
      </c>
    </row>
    <row r="139" spans="2:32" x14ac:dyDescent="0.3">
      <c r="B139" s="1" t="str">
        <f>адреса!$G$136</f>
        <v>кв.33</v>
      </c>
      <c r="C139" s="522">
        <f>адреса!$I$136</f>
        <v>30000033</v>
      </c>
      <c r="D139" s="6" t="str">
        <f>адреса!$K$136</f>
        <v>ФИО-3-33</v>
      </c>
      <c r="E139" s="6">
        <v>61595.64</v>
      </c>
      <c r="F139" s="6">
        <v>2478.11</v>
      </c>
      <c r="G139" s="6">
        <v>0</v>
      </c>
      <c r="H139" s="6">
        <v>4066.06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  <c r="N139" s="6">
        <v>0</v>
      </c>
      <c r="O139" s="6">
        <v>1391.31</v>
      </c>
      <c r="P139" s="6">
        <v>0</v>
      </c>
      <c r="Q139" s="6">
        <v>0</v>
      </c>
      <c r="R139" s="6">
        <v>0</v>
      </c>
      <c r="S139" s="6">
        <v>0</v>
      </c>
      <c r="T139" s="6">
        <v>0</v>
      </c>
      <c r="U139" s="6">
        <v>0</v>
      </c>
      <c r="V139" s="6">
        <v>7935.48</v>
      </c>
      <c r="W139" s="6">
        <v>0</v>
      </c>
      <c r="X139" s="6">
        <v>69531.12</v>
      </c>
      <c r="Y139" s="513">
        <f>IF(A139&lt;&gt;"",IF(A139=мар17!A139,0,1),IF(AND(B139=мар17!B139,C139=мар17!C139),0,1))</f>
        <v>0</v>
      </c>
      <c r="Z139" s="70" t="str">
        <f t="shared" si="10"/>
        <v>ул. Третья д.3</v>
      </c>
      <c r="AA139" s="504">
        <f>IF($B139&lt;&gt;"",MAX(AA$7:AA138)+1,0)</f>
        <v>130</v>
      </c>
      <c r="AB139" s="502">
        <f t="shared" si="11"/>
        <v>139</v>
      </c>
      <c r="AC139" s="504">
        <f>1</f>
        <v>1</v>
      </c>
      <c r="AD139" s="103">
        <f t="shared" si="12"/>
        <v>2478.11</v>
      </c>
      <c r="AE139" s="103">
        <f t="shared" si="13"/>
        <v>5457.37</v>
      </c>
      <c r="AF139" s="103">
        <f t="shared" si="14"/>
        <v>0</v>
      </c>
    </row>
    <row r="140" spans="2:32" x14ac:dyDescent="0.3">
      <c r="B140" s="1" t="str">
        <f>адреса!$G$137</f>
        <v>кв.34</v>
      </c>
      <c r="C140" s="522">
        <f>адреса!$I$137</f>
        <v>30000034</v>
      </c>
      <c r="D140" s="6" t="str">
        <f>адреса!$K$137</f>
        <v>ФИО-3-34</v>
      </c>
      <c r="E140" s="6">
        <v>5514.11</v>
      </c>
      <c r="F140" s="6">
        <v>1344.58</v>
      </c>
      <c r="G140" s="6">
        <v>0</v>
      </c>
      <c r="H140" s="6">
        <v>4413.88</v>
      </c>
      <c r="I140" s="6">
        <v>230.79</v>
      </c>
      <c r="J140" s="6">
        <v>0</v>
      </c>
      <c r="K140" s="6">
        <v>192.35</v>
      </c>
      <c r="L140" s="6">
        <v>0</v>
      </c>
      <c r="M140" s="6">
        <v>0</v>
      </c>
      <c r="N140" s="6">
        <v>0</v>
      </c>
      <c r="O140" s="6">
        <v>16576.27</v>
      </c>
      <c r="P140" s="6">
        <v>0</v>
      </c>
      <c r="Q140" s="6">
        <v>0</v>
      </c>
      <c r="R140" s="6">
        <v>0</v>
      </c>
      <c r="S140" s="6">
        <v>1077.33</v>
      </c>
      <c r="T140" s="6">
        <v>0</v>
      </c>
      <c r="U140" s="6">
        <v>0</v>
      </c>
      <c r="V140" s="6">
        <v>23835.200000000001</v>
      </c>
      <c r="W140" s="6">
        <v>2957.19</v>
      </c>
      <c r="X140" s="6">
        <v>26392.12</v>
      </c>
      <c r="Y140" s="513">
        <f>IF(A140&lt;&gt;"",IF(A140=мар17!A140,0,1),IF(AND(B140=мар17!B140,C140=мар17!C140),0,1))</f>
        <v>0</v>
      </c>
      <c r="Z140" s="70" t="str">
        <f t="shared" si="10"/>
        <v>ул. Третья д.3</v>
      </c>
      <c r="AA140" s="504">
        <f>IF($B140&lt;&gt;"",MAX(AA$7:AA139)+1,0)</f>
        <v>131</v>
      </c>
      <c r="AB140" s="502">
        <f t="shared" si="11"/>
        <v>140</v>
      </c>
      <c r="AC140" s="504">
        <f>1</f>
        <v>1</v>
      </c>
      <c r="AD140" s="103">
        <f t="shared" si="12"/>
        <v>1344.58</v>
      </c>
      <c r="AE140" s="103">
        <f t="shared" si="13"/>
        <v>22490.620000000003</v>
      </c>
      <c r="AF140" s="103">
        <f t="shared" si="14"/>
        <v>0</v>
      </c>
    </row>
    <row r="141" spans="2:32" x14ac:dyDescent="0.3">
      <c r="B141" s="1" t="str">
        <f>адреса!$G$138</f>
        <v>кв.35</v>
      </c>
      <c r="C141" s="522">
        <f>адреса!$I$138</f>
        <v>30000035</v>
      </c>
      <c r="D141" s="6" t="str">
        <f>адреса!$K$138</f>
        <v>ФИО-3-35</v>
      </c>
      <c r="E141" s="6">
        <v>4271.12</v>
      </c>
      <c r="F141" s="6">
        <v>2216</v>
      </c>
      <c r="G141" s="6">
        <v>0</v>
      </c>
      <c r="H141" s="6">
        <v>3640.43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  <c r="N141" s="6">
        <v>0</v>
      </c>
      <c r="O141" s="6">
        <v>11424.89</v>
      </c>
      <c r="P141" s="6">
        <v>0</v>
      </c>
      <c r="Q141" s="6">
        <v>0</v>
      </c>
      <c r="R141" s="6">
        <v>0</v>
      </c>
      <c r="S141" s="6">
        <v>350.48</v>
      </c>
      <c r="T141" s="6">
        <v>0</v>
      </c>
      <c r="U141" s="6">
        <v>0</v>
      </c>
      <c r="V141" s="6">
        <v>17631.8</v>
      </c>
      <c r="W141" s="6">
        <v>4271.12</v>
      </c>
      <c r="X141" s="6">
        <v>17631.8</v>
      </c>
      <c r="Y141" s="513">
        <f>IF(A141&lt;&gt;"",IF(A141=мар17!A141,0,1),IF(AND(B141=мар17!B141,C141=мар17!C141),0,1))</f>
        <v>0</v>
      </c>
      <c r="Z141" s="70" t="str">
        <f t="shared" si="10"/>
        <v>ул. Третья д.3</v>
      </c>
      <c r="AA141" s="504">
        <f>IF($B141&lt;&gt;"",MAX(AA$7:AA140)+1,0)</f>
        <v>132</v>
      </c>
      <c r="AB141" s="502">
        <f t="shared" si="11"/>
        <v>141</v>
      </c>
      <c r="AC141" s="504">
        <f>1</f>
        <v>1</v>
      </c>
      <c r="AD141" s="103">
        <f t="shared" si="12"/>
        <v>2216</v>
      </c>
      <c r="AE141" s="103">
        <f t="shared" si="13"/>
        <v>15415.8</v>
      </c>
      <c r="AF141" s="103">
        <f t="shared" si="14"/>
        <v>0</v>
      </c>
    </row>
    <row r="142" spans="2:32" x14ac:dyDescent="0.3">
      <c r="B142" s="1" t="str">
        <f>адреса!$G$139</f>
        <v>кв.36</v>
      </c>
      <c r="C142" s="522">
        <f>адреса!$I$139</f>
        <v>30000036</v>
      </c>
      <c r="D142" s="6" t="str">
        <f>адреса!$K$139</f>
        <v>ФИО-3-36</v>
      </c>
      <c r="E142" s="6">
        <v>49891.16</v>
      </c>
      <c r="F142" s="6">
        <v>1943.68</v>
      </c>
      <c r="G142" s="6">
        <v>0</v>
      </c>
      <c r="H142" s="6">
        <v>3193.31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  <c r="N142" s="6">
        <v>0</v>
      </c>
      <c r="O142" s="6">
        <v>9298.32</v>
      </c>
      <c r="P142" s="6">
        <v>0</v>
      </c>
      <c r="Q142" s="6">
        <v>0</v>
      </c>
      <c r="R142" s="6">
        <v>0</v>
      </c>
      <c r="S142" s="6">
        <v>336.95</v>
      </c>
      <c r="T142" s="6">
        <v>0</v>
      </c>
      <c r="U142" s="6">
        <v>0</v>
      </c>
      <c r="V142" s="6">
        <v>14772.26</v>
      </c>
      <c r="W142" s="6">
        <v>0</v>
      </c>
      <c r="X142" s="6">
        <v>64663.42</v>
      </c>
      <c r="Y142" s="513">
        <f>IF(A142&lt;&gt;"",IF(A142=мар17!A142,0,1),IF(AND(B142=мар17!B142,C142=мар17!C142),0,1))</f>
        <v>0</v>
      </c>
      <c r="Z142" s="70" t="str">
        <f t="shared" si="10"/>
        <v>ул. Третья д.3</v>
      </c>
      <c r="AA142" s="504">
        <f>IF($B142&lt;&gt;"",MAX(AA$7:AA141)+1,0)</f>
        <v>133</v>
      </c>
      <c r="AB142" s="502">
        <f t="shared" si="11"/>
        <v>142</v>
      </c>
      <c r="AC142" s="504">
        <f>1</f>
        <v>1</v>
      </c>
      <c r="AD142" s="103">
        <f t="shared" si="12"/>
        <v>1943.68</v>
      </c>
      <c r="AE142" s="103">
        <f t="shared" si="13"/>
        <v>12828.58</v>
      </c>
      <c r="AF142" s="103">
        <f t="shared" si="14"/>
        <v>0</v>
      </c>
    </row>
    <row r="143" spans="2:32" x14ac:dyDescent="0.3">
      <c r="B143" s="1" t="str">
        <f>адреса!$G$140</f>
        <v>кв.37</v>
      </c>
      <c r="C143" s="522">
        <f>адреса!$I$140</f>
        <v>30000037</v>
      </c>
      <c r="D143" s="6" t="str">
        <f>адреса!$K$140</f>
        <v>ФИО-3-37</v>
      </c>
      <c r="E143" s="6">
        <v>0</v>
      </c>
      <c r="F143" s="6">
        <v>3519.74</v>
      </c>
      <c r="G143" s="6">
        <v>0</v>
      </c>
      <c r="H143" s="6">
        <v>5773.28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  <c r="N143" s="6">
        <v>0</v>
      </c>
      <c r="O143" s="6">
        <v>10570.54</v>
      </c>
      <c r="P143" s="6">
        <v>0</v>
      </c>
      <c r="Q143" s="6">
        <v>0</v>
      </c>
      <c r="R143" s="6">
        <v>0</v>
      </c>
      <c r="S143" s="6">
        <v>1010.83</v>
      </c>
      <c r="T143" s="6">
        <v>0</v>
      </c>
      <c r="U143" s="6">
        <v>0</v>
      </c>
      <c r="V143" s="6">
        <v>20874.39</v>
      </c>
      <c r="W143" s="6">
        <v>0</v>
      </c>
      <c r="X143" s="6">
        <v>20874.39</v>
      </c>
      <c r="Y143" s="513">
        <f>IF(A143&lt;&gt;"",IF(A143=мар17!A143,0,1),IF(AND(B143=мар17!B143,C143=мар17!C143),0,1))</f>
        <v>0</v>
      </c>
      <c r="Z143" s="70" t="str">
        <f t="shared" si="10"/>
        <v>ул. Третья д.3</v>
      </c>
      <c r="AA143" s="504">
        <f>IF($B143&lt;&gt;"",MAX(AA$7:AA142)+1,0)</f>
        <v>134</v>
      </c>
      <c r="AB143" s="502">
        <f t="shared" si="11"/>
        <v>143</v>
      </c>
      <c r="AC143" s="504">
        <f>1</f>
        <v>1</v>
      </c>
      <c r="AD143" s="103">
        <f t="shared" si="12"/>
        <v>3519.74</v>
      </c>
      <c r="AE143" s="103">
        <f t="shared" si="13"/>
        <v>17354.650000000001</v>
      </c>
      <c r="AF143" s="103">
        <f t="shared" si="14"/>
        <v>0</v>
      </c>
    </row>
    <row r="144" spans="2:32" x14ac:dyDescent="0.3">
      <c r="B144" s="1" t="str">
        <f>адреса!$G$141</f>
        <v>кв.38</v>
      </c>
      <c r="C144" s="522">
        <f>адреса!$I$141</f>
        <v>30000038</v>
      </c>
      <c r="D144" s="6" t="str">
        <f>адреса!$K$141</f>
        <v>ФИО-3-38</v>
      </c>
      <c r="E144" s="6">
        <v>74425.59</v>
      </c>
      <c r="F144" s="6">
        <v>2930.84</v>
      </c>
      <c r="G144" s="6">
        <v>0</v>
      </c>
      <c r="H144" s="6">
        <v>4812.3500000000004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  <c r="N144" s="6">
        <v>0</v>
      </c>
      <c r="O144" s="6">
        <v>1306.72</v>
      </c>
      <c r="P144" s="6">
        <v>0</v>
      </c>
      <c r="Q144" s="6">
        <v>0</v>
      </c>
      <c r="R144" s="6">
        <v>0</v>
      </c>
      <c r="S144" s="6">
        <v>336.95</v>
      </c>
      <c r="T144" s="6">
        <v>0</v>
      </c>
      <c r="U144" s="6">
        <v>0</v>
      </c>
      <c r="V144" s="6">
        <v>9386.86</v>
      </c>
      <c r="W144" s="6">
        <v>0</v>
      </c>
      <c r="X144" s="6">
        <v>83812.45</v>
      </c>
      <c r="Y144" s="513">
        <f>IF(A144&lt;&gt;"",IF(A144=мар17!A144,0,1),IF(AND(B144=мар17!B144,C144=мар17!C144),0,1))</f>
        <v>0</v>
      </c>
      <c r="Z144" s="70" t="str">
        <f t="shared" si="10"/>
        <v>ул. Третья д.3</v>
      </c>
      <c r="AA144" s="504">
        <f>IF($B144&lt;&gt;"",MAX(AA$7:AA143)+1,0)</f>
        <v>135</v>
      </c>
      <c r="AB144" s="502">
        <f t="shared" si="11"/>
        <v>144</v>
      </c>
      <c r="AC144" s="504">
        <f>1</f>
        <v>1</v>
      </c>
      <c r="AD144" s="103">
        <f t="shared" si="12"/>
        <v>2930.84</v>
      </c>
      <c r="AE144" s="103">
        <f t="shared" si="13"/>
        <v>6456.02</v>
      </c>
      <c r="AF144" s="103">
        <f t="shared" si="14"/>
        <v>0</v>
      </c>
    </row>
    <row r="145" spans="1:32" x14ac:dyDescent="0.3">
      <c r="B145" s="1" t="str">
        <f>адреса!$G$142</f>
        <v>кв.39</v>
      </c>
      <c r="C145" s="522">
        <f>адреса!$I$142</f>
        <v>30000039</v>
      </c>
      <c r="D145" s="6" t="str">
        <f>адреса!$K$142</f>
        <v>ФИО-3-39</v>
      </c>
      <c r="E145" s="6">
        <v>58352.4</v>
      </c>
      <c r="F145" s="6">
        <v>2284.08</v>
      </c>
      <c r="G145" s="6">
        <v>0</v>
      </c>
      <c r="H145" s="6">
        <v>3746.76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  <c r="N145" s="6">
        <v>0</v>
      </c>
      <c r="O145" s="6">
        <v>2398.61</v>
      </c>
      <c r="P145" s="6">
        <v>0</v>
      </c>
      <c r="Q145" s="6">
        <v>0</v>
      </c>
      <c r="R145" s="6">
        <v>0</v>
      </c>
      <c r="S145" s="6">
        <v>336.95</v>
      </c>
      <c r="T145" s="6">
        <v>0</v>
      </c>
      <c r="U145" s="6">
        <v>0</v>
      </c>
      <c r="V145" s="6">
        <v>8766.4</v>
      </c>
      <c r="W145" s="6">
        <v>0</v>
      </c>
      <c r="X145" s="6">
        <v>67118.8</v>
      </c>
      <c r="Y145" s="513">
        <f>IF(A145&lt;&gt;"",IF(A145=мар17!A145,0,1),IF(AND(B145=мар17!B145,C145=мар17!C145),0,1))</f>
        <v>0</v>
      </c>
      <c r="Z145" s="70" t="str">
        <f t="shared" si="10"/>
        <v>ул. Третья д.3</v>
      </c>
      <c r="AA145" s="504">
        <f>IF($B145&lt;&gt;"",MAX(AA$7:AA144)+1,0)</f>
        <v>136</v>
      </c>
      <c r="AB145" s="502">
        <f t="shared" si="11"/>
        <v>145</v>
      </c>
      <c r="AC145" s="504">
        <f>1</f>
        <v>1</v>
      </c>
      <c r="AD145" s="103">
        <f t="shared" si="12"/>
        <v>2284.08</v>
      </c>
      <c r="AE145" s="103">
        <f t="shared" si="13"/>
        <v>6482.3200000000006</v>
      </c>
      <c r="AF145" s="103">
        <f t="shared" si="14"/>
        <v>0</v>
      </c>
    </row>
    <row r="146" spans="1:32" x14ac:dyDescent="0.3">
      <c r="B146" s="1" t="str">
        <f>адреса!$G$143</f>
        <v>кв.40</v>
      </c>
      <c r="C146" s="522">
        <f>адреса!$I$143</f>
        <v>30000040</v>
      </c>
      <c r="D146" s="6" t="str">
        <f>адреса!$K$143</f>
        <v>ФИО-3-40</v>
      </c>
      <c r="E146" s="6">
        <v>73765.34</v>
      </c>
      <c r="F146" s="6">
        <v>1690.09</v>
      </c>
      <c r="G146" s="6">
        <v>0</v>
      </c>
      <c r="H146" s="6">
        <v>5550.17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  <c r="N146" s="6">
        <v>0</v>
      </c>
      <c r="O146" s="6">
        <v>12291.05</v>
      </c>
      <c r="P146" s="6">
        <v>0</v>
      </c>
      <c r="Q146" s="6">
        <v>0</v>
      </c>
      <c r="R146" s="6">
        <v>0</v>
      </c>
      <c r="S146" s="6">
        <v>336.95</v>
      </c>
      <c r="T146" s="6">
        <v>0</v>
      </c>
      <c r="U146" s="6">
        <v>0</v>
      </c>
      <c r="V146" s="6">
        <v>19868.259999999998</v>
      </c>
      <c r="W146" s="6">
        <v>0</v>
      </c>
      <c r="X146" s="6">
        <v>93633.600000000006</v>
      </c>
      <c r="Y146" s="513">
        <f>IF(A146&lt;&gt;"",IF(A146=мар17!A146,0,1),IF(AND(B146=мар17!B146,C146=мар17!C146),0,1))</f>
        <v>0</v>
      </c>
      <c r="Z146" s="70" t="str">
        <f t="shared" si="10"/>
        <v>ул. Третья д.3</v>
      </c>
      <c r="AA146" s="504">
        <f>IF($B146&lt;&gt;"",MAX(AA$7:AA145)+1,0)</f>
        <v>137</v>
      </c>
      <c r="AB146" s="502">
        <f t="shared" si="11"/>
        <v>146</v>
      </c>
      <c r="AC146" s="504">
        <f>1</f>
        <v>1</v>
      </c>
      <c r="AD146" s="103">
        <f t="shared" si="12"/>
        <v>1690.09</v>
      </c>
      <c r="AE146" s="103">
        <f t="shared" si="13"/>
        <v>18178.170000000002</v>
      </c>
      <c r="AF146" s="103">
        <f t="shared" si="14"/>
        <v>0</v>
      </c>
    </row>
    <row r="147" spans="1:32" x14ac:dyDescent="0.3">
      <c r="B147" s="1" t="str">
        <f>адреса!$G$144</f>
        <v>кв.41</v>
      </c>
      <c r="C147" s="522">
        <f>адреса!$I$144</f>
        <v>30000041</v>
      </c>
      <c r="D147" s="6" t="str">
        <f>адреса!$K$144</f>
        <v>ФИО-3-41</v>
      </c>
      <c r="E147" s="6">
        <v>10430.450000000001</v>
      </c>
      <c r="F147" s="6">
        <v>3386.98</v>
      </c>
      <c r="G147" s="6">
        <v>0</v>
      </c>
      <c r="H147" s="6">
        <v>5565.14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  <c r="N147" s="6">
        <v>0</v>
      </c>
      <c r="O147" s="6">
        <v>19809.189999999999</v>
      </c>
      <c r="P147" s="6">
        <v>0</v>
      </c>
      <c r="Q147" s="6">
        <v>0</v>
      </c>
      <c r="R147" s="6">
        <v>0</v>
      </c>
      <c r="S147" s="6">
        <v>673.88</v>
      </c>
      <c r="T147" s="6">
        <v>0</v>
      </c>
      <c r="U147" s="6">
        <v>0</v>
      </c>
      <c r="V147" s="6">
        <v>29435.19</v>
      </c>
      <c r="W147" s="6">
        <v>10431</v>
      </c>
      <c r="X147" s="6">
        <v>29434.639999999999</v>
      </c>
      <c r="Y147" s="513">
        <f>IF(A147&lt;&gt;"",IF(A147=мар17!A147,0,1),IF(AND(B147=мар17!B147,C147=мар17!C147),0,1))</f>
        <v>0</v>
      </c>
      <c r="Z147" s="70" t="str">
        <f t="shared" si="10"/>
        <v>ул. Третья д.3</v>
      </c>
      <c r="AA147" s="504">
        <f>IF($B147&lt;&gt;"",MAX(AA$7:AA146)+1,0)</f>
        <v>138</v>
      </c>
      <c r="AB147" s="502">
        <f t="shared" si="11"/>
        <v>147</v>
      </c>
      <c r="AC147" s="504">
        <f>1</f>
        <v>1</v>
      </c>
      <c r="AD147" s="103">
        <f t="shared" si="12"/>
        <v>3386.98</v>
      </c>
      <c r="AE147" s="103">
        <f t="shared" si="13"/>
        <v>26048.21</v>
      </c>
      <c r="AF147" s="103">
        <f t="shared" si="14"/>
        <v>0</v>
      </c>
    </row>
    <row r="148" spans="1:32" x14ac:dyDescent="0.3">
      <c r="B148" s="1" t="str">
        <f>адреса!$G$145</f>
        <v>кв.42</v>
      </c>
      <c r="C148" s="522">
        <f>адреса!$I$145</f>
        <v>30000042</v>
      </c>
      <c r="D148" s="6" t="str">
        <f>адреса!$K$145</f>
        <v>ФИО-3-42</v>
      </c>
      <c r="E148" s="6">
        <v>73749.37</v>
      </c>
      <c r="F148" s="6">
        <v>2903.61</v>
      </c>
      <c r="G148" s="6">
        <v>0</v>
      </c>
      <c r="H148" s="6">
        <v>4770.2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  <c r="N148" s="6">
        <v>0</v>
      </c>
      <c r="O148" s="6">
        <v>1294.58</v>
      </c>
      <c r="P148" s="6">
        <v>0</v>
      </c>
      <c r="Q148" s="6">
        <v>0</v>
      </c>
      <c r="R148" s="6">
        <v>0</v>
      </c>
      <c r="S148" s="6">
        <v>336.95</v>
      </c>
      <c r="T148" s="6">
        <v>0</v>
      </c>
      <c r="U148" s="6">
        <v>0</v>
      </c>
      <c r="V148" s="6">
        <v>9305.34</v>
      </c>
      <c r="W148" s="6">
        <v>0</v>
      </c>
      <c r="X148" s="6">
        <v>83054.710000000006</v>
      </c>
      <c r="Y148" s="513">
        <f>IF(A148&lt;&gt;"",IF(A148=мар17!A148,0,1),IF(AND(B148=мар17!B148,C148=мар17!C148),0,1))</f>
        <v>0</v>
      </c>
      <c r="Z148" s="70" t="str">
        <f t="shared" si="10"/>
        <v>ул. Третья д.3</v>
      </c>
      <c r="AA148" s="504">
        <f>IF($B148&lt;&gt;"",MAX(AA$7:AA147)+1,0)</f>
        <v>139</v>
      </c>
      <c r="AB148" s="502">
        <f t="shared" si="11"/>
        <v>148</v>
      </c>
      <c r="AC148" s="504">
        <f>1</f>
        <v>1</v>
      </c>
      <c r="AD148" s="103">
        <f t="shared" si="12"/>
        <v>2903.61</v>
      </c>
      <c r="AE148" s="103">
        <f t="shared" si="13"/>
        <v>6401.73</v>
      </c>
      <c r="AF148" s="103">
        <f t="shared" si="14"/>
        <v>0</v>
      </c>
    </row>
    <row r="149" spans="1:32" x14ac:dyDescent="0.3">
      <c r="B149" s="1" t="str">
        <f>адреса!$G$146</f>
        <v>кв.43</v>
      </c>
      <c r="C149" s="522">
        <f>адреса!$I$146</f>
        <v>30000043</v>
      </c>
      <c r="D149" s="6" t="str">
        <f>адреса!$K$146</f>
        <v>ФИО-3-43</v>
      </c>
      <c r="E149" s="6">
        <v>8758.44</v>
      </c>
      <c r="F149" s="6">
        <v>1131.83</v>
      </c>
      <c r="G149" s="6">
        <v>0</v>
      </c>
      <c r="H149" s="6">
        <v>3717.63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  <c r="N149" s="6">
        <v>0</v>
      </c>
      <c r="O149" s="6">
        <v>14192.68</v>
      </c>
      <c r="P149" s="6">
        <v>0</v>
      </c>
      <c r="Q149" s="6">
        <v>0</v>
      </c>
      <c r="R149" s="6">
        <v>0</v>
      </c>
      <c r="S149" s="6">
        <v>336.95</v>
      </c>
      <c r="T149" s="6">
        <v>0</v>
      </c>
      <c r="U149" s="6">
        <v>0</v>
      </c>
      <c r="V149" s="6">
        <v>19379.09</v>
      </c>
      <c r="W149" s="6">
        <v>0</v>
      </c>
      <c r="X149" s="6">
        <v>28137.53</v>
      </c>
      <c r="Y149" s="513">
        <f>IF(A149&lt;&gt;"",IF(A149=мар17!A149,0,1),IF(AND(B149=мар17!B149,C149=мар17!C149),0,1))</f>
        <v>0</v>
      </c>
      <c r="Z149" s="70" t="str">
        <f t="shared" si="10"/>
        <v>ул. Третья д.3</v>
      </c>
      <c r="AA149" s="504">
        <f>IF($B149&lt;&gt;"",MAX(AA$7:AA148)+1,0)</f>
        <v>140</v>
      </c>
      <c r="AB149" s="502">
        <f t="shared" si="11"/>
        <v>149</v>
      </c>
      <c r="AC149" s="504">
        <f>1</f>
        <v>1</v>
      </c>
      <c r="AD149" s="103">
        <f t="shared" si="12"/>
        <v>1131.83</v>
      </c>
      <c r="AE149" s="103">
        <f t="shared" si="13"/>
        <v>18247.260000000002</v>
      </c>
      <c r="AF149" s="103">
        <f t="shared" si="14"/>
        <v>0</v>
      </c>
    </row>
    <row r="150" spans="1:32" x14ac:dyDescent="0.3">
      <c r="B150" s="1" t="str">
        <f>адреса!$G$147</f>
        <v>кв.44</v>
      </c>
      <c r="C150" s="522">
        <f>адреса!$I$147</f>
        <v>30000044</v>
      </c>
      <c r="D150" s="6" t="str">
        <f>адреса!$K$147</f>
        <v>ФИО-3-44</v>
      </c>
      <c r="E150" s="6">
        <v>-24.61</v>
      </c>
      <c r="F150" s="6">
        <v>3247.42</v>
      </c>
      <c r="G150" s="6">
        <v>0</v>
      </c>
      <c r="H150" s="6">
        <v>5330.13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  <c r="N150" s="6">
        <v>0</v>
      </c>
      <c r="O150" s="6">
        <v>13643.89</v>
      </c>
      <c r="P150" s="6">
        <v>0</v>
      </c>
      <c r="Q150" s="6">
        <v>0</v>
      </c>
      <c r="R150" s="6">
        <v>0</v>
      </c>
      <c r="S150" s="6">
        <v>336.95</v>
      </c>
      <c r="T150" s="6">
        <v>0</v>
      </c>
      <c r="U150" s="6">
        <v>0</v>
      </c>
      <c r="V150" s="6">
        <v>22558.39</v>
      </c>
      <c r="W150" s="6">
        <v>0</v>
      </c>
      <c r="X150" s="6">
        <v>22533.78</v>
      </c>
      <c r="Y150" s="513">
        <f>IF(A150&lt;&gt;"",IF(A150=мар17!A150,0,1),IF(AND(B150=мар17!B150,C150=мар17!C150),0,1))</f>
        <v>0</v>
      </c>
      <c r="Z150" s="70" t="str">
        <f t="shared" si="10"/>
        <v>ул. Третья д.3</v>
      </c>
      <c r="AA150" s="504">
        <f>IF($B150&lt;&gt;"",MAX(AA$7:AA149)+1,0)</f>
        <v>141</v>
      </c>
      <c r="AB150" s="502">
        <f t="shared" si="11"/>
        <v>150</v>
      </c>
      <c r="AC150" s="504">
        <f>1</f>
        <v>1</v>
      </c>
      <c r="AD150" s="103">
        <f t="shared" si="12"/>
        <v>3247.42</v>
      </c>
      <c r="AE150" s="103">
        <f t="shared" si="13"/>
        <v>19310.97</v>
      </c>
      <c r="AF150" s="103">
        <f t="shared" si="14"/>
        <v>0</v>
      </c>
    </row>
    <row r="151" spans="1:32" x14ac:dyDescent="0.3">
      <c r="B151" s="1" t="str">
        <f>адреса!$G$148</f>
        <v>кв.45</v>
      </c>
      <c r="C151" s="522">
        <f>адреса!$I$148</f>
        <v>30000045</v>
      </c>
      <c r="D151" s="6" t="str">
        <f>адреса!$K$148</f>
        <v>ФИО-3-45</v>
      </c>
      <c r="E151" s="6">
        <v>88387.45</v>
      </c>
      <c r="F151" s="6">
        <v>3492.5</v>
      </c>
      <c r="G151" s="6">
        <v>0</v>
      </c>
      <c r="H151" s="6">
        <v>5733.13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  <c r="N151" s="6">
        <v>0</v>
      </c>
      <c r="O151" s="6">
        <v>1557.13</v>
      </c>
      <c r="P151" s="6">
        <v>0</v>
      </c>
      <c r="Q151" s="6">
        <v>0</v>
      </c>
      <c r="R151" s="6">
        <v>0</v>
      </c>
      <c r="S151" s="6">
        <v>336.95</v>
      </c>
      <c r="T151" s="6">
        <v>0</v>
      </c>
      <c r="U151" s="6">
        <v>0</v>
      </c>
      <c r="V151" s="6">
        <v>11119.71</v>
      </c>
      <c r="W151" s="6">
        <v>0</v>
      </c>
      <c r="X151" s="6">
        <v>99507.16</v>
      </c>
      <c r="Y151" s="513">
        <f>IF(A151&lt;&gt;"",IF(A151=мар17!A151,0,1),IF(AND(B151=мар17!B151,C151=мар17!C151),0,1))</f>
        <v>0</v>
      </c>
      <c r="Z151" s="70" t="str">
        <f t="shared" si="10"/>
        <v>ул. Третья д.3</v>
      </c>
      <c r="AA151" s="504">
        <f>IF($B151&lt;&gt;"",MAX(AA$7:AA150)+1,0)</f>
        <v>142</v>
      </c>
      <c r="AB151" s="502">
        <f t="shared" si="11"/>
        <v>151</v>
      </c>
      <c r="AC151" s="504">
        <f>1</f>
        <v>1</v>
      </c>
      <c r="AD151" s="103">
        <f t="shared" si="12"/>
        <v>3492.5</v>
      </c>
      <c r="AE151" s="103">
        <f t="shared" si="13"/>
        <v>7627.21</v>
      </c>
      <c r="AF151" s="103">
        <f t="shared" si="14"/>
        <v>0</v>
      </c>
    </row>
    <row r="152" spans="1:32" x14ac:dyDescent="0.3">
      <c r="B152" s="1" t="str">
        <f>адреса!$G$149</f>
        <v>кв.46</v>
      </c>
      <c r="C152" s="522">
        <f>адреса!$I$149</f>
        <v>30000046</v>
      </c>
      <c r="D152" s="6" t="str">
        <f>адреса!$K$149</f>
        <v>ФИО-3-46</v>
      </c>
      <c r="E152" s="6">
        <v>338.1</v>
      </c>
      <c r="F152" s="6">
        <v>2862.76</v>
      </c>
      <c r="G152" s="6">
        <v>0</v>
      </c>
      <c r="H152" s="6">
        <v>4478.59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  <c r="N152" s="6">
        <v>0</v>
      </c>
      <c r="O152" s="6">
        <v>23248.76</v>
      </c>
      <c r="P152" s="6">
        <v>0</v>
      </c>
      <c r="Q152" s="6">
        <v>0</v>
      </c>
      <c r="R152" s="6">
        <v>0</v>
      </c>
      <c r="S152" s="6">
        <v>365.62</v>
      </c>
      <c r="T152" s="6">
        <v>0</v>
      </c>
      <c r="U152" s="6">
        <v>0</v>
      </c>
      <c r="V152" s="6">
        <v>30955.73</v>
      </c>
      <c r="W152" s="6">
        <v>0</v>
      </c>
      <c r="X152" s="6">
        <v>31293.83</v>
      </c>
      <c r="Y152" s="513">
        <f>IF(A152&lt;&gt;"",IF(A152=мар17!A152,0,1),IF(AND(B152=мар17!B152,C152=мар17!C152),0,1))</f>
        <v>0</v>
      </c>
      <c r="Z152" s="70" t="str">
        <f t="shared" si="10"/>
        <v>ул. Третья д.3</v>
      </c>
      <c r="AA152" s="504">
        <f>IF($B152&lt;&gt;"",MAX(AA$7:AA151)+1,0)</f>
        <v>143</v>
      </c>
      <c r="AB152" s="502">
        <f t="shared" si="11"/>
        <v>152</v>
      </c>
      <c r="AC152" s="504">
        <f>1</f>
        <v>1</v>
      </c>
      <c r="AD152" s="103">
        <f t="shared" si="12"/>
        <v>2862.76</v>
      </c>
      <c r="AE152" s="103">
        <f t="shared" si="13"/>
        <v>28092.969999999998</v>
      </c>
      <c r="AF152" s="103">
        <f t="shared" si="14"/>
        <v>0</v>
      </c>
    </row>
    <row r="153" spans="1:32" x14ac:dyDescent="0.3">
      <c r="B153" s="1" t="str">
        <f>адреса!$G$150</f>
        <v>кв.47</v>
      </c>
      <c r="C153" s="522">
        <f>адреса!$I$150</f>
        <v>30000047</v>
      </c>
      <c r="D153" s="6" t="str">
        <f>адреса!$K$150</f>
        <v>ФИО-3-47</v>
      </c>
      <c r="E153" s="6">
        <v>24101.07</v>
      </c>
      <c r="F153" s="6">
        <v>2079.84</v>
      </c>
      <c r="G153" s="6">
        <v>0</v>
      </c>
      <c r="H153" s="6">
        <v>3411.94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  <c r="N153" s="6">
        <v>0</v>
      </c>
      <c r="O153" s="6">
        <v>1355.28</v>
      </c>
      <c r="P153" s="6">
        <v>0</v>
      </c>
      <c r="Q153" s="6">
        <v>0</v>
      </c>
      <c r="R153" s="6">
        <v>0</v>
      </c>
      <c r="S153" s="6">
        <v>336.95</v>
      </c>
      <c r="T153" s="6">
        <v>0</v>
      </c>
      <c r="U153" s="6">
        <v>0</v>
      </c>
      <c r="V153" s="6">
        <v>7184.01</v>
      </c>
      <c r="W153" s="6">
        <v>0</v>
      </c>
      <c r="X153" s="6">
        <v>31285.08</v>
      </c>
      <c r="Y153" s="513">
        <f>IF(A153&lt;&gt;"",IF(A153=мар17!A153,0,1),IF(AND(B153=мар17!B153,C153=мар17!C153),0,1))</f>
        <v>0</v>
      </c>
      <c r="Z153" s="70" t="str">
        <f t="shared" si="10"/>
        <v>ул. Третья д.3</v>
      </c>
      <c r="AA153" s="504">
        <f>IF($B153&lt;&gt;"",MAX(AA$7:AA152)+1,0)</f>
        <v>144</v>
      </c>
      <c r="AB153" s="502">
        <f t="shared" si="11"/>
        <v>153</v>
      </c>
      <c r="AC153" s="504">
        <f>1</f>
        <v>1</v>
      </c>
      <c r="AD153" s="103">
        <f t="shared" si="12"/>
        <v>2079.84</v>
      </c>
      <c r="AE153" s="103">
        <f t="shared" si="13"/>
        <v>5104.17</v>
      </c>
      <c r="AF153" s="103">
        <f t="shared" si="14"/>
        <v>0</v>
      </c>
    </row>
    <row r="154" spans="1:32" x14ac:dyDescent="0.3">
      <c r="B154" s="1" t="str">
        <f>адреса!$G$151</f>
        <v>кв.48</v>
      </c>
      <c r="C154" s="522">
        <f>адреса!$I$151</f>
        <v>30000048</v>
      </c>
      <c r="D154" s="6" t="str">
        <f>адреса!$K$151</f>
        <v>ФИО-3-48</v>
      </c>
      <c r="E154" s="6">
        <v>81872.56</v>
      </c>
      <c r="F154" s="6">
        <v>3230.4</v>
      </c>
      <c r="G154" s="6">
        <v>0</v>
      </c>
      <c r="H154" s="6">
        <v>5307.51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  <c r="N154" s="6">
        <v>0</v>
      </c>
      <c r="O154" s="6">
        <v>13049.92</v>
      </c>
      <c r="P154" s="6">
        <v>0</v>
      </c>
      <c r="Q154" s="6">
        <v>0</v>
      </c>
      <c r="R154" s="6">
        <v>0</v>
      </c>
      <c r="S154" s="6">
        <v>336.95</v>
      </c>
      <c r="T154" s="6">
        <v>0</v>
      </c>
      <c r="U154" s="6">
        <v>0</v>
      </c>
      <c r="V154" s="6">
        <v>21924.78</v>
      </c>
      <c r="W154" s="6">
        <v>0</v>
      </c>
      <c r="X154" s="6">
        <v>103797.34</v>
      </c>
      <c r="Y154" s="513">
        <f>IF(A154&lt;&gt;"",IF(A154=мар17!A154,0,1),IF(AND(B154=мар17!B154,C154=мар17!C154),0,1))</f>
        <v>0</v>
      </c>
      <c r="Z154" s="70" t="str">
        <f t="shared" si="10"/>
        <v>ул. Третья д.3</v>
      </c>
      <c r="AA154" s="504">
        <f>IF($B154&lt;&gt;"",MAX(AA$7:AA153)+1,0)</f>
        <v>145</v>
      </c>
      <c r="AB154" s="502">
        <f t="shared" si="11"/>
        <v>154</v>
      </c>
      <c r="AC154" s="504">
        <f>1</f>
        <v>1</v>
      </c>
      <c r="AD154" s="103">
        <f t="shared" si="12"/>
        <v>3230.4</v>
      </c>
      <c r="AE154" s="103">
        <f t="shared" si="13"/>
        <v>18694.38</v>
      </c>
      <c r="AF154" s="103">
        <f t="shared" si="14"/>
        <v>0</v>
      </c>
    </row>
    <row r="155" spans="1:32" x14ac:dyDescent="0.3">
      <c r="B155" s="1" t="str">
        <f>адреса!$G$152</f>
        <v>кв.49</v>
      </c>
      <c r="C155" s="522">
        <f>адреса!$I$152</f>
        <v>30000049</v>
      </c>
      <c r="D155" s="6" t="str">
        <f>адреса!$K$152</f>
        <v>ФИО-3-49</v>
      </c>
      <c r="E155" s="6">
        <v>5988.83</v>
      </c>
      <c r="F155" s="6">
        <v>2103.67</v>
      </c>
      <c r="G155" s="6">
        <v>0</v>
      </c>
      <c r="H155" s="6">
        <v>3457.47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  <c r="N155" s="6">
        <v>0</v>
      </c>
      <c r="O155" s="6">
        <v>941.49</v>
      </c>
      <c r="P155" s="6">
        <v>0</v>
      </c>
      <c r="Q155" s="6">
        <v>0</v>
      </c>
      <c r="R155" s="6">
        <v>0</v>
      </c>
      <c r="S155" s="6">
        <v>0</v>
      </c>
      <c r="T155" s="6">
        <v>0</v>
      </c>
      <c r="U155" s="6">
        <v>0</v>
      </c>
      <c r="V155" s="6">
        <v>6502.63</v>
      </c>
      <c r="W155" s="6">
        <v>5988.83</v>
      </c>
      <c r="X155" s="6">
        <v>6502.63</v>
      </c>
      <c r="Y155" s="513">
        <f>IF(A155&lt;&gt;"",IF(A155=мар17!A155,0,1),IF(AND(B155=мар17!B155,C155=мар17!C155),0,1))</f>
        <v>0</v>
      </c>
      <c r="Z155" s="70" t="str">
        <f t="shared" si="10"/>
        <v>ул. Третья д.3</v>
      </c>
      <c r="AA155" s="504">
        <f>IF($B155&lt;&gt;"",MAX(AA$7:AA154)+1,0)</f>
        <v>146</v>
      </c>
      <c r="AB155" s="502">
        <f t="shared" si="11"/>
        <v>155</v>
      </c>
      <c r="AC155" s="504">
        <f>1</f>
        <v>1</v>
      </c>
      <c r="AD155" s="103">
        <f t="shared" si="12"/>
        <v>2103.67</v>
      </c>
      <c r="AE155" s="103">
        <f t="shared" si="13"/>
        <v>4398.96</v>
      </c>
      <c r="AF155" s="103">
        <f t="shared" si="14"/>
        <v>0</v>
      </c>
    </row>
    <row r="156" spans="1:32" x14ac:dyDescent="0.3">
      <c r="A156" s="4" t="str">
        <f>адреса!$E$153</f>
        <v>ул. Четвертая д.4</v>
      </c>
      <c r="C156" s="522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513">
        <f>IF(A156&lt;&gt;"",IF(A156=мар17!A156,0,1),IF(AND(B156=мар17!B156,C156=мар17!C156),0,1))</f>
        <v>0</v>
      </c>
      <c r="Z156" s="70" t="str">
        <f t="shared" si="10"/>
        <v>ул. Четвертая д.4</v>
      </c>
      <c r="AA156" s="504">
        <f>IF($B156&lt;&gt;"",MAX(AA$7:AA155)+1,0)</f>
        <v>0</v>
      </c>
      <c r="AB156" s="502">
        <f t="shared" si="11"/>
        <v>156</v>
      </c>
      <c r="AC156" s="504">
        <f>1</f>
        <v>1</v>
      </c>
      <c r="AD156" s="103">
        <f t="shared" si="12"/>
        <v>0</v>
      </c>
      <c r="AE156" s="103">
        <f t="shared" si="13"/>
        <v>0</v>
      </c>
      <c r="AF156" s="103">
        <f t="shared" si="14"/>
        <v>0</v>
      </c>
    </row>
    <row r="157" spans="1:32" x14ac:dyDescent="0.3">
      <c r="B157" s="1" t="str">
        <f>адреса!$G$153</f>
        <v>кв.1</v>
      </c>
      <c r="C157" s="522">
        <f>адреса!$I$153</f>
        <v>40000001</v>
      </c>
      <c r="D157" s="6" t="str">
        <f>адреса!$K$153</f>
        <v>ФИО-4-1</v>
      </c>
      <c r="E157" s="6">
        <v>46928.41</v>
      </c>
      <c r="F157" s="6">
        <v>1960.7</v>
      </c>
      <c r="G157" s="6">
        <v>0</v>
      </c>
      <c r="H157" s="6">
        <v>3345.5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  <c r="N157" s="6">
        <v>0</v>
      </c>
      <c r="O157" s="6">
        <v>632.79</v>
      </c>
      <c r="P157" s="6">
        <v>0</v>
      </c>
      <c r="Q157" s="6">
        <v>0</v>
      </c>
      <c r="R157" s="6">
        <v>0</v>
      </c>
      <c r="S157" s="6">
        <v>0</v>
      </c>
      <c r="T157" s="6">
        <v>0</v>
      </c>
      <c r="U157" s="6">
        <v>0</v>
      </c>
      <c r="V157" s="6">
        <v>5938.99</v>
      </c>
      <c r="W157" s="6">
        <v>0</v>
      </c>
      <c r="X157" s="6">
        <v>52867.4</v>
      </c>
      <c r="Y157" s="513">
        <f>IF(A157&lt;&gt;"",IF(A157=мар17!A157,0,1),IF(AND(B157=мар17!B157,C157=мар17!C157),0,1))</f>
        <v>0</v>
      </c>
      <c r="Z157" s="70" t="str">
        <f t="shared" si="10"/>
        <v>ул. Четвертая д.4</v>
      </c>
      <c r="AA157" s="504">
        <f>IF($B157&lt;&gt;"",MAX(AA$7:AA156)+1,0)</f>
        <v>147</v>
      </c>
      <c r="AB157" s="502">
        <f t="shared" si="11"/>
        <v>157</v>
      </c>
      <c r="AC157" s="504">
        <f>1</f>
        <v>1</v>
      </c>
      <c r="AD157" s="103">
        <f t="shared" si="12"/>
        <v>1960.7</v>
      </c>
      <c r="AE157" s="103">
        <f t="shared" si="13"/>
        <v>3978.29</v>
      </c>
      <c r="AF157" s="103">
        <f t="shared" si="14"/>
        <v>0</v>
      </c>
    </row>
    <row r="158" spans="1:32" x14ac:dyDescent="0.3">
      <c r="B158" s="1" t="str">
        <f>адреса!$G$154</f>
        <v>кв.2</v>
      </c>
      <c r="C158" s="522">
        <f>адреса!$I$154</f>
        <v>40000002</v>
      </c>
      <c r="D158" s="6" t="str">
        <f>адреса!$K$154</f>
        <v>ФИО-4-2</v>
      </c>
      <c r="E158" s="6">
        <v>10759.3</v>
      </c>
      <c r="F158" s="6">
        <v>1844.97</v>
      </c>
      <c r="G158" s="6">
        <v>0</v>
      </c>
      <c r="H158" s="6">
        <v>3148.36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  <c r="N158" s="6">
        <v>0</v>
      </c>
      <c r="O158" s="6">
        <v>5518.99</v>
      </c>
      <c r="P158" s="6">
        <v>0</v>
      </c>
      <c r="Q158" s="6">
        <v>0</v>
      </c>
      <c r="R158" s="6">
        <v>0</v>
      </c>
      <c r="S158" s="6">
        <v>336.95</v>
      </c>
      <c r="T158" s="6">
        <v>0</v>
      </c>
      <c r="U158" s="6">
        <v>0</v>
      </c>
      <c r="V158" s="6">
        <v>10849.27</v>
      </c>
      <c r="W158" s="6">
        <v>10759.3</v>
      </c>
      <c r="X158" s="6">
        <v>10849.27</v>
      </c>
      <c r="Y158" s="513">
        <f>IF(A158&lt;&gt;"",IF(A158=мар17!A158,0,1),IF(AND(B158=мар17!B158,C158=мар17!C158),0,1))</f>
        <v>0</v>
      </c>
      <c r="Z158" s="70" t="str">
        <f t="shared" si="10"/>
        <v>ул. Четвертая д.4</v>
      </c>
      <c r="AA158" s="504">
        <f>IF($B158&lt;&gt;"",MAX(AA$7:AA157)+1,0)</f>
        <v>148</v>
      </c>
      <c r="AB158" s="502">
        <f t="shared" si="11"/>
        <v>158</v>
      </c>
      <c r="AC158" s="504">
        <f>1</f>
        <v>1</v>
      </c>
      <c r="AD158" s="103">
        <f t="shared" si="12"/>
        <v>1844.97</v>
      </c>
      <c r="AE158" s="103">
        <f t="shared" si="13"/>
        <v>9004.3000000000011</v>
      </c>
      <c r="AF158" s="103">
        <f t="shared" si="14"/>
        <v>0</v>
      </c>
    </row>
    <row r="159" spans="1:32" x14ac:dyDescent="0.3">
      <c r="B159" s="1" t="str">
        <f>адреса!$G$155</f>
        <v>кв.3</v>
      </c>
      <c r="C159" s="522">
        <f>адреса!$I$155</f>
        <v>40000003</v>
      </c>
      <c r="D159" s="6" t="str">
        <f>адреса!$K$155</f>
        <v>ФИО-4-3</v>
      </c>
      <c r="E159" s="6">
        <v>40191.32</v>
      </c>
      <c r="F159" s="6">
        <v>1367.09</v>
      </c>
      <c r="G159" s="6">
        <v>0</v>
      </c>
      <c r="H159" s="6">
        <v>4821.1099999999997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  <c r="N159" s="6">
        <v>0</v>
      </c>
      <c r="O159" s="6">
        <v>13259.5</v>
      </c>
      <c r="P159" s="6">
        <v>0</v>
      </c>
      <c r="Q159" s="6">
        <v>0</v>
      </c>
      <c r="R159" s="6">
        <v>0</v>
      </c>
      <c r="S159" s="6">
        <v>336.95</v>
      </c>
      <c r="T159" s="6">
        <v>0</v>
      </c>
      <c r="U159" s="6">
        <v>0</v>
      </c>
      <c r="V159" s="6">
        <v>19784.650000000001</v>
      </c>
      <c r="W159" s="6">
        <v>0</v>
      </c>
      <c r="X159" s="6">
        <v>59975.97</v>
      </c>
      <c r="Y159" s="513">
        <f>IF(A159&lt;&gt;"",IF(A159=мар17!A159,0,1),IF(AND(B159=мар17!B159,C159=мар17!C159),0,1))</f>
        <v>0</v>
      </c>
      <c r="Z159" s="70" t="str">
        <f t="shared" si="10"/>
        <v>ул. Четвертая д.4</v>
      </c>
      <c r="AA159" s="504">
        <f>IF($B159&lt;&gt;"",MAX(AA$7:AA158)+1,0)</f>
        <v>149</v>
      </c>
      <c r="AB159" s="502">
        <f t="shared" si="11"/>
        <v>159</v>
      </c>
      <c r="AC159" s="504">
        <f>1</f>
        <v>1</v>
      </c>
      <c r="AD159" s="103">
        <f t="shared" si="12"/>
        <v>1367.09</v>
      </c>
      <c r="AE159" s="103">
        <f t="shared" si="13"/>
        <v>18417.560000000001</v>
      </c>
      <c r="AF159" s="103">
        <f t="shared" si="14"/>
        <v>0</v>
      </c>
    </row>
    <row r="160" spans="1:32" x14ac:dyDescent="0.3">
      <c r="B160" s="1" t="str">
        <f>адреса!$G$156</f>
        <v>кв.4</v>
      </c>
      <c r="C160" s="522">
        <f>адреса!$I$156</f>
        <v>40000004</v>
      </c>
      <c r="D160" s="6" t="str">
        <f>адреса!$K$156</f>
        <v>ФИО-4-4</v>
      </c>
      <c r="E160" s="6">
        <v>0</v>
      </c>
      <c r="F160" s="6">
        <v>2372.59</v>
      </c>
      <c r="G160" s="6">
        <v>0</v>
      </c>
      <c r="H160" s="6">
        <v>4048.46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  <c r="N160" s="6">
        <v>0</v>
      </c>
      <c r="O160" s="6">
        <v>1550.65</v>
      </c>
      <c r="P160" s="6">
        <v>0</v>
      </c>
      <c r="Q160" s="6">
        <v>0</v>
      </c>
      <c r="R160" s="6">
        <v>0</v>
      </c>
      <c r="S160" s="6">
        <v>341.34</v>
      </c>
      <c r="T160" s="6">
        <v>0</v>
      </c>
      <c r="U160" s="6">
        <v>0</v>
      </c>
      <c r="V160" s="6">
        <v>8313.0400000000009</v>
      </c>
      <c r="W160" s="6">
        <v>0</v>
      </c>
      <c r="X160" s="6">
        <v>8313.0400000000009</v>
      </c>
      <c r="Y160" s="513">
        <f>IF(A160&lt;&gt;"",IF(A160=мар17!A160,0,1),IF(AND(B160=мар17!B160,C160=мар17!C160),0,1))</f>
        <v>0</v>
      </c>
      <c r="Z160" s="70" t="str">
        <f t="shared" si="10"/>
        <v>ул. Четвертая д.4</v>
      </c>
      <c r="AA160" s="504">
        <f>IF($B160&lt;&gt;"",MAX(AA$7:AA159)+1,0)</f>
        <v>150</v>
      </c>
      <c r="AB160" s="502">
        <f t="shared" si="11"/>
        <v>160</v>
      </c>
      <c r="AC160" s="504">
        <f>1</f>
        <v>1</v>
      </c>
      <c r="AD160" s="103">
        <f t="shared" si="12"/>
        <v>2372.59</v>
      </c>
      <c r="AE160" s="103">
        <f t="shared" si="13"/>
        <v>5940.4500000000007</v>
      </c>
      <c r="AF160" s="103">
        <f t="shared" si="14"/>
        <v>0</v>
      </c>
    </row>
    <row r="161" spans="2:32" x14ac:dyDescent="0.3">
      <c r="B161" s="1" t="str">
        <f>адреса!$G$157</f>
        <v>кв.5</v>
      </c>
      <c r="C161" s="522">
        <f>адреса!$I$157</f>
        <v>40000005</v>
      </c>
      <c r="D161" s="6" t="str">
        <f>адреса!$K$157</f>
        <v>ФИО-4-5</v>
      </c>
      <c r="E161" s="6">
        <v>24832.17</v>
      </c>
      <c r="F161" s="6">
        <v>2699.37</v>
      </c>
      <c r="G161" s="6">
        <v>0</v>
      </c>
      <c r="H161" s="6">
        <v>4608.03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  <c r="N161" s="6">
        <v>0</v>
      </c>
      <c r="O161" s="6">
        <v>19011.88</v>
      </c>
      <c r="P161" s="6">
        <v>0</v>
      </c>
      <c r="Q161" s="6">
        <v>0</v>
      </c>
      <c r="R161" s="6">
        <v>0</v>
      </c>
      <c r="S161" s="6">
        <v>336.95</v>
      </c>
      <c r="T161" s="6">
        <v>0</v>
      </c>
      <c r="U161" s="6">
        <v>0</v>
      </c>
      <c r="V161" s="6">
        <v>26656.23</v>
      </c>
      <c r="W161" s="6">
        <v>0</v>
      </c>
      <c r="X161" s="6">
        <v>51488.4</v>
      </c>
      <c r="Y161" s="513">
        <f>IF(A161&lt;&gt;"",IF(A161=мар17!A161,0,1),IF(AND(B161=мар17!B161,C161=мар17!C161),0,1))</f>
        <v>0</v>
      </c>
      <c r="Z161" s="70" t="str">
        <f t="shared" si="10"/>
        <v>ул. Четвертая д.4</v>
      </c>
      <c r="AA161" s="504">
        <f>IF($B161&lt;&gt;"",MAX(AA$7:AA160)+1,0)</f>
        <v>151</v>
      </c>
      <c r="AB161" s="502">
        <f t="shared" si="11"/>
        <v>161</v>
      </c>
      <c r="AC161" s="504">
        <f>1</f>
        <v>1</v>
      </c>
      <c r="AD161" s="103">
        <f t="shared" si="12"/>
        <v>2699.37</v>
      </c>
      <c r="AE161" s="103">
        <f t="shared" si="13"/>
        <v>23956.86</v>
      </c>
      <c r="AF161" s="103">
        <f t="shared" si="14"/>
        <v>0</v>
      </c>
    </row>
    <row r="162" spans="2:32" x14ac:dyDescent="0.3">
      <c r="B162" s="1" t="str">
        <f>адреса!$G$158</f>
        <v>кв.6</v>
      </c>
      <c r="C162" s="522">
        <f>адреса!$I$158</f>
        <v>40000006</v>
      </c>
      <c r="D162" s="6" t="str">
        <f>адреса!$K$158</f>
        <v>ФИО-4-6</v>
      </c>
      <c r="E162" s="6">
        <v>70120.509999999995</v>
      </c>
      <c r="F162" s="6">
        <v>2896.8</v>
      </c>
      <c r="G162" s="6">
        <v>0</v>
      </c>
      <c r="H162" s="6">
        <v>4944.57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  <c r="N162" s="6">
        <v>0</v>
      </c>
      <c r="O162" s="6">
        <v>934.9</v>
      </c>
      <c r="P162" s="6">
        <v>0</v>
      </c>
      <c r="Q162" s="6">
        <v>0</v>
      </c>
      <c r="R162" s="6">
        <v>0</v>
      </c>
      <c r="S162" s="6">
        <v>336.95</v>
      </c>
      <c r="T162" s="6">
        <v>0</v>
      </c>
      <c r="U162" s="6">
        <v>0</v>
      </c>
      <c r="V162" s="6">
        <v>9113.2199999999993</v>
      </c>
      <c r="W162" s="6">
        <v>0</v>
      </c>
      <c r="X162" s="6">
        <v>79233.73</v>
      </c>
      <c r="Y162" s="513">
        <f>IF(A162&lt;&gt;"",IF(A162=мар17!A162,0,1),IF(AND(B162=мар17!B162,C162=мар17!C162),0,1))</f>
        <v>0</v>
      </c>
      <c r="Z162" s="70" t="str">
        <f t="shared" si="10"/>
        <v>ул. Четвертая д.4</v>
      </c>
      <c r="AA162" s="504">
        <f>IF($B162&lt;&gt;"",MAX(AA$7:AA161)+1,0)</f>
        <v>152</v>
      </c>
      <c r="AB162" s="502">
        <f t="shared" si="11"/>
        <v>162</v>
      </c>
      <c r="AC162" s="504">
        <f>1</f>
        <v>1</v>
      </c>
      <c r="AD162" s="103">
        <f t="shared" si="12"/>
        <v>2896.8</v>
      </c>
      <c r="AE162" s="103">
        <f t="shared" si="13"/>
        <v>6216.4199999999992</v>
      </c>
      <c r="AF162" s="103">
        <f t="shared" si="14"/>
        <v>0</v>
      </c>
    </row>
    <row r="163" spans="2:32" x14ac:dyDescent="0.3">
      <c r="B163" s="1" t="str">
        <f>адреса!$G$159</f>
        <v>кв.7</v>
      </c>
      <c r="C163" s="522">
        <f>адреса!$I$159</f>
        <v>40000007</v>
      </c>
      <c r="D163" s="6" t="str">
        <f>адреса!$K$159</f>
        <v>ФИО-4-7</v>
      </c>
      <c r="E163" s="6">
        <v>26700.44</v>
      </c>
      <c r="F163" s="6">
        <v>1987.94</v>
      </c>
      <c r="G163" s="6">
        <v>0</v>
      </c>
      <c r="H163" s="6">
        <v>3393.29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  <c r="N163" s="6">
        <v>0</v>
      </c>
      <c r="O163" s="6">
        <v>4537.29</v>
      </c>
      <c r="P163" s="6">
        <v>0</v>
      </c>
      <c r="Q163" s="6">
        <v>0</v>
      </c>
      <c r="R163" s="6">
        <v>0</v>
      </c>
      <c r="S163" s="6">
        <v>336.95</v>
      </c>
      <c r="T163" s="6">
        <v>0</v>
      </c>
      <c r="U163" s="6">
        <v>0</v>
      </c>
      <c r="V163" s="6">
        <v>10255.469999999999</v>
      </c>
      <c r="W163" s="6">
        <v>0</v>
      </c>
      <c r="X163" s="6">
        <v>36955.910000000003</v>
      </c>
      <c r="Y163" s="513">
        <f>IF(A163&lt;&gt;"",IF(A163=мар17!A163,0,1),IF(AND(B163=мар17!B163,C163=мар17!C163),0,1))</f>
        <v>0</v>
      </c>
      <c r="Z163" s="70" t="str">
        <f t="shared" si="10"/>
        <v>ул. Четвертая д.4</v>
      </c>
      <c r="AA163" s="504">
        <f>IF($B163&lt;&gt;"",MAX(AA$7:AA162)+1,0)</f>
        <v>153</v>
      </c>
      <c r="AB163" s="502">
        <f t="shared" si="11"/>
        <v>163</v>
      </c>
      <c r="AC163" s="504">
        <f>1</f>
        <v>1</v>
      </c>
      <c r="AD163" s="103">
        <f t="shared" si="12"/>
        <v>1987.94</v>
      </c>
      <c r="AE163" s="103">
        <f t="shared" si="13"/>
        <v>8267.5300000000007</v>
      </c>
      <c r="AF163" s="103">
        <f t="shared" si="14"/>
        <v>0</v>
      </c>
    </row>
    <row r="164" spans="2:32" x14ac:dyDescent="0.3">
      <c r="B164" s="1" t="str">
        <f>адреса!$G$160</f>
        <v>кв.8</v>
      </c>
      <c r="C164" s="522">
        <f>адреса!$I$160</f>
        <v>40000008</v>
      </c>
      <c r="D164" s="6" t="str">
        <f>адреса!$K$160</f>
        <v>ФИО-4-8</v>
      </c>
      <c r="E164" s="6">
        <v>52390.19</v>
      </c>
      <c r="F164" s="6">
        <v>1991.34</v>
      </c>
      <c r="G164" s="6">
        <v>0</v>
      </c>
      <c r="H164" s="6">
        <v>3399.27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  <c r="N164" s="6">
        <v>0</v>
      </c>
      <c r="O164" s="6">
        <v>8461.08</v>
      </c>
      <c r="P164" s="6">
        <v>0</v>
      </c>
      <c r="Q164" s="6">
        <v>0</v>
      </c>
      <c r="R164" s="6">
        <v>0</v>
      </c>
      <c r="S164" s="6">
        <v>-2028.79</v>
      </c>
      <c r="T164" s="6">
        <v>0</v>
      </c>
      <c r="U164" s="6">
        <v>0</v>
      </c>
      <c r="V164" s="6">
        <v>11822.9</v>
      </c>
      <c r="W164" s="6">
        <v>0</v>
      </c>
      <c r="X164" s="6">
        <v>64213.09</v>
      </c>
      <c r="Y164" s="513">
        <f>IF(A164&lt;&gt;"",IF(A164=мар17!A164,0,1),IF(AND(B164=мар17!B164,C164=мар17!C164),0,1))</f>
        <v>0</v>
      </c>
      <c r="Z164" s="70" t="str">
        <f t="shared" si="10"/>
        <v>ул. Четвертая д.4</v>
      </c>
      <c r="AA164" s="504">
        <f>IF($B164&lt;&gt;"",MAX(AA$7:AA163)+1,0)</f>
        <v>154</v>
      </c>
      <c r="AB164" s="502">
        <f t="shared" si="11"/>
        <v>164</v>
      </c>
      <c r="AC164" s="504">
        <f>1</f>
        <v>1</v>
      </c>
      <c r="AD164" s="103">
        <f t="shared" si="12"/>
        <v>1991.34</v>
      </c>
      <c r="AE164" s="103">
        <f t="shared" si="13"/>
        <v>9831.5600000000013</v>
      </c>
      <c r="AF164" s="103">
        <f t="shared" si="14"/>
        <v>0</v>
      </c>
    </row>
    <row r="165" spans="2:32" x14ac:dyDescent="0.3">
      <c r="B165" s="1" t="str">
        <f>адреса!$G$161</f>
        <v>кв.9</v>
      </c>
      <c r="C165" s="522">
        <f>адреса!$I$161</f>
        <v>40000009</v>
      </c>
      <c r="D165" s="6" t="str">
        <f>адреса!$K$161</f>
        <v>ФИО-4-9</v>
      </c>
      <c r="E165" s="6">
        <v>0</v>
      </c>
      <c r="F165" s="6">
        <v>3209.97</v>
      </c>
      <c r="G165" s="6">
        <v>0</v>
      </c>
      <c r="H165" s="6">
        <v>5478.26</v>
      </c>
      <c r="I165" s="6">
        <v>0</v>
      </c>
      <c r="J165" s="6">
        <v>0</v>
      </c>
      <c r="K165" s="6">
        <v>0</v>
      </c>
      <c r="L165" s="6">
        <v>0</v>
      </c>
      <c r="M165" s="6">
        <v>0</v>
      </c>
      <c r="N165" s="6">
        <v>0</v>
      </c>
      <c r="O165" s="6">
        <v>1035.96</v>
      </c>
      <c r="P165" s="6">
        <v>0</v>
      </c>
      <c r="Q165" s="6">
        <v>0</v>
      </c>
      <c r="R165" s="6">
        <v>0</v>
      </c>
      <c r="S165" s="6">
        <v>336.95</v>
      </c>
      <c r="T165" s="6">
        <v>0</v>
      </c>
      <c r="U165" s="6">
        <v>0</v>
      </c>
      <c r="V165" s="6">
        <v>10061.14</v>
      </c>
      <c r="W165" s="6">
        <v>0</v>
      </c>
      <c r="X165" s="6">
        <v>10061.14</v>
      </c>
      <c r="Y165" s="513">
        <f>IF(A165&lt;&gt;"",IF(A165=мар17!A165,0,1),IF(AND(B165=мар17!B165,C165=мар17!C165),0,1))</f>
        <v>0</v>
      </c>
      <c r="Z165" s="70" t="str">
        <f t="shared" si="10"/>
        <v>ул. Четвертая д.4</v>
      </c>
      <c r="AA165" s="504">
        <f>IF($B165&lt;&gt;"",MAX(AA$7:AA164)+1,0)</f>
        <v>155</v>
      </c>
      <c r="AB165" s="502">
        <f t="shared" si="11"/>
        <v>165</v>
      </c>
      <c r="AC165" s="504">
        <f>1</f>
        <v>1</v>
      </c>
      <c r="AD165" s="103">
        <f t="shared" si="12"/>
        <v>3209.97</v>
      </c>
      <c r="AE165" s="103">
        <f t="shared" si="13"/>
        <v>6851.17</v>
      </c>
      <c r="AF165" s="103">
        <f t="shared" si="14"/>
        <v>0</v>
      </c>
    </row>
    <row r="166" spans="2:32" x14ac:dyDescent="0.3">
      <c r="B166" s="1" t="str">
        <f>адреса!$G$162</f>
        <v>кв.10</v>
      </c>
      <c r="C166" s="522">
        <f>адреса!$I$162</f>
        <v>40000010</v>
      </c>
      <c r="D166" s="6" t="str">
        <f>адреса!$K$162</f>
        <v>ФИО-4-10</v>
      </c>
      <c r="E166" s="6">
        <v>51215.14</v>
      </c>
      <c r="F166" s="6">
        <v>3118.06</v>
      </c>
      <c r="G166" s="6">
        <v>0</v>
      </c>
      <c r="H166" s="6">
        <v>5320.94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  <c r="N166" s="6">
        <v>0</v>
      </c>
      <c r="O166" s="6">
        <v>19635.66</v>
      </c>
      <c r="P166" s="6">
        <v>0</v>
      </c>
      <c r="Q166" s="6">
        <v>0</v>
      </c>
      <c r="R166" s="6">
        <v>0</v>
      </c>
      <c r="S166" s="6">
        <v>673.88</v>
      </c>
      <c r="T166" s="6">
        <v>0</v>
      </c>
      <c r="U166" s="6">
        <v>0</v>
      </c>
      <c r="V166" s="6">
        <v>28748.54</v>
      </c>
      <c r="W166" s="6">
        <v>0</v>
      </c>
      <c r="X166" s="6">
        <v>79963.679999999993</v>
      </c>
      <c r="Y166" s="513">
        <f>IF(A166&lt;&gt;"",IF(A166=мар17!A166,0,1),IF(AND(B166=мар17!B166,C166=мар17!C166),0,1))</f>
        <v>0</v>
      </c>
      <c r="Z166" s="70" t="str">
        <f t="shared" si="10"/>
        <v>ул. Четвертая д.4</v>
      </c>
      <c r="AA166" s="504">
        <f>IF($B166&lt;&gt;"",MAX(AA$7:AA165)+1,0)</f>
        <v>156</v>
      </c>
      <c r="AB166" s="502">
        <f t="shared" si="11"/>
        <v>166</v>
      </c>
      <c r="AC166" s="504">
        <f>1</f>
        <v>1</v>
      </c>
      <c r="AD166" s="103">
        <f t="shared" si="12"/>
        <v>3118.06</v>
      </c>
      <c r="AE166" s="103">
        <f t="shared" si="13"/>
        <v>25630.48</v>
      </c>
      <c r="AF166" s="103">
        <f t="shared" si="14"/>
        <v>0</v>
      </c>
    </row>
    <row r="167" spans="2:32" x14ac:dyDescent="0.3">
      <c r="B167" s="1" t="str">
        <f>адреса!$G$163</f>
        <v>кв.11</v>
      </c>
      <c r="C167" s="522">
        <f>адреса!$I$163</f>
        <v>40000011</v>
      </c>
      <c r="D167" s="6" t="str">
        <f>адреса!$K$163</f>
        <v>ФИО-4-11</v>
      </c>
      <c r="E167" s="6">
        <v>45475.13</v>
      </c>
      <c r="F167" s="6">
        <v>2702.78</v>
      </c>
      <c r="G167" s="6">
        <v>0</v>
      </c>
      <c r="H167" s="6">
        <v>4612.01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  <c r="N167" s="6">
        <v>0</v>
      </c>
      <c r="O167" s="6">
        <v>5377.97</v>
      </c>
      <c r="P167" s="6">
        <v>0</v>
      </c>
      <c r="Q167" s="6">
        <v>0</v>
      </c>
      <c r="R167" s="6">
        <v>0</v>
      </c>
      <c r="S167" s="6">
        <v>336.95</v>
      </c>
      <c r="T167" s="6">
        <v>0</v>
      </c>
      <c r="U167" s="6">
        <v>0</v>
      </c>
      <c r="V167" s="6">
        <v>13029.71</v>
      </c>
      <c r="W167" s="6">
        <v>10000.129999999999</v>
      </c>
      <c r="X167" s="6">
        <v>48504.71</v>
      </c>
      <c r="Y167" s="513">
        <f>IF(A167&lt;&gt;"",IF(A167=мар17!A167,0,1),IF(AND(B167=мар17!B167,C167=мар17!C167),0,1))</f>
        <v>0</v>
      </c>
      <c r="Z167" s="70" t="str">
        <f t="shared" si="10"/>
        <v>ул. Четвертая д.4</v>
      </c>
      <c r="AA167" s="504">
        <f>IF($B167&lt;&gt;"",MAX(AA$7:AA166)+1,0)</f>
        <v>157</v>
      </c>
      <c r="AB167" s="502">
        <f t="shared" si="11"/>
        <v>167</v>
      </c>
      <c r="AC167" s="504">
        <f>1</f>
        <v>1</v>
      </c>
      <c r="AD167" s="103">
        <f t="shared" si="12"/>
        <v>2702.78</v>
      </c>
      <c r="AE167" s="103">
        <f t="shared" si="13"/>
        <v>10326.93</v>
      </c>
      <c r="AF167" s="103">
        <f t="shared" si="14"/>
        <v>0</v>
      </c>
    </row>
    <row r="168" spans="2:32" x14ac:dyDescent="0.3">
      <c r="B168" s="1" t="str">
        <f>адреса!$G$164</f>
        <v>кв.12</v>
      </c>
      <c r="C168" s="522">
        <f>адреса!$I$164</f>
        <v>40000012</v>
      </c>
      <c r="D168" s="6" t="str">
        <f>адреса!$K$164</f>
        <v>ФИО-4-12</v>
      </c>
      <c r="E168" s="6">
        <v>7569.82</v>
      </c>
      <c r="F168" s="6">
        <v>2655.12</v>
      </c>
      <c r="G168" s="6">
        <v>0</v>
      </c>
      <c r="H168" s="6">
        <v>4532.3599999999997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  <c r="N168" s="6">
        <v>0</v>
      </c>
      <c r="O168" s="6">
        <v>1045.6199999999999</v>
      </c>
      <c r="P168" s="6">
        <v>0</v>
      </c>
      <c r="Q168" s="6">
        <v>0</v>
      </c>
      <c r="R168" s="6">
        <v>0</v>
      </c>
      <c r="S168" s="6">
        <v>336.95</v>
      </c>
      <c r="T168" s="6">
        <v>0</v>
      </c>
      <c r="U168" s="6">
        <v>0</v>
      </c>
      <c r="V168" s="6">
        <v>8570.0499999999993</v>
      </c>
      <c r="W168" s="6">
        <v>7569.82</v>
      </c>
      <c r="X168" s="6">
        <v>8570.0499999999993</v>
      </c>
      <c r="Y168" s="513">
        <f>IF(A168&lt;&gt;"",IF(A168=мар17!A168,0,1),IF(AND(B168=мар17!B168,C168=мар17!C168),0,1))</f>
        <v>0</v>
      </c>
      <c r="Z168" s="70" t="str">
        <f t="shared" si="10"/>
        <v>ул. Четвертая д.4</v>
      </c>
      <c r="AA168" s="504">
        <f>IF($B168&lt;&gt;"",MAX(AA$7:AA167)+1,0)</f>
        <v>158</v>
      </c>
      <c r="AB168" s="502">
        <f t="shared" si="11"/>
        <v>168</v>
      </c>
      <c r="AC168" s="504">
        <f>1</f>
        <v>1</v>
      </c>
      <c r="AD168" s="103">
        <f t="shared" si="12"/>
        <v>2655.12</v>
      </c>
      <c r="AE168" s="103">
        <f t="shared" si="13"/>
        <v>5914.9299999999994</v>
      </c>
      <c r="AF168" s="103">
        <f t="shared" si="14"/>
        <v>0</v>
      </c>
    </row>
    <row r="169" spans="2:32" x14ac:dyDescent="0.3">
      <c r="B169" s="1" t="str">
        <f>адреса!$G$165</f>
        <v>кв.13</v>
      </c>
      <c r="C169" s="522">
        <f>адреса!$I$165</f>
        <v>40000013</v>
      </c>
      <c r="D169" s="6" t="str">
        <f>адреса!$K$165</f>
        <v>ФИО-4-13</v>
      </c>
      <c r="E169" s="6">
        <v>10264.82</v>
      </c>
      <c r="F169" s="6">
        <v>1753.06</v>
      </c>
      <c r="G169" s="6">
        <v>0</v>
      </c>
      <c r="H169" s="6">
        <v>2991.04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  <c r="N169" s="6">
        <v>0</v>
      </c>
      <c r="O169" s="6">
        <v>4016.65</v>
      </c>
      <c r="P169" s="6">
        <v>0</v>
      </c>
      <c r="Q169" s="6">
        <v>0</v>
      </c>
      <c r="R169" s="6">
        <v>0</v>
      </c>
      <c r="S169" s="6">
        <v>336.95</v>
      </c>
      <c r="T169" s="6">
        <v>0</v>
      </c>
      <c r="U169" s="6">
        <v>0</v>
      </c>
      <c r="V169" s="6">
        <v>9097.7000000000007</v>
      </c>
      <c r="W169" s="6">
        <v>10265</v>
      </c>
      <c r="X169" s="6">
        <v>9097.52</v>
      </c>
      <c r="Y169" s="513">
        <f>IF(A169&lt;&gt;"",IF(A169=мар17!A169,0,1),IF(AND(B169=мар17!B169,C169=мар17!C169),0,1))</f>
        <v>0</v>
      </c>
      <c r="Z169" s="70" t="str">
        <f t="shared" si="10"/>
        <v>ул. Четвертая д.4</v>
      </c>
      <c r="AA169" s="504">
        <f>IF($B169&lt;&gt;"",MAX(AA$7:AA168)+1,0)</f>
        <v>159</v>
      </c>
      <c r="AB169" s="502">
        <f t="shared" si="11"/>
        <v>169</v>
      </c>
      <c r="AC169" s="504">
        <f>1</f>
        <v>1</v>
      </c>
      <c r="AD169" s="103">
        <f t="shared" si="12"/>
        <v>1753.06</v>
      </c>
      <c r="AE169" s="103">
        <f t="shared" si="13"/>
        <v>7344.64</v>
      </c>
      <c r="AF169" s="103">
        <f t="shared" si="14"/>
        <v>0</v>
      </c>
    </row>
    <row r="170" spans="2:32" x14ac:dyDescent="0.3">
      <c r="B170" s="1" t="str">
        <f>адреса!$G$166</f>
        <v>кв.14</v>
      </c>
      <c r="C170" s="522">
        <f>адреса!$I$166</f>
        <v>40000014</v>
      </c>
      <c r="D170" s="6" t="str">
        <f>адреса!$K$166</f>
        <v>ФИО-4-14</v>
      </c>
      <c r="E170" s="6">
        <v>5784.32</v>
      </c>
      <c r="F170" s="6">
        <v>1994.74</v>
      </c>
      <c r="G170" s="6">
        <v>0</v>
      </c>
      <c r="H170" s="6">
        <v>3405.24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  <c r="N170" s="6">
        <v>0</v>
      </c>
      <c r="O170" s="6">
        <v>4040.73</v>
      </c>
      <c r="P170" s="6">
        <v>0</v>
      </c>
      <c r="Q170" s="6">
        <v>0</v>
      </c>
      <c r="R170" s="6">
        <v>0</v>
      </c>
      <c r="S170" s="6">
        <v>336.95</v>
      </c>
      <c r="T170" s="6">
        <v>0</v>
      </c>
      <c r="U170" s="6">
        <v>0</v>
      </c>
      <c r="V170" s="6">
        <v>9777.66</v>
      </c>
      <c r="W170" s="6">
        <v>7834.32</v>
      </c>
      <c r="X170" s="6">
        <v>7727.66</v>
      </c>
      <c r="Y170" s="513">
        <f>IF(A170&lt;&gt;"",IF(A170=мар17!A170,0,1),IF(AND(B170=мар17!B170,C170=мар17!C170),0,1))</f>
        <v>0</v>
      </c>
      <c r="Z170" s="70" t="str">
        <f t="shared" si="10"/>
        <v>ул. Четвертая д.4</v>
      </c>
      <c r="AA170" s="504">
        <f>IF($B170&lt;&gt;"",MAX(AA$7:AA169)+1,0)</f>
        <v>160</v>
      </c>
      <c r="AB170" s="502">
        <f t="shared" si="11"/>
        <v>170</v>
      </c>
      <c r="AC170" s="504">
        <f>1</f>
        <v>1</v>
      </c>
      <c r="AD170" s="103">
        <f t="shared" si="12"/>
        <v>1994.74</v>
      </c>
      <c r="AE170" s="103">
        <f t="shared" si="13"/>
        <v>7782.9199999999992</v>
      </c>
      <c r="AF170" s="103">
        <f t="shared" si="14"/>
        <v>0</v>
      </c>
    </row>
    <row r="171" spans="2:32" x14ac:dyDescent="0.3">
      <c r="B171" s="1" t="str">
        <f>адреса!$G$167</f>
        <v>кв.15</v>
      </c>
      <c r="C171" s="522">
        <f>адреса!$I$167</f>
        <v>40000015</v>
      </c>
      <c r="D171" s="6" t="str">
        <f>адреса!$K$167</f>
        <v>ФИО-4-15</v>
      </c>
      <c r="E171" s="6">
        <v>19937.419999999998</v>
      </c>
      <c r="F171" s="6">
        <v>3397.19</v>
      </c>
      <c r="G171" s="6">
        <v>0</v>
      </c>
      <c r="H171" s="6">
        <v>5798.87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  <c r="N171" s="6">
        <v>0</v>
      </c>
      <c r="O171" s="6">
        <v>21353.46</v>
      </c>
      <c r="P171" s="6">
        <v>0</v>
      </c>
      <c r="Q171" s="6">
        <v>0</v>
      </c>
      <c r="R171" s="6">
        <v>0</v>
      </c>
      <c r="S171" s="6">
        <v>673.88</v>
      </c>
      <c r="T171" s="6">
        <v>0</v>
      </c>
      <c r="U171" s="6">
        <v>0</v>
      </c>
      <c r="V171" s="6">
        <v>31223.4</v>
      </c>
      <c r="W171" s="6">
        <v>9968.7099999999991</v>
      </c>
      <c r="X171" s="6">
        <v>41192.11</v>
      </c>
      <c r="Y171" s="513">
        <f>IF(A171&lt;&gt;"",IF(A171=мар17!A171,0,1),IF(AND(B171=мар17!B171,C171=мар17!C171),0,1))</f>
        <v>0</v>
      </c>
      <c r="Z171" s="70" t="str">
        <f t="shared" si="10"/>
        <v>ул. Четвертая д.4</v>
      </c>
      <c r="AA171" s="504">
        <f>IF($B171&lt;&gt;"",MAX(AA$7:AA170)+1,0)</f>
        <v>161</v>
      </c>
      <c r="AB171" s="502">
        <f t="shared" si="11"/>
        <v>171</v>
      </c>
      <c r="AC171" s="504">
        <f>1</f>
        <v>1</v>
      </c>
      <c r="AD171" s="103">
        <f t="shared" si="12"/>
        <v>3397.19</v>
      </c>
      <c r="AE171" s="103">
        <f t="shared" si="13"/>
        <v>27826.21</v>
      </c>
      <c r="AF171" s="103">
        <f t="shared" si="14"/>
        <v>0</v>
      </c>
    </row>
    <row r="172" spans="2:32" x14ac:dyDescent="0.3">
      <c r="B172" s="1" t="str">
        <f>адреса!$G$168</f>
        <v>кв.16</v>
      </c>
      <c r="C172" s="522">
        <f>адреса!$I$168</f>
        <v>40000016</v>
      </c>
      <c r="D172" s="6" t="str">
        <f>адреса!$K$168</f>
        <v>ФИО-4-16</v>
      </c>
      <c r="E172" s="6">
        <v>82829.33</v>
      </c>
      <c r="F172" s="6">
        <v>3427.83</v>
      </c>
      <c r="G172" s="6">
        <v>0</v>
      </c>
      <c r="H172" s="6">
        <v>5850.65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  <c r="N172" s="6">
        <v>0</v>
      </c>
      <c r="O172" s="6">
        <v>5258.11</v>
      </c>
      <c r="P172" s="6">
        <v>0</v>
      </c>
      <c r="Q172" s="6">
        <v>0</v>
      </c>
      <c r="R172" s="6">
        <v>0</v>
      </c>
      <c r="S172" s="6">
        <v>336.95</v>
      </c>
      <c r="T172" s="6">
        <v>0</v>
      </c>
      <c r="U172" s="6">
        <v>0</v>
      </c>
      <c r="V172" s="6">
        <v>14873.54</v>
      </c>
      <c r="W172" s="6">
        <v>0</v>
      </c>
      <c r="X172" s="6">
        <v>97702.87</v>
      </c>
      <c r="Y172" s="513">
        <f>IF(A172&lt;&gt;"",IF(A172=мар17!A172,0,1),IF(AND(B172=мар17!B172,C172=мар17!C172),0,1))</f>
        <v>0</v>
      </c>
      <c r="Z172" s="70" t="str">
        <f t="shared" si="10"/>
        <v>ул. Четвертая д.4</v>
      </c>
      <c r="AA172" s="504">
        <f>IF($B172&lt;&gt;"",MAX(AA$7:AA171)+1,0)</f>
        <v>162</v>
      </c>
      <c r="AB172" s="502">
        <f t="shared" si="11"/>
        <v>172</v>
      </c>
      <c r="AC172" s="504">
        <f>1</f>
        <v>1</v>
      </c>
      <c r="AD172" s="103">
        <f t="shared" si="12"/>
        <v>3427.83</v>
      </c>
      <c r="AE172" s="103">
        <f t="shared" si="13"/>
        <v>11445.71</v>
      </c>
      <c r="AF172" s="103">
        <f t="shared" si="14"/>
        <v>0</v>
      </c>
    </row>
    <row r="173" spans="2:32" x14ac:dyDescent="0.3">
      <c r="B173" s="1" t="str">
        <f>адреса!$G$169</f>
        <v>кв.17</v>
      </c>
      <c r="C173" s="522">
        <f>адреса!$I$169</f>
        <v>40000017</v>
      </c>
      <c r="D173" s="6" t="str">
        <f>адреса!$K$169</f>
        <v>ФИО-4-17</v>
      </c>
      <c r="E173" s="6">
        <v>7604.41</v>
      </c>
      <c r="F173" s="6">
        <v>2685.76</v>
      </c>
      <c r="G173" s="6">
        <v>0</v>
      </c>
      <c r="H173" s="6">
        <v>4584.13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  <c r="N173" s="6">
        <v>0</v>
      </c>
      <c r="O173" s="6">
        <v>6791.25</v>
      </c>
      <c r="P173" s="6">
        <v>0</v>
      </c>
      <c r="Q173" s="6">
        <v>0</v>
      </c>
      <c r="R173" s="6">
        <v>0</v>
      </c>
      <c r="S173" s="6">
        <v>336.95</v>
      </c>
      <c r="T173" s="6">
        <v>0</v>
      </c>
      <c r="U173" s="6">
        <v>0</v>
      </c>
      <c r="V173" s="6">
        <v>14398.09</v>
      </c>
      <c r="W173" s="6">
        <v>7605</v>
      </c>
      <c r="X173" s="6">
        <v>14397.5</v>
      </c>
      <c r="Y173" s="513">
        <f>IF(A173&lt;&gt;"",IF(A173=мар17!A173,0,1),IF(AND(B173=мар17!B173,C173=мар17!C173),0,1))</f>
        <v>0</v>
      </c>
      <c r="Z173" s="70" t="str">
        <f t="shared" si="10"/>
        <v>ул. Четвертая д.4</v>
      </c>
      <c r="AA173" s="504">
        <f>IF($B173&lt;&gt;"",MAX(AA$7:AA172)+1,0)</f>
        <v>163</v>
      </c>
      <c r="AB173" s="502">
        <f t="shared" si="11"/>
        <v>173</v>
      </c>
      <c r="AC173" s="504">
        <f>1</f>
        <v>1</v>
      </c>
      <c r="AD173" s="103">
        <f t="shared" si="12"/>
        <v>2685.76</v>
      </c>
      <c r="AE173" s="103">
        <f t="shared" si="13"/>
        <v>11712.330000000002</v>
      </c>
      <c r="AF173" s="103">
        <f t="shared" si="14"/>
        <v>0</v>
      </c>
    </row>
    <row r="174" spans="2:32" x14ac:dyDescent="0.3">
      <c r="B174" s="1" t="str">
        <f>адреса!$G$170</f>
        <v>кв.18</v>
      </c>
      <c r="C174" s="522">
        <f>адреса!$I$170</f>
        <v>40000018</v>
      </c>
      <c r="D174" s="6" t="str">
        <f>адреса!$K$170</f>
        <v>ФИО-4-18</v>
      </c>
      <c r="E174" s="6">
        <v>65966.8</v>
      </c>
      <c r="F174" s="6">
        <v>2723.2</v>
      </c>
      <c r="G174" s="6">
        <v>0</v>
      </c>
      <c r="H174" s="6">
        <v>4647.8599999999997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  <c r="N174" s="6">
        <v>0</v>
      </c>
      <c r="O174" s="6">
        <v>878.88</v>
      </c>
      <c r="P174" s="6">
        <v>0</v>
      </c>
      <c r="Q174" s="6">
        <v>0</v>
      </c>
      <c r="R174" s="6">
        <v>0</v>
      </c>
      <c r="S174" s="6">
        <v>336.95</v>
      </c>
      <c r="T174" s="6">
        <v>0</v>
      </c>
      <c r="U174" s="6">
        <v>0</v>
      </c>
      <c r="V174" s="6">
        <v>8586.89</v>
      </c>
      <c r="W174" s="6">
        <v>0</v>
      </c>
      <c r="X174" s="6">
        <v>74553.69</v>
      </c>
      <c r="Y174" s="513">
        <f>IF(A174&lt;&gt;"",IF(A174=мар17!A174,0,1),IF(AND(B174=мар17!B174,C174=мар17!C174),0,1))</f>
        <v>0</v>
      </c>
      <c r="Z174" s="70" t="str">
        <f t="shared" si="10"/>
        <v>ул. Четвертая д.4</v>
      </c>
      <c r="AA174" s="504">
        <f>IF($B174&lt;&gt;"",MAX(AA$7:AA173)+1,0)</f>
        <v>164</v>
      </c>
      <c r="AB174" s="502">
        <f t="shared" si="11"/>
        <v>174</v>
      </c>
      <c r="AC174" s="504">
        <f>1</f>
        <v>1</v>
      </c>
      <c r="AD174" s="103">
        <f t="shared" si="12"/>
        <v>2723.2</v>
      </c>
      <c r="AE174" s="103">
        <f t="shared" si="13"/>
        <v>5863.69</v>
      </c>
      <c r="AF174" s="103">
        <f t="shared" si="14"/>
        <v>0</v>
      </c>
    </row>
    <row r="175" spans="2:32" x14ac:dyDescent="0.3">
      <c r="B175" s="1" t="str">
        <f>адреса!$G$171</f>
        <v>кв.19</v>
      </c>
      <c r="C175" s="522">
        <f>адреса!$I$171</f>
        <v>40000019</v>
      </c>
      <c r="D175" s="6" t="str">
        <f>адреса!$K$171</f>
        <v>ФИО-4-19</v>
      </c>
      <c r="E175" s="6">
        <v>0</v>
      </c>
      <c r="F175" s="6">
        <v>1930.07</v>
      </c>
      <c r="G175" s="6">
        <v>0</v>
      </c>
      <c r="H175" s="6">
        <v>3293.73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  <c r="N175" s="6">
        <v>0</v>
      </c>
      <c r="O175" s="6">
        <v>3207.68</v>
      </c>
      <c r="P175" s="6">
        <v>0</v>
      </c>
      <c r="Q175" s="6">
        <v>0</v>
      </c>
      <c r="R175" s="6">
        <v>0</v>
      </c>
      <c r="S175" s="6">
        <v>336.95</v>
      </c>
      <c r="T175" s="6">
        <v>0</v>
      </c>
      <c r="U175" s="6">
        <v>0</v>
      </c>
      <c r="V175" s="6">
        <v>8768.43</v>
      </c>
      <c r="W175" s="6">
        <v>0</v>
      </c>
      <c r="X175" s="6">
        <v>8768.43</v>
      </c>
      <c r="Y175" s="513">
        <f>IF(A175&lt;&gt;"",IF(A175=мар17!A175,0,1),IF(AND(B175=мар17!B175,C175=мар17!C175),0,1))</f>
        <v>0</v>
      </c>
      <c r="Z175" s="70" t="str">
        <f t="shared" si="10"/>
        <v>ул. Четвертая д.4</v>
      </c>
      <c r="AA175" s="504">
        <f>IF($B175&lt;&gt;"",MAX(AA$7:AA174)+1,0)</f>
        <v>165</v>
      </c>
      <c r="AB175" s="502">
        <f t="shared" si="11"/>
        <v>175</v>
      </c>
      <c r="AC175" s="504">
        <f>1</f>
        <v>1</v>
      </c>
      <c r="AD175" s="103">
        <f t="shared" si="12"/>
        <v>1930.07</v>
      </c>
      <c r="AE175" s="103">
        <f t="shared" si="13"/>
        <v>6838.36</v>
      </c>
      <c r="AF175" s="103">
        <f t="shared" si="14"/>
        <v>0</v>
      </c>
    </row>
    <row r="176" spans="2:32" x14ac:dyDescent="0.3">
      <c r="B176" s="1" t="str">
        <f>адреса!$G$172</f>
        <v>кв.20</v>
      </c>
      <c r="C176" s="522">
        <f>адреса!$I$172</f>
        <v>40000020</v>
      </c>
      <c r="D176" s="6" t="str">
        <f>адреса!$K$172</f>
        <v>ФИО-4-20</v>
      </c>
      <c r="E176" s="6">
        <v>0</v>
      </c>
      <c r="F176" s="6">
        <v>1804.12</v>
      </c>
      <c r="G176" s="6">
        <v>0</v>
      </c>
      <c r="H176" s="6">
        <v>3078.66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  <c r="N176" s="6">
        <v>0</v>
      </c>
      <c r="O176" s="6">
        <v>5321.48</v>
      </c>
      <c r="P176" s="6">
        <v>0</v>
      </c>
      <c r="Q176" s="6">
        <v>0</v>
      </c>
      <c r="R176" s="6">
        <v>0</v>
      </c>
      <c r="S176" s="6">
        <v>336.95</v>
      </c>
      <c r="T176" s="6">
        <v>0</v>
      </c>
      <c r="U176" s="6">
        <v>0</v>
      </c>
      <c r="V176" s="6">
        <v>10541.21</v>
      </c>
      <c r="W176" s="6">
        <v>0</v>
      </c>
      <c r="X176" s="6">
        <v>10541.21</v>
      </c>
      <c r="Y176" s="513">
        <f>IF(A176&lt;&gt;"",IF(A176=мар17!A176,0,1),IF(AND(B176=мар17!B176,C176=мар17!C176),0,1))</f>
        <v>0</v>
      </c>
      <c r="Z176" s="70" t="str">
        <f t="shared" si="10"/>
        <v>ул. Четвертая д.4</v>
      </c>
      <c r="AA176" s="504">
        <f>IF($B176&lt;&gt;"",MAX(AA$7:AA175)+1,0)</f>
        <v>166</v>
      </c>
      <c r="AB176" s="502">
        <f t="shared" si="11"/>
        <v>176</v>
      </c>
      <c r="AC176" s="504">
        <f>1</f>
        <v>1</v>
      </c>
      <c r="AD176" s="103">
        <f t="shared" si="12"/>
        <v>1804.12</v>
      </c>
      <c r="AE176" s="103">
        <f t="shared" si="13"/>
        <v>8737.09</v>
      </c>
      <c r="AF176" s="103">
        <f t="shared" si="14"/>
        <v>0</v>
      </c>
    </row>
    <row r="177" spans="2:32" x14ac:dyDescent="0.3">
      <c r="B177" s="1" t="str">
        <f>адреса!$G$173</f>
        <v>кв.21</v>
      </c>
      <c r="C177" s="522">
        <f>адреса!$I$173</f>
        <v>40000021</v>
      </c>
      <c r="D177" s="6" t="str">
        <f>адреса!$K$173</f>
        <v>ФИО-4-21</v>
      </c>
      <c r="E177" s="6">
        <v>75337.08</v>
      </c>
      <c r="F177" s="6">
        <v>3114.66</v>
      </c>
      <c r="G177" s="6">
        <v>0</v>
      </c>
      <c r="H177" s="6">
        <v>5314.97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  <c r="N177" s="6">
        <v>0</v>
      </c>
      <c r="O177" s="6">
        <v>9517.82</v>
      </c>
      <c r="P177" s="6">
        <v>0</v>
      </c>
      <c r="Q177" s="6">
        <v>0</v>
      </c>
      <c r="R177" s="6">
        <v>0</v>
      </c>
      <c r="S177" s="6">
        <v>336.95</v>
      </c>
      <c r="T177" s="6">
        <v>0</v>
      </c>
      <c r="U177" s="6">
        <v>0</v>
      </c>
      <c r="V177" s="6">
        <v>18284.400000000001</v>
      </c>
      <c r="W177" s="6">
        <v>0</v>
      </c>
      <c r="X177" s="6">
        <v>93621.48</v>
      </c>
      <c r="Y177" s="513">
        <f>IF(A177&lt;&gt;"",IF(A177=мар17!A177,0,1),IF(AND(B177=мар17!B177,C177=мар17!C177),0,1))</f>
        <v>0</v>
      </c>
      <c r="Z177" s="70" t="str">
        <f t="shared" si="10"/>
        <v>ул. Четвертая д.4</v>
      </c>
      <c r="AA177" s="504">
        <f>IF($B177&lt;&gt;"",MAX(AA$7:AA176)+1,0)</f>
        <v>167</v>
      </c>
      <c r="AB177" s="502">
        <f t="shared" si="11"/>
        <v>177</v>
      </c>
      <c r="AC177" s="504">
        <f>1</f>
        <v>1</v>
      </c>
      <c r="AD177" s="103">
        <f t="shared" si="12"/>
        <v>3114.66</v>
      </c>
      <c r="AE177" s="103">
        <f t="shared" si="13"/>
        <v>15169.740000000002</v>
      </c>
      <c r="AF177" s="103">
        <f t="shared" si="14"/>
        <v>0</v>
      </c>
    </row>
    <row r="178" spans="2:32" x14ac:dyDescent="0.3">
      <c r="B178" s="1" t="str">
        <f>адреса!$G$174</f>
        <v>кв.22</v>
      </c>
      <c r="C178" s="522">
        <f>адреса!$I$174</f>
        <v>40000022</v>
      </c>
      <c r="D178" s="6" t="str">
        <f>адреса!$K$174</f>
        <v>ФИО-4-22</v>
      </c>
      <c r="E178" s="6">
        <v>5685.37</v>
      </c>
      <c r="F178" s="6">
        <v>1553.93</v>
      </c>
      <c r="G178" s="6">
        <v>0</v>
      </c>
      <c r="H178" s="6">
        <v>5305.01</v>
      </c>
      <c r="I178" s="6">
        <v>0</v>
      </c>
      <c r="J178" s="6">
        <v>0</v>
      </c>
      <c r="K178" s="6">
        <v>0</v>
      </c>
      <c r="L178" s="6">
        <v>0</v>
      </c>
      <c r="M178" s="6">
        <v>0</v>
      </c>
      <c r="N178" s="6">
        <v>0</v>
      </c>
      <c r="O178" s="6">
        <v>9144.93</v>
      </c>
      <c r="P178" s="6">
        <v>0</v>
      </c>
      <c r="Q178" s="6">
        <v>0</v>
      </c>
      <c r="R178" s="6">
        <v>0</v>
      </c>
      <c r="S178" s="6">
        <v>336.95</v>
      </c>
      <c r="T178" s="6">
        <v>0</v>
      </c>
      <c r="U178" s="6">
        <v>0</v>
      </c>
      <c r="V178" s="6">
        <v>16340.82</v>
      </c>
      <c r="W178" s="6">
        <v>5685.37</v>
      </c>
      <c r="X178" s="6">
        <v>16340.82</v>
      </c>
      <c r="Y178" s="513">
        <f>IF(A178&lt;&gt;"",IF(A178=мар17!A178,0,1),IF(AND(B178=мар17!B178,C178=мар17!C178),0,1))</f>
        <v>0</v>
      </c>
      <c r="Z178" s="70" t="str">
        <f t="shared" si="10"/>
        <v>ул. Четвертая д.4</v>
      </c>
      <c r="AA178" s="504">
        <f>IF($B178&lt;&gt;"",MAX(AA$7:AA177)+1,0)</f>
        <v>168</v>
      </c>
      <c r="AB178" s="502">
        <f t="shared" si="11"/>
        <v>178</v>
      </c>
      <c r="AC178" s="504">
        <f>1</f>
        <v>1</v>
      </c>
      <c r="AD178" s="103">
        <f t="shared" si="12"/>
        <v>1553.93</v>
      </c>
      <c r="AE178" s="103">
        <f t="shared" si="13"/>
        <v>14786.890000000001</v>
      </c>
      <c r="AF178" s="103">
        <f t="shared" si="14"/>
        <v>0</v>
      </c>
    </row>
    <row r="179" spans="2:32" x14ac:dyDescent="0.3">
      <c r="B179" s="1" t="str">
        <f>адреса!$G$175</f>
        <v>кв.23</v>
      </c>
      <c r="C179" s="522">
        <f>адреса!$I$175</f>
        <v>40000023</v>
      </c>
      <c r="D179" s="6" t="str">
        <f>адреса!$K$175</f>
        <v>ФИО-4-23</v>
      </c>
      <c r="E179" s="6">
        <v>11790.21</v>
      </c>
      <c r="F179" s="6">
        <v>2035.59</v>
      </c>
      <c r="G179" s="6">
        <v>0</v>
      </c>
      <c r="H179" s="6">
        <v>3474.94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  <c r="N179" s="6">
        <v>0</v>
      </c>
      <c r="O179" s="6">
        <v>4916.6400000000003</v>
      </c>
      <c r="P179" s="6">
        <v>0</v>
      </c>
      <c r="Q179" s="6">
        <v>0</v>
      </c>
      <c r="R179" s="6">
        <v>0</v>
      </c>
      <c r="S179" s="6">
        <v>336.95</v>
      </c>
      <c r="T179" s="6">
        <v>0</v>
      </c>
      <c r="U179" s="6">
        <v>0</v>
      </c>
      <c r="V179" s="6">
        <v>10764.12</v>
      </c>
      <c r="W179" s="6">
        <v>0</v>
      </c>
      <c r="X179" s="6">
        <v>22554.33</v>
      </c>
      <c r="Y179" s="513">
        <f>IF(A179&lt;&gt;"",IF(A179=мар17!A179,0,1),IF(AND(B179=мар17!B179,C179=мар17!C179),0,1))</f>
        <v>0</v>
      </c>
      <c r="Z179" s="70" t="str">
        <f t="shared" si="10"/>
        <v>ул. Четвертая д.4</v>
      </c>
      <c r="AA179" s="504">
        <f>IF($B179&lt;&gt;"",MAX(AA$7:AA178)+1,0)</f>
        <v>169</v>
      </c>
      <c r="AB179" s="502">
        <f t="shared" si="11"/>
        <v>179</v>
      </c>
      <c r="AC179" s="504">
        <f>1</f>
        <v>1</v>
      </c>
      <c r="AD179" s="103">
        <f t="shared" si="12"/>
        <v>2035.59</v>
      </c>
      <c r="AE179" s="103">
        <f t="shared" si="13"/>
        <v>8728.5300000000007</v>
      </c>
      <c r="AF179" s="103">
        <f t="shared" si="14"/>
        <v>0</v>
      </c>
    </row>
    <row r="180" spans="2:32" x14ac:dyDescent="0.3">
      <c r="B180" s="1" t="str">
        <f>адреса!$G$176</f>
        <v>кв.24</v>
      </c>
      <c r="C180" s="522">
        <f>адреса!$I$176</f>
        <v>40000024</v>
      </c>
      <c r="D180" s="6" t="str">
        <f>адреса!$K$176</f>
        <v>ФИО-4-24</v>
      </c>
      <c r="E180" s="6">
        <v>5026.3</v>
      </c>
      <c r="F180" s="6">
        <v>2709.58</v>
      </c>
      <c r="G180" s="6">
        <v>0</v>
      </c>
      <c r="H180" s="6">
        <v>4623.96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  <c r="N180" s="6">
        <v>0</v>
      </c>
      <c r="O180" s="6">
        <v>874.94</v>
      </c>
      <c r="P180" s="6">
        <v>0</v>
      </c>
      <c r="Q180" s="6">
        <v>0</v>
      </c>
      <c r="R180" s="6">
        <v>0</v>
      </c>
      <c r="S180" s="6">
        <v>336.95</v>
      </c>
      <c r="T180" s="6">
        <v>0</v>
      </c>
      <c r="U180" s="6">
        <v>0</v>
      </c>
      <c r="V180" s="6">
        <v>8545.43</v>
      </c>
      <c r="W180" s="6">
        <v>10000</v>
      </c>
      <c r="X180" s="6">
        <v>3571.73</v>
      </c>
      <c r="Y180" s="513">
        <f>IF(A180&lt;&gt;"",IF(A180=мар17!A180,0,1),IF(AND(B180=мар17!B180,C180=мар17!C180),0,1))</f>
        <v>0</v>
      </c>
      <c r="Z180" s="70" t="str">
        <f t="shared" si="10"/>
        <v>ул. Четвертая д.4</v>
      </c>
      <c r="AA180" s="504">
        <f>IF($B180&lt;&gt;"",MAX(AA$7:AA179)+1,0)</f>
        <v>170</v>
      </c>
      <c r="AB180" s="502">
        <f t="shared" si="11"/>
        <v>180</v>
      </c>
      <c r="AC180" s="504">
        <f>1</f>
        <v>1</v>
      </c>
      <c r="AD180" s="103">
        <f t="shared" si="12"/>
        <v>2709.58</v>
      </c>
      <c r="AE180" s="103">
        <f t="shared" si="13"/>
        <v>5835.8499999999995</v>
      </c>
      <c r="AF180" s="103">
        <f t="shared" si="14"/>
        <v>0</v>
      </c>
    </row>
    <row r="181" spans="2:32" x14ac:dyDescent="0.3">
      <c r="B181" s="1" t="str">
        <f>адреса!$G$177</f>
        <v>кв.25</v>
      </c>
      <c r="C181" s="522">
        <f>адреса!$I$177</f>
        <v>40000025</v>
      </c>
      <c r="D181" s="6" t="str">
        <f>адреса!$K$177</f>
        <v>ФИО-4-25</v>
      </c>
      <c r="E181" s="6">
        <v>14066.4</v>
      </c>
      <c r="F181" s="6">
        <v>1708.81</v>
      </c>
      <c r="G181" s="6">
        <v>0</v>
      </c>
      <c r="H181" s="6">
        <v>2917.36</v>
      </c>
      <c r="I181" s="6">
        <v>0</v>
      </c>
      <c r="J181" s="6">
        <v>0</v>
      </c>
      <c r="K181" s="6">
        <v>0</v>
      </c>
      <c r="L181" s="6">
        <v>0</v>
      </c>
      <c r="M181" s="6">
        <v>0</v>
      </c>
      <c r="N181" s="6">
        <v>0</v>
      </c>
      <c r="O181" s="6">
        <v>2836.34</v>
      </c>
      <c r="P181" s="6">
        <v>0</v>
      </c>
      <c r="Q181" s="6">
        <v>0</v>
      </c>
      <c r="R181" s="6">
        <v>0</v>
      </c>
      <c r="S181" s="6">
        <v>336.95</v>
      </c>
      <c r="T181" s="6">
        <v>0</v>
      </c>
      <c r="U181" s="6">
        <v>0</v>
      </c>
      <c r="V181" s="6">
        <v>7799.46</v>
      </c>
      <c r="W181" s="6">
        <v>5000</v>
      </c>
      <c r="X181" s="6">
        <v>16865.86</v>
      </c>
      <c r="Y181" s="513">
        <f>IF(A181&lt;&gt;"",IF(A181=мар17!A181,0,1),IF(AND(B181=мар17!B181,C181=мар17!C181),0,1))</f>
        <v>0</v>
      </c>
      <c r="Z181" s="70" t="str">
        <f t="shared" si="10"/>
        <v>ул. Четвертая д.4</v>
      </c>
      <c r="AA181" s="504">
        <f>IF($B181&lt;&gt;"",MAX(AA$7:AA180)+1,0)</f>
        <v>171</v>
      </c>
      <c r="AB181" s="502">
        <f t="shared" si="11"/>
        <v>181</v>
      </c>
      <c r="AC181" s="504">
        <f>1</f>
        <v>1</v>
      </c>
      <c r="AD181" s="103">
        <f t="shared" si="12"/>
        <v>1708.81</v>
      </c>
      <c r="AE181" s="103">
        <f t="shared" si="13"/>
        <v>6090.6500000000005</v>
      </c>
      <c r="AF181" s="103">
        <f t="shared" si="14"/>
        <v>0</v>
      </c>
    </row>
    <row r="182" spans="2:32" x14ac:dyDescent="0.3">
      <c r="B182" s="1" t="str">
        <f>адреса!$G$178</f>
        <v>кв.26</v>
      </c>
      <c r="C182" s="522">
        <f>адреса!$I$178</f>
        <v>40000026</v>
      </c>
      <c r="D182" s="6" t="str">
        <f>адреса!$K$178</f>
        <v>ФИО-4-26</v>
      </c>
      <c r="E182" s="6">
        <v>0</v>
      </c>
      <c r="F182" s="6">
        <v>2015.17</v>
      </c>
      <c r="G182" s="6">
        <v>0</v>
      </c>
      <c r="H182" s="6">
        <v>3439.1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  <c r="N182" s="6">
        <v>0</v>
      </c>
      <c r="O182" s="6">
        <v>2439.83</v>
      </c>
      <c r="P182" s="6">
        <v>0</v>
      </c>
      <c r="Q182" s="6">
        <v>0</v>
      </c>
      <c r="R182" s="6">
        <v>0</v>
      </c>
      <c r="S182" s="6">
        <v>336.95</v>
      </c>
      <c r="T182" s="6">
        <v>0</v>
      </c>
      <c r="U182" s="6">
        <v>0</v>
      </c>
      <c r="V182" s="6">
        <v>8231.0499999999993</v>
      </c>
      <c r="W182" s="6">
        <v>0</v>
      </c>
      <c r="X182" s="6">
        <v>8231.0499999999993</v>
      </c>
      <c r="Y182" s="513">
        <f>IF(A182&lt;&gt;"",IF(A182=мар17!A182,0,1),IF(AND(B182=мар17!B182,C182=мар17!C182),0,1))</f>
        <v>0</v>
      </c>
      <c r="Z182" s="70" t="str">
        <f t="shared" si="10"/>
        <v>ул. Четвертая д.4</v>
      </c>
      <c r="AA182" s="504">
        <f>IF($B182&lt;&gt;"",MAX(AA$7:AA181)+1,0)</f>
        <v>172</v>
      </c>
      <c r="AB182" s="502">
        <f t="shared" si="11"/>
        <v>182</v>
      </c>
      <c r="AC182" s="504">
        <f>1</f>
        <v>1</v>
      </c>
      <c r="AD182" s="103">
        <f t="shared" si="12"/>
        <v>2015.17</v>
      </c>
      <c r="AE182" s="103">
        <f t="shared" si="13"/>
        <v>6215.88</v>
      </c>
      <c r="AF182" s="103">
        <f t="shared" si="14"/>
        <v>0</v>
      </c>
    </row>
    <row r="183" spans="2:32" x14ac:dyDescent="0.3">
      <c r="B183" s="1" t="str">
        <f>адреса!$G$179</f>
        <v>кв.27</v>
      </c>
      <c r="C183" s="522">
        <f>адреса!$I$179</f>
        <v>40000027</v>
      </c>
      <c r="D183" s="6" t="str">
        <f>адреса!$K$179</f>
        <v>ФИО-4-27</v>
      </c>
      <c r="E183" s="6">
        <v>2774.9</v>
      </c>
      <c r="F183" s="6">
        <v>0</v>
      </c>
      <c r="G183" s="6">
        <v>0</v>
      </c>
      <c r="H183" s="6">
        <v>5786.92</v>
      </c>
      <c r="I183" s="6">
        <v>0</v>
      </c>
      <c r="J183" s="6">
        <v>0</v>
      </c>
      <c r="K183" s="6">
        <v>0</v>
      </c>
      <c r="L183" s="6">
        <v>0</v>
      </c>
      <c r="M183" s="6">
        <v>0</v>
      </c>
      <c r="N183" s="6">
        <v>0</v>
      </c>
      <c r="O183" s="6">
        <v>17613.93</v>
      </c>
      <c r="P183" s="6">
        <v>0</v>
      </c>
      <c r="Q183" s="6">
        <v>0</v>
      </c>
      <c r="R183" s="6">
        <v>0</v>
      </c>
      <c r="S183" s="6">
        <v>336.95</v>
      </c>
      <c r="T183" s="6">
        <v>0</v>
      </c>
      <c r="U183" s="6">
        <v>0</v>
      </c>
      <c r="V183" s="6">
        <v>23737.8</v>
      </c>
      <c r="W183" s="6">
        <v>2774.9</v>
      </c>
      <c r="X183" s="6">
        <v>23737.8</v>
      </c>
      <c r="Y183" s="513">
        <f>IF(A183&lt;&gt;"",IF(A183=мар17!A183,0,1),IF(AND(B183=мар17!B183,C183=мар17!C183),0,1))</f>
        <v>0</v>
      </c>
      <c r="Z183" s="70" t="str">
        <f t="shared" si="10"/>
        <v>ул. Четвертая д.4</v>
      </c>
      <c r="AA183" s="504">
        <f>IF($B183&lt;&gt;"",MAX(AA$7:AA182)+1,0)</f>
        <v>173</v>
      </c>
      <c r="AB183" s="502">
        <f t="shared" si="11"/>
        <v>183</v>
      </c>
      <c r="AC183" s="504">
        <f>1</f>
        <v>1</v>
      </c>
      <c r="AD183" s="103">
        <f t="shared" si="12"/>
        <v>0</v>
      </c>
      <c r="AE183" s="103">
        <f t="shared" si="13"/>
        <v>23737.8</v>
      </c>
      <c r="AF183" s="103">
        <f t="shared" si="14"/>
        <v>0</v>
      </c>
    </row>
    <row r="184" spans="2:32" x14ac:dyDescent="0.3">
      <c r="B184" s="1" t="str">
        <f>адреса!$G$180</f>
        <v>кв.28</v>
      </c>
      <c r="C184" s="522">
        <f>адреса!$I$180</f>
        <v>40000028</v>
      </c>
      <c r="D184" s="6" t="str">
        <f>адреса!$K$180</f>
        <v>ФИО-4-28</v>
      </c>
      <c r="E184" s="6">
        <v>9677.7199999999993</v>
      </c>
      <c r="F184" s="6">
        <v>3386.98</v>
      </c>
      <c r="G184" s="6">
        <v>0</v>
      </c>
      <c r="H184" s="6">
        <v>5780.95</v>
      </c>
      <c r="I184" s="6">
        <v>0</v>
      </c>
      <c r="J184" s="6">
        <v>0</v>
      </c>
      <c r="K184" s="6">
        <v>0</v>
      </c>
      <c r="L184" s="6">
        <v>0</v>
      </c>
      <c r="M184" s="6">
        <v>0</v>
      </c>
      <c r="N184" s="6">
        <v>0</v>
      </c>
      <c r="O184" s="6">
        <v>22121.89</v>
      </c>
      <c r="P184" s="6">
        <v>0</v>
      </c>
      <c r="Q184" s="6">
        <v>0</v>
      </c>
      <c r="R184" s="6">
        <v>0</v>
      </c>
      <c r="S184" s="6">
        <v>673.88</v>
      </c>
      <c r="T184" s="6">
        <v>0</v>
      </c>
      <c r="U184" s="6">
        <v>0</v>
      </c>
      <c r="V184" s="6">
        <v>31963.7</v>
      </c>
      <c r="W184" s="6">
        <v>3386.98</v>
      </c>
      <c r="X184" s="6">
        <v>38254.44</v>
      </c>
      <c r="Y184" s="513">
        <f>IF(A184&lt;&gt;"",IF(A184=мар17!A184,0,1),IF(AND(B184=мар17!B184,C184=мар17!C184),0,1))</f>
        <v>0</v>
      </c>
      <c r="Z184" s="70" t="str">
        <f t="shared" si="10"/>
        <v>ул. Четвертая д.4</v>
      </c>
      <c r="AA184" s="504">
        <f>IF($B184&lt;&gt;"",MAX(AA$7:AA183)+1,0)</f>
        <v>174</v>
      </c>
      <c r="AB184" s="502">
        <f t="shared" si="11"/>
        <v>184</v>
      </c>
      <c r="AC184" s="504">
        <f>1</f>
        <v>1</v>
      </c>
      <c r="AD184" s="103">
        <f t="shared" si="12"/>
        <v>3386.98</v>
      </c>
      <c r="AE184" s="103">
        <f t="shared" si="13"/>
        <v>28576.720000000001</v>
      </c>
      <c r="AF184" s="103">
        <f t="shared" si="14"/>
        <v>0</v>
      </c>
    </row>
    <row r="185" spans="2:32" x14ac:dyDescent="0.3">
      <c r="B185" s="1" t="str">
        <f>адреса!$G$181</f>
        <v>кв.29</v>
      </c>
      <c r="C185" s="522">
        <f>адреса!$I$181</f>
        <v>40000029</v>
      </c>
      <c r="D185" s="6" t="str">
        <f>адреса!$K$181</f>
        <v>ФИО-4-29</v>
      </c>
      <c r="E185" s="6">
        <v>8018.02</v>
      </c>
      <c r="F185" s="6">
        <v>2675.54</v>
      </c>
      <c r="G185" s="6">
        <v>0</v>
      </c>
      <c r="H185" s="6">
        <v>4566.21</v>
      </c>
      <c r="I185" s="6">
        <v>-364.65</v>
      </c>
      <c r="J185" s="6">
        <v>-937.68</v>
      </c>
      <c r="K185" s="6">
        <v>0</v>
      </c>
      <c r="L185" s="6">
        <v>0</v>
      </c>
      <c r="M185" s="6">
        <v>0</v>
      </c>
      <c r="N185" s="6">
        <v>0</v>
      </c>
      <c r="O185" s="6">
        <v>9740.07</v>
      </c>
      <c r="P185" s="6">
        <v>0</v>
      </c>
      <c r="Q185" s="6">
        <v>0</v>
      </c>
      <c r="R185" s="6">
        <v>0</v>
      </c>
      <c r="S185" s="6">
        <v>-1366.18</v>
      </c>
      <c r="T185" s="6">
        <v>0</v>
      </c>
      <c r="U185" s="6">
        <v>0</v>
      </c>
      <c r="V185" s="6">
        <v>14313.31</v>
      </c>
      <c r="W185" s="6">
        <v>8018</v>
      </c>
      <c r="X185" s="6">
        <v>14313.33</v>
      </c>
      <c r="Y185" s="513">
        <f>IF(A185&lt;&gt;"",IF(A185=мар17!A185,0,1),IF(AND(B185=мар17!B185,C185=мар17!C185),0,1))</f>
        <v>0</v>
      </c>
      <c r="Z185" s="70" t="str">
        <f t="shared" si="10"/>
        <v>ул. Четвертая д.4</v>
      </c>
      <c r="AA185" s="504">
        <f>IF($B185&lt;&gt;"",MAX(AA$7:AA184)+1,0)</f>
        <v>175</v>
      </c>
      <c r="AB185" s="502">
        <f t="shared" si="11"/>
        <v>185</v>
      </c>
      <c r="AC185" s="504">
        <f>1</f>
        <v>1</v>
      </c>
      <c r="AD185" s="103">
        <f t="shared" si="12"/>
        <v>2675.54</v>
      </c>
      <c r="AE185" s="103">
        <f t="shared" si="13"/>
        <v>11637.77</v>
      </c>
      <c r="AF185" s="103">
        <f t="shared" si="14"/>
        <v>0</v>
      </c>
    </row>
    <row r="186" spans="2:32" x14ac:dyDescent="0.3">
      <c r="B186" s="1" t="str">
        <f>адреса!$G$182</f>
        <v>кв.30</v>
      </c>
      <c r="C186" s="522">
        <f>адреса!$I$182</f>
        <v>40000030</v>
      </c>
      <c r="D186" s="6" t="str">
        <f>адреса!$K$182</f>
        <v>ФИО-4-30</v>
      </c>
      <c r="E186" s="6">
        <v>69467.53</v>
      </c>
      <c r="F186" s="6">
        <v>2869.57</v>
      </c>
      <c r="G186" s="6">
        <v>0</v>
      </c>
      <c r="H186" s="6">
        <v>4896.78</v>
      </c>
      <c r="I186" s="6">
        <v>0</v>
      </c>
      <c r="J186" s="6">
        <v>0</v>
      </c>
      <c r="K186" s="6">
        <v>0</v>
      </c>
      <c r="L186" s="6">
        <v>0</v>
      </c>
      <c r="M186" s="6">
        <v>0</v>
      </c>
      <c r="N186" s="6">
        <v>0</v>
      </c>
      <c r="O186" s="6">
        <v>11009.15</v>
      </c>
      <c r="P186" s="6">
        <v>0</v>
      </c>
      <c r="Q186" s="6">
        <v>0</v>
      </c>
      <c r="R186" s="6">
        <v>0</v>
      </c>
      <c r="S186" s="6">
        <v>336.95</v>
      </c>
      <c r="T186" s="6">
        <v>0</v>
      </c>
      <c r="U186" s="6">
        <v>0</v>
      </c>
      <c r="V186" s="6">
        <v>19112.45</v>
      </c>
      <c r="W186" s="6">
        <v>0</v>
      </c>
      <c r="X186" s="6">
        <v>88579.98</v>
      </c>
      <c r="Y186" s="513">
        <f>IF(A186&lt;&gt;"",IF(A186=мар17!A186,0,1),IF(AND(B186=мар17!B186,C186=мар17!C186),0,1))</f>
        <v>0</v>
      </c>
      <c r="Z186" s="70" t="str">
        <f t="shared" si="10"/>
        <v>ул. Четвертая д.4</v>
      </c>
      <c r="AA186" s="504">
        <f>IF($B186&lt;&gt;"",MAX(AA$7:AA185)+1,0)</f>
        <v>176</v>
      </c>
      <c r="AB186" s="502">
        <f t="shared" si="11"/>
        <v>186</v>
      </c>
      <c r="AC186" s="504">
        <f>1</f>
        <v>1</v>
      </c>
      <c r="AD186" s="103">
        <f t="shared" si="12"/>
        <v>2869.57</v>
      </c>
      <c r="AE186" s="103">
        <f t="shared" si="13"/>
        <v>16242.880000000001</v>
      </c>
      <c r="AF186" s="103">
        <f t="shared" si="14"/>
        <v>0</v>
      </c>
    </row>
    <row r="187" spans="2:32" x14ac:dyDescent="0.3">
      <c r="B187" s="1" t="str">
        <f>адреса!$G$183</f>
        <v>кв.31</v>
      </c>
      <c r="C187" s="522">
        <f>адреса!$I$183</f>
        <v>40000031</v>
      </c>
      <c r="D187" s="6" t="str">
        <f>адреса!$K$183</f>
        <v>ФИО-4-31</v>
      </c>
      <c r="E187" s="6">
        <v>18040.259999999998</v>
      </c>
      <c r="F187" s="6">
        <v>1936.88</v>
      </c>
      <c r="G187" s="6">
        <v>0</v>
      </c>
      <c r="H187" s="6">
        <v>3305.67</v>
      </c>
      <c r="I187" s="6">
        <v>0</v>
      </c>
      <c r="J187" s="6">
        <v>0</v>
      </c>
      <c r="K187" s="6">
        <v>0</v>
      </c>
      <c r="L187" s="6">
        <v>0</v>
      </c>
      <c r="M187" s="6">
        <v>0</v>
      </c>
      <c r="N187" s="6">
        <v>0</v>
      </c>
      <c r="O187" s="6">
        <v>705.97</v>
      </c>
      <c r="P187" s="6">
        <v>0</v>
      </c>
      <c r="Q187" s="6">
        <v>0</v>
      </c>
      <c r="R187" s="6">
        <v>0</v>
      </c>
      <c r="S187" s="6">
        <v>336.95</v>
      </c>
      <c r="T187" s="6">
        <v>0</v>
      </c>
      <c r="U187" s="6">
        <v>0</v>
      </c>
      <c r="V187" s="6">
        <v>6285.47</v>
      </c>
      <c r="W187" s="6">
        <v>0</v>
      </c>
      <c r="X187" s="6">
        <v>24325.73</v>
      </c>
      <c r="Y187" s="513">
        <f>IF(A187&lt;&gt;"",IF(A187=мар17!A187,0,1),IF(AND(B187=мар17!B187,C187=мар17!C187),0,1))</f>
        <v>0</v>
      </c>
      <c r="Z187" s="70" t="str">
        <f t="shared" si="10"/>
        <v>ул. Четвертая д.4</v>
      </c>
      <c r="AA187" s="504">
        <f>IF($B187&lt;&gt;"",MAX(AA$7:AA186)+1,0)</f>
        <v>177</v>
      </c>
      <c r="AB187" s="502">
        <f t="shared" si="11"/>
        <v>187</v>
      </c>
      <c r="AC187" s="504">
        <f>1</f>
        <v>1</v>
      </c>
      <c r="AD187" s="103">
        <f t="shared" si="12"/>
        <v>1936.88</v>
      </c>
      <c r="AE187" s="103">
        <f t="shared" si="13"/>
        <v>4348.59</v>
      </c>
      <c r="AF187" s="103">
        <f t="shared" si="14"/>
        <v>0</v>
      </c>
    </row>
    <row r="188" spans="2:32" x14ac:dyDescent="0.3">
      <c r="B188" s="1" t="str">
        <f>адреса!$G$184</f>
        <v>кв.32</v>
      </c>
      <c r="C188" s="522">
        <f>адреса!$I$184</f>
        <v>40000032</v>
      </c>
      <c r="D188" s="6" t="str">
        <f>адреса!$K$184</f>
        <v>ФИО-4-32</v>
      </c>
      <c r="E188" s="6">
        <v>47753.88</v>
      </c>
      <c r="F188" s="6">
        <v>1977.72</v>
      </c>
      <c r="G188" s="6">
        <v>0</v>
      </c>
      <c r="H188" s="6">
        <v>3375.37</v>
      </c>
      <c r="I188" s="6">
        <v>0</v>
      </c>
      <c r="J188" s="6">
        <v>0</v>
      </c>
      <c r="K188" s="6">
        <v>0</v>
      </c>
      <c r="L188" s="6">
        <v>0</v>
      </c>
      <c r="M188" s="6">
        <v>0</v>
      </c>
      <c r="N188" s="6">
        <v>0</v>
      </c>
      <c r="O188" s="6">
        <v>638.62</v>
      </c>
      <c r="P188" s="6">
        <v>0</v>
      </c>
      <c r="Q188" s="6">
        <v>0</v>
      </c>
      <c r="R188" s="6">
        <v>0</v>
      </c>
      <c r="S188" s="6">
        <v>363.77</v>
      </c>
      <c r="T188" s="6">
        <v>0</v>
      </c>
      <c r="U188" s="6">
        <v>0</v>
      </c>
      <c r="V188" s="6">
        <v>6355.48</v>
      </c>
      <c r="W188" s="6">
        <v>0</v>
      </c>
      <c r="X188" s="6">
        <v>54109.36</v>
      </c>
      <c r="Y188" s="513">
        <f>IF(A188&lt;&gt;"",IF(A188=мар17!A188,0,1),IF(AND(B188=мар17!B188,C188=мар17!C188),0,1))</f>
        <v>0</v>
      </c>
      <c r="Z188" s="70" t="str">
        <f t="shared" si="10"/>
        <v>ул. Четвертая д.4</v>
      </c>
      <c r="AA188" s="504">
        <f>IF($B188&lt;&gt;"",MAX(AA$7:AA187)+1,0)</f>
        <v>178</v>
      </c>
      <c r="AB188" s="502">
        <f t="shared" si="11"/>
        <v>188</v>
      </c>
      <c r="AC188" s="504">
        <f>1</f>
        <v>1</v>
      </c>
      <c r="AD188" s="103">
        <f t="shared" si="12"/>
        <v>1977.72</v>
      </c>
      <c r="AE188" s="103">
        <f t="shared" si="13"/>
        <v>4377.76</v>
      </c>
      <c r="AF188" s="103">
        <f t="shared" si="14"/>
        <v>0</v>
      </c>
    </row>
    <row r="189" spans="2:32" x14ac:dyDescent="0.3">
      <c r="B189" s="1" t="str">
        <f>адреса!$G$185</f>
        <v>кв.33</v>
      </c>
      <c r="C189" s="522">
        <f>адреса!$I$185</f>
        <v>40000033</v>
      </c>
      <c r="D189" s="6" t="str">
        <f>адреса!$K$185</f>
        <v>ФИО-4-33</v>
      </c>
      <c r="E189" s="6">
        <v>73381.820000000007</v>
      </c>
      <c r="F189" s="6">
        <v>3032.96</v>
      </c>
      <c r="G189" s="6">
        <v>0</v>
      </c>
      <c r="H189" s="6">
        <v>5175.57</v>
      </c>
      <c r="I189" s="6">
        <v>0</v>
      </c>
      <c r="J189" s="6">
        <v>0</v>
      </c>
      <c r="K189" s="6">
        <v>0</v>
      </c>
      <c r="L189" s="6">
        <v>0</v>
      </c>
      <c r="M189" s="6">
        <v>0</v>
      </c>
      <c r="N189" s="6">
        <v>0</v>
      </c>
      <c r="O189" s="6">
        <v>11014.7</v>
      </c>
      <c r="P189" s="6">
        <v>0</v>
      </c>
      <c r="Q189" s="6">
        <v>0</v>
      </c>
      <c r="R189" s="6">
        <v>0</v>
      </c>
      <c r="S189" s="6">
        <v>336.95</v>
      </c>
      <c r="T189" s="6">
        <v>0</v>
      </c>
      <c r="U189" s="6">
        <v>0</v>
      </c>
      <c r="V189" s="6">
        <v>19560.18</v>
      </c>
      <c r="W189" s="6">
        <v>0</v>
      </c>
      <c r="X189" s="6">
        <v>92942</v>
      </c>
      <c r="Y189" s="513">
        <f>IF(A189&lt;&gt;"",IF(A189=мар17!A189,0,1),IF(AND(B189=мар17!B189,C189=мар17!C189),0,1))</f>
        <v>0</v>
      </c>
      <c r="Z189" s="70" t="str">
        <f t="shared" si="10"/>
        <v>ул. Четвертая д.4</v>
      </c>
      <c r="AA189" s="504">
        <f>IF($B189&lt;&gt;"",MAX(AA$7:AA188)+1,0)</f>
        <v>179</v>
      </c>
      <c r="AB189" s="502">
        <f t="shared" si="11"/>
        <v>189</v>
      </c>
      <c r="AC189" s="504">
        <f>1</f>
        <v>1</v>
      </c>
      <c r="AD189" s="103">
        <f t="shared" si="12"/>
        <v>3032.96</v>
      </c>
      <c r="AE189" s="103">
        <f t="shared" si="13"/>
        <v>16527.22</v>
      </c>
      <c r="AF189" s="103">
        <f t="shared" si="14"/>
        <v>0</v>
      </c>
    </row>
    <row r="190" spans="2:32" x14ac:dyDescent="0.3">
      <c r="B190" s="1" t="str">
        <f>адреса!$G$186</f>
        <v>кв.34</v>
      </c>
      <c r="C190" s="522">
        <f>адреса!$I$186</f>
        <v>40000034</v>
      </c>
      <c r="D190" s="6" t="str">
        <f>адреса!$K$186</f>
        <v>ФИО-4-34</v>
      </c>
      <c r="E190" s="6">
        <v>0</v>
      </c>
      <c r="F190" s="6">
        <v>3039.77</v>
      </c>
      <c r="G190" s="6">
        <v>0</v>
      </c>
      <c r="H190" s="6">
        <v>5187.5200000000004</v>
      </c>
      <c r="I190" s="6">
        <v>0</v>
      </c>
      <c r="J190" s="6">
        <v>0</v>
      </c>
      <c r="K190" s="6">
        <v>0</v>
      </c>
      <c r="L190" s="6">
        <v>0</v>
      </c>
      <c r="M190" s="6">
        <v>0</v>
      </c>
      <c r="N190" s="6">
        <v>0</v>
      </c>
      <c r="O190" s="6">
        <v>16351.6</v>
      </c>
      <c r="P190" s="6">
        <v>0</v>
      </c>
      <c r="Q190" s="6">
        <v>0</v>
      </c>
      <c r="R190" s="6">
        <v>0</v>
      </c>
      <c r="S190" s="6">
        <v>673.88</v>
      </c>
      <c r="T190" s="6">
        <v>0</v>
      </c>
      <c r="U190" s="6">
        <v>0</v>
      </c>
      <c r="V190" s="6">
        <v>25252.77</v>
      </c>
      <c r="W190" s="6">
        <v>0</v>
      </c>
      <c r="X190" s="6">
        <v>25252.77</v>
      </c>
      <c r="Y190" s="513">
        <f>IF(A190&lt;&gt;"",IF(A190=мар17!A190,0,1),IF(AND(B190=мар17!B190,C190=мар17!C190),0,1))</f>
        <v>0</v>
      </c>
      <c r="Z190" s="70" t="str">
        <f t="shared" si="10"/>
        <v>ул. Четвертая д.4</v>
      </c>
      <c r="AA190" s="504">
        <f>IF($B190&lt;&gt;"",MAX(AA$7:AA189)+1,0)</f>
        <v>180</v>
      </c>
      <c r="AB190" s="502">
        <f t="shared" si="11"/>
        <v>190</v>
      </c>
      <c r="AC190" s="504">
        <f>1</f>
        <v>1</v>
      </c>
      <c r="AD190" s="103">
        <f t="shared" si="12"/>
        <v>3039.77</v>
      </c>
      <c r="AE190" s="103">
        <f t="shared" si="13"/>
        <v>22213.000000000004</v>
      </c>
      <c r="AF190" s="103">
        <f t="shared" si="14"/>
        <v>0</v>
      </c>
    </row>
    <row r="191" spans="2:32" x14ac:dyDescent="0.3">
      <c r="B191" s="1" t="str">
        <f>адреса!$G$187</f>
        <v>кв.35</v>
      </c>
      <c r="C191" s="522">
        <f>адреса!$I$187</f>
        <v>40000035</v>
      </c>
      <c r="D191" s="6" t="str">
        <f>адреса!$K$187</f>
        <v>ФИО-4-35</v>
      </c>
      <c r="E191" s="6">
        <v>75337.08</v>
      </c>
      <c r="F191" s="6">
        <v>3114.66</v>
      </c>
      <c r="G191" s="6">
        <v>0</v>
      </c>
      <c r="H191" s="6">
        <v>5314.97</v>
      </c>
      <c r="I191" s="6">
        <v>0</v>
      </c>
      <c r="J191" s="6">
        <v>0</v>
      </c>
      <c r="K191" s="6">
        <v>0</v>
      </c>
      <c r="L191" s="6">
        <v>0</v>
      </c>
      <c r="M191" s="6">
        <v>0</v>
      </c>
      <c r="N191" s="6">
        <v>0</v>
      </c>
      <c r="O191" s="6">
        <v>19095.36</v>
      </c>
      <c r="P191" s="6">
        <v>0</v>
      </c>
      <c r="Q191" s="6">
        <v>0</v>
      </c>
      <c r="R191" s="6">
        <v>0</v>
      </c>
      <c r="S191" s="6">
        <v>336.95</v>
      </c>
      <c r="T191" s="6">
        <v>0</v>
      </c>
      <c r="U191" s="6">
        <v>0</v>
      </c>
      <c r="V191" s="6">
        <v>27861.94</v>
      </c>
      <c r="W191" s="6">
        <v>0</v>
      </c>
      <c r="X191" s="6">
        <v>103199.02</v>
      </c>
      <c r="Y191" s="513">
        <f>IF(A191&lt;&gt;"",IF(A191=мар17!A191,0,1),IF(AND(B191=мар17!B191,C191=мар17!C191),0,1))</f>
        <v>0</v>
      </c>
      <c r="Z191" s="70" t="str">
        <f t="shared" si="10"/>
        <v>ул. Четвертая д.4</v>
      </c>
      <c r="AA191" s="504">
        <f>IF($B191&lt;&gt;"",MAX(AA$7:AA190)+1,0)</f>
        <v>181</v>
      </c>
      <c r="AB191" s="502">
        <f t="shared" si="11"/>
        <v>191</v>
      </c>
      <c r="AC191" s="504">
        <f>1</f>
        <v>1</v>
      </c>
      <c r="AD191" s="103">
        <f t="shared" si="12"/>
        <v>3114.66</v>
      </c>
      <c r="AE191" s="103">
        <f t="shared" si="13"/>
        <v>24747.280000000002</v>
      </c>
      <c r="AF191" s="103">
        <f t="shared" si="14"/>
        <v>0</v>
      </c>
    </row>
    <row r="192" spans="2:32" x14ac:dyDescent="0.3">
      <c r="B192" s="1" t="str">
        <f>адреса!$G$188</f>
        <v>кв.36</v>
      </c>
      <c r="C192" s="522">
        <f>адреса!$I$188</f>
        <v>40000036</v>
      </c>
      <c r="D192" s="6" t="str">
        <f>адреса!$K$188</f>
        <v>ФИО-4-36</v>
      </c>
      <c r="E192" s="6">
        <v>60178.5</v>
      </c>
      <c r="F192" s="6">
        <v>2481.52</v>
      </c>
      <c r="G192" s="6">
        <v>0</v>
      </c>
      <c r="H192" s="6">
        <v>4235.6400000000003</v>
      </c>
      <c r="I192" s="6">
        <v>0</v>
      </c>
      <c r="J192" s="6">
        <v>0</v>
      </c>
      <c r="K192" s="6">
        <v>0</v>
      </c>
      <c r="L192" s="6">
        <v>0</v>
      </c>
      <c r="M192" s="6">
        <v>0</v>
      </c>
      <c r="N192" s="6">
        <v>0</v>
      </c>
      <c r="O192" s="6">
        <v>800.87</v>
      </c>
      <c r="P192" s="6">
        <v>0</v>
      </c>
      <c r="Q192" s="6">
        <v>0</v>
      </c>
      <c r="R192" s="6">
        <v>0</v>
      </c>
      <c r="S192" s="6">
        <v>336.95</v>
      </c>
      <c r="T192" s="6">
        <v>0</v>
      </c>
      <c r="U192" s="6">
        <v>0</v>
      </c>
      <c r="V192" s="6">
        <v>7854.98</v>
      </c>
      <c r="W192" s="6">
        <v>0</v>
      </c>
      <c r="X192" s="6">
        <v>68033.48</v>
      </c>
      <c r="Y192" s="513">
        <f>IF(A192&lt;&gt;"",IF(A192=мар17!A192,0,1),IF(AND(B192=мар17!B192,C192=мар17!C192),0,1))</f>
        <v>0</v>
      </c>
      <c r="Z192" s="70" t="str">
        <f t="shared" si="10"/>
        <v>ул. Четвертая д.4</v>
      </c>
      <c r="AA192" s="504">
        <f>IF($B192&lt;&gt;"",MAX(AA$7:AA191)+1,0)</f>
        <v>182</v>
      </c>
      <c r="AB192" s="502">
        <f t="shared" si="11"/>
        <v>192</v>
      </c>
      <c r="AC192" s="504">
        <f>1</f>
        <v>1</v>
      </c>
      <c r="AD192" s="103">
        <f t="shared" si="12"/>
        <v>2481.52</v>
      </c>
      <c r="AE192" s="103">
        <f t="shared" si="13"/>
        <v>5373.46</v>
      </c>
      <c r="AF192" s="103">
        <f t="shared" si="14"/>
        <v>0</v>
      </c>
    </row>
    <row r="193" spans="1:32" x14ac:dyDescent="0.3">
      <c r="B193" s="1" t="str">
        <f>адреса!$G$189</f>
        <v>кв.37</v>
      </c>
      <c r="C193" s="522">
        <f>адреса!$I$189</f>
        <v>40000037</v>
      </c>
      <c r="D193" s="6" t="str">
        <f>адреса!$K$189</f>
        <v>ФИО-4-37</v>
      </c>
      <c r="E193" s="6">
        <v>68246.490000000005</v>
      </c>
      <c r="F193" s="6">
        <v>2818.51</v>
      </c>
      <c r="G193" s="6">
        <v>0</v>
      </c>
      <c r="H193" s="6">
        <v>4811.1499999999996</v>
      </c>
      <c r="I193" s="6">
        <v>0</v>
      </c>
      <c r="J193" s="6">
        <v>0</v>
      </c>
      <c r="K193" s="6">
        <v>0</v>
      </c>
      <c r="L193" s="6">
        <v>0</v>
      </c>
      <c r="M193" s="6">
        <v>0</v>
      </c>
      <c r="N193" s="6">
        <v>0</v>
      </c>
      <c r="O193" s="6">
        <v>909.62</v>
      </c>
      <c r="P193" s="6">
        <v>0</v>
      </c>
      <c r="Q193" s="6">
        <v>0</v>
      </c>
      <c r="R193" s="6">
        <v>0</v>
      </c>
      <c r="S193" s="6">
        <v>336.95</v>
      </c>
      <c r="T193" s="6">
        <v>0</v>
      </c>
      <c r="U193" s="6">
        <v>0</v>
      </c>
      <c r="V193" s="6">
        <v>8876.23</v>
      </c>
      <c r="W193" s="6">
        <v>0</v>
      </c>
      <c r="X193" s="6">
        <v>77122.720000000001</v>
      </c>
      <c r="Y193" s="513">
        <f>IF(A193&lt;&gt;"",IF(A193=мар17!A193,0,1),IF(AND(B193=мар17!B193,C193=мар17!C193),0,1))</f>
        <v>0</v>
      </c>
      <c r="Z193" s="70" t="str">
        <f t="shared" si="10"/>
        <v>ул. Четвертая д.4</v>
      </c>
      <c r="AA193" s="504">
        <f>IF($B193&lt;&gt;"",MAX(AA$7:AA192)+1,0)</f>
        <v>183</v>
      </c>
      <c r="AB193" s="502">
        <f t="shared" si="11"/>
        <v>193</v>
      </c>
      <c r="AC193" s="504">
        <f>1</f>
        <v>1</v>
      </c>
      <c r="AD193" s="103">
        <f t="shared" si="12"/>
        <v>2818.51</v>
      </c>
      <c r="AE193" s="103">
        <f t="shared" si="13"/>
        <v>6057.7199999999993</v>
      </c>
      <c r="AF193" s="103">
        <f t="shared" si="14"/>
        <v>0</v>
      </c>
    </row>
    <row r="194" spans="1:32" x14ac:dyDescent="0.3">
      <c r="B194" s="1" t="str">
        <f>адреса!$G$190</f>
        <v>кв.38</v>
      </c>
      <c r="C194" s="522">
        <f>адреса!$I$190</f>
        <v>40000038</v>
      </c>
      <c r="D194" s="6" t="str">
        <f>адреса!$K$190</f>
        <v>ФИО-4-38</v>
      </c>
      <c r="E194" s="6">
        <v>95947.67</v>
      </c>
      <c r="F194" s="6">
        <v>3975.87</v>
      </c>
      <c r="G194" s="6">
        <v>0</v>
      </c>
      <c r="H194" s="6">
        <v>6786.59</v>
      </c>
      <c r="I194" s="6">
        <v>0</v>
      </c>
      <c r="J194" s="6">
        <v>0</v>
      </c>
      <c r="K194" s="6">
        <v>0</v>
      </c>
      <c r="L194" s="6">
        <v>0</v>
      </c>
      <c r="M194" s="6">
        <v>0</v>
      </c>
      <c r="N194" s="6">
        <v>0</v>
      </c>
      <c r="O194" s="6">
        <v>1283.96</v>
      </c>
      <c r="P194" s="6">
        <v>0</v>
      </c>
      <c r="Q194" s="6">
        <v>0</v>
      </c>
      <c r="R194" s="6">
        <v>0</v>
      </c>
      <c r="S194" s="6">
        <v>336.95</v>
      </c>
      <c r="T194" s="6">
        <v>0</v>
      </c>
      <c r="U194" s="6">
        <v>0</v>
      </c>
      <c r="V194" s="6">
        <v>12383.37</v>
      </c>
      <c r="W194" s="6">
        <v>0</v>
      </c>
      <c r="X194" s="6">
        <v>108331.04</v>
      </c>
      <c r="Y194" s="513">
        <f>IF(A194&lt;&gt;"",IF(A194=мар17!A194,0,1),IF(AND(B194=мар17!B194,C194=мар17!C194),0,1))</f>
        <v>0</v>
      </c>
      <c r="Z194" s="70" t="str">
        <f t="shared" si="10"/>
        <v>ул. Четвертая д.4</v>
      </c>
      <c r="AA194" s="504">
        <f>IF($B194&lt;&gt;"",MAX(AA$7:AA193)+1,0)</f>
        <v>184</v>
      </c>
      <c r="AB194" s="502">
        <f t="shared" si="11"/>
        <v>194</v>
      </c>
      <c r="AC194" s="504">
        <f>1</f>
        <v>1</v>
      </c>
      <c r="AD194" s="103">
        <f t="shared" si="12"/>
        <v>3975.87</v>
      </c>
      <c r="AE194" s="103">
        <f t="shared" si="13"/>
        <v>8407.5</v>
      </c>
      <c r="AF194" s="103">
        <f t="shared" si="14"/>
        <v>0</v>
      </c>
    </row>
    <row r="195" spans="1:32" x14ac:dyDescent="0.3">
      <c r="B195" s="1" t="str">
        <f>адреса!$G$191</f>
        <v>кв.39</v>
      </c>
      <c r="C195" s="522">
        <f>адреса!$I$191</f>
        <v>40000039</v>
      </c>
      <c r="D195" s="6" t="str">
        <f>адреса!$K$191</f>
        <v>ФИО-4-39</v>
      </c>
      <c r="E195" s="6">
        <v>46573.26</v>
      </c>
      <c r="F195" s="6">
        <v>1913.05</v>
      </c>
      <c r="G195" s="6">
        <v>0</v>
      </c>
      <c r="H195" s="6">
        <v>3265.85</v>
      </c>
      <c r="I195" s="6">
        <v>0</v>
      </c>
      <c r="J195" s="6">
        <v>0</v>
      </c>
      <c r="K195" s="6">
        <v>0</v>
      </c>
      <c r="L195" s="6">
        <v>0</v>
      </c>
      <c r="M195" s="6">
        <v>0</v>
      </c>
      <c r="N195" s="6">
        <v>0</v>
      </c>
      <c r="O195" s="6">
        <v>3006.73</v>
      </c>
      <c r="P195" s="6">
        <v>0</v>
      </c>
      <c r="Q195" s="6">
        <v>0</v>
      </c>
      <c r="R195" s="6">
        <v>0</v>
      </c>
      <c r="S195" s="6">
        <v>336.95</v>
      </c>
      <c r="T195" s="6">
        <v>0</v>
      </c>
      <c r="U195" s="6">
        <v>0</v>
      </c>
      <c r="V195" s="6">
        <v>8522.58</v>
      </c>
      <c r="W195" s="6">
        <v>0</v>
      </c>
      <c r="X195" s="6">
        <v>55095.839999999997</v>
      </c>
      <c r="Y195" s="513">
        <f>IF(A195&lt;&gt;"",IF(A195=мар17!A195,0,1),IF(AND(B195=мар17!B195,C195=мар17!C195),0,1))</f>
        <v>0</v>
      </c>
      <c r="Z195" s="70" t="str">
        <f t="shared" si="10"/>
        <v>ул. Четвертая д.4</v>
      </c>
      <c r="AA195" s="504">
        <f>IF($B195&lt;&gt;"",MAX(AA$7:AA194)+1,0)</f>
        <v>185</v>
      </c>
      <c r="AB195" s="502">
        <f t="shared" si="11"/>
        <v>195</v>
      </c>
      <c r="AC195" s="504">
        <f>1</f>
        <v>1</v>
      </c>
      <c r="AD195" s="103">
        <f t="shared" si="12"/>
        <v>1913.05</v>
      </c>
      <c r="AE195" s="103">
        <f t="shared" si="13"/>
        <v>6609.53</v>
      </c>
      <c r="AF195" s="103">
        <f t="shared" si="14"/>
        <v>0</v>
      </c>
    </row>
    <row r="196" spans="1:32" x14ac:dyDescent="0.3">
      <c r="B196" s="1" t="str">
        <f>адреса!$G$192</f>
        <v>кв.40</v>
      </c>
      <c r="C196" s="522">
        <f>адреса!$I$192</f>
        <v>40000040</v>
      </c>
      <c r="D196" s="6" t="str">
        <f>адреса!$K$192</f>
        <v>ФИО-4-40</v>
      </c>
      <c r="E196" s="6">
        <v>10700.91</v>
      </c>
      <c r="F196" s="6">
        <v>1817.74</v>
      </c>
      <c r="G196" s="6">
        <v>0</v>
      </c>
      <c r="H196" s="6">
        <v>3102.55</v>
      </c>
      <c r="I196" s="6">
        <v>0</v>
      </c>
      <c r="J196" s="6">
        <v>0</v>
      </c>
      <c r="K196" s="6">
        <v>0</v>
      </c>
      <c r="L196" s="6">
        <v>0</v>
      </c>
      <c r="M196" s="6">
        <v>0</v>
      </c>
      <c r="N196" s="6">
        <v>0</v>
      </c>
      <c r="O196" s="6">
        <v>23819.41</v>
      </c>
      <c r="P196" s="6">
        <v>0</v>
      </c>
      <c r="Q196" s="6">
        <v>0</v>
      </c>
      <c r="R196" s="6">
        <v>0</v>
      </c>
      <c r="S196" s="6">
        <v>673.88</v>
      </c>
      <c r="T196" s="6">
        <v>0</v>
      </c>
      <c r="U196" s="6">
        <v>0</v>
      </c>
      <c r="V196" s="6">
        <v>29413.58</v>
      </c>
      <c r="W196" s="6">
        <v>0</v>
      </c>
      <c r="X196" s="6">
        <v>40114.49</v>
      </c>
      <c r="Y196" s="513">
        <f>IF(A196&lt;&gt;"",IF(A196=мар17!A196,0,1),IF(AND(B196=мар17!B196,C196=мар17!C196),0,1))</f>
        <v>0</v>
      </c>
      <c r="Z196" s="70" t="str">
        <f t="shared" si="10"/>
        <v>ул. Четвертая д.4</v>
      </c>
      <c r="AA196" s="504">
        <f>IF($B196&lt;&gt;"",MAX(AA$7:AA195)+1,0)</f>
        <v>186</v>
      </c>
      <c r="AB196" s="502">
        <f t="shared" si="11"/>
        <v>196</v>
      </c>
      <c r="AC196" s="504">
        <f>1</f>
        <v>1</v>
      </c>
      <c r="AD196" s="103">
        <f t="shared" si="12"/>
        <v>1817.74</v>
      </c>
      <c r="AE196" s="103">
        <f t="shared" si="13"/>
        <v>27595.84</v>
      </c>
      <c r="AF196" s="103">
        <f t="shared" si="14"/>
        <v>0</v>
      </c>
    </row>
    <row r="197" spans="1:32" x14ac:dyDescent="0.3">
      <c r="B197" s="1" t="str">
        <f>адреса!$G$193</f>
        <v>кв.41</v>
      </c>
      <c r="C197" s="522">
        <f>адреса!$I$193</f>
        <v>40000041</v>
      </c>
      <c r="D197" s="6" t="str">
        <f>адреса!$K$193</f>
        <v>ФИО-4-41</v>
      </c>
      <c r="E197" s="6">
        <v>28307.4</v>
      </c>
      <c r="F197" s="6">
        <v>2777.66</v>
      </c>
      <c r="G197" s="6">
        <v>0</v>
      </c>
      <c r="H197" s="6">
        <v>4741.45</v>
      </c>
      <c r="I197" s="6">
        <v>0</v>
      </c>
      <c r="J197" s="6">
        <v>0</v>
      </c>
      <c r="K197" s="6">
        <v>0</v>
      </c>
      <c r="L197" s="6">
        <v>0</v>
      </c>
      <c r="M197" s="6">
        <v>0</v>
      </c>
      <c r="N197" s="6">
        <v>0</v>
      </c>
      <c r="O197" s="6">
        <v>14612.35</v>
      </c>
      <c r="P197" s="6">
        <v>0</v>
      </c>
      <c r="Q197" s="6">
        <v>0</v>
      </c>
      <c r="R197" s="6">
        <v>0</v>
      </c>
      <c r="S197" s="6">
        <v>336.95</v>
      </c>
      <c r="T197" s="6">
        <v>0</v>
      </c>
      <c r="U197" s="6">
        <v>0</v>
      </c>
      <c r="V197" s="6">
        <v>22468.41</v>
      </c>
      <c r="W197" s="6">
        <v>0</v>
      </c>
      <c r="X197" s="6">
        <v>50775.81</v>
      </c>
      <c r="Y197" s="513">
        <f>IF(A197&lt;&gt;"",IF(A197=мар17!A197,0,1),IF(AND(B197=мар17!B197,C197=мар17!C197),0,1))</f>
        <v>0</v>
      </c>
      <c r="Z197" s="70" t="str">
        <f t="shared" si="10"/>
        <v>ул. Четвертая д.4</v>
      </c>
      <c r="AA197" s="504">
        <f>IF($B197&lt;&gt;"",MAX(AA$7:AA196)+1,0)</f>
        <v>187</v>
      </c>
      <c r="AB197" s="502">
        <f t="shared" si="11"/>
        <v>197</v>
      </c>
      <c r="AC197" s="504">
        <f>1</f>
        <v>1</v>
      </c>
      <c r="AD197" s="103">
        <f t="shared" si="12"/>
        <v>2777.66</v>
      </c>
      <c r="AE197" s="103">
        <f t="shared" si="13"/>
        <v>19690.75</v>
      </c>
      <c r="AF197" s="103">
        <f t="shared" si="14"/>
        <v>0</v>
      </c>
    </row>
    <row r="198" spans="1:32" x14ac:dyDescent="0.3">
      <c r="B198" s="1" t="str">
        <f>адреса!$G$194</f>
        <v>кв.42</v>
      </c>
      <c r="C198" s="522">
        <f>адреса!$I$194</f>
        <v>40000042</v>
      </c>
      <c r="D198" s="6" t="str">
        <f>адреса!$K$194</f>
        <v>ФИО-4-42</v>
      </c>
      <c r="E198" s="6">
        <v>61111.39</v>
      </c>
      <c r="F198" s="6">
        <v>2355.5700000000002</v>
      </c>
      <c r="G198" s="6">
        <v>0</v>
      </c>
      <c r="H198" s="6">
        <v>4020.58</v>
      </c>
      <c r="I198" s="6">
        <v>0</v>
      </c>
      <c r="J198" s="6">
        <v>0</v>
      </c>
      <c r="K198" s="6">
        <v>0</v>
      </c>
      <c r="L198" s="6">
        <v>0</v>
      </c>
      <c r="M198" s="6">
        <v>0</v>
      </c>
      <c r="N198" s="6">
        <v>0</v>
      </c>
      <c r="O198" s="6">
        <v>6003.94</v>
      </c>
      <c r="P198" s="6">
        <v>0</v>
      </c>
      <c r="Q198" s="6">
        <v>0</v>
      </c>
      <c r="R198" s="6">
        <v>0</v>
      </c>
      <c r="S198" s="6">
        <v>673.88</v>
      </c>
      <c r="T198" s="6">
        <v>0</v>
      </c>
      <c r="U198" s="6">
        <v>0</v>
      </c>
      <c r="V198" s="6">
        <v>13053.97</v>
      </c>
      <c r="W198" s="6">
        <v>0</v>
      </c>
      <c r="X198" s="6">
        <v>74165.36</v>
      </c>
      <c r="Y198" s="513">
        <f>IF(A198&lt;&gt;"",IF(A198=мар17!A198,0,1),IF(AND(B198=мар17!B198,C198=мар17!C198),0,1))</f>
        <v>0</v>
      </c>
      <c r="Z198" s="70" t="str">
        <f t="shared" si="10"/>
        <v>ул. Четвертая д.4</v>
      </c>
      <c r="AA198" s="504">
        <f>IF($B198&lt;&gt;"",MAX(AA$7:AA197)+1,0)</f>
        <v>188</v>
      </c>
      <c r="AB198" s="502">
        <f t="shared" si="11"/>
        <v>198</v>
      </c>
      <c r="AC198" s="504">
        <f>1</f>
        <v>1</v>
      </c>
      <c r="AD198" s="103">
        <f t="shared" si="12"/>
        <v>2355.5700000000002</v>
      </c>
      <c r="AE198" s="103">
        <f t="shared" si="13"/>
        <v>10698.4</v>
      </c>
      <c r="AF198" s="103">
        <f t="shared" si="14"/>
        <v>0</v>
      </c>
    </row>
    <row r="199" spans="1:32" x14ac:dyDescent="0.3">
      <c r="B199" s="1" t="str">
        <f>адреса!$G$195</f>
        <v>кв.43</v>
      </c>
      <c r="C199" s="522">
        <f>адреса!$I$195</f>
        <v>40000043</v>
      </c>
      <c r="D199" s="6" t="str">
        <f>адреса!$K$195</f>
        <v>ФИО-4-43</v>
      </c>
      <c r="E199" s="6">
        <v>13410.54</v>
      </c>
      <c r="F199" s="6">
        <v>2675.54</v>
      </c>
      <c r="G199" s="6">
        <v>0</v>
      </c>
      <c r="H199" s="6">
        <v>4566.21</v>
      </c>
      <c r="I199" s="6">
        <v>0</v>
      </c>
      <c r="J199" s="6">
        <v>0</v>
      </c>
      <c r="K199" s="6">
        <v>0</v>
      </c>
      <c r="L199" s="6">
        <v>0</v>
      </c>
      <c r="M199" s="6">
        <v>0</v>
      </c>
      <c r="N199" s="6">
        <v>0</v>
      </c>
      <c r="O199" s="6">
        <v>2686.66</v>
      </c>
      <c r="P199" s="6">
        <v>0</v>
      </c>
      <c r="Q199" s="6">
        <v>0</v>
      </c>
      <c r="R199" s="6">
        <v>0</v>
      </c>
      <c r="S199" s="6">
        <v>-3.27</v>
      </c>
      <c r="T199" s="6">
        <v>0</v>
      </c>
      <c r="U199" s="6">
        <v>0</v>
      </c>
      <c r="V199" s="6">
        <v>9925.14</v>
      </c>
      <c r="W199" s="6">
        <v>0</v>
      </c>
      <c r="X199" s="6">
        <v>23335.68</v>
      </c>
      <c r="Y199" s="513">
        <f>IF(A199&lt;&gt;"",IF(A199=мар17!A199,0,1),IF(AND(B199=мар17!B199,C199=мар17!C199),0,1))</f>
        <v>0</v>
      </c>
      <c r="Z199" s="70" t="str">
        <f t="shared" si="10"/>
        <v>ул. Четвертая д.4</v>
      </c>
      <c r="AA199" s="504">
        <f>IF($B199&lt;&gt;"",MAX(AA$7:AA198)+1,0)</f>
        <v>189</v>
      </c>
      <c r="AB199" s="502">
        <f t="shared" si="11"/>
        <v>199</v>
      </c>
      <c r="AC199" s="504">
        <f>1</f>
        <v>1</v>
      </c>
      <c r="AD199" s="103">
        <f t="shared" si="12"/>
        <v>2675.54</v>
      </c>
      <c r="AE199" s="103">
        <f t="shared" si="13"/>
        <v>7249.5999999999995</v>
      </c>
      <c r="AF199" s="103">
        <f t="shared" si="14"/>
        <v>0</v>
      </c>
    </row>
    <row r="200" spans="1:32" x14ac:dyDescent="0.3">
      <c r="B200" s="1" t="str">
        <f>адреса!$G$196</f>
        <v>кв.44</v>
      </c>
      <c r="C200" s="522">
        <f>адреса!$I$196</f>
        <v>40000044</v>
      </c>
      <c r="D200" s="6" t="str">
        <f>адреса!$K$196</f>
        <v>ФИО-4-44</v>
      </c>
      <c r="E200" s="6">
        <v>70364.06</v>
      </c>
      <c r="F200" s="6">
        <v>2907.02</v>
      </c>
      <c r="G200" s="6">
        <v>0</v>
      </c>
      <c r="H200" s="6">
        <v>4960.5</v>
      </c>
      <c r="I200" s="6">
        <v>0</v>
      </c>
      <c r="J200" s="6">
        <v>0</v>
      </c>
      <c r="K200" s="6">
        <v>0</v>
      </c>
      <c r="L200" s="6">
        <v>0</v>
      </c>
      <c r="M200" s="6">
        <v>0</v>
      </c>
      <c r="N200" s="6">
        <v>0</v>
      </c>
      <c r="O200" s="6">
        <v>1001.42</v>
      </c>
      <c r="P200" s="6">
        <v>0</v>
      </c>
      <c r="Q200" s="6">
        <v>0</v>
      </c>
      <c r="R200" s="6">
        <v>0</v>
      </c>
      <c r="S200" s="6">
        <v>148.24</v>
      </c>
      <c r="T200" s="6">
        <v>0</v>
      </c>
      <c r="U200" s="6">
        <v>0</v>
      </c>
      <c r="V200" s="6">
        <v>9017.18</v>
      </c>
      <c r="W200" s="6">
        <v>0</v>
      </c>
      <c r="X200" s="6">
        <v>79381.240000000005</v>
      </c>
      <c r="Y200" s="513">
        <f>IF(A200&lt;&gt;"",IF(A200=мар17!A200,0,1),IF(AND(B200=мар17!B200,C200=мар17!C200),0,1))</f>
        <v>0</v>
      </c>
      <c r="Z200" s="70" t="str">
        <f t="shared" si="10"/>
        <v>ул. Четвертая д.4</v>
      </c>
      <c r="AA200" s="504">
        <f>IF($B200&lt;&gt;"",MAX(AA$7:AA199)+1,0)</f>
        <v>190</v>
      </c>
      <c r="AB200" s="502">
        <f t="shared" si="11"/>
        <v>200</v>
      </c>
      <c r="AC200" s="504">
        <f>1</f>
        <v>1</v>
      </c>
      <c r="AD200" s="103">
        <f t="shared" si="12"/>
        <v>2907.02</v>
      </c>
      <c r="AE200" s="103">
        <f t="shared" si="13"/>
        <v>6110.16</v>
      </c>
      <c r="AF200" s="103">
        <f t="shared" si="14"/>
        <v>0</v>
      </c>
    </row>
    <row r="201" spans="1:32" x14ac:dyDescent="0.3">
      <c r="B201" s="1" t="str">
        <f>адреса!$G$197</f>
        <v>кв.45</v>
      </c>
      <c r="C201" s="522">
        <f>адреса!$I$197</f>
        <v>40000045</v>
      </c>
      <c r="D201" s="6" t="str">
        <f>адреса!$K$197</f>
        <v>ФИО-4-45</v>
      </c>
      <c r="E201" s="6">
        <v>6554.15</v>
      </c>
      <c r="F201" s="6">
        <v>1987.94</v>
      </c>
      <c r="G201" s="6">
        <v>0</v>
      </c>
      <c r="H201" s="6">
        <v>3393.29</v>
      </c>
      <c r="I201" s="6">
        <v>0</v>
      </c>
      <c r="J201" s="6">
        <v>0</v>
      </c>
      <c r="K201" s="6">
        <v>0</v>
      </c>
      <c r="L201" s="6">
        <v>0</v>
      </c>
      <c r="M201" s="6">
        <v>0</v>
      </c>
      <c r="N201" s="6">
        <v>0</v>
      </c>
      <c r="O201" s="6">
        <v>9076.68</v>
      </c>
      <c r="P201" s="6">
        <v>0</v>
      </c>
      <c r="Q201" s="6">
        <v>0</v>
      </c>
      <c r="R201" s="6">
        <v>0</v>
      </c>
      <c r="S201" s="6">
        <v>1010.83</v>
      </c>
      <c r="T201" s="6">
        <v>0</v>
      </c>
      <c r="U201" s="6">
        <v>0</v>
      </c>
      <c r="V201" s="6">
        <v>15468.74</v>
      </c>
      <c r="W201" s="6">
        <v>0</v>
      </c>
      <c r="X201" s="6">
        <v>22022.89</v>
      </c>
      <c r="Y201" s="513">
        <f>IF(A201&lt;&gt;"",IF(A201=мар17!A201,0,1),IF(AND(B201=мар17!B201,C201=мар17!C201),0,1))</f>
        <v>0</v>
      </c>
      <c r="Z201" s="70" t="str">
        <f t="shared" ref="Z201:Z264" si="15">IF(AND(A201&lt;&gt;"",B201=""),A201,Z200)</f>
        <v>ул. Четвертая д.4</v>
      </c>
      <c r="AA201" s="504">
        <f>IF($B201&lt;&gt;"",MAX(AA$7:AA200)+1,0)</f>
        <v>191</v>
      </c>
      <c r="AB201" s="502">
        <f t="shared" ref="AB201:AB264" si="16">AB200+1</f>
        <v>201</v>
      </c>
      <c r="AC201" s="504">
        <f>1</f>
        <v>1</v>
      </c>
      <c r="AD201" s="103">
        <f t="shared" ref="AD201:AD264" si="17">F201</f>
        <v>1987.94</v>
      </c>
      <c r="AE201" s="103">
        <f t="shared" ref="AE201:AE264" si="18">H201+I201+J201+K201+L201+O201+R201+S201</f>
        <v>13480.800000000001</v>
      </c>
      <c r="AF201" s="103">
        <f t="shared" ref="AF201:AF264" si="19">V201-AD201-AE201</f>
        <v>0</v>
      </c>
    </row>
    <row r="202" spans="1:32" x14ac:dyDescent="0.3">
      <c r="B202" s="1" t="str">
        <f>адреса!$G$198</f>
        <v>кв.46</v>
      </c>
      <c r="C202" s="522">
        <f>адреса!$I$198</f>
        <v>40000046</v>
      </c>
      <c r="D202" s="6" t="str">
        <f>адреса!$K$198</f>
        <v>ФИО-4-46</v>
      </c>
      <c r="E202" s="6">
        <v>8122.73</v>
      </c>
      <c r="F202" s="6">
        <v>1977.72</v>
      </c>
      <c r="G202" s="6">
        <v>0</v>
      </c>
      <c r="H202" s="6">
        <v>3375.37</v>
      </c>
      <c r="I202" s="6">
        <v>0</v>
      </c>
      <c r="J202" s="6">
        <v>0</v>
      </c>
      <c r="K202" s="6">
        <v>0</v>
      </c>
      <c r="L202" s="6">
        <v>0</v>
      </c>
      <c r="M202" s="6">
        <v>0</v>
      </c>
      <c r="N202" s="6">
        <v>0</v>
      </c>
      <c r="O202" s="6">
        <v>638.28</v>
      </c>
      <c r="P202" s="6">
        <v>0</v>
      </c>
      <c r="Q202" s="6">
        <v>0</v>
      </c>
      <c r="R202" s="6">
        <v>0</v>
      </c>
      <c r="S202" s="6">
        <v>336.95</v>
      </c>
      <c r="T202" s="6">
        <v>0</v>
      </c>
      <c r="U202" s="6">
        <v>0</v>
      </c>
      <c r="V202" s="6">
        <v>6328.32</v>
      </c>
      <c r="W202" s="6">
        <v>0</v>
      </c>
      <c r="X202" s="6">
        <v>14451.05</v>
      </c>
      <c r="Y202" s="513">
        <f>IF(A202&lt;&gt;"",IF(A202=мар17!A202,0,1),IF(AND(B202=мар17!B202,C202=мар17!C202),0,1))</f>
        <v>0</v>
      </c>
      <c r="Z202" s="70" t="str">
        <f t="shared" si="15"/>
        <v>ул. Четвертая д.4</v>
      </c>
      <c r="AA202" s="504">
        <f>IF($B202&lt;&gt;"",MAX(AA$7:AA201)+1,0)</f>
        <v>192</v>
      </c>
      <c r="AB202" s="502">
        <f t="shared" si="16"/>
        <v>202</v>
      </c>
      <c r="AC202" s="504">
        <f>1</f>
        <v>1</v>
      </c>
      <c r="AD202" s="103">
        <f t="shared" si="17"/>
        <v>1977.72</v>
      </c>
      <c r="AE202" s="103">
        <f t="shared" si="18"/>
        <v>4350.5999999999995</v>
      </c>
      <c r="AF202" s="103">
        <f t="shared" si="19"/>
        <v>0</v>
      </c>
    </row>
    <row r="203" spans="1:32" x14ac:dyDescent="0.3">
      <c r="B203" s="1" t="str">
        <f>адреса!$G$199</f>
        <v>кв.47</v>
      </c>
      <c r="C203" s="522">
        <f>адреса!$I$199</f>
        <v>40000047</v>
      </c>
      <c r="D203" s="6" t="str">
        <f>адреса!$K$199</f>
        <v>ФИО-4-47</v>
      </c>
      <c r="E203" s="6">
        <v>18212.2</v>
      </c>
      <c r="F203" s="6">
        <v>3223.59</v>
      </c>
      <c r="G203" s="6">
        <v>0</v>
      </c>
      <c r="H203" s="6">
        <v>5502.16</v>
      </c>
      <c r="I203" s="6">
        <v>0</v>
      </c>
      <c r="J203" s="6">
        <v>0</v>
      </c>
      <c r="K203" s="6">
        <v>0</v>
      </c>
      <c r="L203" s="6">
        <v>0</v>
      </c>
      <c r="M203" s="6">
        <v>0</v>
      </c>
      <c r="N203" s="6">
        <v>0</v>
      </c>
      <c r="O203" s="6">
        <v>1040.3499999999999</v>
      </c>
      <c r="P203" s="6">
        <v>0</v>
      </c>
      <c r="Q203" s="6">
        <v>0</v>
      </c>
      <c r="R203" s="6">
        <v>0</v>
      </c>
      <c r="S203" s="6">
        <v>336.95</v>
      </c>
      <c r="T203" s="6">
        <v>0</v>
      </c>
      <c r="U203" s="6">
        <v>0</v>
      </c>
      <c r="V203" s="6">
        <v>10103.049999999999</v>
      </c>
      <c r="W203" s="6">
        <v>0</v>
      </c>
      <c r="X203" s="6">
        <v>28315.25</v>
      </c>
      <c r="Y203" s="513">
        <f>IF(A203&lt;&gt;"",IF(A203=мар17!A203,0,1),IF(AND(B203=мар17!B203,C203=мар17!C203),0,1))</f>
        <v>0</v>
      </c>
      <c r="Z203" s="70" t="str">
        <f t="shared" si="15"/>
        <v>ул. Четвертая д.4</v>
      </c>
      <c r="AA203" s="504">
        <f>IF($B203&lt;&gt;"",MAX(AA$7:AA202)+1,0)</f>
        <v>193</v>
      </c>
      <c r="AB203" s="502">
        <f t="shared" si="16"/>
        <v>203</v>
      </c>
      <c r="AC203" s="504">
        <f>1</f>
        <v>1</v>
      </c>
      <c r="AD203" s="103">
        <f t="shared" si="17"/>
        <v>3223.59</v>
      </c>
      <c r="AE203" s="103">
        <f t="shared" si="18"/>
        <v>6879.46</v>
      </c>
      <c r="AF203" s="103">
        <f t="shared" si="19"/>
        <v>0</v>
      </c>
    </row>
    <row r="204" spans="1:32" x14ac:dyDescent="0.3">
      <c r="B204" s="1" t="str">
        <f>адреса!$G$200</f>
        <v>кв.48</v>
      </c>
      <c r="C204" s="522">
        <f>адреса!$I$200</f>
        <v>40000048</v>
      </c>
      <c r="D204" s="6" t="str">
        <f>адреса!$K$200</f>
        <v>ФИО-4-48</v>
      </c>
      <c r="E204" s="6">
        <v>75116.479999999996</v>
      </c>
      <c r="F204" s="6">
        <v>3138.49</v>
      </c>
      <c r="G204" s="6">
        <v>0</v>
      </c>
      <c r="H204" s="6">
        <v>5356.79</v>
      </c>
      <c r="I204" s="6">
        <v>0</v>
      </c>
      <c r="J204" s="6">
        <v>0</v>
      </c>
      <c r="K204" s="6">
        <v>0</v>
      </c>
      <c r="L204" s="6">
        <v>0</v>
      </c>
      <c r="M204" s="6">
        <v>0</v>
      </c>
      <c r="N204" s="6">
        <v>0</v>
      </c>
      <c r="O204" s="6">
        <v>1012.9</v>
      </c>
      <c r="P204" s="6">
        <v>0</v>
      </c>
      <c r="Q204" s="6">
        <v>0</v>
      </c>
      <c r="R204" s="6">
        <v>0</v>
      </c>
      <c r="S204" s="6">
        <v>0</v>
      </c>
      <c r="T204" s="6">
        <v>0</v>
      </c>
      <c r="U204" s="6">
        <v>0</v>
      </c>
      <c r="V204" s="6">
        <v>9508.18</v>
      </c>
      <c r="W204" s="6">
        <v>0</v>
      </c>
      <c r="X204" s="6">
        <v>84624.66</v>
      </c>
      <c r="Y204" s="513">
        <f>IF(A204&lt;&gt;"",IF(A204=мар17!A204,0,1),IF(AND(B204=мар17!B204,C204=мар17!C204),0,1))</f>
        <v>0</v>
      </c>
      <c r="Z204" s="70" t="str">
        <f t="shared" si="15"/>
        <v>ул. Четвертая д.4</v>
      </c>
      <c r="AA204" s="504">
        <f>IF($B204&lt;&gt;"",MAX(AA$7:AA203)+1,0)</f>
        <v>194</v>
      </c>
      <c r="AB204" s="502">
        <f t="shared" si="16"/>
        <v>204</v>
      </c>
      <c r="AC204" s="504">
        <f>1</f>
        <v>1</v>
      </c>
      <c r="AD204" s="103">
        <f t="shared" si="17"/>
        <v>3138.49</v>
      </c>
      <c r="AE204" s="103">
        <f t="shared" si="18"/>
        <v>6369.69</v>
      </c>
      <c r="AF204" s="103">
        <f t="shared" si="19"/>
        <v>0</v>
      </c>
    </row>
    <row r="205" spans="1:32" x14ac:dyDescent="0.3">
      <c r="B205" s="1" t="str">
        <f>адреса!$G$201</f>
        <v>кв.49</v>
      </c>
      <c r="C205" s="522">
        <f>адреса!$I$201</f>
        <v>40000049</v>
      </c>
      <c r="D205" s="6" t="str">
        <f>адреса!$K$201</f>
        <v>ФИО-4-49</v>
      </c>
      <c r="E205" s="6">
        <v>61731.85</v>
      </c>
      <c r="F205" s="6">
        <v>2546.19</v>
      </c>
      <c r="G205" s="6">
        <v>0</v>
      </c>
      <c r="H205" s="6">
        <v>4345.17</v>
      </c>
      <c r="I205" s="6">
        <v>0</v>
      </c>
      <c r="J205" s="6">
        <v>0</v>
      </c>
      <c r="K205" s="6">
        <v>0</v>
      </c>
      <c r="L205" s="6">
        <v>0</v>
      </c>
      <c r="M205" s="6">
        <v>0</v>
      </c>
      <c r="N205" s="6">
        <v>0</v>
      </c>
      <c r="O205" s="6">
        <v>821.74</v>
      </c>
      <c r="P205" s="6">
        <v>0</v>
      </c>
      <c r="Q205" s="6">
        <v>0</v>
      </c>
      <c r="R205" s="6">
        <v>0</v>
      </c>
      <c r="S205" s="6">
        <v>336.95</v>
      </c>
      <c r="T205" s="6">
        <v>0</v>
      </c>
      <c r="U205" s="6">
        <v>0</v>
      </c>
      <c r="V205" s="6">
        <v>8050.05</v>
      </c>
      <c r="W205" s="6">
        <v>0</v>
      </c>
      <c r="X205" s="6">
        <v>69781.899999999994</v>
      </c>
      <c r="Y205" s="513">
        <f>IF(A205&lt;&gt;"",IF(A205=мар17!A205,0,1),IF(AND(B205=мар17!B205,C205=мар17!C205),0,1))</f>
        <v>0</v>
      </c>
      <c r="Z205" s="70" t="str">
        <f t="shared" si="15"/>
        <v>ул. Четвертая д.4</v>
      </c>
      <c r="AA205" s="504">
        <f>IF($B205&lt;&gt;"",MAX(AA$7:AA204)+1,0)</f>
        <v>195</v>
      </c>
      <c r="AB205" s="502">
        <f t="shared" si="16"/>
        <v>205</v>
      </c>
      <c r="AC205" s="504">
        <f>1</f>
        <v>1</v>
      </c>
      <c r="AD205" s="103">
        <f t="shared" si="17"/>
        <v>2546.19</v>
      </c>
      <c r="AE205" s="103">
        <f t="shared" si="18"/>
        <v>5503.86</v>
      </c>
      <c r="AF205" s="103">
        <f t="shared" si="19"/>
        <v>0</v>
      </c>
    </row>
    <row r="206" spans="1:32" x14ac:dyDescent="0.3">
      <c r="B206" s="1" t="str">
        <f>адреса!$G$202</f>
        <v>кв.50</v>
      </c>
      <c r="C206" s="522">
        <f>адреса!$I$202</f>
        <v>40000050</v>
      </c>
      <c r="D206" s="6" t="str">
        <f>адреса!$K$202</f>
        <v>ФИО-4-50</v>
      </c>
      <c r="E206" s="6">
        <v>8270.2199999999993</v>
      </c>
      <c r="F206" s="6">
        <v>2804.9</v>
      </c>
      <c r="G206" s="6">
        <v>0</v>
      </c>
      <c r="H206" s="6">
        <v>4787.25</v>
      </c>
      <c r="I206" s="6">
        <v>0</v>
      </c>
      <c r="J206" s="6">
        <v>0</v>
      </c>
      <c r="K206" s="6">
        <v>0</v>
      </c>
      <c r="L206" s="6">
        <v>0</v>
      </c>
      <c r="M206" s="6">
        <v>0</v>
      </c>
      <c r="N206" s="6">
        <v>0</v>
      </c>
      <c r="O206" s="6">
        <v>2157.87</v>
      </c>
      <c r="P206" s="6">
        <v>0</v>
      </c>
      <c r="Q206" s="6">
        <v>0</v>
      </c>
      <c r="R206" s="6">
        <v>0</v>
      </c>
      <c r="S206" s="6">
        <v>254.5</v>
      </c>
      <c r="T206" s="6">
        <v>0</v>
      </c>
      <c r="U206" s="6">
        <v>0</v>
      </c>
      <c r="V206" s="6">
        <v>10004.52</v>
      </c>
      <c r="W206" s="6">
        <v>8270.2199999999993</v>
      </c>
      <c r="X206" s="6">
        <v>10004.52</v>
      </c>
      <c r="Y206" s="513">
        <f>IF(A206&lt;&gt;"",IF(A206=мар17!A206,0,1),IF(AND(B206=мар17!B206,C206=мар17!C206),0,1))</f>
        <v>0</v>
      </c>
      <c r="Z206" s="70" t="str">
        <f t="shared" si="15"/>
        <v>ул. Четвертая д.4</v>
      </c>
      <c r="AA206" s="504">
        <f>IF($B206&lt;&gt;"",MAX(AA$7:AA205)+1,0)</f>
        <v>196</v>
      </c>
      <c r="AB206" s="502">
        <f t="shared" si="16"/>
        <v>206</v>
      </c>
      <c r="AC206" s="504">
        <f>1</f>
        <v>1</v>
      </c>
      <c r="AD206" s="103">
        <f t="shared" si="17"/>
        <v>2804.9</v>
      </c>
      <c r="AE206" s="103">
        <f t="shared" si="18"/>
        <v>7199.62</v>
      </c>
      <c r="AF206" s="103">
        <f t="shared" si="19"/>
        <v>0</v>
      </c>
    </row>
    <row r="207" spans="1:32" x14ac:dyDescent="0.3">
      <c r="A207" s="4" t="str">
        <f>адреса!$E$203</f>
        <v>ул. Пятая д.5</v>
      </c>
      <c r="C207" s="522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513">
        <f>IF(A207&lt;&gt;"",IF(A207=мар17!A207,0,1),IF(AND(B207=мар17!B207,C207=мар17!C207),0,1))</f>
        <v>0</v>
      </c>
      <c r="Z207" s="70" t="str">
        <f t="shared" si="15"/>
        <v>ул. Пятая д.5</v>
      </c>
      <c r="AA207" s="504">
        <f>IF($B207&lt;&gt;"",MAX(AA$7:AA206)+1,0)</f>
        <v>0</v>
      </c>
      <c r="AB207" s="502">
        <f t="shared" si="16"/>
        <v>207</v>
      </c>
      <c r="AC207" s="504">
        <f>1</f>
        <v>1</v>
      </c>
      <c r="AD207" s="103">
        <f t="shared" si="17"/>
        <v>0</v>
      </c>
      <c r="AE207" s="103">
        <f t="shared" si="18"/>
        <v>0</v>
      </c>
      <c r="AF207" s="103">
        <f t="shared" si="19"/>
        <v>0</v>
      </c>
    </row>
    <row r="208" spans="1:32" x14ac:dyDescent="0.3">
      <c r="B208" s="1" t="str">
        <f>адреса!$G$203</f>
        <v>кв.1</v>
      </c>
      <c r="C208" s="522">
        <f>адреса!$I$203</f>
        <v>50000001</v>
      </c>
      <c r="D208" s="6" t="str">
        <f>адреса!$K$203</f>
        <v>ФИО-5-1</v>
      </c>
      <c r="E208" s="6">
        <v>11302.21</v>
      </c>
      <c r="F208" s="6">
        <v>2758.27</v>
      </c>
      <c r="G208" s="6">
        <v>0</v>
      </c>
      <c r="H208" s="6">
        <v>2672.87</v>
      </c>
      <c r="I208" s="6">
        <v>2.52</v>
      </c>
      <c r="J208" s="6">
        <v>0</v>
      </c>
      <c r="K208" s="6">
        <v>0</v>
      </c>
      <c r="L208" s="6">
        <v>0</v>
      </c>
      <c r="M208" s="6">
        <v>0</v>
      </c>
      <c r="N208" s="6">
        <v>0</v>
      </c>
      <c r="O208" s="6">
        <v>202.41</v>
      </c>
      <c r="P208" s="6">
        <v>0</v>
      </c>
      <c r="Q208" s="6">
        <v>0</v>
      </c>
      <c r="R208" s="6">
        <v>2.52</v>
      </c>
      <c r="S208" s="6">
        <v>0</v>
      </c>
      <c r="T208" s="6">
        <v>0</v>
      </c>
      <c r="U208" s="6">
        <v>0</v>
      </c>
      <c r="V208" s="6">
        <v>5638.59</v>
      </c>
      <c r="W208" s="6">
        <v>0</v>
      </c>
      <c r="X208" s="6">
        <v>16940.8</v>
      </c>
      <c r="Y208" s="513">
        <f>IF(A208&lt;&gt;"",IF(A208=мар17!A208,0,1),IF(AND(B208=мар17!B208,C208=мар17!C208),0,1))</f>
        <v>0</v>
      </c>
      <c r="Z208" s="70" t="str">
        <f t="shared" si="15"/>
        <v>ул. Пятая д.5</v>
      </c>
      <c r="AA208" s="504">
        <f>IF($B208&lt;&gt;"",MAX(AA$7:AA207)+1,0)</f>
        <v>197</v>
      </c>
      <c r="AB208" s="502">
        <f t="shared" si="16"/>
        <v>208</v>
      </c>
      <c r="AC208" s="504">
        <f>1</f>
        <v>1</v>
      </c>
      <c r="AD208" s="103">
        <f t="shared" si="17"/>
        <v>2758.27</v>
      </c>
      <c r="AE208" s="103">
        <f t="shared" si="18"/>
        <v>2880.3199999999997</v>
      </c>
      <c r="AF208" s="103">
        <f t="shared" si="19"/>
        <v>0</v>
      </c>
    </row>
    <row r="209" spans="2:32" x14ac:dyDescent="0.3">
      <c r="B209" s="1" t="str">
        <f>адреса!$G$204</f>
        <v>кв.2</v>
      </c>
      <c r="C209" s="522">
        <f>адреса!$I$204</f>
        <v>50000002</v>
      </c>
      <c r="D209" s="6" t="str">
        <f>адреса!$K$204</f>
        <v>ФИО-5-2</v>
      </c>
      <c r="E209" s="6">
        <v>6658.6</v>
      </c>
      <c r="F209" s="6">
        <v>1759.18</v>
      </c>
      <c r="G209" s="6">
        <v>0</v>
      </c>
      <c r="H209" s="6">
        <v>1704.11</v>
      </c>
      <c r="I209" s="6">
        <v>320.77999999999997</v>
      </c>
      <c r="J209" s="6">
        <v>0</v>
      </c>
      <c r="K209" s="6">
        <v>787.75</v>
      </c>
      <c r="L209" s="6">
        <v>0</v>
      </c>
      <c r="M209" s="6">
        <v>0</v>
      </c>
      <c r="N209" s="6">
        <v>50</v>
      </c>
      <c r="O209" s="6">
        <v>129.09</v>
      </c>
      <c r="P209" s="6">
        <v>0</v>
      </c>
      <c r="Q209" s="6">
        <v>0</v>
      </c>
      <c r="R209" s="6">
        <v>341.36</v>
      </c>
      <c r="S209" s="6">
        <v>1729.73</v>
      </c>
      <c r="T209" s="6">
        <v>0</v>
      </c>
      <c r="U209" s="6">
        <v>0</v>
      </c>
      <c r="V209" s="6">
        <v>6822</v>
      </c>
      <c r="W209" s="6">
        <v>0</v>
      </c>
      <c r="X209" s="6">
        <v>13480.6</v>
      </c>
      <c r="Y209" s="513">
        <f>IF(A209&lt;&gt;"",IF(A209=мар17!A209,0,1),IF(AND(B209=мар17!B209,C209=мар17!C209),0,1))</f>
        <v>0</v>
      </c>
      <c r="Z209" s="70" t="str">
        <f t="shared" si="15"/>
        <v>ул. Пятая д.5</v>
      </c>
      <c r="AA209" s="504">
        <f>IF($B209&lt;&gt;"",MAX(AA$7:AA208)+1,0)</f>
        <v>198</v>
      </c>
      <c r="AB209" s="502">
        <f t="shared" si="16"/>
        <v>209</v>
      </c>
      <c r="AC209" s="504">
        <f>1</f>
        <v>1</v>
      </c>
      <c r="AD209" s="103">
        <f t="shared" si="17"/>
        <v>1759.18</v>
      </c>
      <c r="AE209" s="103">
        <f t="shared" si="18"/>
        <v>5012.82</v>
      </c>
      <c r="AF209" s="103">
        <f t="shared" si="19"/>
        <v>50</v>
      </c>
    </row>
    <row r="210" spans="2:32" x14ac:dyDescent="0.3">
      <c r="B210" s="1" t="str">
        <f>адреса!$G$205</f>
        <v>кв.3</v>
      </c>
      <c r="C210" s="522">
        <f>адреса!$I$205</f>
        <v>50000003</v>
      </c>
      <c r="D210" s="6" t="str">
        <f>адреса!$K$205</f>
        <v>ФИО-5-3</v>
      </c>
      <c r="E210" s="6">
        <v>3450.12</v>
      </c>
      <c r="F210" s="6">
        <v>1716.08</v>
      </c>
      <c r="G210" s="6">
        <v>0</v>
      </c>
      <c r="H210" s="6">
        <v>1662.8</v>
      </c>
      <c r="I210" s="6">
        <v>1.57</v>
      </c>
      <c r="J210" s="6">
        <v>0</v>
      </c>
      <c r="K210" s="6">
        <v>0</v>
      </c>
      <c r="L210" s="6">
        <v>0</v>
      </c>
      <c r="M210" s="6">
        <v>0</v>
      </c>
      <c r="N210" s="6">
        <v>50</v>
      </c>
      <c r="O210" s="6">
        <v>125.93</v>
      </c>
      <c r="P210" s="6">
        <v>0</v>
      </c>
      <c r="Q210" s="6">
        <v>0</v>
      </c>
      <c r="R210" s="6">
        <v>1.57</v>
      </c>
      <c r="S210" s="6">
        <v>0</v>
      </c>
      <c r="T210" s="6">
        <v>0</v>
      </c>
      <c r="U210" s="6">
        <v>0</v>
      </c>
      <c r="V210" s="6">
        <v>3557.95</v>
      </c>
      <c r="W210" s="6">
        <v>3450.12</v>
      </c>
      <c r="X210" s="6">
        <v>3557.95</v>
      </c>
      <c r="Y210" s="513">
        <f>IF(A210&lt;&gt;"",IF(A210=мар17!A210,0,1),IF(AND(B210=мар17!B210,C210=мар17!C210),0,1))</f>
        <v>0</v>
      </c>
      <c r="Z210" s="70" t="str">
        <f t="shared" si="15"/>
        <v>ул. Пятая д.5</v>
      </c>
      <c r="AA210" s="504">
        <f>IF($B210&lt;&gt;"",MAX(AA$7:AA209)+1,0)</f>
        <v>199</v>
      </c>
      <c r="AB210" s="502">
        <f t="shared" si="16"/>
        <v>210</v>
      </c>
      <c r="AC210" s="504">
        <f>1</f>
        <v>1</v>
      </c>
      <c r="AD210" s="103">
        <f t="shared" si="17"/>
        <v>1716.08</v>
      </c>
      <c r="AE210" s="103">
        <f t="shared" si="18"/>
        <v>1791.87</v>
      </c>
      <c r="AF210" s="103">
        <f t="shared" si="19"/>
        <v>50</v>
      </c>
    </row>
    <row r="211" spans="2:32" x14ac:dyDescent="0.3">
      <c r="B211" s="1" t="str">
        <f>адреса!$G$206</f>
        <v>кв.4</v>
      </c>
      <c r="C211" s="522">
        <f>адреса!$I$206</f>
        <v>50000004</v>
      </c>
      <c r="D211" s="6" t="str">
        <f>адреса!$K$206</f>
        <v>ФИО-5-4</v>
      </c>
      <c r="E211" s="6">
        <v>0</v>
      </c>
      <c r="F211" s="6">
        <v>2734.76</v>
      </c>
      <c r="G211" s="6">
        <v>0</v>
      </c>
      <c r="H211" s="6">
        <v>2650.15</v>
      </c>
      <c r="I211" s="6">
        <v>195.62</v>
      </c>
      <c r="J211" s="6">
        <v>0</v>
      </c>
      <c r="K211" s="6">
        <v>432.9</v>
      </c>
      <c r="L211" s="6">
        <v>0</v>
      </c>
      <c r="M211" s="6">
        <v>0</v>
      </c>
      <c r="N211" s="6">
        <v>50</v>
      </c>
      <c r="O211" s="6">
        <v>200.69</v>
      </c>
      <c r="P211" s="6">
        <v>0</v>
      </c>
      <c r="Q211" s="6">
        <v>0</v>
      </c>
      <c r="R211" s="6">
        <v>171.48</v>
      </c>
      <c r="S211" s="6">
        <v>860.32</v>
      </c>
      <c r="T211" s="6">
        <v>0</v>
      </c>
      <c r="U211" s="6">
        <v>0</v>
      </c>
      <c r="V211" s="6">
        <v>7295.92</v>
      </c>
      <c r="W211" s="6">
        <v>7295.92</v>
      </c>
      <c r="X211" s="6">
        <v>0</v>
      </c>
      <c r="Y211" s="513">
        <f>IF(A211&lt;&gt;"",IF(A211=мар17!A211,0,1),IF(AND(B211=мар17!B211,C211=мар17!C211),0,1))</f>
        <v>0</v>
      </c>
      <c r="Z211" s="70" t="str">
        <f t="shared" si="15"/>
        <v>ул. Пятая д.5</v>
      </c>
      <c r="AA211" s="504">
        <f>IF($B211&lt;&gt;"",MAX(AA$7:AA210)+1,0)</f>
        <v>200</v>
      </c>
      <c r="AB211" s="502">
        <f t="shared" si="16"/>
        <v>211</v>
      </c>
      <c r="AC211" s="504">
        <f>1</f>
        <v>1</v>
      </c>
      <c r="AD211" s="103">
        <f t="shared" si="17"/>
        <v>2734.76</v>
      </c>
      <c r="AE211" s="103">
        <f t="shared" si="18"/>
        <v>4511.16</v>
      </c>
      <c r="AF211" s="103">
        <f t="shared" si="19"/>
        <v>50</v>
      </c>
    </row>
    <row r="212" spans="2:32" x14ac:dyDescent="0.3">
      <c r="B212" s="1" t="str">
        <f>адреса!$G$207</f>
        <v>кв.5</v>
      </c>
      <c r="C212" s="522">
        <f>адреса!$I$207</f>
        <v>50000005</v>
      </c>
      <c r="D212" s="6" t="str">
        <f>адреса!$K$207</f>
        <v>ФИО-5-5</v>
      </c>
      <c r="E212" s="6">
        <v>0</v>
      </c>
      <c r="F212" s="6">
        <v>1759.18</v>
      </c>
      <c r="G212" s="6">
        <v>0</v>
      </c>
      <c r="H212" s="6">
        <v>1704.11</v>
      </c>
      <c r="I212" s="6">
        <v>218.87</v>
      </c>
      <c r="J212" s="6">
        <v>0</v>
      </c>
      <c r="K212" s="6">
        <v>490.62</v>
      </c>
      <c r="L212" s="6">
        <v>0</v>
      </c>
      <c r="M212" s="6">
        <v>0</v>
      </c>
      <c r="N212" s="6">
        <v>50</v>
      </c>
      <c r="O212" s="6">
        <v>129.09</v>
      </c>
      <c r="P212" s="6">
        <v>0</v>
      </c>
      <c r="Q212" s="6">
        <v>0</v>
      </c>
      <c r="R212" s="6">
        <v>194.73</v>
      </c>
      <c r="S212" s="6">
        <v>983.22</v>
      </c>
      <c r="T212" s="6">
        <v>0</v>
      </c>
      <c r="U212" s="6">
        <v>0</v>
      </c>
      <c r="V212" s="6">
        <v>5529.82</v>
      </c>
      <c r="W212" s="6">
        <v>0</v>
      </c>
      <c r="X212" s="6">
        <v>5529.82</v>
      </c>
      <c r="Y212" s="513">
        <f>IF(A212&lt;&gt;"",IF(A212=мар17!A212,0,1),IF(AND(B212=мар17!B212,C212=мар17!C212),0,1))</f>
        <v>0</v>
      </c>
      <c r="Z212" s="70" t="str">
        <f t="shared" si="15"/>
        <v>ул. Пятая д.5</v>
      </c>
      <c r="AA212" s="504">
        <f>IF($B212&lt;&gt;"",MAX(AA$7:AA211)+1,0)</f>
        <v>201</v>
      </c>
      <c r="AB212" s="502">
        <f t="shared" si="16"/>
        <v>212</v>
      </c>
      <c r="AC212" s="504">
        <f>1</f>
        <v>1</v>
      </c>
      <c r="AD212" s="103">
        <f t="shared" si="17"/>
        <v>1759.18</v>
      </c>
      <c r="AE212" s="103">
        <f t="shared" si="18"/>
        <v>3720.6400000000003</v>
      </c>
      <c r="AF212" s="103">
        <f t="shared" si="19"/>
        <v>49.999999999999091</v>
      </c>
    </row>
    <row r="213" spans="2:32" x14ac:dyDescent="0.3">
      <c r="B213" s="1" t="str">
        <f>адреса!$G$208</f>
        <v>кв.6</v>
      </c>
      <c r="C213" s="522">
        <f>адреса!$I$208</f>
        <v>50000006</v>
      </c>
      <c r="D213" s="6" t="str">
        <f>адреса!$K$208</f>
        <v>ФИО-5-6</v>
      </c>
      <c r="E213" s="6">
        <v>10499.7</v>
      </c>
      <c r="F213" s="6">
        <v>1720</v>
      </c>
      <c r="G213" s="6">
        <v>0</v>
      </c>
      <c r="H213" s="6">
        <v>1666.93</v>
      </c>
      <c r="I213" s="6">
        <v>73.989999999999995</v>
      </c>
      <c r="J213" s="6">
        <v>0</v>
      </c>
      <c r="K213" s="6">
        <v>317.45999999999998</v>
      </c>
      <c r="L213" s="6">
        <v>0</v>
      </c>
      <c r="M213" s="6">
        <v>0</v>
      </c>
      <c r="N213" s="6">
        <v>50</v>
      </c>
      <c r="O213" s="6">
        <v>126.22</v>
      </c>
      <c r="P213" s="6">
        <v>0</v>
      </c>
      <c r="Q213" s="6">
        <v>0</v>
      </c>
      <c r="R213" s="6">
        <v>194.69</v>
      </c>
      <c r="S213" s="6">
        <v>983.22</v>
      </c>
      <c r="T213" s="6">
        <v>0</v>
      </c>
      <c r="U213" s="6">
        <v>0</v>
      </c>
      <c r="V213" s="6">
        <v>5132.51</v>
      </c>
      <c r="W213" s="6">
        <v>5000</v>
      </c>
      <c r="X213" s="6">
        <v>10632.21</v>
      </c>
      <c r="Y213" s="513">
        <f>IF(A213&lt;&gt;"",IF(A213=мар17!A213,0,1),IF(AND(B213=мар17!B213,C213=мар17!C213),0,1))</f>
        <v>0</v>
      </c>
      <c r="Z213" s="70" t="str">
        <f t="shared" si="15"/>
        <v>ул. Пятая д.5</v>
      </c>
      <c r="AA213" s="504">
        <f>IF($B213&lt;&gt;"",MAX(AA$7:AA212)+1,0)</f>
        <v>202</v>
      </c>
      <c r="AB213" s="502">
        <f t="shared" si="16"/>
        <v>213</v>
      </c>
      <c r="AC213" s="504">
        <f>1</f>
        <v>1</v>
      </c>
      <c r="AD213" s="103">
        <f t="shared" si="17"/>
        <v>1720</v>
      </c>
      <c r="AE213" s="103">
        <f t="shared" si="18"/>
        <v>3362.51</v>
      </c>
      <c r="AF213" s="103">
        <f t="shared" si="19"/>
        <v>50</v>
      </c>
    </row>
    <row r="214" spans="2:32" x14ac:dyDescent="0.3">
      <c r="B214" s="1" t="str">
        <f>адреса!$G$209</f>
        <v>кв.7</v>
      </c>
      <c r="C214" s="522">
        <f>адреса!$I$209</f>
        <v>50000007</v>
      </c>
      <c r="D214" s="6" t="str">
        <f>адреса!$K$209</f>
        <v>ФИО-5-7</v>
      </c>
      <c r="E214" s="6">
        <v>-0.7</v>
      </c>
      <c r="F214" s="6">
        <v>4231.4399999999996</v>
      </c>
      <c r="G214" s="6">
        <v>0</v>
      </c>
      <c r="H214" s="6">
        <v>4100.2</v>
      </c>
      <c r="I214" s="6">
        <v>124.95</v>
      </c>
      <c r="J214" s="6">
        <v>0</v>
      </c>
      <c r="K214" s="6">
        <v>250.04</v>
      </c>
      <c r="L214" s="6">
        <v>0</v>
      </c>
      <c r="M214" s="6">
        <v>0</v>
      </c>
      <c r="N214" s="6">
        <v>50</v>
      </c>
      <c r="O214" s="6">
        <v>310.52</v>
      </c>
      <c r="P214" s="6">
        <v>0</v>
      </c>
      <c r="Q214" s="6">
        <v>0</v>
      </c>
      <c r="R214" s="6">
        <v>91.92</v>
      </c>
      <c r="S214" s="6">
        <v>448.35</v>
      </c>
      <c r="T214" s="6">
        <v>0</v>
      </c>
      <c r="U214" s="6">
        <v>0</v>
      </c>
      <c r="V214" s="6">
        <v>9607.42</v>
      </c>
      <c r="W214" s="6">
        <v>0</v>
      </c>
      <c r="X214" s="6">
        <v>9606.7199999999993</v>
      </c>
      <c r="Y214" s="513">
        <f>IF(A214&lt;&gt;"",IF(A214=мар17!A214,0,1),IF(AND(B214=мар17!B214,C214=мар17!C214),0,1))</f>
        <v>0</v>
      </c>
      <c r="Z214" s="70" t="str">
        <f t="shared" si="15"/>
        <v>ул. Пятая д.5</v>
      </c>
      <c r="AA214" s="504">
        <f>IF($B214&lt;&gt;"",MAX(AA$7:AA213)+1,0)</f>
        <v>203</v>
      </c>
      <c r="AB214" s="502">
        <f t="shared" si="16"/>
        <v>214</v>
      </c>
      <c r="AC214" s="504">
        <f>1</f>
        <v>1</v>
      </c>
      <c r="AD214" s="103">
        <f t="shared" si="17"/>
        <v>4231.4399999999996</v>
      </c>
      <c r="AE214" s="103">
        <f t="shared" si="18"/>
        <v>5325.98</v>
      </c>
      <c r="AF214" s="103">
        <f t="shared" si="19"/>
        <v>50.000000000000909</v>
      </c>
    </row>
    <row r="215" spans="2:32" x14ac:dyDescent="0.3">
      <c r="B215" s="1" t="str">
        <f>адреса!$G$210</f>
        <v>кв.8</v>
      </c>
      <c r="C215" s="522">
        <f>адреса!$I$210</f>
        <v>50000008</v>
      </c>
      <c r="D215" s="6" t="str">
        <f>адреса!$K$210</f>
        <v>ФИО-5-8</v>
      </c>
      <c r="E215" s="6">
        <v>0</v>
      </c>
      <c r="F215" s="6">
        <v>2734.76</v>
      </c>
      <c r="G215" s="6">
        <v>0</v>
      </c>
      <c r="H215" s="6">
        <v>2650.15</v>
      </c>
      <c r="I215" s="6">
        <v>84.89</v>
      </c>
      <c r="J215" s="6">
        <v>0</v>
      </c>
      <c r="K215" s="6">
        <v>179.38</v>
      </c>
      <c r="L215" s="6">
        <v>0</v>
      </c>
      <c r="M215" s="6">
        <v>0</v>
      </c>
      <c r="N215" s="6">
        <v>50</v>
      </c>
      <c r="O215" s="6">
        <v>200.69</v>
      </c>
      <c r="P215" s="6">
        <v>0</v>
      </c>
      <c r="Q215" s="6">
        <v>0</v>
      </c>
      <c r="R215" s="6">
        <v>70.150000000000006</v>
      </c>
      <c r="S215" s="6">
        <v>344.42</v>
      </c>
      <c r="T215" s="6">
        <v>0</v>
      </c>
      <c r="U215" s="6">
        <v>0</v>
      </c>
      <c r="V215" s="6">
        <v>6314.44</v>
      </c>
      <c r="W215" s="6">
        <v>0</v>
      </c>
      <c r="X215" s="6">
        <v>6314.44</v>
      </c>
      <c r="Y215" s="513">
        <f>IF(A215&lt;&gt;"",IF(A215=мар17!A215,0,1),IF(AND(B215=мар17!B215,C215=мар17!C215),0,1))</f>
        <v>0</v>
      </c>
      <c r="Z215" s="70" t="str">
        <f t="shared" si="15"/>
        <v>ул. Пятая д.5</v>
      </c>
      <c r="AA215" s="504">
        <f>IF($B215&lt;&gt;"",MAX(AA$7:AA214)+1,0)</f>
        <v>204</v>
      </c>
      <c r="AB215" s="502">
        <f t="shared" si="16"/>
        <v>215</v>
      </c>
      <c r="AC215" s="504">
        <f>1</f>
        <v>1</v>
      </c>
      <c r="AD215" s="103">
        <f t="shared" si="17"/>
        <v>2734.76</v>
      </c>
      <c r="AE215" s="103">
        <f t="shared" si="18"/>
        <v>3529.6800000000003</v>
      </c>
      <c r="AF215" s="103">
        <f t="shared" si="19"/>
        <v>49.999999999999091</v>
      </c>
    </row>
    <row r="216" spans="2:32" x14ac:dyDescent="0.3">
      <c r="B216" s="1" t="str">
        <f>адреса!$G$211</f>
        <v>кв.9</v>
      </c>
      <c r="C216" s="522">
        <f>адреса!$I$211</f>
        <v>50000009</v>
      </c>
      <c r="D216" s="6" t="str">
        <f>адреса!$K$211</f>
        <v>ФИО-5-9</v>
      </c>
      <c r="E216" s="6">
        <v>5542.32</v>
      </c>
      <c r="F216" s="6">
        <v>1759.18</v>
      </c>
      <c r="G216" s="6">
        <v>0</v>
      </c>
      <c r="H216" s="6">
        <v>1704.11</v>
      </c>
      <c r="I216" s="6">
        <v>291.29000000000002</v>
      </c>
      <c r="J216" s="6">
        <v>0</v>
      </c>
      <c r="K216" s="6">
        <v>750.36</v>
      </c>
      <c r="L216" s="6">
        <v>0</v>
      </c>
      <c r="M216" s="6">
        <v>0</v>
      </c>
      <c r="N216" s="6">
        <v>50</v>
      </c>
      <c r="O216" s="6">
        <v>129.09</v>
      </c>
      <c r="P216" s="6">
        <v>0</v>
      </c>
      <c r="Q216" s="6">
        <v>0</v>
      </c>
      <c r="R216" s="6">
        <v>339.57</v>
      </c>
      <c r="S216" s="6">
        <v>1720.64</v>
      </c>
      <c r="T216" s="6">
        <v>0</v>
      </c>
      <c r="U216" s="6">
        <v>0</v>
      </c>
      <c r="V216" s="6">
        <v>6744.24</v>
      </c>
      <c r="W216" s="6">
        <v>5542.32</v>
      </c>
      <c r="X216" s="6">
        <v>6744.24</v>
      </c>
      <c r="Y216" s="513">
        <f>IF(A216&lt;&gt;"",IF(A216=мар17!A216,0,1),IF(AND(B216=мар17!B216,C216=мар17!C216),0,1))</f>
        <v>0</v>
      </c>
      <c r="Z216" s="70" t="str">
        <f t="shared" si="15"/>
        <v>ул. Пятая д.5</v>
      </c>
      <c r="AA216" s="504">
        <f>IF($B216&lt;&gt;"",MAX(AA$7:AA215)+1,0)</f>
        <v>205</v>
      </c>
      <c r="AB216" s="502">
        <f t="shared" si="16"/>
        <v>216</v>
      </c>
      <c r="AC216" s="504">
        <f>1</f>
        <v>1</v>
      </c>
      <c r="AD216" s="103">
        <f t="shared" si="17"/>
        <v>1759.18</v>
      </c>
      <c r="AE216" s="103">
        <f t="shared" si="18"/>
        <v>4935.0600000000004</v>
      </c>
      <c r="AF216" s="103">
        <f t="shared" si="19"/>
        <v>49.999999999999091</v>
      </c>
    </row>
    <row r="217" spans="2:32" x14ac:dyDescent="0.3">
      <c r="B217" s="1" t="str">
        <f>адреса!$G$212</f>
        <v>кв.10</v>
      </c>
      <c r="C217" s="522">
        <f>адреса!$I$212</f>
        <v>50000010</v>
      </c>
      <c r="D217" s="6" t="str">
        <f>адреса!$K$212</f>
        <v>ФИО-5-10</v>
      </c>
      <c r="E217" s="6">
        <v>0</v>
      </c>
      <c r="F217" s="6">
        <v>1720</v>
      </c>
      <c r="G217" s="6">
        <v>0</v>
      </c>
      <c r="H217" s="6">
        <v>1666.93</v>
      </c>
      <c r="I217" s="6">
        <v>37.78</v>
      </c>
      <c r="J217" s="6">
        <v>0</v>
      </c>
      <c r="K217" s="6">
        <v>69.260000000000005</v>
      </c>
      <c r="L217" s="6">
        <v>0</v>
      </c>
      <c r="M217" s="6">
        <v>0</v>
      </c>
      <c r="N217" s="6">
        <v>50</v>
      </c>
      <c r="O217" s="6">
        <v>126.22</v>
      </c>
      <c r="P217" s="6">
        <v>0</v>
      </c>
      <c r="Q217" s="6">
        <v>0</v>
      </c>
      <c r="R217" s="6">
        <v>23.3</v>
      </c>
      <c r="S217" s="6">
        <v>110.61</v>
      </c>
      <c r="T217" s="6">
        <v>0</v>
      </c>
      <c r="U217" s="6">
        <v>0</v>
      </c>
      <c r="V217" s="6">
        <v>3804.1</v>
      </c>
      <c r="W217" s="6">
        <v>3804.1</v>
      </c>
      <c r="X217" s="6">
        <v>0</v>
      </c>
      <c r="Y217" s="513">
        <f>IF(A217&lt;&gt;"",IF(A217=мар17!A217,0,1),IF(AND(B217=мар17!B217,C217=мар17!C217),0,1))</f>
        <v>0</v>
      </c>
      <c r="Z217" s="70" t="str">
        <f t="shared" si="15"/>
        <v>ул. Пятая д.5</v>
      </c>
      <c r="AA217" s="504">
        <f>IF($B217&lt;&gt;"",MAX(AA$7:AA216)+1,0)</f>
        <v>206</v>
      </c>
      <c r="AB217" s="502">
        <f t="shared" si="16"/>
        <v>217</v>
      </c>
      <c r="AC217" s="504">
        <f>1</f>
        <v>1</v>
      </c>
      <c r="AD217" s="103">
        <f t="shared" si="17"/>
        <v>1720</v>
      </c>
      <c r="AE217" s="103">
        <f t="shared" si="18"/>
        <v>2034.1</v>
      </c>
      <c r="AF217" s="103">
        <f t="shared" si="19"/>
        <v>50</v>
      </c>
    </row>
    <row r="218" spans="2:32" x14ac:dyDescent="0.3">
      <c r="B218" s="1" t="str">
        <f>адреса!$G$213</f>
        <v>кв.11</v>
      </c>
      <c r="C218" s="522">
        <f>адреса!$I$213</f>
        <v>50000011</v>
      </c>
      <c r="D218" s="6" t="str">
        <f>адреса!$K$213</f>
        <v>ФИО-5-11</v>
      </c>
      <c r="E218" s="6">
        <v>1487.19</v>
      </c>
      <c r="F218" s="6">
        <v>4231.4399999999996</v>
      </c>
      <c r="G218" s="6">
        <v>0</v>
      </c>
      <c r="H218" s="6">
        <v>4100.2</v>
      </c>
      <c r="I218" s="6">
        <v>92.09</v>
      </c>
      <c r="J218" s="6">
        <v>0</v>
      </c>
      <c r="K218" s="6">
        <v>200.58</v>
      </c>
      <c r="L218" s="6">
        <v>0</v>
      </c>
      <c r="M218" s="6">
        <v>0</v>
      </c>
      <c r="N218" s="6">
        <v>50</v>
      </c>
      <c r="O218" s="6">
        <v>310.52</v>
      </c>
      <c r="P218" s="6">
        <v>0</v>
      </c>
      <c r="Q218" s="6">
        <v>0</v>
      </c>
      <c r="R218" s="6">
        <v>83.41</v>
      </c>
      <c r="S218" s="6">
        <v>405</v>
      </c>
      <c r="T218" s="6">
        <v>0</v>
      </c>
      <c r="U218" s="6">
        <v>0</v>
      </c>
      <c r="V218" s="6">
        <v>9473.24</v>
      </c>
      <c r="W218" s="6">
        <v>1487.19</v>
      </c>
      <c r="X218" s="6">
        <v>9473.24</v>
      </c>
      <c r="Y218" s="513">
        <f>IF(A218&lt;&gt;"",IF(A218=мар17!A218,0,1),IF(AND(B218=мар17!B218,C218=мар17!C218),0,1))</f>
        <v>0</v>
      </c>
      <c r="Z218" s="70" t="str">
        <f t="shared" si="15"/>
        <v>ул. Пятая д.5</v>
      </c>
      <c r="AA218" s="504">
        <f>IF($B218&lt;&gt;"",MAX(AA$7:AA217)+1,0)</f>
        <v>207</v>
      </c>
      <c r="AB218" s="502">
        <f t="shared" si="16"/>
        <v>218</v>
      </c>
      <c r="AC218" s="504">
        <f>1</f>
        <v>1</v>
      </c>
      <c r="AD218" s="103">
        <f t="shared" si="17"/>
        <v>4231.4399999999996</v>
      </c>
      <c r="AE218" s="103">
        <f t="shared" si="18"/>
        <v>5191.7999999999993</v>
      </c>
      <c r="AF218" s="103">
        <f t="shared" si="19"/>
        <v>50.000000000000909</v>
      </c>
    </row>
    <row r="219" spans="2:32" x14ac:dyDescent="0.3">
      <c r="B219" s="1" t="str">
        <f>адреса!$G$214</f>
        <v>кв.12</v>
      </c>
      <c r="C219" s="522">
        <f>адреса!$I$214</f>
        <v>50000012</v>
      </c>
      <c r="D219" s="6" t="str">
        <f>адреса!$K$214</f>
        <v>ФИО-5-12</v>
      </c>
      <c r="E219" s="6">
        <v>85189.119999999995</v>
      </c>
      <c r="F219" s="6">
        <v>2742.6</v>
      </c>
      <c r="G219" s="6">
        <v>0</v>
      </c>
      <c r="H219" s="6">
        <v>2656.35</v>
      </c>
      <c r="I219" s="6">
        <v>2.5</v>
      </c>
      <c r="J219" s="6">
        <v>0</v>
      </c>
      <c r="K219" s="6">
        <v>0</v>
      </c>
      <c r="L219" s="6">
        <v>0</v>
      </c>
      <c r="M219" s="6">
        <v>0</v>
      </c>
      <c r="N219" s="6">
        <v>50</v>
      </c>
      <c r="O219" s="6">
        <v>201.26</v>
      </c>
      <c r="P219" s="6">
        <v>0</v>
      </c>
      <c r="Q219" s="6">
        <v>0</v>
      </c>
      <c r="R219" s="6">
        <v>2.5</v>
      </c>
      <c r="S219" s="6">
        <v>0</v>
      </c>
      <c r="T219" s="6">
        <v>0</v>
      </c>
      <c r="U219" s="6">
        <v>0</v>
      </c>
      <c r="V219" s="6">
        <v>5655.21</v>
      </c>
      <c r="W219" s="6">
        <v>30000</v>
      </c>
      <c r="X219" s="6">
        <v>60844.33</v>
      </c>
      <c r="Y219" s="513">
        <f>IF(A219&lt;&gt;"",IF(A219=мар17!A219,0,1),IF(AND(B219=мар17!B219,C219=мар17!C219),0,1))</f>
        <v>0</v>
      </c>
      <c r="Z219" s="70" t="str">
        <f t="shared" si="15"/>
        <v>ул. Пятая д.5</v>
      </c>
      <c r="AA219" s="504">
        <f>IF($B219&lt;&gt;"",MAX(AA$7:AA218)+1,0)</f>
        <v>208</v>
      </c>
      <c r="AB219" s="502">
        <f t="shared" si="16"/>
        <v>219</v>
      </c>
      <c r="AC219" s="504">
        <f>1</f>
        <v>1</v>
      </c>
      <c r="AD219" s="103">
        <f t="shared" si="17"/>
        <v>2742.6</v>
      </c>
      <c r="AE219" s="103">
        <f t="shared" si="18"/>
        <v>2862.6099999999997</v>
      </c>
      <c r="AF219" s="103">
        <f t="shared" si="19"/>
        <v>50.000000000000455</v>
      </c>
    </row>
    <row r="220" spans="2:32" x14ac:dyDescent="0.3">
      <c r="B220" s="1" t="str">
        <f>адреса!$G$215</f>
        <v>кв.13</v>
      </c>
      <c r="C220" s="522">
        <f>адреса!$I$215</f>
        <v>50000013</v>
      </c>
      <c r="D220" s="6" t="str">
        <f>адреса!$K$215</f>
        <v>ФИО-5-13</v>
      </c>
      <c r="E220" s="6">
        <v>0</v>
      </c>
      <c r="F220" s="6">
        <v>1755.26</v>
      </c>
      <c r="G220" s="6">
        <v>0</v>
      </c>
      <c r="H220" s="6">
        <v>1699.98</v>
      </c>
      <c r="I220" s="6">
        <v>197.13</v>
      </c>
      <c r="J220" s="6">
        <v>0</v>
      </c>
      <c r="K220" s="6">
        <v>363.64</v>
      </c>
      <c r="L220" s="6">
        <v>0</v>
      </c>
      <c r="M220" s="6">
        <v>0</v>
      </c>
      <c r="N220" s="6">
        <v>50</v>
      </c>
      <c r="O220" s="6">
        <v>128.81</v>
      </c>
      <c r="P220" s="6">
        <v>0</v>
      </c>
      <c r="Q220" s="6">
        <v>0</v>
      </c>
      <c r="R220" s="6">
        <v>110.23</v>
      </c>
      <c r="S220" s="6">
        <v>553.05999999999995</v>
      </c>
      <c r="T220" s="6">
        <v>0</v>
      </c>
      <c r="U220" s="6">
        <v>0</v>
      </c>
      <c r="V220" s="6">
        <v>4858.1099999999997</v>
      </c>
      <c r="W220" s="6">
        <v>0</v>
      </c>
      <c r="X220" s="6">
        <v>4858.1099999999997</v>
      </c>
      <c r="Y220" s="513">
        <f>IF(A220&lt;&gt;"",IF(A220=мар17!A220,0,1),IF(AND(B220=мар17!B220,C220=мар17!C220),0,1))</f>
        <v>0</v>
      </c>
      <c r="Z220" s="70" t="str">
        <f t="shared" si="15"/>
        <v>ул. Пятая д.5</v>
      </c>
      <c r="AA220" s="504">
        <f>IF($B220&lt;&gt;"",MAX(AA$7:AA219)+1,0)</f>
        <v>209</v>
      </c>
      <c r="AB220" s="502">
        <f t="shared" si="16"/>
        <v>220</v>
      </c>
      <c r="AC220" s="504">
        <f>1</f>
        <v>1</v>
      </c>
      <c r="AD220" s="103">
        <f t="shared" si="17"/>
        <v>1755.26</v>
      </c>
      <c r="AE220" s="103">
        <f t="shared" si="18"/>
        <v>3052.85</v>
      </c>
      <c r="AF220" s="103">
        <f t="shared" si="19"/>
        <v>49.999999999999545</v>
      </c>
    </row>
    <row r="221" spans="2:32" x14ac:dyDescent="0.3">
      <c r="B221" s="1" t="str">
        <f>адреса!$G$216</f>
        <v>кв.14</v>
      </c>
      <c r="C221" s="522">
        <f>адреса!$I$216</f>
        <v>50000014</v>
      </c>
      <c r="D221" s="6" t="str">
        <f>адреса!$K$216</f>
        <v>ФИО-5-14</v>
      </c>
      <c r="E221" s="6">
        <v>0</v>
      </c>
      <c r="F221" s="6">
        <v>4219.6899999999996</v>
      </c>
      <c r="G221" s="6">
        <v>0</v>
      </c>
      <c r="H221" s="6">
        <v>4087.8</v>
      </c>
      <c r="I221" s="6">
        <v>124.94</v>
      </c>
      <c r="J221" s="6">
        <v>0</v>
      </c>
      <c r="K221" s="6">
        <v>250.04</v>
      </c>
      <c r="L221" s="6">
        <v>0</v>
      </c>
      <c r="M221" s="6">
        <v>0</v>
      </c>
      <c r="N221" s="6">
        <v>50</v>
      </c>
      <c r="O221" s="6">
        <v>309.64999999999998</v>
      </c>
      <c r="P221" s="6">
        <v>0</v>
      </c>
      <c r="Q221" s="6">
        <v>0</v>
      </c>
      <c r="R221" s="6">
        <v>91.91</v>
      </c>
      <c r="S221" s="6">
        <v>448.35</v>
      </c>
      <c r="T221" s="6">
        <v>0</v>
      </c>
      <c r="U221" s="6">
        <v>0</v>
      </c>
      <c r="V221" s="6">
        <v>9582.3799999999992</v>
      </c>
      <c r="W221" s="6">
        <v>9582.3799999999992</v>
      </c>
      <c r="X221" s="6">
        <v>0</v>
      </c>
      <c r="Y221" s="513">
        <f>IF(A221&lt;&gt;"",IF(A221=мар17!A221,0,1),IF(AND(B221=мар17!B221,C221=мар17!C221),0,1))</f>
        <v>0</v>
      </c>
      <c r="Z221" s="70" t="str">
        <f t="shared" si="15"/>
        <v>ул. Пятая д.5</v>
      </c>
      <c r="AA221" s="504">
        <f>IF($B221&lt;&gt;"",MAX(AA$7:AA220)+1,0)</f>
        <v>210</v>
      </c>
      <c r="AB221" s="502">
        <f t="shared" si="16"/>
        <v>221</v>
      </c>
      <c r="AC221" s="504">
        <f>1</f>
        <v>1</v>
      </c>
      <c r="AD221" s="103">
        <f t="shared" si="17"/>
        <v>4219.6899999999996</v>
      </c>
      <c r="AE221" s="103">
        <f t="shared" si="18"/>
        <v>5312.69</v>
      </c>
      <c r="AF221" s="103">
        <f t="shared" si="19"/>
        <v>50</v>
      </c>
    </row>
    <row r="222" spans="2:32" x14ac:dyDescent="0.3">
      <c r="B222" s="1" t="str">
        <f>адреса!$G$217</f>
        <v>кв.15</v>
      </c>
      <c r="C222" s="522">
        <f>адреса!$I$217</f>
        <v>50000015</v>
      </c>
      <c r="D222" s="6" t="str">
        <f>адреса!$K$217</f>
        <v>ФИО-5-15</v>
      </c>
      <c r="E222" s="6">
        <v>0</v>
      </c>
      <c r="F222" s="6">
        <v>2742.6</v>
      </c>
      <c r="G222" s="6">
        <v>0</v>
      </c>
      <c r="H222" s="6">
        <v>2656.35</v>
      </c>
      <c r="I222" s="6">
        <v>99.06</v>
      </c>
      <c r="J222" s="6">
        <v>0</v>
      </c>
      <c r="K222" s="6">
        <v>173.16</v>
      </c>
      <c r="L222" s="6">
        <v>0</v>
      </c>
      <c r="M222" s="6">
        <v>0</v>
      </c>
      <c r="N222" s="6">
        <v>50</v>
      </c>
      <c r="O222" s="6">
        <v>201.26</v>
      </c>
      <c r="P222" s="6">
        <v>0</v>
      </c>
      <c r="Q222" s="6">
        <v>0</v>
      </c>
      <c r="R222" s="6">
        <v>50.78</v>
      </c>
      <c r="S222" s="6">
        <v>245.81</v>
      </c>
      <c r="T222" s="6">
        <v>0</v>
      </c>
      <c r="U222" s="6">
        <v>0</v>
      </c>
      <c r="V222" s="6">
        <v>6219.02</v>
      </c>
      <c r="W222" s="6">
        <v>0</v>
      </c>
      <c r="X222" s="6">
        <v>6219.02</v>
      </c>
      <c r="Y222" s="513">
        <f>IF(A222&lt;&gt;"",IF(A222=мар17!A222,0,1),IF(AND(B222=мар17!B222,C222=мар17!C222),0,1))</f>
        <v>0</v>
      </c>
      <c r="Z222" s="70" t="str">
        <f t="shared" si="15"/>
        <v>ул. Пятая д.5</v>
      </c>
      <c r="AA222" s="504">
        <f>IF($B222&lt;&gt;"",MAX(AA$7:AA221)+1,0)</f>
        <v>211</v>
      </c>
      <c r="AB222" s="502">
        <f t="shared" si="16"/>
        <v>222</v>
      </c>
      <c r="AC222" s="504">
        <f>1</f>
        <v>1</v>
      </c>
      <c r="AD222" s="103">
        <f t="shared" si="17"/>
        <v>2742.6</v>
      </c>
      <c r="AE222" s="103">
        <f t="shared" si="18"/>
        <v>3426.42</v>
      </c>
      <c r="AF222" s="103">
        <f t="shared" si="19"/>
        <v>50.000000000000455</v>
      </c>
    </row>
    <row r="223" spans="2:32" x14ac:dyDescent="0.3">
      <c r="B223" s="1" t="str">
        <f>адреса!$G$218</f>
        <v>кв.16</v>
      </c>
      <c r="C223" s="522">
        <f>адреса!$I$218</f>
        <v>50000016</v>
      </c>
      <c r="D223" s="6" t="str">
        <f>адреса!$K$218</f>
        <v>ФИО-5-16</v>
      </c>
      <c r="E223" s="6">
        <v>0</v>
      </c>
      <c r="F223" s="6">
        <v>1755.26</v>
      </c>
      <c r="G223" s="6">
        <v>0</v>
      </c>
      <c r="H223" s="6">
        <v>1699.98</v>
      </c>
      <c r="I223" s="6">
        <v>243.77</v>
      </c>
      <c r="J223" s="6">
        <v>0</v>
      </c>
      <c r="K223" s="6">
        <v>500.09</v>
      </c>
      <c r="L223" s="6">
        <v>0</v>
      </c>
      <c r="M223" s="6">
        <v>0</v>
      </c>
      <c r="N223" s="6">
        <v>50</v>
      </c>
      <c r="O223" s="6">
        <v>128.81</v>
      </c>
      <c r="P223" s="6">
        <v>0</v>
      </c>
      <c r="Q223" s="6">
        <v>0</v>
      </c>
      <c r="R223" s="6">
        <v>177.73</v>
      </c>
      <c r="S223" s="6">
        <v>896.7</v>
      </c>
      <c r="T223" s="6">
        <v>0</v>
      </c>
      <c r="U223" s="6">
        <v>0</v>
      </c>
      <c r="V223" s="6">
        <v>5452.34</v>
      </c>
      <c r="W223" s="6">
        <v>0</v>
      </c>
      <c r="X223" s="6">
        <v>5452.34</v>
      </c>
      <c r="Y223" s="513">
        <f>IF(A223&lt;&gt;"",IF(A223=мар17!A223,0,1),IF(AND(B223=мар17!B223,C223=мар17!C223),0,1))</f>
        <v>0</v>
      </c>
      <c r="Z223" s="70" t="str">
        <f t="shared" si="15"/>
        <v>ул. Пятая д.5</v>
      </c>
      <c r="AA223" s="504">
        <f>IF($B223&lt;&gt;"",MAX(AA$7:AA222)+1,0)</f>
        <v>212</v>
      </c>
      <c r="AB223" s="502">
        <f t="shared" si="16"/>
        <v>223</v>
      </c>
      <c r="AC223" s="504">
        <f>1</f>
        <v>1</v>
      </c>
      <c r="AD223" s="103">
        <f t="shared" si="17"/>
        <v>1755.26</v>
      </c>
      <c r="AE223" s="103">
        <f t="shared" si="18"/>
        <v>3647.08</v>
      </c>
      <c r="AF223" s="103">
        <f t="shared" si="19"/>
        <v>50</v>
      </c>
    </row>
    <row r="224" spans="2:32" x14ac:dyDescent="0.3">
      <c r="B224" s="1" t="str">
        <f>адреса!$G$219</f>
        <v>кв.17</v>
      </c>
      <c r="C224" s="522">
        <f>адреса!$I$219</f>
        <v>50000017</v>
      </c>
      <c r="D224" s="6" t="str">
        <f>адреса!$K$219</f>
        <v>ФИО-5-17</v>
      </c>
      <c r="E224" s="6">
        <v>3117.62</v>
      </c>
      <c r="F224" s="6">
        <v>1747.43</v>
      </c>
      <c r="G224" s="6">
        <v>0</v>
      </c>
      <c r="H224" s="6">
        <v>1693.78</v>
      </c>
      <c r="I224" s="6">
        <v>107.26</v>
      </c>
      <c r="J224" s="6">
        <v>0</v>
      </c>
      <c r="K224" s="6">
        <v>176.87</v>
      </c>
      <c r="L224" s="6">
        <v>0</v>
      </c>
      <c r="M224" s="6">
        <v>0</v>
      </c>
      <c r="N224" s="6">
        <v>50</v>
      </c>
      <c r="O224" s="6">
        <v>128.22999999999999</v>
      </c>
      <c r="P224" s="6">
        <v>0</v>
      </c>
      <c r="Q224" s="6">
        <v>0</v>
      </c>
      <c r="R224" s="6">
        <v>43.87</v>
      </c>
      <c r="S224" s="6">
        <v>215.26</v>
      </c>
      <c r="T224" s="6">
        <v>0</v>
      </c>
      <c r="U224" s="6">
        <v>0</v>
      </c>
      <c r="V224" s="6">
        <v>4162.7</v>
      </c>
      <c r="W224" s="6">
        <v>0</v>
      </c>
      <c r="X224" s="6">
        <v>7280.32</v>
      </c>
      <c r="Y224" s="513">
        <f>IF(A224&lt;&gt;"",IF(A224=мар17!A224,0,1),IF(AND(B224=мар17!B224,C224=мар17!C224),0,1))</f>
        <v>0</v>
      </c>
      <c r="Z224" s="70" t="str">
        <f t="shared" si="15"/>
        <v>ул. Пятая д.5</v>
      </c>
      <c r="AA224" s="504">
        <f>IF($B224&lt;&gt;"",MAX(AA$7:AA223)+1,0)</f>
        <v>213</v>
      </c>
      <c r="AB224" s="502">
        <f t="shared" si="16"/>
        <v>224</v>
      </c>
      <c r="AC224" s="504">
        <f>1</f>
        <v>1</v>
      </c>
      <c r="AD224" s="103">
        <f t="shared" si="17"/>
        <v>1747.43</v>
      </c>
      <c r="AE224" s="103">
        <f t="shared" si="18"/>
        <v>2365.2699999999995</v>
      </c>
      <c r="AF224" s="103">
        <f t="shared" si="19"/>
        <v>50</v>
      </c>
    </row>
    <row r="225" spans="2:32" x14ac:dyDescent="0.3">
      <c r="B225" s="1" t="str">
        <f>адреса!$G$220</f>
        <v>кв.18</v>
      </c>
      <c r="C225" s="522">
        <f>адреса!$I$220</f>
        <v>50000018</v>
      </c>
      <c r="D225" s="6" t="str">
        <f>адреса!$K$220</f>
        <v>ФИО-5-18</v>
      </c>
      <c r="E225" s="6">
        <v>0</v>
      </c>
      <c r="F225" s="6">
        <v>4219.6899999999996</v>
      </c>
      <c r="G225" s="6">
        <v>0</v>
      </c>
      <c r="H225" s="6">
        <v>4087.8</v>
      </c>
      <c r="I225" s="6">
        <v>317.67</v>
      </c>
      <c r="J225" s="6">
        <v>0</v>
      </c>
      <c r="K225" s="6">
        <v>721.5</v>
      </c>
      <c r="L225" s="6">
        <v>0</v>
      </c>
      <c r="M225" s="6">
        <v>0</v>
      </c>
      <c r="N225" s="6">
        <v>50</v>
      </c>
      <c r="O225" s="6">
        <v>309.64999999999998</v>
      </c>
      <c r="P225" s="6">
        <v>0</v>
      </c>
      <c r="Q225" s="6">
        <v>0</v>
      </c>
      <c r="R225" s="6">
        <v>293.52999999999997</v>
      </c>
      <c r="S225" s="6">
        <v>1474.83</v>
      </c>
      <c r="T225" s="6">
        <v>0</v>
      </c>
      <c r="U225" s="6">
        <v>0</v>
      </c>
      <c r="V225" s="6">
        <v>11474.67</v>
      </c>
      <c r="W225" s="6">
        <v>0</v>
      </c>
      <c r="X225" s="6">
        <v>11474.67</v>
      </c>
      <c r="Y225" s="513">
        <f>IF(A225&lt;&gt;"",IF(A225=мар17!A225,0,1),IF(AND(B225=мар17!B225,C225=мар17!C225),0,1))</f>
        <v>0</v>
      </c>
      <c r="Z225" s="70" t="str">
        <f t="shared" si="15"/>
        <v>ул. Пятая д.5</v>
      </c>
      <c r="AA225" s="504">
        <f>IF($B225&lt;&gt;"",MAX(AA$7:AA224)+1,0)</f>
        <v>214</v>
      </c>
      <c r="AB225" s="502">
        <f t="shared" si="16"/>
        <v>225</v>
      </c>
      <c r="AC225" s="504">
        <f>1</f>
        <v>1</v>
      </c>
      <c r="AD225" s="103">
        <f t="shared" si="17"/>
        <v>4219.6899999999996</v>
      </c>
      <c r="AE225" s="103">
        <f t="shared" si="18"/>
        <v>7204.98</v>
      </c>
      <c r="AF225" s="103">
        <f t="shared" si="19"/>
        <v>50.000000000000909</v>
      </c>
    </row>
    <row r="226" spans="2:32" x14ac:dyDescent="0.3">
      <c r="B226" s="1" t="str">
        <f>адреса!$G$221</f>
        <v>кв.19</v>
      </c>
      <c r="C226" s="522">
        <f>адреса!$I$221</f>
        <v>50000019</v>
      </c>
      <c r="D226" s="6" t="str">
        <f>адреса!$K$221</f>
        <v>ФИО-5-19</v>
      </c>
      <c r="E226" s="6">
        <v>-274.70999999999998</v>
      </c>
      <c r="F226" s="6">
        <v>2742.6</v>
      </c>
      <c r="G226" s="6">
        <v>0</v>
      </c>
      <c r="H226" s="6">
        <v>2656.35</v>
      </c>
      <c r="I226" s="6">
        <v>486.84</v>
      </c>
      <c r="J226" s="6">
        <v>0</v>
      </c>
      <c r="K226" s="6">
        <v>1000.17</v>
      </c>
      <c r="L226" s="6">
        <v>0</v>
      </c>
      <c r="M226" s="6">
        <v>0</v>
      </c>
      <c r="N226" s="6">
        <v>50</v>
      </c>
      <c r="O226" s="6">
        <v>201.26</v>
      </c>
      <c r="P226" s="6">
        <v>0</v>
      </c>
      <c r="Q226" s="6">
        <v>0</v>
      </c>
      <c r="R226" s="6">
        <v>354.75</v>
      </c>
      <c r="S226" s="6">
        <v>1793.39</v>
      </c>
      <c r="T226" s="6">
        <v>0</v>
      </c>
      <c r="U226" s="6">
        <v>0</v>
      </c>
      <c r="V226" s="6">
        <v>9285.36</v>
      </c>
      <c r="W226" s="6">
        <v>0</v>
      </c>
      <c r="X226" s="6">
        <v>9010.65</v>
      </c>
      <c r="Y226" s="513">
        <f>IF(A226&lt;&gt;"",IF(A226=мар17!A226,0,1),IF(AND(B226=мар17!B226,C226=мар17!C226),0,1))</f>
        <v>0</v>
      </c>
      <c r="Z226" s="70" t="str">
        <f t="shared" si="15"/>
        <v>ул. Пятая д.5</v>
      </c>
      <c r="AA226" s="504">
        <f>IF($B226&lt;&gt;"",MAX(AA$7:AA225)+1,0)</f>
        <v>215</v>
      </c>
      <c r="AB226" s="502">
        <f t="shared" si="16"/>
        <v>226</v>
      </c>
      <c r="AC226" s="504">
        <f>1</f>
        <v>1</v>
      </c>
      <c r="AD226" s="103">
        <f t="shared" si="17"/>
        <v>2742.6</v>
      </c>
      <c r="AE226" s="103">
        <f t="shared" si="18"/>
        <v>6492.76</v>
      </c>
      <c r="AF226" s="103">
        <f t="shared" si="19"/>
        <v>50</v>
      </c>
    </row>
    <row r="227" spans="2:32" x14ac:dyDescent="0.3">
      <c r="B227" s="1" t="str">
        <f>адреса!$G$222</f>
        <v>кв.20</v>
      </c>
      <c r="C227" s="522">
        <f>адреса!$I$222</f>
        <v>50000020</v>
      </c>
      <c r="D227" s="6" t="str">
        <f>адреса!$K$222</f>
        <v>ФИО-5-20</v>
      </c>
      <c r="E227" s="6">
        <v>8400.15</v>
      </c>
      <c r="F227" s="6">
        <v>1755.26</v>
      </c>
      <c r="G227" s="6">
        <v>0</v>
      </c>
      <c r="H227" s="6">
        <v>1699.98</v>
      </c>
      <c r="I227" s="6">
        <v>122.69</v>
      </c>
      <c r="J227" s="6">
        <v>0</v>
      </c>
      <c r="K227" s="6">
        <v>250.04</v>
      </c>
      <c r="L227" s="6">
        <v>0</v>
      </c>
      <c r="M227" s="6">
        <v>0</v>
      </c>
      <c r="N227" s="6">
        <v>50</v>
      </c>
      <c r="O227" s="6">
        <v>128.81</v>
      </c>
      <c r="P227" s="6">
        <v>0</v>
      </c>
      <c r="Q227" s="6">
        <v>0</v>
      </c>
      <c r="R227" s="6">
        <v>89.66</v>
      </c>
      <c r="S227" s="6">
        <v>448.35</v>
      </c>
      <c r="T227" s="6">
        <v>0</v>
      </c>
      <c r="U227" s="6">
        <v>0</v>
      </c>
      <c r="V227" s="6">
        <v>4544.79</v>
      </c>
      <c r="W227" s="6">
        <v>8400.15</v>
      </c>
      <c r="X227" s="6">
        <v>4544.79</v>
      </c>
      <c r="Y227" s="513">
        <f>IF(A227&lt;&gt;"",IF(A227=мар17!A227,0,1),IF(AND(B227=мар17!B227,C227=мар17!C227),0,1))</f>
        <v>0</v>
      </c>
      <c r="Z227" s="70" t="str">
        <f t="shared" si="15"/>
        <v>ул. Пятая д.5</v>
      </c>
      <c r="AA227" s="504">
        <f>IF($B227&lt;&gt;"",MAX(AA$7:AA226)+1,0)</f>
        <v>216</v>
      </c>
      <c r="AB227" s="502">
        <f t="shared" si="16"/>
        <v>227</v>
      </c>
      <c r="AC227" s="504">
        <f>1</f>
        <v>1</v>
      </c>
      <c r="AD227" s="103">
        <f t="shared" si="17"/>
        <v>1755.26</v>
      </c>
      <c r="AE227" s="103">
        <f t="shared" si="18"/>
        <v>2739.5299999999997</v>
      </c>
      <c r="AF227" s="103">
        <f t="shared" si="19"/>
        <v>50</v>
      </c>
    </row>
    <row r="228" spans="2:32" x14ac:dyDescent="0.3">
      <c r="B228" s="1" t="str">
        <f>адреса!$G$223</f>
        <v>кв.21</v>
      </c>
      <c r="C228" s="522">
        <f>адреса!$I$223</f>
        <v>50000021</v>
      </c>
      <c r="D228" s="6" t="str">
        <f>адреса!$K$223</f>
        <v>ФИО-5-21</v>
      </c>
      <c r="E228" s="6">
        <v>5745.99</v>
      </c>
      <c r="F228" s="6">
        <v>1747.43</v>
      </c>
      <c r="G228" s="6">
        <v>0</v>
      </c>
      <c r="H228" s="6">
        <v>1693.78</v>
      </c>
      <c r="I228" s="6">
        <v>194.71</v>
      </c>
      <c r="J228" s="6">
        <v>0</v>
      </c>
      <c r="K228" s="6">
        <v>230.88</v>
      </c>
      <c r="L228" s="6">
        <v>0</v>
      </c>
      <c r="M228" s="6">
        <v>0</v>
      </c>
      <c r="N228" s="6">
        <v>50</v>
      </c>
      <c r="O228" s="6">
        <v>128.22999999999999</v>
      </c>
      <c r="P228" s="6">
        <v>0</v>
      </c>
      <c r="Q228" s="6">
        <v>0</v>
      </c>
      <c r="R228" s="6">
        <v>1.59</v>
      </c>
      <c r="S228" s="6">
        <v>0</v>
      </c>
      <c r="T228" s="6">
        <v>0</v>
      </c>
      <c r="U228" s="6">
        <v>0</v>
      </c>
      <c r="V228" s="6">
        <v>4046.62</v>
      </c>
      <c r="W228" s="6">
        <v>5745.99</v>
      </c>
      <c r="X228" s="6">
        <v>4046.62</v>
      </c>
      <c r="Y228" s="513">
        <f>IF(A228&lt;&gt;"",IF(A228=мар17!A228,0,1),IF(AND(B228=мар17!B228,C228=мар17!C228),0,1))</f>
        <v>0</v>
      </c>
      <c r="Z228" s="70" t="str">
        <f t="shared" si="15"/>
        <v>ул. Пятая д.5</v>
      </c>
      <c r="AA228" s="504">
        <f>IF($B228&lt;&gt;"",MAX(AA$7:AA227)+1,0)</f>
        <v>217</v>
      </c>
      <c r="AB228" s="502">
        <f t="shared" si="16"/>
        <v>228</v>
      </c>
      <c r="AC228" s="504">
        <f>1</f>
        <v>1</v>
      </c>
      <c r="AD228" s="103">
        <f t="shared" si="17"/>
        <v>1747.43</v>
      </c>
      <c r="AE228" s="103">
        <f t="shared" si="18"/>
        <v>2249.19</v>
      </c>
      <c r="AF228" s="103">
        <f t="shared" si="19"/>
        <v>49.999999999999545</v>
      </c>
    </row>
    <row r="229" spans="2:32" x14ac:dyDescent="0.3">
      <c r="B229" s="1" t="str">
        <f>адреса!$G$224</f>
        <v>кв.22</v>
      </c>
      <c r="C229" s="522">
        <f>адреса!$I$224</f>
        <v>50000022</v>
      </c>
      <c r="D229" s="6" t="str">
        <f>адреса!$K$224</f>
        <v>ФИО-5-22</v>
      </c>
      <c r="E229" s="6">
        <v>17509.12</v>
      </c>
      <c r="F229" s="6">
        <v>4219.6899999999996</v>
      </c>
      <c r="G229" s="6">
        <v>0</v>
      </c>
      <c r="H229" s="6">
        <v>4087.8</v>
      </c>
      <c r="I229" s="6">
        <v>124.94</v>
      </c>
      <c r="J229" s="6">
        <v>0</v>
      </c>
      <c r="K229" s="6">
        <v>250.04</v>
      </c>
      <c r="L229" s="6">
        <v>0</v>
      </c>
      <c r="M229" s="6">
        <v>0</v>
      </c>
      <c r="N229" s="6">
        <v>50</v>
      </c>
      <c r="O229" s="6">
        <v>309.64999999999998</v>
      </c>
      <c r="P229" s="6">
        <v>0</v>
      </c>
      <c r="Q229" s="6">
        <v>0</v>
      </c>
      <c r="R229" s="6">
        <v>91.91</v>
      </c>
      <c r="S229" s="6">
        <v>448.35</v>
      </c>
      <c r="T229" s="6">
        <v>0</v>
      </c>
      <c r="U229" s="6">
        <v>0</v>
      </c>
      <c r="V229" s="6">
        <v>9582.3799999999992</v>
      </c>
      <c r="W229" s="6">
        <v>19865.95</v>
      </c>
      <c r="X229" s="6">
        <v>7225.55</v>
      </c>
      <c r="Y229" s="513">
        <f>IF(A229&lt;&gt;"",IF(A229=мар17!A229,0,1),IF(AND(B229=мар17!B229,C229=мар17!C229),0,1))</f>
        <v>0</v>
      </c>
      <c r="Z229" s="70" t="str">
        <f t="shared" si="15"/>
        <v>ул. Пятая д.5</v>
      </c>
      <c r="AA229" s="504">
        <f>IF($B229&lt;&gt;"",MAX(AA$7:AA228)+1,0)</f>
        <v>218</v>
      </c>
      <c r="AB229" s="502">
        <f t="shared" si="16"/>
        <v>229</v>
      </c>
      <c r="AC229" s="504">
        <f>1</f>
        <v>1</v>
      </c>
      <c r="AD229" s="103">
        <f t="shared" si="17"/>
        <v>4219.6899999999996</v>
      </c>
      <c r="AE229" s="103">
        <f t="shared" si="18"/>
        <v>5312.69</v>
      </c>
      <c r="AF229" s="103">
        <f t="shared" si="19"/>
        <v>50</v>
      </c>
    </row>
    <row r="230" spans="2:32" x14ac:dyDescent="0.3">
      <c r="B230" s="1" t="str">
        <f>адреса!$G$225</f>
        <v>кв.23</v>
      </c>
      <c r="C230" s="522">
        <f>адреса!$I$225</f>
        <v>50000023</v>
      </c>
      <c r="D230" s="6" t="str">
        <f>адреса!$K$225</f>
        <v>ФИО-5-23</v>
      </c>
      <c r="E230" s="6">
        <v>0</v>
      </c>
      <c r="F230" s="6">
        <v>2762.19</v>
      </c>
      <c r="G230" s="6">
        <v>0</v>
      </c>
      <c r="H230" s="6">
        <v>2677</v>
      </c>
      <c r="I230" s="6">
        <v>292.2</v>
      </c>
      <c r="J230" s="6">
        <v>0</v>
      </c>
      <c r="K230" s="6">
        <v>692.64</v>
      </c>
      <c r="L230" s="6">
        <v>0</v>
      </c>
      <c r="M230" s="6">
        <v>0</v>
      </c>
      <c r="N230" s="6">
        <v>50</v>
      </c>
      <c r="O230" s="6">
        <v>202.7</v>
      </c>
      <c r="P230" s="6">
        <v>0</v>
      </c>
      <c r="Q230" s="6">
        <v>0</v>
      </c>
      <c r="R230" s="6">
        <v>292.2</v>
      </c>
      <c r="S230" s="6">
        <v>1474.83</v>
      </c>
      <c r="T230" s="6">
        <v>0</v>
      </c>
      <c r="U230" s="6">
        <v>0</v>
      </c>
      <c r="V230" s="6">
        <v>8443.76</v>
      </c>
      <c r="W230" s="6">
        <v>0</v>
      </c>
      <c r="X230" s="6">
        <v>8443.76</v>
      </c>
      <c r="Y230" s="513">
        <f>IF(A230&lt;&gt;"",IF(A230=мар17!A230,0,1),IF(AND(B230=мар17!B230,C230=мар17!C230),0,1))</f>
        <v>0</v>
      </c>
      <c r="Z230" s="70" t="str">
        <f t="shared" si="15"/>
        <v>ул. Пятая д.5</v>
      </c>
      <c r="AA230" s="504">
        <f>IF($B230&lt;&gt;"",MAX(AA$7:AA229)+1,0)</f>
        <v>219</v>
      </c>
      <c r="AB230" s="502">
        <f t="shared" si="16"/>
        <v>230</v>
      </c>
      <c r="AC230" s="504">
        <f>1</f>
        <v>1</v>
      </c>
      <c r="AD230" s="103">
        <f t="shared" si="17"/>
        <v>2762.19</v>
      </c>
      <c r="AE230" s="103">
        <f t="shared" si="18"/>
        <v>5631.57</v>
      </c>
      <c r="AF230" s="103">
        <f t="shared" si="19"/>
        <v>50</v>
      </c>
    </row>
    <row r="231" spans="2:32" x14ac:dyDescent="0.3">
      <c r="B231" s="1" t="str">
        <f>адреса!$G$226</f>
        <v>кв.24</v>
      </c>
      <c r="C231" s="522">
        <f>адреса!$I$226</f>
        <v>50000024</v>
      </c>
      <c r="D231" s="6" t="str">
        <f>адреса!$K$226</f>
        <v>ФИО-5-24</v>
      </c>
      <c r="E231" s="6">
        <v>0</v>
      </c>
      <c r="F231" s="6">
        <v>1767.02</v>
      </c>
      <c r="G231" s="6">
        <v>0</v>
      </c>
      <c r="H231" s="6">
        <v>1712.37</v>
      </c>
      <c r="I231" s="6">
        <v>387.85</v>
      </c>
      <c r="J231" s="6">
        <v>0</v>
      </c>
      <c r="K231" s="6">
        <v>894.66</v>
      </c>
      <c r="L231" s="6">
        <v>0</v>
      </c>
      <c r="M231" s="6">
        <v>0</v>
      </c>
      <c r="N231" s="6">
        <v>50</v>
      </c>
      <c r="O231" s="6">
        <v>129.66999999999999</v>
      </c>
      <c r="P231" s="6">
        <v>0</v>
      </c>
      <c r="Q231" s="6">
        <v>0</v>
      </c>
      <c r="R231" s="6">
        <v>363.71</v>
      </c>
      <c r="S231" s="6">
        <v>1843.54</v>
      </c>
      <c r="T231" s="6">
        <v>0</v>
      </c>
      <c r="U231" s="6">
        <v>0</v>
      </c>
      <c r="V231" s="6">
        <v>7148.82</v>
      </c>
      <c r="W231" s="6">
        <v>0</v>
      </c>
      <c r="X231" s="6">
        <v>7148.82</v>
      </c>
      <c r="Y231" s="513">
        <f>IF(A231&lt;&gt;"",IF(A231=мар17!A231,0,1),IF(AND(B231=мар17!B231,C231=мар17!C231),0,1))</f>
        <v>0</v>
      </c>
      <c r="Z231" s="70" t="str">
        <f t="shared" si="15"/>
        <v>ул. Пятая д.5</v>
      </c>
      <c r="AA231" s="504">
        <f>IF($B231&lt;&gt;"",MAX(AA$7:AA230)+1,0)</f>
        <v>220</v>
      </c>
      <c r="AB231" s="502">
        <f t="shared" si="16"/>
        <v>231</v>
      </c>
      <c r="AC231" s="504">
        <f>1</f>
        <v>1</v>
      </c>
      <c r="AD231" s="103">
        <f t="shared" si="17"/>
        <v>1767.02</v>
      </c>
      <c r="AE231" s="103">
        <f t="shared" si="18"/>
        <v>5331.7999999999993</v>
      </c>
      <c r="AF231" s="103">
        <f t="shared" si="19"/>
        <v>50</v>
      </c>
    </row>
    <row r="232" spans="2:32" x14ac:dyDescent="0.3">
      <c r="B232" s="1" t="str">
        <f>адреса!$G$227</f>
        <v>кв.25</v>
      </c>
      <c r="C232" s="522">
        <f>адреса!$I$227</f>
        <v>50000025</v>
      </c>
      <c r="D232" s="6" t="str">
        <f>адреса!$K$227</f>
        <v>ФИО-5-25</v>
      </c>
      <c r="E232" s="6">
        <v>0</v>
      </c>
      <c r="F232" s="6">
        <v>1747.43</v>
      </c>
      <c r="G232" s="6">
        <v>0</v>
      </c>
      <c r="H232" s="6">
        <v>1693.78</v>
      </c>
      <c r="I232" s="6">
        <v>1.59</v>
      </c>
      <c r="J232" s="6">
        <v>0</v>
      </c>
      <c r="K232" s="6">
        <v>0</v>
      </c>
      <c r="L232" s="6">
        <v>0</v>
      </c>
      <c r="M232" s="6">
        <v>0</v>
      </c>
      <c r="N232" s="6">
        <v>50</v>
      </c>
      <c r="O232" s="6">
        <v>128.22999999999999</v>
      </c>
      <c r="P232" s="6">
        <v>0</v>
      </c>
      <c r="Q232" s="6">
        <v>0</v>
      </c>
      <c r="R232" s="6">
        <v>1.59</v>
      </c>
      <c r="S232" s="6">
        <v>0</v>
      </c>
      <c r="T232" s="6">
        <v>0</v>
      </c>
      <c r="U232" s="6">
        <v>0</v>
      </c>
      <c r="V232" s="6">
        <v>3622.62</v>
      </c>
      <c r="W232" s="6">
        <v>0</v>
      </c>
      <c r="X232" s="6">
        <v>3622.62</v>
      </c>
      <c r="Y232" s="513">
        <f>IF(A232&lt;&gt;"",IF(A232=мар17!A232,0,1),IF(AND(B232=мар17!B232,C232=мар17!C232),0,1))</f>
        <v>0</v>
      </c>
      <c r="Z232" s="70" t="str">
        <f t="shared" si="15"/>
        <v>ул. Пятая д.5</v>
      </c>
      <c r="AA232" s="504">
        <f>IF($B232&lt;&gt;"",MAX(AA$7:AA231)+1,0)</f>
        <v>221</v>
      </c>
      <c r="AB232" s="502">
        <f t="shared" si="16"/>
        <v>232</v>
      </c>
      <c r="AC232" s="504">
        <f>1</f>
        <v>1</v>
      </c>
      <c r="AD232" s="103">
        <f t="shared" si="17"/>
        <v>1747.43</v>
      </c>
      <c r="AE232" s="103">
        <f t="shared" si="18"/>
        <v>1825.1899999999998</v>
      </c>
      <c r="AF232" s="103">
        <f t="shared" si="19"/>
        <v>50</v>
      </c>
    </row>
    <row r="233" spans="2:32" x14ac:dyDescent="0.3">
      <c r="B233" s="1" t="str">
        <f>адреса!$G$228</f>
        <v>кв.26</v>
      </c>
      <c r="C233" s="522">
        <f>адреса!$I$228</f>
        <v>50000026</v>
      </c>
      <c r="D233" s="6" t="str">
        <f>адреса!$K$228</f>
        <v>ФИО-5-26</v>
      </c>
      <c r="E233" s="6">
        <v>9033.9500000000007</v>
      </c>
      <c r="F233" s="6">
        <v>4219.6899999999996</v>
      </c>
      <c r="G233" s="6">
        <v>0</v>
      </c>
      <c r="H233" s="6">
        <v>4087.8</v>
      </c>
      <c r="I233" s="6">
        <v>102.34</v>
      </c>
      <c r="J233" s="6">
        <v>0</v>
      </c>
      <c r="K233" s="6">
        <v>176.91</v>
      </c>
      <c r="L233" s="6">
        <v>0</v>
      </c>
      <c r="M233" s="6">
        <v>0</v>
      </c>
      <c r="N233" s="6">
        <v>50</v>
      </c>
      <c r="O233" s="6">
        <v>309.64999999999998</v>
      </c>
      <c r="P233" s="6">
        <v>0</v>
      </c>
      <c r="Q233" s="6">
        <v>0</v>
      </c>
      <c r="R233" s="6">
        <v>53.34</v>
      </c>
      <c r="S233" s="6">
        <v>251.95</v>
      </c>
      <c r="T233" s="6">
        <v>0</v>
      </c>
      <c r="U233" s="6">
        <v>0</v>
      </c>
      <c r="V233" s="6">
        <v>9251.68</v>
      </c>
      <c r="W233" s="6">
        <v>9033.9500000000007</v>
      </c>
      <c r="X233" s="6">
        <v>9251.68</v>
      </c>
      <c r="Y233" s="513">
        <f>IF(A233&lt;&gt;"",IF(A233=мар17!A233,0,1),IF(AND(B233=мар17!B233,C233=мар17!C233),0,1))</f>
        <v>0</v>
      </c>
      <c r="Z233" s="70" t="str">
        <f t="shared" si="15"/>
        <v>ул. Пятая д.5</v>
      </c>
      <c r="AA233" s="504">
        <f>IF($B233&lt;&gt;"",MAX(AA$7:AA232)+1,0)</f>
        <v>222</v>
      </c>
      <c r="AB233" s="502">
        <f t="shared" si="16"/>
        <v>233</v>
      </c>
      <c r="AC233" s="504">
        <f>1</f>
        <v>1</v>
      </c>
      <c r="AD233" s="103">
        <f t="shared" si="17"/>
        <v>4219.6899999999996</v>
      </c>
      <c r="AE233" s="103">
        <f t="shared" si="18"/>
        <v>4981.99</v>
      </c>
      <c r="AF233" s="103">
        <f t="shared" si="19"/>
        <v>50.000000000000909</v>
      </c>
    </row>
    <row r="234" spans="2:32" x14ac:dyDescent="0.3">
      <c r="B234" s="1" t="str">
        <f>адреса!$G$229</f>
        <v>кв.27</v>
      </c>
      <c r="C234" s="522">
        <f>адреса!$I$229</f>
        <v>50000027</v>
      </c>
      <c r="D234" s="6" t="str">
        <f>адреса!$K$229</f>
        <v>ФИО-5-27</v>
      </c>
      <c r="E234" s="6">
        <v>6218.14</v>
      </c>
      <c r="F234" s="6">
        <v>2781.78</v>
      </c>
      <c r="G234" s="6">
        <v>0</v>
      </c>
      <c r="H234" s="6">
        <v>2695.59</v>
      </c>
      <c r="I234" s="6">
        <v>99.1</v>
      </c>
      <c r="J234" s="6">
        <v>0</v>
      </c>
      <c r="K234" s="6">
        <v>202.02</v>
      </c>
      <c r="L234" s="6">
        <v>0</v>
      </c>
      <c r="M234" s="6">
        <v>0</v>
      </c>
      <c r="N234" s="6">
        <v>50</v>
      </c>
      <c r="O234" s="6">
        <v>204.14</v>
      </c>
      <c r="P234" s="6">
        <v>0</v>
      </c>
      <c r="Q234" s="6">
        <v>0</v>
      </c>
      <c r="R234" s="6">
        <v>74.959999999999994</v>
      </c>
      <c r="S234" s="6">
        <v>368.71</v>
      </c>
      <c r="T234" s="6">
        <v>0</v>
      </c>
      <c r="U234" s="6">
        <v>0</v>
      </c>
      <c r="V234" s="6">
        <v>6476.3</v>
      </c>
      <c r="W234" s="6">
        <v>0</v>
      </c>
      <c r="X234" s="6">
        <v>12694.44</v>
      </c>
      <c r="Y234" s="513">
        <f>IF(A234&lt;&gt;"",IF(A234=мар17!A234,0,1),IF(AND(B234=мар17!B234,C234=мар17!C234),0,1))</f>
        <v>0</v>
      </c>
      <c r="Z234" s="70" t="str">
        <f t="shared" si="15"/>
        <v>ул. Пятая д.5</v>
      </c>
      <c r="AA234" s="504">
        <f>IF($B234&lt;&gt;"",MAX(AA$7:AA233)+1,0)</f>
        <v>223</v>
      </c>
      <c r="AB234" s="502">
        <f t="shared" si="16"/>
        <v>234</v>
      </c>
      <c r="AC234" s="504">
        <f>1</f>
        <v>1</v>
      </c>
      <c r="AD234" s="103">
        <f t="shared" si="17"/>
        <v>2781.78</v>
      </c>
      <c r="AE234" s="103">
        <f t="shared" si="18"/>
        <v>3644.52</v>
      </c>
      <c r="AF234" s="103">
        <f t="shared" si="19"/>
        <v>50</v>
      </c>
    </row>
    <row r="235" spans="2:32" x14ac:dyDescent="0.3">
      <c r="B235" s="1" t="str">
        <f>адреса!$G$230</f>
        <v>кв.28</v>
      </c>
      <c r="C235" s="522">
        <f>адреса!$I$230</f>
        <v>50000028</v>
      </c>
      <c r="D235" s="6" t="str">
        <f>адреса!$K$230</f>
        <v>ФИО-5-28</v>
      </c>
      <c r="E235" s="6">
        <v>0</v>
      </c>
      <c r="F235" s="6">
        <v>1767.02</v>
      </c>
      <c r="G235" s="6">
        <v>0</v>
      </c>
      <c r="H235" s="6">
        <v>1712.37</v>
      </c>
      <c r="I235" s="6">
        <v>26.08</v>
      </c>
      <c r="J235" s="6">
        <v>0</v>
      </c>
      <c r="K235" s="6">
        <v>50.19</v>
      </c>
      <c r="L235" s="6">
        <v>0</v>
      </c>
      <c r="M235" s="6">
        <v>0</v>
      </c>
      <c r="N235" s="6">
        <v>50</v>
      </c>
      <c r="O235" s="6">
        <v>129.66999999999999</v>
      </c>
      <c r="P235" s="6">
        <v>0</v>
      </c>
      <c r="Q235" s="6">
        <v>0</v>
      </c>
      <c r="R235" s="6">
        <v>19.12</v>
      </c>
      <c r="S235" s="6">
        <v>89.15</v>
      </c>
      <c r="T235" s="6">
        <v>0</v>
      </c>
      <c r="U235" s="6">
        <v>0</v>
      </c>
      <c r="V235" s="6">
        <v>3843.6</v>
      </c>
      <c r="W235" s="6">
        <v>0</v>
      </c>
      <c r="X235" s="6">
        <v>3843.6</v>
      </c>
      <c r="Y235" s="513">
        <f>IF(A235&lt;&gt;"",IF(A235=мар17!A235,0,1),IF(AND(B235=мар17!B235,C235=мар17!C235),0,1))</f>
        <v>0</v>
      </c>
      <c r="Z235" s="70" t="str">
        <f t="shared" si="15"/>
        <v>ул. Пятая д.5</v>
      </c>
      <c r="AA235" s="504">
        <f>IF($B235&lt;&gt;"",MAX(AA$7:AA234)+1,0)</f>
        <v>224</v>
      </c>
      <c r="AB235" s="502">
        <f t="shared" si="16"/>
        <v>235</v>
      </c>
      <c r="AC235" s="504">
        <f>1</f>
        <v>1</v>
      </c>
      <c r="AD235" s="103">
        <f t="shared" si="17"/>
        <v>1767.02</v>
      </c>
      <c r="AE235" s="103">
        <f t="shared" si="18"/>
        <v>2026.58</v>
      </c>
      <c r="AF235" s="103">
        <f t="shared" si="19"/>
        <v>50</v>
      </c>
    </row>
    <row r="236" spans="2:32" x14ac:dyDescent="0.3">
      <c r="B236" s="1" t="str">
        <f>адреса!$G$231</f>
        <v>кв.29</v>
      </c>
      <c r="C236" s="522">
        <f>адреса!$I$231</f>
        <v>50000029</v>
      </c>
      <c r="D236" s="6" t="str">
        <f>адреса!$K$231</f>
        <v>ФИО-5-29</v>
      </c>
      <c r="E236" s="6">
        <v>0</v>
      </c>
      <c r="F236" s="6">
        <v>1747.43</v>
      </c>
      <c r="G236" s="6">
        <v>0</v>
      </c>
      <c r="H236" s="6">
        <v>1693.78</v>
      </c>
      <c r="I236" s="6">
        <v>49.87</v>
      </c>
      <c r="J236" s="6">
        <v>0</v>
      </c>
      <c r="K236" s="6">
        <v>57.72</v>
      </c>
      <c r="L236" s="6">
        <v>0</v>
      </c>
      <c r="M236" s="6">
        <v>0</v>
      </c>
      <c r="N236" s="6">
        <v>50</v>
      </c>
      <c r="O236" s="6">
        <v>128.22999999999999</v>
      </c>
      <c r="P236" s="6">
        <v>0</v>
      </c>
      <c r="Q236" s="6">
        <v>0</v>
      </c>
      <c r="R236" s="6">
        <v>1.59</v>
      </c>
      <c r="S236" s="6">
        <v>0</v>
      </c>
      <c r="T236" s="6">
        <v>0</v>
      </c>
      <c r="U236" s="6">
        <v>0</v>
      </c>
      <c r="V236" s="6">
        <v>3728.62</v>
      </c>
      <c r="W236" s="6">
        <v>3728.62</v>
      </c>
      <c r="X236" s="6">
        <v>0</v>
      </c>
      <c r="Y236" s="513">
        <f>IF(A236&lt;&gt;"",IF(A236=мар17!A236,0,1),IF(AND(B236=мар17!B236,C236=мар17!C236),0,1))</f>
        <v>0</v>
      </c>
      <c r="Z236" s="70" t="str">
        <f t="shared" si="15"/>
        <v>ул. Пятая д.5</v>
      </c>
      <c r="AA236" s="504">
        <f>IF($B236&lt;&gt;"",MAX(AA$7:AA235)+1,0)</f>
        <v>225</v>
      </c>
      <c r="AB236" s="502">
        <f t="shared" si="16"/>
        <v>236</v>
      </c>
      <c r="AC236" s="504">
        <f>1</f>
        <v>1</v>
      </c>
      <c r="AD236" s="103">
        <f t="shared" si="17"/>
        <v>1747.43</v>
      </c>
      <c r="AE236" s="103">
        <f t="shared" si="18"/>
        <v>1931.1899999999998</v>
      </c>
      <c r="AF236" s="103">
        <f t="shared" si="19"/>
        <v>50</v>
      </c>
    </row>
    <row r="237" spans="2:32" x14ac:dyDescent="0.3">
      <c r="B237" s="1" t="str">
        <f>адреса!$G$232</f>
        <v>кв.30</v>
      </c>
      <c r="C237" s="522">
        <f>адреса!$I$232</f>
        <v>50000030</v>
      </c>
      <c r="D237" s="6" t="str">
        <f>адреса!$K$232</f>
        <v>ФИО-5-30</v>
      </c>
      <c r="E237" s="6">
        <v>10283.049999999999</v>
      </c>
      <c r="F237" s="6">
        <v>4219.6899999999996</v>
      </c>
      <c r="G237" s="6">
        <v>0</v>
      </c>
      <c r="H237" s="6">
        <v>4087.8</v>
      </c>
      <c r="I237" s="6">
        <v>259.93</v>
      </c>
      <c r="J237" s="6">
        <v>0</v>
      </c>
      <c r="K237" s="6">
        <v>541.9</v>
      </c>
      <c r="L237" s="6">
        <v>0</v>
      </c>
      <c r="M237" s="6">
        <v>0</v>
      </c>
      <c r="N237" s="6">
        <v>50</v>
      </c>
      <c r="O237" s="6">
        <v>309.64999999999998</v>
      </c>
      <c r="P237" s="6">
        <v>0</v>
      </c>
      <c r="Q237" s="6">
        <v>0</v>
      </c>
      <c r="R237" s="6">
        <v>201.04</v>
      </c>
      <c r="S237" s="6">
        <v>1003.93</v>
      </c>
      <c r="T237" s="6">
        <v>0</v>
      </c>
      <c r="U237" s="6">
        <v>0</v>
      </c>
      <c r="V237" s="6">
        <v>10673.94</v>
      </c>
      <c r="W237" s="6">
        <v>10283.049999999999</v>
      </c>
      <c r="X237" s="6">
        <v>10673.94</v>
      </c>
      <c r="Y237" s="513">
        <f>IF(A237&lt;&gt;"",IF(A237=мар17!A237,0,1),IF(AND(B237=мар17!B237,C237=мар17!C237),0,1))</f>
        <v>0</v>
      </c>
      <c r="Z237" s="70" t="str">
        <f t="shared" si="15"/>
        <v>ул. Пятая д.5</v>
      </c>
      <c r="AA237" s="504">
        <f>IF($B237&lt;&gt;"",MAX(AA$7:AA236)+1,0)</f>
        <v>226</v>
      </c>
      <c r="AB237" s="502">
        <f t="shared" si="16"/>
        <v>237</v>
      </c>
      <c r="AC237" s="504">
        <f>1</f>
        <v>1</v>
      </c>
      <c r="AD237" s="103">
        <f t="shared" si="17"/>
        <v>4219.6899999999996</v>
      </c>
      <c r="AE237" s="103">
        <f t="shared" si="18"/>
        <v>6404.25</v>
      </c>
      <c r="AF237" s="103">
        <f t="shared" si="19"/>
        <v>50.000000000000909</v>
      </c>
    </row>
    <row r="238" spans="2:32" x14ac:dyDescent="0.3">
      <c r="B238" s="1" t="str">
        <f>адреса!$G$233</f>
        <v>кв.31</v>
      </c>
      <c r="C238" s="522">
        <f>адреса!$I$233</f>
        <v>50000031</v>
      </c>
      <c r="D238" s="6" t="str">
        <f>адреса!$K$233</f>
        <v>ФИО-5-31</v>
      </c>
      <c r="E238" s="6">
        <v>0</v>
      </c>
      <c r="F238" s="6">
        <v>2781.78</v>
      </c>
      <c r="G238" s="6">
        <v>0</v>
      </c>
      <c r="H238" s="6">
        <v>2695.59</v>
      </c>
      <c r="I238" s="6">
        <v>486.88</v>
      </c>
      <c r="J238" s="6">
        <v>0</v>
      </c>
      <c r="K238" s="6">
        <v>1000.17</v>
      </c>
      <c r="L238" s="6">
        <v>0</v>
      </c>
      <c r="M238" s="6">
        <v>0</v>
      </c>
      <c r="N238" s="6">
        <v>50</v>
      </c>
      <c r="O238" s="6">
        <v>204.14</v>
      </c>
      <c r="P238" s="6">
        <v>0</v>
      </c>
      <c r="Q238" s="6">
        <v>0</v>
      </c>
      <c r="R238" s="6">
        <v>354.79</v>
      </c>
      <c r="S238" s="6">
        <v>1793.39</v>
      </c>
      <c r="T238" s="6">
        <v>0</v>
      </c>
      <c r="U238" s="6">
        <v>0</v>
      </c>
      <c r="V238" s="6">
        <v>9366.74</v>
      </c>
      <c r="W238" s="6">
        <v>0</v>
      </c>
      <c r="X238" s="6">
        <v>9366.74</v>
      </c>
      <c r="Y238" s="513">
        <f>IF(A238&lt;&gt;"",IF(A238=мар17!A238,0,1),IF(AND(B238=мар17!B238,C238=мар17!C238),0,1))</f>
        <v>0</v>
      </c>
      <c r="Z238" s="70" t="str">
        <f t="shared" si="15"/>
        <v>ул. Пятая д.5</v>
      </c>
      <c r="AA238" s="504">
        <f>IF($B238&lt;&gt;"",MAX(AA$7:AA237)+1,0)</f>
        <v>227</v>
      </c>
      <c r="AB238" s="502">
        <f t="shared" si="16"/>
        <v>238</v>
      </c>
      <c r="AC238" s="504">
        <f>1</f>
        <v>1</v>
      </c>
      <c r="AD238" s="103">
        <f t="shared" si="17"/>
        <v>2781.78</v>
      </c>
      <c r="AE238" s="103">
        <f t="shared" si="18"/>
        <v>6534.9600000000009</v>
      </c>
      <c r="AF238" s="103">
        <f t="shared" si="19"/>
        <v>49.999999999998181</v>
      </c>
    </row>
    <row r="239" spans="2:32" x14ac:dyDescent="0.3">
      <c r="B239" s="1" t="str">
        <f>адреса!$G$234</f>
        <v>кв.32</v>
      </c>
      <c r="C239" s="522">
        <f>адреса!$I$234</f>
        <v>50000032</v>
      </c>
      <c r="D239" s="6" t="str">
        <f>адреса!$K$234</f>
        <v>ФИО-5-32</v>
      </c>
      <c r="E239" s="6">
        <v>-3.05</v>
      </c>
      <c r="F239" s="6">
        <v>1767.02</v>
      </c>
      <c r="G239" s="6">
        <v>0</v>
      </c>
      <c r="H239" s="6">
        <v>1712.37</v>
      </c>
      <c r="I239" s="6">
        <v>454.51</v>
      </c>
      <c r="J239" s="6">
        <v>0</v>
      </c>
      <c r="K239" s="6">
        <v>754.2</v>
      </c>
      <c r="L239" s="6">
        <v>0</v>
      </c>
      <c r="M239" s="6">
        <v>0</v>
      </c>
      <c r="N239" s="6">
        <v>50</v>
      </c>
      <c r="O239" s="6">
        <v>129.66999999999999</v>
      </c>
      <c r="P239" s="6">
        <v>0</v>
      </c>
      <c r="Q239" s="6">
        <v>0</v>
      </c>
      <c r="R239" s="6">
        <v>179.57</v>
      </c>
      <c r="S239" s="6">
        <v>906.01</v>
      </c>
      <c r="T239" s="6">
        <v>0</v>
      </c>
      <c r="U239" s="6">
        <v>0</v>
      </c>
      <c r="V239" s="6">
        <v>5953.35</v>
      </c>
      <c r="W239" s="6">
        <v>0</v>
      </c>
      <c r="X239" s="6">
        <v>5950.3</v>
      </c>
      <c r="Y239" s="513">
        <f>IF(A239&lt;&gt;"",IF(A239=мар17!A239,0,1),IF(AND(B239=мар17!B239,C239=мар17!C239),0,1))</f>
        <v>0</v>
      </c>
      <c r="Z239" s="70" t="str">
        <f t="shared" si="15"/>
        <v>ул. Пятая д.5</v>
      </c>
      <c r="AA239" s="504">
        <f>IF($B239&lt;&gt;"",MAX(AA$7:AA238)+1,0)</f>
        <v>228</v>
      </c>
      <c r="AB239" s="502">
        <f t="shared" si="16"/>
        <v>239</v>
      </c>
      <c r="AC239" s="504">
        <f>1</f>
        <v>1</v>
      </c>
      <c r="AD239" s="103">
        <f t="shared" si="17"/>
        <v>1767.02</v>
      </c>
      <c r="AE239" s="103">
        <f t="shared" si="18"/>
        <v>4136.33</v>
      </c>
      <c r="AF239" s="103">
        <f t="shared" si="19"/>
        <v>50</v>
      </c>
    </row>
    <row r="240" spans="2:32" x14ac:dyDescent="0.3">
      <c r="B240" s="1" t="str">
        <f>адреса!$G$235</f>
        <v>кв.33</v>
      </c>
      <c r="C240" s="522">
        <f>адреса!$I$235</f>
        <v>50000033</v>
      </c>
      <c r="D240" s="6" t="str">
        <f>адреса!$K$235</f>
        <v>ФИО-5-33</v>
      </c>
      <c r="E240" s="6">
        <v>8372.2900000000009</v>
      </c>
      <c r="F240" s="6">
        <v>1747.43</v>
      </c>
      <c r="G240" s="6">
        <v>0</v>
      </c>
      <c r="H240" s="6">
        <v>1693.78</v>
      </c>
      <c r="I240" s="6">
        <v>122.68</v>
      </c>
      <c r="J240" s="6">
        <v>0</v>
      </c>
      <c r="K240" s="6">
        <v>250.04</v>
      </c>
      <c r="L240" s="6">
        <v>0</v>
      </c>
      <c r="M240" s="6">
        <v>0</v>
      </c>
      <c r="N240" s="6">
        <v>50</v>
      </c>
      <c r="O240" s="6">
        <v>128.22999999999999</v>
      </c>
      <c r="P240" s="6">
        <v>0</v>
      </c>
      <c r="Q240" s="6">
        <v>0</v>
      </c>
      <c r="R240" s="6">
        <v>89.65</v>
      </c>
      <c r="S240" s="6">
        <v>448.35</v>
      </c>
      <c r="T240" s="6">
        <v>0</v>
      </c>
      <c r="U240" s="6">
        <v>0</v>
      </c>
      <c r="V240" s="6">
        <v>4530.16</v>
      </c>
      <c r="W240" s="6">
        <v>8400</v>
      </c>
      <c r="X240" s="6">
        <v>4502.45</v>
      </c>
      <c r="Y240" s="513">
        <f>IF(A240&lt;&gt;"",IF(A240=мар17!A240,0,1),IF(AND(B240=мар17!B240,C240=мар17!C240),0,1))</f>
        <v>0</v>
      </c>
      <c r="Z240" s="70" t="str">
        <f t="shared" si="15"/>
        <v>ул. Пятая д.5</v>
      </c>
      <c r="AA240" s="504">
        <f>IF($B240&lt;&gt;"",MAX(AA$7:AA239)+1,0)</f>
        <v>229</v>
      </c>
      <c r="AB240" s="502">
        <f t="shared" si="16"/>
        <v>240</v>
      </c>
      <c r="AC240" s="504">
        <f>1</f>
        <v>1</v>
      </c>
      <c r="AD240" s="103">
        <f t="shared" si="17"/>
        <v>1747.43</v>
      </c>
      <c r="AE240" s="103">
        <f t="shared" si="18"/>
        <v>2732.73</v>
      </c>
      <c r="AF240" s="103">
        <f t="shared" si="19"/>
        <v>49.999999999999545</v>
      </c>
    </row>
    <row r="241" spans="2:32" x14ac:dyDescent="0.3">
      <c r="B241" s="1" t="str">
        <f>адреса!$G$236</f>
        <v>кв.34</v>
      </c>
      <c r="C241" s="522">
        <f>адреса!$I$236</f>
        <v>50000034</v>
      </c>
      <c r="D241" s="6" t="str">
        <f>адреса!$K$236</f>
        <v>ФИО-5-34</v>
      </c>
      <c r="E241" s="6">
        <v>9305.02</v>
      </c>
      <c r="F241" s="6">
        <v>4219.6899999999996</v>
      </c>
      <c r="G241" s="6">
        <v>0</v>
      </c>
      <c r="H241" s="6">
        <v>4087.8</v>
      </c>
      <c r="I241" s="6">
        <v>293.52999999999997</v>
      </c>
      <c r="J241" s="6">
        <v>0</v>
      </c>
      <c r="K241" s="6">
        <v>577.20000000000005</v>
      </c>
      <c r="L241" s="6">
        <v>0</v>
      </c>
      <c r="M241" s="6">
        <v>0</v>
      </c>
      <c r="N241" s="6">
        <v>50</v>
      </c>
      <c r="O241" s="6">
        <v>309.64999999999998</v>
      </c>
      <c r="P241" s="6">
        <v>0</v>
      </c>
      <c r="Q241" s="6">
        <v>0</v>
      </c>
      <c r="R241" s="6">
        <v>196.97</v>
      </c>
      <c r="S241" s="6">
        <v>983.22</v>
      </c>
      <c r="T241" s="6">
        <v>0</v>
      </c>
      <c r="U241" s="6">
        <v>0</v>
      </c>
      <c r="V241" s="6">
        <v>10718.06</v>
      </c>
      <c r="W241" s="6">
        <v>9305</v>
      </c>
      <c r="X241" s="6">
        <v>10718.08</v>
      </c>
      <c r="Y241" s="513">
        <f>IF(A241&lt;&gt;"",IF(A241=мар17!A241,0,1),IF(AND(B241=мар17!B241,C241=мар17!C241),0,1))</f>
        <v>0</v>
      </c>
      <c r="Z241" s="70" t="str">
        <f t="shared" si="15"/>
        <v>ул. Пятая д.5</v>
      </c>
      <c r="AA241" s="504">
        <f>IF($B241&lt;&gt;"",MAX(AA$7:AA240)+1,0)</f>
        <v>230</v>
      </c>
      <c r="AB241" s="502">
        <f t="shared" si="16"/>
        <v>241</v>
      </c>
      <c r="AC241" s="504">
        <f>1</f>
        <v>1</v>
      </c>
      <c r="AD241" s="103">
        <f t="shared" si="17"/>
        <v>4219.6899999999996</v>
      </c>
      <c r="AE241" s="103">
        <f t="shared" si="18"/>
        <v>6448.37</v>
      </c>
      <c r="AF241" s="103">
        <f t="shared" si="19"/>
        <v>50</v>
      </c>
    </row>
    <row r="242" spans="2:32" x14ac:dyDescent="0.3">
      <c r="B242" s="1" t="str">
        <f>адреса!$G$237</f>
        <v>кв.35</v>
      </c>
      <c r="C242" s="522">
        <f>адреса!$I$237</f>
        <v>50000035</v>
      </c>
      <c r="D242" s="6" t="str">
        <f>адреса!$K$237</f>
        <v>ФИО-5-35</v>
      </c>
      <c r="E242" s="6">
        <v>5447.31</v>
      </c>
      <c r="F242" s="6">
        <v>2766.11</v>
      </c>
      <c r="G242" s="6">
        <v>0</v>
      </c>
      <c r="H242" s="6">
        <v>2679.07</v>
      </c>
      <c r="I242" s="6">
        <v>2.52</v>
      </c>
      <c r="J242" s="6">
        <v>0</v>
      </c>
      <c r="K242" s="6">
        <v>0</v>
      </c>
      <c r="L242" s="6">
        <v>0</v>
      </c>
      <c r="M242" s="6">
        <v>0</v>
      </c>
      <c r="N242" s="6">
        <v>50</v>
      </c>
      <c r="O242" s="6">
        <v>202.99</v>
      </c>
      <c r="P242" s="6">
        <v>0</v>
      </c>
      <c r="Q242" s="6">
        <v>0</v>
      </c>
      <c r="R242" s="6">
        <v>2.52</v>
      </c>
      <c r="S242" s="6">
        <v>0</v>
      </c>
      <c r="T242" s="6">
        <v>0</v>
      </c>
      <c r="U242" s="6">
        <v>0</v>
      </c>
      <c r="V242" s="6">
        <v>5703.21</v>
      </c>
      <c r="W242" s="6">
        <v>5447.31</v>
      </c>
      <c r="X242" s="6">
        <v>5703.21</v>
      </c>
      <c r="Y242" s="513">
        <f>IF(A242&lt;&gt;"",IF(A242=мар17!A242,0,1),IF(AND(B242=мар17!B242,C242=мар17!C242),0,1))</f>
        <v>0</v>
      </c>
      <c r="Z242" s="70" t="str">
        <f t="shared" si="15"/>
        <v>ул. Пятая д.5</v>
      </c>
      <c r="AA242" s="504">
        <f>IF($B242&lt;&gt;"",MAX(AA$7:AA241)+1,0)</f>
        <v>231</v>
      </c>
      <c r="AB242" s="502">
        <f t="shared" si="16"/>
        <v>242</v>
      </c>
      <c r="AC242" s="504">
        <f>1</f>
        <v>1</v>
      </c>
      <c r="AD242" s="103">
        <f t="shared" si="17"/>
        <v>2766.11</v>
      </c>
      <c r="AE242" s="103">
        <f t="shared" si="18"/>
        <v>2887.1</v>
      </c>
      <c r="AF242" s="103">
        <f t="shared" si="19"/>
        <v>50</v>
      </c>
    </row>
    <row r="243" spans="2:32" x14ac:dyDescent="0.3">
      <c r="B243" s="1" t="str">
        <f>адреса!$G$238</f>
        <v>кв.36</v>
      </c>
      <c r="C243" s="522">
        <f>адреса!$I$238</f>
        <v>50000036</v>
      </c>
      <c r="D243" s="6" t="str">
        <f>адреса!$K$238</f>
        <v>ФИО-5-36</v>
      </c>
      <c r="E243" s="6">
        <v>4948.5600000000004</v>
      </c>
      <c r="F243" s="6">
        <v>1770.94</v>
      </c>
      <c r="G243" s="6">
        <v>0</v>
      </c>
      <c r="H243" s="6">
        <v>1716.51</v>
      </c>
      <c r="I243" s="6">
        <v>25.76</v>
      </c>
      <c r="J243" s="6">
        <v>0</v>
      </c>
      <c r="K243" s="6">
        <v>28.86</v>
      </c>
      <c r="L243" s="6">
        <v>0</v>
      </c>
      <c r="M243" s="6">
        <v>0</v>
      </c>
      <c r="N243" s="6">
        <v>50</v>
      </c>
      <c r="O243" s="6">
        <v>129.96</v>
      </c>
      <c r="P243" s="6">
        <v>0</v>
      </c>
      <c r="Q243" s="6">
        <v>0</v>
      </c>
      <c r="R243" s="6">
        <v>1.62</v>
      </c>
      <c r="S243" s="6">
        <v>0</v>
      </c>
      <c r="T243" s="6">
        <v>0</v>
      </c>
      <c r="U243" s="6">
        <v>0</v>
      </c>
      <c r="V243" s="6">
        <v>3723.65</v>
      </c>
      <c r="W243" s="6">
        <v>8672.2099999999991</v>
      </c>
      <c r="X243" s="6">
        <v>0</v>
      </c>
      <c r="Y243" s="513">
        <f>IF(A243&lt;&gt;"",IF(A243=мар17!A243,0,1),IF(AND(B243=мар17!B243,C243=мар17!C243),0,1))</f>
        <v>0</v>
      </c>
      <c r="Z243" s="70" t="str">
        <f t="shared" si="15"/>
        <v>ул. Пятая д.5</v>
      </c>
      <c r="AA243" s="504">
        <f>IF($B243&lt;&gt;"",MAX(AA$7:AA242)+1,0)</f>
        <v>232</v>
      </c>
      <c r="AB243" s="502">
        <f t="shared" si="16"/>
        <v>243</v>
      </c>
      <c r="AC243" s="504">
        <f>1</f>
        <v>1</v>
      </c>
      <c r="AD243" s="103">
        <f t="shared" si="17"/>
        <v>1770.94</v>
      </c>
      <c r="AE243" s="103">
        <f t="shared" si="18"/>
        <v>1902.7099999999998</v>
      </c>
      <c r="AF243" s="103">
        <f t="shared" si="19"/>
        <v>50.000000000000227</v>
      </c>
    </row>
    <row r="244" spans="2:32" x14ac:dyDescent="0.3">
      <c r="B244" s="1" t="str">
        <f>адреса!$G$239</f>
        <v>кв.37</v>
      </c>
      <c r="C244" s="522">
        <f>адреса!$I$239</f>
        <v>50000037</v>
      </c>
      <c r="D244" s="6" t="str">
        <f>адреса!$K$239</f>
        <v>ФИО-5-37</v>
      </c>
      <c r="E244" s="6">
        <v>0</v>
      </c>
      <c r="F244" s="6">
        <v>1743.51</v>
      </c>
      <c r="G244" s="6">
        <v>0</v>
      </c>
      <c r="H244" s="6">
        <v>1689.65</v>
      </c>
      <c r="I244" s="6">
        <v>170.57</v>
      </c>
      <c r="J244" s="6">
        <v>0</v>
      </c>
      <c r="K244" s="6">
        <v>230.88</v>
      </c>
      <c r="L244" s="6">
        <v>0</v>
      </c>
      <c r="M244" s="6">
        <v>0</v>
      </c>
      <c r="N244" s="6">
        <v>50</v>
      </c>
      <c r="O244" s="6">
        <v>127.94</v>
      </c>
      <c r="P244" s="6">
        <v>0</v>
      </c>
      <c r="Q244" s="6">
        <v>0</v>
      </c>
      <c r="R244" s="6">
        <v>25.73</v>
      </c>
      <c r="S244" s="6">
        <v>122.9</v>
      </c>
      <c r="T244" s="6">
        <v>0</v>
      </c>
      <c r="U244" s="6">
        <v>0</v>
      </c>
      <c r="V244" s="6">
        <v>4161.18</v>
      </c>
      <c r="W244" s="6">
        <v>4161.18</v>
      </c>
      <c r="X244" s="6">
        <v>0</v>
      </c>
      <c r="Y244" s="513">
        <f>IF(A244&lt;&gt;"",IF(A244=мар17!A244,0,1),IF(AND(B244=мар17!B244,C244=мар17!C244),0,1))</f>
        <v>0</v>
      </c>
      <c r="Z244" s="70" t="str">
        <f t="shared" si="15"/>
        <v>ул. Пятая д.5</v>
      </c>
      <c r="AA244" s="504">
        <f>IF($B244&lt;&gt;"",MAX(AA$7:AA243)+1,0)</f>
        <v>233</v>
      </c>
      <c r="AB244" s="502">
        <f t="shared" si="16"/>
        <v>244</v>
      </c>
      <c r="AC244" s="504">
        <f>1</f>
        <v>1</v>
      </c>
      <c r="AD244" s="103">
        <f t="shared" si="17"/>
        <v>1743.51</v>
      </c>
      <c r="AE244" s="103">
        <f t="shared" si="18"/>
        <v>2367.67</v>
      </c>
      <c r="AF244" s="103">
        <f t="shared" si="19"/>
        <v>50</v>
      </c>
    </row>
    <row r="245" spans="2:32" x14ac:dyDescent="0.3">
      <c r="B245" s="1" t="str">
        <f>адреса!$G$240</f>
        <v>кв.38</v>
      </c>
      <c r="C245" s="522">
        <f>адреса!$I$240</f>
        <v>50000038</v>
      </c>
      <c r="D245" s="6" t="str">
        <f>адреса!$K$240</f>
        <v>ФИО-5-38</v>
      </c>
      <c r="E245" s="6">
        <v>953.79</v>
      </c>
      <c r="F245" s="6">
        <v>4219.6899999999996</v>
      </c>
      <c r="G245" s="6">
        <v>0</v>
      </c>
      <c r="H245" s="6">
        <v>4087.8</v>
      </c>
      <c r="I245" s="6">
        <v>276.55</v>
      </c>
      <c r="J245" s="6">
        <v>0</v>
      </c>
      <c r="K245" s="6">
        <v>583.67999999999995</v>
      </c>
      <c r="L245" s="6">
        <v>0</v>
      </c>
      <c r="M245" s="6">
        <v>0</v>
      </c>
      <c r="N245" s="6">
        <v>50</v>
      </c>
      <c r="O245" s="6">
        <v>309.64999999999998</v>
      </c>
      <c r="P245" s="6">
        <v>0</v>
      </c>
      <c r="Q245" s="6">
        <v>0</v>
      </c>
      <c r="R245" s="6">
        <v>219.37</v>
      </c>
      <c r="S245" s="6">
        <v>1097.27</v>
      </c>
      <c r="T245" s="6">
        <v>0</v>
      </c>
      <c r="U245" s="6">
        <v>0</v>
      </c>
      <c r="V245" s="6">
        <v>10844.01</v>
      </c>
      <c r="W245" s="6">
        <v>11797.8</v>
      </c>
      <c r="X245" s="6">
        <v>0</v>
      </c>
      <c r="Y245" s="513">
        <f>IF(A245&lt;&gt;"",IF(A245=мар17!A245,0,1),IF(AND(B245=мар17!B245,C245=мар17!C245),0,1))</f>
        <v>0</v>
      </c>
      <c r="Z245" s="70" t="str">
        <f t="shared" si="15"/>
        <v>ул. Пятая д.5</v>
      </c>
      <c r="AA245" s="504">
        <f>IF($B245&lt;&gt;"",MAX(AA$7:AA244)+1,0)</f>
        <v>234</v>
      </c>
      <c r="AB245" s="502">
        <f t="shared" si="16"/>
        <v>245</v>
      </c>
      <c r="AC245" s="504">
        <f>1</f>
        <v>1</v>
      </c>
      <c r="AD245" s="103">
        <f t="shared" si="17"/>
        <v>4219.6899999999996</v>
      </c>
      <c r="AE245" s="103">
        <f t="shared" si="18"/>
        <v>6574.32</v>
      </c>
      <c r="AF245" s="103">
        <f t="shared" si="19"/>
        <v>50.000000000000909</v>
      </c>
    </row>
    <row r="246" spans="2:32" x14ac:dyDescent="0.3">
      <c r="B246" s="1" t="str">
        <f>адреса!$G$241</f>
        <v>кв.39</v>
      </c>
      <c r="C246" s="522">
        <f>адреса!$I$241</f>
        <v>50000039</v>
      </c>
      <c r="D246" s="6" t="str">
        <f>адреса!$K$241</f>
        <v>ФИО-5-39</v>
      </c>
      <c r="E246" s="6">
        <v>6354.85</v>
      </c>
      <c r="F246" s="6">
        <v>2766.11</v>
      </c>
      <c r="G246" s="6">
        <v>0</v>
      </c>
      <c r="H246" s="6">
        <v>2679.07</v>
      </c>
      <c r="I246" s="6">
        <v>123.61</v>
      </c>
      <c r="J246" s="6">
        <v>0</v>
      </c>
      <c r="K246" s="6">
        <v>250.04</v>
      </c>
      <c r="L246" s="6">
        <v>0</v>
      </c>
      <c r="M246" s="6">
        <v>0</v>
      </c>
      <c r="N246" s="6">
        <v>50</v>
      </c>
      <c r="O246" s="6">
        <v>202.99</v>
      </c>
      <c r="P246" s="6">
        <v>0</v>
      </c>
      <c r="Q246" s="6">
        <v>0</v>
      </c>
      <c r="R246" s="6">
        <v>90.58</v>
      </c>
      <c r="S246" s="6">
        <v>448.35</v>
      </c>
      <c r="T246" s="6">
        <v>0</v>
      </c>
      <c r="U246" s="6">
        <v>0</v>
      </c>
      <c r="V246" s="6">
        <v>6610.75</v>
      </c>
      <c r="W246" s="6">
        <v>0</v>
      </c>
      <c r="X246" s="6">
        <v>12965.6</v>
      </c>
      <c r="Y246" s="513">
        <f>IF(A246&lt;&gt;"",IF(A246=мар17!A246,0,1),IF(AND(B246=мар17!B246,C246=мар17!C246),0,1))</f>
        <v>0</v>
      </c>
      <c r="Z246" s="70" t="str">
        <f t="shared" si="15"/>
        <v>ул. Пятая д.5</v>
      </c>
      <c r="AA246" s="504">
        <f>IF($B246&lt;&gt;"",MAX(AA$7:AA245)+1,0)</f>
        <v>235</v>
      </c>
      <c r="AB246" s="502">
        <f t="shared" si="16"/>
        <v>246</v>
      </c>
      <c r="AC246" s="504">
        <f>1</f>
        <v>1</v>
      </c>
      <c r="AD246" s="103">
        <f t="shared" si="17"/>
        <v>2766.11</v>
      </c>
      <c r="AE246" s="103">
        <f t="shared" si="18"/>
        <v>3794.64</v>
      </c>
      <c r="AF246" s="103">
        <f t="shared" si="19"/>
        <v>50</v>
      </c>
    </row>
    <row r="247" spans="2:32" x14ac:dyDescent="0.3">
      <c r="B247" s="1" t="str">
        <f>адреса!$G$242</f>
        <v>кв.40</v>
      </c>
      <c r="C247" s="522">
        <f>адреса!$I$242</f>
        <v>50000040</v>
      </c>
      <c r="D247" s="6" t="str">
        <f>адреса!$K$242</f>
        <v>ФИО-5-40</v>
      </c>
      <c r="E247" s="6">
        <v>3784.85</v>
      </c>
      <c r="F247" s="6">
        <v>1770.94</v>
      </c>
      <c r="G247" s="6">
        <v>0</v>
      </c>
      <c r="H247" s="6">
        <v>1716.51</v>
      </c>
      <c r="I247" s="6">
        <v>49.9</v>
      </c>
      <c r="J247" s="6">
        <v>0</v>
      </c>
      <c r="K247" s="6">
        <v>115.44</v>
      </c>
      <c r="L247" s="6">
        <v>0</v>
      </c>
      <c r="M247" s="6">
        <v>0</v>
      </c>
      <c r="N247" s="6">
        <v>50</v>
      </c>
      <c r="O247" s="6">
        <v>129.96</v>
      </c>
      <c r="P247" s="6">
        <v>0</v>
      </c>
      <c r="Q247" s="6">
        <v>0</v>
      </c>
      <c r="R247" s="6">
        <v>49.9</v>
      </c>
      <c r="S247" s="6">
        <v>245.81</v>
      </c>
      <c r="T247" s="6">
        <v>0</v>
      </c>
      <c r="U247" s="6">
        <v>0</v>
      </c>
      <c r="V247" s="6">
        <v>4128.46</v>
      </c>
      <c r="W247" s="6">
        <v>3784.85</v>
      </c>
      <c r="X247" s="6">
        <v>4128.46</v>
      </c>
      <c r="Y247" s="513">
        <f>IF(A247&lt;&gt;"",IF(A247=мар17!A247,0,1),IF(AND(B247=мар17!B247,C247=мар17!C247),0,1))</f>
        <v>0</v>
      </c>
      <c r="Z247" s="70" t="str">
        <f t="shared" si="15"/>
        <v>ул. Пятая д.5</v>
      </c>
      <c r="AA247" s="504">
        <f>IF($B247&lt;&gt;"",MAX(AA$7:AA246)+1,0)</f>
        <v>236</v>
      </c>
      <c r="AB247" s="502">
        <f t="shared" si="16"/>
        <v>247</v>
      </c>
      <c r="AC247" s="504">
        <f>1</f>
        <v>1</v>
      </c>
      <c r="AD247" s="103">
        <f t="shared" si="17"/>
        <v>1770.94</v>
      </c>
      <c r="AE247" s="103">
        <f t="shared" si="18"/>
        <v>2307.52</v>
      </c>
      <c r="AF247" s="103">
        <f t="shared" si="19"/>
        <v>50</v>
      </c>
    </row>
    <row r="248" spans="2:32" x14ac:dyDescent="0.3">
      <c r="B248" s="1" t="str">
        <f>адреса!$G$243</f>
        <v>кв.41</v>
      </c>
      <c r="C248" s="522">
        <f>адреса!$I$243</f>
        <v>50000041</v>
      </c>
      <c r="D248" s="6" t="str">
        <f>адреса!$K$243</f>
        <v>ФИО-5-41</v>
      </c>
      <c r="E248" s="6">
        <v>4523.62</v>
      </c>
      <c r="F248" s="6">
        <v>1743.51</v>
      </c>
      <c r="G248" s="6">
        <v>0</v>
      </c>
      <c r="H248" s="6">
        <v>1689.65</v>
      </c>
      <c r="I248" s="6">
        <v>49.87</v>
      </c>
      <c r="J248" s="6">
        <v>0</v>
      </c>
      <c r="K248" s="6">
        <v>86.58</v>
      </c>
      <c r="L248" s="6">
        <v>0</v>
      </c>
      <c r="M248" s="6">
        <v>0</v>
      </c>
      <c r="N248" s="6">
        <v>50</v>
      </c>
      <c r="O248" s="6">
        <v>127.94</v>
      </c>
      <c r="P248" s="6">
        <v>0</v>
      </c>
      <c r="Q248" s="6">
        <v>0</v>
      </c>
      <c r="R248" s="6">
        <v>25.73</v>
      </c>
      <c r="S248" s="6">
        <v>122.9</v>
      </c>
      <c r="T248" s="6">
        <v>0</v>
      </c>
      <c r="U248" s="6">
        <v>0</v>
      </c>
      <c r="V248" s="6">
        <v>3896.18</v>
      </c>
      <c r="W248" s="6">
        <v>0</v>
      </c>
      <c r="X248" s="6">
        <v>8419.7999999999993</v>
      </c>
      <c r="Y248" s="513">
        <f>IF(A248&lt;&gt;"",IF(A248=мар17!A248,0,1),IF(AND(B248=мар17!B248,C248=мар17!C248),0,1))</f>
        <v>0</v>
      </c>
      <c r="Z248" s="70" t="str">
        <f t="shared" si="15"/>
        <v>ул. Пятая д.5</v>
      </c>
      <c r="AA248" s="504">
        <f>IF($B248&lt;&gt;"",MAX(AA$7:AA247)+1,0)</f>
        <v>237</v>
      </c>
      <c r="AB248" s="502">
        <f t="shared" si="16"/>
        <v>248</v>
      </c>
      <c r="AC248" s="504">
        <f>1</f>
        <v>1</v>
      </c>
      <c r="AD248" s="103">
        <f t="shared" si="17"/>
        <v>1743.51</v>
      </c>
      <c r="AE248" s="103">
        <f t="shared" si="18"/>
        <v>2102.67</v>
      </c>
      <c r="AF248" s="103">
        <f t="shared" si="19"/>
        <v>50</v>
      </c>
    </row>
    <row r="249" spans="2:32" x14ac:dyDescent="0.3">
      <c r="B249" s="1" t="str">
        <f>адреса!$G$244</f>
        <v>кв.42</v>
      </c>
      <c r="C249" s="522">
        <f>адреса!$I$244</f>
        <v>50000042</v>
      </c>
      <c r="D249" s="6" t="str">
        <f>адреса!$K$244</f>
        <v>ФИО-5-42</v>
      </c>
      <c r="E249" s="6">
        <v>0</v>
      </c>
      <c r="F249" s="6">
        <v>4219.6899999999996</v>
      </c>
      <c r="G249" s="6">
        <v>0</v>
      </c>
      <c r="H249" s="6">
        <v>4087.8</v>
      </c>
      <c r="I249" s="6">
        <v>124.94</v>
      </c>
      <c r="J249" s="6">
        <v>0</v>
      </c>
      <c r="K249" s="6">
        <v>250.04</v>
      </c>
      <c r="L249" s="6">
        <v>0</v>
      </c>
      <c r="M249" s="6">
        <v>0</v>
      </c>
      <c r="N249" s="6">
        <v>50</v>
      </c>
      <c r="O249" s="6">
        <v>309.64999999999998</v>
      </c>
      <c r="P249" s="6">
        <v>0</v>
      </c>
      <c r="Q249" s="6">
        <v>0</v>
      </c>
      <c r="R249" s="6">
        <v>91.91</v>
      </c>
      <c r="S249" s="6">
        <v>448.35</v>
      </c>
      <c r="T249" s="6">
        <v>0</v>
      </c>
      <c r="U249" s="6">
        <v>0</v>
      </c>
      <c r="V249" s="6">
        <v>9582.3799999999992</v>
      </c>
      <c r="W249" s="6">
        <v>0</v>
      </c>
      <c r="X249" s="6">
        <v>9582.3799999999992</v>
      </c>
      <c r="Y249" s="513">
        <f>IF(A249&lt;&gt;"",IF(A249=мар17!A249,0,1),IF(AND(B249=мар17!B249,C249=мар17!C249),0,1))</f>
        <v>0</v>
      </c>
      <c r="Z249" s="70" t="str">
        <f t="shared" si="15"/>
        <v>ул. Пятая д.5</v>
      </c>
      <c r="AA249" s="504">
        <f>IF($B249&lt;&gt;"",MAX(AA$7:AA248)+1,0)</f>
        <v>238</v>
      </c>
      <c r="AB249" s="502">
        <f t="shared" si="16"/>
        <v>249</v>
      </c>
      <c r="AC249" s="504">
        <f>1</f>
        <v>1</v>
      </c>
      <c r="AD249" s="103">
        <f t="shared" si="17"/>
        <v>4219.6899999999996</v>
      </c>
      <c r="AE249" s="103">
        <f t="shared" si="18"/>
        <v>5312.69</v>
      </c>
      <c r="AF249" s="103">
        <f t="shared" si="19"/>
        <v>50</v>
      </c>
    </row>
    <row r="250" spans="2:32" x14ac:dyDescent="0.3">
      <c r="B250" s="1" t="str">
        <f>адреса!$G$245</f>
        <v>кв.43</v>
      </c>
      <c r="C250" s="522">
        <f>адреса!$I$245</f>
        <v>50000043</v>
      </c>
      <c r="D250" s="6" t="str">
        <f>адреса!$K$245</f>
        <v>ФИО-5-43</v>
      </c>
      <c r="E250" s="6">
        <v>11074.85</v>
      </c>
      <c r="F250" s="6">
        <v>2766.11</v>
      </c>
      <c r="G250" s="6">
        <v>0</v>
      </c>
      <c r="H250" s="6">
        <v>2679.07</v>
      </c>
      <c r="I250" s="6">
        <v>123.61</v>
      </c>
      <c r="J250" s="6">
        <v>0</v>
      </c>
      <c r="K250" s="6">
        <v>250.04</v>
      </c>
      <c r="L250" s="6">
        <v>0</v>
      </c>
      <c r="M250" s="6">
        <v>0</v>
      </c>
      <c r="N250" s="6">
        <v>50</v>
      </c>
      <c r="O250" s="6">
        <v>202.99</v>
      </c>
      <c r="P250" s="6">
        <v>0</v>
      </c>
      <c r="Q250" s="6">
        <v>0</v>
      </c>
      <c r="R250" s="6">
        <v>90.58</v>
      </c>
      <c r="S250" s="6">
        <v>448.35</v>
      </c>
      <c r="T250" s="6">
        <v>0</v>
      </c>
      <c r="U250" s="6">
        <v>0</v>
      </c>
      <c r="V250" s="6">
        <v>6610.75</v>
      </c>
      <c r="W250" s="6">
        <v>0</v>
      </c>
      <c r="X250" s="6">
        <v>17685.599999999999</v>
      </c>
      <c r="Y250" s="513">
        <f>IF(A250&lt;&gt;"",IF(A250=мар17!A250,0,1),IF(AND(B250=мар17!B250,C250=мар17!C250),0,1))</f>
        <v>0</v>
      </c>
      <c r="Z250" s="70" t="str">
        <f t="shared" si="15"/>
        <v>ул. Пятая д.5</v>
      </c>
      <c r="AA250" s="504">
        <f>IF($B250&lt;&gt;"",MAX(AA$7:AA249)+1,0)</f>
        <v>239</v>
      </c>
      <c r="AB250" s="502">
        <f t="shared" si="16"/>
        <v>250</v>
      </c>
      <c r="AC250" s="504">
        <f>1</f>
        <v>1</v>
      </c>
      <c r="AD250" s="103">
        <f t="shared" si="17"/>
        <v>2766.11</v>
      </c>
      <c r="AE250" s="103">
        <f t="shared" si="18"/>
        <v>3794.64</v>
      </c>
      <c r="AF250" s="103">
        <f t="shared" si="19"/>
        <v>50</v>
      </c>
    </row>
    <row r="251" spans="2:32" x14ac:dyDescent="0.3">
      <c r="B251" s="1" t="str">
        <f>адреса!$G$246</f>
        <v>кв.44</v>
      </c>
      <c r="C251" s="522">
        <f>адреса!$I$246</f>
        <v>50000044</v>
      </c>
      <c r="D251" s="6" t="str">
        <f>адреса!$K$246</f>
        <v>ФИО-5-44</v>
      </c>
      <c r="E251" s="6">
        <v>14883.52</v>
      </c>
      <c r="F251" s="6">
        <v>1770.94</v>
      </c>
      <c r="G251" s="6">
        <v>0</v>
      </c>
      <c r="H251" s="6">
        <v>1716.51</v>
      </c>
      <c r="I251" s="6">
        <v>122.71</v>
      </c>
      <c r="J251" s="6">
        <v>0</v>
      </c>
      <c r="K251" s="6">
        <v>250.04</v>
      </c>
      <c r="L251" s="6">
        <v>0</v>
      </c>
      <c r="M251" s="6">
        <v>0</v>
      </c>
      <c r="N251" s="6">
        <v>50</v>
      </c>
      <c r="O251" s="6">
        <v>129.96</v>
      </c>
      <c r="P251" s="6">
        <v>0</v>
      </c>
      <c r="Q251" s="6">
        <v>0</v>
      </c>
      <c r="R251" s="6">
        <v>89.68</v>
      </c>
      <c r="S251" s="6">
        <v>448.35</v>
      </c>
      <c r="T251" s="6">
        <v>0</v>
      </c>
      <c r="U251" s="6">
        <v>0</v>
      </c>
      <c r="V251" s="6">
        <v>4578.1899999999996</v>
      </c>
      <c r="W251" s="6">
        <v>0</v>
      </c>
      <c r="X251" s="6">
        <v>19461.71</v>
      </c>
      <c r="Y251" s="513">
        <f>IF(A251&lt;&gt;"",IF(A251=мар17!A251,0,1),IF(AND(B251=мар17!B251,C251=мар17!C251),0,1))</f>
        <v>0</v>
      </c>
      <c r="Z251" s="70" t="str">
        <f t="shared" si="15"/>
        <v>ул. Пятая д.5</v>
      </c>
      <c r="AA251" s="504">
        <f>IF($B251&lt;&gt;"",MAX(AA$7:AA250)+1,0)</f>
        <v>240</v>
      </c>
      <c r="AB251" s="502">
        <f t="shared" si="16"/>
        <v>251</v>
      </c>
      <c r="AC251" s="504">
        <f>1</f>
        <v>1</v>
      </c>
      <c r="AD251" s="103">
        <f t="shared" si="17"/>
        <v>1770.94</v>
      </c>
      <c r="AE251" s="103">
        <f t="shared" si="18"/>
        <v>2757.25</v>
      </c>
      <c r="AF251" s="103">
        <f t="shared" si="19"/>
        <v>49.999999999999545</v>
      </c>
    </row>
    <row r="252" spans="2:32" x14ac:dyDescent="0.3">
      <c r="B252" s="1" t="str">
        <f>адреса!$G$247</f>
        <v>кв.45</v>
      </c>
      <c r="C252" s="522">
        <f>адреса!$I$247</f>
        <v>50000045</v>
      </c>
      <c r="D252" s="6" t="str">
        <f>адреса!$K$247</f>
        <v>ФИО-5-45</v>
      </c>
      <c r="E252" s="6">
        <v>37993.42</v>
      </c>
      <c r="F252" s="6">
        <v>1743.51</v>
      </c>
      <c r="G252" s="6">
        <v>0</v>
      </c>
      <c r="H252" s="6">
        <v>1689.65</v>
      </c>
      <c r="I252" s="6">
        <v>109.33</v>
      </c>
      <c r="J252" s="6">
        <v>0</v>
      </c>
      <c r="K252" s="6">
        <v>197.49</v>
      </c>
      <c r="L252" s="6">
        <v>0</v>
      </c>
      <c r="M252" s="6">
        <v>0</v>
      </c>
      <c r="N252" s="6">
        <v>50</v>
      </c>
      <c r="O252" s="6">
        <v>127.94</v>
      </c>
      <c r="P252" s="6">
        <v>0</v>
      </c>
      <c r="Q252" s="6">
        <v>0</v>
      </c>
      <c r="R252" s="6">
        <v>59.04</v>
      </c>
      <c r="S252" s="6">
        <v>292.51</v>
      </c>
      <c r="T252" s="6">
        <v>0</v>
      </c>
      <c r="U252" s="6">
        <v>0</v>
      </c>
      <c r="V252" s="6">
        <v>4269.47</v>
      </c>
      <c r="W252" s="6">
        <v>0</v>
      </c>
      <c r="X252" s="6">
        <v>42262.89</v>
      </c>
      <c r="Y252" s="513">
        <f>IF(A252&lt;&gt;"",IF(A252=мар17!A252,0,1),IF(AND(B252=мар17!B252,C252=мар17!C252),0,1))</f>
        <v>0</v>
      </c>
      <c r="Z252" s="70" t="str">
        <f t="shared" si="15"/>
        <v>ул. Пятая д.5</v>
      </c>
      <c r="AA252" s="504">
        <f>IF($B252&lt;&gt;"",MAX(AA$7:AA251)+1,0)</f>
        <v>241</v>
      </c>
      <c r="AB252" s="502">
        <f t="shared" si="16"/>
        <v>252</v>
      </c>
      <c r="AC252" s="504">
        <f>1</f>
        <v>1</v>
      </c>
      <c r="AD252" s="103">
        <f t="shared" si="17"/>
        <v>1743.51</v>
      </c>
      <c r="AE252" s="103">
        <f t="shared" si="18"/>
        <v>2475.96</v>
      </c>
      <c r="AF252" s="103">
        <f t="shared" si="19"/>
        <v>50</v>
      </c>
    </row>
    <row r="253" spans="2:32" x14ac:dyDescent="0.3">
      <c r="B253" s="1" t="str">
        <f>адреса!$G$248</f>
        <v>кв.46</v>
      </c>
      <c r="C253" s="522">
        <f>адреса!$I$248</f>
        <v>50000046</v>
      </c>
      <c r="D253" s="6" t="str">
        <f>адреса!$K$248</f>
        <v>ФИО-5-46</v>
      </c>
      <c r="E253" s="6">
        <v>10091.34</v>
      </c>
      <c r="F253" s="6">
        <v>4219.6899999999996</v>
      </c>
      <c r="G253" s="6">
        <v>0</v>
      </c>
      <c r="H253" s="6">
        <v>4087.8</v>
      </c>
      <c r="I253" s="6">
        <v>124.94</v>
      </c>
      <c r="J253" s="6">
        <v>0</v>
      </c>
      <c r="K253" s="6">
        <v>250.04</v>
      </c>
      <c r="L253" s="6">
        <v>0</v>
      </c>
      <c r="M253" s="6">
        <v>0</v>
      </c>
      <c r="N253" s="6">
        <v>50</v>
      </c>
      <c r="O253" s="6">
        <v>309.64999999999998</v>
      </c>
      <c r="P253" s="6">
        <v>0</v>
      </c>
      <c r="Q253" s="6">
        <v>0</v>
      </c>
      <c r="R253" s="6">
        <v>91.91</v>
      </c>
      <c r="S253" s="6">
        <v>448.35</v>
      </c>
      <c r="T253" s="6">
        <v>0</v>
      </c>
      <c r="U253" s="6">
        <v>0</v>
      </c>
      <c r="V253" s="6">
        <v>9582.3799999999992</v>
      </c>
      <c r="W253" s="6">
        <v>10091.34</v>
      </c>
      <c r="X253" s="6">
        <v>9582.3799999999992</v>
      </c>
      <c r="Y253" s="513">
        <f>IF(A253&lt;&gt;"",IF(A253=мар17!A253,0,1),IF(AND(B253=мар17!B253,C253=мар17!C253),0,1))</f>
        <v>0</v>
      </c>
      <c r="Z253" s="70" t="str">
        <f t="shared" si="15"/>
        <v>ул. Пятая д.5</v>
      </c>
      <c r="AA253" s="504">
        <f>IF($B253&lt;&gt;"",MAX(AA$7:AA252)+1,0)</f>
        <v>242</v>
      </c>
      <c r="AB253" s="502">
        <f t="shared" si="16"/>
        <v>253</v>
      </c>
      <c r="AC253" s="504">
        <f>1</f>
        <v>1</v>
      </c>
      <c r="AD253" s="103">
        <f t="shared" si="17"/>
        <v>4219.6899999999996</v>
      </c>
      <c r="AE253" s="103">
        <f t="shared" si="18"/>
        <v>5312.69</v>
      </c>
      <c r="AF253" s="103">
        <f t="shared" si="19"/>
        <v>50</v>
      </c>
    </row>
    <row r="254" spans="2:32" x14ac:dyDescent="0.3">
      <c r="B254" s="1" t="str">
        <f>адреса!$G$249</f>
        <v>кв.47</v>
      </c>
      <c r="C254" s="522">
        <f>адреса!$I$249</f>
        <v>50000047</v>
      </c>
      <c r="D254" s="6" t="str">
        <f>адреса!$K$249</f>
        <v>ФИО-5-47</v>
      </c>
      <c r="E254" s="6">
        <v>0</v>
      </c>
      <c r="F254" s="6">
        <v>2754.35</v>
      </c>
      <c r="G254" s="6">
        <v>0</v>
      </c>
      <c r="H254" s="6">
        <v>2668.74</v>
      </c>
      <c r="I254" s="6">
        <v>268.05</v>
      </c>
      <c r="J254" s="6">
        <v>0</v>
      </c>
      <c r="K254" s="6">
        <v>548.34</v>
      </c>
      <c r="L254" s="6">
        <v>0</v>
      </c>
      <c r="M254" s="6">
        <v>0</v>
      </c>
      <c r="N254" s="6">
        <v>50</v>
      </c>
      <c r="O254" s="6">
        <v>202.12</v>
      </c>
      <c r="P254" s="6">
        <v>0</v>
      </c>
      <c r="Q254" s="6">
        <v>0</v>
      </c>
      <c r="R254" s="6">
        <v>195.63</v>
      </c>
      <c r="S254" s="6">
        <v>983.22</v>
      </c>
      <c r="T254" s="6">
        <v>0</v>
      </c>
      <c r="U254" s="6">
        <v>0</v>
      </c>
      <c r="V254" s="6">
        <v>7670.45</v>
      </c>
      <c r="W254" s="6">
        <v>0</v>
      </c>
      <c r="X254" s="6">
        <v>7670.45</v>
      </c>
      <c r="Y254" s="513">
        <f>IF(A254&lt;&gt;"",IF(A254=мар17!A254,0,1),IF(AND(B254=мар17!B254,C254=мар17!C254),0,1))</f>
        <v>0</v>
      </c>
      <c r="Z254" s="70" t="str">
        <f t="shared" si="15"/>
        <v>ул. Пятая д.5</v>
      </c>
      <c r="AA254" s="504">
        <f>IF($B254&lt;&gt;"",MAX(AA$7:AA253)+1,0)</f>
        <v>243</v>
      </c>
      <c r="AB254" s="502">
        <f t="shared" si="16"/>
        <v>254</v>
      </c>
      <c r="AC254" s="504">
        <f>1</f>
        <v>1</v>
      </c>
      <c r="AD254" s="103">
        <f t="shared" si="17"/>
        <v>2754.35</v>
      </c>
      <c r="AE254" s="103">
        <f t="shared" si="18"/>
        <v>4866.1000000000004</v>
      </c>
      <c r="AF254" s="103">
        <f t="shared" si="19"/>
        <v>50</v>
      </c>
    </row>
    <row r="255" spans="2:32" x14ac:dyDescent="0.3">
      <c r="B255" s="1" t="str">
        <f>адреса!$G$250</f>
        <v>кв.48</v>
      </c>
      <c r="C255" s="522">
        <f>адреса!$I$250</f>
        <v>50000048</v>
      </c>
      <c r="D255" s="6" t="str">
        <f>адреса!$K$250</f>
        <v>ФИО-5-48</v>
      </c>
      <c r="E255" s="6">
        <v>3806.84</v>
      </c>
      <c r="F255" s="6">
        <v>1759.18</v>
      </c>
      <c r="G255" s="6">
        <v>0</v>
      </c>
      <c r="H255" s="6">
        <v>1704.11</v>
      </c>
      <c r="I255" s="6">
        <v>146.44999999999999</v>
      </c>
      <c r="J255" s="6">
        <v>0</v>
      </c>
      <c r="K255" s="6">
        <v>259.74</v>
      </c>
      <c r="L255" s="6">
        <v>0</v>
      </c>
      <c r="M255" s="6">
        <v>0</v>
      </c>
      <c r="N255" s="6">
        <v>50</v>
      </c>
      <c r="O255" s="6">
        <v>129.09</v>
      </c>
      <c r="P255" s="6">
        <v>0</v>
      </c>
      <c r="Q255" s="6">
        <v>0</v>
      </c>
      <c r="R255" s="6">
        <v>74.03</v>
      </c>
      <c r="S255" s="6">
        <v>368.71</v>
      </c>
      <c r="T255" s="6">
        <v>0</v>
      </c>
      <c r="U255" s="6">
        <v>0</v>
      </c>
      <c r="V255" s="6">
        <v>4491.3100000000004</v>
      </c>
      <c r="W255" s="6">
        <v>3806.84</v>
      </c>
      <c r="X255" s="6">
        <v>4491.3100000000004</v>
      </c>
      <c r="Y255" s="513">
        <f>IF(A255&lt;&gt;"",IF(A255=мар17!A255,0,1),IF(AND(B255=мар17!B255,C255=мар17!C255),0,1))</f>
        <v>0</v>
      </c>
      <c r="Z255" s="70" t="str">
        <f t="shared" si="15"/>
        <v>ул. Пятая д.5</v>
      </c>
      <c r="AA255" s="504">
        <f>IF($B255&lt;&gt;"",MAX(AA$7:AA254)+1,0)</f>
        <v>244</v>
      </c>
      <c r="AB255" s="502">
        <f t="shared" si="16"/>
        <v>255</v>
      </c>
      <c r="AC255" s="504">
        <f>1</f>
        <v>1</v>
      </c>
      <c r="AD255" s="103">
        <f t="shared" si="17"/>
        <v>1759.18</v>
      </c>
      <c r="AE255" s="103">
        <f t="shared" si="18"/>
        <v>2682.1300000000006</v>
      </c>
      <c r="AF255" s="103">
        <f t="shared" si="19"/>
        <v>49.999999999999545</v>
      </c>
    </row>
    <row r="256" spans="2:32" x14ac:dyDescent="0.3">
      <c r="B256" s="1" t="str">
        <f>адреса!$G$251</f>
        <v>кв.49</v>
      </c>
      <c r="C256" s="522">
        <f>адреса!$I$251</f>
        <v>50000049</v>
      </c>
      <c r="D256" s="6" t="str">
        <f>адреса!$K$251</f>
        <v>ФИО-5-49</v>
      </c>
      <c r="E256" s="6">
        <v>0</v>
      </c>
      <c r="F256" s="6">
        <v>1735.67</v>
      </c>
      <c r="G256" s="6">
        <v>0</v>
      </c>
      <c r="H256" s="6">
        <v>1681.39</v>
      </c>
      <c r="I256" s="6">
        <v>176.02</v>
      </c>
      <c r="J256" s="6">
        <v>0</v>
      </c>
      <c r="K256" s="6">
        <v>377.01</v>
      </c>
      <c r="L256" s="6">
        <v>0</v>
      </c>
      <c r="M256" s="6">
        <v>0</v>
      </c>
      <c r="N256" s="6">
        <v>50</v>
      </c>
      <c r="O256" s="6">
        <v>127.37</v>
      </c>
      <c r="P256" s="6">
        <v>0</v>
      </c>
      <c r="Q256" s="6">
        <v>0</v>
      </c>
      <c r="R256" s="6">
        <v>142.49</v>
      </c>
      <c r="S256" s="6">
        <v>717.42</v>
      </c>
      <c r="T256" s="6">
        <v>0</v>
      </c>
      <c r="U256" s="6">
        <v>0</v>
      </c>
      <c r="V256" s="6">
        <v>5007.37</v>
      </c>
      <c r="W256" s="6">
        <v>0</v>
      </c>
      <c r="X256" s="6">
        <v>5007.37</v>
      </c>
      <c r="Y256" s="513">
        <f>IF(A256&lt;&gt;"",IF(A256=мар17!A256,0,1),IF(AND(B256=мар17!B256,C256=мар17!C256),0,1))</f>
        <v>0</v>
      </c>
      <c r="Z256" s="70" t="str">
        <f t="shared" si="15"/>
        <v>ул. Пятая д.5</v>
      </c>
      <c r="AA256" s="504">
        <f>IF($B256&lt;&gt;"",MAX(AA$7:AA255)+1,0)</f>
        <v>245</v>
      </c>
      <c r="AB256" s="502">
        <f t="shared" si="16"/>
        <v>256</v>
      </c>
      <c r="AC256" s="504">
        <f>1</f>
        <v>1</v>
      </c>
      <c r="AD256" s="103">
        <f t="shared" si="17"/>
        <v>1735.67</v>
      </c>
      <c r="AE256" s="103">
        <f t="shared" si="18"/>
        <v>3221.7</v>
      </c>
      <c r="AF256" s="103">
        <f t="shared" si="19"/>
        <v>50</v>
      </c>
    </row>
    <row r="257" spans="2:32" x14ac:dyDescent="0.3">
      <c r="B257" s="1" t="str">
        <f>адреса!$G$252</f>
        <v>кв.50</v>
      </c>
      <c r="C257" s="522">
        <f>адреса!$I$252</f>
        <v>50000050</v>
      </c>
      <c r="D257" s="6" t="str">
        <f>адреса!$K$252</f>
        <v>ФИО-5-50</v>
      </c>
      <c r="E257" s="6">
        <v>19747.79</v>
      </c>
      <c r="F257" s="6">
        <v>4219.6899999999996</v>
      </c>
      <c r="G257" s="6">
        <v>0</v>
      </c>
      <c r="H257" s="6">
        <v>4087.8</v>
      </c>
      <c r="I257" s="6">
        <v>269.29000000000002</v>
      </c>
      <c r="J257" s="6">
        <v>0</v>
      </c>
      <c r="K257" s="6">
        <v>543.77</v>
      </c>
      <c r="L257" s="6">
        <v>0</v>
      </c>
      <c r="M257" s="6">
        <v>0</v>
      </c>
      <c r="N257" s="6">
        <v>50</v>
      </c>
      <c r="O257" s="6">
        <v>309.64999999999998</v>
      </c>
      <c r="P257" s="6">
        <v>0</v>
      </c>
      <c r="Q257" s="6">
        <v>0</v>
      </c>
      <c r="R257" s="6">
        <v>193.25</v>
      </c>
      <c r="S257" s="6">
        <v>964.31</v>
      </c>
      <c r="T257" s="6">
        <v>0</v>
      </c>
      <c r="U257" s="6">
        <v>0</v>
      </c>
      <c r="V257" s="6">
        <v>10637.76</v>
      </c>
      <c r="W257" s="6">
        <v>30400</v>
      </c>
      <c r="X257" s="6">
        <v>-14.45</v>
      </c>
      <c r="Y257" s="513">
        <f>IF(A257&lt;&gt;"",IF(A257=мар17!A257,0,1),IF(AND(B257=мар17!B257,C257=мар17!C257),0,1))</f>
        <v>0</v>
      </c>
      <c r="Z257" s="70" t="str">
        <f t="shared" si="15"/>
        <v>ул. Пятая д.5</v>
      </c>
      <c r="AA257" s="504">
        <f>IF($B257&lt;&gt;"",MAX(AA$7:AA256)+1,0)</f>
        <v>246</v>
      </c>
      <c r="AB257" s="502">
        <f t="shared" si="16"/>
        <v>257</v>
      </c>
      <c r="AC257" s="504">
        <f>1</f>
        <v>1</v>
      </c>
      <c r="AD257" s="103">
        <f t="shared" si="17"/>
        <v>4219.6899999999996</v>
      </c>
      <c r="AE257" s="103">
        <f t="shared" si="18"/>
        <v>6368.07</v>
      </c>
      <c r="AF257" s="103">
        <f t="shared" si="19"/>
        <v>50.000000000000909</v>
      </c>
    </row>
    <row r="258" spans="2:32" x14ac:dyDescent="0.3">
      <c r="B258" s="1" t="str">
        <f>адреса!$G$253</f>
        <v>кв.51</v>
      </c>
      <c r="C258" s="522">
        <f>адреса!$I$253</f>
        <v>50000051</v>
      </c>
      <c r="D258" s="6" t="str">
        <f>адреса!$K$253</f>
        <v>ФИО-5-51</v>
      </c>
      <c r="E258" s="6">
        <v>6568.9</v>
      </c>
      <c r="F258" s="6">
        <v>2754.35</v>
      </c>
      <c r="G258" s="6">
        <v>0</v>
      </c>
      <c r="H258" s="6">
        <v>2668.74</v>
      </c>
      <c r="I258" s="6">
        <v>243.91</v>
      </c>
      <c r="J258" s="6">
        <v>0</v>
      </c>
      <c r="K258" s="6">
        <v>461.76</v>
      </c>
      <c r="L258" s="6">
        <v>0</v>
      </c>
      <c r="M258" s="6">
        <v>0</v>
      </c>
      <c r="N258" s="6">
        <v>-500</v>
      </c>
      <c r="O258" s="6">
        <v>202.12</v>
      </c>
      <c r="P258" s="6">
        <v>0</v>
      </c>
      <c r="Q258" s="6">
        <v>0</v>
      </c>
      <c r="R258" s="6">
        <v>147.35</v>
      </c>
      <c r="S258" s="6">
        <v>737.42</v>
      </c>
      <c r="T258" s="6">
        <v>0</v>
      </c>
      <c r="U258" s="6">
        <v>0</v>
      </c>
      <c r="V258" s="6">
        <v>6715.65</v>
      </c>
      <c r="W258" s="6">
        <v>6568.9</v>
      </c>
      <c r="X258" s="6">
        <v>6715.65</v>
      </c>
      <c r="Y258" s="513">
        <f>IF(A258&lt;&gt;"",IF(A258=мар17!A258,0,1),IF(AND(B258=мар17!B258,C258=мар17!C258),0,1))</f>
        <v>0</v>
      </c>
      <c r="Z258" s="70" t="str">
        <f t="shared" si="15"/>
        <v>ул. Пятая д.5</v>
      </c>
      <c r="AA258" s="504">
        <f>IF($B258&lt;&gt;"",MAX(AA$7:AA257)+1,0)</f>
        <v>247</v>
      </c>
      <c r="AB258" s="502">
        <f t="shared" si="16"/>
        <v>258</v>
      </c>
      <c r="AC258" s="504">
        <f>1</f>
        <v>1</v>
      </c>
      <c r="AD258" s="103">
        <f t="shared" si="17"/>
        <v>2754.35</v>
      </c>
      <c r="AE258" s="103">
        <f t="shared" si="18"/>
        <v>4461.2999999999993</v>
      </c>
      <c r="AF258" s="103">
        <f t="shared" si="19"/>
        <v>-499.99999999999955</v>
      </c>
    </row>
    <row r="259" spans="2:32" x14ac:dyDescent="0.3">
      <c r="B259" s="1" t="str">
        <f>адреса!$G$254</f>
        <v>кв.52</v>
      </c>
      <c r="C259" s="522">
        <f>адреса!$I$254</f>
        <v>50000052</v>
      </c>
      <c r="D259" s="6" t="str">
        <f>адреса!$K$254</f>
        <v>ФИО-5-52</v>
      </c>
      <c r="E259" s="6">
        <v>0</v>
      </c>
      <c r="F259" s="6">
        <v>1759.18</v>
      </c>
      <c r="G259" s="6">
        <v>0</v>
      </c>
      <c r="H259" s="6">
        <v>1704.11</v>
      </c>
      <c r="I259" s="6">
        <v>13.37</v>
      </c>
      <c r="J259" s="6">
        <v>0</v>
      </c>
      <c r="K259" s="6">
        <v>-196.5</v>
      </c>
      <c r="L259" s="6">
        <v>0</v>
      </c>
      <c r="M259" s="6">
        <v>0</v>
      </c>
      <c r="N259" s="6">
        <v>50</v>
      </c>
      <c r="O259" s="6">
        <v>129.09</v>
      </c>
      <c r="P259" s="6">
        <v>0</v>
      </c>
      <c r="Q259" s="6">
        <v>0</v>
      </c>
      <c r="R259" s="6">
        <v>-174.52</v>
      </c>
      <c r="S259" s="6">
        <v>-896.7</v>
      </c>
      <c r="T259" s="6">
        <v>0</v>
      </c>
      <c r="U259" s="6">
        <v>0</v>
      </c>
      <c r="V259" s="6">
        <v>2388.0300000000002</v>
      </c>
      <c r="W259" s="6">
        <v>0</v>
      </c>
      <c r="X259" s="6">
        <v>2388.0300000000002</v>
      </c>
      <c r="Y259" s="513">
        <f>IF(A259&lt;&gt;"",IF(A259=мар17!A259,0,1),IF(AND(B259=мар17!B259,C259=мар17!C259),0,1))</f>
        <v>0</v>
      </c>
      <c r="Z259" s="70" t="str">
        <f t="shared" si="15"/>
        <v>ул. Пятая д.5</v>
      </c>
      <c r="AA259" s="504">
        <f>IF($B259&lt;&gt;"",MAX(AA$7:AA258)+1,0)</f>
        <v>248</v>
      </c>
      <c r="AB259" s="502">
        <f t="shared" si="16"/>
        <v>259</v>
      </c>
      <c r="AC259" s="504">
        <f>1</f>
        <v>1</v>
      </c>
      <c r="AD259" s="103">
        <f t="shared" si="17"/>
        <v>1759.18</v>
      </c>
      <c r="AE259" s="103">
        <f t="shared" si="18"/>
        <v>578.84999999999968</v>
      </c>
      <c r="AF259" s="103">
        <f t="shared" si="19"/>
        <v>50.000000000000455</v>
      </c>
    </row>
    <row r="260" spans="2:32" x14ac:dyDescent="0.3">
      <c r="B260" s="1" t="str">
        <f>адреса!$G$255</f>
        <v>кв.53</v>
      </c>
      <c r="C260" s="522">
        <f>адреса!$I$255</f>
        <v>50000053</v>
      </c>
      <c r="D260" s="6" t="str">
        <f>адреса!$K$255</f>
        <v>ФИО-5-53</v>
      </c>
      <c r="E260" s="6">
        <v>4344.08</v>
      </c>
      <c r="F260" s="6">
        <v>1735.67</v>
      </c>
      <c r="G260" s="6">
        <v>0</v>
      </c>
      <c r="H260" s="6">
        <v>1681.39</v>
      </c>
      <c r="I260" s="6">
        <v>122.67</v>
      </c>
      <c r="J260" s="6">
        <v>0</v>
      </c>
      <c r="K260" s="6">
        <v>250.04</v>
      </c>
      <c r="L260" s="6">
        <v>0</v>
      </c>
      <c r="M260" s="6">
        <v>0</v>
      </c>
      <c r="N260" s="6">
        <v>50</v>
      </c>
      <c r="O260" s="6">
        <v>127.37</v>
      </c>
      <c r="P260" s="6">
        <v>0</v>
      </c>
      <c r="Q260" s="6">
        <v>0</v>
      </c>
      <c r="R260" s="6">
        <v>89.64</v>
      </c>
      <c r="S260" s="6">
        <v>448.35</v>
      </c>
      <c r="T260" s="6">
        <v>0</v>
      </c>
      <c r="U260" s="6">
        <v>0</v>
      </c>
      <c r="V260" s="6">
        <v>4505.13</v>
      </c>
      <c r="W260" s="6">
        <v>0</v>
      </c>
      <c r="X260" s="6">
        <v>8849.2099999999991</v>
      </c>
      <c r="Y260" s="513">
        <f>IF(A260&lt;&gt;"",IF(A260=мар17!A260,0,1),IF(AND(B260=мар17!B260,C260=мар17!C260),0,1))</f>
        <v>0</v>
      </c>
      <c r="Z260" s="70" t="str">
        <f t="shared" si="15"/>
        <v>ул. Пятая д.5</v>
      </c>
      <c r="AA260" s="504">
        <f>IF($B260&lt;&gt;"",MAX(AA$7:AA259)+1,0)</f>
        <v>249</v>
      </c>
      <c r="AB260" s="502">
        <f t="shared" si="16"/>
        <v>260</v>
      </c>
      <c r="AC260" s="504">
        <f>1</f>
        <v>1</v>
      </c>
      <c r="AD260" s="103">
        <f t="shared" si="17"/>
        <v>1735.67</v>
      </c>
      <c r="AE260" s="103">
        <f t="shared" si="18"/>
        <v>2719.46</v>
      </c>
      <c r="AF260" s="103">
        <f t="shared" si="19"/>
        <v>50</v>
      </c>
    </row>
    <row r="261" spans="2:32" x14ac:dyDescent="0.3">
      <c r="B261" s="1" t="str">
        <f>адреса!$G$256</f>
        <v>кв.54</v>
      </c>
      <c r="C261" s="522">
        <f>адреса!$I$256</f>
        <v>50000054</v>
      </c>
      <c r="D261" s="6" t="str">
        <f>адреса!$K$256</f>
        <v>ФИО-5-54</v>
      </c>
      <c r="E261" s="6">
        <v>8565.85</v>
      </c>
      <c r="F261" s="6">
        <v>4219.6899999999996</v>
      </c>
      <c r="G261" s="6">
        <v>0</v>
      </c>
      <c r="H261" s="6">
        <v>4087.8</v>
      </c>
      <c r="I261" s="6">
        <v>100.41</v>
      </c>
      <c r="J261" s="6">
        <v>0</v>
      </c>
      <c r="K261" s="6">
        <v>144.30000000000001</v>
      </c>
      <c r="L261" s="6">
        <v>0</v>
      </c>
      <c r="M261" s="6">
        <v>0</v>
      </c>
      <c r="N261" s="6">
        <v>50</v>
      </c>
      <c r="O261" s="6">
        <v>309.64999999999998</v>
      </c>
      <c r="P261" s="6">
        <v>0</v>
      </c>
      <c r="Q261" s="6">
        <v>0</v>
      </c>
      <c r="R261" s="6">
        <v>27.99</v>
      </c>
      <c r="S261" s="6">
        <v>122.9</v>
      </c>
      <c r="T261" s="6">
        <v>0</v>
      </c>
      <c r="U261" s="6">
        <v>0</v>
      </c>
      <c r="V261" s="6">
        <v>9062.74</v>
      </c>
      <c r="W261" s="6">
        <v>8565.85</v>
      </c>
      <c r="X261" s="6">
        <v>9062.74</v>
      </c>
      <c r="Y261" s="513">
        <f>IF(A261&lt;&gt;"",IF(A261=мар17!A261,0,1),IF(AND(B261=мар17!B261,C261=мар17!C261),0,1))</f>
        <v>0</v>
      </c>
      <c r="Z261" s="70" t="str">
        <f t="shared" si="15"/>
        <v>ул. Пятая д.5</v>
      </c>
      <c r="AA261" s="504">
        <f>IF($B261&lt;&gt;"",MAX(AA$7:AA260)+1,0)</f>
        <v>250</v>
      </c>
      <c r="AB261" s="502">
        <f t="shared" si="16"/>
        <v>261</v>
      </c>
      <c r="AC261" s="504">
        <f>1</f>
        <v>1</v>
      </c>
      <c r="AD261" s="103">
        <f t="shared" si="17"/>
        <v>4219.6899999999996</v>
      </c>
      <c r="AE261" s="103">
        <f t="shared" si="18"/>
        <v>4793.0499999999993</v>
      </c>
      <c r="AF261" s="103">
        <f t="shared" si="19"/>
        <v>50.000000000000909</v>
      </c>
    </row>
    <row r="262" spans="2:32" x14ac:dyDescent="0.3">
      <c r="B262" s="1" t="str">
        <f>адреса!$G$257</f>
        <v>кв.55</v>
      </c>
      <c r="C262" s="522">
        <f>адреса!$I$257</f>
        <v>50000055</v>
      </c>
      <c r="D262" s="6" t="str">
        <f>адреса!$K$257</f>
        <v>ФИО-5-55</v>
      </c>
      <c r="E262" s="6">
        <v>6429.19</v>
      </c>
      <c r="F262" s="6">
        <v>2754.35</v>
      </c>
      <c r="G262" s="6">
        <v>0</v>
      </c>
      <c r="H262" s="6">
        <v>2668.74</v>
      </c>
      <c r="I262" s="6">
        <v>219.77</v>
      </c>
      <c r="J262" s="6">
        <v>0</v>
      </c>
      <c r="K262" s="6">
        <v>375.18</v>
      </c>
      <c r="L262" s="6">
        <v>0</v>
      </c>
      <c r="M262" s="6">
        <v>0</v>
      </c>
      <c r="N262" s="6">
        <v>50</v>
      </c>
      <c r="O262" s="6">
        <v>202.12</v>
      </c>
      <c r="P262" s="6">
        <v>0</v>
      </c>
      <c r="Q262" s="6">
        <v>0</v>
      </c>
      <c r="R262" s="6">
        <v>99.07</v>
      </c>
      <c r="S262" s="6">
        <v>491.61</v>
      </c>
      <c r="T262" s="6">
        <v>0</v>
      </c>
      <c r="U262" s="6">
        <v>0</v>
      </c>
      <c r="V262" s="6">
        <v>6860.84</v>
      </c>
      <c r="W262" s="6">
        <v>6429.19</v>
      </c>
      <c r="X262" s="6">
        <v>6860.84</v>
      </c>
      <c r="Y262" s="513">
        <f>IF(A262&lt;&gt;"",IF(A262=мар17!A262,0,1),IF(AND(B262=мар17!B262,C262=мар17!C262),0,1))</f>
        <v>0</v>
      </c>
      <c r="Z262" s="70" t="str">
        <f t="shared" si="15"/>
        <v>ул. Пятая д.5</v>
      </c>
      <c r="AA262" s="504">
        <f>IF($B262&lt;&gt;"",MAX(AA$7:AA261)+1,0)</f>
        <v>251</v>
      </c>
      <c r="AB262" s="502">
        <f t="shared" si="16"/>
        <v>262</v>
      </c>
      <c r="AC262" s="504">
        <f>1</f>
        <v>1</v>
      </c>
      <c r="AD262" s="103">
        <f t="shared" si="17"/>
        <v>2754.35</v>
      </c>
      <c r="AE262" s="103">
        <f t="shared" si="18"/>
        <v>4056.49</v>
      </c>
      <c r="AF262" s="103">
        <f t="shared" si="19"/>
        <v>50</v>
      </c>
    </row>
    <row r="263" spans="2:32" x14ac:dyDescent="0.3">
      <c r="B263" s="1" t="str">
        <f>адреса!$G$258</f>
        <v>кв.56</v>
      </c>
      <c r="C263" s="522">
        <f>адреса!$I$258</f>
        <v>50000056</v>
      </c>
      <c r="D263" s="6" t="str">
        <f>адреса!$K$258</f>
        <v>ФИО-5-56</v>
      </c>
      <c r="E263" s="6">
        <v>0</v>
      </c>
      <c r="F263" s="6">
        <v>1759.18</v>
      </c>
      <c r="G263" s="6">
        <v>0</v>
      </c>
      <c r="H263" s="6">
        <v>1704.11</v>
      </c>
      <c r="I263" s="6">
        <v>263.68</v>
      </c>
      <c r="J263" s="6">
        <v>0</v>
      </c>
      <c r="K263" s="6">
        <v>573.57000000000005</v>
      </c>
      <c r="L263" s="6">
        <v>0</v>
      </c>
      <c r="M263" s="6">
        <v>0</v>
      </c>
      <c r="N263" s="6">
        <v>50</v>
      </c>
      <c r="O263" s="6">
        <v>129.09</v>
      </c>
      <c r="P263" s="6">
        <v>0</v>
      </c>
      <c r="Q263" s="6">
        <v>0</v>
      </c>
      <c r="R263" s="6">
        <v>219.3</v>
      </c>
      <c r="S263" s="6">
        <v>1108.32</v>
      </c>
      <c r="T263" s="6">
        <v>0</v>
      </c>
      <c r="U263" s="6">
        <v>0</v>
      </c>
      <c r="V263" s="6">
        <v>5807.25</v>
      </c>
      <c r="W263" s="6">
        <v>0</v>
      </c>
      <c r="X263" s="6">
        <v>5807.25</v>
      </c>
      <c r="Y263" s="513">
        <f>IF(A263&lt;&gt;"",IF(A263=мар17!A263,0,1),IF(AND(B263=мар17!B263,C263=мар17!C263),0,1))</f>
        <v>0</v>
      </c>
      <c r="Z263" s="70" t="str">
        <f t="shared" si="15"/>
        <v>ул. Пятая д.5</v>
      </c>
      <c r="AA263" s="504">
        <f>IF($B263&lt;&gt;"",MAX(AA$7:AA262)+1,0)</f>
        <v>252</v>
      </c>
      <c r="AB263" s="502">
        <f t="shared" si="16"/>
        <v>263</v>
      </c>
      <c r="AC263" s="504">
        <f>1</f>
        <v>1</v>
      </c>
      <c r="AD263" s="103">
        <f t="shared" si="17"/>
        <v>1759.18</v>
      </c>
      <c r="AE263" s="103">
        <f t="shared" si="18"/>
        <v>3998.0700000000006</v>
      </c>
      <c r="AF263" s="103">
        <f t="shared" si="19"/>
        <v>49.999999999999091</v>
      </c>
    </row>
    <row r="264" spans="2:32" x14ac:dyDescent="0.3">
      <c r="B264" s="1" t="str">
        <f>адреса!$G$259</f>
        <v>кв.57</v>
      </c>
      <c r="C264" s="522">
        <f>адреса!$I$259</f>
        <v>50000057</v>
      </c>
      <c r="D264" s="6" t="str">
        <f>адреса!$K$259</f>
        <v>ФИО-5-57</v>
      </c>
      <c r="E264" s="6">
        <v>-93.65</v>
      </c>
      <c r="F264" s="6">
        <v>1735.67</v>
      </c>
      <c r="G264" s="6">
        <v>0</v>
      </c>
      <c r="H264" s="6">
        <v>1681.39</v>
      </c>
      <c r="I264" s="6">
        <v>122.28</v>
      </c>
      <c r="J264" s="6">
        <v>0</v>
      </c>
      <c r="K264" s="6">
        <v>259.74</v>
      </c>
      <c r="L264" s="6">
        <v>0</v>
      </c>
      <c r="M264" s="6">
        <v>0</v>
      </c>
      <c r="N264" s="6">
        <v>50</v>
      </c>
      <c r="O264" s="6">
        <v>127.37</v>
      </c>
      <c r="P264" s="6">
        <v>0</v>
      </c>
      <c r="Q264" s="6">
        <v>0</v>
      </c>
      <c r="R264" s="6">
        <v>98.14</v>
      </c>
      <c r="S264" s="6">
        <v>491.61</v>
      </c>
      <c r="T264" s="6">
        <v>0</v>
      </c>
      <c r="U264" s="6">
        <v>0</v>
      </c>
      <c r="V264" s="6">
        <v>4566.2</v>
      </c>
      <c r="W264" s="6">
        <v>5010</v>
      </c>
      <c r="X264" s="6">
        <v>-537.45000000000005</v>
      </c>
      <c r="Y264" s="513">
        <f>IF(A264&lt;&gt;"",IF(A264=мар17!A264,0,1),IF(AND(B264=мар17!B264,C264=мар17!C264),0,1))</f>
        <v>0</v>
      </c>
      <c r="Z264" s="70" t="str">
        <f t="shared" si="15"/>
        <v>ул. Пятая д.5</v>
      </c>
      <c r="AA264" s="504">
        <f>IF($B264&lt;&gt;"",MAX(AA$7:AA263)+1,0)</f>
        <v>253</v>
      </c>
      <c r="AB264" s="502">
        <f t="shared" si="16"/>
        <v>264</v>
      </c>
      <c r="AC264" s="504">
        <f>1</f>
        <v>1</v>
      </c>
      <c r="AD264" s="103">
        <f t="shared" si="17"/>
        <v>1735.67</v>
      </c>
      <c r="AE264" s="103">
        <f t="shared" si="18"/>
        <v>2780.5299999999997</v>
      </c>
      <c r="AF264" s="103">
        <f t="shared" si="19"/>
        <v>50</v>
      </c>
    </row>
    <row r="265" spans="2:32" x14ac:dyDescent="0.3">
      <c r="B265" s="1" t="str">
        <f>адреса!$G$260</f>
        <v>кв.58</v>
      </c>
      <c r="C265" s="522">
        <f>адреса!$I$260</f>
        <v>50000058</v>
      </c>
      <c r="D265" s="6" t="str">
        <f>адреса!$K$260</f>
        <v>ФИО-5-58</v>
      </c>
      <c r="E265" s="6">
        <v>0</v>
      </c>
      <c r="F265" s="6">
        <v>4219.6899999999996</v>
      </c>
      <c r="G265" s="6">
        <v>0</v>
      </c>
      <c r="H265" s="6">
        <v>4087.8</v>
      </c>
      <c r="I265" s="6">
        <v>172.83</v>
      </c>
      <c r="J265" s="6">
        <v>0</v>
      </c>
      <c r="K265" s="6">
        <v>288.60000000000002</v>
      </c>
      <c r="L265" s="6">
        <v>0</v>
      </c>
      <c r="M265" s="6">
        <v>0</v>
      </c>
      <c r="N265" s="6">
        <v>50</v>
      </c>
      <c r="O265" s="6">
        <v>309.64999999999998</v>
      </c>
      <c r="P265" s="6">
        <v>0</v>
      </c>
      <c r="Q265" s="6">
        <v>0</v>
      </c>
      <c r="R265" s="6">
        <v>76.27</v>
      </c>
      <c r="S265" s="6">
        <v>368.71</v>
      </c>
      <c r="T265" s="6">
        <v>0</v>
      </c>
      <c r="U265" s="6">
        <v>0</v>
      </c>
      <c r="V265" s="6">
        <v>9573.5499999999993</v>
      </c>
      <c r="W265" s="6">
        <v>9573.5499999999993</v>
      </c>
      <c r="X265" s="6">
        <v>0</v>
      </c>
      <c r="Y265" s="513">
        <f>IF(A265&lt;&gt;"",IF(A265=мар17!A265,0,1),IF(AND(B265=мар17!B265,C265=мар17!C265),0,1))</f>
        <v>0</v>
      </c>
      <c r="Z265" s="70" t="str">
        <f t="shared" ref="Z265:Z328" si="20">IF(AND(A265&lt;&gt;"",B265=""),A265,Z264)</f>
        <v>ул. Пятая д.5</v>
      </c>
      <c r="AA265" s="504">
        <f>IF($B265&lt;&gt;"",MAX(AA$7:AA264)+1,0)</f>
        <v>254</v>
      </c>
      <c r="AB265" s="502">
        <f t="shared" ref="AB265:AB328" si="21">AB264+1</f>
        <v>265</v>
      </c>
      <c r="AC265" s="504">
        <f>1</f>
        <v>1</v>
      </c>
      <c r="AD265" s="103">
        <f t="shared" ref="AD265:AD328" si="22">F265</f>
        <v>4219.6899999999996</v>
      </c>
      <c r="AE265" s="103">
        <f t="shared" ref="AE265:AE328" si="23">H265+I265+J265+K265+L265+O265+R265+S265</f>
        <v>5303.8600000000006</v>
      </c>
      <c r="AF265" s="103">
        <f t="shared" ref="AF265:AF328" si="24">V265-AD265-AE265</f>
        <v>49.999999999999091</v>
      </c>
    </row>
    <row r="266" spans="2:32" x14ac:dyDescent="0.3">
      <c r="B266" s="1" t="str">
        <f>адреса!$G$261</f>
        <v>кв.59</v>
      </c>
      <c r="C266" s="522">
        <f>адреса!$I$261</f>
        <v>50000059</v>
      </c>
      <c r="D266" s="6" t="str">
        <f>адреса!$K$261</f>
        <v>ФИО-5-59</v>
      </c>
      <c r="E266" s="6">
        <v>0</v>
      </c>
      <c r="F266" s="6">
        <v>2754.35</v>
      </c>
      <c r="G266" s="6">
        <v>0</v>
      </c>
      <c r="H266" s="6">
        <v>2668.74</v>
      </c>
      <c r="I266" s="6">
        <v>176.32</v>
      </c>
      <c r="J266" s="6">
        <v>0</v>
      </c>
      <c r="K266" s="6">
        <v>291.49</v>
      </c>
      <c r="L266" s="6">
        <v>0</v>
      </c>
      <c r="M266" s="6">
        <v>0</v>
      </c>
      <c r="N266" s="6">
        <v>50</v>
      </c>
      <c r="O266" s="6">
        <v>202.12</v>
      </c>
      <c r="P266" s="6">
        <v>0</v>
      </c>
      <c r="Q266" s="6">
        <v>0</v>
      </c>
      <c r="R266" s="6">
        <v>72.52</v>
      </c>
      <c r="S266" s="6">
        <v>356.42</v>
      </c>
      <c r="T266" s="6">
        <v>0</v>
      </c>
      <c r="U266" s="6">
        <v>0</v>
      </c>
      <c r="V266" s="6">
        <v>6571.96</v>
      </c>
      <c r="W266" s="6">
        <v>0</v>
      </c>
      <c r="X266" s="6">
        <v>6571.96</v>
      </c>
      <c r="Y266" s="513">
        <f>IF(A266&lt;&gt;"",IF(A266=мар17!A266,0,1),IF(AND(B266=мар17!B266,C266=мар17!C266),0,1))</f>
        <v>0</v>
      </c>
      <c r="Z266" s="70" t="str">
        <f t="shared" si="20"/>
        <v>ул. Пятая д.5</v>
      </c>
      <c r="AA266" s="504">
        <f>IF($B266&lt;&gt;"",MAX(AA$7:AA265)+1,0)</f>
        <v>255</v>
      </c>
      <c r="AB266" s="502">
        <f t="shared" si="21"/>
        <v>266</v>
      </c>
      <c r="AC266" s="504">
        <f>1</f>
        <v>1</v>
      </c>
      <c r="AD266" s="103">
        <f t="shared" si="22"/>
        <v>2754.35</v>
      </c>
      <c r="AE266" s="103">
        <f t="shared" si="23"/>
        <v>3767.61</v>
      </c>
      <c r="AF266" s="103">
        <f t="shared" si="24"/>
        <v>50</v>
      </c>
    </row>
    <row r="267" spans="2:32" x14ac:dyDescent="0.3">
      <c r="B267" s="1" t="str">
        <f>адреса!$G$262</f>
        <v>кв.60</v>
      </c>
      <c r="C267" s="522">
        <f>адреса!$I$262</f>
        <v>50000060</v>
      </c>
      <c r="D267" s="6" t="str">
        <f>адреса!$K$262</f>
        <v>ФИО-5-60</v>
      </c>
      <c r="E267" s="6">
        <v>194658.45</v>
      </c>
      <c r="F267" s="6">
        <v>1763.1</v>
      </c>
      <c r="G267" s="6">
        <v>0</v>
      </c>
      <c r="H267" s="6">
        <v>1708.24</v>
      </c>
      <c r="I267" s="6">
        <v>122.7</v>
      </c>
      <c r="J267" s="6">
        <v>0</v>
      </c>
      <c r="K267" s="6">
        <v>250.04</v>
      </c>
      <c r="L267" s="6">
        <v>0</v>
      </c>
      <c r="M267" s="6">
        <v>0</v>
      </c>
      <c r="N267" s="6">
        <v>50</v>
      </c>
      <c r="O267" s="6">
        <v>129.38</v>
      </c>
      <c r="P267" s="6">
        <v>0</v>
      </c>
      <c r="Q267" s="6">
        <v>0</v>
      </c>
      <c r="R267" s="6">
        <v>89.67</v>
      </c>
      <c r="S267" s="6">
        <v>448.35</v>
      </c>
      <c r="T267" s="6">
        <v>0</v>
      </c>
      <c r="U267" s="6">
        <v>0</v>
      </c>
      <c r="V267" s="6">
        <v>4561.4799999999996</v>
      </c>
      <c r="W267" s="6">
        <v>0</v>
      </c>
      <c r="X267" s="6">
        <v>199219.93</v>
      </c>
      <c r="Y267" s="513">
        <f>IF(A267&lt;&gt;"",IF(A267=мар17!A267,0,1),IF(AND(B267=мар17!B267,C267=мар17!C267),0,1))</f>
        <v>0</v>
      </c>
      <c r="Z267" s="70" t="str">
        <f t="shared" si="20"/>
        <v>ул. Пятая д.5</v>
      </c>
      <c r="AA267" s="504">
        <f>IF($B267&lt;&gt;"",MAX(AA$7:AA266)+1,0)</f>
        <v>256</v>
      </c>
      <c r="AB267" s="502">
        <f t="shared" si="21"/>
        <v>267</v>
      </c>
      <c r="AC267" s="504">
        <f>1</f>
        <v>1</v>
      </c>
      <c r="AD267" s="103">
        <f t="shared" si="22"/>
        <v>1763.1</v>
      </c>
      <c r="AE267" s="103">
        <f t="shared" si="23"/>
        <v>2748.38</v>
      </c>
      <c r="AF267" s="103">
        <f t="shared" si="24"/>
        <v>49.999999999999545</v>
      </c>
    </row>
    <row r="268" spans="2:32" x14ac:dyDescent="0.3">
      <c r="B268" s="1" t="str">
        <f>адреса!$G$263</f>
        <v>кв.61</v>
      </c>
      <c r="C268" s="522">
        <f>адреса!$I$263</f>
        <v>50000061</v>
      </c>
      <c r="D268" s="6" t="str">
        <f>адреса!$K$263</f>
        <v>ФИО-5-61</v>
      </c>
      <c r="E268" s="6">
        <v>156649.48000000001</v>
      </c>
      <c r="F268" s="6">
        <v>1743.51</v>
      </c>
      <c r="G268" s="6">
        <v>0</v>
      </c>
      <c r="H268" s="6">
        <v>1689.65</v>
      </c>
      <c r="I268" s="6">
        <v>295.01</v>
      </c>
      <c r="J268" s="6">
        <v>0</v>
      </c>
      <c r="K268" s="6">
        <v>561.30999999999995</v>
      </c>
      <c r="L268" s="6">
        <v>0</v>
      </c>
      <c r="M268" s="6">
        <v>0</v>
      </c>
      <c r="N268" s="6">
        <v>50</v>
      </c>
      <c r="O268" s="6">
        <v>127.94</v>
      </c>
      <c r="P268" s="6">
        <v>0</v>
      </c>
      <c r="Q268" s="6">
        <v>0</v>
      </c>
      <c r="R268" s="6">
        <v>177.67</v>
      </c>
      <c r="S268" s="6">
        <v>896.49</v>
      </c>
      <c r="T268" s="6">
        <v>0</v>
      </c>
      <c r="U268" s="6">
        <v>0</v>
      </c>
      <c r="V268" s="6">
        <v>5541.58</v>
      </c>
      <c r="W268" s="6">
        <v>5000</v>
      </c>
      <c r="X268" s="6">
        <v>157191.06</v>
      </c>
      <c r="Y268" s="513">
        <f>IF(A268&lt;&gt;"",IF(A268=мар17!A268,0,1),IF(AND(B268=мар17!B268,C268=мар17!C268),0,1))</f>
        <v>0</v>
      </c>
      <c r="Z268" s="70" t="str">
        <f t="shared" si="20"/>
        <v>ул. Пятая д.5</v>
      </c>
      <c r="AA268" s="504">
        <f>IF($B268&lt;&gt;"",MAX(AA$7:AA267)+1,0)</f>
        <v>257</v>
      </c>
      <c r="AB268" s="502">
        <f t="shared" si="21"/>
        <v>268</v>
      </c>
      <c r="AC268" s="504">
        <f>1</f>
        <v>1</v>
      </c>
      <c r="AD268" s="103">
        <f t="shared" si="22"/>
        <v>1743.51</v>
      </c>
      <c r="AE268" s="103">
        <f t="shared" si="23"/>
        <v>3748.0700000000006</v>
      </c>
      <c r="AF268" s="103">
        <f t="shared" si="24"/>
        <v>49.999999999999091</v>
      </c>
    </row>
    <row r="269" spans="2:32" x14ac:dyDescent="0.3">
      <c r="B269" s="1" t="str">
        <f>адреса!$G$264</f>
        <v>кв.62</v>
      </c>
      <c r="C269" s="522">
        <f>адреса!$I$264</f>
        <v>50000062</v>
      </c>
      <c r="D269" s="6" t="str">
        <f>адреса!$K$264</f>
        <v>ФИО-5-62</v>
      </c>
      <c r="E269" s="6">
        <v>40434.239999999998</v>
      </c>
      <c r="F269" s="6">
        <v>4219.6899999999996</v>
      </c>
      <c r="G269" s="6">
        <v>0</v>
      </c>
      <c r="H269" s="6">
        <v>4087.8</v>
      </c>
      <c r="I269" s="6">
        <v>124.94</v>
      </c>
      <c r="J269" s="6">
        <v>0</v>
      </c>
      <c r="K269" s="6">
        <v>250.04</v>
      </c>
      <c r="L269" s="6">
        <v>0</v>
      </c>
      <c r="M269" s="6">
        <v>0</v>
      </c>
      <c r="N269" s="6">
        <v>-600</v>
      </c>
      <c r="O269" s="6">
        <v>309.64999999999998</v>
      </c>
      <c r="P269" s="6">
        <v>0</v>
      </c>
      <c r="Q269" s="6">
        <v>0</v>
      </c>
      <c r="R269" s="6">
        <v>91.91</v>
      </c>
      <c r="S269" s="6">
        <v>448.35</v>
      </c>
      <c r="T269" s="6">
        <v>0</v>
      </c>
      <c r="U269" s="6">
        <v>0</v>
      </c>
      <c r="V269" s="6">
        <v>8932.3799999999992</v>
      </c>
      <c r="W269" s="6">
        <v>0</v>
      </c>
      <c r="X269" s="6">
        <v>49366.62</v>
      </c>
      <c r="Y269" s="513">
        <f>IF(A269&lt;&gt;"",IF(A269=мар17!A269,0,1),IF(AND(B269=мар17!B269,C269=мар17!C269),0,1))</f>
        <v>0</v>
      </c>
      <c r="Z269" s="70" t="str">
        <f t="shared" si="20"/>
        <v>ул. Пятая д.5</v>
      </c>
      <c r="AA269" s="504">
        <f>IF($B269&lt;&gt;"",MAX(AA$7:AA268)+1,0)</f>
        <v>258</v>
      </c>
      <c r="AB269" s="502">
        <f t="shared" si="21"/>
        <v>269</v>
      </c>
      <c r="AC269" s="504">
        <f>1</f>
        <v>1</v>
      </c>
      <c r="AD269" s="103">
        <f t="shared" si="22"/>
        <v>4219.6899999999996</v>
      </c>
      <c r="AE269" s="103">
        <f t="shared" si="23"/>
        <v>5312.69</v>
      </c>
      <c r="AF269" s="103">
        <f t="shared" si="24"/>
        <v>-600</v>
      </c>
    </row>
    <row r="270" spans="2:32" x14ac:dyDescent="0.3">
      <c r="B270" s="1" t="str">
        <f>адреса!$G$265</f>
        <v>кв.63</v>
      </c>
      <c r="C270" s="522">
        <f>адреса!$I$265</f>
        <v>50000063</v>
      </c>
      <c r="D270" s="6" t="str">
        <f>адреса!$K$265</f>
        <v>ФИО-5-63</v>
      </c>
      <c r="E270" s="6">
        <v>6003.06</v>
      </c>
      <c r="F270" s="6">
        <v>2758.27</v>
      </c>
      <c r="G270" s="6">
        <v>0</v>
      </c>
      <c r="H270" s="6">
        <v>2672.87</v>
      </c>
      <c r="I270" s="6">
        <v>93.77</v>
      </c>
      <c r="J270" s="6">
        <v>0</v>
      </c>
      <c r="K270" s="6">
        <v>171.14</v>
      </c>
      <c r="L270" s="6">
        <v>0</v>
      </c>
      <c r="M270" s="6">
        <v>0</v>
      </c>
      <c r="N270" s="6">
        <v>50</v>
      </c>
      <c r="O270" s="6">
        <v>202.41</v>
      </c>
      <c r="P270" s="6">
        <v>0</v>
      </c>
      <c r="Q270" s="6">
        <v>0</v>
      </c>
      <c r="R270" s="6">
        <v>54.42</v>
      </c>
      <c r="S270" s="6">
        <v>264.24</v>
      </c>
      <c r="T270" s="6">
        <v>0</v>
      </c>
      <c r="U270" s="6">
        <v>0</v>
      </c>
      <c r="V270" s="6">
        <v>6267.12</v>
      </c>
      <c r="W270" s="6">
        <v>0</v>
      </c>
      <c r="X270" s="6">
        <v>12270.18</v>
      </c>
      <c r="Y270" s="513">
        <f>IF(A270&lt;&gt;"",IF(A270=мар17!A270,0,1),IF(AND(B270=мар17!B270,C270=мар17!C270),0,1))</f>
        <v>0</v>
      </c>
      <c r="Z270" s="70" t="str">
        <f t="shared" si="20"/>
        <v>ул. Пятая д.5</v>
      </c>
      <c r="AA270" s="504">
        <f>IF($B270&lt;&gt;"",MAX(AA$7:AA269)+1,0)</f>
        <v>259</v>
      </c>
      <c r="AB270" s="502">
        <f t="shared" si="21"/>
        <v>270</v>
      </c>
      <c r="AC270" s="504">
        <f>1</f>
        <v>1</v>
      </c>
      <c r="AD270" s="103">
        <f t="shared" si="22"/>
        <v>2758.27</v>
      </c>
      <c r="AE270" s="103">
        <f t="shared" si="23"/>
        <v>3458.8499999999995</v>
      </c>
      <c r="AF270" s="103">
        <f t="shared" si="24"/>
        <v>50.000000000000455</v>
      </c>
    </row>
    <row r="271" spans="2:32" x14ac:dyDescent="0.3">
      <c r="B271" s="1" t="str">
        <f>адреса!$G$266</f>
        <v>кв.64</v>
      </c>
      <c r="C271" s="522">
        <f>адреса!$I$266</f>
        <v>50000064</v>
      </c>
      <c r="D271" s="6" t="str">
        <f>адреса!$K$266</f>
        <v>ФИО-5-64</v>
      </c>
      <c r="E271" s="6">
        <v>4099.01</v>
      </c>
      <c r="F271" s="6">
        <v>1759.18</v>
      </c>
      <c r="G271" s="6">
        <v>0</v>
      </c>
      <c r="H271" s="6">
        <v>1704.11</v>
      </c>
      <c r="I271" s="6">
        <v>166.47</v>
      </c>
      <c r="J271" s="6">
        <v>0</v>
      </c>
      <c r="K271" s="6">
        <v>262.85000000000002</v>
      </c>
      <c r="L271" s="6">
        <v>0</v>
      </c>
      <c r="M271" s="6">
        <v>0</v>
      </c>
      <c r="N271" s="6">
        <v>50</v>
      </c>
      <c r="O271" s="6">
        <v>129.09</v>
      </c>
      <c r="P271" s="6">
        <v>0</v>
      </c>
      <c r="Q271" s="6">
        <v>0</v>
      </c>
      <c r="R271" s="6">
        <v>56.61</v>
      </c>
      <c r="S271" s="6">
        <v>280.02999999999997</v>
      </c>
      <c r="T271" s="6">
        <v>0</v>
      </c>
      <c r="U271" s="6">
        <v>0</v>
      </c>
      <c r="V271" s="6">
        <v>4408.34</v>
      </c>
      <c r="W271" s="6">
        <v>8507.35</v>
      </c>
      <c r="X271" s="6">
        <v>0</v>
      </c>
      <c r="Y271" s="513">
        <f>IF(A271&lt;&gt;"",IF(A271=мар17!A271,0,1),IF(AND(B271=мар17!B271,C271=мар17!C271),0,1))</f>
        <v>0</v>
      </c>
      <c r="Z271" s="70" t="str">
        <f t="shared" si="20"/>
        <v>ул. Пятая д.5</v>
      </c>
      <c r="AA271" s="504">
        <f>IF($B271&lt;&gt;"",MAX(AA$7:AA270)+1,0)</f>
        <v>260</v>
      </c>
      <c r="AB271" s="502">
        <f t="shared" si="21"/>
        <v>271</v>
      </c>
      <c r="AC271" s="504">
        <f>1</f>
        <v>1</v>
      </c>
      <c r="AD271" s="103">
        <f t="shared" si="22"/>
        <v>1759.18</v>
      </c>
      <c r="AE271" s="103">
        <f t="shared" si="23"/>
        <v>2599.16</v>
      </c>
      <c r="AF271" s="103">
        <f t="shared" si="24"/>
        <v>50</v>
      </c>
    </row>
    <row r="272" spans="2:32" x14ac:dyDescent="0.3">
      <c r="B272" s="1" t="str">
        <f>адреса!$G$267</f>
        <v>кв.65</v>
      </c>
      <c r="C272" s="522">
        <f>адреса!$I$267</f>
        <v>50000065</v>
      </c>
      <c r="D272" s="6" t="str">
        <f>адреса!$K$267</f>
        <v>ФИО-5-65</v>
      </c>
      <c r="E272" s="6">
        <v>10043.129999999999</v>
      </c>
      <c r="F272" s="6">
        <v>1716.08</v>
      </c>
      <c r="G272" s="6">
        <v>0</v>
      </c>
      <c r="H272" s="6">
        <v>1662.8</v>
      </c>
      <c r="I272" s="6">
        <v>122.66</v>
      </c>
      <c r="J272" s="6">
        <v>0</v>
      </c>
      <c r="K272" s="6">
        <v>250.04</v>
      </c>
      <c r="L272" s="6">
        <v>0</v>
      </c>
      <c r="M272" s="6">
        <v>0</v>
      </c>
      <c r="N272" s="6">
        <v>50</v>
      </c>
      <c r="O272" s="6">
        <v>125.93</v>
      </c>
      <c r="P272" s="6">
        <v>0</v>
      </c>
      <c r="Q272" s="6">
        <v>0</v>
      </c>
      <c r="R272" s="6">
        <v>89.63</v>
      </c>
      <c r="S272" s="6">
        <v>448.35</v>
      </c>
      <c r="T272" s="6">
        <v>0</v>
      </c>
      <c r="U272" s="6">
        <v>0</v>
      </c>
      <c r="V272" s="6">
        <v>4465.49</v>
      </c>
      <c r="W272" s="6">
        <v>5000</v>
      </c>
      <c r="X272" s="6">
        <v>9508.6200000000008</v>
      </c>
      <c r="Y272" s="513">
        <f>IF(A272&lt;&gt;"",IF(A272=мар17!A272,0,1),IF(AND(B272=мар17!B272,C272=мар17!C272),0,1))</f>
        <v>0</v>
      </c>
      <c r="Z272" s="70" t="str">
        <f t="shared" si="20"/>
        <v>ул. Пятая д.5</v>
      </c>
      <c r="AA272" s="504">
        <f>IF($B272&lt;&gt;"",MAX(AA$7:AA271)+1,0)</f>
        <v>261</v>
      </c>
      <c r="AB272" s="502">
        <f t="shared" si="21"/>
        <v>272</v>
      </c>
      <c r="AC272" s="504">
        <f>1</f>
        <v>1</v>
      </c>
      <c r="AD272" s="103">
        <f t="shared" si="22"/>
        <v>1716.08</v>
      </c>
      <c r="AE272" s="103">
        <f t="shared" si="23"/>
        <v>2699.41</v>
      </c>
      <c r="AF272" s="103">
        <f t="shared" si="24"/>
        <v>50</v>
      </c>
    </row>
    <row r="273" spans="2:32" x14ac:dyDescent="0.3">
      <c r="B273" s="1" t="str">
        <f>адреса!$G$268</f>
        <v>кв.66</v>
      </c>
      <c r="C273" s="522">
        <f>адреса!$I$268</f>
        <v>50000066</v>
      </c>
      <c r="D273" s="6" t="str">
        <f>адреса!$K$268</f>
        <v>ФИО-5-66</v>
      </c>
      <c r="E273" s="6">
        <v>100975.85</v>
      </c>
      <c r="F273" s="6">
        <v>2758.27</v>
      </c>
      <c r="G273" s="6">
        <v>0</v>
      </c>
      <c r="H273" s="6">
        <v>2672.87</v>
      </c>
      <c r="I273" s="6">
        <v>365.78</v>
      </c>
      <c r="J273" s="6">
        <v>0</v>
      </c>
      <c r="K273" s="6">
        <v>750.13</v>
      </c>
      <c r="L273" s="6">
        <v>0</v>
      </c>
      <c r="M273" s="6">
        <v>0</v>
      </c>
      <c r="N273" s="6">
        <v>50</v>
      </c>
      <c r="O273" s="6">
        <v>202.41</v>
      </c>
      <c r="P273" s="6">
        <v>0</v>
      </c>
      <c r="Q273" s="6">
        <v>0</v>
      </c>
      <c r="R273" s="6">
        <v>266.70999999999998</v>
      </c>
      <c r="S273" s="6">
        <v>1345.05</v>
      </c>
      <c r="T273" s="6">
        <v>0</v>
      </c>
      <c r="U273" s="6">
        <v>0</v>
      </c>
      <c r="V273" s="6">
        <v>8411.2199999999993</v>
      </c>
      <c r="W273" s="6">
        <v>0</v>
      </c>
      <c r="X273" s="6">
        <v>109387.07</v>
      </c>
      <c r="Y273" s="513">
        <f>IF(A273&lt;&gt;"",IF(A273=мар17!A273,0,1),IF(AND(B273=мар17!B273,C273=мар17!C273),0,1))</f>
        <v>0</v>
      </c>
      <c r="Z273" s="70" t="str">
        <f t="shared" si="20"/>
        <v>ул. Пятая д.5</v>
      </c>
      <c r="AA273" s="504">
        <f>IF($B273&lt;&gt;"",MAX(AA$7:AA272)+1,0)</f>
        <v>262</v>
      </c>
      <c r="AB273" s="502">
        <f t="shared" si="21"/>
        <v>273</v>
      </c>
      <c r="AC273" s="504">
        <f>1</f>
        <v>1</v>
      </c>
      <c r="AD273" s="103">
        <f t="shared" si="22"/>
        <v>2758.27</v>
      </c>
      <c r="AE273" s="103">
        <f t="shared" si="23"/>
        <v>5602.95</v>
      </c>
      <c r="AF273" s="103">
        <f t="shared" si="24"/>
        <v>49.999999999999091</v>
      </c>
    </row>
    <row r="274" spans="2:32" x14ac:dyDescent="0.3">
      <c r="B274" s="1" t="str">
        <f>адреса!$G$269</f>
        <v>кв.67</v>
      </c>
      <c r="C274" s="522">
        <f>адреса!$I$269</f>
        <v>50000067</v>
      </c>
      <c r="D274" s="6" t="str">
        <f>адреса!$K$269</f>
        <v>ФИО-5-67</v>
      </c>
      <c r="E274" s="6">
        <v>0</v>
      </c>
      <c r="F274" s="6">
        <v>2734.76</v>
      </c>
      <c r="G274" s="6">
        <v>0</v>
      </c>
      <c r="H274" s="6">
        <v>2650.15</v>
      </c>
      <c r="I274" s="6">
        <v>219.76</v>
      </c>
      <c r="J274" s="6">
        <v>0</v>
      </c>
      <c r="K274" s="6">
        <v>432.9</v>
      </c>
      <c r="L274" s="6">
        <v>0</v>
      </c>
      <c r="M274" s="6">
        <v>0</v>
      </c>
      <c r="N274" s="6">
        <v>50</v>
      </c>
      <c r="O274" s="6">
        <v>200.69</v>
      </c>
      <c r="P274" s="6">
        <v>0</v>
      </c>
      <c r="Q274" s="6">
        <v>0</v>
      </c>
      <c r="R274" s="6">
        <v>147.34</v>
      </c>
      <c r="S274" s="6">
        <v>737.42</v>
      </c>
      <c r="T274" s="6">
        <v>0</v>
      </c>
      <c r="U274" s="6">
        <v>0</v>
      </c>
      <c r="V274" s="6">
        <v>7173.02</v>
      </c>
      <c r="W274" s="6">
        <v>0</v>
      </c>
      <c r="X274" s="6">
        <v>7173.02</v>
      </c>
      <c r="Y274" s="513">
        <f>IF(A274&lt;&gt;"",IF(A274=мар17!A274,0,1),IF(AND(B274=мар17!B274,C274=мар17!C274),0,1))</f>
        <v>0</v>
      </c>
      <c r="Z274" s="70" t="str">
        <f t="shared" si="20"/>
        <v>ул. Пятая д.5</v>
      </c>
      <c r="AA274" s="504">
        <f>IF($B274&lt;&gt;"",MAX(AA$7:AA273)+1,0)</f>
        <v>263</v>
      </c>
      <c r="AB274" s="502">
        <f t="shared" si="21"/>
        <v>274</v>
      </c>
      <c r="AC274" s="504">
        <f>1</f>
        <v>1</v>
      </c>
      <c r="AD274" s="103">
        <f t="shared" si="22"/>
        <v>2734.76</v>
      </c>
      <c r="AE274" s="103">
        <f t="shared" si="23"/>
        <v>4388.26</v>
      </c>
      <c r="AF274" s="103">
        <f t="shared" si="24"/>
        <v>50</v>
      </c>
    </row>
    <row r="275" spans="2:32" x14ac:dyDescent="0.3">
      <c r="B275" s="1" t="str">
        <f>адреса!$G$270</f>
        <v>кв.68</v>
      </c>
      <c r="C275" s="522">
        <f>адреса!$I$270</f>
        <v>50000068</v>
      </c>
      <c r="D275" s="6" t="str">
        <f>адреса!$K$270</f>
        <v>ФИО-5-68</v>
      </c>
      <c r="E275" s="6">
        <v>16148.16</v>
      </c>
      <c r="F275" s="6">
        <v>1759.18</v>
      </c>
      <c r="G275" s="6">
        <v>0</v>
      </c>
      <c r="H275" s="6">
        <v>1704.11</v>
      </c>
      <c r="I275" s="6">
        <v>217.58</v>
      </c>
      <c r="J275" s="6">
        <v>0</v>
      </c>
      <c r="K275" s="6">
        <v>444.82</v>
      </c>
      <c r="L275" s="6">
        <v>0</v>
      </c>
      <c r="M275" s="6">
        <v>0</v>
      </c>
      <c r="N275" s="6">
        <v>50</v>
      </c>
      <c r="O275" s="6">
        <v>129.09</v>
      </c>
      <c r="P275" s="6">
        <v>0</v>
      </c>
      <c r="Q275" s="6">
        <v>0</v>
      </c>
      <c r="R275" s="6">
        <v>157.71</v>
      </c>
      <c r="S275" s="6">
        <v>794.76</v>
      </c>
      <c r="T275" s="6">
        <v>0</v>
      </c>
      <c r="U275" s="6">
        <v>0</v>
      </c>
      <c r="V275" s="6">
        <v>5257.25</v>
      </c>
      <c r="W275" s="6">
        <v>0</v>
      </c>
      <c r="X275" s="6">
        <v>21405.41</v>
      </c>
      <c r="Y275" s="513">
        <f>IF(A275&lt;&gt;"",IF(A275=мар17!A275,0,1),IF(AND(B275=мар17!B275,C275=мар17!C275),0,1))</f>
        <v>0</v>
      </c>
      <c r="Z275" s="70" t="str">
        <f t="shared" si="20"/>
        <v>ул. Пятая д.5</v>
      </c>
      <c r="AA275" s="504">
        <f>IF($B275&lt;&gt;"",MAX(AA$7:AA274)+1,0)</f>
        <v>264</v>
      </c>
      <c r="AB275" s="502">
        <f t="shared" si="21"/>
        <v>275</v>
      </c>
      <c r="AC275" s="504">
        <f>1</f>
        <v>1</v>
      </c>
      <c r="AD275" s="103">
        <f t="shared" si="22"/>
        <v>1759.18</v>
      </c>
      <c r="AE275" s="103">
        <f t="shared" si="23"/>
        <v>3448.0699999999997</v>
      </c>
      <c r="AF275" s="103">
        <f t="shared" si="24"/>
        <v>50</v>
      </c>
    </row>
    <row r="276" spans="2:32" x14ac:dyDescent="0.3">
      <c r="B276" s="1" t="str">
        <f>адреса!$G$271</f>
        <v>кв.69</v>
      </c>
      <c r="C276" s="522">
        <f>адреса!$I$271</f>
        <v>50000069</v>
      </c>
      <c r="D276" s="6" t="str">
        <f>адреса!$K$271</f>
        <v>ФИО-5-69</v>
      </c>
      <c r="E276" s="6">
        <v>5680.64</v>
      </c>
      <c r="F276" s="6">
        <v>1720</v>
      </c>
      <c r="G276" s="6">
        <v>0</v>
      </c>
      <c r="H276" s="6">
        <v>1666.93</v>
      </c>
      <c r="I276" s="6">
        <v>218.83</v>
      </c>
      <c r="J276" s="6">
        <v>0</v>
      </c>
      <c r="K276" s="6">
        <v>432.9</v>
      </c>
      <c r="L276" s="6">
        <v>0</v>
      </c>
      <c r="M276" s="6">
        <v>0</v>
      </c>
      <c r="N276" s="6">
        <v>0</v>
      </c>
      <c r="O276" s="6">
        <v>126.22</v>
      </c>
      <c r="P276" s="6">
        <v>0</v>
      </c>
      <c r="Q276" s="6">
        <v>0</v>
      </c>
      <c r="R276" s="6">
        <v>146.41</v>
      </c>
      <c r="S276" s="6">
        <v>737.42</v>
      </c>
      <c r="T276" s="6">
        <v>0</v>
      </c>
      <c r="U276" s="6">
        <v>0</v>
      </c>
      <c r="V276" s="6">
        <v>5048.71</v>
      </c>
      <c r="W276" s="6">
        <v>5080.6400000000003</v>
      </c>
      <c r="X276" s="6">
        <v>5648.71</v>
      </c>
      <c r="Y276" s="513">
        <f>IF(A276&lt;&gt;"",IF(A276=мар17!A276,0,1),IF(AND(B276=мар17!B276,C276=мар17!C276),0,1))</f>
        <v>0</v>
      </c>
      <c r="Z276" s="70" t="str">
        <f t="shared" si="20"/>
        <v>ул. Пятая д.5</v>
      </c>
      <c r="AA276" s="504">
        <f>IF($B276&lt;&gt;"",MAX(AA$7:AA275)+1,0)</f>
        <v>265</v>
      </c>
      <c r="AB276" s="502">
        <f t="shared" si="21"/>
        <v>276</v>
      </c>
      <c r="AC276" s="504">
        <f>1</f>
        <v>1</v>
      </c>
      <c r="AD276" s="103">
        <f t="shared" si="22"/>
        <v>1720</v>
      </c>
      <c r="AE276" s="103">
        <f t="shared" si="23"/>
        <v>3328.7099999999996</v>
      </c>
      <c r="AF276" s="103">
        <f t="shared" si="24"/>
        <v>0</v>
      </c>
    </row>
    <row r="277" spans="2:32" x14ac:dyDescent="0.3">
      <c r="B277" s="1" t="str">
        <f>адреса!$G$272</f>
        <v>кв.70</v>
      </c>
      <c r="C277" s="522">
        <f>адреса!$I$272</f>
        <v>50000070</v>
      </c>
      <c r="D277" s="6" t="str">
        <f>адреса!$K$272</f>
        <v>ФИО-5-70</v>
      </c>
      <c r="E277" s="6">
        <v>17773.330000000002</v>
      </c>
      <c r="F277" s="6">
        <v>2762.19</v>
      </c>
      <c r="G277" s="6">
        <v>0</v>
      </c>
      <c r="H277" s="6">
        <v>2677</v>
      </c>
      <c r="I277" s="6">
        <v>123.61</v>
      </c>
      <c r="J277" s="6">
        <v>0</v>
      </c>
      <c r="K277" s="6">
        <v>250.04</v>
      </c>
      <c r="L277" s="6">
        <v>0</v>
      </c>
      <c r="M277" s="6">
        <v>0</v>
      </c>
      <c r="N277" s="6">
        <v>50</v>
      </c>
      <c r="O277" s="6">
        <v>202.7</v>
      </c>
      <c r="P277" s="6">
        <v>0</v>
      </c>
      <c r="Q277" s="6">
        <v>0</v>
      </c>
      <c r="R277" s="6">
        <v>90.58</v>
      </c>
      <c r="S277" s="6">
        <v>448.35</v>
      </c>
      <c r="T277" s="6">
        <v>0</v>
      </c>
      <c r="U277" s="6">
        <v>0</v>
      </c>
      <c r="V277" s="6">
        <v>6604.47</v>
      </c>
      <c r="W277" s="6">
        <v>0</v>
      </c>
      <c r="X277" s="6">
        <v>24377.8</v>
      </c>
      <c r="Y277" s="513">
        <f>IF(A277&lt;&gt;"",IF(A277=мар17!A277,0,1),IF(AND(B277=мар17!B277,C277=мар17!C277),0,1))</f>
        <v>0</v>
      </c>
      <c r="Z277" s="70" t="str">
        <f t="shared" si="20"/>
        <v>ул. Пятая д.5</v>
      </c>
      <c r="AA277" s="504">
        <f>IF($B277&lt;&gt;"",MAX(AA$7:AA276)+1,0)</f>
        <v>266</v>
      </c>
      <c r="AB277" s="502">
        <f t="shared" si="21"/>
        <v>277</v>
      </c>
      <c r="AC277" s="504">
        <f>1</f>
        <v>1</v>
      </c>
      <c r="AD277" s="103">
        <f t="shared" si="22"/>
        <v>2762.19</v>
      </c>
      <c r="AE277" s="103">
        <f t="shared" si="23"/>
        <v>3792.2799999999997</v>
      </c>
      <c r="AF277" s="103">
        <f t="shared" si="24"/>
        <v>50.000000000000455</v>
      </c>
    </row>
    <row r="278" spans="2:32" x14ac:dyDescent="0.3">
      <c r="B278" s="1" t="str">
        <f>адреса!$G$273</f>
        <v>кв.71</v>
      </c>
      <c r="C278" s="522">
        <f>адреса!$I$273</f>
        <v>50000071</v>
      </c>
      <c r="D278" s="6" t="str">
        <f>адреса!$K$273</f>
        <v>ФИО-5-71</v>
      </c>
      <c r="E278" s="6">
        <v>512.08000000000004</v>
      </c>
      <c r="F278" s="6">
        <v>2734.76</v>
      </c>
      <c r="G278" s="6">
        <v>0</v>
      </c>
      <c r="H278" s="6">
        <v>2650.15</v>
      </c>
      <c r="I278" s="6">
        <v>82.98</v>
      </c>
      <c r="J278" s="6">
        <v>0</v>
      </c>
      <c r="K278" s="6">
        <v>226.96</v>
      </c>
      <c r="L278" s="6">
        <v>0</v>
      </c>
      <c r="M278" s="6">
        <v>0</v>
      </c>
      <c r="N278" s="6">
        <v>50</v>
      </c>
      <c r="O278" s="6">
        <v>200.69</v>
      </c>
      <c r="P278" s="6">
        <v>0</v>
      </c>
      <c r="Q278" s="6">
        <v>0</v>
      </c>
      <c r="R278" s="6">
        <v>111.85</v>
      </c>
      <c r="S278" s="6">
        <v>556.75</v>
      </c>
      <c r="T278" s="6">
        <v>0</v>
      </c>
      <c r="U278" s="6">
        <v>0</v>
      </c>
      <c r="V278" s="6">
        <v>6614.14</v>
      </c>
      <c r="W278" s="6">
        <v>0</v>
      </c>
      <c r="X278" s="6">
        <v>7126.22</v>
      </c>
      <c r="Y278" s="513">
        <f>IF(A278&lt;&gt;"",IF(A278=мар17!A278,0,1),IF(AND(B278=мар17!B278,C278=мар17!C278),0,1))</f>
        <v>0</v>
      </c>
      <c r="Z278" s="70" t="str">
        <f t="shared" si="20"/>
        <v>ул. Пятая д.5</v>
      </c>
      <c r="AA278" s="504">
        <f>IF($B278&lt;&gt;"",MAX(AA$7:AA277)+1,0)</f>
        <v>267</v>
      </c>
      <c r="AB278" s="502">
        <f t="shared" si="21"/>
        <v>278</v>
      </c>
      <c r="AC278" s="504">
        <f>1</f>
        <v>1</v>
      </c>
      <c r="AD278" s="103">
        <f t="shared" si="22"/>
        <v>2734.76</v>
      </c>
      <c r="AE278" s="103">
        <f t="shared" si="23"/>
        <v>3829.38</v>
      </c>
      <c r="AF278" s="103">
        <f t="shared" si="24"/>
        <v>50</v>
      </c>
    </row>
    <row r="279" spans="2:32" x14ac:dyDescent="0.3">
      <c r="B279" s="1" t="str">
        <f>адреса!$G$274</f>
        <v>кв.72</v>
      </c>
      <c r="C279" s="522">
        <f>адреса!$I$274</f>
        <v>50000072</v>
      </c>
      <c r="D279" s="6" t="str">
        <f>адреса!$K$274</f>
        <v>ФИО-5-72</v>
      </c>
      <c r="E279" s="6">
        <v>5014.62</v>
      </c>
      <c r="F279" s="6">
        <v>1759.18</v>
      </c>
      <c r="G279" s="6">
        <v>0</v>
      </c>
      <c r="H279" s="6">
        <v>1704.11</v>
      </c>
      <c r="I279" s="6">
        <v>218.87</v>
      </c>
      <c r="J279" s="6">
        <v>0</v>
      </c>
      <c r="K279" s="6">
        <v>346.32</v>
      </c>
      <c r="L279" s="6">
        <v>0</v>
      </c>
      <c r="M279" s="6">
        <v>0</v>
      </c>
      <c r="N279" s="6">
        <v>50</v>
      </c>
      <c r="O279" s="6">
        <v>129.09</v>
      </c>
      <c r="P279" s="6">
        <v>0</v>
      </c>
      <c r="Q279" s="6">
        <v>0</v>
      </c>
      <c r="R279" s="6">
        <v>74.03</v>
      </c>
      <c r="S279" s="6">
        <v>368.71</v>
      </c>
      <c r="T279" s="6">
        <v>0</v>
      </c>
      <c r="U279" s="6">
        <v>0</v>
      </c>
      <c r="V279" s="6">
        <v>4650.3100000000004</v>
      </c>
      <c r="W279" s="6">
        <v>5014.62</v>
      </c>
      <c r="X279" s="6">
        <v>4650.3100000000004</v>
      </c>
      <c r="Y279" s="513">
        <f>IF(A279&lt;&gt;"",IF(A279=мар17!A279,0,1),IF(AND(B279=мар17!B279,C279=мар17!C279),0,1))</f>
        <v>0</v>
      </c>
      <c r="Z279" s="70" t="str">
        <f t="shared" si="20"/>
        <v>ул. Пятая д.5</v>
      </c>
      <c r="AA279" s="504">
        <f>IF($B279&lt;&gt;"",MAX(AA$7:AA278)+1,0)</f>
        <v>268</v>
      </c>
      <c r="AB279" s="502">
        <f t="shared" si="21"/>
        <v>279</v>
      </c>
      <c r="AC279" s="504">
        <f>1</f>
        <v>1</v>
      </c>
      <c r="AD279" s="103">
        <f t="shared" si="22"/>
        <v>1759.18</v>
      </c>
      <c r="AE279" s="103">
        <f t="shared" si="23"/>
        <v>2841.1300000000006</v>
      </c>
      <c r="AF279" s="103">
        <f t="shared" si="24"/>
        <v>49.999999999999545</v>
      </c>
    </row>
    <row r="280" spans="2:32" x14ac:dyDescent="0.3">
      <c r="B280" s="1" t="str">
        <f>адреса!$G$275</f>
        <v>кв.73</v>
      </c>
      <c r="C280" s="522">
        <f>адреса!$I$275</f>
        <v>50000073</v>
      </c>
      <c r="D280" s="6" t="str">
        <f>адреса!$K$275</f>
        <v>ФИО-5-73</v>
      </c>
      <c r="E280" s="6">
        <v>3607.16</v>
      </c>
      <c r="F280" s="6">
        <v>1720</v>
      </c>
      <c r="G280" s="6">
        <v>0</v>
      </c>
      <c r="H280" s="6">
        <v>1666.93</v>
      </c>
      <c r="I280" s="6">
        <v>178.13</v>
      </c>
      <c r="J280" s="6">
        <v>0</v>
      </c>
      <c r="K280" s="6">
        <v>443.38</v>
      </c>
      <c r="L280" s="6">
        <v>0</v>
      </c>
      <c r="M280" s="6">
        <v>0</v>
      </c>
      <c r="N280" s="6">
        <v>50</v>
      </c>
      <c r="O280" s="6">
        <v>126.22</v>
      </c>
      <c r="P280" s="6">
        <v>0</v>
      </c>
      <c r="Q280" s="6">
        <v>0</v>
      </c>
      <c r="R280" s="6">
        <v>195.87</v>
      </c>
      <c r="S280" s="6">
        <v>989.24</v>
      </c>
      <c r="T280" s="6">
        <v>0</v>
      </c>
      <c r="U280" s="6">
        <v>0</v>
      </c>
      <c r="V280" s="6">
        <v>5369.77</v>
      </c>
      <c r="W280" s="6">
        <v>0</v>
      </c>
      <c r="X280" s="6">
        <v>8976.93</v>
      </c>
      <c r="Y280" s="513">
        <f>IF(A280&lt;&gt;"",IF(A280=мар17!A280,0,1),IF(AND(B280=мар17!B280,C280=мар17!C280),0,1))</f>
        <v>0</v>
      </c>
      <c r="Z280" s="70" t="str">
        <f t="shared" si="20"/>
        <v>ул. Пятая д.5</v>
      </c>
      <c r="AA280" s="504">
        <f>IF($B280&lt;&gt;"",MAX(AA$7:AA279)+1,0)</f>
        <v>269</v>
      </c>
      <c r="AB280" s="502">
        <f t="shared" si="21"/>
        <v>280</v>
      </c>
      <c r="AC280" s="504">
        <f>1</f>
        <v>1</v>
      </c>
      <c r="AD280" s="103">
        <f t="shared" si="22"/>
        <v>1720</v>
      </c>
      <c r="AE280" s="103">
        <f t="shared" si="23"/>
        <v>3599.7699999999995</v>
      </c>
      <c r="AF280" s="103">
        <f t="shared" si="24"/>
        <v>50.000000000000909</v>
      </c>
    </row>
    <row r="281" spans="2:32" x14ac:dyDescent="0.3">
      <c r="B281" s="1" t="str">
        <f>адреса!$G$276</f>
        <v>кв.74</v>
      </c>
      <c r="C281" s="522">
        <f>адреса!$I$276</f>
        <v>50000074</v>
      </c>
      <c r="D281" s="6" t="str">
        <f>адреса!$K$276</f>
        <v>ФИО-5-74</v>
      </c>
      <c r="E281" s="6">
        <v>7619.59</v>
      </c>
      <c r="F281" s="6">
        <v>2762.19</v>
      </c>
      <c r="G281" s="6">
        <v>0</v>
      </c>
      <c r="H281" s="6">
        <v>2677</v>
      </c>
      <c r="I281" s="6">
        <v>123.61</v>
      </c>
      <c r="J281" s="6">
        <v>0</v>
      </c>
      <c r="K281" s="6">
        <v>250.04</v>
      </c>
      <c r="L281" s="6">
        <v>0</v>
      </c>
      <c r="M281" s="6">
        <v>0</v>
      </c>
      <c r="N281" s="6">
        <v>50</v>
      </c>
      <c r="O281" s="6">
        <v>202.7</v>
      </c>
      <c r="P281" s="6">
        <v>0</v>
      </c>
      <c r="Q281" s="6">
        <v>0</v>
      </c>
      <c r="R281" s="6">
        <v>90.58</v>
      </c>
      <c r="S281" s="6">
        <v>448.35</v>
      </c>
      <c r="T281" s="6">
        <v>0</v>
      </c>
      <c r="U281" s="6">
        <v>0</v>
      </c>
      <c r="V281" s="6">
        <v>6604.47</v>
      </c>
      <c r="W281" s="6">
        <v>0</v>
      </c>
      <c r="X281" s="6">
        <v>14224.06</v>
      </c>
      <c r="Y281" s="513">
        <f>IF(A281&lt;&gt;"",IF(A281=мар17!A281,0,1),IF(AND(B281=мар17!B281,C281=мар17!C281),0,1))</f>
        <v>0</v>
      </c>
      <c r="Z281" s="70" t="str">
        <f t="shared" si="20"/>
        <v>ул. Пятая д.5</v>
      </c>
      <c r="AA281" s="504">
        <f>IF($B281&lt;&gt;"",MAX(AA$7:AA280)+1,0)</f>
        <v>270</v>
      </c>
      <c r="AB281" s="502">
        <f t="shared" si="21"/>
        <v>281</v>
      </c>
      <c r="AC281" s="504">
        <f>1</f>
        <v>1</v>
      </c>
      <c r="AD281" s="103">
        <f t="shared" si="22"/>
        <v>2762.19</v>
      </c>
      <c r="AE281" s="103">
        <f t="shared" si="23"/>
        <v>3792.2799999999997</v>
      </c>
      <c r="AF281" s="103">
        <f t="shared" si="24"/>
        <v>50.000000000000455</v>
      </c>
    </row>
    <row r="282" spans="2:32" x14ac:dyDescent="0.3">
      <c r="B282" s="1" t="str">
        <f>адреса!$G$277</f>
        <v>кв.75</v>
      </c>
      <c r="C282" s="522">
        <f>адреса!$I$277</f>
        <v>50000075</v>
      </c>
      <c r="D282" s="6" t="str">
        <f>адреса!$K$277</f>
        <v>ФИО-5-75</v>
      </c>
      <c r="E282" s="6">
        <v>0</v>
      </c>
      <c r="F282" s="6">
        <v>2742.6</v>
      </c>
      <c r="G282" s="6">
        <v>0</v>
      </c>
      <c r="H282" s="6">
        <v>2656.35</v>
      </c>
      <c r="I282" s="6">
        <v>-30.73</v>
      </c>
      <c r="J282" s="6">
        <v>0</v>
      </c>
      <c r="K282" s="6">
        <v>-77.92</v>
      </c>
      <c r="L282" s="6">
        <v>0</v>
      </c>
      <c r="M282" s="6">
        <v>0</v>
      </c>
      <c r="N282" s="6">
        <v>50</v>
      </c>
      <c r="O282" s="6">
        <v>201.26</v>
      </c>
      <c r="P282" s="6">
        <v>0</v>
      </c>
      <c r="Q282" s="6">
        <v>0</v>
      </c>
      <c r="R282" s="6">
        <v>-29.45</v>
      </c>
      <c r="S282" s="6">
        <v>-162.69</v>
      </c>
      <c r="T282" s="6">
        <v>0</v>
      </c>
      <c r="U282" s="6">
        <v>0</v>
      </c>
      <c r="V282" s="6">
        <v>5349.42</v>
      </c>
      <c r="W282" s="6">
        <v>0</v>
      </c>
      <c r="X282" s="6">
        <v>5349.42</v>
      </c>
      <c r="Y282" s="513">
        <f>IF(A282&lt;&gt;"",IF(A282=мар17!A282,0,1),IF(AND(B282=мар17!B282,C282=мар17!C282),0,1))</f>
        <v>0</v>
      </c>
      <c r="Z282" s="70" t="str">
        <f t="shared" si="20"/>
        <v>ул. Пятая д.5</v>
      </c>
      <c r="AA282" s="504">
        <f>IF($B282&lt;&gt;"",MAX(AA$7:AA281)+1,0)</f>
        <v>271</v>
      </c>
      <c r="AB282" s="502">
        <f t="shared" si="21"/>
        <v>282</v>
      </c>
      <c r="AC282" s="504">
        <f>1</f>
        <v>1</v>
      </c>
      <c r="AD282" s="103">
        <f t="shared" si="22"/>
        <v>2742.6</v>
      </c>
      <c r="AE282" s="103">
        <f t="shared" si="23"/>
        <v>2556.8200000000002</v>
      </c>
      <c r="AF282" s="103">
        <f t="shared" si="24"/>
        <v>50</v>
      </c>
    </row>
    <row r="283" spans="2:32" x14ac:dyDescent="0.3">
      <c r="B283" s="1" t="str">
        <f>адреса!$G$278</f>
        <v>кв.76</v>
      </c>
      <c r="C283" s="522">
        <f>адреса!$I$278</f>
        <v>50000076</v>
      </c>
      <c r="D283" s="6" t="str">
        <f>адреса!$K$278</f>
        <v>ФИО-5-76</v>
      </c>
      <c r="E283" s="6">
        <v>11283.98</v>
      </c>
      <c r="F283" s="6">
        <v>1755.26</v>
      </c>
      <c r="G283" s="6">
        <v>0</v>
      </c>
      <c r="H283" s="6">
        <v>1699.98</v>
      </c>
      <c r="I283" s="6">
        <v>49.88</v>
      </c>
      <c r="J283" s="6">
        <v>0</v>
      </c>
      <c r="K283" s="6">
        <v>86.58</v>
      </c>
      <c r="L283" s="6">
        <v>0</v>
      </c>
      <c r="M283" s="6">
        <v>0</v>
      </c>
      <c r="N283" s="6">
        <v>50</v>
      </c>
      <c r="O283" s="6">
        <v>128.81</v>
      </c>
      <c r="P283" s="6">
        <v>0</v>
      </c>
      <c r="Q283" s="6">
        <v>0</v>
      </c>
      <c r="R283" s="6">
        <v>25.74</v>
      </c>
      <c r="S283" s="6">
        <v>122.9</v>
      </c>
      <c r="T283" s="6">
        <v>0</v>
      </c>
      <c r="U283" s="6">
        <v>0</v>
      </c>
      <c r="V283" s="6">
        <v>3919.15</v>
      </c>
      <c r="W283" s="6">
        <v>0</v>
      </c>
      <c r="X283" s="6">
        <v>15203.13</v>
      </c>
      <c r="Y283" s="513">
        <f>IF(A283&lt;&gt;"",IF(A283=мар17!A283,0,1),IF(AND(B283=мар17!B283,C283=мар17!C283),0,1))</f>
        <v>0</v>
      </c>
      <c r="Z283" s="70" t="str">
        <f t="shared" si="20"/>
        <v>ул. Пятая д.5</v>
      </c>
      <c r="AA283" s="504">
        <f>IF($B283&lt;&gt;"",MAX(AA$7:AA282)+1,0)</f>
        <v>272</v>
      </c>
      <c r="AB283" s="502">
        <f t="shared" si="21"/>
        <v>283</v>
      </c>
      <c r="AC283" s="504">
        <f>1</f>
        <v>1</v>
      </c>
      <c r="AD283" s="103">
        <f t="shared" si="22"/>
        <v>1755.26</v>
      </c>
      <c r="AE283" s="103">
        <f t="shared" si="23"/>
        <v>2113.89</v>
      </c>
      <c r="AF283" s="103">
        <f t="shared" si="24"/>
        <v>50.000000000000455</v>
      </c>
    </row>
    <row r="284" spans="2:32" x14ac:dyDescent="0.3">
      <c r="B284" s="1" t="str">
        <f>адреса!$G$279</f>
        <v>кв.77</v>
      </c>
      <c r="C284" s="522">
        <f>адреса!$I$279</f>
        <v>50000077</v>
      </c>
      <c r="D284" s="6" t="str">
        <f>адреса!$K$279</f>
        <v>ФИО-5-77</v>
      </c>
      <c r="E284" s="6">
        <v>0</v>
      </c>
      <c r="F284" s="6">
        <v>1747.43</v>
      </c>
      <c r="G284" s="6">
        <v>0</v>
      </c>
      <c r="H284" s="6">
        <v>1693.78</v>
      </c>
      <c r="I284" s="6">
        <v>122.29</v>
      </c>
      <c r="J284" s="6">
        <v>0</v>
      </c>
      <c r="K284" s="6">
        <v>173.16</v>
      </c>
      <c r="L284" s="6">
        <v>0</v>
      </c>
      <c r="M284" s="6">
        <v>0</v>
      </c>
      <c r="N284" s="6">
        <v>50</v>
      </c>
      <c r="O284" s="6">
        <v>128.22999999999999</v>
      </c>
      <c r="P284" s="6">
        <v>0</v>
      </c>
      <c r="Q284" s="6">
        <v>0</v>
      </c>
      <c r="R284" s="6">
        <v>25.73</v>
      </c>
      <c r="S284" s="6">
        <v>122.9</v>
      </c>
      <c r="T284" s="6">
        <v>0</v>
      </c>
      <c r="U284" s="6">
        <v>0</v>
      </c>
      <c r="V284" s="6">
        <v>4063.52</v>
      </c>
      <c r="W284" s="6">
        <v>0</v>
      </c>
      <c r="X284" s="6">
        <v>4063.52</v>
      </c>
      <c r="Y284" s="513">
        <f>IF(A284&lt;&gt;"",IF(A284=мар17!A284,0,1),IF(AND(B284=мар17!B284,C284=мар17!C284),0,1))</f>
        <v>0</v>
      </c>
      <c r="Z284" s="70" t="str">
        <f t="shared" si="20"/>
        <v>ул. Пятая д.5</v>
      </c>
      <c r="AA284" s="504">
        <f>IF($B284&lt;&gt;"",MAX(AA$7:AA283)+1,0)</f>
        <v>273</v>
      </c>
      <c r="AB284" s="502">
        <f t="shared" si="21"/>
        <v>284</v>
      </c>
      <c r="AC284" s="504">
        <f>1</f>
        <v>1</v>
      </c>
      <c r="AD284" s="103">
        <f t="shared" si="22"/>
        <v>1747.43</v>
      </c>
      <c r="AE284" s="103">
        <f t="shared" si="23"/>
        <v>2266.09</v>
      </c>
      <c r="AF284" s="103">
        <f t="shared" si="24"/>
        <v>50</v>
      </c>
    </row>
    <row r="285" spans="2:32" x14ac:dyDescent="0.3">
      <c r="B285" s="1" t="str">
        <f>адреса!$G$280</f>
        <v>кв.78</v>
      </c>
      <c r="C285" s="522">
        <f>адреса!$I$280</f>
        <v>50000078</v>
      </c>
      <c r="D285" s="6" t="str">
        <f>адреса!$K$280</f>
        <v>ФИО-5-78</v>
      </c>
      <c r="E285" s="6">
        <v>20844.61</v>
      </c>
      <c r="F285" s="6">
        <v>2781.78</v>
      </c>
      <c r="G285" s="6">
        <v>0</v>
      </c>
      <c r="H285" s="6">
        <v>2695.59</v>
      </c>
      <c r="I285" s="6">
        <v>244.71</v>
      </c>
      <c r="J285" s="6">
        <v>0</v>
      </c>
      <c r="K285" s="6">
        <v>500.09</v>
      </c>
      <c r="L285" s="6">
        <v>0</v>
      </c>
      <c r="M285" s="6">
        <v>0</v>
      </c>
      <c r="N285" s="6">
        <v>50</v>
      </c>
      <c r="O285" s="6">
        <v>204.14</v>
      </c>
      <c r="P285" s="6">
        <v>0</v>
      </c>
      <c r="Q285" s="6">
        <v>0</v>
      </c>
      <c r="R285" s="6">
        <v>178.67</v>
      </c>
      <c r="S285" s="6">
        <v>896.7</v>
      </c>
      <c r="T285" s="6">
        <v>0</v>
      </c>
      <c r="U285" s="6">
        <v>0</v>
      </c>
      <c r="V285" s="6">
        <v>7551.68</v>
      </c>
      <c r="W285" s="6">
        <v>11640</v>
      </c>
      <c r="X285" s="6">
        <v>16756.29</v>
      </c>
      <c r="Y285" s="513">
        <f>IF(A285&lt;&gt;"",IF(A285=мар17!A285,0,1),IF(AND(B285=мар17!B285,C285=мар17!C285),0,1))</f>
        <v>0</v>
      </c>
      <c r="Z285" s="70" t="str">
        <f t="shared" si="20"/>
        <v>ул. Пятая д.5</v>
      </c>
      <c r="AA285" s="504">
        <f>IF($B285&lt;&gt;"",MAX(AA$7:AA284)+1,0)</f>
        <v>274</v>
      </c>
      <c r="AB285" s="502">
        <f t="shared" si="21"/>
        <v>285</v>
      </c>
      <c r="AC285" s="504">
        <f>1</f>
        <v>1</v>
      </c>
      <c r="AD285" s="103">
        <f t="shared" si="22"/>
        <v>2781.78</v>
      </c>
      <c r="AE285" s="103">
        <f t="shared" si="23"/>
        <v>4719.9000000000005</v>
      </c>
      <c r="AF285" s="103">
        <f t="shared" si="24"/>
        <v>49.999999999999091</v>
      </c>
    </row>
    <row r="286" spans="2:32" x14ac:dyDescent="0.3">
      <c r="B286" s="1" t="str">
        <f>адреса!$G$281</f>
        <v>кв.79</v>
      </c>
      <c r="C286" s="522">
        <f>адреса!$I$281</f>
        <v>50000079</v>
      </c>
      <c r="D286" s="6" t="str">
        <f>адреса!$K$281</f>
        <v>ФИО-5-79</v>
      </c>
      <c r="E286" s="6">
        <v>0</v>
      </c>
      <c r="F286" s="6">
        <v>2742.6</v>
      </c>
      <c r="G286" s="6">
        <v>0</v>
      </c>
      <c r="H286" s="6">
        <v>2656.35</v>
      </c>
      <c r="I286" s="6">
        <v>195.62</v>
      </c>
      <c r="J286" s="6">
        <v>0</v>
      </c>
      <c r="K286" s="6">
        <v>346.32</v>
      </c>
      <c r="L286" s="6">
        <v>0</v>
      </c>
      <c r="M286" s="6">
        <v>0</v>
      </c>
      <c r="N286" s="6">
        <v>50</v>
      </c>
      <c r="O286" s="6">
        <v>201.26</v>
      </c>
      <c r="P286" s="6">
        <v>0</v>
      </c>
      <c r="Q286" s="6">
        <v>0</v>
      </c>
      <c r="R286" s="6">
        <v>99.06</v>
      </c>
      <c r="S286" s="6">
        <v>491.61</v>
      </c>
      <c r="T286" s="6">
        <v>0</v>
      </c>
      <c r="U286" s="6">
        <v>0</v>
      </c>
      <c r="V286" s="6">
        <v>6782.82</v>
      </c>
      <c r="W286" s="6">
        <v>0</v>
      </c>
      <c r="X286" s="6">
        <v>6782.82</v>
      </c>
      <c r="Y286" s="513">
        <f>IF(A286&lt;&gt;"",IF(A286=мар17!A286,0,1),IF(AND(B286=мар17!B286,C286=мар17!C286),0,1))</f>
        <v>0</v>
      </c>
      <c r="Z286" s="70" t="str">
        <f t="shared" si="20"/>
        <v>ул. Пятая д.5</v>
      </c>
      <c r="AA286" s="504">
        <f>IF($B286&lt;&gt;"",MAX(AA$7:AA285)+1,0)</f>
        <v>275</v>
      </c>
      <c r="AB286" s="502">
        <f t="shared" si="21"/>
        <v>286</v>
      </c>
      <c r="AC286" s="504">
        <f>1</f>
        <v>1</v>
      </c>
      <c r="AD286" s="103">
        <f t="shared" si="22"/>
        <v>2742.6</v>
      </c>
      <c r="AE286" s="103">
        <f t="shared" si="23"/>
        <v>3990.2200000000003</v>
      </c>
      <c r="AF286" s="103">
        <f t="shared" si="24"/>
        <v>49.999999999999545</v>
      </c>
    </row>
    <row r="287" spans="2:32" x14ac:dyDescent="0.3">
      <c r="B287" s="1" t="str">
        <f>адреса!$G$282</f>
        <v>кв.80</v>
      </c>
      <c r="C287" s="522">
        <f>адреса!$I$282</f>
        <v>50000080</v>
      </c>
      <c r="D287" s="6" t="str">
        <f>адреса!$K$282</f>
        <v>ФИО-5-80</v>
      </c>
      <c r="E287" s="6">
        <v>5006.3100000000004</v>
      </c>
      <c r="F287" s="6">
        <v>1755.26</v>
      </c>
      <c r="G287" s="6">
        <v>0</v>
      </c>
      <c r="H287" s="6">
        <v>1699.98</v>
      </c>
      <c r="I287" s="6">
        <v>113.63</v>
      </c>
      <c r="J287" s="6">
        <v>0</v>
      </c>
      <c r="K287" s="6">
        <v>209.71</v>
      </c>
      <c r="L287" s="6">
        <v>0</v>
      </c>
      <c r="M287" s="6">
        <v>0</v>
      </c>
      <c r="N287" s="6">
        <v>50</v>
      </c>
      <c r="O287" s="6">
        <v>128.81</v>
      </c>
      <c r="P287" s="6">
        <v>0</v>
      </c>
      <c r="Q287" s="6">
        <v>0</v>
      </c>
      <c r="R287" s="6">
        <v>64.98</v>
      </c>
      <c r="S287" s="6">
        <v>322.70999999999998</v>
      </c>
      <c r="T287" s="6">
        <v>0</v>
      </c>
      <c r="U287" s="6">
        <v>0</v>
      </c>
      <c r="V287" s="6">
        <v>4345.08</v>
      </c>
      <c r="W287" s="6">
        <v>5006.3100000000004</v>
      </c>
      <c r="X287" s="6">
        <v>4345.08</v>
      </c>
      <c r="Y287" s="513">
        <f>IF(A287&lt;&gt;"",IF(A287=мар17!A287,0,1),IF(AND(B287=мар17!B287,C287=мар17!C287),0,1))</f>
        <v>0</v>
      </c>
      <c r="Z287" s="70" t="str">
        <f t="shared" si="20"/>
        <v>ул. Пятая д.5</v>
      </c>
      <c r="AA287" s="504">
        <f>IF($B287&lt;&gt;"",MAX(AA$7:AA286)+1,0)</f>
        <v>276</v>
      </c>
      <c r="AB287" s="502">
        <f t="shared" si="21"/>
        <v>287</v>
      </c>
      <c r="AC287" s="504">
        <f>1</f>
        <v>1</v>
      </c>
      <c r="AD287" s="103">
        <f t="shared" si="22"/>
        <v>1755.26</v>
      </c>
      <c r="AE287" s="103">
        <f t="shared" si="23"/>
        <v>2539.8200000000002</v>
      </c>
      <c r="AF287" s="103">
        <f t="shared" si="24"/>
        <v>49.999999999999545</v>
      </c>
    </row>
    <row r="288" spans="2:32" x14ac:dyDescent="0.3">
      <c r="B288" s="1" t="str">
        <f>адреса!$G$283</f>
        <v>кв.81</v>
      </c>
      <c r="C288" s="522">
        <f>адреса!$I$283</f>
        <v>50000081</v>
      </c>
      <c r="D288" s="6" t="str">
        <f>адреса!$K$283</f>
        <v>ФИО-5-81</v>
      </c>
      <c r="E288" s="6">
        <v>17822.52</v>
      </c>
      <c r="F288" s="6">
        <v>1747.43</v>
      </c>
      <c r="G288" s="6">
        <v>0</v>
      </c>
      <c r="H288" s="6">
        <v>1693.78</v>
      </c>
      <c r="I288" s="6">
        <v>118.94</v>
      </c>
      <c r="J288" s="6">
        <v>0</v>
      </c>
      <c r="K288" s="6">
        <v>203.53</v>
      </c>
      <c r="L288" s="6">
        <v>0</v>
      </c>
      <c r="M288" s="6">
        <v>0</v>
      </c>
      <c r="N288" s="6">
        <v>50</v>
      </c>
      <c r="O288" s="6">
        <v>128.22999999999999</v>
      </c>
      <c r="P288" s="6">
        <v>0</v>
      </c>
      <c r="Q288" s="6">
        <v>0</v>
      </c>
      <c r="R288" s="6">
        <v>54.48</v>
      </c>
      <c r="S288" s="6">
        <v>269.27999999999997</v>
      </c>
      <c r="T288" s="6">
        <v>0</v>
      </c>
      <c r="U288" s="6">
        <v>0</v>
      </c>
      <c r="V288" s="6">
        <v>4265.67</v>
      </c>
      <c r="W288" s="6">
        <v>0</v>
      </c>
      <c r="X288" s="6">
        <v>22088.19</v>
      </c>
      <c r="Y288" s="513">
        <f>IF(A288&lt;&gt;"",IF(A288=мар17!A288,0,1),IF(AND(B288=мар17!B288,C288=мар17!C288),0,1))</f>
        <v>0</v>
      </c>
      <c r="Z288" s="70" t="str">
        <f t="shared" si="20"/>
        <v>ул. Пятая д.5</v>
      </c>
      <c r="AA288" s="504">
        <f>IF($B288&lt;&gt;"",MAX(AA$7:AA287)+1,0)</f>
        <v>277</v>
      </c>
      <c r="AB288" s="502">
        <f t="shared" si="21"/>
        <v>288</v>
      </c>
      <c r="AC288" s="504">
        <f>1</f>
        <v>1</v>
      </c>
      <c r="AD288" s="103">
        <f t="shared" si="22"/>
        <v>1747.43</v>
      </c>
      <c r="AE288" s="103">
        <f t="shared" si="23"/>
        <v>2468.2399999999998</v>
      </c>
      <c r="AF288" s="103">
        <f t="shared" si="24"/>
        <v>50</v>
      </c>
    </row>
    <row r="289" spans="2:32" x14ac:dyDescent="0.3">
      <c r="B289" s="1" t="str">
        <f>адреса!$G$284</f>
        <v>кв.82</v>
      </c>
      <c r="C289" s="522">
        <f>адреса!$I$284</f>
        <v>50000082</v>
      </c>
      <c r="D289" s="6" t="str">
        <f>адреса!$K$284</f>
        <v>ФИО-5-82</v>
      </c>
      <c r="E289" s="6">
        <v>7075.69</v>
      </c>
      <c r="F289" s="6">
        <v>2781.78</v>
      </c>
      <c r="G289" s="6">
        <v>0</v>
      </c>
      <c r="H289" s="6">
        <v>2695.59</v>
      </c>
      <c r="I289" s="6">
        <v>193.25</v>
      </c>
      <c r="J289" s="6">
        <v>0</v>
      </c>
      <c r="K289" s="6">
        <v>378.07</v>
      </c>
      <c r="L289" s="6">
        <v>0</v>
      </c>
      <c r="M289" s="6">
        <v>0</v>
      </c>
      <c r="N289" s="6">
        <v>50</v>
      </c>
      <c r="O289" s="6">
        <v>204.14</v>
      </c>
      <c r="P289" s="6">
        <v>0</v>
      </c>
      <c r="Q289" s="6">
        <v>0</v>
      </c>
      <c r="R289" s="6">
        <v>128.07</v>
      </c>
      <c r="S289" s="6">
        <v>639.09</v>
      </c>
      <c r="T289" s="6">
        <v>0</v>
      </c>
      <c r="U289" s="6">
        <v>0</v>
      </c>
      <c r="V289" s="6">
        <v>7069.99</v>
      </c>
      <c r="W289" s="6">
        <v>7075.69</v>
      </c>
      <c r="X289" s="6">
        <v>7069.99</v>
      </c>
      <c r="Y289" s="513">
        <f>IF(A289&lt;&gt;"",IF(A289=мар17!A289,0,1),IF(AND(B289=мар17!B289,C289=мар17!C289),0,1))</f>
        <v>0</v>
      </c>
      <c r="Z289" s="70" t="str">
        <f t="shared" si="20"/>
        <v>ул. Пятая д.5</v>
      </c>
      <c r="AA289" s="504">
        <f>IF($B289&lt;&gt;"",MAX(AA$7:AA288)+1,0)</f>
        <v>278</v>
      </c>
      <c r="AB289" s="502">
        <f t="shared" si="21"/>
        <v>289</v>
      </c>
      <c r="AC289" s="504">
        <f>1</f>
        <v>1</v>
      </c>
      <c r="AD289" s="103">
        <f t="shared" si="22"/>
        <v>2781.78</v>
      </c>
      <c r="AE289" s="103">
        <f t="shared" si="23"/>
        <v>4238.21</v>
      </c>
      <c r="AF289" s="103">
        <f t="shared" si="24"/>
        <v>49.999999999999091</v>
      </c>
    </row>
    <row r="290" spans="2:32" x14ac:dyDescent="0.3">
      <c r="B290" s="1" t="str">
        <f>адреса!$G$285</f>
        <v>кв.83</v>
      </c>
      <c r="C290" s="522">
        <f>адреса!$I$285</f>
        <v>50000083</v>
      </c>
      <c r="D290" s="6" t="str">
        <f>адреса!$K$285</f>
        <v>ФИО-5-83</v>
      </c>
      <c r="E290" s="6">
        <v>0</v>
      </c>
      <c r="F290" s="6">
        <v>2742.6</v>
      </c>
      <c r="G290" s="6">
        <v>0</v>
      </c>
      <c r="H290" s="6">
        <v>2656.35</v>
      </c>
      <c r="I290" s="6">
        <v>185.34</v>
      </c>
      <c r="J290" s="6">
        <v>0</v>
      </c>
      <c r="K290" s="6">
        <v>311.39999999999998</v>
      </c>
      <c r="L290" s="6">
        <v>0</v>
      </c>
      <c r="M290" s="6">
        <v>0</v>
      </c>
      <c r="N290" s="6">
        <v>50</v>
      </c>
      <c r="O290" s="6">
        <v>201.26</v>
      </c>
      <c r="P290" s="6">
        <v>0</v>
      </c>
      <c r="Q290" s="6">
        <v>0</v>
      </c>
      <c r="R290" s="6">
        <v>80.13</v>
      </c>
      <c r="S290" s="6">
        <v>395.25</v>
      </c>
      <c r="T290" s="6">
        <v>0</v>
      </c>
      <c r="U290" s="6">
        <v>0</v>
      </c>
      <c r="V290" s="6">
        <v>6622.33</v>
      </c>
      <c r="W290" s="6">
        <v>6622.33</v>
      </c>
      <c r="X290" s="6">
        <v>0</v>
      </c>
      <c r="Y290" s="513">
        <f>IF(A290&lt;&gt;"",IF(A290=мар17!A290,0,1),IF(AND(B290=мар17!B290,C290=мар17!C290),0,1))</f>
        <v>0</v>
      </c>
      <c r="Z290" s="70" t="str">
        <f t="shared" si="20"/>
        <v>ул. Пятая д.5</v>
      </c>
      <c r="AA290" s="504">
        <f>IF($B290&lt;&gt;"",MAX(AA$7:AA289)+1,0)</f>
        <v>279</v>
      </c>
      <c r="AB290" s="502">
        <f t="shared" si="21"/>
        <v>290</v>
      </c>
      <c r="AC290" s="504">
        <f>1</f>
        <v>1</v>
      </c>
      <c r="AD290" s="103">
        <f t="shared" si="22"/>
        <v>2742.6</v>
      </c>
      <c r="AE290" s="103">
        <f t="shared" si="23"/>
        <v>3829.7300000000005</v>
      </c>
      <c r="AF290" s="103">
        <f t="shared" si="24"/>
        <v>49.999999999999545</v>
      </c>
    </row>
    <row r="291" spans="2:32" x14ac:dyDescent="0.3">
      <c r="B291" s="1" t="str">
        <f>адреса!$G$286</f>
        <v>кв.84</v>
      </c>
      <c r="C291" s="522">
        <f>адреса!$I$286</f>
        <v>50000084</v>
      </c>
      <c r="D291" s="6" t="str">
        <f>адреса!$K$286</f>
        <v>ФИО-5-84</v>
      </c>
      <c r="E291" s="6">
        <v>4107.6000000000004</v>
      </c>
      <c r="F291" s="6">
        <v>1755.26</v>
      </c>
      <c r="G291" s="6">
        <v>0</v>
      </c>
      <c r="H291" s="6">
        <v>1699.98</v>
      </c>
      <c r="I291" s="6">
        <v>115.5</v>
      </c>
      <c r="J291" s="6">
        <v>0</v>
      </c>
      <c r="K291" s="6">
        <v>262.94</v>
      </c>
      <c r="L291" s="6">
        <v>0</v>
      </c>
      <c r="M291" s="6">
        <v>0</v>
      </c>
      <c r="N291" s="6">
        <v>50</v>
      </c>
      <c r="O291" s="6">
        <v>128.81</v>
      </c>
      <c r="P291" s="6">
        <v>0</v>
      </c>
      <c r="Q291" s="6">
        <v>0</v>
      </c>
      <c r="R291" s="6">
        <v>107.64</v>
      </c>
      <c r="S291" s="6">
        <v>539.87</v>
      </c>
      <c r="T291" s="6">
        <v>0</v>
      </c>
      <c r="U291" s="6">
        <v>0</v>
      </c>
      <c r="V291" s="6">
        <v>4660</v>
      </c>
      <c r="W291" s="6">
        <v>0</v>
      </c>
      <c r="X291" s="6">
        <v>8767.6</v>
      </c>
      <c r="Y291" s="513">
        <f>IF(A291&lt;&gt;"",IF(A291=мар17!A291,0,1),IF(AND(B291=мар17!B291,C291=мар17!C291),0,1))</f>
        <v>0</v>
      </c>
      <c r="Z291" s="70" t="str">
        <f t="shared" si="20"/>
        <v>ул. Пятая д.5</v>
      </c>
      <c r="AA291" s="504">
        <f>IF($B291&lt;&gt;"",MAX(AA$7:AA290)+1,0)</f>
        <v>280</v>
      </c>
      <c r="AB291" s="502">
        <f t="shared" si="21"/>
        <v>291</v>
      </c>
      <c r="AC291" s="504">
        <f>1</f>
        <v>1</v>
      </c>
      <c r="AD291" s="103">
        <f t="shared" si="22"/>
        <v>1755.26</v>
      </c>
      <c r="AE291" s="103">
        <f t="shared" si="23"/>
        <v>2854.74</v>
      </c>
      <c r="AF291" s="103">
        <f t="shared" si="24"/>
        <v>50</v>
      </c>
    </row>
    <row r="292" spans="2:32" x14ac:dyDescent="0.3">
      <c r="B292" s="1" t="str">
        <f>адреса!$G$287</f>
        <v>кв.85</v>
      </c>
      <c r="C292" s="522">
        <f>адреса!$I$287</f>
        <v>50000085</v>
      </c>
      <c r="D292" s="6" t="str">
        <f>адреса!$K$287</f>
        <v>ФИО-5-85</v>
      </c>
      <c r="E292" s="6">
        <v>4366.91</v>
      </c>
      <c r="F292" s="6">
        <v>1747.43</v>
      </c>
      <c r="G292" s="6">
        <v>0</v>
      </c>
      <c r="H292" s="6">
        <v>1693.78</v>
      </c>
      <c r="I292" s="6">
        <v>122.68</v>
      </c>
      <c r="J292" s="6">
        <v>0</v>
      </c>
      <c r="K292" s="6">
        <v>250.04</v>
      </c>
      <c r="L292" s="6">
        <v>0</v>
      </c>
      <c r="M292" s="6">
        <v>0</v>
      </c>
      <c r="N292" s="6">
        <v>50</v>
      </c>
      <c r="O292" s="6">
        <v>128.22999999999999</v>
      </c>
      <c r="P292" s="6">
        <v>0</v>
      </c>
      <c r="Q292" s="6">
        <v>0</v>
      </c>
      <c r="R292" s="6">
        <v>89.65</v>
      </c>
      <c r="S292" s="6">
        <v>448.35</v>
      </c>
      <c r="T292" s="6">
        <v>0</v>
      </c>
      <c r="U292" s="6">
        <v>0</v>
      </c>
      <c r="V292" s="6">
        <v>4530.16</v>
      </c>
      <c r="W292" s="6">
        <v>4366.91</v>
      </c>
      <c r="X292" s="6">
        <v>4530.16</v>
      </c>
      <c r="Y292" s="513">
        <f>IF(A292&lt;&gt;"",IF(A292=мар17!A292,0,1),IF(AND(B292=мар17!B292,C292=мар17!C292),0,1))</f>
        <v>0</v>
      </c>
      <c r="Z292" s="70" t="str">
        <f t="shared" si="20"/>
        <v>ул. Пятая д.5</v>
      </c>
      <c r="AA292" s="504">
        <f>IF($B292&lt;&gt;"",MAX(AA$7:AA291)+1,0)</f>
        <v>281</v>
      </c>
      <c r="AB292" s="502">
        <f t="shared" si="21"/>
        <v>292</v>
      </c>
      <c r="AC292" s="504">
        <f>1</f>
        <v>1</v>
      </c>
      <c r="AD292" s="103">
        <f t="shared" si="22"/>
        <v>1747.43</v>
      </c>
      <c r="AE292" s="103">
        <f t="shared" si="23"/>
        <v>2732.73</v>
      </c>
      <c r="AF292" s="103">
        <f t="shared" si="24"/>
        <v>49.999999999999545</v>
      </c>
    </row>
    <row r="293" spans="2:32" x14ac:dyDescent="0.3">
      <c r="B293" s="1" t="str">
        <f>адреса!$G$288</f>
        <v>кв.86</v>
      </c>
      <c r="C293" s="522">
        <f>адреса!$I$288</f>
        <v>50000086</v>
      </c>
      <c r="D293" s="6" t="str">
        <f>адреса!$K$288</f>
        <v>ФИО-5-86</v>
      </c>
      <c r="E293" s="6">
        <v>6015.77</v>
      </c>
      <c r="F293" s="6">
        <v>2781.78</v>
      </c>
      <c r="G293" s="6">
        <v>0</v>
      </c>
      <c r="H293" s="6">
        <v>2695.59</v>
      </c>
      <c r="I293" s="6">
        <v>84.42</v>
      </c>
      <c r="J293" s="6">
        <v>0</v>
      </c>
      <c r="K293" s="6">
        <v>187.27</v>
      </c>
      <c r="L293" s="6">
        <v>0</v>
      </c>
      <c r="M293" s="6">
        <v>0</v>
      </c>
      <c r="N293" s="6">
        <v>50</v>
      </c>
      <c r="O293" s="6">
        <v>204.14</v>
      </c>
      <c r="P293" s="6">
        <v>0</v>
      </c>
      <c r="Q293" s="6">
        <v>0</v>
      </c>
      <c r="R293" s="6">
        <v>77.3</v>
      </c>
      <c r="S293" s="6">
        <v>380.63</v>
      </c>
      <c r="T293" s="6">
        <v>0</v>
      </c>
      <c r="U293" s="6">
        <v>0</v>
      </c>
      <c r="V293" s="6">
        <v>6461.13</v>
      </c>
      <c r="W293" s="6">
        <v>6015.77</v>
      </c>
      <c r="X293" s="6">
        <v>6461.13</v>
      </c>
      <c r="Y293" s="513">
        <f>IF(A293&lt;&gt;"",IF(A293=мар17!A293,0,1),IF(AND(B293=мар17!B293,C293=мар17!C293),0,1))</f>
        <v>0</v>
      </c>
      <c r="Z293" s="70" t="str">
        <f t="shared" si="20"/>
        <v>ул. Пятая д.5</v>
      </c>
      <c r="AA293" s="504">
        <f>IF($B293&lt;&gt;"",MAX(AA$7:AA292)+1,0)</f>
        <v>282</v>
      </c>
      <c r="AB293" s="502">
        <f t="shared" si="21"/>
        <v>293</v>
      </c>
      <c r="AC293" s="504">
        <f>1</f>
        <v>1</v>
      </c>
      <c r="AD293" s="103">
        <f t="shared" si="22"/>
        <v>2781.78</v>
      </c>
      <c r="AE293" s="103">
        <f t="shared" si="23"/>
        <v>3629.3500000000004</v>
      </c>
      <c r="AF293" s="103">
        <f t="shared" si="24"/>
        <v>49.999999999999545</v>
      </c>
    </row>
    <row r="294" spans="2:32" x14ac:dyDescent="0.3">
      <c r="B294" s="1" t="str">
        <f>адреса!$G$289</f>
        <v>кв.87</v>
      </c>
      <c r="C294" s="522">
        <f>адреса!$I$289</f>
        <v>50000087</v>
      </c>
      <c r="D294" s="6" t="str">
        <f>адреса!$K$289</f>
        <v>ФИО-5-87</v>
      </c>
      <c r="E294" s="6">
        <v>0</v>
      </c>
      <c r="F294" s="6">
        <v>2781.78</v>
      </c>
      <c r="G294" s="6">
        <v>0</v>
      </c>
      <c r="H294" s="6">
        <v>2695.59</v>
      </c>
      <c r="I294" s="6">
        <v>174.42</v>
      </c>
      <c r="J294" s="6">
        <v>0</v>
      </c>
      <c r="K294" s="6">
        <v>369.96</v>
      </c>
      <c r="L294" s="6">
        <v>0</v>
      </c>
      <c r="M294" s="6">
        <v>0</v>
      </c>
      <c r="N294" s="6">
        <v>50</v>
      </c>
      <c r="O294" s="6">
        <v>204.14</v>
      </c>
      <c r="P294" s="6">
        <v>0</v>
      </c>
      <c r="Q294" s="6">
        <v>0</v>
      </c>
      <c r="R294" s="6">
        <v>140.11000000000001</v>
      </c>
      <c r="S294" s="6">
        <v>700.42</v>
      </c>
      <c r="T294" s="6">
        <v>0</v>
      </c>
      <c r="U294" s="6">
        <v>0</v>
      </c>
      <c r="V294" s="6">
        <v>7116.42</v>
      </c>
      <c r="W294" s="6">
        <v>0</v>
      </c>
      <c r="X294" s="6">
        <v>7116.42</v>
      </c>
      <c r="Y294" s="513">
        <f>IF(A294&lt;&gt;"",IF(A294=мар17!A294,0,1),IF(AND(B294=мар17!B294,C294=мар17!C294),0,1))</f>
        <v>0</v>
      </c>
      <c r="Z294" s="70" t="str">
        <f t="shared" si="20"/>
        <v>ул. Пятая д.5</v>
      </c>
      <c r="AA294" s="504">
        <f>IF($B294&lt;&gt;"",MAX(AA$7:AA293)+1,0)</f>
        <v>283</v>
      </c>
      <c r="AB294" s="502">
        <f t="shared" si="21"/>
        <v>294</v>
      </c>
      <c r="AC294" s="504">
        <f>1</f>
        <v>1</v>
      </c>
      <c r="AD294" s="103">
        <f t="shared" si="22"/>
        <v>2781.78</v>
      </c>
      <c r="AE294" s="103">
        <f t="shared" si="23"/>
        <v>4284.6400000000003</v>
      </c>
      <c r="AF294" s="103">
        <f t="shared" si="24"/>
        <v>49.999999999999091</v>
      </c>
    </row>
    <row r="295" spans="2:32" x14ac:dyDescent="0.3">
      <c r="B295" s="1" t="str">
        <f>адреса!$G$290</f>
        <v>кв.88</v>
      </c>
      <c r="C295" s="522">
        <f>адреса!$I$290</f>
        <v>50000088</v>
      </c>
      <c r="D295" s="6" t="str">
        <f>адреса!$K$290</f>
        <v>ФИО-5-88</v>
      </c>
      <c r="E295" s="6">
        <v>4341.34</v>
      </c>
      <c r="F295" s="6">
        <v>1767.02</v>
      </c>
      <c r="G295" s="6">
        <v>0</v>
      </c>
      <c r="H295" s="6">
        <v>1712.37</v>
      </c>
      <c r="I295" s="6">
        <v>104.66</v>
      </c>
      <c r="J295" s="6">
        <v>0</v>
      </c>
      <c r="K295" s="6">
        <v>224.65</v>
      </c>
      <c r="L295" s="6">
        <v>0</v>
      </c>
      <c r="M295" s="6">
        <v>0</v>
      </c>
      <c r="N295" s="6">
        <v>50</v>
      </c>
      <c r="O295" s="6">
        <v>129.66999999999999</v>
      </c>
      <c r="P295" s="6">
        <v>0</v>
      </c>
      <c r="Q295" s="6">
        <v>0</v>
      </c>
      <c r="R295" s="6">
        <v>86.47</v>
      </c>
      <c r="S295" s="6">
        <v>432.05</v>
      </c>
      <c r="T295" s="6">
        <v>0</v>
      </c>
      <c r="U295" s="6">
        <v>0</v>
      </c>
      <c r="V295" s="6">
        <v>4506.8900000000003</v>
      </c>
      <c r="W295" s="6">
        <v>0</v>
      </c>
      <c r="X295" s="6">
        <v>8848.23</v>
      </c>
      <c r="Y295" s="513">
        <f>IF(A295&lt;&gt;"",IF(A295=мар17!A295,0,1),IF(AND(B295=мар17!B295,C295=мар17!C295),0,1))</f>
        <v>0</v>
      </c>
      <c r="Z295" s="70" t="str">
        <f t="shared" si="20"/>
        <v>ул. Пятая д.5</v>
      </c>
      <c r="AA295" s="504">
        <f>IF($B295&lt;&gt;"",MAX(AA$7:AA294)+1,0)</f>
        <v>284</v>
      </c>
      <c r="AB295" s="502">
        <f t="shared" si="21"/>
        <v>295</v>
      </c>
      <c r="AC295" s="504">
        <f>1</f>
        <v>1</v>
      </c>
      <c r="AD295" s="103">
        <f t="shared" si="22"/>
        <v>1767.02</v>
      </c>
      <c r="AE295" s="103">
        <f t="shared" si="23"/>
        <v>2689.87</v>
      </c>
      <c r="AF295" s="103">
        <f t="shared" si="24"/>
        <v>50.000000000000455</v>
      </c>
    </row>
    <row r="296" spans="2:32" x14ac:dyDescent="0.3">
      <c r="B296" s="1" t="str">
        <f>адреса!$G$291</f>
        <v>кв.89</v>
      </c>
      <c r="C296" s="522">
        <f>адреса!$I$291</f>
        <v>50000089</v>
      </c>
      <c r="D296" s="6" t="str">
        <f>адреса!$K$291</f>
        <v>ФИО-5-89</v>
      </c>
      <c r="E296" s="6">
        <v>511.27</v>
      </c>
      <c r="F296" s="6">
        <v>1747.43</v>
      </c>
      <c r="G296" s="6">
        <v>0</v>
      </c>
      <c r="H296" s="6">
        <v>1693.78</v>
      </c>
      <c r="I296" s="6">
        <v>1.59</v>
      </c>
      <c r="J296" s="6">
        <v>0</v>
      </c>
      <c r="K296" s="6">
        <v>0</v>
      </c>
      <c r="L296" s="6">
        <v>0</v>
      </c>
      <c r="M296" s="6">
        <v>0</v>
      </c>
      <c r="N296" s="6">
        <v>50</v>
      </c>
      <c r="O296" s="6">
        <v>128.22999999999999</v>
      </c>
      <c r="P296" s="6">
        <v>0</v>
      </c>
      <c r="Q296" s="6">
        <v>0</v>
      </c>
      <c r="R296" s="6">
        <v>1.59</v>
      </c>
      <c r="S296" s="6">
        <v>0</v>
      </c>
      <c r="T296" s="6">
        <v>0</v>
      </c>
      <c r="U296" s="6">
        <v>0</v>
      </c>
      <c r="V296" s="6">
        <v>3622.62</v>
      </c>
      <c r="W296" s="6">
        <v>2500</v>
      </c>
      <c r="X296" s="6">
        <v>1633.89</v>
      </c>
      <c r="Y296" s="513">
        <f>IF(A296&lt;&gt;"",IF(A296=мар17!A296,0,1),IF(AND(B296=мар17!B296,C296=мар17!C296),0,1))</f>
        <v>0</v>
      </c>
      <c r="Z296" s="70" t="str">
        <f t="shared" si="20"/>
        <v>ул. Пятая д.5</v>
      </c>
      <c r="AA296" s="504">
        <f>IF($B296&lt;&gt;"",MAX(AA$7:AA295)+1,0)</f>
        <v>285</v>
      </c>
      <c r="AB296" s="502">
        <f t="shared" si="21"/>
        <v>296</v>
      </c>
      <c r="AC296" s="504">
        <f>1</f>
        <v>1</v>
      </c>
      <c r="AD296" s="103">
        <f t="shared" si="22"/>
        <v>1747.43</v>
      </c>
      <c r="AE296" s="103">
        <f t="shared" si="23"/>
        <v>1825.1899999999998</v>
      </c>
      <c r="AF296" s="103">
        <f t="shared" si="24"/>
        <v>50</v>
      </c>
    </row>
    <row r="297" spans="2:32" x14ac:dyDescent="0.3">
      <c r="B297" s="1" t="str">
        <f>адреса!$G$292</f>
        <v>кв.90</v>
      </c>
      <c r="C297" s="522">
        <f>адреса!$I$292</f>
        <v>50000090</v>
      </c>
      <c r="D297" s="6" t="str">
        <f>адреса!$K$292</f>
        <v>ФИО-5-90</v>
      </c>
      <c r="E297" s="6">
        <v>0</v>
      </c>
      <c r="F297" s="6">
        <v>2754.35</v>
      </c>
      <c r="G297" s="6">
        <v>0</v>
      </c>
      <c r="H297" s="6">
        <v>2668.74</v>
      </c>
      <c r="I297" s="6">
        <v>571.49</v>
      </c>
      <c r="J297" s="6">
        <v>0</v>
      </c>
      <c r="K297" s="6">
        <v>1271.28</v>
      </c>
      <c r="L297" s="6">
        <v>0</v>
      </c>
      <c r="M297" s="6">
        <v>0</v>
      </c>
      <c r="N297" s="6">
        <v>50</v>
      </c>
      <c r="O297" s="6">
        <v>202.12</v>
      </c>
      <c r="P297" s="6">
        <v>0</v>
      </c>
      <c r="Q297" s="6">
        <v>0</v>
      </c>
      <c r="R297" s="6">
        <v>496.9</v>
      </c>
      <c r="S297" s="6">
        <v>2517.0500000000002</v>
      </c>
      <c r="T297" s="6">
        <v>0</v>
      </c>
      <c r="U297" s="6">
        <v>0</v>
      </c>
      <c r="V297" s="6">
        <v>10531.93</v>
      </c>
      <c r="W297" s="6">
        <v>0</v>
      </c>
      <c r="X297" s="6">
        <v>10531.93</v>
      </c>
      <c r="Y297" s="513">
        <f>IF(A297&lt;&gt;"",IF(A297=мар17!A297,0,1),IF(AND(B297=мар17!B297,C297=мар17!C297),0,1))</f>
        <v>0</v>
      </c>
      <c r="Z297" s="70" t="str">
        <f t="shared" si="20"/>
        <v>ул. Пятая д.5</v>
      </c>
      <c r="AA297" s="504">
        <f>IF($B297&lt;&gt;"",MAX(AA$7:AA296)+1,0)</f>
        <v>286</v>
      </c>
      <c r="AB297" s="502">
        <f t="shared" si="21"/>
        <v>297</v>
      </c>
      <c r="AC297" s="504">
        <f>1</f>
        <v>1</v>
      </c>
      <c r="AD297" s="103">
        <f t="shared" si="22"/>
        <v>2754.35</v>
      </c>
      <c r="AE297" s="103">
        <f t="shared" si="23"/>
        <v>7727.579999999999</v>
      </c>
      <c r="AF297" s="103">
        <f t="shared" si="24"/>
        <v>50.000000000000909</v>
      </c>
    </row>
    <row r="298" spans="2:32" x14ac:dyDescent="0.3">
      <c r="B298" s="1" t="str">
        <f>адреса!$G$293</f>
        <v>кв.91</v>
      </c>
      <c r="C298" s="522">
        <f>адреса!$I$293</f>
        <v>50000091</v>
      </c>
      <c r="D298" s="6" t="str">
        <f>адреса!$K$293</f>
        <v>ФИО-5-91</v>
      </c>
      <c r="E298" s="6">
        <v>48406.29</v>
      </c>
      <c r="F298" s="6">
        <v>2781.78</v>
      </c>
      <c r="G298" s="6">
        <v>0</v>
      </c>
      <c r="H298" s="6">
        <v>2695.59</v>
      </c>
      <c r="I298" s="6">
        <v>260.57</v>
      </c>
      <c r="J298" s="6">
        <v>0</v>
      </c>
      <c r="K298" s="6">
        <v>715.19</v>
      </c>
      <c r="L298" s="6">
        <v>0</v>
      </c>
      <c r="M298" s="6">
        <v>0</v>
      </c>
      <c r="N298" s="6">
        <v>50</v>
      </c>
      <c r="O298" s="6">
        <v>204.14</v>
      </c>
      <c r="P298" s="6">
        <v>0</v>
      </c>
      <c r="Q298" s="6">
        <v>0</v>
      </c>
      <c r="R298" s="6">
        <v>342.74</v>
      </c>
      <c r="S298" s="6">
        <v>1732.02</v>
      </c>
      <c r="T298" s="6">
        <v>0</v>
      </c>
      <c r="U298" s="6">
        <v>0</v>
      </c>
      <c r="V298" s="6">
        <v>8782.0300000000007</v>
      </c>
      <c r="W298" s="6">
        <v>0</v>
      </c>
      <c r="X298" s="6">
        <v>57188.32</v>
      </c>
      <c r="Y298" s="513">
        <f>IF(A298&lt;&gt;"",IF(A298=мар17!A298,0,1),IF(AND(B298=мар17!B298,C298=мар17!C298),0,1))</f>
        <v>0</v>
      </c>
      <c r="Z298" s="70" t="str">
        <f t="shared" si="20"/>
        <v>ул. Пятая д.5</v>
      </c>
      <c r="AA298" s="504">
        <f>IF($B298&lt;&gt;"",MAX(AA$7:AA297)+1,0)</f>
        <v>287</v>
      </c>
      <c r="AB298" s="502">
        <f t="shared" si="21"/>
        <v>298</v>
      </c>
      <c r="AC298" s="504">
        <f>1</f>
        <v>1</v>
      </c>
      <c r="AD298" s="103">
        <f t="shared" si="22"/>
        <v>2781.78</v>
      </c>
      <c r="AE298" s="103">
        <f t="shared" si="23"/>
        <v>5950.25</v>
      </c>
      <c r="AF298" s="103">
        <f t="shared" si="24"/>
        <v>50</v>
      </c>
    </row>
    <row r="299" spans="2:32" x14ac:dyDescent="0.3">
      <c r="B299" s="1" t="str">
        <f>адреса!$G$294</f>
        <v>кв.92</v>
      </c>
      <c r="C299" s="522">
        <f>адреса!$I$294</f>
        <v>50000092</v>
      </c>
      <c r="D299" s="6" t="str">
        <f>адреса!$K$294</f>
        <v>ФИО-5-92</v>
      </c>
      <c r="E299" s="6">
        <v>0</v>
      </c>
      <c r="F299" s="6">
        <v>1767.02</v>
      </c>
      <c r="G299" s="6">
        <v>0</v>
      </c>
      <c r="H299" s="6">
        <v>1712.37</v>
      </c>
      <c r="I299" s="6">
        <v>20.92</v>
      </c>
      <c r="J299" s="6">
        <v>0</v>
      </c>
      <c r="K299" s="6">
        <v>31.75</v>
      </c>
      <c r="L299" s="6">
        <v>0</v>
      </c>
      <c r="M299" s="6">
        <v>0</v>
      </c>
      <c r="N299" s="6">
        <v>50</v>
      </c>
      <c r="O299" s="6">
        <v>129.66999999999999</v>
      </c>
      <c r="P299" s="6">
        <v>0</v>
      </c>
      <c r="Q299" s="6">
        <v>0</v>
      </c>
      <c r="R299" s="6">
        <v>8.85</v>
      </c>
      <c r="S299" s="6">
        <v>36.869999999999997</v>
      </c>
      <c r="T299" s="6">
        <v>0</v>
      </c>
      <c r="U299" s="6">
        <v>0</v>
      </c>
      <c r="V299" s="6">
        <v>3757.45</v>
      </c>
      <c r="W299" s="6">
        <v>0</v>
      </c>
      <c r="X299" s="6">
        <v>3757.45</v>
      </c>
      <c r="Y299" s="513">
        <f>IF(A299&lt;&gt;"",IF(A299=мар17!A299,0,1),IF(AND(B299=мар17!B299,C299=мар17!C299),0,1))</f>
        <v>0</v>
      </c>
      <c r="Z299" s="70" t="str">
        <f t="shared" si="20"/>
        <v>ул. Пятая д.5</v>
      </c>
      <c r="AA299" s="504">
        <f>IF($B299&lt;&gt;"",MAX(AA$7:AA298)+1,0)</f>
        <v>288</v>
      </c>
      <c r="AB299" s="502">
        <f t="shared" si="21"/>
        <v>299</v>
      </c>
      <c r="AC299" s="504">
        <f>1</f>
        <v>1</v>
      </c>
      <c r="AD299" s="103">
        <f t="shared" si="22"/>
        <v>1767.02</v>
      </c>
      <c r="AE299" s="103">
        <f t="shared" si="23"/>
        <v>1940.4299999999998</v>
      </c>
      <c r="AF299" s="103">
        <f t="shared" si="24"/>
        <v>50</v>
      </c>
    </row>
    <row r="300" spans="2:32" x14ac:dyDescent="0.3">
      <c r="B300" s="1" t="str">
        <f>адреса!$G$295</f>
        <v>кв.93</v>
      </c>
      <c r="C300" s="522">
        <f>адреса!$I$295</f>
        <v>50000093</v>
      </c>
      <c r="D300" s="6" t="str">
        <f>адреса!$K$295</f>
        <v>ФИО-5-93</v>
      </c>
      <c r="E300" s="6">
        <v>4146.08</v>
      </c>
      <c r="F300" s="6">
        <v>1747.43</v>
      </c>
      <c r="G300" s="6">
        <v>0</v>
      </c>
      <c r="H300" s="6">
        <v>1693.78</v>
      </c>
      <c r="I300" s="6">
        <v>98.28</v>
      </c>
      <c r="J300" s="6">
        <v>0</v>
      </c>
      <c r="K300" s="6">
        <v>201.03</v>
      </c>
      <c r="L300" s="6">
        <v>0</v>
      </c>
      <c r="M300" s="6">
        <v>0</v>
      </c>
      <c r="N300" s="6">
        <v>50</v>
      </c>
      <c r="O300" s="6">
        <v>128.22999999999999</v>
      </c>
      <c r="P300" s="6">
        <v>0</v>
      </c>
      <c r="Q300" s="6">
        <v>0</v>
      </c>
      <c r="R300" s="6">
        <v>73.06</v>
      </c>
      <c r="S300" s="6">
        <v>363.85</v>
      </c>
      <c r="T300" s="6">
        <v>0</v>
      </c>
      <c r="U300" s="6">
        <v>0</v>
      </c>
      <c r="V300" s="6">
        <v>4355.66</v>
      </c>
      <c r="W300" s="6">
        <v>4146.08</v>
      </c>
      <c r="X300" s="6">
        <v>4355.66</v>
      </c>
      <c r="Y300" s="513">
        <f>IF(A300&lt;&gt;"",IF(A300=мар17!A300,0,1),IF(AND(B300=мар17!B300,C300=мар17!C300),0,1))</f>
        <v>0</v>
      </c>
      <c r="Z300" s="70" t="str">
        <f t="shared" si="20"/>
        <v>ул. Пятая д.5</v>
      </c>
      <c r="AA300" s="504">
        <f>IF($B300&lt;&gt;"",MAX(AA$7:AA299)+1,0)</f>
        <v>289</v>
      </c>
      <c r="AB300" s="502">
        <f t="shared" si="21"/>
        <v>300</v>
      </c>
      <c r="AC300" s="504">
        <f>1</f>
        <v>1</v>
      </c>
      <c r="AD300" s="103">
        <f t="shared" si="22"/>
        <v>1747.43</v>
      </c>
      <c r="AE300" s="103">
        <f t="shared" si="23"/>
        <v>2558.2299999999996</v>
      </c>
      <c r="AF300" s="103">
        <f t="shared" si="24"/>
        <v>50</v>
      </c>
    </row>
    <row r="301" spans="2:32" x14ac:dyDescent="0.3">
      <c r="B301" s="1" t="str">
        <f>адреса!$G$296</f>
        <v>кв.94</v>
      </c>
      <c r="C301" s="522">
        <f>адреса!$I$296</f>
        <v>50000094</v>
      </c>
      <c r="D301" s="6" t="str">
        <f>адреса!$K$296</f>
        <v>ФИО-5-94</v>
      </c>
      <c r="E301" s="6">
        <v>79499.44</v>
      </c>
      <c r="F301" s="6">
        <v>2754.35</v>
      </c>
      <c r="G301" s="6">
        <v>0</v>
      </c>
      <c r="H301" s="6">
        <v>2668.74</v>
      </c>
      <c r="I301" s="6">
        <v>105.56</v>
      </c>
      <c r="J301" s="6">
        <v>0</v>
      </c>
      <c r="K301" s="6">
        <v>159.43</v>
      </c>
      <c r="L301" s="6">
        <v>0</v>
      </c>
      <c r="M301" s="6">
        <v>0</v>
      </c>
      <c r="N301" s="6">
        <v>0</v>
      </c>
      <c r="O301" s="6">
        <v>202.12</v>
      </c>
      <c r="P301" s="6">
        <v>0</v>
      </c>
      <c r="Q301" s="6">
        <v>0</v>
      </c>
      <c r="R301" s="6">
        <v>32.82</v>
      </c>
      <c r="S301" s="6">
        <v>154.30000000000001</v>
      </c>
      <c r="T301" s="6">
        <v>0</v>
      </c>
      <c r="U301" s="6">
        <v>0</v>
      </c>
      <c r="V301" s="6">
        <v>6077.32</v>
      </c>
      <c r="W301" s="6">
        <v>0</v>
      </c>
      <c r="X301" s="6">
        <v>85576.76</v>
      </c>
      <c r="Y301" s="513">
        <f>IF(A301&lt;&gt;"",IF(A301=мар17!A301,0,1),IF(AND(B301=мар17!B301,C301=мар17!C301),0,1))</f>
        <v>0</v>
      </c>
      <c r="Z301" s="70" t="str">
        <f t="shared" si="20"/>
        <v>ул. Пятая д.5</v>
      </c>
      <c r="AA301" s="504">
        <f>IF($B301&lt;&gt;"",MAX(AA$7:AA300)+1,0)</f>
        <v>290</v>
      </c>
      <c r="AB301" s="502">
        <f t="shared" si="21"/>
        <v>301</v>
      </c>
      <c r="AC301" s="504">
        <f>1</f>
        <v>1</v>
      </c>
      <c r="AD301" s="103">
        <f t="shared" si="22"/>
        <v>2754.35</v>
      </c>
      <c r="AE301" s="103">
        <f t="shared" si="23"/>
        <v>3322.97</v>
      </c>
      <c r="AF301" s="103">
        <f t="shared" si="24"/>
        <v>0</v>
      </c>
    </row>
    <row r="302" spans="2:32" x14ac:dyDescent="0.3">
      <c r="B302" s="1" t="str">
        <f>адреса!$G$297</f>
        <v>кв.95</v>
      </c>
      <c r="C302" s="522">
        <f>адреса!$I$297</f>
        <v>50000095</v>
      </c>
      <c r="D302" s="6" t="str">
        <f>адреса!$K$297</f>
        <v>ФИО-5-95</v>
      </c>
      <c r="E302" s="6">
        <v>5470.42</v>
      </c>
      <c r="F302" s="6">
        <v>2781.78</v>
      </c>
      <c r="G302" s="6">
        <v>0</v>
      </c>
      <c r="H302" s="6">
        <v>2695.59</v>
      </c>
      <c r="I302" s="6">
        <v>195.66</v>
      </c>
      <c r="J302" s="6">
        <v>0</v>
      </c>
      <c r="K302" s="6">
        <v>331.89</v>
      </c>
      <c r="L302" s="6">
        <v>0</v>
      </c>
      <c r="M302" s="6">
        <v>0</v>
      </c>
      <c r="N302" s="6">
        <v>50</v>
      </c>
      <c r="O302" s="6">
        <v>204.14</v>
      </c>
      <c r="P302" s="6">
        <v>0</v>
      </c>
      <c r="Q302" s="6">
        <v>0</v>
      </c>
      <c r="R302" s="6">
        <v>87.03</v>
      </c>
      <c r="S302" s="6">
        <v>430.16</v>
      </c>
      <c r="T302" s="6">
        <v>0</v>
      </c>
      <c r="U302" s="6">
        <v>0</v>
      </c>
      <c r="V302" s="6">
        <v>6776.25</v>
      </c>
      <c r="W302" s="6">
        <v>6000</v>
      </c>
      <c r="X302" s="6">
        <v>6246.67</v>
      </c>
      <c r="Y302" s="513">
        <f>IF(A302&lt;&gt;"",IF(A302=мар17!A302,0,1),IF(AND(B302=мар17!B302,C302=мар17!C302),0,1))</f>
        <v>0</v>
      </c>
      <c r="Z302" s="70" t="str">
        <f t="shared" si="20"/>
        <v>ул. Пятая д.5</v>
      </c>
      <c r="AA302" s="504">
        <f>IF($B302&lt;&gt;"",MAX(AA$7:AA301)+1,0)</f>
        <v>291</v>
      </c>
      <c r="AB302" s="502">
        <f t="shared" si="21"/>
        <v>302</v>
      </c>
      <c r="AC302" s="504">
        <f>1</f>
        <v>1</v>
      </c>
      <c r="AD302" s="103">
        <f t="shared" si="22"/>
        <v>2781.78</v>
      </c>
      <c r="AE302" s="103">
        <f t="shared" si="23"/>
        <v>3944.47</v>
      </c>
      <c r="AF302" s="103">
        <f t="shared" si="24"/>
        <v>50</v>
      </c>
    </row>
    <row r="303" spans="2:32" x14ac:dyDescent="0.3">
      <c r="B303" s="1" t="str">
        <f>адреса!$G$298</f>
        <v>кв.96</v>
      </c>
      <c r="C303" s="522">
        <f>адреса!$I$298</f>
        <v>50000096</v>
      </c>
      <c r="D303" s="6" t="str">
        <f>адреса!$K$298</f>
        <v>ФИО-5-96</v>
      </c>
      <c r="E303" s="6">
        <v>5788.32</v>
      </c>
      <c r="F303" s="6">
        <v>1767.02</v>
      </c>
      <c r="G303" s="6">
        <v>0</v>
      </c>
      <c r="H303" s="6">
        <v>1712.37</v>
      </c>
      <c r="I303" s="6">
        <v>115.07</v>
      </c>
      <c r="J303" s="6">
        <v>0</v>
      </c>
      <c r="K303" s="6">
        <v>213.56</v>
      </c>
      <c r="L303" s="6">
        <v>0</v>
      </c>
      <c r="M303" s="6">
        <v>0</v>
      </c>
      <c r="N303" s="6">
        <v>50</v>
      </c>
      <c r="O303" s="6">
        <v>129.66999999999999</v>
      </c>
      <c r="P303" s="6">
        <v>0</v>
      </c>
      <c r="Q303" s="6">
        <v>0</v>
      </c>
      <c r="R303" s="6">
        <v>66.790000000000006</v>
      </c>
      <c r="S303" s="6">
        <v>331.84</v>
      </c>
      <c r="T303" s="6">
        <v>0</v>
      </c>
      <c r="U303" s="6">
        <v>0</v>
      </c>
      <c r="V303" s="6">
        <v>4386.32</v>
      </c>
      <c r="W303" s="6">
        <v>4000</v>
      </c>
      <c r="X303" s="6">
        <v>6174.64</v>
      </c>
      <c r="Y303" s="513">
        <f>IF(A303&lt;&gt;"",IF(A303=мар17!A303,0,1),IF(AND(B303=мар17!B303,C303=мар17!C303),0,1))</f>
        <v>0</v>
      </c>
      <c r="Z303" s="70" t="str">
        <f t="shared" si="20"/>
        <v>ул. Пятая д.5</v>
      </c>
      <c r="AA303" s="504">
        <f>IF($B303&lt;&gt;"",MAX(AA$7:AA302)+1,0)</f>
        <v>292</v>
      </c>
      <c r="AB303" s="502">
        <f t="shared" si="21"/>
        <v>303</v>
      </c>
      <c r="AC303" s="504">
        <f>1</f>
        <v>1</v>
      </c>
      <c r="AD303" s="103">
        <f t="shared" si="22"/>
        <v>1767.02</v>
      </c>
      <c r="AE303" s="103">
        <f t="shared" si="23"/>
        <v>2569.2999999999997</v>
      </c>
      <c r="AF303" s="103">
        <f t="shared" si="24"/>
        <v>50</v>
      </c>
    </row>
    <row r="304" spans="2:32" x14ac:dyDescent="0.3">
      <c r="B304" s="1" t="str">
        <f>адреса!$G$299</f>
        <v>кв.97</v>
      </c>
      <c r="C304" s="522">
        <f>адреса!$I$299</f>
        <v>50000097</v>
      </c>
      <c r="D304" s="6" t="str">
        <f>адреса!$K$299</f>
        <v>ФИО-5-97</v>
      </c>
      <c r="E304" s="6">
        <v>0</v>
      </c>
      <c r="F304" s="6">
        <v>1747.43</v>
      </c>
      <c r="G304" s="6">
        <v>0</v>
      </c>
      <c r="H304" s="6">
        <v>1693.78</v>
      </c>
      <c r="I304" s="6">
        <v>146.43</v>
      </c>
      <c r="J304" s="6">
        <v>0</v>
      </c>
      <c r="K304" s="6">
        <v>230.88</v>
      </c>
      <c r="L304" s="6">
        <v>0</v>
      </c>
      <c r="M304" s="6">
        <v>0</v>
      </c>
      <c r="N304" s="6">
        <v>50</v>
      </c>
      <c r="O304" s="6">
        <v>128.22999999999999</v>
      </c>
      <c r="P304" s="6">
        <v>0</v>
      </c>
      <c r="Q304" s="6">
        <v>0</v>
      </c>
      <c r="R304" s="6">
        <v>49.87</v>
      </c>
      <c r="S304" s="6">
        <v>245.81</v>
      </c>
      <c r="T304" s="6">
        <v>0</v>
      </c>
      <c r="U304" s="6">
        <v>0</v>
      </c>
      <c r="V304" s="6">
        <v>4292.43</v>
      </c>
      <c r="W304" s="6">
        <v>0</v>
      </c>
      <c r="X304" s="6">
        <v>4292.43</v>
      </c>
      <c r="Y304" s="513">
        <f>IF(A304&lt;&gt;"",IF(A304=мар17!A304,0,1),IF(AND(B304=мар17!B304,C304=мар17!C304),0,1))</f>
        <v>0</v>
      </c>
      <c r="Z304" s="70" t="str">
        <f t="shared" si="20"/>
        <v>ул. Пятая д.5</v>
      </c>
      <c r="AA304" s="504">
        <f>IF($B304&lt;&gt;"",MAX(AA$7:AA303)+1,0)</f>
        <v>293</v>
      </c>
      <c r="AB304" s="502">
        <f t="shared" si="21"/>
        <v>304</v>
      </c>
      <c r="AC304" s="504">
        <f>1</f>
        <v>1</v>
      </c>
      <c r="AD304" s="103">
        <f t="shared" si="22"/>
        <v>1747.43</v>
      </c>
      <c r="AE304" s="103">
        <f t="shared" si="23"/>
        <v>2495</v>
      </c>
      <c r="AF304" s="103">
        <f t="shared" si="24"/>
        <v>50</v>
      </c>
    </row>
    <row r="305" spans="1:32" x14ac:dyDescent="0.3">
      <c r="B305" s="1" t="str">
        <f>адреса!$G$300</f>
        <v>кв.98</v>
      </c>
      <c r="C305" s="522">
        <f>адреса!$I$300</f>
        <v>50000098</v>
      </c>
      <c r="D305" s="6" t="str">
        <f>адреса!$K$300</f>
        <v>ФИО-5-98</v>
      </c>
      <c r="E305" s="6">
        <v>0</v>
      </c>
      <c r="F305" s="6">
        <v>2754.35</v>
      </c>
      <c r="G305" s="6">
        <v>0</v>
      </c>
      <c r="H305" s="6">
        <v>2668.74</v>
      </c>
      <c r="I305" s="6">
        <v>292.19</v>
      </c>
      <c r="J305" s="6">
        <v>0</v>
      </c>
      <c r="K305" s="6">
        <v>432.9</v>
      </c>
      <c r="L305" s="6">
        <v>0</v>
      </c>
      <c r="M305" s="6">
        <v>0</v>
      </c>
      <c r="N305" s="6">
        <v>50</v>
      </c>
      <c r="O305" s="6">
        <v>202.12</v>
      </c>
      <c r="P305" s="6">
        <v>0</v>
      </c>
      <c r="Q305" s="6">
        <v>0</v>
      </c>
      <c r="R305" s="6">
        <v>74.930000000000007</v>
      </c>
      <c r="S305" s="6">
        <v>368.71</v>
      </c>
      <c r="T305" s="6">
        <v>0</v>
      </c>
      <c r="U305" s="6">
        <v>0</v>
      </c>
      <c r="V305" s="6">
        <v>6843.94</v>
      </c>
      <c r="W305" s="6">
        <v>0</v>
      </c>
      <c r="X305" s="6">
        <v>6843.94</v>
      </c>
      <c r="Y305" s="513">
        <f>IF(A305&lt;&gt;"",IF(A305=мар17!A305,0,1),IF(AND(B305=мар17!B305,C305=мар17!C305),0,1))</f>
        <v>0</v>
      </c>
      <c r="Z305" s="70" t="str">
        <f t="shared" si="20"/>
        <v>ул. Пятая д.5</v>
      </c>
      <c r="AA305" s="504">
        <f>IF($B305&lt;&gt;"",MAX(AA$7:AA304)+1,0)</f>
        <v>294</v>
      </c>
      <c r="AB305" s="502">
        <f t="shared" si="21"/>
        <v>305</v>
      </c>
      <c r="AC305" s="504">
        <f>1</f>
        <v>1</v>
      </c>
      <c r="AD305" s="103">
        <f t="shared" si="22"/>
        <v>2754.35</v>
      </c>
      <c r="AE305" s="103">
        <f t="shared" si="23"/>
        <v>4039.5899999999997</v>
      </c>
      <c r="AF305" s="103">
        <f t="shared" si="24"/>
        <v>50</v>
      </c>
    </row>
    <row r="306" spans="1:32" x14ac:dyDescent="0.3">
      <c r="A306" s="4" t="str">
        <f>адреса!$E$301</f>
        <v>ул. Шестая д.6</v>
      </c>
      <c r="C306" s="522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513">
        <f>IF(A306&lt;&gt;"",IF(A306=мар17!A306,0,1),IF(AND(B306=мар17!B306,C306=мар17!C306),0,1))</f>
        <v>0</v>
      </c>
      <c r="Z306" s="70" t="str">
        <f t="shared" si="20"/>
        <v>ул. Шестая д.6</v>
      </c>
      <c r="AA306" s="504">
        <f>IF($B306&lt;&gt;"",MAX(AA$7:AA305)+1,0)</f>
        <v>0</v>
      </c>
      <c r="AB306" s="502">
        <f t="shared" si="21"/>
        <v>306</v>
      </c>
      <c r="AC306" s="504">
        <f>1</f>
        <v>1</v>
      </c>
      <c r="AD306" s="103">
        <f t="shared" si="22"/>
        <v>0</v>
      </c>
      <c r="AE306" s="103">
        <f t="shared" si="23"/>
        <v>0</v>
      </c>
      <c r="AF306" s="103">
        <f t="shared" si="24"/>
        <v>0</v>
      </c>
    </row>
    <row r="307" spans="1:32" x14ac:dyDescent="0.3">
      <c r="B307" s="1" t="str">
        <f>адреса!$G$301</f>
        <v>кв.1</v>
      </c>
      <c r="C307" s="522">
        <f>адреса!$I$301</f>
        <v>60000001</v>
      </c>
      <c r="D307" s="6" t="str">
        <f>адреса!$K$301</f>
        <v>ФИО-6-1</v>
      </c>
      <c r="E307" s="6">
        <v>0.02</v>
      </c>
      <c r="F307" s="6">
        <v>1494.36</v>
      </c>
      <c r="G307" s="6">
        <v>0</v>
      </c>
      <c r="H307" s="6">
        <v>3425.16</v>
      </c>
      <c r="I307" s="6">
        <v>1.85</v>
      </c>
      <c r="J307" s="6">
        <v>0</v>
      </c>
      <c r="K307" s="6">
        <v>0</v>
      </c>
      <c r="L307" s="6">
        <v>0</v>
      </c>
      <c r="M307" s="6">
        <v>0</v>
      </c>
      <c r="N307" s="6">
        <v>0</v>
      </c>
      <c r="O307" s="6">
        <v>130.85</v>
      </c>
      <c r="P307" s="6">
        <v>0</v>
      </c>
      <c r="Q307" s="6">
        <v>282</v>
      </c>
      <c r="R307" s="6">
        <v>1.85</v>
      </c>
      <c r="S307" s="6">
        <v>0</v>
      </c>
      <c r="T307" s="6">
        <v>0</v>
      </c>
      <c r="U307" s="6">
        <v>0</v>
      </c>
      <c r="V307" s="6">
        <v>5336.07</v>
      </c>
      <c r="W307" s="6">
        <v>0</v>
      </c>
      <c r="X307" s="6">
        <v>5336.09</v>
      </c>
      <c r="Y307" s="513">
        <f>IF(A307&lt;&gt;"",IF(A307=мар17!A307,0,1),IF(AND(B307=мар17!B307,C307=мар17!C307),0,1))</f>
        <v>0</v>
      </c>
      <c r="Z307" s="70" t="str">
        <f t="shared" si="20"/>
        <v>ул. Шестая д.6</v>
      </c>
      <c r="AA307" s="504">
        <f>IF($B307&lt;&gt;"",MAX(AA$7:AA306)+1,0)</f>
        <v>295</v>
      </c>
      <c r="AB307" s="502">
        <f t="shared" si="21"/>
        <v>307</v>
      </c>
      <c r="AC307" s="504">
        <f>1</f>
        <v>1</v>
      </c>
      <c r="AD307" s="103">
        <f t="shared" si="22"/>
        <v>1494.36</v>
      </c>
      <c r="AE307" s="103">
        <f t="shared" si="23"/>
        <v>3559.7099999999996</v>
      </c>
      <c r="AF307" s="103">
        <f t="shared" si="24"/>
        <v>282.00000000000045</v>
      </c>
    </row>
    <row r="308" spans="1:32" x14ac:dyDescent="0.3">
      <c r="B308" s="1" t="str">
        <f>адреса!$G$302</f>
        <v>кв.2</v>
      </c>
      <c r="C308" s="522">
        <f>адреса!$I$302</f>
        <v>60000002</v>
      </c>
      <c r="D308" s="6" t="str">
        <f>адреса!$K$302</f>
        <v>ФИО-6-2</v>
      </c>
      <c r="E308" s="6">
        <v>6587.35</v>
      </c>
      <c r="F308" s="6">
        <v>1729.23</v>
      </c>
      <c r="G308" s="6">
        <v>0</v>
      </c>
      <c r="H308" s="6">
        <v>-2812.21</v>
      </c>
      <c r="I308" s="6">
        <v>16.37</v>
      </c>
      <c r="J308" s="6">
        <v>0</v>
      </c>
      <c r="K308" s="6">
        <v>41.63</v>
      </c>
      <c r="L308" s="6">
        <v>0</v>
      </c>
      <c r="M308" s="6">
        <v>0</v>
      </c>
      <c r="N308" s="6">
        <v>0</v>
      </c>
      <c r="O308" s="6">
        <v>599.16</v>
      </c>
      <c r="P308" s="6">
        <v>0</v>
      </c>
      <c r="Q308" s="6">
        <v>282</v>
      </c>
      <c r="R308" s="6">
        <v>22.67</v>
      </c>
      <c r="S308" s="6">
        <v>90.9</v>
      </c>
      <c r="T308" s="6">
        <v>0</v>
      </c>
      <c r="U308" s="6">
        <v>0</v>
      </c>
      <c r="V308" s="6">
        <v>-30.25</v>
      </c>
      <c r="W308" s="6">
        <v>0</v>
      </c>
      <c r="X308" s="6">
        <v>6557.1</v>
      </c>
      <c r="Y308" s="513">
        <f>IF(A308&lt;&gt;"",IF(A308=мар17!A308,0,1),IF(AND(B308=мар17!B308,C308=мар17!C308),0,1))</f>
        <v>0</v>
      </c>
      <c r="Z308" s="70" t="str">
        <f t="shared" si="20"/>
        <v>ул. Шестая д.6</v>
      </c>
      <c r="AA308" s="504">
        <f>IF($B308&lt;&gt;"",MAX(AA$7:AA307)+1,0)</f>
        <v>296</v>
      </c>
      <c r="AB308" s="502">
        <f t="shared" si="21"/>
        <v>308</v>
      </c>
      <c r="AC308" s="504">
        <f>1</f>
        <v>1</v>
      </c>
      <c r="AD308" s="103">
        <f t="shared" si="22"/>
        <v>1729.23</v>
      </c>
      <c r="AE308" s="103">
        <f t="shared" si="23"/>
        <v>-2041.48</v>
      </c>
      <c r="AF308" s="103">
        <f t="shared" si="24"/>
        <v>282</v>
      </c>
    </row>
    <row r="309" spans="1:32" x14ac:dyDescent="0.3">
      <c r="B309" s="1" t="str">
        <f>адреса!$G$303</f>
        <v>кв.3</v>
      </c>
      <c r="C309" s="522">
        <f>адреса!$I$303</f>
        <v>60000003</v>
      </c>
      <c r="D309" s="6" t="str">
        <f>адреса!$K$303</f>
        <v>ФИО-6-3</v>
      </c>
      <c r="E309" s="6">
        <v>18934.060000000001</v>
      </c>
      <c r="F309" s="6">
        <v>1742.85</v>
      </c>
      <c r="G309" s="6">
        <v>0</v>
      </c>
      <c r="H309" s="6">
        <v>2971.06</v>
      </c>
      <c r="I309" s="6">
        <v>-503.46</v>
      </c>
      <c r="J309" s="6">
        <v>0</v>
      </c>
      <c r="K309" s="6">
        <v>-902.73</v>
      </c>
      <c r="L309" s="6">
        <v>0</v>
      </c>
      <c r="M309" s="6">
        <v>0</v>
      </c>
      <c r="N309" s="6">
        <v>0</v>
      </c>
      <c r="O309" s="6">
        <v>153.91999999999999</v>
      </c>
      <c r="P309" s="6">
        <v>0</v>
      </c>
      <c r="Q309" s="6">
        <v>282</v>
      </c>
      <c r="R309" s="6">
        <v>-245.49</v>
      </c>
      <c r="S309" s="6">
        <v>-1096.8599999999999</v>
      </c>
      <c r="T309" s="6">
        <v>0</v>
      </c>
      <c r="U309" s="6">
        <v>0</v>
      </c>
      <c r="V309" s="6">
        <v>2401.29</v>
      </c>
      <c r="W309" s="6">
        <v>18934.060000000001</v>
      </c>
      <c r="X309" s="6">
        <v>2401.29</v>
      </c>
      <c r="Y309" s="513">
        <f>IF(A309&lt;&gt;"",IF(A309=мар17!A309,0,1),IF(AND(B309=мар17!B309,C309=мар17!C309),0,1))</f>
        <v>0</v>
      </c>
      <c r="Z309" s="70" t="str">
        <f t="shared" si="20"/>
        <v>ул. Шестая д.6</v>
      </c>
      <c r="AA309" s="504">
        <f>IF($B309&lt;&gt;"",MAX(AA$7:AA308)+1,0)</f>
        <v>297</v>
      </c>
      <c r="AB309" s="502">
        <f t="shared" si="21"/>
        <v>309</v>
      </c>
      <c r="AC309" s="504">
        <f>1</f>
        <v>1</v>
      </c>
      <c r="AD309" s="103">
        <f t="shared" si="22"/>
        <v>1742.85</v>
      </c>
      <c r="AE309" s="103">
        <f t="shared" si="23"/>
        <v>376.44000000000005</v>
      </c>
      <c r="AF309" s="103">
        <f t="shared" si="24"/>
        <v>282</v>
      </c>
    </row>
    <row r="310" spans="1:32" x14ac:dyDescent="0.3">
      <c r="B310" s="1" t="str">
        <f>адреса!$G$304</f>
        <v>кв.4</v>
      </c>
      <c r="C310" s="522">
        <f>адреса!$I$304</f>
        <v>60000004</v>
      </c>
      <c r="D310" s="6" t="str">
        <f>адреса!$K$304</f>
        <v>ФИО-6-4</v>
      </c>
      <c r="E310" s="6">
        <v>7249.76</v>
      </c>
      <c r="F310" s="6">
        <v>1681.58</v>
      </c>
      <c r="G310" s="6">
        <v>0</v>
      </c>
      <c r="H310" s="6">
        <v>2866.61</v>
      </c>
      <c r="I310" s="6">
        <v>116.58</v>
      </c>
      <c r="J310" s="6">
        <v>0</v>
      </c>
      <c r="K310" s="6">
        <v>234.38</v>
      </c>
      <c r="L310" s="6">
        <v>0</v>
      </c>
      <c r="M310" s="6">
        <v>0</v>
      </c>
      <c r="N310" s="6">
        <v>0</v>
      </c>
      <c r="O310" s="6">
        <v>751.36</v>
      </c>
      <c r="P310" s="6">
        <v>0</v>
      </c>
      <c r="Q310" s="6">
        <v>282</v>
      </c>
      <c r="R310" s="6">
        <v>83.17</v>
      </c>
      <c r="S310" s="6">
        <v>359.12</v>
      </c>
      <c r="T310" s="6">
        <v>0</v>
      </c>
      <c r="U310" s="6">
        <v>0</v>
      </c>
      <c r="V310" s="6">
        <v>6374.8</v>
      </c>
      <c r="W310" s="6">
        <v>0</v>
      </c>
      <c r="X310" s="6">
        <v>13624.56</v>
      </c>
      <c r="Y310" s="513">
        <f>IF(A310&lt;&gt;"",IF(A310=мар17!A310,0,1),IF(AND(B310=мар17!B310,C310=мар17!C310),0,1))</f>
        <v>0</v>
      </c>
      <c r="Z310" s="70" t="str">
        <f t="shared" si="20"/>
        <v>ул. Шестая д.6</v>
      </c>
      <c r="AA310" s="504">
        <f>IF($B310&lt;&gt;"",MAX(AA$7:AA309)+1,0)</f>
        <v>298</v>
      </c>
      <c r="AB310" s="502">
        <f t="shared" si="21"/>
        <v>310</v>
      </c>
      <c r="AC310" s="504">
        <f>1</f>
        <v>1</v>
      </c>
      <c r="AD310" s="103">
        <f t="shared" si="22"/>
        <v>1681.58</v>
      </c>
      <c r="AE310" s="103">
        <f t="shared" si="23"/>
        <v>4411.22</v>
      </c>
      <c r="AF310" s="103">
        <f t="shared" si="24"/>
        <v>282</v>
      </c>
    </row>
    <row r="311" spans="1:32" x14ac:dyDescent="0.3">
      <c r="B311" s="1" t="str">
        <f>адреса!$G$305</f>
        <v>кв.5</v>
      </c>
      <c r="C311" s="522">
        <f>адреса!$I$305</f>
        <v>60000005</v>
      </c>
      <c r="D311" s="6" t="str">
        <f>адреса!$K$305</f>
        <v>ФИО-6-5</v>
      </c>
      <c r="E311" s="6">
        <v>9706.3700000000008</v>
      </c>
      <c r="F311" s="6">
        <v>3104.45</v>
      </c>
      <c r="G311" s="6">
        <v>0</v>
      </c>
      <c r="H311" s="6">
        <v>5292.2</v>
      </c>
      <c r="I311" s="6">
        <v>172.39</v>
      </c>
      <c r="J311" s="6">
        <v>0</v>
      </c>
      <c r="K311" s="6">
        <v>300.91000000000003</v>
      </c>
      <c r="L311" s="6">
        <v>0</v>
      </c>
      <c r="M311" s="6">
        <v>0</v>
      </c>
      <c r="N311" s="6">
        <v>0</v>
      </c>
      <c r="O311" s="6">
        <v>774.98</v>
      </c>
      <c r="P311" s="6">
        <v>0</v>
      </c>
      <c r="Q311" s="6">
        <v>282</v>
      </c>
      <c r="R311" s="6">
        <v>86.4</v>
      </c>
      <c r="S311" s="6">
        <v>365.62</v>
      </c>
      <c r="T311" s="6">
        <v>0</v>
      </c>
      <c r="U311" s="6">
        <v>0</v>
      </c>
      <c r="V311" s="6">
        <v>10378.950000000001</v>
      </c>
      <c r="W311" s="6">
        <v>10000</v>
      </c>
      <c r="X311" s="6">
        <v>10085.32</v>
      </c>
      <c r="Y311" s="513">
        <f>IF(A311&lt;&gt;"",IF(A311=мар17!A311,0,1),IF(AND(B311=мар17!B311,C311=мар17!C311),0,1))</f>
        <v>0</v>
      </c>
      <c r="Z311" s="70" t="str">
        <f t="shared" si="20"/>
        <v>ул. Шестая д.6</v>
      </c>
      <c r="AA311" s="504">
        <f>IF($B311&lt;&gt;"",MAX(AA$7:AA310)+1,0)</f>
        <v>299</v>
      </c>
      <c r="AB311" s="502">
        <f t="shared" si="21"/>
        <v>311</v>
      </c>
      <c r="AC311" s="504">
        <f>1</f>
        <v>1</v>
      </c>
      <c r="AD311" s="103">
        <f t="shared" si="22"/>
        <v>3104.45</v>
      </c>
      <c r="AE311" s="103">
        <f t="shared" si="23"/>
        <v>6992.4999999999991</v>
      </c>
      <c r="AF311" s="103">
        <f t="shared" si="24"/>
        <v>282.00000000000182</v>
      </c>
    </row>
    <row r="312" spans="1:32" x14ac:dyDescent="0.3">
      <c r="B312" s="1" t="str">
        <f>адреса!$G$306</f>
        <v>кв.6</v>
      </c>
      <c r="C312" s="522">
        <f>адреса!$I$306</f>
        <v>60000006</v>
      </c>
      <c r="D312" s="6" t="str">
        <f>адреса!$K$306</f>
        <v>ФИО-6-6</v>
      </c>
      <c r="E312" s="6">
        <v>25301.88</v>
      </c>
      <c r="F312" s="6">
        <v>2341.9499999999998</v>
      </c>
      <c r="G312" s="6">
        <v>0</v>
      </c>
      <c r="H312" s="6">
        <v>3992.36</v>
      </c>
      <c r="I312" s="6">
        <v>171.45</v>
      </c>
      <c r="J312" s="6">
        <v>0</v>
      </c>
      <c r="K312" s="6">
        <v>300.91000000000003</v>
      </c>
      <c r="L312" s="6">
        <v>0</v>
      </c>
      <c r="M312" s="6">
        <v>0</v>
      </c>
      <c r="N312" s="6">
        <v>0</v>
      </c>
      <c r="O312" s="6">
        <v>205.34</v>
      </c>
      <c r="P312" s="6">
        <v>0</v>
      </c>
      <c r="Q312" s="6">
        <v>282</v>
      </c>
      <c r="R312" s="6">
        <v>85.46</v>
      </c>
      <c r="S312" s="6">
        <v>365.62</v>
      </c>
      <c r="T312" s="6">
        <v>0</v>
      </c>
      <c r="U312" s="6">
        <v>0</v>
      </c>
      <c r="V312" s="6">
        <v>7745.09</v>
      </c>
      <c r="W312" s="6">
        <v>0</v>
      </c>
      <c r="X312" s="6">
        <v>33046.97</v>
      </c>
      <c r="Y312" s="513">
        <f>IF(A312&lt;&gt;"",IF(A312=мар17!A312,0,1),IF(AND(B312=мар17!B312,C312=мар17!C312),0,1))</f>
        <v>0</v>
      </c>
      <c r="Z312" s="70" t="str">
        <f t="shared" si="20"/>
        <v>ул. Шестая д.6</v>
      </c>
      <c r="AA312" s="504">
        <f>IF($B312&lt;&gt;"",MAX(AA$7:AA311)+1,0)</f>
        <v>300</v>
      </c>
      <c r="AB312" s="502">
        <f t="shared" si="21"/>
        <v>312</v>
      </c>
      <c r="AC312" s="504">
        <f>1</f>
        <v>1</v>
      </c>
      <c r="AD312" s="103">
        <f t="shared" si="22"/>
        <v>2341.9499999999998</v>
      </c>
      <c r="AE312" s="103">
        <f t="shared" si="23"/>
        <v>5121.1400000000003</v>
      </c>
      <c r="AF312" s="103">
        <f t="shared" si="24"/>
        <v>282</v>
      </c>
    </row>
    <row r="313" spans="1:32" x14ac:dyDescent="0.3">
      <c r="B313" s="1" t="str">
        <f>адреса!$G$307</f>
        <v>кв.7</v>
      </c>
      <c r="C313" s="522">
        <f>адреса!$I$307</f>
        <v>60000007</v>
      </c>
      <c r="D313" s="6" t="str">
        <f>адреса!$K$307</f>
        <v>ФИО-6-7</v>
      </c>
      <c r="E313" s="6">
        <v>0</v>
      </c>
      <c r="F313" s="6">
        <v>1514.78</v>
      </c>
      <c r="G313" s="6">
        <v>0</v>
      </c>
      <c r="H313" s="6">
        <v>2582.27</v>
      </c>
      <c r="I313" s="6">
        <v>170.42</v>
      </c>
      <c r="J313" s="6">
        <v>0</v>
      </c>
      <c r="K313" s="6">
        <v>300.91000000000003</v>
      </c>
      <c r="L313" s="6">
        <v>0</v>
      </c>
      <c r="M313" s="6">
        <v>0</v>
      </c>
      <c r="N313" s="6">
        <v>0</v>
      </c>
      <c r="O313" s="6">
        <v>167.05</v>
      </c>
      <c r="P313" s="6">
        <v>0</v>
      </c>
      <c r="Q313" s="6">
        <v>282</v>
      </c>
      <c r="R313" s="6">
        <v>84.43</v>
      </c>
      <c r="S313" s="6">
        <v>365.62</v>
      </c>
      <c r="T313" s="6">
        <v>0</v>
      </c>
      <c r="U313" s="6">
        <v>0</v>
      </c>
      <c r="V313" s="6">
        <v>5467.48</v>
      </c>
      <c r="W313" s="6">
        <v>0</v>
      </c>
      <c r="X313" s="6">
        <v>5467.48</v>
      </c>
      <c r="Y313" s="513">
        <f>IF(A313&lt;&gt;"",IF(A313=мар17!A313,0,1),IF(AND(B313=мар17!B313,C313=мар17!C313),0,1))</f>
        <v>0</v>
      </c>
      <c r="Z313" s="70" t="str">
        <f t="shared" si="20"/>
        <v>ул. Шестая д.6</v>
      </c>
      <c r="AA313" s="504">
        <f>IF($B313&lt;&gt;"",MAX(AA$7:AA312)+1,0)</f>
        <v>301</v>
      </c>
      <c r="AB313" s="502">
        <f t="shared" si="21"/>
        <v>313</v>
      </c>
      <c r="AC313" s="504">
        <f>1</f>
        <v>1</v>
      </c>
      <c r="AD313" s="103">
        <f t="shared" si="22"/>
        <v>1514.78</v>
      </c>
      <c r="AE313" s="103">
        <f t="shared" si="23"/>
        <v>3670.7</v>
      </c>
      <c r="AF313" s="103">
        <f t="shared" si="24"/>
        <v>282</v>
      </c>
    </row>
    <row r="314" spans="1:32" x14ac:dyDescent="0.3">
      <c r="B314" s="1" t="str">
        <f>адреса!$G$308</f>
        <v>кв.8</v>
      </c>
      <c r="C314" s="522">
        <f>адреса!$I$308</f>
        <v>60000008</v>
      </c>
      <c r="D314" s="6" t="str">
        <f>адреса!$K$308</f>
        <v>ФИО-6-8</v>
      </c>
      <c r="E314" s="6">
        <v>4049.37</v>
      </c>
      <c r="F314" s="6">
        <v>1307.1400000000001</v>
      </c>
      <c r="G314" s="6">
        <v>0</v>
      </c>
      <c r="H314" s="6">
        <v>3158.68</v>
      </c>
      <c r="I314" s="6">
        <v>10.47</v>
      </c>
      <c r="J314" s="6">
        <v>0</v>
      </c>
      <c r="K314" s="6">
        <v>13.55</v>
      </c>
      <c r="L314" s="6">
        <v>0</v>
      </c>
      <c r="M314" s="6">
        <v>0</v>
      </c>
      <c r="N314" s="6">
        <v>0</v>
      </c>
      <c r="O314" s="6">
        <v>121.03</v>
      </c>
      <c r="P314" s="6">
        <v>0</v>
      </c>
      <c r="Q314" s="6">
        <v>282</v>
      </c>
      <c r="R314" s="6">
        <v>4.07</v>
      </c>
      <c r="S314" s="6">
        <v>10.87</v>
      </c>
      <c r="T314" s="6">
        <v>0</v>
      </c>
      <c r="U314" s="6">
        <v>0</v>
      </c>
      <c r="V314" s="6">
        <v>4907.8100000000004</v>
      </c>
      <c r="W314" s="6">
        <v>4049.37</v>
      </c>
      <c r="X314" s="6">
        <v>4907.8100000000004</v>
      </c>
      <c r="Y314" s="513">
        <f>IF(A314&lt;&gt;"",IF(A314=мар17!A314,0,1),IF(AND(B314=мар17!B314,C314=мар17!C314),0,1))</f>
        <v>0</v>
      </c>
      <c r="Z314" s="70" t="str">
        <f t="shared" si="20"/>
        <v>ул. Шестая д.6</v>
      </c>
      <c r="AA314" s="504">
        <f>IF($B314&lt;&gt;"",MAX(AA$7:AA313)+1,0)</f>
        <v>302</v>
      </c>
      <c r="AB314" s="502">
        <f t="shared" si="21"/>
        <v>314</v>
      </c>
      <c r="AC314" s="504">
        <f>1</f>
        <v>1</v>
      </c>
      <c r="AD314" s="103">
        <f t="shared" si="22"/>
        <v>1307.1400000000001</v>
      </c>
      <c r="AE314" s="103">
        <f t="shared" si="23"/>
        <v>3318.67</v>
      </c>
      <c r="AF314" s="103">
        <f t="shared" si="24"/>
        <v>282</v>
      </c>
    </row>
    <row r="315" spans="1:32" x14ac:dyDescent="0.3">
      <c r="B315" s="1" t="str">
        <f>адреса!$G$309</f>
        <v>кв.9</v>
      </c>
      <c r="C315" s="522">
        <f>адреса!$I$309</f>
        <v>60000009</v>
      </c>
      <c r="D315" s="6" t="str">
        <f>адреса!$K$309</f>
        <v>ФИО-6-9</v>
      </c>
      <c r="E315" s="6">
        <v>4613.04</v>
      </c>
      <c r="F315" s="6">
        <v>1307.1400000000001</v>
      </c>
      <c r="G315" s="6">
        <v>0</v>
      </c>
      <c r="H315" s="6">
        <v>2228.3000000000002</v>
      </c>
      <c r="I315" s="6">
        <v>-204.01</v>
      </c>
      <c r="J315" s="6">
        <v>0</v>
      </c>
      <c r="K315" s="6">
        <v>-361.37</v>
      </c>
      <c r="L315" s="6">
        <v>0</v>
      </c>
      <c r="M315" s="6">
        <v>0</v>
      </c>
      <c r="N315" s="6">
        <v>0</v>
      </c>
      <c r="O315" s="6">
        <v>169.69</v>
      </c>
      <c r="P315" s="6">
        <v>0</v>
      </c>
      <c r="Q315" s="6">
        <v>282</v>
      </c>
      <c r="R315" s="6">
        <v>-94.28</v>
      </c>
      <c r="S315" s="6">
        <v>-424.76</v>
      </c>
      <c r="T315" s="6">
        <v>0</v>
      </c>
      <c r="U315" s="6">
        <v>0</v>
      </c>
      <c r="V315" s="6">
        <v>2902.71</v>
      </c>
      <c r="W315" s="6">
        <v>4613.04</v>
      </c>
      <c r="X315" s="6">
        <v>2902.71</v>
      </c>
      <c r="Y315" s="513">
        <f>IF(A315&lt;&gt;"",IF(A315=мар17!A315,0,1),IF(AND(B315=мар17!B315,C315=мар17!C315),0,1))</f>
        <v>0</v>
      </c>
      <c r="Z315" s="70" t="str">
        <f t="shared" si="20"/>
        <v>ул. Шестая д.6</v>
      </c>
      <c r="AA315" s="504">
        <f>IF($B315&lt;&gt;"",MAX(AA$7:AA314)+1,0)</f>
        <v>303</v>
      </c>
      <c r="AB315" s="502">
        <f t="shared" si="21"/>
        <v>315</v>
      </c>
      <c r="AC315" s="504">
        <f>1</f>
        <v>1</v>
      </c>
      <c r="AD315" s="103">
        <f t="shared" si="22"/>
        <v>1307.1400000000001</v>
      </c>
      <c r="AE315" s="103">
        <f t="shared" si="23"/>
        <v>1313.5700000000002</v>
      </c>
      <c r="AF315" s="103">
        <f t="shared" si="24"/>
        <v>281.99999999999977</v>
      </c>
    </row>
    <row r="316" spans="1:32" x14ac:dyDescent="0.3">
      <c r="B316" s="1" t="str">
        <f>адреса!$G$310</f>
        <v>кв.10</v>
      </c>
      <c r="C316" s="522">
        <f>адреса!$I$310</f>
        <v>60000010</v>
      </c>
      <c r="D316" s="6" t="str">
        <f>адреса!$K$310</f>
        <v>ФИО-6-10</v>
      </c>
      <c r="E316" s="6">
        <v>17777.080000000002</v>
      </c>
      <c r="F316" s="6">
        <v>1514.78</v>
      </c>
      <c r="G316" s="6">
        <v>0</v>
      </c>
      <c r="H316" s="6">
        <v>2582.27</v>
      </c>
      <c r="I316" s="6">
        <v>170.42</v>
      </c>
      <c r="J316" s="6">
        <v>0</v>
      </c>
      <c r="K316" s="6">
        <v>300.91000000000003</v>
      </c>
      <c r="L316" s="6">
        <v>0</v>
      </c>
      <c r="M316" s="6">
        <v>0</v>
      </c>
      <c r="N316" s="6">
        <v>0</v>
      </c>
      <c r="O316" s="6">
        <v>132.63999999999999</v>
      </c>
      <c r="P316" s="6">
        <v>0</v>
      </c>
      <c r="Q316" s="6">
        <v>282</v>
      </c>
      <c r="R316" s="6">
        <v>84.43</v>
      </c>
      <c r="S316" s="6">
        <v>365.62</v>
      </c>
      <c r="T316" s="6">
        <v>0</v>
      </c>
      <c r="U316" s="6">
        <v>0</v>
      </c>
      <c r="V316" s="6">
        <v>5433.07</v>
      </c>
      <c r="W316" s="6">
        <v>0</v>
      </c>
      <c r="X316" s="6">
        <v>23210.15</v>
      </c>
      <c r="Y316" s="513">
        <f>IF(A316&lt;&gt;"",IF(A316=мар17!A316,0,1),IF(AND(B316=мар17!B316,C316=мар17!C316),0,1))</f>
        <v>0</v>
      </c>
      <c r="Z316" s="70" t="str">
        <f t="shared" si="20"/>
        <v>ул. Шестая д.6</v>
      </c>
      <c r="AA316" s="504">
        <f>IF($B316&lt;&gt;"",MAX(AA$7:AA315)+1,0)</f>
        <v>304</v>
      </c>
      <c r="AB316" s="502">
        <f t="shared" si="21"/>
        <v>316</v>
      </c>
      <c r="AC316" s="504">
        <f>1</f>
        <v>1</v>
      </c>
      <c r="AD316" s="103">
        <f t="shared" si="22"/>
        <v>1514.78</v>
      </c>
      <c r="AE316" s="103">
        <f t="shared" si="23"/>
        <v>3636.2899999999995</v>
      </c>
      <c r="AF316" s="103">
        <f t="shared" si="24"/>
        <v>282.00000000000045</v>
      </c>
    </row>
    <row r="317" spans="1:32" x14ac:dyDescent="0.3">
      <c r="B317" s="1" t="str">
        <f>адреса!$G$311</f>
        <v>кв.11</v>
      </c>
      <c r="C317" s="522">
        <f>адреса!$I$311</f>
        <v>60000011</v>
      </c>
      <c r="D317" s="6" t="str">
        <f>адреса!$K$311</f>
        <v>ФИО-6-11</v>
      </c>
      <c r="E317" s="6">
        <v>4883.33</v>
      </c>
      <c r="F317" s="6">
        <v>2341.9499999999998</v>
      </c>
      <c r="G317" s="6">
        <v>0</v>
      </c>
      <c r="H317" s="6">
        <v>-3784.8</v>
      </c>
      <c r="I317" s="6">
        <v>-163.34</v>
      </c>
      <c r="J317" s="6">
        <v>0</v>
      </c>
      <c r="K317" s="6">
        <v>-297.89</v>
      </c>
      <c r="L317" s="6">
        <v>0</v>
      </c>
      <c r="M317" s="6">
        <v>0</v>
      </c>
      <c r="N317" s="6">
        <v>0</v>
      </c>
      <c r="O317" s="6">
        <v>205.14</v>
      </c>
      <c r="P317" s="6">
        <v>0</v>
      </c>
      <c r="Q317" s="6">
        <v>282</v>
      </c>
      <c r="R317" s="6">
        <v>-79.41</v>
      </c>
      <c r="S317" s="6">
        <v>-364.6</v>
      </c>
      <c r="T317" s="6">
        <v>0</v>
      </c>
      <c r="U317" s="6">
        <v>0</v>
      </c>
      <c r="V317" s="6">
        <v>-1860.95</v>
      </c>
      <c r="W317" s="6">
        <v>2341.9499999999998</v>
      </c>
      <c r="X317" s="6">
        <v>680.43</v>
      </c>
      <c r="Y317" s="513">
        <f>IF(A317&lt;&gt;"",IF(A317=мар17!A317,0,1),IF(AND(B317=мар17!B317,C317=мар17!C317),0,1))</f>
        <v>0</v>
      </c>
      <c r="Z317" s="70" t="str">
        <f t="shared" si="20"/>
        <v>ул. Шестая д.6</v>
      </c>
      <c r="AA317" s="504">
        <f>IF($B317&lt;&gt;"",MAX(AA$7:AA316)+1,0)</f>
        <v>305</v>
      </c>
      <c r="AB317" s="502">
        <f t="shared" si="21"/>
        <v>317</v>
      </c>
      <c r="AC317" s="504">
        <f>1</f>
        <v>1</v>
      </c>
      <c r="AD317" s="103">
        <f t="shared" si="22"/>
        <v>2341.9499999999998</v>
      </c>
      <c r="AE317" s="103">
        <f t="shared" si="23"/>
        <v>-4484.9000000000015</v>
      </c>
      <c r="AF317" s="103">
        <f t="shared" si="24"/>
        <v>282.00000000000182</v>
      </c>
    </row>
    <row r="318" spans="1:32" x14ac:dyDescent="0.3">
      <c r="B318" s="1" t="str">
        <f>адреса!$G$312</f>
        <v>кв.12</v>
      </c>
      <c r="C318" s="522">
        <f>адреса!$I$312</f>
        <v>60000012</v>
      </c>
      <c r="D318" s="6" t="str">
        <f>адреса!$K$312</f>
        <v>ФИО-6-12</v>
      </c>
      <c r="E318" s="6">
        <v>0</v>
      </c>
      <c r="F318" s="6">
        <v>3084.02</v>
      </c>
      <c r="G318" s="6">
        <v>0</v>
      </c>
      <c r="H318" s="6">
        <v>-989.16</v>
      </c>
      <c r="I318" s="6">
        <v>255.03</v>
      </c>
      <c r="J318" s="6">
        <v>0</v>
      </c>
      <c r="K318" s="6">
        <v>537.73</v>
      </c>
      <c r="L318" s="6">
        <v>0</v>
      </c>
      <c r="M318" s="6">
        <v>0</v>
      </c>
      <c r="N318" s="6">
        <v>0</v>
      </c>
      <c r="O318" s="6">
        <v>968.66</v>
      </c>
      <c r="P318" s="6">
        <v>0</v>
      </c>
      <c r="Q318" s="6">
        <v>282</v>
      </c>
      <c r="R318" s="6">
        <v>201.33</v>
      </c>
      <c r="S318" s="6">
        <v>874.74</v>
      </c>
      <c r="T318" s="6">
        <v>0</v>
      </c>
      <c r="U318" s="6">
        <v>0</v>
      </c>
      <c r="V318" s="6">
        <v>5214.3500000000004</v>
      </c>
      <c r="W318" s="6">
        <v>0</v>
      </c>
      <c r="X318" s="6">
        <v>5214.3500000000004</v>
      </c>
      <c r="Y318" s="513">
        <f>IF(A318&lt;&gt;"",IF(A318=мар17!A318,0,1),IF(AND(B318=мар17!B318,C318=мар17!C318),0,1))</f>
        <v>0</v>
      </c>
      <c r="Z318" s="70" t="str">
        <f t="shared" si="20"/>
        <v>ул. Шестая д.6</v>
      </c>
      <c r="AA318" s="504">
        <f>IF($B318&lt;&gt;"",MAX(AA$7:AA317)+1,0)</f>
        <v>306</v>
      </c>
      <c r="AB318" s="502">
        <f t="shared" si="21"/>
        <v>318</v>
      </c>
      <c r="AC318" s="504">
        <f>1</f>
        <v>1</v>
      </c>
      <c r="AD318" s="103">
        <f t="shared" si="22"/>
        <v>3084.02</v>
      </c>
      <c r="AE318" s="103">
        <f t="shared" si="23"/>
        <v>1848.33</v>
      </c>
      <c r="AF318" s="103">
        <f t="shared" si="24"/>
        <v>282.00000000000045</v>
      </c>
    </row>
    <row r="319" spans="1:32" x14ac:dyDescent="0.3">
      <c r="B319" s="1" t="str">
        <f>адреса!$G$313</f>
        <v>кв.13</v>
      </c>
      <c r="C319" s="522">
        <f>адреса!$I$313</f>
        <v>60000013</v>
      </c>
      <c r="D319" s="6" t="str">
        <f>адреса!$K$313</f>
        <v>ФИО-6-13</v>
      </c>
      <c r="E319" s="6">
        <v>13099.17</v>
      </c>
      <c r="F319" s="6">
        <v>1671.36</v>
      </c>
      <c r="G319" s="6">
        <v>0</v>
      </c>
      <c r="H319" s="6">
        <v>2849.2</v>
      </c>
      <c r="I319" s="6">
        <v>-166.47</v>
      </c>
      <c r="J319" s="6">
        <v>0</v>
      </c>
      <c r="K319" s="6">
        <v>-300.91000000000003</v>
      </c>
      <c r="L319" s="6">
        <v>0</v>
      </c>
      <c r="M319" s="6">
        <v>0</v>
      </c>
      <c r="N319" s="6">
        <v>0</v>
      </c>
      <c r="O319" s="6">
        <v>147.09</v>
      </c>
      <c r="P319" s="6">
        <v>0</v>
      </c>
      <c r="Q319" s="6">
        <v>282</v>
      </c>
      <c r="R319" s="6">
        <v>-80.48</v>
      </c>
      <c r="S319" s="6">
        <v>-365.62</v>
      </c>
      <c r="T319" s="6">
        <v>0</v>
      </c>
      <c r="U319" s="6">
        <v>0</v>
      </c>
      <c r="V319" s="6">
        <v>4036.17</v>
      </c>
      <c r="W319" s="6">
        <v>13099.17</v>
      </c>
      <c r="X319" s="6">
        <v>4036.17</v>
      </c>
      <c r="Y319" s="513">
        <f>IF(A319&lt;&gt;"",IF(A319=мар17!A319,0,1),IF(AND(B319=мар17!B319,C319=мар17!C319),0,1))</f>
        <v>0</v>
      </c>
      <c r="Z319" s="70" t="str">
        <f t="shared" si="20"/>
        <v>ул. Шестая д.6</v>
      </c>
      <c r="AA319" s="504">
        <f>IF($B319&lt;&gt;"",MAX(AA$7:AA318)+1,0)</f>
        <v>307</v>
      </c>
      <c r="AB319" s="502">
        <f t="shared" si="21"/>
        <v>319</v>
      </c>
      <c r="AC319" s="504">
        <f>1</f>
        <v>1</v>
      </c>
      <c r="AD319" s="103">
        <f t="shared" si="22"/>
        <v>1671.36</v>
      </c>
      <c r="AE319" s="103">
        <f t="shared" si="23"/>
        <v>2082.8100000000004</v>
      </c>
      <c r="AF319" s="103">
        <f t="shared" si="24"/>
        <v>282</v>
      </c>
    </row>
    <row r="320" spans="1:32" x14ac:dyDescent="0.3">
      <c r="B320" s="1" t="str">
        <f>адреса!$G$314</f>
        <v>кв.14</v>
      </c>
      <c r="C320" s="522">
        <f>адреса!$I$314</f>
        <v>60000014</v>
      </c>
      <c r="D320" s="6" t="str">
        <f>адреса!$K$314</f>
        <v>ФИО-6-14</v>
      </c>
      <c r="E320" s="6">
        <v>10646.64</v>
      </c>
      <c r="F320" s="6">
        <v>1746.25</v>
      </c>
      <c r="G320" s="6">
        <v>0</v>
      </c>
      <c r="H320" s="6">
        <v>0</v>
      </c>
      <c r="I320" s="6">
        <v>15.93</v>
      </c>
      <c r="J320" s="6">
        <v>0</v>
      </c>
      <c r="K320" s="6">
        <v>21.98</v>
      </c>
      <c r="L320" s="6">
        <v>0</v>
      </c>
      <c r="M320" s="6">
        <v>0</v>
      </c>
      <c r="N320" s="6">
        <v>0</v>
      </c>
      <c r="O320" s="6">
        <v>246.97</v>
      </c>
      <c r="P320" s="6">
        <v>0</v>
      </c>
      <c r="Q320" s="6">
        <v>282</v>
      </c>
      <c r="R320" s="6">
        <v>6.76</v>
      </c>
      <c r="S320" s="6">
        <v>20.309999999999999</v>
      </c>
      <c r="T320" s="6">
        <v>0</v>
      </c>
      <c r="U320" s="6">
        <v>0</v>
      </c>
      <c r="V320" s="6">
        <v>2340.1999999999998</v>
      </c>
      <c r="W320" s="6">
        <v>10646.64</v>
      </c>
      <c r="X320" s="6">
        <v>2340.1999999999998</v>
      </c>
      <c r="Y320" s="513">
        <f>IF(A320&lt;&gt;"",IF(A320=мар17!A320,0,1),IF(AND(B320=мар17!B320,C320=мар17!C320),0,1))</f>
        <v>0</v>
      </c>
      <c r="Z320" s="70" t="str">
        <f t="shared" si="20"/>
        <v>ул. Шестая д.6</v>
      </c>
      <c r="AA320" s="504">
        <f>IF($B320&lt;&gt;"",MAX(AA$7:AA319)+1,0)</f>
        <v>308</v>
      </c>
      <c r="AB320" s="502">
        <f t="shared" si="21"/>
        <v>320</v>
      </c>
      <c r="AC320" s="504">
        <f>1</f>
        <v>1</v>
      </c>
      <c r="AD320" s="103">
        <f t="shared" si="22"/>
        <v>1746.25</v>
      </c>
      <c r="AE320" s="103">
        <f t="shared" si="23"/>
        <v>311.95</v>
      </c>
      <c r="AF320" s="103">
        <f t="shared" si="24"/>
        <v>281.99999999999983</v>
      </c>
    </row>
    <row r="321" spans="2:32" x14ac:dyDescent="0.3">
      <c r="B321" s="1" t="str">
        <f>адреса!$G$315</f>
        <v>кв.15</v>
      </c>
      <c r="C321" s="522">
        <f>адреса!$I$315</f>
        <v>60000015</v>
      </c>
      <c r="D321" s="6" t="str">
        <f>адреса!$K$315</f>
        <v>ФИО-6-15</v>
      </c>
      <c r="E321" s="6">
        <v>4980.8900000000003</v>
      </c>
      <c r="F321" s="6">
        <v>1736.04</v>
      </c>
      <c r="G321" s="6">
        <v>0</v>
      </c>
      <c r="H321" s="6">
        <v>2959.45</v>
      </c>
      <c r="I321" s="6">
        <v>2.15</v>
      </c>
      <c r="J321" s="6">
        <v>0</v>
      </c>
      <c r="K321" s="6">
        <v>0</v>
      </c>
      <c r="L321" s="6">
        <v>0</v>
      </c>
      <c r="M321" s="6">
        <v>0</v>
      </c>
      <c r="N321" s="6">
        <v>0</v>
      </c>
      <c r="O321" s="6">
        <v>153.49</v>
      </c>
      <c r="P321" s="6">
        <v>0</v>
      </c>
      <c r="Q321" s="6">
        <v>282</v>
      </c>
      <c r="R321" s="6">
        <v>2.15</v>
      </c>
      <c r="S321" s="6">
        <v>0</v>
      </c>
      <c r="T321" s="6">
        <v>0</v>
      </c>
      <c r="U321" s="6">
        <v>0</v>
      </c>
      <c r="V321" s="6">
        <v>5135.28</v>
      </c>
      <c r="W321" s="6">
        <v>0</v>
      </c>
      <c r="X321" s="6">
        <v>10116.17</v>
      </c>
      <c r="Y321" s="513">
        <f>IF(A321&lt;&gt;"",IF(A321=мар17!A321,0,1),IF(AND(B321=мар17!B321,C321=мар17!C321),0,1))</f>
        <v>0</v>
      </c>
      <c r="Z321" s="70" t="str">
        <f t="shared" si="20"/>
        <v>ул. Шестая д.6</v>
      </c>
      <c r="AA321" s="504">
        <f>IF($B321&lt;&gt;"",MAX(AA$7:AA320)+1,0)</f>
        <v>309</v>
      </c>
      <c r="AB321" s="502">
        <f t="shared" si="21"/>
        <v>321</v>
      </c>
      <c r="AC321" s="504">
        <f>1</f>
        <v>1</v>
      </c>
      <c r="AD321" s="103">
        <f t="shared" si="22"/>
        <v>1736.04</v>
      </c>
      <c r="AE321" s="103">
        <f t="shared" si="23"/>
        <v>3117.2400000000002</v>
      </c>
      <c r="AF321" s="103">
        <f t="shared" si="24"/>
        <v>281.99999999999955</v>
      </c>
    </row>
    <row r="322" spans="2:32" x14ac:dyDescent="0.3">
      <c r="B322" s="1" t="str">
        <f>адреса!$G$316</f>
        <v>кв.16</v>
      </c>
      <c r="C322" s="522">
        <f>адреса!$I$316</f>
        <v>60000016</v>
      </c>
      <c r="D322" s="6" t="str">
        <f>адреса!$K$316</f>
        <v>ФИО-6-16</v>
      </c>
      <c r="E322" s="6">
        <v>7994.18</v>
      </c>
      <c r="F322" s="6">
        <v>1507.97</v>
      </c>
      <c r="G322" s="6">
        <v>0</v>
      </c>
      <c r="H322" s="6">
        <v>-3048.8</v>
      </c>
      <c r="I322" s="6">
        <v>-48.82</v>
      </c>
      <c r="J322" s="6">
        <v>0</v>
      </c>
      <c r="K322" s="6">
        <v>-2.4900000000000002</v>
      </c>
      <c r="L322" s="6">
        <v>0</v>
      </c>
      <c r="M322" s="6">
        <v>0</v>
      </c>
      <c r="N322" s="6">
        <v>0</v>
      </c>
      <c r="O322" s="6">
        <v>1105.8399999999999</v>
      </c>
      <c r="P322" s="6">
        <v>0</v>
      </c>
      <c r="Q322" s="6">
        <v>282</v>
      </c>
      <c r="R322" s="6">
        <v>50.48</v>
      </c>
      <c r="S322" s="6">
        <v>215.29</v>
      </c>
      <c r="T322" s="6">
        <v>0</v>
      </c>
      <c r="U322" s="6">
        <v>0</v>
      </c>
      <c r="V322" s="6">
        <v>61.47</v>
      </c>
      <c r="W322" s="6">
        <v>8056.18</v>
      </c>
      <c r="X322" s="6">
        <v>-0.53</v>
      </c>
      <c r="Y322" s="513">
        <f>IF(A322&lt;&gt;"",IF(A322=мар17!A322,0,1),IF(AND(B322=мар17!B322,C322=мар17!C322),0,1))</f>
        <v>0</v>
      </c>
      <c r="Z322" s="70" t="str">
        <f t="shared" si="20"/>
        <v>ул. Шестая д.6</v>
      </c>
      <c r="AA322" s="504">
        <f>IF($B322&lt;&gt;"",MAX(AA$7:AA321)+1,0)</f>
        <v>310</v>
      </c>
      <c r="AB322" s="502">
        <f t="shared" si="21"/>
        <v>322</v>
      </c>
      <c r="AC322" s="504">
        <f>1</f>
        <v>1</v>
      </c>
      <c r="AD322" s="103">
        <f t="shared" si="22"/>
        <v>1507.97</v>
      </c>
      <c r="AE322" s="103">
        <f t="shared" si="23"/>
        <v>-1728.5000000000002</v>
      </c>
      <c r="AF322" s="103">
        <f t="shared" si="24"/>
        <v>282.00000000000023</v>
      </c>
    </row>
    <row r="323" spans="2:32" x14ac:dyDescent="0.3">
      <c r="B323" s="1" t="str">
        <f>адреса!$G$317</f>
        <v>кв.17</v>
      </c>
      <c r="C323" s="522">
        <f>адреса!$I$317</f>
        <v>60000017</v>
      </c>
      <c r="D323" s="6" t="str">
        <f>адреса!$K$317</f>
        <v>ФИО-6-17</v>
      </c>
      <c r="E323" s="6">
        <v>17393.099999999999</v>
      </c>
      <c r="F323" s="6">
        <v>1473.93</v>
      </c>
      <c r="G323" s="6">
        <v>0</v>
      </c>
      <c r="H323" s="6">
        <v>2512.63</v>
      </c>
      <c r="I323" s="6">
        <v>170.37</v>
      </c>
      <c r="J323" s="6">
        <v>0</v>
      </c>
      <c r="K323" s="6">
        <v>300.91000000000003</v>
      </c>
      <c r="L323" s="6">
        <v>0</v>
      </c>
      <c r="M323" s="6">
        <v>0</v>
      </c>
      <c r="N323" s="6">
        <v>0</v>
      </c>
      <c r="O323" s="6">
        <v>129.36000000000001</v>
      </c>
      <c r="P323" s="6">
        <v>0</v>
      </c>
      <c r="Q323" s="6">
        <v>282</v>
      </c>
      <c r="R323" s="6">
        <v>84.38</v>
      </c>
      <c r="S323" s="6">
        <v>365.62</v>
      </c>
      <c r="T323" s="6">
        <v>0</v>
      </c>
      <c r="U323" s="6">
        <v>0</v>
      </c>
      <c r="V323" s="6">
        <v>5319.2</v>
      </c>
      <c r="W323" s="6">
        <v>0</v>
      </c>
      <c r="X323" s="6">
        <v>22712.3</v>
      </c>
      <c r="Y323" s="513">
        <f>IF(A323&lt;&gt;"",IF(A323=мар17!A323,0,1),IF(AND(B323=мар17!B323,C323=мар17!C323),0,1))</f>
        <v>0</v>
      </c>
      <c r="Z323" s="70" t="str">
        <f t="shared" si="20"/>
        <v>ул. Шестая д.6</v>
      </c>
      <c r="AA323" s="504">
        <f>IF($B323&lt;&gt;"",MAX(AA$7:AA322)+1,0)</f>
        <v>311</v>
      </c>
      <c r="AB323" s="502">
        <f t="shared" si="21"/>
        <v>323</v>
      </c>
      <c r="AC323" s="504">
        <f>1</f>
        <v>1</v>
      </c>
      <c r="AD323" s="103">
        <f t="shared" si="22"/>
        <v>1473.93</v>
      </c>
      <c r="AE323" s="103">
        <f t="shared" si="23"/>
        <v>3563.27</v>
      </c>
      <c r="AF323" s="103">
        <f t="shared" si="24"/>
        <v>281.99999999999955</v>
      </c>
    </row>
    <row r="324" spans="2:32" x14ac:dyDescent="0.3">
      <c r="B324" s="1" t="str">
        <f>адреса!$G$318</f>
        <v>кв.18</v>
      </c>
      <c r="C324" s="522">
        <f>адреса!$I$318</f>
        <v>60000018</v>
      </c>
      <c r="D324" s="6" t="str">
        <f>адреса!$K$318</f>
        <v>ФИО-6-18</v>
      </c>
      <c r="E324" s="6">
        <v>19469.349999999999</v>
      </c>
      <c r="F324" s="6">
        <v>1702</v>
      </c>
      <c r="G324" s="6">
        <v>0</v>
      </c>
      <c r="H324" s="6">
        <v>2901.43</v>
      </c>
      <c r="I324" s="6">
        <v>170.65</v>
      </c>
      <c r="J324" s="6">
        <v>0</v>
      </c>
      <c r="K324" s="6">
        <v>300.91000000000003</v>
      </c>
      <c r="L324" s="6">
        <v>0</v>
      </c>
      <c r="M324" s="6">
        <v>0</v>
      </c>
      <c r="N324" s="6">
        <v>0</v>
      </c>
      <c r="O324" s="6">
        <v>149.16</v>
      </c>
      <c r="P324" s="6">
        <v>0</v>
      </c>
      <c r="Q324" s="6">
        <v>282</v>
      </c>
      <c r="R324" s="6">
        <v>84.66</v>
      </c>
      <c r="S324" s="6">
        <v>365.62</v>
      </c>
      <c r="T324" s="6">
        <v>0</v>
      </c>
      <c r="U324" s="6">
        <v>0</v>
      </c>
      <c r="V324" s="6">
        <v>5956.43</v>
      </c>
      <c r="W324" s="6">
        <v>0</v>
      </c>
      <c r="X324" s="6">
        <v>25425.78</v>
      </c>
      <c r="Y324" s="513">
        <f>IF(A324&lt;&gt;"",IF(A324=мар17!A324,0,1),IF(AND(B324=мар17!B324,C324=мар17!C324),0,1))</f>
        <v>0</v>
      </c>
      <c r="Z324" s="70" t="str">
        <f t="shared" si="20"/>
        <v>ул. Шестая д.6</v>
      </c>
      <c r="AA324" s="504">
        <f>IF($B324&lt;&gt;"",MAX(AA$7:AA323)+1,0)</f>
        <v>312</v>
      </c>
      <c r="AB324" s="502">
        <f t="shared" si="21"/>
        <v>324</v>
      </c>
      <c r="AC324" s="504">
        <f>1</f>
        <v>1</v>
      </c>
      <c r="AD324" s="103">
        <f t="shared" si="22"/>
        <v>1702</v>
      </c>
      <c r="AE324" s="103">
        <f t="shared" si="23"/>
        <v>3972.4299999999994</v>
      </c>
      <c r="AF324" s="103">
        <f t="shared" si="24"/>
        <v>282.00000000000091</v>
      </c>
    </row>
    <row r="325" spans="2:32" x14ac:dyDescent="0.3">
      <c r="B325" s="1" t="str">
        <f>адреса!$G$319</f>
        <v>кв.19</v>
      </c>
      <c r="C325" s="522">
        <f>адреса!$I$319</f>
        <v>60000019</v>
      </c>
      <c r="D325" s="6" t="str">
        <f>адреса!$K$319</f>
        <v>ФИО-6-19</v>
      </c>
      <c r="E325" s="6">
        <v>0</v>
      </c>
      <c r="F325" s="6">
        <v>1739.44</v>
      </c>
      <c r="G325" s="6">
        <v>0</v>
      </c>
      <c r="H325" s="6">
        <v>3073.46</v>
      </c>
      <c r="I325" s="6">
        <v>92.86</v>
      </c>
      <c r="J325" s="6">
        <v>0</v>
      </c>
      <c r="K325" s="6">
        <v>193.75</v>
      </c>
      <c r="L325" s="6">
        <v>0</v>
      </c>
      <c r="M325" s="6">
        <v>0</v>
      </c>
      <c r="N325" s="6">
        <v>0</v>
      </c>
      <c r="O325" s="6">
        <v>523.38</v>
      </c>
      <c r="P325" s="6">
        <v>0</v>
      </c>
      <c r="Q325" s="6">
        <v>282</v>
      </c>
      <c r="R325" s="6">
        <v>73.13</v>
      </c>
      <c r="S325" s="6">
        <v>314.33999999999997</v>
      </c>
      <c r="T325" s="6">
        <v>0</v>
      </c>
      <c r="U325" s="6">
        <v>0</v>
      </c>
      <c r="V325" s="6">
        <v>6292.36</v>
      </c>
      <c r="W325" s="6">
        <v>0</v>
      </c>
      <c r="X325" s="6">
        <v>6292.36</v>
      </c>
      <c r="Y325" s="513">
        <f>IF(A325&lt;&gt;"",IF(A325=мар17!A325,0,1),IF(AND(B325=мар17!B325,C325=мар17!C325),0,1))</f>
        <v>0</v>
      </c>
      <c r="Z325" s="70" t="str">
        <f t="shared" si="20"/>
        <v>ул. Шестая д.6</v>
      </c>
      <c r="AA325" s="504">
        <f>IF($B325&lt;&gt;"",MAX(AA$7:AA324)+1,0)</f>
        <v>313</v>
      </c>
      <c r="AB325" s="502">
        <f t="shared" si="21"/>
        <v>325</v>
      </c>
      <c r="AC325" s="504">
        <f>1</f>
        <v>1</v>
      </c>
      <c r="AD325" s="103">
        <f t="shared" si="22"/>
        <v>1739.44</v>
      </c>
      <c r="AE325" s="103">
        <f t="shared" si="23"/>
        <v>4270.92</v>
      </c>
      <c r="AF325" s="103">
        <f t="shared" si="24"/>
        <v>282</v>
      </c>
    </row>
    <row r="326" spans="2:32" x14ac:dyDescent="0.3">
      <c r="B326" s="1" t="str">
        <f>адреса!$G$320</f>
        <v>кв.20</v>
      </c>
      <c r="C326" s="522">
        <f>адреса!$I$320</f>
        <v>60000020</v>
      </c>
      <c r="D326" s="6" t="str">
        <f>адреса!$K$320</f>
        <v>ФИО-6-20</v>
      </c>
      <c r="E326" s="6">
        <v>6007.66</v>
      </c>
      <c r="F326" s="6">
        <v>1678.17</v>
      </c>
      <c r="G326" s="6">
        <v>0</v>
      </c>
      <c r="H326" s="6">
        <v>2467.83</v>
      </c>
      <c r="I326" s="6">
        <v>93.8</v>
      </c>
      <c r="J326" s="6">
        <v>0</v>
      </c>
      <c r="K326" s="6">
        <v>192.36</v>
      </c>
      <c r="L326" s="6">
        <v>0</v>
      </c>
      <c r="M326" s="6">
        <v>0</v>
      </c>
      <c r="N326" s="6">
        <v>0</v>
      </c>
      <c r="O326" s="6">
        <v>962.22</v>
      </c>
      <c r="P326" s="6">
        <v>0</v>
      </c>
      <c r="Q326" s="6">
        <v>282</v>
      </c>
      <c r="R326" s="6">
        <v>70.87</v>
      </c>
      <c r="S326" s="6">
        <v>304.68</v>
      </c>
      <c r="T326" s="6">
        <v>0</v>
      </c>
      <c r="U326" s="6">
        <v>0</v>
      </c>
      <c r="V326" s="6">
        <v>6051.93</v>
      </c>
      <c r="W326" s="6">
        <v>6007.66</v>
      </c>
      <c r="X326" s="6">
        <v>6051.93</v>
      </c>
      <c r="Y326" s="513">
        <f>IF(A326&lt;&gt;"",IF(A326=мар17!A326,0,1),IF(AND(B326=мар17!B326,C326=мар17!C326),0,1))</f>
        <v>0</v>
      </c>
      <c r="Z326" s="70" t="str">
        <f t="shared" si="20"/>
        <v>ул. Шестая д.6</v>
      </c>
      <c r="AA326" s="504">
        <f>IF($B326&lt;&gt;"",MAX(AA$7:AA325)+1,0)</f>
        <v>314</v>
      </c>
      <c r="AB326" s="502">
        <f t="shared" si="21"/>
        <v>326</v>
      </c>
      <c r="AC326" s="504">
        <f>1</f>
        <v>1</v>
      </c>
      <c r="AD326" s="103">
        <f t="shared" si="22"/>
        <v>1678.17</v>
      </c>
      <c r="AE326" s="103">
        <f t="shared" si="23"/>
        <v>4091.7599999999998</v>
      </c>
      <c r="AF326" s="103">
        <f t="shared" si="24"/>
        <v>282.00000000000045</v>
      </c>
    </row>
    <row r="327" spans="2:32" x14ac:dyDescent="0.3">
      <c r="B327" s="1" t="str">
        <f>адреса!$G$321</f>
        <v>кв.21</v>
      </c>
      <c r="C327" s="522">
        <f>адреса!$I$321</f>
        <v>60000021</v>
      </c>
      <c r="D327" s="6" t="str">
        <f>адреса!$K$321</f>
        <v>ФИО-6-21</v>
      </c>
      <c r="E327" s="6">
        <v>15675</v>
      </c>
      <c r="F327" s="6">
        <v>3043.18</v>
      </c>
      <c r="G327" s="6">
        <v>0</v>
      </c>
      <c r="H327" s="6">
        <v>4184.51</v>
      </c>
      <c r="I327" s="6">
        <v>360.43</v>
      </c>
      <c r="J327" s="6">
        <v>0</v>
      </c>
      <c r="K327" s="6">
        <v>810.88</v>
      </c>
      <c r="L327" s="6">
        <v>0</v>
      </c>
      <c r="M327" s="6">
        <v>0</v>
      </c>
      <c r="N327" s="6">
        <v>0</v>
      </c>
      <c r="O327" s="6">
        <v>8973.51</v>
      </c>
      <c r="P327" s="6">
        <v>0</v>
      </c>
      <c r="Q327" s="6">
        <v>282</v>
      </c>
      <c r="R327" s="6">
        <v>323.75</v>
      </c>
      <c r="S327" s="6">
        <v>1417.17</v>
      </c>
      <c r="T327" s="6">
        <v>0</v>
      </c>
      <c r="U327" s="6">
        <v>0</v>
      </c>
      <c r="V327" s="6">
        <v>19395.43</v>
      </c>
      <c r="W327" s="6">
        <v>15675</v>
      </c>
      <c r="X327" s="6">
        <v>19395.43</v>
      </c>
      <c r="Y327" s="513">
        <f>IF(A327&lt;&gt;"",IF(A327=мар17!A327,0,1),IF(AND(B327=мар17!B327,C327=мар17!C327),0,1))</f>
        <v>0</v>
      </c>
      <c r="Z327" s="70" t="str">
        <f t="shared" si="20"/>
        <v>ул. Шестая д.6</v>
      </c>
      <c r="AA327" s="504">
        <f>IF($B327&lt;&gt;"",MAX(AA$7:AA326)+1,0)</f>
        <v>315</v>
      </c>
      <c r="AB327" s="502">
        <f t="shared" si="21"/>
        <v>327</v>
      </c>
      <c r="AC327" s="504">
        <f>1</f>
        <v>1</v>
      </c>
      <c r="AD327" s="103">
        <f t="shared" si="22"/>
        <v>3043.18</v>
      </c>
      <c r="AE327" s="103">
        <f t="shared" si="23"/>
        <v>16070.250000000002</v>
      </c>
      <c r="AF327" s="103">
        <f t="shared" si="24"/>
        <v>281.99999999999818</v>
      </c>
    </row>
    <row r="328" spans="2:32" x14ac:dyDescent="0.3">
      <c r="B328" s="1" t="str">
        <f>адреса!$G$322</f>
        <v>кв.22</v>
      </c>
      <c r="C328" s="522">
        <f>адреса!$I$322</f>
        <v>60000022</v>
      </c>
      <c r="D328" s="6" t="str">
        <f>адреса!$K$322</f>
        <v>ФИО-6-22</v>
      </c>
      <c r="E328" s="6">
        <v>7591.63</v>
      </c>
      <c r="F328" s="6">
        <v>2324.9299999999998</v>
      </c>
      <c r="G328" s="6">
        <v>0</v>
      </c>
      <c r="H328" s="6">
        <v>-2996.02</v>
      </c>
      <c r="I328" s="6">
        <v>-97.38</v>
      </c>
      <c r="J328" s="6">
        <v>0</v>
      </c>
      <c r="K328" s="6">
        <v>10.84</v>
      </c>
      <c r="L328" s="6">
        <v>0</v>
      </c>
      <c r="M328" s="6">
        <v>0</v>
      </c>
      <c r="N328" s="6">
        <v>0</v>
      </c>
      <c r="O328" s="6">
        <v>308.12</v>
      </c>
      <c r="P328" s="6">
        <v>0</v>
      </c>
      <c r="Q328" s="6">
        <v>282</v>
      </c>
      <c r="R328" s="6">
        <v>112.19</v>
      </c>
      <c r="S328" s="6">
        <v>484.12</v>
      </c>
      <c r="T328" s="6">
        <v>0</v>
      </c>
      <c r="U328" s="6">
        <v>0</v>
      </c>
      <c r="V328" s="6">
        <v>428.8</v>
      </c>
      <c r="W328" s="6">
        <v>7591.63</v>
      </c>
      <c r="X328" s="6">
        <v>428.8</v>
      </c>
      <c r="Y328" s="513">
        <f>IF(A328&lt;&gt;"",IF(A328=мар17!A328,0,1),IF(AND(B328=мар17!B328,C328=мар17!C328),0,1))</f>
        <v>0</v>
      </c>
      <c r="Z328" s="70" t="str">
        <f t="shared" si="20"/>
        <v>ул. Шестая д.6</v>
      </c>
      <c r="AA328" s="504">
        <f>IF($B328&lt;&gt;"",MAX(AA$7:AA327)+1,0)</f>
        <v>316</v>
      </c>
      <c r="AB328" s="502">
        <f t="shared" si="21"/>
        <v>328</v>
      </c>
      <c r="AC328" s="504">
        <f>1</f>
        <v>1</v>
      </c>
      <c r="AD328" s="103">
        <f t="shared" si="22"/>
        <v>2324.9299999999998</v>
      </c>
      <c r="AE328" s="103">
        <f t="shared" si="23"/>
        <v>-2178.13</v>
      </c>
      <c r="AF328" s="103">
        <f t="shared" si="24"/>
        <v>282.00000000000023</v>
      </c>
    </row>
    <row r="329" spans="2:32" x14ac:dyDescent="0.3">
      <c r="B329" s="1" t="str">
        <f>адреса!$G$323</f>
        <v>кв.23</v>
      </c>
      <c r="C329" s="522">
        <f>адреса!$I$323</f>
        <v>60000023</v>
      </c>
      <c r="D329" s="6" t="str">
        <f>адреса!$K$323</f>
        <v>ФИО-6-23</v>
      </c>
      <c r="E329" s="6">
        <v>0</v>
      </c>
      <c r="F329" s="6">
        <v>1480.74</v>
      </c>
      <c r="G329" s="6">
        <v>0</v>
      </c>
      <c r="H329" s="6">
        <v>-2524.2399999999998</v>
      </c>
      <c r="I329" s="6">
        <v>160.49</v>
      </c>
      <c r="J329" s="6">
        <v>0</v>
      </c>
      <c r="K329" s="6">
        <v>319.04000000000002</v>
      </c>
      <c r="L329" s="6">
        <v>0</v>
      </c>
      <c r="M329" s="6">
        <v>0</v>
      </c>
      <c r="N329" s="6">
        <v>0</v>
      </c>
      <c r="O329" s="6">
        <v>295.8</v>
      </c>
      <c r="P329" s="6">
        <v>0</v>
      </c>
      <c r="Q329" s="6">
        <v>282</v>
      </c>
      <c r="R329" s="6">
        <v>109.4</v>
      </c>
      <c r="S329" s="6">
        <v>476.42</v>
      </c>
      <c r="T329" s="6">
        <v>0</v>
      </c>
      <c r="U329" s="6">
        <v>0</v>
      </c>
      <c r="V329" s="6">
        <v>599.65</v>
      </c>
      <c r="W329" s="6">
        <v>0</v>
      </c>
      <c r="X329" s="6">
        <v>599.65</v>
      </c>
      <c r="Y329" s="513">
        <f>IF(A329&lt;&gt;"",IF(A329=мар17!A329,0,1),IF(AND(B329=мар17!B329,C329=мар17!C329),0,1))</f>
        <v>0</v>
      </c>
      <c r="Z329" s="70" t="str">
        <f t="shared" ref="Z329:Z392" si="25">IF(AND(A329&lt;&gt;"",B329=""),A329,Z328)</f>
        <v>ул. Шестая д.6</v>
      </c>
      <c r="AA329" s="504">
        <f>IF($B329&lt;&gt;"",MAX(AA$7:AA328)+1,0)</f>
        <v>317</v>
      </c>
      <c r="AB329" s="502">
        <f t="shared" ref="AB329:AB392" si="26">AB328+1</f>
        <v>329</v>
      </c>
      <c r="AC329" s="504">
        <f>1</f>
        <v>1</v>
      </c>
      <c r="AD329" s="103">
        <f t="shared" ref="AD329:AD392" si="27">F329</f>
        <v>1480.74</v>
      </c>
      <c r="AE329" s="103">
        <f t="shared" ref="AE329:AE392" si="28">H329+I329+J329+K329+L329+O329+R329+S329</f>
        <v>-1163.0899999999999</v>
      </c>
      <c r="AF329" s="103">
        <f t="shared" ref="AF329:AF392" si="29">V329-AD329-AE329</f>
        <v>281.99999999999989</v>
      </c>
    </row>
    <row r="330" spans="2:32" x14ac:dyDescent="0.3">
      <c r="B330" s="1" t="str">
        <f>адреса!$G$324</f>
        <v>кв.24</v>
      </c>
      <c r="C330" s="522">
        <f>адреса!$I$324</f>
        <v>60000024</v>
      </c>
      <c r="D330" s="6" t="str">
        <f>адреса!$K$324</f>
        <v>ФИО-6-24</v>
      </c>
      <c r="E330" s="6">
        <v>0</v>
      </c>
      <c r="F330" s="6">
        <v>1290.1199999999999</v>
      </c>
      <c r="G330" s="6">
        <v>0</v>
      </c>
      <c r="H330" s="6">
        <v>3299.62</v>
      </c>
      <c r="I330" s="6">
        <v>32.65</v>
      </c>
      <c r="J330" s="6">
        <v>0</v>
      </c>
      <c r="K330" s="6">
        <v>69.33</v>
      </c>
      <c r="L330" s="6">
        <v>0</v>
      </c>
      <c r="M330" s="6">
        <v>0</v>
      </c>
      <c r="N330" s="6">
        <v>0</v>
      </c>
      <c r="O330" s="6">
        <v>152.16</v>
      </c>
      <c r="P330" s="6">
        <v>0</v>
      </c>
      <c r="Q330" s="6">
        <v>282</v>
      </c>
      <c r="R330" s="6">
        <v>28.41</v>
      </c>
      <c r="S330" s="6">
        <v>118.72</v>
      </c>
      <c r="T330" s="6">
        <v>0</v>
      </c>
      <c r="U330" s="6">
        <v>0</v>
      </c>
      <c r="V330" s="6">
        <v>5273.01</v>
      </c>
      <c r="W330" s="6">
        <v>0</v>
      </c>
      <c r="X330" s="6">
        <v>5273.01</v>
      </c>
      <c r="Y330" s="513">
        <f>IF(A330&lt;&gt;"",IF(A330=мар17!A330,0,1),IF(AND(B330=мар17!B330,C330=мар17!C330),0,1))</f>
        <v>0</v>
      </c>
      <c r="Z330" s="70" t="str">
        <f t="shared" si="25"/>
        <v>ул. Шестая д.6</v>
      </c>
      <c r="AA330" s="504">
        <f>IF($B330&lt;&gt;"",MAX(AA$7:AA329)+1,0)</f>
        <v>318</v>
      </c>
      <c r="AB330" s="502">
        <f t="shared" si="26"/>
        <v>330</v>
      </c>
      <c r="AC330" s="504">
        <f>1</f>
        <v>1</v>
      </c>
      <c r="AD330" s="103">
        <f t="shared" si="27"/>
        <v>1290.1199999999999</v>
      </c>
      <c r="AE330" s="103">
        <f t="shared" si="28"/>
        <v>3700.8899999999994</v>
      </c>
      <c r="AF330" s="103">
        <f t="shared" si="29"/>
        <v>282.00000000000091</v>
      </c>
    </row>
    <row r="331" spans="2:32" x14ac:dyDescent="0.3">
      <c r="B331" s="1" t="str">
        <f>адреса!$G$325</f>
        <v>кв.25</v>
      </c>
      <c r="C331" s="522">
        <f>адреса!$I$325</f>
        <v>60000025</v>
      </c>
      <c r="D331" s="6" t="str">
        <f>адреса!$K$325</f>
        <v>ФИО-6-25</v>
      </c>
      <c r="E331" s="6">
        <v>20992.45</v>
      </c>
      <c r="F331" s="6">
        <v>1300.33</v>
      </c>
      <c r="G331" s="6">
        <v>0</v>
      </c>
      <c r="H331" s="6">
        <v>2216.69</v>
      </c>
      <c r="I331" s="6">
        <v>170.15</v>
      </c>
      <c r="J331" s="6">
        <v>0</v>
      </c>
      <c r="K331" s="6">
        <v>300.91000000000003</v>
      </c>
      <c r="L331" s="6">
        <v>0</v>
      </c>
      <c r="M331" s="6">
        <v>0</v>
      </c>
      <c r="N331" s="6">
        <v>0</v>
      </c>
      <c r="O331" s="6">
        <v>780.21</v>
      </c>
      <c r="P331" s="6">
        <v>0</v>
      </c>
      <c r="Q331" s="6">
        <v>282</v>
      </c>
      <c r="R331" s="6">
        <v>84.16</v>
      </c>
      <c r="S331" s="6">
        <v>365.62</v>
      </c>
      <c r="T331" s="6">
        <v>0</v>
      </c>
      <c r="U331" s="6">
        <v>0</v>
      </c>
      <c r="V331" s="6">
        <v>5500.07</v>
      </c>
      <c r="W331" s="6">
        <v>0</v>
      </c>
      <c r="X331" s="6">
        <v>26492.52</v>
      </c>
      <c r="Y331" s="513">
        <f>IF(A331&lt;&gt;"",IF(A331=мар17!A331,0,1),IF(AND(B331=мар17!B331,C331=мар17!C331),0,1))</f>
        <v>0</v>
      </c>
      <c r="Z331" s="70" t="str">
        <f t="shared" si="25"/>
        <v>ул. Шестая д.6</v>
      </c>
      <c r="AA331" s="504">
        <f>IF($B331&lt;&gt;"",MAX(AA$7:AA330)+1,0)</f>
        <v>319</v>
      </c>
      <c r="AB331" s="502">
        <f t="shared" si="26"/>
        <v>331</v>
      </c>
      <c r="AC331" s="504">
        <f>1</f>
        <v>1</v>
      </c>
      <c r="AD331" s="103">
        <f t="shared" si="27"/>
        <v>1300.33</v>
      </c>
      <c r="AE331" s="103">
        <f t="shared" si="28"/>
        <v>3917.74</v>
      </c>
      <c r="AF331" s="103">
        <f t="shared" si="29"/>
        <v>282</v>
      </c>
    </row>
    <row r="332" spans="2:32" x14ac:dyDescent="0.3">
      <c r="B332" s="1" t="str">
        <f>адреса!$G$326</f>
        <v>кв.26</v>
      </c>
      <c r="C332" s="522">
        <f>адреса!$I$326</f>
        <v>60000026</v>
      </c>
      <c r="D332" s="6" t="str">
        <f>адреса!$K$326</f>
        <v>ФИО-6-26</v>
      </c>
      <c r="E332" s="6">
        <v>5385.33</v>
      </c>
      <c r="F332" s="6">
        <v>1484.14</v>
      </c>
      <c r="G332" s="6">
        <v>0</v>
      </c>
      <c r="H332" s="6">
        <v>165.58</v>
      </c>
      <c r="I332" s="6">
        <v>45.83</v>
      </c>
      <c r="J332" s="6">
        <v>0</v>
      </c>
      <c r="K332" s="6">
        <v>68.33</v>
      </c>
      <c r="L332" s="6">
        <v>0</v>
      </c>
      <c r="M332" s="6">
        <v>0</v>
      </c>
      <c r="N332" s="6">
        <v>0</v>
      </c>
      <c r="O332" s="6">
        <v>372.77</v>
      </c>
      <c r="P332" s="6">
        <v>0</v>
      </c>
      <c r="Q332" s="6">
        <v>282</v>
      </c>
      <c r="R332" s="6">
        <v>14.87</v>
      </c>
      <c r="S332" s="6">
        <v>57.72</v>
      </c>
      <c r="T332" s="6">
        <v>0</v>
      </c>
      <c r="U332" s="6">
        <v>0</v>
      </c>
      <c r="V332" s="6">
        <v>2491.2399999999998</v>
      </c>
      <c r="W332" s="6">
        <v>5385.33</v>
      </c>
      <c r="X332" s="6">
        <v>2491.2399999999998</v>
      </c>
      <c r="Y332" s="513">
        <f>IF(A332&lt;&gt;"",IF(A332=мар17!A332,0,1),IF(AND(B332=мар17!B332,C332=мар17!C332),0,1))</f>
        <v>0</v>
      </c>
      <c r="Z332" s="70" t="str">
        <f t="shared" si="25"/>
        <v>ул. Шестая д.6</v>
      </c>
      <c r="AA332" s="504">
        <f>IF($B332&lt;&gt;"",MAX(AA$7:AA331)+1,0)</f>
        <v>320</v>
      </c>
      <c r="AB332" s="502">
        <f t="shared" si="26"/>
        <v>332</v>
      </c>
      <c r="AC332" s="504">
        <f>1</f>
        <v>1</v>
      </c>
      <c r="AD332" s="103">
        <f t="shared" si="27"/>
        <v>1484.14</v>
      </c>
      <c r="AE332" s="103">
        <f t="shared" si="28"/>
        <v>725.1</v>
      </c>
      <c r="AF332" s="103">
        <f t="shared" si="29"/>
        <v>281.99999999999966</v>
      </c>
    </row>
    <row r="333" spans="2:32" x14ac:dyDescent="0.3">
      <c r="B333" s="1" t="str">
        <f>адреса!$G$327</f>
        <v>кв.27</v>
      </c>
      <c r="C333" s="522">
        <f>адреса!$I$327</f>
        <v>60000027</v>
      </c>
      <c r="D333" s="6" t="str">
        <f>адреса!$K$327</f>
        <v>ФИО-6-27</v>
      </c>
      <c r="E333" s="6">
        <v>0</v>
      </c>
      <c r="F333" s="6">
        <v>2341.9499999999998</v>
      </c>
      <c r="G333" s="6">
        <v>0</v>
      </c>
      <c r="H333" s="6">
        <v>-3992.36</v>
      </c>
      <c r="I333" s="6">
        <v>20.57</v>
      </c>
      <c r="J333" s="6">
        <v>0</v>
      </c>
      <c r="K333" s="6">
        <v>21.16</v>
      </c>
      <c r="L333" s="6">
        <v>0</v>
      </c>
      <c r="M333" s="6">
        <v>0</v>
      </c>
      <c r="N333" s="6">
        <v>0</v>
      </c>
      <c r="O333" s="6">
        <v>275.91000000000003</v>
      </c>
      <c r="P333" s="6">
        <v>0</v>
      </c>
      <c r="Q333" s="6">
        <v>282</v>
      </c>
      <c r="R333" s="6">
        <v>2.91</v>
      </c>
      <c r="S333" s="6">
        <v>0</v>
      </c>
      <c r="T333" s="6">
        <v>0</v>
      </c>
      <c r="U333" s="6">
        <v>0</v>
      </c>
      <c r="V333" s="6">
        <v>-1047.8599999999999</v>
      </c>
      <c r="W333" s="6">
        <v>0</v>
      </c>
      <c r="X333" s="6">
        <v>-1047.8599999999999</v>
      </c>
      <c r="Y333" s="513">
        <f>IF(A333&lt;&gt;"",IF(A333=мар17!A333,0,1),IF(AND(B333=мар17!B333,C333=мар17!C333),0,1))</f>
        <v>0</v>
      </c>
      <c r="Z333" s="70" t="str">
        <f t="shared" si="25"/>
        <v>ул. Шестая д.6</v>
      </c>
      <c r="AA333" s="504">
        <f>IF($B333&lt;&gt;"",MAX(AA$7:AA332)+1,0)</f>
        <v>321</v>
      </c>
      <c r="AB333" s="502">
        <f t="shared" si="26"/>
        <v>333</v>
      </c>
      <c r="AC333" s="504">
        <f>1</f>
        <v>1</v>
      </c>
      <c r="AD333" s="103">
        <f t="shared" si="27"/>
        <v>2341.9499999999998</v>
      </c>
      <c r="AE333" s="103">
        <f t="shared" si="28"/>
        <v>-3671.8100000000004</v>
      </c>
      <c r="AF333" s="103">
        <f t="shared" si="29"/>
        <v>282.00000000000091</v>
      </c>
    </row>
    <row r="334" spans="2:32" x14ac:dyDescent="0.3">
      <c r="B334" s="1" t="str">
        <f>адреса!$G$328</f>
        <v>кв.28</v>
      </c>
      <c r="C334" s="522">
        <f>адреса!$I$328</f>
        <v>60000028</v>
      </c>
      <c r="D334" s="6" t="str">
        <f>адреса!$K$328</f>
        <v>ФИО-6-28</v>
      </c>
      <c r="E334" s="6">
        <v>10506.21</v>
      </c>
      <c r="F334" s="6">
        <v>3043.18</v>
      </c>
      <c r="G334" s="6">
        <v>0</v>
      </c>
      <c r="H334" s="6">
        <v>-1206.19</v>
      </c>
      <c r="I334" s="6">
        <v>18.68</v>
      </c>
      <c r="J334" s="6">
        <v>0</v>
      </c>
      <c r="K334" s="6">
        <v>31.6</v>
      </c>
      <c r="L334" s="6">
        <v>0</v>
      </c>
      <c r="M334" s="6">
        <v>0</v>
      </c>
      <c r="N334" s="6">
        <v>0</v>
      </c>
      <c r="O334" s="6">
        <v>266.87</v>
      </c>
      <c r="P334" s="6">
        <v>0</v>
      </c>
      <c r="Q334" s="6">
        <v>282</v>
      </c>
      <c r="R334" s="6">
        <v>15.25</v>
      </c>
      <c r="S334" s="6">
        <v>50.78</v>
      </c>
      <c r="T334" s="6">
        <v>0</v>
      </c>
      <c r="U334" s="6">
        <v>0</v>
      </c>
      <c r="V334" s="6">
        <v>2502.17</v>
      </c>
      <c r="W334" s="6">
        <v>10506.21</v>
      </c>
      <c r="X334" s="6">
        <v>2502.17</v>
      </c>
      <c r="Y334" s="513">
        <f>IF(A334&lt;&gt;"",IF(A334=мар17!A334,0,1),IF(AND(B334=мар17!B334,C334=мар17!C334),0,1))</f>
        <v>0</v>
      </c>
      <c r="Z334" s="70" t="str">
        <f t="shared" si="25"/>
        <v>ул. Шестая д.6</v>
      </c>
      <c r="AA334" s="504">
        <f>IF($B334&lt;&gt;"",MAX(AA$7:AA333)+1,0)</f>
        <v>322</v>
      </c>
      <c r="AB334" s="502">
        <f t="shared" si="26"/>
        <v>334</v>
      </c>
      <c r="AC334" s="504">
        <f>1</f>
        <v>1</v>
      </c>
      <c r="AD334" s="103">
        <f t="shared" si="27"/>
        <v>3043.18</v>
      </c>
      <c r="AE334" s="103">
        <f t="shared" si="28"/>
        <v>-823.0100000000001</v>
      </c>
      <c r="AF334" s="103">
        <f t="shared" si="29"/>
        <v>282.00000000000034</v>
      </c>
    </row>
    <row r="335" spans="2:32" x14ac:dyDescent="0.3">
      <c r="B335" s="1" t="str">
        <f>адреса!$G$329</f>
        <v>кв.29</v>
      </c>
      <c r="C335" s="522">
        <f>адреса!$I$329</f>
        <v>60000029</v>
      </c>
      <c r="D335" s="6" t="str">
        <f>адреса!$K$329</f>
        <v>ФИО-6-29</v>
      </c>
      <c r="E335" s="6">
        <v>15084.32</v>
      </c>
      <c r="F335" s="6">
        <v>1674.77</v>
      </c>
      <c r="G335" s="6">
        <v>0</v>
      </c>
      <c r="H335" s="6">
        <v>2855</v>
      </c>
      <c r="I335" s="6">
        <v>46.54</v>
      </c>
      <c r="J335" s="6">
        <v>0</v>
      </c>
      <c r="K335" s="6">
        <v>90.27</v>
      </c>
      <c r="L335" s="6">
        <v>0</v>
      </c>
      <c r="M335" s="6">
        <v>0</v>
      </c>
      <c r="N335" s="6">
        <v>0</v>
      </c>
      <c r="O335" s="6">
        <v>220.05</v>
      </c>
      <c r="P335" s="6">
        <v>0</v>
      </c>
      <c r="Q335" s="6">
        <v>282</v>
      </c>
      <c r="R335" s="6">
        <v>32.94</v>
      </c>
      <c r="S335" s="6">
        <v>136.69999999999999</v>
      </c>
      <c r="T335" s="6">
        <v>0</v>
      </c>
      <c r="U335" s="6">
        <v>0</v>
      </c>
      <c r="V335" s="6">
        <v>5338.27</v>
      </c>
      <c r="W335" s="6">
        <v>15084.32</v>
      </c>
      <c r="X335" s="6">
        <v>5338.27</v>
      </c>
      <c r="Y335" s="513">
        <f>IF(A335&lt;&gt;"",IF(A335=мар17!A335,0,1),IF(AND(B335=мар17!B335,C335=мар17!C335),0,1))</f>
        <v>0</v>
      </c>
      <c r="Z335" s="70" t="str">
        <f t="shared" si="25"/>
        <v>ул. Шестая д.6</v>
      </c>
      <c r="AA335" s="504">
        <f>IF($B335&lt;&gt;"",MAX(AA$7:AA334)+1,0)</f>
        <v>323</v>
      </c>
      <c r="AB335" s="502">
        <f t="shared" si="26"/>
        <v>335</v>
      </c>
      <c r="AC335" s="504">
        <f>1</f>
        <v>1</v>
      </c>
      <c r="AD335" s="103">
        <f t="shared" si="27"/>
        <v>1674.77</v>
      </c>
      <c r="AE335" s="103">
        <f t="shared" si="28"/>
        <v>3381.5</v>
      </c>
      <c r="AF335" s="103">
        <f t="shared" si="29"/>
        <v>282.00000000000045</v>
      </c>
    </row>
    <row r="336" spans="2:32" x14ac:dyDescent="0.3">
      <c r="B336" s="1" t="str">
        <f>адреса!$G$330</f>
        <v>кв.30</v>
      </c>
      <c r="C336" s="522">
        <f>адреса!$I$330</f>
        <v>60000030</v>
      </c>
      <c r="D336" s="6" t="str">
        <f>адреса!$K$330</f>
        <v>ФИО-6-30</v>
      </c>
      <c r="E336" s="6">
        <v>0</v>
      </c>
      <c r="F336" s="6">
        <v>1725.83</v>
      </c>
      <c r="G336" s="6">
        <v>0</v>
      </c>
      <c r="H336" s="6">
        <v>3100.11</v>
      </c>
      <c r="I336" s="6">
        <v>41.95</v>
      </c>
      <c r="J336" s="6">
        <v>0</v>
      </c>
      <c r="K336" s="6">
        <v>144.6</v>
      </c>
      <c r="L336" s="6">
        <v>0</v>
      </c>
      <c r="M336" s="6">
        <v>0</v>
      </c>
      <c r="N336" s="6">
        <v>0</v>
      </c>
      <c r="O336" s="6">
        <v>1886.64</v>
      </c>
      <c r="P336" s="6">
        <v>0</v>
      </c>
      <c r="Q336" s="6">
        <v>282</v>
      </c>
      <c r="R336" s="6">
        <v>82.99</v>
      </c>
      <c r="S336" s="6">
        <v>358.1</v>
      </c>
      <c r="T336" s="6">
        <v>0</v>
      </c>
      <c r="U336" s="6">
        <v>0</v>
      </c>
      <c r="V336" s="6">
        <v>7622.22</v>
      </c>
      <c r="W336" s="6">
        <v>7622.22</v>
      </c>
      <c r="X336" s="6">
        <v>0</v>
      </c>
      <c r="Y336" s="513">
        <f>IF(A336&lt;&gt;"",IF(A336=мар17!A336,0,1),IF(AND(B336=мар17!B336,C336=мар17!C336),0,1))</f>
        <v>0</v>
      </c>
      <c r="Z336" s="70" t="str">
        <f t="shared" si="25"/>
        <v>ул. Шестая д.6</v>
      </c>
      <c r="AA336" s="504">
        <f>IF($B336&lt;&gt;"",MAX(AA$7:AA335)+1,0)</f>
        <v>324</v>
      </c>
      <c r="AB336" s="502">
        <f t="shared" si="26"/>
        <v>336</v>
      </c>
      <c r="AC336" s="504">
        <f>1</f>
        <v>1</v>
      </c>
      <c r="AD336" s="103">
        <f t="shared" si="27"/>
        <v>1725.83</v>
      </c>
      <c r="AE336" s="103">
        <f t="shared" si="28"/>
        <v>5614.39</v>
      </c>
      <c r="AF336" s="103">
        <f t="shared" si="29"/>
        <v>282</v>
      </c>
    </row>
    <row r="337" spans="2:32" x14ac:dyDescent="0.3">
      <c r="B337" s="1" t="str">
        <f>адреса!$G$331</f>
        <v>кв.31</v>
      </c>
      <c r="C337" s="522">
        <f>адреса!$I$331</f>
        <v>60000031</v>
      </c>
      <c r="D337" s="6" t="str">
        <f>адреса!$K$331</f>
        <v>ФИО-6-31</v>
      </c>
      <c r="E337" s="6">
        <v>16267.27</v>
      </c>
      <c r="F337" s="6">
        <v>1722.42</v>
      </c>
      <c r="G337" s="6">
        <v>0</v>
      </c>
      <c r="H337" s="6">
        <v>-285.52999999999997</v>
      </c>
      <c r="I337" s="6">
        <v>-19.61</v>
      </c>
      <c r="J337" s="6">
        <v>0</v>
      </c>
      <c r="K337" s="6">
        <v>-38.83</v>
      </c>
      <c r="L337" s="6">
        <v>0</v>
      </c>
      <c r="M337" s="6">
        <v>0</v>
      </c>
      <c r="N337" s="6">
        <v>0</v>
      </c>
      <c r="O337" s="6">
        <v>150.94999999999999</v>
      </c>
      <c r="P337" s="6">
        <v>0</v>
      </c>
      <c r="Q337" s="6">
        <v>282</v>
      </c>
      <c r="R337" s="6">
        <v>-8.51</v>
      </c>
      <c r="S337" s="6">
        <v>-47.18</v>
      </c>
      <c r="T337" s="6">
        <v>0</v>
      </c>
      <c r="U337" s="6">
        <v>0</v>
      </c>
      <c r="V337" s="6">
        <v>1755.71</v>
      </c>
      <c r="W337" s="6">
        <v>10000</v>
      </c>
      <c r="X337" s="6">
        <v>8022.98</v>
      </c>
      <c r="Y337" s="513">
        <f>IF(A337&lt;&gt;"",IF(A337=мар17!A337,0,1),IF(AND(B337=мар17!B337,C337=мар17!C337),0,1))</f>
        <v>0</v>
      </c>
      <c r="Z337" s="70" t="str">
        <f t="shared" si="25"/>
        <v>ул. Шестая д.6</v>
      </c>
      <c r="AA337" s="504">
        <f>IF($B337&lt;&gt;"",MAX(AA$7:AA336)+1,0)</f>
        <v>325</v>
      </c>
      <c r="AB337" s="502">
        <f t="shared" si="26"/>
        <v>337</v>
      </c>
      <c r="AC337" s="504">
        <f>1</f>
        <v>1</v>
      </c>
      <c r="AD337" s="103">
        <f t="shared" si="27"/>
        <v>1722.42</v>
      </c>
      <c r="AE337" s="103">
        <f t="shared" si="28"/>
        <v>-248.70999999999998</v>
      </c>
      <c r="AF337" s="103">
        <f t="shared" si="29"/>
        <v>281.99999999999994</v>
      </c>
    </row>
    <row r="338" spans="2:32" x14ac:dyDescent="0.3">
      <c r="B338" s="1" t="str">
        <f>адреса!$G$332</f>
        <v>кв.32</v>
      </c>
      <c r="C338" s="522">
        <f>адреса!$I$332</f>
        <v>60000032</v>
      </c>
      <c r="D338" s="6" t="str">
        <f>адреса!$K$332</f>
        <v>ФИО-6-32</v>
      </c>
      <c r="E338" s="6">
        <v>9279.2800000000007</v>
      </c>
      <c r="F338" s="6">
        <v>1470.53</v>
      </c>
      <c r="G338" s="6">
        <v>0</v>
      </c>
      <c r="H338" s="6">
        <v>2506.83</v>
      </c>
      <c r="I338" s="6">
        <v>1.83</v>
      </c>
      <c r="J338" s="6">
        <v>0</v>
      </c>
      <c r="K338" s="6">
        <v>0</v>
      </c>
      <c r="L338" s="6">
        <v>0</v>
      </c>
      <c r="M338" s="6">
        <v>0</v>
      </c>
      <c r="N338" s="6">
        <v>0</v>
      </c>
      <c r="O338" s="6">
        <v>128.79</v>
      </c>
      <c r="P338" s="6">
        <v>0</v>
      </c>
      <c r="Q338" s="6">
        <v>282</v>
      </c>
      <c r="R338" s="6">
        <v>1.83</v>
      </c>
      <c r="S338" s="6">
        <v>0</v>
      </c>
      <c r="T338" s="6">
        <v>0</v>
      </c>
      <c r="U338" s="6">
        <v>0</v>
      </c>
      <c r="V338" s="6">
        <v>4391.8100000000004</v>
      </c>
      <c r="W338" s="6">
        <v>9279.2800000000007</v>
      </c>
      <c r="X338" s="6">
        <v>4391.8100000000004</v>
      </c>
      <c r="Y338" s="513">
        <f>IF(A338&lt;&gt;"",IF(A338=мар17!A338,0,1),IF(AND(B338=мар17!B338,C338=мар17!C338),0,1))</f>
        <v>0</v>
      </c>
      <c r="Z338" s="70" t="str">
        <f t="shared" si="25"/>
        <v>ул. Шестая д.6</v>
      </c>
      <c r="AA338" s="504">
        <f>IF($B338&lt;&gt;"",MAX(AA$7:AA337)+1,0)</f>
        <v>326</v>
      </c>
      <c r="AB338" s="502">
        <f t="shared" si="26"/>
        <v>338</v>
      </c>
      <c r="AC338" s="504">
        <f>1</f>
        <v>1</v>
      </c>
      <c r="AD338" s="103">
        <f t="shared" si="27"/>
        <v>1470.53</v>
      </c>
      <c r="AE338" s="103">
        <f t="shared" si="28"/>
        <v>2639.2799999999997</v>
      </c>
      <c r="AF338" s="103">
        <f t="shared" si="29"/>
        <v>282.00000000000091</v>
      </c>
    </row>
    <row r="339" spans="2:32" x14ac:dyDescent="0.3">
      <c r="B339" s="1" t="str">
        <f>адреса!$G$333</f>
        <v>кв.33</v>
      </c>
      <c r="C339" s="522">
        <f>адреса!$I$333</f>
        <v>60000033</v>
      </c>
      <c r="D339" s="6" t="str">
        <f>адреса!$K$333</f>
        <v>ФИО-6-33</v>
      </c>
      <c r="E339" s="6">
        <v>10239.049999999999</v>
      </c>
      <c r="F339" s="6">
        <v>1477.34</v>
      </c>
      <c r="G339" s="6">
        <v>0</v>
      </c>
      <c r="H339" s="6">
        <v>2518.44</v>
      </c>
      <c r="I339" s="6">
        <v>170.37</v>
      </c>
      <c r="J339" s="6">
        <v>0</v>
      </c>
      <c r="K339" s="6">
        <v>300.91000000000003</v>
      </c>
      <c r="L339" s="6">
        <v>0</v>
      </c>
      <c r="M339" s="6">
        <v>0</v>
      </c>
      <c r="N339" s="6">
        <v>0</v>
      </c>
      <c r="O339" s="6">
        <v>129.49</v>
      </c>
      <c r="P339" s="6">
        <v>0</v>
      </c>
      <c r="Q339" s="6">
        <v>282</v>
      </c>
      <c r="R339" s="6">
        <v>84.38</v>
      </c>
      <c r="S339" s="6">
        <v>365.62</v>
      </c>
      <c r="T339" s="6">
        <v>0</v>
      </c>
      <c r="U339" s="6">
        <v>0</v>
      </c>
      <c r="V339" s="6">
        <v>5328.55</v>
      </c>
      <c r="W339" s="6">
        <v>0</v>
      </c>
      <c r="X339" s="6">
        <v>15567.6</v>
      </c>
      <c r="Y339" s="513">
        <f>IF(A339&lt;&gt;"",IF(A339=мар17!A339,0,1),IF(AND(B339=мар17!B339,C339=мар17!C339),0,1))</f>
        <v>0</v>
      </c>
      <c r="Z339" s="70" t="str">
        <f t="shared" si="25"/>
        <v>ул. Шестая д.6</v>
      </c>
      <c r="AA339" s="504">
        <f>IF($B339&lt;&gt;"",MAX(AA$7:AA338)+1,0)</f>
        <v>327</v>
      </c>
      <c r="AB339" s="502">
        <f t="shared" si="26"/>
        <v>339</v>
      </c>
      <c r="AC339" s="504">
        <f>1</f>
        <v>1</v>
      </c>
      <c r="AD339" s="103">
        <f t="shared" si="27"/>
        <v>1477.34</v>
      </c>
      <c r="AE339" s="103">
        <f t="shared" si="28"/>
        <v>3569.21</v>
      </c>
      <c r="AF339" s="103">
        <f t="shared" si="29"/>
        <v>282</v>
      </c>
    </row>
    <row r="340" spans="2:32" x14ac:dyDescent="0.3">
      <c r="B340" s="1" t="str">
        <f>адреса!$G$334</f>
        <v>кв.34</v>
      </c>
      <c r="C340" s="522">
        <f>адреса!$I$334</f>
        <v>60000034</v>
      </c>
      <c r="D340" s="6" t="str">
        <f>адреса!$K$334</f>
        <v>ФИО-6-34</v>
      </c>
      <c r="E340" s="6">
        <v>24038.62</v>
      </c>
      <c r="F340" s="6">
        <v>1722.42</v>
      </c>
      <c r="G340" s="6">
        <v>0</v>
      </c>
      <c r="H340" s="6">
        <v>2936.24</v>
      </c>
      <c r="I340" s="6">
        <v>170.68</v>
      </c>
      <c r="J340" s="6">
        <v>0</v>
      </c>
      <c r="K340" s="6">
        <v>300.91000000000003</v>
      </c>
      <c r="L340" s="6">
        <v>0</v>
      </c>
      <c r="M340" s="6">
        <v>0</v>
      </c>
      <c r="N340" s="6">
        <v>0</v>
      </c>
      <c r="O340" s="6">
        <v>150.82</v>
      </c>
      <c r="P340" s="6">
        <v>0</v>
      </c>
      <c r="Q340" s="6">
        <v>282</v>
      </c>
      <c r="R340" s="6">
        <v>84.69</v>
      </c>
      <c r="S340" s="6">
        <v>365.62</v>
      </c>
      <c r="T340" s="6">
        <v>0</v>
      </c>
      <c r="U340" s="6">
        <v>0</v>
      </c>
      <c r="V340" s="6">
        <v>6013.38</v>
      </c>
      <c r="W340" s="6">
        <v>0</v>
      </c>
      <c r="X340" s="6">
        <v>30052</v>
      </c>
      <c r="Y340" s="513">
        <f>IF(A340&lt;&gt;"",IF(A340=мар17!A340,0,1),IF(AND(B340=мар17!B340,C340=мар17!C340),0,1))</f>
        <v>0</v>
      </c>
      <c r="Z340" s="70" t="str">
        <f t="shared" si="25"/>
        <v>ул. Шестая д.6</v>
      </c>
      <c r="AA340" s="504">
        <f>IF($B340&lt;&gt;"",MAX(AA$7:AA339)+1,0)</f>
        <v>328</v>
      </c>
      <c r="AB340" s="502">
        <f t="shared" si="26"/>
        <v>340</v>
      </c>
      <c r="AC340" s="504">
        <f>1</f>
        <v>1</v>
      </c>
      <c r="AD340" s="103">
        <f t="shared" si="27"/>
        <v>1722.42</v>
      </c>
      <c r="AE340" s="103">
        <f t="shared" si="28"/>
        <v>4008.9599999999996</v>
      </c>
      <c r="AF340" s="103">
        <f t="shared" si="29"/>
        <v>282.00000000000045</v>
      </c>
    </row>
    <row r="341" spans="2:32" x14ac:dyDescent="0.3">
      <c r="B341" s="1" t="str">
        <f>адреса!$G$335</f>
        <v>кв.35</v>
      </c>
      <c r="C341" s="522">
        <f>адреса!$I$335</f>
        <v>60000035</v>
      </c>
      <c r="D341" s="6" t="str">
        <f>адреса!$K$335</f>
        <v>ФИО-6-35</v>
      </c>
      <c r="E341" s="6">
        <v>17022.13</v>
      </c>
      <c r="F341" s="6">
        <v>1736.04</v>
      </c>
      <c r="G341" s="6">
        <v>0</v>
      </c>
      <c r="H341" s="6">
        <v>2959.45</v>
      </c>
      <c r="I341" s="6">
        <v>-166.39</v>
      </c>
      <c r="J341" s="6">
        <v>0</v>
      </c>
      <c r="K341" s="6">
        <v>-300.91000000000003</v>
      </c>
      <c r="L341" s="6">
        <v>0</v>
      </c>
      <c r="M341" s="6">
        <v>0</v>
      </c>
      <c r="N341" s="6">
        <v>0</v>
      </c>
      <c r="O341" s="6">
        <v>152.01</v>
      </c>
      <c r="P341" s="6">
        <v>0</v>
      </c>
      <c r="Q341" s="6">
        <v>282</v>
      </c>
      <c r="R341" s="6">
        <v>-80.400000000000006</v>
      </c>
      <c r="S341" s="6">
        <v>-365.62</v>
      </c>
      <c r="T341" s="6">
        <v>0</v>
      </c>
      <c r="U341" s="6">
        <v>0</v>
      </c>
      <c r="V341" s="6">
        <v>4216.18</v>
      </c>
      <c r="W341" s="6">
        <v>11128</v>
      </c>
      <c r="X341" s="6">
        <v>10110.31</v>
      </c>
      <c r="Y341" s="513">
        <f>IF(A341&lt;&gt;"",IF(A341=мар17!A341,0,1),IF(AND(B341=мар17!B341,C341=мар17!C341),0,1))</f>
        <v>0</v>
      </c>
      <c r="Z341" s="70" t="str">
        <f t="shared" si="25"/>
        <v>ул. Шестая д.6</v>
      </c>
      <c r="AA341" s="504">
        <f>IF($B341&lt;&gt;"",MAX(AA$7:AA340)+1,0)</f>
        <v>329</v>
      </c>
      <c r="AB341" s="502">
        <f t="shared" si="26"/>
        <v>341</v>
      </c>
      <c r="AC341" s="504">
        <f>1</f>
        <v>1</v>
      </c>
      <c r="AD341" s="103">
        <f t="shared" si="27"/>
        <v>1736.04</v>
      </c>
      <c r="AE341" s="103">
        <f t="shared" si="28"/>
        <v>2198.14</v>
      </c>
      <c r="AF341" s="103">
        <f t="shared" si="29"/>
        <v>282.00000000000045</v>
      </c>
    </row>
    <row r="342" spans="2:32" x14ac:dyDescent="0.3">
      <c r="B342" s="1" t="str">
        <f>адреса!$G$336</f>
        <v>кв.36</v>
      </c>
      <c r="C342" s="522">
        <f>адреса!$I$336</f>
        <v>60000036</v>
      </c>
      <c r="D342" s="6" t="str">
        <f>адреса!$K$336</f>
        <v>ФИО-6-36</v>
      </c>
      <c r="E342" s="6">
        <v>-1864.72</v>
      </c>
      <c r="F342" s="6">
        <v>1674.77</v>
      </c>
      <c r="G342" s="6">
        <v>0</v>
      </c>
      <c r="H342" s="6">
        <v>709.01</v>
      </c>
      <c r="I342" s="6">
        <v>70.87</v>
      </c>
      <c r="J342" s="6">
        <v>0</v>
      </c>
      <c r="K342" s="6">
        <v>109.92</v>
      </c>
      <c r="L342" s="6">
        <v>0</v>
      </c>
      <c r="M342" s="6">
        <v>0</v>
      </c>
      <c r="N342" s="6">
        <v>0</v>
      </c>
      <c r="O342" s="6">
        <v>275.55</v>
      </c>
      <c r="P342" s="6">
        <v>0</v>
      </c>
      <c r="Q342" s="6">
        <v>282</v>
      </c>
      <c r="R342" s="6">
        <v>25.01</v>
      </c>
      <c r="S342" s="6">
        <v>101.56</v>
      </c>
      <c r="T342" s="6">
        <v>0</v>
      </c>
      <c r="U342" s="6">
        <v>0</v>
      </c>
      <c r="V342" s="6">
        <v>3248.69</v>
      </c>
      <c r="W342" s="6">
        <v>0</v>
      </c>
      <c r="X342" s="6">
        <v>1383.97</v>
      </c>
      <c r="Y342" s="513">
        <f>IF(A342&lt;&gt;"",IF(A342=мар17!A342,0,1),IF(AND(B342=мар17!B342,C342=мар17!C342),0,1))</f>
        <v>0</v>
      </c>
      <c r="Z342" s="70" t="str">
        <f t="shared" si="25"/>
        <v>ул. Шестая д.6</v>
      </c>
      <c r="AA342" s="504">
        <f>IF($B342&lt;&gt;"",MAX(AA$7:AA341)+1,0)</f>
        <v>330</v>
      </c>
      <c r="AB342" s="502">
        <f t="shared" si="26"/>
        <v>342</v>
      </c>
      <c r="AC342" s="504">
        <f>1</f>
        <v>1</v>
      </c>
      <c r="AD342" s="103">
        <f t="shared" si="27"/>
        <v>1674.77</v>
      </c>
      <c r="AE342" s="103">
        <f t="shared" si="28"/>
        <v>1291.9199999999998</v>
      </c>
      <c r="AF342" s="103">
        <f t="shared" si="29"/>
        <v>282.00000000000023</v>
      </c>
    </row>
    <row r="343" spans="2:32" x14ac:dyDescent="0.3">
      <c r="B343" s="1" t="str">
        <f>адреса!$G$337</f>
        <v>кв.37</v>
      </c>
      <c r="C343" s="522">
        <f>адреса!$I$337</f>
        <v>60000037</v>
      </c>
      <c r="D343" s="6" t="str">
        <f>адреса!$K$337</f>
        <v>ФИО-6-37</v>
      </c>
      <c r="E343" s="6">
        <v>16770.38</v>
      </c>
      <c r="F343" s="6">
        <v>3080.62</v>
      </c>
      <c r="G343" s="6">
        <v>0</v>
      </c>
      <c r="H343" s="6">
        <v>5251.58</v>
      </c>
      <c r="I343" s="6">
        <v>97.6</v>
      </c>
      <c r="J343" s="6">
        <v>0</v>
      </c>
      <c r="K343" s="6">
        <v>231.38</v>
      </c>
      <c r="L343" s="6">
        <v>0</v>
      </c>
      <c r="M343" s="6">
        <v>0</v>
      </c>
      <c r="N343" s="6">
        <v>0</v>
      </c>
      <c r="O343" s="6">
        <v>925.18</v>
      </c>
      <c r="P343" s="6">
        <v>0</v>
      </c>
      <c r="Q343" s="6">
        <v>282</v>
      </c>
      <c r="R343" s="6">
        <v>103.11</v>
      </c>
      <c r="S343" s="6">
        <v>439.75</v>
      </c>
      <c r="T343" s="6">
        <v>0</v>
      </c>
      <c r="U343" s="6">
        <v>0</v>
      </c>
      <c r="V343" s="6">
        <v>10411.219999999999</v>
      </c>
      <c r="W343" s="6">
        <v>16770.38</v>
      </c>
      <c r="X343" s="6">
        <v>10411.219999999999</v>
      </c>
      <c r="Y343" s="513">
        <f>IF(A343&lt;&gt;"",IF(A343=мар17!A343,0,1),IF(AND(B343=мар17!B343,C343=мар17!C343),0,1))</f>
        <v>0</v>
      </c>
      <c r="Z343" s="70" t="str">
        <f t="shared" si="25"/>
        <v>ул. Шестая д.6</v>
      </c>
      <c r="AA343" s="504">
        <f>IF($B343&lt;&gt;"",MAX(AA$7:AA342)+1,0)</f>
        <v>331</v>
      </c>
      <c r="AB343" s="502">
        <f t="shared" si="26"/>
        <v>343</v>
      </c>
      <c r="AC343" s="504">
        <f>1</f>
        <v>1</v>
      </c>
      <c r="AD343" s="103">
        <f t="shared" si="27"/>
        <v>3080.62</v>
      </c>
      <c r="AE343" s="103">
        <f t="shared" si="28"/>
        <v>7048.6</v>
      </c>
      <c r="AF343" s="103">
        <f t="shared" si="29"/>
        <v>281.99999999999909</v>
      </c>
    </row>
    <row r="344" spans="2:32" x14ac:dyDescent="0.3">
      <c r="B344" s="1" t="str">
        <f>адреса!$G$338</f>
        <v>кв.38</v>
      </c>
      <c r="C344" s="522">
        <f>адреса!$I$338</f>
        <v>60000038</v>
      </c>
      <c r="D344" s="6" t="str">
        <f>адреса!$K$338</f>
        <v>ФИО-6-38</v>
      </c>
      <c r="E344" s="6">
        <v>0</v>
      </c>
      <c r="F344" s="6">
        <v>2324.9299999999998</v>
      </c>
      <c r="G344" s="6">
        <v>0</v>
      </c>
      <c r="H344" s="6">
        <v>3963.35</v>
      </c>
      <c r="I344" s="6">
        <v>2.89</v>
      </c>
      <c r="J344" s="6">
        <v>0</v>
      </c>
      <c r="K344" s="6">
        <v>0</v>
      </c>
      <c r="L344" s="6">
        <v>0</v>
      </c>
      <c r="M344" s="6">
        <v>0</v>
      </c>
      <c r="N344" s="6">
        <v>0</v>
      </c>
      <c r="O344" s="6">
        <v>203.58</v>
      </c>
      <c r="P344" s="6">
        <v>0</v>
      </c>
      <c r="Q344" s="6">
        <v>282</v>
      </c>
      <c r="R344" s="6">
        <v>2.89</v>
      </c>
      <c r="S344" s="6">
        <v>0</v>
      </c>
      <c r="T344" s="6">
        <v>0</v>
      </c>
      <c r="U344" s="6">
        <v>0</v>
      </c>
      <c r="V344" s="6">
        <v>6779.64</v>
      </c>
      <c r="W344" s="6">
        <v>0</v>
      </c>
      <c r="X344" s="6">
        <v>6779.64</v>
      </c>
      <c r="Y344" s="513">
        <f>IF(A344&lt;&gt;"",IF(A344=мар17!A344,0,1),IF(AND(B344=мар17!B344,C344=мар17!C344),0,1))</f>
        <v>0</v>
      </c>
      <c r="Z344" s="70" t="str">
        <f t="shared" si="25"/>
        <v>ул. Шестая д.6</v>
      </c>
      <c r="AA344" s="504">
        <f>IF($B344&lt;&gt;"",MAX(AA$7:AA343)+1,0)</f>
        <v>332</v>
      </c>
      <c r="AB344" s="502">
        <f t="shared" si="26"/>
        <v>344</v>
      </c>
      <c r="AC344" s="504">
        <f>1</f>
        <v>1</v>
      </c>
      <c r="AD344" s="103">
        <f t="shared" si="27"/>
        <v>2324.9299999999998</v>
      </c>
      <c r="AE344" s="103">
        <f t="shared" si="28"/>
        <v>4172.71</v>
      </c>
      <c r="AF344" s="103">
        <f t="shared" si="29"/>
        <v>282.00000000000091</v>
      </c>
    </row>
    <row r="345" spans="2:32" x14ac:dyDescent="0.3">
      <c r="B345" s="1" t="str">
        <f>адреса!$G$339</f>
        <v>кв.39</v>
      </c>
      <c r="C345" s="522">
        <f>адреса!$I$339</f>
        <v>60000039</v>
      </c>
      <c r="D345" s="6" t="str">
        <f>адреса!$K$339</f>
        <v>ФИО-6-39</v>
      </c>
      <c r="E345" s="6">
        <v>4742.09</v>
      </c>
      <c r="F345" s="6">
        <v>1521.59</v>
      </c>
      <c r="G345" s="6">
        <v>0</v>
      </c>
      <c r="H345" s="6">
        <v>1763.96</v>
      </c>
      <c r="I345" s="6">
        <v>70.680000000000007</v>
      </c>
      <c r="J345" s="6">
        <v>0</v>
      </c>
      <c r="K345" s="6">
        <v>164.88</v>
      </c>
      <c r="L345" s="6">
        <v>0</v>
      </c>
      <c r="M345" s="6">
        <v>0</v>
      </c>
      <c r="N345" s="6">
        <v>0</v>
      </c>
      <c r="O345" s="6">
        <v>465.25</v>
      </c>
      <c r="P345" s="6">
        <v>0</v>
      </c>
      <c r="Q345" s="6">
        <v>282</v>
      </c>
      <c r="R345" s="6">
        <v>70.680000000000007</v>
      </c>
      <c r="S345" s="6">
        <v>304.68</v>
      </c>
      <c r="T345" s="6">
        <v>0</v>
      </c>
      <c r="U345" s="6">
        <v>0</v>
      </c>
      <c r="V345" s="6">
        <v>4643.72</v>
      </c>
      <c r="W345" s="6">
        <v>4743</v>
      </c>
      <c r="X345" s="6">
        <v>4642.8100000000004</v>
      </c>
      <c r="Y345" s="513">
        <f>IF(A345&lt;&gt;"",IF(A345=мар17!A345,0,1),IF(AND(B345=мар17!B345,C345=мар17!C345),0,1))</f>
        <v>0</v>
      </c>
      <c r="Z345" s="70" t="str">
        <f t="shared" si="25"/>
        <v>ул. Шестая д.6</v>
      </c>
      <c r="AA345" s="504">
        <f>IF($B345&lt;&gt;"",MAX(AA$7:AA344)+1,0)</f>
        <v>333</v>
      </c>
      <c r="AB345" s="502">
        <f t="shared" si="26"/>
        <v>345</v>
      </c>
      <c r="AC345" s="504">
        <f>1</f>
        <v>1</v>
      </c>
      <c r="AD345" s="103">
        <f t="shared" si="27"/>
        <v>1521.59</v>
      </c>
      <c r="AE345" s="103">
        <f t="shared" si="28"/>
        <v>2840.1299999999997</v>
      </c>
      <c r="AF345" s="103">
        <f t="shared" si="29"/>
        <v>282.00000000000045</v>
      </c>
    </row>
    <row r="346" spans="2:32" x14ac:dyDescent="0.3">
      <c r="B346" s="1" t="str">
        <f>адреса!$G$340</f>
        <v>кв.40</v>
      </c>
      <c r="C346" s="522">
        <f>адреса!$I$340</f>
        <v>60000040</v>
      </c>
      <c r="D346" s="6" t="str">
        <f>адреса!$K$340</f>
        <v>ФИО-6-40</v>
      </c>
      <c r="E346" s="6">
        <v>0</v>
      </c>
      <c r="F346" s="6">
        <v>1303.73</v>
      </c>
      <c r="G346" s="6">
        <v>0</v>
      </c>
      <c r="H346" s="6">
        <v>482.6</v>
      </c>
      <c r="I346" s="6">
        <v>22.26</v>
      </c>
      <c r="J346" s="6">
        <v>0</v>
      </c>
      <c r="K346" s="6">
        <v>35.72</v>
      </c>
      <c r="L346" s="6">
        <v>0</v>
      </c>
      <c r="M346" s="6">
        <v>0</v>
      </c>
      <c r="N346" s="6">
        <v>0</v>
      </c>
      <c r="O346" s="6">
        <v>366.27</v>
      </c>
      <c r="P346" s="6">
        <v>0</v>
      </c>
      <c r="Q346" s="6">
        <v>282</v>
      </c>
      <c r="R346" s="6">
        <v>10.79</v>
      </c>
      <c r="S346" s="6">
        <v>40.619999999999997</v>
      </c>
      <c r="T346" s="6">
        <v>0</v>
      </c>
      <c r="U346" s="6">
        <v>0</v>
      </c>
      <c r="V346" s="6">
        <v>2543.9899999999998</v>
      </c>
      <c r="W346" s="6">
        <v>0</v>
      </c>
      <c r="X346" s="6">
        <v>2543.9899999999998</v>
      </c>
      <c r="Y346" s="513">
        <f>IF(A346&lt;&gt;"",IF(A346=мар17!A346,0,1),IF(AND(B346=мар17!B346,C346=мар17!C346),0,1))</f>
        <v>0</v>
      </c>
      <c r="Z346" s="70" t="str">
        <f t="shared" si="25"/>
        <v>ул. Шестая д.6</v>
      </c>
      <c r="AA346" s="504">
        <f>IF($B346&lt;&gt;"",MAX(AA$7:AA345)+1,0)</f>
        <v>334</v>
      </c>
      <c r="AB346" s="502">
        <f t="shared" si="26"/>
        <v>346</v>
      </c>
      <c r="AC346" s="504">
        <f>1</f>
        <v>1</v>
      </c>
      <c r="AD346" s="103">
        <f t="shared" si="27"/>
        <v>1303.73</v>
      </c>
      <c r="AE346" s="103">
        <f t="shared" si="28"/>
        <v>958.26</v>
      </c>
      <c r="AF346" s="103">
        <f t="shared" si="29"/>
        <v>281.99999999999977</v>
      </c>
    </row>
    <row r="347" spans="2:32" x14ac:dyDescent="0.3">
      <c r="B347" s="1" t="str">
        <f>адреса!$G$341</f>
        <v>кв.41</v>
      </c>
      <c r="C347" s="522">
        <f>адреса!$I$341</f>
        <v>60000041</v>
      </c>
      <c r="D347" s="6" t="str">
        <f>адреса!$K$341</f>
        <v>ФИО-6-41</v>
      </c>
      <c r="E347" s="6">
        <v>4144.75</v>
      </c>
      <c r="F347" s="6">
        <v>1111.07</v>
      </c>
      <c r="G347" s="6">
        <v>0</v>
      </c>
      <c r="H347" s="6">
        <v>-308.38</v>
      </c>
      <c r="I347" s="6">
        <v>-141.63999999999999</v>
      </c>
      <c r="J347" s="6">
        <v>0</v>
      </c>
      <c r="K347" s="6">
        <v>-255.77</v>
      </c>
      <c r="L347" s="6">
        <v>0</v>
      </c>
      <c r="M347" s="6">
        <v>0</v>
      </c>
      <c r="N347" s="6">
        <v>0</v>
      </c>
      <c r="O347" s="6">
        <v>115</v>
      </c>
      <c r="P347" s="6">
        <v>0</v>
      </c>
      <c r="Q347" s="6">
        <v>282</v>
      </c>
      <c r="R347" s="6">
        <v>-68.55</v>
      </c>
      <c r="S347" s="6">
        <v>-310.77999999999997</v>
      </c>
      <c r="T347" s="6">
        <v>0</v>
      </c>
      <c r="U347" s="6">
        <v>0</v>
      </c>
      <c r="V347" s="6">
        <v>422.95</v>
      </c>
      <c r="W347" s="6">
        <v>0</v>
      </c>
      <c r="X347" s="6">
        <v>4567.7</v>
      </c>
      <c r="Y347" s="513">
        <f>IF(A347&lt;&gt;"",IF(A347=мар17!A347,0,1),IF(AND(B347=мар17!B347,C347=мар17!C347),0,1))</f>
        <v>0</v>
      </c>
      <c r="Z347" s="70" t="str">
        <f t="shared" si="25"/>
        <v>ул. Шестая д.6</v>
      </c>
      <c r="AA347" s="504">
        <f>IF($B347&lt;&gt;"",MAX(AA$7:AA346)+1,0)</f>
        <v>335</v>
      </c>
      <c r="AB347" s="502">
        <f t="shared" si="26"/>
        <v>347</v>
      </c>
      <c r="AC347" s="504">
        <f>1</f>
        <v>1</v>
      </c>
      <c r="AD347" s="103">
        <f t="shared" si="27"/>
        <v>1111.07</v>
      </c>
      <c r="AE347" s="103">
        <f t="shared" si="28"/>
        <v>-970.11999999999989</v>
      </c>
      <c r="AF347" s="103">
        <f t="shared" si="29"/>
        <v>282</v>
      </c>
    </row>
    <row r="348" spans="2:32" x14ac:dyDescent="0.3">
      <c r="B348" s="1" t="str">
        <f>адреса!$G$342</f>
        <v>кв.42</v>
      </c>
      <c r="C348" s="522">
        <f>адреса!$I$342</f>
        <v>60000042</v>
      </c>
      <c r="D348" s="6" t="str">
        <f>адреса!$K$342</f>
        <v>ФИО-6-42</v>
      </c>
      <c r="E348" s="6">
        <v>20.67</v>
      </c>
      <c r="F348" s="6">
        <v>1524.99</v>
      </c>
      <c r="G348" s="6">
        <v>0</v>
      </c>
      <c r="H348" s="6">
        <v>2599.52</v>
      </c>
      <c r="I348" s="6">
        <v>7.16</v>
      </c>
      <c r="J348" s="6">
        <v>0</v>
      </c>
      <c r="K348" s="6">
        <v>26.11</v>
      </c>
      <c r="L348" s="6">
        <v>0</v>
      </c>
      <c r="M348" s="6">
        <v>0</v>
      </c>
      <c r="N348" s="6">
        <v>0</v>
      </c>
      <c r="O348" s="6">
        <v>133.53</v>
      </c>
      <c r="P348" s="6">
        <v>0</v>
      </c>
      <c r="Q348" s="6">
        <v>282</v>
      </c>
      <c r="R348" s="6">
        <v>18.399999999999999</v>
      </c>
      <c r="S348" s="6">
        <v>73.12</v>
      </c>
      <c r="T348" s="6">
        <v>0</v>
      </c>
      <c r="U348" s="6">
        <v>0</v>
      </c>
      <c r="V348" s="6">
        <v>4664.83</v>
      </c>
      <c r="W348" s="6">
        <v>0</v>
      </c>
      <c r="X348" s="6">
        <v>4685.5</v>
      </c>
      <c r="Y348" s="513">
        <f>IF(A348&lt;&gt;"",IF(A348=мар17!A348,0,1),IF(AND(B348=мар17!B348,C348=мар17!C348),0,1))</f>
        <v>0</v>
      </c>
      <c r="Z348" s="70" t="str">
        <f t="shared" si="25"/>
        <v>ул. Шестая д.6</v>
      </c>
      <c r="AA348" s="504">
        <f>IF($B348&lt;&gt;"",MAX(AA$7:AA347)+1,0)</f>
        <v>336</v>
      </c>
      <c r="AB348" s="502">
        <f t="shared" si="26"/>
        <v>348</v>
      </c>
      <c r="AC348" s="504">
        <f>1</f>
        <v>1</v>
      </c>
      <c r="AD348" s="103">
        <f t="shared" si="27"/>
        <v>1524.99</v>
      </c>
      <c r="AE348" s="103">
        <f t="shared" si="28"/>
        <v>2857.84</v>
      </c>
      <c r="AF348" s="103">
        <f t="shared" si="29"/>
        <v>282</v>
      </c>
    </row>
    <row r="349" spans="2:32" x14ac:dyDescent="0.3">
      <c r="B349" s="1" t="str">
        <f>адреса!$G$343</f>
        <v>кв.43</v>
      </c>
      <c r="C349" s="522">
        <f>адреса!$I$343</f>
        <v>60000043</v>
      </c>
      <c r="D349" s="6" t="str">
        <f>адреса!$K$343</f>
        <v>ФИО-6-43</v>
      </c>
      <c r="E349" s="6">
        <v>24693.58</v>
      </c>
      <c r="F349" s="6">
        <v>2348.7600000000002</v>
      </c>
      <c r="G349" s="6">
        <v>0</v>
      </c>
      <c r="H349" s="6">
        <v>4003.97</v>
      </c>
      <c r="I349" s="6">
        <v>171.46</v>
      </c>
      <c r="J349" s="6">
        <v>0</v>
      </c>
      <c r="K349" s="6">
        <v>300.91000000000003</v>
      </c>
      <c r="L349" s="6">
        <v>0</v>
      </c>
      <c r="M349" s="6">
        <v>0</v>
      </c>
      <c r="N349" s="6">
        <v>0</v>
      </c>
      <c r="O349" s="6">
        <v>207.69</v>
      </c>
      <c r="P349" s="6">
        <v>0</v>
      </c>
      <c r="Q349" s="6">
        <v>282</v>
      </c>
      <c r="R349" s="6">
        <v>85.47</v>
      </c>
      <c r="S349" s="6">
        <v>365.62</v>
      </c>
      <c r="T349" s="6">
        <v>0</v>
      </c>
      <c r="U349" s="6">
        <v>0</v>
      </c>
      <c r="V349" s="6">
        <v>7765.88</v>
      </c>
      <c r="W349" s="6">
        <v>0</v>
      </c>
      <c r="X349" s="6">
        <v>32459.46</v>
      </c>
      <c r="Y349" s="513">
        <f>IF(A349&lt;&gt;"",IF(A349=мар17!A349,0,1),IF(AND(B349=мар17!B349,C349=мар17!C349),0,1))</f>
        <v>0</v>
      </c>
      <c r="Z349" s="70" t="str">
        <f t="shared" si="25"/>
        <v>ул. Шестая д.6</v>
      </c>
      <c r="AA349" s="504">
        <f>IF($B349&lt;&gt;"",MAX(AA$7:AA348)+1,0)</f>
        <v>337</v>
      </c>
      <c r="AB349" s="502">
        <f t="shared" si="26"/>
        <v>349</v>
      </c>
      <c r="AC349" s="504">
        <f>1</f>
        <v>1</v>
      </c>
      <c r="AD349" s="103">
        <f t="shared" si="27"/>
        <v>2348.7600000000002</v>
      </c>
      <c r="AE349" s="103">
        <f t="shared" si="28"/>
        <v>5135.119999999999</v>
      </c>
      <c r="AF349" s="103">
        <f t="shared" si="29"/>
        <v>282.00000000000091</v>
      </c>
    </row>
    <row r="350" spans="2:32" x14ac:dyDescent="0.3">
      <c r="B350" s="1" t="str">
        <f>адреса!$G$344</f>
        <v>кв.44</v>
      </c>
      <c r="C350" s="522">
        <f>адреса!$I$344</f>
        <v>60000044</v>
      </c>
      <c r="D350" s="6" t="str">
        <f>адреса!$K$344</f>
        <v>ФИО-6-44</v>
      </c>
      <c r="E350" s="6">
        <v>11820.76</v>
      </c>
      <c r="F350" s="6">
        <v>3094.24</v>
      </c>
      <c r="G350" s="6">
        <v>0</v>
      </c>
      <c r="H350" s="6">
        <v>5274.79</v>
      </c>
      <c r="I350" s="6">
        <v>95.25</v>
      </c>
      <c r="J350" s="6">
        <v>0</v>
      </c>
      <c r="K350" s="6">
        <v>251.05</v>
      </c>
      <c r="L350" s="6">
        <v>0</v>
      </c>
      <c r="M350" s="6">
        <v>0</v>
      </c>
      <c r="N350" s="6">
        <v>0</v>
      </c>
      <c r="O350" s="6">
        <v>476.51</v>
      </c>
      <c r="P350" s="6">
        <v>0</v>
      </c>
      <c r="Q350" s="6">
        <v>282</v>
      </c>
      <c r="R350" s="6">
        <v>121.91</v>
      </c>
      <c r="S350" s="6">
        <v>522.94000000000005</v>
      </c>
      <c r="T350" s="6">
        <v>0</v>
      </c>
      <c r="U350" s="6">
        <v>0</v>
      </c>
      <c r="V350" s="6">
        <v>10118.69</v>
      </c>
      <c r="W350" s="6">
        <v>11820.76</v>
      </c>
      <c r="X350" s="6">
        <v>10118.69</v>
      </c>
      <c r="Y350" s="513">
        <f>IF(A350&lt;&gt;"",IF(A350=мар17!A350,0,1),IF(AND(B350=мар17!B350,C350=мар17!C350),0,1))</f>
        <v>0</v>
      </c>
      <c r="Z350" s="70" t="str">
        <f t="shared" si="25"/>
        <v>ул. Шестая д.6</v>
      </c>
      <c r="AA350" s="504">
        <f>IF($B350&lt;&gt;"",MAX(AA$7:AA349)+1,0)</f>
        <v>338</v>
      </c>
      <c r="AB350" s="502">
        <f t="shared" si="26"/>
        <v>350</v>
      </c>
      <c r="AC350" s="504">
        <f>1</f>
        <v>1</v>
      </c>
      <c r="AD350" s="103">
        <f t="shared" si="27"/>
        <v>3094.24</v>
      </c>
      <c r="AE350" s="103">
        <f t="shared" si="28"/>
        <v>6742.4500000000007</v>
      </c>
      <c r="AF350" s="103">
        <f t="shared" si="29"/>
        <v>282</v>
      </c>
    </row>
    <row r="351" spans="2:32" x14ac:dyDescent="0.3">
      <c r="B351" s="1" t="str">
        <f>адреса!$G$345</f>
        <v>кв.45</v>
      </c>
      <c r="C351" s="522">
        <f>адреса!$I$345</f>
        <v>60000045</v>
      </c>
      <c r="D351" s="6" t="str">
        <f>адреса!$K$345</f>
        <v>ФИО-6-45</v>
      </c>
      <c r="E351" s="6">
        <v>0</v>
      </c>
      <c r="F351" s="6">
        <v>1640.73</v>
      </c>
      <c r="G351" s="6">
        <v>0</v>
      </c>
      <c r="H351" s="6">
        <v>2284.58</v>
      </c>
      <c r="I351" s="6">
        <v>116.69</v>
      </c>
      <c r="J351" s="6">
        <v>0</v>
      </c>
      <c r="K351" s="6">
        <v>219.84</v>
      </c>
      <c r="L351" s="6">
        <v>0</v>
      </c>
      <c r="M351" s="6">
        <v>0</v>
      </c>
      <c r="N351" s="6">
        <v>0</v>
      </c>
      <c r="O351" s="6">
        <v>757.08</v>
      </c>
      <c r="P351" s="6">
        <v>0</v>
      </c>
      <c r="Q351" s="6">
        <v>282</v>
      </c>
      <c r="R351" s="6">
        <v>70.83</v>
      </c>
      <c r="S351" s="6">
        <v>304.68</v>
      </c>
      <c r="T351" s="6">
        <v>0</v>
      </c>
      <c r="U351" s="6">
        <v>0</v>
      </c>
      <c r="V351" s="6">
        <v>5676.43</v>
      </c>
      <c r="W351" s="6">
        <v>5676.43</v>
      </c>
      <c r="X351" s="6">
        <v>0</v>
      </c>
      <c r="Y351" s="513">
        <f>IF(A351&lt;&gt;"",IF(A351=мар17!A351,0,1),IF(AND(B351=мар17!B351,C351=мар17!C351),0,1))</f>
        <v>0</v>
      </c>
      <c r="Z351" s="70" t="str">
        <f t="shared" si="25"/>
        <v>ул. Шестая д.6</v>
      </c>
      <c r="AA351" s="504">
        <f>IF($B351&lt;&gt;"",MAX(AA$7:AA350)+1,0)</f>
        <v>339</v>
      </c>
      <c r="AB351" s="502">
        <f t="shared" si="26"/>
        <v>351</v>
      </c>
      <c r="AC351" s="504">
        <f>1</f>
        <v>1</v>
      </c>
      <c r="AD351" s="103">
        <f t="shared" si="27"/>
        <v>1640.73</v>
      </c>
      <c r="AE351" s="103">
        <f t="shared" si="28"/>
        <v>3753.7</v>
      </c>
      <c r="AF351" s="103">
        <f t="shared" si="29"/>
        <v>282.00000000000045</v>
      </c>
    </row>
    <row r="352" spans="2:32" x14ac:dyDescent="0.3">
      <c r="B352" s="1" t="str">
        <f>адреса!$G$346</f>
        <v>кв.46</v>
      </c>
      <c r="C352" s="522">
        <f>адреса!$I$346</f>
        <v>60000046</v>
      </c>
      <c r="D352" s="6" t="str">
        <f>адреса!$K$346</f>
        <v>ФИО-6-46</v>
      </c>
      <c r="E352" s="6">
        <v>7235.56</v>
      </c>
      <c r="F352" s="6">
        <v>1736.04</v>
      </c>
      <c r="G352" s="6">
        <v>0</v>
      </c>
      <c r="H352" s="6">
        <v>0</v>
      </c>
      <c r="I352" s="6">
        <v>2.15</v>
      </c>
      <c r="J352" s="6">
        <v>0</v>
      </c>
      <c r="K352" s="6">
        <v>0</v>
      </c>
      <c r="L352" s="6">
        <v>0</v>
      </c>
      <c r="M352" s="6">
        <v>0</v>
      </c>
      <c r="N352" s="6">
        <v>0</v>
      </c>
      <c r="O352" s="6">
        <v>152.88999999999999</v>
      </c>
      <c r="P352" s="6">
        <v>0</v>
      </c>
      <c r="Q352" s="6">
        <v>282</v>
      </c>
      <c r="R352" s="6">
        <v>2.15</v>
      </c>
      <c r="S352" s="6">
        <v>0</v>
      </c>
      <c r="T352" s="6">
        <v>0</v>
      </c>
      <c r="U352" s="6">
        <v>0</v>
      </c>
      <c r="V352" s="6">
        <v>2175.23</v>
      </c>
      <c r="W352" s="6">
        <v>18584.919999999998</v>
      </c>
      <c r="X352" s="6">
        <v>-9174.1299999999992</v>
      </c>
      <c r="Y352" s="513">
        <f>IF(A352&lt;&gt;"",IF(A352=мар17!A352,0,1),IF(AND(B352=мар17!B352,C352=мар17!C352),0,1))</f>
        <v>0</v>
      </c>
      <c r="Z352" s="70" t="str">
        <f t="shared" si="25"/>
        <v>ул. Шестая д.6</v>
      </c>
      <c r="AA352" s="504">
        <f>IF($B352&lt;&gt;"",MAX(AA$7:AA351)+1,0)</f>
        <v>340</v>
      </c>
      <c r="AB352" s="502">
        <f t="shared" si="26"/>
        <v>352</v>
      </c>
      <c r="AC352" s="504">
        <f>1</f>
        <v>1</v>
      </c>
      <c r="AD352" s="103">
        <f t="shared" si="27"/>
        <v>1736.04</v>
      </c>
      <c r="AE352" s="103">
        <f t="shared" si="28"/>
        <v>157.19</v>
      </c>
      <c r="AF352" s="103">
        <f t="shared" si="29"/>
        <v>282.00000000000006</v>
      </c>
    </row>
    <row r="353" spans="2:32" x14ac:dyDescent="0.3">
      <c r="B353" s="1" t="str">
        <f>адреса!$G$347</f>
        <v>кв.47</v>
      </c>
      <c r="C353" s="522">
        <f>адреса!$I$347</f>
        <v>60000047</v>
      </c>
      <c r="D353" s="6" t="str">
        <f>адреса!$K$347</f>
        <v>ФИО-6-47</v>
      </c>
      <c r="E353" s="6">
        <v>3294.04</v>
      </c>
      <c r="F353" s="6">
        <v>1712.21</v>
      </c>
      <c r="G353" s="6">
        <v>0</v>
      </c>
      <c r="H353" s="6">
        <v>2947</v>
      </c>
      <c r="I353" s="6">
        <v>2.13</v>
      </c>
      <c r="J353" s="6">
        <v>0</v>
      </c>
      <c r="K353" s="6">
        <v>0</v>
      </c>
      <c r="L353" s="6">
        <v>0</v>
      </c>
      <c r="M353" s="6">
        <v>0</v>
      </c>
      <c r="N353" s="6">
        <v>0</v>
      </c>
      <c r="O353" s="6">
        <v>149.93</v>
      </c>
      <c r="P353" s="6">
        <v>0</v>
      </c>
      <c r="Q353" s="6">
        <v>282</v>
      </c>
      <c r="R353" s="6">
        <v>2.13</v>
      </c>
      <c r="S353" s="6">
        <v>0</v>
      </c>
      <c r="T353" s="6">
        <v>0</v>
      </c>
      <c r="U353" s="6">
        <v>0</v>
      </c>
      <c r="V353" s="6">
        <v>5095.3999999999996</v>
      </c>
      <c r="W353" s="6">
        <v>3294.04</v>
      </c>
      <c r="X353" s="6">
        <v>5095.3999999999996</v>
      </c>
      <c r="Y353" s="513">
        <f>IF(A353&lt;&gt;"",IF(A353=мар17!A353,0,1),IF(AND(B353=мар17!B353,C353=мар17!C353),0,1))</f>
        <v>0</v>
      </c>
      <c r="Z353" s="70" t="str">
        <f t="shared" si="25"/>
        <v>ул. Шестая д.6</v>
      </c>
      <c r="AA353" s="504">
        <f>IF($B353&lt;&gt;"",MAX(AA$7:AA352)+1,0)</f>
        <v>341</v>
      </c>
      <c r="AB353" s="502">
        <f t="shared" si="26"/>
        <v>353</v>
      </c>
      <c r="AC353" s="504">
        <f>1</f>
        <v>1</v>
      </c>
      <c r="AD353" s="103">
        <f t="shared" si="27"/>
        <v>1712.21</v>
      </c>
      <c r="AE353" s="103">
        <f t="shared" si="28"/>
        <v>3101.19</v>
      </c>
      <c r="AF353" s="103">
        <f t="shared" si="29"/>
        <v>281.99999999999955</v>
      </c>
    </row>
    <row r="354" spans="2:32" x14ac:dyDescent="0.3">
      <c r="B354" s="1" t="str">
        <f>адреса!$G$348</f>
        <v>кв.48</v>
      </c>
      <c r="C354" s="522">
        <f>адреса!$I$348</f>
        <v>60000048</v>
      </c>
      <c r="D354" s="6" t="str">
        <f>адреса!$K$348</f>
        <v>ФИО-6-48</v>
      </c>
      <c r="E354" s="6">
        <v>-1678.85</v>
      </c>
      <c r="F354" s="6">
        <v>1480.74</v>
      </c>
      <c r="G354" s="6">
        <v>0</v>
      </c>
      <c r="H354" s="6">
        <v>7619.95</v>
      </c>
      <c r="I354" s="6">
        <v>1.84</v>
      </c>
      <c r="J354" s="6">
        <v>0</v>
      </c>
      <c r="K354" s="6">
        <v>0</v>
      </c>
      <c r="L354" s="6">
        <v>0</v>
      </c>
      <c r="M354" s="6">
        <v>0</v>
      </c>
      <c r="N354" s="6">
        <v>0</v>
      </c>
      <c r="O354" s="6">
        <v>129.72999999999999</v>
      </c>
      <c r="P354" s="6">
        <v>0</v>
      </c>
      <c r="Q354" s="6">
        <v>282</v>
      </c>
      <c r="R354" s="6">
        <v>1.84</v>
      </c>
      <c r="S354" s="6">
        <v>0</v>
      </c>
      <c r="T354" s="6">
        <v>0</v>
      </c>
      <c r="U354" s="6">
        <v>0</v>
      </c>
      <c r="V354" s="6">
        <v>9516.1</v>
      </c>
      <c r="W354" s="6">
        <v>0</v>
      </c>
      <c r="X354" s="6">
        <v>7837.25</v>
      </c>
      <c r="Y354" s="513">
        <f>IF(A354&lt;&gt;"",IF(A354=мар17!A354,0,1),IF(AND(B354=мар17!B354,C354=мар17!C354),0,1))</f>
        <v>0</v>
      </c>
      <c r="Z354" s="70" t="str">
        <f t="shared" si="25"/>
        <v>ул. Шестая д.6</v>
      </c>
      <c r="AA354" s="504">
        <f>IF($B354&lt;&gt;"",MAX(AA$7:AA353)+1,0)</f>
        <v>342</v>
      </c>
      <c r="AB354" s="502">
        <f t="shared" si="26"/>
        <v>354</v>
      </c>
      <c r="AC354" s="504">
        <f>1</f>
        <v>1</v>
      </c>
      <c r="AD354" s="103">
        <f t="shared" si="27"/>
        <v>1480.74</v>
      </c>
      <c r="AE354" s="103">
        <f t="shared" si="28"/>
        <v>7753.36</v>
      </c>
      <c r="AF354" s="103">
        <f t="shared" si="29"/>
        <v>282.00000000000091</v>
      </c>
    </row>
    <row r="355" spans="2:32" x14ac:dyDescent="0.3">
      <c r="B355" s="1" t="str">
        <f>адреса!$G$349</f>
        <v>кв.49</v>
      </c>
      <c r="C355" s="522">
        <f>адреса!$I$349</f>
        <v>60000049</v>
      </c>
      <c r="D355" s="6" t="str">
        <f>адреса!$K$349</f>
        <v>ФИО-6-49</v>
      </c>
      <c r="E355" s="6">
        <v>5253.59</v>
      </c>
      <c r="F355" s="6">
        <v>1490.95</v>
      </c>
      <c r="G355" s="6">
        <v>0</v>
      </c>
      <c r="H355" s="6">
        <v>3304.41</v>
      </c>
      <c r="I355" s="6">
        <v>-154.77000000000001</v>
      </c>
      <c r="J355" s="6">
        <v>0</v>
      </c>
      <c r="K355" s="6">
        <v>-284.42</v>
      </c>
      <c r="L355" s="6">
        <v>0</v>
      </c>
      <c r="M355" s="6">
        <v>0</v>
      </c>
      <c r="N355" s="6">
        <v>0</v>
      </c>
      <c r="O355" s="6">
        <v>141.03</v>
      </c>
      <c r="P355" s="6">
        <v>0</v>
      </c>
      <c r="Q355" s="6">
        <v>282</v>
      </c>
      <c r="R355" s="6">
        <v>-78.87</v>
      </c>
      <c r="S355" s="6">
        <v>-357.5</v>
      </c>
      <c r="T355" s="6">
        <v>0</v>
      </c>
      <c r="U355" s="6">
        <v>0</v>
      </c>
      <c r="V355" s="6">
        <v>4342.83</v>
      </c>
      <c r="W355" s="6">
        <v>0</v>
      </c>
      <c r="X355" s="6">
        <v>9596.42</v>
      </c>
      <c r="Y355" s="513">
        <f>IF(A355&lt;&gt;"",IF(A355=мар17!A355,0,1),IF(AND(B355=мар17!B355,C355=мар17!C355),0,1))</f>
        <v>0</v>
      </c>
      <c r="Z355" s="70" t="str">
        <f t="shared" si="25"/>
        <v>ул. Шестая д.6</v>
      </c>
      <c r="AA355" s="504">
        <f>IF($B355&lt;&gt;"",MAX(AA$7:AA354)+1,0)</f>
        <v>343</v>
      </c>
      <c r="AB355" s="502">
        <f t="shared" si="26"/>
        <v>355</v>
      </c>
      <c r="AC355" s="504">
        <f>1</f>
        <v>1</v>
      </c>
      <c r="AD355" s="103">
        <f t="shared" si="27"/>
        <v>1490.95</v>
      </c>
      <c r="AE355" s="103">
        <f t="shared" si="28"/>
        <v>2569.88</v>
      </c>
      <c r="AF355" s="103">
        <f t="shared" si="29"/>
        <v>282</v>
      </c>
    </row>
    <row r="356" spans="2:32" x14ac:dyDescent="0.3">
      <c r="B356" s="1" t="str">
        <f>адреса!$G$350</f>
        <v>кв.50</v>
      </c>
      <c r="C356" s="522">
        <f>адреса!$I$350</f>
        <v>60000050</v>
      </c>
      <c r="D356" s="6" t="str">
        <f>адреса!$K$350</f>
        <v>ФИО-6-50</v>
      </c>
      <c r="E356" s="6">
        <v>16184.06</v>
      </c>
      <c r="F356" s="6">
        <v>1719.02</v>
      </c>
      <c r="G356" s="6">
        <v>0</v>
      </c>
      <c r="H356" s="6">
        <v>2930.44</v>
      </c>
      <c r="I356" s="6">
        <v>170.67</v>
      </c>
      <c r="J356" s="6">
        <v>0</v>
      </c>
      <c r="K356" s="6">
        <v>300.91000000000003</v>
      </c>
      <c r="L356" s="6">
        <v>0</v>
      </c>
      <c r="M356" s="6">
        <v>0</v>
      </c>
      <c r="N356" s="6">
        <v>0</v>
      </c>
      <c r="O356" s="6">
        <v>150.55000000000001</v>
      </c>
      <c r="P356" s="6">
        <v>0</v>
      </c>
      <c r="Q356" s="6">
        <v>282</v>
      </c>
      <c r="R356" s="6">
        <v>84.68</v>
      </c>
      <c r="S356" s="6">
        <v>365.62</v>
      </c>
      <c r="T356" s="6">
        <v>0</v>
      </c>
      <c r="U356" s="6">
        <v>0</v>
      </c>
      <c r="V356" s="6">
        <v>6003.89</v>
      </c>
      <c r="W356" s="6">
        <v>0</v>
      </c>
      <c r="X356" s="6">
        <v>22187.95</v>
      </c>
      <c r="Y356" s="513">
        <f>IF(A356&lt;&gt;"",IF(A356=мар17!A356,0,1),IF(AND(B356=мар17!B356,C356=мар17!C356),0,1))</f>
        <v>0</v>
      </c>
      <c r="Z356" s="70" t="str">
        <f t="shared" si="25"/>
        <v>ул. Шестая д.6</v>
      </c>
      <c r="AA356" s="504">
        <f>IF($B356&lt;&gt;"",MAX(AA$7:AA355)+1,0)</f>
        <v>344</v>
      </c>
      <c r="AB356" s="502">
        <f t="shared" si="26"/>
        <v>356</v>
      </c>
      <c r="AC356" s="504">
        <f>1</f>
        <v>1</v>
      </c>
      <c r="AD356" s="103">
        <f t="shared" si="27"/>
        <v>1719.02</v>
      </c>
      <c r="AE356" s="103">
        <f t="shared" si="28"/>
        <v>4002.87</v>
      </c>
      <c r="AF356" s="103">
        <f t="shared" si="29"/>
        <v>282.00000000000091</v>
      </c>
    </row>
    <row r="357" spans="2:32" x14ac:dyDescent="0.3">
      <c r="B357" s="1" t="str">
        <f>адреса!$G$351</f>
        <v>кв.51</v>
      </c>
      <c r="C357" s="522">
        <f>адреса!$I$351</f>
        <v>60000051</v>
      </c>
      <c r="D357" s="6" t="str">
        <f>адреса!$K$351</f>
        <v>ФИО-6-51</v>
      </c>
      <c r="E357" s="6">
        <v>24242.32</v>
      </c>
      <c r="F357" s="6">
        <v>1725.83</v>
      </c>
      <c r="G357" s="6">
        <v>0</v>
      </c>
      <c r="H357" s="6">
        <v>2942.05</v>
      </c>
      <c r="I357" s="6">
        <v>116.51</v>
      </c>
      <c r="J357" s="6">
        <v>0</v>
      </c>
      <c r="K357" s="6">
        <v>259.39999999999998</v>
      </c>
      <c r="L357" s="6">
        <v>0</v>
      </c>
      <c r="M357" s="6">
        <v>0</v>
      </c>
      <c r="N357" s="6">
        <v>0</v>
      </c>
      <c r="O357" s="6">
        <v>325.75</v>
      </c>
      <c r="P357" s="6">
        <v>0</v>
      </c>
      <c r="Q357" s="6">
        <v>282</v>
      </c>
      <c r="R357" s="6">
        <v>104.22</v>
      </c>
      <c r="S357" s="6">
        <v>452.1</v>
      </c>
      <c r="T357" s="6">
        <v>0</v>
      </c>
      <c r="U357" s="6">
        <v>0</v>
      </c>
      <c r="V357" s="6">
        <v>6207.86</v>
      </c>
      <c r="W357" s="6">
        <v>0</v>
      </c>
      <c r="X357" s="6">
        <v>30450.18</v>
      </c>
      <c r="Y357" s="513">
        <f>IF(A357&lt;&gt;"",IF(A357=мар17!A357,0,1),IF(AND(B357=мар17!B357,C357=мар17!C357),0,1))</f>
        <v>0</v>
      </c>
      <c r="Z357" s="70" t="str">
        <f t="shared" si="25"/>
        <v>ул. Шестая д.6</v>
      </c>
      <c r="AA357" s="504">
        <f>IF($B357&lt;&gt;"",MAX(AA$7:AA356)+1,0)</f>
        <v>345</v>
      </c>
      <c r="AB357" s="502">
        <f t="shared" si="26"/>
        <v>357</v>
      </c>
      <c r="AC357" s="504">
        <f>1</f>
        <v>1</v>
      </c>
      <c r="AD357" s="103">
        <f t="shared" si="27"/>
        <v>1725.83</v>
      </c>
      <c r="AE357" s="103">
        <f t="shared" si="28"/>
        <v>4200.0300000000007</v>
      </c>
      <c r="AF357" s="103">
        <f t="shared" si="29"/>
        <v>281.99999999999909</v>
      </c>
    </row>
    <row r="358" spans="2:32" x14ac:dyDescent="0.3">
      <c r="B358" s="1" t="str">
        <f>адреса!$G$352</f>
        <v>кв.52</v>
      </c>
      <c r="C358" s="522">
        <f>адреса!$I$352</f>
        <v>60000052</v>
      </c>
      <c r="D358" s="6" t="str">
        <f>адреса!$K$352</f>
        <v>ФИО-6-52</v>
      </c>
      <c r="E358" s="6">
        <v>8954.48</v>
      </c>
      <c r="F358" s="6">
        <v>1678.17</v>
      </c>
      <c r="G358" s="6">
        <v>0</v>
      </c>
      <c r="H358" s="6">
        <v>2860.81</v>
      </c>
      <c r="I358" s="6">
        <v>97.54</v>
      </c>
      <c r="J358" s="6">
        <v>0</v>
      </c>
      <c r="K358" s="6">
        <v>241.42</v>
      </c>
      <c r="L358" s="6">
        <v>0</v>
      </c>
      <c r="M358" s="6">
        <v>0</v>
      </c>
      <c r="N358" s="6">
        <v>0</v>
      </c>
      <c r="O358" s="6">
        <v>485.77</v>
      </c>
      <c r="P358" s="6">
        <v>0</v>
      </c>
      <c r="Q358" s="6">
        <v>282</v>
      </c>
      <c r="R358" s="6">
        <v>108.06</v>
      </c>
      <c r="S358" s="6">
        <v>469.42</v>
      </c>
      <c r="T358" s="6">
        <v>0</v>
      </c>
      <c r="U358" s="6">
        <v>0</v>
      </c>
      <c r="V358" s="6">
        <v>6223.19</v>
      </c>
      <c r="W358" s="6">
        <v>8954.48</v>
      </c>
      <c r="X358" s="6">
        <v>6223.19</v>
      </c>
      <c r="Y358" s="513">
        <f>IF(A358&lt;&gt;"",IF(A358=мар17!A358,0,1),IF(AND(B358=мар17!B358,C358=мар17!C358),0,1))</f>
        <v>0</v>
      </c>
      <c r="Z358" s="70" t="str">
        <f t="shared" si="25"/>
        <v>ул. Шестая д.6</v>
      </c>
      <c r="AA358" s="504">
        <f>IF($B358&lt;&gt;"",MAX(AA$7:AA357)+1,0)</f>
        <v>346</v>
      </c>
      <c r="AB358" s="502">
        <f t="shared" si="26"/>
        <v>358</v>
      </c>
      <c r="AC358" s="504">
        <f>1</f>
        <v>1</v>
      </c>
      <c r="AD358" s="103">
        <f t="shared" si="27"/>
        <v>1678.17</v>
      </c>
      <c r="AE358" s="103">
        <f t="shared" si="28"/>
        <v>4263.0199999999995</v>
      </c>
      <c r="AF358" s="103">
        <f t="shared" si="29"/>
        <v>282</v>
      </c>
    </row>
    <row r="359" spans="2:32" x14ac:dyDescent="0.3">
      <c r="B359" s="1" t="str">
        <f>адреса!$G$353</f>
        <v>кв.53</v>
      </c>
      <c r="C359" s="522">
        <f>адреса!$I$353</f>
        <v>60000053</v>
      </c>
      <c r="D359" s="6" t="str">
        <f>адреса!$K$353</f>
        <v>ФИО-6-53</v>
      </c>
      <c r="E359" s="6">
        <v>3099.04</v>
      </c>
      <c r="F359" s="6">
        <v>3049.98</v>
      </c>
      <c r="G359" s="6">
        <v>0</v>
      </c>
      <c r="H359" s="6">
        <v>7232.22</v>
      </c>
      <c r="I359" s="6">
        <v>172.33</v>
      </c>
      <c r="J359" s="6">
        <v>0</v>
      </c>
      <c r="K359" s="6">
        <v>300.91000000000003</v>
      </c>
      <c r="L359" s="6">
        <v>0</v>
      </c>
      <c r="M359" s="6">
        <v>0</v>
      </c>
      <c r="N359" s="6">
        <v>0</v>
      </c>
      <c r="O359" s="6">
        <v>267.07</v>
      </c>
      <c r="P359" s="6">
        <v>0</v>
      </c>
      <c r="Q359" s="6">
        <v>282</v>
      </c>
      <c r="R359" s="6">
        <v>86.34</v>
      </c>
      <c r="S359" s="6">
        <v>365.62</v>
      </c>
      <c r="T359" s="6">
        <v>0</v>
      </c>
      <c r="U359" s="6">
        <v>0</v>
      </c>
      <c r="V359" s="6">
        <v>11756.47</v>
      </c>
      <c r="W359" s="6">
        <v>3099.04</v>
      </c>
      <c r="X359" s="6">
        <v>11756.47</v>
      </c>
      <c r="Y359" s="513">
        <f>IF(A359&lt;&gt;"",IF(A359=мар17!A359,0,1),IF(AND(B359=мар17!B359,C359=мар17!C359),0,1))</f>
        <v>0</v>
      </c>
      <c r="Z359" s="70" t="str">
        <f t="shared" si="25"/>
        <v>ул. Шестая д.6</v>
      </c>
      <c r="AA359" s="504">
        <f>IF($B359&lt;&gt;"",MAX(AA$7:AA358)+1,0)</f>
        <v>347</v>
      </c>
      <c r="AB359" s="502">
        <f t="shared" si="26"/>
        <v>359</v>
      </c>
      <c r="AC359" s="504">
        <f>1</f>
        <v>1</v>
      </c>
      <c r="AD359" s="103">
        <f t="shared" si="27"/>
        <v>3049.98</v>
      </c>
      <c r="AE359" s="103">
        <f t="shared" si="28"/>
        <v>8424.49</v>
      </c>
      <c r="AF359" s="103">
        <f t="shared" si="29"/>
        <v>282</v>
      </c>
    </row>
    <row r="360" spans="2:32" x14ac:dyDescent="0.3">
      <c r="B360" s="1" t="str">
        <f>адреса!$G$354</f>
        <v>кв.54</v>
      </c>
      <c r="C360" s="522">
        <f>адреса!$I$354</f>
        <v>60000054</v>
      </c>
      <c r="D360" s="6" t="str">
        <f>адреса!$K$354</f>
        <v>ФИО-6-54</v>
      </c>
      <c r="E360" s="6">
        <v>25143.23</v>
      </c>
      <c r="F360" s="6">
        <v>2324.9299999999998</v>
      </c>
      <c r="G360" s="6">
        <v>0</v>
      </c>
      <c r="H360" s="6">
        <v>3963.35</v>
      </c>
      <c r="I360" s="6">
        <v>171.43</v>
      </c>
      <c r="J360" s="6">
        <v>0</v>
      </c>
      <c r="K360" s="6">
        <v>300.91000000000003</v>
      </c>
      <c r="L360" s="6">
        <v>0</v>
      </c>
      <c r="M360" s="6">
        <v>0</v>
      </c>
      <c r="N360" s="6">
        <v>0</v>
      </c>
      <c r="O360" s="6">
        <v>203.71</v>
      </c>
      <c r="P360" s="6">
        <v>0</v>
      </c>
      <c r="Q360" s="6">
        <v>282</v>
      </c>
      <c r="R360" s="6">
        <v>85.44</v>
      </c>
      <c r="S360" s="6">
        <v>365.62</v>
      </c>
      <c r="T360" s="6">
        <v>0</v>
      </c>
      <c r="U360" s="6">
        <v>0</v>
      </c>
      <c r="V360" s="6">
        <v>7697.39</v>
      </c>
      <c r="W360" s="6">
        <v>0</v>
      </c>
      <c r="X360" s="6">
        <v>32840.620000000003</v>
      </c>
      <c r="Y360" s="513">
        <f>IF(A360&lt;&gt;"",IF(A360=мар17!A360,0,1),IF(AND(B360=мар17!B360,C360=мар17!C360),0,1))</f>
        <v>0</v>
      </c>
      <c r="Z360" s="70" t="str">
        <f t="shared" si="25"/>
        <v>ул. Шестая д.6</v>
      </c>
      <c r="AA360" s="504">
        <f>IF($B360&lt;&gt;"",MAX(AA$7:AA359)+1,0)</f>
        <v>348</v>
      </c>
      <c r="AB360" s="502">
        <f t="shared" si="26"/>
        <v>360</v>
      </c>
      <c r="AC360" s="504">
        <f>1</f>
        <v>1</v>
      </c>
      <c r="AD360" s="103">
        <f t="shared" si="27"/>
        <v>2324.9299999999998</v>
      </c>
      <c r="AE360" s="103">
        <f t="shared" si="28"/>
        <v>5090.4599999999991</v>
      </c>
      <c r="AF360" s="103">
        <f t="shared" si="29"/>
        <v>282.00000000000182</v>
      </c>
    </row>
    <row r="361" spans="2:32" x14ac:dyDescent="0.3">
      <c r="B361" s="1" t="str">
        <f>адреса!$G$355</f>
        <v>кв.55</v>
      </c>
      <c r="C361" s="522">
        <f>адреса!$I$355</f>
        <v>60000055</v>
      </c>
      <c r="D361" s="6" t="str">
        <f>адреса!$K$355</f>
        <v>ФИО-6-55</v>
      </c>
      <c r="E361" s="6">
        <v>0</v>
      </c>
      <c r="F361" s="6">
        <v>1480.74</v>
      </c>
      <c r="G361" s="6">
        <v>0</v>
      </c>
      <c r="H361" s="6">
        <v>2145.86</v>
      </c>
      <c r="I361" s="6">
        <v>127.96</v>
      </c>
      <c r="J361" s="6">
        <v>0</v>
      </c>
      <c r="K361" s="6">
        <v>329.76</v>
      </c>
      <c r="L361" s="6">
        <v>0</v>
      </c>
      <c r="M361" s="6">
        <v>0</v>
      </c>
      <c r="N361" s="6">
        <v>0</v>
      </c>
      <c r="O361" s="6">
        <v>925.82</v>
      </c>
      <c r="P361" s="6">
        <v>0</v>
      </c>
      <c r="Q361" s="6">
        <v>282</v>
      </c>
      <c r="R361" s="6">
        <v>150.88999999999999</v>
      </c>
      <c r="S361" s="6">
        <v>660.14</v>
      </c>
      <c r="T361" s="6">
        <v>0</v>
      </c>
      <c r="U361" s="6">
        <v>0</v>
      </c>
      <c r="V361" s="6">
        <v>6103.17</v>
      </c>
      <c r="W361" s="6">
        <v>0</v>
      </c>
      <c r="X361" s="6">
        <v>6103.17</v>
      </c>
      <c r="Y361" s="513">
        <f>IF(A361&lt;&gt;"",IF(A361=мар17!A361,0,1),IF(AND(B361=мар17!B361,C361=мар17!C361),0,1))</f>
        <v>0</v>
      </c>
      <c r="Z361" s="70" t="str">
        <f t="shared" si="25"/>
        <v>ул. Шестая д.6</v>
      </c>
      <c r="AA361" s="504">
        <f>IF($B361&lt;&gt;"",MAX(AA$7:AA360)+1,0)</f>
        <v>349</v>
      </c>
      <c r="AB361" s="502">
        <f t="shared" si="26"/>
        <v>361</v>
      </c>
      <c r="AC361" s="504">
        <f>1</f>
        <v>1</v>
      </c>
      <c r="AD361" s="103">
        <f t="shared" si="27"/>
        <v>1480.74</v>
      </c>
      <c r="AE361" s="103">
        <f t="shared" si="28"/>
        <v>4340.43</v>
      </c>
      <c r="AF361" s="103">
        <f t="shared" si="29"/>
        <v>282</v>
      </c>
    </row>
    <row r="362" spans="2:32" x14ac:dyDescent="0.3">
      <c r="B362" s="1" t="str">
        <f>адреса!$G$356</f>
        <v>кв.56</v>
      </c>
      <c r="C362" s="522">
        <f>адреса!$I$356</f>
        <v>60000056</v>
      </c>
      <c r="D362" s="6" t="str">
        <f>адреса!$K$356</f>
        <v>ФИО-6-56</v>
      </c>
      <c r="E362" s="6">
        <v>3980.58</v>
      </c>
      <c r="F362" s="6">
        <v>1300.33</v>
      </c>
      <c r="G362" s="6">
        <v>0</v>
      </c>
      <c r="H362" s="6">
        <v>2055.09</v>
      </c>
      <c r="I362" s="6">
        <v>7.09</v>
      </c>
      <c r="J362" s="6">
        <v>0</v>
      </c>
      <c r="K362" s="6">
        <v>13.14</v>
      </c>
      <c r="L362" s="6">
        <v>0</v>
      </c>
      <c r="M362" s="6">
        <v>0</v>
      </c>
      <c r="N362" s="6">
        <v>0</v>
      </c>
      <c r="O362" s="6">
        <v>113.86</v>
      </c>
      <c r="P362" s="6">
        <v>0</v>
      </c>
      <c r="Q362" s="6">
        <v>282</v>
      </c>
      <c r="R362" s="6">
        <v>7.09</v>
      </c>
      <c r="S362" s="6">
        <v>24.27</v>
      </c>
      <c r="T362" s="6">
        <v>0</v>
      </c>
      <c r="U362" s="6">
        <v>0</v>
      </c>
      <c r="V362" s="6">
        <v>3802.87</v>
      </c>
      <c r="W362" s="6">
        <v>0</v>
      </c>
      <c r="X362" s="6">
        <v>7783.45</v>
      </c>
      <c r="Y362" s="513">
        <f>IF(A362&lt;&gt;"",IF(A362=мар17!A362,0,1),IF(AND(B362=мар17!B362,C362=мар17!C362),0,1))</f>
        <v>0</v>
      </c>
      <c r="Z362" s="70" t="str">
        <f t="shared" si="25"/>
        <v>ул. Шестая д.6</v>
      </c>
      <c r="AA362" s="504">
        <f>IF($B362&lt;&gt;"",MAX(AA$7:AA361)+1,0)</f>
        <v>350</v>
      </c>
      <c r="AB362" s="502">
        <f t="shared" si="26"/>
        <v>362</v>
      </c>
      <c r="AC362" s="504">
        <f>1</f>
        <v>1</v>
      </c>
      <c r="AD362" s="103">
        <f t="shared" si="27"/>
        <v>1300.33</v>
      </c>
      <c r="AE362" s="103">
        <f t="shared" si="28"/>
        <v>2220.5400000000004</v>
      </c>
      <c r="AF362" s="103">
        <f t="shared" si="29"/>
        <v>281.99999999999955</v>
      </c>
    </row>
    <row r="363" spans="2:32" x14ac:dyDescent="0.3">
      <c r="B363" s="1" t="str">
        <f>адреса!$G$357</f>
        <v>кв.57</v>
      </c>
      <c r="C363" s="522">
        <f>адреса!$I$357</f>
        <v>60000057</v>
      </c>
      <c r="D363" s="6" t="str">
        <f>адреса!$K$357</f>
        <v>ФИО-6-57</v>
      </c>
      <c r="E363" s="6">
        <v>5093.97</v>
      </c>
      <c r="F363" s="6">
        <v>1300.33</v>
      </c>
      <c r="G363" s="6">
        <v>0</v>
      </c>
      <c r="H363" s="6">
        <v>1636.1</v>
      </c>
      <c r="I363" s="6">
        <v>48.87</v>
      </c>
      <c r="J363" s="6">
        <v>0</v>
      </c>
      <c r="K363" s="6">
        <v>115.93</v>
      </c>
      <c r="L363" s="6">
        <v>0</v>
      </c>
      <c r="M363" s="6">
        <v>0</v>
      </c>
      <c r="N363" s="6">
        <v>0</v>
      </c>
      <c r="O363" s="6">
        <v>313.47000000000003</v>
      </c>
      <c r="P363" s="6">
        <v>0</v>
      </c>
      <c r="Q363" s="6">
        <v>282</v>
      </c>
      <c r="R363" s="6">
        <v>51.09</v>
      </c>
      <c r="S363" s="6">
        <v>219.14</v>
      </c>
      <c r="T363" s="6">
        <v>0</v>
      </c>
      <c r="U363" s="6">
        <v>0</v>
      </c>
      <c r="V363" s="6">
        <v>3966.93</v>
      </c>
      <c r="W363" s="6">
        <v>5093.97</v>
      </c>
      <c r="X363" s="6">
        <v>3966.93</v>
      </c>
      <c r="Y363" s="513">
        <f>IF(A363&lt;&gt;"",IF(A363=мар17!A363,0,1),IF(AND(B363=мар17!B363,C363=мар17!C363),0,1))</f>
        <v>0</v>
      </c>
      <c r="Z363" s="70" t="str">
        <f t="shared" si="25"/>
        <v>ул. Шестая д.6</v>
      </c>
      <c r="AA363" s="504">
        <f>IF($B363&lt;&gt;"",MAX(AA$7:AA362)+1,0)</f>
        <v>351</v>
      </c>
      <c r="AB363" s="502">
        <f t="shared" si="26"/>
        <v>363</v>
      </c>
      <c r="AC363" s="504">
        <f>1</f>
        <v>1</v>
      </c>
      <c r="AD363" s="103">
        <f t="shared" si="27"/>
        <v>1300.33</v>
      </c>
      <c r="AE363" s="103">
        <f t="shared" si="28"/>
        <v>2384.6</v>
      </c>
      <c r="AF363" s="103">
        <f t="shared" si="29"/>
        <v>282</v>
      </c>
    </row>
    <row r="364" spans="2:32" x14ac:dyDescent="0.3">
      <c r="B364" s="1" t="str">
        <f>адреса!$G$358</f>
        <v>кв.58</v>
      </c>
      <c r="C364" s="522">
        <f>адреса!$I$358</f>
        <v>60000058</v>
      </c>
      <c r="D364" s="6" t="str">
        <f>адреса!$K$358</f>
        <v>ФИО-6-58</v>
      </c>
      <c r="E364" s="6">
        <v>4985.59</v>
      </c>
      <c r="F364" s="6">
        <v>1473.93</v>
      </c>
      <c r="G364" s="6">
        <v>0</v>
      </c>
      <c r="H364" s="6">
        <v>2194.67</v>
      </c>
      <c r="I364" s="6">
        <v>1126.0899999999999</v>
      </c>
      <c r="J364" s="6">
        <v>0</v>
      </c>
      <c r="K364" s="6">
        <v>1416.29</v>
      </c>
      <c r="L364" s="6">
        <v>0</v>
      </c>
      <c r="M364" s="6">
        <v>0</v>
      </c>
      <c r="N364" s="6">
        <v>0</v>
      </c>
      <c r="O364" s="6">
        <v>341.91</v>
      </c>
      <c r="P364" s="6">
        <v>0</v>
      </c>
      <c r="Q364" s="6">
        <v>282</v>
      </c>
      <c r="R364" s="6">
        <v>59.36</v>
      </c>
      <c r="S364" s="6">
        <v>254.81</v>
      </c>
      <c r="T364" s="6">
        <v>0</v>
      </c>
      <c r="U364" s="6">
        <v>0</v>
      </c>
      <c r="V364" s="6">
        <v>7149.06</v>
      </c>
      <c r="W364" s="6">
        <v>4985.59</v>
      </c>
      <c r="X364" s="6">
        <v>7149.06</v>
      </c>
      <c r="Y364" s="513">
        <f>IF(A364&lt;&gt;"",IF(A364=мар17!A364,0,1),IF(AND(B364=мар17!B364,C364=мар17!C364),0,1))</f>
        <v>0</v>
      </c>
      <c r="Z364" s="70" t="str">
        <f t="shared" si="25"/>
        <v>ул. Шестая д.6</v>
      </c>
      <c r="AA364" s="504">
        <f>IF($B364&lt;&gt;"",MAX(AA$7:AA363)+1,0)</f>
        <v>352</v>
      </c>
      <c r="AB364" s="502">
        <f t="shared" si="26"/>
        <v>364</v>
      </c>
      <c r="AC364" s="504">
        <f>1</f>
        <v>1</v>
      </c>
      <c r="AD364" s="103">
        <f t="shared" si="27"/>
        <v>1473.93</v>
      </c>
      <c r="AE364" s="103">
        <f t="shared" si="28"/>
        <v>5393.13</v>
      </c>
      <c r="AF364" s="103">
        <f t="shared" si="29"/>
        <v>282</v>
      </c>
    </row>
    <row r="365" spans="2:32" x14ac:dyDescent="0.3">
      <c r="B365" s="1" t="str">
        <f>адреса!$G$359</f>
        <v>кв.59</v>
      </c>
      <c r="C365" s="522">
        <f>адреса!$I$359</f>
        <v>60000059</v>
      </c>
      <c r="D365" s="6" t="str">
        <f>адреса!$K$359</f>
        <v>ФИО-6-59</v>
      </c>
      <c r="E365" s="6">
        <v>6666.61</v>
      </c>
      <c r="F365" s="6">
        <v>2348.7600000000002</v>
      </c>
      <c r="G365" s="6">
        <v>0</v>
      </c>
      <c r="H365" s="6">
        <v>4830.71</v>
      </c>
      <c r="I365" s="6">
        <v>4.79</v>
      </c>
      <c r="J365" s="6">
        <v>0</v>
      </c>
      <c r="K365" s="6">
        <v>3.19</v>
      </c>
      <c r="L365" s="6">
        <v>0</v>
      </c>
      <c r="M365" s="6">
        <v>0</v>
      </c>
      <c r="N365" s="6">
        <v>0</v>
      </c>
      <c r="O365" s="6">
        <v>327.06</v>
      </c>
      <c r="P365" s="6">
        <v>0</v>
      </c>
      <c r="Q365" s="6">
        <v>282</v>
      </c>
      <c r="R365" s="6">
        <v>3.72</v>
      </c>
      <c r="S365" s="6">
        <v>3.53</v>
      </c>
      <c r="T365" s="6">
        <v>0</v>
      </c>
      <c r="U365" s="6">
        <v>0</v>
      </c>
      <c r="V365" s="6">
        <v>7803.76</v>
      </c>
      <c r="W365" s="6">
        <v>6666.61</v>
      </c>
      <c r="X365" s="6">
        <v>7803.76</v>
      </c>
      <c r="Y365" s="513">
        <f>IF(A365&lt;&gt;"",IF(A365=мар17!A365,0,1),IF(AND(B365=мар17!B365,C365=мар17!C365),0,1))</f>
        <v>0</v>
      </c>
      <c r="Z365" s="70" t="str">
        <f t="shared" si="25"/>
        <v>ул. Шестая д.6</v>
      </c>
      <c r="AA365" s="504">
        <f>IF($B365&lt;&gt;"",MAX(AA$7:AA364)+1,0)</f>
        <v>353</v>
      </c>
      <c r="AB365" s="502">
        <f t="shared" si="26"/>
        <v>365</v>
      </c>
      <c r="AC365" s="504">
        <f>1</f>
        <v>1</v>
      </c>
      <c r="AD365" s="103">
        <f t="shared" si="27"/>
        <v>2348.7600000000002</v>
      </c>
      <c r="AE365" s="103">
        <f t="shared" si="28"/>
        <v>5173</v>
      </c>
      <c r="AF365" s="103">
        <f t="shared" si="29"/>
        <v>282</v>
      </c>
    </row>
    <row r="366" spans="2:32" x14ac:dyDescent="0.3">
      <c r="B366" s="1" t="str">
        <f>адреса!$G$360</f>
        <v>кв.60</v>
      </c>
      <c r="C366" s="522">
        <f>адреса!$I$360</f>
        <v>60000060</v>
      </c>
      <c r="D366" s="6" t="str">
        <f>адреса!$K$360</f>
        <v>ФИО-6-60</v>
      </c>
      <c r="E366" s="6">
        <v>31847.17</v>
      </c>
      <c r="F366" s="6">
        <v>3060.2</v>
      </c>
      <c r="G366" s="6">
        <v>0</v>
      </c>
      <c r="H366" s="6">
        <v>5216.76</v>
      </c>
      <c r="I366" s="6">
        <v>172.34</v>
      </c>
      <c r="J366" s="6">
        <v>0</v>
      </c>
      <c r="K366" s="6">
        <v>300.91000000000003</v>
      </c>
      <c r="L366" s="6">
        <v>0</v>
      </c>
      <c r="M366" s="6">
        <v>0</v>
      </c>
      <c r="N366" s="6">
        <v>0</v>
      </c>
      <c r="O366" s="6">
        <v>267.95999999999998</v>
      </c>
      <c r="P366" s="6">
        <v>0</v>
      </c>
      <c r="Q366" s="6">
        <v>282</v>
      </c>
      <c r="R366" s="6">
        <v>86.35</v>
      </c>
      <c r="S366" s="6">
        <v>365.62</v>
      </c>
      <c r="T366" s="6">
        <v>0</v>
      </c>
      <c r="U366" s="6">
        <v>0</v>
      </c>
      <c r="V366" s="6">
        <v>9752.14</v>
      </c>
      <c r="W366" s="6">
        <v>0</v>
      </c>
      <c r="X366" s="6">
        <v>41599.31</v>
      </c>
      <c r="Y366" s="513">
        <f>IF(A366&lt;&gt;"",IF(A366=мар17!A366,0,1),IF(AND(B366=мар17!B366,C366=мар17!C366),0,1))</f>
        <v>0</v>
      </c>
      <c r="Z366" s="70" t="str">
        <f t="shared" si="25"/>
        <v>ул. Шестая д.6</v>
      </c>
      <c r="AA366" s="504">
        <f>IF($B366&lt;&gt;"",MAX(AA$7:AA365)+1,0)</f>
        <v>354</v>
      </c>
      <c r="AB366" s="502">
        <f t="shared" si="26"/>
        <v>366</v>
      </c>
      <c r="AC366" s="504">
        <f>1</f>
        <v>1</v>
      </c>
      <c r="AD366" s="103">
        <f t="shared" si="27"/>
        <v>3060.2</v>
      </c>
      <c r="AE366" s="103">
        <f t="shared" si="28"/>
        <v>6409.9400000000005</v>
      </c>
      <c r="AF366" s="103">
        <f t="shared" si="29"/>
        <v>281.99999999999909</v>
      </c>
    </row>
    <row r="367" spans="2:32" x14ac:dyDescent="0.3">
      <c r="B367" s="1" t="str">
        <f>адреса!$G$361</f>
        <v>кв.61</v>
      </c>
      <c r="C367" s="522">
        <f>адреса!$I$361</f>
        <v>60000061</v>
      </c>
      <c r="D367" s="6" t="str">
        <f>адреса!$K$361</f>
        <v>ФИО-6-61</v>
      </c>
      <c r="E367" s="6">
        <v>22582.17</v>
      </c>
      <c r="F367" s="6">
        <v>1678.17</v>
      </c>
      <c r="G367" s="6">
        <v>0</v>
      </c>
      <c r="H367" s="6">
        <v>2860.81</v>
      </c>
      <c r="I367" s="6">
        <v>339.15</v>
      </c>
      <c r="J367" s="6">
        <v>0</v>
      </c>
      <c r="K367" s="6">
        <v>601.80999999999995</v>
      </c>
      <c r="L367" s="6">
        <v>0</v>
      </c>
      <c r="M367" s="6">
        <v>0</v>
      </c>
      <c r="N367" s="6">
        <v>0</v>
      </c>
      <c r="O367" s="6">
        <v>299.17</v>
      </c>
      <c r="P367" s="6">
        <v>0</v>
      </c>
      <c r="Q367" s="6">
        <v>282</v>
      </c>
      <c r="R367" s="6">
        <v>167.18</v>
      </c>
      <c r="S367" s="6">
        <v>731.23</v>
      </c>
      <c r="T367" s="6">
        <v>0</v>
      </c>
      <c r="U367" s="6">
        <v>0</v>
      </c>
      <c r="V367" s="6">
        <v>6959.52</v>
      </c>
      <c r="W367" s="6">
        <v>0</v>
      </c>
      <c r="X367" s="6">
        <v>29541.69</v>
      </c>
      <c r="Y367" s="513">
        <f>IF(A367&lt;&gt;"",IF(A367=мар17!A367,0,1),IF(AND(B367=мар17!B367,C367=мар17!C367),0,1))</f>
        <v>0</v>
      </c>
      <c r="Z367" s="70" t="str">
        <f t="shared" si="25"/>
        <v>ул. Шестая д.6</v>
      </c>
      <c r="AA367" s="504">
        <f>IF($B367&lt;&gt;"",MAX(AA$7:AA366)+1,0)</f>
        <v>355</v>
      </c>
      <c r="AB367" s="502">
        <f t="shared" si="26"/>
        <v>367</v>
      </c>
      <c r="AC367" s="504">
        <f>1</f>
        <v>1</v>
      </c>
      <c r="AD367" s="103">
        <f t="shared" si="27"/>
        <v>1678.17</v>
      </c>
      <c r="AE367" s="103">
        <f t="shared" si="28"/>
        <v>4999.3500000000004</v>
      </c>
      <c r="AF367" s="103">
        <f t="shared" si="29"/>
        <v>282</v>
      </c>
    </row>
    <row r="368" spans="2:32" x14ac:dyDescent="0.3">
      <c r="B368" s="1" t="str">
        <f>адреса!$G$362</f>
        <v>кв.62</v>
      </c>
      <c r="C368" s="522">
        <f>адреса!$I$362</f>
        <v>60000062</v>
      </c>
      <c r="D368" s="6" t="str">
        <f>адреса!$K$362</f>
        <v>ФИО-6-62</v>
      </c>
      <c r="E368" s="6">
        <v>23453.03</v>
      </c>
      <c r="F368" s="6">
        <v>1732.64</v>
      </c>
      <c r="G368" s="6">
        <v>0</v>
      </c>
      <c r="H368" s="6">
        <v>2953.65</v>
      </c>
      <c r="I368" s="6">
        <v>507.76</v>
      </c>
      <c r="J368" s="6">
        <v>0</v>
      </c>
      <c r="K368" s="6">
        <v>902.72</v>
      </c>
      <c r="L368" s="6">
        <v>0</v>
      </c>
      <c r="M368" s="6">
        <v>0</v>
      </c>
      <c r="N368" s="6">
        <v>0</v>
      </c>
      <c r="O368" s="6">
        <v>151.72</v>
      </c>
      <c r="P368" s="6">
        <v>0</v>
      </c>
      <c r="Q368" s="6">
        <v>282</v>
      </c>
      <c r="R368" s="6">
        <v>249.79</v>
      </c>
      <c r="S368" s="6">
        <v>1096.8499999999999</v>
      </c>
      <c r="T368" s="6">
        <v>0</v>
      </c>
      <c r="U368" s="6">
        <v>0</v>
      </c>
      <c r="V368" s="6">
        <v>7877.13</v>
      </c>
      <c r="W368" s="6">
        <v>0</v>
      </c>
      <c r="X368" s="6">
        <v>31330.16</v>
      </c>
      <c r="Y368" s="513">
        <f>IF(A368&lt;&gt;"",IF(A368=мар17!A368,0,1),IF(AND(B368=мар17!B368,C368=мар17!C368),0,1))</f>
        <v>0</v>
      </c>
      <c r="Z368" s="70" t="str">
        <f t="shared" si="25"/>
        <v>ул. Шестая д.6</v>
      </c>
      <c r="AA368" s="504">
        <f>IF($B368&lt;&gt;"",MAX(AA$7:AA367)+1,0)</f>
        <v>356</v>
      </c>
      <c r="AB368" s="502">
        <f t="shared" si="26"/>
        <v>368</v>
      </c>
      <c r="AC368" s="504">
        <f>1</f>
        <v>1</v>
      </c>
      <c r="AD368" s="103">
        <f t="shared" si="27"/>
        <v>1732.64</v>
      </c>
      <c r="AE368" s="103">
        <f t="shared" si="28"/>
        <v>5862.49</v>
      </c>
      <c r="AF368" s="103">
        <f t="shared" si="29"/>
        <v>282</v>
      </c>
    </row>
    <row r="369" spans="2:32" x14ac:dyDescent="0.3">
      <c r="B369" s="1" t="str">
        <f>адреса!$G$363</f>
        <v>кв.63</v>
      </c>
      <c r="C369" s="522">
        <f>адреса!$I$363</f>
        <v>60000063</v>
      </c>
      <c r="D369" s="6" t="str">
        <f>адреса!$K$363</f>
        <v>ФИО-6-63</v>
      </c>
      <c r="E369" s="6">
        <v>8301.25</v>
      </c>
      <c r="F369" s="6">
        <v>1719.02</v>
      </c>
      <c r="G369" s="6">
        <v>0</v>
      </c>
      <c r="H369" s="6">
        <v>1611.88</v>
      </c>
      <c r="I369" s="6">
        <v>228.68</v>
      </c>
      <c r="J369" s="6">
        <v>0</v>
      </c>
      <c r="K369" s="6">
        <v>556.66</v>
      </c>
      <c r="L369" s="6">
        <v>0</v>
      </c>
      <c r="M369" s="6">
        <v>0</v>
      </c>
      <c r="N369" s="6">
        <v>0</v>
      </c>
      <c r="O369" s="6">
        <v>1982.08</v>
      </c>
      <c r="P369" s="6">
        <v>0</v>
      </c>
      <c r="Q369" s="6">
        <v>282</v>
      </c>
      <c r="R369" s="6">
        <v>240.07</v>
      </c>
      <c r="S369" s="6">
        <v>1053.8900000000001</v>
      </c>
      <c r="T369" s="6">
        <v>0</v>
      </c>
      <c r="U369" s="6">
        <v>0</v>
      </c>
      <c r="V369" s="6">
        <v>7674.28</v>
      </c>
      <c r="W369" s="6">
        <v>8301.25</v>
      </c>
      <c r="X369" s="6">
        <v>7674.28</v>
      </c>
      <c r="Y369" s="513">
        <f>IF(A369&lt;&gt;"",IF(A369=мар17!A369,0,1),IF(AND(B369=мар17!B369,C369=мар17!C369),0,1))</f>
        <v>0</v>
      </c>
      <c r="Z369" s="70" t="str">
        <f t="shared" si="25"/>
        <v>ул. Шестая д.6</v>
      </c>
      <c r="AA369" s="504">
        <f>IF($B369&lt;&gt;"",MAX(AA$7:AA368)+1,0)</f>
        <v>357</v>
      </c>
      <c r="AB369" s="502">
        <f t="shared" si="26"/>
        <v>369</v>
      </c>
      <c r="AC369" s="504">
        <f>1</f>
        <v>1</v>
      </c>
      <c r="AD369" s="103">
        <f t="shared" si="27"/>
        <v>1719.02</v>
      </c>
      <c r="AE369" s="103">
        <f t="shared" si="28"/>
        <v>5673.26</v>
      </c>
      <c r="AF369" s="103">
        <f t="shared" si="29"/>
        <v>282</v>
      </c>
    </row>
    <row r="370" spans="2:32" x14ac:dyDescent="0.3">
      <c r="B370" s="1" t="str">
        <f>адреса!$G$364</f>
        <v>кв.64</v>
      </c>
      <c r="C370" s="522">
        <f>адреса!$I$364</f>
        <v>60000064</v>
      </c>
      <c r="D370" s="6" t="str">
        <f>адреса!$K$364</f>
        <v>ФИО-6-64</v>
      </c>
      <c r="E370" s="6">
        <v>0</v>
      </c>
      <c r="F370" s="6">
        <v>1487.55</v>
      </c>
      <c r="G370" s="6">
        <v>0</v>
      </c>
      <c r="H370" s="6">
        <v>2535.85</v>
      </c>
      <c r="I370" s="6">
        <v>91.12</v>
      </c>
      <c r="J370" s="6">
        <v>0</v>
      </c>
      <c r="K370" s="6">
        <v>141.66999999999999</v>
      </c>
      <c r="L370" s="6">
        <v>0</v>
      </c>
      <c r="M370" s="6">
        <v>0</v>
      </c>
      <c r="N370" s="6">
        <v>0</v>
      </c>
      <c r="O370" s="6">
        <v>197.79</v>
      </c>
      <c r="P370" s="6">
        <v>0</v>
      </c>
      <c r="Q370" s="6">
        <v>282</v>
      </c>
      <c r="R370" s="6">
        <v>30.79</v>
      </c>
      <c r="S370" s="6">
        <v>128.19</v>
      </c>
      <c r="T370" s="6">
        <v>0</v>
      </c>
      <c r="U370" s="6">
        <v>0</v>
      </c>
      <c r="V370" s="6">
        <v>4894.96</v>
      </c>
      <c r="W370" s="6">
        <v>0</v>
      </c>
      <c r="X370" s="6">
        <v>4894.96</v>
      </c>
      <c r="Y370" s="513">
        <f>IF(A370&lt;&gt;"",IF(A370=мар17!A370,0,1),IF(AND(B370=мар17!B370,C370=мар17!C370),0,1))</f>
        <v>0</v>
      </c>
      <c r="Z370" s="70" t="str">
        <f t="shared" si="25"/>
        <v>ул. Шестая д.6</v>
      </c>
      <c r="AA370" s="504">
        <f>IF($B370&lt;&gt;"",MAX(AA$7:AA369)+1,0)</f>
        <v>358</v>
      </c>
      <c r="AB370" s="502">
        <f t="shared" si="26"/>
        <v>370</v>
      </c>
      <c r="AC370" s="504">
        <f>1</f>
        <v>1</v>
      </c>
      <c r="AD370" s="103">
        <f t="shared" si="27"/>
        <v>1487.55</v>
      </c>
      <c r="AE370" s="103">
        <f t="shared" si="28"/>
        <v>3125.41</v>
      </c>
      <c r="AF370" s="103">
        <f t="shared" si="29"/>
        <v>282</v>
      </c>
    </row>
    <row r="371" spans="2:32" x14ac:dyDescent="0.3">
      <c r="B371" s="1" t="str">
        <f>адреса!$G$365</f>
        <v>кв.65</v>
      </c>
      <c r="C371" s="522">
        <f>адреса!$I$365</f>
        <v>60000065</v>
      </c>
      <c r="D371" s="6" t="str">
        <f>адреса!$K$365</f>
        <v>ФИО-6-65</v>
      </c>
      <c r="E371" s="6">
        <v>3000.84</v>
      </c>
      <c r="F371" s="6">
        <v>1487.55</v>
      </c>
      <c r="G371" s="6">
        <v>0</v>
      </c>
      <c r="H371" s="6">
        <v>656.7</v>
      </c>
      <c r="I371" s="6">
        <v>-254.18</v>
      </c>
      <c r="J371" s="6">
        <v>0</v>
      </c>
      <c r="K371" s="6">
        <v>-505.97</v>
      </c>
      <c r="L371" s="6">
        <v>0</v>
      </c>
      <c r="M371" s="6">
        <v>0</v>
      </c>
      <c r="N371" s="6">
        <v>0</v>
      </c>
      <c r="O371" s="6">
        <v>183.64</v>
      </c>
      <c r="P371" s="6">
        <v>0</v>
      </c>
      <c r="Q371" s="6">
        <v>282</v>
      </c>
      <c r="R371" s="6">
        <v>-164.32</v>
      </c>
      <c r="S371" s="6">
        <v>-735.95</v>
      </c>
      <c r="T371" s="6">
        <v>0</v>
      </c>
      <c r="U371" s="6">
        <v>0</v>
      </c>
      <c r="V371" s="6">
        <v>949.47</v>
      </c>
      <c r="W371" s="6">
        <v>3000.84</v>
      </c>
      <c r="X371" s="6">
        <v>949.47</v>
      </c>
      <c r="Y371" s="513">
        <f>IF(A371&lt;&gt;"",IF(A371=мар17!A371,0,1),IF(AND(B371=мар17!B371,C371=мар17!C371),0,1))</f>
        <v>0</v>
      </c>
      <c r="Z371" s="70" t="str">
        <f t="shared" si="25"/>
        <v>ул. Шестая д.6</v>
      </c>
      <c r="AA371" s="504">
        <f>IF($B371&lt;&gt;"",MAX(AA$7:AA370)+1,0)</f>
        <v>359</v>
      </c>
      <c r="AB371" s="502">
        <f t="shared" si="26"/>
        <v>371</v>
      </c>
      <c r="AC371" s="504">
        <f>1</f>
        <v>1</v>
      </c>
      <c r="AD371" s="103">
        <f t="shared" si="27"/>
        <v>1487.55</v>
      </c>
      <c r="AE371" s="103">
        <f t="shared" si="28"/>
        <v>-820.08</v>
      </c>
      <c r="AF371" s="103">
        <f t="shared" si="29"/>
        <v>282.00000000000011</v>
      </c>
    </row>
    <row r="372" spans="2:32" x14ac:dyDescent="0.3">
      <c r="B372" s="1" t="str">
        <f>адреса!$G$366</f>
        <v>кв.66</v>
      </c>
      <c r="C372" s="522">
        <f>адреса!$I$366</f>
        <v>60000066</v>
      </c>
      <c r="D372" s="6" t="str">
        <f>адреса!$K$366</f>
        <v>ФИО-6-66</v>
      </c>
      <c r="E372" s="6">
        <v>9782.2099999999991</v>
      </c>
      <c r="F372" s="6">
        <v>1729.23</v>
      </c>
      <c r="G372" s="6">
        <v>0</v>
      </c>
      <c r="H372" s="6">
        <v>2009.89</v>
      </c>
      <c r="I372" s="6">
        <v>-166.39</v>
      </c>
      <c r="J372" s="6">
        <v>0</v>
      </c>
      <c r="K372" s="6">
        <v>-300.91000000000003</v>
      </c>
      <c r="L372" s="6">
        <v>0</v>
      </c>
      <c r="M372" s="6">
        <v>0</v>
      </c>
      <c r="N372" s="6">
        <v>0</v>
      </c>
      <c r="O372" s="6">
        <v>152.84</v>
      </c>
      <c r="P372" s="6">
        <v>0</v>
      </c>
      <c r="Q372" s="6">
        <v>282</v>
      </c>
      <c r="R372" s="6">
        <v>-80.400000000000006</v>
      </c>
      <c r="S372" s="6">
        <v>-365.62</v>
      </c>
      <c r="T372" s="6">
        <v>0</v>
      </c>
      <c r="U372" s="6">
        <v>0</v>
      </c>
      <c r="V372" s="6">
        <v>3260.64</v>
      </c>
      <c r="W372" s="6">
        <v>9782.2099999999991</v>
      </c>
      <c r="X372" s="6">
        <v>3260.64</v>
      </c>
      <c r="Y372" s="513">
        <f>IF(A372&lt;&gt;"",IF(A372=мар17!A372,0,1),IF(AND(B372=мар17!B372,C372=мар17!C372),0,1))</f>
        <v>0</v>
      </c>
      <c r="Z372" s="70" t="str">
        <f t="shared" si="25"/>
        <v>ул. Шестая д.6</v>
      </c>
      <c r="AA372" s="504">
        <f>IF($B372&lt;&gt;"",MAX(AA$7:AA371)+1,0)</f>
        <v>360</v>
      </c>
      <c r="AB372" s="502">
        <f t="shared" si="26"/>
        <v>372</v>
      </c>
      <c r="AC372" s="504">
        <f>1</f>
        <v>1</v>
      </c>
      <c r="AD372" s="103">
        <f t="shared" si="27"/>
        <v>1729.23</v>
      </c>
      <c r="AE372" s="103">
        <f t="shared" si="28"/>
        <v>1249.4099999999999</v>
      </c>
      <c r="AF372" s="103">
        <f t="shared" si="29"/>
        <v>282</v>
      </c>
    </row>
    <row r="373" spans="2:32" x14ac:dyDescent="0.3">
      <c r="B373" s="1" t="str">
        <f>адреса!$G$367</f>
        <v>кв.67</v>
      </c>
      <c r="C373" s="522">
        <f>адреса!$I$367</f>
        <v>60000067</v>
      </c>
      <c r="D373" s="6" t="str">
        <f>адреса!$K$367</f>
        <v>ФИО-6-67</v>
      </c>
      <c r="E373" s="6">
        <v>5352.93</v>
      </c>
      <c r="F373" s="6">
        <v>1759.87</v>
      </c>
      <c r="G373" s="6">
        <v>0</v>
      </c>
      <c r="H373" s="6">
        <v>-431.03</v>
      </c>
      <c r="I373" s="6">
        <v>150.94</v>
      </c>
      <c r="J373" s="6">
        <v>0</v>
      </c>
      <c r="K373" s="6">
        <v>285.58999999999997</v>
      </c>
      <c r="L373" s="6">
        <v>0</v>
      </c>
      <c r="M373" s="6">
        <v>0</v>
      </c>
      <c r="N373" s="6">
        <v>0</v>
      </c>
      <c r="O373" s="6">
        <v>429.63</v>
      </c>
      <c r="P373" s="6">
        <v>0</v>
      </c>
      <c r="Q373" s="6">
        <v>282</v>
      </c>
      <c r="R373" s="6">
        <v>91.73</v>
      </c>
      <c r="S373" s="6">
        <v>396.62</v>
      </c>
      <c r="T373" s="6">
        <v>0</v>
      </c>
      <c r="U373" s="6">
        <v>0</v>
      </c>
      <c r="V373" s="6">
        <v>2965.35</v>
      </c>
      <c r="W373" s="6">
        <v>5352.93</v>
      </c>
      <c r="X373" s="6">
        <v>2965.35</v>
      </c>
      <c r="Y373" s="513">
        <f>IF(A373&lt;&gt;"",IF(A373=мар17!A373,0,1),IF(AND(B373=мар17!B373,C373=мар17!C373),0,1))</f>
        <v>0</v>
      </c>
      <c r="Z373" s="70" t="str">
        <f t="shared" si="25"/>
        <v>ул. Шестая д.6</v>
      </c>
      <c r="AA373" s="504">
        <f>IF($B373&lt;&gt;"",MAX(AA$7:AA372)+1,0)</f>
        <v>361</v>
      </c>
      <c r="AB373" s="502">
        <f t="shared" si="26"/>
        <v>373</v>
      </c>
      <c r="AC373" s="504">
        <f>1</f>
        <v>1</v>
      </c>
      <c r="AD373" s="103">
        <f t="shared" si="27"/>
        <v>1759.87</v>
      </c>
      <c r="AE373" s="103">
        <f t="shared" si="28"/>
        <v>923.48</v>
      </c>
      <c r="AF373" s="103">
        <f t="shared" si="29"/>
        <v>282</v>
      </c>
    </row>
    <row r="374" spans="2:32" x14ac:dyDescent="0.3">
      <c r="B374" s="1" t="str">
        <f>адреса!$G$368</f>
        <v>кв.68</v>
      </c>
      <c r="C374" s="522">
        <f>адреса!$I$368</f>
        <v>60000068</v>
      </c>
      <c r="D374" s="6" t="str">
        <f>адреса!$K$368</f>
        <v>ФИО-6-68</v>
      </c>
      <c r="E374" s="6">
        <v>19589.990000000002</v>
      </c>
      <c r="F374" s="6">
        <v>1681.58</v>
      </c>
      <c r="G374" s="6">
        <v>0</v>
      </c>
      <c r="H374" s="6">
        <v>2866.61</v>
      </c>
      <c r="I374" s="6">
        <v>-503.53</v>
      </c>
      <c r="J374" s="6">
        <v>0</v>
      </c>
      <c r="K374" s="6">
        <v>-902.73</v>
      </c>
      <c r="L374" s="6">
        <v>0</v>
      </c>
      <c r="M374" s="6">
        <v>0</v>
      </c>
      <c r="N374" s="6">
        <v>0</v>
      </c>
      <c r="O374" s="6">
        <v>197.53</v>
      </c>
      <c r="P374" s="6">
        <v>0</v>
      </c>
      <c r="Q374" s="6">
        <v>282</v>
      </c>
      <c r="R374" s="6">
        <v>-245.56</v>
      </c>
      <c r="S374" s="6">
        <v>-1096.8599999999999</v>
      </c>
      <c r="T374" s="6">
        <v>0</v>
      </c>
      <c r="U374" s="6">
        <v>0</v>
      </c>
      <c r="V374" s="6">
        <v>2279.04</v>
      </c>
      <c r="W374" s="6">
        <v>15919.51</v>
      </c>
      <c r="X374" s="6">
        <v>5949.52</v>
      </c>
      <c r="Y374" s="513">
        <f>IF(A374&lt;&gt;"",IF(A374=мар17!A374,0,1),IF(AND(B374=мар17!B374,C374=мар17!C374),0,1))</f>
        <v>0</v>
      </c>
      <c r="Z374" s="70" t="str">
        <f t="shared" si="25"/>
        <v>ул. Шестая д.6</v>
      </c>
      <c r="AA374" s="504">
        <f>IF($B374&lt;&gt;"",MAX(AA$7:AA373)+1,0)</f>
        <v>362</v>
      </c>
      <c r="AB374" s="502">
        <f t="shared" si="26"/>
        <v>374</v>
      </c>
      <c r="AC374" s="504">
        <f>1</f>
        <v>1</v>
      </c>
      <c r="AD374" s="103">
        <f t="shared" si="27"/>
        <v>1681.58</v>
      </c>
      <c r="AE374" s="103">
        <f t="shared" si="28"/>
        <v>315.46000000000004</v>
      </c>
      <c r="AF374" s="103">
        <f t="shared" si="29"/>
        <v>282</v>
      </c>
    </row>
    <row r="375" spans="2:32" x14ac:dyDescent="0.3">
      <c r="B375" s="1" t="str">
        <f>адреса!$G$369</f>
        <v>кв.69</v>
      </c>
      <c r="C375" s="522">
        <f>адреса!$I$369</f>
        <v>60000069</v>
      </c>
      <c r="D375" s="6" t="str">
        <f>адреса!$K$369</f>
        <v>ФИО-6-69</v>
      </c>
      <c r="E375" s="6">
        <v>0</v>
      </c>
      <c r="F375" s="6">
        <v>3090.83</v>
      </c>
      <c r="G375" s="6">
        <v>0</v>
      </c>
      <c r="H375" s="6">
        <v>2056.81</v>
      </c>
      <c r="I375" s="6">
        <v>233.14</v>
      </c>
      <c r="J375" s="6">
        <v>0</v>
      </c>
      <c r="K375" s="6">
        <v>424.02</v>
      </c>
      <c r="L375" s="6">
        <v>0</v>
      </c>
      <c r="M375" s="6">
        <v>0</v>
      </c>
      <c r="N375" s="6">
        <v>0</v>
      </c>
      <c r="O375" s="6">
        <v>2000.29</v>
      </c>
      <c r="P375" s="6">
        <v>0</v>
      </c>
      <c r="Q375" s="6">
        <v>282</v>
      </c>
      <c r="R375" s="6">
        <v>128.35</v>
      </c>
      <c r="S375" s="6">
        <v>551.47</v>
      </c>
      <c r="T375" s="6">
        <v>0</v>
      </c>
      <c r="U375" s="6">
        <v>0</v>
      </c>
      <c r="V375" s="6">
        <v>8766.91</v>
      </c>
      <c r="W375" s="6">
        <v>0</v>
      </c>
      <c r="X375" s="6">
        <v>8766.91</v>
      </c>
      <c r="Y375" s="513">
        <f>IF(A375&lt;&gt;"",IF(A375=мар17!A375,0,1),IF(AND(B375=мар17!B375,C375=мар17!C375),0,1))</f>
        <v>0</v>
      </c>
      <c r="Z375" s="70" t="str">
        <f t="shared" si="25"/>
        <v>ул. Шестая д.6</v>
      </c>
      <c r="AA375" s="504">
        <f>IF($B375&lt;&gt;"",MAX(AA$7:AA374)+1,0)</f>
        <v>363</v>
      </c>
      <c r="AB375" s="502">
        <f t="shared" si="26"/>
        <v>375</v>
      </c>
      <c r="AC375" s="504">
        <f>1</f>
        <v>1</v>
      </c>
      <c r="AD375" s="103">
        <f t="shared" si="27"/>
        <v>3090.83</v>
      </c>
      <c r="AE375" s="103">
        <f t="shared" si="28"/>
        <v>5394.0800000000008</v>
      </c>
      <c r="AF375" s="103">
        <f t="shared" si="29"/>
        <v>281.99999999999909</v>
      </c>
    </row>
    <row r="376" spans="2:32" x14ac:dyDescent="0.3">
      <c r="B376" s="1" t="str">
        <f>адреса!$G$370</f>
        <v>кв.70</v>
      </c>
      <c r="C376" s="522">
        <f>адреса!$I$370</f>
        <v>60000070</v>
      </c>
      <c r="D376" s="6" t="str">
        <f>адреса!$K$370</f>
        <v>ФИО-6-70</v>
      </c>
      <c r="E376" s="6">
        <v>6718.86</v>
      </c>
      <c r="F376" s="6">
        <v>2331.7399999999998</v>
      </c>
      <c r="G376" s="6">
        <v>0</v>
      </c>
      <c r="H376" s="6">
        <v>3013.91</v>
      </c>
      <c r="I376" s="6">
        <v>-2.2400000000000002</v>
      </c>
      <c r="J376" s="6">
        <v>0</v>
      </c>
      <c r="K376" s="6">
        <v>-16.440000000000001</v>
      </c>
      <c r="L376" s="6">
        <v>0</v>
      </c>
      <c r="M376" s="6">
        <v>0</v>
      </c>
      <c r="N376" s="6">
        <v>0</v>
      </c>
      <c r="O376" s="6">
        <v>206.2</v>
      </c>
      <c r="P376" s="6">
        <v>0</v>
      </c>
      <c r="Q376" s="6">
        <v>282</v>
      </c>
      <c r="R376" s="6">
        <v>-5.7</v>
      </c>
      <c r="S376" s="6">
        <v>-38.01</v>
      </c>
      <c r="T376" s="6">
        <v>0</v>
      </c>
      <c r="U376" s="6">
        <v>0</v>
      </c>
      <c r="V376" s="6">
        <v>5771.46</v>
      </c>
      <c r="W376" s="6">
        <v>6718.86</v>
      </c>
      <c r="X376" s="6">
        <v>5771.46</v>
      </c>
      <c r="Y376" s="513">
        <f>IF(A376&lt;&gt;"",IF(A376=мар17!A376,0,1),IF(AND(B376=мар17!B376,C376=мар17!C376),0,1))</f>
        <v>0</v>
      </c>
      <c r="Z376" s="70" t="str">
        <f t="shared" si="25"/>
        <v>ул. Шестая д.6</v>
      </c>
      <c r="AA376" s="504">
        <f>IF($B376&lt;&gt;"",MAX(AA$7:AA375)+1,0)</f>
        <v>364</v>
      </c>
      <c r="AB376" s="502">
        <f t="shared" si="26"/>
        <v>376</v>
      </c>
      <c r="AC376" s="504">
        <f>1</f>
        <v>1</v>
      </c>
      <c r="AD376" s="103">
        <f t="shared" si="27"/>
        <v>2331.7399999999998</v>
      </c>
      <c r="AE376" s="103">
        <f t="shared" si="28"/>
        <v>3157.72</v>
      </c>
      <c r="AF376" s="103">
        <f t="shared" si="29"/>
        <v>282.00000000000045</v>
      </c>
    </row>
    <row r="377" spans="2:32" x14ac:dyDescent="0.3">
      <c r="B377" s="1" t="str">
        <f>адреса!$G$371</f>
        <v>кв.71</v>
      </c>
      <c r="C377" s="522">
        <f>адреса!$I$371</f>
        <v>60000071</v>
      </c>
      <c r="D377" s="6" t="str">
        <f>адреса!$K$371</f>
        <v>ФИО-6-71</v>
      </c>
      <c r="E377" s="6">
        <v>0</v>
      </c>
      <c r="F377" s="6">
        <v>1511.38</v>
      </c>
      <c r="G377" s="6">
        <v>0</v>
      </c>
      <c r="H377" s="6">
        <v>2102.19</v>
      </c>
      <c r="I377" s="6">
        <v>24.81</v>
      </c>
      <c r="J377" s="6">
        <v>0</v>
      </c>
      <c r="K377" s="6">
        <v>164.88</v>
      </c>
      <c r="L377" s="6">
        <v>0</v>
      </c>
      <c r="M377" s="6">
        <v>0</v>
      </c>
      <c r="N377" s="6">
        <v>0</v>
      </c>
      <c r="O377" s="6">
        <v>257.57</v>
      </c>
      <c r="P377" s="6">
        <v>0</v>
      </c>
      <c r="Q377" s="6">
        <v>282</v>
      </c>
      <c r="R377" s="6">
        <v>116.53</v>
      </c>
      <c r="S377" s="6">
        <v>507.8</v>
      </c>
      <c r="T377" s="6">
        <v>0</v>
      </c>
      <c r="U377" s="6">
        <v>0</v>
      </c>
      <c r="V377" s="6">
        <v>4967.16</v>
      </c>
      <c r="W377" s="6">
        <v>0</v>
      </c>
      <c r="X377" s="6">
        <v>4967.16</v>
      </c>
      <c r="Y377" s="513">
        <f>IF(A377&lt;&gt;"",IF(A377=мар17!A377,0,1),IF(AND(B377=мар17!B377,C377=мар17!C377),0,1))</f>
        <v>0</v>
      </c>
      <c r="Z377" s="70" t="str">
        <f t="shared" si="25"/>
        <v>ул. Шестая д.6</v>
      </c>
      <c r="AA377" s="504">
        <f>IF($B377&lt;&gt;"",MAX(AA$7:AA376)+1,0)</f>
        <v>365</v>
      </c>
      <c r="AB377" s="502">
        <f t="shared" si="26"/>
        <v>377</v>
      </c>
      <c r="AC377" s="504">
        <f>1</f>
        <v>1</v>
      </c>
      <c r="AD377" s="103">
        <f t="shared" si="27"/>
        <v>1511.38</v>
      </c>
      <c r="AE377" s="103">
        <f t="shared" si="28"/>
        <v>3173.7800000000007</v>
      </c>
      <c r="AF377" s="103">
        <f t="shared" si="29"/>
        <v>281.99999999999909</v>
      </c>
    </row>
    <row r="378" spans="2:32" x14ac:dyDescent="0.3">
      <c r="B378" s="1" t="str">
        <f>адреса!$G$372</f>
        <v>кв.72</v>
      </c>
      <c r="C378" s="522">
        <f>адреса!$I$372</f>
        <v>60000072</v>
      </c>
      <c r="D378" s="6" t="str">
        <f>адреса!$K$372</f>
        <v>ФИО-6-72</v>
      </c>
      <c r="E378" s="6">
        <v>12506.7</v>
      </c>
      <c r="F378" s="6">
        <v>1300.33</v>
      </c>
      <c r="G378" s="6">
        <v>0</v>
      </c>
      <c r="H378" s="6">
        <v>2216.69</v>
      </c>
      <c r="I378" s="6">
        <v>-504.01</v>
      </c>
      <c r="J378" s="6">
        <v>0</v>
      </c>
      <c r="K378" s="6">
        <v>-902.73</v>
      </c>
      <c r="L378" s="6">
        <v>0</v>
      </c>
      <c r="M378" s="6">
        <v>0</v>
      </c>
      <c r="N378" s="6">
        <v>0</v>
      </c>
      <c r="O378" s="6">
        <v>113.86</v>
      </c>
      <c r="P378" s="6">
        <v>0</v>
      </c>
      <c r="Q378" s="6">
        <v>282</v>
      </c>
      <c r="R378" s="6">
        <v>-246.04</v>
      </c>
      <c r="S378" s="6">
        <v>-1096.8599999999999</v>
      </c>
      <c r="T378" s="6">
        <v>0</v>
      </c>
      <c r="U378" s="6">
        <v>0</v>
      </c>
      <c r="V378" s="6">
        <v>1163.24</v>
      </c>
      <c r="W378" s="6">
        <v>12506.7</v>
      </c>
      <c r="X378" s="6">
        <v>1163.24</v>
      </c>
      <c r="Y378" s="513">
        <f>IF(A378&lt;&gt;"",IF(A378=мар17!A378,0,1),IF(AND(B378=мар17!B378,C378=мар17!C378),0,1))</f>
        <v>0</v>
      </c>
      <c r="Z378" s="70" t="str">
        <f t="shared" si="25"/>
        <v>ул. Шестая д.6</v>
      </c>
      <c r="AA378" s="504">
        <f>IF($B378&lt;&gt;"",MAX(AA$7:AA377)+1,0)</f>
        <v>366</v>
      </c>
      <c r="AB378" s="502">
        <f t="shared" si="26"/>
        <v>378</v>
      </c>
      <c r="AC378" s="504">
        <f>1</f>
        <v>1</v>
      </c>
      <c r="AD378" s="103">
        <f t="shared" si="27"/>
        <v>1300.33</v>
      </c>
      <c r="AE378" s="103">
        <f t="shared" si="28"/>
        <v>-419.0899999999998</v>
      </c>
      <c r="AF378" s="103">
        <f t="shared" si="29"/>
        <v>281.99999999999989</v>
      </c>
    </row>
    <row r="379" spans="2:32" x14ac:dyDescent="0.3">
      <c r="B379" s="1" t="str">
        <f>адреса!$G$373</f>
        <v>кв.73</v>
      </c>
      <c r="C379" s="522">
        <f>адреса!$I$373</f>
        <v>60000073</v>
      </c>
      <c r="D379" s="6" t="str">
        <f>адреса!$K$373</f>
        <v>ФИО-6-73</v>
      </c>
      <c r="E379" s="6">
        <v>0</v>
      </c>
      <c r="F379" s="6">
        <v>1310.54</v>
      </c>
      <c r="G379" s="6">
        <v>0</v>
      </c>
      <c r="H379" s="6">
        <v>2234.1</v>
      </c>
      <c r="I379" s="6">
        <v>132.47</v>
      </c>
      <c r="J379" s="6">
        <v>0</v>
      </c>
      <c r="K379" s="6">
        <v>242.32</v>
      </c>
      <c r="L379" s="6">
        <v>0</v>
      </c>
      <c r="M379" s="6">
        <v>0</v>
      </c>
      <c r="N379" s="6">
        <v>0</v>
      </c>
      <c r="O379" s="6">
        <v>272.07</v>
      </c>
      <c r="P379" s="6">
        <v>0</v>
      </c>
      <c r="Q379" s="6">
        <v>282</v>
      </c>
      <c r="R379" s="6">
        <v>72.989999999999995</v>
      </c>
      <c r="S379" s="6">
        <v>316.05</v>
      </c>
      <c r="T379" s="6">
        <v>0</v>
      </c>
      <c r="U379" s="6">
        <v>0</v>
      </c>
      <c r="V379" s="6">
        <v>4862.54</v>
      </c>
      <c r="W379" s="6">
        <v>0</v>
      </c>
      <c r="X379" s="6">
        <v>4862.54</v>
      </c>
      <c r="Y379" s="513">
        <f>IF(A379&lt;&gt;"",IF(A379=мар17!A379,0,1),IF(AND(B379=мар17!B379,C379=мар17!C379),0,1))</f>
        <v>0</v>
      </c>
      <c r="Z379" s="70" t="str">
        <f t="shared" si="25"/>
        <v>ул. Шестая д.6</v>
      </c>
      <c r="AA379" s="504">
        <f>IF($B379&lt;&gt;"",MAX(AA$7:AA378)+1,0)</f>
        <v>367</v>
      </c>
      <c r="AB379" s="502">
        <f t="shared" si="26"/>
        <v>379</v>
      </c>
      <c r="AC379" s="504">
        <f>1</f>
        <v>1</v>
      </c>
      <c r="AD379" s="103">
        <f t="shared" si="27"/>
        <v>1310.54</v>
      </c>
      <c r="AE379" s="103">
        <f t="shared" si="28"/>
        <v>3270</v>
      </c>
      <c r="AF379" s="103">
        <f t="shared" si="29"/>
        <v>282</v>
      </c>
    </row>
    <row r="380" spans="2:32" x14ac:dyDescent="0.3">
      <c r="B380" s="1" t="str">
        <f>адреса!$G$374</f>
        <v>кв.74</v>
      </c>
      <c r="C380" s="522">
        <f>адреса!$I$374</f>
        <v>60000074</v>
      </c>
      <c r="D380" s="6" t="str">
        <f>адреса!$K$374</f>
        <v>ФИО-6-74</v>
      </c>
      <c r="E380" s="6">
        <v>5254.82</v>
      </c>
      <c r="F380" s="6">
        <v>1514.78</v>
      </c>
      <c r="G380" s="6">
        <v>0</v>
      </c>
      <c r="H380" s="6">
        <v>2582.27</v>
      </c>
      <c r="I380" s="6">
        <v>43.68</v>
      </c>
      <c r="J380" s="6">
        <v>0</v>
      </c>
      <c r="K380" s="6">
        <v>60.14</v>
      </c>
      <c r="L380" s="6">
        <v>0</v>
      </c>
      <c r="M380" s="6">
        <v>0</v>
      </c>
      <c r="N380" s="6">
        <v>0</v>
      </c>
      <c r="O380" s="6">
        <v>181.74</v>
      </c>
      <c r="P380" s="6">
        <v>0</v>
      </c>
      <c r="Q380" s="6">
        <v>282</v>
      </c>
      <c r="R380" s="6">
        <v>10.27</v>
      </c>
      <c r="S380" s="6">
        <v>37.15</v>
      </c>
      <c r="T380" s="6">
        <v>0</v>
      </c>
      <c r="U380" s="6">
        <v>0</v>
      </c>
      <c r="V380" s="6">
        <v>4712.03</v>
      </c>
      <c r="W380" s="6">
        <v>5254.82</v>
      </c>
      <c r="X380" s="6">
        <v>4712.03</v>
      </c>
      <c r="Y380" s="513">
        <f>IF(A380&lt;&gt;"",IF(A380=мар17!A380,0,1),IF(AND(B380=мар17!B380,C380=мар17!C380),0,1))</f>
        <v>0</v>
      </c>
      <c r="Z380" s="70" t="str">
        <f t="shared" si="25"/>
        <v>ул. Шестая д.6</v>
      </c>
      <c r="AA380" s="504">
        <f>IF($B380&lt;&gt;"",MAX(AA$7:AA379)+1,0)</f>
        <v>368</v>
      </c>
      <c r="AB380" s="502">
        <f t="shared" si="26"/>
        <v>380</v>
      </c>
      <c r="AC380" s="504">
        <f>1</f>
        <v>1</v>
      </c>
      <c r="AD380" s="103">
        <f t="shared" si="27"/>
        <v>1514.78</v>
      </c>
      <c r="AE380" s="103">
        <f t="shared" si="28"/>
        <v>2915.25</v>
      </c>
      <c r="AF380" s="103">
        <f t="shared" si="29"/>
        <v>282</v>
      </c>
    </row>
    <row r="381" spans="2:32" x14ac:dyDescent="0.3">
      <c r="B381" s="1" t="str">
        <f>адреса!$G$375</f>
        <v>кв.75</v>
      </c>
      <c r="C381" s="522">
        <f>адреса!$I$375</f>
        <v>60000075</v>
      </c>
      <c r="D381" s="6" t="str">
        <f>адреса!$K$375</f>
        <v>ФИО-6-75</v>
      </c>
      <c r="E381" s="6">
        <v>24472.81</v>
      </c>
      <c r="F381" s="6">
        <v>2352.16</v>
      </c>
      <c r="G381" s="6">
        <v>0</v>
      </c>
      <c r="H381" s="6">
        <v>4009.77</v>
      </c>
      <c r="I381" s="6">
        <v>171.46</v>
      </c>
      <c r="J381" s="6">
        <v>0</v>
      </c>
      <c r="K381" s="6">
        <v>300.91000000000003</v>
      </c>
      <c r="L381" s="6">
        <v>0</v>
      </c>
      <c r="M381" s="6">
        <v>0</v>
      </c>
      <c r="N381" s="6">
        <v>0</v>
      </c>
      <c r="O381" s="6">
        <v>205.96</v>
      </c>
      <c r="P381" s="6">
        <v>0</v>
      </c>
      <c r="Q381" s="6">
        <v>282</v>
      </c>
      <c r="R381" s="6">
        <v>85.47</v>
      </c>
      <c r="S381" s="6">
        <v>365.62</v>
      </c>
      <c r="T381" s="6">
        <v>0</v>
      </c>
      <c r="U381" s="6">
        <v>0</v>
      </c>
      <c r="V381" s="6">
        <v>7773.35</v>
      </c>
      <c r="W381" s="6">
        <v>24700</v>
      </c>
      <c r="X381" s="6">
        <v>7546.16</v>
      </c>
      <c r="Y381" s="513">
        <f>IF(A381&lt;&gt;"",IF(A381=мар17!A381,0,1),IF(AND(B381=мар17!B381,C381=мар17!C381),0,1))</f>
        <v>0</v>
      </c>
      <c r="Z381" s="70" t="str">
        <f t="shared" si="25"/>
        <v>ул. Шестая д.6</v>
      </c>
      <c r="AA381" s="504">
        <f>IF($B381&lt;&gt;"",MAX(AA$7:AA380)+1,0)</f>
        <v>369</v>
      </c>
      <c r="AB381" s="502">
        <f t="shared" si="26"/>
        <v>381</v>
      </c>
      <c r="AC381" s="504">
        <f>1</f>
        <v>1</v>
      </c>
      <c r="AD381" s="103">
        <f t="shared" si="27"/>
        <v>2352.16</v>
      </c>
      <c r="AE381" s="103">
        <f t="shared" si="28"/>
        <v>5139.1899999999996</v>
      </c>
      <c r="AF381" s="103">
        <f t="shared" si="29"/>
        <v>282.00000000000091</v>
      </c>
    </row>
    <row r="382" spans="2:32" x14ac:dyDescent="0.3">
      <c r="B382" s="1" t="str">
        <f>адреса!$G$376</f>
        <v>кв.76</v>
      </c>
      <c r="C382" s="522">
        <f>адреса!$I$376</f>
        <v>60000076</v>
      </c>
      <c r="D382" s="6" t="str">
        <f>адреса!$K$376</f>
        <v>ФИО-6-76</v>
      </c>
      <c r="E382" s="6">
        <v>0</v>
      </c>
      <c r="F382" s="6">
        <v>3063.6</v>
      </c>
      <c r="G382" s="6">
        <v>0</v>
      </c>
      <c r="H382" s="6">
        <v>7080.14</v>
      </c>
      <c r="I382" s="6">
        <v>3.8</v>
      </c>
      <c r="J382" s="6">
        <v>0</v>
      </c>
      <c r="K382" s="6">
        <v>0</v>
      </c>
      <c r="L382" s="6">
        <v>0</v>
      </c>
      <c r="M382" s="6">
        <v>0</v>
      </c>
      <c r="N382" s="6">
        <v>0</v>
      </c>
      <c r="O382" s="6">
        <v>268.36</v>
      </c>
      <c r="P382" s="6">
        <v>0</v>
      </c>
      <c r="Q382" s="6">
        <v>282</v>
      </c>
      <c r="R382" s="6">
        <v>3.8</v>
      </c>
      <c r="S382" s="6">
        <v>0</v>
      </c>
      <c r="T382" s="6">
        <v>0</v>
      </c>
      <c r="U382" s="6">
        <v>0</v>
      </c>
      <c r="V382" s="6">
        <v>10701.7</v>
      </c>
      <c r="W382" s="6">
        <v>0</v>
      </c>
      <c r="X382" s="6">
        <v>10701.7</v>
      </c>
      <c r="Y382" s="513">
        <f>IF(A382&lt;&gt;"",IF(A382=мар17!A382,0,1),IF(AND(B382=мар17!B382,C382=мар17!C382),0,1))</f>
        <v>0</v>
      </c>
      <c r="Z382" s="70" t="str">
        <f t="shared" si="25"/>
        <v>ул. Шестая д.6</v>
      </c>
      <c r="AA382" s="504">
        <f>IF($B382&lt;&gt;"",MAX(AA$7:AA381)+1,0)</f>
        <v>370</v>
      </c>
      <c r="AB382" s="502">
        <f t="shared" si="26"/>
        <v>382</v>
      </c>
      <c r="AC382" s="504">
        <f>1</f>
        <v>1</v>
      </c>
      <c r="AD382" s="103">
        <f t="shared" si="27"/>
        <v>3063.6</v>
      </c>
      <c r="AE382" s="103">
        <f t="shared" si="28"/>
        <v>7356.1</v>
      </c>
      <c r="AF382" s="103">
        <f t="shared" si="29"/>
        <v>282</v>
      </c>
    </row>
    <row r="383" spans="2:32" x14ac:dyDescent="0.3">
      <c r="B383" s="1" t="str">
        <f>адреса!$G$377</f>
        <v>кв.77</v>
      </c>
      <c r="C383" s="522">
        <f>адреса!$I$377</f>
        <v>60000077</v>
      </c>
      <c r="D383" s="6" t="str">
        <f>адреса!$K$377</f>
        <v>ФИО-6-77</v>
      </c>
      <c r="E383" s="6">
        <v>22013.62</v>
      </c>
      <c r="F383" s="6">
        <v>1684.98</v>
      </c>
      <c r="G383" s="6">
        <v>0</v>
      </c>
      <c r="H383" s="6">
        <v>2872.41</v>
      </c>
      <c r="I383" s="6">
        <v>170.63</v>
      </c>
      <c r="J383" s="6">
        <v>0</v>
      </c>
      <c r="K383" s="6">
        <v>300.91000000000003</v>
      </c>
      <c r="L383" s="6">
        <v>0</v>
      </c>
      <c r="M383" s="6">
        <v>0</v>
      </c>
      <c r="N383" s="6">
        <v>0</v>
      </c>
      <c r="O383" s="6">
        <v>702.41</v>
      </c>
      <c r="P383" s="6">
        <v>0</v>
      </c>
      <c r="Q383" s="6">
        <v>282</v>
      </c>
      <c r="R383" s="6">
        <v>84.64</v>
      </c>
      <c r="S383" s="6">
        <v>365.62</v>
      </c>
      <c r="T383" s="6">
        <v>0</v>
      </c>
      <c r="U383" s="6">
        <v>0</v>
      </c>
      <c r="V383" s="6">
        <v>6463.6</v>
      </c>
      <c r="W383" s="6">
        <v>15363.49</v>
      </c>
      <c r="X383" s="6">
        <v>13113.73</v>
      </c>
      <c r="Y383" s="513">
        <f>IF(A383&lt;&gt;"",IF(A383=мар17!A383,0,1),IF(AND(B383=мар17!B383,C383=мар17!C383),0,1))</f>
        <v>0</v>
      </c>
      <c r="Z383" s="70" t="str">
        <f t="shared" si="25"/>
        <v>ул. Шестая д.6</v>
      </c>
      <c r="AA383" s="504">
        <f>IF($B383&lt;&gt;"",MAX(AA$7:AA382)+1,0)</f>
        <v>371</v>
      </c>
      <c r="AB383" s="502">
        <f t="shared" si="26"/>
        <v>383</v>
      </c>
      <c r="AC383" s="504">
        <f>1</f>
        <v>1</v>
      </c>
      <c r="AD383" s="103">
        <f t="shared" si="27"/>
        <v>1684.98</v>
      </c>
      <c r="AE383" s="103">
        <f t="shared" si="28"/>
        <v>4496.62</v>
      </c>
      <c r="AF383" s="103">
        <f t="shared" si="29"/>
        <v>282.00000000000091</v>
      </c>
    </row>
    <row r="384" spans="2:32" x14ac:dyDescent="0.3">
      <c r="B384" s="1" t="str">
        <f>адреса!$G$378</f>
        <v>кв.78</v>
      </c>
      <c r="C384" s="522">
        <f>адреса!$I$378</f>
        <v>60000078</v>
      </c>
      <c r="D384" s="6" t="str">
        <f>адреса!$K$378</f>
        <v>ФИО-6-78</v>
      </c>
      <c r="E384" s="6">
        <v>6657.89</v>
      </c>
      <c r="F384" s="6">
        <v>1742.85</v>
      </c>
      <c r="G384" s="6">
        <v>0</v>
      </c>
      <c r="H384" s="6">
        <v>2506.79</v>
      </c>
      <c r="I384" s="6">
        <v>-59.93</v>
      </c>
      <c r="J384" s="6">
        <v>0</v>
      </c>
      <c r="K384" s="6">
        <v>-81.61</v>
      </c>
      <c r="L384" s="6">
        <v>0</v>
      </c>
      <c r="M384" s="6">
        <v>0</v>
      </c>
      <c r="N384" s="6">
        <v>0</v>
      </c>
      <c r="O384" s="6">
        <v>496.79</v>
      </c>
      <c r="P384" s="6">
        <v>0</v>
      </c>
      <c r="Q384" s="6">
        <v>282</v>
      </c>
      <c r="R384" s="6">
        <v>-3.85</v>
      </c>
      <c r="S384" s="6">
        <v>-26.59</v>
      </c>
      <c r="T384" s="6">
        <v>0</v>
      </c>
      <c r="U384" s="6">
        <v>0</v>
      </c>
      <c r="V384" s="6">
        <v>4856.45</v>
      </c>
      <c r="W384" s="6">
        <v>6657.89</v>
      </c>
      <c r="X384" s="6">
        <v>4856.45</v>
      </c>
      <c r="Y384" s="513">
        <f>IF(A384&lt;&gt;"",IF(A384=мар17!A384,0,1),IF(AND(B384=мар17!B384,C384=мар17!C384),0,1))</f>
        <v>0</v>
      </c>
      <c r="Z384" s="70" t="str">
        <f t="shared" si="25"/>
        <v>ул. Шестая д.6</v>
      </c>
      <c r="AA384" s="504">
        <f>IF($B384&lt;&gt;"",MAX(AA$7:AA383)+1,0)</f>
        <v>372</v>
      </c>
      <c r="AB384" s="502">
        <f t="shared" si="26"/>
        <v>384</v>
      </c>
      <c r="AC384" s="504">
        <f>1</f>
        <v>1</v>
      </c>
      <c r="AD384" s="103">
        <f t="shared" si="27"/>
        <v>1742.85</v>
      </c>
      <c r="AE384" s="103">
        <f t="shared" si="28"/>
        <v>2831.6</v>
      </c>
      <c r="AF384" s="103">
        <f t="shared" si="29"/>
        <v>282</v>
      </c>
    </row>
    <row r="385" spans="2:32" x14ac:dyDescent="0.3">
      <c r="B385" s="1" t="str">
        <f>адреса!$G$379</f>
        <v>кв.79</v>
      </c>
      <c r="C385" s="522">
        <f>адреса!$I$379</f>
        <v>60000079</v>
      </c>
      <c r="D385" s="6" t="str">
        <f>адреса!$K$379</f>
        <v>ФИО-6-79</v>
      </c>
      <c r="E385" s="6">
        <v>3387.06</v>
      </c>
      <c r="F385" s="6">
        <v>1715.62</v>
      </c>
      <c r="G385" s="6">
        <v>0</v>
      </c>
      <c r="H385" s="6">
        <v>1575.57</v>
      </c>
      <c r="I385" s="6">
        <v>2.13</v>
      </c>
      <c r="J385" s="6">
        <v>0</v>
      </c>
      <c r="K385" s="6">
        <v>0</v>
      </c>
      <c r="L385" s="6">
        <v>0</v>
      </c>
      <c r="M385" s="6">
        <v>0</v>
      </c>
      <c r="N385" s="6">
        <v>0</v>
      </c>
      <c r="O385" s="6">
        <v>150.26</v>
      </c>
      <c r="P385" s="6">
        <v>0</v>
      </c>
      <c r="Q385" s="6">
        <v>282</v>
      </c>
      <c r="R385" s="6">
        <v>2.13</v>
      </c>
      <c r="S385" s="6">
        <v>0</v>
      </c>
      <c r="T385" s="6">
        <v>0</v>
      </c>
      <c r="U385" s="6">
        <v>0</v>
      </c>
      <c r="V385" s="6">
        <v>3727.71</v>
      </c>
      <c r="W385" s="6">
        <v>3387.06</v>
      </c>
      <c r="X385" s="6">
        <v>3727.71</v>
      </c>
      <c r="Y385" s="513">
        <f>IF(A385&lt;&gt;"",IF(A385=мар17!A385,0,1),IF(AND(B385=мар17!B385,C385=мар17!C385),0,1))</f>
        <v>0</v>
      </c>
      <c r="Z385" s="70" t="str">
        <f t="shared" si="25"/>
        <v>ул. Шестая д.6</v>
      </c>
      <c r="AA385" s="504">
        <f>IF($B385&lt;&gt;"",MAX(AA$7:AA384)+1,0)</f>
        <v>373</v>
      </c>
      <c r="AB385" s="502">
        <f t="shared" si="26"/>
        <v>385</v>
      </c>
      <c r="AC385" s="504">
        <f>1</f>
        <v>1</v>
      </c>
      <c r="AD385" s="103">
        <f t="shared" si="27"/>
        <v>1715.62</v>
      </c>
      <c r="AE385" s="103">
        <f t="shared" si="28"/>
        <v>1730.0900000000001</v>
      </c>
      <c r="AF385" s="103">
        <f t="shared" si="29"/>
        <v>282</v>
      </c>
    </row>
    <row r="386" spans="2:32" x14ac:dyDescent="0.3">
      <c r="B386" s="1" t="str">
        <f>адреса!$G$380</f>
        <v>кв.80</v>
      </c>
      <c r="C386" s="522">
        <f>адреса!$I$380</f>
        <v>60000080</v>
      </c>
      <c r="D386" s="6" t="str">
        <f>адреса!$K$380</f>
        <v>ФИО-6-80</v>
      </c>
      <c r="E386" s="6">
        <v>-1144.6400000000001</v>
      </c>
      <c r="F386" s="6">
        <v>1480.74</v>
      </c>
      <c r="G386" s="6">
        <v>0</v>
      </c>
      <c r="H386" s="6">
        <v>2637.54</v>
      </c>
      <c r="I386" s="6">
        <v>70.63</v>
      </c>
      <c r="J386" s="6">
        <v>0</v>
      </c>
      <c r="K386" s="6">
        <v>82.44</v>
      </c>
      <c r="L386" s="6">
        <v>0</v>
      </c>
      <c r="M386" s="6">
        <v>0</v>
      </c>
      <c r="N386" s="6">
        <v>0</v>
      </c>
      <c r="O386" s="6">
        <v>963.53</v>
      </c>
      <c r="P386" s="6">
        <v>0</v>
      </c>
      <c r="Q386" s="6">
        <v>282</v>
      </c>
      <c r="R386" s="6">
        <v>1.84</v>
      </c>
      <c r="S386" s="6">
        <v>0</v>
      </c>
      <c r="T386" s="6">
        <v>0</v>
      </c>
      <c r="U386" s="6">
        <v>0</v>
      </c>
      <c r="V386" s="6">
        <v>5518.72</v>
      </c>
      <c r="W386" s="6">
        <v>0</v>
      </c>
      <c r="X386" s="6">
        <v>4374.08</v>
      </c>
      <c r="Y386" s="513">
        <f>IF(A386&lt;&gt;"",IF(A386=мар17!A386,0,1),IF(AND(B386=мар17!B386,C386=мар17!C386),0,1))</f>
        <v>0</v>
      </c>
      <c r="Z386" s="70" t="str">
        <f t="shared" si="25"/>
        <v>ул. Шестая д.6</v>
      </c>
      <c r="AA386" s="504">
        <f>IF($B386&lt;&gt;"",MAX(AA$7:AA385)+1,0)</f>
        <v>374</v>
      </c>
      <c r="AB386" s="502">
        <f t="shared" si="26"/>
        <v>386</v>
      </c>
      <c r="AC386" s="504">
        <f>1</f>
        <v>1</v>
      </c>
      <c r="AD386" s="103">
        <f t="shared" si="27"/>
        <v>1480.74</v>
      </c>
      <c r="AE386" s="103">
        <f t="shared" si="28"/>
        <v>3755.9800000000005</v>
      </c>
      <c r="AF386" s="103">
        <f t="shared" si="29"/>
        <v>282</v>
      </c>
    </row>
    <row r="387" spans="2:32" x14ac:dyDescent="0.3">
      <c r="B387" s="1" t="str">
        <f>адреса!$G$381</f>
        <v>кв.81</v>
      </c>
      <c r="C387" s="522">
        <f>адреса!$I$381</f>
        <v>60000081</v>
      </c>
      <c r="D387" s="6" t="str">
        <f>адреса!$K$381</f>
        <v>ФИО-6-81</v>
      </c>
      <c r="E387" s="6">
        <v>0</v>
      </c>
      <c r="F387" s="6">
        <v>1480.74</v>
      </c>
      <c r="G387" s="6">
        <v>0</v>
      </c>
      <c r="H387" s="6">
        <v>-285.02</v>
      </c>
      <c r="I387" s="6">
        <v>2.71</v>
      </c>
      <c r="J387" s="6">
        <v>0</v>
      </c>
      <c r="K387" s="6">
        <v>1.04</v>
      </c>
      <c r="L387" s="6">
        <v>0</v>
      </c>
      <c r="M387" s="6">
        <v>0</v>
      </c>
      <c r="N387" s="6">
        <v>0</v>
      </c>
      <c r="O387" s="6">
        <v>154.26</v>
      </c>
      <c r="P387" s="6">
        <v>0</v>
      </c>
      <c r="Q387" s="6">
        <v>282</v>
      </c>
      <c r="R387" s="6">
        <v>1.84</v>
      </c>
      <c r="S387" s="6">
        <v>0</v>
      </c>
      <c r="T387" s="6">
        <v>0</v>
      </c>
      <c r="U387" s="6">
        <v>0</v>
      </c>
      <c r="V387" s="6">
        <v>1637.57</v>
      </c>
      <c r="W387" s="6">
        <v>0</v>
      </c>
      <c r="X387" s="6">
        <v>1637.57</v>
      </c>
      <c r="Y387" s="513">
        <f>IF(A387&lt;&gt;"",IF(A387=мар17!A387,0,1),IF(AND(B387=мар17!B387,C387=мар17!C387),0,1))</f>
        <v>0</v>
      </c>
      <c r="Z387" s="70" t="str">
        <f t="shared" si="25"/>
        <v>ул. Шестая д.6</v>
      </c>
      <c r="AA387" s="504">
        <f>IF($B387&lt;&gt;"",MAX(AA$7:AA386)+1,0)</f>
        <v>375</v>
      </c>
      <c r="AB387" s="502">
        <f t="shared" si="26"/>
        <v>387</v>
      </c>
      <c r="AC387" s="504">
        <f>1</f>
        <v>1</v>
      </c>
      <c r="AD387" s="103">
        <f t="shared" si="27"/>
        <v>1480.74</v>
      </c>
      <c r="AE387" s="103">
        <f t="shared" si="28"/>
        <v>-125.16999999999999</v>
      </c>
      <c r="AF387" s="103">
        <f t="shared" si="29"/>
        <v>281.99999999999989</v>
      </c>
    </row>
    <row r="388" spans="2:32" x14ac:dyDescent="0.3">
      <c r="B388" s="1" t="str">
        <f>адреса!$G$382</f>
        <v>кв.82</v>
      </c>
      <c r="C388" s="522">
        <f>адреса!$I$382</f>
        <v>60000082</v>
      </c>
      <c r="D388" s="6" t="str">
        <f>адреса!$K$382</f>
        <v>ФИО-6-82</v>
      </c>
      <c r="E388" s="6">
        <v>15267.22</v>
      </c>
      <c r="F388" s="6">
        <v>1719.02</v>
      </c>
      <c r="G388" s="6">
        <v>0</v>
      </c>
      <c r="H388" s="6">
        <v>2930.44</v>
      </c>
      <c r="I388" s="6">
        <v>170.67</v>
      </c>
      <c r="J388" s="6">
        <v>0</v>
      </c>
      <c r="K388" s="6">
        <v>300.91000000000003</v>
      </c>
      <c r="L388" s="6">
        <v>0</v>
      </c>
      <c r="M388" s="6">
        <v>0</v>
      </c>
      <c r="N388" s="6">
        <v>0</v>
      </c>
      <c r="O388" s="6">
        <v>150.52000000000001</v>
      </c>
      <c r="P388" s="6">
        <v>0</v>
      </c>
      <c r="Q388" s="6">
        <v>282</v>
      </c>
      <c r="R388" s="6">
        <v>84.68</v>
      </c>
      <c r="S388" s="6">
        <v>365.62</v>
      </c>
      <c r="T388" s="6">
        <v>0</v>
      </c>
      <c r="U388" s="6">
        <v>0</v>
      </c>
      <c r="V388" s="6">
        <v>6003.86</v>
      </c>
      <c r="W388" s="6">
        <v>15267.22</v>
      </c>
      <c r="X388" s="6">
        <v>6003.86</v>
      </c>
      <c r="Y388" s="513">
        <f>IF(A388&lt;&gt;"",IF(A388=мар17!A388,0,1),IF(AND(B388=мар17!B388,C388=мар17!C388),0,1))</f>
        <v>0</v>
      </c>
      <c r="Z388" s="70" t="str">
        <f t="shared" si="25"/>
        <v>ул. Шестая д.6</v>
      </c>
      <c r="AA388" s="504">
        <f>IF($B388&lt;&gt;"",MAX(AA$7:AA387)+1,0)</f>
        <v>376</v>
      </c>
      <c r="AB388" s="502">
        <f t="shared" si="26"/>
        <v>388</v>
      </c>
      <c r="AC388" s="504">
        <f>1</f>
        <v>1</v>
      </c>
      <c r="AD388" s="103">
        <f t="shared" si="27"/>
        <v>1719.02</v>
      </c>
      <c r="AE388" s="103">
        <f t="shared" si="28"/>
        <v>4002.8399999999997</v>
      </c>
      <c r="AF388" s="103">
        <f t="shared" si="29"/>
        <v>282.00000000000045</v>
      </c>
    </row>
    <row r="389" spans="2:32" x14ac:dyDescent="0.3">
      <c r="B389" s="1" t="str">
        <f>адреса!$G$383</f>
        <v>кв.83</v>
      </c>
      <c r="C389" s="522">
        <f>адреса!$I$383</f>
        <v>60000083</v>
      </c>
      <c r="D389" s="6" t="str">
        <f>адреса!$K$383</f>
        <v>ФИО-6-83</v>
      </c>
      <c r="E389" s="6">
        <v>389.16</v>
      </c>
      <c r="F389" s="6">
        <v>1729.23</v>
      </c>
      <c r="G389" s="6">
        <v>0</v>
      </c>
      <c r="H389" s="6">
        <v>2007.31</v>
      </c>
      <c r="I389" s="6">
        <v>31.96</v>
      </c>
      <c r="J389" s="6">
        <v>0</v>
      </c>
      <c r="K389" s="6">
        <v>44.79</v>
      </c>
      <c r="L389" s="6">
        <v>0</v>
      </c>
      <c r="M389" s="6">
        <v>0</v>
      </c>
      <c r="N389" s="6">
        <v>0</v>
      </c>
      <c r="O389" s="6">
        <v>210.09</v>
      </c>
      <c r="P389" s="6">
        <v>0</v>
      </c>
      <c r="Q389" s="6">
        <v>282</v>
      </c>
      <c r="R389" s="6">
        <v>9.7200000000000006</v>
      </c>
      <c r="S389" s="6">
        <v>33.51</v>
      </c>
      <c r="T389" s="6">
        <v>0</v>
      </c>
      <c r="U389" s="6">
        <v>0</v>
      </c>
      <c r="V389" s="6">
        <v>4348.6099999999997</v>
      </c>
      <c r="W389" s="6">
        <v>0</v>
      </c>
      <c r="X389" s="6">
        <v>4737.7700000000004</v>
      </c>
      <c r="Y389" s="513">
        <f>IF(A389&lt;&gt;"",IF(A389=мар17!A389,0,1),IF(AND(B389=мар17!B389,C389=мар17!C389),0,1))</f>
        <v>0</v>
      </c>
      <c r="Z389" s="70" t="str">
        <f t="shared" si="25"/>
        <v>ул. Шестая д.6</v>
      </c>
      <c r="AA389" s="504">
        <f>IF($B389&lt;&gt;"",MAX(AA$7:AA388)+1,0)</f>
        <v>377</v>
      </c>
      <c r="AB389" s="502">
        <f t="shared" si="26"/>
        <v>389</v>
      </c>
      <c r="AC389" s="504">
        <f>1</f>
        <v>1</v>
      </c>
      <c r="AD389" s="103">
        <f t="shared" si="27"/>
        <v>1729.23</v>
      </c>
      <c r="AE389" s="103">
        <f t="shared" si="28"/>
        <v>2337.38</v>
      </c>
      <c r="AF389" s="103">
        <f t="shared" si="29"/>
        <v>281.99999999999955</v>
      </c>
    </row>
    <row r="390" spans="2:32" x14ac:dyDescent="0.3">
      <c r="B390" s="1" t="str">
        <f>адреса!$G$384</f>
        <v>кв.84</v>
      </c>
      <c r="C390" s="522">
        <f>адреса!$I$384</f>
        <v>60000084</v>
      </c>
      <c r="D390" s="6" t="str">
        <f>адреса!$K$384</f>
        <v>ФИО-6-84</v>
      </c>
      <c r="E390" s="6">
        <v>19297.84</v>
      </c>
      <c r="F390" s="6">
        <v>1681.58</v>
      </c>
      <c r="G390" s="6">
        <v>0</v>
      </c>
      <c r="H390" s="6">
        <v>2866.61</v>
      </c>
      <c r="I390" s="6">
        <v>170.63</v>
      </c>
      <c r="J390" s="6">
        <v>0</v>
      </c>
      <c r="K390" s="6">
        <v>300.91000000000003</v>
      </c>
      <c r="L390" s="6">
        <v>0</v>
      </c>
      <c r="M390" s="6">
        <v>0</v>
      </c>
      <c r="N390" s="6">
        <v>0</v>
      </c>
      <c r="O390" s="6">
        <v>159.15</v>
      </c>
      <c r="P390" s="6">
        <v>0</v>
      </c>
      <c r="Q390" s="6">
        <v>282</v>
      </c>
      <c r="R390" s="6">
        <v>84.64</v>
      </c>
      <c r="S390" s="6">
        <v>365.62</v>
      </c>
      <c r="T390" s="6">
        <v>0</v>
      </c>
      <c r="U390" s="6">
        <v>0</v>
      </c>
      <c r="V390" s="6">
        <v>5911.14</v>
      </c>
      <c r="W390" s="6">
        <v>0</v>
      </c>
      <c r="X390" s="6">
        <v>25208.98</v>
      </c>
      <c r="Y390" s="513">
        <f>IF(A390&lt;&gt;"",IF(A390=мар17!A390,0,1),IF(AND(B390=мар17!B390,C390=мар17!C390),0,1))</f>
        <v>0</v>
      </c>
      <c r="Z390" s="70" t="str">
        <f t="shared" si="25"/>
        <v>ул. Шестая д.6</v>
      </c>
      <c r="AA390" s="504">
        <f>IF($B390&lt;&gt;"",MAX(AA$7:AA389)+1,0)</f>
        <v>378</v>
      </c>
      <c r="AB390" s="502">
        <f t="shared" si="26"/>
        <v>390</v>
      </c>
      <c r="AC390" s="504">
        <f>1</f>
        <v>1</v>
      </c>
      <c r="AD390" s="103">
        <f t="shared" si="27"/>
        <v>1681.58</v>
      </c>
      <c r="AE390" s="103">
        <f t="shared" si="28"/>
        <v>3947.56</v>
      </c>
      <c r="AF390" s="103">
        <f t="shared" si="29"/>
        <v>282.00000000000045</v>
      </c>
    </row>
    <row r="391" spans="2:32" x14ac:dyDescent="0.3">
      <c r="B391" s="1" t="str">
        <f>адреса!$G$385</f>
        <v>кв.85</v>
      </c>
      <c r="C391" s="522">
        <f>адреса!$I$385</f>
        <v>60000085</v>
      </c>
      <c r="D391" s="6" t="str">
        <f>адреса!$K$385</f>
        <v>ФИО-6-85</v>
      </c>
      <c r="E391" s="6">
        <v>9493.92</v>
      </c>
      <c r="F391" s="6">
        <v>3056.79</v>
      </c>
      <c r="G391" s="6">
        <v>0</v>
      </c>
      <c r="H391" s="6">
        <v>-11927.54</v>
      </c>
      <c r="I391" s="6">
        <v>-163.43</v>
      </c>
      <c r="J391" s="6">
        <v>0</v>
      </c>
      <c r="K391" s="6">
        <v>-398.25</v>
      </c>
      <c r="L391" s="6">
        <v>0</v>
      </c>
      <c r="M391" s="6">
        <v>0</v>
      </c>
      <c r="N391" s="6">
        <v>0</v>
      </c>
      <c r="O391" s="6">
        <v>302.64</v>
      </c>
      <c r="P391" s="6">
        <v>0</v>
      </c>
      <c r="Q391" s="6">
        <v>282</v>
      </c>
      <c r="R391" s="6">
        <v>-161.31</v>
      </c>
      <c r="S391" s="6">
        <v>-731.24</v>
      </c>
      <c r="T391" s="6">
        <v>0</v>
      </c>
      <c r="U391" s="6">
        <v>0</v>
      </c>
      <c r="V391" s="6">
        <v>-9740.34</v>
      </c>
      <c r="W391" s="6">
        <v>0</v>
      </c>
      <c r="X391" s="6">
        <v>-246.42</v>
      </c>
      <c r="Y391" s="513">
        <f>IF(A391&lt;&gt;"",IF(A391=мар17!A391,0,1),IF(AND(B391=мар17!B391,C391=мар17!C391),0,1))</f>
        <v>0</v>
      </c>
      <c r="Z391" s="70" t="str">
        <f t="shared" si="25"/>
        <v>ул. Шестая д.6</v>
      </c>
      <c r="AA391" s="504">
        <f>IF($B391&lt;&gt;"",MAX(AA$7:AA390)+1,0)</f>
        <v>379</v>
      </c>
      <c r="AB391" s="502">
        <f t="shared" si="26"/>
        <v>391</v>
      </c>
      <c r="AC391" s="504">
        <f>1</f>
        <v>1</v>
      </c>
      <c r="AD391" s="103">
        <f t="shared" si="27"/>
        <v>3056.79</v>
      </c>
      <c r="AE391" s="103">
        <f t="shared" si="28"/>
        <v>-13079.130000000001</v>
      </c>
      <c r="AF391" s="103">
        <f t="shared" si="29"/>
        <v>282</v>
      </c>
    </row>
    <row r="392" spans="2:32" x14ac:dyDescent="0.3">
      <c r="B392" s="1" t="str">
        <f>адреса!$G$386</f>
        <v>кв.86</v>
      </c>
      <c r="C392" s="522">
        <f>адреса!$I$386</f>
        <v>60000086</v>
      </c>
      <c r="D392" s="6" t="str">
        <f>адреса!$K$386</f>
        <v>ФИО-6-86</v>
      </c>
      <c r="E392" s="6">
        <v>0</v>
      </c>
      <c r="F392" s="6">
        <v>2335.14</v>
      </c>
      <c r="G392" s="6">
        <v>0</v>
      </c>
      <c r="H392" s="6">
        <v>3908.62</v>
      </c>
      <c r="I392" s="6">
        <v>7.42</v>
      </c>
      <c r="J392" s="6">
        <v>0</v>
      </c>
      <c r="K392" s="6">
        <v>9.34</v>
      </c>
      <c r="L392" s="6">
        <v>0</v>
      </c>
      <c r="M392" s="6">
        <v>0</v>
      </c>
      <c r="N392" s="6">
        <v>0</v>
      </c>
      <c r="O392" s="6">
        <v>211.92</v>
      </c>
      <c r="P392" s="6">
        <v>0</v>
      </c>
      <c r="Q392" s="6">
        <v>282</v>
      </c>
      <c r="R392" s="6">
        <v>6.18</v>
      </c>
      <c r="S392" s="6">
        <v>14.52</v>
      </c>
      <c r="T392" s="6">
        <v>0</v>
      </c>
      <c r="U392" s="6">
        <v>0</v>
      </c>
      <c r="V392" s="6">
        <v>6775.14</v>
      </c>
      <c r="W392" s="6">
        <v>0</v>
      </c>
      <c r="X392" s="6">
        <v>6775.14</v>
      </c>
      <c r="Y392" s="513">
        <f>IF(A392&lt;&gt;"",IF(A392=мар17!A392,0,1),IF(AND(B392=мар17!B392,C392=мар17!C392),0,1))</f>
        <v>0</v>
      </c>
      <c r="Z392" s="70" t="str">
        <f t="shared" si="25"/>
        <v>ул. Шестая д.6</v>
      </c>
      <c r="AA392" s="504">
        <f>IF($B392&lt;&gt;"",MAX(AA$7:AA391)+1,0)</f>
        <v>380</v>
      </c>
      <c r="AB392" s="502">
        <f t="shared" si="26"/>
        <v>392</v>
      </c>
      <c r="AC392" s="504">
        <f>1</f>
        <v>1</v>
      </c>
      <c r="AD392" s="103">
        <f t="shared" si="27"/>
        <v>2335.14</v>
      </c>
      <c r="AE392" s="103">
        <f t="shared" si="28"/>
        <v>4158.0000000000009</v>
      </c>
      <c r="AF392" s="103">
        <f t="shared" si="29"/>
        <v>281.99999999999909</v>
      </c>
    </row>
    <row r="393" spans="2:32" x14ac:dyDescent="0.3">
      <c r="B393" s="1" t="str">
        <f>адреса!$G$387</f>
        <v>кв.87</v>
      </c>
      <c r="C393" s="522">
        <f>адреса!$I$387</f>
        <v>60000087</v>
      </c>
      <c r="D393" s="6" t="str">
        <f>адреса!$K$387</f>
        <v>ФИО-6-87</v>
      </c>
      <c r="E393" s="6">
        <v>4259.3900000000003</v>
      </c>
      <c r="F393" s="6">
        <v>1470.53</v>
      </c>
      <c r="G393" s="6">
        <v>0</v>
      </c>
      <c r="H393" s="6">
        <v>2506.83</v>
      </c>
      <c r="I393" s="6">
        <v>1.83</v>
      </c>
      <c r="J393" s="6">
        <v>0</v>
      </c>
      <c r="K393" s="6">
        <v>0</v>
      </c>
      <c r="L393" s="6">
        <v>0</v>
      </c>
      <c r="M393" s="6">
        <v>0</v>
      </c>
      <c r="N393" s="6">
        <v>0</v>
      </c>
      <c r="O393" s="6">
        <v>128.76</v>
      </c>
      <c r="P393" s="6">
        <v>0</v>
      </c>
      <c r="Q393" s="6">
        <v>282</v>
      </c>
      <c r="R393" s="6">
        <v>1.83</v>
      </c>
      <c r="S393" s="6">
        <v>0</v>
      </c>
      <c r="T393" s="6">
        <v>0</v>
      </c>
      <c r="U393" s="6">
        <v>0</v>
      </c>
      <c r="V393" s="6">
        <v>4391.78</v>
      </c>
      <c r="W393" s="6">
        <v>4259.3900000000003</v>
      </c>
      <c r="X393" s="6">
        <v>4391.78</v>
      </c>
      <c r="Y393" s="513">
        <f>IF(A393&lt;&gt;"",IF(A393=мар17!A393,0,1),IF(AND(B393=мар17!B393,C393=мар17!C393),0,1))</f>
        <v>0</v>
      </c>
      <c r="Z393" s="70" t="str">
        <f t="shared" ref="Z393:Z456" si="30">IF(AND(A393&lt;&gt;"",B393=""),A393,Z392)</f>
        <v>ул. Шестая д.6</v>
      </c>
      <c r="AA393" s="504">
        <f>IF($B393&lt;&gt;"",MAX(AA$7:AA392)+1,0)</f>
        <v>381</v>
      </c>
      <c r="AB393" s="502">
        <f t="shared" ref="AB393:AB456" si="31">AB392+1</f>
        <v>393</v>
      </c>
      <c r="AC393" s="504">
        <f>1</f>
        <v>1</v>
      </c>
      <c r="AD393" s="103">
        <f t="shared" ref="AD393:AD456" si="32">F393</f>
        <v>1470.53</v>
      </c>
      <c r="AE393" s="103">
        <f t="shared" ref="AE393:AE456" si="33">H393+I393+J393+K393+L393+O393+R393+S393</f>
        <v>2639.25</v>
      </c>
      <c r="AF393" s="103">
        <f t="shared" ref="AF393:AF456" si="34">V393-AD393-AE393</f>
        <v>282</v>
      </c>
    </row>
    <row r="394" spans="2:32" x14ac:dyDescent="0.3">
      <c r="B394" s="1" t="str">
        <f>адреса!$G$388</f>
        <v>кв.88</v>
      </c>
      <c r="C394" s="522">
        <f>адреса!$I$388</f>
        <v>60000088</v>
      </c>
      <c r="D394" s="6" t="str">
        <f>адреса!$K$388</f>
        <v>ФИО-6-88</v>
      </c>
      <c r="E394" s="6">
        <v>5238.74</v>
      </c>
      <c r="F394" s="6">
        <v>1313.94</v>
      </c>
      <c r="G394" s="6">
        <v>0</v>
      </c>
      <c r="H394" s="6">
        <v>2776.24</v>
      </c>
      <c r="I394" s="6">
        <v>16.53</v>
      </c>
      <c r="J394" s="6">
        <v>0</v>
      </c>
      <c r="K394" s="6">
        <v>28.85</v>
      </c>
      <c r="L394" s="6">
        <v>0</v>
      </c>
      <c r="M394" s="6">
        <v>0</v>
      </c>
      <c r="N394" s="6">
        <v>0</v>
      </c>
      <c r="O394" s="6">
        <v>600.33000000000004</v>
      </c>
      <c r="P394" s="6">
        <v>0</v>
      </c>
      <c r="Q394" s="6">
        <v>282</v>
      </c>
      <c r="R394" s="6">
        <v>10.8</v>
      </c>
      <c r="S394" s="6">
        <v>40.619999999999997</v>
      </c>
      <c r="T394" s="6">
        <v>0</v>
      </c>
      <c r="U394" s="6">
        <v>0</v>
      </c>
      <c r="V394" s="6">
        <v>5069.3100000000004</v>
      </c>
      <c r="W394" s="6">
        <v>5238.74</v>
      </c>
      <c r="X394" s="6">
        <v>5069.3100000000004</v>
      </c>
      <c r="Y394" s="513">
        <f>IF(A394&lt;&gt;"",IF(A394=мар17!A394,0,1),IF(AND(B394=мар17!B394,C394=мар17!C394),0,1))</f>
        <v>0</v>
      </c>
      <c r="Z394" s="70" t="str">
        <f t="shared" si="30"/>
        <v>ул. Шестая д.6</v>
      </c>
      <c r="AA394" s="504">
        <f>IF($B394&lt;&gt;"",MAX(AA$7:AA393)+1,0)</f>
        <v>382</v>
      </c>
      <c r="AB394" s="502">
        <f t="shared" si="31"/>
        <v>394</v>
      </c>
      <c r="AC394" s="504">
        <f>1</f>
        <v>1</v>
      </c>
      <c r="AD394" s="103">
        <f t="shared" si="32"/>
        <v>1313.94</v>
      </c>
      <c r="AE394" s="103">
        <f t="shared" si="33"/>
        <v>3473.37</v>
      </c>
      <c r="AF394" s="103">
        <f t="shared" si="34"/>
        <v>282.00000000000045</v>
      </c>
    </row>
    <row r="395" spans="2:32" x14ac:dyDescent="0.3">
      <c r="B395" s="1" t="str">
        <f>адреса!$G$389</f>
        <v>кв.89</v>
      </c>
      <c r="C395" s="522">
        <f>адреса!$I$389</f>
        <v>60000089</v>
      </c>
      <c r="D395" s="6" t="str">
        <f>адреса!$K$389</f>
        <v>ФИО-6-89</v>
      </c>
      <c r="E395" s="6">
        <v>18959.52</v>
      </c>
      <c r="F395" s="6">
        <v>1307.1400000000001</v>
      </c>
      <c r="G395" s="6">
        <v>0</v>
      </c>
      <c r="H395" s="6">
        <v>2228.3000000000002</v>
      </c>
      <c r="I395" s="6">
        <v>170.16</v>
      </c>
      <c r="J395" s="6">
        <v>0</v>
      </c>
      <c r="K395" s="6">
        <v>300.91000000000003</v>
      </c>
      <c r="L395" s="6">
        <v>0</v>
      </c>
      <c r="M395" s="6">
        <v>0</v>
      </c>
      <c r="N395" s="6">
        <v>0</v>
      </c>
      <c r="O395" s="6">
        <v>114.46</v>
      </c>
      <c r="P395" s="6">
        <v>0</v>
      </c>
      <c r="Q395" s="6">
        <v>282</v>
      </c>
      <c r="R395" s="6">
        <v>84.17</v>
      </c>
      <c r="S395" s="6">
        <v>365.62</v>
      </c>
      <c r="T395" s="6">
        <v>0</v>
      </c>
      <c r="U395" s="6">
        <v>0</v>
      </c>
      <c r="V395" s="6">
        <v>4852.76</v>
      </c>
      <c r="W395" s="6">
        <v>0</v>
      </c>
      <c r="X395" s="6">
        <v>23812.28</v>
      </c>
      <c r="Y395" s="513">
        <f>IF(A395&lt;&gt;"",IF(A395=мар17!A395,0,1),IF(AND(B395=мар17!B395,C395=мар17!C395),0,1))</f>
        <v>0</v>
      </c>
      <c r="Z395" s="70" t="str">
        <f t="shared" si="30"/>
        <v>ул. Шестая д.6</v>
      </c>
      <c r="AA395" s="504">
        <f>IF($B395&lt;&gt;"",MAX(AA$7:AA394)+1,0)</f>
        <v>383</v>
      </c>
      <c r="AB395" s="502">
        <f t="shared" si="31"/>
        <v>395</v>
      </c>
      <c r="AC395" s="504">
        <f>1</f>
        <v>1</v>
      </c>
      <c r="AD395" s="103">
        <f t="shared" si="32"/>
        <v>1307.1400000000001</v>
      </c>
      <c r="AE395" s="103">
        <f t="shared" si="33"/>
        <v>3263.62</v>
      </c>
      <c r="AF395" s="103">
        <f t="shared" si="34"/>
        <v>282</v>
      </c>
    </row>
    <row r="396" spans="2:32" x14ac:dyDescent="0.3">
      <c r="B396" s="1" t="str">
        <f>адреса!$G$390</f>
        <v>кв.90</v>
      </c>
      <c r="C396" s="522">
        <f>адреса!$I$390</f>
        <v>60000090</v>
      </c>
      <c r="D396" s="6" t="str">
        <f>адреса!$K$390</f>
        <v>ФИО-6-90</v>
      </c>
      <c r="E396" s="6">
        <v>5755.62</v>
      </c>
      <c r="F396" s="6">
        <v>1484.14</v>
      </c>
      <c r="G396" s="6">
        <v>0</v>
      </c>
      <c r="H396" s="6">
        <v>1017.05</v>
      </c>
      <c r="I396" s="6">
        <v>118.27</v>
      </c>
      <c r="J396" s="6">
        <v>0</v>
      </c>
      <c r="K396" s="6">
        <v>149.63999999999999</v>
      </c>
      <c r="L396" s="6">
        <v>0</v>
      </c>
      <c r="M396" s="6">
        <v>0</v>
      </c>
      <c r="N396" s="6">
        <v>0</v>
      </c>
      <c r="O396" s="6">
        <v>632.73</v>
      </c>
      <c r="P396" s="6">
        <v>0</v>
      </c>
      <c r="Q396" s="6">
        <v>282</v>
      </c>
      <c r="R396" s="6">
        <v>10.27</v>
      </c>
      <c r="S396" s="6">
        <v>37.35</v>
      </c>
      <c r="T396" s="6">
        <v>0</v>
      </c>
      <c r="U396" s="6">
        <v>0</v>
      </c>
      <c r="V396" s="6">
        <v>3731.45</v>
      </c>
      <c r="W396" s="6">
        <v>5755.62</v>
      </c>
      <c r="X396" s="6">
        <v>3731.45</v>
      </c>
      <c r="Y396" s="513">
        <f>IF(A396&lt;&gt;"",IF(A396=мар17!A396,0,1),IF(AND(B396=мар17!B396,C396=мар17!C396),0,1))</f>
        <v>0</v>
      </c>
      <c r="Z396" s="70" t="str">
        <f t="shared" si="30"/>
        <v>ул. Шестая д.6</v>
      </c>
      <c r="AA396" s="504">
        <f>IF($B396&lt;&gt;"",MAX(AA$7:AA395)+1,0)</f>
        <v>384</v>
      </c>
      <c r="AB396" s="502">
        <f t="shared" si="31"/>
        <v>396</v>
      </c>
      <c r="AC396" s="504">
        <f>1</f>
        <v>1</v>
      </c>
      <c r="AD396" s="103">
        <f t="shared" si="32"/>
        <v>1484.14</v>
      </c>
      <c r="AE396" s="103">
        <f t="shared" si="33"/>
        <v>1965.31</v>
      </c>
      <c r="AF396" s="103">
        <f t="shared" si="34"/>
        <v>281.99999999999955</v>
      </c>
    </row>
    <row r="397" spans="2:32" x14ac:dyDescent="0.3">
      <c r="B397" s="1" t="str">
        <f>адреса!$G$391</f>
        <v>кв.91</v>
      </c>
      <c r="C397" s="522">
        <f>адреса!$I$391</f>
        <v>60000091</v>
      </c>
      <c r="D397" s="6" t="str">
        <f>адреса!$K$391</f>
        <v>ФИО-6-91</v>
      </c>
      <c r="E397" s="6">
        <v>19884.54</v>
      </c>
      <c r="F397" s="6">
        <v>2355.5700000000002</v>
      </c>
      <c r="G397" s="6">
        <v>0</v>
      </c>
      <c r="H397" s="6">
        <v>4015.57</v>
      </c>
      <c r="I397" s="6">
        <v>171.46</v>
      </c>
      <c r="J397" s="6">
        <v>0</v>
      </c>
      <c r="K397" s="6">
        <v>300.91000000000003</v>
      </c>
      <c r="L397" s="6">
        <v>0</v>
      </c>
      <c r="M397" s="6">
        <v>0</v>
      </c>
      <c r="N397" s="6">
        <v>0</v>
      </c>
      <c r="O397" s="6">
        <v>218.02</v>
      </c>
      <c r="P397" s="6">
        <v>0</v>
      </c>
      <c r="Q397" s="6">
        <v>282</v>
      </c>
      <c r="R397" s="6">
        <v>85.47</v>
      </c>
      <c r="S397" s="6">
        <v>365.62</v>
      </c>
      <c r="T397" s="6">
        <v>0</v>
      </c>
      <c r="U397" s="6">
        <v>0</v>
      </c>
      <c r="V397" s="6">
        <v>7794.62</v>
      </c>
      <c r="W397" s="6">
        <v>0</v>
      </c>
      <c r="X397" s="6">
        <v>27679.16</v>
      </c>
      <c r="Y397" s="513">
        <f>IF(A397&lt;&gt;"",IF(A397=мар17!A397,0,1),IF(AND(B397=мар17!B397,C397=мар17!C397),0,1))</f>
        <v>0</v>
      </c>
      <c r="Z397" s="70" t="str">
        <f t="shared" si="30"/>
        <v>ул. Шестая д.6</v>
      </c>
      <c r="AA397" s="504">
        <f>IF($B397&lt;&gt;"",MAX(AA$7:AA396)+1,0)</f>
        <v>385</v>
      </c>
      <c r="AB397" s="502">
        <f t="shared" si="31"/>
        <v>397</v>
      </c>
      <c r="AC397" s="504">
        <f>1</f>
        <v>1</v>
      </c>
      <c r="AD397" s="103">
        <f t="shared" si="32"/>
        <v>2355.5700000000002</v>
      </c>
      <c r="AE397" s="103">
        <f t="shared" si="33"/>
        <v>5157.05</v>
      </c>
      <c r="AF397" s="103">
        <f t="shared" si="34"/>
        <v>281.99999999999909</v>
      </c>
    </row>
    <row r="398" spans="2:32" x14ac:dyDescent="0.3">
      <c r="B398" s="1" t="str">
        <f>адреса!$G$392</f>
        <v>кв.92</v>
      </c>
      <c r="C398" s="522">
        <f>адреса!$I$392</f>
        <v>60000092</v>
      </c>
      <c r="D398" s="6" t="str">
        <f>адреса!$K$392</f>
        <v>ФИО-6-92</v>
      </c>
      <c r="E398" s="6">
        <v>13322.5</v>
      </c>
      <c r="F398" s="6">
        <v>3056.79</v>
      </c>
      <c r="G398" s="6">
        <v>0</v>
      </c>
      <c r="H398" s="6">
        <v>3783.77</v>
      </c>
      <c r="I398" s="6">
        <v>6.34</v>
      </c>
      <c r="J398" s="6">
        <v>0</v>
      </c>
      <c r="K398" s="6">
        <v>7.67</v>
      </c>
      <c r="L398" s="6">
        <v>0</v>
      </c>
      <c r="M398" s="6">
        <v>0</v>
      </c>
      <c r="N398" s="6">
        <v>0</v>
      </c>
      <c r="O398" s="6">
        <v>1965.2</v>
      </c>
      <c r="P398" s="6">
        <v>0</v>
      </c>
      <c r="Q398" s="6">
        <v>282</v>
      </c>
      <c r="R398" s="6">
        <v>7.64</v>
      </c>
      <c r="S398" s="6">
        <v>17.059999999999999</v>
      </c>
      <c r="T398" s="6">
        <v>0</v>
      </c>
      <c r="U398" s="6">
        <v>0</v>
      </c>
      <c r="V398" s="6">
        <v>9126.4699999999993</v>
      </c>
      <c r="W398" s="6">
        <v>13322.5</v>
      </c>
      <c r="X398" s="6">
        <v>9126.4699999999993</v>
      </c>
      <c r="Y398" s="513">
        <f>IF(A398&lt;&gt;"",IF(A398=мар17!A398,0,1),IF(AND(B398=мар17!B398,C398=мар17!C398),0,1))</f>
        <v>0</v>
      </c>
      <c r="Z398" s="70" t="str">
        <f t="shared" si="30"/>
        <v>ул. Шестая д.6</v>
      </c>
      <c r="AA398" s="504">
        <f>IF($B398&lt;&gt;"",MAX(AA$7:AA397)+1,0)</f>
        <v>386</v>
      </c>
      <c r="AB398" s="502">
        <f t="shared" si="31"/>
        <v>398</v>
      </c>
      <c r="AC398" s="504">
        <f>1</f>
        <v>1</v>
      </c>
      <c r="AD398" s="103">
        <f t="shared" si="32"/>
        <v>3056.79</v>
      </c>
      <c r="AE398" s="103">
        <f t="shared" si="33"/>
        <v>5787.6800000000012</v>
      </c>
      <c r="AF398" s="103">
        <f t="shared" si="34"/>
        <v>281.99999999999818</v>
      </c>
    </row>
    <row r="399" spans="2:32" x14ac:dyDescent="0.3">
      <c r="B399" s="1" t="str">
        <f>адреса!$G$393</f>
        <v>кв.93</v>
      </c>
      <c r="C399" s="522">
        <f>адреса!$I$393</f>
        <v>60000093</v>
      </c>
      <c r="D399" s="6" t="str">
        <f>адреса!$K$393</f>
        <v>ФИО-6-93</v>
      </c>
      <c r="E399" s="6">
        <v>19220.64</v>
      </c>
      <c r="F399" s="6">
        <v>1674.77</v>
      </c>
      <c r="G399" s="6">
        <v>0</v>
      </c>
      <c r="H399" s="6">
        <v>2855</v>
      </c>
      <c r="I399" s="6">
        <v>170.62</v>
      </c>
      <c r="J399" s="6">
        <v>0</v>
      </c>
      <c r="K399" s="6">
        <v>300.91000000000003</v>
      </c>
      <c r="L399" s="6">
        <v>0</v>
      </c>
      <c r="M399" s="6">
        <v>0</v>
      </c>
      <c r="N399" s="6">
        <v>0</v>
      </c>
      <c r="O399" s="6">
        <v>146.65</v>
      </c>
      <c r="P399" s="6">
        <v>0</v>
      </c>
      <c r="Q399" s="6">
        <v>282</v>
      </c>
      <c r="R399" s="6">
        <v>84.63</v>
      </c>
      <c r="S399" s="6">
        <v>365.62</v>
      </c>
      <c r="T399" s="6">
        <v>0</v>
      </c>
      <c r="U399" s="6">
        <v>0</v>
      </c>
      <c r="V399" s="6">
        <v>5880.2</v>
      </c>
      <c r="W399" s="6">
        <v>0</v>
      </c>
      <c r="X399" s="6">
        <v>25100.84</v>
      </c>
      <c r="Y399" s="513">
        <f>IF(A399&lt;&gt;"",IF(A399=мар17!A399,0,1),IF(AND(B399=мар17!B399,C399=мар17!C399),0,1))</f>
        <v>0</v>
      </c>
      <c r="Z399" s="70" t="str">
        <f t="shared" si="30"/>
        <v>ул. Шестая д.6</v>
      </c>
      <c r="AA399" s="504">
        <f>IF($B399&lt;&gt;"",MAX(AA$7:AA398)+1,0)</f>
        <v>387</v>
      </c>
      <c r="AB399" s="502">
        <f t="shared" si="31"/>
        <v>399</v>
      </c>
      <c r="AC399" s="504">
        <f>1</f>
        <v>1</v>
      </c>
      <c r="AD399" s="103">
        <f t="shared" si="32"/>
        <v>1674.77</v>
      </c>
      <c r="AE399" s="103">
        <f t="shared" si="33"/>
        <v>3923.43</v>
      </c>
      <c r="AF399" s="103">
        <f t="shared" si="34"/>
        <v>282.00000000000045</v>
      </c>
    </row>
    <row r="400" spans="2:32" x14ac:dyDescent="0.3">
      <c r="B400" s="1" t="str">
        <f>адреса!$G$394</f>
        <v>кв.94</v>
      </c>
      <c r="C400" s="522">
        <f>адреса!$I$394</f>
        <v>60000094</v>
      </c>
      <c r="D400" s="6" t="str">
        <f>адреса!$K$394</f>
        <v>ФИО-6-94</v>
      </c>
      <c r="E400" s="6">
        <v>-1.55</v>
      </c>
      <c r="F400" s="6">
        <v>1736.04</v>
      </c>
      <c r="G400" s="6">
        <v>0</v>
      </c>
      <c r="H400" s="6">
        <v>1563.58</v>
      </c>
      <c r="I400" s="6">
        <v>18.2</v>
      </c>
      <c r="J400" s="6">
        <v>0</v>
      </c>
      <c r="K400" s="6">
        <v>29.18</v>
      </c>
      <c r="L400" s="6">
        <v>0</v>
      </c>
      <c r="M400" s="6">
        <v>0</v>
      </c>
      <c r="N400" s="6">
        <v>0</v>
      </c>
      <c r="O400" s="6">
        <v>174.99</v>
      </c>
      <c r="P400" s="6">
        <v>0</v>
      </c>
      <c r="Q400" s="6">
        <v>282</v>
      </c>
      <c r="R400" s="6">
        <v>10.45</v>
      </c>
      <c r="S400" s="6">
        <v>36.76</v>
      </c>
      <c r="T400" s="6">
        <v>0</v>
      </c>
      <c r="U400" s="6">
        <v>0</v>
      </c>
      <c r="V400" s="6">
        <v>3851.2</v>
      </c>
      <c r="W400" s="6">
        <v>0</v>
      </c>
      <c r="X400" s="6">
        <v>3849.65</v>
      </c>
      <c r="Y400" s="513">
        <f>IF(A400&lt;&gt;"",IF(A400=мар17!A400,0,1),IF(AND(B400=мар17!B400,C400=мар17!C400),0,1))</f>
        <v>0</v>
      </c>
      <c r="Z400" s="70" t="str">
        <f t="shared" si="30"/>
        <v>ул. Шестая д.6</v>
      </c>
      <c r="AA400" s="504">
        <f>IF($B400&lt;&gt;"",MAX(AA$7:AA399)+1,0)</f>
        <v>388</v>
      </c>
      <c r="AB400" s="502">
        <f t="shared" si="31"/>
        <v>400</v>
      </c>
      <c r="AC400" s="504">
        <f>1</f>
        <v>1</v>
      </c>
      <c r="AD400" s="103">
        <f t="shared" si="32"/>
        <v>1736.04</v>
      </c>
      <c r="AE400" s="103">
        <f t="shared" si="33"/>
        <v>1833.16</v>
      </c>
      <c r="AF400" s="103">
        <f t="shared" si="34"/>
        <v>281.99999999999977</v>
      </c>
    </row>
    <row r="401" spans="1:32" x14ac:dyDescent="0.3">
      <c r="B401" s="1" t="str">
        <f>адреса!$G$395</f>
        <v>кв.95</v>
      </c>
      <c r="C401" s="522">
        <f>адреса!$I$395</f>
        <v>60000095</v>
      </c>
      <c r="D401" s="6" t="str">
        <f>адреса!$K$395</f>
        <v>ФИО-6-95</v>
      </c>
      <c r="E401" s="6">
        <v>15268.04</v>
      </c>
      <c r="F401" s="6">
        <v>1708.81</v>
      </c>
      <c r="G401" s="6">
        <v>0</v>
      </c>
      <c r="H401" s="6">
        <v>2913.03</v>
      </c>
      <c r="I401" s="6">
        <v>170.66</v>
      </c>
      <c r="J401" s="6">
        <v>0</v>
      </c>
      <c r="K401" s="6">
        <v>300.91000000000003</v>
      </c>
      <c r="L401" s="6">
        <v>0</v>
      </c>
      <c r="M401" s="6">
        <v>0</v>
      </c>
      <c r="N401" s="6">
        <v>0</v>
      </c>
      <c r="O401" s="6">
        <v>156.03</v>
      </c>
      <c r="P401" s="6">
        <v>0</v>
      </c>
      <c r="Q401" s="6">
        <v>282</v>
      </c>
      <c r="R401" s="6">
        <v>84.67</v>
      </c>
      <c r="S401" s="6">
        <v>365.62</v>
      </c>
      <c r="T401" s="6">
        <v>0</v>
      </c>
      <c r="U401" s="6">
        <v>0</v>
      </c>
      <c r="V401" s="6">
        <v>5981.73</v>
      </c>
      <c r="W401" s="6">
        <v>0</v>
      </c>
      <c r="X401" s="6">
        <v>21249.77</v>
      </c>
      <c r="Y401" s="513">
        <f>IF(A401&lt;&gt;"",IF(A401=мар17!A401,0,1),IF(AND(B401=мар17!B401,C401=мар17!C401),0,1))</f>
        <v>0</v>
      </c>
      <c r="Z401" s="70" t="str">
        <f t="shared" si="30"/>
        <v>ул. Шестая д.6</v>
      </c>
      <c r="AA401" s="504">
        <f>IF($B401&lt;&gt;"",MAX(AA$7:AA400)+1,0)</f>
        <v>389</v>
      </c>
      <c r="AB401" s="502">
        <f t="shared" si="31"/>
        <v>401</v>
      </c>
      <c r="AC401" s="504">
        <f>1</f>
        <v>1</v>
      </c>
      <c r="AD401" s="103">
        <f t="shared" si="32"/>
        <v>1708.81</v>
      </c>
      <c r="AE401" s="103">
        <f t="shared" si="33"/>
        <v>3990.92</v>
      </c>
      <c r="AF401" s="103">
        <f t="shared" si="34"/>
        <v>282</v>
      </c>
    </row>
    <row r="402" spans="1:32" x14ac:dyDescent="0.3">
      <c r="B402" s="1" t="str">
        <f>адреса!$G$396</f>
        <v>кв.96</v>
      </c>
      <c r="C402" s="522">
        <f>адреса!$I$396</f>
        <v>60000096</v>
      </c>
      <c r="D402" s="6" t="str">
        <f>адреса!$K$396</f>
        <v>ФИО-6-96</v>
      </c>
      <c r="E402" s="6">
        <v>0</v>
      </c>
      <c r="F402" s="6">
        <v>1484.14</v>
      </c>
      <c r="G402" s="6">
        <v>0</v>
      </c>
      <c r="H402" s="6">
        <v>2762.39</v>
      </c>
      <c r="I402" s="6">
        <v>107.78</v>
      </c>
      <c r="J402" s="6">
        <v>0</v>
      </c>
      <c r="K402" s="6">
        <v>216.16</v>
      </c>
      <c r="L402" s="6">
        <v>0</v>
      </c>
      <c r="M402" s="6">
        <v>0</v>
      </c>
      <c r="N402" s="6">
        <v>0</v>
      </c>
      <c r="O402" s="6">
        <v>527.25</v>
      </c>
      <c r="P402" s="6">
        <v>0</v>
      </c>
      <c r="Q402" s="6">
        <v>282</v>
      </c>
      <c r="R402" s="6">
        <v>76.27</v>
      </c>
      <c r="S402" s="6">
        <v>329.66</v>
      </c>
      <c r="T402" s="6">
        <v>0</v>
      </c>
      <c r="U402" s="6">
        <v>0</v>
      </c>
      <c r="V402" s="6">
        <v>5785.65</v>
      </c>
      <c r="W402" s="6">
        <v>5785.65</v>
      </c>
      <c r="X402" s="6">
        <v>0</v>
      </c>
      <c r="Y402" s="513">
        <f>IF(A402&lt;&gt;"",IF(A402=мар17!A402,0,1),IF(AND(B402=мар17!B402,C402=мар17!C402),0,1))</f>
        <v>0</v>
      </c>
      <c r="Z402" s="70" t="str">
        <f t="shared" si="30"/>
        <v>ул. Шестая д.6</v>
      </c>
      <c r="AA402" s="504">
        <f>IF($B402&lt;&gt;"",MAX(AA$7:AA401)+1,0)</f>
        <v>390</v>
      </c>
      <c r="AB402" s="502">
        <f t="shared" si="31"/>
        <v>402</v>
      </c>
      <c r="AC402" s="504">
        <f>1</f>
        <v>1</v>
      </c>
      <c r="AD402" s="103">
        <f t="shared" si="32"/>
        <v>1484.14</v>
      </c>
      <c r="AE402" s="103">
        <f t="shared" si="33"/>
        <v>4019.5099999999998</v>
      </c>
      <c r="AF402" s="103">
        <f t="shared" si="34"/>
        <v>281.99999999999955</v>
      </c>
    </row>
    <row r="403" spans="1:32" x14ac:dyDescent="0.3">
      <c r="B403" s="1" t="str">
        <f>адреса!$G$397</f>
        <v>кв.97</v>
      </c>
      <c r="C403" s="522">
        <f>адреса!$I$397</f>
        <v>60000097</v>
      </c>
      <c r="D403" s="6" t="str">
        <f>адреса!$K$397</f>
        <v>ФИО-6-97</v>
      </c>
      <c r="E403" s="6">
        <v>17358.830000000002</v>
      </c>
      <c r="F403" s="6">
        <v>1470.53</v>
      </c>
      <c r="G403" s="6">
        <v>0</v>
      </c>
      <c r="H403" s="6">
        <v>2506.83</v>
      </c>
      <c r="I403" s="6">
        <v>170.37</v>
      </c>
      <c r="J403" s="6">
        <v>0</v>
      </c>
      <c r="K403" s="6">
        <v>300.91000000000003</v>
      </c>
      <c r="L403" s="6">
        <v>0</v>
      </c>
      <c r="M403" s="6">
        <v>0</v>
      </c>
      <c r="N403" s="6">
        <v>0</v>
      </c>
      <c r="O403" s="6">
        <v>128.79</v>
      </c>
      <c r="P403" s="6">
        <v>0</v>
      </c>
      <c r="Q403" s="6">
        <v>282</v>
      </c>
      <c r="R403" s="6">
        <v>84.38</v>
      </c>
      <c r="S403" s="6">
        <v>365.62</v>
      </c>
      <c r="T403" s="6">
        <v>0</v>
      </c>
      <c r="U403" s="6">
        <v>0</v>
      </c>
      <c r="V403" s="6">
        <v>5309.43</v>
      </c>
      <c r="W403" s="6">
        <v>0</v>
      </c>
      <c r="X403" s="6">
        <v>22668.26</v>
      </c>
      <c r="Y403" s="513">
        <f>IF(A403&lt;&gt;"",IF(A403=мар17!A403,0,1),IF(AND(B403=мар17!B403,C403=мар17!C403),0,1))</f>
        <v>0</v>
      </c>
      <c r="Z403" s="70" t="str">
        <f t="shared" si="30"/>
        <v>ул. Шестая д.6</v>
      </c>
      <c r="AA403" s="504">
        <f>IF($B403&lt;&gt;"",MAX(AA$7:AA402)+1,0)</f>
        <v>391</v>
      </c>
      <c r="AB403" s="502">
        <f t="shared" si="31"/>
        <v>403</v>
      </c>
      <c r="AC403" s="504">
        <f>1</f>
        <v>1</v>
      </c>
      <c r="AD403" s="103">
        <f t="shared" si="32"/>
        <v>1470.53</v>
      </c>
      <c r="AE403" s="103">
        <f t="shared" si="33"/>
        <v>3556.8999999999996</v>
      </c>
      <c r="AF403" s="103">
        <f t="shared" si="34"/>
        <v>282.00000000000091</v>
      </c>
    </row>
    <row r="404" spans="1:32" x14ac:dyDescent="0.3">
      <c r="B404" s="1" t="str">
        <f>адреса!$G$398</f>
        <v>кв.98</v>
      </c>
      <c r="C404" s="522">
        <f>адреса!$I$398</f>
        <v>60000098</v>
      </c>
      <c r="D404" s="6" t="str">
        <f>адреса!$K$398</f>
        <v>ФИО-6-98</v>
      </c>
      <c r="E404" s="6">
        <v>6662.66</v>
      </c>
      <c r="F404" s="6">
        <v>1702</v>
      </c>
      <c r="G404" s="6">
        <v>0</v>
      </c>
      <c r="H404" s="6">
        <v>-2901.43</v>
      </c>
      <c r="I404" s="6">
        <v>114.47</v>
      </c>
      <c r="J404" s="6">
        <v>0</v>
      </c>
      <c r="K404" s="6">
        <v>280.3</v>
      </c>
      <c r="L404" s="6">
        <v>0</v>
      </c>
      <c r="M404" s="6">
        <v>0</v>
      </c>
      <c r="N404" s="6">
        <v>0</v>
      </c>
      <c r="O404" s="6">
        <v>1038.47</v>
      </c>
      <c r="P404" s="6">
        <v>0</v>
      </c>
      <c r="Q404" s="6">
        <v>282</v>
      </c>
      <c r="R404" s="6">
        <v>123.64</v>
      </c>
      <c r="S404" s="6">
        <v>538.27</v>
      </c>
      <c r="T404" s="6">
        <v>0</v>
      </c>
      <c r="U404" s="6">
        <v>0</v>
      </c>
      <c r="V404" s="6">
        <v>1177.72</v>
      </c>
      <c r="W404" s="6">
        <v>7840.38</v>
      </c>
      <c r="X404" s="6">
        <v>0</v>
      </c>
      <c r="Y404" s="513">
        <f>IF(A404&lt;&gt;"",IF(A404=мар17!A404,0,1),IF(AND(B404=мар17!B404,C404=мар17!C404),0,1))</f>
        <v>0</v>
      </c>
      <c r="Z404" s="70" t="str">
        <f t="shared" si="30"/>
        <v>ул. Шестая д.6</v>
      </c>
      <c r="AA404" s="504">
        <f>IF($B404&lt;&gt;"",MAX(AA$7:AA403)+1,0)</f>
        <v>392</v>
      </c>
      <c r="AB404" s="502">
        <f t="shared" si="31"/>
        <v>404</v>
      </c>
      <c r="AC404" s="504">
        <f>1</f>
        <v>1</v>
      </c>
      <c r="AD404" s="103">
        <f t="shared" si="32"/>
        <v>1702</v>
      </c>
      <c r="AE404" s="103">
        <f t="shared" si="33"/>
        <v>-806.27999999999975</v>
      </c>
      <c r="AF404" s="103">
        <f t="shared" si="34"/>
        <v>281.99999999999977</v>
      </c>
    </row>
    <row r="405" spans="1:32" x14ac:dyDescent="0.3">
      <c r="B405" s="1" t="str">
        <f>адреса!$G$399</f>
        <v>кв.99</v>
      </c>
      <c r="C405" s="522">
        <f>адреса!$I$399</f>
        <v>60000099</v>
      </c>
      <c r="D405" s="6" t="str">
        <f>адреса!$K$399</f>
        <v>ФИО-6-99</v>
      </c>
      <c r="E405" s="6">
        <v>15596.1</v>
      </c>
      <c r="F405" s="6">
        <v>1742.85</v>
      </c>
      <c r="G405" s="6">
        <v>0</v>
      </c>
      <c r="H405" s="6">
        <v>2971.06</v>
      </c>
      <c r="I405" s="6">
        <v>170.7</v>
      </c>
      <c r="J405" s="6">
        <v>0</v>
      </c>
      <c r="K405" s="6">
        <v>300.91000000000003</v>
      </c>
      <c r="L405" s="6">
        <v>0</v>
      </c>
      <c r="M405" s="6">
        <v>0</v>
      </c>
      <c r="N405" s="6">
        <v>0</v>
      </c>
      <c r="O405" s="6">
        <v>159.08000000000001</v>
      </c>
      <c r="P405" s="6">
        <v>0</v>
      </c>
      <c r="Q405" s="6">
        <v>282</v>
      </c>
      <c r="R405" s="6">
        <v>84.71</v>
      </c>
      <c r="S405" s="6">
        <v>365.62</v>
      </c>
      <c r="T405" s="6">
        <v>0</v>
      </c>
      <c r="U405" s="6">
        <v>0</v>
      </c>
      <c r="V405" s="6">
        <v>6076.93</v>
      </c>
      <c r="W405" s="6">
        <v>15596.1</v>
      </c>
      <c r="X405" s="6">
        <v>6076.93</v>
      </c>
      <c r="Y405" s="513">
        <f>IF(A405&lt;&gt;"",IF(A405=мар17!A405,0,1),IF(AND(B405=мар17!B405,C405=мар17!C405),0,1))</f>
        <v>0</v>
      </c>
      <c r="Z405" s="70" t="str">
        <f t="shared" si="30"/>
        <v>ул. Шестая д.6</v>
      </c>
      <c r="AA405" s="504">
        <f>IF($B405&lt;&gt;"",MAX(AA$7:AA404)+1,0)</f>
        <v>393</v>
      </c>
      <c r="AB405" s="502">
        <f t="shared" si="31"/>
        <v>405</v>
      </c>
      <c r="AC405" s="504">
        <f>1</f>
        <v>1</v>
      </c>
      <c r="AD405" s="103">
        <f t="shared" si="32"/>
        <v>1742.85</v>
      </c>
      <c r="AE405" s="103">
        <f t="shared" si="33"/>
        <v>4052.0799999999995</v>
      </c>
      <c r="AF405" s="103">
        <f t="shared" si="34"/>
        <v>282.00000000000045</v>
      </c>
    </row>
    <row r="406" spans="1:32" x14ac:dyDescent="0.3">
      <c r="B406" s="1" t="str">
        <f>адреса!$G$400</f>
        <v>кв.100</v>
      </c>
      <c r="C406" s="522">
        <f>адреса!$I$400</f>
        <v>60000100</v>
      </c>
      <c r="D406" s="6" t="str">
        <f>адреса!$K$400</f>
        <v>ФИО-6-100</v>
      </c>
      <c r="E406" s="6">
        <v>-1063.22</v>
      </c>
      <c r="F406" s="6">
        <v>1661.15</v>
      </c>
      <c r="G406" s="6">
        <v>0</v>
      </c>
      <c r="H406" s="6">
        <v>571.1</v>
      </c>
      <c r="I406" s="6">
        <v>225.21</v>
      </c>
      <c r="J406" s="6">
        <v>0</v>
      </c>
      <c r="K406" s="6">
        <v>-127.19</v>
      </c>
      <c r="L406" s="6">
        <v>0</v>
      </c>
      <c r="M406" s="6">
        <v>0</v>
      </c>
      <c r="N406" s="6">
        <v>0</v>
      </c>
      <c r="O406" s="6">
        <v>1757.3</v>
      </c>
      <c r="P406" s="6">
        <v>0</v>
      </c>
      <c r="Q406" s="6">
        <v>282</v>
      </c>
      <c r="R406" s="6">
        <v>-327.20999999999998</v>
      </c>
      <c r="S406" s="6">
        <v>-1458.4</v>
      </c>
      <c r="T406" s="6">
        <v>0</v>
      </c>
      <c r="U406" s="6">
        <v>0</v>
      </c>
      <c r="V406" s="6">
        <v>2583.96</v>
      </c>
      <c r="W406" s="6">
        <v>0</v>
      </c>
      <c r="X406" s="6">
        <v>1520.74</v>
      </c>
      <c r="Y406" s="513">
        <f>IF(A406&lt;&gt;"",IF(A406=мар17!A406,0,1),IF(AND(B406=мар17!B406,C406=мар17!C406),0,1))</f>
        <v>0</v>
      </c>
      <c r="Z406" s="70" t="str">
        <f t="shared" si="30"/>
        <v>ул. Шестая д.6</v>
      </c>
      <c r="AA406" s="504">
        <f>IF($B406&lt;&gt;"",MAX(AA$7:AA405)+1,0)</f>
        <v>394</v>
      </c>
      <c r="AB406" s="502">
        <f t="shared" si="31"/>
        <v>406</v>
      </c>
      <c r="AC406" s="504">
        <f>1</f>
        <v>1</v>
      </c>
      <c r="AD406" s="103">
        <f t="shared" si="32"/>
        <v>1661.15</v>
      </c>
      <c r="AE406" s="103">
        <f t="shared" si="33"/>
        <v>640.80999999999995</v>
      </c>
      <c r="AF406" s="103">
        <f t="shared" si="34"/>
        <v>282</v>
      </c>
    </row>
    <row r="407" spans="1:32" x14ac:dyDescent="0.3">
      <c r="A407" s="4" t="str">
        <f>адреса!$E$401</f>
        <v>ул. Седьмая д.7</v>
      </c>
      <c r="C407" s="522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513">
        <f>IF(A407&lt;&gt;"",IF(A407=мар17!A407,0,1),IF(AND(B407=мар17!B407,C407=мар17!C407),0,1))</f>
        <v>0</v>
      </c>
      <c r="Z407" s="70" t="str">
        <f t="shared" si="30"/>
        <v>ул. Седьмая д.7</v>
      </c>
      <c r="AA407" s="504">
        <f>IF($B407&lt;&gt;"",MAX(AA$7:AA406)+1,0)</f>
        <v>0</v>
      </c>
      <c r="AB407" s="502">
        <f t="shared" si="31"/>
        <v>407</v>
      </c>
      <c r="AC407" s="504">
        <f>1</f>
        <v>1</v>
      </c>
      <c r="AD407" s="103">
        <f t="shared" si="32"/>
        <v>0</v>
      </c>
      <c r="AE407" s="103">
        <f t="shared" si="33"/>
        <v>0</v>
      </c>
      <c r="AF407" s="103">
        <f t="shared" si="34"/>
        <v>0</v>
      </c>
    </row>
    <row r="408" spans="1:32" x14ac:dyDescent="0.3">
      <c r="B408" s="1" t="str">
        <f>адреса!$G$401</f>
        <v>кв.1</v>
      </c>
      <c r="C408" s="522">
        <f>адреса!$I$401</f>
        <v>70000001</v>
      </c>
      <c r="D408" s="6" t="str">
        <f>адреса!$K$401</f>
        <v>ФИО-7-1</v>
      </c>
      <c r="E408" s="6">
        <v>18987.96</v>
      </c>
      <c r="F408" s="6">
        <v>2270.4699999999998</v>
      </c>
      <c r="G408" s="6">
        <v>0</v>
      </c>
      <c r="H408" s="6">
        <v>4544.3</v>
      </c>
      <c r="I408" s="6">
        <v>105.5</v>
      </c>
      <c r="J408" s="6">
        <v>0</v>
      </c>
      <c r="K408" s="6">
        <v>184.43</v>
      </c>
      <c r="L408" s="6">
        <v>0</v>
      </c>
      <c r="M408" s="6">
        <v>0</v>
      </c>
      <c r="N408" s="6">
        <v>0</v>
      </c>
      <c r="O408" s="6">
        <v>2696.99</v>
      </c>
      <c r="P408" s="6">
        <v>0</v>
      </c>
      <c r="Q408" s="6">
        <v>0</v>
      </c>
      <c r="R408" s="6">
        <v>52.8</v>
      </c>
      <c r="S408" s="6">
        <v>224.09</v>
      </c>
      <c r="T408" s="6">
        <v>0</v>
      </c>
      <c r="U408" s="6">
        <v>0</v>
      </c>
      <c r="V408" s="6">
        <v>10078.58</v>
      </c>
      <c r="W408" s="6">
        <v>0</v>
      </c>
      <c r="X408" s="6">
        <v>29066.54</v>
      </c>
      <c r="Y408" s="513">
        <f>IF(A408&lt;&gt;"",IF(A408=мар17!A408,0,1),IF(AND(B408=мар17!B408,C408=мар17!C408),0,1))</f>
        <v>0</v>
      </c>
      <c r="Z408" s="70" t="str">
        <f t="shared" si="30"/>
        <v>ул. Седьмая д.7</v>
      </c>
      <c r="AA408" s="504">
        <f>IF($B408&lt;&gt;"",MAX(AA$7:AA407)+1,0)</f>
        <v>395</v>
      </c>
      <c r="AB408" s="502">
        <f t="shared" si="31"/>
        <v>408</v>
      </c>
      <c r="AC408" s="504">
        <f>1</f>
        <v>1</v>
      </c>
      <c r="AD408" s="103">
        <f t="shared" si="32"/>
        <v>2270.4699999999998</v>
      </c>
      <c r="AE408" s="103">
        <f t="shared" si="33"/>
        <v>7808.1100000000006</v>
      </c>
      <c r="AF408" s="103">
        <f t="shared" si="34"/>
        <v>0</v>
      </c>
    </row>
    <row r="409" spans="1:32" x14ac:dyDescent="0.3">
      <c r="B409" s="1" t="str">
        <f>адреса!$G$402</f>
        <v>кв.2</v>
      </c>
      <c r="C409" s="522">
        <f>адреса!$I$402</f>
        <v>70000002</v>
      </c>
      <c r="D409" s="6" t="str">
        <f>адреса!$K$402</f>
        <v>ФИО-7-2</v>
      </c>
      <c r="E409" s="6">
        <v>13471.79</v>
      </c>
      <c r="F409" s="6">
        <v>1395.64</v>
      </c>
      <c r="G409" s="6">
        <v>0</v>
      </c>
      <c r="H409" s="6">
        <v>2791.9</v>
      </c>
      <c r="I409" s="6">
        <v>-704.89</v>
      </c>
      <c r="J409" s="6">
        <v>0</v>
      </c>
      <c r="K409" s="6">
        <v>-153.88</v>
      </c>
      <c r="L409" s="6">
        <v>0</v>
      </c>
      <c r="M409" s="6">
        <v>0</v>
      </c>
      <c r="N409" s="6">
        <v>0</v>
      </c>
      <c r="O409" s="6">
        <v>1297.4100000000001</v>
      </c>
      <c r="P409" s="6">
        <v>0</v>
      </c>
      <c r="Q409" s="6">
        <v>0</v>
      </c>
      <c r="R409" s="6">
        <v>579.16999999999996</v>
      </c>
      <c r="S409" s="6">
        <v>2501.96</v>
      </c>
      <c r="T409" s="6">
        <v>0</v>
      </c>
      <c r="U409" s="6">
        <v>0</v>
      </c>
      <c r="V409" s="6">
        <v>7707.31</v>
      </c>
      <c r="W409" s="6">
        <v>0</v>
      </c>
      <c r="X409" s="6">
        <v>21179.1</v>
      </c>
      <c r="Y409" s="513">
        <f>IF(A409&lt;&gt;"",IF(A409=мар17!A409,0,1),IF(AND(B409=мар17!B409,C409=мар17!C409),0,1))</f>
        <v>0</v>
      </c>
      <c r="Z409" s="70" t="str">
        <f t="shared" si="30"/>
        <v>ул. Седьмая д.7</v>
      </c>
      <c r="AA409" s="504">
        <f>IF($B409&lt;&gt;"",MAX(AA$7:AA408)+1,0)</f>
        <v>396</v>
      </c>
      <c r="AB409" s="502">
        <f t="shared" si="31"/>
        <v>409</v>
      </c>
      <c r="AC409" s="504">
        <f>1</f>
        <v>1</v>
      </c>
      <c r="AD409" s="103">
        <f t="shared" si="32"/>
        <v>1395.64</v>
      </c>
      <c r="AE409" s="103">
        <f t="shared" si="33"/>
        <v>6311.67</v>
      </c>
      <c r="AF409" s="103">
        <f t="shared" si="34"/>
        <v>0</v>
      </c>
    </row>
    <row r="410" spans="1:32" x14ac:dyDescent="0.3">
      <c r="B410" s="1" t="str">
        <f>адреса!$G$403</f>
        <v>кв.3</v>
      </c>
      <c r="C410" s="522">
        <f>адреса!$I$403</f>
        <v>70000003</v>
      </c>
      <c r="D410" s="6" t="str">
        <f>адреса!$K$403</f>
        <v>ФИО-7-3</v>
      </c>
      <c r="E410" s="6">
        <v>12835.26</v>
      </c>
      <c r="F410" s="6">
        <v>1507.97</v>
      </c>
      <c r="G410" s="6">
        <v>0</v>
      </c>
      <c r="H410" s="6">
        <v>3016.92</v>
      </c>
      <c r="I410" s="6">
        <v>170</v>
      </c>
      <c r="J410" s="6">
        <v>0</v>
      </c>
      <c r="K410" s="6">
        <v>300.91000000000003</v>
      </c>
      <c r="L410" s="6">
        <v>0</v>
      </c>
      <c r="M410" s="6">
        <v>0</v>
      </c>
      <c r="N410" s="6">
        <v>0</v>
      </c>
      <c r="O410" s="6">
        <v>662.96</v>
      </c>
      <c r="P410" s="6">
        <v>0</v>
      </c>
      <c r="Q410" s="6">
        <v>0</v>
      </c>
      <c r="R410" s="6">
        <v>84.01</v>
      </c>
      <c r="S410" s="6">
        <v>365.62</v>
      </c>
      <c r="T410" s="6">
        <v>0</v>
      </c>
      <c r="U410" s="6">
        <v>0</v>
      </c>
      <c r="V410" s="6">
        <v>6108.39</v>
      </c>
      <c r="W410" s="6">
        <v>0</v>
      </c>
      <c r="X410" s="6">
        <v>18943.650000000001</v>
      </c>
      <c r="Y410" s="513">
        <f>IF(A410&lt;&gt;"",IF(A410=мар17!A410,0,1),IF(AND(B410=мар17!B410,C410=мар17!C410),0,1))</f>
        <v>0</v>
      </c>
      <c r="Z410" s="70" t="str">
        <f t="shared" si="30"/>
        <v>ул. Седьмая д.7</v>
      </c>
      <c r="AA410" s="504">
        <f>IF($B410&lt;&gt;"",MAX(AA$7:AA409)+1,0)</f>
        <v>397</v>
      </c>
      <c r="AB410" s="502">
        <f t="shared" si="31"/>
        <v>410</v>
      </c>
      <c r="AC410" s="504">
        <f>1</f>
        <v>1</v>
      </c>
      <c r="AD410" s="103">
        <f t="shared" si="32"/>
        <v>1507.97</v>
      </c>
      <c r="AE410" s="103">
        <f t="shared" si="33"/>
        <v>4600.42</v>
      </c>
      <c r="AF410" s="103">
        <f t="shared" si="34"/>
        <v>0</v>
      </c>
    </row>
    <row r="411" spans="1:32" x14ac:dyDescent="0.3">
      <c r="B411" s="1" t="str">
        <f>адреса!$G$404</f>
        <v>кв.4</v>
      </c>
      <c r="C411" s="522">
        <f>адреса!$I$404</f>
        <v>70000004</v>
      </c>
      <c r="D411" s="6" t="str">
        <f>адреса!$K$404</f>
        <v>ФИО-7-4</v>
      </c>
      <c r="E411" s="6">
        <v>12805.68</v>
      </c>
      <c r="F411" s="6">
        <v>1514.78</v>
      </c>
      <c r="G411" s="6">
        <v>0</v>
      </c>
      <c r="H411" s="6">
        <v>3030.86</v>
      </c>
      <c r="I411" s="6">
        <v>338.54</v>
      </c>
      <c r="J411" s="6">
        <v>0</v>
      </c>
      <c r="K411" s="6">
        <v>601.80999999999995</v>
      </c>
      <c r="L411" s="6">
        <v>0</v>
      </c>
      <c r="M411" s="6">
        <v>0</v>
      </c>
      <c r="N411" s="6">
        <v>0</v>
      </c>
      <c r="O411" s="6">
        <v>461.32</v>
      </c>
      <c r="P411" s="6">
        <v>0</v>
      </c>
      <c r="Q411" s="6">
        <v>0</v>
      </c>
      <c r="R411" s="6">
        <v>166.57</v>
      </c>
      <c r="S411" s="6">
        <v>731.23</v>
      </c>
      <c r="T411" s="6">
        <v>0</v>
      </c>
      <c r="U411" s="6">
        <v>0</v>
      </c>
      <c r="V411" s="6">
        <v>6845.11</v>
      </c>
      <c r="W411" s="6">
        <v>0</v>
      </c>
      <c r="X411" s="6">
        <v>19650.79</v>
      </c>
      <c r="Y411" s="513">
        <f>IF(A411&lt;&gt;"",IF(A411=мар17!A411,0,1),IF(AND(B411=мар17!B411,C411=мар17!C411),0,1))</f>
        <v>0</v>
      </c>
      <c r="Z411" s="70" t="str">
        <f t="shared" si="30"/>
        <v>ул. Седьмая д.7</v>
      </c>
      <c r="AA411" s="504">
        <f>IF($B411&lt;&gt;"",MAX(AA$7:AA410)+1,0)</f>
        <v>398</v>
      </c>
      <c r="AB411" s="502">
        <f t="shared" si="31"/>
        <v>411</v>
      </c>
      <c r="AC411" s="504">
        <f>1</f>
        <v>1</v>
      </c>
      <c r="AD411" s="103">
        <f t="shared" si="32"/>
        <v>1514.78</v>
      </c>
      <c r="AE411" s="103">
        <f t="shared" si="33"/>
        <v>5330.33</v>
      </c>
      <c r="AF411" s="103">
        <f t="shared" si="34"/>
        <v>0</v>
      </c>
    </row>
    <row r="412" spans="1:32" x14ac:dyDescent="0.3">
      <c r="B412" s="1" t="str">
        <f>адреса!$G$405</f>
        <v>кв.5</v>
      </c>
      <c r="C412" s="522">
        <f>адреса!$I$405</f>
        <v>70000005</v>
      </c>
      <c r="D412" s="6" t="str">
        <f>адреса!$K$405</f>
        <v>ФИО-7-5</v>
      </c>
      <c r="E412" s="6">
        <v>30028.94</v>
      </c>
      <c r="F412" s="6">
        <v>2903.61</v>
      </c>
      <c r="G412" s="6">
        <v>0</v>
      </c>
      <c r="H412" s="6">
        <v>5808.82</v>
      </c>
      <c r="I412" s="6">
        <v>508.42</v>
      </c>
      <c r="J412" s="6">
        <v>0</v>
      </c>
      <c r="K412" s="6">
        <v>902.72</v>
      </c>
      <c r="L412" s="6">
        <v>0</v>
      </c>
      <c r="M412" s="6">
        <v>0</v>
      </c>
      <c r="N412" s="6">
        <v>0</v>
      </c>
      <c r="O412" s="6">
        <v>3011.81</v>
      </c>
      <c r="P412" s="6">
        <v>0</v>
      </c>
      <c r="Q412" s="6">
        <v>0</v>
      </c>
      <c r="R412" s="6">
        <v>250.45</v>
      </c>
      <c r="S412" s="6">
        <v>1096.8499999999999</v>
      </c>
      <c r="T412" s="6">
        <v>0</v>
      </c>
      <c r="U412" s="6">
        <v>0</v>
      </c>
      <c r="V412" s="6">
        <v>14482.68</v>
      </c>
      <c r="W412" s="6">
        <v>14511.62</v>
      </c>
      <c r="X412" s="6">
        <v>30000</v>
      </c>
      <c r="Y412" s="513">
        <f>IF(A412&lt;&gt;"",IF(A412=мар17!A412,0,1),IF(AND(B412=мар17!B412,C412=мар17!C412),0,1))</f>
        <v>0</v>
      </c>
      <c r="Z412" s="70" t="str">
        <f t="shared" si="30"/>
        <v>ул. Седьмая д.7</v>
      </c>
      <c r="AA412" s="504">
        <f>IF($B412&lt;&gt;"",MAX(AA$7:AA411)+1,0)</f>
        <v>399</v>
      </c>
      <c r="AB412" s="502">
        <f t="shared" si="31"/>
        <v>412</v>
      </c>
      <c r="AC412" s="504">
        <f>1</f>
        <v>1</v>
      </c>
      <c r="AD412" s="103">
        <f t="shared" si="32"/>
        <v>2903.61</v>
      </c>
      <c r="AE412" s="103">
        <f t="shared" si="33"/>
        <v>11579.070000000002</v>
      </c>
      <c r="AF412" s="103">
        <f t="shared" si="34"/>
        <v>0</v>
      </c>
    </row>
    <row r="413" spans="1:32" x14ac:dyDescent="0.3">
      <c r="B413" s="1" t="str">
        <f>адреса!$G$406</f>
        <v>кв.6</v>
      </c>
      <c r="C413" s="522">
        <f>адреса!$I$406</f>
        <v>70000006</v>
      </c>
      <c r="D413" s="6" t="str">
        <f>адреса!$K$406</f>
        <v>ФИО-7-6</v>
      </c>
      <c r="E413" s="6">
        <v>10927.51</v>
      </c>
      <c r="F413" s="6">
        <v>2236.4299999999998</v>
      </c>
      <c r="G413" s="6">
        <v>0</v>
      </c>
      <c r="H413" s="6">
        <v>4474.6099999999997</v>
      </c>
      <c r="I413" s="6">
        <v>31.98</v>
      </c>
      <c r="J413" s="6">
        <v>0</v>
      </c>
      <c r="K413" s="6">
        <v>179.44</v>
      </c>
      <c r="L413" s="6">
        <v>0</v>
      </c>
      <c r="M413" s="6">
        <v>0</v>
      </c>
      <c r="N413" s="6">
        <v>0</v>
      </c>
      <c r="O413" s="6">
        <v>1106.92</v>
      </c>
      <c r="P413" s="6">
        <v>0</v>
      </c>
      <c r="Q413" s="6">
        <v>0</v>
      </c>
      <c r="R413" s="6">
        <v>122.09</v>
      </c>
      <c r="S413" s="6">
        <v>531.16</v>
      </c>
      <c r="T413" s="6">
        <v>0</v>
      </c>
      <c r="U413" s="6">
        <v>0</v>
      </c>
      <c r="V413" s="6">
        <v>8682.6299999999992</v>
      </c>
      <c r="W413" s="6">
        <v>2000</v>
      </c>
      <c r="X413" s="6">
        <v>17610.14</v>
      </c>
      <c r="Y413" s="513">
        <f>IF(A413&lt;&gt;"",IF(A413=мар17!A413,0,1),IF(AND(B413=мар17!B413,C413=мар17!C413),0,1))</f>
        <v>0</v>
      </c>
      <c r="Z413" s="70" t="str">
        <f t="shared" si="30"/>
        <v>ул. Седьмая д.7</v>
      </c>
      <c r="AA413" s="504">
        <f>IF($B413&lt;&gt;"",MAX(AA$7:AA412)+1,0)</f>
        <v>400</v>
      </c>
      <c r="AB413" s="502">
        <f t="shared" si="31"/>
        <v>413</v>
      </c>
      <c r="AC413" s="504">
        <f>1</f>
        <v>1</v>
      </c>
      <c r="AD413" s="103">
        <f t="shared" si="32"/>
        <v>2236.4299999999998</v>
      </c>
      <c r="AE413" s="103">
        <f t="shared" si="33"/>
        <v>6446.1999999999989</v>
      </c>
      <c r="AF413" s="103">
        <f t="shared" si="34"/>
        <v>0</v>
      </c>
    </row>
    <row r="414" spans="1:32" x14ac:dyDescent="0.3">
      <c r="B414" s="1" t="str">
        <f>адреса!$G$407</f>
        <v>кв.7</v>
      </c>
      <c r="C414" s="522">
        <f>адреса!$I$407</f>
        <v>70000007</v>
      </c>
      <c r="D414" s="6" t="str">
        <f>адреса!$K$407</f>
        <v>ФИО-7-7</v>
      </c>
      <c r="E414" s="6">
        <v>-0.12</v>
      </c>
      <c r="F414" s="6">
        <v>1378.62</v>
      </c>
      <c r="G414" s="6">
        <v>0</v>
      </c>
      <c r="H414" s="6">
        <v>2760.04</v>
      </c>
      <c r="I414" s="6">
        <v>169.88</v>
      </c>
      <c r="J414" s="6">
        <v>0</v>
      </c>
      <c r="K414" s="6">
        <v>300.91000000000003</v>
      </c>
      <c r="L414" s="6">
        <v>0</v>
      </c>
      <c r="M414" s="6">
        <v>0</v>
      </c>
      <c r="N414" s="6">
        <v>0</v>
      </c>
      <c r="O414" s="6">
        <v>113.14</v>
      </c>
      <c r="P414" s="6">
        <v>0</v>
      </c>
      <c r="Q414" s="6">
        <v>0</v>
      </c>
      <c r="R414" s="6">
        <v>83.89</v>
      </c>
      <c r="S414" s="6">
        <v>365.62</v>
      </c>
      <c r="T414" s="6">
        <v>0</v>
      </c>
      <c r="U414" s="6">
        <v>0</v>
      </c>
      <c r="V414" s="6">
        <v>5172.1000000000004</v>
      </c>
      <c r="W414" s="6">
        <v>0</v>
      </c>
      <c r="X414" s="6">
        <v>5171.9799999999996</v>
      </c>
      <c r="Y414" s="513">
        <f>IF(A414&lt;&gt;"",IF(A414=мар17!A414,0,1),IF(AND(B414=мар17!B414,C414=мар17!C414),0,1))</f>
        <v>0</v>
      </c>
      <c r="Z414" s="70" t="str">
        <f t="shared" si="30"/>
        <v>ул. Седьмая д.7</v>
      </c>
      <c r="AA414" s="504">
        <f>IF($B414&lt;&gt;"",MAX(AA$7:AA413)+1,0)</f>
        <v>401</v>
      </c>
      <c r="AB414" s="502">
        <f t="shared" si="31"/>
        <v>414</v>
      </c>
      <c r="AC414" s="504">
        <f>1</f>
        <v>1</v>
      </c>
      <c r="AD414" s="103">
        <f t="shared" si="32"/>
        <v>1378.62</v>
      </c>
      <c r="AE414" s="103">
        <f t="shared" si="33"/>
        <v>3793.4799999999996</v>
      </c>
      <c r="AF414" s="103">
        <f t="shared" si="34"/>
        <v>0</v>
      </c>
    </row>
    <row r="415" spans="1:32" x14ac:dyDescent="0.3">
      <c r="B415" s="1" t="str">
        <f>адреса!$G$408</f>
        <v>кв.8</v>
      </c>
      <c r="C415" s="522">
        <f>адреса!$I$408</f>
        <v>70000008</v>
      </c>
      <c r="D415" s="6" t="str">
        <f>адреса!$K$408</f>
        <v>ФИО-7-8</v>
      </c>
      <c r="E415" s="6">
        <v>13196.27</v>
      </c>
      <c r="F415" s="6">
        <v>1484.14</v>
      </c>
      <c r="G415" s="6">
        <v>0</v>
      </c>
      <c r="H415" s="6">
        <v>2969.13</v>
      </c>
      <c r="I415" s="6">
        <v>169.98</v>
      </c>
      <c r="J415" s="6">
        <v>0</v>
      </c>
      <c r="K415" s="6">
        <v>300.91000000000003</v>
      </c>
      <c r="L415" s="6">
        <v>0</v>
      </c>
      <c r="M415" s="6">
        <v>0</v>
      </c>
      <c r="N415" s="6">
        <v>0</v>
      </c>
      <c r="O415" s="6">
        <v>1796.69</v>
      </c>
      <c r="P415" s="6">
        <v>0</v>
      </c>
      <c r="Q415" s="6">
        <v>0</v>
      </c>
      <c r="R415" s="6">
        <v>83.99</v>
      </c>
      <c r="S415" s="6">
        <v>365.62</v>
      </c>
      <c r="T415" s="6">
        <v>0</v>
      </c>
      <c r="U415" s="6">
        <v>0</v>
      </c>
      <c r="V415" s="6">
        <v>7170.46</v>
      </c>
      <c r="W415" s="6">
        <v>0</v>
      </c>
      <c r="X415" s="6">
        <v>20366.73</v>
      </c>
      <c r="Y415" s="513">
        <f>IF(A415&lt;&gt;"",IF(A415=мар17!A415,0,1),IF(AND(B415=мар17!B415,C415=мар17!C415),0,1))</f>
        <v>0</v>
      </c>
      <c r="Z415" s="70" t="str">
        <f t="shared" si="30"/>
        <v>ул. Седьмая д.7</v>
      </c>
      <c r="AA415" s="504">
        <f>IF($B415&lt;&gt;"",MAX(AA$7:AA414)+1,0)</f>
        <v>402</v>
      </c>
      <c r="AB415" s="502">
        <f t="shared" si="31"/>
        <v>415</v>
      </c>
      <c r="AC415" s="504">
        <f>1</f>
        <v>1</v>
      </c>
      <c r="AD415" s="103">
        <f t="shared" si="32"/>
        <v>1484.14</v>
      </c>
      <c r="AE415" s="103">
        <f t="shared" si="33"/>
        <v>5686.32</v>
      </c>
      <c r="AF415" s="103">
        <f t="shared" si="34"/>
        <v>0</v>
      </c>
    </row>
    <row r="416" spans="1:32" x14ac:dyDescent="0.3">
      <c r="B416" s="1" t="str">
        <f>адреса!$G$409</f>
        <v>кв.9</v>
      </c>
      <c r="C416" s="522">
        <f>адреса!$I$409</f>
        <v>70000009</v>
      </c>
      <c r="D416" s="6" t="str">
        <f>адреса!$K$409</f>
        <v>ФИО-7-9</v>
      </c>
      <c r="E416" s="6">
        <v>12582.93</v>
      </c>
      <c r="F416" s="6">
        <v>1484.14</v>
      </c>
      <c r="G416" s="6">
        <v>0</v>
      </c>
      <c r="H416" s="6">
        <v>2969.13</v>
      </c>
      <c r="I416" s="6">
        <v>169.98</v>
      </c>
      <c r="J416" s="6">
        <v>0</v>
      </c>
      <c r="K416" s="6">
        <v>300.91000000000003</v>
      </c>
      <c r="L416" s="6">
        <v>0</v>
      </c>
      <c r="M416" s="6">
        <v>0</v>
      </c>
      <c r="N416" s="6">
        <v>0</v>
      </c>
      <c r="O416" s="6">
        <v>121.8</v>
      </c>
      <c r="P416" s="6">
        <v>0</v>
      </c>
      <c r="Q416" s="6">
        <v>0</v>
      </c>
      <c r="R416" s="6">
        <v>83.99</v>
      </c>
      <c r="S416" s="6">
        <v>365.62</v>
      </c>
      <c r="T416" s="6">
        <v>0</v>
      </c>
      <c r="U416" s="6">
        <v>0</v>
      </c>
      <c r="V416" s="6">
        <v>5495.57</v>
      </c>
      <c r="W416" s="6">
        <v>0</v>
      </c>
      <c r="X416" s="6">
        <v>18078.5</v>
      </c>
      <c r="Y416" s="513">
        <f>IF(A416&lt;&gt;"",IF(A416=мар17!A416,0,1),IF(AND(B416=мар17!B416,C416=мар17!C416),0,1))</f>
        <v>0</v>
      </c>
      <c r="Z416" s="70" t="str">
        <f t="shared" si="30"/>
        <v>ул. Седьмая д.7</v>
      </c>
      <c r="AA416" s="504">
        <f>IF($B416&lt;&gt;"",MAX(AA$7:AA415)+1,0)</f>
        <v>403</v>
      </c>
      <c r="AB416" s="502">
        <f t="shared" si="31"/>
        <v>416</v>
      </c>
      <c r="AC416" s="504">
        <f>1</f>
        <v>1</v>
      </c>
      <c r="AD416" s="103">
        <f t="shared" si="32"/>
        <v>1484.14</v>
      </c>
      <c r="AE416" s="103">
        <f t="shared" si="33"/>
        <v>4011.43</v>
      </c>
      <c r="AF416" s="103">
        <f t="shared" si="34"/>
        <v>0</v>
      </c>
    </row>
    <row r="417" spans="2:32" x14ac:dyDescent="0.3">
      <c r="B417" s="1" t="str">
        <f>адреса!$G$410</f>
        <v>кв.10</v>
      </c>
      <c r="C417" s="522">
        <f>адреса!$I$410</f>
        <v>70000010</v>
      </c>
      <c r="D417" s="6" t="str">
        <f>адреса!$K$410</f>
        <v>ФИО-7-10</v>
      </c>
      <c r="E417" s="6">
        <v>3513.93</v>
      </c>
      <c r="F417" s="6">
        <v>1484.14</v>
      </c>
      <c r="G417" s="6">
        <v>0</v>
      </c>
      <c r="H417" s="6">
        <v>2969.13</v>
      </c>
      <c r="I417" s="6">
        <v>169.98</v>
      </c>
      <c r="J417" s="6">
        <v>0</v>
      </c>
      <c r="K417" s="6">
        <v>300.91000000000003</v>
      </c>
      <c r="L417" s="6">
        <v>0</v>
      </c>
      <c r="M417" s="6">
        <v>0</v>
      </c>
      <c r="N417" s="6">
        <v>0</v>
      </c>
      <c r="O417" s="6">
        <v>121.8</v>
      </c>
      <c r="P417" s="6">
        <v>0</v>
      </c>
      <c r="Q417" s="6">
        <v>0</v>
      </c>
      <c r="R417" s="6">
        <v>83.99</v>
      </c>
      <c r="S417" s="6">
        <v>365.62</v>
      </c>
      <c r="T417" s="6">
        <v>0</v>
      </c>
      <c r="U417" s="6">
        <v>0</v>
      </c>
      <c r="V417" s="6">
        <v>5495.57</v>
      </c>
      <c r="W417" s="6">
        <v>0</v>
      </c>
      <c r="X417" s="6">
        <v>9009.5</v>
      </c>
      <c r="Y417" s="513">
        <f>IF(A417&lt;&gt;"",IF(A417=мар17!A417,0,1),IF(AND(B417=мар17!B417,C417=мар17!C417),0,1))</f>
        <v>0</v>
      </c>
      <c r="Z417" s="70" t="str">
        <f t="shared" si="30"/>
        <v>ул. Седьмая д.7</v>
      </c>
      <c r="AA417" s="504">
        <f>IF($B417&lt;&gt;"",MAX(AA$7:AA416)+1,0)</f>
        <v>404</v>
      </c>
      <c r="AB417" s="502">
        <f t="shared" si="31"/>
        <v>417</v>
      </c>
      <c r="AC417" s="504">
        <f>1</f>
        <v>1</v>
      </c>
      <c r="AD417" s="103">
        <f t="shared" si="32"/>
        <v>1484.14</v>
      </c>
      <c r="AE417" s="103">
        <f t="shared" si="33"/>
        <v>4011.43</v>
      </c>
      <c r="AF417" s="103">
        <f t="shared" si="34"/>
        <v>0</v>
      </c>
    </row>
    <row r="418" spans="2:32" x14ac:dyDescent="0.3">
      <c r="B418" s="1" t="str">
        <f>адреса!$G$411</f>
        <v>кв.11</v>
      </c>
      <c r="C418" s="522">
        <f>адреса!$I$411</f>
        <v>70000011</v>
      </c>
      <c r="D418" s="6" t="str">
        <f>адреса!$K$411</f>
        <v>ФИО-7-11</v>
      </c>
      <c r="E418" s="6">
        <v>29658.28</v>
      </c>
      <c r="F418" s="6">
        <v>2900.21</v>
      </c>
      <c r="G418" s="6">
        <v>0</v>
      </c>
      <c r="H418" s="6">
        <v>5802.85</v>
      </c>
      <c r="I418" s="6">
        <v>-1652.75</v>
      </c>
      <c r="J418" s="6">
        <v>0</v>
      </c>
      <c r="K418" s="6">
        <v>-2453.64</v>
      </c>
      <c r="L418" s="6">
        <v>0</v>
      </c>
      <c r="M418" s="6">
        <v>0</v>
      </c>
      <c r="N418" s="6">
        <v>0</v>
      </c>
      <c r="O418" s="6">
        <v>2179.14</v>
      </c>
      <c r="P418" s="6">
        <v>0</v>
      </c>
      <c r="Q418" s="6">
        <v>0</v>
      </c>
      <c r="R418" s="6">
        <v>-389</v>
      </c>
      <c r="S418" s="6">
        <v>-1821.49</v>
      </c>
      <c r="T418" s="6">
        <v>0</v>
      </c>
      <c r="U418" s="6">
        <v>0</v>
      </c>
      <c r="V418" s="6">
        <v>4565.32</v>
      </c>
      <c r="W418" s="6">
        <v>0</v>
      </c>
      <c r="X418" s="6">
        <v>34223.599999999999</v>
      </c>
      <c r="Y418" s="513">
        <f>IF(A418&lt;&gt;"",IF(A418=мар17!A418,0,1),IF(AND(B418=мар17!B418,C418=мар17!C418),0,1))</f>
        <v>0</v>
      </c>
      <c r="Z418" s="70" t="str">
        <f t="shared" si="30"/>
        <v>ул. Седьмая д.7</v>
      </c>
      <c r="AA418" s="504">
        <f>IF($B418&lt;&gt;"",MAX(AA$7:AA417)+1,0)</f>
        <v>405</v>
      </c>
      <c r="AB418" s="502">
        <f t="shared" si="31"/>
        <v>418</v>
      </c>
      <c r="AC418" s="504">
        <f>1</f>
        <v>1</v>
      </c>
      <c r="AD418" s="103">
        <f t="shared" si="32"/>
        <v>2900.21</v>
      </c>
      <c r="AE418" s="103">
        <f t="shared" si="33"/>
        <v>1665.1100000000004</v>
      </c>
      <c r="AF418" s="103">
        <f t="shared" si="34"/>
        <v>0</v>
      </c>
    </row>
    <row r="419" spans="2:32" x14ac:dyDescent="0.3">
      <c r="B419" s="1" t="str">
        <f>адреса!$G$412</f>
        <v>кв.12</v>
      </c>
      <c r="C419" s="522">
        <f>адреса!$I$412</f>
        <v>70000012</v>
      </c>
      <c r="D419" s="6" t="str">
        <f>адреса!$K$412</f>
        <v>ФИО-7-12</v>
      </c>
      <c r="E419" s="6">
        <v>13384.48</v>
      </c>
      <c r="F419" s="6">
        <v>2236.4299999999998</v>
      </c>
      <c r="G419" s="6">
        <v>0</v>
      </c>
      <c r="H419" s="6">
        <v>4478.59</v>
      </c>
      <c r="I419" s="6">
        <v>2.17</v>
      </c>
      <c r="J419" s="6">
        <v>0</v>
      </c>
      <c r="K419" s="6">
        <v>0</v>
      </c>
      <c r="L419" s="6">
        <v>0</v>
      </c>
      <c r="M419" s="6">
        <v>0</v>
      </c>
      <c r="N419" s="6">
        <v>0</v>
      </c>
      <c r="O419" s="6">
        <v>183.54</v>
      </c>
      <c r="P419" s="6">
        <v>0</v>
      </c>
      <c r="Q419" s="6">
        <v>0</v>
      </c>
      <c r="R419" s="6">
        <v>2.17</v>
      </c>
      <c r="S419" s="6">
        <v>0</v>
      </c>
      <c r="T419" s="6">
        <v>0</v>
      </c>
      <c r="U419" s="6">
        <v>0</v>
      </c>
      <c r="V419" s="6">
        <v>6902.9</v>
      </c>
      <c r="W419" s="6">
        <v>0</v>
      </c>
      <c r="X419" s="6">
        <v>20287.38</v>
      </c>
      <c r="Y419" s="513">
        <f>IF(A419&lt;&gt;"",IF(A419=мар17!A419,0,1),IF(AND(B419=мар17!B419,C419=мар17!C419),0,1))</f>
        <v>0</v>
      </c>
      <c r="Z419" s="70" t="str">
        <f t="shared" si="30"/>
        <v>ул. Седьмая д.7</v>
      </c>
      <c r="AA419" s="504">
        <f>IF($B419&lt;&gt;"",MAX(AA$7:AA418)+1,0)</f>
        <v>406</v>
      </c>
      <c r="AB419" s="502">
        <f t="shared" si="31"/>
        <v>419</v>
      </c>
      <c r="AC419" s="504">
        <f>1</f>
        <v>1</v>
      </c>
      <c r="AD419" s="103">
        <f t="shared" si="32"/>
        <v>2236.4299999999998</v>
      </c>
      <c r="AE419" s="103">
        <f t="shared" si="33"/>
        <v>4666.47</v>
      </c>
      <c r="AF419" s="103">
        <f t="shared" si="34"/>
        <v>0</v>
      </c>
    </row>
    <row r="420" spans="2:32" x14ac:dyDescent="0.3">
      <c r="B420" s="1" t="str">
        <f>адреса!$G$413</f>
        <v>кв.13</v>
      </c>
      <c r="C420" s="522">
        <f>адреса!$I$413</f>
        <v>70000013</v>
      </c>
      <c r="D420" s="6" t="str">
        <f>адреса!$K$413</f>
        <v>ФИО-7-13</v>
      </c>
      <c r="E420" s="6">
        <v>11869.4</v>
      </c>
      <c r="F420" s="6">
        <v>1365</v>
      </c>
      <c r="G420" s="6">
        <v>0</v>
      </c>
      <c r="H420" s="6">
        <v>2732.15</v>
      </c>
      <c r="I420" s="6">
        <v>169.86</v>
      </c>
      <c r="J420" s="6">
        <v>0</v>
      </c>
      <c r="K420" s="6">
        <v>300.91000000000003</v>
      </c>
      <c r="L420" s="6">
        <v>0</v>
      </c>
      <c r="M420" s="6">
        <v>0</v>
      </c>
      <c r="N420" s="6">
        <v>0</v>
      </c>
      <c r="O420" s="6">
        <v>112.03</v>
      </c>
      <c r="P420" s="6">
        <v>0</v>
      </c>
      <c r="Q420" s="6">
        <v>0</v>
      </c>
      <c r="R420" s="6">
        <v>83.87</v>
      </c>
      <c r="S420" s="6">
        <v>365.62</v>
      </c>
      <c r="T420" s="6">
        <v>0</v>
      </c>
      <c r="U420" s="6">
        <v>0</v>
      </c>
      <c r="V420" s="6">
        <v>5129.4399999999996</v>
      </c>
      <c r="W420" s="6">
        <v>0</v>
      </c>
      <c r="X420" s="6">
        <v>16998.84</v>
      </c>
      <c r="Y420" s="513">
        <f>IF(A420&lt;&gt;"",IF(A420=мар17!A420,0,1),IF(AND(B420=мар17!B420,C420=мар17!C420),0,1))</f>
        <v>0</v>
      </c>
      <c r="Z420" s="70" t="str">
        <f t="shared" si="30"/>
        <v>ул. Седьмая д.7</v>
      </c>
      <c r="AA420" s="504">
        <f>IF($B420&lt;&gt;"",MAX(AA$7:AA419)+1,0)</f>
        <v>407</v>
      </c>
      <c r="AB420" s="502">
        <f t="shared" si="31"/>
        <v>420</v>
      </c>
      <c r="AC420" s="504">
        <f>1</f>
        <v>1</v>
      </c>
      <c r="AD420" s="103">
        <f t="shared" si="32"/>
        <v>1365</v>
      </c>
      <c r="AE420" s="103">
        <f t="shared" si="33"/>
        <v>3764.44</v>
      </c>
      <c r="AF420" s="103">
        <f t="shared" si="34"/>
        <v>0</v>
      </c>
    </row>
    <row r="421" spans="2:32" x14ac:dyDescent="0.3">
      <c r="B421" s="1" t="str">
        <f>адреса!$G$414</f>
        <v>кв.14</v>
      </c>
      <c r="C421" s="522">
        <f>адреса!$I$414</f>
        <v>70000014</v>
      </c>
      <c r="D421" s="6" t="str">
        <f>адреса!$K$414</f>
        <v>ФИО-7-14</v>
      </c>
      <c r="E421" s="6">
        <v>5665.88</v>
      </c>
      <c r="F421" s="6">
        <v>1487.55</v>
      </c>
      <c r="G421" s="6">
        <v>0</v>
      </c>
      <c r="H421" s="6">
        <v>2979.09</v>
      </c>
      <c r="I421" s="6">
        <v>100.5</v>
      </c>
      <c r="J421" s="6">
        <v>0</v>
      </c>
      <c r="K421" s="6">
        <v>304.2</v>
      </c>
      <c r="L421" s="6">
        <v>0</v>
      </c>
      <c r="M421" s="6">
        <v>0</v>
      </c>
      <c r="N421" s="6">
        <v>0</v>
      </c>
      <c r="O421" s="6">
        <v>1660.75</v>
      </c>
      <c r="P421" s="6">
        <v>0</v>
      </c>
      <c r="Q421" s="6">
        <v>0</v>
      </c>
      <c r="R421" s="6">
        <v>156.22</v>
      </c>
      <c r="S421" s="6">
        <v>685.53</v>
      </c>
      <c r="T421" s="6">
        <v>0</v>
      </c>
      <c r="U421" s="6">
        <v>0</v>
      </c>
      <c r="V421" s="6">
        <v>7373.84</v>
      </c>
      <c r="W421" s="6">
        <v>9846.76</v>
      </c>
      <c r="X421" s="6">
        <v>3192.96</v>
      </c>
      <c r="Y421" s="513">
        <f>IF(A421&lt;&gt;"",IF(A421=мар17!A421,0,1),IF(AND(B421=мар17!B421,C421=мар17!C421),0,1))</f>
        <v>0</v>
      </c>
      <c r="Z421" s="70" t="str">
        <f t="shared" si="30"/>
        <v>ул. Седьмая д.7</v>
      </c>
      <c r="AA421" s="504">
        <f>IF($B421&lt;&gt;"",MAX(AA$7:AA420)+1,0)</f>
        <v>408</v>
      </c>
      <c r="AB421" s="502">
        <f t="shared" si="31"/>
        <v>421</v>
      </c>
      <c r="AC421" s="504">
        <f>1</f>
        <v>1</v>
      </c>
      <c r="AD421" s="103">
        <f t="shared" si="32"/>
        <v>1487.55</v>
      </c>
      <c r="AE421" s="103">
        <f t="shared" si="33"/>
        <v>5886.29</v>
      </c>
      <c r="AF421" s="103">
        <f t="shared" si="34"/>
        <v>0</v>
      </c>
    </row>
    <row r="422" spans="2:32" x14ac:dyDescent="0.3">
      <c r="B422" s="1" t="str">
        <f>адреса!$G$415</f>
        <v>кв.15</v>
      </c>
      <c r="C422" s="522">
        <f>адреса!$I$415</f>
        <v>70000015</v>
      </c>
      <c r="D422" s="6" t="str">
        <f>адреса!$K$415</f>
        <v>ФИО-7-15</v>
      </c>
      <c r="E422" s="6">
        <v>12602.55</v>
      </c>
      <c r="F422" s="6">
        <v>1487.55</v>
      </c>
      <c r="G422" s="6">
        <v>0</v>
      </c>
      <c r="H422" s="6">
        <v>2979.09</v>
      </c>
      <c r="I422" s="6">
        <v>169.98</v>
      </c>
      <c r="J422" s="6">
        <v>0</v>
      </c>
      <c r="K422" s="6">
        <v>300.91000000000003</v>
      </c>
      <c r="L422" s="6">
        <v>0</v>
      </c>
      <c r="M422" s="6">
        <v>0</v>
      </c>
      <c r="N422" s="6">
        <v>0</v>
      </c>
      <c r="O422" s="6">
        <v>122.08</v>
      </c>
      <c r="P422" s="6">
        <v>0</v>
      </c>
      <c r="Q422" s="6">
        <v>0</v>
      </c>
      <c r="R422" s="6">
        <v>83.99</v>
      </c>
      <c r="S422" s="6">
        <v>365.62</v>
      </c>
      <c r="T422" s="6">
        <v>0</v>
      </c>
      <c r="U422" s="6">
        <v>0</v>
      </c>
      <c r="V422" s="6">
        <v>5509.22</v>
      </c>
      <c r="W422" s="6">
        <v>0</v>
      </c>
      <c r="X422" s="6">
        <v>18111.77</v>
      </c>
      <c r="Y422" s="513">
        <f>IF(A422&lt;&gt;"",IF(A422=мар17!A422,0,1),IF(AND(B422=мар17!B422,C422=мар17!C422),0,1))</f>
        <v>0</v>
      </c>
      <c r="Z422" s="70" t="str">
        <f t="shared" si="30"/>
        <v>ул. Седьмая д.7</v>
      </c>
      <c r="AA422" s="504">
        <f>IF($B422&lt;&gt;"",MAX(AA$7:AA421)+1,0)</f>
        <v>409</v>
      </c>
      <c r="AB422" s="502">
        <f t="shared" si="31"/>
        <v>422</v>
      </c>
      <c r="AC422" s="504">
        <f>1</f>
        <v>1</v>
      </c>
      <c r="AD422" s="103">
        <f t="shared" si="32"/>
        <v>1487.55</v>
      </c>
      <c r="AE422" s="103">
        <f t="shared" si="33"/>
        <v>4021.6699999999996</v>
      </c>
      <c r="AF422" s="103">
        <f t="shared" si="34"/>
        <v>0</v>
      </c>
    </row>
    <row r="423" spans="2:32" x14ac:dyDescent="0.3">
      <c r="B423" s="1" t="str">
        <f>адреса!$G$416</f>
        <v>кв.16</v>
      </c>
      <c r="C423" s="522">
        <f>адреса!$I$416</f>
        <v>70000016</v>
      </c>
      <c r="D423" s="6" t="str">
        <f>адреса!$K$416</f>
        <v>ФИО-7-16</v>
      </c>
      <c r="E423" s="6">
        <v>12852.53</v>
      </c>
      <c r="F423" s="6">
        <v>1484.14</v>
      </c>
      <c r="G423" s="6">
        <v>0</v>
      </c>
      <c r="H423" s="6">
        <v>2969.13</v>
      </c>
      <c r="I423" s="6">
        <v>169.98</v>
      </c>
      <c r="J423" s="6">
        <v>0</v>
      </c>
      <c r="K423" s="6">
        <v>300.91000000000003</v>
      </c>
      <c r="L423" s="6">
        <v>0</v>
      </c>
      <c r="M423" s="6">
        <v>0</v>
      </c>
      <c r="N423" s="6">
        <v>0</v>
      </c>
      <c r="O423" s="6">
        <v>505.98</v>
      </c>
      <c r="P423" s="6">
        <v>0</v>
      </c>
      <c r="Q423" s="6">
        <v>0</v>
      </c>
      <c r="R423" s="6">
        <v>83.99</v>
      </c>
      <c r="S423" s="6">
        <v>365.62</v>
      </c>
      <c r="T423" s="6">
        <v>0</v>
      </c>
      <c r="U423" s="6">
        <v>0</v>
      </c>
      <c r="V423" s="6">
        <v>5879.75</v>
      </c>
      <c r="W423" s="6">
        <v>12852.53</v>
      </c>
      <c r="X423" s="6">
        <v>5879.75</v>
      </c>
      <c r="Y423" s="513">
        <f>IF(A423&lt;&gt;"",IF(A423=мар17!A423,0,1),IF(AND(B423=мар17!B423,C423=мар17!C423),0,1))</f>
        <v>0</v>
      </c>
      <c r="Z423" s="70" t="str">
        <f t="shared" si="30"/>
        <v>ул. Седьмая д.7</v>
      </c>
      <c r="AA423" s="504">
        <f>IF($B423&lt;&gt;"",MAX(AA$7:AA422)+1,0)</f>
        <v>410</v>
      </c>
      <c r="AB423" s="502">
        <f t="shared" si="31"/>
        <v>423</v>
      </c>
      <c r="AC423" s="504">
        <f>1</f>
        <v>1</v>
      </c>
      <c r="AD423" s="103">
        <f t="shared" si="32"/>
        <v>1484.14</v>
      </c>
      <c r="AE423" s="103">
        <f t="shared" si="33"/>
        <v>4395.6099999999997</v>
      </c>
      <c r="AF423" s="103">
        <f t="shared" si="34"/>
        <v>0</v>
      </c>
    </row>
    <row r="424" spans="2:32" x14ac:dyDescent="0.3">
      <c r="B424" s="1" t="str">
        <f>адреса!$G$417</f>
        <v>кв.17</v>
      </c>
      <c r="C424" s="522">
        <f>адреса!$I$417</f>
        <v>70000017</v>
      </c>
      <c r="D424" s="6" t="str">
        <f>адреса!$K$417</f>
        <v>ФИО-7-17</v>
      </c>
      <c r="E424" s="6">
        <v>24695.31</v>
      </c>
      <c r="F424" s="6">
        <v>2890</v>
      </c>
      <c r="G424" s="6">
        <v>0</v>
      </c>
      <c r="H424" s="6">
        <v>5782.94</v>
      </c>
      <c r="I424" s="6">
        <v>339.87</v>
      </c>
      <c r="J424" s="6">
        <v>0</v>
      </c>
      <c r="K424" s="6">
        <v>601.80999999999995</v>
      </c>
      <c r="L424" s="6">
        <v>0</v>
      </c>
      <c r="M424" s="6">
        <v>0</v>
      </c>
      <c r="N424" s="6">
        <v>0</v>
      </c>
      <c r="O424" s="6">
        <v>237.18</v>
      </c>
      <c r="P424" s="6">
        <v>0</v>
      </c>
      <c r="Q424" s="6">
        <v>0</v>
      </c>
      <c r="R424" s="6">
        <v>167.9</v>
      </c>
      <c r="S424" s="6">
        <v>731.23</v>
      </c>
      <c r="T424" s="6">
        <v>0</v>
      </c>
      <c r="U424" s="6">
        <v>0</v>
      </c>
      <c r="V424" s="6">
        <v>10750.93</v>
      </c>
      <c r="W424" s="6">
        <v>0</v>
      </c>
      <c r="X424" s="6">
        <v>35446.239999999998</v>
      </c>
      <c r="Y424" s="513">
        <f>IF(A424&lt;&gt;"",IF(A424=мар17!A424,0,1),IF(AND(B424=мар17!B424,C424=мар17!C424),0,1))</f>
        <v>0</v>
      </c>
      <c r="Z424" s="70" t="str">
        <f t="shared" si="30"/>
        <v>ул. Седьмая д.7</v>
      </c>
      <c r="AA424" s="504">
        <f>IF($B424&lt;&gt;"",MAX(AA$7:AA423)+1,0)</f>
        <v>411</v>
      </c>
      <c r="AB424" s="502">
        <f t="shared" si="31"/>
        <v>424</v>
      </c>
      <c r="AC424" s="504">
        <f>1</f>
        <v>1</v>
      </c>
      <c r="AD424" s="103">
        <f t="shared" si="32"/>
        <v>2890</v>
      </c>
      <c r="AE424" s="103">
        <f t="shared" si="33"/>
        <v>7860.9299999999985</v>
      </c>
      <c r="AF424" s="103">
        <f t="shared" si="34"/>
        <v>0</v>
      </c>
    </row>
    <row r="425" spans="2:32" x14ac:dyDescent="0.3">
      <c r="B425" s="1" t="str">
        <f>адреса!$G$418</f>
        <v>кв.18</v>
      </c>
      <c r="C425" s="522">
        <f>адреса!$I$418</f>
        <v>70000018</v>
      </c>
      <c r="D425" s="6" t="str">
        <f>адреса!$K$418</f>
        <v>ФИО-7-18</v>
      </c>
      <c r="E425" s="6">
        <v>13364.87</v>
      </c>
      <c r="F425" s="6">
        <v>2233.02</v>
      </c>
      <c r="G425" s="6">
        <v>0</v>
      </c>
      <c r="H425" s="6">
        <v>4472.6099999999997</v>
      </c>
      <c r="I425" s="6">
        <v>2.16</v>
      </c>
      <c r="J425" s="6">
        <v>0</v>
      </c>
      <c r="K425" s="6">
        <v>0</v>
      </c>
      <c r="L425" s="6">
        <v>0</v>
      </c>
      <c r="M425" s="6">
        <v>0</v>
      </c>
      <c r="N425" s="6">
        <v>0</v>
      </c>
      <c r="O425" s="6">
        <v>183.26</v>
      </c>
      <c r="P425" s="6">
        <v>0</v>
      </c>
      <c r="Q425" s="6">
        <v>0</v>
      </c>
      <c r="R425" s="6">
        <v>2.16</v>
      </c>
      <c r="S425" s="6">
        <v>0</v>
      </c>
      <c r="T425" s="6">
        <v>0</v>
      </c>
      <c r="U425" s="6">
        <v>0</v>
      </c>
      <c r="V425" s="6">
        <v>6893.21</v>
      </c>
      <c r="W425" s="6">
        <v>0</v>
      </c>
      <c r="X425" s="6">
        <v>20258.080000000002</v>
      </c>
      <c r="Y425" s="513">
        <f>IF(A425&lt;&gt;"",IF(A425=мар17!A425,0,1),IF(AND(B425=мар17!B425,C425=мар17!C425),0,1))</f>
        <v>0</v>
      </c>
      <c r="Z425" s="70" t="str">
        <f t="shared" si="30"/>
        <v>ул. Седьмая д.7</v>
      </c>
      <c r="AA425" s="504">
        <f>IF($B425&lt;&gt;"",MAX(AA$7:AA424)+1,0)</f>
        <v>412</v>
      </c>
      <c r="AB425" s="502">
        <f t="shared" si="31"/>
        <v>425</v>
      </c>
      <c r="AC425" s="504">
        <f>1</f>
        <v>1</v>
      </c>
      <c r="AD425" s="103">
        <f t="shared" si="32"/>
        <v>2233.02</v>
      </c>
      <c r="AE425" s="103">
        <f t="shared" si="33"/>
        <v>4660.1899999999996</v>
      </c>
      <c r="AF425" s="103">
        <f t="shared" si="34"/>
        <v>0</v>
      </c>
    </row>
    <row r="426" spans="2:32" x14ac:dyDescent="0.3">
      <c r="B426" s="1" t="str">
        <f>адреса!$G$419</f>
        <v>кв.19</v>
      </c>
      <c r="C426" s="522">
        <f>адреса!$I$419</f>
        <v>70000019</v>
      </c>
      <c r="D426" s="6" t="str">
        <f>адреса!$K$419</f>
        <v>ФИО-7-19</v>
      </c>
      <c r="E426" s="6">
        <v>12023.91</v>
      </c>
      <c r="F426" s="6">
        <v>1378.62</v>
      </c>
      <c r="G426" s="6">
        <v>0</v>
      </c>
      <c r="H426" s="6">
        <v>2760.04</v>
      </c>
      <c r="I426" s="6">
        <v>169.88</v>
      </c>
      <c r="J426" s="6">
        <v>0</v>
      </c>
      <c r="K426" s="6">
        <v>300.91000000000003</v>
      </c>
      <c r="L426" s="6">
        <v>0</v>
      </c>
      <c r="M426" s="6">
        <v>0</v>
      </c>
      <c r="N426" s="6">
        <v>0</v>
      </c>
      <c r="O426" s="6">
        <v>285.01</v>
      </c>
      <c r="P426" s="6">
        <v>0</v>
      </c>
      <c r="Q426" s="6">
        <v>0</v>
      </c>
      <c r="R426" s="6">
        <v>83.89</v>
      </c>
      <c r="S426" s="6">
        <v>365.62</v>
      </c>
      <c r="T426" s="6">
        <v>0</v>
      </c>
      <c r="U426" s="6">
        <v>0</v>
      </c>
      <c r="V426" s="6">
        <v>5343.97</v>
      </c>
      <c r="W426" s="6">
        <v>0</v>
      </c>
      <c r="X426" s="6">
        <v>17367.88</v>
      </c>
      <c r="Y426" s="513">
        <f>IF(A426&lt;&gt;"",IF(A426=мар17!A426,0,1),IF(AND(B426=мар17!B426,C426=мар17!C426),0,1))</f>
        <v>0</v>
      </c>
      <c r="Z426" s="70" t="str">
        <f t="shared" si="30"/>
        <v>ул. Седьмая д.7</v>
      </c>
      <c r="AA426" s="504">
        <f>IF($B426&lt;&gt;"",MAX(AA$7:AA425)+1,0)</f>
        <v>413</v>
      </c>
      <c r="AB426" s="502">
        <f t="shared" si="31"/>
        <v>426</v>
      </c>
      <c r="AC426" s="504">
        <f>1</f>
        <v>1</v>
      </c>
      <c r="AD426" s="103">
        <f t="shared" si="32"/>
        <v>1378.62</v>
      </c>
      <c r="AE426" s="103">
        <f t="shared" si="33"/>
        <v>3965.35</v>
      </c>
      <c r="AF426" s="103">
        <f t="shared" si="34"/>
        <v>0</v>
      </c>
    </row>
    <row r="427" spans="2:32" x14ac:dyDescent="0.3">
      <c r="B427" s="1" t="str">
        <f>адреса!$G$420</f>
        <v>кв.20</v>
      </c>
      <c r="C427" s="522">
        <f>адреса!$I$420</f>
        <v>70000020</v>
      </c>
      <c r="D427" s="6" t="str">
        <f>адреса!$K$420</f>
        <v>ФИО-7-20</v>
      </c>
      <c r="E427" s="6">
        <v>5943.06</v>
      </c>
      <c r="F427" s="6">
        <v>1490.95</v>
      </c>
      <c r="G427" s="6">
        <v>0</v>
      </c>
      <c r="H427" s="6">
        <v>2983.08</v>
      </c>
      <c r="I427" s="6">
        <v>1.68</v>
      </c>
      <c r="J427" s="6">
        <v>0</v>
      </c>
      <c r="K427" s="6">
        <v>0.27</v>
      </c>
      <c r="L427" s="6">
        <v>0</v>
      </c>
      <c r="M427" s="6">
        <v>0</v>
      </c>
      <c r="N427" s="6">
        <v>0</v>
      </c>
      <c r="O427" s="6">
        <v>125.73</v>
      </c>
      <c r="P427" s="6">
        <v>0</v>
      </c>
      <c r="Q427" s="6">
        <v>0</v>
      </c>
      <c r="R427" s="6">
        <v>1.45</v>
      </c>
      <c r="S427" s="6">
        <v>0</v>
      </c>
      <c r="T427" s="6">
        <v>0</v>
      </c>
      <c r="U427" s="6">
        <v>0</v>
      </c>
      <c r="V427" s="6">
        <v>4603.16</v>
      </c>
      <c r="W427" s="6">
        <v>5943.06</v>
      </c>
      <c r="X427" s="6">
        <v>4603.16</v>
      </c>
      <c r="Y427" s="513">
        <f>IF(A427&lt;&gt;"",IF(A427=мар17!A427,0,1),IF(AND(B427=мар17!B427,C427=мар17!C427),0,1))</f>
        <v>0</v>
      </c>
      <c r="Z427" s="70" t="str">
        <f t="shared" si="30"/>
        <v>ул. Седьмая д.7</v>
      </c>
      <c r="AA427" s="504">
        <f>IF($B427&lt;&gt;"",MAX(AA$7:AA426)+1,0)</f>
        <v>414</v>
      </c>
      <c r="AB427" s="502">
        <f t="shared" si="31"/>
        <v>427</v>
      </c>
      <c r="AC427" s="504">
        <f>1</f>
        <v>1</v>
      </c>
      <c r="AD427" s="103">
        <f t="shared" si="32"/>
        <v>1490.95</v>
      </c>
      <c r="AE427" s="103">
        <f t="shared" si="33"/>
        <v>3112.2099999999996</v>
      </c>
      <c r="AF427" s="103">
        <f t="shared" si="34"/>
        <v>0</v>
      </c>
    </row>
    <row r="428" spans="2:32" x14ac:dyDescent="0.3">
      <c r="B428" s="1" t="str">
        <f>адреса!$G$421</f>
        <v>кв.21</v>
      </c>
      <c r="C428" s="522">
        <f>адреса!$I$421</f>
        <v>70000021</v>
      </c>
      <c r="D428" s="6" t="str">
        <f>адреса!$K$421</f>
        <v>ФИО-7-21</v>
      </c>
      <c r="E428" s="6">
        <v>10062.18</v>
      </c>
      <c r="F428" s="6">
        <v>1487.55</v>
      </c>
      <c r="G428" s="6">
        <v>0</v>
      </c>
      <c r="H428" s="6">
        <v>2979.09</v>
      </c>
      <c r="I428" s="6">
        <v>-306.69</v>
      </c>
      <c r="J428" s="6">
        <v>0</v>
      </c>
      <c r="K428" s="6">
        <v>-707.65</v>
      </c>
      <c r="L428" s="6">
        <v>0</v>
      </c>
      <c r="M428" s="6">
        <v>0</v>
      </c>
      <c r="N428" s="6">
        <v>0</v>
      </c>
      <c r="O428" s="6">
        <v>1267.8800000000001</v>
      </c>
      <c r="P428" s="6">
        <v>0</v>
      </c>
      <c r="Q428" s="6">
        <v>0</v>
      </c>
      <c r="R428" s="6">
        <v>-280.93</v>
      </c>
      <c r="S428" s="6">
        <v>-1279.3</v>
      </c>
      <c r="T428" s="6">
        <v>0</v>
      </c>
      <c r="U428" s="6">
        <v>0</v>
      </c>
      <c r="V428" s="6">
        <v>3159.95</v>
      </c>
      <c r="W428" s="6">
        <v>0</v>
      </c>
      <c r="X428" s="6">
        <v>13222.13</v>
      </c>
      <c r="Y428" s="513">
        <f>IF(A428&lt;&gt;"",IF(A428=мар17!A428,0,1),IF(AND(B428=мар17!B428,C428=мар17!C428),0,1))</f>
        <v>0</v>
      </c>
      <c r="Z428" s="70" t="str">
        <f t="shared" si="30"/>
        <v>ул. Седьмая д.7</v>
      </c>
      <c r="AA428" s="504">
        <f>IF($B428&lt;&gt;"",MAX(AA$7:AA427)+1,0)</f>
        <v>415</v>
      </c>
      <c r="AB428" s="502">
        <f t="shared" si="31"/>
        <v>428</v>
      </c>
      <c r="AC428" s="504">
        <f>1</f>
        <v>1</v>
      </c>
      <c r="AD428" s="103">
        <f t="shared" si="32"/>
        <v>1487.55</v>
      </c>
      <c r="AE428" s="103">
        <f t="shared" si="33"/>
        <v>1672.4000000000003</v>
      </c>
      <c r="AF428" s="103">
        <f t="shared" si="34"/>
        <v>0</v>
      </c>
    </row>
    <row r="429" spans="2:32" x14ac:dyDescent="0.3">
      <c r="B429" s="1" t="str">
        <f>адреса!$G$422</f>
        <v>кв.22</v>
      </c>
      <c r="C429" s="522">
        <f>адреса!$I$422</f>
        <v>70000022</v>
      </c>
      <c r="D429" s="6" t="str">
        <f>адреса!$K$422</f>
        <v>ФИО-7-22</v>
      </c>
      <c r="E429" s="6">
        <v>12872.15</v>
      </c>
      <c r="F429" s="6">
        <v>1487.55</v>
      </c>
      <c r="G429" s="6">
        <v>0</v>
      </c>
      <c r="H429" s="6">
        <v>2979.09</v>
      </c>
      <c r="I429" s="6">
        <v>169.98</v>
      </c>
      <c r="J429" s="6">
        <v>0</v>
      </c>
      <c r="K429" s="6">
        <v>300.91000000000003</v>
      </c>
      <c r="L429" s="6">
        <v>0</v>
      </c>
      <c r="M429" s="6">
        <v>0</v>
      </c>
      <c r="N429" s="6">
        <v>0</v>
      </c>
      <c r="O429" s="6">
        <v>617.47</v>
      </c>
      <c r="P429" s="6">
        <v>0</v>
      </c>
      <c r="Q429" s="6">
        <v>0</v>
      </c>
      <c r="R429" s="6">
        <v>83.99</v>
      </c>
      <c r="S429" s="6">
        <v>365.62</v>
      </c>
      <c r="T429" s="6">
        <v>0</v>
      </c>
      <c r="U429" s="6">
        <v>0</v>
      </c>
      <c r="V429" s="6">
        <v>6004.61</v>
      </c>
      <c r="W429" s="6">
        <v>0</v>
      </c>
      <c r="X429" s="6">
        <v>18876.759999999998</v>
      </c>
      <c r="Y429" s="513">
        <f>IF(A429&lt;&gt;"",IF(A429=мар17!A429,0,1),IF(AND(B429=мар17!B429,C429=мар17!C429),0,1))</f>
        <v>0</v>
      </c>
      <c r="Z429" s="70" t="str">
        <f t="shared" si="30"/>
        <v>ул. Седьмая д.7</v>
      </c>
      <c r="AA429" s="504">
        <f>IF($B429&lt;&gt;"",MAX(AA$7:AA428)+1,0)</f>
        <v>416</v>
      </c>
      <c r="AB429" s="502">
        <f t="shared" si="31"/>
        <v>429</v>
      </c>
      <c r="AC429" s="504">
        <f>1</f>
        <v>1</v>
      </c>
      <c r="AD429" s="103">
        <f t="shared" si="32"/>
        <v>1487.55</v>
      </c>
      <c r="AE429" s="103">
        <f t="shared" si="33"/>
        <v>4517.0599999999995</v>
      </c>
      <c r="AF429" s="103">
        <f t="shared" si="34"/>
        <v>0</v>
      </c>
    </row>
    <row r="430" spans="2:32" x14ac:dyDescent="0.3">
      <c r="B430" s="1" t="str">
        <f>адреса!$G$423</f>
        <v>кв.23</v>
      </c>
      <c r="C430" s="522">
        <f>адреса!$I$423</f>
        <v>70000023</v>
      </c>
      <c r="D430" s="6" t="str">
        <f>адреса!$K$423</f>
        <v>ФИО-7-23</v>
      </c>
      <c r="E430" s="6">
        <v>7072.63</v>
      </c>
      <c r="F430" s="6">
        <v>2236.4299999999998</v>
      </c>
      <c r="G430" s="6">
        <v>0</v>
      </c>
      <c r="H430" s="6">
        <v>4474.6099999999997</v>
      </c>
      <c r="I430" s="6">
        <v>339.24</v>
      </c>
      <c r="J430" s="6">
        <v>0</v>
      </c>
      <c r="K430" s="6">
        <v>601.80999999999995</v>
      </c>
      <c r="L430" s="6">
        <v>0</v>
      </c>
      <c r="M430" s="6">
        <v>0</v>
      </c>
      <c r="N430" s="6">
        <v>0</v>
      </c>
      <c r="O430" s="6">
        <v>2320.12</v>
      </c>
      <c r="P430" s="6">
        <v>0</v>
      </c>
      <c r="Q430" s="6">
        <v>0</v>
      </c>
      <c r="R430" s="6">
        <v>167.27</v>
      </c>
      <c r="S430" s="6">
        <v>731.23</v>
      </c>
      <c r="T430" s="6">
        <v>0</v>
      </c>
      <c r="U430" s="6">
        <v>0</v>
      </c>
      <c r="V430" s="6">
        <v>10870.71</v>
      </c>
      <c r="W430" s="6">
        <v>0</v>
      </c>
      <c r="X430" s="6">
        <v>17943.34</v>
      </c>
      <c r="Y430" s="513">
        <f>IF(A430&lt;&gt;"",IF(A430=мар17!A430,0,1),IF(AND(B430=мар17!B430,C430=мар17!C430),0,1))</f>
        <v>0</v>
      </c>
      <c r="Z430" s="70" t="str">
        <f t="shared" si="30"/>
        <v>ул. Седьмая д.7</v>
      </c>
      <c r="AA430" s="504">
        <f>IF($B430&lt;&gt;"",MAX(AA$7:AA429)+1,0)</f>
        <v>417</v>
      </c>
      <c r="AB430" s="502">
        <f t="shared" si="31"/>
        <v>430</v>
      </c>
      <c r="AC430" s="504">
        <f>1</f>
        <v>1</v>
      </c>
      <c r="AD430" s="103">
        <f t="shared" si="32"/>
        <v>2236.4299999999998</v>
      </c>
      <c r="AE430" s="103">
        <f t="shared" si="33"/>
        <v>8634.2800000000007</v>
      </c>
      <c r="AF430" s="103">
        <f t="shared" si="34"/>
        <v>0</v>
      </c>
    </row>
    <row r="431" spans="2:32" x14ac:dyDescent="0.3">
      <c r="B431" s="1" t="str">
        <f>адреса!$G$424</f>
        <v>кв.24</v>
      </c>
      <c r="C431" s="522">
        <f>адреса!$I$424</f>
        <v>70000024</v>
      </c>
      <c r="D431" s="6" t="str">
        <f>адреса!$K$424</f>
        <v>ФИО-7-24</v>
      </c>
      <c r="E431" s="6">
        <v>0</v>
      </c>
      <c r="F431" s="6">
        <v>1375.22</v>
      </c>
      <c r="G431" s="6">
        <v>0</v>
      </c>
      <c r="H431" s="6">
        <v>2752.08</v>
      </c>
      <c r="I431" s="6">
        <v>169.87</v>
      </c>
      <c r="J431" s="6">
        <v>0</v>
      </c>
      <c r="K431" s="6">
        <v>300.91000000000003</v>
      </c>
      <c r="L431" s="6">
        <v>0</v>
      </c>
      <c r="M431" s="6">
        <v>0</v>
      </c>
      <c r="N431" s="6">
        <v>0</v>
      </c>
      <c r="O431" s="6">
        <v>321.8</v>
      </c>
      <c r="P431" s="6">
        <v>0</v>
      </c>
      <c r="Q431" s="6">
        <v>0</v>
      </c>
      <c r="R431" s="6">
        <v>83.88</v>
      </c>
      <c r="S431" s="6">
        <v>365.62</v>
      </c>
      <c r="T431" s="6">
        <v>0</v>
      </c>
      <c r="U431" s="6">
        <v>0</v>
      </c>
      <c r="V431" s="6">
        <v>5369.38</v>
      </c>
      <c r="W431" s="6">
        <v>0</v>
      </c>
      <c r="X431" s="6">
        <v>5369.38</v>
      </c>
      <c r="Y431" s="513">
        <f>IF(A431&lt;&gt;"",IF(A431=мар17!A431,0,1),IF(AND(B431=мар17!B431,C431=мар17!C431),0,1))</f>
        <v>0</v>
      </c>
      <c r="Z431" s="70" t="str">
        <f t="shared" si="30"/>
        <v>ул. Седьмая д.7</v>
      </c>
      <c r="AA431" s="504">
        <f>IF($B431&lt;&gt;"",MAX(AA$7:AA430)+1,0)</f>
        <v>418</v>
      </c>
      <c r="AB431" s="502">
        <f t="shared" si="31"/>
        <v>431</v>
      </c>
      <c r="AC431" s="504">
        <f>1</f>
        <v>1</v>
      </c>
      <c r="AD431" s="103">
        <f t="shared" si="32"/>
        <v>1375.22</v>
      </c>
      <c r="AE431" s="103">
        <f t="shared" si="33"/>
        <v>3994.16</v>
      </c>
      <c r="AF431" s="103">
        <f t="shared" si="34"/>
        <v>0</v>
      </c>
    </row>
    <row r="432" spans="2:32" x14ac:dyDescent="0.3">
      <c r="B432" s="1" t="str">
        <f>адреса!$G$425</f>
        <v>кв.25</v>
      </c>
      <c r="C432" s="522">
        <f>адреса!$I$425</f>
        <v>70000025</v>
      </c>
      <c r="D432" s="6" t="str">
        <f>адреса!$K$425</f>
        <v>ФИО-7-25</v>
      </c>
      <c r="E432" s="6">
        <v>12602.55</v>
      </c>
      <c r="F432" s="6">
        <v>1487.55</v>
      </c>
      <c r="G432" s="6">
        <v>0</v>
      </c>
      <c r="H432" s="6">
        <v>2979.09</v>
      </c>
      <c r="I432" s="6">
        <v>169.98</v>
      </c>
      <c r="J432" s="6">
        <v>0</v>
      </c>
      <c r="K432" s="6">
        <v>300.91000000000003</v>
      </c>
      <c r="L432" s="6">
        <v>0</v>
      </c>
      <c r="M432" s="6">
        <v>0</v>
      </c>
      <c r="N432" s="6">
        <v>0</v>
      </c>
      <c r="O432" s="6">
        <v>128.82</v>
      </c>
      <c r="P432" s="6">
        <v>0</v>
      </c>
      <c r="Q432" s="6">
        <v>0</v>
      </c>
      <c r="R432" s="6">
        <v>83.99</v>
      </c>
      <c r="S432" s="6">
        <v>365.62</v>
      </c>
      <c r="T432" s="6">
        <v>0</v>
      </c>
      <c r="U432" s="6">
        <v>0</v>
      </c>
      <c r="V432" s="6">
        <v>5515.96</v>
      </c>
      <c r="W432" s="6">
        <v>0</v>
      </c>
      <c r="X432" s="6">
        <v>18118.509999999998</v>
      </c>
      <c r="Y432" s="513">
        <f>IF(A432&lt;&gt;"",IF(A432=мар17!A432,0,1),IF(AND(B432=мар17!B432,C432=мар17!C432),0,1))</f>
        <v>0</v>
      </c>
      <c r="Z432" s="70" t="str">
        <f t="shared" si="30"/>
        <v>ул. Седьмая д.7</v>
      </c>
      <c r="AA432" s="504">
        <f>IF($B432&lt;&gt;"",MAX(AA$7:AA431)+1,0)</f>
        <v>419</v>
      </c>
      <c r="AB432" s="502">
        <f t="shared" si="31"/>
        <v>432</v>
      </c>
      <c r="AC432" s="504">
        <f>1</f>
        <v>1</v>
      </c>
      <c r="AD432" s="103">
        <f t="shared" si="32"/>
        <v>1487.55</v>
      </c>
      <c r="AE432" s="103">
        <f t="shared" si="33"/>
        <v>4028.41</v>
      </c>
      <c r="AF432" s="103">
        <f t="shared" si="34"/>
        <v>0</v>
      </c>
    </row>
    <row r="433" spans="2:32" x14ac:dyDescent="0.3">
      <c r="B433" s="1" t="str">
        <f>адреса!$G$426</f>
        <v>кв.26</v>
      </c>
      <c r="C433" s="522">
        <f>адреса!$I$426</f>
        <v>70000026</v>
      </c>
      <c r="D433" s="6" t="str">
        <f>адреса!$K$426</f>
        <v>ФИО-7-26</v>
      </c>
      <c r="E433" s="6">
        <v>12720.5</v>
      </c>
      <c r="F433" s="6">
        <v>1487.55</v>
      </c>
      <c r="G433" s="6">
        <v>0</v>
      </c>
      <c r="H433" s="6">
        <v>2979.09</v>
      </c>
      <c r="I433" s="6">
        <v>169.98</v>
      </c>
      <c r="J433" s="6">
        <v>0</v>
      </c>
      <c r="K433" s="6">
        <v>300.91000000000003</v>
      </c>
      <c r="L433" s="6">
        <v>0</v>
      </c>
      <c r="M433" s="6">
        <v>0</v>
      </c>
      <c r="N433" s="6">
        <v>0</v>
      </c>
      <c r="O433" s="6">
        <v>152.41</v>
      </c>
      <c r="P433" s="6">
        <v>0</v>
      </c>
      <c r="Q433" s="6">
        <v>0</v>
      </c>
      <c r="R433" s="6">
        <v>83.99</v>
      </c>
      <c r="S433" s="6">
        <v>365.62</v>
      </c>
      <c r="T433" s="6">
        <v>0</v>
      </c>
      <c r="U433" s="6">
        <v>0</v>
      </c>
      <c r="V433" s="6">
        <v>5539.55</v>
      </c>
      <c r="W433" s="6">
        <v>0</v>
      </c>
      <c r="X433" s="6">
        <v>18260.05</v>
      </c>
      <c r="Y433" s="513">
        <f>IF(A433&lt;&gt;"",IF(A433=мар17!A433,0,1),IF(AND(B433=мар17!B433,C433=мар17!C433),0,1))</f>
        <v>0</v>
      </c>
      <c r="Z433" s="70" t="str">
        <f t="shared" si="30"/>
        <v>ул. Седьмая д.7</v>
      </c>
      <c r="AA433" s="504">
        <f>IF($B433&lt;&gt;"",MAX(AA$7:AA432)+1,0)</f>
        <v>420</v>
      </c>
      <c r="AB433" s="502">
        <f t="shared" si="31"/>
        <v>433</v>
      </c>
      <c r="AC433" s="504">
        <f>1</f>
        <v>1</v>
      </c>
      <c r="AD433" s="103">
        <f t="shared" si="32"/>
        <v>1487.55</v>
      </c>
      <c r="AE433" s="103">
        <f t="shared" si="33"/>
        <v>4051.9999999999995</v>
      </c>
      <c r="AF433" s="103">
        <f t="shared" si="34"/>
        <v>0</v>
      </c>
    </row>
    <row r="434" spans="2:32" x14ac:dyDescent="0.3">
      <c r="B434" s="1" t="str">
        <f>адреса!$G$427</f>
        <v>кв.27</v>
      </c>
      <c r="C434" s="522">
        <f>адреса!$I$427</f>
        <v>70000027</v>
      </c>
      <c r="D434" s="6" t="str">
        <f>адреса!$K$427</f>
        <v>ФИО-7-27</v>
      </c>
      <c r="E434" s="6">
        <v>12819.48</v>
      </c>
      <c r="F434" s="6">
        <v>1480.74</v>
      </c>
      <c r="G434" s="6">
        <v>0</v>
      </c>
      <c r="H434" s="6">
        <v>2963.16</v>
      </c>
      <c r="I434" s="6">
        <v>169.98</v>
      </c>
      <c r="J434" s="6">
        <v>0</v>
      </c>
      <c r="K434" s="6">
        <v>300.91000000000003</v>
      </c>
      <c r="L434" s="6">
        <v>0</v>
      </c>
      <c r="M434" s="6">
        <v>0</v>
      </c>
      <c r="N434" s="6">
        <v>0</v>
      </c>
      <c r="O434" s="6">
        <v>623.65</v>
      </c>
      <c r="P434" s="6">
        <v>0</v>
      </c>
      <c r="Q434" s="6">
        <v>0</v>
      </c>
      <c r="R434" s="6">
        <v>83.99</v>
      </c>
      <c r="S434" s="6">
        <v>365.62</v>
      </c>
      <c r="T434" s="6">
        <v>0</v>
      </c>
      <c r="U434" s="6">
        <v>0</v>
      </c>
      <c r="V434" s="6">
        <v>5988.05</v>
      </c>
      <c r="W434" s="6">
        <v>0</v>
      </c>
      <c r="X434" s="6">
        <v>18807.53</v>
      </c>
      <c r="Y434" s="513">
        <f>IF(A434&lt;&gt;"",IF(A434=мар17!A434,0,1),IF(AND(B434=мар17!B434,C434=мар17!C434),0,1))</f>
        <v>0</v>
      </c>
      <c r="Z434" s="70" t="str">
        <f t="shared" si="30"/>
        <v>ул. Седьмая д.7</v>
      </c>
      <c r="AA434" s="504">
        <f>IF($B434&lt;&gt;"",MAX(AA$7:AA433)+1,0)</f>
        <v>421</v>
      </c>
      <c r="AB434" s="502">
        <f t="shared" si="31"/>
        <v>434</v>
      </c>
      <c r="AC434" s="504">
        <f>1</f>
        <v>1</v>
      </c>
      <c r="AD434" s="103">
        <f t="shared" si="32"/>
        <v>1480.74</v>
      </c>
      <c r="AE434" s="103">
        <f t="shared" si="33"/>
        <v>4507.3099999999995</v>
      </c>
      <c r="AF434" s="103">
        <f t="shared" si="34"/>
        <v>0</v>
      </c>
    </row>
    <row r="435" spans="2:32" x14ac:dyDescent="0.3">
      <c r="B435" s="1" t="str">
        <f>адреса!$G$428</f>
        <v>кв.28</v>
      </c>
      <c r="C435" s="522">
        <f>адреса!$I$428</f>
        <v>70000028</v>
      </c>
      <c r="D435" s="6" t="str">
        <f>адреса!$K$428</f>
        <v>ФИО-7-28</v>
      </c>
      <c r="E435" s="6">
        <v>17083.63</v>
      </c>
      <c r="F435" s="6">
        <v>2236.4299999999998</v>
      </c>
      <c r="G435" s="6">
        <v>0</v>
      </c>
      <c r="H435" s="6">
        <v>4474.6099999999997</v>
      </c>
      <c r="I435" s="6">
        <v>-660.98</v>
      </c>
      <c r="J435" s="6">
        <v>0</v>
      </c>
      <c r="K435" s="6">
        <v>-1122.3</v>
      </c>
      <c r="L435" s="6">
        <v>0</v>
      </c>
      <c r="M435" s="6">
        <v>0</v>
      </c>
      <c r="N435" s="6">
        <v>0</v>
      </c>
      <c r="O435" s="6">
        <v>186.91</v>
      </c>
      <c r="P435" s="6">
        <v>0</v>
      </c>
      <c r="Q435" s="6">
        <v>0</v>
      </c>
      <c r="R435" s="6">
        <v>-271.16000000000003</v>
      </c>
      <c r="S435" s="6">
        <v>-1239.28</v>
      </c>
      <c r="T435" s="6">
        <v>0</v>
      </c>
      <c r="U435" s="6">
        <v>0</v>
      </c>
      <c r="V435" s="6">
        <v>3604.23</v>
      </c>
      <c r="W435" s="6">
        <v>0</v>
      </c>
      <c r="X435" s="6">
        <v>20687.86</v>
      </c>
      <c r="Y435" s="513">
        <f>IF(A435&lt;&gt;"",IF(A435=мар17!A435,0,1),IF(AND(B435=мар17!B435,C435=мар17!C435),0,1))</f>
        <v>0</v>
      </c>
      <c r="Z435" s="70" t="str">
        <f t="shared" si="30"/>
        <v>ул. Седьмая д.7</v>
      </c>
      <c r="AA435" s="504">
        <f>IF($B435&lt;&gt;"",MAX(AA$7:AA434)+1,0)</f>
        <v>422</v>
      </c>
      <c r="AB435" s="502">
        <f t="shared" si="31"/>
        <v>435</v>
      </c>
      <c r="AC435" s="504">
        <f>1</f>
        <v>1</v>
      </c>
      <c r="AD435" s="103">
        <f t="shared" si="32"/>
        <v>2236.4299999999998</v>
      </c>
      <c r="AE435" s="103">
        <f t="shared" si="33"/>
        <v>1367.8</v>
      </c>
      <c r="AF435" s="103">
        <f t="shared" si="34"/>
        <v>0</v>
      </c>
    </row>
    <row r="436" spans="2:32" x14ac:dyDescent="0.3">
      <c r="B436" s="1" t="str">
        <f>адреса!$G$429</f>
        <v>кв.29</v>
      </c>
      <c r="C436" s="522">
        <f>адреса!$I$429</f>
        <v>70000029</v>
      </c>
      <c r="D436" s="6" t="str">
        <f>адреса!$K$429</f>
        <v>ФИО-7-29</v>
      </c>
      <c r="E436" s="6">
        <v>2904.04</v>
      </c>
      <c r="F436" s="6">
        <v>1368.41</v>
      </c>
      <c r="G436" s="6">
        <v>0</v>
      </c>
      <c r="H436" s="6">
        <v>2740.13</v>
      </c>
      <c r="I436" s="6">
        <v>230.63</v>
      </c>
      <c r="J436" s="6">
        <v>0</v>
      </c>
      <c r="K436" s="6">
        <v>274.8</v>
      </c>
      <c r="L436" s="6">
        <v>0</v>
      </c>
      <c r="M436" s="6">
        <v>0</v>
      </c>
      <c r="N436" s="6">
        <v>0</v>
      </c>
      <c r="O436" s="6">
        <v>1443.45</v>
      </c>
      <c r="P436" s="6">
        <v>0</v>
      </c>
      <c r="Q436" s="6">
        <v>0</v>
      </c>
      <c r="R436" s="6">
        <v>1.33</v>
      </c>
      <c r="S436" s="6">
        <v>0</v>
      </c>
      <c r="T436" s="6">
        <v>0</v>
      </c>
      <c r="U436" s="6">
        <v>0</v>
      </c>
      <c r="V436" s="6">
        <v>6058.75</v>
      </c>
      <c r="W436" s="6">
        <v>0</v>
      </c>
      <c r="X436" s="6">
        <v>8962.7900000000009</v>
      </c>
      <c r="Y436" s="513">
        <f>IF(A436&lt;&gt;"",IF(A436=мар17!A436,0,1),IF(AND(B436=мар17!B436,C436=мар17!C436),0,1))</f>
        <v>0</v>
      </c>
      <c r="Z436" s="70" t="str">
        <f t="shared" si="30"/>
        <v>ул. Седьмая д.7</v>
      </c>
      <c r="AA436" s="504">
        <f>IF($B436&lt;&gt;"",MAX(AA$7:AA435)+1,0)</f>
        <v>423</v>
      </c>
      <c r="AB436" s="502">
        <f t="shared" si="31"/>
        <v>436</v>
      </c>
      <c r="AC436" s="504">
        <f>1</f>
        <v>1</v>
      </c>
      <c r="AD436" s="103">
        <f t="shared" si="32"/>
        <v>1368.41</v>
      </c>
      <c r="AE436" s="103">
        <f t="shared" si="33"/>
        <v>4690.34</v>
      </c>
      <c r="AF436" s="103">
        <f t="shared" si="34"/>
        <v>0</v>
      </c>
    </row>
    <row r="437" spans="2:32" x14ac:dyDescent="0.3">
      <c r="B437" s="1" t="str">
        <f>адреса!$G$430</f>
        <v>кв.30</v>
      </c>
      <c r="C437" s="522">
        <f>адреса!$I$430</f>
        <v>70000030</v>
      </c>
      <c r="D437" s="6" t="str">
        <f>адреса!$K$430</f>
        <v>ФИО-7-30</v>
      </c>
      <c r="E437" s="6">
        <v>0</v>
      </c>
      <c r="F437" s="6">
        <v>1484.14</v>
      </c>
      <c r="G437" s="6">
        <v>0</v>
      </c>
      <c r="H437" s="6">
        <v>2969.13</v>
      </c>
      <c r="I437" s="6">
        <v>169.98</v>
      </c>
      <c r="J437" s="6">
        <v>0</v>
      </c>
      <c r="K437" s="6">
        <v>300.91000000000003</v>
      </c>
      <c r="L437" s="6">
        <v>0</v>
      </c>
      <c r="M437" s="6">
        <v>0</v>
      </c>
      <c r="N437" s="6">
        <v>0</v>
      </c>
      <c r="O437" s="6">
        <v>499.24</v>
      </c>
      <c r="P437" s="6">
        <v>0</v>
      </c>
      <c r="Q437" s="6">
        <v>0</v>
      </c>
      <c r="R437" s="6">
        <v>83.99</v>
      </c>
      <c r="S437" s="6">
        <v>365.62</v>
      </c>
      <c r="T437" s="6">
        <v>0</v>
      </c>
      <c r="U437" s="6">
        <v>0</v>
      </c>
      <c r="V437" s="6">
        <v>5873.01</v>
      </c>
      <c r="W437" s="6">
        <v>0</v>
      </c>
      <c r="X437" s="6">
        <v>5873.01</v>
      </c>
      <c r="Y437" s="513">
        <f>IF(A437&lt;&gt;"",IF(A437=мар17!A437,0,1),IF(AND(B437=мар17!B437,C437=мар17!C437),0,1))</f>
        <v>0</v>
      </c>
      <c r="Z437" s="70" t="str">
        <f t="shared" si="30"/>
        <v>ул. Седьмая д.7</v>
      </c>
      <c r="AA437" s="504">
        <f>IF($B437&lt;&gt;"",MAX(AA$7:AA436)+1,0)</f>
        <v>424</v>
      </c>
      <c r="AB437" s="502">
        <f t="shared" si="31"/>
        <v>437</v>
      </c>
      <c r="AC437" s="504">
        <f>1</f>
        <v>1</v>
      </c>
      <c r="AD437" s="103">
        <f t="shared" si="32"/>
        <v>1484.14</v>
      </c>
      <c r="AE437" s="103">
        <f t="shared" si="33"/>
        <v>4388.87</v>
      </c>
      <c r="AF437" s="103">
        <f t="shared" si="34"/>
        <v>0</v>
      </c>
    </row>
    <row r="438" spans="2:32" x14ac:dyDescent="0.3">
      <c r="B438" s="1" t="str">
        <f>адреса!$G$431</f>
        <v>кв.31</v>
      </c>
      <c r="C438" s="522">
        <f>адреса!$I$431</f>
        <v>70000031</v>
      </c>
      <c r="D438" s="6" t="str">
        <f>адреса!$K$431</f>
        <v>ФИО-7-31</v>
      </c>
      <c r="E438" s="6">
        <v>0</v>
      </c>
      <c r="F438" s="6">
        <v>1487.55</v>
      </c>
      <c r="G438" s="6">
        <v>0</v>
      </c>
      <c r="H438" s="6">
        <v>2979.09</v>
      </c>
      <c r="I438" s="6">
        <v>207.81</v>
      </c>
      <c r="J438" s="6">
        <v>0</v>
      </c>
      <c r="K438" s="6">
        <v>439.68</v>
      </c>
      <c r="L438" s="6">
        <v>0</v>
      </c>
      <c r="M438" s="6">
        <v>0</v>
      </c>
      <c r="N438" s="6">
        <v>0</v>
      </c>
      <c r="O438" s="6">
        <v>957.84</v>
      </c>
      <c r="P438" s="6">
        <v>0</v>
      </c>
      <c r="Q438" s="6">
        <v>0</v>
      </c>
      <c r="R438" s="6">
        <v>161.94999999999999</v>
      </c>
      <c r="S438" s="6">
        <v>710.92</v>
      </c>
      <c r="T438" s="6">
        <v>0</v>
      </c>
      <c r="U438" s="6">
        <v>0</v>
      </c>
      <c r="V438" s="6">
        <v>6944.84</v>
      </c>
      <c r="W438" s="6">
        <v>0</v>
      </c>
      <c r="X438" s="6">
        <v>6944.84</v>
      </c>
      <c r="Y438" s="513">
        <f>IF(A438&lt;&gt;"",IF(A438=мар17!A438,0,1),IF(AND(B438=мар17!B438,C438=мар17!C438),0,1))</f>
        <v>0</v>
      </c>
      <c r="Z438" s="70" t="str">
        <f t="shared" si="30"/>
        <v>ул. Седьмая д.7</v>
      </c>
      <c r="AA438" s="504">
        <f>IF($B438&lt;&gt;"",MAX(AA$7:AA437)+1,0)</f>
        <v>425</v>
      </c>
      <c r="AB438" s="502">
        <f t="shared" si="31"/>
        <v>438</v>
      </c>
      <c r="AC438" s="504">
        <f>1</f>
        <v>1</v>
      </c>
      <c r="AD438" s="103">
        <f t="shared" si="32"/>
        <v>1487.55</v>
      </c>
      <c r="AE438" s="103">
        <f t="shared" si="33"/>
        <v>5457.29</v>
      </c>
      <c r="AF438" s="103">
        <f t="shared" si="34"/>
        <v>0</v>
      </c>
    </row>
    <row r="439" spans="2:32" x14ac:dyDescent="0.3">
      <c r="B439" s="1" t="str">
        <f>адреса!$G$432</f>
        <v>кв.32</v>
      </c>
      <c r="C439" s="522">
        <f>адреса!$I$432</f>
        <v>70000032</v>
      </c>
      <c r="D439" s="6" t="str">
        <f>адреса!$K$432</f>
        <v>ФИО-7-32</v>
      </c>
      <c r="E439" s="6">
        <v>7841.55</v>
      </c>
      <c r="F439" s="6">
        <v>2900.21</v>
      </c>
      <c r="G439" s="6">
        <v>0</v>
      </c>
      <c r="H439" s="6">
        <v>5802.85</v>
      </c>
      <c r="I439" s="6">
        <v>508.42</v>
      </c>
      <c r="J439" s="6">
        <v>0</v>
      </c>
      <c r="K439" s="6">
        <v>902.72</v>
      </c>
      <c r="L439" s="6">
        <v>0</v>
      </c>
      <c r="M439" s="6">
        <v>0</v>
      </c>
      <c r="N439" s="6">
        <v>0</v>
      </c>
      <c r="O439" s="6">
        <v>1515.25</v>
      </c>
      <c r="P439" s="6">
        <v>0</v>
      </c>
      <c r="Q439" s="6">
        <v>0</v>
      </c>
      <c r="R439" s="6">
        <v>250.45</v>
      </c>
      <c r="S439" s="6">
        <v>1096.8499999999999</v>
      </c>
      <c r="T439" s="6">
        <v>0</v>
      </c>
      <c r="U439" s="6">
        <v>0</v>
      </c>
      <c r="V439" s="6">
        <v>12976.75</v>
      </c>
      <c r="W439" s="6">
        <v>0</v>
      </c>
      <c r="X439" s="6">
        <v>20818.3</v>
      </c>
      <c r="Y439" s="513">
        <f>IF(A439&lt;&gt;"",IF(A439=мар17!A439,0,1),IF(AND(B439=мар17!B439,C439=мар17!C439),0,1))</f>
        <v>0</v>
      </c>
      <c r="Z439" s="70" t="str">
        <f t="shared" si="30"/>
        <v>ул. Седьмая д.7</v>
      </c>
      <c r="AA439" s="504">
        <f>IF($B439&lt;&gt;"",MAX(AA$7:AA438)+1,0)</f>
        <v>426</v>
      </c>
      <c r="AB439" s="502">
        <f t="shared" si="31"/>
        <v>439</v>
      </c>
      <c r="AC439" s="504">
        <f>1</f>
        <v>1</v>
      </c>
      <c r="AD439" s="103">
        <f t="shared" si="32"/>
        <v>2900.21</v>
      </c>
      <c r="AE439" s="103">
        <f t="shared" si="33"/>
        <v>10076.540000000003</v>
      </c>
      <c r="AF439" s="103">
        <f t="shared" si="34"/>
        <v>0</v>
      </c>
    </row>
    <row r="440" spans="2:32" x14ac:dyDescent="0.3">
      <c r="B440" s="1" t="str">
        <f>адреса!$G$433</f>
        <v>кв.33</v>
      </c>
      <c r="C440" s="522">
        <f>адреса!$I$433</f>
        <v>70000033</v>
      </c>
      <c r="D440" s="6" t="str">
        <f>адреса!$K$433</f>
        <v>ФИО-7-33</v>
      </c>
      <c r="E440" s="6">
        <v>12930.95</v>
      </c>
      <c r="F440" s="6">
        <v>1365</v>
      </c>
      <c r="G440" s="6">
        <v>0</v>
      </c>
      <c r="H440" s="6">
        <v>2732.15</v>
      </c>
      <c r="I440" s="6">
        <v>207.91</v>
      </c>
      <c r="J440" s="6">
        <v>0</v>
      </c>
      <c r="K440" s="6">
        <v>368.85</v>
      </c>
      <c r="L440" s="6">
        <v>0</v>
      </c>
      <c r="M440" s="6">
        <v>0</v>
      </c>
      <c r="N440" s="6">
        <v>0</v>
      </c>
      <c r="O440" s="6">
        <v>2939.46</v>
      </c>
      <c r="P440" s="6">
        <v>0</v>
      </c>
      <c r="Q440" s="6">
        <v>0</v>
      </c>
      <c r="R440" s="6">
        <v>102.51</v>
      </c>
      <c r="S440" s="6">
        <v>448.17</v>
      </c>
      <c r="T440" s="6">
        <v>0</v>
      </c>
      <c r="U440" s="6">
        <v>0</v>
      </c>
      <c r="V440" s="6">
        <v>8164.05</v>
      </c>
      <c r="W440" s="6">
        <v>21095</v>
      </c>
      <c r="X440" s="6">
        <v>0</v>
      </c>
      <c r="Y440" s="513">
        <f>IF(A440&lt;&gt;"",IF(A440=мар17!A440,0,1),IF(AND(B440=мар17!B440,C440=мар17!C440),0,1))</f>
        <v>0</v>
      </c>
      <c r="Z440" s="70" t="str">
        <f t="shared" si="30"/>
        <v>ул. Седьмая д.7</v>
      </c>
      <c r="AA440" s="504">
        <f>IF($B440&lt;&gt;"",MAX(AA$7:AA439)+1,0)</f>
        <v>427</v>
      </c>
      <c r="AB440" s="502">
        <f t="shared" si="31"/>
        <v>440</v>
      </c>
      <c r="AC440" s="504">
        <f>1</f>
        <v>1</v>
      </c>
      <c r="AD440" s="103">
        <f t="shared" si="32"/>
        <v>1365</v>
      </c>
      <c r="AE440" s="103">
        <f t="shared" si="33"/>
        <v>6799.05</v>
      </c>
      <c r="AF440" s="103">
        <f t="shared" si="34"/>
        <v>0</v>
      </c>
    </row>
    <row r="441" spans="2:32" x14ac:dyDescent="0.3">
      <c r="B441" s="1" t="str">
        <f>адреса!$G$434</f>
        <v>кв.34</v>
      </c>
      <c r="C441" s="522">
        <f>адреса!$I$434</f>
        <v>70000034</v>
      </c>
      <c r="D441" s="6" t="str">
        <f>адреса!$K$434</f>
        <v>ФИО-7-34</v>
      </c>
      <c r="E441" s="6">
        <v>0</v>
      </c>
      <c r="F441" s="6">
        <v>1490.95</v>
      </c>
      <c r="G441" s="6">
        <v>0</v>
      </c>
      <c r="H441" s="6">
        <v>2983.08</v>
      </c>
      <c r="I441" s="6">
        <v>1.45</v>
      </c>
      <c r="J441" s="6">
        <v>0</v>
      </c>
      <c r="K441" s="6">
        <v>0</v>
      </c>
      <c r="L441" s="6">
        <v>0</v>
      </c>
      <c r="M441" s="6">
        <v>0</v>
      </c>
      <c r="N441" s="6">
        <v>0</v>
      </c>
      <c r="O441" s="6">
        <v>122.36</v>
      </c>
      <c r="P441" s="6">
        <v>0</v>
      </c>
      <c r="Q441" s="6">
        <v>0</v>
      </c>
      <c r="R441" s="6">
        <v>1.45</v>
      </c>
      <c r="S441" s="6">
        <v>0</v>
      </c>
      <c r="T441" s="6">
        <v>0</v>
      </c>
      <c r="U441" s="6">
        <v>0</v>
      </c>
      <c r="V441" s="6">
        <v>4599.29</v>
      </c>
      <c r="W441" s="6">
        <v>4599.29</v>
      </c>
      <c r="X441" s="6">
        <v>0</v>
      </c>
      <c r="Y441" s="513">
        <f>IF(A441&lt;&gt;"",IF(A441=мар17!A441,0,1),IF(AND(B441=мар17!B441,C441=мар17!C441),0,1))</f>
        <v>0</v>
      </c>
      <c r="Z441" s="70" t="str">
        <f t="shared" si="30"/>
        <v>ул. Седьмая д.7</v>
      </c>
      <c r="AA441" s="504">
        <f>IF($B441&lt;&gt;"",MAX(AA$7:AA440)+1,0)</f>
        <v>428</v>
      </c>
      <c r="AB441" s="502">
        <f t="shared" si="31"/>
        <v>441</v>
      </c>
      <c r="AC441" s="504">
        <f>1</f>
        <v>1</v>
      </c>
      <c r="AD441" s="103">
        <f t="shared" si="32"/>
        <v>1490.95</v>
      </c>
      <c r="AE441" s="103">
        <f t="shared" si="33"/>
        <v>3108.3399999999997</v>
      </c>
      <c r="AF441" s="103">
        <f t="shared" si="34"/>
        <v>0</v>
      </c>
    </row>
    <row r="442" spans="2:32" x14ac:dyDescent="0.3">
      <c r="B442" s="1" t="str">
        <f>адреса!$G$435</f>
        <v>кв.35</v>
      </c>
      <c r="C442" s="522">
        <f>адреса!$I$435</f>
        <v>70000035</v>
      </c>
      <c r="D442" s="6" t="str">
        <f>адреса!$K$435</f>
        <v>ФИО-7-35</v>
      </c>
      <c r="E442" s="6">
        <v>12814.86</v>
      </c>
      <c r="F442" s="6">
        <v>1487.55</v>
      </c>
      <c r="G442" s="6">
        <v>0</v>
      </c>
      <c r="H442" s="6">
        <v>2979.09</v>
      </c>
      <c r="I442" s="6">
        <v>169.98</v>
      </c>
      <c r="J442" s="6">
        <v>0</v>
      </c>
      <c r="K442" s="6">
        <v>300.91000000000003</v>
      </c>
      <c r="L442" s="6">
        <v>0</v>
      </c>
      <c r="M442" s="6">
        <v>0</v>
      </c>
      <c r="N442" s="6">
        <v>0</v>
      </c>
      <c r="O442" s="6">
        <v>1069.05</v>
      </c>
      <c r="P442" s="6">
        <v>0</v>
      </c>
      <c r="Q442" s="6">
        <v>0</v>
      </c>
      <c r="R442" s="6">
        <v>83.99</v>
      </c>
      <c r="S442" s="6">
        <v>365.62</v>
      </c>
      <c r="T442" s="6">
        <v>0</v>
      </c>
      <c r="U442" s="6">
        <v>0</v>
      </c>
      <c r="V442" s="6">
        <v>6456.19</v>
      </c>
      <c r="W442" s="6">
        <v>0</v>
      </c>
      <c r="X442" s="6">
        <v>19271.05</v>
      </c>
      <c r="Y442" s="513">
        <f>IF(A442&lt;&gt;"",IF(A442=мар17!A442,0,1),IF(AND(B442=мар17!B442,C442=мар17!C442),0,1))</f>
        <v>0</v>
      </c>
      <c r="Z442" s="70" t="str">
        <f t="shared" si="30"/>
        <v>ул. Седьмая д.7</v>
      </c>
      <c r="AA442" s="504">
        <f>IF($B442&lt;&gt;"",MAX(AA$7:AA441)+1,0)</f>
        <v>429</v>
      </c>
      <c r="AB442" s="502">
        <f t="shared" si="31"/>
        <v>442</v>
      </c>
      <c r="AC442" s="504">
        <f>1</f>
        <v>1</v>
      </c>
      <c r="AD442" s="103">
        <f t="shared" si="32"/>
        <v>1487.55</v>
      </c>
      <c r="AE442" s="103">
        <f t="shared" si="33"/>
        <v>4968.6399999999994</v>
      </c>
      <c r="AF442" s="103">
        <f t="shared" si="34"/>
        <v>0</v>
      </c>
    </row>
    <row r="443" spans="2:32" x14ac:dyDescent="0.3">
      <c r="B443" s="1" t="str">
        <f>адреса!$G$436</f>
        <v>кв.36</v>
      </c>
      <c r="C443" s="522">
        <f>адреса!$I$436</f>
        <v>70000036</v>
      </c>
      <c r="D443" s="6" t="str">
        <f>адреса!$K$436</f>
        <v>ФИО-7-36</v>
      </c>
      <c r="E443" s="6">
        <v>12835.68</v>
      </c>
      <c r="F443" s="6">
        <v>1484.14</v>
      </c>
      <c r="G443" s="6">
        <v>0</v>
      </c>
      <c r="H443" s="6">
        <v>2969.13</v>
      </c>
      <c r="I443" s="6">
        <v>169.98</v>
      </c>
      <c r="J443" s="6">
        <v>0</v>
      </c>
      <c r="K443" s="6">
        <v>300.91000000000003</v>
      </c>
      <c r="L443" s="6">
        <v>0</v>
      </c>
      <c r="M443" s="6">
        <v>0</v>
      </c>
      <c r="N443" s="6">
        <v>0</v>
      </c>
      <c r="O443" s="6">
        <v>937.34</v>
      </c>
      <c r="P443" s="6">
        <v>0</v>
      </c>
      <c r="Q443" s="6">
        <v>0</v>
      </c>
      <c r="R443" s="6">
        <v>83.99</v>
      </c>
      <c r="S443" s="6">
        <v>365.62</v>
      </c>
      <c r="T443" s="6">
        <v>0</v>
      </c>
      <c r="U443" s="6">
        <v>0</v>
      </c>
      <c r="V443" s="6">
        <v>6311.11</v>
      </c>
      <c r="W443" s="6">
        <v>4000</v>
      </c>
      <c r="X443" s="6">
        <v>15146.79</v>
      </c>
      <c r="Y443" s="513">
        <f>IF(A443&lt;&gt;"",IF(A443=мар17!A443,0,1),IF(AND(B443=мар17!B443,C443=мар17!C443),0,1))</f>
        <v>0</v>
      </c>
      <c r="Z443" s="70" t="str">
        <f t="shared" si="30"/>
        <v>ул. Седьмая д.7</v>
      </c>
      <c r="AA443" s="504">
        <f>IF($B443&lt;&gt;"",MAX(AA$7:AA442)+1,0)</f>
        <v>430</v>
      </c>
      <c r="AB443" s="502">
        <f t="shared" si="31"/>
        <v>443</v>
      </c>
      <c r="AC443" s="504">
        <f>1</f>
        <v>1</v>
      </c>
      <c r="AD443" s="103">
        <f t="shared" si="32"/>
        <v>1484.14</v>
      </c>
      <c r="AE443" s="103">
        <f t="shared" si="33"/>
        <v>4826.9699999999993</v>
      </c>
      <c r="AF443" s="103">
        <f t="shared" si="34"/>
        <v>0</v>
      </c>
    </row>
    <row r="444" spans="2:32" x14ac:dyDescent="0.3">
      <c r="B444" s="1" t="str">
        <f>адреса!$G$437</f>
        <v>кв.37</v>
      </c>
      <c r="C444" s="522">
        <f>адреса!$I$437</f>
        <v>70000037</v>
      </c>
      <c r="D444" s="6" t="str">
        <f>адреса!$K$437</f>
        <v>ФИО-7-37</v>
      </c>
      <c r="E444" s="6">
        <v>0</v>
      </c>
      <c r="F444" s="6">
        <v>2872.98</v>
      </c>
      <c r="G444" s="6">
        <v>0</v>
      </c>
      <c r="H444" s="6">
        <v>5751.08</v>
      </c>
      <c r="I444" s="6">
        <v>6.55</v>
      </c>
      <c r="J444" s="6">
        <v>0</v>
      </c>
      <c r="K444" s="6">
        <v>5.5</v>
      </c>
      <c r="L444" s="6">
        <v>0</v>
      </c>
      <c r="M444" s="6">
        <v>0</v>
      </c>
      <c r="N444" s="6">
        <v>0</v>
      </c>
      <c r="O444" s="6">
        <v>262.74</v>
      </c>
      <c r="P444" s="6">
        <v>0</v>
      </c>
      <c r="Q444" s="6">
        <v>0</v>
      </c>
      <c r="R444" s="6">
        <v>3.62</v>
      </c>
      <c r="S444" s="6">
        <v>3.66</v>
      </c>
      <c r="T444" s="6">
        <v>0</v>
      </c>
      <c r="U444" s="6">
        <v>0</v>
      </c>
      <c r="V444" s="6">
        <v>8906.1299999999992</v>
      </c>
      <c r="W444" s="6">
        <v>0</v>
      </c>
      <c r="X444" s="6">
        <v>8906.1299999999992</v>
      </c>
      <c r="Y444" s="513">
        <f>IF(A444&lt;&gt;"",IF(A444=мар17!A444,0,1),IF(AND(B444=мар17!B444,C444=мар17!C444),0,1))</f>
        <v>0</v>
      </c>
      <c r="Z444" s="70" t="str">
        <f t="shared" si="30"/>
        <v>ул. Седьмая д.7</v>
      </c>
      <c r="AA444" s="504">
        <f>IF($B444&lt;&gt;"",MAX(AA$7:AA443)+1,0)</f>
        <v>431</v>
      </c>
      <c r="AB444" s="502">
        <f t="shared" si="31"/>
        <v>444</v>
      </c>
      <c r="AC444" s="504">
        <f>1</f>
        <v>1</v>
      </c>
      <c r="AD444" s="103">
        <f t="shared" si="32"/>
        <v>2872.98</v>
      </c>
      <c r="AE444" s="103">
        <f t="shared" si="33"/>
        <v>6033.15</v>
      </c>
      <c r="AF444" s="103">
        <f t="shared" si="34"/>
        <v>0</v>
      </c>
    </row>
    <row r="445" spans="2:32" x14ac:dyDescent="0.3">
      <c r="B445" s="1" t="str">
        <f>адреса!$G$438</f>
        <v>кв.38</v>
      </c>
      <c r="C445" s="522">
        <f>адреса!$I$438</f>
        <v>70000038</v>
      </c>
      <c r="D445" s="6" t="str">
        <f>адреса!$K$438</f>
        <v>ФИО-7-38</v>
      </c>
      <c r="E445" s="6">
        <v>5973.69</v>
      </c>
      <c r="F445" s="6">
        <v>2253.4499999999998</v>
      </c>
      <c r="G445" s="6">
        <v>0</v>
      </c>
      <c r="H445" s="6">
        <v>4508.46</v>
      </c>
      <c r="I445" s="6">
        <v>339.25</v>
      </c>
      <c r="J445" s="6">
        <v>0</v>
      </c>
      <c r="K445" s="6">
        <v>601.80999999999995</v>
      </c>
      <c r="L445" s="6">
        <v>0</v>
      </c>
      <c r="M445" s="6">
        <v>0</v>
      </c>
      <c r="N445" s="6">
        <v>0</v>
      </c>
      <c r="O445" s="6">
        <v>2179.98</v>
      </c>
      <c r="P445" s="6">
        <v>0</v>
      </c>
      <c r="Q445" s="6">
        <v>0</v>
      </c>
      <c r="R445" s="6">
        <v>167.28</v>
      </c>
      <c r="S445" s="6">
        <v>731.23</v>
      </c>
      <c r="T445" s="6">
        <v>0</v>
      </c>
      <c r="U445" s="6">
        <v>0</v>
      </c>
      <c r="V445" s="6">
        <v>10781.46</v>
      </c>
      <c r="W445" s="6">
        <v>0</v>
      </c>
      <c r="X445" s="6">
        <v>16755.150000000001</v>
      </c>
      <c r="Y445" s="513">
        <f>IF(A445&lt;&gt;"",IF(A445=мар17!A445,0,1),IF(AND(B445=мар17!B445,C445=мар17!C445),0,1))</f>
        <v>0</v>
      </c>
      <c r="Z445" s="70" t="str">
        <f t="shared" si="30"/>
        <v>ул. Седьмая д.7</v>
      </c>
      <c r="AA445" s="504">
        <f>IF($B445&lt;&gt;"",MAX(AA$7:AA444)+1,0)</f>
        <v>432</v>
      </c>
      <c r="AB445" s="502">
        <f t="shared" si="31"/>
        <v>445</v>
      </c>
      <c r="AC445" s="504">
        <f>1</f>
        <v>1</v>
      </c>
      <c r="AD445" s="103">
        <f t="shared" si="32"/>
        <v>2253.4499999999998</v>
      </c>
      <c r="AE445" s="103">
        <f t="shared" si="33"/>
        <v>8528.01</v>
      </c>
      <c r="AF445" s="103">
        <f t="shared" si="34"/>
        <v>0</v>
      </c>
    </row>
    <row r="446" spans="2:32" x14ac:dyDescent="0.3">
      <c r="B446" s="1" t="str">
        <f>адреса!$G$439</f>
        <v>кв.39</v>
      </c>
      <c r="C446" s="522">
        <f>адреса!$I$439</f>
        <v>70000039</v>
      </c>
      <c r="D446" s="6" t="str">
        <f>адреса!$K$439</f>
        <v>ФИО-7-39</v>
      </c>
      <c r="E446" s="6">
        <v>11849.83</v>
      </c>
      <c r="F446" s="6">
        <v>1361.6</v>
      </c>
      <c r="G446" s="6">
        <v>0</v>
      </c>
      <c r="H446" s="6">
        <v>2724.19</v>
      </c>
      <c r="I446" s="6">
        <v>-672.84</v>
      </c>
      <c r="J446" s="6">
        <v>0</v>
      </c>
      <c r="K446" s="6">
        <v>-1203.6400000000001</v>
      </c>
      <c r="L446" s="6">
        <v>0</v>
      </c>
      <c r="M446" s="6">
        <v>0</v>
      </c>
      <c r="N446" s="6">
        <v>0</v>
      </c>
      <c r="O446" s="6">
        <v>111.75</v>
      </c>
      <c r="P446" s="6">
        <v>0</v>
      </c>
      <c r="Q446" s="6">
        <v>0</v>
      </c>
      <c r="R446" s="6">
        <v>-328.88</v>
      </c>
      <c r="S446" s="6">
        <v>-1491.15</v>
      </c>
      <c r="T446" s="6">
        <v>0</v>
      </c>
      <c r="U446" s="6">
        <v>0</v>
      </c>
      <c r="V446" s="6">
        <v>501.03</v>
      </c>
      <c r="W446" s="6">
        <v>5000</v>
      </c>
      <c r="X446" s="6">
        <v>7350.86</v>
      </c>
      <c r="Y446" s="513">
        <f>IF(A446&lt;&gt;"",IF(A446=мар17!A446,0,1),IF(AND(B446=мар17!B446,C446=мар17!C446),0,1))</f>
        <v>0</v>
      </c>
      <c r="Z446" s="70" t="str">
        <f t="shared" si="30"/>
        <v>ул. Седьмая д.7</v>
      </c>
      <c r="AA446" s="504">
        <f>IF($B446&lt;&gt;"",MAX(AA$7:AA445)+1,0)</f>
        <v>433</v>
      </c>
      <c r="AB446" s="502">
        <f t="shared" si="31"/>
        <v>446</v>
      </c>
      <c r="AC446" s="504">
        <f>1</f>
        <v>1</v>
      </c>
      <c r="AD446" s="103">
        <f t="shared" si="32"/>
        <v>1361.6</v>
      </c>
      <c r="AE446" s="103">
        <f t="shared" si="33"/>
        <v>-860.57000000000028</v>
      </c>
      <c r="AF446" s="103">
        <f t="shared" si="34"/>
        <v>0</v>
      </c>
    </row>
    <row r="447" spans="2:32" x14ac:dyDescent="0.3">
      <c r="B447" s="1" t="str">
        <f>адреса!$G$440</f>
        <v>кв.40</v>
      </c>
      <c r="C447" s="522">
        <f>адреса!$I$440</f>
        <v>70000040</v>
      </c>
      <c r="D447" s="6" t="str">
        <f>адреса!$K$440</f>
        <v>ФИО-7-40</v>
      </c>
      <c r="E447" s="6">
        <v>3803.98</v>
      </c>
      <c r="F447" s="6">
        <v>1497.76</v>
      </c>
      <c r="G447" s="6">
        <v>0</v>
      </c>
      <c r="H447" s="6">
        <v>2997</v>
      </c>
      <c r="I447" s="6">
        <v>169.99</v>
      </c>
      <c r="J447" s="6">
        <v>0</v>
      </c>
      <c r="K447" s="6">
        <v>300.91000000000003</v>
      </c>
      <c r="L447" s="6">
        <v>0</v>
      </c>
      <c r="M447" s="6">
        <v>0</v>
      </c>
      <c r="N447" s="6">
        <v>0</v>
      </c>
      <c r="O447" s="6">
        <v>689.08</v>
      </c>
      <c r="P447" s="6">
        <v>0</v>
      </c>
      <c r="Q447" s="6">
        <v>0</v>
      </c>
      <c r="R447" s="6">
        <v>84</v>
      </c>
      <c r="S447" s="6">
        <v>365.62</v>
      </c>
      <c r="T447" s="6">
        <v>0</v>
      </c>
      <c r="U447" s="6">
        <v>0</v>
      </c>
      <c r="V447" s="6">
        <v>6104.36</v>
      </c>
      <c r="W447" s="6">
        <v>0</v>
      </c>
      <c r="X447" s="6">
        <v>9908.34</v>
      </c>
      <c r="Y447" s="513">
        <f>IF(A447&lt;&gt;"",IF(A447=мар17!A447,0,1),IF(AND(B447=мар17!B447,C447=мар17!C447),0,1))</f>
        <v>0</v>
      </c>
      <c r="Z447" s="70" t="str">
        <f t="shared" si="30"/>
        <v>ул. Седьмая д.7</v>
      </c>
      <c r="AA447" s="504">
        <f>IF($B447&lt;&gt;"",MAX(AA$7:AA446)+1,0)</f>
        <v>434</v>
      </c>
      <c r="AB447" s="502">
        <f t="shared" si="31"/>
        <v>447</v>
      </c>
      <c r="AC447" s="504">
        <f>1</f>
        <v>1</v>
      </c>
      <c r="AD447" s="103">
        <f t="shared" si="32"/>
        <v>1497.76</v>
      </c>
      <c r="AE447" s="103">
        <f t="shared" si="33"/>
        <v>4606.5999999999995</v>
      </c>
      <c r="AF447" s="103">
        <f t="shared" si="34"/>
        <v>0</v>
      </c>
    </row>
    <row r="448" spans="2:32" x14ac:dyDescent="0.3">
      <c r="B448" s="1" t="str">
        <f>адреса!$G$441</f>
        <v>кв.41</v>
      </c>
      <c r="C448" s="522">
        <f>адреса!$I$441</f>
        <v>70000041</v>
      </c>
      <c r="D448" s="6" t="str">
        <f>адреса!$K$441</f>
        <v>ФИО-7-41</v>
      </c>
      <c r="E448" s="6">
        <v>12920.67</v>
      </c>
      <c r="F448" s="6">
        <v>1490.95</v>
      </c>
      <c r="G448" s="6">
        <v>0</v>
      </c>
      <c r="H448" s="6">
        <v>2983.08</v>
      </c>
      <c r="I448" s="6">
        <v>169.99</v>
      </c>
      <c r="J448" s="6">
        <v>0</v>
      </c>
      <c r="K448" s="6">
        <v>300.91000000000003</v>
      </c>
      <c r="L448" s="6">
        <v>0</v>
      </c>
      <c r="M448" s="6">
        <v>0</v>
      </c>
      <c r="N448" s="6">
        <v>0</v>
      </c>
      <c r="O448" s="6">
        <v>698.63</v>
      </c>
      <c r="P448" s="6">
        <v>0</v>
      </c>
      <c r="Q448" s="6">
        <v>0</v>
      </c>
      <c r="R448" s="6">
        <v>84</v>
      </c>
      <c r="S448" s="6">
        <v>365.62</v>
      </c>
      <c r="T448" s="6">
        <v>0</v>
      </c>
      <c r="U448" s="6">
        <v>0</v>
      </c>
      <c r="V448" s="6">
        <v>6093.18</v>
      </c>
      <c r="W448" s="6">
        <v>0</v>
      </c>
      <c r="X448" s="6">
        <v>19013.849999999999</v>
      </c>
      <c r="Y448" s="513">
        <f>IF(A448&lt;&gt;"",IF(A448=мар17!A448,0,1),IF(AND(B448=мар17!B448,C448=мар17!C448),0,1))</f>
        <v>0</v>
      </c>
      <c r="Z448" s="70" t="str">
        <f t="shared" si="30"/>
        <v>ул. Седьмая д.7</v>
      </c>
      <c r="AA448" s="504">
        <f>IF($B448&lt;&gt;"",MAX(AA$7:AA447)+1,0)</f>
        <v>435</v>
      </c>
      <c r="AB448" s="502">
        <f t="shared" si="31"/>
        <v>448</v>
      </c>
      <c r="AC448" s="504">
        <f>1</f>
        <v>1</v>
      </c>
      <c r="AD448" s="103">
        <f t="shared" si="32"/>
        <v>1490.95</v>
      </c>
      <c r="AE448" s="103">
        <f t="shared" si="33"/>
        <v>4602.2299999999996</v>
      </c>
      <c r="AF448" s="103">
        <f t="shared" si="34"/>
        <v>0</v>
      </c>
    </row>
    <row r="449" spans="2:32" x14ac:dyDescent="0.3">
      <c r="B449" s="1" t="str">
        <f>адреса!$G$442</f>
        <v>кв.42</v>
      </c>
      <c r="C449" s="522">
        <f>адреса!$I$442</f>
        <v>70000042</v>
      </c>
      <c r="D449" s="6" t="str">
        <f>адреса!$K$442</f>
        <v>ФИО-7-42</v>
      </c>
      <c r="E449" s="6">
        <v>6689.13</v>
      </c>
      <c r="F449" s="6">
        <v>1480.74</v>
      </c>
      <c r="G449" s="6">
        <v>0</v>
      </c>
      <c r="H449" s="6">
        <v>2963.16</v>
      </c>
      <c r="I449" s="6">
        <v>169.98</v>
      </c>
      <c r="J449" s="6">
        <v>0</v>
      </c>
      <c r="K449" s="6">
        <v>300.91000000000003</v>
      </c>
      <c r="L449" s="6">
        <v>0</v>
      </c>
      <c r="M449" s="6">
        <v>0</v>
      </c>
      <c r="N449" s="6">
        <v>0</v>
      </c>
      <c r="O449" s="6">
        <v>819.11</v>
      </c>
      <c r="P449" s="6">
        <v>0</v>
      </c>
      <c r="Q449" s="6">
        <v>0</v>
      </c>
      <c r="R449" s="6">
        <v>83.99</v>
      </c>
      <c r="S449" s="6">
        <v>365.62</v>
      </c>
      <c r="T449" s="6">
        <v>0</v>
      </c>
      <c r="U449" s="6">
        <v>0</v>
      </c>
      <c r="V449" s="6">
        <v>6183.51</v>
      </c>
      <c r="W449" s="6">
        <v>0</v>
      </c>
      <c r="X449" s="6">
        <v>12872.64</v>
      </c>
      <c r="Y449" s="513">
        <f>IF(A449&lt;&gt;"",IF(A449=мар17!A449,0,1),IF(AND(B449=мар17!B449,C449=мар17!C449),0,1))</f>
        <v>0</v>
      </c>
      <c r="Z449" s="70" t="str">
        <f t="shared" si="30"/>
        <v>ул. Седьмая д.7</v>
      </c>
      <c r="AA449" s="504">
        <f>IF($B449&lt;&gt;"",MAX(AA$7:AA448)+1,0)</f>
        <v>436</v>
      </c>
      <c r="AB449" s="502">
        <f t="shared" si="31"/>
        <v>449</v>
      </c>
      <c r="AC449" s="504">
        <f>1</f>
        <v>1</v>
      </c>
      <c r="AD449" s="103">
        <f t="shared" si="32"/>
        <v>1480.74</v>
      </c>
      <c r="AE449" s="103">
        <f t="shared" si="33"/>
        <v>4702.7699999999995</v>
      </c>
      <c r="AF449" s="103">
        <f t="shared" si="34"/>
        <v>0</v>
      </c>
    </row>
    <row r="450" spans="2:32" x14ac:dyDescent="0.3">
      <c r="B450" s="1" t="str">
        <f>адреса!$G$443</f>
        <v>кв.43</v>
      </c>
      <c r="C450" s="522">
        <f>адреса!$I$443</f>
        <v>70000043</v>
      </c>
      <c r="D450" s="6" t="str">
        <f>адреса!$K$443</f>
        <v>ФИО-7-43</v>
      </c>
      <c r="E450" s="6">
        <v>20919.28</v>
      </c>
      <c r="F450" s="6">
        <v>2876.38</v>
      </c>
      <c r="G450" s="6">
        <v>0</v>
      </c>
      <c r="H450" s="6">
        <v>5755.06</v>
      </c>
      <c r="I450" s="6">
        <v>-671.37</v>
      </c>
      <c r="J450" s="6">
        <v>0</v>
      </c>
      <c r="K450" s="6">
        <v>-1203.6400000000001</v>
      </c>
      <c r="L450" s="6">
        <v>0</v>
      </c>
      <c r="M450" s="6">
        <v>0</v>
      </c>
      <c r="N450" s="6">
        <v>0</v>
      </c>
      <c r="O450" s="6">
        <v>236.06</v>
      </c>
      <c r="P450" s="6">
        <v>0</v>
      </c>
      <c r="Q450" s="6">
        <v>0</v>
      </c>
      <c r="R450" s="6">
        <v>-327.41000000000003</v>
      </c>
      <c r="S450" s="6">
        <v>-1491.15</v>
      </c>
      <c r="T450" s="6">
        <v>0</v>
      </c>
      <c r="U450" s="6">
        <v>0</v>
      </c>
      <c r="V450" s="6">
        <v>5173.93</v>
      </c>
      <c r="W450" s="6">
        <v>5752.76</v>
      </c>
      <c r="X450" s="6">
        <v>20340.45</v>
      </c>
      <c r="Y450" s="513">
        <f>IF(A450&lt;&gt;"",IF(A450=мар17!A450,0,1),IF(AND(B450=мар17!B450,C450=мар17!C450),0,1))</f>
        <v>0</v>
      </c>
      <c r="Z450" s="70" t="str">
        <f t="shared" si="30"/>
        <v>ул. Седьмая д.7</v>
      </c>
      <c r="AA450" s="504">
        <f>IF($B450&lt;&gt;"",MAX(AA$7:AA449)+1,0)</f>
        <v>437</v>
      </c>
      <c r="AB450" s="502">
        <f t="shared" si="31"/>
        <v>450</v>
      </c>
      <c r="AC450" s="504">
        <f>1</f>
        <v>1</v>
      </c>
      <c r="AD450" s="103">
        <f t="shared" si="32"/>
        <v>2876.38</v>
      </c>
      <c r="AE450" s="103">
        <f t="shared" si="33"/>
        <v>2297.5500000000006</v>
      </c>
      <c r="AF450" s="103">
        <f t="shared" si="34"/>
        <v>0</v>
      </c>
    </row>
    <row r="451" spans="2:32" x14ac:dyDescent="0.3">
      <c r="B451" s="1" t="str">
        <f>адреса!$G$444</f>
        <v>кв.44</v>
      </c>
      <c r="C451" s="522">
        <f>адреса!$I$444</f>
        <v>70000044</v>
      </c>
      <c r="D451" s="6" t="str">
        <f>адреса!$K$444</f>
        <v>ФИО-7-44</v>
      </c>
      <c r="E451" s="6">
        <v>10796.94</v>
      </c>
      <c r="F451" s="6">
        <v>1378.62</v>
      </c>
      <c r="G451" s="6">
        <v>0</v>
      </c>
      <c r="H451" s="6">
        <v>2760.04</v>
      </c>
      <c r="I451" s="6">
        <v>126.39</v>
      </c>
      <c r="J451" s="6">
        <v>0</v>
      </c>
      <c r="K451" s="6">
        <v>223.26</v>
      </c>
      <c r="L451" s="6">
        <v>0</v>
      </c>
      <c r="M451" s="6">
        <v>0</v>
      </c>
      <c r="N451" s="6">
        <v>0</v>
      </c>
      <c r="O451" s="6">
        <v>1151.0999999999999</v>
      </c>
      <c r="P451" s="6">
        <v>0</v>
      </c>
      <c r="Q451" s="6">
        <v>0</v>
      </c>
      <c r="R451" s="6">
        <v>62.59</v>
      </c>
      <c r="S451" s="6">
        <v>271.27</v>
      </c>
      <c r="T451" s="6">
        <v>0</v>
      </c>
      <c r="U451" s="6">
        <v>0</v>
      </c>
      <c r="V451" s="6">
        <v>5973.27</v>
      </c>
      <c r="W451" s="6">
        <v>10796.94</v>
      </c>
      <c r="X451" s="6">
        <v>5973.27</v>
      </c>
      <c r="Y451" s="513">
        <f>IF(A451&lt;&gt;"",IF(A451=мар17!A451,0,1),IF(AND(B451=мар17!B451,C451=мар17!C451),0,1))</f>
        <v>0</v>
      </c>
      <c r="Z451" s="70" t="str">
        <f t="shared" si="30"/>
        <v>ул. Седьмая д.7</v>
      </c>
      <c r="AA451" s="504">
        <f>IF($B451&lt;&gt;"",MAX(AA$7:AA450)+1,0)</f>
        <v>438</v>
      </c>
      <c r="AB451" s="502">
        <f t="shared" si="31"/>
        <v>451</v>
      </c>
      <c r="AC451" s="504">
        <f>1</f>
        <v>1</v>
      </c>
      <c r="AD451" s="103">
        <f t="shared" si="32"/>
        <v>1378.62</v>
      </c>
      <c r="AE451" s="103">
        <f t="shared" si="33"/>
        <v>4594.6499999999996</v>
      </c>
      <c r="AF451" s="103">
        <f t="shared" si="34"/>
        <v>0</v>
      </c>
    </row>
    <row r="452" spans="2:32" x14ac:dyDescent="0.3">
      <c r="B452" s="1" t="str">
        <f>адреса!$G$445</f>
        <v>кв.45</v>
      </c>
      <c r="C452" s="522">
        <f>адреса!$I$445</f>
        <v>70000045</v>
      </c>
      <c r="D452" s="6" t="str">
        <f>адреса!$K$445</f>
        <v>ФИО-7-45</v>
      </c>
      <c r="E452" s="6">
        <v>12727.74</v>
      </c>
      <c r="F452" s="6">
        <v>1473.93</v>
      </c>
      <c r="G452" s="6">
        <v>0</v>
      </c>
      <c r="H452" s="6">
        <v>2949.22</v>
      </c>
      <c r="I452" s="6">
        <v>169.97</v>
      </c>
      <c r="J452" s="6">
        <v>0</v>
      </c>
      <c r="K452" s="6">
        <v>300.91000000000003</v>
      </c>
      <c r="L452" s="6">
        <v>0</v>
      </c>
      <c r="M452" s="6">
        <v>0</v>
      </c>
      <c r="N452" s="6">
        <v>0</v>
      </c>
      <c r="O452" s="6">
        <v>444.49</v>
      </c>
      <c r="P452" s="6">
        <v>0</v>
      </c>
      <c r="Q452" s="6">
        <v>0</v>
      </c>
      <c r="R452" s="6">
        <v>83.98</v>
      </c>
      <c r="S452" s="6">
        <v>365.62</v>
      </c>
      <c r="T452" s="6">
        <v>0</v>
      </c>
      <c r="U452" s="6">
        <v>0</v>
      </c>
      <c r="V452" s="6">
        <v>5788.12</v>
      </c>
      <c r="W452" s="6">
        <v>0</v>
      </c>
      <c r="X452" s="6">
        <v>18515.86</v>
      </c>
      <c r="Y452" s="513">
        <f>IF(A452&lt;&gt;"",IF(A452=мар17!A452,0,1),IF(AND(B452=мар17!B452,C452=мар17!C452),0,1))</f>
        <v>0</v>
      </c>
      <c r="Z452" s="70" t="str">
        <f t="shared" si="30"/>
        <v>ул. Седьмая д.7</v>
      </c>
      <c r="AA452" s="504">
        <f>IF($B452&lt;&gt;"",MAX(AA$7:AA451)+1,0)</f>
        <v>439</v>
      </c>
      <c r="AB452" s="502">
        <f t="shared" si="31"/>
        <v>452</v>
      </c>
      <c r="AC452" s="504">
        <f>1</f>
        <v>1</v>
      </c>
      <c r="AD452" s="103">
        <f t="shared" si="32"/>
        <v>1473.93</v>
      </c>
      <c r="AE452" s="103">
        <f t="shared" si="33"/>
        <v>4314.1899999999996</v>
      </c>
      <c r="AF452" s="103">
        <f t="shared" si="34"/>
        <v>0</v>
      </c>
    </row>
    <row r="453" spans="2:32" x14ac:dyDescent="0.3">
      <c r="B453" s="1" t="str">
        <f>адреса!$G$446</f>
        <v>кв.46</v>
      </c>
      <c r="C453" s="522">
        <f>адреса!$I$446</f>
        <v>70000046</v>
      </c>
      <c r="D453" s="6" t="str">
        <f>адреса!$K$446</f>
        <v>ФИО-7-46</v>
      </c>
      <c r="E453" s="6">
        <v>12602.55</v>
      </c>
      <c r="F453" s="6">
        <v>1487.55</v>
      </c>
      <c r="G453" s="6">
        <v>0</v>
      </c>
      <c r="H453" s="6">
        <v>2979.09</v>
      </c>
      <c r="I453" s="6">
        <v>169.98</v>
      </c>
      <c r="J453" s="6">
        <v>0</v>
      </c>
      <c r="K453" s="6">
        <v>300.91000000000003</v>
      </c>
      <c r="L453" s="6">
        <v>0</v>
      </c>
      <c r="M453" s="6">
        <v>0</v>
      </c>
      <c r="N453" s="6">
        <v>0</v>
      </c>
      <c r="O453" s="6">
        <v>122.08</v>
      </c>
      <c r="P453" s="6">
        <v>0</v>
      </c>
      <c r="Q453" s="6">
        <v>0</v>
      </c>
      <c r="R453" s="6">
        <v>83.99</v>
      </c>
      <c r="S453" s="6">
        <v>365.62</v>
      </c>
      <c r="T453" s="6">
        <v>0</v>
      </c>
      <c r="U453" s="6">
        <v>0</v>
      </c>
      <c r="V453" s="6">
        <v>5509.22</v>
      </c>
      <c r="W453" s="6">
        <v>0</v>
      </c>
      <c r="X453" s="6">
        <v>18111.77</v>
      </c>
      <c r="Y453" s="513">
        <f>IF(A453&lt;&gt;"",IF(A453=мар17!A453,0,1),IF(AND(B453=мар17!B453,C453=мар17!C453),0,1))</f>
        <v>0</v>
      </c>
      <c r="Z453" s="70" t="str">
        <f t="shared" si="30"/>
        <v>ул. Седьмая д.7</v>
      </c>
      <c r="AA453" s="504">
        <f>IF($B453&lt;&gt;"",MAX(AA$7:AA452)+1,0)</f>
        <v>440</v>
      </c>
      <c r="AB453" s="502">
        <f t="shared" si="31"/>
        <v>453</v>
      </c>
      <c r="AC453" s="504">
        <f>1</f>
        <v>1</v>
      </c>
      <c r="AD453" s="103">
        <f t="shared" si="32"/>
        <v>1487.55</v>
      </c>
      <c r="AE453" s="103">
        <f t="shared" si="33"/>
        <v>4021.6699999999996</v>
      </c>
      <c r="AF453" s="103">
        <f t="shared" si="34"/>
        <v>0</v>
      </c>
    </row>
    <row r="454" spans="2:32" x14ac:dyDescent="0.3">
      <c r="B454" s="1" t="str">
        <f>адреса!$G$447</f>
        <v>кв.47</v>
      </c>
      <c r="C454" s="522">
        <f>адреса!$I$447</f>
        <v>70000047</v>
      </c>
      <c r="D454" s="6" t="str">
        <f>адреса!$K$447</f>
        <v>ФИО-7-47</v>
      </c>
      <c r="E454" s="6">
        <v>8109.52</v>
      </c>
      <c r="F454" s="6">
        <v>1480.74</v>
      </c>
      <c r="G454" s="6">
        <v>0</v>
      </c>
      <c r="H454" s="6">
        <v>2963.16</v>
      </c>
      <c r="I454" s="6">
        <v>24.37</v>
      </c>
      <c r="J454" s="6">
        <v>0</v>
      </c>
      <c r="K454" s="6">
        <v>54.96</v>
      </c>
      <c r="L454" s="6">
        <v>0</v>
      </c>
      <c r="M454" s="6">
        <v>0</v>
      </c>
      <c r="N454" s="6">
        <v>0</v>
      </c>
      <c r="O454" s="6">
        <v>252.95</v>
      </c>
      <c r="P454" s="6">
        <v>0</v>
      </c>
      <c r="Q454" s="6">
        <v>0</v>
      </c>
      <c r="R454" s="6">
        <v>24.37</v>
      </c>
      <c r="S454" s="6">
        <v>101.56</v>
      </c>
      <c r="T454" s="6">
        <v>0</v>
      </c>
      <c r="U454" s="6">
        <v>0</v>
      </c>
      <c r="V454" s="6">
        <v>4902.1099999999997</v>
      </c>
      <c r="W454" s="6">
        <v>0</v>
      </c>
      <c r="X454" s="6">
        <v>13011.63</v>
      </c>
      <c r="Y454" s="513">
        <f>IF(A454&lt;&gt;"",IF(A454=мар17!A454,0,1),IF(AND(B454=мар17!B454,C454=мар17!C454),0,1))</f>
        <v>0</v>
      </c>
      <c r="Z454" s="70" t="str">
        <f t="shared" si="30"/>
        <v>ул. Седьмая д.7</v>
      </c>
      <c r="AA454" s="504">
        <f>IF($B454&lt;&gt;"",MAX(AA$7:AA453)+1,0)</f>
        <v>441</v>
      </c>
      <c r="AB454" s="502">
        <f t="shared" si="31"/>
        <v>454</v>
      </c>
      <c r="AC454" s="504">
        <f>1</f>
        <v>1</v>
      </c>
      <c r="AD454" s="103">
        <f t="shared" si="32"/>
        <v>1480.74</v>
      </c>
      <c r="AE454" s="103">
        <f t="shared" si="33"/>
        <v>3421.3699999999994</v>
      </c>
      <c r="AF454" s="103">
        <f t="shared" si="34"/>
        <v>0</v>
      </c>
    </row>
    <row r="455" spans="2:32" x14ac:dyDescent="0.3">
      <c r="B455" s="1" t="str">
        <f>адреса!$G$448</f>
        <v>кв.48</v>
      </c>
      <c r="C455" s="522">
        <f>адреса!$I$448</f>
        <v>70000048</v>
      </c>
      <c r="D455" s="6" t="str">
        <f>адреса!$K$448</f>
        <v>ФИО-7-48</v>
      </c>
      <c r="E455" s="6">
        <v>20955.099999999999</v>
      </c>
      <c r="F455" s="6">
        <v>2883.19</v>
      </c>
      <c r="G455" s="6">
        <v>0</v>
      </c>
      <c r="H455" s="6">
        <v>5774.97</v>
      </c>
      <c r="I455" s="6">
        <v>171.34</v>
      </c>
      <c r="J455" s="6">
        <v>0</v>
      </c>
      <c r="K455" s="6">
        <v>300.91000000000003</v>
      </c>
      <c r="L455" s="6">
        <v>0</v>
      </c>
      <c r="M455" s="6">
        <v>0</v>
      </c>
      <c r="N455" s="6">
        <v>0</v>
      </c>
      <c r="O455" s="6">
        <v>236.62</v>
      </c>
      <c r="P455" s="6">
        <v>0</v>
      </c>
      <c r="Q455" s="6">
        <v>0</v>
      </c>
      <c r="R455" s="6">
        <v>85.35</v>
      </c>
      <c r="S455" s="6">
        <v>365.62</v>
      </c>
      <c r="T455" s="6">
        <v>0</v>
      </c>
      <c r="U455" s="6">
        <v>0</v>
      </c>
      <c r="V455" s="6">
        <v>9818</v>
      </c>
      <c r="W455" s="6">
        <v>0</v>
      </c>
      <c r="X455" s="6">
        <v>30773.1</v>
      </c>
      <c r="Y455" s="513">
        <f>IF(A455&lt;&gt;"",IF(A455=мар17!A455,0,1),IF(AND(B455=мар17!B455,C455=мар17!C455),0,1))</f>
        <v>0</v>
      </c>
      <c r="Z455" s="70" t="str">
        <f t="shared" si="30"/>
        <v>ул. Седьмая д.7</v>
      </c>
      <c r="AA455" s="504">
        <f>IF($B455&lt;&gt;"",MAX(AA$7:AA454)+1,0)</f>
        <v>442</v>
      </c>
      <c r="AB455" s="502">
        <f t="shared" si="31"/>
        <v>455</v>
      </c>
      <c r="AC455" s="504">
        <f>1</f>
        <v>1</v>
      </c>
      <c r="AD455" s="103">
        <f t="shared" si="32"/>
        <v>2883.19</v>
      </c>
      <c r="AE455" s="103">
        <f t="shared" si="33"/>
        <v>6934.81</v>
      </c>
      <c r="AF455" s="103">
        <f t="shared" si="34"/>
        <v>0</v>
      </c>
    </row>
    <row r="456" spans="2:32" x14ac:dyDescent="0.3">
      <c r="B456" s="1" t="str">
        <f>адреса!$G$449</f>
        <v>кв.49</v>
      </c>
      <c r="C456" s="522">
        <f>адреса!$I$449</f>
        <v>70000049</v>
      </c>
      <c r="D456" s="6" t="str">
        <f>адреса!$K$449</f>
        <v>ФИО-7-49</v>
      </c>
      <c r="E456" s="6">
        <v>13144</v>
      </c>
      <c r="F456" s="6">
        <v>1371.81</v>
      </c>
      <c r="G456" s="6">
        <v>0</v>
      </c>
      <c r="H456" s="6">
        <v>2744.11</v>
      </c>
      <c r="I456" s="6">
        <v>169.87</v>
      </c>
      <c r="J456" s="6">
        <v>0</v>
      </c>
      <c r="K456" s="6">
        <v>300.91000000000003</v>
      </c>
      <c r="L456" s="6">
        <v>0</v>
      </c>
      <c r="M456" s="6">
        <v>0</v>
      </c>
      <c r="N456" s="6">
        <v>0</v>
      </c>
      <c r="O456" s="6">
        <v>2272.75</v>
      </c>
      <c r="P456" s="6">
        <v>0</v>
      </c>
      <c r="Q456" s="6">
        <v>0</v>
      </c>
      <c r="R456" s="6">
        <v>83.88</v>
      </c>
      <c r="S456" s="6">
        <v>365.62</v>
      </c>
      <c r="T456" s="6">
        <v>0</v>
      </c>
      <c r="U456" s="6">
        <v>0</v>
      </c>
      <c r="V456" s="6">
        <v>7308.95</v>
      </c>
      <c r="W456" s="6">
        <v>0</v>
      </c>
      <c r="X456" s="6">
        <v>20452.95</v>
      </c>
      <c r="Y456" s="513">
        <f>IF(A456&lt;&gt;"",IF(A456=мар17!A456,0,1),IF(AND(B456=мар17!B456,C456=мар17!C456),0,1))</f>
        <v>0</v>
      </c>
      <c r="Z456" s="70" t="str">
        <f t="shared" si="30"/>
        <v>ул. Седьмая д.7</v>
      </c>
      <c r="AA456" s="504">
        <f>IF($B456&lt;&gt;"",MAX(AA$7:AA455)+1,0)</f>
        <v>443</v>
      </c>
      <c r="AB456" s="502">
        <f t="shared" si="31"/>
        <v>456</v>
      </c>
      <c r="AC456" s="504">
        <f>1</f>
        <v>1</v>
      </c>
      <c r="AD456" s="103">
        <f t="shared" si="32"/>
        <v>1371.81</v>
      </c>
      <c r="AE456" s="103">
        <f t="shared" si="33"/>
        <v>5937.1399999999994</v>
      </c>
      <c r="AF456" s="103">
        <f t="shared" si="34"/>
        <v>0</v>
      </c>
    </row>
    <row r="457" spans="2:32" x14ac:dyDescent="0.3">
      <c r="B457" s="1" t="str">
        <f>адреса!$G$450</f>
        <v>кв.50</v>
      </c>
      <c r="C457" s="522">
        <f>адреса!$I$450</f>
        <v>70000050</v>
      </c>
      <c r="D457" s="6" t="str">
        <f>адреса!$K$450</f>
        <v>ФИО-7-50</v>
      </c>
      <c r="E457" s="6">
        <v>13000.81</v>
      </c>
      <c r="F457" s="6">
        <v>1484.14</v>
      </c>
      <c r="G457" s="6">
        <v>0</v>
      </c>
      <c r="H457" s="6">
        <v>2969.13</v>
      </c>
      <c r="I457" s="6">
        <v>-460.52</v>
      </c>
      <c r="J457" s="6">
        <v>0</v>
      </c>
      <c r="K457" s="6">
        <v>-616.07000000000005</v>
      </c>
      <c r="L457" s="6">
        <v>0</v>
      </c>
      <c r="M457" s="6">
        <v>0</v>
      </c>
      <c r="N457" s="6">
        <v>0</v>
      </c>
      <c r="O457" s="6">
        <v>398.14</v>
      </c>
      <c r="P457" s="6">
        <v>0</v>
      </c>
      <c r="Q457" s="6">
        <v>0</v>
      </c>
      <c r="R457" s="6">
        <v>-50.68</v>
      </c>
      <c r="S457" s="6">
        <v>-259.51</v>
      </c>
      <c r="T457" s="6">
        <v>0</v>
      </c>
      <c r="U457" s="6">
        <v>0</v>
      </c>
      <c r="V457" s="6">
        <v>3464.63</v>
      </c>
      <c r="W457" s="6">
        <v>0</v>
      </c>
      <c r="X457" s="6">
        <v>16465.439999999999</v>
      </c>
      <c r="Y457" s="513">
        <f>IF(A457&lt;&gt;"",IF(A457=мар17!A457,0,1),IF(AND(B457=мар17!B457,C457=мар17!C457),0,1))</f>
        <v>0</v>
      </c>
      <c r="Z457" s="70" t="str">
        <f t="shared" ref="Z457:Z471" si="35">IF(AND(A457&lt;&gt;"",B457=""),A457,Z456)</f>
        <v>ул. Седьмая д.7</v>
      </c>
      <c r="AA457" s="504">
        <f>IF($B457&lt;&gt;"",MAX(AA$7:AA456)+1,0)</f>
        <v>444</v>
      </c>
      <c r="AB457" s="502">
        <f t="shared" ref="AB457:AB471" si="36">AB456+1</f>
        <v>457</v>
      </c>
      <c r="AC457" s="504">
        <f>1</f>
        <v>1</v>
      </c>
      <c r="AD457" s="103">
        <f t="shared" ref="AD457:AD471" si="37">F457</f>
        <v>1484.14</v>
      </c>
      <c r="AE457" s="103">
        <f t="shared" ref="AE457:AE471" si="38">H457+I457+J457+K457+L457+O457+R457+S457</f>
        <v>1980.49</v>
      </c>
      <c r="AF457" s="103">
        <f t="shared" ref="AF457:AF471" si="39">V457-AD457-AE457</f>
        <v>0</v>
      </c>
    </row>
    <row r="458" spans="2:32" x14ac:dyDescent="0.3">
      <c r="B458" s="1" t="str">
        <f>адреса!$G$451</f>
        <v>кв.51</v>
      </c>
      <c r="C458" s="522">
        <f>адреса!$I$451</f>
        <v>70000051</v>
      </c>
      <c r="D458" s="6" t="str">
        <f>адреса!$K$451</f>
        <v>ФИО-7-51</v>
      </c>
      <c r="E458" s="6">
        <v>12632.88</v>
      </c>
      <c r="F458" s="6">
        <v>1487.55</v>
      </c>
      <c r="G458" s="6">
        <v>0</v>
      </c>
      <c r="H458" s="6">
        <v>2979.09</v>
      </c>
      <c r="I458" s="6">
        <v>169.98</v>
      </c>
      <c r="J458" s="6">
        <v>0</v>
      </c>
      <c r="K458" s="6">
        <v>300.91000000000003</v>
      </c>
      <c r="L458" s="6">
        <v>0</v>
      </c>
      <c r="M458" s="6">
        <v>0</v>
      </c>
      <c r="N458" s="6">
        <v>0</v>
      </c>
      <c r="O458" s="6">
        <v>250.14</v>
      </c>
      <c r="P458" s="6">
        <v>0</v>
      </c>
      <c r="Q458" s="6">
        <v>0</v>
      </c>
      <c r="R458" s="6">
        <v>83.99</v>
      </c>
      <c r="S458" s="6">
        <v>365.62</v>
      </c>
      <c r="T458" s="6">
        <v>0</v>
      </c>
      <c r="U458" s="6">
        <v>0</v>
      </c>
      <c r="V458" s="6">
        <v>5637.28</v>
      </c>
      <c r="W458" s="6">
        <v>0</v>
      </c>
      <c r="X458" s="6">
        <v>18270.16</v>
      </c>
      <c r="Y458" s="513">
        <f>IF(A458&lt;&gt;"",IF(A458=мар17!A458,0,1),IF(AND(B458=мар17!B458,C458=мар17!C458),0,1))</f>
        <v>0</v>
      </c>
      <c r="Z458" s="70" t="str">
        <f t="shared" si="35"/>
        <v>ул. Седьмая д.7</v>
      </c>
      <c r="AA458" s="504">
        <f>IF($B458&lt;&gt;"",MAX(AA$7:AA457)+1,0)</f>
        <v>445</v>
      </c>
      <c r="AB458" s="502">
        <f t="shared" si="36"/>
        <v>458</v>
      </c>
      <c r="AC458" s="504">
        <f>1</f>
        <v>1</v>
      </c>
      <c r="AD458" s="103">
        <f t="shared" si="37"/>
        <v>1487.55</v>
      </c>
      <c r="AE458" s="103">
        <f t="shared" si="38"/>
        <v>4149.7299999999996</v>
      </c>
      <c r="AF458" s="103">
        <f t="shared" si="39"/>
        <v>0</v>
      </c>
    </row>
    <row r="459" spans="2:32" x14ac:dyDescent="0.3">
      <c r="B459" s="1" t="str">
        <f>адреса!$G$452</f>
        <v>кв.52</v>
      </c>
      <c r="C459" s="522">
        <f>адреса!$I$452</f>
        <v>70000052</v>
      </c>
      <c r="D459" s="6" t="str">
        <f>адреса!$K$452</f>
        <v>ФИО-7-52</v>
      </c>
      <c r="E459" s="6">
        <v>16463.349999999999</v>
      </c>
      <c r="F459" s="6">
        <v>1487.55</v>
      </c>
      <c r="G459" s="6">
        <v>0</v>
      </c>
      <c r="H459" s="6">
        <v>2979.09</v>
      </c>
      <c r="I459" s="6">
        <v>24.37</v>
      </c>
      <c r="J459" s="6">
        <v>0</v>
      </c>
      <c r="K459" s="6">
        <v>82.44</v>
      </c>
      <c r="L459" s="6">
        <v>0</v>
      </c>
      <c r="M459" s="6">
        <v>0</v>
      </c>
      <c r="N459" s="6">
        <v>0</v>
      </c>
      <c r="O459" s="6">
        <v>422.01</v>
      </c>
      <c r="P459" s="6">
        <v>0</v>
      </c>
      <c r="Q459" s="6">
        <v>0</v>
      </c>
      <c r="R459" s="6">
        <v>47.3</v>
      </c>
      <c r="S459" s="6">
        <v>203.12</v>
      </c>
      <c r="T459" s="6">
        <v>0</v>
      </c>
      <c r="U459" s="6">
        <v>0</v>
      </c>
      <c r="V459" s="6">
        <v>5245.88</v>
      </c>
      <c r="W459" s="6">
        <v>5562.98</v>
      </c>
      <c r="X459" s="6">
        <v>16146.25</v>
      </c>
      <c r="Y459" s="513">
        <f>IF(A459&lt;&gt;"",IF(A459=мар17!A459,0,1),IF(AND(B459=мар17!B459,C459=мар17!C459),0,1))</f>
        <v>0</v>
      </c>
      <c r="Z459" s="70" t="str">
        <f t="shared" si="35"/>
        <v>ул. Седьмая д.7</v>
      </c>
      <c r="AA459" s="504">
        <f>IF($B459&lt;&gt;"",MAX(AA$7:AA458)+1,0)</f>
        <v>446</v>
      </c>
      <c r="AB459" s="502">
        <f t="shared" si="36"/>
        <v>459</v>
      </c>
      <c r="AC459" s="504">
        <f>1</f>
        <v>1</v>
      </c>
      <c r="AD459" s="103">
        <f t="shared" si="37"/>
        <v>1487.55</v>
      </c>
      <c r="AE459" s="103">
        <f t="shared" si="38"/>
        <v>3758.33</v>
      </c>
      <c r="AF459" s="103">
        <f t="shared" si="39"/>
        <v>0</v>
      </c>
    </row>
    <row r="460" spans="2:32" x14ac:dyDescent="0.3">
      <c r="B460" s="1" t="str">
        <f>адреса!$G$453</f>
        <v>кв.53</v>
      </c>
      <c r="C460" s="522">
        <f>адреса!$I$453</f>
        <v>70000053</v>
      </c>
      <c r="D460" s="6" t="str">
        <f>адреса!$K$453</f>
        <v>ФИО-7-53</v>
      </c>
      <c r="E460" s="6">
        <v>18596.53</v>
      </c>
      <c r="F460" s="6">
        <v>2216</v>
      </c>
      <c r="G460" s="6">
        <v>0</v>
      </c>
      <c r="H460" s="6">
        <v>4436.7700000000004</v>
      </c>
      <c r="I460" s="6">
        <v>170.69</v>
      </c>
      <c r="J460" s="6">
        <v>0</v>
      </c>
      <c r="K460" s="6">
        <v>300.91000000000003</v>
      </c>
      <c r="L460" s="6">
        <v>0</v>
      </c>
      <c r="M460" s="6">
        <v>0</v>
      </c>
      <c r="N460" s="6">
        <v>0</v>
      </c>
      <c r="O460" s="6">
        <v>2834.06</v>
      </c>
      <c r="P460" s="6">
        <v>0</v>
      </c>
      <c r="Q460" s="6">
        <v>0</v>
      </c>
      <c r="R460" s="6">
        <v>84.7</v>
      </c>
      <c r="S460" s="6">
        <v>365.62</v>
      </c>
      <c r="T460" s="6">
        <v>0</v>
      </c>
      <c r="U460" s="6">
        <v>0</v>
      </c>
      <c r="V460" s="6">
        <v>10408.75</v>
      </c>
      <c r="W460" s="6">
        <v>0</v>
      </c>
      <c r="X460" s="6">
        <v>29005.279999999999</v>
      </c>
      <c r="Y460" s="513">
        <f>IF(A460&lt;&gt;"",IF(A460=мар17!A460,0,1),IF(AND(B460=мар17!B460,C460=мар17!C460),0,1))</f>
        <v>0</v>
      </c>
      <c r="Z460" s="70" t="str">
        <f t="shared" si="35"/>
        <v>ул. Седьмая д.7</v>
      </c>
      <c r="AA460" s="504">
        <f>IF($B460&lt;&gt;"",MAX(AA$7:AA459)+1,0)</f>
        <v>447</v>
      </c>
      <c r="AB460" s="502">
        <f t="shared" si="36"/>
        <v>460</v>
      </c>
      <c r="AC460" s="504">
        <f>1</f>
        <v>1</v>
      </c>
      <c r="AD460" s="103">
        <f t="shared" si="37"/>
        <v>2216</v>
      </c>
      <c r="AE460" s="103">
        <f t="shared" si="38"/>
        <v>8192.75</v>
      </c>
      <c r="AF460" s="103">
        <f t="shared" si="39"/>
        <v>0</v>
      </c>
    </row>
    <row r="461" spans="2:32" x14ac:dyDescent="0.3">
      <c r="B461" s="1" t="str">
        <f>адреса!$G$454</f>
        <v>кв.54</v>
      </c>
      <c r="C461" s="522">
        <f>адреса!$I$454</f>
        <v>70000054</v>
      </c>
      <c r="D461" s="6" t="str">
        <f>адреса!$K$454</f>
        <v>ФИО-7-54</v>
      </c>
      <c r="E461" s="6">
        <v>11812.01</v>
      </c>
      <c r="F461" s="6">
        <v>1354.79</v>
      </c>
      <c r="G461" s="6">
        <v>0</v>
      </c>
      <c r="H461" s="6">
        <v>2712.24</v>
      </c>
      <c r="I461" s="6">
        <v>169.85</v>
      </c>
      <c r="J461" s="6">
        <v>0</v>
      </c>
      <c r="K461" s="6">
        <v>300.91000000000003</v>
      </c>
      <c r="L461" s="6">
        <v>0</v>
      </c>
      <c r="M461" s="6">
        <v>0</v>
      </c>
      <c r="N461" s="6">
        <v>0</v>
      </c>
      <c r="O461" s="6">
        <v>111.19</v>
      </c>
      <c r="P461" s="6">
        <v>0</v>
      </c>
      <c r="Q461" s="6">
        <v>0</v>
      </c>
      <c r="R461" s="6">
        <v>83.86</v>
      </c>
      <c r="S461" s="6">
        <v>365.62</v>
      </c>
      <c r="T461" s="6">
        <v>0</v>
      </c>
      <c r="U461" s="6">
        <v>0</v>
      </c>
      <c r="V461" s="6">
        <v>5098.46</v>
      </c>
      <c r="W461" s="6">
        <v>0</v>
      </c>
      <c r="X461" s="6">
        <v>16910.47</v>
      </c>
      <c r="Y461" s="513">
        <f>IF(A461&lt;&gt;"",IF(A461=мар17!A461,0,1),IF(AND(B461=мар17!B461,C461=мар17!C461),0,1))</f>
        <v>0</v>
      </c>
      <c r="Z461" s="70" t="str">
        <f t="shared" si="35"/>
        <v>ул. Седьмая д.7</v>
      </c>
      <c r="AA461" s="504">
        <f>IF($B461&lt;&gt;"",MAX(AA$7:AA460)+1,0)</f>
        <v>448</v>
      </c>
      <c r="AB461" s="502">
        <f t="shared" si="36"/>
        <v>461</v>
      </c>
      <c r="AC461" s="504">
        <f>1</f>
        <v>1</v>
      </c>
      <c r="AD461" s="103">
        <f t="shared" si="37"/>
        <v>1354.79</v>
      </c>
      <c r="AE461" s="103">
        <f t="shared" si="38"/>
        <v>3743.6699999999996</v>
      </c>
      <c r="AF461" s="103">
        <f t="shared" si="39"/>
        <v>0</v>
      </c>
    </row>
    <row r="462" spans="2:32" x14ac:dyDescent="0.3">
      <c r="B462" s="1" t="str">
        <f>адреса!$G$455</f>
        <v>кв.55</v>
      </c>
      <c r="C462" s="522">
        <f>адреса!$I$455</f>
        <v>70000055</v>
      </c>
      <c r="D462" s="6" t="str">
        <f>адреса!$K$455</f>
        <v>ФИО-7-55</v>
      </c>
      <c r="E462" s="6">
        <v>12563.36</v>
      </c>
      <c r="F462" s="6">
        <v>1480.74</v>
      </c>
      <c r="G462" s="6">
        <v>0</v>
      </c>
      <c r="H462" s="6">
        <v>2963.16</v>
      </c>
      <c r="I462" s="6">
        <v>169.98</v>
      </c>
      <c r="J462" s="6">
        <v>0</v>
      </c>
      <c r="K462" s="6">
        <v>300.91000000000003</v>
      </c>
      <c r="L462" s="6">
        <v>0</v>
      </c>
      <c r="M462" s="6">
        <v>0</v>
      </c>
      <c r="N462" s="6">
        <v>0</v>
      </c>
      <c r="O462" s="6">
        <v>121.52</v>
      </c>
      <c r="P462" s="6">
        <v>0</v>
      </c>
      <c r="Q462" s="6">
        <v>0</v>
      </c>
      <c r="R462" s="6">
        <v>83.99</v>
      </c>
      <c r="S462" s="6">
        <v>365.62</v>
      </c>
      <c r="T462" s="6">
        <v>0</v>
      </c>
      <c r="U462" s="6">
        <v>0</v>
      </c>
      <c r="V462" s="6">
        <v>5485.92</v>
      </c>
      <c r="W462" s="6">
        <v>0</v>
      </c>
      <c r="X462" s="6">
        <v>18049.28</v>
      </c>
      <c r="Y462" s="513">
        <f>IF(A462&lt;&gt;"",IF(A462=мар17!A462,0,1),IF(AND(B462=мар17!B462,C462=мар17!C462),0,1))</f>
        <v>0</v>
      </c>
      <c r="Z462" s="70" t="str">
        <f t="shared" si="35"/>
        <v>ул. Седьмая д.7</v>
      </c>
      <c r="AA462" s="504">
        <f>IF($B462&lt;&gt;"",MAX(AA$7:AA461)+1,0)</f>
        <v>449</v>
      </c>
      <c r="AB462" s="502">
        <f t="shared" si="36"/>
        <v>462</v>
      </c>
      <c r="AC462" s="504">
        <f>1</f>
        <v>1</v>
      </c>
      <c r="AD462" s="103">
        <f t="shared" si="37"/>
        <v>1480.74</v>
      </c>
      <c r="AE462" s="103">
        <f t="shared" si="38"/>
        <v>4005.1799999999994</v>
      </c>
      <c r="AF462" s="103">
        <f t="shared" si="39"/>
        <v>0</v>
      </c>
    </row>
    <row r="463" spans="2:32" x14ac:dyDescent="0.3">
      <c r="B463" s="1" t="str">
        <f>адреса!$G$456</f>
        <v>кв.56</v>
      </c>
      <c r="C463" s="522">
        <f>адреса!$I$456</f>
        <v>70000056</v>
      </c>
      <c r="D463" s="6" t="str">
        <f>адреса!$K$456</f>
        <v>ФИО-7-56</v>
      </c>
      <c r="E463" s="6">
        <v>13151.66</v>
      </c>
      <c r="F463" s="6">
        <v>1463.72</v>
      </c>
      <c r="G463" s="6">
        <v>0</v>
      </c>
      <c r="H463" s="6">
        <v>2931.29</v>
      </c>
      <c r="I463" s="6">
        <v>338.49</v>
      </c>
      <c r="J463" s="6">
        <v>0</v>
      </c>
      <c r="K463" s="6">
        <v>601.80999999999995</v>
      </c>
      <c r="L463" s="6">
        <v>0</v>
      </c>
      <c r="M463" s="6">
        <v>0</v>
      </c>
      <c r="N463" s="6">
        <v>0</v>
      </c>
      <c r="O463" s="6">
        <v>1195.1600000000001</v>
      </c>
      <c r="P463" s="6">
        <v>0</v>
      </c>
      <c r="Q463" s="6">
        <v>0</v>
      </c>
      <c r="R463" s="6">
        <v>166.52</v>
      </c>
      <c r="S463" s="6">
        <v>731.23</v>
      </c>
      <c r="T463" s="6">
        <v>0</v>
      </c>
      <c r="U463" s="6">
        <v>0</v>
      </c>
      <c r="V463" s="6">
        <v>7428.22</v>
      </c>
      <c r="W463" s="6">
        <v>0</v>
      </c>
      <c r="X463" s="6">
        <v>20579.88</v>
      </c>
      <c r="Y463" s="513">
        <f>IF(A463&lt;&gt;"",IF(A463=мар17!A463,0,1),IF(AND(B463=мар17!B463,C463=мар17!C463),0,1))</f>
        <v>0</v>
      </c>
      <c r="Z463" s="70" t="str">
        <f t="shared" si="35"/>
        <v>ул. Седьмая д.7</v>
      </c>
      <c r="AA463" s="504">
        <f>IF($B463&lt;&gt;"",MAX(AA$7:AA462)+1,0)</f>
        <v>450</v>
      </c>
      <c r="AB463" s="502">
        <f t="shared" si="36"/>
        <v>463</v>
      </c>
      <c r="AC463" s="504">
        <f>1</f>
        <v>1</v>
      </c>
      <c r="AD463" s="103">
        <f t="shared" si="37"/>
        <v>1463.72</v>
      </c>
      <c r="AE463" s="103">
        <f t="shared" si="38"/>
        <v>5964.5</v>
      </c>
      <c r="AF463" s="103">
        <f t="shared" si="39"/>
        <v>0</v>
      </c>
    </row>
    <row r="464" spans="2:32" x14ac:dyDescent="0.3">
      <c r="B464" s="1" t="str">
        <f>адреса!$G$457</f>
        <v>кв.57</v>
      </c>
      <c r="C464" s="522">
        <f>адреса!$I$457</f>
        <v>70000057</v>
      </c>
      <c r="D464" s="6" t="str">
        <f>адреса!$K$457</f>
        <v>ФИО-7-57</v>
      </c>
      <c r="E464" s="6">
        <v>12528.21</v>
      </c>
      <c r="F464" s="6">
        <v>1463.72</v>
      </c>
      <c r="G464" s="6">
        <v>0</v>
      </c>
      <c r="H464" s="6">
        <v>2931.29</v>
      </c>
      <c r="I464" s="6">
        <v>169.96</v>
      </c>
      <c r="J464" s="6">
        <v>0</v>
      </c>
      <c r="K464" s="6">
        <v>300.91000000000003</v>
      </c>
      <c r="L464" s="6">
        <v>0</v>
      </c>
      <c r="M464" s="6">
        <v>0</v>
      </c>
      <c r="N464" s="6">
        <v>0</v>
      </c>
      <c r="O464" s="6">
        <v>234.71</v>
      </c>
      <c r="P464" s="6">
        <v>0</v>
      </c>
      <c r="Q464" s="6">
        <v>0</v>
      </c>
      <c r="R464" s="6">
        <v>83.97</v>
      </c>
      <c r="S464" s="6">
        <v>365.62</v>
      </c>
      <c r="T464" s="6">
        <v>0</v>
      </c>
      <c r="U464" s="6">
        <v>0</v>
      </c>
      <c r="V464" s="6">
        <v>5550.18</v>
      </c>
      <c r="W464" s="6">
        <v>0</v>
      </c>
      <c r="X464" s="6">
        <v>18078.39</v>
      </c>
      <c r="Y464" s="513">
        <f>IF(A464&lt;&gt;"",IF(A464=мар17!A464,0,1),IF(AND(B464=мар17!B464,C464=мар17!C464),0,1))</f>
        <v>0</v>
      </c>
      <c r="Z464" s="70" t="str">
        <f t="shared" si="35"/>
        <v>ул. Седьмая д.7</v>
      </c>
      <c r="AA464" s="504">
        <f>IF($B464&lt;&gt;"",MAX(AA$7:AA463)+1,0)</f>
        <v>451</v>
      </c>
      <c r="AB464" s="502">
        <f t="shared" si="36"/>
        <v>464</v>
      </c>
      <c r="AC464" s="504">
        <f>1</f>
        <v>1</v>
      </c>
      <c r="AD464" s="103">
        <f t="shared" si="37"/>
        <v>1463.72</v>
      </c>
      <c r="AE464" s="103">
        <f t="shared" si="38"/>
        <v>4086.4599999999996</v>
      </c>
      <c r="AF464" s="103">
        <f t="shared" si="39"/>
        <v>0</v>
      </c>
    </row>
    <row r="465" spans="2:32" x14ac:dyDescent="0.3">
      <c r="B465" s="1" t="str">
        <f>адреса!$G$458</f>
        <v>кв.58</v>
      </c>
      <c r="C465" s="522">
        <f>адреса!$I$458</f>
        <v>70000058</v>
      </c>
      <c r="D465" s="6" t="str">
        <f>адреса!$K$458</f>
        <v>ФИО-7-58</v>
      </c>
      <c r="E465" s="6">
        <v>21140.22</v>
      </c>
      <c r="F465" s="6">
        <v>2862.76</v>
      </c>
      <c r="G465" s="6">
        <v>0</v>
      </c>
      <c r="H465" s="6">
        <v>5729.17</v>
      </c>
      <c r="I465" s="6">
        <v>171.32</v>
      </c>
      <c r="J465" s="6">
        <v>0</v>
      </c>
      <c r="K465" s="6">
        <v>300.91000000000003</v>
      </c>
      <c r="L465" s="6">
        <v>0</v>
      </c>
      <c r="M465" s="6">
        <v>0</v>
      </c>
      <c r="N465" s="6">
        <v>0</v>
      </c>
      <c r="O465" s="6">
        <v>1465</v>
      </c>
      <c r="P465" s="6">
        <v>0</v>
      </c>
      <c r="Q465" s="6">
        <v>0</v>
      </c>
      <c r="R465" s="6">
        <v>85.33</v>
      </c>
      <c r="S465" s="6">
        <v>365.62</v>
      </c>
      <c r="T465" s="6">
        <v>0</v>
      </c>
      <c r="U465" s="6">
        <v>0</v>
      </c>
      <c r="V465" s="6">
        <v>10980.11</v>
      </c>
      <c r="W465" s="6">
        <v>0</v>
      </c>
      <c r="X465" s="6">
        <v>32120.33</v>
      </c>
      <c r="Y465" s="513">
        <f>IF(A465&lt;&gt;"",IF(A465=мар17!A465,0,1),IF(AND(B465=мар17!B465,C465=мар17!C465),0,1))</f>
        <v>0</v>
      </c>
      <c r="Z465" s="70" t="str">
        <f t="shared" si="35"/>
        <v>ул. Седьмая д.7</v>
      </c>
      <c r="AA465" s="504">
        <f>IF($B465&lt;&gt;"",MAX(AA$7:AA464)+1,0)</f>
        <v>452</v>
      </c>
      <c r="AB465" s="502">
        <f t="shared" si="36"/>
        <v>465</v>
      </c>
      <c r="AC465" s="504">
        <f>1</f>
        <v>1</v>
      </c>
      <c r="AD465" s="103">
        <f t="shared" si="37"/>
        <v>2862.76</v>
      </c>
      <c r="AE465" s="103">
        <f t="shared" si="38"/>
        <v>8117.3499999999995</v>
      </c>
      <c r="AF465" s="103">
        <f t="shared" si="39"/>
        <v>0</v>
      </c>
    </row>
    <row r="466" spans="2:32" x14ac:dyDescent="0.3">
      <c r="B466" s="1" t="str">
        <f>адреса!$G$459</f>
        <v>кв.59</v>
      </c>
      <c r="C466" s="522">
        <f>адреса!$I$459</f>
        <v>70000059</v>
      </c>
      <c r="D466" s="6" t="str">
        <f>адреса!$K$459</f>
        <v>ФИО-7-59</v>
      </c>
      <c r="E466" s="6">
        <v>8676.0300000000007</v>
      </c>
      <c r="F466" s="6">
        <v>2202.39</v>
      </c>
      <c r="G466" s="6">
        <v>0</v>
      </c>
      <c r="H466" s="6">
        <v>4408.8900000000003</v>
      </c>
      <c r="I466" s="6">
        <v>676.28</v>
      </c>
      <c r="J466" s="6">
        <v>0</v>
      </c>
      <c r="K466" s="6">
        <v>1203.6199999999999</v>
      </c>
      <c r="L466" s="6">
        <v>0</v>
      </c>
      <c r="M466" s="6">
        <v>0</v>
      </c>
      <c r="N466" s="6">
        <v>0</v>
      </c>
      <c r="O466" s="6">
        <v>1970.22</v>
      </c>
      <c r="P466" s="6">
        <v>0</v>
      </c>
      <c r="Q466" s="6">
        <v>0</v>
      </c>
      <c r="R466" s="6">
        <v>332.33</v>
      </c>
      <c r="S466" s="6">
        <v>1462.46</v>
      </c>
      <c r="T466" s="6">
        <v>0</v>
      </c>
      <c r="U466" s="6">
        <v>0</v>
      </c>
      <c r="V466" s="6">
        <v>12256.19</v>
      </c>
      <c r="W466" s="6">
        <v>0</v>
      </c>
      <c r="X466" s="6">
        <v>20932.22</v>
      </c>
      <c r="Y466" s="513">
        <f>IF(A466&lt;&gt;"",IF(A466=мар17!A466,0,1),IF(AND(B466=мар17!B466,C466=мар17!C466),0,1))</f>
        <v>0</v>
      </c>
      <c r="Z466" s="70" t="str">
        <f t="shared" si="35"/>
        <v>ул. Седьмая д.7</v>
      </c>
      <c r="AA466" s="504">
        <f>IF($B466&lt;&gt;"",MAX(AA$7:AA465)+1,0)</f>
        <v>453</v>
      </c>
      <c r="AB466" s="502">
        <f t="shared" si="36"/>
        <v>466</v>
      </c>
      <c r="AC466" s="504">
        <f>1</f>
        <v>1</v>
      </c>
      <c r="AD466" s="103">
        <f t="shared" si="37"/>
        <v>2202.39</v>
      </c>
      <c r="AE466" s="103">
        <f t="shared" si="38"/>
        <v>10053.799999999999</v>
      </c>
      <c r="AF466" s="103">
        <f t="shared" si="39"/>
        <v>0</v>
      </c>
    </row>
    <row r="467" spans="2:32" x14ac:dyDescent="0.3">
      <c r="B467" s="1" t="str">
        <f>адреса!$G$460</f>
        <v>кв.60</v>
      </c>
      <c r="C467" s="522">
        <f>адреса!$I$460</f>
        <v>70000060</v>
      </c>
      <c r="D467" s="6" t="str">
        <f>адреса!$K$460</f>
        <v>ФИО-7-60</v>
      </c>
      <c r="E467" s="6">
        <v>11885.55</v>
      </c>
      <c r="F467" s="6">
        <v>1358.2</v>
      </c>
      <c r="G467" s="6">
        <v>0</v>
      </c>
      <c r="H467" s="6">
        <v>2718.23</v>
      </c>
      <c r="I467" s="6">
        <v>169.86</v>
      </c>
      <c r="J467" s="6">
        <v>0</v>
      </c>
      <c r="K467" s="6">
        <v>300.91000000000003</v>
      </c>
      <c r="L467" s="6">
        <v>0</v>
      </c>
      <c r="M467" s="6">
        <v>0</v>
      </c>
      <c r="N467" s="6">
        <v>0</v>
      </c>
      <c r="O467" s="6">
        <v>212.57</v>
      </c>
      <c r="P467" s="6">
        <v>0</v>
      </c>
      <c r="Q467" s="6">
        <v>0</v>
      </c>
      <c r="R467" s="6">
        <v>83.87</v>
      </c>
      <c r="S467" s="6">
        <v>365.62</v>
      </c>
      <c r="T467" s="6">
        <v>0</v>
      </c>
      <c r="U467" s="6">
        <v>0</v>
      </c>
      <c r="V467" s="6">
        <v>5209.26</v>
      </c>
      <c r="W467" s="6">
        <v>0</v>
      </c>
      <c r="X467" s="6">
        <v>17094.810000000001</v>
      </c>
      <c r="Y467" s="513">
        <f>IF(A467&lt;&gt;"",IF(A467=мар17!A467,0,1),IF(AND(B467=мар17!B467,C467=мар17!C467),0,1))</f>
        <v>0</v>
      </c>
      <c r="Z467" s="70" t="str">
        <f t="shared" si="35"/>
        <v>ул. Седьмая д.7</v>
      </c>
      <c r="AA467" s="504">
        <f>IF($B467&lt;&gt;"",MAX(AA$7:AA466)+1,0)</f>
        <v>454</v>
      </c>
      <c r="AB467" s="502">
        <f t="shared" si="36"/>
        <v>467</v>
      </c>
      <c r="AC467" s="504">
        <f>1</f>
        <v>1</v>
      </c>
      <c r="AD467" s="103">
        <f t="shared" si="37"/>
        <v>1358.2</v>
      </c>
      <c r="AE467" s="103">
        <f t="shared" si="38"/>
        <v>3851.06</v>
      </c>
      <c r="AF467" s="103">
        <f t="shared" si="39"/>
        <v>0</v>
      </c>
    </row>
    <row r="468" spans="2:32" x14ac:dyDescent="0.3">
      <c r="B468" s="1" t="str">
        <f>адреса!$G$461</f>
        <v>кв.61</v>
      </c>
      <c r="C468" s="522">
        <f>адреса!$I$461</f>
        <v>70000061</v>
      </c>
      <c r="D468" s="6" t="str">
        <f>адреса!$K$461</f>
        <v>ФИО-7-61</v>
      </c>
      <c r="E468" s="6">
        <v>12857.2</v>
      </c>
      <c r="F468" s="6">
        <v>1470.53</v>
      </c>
      <c r="G468" s="6">
        <v>0</v>
      </c>
      <c r="H468" s="6">
        <v>2943.25</v>
      </c>
      <c r="I468" s="6">
        <v>315.47000000000003</v>
      </c>
      <c r="J468" s="6">
        <v>0</v>
      </c>
      <c r="K468" s="6">
        <v>450.73</v>
      </c>
      <c r="L468" s="6">
        <v>0</v>
      </c>
      <c r="M468" s="6">
        <v>0</v>
      </c>
      <c r="N468" s="6">
        <v>0</v>
      </c>
      <c r="O468" s="6">
        <v>333</v>
      </c>
      <c r="P468" s="6">
        <v>0</v>
      </c>
      <c r="Q468" s="6">
        <v>0</v>
      </c>
      <c r="R468" s="6">
        <v>63.48</v>
      </c>
      <c r="S468" s="6">
        <v>274.85000000000002</v>
      </c>
      <c r="T468" s="6">
        <v>0</v>
      </c>
      <c r="U468" s="6">
        <v>0</v>
      </c>
      <c r="V468" s="6">
        <v>5851.31</v>
      </c>
      <c r="W468" s="6">
        <v>0</v>
      </c>
      <c r="X468" s="6">
        <v>18708.509999999998</v>
      </c>
      <c r="Y468" s="513">
        <f>IF(A468&lt;&gt;"",IF(A468=мар17!A468,0,1),IF(AND(B468=мар17!B468,C468=мар17!C468),0,1))</f>
        <v>0</v>
      </c>
      <c r="Z468" s="70" t="str">
        <f t="shared" si="35"/>
        <v>ул. Седьмая д.7</v>
      </c>
      <c r="AA468" s="504">
        <f>IF($B468&lt;&gt;"",MAX(AA$7:AA467)+1,0)</f>
        <v>455</v>
      </c>
      <c r="AB468" s="502">
        <f t="shared" si="36"/>
        <v>468</v>
      </c>
      <c r="AC468" s="504">
        <f>1</f>
        <v>1</v>
      </c>
      <c r="AD468" s="103">
        <f t="shared" si="37"/>
        <v>1470.53</v>
      </c>
      <c r="AE468" s="103">
        <f t="shared" si="38"/>
        <v>4380.7800000000007</v>
      </c>
      <c r="AF468" s="103">
        <f t="shared" si="39"/>
        <v>0</v>
      </c>
    </row>
    <row r="469" spans="2:32" x14ac:dyDescent="0.3">
      <c r="B469" s="1" t="str">
        <f>адреса!$G$462</f>
        <v>кв.62</v>
      </c>
      <c r="C469" s="522">
        <f>адреса!$I$462</f>
        <v>70000062</v>
      </c>
      <c r="D469" s="6" t="str">
        <f>адреса!$K$462</f>
        <v>ФИО-7-62</v>
      </c>
      <c r="E469" s="6">
        <v>12512.71</v>
      </c>
      <c r="F469" s="6">
        <v>1470.53</v>
      </c>
      <c r="G469" s="6">
        <v>0</v>
      </c>
      <c r="H469" s="6">
        <v>2943.25</v>
      </c>
      <c r="I469" s="6">
        <v>169.97</v>
      </c>
      <c r="J469" s="6">
        <v>0</v>
      </c>
      <c r="K469" s="6">
        <v>300.91000000000003</v>
      </c>
      <c r="L469" s="6">
        <v>0</v>
      </c>
      <c r="M469" s="6">
        <v>0</v>
      </c>
      <c r="N469" s="6">
        <v>0</v>
      </c>
      <c r="O469" s="6">
        <v>548.67999999999995</v>
      </c>
      <c r="P469" s="6">
        <v>0</v>
      </c>
      <c r="Q469" s="6">
        <v>0</v>
      </c>
      <c r="R469" s="6">
        <v>83.98</v>
      </c>
      <c r="S469" s="6">
        <v>365.62</v>
      </c>
      <c r="T469" s="6">
        <v>0</v>
      </c>
      <c r="U469" s="6">
        <v>0</v>
      </c>
      <c r="V469" s="6">
        <v>5882.94</v>
      </c>
      <c r="W469" s="6">
        <v>0</v>
      </c>
      <c r="X469" s="6">
        <v>18395.650000000001</v>
      </c>
      <c r="Y469" s="513">
        <f>IF(A469&lt;&gt;"",IF(A469=мар17!A469,0,1),IF(AND(B469=мар17!B469,C469=мар17!C469),0,1))</f>
        <v>0</v>
      </c>
      <c r="Z469" s="70" t="str">
        <f t="shared" si="35"/>
        <v>ул. Седьмая д.7</v>
      </c>
      <c r="AA469" s="504">
        <f>IF($B469&lt;&gt;"",MAX(AA$7:AA468)+1,0)</f>
        <v>456</v>
      </c>
      <c r="AB469" s="502">
        <f t="shared" si="36"/>
        <v>469</v>
      </c>
      <c r="AC469" s="504">
        <f>1</f>
        <v>1</v>
      </c>
      <c r="AD469" s="103">
        <f t="shared" si="37"/>
        <v>1470.53</v>
      </c>
      <c r="AE469" s="103">
        <f t="shared" si="38"/>
        <v>4412.41</v>
      </c>
      <c r="AF469" s="103">
        <f t="shared" si="39"/>
        <v>0</v>
      </c>
    </row>
    <row r="470" spans="2:32" x14ac:dyDescent="0.3">
      <c r="B470" s="1" t="str">
        <f>адреса!$G$463</f>
        <v>кв.63</v>
      </c>
      <c r="C470" s="522">
        <f>адреса!$I$463</f>
        <v>70000063</v>
      </c>
      <c r="D470" s="6" t="str">
        <f>адреса!$K$463</f>
        <v>ФИО-7-63</v>
      </c>
      <c r="E470" s="6">
        <v>3502.05</v>
      </c>
      <c r="F470" s="6">
        <v>1467.12</v>
      </c>
      <c r="G470" s="6">
        <v>0</v>
      </c>
      <c r="H470" s="6">
        <v>2935.28</v>
      </c>
      <c r="I470" s="6">
        <v>169.96</v>
      </c>
      <c r="J470" s="6">
        <v>0</v>
      </c>
      <c r="K470" s="6">
        <v>300.91000000000003</v>
      </c>
      <c r="L470" s="6">
        <v>0</v>
      </c>
      <c r="M470" s="6">
        <v>0</v>
      </c>
      <c r="N470" s="6">
        <v>0</v>
      </c>
      <c r="O470" s="6">
        <v>127.15</v>
      </c>
      <c r="P470" s="6">
        <v>0</v>
      </c>
      <c r="Q470" s="6">
        <v>0</v>
      </c>
      <c r="R470" s="6">
        <v>83.97</v>
      </c>
      <c r="S470" s="6">
        <v>365.62</v>
      </c>
      <c r="T470" s="6">
        <v>0</v>
      </c>
      <c r="U470" s="6">
        <v>0</v>
      </c>
      <c r="V470" s="6">
        <v>5450.01</v>
      </c>
      <c r="W470" s="6">
        <v>3502.05</v>
      </c>
      <c r="X470" s="6">
        <v>5450.01</v>
      </c>
      <c r="Y470" s="513">
        <f>IF(A470&lt;&gt;"",IF(A470=мар17!A470,0,1),IF(AND(B470=мар17!B470,C470=мар17!C470),0,1))</f>
        <v>0</v>
      </c>
      <c r="Z470" s="70" t="str">
        <f t="shared" si="35"/>
        <v>ул. Седьмая д.7</v>
      </c>
      <c r="AA470" s="504">
        <f>IF($B470&lt;&gt;"",MAX(AA$7:AA469)+1,0)</f>
        <v>457</v>
      </c>
      <c r="AB470" s="502">
        <f t="shared" si="36"/>
        <v>470</v>
      </c>
      <c r="AC470" s="504">
        <f>1</f>
        <v>1</v>
      </c>
      <c r="AD470" s="103">
        <f t="shared" si="37"/>
        <v>1467.12</v>
      </c>
      <c r="AE470" s="103">
        <f t="shared" si="38"/>
        <v>3982.89</v>
      </c>
      <c r="AF470" s="103">
        <f t="shared" si="39"/>
        <v>0</v>
      </c>
    </row>
    <row r="471" spans="2:32" x14ac:dyDescent="0.3">
      <c r="B471" s="1" t="str">
        <f>адреса!$G$464</f>
        <v>кв.64</v>
      </c>
      <c r="C471" s="522">
        <f>адреса!$I$464</f>
        <v>70000064</v>
      </c>
      <c r="D471" s="6" t="str">
        <f>адреса!$K$464</f>
        <v>ФИО-7-64</v>
      </c>
      <c r="E471" s="6">
        <v>20794.400000000001</v>
      </c>
      <c r="F471" s="6">
        <v>2855.96</v>
      </c>
      <c r="G471" s="6">
        <v>0</v>
      </c>
      <c r="H471" s="6">
        <v>5713.24</v>
      </c>
      <c r="I471" s="6">
        <v>171.31</v>
      </c>
      <c r="J471" s="6">
        <v>0</v>
      </c>
      <c r="K471" s="6">
        <v>300.91000000000003</v>
      </c>
      <c r="L471" s="6">
        <v>0</v>
      </c>
      <c r="M471" s="6">
        <v>0</v>
      </c>
      <c r="N471" s="6">
        <v>0</v>
      </c>
      <c r="O471" s="6">
        <v>234.39</v>
      </c>
      <c r="P471" s="6">
        <v>0</v>
      </c>
      <c r="Q471" s="6">
        <v>0</v>
      </c>
      <c r="R471" s="6">
        <v>85.32</v>
      </c>
      <c r="S471" s="6">
        <v>365.62</v>
      </c>
      <c r="T471" s="6">
        <v>0</v>
      </c>
      <c r="U471" s="6">
        <v>0</v>
      </c>
      <c r="V471" s="6">
        <v>9726.75</v>
      </c>
      <c r="W471" s="6">
        <v>0</v>
      </c>
      <c r="X471" s="6">
        <v>30521.15</v>
      </c>
      <c r="Y471" s="513">
        <f>IF(A471&lt;&gt;"",IF(A471=мар17!A471,0,1),IF(AND(B471=мар17!B471,C471=мар17!C471),0,1))</f>
        <v>0</v>
      </c>
      <c r="Z471" s="70" t="str">
        <f t="shared" si="35"/>
        <v>ул. Седьмая д.7</v>
      </c>
      <c r="AA471" s="504">
        <f>IF($B471&lt;&gt;"",MAX(AA$7:AA470)+1,0)</f>
        <v>458</v>
      </c>
      <c r="AB471" s="502">
        <f t="shared" si="36"/>
        <v>471</v>
      </c>
      <c r="AC471" s="504">
        <f>1</f>
        <v>1</v>
      </c>
      <c r="AD471" s="103">
        <f t="shared" si="37"/>
        <v>2855.96</v>
      </c>
      <c r="AE471" s="103">
        <f t="shared" si="38"/>
        <v>6870.79</v>
      </c>
      <c r="AF471" s="103">
        <f t="shared" si="39"/>
        <v>0</v>
      </c>
    </row>
  </sheetData>
  <autoFilter ref="A6:AG471"/>
  <conditionalFormatting sqref="A3">
    <cfRule type="cellIs" dxfId="25" priority="2" operator="equal">
      <formula>0</formula>
    </cfRule>
  </conditionalFormatting>
  <conditionalFormatting sqref="B2:D2">
    <cfRule type="cellIs" dxfId="24" priority="1" operator="equal">
      <formula>0</formula>
    </cfRule>
  </conditionalFormatting>
  <hyperlinks>
    <hyperlink ref="B2:D2" location="оглавление!A1" tooltip="в оглавление" display="оглавление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G258"/>
  <sheetViews>
    <sheetView workbookViewId="0">
      <pane xSplit="4" ySplit="6" topLeftCell="S7" activePane="bottomRight" state="frozen"/>
      <selection activeCell="C90" sqref="C90"/>
      <selection pane="topRight" activeCell="C90" sqref="C90"/>
      <selection pane="bottomLeft" activeCell="C90" sqref="C90"/>
      <selection pane="bottomRight" activeCell="A6" sqref="A6"/>
    </sheetView>
  </sheetViews>
  <sheetFormatPr defaultRowHeight="14.4" x14ac:dyDescent="0.3"/>
  <cols>
    <col min="1" max="1" width="10" style="1" customWidth="1"/>
    <col min="2" max="2" width="7.6640625" style="1" customWidth="1"/>
    <col min="3" max="3" width="15.6640625" style="3" bestFit="1" customWidth="1"/>
    <col min="4" max="4" width="26.109375" style="3" customWidth="1"/>
    <col min="5" max="5" width="12.6640625" style="3" bestFit="1" customWidth="1"/>
    <col min="6" max="8" width="11.6640625" style="3" bestFit="1" customWidth="1"/>
    <col min="9" max="10" width="10.44140625" style="3" bestFit="1" customWidth="1"/>
    <col min="11" max="11" width="10.109375" style="3" bestFit="1" customWidth="1"/>
    <col min="12" max="12" width="10.109375" style="3" customWidth="1"/>
    <col min="13" max="14" width="9.5546875" style="3" bestFit="1" customWidth="1"/>
    <col min="15" max="17" width="10.109375" style="3" bestFit="1" customWidth="1"/>
    <col min="18" max="21" width="9.5546875" style="3" customWidth="1"/>
    <col min="22" max="22" width="12.6640625" style="3" bestFit="1" customWidth="1"/>
    <col min="23" max="23" width="11.6640625" style="3" bestFit="1" customWidth="1"/>
    <col min="24" max="24" width="12.6640625" style="3" bestFit="1" customWidth="1"/>
    <col min="25" max="25" width="2.6640625" style="15" customWidth="1"/>
    <col min="28" max="28" width="16" bestFit="1" customWidth="1"/>
    <col min="29" max="29" width="7.5546875" style="10" bestFit="1" customWidth="1"/>
    <col min="30" max="30" width="10" bestFit="1" customWidth="1"/>
    <col min="31" max="31" width="14.109375" style="10" bestFit="1" customWidth="1"/>
    <col min="32" max="32" width="15.44140625" bestFit="1" customWidth="1"/>
    <col min="33" max="33" width="2.6640625" style="10" customWidth="1"/>
  </cols>
  <sheetData>
    <row r="1" spans="1:33" ht="17.399999999999999" x14ac:dyDescent="0.3">
      <c r="B1" s="2" t="s">
        <v>0</v>
      </c>
      <c r="Y1" s="504"/>
      <c r="Z1" s="505"/>
      <c r="AA1" s="505"/>
      <c r="AB1" s="506"/>
      <c r="AC1" s="505"/>
      <c r="AD1" s="503"/>
      <c r="AE1" s="503"/>
      <c r="AF1" s="503"/>
      <c r="AG1" s="3"/>
    </row>
    <row r="2" spans="1:33" x14ac:dyDescent="0.3">
      <c r="B2" s="542" t="s">
        <v>286</v>
      </c>
      <c r="C2" s="543"/>
      <c r="D2" s="543"/>
      <c r="Y2" s="504"/>
      <c r="Z2" s="505"/>
      <c r="AA2" s="505"/>
      <c r="AB2" s="506"/>
      <c r="AC2" s="505"/>
      <c r="AD2" s="503"/>
      <c r="AE2" s="503"/>
      <c r="AF2" s="503"/>
      <c r="AG2" s="3"/>
    </row>
    <row r="3" spans="1:33" x14ac:dyDescent="0.3">
      <c r="A3" s="67" t="str">
        <f>оглавление!$D$2</f>
        <v>Управление жилой недвижимостью, ЖКХ</v>
      </c>
      <c r="B3" s="4"/>
      <c r="Y3" s="504"/>
      <c r="Z3" s="505"/>
      <c r="AA3" s="505"/>
      <c r="AB3" s="506"/>
      <c r="AC3" s="505"/>
      <c r="AD3" s="503"/>
      <c r="AE3" s="503"/>
      <c r="AF3" s="503"/>
      <c r="AG3" s="3"/>
    </row>
    <row r="4" spans="1:33" x14ac:dyDescent="0.3">
      <c r="A4" s="1" t="str">
        <f>оглавление!F29</f>
        <v>выгрузки данных о начислениях и оплатах</v>
      </c>
      <c r="B4" s="4"/>
      <c r="Y4" s="504"/>
      <c r="Z4" s="505"/>
      <c r="AA4" s="505"/>
      <c r="AB4" s="506"/>
      <c r="AC4" s="505"/>
      <c r="AD4" s="503"/>
      <c r="AE4" s="503"/>
      <c r="AF4" s="503"/>
      <c r="AG4" s="3"/>
    </row>
    <row r="5" spans="1:33" x14ac:dyDescent="0.3">
      <c r="A5" s="1" t="s">
        <v>1</v>
      </c>
      <c r="B5" s="5" t="s">
        <v>2</v>
      </c>
      <c r="Y5" s="504"/>
      <c r="Z5" s="505"/>
      <c r="AA5" s="507"/>
      <c r="AB5" s="508"/>
      <c r="AC5" s="507"/>
      <c r="AD5" s="503"/>
      <c r="AE5" s="503"/>
      <c r="AF5" s="503"/>
      <c r="AG5" s="3"/>
    </row>
    <row r="6" spans="1:33" s="3" customFormat="1" ht="30.6" x14ac:dyDescent="0.25">
      <c r="A6" s="528" t="str">
        <f>мар17!A$6</f>
        <v>улица_дом</v>
      </c>
      <c r="B6" s="528" t="str">
        <f>мар17!B$6</f>
        <v>квартира</v>
      </c>
      <c r="C6" s="523" t="str">
        <f>мар17!C$6</f>
        <v>лицевой счет</v>
      </c>
      <c r="D6" s="524" t="str">
        <f>мар17!D$6</f>
        <v>ФИО</v>
      </c>
      <c r="E6" s="529" t="str">
        <f>мар17!E$6</f>
        <v>Нач. сальдо</v>
      </c>
      <c r="F6" s="530" t="str">
        <f>мар17!F$6</f>
        <v>Содерж. и ремонт общего имущества</v>
      </c>
      <c r="G6" s="530" t="str">
        <f>мар17!G$6</f>
        <v>Содержание гаража</v>
      </c>
      <c r="H6" s="530" t="str">
        <f>мар17!H$6</f>
        <v>Отопление</v>
      </c>
      <c r="I6" s="530" t="str">
        <f>мар17!I$6</f>
        <v>Холодное водоснабжение</v>
      </c>
      <c r="J6" s="530" t="str">
        <f>мар17!J$6</f>
        <v>Горячее водоснабжение</v>
      </c>
      <c r="K6" s="530" t="str">
        <f>мар17!K$6</f>
        <v>Водоотведение (канализ.)</v>
      </c>
      <c r="L6" s="530" t="str">
        <f>мар17!L$6</f>
        <v>Газоснабжение</v>
      </c>
      <c r="M6" s="530" t="str">
        <f>мар17!M$6</f>
        <v>Услуги тв</v>
      </c>
      <c r="N6" s="530" t="str">
        <f>мар17!N$6</f>
        <v>Услуги домофона</v>
      </c>
      <c r="O6" s="530" t="str">
        <f>мар17!O$6</f>
        <v>Электроснабжение</v>
      </c>
      <c r="P6" s="530" t="str">
        <f>мар17!P$6</f>
        <v>Прочее сод и рем ж/п</v>
      </c>
      <c r="Q6" s="530" t="str">
        <f>мар17!Q$6</f>
        <v xml:space="preserve">Охрана </v>
      </c>
      <c r="R6" s="530" t="str">
        <f>мар17!R$6</f>
        <v>ХВС для нужд ГВС</v>
      </c>
      <c r="S6" s="530" t="str">
        <f>мар17!S$6</f>
        <v>Подогрев ГВС</v>
      </c>
      <c r="T6" s="530" t="str">
        <f>мар17!T$6</f>
        <v>Разовые услуги УК</v>
      </c>
      <c r="U6" s="530" t="str">
        <f>мар17!U$6</f>
        <v>Услуги вахтера</v>
      </c>
      <c r="V6" s="529" t="str">
        <f>мар17!V$6</f>
        <v>ИТОГО</v>
      </c>
      <c r="W6" s="529" t="str">
        <f>мар17!W$6</f>
        <v>ОПЛАЧЕНО</v>
      </c>
      <c r="X6" s="529" t="str">
        <f>мар17!X$6</f>
        <v>Конеч. сальдо</v>
      </c>
      <c r="Y6" s="525"/>
      <c r="Z6" s="509" t="str">
        <f>мар17!Z$6</f>
        <v>улица</v>
      </c>
      <c r="AA6" s="510" t="str">
        <f>мар17!AA$6</f>
        <v>п.№_кв</v>
      </c>
      <c r="AB6" s="511" t="str">
        <f>мар17!AB$6</f>
        <v>№_стр</v>
      </c>
      <c r="AC6" s="510" t="str">
        <f>мар17!AC$6</f>
        <v>one</v>
      </c>
      <c r="AD6" s="510" t="str">
        <f>мар17!AD$6</f>
        <v>СиР</v>
      </c>
      <c r="AE6" s="510" t="str">
        <f>мар17!AE$6</f>
        <v>Коммуналка</v>
      </c>
      <c r="AF6" s="510" t="str">
        <f>мар17!AF$6</f>
        <v>Прочие услуги</v>
      </c>
      <c r="AG6" s="512"/>
    </row>
    <row r="7" spans="1:33" x14ac:dyDescent="0.3">
      <c r="A7" s="4" t="str">
        <f>адреса!$E$7</f>
        <v>ул. Первая д.1</v>
      </c>
      <c r="C7" s="522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513">
        <f>IF(A7&lt;&gt;"",IF(A7=мар17!A7,0,1),IF(AND(B7=мар17!B7,C7=мар17!C7),0,1))</f>
        <v>0</v>
      </c>
      <c r="Z7" s="70" t="str">
        <f>IF(AND(A7&lt;&gt;"",B7=""),A7,Z6)</f>
        <v>ул. Первая д.1</v>
      </c>
      <c r="AA7" s="504">
        <v>0</v>
      </c>
      <c r="AB7" s="502">
        <v>7</v>
      </c>
      <c r="AC7" s="504">
        <f>1</f>
        <v>1</v>
      </c>
      <c r="AD7" s="103">
        <f>F7</f>
        <v>0</v>
      </c>
      <c r="AE7" s="103">
        <f>H7+I7+J7+K7+L7+O7+R7+S7</f>
        <v>0</v>
      </c>
      <c r="AF7" s="103">
        <f>V7-AD7-AE7</f>
        <v>0</v>
      </c>
      <c r="AG7" s="3"/>
    </row>
    <row r="8" spans="1:33" x14ac:dyDescent="0.3">
      <c r="B8" s="1" t="str">
        <f>адреса!$G$7</f>
        <v>кв.1</v>
      </c>
      <c r="C8" s="522">
        <f>адреса!$I$7</f>
        <v>10000001</v>
      </c>
      <c r="D8" s="6" t="str">
        <f>адреса!$K$7</f>
        <v>ФИО-1-1</v>
      </c>
      <c r="E8" s="6">
        <v>14906.92</v>
      </c>
      <c r="F8" s="6">
        <v>4843.8900000000003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/>
      <c r="M8" s="6">
        <v>0</v>
      </c>
      <c r="N8" s="6">
        <v>0</v>
      </c>
      <c r="O8" s="6">
        <v>0</v>
      </c>
      <c r="P8" s="6">
        <v>0</v>
      </c>
      <c r="Q8" s="6">
        <v>0</v>
      </c>
      <c r="R8" s="6"/>
      <c r="S8" s="6"/>
      <c r="T8" s="6"/>
      <c r="U8" s="6"/>
      <c r="V8" s="6">
        <v>4843.8900000000003</v>
      </c>
      <c r="W8" s="6">
        <v>0</v>
      </c>
      <c r="X8" s="6">
        <v>19750.810000000001</v>
      </c>
      <c r="Y8" s="513">
        <f>IF(A8&lt;&gt;"",IF(A8=мар17!A8,0,1),IF(AND(B8=мар17!B8,C8=мар17!C8),0,1))</f>
        <v>0</v>
      </c>
      <c r="Z8" s="70" t="str">
        <f>IF(AND(A8&lt;&gt;"",B8=""),A8,Z7)</f>
        <v>ул. Первая д.1</v>
      </c>
      <c r="AA8" s="504">
        <f>IF($B8&lt;&gt;"",MAX(AA$7:AA7)+1,0)</f>
        <v>1</v>
      </c>
      <c r="AB8" s="502">
        <f>AB7+1</f>
        <v>8</v>
      </c>
      <c r="AC8" s="504">
        <f>1</f>
        <v>1</v>
      </c>
      <c r="AD8" s="103">
        <f>F8</f>
        <v>4843.8900000000003</v>
      </c>
      <c r="AE8" s="103">
        <f>H8+I8+J8+K8+L8+O8+R8+S8</f>
        <v>0</v>
      </c>
      <c r="AF8" s="103">
        <f>V8-AD8-AE8</f>
        <v>0</v>
      </c>
      <c r="AG8" s="3"/>
    </row>
    <row r="9" spans="1:33" x14ac:dyDescent="0.3">
      <c r="B9" s="1" t="str">
        <f>адреса!$G$8</f>
        <v>кв.2</v>
      </c>
      <c r="C9" s="522">
        <f>адреса!$I$8</f>
        <v>10000002</v>
      </c>
      <c r="D9" s="6" t="str">
        <f>адреса!$K$8</f>
        <v>ФИО-1-2</v>
      </c>
      <c r="E9" s="6">
        <v>7923.95</v>
      </c>
      <c r="F9" s="6">
        <v>1892.62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/>
      <c r="M9" s="6">
        <v>0</v>
      </c>
      <c r="N9" s="6">
        <v>0</v>
      </c>
      <c r="O9" s="6">
        <v>1479.6</v>
      </c>
      <c r="P9" s="6">
        <v>0</v>
      </c>
      <c r="Q9" s="6">
        <v>0</v>
      </c>
      <c r="R9" s="6"/>
      <c r="S9" s="6"/>
      <c r="T9" s="6"/>
      <c r="U9" s="6"/>
      <c r="V9" s="6">
        <v>3372.22</v>
      </c>
      <c r="W9" s="6">
        <v>0</v>
      </c>
      <c r="X9" s="6">
        <v>11296.17</v>
      </c>
      <c r="Y9" s="513">
        <f>IF(A9&lt;&gt;"",IF(A9=мар17!A9,0,1),IF(AND(B9=мар17!B9,C9=мар17!C9),0,1))</f>
        <v>0</v>
      </c>
      <c r="Z9" s="70" t="str">
        <f t="shared" ref="Z9:Z30" si="0">IF(AND(A9&lt;&gt;"",B9=""),A9,Z8)</f>
        <v>ул. Первая д.1</v>
      </c>
      <c r="AA9" s="504">
        <f>IF($B9&lt;&gt;"",MAX(AA$7:AA8)+1,0)</f>
        <v>2</v>
      </c>
      <c r="AB9" s="502">
        <f t="shared" ref="AB9:AB72" si="1">AB8+1</f>
        <v>9</v>
      </c>
      <c r="AC9" s="504">
        <f>1</f>
        <v>1</v>
      </c>
      <c r="AD9" s="103">
        <f t="shared" ref="AD9:AD30" si="2">F9</f>
        <v>1892.62</v>
      </c>
      <c r="AE9" s="103">
        <f t="shared" ref="AE9:AE30" si="3">H9+I9+J9+K9+L9+O9+R9+S9</f>
        <v>1479.6</v>
      </c>
      <c r="AF9" s="103">
        <f t="shared" ref="AF9:AF30" si="4">V9-AD9-AE9</f>
        <v>0</v>
      </c>
      <c r="AG9" s="3"/>
    </row>
    <row r="10" spans="1:33" x14ac:dyDescent="0.3">
      <c r="B10" s="1" t="str">
        <f>адреса!$G$9</f>
        <v>кв.3</v>
      </c>
      <c r="C10" s="522">
        <f>адреса!$I$9</f>
        <v>10000003</v>
      </c>
      <c r="D10" s="6" t="str">
        <f>адреса!$K$9</f>
        <v>ФИО-1-3</v>
      </c>
      <c r="E10" s="6">
        <v>13316.46</v>
      </c>
      <c r="F10" s="6">
        <v>4438.82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/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/>
      <c r="S10" s="6"/>
      <c r="T10" s="6"/>
      <c r="U10" s="6"/>
      <c r="V10" s="6">
        <v>4438.82</v>
      </c>
      <c r="W10" s="6">
        <v>0</v>
      </c>
      <c r="X10" s="6">
        <v>17755.28</v>
      </c>
      <c r="Y10" s="513">
        <f>IF(A10&lt;&gt;"",IF(A10=мар17!A10,0,1),IF(AND(B10=мар17!B10,C10=мар17!C10),0,1))</f>
        <v>0</v>
      </c>
      <c r="Z10" s="70" t="str">
        <f t="shared" si="0"/>
        <v>ул. Первая д.1</v>
      </c>
      <c r="AA10" s="504">
        <f>IF($B10&lt;&gt;"",MAX(AA$7:AA9)+1,0)</f>
        <v>3</v>
      </c>
      <c r="AB10" s="502">
        <f t="shared" si="1"/>
        <v>10</v>
      </c>
      <c r="AC10" s="504">
        <f>1</f>
        <v>1</v>
      </c>
      <c r="AD10" s="103">
        <f t="shared" si="2"/>
        <v>4438.82</v>
      </c>
      <c r="AE10" s="103">
        <f t="shared" si="3"/>
        <v>0</v>
      </c>
      <c r="AF10" s="103">
        <f t="shared" si="4"/>
        <v>0</v>
      </c>
      <c r="AG10" s="3"/>
    </row>
    <row r="11" spans="1:33" x14ac:dyDescent="0.3">
      <c r="B11" s="1" t="str">
        <f>адреса!$G$10</f>
        <v>кв.4</v>
      </c>
      <c r="C11" s="522">
        <f>адреса!$I$10</f>
        <v>10000004</v>
      </c>
      <c r="D11" s="6" t="str">
        <f>адреса!$K$10</f>
        <v>ФИО-1-4</v>
      </c>
      <c r="E11" s="6">
        <v>14531.67</v>
      </c>
      <c r="F11" s="6">
        <v>4843.8900000000003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/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/>
      <c r="S11" s="6"/>
      <c r="T11" s="6"/>
      <c r="U11" s="6"/>
      <c r="V11" s="6">
        <v>4843.8900000000003</v>
      </c>
      <c r="W11" s="6">
        <v>0</v>
      </c>
      <c r="X11" s="6">
        <v>19375.560000000001</v>
      </c>
      <c r="Y11" s="513">
        <f>IF(A11&lt;&gt;"",IF(A11=мар17!A11,0,1),IF(AND(B11=мар17!B11,C11=мар17!C11),0,1))</f>
        <v>0</v>
      </c>
      <c r="Z11" s="70" t="str">
        <f t="shared" si="0"/>
        <v>ул. Первая д.1</v>
      </c>
      <c r="AA11" s="504">
        <f>IF($B11&lt;&gt;"",MAX(AA$7:AA10)+1,0)</f>
        <v>4</v>
      </c>
      <c r="AB11" s="502">
        <f t="shared" si="1"/>
        <v>11</v>
      </c>
      <c r="AC11" s="504">
        <f>1</f>
        <v>1</v>
      </c>
      <c r="AD11" s="103">
        <f t="shared" si="2"/>
        <v>4843.8900000000003</v>
      </c>
      <c r="AE11" s="103">
        <f t="shared" si="3"/>
        <v>0</v>
      </c>
      <c r="AF11" s="103">
        <f t="shared" si="4"/>
        <v>0</v>
      </c>
      <c r="AG11" s="3"/>
    </row>
    <row r="12" spans="1:33" x14ac:dyDescent="0.3">
      <c r="B12" s="1" t="str">
        <f>адреса!$G$11</f>
        <v>кв.5</v>
      </c>
      <c r="C12" s="522">
        <f>адреса!$I$11</f>
        <v>10000005</v>
      </c>
      <c r="D12" s="6" t="str">
        <f>адреса!$K$11</f>
        <v>ФИО-1-5</v>
      </c>
      <c r="E12" s="6">
        <v>7562.13</v>
      </c>
      <c r="F12" s="6">
        <v>1783.7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/>
      <c r="M12" s="6">
        <v>100</v>
      </c>
      <c r="N12" s="6">
        <v>0</v>
      </c>
      <c r="O12" s="6">
        <v>0</v>
      </c>
      <c r="P12" s="6">
        <v>0</v>
      </c>
      <c r="Q12" s="6">
        <v>0</v>
      </c>
      <c r="R12" s="6"/>
      <c r="S12" s="6"/>
      <c r="T12" s="6"/>
      <c r="U12" s="6"/>
      <c r="V12" s="6">
        <v>1883.7</v>
      </c>
      <c r="W12" s="6">
        <v>0</v>
      </c>
      <c r="X12" s="6">
        <v>9445.83</v>
      </c>
      <c r="Y12" s="513">
        <f>IF(A12&lt;&gt;"",IF(A12=мар17!A12,0,1),IF(AND(B12=мар17!B12,C12=мар17!C12),0,1))</f>
        <v>0</v>
      </c>
      <c r="Z12" s="70" t="str">
        <f t="shared" si="0"/>
        <v>ул. Первая д.1</v>
      </c>
      <c r="AA12" s="504">
        <f>IF($B12&lt;&gt;"",MAX(AA$7:AA11)+1,0)</f>
        <v>5</v>
      </c>
      <c r="AB12" s="502">
        <f t="shared" si="1"/>
        <v>12</v>
      </c>
      <c r="AC12" s="504">
        <f>1</f>
        <v>1</v>
      </c>
      <c r="AD12" s="103">
        <f t="shared" si="2"/>
        <v>1783.7</v>
      </c>
      <c r="AE12" s="103">
        <f t="shared" si="3"/>
        <v>0</v>
      </c>
      <c r="AF12" s="103">
        <f t="shared" si="4"/>
        <v>100</v>
      </c>
      <c r="AG12" s="3"/>
    </row>
    <row r="13" spans="1:33" x14ac:dyDescent="0.3">
      <c r="B13" s="1" t="str">
        <f>адреса!$G$12</f>
        <v>кв.6</v>
      </c>
      <c r="C13" s="522">
        <f>адреса!$I$12</f>
        <v>10000006</v>
      </c>
      <c r="D13" s="6" t="str">
        <f>адреса!$K$12</f>
        <v>ФИО-1-6</v>
      </c>
      <c r="E13" s="6">
        <v>13316.46</v>
      </c>
      <c r="F13" s="6">
        <v>4438.82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/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/>
      <c r="S13" s="6"/>
      <c r="T13" s="6"/>
      <c r="U13" s="6"/>
      <c r="V13" s="6">
        <v>4438.82</v>
      </c>
      <c r="W13" s="6">
        <v>0</v>
      </c>
      <c r="X13" s="6">
        <v>17755.28</v>
      </c>
      <c r="Y13" s="513">
        <f>IF(A13&lt;&gt;"",IF(A13=мар17!A13,0,1),IF(AND(B13=мар17!B13,C13=мар17!C13),0,1))</f>
        <v>0</v>
      </c>
      <c r="Z13" s="70" t="str">
        <f t="shared" si="0"/>
        <v>ул. Первая д.1</v>
      </c>
      <c r="AA13" s="504">
        <f>IF($B13&lt;&gt;"",MAX(AA$7:AA12)+1,0)</f>
        <v>6</v>
      </c>
      <c r="AB13" s="502">
        <f t="shared" si="1"/>
        <v>13</v>
      </c>
      <c r="AC13" s="504">
        <f>1</f>
        <v>1</v>
      </c>
      <c r="AD13" s="103">
        <f t="shared" si="2"/>
        <v>4438.82</v>
      </c>
      <c r="AE13" s="103">
        <f t="shared" si="3"/>
        <v>0</v>
      </c>
      <c r="AF13" s="103">
        <f t="shared" si="4"/>
        <v>0</v>
      </c>
      <c r="AG13" s="3"/>
    </row>
    <row r="14" spans="1:33" x14ac:dyDescent="0.3">
      <c r="B14" s="1" t="str">
        <f>адреса!$G$13</f>
        <v>кв.7</v>
      </c>
      <c r="C14" s="522">
        <f>адреса!$I$13</f>
        <v>10000007</v>
      </c>
      <c r="D14" s="6" t="str">
        <f>адреса!$K$13</f>
        <v>ФИО-1-7</v>
      </c>
      <c r="E14" s="6">
        <v>30215.98</v>
      </c>
      <c r="F14" s="6">
        <v>4843.8900000000003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/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/>
      <c r="S14" s="6"/>
      <c r="T14" s="6"/>
      <c r="U14" s="6"/>
      <c r="V14" s="6">
        <v>4843.8900000000003</v>
      </c>
      <c r="W14" s="6">
        <v>0</v>
      </c>
      <c r="X14" s="6">
        <v>35059.870000000003</v>
      </c>
      <c r="Y14" s="513">
        <f>IF(A14&lt;&gt;"",IF(A14=мар17!A14,0,1),IF(AND(B14=мар17!B14,C14=мар17!C14),0,1))</f>
        <v>0</v>
      </c>
      <c r="Z14" s="70" t="str">
        <f t="shared" si="0"/>
        <v>ул. Первая д.1</v>
      </c>
      <c r="AA14" s="504">
        <f>IF($B14&lt;&gt;"",MAX(AA$7:AA13)+1,0)</f>
        <v>7</v>
      </c>
      <c r="AB14" s="502">
        <f t="shared" si="1"/>
        <v>14</v>
      </c>
      <c r="AC14" s="504">
        <f>1</f>
        <v>1</v>
      </c>
      <c r="AD14" s="103">
        <f t="shared" si="2"/>
        <v>4843.8900000000003</v>
      </c>
      <c r="AE14" s="103">
        <f t="shared" si="3"/>
        <v>0</v>
      </c>
      <c r="AF14" s="103">
        <f t="shared" si="4"/>
        <v>0</v>
      </c>
      <c r="AG14" s="3"/>
    </row>
    <row r="15" spans="1:33" x14ac:dyDescent="0.3">
      <c r="B15" s="1" t="str">
        <f>адреса!$G$14</f>
        <v>кв.8</v>
      </c>
      <c r="C15" s="522">
        <f>адреса!$I$14</f>
        <v>10000008</v>
      </c>
      <c r="D15" s="6" t="str">
        <f>адреса!$K$14</f>
        <v>ФИО-1-8</v>
      </c>
      <c r="E15" s="6">
        <v>16013.08</v>
      </c>
      <c r="F15" s="6">
        <v>1943.68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/>
      <c r="M15" s="6">
        <v>100</v>
      </c>
      <c r="N15" s="6">
        <v>0</v>
      </c>
      <c r="O15" s="6">
        <v>2325.04</v>
      </c>
      <c r="P15" s="6">
        <v>0</v>
      </c>
      <c r="Q15" s="6">
        <v>0</v>
      </c>
      <c r="R15" s="6"/>
      <c r="S15" s="6"/>
      <c r="T15" s="6"/>
      <c r="U15" s="6"/>
      <c r="V15" s="6">
        <v>4368.72</v>
      </c>
      <c r="W15" s="6">
        <v>0</v>
      </c>
      <c r="X15" s="6">
        <v>20381.8</v>
      </c>
      <c r="Y15" s="513">
        <f>IF(A15&lt;&gt;"",IF(A15=мар17!A15,0,1),IF(AND(B15=мар17!B15,C15=мар17!C15),0,1))</f>
        <v>0</v>
      </c>
      <c r="Z15" s="70" t="str">
        <f t="shared" si="0"/>
        <v>ул. Первая д.1</v>
      </c>
      <c r="AA15" s="504">
        <f>IF($B15&lt;&gt;"",MAX(AA$7:AA14)+1,0)</f>
        <v>8</v>
      </c>
      <c r="AB15" s="502">
        <f t="shared" si="1"/>
        <v>15</v>
      </c>
      <c r="AC15" s="504">
        <f>1</f>
        <v>1</v>
      </c>
      <c r="AD15" s="103">
        <f t="shared" si="2"/>
        <v>1943.68</v>
      </c>
      <c r="AE15" s="103">
        <f t="shared" si="3"/>
        <v>2325.04</v>
      </c>
      <c r="AF15" s="103">
        <f t="shared" si="4"/>
        <v>100</v>
      </c>
      <c r="AG15" s="3"/>
    </row>
    <row r="16" spans="1:33" x14ac:dyDescent="0.3">
      <c r="B16" s="1" t="str">
        <f>адреса!$G$15</f>
        <v>кв.9</v>
      </c>
      <c r="C16" s="522">
        <f>адреса!$I$15</f>
        <v>10000009</v>
      </c>
      <c r="D16" s="6" t="str">
        <f>адреса!$K$15</f>
        <v>ФИО-1-9</v>
      </c>
      <c r="E16" s="6">
        <v>4438.82</v>
      </c>
      <c r="F16" s="6">
        <v>4438.82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/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/>
      <c r="S16" s="6"/>
      <c r="T16" s="6"/>
      <c r="U16" s="6"/>
      <c r="V16" s="6">
        <v>4438.82</v>
      </c>
      <c r="W16" s="6">
        <v>8878.82</v>
      </c>
      <c r="X16" s="6">
        <v>-1.18</v>
      </c>
      <c r="Y16" s="513">
        <f>IF(A16&lt;&gt;"",IF(A16=мар17!A16,0,1),IF(AND(B16=мар17!B16,C16=мар17!C16),0,1))</f>
        <v>0</v>
      </c>
      <c r="Z16" s="70" t="str">
        <f t="shared" si="0"/>
        <v>ул. Первая д.1</v>
      </c>
      <c r="AA16" s="504">
        <f>IF($B16&lt;&gt;"",MAX(AA$7:AA15)+1,0)</f>
        <v>9</v>
      </c>
      <c r="AB16" s="502">
        <f t="shared" si="1"/>
        <v>16</v>
      </c>
      <c r="AC16" s="504">
        <f>1</f>
        <v>1</v>
      </c>
      <c r="AD16" s="103">
        <f t="shared" si="2"/>
        <v>4438.82</v>
      </c>
      <c r="AE16" s="103">
        <f t="shared" si="3"/>
        <v>0</v>
      </c>
      <c r="AF16" s="103">
        <f t="shared" si="4"/>
        <v>0</v>
      </c>
      <c r="AG16" s="3"/>
    </row>
    <row r="17" spans="2:33" x14ac:dyDescent="0.3">
      <c r="B17" s="1" t="str">
        <f>адреса!$G$16</f>
        <v>кв.10</v>
      </c>
      <c r="C17" s="522">
        <f>адреса!$I$16</f>
        <v>10000010</v>
      </c>
      <c r="D17" s="6" t="str">
        <f>адреса!$K$16</f>
        <v>ФИО-1-10</v>
      </c>
      <c r="E17" s="6">
        <v>32834.58</v>
      </c>
      <c r="F17" s="6">
        <v>4843.8900000000003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/>
      <c r="M17" s="6">
        <v>100</v>
      </c>
      <c r="N17" s="6">
        <v>0</v>
      </c>
      <c r="O17" s="6">
        <v>1356.69</v>
      </c>
      <c r="P17" s="6">
        <v>0</v>
      </c>
      <c r="Q17" s="6">
        <v>0</v>
      </c>
      <c r="R17" s="6"/>
      <c r="S17" s="6"/>
      <c r="T17" s="6"/>
      <c r="U17" s="6"/>
      <c r="V17" s="6">
        <v>6300.58</v>
      </c>
      <c r="W17" s="6">
        <v>0</v>
      </c>
      <c r="X17" s="6">
        <v>39135.160000000003</v>
      </c>
      <c r="Y17" s="513">
        <f>IF(A17&lt;&gt;"",IF(A17=мар17!A17,0,1),IF(AND(B17=мар17!B17,C17=мар17!C17),0,1))</f>
        <v>0</v>
      </c>
      <c r="Z17" s="70" t="str">
        <f t="shared" si="0"/>
        <v>ул. Первая д.1</v>
      </c>
      <c r="AA17" s="504">
        <f>IF($B17&lt;&gt;"",MAX(AA$7:AA16)+1,0)</f>
        <v>10</v>
      </c>
      <c r="AB17" s="502">
        <f t="shared" si="1"/>
        <v>17</v>
      </c>
      <c r="AC17" s="504">
        <f>1</f>
        <v>1</v>
      </c>
      <c r="AD17" s="103">
        <f t="shared" si="2"/>
        <v>4843.8900000000003</v>
      </c>
      <c r="AE17" s="103">
        <f t="shared" si="3"/>
        <v>1356.69</v>
      </c>
      <c r="AF17" s="103">
        <f t="shared" si="4"/>
        <v>99.999999999999545</v>
      </c>
      <c r="AG17" s="3"/>
    </row>
    <row r="18" spans="2:33" x14ac:dyDescent="0.3">
      <c r="B18" s="1" t="str">
        <f>адреса!$G$17</f>
        <v>кв.11</v>
      </c>
      <c r="C18" s="522">
        <f>адреса!$I$17</f>
        <v>10000011</v>
      </c>
      <c r="D18" s="6" t="str">
        <f>адреса!$K$17</f>
        <v>ФИО-1-11</v>
      </c>
      <c r="E18" s="6">
        <v>0</v>
      </c>
      <c r="F18" s="6">
        <v>1787.1</v>
      </c>
      <c r="G18" s="6">
        <v>0</v>
      </c>
      <c r="H18" s="6">
        <v>0</v>
      </c>
      <c r="I18" s="6">
        <v>831.06</v>
      </c>
      <c r="J18" s="6">
        <v>2478.0700000000002</v>
      </c>
      <c r="K18" s="6">
        <v>1160.58</v>
      </c>
      <c r="L18" s="6"/>
      <c r="M18" s="6">
        <v>0</v>
      </c>
      <c r="N18" s="6">
        <v>0</v>
      </c>
      <c r="O18" s="6">
        <v>1076.48</v>
      </c>
      <c r="P18" s="6">
        <v>0</v>
      </c>
      <c r="Q18" s="6">
        <v>0</v>
      </c>
      <c r="R18" s="6"/>
      <c r="S18" s="6"/>
      <c r="T18" s="6"/>
      <c r="U18" s="6"/>
      <c r="V18" s="6">
        <v>7333.29</v>
      </c>
      <c r="W18" s="6">
        <v>0</v>
      </c>
      <c r="X18" s="6">
        <v>7333.29</v>
      </c>
      <c r="Y18" s="513">
        <f>IF(A18&lt;&gt;"",IF(A18=мар17!A18,0,1),IF(AND(B18=мар17!B18,C18=мар17!C18),0,1))</f>
        <v>0</v>
      </c>
      <c r="Z18" s="70" t="str">
        <f t="shared" si="0"/>
        <v>ул. Первая д.1</v>
      </c>
      <c r="AA18" s="504">
        <f>IF($B18&lt;&gt;"",MAX(AA$7:AA17)+1,0)</f>
        <v>11</v>
      </c>
      <c r="AB18" s="502">
        <f t="shared" si="1"/>
        <v>18</v>
      </c>
      <c r="AC18" s="504">
        <f>1</f>
        <v>1</v>
      </c>
      <c r="AD18" s="103">
        <f t="shared" si="2"/>
        <v>1787.1</v>
      </c>
      <c r="AE18" s="103">
        <f t="shared" si="3"/>
        <v>5546.1900000000005</v>
      </c>
      <c r="AF18" s="103">
        <f t="shared" si="4"/>
        <v>0</v>
      </c>
      <c r="AG18" s="3"/>
    </row>
    <row r="19" spans="2:33" x14ac:dyDescent="0.3">
      <c r="B19" s="1" t="str">
        <f>адреса!$G$18</f>
        <v>кв.12</v>
      </c>
      <c r="C19" s="522">
        <f>адреса!$I$18</f>
        <v>10000012</v>
      </c>
      <c r="D19" s="6" t="str">
        <f>адреса!$K$18</f>
        <v>ФИО-1-12</v>
      </c>
      <c r="E19" s="6">
        <v>13316.46</v>
      </c>
      <c r="F19" s="6">
        <v>4438.82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/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/>
      <c r="S19" s="6"/>
      <c r="T19" s="6"/>
      <c r="U19" s="6"/>
      <c r="V19" s="6">
        <v>4438.82</v>
      </c>
      <c r="W19" s="6">
        <v>0</v>
      </c>
      <c r="X19" s="6">
        <v>17755.28</v>
      </c>
      <c r="Y19" s="513">
        <f>IF(A19&lt;&gt;"",IF(A19=мар17!A19,0,1),IF(AND(B19=мар17!B19,C19=мар17!C19),0,1))</f>
        <v>0</v>
      </c>
      <c r="Z19" s="70" t="str">
        <f t="shared" si="0"/>
        <v>ул. Первая д.1</v>
      </c>
      <c r="AA19" s="504">
        <f>IF($B19&lt;&gt;"",MAX(AA$7:AA18)+1,0)</f>
        <v>12</v>
      </c>
      <c r="AB19" s="502">
        <f t="shared" si="1"/>
        <v>19</v>
      </c>
      <c r="AC19" s="504">
        <f>1</f>
        <v>1</v>
      </c>
      <c r="AD19" s="103">
        <f t="shared" si="2"/>
        <v>4438.82</v>
      </c>
      <c r="AE19" s="103">
        <f t="shared" si="3"/>
        <v>0</v>
      </c>
      <c r="AF19" s="103">
        <f t="shared" si="4"/>
        <v>0</v>
      </c>
      <c r="AG19" s="3"/>
    </row>
    <row r="20" spans="2:33" x14ac:dyDescent="0.3">
      <c r="B20" s="1" t="str">
        <f>адреса!$G$19</f>
        <v>кв.13</v>
      </c>
      <c r="C20" s="522">
        <f>адреса!$I$19</f>
        <v>10000013</v>
      </c>
      <c r="D20" s="6" t="str">
        <f>адреса!$K$19</f>
        <v>ФИО-1-13</v>
      </c>
      <c r="E20" s="6">
        <v>0</v>
      </c>
      <c r="F20" s="6">
        <v>4843.8900000000003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/>
      <c r="M20" s="6">
        <v>100</v>
      </c>
      <c r="N20" s="6">
        <v>0</v>
      </c>
      <c r="O20" s="6">
        <v>60.35</v>
      </c>
      <c r="P20" s="6">
        <v>0</v>
      </c>
      <c r="Q20" s="6">
        <v>0</v>
      </c>
      <c r="R20" s="6"/>
      <c r="S20" s="6"/>
      <c r="T20" s="6"/>
      <c r="U20" s="6"/>
      <c r="V20" s="6">
        <v>5004.24</v>
      </c>
      <c r="W20" s="6">
        <v>0</v>
      </c>
      <c r="X20" s="6">
        <v>5004.24</v>
      </c>
      <c r="Y20" s="513">
        <f>IF(A20&lt;&gt;"",IF(A20=мар17!A20,0,1),IF(AND(B20=мар17!B20,C20=мар17!C20),0,1))</f>
        <v>0</v>
      </c>
      <c r="Z20" s="70" t="str">
        <f t="shared" si="0"/>
        <v>ул. Первая д.1</v>
      </c>
      <c r="AA20" s="504">
        <f>IF($B20&lt;&gt;"",MAX(AA$7:AA19)+1,0)</f>
        <v>13</v>
      </c>
      <c r="AB20" s="502">
        <f t="shared" si="1"/>
        <v>20</v>
      </c>
      <c r="AC20" s="504">
        <f>1</f>
        <v>1</v>
      </c>
      <c r="AD20" s="103">
        <f t="shared" si="2"/>
        <v>4843.8900000000003</v>
      </c>
      <c r="AE20" s="103">
        <f t="shared" si="3"/>
        <v>60.35</v>
      </c>
      <c r="AF20" s="103">
        <f t="shared" si="4"/>
        <v>99.99999999999946</v>
      </c>
      <c r="AG20" s="3"/>
    </row>
    <row r="21" spans="2:33" x14ac:dyDescent="0.3">
      <c r="B21" s="1" t="str">
        <f>адреса!$G$20</f>
        <v>кв.14</v>
      </c>
      <c r="C21" s="522">
        <f>адреса!$I$20</f>
        <v>10000014</v>
      </c>
      <c r="D21" s="6" t="str">
        <f>адреса!$K$20</f>
        <v>ФИО-1-14</v>
      </c>
      <c r="E21" s="6">
        <v>11839.79</v>
      </c>
      <c r="F21" s="6">
        <v>1800.72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/>
      <c r="M21" s="6">
        <v>100</v>
      </c>
      <c r="N21" s="6">
        <v>0</v>
      </c>
      <c r="O21" s="6">
        <v>283.42</v>
      </c>
      <c r="P21" s="6">
        <v>0</v>
      </c>
      <c r="Q21" s="6">
        <v>0</v>
      </c>
      <c r="R21" s="6"/>
      <c r="S21" s="6"/>
      <c r="T21" s="6"/>
      <c r="U21" s="6"/>
      <c r="V21" s="6">
        <v>2184.14</v>
      </c>
      <c r="W21" s="6">
        <v>0</v>
      </c>
      <c r="X21" s="6">
        <v>14023.93</v>
      </c>
      <c r="Y21" s="513">
        <f>IF(A21&lt;&gt;"",IF(A21=мар17!A21,0,1),IF(AND(B21=мар17!B21,C21=мар17!C21),0,1))</f>
        <v>0</v>
      </c>
      <c r="Z21" s="70" t="str">
        <f t="shared" si="0"/>
        <v>ул. Первая д.1</v>
      </c>
      <c r="AA21" s="504">
        <f>IF($B21&lt;&gt;"",MAX(AA$7:AA20)+1,0)</f>
        <v>14</v>
      </c>
      <c r="AB21" s="502">
        <f t="shared" si="1"/>
        <v>21</v>
      </c>
      <c r="AC21" s="504">
        <f>1</f>
        <v>1</v>
      </c>
      <c r="AD21" s="103">
        <f t="shared" si="2"/>
        <v>1800.72</v>
      </c>
      <c r="AE21" s="103">
        <f t="shared" si="3"/>
        <v>283.42</v>
      </c>
      <c r="AF21" s="103">
        <f t="shared" si="4"/>
        <v>99.999999999999829</v>
      </c>
      <c r="AG21" s="3"/>
    </row>
    <row r="22" spans="2:33" x14ac:dyDescent="0.3">
      <c r="B22" s="1" t="str">
        <f>адреса!$G$21</f>
        <v>кв.15</v>
      </c>
      <c r="C22" s="522">
        <f>адреса!$I$21</f>
        <v>10000015</v>
      </c>
      <c r="D22" s="6" t="str">
        <f>адреса!$K$21</f>
        <v>ФИО-1-15</v>
      </c>
      <c r="E22" s="6">
        <v>13316.46</v>
      </c>
      <c r="F22" s="6">
        <v>4438.82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/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/>
      <c r="S22" s="6"/>
      <c r="T22" s="6"/>
      <c r="U22" s="6"/>
      <c r="V22" s="6">
        <v>4438.82</v>
      </c>
      <c r="W22" s="6">
        <v>0</v>
      </c>
      <c r="X22" s="6">
        <v>17755.28</v>
      </c>
      <c r="Y22" s="513">
        <f>IF(A22&lt;&gt;"",IF(A22=мар17!A22,0,1),IF(AND(B22=мар17!B22,C22=мар17!C22),0,1))</f>
        <v>0</v>
      </c>
      <c r="Z22" s="70" t="str">
        <f t="shared" si="0"/>
        <v>ул. Первая д.1</v>
      </c>
      <c r="AA22" s="504">
        <f>IF($B22&lt;&gt;"",MAX(AA$7:AA21)+1,0)</f>
        <v>15</v>
      </c>
      <c r="AB22" s="502">
        <f t="shared" si="1"/>
        <v>22</v>
      </c>
      <c r="AC22" s="504">
        <f>1</f>
        <v>1</v>
      </c>
      <c r="AD22" s="103">
        <f t="shared" si="2"/>
        <v>4438.82</v>
      </c>
      <c r="AE22" s="103">
        <f t="shared" si="3"/>
        <v>0</v>
      </c>
      <c r="AF22" s="103">
        <f t="shared" si="4"/>
        <v>0</v>
      </c>
      <c r="AG22" s="3"/>
    </row>
    <row r="23" spans="2:33" x14ac:dyDescent="0.3">
      <c r="B23" s="1" t="str">
        <f>адреса!$G$22</f>
        <v>кв.16</v>
      </c>
      <c r="C23" s="522">
        <f>адреса!$I$22</f>
        <v>10000016</v>
      </c>
      <c r="D23" s="6" t="str">
        <f>адреса!$K$22</f>
        <v>ФИО-1-16</v>
      </c>
      <c r="E23" s="6">
        <v>5903.89</v>
      </c>
      <c r="F23" s="6">
        <v>4425.2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/>
      <c r="M23" s="6">
        <v>0</v>
      </c>
      <c r="N23" s="6">
        <v>0</v>
      </c>
      <c r="O23" s="6">
        <v>2803.77</v>
      </c>
      <c r="P23" s="6">
        <v>0</v>
      </c>
      <c r="Q23" s="6">
        <v>0</v>
      </c>
      <c r="R23" s="6"/>
      <c r="S23" s="6"/>
      <c r="T23" s="6"/>
      <c r="U23" s="6"/>
      <c r="V23" s="6">
        <v>7228.97</v>
      </c>
      <c r="W23" s="6">
        <v>5903.89</v>
      </c>
      <c r="X23" s="6">
        <v>7228.97</v>
      </c>
      <c r="Y23" s="513">
        <f>IF(A23&lt;&gt;"",IF(A23=мар17!A23,0,1),IF(AND(B23=мар17!B23,C23=мар17!C23),0,1))</f>
        <v>0</v>
      </c>
      <c r="Z23" s="70" t="str">
        <f t="shared" si="0"/>
        <v>ул. Первая д.1</v>
      </c>
      <c r="AA23" s="504">
        <f>IF($B23&lt;&gt;"",MAX(AA$7:AA22)+1,0)</f>
        <v>16</v>
      </c>
      <c r="AB23" s="502">
        <f t="shared" si="1"/>
        <v>23</v>
      </c>
      <c r="AC23" s="504">
        <f>1</f>
        <v>1</v>
      </c>
      <c r="AD23" s="103">
        <f t="shared" si="2"/>
        <v>4425.2</v>
      </c>
      <c r="AE23" s="103">
        <f t="shared" si="3"/>
        <v>2803.77</v>
      </c>
      <c r="AF23" s="103">
        <f t="shared" si="4"/>
        <v>0</v>
      </c>
      <c r="AG23" s="3"/>
    </row>
    <row r="24" spans="2:33" x14ac:dyDescent="0.3">
      <c r="B24" s="1" t="str">
        <f>адреса!$G$23</f>
        <v>кв.17</v>
      </c>
      <c r="C24" s="522">
        <f>адреса!$I$23</f>
        <v>10000017</v>
      </c>
      <c r="D24" s="6" t="str">
        <f>адреса!$K$23</f>
        <v>ФИО-1-17</v>
      </c>
      <c r="E24" s="6">
        <v>19278.98</v>
      </c>
      <c r="F24" s="6">
        <v>1844.97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/>
      <c r="M24" s="6">
        <v>100</v>
      </c>
      <c r="N24" s="6">
        <v>0</v>
      </c>
      <c r="O24" s="6">
        <v>1444.59</v>
      </c>
      <c r="P24" s="6">
        <v>0</v>
      </c>
      <c r="Q24" s="6">
        <v>0</v>
      </c>
      <c r="R24" s="6"/>
      <c r="S24" s="6"/>
      <c r="T24" s="6"/>
      <c r="U24" s="6"/>
      <c r="V24" s="6">
        <v>3389.56</v>
      </c>
      <c r="W24" s="6">
        <v>0</v>
      </c>
      <c r="X24" s="6">
        <v>22668.54</v>
      </c>
      <c r="Y24" s="513">
        <f>IF(A24&lt;&gt;"",IF(A24=мар17!A24,0,1),IF(AND(B24=мар17!B24,C24=мар17!C24),0,1))</f>
        <v>0</v>
      </c>
      <c r="Z24" s="70" t="str">
        <f t="shared" si="0"/>
        <v>ул. Первая д.1</v>
      </c>
      <c r="AA24" s="504">
        <f>IF($B24&lt;&gt;"",MAX(AA$7:AA23)+1,0)</f>
        <v>17</v>
      </c>
      <c r="AB24" s="502">
        <f t="shared" si="1"/>
        <v>24</v>
      </c>
      <c r="AC24" s="504">
        <f>1</f>
        <v>1</v>
      </c>
      <c r="AD24" s="103">
        <f t="shared" si="2"/>
        <v>1844.97</v>
      </c>
      <c r="AE24" s="103">
        <f t="shared" si="3"/>
        <v>1444.59</v>
      </c>
      <c r="AF24" s="103">
        <f t="shared" si="4"/>
        <v>100</v>
      </c>
      <c r="AG24" s="3"/>
    </row>
    <row r="25" spans="2:33" x14ac:dyDescent="0.3">
      <c r="B25" s="1" t="str">
        <f>адреса!$G$24</f>
        <v>кв.18</v>
      </c>
      <c r="C25" s="522">
        <f>адреса!$I$24</f>
        <v>10000018</v>
      </c>
      <c r="D25" s="6" t="str">
        <f>адреса!$K$24</f>
        <v>ФИО-1-18</v>
      </c>
      <c r="E25" s="6">
        <v>4809.43</v>
      </c>
      <c r="F25" s="6">
        <v>4139.26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/>
      <c r="M25" s="6">
        <v>100</v>
      </c>
      <c r="N25" s="6">
        <v>0</v>
      </c>
      <c r="O25" s="6">
        <v>1381.14</v>
      </c>
      <c r="P25" s="6">
        <v>0</v>
      </c>
      <c r="Q25" s="6">
        <v>0</v>
      </c>
      <c r="R25" s="6"/>
      <c r="S25" s="6"/>
      <c r="T25" s="6"/>
      <c r="U25" s="6"/>
      <c r="V25" s="6">
        <v>5620.4</v>
      </c>
      <c r="W25" s="6">
        <v>4809.43</v>
      </c>
      <c r="X25" s="6">
        <v>5620.4</v>
      </c>
      <c r="Y25" s="513">
        <f>IF(A25&lt;&gt;"",IF(A25=мар17!A25,0,1),IF(AND(B25=мар17!B25,C25=мар17!C25),0,1))</f>
        <v>0</v>
      </c>
      <c r="Z25" s="70" t="str">
        <f t="shared" si="0"/>
        <v>ул. Первая д.1</v>
      </c>
      <c r="AA25" s="504">
        <f>IF($B25&lt;&gt;"",MAX(AA$7:AA24)+1,0)</f>
        <v>18</v>
      </c>
      <c r="AB25" s="502">
        <f t="shared" si="1"/>
        <v>25</v>
      </c>
      <c r="AC25" s="504">
        <f>1</f>
        <v>1</v>
      </c>
      <c r="AD25" s="103">
        <f t="shared" si="2"/>
        <v>4139.26</v>
      </c>
      <c r="AE25" s="103">
        <f t="shared" si="3"/>
        <v>1381.14</v>
      </c>
      <c r="AF25" s="103">
        <f t="shared" si="4"/>
        <v>99.999999999999318</v>
      </c>
      <c r="AG25" s="3"/>
    </row>
    <row r="26" spans="2:33" x14ac:dyDescent="0.3">
      <c r="B26" s="1" t="str">
        <f>адреса!$G$25</f>
        <v>кв.19</v>
      </c>
      <c r="C26" s="522">
        <f>адреса!$I$25</f>
        <v>10000019</v>
      </c>
      <c r="D26" s="6" t="str">
        <f>адреса!$K$25</f>
        <v>ФИО-1-19</v>
      </c>
      <c r="E26" s="6">
        <v>13816.83</v>
      </c>
      <c r="F26" s="6">
        <v>4605.6099999999997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/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/>
      <c r="S26" s="6"/>
      <c r="T26" s="6"/>
      <c r="U26" s="6"/>
      <c r="V26" s="6">
        <v>4605.6099999999997</v>
      </c>
      <c r="W26" s="6">
        <v>0</v>
      </c>
      <c r="X26" s="6">
        <v>18422.439999999999</v>
      </c>
      <c r="Y26" s="513">
        <f>IF(A26&lt;&gt;"",IF(A26=мар17!A26,0,1),IF(AND(B26=мар17!B26,C26=мар17!C26),0,1))</f>
        <v>0</v>
      </c>
      <c r="Z26" s="70" t="str">
        <f t="shared" si="0"/>
        <v>ул. Первая д.1</v>
      </c>
      <c r="AA26" s="504">
        <f>IF($B26&lt;&gt;"",MAX(AA$7:AA25)+1,0)</f>
        <v>19</v>
      </c>
      <c r="AB26" s="502">
        <f t="shared" si="1"/>
        <v>26</v>
      </c>
      <c r="AC26" s="504">
        <f>1</f>
        <v>1</v>
      </c>
      <c r="AD26" s="103">
        <f t="shared" si="2"/>
        <v>4605.6099999999997</v>
      </c>
      <c r="AE26" s="103">
        <f t="shared" si="3"/>
        <v>0</v>
      </c>
      <c r="AF26" s="103">
        <f t="shared" si="4"/>
        <v>0</v>
      </c>
      <c r="AG26" s="3"/>
    </row>
    <row r="27" spans="2:33" x14ac:dyDescent="0.3">
      <c r="B27" s="1" t="str">
        <f>адреса!$G$26</f>
        <v>кв.20</v>
      </c>
      <c r="C27" s="522">
        <f>адреса!$I$26</f>
        <v>10000020</v>
      </c>
      <c r="D27" s="6" t="str">
        <f>адреса!$K$26</f>
        <v>ФИО-1-20</v>
      </c>
      <c r="E27" s="6">
        <v>10731.88</v>
      </c>
      <c r="F27" s="6">
        <v>1855.18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/>
      <c r="M27" s="6">
        <v>100</v>
      </c>
      <c r="N27" s="6">
        <v>0</v>
      </c>
      <c r="O27" s="6">
        <v>288.42</v>
      </c>
      <c r="P27" s="6">
        <v>0</v>
      </c>
      <c r="Q27" s="6">
        <v>0</v>
      </c>
      <c r="R27" s="6"/>
      <c r="S27" s="6"/>
      <c r="T27" s="6"/>
      <c r="U27" s="6"/>
      <c r="V27" s="6">
        <v>2243.6</v>
      </c>
      <c r="W27" s="6">
        <v>0</v>
      </c>
      <c r="X27" s="6">
        <v>12975.48</v>
      </c>
      <c r="Y27" s="513">
        <f>IF(A27&lt;&gt;"",IF(A27=мар17!A27,0,1),IF(AND(B27=мар17!B27,C27=мар17!C27),0,1))</f>
        <v>0</v>
      </c>
      <c r="Z27" s="70" t="str">
        <f t="shared" si="0"/>
        <v>ул. Первая д.1</v>
      </c>
      <c r="AA27" s="504">
        <f>IF($B27&lt;&gt;"",MAX(AA$7:AA26)+1,0)</f>
        <v>20</v>
      </c>
      <c r="AB27" s="502">
        <f t="shared" si="1"/>
        <v>27</v>
      </c>
      <c r="AC27" s="504">
        <f>1</f>
        <v>1</v>
      </c>
      <c r="AD27" s="103">
        <f t="shared" si="2"/>
        <v>1855.18</v>
      </c>
      <c r="AE27" s="103">
        <f t="shared" si="3"/>
        <v>288.42</v>
      </c>
      <c r="AF27" s="103">
        <f t="shared" si="4"/>
        <v>99.999999999999829</v>
      </c>
      <c r="AG27" s="3"/>
    </row>
    <row r="28" spans="2:33" x14ac:dyDescent="0.3">
      <c r="B28" s="1" t="str">
        <f>адреса!$G$27</f>
        <v>кв.21</v>
      </c>
      <c r="C28" s="522">
        <f>адреса!$I$27</f>
        <v>10000021</v>
      </c>
      <c r="D28" s="6" t="str">
        <f>адреса!$K$27</f>
        <v>ФИО-1-21</v>
      </c>
      <c r="E28" s="6">
        <v>12928.38</v>
      </c>
      <c r="F28" s="6">
        <v>4309.46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/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/>
      <c r="S28" s="6"/>
      <c r="T28" s="6"/>
      <c r="U28" s="6"/>
      <c r="V28" s="6">
        <v>4309.46</v>
      </c>
      <c r="W28" s="6">
        <v>0</v>
      </c>
      <c r="X28" s="6">
        <v>17237.84</v>
      </c>
      <c r="Y28" s="513">
        <f>IF(A28&lt;&gt;"",IF(A28=мар17!A28,0,1),IF(AND(B28=мар17!B28,C28=мар17!C28),0,1))</f>
        <v>0</v>
      </c>
      <c r="Z28" s="70" t="str">
        <f t="shared" si="0"/>
        <v>ул. Первая д.1</v>
      </c>
      <c r="AA28" s="504">
        <f>IF($B28&lt;&gt;"",MAX(AA$7:AA27)+1,0)</f>
        <v>21</v>
      </c>
      <c r="AB28" s="502">
        <f t="shared" si="1"/>
        <v>28</v>
      </c>
      <c r="AC28" s="504">
        <f>1</f>
        <v>1</v>
      </c>
      <c r="AD28" s="103">
        <f t="shared" si="2"/>
        <v>4309.46</v>
      </c>
      <c r="AE28" s="103">
        <f t="shared" si="3"/>
        <v>0</v>
      </c>
      <c r="AF28" s="103">
        <f t="shared" si="4"/>
        <v>0</v>
      </c>
      <c r="AG28" s="3"/>
    </row>
    <row r="29" spans="2:33" x14ac:dyDescent="0.3">
      <c r="B29" s="1" t="str">
        <f>адреса!$G$28</f>
        <v>кв.22</v>
      </c>
      <c r="C29" s="522">
        <f>адреса!$I$28</f>
        <v>10000022</v>
      </c>
      <c r="D29" s="6" t="str">
        <f>адреса!$K$28</f>
        <v>ФИО-1-22</v>
      </c>
      <c r="E29" s="6">
        <v>11641.68</v>
      </c>
      <c r="F29" s="6">
        <v>3880.56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/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/>
      <c r="S29" s="6"/>
      <c r="T29" s="6"/>
      <c r="U29" s="6"/>
      <c r="V29" s="6">
        <v>3880.56</v>
      </c>
      <c r="W29" s="6">
        <v>0</v>
      </c>
      <c r="X29" s="6">
        <v>15522.24</v>
      </c>
      <c r="Y29" s="513">
        <f>IF(A29&lt;&gt;"",IF(A29=мар17!A29,0,1),IF(AND(B29=мар17!B29,C29=мар17!C29),0,1))</f>
        <v>0</v>
      </c>
      <c r="Z29" s="70" t="str">
        <f t="shared" si="0"/>
        <v>ул. Первая д.1</v>
      </c>
      <c r="AA29" s="504">
        <f>IF($B29&lt;&gt;"",MAX(AA$7:AA28)+1,0)</f>
        <v>22</v>
      </c>
      <c r="AB29" s="502">
        <f t="shared" si="1"/>
        <v>29</v>
      </c>
      <c r="AC29" s="504">
        <f>1</f>
        <v>1</v>
      </c>
      <c r="AD29" s="103">
        <f t="shared" si="2"/>
        <v>3880.56</v>
      </c>
      <c r="AE29" s="103">
        <f t="shared" si="3"/>
        <v>0</v>
      </c>
      <c r="AF29" s="103">
        <f t="shared" si="4"/>
        <v>0</v>
      </c>
      <c r="AG29" s="3"/>
    </row>
    <row r="30" spans="2:33" x14ac:dyDescent="0.3">
      <c r="B30" s="1" t="str">
        <f>адреса!$G$29</f>
        <v>кв.23</v>
      </c>
      <c r="C30" s="522">
        <f>адреса!$I$29</f>
        <v>10000023</v>
      </c>
      <c r="D30" s="6" t="str">
        <f>адреса!$K$29</f>
        <v>ФИО-1-23</v>
      </c>
      <c r="E30" s="6">
        <v>20623.25</v>
      </c>
      <c r="F30" s="6">
        <v>1892.62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/>
      <c r="M30" s="6">
        <v>100</v>
      </c>
      <c r="N30" s="6">
        <v>0</v>
      </c>
      <c r="O30" s="6">
        <v>836.15</v>
      </c>
      <c r="P30" s="6">
        <v>0</v>
      </c>
      <c r="Q30" s="6">
        <v>0</v>
      </c>
      <c r="R30" s="6"/>
      <c r="S30" s="6"/>
      <c r="T30" s="6"/>
      <c r="U30" s="6"/>
      <c r="V30" s="6">
        <v>2828.77</v>
      </c>
      <c r="W30" s="6">
        <v>0</v>
      </c>
      <c r="X30" s="6">
        <v>23452.02</v>
      </c>
      <c r="Y30" s="513">
        <f>IF(A30&lt;&gt;"",IF(A30=мар17!A30,0,1),IF(AND(B30=мар17!B30,C30=мар17!C30),0,1))</f>
        <v>0</v>
      </c>
      <c r="Z30" s="70" t="str">
        <f t="shared" si="0"/>
        <v>ул. Первая д.1</v>
      </c>
      <c r="AA30" s="504">
        <f>IF($B30&lt;&gt;"",MAX(AA$7:AA29)+1,0)</f>
        <v>23</v>
      </c>
      <c r="AB30" s="502">
        <f t="shared" si="1"/>
        <v>30</v>
      </c>
      <c r="AC30" s="504">
        <f>1</f>
        <v>1</v>
      </c>
      <c r="AD30" s="103">
        <f t="shared" si="2"/>
        <v>1892.62</v>
      </c>
      <c r="AE30" s="103">
        <f t="shared" si="3"/>
        <v>836.15</v>
      </c>
      <c r="AF30" s="103">
        <f t="shared" si="4"/>
        <v>100.00000000000011</v>
      </c>
      <c r="AG30" s="3"/>
    </row>
    <row r="31" spans="2:33" x14ac:dyDescent="0.3">
      <c r="B31" s="1" t="str">
        <f>адреса!$G$30</f>
        <v>кв.24</v>
      </c>
      <c r="C31" s="522">
        <f>адреса!$I$30</f>
        <v>10000024</v>
      </c>
      <c r="D31" s="6" t="str">
        <f>адреса!$K$30</f>
        <v>ФИО-1-24</v>
      </c>
      <c r="E31" s="6">
        <v>4014.28</v>
      </c>
      <c r="F31" s="6">
        <v>2299.5500000000002</v>
      </c>
      <c r="G31" s="6">
        <v>0</v>
      </c>
      <c r="H31" s="6">
        <v>0</v>
      </c>
      <c r="I31" s="6">
        <v>565.20000000000005</v>
      </c>
      <c r="J31" s="6">
        <v>1816.5</v>
      </c>
      <c r="K31" s="6">
        <v>816.09</v>
      </c>
      <c r="L31" s="6"/>
      <c r="M31" s="6">
        <v>100</v>
      </c>
      <c r="N31" s="6">
        <v>0</v>
      </c>
      <c r="O31" s="6">
        <v>2128.3200000000002</v>
      </c>
      <c r="P31" s="6">
        <v>0</v>
      </c>
      <c r="Q31" s="6">
        <v>0</v>
      </c>
      <c r="R31" s="6"/>
      <c r="S31" s="6"/>
      <c r="T31" s="6"/>
      <c r="U31" s="6"/>
      <c r="V31" s="6">
        <v>7725.66</v>
      </c>
      <c r="W31" s="6">
        <v>6837.62</v>
      </c>
      <c r="X31" s="6">
        <v>4902.32</v>
      </c>
      <c r="Y31" s="513">
        <f>IF(A31&lt;&gt;"",IF(A31=мар17!A31,0,1),IF(AND(B31=мар17!B31,C31=мар17!C31),0,1))</f>
        <v>0</v>
      </c>
      <c r="Z31" s="70" t="str">
        <f t="shared" ref="Z31:Z78" si="5">IF(AND(A31&lt;&gt;"",B31=""),A31,Z30)</f>
        <v>ул. Первая д.1</v>
      </c>
      <c r="AA31" s="504">
        <f>IF($B31&lt;&gt;"",MAX(AA$7:AA30)+1,0)</f>
        <v>24</v>
      </c>
      <c r="AB31" s="502">
        <f t="shared" si="1"/>
        <v>31</v>
      </c>
      <c r="AC31" s="504">
        <f>1</f>
        <v>1</v>
      </c>
      <c r="AD31" s="103">
        <f t="shared" ref="AD31:AD78" si="6">F31</f>
        <v>2299.5500000000002</v>
      </c>
      <c r="AE31" s="103">
        <f t="shared" ref="AE31:AE78" si="7">H31+I31+J31+K31+L31+O31+R31+S31</f>
        <v>5326.1100000000006</v>
      </c>
      <c r="AF31" s="103">
        <f t="shared" ref="AF31:AF78" si="8">V31-AD31-AE31</f>
        <v>99.999999999999091</v>
      </c>
      <c r="AG31" s="3"/>
    </row>
    <row r="32" spans="2:33" x14ac:dyDescent="0.3">
      <c r="B32" s="1" t="str">
        <f>адреса!$G$31</f>
        <v>кв.25</v>
      </c>
      <c r="C32" s="522">
        <f>адреса!$I$31</f>
        <v>10000025</v>
      </c>
      <c r="D32" s="6" t="str">
        <f>адреса!$K$31</f>
        <v>ФИО-1-25</v>
      </c>
      <c r="E32" s="6">
        <v>4555.12</v>
      </c>
      <c r="F32" s="6">
        <v>1807.52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/>
      <c r="M32" s="6">
        <v>100</v>
      </c>
      <c r="N32" s="6">
        <v>0</v>
      </c>
      <c r="O32" s="6">
        <v>2100.83</v>
      </c>
      <c r="P32" s="6">
        <v>0</v>
      </c>
      <c r="Q32" s="6">
        <v>0</v>
      </c>
      <c r="R32" s="6"/>
      <c r="S32" s="6"/>
      <c r="T32" s="6"/>
      <c r="U32" s="6"/>
      <c r="V32" s="6">
        <v>4008.35</v>
      </c>
      <c r="W32" s="6">
        <v>4555.12</v>
      </c>
      <c r="X32" s="6">
        <v>4008.35</v>
      </c>
      <c r="Y32" s="513">
        <f>IF(A32&lt;&gt;"",IF(A32=мар17!A32,0,1),IF(AND(B32=мар17!B32,C32=мар17!C32),0,1))</f>
        <v>0</v>
      </c>
      <c r="Z32" s="70" t="str">
        <f t="shared" si="5"/>
        <v>ул. Первая д.1</v>
      </c>
      <c r="AA32" s="504">
        <f>IF($B32&lt;&gt;"",MAX(AA$7:AA31)+1,0)</f>
        <v>25</v>
      </c>
      <c r="AB32" s="502">
        <f t="shared" si="1"/>
        <v>32</v>
      </c>
      <c r="AC32" s="504">
        <f>1</f>
        <v>1</v>
      </c>
      <c r="AD32" s="103">
        <f t="shared" si="6"/>
        <v>1807.52</v>
      </c>
      <c r="AE32" s="103">
        <f t="shared" si="7"/>
        <v>2100.83</v>
      </c>
      <c r="AF32" s="103">
        <f t="shared" si="8"/>
        <v>100</v>
      </c>
      <c r="AG32" s="3"/>
    </row>
    <row r="33" spans="2:33" x14ac:dyDescent="0.3">
      <c r="B33" s="1" t="str">
        <f>адреса!$G$32</f>
        <v>кв.26</v>
      </c>
      <c r="C33" s="522">
        <f>адреса!$I$32</f>
        <v>10000026</v>
      </c>
      <c r="D33" s="6" t="str">
        <f>адреса!$K$32</f>
        <v>ФИО-1-26</v>
      </c>
      <c r="E33" s="6">
        <v>4864.74</v>
      </c>
      <c r="F33" s="6">
        <v>3880.57</v>
      </c>
      <c r="G33" s="6">
        <v>0</v>
      </c>
      <c r="H33" s="6">
        <v>0</v>
      </c>
      <c r="I33" s="6">
        <v>800.98</v>
      </c>
      <c r="J33" s="6">
        <v>2649.18</v>
      </c>
      <c r="K33" s="6">
        <v>1171.83</v>
      </c>
      <c r="L33" s="6"/>
      <c r="M33" s="6">
        <v>100</v>
      </c>
      <c r="N33" s="6">
        <v>0</v>
      </c>
      <c r="O33" s="6">
        <v>1451.91</v>
      </c>
      <c r="P33" s="6">
        <v>0</v>
      </c>
      <c r="Q33" s="6">
        <v>0</v>
      </c>
      <c r="R33" s="6"/>
      <c r="S33" s="6"/>
      <c r="T33" s="6"/>
      <c r="U33" s="6"/>
      <c r="V33" s="6">
        <v>10054.469999999999</v>
      </c>
      <c r="W33" s="6">
        <v>0</v>
      </c>
      <c r="X33" s="6">
        <v>14919.21</v>
      </c>
      <c r="Y33" s="513">
        <f>IF(A33&lt;&gt;"",IF(A33=мар17!A33,0,1),IF(AND(B33=мар17!B33,C33=мар17!C33),0,1))</f>
        <v>0</v>
      </c>
      <c r="Z33" s="70" t="str">
        <f t="shared" si="5"/>
        <v>ул. Первая д.1</v>
      </c>
      <c r="AA33" s="504">
        <f>IF($B33&lt;&gt;"",MAX(AA$7:AA32)+1,0)</f>
        <v>26</v>
      </c>
      <c r="AB33" s="502">
        <f t="shared" si="1"/>
        <v>33</v>
      </c>
      <c r="AC33" s="504">
        <f>1</f>
        <v>1</v>
      </c>
      <c r="AD33" s="103">
        <f t="shared" si="6"/>
        <v>3880.57</v>
      </c>
      <c r="AE33" s="103">
        <f t="shared" si="7"/>
        <v>6073.9</v>
      </c>
      <c r="AF33" s="103">
        <f t="shared" si="8"/>
        <v>100</v>
      </c>
      <c r="AG33" s="3"/>
    </row>
    <row r="34" spans="2:33" x14ac:dyDescent="0.3">
      <c r="B34" s="1" t="str">
        <f>адреса!$G$33</f>
        <v>кв.27</v>
      </c>
      <c r="C34" s="522">
        <f>адреса!$I$33</f>
        <v>10000027</v>
      </c>
      <c r="D34" s="6" t="str">
        <f>адреса!$K$33</f>
        <v>ФИО-1-27</v>
      </c>
      <c r="E34" s="6">
        <v>18444.93</v>
      </c>
      <c r="F34" s="6">
        <v>1474.02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/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/>
      <c r="S34" s="6"/>
      <c r="T34" s="6"/>
      <c r="U34" s="6"/>
      <c r="V34" s="6">
        <v>1474.02</v>
      </c>
      <c r="W34" s="6">
        <v>0</v>
      </c>
      <c r="X34" s="6">
        <v>19918.95</v>
      </c>
      <c r="Y34" s="513">
        <f>IF(A34&lt;&gt;"",IF(A34=мар17!A34,0,1),IF(AND(B34=мар17!B34,C34=мар17!C34),0,1))</f>
        <v>0</v>
      </c>
      <c r="Z34" s="70" t="str">
        <f t="shared" si="5"/>
        <v>ул. Первая д.1</v>
      </c>
      <c r="AA34" s="504">
        <f>IF($B34&lt;&gt;"",MAX(AA$7:AA33)+1,0)</f>
        <v>27</v>
      </c>
      <c r="AB34" s="502">
        <f t="shared" si="1"/>
        <v>34</v>
      </c>
      <c r="AC34" s="504">
        <f>1</f>
        <v>1</v>
      </c>
      <c r="AD34" s="103">
        <f t="shared" si="6"/>
        <v>1474.02</v>
      </c>
      <c r="AE34" s="103">
        <f t="shared" si="7"/>
        <v>0</v>
      </c>
      <c r="AF34" s="103">
        <f t="shared" si="8"/>
        <v>0</v>
      </c>
      <c r="AG34" s="3"/>
    </row>
    <row r="35" spans="2:33" x14ac:dyDescent="0.3">
      <c r="B35" s="1" t="str">
        <f>адреса!$G$34</f>
        <v>кв.28</v>
      </c>
      <c r="C35" s="522">
        <f>адреса!$I$34</f>
        <v>10000028</v>
      </c>
      <c r="D35" s="6" t="str">
        <f>адреса!$K$34</f>
        <v>ФИО-1-28</v>
      </c>
      <c r="E35" s="6">
        <v>4772.01</v>
      </c>
      <c r="F35" s="6">
        <v>1943.68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/>
      <c r="M35" s="6">
        <v>100</v>
      </c>
      <c r="N35" s="6">
        <v>0</v>
      </c>
      <c r="O35" s="6">
        <v>431.38</v>
      </c>
      <c r="P35" s="6">
        <v>0</v>
      </c>
      <c r="Q35" s="6">
        <v>0</v>
      </c>
      <c r="R35" s="6"/>
      <c r="S35" s="6"/>
      <c r="T35" s="6"/>
      <c r="U35" s="6"/>
      <c r="V35" s="6">
        <v>2475.06</v>
      </c>
      <c r="W35" s="6">
        <v>4775</v>
      </c>
      <c r="X35" s="6">
        <v>2472.0700000000002</v>
      </c>
      <c r="Y35" s="513">
        <f>IF(A35&lt;&gt;"",IF(A35=мар17!A35,0,1),IF(AND(B35=мар17!B35,C35=мар17!C35),0,1))</f>
        <v>0</v>
      </c>
      <c r="Z35" s="70" t="str">
        <f t="shared" si="5"/>
        <v>ул. Первая д.1</v>
      </c>
      <c r="AA35" s="504">
        <f>IF($B35&lt;&gt;"",MAX(AA$7:AA34)+1,0)</f>
        <v>28</v>
      </c>
      <c r="AB35" s="502">
        <f t="shared" si="1"/>
        <v>35</v>
      </c>
      <c r="AC35" s="504">
        <f>1</f>
        <v>1</v>
      </c>
      <c r="AD35" s="103">
        <f t="shared" si="6"/>
        <v>1943.68</v>
      </c>
      <c r="AE35" s="103">
        <f t="shared" si="7"/>
        <v>431.38</v>
      </c>
      <c r="AF35" s="103">
        <f t="shared" si="8"/>
        <v>99.999999999999886</v>
      </c>
      <c r="AG35" s="3"/>
    </row>
    <row r="36" spans="2:33" x14ac:dyDescent="0.3">
      <c r="B36" s="1" t="str">
        <f>адреса!$G$35</f>
        <v>кв.29</v>
      </c>
      <c r="C36" s="522">
        <f>адреса!$I$35</f>
        <v>10000029</v>
      </c>
      <c r="D36" s="6" t="str">
        <f>адреса!$K$35</f>
        <v>ФИО-1-29</v>
      </c>
      <c r="E36" s="6">
        <v>10342.39</v>
      </c>
      <c r="F36" s="6">
        <v>3880.56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/>
      <c r="M36" s="6">
        <v>100</v>
      </c>
      <c r="N36" s="6">
        <v>0</v>
      </c>
      <c r="O36" s="6">
        <v>748.66</v>
      </c>
      <c r="P36" s="6">
        <v>0</v>
      </c>
      <c r="Q36" s="6">
        <v>0</v>
      </c>
      <c r="R36" s="6"/>
      <c r="S36" s="6"/>
      <c r="T36" s="6"/>
      <c r="U36" s="6"/>
      <c r="V36" s="6">
        <v>4729.22</v>
      </c>
      <c r="W36" s="6">
        <v>10342.39</v>
      </c>
      <c r="X36" s="6">
        <v>4729.22</v>
      </c>
      <c r="Y36" s="513">
        <f>IF(A36&lt;&gt;"",IF(A36=мар17!A36,0,1),IF(AND(B36=мар17!B36,C36=мар17!C36),0,1))</f>
        <v>0</v>
      </c>
      <c r="Z36" s="70" t="str">
        <f t="shared" si="5"/>
        <v>ул. Первая д.1</v>
      </c>
      <c r="AA36" s="504">
        <f>IF($B36&lt;&gt;"",MAX(AA$7:AA35)+1,0)</f>
        <v>29</v>
      </c>
      <c r="AB36" s="502">
        <f t="shared" si="1"/>
        <v>36</v>
      </c>
      <c r="AC36" s="504">
        <f>1</f>
        <v>1</v>
      </c>
      <c r="AD36" s="103">
        <f t="shared" si="6"/>
        <v>3880.56</v>
      </c>
      <c r="AE36" s="103">
        <f t="shared" si="7"/>
        <v>748.66</v>
      </c>
      <c r="AF36" s="103">
        <f t="shared" si="8"/>
        <v>100.00000000000034</v>
      </c>
      <c r="AG36" s="3"/>
    </row>
    <row r="37" spans="2:33" x14ac:dyDescent="0.3">
      <c r="B37" s="1" t="str">
        <f>адреса!$G$36</f>
        <v>кв.30</v>
      </c>
      <c r="C37" s="522">
        <f>адреса!$I$36</f>
        <v>10000030</v>
      </c>
      <c r="D37" s="6" t="str">
        <f>адреса!$K$36</f>
        <v>ФИО-1-30</v>
      </c>
      <c r="E37" s="6">
        <v>4789.8100000000004</v>
      </c>
      <c r="F37" s="6">
        <v>3880.57</v>
      </c>
      <c r="G37" s="6">
        <v>0</v>
      </c>
      <c r="H37" s="6">
        <v>0</v>
      </c>
      <c r="I37" s="6">
        <v>1453.51</v>
      </c>
      <c r="J37" s="6">
        <v>5225.47</v>
      </c>
      <c r="K37" s="6">
        <v>2211.85</v>
      </c>
      <c r="L37" s="6"/>
      <c r="M37" s="6">
        <v>0</v>
      </c>
      <c r="N37" s="6">
        <v>0</v>
      </c>
      <c r="O37" s="6">
        <v>918.71</v>
      </c>
      <c r="P37" s="6">
        <v>0</v>
      </c>
      <c r="Q37" s="6">
        <v>0</v>
      </c>
      <c r="R37" s="6"/>
      <c r="S37" s="6"/>
      <c r="T37" s="6"/>
      <c r="U37" s="6"/>
      <c r="V37" s="6">
        <v>13690.11</v>
      </c>
      <c r="W37" s="6">
        <v>4789.8100000000004</v>
      </c>
      <c r="X37" s="6">
        <v>13690.11</v>
      </c>
      <c r="Y37" s="513">
        <f>IF(A37&lt;&gt;"",IF(A37=мар17!A37,0,1),IF(AND(B37=мар17!B37,C37=мар17!C37),0,1))</f>
        <v>0</v>
      </c>
      <c r="Z37" s="70" t="str">
        <f t="shared" si="5"/>
        <v>ул. Первая д.1</v>
      </c>
      <c r="AA37" s="504">
        <f>IF($B37&lt;&gt;"",MAX(AA$7:AA36)+1,0)</f>
        <v>30</v>
      </c>
      <c r="AB37" s="502">
        <f t="shared" si="1"/>
        <v>37</v>
      </c>
      <c r="AC37" s="504">
        <f>1</f>
        <v>1</v>
      </c>
      <c r="AD37" s="103">
        <f t="shared" si="6"/>
        <v>3880.57</v>
      </c>
      <c r="AE37" s="103">
        <f t="shared" si="7"/>
        <v>9809.5400000000009</v>
      </c>
      <c r="AF37" s="103">
        <f t="shared" si="8"/>
        <v>0</v>
      </c>
      <c r="AG37" s="3"/>
    </row>
    <row r="38" spans="2:33" x14ac:dyDescent="0.3">
      <c r="B38" s="1" t="str">
        <f>адреса!$G$37</f>
        <v>кв.31</v>
      </c>
      <c r="C38" s="522">
        <f>адреса!$I$37</f>
        <v>10000031</v>
      </c>
      <c r="D38" s="6" t="str">
        <f>адреса!$K$37</f>
        <v>ФИО-1-31</v>
      </c>
      <c r="E38" s="6">
        <v>1939.76</v>
      </c>
      <c r="F38" s="6">
        <v>1943.68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/>
      <c r="M38" s="6">
        <v>100</v>
      </c>
      <c r="N38" s="6">
        <v>0</v>
      </c>
      <c r="O38" s="6">
        <v>0</v>
      </c>
      <c r="P38" s="6">
        <v>0</v>
      </c>
      <c r="Q38" s="6">
        <v>0</v>
      </c>
      <c r="R38" s="6"/>
      <c r="S38" s="6"/>
      <c r="T38" s="6"/>
      <c r="U38" s="6"/>
      <c r="V38" s="6">
        <v>2043.68</v>
      </c>
      <c r="W38" s="6">
        <v>4911.6099999999997</v>
      </c>
      <c r="X38" s="6">
        <v>-928.17</v>
      </c>
      <c r="Y38" s="513">
        <f>IF(A38&lt;&gt;"",IF(A38=мар17!A38,0,1),IF(AND(B38=мар17!B38,C38=мар17!C38),0,1))</f>
        <v>0</v>
      </c>
      <c r="Z38" s="70" t="str">
        <f t="shared" si="5"/>
        <v>ул. Первая д.1</v>
      </c>
      <c r="AA38" s="504">
        <f>IF($B38&lt;&gt;"",MAX(AA$7:AA37)+1,0)</f>
        <v>31</v>
      </c>
      <c r="AB38" s="502">
        <f t="shared" si="1"/>
        <v>38</v>
      </c>
      <c r="AC38" s="504">
        <f>1</f>
        <v>1</v>
      </c>
      <c r="AD38" s="103">
        <f t="shared" si="6"/>
        <v>1943.68</v>
      </c>
      <c r="AE38" s="103">
        <f t="shared" si="7"/>
        <v>0</v>
      </c>
      <c r="AF38" s="103">
        <f t="shared" si="8"/>
        <v>100</v>
      </c>
      <c r="AG38" s="3"/>
    </row>
    <row r="39" spans="2:33" x14ac:dyDescent="0.3">
      <c r="B39" s="1" t="str">
        <f>адреса!$G$38</f>
        <v>кв.32</v>
      </c>
      <c r="C39" s="522">
        <f>адреса!$I$38</f>
        <v>10000032</v>
      </c>
      <c r="D39" s="6" t="str">
        <f>адреса!$K$38</f>
        <v>ФИО-1-32</v>
      </c>
      <c r="E39" s="6">
        <v>12057.25</v>
      </c>
      <c r="F39" s="6">
        <v>3880.56</v>
      </c>
      <c r="G39" s="6">
        <v>0</v>
      </c>
      <c r="H39" s="6">
        <v>0</v>
      </c>
      <c r="I39" s="6"/>
      <c r="J39" s="6">
        <v>0</v>
      </c>
      <c r="K39" s="6">
        <v>0</v>
      </c>
      <c r="L39" s="6"/>
      <c r="M39" s="6">
        <v>100</v>
      </c>
      <c r="N39" s="6">
        <v>0</v>
      </c>
      <c r="O39" s="6">
        <v>2535.48</v>
      </c>
      <c r="P39" s="6">
        <v>0</v>
      </c>
      <c r="Q39" s="6">
        <v>0</v>
      </c>
      <c r="R39" s="6"/>
      <c r="S39" s="6"/>
      <c r="T39" s="6"/>
      <c r="U39" s="6"/>
      <c r="V39" s="6">
        <v>6516.04</v>
      </c>
      <c r="W39" s="6">
        <v>0</v>
      </c>
      <c r="X39" s="6">
        <v>18573.29</v>
      </c>
      <c r="Y39" s="513">
        <f>IF(A39&lt;&gt;"",IF(A39=мар17!A39,0,1),IF(AND(B39=мар17!B39,C39=мар17!C39),0,1))</f>
        <v>0</v>
      </c>
      <c r="Z39" s="70" t="str">
        <f t="shared" si="5"/>
        <v>ул. Первая д.1</v>
      </c>
      <c r="AA39" s="504">
        <f>IF($B39&lt;&gt;"",MAX(AA$7:AA38)+1,0)</f>
        <v>32</v>
      </c>
      <c r="AB39" s="502">
        <f t="shared" si="1"/>
        <v>39</v>
      </c>
      <c r="AC39" s="504">
        <f>1</f>
        <v>1</v>
      </c>
      <c r="AD39" s="103">
        <f t="shared" si="6"/>
        <v>3880.56</v>
      </c>
      <c r="AE39" s="103">
        <f t="shared" si="7"/>
        <v>2535.48</v>
      </c>
      <c r="AF39" s="103">
        <f t="shared" si="8"/>
        <v>100</v>
      </c>
      <c r="AG39" s="3"/>
    </row>
    <row r="40" spans="2:33" x14ac:dyDescent="0.3">
      <c r="B40" s="1" t="str">
        <f>адреса!$G$39</f>
        <v>кв.33</v>
      </c>
      <c r="C40" s="522">
        <f>адреса!$I$39</f>
        <v>10000033</v>
      </c>
      <c r="D40" s="6" t="str">
        <f>адреса!$K$39</f>
        <v>ФИО-1-33</v>
      </c>
      <c r="E40" s="6">
        <v>3990.37</v>
      </c>
      <c r="F40" s="6">
        <v>3880.56</v>
      </c>
      <c r="G40" s="6">
        <v>0</v>
      </c>
      <c r="H40" s="6">
        <v>0</v>
      </c>
      <c r="I40" s="6">
        <v>1789.8</v>
      </c>
      <c r="J40" s="6">
        <v>2785.3</v>
      </c>
      <c r="K40" s="6">
        <v>1978.4</v>
      </c>
      <c r="L40" s="6"/>
      <c r="M40" s="6">
        <v>100</v>
      </c>
      <c r="N40" s="6">
        <v>0</v>
      </c>
      <c r="O40" s="6">
        <v>0</v>
      </c>
      <c r="P40" s="6">
        <v>0</v>
      </c>
      <c r="Q40" s="6">
        <v>0</v>
      </c>
      <c r="R40" s="6"/>
      <c r="S40" s="6"/>
      <c r="T40" s="6"/>
      <c r="U40" s="6"/>
      <c r="V40" s="6">
        <v>10534.06</v>
      </c>
      <c r="W40" s="6">
        <v>3980.56</v>
      </c>
      <c r="X40" s="6">
        <v>10543.87</v>
      </c>
      <c r="Y40" s="513">
        <f>IF(A40&lt;&gt;"",IF(A40=мар17!A40,0,1),IF(AND(B40=мар17!B40,C40=мар17!C40),0,1))</f>
        <v>0</v>
      </c>
      <c r="Z40" s="70" t="str">
        <f t="shared" si="5"/>
        <v>ул. Первая д.1</v>
      </c>
      <c r="AA40" s="504">
        <f>IF($B40&lt;&gt;"",MAX(AA$7:AA39)+1,0)</f>
        <v>33</v>
      </c>
      <c r="AB40" s="502">
        <f t="shared" si="1"/>
        <v>40</v>
      </c>
      <c r="AC40" s="504">
        <f>1</f>
        <v>1</v>
      </c>
      <c r="AD40" s="103">
        <f t="shared" si="6"/>
        <v>3880.56</v>
      </c>
      <c r="AE40" s="103">
        <f t="shared" si="7"/>
        <v>6553.5</v>
      </c>
      <c r="AF40" s="103">
        <f t="shared" si="8"/>
        <v>100</v>
      </c>
      <c r="AG40" s="3"/>
    </row>
    <row r="41" spans="2:33" x14ac:dyDescent="0.3">
      <c r="B41" s="1" t="str">
        <f>адреса!$G$40</f>
        <v>кв.34</v>
      </c>
      <c r="C41" s="522">
        <f>адреса!$I$40</f>
        <v>10000034</v>
      </c>
      <c r="D41" s="6" t="str">
        <f>адреса!$K$40</f>
        <v>ФИО-1-34</v>
      </c>
      <c r="E41" s="6">
        <v>2137.67</v>
      </c>
      <c r="F41" s="6">
        <v>1824.54</v>
      </c>
      <c r="G41" s="6">
        <v>0</v>
      </c>
      <c r="H41" s="6">
        <v>0</v>
      </c>
      <c r="I41" s="6">
        <v>1024.24</v>
      </c>
      <c r="J41" s="6">
        <v>3628.88</v>
      </c>
      <c r="K41" s="6">
        <v>1547.73</v>
      </c>
      <c r="L41" s="6"/>
      <c r="M41" s="6">
        <v>100</v>
      </c>
      <c r="N41" s="6">
        <v>0</v>
      </c>
      <c r="O41" s="6">
        <v>330.14</v>
      </c>
      <c r="P41" s="6">
        <v>0</v>
      </c>
      <c r="Q41" s="6">
        <v>0</v>
      </c>
      <c r="R41" s="6"/>
      <c r="S41" s="6"/>
      <c r="T41" s="6"/>
      <c r="U41" s="6"/>
      <c r="V41" s="6">
        <v>8455.5300000000007</v>
      </c>
      <c r="W41" s="6">
        <v>2137.67</v>
      </c>
      <c r="X41" s="6">
        <v>8455.5300000000007</v>
      </c>
      <c r="Y41" s="513">
        <f>IF(A41&lt;&gt;"",IF(A41=мар17!A41,0,1),IF(AND(B41=мар17!B41,C41=мар17!C41),0,1))</f>
        <v>0</v>
      </c>
      <c r="Z41" s="70" t="str">
        <f t="shared" si="5"/>
        <v>ул. Первая д.1</v>
      </c>
      <c r="AA41" s="504">
        <f>IF($B41&lt;&gt;"",MAX(AA$7:AA40)+1,0)</f>
        <v>34</v>
      </c>
      <c r="AB41" s="502">
        <f t="shared" si="1"/>
        <v>41</v>
      </c>
      <c r="AC41" s="504">
        <f>1</f>
        <v>1</v>
      </c>
      <c r="AD41" s="103">
        <f t="shared" si="6"/>
        <v>1824.54</v>
      </c>
      <c r="AE41" s="103">
        <f t="shared" si="7"/>
        <v>6530.9900000000007</v>
      </c>
      <c r="AF41" s="103">
        <f t="shared" si="8"/>
        <v>100</v>
      </c>
      <c r="AG41" s="3"/>
    </row>
    <row r="42" spans="2:33" x14ac:dyDescent="0.3">
      <c r="B42" s="1" t="str">
        <f>адреса!$G$41</f>
        <v>кв.35</v>
      </c>
      <c r="C42" s="522">
        <f>адреса!$I$41</f>
        <v>10000035</v>
      </c>
      <c r="D42" s="6" t="str">
        <f>адреса!$K$41</f>
        <v>ФИО-1-35</v>
      </c>
      <c r="E42" s="6">
        <v>3880.56</v>
      </c>
      <c r="F42" s="6">
        <v>3880.56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/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/>
      <c r="S42" s="6"/>
      <c r="T42" s="6"/>
      <c r="U42" s="6"/>
      <c r="V42" s="6">
        <v>3880.56</v>
      </c>
      <c r="W42" s="6">
        <v>0</v>
      </c>
      <c r="X42" s="6">
        <v>7761.12</v>
      </c>
      <c r="Y42" s="513">
        <f>IF(A42&lt;&gt;"",IF(A42=мар17!A42,0,1),IF(AND(B42=мар17!B42,C42=мар17!C42),0,1))</f>
        <v>0</v>
      </c>
      <c r="Z42" s="70" t="str">
        <f t="shared" si="5"/>
        <v>ул. Первая д.1</v>
      </c>
      <c r="AA42" s="504">
        <f>IF($B42&lt;&gt;"",MAX(AA$7:AA41)+1,0)</f>
        <v>35</v>
      </c>
      <c r="AB42" s="502">
        <f t="shared" si="1"/>
        <v>42</v>
      </c>
      <c r="AC42" s="504">
        <f>1</f>
        <v>1</v>
      </c>
      <c r="AD42" s="103">
        <f t="shared" si="6"/>
        <v>3880.56</v>
      </c>
      <c r="AE42" s="103">
        <f t="shared" si="7"/>
        <v>0</v>
      </c>
      <c r="AF42" s="103">
        <f t="shared" si="8"/>
        <v>0</v>
      </c>
      <c r="AG42" s="3"/>
    </row>
    <row r="43" spans="2:33" x14ac:dyDescent="0.3">
      <c r="B43" s="1" t="str">
        <f>адреса!$G$42</f>
        <v>кв.36</v>
      </c>
      <c r="C43" s="522">
        <f>адреса!$I$42</f>
        <v>10000036</v>
      </c>
      <c r="D43" s="6" t="str">
        <f>адреса!$K$42</f>
        <v>ФИО-1-36</v>
      </c>
      <c r="E43" s="6">
        <v>4109.54</v>
      </c>
      <c r="F43" s="6">
        <v>3482.29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/>
      <c r="M43" s="6">
        <v>100</v>
      </c>
      <c r="N43" s="6">
        <v>0</v>
      </c>
      <c r="O43" s="6">
        <v>1025.1199999999999</v>
      </c>
      <c r="P43" s="6">
        <v>0</v>
      </c>
      <c r="Q43" s="6">
        <v>0</v>
      </c>
      <c r="R43" s="6"/>
      <c r="S43" s="6"/>
      <c r="T43" s="6"/>
      <c r="U43" s="6"/>
      <c r="V43" s="6">
        <v>4607.41</v>
      </c>
      <c r="W43" s="6">
        <v>0</v>
      </c>
      <c r="X43" s="6">
        <v>8716.9500000000007</v>
      </c>
      <c r="Y43" s="513">
        <f>IF(A43&lt;&gt;"",IF(A43=мар17!A43,0,1),IF(AND(B43=мар17!B43,C43=мар17!C43),0,1))</f>
        <v>0</v>
      </c>
      <c r="Z43" s="70" t="str">
        <f t="shared" si="5"/>
        <v>ул. Первая д.1</v>
      </c>
      <c r="AA43" s="504">
        <f>IF($B43&lt;&gt;"",MAX(AA$7:AA42)+1,0)</f>
        <v>36</v>
      </c>
      <c r="AB43" s="502">
        <f t="shared" si="1"/>
        <v>43</v>
      </c>
      <c r="AC43" s="504">
        <f>1</f>
        <v>1</v>
      </c>
      <c r="AD43" s="103">
        <f t="shared" si="6"/>
        <v>3482.29</v>
      </c>
      <c r="AE43" s="103">
        <f t="shared" si="7"/>
        <v>1025.1199999999999</v>
      </c>
      <c r="AF43" s="103">
        <f t="shared" si="8"/>
        <v>100</v>
      </c>
      <c r="AG43" s="3"/>
    </row>
    <row r="44" spans="2:33" x14ac:dyDescent="0.3">
      <c r="B44" s="1" t="str">
        <f>адреса!$G$43</f>
        <v>кв.37</v>
      </c>
      <c r="C44" s="522">
        <f>адреса!$I$43</f>
        <v>10000037</v>
      </c>
      <c r="D44" s="6" t="str">
        <f>адреса!$K$43</f>
        <v>ФИО-1-37</v>
      </c>
      <c r="E44" s="6">
        <v>2695.09</v>
      </c>
      <c r="F44" s="6">
        <v>1820.12</v>
      </c>
      <c r="G44" s="6">
        <v>0</v>
      </c>
      <c r="H44" s="6">
        <v>0</v>
      </c>
      <c r="I44" s="6">
        <v>332.34</v>
      </c>
      <c r="J44" s="6">
        <v>736.65</v>
      </c>
      <c r="K44" s="6">
        <v>412.17</v>
      </c>
      <c r="L44" s="6"/>
      <c r="M44" s="6">
        <v>100</v>
      </c>
      <c r="N44" s="6">
        <v>0</v>
      </c>
      <c r="O44" s="6">
        <v>575.19000000000005</v>
      </c>
      <c r="P44" s="6">
        <v>0</v>
      </c>
      <c r="Q44" s="6">
        <v>0</v>
      </c>
      <c r="R44" s="6"/>
      <c r="S44" s="6"/>
      <c r="T44" s="6"/>
      <c r="U44" s="6"/>
      <c r="V44" s="6">
        <v>3976.47</v>
      </c>
      <c r="W44" s="6">
        <v>0</v>
      </c>
      <c r="X44" s="6">
        <v>6671.56</v>
      </c>
      <c r="Y44" s="513">
        <f>IF(A44&lt;&gt;"",IF(A44=мар17!A44,0,1),IF(AND(B44=мар17!B44,C44=мар17!C44),0,1))</f>
        <v>0</v>
      </c>
      <c r="Z44" s="70" t="str">
        <f t="shared" si="5"/>
        <v>ул. Первая д.1</v>
      </c>
      <c r="AA44" s="504">
        <f>IF($B44&lt;&gt;"",MAX(AA$7:AA43)+1,0)</f>
        <v>37</v>
      </c>
      <c r="AB44" s="502">
        <f t="shared" si="1"/>
        <v>44</v>
      </c>
      <c r="AC44" s="504">
        <f>1</f>
        <v>1</v>
      </c>
      <c r="AD44" s="103">
        <f t="shared" si="6"/>
        <v>1820.12</v>
      </c>
      <c r="AE44" s="103">
        <f t="shared" si="7"/>
        <v>2056.3500000000004</v>
      </c>
      <c r="AF44" s="103">
        <f t="shared" si="8"/>
        <v>99.999999999999545</v>
      </c>
      <c r="AG44" s="3"/>
    </row>
    <row r="45" spans="2:33" x14ac:dyDescent="0.3">
      <c r="B45" s="1" t="str">
        <f>адреса!$G$44</f>
        <v>кв.38</v>
      </c>
      <c r="C45" s="522">
        <f>адреса!$I$44</f>
        <v>10000038</v>
      </c>
      <c r="D45" s="6" t="str">
        <f>адреса!$K$44</f>
        <v>ФИО-1-38</v>
      </c>
      <c r="E45" s="6">
        <v>22560.23</v>
      </c>
      <c r="F45" s="6">
        <v>3332.52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/>
      <c r="M45" s="6">
        <v>100</v>
      </c>
      <c r="N45" s="6">
        <v>0</v>
      </c>
      <c r="O45" s="6">
        <v>2266.9499999999998</v>
      </c>
      <c r="P45" s="6">
        <v>0</v>
      </c>
      <c r="Q45" s="6">
        <v>0</v>
      </c>
      <c r="R45" s="6"/>
      <c r="S45" s="6"/>
      <c r="T45" s="6"/>
      <c r="U45" s="6"/>
      <c r="V45" s="6">
        <v>5699.47</v>
      </c>
      <c r="W45" s="6">
        <v>0</v>
      </c>
      <c r="X45" s="6">
        <v>28259.7</v>
      </c>
      <c r="Y45" s="513">
        <f>IF(A45&lt;&gt;"",IF(A45=мар17!A45,0,1),IF(AND(B45=мар17!B45,C45=мар17!C45),0,1))</f>
        <v>0</v>
      </c>
      <c r="Z45" s="70" t="str">
        <f t="shared" si="5"/>
        <v>ул. Первая д.1</v>
      </c>
      <c r="AA45" s="504">
        <f>IF($B45&lt;&gt;"",MAX(AA$7:AA44)+1,0)</f>
        <v>38</v>
      </c>
      <c r="AB45" s="502">
        <f t="shared" si="1"/>
        <v>45</v>
      </c>
      <c r="AC45" s="504">
        <f>1</f>
        <v>1</v>
      </c>
      <c r="AD45" s="103">
        <f t="shared" si="6"/>
        <v>3332.52</v>
      </c>
      <c r="AE45" s="103">
        <f t="shared" si="7"/>
        <v>2266.9499999999998</v>
      </c>
      <c r="AF45" s="103">
        <f t="shared" si="8"/>
        <v>100.00000000000045</v>
      </c>
      <c r="AG45" s="3"/>
    </row>
    <row r="46" spans="2:33" x14ac:dyDescent="0.3">
      <c r="B46" s="1" t="str">
        <f>адреса!$G$45</f>
        <v>кв.39</v>
      </c>
      <c r="C46" s="522">
        <f>адреса!$I$45</f>
        <v>10000039</v>
      </c>
      <c r="D46" s="6" t="str">
        <f>адреса!$K$45</f>
        <v>ФИО-1-39</v>
      </c>
      <c r="E46" s="6">
        <v>48694.34</v>
      </c>
      <c r="F46" s="6">
        <v>10351.56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/>
      <c r="M46" s="6">
        <v>0</v>
      </c>
      <c r="N46" s="6">
        <v>0</v>
      </c>
      <c r="O46" s="6">
        <v>220.63</v>
      </c>
      <c r="P46" s="6">
        <v>0</v>
      </c>
      <c r="Q46" s="6">
        <v>0</v>
      </c>
      <c r="R46" s="6"/>
      <c r="S46" s="6"/>
      <c r="T46" s="6"/>
      <c r="U46" s="6"/>
      <c r="V46" s="6">
        <v>10572.19</v>
      </c>
      <c r="W46" s="6">
        <v>0</v>
      </c>
      <c r="X46" s="6">
        <v>59266.53</v>
      </c>
      <c r="Y46" s="513">
        <f>IF(A46&lt;&gt;"",IF(A46=мар17!A46,0,1),IF(AND(B46=мар17!B46,C46=мар17!C46),0,1))</f>
        <v>0</v>
      </c>
      <c r="Z46" s="70" t="str">
        <f t="shared" si="5"/>
        <v>ул. Первая д.1</v>
      </c>
      <c r="AA46" s="504">
        <f>IF($B46&lt;&gt;"",MAX(AA$7:AA45)+1,0)</f>
        <v>39</v>
      </c>
      <c r="AB46" s="502">
        <f t="shared" si="1"/>
        <v>46</v>
      </c>
      <c r="AC46" s="504">
        <f>1</f>
        <v>1</v>
      </c>
      <c r="AD46" s="103">
        <f t="shared" si="6"/>
        <v>10351.56</v>
      </c>
      <c r="AE46" s="103">
        <f t="shared" si="7"/>
        <v>220.63</v>
      </c>
      <c r="AF46" s="103">
        <f t="shared" si="8"/>
        <v>1.0231815394945443E-12</v>
      </c>
      <c r="AG46" s="3"/>
    </row>
    <row r="47" spans="2:33" x14ac:dyDescent="0.3">
      <c r="B47" s="1" t="str">
        <f>адреса!$G$46</f>
        <v>кв.40</v>
      </c>
      <c r="C47" s="522">
        <f>адреса!$I$46</f>
        <v>10000040</v>
      </c>
      <c r="D47" s="6" t="str">
        <f>адреса!$K$46</f>
        <v>ФИО-1-40</v>
      </c>
      <c r="E47" s="6">
        <v>8383.86</v>
      </c>
      <c r="F47" s="6">
        <v>6110.18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/>
      <c r="M47" s="6">
        <v>0</v>
      </c>
      <c r="N47" s="6">
        <v>0</v>
      </c>
      <c r="O47" s="6">
        <v>5175.32</v>
      </c>
      <c r="P47" s="6">
        <v>0</v>
      </c>
      <c r="Q47" s="6">
        <v>0</v>
      </c>
      <c r="R47" s="6"/>
      <c r="S47" s="6"/>
      <c r="T47" s="6"/>
      <c r="U47" s="6"/>
      <c r="V47" s="6">
        <v>11285.5</v>
      </c>
      <c r="W47" s="6">
        <v>0</v>
      </c>
      <c r="X47" s="6">
        <v>19669.36</v>
      </c>
      <c r="Y47" s="513">
        <f>IF(A47&lt;&gt;"",IF(A47=мар17!A47,0,1),IF(AND(B47=мар17!B47,C47=мар17!C47),0,1))</f>
        <v>0</v>
      </c>
      <c r="Z47" s="70" t="str">
        <f t="shared" si="5"/>
        <v>ул. Первая д.1</v>
      </c>
      <c r="AA47" s="504">
        <f>IF($B47&lt;&gt;"",MAX(AA$7:AA46)+1,0)</f>
        <v>40</v>
      </c>
      <c r="AB47" s="502">
        <f t="shared" si="1"/>
        <v>47</v>
      </c>
      <c r="AC47" s="504">
        <f>1</f>
        <v>1</v>
      </c>
      <c r="AD47" s="103">
        <f t="shared" si="6"/>
        <v>6110.18</v>
      </c>
      <c r="AE47" s="103">
        <f t="shared" si="7"/>
        <v>5175.32</v>
      </c>
      <c r="AF47" s="103">
        <f t="shared" si="8"/>
        <v>0</v>
      </c>
      <c r="AG47" s="3"/>
    </row>
    <row r="48" spans="2:33" x14ac:dyDescent="0.3">
      <c r="B48" s="1" t="str">
        <f>адреса!$G$47</f>
        <v>кв.41</v>
      </c>
      <c r="C48" s="522">
        <f>адреса!$I$47</f>
        <v>10000041</v>
      </c>
      <c r="D48" s="6" t="str">
        <f>адреса!$K$47</f>
        <v>ФИО-1-41</v>
      </c>
      <c r="E48" s="6">
        <v>13316.46</v>
      </c>
      <c r="F48" s="6">
        <v>4438.82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/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/>
      <c r="S48" s="6"/>
      <c r="T48" s="6"/>
      <c r="U48" s="6"/>
      <c r="V48" s="6">
        <v>4438.82</v>
      </c>
      <c r="W48" s="6">
        <v>0</v>
      </c>
      <c r="X48" s="6">
        <v>17755.28</v>
      </c>
      <c r="Y48" s="513">
        <f>IF(A48&lt;&gt;"",IF(A48=мар17!A48,0,1),IF(AND(B48=мар17!B48,C48=мар17!C48),0,1))</f>
        <v>0</v>
      </c>
      <c r="Z48" s="70" t="str">
        <f t="shared" si="5"/>
        <v>ул. Первая д.1</v>
      </c>
      <c r="AA48" s="504">
        <f>IF($B48&lt;&gt;"",MAX(AA$7:AA47)+1,0)</f>
        <v>41</v>
      </c>
      <c r="AB48" s="502">
        <f t="shared" si="1"/>
        <v>48</v>
      </c>
      <c r="AC48" s="504">
        <f>1</f>
        <v>1</v>
      </c>
      <c r="AD48" s="103">
        <f t="shared" si="6"/>
        <v>4438.82</v>
      </c>
      <c r="AE48" s="103">
        <f t="shared" si="7"/>
        <v>0</v>
      </c>
      <c r="AF48" s="103">
        <f t="shared" si="8"/>
        <v>0</v>
      </c>
      <c r="AG48" s="3"/>
    </row>
    <row r="49" spans="1:33" x14ac:dyDescent="0.3">
      <c r="B49" s="1" t="str">
        <f>адреса!$G$48</f>
        <v>кв.42</v>
      </c>
      <c r="C49" s="522">
        <f>адреса!$I$48</f>
        <v>10000042</v>
      </c>
      <c r="D49" s="6" t="str">
        <f>адреса!$K$48</f>
        <v>ФИО-1-42</v>
      </c>
      <c r="E49" s="6">
        <v>-713.49</v>
      </c>
      <c r="F49" s="6">
        <v>1776.89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/>
      <c r="M49" s="6">
        <v>0</v>
      </c>
      <c r="N49" s="6">
        <v>0</v>
      </c>
      <c r="O49" s="6">
        <v>368.29</v>
      </c>
      <c r="P49" s="6">
        <v>0</v>
      </c>
      <c r="Q49" s="6">
        <v>0</v>
      </c>
      <c r="R49" s="6"/>
      <c r="S49" s="6"/>
      <c r="T49" s="6"/>
      <c r="U49" s="6"/>
      <c r="V49" s="6">
        <v>2145.1799999999998</v>
      </c>
      <c r="W49" s="6">
        <v>0</v>
      </c>
      <c r="X49" s="6">
        <v>1431.69</v>
      </c>
      <c r="Y49" s="513">
        <f>IF(A49&lt;&gt;"",IF(A49=мар17!A49,0,1),IF(AND(B49=мар17!B49,C49=мар17!C49),0,1))</f>
        <v>0</v>
      </c>
      <c r="Z49" s="70" t="str">
        <f t="shared" si="5"/>
        <v>ул. Первая д.1</v>
      </c>
      <c r="AA49" s="504">
        <f>IF($B49&lt;&gt;"",MAX(AA$7:AA48)+1,0)</f>
        <v>42</v>
      </c>
      <c r="AB49" s="502">
        <f t="shared" si="1"/>
        <v>49</v>
      </c>
      <c r="AC49" s="504">
        <f>1</f>
        <v>1</v>
      </c>
      <c r="AD49" s="103">
        <f t="shared" si="6"/>
        <v>1776.89</v>
      </c>
      <c r="AE49" s="103">
        <f t="shared" si="7"/>
        <v>368.29</v>
      </c>
      <c r="AF49" s="103">
        <f t="shared" si="8"/>
        <v>0</v>
      </c>
      <c r="AG49" s="3"/>
    </row>
    <row r="50" spans="1:33" x14ac:dyDescent="0.3">
      <c r="B50" s="1" t="str">
        <f>адреса!$G$49</f>
        <v>кв.43</v>
      </c>
      <c r="C50" s="522">
        <f>адреса!$I$49</f>
        <v>10000043</v>
      </c>
      <c r="D50" s="6" t="str">
        <f>адреса!$K$49</f>
        <v>ФИО-1-43</v>
      </c>
      <c r="E50" s="6">
        <v>14531.67</v>
      </c>
      <c r="F50" s="6">
        <v>4843.8900000000003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/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/>
      <c r="S50" s="6"/>
      <c r="T50" s="6"/>
      <c r="U50" s="6"/>
      <c r="V50" s="6">
        <v>4843.8900000000003</v>
      </c>
      <c r="W50" s="6">
        <v>0</v>
      </c>
      <c r="X50" s="6">
        <v>19375.560000000001</v>
      </c>
      <c r="Y50" s="513">
        <f>IF(A50&lt;&gt;"",IF(A50=мар17!A50,0,1),IF(AND(B50=мар17!B50,C50=мар17!C50),0,1))</f>
        <v>0</v>
      </c>
      <c r="Z50" s="70" t="str">
        <f t="shared" si="5"/>
        <v>ул. Первая д.1</v>
      </c>
      <c r="AA50" s="504">
        <f>IF($B50&lt;&gt;"",MAX(AA$7:AA49)+1,0)</f>
        <v>43</v>
      </c>
      <c r="AB50" s="502">
        <f t="shared" si="1"/>
        <v>50</v>
      </c>
      <c r="AC50" s="504">
        <f>1</f>
        <v>1</v>
      </c>
      <c r="AD50" s="103">
        <f t="shared" si="6"/>
        <v>4843.8900000000003</v>
      </c>
      <c r="AE50" s="103">
        <f t="shared" si="7"/>
        <v>0</v>
      </c>
      <c r="AF50" s="103">
        <f t="shared" si="8"/>
        <v>0</v>
      </c>
      <c r="AG50" s="3"/>
    </row>
    <row r="51" spans="1:33" x14ac:dyDescent="0.3">
      <c r="B51" s="1" t="str">
        <f>адреса!$G$50</f>
        <v>кв.44</v>
      </c>
      <c r="C51" s="522">
        <f>адреса!$I$50</f>
        <v>10000044</v>
      </c>
      <c r="D51" s="6" t="str">
        <f>адреса!$K$50</f>
        <v>ФИО-1-44</v>
      </c>
      <c r="E51" s="6">
        <v>13316.46</v>
      </c>
      <c r="F51" s="6">
        <v>4438.82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/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/>
      <c r="S51" s="6"/>
      <c r="T51" s="6"/>
      <c r="U51" s="6"/>
      <c r="V51" s="6">
        <v>4438.82</v>
      </c>
      <c r="W51" s="6">
        <v>0</v>
      </c>
      <c r="X51" s="6">
        <v>17755.28</v>
      </c>
      <c r="Y51" s="513">
        <f>IF(A51&lt;&gt;"",IF(A51=мар17!A51,0,1),IF(AND(B51=мар17!B51,C51=мар17!C51),0,1))</f>
        <v>0</v>
      </c>
      <c r="Z51" s="70" t="str">
        <f t="shared" si="5"/>
        <v>ул. Первая д.1</v>
      </c>
      <c r="AA51" s="504">
        <f>IF($B51&lt;&gt;"",MAX(AA$7:AA50)+1,0)</f>
        <v>44</v>
      </c>
      <c r="AB51" s="502">
        <f t="shared" si="1"/>
        <v>51</v>
      </c>
      <c r="AC51" s="504">
        <f>1</f>
        <v>1</v>
      </c>
      <c r="AD51" s="103">
        <f t="shared" si="6"/>
        <v>4438.82</v>
      </c>
      <c r="AE51" s="103">
        <f t="shared" si="7"/>
        <v>0</v>
      </c>
      <c r="AF51" s="103">
        <f t="shared" si="8"/>
        <v>0</v>
      </c>
      <c r="AG51" s="3"/>
    </row>
    <row r="52" spans="1:33" x14ac:dyDescent="0.3">
      <c r="B52" s="1" t="str">
        <f>адреса!$G$51</f>
        <v>кв.45</v>
      </c>
      <c r="C52" s="522">
        <f>адреса!$I$51</f>
        <v>10000045</v>
      </c>
      <c r="D52" s="6" t="str">
        <f>адреса!$K$51</f>
        <v>ФИО-1-45</v>
      </c>
      <c r="E52" s="6">
        <v>19417.38</v>
      </c>
      <c r="F52" s="6">
        <v>1749.66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/>
      <c r="M52" s="6">
        <v>0</v>
      </c>
      <c r="N52" s="6">
        <v>0</v>
      </c>
      <c r="O52" s="6">
        <v>188.49</v>
      </c>
      <c r="P52" s="6">
        <v>0</v>
      </c>
      <c r="Q52" s="6">
        <v>0</v>
      </c>
      <c r="R52" s="6"/>
      <c r="S52" s="6"/>
      <c r="T52" s="6"/>
      <c r="U52" s="6"/>
      <c r="V52" s="6">
        <v>1938.15</v>
      </c>
      <c r="W52" s="6">
        <v>0</v>
      </c>
      <c r="X52" s="6">
        <v>21355.53</v>
      </c>
      <c r="Y52" s="513">
        <f>IF(A52&lt;&gt;"",IF(A52=мар17!A52,0,1),IF(AND(B52=мар17!B52,C52=мар17!C52),0,1))</f>
        <v>0</v>
      </c>
      <c r="Z52" s="70" t="str">
        <f t="shared" si="5"/>
        <v>ул. Первая д.1</v>
      </c>
      <c r="AA52" s="504">
        <f>IF($B52&lt;&gt;"",MAX(AA$7:AA51)+1,0)</f>
        <v>45</v>
      </c>
      <c r="AB52" s="502">
        <f t="shared" si="1"/>
        <v>52</v>
      </c>
      <c r="AC52" s="504">
        <f>1</f>
        <v>1</v>
      </c>
      <c r="AD52" s="103">
        <f t="shared" si="6"/>
        <v>1749.66</v>
      </c>
      <c r="AE52" s="103">
        <f t="shared" si="7"/>
        <v>188.49</v>
      </c>
      <c r="AF52" s="103">
        <f t="shared" si="8"/>
        <v>0</v>
      </c>
      <c r="AG52" s="3"/>
    </row>
    <row r="53" spans="1:33" x14ac:dyDescent="0.3">
      <c r="B53" s="1" t="str">
        <f>адреса!$G$52</f>
        <v>кв.46</v>
      </c>
      <c r="C53" s="522">
        <f>адреса!$I$52</f>
        <v>10000046</v>
      </c>
      <c r="D53" s="6" t="str">
        <f>адреса!$K$52</f>
        <v>ФИО-1-46</v>
      </c>
      <c r="E53" s="6">
        <v>14531.67</v>
      </c>
      <c r="F53" s="6">
        <v>4843.8900000000003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/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/>
      <c r="S53" s="6"/>
      <c r="T53" s="6"/>
      <c r="U53" s="6"/>
      <c r="V53" s="6">
        <v>4843.8900000000003</v>
      </c>
      <c r="W53" s="6">
        <v>0</v>
      </c>
      <c r="X53" s="6">
        <v>19375.560000000001</v>
      </c>
      <c r="Y53" s="513">
        <f>IF(A53&lt;&gt;"",IF(A53=мар17!A53,0,1),IF(AND(B53=мар17!B53,C53=мар17!C53),0,1))</f>
        <v>0</v>
      </c>
      <c r="Z53" s="70" t="str">
        <f t="shared" si="5"/>
        <v>ул. Первая д.1</v>
      </c>
      <c r="AA53" s="504">
        <f>IF($B53&lt;&gt;"",MAX(AA$7:AA52)+1,0)</f>
        <v>46</v>
      </c>
      <c r="AB53" s="502">
        <f t="shared" si="1"/>
        <v>53</v>
      </c>
      <c r="AC53" s="504">
        <f>1</f>
        <v>1</v>
      </c>
      <c r="AD53" s="103">
        <f t="shared" si="6"/>
        <v>4843.8900000000003</v>
      </c>
      <c r="AE53" s="103">
        <f t="shared" si="7"/>
        <v>0</v>
      </c>
      <c r="AF53" s="103">
        <f t="shared" si="8"/>
        <v>0</v>
      </c>
      <c r="AG53" s="3"/>
    </row>
    <row r="54" spans="1:33" x14ac:dyDescent="0.3">
      <c r="B54" s="1" t="str">
        <f>адреса!$G$53</f>
        <v>кв.47</v>
      </c>
      <c r="C54" s="522">
        <f>адреса!$I$53</f>
        <v>10000047</v>
      </c>
      <c r="D54" s="6" t="str">
        <f>адреса!$K$53</f>
        <v>ФИО-1-47</v>
      </c>
      <c r="E54" s="6">
        <v>609.70000000000005</v>
      </c>
      <c r="F54" s="6">
        <v>4438.82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/>
      <c r="M54" s="6">
        <v>0</v>
      </c>
      <c r="N54" s="6">
        <v>0</v>
      </c>
      <c r="O54" s="6">
        <v>1263.0899999999999</v>
      </c>
      <c r="P54" s="6">
        <v>0</v>
      </c>
      <c r="Q54" s="6">
        <v>0</v>
      </c>
      <c r="R54" s="6"/>
      <c r="S54" s="6"/>
      <c r="T54" s="6"/>
      <c r="U54" s="6"/>
      <c r="V54" s="6">
        <v>5701.91</v>
      </c>
      <c r="W54" s="6">
        <v>0</v>
      </c>
      <c r="X54" s="6">
        <v>6311.61</v>
      </c>
      <c r="Y54" s="513">
        <f>IF(A54&lt;&gt;"",IF(A54=мар17!A54,0,1),IF(AND(B54=мар17!B54,C54=мар17!C54),0,1))</f>
        <v>0</v>
      </c>
      <c r="Z54" s="70" t="str">
        <f t="shared" si="5"/>
        <v>ул. Первая д.1</v>
      </c>
      <c r="AA54" s="504">
        <f>IF($B54&lt;&gt;"",MAX(AA$7:AA53)+1,0)</f>
        <v>47</v>
      </c>
      <c r="AB54" s="502">
        <f t="shared" si="1"/>
        <v>54</v>
      </c>
      <c r="AC54" s="504">
        <f>1</f>
        <v>1</v>
      </c>
      <c r="AD54" s="103">
        <f t="shared" si="6"/>
        <v>4438.82</v>
      </c>
      <c r="AE54" s="103">
        <f t="shared" si="7"/>
        <v>1263.0899999999999</v>
      </c>
      <c r="AF54" s="103">
        <f t="shared" si="8"/>
        <v>0</v>
      </c>
      <c r="AG54" s="3"/>
    </row>
    <row r="55" spans="1:33" x14ac:dyDescent="0.3">
      <c r="B55" s="1" t="str">
        <f>адреса!$G$54</f>
        <v>кв.48</v>
      </c>
      <c r="C55" s="522">
        <f>адреса!$I$54</f>
        <v>10000048</v>
      </c>
      <c r="D55" s="6" t="str">
        <f>адреса!$K$54</f>
        <v>ФИО-1-48</v>
      </c>
      <c r="E55" s="6">
        <v>1991.85</v>
      </c>
      <c r="F55" s="6">
        <v>1948.62</v>
      </c>
      <c r="G55" s="6">
        <v>0</v>
      </c>
      <c r="H55" s="6">
        <v>0</v>
      </c>
      <c r="I55" s="6">
        <v>159.04</v>
      </c>
      <c r="J55" s="6">
        <v>587.58000000000004</v>
      </c>
      <c r="K55" s="6">
        <v>245.25</v>
      </c>
      <c r="L55" s="6"/>
      <c r="M55" s="6">
        <v>100</v>
      </c>
      <c r="N55" s="6">
        <v>0</v>
      </c>
      <c r="O55" s="6">
        <v>0</v>
      </c>
      <c r="P55" s="6">
        <v>0</v>
      </c>
      <c r="Q55" s="6">
        <v>0</v>
      </c>
      <c r="R55" s="6"/>
      <c r="S55" s="6"/>
      <c r="T55" s="6"/>
      <c r="U55" s="6"/>
      <c r="V55" s="6">
        <v>3040.49</v>
      </c>
      <c r="W55" s="6">
        <v>0</v>
      </c>
      <c r="X55" s="6">
        <v>5032.34</v>
      </c>
      <c r="Y55" s="513">
        <f>IF(A55&lt;&gt;"",IF(A55=мар17!A55,0,1),IF(AND(B55=мар17!B55,C55=мар17!C55),0,1))</f>
        <v>0</v>
      </c>
      <c r="Z55" s="70" t="str">
        <f t="shared" si="5"/>
        <v>ул. Первая д.1</v>
      </c>
      <c r="AA55" s="504">
        <f>IF($B55&lt;&gt;"",MAX(AA$7:AA54)+1,0)</f>
        <v>48</v>
      </c>
      <c r="AB55" s="502">
        <f t="shared" si="1"/>
        <v>55</v>
      </c>
      <c r="AC55" s="504">
        <f>1</f>
        <v>1</v>
      </c>
      <c r="AD55" s="103">
        <f t="shared" si="6"/>
        <v>1948.62</v>
      </c>
      <c r="AE55" s="103">
        <f t="shared" si="7"/>
        <v>991.87</v>
      </c>
      <c r="AF55" s="103">
        <f t="shared" si="8"/>
        <v>99.999999999999886</v>
      </c>
      <c r="AG55" s="3"/>
    </row>
    <row r="56" spans="1:33" x14ac:dyDescent="0.3">
      <c r="B56" s="1" t="str">
        <f>адреса!$G$55</f>
        <v>кв.49</v>
      </c>
      <c r="C56" s="522">
        <f>адреса!$I$55</f>
        <v>10000049</v>
      </c>
      <c r="D56" s="6" t="str">
        <f>адреса!$K$55</f>
        <v>ФИО-1-49</v>
      </c>
      <c r="E56" s="6">
        <v>30215.98</v>
      </c>
      <c r="F56" s="6">
        <v>4843.8900000000003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/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/>
      <c r="S56" s="6"/>
      <c r="T56" s="6"/>
      <c r="U56" s="6"/>
      <c r="V56" s="6">
        <v>4843.8900000000003</v>
      </c>
      <c r="W56" s="6">
        <v>0</v>
      </c>
      <c r="X56" s="6">
        <v>35059.870000000003</v>
      </c>
      <c r="Y56" s="513">
        <f>IF(A56&lt;&gt;"",IF(A56=мар17!A56,0,1),IF(AND(B56=мар17!B56,C56=мар17!C56),0,1))</f>
        <v>0</v>
      </c>
      <c r="Z56" s="70" t="str">
        <f t="shared" si="5"/>
        <v>ул. Первая д.1</v>
      </c>
      <c r="AA56" s="504">
        <f>IF($B56&lt;&gt;"",MAX(AA$7:AA55)+1,0)</f>
        <v>49</v>
      </c>
      <c r="AB56" s="502">
        <f t="shared" si="1"/>
        <v>56</v>
      </c>
      <c r="AC56" s="504">
        <f>1</f>
        <v>1</v>
      </c>
      <c r="AD56" s="103">
        <f t="shared" si="6"/>
        <v>4843.8900000000003</v>
      </c>
      <c r="AE56" s="103">
        <f t="shared" si="7"/>
        <v>0</v>
      </c>
      <c r="AF56" s="103">
        <f t="shared" si="8"/>
        <v>0</v>
      </c>
      <c r="AG56" s="3"/>
    </row>
    <row r="57" spans="1:33" x14ac:dyDescent="0.3">
      <c r="A57" s="4" t="str">
        <f>адреса!$E$104</f>
        <v>ул. Третья д.3</v>
      </c>
      <c r="C57" s="522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513">
        <f>IF(A57&lt;&gt;"",IF(A57=мар17!A106,0,1),IF(AND(B57=мар17!B106,C57=мар17!C106),0,1))</f>
        <v>0</v>
      </c>
      <c r="Z57" s="70" t="str">
        <f t="shared" si="5"/>
        <v>ул. Третья д.3</v>
      </c>
      <c r="AA57" s="504">
        <f>IF($B57&lt;&gt;"",MAX(AA$7:AA56)+1,0)</f>
        <v>0</v>
      </c>
      <c r="AB57" s="502">
        <f t="shared" si="1"/>
        <v>57</v>
      </c>
      <c r="AC57" s="504">
        <f>1</f>
        <v>1</v>
      </c>
      <c r="AD57" s="103">
        <f t="shared" si="6"/>
        <v>0</v>
      </c>
      <c r="AE57" s="103">
        <f t="shared" si="7"/>
        <v>0</v>
      </c>
      <c r="AF57" s="103">
        <f t="shared" si="8"/>
        <v>0</v>
      </c>
      <c r="AG57" s="3"/>
    </row>
    <row r="58" spans="1:33" x14ac:dyDescent="0.3">
      <c r="B58" s="1" t="str">
        <f>адреса!$G$104</f>
        <v>кв.1</v>
      </c>
      <c r="C58" s="522">
        <f>адреса!$I$104</f>
        <v>30000001</v>
      </c>
      <c r="D58" s="6" t="str">
        <f>адреса!$K$104</f>
        <v>ФИО-3-1</v>
      </c>
      <c r="E58" s="6">
        <v>11149.39</v>
      </c>
      <c r="F58" s="6">
        <v>1623.37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/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/>
      <c r="S58" s="6"/>
      <c r="T58" s="6"/>
      <c r="U58" s="6"/>
      <c r="V58" s="6">
        <v>1623.37</v>
      </c>
      <c r="W58" s="6">
        <v>0</v>
      </c>
      <c r="X58" s="6">
        <v>12772.76</v>
      </c>
      <c r="Y58" s="513">
        <f>IF(A58&lt;&gt;"",IF(A58=мар17!A107,0,1),IF(AND(B58=мар17!B107,C58=мар17!C107),0,1))</f>
        <v>0</v>
      </c>
      <c r="Z58" s="70" t="str">
        <f t="shared" si="5"/>
        <v>ул. Третья д.3</v>
      </c>
      <c r="AA58" s="504">
        <f>IF($B58&lt;&gt;"",MAX(AA$7:AA57)+1,0)</f>
        <v>50</v>
      </c>
      <c r="AB58" s="502">
        <f t="shared" si="1"/>
        <v>58</v>
      </c>
      <c r="AC58" s="504">
        <f>1</f>
        <v>1</v>
      </c>
      <c r="AD58" s="103">
        <f t="shared" si="6"/>
        <v>1623.37</v>
      </c>
      <c r="AE58" s="103">
        <f t="shared" si="7"/>
        <v>0</v>
      </c>
      <c r="AF58" s="103">
        <f t="shared" si="8"/>
        <v>0</v>
      </c>
      <c r="AG58" s="3"/>
    </row>
    <row r="59" spans="1:33" x14ac:dyDescent="0.3">
      <c r="B59" s="1" t="str">
        <f>адреса!$G$105</f>
        <v>кв.2</v>
      </c>
      <c r="C59" s="522">
        <f>адреса!$I$105</f>
        <v>30000002</v>
      </c>
      <c r="D59" s="6" t="str">
        <f>адреса!$K$105</f>
        <v>ФИО-3-2</v>
      </c>
      <c r="E59" s="6">
        <v>12757.07</v>
      </c>
      <c r="F59" s="6">
        <v>1857.43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  <c r="L59" s="6"/>
      <c r="M59" s="6">
        <v>0</v>
      </c>
      <c r="N59" s="6">
        <v>0</v>
      </c>
      <c r="O59" s="6">
        <v>0</v>
      </c>
      <c r="P59" s="6">
        <v>0</v>
      </c>
      <c r="Q59" s="6">
        <v>0</v>
      </c>
      <c r="R59" s="6"/>
      <c r="S59" s="6"/>
      <c r="T59" s="6"/>
      <c r="U59" s="6"/>
      <c r="V59" s="6">
        <v>1857.43</v>
      </c>
      <c r="W59" s="6">
        <v>0</v>
      </c>
      <c r="X59" s="6">
        <v>14614.5</v>
      </c>
      <c r="Y59" s="513">
        <f>IF(A59&lt;&gt;"",IF(A59=мар17!A108,0,1),IF(AND(B59=мар17!B108,C59=мар17!C108),0,1))</f>
        <v>0</v>
      </c>
      <c r="Z59" s="70" t="str">
        <f t="shared" si="5"/>
        <v>ул. Третья д.3</v>
      </c>
      <c r="AA59" s="504">
        <f>IF($B59&lt;&gt;"",MAX(AA$7:AA58)+1,0)</f>
        <v>51</v>
      </c>
      <c r="AB59" s="502">
        <f t="shared" si="1"/>
        <v>59</v>
      </c>
      <c r="AC59" s="504">
        <f>1</f>
        <v>1</v>
      </c>
      <c r="AD59" s="103">
        <f t="shared" si="6"/>
        <v>1857.43</v>
      </c>
      <c r="AE59" s="103">
        <f t="shared" si="7"/>
        <v>0</v>
      </c>
      <c r="AF59" s="103">
        <f t="shared" si="8"/>
        <v>0</v>
      </c>
      <c r="AG59" s="3"/>
    </row>
    <row r="60" spans="1:33" x14ac:dyDescent="0.3">
      <c r="B60" s="1" t="str">
        <f>адреса!$G$106</f>
        <v>кв.3</v>
      </c>
      <c r="C60" s="522">
        <f>адреса!$I$106</f>
        <v>30000003</v>
      </c>
      <c r="D60" s="6" t="str">
        <f>адреса!$K$106</f>
        <v>ФИО-3-3</v>
      </c>
      <c r="E60" s="6">
        <v>17141.66</v>
      </c>
      <c r="F60" s="6">
        <v>2495.83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/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6"/>
      <c r="S60" s="6"/>
      <c r="T60" s="6"/>
      <c r="U60" s="6"/>
      <c r="V60" s="6">
        <v>2495.83</v>
      </c>
      <c r="W60" s="6">
        <v>0</v>
      </c>
      <c r="X60" s="6">
        <v>19637.490000000002</v>
      </c>
      <c r="Y60" s="513">
        <f>IF(A60&lt;&gt;"",IF(A60=мар17!A109,0,1),IF(AND(B60=мар17!B109,C60=мар17!C109),0,1))</f>
        <v>0</v>
      </c>
      <c r="Z60" s="70" t="str">
        <f t="shared" si="5"/>
        <v>ул. Третья д.3</v>
      </c>
      <c r="AA60" s="504">
        <f>IF($B60&lt;&gt;"",MAX(AA$7:AA59)+1,0)</f>
        <v>52</v>
      </c>
      <c r="AB60" s="502">
        <f t="shared" si="1"/>
        <v>60</v>
      </c>
      <c r="AC60" s="504">
        <f>1</f>
        <v>1</v>
      </c>
      <c r="AD60" s="103">
        <f t="shared" si="6"/>
        <v>2495.83</v>
      </c>
      <c r="AE60" s="103">
        <f t="shared" si="7"/>
        <v>0</v>
      </c>
      <c r="AF60" s="103">
        <f t="shared" si="8"/>
        <v>0</v>
      </c>
      <c r="AG60" s="3"/>
    </row>
    <row r="61" spans="1:33" x14ac:dyDescent="0.3">
      <c r="B61" s="1" t="str">
        <f>адреса!$G$107</f>
        <v>кв.4</v>
      </c>
      <c r="C61" s="522">
        <f>адреса!$I$107</f>
        <v>30000004</v>
      </c>
      <c r="D61" s="6" t="str">
        <f>адреса!$K$107</f>
        <v>ФИО-3-4</v>
      </c>
      <c r="E61" s="6">
        <v>15429.59</v>
      </c>
      <c r="F61" s="6">
        <v>2246.5700000000002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/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/>
      <c r="S61" s="6"/>
      <c r="T61" s="6"/>
      <c r="U61" s="6"/>
      <c r="V61" s="6">
        <v>2246.5700000000002</v>
      </c>
      <c r="W61" s="6">
        <v>0</v>
      </c>
      <c r="X61" s="6">
        <v>17676.16</v>
      </c>
      <c r="Y61" s="513">
        <f>IF(A61&lt;&gt;"",IF(A61=мар17!A110,0,1),IF(AND(B61=мар17!B110,C61=мар17!C110),0,1))</f>
        <v>0</v>
      </c>
      <c r="Z61" s="70" t="str">
        <f t="shared" si="5"/>
        <v>ул. Третья д.3</v>
      </c>
      <c r="AA61" s="504">
        <f>IF($B61&lt;&gt;"",MAX(AA$7:AA60)+1,0)</f>
        <v>53</v>
      </c>
      <c r="AB61" s="502">
        <f t="shared" si="1"/>
        <v>61</v>
      </c>
      <c r="AC61" s="504">
        <f>1</f>
        <v>1</v>
      </c>
      <c r="AD61" s="103">
        <f t="shared" si="6"/>
        <v>2246.5700000000002</v>
      </c>
      <c r="AE61" s="103">
        <f t="shared" si="7"/>
        <v>0</v>
      </c>
      <c r="AF61" s="103">
        <f t="shared" si="8"/>
        <v>0</v>
      </c>
      <c r="AG61" s="3"/>
    </row>
    <row r="62" spans="1:33" x14ac:dyDescent="0.3">
      <c r="B62" s="1" t="str">
        <f>адреса!$G$108</f>
        <v>кв.5</v>
      </c>
      <c r="C62" s="522">
        <f>адреса!$I$108</f>
        <v>30000005</v>
      </c>
      <c r="D62" s="6" t="str">
        <f>адреса!$K$108</f>
        <v>ФИО-3-5</v>
      </c>
      <c r="E62" s="6">
        <v>24487.05</v>
      </c>
      <c r="F62" s="6">
        <v>2878.89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/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/>
      <c r="S62" s="6"/>
      <c r="T62" s="6"/>
      <c r="U62" s="6"/>
      <c r="V62" s="6">
        <v>2878.89</v>
      </c>
      <c r="W62" s="6">
        <v>0</v>
      </c>
      <c r="X62" s="6">
        <v>27365.94</v>
      </c>
      <c r="Y62" s="513">
        <f>IF(A62&lt;&gt;"",IF(A62=мар17!A111,0,1),IF(AND(B62=мар17!B111,C62=мар17!C111),0,1))</f>
        <v>0</v>
      </c>
      <c r="Z62" s="70" t="str">
        <f t="shared" si="5"/>
        <v>ул. Третья д.3</v>
      </c>
      <c r="AA62" s="504">
        <f>IF($B62&lt;&gt;"",MAX(AA$7:AA61)+1,0)</f>
        <v>54</v>
      </c>
      <c r="AB62" s="502">
        <f t="shared" si="1"/>
        <v>62</v>
      </c>
      <c r="AC62" s="504">
        <f>1</f>
        <v>1</v>
      </c>
      <c r="AD62" s="103">
        <f t="shared" si="6"/>
        <v>2878.89</v>
      </c>
      <c r="AE62" s="103">
        <f t="shared" si="7"/>
        <v>0</v>
      </c>
      <c r="AF62" s="103">
        <f t="shared" si="8"/>
        <v>0</v>
      </c>
      <c r="AG62" s="3"/>
    </row>
    <row r="63" spans="1:33" x14ac:dyDescent="0.3">
      <c r="B63" s="1" t="str">
        <f>адреса!$G$109</f>
        <v>кв.6</v>
      </c>
      <c r="C63" s="522">
        <f>адреса!$I$109</f>
        <v>30000006</v>
      </c>
      <c r="D63" s="6" t="str">
        <f>адреса!$K$109</f>
        <v>ФИО-3-6</v>
      </c>
      <c r="E63" s="6">
        <v>12694.44</v>
      </c>
      <c r="F63" s="6">
        <v>1848.31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/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/>
      <c r="S63" s="6"/>
      <c r="T63" s="6"/>
      <c r="U63" s="6"/>
      <c r="V63" s="6">
        <v>1848.31</v>
      </c>
      <c r="W63" s="6">
        <v>0</v>
      </c>
      <c r="X63" s="6">
        <v>14542.75</v>
      </c>
      <c r="Y63" s="513">
        <f>IF(A63&lt;&gt;"",IF(A63=мар17!A112,0,1),IF(AND(B63=мар17!B112,C63=мар17!C112),0,1))</f>
        <v>0</v>
      </c>
      <c r="Z63" s="70" t="str">
        <f t="shared" si="5"/>
        <v>ул. Третья д.3</v>
      </c>
      <c r="AA63" s="504">
        <f>IF($B63&lt;&gt;"",MAX(AA$7:AA62)+1,0)</f>
        <v>55</v>
      </c>
      <c r="AB63" s="502">
        <f t="shared" si="1"/>
        <v>63</v>
      </c>
      <c r="AC63" s="504">
        <f>1</f>
        <v>1</v>
      </c>
      <c r="AD63" s="103">
        <f t="shared" si="6"/>
        <v>1848.31</v>
      </c>
      <c r="AE63" s="103">
        <f t="shared" si="7"/>
        <v>0</v>
      </c>
      <c r="AF63" s="103">
        <f t="shared" si="8"/>
        <v>0</v>
      </c>
      <c r="AG63" s="3"/>
    </row>
    <row r="64" spans="1:33" x14ac:dyDescent="0.3">
      <c r="B64" s="1" t="str">
        <f>адреса!$G$110</f>
        <v>кв.7</v>
      </c>
      <c r="C64" s="522">
        <f>адреса!$I$110</f>
        <v>30000007</v>
      </c>
      <c r="D64" s="6" t="str">
        <f>адреса!$K$110</f>
        <v>ФИО-3-7</v>
      </c>
      <c r="E64" s="6">
        <v>8902.2000000000007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/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/>
      <c r="S64" s="6"/>
      <c r="T64" s="6"/>
      <c r="U64" s="6"/>
      <c r="V64" s="6">
        <v>0</v>
      </c>
      <c r="W64" s="6">
        <v>0</v>
      </c>
      <c r="X64" s="6">
        <v>8902.2000000000007</v>
      </c>
      <c r="Y64" s="513">
        <f>IF(A64&lt;&gt;"",IF(A64=мар17!A113,0,1),IF(AND(B64=мар17!B113,C64=мар17!C113),0,1))</f>
        <v>0</v>
      </c>
      <c r="Z64" s="70" t="str">
        <f t="shared" si="5"/>
        <v>ул. Третья д.3</v>
      </c>
      <c r="AA64" s="504">
        <f>IF($B64&lt;&gt;"",MAX(AA$7:AA63)+1,0)</f>
        <v>56</v>
      </c>
      <c r="AB64" s="502">
        <f t="shared" si="1"/>
        <v>64</v>
      </c>
      <c r="AC64" s="504">
        <f>1</f>
        <v>1</v>
      </c>
      <c r="AD64" s="103">
        <f t="shared" si="6"/>
        <v>0</v>
      </c>
      <c r="AE64" s="103">
        <f t="shared" si="7"/>
        <v>0</v>
      </c>
      <c r="AF64" s="103">
        <f t="shared" si="8"/>
        <v>0</v>
      </c>
      <c r="AG64" s="3"/>
    </row>
    <row r="65" spans="2:33" x14ac:dyDescent="0.3">
      <c r="B65" s="1" t="str">
        <f>адреса!$G$111</f>
        <v>кв.8</v>
      </c>
      <c r="C65" s="522">
        <f>адреса!$I$111</f>
        <v>30000008</v>
      </c>
      <c r="D65" s="6" t="str">
        <f>адреса!$K$111</f>
        <v>ФИО-3-8</v>
      </c>
      <c r="E65" s="6">
        <v>21046.04</v>
      </c>
      <c r="F65" s="6">
        <v>3064.31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/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/>
      <c r="S65" s="6"/>
      <c r="T65" s="6"/>
      <c r="U65" s="6"/>
      <c r="V65" s="6">
        <v>3064.31</v>
      </c>
      <c r="W65" s="6">
        <v>0</v>
      </c>
      <c r="X65" s="6">
        <v>24110.35</v>
      </c>
      <c r="Y65" s="513">
        <f>IF(A65&lt;&gt;"",IF(A65=мар17!A114,0,1),IF(AND(B65=мар17!B114,C65=мар17!C114),0,1))</f>
        <v>0</v>
      </c>
      <c r="Z65" s="70" t="str">
        <f t="shared" si="5"/>
        <v>ул. Третья д.3</v>
      </c>
      <c r="AA65" s="504">
        <f>IF($B65&lt;&gt;"",MAX(AA$7:AA64)+1,0)</f>
        <v>57</v>
      </c>
      <c r="AB65" s="502">
        <f t="shared" si="1"/>
        <v>65</v>
      </c>
      <c r="AC65" s="504">
        <f>1</f>
        <v>1</v>
      </c>
      <c r="AD65" s="103">
        <f t="shared" si="6"/>
        <v>3064.31</v>
      </c>
      <c r="AE65" s="103">
        <f t="shared" si="7"/>
        <v>0</v>
      </c>
      <c r="AF65" s="103">
        <f t="shared" si="8"/>
        <v>0</v>
      </c>
      <c r="AG65" s="3"/>
    </row>
    <row r="66" spans="2:33" x14ac:dyDescent="0.3">
      <c r="B66" s="1" t="str">
        <f>адреса!$G$112</f>
        <v>кв.9</v>
      </c>
      <c r="C66" s="522">
        <f>адреса!$I$112</f>
        <v>30000009</v>
      </c>
      <c r="D66" s="6" t="str">
        <f>адреса!$K$112</f>
        <v>ФИО-3-9</v>
      </c>
      <c r="E66" s="6">
        <v>3147.98</v>
      </c>
      <c r="F66" s="6">
        <v>2742.09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/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/>
      <c r="S66" s="6"/>
      <c r="T66" s="6"/>
      <c r="U66" s="6"/>
      <c r="V66" s="6">
        <v>2742.09</v>
      </c>
      <c r="W66" s="6">
        <v>0</v>
      </c>
      <c r="X66" s="6">
        <v>5890.07</v>
      </c>
      <c r="Y66" s="513">
        <f>IF(A66&lt;&gt;"",IF(A66=мар17!A115,0,1),IF(AND(B66=мар17!B115,C66=мар17!C115),0,1))</f>
        <v>0</v>
      </c>
      <c r="Z66" s="70" t="str">
        <f t="shared" si="5"/>
        <v>ул. Третья д.3</v>
      </c>
      <c r="AA66" s="504">
        <f>IF($B66&lt;&gt;"",MAX(AA$7:AA65)+1,0)</f>
        <v>58</v>
      </c>
      <c r="AB66" s="502">
        <f t="shared" si="1"/>
        <v>66</v>
      </c>
      <c r="AC66" s="504">
        <f>1</f>
        <v>1</v>
      </c>
      <c r="AD66" s="103">
        <f t="shared" si="6"/>
        <v>2742.09</v>
      </c>
      <c r="AE66" s="103">
        <f t="shared" si="7"/>
        <v>0</v>
      </c>
      <c r="AF66" s="103">
        <f t="shared" si="8"/>
        <v>0</v>
      </c>
      <c r="AG66" s="3"/>
    </row>
    <row r="67" spans="2:33" x14ac:dyDescent="0.3">
      <c r="B67" s="1" t="str">
        <f>адреса!$G$113</f>
        <v>кв.10</v>
      </c>
      <c r="C67" s="522">
        <f>адреса!$I$113</f>
        <v>30000010</v>
      </c>
      <c r="D67" s="6" t="str">
        <f>адреса!$K$113</f>
        <v>ФИО-3-10</v>
      </c>
      <c r="E67" s="6">
        <v>14197.72</v>
      </c>
      <c r="F67" s="6">
        <v>2067.1999999999998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/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/>
      <c r="S67" s="6"/>
      <c r="T67" s="6"/>
      <c r="U67" s="6"/>
      <c r="V67" s="6">
        <v>2067.1999999999998</v>
      </c>
      <c r="W67" s="6">
        <v>0</v>
      </c>
      <c r="X67" s="6">
        <v>16264.92</v>
      </c>
      <c r="Y67" s="513">
        <f>IF(A67&lt;&gt;"",IF(A67=мар17!A116,0,1),IF(AND(B67=мар17!B116,C67=мар17!C116),0,1))</f>
        <v>0</v>
      </c>
      <c r="Z67" s="70" t="str">
        <f t="shared" si="5"/>
        <v>ул. Третья д.3</v>
      </c>
      <c r="AA67" s="504">
        <f>IF($B67&lt;&gt;"",MAX(AA$7:AA66)+1,0)</f>
        <v>59</v>
      </c>
      <c r="AB67" s="502">
        <f t="shared" si="1"/>
        <v>67</v>
      </c>
      <c r="AC67" s="504">
        <f>1</f>
        <v>1</v>
      </c>
      <c r="AD67" s="103">
        <f t="shared" si="6"/>
        <v>2067.1999999999998</v>
      </c>
      <c r="AE67" s="103">
        <f t="shared" si="7"/>
        <v>0</v>
      </c>
      <c r="AF67" s="103">
        <f t="shared" si="8"/>
        <v>0</v>
      </c>
      <c r="AG67" s="3"/>
    </row>
    <row r="68" spans="2:33" x14ac:dyDescent="0.3">
      <c r="B68" s="1" t="str">
        <f>адреса!$G$114</f>
        <v>кв.11</v>
      </c>
      <c r="C68" s="522">
        <f>адреса!$I$114</f>
        <v>30000011</v>
      </c>
      <c r="D68" s="6" t="str">
        <f>адреса!$K$114</f>
        <v>ФИО-3-11</v>
      </c>
      <c r="E68" s="6">
        <v>-3276.98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/>
      <c r="M68" s="6">
        <v>0</v>
      </c>
      <c r="N68" s="6">
        <v>0</v>
      </c>
      <c r="O68" s="6">
        <v>0</v>
      </c>
      <c r="P68" s="6">
        <v>0</v>
      </c>
      <c r="Q68" s="6">
        <v>0</v>
      </c>
      <c r="R68" s="6"/>
      <c r="S68" s="6"/>
      <c r="T68" s="6"/>
      <c r="U68" s="6"/>
      <c r="V68" s="6">
        <v>0</v>
      </c>
      <c r="W68" s="6">
        <v>0</v>
      </c>
      <c r="X68" s="6">
        <v>-3276.98</v>
      </c>
      <c r="Y68" s="513">
        <f>IF(A68&lt;&gt;"",IF(A68=мар17!A117,0,1),IF(AND(B68=мар17!B117,C68=мар17!C117),0,1))</f>
        <v>0</v>
      </c>
      <c r="Z68" s="70" t="str">
        <f t="shared" si="5"/>
        <v>ул. Третья д.3</v>
      </c>
      <c r="AA68" s="504">
        <f>IF($B68&lt;&gt;"",MAX(AA$7:AA67)+1,0)</f>
        <v>60</v>
      </c>
      <c r="AB68" s="502">
        <f t="shared" si="1"/>
        <v>68</v>
      </c>
      <c r="AC68" s="504">
        <f>1</f>
        <v>1</v>
      </c>
      <c r="AD68" s="103">
        <f t="shared" si="6"/>
        <v>0</v>
      </c>
      <c r="AE68" s="103">
        <f t="shared" si="7"/>
        <v>0</v>
      </c>
      <c r="AF68" s="103">
        <f t="shared" si="8"/>
        <v>0</v>
      </c>
      <c r="AG68" s="3"/>
    </row>
    <row r="69" spans="2:33" x14ac:dyDescent="0.3">
      <c r="B69" s="1" t="str">
        <f>адреса!$G$115</f>
        <v>кв.12</v>
      </c>
      <c r="C69" s="522">
        <f>адреса!$I$115</f>
        <v>30000012</v>
      </c>
      <c r="D69" s="6" t="str">
        <f>адреса!$K$115</f>
        <v>ФИО-3-12</v>
      </c>
      <c r="E69" s="6">
        <v>21818.560000000001</v>
      </c>
      <c r="F69" s="6">
        <v>3176.8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/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6"/>
      <c r="S69" s="6"/>
      <c r="T69" s="6"/>
      <c r="U69" s="6"/>
      <c r="V69" s="6">
        <v>3176.8</v>
      </c>
      <c r="W69" s="6">
        <v>0</v>
      </c>
      <c r="X69" s="6">
        <v>24995.360000000001</v>
      </c>
      <c r="Y69" s="513">
        <f>IF(A69&lt;&gt;"",IF(A69=мар17!A118,0,1),IF(AND(B69=мар17!B118,C69=мар17!C118),0,1))</f>
        <v>0</v>
      </c>
      <c r="Z69" s="70" t="str">
        <f t="shared" si="5"/>
        <v>ул. Третья д.3</v>
      </c>
      <c r="AA69" s="504">
        <f>IF($B69&lt;&gt;"",MAX(AA$7:AA68)+1,0)</f>
        <v>61</v>
      </c>
      <c r="AB69" s="502">
        <f t="shared" si="1"/>
        <v>69</v>
      </c>
      <c r="AC69" s="504">
        <f>1</f>
        <v>1</v>
      </c>
      <c r="AD69" s="103">
        <f t="shared" si="6"/>
        <v>3176.8</v>
      </c>
      <c r="AE69" s="103">
        <f t="shared" si="7"/>
        <v>0</v>
      </c>
      <c r="AF69" s="103">
        <f t="shared" si="8"/>
        <v>0</v>
      </c>
      <c r="AG69" s="3"/>
    </row>
    <row r="70" spans="2:33" x14ac:dyDescent="0.3">
      <c r="B70" s="1" t="str">
        <f>адреса!$G$116</f>
        <v>кв.13</v>
      </c>
      <c r="C70" s="522">
        <f>адреса!$I$116</f>
        <v>30000013</v>
      </c>
      <c r="D70" s="6" t="str">
        <f>адреса!$K$116</f>
        <v>ФИО-3-13</v>
      </c>
      <c r="E70" s="6">
        <v>2928.11</v>
      </c>
      <c r="F70" s="6">
        <v>2550.5700000000002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/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/>
      <c r="S70" s="6"/>
      <c r="T70" s="6"/>
      <c r="U70" s="6"/>
      <c r="V70" s="6">
        <v>2550.5700000000002</v>
      </c>
      <c r="W70" s="6">
        <v>2928.11</v>
      </c>
      <c r="X70" s="6">
        <v>2550.5700000000002</v>
      </c>
      <c r="Y70" s="513">
        <f>IF(A70&lt;&gt;"",IF(A70=мар17!A119,0,1),IF(AND(B70=мар17!B119,C70=мар17!C119),0,1))</f>
        <v>0</v>
      </c>
      <c r="Z70" s="70" t="str">
        <f t="shared" si="5"/>
        <v>ул. Третья д.3</v>
      </c>
      <c r="AA70" s="504">
        <f>IF($B70&lt;&gt;"",MAX(AA$7:AA69)+1,0)</f>
        <v>62</v>
      </c>
      <c r="AB70" s="502">
        <f t="shared" si="1"/>
        <v>70</v>
      </c>
      <c r="AC70" s="504">
        <f>1</f>
        <v>1</v>
      </c>
      <c r="AD70" s="103">
        <f t="shared" si="6"/>
        <v>2550.5700000000002</v>
      </c>
      <c r="AE70" s="103">
        <f t="shared" si="7"/>
        <v>0</v>
      </c>
      <c r="AF70" s="103">
        <f t="shared" si="8"/>
        <v>0</v>
      </c>
      <c r="AG70" s="3"/>
    </row>
    <row r="71" spans="2:33" x14ac:dyDescent="0.3">
      <c r="B71" s="1" t="str">
        <f>адреса!$G$117</f>
        <v>кв.14</v>
      </c>
      <c r="C71" s="522">
        <f>адреса!$I$117</f>
        <v>30000014</v>
      </c>
      <c r="D71" s="6" t="str">
        <f>адреса!$K$117</f>
        <v>ФИО-3-14</v>
      </c>
      <c r="E71" s="6">
        <v>13738.39</v>
      </c>
      <c r="F71" s="6">
        <v>2056.9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/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/>
      <c r="S71" s="6"/>
      <c r="T71" s="6"/>
      <c r="U71" s="6"/>
      <c r="V71" s="6">
        <v>2056.9</v>
      </c>
      <c r="W71" s="6">
        <v>0</v>
      </c>
      <c r="X71" s="6">
        <v>15795.29</v>
      </c>
      <c r="Y71" s="513">
        <f>IF(A71&lt;&gt;"",IF(A71=мар17!A120,0,1),IF(AND(B71=мар17!B120,C71=мар17!C120),0,1))</f>
        <v>0</v>
      </c>
      <c r="Z71" s="70" t="str">
        <f t="shared" si="5"/>
        <v>ул. Третья д.3</v>
      </c>
      <c r="AA71" s="504">
        <f>IF($B71&lt;&gt;"",MAX(AA$7:AA70)+1,0)</f>
        <v>63</v>
      </c>
      <c r="AB71" s="502">
        <f t="shared" si="1"/>
        <v>71</v>
      </c>
      <c r="AC71" s="504">
        <f>1</f>
        <v>1</v>
      </c>
      <c r="AD71" s="103">
        <f t="shared" si="6"/>
        <v>2056.9</v>
      </c>
      <c r="AE71" s="103">
        <f t="shared" si="7"/>
        <v>0</v>
      </c>
      <c r="AF71" s="103">
        <f t="shared" si="8"/>
        <v>0</v>
      </c>
      <c r="AG71" s="3"/>
    </row>
    <row r="72" spans="2:33" x14ac:dyDescent="0.3">
      <c r="B72" s="1" t="str">
        <f>адреса!$G$118</f>
        <v>кв.15</v>
      </c>
      <c r="C72" s="522">
        <f>адреса!$I$118</f>
        <v>30000015</v>
      </c>
      <c r="D72" s="6" t="str">
        <f>адреса!$K$118</f>
        <v>ФИО-3-15</v>
      </c>
      <c r="E72" s="6">
        <v>5888.21</v>
      </c>
      <c r="F72" s="6">
        <v>2495.83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/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/>
      <c r="S72" s="6"/>
      <c r="T72" s="6"/>
      <c r="U72" s="6"/>
      <c r="V72" s="6">
        <v>2495.83</v>
      </c>
      <c r="W72" s="6">
        <v>0</v>
      </c>
      <c r="X72" s="6">
        <v>8384.0400000000009</v>
      </c>
      <c r="Y72" s="513">
        <f>IF(A72&lt;&gt;"",IF(A72=мар17!A121,0,1),IF(AND(B72=мар17!B121,C72=мар17!C121),0,1))</f>
        <v>0</v>
      </c>
      <c r="Z72" s="70" t="str">
        <f t="shared" si="5"/>
        <v>ул. Третья д.3</v>
      </c>
      <c r="AA72" s="504">
        <f>IF($B72&lt;&gt;"",MAX(AA$7:AA71)+1,0)</f>
        <v>64</v>
      </c>
      <c r="AB72" s="502">
        <f t="shared" si="1"/>
        <v>72</v>
      </c>
      <c r="AC72" s="504">
        <f>1</f>
        <v>1</v>
      </c>
      <c r="AD72" s="103">
        <f t="shared" si="6"/>
        <v>2495.83</v>
      </c>
      <c r="AE72" s="103">
        <f t="shared" si="7"/>
        <v>0</v>
      </c>
      <c r="AF72" s="103">
        <f t="shared" si="8"/>
        <v>0</v>
      </c>
      <c r="AG72" s="3"/>
    </row>
    <row r="73" spans="2:33" x14ac:dyDescent="0.3">
      <c r="B73" s="1" t="str">
        <f>адреса!$G$119</f>
        <v>кв.16</v>
      </c>
      <c r="C73" s="522">
        <f>адреса!$I$119</f>
        <v>30000016</v>
      </c>
      <c r="D73" s="6" t="str">
        <f>адреса!$K$119</f>
        <v>ФИО-3-16</v>
      </c>
      <c r="E73" s="6">
        <v>21651.52</v>
      </c>
      <c r="F73" s="6">
        <v>3152.49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/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/>
      <c r="S73" s="6"/>
      <c r="T73" s="6"/>
      <c r="U73" s="6"/>
      <c r="V73" s="6">
        <v>3152.49</v>
      </c>
      <c r="W73" s="6">
        <v>0</v>
      </c>
      <c r="X73" s="6">
        <v>24804.01</v>
      </c>
      <c r="Y73" s="513">
        <f>IF(A73&lt;&gt;"",IF(A73=мар17!A122,0,1),IF(AND(B73=мар17!B122,C73=мар17!C122),0,1))</f>
        <v>0</v>
      </c>
      <c r="Z73" s="70" t="str">
        <f t="shared" si="5"/>
        <v>ул. Третья д.3</v>
      </c>
      <c r="AA73" s="504">
        <f>IF($B73&lt;&gt;"",MAX(AA$7:AA72)+1,0)</f>
        <v>65</v>
      </c>
      <c r="AB73" s="502">
        <f t="shared" ref="AB73:AB136" si="9">AB72+1</f>
        <v>73</v>
      </c>
      <c r="AC73" s="504">
        <f>1</f>
        <v>1</v>
      </c>
      <c r="AD73" s="103">
        <f t="shared" si="6"/>
        <v>3152.49</v>
      </c>
      <c r="AE73" s="103">
        <f t="shared" si="7"/>
        <v>0</v>
      </c>
      <c r="AF73" s="103">
        <f t="shared" si="8"/>
        <v>0</v>
      </c>
      <c r="AG73" s="3"/>
    </row>
    <row r="74" spans="2:33" x14ac:dyDescent="0.3">
      <c r="B74" s="1" t="str">
        <f>адреса!$G$120</f>
        <v>кв.17</v>
      </c>
      <c r="C74" s="522">
        <f>адреса!$I$120</f>
        <v>30000017</v>
      </c>
      <c r="D74" s="6" t="str">
        <f>адреса!$K$120</f>
        <v>ФИО-3-17</v>
      </c>
      <c r="E74" s="6">
        <v>6440.46</v>
      </c>
      <c r="F74" s="6">
        <v>2729.91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/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/>
      <c r="S74" s="6"/>
      <c r="T74" s="6"/>
      <c r="U74" s="6"/>
      <c r="V74" s="6">
        <v>2729.91</v>
      </c>
      <c r="W74" s="6">
        <v>6440.46</v>
      </c>
      <c r="X74" s="6">
        <v>2729.91</v>
      </c>
      <c r="Y74" s="513">
        <f>IF(A74&lt;&gt;"",IF(A74=мар17!A123,0,1),IF(AND(B74=мар17!B123,C74=мар17!C123),0,1))</f>
        <v>0</v>
      </c>
      <c r="Z74" s="70" t="str">
        <f t="shared" si="5"/>
        <v>ул. Третья д.3</v>
      </c>
      <c r="AA74" s="504">
        <f>IF($B74&lt;&gt;"",MAX(AA$7:AA73)+1,0)</f>
        <v>66</v>
      </c>
      <c r="AB74" s="502">
        <f t="shared" si="9"/>
        <v>74</v>
      </c>
      <c r="AC74" s="504">
        <f>1</f>
        <v>1</v>
      </c>
      <c r="AD74" s="103">
        <f t="shared" si="6"/>
        <v>2729.91</v>
      </c>
      <c r="AE74" s="103">
        <f t="shared" si="7"/>
        <v>0</v>
      </c>
      <c r="AF74" s="103">
        <f t="shared" si="8"/>
        <v>0</v>
      </c>
      <c r="AG74" s="3"/>
    </row>
    <row r="75" spans="2:33" x14ac:dyDescent="0.3">
      <c r="B75" s="1" t="str">
        <f>адреса!$G$121</f>
        <v>кв.18</v>
      </c>
      <c r="C75" s="522">
        <f>адреса!$I$121</f>
        <v>30000018</v>
      </c>
      <c r="D75" s="6" t="str">
        <f>адреса!$K$121</f>
        <v>ФИО-3-18</v>
      </c>
      <c r="E75" s="6">
        <v>12715.32</v>
      </c>
      <c r="F75" s="6">
        <v>1851.37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/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/>
      <c r="S75" s="6"/>
      <c r="T75" s="6"/>
      <c r="U75" s="6"/>
      <c r="V75" s="6">
        <v>1851.37</v>
      </c>
      <c r="W75" s="6">
        <v>0</v>
      </c>
      <c r="X75" s="6">
        <v>14566.69</v>
      </c>
      <c r="Y75" s="513">
        <f>IF(A75&lt;&gt;"",IF(A75=мар17!A124,0,1),IF(AND(B75=мар17!B124,C75=мар17!C124),0,1))</f>
        <v>0</v>
      </c>
      <c r="Z75" s="70" t="str">
        <f t="shared" si="5"/>
        <v>ул. Третья д.3</v>
      </c>
      <c r="AA75" s="504">
        <f>IF($B75&lt;&gt;"",MAX(AA$7:AA74)+1,0)</f>
        <v>67</v>
      </c>
      <c r="AB75" s="502">
        <f t="shared" si="9"/>
        <v>75</v>
      </c>
      <c r="AC75" s="504">
        <f>1</f>
        <v>1</v>
      </c>
      <c r="AD75" s="103">
        <f t="shared" si="6"/>
        <v>1851.37</v>
      </c>
      <c r="AE75" s="103">
        <f t="shared" si="7"/>
        <v>0</v>
      </c>
      <c r="AF75" s="103">
        <f t="shared" si="8"/>
        <v>0</v>
      </c>
      <c r="AG75" s="3"/>
    </row>
    <row r="76" spans="2:33" x14ac:dyDescent="0.3">
      <c r="B76" s="1" t="str">
        <f>адреса!$G$122</f>
        <v>кв.19</v>
      </c>
      <c r="C76" s="522">
        <f>адреса!$I$122</f>
        <v>30000019</v>
      </c>
      <c r="D76" s="6" t="str">
        <f>адреса!$K$122</f>
        <v>ФИО-3-19</v>
      </c>
      <c r="E76" s="6">
        <v>9332.91</v>
      </c>
      <c r="F76" s="6">
        <v>1358.89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/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/>
      <c r="S76" s="6"/>
      <c r="T76" s="6"/>
      <c r="U76" s="6"/>
      <c r="V76" s="6">
        <v>1358.89</v>
      </c>
      <c r="W76" s="6">
        <v>0</v>
      </c>
      <c r="X76" s="6">
        <v>10691.8</v>
      </c>
      <c r="Y76" s="513">
        <f>IF(A76&lt;&gt;"",IF(A76=мар17!A125,0,1),IF(AND(B76=мар17!B125,C76=мар17!C125),0,1))</f>
        <v>0</v>
      </c>
      <c r="Z76" s="70" t="str">
        <f t="shared" si="5"/>
        <v>ул. Третья д.3</v>
      </c>
      <c r="AA76" s="504">
        <f>IF($B76&lt;&gt;"",MAX(AA$7:AA75)+1,0)</f>
        <v>68</v>
      </c>
      <c r="AB76" s="502">
        <f t="shared" si="9"/>
        <v>76</v>
      </c>
      <c r="AC76" s="504">
        <f>1</f>
        <v>1</v>
      </c>
      <c r="AD76" s="103">
        <f t="shared" si="6"/>
        <v>1358.89</v>
      </c>
      <c r="AE76" s="103">
        <f t="shared" si="7"/>
        <v>0</v>
      </c>
      <c r="AF76" s="103">
        <f t="shared" si="8"/>
        <v>0</v>
      </c>
      <c r="AG76" s="3"/>
    </row>
    <row r="77" spans="2:33" x14ac:dyDescent="0.3">
      <c r="B77" s="1" t="str">
        <f>адреса!$G$123</f>
        <v>кв.20</v>
      </c>
      <c r="C77" s="522">
        <f>адреса!$I$123</f>
        <v>30000020</v>
      </c>
      <c r="D77" s="6" t="str">
        <f>адреса!$K$123</f>
        <v>ФИО-3-20</v>
      </c>
      <c r="E77" s="6">
        <v>19041.64</v>
      </c>
      <c r="F77" s="6">
        <v>2772.49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/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/>
      <c r="S77" s="6"/>
      <c r="T77" s="6"/>
      <c r="U77" s="6"/>
      <c r="V77" s="6">
        <v>2772.49</v>
      </c>
      <c r="W77" s="6">
        <v>0</v>
      </c>
      <c r="X77" s="6">
        <v>21814.13</v>
      </c>
      <c r="Y77" s="513">
        <f>IF(A77&lt;&gt;"",IF(A77=мар17!A126,0,1),IF(AND(B77=мар17!B126,C77=мар17!C126),0,1))</f>
        <v>0</v>
      </c>
      <c r="Z77" s="70" t="str">
        <f t="shared" si="5"/>
        <v>ул. Третья д.3</v>
      </c>
      <c r="AA77" s="504">
        <f>IF($B77&lt;&gt;"",MAX(AA$7:AA76)+1,0)</f>
        <v>69</v>
      </c>
      <c r="AB77" s="502">
        <f t="shared" si="9"/>
        <v>77</v>
      </c>
      <c r="AC77" s="504">
        <f>1</f>
        <v>1</v>
      </c>
      <c r="AD77" s="103">
        <f t="shared" si="6"/>
        <v>2772.49</v>
      </c>
      <c r="AE77" s="103">
        <f t="shared" si="7"/>
        <v>0</v>
      </c>
      <c r="AF77" s="103">
        <f t="shared" si="8"/>
        <v>0</v>
      </c>
      <c r="AG77" s="3"/>
    </row>
    <row r="78" spans="2:33" x14ac:dyDescent="0.3">
      <c r="B78" s="1" t="str">
        <f>адреса!$G$124</f>
        <v>кв.21</v>
      </c>
      <c r="C78" s="522">
        <f>адреса!$I$124</f>
        <v>30000021</v>
      </c>
      <c r="D78" s="6" t="str">
        <f>адреса!$K$124</f>
        <v>ФИО-3-21</v>
      </c>
      <c r="E78" s="6">
        <v>9113.17</v>
      </c>
      <c r="F78" s="6">
        <v>1553.43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/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/>
      <c r="S78" s="6"/>
      <c r="T78" s="6"/>
      <c r="U78" s="6"/>
      <c r="V78" s="6">
        <v>1553.43</v>
      </c>
      <c r="W78" s="6">
        <v>0</v>
      </c>
      <c r="X78" s="6">
        <v>10666.6</v>
      </c>
      <c r="Y78" s="513">
        <f>IF(A78&lt;&gt;"",IF(A78=мар17!A127,0,1),IF(AND(B78=мар17!B127,C78=мар17!C127),0,1))</f>
        <v>0</v>
      </c>
      <c r="Z78" s="70" t="str">
        <f t="shared" si="5"/>
        <v>ул. Третья д.3</v>
      </c>
      <c r="AA78" s="504">
        <f>IF($B78&lt;&gt;"",MAX(AA$7:AA77)+1,0)</f>
        <v>70</v>
      </c>
      <c r="AB78" s="502">
        <f t="shared" si="9"/>
        <v>78</v>
      </c>
      <c r="AC78" s="504">
        <f>1</f>
        <v>1</v>
      </c>
      <c r="AD78" s="103">
        <f t="shared" si="6"/>
        <v>1553.43</v>
      </c>
      <c r="AE78" s="103">
        <f t="shared" si="7"/>
        <v>0</v>
      </c>
      <c r="AF78" s="103">
        <f t="shared" si="8"/>
        <v>0</v>
      </c>
      <c r="AG78" s="3"/>
    </row>
    <row r="79" spans="2:33" x14ac:dyDescent="0.3">
      <c r="B79" s="1" t="str">
        <f>адреса!$G$125</f>
        <v>кв.22</v>
      </c>
      <c r="C79" s="522">
        <f>адреса!$I$125</f>
        <v>30000022</v>
      </c>
      <c r="D79" s="6" t="str">
        <f>адреса!$K$125</f>
        <v>ФИО-3-22</v>
      </c>
      <c r="E79" s="6">
        <v>1696.14</v>
      </c>
      <c r="F79" s="6">
        <v>1477.43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/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/>
      <c r="S79" s="6"/>
      <c r="T79" s="6"/>
      <c r="U79" s="6"/>
      <c r="V79" s="6">
        <v>1477.43</v>
      </c>
      <c r="W79" s="6">
        <v>1696.14</v>
      </c>
      <c r="X79" s="6">
        <v>1477.43</v>
      </c>
      <c r="Y79" s="513">
        <f>IF(A79&lt;&gt;"",IF(A79=мар17!A128,0,1),IF(AND(B79=мар17!B128,C79=мар17!C128),0,1))</f>
        <v>0</v>
      </c>
      <c r="Z79" s="70" t="str">
        <f t="shared" ref="Z79:Z142" si="10">IF(AND(A79&lt;&gt;"",B79=""),A79,Z78)</f>
        <v>ул. Третья д.3</v>
      </c>
      <c r="AA79" s="504">
        <f>IF($B79&lt;&gt;"",MAX(AA$7:AA78)+1,0)</f>
        <v>71</v>
      </c>
      <c r="AB79" s="502">
        <f t="shared" si="9"/>
        <v>79</v>
      </c>
      <c r="AC79" s="504">
        <f>1</f>
        <v>1</v>
      </c>
      <c r="AD79" s="103">
        <f t="shared" ref="AD79:AD142" si="11">F79</f>
        <v>1477.43</v>
      </c>
      <c r="AE79" s="103">
        <f t="shared" ref="AE79:AE142" si="12">H79+I79+J79+K79+L79+O79+R79+S79</f>
        <v>0</v>
      </c>
      <c r="AF79" s="103">
        <f t="shared" ref="AF79:AF142" si="13">V79-AD79-AE79</f>
        <v>0</v>
      </c>
      <c r="AG79" s="3"/>
    </row>
    <row r="80" spans="2:33" x14ac:dyDescent="0.3">
      <c r="B80" s="1" t="str">
        <f>адреса!$G$126</f>
        <v>кв.23</v>
      </c>
      <c r="C80" s="522">
        <f>адреса!$I$126</f>
        <v>30000023</v>
      </c>
      <c r="D80" s="6" t="str">
        <f>адреса!$K$126</f>
        <v>ФИО-3-23</v>
      </c>
      <c r="E80" s="6">
        <v>16724.080000000002</v>
      </c>
      <c r="F80" s="6">
        <v>2435.0300000000002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/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/>
      <c r="S80" s="6"/>
      <c r="T80" s="6"/>
      <c r="U80" s="6"/>
      <c r="V80" s="6">
        <v>2435.0300000000002</v>
      </c>
      <c r="W80" s="6">
        <v>0</v>
      </c>
      <c r="X80" s="6">
        <v>19159.11</v>
      </c>
      <c r="Y80" s="513">
        <f>IF(A80&lt;&gt;"",IF(A80=мар17!A129,0,1),IF(AND(B80=мар17!B129,C80=мар17!C129),0,1))</f>
        <v>0</v>
      </c>
      <c r="Z80" s="70" t="str">
        <f t="shared" si="10"/>
        <v>ул. Третья д.3</v>
      </c>
      <c r="AA80" s="504">
        <f>IF($B80&lt;&gt;"",MAX(AA$7:AA79)+1,0)</f>
        <v>72</v>
      </c>
      <c r="AB80" s="502">
        <f t="shared" si="9"/>
        <v>80</v>
      </c>
      <c r="AC80" s="504">
        <f>1</f>
        <v>1</v>
      </c>
      <c r="AD80" s="103">
        <f t="shared" si="11"/>
        <v>2435.0300000000002</v>
      </c>
      <c r="AE80" s="103">
        <f t="shared" si="12"/>
        <v>0</v>
      </c>
      <c r="AF80" s="103">
        <f t="shared" si="13"/>
        <v>0</v>
      </c>
      <c r="AG80" s="3"/>
    </row>
    <row r="81" spans="2:33" x14ac:dyDescent="0.3">
      <c r="B81" s="1" t="str">
        <f>адреса!$G$127</f>
        <v>кв.24</v>
      </c>
      <c r="C81" s="522">
        <f>адреса!$I$127</f>
        <v>30000024</v>
      </c>
      <c r="D81" s="6" t="str">
        <f>адреса!$K$127</f>
        <v>ФИО-3-24</v>
      </c>
      <c r="E81" s="6">
        <v>10669.17</v>
      </c>
      <c r="F81" s="6">
        <v>1553.43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/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/>
      <c r="S81" s="6"/>
      <c r="T81" s="6"/>
      <c r="U81" s="6"/>
      <c r="V81" s="6">
        <v>1553.43</v>
      </c>
      <c r="W81" s="6">
        <v>0</v>
      </c>
      <c r="X81" s="6">
        <v>12222.6</v>
      </c>
      <c r="Y81" s="513">
        <f>IF(A81&lt;&gt;"",IF(A81=мар17!A130,0,1),IF(AND(B81=мар17!B130,C81=мар17!C130),0,1))</f>
        <v>0</v>
      </c>
      <c r="Z81" s="70" t="str">
        <f t="shared" si="10"/>
        <v>ул. Третья д.3</v>
      </c>
      <c r="AA81" s="504">
        <f>IF($B81&lt;&gt;"",MAX(AA$7:AA80)+1,0)</f>
        <v>73</v>
      </c>
      <c r="AB81" s="502">
        <f t="shared" si="9"/>
        <v>81</v>
      </c>
      <c r="AC81" s="504">
        <f>1</f>
        <v>1</v>
      </c>
      <c r="AD81" s="103">
        <f t="shared" si="11"/>
        <v>1553.43</v>
      </c>
      <c r="AE81" s="103">
        <f t="shared" si="12"/>
        <v>0</v>
      </c>
      <c r="AF81" s="103">
        <f t="shared" si="13"/>
        <v>0</v>
      </c>
      <c r="AG81" s="3"/>
    </row>
    <row r="82" spans="2:33" x14ac:dyDescent="0.3">
      <c r="B82" s="1" t="str">
        <f>адреса!$G$128</f>
        <v>кв.25</v>
      </c>
      <c r="C82" s="522">
        <f>адреса!$I$128</f>
        <v>30000025</v>
      </c>
      <c r="D82" s="6" t="str">
        <f>адреса!$K$128</f>
        <v>ФИО-3-25</v>
      </c>
      <c r="E82" s="6">
        <v>10168.07</v>
      </c>
      <c r="F82" s="6">
        <v>1480.49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/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/>
      <c r="S82" s="6"/>
      <c r="T82" s="6"/>
      <c r="U82" s="6"/>
      <c r="V82" s="6">
        <v>1480.49</v>
      </c>
      <c r="W82" s="6">
        <v>0</v>
      </c>
      <c r="X82" s="6">
        <v>11648.56</v>
      </c>
      <c r="Y82" s="513">
        <f>IF(A82&lt;&gt;"",IF(A82=мар17!A131,0,1),IF(AND(B82=мар17!B131,C82=мар17!C131),0,1))</f>
        <v>0</v>
      </c>
      <c r="Z82" s="70" t="str">
        <f t="shared" si="10"/>
        <v>ул. Третья д.3</v>
      </c>
      <c r="AA82" s="504">
        <f>IF($B82&lt;&gt;"",MAX(AA$7:AA81)+1,0)</f>
        <v>74</v>
      </c>
      <c r="AB82" s="502">
        <f t="shared" si="9"/>
        <v>82</v>
      </c>
      <c r="AC82" s="504">
        <f>1</f>
        <v>1</v>
      </c>
      <c r="AD82" s="103">
        <f t="shared" si="11"/>
        <v>1480.49</v>
      </c>
      <c r="AE82" s="103">
        <f t="shared" si="12"/>
        <v>0</v>
      </c>
      <c r="AF82" s="103">
        <f t="shared" si="13"/>
        <v>0</v>
      </c>
      <c r="AG82" s="3"/>
    </row>
    <row r="83" spans="2:33" x14ac:dyDescent="0.3">
      <c r="B83" s="1" t="str">
        <f>адреса!$G$129</f>
        <v>кв.26</v>
      </c>
      <c r="C83" s="522">
        <f>адреса!$I$129</f>
        <v>30000026</v>
      </c>
      <c r="D83" s="6" t="str">
        <f>адреса!$K$129</f>
        <v>ФИО-3-26</v>
      </c>
      <c r="E83" s="6">
        <v>17475.72</v>
      </c>
      <c r="F83" s="6">
        <v>2544.4899999999998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/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/>
      <c r="S83" s="6"/>
      <c r="T83" s="6"/>
      <c r="U83" s="6"/>
      <c r="V83" s="6">
        <v>2544.4899999999998</v>
      </c>
      <c r="W83" s="6">
        <v>0</v>
      </c>
      <c r="X83" s="6">
        <v>20020.21</v>
      </c>
      <c r="Y83" s="513">
        <f>IF(A83&lt;&gt;"",IF(A83=мар17!A132,0,1),IF(AND(B83=мар17!B132,C83=мар17!C132),0,1))</f>
        <v>0</v>
      </c>
      <c r="Z83" s="70" t="str">
        <f t="shared" si="10"/>
        <v>ул. Третья д.3</v>
      </c>
      <c r="AA83" s="504">
        <f>IF($B83&lt;&gt;"",MAX(AA$7:AA82)+1,0)</f>
        <v>75</v>
      </c>
      <c r="AB83" s="502">
        <f t="shared" si="9"/>
        <v>83</v>
      </c>
      <c r="AC83" s="504">
        <f>1</f>
        <v>1</v>
      </c>
      <c r="AD83" s="103">
        <f t="shared" si="11"/>
        <v>2544.4899999999998</v>
      </c>
      <c r="AE83" s="103">
        <f t="shared" si="12"/>
        <v>0</v>
      </c>
      <c r="AF83" s="103">
        <f t="shared" si="13"/>
        <v>0</v>
      </c>
      <c r="AG83" s="3"/>
    </row>
    <row r="84" spans="2:33" x14ac:dyDescent="0.3">
      <c r="B84" s="1" t="str">
        <f>адреса!$G$130</f>
        <v>кв.27</v>
      </c>
      <c r="C84" s="522">
        <f>адреса!$I$130</f>
        <v>30000027</v>
      </c>
      <c r="D84" s="6" t="str">
        <f>адреса!$K$130</f>
        <v>ФИО-3-27</v>
      </c>
      <c r="E84" s="6">
        <v>2950.35</v>
      </c>
      <c r="F84" s="6">
        <v>2380.31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/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/>
      <c r="S84" s="6"/>
      <c r="T84" s="6"/>
      <c r="U84" s="6"/>
      <c r="V84" s="6">
        <v>2380.31</v>
      </c>
      <c r="W84" s="6">
        <v>2665.33</v>
      </c>
      <c r="X84" s="6">
        <v>2665.33</v>
      </c>
      <c r="Y84" s="513">
        <f>IF(A84&lt;&gt;"",IF(A84=мар17!A133,0,1),IF(AND(B84=мар17!B133,C84=мар17!C133),0,1))</f>
        <v>0</v>
      </c>
      <c r="Z84" s="70" t="str">
        <f t="shared" si="10"/>
        <v>ул. Третья д.3</v>
      </c>
      <c r="AA84" s="504">
        <f>IF($B84&lt;&gt;"",MAX(AA$7:AA83)+1,0)</f>
        <v>76</v>
      </c>
      <c r="AB84" s="502">
        <f t="shared" si="9"/>
        <v>84</v>
      </c>
      <c r="AC84" s="504">
        <f>1</f>
        <v>1</v>
      </c>
      <c r="AD84" s="103">
        <f t="shared" si="11"/>
        <v>2380.31</v>
      </c>
      <c r="AE84" s="103">
        <f t="shared" si="12"/>
        <v>0</v>
      </c>
      <c r="AF84" s="103">
        <f t="shared" si="13"/>
        <v>0</v>
      </c>
      <c r="AG84" s="3"/>
    </row>
    <row r="85" spans="2:33" x14ac:dyDescent="0.3">
      <c r="B85" s="1" t="str">
        <f>адреса!$G$131</f>
        <v>кв.28</v>
      </c>
      <c r="C85" s="522">
        <f>адреса!$I$131</f>
        <v>30000028</v>
      </c>
      <c r="D85" s="6" t="str">
        <f>адреса!$K$131</f>
        <v>ФИО-3-28</v>
      </c>
      <c r="E85" s="6">
        <v>9562.59</v>
      </c>
      <c r="F85" s="6">
        <v>1392.31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/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/>
      <c r="S85" s="6"/>
      <c r="T85" s="6"/>
      <c r="U85" s="6"/>
      <c r="V85" s="6">
        <v>1392.31</v>
      </c>
      <c r="W85" s="6">
        <v>0</v>
      </c>
      <c r="X85" s="6">
        <v>10954.9</v>
      </c>
      <c r="Y85" s="513">
        <f>IF(A85&lt;&gt;"",IF(A85=мар17!A134,0,1),IF(AND(B85=мар17!B134,C85=мар17!C134),0,1))</f>
        <v>0</v>
      </c>
      <c r="Z85" s="70" t="str">
        <f t="shared" si="10"/>
        <v>ул. Третья д.3</v>
      </c>
      <c r="AA85" s="504">
        <f>IF($B85&lt;&gt;"",MAX(AA$7:AA84)+1,0)</f>
        <v>77</v>
      </c>
      <c r="AB85" s="502">
        <f t="shared" si="9"/>
        <v>85</v>
      </c>
      <c r="AC85" s="504">
        <f>1</f>
        <v>1</v>
      </c>
      <c r="AD85" s="103">
        <f t="shared" si="11"/>
        <v>1392.31</v>
      </c>
      <c r="AE85" s="103">
        <f t="shared" si="12"/>
        <v>0</v>
      </c>
      <c r="AF85" s="103">
        <f t="shared" si="13"/>
        <v>0</v>
      </c>
      <c r="AG85" s="3"/>
    </row>
    <row r="86" spans="2:33" x14ac:dyDescent="0.3">
      <c r="B86" s="1" t="str">
        <f>адреса!$G$132</f>
        <v>кв.29</v>
      </c>
      <c r="C86" s="522">
        <f>адреса!$I$132</f>
        <v>30000029</v>
      </c>
      <c r="D86" s="6" t="str">
        <f>адреса!$K$132</f>
        <v>ФИО-3-29</v>
      </c>
      <c r="E86" s="6">
        <v>5405.3</v>
      </c>
      <c r="F86" s="6">
        <v>1513.91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6"/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/>
      <c r="S86" s="6"/>
      <c r="T86" s="6"/>
      <c r="U86" s="6"/>
      <c r="V86" s="6">
        <v>1513.91</v>
      </c>
      <c r="W86" s="6">
        <v>0</v>
      </c>
      <c r="X86" s="6">
        <v>6919.21</v>
      </c>
      <c r="Y86" s="513">
        <f>IF(A86&lt;&gt;"",IF(A86=мар17!A135,0,1),IF(AND(B86=мар17!B135,C86=мар17!C135),0,1))</f>
        <v>0</v>
      </c>
      <c r="Z86" s="70" t="str">
        <f t="shared" si="10"/>
        <v>ул. Третья д.3</v>
      </c>
      <c r="AA86" s="504">
        <f>IF($B86&lt;&gt;"",MAX(AA$7:AA85)+1,0)</f>
        <v>78</v>
      </c>
      <c r="AB86" s="502">
        <f t="shared" si="9"/>
        <v>86</v>
      </c>
      <c r="AC86" s="504">
        <f>1</f>
        <v>1</v>
      </c>
      <c r="AD86" s="103">
        <f t="shared" si="11"/>
        <v>1513.91</v>
      </c>
      <c r="AE86" s="103">
        <f t="shared" si="12"/>
        <v>0</v>
      </c>
      <c r="AF86" s="103">
        <f t="shared" si="13"/>
        <v>0</v>
      </c>
      <c r="AG86" s="3"/>
    </row>
    <row r="87" spans="2:33" x14ac:dyDescent="0.3">
      <c r="B87" s="1" t="str">
        <f>адреса!$G$133</f>
        <v>кв.30</v>
      </c>
      <c r="C87" s="522">
        <f>адреса!$I$133</f>
        <v>30000030</v>
      </c>
      <c r="D87" s="6" t="str">
        <f>адреса!$K$133</f>
        <v>ФИО-3-30</v>
      </c>
      <c r="E87" s="6">
        <v>2931.6</v>
      </c>
      <c r="F87" s="6">
        <v>2553.6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/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/>
      <c r="S87" s="6"/>
      <c r="T87" s="6"/>
      <c r="U87" s="6"/>
      <c r="V87" s="6">
        <v>2553.6</v>
      </c>
      <c r="W87" s="6">
        <v>2931.6</v>
      </c>
      <c r="X87" s="6">
        <v>2553.6</v>
      </c>
      <c r="Y87" s="513">
        <f>IF(A87&lt;&gt;"",IF(A87=мар17!A136,0,1),IF(AND(B87=мар17!B136,C87=мар17!C136),0,1))</f>
        <v>0</v>
      </c>
      <c r="Z87" s="70" t="str">
        <f t="shared" si="10"/>
        <v>ул. Третья д.3</v>
      </c>
      <c r="AA87" s="504">
        <f>IF($B87&lt;&gt;"",MAX(AA$7:AA86)+1,0)</f>
        <v>79</v>
      </c>
      <c r="AB87" s="502">
        <f t="shared" si="9"/>
        <v>87</v>
      </c>
      <c r="AC87" s="504">
        <f>1</f>
        <v>1</v>
      </c>
      <c r="AD87" s="103">
        <f t="shared" si="11"/>
        <v>2553.6</v>
      </c>
      <c r="AE87" s="103">
        <f t="shared" si="12"/>
        <v>0</v>
      </c>
      <c r="AF87" s="103">
        <f t="shared" si="13"/>
        <v>0</v>
      </c>
      <c r="AG87" s="3"/>
    </row>
    <row r="88" spans="2:33" x14ac:dyDescent="0.3">
      <c r="B88" s="1" t="str">
        <f>адреса!$G$134</f>
        <v>кв.31</v>
      </c>
      <c r="C88" s="522">
        <f>адреса!$I$134</f>
        <v>30000031</v>
      </c>
      <c r="D88" s="6" t="str">
        <f>адреса!$K$134</f>
        <v>ФИО-3-31</v>
      </c>
      <c r="E88" s="6">
        <v>21505.37</v>
      </c>
      <c r="F88" s="6">
        <v>3131.2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/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/>
      <c r="S88" s="6"/>
      <c r="T88" s="6"/>
      <c r="U88" s="6"/>
      <c r="V88" s="6">
        <v>3131.2</v>
      </c>
      <c r="W88" s="6">
        <v>0</v>
      </c>
      <c r="X88" s="6">
        <v>24636.57</v>
      </c>
      <c r="Y88" s="513">
        <f>IF(A88&lt;&gt;"",IF(A88=мар17!A137,0,1),IF(AND(B88=мар17!B137,C88=мар17!C137),0,1))</f>
        <v>0</v>
      </c>
      <c r="Z88" s="70" t="str">
        <f t="shared" si="10"/>
        <v>ул. Третья д.3</v>
      </c>
      <c r="AA88" s="504">
        <f>IF($B88&lt;&gt;"",MAX(AA$7:AA87)+1,0)</f>
        <v>80</v>
      </c>
      <c r="AB88" s="502">
        <f t="shared" si="9"/>
        <v>88</v>
      </c>
      <c r="AC88" s="504">
        <f>1</f>
        <v>1</v>
      </c>
      <c r="AD88" s="103">
        <f t="shared" si="11"/>
        <v>3131.2</v>
      </c>
      <c r="AE88" s="103">
        <f t="shared" si="12"/>
        <v>0</v>
      </c>
      <c r="AF88" s="103">
        <f t="shared" si="13"/>
        <v>0</v>
      </c>
      <c r="AG88" s="3"/>
    </row>
    <row r="89" spans="2:33" x14ac:dyDescent="0.3">
      <c r="B89" s="1" t="str">
        <f>адреса!$G$135</f>
        <v>кв.32</v>
      </c>
      <c r="C89" s="522">
        <f>адреса!$I$135</f>
        <v>30000032</v>
      </c>
      <c r="D89" s="6" t="str">
        <f>адреса!$K$135</f>
        <v>ФИО-3-32</v>
      </c>
      <c r="E89" s="6">
        <v>19396.599999999999</v>
      </c>
      <c r="F89" s="6">
        <v>2824.17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/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/>
      <c r="S89" s="6"/>
      <c r="T89" s="6"/>
      <c r="U89" s="6"/>
      <c r="V89" s="6">
        <v>2824.17</v>
      </c>
      <c r="W89" s="6">
        <v>0</v>
      </c>
      <c r="X89" s="6">
        <v>22220.77</v>
      </c>
      <c r="Y89" s="513">
        <f>IF(A89&lt;&gt;"",IF(A89=мар17!A138,0,1),IF(AND(B89=мар17!B138,C89=мар17!C138),0,1))</f>
        <v>0</v>
      </c>
      <c r="Z89" s="70" t="str">
        <f t="shared" si="10"/>
        <v>ул. Третья д.3</v>
      </c>
      <c r="AA89" s="504">
        <f>IF($B89&lt;&gt;"",MAX(AA$7:AA88)+1,0)</f>
        <v>81</v>
      </c>
      <c r="AB89" s="502">
        <f t="shared" si="9"/>
        <v>89</v>
      </c>
      <c r="AC89" s="504">
        <f>1</f>
        <v>1</v>
      </c>
      <c r="AD89" s="103">
        <f t="shared" si="11"/>
        <v>2824.17</v>
      </c>
      <c r="AE89" s="103">
        <f t="shared" si="12"/>
        <v>0</v>
      </c>
      <c r="AF89" s="103">
        <f t="shared" si="13"/>
        <v>0</v>
      </c>
      <c r="AG89" s="3"/>
    </row>
    <row r="90" spans="2:33" x14ac:dyDescent="0.3">
      <c r="B90" s="1" t="str">
        <f>адреса!$G$136</f>
        <v>кв.33</v>
      </c>
      <c r="C90" s="522">
        <f>адреса!$I$136</f>
        <v>30000033</v>
      </c>
      <c r="D90" s="6" t="str">
        <f>адреса!$K$136</f>
        <v>ФИО-3-33</v>
      </c>
      <c r="E90" s="6">
        <v>15199.92</v>
      </c>
      <c r="F90" s="6">
        <v>2213.11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/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/>
      <c r="S90" s="6"/>
      <c r="T90" s="6"/>
      <c r="U90" s="6"/>
      <c r="V90" s="6">
        <v>2213.11</v>
      </c>
      <c r="W90" s="6">
        <v>0</v>
      </c>
      <c r="X90" s="6">
        <v>17413.03</v>
      </c>
      <c r="Y90" s="513">
        <f>IF(A90&lt;&gt;"",IF(A90=мар17!A139,0,1),IF(AND(B90=мар17!B139,C90=мар17!C139),0,1))</f>
        <v>0</v>
      </c>
      <c r="Z90" s="70" t="str">
        <f t="shared" si="10"/>
        <v>ул. Третья д.3</v>
      </c>
      <c r="AA90" s="504">
        <f>IF($B90&lt;&gt;"",MAX(AA$7:AA89)+1,0)</f>
        <v>82</v>
      </c>
      <c r="AB90" s="502">
        <f t="shared" si="9"/>
        <v>90</v>
      </c>
      <c r="AC90" s="504">
        <f>1</f>
        <v>1</v>
      </c>
      <c r="AD90" s="103">
        <f t="shared" si="11"/>
        <v>2213.11</v>
      </c>
      <c r="AE90" s="103">
        <f t="shared" si="12"/>
        <v>0</v>
      </c>
      <c r="AF90" s="103">
        <f t="shared" si="13"/>
        <v>0</v>
      </c>
      <c r="AG90" s="3"/>
    </row>
    <row r="91" spans="2:33" x14ac:dyDescent="0.3">
      <c r="B91" s="1" t="str">
        <f>адреса!$G$137</f>
        <v>кв.34</v>
      </c>
      <c r="C91" s="522">
        <f>адреса!$I$137</f>
        <v>30000034</v>
      </c>
      <c r="D91" s="6" t="str">
        <f>адреса!$K$137</f>
        <v>ФИО-3-34</v>
      </c>
      <c r="E91" s="6">
        <v>7044.43</v>
      </c>
      <c r="F91" s="6">
        <v>1200.8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/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/>
      <c r="S91" s="6"/>
      <c r="T91" s="6"/>
      <c r="U91" s="6"/>
      <c r="V91" s="6">
        <v>1200.8</v>
      </c>
      <c r="W91" s="6">
        <v>7044.43</v>
      </c>
      <c r="X91" s="6">
        <v>1200.8</v>
      </c>
      <c r="Y91" s="513">
        <f>IF(A91&lt;&gt;"",IF(A91=мар17!A140,0,1),IF(AND(B91=мар17!B140,C91=мар17!C140),0,1))</f>
        <v>0</v>
      </c>
      <c r="Z91" s="70" t="str">
        <f t="shared" si="10"/>
        <v>ул. Третья д.3</v>
      </c>
      <c r="AA91" s="504">
        <f>IF($B91&lt;&gt;"",MAX(AA$7:AA90)+1,0)</f>
        <v>83</v>
      </c>
      <c r="AB91" s="502">
        <f t="shared" si="9"/>
        <v>91</v>
      </c>
      <c r="AC91" s="504">
        <f>1</f>
        <v>1</v>
      </c>
      <c r="AD91" s="103">
        <f t="shared" si="11"/>
        <v>1200.8</v>
      </c>
      <c r="AE91" s="103">
        <f t="shared" si="12"/>
        <v>0</v>
      </c>
      <c r="AF91" s="103">
        <f t="shared" si="13"/>
        <v>0</v>
      </c>
      <c r="AG91" s="3"/>
    </row>
    <row r="92" spans="2:33" x14ac:dyDescent="0.3">
      <c r="B92" s="1" t="str">
        <f>адреса!$G$138</f>
        <v>кв.35</v>
      </c>
      <c r="C92" s="522">
        <f>адреса!$I$138</f>
        <v>30000035</v>
      </c>
      <c r="D92" s="6" t="str">
        <f>адреса!$K$138</f>
        <v>ФИО-3-35</v>
      </c>
      <c r="E92" s="6">
        <v>4668.97</v>
      </c>
      <c r="F92" s="6">
        <v>1979.03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/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/>
      <c r="S92" s="6"/>
      <c r="T92" s="6"/>
      <c r="U92" s="6"/>
      <c r="V92" s="6">
        <v>1979.03</v>
      </c>
      <c r="W92" s="6">
        <v>4668.97</v>
      </c>
      <c r="X92" s="6">
        <v>1979.03</v>
      </c>
      <c r="Y92" s="513">
        <f>IF(A92&lt;&gt;"",IF(A92=мар17!A141,0,1),IF(AND(B92=мар17!B141,C92=мар17!C141),0,1))</f>
        <v>0</v>
      </c>
      <c r="Z92" s="70" t="str">
        <f t="shared" si="10"/>
        <v>ул. Третья д.3</v>
      </c>
      <c r="AA92" s="504">
        <f>IF($B92&lt;&gt;"",MAX(AA$7:AA91)+1,0)</f>
        <v>84</v>
      </c>
      <c r="AB92" s="502">
        <f t="shared" si="9"/>
        <v>92</v>
      </c>
      <c r="AC92" s="504">
        <f>1</f>
        <v>1</v>
      </c>
      <c r="AD92" s="103">
        <f t="shared" si="11"/>
        <v>1979.03</v>
      </c>
      <c r="AE92" s="103">
        <f t="shared" si="12"/>
        <v>0</v>
      </c>
      <c r="AF92" s="103">
        <f t="shared" si="13"/>
        <v>0</v>
      </c>
      <c r="AG92" s="3"/>
    </row>
    <row r="93" spans="2:33" x14ac:dyDescent="0.3">
      <c r="B93" s="1" t="str">
        <f>адреса!$G$139</f>
        <v>кв.36</v>
      </c>
      <c r="C93" s="522">
        <f>адреса!$I$139</f>
        <v>30000036</v>
      </c>
      <c r="D93" s="6" t="str">
        <f>адреса!$K$139</f>
        <v>ФИО-3-36</v>
      </c>
      <c r="E93" s="6">
        <v>11921.91</v>
      </c>
      <c r="F93" s="6">
        <v>1735.83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/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/>
      <c r="S93" s="6"/>
      <c r="T93" s="6"/>
      <c r="U93" s="6"/>
      <c r="V93" s="6">
        <v>1735.83</v>
      </c>
      <c r="W93" s="6">
        <v>0</v>
      </c>
      <c r="X93" s="6">
        <v>13657.74</v>
      </c>
      <c r="Y93" s="513">
        <f>IF(A93&lt;&gt;"",IF(A93=мар17!A142,0,1),IF(AND(B93=мар17!B142,C93=мар17!C142),0,1))</f>
        <v>0</v>
      </c>
      <c r="Z93" s="70" t="str">
        <f t="shared" si="10"/>
        <v>ул. Третья д.3</v>
      </c>
      <c r="AA93" s="504">
        <f>IF($B93&lt;&gt;"",MAX(AA$7:AA92)+1,0)</f>
        <v>85</v>
      </c>
      <c r="AB93" s="502">
        <f t="shared" si="9"/>
        <v>93</v>
      </c>
      <c r="AC93" s="504">
        <f>1</f>
        <v>1</v>
      </c>
      <c r="AD93" s="103">
        <f t="shared" si="11"/>
        <v>1735.83</v>
      </c>
      <c r="AE93" s="103">
        <f t="shared" si="12"/>
        <v>0</v>
      </c>
      <c r="AF93" s="103">
        <f t="shared" si="13"/>
        <v>0</v>
      </c>
      <c r="AG93" s="3"/>
    </row>
    <row r="94" spans="2:33" x14ac:dyDescent="0.3">
      <c r="B94" s="1" t="str">
        <f>адреса!$G$140</f>
        <v>кв.37</v>
      </c>
      <c r="C94" s="522">
        <f>адреса!$I$140</f>
        <v>30000037</v>
      </c>
      <c r="D94" s="6" t="str">
        <f>адреса!$K$140</f>
        <v>ФИО-3-37</v>
      </c>
      <c r="E94" s="6">
        <v>7415.85</v>
      </c>
      <c r="F94" s="6">
        <v>3143.37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/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/>
      <c r="S94" s="6"/>
      <c r="T94" s="6"/>
      <c r="U94" s="6"/>
      <c r="V94" s="6">
        <v>3143.37</v>
      </c>
      <c r="W94" s="6">
        <v>0</v>
      </c>
      <c r="X94" s="6">
        <v>10559.22</v>
      </c>
      <c r="Y94" s="513">
        <f>IF(A94&lt;&gt;"",IF(A94=мар17!A143,0,1),IF(AND(B94=мар17!B143,C94=мар17!C143),0,1))</f>
        <v>0</v>
      </c>
      <c r="Z94" s="70" t="str">
        <f t="shared" si="10"/>
        <v>ул. Третья д.3</v>
      </c>
      <c r="AA94" s="504">
        <f>IF($B94&lt;&gt;"",MAX(AA$7:AA93)+1,0)</f>
        <v>86</v>
      </c>
      <c r="AB94" s="502">
        <f t="shared" si="9"/>
        <v>94</v>
      </c>
      <c r="AC94" s="504">
        <f>1</f>
        <v>1</v>
      </c>
      <c r="AD94" s="103">
        <f t="shared" si="11"/>
        <v>3143.37</v>
      </c>
      <c r="AE94" s="103">
        <f t="shared" si="12"/>
        <v>0</v>
      </c>
      <c r="AF94" s="103">
        <f t="shared" si="13"/>
        <v>0</v>
      </c>
      <c r="AG94" s="3"/>
    </row>
    <row r="95" spans="2:33" x14ac:dyDescent="0.3">
      <c r="B95" s="1" t="str">
        <f>адреса!$G$141</f>
        <v>кв.38</v>
      </c>
      <c r="C95" s="522">
        <f>адреса!$I$141</f>
        <v>30000038</v>
      </c>
      <c r="D95" s="6" t="str">
        <f>адреса!$K$141</f>
        <v>ФИО-3-38</v>
      </c>
      <c r="E95" s="6">
        <v>17976.82</v>
      </c>
      <c r="F95" s="6">
        <v>2617.4299999999998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/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/>
      <c r="S95" s="6"/>
      <c r="T95" s="6"/>
      <c r="U95" s="6"/>
      <c r="V95" s="6">
        <v>2617.4299999999998</v>
      </c>
      <c r="W95" s="6">
        <v>0</v>
      </c>
      <c r="X95" s="6">
        <v>20594.25</v>
      </c>
      <c r="Y95" s="513">
        <f>IF(A95&lt;&gt;"",IF(A95=мар17!A144,0,1),IF(AND(B95=мар17!B144,C95=мар17!C144),0,1))</f>
        <v>0</v>
      </c>
      <c r="Z95" s="70" t="str">
        <f t="shared" si="10"/>
        <v>ул. Третья д.3</v>
      </c>
      <c r="AA95" s="504">
        <f>IF($B95&lt;&gt;"",MAX(AA$7:AA94)+1,0)</f>
        <v>87</v>
      </c>
      <c r="AB95" s="502">
        <f t="shared" si="9"/>
        <v>95</v>
      </c>
      <c r="AC95" s="504">
        <f>1</f>
        <v>1</v>
      </c>
      <c r="AD95" s="103">
        <f t="shared" si="11"/>
        <v>2617.4299999999998</v>
      </c>
      <c r="AE95" s="103">
        <f t="shared" si="12"/>
        <v>0</v>
      </c>
      <c r="AF95" s="103">
        <f t="shared" si="13"/>
        <v>0</v>
      </c>
      <c r="AG95" s="3"/>
    </row>
    <row r="96" spans="2:33" x14ac:dyDescent="0.3">
      <c r="B96" s="1" t="str">
        <f>адреса!$G$142</f>
        <v>кв.39</v>
      </c>
      <c r="C96" s="522">
        <f>адреса!$I$142</f>
        <v>30000039</v>
      </c>
      <c r="D96" s="6" t="str">
        <f>адреса!$K$142</f>
        <v>ФИО-3-39</v>
      </c>
      <c r="E96" s="6">
        <v>14009.81</v>
      </c>
      <c r="F96" s="6">
        <v>2039.83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/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/>
      <c r="S96" s="6"/>
      <c r="T96" s="6"/>
      <c r="U96" s="6"/>
      <c r="V96" s="6">
        <v>2039.83</v>
      </c>
      <c r="W96" s="6">
        <v>0</v>
      </c>
      <c r="X96" s="6">
        <v>16049.64</v>
      </c>
      <c r="Y96" s="513">
        <f>IF(A96&lt;&gt;"",IF(A96=мар17!A145,0,1),IF(AND(B96=мар17!B145,C96=мар17!C145),0,1))</f>
        <v>0</v>
      </c>
      <c r="Z96" s="70" t="str">
        <f t="shared" si="10"/>
        <v>ул. Третья д.3</v>
      </c>
      <c r="AA96" s="504">
        <f>IF($B96&lt;&gt;"",MAX(AA$7:AA95)+1,0)</f>
        <v>88</v>
      </c>
      <c r="AB96" s="502">
        <f t="shared" si="9"/>
        <v>96</v>
      </c>
      <c r="AC96" s="504">
        <f>1</f>
        <v>1</v>
      </c>
      <c r="AD96" s="103">
        <f t="shared" si="11"/>
        <v>2039.83</v>
      </c>
      <c r="AE96" s="103">
        <f t="shared" si="12"/>
        <v>0</v>
      </c>
      <c r="AF96" s="103">
        <f t="shared" si="13"/>
        <v>0</v>
      </c>
      <c r="AG96" s="3"/>
    </row>
    <row r="97" spans="1:33" x14ac:dyDescent="0.3">
      <c r="B97" s="1" t="str">
        <f>адреса!$G$143</f>
        <v>кв.40</v>
      </c>
      <c r="C97" s="522">
        <f>адреса!$I$143</f>
        <v>30000040</v>
      </c>
      <c r="D97" s="6" t="str">
        <f>адреса!$K$143</f>
        <v>ФИО-3-40</v>
      </c>
      <c r="E97" s="6">
        <v>20732.86</v>
      </c>
      <c r="F97" s="6">
        <v>3018.71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/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/>
      <c r="S97" s="6"/>
      <c r="T97" s="6"/>
      <c r="U97" s="6"/>
      <c r="V97" s="6">
        <v>3018.71</v>
      </c>
      <c r="W97" s="6">
        <v>0</v>
      </c>
      <c r="X97" s="6">
        <v>23751.57</v>
      </c>
      <c r="Y97" s="513">
        <f>IF(A97&lt;&gt;"",IF(A97=мар17!A146,0,1),IF(AND(B97=мар17!B146,C97=мар17!C146),0,1))</f>
        <v>0</v>
      </c>
      <c r="Z97" s="70" t="str">
        <f t="shared" si="10"/>
        <v>ул. Третья д.3</v>
      </c>
      <c r="AA97" s="504">
        <f>IF($B97&lt;&gt;"",MAX(AA$7:AA96)+1,0)</f>
        <v>89</v>
      </c>
      <c r="AB97" s="502">
        <f t="shared" si="9"/>
        <v>97</v>
      </c>
      <c r="AC97" s="504">
        <f>1</f>
        <v>1</v>
      </c>
      <c r="AD97" s="103">
        <f t="shared" si="11"/>
        <v>3018.71</v>
      </c>
      <c r="AE97" s="103">
        <f t="shared" si="12"/>
        <v>0</v>
      </c>
      <c r="AF97" s="103">
        <f t="shared" si="13"/>
        <v>0</v>
      </c>
      <c r="AG97" s="3"/>
    </row>
    <row r="98" spans="1:33" x14ac:dyDescent="0.3">
      <c r="B98" s="1" t="str">
        <f>адреса!$G$144</f>
        <v>кв.41</v>
      </c>
      <c r="C98" s="522">
        <f>адреса!$I$144</f>
        <v>30000041</v>
      </c>
      <c r="D98" s="6" t="str">
        <f>адреса!$K$144</f>
        <v>ФИО-3-41</v>
      </c>
      <c r="E98" s="6">
        <v>7136.14</v>
      </c>
      <c r="F98" s="6">
        <v>3024.8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/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/>
      <c r="S98" s="6"/>
      <c r="T98" s="6"/>
      <c r="U98" s="6"/>
      <c r="V98" s="6">
        <v>3024.8</v>
      </c>
      <c r="W98" s="6">
        <v>8336.14</v>
      </c>
      <c r="X98" s="6">
        <v>1824.8</v>
      </c>
      <c r="Y98" s="513">
        <f>IF(A98&lt;&gt;"",IF(A98=мар17!A147,0,1),IF(AND(B98=мар17!B147,C98=мар17!C147),0,1))</f>
        <v>0</v>
      </c>
      <c r="Z98" s="70" t="str">
        <f t="shared" si="10"/>
        <v>ул. Третья д.3</v>
      </c>
      <c r="AA98" s="504">
        <f>IF($B98&lt;&gt;"",MAX(AA$7:AA97)+1,0)</f>
        <v>90</v>
      </c>
      <c r="AB98" s="502">
        <f t="shared" si="9"/>
        <v>98</v>
      </c>
      <c r="AC98" s="504">
        <f>1</f>
        <v>1</v>
      </c>
      <c r="AD98" s="103">
        <f t="shared" si="11"/>
        <v>3024.8</v>
      </c>
      <c r="AE98" s="103">
        <f t="shared" si="12"/>
        <v>0</v>
      </c>
      <c r="AF98" s="103">
        <f t="shared" si="13"/>
        <v>0</v>
      </c>
      <c r="AG98" s="3"/>
    </row>
    <row r="99" spans="1:33" x14ac:dyDescent="0.3">
      <c r="B99" s="1" t="str">
        <f>адреса!$G$145</f>
        <v>кв.42</v>
      </c>
      <c r="C99" s="522">
        <f>адреса!$I$145</f>
        <v>30000042</v>
      </c>
      <c r="D99" s="6" t="str">
        <f>адреса!$K$145</f>
        <v>ФИО-3-42</v>
      </c>
      <c r="E99" s="6">
        <v>17809.8</v>
      </c>
      <c r="F99" s="6">
        <v>2593.11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/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/>
      <c r="S99" s="6"/>
      <c r="T99" s="6"/>
      <c r="U99" s="6"/>
      <c r="V99" s="6">
        <v>2593.11</v>
      </c>
      <c r="W99" s="6">
        <v>0</v>
      </c>
      <c r="X99" s="6">
        <v>20402.91</v>
      </c>
      <c r="Y99" s="513">
        <f>IF(A99&lt;&gt;"",IF(A99=мар17!A148,0,1),IF(AND(B99=мар17!B148,C99=мар17!C148),0,1))</f>
        <v>0</v>
      </c>
      <c r="Z99" s="70" t="str">
        <f t="shared" si="10"/>
        <v>ул. Третья д.3</v>
      </c>
      <c r="AA99" s="504">
        <f>IF($B99&lt;&gt;"",MAX(AA$7:AA98)+1,0)</f>
        <v>91</v>
      </c>
      <c r="AB99" s="502">
        <f t="shared" si="9"/>
        <v>99</v>
      </c>
      <c r="AC99" s="504">
        <f>1</f>
        <v>1</v>
      </c>
      <c r="AD99" s="103">
        <f t="shared" si="11"/>
        <v>2593.11</v>
      </c>
      <c r="AE99" s="103">
        <f t="shared" si="12"/>
        <v>0</v>
      </c>
      <c r="AF99" s="103">
        <f t="shared" si="13"/>
        <v>0</v>
      </c>
      <c r="AG99" s="3"/>
    </row>
    <row r="100" spans="1:33" x14ac:dyDescent="0.3">
      <c r="B100" s="1" t="str">
        <f>адреса!$G$146</f>
        <v>кв.43</v>
      </c>
      <c r="C100" s="522">
        <f>адреса!$I$146</f>
        <v>30000043</v>
      </c>
      <c r="D100" s="6" t="str">
        <f>адреса!$K$146</f>
        <v>ФИО-3-43</v>
      </c>
      <c r="E100" s="6">
        <v>6942.6</v>
      </c>
      <c r="F100" s="6">
        <v>1039.3900000000001</v>
      </c>
      <c r="G100" s="6">
        <v>0</v>
      </c>
      <c r="H100" s="6">
        <v>0</v>
      </c>
      <c r="I100" s="6">
        <v>0</v>
      </c>
      <c r="J100" s="6">
        <v>0</v>
      </c>
      <c r="K100" s="6">
        <v>0</v>
      </c>
      <c r="L100" s="6"/>
      <c r="M100" s="6">
        <v>0</v>
      </c>
      <c r="N100" s="6">
        <v>0</v>
      </c>
      <c r="O100" s="6">
        <v>0</v>
      </c>
      <c r="P100" s="6">
        <v>0</v>
      </c>
      <c r="Q100" s="6">
        <v>0</v>
      </c>
      <c r="R100" s="6"/>
      <c r="S100" s="6"/>
      <c r="T100" s="6"/>
      <c r="U100" s="6"/>
      <c r="V100" s="6">
        <v>1039.3900000000001</v>
      </c>
      <c r="W100" s="6">
        <v>0</v>
      </c>
      <c r="X100" s="6">
        <v>7981.99</v>
      </c>
      <c r="Y100" s="513">
        <f>IF(A100&lt;&gt;"",IF(A100=мар17!A149,0,1),IF(AND(B100=мар17!B149,C100=мар17!C149),0,1))</f>
        <v>0</v>
      </c>
      <c r="Z100" s="70" t="str">
        <f t="shared" si="10"/>
        <v>ул. Третья д.3</v>
      </c>
      <c r="AA100" s="504">
        <f>IF($B100&lt;&gt;"",MAX(AA$7:AA99)+1,0)</f>
        <v>92</v>
      </c>
      <c r="AB100" s="502">
        <f t="shared" si="9"/>
        <v>100</v>
      </c>
      <c r="AC100" s="504">
        <f>1</f>
        <v>1</v>
      </c>
      <c r="AD100" s="103">
        <f t="shared" si="11"/>
        <v>1039.3900000000001</v>
      </c>
      <c r="AE100" s="103">
        <f t="shared" si="12"/>
        <v>0</v>
      </c>
      <c r="AF100" s="103">
        <f t="shared" si="13"/>
        <v>0</v>
      </c>
      <c r="AG100" s="3"/>
    </row>
    <row r="101" spans="1:33" x14ac:dyDescent="0.3">
      <c r="B101" s="1" t="str">
        <f>адреса!$G$147</f>
        <v>кв.44</v>
      </c>
      <c r="C101" s="522">
        <f>адреса!$I$147</f>
        <v>30000044</v>
      </c>
      <c r="D101" s="6" t="str">
        <f>адреса!$K$147</f>
        <v>ФИО-3-44</v>
      </c>
      <c r="E101" s="6">
        <v>19918.57</v>
      </c>
      <c r="F101" s="6">
        <v>2900.17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/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6"/>
      <c r="S101" s="6"/>
      <c r="T101" s="6"/>
      <c r="U101" s="6"/>
      <c r="V101" s="6">
        <v>2900.17</v>
      </c>
      <c r="W101" s="6">
        <v>0</v>
      </c>
      <c r="X101" s="6">
        <v>22818.74</v>
      </c>
      <c r="Y101" s="513">
        <f>IF(A101&lt;&gt;"",IF(A101=мар17!A150,0,1),IF(AND(B101=мар17!B150,C101=мар17!C150),0,1))</f>
        <v>0</v>
      </c>
      <c r="Z101" s="70" t="str">
        <f t="shared" si="10"/>
        <v>ул. Третья д.3</v>
      </c>
      <c r="AA101" s="504">
        <f>IF($B101&lt;&gt;"",MAX(AA$7:AA100)+1,0)</f>
        <v>93</v>
      </c>
      <c r="AB101" s="502">
        <f t="shared" si="9"/>
        <v>101</v>
      </c>
      <c r="AC101" s="504">
        <f>1</f>
        <v>1</v>
      </c>
      <c r="AD101" s="103">
        <f t="shared" si="11"/>
        <v>2900.17</v>
      </c>
      <c r="AE101" s="103">
        <f t="shared" si="12"/>
        <v>0</v>
      </c>
      <c r="AF101" s="103">
        <f t="shared" si="13"/>
        <v>0</v>
      </c>
      <c r="AG101" s="3"/>
    </row>
    <row r="102" spans="1:33" x14ac:dyDescent="0.3">
      <c r="B102" s="1" t="str">
        <f>адреса!$G$148</f>
        <v>кв.45</v>
      </c>
      <c r="C102" s="522">
        <f>адреса!$I$148</f>
        <v>30000045</v>
      </c>
      <c r="D102" s="6" t="str">
        <f>адреса!$K$148</f>
        <v>ФИО-3-45</v>
      </c>
      <c r="E102" s="6">
        <v>21421.85</v>
      </c>
      <c r="F102" s="6">
        <v>3119.03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/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/>
      <c r="S102" s="6"/>
      <c r="T102" s="6"/>
      <c r="U102" s="6"/>
      <c r="V102" s="6">
        <v>3119.03</v>
      </c>
      <c r="W102" s="6">
        <v>0</v>
      </c>
      <c r="X102" s="6">
        <v>24540.880000000001</v>
      </c>
      <c r="Y102" s="513">
        <f>IF(A102&lt;&gt;"",IF(A102=мар17!A151,0,1),IF(AND(B102=мар17!B151,C102=мар17!C151),0,1))</f>
        <v>0</v>
      </c>
      <c r="Z102" s="70" t="str">
        <f t="shared" si="10"/>
        <v>ул. Третья д.3</v>
      </c>
      <c r="AA102" s="504">
        <f>IF($B102&lt;&gt;"",MAX(AA$7:AA101)+1,0)</f>
        <v>94</v>
      </c>
      <c r="AB102" s="502">
        <f t="shared" si="9"/>
        <v>102</v>
      </c>
      <c r="AC102" s="504">
        <f>1</f>
        <v>1</v>
      </c>
      <c r="AD102" s="103">
        <f t="shared" si="11"/>
        <v>3119.03</v>
      </c>
      <c r="AE102" s="103">
        <f t="shared" si="12"/>
        <v>0</v>
      </c>
      <c r="AF102" s="103">
        <f t="shared" si="13"/>
        <v>0</v>
      </c>
      <c r="AG102" s="3"/>
    </row>
    <row r="103" spans="1:33" x14ac:dyDescent="0.3">
      <c r="B103" s="1" t="str">
        <f>адреса!$G$149</f>
        <v>кв.46</v>
      </c>
      <c r="C103" s="522">
        <f>адреса!$I$149</f>
        <v>30000046</v>
      </c>
      <c r="D103" s="6" t="str">
        <f>адреса!$K$149</f>
        <v>ФИО-3-46</v>
      </c>
      <c r="E103" s="6">
        <v>2935.09</v>
      </c>
      <c r="F103" s="6">
        <v>2556.63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/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/>
      <c r="S103" s="6"/>
      <c r="T103" s="6"/>
      <c r="U103" s="6"/>
      <c r="V103" s="6">
        <v>2556.63</v>
      </c>
      <c r="W103" s="6">
        <v>2935.09</v>
      </c>
      <c r="X103" s="6">
        <v>2556.63</v>
      </c>
      <c r="Y103" s="513">
        <f>IF(A103&lt;&gt;"",IF(A103=мар17!A152,0,1),IF(AND(B103=мар17!B152,C103=мар17!C152),0,1))</f>
        <v>0</v>
      </c>
      <c r="Z103" s="70" t="str">
        <f t="shared" si="10"/>
        <v>ул. Третья д.3</v>
      </c>
      <c r="AA103" s="504">
        <f>IF($B103&lt;&gt;"",MAX(AA$7:AA102)+1,0)</f>
        <v>95</v>
      </c>
      <c r="AB103" s="502">
        <f t="shared" si="9"/>
        <v>103</v>
      </c>
      <c r="AC103" s="504">
        <f>1</f>
        <v>1</v>
      </c>
      <c r="AD103" s="103">
        <f t="shared" si="11"/>
        <v>2556.63</v>
      </c>
      <c r="AE103" s="103">
        <f t="shared" si="12"/>
        <v>0</v>
      </c>
      <c r="AF103" s="103">
        <f t="shared" si="13"/>
        <v>0</v>
      </c>
      <c r="AG103" s="3"/>
    </row>
    <row r="104" spans="1:33" x14ac:dyDescent="0.3">
      <c r="B104" s="1" t="str">
        <f>адреса!$G$150</f>
        <v>кв.47</v>
      </c>
      <c r="C104" s="522">
        <f>адреса!$I$150</f>
        <v>30000047</v>
      </c>
      <c r="D104" s="6" t="str">
        <f>адреса!$K$150</f>
        <v>ФИО-3-47</v>
      </c>
      <c r="E104" s="6">
        <v>12757.07</v>
      </c>
      <c r="F104" s="6">
        <v>1857.43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/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/>
      <c r="S104" s="6"/>
      <c r="T104" s="6"/>
      <c r="U104" s="6"/>
      <c r="V104" s="6">
        <v>1857.43</v>
      </c>
      <c r="W104" s="6">
        <v>0</v>
      </c>
      <c r="X104" s="6">
        <v>14614.5</v>
      </c>
      <c r="Y104" s="513">
        <f>IF(A104&lt;&gt;"",IF(A104=мар17!A153,0,1),IF(AND(B104=мар17!B153,C104=мар17!C153),0,1))</f>
        <v>0</v>
      </c>
      <c r="Z104" s="70" t="str">
        <f t="shared" si="10"/>
        <v>ул. Третья д.3</v>
      </c>
      <c r="AA104" s="504">
        <f>IF($B104&lt;&gt;"",MAX(AA$7:AA103)+1,0)</f>
        <v>96</v>
      </c>
      <c r="AB104" s="502">
        <f t="shared" si="9"/>
        <v>104</v>
      </c>
      <c r="AC104" s="504">
        <f>1</f>
        <v>1</v>
      </c>
      <c r="AD104" s="103">
        <f t="shared" si="11"/>
        <v>1857.43</v>
      </c>
      <c r="AE104" s="103">
        <f t="shared" si="12"/>
        <v>0</v>
      </c>
      <c r="AF104" s="103">
        <f t="shared" si="13"/>
        <v>0</v>
      </c>
      <c r="AG104" s="3"/>
    </row>
    <row r="105" spans="1:33" x14ac:dyDescent="0.3">
      <c r="B105" s="1" t="str">
        <f>адреса!$G$151</f>
        <v>кв.48</v>
      </c>
      <c r="C105" s="522">
        <f>адреса!$I$151</f>
        <v>30000048</v>
      </c>
      <c r="D105" s="6" t="str">
        <f>адреса!$K$151</f>
        <v>ФИО-3-48</v>
      </c>
      <c r="E105" s="6">
        <v>19814.18</v>
      </c>
      <c r="F105" s="6">
        <v>2884.97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/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/>
      <c r="S105" s="6"/>
      <c r="T105" s="6"/>
      <c r="U105" s="6"/>
      <c r="V105" s="6">
        <v>2884.97</v>
      </c>
      <c r="W105" s="6">
        <v>0</v>
      </c>
      <c r="X105" s="6">
        <v>22699.15</v>
      </c>
      <c r="Y105" s="513">
        <f>IF(A105&lt;&gt;"",IF(A105=мар17!A154,0,1),IF(AND(B105=мар17!B154,C105=мар17!C154),0,1))</f>
        <v>0</v>
      </c>
      <c r="Z105" s="70" t="str">
        <f t="shared" si="10"/>
        <v>ул. Третья д.3</v>
      </c>
      <c r="AA105" s="504">
        <f>IF($B105&lt;&gt;"",MAX(AA$7:AA104)+1,0)</f>
        <v>97</v>
      </c>
      <c r="AB105" s="502">
        <f t="shared" si="9"/>
        <v>105</v>
      </c>
      <c r="AC105" s="504">
        <f>1</f>
        <v>1</v>
      </c>
      <c r="AD105" s="103">
        <f t="shared" si="11"/>
        <v>2884.97</v>
      </c>
      <c r="AE105" s="103">
        <f t="shared" si="12"/>
        <v>0</v>
      </c>
      <c r="AF105" s="103">
        <f t="shared" si="13"/>
        <v>0</v>
      </c>
      <c r="AG105" s="3"/>
    </row>
    <row r="106" spans="1:33" x14ac:dyDescent="0.3">
      <c r="B106" s="1" t="str">
        <f>адреса!$G$152</f>
        <v>кв.49</v>
      </c>
      <c r="C106" s="522">
        <f>адреса!$I$152</f>
        <v>30000049</v>
      </c>
      <c r="D106" s="6" t="str">
        <f>адреса!$K$152</f>
        <v>ФИО-3-49</v>
      </c>
      <c r="E106" s="6">
        <v>4432.3</v>
      </c>
      <c r="F106" s="6">
        <v>1878.71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/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/>
      <c r="S106" s="6"/>
      <c r="T106" s="6"/>
      <c r="U106" s="6"/>
      <c r="V106" s="6">
        <v>1878.71</v>
      </c>
      <c r="W106" s="6">
        <v>4432.3</v>
      </c>
      <c r="X106" s="6">
        <v>1878.71</v>
      </c>
      <c r="Y106" s="513">
        <f>IF(A106&lt;&gt;"",IF(A106=мар17!A155,0,1),IF(AND(B106=мар17!B155,C106=мар17!C155),0,1))</f>
        <v>0</v>
      </c>
      <c r="Z106" s="70" t="str">
        <f t="shared" si="10"/>
        <v>ул. Третья д.3</v>
      </c>
      <c r="AA106" s="504">
        <f>IF($B106&lt;&gt;"",MAX(AA$7:AA105)+1,0)</f>
        <v>98</v>
      </c>
      <c r="AB106" s="502">
        <f t="shared" si="9"/>
        <v>106</v>
      </c>
      <c r="AC106" s="504">
        <f>1</f>
        <v>1</v>
      </c>
      <c r="AD106" s="103">
        <f t="shared" si="11"/>
        <v>1878.71</v>
      </c>
      <c r="AE106" s="103">
        <f t="shared" si="12"/>
        <v>0</v>
      </c>
      <c r="AF106" s="103">
        <f t="shared" si="13"/>
        <v>0</v>
      </c>
      <c r="AG106" s="3"/>
    </row>
    <row r="107" spans="1:33" x14ac:dyDescent="0.3">
      <c r="A107" s="4" t="str">
        <f>адреса!$E$153</f>
        <v>ул. Четвертая д.4</v>
      </c>
      <c r="C107" s="522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513">
        <f>IF(A107&lt;&gt;"",IF(A107=мар17!A156,0,1),IF(AND(B107=мар17!B156,C107=мар17!C156),0,1))</f>
        <v>0</v>
      </c>
      <c r="Z107" s="70" t="str">
        <f t="shared" si="10"/>
        <v>ул. Четвертая д.4</v>
      </c>
      <c r="AA107" s="504">
        <f>IF($B107&lt;&gt;"",MAX(AA$7:AA106)+1,0)</f>
        <v>0</v>
      </c>
      <c r="AB107" s="502">
        <f t="shared" si="9"/>
        <v>107</v>
      </c>
      <c r="AC107" s="504">
        <f>1</f>
        <v>1</v>
      </c>
      <c r="AD107" s="103">
        <f t="shared" si="11"/>
        <v>0</v>
      </c>
      <c r="AE107" s="103">
        <f t="shared" si="12"/>
        <v>0</v>
      </c>
      <c r="AF107" s="103">
        <f t="shared" si="13"/>
        <v>0</v>
      </c>
      <c r="AG107" s="3"/>
    </row>
    <row r="108" spans="1:33" x14ac:dyDescent="0.3">
      <c r="B108" s="1" t="str">
        <f>адреса!$G$153</f>
        <v>кв.1</v>
      </c>
      <c r="C108" s="522">
        <f>адреса!$I$153</f>
        <v>40000001</v>
      </c>
      <c r="D108" s="6" t="str">
        <f>адреса!$K$153</f>
        <v>ФИО-4-1</v>
      </c>
      <c r="E108" s="6">
        <v>12026.3</v>
      </c>
      <c r="F108" s="6">
        <v>1751.03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/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/>
      <c r="S108" s="6"/>
      <c r="T108" s="6"/>
      <c r="U108" s="6"/>
      <c r="V108" s="6">
        <v>1751.03</v>
      </c>
      <c r="W108" s="6">
        <v>0</v>
      </c>
      <c r="X108" s="6">
        <v>13777.33</v>
      </c>
      <c r="Y108" s="513">
        <f>IF(A108&lt;&gt;"",IF(A108=мар17!A157,0,1),IF(AND(B108=мар17!B157,C108=мар17!C157),0,1))</f>
        <v>0</v>
      </c>
      <c r="Z108" s="70" t="str">
        <f t="shared" si="10"/>
        <v>ул. Четвертая д.4</v>
      </c>
      <c r="AA108" s="504">
        <f>IF($B108&lt;&gt;"",MAX(AA$7:AA107)+1,0)</f>
        <v>99</v>
      </c>
      <c r="AB108" s="502">
        <f t="shared" si="9"/>
        <v>108</v>
      </c>
      <c r="AC108" s="504">
        <f>1</f>
        <v>1</v>
      </c>
      <c r="AD108" s="103">
        <f t="shared" si="11"/>
        <v>1751.03</v>
      </c>
      <c r="AE108" s="103">
        <f t="shared" si="12"/>
        <v>0</v>
      </c>
      <c r="AF108" s="103">
        <f t="shared" si="13"/>
        <v>0</v>
      </c>
      <c r="AG108" s="3"/>
    </row>
    <row r="109" spans="1:33" x14ac:dyDescent="0.3">
      <c r="B109" s="1" t="str">
        <f>адреса!$G$154</f>
        <v>кв.2</v>
      </c>
      <c r="C109" s="522">
        <f>адреса!$I$154</f>
        <v>40000002</v>
      </c>
      <c r="D109" s="6" t="str">
        <f>адреса!$K$154</f>
        <v>ФИО-4-2</v>
      </c>
      <c r="E109" s="6">
        <v>2041.65</v>
      </c>
      <c r="F109" s="6">
        <v>1778.4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/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/>
      <c r="S109" s="6"/>
      <c r="T109" s="6"/>
      <c r="U109" s="6"/>
      <c r="V109" s="6">
        <v>1778.4</v>
      </c>
      <c r="W109" s="6">
        <v>0</v>
      </c>
      <c r="X109" s="6">
        <v>3820.05</v>
      </c>
      <c r="Y109" s="513">
        <f>IF(A109&lt;&gt;"",IF(A109=мар17!A158,0,1),IF(AND(B109=мар17!B158,C109=мар17!C158),0,1))</f>
        <v>0</v>
      </c>
      <c r="Z109" s="70" t="str">
        <f t="shared" si="10"/>
        <v>ул. Четвертая д.4</v>
      </c>
      <c r="AA109" s="504">
        <f>IF($B109&lt;&gt;"",MAX(AA$7:AA108)+1,0)</f>
        <v>100</v>
      </c>
      <c r="AB109" s="502">
        <f t="shared" si="9"/>
        <v>109</v>
      </c>
      <c r="AC109" s="504">
        <f>1</f>
        <v>1</v>
      </c>
      <c r="AD109" s="103">
        <f t="shared" si="11"/>
        <v>1778.4</v>
      </c>
      <c r="AE109" s="103">
        <f t="shared" si="12"/>
        <v>0</v>
      </c>
      <c r="AF109" s="103">
        <f t="shared" si="13"/>
        <v>0</v>
      </c>
      <c r="AG109" s="3"/>
    </row>
    <row r="110" spans="1:33" x14ac:dyDescent="0.3">
      <c r="B110" s="1" t="str">
        <f>адреса!$G$155</f>
        <v>кв.3</v>
      </c>
      <c r="C110" s="522">
        <f>адреса!$I$155</f>
        <v>40000003</v>
      </c>
      <c r="D110" s="6" t="str">
        <f>адреса!$K$155</f>
        <v>ФИО-4-3</v>
      </c>
      <c r="E110" s="6">
        <v>17329.57</v>
      </c>
      <c r="F110" s="6">
        <v>2523.1999999999998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/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/>
      <c r="S110" s="6"/>
      <c r="T110" s="6"/>
      <c r="U110" s="6"/>
      <c r="V110" s="6">
        <v>2523.1999999999998</v>
      </c>
      <c r="W110" s="6">
        <v>0</v>
      </c>
      <c r="X110" s="6">
        <v>19852.77</v>
      </c>
      <c r="Y110" s="513">
        <f>IF(A110&lt;&gt;"",IF(A110=мар17!A159,0,1),IF(AND(B110=мар17!B159,C110=мар17!C159),0,1))</f>
        <v>0</v>
      </c>
      <c r="Z110" s="70" t="str">
        <f t="shared" si="10"/>
        <v>ул. Четвертая д.4</v>
      </c>
      <c r="AA110" s="504">
        <f>IF($B110&lt;&gt;"",MAX(AA$7:AA109)+1,0)</f>
        <v>101</v>
      </c>
      <c r="AB110" s="502">
        <f t="shared" si="9"/>
        <v>110</v>
      </c>
      <c r="AC110" s="504">
        <f>1</f>
        <v>1</v>
      </c>
      <c r="AD110" s="103">
        <f t="shared" si="11"/>
        <v>2523.1999999999998</v>
      </c>
      <c r="AE110" s="103">
        <f t="shared" si="12"/>
        <v>0</v>
      </c>
      <c r="AF110" s="103">
        <f t="shared" si="13"/>
        <v>0</v>
      </c>
      <c r="AG110" s="3"/>
    </row>
    <row r="111" spans="1:33" x14ac:dyDescent="0.3">
      <c r="B111" s="1" t="str">
        <f>адреса!$G$156</f>
        <v>кв.4</v>
      </c>
      <c r="C111" s="522">
        <f>адреса!$I$156</f>
        <v>40000004</v>
      </c>
      <c r="D111" s="6" t="str">
        <f>адреса!$K$156</f>
        <v>ФИО-4-4</v>
      </c>
      <c r="E111" s="6">
        <v>2432.5300000000002</v>
      </c>
      <c r="F111" s="6">
        <v>2118.89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/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/>
      <c r="S111" s="6"/>
      <c r="T111" s="6"/>
      <c r="U111" s="6"/>
      <c r="V111" s="6">
        <v>2118.89</v>
      </c>
      <c r="W111" s="6">
        <v>2432.5300000000002</v>
      </c>
      <c r="X111" s="6">
        <v>2118.89</v>
      </c>
      <c r="Y111" s="513">
        <f>IF(A111&lt;&gt;"",IF(A111=мар17!A160,0,1),IF(AND(B111=мар17!B160,C111=мар17!C160),0,1))</f>
        <v>0</v>
      </c>
      <c r="Z111" s="70" t="str">
        <f t="shared" si="10"/>
        <v>ул. Четвертая д.4</v>
      </c>
      <c r="AA111" s="504">
        <f>IF($B111&lt;&gt;"",MAX(AA$7:AA110)+1,0)</f>
        <v>102</v>
      </c>
      <c r="AB111" s="502">
        <f t="shared" si="9"/>
        <v>111</v>
      </c>
      <c r="AC111" s="504">
        <f>1</f>
        <v>1</v>
      </c>
      <c r="AD111" s="103">
        <f t="shared" si="11"/>
        <v>2118.89</v>
      </c>
      <c r="AE111" s="103">
        <f t="shared" si="12"/>
        <v>0</v>
      </c>
      <c r="AF111" s="103">
        <f t="shared" si="13"/>
        <v>0</v>
      </c>
      <c r="AG111" s="3"/>
    </row>
    <row r="112" spans="1:33" x14ac:dyDescent="0.3">
      <c r="B112" s="1" t="str">
        <f>адреса!$G$157</f>
        <v>кв.5</v>
      </c>
      <c r="C112" s="522">
        <f>адреса!$I$157</f>
        <v>40000005</v>
      </c>
      <c r="D112" s="6" t="str">
        <f>адреса!$K$157</f>
        <v>ФИО-4-5</v>
      </c>
      <c r="E112" s="6">
        <v>16557.060000000001</v>
      </c>
      <c r="F112" s="6">
        <v>2410.71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/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/>
      <c r="S112" s="6"/>
      <c r="T112" s="6"/>
      <c r="U112" s="6"/>
      <c r="V112" s="6">
        <v>2410.71</v>
      </c>
      <c r="W112" s="6">
        <v>0</v>
      </c>
      <c r="X112" s="6">
        <v>18967.77</v>
      </c>
      <c r="Y112" s="513">
        <f>IF(A112&lt;&gt;"",IF(A112=мар17!A161,0,1),IF(AND(B112=мар17!B161,C112=мар17!C161),0,1))</f>
        <v>0</v>
      </c>
      <c r="Z112" s="70" t="str">
        <f t="shared" si="10"/>
        <v>ул. Четвертая д.4</v>
      </c>
      <c r="AA112" s="504">
        <f>IF($B112&lt;&gt;"",MAX(AA$7:AA111)+1,0)</f>
        <v>103</v>
      </c>
      <c r="AB112" s="502">
        <f t="shared" si="9"/>
        <v>112</v>
      </c>
      <c r="AC112" s="504">
        <f>1</f>
        <v>1</v>
      </c>
      <c r="AD112" s="103">
        <f t="shared" si="11"/>
        <v>2410.71</v>
      </c>
      <c r="AE112" s="103">
        <f t="shared" si="12"/>
        <v>0</v>
      </c>
      <c r="AF112" s="103">
        <f t="shared" si="13"/>
        <v>0</v>
      </c>
      <c r="AG112" s="3"/>
    </row>
    <row r="113" spans="2:33" x14ac:dyDescent="0.3">
      <c r="B113" s="1" t="str">
        <f>адреса!$G$158</f>
        <v>кв.6</v>
      </c>
      <c r="C113" s="522">
        <f>адреса!$I$158</f>
        <v>40000006</v>
      </c>
      <c r="D113" s="6" t="str">
        <f>адреса!$K$158</f>
        <v>ФИО-4-6</v>
      </c>
      <c r="E113" s="6">
        <v>17768.03</v>
      </c>
      <c r="F113" s="6">
        <v>2587.0300000000002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/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/>
      <c r="S113" s="6"/>
      <c r="T113" s="6"/>
      <c r="U113" s="6"/>
      <c r="V113" s="6">
        <v>2587.0300000000002</v>
      </c>
      <c r="W113" s="6">
        <v>0</v>
      </c>
      <c r="X113" s="6">
        <v>20355.060000000001</v>
      </c>
      <c r="Y113" s="513">
        <f>IF(A113&lt;&gt;"",IF(A113=мар17!A162,0,1),IF(AND(B113=мар17!B162,C113=мар17!C162),0,1))</f>
        <v>0</v>
      </c>
      <c r="Z113" s="70" t="str">
        <f t="shared" si="10"/>
        <v>ул. Четвертая д.4</v>
      </c>
      <c r="AA113" s="504">
        <f>IF($B113&lt;&gt;"",MAX(AA$7:AA112)+1,0)</f>
        <v>104</v>
      </c>
      <c r="AB113" s="502">
        <f t="shared" si="9"/>
        <v>113</v>
      </c>
      <c r="AC113" s="504">
        <f>1</f>
        <v>1</v>
      </c>
      <c r="AD113" s="103">
        <f t="shared" si="11"/>
        <v>2587.0300000000002</v>
      </c>
      <c r="AE113" s="103">
        <f t="shared" si="12"/>
        <v>0</v>
      </c>
      <c r="AF113" s="103">
        <f t="shared" si="13"/>
        <v>0</v>
      </c>
      <c r="AG113" s="3"/>
    </row>
    <row r="114" spans="2:33" x14ac:dyDescent="0.3">
      <c r="B114" s="1" t="str">
        <f>адреса!$G$159</f>
        <v>кв.7</v>
      </c>
      <c r="C114" s="522">
        <f>адреса!$I$159</f>
        <v>40000007</v>
      </c>
      <c r="D114" s="6" t="str">
        <f>адреса!$K$159</f>
        <v>ФИО-4-7</v>
      </c>
      <c r="E114" s="6">
        <v>12193.34</v>
      </c>
      <c r="F114" s="6">
        <v>1775.37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/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/>
      <c r="S114" s="6"/>
      <c r="T114" s="6"/>
      <c r="U114" s="6"/>
      <c r="V114" s="6">
        <v>1775.37</v>
      </c>
      <c r="W114" s="6">
        <v>0</v>
      </c>
      <c r="X114" s="6">
        <v>13968.71</v>
      </c>
      <c r="Y114" s="513">
        <f>IF(A114&lt;&gt;"",IF(A114=мар17!A163,0,1),IF(AND(B114=мар17!B163,C114=мар17!C163),0,1))</f>
        <v>0</v>
      </c>
      <c r="Z114" s="70" t="str">
        <f t="shared" si="10"/>
        <v>ул. Четвертая д.4</v>
      </c>
      <c r="AA114" s="504">
        <f>IF($B114&lt;&gt;"",MAX(AA$7:AA113)+1,0)</f>
        <v>105</v>
      </c>
      <c r="AB114" s="502">
        <f t="shared" si="9"/>
        <v>114</v>
      </c>
      <c r="AC114" s="504">
        <f>1</f>
        <v>1</v>
      </c>
      <c r="AD114" s="103">
        <f t="shared" si="11"/>
        <v>1775.37</v>
      </c>
      <c r="AE114" s="103">
        <f t="shared" si="12"/>
        <v>0</v>
      </c>
      <c r="AF114" s="103">
        <f t="shared" si="13"/>
        <v>0</v>
      </c>
      <c r="AG114" s="3"/>
    </row>
    <row r="115" spans="2:33" x14ac:dyDescent="0.3">
      <c r="B115" s="1" t="str">
        <f>адреса!$G$160</f>
        <v>кв.8</v>
      </c>
      <c r="C115" s="522">
        <f>адреса!$I$160</f>
        <v>40000008</v>
      </c>
      <c r="D115" s="6" t="str">
        <f>адреса!$K$160</f>
        <v>ФИО-4-8</v>
      </c>
      <c r="E115" s="6">
        <v>12214.22</v>
      </c>
      <c r="F115" s="6">
        <v>1828.71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/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/>
      <c r="S115" s="6"/>
      <c r="T115" s="6"/>
      <c r="U115" s="6"/>
      <c r="V115" s="6">
        <v>1828.71</v>
      </c>
      <c r="W115" s="6">
        <v>0</v>
      </c>
      <c r="X115" s="6">
        <v>14042.93</v>
      </c>
      <c r="Y115" s="513">
        <f>IF(A115&lt;&gt;"",IF(A115=мар17!A164,0,1),IF(AND(B115=мар17!B164,C115=мар17!C164),0,1))</f>
        <v>0</v>
      </c>
      <c r="Z115" s="70" t="str">
        <f t="shared" si="10"/>
        <v>ул. Четвертая д.4</v>
      </c>
      <c r="AA115" s="504">
        <f>IF($B115&lt;&gt;"",MAX(AA$7:AA114)+1,0)</f>
        <v>106</v>
      </c>
      <c r="AB115" s="502">
        <f t="shared" si="9"/>
        <v>115</v>
      </c>
      <c r="AC115" s="504">
        <f>1</f>
        <v>1</v>
      </c>
      <c r="AD115" s="103">
        <f t="shared" si="11"/>
        <v>1828.71</v>
      </c>
      <c r="AE115" s="103">
        <f t="shared" si="12"/>
        <v>0</v>
      </c>
      <c r="AF115" s="103">
        <f t="shared" si="13"/>
        <v>0</v>
      </c>
      <c r="AG115" s="3"/>
    </row>
    <row r="116" spans="2:33" x14ac:dyDescent="0.3">
      <c r="B116" s="1" t="str">
        <f>адреса!$G$161</f>
        <v>кв.9</v>
      </c>
      <c r="C116" s="522">
        <f>адреса!$I$161</f>
        <v>40000009</v>
      </c>
      <c r="D116" s="6" t="str">
        <f>адреса!$K$161</f>
        <v>ФИО-4-9</v>
      </c>
      <c r="E116" s="6">
        <v>19688.91</v>
      </c>
      <c r="F116" s="6">
        <v>2866.71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/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/>
      <c r="S116" s="6"/>
      <c r="T116" s="6"/>
      <c r="U116" s="6"/>
      <c r="V116" s="6">
        <v>2866.71</v>
      </c>
      <c r="W116" s="6">
        <v>0</v>
      </c>
      <c r="X116" s="6">
        <v>22555.62</v>
      </c>
      <c r="Y116" s="513">
        <f>IF(A116&lt;&gt;"",IF(A116=мар17!A165,0,1),IF(AND(B116=мар17!B165,C116=мар17!C165),0,1))</f>
        <v>0</v>
      </c>
      <c r="Z116" s="70" t="str">
        <f t="shared" si="10"/>
        <v>ул. Четвертая д.4</v>
      </c>
      <c r="AA116" s="504">
        <f>IF($B116&lt;&gt;"",MAX(AA$7:AA115)+1,0)</f>
        <v>107</v>
      </c>
      <c r="AB116" s="502">
        <f t="shared" si="9"/>
        <v>116</v>
      </c>
      <c r="AC116" s="504">
        <f>1</f>
        <v>1</v>
      </c>
      <c r="AD116" s="103">
        <f t="shared" si="11"/>
        <v>2866.71</v>
      </c>
      <c r="AE116" s="103">
        <f t="shared" si="12"/>
        <v>0</v>
      </c>
      <c r="AF116" s="103">
        <f t="shared" si="13"/>
        <v>0</v>
      </c>
      <c r="AG116" s="3"/>
    </row>
    <row r="117" spans="2:33" x14ac:dyDescent="0.3">
      <c r="B117" s="1" t="str">
        <f>адреса!$G$162</f>
        <v>кв.10</v>
      </c>
      <c r="C117" s="522">
        <f>адреса!$I$162</f>
        <v>40000010</v>
      </c>
      <c r="D117" s="6" t="str">
        <f>адреса!$K$162</f>
        <v>ФИО-4-10</v>
      </c>
      <c r="E117" s="6">
        <v>19125.16</v>
      </c>
      <c r="F117" s="6">
        <v>2784.63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/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/>
      <c r="S117" s="6"/>
      <c r="T117" s="6"/>
      <c r="U117" s="6"/>
      <c r="V117" s="6">
        <v>2784.63</v>
      </c>
      <c r="W117" s="6">
        <v>0</v>
      </c>
      <c r="X117" s="6">
        <v>21909.79</v>
      </c>
      <c r="Y117" s="513">
        <f>IF(A117&lt;&gt;"",IF(A117=мар17!A166,0,1),IF(AND(B117=мар17!B166,C117=мар17!C166),0,1))</f>
        <v>0</v>
      </c>
      <c r="Z117" s="70" t="str">
        <f t="shared" si="10"/>
        <v>ул. Четвертая д.4</v>
      </c>
      <c r="AA117" s="504">
        <f>IF($B117&lt;&gt;"",MAX(AA$7:AA116)+1,0)</f>
        <v>108</v>
      </c>
      <c r="AB117" s="502">
        <f t="shared" si="9"/>
        <v>117</v>
      </c>
      <c r="AC117" s="504">
        <f>1</f>
        <v>1</v>
      </c>
      <c r="AD117" s="103">
        <f t="shared" si="11"/>
        <v>2784.63</v>
      </c>
      <c r="AE117" s="103">
        <f t="shared" si="12"/>
        <v>0</v>
      </c>
      <c r="AF117" s="103">
        <f t="shared" si="13"/>
        <v>0</v>
      </c>
      <c r="AG117" s="3"/>
    </row>
    <row r="118" spans="2:33" x14ac:dyDescent="0.3">
      <c r="B118" s="1" t="str">
        <f>адреса!$G$163</f>
        <v>кв.11</v>
      </c>
      <c r="C118" s="522">
        <f>адреса!$I$163</f>
        <v>40000011</v>
      </c>
      <c r="D118" s="6" t="str">
        <f>адреса!$K$163</f>
        <v>ФИО-4-11</v>
      </c>
      <c r="E118" s="6">
        <v>16577.93</v>
      </c>
      <c r="F118" s="6">
        <v>2413.77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/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/>
      <c r="S118" s="6"/>
      <c r="T118" s="6"/>
      <c r="U118" s="6"/>
      <c r="V118" s="6">
        <v>2413.77</v>
      </c>
      <c r="W118" s="6">
        <v>0</v>
      </c>
      <c r="X118" s="6">
        <v>18991.7</v>
      </c>
      <c r="Y118" s="513">
        <f>IF(A118&lt;&gt;"",IF(A118=мар17!A167,0,1),IF(AND(B118=мар17!B167,C118=мар17!C167),0,1))</f>
        <v>0</v>
      </c>
      <c r="Z118" s="70" t="str">
        <f t="shared" si="10"/>
        <v>ул. Четвертая д.4</v>
      </c>
      <c r="AA118" s="504">
        <f>IF($B118&lt;&gt;"",MAX(AA$7:AA117)+1,0)</f>
        <v>109</v>
      </c>
      <c r="AB118" s="502">
        <f t="shared" si="9"/>
        <v>118</v>
      </c>
      <c r="AC118" s="504">
        <f>1</f>
        <v>1</v>
      </c>
      <c r="AD118" s="103">
        <f t="shared" si="11"/>
        <v>2413.77</v>
      </c>
      <c r="AE118" s="103">
        <f t="shared" si="12"/>
        <v>0</v>
      </c>
      <c r="AF118" s="103">
        <f t="shared" si="13"/>
        <v>0</v>
      </c>
      <c r="AG118" s="3"/>
    </row>
    <row r="119" spans="2:33" x14ac:dyDescent="0.3">
      <c r="B119" s="1" t="str">
        <f>адреса!$G$164</f>
        <v>кв.12</v>
      </c>
      <c r="C119" s="522">
        <f>адреса!$I$164</f>
        <v>40000012</v>
      </c>
      <c r="D119" s="6" t="str">
        <f>адреса!$K$164</f>
        <v>ФИО-4-12</v>
      </c>
      <c r="E119" s="6">
        <v>16285.62</v>
      </c>
      <c r="F119" s="6">
        <v>2438.2800000000002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/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/>
      <c r="S119" s="6"/>
      <c r="T119" s="6"/>
      <c r="U119" s="6"/>
      <c r="V119" s="6">
        <v>2438.2800000000002</v>
      </c>
      <c r="W119" s="6">
        <v>0</v>
      </c>
      <c r="X119" s="6">
        <v>18723.900000000001</v>
      </c>
      <c r="Y119" s="513">
        <f>IF(A119&lt;&gt;"",IF(A119=мар17!A168,0,1),IF(AND(B119=мар17!B168,C119=мар17!C168),0,1))</f>
        <v>0</v>
      </c>
      <c r="Z119" s="70" t="str">
        <f t="shared" si="10"/>
        <v>ул. Четвертая д.4</v>
      </c>
      <c r="AA119" s="504">
        <f>IF($B119&lt;&gt;"",MAX(AA$7:AA118)+1,0)</f>
        <v>110</v>
      </c>
      <c r="AB119" s="502">
        <f t="shared" si="9"/>
        <v>119</v>
      </c>
      <c r="AC119" s="504">
        <f>1</f>
        <v>1</v>
      </c>
      <c r="AD119" s="103">
        <f t="shared" si="11"/>
        <v>2438.2800000000002</v>
      </c>
      <c r="AE119" s="103">
        <f t="shared" si="12"/>
        <v>0</v>
      </c>
      <c r="AF119" s="103">
        <f t="shared" si="13"/>
        <v>0</v>
      </c>
      <c r="AG119" s="3"/>
    </row>
    <row r="120" spans="2:33" x14ac:dyDescent="0.3">
      <c r="B120" s="1" t="str">
        <f>адреса!$G$165</f>
        <v>кв.13</v>
      </c>
      <c r="C120" s="522">
        <f>адреса!$I$165</f>
        <v>40000013</v>
      </c>
      <c r="D120" s="6" t="str">
        <f>адреса!$K$165</f>
        <v>ФИО-4-13</v>
      </c>
      <c r="E120" s="6">
        <v>3693.58</v>
      </c>
      <c r="F120" s="6">
        <v>1708.77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/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/>
      <c r="S120" s="6"/>
      <c r="T120" s="6"/>
      <c r="U120" s="6"/>
      <c r="V120" s="6">
        <v>1708.77</v>
      </c>
      <c r="W120" s="6">
        <v>0</v>
      </c>
      <c r="X120" s="6">
        <v>5402.35</v>
      </c>
      <c r="Y120" s="513">
        <f>IF(A120&lt;&gt;"",IF(A120=мар17!A169,0,1),IF(AND(B120=мар17!B169,C120=мар17!C169),0,1))</f>
        <v>0</v>
      </c>
      <c r="Z120" s="70" t="str">
        <f t="shared" si="10"/>
        <v>ул. Четвертая д.4</v>
      </c>
      <c r="AA120" s="504">
        <f>IF($B120&lt;&gt;"",MAX(AA$7:AA119)+1,0)</f>
        <v>111</v>
      </c>
      <c r="AB120" s="502">
        <f t="shared" si="9"/>
        <v>120</v>
      </c>
      <c r="AC120" s="504">
        <f>1</f>
        <v>1</v>
      </c>
      <c r="AD120" s="103">
        <f t="shared" si="11"/>
        <v>1708.77</v>
      </c>
      <c r="AE120" s="103">
        <f t="shared" si="12"/>
        <v>0</v>
      </c>
      <c r="AF120" s="103">
        <f t="shared" si="13"/>
        <v>0</v>
      </c>
      <c r="AG120" s="3"/>
    </row>
    <row r="121" spans="2:33" x14ac:dyDescent="0.3">
      <c r="B121" s="1" t="str">
        <f>адреса!$G$166</f>
        <v>кв.14</v>
      </c>
      <c r="C121" s="522">
        <f>адреса!$I$166</f>
        <v>40000014</v>
      </c>
      <c r="D121" s="6" t="str">
        <f>адреса!$K$166</f>
        <v>ФИО-4-14</v>
      </c>
      <c r="E121" s="6">
        <v>12235.09</v>
      </c>
      <c r="F121" s="6">
        <v>1781.43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/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/>
      <c r="S121" s="6"/>
      <c r="T121" s="6"/>
      <c r="U121" s="6"/>
      <c r="V121" s="6">
        <v>1781.43</v>
      </c>
      <c r="W121" s="6">
        <v>0</v>
      </c>
      <c r="X121" s="6">
        <v>14016.52</v>
      </c>
      <c r="Y121" s="513">
        <f>IF(A121&lt;&gt;"",IF(A121=мар17!A170,0,1),IF(AND(B121=мар17!B170,C121=мар17!C170),0,1))</f>
        <v>0</v>
      </c>
      <c r="Z121" s="70" t="str">
        <f t="shared" si="10"/>
        <v>ул. Четвертая д.4</v>
      </c>
      <c r="AA121" s="504">
        <f>IF($B121&lt;&gt;"",MAX(AA$7:AA120)+1,0)</f>
        <v>112</v>
      </c>
      <c r="AB121" s="502">
        <f t="shared" si="9"/>
        <v>121</v>
      </c>
      <c r="AC121" s="504">
        <f>1</f>
        <v>1</v>
      </c>
      <c r="AD121" s="103">
        <f t="shared" si="11"/>
        <v>1781.43</v>
      </c>
      <c r="AE121" s="103">
        <f t="shared" si="12"/>
        <v>0</v>
      </c>
      <c r="AF121" s="103">
        <f t="shared" si="13"/>
        <v>0</v>
      </c>
      <c r="AG121" s="3"/>
    </row>
    <row r="122" spans="2:33" x14ac:dyDescent="0.3">
      <c r="B122" s="1" t="str">
        <f>адреса!$G$167</f>
        <v>кв.15</v>
      </c>
      <c r="C122" s="522">
        <f>адреса!$I$167</f>
        <v>40000015</v>
      </c>
      <c r="D122" s="6" t="str">
        <f>адреса!$K$167</f>
        <v>ФИО-4-15</v>
      </c>
      <c r="E122" s="6">
        <v>7157.66</v>
      </c>
      <c r="F122" s="6">
        <v>3033.91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/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/>
      <c r="S122" s="6"/>
      <c r="T122" s="6"/>
      <c r="U122" s="6"/>
      <c r="V122" s="6">
        <v>3033.91</v>
      </c>
      <c r="W122" s="6">
        <v>0</v>
      </c>
      <c r="X122" s="6">
        <v>10191.57</v>
      </c>
      <c r="Y122" s="513">
        <f>IF(A122&lt;&gt;"",IF(A122=мар17!A171,0,1),IF(AND(B122=мар17!B171,C122=мар17!C171),0,1))</f>
        <v>0</v>
      </c>
      <c r="Z122" s="70" t="str">
        <f t="shared" si="10"/>
        <v>ул. Четвертая д.4</v>
      </c>
      <c r="AA122" s="504">
        <f>IF($B122&lt;&gt;"",MAX(AA$7:AA121)+1,0)</f>
        <v>113</v>
      </c>
      <c r="AB122" s="502">
        <f t="shared" si="9"/>
        <v>122</v>
      </c>
      <c r="AC122" s="504">
        <f>1</f>
        <v>1</v>
      </c>
      <c r="AD122" s="103">
        <f t="shared" si="11"/>
        <v>3033.91</v>
      </c>
      <c r="AE122" s="103">
        <f t="shared" si="12"/>
        <v>0</v>
      </c>
      <c r="AF122" s="103">
        <f t="shared" si="13"/>
        <v>0</v>
      </c>
      <c r="AG122" s="3"/>
    </row>
    <row r="123" spans="2:33" x14ac:dyDescent="0.3">
      <c r="B123" s="1" t="str">
        <f>адреса!$G$168</f>
        <v>кв.16</v>
      </c>
      <c r="C123" s="522">
        <f>адреса!$I$168</f>
        <v>40000016</v>
      </c>
      <c r="D123" s="6" t="str">
        <f>адреса!$K$168</f>
        <v>ФИО-4-16</v>
      </c>
      <c r="E123" s="6">
        <v>21025.15</v>
      </c>
      <c r="F123" s="6">
        <v>3061.29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/>
      <c r="M123" s="6">
        <v>0</v>
      </c>
      <c r="N123" s="6">
        <v>0</v>
      </c>
      <c r="O123" s="6">
        <v>0</v>
      </c>
      <c r="P123" s="6">
        <v>0</v>
      </c>
      <c r="Q123" s="6">
        <v>0</v>
      </c>
      <c r="R123" s="6"/>
      <c r="S123" s="6"/>
      <c r="T123" s="6"/>
      <c r="U123" s="6"/>
      <c r="V123" s="6">
        <v>3061.29</v>
      </c>
      <c r="W123" s="6">
        <v>0</v>
      </c>
      <c r="X123" s="6">
        <v>24086.44</v>
      </c>
      <c r="Y123" s="513">
        <f>IF(A123&lt;&gt;"",IF(A123=мар17!A172,0,1),IF(AND(B123=мар17!B172,C123=мар17!C172),0,1))</f>
        <v>0</v>
      </c>
      <c r="Z123" s="70" t="str">
        <f t="shared" si="10"/>
        <v>ул. Четвертая д.4</v>
      </c>
      <c r="AA123" s="504">
        <f>IF($B123&lt;&gt;"",MAX(AA$7:AA122)+1,0)</f>
        <v>114</v>
      </c>
      <c r="AB123" s="502">
        <f t="shared" si="9"/>
        <v>123</v>
      </c>
      <c r="AC123" s="504">
        <f>1</f>
        <v>1</v>
      </c>
      <c r="AD123" s="103">
        <f t="shared" si="11"/>
        <v>3061.29</v>
      </c>
      <c r="AE123" s="103">
        <f t="shared" si="12"/>
        <v>0</v>
      </c>
      <c r="AF123" s="103">
        <f t="shared" si="13"/>
        <v>0</v>
      </c>
      <c r="AG123" s="3"/>
    </row>
    <row r="124" spans="2:33" x14ac:dyDescent="0.3">
      <c r="B124" s="1" t="str">
        <f>адреса!$G$169</f>
        <v>кв.17</v>
      </c>
      <c r="C124" s="522">
        <f>адреса!$I$169</f>
        <v>40000017</v>
      </c>
      <c r="D124" s="6" t="str">
        <f>адреса!$K$169</f>
        <v>ФИО-4-17</v>
      </c>
      <c r="E124" s="6">
        <v>2753.54</v>
      </c>
      <c r="F124" s="6">
        <v>2398.5700000000002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/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/>
      <c r="S124" s="6"/>
      <c r="T124" s="6"/>
      <c r="U124" s="6"/>
      <c r="V124" s="6">
        <v>2398.5700000000002</v>
      </c>
      <c r="W124" s="6">
        <v>2754</v>
      </c>
      <c r="X124" s="6">
        <v>2398.11</v>
      </c>
      <c r="Y124" s="513">
        <f>IF(A124&lt;&gt;"",IF(A124=мар17!A173,0,1),IF(AND(B124=мар17!B173,C124=мар17!C173),0,1))</f>
        <v>0</v>
      </c>
      <c r="Z124" s="70" t="str">
        <f t="shared" si="10"/>
        <v>ул. Четвертая д.4</v>
      </c>
      <c r="AA124" s="504">
        <f>IF($B124&lt;&gt;"",MAX(AA$7:AA123)+1,0)</f>
        <v>115</v>
      </c>
      <c r="AB124" s="502">
        <f t="shared" si="9"/>
        <v>124</v>
      </c>
      <c r="AC124" s="504">
        <f>1</f>
        <v>1</v>
      </c>
      <c r="AD124" s="103">
        <f t="shared" si="11"/>
        <v>2398.5700000000002</v>
      </c>
      <c r="AE124" s="103">
        <f t="shared" si="12"/>
        <v>0</v>
      </c>
      <c r="AF124" s="103">
        <f t="shared" si="13"/>
        <v>0</v>
      </c>
      <c r="AG124" s="3"/>
    </row>
    <row r="125" spans="2:33" x14ac:dyDescent="0.3">
      <c r="B125" s="1" t="str">
        <f>адреса!$G$170</f>
        <v>кв.18</v>
      </c>
      <c r="C125" s="522">
        <f>адреса!$I$170</f>
        <v>40000018</v>
      </c>
      <c r="D125" s="6" t="str">
        <f>адреса!$K$170</f>
        <v>ФИО-4-18</v>
      </c>
      <c r="E125" s="6">
        <v>16703.2</v>
      </c>
      <c r="F125" s="6">
        <v>2432</v>
      </c>
      <c r="G125" s="6">
        <v>0</v>
      </c>
      <c r="H125" s="6">
        <v>0</v>
      </c>
      <c r="I125" s="6">
        <v>0</v>
      </c>
      <c r="J125" s="6">
        <v>0</v>
      </c>
      <c r="K125" s="6">
        <v>0</v>
      </c>
      <c r="L125" s="6"/>
      <c r="M125" s="6">
        <v>0</v>
      </c>
      <c r="N125" s="6">
        <v>0</v>
      </c>
      <c r="O125" s="6">
        <v>0</v>
      </c>
      <c r="P125" s="6">
        <v>0</v>
      </c>
      <c r="Q125" s="6">
        <v>0</v>
      </c>
      <c r="R125" s="6"/>
      <c r="S125" s="6"/>
      <c r="T125" s="6"/>
      <c r="U125" s="6"/>
      <c r="V125" s="6">
        <v>2432</v>
      </c>
      <c r="W125" s="6">
        <v>0</v>
      </c>
      <c r="X125" s="6">
        <v>19135.2</v>
      </c>
      <c r="Y125" s="513">
        <f>IF(A125&lt;&gt;"",IF(A125=мар17!A174,0,1),IF(AND(B125=мар17!B174,C125=мар17!C174),0,1))</f>
        <v>0</v>
      </c>
      <c r="Z125" s="70" t="str">
        <f t="shared" si="10"/>
        <v>ул. Четвертая д.4</v>
      </c>
      <c r="AA125" s="504">
        <f>IF($B125&lt;&gt;"",MAX(AA$7:AA124)+1,0)</f>
        <v>116</v>
      </c>
      <c r="AB125" s="502">
        <f t="shared" si="9"/>
        <v>125</v>
      </c>
      <c r="AC125" s="504">
        <f>1</f>
        <v>1</v>
      </c>
      <c r="AD125" s="103">
        <f t="shared" si="11"/>
        <v>2432</v>
      </c>
      <c r="AE125" s="103">
        <f t="shared" si="12"/>
        <v>0</v>
      </c>
      <c r="AF125" s="103">
        <f t="shared" si="13"/>
        <v>0</v>
      </c>
      <c r="AG125" s="3"/>
    </row>
    <row r="126" spans="2:33" x14ac:dyDescent="0.3">
      <c r="B126" s="1" t="str">
        <f>адреса!$G$171</f>
        <v>кв.19</v>
      </c>
      <c r="C126" s="522">
        <f>адреса!$I$171</f>
        <v>40000019</v>
      </c>
      <c r="D126" s="6" t="str">
        <f>адреса!$K$171</f>
        <v>ФИО-4-19</v>
      </c>
      <c r="E126" s="6">
        <v>2080.04</v>
      </c>
      <c r="F126" s="6">
        <v>1977.52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/>
      <c r="M126" s="6">
        <v>0</v>
      </c>
      <c r="N126" s="6">
        <v>0</v>
      </c>
      <c r="O126" s="6">
        <v>0</v>
      </c>
      <c r="P126" s="6">
        <v>0</v>
      </c>
      <c r="Q126" s="6">
        <v>0</v>
      </c>
      <c r="R126" s="6"/>
      <c r="S126" s="6"/>
      <c r="T126" s="6"/>
      <c r="U126" s="6"/>
      <c r="V126" s="6">
        <v>1977.52</v>
      </c>
      <c r="W126" s="6">
        <v>2080.04</v>
      </c>
      <c r="X126" s="6">
        <v>1977.52</v>
      </c>
      <c r="Y126" s="513">
        <f>IF(A126&lt;&gt;"",IF(A126=мар17!A175,0,1),IF(AND(B126=мар17!B175,C126=мар17!C175),0,1))</f>
        <v>0</v>
      </c>
      <c r="Z126" s="70" t="str">
        <f t="shared" si="10"/>
        <v>ул. Четвертая д.4</v>
      </c>
      <c r="AA126" s="504">
        <f>IF($B126&lt;&gt;"",MAX(AA$7:AA125)+1,0)</f>
        <v>117</v>
      </c>
      <c r="AB126" s="502">
        <f t="shared" si="9"/>
        <v>126</v>
      </c>
      <c r="AC126" s="504">
        <f>1</f>
        <v>1</v>
      </c>
      <c r="AD126" s="103">
        <f t="shared" si="11"/>
        <v>1977.52</v>
      </c>
      <c r="AE126" s="103">
        <f t="shared" si="12"/>
        <v>0</v>
      </c>
      <c r="AF126" s="103">
        <f t="shared" si="13"/>
        <v>0</v>
      </c>
      <c r="AG126" s="3"/>
    </row>
    <row r="127" spans="2:33" x14ac:dyDescent="0.3">
      <c r="B127" s="1" t="str">
        <f>адреса!$G$172</f>
        <v>кв.20</v>
      </c>
      <c r="C127" s="522">
        <f>адреса!$I$172</f>
        <v>40000020</v>
      </c>
      <c r="D127" s="6" t="str">
        <f>адреса!$K$172</f>
        <v>ФИО-4-20</v>
      </c>
      <c r="E127" s="6">
        <v>11065.87</v>
      </c>
      <c r="F127" s="6">
        <v>1611.2</v>
      </c>
      <c r="G127" s="6">
        <v>0</v>
      </c>
      <c r="H127" s="6">
        <v>0</v>
      </c>
      <c r="I127" s="6">
        <v>0</v>
      </c>
      <c r="J127" s="6">
        <v>0</v>
      </c>
      <c r="K127" s="6">
        <v>0</v>
      </c>
      <c r="L127" s="6"/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/>
      <c r="S127" s="6"/>
      <c r="T127" s="6"/>
      <c r="U127" s="6"/>
      <c r="V127" s="6">
        <v>1611.2</v>
      </c>
      <c r="W127" s="6">
        <v>0</v>
      </c>
      <c r="X127" s="6">
        <v>12677.07</v>
      </c>
      <c r="Y127" s="513">
        <f>IF(A127&lt;&gt;"",IF(A127=мар17!A176,0,1),IF(AND(B127=мар17!B176,C127=мар17!C176),0,1))</f>
        <v>0</v>
      </c>
      <c r="Z127" s="70" t="str">
        <f t="shared" si="10"/>
        <v>ул. Четвертая д.4</v>
      </c>
      <c r="AA127" s="504">
        <f>IF($B127&lt;&gt;"",MAX(AA$7:AA126)+1,0)</f>
        <v>118</v>
      </c>
      <c r="AB127" s="502">
        <f t="shared" si="9"/>
        <v>127</v>
      </c>
      <c r="AC127" s="504">
        <f>1</f>
        <v>1</v>
      </c>
      <c r="AD127" s="103">
        <f t="shared" si="11"/>
        <v>1611.2</v>
      </c>
      <c r="AE127" s="103">
        <f t="shared" si="12"/>
        <v>0</v>
      </c>
      <c r="AF127" s="103">
        <f t="shared" si="13"/>
        <v>0</v>
      </c>
      <c r="AG127" s="3"/>
    </row>
    <row r="128" spans="2:33" x14ac:dyDescent="0.3">
      <c r="B128" s="1" t="str">
        <f>адреса!$G$173</f>
        <v>кв.21</v>
      </c>
      <c r="C128" s="522">
        <f>адреса!$I$173</f>
        <v>40000021</v>
      </c>
      <c r="D128" s="6" t="str">
        <f>адреса!$K$173</f>
        <v>ФИО-4-21</v>
      </c>
      <c r="E128" s="6">
        <v>19104.29</v>
      </c>
      <c r="F128" s="6">
        <v>2781.6</v>
      </c>
      <c r="G128" s="6">
        <v>0</v>
      </c>
      <c r="H128" s="6">
        <v>0</v>
      </c>
      <c r="I128" s="6">
        <v>0</v>
      </c>
      <c r="J128" s="6">
        <v>0</v>
      </c>
      <c r="K128" s="6">
        <v>0</v>
      </c>
      <c r="L128" s="6"/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/>
      <c r="S128" s="6"/>
      <c r="T128" s="6"/>
      <c r="U128" s="6"/>
      <c r="V128" s="6">
        <v>2781.6</v>
      </c>
      <c r="W128" s="6">
        <v>0</v>
      </c>
      <c r="X128" s="6">
        <v>21885.89</v>
      </c>
      <c r="Y128" s="513">
        <f>IF(A128&lt;&gt;"",IF(A128=мар17!A177,0,1),IF(AND(B128=мар17!B177,C128=мар17!C177),0,1))</f>
        <v>0</v>
      </c>
      <c r="Z128" s="70" t="str">
        <f t="shared" si="10"/>
        <v>ул. Четвертая д.4</v>
      </c>
      <c r="AA128" s="504">
        <f>IF($B128&lt;&gt;"",MAX(AA$7:AA127)+1,0)</f>
        <v>119</v>
      </c>
      <c r="AB128" s="502">
        <f t="shared" si="9"/>
        <v>128</v>
      </c>
      <c r="AC128" s="504">
        <f>1</f>
        <v>1</v>
      </c>
      <c r="AD128" s="103">
        <f t="shared" si="11"/>
        <v>2781.6</v>
      </c>
      <c r="AE128" s="103">
        <f t="shared" si="12"/>
        <v>0</v>
      </c>
      <c r="AF128" s="103">
        <f t="shared" si="13"/>
        <v>0</v>
      </c>
      <c r="AG128" s="3"/>
    </row>
    <row r="129" spans="2:33" x14ac:dyDescent="0.3">
      <c r="B129" s="1" t="str">
        <f>адреса!$G$174</f>
        <v>кв.22</v>
      </c>
      <c r="C129" s="522">
        <f>адреса!$I$174</f>
        <v>40000022</v>
      </c>
      <c r="D129" s="6" t="str">
        <f>адреса!$K$174</f>
        <v>ФИО-4-22</v>
      </c>
      <c r="E129" s="6">
        <v>14107.69</v>
      </c>
      <c r="F129" s="6">
        <v>1387.77</v>
      </c>
      <c r="G129" s="6">
        <v>0</v>
      </c>
      <c r="H129" s="6">
        <v>0</v>
      </c>
      <c r="I129" s="6">
        <v>0</v>
      </c>
      <c r="J129" s="6">
        <v>0</v>
      </c>
      <c r="K129" s="6">
        <v>0</v>
      </c>
      <c r="L129" s="6"/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/>
      <c r="S129" s="6"/>
      <c r="T129" s="6"/>
      <c r="U129" s="6"/>
      <c r="V129" s="6">
        <v>1387.77</v>
      </c>
      <c r="W129" s="6">
        <v>0</v>
      </c>
      <c r="X129" s="6">
        <v>15495.46</v>
      </c>
      <c r="Y129" s="513">
        <f>IF(A129&lt;&gt;"",IF(A129=мар17!A178,0,1),IF(AND(B129=мар17!B178,C129=мар17!C178),0,1))</f>
        <v>0</v>
      </c>
      <c r="Z129" s="70" t="str">
        <f t="shared" si="10"/>
        <v>ул. Четвертая д.4</v>
      </c>
      <c r="AA129" s="504">
        <f>IF($B129&lt;&gt;"",MAX(AA$7:AA128)+1,0)</f>
        <v>120</v>
      </c>
      <c r="AB129" s="502">
        <f t="shared" si="9"/>
        <v>129</v>
      </c>
      <c r="AC129" s="504">
        <f>1</f>
        <v>1</v>
      </c>
      <c r="AD129" s="103">
        <f t="shared" si="11"/>
        <v>1387.77</v>
      </c>
      <c r="AE129" s="103">
        <f t="shared" si="12"/>
        <v>0</v>
      </c>
      <c r="AF129" s="103">
        <f t="shared" si="13"/>
        <v>0</v>
      </c>
      <c r="AG129" s="3"/>
    </row>
    <row r="130" spans="2:33" x14ac:dyDescent="0.3">
      <c r="B130" s="1" t="str">
        <f>адреса!$G$175</f>
        <v>кв.23</v>
      </c>
      <c r="C130" s="522">
        <f>адреса!$I$175</f>
        <v>40000023</v>
      </c>
      <c r="D130" s="6" t="str">
        <f>адреса!$K$175</f>
        <v>ФИО-4-23</v>
      </c>
      <c r="E130" s="6">
        <v>6490.7</v>
      </c>
      <c r="F130" s="6">
        <v>1817.91</v>
      </c>
      <c r="G130" s="6">
        <v>0</v>
      </c>
      <c r="H130" s="6">
        <v>0</v>
      </c>
      <c r="I130" s="6">
        <v>0</v>
      </c>
      <c r="J130" s="6">
        <v>0</v>
      </c>
      <c r="K130" s="6">
        <v>0</v>
      </c>
      <c r="L130" s="6"/>
      <c r="M130" s="6">
        <v>0</v>
      </c>
      <c r="N130" s="6">
        <v>0</v>
      </c>
      <c r="O130" s="6">
        <v>0</v>
      </c>
      <c r="P130" s="6">
        <v>0</v>
      </c>
      <c r="Q130" s="6">
        <v>0</v>
      </c>
      <c r="R130" s="6"/>
      <c r="S130" s="6"/>
      <c r="T130" s="6"/>
      <c r="U130" s="6"/>
      <c r="V130" s="6">
        <v>1817.91</v>
      </c>
      <c r="W130" s="6">
        <v>0</v>
      </c>
      <c r="X130" s="6">
        <v>8308.61</v>
      </c>
      <c r="Y130" s="513">
        <f>IF(A130&lt;&gt;"",IF(A130=мар17!A179,0,1),IF(AND(B130=мар17!B179,C130=мар17!C179),0,1))</f>
        <v>0</v>
      </c>
      <c r="Z130" s="70" t="str">
        <f t="shared" si="10"/>
        <v>ул. Четвертая д.4</v>
      </c>
      <c r="AA130" s="504">
        <f>IF($B130&lt;&gt;"",MAX(AA$7:AA129)+1,0)</f>
        <v>121</v>
      </c>
      <c r="AB130" s="502">
        <f t="shared" si="9"/>
        <v>130</v>
      </c>
      <c r="AC130" s="504">
        <f>1</f>
        <v>1</v>
      </c>
      <c r="AD130" s="103">
        <f t="shared" si="11"/>
        <v>1817.91</v>
      </c>
      <c r="AE130" s="103">
        <f t="shared" si="12"/>
        <v>0</v>
      </c>
      <c r="AF130" s="103">
        <f t="shared" si="13"/>
        <v>0</v>
      </c>
      <c r="AG130" s="3"/>
    </row>
    <row r="131" spans="2:33" x14ac:dyDescent="0.3">
      <c r="B131" s="1" t="str">
        <f>адреса!$G$176</f>
        <v>кв.24</v>
      </c>
      <c r="C131" s="522">
        <f>адреса!$I$176</f>
        <v>40000024</v>
      </c>
      <c r="D131" s="6" t="str">
        <f>адреса!$K$176</f>
        <v>ФИО-4-24</v>
      </c>
      <c r="E131" s="6">
        <v>16619.68</v>
      </c>
      <c r="F131" s="6">
        <v>2419.83</v>
      </c>
      <c r="G131" s="6">
        <v>0</v>
      </c>
      <c r="H131" s="6">
        <v>0</v>
      </c>
      <c r="I131" s="6">
        <v>0</v>
      </c>
      <c r="J131" s="6">
        <v>0</v>
      </c>
      <c r="K131" s="6">
        <v>0</v>
      </c>
      <c r="L131" s="6"/>
      <c r="M131" s="6">
        <v>0</v>
      </c>
      <c r="N131" s="6">
        <v>0</v>
      </c>
      <c r="O131" s="6">
        <v>0</v>
      </c>
      <c r="P131" s="6">
        <v>0</v>
      </c>
      <c r="Q131" s="6">
        <v>0</v>
      </c>
      <c r="R131" s="6"/>
      <c r="S131" s="6"/>
      <c r="T131" s="6"/>
      <c r="U131" s="6"/>
      <c r="V131" s="6">
        <v>2419.83</v>
      </c>
      <c r="W131" s="6">
        <v>0</v>
      </c>
      <c r="X131" s="6">
        <v>19039.509999999998</v>
      </c>
      <c r="Y131" s="513">
        <f>IF(A131&lt;&gt;"",IF(A131=мар17!A180,0,1),IF(AND(B131=мар17!B180,C131=мар17!C180),0,1))</f>
        <v>0</v>
      </c>
      <c r="Z131" s="70" t="str">
        <f t="shared" si="10"/>
        <v>ул. Четвертая д.4</v>
      </c>
      <c r="AA131" s="504">
        <f>IF($B131&lt;&gt;"",MAX(AA$7:AA130)+1,0)</f>
        <v>122</v>
      </c>
      <c r="AB131" s="502">
        <f t="shared" si="9"/>
        <v>131</v>
      </c>
      <c r="AC131" s="504">
        <f>1</f>
        <v>1</v>
      </c>
      <c r="AD131" s="103">
        <f t="shared" si="11"/>
        <v>2419.83</v>
      </c>
      <c r="AE131" s="103">
        <f t="shared" si="12"/>
        <v>0</v>
      </c>
      <c r="AF131" s="103">
        <f t="shared" si="13"/>
        <v>0</v>
      </c>
      <c r="AG131" s="3"/>
    </row>
    <row r="132" spans="2:33" x14ac:dyDescent="0.3">
      <c r="B132" s="1" t="str">
        <f>адреса!$G$177</f>
        <v>кв.25</v>
      </c>
      <c r="C132" s="522">
        <f>адреса!$I$177</f>
        <v>40000025</v>
      </c>
      <c r="D132" s="6" t="str">
        <f>адреса!$K$177</f>
        <v>ФИО-4-25</v>
      </c>
      <c r="E132" s="6">
        <v>10481.25</v>
      </c>
      <c r="F132" s="6">
        <v>1526.09</v>
      </c>
      <c r="G132" s="6">
        <v>0</v>
      </c>
      <c r="H132" s="6">
        <v>0</v>
      </c>
      <c r="I132" s="6">
        <v>0</v>
      </c>
      <c r="J132" s="6">
        <v>0</v>
      </c>
      <c r="K132" s="6">
        <v>0</v>
      </c>
      <c r="L132" s="6"/>
      <c r="M132" s="6">
        <v>0</v>
      </c>
      <c r="N132" s="6">
        <v>0</v>
      </c>
      <c r="O132" s="6">
        <v>0</v>
      </c>
      <c r="P132" s="6">
        <v>0</v>
      </c>
      <c r="Q132" s="6">
        <v>0</v>
      </c>
      <c r="R132" s="6"/>
      <c r="S132" s="6"/>
      <c r="T132" s="6"/>
      <c r="U132" s="6"/>
      <c r="V132" s="6">
        <v>1526.09</v>
      </c>
      <c r="W132" s="6">
        <v>0</v>
      </c>
      <c r="X132" s="6">
        <v>12007.34</v>
      </c>
      <c r="Y132" s="513">
        <f>IF(A132&lt;&gt;"",IF(A132=мар17!A181,0,1),IF(AND(B132=мар17!B181,C132=мар17!C181),0,1))</f>
        <v>0</v>
      </c>
      <c r="Z132" s="70" t="str">
        <f t="shared" si="10"/>
        <v>ул. Четвертая д.4</v>
      </c>
      <c r="AA132" s="504">
        <f>IF($B132&lt;&gt;"",MAX(AA$7:AA131)+1,0)</f>
        <v>123</v>
      </c>
      <c r="AB132" s="502">
        <f t="shared" si="9"/>
        <v>132</v>
      </c>
      <c r="AC132" s="504">
        <f>1</f>
        <v>1</v>
      </c>
      <c r="AD132" s="103">
        <f t="shared" si="11"/>
        <v>1526.09</v>
      </c>
      <c r="AE132" s="103">
        <f t="shared" si="12"/>
        <v>0</v>
      </c>
      <c r="AF132" s="103">
        <f t="shared" si="13"/>
        <v>0</v>
      </c>
      <c r="AG132" s="3"/>
    </row>
    <row r="133" spans="2:33" x14ac:dyDescent="0.3">
      <c r="B133" s="1" t="str">
        <f>адреса!$G$178</f>
        <v>кв.26</v>
      </c>
      <c r="C133" s="522">
        <f>адреса!$I$178</f>
        <v>40000026</v>
      </c>
      <c r="D133" s="6" t="str">
        <f>адреса!$K$178</f>
        <v>ФИО-4-26</v>
      </c>
      <c r="E133" s="6">
        <v>2066.08</v>
      </c>
      <c r="F133" s="6">
        <v>1799.69</v>
      </c>
      <c r="G133" s="6">
        <v>0</v>
      </c>
      <c r="H133" s="6">
        <v>0</v>
      </c>
      <c r="I133" s="6">
        <v>0</v>
      </c>
      <c r="J133" s="6">
        <v>0</v>
      </c>
      <c r="K133" s="6">
        <v>0</v>
      </c>
      <c r="L133" s="6"/>
      <c r="M133" s="6">
        <v>0</v>
      </c>
      <c r="N133" s="6">
        <v>0</v>
      </c>
      <c r="O133" s="6">
        <v>0</v>
      </c>
      <c r="P133" s="6">
        <v>0</v>
      </c>
      <c r="Q133" s="6">
        <v>0</v>
      </c>
      <c r="R133" s="6"/>
      <c r="S133" s="6"/>
      <c r="T133" s="6"/>
      <c r="U133" s="6"/>
      <c r="V133" s="6">
        <v>1799.69</v>
      </c>
      <c r="W133" s="6">
        <v>2066.08</v>
      </c>
      <c r="X133" s="6">
        <v>1799.69</v>
      </c>
      <c r="Y133" s="513">
        <f>IF(A133&lt;&gt;"",IF(A133=мар17!A182,0,1),IF(AND(B133=мар17!B182,C133=мар17!C182),0,1))</f>
        <v>0</v>
      </c>
      <c r="Z133" s="70" t="str">
        <f t="shared" si="10"/>
        <v>ул. Четвертая д.4</v>
      </c>
      <c r="AA133" s="504">
        <f>IF($B133&lt;&gt;"",MAX(AA$7:AA132)+1,0)</f>
        <v>124</v>
      </c>
      <c r="AB133" s="502">
        <f t="shared" si="9"/>
        <v>133</v>
      </c>
      <c r="AC133" s="504">
        <f>1</f>
        <v>1</v>
      </c>
      <c r="AD133" s="103">
        <f t="shared" si="11"/>
        <v>1799.69</v>
      </c>
      <c r="AE133" s="103">
        <f t="shared" si="12"/>
        <v>0</v>
      </c>
      <c r="AF133" s="103">
        <f t="shared" si="13"/>
        <v>0</v>
      </c>
      <c r="AG133" s="3"/>
    </row>
    <row r="134" spans="2:33" x14ac:dyDescent="0.3">
      <c r="B134" s="1" t="str">
        <f>адреса!$G$179</f>
        <v>кв.27</v>
      </c>
      <c r="C134" s="522">
        <f>адреса!$I$179</f>
        <v>40000027</v>
      </c>
      <c r="D134" s="6" t="str">
        <f>адреса!$K$179</f>
        <v>ФИО-4-27</v>
      </c>
      <c r="E134" s="6">
        <v>15390.2</v>
      </c>
      <c r="F134" s="6">
        <v>1513.91</v>
      </c>
      <c r="G134" s="6">
        <v>0</v>
      </c>
      <c r="H134" s="6">
        <v>0</v>
      </c>
      <c r="I134" s="6">
        <v>0</v>
      </c>
      <c r="J134" s="6">
        <v>0</v>
      </c>
      <c r="K134" s="6">
        <v>0</v>
      </c>
      <c r="L134" s="6"/>
      <c r="M134" s="6">
        <v>0</v>
      </c>
      <c r="N134" s="6">
        <v>0</v>
      </c>
      <c r="O134" s="6">
        <v>0</v>
      </c>
      <c r="P134" s="6">
        <v>0</v>
      </c>
      <c r="Q134" s="6">
        <v>0</v>
      </c>
      <c r="R134" s="6"/>
      <c r="S134" s="6"/>
      <c r="T134" s="6"/>
      <c r="U134" s="6"/>
      <c r="V134" s="6">
        <v>1513.91</v>
      </c>
      <c r="W134" s="6">
        <v>0</v>
      </c>
      <c r="X134" s="6">
        <v>16904.11</v>
      </c>
      <c r="Y134" s="513">
        <f>IF(A134&lt;&gt;"",IF(A134=мар17!A183,0,1),IF(AND(B134=мар17!B183,C134=мар17!C183),0,1))</f>
        <v>0</v>
      </c>
      <c r="Z134" s="70" t="str">
        <f t="shared" si="10"/>
        <v>ул. Четвертая д.4</v>
      </c>
      <c r="AA134" s="504">
        <f>IF($B134&lt;&gt;"",MAX(AA$7:AA133)+1,0)</f>
        <v>125</v>
      </c>
      <c r="AB134" s="502">
        <f t="shared" si="9"/>
        <v>134</v>
      </c>
      <c r="AC134" s="504">
        <f>1</f>
        <v>1</v>
      </c>
      <c r="AD134" s="103">
        <f t="shared" si="11"/>
        <v>1513.91</v>
      </c>
      <c r="AE134" s="103">
        <f t="shared" si="12"/>
        <v>0</v>
      </c>
      <c r="AF134" s="103">
        <f t="shared" si="13"/>
        <v>0</v>
      </c>
      <c r="AG134" s="3"/>
    </row>
    <row r="135" spans="2:33" x14ac:dyDescent="0.3">
      <c r="B135" s="1" t="str">
        <f>адреса!$G$180</f>
        <v>кв.28</v>
      </c>
      <c r="C135" s="522">
        <f>адреса!$I$180</f>
        <v>40000028</v>
      </c>
      <c r="D135" s="6" t="str">
        <f>адреса!$K$180</f>
        <v>ФИО-4-28</v>
      </c>
      <c r="E135" s="6">
        <v>20774.61</v>
      </c>
      <c r="F135" s="6">
        <v>3024.8</v>
      </c>
      <c r="G135" s="6">
        <v>0</v>
      </c>
      <c r="H135" s="6">
        <v>0</v>
      </c>
      <c r="I135" s="6">
        <v>0</v>
      </c>
      <c r="J135" s="6">
        <v>0</v>
      </c>
      <c r="K135" s="6">
        <v>0</v>
      </c>
      <c r="L135" s="6"/>
      <c r="M135" s="6">
        <v>0</v>
      </c>
      <c r="N135" s="6">
        <v>0</v>
      </c>
      <c r="O135" s="6">
        <v>0</v>
      </c>
      <c r="P135" s="6">
        <v>0</v>
      </c>
      <c r="Q135" s="6">
        <v>0</v>
      </c>
      <c r="R135" s="6"/>
      <c r="S135" s="6"/>
      <c r="T135" s="6"/>
      <c r="U135" s="6"/>
      <c r="V135" s="6">
        <v>3024.8</v>
      </c>
      <c r="W135" s="6">
        <v>0</v>
      </c>
      <c r="X135" s="6">
        <v>23799.41</v>
      </c>
      <c r="Y135" s="513">
        <f>IF(A135&lt;&gt;"",IF(A135=мар17!A184,0,1),IF(AND(B135=мар17!B184,C135=мар17!C184),0,1))</f>
        <v>0</v>
      </c>
      <c r="Z135" s="70" t="str">
        <f t="shared" si="10"/>
        <v>ул. Четвертая д.4</v>
      </c>
      <c r="AA135" s="504">
        <f>IF($B135&lt;&gt;"",MAX(AA$7:AA134)+1,0)</f>
        <v>126</v>
      </c>
      <c r="AB135" s="502">
        <f t="shared" si="9"/>
        <v>135</v>
      </c>
      <c r="AC135" s="504">
        <f>1</f>
        <v>1</v>
      </c>
      <c r="AD135" s="103">
        <f t="shared" si="11"/>
        <v>3024.8</v>
      </c>
      <c r="AE135" s="103">
        <f t="shared" si="12"/>
        <v>0</v>
      </c>
      <c r="AF135" s="103">
        <f t="shared" si="13"/>
        <v>0</v>
      </c>
      <c r="AG135" s="3"/>
    </row>
    <row r="136" spans="2:33" x14ac:dyDescent="0.3">
      <c r="B136" s="1" t="str">
        <f>адреса!$G$181</f>
        <v>кв.29</v>
      </c>
      <c r="C136" s="522">
        <f>адреса!$I$181</f>
        <v>40000029</v>
      </c>
      <c r="D136" s="6" t="str">
        <f>адреса!$K$181</f>
        <v>ФИО-4-29</v>
      </c>
      <c r="E136" s="6">
        <v>3147.06</v>
      </c>
      <c r="F136" s="6">
        <v>2389.4299999999998</v>
      </c>
      <c r="G136" s="6">
        <v>0</v>
      </c>
      <c r="H136" s="6">
        <v>0</v>
      </c>
      <c r="I136" s="6">
        <v>376.8</v>
      </c>
      <c r="J136" s="6">
        <v>968.8</v>
      </c>
      <c r="K136" s="6">
        <v>494.6</v>
      </c>
      <c r="L136" s="6"/>
      <c r="M136" s="6">
        <v>0</v>
      </c>
      <c r="N136" s="6">
        <v>0</v>
      </c>
      <c r="O136" s="6">
        <v>0</v>
      </c>
      <c r="P136" s="6">
        <v>0</v>
      </c>
      <c r="Q136" s="6">
        <v>0</v>
      </c>
      <c r="R136" s="6"/>
      <c r="S136" s="6"/>
      <c r="T136" s="6"/>
      <c r="U136" s="6"/>
      <c r="V136" s="6">
        <v>4229.63</v>
      </c>
      <c r="W136" s="6">
        <v>3147.06</v>
      </c>
      <c r="X136" s="6">
        <v>4229.63</v>
      </c>
      <c r="Y136" s="513">
        <f>IF(A136&lt;&gt;"",IF(A136=мар17!A185,0,1),IF(AND(B136=мар17!B185,C136=мар17!C185),0,1))</f>
        <v>0</v>
      </c>
      <c r="Z136" s="70" t="str">
        <f t="shared" si="10"/>
        <v>ул. Четвертая д.4</v>
      </c>
      <c r="AA136" s="504">
        <f>IF($B136&lt;&gt;"",MAX(AA$7:AA135)+1,0)</f>
        <v>127</v>
      </c>
      <c r="AB136" s="502">
        <f t="shared" si="9"/>
        <v>136</v>
      </c>
      <c r="AC136" s="504">
        <f>1</f>
        <v>1</v>
      </c>
      <c r="AD136" s="103">
        <f t="shared" si="11"/>
        <v>2389.4299999999998</v>
      </c>
      <c r="AE136" s="103">
        <f t="shared" si="12"/>
        <v>1840.1999999999998</v>
      </c>
      <c r="AF136" s="103">
        <f t="shared" si="13"/>
        <v>0</v>
      </c>
      <c r="AG136" s="3"/>
    </row>
    <row r="137" spans="2:33" x14ac:dyDescent="0.3">
      <c r="B137" s="1" t="str">
        <f>адреса!$G$182</f>
        <v>кв.30</v>
      </c>
      <c r="C137" s="522">
        <f>адреса!$I$182</f>
        <v>40000030</v>
      </c>
      <c r="D137" s="6" t="str">
        <f>адреса!$K$182</f>
        <v>ФИО-4-30</v>
      </c>
      <c r="E137" s="6">
        <v>17601.009999999998</v>
      </c>
      <c r="F137" s="6">
        <v>2562.71</v>
      </c>
      <c r="G137" s="6">
        <v>0</v>
      </c>
      <c r="H137" s="6">
        <v>0</v>
      </c>
      <c r="I137" s="6">
        <v>0</v>
      </c>
      <c r="J137" s="6">
        <v>0</v>
      </c>
      <c r="K137" s="6">
        <v>0</v>
      </c>
      <c r="L137" s="6"/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/>
      <c r="S137" s="6"/>
      <c r="T137" s="6"/>
      <c r="U137" s="6"/>
      <c r="V137" s="6">
        <v>2562.71</v>
      </c>
      <c r="W137" s="6">
        <v>0</v>
      </c>
      <c r="X137" s="6">
        <v>20163.72</v>
      </c>
      <c r="Y137" s="513">
        <f>IF(A137&lt;&gt;"",IF(A137=мар17!A186,0,1),IF(AND(B137=мар17!B186,C137=мар17!C186),0,1))</f>
        <v>0</v>
      </c>
      <c r="Z137" s="70" t="str">
        <f t="shared" si="10"/>
        <v>ул. Четвертая д.4</v>
      </c>
      <c r="AA137" s="504">
        <f>IF($B137&lt;&gt;"",MAX(AA$7:AA136)+1,0)</f>
        <v>128</v>
      </c>
      <c r="AB137" s="502">
        <f t="shared" ref="AB137:AB200" si="14">AB136+1</f>
        <v>137</v>
      </c>
      <c r="AC137" s="504">
        <f>1</f>
        <v>1</v>
      </c>
      <c r="AD137" s="103">
        <f t="shared" si="11"/>
        <v>2562.71</v>
      </c>
      <c r="AE137" s="103">
        <f t="shared" si="12"/>
        <v>0</v>
      </c>
      <c r="AF137" s="103">
        <f t="shared" si="13"/>
        <v>0</v>
      </c>
      <c r="AG137" s="3"/>
    </row>
    <row r="138" spans="2:33" x14ac:dyDescent="0.3">
      <c r="B138" s="1" t="str">
        <f>адреса!$G$183</f>
        <v>кв.31</v>
      </c>
      <c r="C138" s="522">
        <f>адреса!$I$183</f>
        <v>40000031</v>
      </c>
      <c r="D138" s="6" t="str">
        <f>адреса!$K$183</f>
        <v>ФИО-4-31</v>
      </c>
      <c r="E138" s="6">
        <v>11880.16</v>
      </c>
      <c r="F138" s="6">
        <v>1936.88</v>
      </c>
      <c r="G138" s="6">
        <v>0</v>
      </c>
      <c r="H138" s="6">
        <v>0</v>
      </c>
      <c r="I138" s="6">
        <v>0</v>
      </c>
      <c r="J138" s="6">
        <v>0</v>
      </c>
      <c r="K138" s="6">
        <v>0</v>
      </c>
      <c r="L138" s="6"/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/>
      <c r="S138" s="6"/>
      <c r="T138" s="6"/>
      <c r="U138" s="6"/>
      <c r="V138" s="6">
        <v>1936.88</v>
      </c>
      <c r="W138" s="6">
        <v>0</v>
      </c>
      <c r="X138" s="6">
        <v>13817.04</v>
      </c>
      <c r="Y138" s="513">
        <f>IF(A138&lt;&gt;"",IF(A138=мар17!A187,0,1),IF(AND(B138=мар17!B187,C138=мар17!C187),0,1))</f>
        <v>0</v>
      </c>
      <c r="Z138" s="70" t="str">
        <f t="shared" si="10"/>
        <v>ул. Четвертая д.4</v>
      </c>
      <c r="AA138" s="504">
        <f>IF($B138&lt;&gt;"",MAX(AA$7:AA137)+1,0)</f>
        <v>129</v>
      </c>
      <c r="AB138" s="502">
        <f t="shared" si="14"/>
        <v>138</v>
      </c>
      <c r="AC138" s="504">
        <f>1</f>
        <v>1</v>
      </c>
      <c r="AD138" s="103">
        <f t="shared" si="11"/>
        <v>1936.88</v>
      </c>
      <c r="AE138" s="103">
        <f t="shared" si="12"/>
        <v>0</v>
      </c>
      <c r="AF138" s="103">
        <f t="shared" si="13"/>
        <v>0</v>
      </c>
      <c r="AG138" s="3"/>
    </row>
    <row r="139" spans="2:33" x14ac:dyDescent="0.3">
      <c r="B139" s="1" t="str">
        <f>адреса!$G$184</f>
        <v>кв.32</v>
      </c>
      <c r="C139" s="522">
        <f>адреса!$I$184</f>
        <v>40000032</v>
      </c>
      <c r="D139" s="6" t="str">
        <f>адреса!$K$184</f>
        <v>ФИО-4-32</v>
      </c>
      <c r="E139" s="6">
        <v>12130.7</v>
      </c>
      <c r="F139" s="6">
        <v>1927.75</v>
      </c>
      <c r="G139" s="6">
        <v>0</v>
      </c>
      <c r="H139" s="6">
        <v>0</v>
      </c>
      <c r="I139" s="6">
        <v>0</v>
      </c>
      <c r="J139" s="6">
        <v>0</v>
      </c>
      <c r="K139" s="6">
        <v>0</v>
      </c>
      <c r="L139" s="6"/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/>
      <c r="S139" s="6"/>
      <c r="T139" s="6"/>
      <c r="U139" s="6"/>
      <c r="V139" s="6">
        <v>1927.75</v>
      </c>
      <c r="W139" s="6">
        <v>0</v>
      </c>
      <c r="X139" s="6">
        <v>14058.45</v>
      </c>
      <c r="Y139" s="513">
        <f>IF(A139&lt;&gt;"",IF(A139=мар17!A188,0,1),IF(AND(B139=мар17!B188,C139=мар17!C188),0,1))</f>
        <v>0</v>
      </c>
      <c r="Z139" s="70" t="str">
        <f t="shared" si="10"/>
        <v>ул. Четвертая д.4</v>
      </c>
      <c r="AA139" s="504">
        <f>IF($B139&lt;&gt;"",MAX(AA$7:AA138)+1,0)</f>
        <v>130</v>
      </c>
      <c r="AB139" s="502">
        <f t="shared" si="14"/>
        <v>139</v>
      </c>
      <c r="AC139" s="504">
        <f>1</f>
        <v>1</v>
      </c>
      <c r="AD139" s="103">
        <f t="shared" si="11"/>
        <v>1927.75</v>
      </c>
      <c r="AE139" s="103">
        <f t="shared" si="12"/>
        <v>0</v>
      </c>
      <c r="AF139" s="103">
        <f t="shared" si="13"/>
        <v>0</v>
      </c>
      <c r="AG139" s="3"/>
    </row>
    <row r="140" spans="2:33" x14ac:dyDescent="0.3">
      <c r="B140" s="1" t="str">
        <f>адреса!$G$185</f>
        <v>кв.33</v>
      </c>
      <c r="C140" s="522">
        <f>адреса!$I$185</f>
        <v>40000033</v>
      </c>
      <c r="D140" s="6" t="str">
        <f>адреса!$K$185</f>
        <v>ФИО-4-33</v>
      </c>
      <c r="E140" s="6">
        <v>18603.189999999999</v>
      </c>
      <c r="F140" s="6">
        <v>2708.63</v>
      </c>
      <c r="G140" s="6">
        <v>0</v>
      </c>
      <c r="H140" s="6">
        <v>0</v>
      </c>
      <c r="I140" s="6">
        <v>0</v>
      </c>
      <c r="J140" s="6">
        <v>0</v>
      </c>
      <c r="K140" s="6">
        <v>0</v>
      </c>
      <c r="L140" s="6"/>
      <c r="M140" s="6">
        <v>0</v>
      </c>
      <c r="N140" s="6">
        <v>0</v>
      </c>
      <c r="O140" s="6">
        <v>0</v>
      </c>
      <c r="P140" s="6">
        <v>0</v>
      </c>
      <c r="Q140" s="6">
        <v>0</v>
      </c>
      <c r="R140" s="6"/>
      <c r="S140" s="6"/>
      <c r="T140" s="6"/>
      <c r="U140" s="6"/>
      <c r="V140" s="6">
        <v>2708.63</v>
      </c>
      <c r="W140" s="6">
        <v>0</v>
      </c>
      <c r="X140" s="6">
        <v>21311.82</v>
      </c>
      <c r="Y140" s="513">
        <f>IF(A140&lt;&gt;"",IF(A140=мар17!A189,0,1),IF(AND(B140=мар17!B189,C140=мар17!C189),0,1))</f>
        <v>0</v>
      </c>
      <c r="Z140" s="70" t="str">
        <f t="shared" si="10"/>
        <v>ул. Четвертая д.4</v>
      </c>
      <c r="AA140" s="504">
        <f>IF($B140&lt;&gt;"",MAX(AA$7:AA139)+1,0)</f>
        <v>131</v>
      </c>
      <c r="AB140" s="502">
        <f t="shared" si="14"/>
        <v>140</v>
      </c>
      <c r="AC140" s="504">
        <f>1</f>
        <v>1</v>
      </c>
      <c r="AD140" s="103">
        <f t="shared" si="11"/>
        <v>2708.63</v>
      </c>
      <c r="AE140" s="103">
        <f t="shared" si="12"/>
        <v>0</v>
      </c>
      <c r="AF140" s="103">
        <f t="shared" si="13"/>
        <v>0</v>
      </c>
      <c r="AG140" s="3"/>
    </row>
    <row r="141" spans="2:33" x14ac:dyDescent="0.3">
      <c r="B141" s="1" t="str">
        <f>адреса!$G$186</f>
        <v>кв.34</v>
      </c>
      <c r="C141" s="522">
        <f>адреса!$I$186</f>
        <v>40000034</v>
      </c>
      <c r="D141" s="6" t="str">
        <f>адреса!$K$186</f>
        <v>ФИО-4-34</v>
      </c>
      <c r="E141" s="6">
        <v>0</v>
      </c>
      <c r="F141" s="6">
        <v>2714.71</v>
      </c>
      <c r="G141" s="6">
        <v>0</v>
      </c>
      <c r="H141" s="6">
        <v>0</v>
      </c>
      <c r="I141" s="6">
        <v>0</v>
      </c>
      <c r="J141" s="6">
        <v>0</v>
      </c>
      <c r="K141" s="6">
        <v>0</v>
      </c>
      <c r="L141" s="6"/>
      <c r="M141" s="6">
        <v>0</v>
      </c>
      <c r="N141" s="6">
        <v>0</v>
      </c>
      <c r="O141" s="6">
        <v>0</v>
      </c>
      <c r="P141" s="6">
        <v>0</v>
      </c>
      <c r="Q141" s="6">
        <v>0</v>
      </c>
      <c r="R141" s="6"/>
      <c r="S141" s="6"/>
      <c r="T141" s="6"/>
      <c r="U141" s="6"/>
      <c r="V141" s="6">
        <v>2714.71</v>
      </c>
      <c r="W141" s="6">
        <v>0</v>
      </c>
      <c r="X141" s="6">
        <v>2714.71</v>
      </c>
      <c r="Y141" s="513">
        <f>IF(A141&lt;&gt;"",IF(A141=мар17!A190,0,1),IF(AND(B141=мар17!B190,C141=мар17!C190),0,1))</f>
        <v>0</v>
      </c>
      <c r="Z141" s="70" t="str">
        <f t="shared" si="10"/>
        <v>ул. Четвертая д.4</v>
      </c>
      <c r="AA141" s="504">
        <f>IF($B141&lt;&gt;"",MAX(AA$7:AA140)+1,0)</f>
        <v>132</v>
      </c>
      <c r="AB141" s="502">
        <f t="shared" si="14"/>
        <v>141</v>
      </c>
      <c r="AC141" s="504">
        <f>1</f>
        <v>1</v>
      </c>
      <c r="AD141" s="103">
        <f t="shared" si="11"/>
        <v>2714.71</v>
      </c>
      <c r="AE141" s="103">
        <f t="shared" si="12"/>
        <v>0</v>
      </c>
      <c r="AF141" s="103">
        <f t="shared" si="13"/>
        <v>0</v>
      </c>
      <c r="AG141" s="3"/>
    </row>
    <row r="142" spans="2:33" x14ac:dyDescent="0.3">
      <c r="B142" s="1" t="str">
        <f>адреса!$G$187</f>
        <v>кв.35</v>
      </c>
      <c r="C142" s="522">
        <f>адреса!$I$187</f>
        <v>40000035</v>
      </c>
      <c r="D142" s="6" t="str">
        <f>адреса!$K$187</f>
        <v>ФИО-4-35</v>
      </c>
      <c r="E142" s="6">
        <v>19104.29</v>
      </c>
      <c r="F142" s="6">
        <v>2781.6</v>
      </c>
      <c r="G142" s="6">
        <v>0</v>
      </c>
      <c r="H142" s="6">
        <v>0</v>
      </c>
      <c r="I142" s="6">
        <v>0</v>
      </c>
      <c r="J142" s="6">
        <v>0</v>
      </c>
      <c r="K142" s="6">
        <v>0</v>
      </c>
      <c r="L142" s="6"/>
      <c r="M142" s="6">
        <v>0</v>
      </c>
      <c r="N142" s="6">
        <v>0</v>
      </c>
      <c r="O142" s="6">
        <v>0</v>
      </c>
      <c r="P142" s="6">
        <v>0</v>
      </c>
      <c r="Q142" s="6">
        <v>0</v>
      </c>
      <c r="R142" s="6"/>
      <c r="S142" s="6"/>
      <c r="T142" s="6"/>
      <c r="U142" s="6"/>
      <c r="V142" s="6">
        <v>2781.6</v>
      </c>
      <c r="W142" s="6">
        <v>0</v>
      </c>
      <c r="X142" s="6">
        <v>21885.89</v>
      </c>
      <c r="Y142" s="513">
        <f>IF(A142&lt;&gt;"",IF(A142=мар17!A191,0,1),IF(AND(B142=мар17!B191,C142=мар17!C191),0,1))</f>
        <v>0</v>
      </c>
      <c r="Z142" s="70" t="str">
        <f t="shared" si="10"/>
        <v>ул. Четвертая д.4</v>
      </c>
      <c r="AA142" s="504">
        <f>IF($B142&lt;&gt;"",MAX(AA$7:AA141)+1,0)</f>
        <v>133</v>
      </c>
      <c r="AB142" s="502">
        <f t="shared" si="14"/>
        <v>142</v>
      </c>
      <c r="AC142" s="504">
        <f>1</f>
        <v>1</v>
      </c>
      <c r="AD142" s="103">
        <f t="shared" si="11"/>
        <v>2781.6</v>
      </c>
      <c r="AE142" s="103">
        <f t="shared" si="12"/>
        <v>0</v>
      </c>
      <c r="AF142" s="103">
        <f t="shared" si="13"/>
        <v>0</v>
      </c>
      <c r="AG142" s="3"/>
    </row>
    <row r="143" spans="2:33" x14ac:dyDescent="0.3">
      <c r="B143" s="1" t="str">
        <f>адреса!$G$188</f>
        <v>кв.36</v>
      </c>
      <c r="C143" s="522">
        <f>адреса!$I$188</f>
        <v>40000036</v>
      </c>
      <c r="D143" s="6" t="str">
        <f>адреса!$K$188</f>
        <v>ФИО-4-36</v>
      </c>
      <c r="E143" s="6">
        <v>15220.8</v>
      </c>
      <c r="F143" s="6">
        <v>2216.17</v>
      </c>
      <c r="G143" s="6">
        <v>0</v>
      </c>
      <c r="H143" s="6">
        <v>0</v>
      </c>
      <c r="I143" s="6">
        <v>0</v>
      </c>
      <c r="J143" s="6">
        <v>0</v>
      </c>
      <c r="K143" s="6">
        <v>0</v>
      </c>
      <c r="L143" s="6"/>
      <c r="M143" s="6">
        <v>0</v>
      </c>
      <c r="N143" s="6">
        <v>0</v>
      </c>
      <c r="O143" s="6">
        <v>0</v>
      </c>
      <c r="P143" s="6">
        <v>0</v>
      </c>
      <c r="Q143" s="6">
        <v>0</v>
      </c>
      <c r="R143" s="6"/>
      <c r="S143" s="6"/>
      <c r="T143" s="6"/>
      <c r="U143" s="6"/>
      <c r="V143" s="6">
        <v>2216.17</v>
      </c>
      <c r="W143" s="6">
        <v>0</v>
      </c>
      <c r="X143" s="6">
        <v>17436.97</v>
      </c>
      <c r="Y143" s="513">
        <f>IF(A143&lt;&gt;"",IF(A143=мар17!A192,0,1),IF(AND(B143=мар17!B192,C143=мар17!C192),0,1))</f>
        <v>0</v>
      </c>
      <c r="Z143" s="70" t="str">
        <f t="shared" ref="Z143:Z160" si="15">IF(AND(A143&lt;&gt;"",B143=""),A143,Z142)</f>
        <v>ул. Четвертая д.4</v>
      </c>
      <c r="AA143" s="504">
        <f>IF($B143&lt;&gt;"",MAX(AA$7:AA142)+1,0)</f>
        <v>134</v>
      </c>
      <c r="AB143" s="502">
        <f t="shared" si="14"/>
        <v>143</v>
      </c>
      <c r="AC143" s="504">
        <f>1</f>
        <v>1</v>
      </c>
      <c r="AD143" s="103">
        <f t="shared" ref="AD143:AD160" si="16">F143</f>
        <v>2216.17</v>
      </c>
      <c r="AE143" s="103">
        <f t="shared" ref="AE143:AE160" si="17">H143+I143+J143+K143+L143+O143+R143+S143</f>
        <v>0</v>
      </c>
      <c r="AF143" s="103">
        <f t="shared" ref="AF143:AF160" si="18">V143-AD143-AE143</f>
        <v>0</v>
      </c>
      <c r="AG143" s="3"/>
    </row>
    <row r="144" spans="2:33" x14ac:dyDescent="0.3">
      <c r="B144" s="1" t="str">
        <f>адреса!$G$189</f>
        <v>кв.37</v>
      </c>
      <c r="C144" s="522">
        <f>адреса!$I$189</f>
        <v>40000037</v>
      </c>
      <c r="D144" s="6" t="str">
        <f>адреса!$K$189</f>
        <v>ФИО-4-37</v>
      </c>
      <c r="E144" s="6">
        <v>17287.82</v>
      </c>
      <c r="F144" s="6">
        <v>2517.11</v>
      </c>
      <c r="G144" s="6">
        <v>0</v>
      </c>
      <c r="H144" s="6">
        <v>0</v>
      </c>
      <c r="I144" s="6">
        <v>0</v>
      </c>
      <c r="J144" s="6">
        <v>0</v>
      </c>
      <c r="K144" s="6">
        <v>0</v>
      </c>
      <c r="L144" s="6"/>
      <c r="M144" s="6">
        <v>0</v>
      </c>
      <c r="N144" s="6">
        <v>0</v>
      </c>
      <c r="O144" s="6">
        <v>0</v>
      </c>
      <c r="P144" s="6">
        <v>0</v>
      </c>
      <c r="Q144" s="6">
        <v>0</v>
      </c>
      <c r="R144" s="6"/>
      <c r="S144" s="6"/>
      <c r="T144" s="6"/>
      <c r="U144" s="6"/>
      <c r="V144" s="6">
        <v>2517.11</v>
      </c>
      <c r="W144" s="6">
        <v>0</v>
      </c>
      <c r="X144" s="6">
        <v>19804.93</v>
      </c>
      <c r="Y144" s="513">
        <f>IF(A144&lt;&gt;"",IF(A144=мар17!A193,0,1),IF(AND(B144=мар17!B193,C144=мар17!C193),0,1))</f>
        <v>0</v>
      </c>
      <c r="Z144" s="70" t="str">
        <f t="shared" si="15"/>
        <v>ул. Четвертая д.4</v>
      </c>
      <c r="AA144" s="504">
        <f>IF($B144&lt;&gt;"",MAX(AA$7:AA143)+1,0)</f>
        <v>135</v>
      </c>
      <c r="AB144" s="502">
        <f t="shared" si="14"/>
        <v>144</v>
      </c>
      <c r="AC144" s="504">
        <f>1</f>
        <v>1</v>
      </c>
      <c r="AD144" s="103">
        <f t="shared" si="16"/>
        <v>2517.11</v>
      </c>
      <c r="AE144" s="103">
        <f t="shared" si="17"/>
        <v>0</v>
      </c>
      <c r="AF144" s="103">
        <f t="shared" si="18"/>
        <v>0</v>
      </c>
      <c r="AG144" s="3"/>
    </row>
    <row r="145" spans="1:33" x14ac:dyDescent="0.3">
      <c r="B145" s="1" t="str">
        <f>адреса!$G$190</f>
        <v>кв.38</v>
      </c>
      <c r="C145" s="522">
        <f>адреса!$I$190</f>
        <v>40000038</v>
      </c>
      <c r="D145" s="6" t="str">
        <f>адреса!$K$190</f>
        <v>ФИО-4-38</v>
      </c>
      <c r="E145" s="6">
        <v>24386.68</v>
      </c>
      <c r="F145" s="6">
        <v>3550.71</v>
      </c>
      <c r="G145" s="6">
        <v>0</v>
      </c>
      <c r="H145" s="6">
        <v>0</v>
      </c>
      <c r="I145" s="6">
        <v>0</v>
      </c>
      <c r="J145" s="6">
        <v>0</v>
      </c>
      <c r="K145" s="6">
        <v>0</v>
      </c>
      <c r="L145" s="6"/>
      <c r="M145" s="6">
        <v>0</v>
      </c>
      <c r="N145" s="6">
        <v>0</v>
      </c>
      <c r="O145" s="6">
        <v>0</v>
      </c>
      <c r="P145" s="6">
        <v>0</v>
      </c>
      <c r="Q145" s="6">
        <v>0</v>
      </c>
      <c r="R145" s="6"/>
      <c r="S145" s="6"/>
      <c r="T145" s="6"/>
      <c r="U145" s="6"/>
      <c r="V145" s="6">
        <v>3550.71</v>
      </c>
      <c r="W145" s="6">
        <v>0</v>
      </c>
      <c r="X145" s="6">
        <v>27937.39</v>
      </c>
      <c r="Y145" s="513">
        <f>IF(A145&lt;&gt;"",IF(A145=мар17!A194,0,1),IF(AND(B145=мар17!B194,C145=мар17!C194),0,1))</f>
        <v>0</v>
      </c>
      <c r="Z145" s="70" t="str">
        <f t="shared" si="15"/>
        <v>ул. Четвертая д.4</v>
      </c>
      <c r="AA145" s="504">
        <f>IF($B145&lt;&gt;"",MAX(AA$7:AA144)+1,0)</f>
        <v>136</v>
      </c>
      <c r="AB145" s="502">
        <f t="shared" si="14"/>
        <v>145</v>
      </c>
      <c r="AC145" s="504">
        <f>1</f>
        <v>1</v>
      </c>
      <c r="AD145" s="103">
        <f t="shared" si="16"/>
        <v>3550.71</v>
      </c>
      <c r="AE145" s="103">
        <f t="shared" si="17"/>
        <v>0</v>
      </c>
      <c r="AF145" s="103">
        <f t="shared" si="18"/>
        <v>0</v>
      </c>
      <c r="AG145" s="3"/>
    </row>
    <row r="146" spans="1:33" x14ac:dyDescent="0.3">
      <c r="B146" s="1" t="str">
        <f>адреса!$G$191</f>
        <v>кв.39</v>
      </c>
      <c r="C146" s="522">
        <f>адреса!$I$191</f>
        <v>40000039</v>
      </c>
      <c r="D146" s="6" t="str">
        <f>адреса!$K$191</f>
        <v>ФИО-4-39</v>
      </c>
      <c r="E146" s="6">
        <v>11733.99</v>
      </c>
      <c r="F146" s="6">
        <v>1864.72</v>
      </c>
      <c r="G146" s="6">
        <v>0</v>
      </c>
      <c r="H146" s="6">
        <v>0</v>
      </c>
      <c r="I146" s="6">
        <v>0</v>
      </c>
      <c r="J146" s="6">
        <v>0</v>
      </c>
      <c r="K146" s="6">
        <v>0</v>
      </c>
      <c r="L146" s="6"/>
      <c r="M146" s="6">
        <v>0</v>
      </c>
      <c r="N146" s="6">
        <v>0</v>
      </c>
      <c r="O146" s="6">
        <v>0</v>
      </c>
      <c r="P146" s="6">
        <v>0</v>
      </c>
      <c r="Q146" s="6">
        <v>0</v>
      </c>
      <c r="R146" s="6"/>
      <c r="S146" s="6"/>
      <c r="T146" s="6"/>
      <c r="U146" s="6"/>
      <c r="V146" s="6">
        <v>1864.72</v>
      </c>
      <c r="W146" s="6">
        <v>0</v>
      </c>
      <c r="X146" s="6">
        <v>13598.71</v>
      </c>
      <c r="Y146" s="513">
        <f>IF(A146&lt;&gt;"",IF(A146=мар17!A195,0,1),IF(AND(B146=мар17!B195,C146=мар17!C195),0,1))</f>
        <v>0</v>
      </c>
      <c r="Z146" s="70" t="str">
        <f t="shared" si="15"/>
        <v>ул. Четвертая д.4</v>
      </c>
      <c r="AA146" s="504">
        <f>IF($B146&lt;&gt;"",MAX(AA$7:AA145)+1,0)</f>
        <v>137</v>
      </c>
      <c r="AB146" s="502">
        <f t="shared" si="14"/>
        <v>146</v>
      </c>
      <c r="AC146" s="504">
        <f>1</f>
        <v>1</v>
      </c>
      <c r="AD146" s="103">
        <f t="shared" si="16"/>
        <v>1864.72</v>
      </c>
      <c r="AE146" s="103">
        <f t="shared" si="17"/>
        <v>0</v>
      </c>
      <c r="AF146" s="103">
        <f t="shared" si="18"/>
        <v>0</v>
      </c>
      <c r="AG146" s="3"/>
    </row>
    <row r="147" spans="1:33" x14ac:dyDescent="0.3">
      <c r="B147" s="1" t="str">
        <f>адреса!$G$192</f>
        <v>кв.40</v>
      </c>
      <c r="C147" s="522">
        <f>адреса!$I$192</f>
        <v>40000040</v>
      </c>
      <c r="D147" s="6" t="str">
        <f>адреса!$K$192</f>
        <v>ФИО-4-40</v>
      </c>
      <c r="E147" s="6">
        <v>11149.39</v>
      </c>
      <c r="F147" s="6">
        <v>1623.37</v>
      </c>
      <c r="G147" s="6">
        <v>0</v>
      </c>
      <c r="H147" s="6">
        <v>0</v>
      </c>
      <c r="I147" s="6">
        <v>0</v>
      </c>
      <c r="J147" s="6">
        <v>0</v>
      </c>
      <c r="K147" s="6">
        <v>0</v>
      </c>
      <c r="L147" s="6"/>
      <c r="M147" s="6">
        <v>0</v>
      </c>
      <c r="N147" s="6">
        <v>0</v>
      </c>
      <c r="O147" s="6">
        <v>0</v>
      </c>
      <c r="P147" s="6">
        <v>0</v>
      </c>
      <c r="Q147" s="6">
        <v>0</v>
      </c>
      <c r="R147" s="6"/>
      <c r="S147" s="6"/>
      <c r="T147" s="6"/>
      <c r="U147" s="6"/>
      <c r="V147" s="6">
        <v>1623.37</v>
      </c>
      <c r="W147" s="6">
        <v>0</v>
      </c>
      <c r="X147" s="6">
        <v>12772.76</v>
      </c>
      <c r="Y147" s="513">
        <f>IF(A147&lt;&gt;"",IF(A147=мар17!A196,0,1),IF(AND(B147=мар17!B196,C147=мар17!C196),0,1))</f>
        <v>0</v>
      </c>
      <c r="Z147" s="70" t="str">
        <f t="shared" si="15"/>
        <v>ул. Четвертая д.4</v>
      </c>
      <c r="AA147" s="504">
        <f>IF($B147&lt;&gt;"",MAX(AA$7:AA146)+1,0)</f>
        <v>138</v>
      </c>
      <c r="AB147" s="502">
        <f t="shared" si="14"/>
        <v>147</v>
      </c>
      <c r="AC147" s="504">
        <f>1</f>
        <v>1</v>
      </c>
      <c r="AD147" s="103">
        <f t="shared" si="16"/>
        <v>1623.37</v>
      </c>
      <c r="AE147" s="103">
        <f t="shared" si="17"/>
        <v>0</v>
      </c>
      <c r="AF147" s="103">
        <f t="shared" si="18"/>
        <v>0</v>
      </c>
      <c r="AG147" s="3"/>
    </row>
    <row r="148" spans="1:33" x14ac:dyDescent="0.3">
      <c r="B148" s="1" t="str">
        <f>адреса!$G$193</f>
        <v>кв.41</v>
      </c>
      <c r="C148" s="522">
        <f>адреса!$I$193</f>
        <v>40000041</v>
      </c>
      <c r="D148" s="6" t="str">
        <f>адреса!$K$193</f>
        <v>ФИО-4-41</v>
      </c>
      <c r="E148" s="6">
        <v>2847.26</v>
      </c>
      <c r="F148" s="6">
        <v>2480.63</v>
      </c>
      <c r="G148" s="6">
        <v>0</v>
      </c>
      <c r="H148" s="6">
        <v>0</v>
      </c>
      <c r="I148" s="6">
        <v>0</v>
      </c>
      <c r="J148" s="6">
        <v>0</v>
      </c>
      <c r="K148" s="6">
        <v>0</v>
      </c>
      <c r="L148" s="6"/>
      <c r="M148" s="6">
        <v>0</v>
      </c>
      <c r="N148" s="6">
        <v>0</v>
      </c>
      <c r="O148" s="6">
        <v>0</v>
      </c>
      <c r="P148" s="6">
        <v>0</v>
      </c>
      <c r="Q148" s="6">
        <v>0</v>
      </c>
      <c r="R148" s="6"/>
      <c r="S148" s="6"/>
      <c r="T148" s="6"/>
      <c r="U148" s="6"/>
      <c r="V148" s="6">
        <v>2480.63</v>
      </c>
      <c r="W148" s="6">
        <v>0</v>
      </c>
      <c r="X148" s="6">
        <v>5327.89</v>
      </c>
      <c r="Y148" s="513">
        <f>IF(A148&lt;&gt;"",IF(A148=мар17!A197,0,1),IF(AND(B148=мар17!B197,C148=мар17!C197),0,1))</f>
        <v>0</v>
      </c>
      <c r="Z148" s="70" t="str">
        <f t="shared" si="15"/>
        <v>ул. Четвертая д.4</v>
      </c>
      <c r="AA148" s="504">
        <f>IF($B148&lt;&gt;"",MAX(AA$7:AA147)+1,0)</f>
        <v>139</v>
      </c>
      <c r="AB148" s="502">
        <f t="shared" si="14"/>
        <v>148</v>
      </c>
      <c r="AC148" s="504">
        <f>1</f>
        <v>1</v>
      </c>
      <c r="AD148" s="103">
        <f t="shared" si="16"/>
        <v>2480.63</v>
      </c>
      <c r="AE148" s="103">
        <f t="shared" si="17"/>
        <v>0</v>
      </c>
      <c r="AF148" s="103">
        <f t="shared" si="18"/>
        <v>0</v>
      </c>
      <c r="AG148" s="3"/>
    </row>
    <row r="149" spans="1:33" x14ac:dyDescent="0.3">
      <c r="B149" s="1" t="str">
        <f>адреса!$G$194</f>
        <v>кв.42</v>
      </c>
      <c r="C149" s="522">
        <f>адреса!$I$194</f>
        <v>40000042</v>
      </c>
      <c r="D149" s="6" t="str">
        <f>адреса!$K$194</f>
        <v>ФИО-4-42</v>
      </c>
      <c r="E149" s="6">
        <v>14448.26</v>
      </c>
      <c r="F149" s="6">
        <v>2103.69</v>
      </c>
      <c r="G149" s="6">
        <v>0</v>
      </c>
      <c r="H149" s="6">
        <v>0</v>
      </c>
      <c r="I149" s="6">
        <v>0</v>
      </c>
      <c r="J149" s="6">
        <v>0</v>
      </c>
      <c r="K149" s="6">
        <v>0</v>
      </c>
      <c r="L149" s="6"/>
      <c r="M149" s="6">
        <v>0</v>
      </c>
      <c r="N149" s="6">
        <v>0</v>
      </c>
      <c r="O149" s="6">
        <v>0</v>
      </c>
      <c r="P149" s="6">
        <v>0</v>
      </c>
      <c r="Q149" s="6">
        <v>0</v>
      </c>
      <c r="R149" s="6"/>
      <c r="S149" s="6"/>
      <c r="T149" s="6"/>
      <c r="U149" s="6"/>
      <c r="V149" s="6">
        <v>2103.69</v>
      </c>
      <c r="W149" s="6">
        <v>0</v>
      </c>
      <c r="X149" s="6">
        <v>16551.95</v>
      </c>
      <c r="Y149" s="513">
        <f>IF(A149&lt;&gt;"",IF(A149=мар17!A198,0,1),IF(AND(B149=мар17!B198,C149=мар17!C198),0,1))</f>
        <v>0</v>
      </c>
      <c r="Z149" s="70" t="str">
        <f t="shared" si="15"/>
        <v>ул. Четвертая д.4</v>
      </c>
      <c r="AA149" s="504">
        <f>IF($B149&lt;&gt;"",MAX(AA$7:AA148)+1,0)</f>
        <v>140</v>
      </c>
      <c r="AB149" s="502">
        <f t="shared" si="14"/>
        <v>149</v>
      </c>
      <c r="AC149" s="504">
        <f>1</f>
        <v>1</v>
      </c>
      <c r="AD149" s="103">
        <f t="shared" si="16"/>
        <v>2103.69</v>
      </c>
      <c r="AE149" s="103">
        <f t="shared" si="17"/>
        <v>0</v>
      </c>
      <c r="AF149" s="103">
        <f t="shared" si="18"/>
        <v>0</v>
      </c>
      <c r="AG149" s="3"/>
    </row>
    <row r="150" spans="1:33" x14ac:dyDescent="0.3">
      <c r="B150" s="1" t="str">
        <f>адреса!$G$195</f>
        <v>кв.43</v>
      </c>
      <c r="C150" s="522">
        <f>адреса!$I$195</f>
        <v>40000043</v>
      </c>
      <c r="D150" s="6" t="str">
        <f>адреса!$K$195</f>
        <v>ФИО-4-43</v>
      </c>
      <c r="E150" s="6">
        <v>16410.89</v>
      </c>
      <c r="F150" s="6">
        <v>2389.4299999999998</v>
      </c>
      <c r="G150" s="6">
        <v>0</v>
      </c>
      <c r="H150" s="6">
        <v>0</v>
      </c>
      <c r="I150" s="6">
        <v>0</v>
      </c>
      <c r="J150" s="6">
        <v>0</v>
      </c>
      <c r="K150" s="6">
        <v>0</v>
      </c>
      <c r="L150" s="6"/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/>
      <c r="S150" s="6"/>
      <c r="T150" s="6"/>
      <c r="U150" s="6"/>
      <c r="V150" s="6">
        <v>2389.4299999999998</v>
      </c>
      <c r="W150" s="6">
        <v>0</v>
      </c>
      <c r="X150" s="6">
        <v>18800.32</v>
      </c>
      <c r="Y150" s="513">
        <f>IF(A150&lt;&gt;"",IF(A150=мар17!A199,0,1),IF(AND(B150=мар17!B199,C150=мар17!C199),0,1))</f>
        <v>0</v>
      </c>
      <c r="Z150" s="70" t="str">
        <f t="shared" si="15"/>
        <v>ул. Четвертая д.4</v>
      </c>
      <c r="AA150" s="504">
        <f>IF($B150&lt;&gt;"",MAX(AA$7:AA149)+1,0)</f>
        <v>141</v>
      </c>
      <c r="AB150" s="502">
        <f t="shared" si="14"/>
        <v>150</v>
      </c>
      <c r="AC150" s="504">
        <f>1</f>
        <v>1</v>
      </c>
      <c r="AD150" s="103">
        <f t="shared" si="16"/>
        <v>2389.4299999999998</v>
      </c>
      <c r="AE150" s="103">
        <f t="shared" si="17"/>
        <v>0</v>
      </c>
      <c r="AF150" s="103">
        <f t="shared" si="18"/>
        <v>0</v>
      </c>
      <c r="AG150" s="3"/>
    </row>
    <row r="151" spans="1:33" x14ac:dyDescent="0.3">
      <c r="B151" s="1" t="str">
        <f>адреса!$G$196</f>
        <v>кв.44</v>
      </c>
      <c r="C151" s="522">
        <f>адреса!$I$196</f>
        <v>40000044</v>
      </c>
      <c r="D151" s="6" t="str">
        <f>адреса!$K$196</f>
        <v>ФИО-4-44</v>
      </c>
      <c r="E151" s="6">
        <v>17830.669999999998</v>
      </c>
      <c r="F151" s="6">
        <v>2596.17</v>
      </c>
      <c r="G151" s="6">
        <v>0</v>
      </c>
      <c r="H151" s="6">
        <v>0</v>
      </c>
      <c r="I151" s="6">
        <v>0</v>
      </c>
      <c r="J151" s="6">
        <v>0</v>
      </c>
      <c r="K151" s="6">
        <v>0</v>
      </c>
      <c r="L151" s="6"/>
      <c r="M151" s="6">
        <v>0</v>
      </c>
      <c r="N151" s="6">
        <v>0</v>
      </c>
      <c r="O151" s="6">
        <v>0</v>
      </c>
      <c r="P151" s="6">
        <v>0</v>
      </c>
      <c r="Q151" s="6">
        <v>0</v>
      </c>
      <c r="R151" s="6"/>
      <c r="S151" s="6"/>
      <c r="T151" s="6"/>
      <c r="U151" s="6"/>
      <c r="V151" s="6">
        <v>2596.17</v>
      </c>
      <c r="W151" s="6">
        <v>0</v>
      </c>
      <c r="X151" s="6">
        <v>20426.84</v>
      </c>
      <c r="Y151" s="513">
        <f>IF(A151&lt;&gt;"",IF(A151=мар17!A200,0,1),IF(AND(B151=мар17!B200,C151=мар17!C200),0,1))</f>
        <v>0</v>
      </c>
      <c r="Z151" s="70" t="str">
        <f t="shared" si="15"/>
        <v>ул. Четвертая д.4</v>
      </c>
      <c r="AA151" s="504">
        <f>IF($B151&lt;&gt;"",MAX(AA$7:AA150)+1,0)</f>
        <v>142</v>
      </c>
      <c r="AB151" s="502">
        <f t="shared" si="14"/>
        <v>151</v>
      </c>
      <c r="AC151" s="504">
        <f>1</f>
        <v>1</v>
      </c>
      <c r="AD151" s="103">
        <f t="shared" si="16"/>
        <v>2596.17</v>
      </c>
      <c r="AE151" s="103">
        <f t="shared" si="17"/>
        <v>0</v>
      </c>
      <c r="AF151" s="103">
        <f t="shared" si="18"/>
        <v>0</v>
      </c>
      <c r="AG151" s="3"/>
    </row>
    <row r="152" spans="1:33" x14ac:dyDescent="0.3">
      <c r="B152" s="1" t="str">
        <f>адреса!$G$197</f>
        <v>кв.45</v>
      </c>
      <c r="C152" s="522">
        <f>адреса!$I$197</f>
        <v>40000045</v>
      </c>
      <c r="D152" s="6" t="str">
        <f>адреса!$K$197</f>
        <v>ФИО-4-45</v>
      </c>
      <c r="E152" s="6">
        <v>12193.34</v>
      </c>
      <c r="F152" s="6">
        <v>1775.37</v>
      </c>
      <c r="G152" s="6">
        <v>0</v>
      </c>
      <c r="H152" s="6">
        <v>0</v>
      </c>
      <c r="I152" s="6">
        <v>0</v>
      </c>
      <c r="J152" s="6">
        <v>0</v>
      </c>
      <c r="K152" s="6">
        <v>0</v>
      </c>
      <c r="L152" s="6"/>
      <c r="M152" s="6">
        <v>0</v>
      </c>
      <c r="N152" s="6">
        <v>0</v>
      </c>
      <c r="O152" s="6">
        <v>0</v>
      </c>
      <c r="P152" s="6">
        <v>0</v>
      </c>
      <c r="Q152" s="6">
        <v>0</v>
      </c>
      <c r="R152" s="6"/>
      <c r="S152" s="6"/>
      <c r="T152" s="6"/>
      <c r="U152" s="6"/>
      <c r="V152" s="6">
        <v>1775.37</v>
      </c>
      <c r="W152" s="6">
        <v>0</v>
      </c>
      <c r="X152" s="6">
        <v>13968.71</v>
      </c>
      <c r="Y152" s="513">
        <f>IF(A152&lt;&gt;"",IF(A152=мар17!A201,0,1),IF(AND(B152=мар17!B201,C152=мар17!C201),0,1))</f>
        <v>0</v>
      </c>
      <c r="Z152" s="70" t="str">
        <f t="shared" si="15"/>
        <v>ул. Четвертая д.4</v>
      </c>
      <c r="AA152" s="504">
        <f>IF($B152&lt;&gt;"",MAX(AA$7:AA151)+1,0)</f>
        <v>143</v>
      </c>
      <c r="AB152" s="502">
        <f t="shared" si="14"/>
        <v>152</v>
      </c>
      <c r="AC152" s="504">
        <f>1</f>
        <v>1</v>
      </c>
      <c r="AD152" s="103">
        <f t="shared" si="16"/>
        <v>1775.37</v>
      </c>
      <c r="AE152" s="103">
        <f t="shared" si="17"/>
        <v>0</v>
      </c>
      <c r="AF152" s="103">
        <f t="shared" si="18"/>
        <v>0</v>
      </c>
      <c r="AG152" s="3"/>
    </row>
    <row r="153" spans="1:33" x14ac:dyDescent="0.3">
      <c r="B153" s="1" t="str">
        <f>адреса!$G$198</f>
        <v>кв.46</v>
      </c>
      <c r="C153" s="522">
        <f>адреса!$I$198</f>
        <v>40000046</v>
      </c>
      <c r="D153" s="6" t="str">
        <f>адреса!$K$198</f>
        <v>ФИО-4-46</v>
      </c>
      <c r="E153" s="6">
        <v>12130.7</v>
      </c>
      <c r="F153" s="6">
        <v>1766.23</v>
      </c>
      <c r="G153" s="6">
        <v>0</v>
      </c>
      <c r="H153" s="6">
        <v>0</v>
      </c>
      <c r="I153" s="6">
        <v>0</v>
      </c>
      <c r="J153" s="6">
        <v>0</v>
      </c>
      <c r="K153" s="6">
        <v>0</v>
      </c>
      <c r="L153" s="6"/>
      <c r="M153" s="6">
        <v>0</v>
      </c>
      <c r="N153" s="6">
        <v>0</v>
      </c>
      <c r="O153" s="6">
        <v>0</v>
      </c>
      <c r="P153" s="6">
        <v>0</v>
      </c>
      <c r="Q153" s="6">
        <v>0</v>
      </c>
      <c r="R153" s="6"/>
      <c r="S153" s="6"/>
      <c r="T153" s="6"/>
      <c r="U153" s="6"/>
      <c r="V153" s="6">
        <v>1766.23</v>
      </c>
      <c r="W153" s="6">
        <v>0</v>
      </c>
      <c r="X153" s="6">
        <v>13896.93</v>
      </c>
      <c r="Y153" s="513">
        <f>IF(A153&lt;&gt;"",IF(A153=мар17!A202,0,1),IF(AND(B153=мар17!B202,C153=мар17!C202),0,1))</f>
        <v>0</v>
      </c>
      <c r="Z153" s="70" t="str">
        <f t="shared" si="15"/>
        <v>ул. Четвертая д.4</v>
      </c>
      <c r="AA153" s="504">
        <f>IF($B153&lt;&gt;"",MAX(AA$7:AA152)+1,0)</f>
        <v>144</v>
      </c>
      <c r="AB153" s="502">
        <f t="shared" si="14"/>
        <v>153</v>
      </c>
      <c r="AC153" s="504">
        <f>1</f>
        <v>1</v>
      </c>
      <c r="AD153" s="103">
        <f t="shared" si="16"/>
        <v>1766.23</v>
      </c>
      <c r="AE153" s="103">
        <f t="shared" si="17"/>
        <v>0</v>
      </c>
      <c r="AF153" s="103">
        <f t="shared" si="18"/>
        <v>0</v>
      </c>
      <c r="AG153" s="3"/>
    </row>
    <row r="154" spans="1:33" x14ac:dyDescent="0.3">
      <c r="B154" s="1" t="str">
        <f>адреса!$G$199</f>
        <v>кв.47</v>
      </c>
      <c r="C154" s="522">
        <f>адреса!$I$199</f>
        <v>40000047</v>
      </c>
      <c r="D154" s="6" t="str">
        <f>адреса!$K$199</f>
        <v>ФИО-4-47</v>
      </c>
      <c r="E154" s="6">
        <v>19772.41</v>
      </c>
      <c r="F154" s="6">
        <v>2878.89</v>
      </c>
      <c r="G154" s="6">
        <v>0</v>
      </c>
      <c r="H154" s="6">
        <v>0</v>
      </c>
      <c r="I154" s="6">
        <v>0</v>
      </c>
      <c r="J154" s="6">
        <v>0</v>
      </c>
      <c r="K154" s="6">
        <v>0</v>
      </c>
      <c r="L154" s="6"/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/>
      <c r="S154" s="6"/>
      <c r="T154" s="6"/>
      <c r="U154" s="6"/>
      <c r="V154" s="6">
        <v>2878.89</v>
      </c>
      <c r="W154" s="6">
        <v>0</v>
      </c>
      <c r="X154" s="6">
        <v>22651.3</v>
      </c>
      <c r="Y154" s="513">
        <f>IF(A154&lt;&gt;"",IF(A154=мар17!A203,0,1),IF(AND(B154=мар17!B203,C154=мар17!C203),0,1))</f>
        <v>0</v>
      </c>
      <c r="Z154" s="70" t="str">
        <f t="shared" si="15"/>
        <v>ул. Четвертая д.4</v>
      </c>
      <c r="AA154" s="504">
        <f>IF($B154&lt;&gt;"",MAX(AA$7:AA153)+1,0)</f>
        <v>145</v>
      </c>
      <c r="AB154" s="502">
        <f t="shared" si="14"/>
        <v>154</v>
      </c>
      <c r="AC154" s="504">
        <f>1</f>
        <v>1</v>
      </c>
      <c r="AD154" s="103">
        <f t="shared" si="16"/>
        <v>2878.89</v>
      </c>
      <c r="AE154" s="103">
        <f t="shared" si="17"/>
        <v>0</v>
      </c>
      <c r="AF154" s="103">
        <f t="shared" si="18"/>
        <v>0</v>
      </c>
      <c r="AG154" s="3"/>
    </row>
    <row r="155" spans="1:33" x14ac:dyDescent="0.3">
      <c r="B155" s="1" t="str">
        <f>адреса!$G$200</f>
        <v>кв.48</v>
      </c>
      <c r="C155" s="522">
        <f>адреса!$I$200</f>
        <v>40000048</v>
      </c>
      <c r="D155" s="6" t="str">
        <f>адреса!$K$200</f>
        <v>ФИО-4-48</v>
      </c>
      <c r="E155" s="6">
        <v>19250.43</v>
      </c>
      <c r="F155" s="6">
        <v>2802.89</v>
      </c>
      <c r="G155" s="6">
        <v>0</v>
      </c>
      <c r="H155" s="6">
        <v>0</v>
      </c>
      <c r="I155" s="6">
        <v>0</v>
      </c>
      <c r="J155" s="6">
        <v>0</v>
      </c>
      <c r="K155" s="6">
        <v>0</v>
      </c>
      <c r="L155" s="6"/>
      <c r="M155" s="6">
        <v>0</v>
      </c>
      <c r="N155" s="6">
        <v>0</v>
      </c>
      <c r="O155" s="6">
        <v>0</v>
      </c>
      <c r="P155" s="6">
        <v>0</v>
      </c>
      <c r="Q155" s="6">
        <v>0</v>
      </c>
      <c r="R155" s="6"/>
      <c r="S155" s="6"/>
      <c r="T155" s="6"/>
      <c r="U155" s="6"/>
      <c r="V155" s="6">
        <v>2802.89</v>
      </c>
      <c r="W155" s="6">
        <v>0</v>
      </c>
      <c r="X155" s="6">
        <v>22053.32</v>
      </c>
      <c r="Y155" s="513">
        <f>IF(A155&lt;&gt;"",IF(A155=мар17!A204,0,1),IF(AND(B155=мар17!B204,C155=мар17!C204),0,1))</f>
        <v>0</v>
      </c>
      <c r="Z155" s="70" t="str">
        <f t="shared" si="15"/>
        <v>ул. Четвертая д.4</v>
      </c>
      <c r="AA155" s="504">
        <f>IF($B155&lt;&gt;"",MAX(AA$7:AA154)+1,0)</f>
        <v>146</v>
      </c>
      <c r="AB155" s="502">
        <f t="shared" si="14"/>
        <v>155</v>
      </c>
      <c r="AC155" s="504">
        <f>1</f>
        <v>1</v>
      </c>
      <c r="AD155" s="103">
        <f t="shared" si="16"/>
        <v>2802.89</v>
      </c>
      <c r="AE155" s="103">
        <f t="shared" si="17"/>
        <v>0</v>
      </c>
      <c r="AF155" s="103">
        <f t="shared" si="18"/>
        <v>0</v>
      </c>
      <c r="AG155" s="3"/>
    </row>
    <row r="156" spans="1:33" x14ac:dyDescent="0.3">
      <c r="B156" s="1" t="str">
        <f>адреса!$G$201</f>
        <v>кв.49</v>
      </c>
      <c r="C156" s="522">
        <f>адреса!$I$201</f>
        <v>40000049</v>
      </c>
      <c r="D156" s="6" t="str">
        <f>адреса!$K$201</f>
        <v>ФИО-4-49</v>
      </c>
      <c r="E156" s="6">
        <v>15617.5</v>
      </c>
      <c r="F156" s="6">
        <v>2273.91</v>
      </c>
      <c r="G156" s="6">
        <v>0</v>
      </c>
      <c r="H156" s="6">
        <v>0</v>
      </c>
      <c r="I156" s="6">
        <v>0</v>
      </c>
      <c r="J156" s="6">
        <v>0</v>
      </c>
      <c r="K156" s="6">
        <v>0</v>
      </c>
      <c r="L156" s="6"/>
      <c r="M156" s="6">
        <v>0</v>
      </c>
      <c r="N156" s="6">
        <v>0</v>
      </c>
      <c r="O156" s="6">
        <v>0</v>
      </c>
      <c r="P156" s="6">
        <v>0</v>
      </c>
      <c r="Q156" s="6">
        <v>0</v>
      </c>
      <c r="R156" s="6"/>
      <c r="S156" s="6"/>
      <c r="T156" s="6"/>
      <c r="U156" s="6"/>
      <c r="V156" s="6">
        <v>2273.91</v>
      </c>
      <c r="W156" s="6">
        <v>0</v>
      </c>
      <c r="X156" s="6">
        <v>17891.41</v>
      </c>
      <c r="Y156" s="513">
        <f>IF(A156&lt;&gt;"",IF(A156=мар17!A205,0,1),IF(AND(B156=мар17!B205,C156=мар17!C205),0,1))</f>
        <v>0</v>
      </c>
      <c r="Z156" s="70" t="str">
        <f t="shared" si="15"/>
        <v>ул. Четвертая д.4</v>
      </c>
      <c r="AA156" s="504">
        <f>IF($B156&lt;&gt;"",MAX(AA$7:AA155)+1,0)</f>
        <v>147</v>
      </c>
      <c r="AB156" s="502">
        <f t="shared" si="14"/>
        <v>156</v>
      </c>
      <c r="AC156" s="504">
        <f>1</f>
        <v>1</v>
      </c>
      <c r="AD156" s="103">
        <f t="shared" si="16"/>
        <v>2273.91</v>
      </c>
      <c r="AE156" s="103">
        <f t="shared" si="17"/>
        <v>0</v>
      </c>
      <c r="AF156" s="103">
        <f t="shared" si="18"/>
        <v>0</v>
      </c>
      <c r="AG156" s="3"/>
    </row>
    <row r="157" spans="1:33" x14ac:dyDescent="0.3">
      <c r="B157" s="1" t="str">
        <f>адреса!$G$202</f>
        <v>кв.50</v>
      </c>
      <c r="C157" s="522">
        <f>адреса!$I$202</f>
        <v>40000050</v>
      </c>
      <c r="D157" s="6" t="str">
        <f>адреса!$K$202</f>
        <v>ФИО-4-50</v>
      </c>
      <c r="E157" s="6">
        <v>2875.76</v>
      </c>
      <c r="F157" s="6">
        <v>2504.9699999999998</v>
      </c>
      <c r="G157" s="6">
        <v>0</v>
      </c>
      <c r="H157" s="6">
        <v>0</v>
      </c>
      <c r="I157" s="6">
        <v>0</v>
      </c>
      <c r="J157" s="6">
        <v>0</v>
      </c>
      <c r="K157" s="6">
        <v>0</v>
      </c>
      <c r="L157" s="6"/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/>
      <c r="S157" s="6"/>
      <c r="T157" s="6"/>
      <c r="U157" s="6"/>
      <c r="V157" s="6">
        <v>2504.9699999999998</v>
      </c>
      <c r="W157" s="6">
        <v>0</v>
      </c>
      <c r="X157" s="6">
        <v>5380.73</v>
      </c>
      <c r="Y157" s="513">
        <f>IF(A157&lt;&gt;"",IF(A157=мар17!A206,0,1),IF(AND(B157=мар17!B206,C157=мар17!C206),0,1))</f>
        <v>0</v>
      </c>
      <c r="Z157" s="70" t="str">
        <f t="shared" si="15"/>
        <v>ул. Четвертая д.4</v>
      </c>
      <c r="AA157" s="504">
        <f>IF($B157&lt;&gt;"",MAX(AA$7:AA156)+1,0)</f>
        <v>148</v>
      </c>
      <c r="AB157" s="502">
        <f t="shared" si="14"/>
        <v>157</v>
      </c>
      <c r="AC157" s="504">
        <f>1</f>
        <v>1</v>
      </c>
      <c r="AD157" s="103">
        <f t="shared" si="16"/>
        <v>2504.9699999999998</v>
      </c>
      <c r="AE157" s="103">
        <f t="shared" si="17"/>
        <v>0</v>
      </c>
      <c r="AF157" s="103">
        <f t="shared" si="18"/>
        <v>0</v>
      </c>
      <c r="AG157" s="3"/>
    </row>
    <row r="158" spans="1:33" x14ac:dyDescent="0.3">
      <c r="A158" s="4" t="str">
        <f>адреса!$E$203</f>
        <v>ул. Пятая д.5</v>
      </c>
      <c r="C158" s="522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513">
        <f>IF(A158&lt;&gt;"",IF(A158=мар17!A207,0,1),IF(AND(B158=мар17!B207,C158=мар17!C207),0,1))</f>
        <v>0</v>
      </c>
      <c r="Z158" s="70" t="str">
        <f t="shared" si="15"/>
        <v>ул. Пятая д.5</v>
      </c>
      <c r="AA158" s="504">
        <f>IF($B158&lt;&gt;"",MAX(AA$7:AA157)+1,0)</f>
        <v>0</v>
      </c>
      <c r="AB158" s="502">
        <f t="shared" si="14"/>
        <v>158</v>
      </c>
      <c r="AC158" s="504">
        <f>1</f>
        <v>1</v>
      </c>
      <c r="AD158" s="103">
        <f t="shared" si="16"/>
        <v>0</v>
      </c>
      <c r="AE158" s="103">
        <f t="shared" si="17"/>
        <v>0</v>
      </c>
      <c r="AF158" s="103">
        <f t="shared" si="18"/>
        <v>0</v>
      </c>
      <c r="AG158" s="3"/>
    </row>
    <row r="159" spans="1:33" x14ac:dyDescent="0.3">
      <c r="B159" s="1" t="str">
        <f>адреса!$G$203</f>
        <v>кв.1</v>
      </c>
      <c r="C159" s="522">
        <f>адреса!$I$203</f>
        <v>50000001</v>
      </c>
      <c r="D159" s="6" t="str">
        <f>адреса!$K$203</f>
        <v>ФИО-5-1</v>
      </c>
      <c r="E159" s="6">
        <v>7256.93</v>
      </c>
      <c r="F159" s="6">
        <v>2642.82</v>
      </c>
      <c r="G159" s="6">
        <v>0</v>
      </c>
      <c r="H159" s="6">
        <v>2097.16</v>
      </c>
      <c r="I159" s="6">
        <v>0</v>
      </c>
      <c r="J159" s="6">
        <v>0</v>
      </c>
      <c r="K159" s="6">
        <v>0</v>
      </c>
      <c r="L159" s="6"/>
      <c r="M159" s="6">
        <v>0</v>
      </c>
      <c r="N159" s="6">
        <v>50</v>
      </c>
      <c r="O159" s="6">
        <v>0</v>
      </c>
      <c r="P159" s="6">
        <v>0</v>
      </c>
      <c r="Q159" s="6">
        <v>0</v>
      </c>
      <c r="R159" s="6"/>
      <c r="S159" s="6"/>
      <c r="T159" s="6"/>
      <c r="U159" s="6"/>
      <c r="V159" s="6">
        <v>4789.9799999999996</v>
      </c>
      <c r="W159" s="6">
        <v>0</v>
      </c>
      <c r="X159" s="6">
        <v>12046.91</v>
      </c>
      <c r="Y159" s="513">
        <f>IF(A159&lt;&gt;"",IF(A159=мар17!A208,0,1),IF(AND(B159=мар17!B208,C159=мар17!C208),0,1))</f>
        <v>0</v>
      </c>
      <c r="Z159" s="70" t="str">
        <f t="shared" si="15"/>
        <v>ул. Пятая д.5</v>
      </c>
      <c r="AA159" s="504">
        <f>IF($B159&lt;&gt;"",MAX(AA$7:AA158)+1,0)</f>
        <v>149</v>
      </c>
      <c r="AB159" s="502">
        <f t="shared" si="14"/>
        <v>159</v>
      </c>
      <c r="AC159" s="504">
        <f>1</f>
        <v>1</v>
      </c>
      <c r="AD159" s="103">
        <f t="shared" si="16"/>
        <v>2642.82</v>
      </c>
      <c r="AE159" s="103">
        <f t="shared" si="17"/>
        <v>2097.16</v>
      </c>
      <c r="AF159" s="103">
        <f t="shared" si="18"/>
        <v>49.999999999999545</v>
      </c>
      <c r="AG159" s="3"/>
    </row>
    <row r="160" spans="1:33" x14ac:dyDescent="0.3">
      <c r="B160" s="1" t="str">
        <f>адреса!$G$204</f>
        <v>кв.2</v>
      </c>
      <c r="C160" s="522">
        <f>адреса!$I$204</f>
        <v>50000002</v>
      </c>
      <c r="D160" s="6" t="str">
        <f>адреса!$K$204</f>
        <v>ФИО-5-2</v>
      </c>
      <c r="E160" s="6">
        <v>24746.17</v>
      </c>
      <c r="F160" s="6">
        <v>1685.55</v>
      </c>
      <c r="G160" s="6">
        <v>0</v>
      </c>
      <c r="H160" s="6">
        <v>1343.13</v>
      </c>
      <c r="I160" s="6">
        <v>0</v>
      </c>
      <c r="J160" s="6">
        <v>0</v>
      </c>
      <c r="K160" s="6">
        <v>0</v>
      </c>
      <c r="L160" s="6"/>
      <c r="M160" s="6">
        <v>0</v>
      </c>
      <c r="N160" s="6">
        <v>50</v>
      </c>
      <c r="O160" s="6">
        <v>0</v>
      </c>
      <c r="P160" s="6">
        <v>0</v>
      </c>
      <c r="Q160" s="6">
        <v>0</v>
      </c>
      <c r="R160" s="6"/>
      <c r="S160" s="6"/>
      <c r="T160" s="6"/>
      <c r="U160" s="6"/>
      <c r="V160" s="6">
        <v>3078.68</v>
      </c>
      <c r="W160" s="6">
        <v>0</v>
      </c>
      <c r="X160" s="6">
        <v>27824.85</v>
      </c>
      <c r="Y160" s="513">
        <f>IF(A160&lt;&gt;"",IF(A160=мар17!A209,0,1),IF(AND(B160=мар17!B209,C160=мар17!C209),0,1))</f>
        <v>0</v>
      </c>
      <c r="Z160" s="70" t="str">
        <f t="shared" si="15"/>
        <v>ул. Пятая д.5</v>
      </c>
      <c r="AA160" s="504">
        <f>IF($B160&lt;&gt;"",MAX(AA$7:AA159)+1,0)</f>
        <v>150</v>
      </c>
      <c r="AB160" s="502">
        <f t="shared" si="14"/>
        <v>160</v>
      </c>
      <c r="AC160" s="504">
        <f>1</f>
        <v>1</v>
      </c>
      <c r="AD160" s="103">
        <f t="shared" si="16"/>
        <v>1685.55</v>
      </c>
      <c r="AE160" s="103">
        <f t="shared" si="17"/>
        <v>1343.13</v>
      </c>
      <c r="AF160" s="103">
        <f t="shared" si="18"/>
        <v>49.999999999999773</v>
      </c>
      <c r="AG160" s="3"/>
    </row>
    <row r="161" spans="2:33" x14ac:dyDescent="0.3">
      <c r="B161" s="1" t="str">
        <f>адреса!$G$205</f>
        <v>кв.3</v>
      </c>
      <c r="C161" s="522">
        <f>адреса!$I$205</f>
        <v>50000003</v>
      </c>
      <c r="D161" s="6" t="str">
        <f>адреса!$K$205</f>
        <v>ФИО-5-3</v>
      </c>
      <c r="E161" s="6">
        <v>0</v>
      </c>
      <c r="F161" s="6">
        <v>1644.25</v>
      </c>
      <c r="G161" s="6">
        <v>0</v>
      </c>
      <c r="H161" s="6">
        <v>1309.2</v>
      </c>
      <c r="I161" s="6">
        <v>116.05</v>
      </c>
      <c r="J161" s="6">
        <v>567.79999999999995</v>
      </c>
      <c r="K161" s="6">
        <v>247.77</v>
      </c>
      <c r="L161" s="6"/>
      <c r="M161" s="6">
        <v>0</v>
      </c>
      <c r="N161" s="6">
        <v>50</v>
      </c>
      <c r="O161" s="6">
        <v>0</v>
      </c>
      <c r="P161" s="6">
        <v>0</v>
      </c>
      <c r="Q161" s="6">
        <v>0</v>
      </c>
      <c r="R161" s="6"/>
      <c r="S161" s="6"/>
      <c r="T161" s="6"/>
      <c r="U161" s="6"/>
      <c r="V161" s="6">
        <v>3935.07</v>
      </c>
      <c r="W161" s="6">
        <v>0</v>
      </c>
      <c r="X161" s="6">
        <v>3935.07</v>
      </c>
      <c r="Y161" s="513">
        <f>IF(A161&lt;&gt;"",IF(A161=мар17!A210,0,1),IF(AND(B161=мар17!B210,C161=мар17!C210),0,1))</f>
        <v>0</v>
      </c>
      <c r="Z161" s="70" t="str">
        <f t="shared" ref="Z161:Z170" si="19">IF(AND(A161&lt;&gt;"",B161=""),A161,Z160)</f>
        <v>ул. Пятая д.5</v>
      </c>
      <c r="AA161" s="504">
        <f>IF($B161&lt;&gt;"",MAX(AA$7:AA160)+1,0)</f>
        <v>151</v>
      </c>
      <c r="AB161" s="502">
        <f t="shared" si="14"/>
        <v>161</v>
      </c>
      <c r="AC161" s="504">
        <f>1</f>
        <v>1</v>
      </c>
      <c r="AD161" s="103">
        <f t="shared" ref="AD161:AD170" si="20">F161</f>
        <v>1644.25</v>
      </c>
      <c r="AE161" s="103">
        <f t="shared" ref="AE161:AE170" si="21">H161+I161+J161+K161+L161+O161+R161+S161</f>
        <v>2240.8200000000002</v>
      </c>
      <c r="AF161" s="103">
        <f t="shared" ref="AF161:AF170" si="22">V161-AD161-AE161</f>
        <v>50</v>
      </c>
      <c r="AG161" s="3"/>
    </row>
    <row r="162" spans="2:33" x14ac:dyDescent="0.3">
      <c r="B162" s="1" t="str">
        <f>адреса!$G$206</f>
        <v>кв.4</v>
      </c>
      <c r="C162" s="522">
        <f>адреса!$I$206</f>
        <v>50000004</v>
      </c>
      <c r="D162" s="6" t="str">
        <f>адреса!$K$206</f>
        <v>ФИО-5-4</v>
      </c>
      <c r="E162" s="6">
        <v>5126.1899999999996</v>
      </c>
      <c r="F162" s="6">
        <v>2620.29</v>
      </c>
      <c r="G162" s="6">
        <v>0</v>
      </c>
      <c r="H162" s="6">
        <v>2085.54</v>
      </c>
      <c r="I162" s="6">
        <v>0</v>
      </c>
      <c r="J162" s="6">
        <v>0</v>
      </c>
      <c r="K162" s="6">
        <v>0</v>
      </c>
      <c r="L162" s="6"/>
      <c r="M162" s="6">
        <v>0</v>
      </c>
      <c r="N162" s="6">
        <v>50</v>
      </c>
      <c r="O162" s="6">
        <v>0</v>
      </c>
      <c r="P162" s="6">
        <v>0</v>
      </c>
      <c r="Q162" s="6">
        <v>0</v>
      </c>
      <c r="R162" s="6"/>
      <c r="S162" s="6"/>
      <c r="T162" s="6"/>
      <c r="U162" s="6"/>
      <c r="V162" s="6">
        <v>4755.83</v>
      </c>
      <c r="W162" s="6">
        <v>0</v>
      </c>
      <c r="X162" s="6">
        <v>9882.02</v>
      </c>
      <c r="Y162" s="513">
        <f>IF(A162&lt;&gt;"",IF(A162=мар17!A211,0,1),IF(AND(B162=мар17!B211,C162=мар17!C211),0,1))</f>
        <v>0</v>
      </c>
      <c r="Z162" s="70" t="str">
        <f t="shared" si="19"/>
        <v>ул. Пятая д.5</v>
      </c>
      <c r="AA162" s="504">
        <f>IF($B162&lt;&gt;"",MAX(AA$7:AA161)+1,0)</f>
        <v>152</v>
      </c>
      <c r="AB162" s="502">
        <f t="shared" si="14"/>
        <v>162</v>
      </c>
      <c r="AC162" s="504">
        <f>1</f>
        <v>1</v>
      </c>
      <c r="AD162" s="103">
        <f t="shared" si="20"/>
        <v>2620.29</v>
      </c>
      <c r="AE162" s="103">
        <f t="shared" si="21"/>
        <v>2085.54</v>
      </c>
      <c r="AF162" s="103">
        <f t="shared" si="22"/>
        <v>50</v>
      </c>
      <c r="AG162" s="3"/>
    </row>
    <row r="163" spans="2:33" x14ac:dyDescent="0.3">
      <c r="B163" s="1" t="str">
        <f>адреса!$G$207</f>
        <v>кв.5</v>
      </c>
      <c r="C163" s="522">
        <f>адреса!$I$207</f>
        <v>50000005</v>
      </c>
      <c r="D163" s="6" t="str">
        <f>адреса!$K$207</f>
        <v>ФИО-5-5</v>
      </c>
      <c r="E163" s="6">
        <v>3175.61</v>
      </c>
      <c r="F163" s="6">
        <v>1685.55</v>
      </c>
      <c r="G163" s="6">
        <v>0</v>
      </c>
      <c r="H163" s="6">
        <v>1343.13</v>
      </c>
      <c r="I163" s="6">
        <v>208.89</v>
      </c>
      <c r="J163" s="6">
        <v>1419.5</v>
      </c>
      <c r="K163" s="6">
        <v>523.07000000000005</v>
      </c>
      <c r="L163" s="6"/>
      <c r="M163" s="6">
        <v>0</v>
      </c>
      <c r="N163" s="6">
        <v>50</v>
      </c>
      <c r="O163" s="6">
        <v>0</v>
      </c>
      <c r="P163" s="6">
        <v>0</v>
      </c>
      <c r="Q163" s="6">
        <v>0</v>
      </c>
      <c r="R163" s="6"/>
      <c r="S163" s="6"/>
      <c r="T163" s="6"/>
      <c r="U163" s="6"/>
      <c r="V163" s="6">
        <v>5230.1400000000003</v>
      </c>
      <c r="W163" s="6">
        <v>0</v>
      </c>
      <c r="X163" s="6">
        <v>8405.75</v>
      </c>
      <c r="Y163" s="513">
        <f>IF(A163&lt;&gt;"",IF(A163=мар17!A212,0,1),IF(AND(B163=мар17!B212,C163=мар17!C212),0,1))</f>
        <v>0</v>
      </c>
      <c r="Z163" s="70" t="str">
        <f t="shared" si="19"/>
        <v>ул. Пятая д.5</v>
      </c>
      <c r="AA163" s="504">
        <f>IF($B163&lt;&gt;"",MAX(AA$7:AA162)+1,0)</f>
        <v>153</v>
      </c>
      <c r="AB163" s="502">
        <f t="shared" si="14"/>
        <v>163</v>
      </c>
      <c r="AC163" s="504">
        <f>1</f>
        <v>1</v>
      </c>
      <c r="AD163" s="103">
        <f t="shared" si="20"/>
        <v>1685.55</v>
      </c>
      <c r="AE163" s="103">
        <f t="shared" si="21"/>
        <v>3494.59</v>
      </c>
      <c r="AF163" s="103">
        <f t="shared" si="22"/>
        <v>50</v>
      </c>
      <c r="AG163" s="3"/>
    </row>
    <row r="164" spans="2:33" x14ac:dyDescent="0.3">
      <c r="B164" s="1" t="str">
        <f>адреса!$G$208</f>
        <v>кв.6</v>
      </c>
      <c r="C164" s="522">
        <f>адреса!$I$208</f>
        <v>50000006</v>
      </c>
      <c r="D164" s="6" t="str">
        <f>адреса!$K$208</f>
        <v>ФИО-5-6</v>
      </c>
      <c r="E164" s="6">
        <v>11772.79</v>
      </c>
      <c r="F164" s="6">
        <v>1648.01</v>
      </c>
      <c r="G164" s="6">
        <v>0</v>
      </c>
      <c r="H164" s="6">
        <v>1313.19</v>
      </c>
      <c r="I164" s="6">
        <v>0</v>
      </c>
      <c r="J164" s="6">
        <v>0</v>
      </c>
      <c r="K164" s="6">
        <v>0</v>
      </c>
      <c r="L164" s="6"/>
      <c r="M164" s="6">
        <v>0</v>
      </c>
      <c r="N164" s="6">
        <v>50</v>
      </c>
      <c r="O164" s="6">
        <v>0</v>
      </c>
      <c r="P164" s="6">
        <v>0</v>
      </c>
      <c r="Q164" s="6">
        <v>0</v>
      </c>
      <c r="R164" s="6"/>
      <c r="S164" s="6"/>
      <c r="T164" s="6"/>
      <c r="U164" s="6"/>
      <c r="V164" s="6">
        <v>3011.2</v>
      </c>
      <c r="W164" s="6">
        <v>0</v>
      </c>
      <c r="X164" s="6">
        <v>14783.99</v>
      </c>
      <c r="Y164" s="513">
        <f>IF(A164&lt;&gt;"",IF(A164=мар17!A213,0,1),IF(AND(B164=мар17!B213,C164=мар17!C213),0,1))</f>
        <v>0</v>
      </c>
      <c r="Z164" s="70" t="str">
        <f t="shared" si="19"/>
        <v>ул. Пятая д.5</v>
      </c>
      <c r="AA164" s="504">
        <f>IF($B164&lt;&gt;"",MAX(AA$7:AA163)+1,0)</f>
        <v>154</v>
      </c>
      <c r="AB164" s="502">
        <f t="shared" si="14"/>
        <v>164</v>
      </c>
      <c r="AC164" s="504">
        <f>1</f>
        <v>1</v>
      </c>
      <c r="AD164" s="103">
        <f t="shared" si="20"/>
        <v>1648.01</v>
      </c>
      <c r="AE164" s="103">
        <f t="shared" si="21"/>
        <v>1313.19</v>
      </c>
      <c r="AF164" s="103">
        <f t="shared" si="22"/>
        <v>49.999999999999773</v>
      </c>
      <c r="AG164" s="3"/>
    </row>
    <row r="165" spans="2:33" x14ac:dyDescent="0.3">
      <c r="B165" s="1" t="str">
        <f>адреса!$G$209</f>
        <v>кв.7</v>
      </c>
      <c r="C165" s="522">
        <f>адреса!$I$209</f>
        <v>50000007</v>
      </c>
      <c r="D165" s="6" t="str">
        <f>адреса!$K$209</f>
        <v>ФИО-5-7</v>
      </c>
      <c r="E165" s="6">
        <v>17306.27</v>
      </c>
      <c r="F165" s="6">
        <v>4054.32</v>
      </c>
      <c r="G165" s="6">
        <v>0</v>
      </c>
      <c r="H165" s="6">
        <v>3229.09</v>
      </c>
      <c r="I165" s="6">
        <v>0</v>
      </c>
      <c r="J165" s="6">
        <v>0</v>
      </c>
      <c r="K165" s="6">
        <v>0</v>
      </c>
      <c r="L165" s="6"/>
      <c r="M165" s="6">
        <v>0</v>
      </c>
      <c r="N165" s="6">
        <v>50</v>
      </c>
      <c r="O165" s="6">
        <v>0</v>
      </c>
      <c r="P165" s="6">
        <v>0</v>
      </c>
      <c r="Q165" s="6">
        <v>0</v>
      </c>
      <c r="R165" s="6"/>
      <c r="S165" s="6"/>
      <c r="T165" s="6"/>
      <c r="U165" s="6"/>
      <c r="V165" s="6">
        <v>7333.41</v>
      </c>
      <c r="W165" s="6">
        <v>0</v>
      </c>
      <c r="X165" s="6">
        <v>24639.68</v>
      </c>
      <c r="Y165" s="513">
        <f>IF(A165&lt;&gt;"",IF(A165=мар17!A214,0,1),IF(AND(B165=мар17!B214,C165=мар17!C214),0,1))</f>
        <v>0</v>
      </c>
      <c r="Z165" s="70" t="str">
        <f t="shared" si="19"/>
        <v>ул. Пятая д.5</v>
      </c>
      <c r="AA165" s="504">
        <f>IF($B165&lt;&gt;"",MAX(AA$7:AA164)+1,0)</f>
        <v>155</v>
      </c>
      <c r="AB165" s="502">
        <f t="shared" si="14"/>
        <v>165</v>
      </c>
      <c r="AC165" s="504">
        <f>1</f>
        <v>1</v>
      </c>
      <c r="AD165" s="103">
        <f t="shared" si="20"/>
        <v>4054.32</v>
      </c>
      <c r="AE165" s="103">
        <f t="shared" si="21"/>
        <v>3229.09</v>
      </c>
      <c r="AF165" s="103">
        <f t="shared" si="22"/>
        <v>49.999999999999545</v>
      </c>
      <c r="AG165" s="3"/>
    </row>
    <row r="166" spans="2:33" x14ac:dyDescent="0.3">
      <c r="B166" s="1" t="str">
        <f>адреса!$G$210</f>
        <v>кв.8</v>
      </c>
      <c r="C166" s="522">
        <f>адреса!$I$210</f>
        <v>50000008</v>
      </c>
      <c r="D166" s="6" t="str">
        <f>адреса!$K$210</f>
        <v>ФИО-5-8</v>
      </c>
      <c r="E166" s="6">
        <v>2948.29</v>
      </c>
      <c r="F166" s="6">
        <v>2620.29</v>
      </c>
      <c r="G166" s="6">
        <v>0</v>
      </c>
      <c r="H166" s="6">
        <v>2085.54</v>
      </c>
      <c r="I166" s="6">
        <v>0</v>
      </c>
      <c r="J166" s="6">
        <v>0</v>
      </c>
      <c r="K166" s="6">
        <v>0</v>
      </c>
      <c r="L166" s="6"/>
      <c r="M166" s="6">
        <v>0</v>
      </c>
      <c r="N166" s="6">
        <v>50</v>
      </c>
      <c r="O166" s="6">
        <v>0</v>
      </c>
      <c r="P166" s="6">
        <v>0</v>
      </c>
      <c r="Q166" s="6">
        <v>0</v>
      </c>
      <c r="R166" s="6"/>
      <c r="S166" s="6"/>
      <c r="T166" s="6"/>
      <c r="U166" s="6"/>
      <c r="V166" s="6">
        <v>4755.83</v>
      </c>
      <c r="W166" s="6">
        <v>7515.13</v>
      </c>
      <c r="X166" s="6">
        <v>188.99</v>
      </c>
      <c r="Y166" s="513">
        <f>IF(A166&lt;&gt;"",IF(A166=мар17!A215,0,1),IF(AND(B166=мар17!B215,C166=мар17!C215),0,1))</f>
        <v>0</v>
      </c>
      <c r="Z166" s="70" t="str">
        <f t="shared" si="19"/>
        <v>ул. Пятая д.5</v>
      </c>
      <c r="AA166" s="504">
        <f>IF($B166&lt;&gt;"",MAX(AA$7:AA165)+1,0)</f>
        <v>156</v>
      </c>
      <c r="AB166" s="502">
        <f t="shared" si="14"/>
        <v>166</v>
      </c>
      <c r="AC166" s="504">
        <f>1</f>
        <v>1</v>
      </c>
      <c r="AD166" s="103">
        <f t="shared" si="20"/>
        <v>2620.29</v>
      </c>
      <c r="AE166" s="103">
        <f t="shared" si="21"/>
        <v>2085.54</v>
      </c>
      <c r="AF166" s="103">
        <f t="shared" si="22"/>
        <v>50</v>
      </c>
      <c r="AG166" s="3"/>
    </row>
    <row r="167" spans="2:33" x14ac:dyDescent="0.3">
      <c r="B167" s="1" t="str">
        <f>адреса!$G$211</f>
        <v>кв.9</v>
      </c>
      <c r="C167" s="522">
        <f>адреса!$I$211</f>
        <v>50000009</v>
      </c>
      <c r="D167" s="6" t="str">
        <f>адреса!$K$211</f>
        <v>ФИО-5-9</v>
      </c>
      <c r="E167" s="6">
        <v>1970.43</v>
      </c>
      <c r="F167" s="6">
        <v>1685.55</v>
      </c>
      <c r="G167" s="6">
        <v>0</v>
      </c>
      <c r="H167" s="6">
        <v>1343.13</v>
      </c>
      <c r="I167" s="6">
        <v>0</v>
      </c>
      <c r="J167" s="6">
        <v>1703.4</v>
      </c>
      <c r="K167" s="6">
        <v>330.36</v>
      </c>
      <c r="L167" s="6"/>
      <c r="M167" s="6">
        <v>0</v>
      </c>
      <c r="N167" s="6">
        <v>50</v>
      </c>
      <c r="O167" s="6">
        <v>0</v>
      </c>
      <c r="P167" s="6">
        <v>0</v>
      </c>
      <c r="Q167" s="6">
        <v>0</v>
      </c>
      <c r="R167" s="6"/>
      <c r="S167" s="6"/>
      <c r="T167" s="6"/>
      <c r="U167" s="6"/>
      <c r="V167" s="6">
        <v>5112.4399999999996</v>
      </c>
      <c r="W167" s="6">
        <v>0</v>
      </c>
      <c r="X167" s="6">
        <v>7082.87</v>
      </c>
      <c r="Y167" s="513">
        <f>IF(A167&lt;&gt;"",IF(A167=мар17!A216,0,1),IF(AND(B167=мар17!B216,C167=мар17!C216),0,1))</f>
        <v>0</v>
      </c>
      <c r="Z167" s="70" t="str">
        <f t="shared" si="19"/>
        <v>ул. Пятая д.5</v>
      </c>
      <c r="AA167" s="504">
        <f>IF($B167&lt;&gt;"",MAX(AA$7:AA166)+1,0)</f>
        <v>157</v>
      </c>
      <c r="AB167" s="502">
        <f t="shared" si="14"/>
        <v>167</v>
      </c>
      <c r="AC167" s="504">
        <f>1</f>
        <v>1</v>
      </c>
      <c r="AD167" s="103">
        <f t="shared" si="20"/>
        <v>1685.55</v>
      </c>
      <c r="AE167" s="103">
        <f t="shared" si="21"/>
        <v>3376.8900000000003</v>
      </c>
      <c r="AF167" s="103">
        <f t="shared" si="22"/>
        <v>49.999999999999091</v>
      </c>
      <c r="AG167" s="3"/>
    </row>
    <row r="168" spans="2:33" x14ac:dyDescent="0.3">
      <c r="B168" s="1" t="str">
        <f>адреса!$G$212</f>
        <v>кв.10</v>
      </c>
      <c r="C168" s="522">
        <f>адреса!$I$212</f>
        <v>50000010</v>
      </c>
      <c r="D168" s="6" t="str">
        <f>адреса!$K$212</f>
        <v>ФИО-5-10</v>
      </c>
      <c r="E168" s="6">
        <v>183.08</v>
      </c>
      <c r="F168" s="6">
        <v>1648.01</v>
      </c>
      <c r="G168" s="6">
        <v>0</v>
      </c>
      <c r="H168" s="6">
        <v>1313.21</v>
      </c>
      <c r="I168" s="6">
        <v>23.21</v>
      </c>
      <c r="J168" s="6">
        <v>113.56</v>
      </c>
      <c r="K168" s="6">
        <v>49.55</v>
      </c>
      <c r="L168" s="6"/>
      <c r="M168" s="6">
        <v>0</v>
      </c>
      <c r="N168" s="6">
        <v>50</v>
      </c>
      <c r="O168" s="6">
        <v>0</v>
      </c>
      <c r="P168" s="6">
        <v>0</v>
      </c>
      <c r="Q168" s="6">
        <v>0</v>
      </c>
      <c r="R168" s="6"/>
      <c r="S168" s="6"/>
      <c r="T168" s="6"/>
      <c r="U168" s="6"/>
      <c r="V168" s="6">
        <v>3197.54</v>
      </c>
      <c r="W168" s="6">
        <v>0</v>
      </c>
      <c r="X168" s="6">
        <v>3380.62</v>
      </c>
      <c r="Y168" s="513">
        <f>IF(A168&lt;&gt;"",IF(A168=мар17!A217,0,1),IF(AND(B168=мар17!B217,C168=мар17!C217),0,1))</f>
        <v>0</v>
      </c>
      <c r="Z168" s="70" t="str">
        <f t="shared" si="19"/>
        <v>ул. Пятая д.5</v>
      </c>
      <c r="AA168" s="504">
        <f>IF($B168&lt;&gt;"",MAX(AA$7:AA167)+1,0)</f>
        <v>158</v>
      </c>
      <c r="AB168" s="502">
        <f t="shared" si="14"/>
        <v>168</v>
      </c>
      <c r="AC168" s="504">
        <f>1</f>
        <v>1</v>
      </c>
      <c r="AD168" s="103">
        <f t="shared" si="20"/>
        <v>1648.01</v>
      </c>
      <c r="AE168" s="103">
        <f t="shared" si="21"/>
        <v>1499.53</v>
      </c>
      <c r="AF168" s="103">
        <f t="shared" si="22"/>
        <v>50</v>
      </c>
      <c r="AG168" s="3"/>
    </row>
    <row r="169" spans="2:33" x14ac:dyDescent="0.3">
      <c r="B169" s="1" t="str">
        <f>адреса!$G$213</f>
        <v>кв.11</v>
      </c>
      <c r="C169" s="522">
        <f>адреса!$I$213</f>
        <v>50000011</v>
      </c>
      <c r="D169" s="6" t="str">
        <f>адреса!$K$213</f>
        <v>ФИО-5-11</v>
      </c>
      <c r="E169" s="6">
        <v>8380.02</v>
      </c>
      <c r="F169" s="6">
        <v>4054.32</v>
      </c>
      <c r="G169" s="6">
        <v>0</v>
      </c>
      <c r="H169" s="6">
        <v>3229.08</v>
      </c>
      <c r="I169" s="6">
        <v>150.91</v>
      </c>
      <c r="J169" s="6">
        <v>871.15</v>
      </c>
      <c r="K169" s="6">
        <v>347.95</v>
      </c>
      <c r="L169" s="6"/>
      <c r="M169" s="6">
        <v>0</v>
      </c>
      <c r="N169" s="6">
        <v>50</v>
      </c>
      <c r="O169" s="6">
        <v>0</v>
      </c>
      <c r="P169" s="6">
        <v>0</v>
      </c>
      <c r="Q169" s="6">
        <v>0</v>
      </c>
      <c r="R169" s="6"/>
      <c r="S169" s="6"/>
      <c r="T169" s="6"/>
      <c r="U169" s="6"/>
      <c r="V169" s="6">
        <v>8703.41</v>
      </c>
      <c r="W169" s="6">
        <v>0</v>
      </c>
      <c r="X169" s="6">
        <v>17083.43</v>
      </c>
      <c r="Y169" s="513">
        <f>IF(A169&lt;&gt;"",IF(A169=мар17!A218,0,1),IF(AND(B169=мар17!B218,C169=мар17!C218),0,1))</f>
        <v>0</v>
      </c>
      <c r="Z169" s="70" t="str">
        <f t="shared" si="19"/>
        <v>ул. Пятая д.5</v>
      </c>
      <c r="AA169" s="504">
        <f>IF($B169&lt;&gt;"",MAX(AA$7:AA168)+1,0)</f>
        <v>159</v>
      </c>
      <c r="AB169" s="502">
        <f t="shared" si="14"/>
        <v>169</v>
      </c>
      <c r="AC169" s="504">
        <f>1</f>
        <v>1</v>
      </c>
      <c r="AD169" s="103">
        <f t="shared" si="20"/>
        <v>4054.32</v>
      </c>
      <c r="AE169" s="103">
        <f t="shared" si="21"/>
        <v>4599.0899999999992</v>
      </c>
      <c r="AF169" s="103">
        <f t="shared" si="22"/>
        <v>50.000000000000909</v>
      </c>
      <c r="AG169" s="3"/>
    </row>
    <row r="170" spans="2:33" x14ac:dyDescent="0.3">
      <c r="B170" s="1" t="str">
        <f>адреса!$G$214</f>
        <v>кв.12</v>
      </c>
      <c r="C170" s="522">
        <f>адреса!$I$214</f>
        <v>50000012</v>
      </c>
      <c r="D170" s="6" t="str">
        <f>адреса!$K$214</f>
        <v>ФИО-5-12</v>
      </c>
      <c r="E170" s="6">
        <v>35221.71</v>
      </c>
      <c r="F170" s="6">
        <v>2627.8</v>
      </c>
      <c r="G170" s="6">
        <v>0</v>
      </c>
      <c r="H170" s="6">
        <v>2091.5300000000002</v>
      </c>
      <c r="I170" s="6">
        <v>0</v>
      </c>
      <c r="J170" s="6">
        <v>0</v>
      </c>
      <c r="K170" s="6">
        <v>0</v>
      </c>
      <c r="L170" s="6"/>
      <c r="M170" s="6">
        <v>0</v>
      </c>
      <c r="N170" s="6">
        <v>50</v>
      </c>
      <c r="O170" s="6">
        <v>0</v>
      </c>
      <c r="P170" s="6">
        <v>0</v>
      </c>
      <c r="Q170" s="6">
        <v>0</v>
      </c>
      <c r="R170" s="6"/>
      <c r="S170" s="6"/>
      <c r="T170" s="6"/>
      <c r="U170" s="6"/>
      <c r="V170" s="6">
        <v>4769.33</v>
      </c>
      <c r="W170" s="6">
        <v>0</v>
      </c>
      <c r="X170" s="6">
        <v>39991.040000000001</v>
      </c>
      <c r="Y170" s="513">
        <f>IF(A170&lt;&gt;"",IF(A170=мар17!A219,0,1),IF(AND(B170=мар17!B219,C170=мар17!C219),0,1))</f>
        <v>0</v>
      </c>
      <c r="Z170" s="70" t="str">
        <f t="shared" si="19"/>
        <v>ул. Пятая д.5</v>
      </c>
      <c r="AA170" s="504">
        <f>IF($B170&lt;&gt;"",MAX(AA$7:AA169)+1,0)</f>
        <v>160</v>
      </c>
      <c r="AB170" s="502">
        <f t="shared" si="14"/>
        <v>170</v>
      </c>
      <c r="AC170" s="504">
        <f>1</f>
        <v>1</v>
      </c>
      <c r="AD170" s="103">
        <f t="shared" si="20"/>
        <v>2627.8</v>
      </c>
      <c r="AE170" s="103">
        <f t="shared" si="21"/>
        <v>2091.5300000000002</v>
      </c>
      <c r="AF170" s="103">
        <f t="shared" si="22"/>
        <v>49.999999999999545</v>
      </c>
      <c r="AG170" s="3"/>
    </row>
    <row r="171" spans="2:33" x14ac:dyDescent="0.3">
      <c r="B171" s="1" t="str">
        <f>адреса!$G$215</f>
        <v>кв.13</v>
      </c>
      <c r="C171" s="522">
        <f>адреса!$I$215</f>
        <v>50000013</v>
      </c>
      <c r="D171" s="6" t="str">
        <f>адреса!$K$215</f>
        <v>ФИО-5-13</v>
      </c>
      <c r="E171" s="6">
        <v>4540.26</v>
      </c>
      <c r="F171" s="6">
        <v>1681.79</v>
      </c>
      <c r="G171" s="6">
        <v>0</v>
      </c>
      <c r="H171" s="6">
        <v>1339.13</v>
      </c>
      <c r="I171" s="6">
        <v>257.63</v>
      </c>
      <c r="J171" s="6">
        <v>1561.45</v>
      </c>
      <c r="K171" s="6">
        <v>608.41</v>
      </c>
      <c r="L171" s="6"/>
      <c r="M171" s="6">
        <v>0</v>
      </c>
      <c r="N171" s="6">
        <v>50</v>
      </c>
      <c r="O171" s="6">
        <v>0</v>
      </c>
      <c r="P171" s="6">
        <v>0</v>
      </c>
      <c r="Q171" s="6">
        <v>0</v>
      </c>
      <c r="R171" s="6"/>
      <c r="S171" s="6"/>
      <c r="T171" s="6"/>
      <c r="U171" s="6"/>
      <c r="V171" s="6">
        <v>5498.41</v>
      </c>
      <c r="W171" s="6">
        <v>4540.26</v>
      </c>
      <c r="X171" s="6">
        <v>5498.41</v>
      </c>
      <c r="Y171" s="513">
        <f>IF(A171&lt;&gt;"",IF(A171=мар17!A220,0,1),IF(AND(B171=мар17!B220,C171=мар17!C220),0,1))</f>
        <v>0</v>
      </c>
      <c r="Z171" s="70" t="str">
        <f t="shared" ref="Z171:Z234" si="23">IF(AND(A171&lt;&gt;"",B171=""),A171,Z170)</f>
        <v>ул. Пятая д.5</v>
      </c>
      <c r="AA171" s="504">
        <f>IF($B171&lt;&gt;"",MAX(AA$7:AA170)+1,0)</f>
        <v>161</v>
      </c>
      <c r="AB171" s="502">
        <f t="shared" si="14"/>
        <v>171</v>
      </c>
      <c r="AC171" s="504">
        <f>1</f>
        <v>1</v>
      </c>
      <c r="AD171" s="103">
        <f t="shared" ref="AD171:AD234" si="24">F171</f>
        <v>1681.79</v>
      </c>
      <c r="AE171" s="103">
        <f t="shared" ref="AE171:AE234" si="25">H171+I171+J171+K171+L171+O171+R171+S171</f>
        <v>3766.62</v>
      </c>
      <c r="AF171" s="103">
        <f t="shared" ref="AF171:AF234" si="26">V171-AD171-AE171</f>
        <v>50</v>
      </c>
      <c r="AG171" s="3"/>
    </row>
    <row r="172" spans="2:33" x14ac:dyDescent="0.3">
      <c r="B172" s="1" t="str">
        <f>адреса!$G$216</f>
        <v>кв.14</v>
      </c>
      <c r="C172" s="522">
        <f>адреса!$I$216</f>
        <v>50000014</v>
      </c>
      <c r="D172" s="6" t="str">
        <f>адреса!$K$216</f>
        <v>ФИО-5-14</v>
      </c>
      <c r="E172" s="6">
        <v>55358.78</v>
      </c>
      <c r="F172" s="6">
        <v>4043.06</v>
      </c>
      <c r="G172" s="6">
        <v>0</v>
      </c>
      <c r="H172" s="6">
        <v>3219.11</v>
      </c>
      <c r="I172" s="6">
        <v>0</v>
      </c>
      <c r="J172" s="6">
        <v>0</v>
      </c>
      <c r="K172" s="6">
        <v>0</v>
      </c>
      <c r="L172" s="6"/>
      <c r="M172" s="6">
        <v>0</v>
      </c>
      <c r="N172" s="6">
        <v>50</v>
      </c>
      <c r="O172" s="6">
        <v>0</v>
      </c>
      <c r="P172" s="6">
        <v>0</v>
      </c>
      <c r="Q172" s="6">
        <v>0</v>
      </c>
      <c r="R172" s="6"/>
      <c r="S172" s="6"/>
      <c r="T172" s="6"/>
      <c r="U172" s="6"/>
      <c r="V172" s="6">
        <v>7312.17</v>
      </c>
      <c r="W172" s="6">
        <v>0</v>
      </c>
      <c r="X172" s="6">
        <v>62670.95</v>
      </c>
      <c r="Y172" s="513">
        <f>IF(A172&lt;&gt;"",IF(A172=мар17!A221,0,1),IF(AND(B172=мар17!B221,C172=мар17!C221),0,1))</f>
        <v>0</v>
      </c>
      <c r="Z172" s="70" t="str">
        <f t="shared" si="23"/>
        <v>ул. Пятая д.5</v>
      </c>
      <c r="AA172" s="504">
        <f>IF($B172&lt;&gt;"",MAX(AA$7:AA171)+1,0)</f>
        <v>162</v>
      </c>
      <c r="AB172" s="502">
        <f t="shared" si="14"/>
        <v>172</v>
      </c>
      <c r="AC172" s="504">
        <f>1</f>
        <v>1</v>
      </c>
      <c r="AD172" s="103">
        <f t="shared" si="24"/>
        <v>4043.06</v>
      </c>
      <c r="AE172" s="103">
        <f t="shared" si="25"/>
        <v>3219.11</v>
      </c>
      <c r="AF172" s="103">
        <f t="shared" si="26"/>
        <v>50</v>
      </c>
      <c r="AG172" s="3"/>
    </row>
    <row r="173" spans="2:33" x14ac:dyDescent="0.3">
      <c r="B173" s="1" t="str">
        <f>адреса!$G$217</f>
        <v>кв.15</v>
      </c>
      <c r="C173" s="522">
        <f>адреса!$I$217</f>
        <v>50000015</v>
      </c>
      <c r="D173" s="6" t="str">
        <f>адреса!$K$217</f>
        <v>ФИО-5-15</v>
      </c>
      <c r="E173" s="6">
        <v>0</v>
      </c>
      <c r="F173" s="6">
        <v>2627.8</v>
      </c>
      <c r="G173" s="6">
        <v>0</v>
      </c>
      <c r="H173" s="6">
        <v>2091.5300000000002</v>
      </c>
      <c r="I173" s="6">
        <v>92.84</v>
      </c>
      <c r="J173" s="6">
        <v>283.89999999999998</v>
      </c>
      <c r="K173" s="6">
        <v>165.18</v>
      </c>
      <c r="L173" s="6"/>
      <c r="M173" s="6">
        <v>0</v>
      </c>
      <c r="N173" s="6">
        <v>50</v>
      </c>
      <c r="O173" s="6">
        <v>0</v>
      </c>
      <c r="P173" s="6">
        <v>0</v>
      </c>
      <c r="Q173" s="6">
        <v>0</v>
      </c>
      <c r="R173" s="6"/>
      <c r="S173" s="6"/>
      <c r="T173" s="6"/>
      <c r="U173" s="6"/>
      <c r="V173" s="6">
        <v>5311.25</v>
      </c>
      <c r="W173" s="6">
        <v>0</v>
      </c>
      <c r="X173" s="6">
        <v>5311.25</v>
      </c>
      <c r="Y173" s="513">
        <f>IF(A173&lt;&gt;"",IF(A173=мар17!A222,0,1),IF(AND(B173=мар17!B222,C173=мар17!C222),0,1))</f>
        <v>0</v>
      </c>
      <c r="Z173" s="70" t="str">
        <f t="shared" si="23"/>
        <v>ул. Пятая д.5</v>
      </c>
      <c r="AA173" s="504">
        <f>IF($B173&lt;&gt;"",MAX(AA$7:AA172)+1,0)</f>
        <v>163</v>
      </c>
      <c r="AB173" s="502">
        <f t="shared" si="14"/>
        <v>173</v>
      </c>
      <c r="AC173" s="504">
        <f>1</f>
        <v>1</v>
      </c>
      <c r="AD173" s="103">
        <f t="shared" si="24"/>
        <v>2627.8</v>
      </c>
      <c r="AE173" s="103">
        <f t="shared" si="25"/>
        <v>2633.4500000000003</v>
      </c>
      <c r="AF173" s="103">
        <f t="shared" si="26"/>
        <v>49.999999999999545</v>
      </c>
      <c r="AG173" s="3"/>
    </row>
    <row r="174" spans="2:33" x14ac:dyDescent="0.3">
      <c r="B174" s="1" t="str">
        <f>адреса!$G$218</f>
        <v>кв.16</v>
      </c>
      <c r="C174" s="522">
        <f>адреса!$I$218</f>
        <v>50000016</v>
      </c>
      <c r="D174" s="6" t="str">
        <f>адреса!$K$218</f>
        <v>ФИО-5-16</v>
      </c>
      <c r="E174" s="6">
        <v>1331.27</v>
      </c>
      <c r="F174" s="6">
        <v>1681.79</v>
      </c>
      <c r="G174" s="6">
        <v>0</v>
      </c>
      <c r="H174" s="6">
        <v>1339.13</v>
      </c>
      <c r="I174" s="6">
        <v>0</v>
      </c>
      <c r="J174" s="6">
        <v>0</v>
      </c>
      <c r="K174" s="6">
        <v>0</v>
      </c>
      <c r="L174" s="6"/>
      <c r="M174" s="6">
        <v>0</v>
      </c>
      <c r="N174" s="6">
        <v>50</v>
      </c>
      <c r="O174" s="6">
        <v>0</v>
      </c>
      <c r="P174" s="6">
        <v>0</v>
      </c>
      <c r="Q174" s="6">
        <v>0</v>
      </c>
      <c r="R174" s="6"/>
      <c r="S174" s="6"/>
      <c r="T174" s="6"/>
      <c r="U174" s="6"/>
      <c r="V174" s="6">
        <v>3070.92</v>
      </c>
      <c r="W174" s="6">
        <v>1731.27</v>
      </c>
      <c r="X174" s="6">
        <v>2670.92</v>
      </c>
      <c r="Y174" s="513">
        <f>IF(A174&lt;&gt;"",IF(A174=мар17!A223,0,1),IF(AND(B174=мар17!B223,C174=мар17!C223),0,1))</f>
        <v>0</v>
      </c>
      <c r="Z174" s="70" t="str">
        <f t="shared" si="23"/>
        <v>ул. Пятая д.5</v>
      </c>
      <c r="AA174" s="504">
        <f>IF($B174&lt;&gt;"",MAX(AA$7:AA173)+1,0)</f>
        <v>164</v>
      </c>
      <c r="AB174" s="502">
        <f t="shared" si="14"/>
        <v>174</v>
      </c>
      <c r="AC174" s="504">
        <f>1</f>
        <v>1</v>
      </c>
      <c r="AD174" s="103">
        <f t="shared" si="24"/>
        <v>1681.79</v>
      </c>
      <c r="AE174" s="103">
        <f t="shared" si="25"/>
        <v>1339.13</v>
      </c>
      <c r="AF174" s="103">
        <f t="shared" si="26"/>
        <v>50</v>
      </c>
      <c r="AG174" s="3"/>
    </row>
    <row r="175" spans="2:33" x14ac:dyDescent="0.3">
      <c r="B175" s="1" t="str">
        <f>адреса!$G$219</f>
        <v>кв.17</v>
      </c>
      <c r="C175" s="522">
        <f>адреса!$I$219</f>
        <v>50000017</v>
      </c>
      <c r="D175" s="6" t="str">
        <f>адреса!$K$219</f>
        <v>ФИО-5-17</v>
      </c>
      <c r="E175" s="6">
        <v>12209.87</v>
      </c>
      <c r="F175" s="6">
        <v>1674.28</v>
      </c>
      <c r="G175" s="6">
        <v>0</v>
      </c>
      <c r="H175" s="6">
        <v>1333.15</v>
      </c>
      <c r="I175" s="6">
        <v>0</v>
      </c>
      <c r="J175" s="6">
        <v>0</v>
      </c>
      <c r="K175" s="6">
        <v>0</v>
      </c>
      <c r="L175" s="6"/>
      <c r="M175" s="6">
        <v>0</v>
      </c>
      <c r="N175" s="6">
        <v>50</v>
      </c>
      <c r="O175" s="6">
        <v>0</v>
      </c>
      <c r="P175" s="6">
        <v>0</v>
      </c>
      <c r="Q175" s="6">
        <v>0</v>
      </c>
      <c r="R175" s="6"/>
      <c r="S175" s="6"/>
      <c r="T175" s="6"/>
      <c r="U175" s="6"/>
      <c r="V175" s="6">
        <v>3057.43</v>
      </c>
      <c r="W175" s="6">
        <v>12209.87</v>
      </c>
      <c r="X175" s="6">
        <v>3057.43</v>
      </c>
      <c r="Y175" s="513">
        <f>IF(A175&lt;&gt;"",IF(A175=мар17!A224,0,1),IF(AND(B175=мар17!B224,C175=мар17!C224),0,1))</f>
        <v>0</v>
      </c>
      <c r="Z175" s="70" t="str">
        <f t="shared" si="23"/>
        <v>ул. Пятая д.5</v>
      </c>
      <c r="AA175" s="504">
        <f>IF($B175&lt;&gt;"",MAX(AA$7:AA174)+1,0)</f>
        <v>165</v>
      </c>
      <c r="AB175" s="502">
        <f t="shared" si="14"/>
        <v>175</v>
      </c>
      <c r="AC175" s="504">
        <f>1</f>
        <v>1</v>
      </c>
      <c r="AD175" s="103">
        <f t="shared" si="24"/>
        <v>1674.28</v>
      </c>
      <c r="AE175" s="103">
        <f t="shared" si="25"/>
        <v>1333.15</v>
      </c>
      <c r="AF175" s="103">
        <f t="shared" si="26"/>
        <v>49.999999999999773</v>
      </c>
      <c r="AG175" s="3"/>
    </row>
    <row r="176" spans="2:33" x14ac:dyDescent="0.3">
      <c r="B176" s="1" t="str">
        <f>адреса!$G$220</f>
        <v>кв.18</v>
      </c>
      <c r="C176" s="522">
        <f>адреса!$I$220</f>
        <v>50000018</v>
      </c>
      <c r="D176" s="6" t="str">
        <f>адреса!$K$220</f>
        <v>ФИО-5-18</v>
      </c>
      <c r="E176" s="6">
        <v>16562.89</v>
      </c>
      <c r="F176" s="6">
        <v>4043.06</v>
      </c>
      <c r="G176" s="6">
        <v>0</v>
      </c>
      <c r="H176" s="6">
        <v>3219.11</v>
      </c>
      <c r="I176" s="6">
        <v>0</v>
      </c>
      <c r="J176" s="6">
        <v>0</v>
      </c>
      <c r="K176" s="6">
        <v>0</v>
      </c>
      <c r="L176" s="6"/>
      <c r="M176" s="6">
        <v>0</v>
      </c>
      <c r="N176" s="6">
        <v>50</v>
      </c>
      <c r="O176" s="6">
        <v>0</v>
      </c>
      <c r="P176" s="6">
        <v>0</v>
      </c>
      <c r="Q176" s="6">
        <v>0</v>
      </c>
      <c r="R176" s="6"/>
      <c r="S176" s="6"/>
      <c r="T176" s="6"/>
      <c r="U176" s="6"/>
      <c r="V176" s="6">
        <v>7312.17</v>
      </c>
      <c r="W176" s="6">
        <v>16562.89</v>
      </c>
      <c r="X176" s="6">
        <v>7312.17</v>
      </c>
      <c r="Y176" s="513">
        <f>IF(A176&lt;&gt;"",IF(A176=мар17!A225,0,1),IF(AND(B176=мар17!B225,C176=мар17!C225),0,1))</f>
        <v>0</v>
      </c>
      <c r="Z176" s="70" t="str">
        <f t="shared" si="23"/>
        <v>ул. Пятая д.5</v>
      </c>
      <c r="AA176" s="504">
        <f>IF($B176&lt;&gt;"",MAX(AA$7:AA175)+1,0)</f>
        <v>166</v>
      </c>
      <c r="AB176" s="502">
        <f t="shared" si="14"/>
        <v>176</v>
      </c>
      <c r="AC176" s="504">
        <f>1</f>
        <v>1</v>
      </c>
      <c r="AD176" s="103">
        <f t="shared" si="24"/>
        <v>4043.06</v>
      </c>
      <c r="AE176" s="103">
        <f t="shared" si="25"/>
        <v>3219.11</v>
      </c>
      <c r="AF176" s="103">
        <f t="shared" si="26"/>
        <v>50</v>
      </c>
      <c r="AG176" s="3"/>
    </row>
    <row r="177" spans="2:33" x14ac:dyDescent="0.3">
      <c r="B177" s="1" t="str">
        <f>адреса!$G$221</f>
        <v>кв.19</v>
      </c>
      <c r="C177" s="522">
        <f>адреса!$I$221</f>
        <v>50000019</v>
      </c>
      <c r="D177" s="6" t="str">
        <f>адреса!$K$221</f>
        <v>ФИО-5-19</v>
      </c>
      <c r="E177" s="6">
        <v>2675.35</v>
      </c>
      <c r="F177" s="6">
        <v>2627.8</v>
      </c>
      <c r="G177" s="6">
        <v>0</v>
      </c>
      <c r="H177" s="6">
        <v>2091.5300000000002</v>
      </c>
      <c r="I177" s="6">
        <v>371.24</v>
      </c>
      <c r="J177" s="6">
        <v>1946.99</v>
      </c>
      <c r="K177" s="6">
        <v>817.94</v>
      </c>
      <c r="L177" s="6"/>
      <c r="M177" s="6">
        <v>0</v>
      </c>
      <c r="N177" s="6">
        <v>50</v>
      </c>
      <c r="O177" s="6">
        <v>0</v>
      </c>
      <c r="P177" s="6">
        <v>0</v>
      </c>
      <c r="Q177" s="6">
        <v>0</v>
      </c>
      <c r="R177" s="6"/>
      <c r="S177" s="6"/>
      <c r="T177" s="6"/>
      <c r="U177" s="6"/>
      <c r="V177" s="6">
        <v>7905.5</v>
      </c>
      <c r="W177" s="6">
        <v>3000</v>
      </c>
      <c r="X177" s="6">
        <v>7580.85</v>
      </c>
      <c r="Y177" s="513">
        <f>IF(A177&lt;&gt;"",IF(A177=мар17!A226,0,1),IF(AND(B177=мар17!B226,C177=мар17!C226),0,1))</f>
        <v>0</v>
      </c>
      <c r="Z177" s="70" t="str">
        <f t="shared" si="23"/>
        <v>ул. Пятая д.5</v>
      </c>
      <c r="AA177" s="504">
        <f>IF($B177&lt;&gt;"",MAX(AA$7:AA176)+1,0)</f>
        <v>167</v>
      </c>
      <c r="AB177" s="502">
        <f t="shared" si="14"/>
        <v>177</v>
      </c>
      <c r="AC177" s="504">
        <f>1</f>
        <v>1</v>
      </c>
      <c r="AD177" s="103">
        <f t="shared" si="24"/>
        <v>2627.8</v>
      </c>
      <c r="AE177" s="103">
        <f t="shared" si="25"/>
        <v>5227.7000000000007</v>
      </c>
      <c r="AF177" s="103">
        <f t="shared" si="26"/>
        <v>49.999999999999091</v>
      </c>
      <c r="AG177" s="3"/>
    </row>
    <row r="178" spans="2:33" x14ac:dyDescent="0.3">
      <c r="B178" s="1" t="str">
        <f>адреса!$G$222</f>
        <v>кв.20</v>
      </c>
      <c r="C178" s="522">
        <f>адреса!$I$222</f>
        <v>50000020</v>
      </c>
      <c r="D178" s="6" t="str">
        <f>адреса!$K$222</f>
        <v>ФИО-5-20</v>
      </c>
      <c r="E178" s="6">
        <v>0</v>
      </c>
      <c r="F178" s="6">
        <v>1681.79</v>
      </c>
      <c r="G178" s="6">
        <v>0</v>
      </c>
      <c r="H178" s="6">
        <v>1339.13</v>
      </c>
      <c r="I178" s="6">
        <v>0</v>
      </c>
      <c r="J178" s="6">
        <v>0</v>
      </c>
      <c r="K178" s="6">
        <v>0</v>
      </c>
      <c r="L178" s="6"/>
      <c r="M178" s="6">
        <v>0</v>
      </c>
      <c r="N178" s="6">
        <v>50</v>
      </c>
      <c r="O178" s="6">
        <v>0</v>
      </c>
      <c r="P178" s="6">
        <v>0</v>
      </c>
      <c r="Q178" s="6">
        <v>0</v>
      </c>
      <c r="R178" s="6"/>
      <c r="S178" s="6"/>
      <c r="T178" s="6"/>
      <c r="U178" s="6"/>
      <c r="V178" s="6">
        <v>3070.92</v>
      </c>
      <c r="W178" s="6">
        <v>0</v>
      </c>
      <c r="X178" s="6">
        <v>3070.92</v>
      </c>
      <c r="Y178" s="513">
        <f>IF(A178&lt;&gt;"",IF(A178=мар17!A227,0,1),IF(AND(B178=мар17!B227,C178=мар17!C227),0,1))</f>
        <v>0</v>
      </c>
      <c r="Z178" s="70" t="str">
        <f t="shared" si="23"/>
        <v>ул. Пятая д.5</v>
      </c>
      <c r="AA178" s="504">
        <f>IF($B178&lt;&gt;"",MAX(AA$7:AA177)+1,0)</f>
        <v>168</v>
      </c>
      <c r="AB178" s="502">
        <f t="shared" si="14"/>
        <v>178</v>
      </c>
      <c r="AC178" s="504">
        <f>1</f>
        <v>1</v>
      </c>
      <c r="AD178" s="103">
        <f t="shared" si="24"/>
        <v>1681.79</v>
      </c>
      <c r="AE178" s="103">
        <f t="shared" si="25"/>
        <v>1339.13</v>
      </c>
      <c r="AF178" s="103">
        <f t="shared" si="26"/>
        <v>50</v>
      </c>
      <c r="AG178" s="3"/>
    </row>
    <row r="179" spans="2:33" x14ac:dyDescent="0.3">
      <c r="B179" s="1" t="str">
        <f>адреса!$G$223</f>
        <v>кв.21</v>
      </c>
      <c r="C179" s="522">
        <f>адреса!$I$223</f>
        <v>50000021</v>
      </c>
      <c r="D179" s="6" t="str">
        <f>адреса!$K$223</f>
        <v>ФИО-5-21</v>
      </c>
      <c r="E179" s="6">
        <v>1927.24</v>
      </c>
      <c r="F179" s="6">
        <v>1674.28</v>
      </c>
      <c r="G179" s="6">
        <v>0</v>
      </c>
      <c r="H179" s="6">
        <v>1333.15</v>
      </c>
      <c r="I179" s="6">
        <v>69.63</v>
      </c>
      <c r="J179" s="6">
        <v>0</v>
      </c>
      <c r="K179" s="6">
        <v>82.59</v>
      </c>
      <c r="L179" s="6"/>
      <c r="M179" s="6">
        <v>0</v>
      </c>
      <c r="N179" s="6">
        <v>50</v>
      </c>
      <c r="O179" s="6">
        <v>0</v>
      </c>
      <c r="P179" s="6">
        <v>0</v>
      </c>
      <c r="Q179" s="6">
        <v>0</v>
      </c>
      <c r="R179" s="6"/>
      <c r="S179" s="6"/>
      <c r="T179" s="6"/>
      <c r="U179" s="6"/>
      <c r="V179" s="6">
        <v>3209.65</v>
      </c>
      <c r="W179" s="6">
        <v>0</v>
      </c>
      <c r="X179" s="6">
        <v>5136.8900000000003</v>
      </c>
      <c r="Y179" s="513">
        <f>IF(A179&lt;&gt;"",IF(A179=мар17!A228,0,1),IF(AND(B179=мар17!B228,C179=мар17!C228),0,1))</f>
        <v>0</v>
      </c>
      <c r="Z179" s="70" t="str">
        <f t="shared" si="23"/>
        <v>ул. Пятая д.5</v>
      </c>
      <c r="AA179" s="504">
        <f>IF($B179&lt;&gt;"",MAX(AA$7:AA178)+1,0)</f>
        <v>169</v>
      </c>
      <c r="AB179" s="502">
        <f t="shared" si="14"/>
        <v>179</v>
      </c>
      <c r="AC179" s="504">
        <f>1</f>
        <v>1</v>
      </c>
      <c r="AD179" s="103">
        <f t="shared" si="24"/>
        <v>1674.28</v>
      </c>
      <c r="AE179" s="103">
        <f t="shared" si="25"/>
        <v>1485.3700000000001</v>
      </c>
      <c r="AF179" s="103">
        <f t="shared" si="26"/>
        <v>50</v>
      </c>
      <c r="AG179" s="3"/>
    </row>
    <row r="180" spans="2:33" x14ac:dyDescent="0.3">
      <c r="B180" s="1" t="str">
        <f>адреса!$G$224</f>
        <v>кв.22</v>
      </c>
      <c r="C180" s="522">
        <f>адреса!$I$224</f>
        <v>50000022</v>
      </c>
      <c r="D180" s="6" t="str">
        <f>адреса!$K$224</f>
        <v>ФИО-5-22</v>
      </c>
      <c r="E180" s="6">
        <v>31244.34</v>
      </c>
      <c r="F180" s="6">
        <v>4043.06</v>
      </c>
      <c r="G180" s="6">
        <v>0</v>
      </c>
      <c r="H180" s="6">
        <v>3219.11</v>
      </c>
      <c r="I180" s="6">
        <v>0</v>
      </c>
      <c r="J180" s="6">
        <v>0</v>
      </c>
      <c r="K180" s="6">
        <v>0</v>
      </c>
      <c r="L180" s="6"/>
      <c r="M180" s="6">
        <v>0</v>
      </c>
      <c r="N180" s="6">
        <v>50</v>
      </c>
      <c r="O180" s="6">
        <v>0</v>
      </c>
      <c r="P180" s="6">
        <v>0</v>
      </c>
      <c r="Q180" s="6">
        <v>0</v>
      </c>
      <c r="R180" s="6"/>
      <c r="S180" s="6"/>
      <c r="T180" s="6"/>
      <c r="U180" s="6"/>
      <c r="V180" s="6">
        <v>7312.17</v>
      </c>
      <c r="W180" s="6">
        <v>0</v>
      </c>
      <c r="X180" s="6">
        <v>38556.51</v>
      </c>
      <c r="Y180" s="513">
        <f>IF(A180&lt;&gt;"",IF(A180=мар17!A229,0,1),IF(AND(B180=мар17!B229,C180=мар17!C229),0,1))</f>
        <v>0</v>
      </c>
      <c r="Z180" s="70" t="str">
        <f t="shared" si="23"/>
        <v>ул. Пятая д.5</v>
      </c>
      <c r="AA180" s="504">
        <f>IF($B180&lt;&gt;"",MAX(AA$7:AA179)+1,0)</f>
        <v>170</v>
      </c>
      <c r="AB180" s="502">
        <f t="shared" si="14"/>
        <v>180</v>
      </c>
      <c r="AC180" s="504">
        <f>1</f>
        <v>1</v>
      </c>
      <c r="AD180" s="103">
        <f t="shared" si="24"/>
        <v>4043.06</v>
      </c>
      <c r="AE180" s="103">
        <f t="shared" si="25"/>
        <v>3219.11</v>
      </c>
      <c r="AF180" s="103">
        <f t="shared" si="26"/>
        <v>50</v>
      </c>
      <c r="AG180" s="3"/>
    </row>
    <row r="181" spans="2:33" x14ac:dyDescent="0.3">
      <c r="B181" s="1" t="str">
        <f>адреса!$G$225</f>
        <v>кв.23</v>
      </c>
      <c r="C181" s="522">
        <f>адреса!$I$225</f>
        <v>50000023</v>
      </c>
      <c r="D181" s="6" t="str">
        <f>адреса!$K$225</f>
        <v>ФИО-5-23</v>
      </c>
      <c r="E181" s="6">
        <v>0</v>
      </c>
      <c r="F181" s="6">
        <v>2665.34</v>
      </c>
      <c r="G181" s="6">
        <v>0</v>
      </c>
      <c r="H181" s="6">
        <v>2088.7199999999998</v>
      </c>
      <c r="I181" s="6">
        <v>278.52</v>
      </c>
      <c r="J181" s="6">
        <v>1987.3</v>
      </c>
      <c r="K181" s="6">
        <v>715.78</v>
      </c>
      <c r="L181" s="6"/>
      <c r="M181" s="6">
        <v>0</v>
      </c>
      <c r="N181" s="6">
        <v>50</v>
      </c>
      <c r="O181" s="6">
        <v>0</v>
      </c>
      <c r="P181" s="6">
        <v>0</v>
      </c>
      <c r="Q181" s="6">
        <v>0</v>
      </c>
      <c r="R181" s="6"/>
      <c r="S181" s="6"/>
      <c r="T181" s="6"/>
      <c r="U181" s="6"/>
      <c r="V181" s="6">
        <v>7785.66</v>
      </c>
      <c r="W181" s="6">
        <v>0</v>
      </c>
      <c r="X181" s="6">
        <v>7785.66</v>
      </c>
      <c r="Y181" s="513">
        <f>IF(A181&lt;&gt;"",IF(A181=мар17!A230,0,1),IF(AND(B181=мар17!B230,C181=мар17!C230),0,1))</f>
        <v>0</v>
      </c>
      <c r="Z181" s="70" t="str">
        <f t="shared" si="23"/>
        <v>ул. Пятая д.5</v>
      </c>
      <c r="AA181" s="504">
        <f>IF($B181&lt;&gt;"",MAX(AA$7:AA180)+1,0)</f>
        <v>171</v>
      </c>
      <c r="AB181" s="502">
        <f t="shared" si="14"/>
        <v>181</v>
      </c>
      <c r="AC181" s="504">
        <f>1</f>
        <v>1</v>
      </c>
      <c r="AD181" s="103">
        <f t="shared" si="24"/>
        <v>2665.34</v>
      </c>
      <c r="AE181" s="103">
        <f t="shared" si="25"/>
        <v>5070.32</v>
      </c>
      <c r="AF181" s="103">
        <f t="shared" si="26"/>
        <v>50</v>
      </c>
      <c r="AG181" s="3"/>
    </row>
    <row r="182" spans="2:33" x14ac:dyDescent="0.3">
      <c r="B182" s="1" t="str">
        <f>адреса!$G$226</f>
        <v>кв.24</v>
      </c>
      <c r="C182" s="522">
        <f>адреса!$I$226</f>
        <v>50000024</v>
      </c>
      <c r="D182" s="6" t="str">
        <f>адреса!$K$226</f>
        <v>ФИО-5-24</v>
      </c>
      <c r="E182" s="6">
        <v>1743.05</v>
      </c>
      <c r="F182" s="6">
        <v>1693.05</v>
      </c>
      <c r="G182" s="6">
        <v>0</v>
      </c>
      <c r="H182" s="6">
        <v>1349.11</v>
      </c>
      <c r="I182" s="6">
        <v>255.31</v>
      </c>
      <c r="J182" s="6">
        <v>1703.4</v>
      </c>
      <c r="K182" s="6">
        <v>633.19000000000005</v>
      </c>
      <c r="L182" s="6"/>
      <c r="M182" s="6">
        <v>0</v>
      </c>
      <c r="N182" s="6">
        <v>50</v>
      </c>
      <c r="O182" s="6">
        <v>0</v>
      </c>
      <c r="P182" s="6">
        <v>0</v>
      </c>
      <c r="Q182" s="6">
        <v>0</v>
      </c>
      <c r="R182" s="6"/>
      <c r="S182" s="6"/>
      <c r="T182" s="6"/>
      <c r="U182" s="6"/>
      <c r="V182" s="6">
        <v>5684.06</v>
      </c>
      <c r="W182" s="6">
        <v>0</v>
      </c>
      <c r="X182" s="6">
        <v>7427.11</v>
      </c>
      <c r="Y182" s="513">
        <f>IF(A182&lt;&gt;"",IF(A182=мар17!A231,0,1),IF(AND(B182=мар17!B231,C182=мар17!C231),0,1))</f>
        <v>0</v>
      </c>
      <c r="Z182" s="70" t="str">
        <f t="shared" si="23"/>
        <v>ул. Пятая д.5</v>
      </c>
      <c r="AA182" s="504">
        <f>IF($B182&lt;&gt;"",MAX(AA$7:AA181)+1,0)</f>
        <v>172</v>
      </c>
      <c r="AB182" s="502">
        <f t="shared" si="14"/>
        <v>182</v>
      </c>
      <c r="AC182" s="504">
        <f>1</f>
        <v>1</v>
      </c>
      <c r="AD182" s="103">
        <f t="shared" si="24"/>
        <v>1693.05</v>
      </c>
      <c r="AE182" s="103">
        <f t="shared" si="25"/>
        <v>3941.0099999999998</v>
      </c>
      <c r="AF182" s="103">
        <f t="shared" si="26"/>
        <v>50.000000000000455</v>
      </c>
      <c r="AG182" s="3"/>
    </row>
    <row r="183" spans="2:33" x14ac:dyDescent="0.3">
      <c r="B183" s="1" t="str">
        <f>адреса!$G$227</f>
        <v>кв.25</v>
      </c>
      <c r="C183" s="522">
        <f>адреса!$I$227</f>
        <v>50000025</v>
      </c>
      <c r="D183" s="6" t="str">
        <f>адреса!$K$227</f>
        <v>ФИО-5-25</v>
      </c>
      <c r="E183" s="6">
        <v>2055.7199999999998</v>
      </c>
      <c r="F183" s="6">
        <v>1674.28</v>
      </c>
      <c r="G183" s="6">
        <v>0</v>
      </c>
      <c r="H183" s="6">
        <v>1333.15</v>
      </c>
      <c r="I183" s="6">
        <v>0</v>
      </c>
      <c r="J183" s="6">
        <v>0</v>
      </c>
      <c r="K183" s="6">
        <v>0</v>
      </c>
      <c r="L183" s="6"/>
      <c r="M183" s="6">
        <v>0</v>
      </c>
      <c r="N183" s="6">
        <v>50</v>
      </c>
      <c r="O183" s="6">
        <v>0</v>
      </c>
      <c r="P183" s="6">
        <v>0</v>
      </c>
      <c r="Q183" s="6">
        <v>0</v>
      </c>
      <c r="R183" s="6"/>
      <c r="S183" s="6"/>
      <c r="T183" s="6"/>
      <c r="U183" s="6"/>
      <c r="V183" s="6">
        <v>3057.43</v>
      </c>
      <c r="W183" s="6">
        <v>2055.7199999999998</v>
      </c>
      <c r="X183" s="6">
        <v>3057.43</v>
      </c>
      <c r="Y183" s="513">
        <f>IF(A183&lt;&gt;"",IF(A183=мар17!A232,0,1),IF(AND(B183=мар17!B232,C183=мар17!C232),0,1))</f>
        <v>0</v>
      </c>
      <c r="Z183" s="70" t="str">
        <f t="shared" si="23"/>
        <v>ул. Пятая д.5</v>
      </c>
      <c r="AA183" s="504">
        <f>IF($B183&lt;&gt;"",MAX(AA$7:AA182)+1,0)</f>
        <v>173</v>
      </c>
      <c r="AB183" s="502">
        <f t="shared" si="14"/>
        <v>183</v>
      </c>
      <c r="AC183" s="504">
        <f>1</f>
        <v>1</v>
      </c>
      <c r="AD183" s="103">
        <f t="shared" si="24"/>
        <v>1674.28</v>
      </c>
      <c r="AE183" s="103">
        <f t="shared" si="25"/>
        <v>1333.15</v>
      </c>
      <c r="AF183" s="103">
        <f t="shared" si="26"/>
        <v>49.999999999999773</v>
      </c>
      <c r="AG183" s="3"/>
    </row>
    <row r="184" spans="2:33" x14ac:dyDescent="0.3">
      <c r="B184" s="1" t="str">
        <f>адреса!$G$228</f>
        <v>кв.26</v>
      </c>
      <c r="C184" s="522">
        <f>адреса!$I$228</f>
        <v>50000026</v>
      </c>
      <c r="D184" s="6" t="str">
        <f>адреса!$K$228</f>
        <v>ФИО-5-26</v>
      </c>
      <c r="E184" s="6">
        <v>4931.42</v>
      </c>
      <c r="F184" s="6">
        <v>4043.06</v>
      </c>
      <c r="G184" s="6">
        <v>0</v>
      </c>
      <c r="H184" s="6">
        <v>3219.1</v>
      </c>
      <c r="I184" s="6">
        <v>141.58000000000001</v>
      </c>
      <c r="J184" s="6">
        <v>766.53</v>
      </c>
      <c r="K184" s="6">
        <v>316.60000000000002</v>
      </c>
      <c r="L184" s="6"/>
      <c r="M184" s="6">
        <v>0</v>
      </c>
      <c r="N184" s="6">
        <v>50</v>
      </c>
      <c r="O184" s="6">
        <v>0</v>
      </c>
      <c r="P184" s="6">
        <v>0</v>
      </c>
      <c r="Q184" s="6">
        <v>0</v>
      </c>
      <c r="R184" s="6"/>
      <c r="S184" s="6"/>
      <c r="T184" s="6"/>
      <c r="U184" s="6"/>
      <c r="V184" s="6">
        <v>8536.8700000000008</v>
      </c>
      <c r="W184" s="6">
        <v>4931.42</v>
      </c>
      <c r="X184" s="6">
        <v>8536.8700000000008</v>
      </c>
      <c r="Y184" s="513">
        <f>IF(A184&lt;&gt;"",IF(A184=мар17!A233,0,1),IF(AND(B184=мар17!B233,C184=мар17!C233),0,1))</f>
        <v>0</v>
      </c>
      <c r="Z184" s="70" t="str">
        <f t="shared" si="23"/>
        <v>ул. Пятая д.5</v>
      </c>
      <c r="AA184" s="504">
        <f>IF($B184&lt;&gt;"",MAX(AA$7:AA183)+1,0)</f>
        <v>174</v>
      </c>
      <c r="AB184" s="502">
        <f t="shared" si="14"/>
        <v>184</v>
      </c>
      <c r="AC184" s="504">
        <f>1</f>
        <v>1</v>
      </c>
      <c r="AD184" s="103">
        <f t="shared" si="24"/>
        <v>4043.06</v>
      </c>
      <c r="AE184" s="103">
        <f t="shared" si="25"/>
        <v>4443.8100000000004</v>
      </c>
      <c r="AF184" s="103">
        <f t="shared" si="26"/>
        <v>50.000000000000909</v>
      </c>
      <c r="AG184" s="3"/>
    </row>
    <row r="185" spans="2:33" x14ac:dyDescent="0.3">
      <c r="B185" s="1" t="str">
        <f>адреса!$G$229</f>
        <v>кв.27</v>
      </c>
      <c r="C185" s="522">
        <f>адреса!$I$229</f>
        <v>50000027</v>
      </c>
      <c r="D185" s="6" t="str">
        <f>адреса!$K$229</f>
        <v>ФИО-5-27</v>
      </c>
      <c r="E185" s="6">
        <v>8745.43</v>
      </c>
      <c r="F185" s="6">
        <v>2665.34</v>
      </c>
      <c r="G185" s="6">
        <v>0</v>
      </c>
      <c r="H185" s="6">
        <v>2121.46</v>
      </c>
      <c r="I185" s="6">
        <v>116.05</v>
      </c>
      <c r="J185" s="6">
        <v>567.79999999999995</v>
      </c>
      <c r="K185" s="6">
        <v>247.77</v>
      </c>
      <c r="L185" s="6"/>
      <c r="M185" s="6">
        <v>0</v>
      </c>
      <c r="N185" s="6">
        <v>50</v>
      </c>
      <c r="O185" s="6">
        <v>0</v>
      </c>
      <c r="P185" s="6">
        <v>0</v>
      </c>
      <c r="Q185" s="6">
        <v>0</v>
      </c>
      <c r="R185" s="6"/>
      <c r="S185" s="6"/>
      <c r="T185" s="6"/>
      <c r="U185" s="6"/>
      <c r="V185" s="6">
        <v>5768.42</v>
      </c>
      <c r="W185" s="6">
        <v>8745.43</v>
      </c>
      <c r="X185" s="6">
        <v>5768.42</v>
      </c>
      <c r="Y185" s="513">
        <f>IF(A185&lt;&gt;"",IF(A185=мар17!A234,0,1),IF(AND(B185=мар17!B234,C185=мар17!C234),0,1))</f>
        <v>0</v>
      </c>
      <c r="Z185" s="70" t="str">
        <f t="shared" si="23"/>
        <v>ул. Пятая д.5</v>
      </c>
      <c r="AA185" s="504">
        <f>IF($B185&lt;&gt;"",MAX(AA$7:AA184)+1,0)</f>
        <v>175</v>
      </c>
      <c r="AB185" s="502">
        <f t="shared" si="14"/>
        <v>185</v>
      </c>
      <c r="AC185" s="504">
        <f>1</f>
        <v>1</v>
      </c>
      <c r="AD185" s="103">
        <f t="shared" si="24"/>
        <v>2665.34</v>
      </c>
      <c r="AE185" s="103">
        <f t="shared" si="25"/>
        <v>3053.0800000000004</v>
      </c>
      <c r="AF185" s="103">
        <f t="shared" si="26"/>
        <v>49.999999999999545</v>
      </c>
      <c r="AG185" s="3"/>
    </row>
    <row r="186" spans="2:33" x14ac:dyDescent="0.3">
      <c r="B186" s="1" t="str">
        <f>адреса!$G$230</f>
        <v>кв.28</v>
      </c>
      <c r="C186" s="522">
        <f>адреса!$I$230</f>
        <v>50000028</v>
      </c>
      <c r="D186" s="6" t="str">
        <f>адреса!$K$230</f>
        <v>ФИО-5-28</v>
      </c>
      <c r="E186" s="6">
        <v>2232.62</v>
      </c>
      <c r="F186" s="6">
        <v>1693.05</v>
      </c>
      <c r="G186" s="6">
        <v>0</v>
      </c>
      <c r="H186" s="6">
        <v>1349.13</v>
      </c>
      <c r="I186" s="6">
        <v>40.85</v>
      </c>
      <c r="J186" s="6">
        <v>191.63</v>
      </c>
      <c r="K186" s="6">
        <v>85.62</v>
      </c>
      <c r="L186" s="6"/>
      <c r="M186" s="6">
        <v>0</v>
      </c>
      <c r="N186" s="6">
        <v>50</v>
      </c>
      <c r="O186" s="6">
        <v>0</v>
      </c>
      <c r="P186" s="6">
        <v>0</v>
      </c>
      <c r="Q186" s="6">
        <v>0</v>
      </c>
      <c r="R186" s="6"/>
      <c r="S186" s="6"/>
      <c r="T186" s="6"/>
      <c r="U186" s="6"/>
      <c r="V186" s="6">
        <v>3410.28</v>
      </c>
      <c r="W186" s="6">
        <v>0</v>
      </c>
      <c r="X186" s="6">
        <v>5642.9</v>
      </c>
      <c r="Y186" s="513">
        <f>IF(A186&lt;&gt;"",IF(A186=мар17!A235,0,1),IF(AND(B186=мар17!B235,C186=мар17!C235),0,1))</f>
        <v>0</v>
      </c>
      <c r="Z186" s="70" t="str">
        <f t="shared" si="23"/>
        <v>ул. Пятая д.5</v>
      </c>
      <c r="AA186" s="504">
        <f>IF($B186&lt;&gt;"",MAX(AA$7:AA185)+1,0)</f>
        <v>176</v>
      </c>
      <c r="AB186" s="502">
        <f t="shared" si="14"/>
        <v>186</v>
      </c>
      <c r="AC186" s="504">
        <f>1</f>
        <v>1</v>
      </c>
      <c r="AD186" s="103">
        <f t="shared" si="24"/>
        <v>1693.05</v>
      </c>
      <c r="AE186" s="103">
        <f t="shared" si="25"/>
        <v>1667.23</v>
      </c>
      <c r="AF186" s="103">
        <f t="shared" si="26"/>
        <v>50.000000000000227</v>
      </c>
      <c r="AG186" s="3"/>
    </row>
    <row r="187" spans="2:33" x14ac:dyDescent="0.3">
      <c r="B187" s="1" t="str">
        <f>адреса!$G$231</f>
        <v>кв.29</v>
      </c>
      <c r="C187" s="522">
        <f>адреса!$I$231</f>
        <v>50000029</v>
      </c>
      <c r="D187" s="6" t="str">
        <f>адреса!$K$231</f>
        <v>ФИО-5-29</v>
      </c>
      <c r="E187" s="6">
        <v>-23.04</v>
      </c>
      <c r="F187" s="6">
        <v>1674.28</v>
      </c>
      <c r="G187" s="6">
        <v>0</v>
      </c>
      <c r="H187" s="6">
        <v>1333.15</v>
      </c>
      <c r="I187" s="6">
        <v>23.21</v>
      </c>
      <c r="J187" s="6">
        <v>425.85</v>
      </c>
      <c r="K187" s="6">
        <v>110.12</v>
      </c>
      <c r="L187" s="6"/>
      <c r="M187" s="6">
        <v>0</v>
      </c>
      <c r="N187" s="6">
        <v>50</v>
      </c>
      <c r="O187" s="6">
        <v>0</v>
      </c>
      <c r="P187" s="6">
        <v>0</v>
      </c>
      <c r="Q187" s="6">
        <v>0</v>
      </c>
      <c r="R187" s="6"/>
      <c r="S187" s="6"/>
      <c r="T187" s="6"/>
      <c r="U187" s="6"/>
      <c r="V187" s="6">
        <v>3616.61</v>
      </c>
      <c r="W187" s="6">
        <v>0</v>
      </c>
      <c r="X187" s="6">
        <v>3593.57</v>
      </c>
      <c r="Y187" s="513">
        <f>IF(A187&lt;&gt;"",IF(A187=мар17!A236,0,1),IF(AND(B187=мар17!B236,C187=мар17!C236),0,1))</f>
        <v>0</v>
      </c>
      <c r="Z187" s="70" t="str">
        <f t="shared" si="23"/>
        <v>ул. Пятая д.5</v>
      </c>
      <c r="AA187" s="504">
        <f>IF($B187&lt;&gt;"",MAX(AA$7:AA186)+1,0)</f>
        <v>177</v>
      </c>
      <c r="AB187" s="502">
        <f t="shared" si="14"/>
        <v>187</v>
      </c>
      <c r="AC187" s="504">
        <f>1</f>
        <v>1</v>
      </c>
      <c r="AD187" s="103">
        <f t="shared" si="24"/>
        <v>1674.28</v>
      </c>
      <c r="AE187" s="103">
        <f t="shared" si="25"/>
        <v>1892.33</v>
      </c>
      <c r="AF187" s="103">
        <f t="shared" si="26"/>
        <v>50.000000000000227</v>
      </c>
      <c r="AG187" s="3"/>
    </row>
    <row r="188" spans="2:33" x14ac:dyDescent="0.3">
      <c r="B188" s="1" t="str">
        <f>адреса!$G$232</f>
        <v>кв.30</v>
      </c>
      <c r="C188" s="522">
        <f>адреса!$I$232</f>
        <v>50000030</v>
      </c>
      <c r="D188" s="6" t="str">
        <f>адреса!$K$232</f>
        <v>ФИО-5-30</v>
      </c>
      <c r="E188" s="6">
        <v>25892.63</v>
      </c>
      <c r="F188" s="6">
        <v>4043.06</v>
      </c>
      <c r="G188" s="6">
        <v>0</v>
      </c>
      <c r="H188" s="6">
        <v>3219.11</v>
      </c>
      <c r="I188" s="6">
        <v>305.68</v>
      </c>
      <c r="J188" s="6">
        <v>1142.7</v>
      </c>
      <c r="K188" s="6">
        <v>584.19000000000005</v>
      </c>
      <c r="L188" s="6"/>
      <c r="M188" s="6">
        <v>0</v>
      </c>
      <c r="N188" s="6">
        <v>50</v>
      </c>
      <c r="O188" s="6">
        <v>0</v>
      </c>
      <c r="P188" s="6">
        <v>0</v>
      </c>
      <c r="Q188" s="6">
        <v>0</v>
      </c>
      <c r="R188" s="6"/>
      <c r="S188" s="6"/>
      <c r="T188" s="6"/>
      <c r="U188" s="6"/>
      <c r="V188" s="6">
        <v>9344.74</v>
      </c>
      <c r="W188" s="6">
        <v>10000</v>
      </c>
      <c r="X188" s="6">
        <v>25237.37</v>
      </c>
      <c r="Y188" s="513">
        <f>IF(A188&lt;&gt;"",IF(A188=мар17!A237,0,1),IF(AND(B188=мар17!B237,C188=мар17!C237),0,1))</f>
        <v>0</v>
      </c>
      <c r="Z188" s="70" t="str">
        <f t="shared" si="23"/>
        <v>ул. Пятая д.5</v>
      </c>
      <c r="AA188" s="504">
        <f>IF($B188&lt;&gt;"",MAX(AA$7:AA187)+1,0)</f>
        <v>178</v>
      </c>
      <c r="AB188" s="502">
        <f t="shared" si="14"/>
        <v>188</v>
      </c>
      <c r="AC188" s="504">
        <f>1</f>
        <v>1</v>
      </c>
      <c r="AD188" s="103">
        <f t="shared" si="24"/>
        <v>4043.06</v>
      </c>
      <c r="AE188" s="103">
        <f t="shared" si="25"/>
        <v>5251.68</v>
      </c>
      <c r="AF188" s="103">
        <f t="shared" si="26"/>
        <v>50</v>
      </c>
      <c r="AG188" s="3"/>
    </row>
    <row r="189" spans="2:33" x14ac:dyDescent="0.3">
      <c r="B189" s="1" t="str">
        <f>адреса!$G$233</f>
        <v>кв.31</v>
      </c>
      <c r="C189" s="522">
        <f>адреса!$I$233</f>
        <v>50000031</v>
      </c>
      <c r="D189" s="6" t="str">
        <f>адреса!$K$233</f>
        <v>ФИО-5-31</v>
      </c>
      <c r="E189" s="6">
        <v>54066.75</v>
      </c>
      <c r="F189" s="6">
        <v>2665.34</v>
      </c>
      <c r="G189" s="6">
        <v>0</v>
      </c>
      <c r="H189" s="6">
        <v>2121.46</v>
      </c>
      <c r="I189" s="6">
        <v>0</v>
      </c>
      <c r="J189" s="6">
        <v>0</v>
      </c>
      <c r="K189" s="6">
        <v>0</v>
      </c>
      <c r="L189" s="6"/>
      <c r="M189" s="6">
        <v>0</v>
      </c>
      <c r="N189" s="6">
        <v>50</v>
      </c>
      <c r="O189" s="6">
        <v>0</v>
      </c>
      <c r="P189" s="6">
        <v>0</v>
      </c>
      <c r="Q189" s="6">
        <v>0</v>
      </c>
      <c r="R189" s="6"/>
      <c r="S189" s="6"/>
      <c r="T189" s="6"/>
      <c r="U189" s="6"/>
      <c r="V189" s="6">
        <v>4836.8</v>
      </c>
      <c r="W189" s="6">
        <v>0</v>
      </c>
      <c r="X189" s="6">
        <v>58903.55</v>
      </c>
      <c r="Y189" s="513">
        <f>IF(A189&lt;&gt;"",IF(A189=мар17!A238,0,1),IF(AND(B189=мар17!B238,C189=мар17!C238),0,1))</f>
        <v>0</v>
      </c>
      <c r="Z189" s="70" t="str">
        <f t="shared" si="23"/>
        <v>ул. Пятая д.5</v>
      </c>
      <c r="AA189" s="504">
        <f>IF($B189&lt;&gt;"",MAX(AA$7:AA188)+1,0)</f>
        <v>179</v>
      </c>
      <c r="AB189" s="502">
        <f t="shared" si="14"/>
        <v>189</v>
      </c>
      <c r="AC189" s="504">
        <f>1</f>
        <v>1</v>
      </c>
      <c r="AD189" s="103">
        <f t="shared" si="24"/>
        <v>2665.34</v>
      </c>
      <c r="AE189" s="103">
        <f t="shared" si="25"/>
        <v>2121.46</v>
      </c>
      <c r="AF189" s="103">
        <f t="shared" si="26"/>
        <v>50</v>
      </c>
      <c r="AG189" s="3"/>
    </row>
    <row r="190" spans="2:33" x14ac:dyDescent="0.3">
      <c r="B190" s="1" t="str">
        <f>адреса!$G$234</f>
        <v>кв.32</v>
      </c>
      <c r="C190" s="522">
        <f>адреса!$I$234</f>
        <v>50000032</v>
      </c>
      <c r="D190" s="6" t="str">
        <f>адреса!$K$234</f>
        <v>ФИО-5-32</v>
      </c>
      <c r="E190" s="6">
        <v>12361.5</v>
      </c>
      <c r="F190" s="6">
        <v>1693.05</v>
      </c>
      <c r="G190" s="6">
        <v>0</v>
      </c>
      <c r="H190" s="6">
        <v>1349.11</v>
      </c>
      <c r="I190" s="6">
        <v>0</v>
      </c>
      <c r="J190" s="6">
        <v>0</v>
      </c>
      <c r="K190" s="6">
        <v>0</v>
      </c>
      <c r="L190" s="6"/>
      <c r="M190" s="6">
        <v>0</v>
      </c>
      <c r="N190" s="6">
        <v>50</v>
      </c>
      <c r="O190" s="6">
        <v>0</v>
      </c>
      <c r="P190" s="6">
        <v>0</v>
      </c>
      <c r="Q190" s="6">
        <v>0</v>
      </c>
      <c r="R190" s="6"/>
      <c r="S190" s="6"/>
      <c r="T190" s="6"/>
      <c r="U190" s="6"/>
      <c r="V190" s="6">
        <v>3092.16</v>
      </c>
      <c r="W190" s="6">
        <v>0</v>
      </c>
      <c r="X190" s="6">
        <v>15453.66</v>
      </c>
      <c r="Y190" s="513">
        <f>IF(A190&lt;&gt;"",IF(A190=мар17!A239,0,1),IF(AND(B190=мар17!B239,C190=мар17!C239),0,1))</f>
        <v>0</v>
      </c>
      <c r="Z190" s="70" t="str">
        <f t="shared" si="23"/>
        <v>ул. Пятая д.5</v>
      </c>
      <c r="AA190" s="504">
        <f>IF($B190&lt;&gt;"",MAX(AA$7:AA189)+1,0)</f>
        <v>180</v>
      </c>
      <c r="AB190" s="502">
        <f t="shared" si="14"/>
        <v>190</v>
      </c>
      <c r="AC190" s="504">
        <f>1</f>
        <v>1</v>
      </c>
      <c r="AD190" s="103">
        <f t="shared" si="24"/>
        <v>1693.05</v>
      </c>
      <c r="AE190" s="103">
        <f t="shared" si="25"/>
        <v>1349.11</v>
      </c>
      <c r="AF190" s="103">
        <f t="shared" si="26"/>
        <v>50</v>
      </c>
      <c r="AG190" s="3"/>
    </row>
    <row r="191" spans="2:33" x14ac:dyDescent="0.3">
      <c r="B191" s="1" t="str">
        <f>адреса!$G$235</f>
        <v>кв.33</v>
      </c>
      <c r="C191" s="522">
        <f>адреса!$I$235</f>
        <v>50000033</v>
      </c>
      <c r="D191" s="6" t="str">
        <f>адреса!$K$235</f>
        <v>ФИО-5-33</v>
      </c>
      <c r="E191" s="6">
        <v>4636.0200000000004</v>
      </c>
      <c r="F191" s="6">
        <v>1674.28</v>
      </c>
      <c r="G191" s="6">
        <v>0</v>
      </c>
      <c r="H191" s="6">
        <v>1333.15</v>
      </c>
      <c r="I191" s="6">
        <v>0</v>
      </c>
      <c r="J191" s="6">
        <v>0</v>
      </c>
      <c r="K191" s="6">
        <v>0</v>
      </c>
      <c r="L191" s="6"/>
      <c r="M191" s="6">
        <v>0</v>
      </c>
      <c r="N191" s="6">
        <v>50</v>
      </c>
      <c r="O191" s="6">
        <v>0</v>
      </c>
      <c r="P191" s="6">
        <v>0</v>
      </c>
      <c r="Q191" s="6">
        <v>0</v>
      </c>
      <c r="R191" s="6"/>
      <c r="S191" s="6"/>
      <c r="T191" s="6"/>
      <c r="U191" s="6"/>
      <c r="V191" s="6">
        <v>3057.43</v>
      </c>
      <c r="W191" s="6">
        <v>0</v>
      </c>
      <c r="X191" s="6">
        <v>7693.45</v>
      </c>
      <c r="Y191" s="513">
        <f>IF(A191&lt;&gt;"",IF(A191=мар17!A240,0,1),IF(AND(B191=мар17!B240,C191=мар17!C240),0,1))</f>
        <v>0</v>
      </c>
      <c r="Z191" s="70" t="str">
        <f t="shared" si="23"/>
        <v>ул. Пятая д.5</v>
      </c>
      <c r="AA191" s="504">
        <f>IF($B191&lt;&gt;"",MAX(AA$7:AA190)+1,0)</f>
        <v>181</v>
      </c>
      <c r="AB191" s="502">
        <f t="shared" si="14"/>
        <v>191</v>
      </c>
      <c r="AC191" s="504">
        <f>1</f>
        <v>1</v>
      </c>
      <c r="AD191" s="103">
        <f t="shared" si="24"/>
        <v>1674.28</v>
      </c>
      <c r="AE191" s="103">
        <f t="shared" si="25"/>
        <v>1333.15</v>
      </c>
      <c r="AF191" s="103">
        <f t="shared" si="26"/>
        <v>49.999999999999773</v>
      </c>
      <c r="AG191" s="3"/>
    </row>
    <row r="192" spans="2:33" x14ac:dyDescent="0.3">
      <c r="B192" s="1" t="str">
        <f>адреса!$G$236</f>
        <v>кв.34</v>
      </c>
      <c r="C192" s="522">
        <f>адреса!$I$236</f>
        <v>50000034</v>
      </c>
      <c r="D192" s="6" t="str">
        <f>адреса!$K$236</f>
        <v>ФИО-5-34</v>
      </c>
      <c r="E192" s="6">
        <v>4900.96</v>
      </c>
      <c r="F192" s="6">
        <v>4043.06</v>
      </c>
      <c r="G192" s="6">
        <v>0</v>
      </c>
      <c r="H192" s="6">
        <v>3219.11</v>
      </c>
      <c r="I192" s="6">
        <v>232.1</v>
      </c>
      <c r="J192" s="6">
        <v>993.65</v>
      </c>
      <c r="K192" s="6">
        <v>468.01</v>
      </c>
      <c r="L192" s="6"/>
      <c r="M192" s="6">
        <v>0</v>
      </c>
      <c r="N192" s="6">
        <v>50</v>
      </c>
      <c r="O192" s="6">
        <v>0</v>
      </c>
      <c r="P192" s="6">
        <v>0</v>
      </c>
      <c r="Q192" s="6">
        <v>0</v>
      </c>
      <c r="R192" s="6"/>
      <c r="S192" s="6"/>
      <c r="T192" s="6"/>
      <c r="U192" s="6"/>
      <c r="V192" s="6">
        <v>9005.93</v>
      </c>
      <c r="W192" s="6">
        <v>4905</v>
      </c>
      <c r="X192" s="6">
        <v>9001.89</v>
      </c>
      <c r="Y192" s="513">
        <f>IF(A192&lt;&gt;"",IF(A192=мар17!A241,0,1),IF(AND(B192=мар17!B241,C192=мар17!C241),0,1))</f>
        <v>0</v>
      </c>
      <c r="Z192" s="70" t="str">
        <f t="shared" si="23"/>
        <v>ул. Пятая д.5</v>
      </c>
      <c r="AA192" s="504">
        <f>IF($B192&lt;&gt;"",MAX(AA$7:AA191)+1,0)</f>
        <v>182</v>
      </c>
      <c r="AB192" s="502">
        <f t="shared" si="14"/>
        <v>192</v>
      </c>
      <c r="AC192" s="504">
        <f>1</f>
        <v>1</v>
      </c>
      <c r="AD192" s="103">
        <f t="shared" si="24"/>
        <v>4043.06</v>
      </c>
      <c r="AE192" s="103">
        <f t="shared" si="25"/>
        <v>4912.87</v>
      </c>
      <c r="AF192" s="103">
        <f t="shared" si="26"/>
        <v>50.000000000000909</v>
      </c>
      <c r="AG192" s="3"/>
    </row>
    <row r="193" spans="2:33" x14ac:dyDescent="0.3">
      <c r="B193" s="1" t="str">
        <f>адреса!$G$237</f>
        <v>кв.35</v>
      </c>
      <c r="C193" s="522">
        <f>адреса!$I$237</f>
        <v>50000035</v>
      </c>
      <c r="D193" s="6" t="str">
        <f>адреса!$K$237</f>
        <v>ФИО-5-35</v>
      </c>
      <c r="E193" s="6">
        <v>36415.35</v>
      </c>
      <c r="F193" s="6">
        <v>2650.32</v>
      </c>
      <c r="G193" s="6">
        <v>0</v>
      </c>
      <c r="H193" s="6">
        <v>2109.4899999999998</v>
      </c>
      <c r="I193" s="6">
        <v>0</v>
      </c>
      <c r="J193" s="6">
        <v>0</v>
      </c>
      <c r="K193" s="6">
        <v>0</v>
      </c>
      <c r="L193" s="6"/>
      <c r="M193" s="6">
        <v>0</v>
      </c>
      <c r="N193" s="6">
        <v>50</v>
      </c>
      <c r="O193" s="6">
        <v>0</v>
      </c>
      <c r="P193" s="6">
        <v>0</v>
      </c>
      <c r="Q193" s="6">
        <v>0</v>
      </c>
      <c r="R193" s="6"/>
      <c r="S193" s="6"/>
      <c r="T193" s="6"/>
      <c r="U193" s="6"/>
      <c r="V193" s="6">
        <v>4809.8100000000004</v>
      </c>
      <c r="W193" s="6">
        <v>0</v>
      </c>
      <c r="X193" s="6">
        <v>41225.160000000003</v>
      </c>
      <c r="Y193" s="513">
        <f>IF(A193&lt;&gt;"",IF(A193=мар17!A242,0,1),IF(AND(B193=мар17!B242,C193=мар17!C242),0,1))</f>
        <v>0</v>
      </c>
      <c r="Z193" s="70" t="str">
        <f t="shared" si="23"/>
        <v>ул. Пятая д.5</v>
      </c>
      <c r="AA193" s="504">
        <f>IF($B193&lt;&gt;"",MAX(AA$7:AA192)+1,0)</f>
        <v>183</v>
      </c>
      <c r="AB193" s="502">
        <f t="shared" si="14"/>
        <v>193</v>
      </c>
      <c r="AC193" s="504">
        <f>1</f>
        <v>1</v>
      </c>
      <c r="AD193" s="103">
        <f t="shared" si="24"/>
        <v>2650.32</v>
      </c>
      <c r="AE193" s="103">
        <f t="shared" si="25"/>
        <v>2109.4899999999998</v>
      </c>
      <c r="AF193" s="103">
        <f t="shared" si="26"/>
        <v>50.000000000000455</v>
      </c>
      <c r="AG193" s="3"/>
    </row>
    <row r="194" spans="2:33" x14ac:dyDescent="0.3">
      <c r="B194" s="1" t="str">
        <f>адреса!$G$238</f>
        <v>кв.36</v>
      </c>
      <c r="C194" s="522">
        <f>адреса!$I$238</f>
        <v>50000036</v>
      </c>
      <c r="D194" s="6" t="str">
        <f>адреса!$K$238</f>
        <v>ФИО-5-36</v>
      </c>
      <c r="E194" s="6">
        <v>20446.169999999998</v>
      </c>
      <c r="F194" s="6">
        <v>1696.81</v>
      </c>
      <c r="G194" s="6">
        <v>0</v>
      </c>
      <c r="H194" s="6">
        <v>1351.11</v>
      </c>
      <c r="I194" s="6">
        <v>0</v>
      </c>
      <c r="J194" s="6">
        <v>0</v>
      </c>
      <c r="K194" s="6">
        <v>0</v>
      </c>
      <c r="L194" s="6"/>
      <c r="M194" s="6">
        <v>0</v>
      </c>
      <c r="N194" s="6">
        <v>50</v>
      </c>
      <c r="O194" s="6">
        <v>0</v>
      </c>
      <c r="P194" s="6">
        <v>0</v>
      </c>
      <c r="Q194" s="6">
        <v>0</v>
      </c>
      <c r="R194" s="6"/>
      <c r="S194" s="6"/>
      <c r="T194" s="6"/>
      <c r="U194" s="6"/>
      <c r="V194" s="6">
        <v>3097.92</v>
      </c>
      <c r="W194" s="6">
        <v>0</v>
      </c>
      <c r="X194" s="6">
        <v>23544.09</v>
      </c>
      <c r="Y194" s="513">
        <f>IF(A194&lt;&gt;"",IF(A194=мар17!A243,0,1),IF(AND(B194=мар17!B243,C194=мар17!C243),0,1))</f>
        <v>0</v>
      </c>
      <c r="Z194" s="70" t="str">
        <f t="shared" si="23"/>
        <v>ул. Пятая д.5</v>
      </c>
      <c r="AA194" s="504">
        <f>IF($B194&lt;&gt;"",MAX(AA$7:AA193)+1,0)</f>
        <v>184</v>
      </c>
      <c r="AB194" s="502">
        <f t="shared" si="14"/>
        <v>194</v>
      </c>
      <c r="AC194" s="504">
        <f>1</f>
        <v>1</v>
      </c>
      <c r="AD194" s="103">
        <f t="shared" si="24"/>
        <v>1696.81</v>
      </c>
      <c r="AE194" s="103">
        <f t="shared" si="25"/>
        <v>1351.11</v>
      </c>
      <c r="AF194" s="103">
        <f t="shared" si="26"/>
        <v>50.000000000000227</v>
      </c>
      <c r="AG194" s="3"/>
    </row>
    <row r="195" spans="2:33" x14ac:dyDescent="0.3">
      <c r="B195" s="1" t="str">
        <f>адреса!$G$239</f>
        <v>кв.37</v>
      </c>
      <c r="C195" s="522">
        <f>адреса!$I$239</f>
        <v>50000037</v>
      </c>
      <c r="D195" s="6" t="str">
        <f>адреса!$K$239</f>
        <v>ФИО-5-37</v>
      </c>
      <c r="E195" s="6">
        <v>2042.23</v>
      </c>
      <c r="F195" s="6">
        <v>1670.53</v>
      </c>
      <c r="G195" s="6">
        <v>0</v>
      </c>
      <c r="H195" s="6">
        <v>1331.15</v>
      </c>
      <c r="I195" s="6">
        <v>232.1</v>
      </c>
      <c r="J195" s="6">
        <v>141.94999999999999</v>
      </c>
      <c r="K195" s="6">
        <v>302.83</v>
      </c>
      <c r="L195" s="6"/>
      <c r="M195" s="6">
        <v>0</v>
      </c>
      <c r="N195" s="6">
        <v>50</v>
      </c>
      <c r="O195" s="6">
        <v>0</v>
      </c>
      <c r="P195" s="6">
        <v>0</v>
      </c>
      <c r="Q195" s="6">
        <v>0</v>
      </c>
      <c r="R195" s="6"/>
      <c r="S195" s="6"/>
      <c r="T195" s="6"/>
      <c r="U195" s="6"/>
      <c r="V195" s="6">
        <v>3728.56</v>
      </c>
      <c r="W195" s="6">
        <v>371.7</v>
      </c>
      <c r="X195" s="6">
        <v>5399.09</v>
      </c>
      <c r="Y195" s="513">
        <f>IF(A195&lt;&gt;"",IF(A195=мар17!A244,0,1),IF(AND(B195=мар17!B244,C195=мар17!C244),0,1))</f>
        <v>0</v>
      </c>
      <c r="Z195" s="70" t="str">
        <f t="shared" si="23"/>
        <v>ул. Пятая д.5</v>
      </c>
      <c r="AA195" s="504">
        <f>IF($B195&lt;&gt;"",MAX(AA$7:AA194)+1,0)</f>
        <v>185</v>
      </c>
      <c r="AB195" s="502">
        <f t="shared" si="14"/>
        <v>195</v>
      </c>
      <c r="AC195" s="504">
        <f>1</f>
        <v>1</v>
      </c>
      <c r="AD195" s="103">
        <f t="shared" si="24"/>
        <v>1670.53</v>
      </c>
      <c r="AE195" s="103">
        <f t="shared" si="25"/>
        <v>2008.03</v>
      </c>
      <c r="AF195" s="103">
        <f t="shared" si="26"/>
        <v>49.999999999999773</v>
      </c>
      <c r="AG195" s="3"/>
    </row>
    <row r="196" spans="2:33" x14ac:dyDescent="0.3">
      <c r="B196" s="1" t="str">
        <f>адреса!$G$240</f>
        <v>кв.38</v>
      </c>
      <c r="C196" s="522">
        <f>адреса!$I$240</f>
        <v>50000038</v>
      </c>
      <c r="D196" s="6" t="str">
        <f>адреса!$K$240</f>
        <v>ФИО-5-38</v>
      </c>
      <c r="E196" s="6">
        <v>5909.42</v>
      </c>
      <c r="F196" s="6">
        <v>4043.06</v>
      </c>
      <c r="G196" s="6">
        <v>0</v>
      </c>
      <c r="H196" s="6">
        <v>3219.12</v>
      </c>
      <c r="I196" s="6">
        <v>219.15</v>
      </c>
      <c r="J196" s="6">
        <v>1076.83</v>
      </c>
      <c r="K196" s="6">
        <v>468.78</v>
      </c>
      <c r="L196" s="6"/>
      <c r="M196" s="6">
        <v>0</v>
      </c>
      <c r="N196" s="6">
        <v>50</v>
      </c>
      <c r="O196" s="6">
        <v>0</v>
      </c>
      <c r="P196" s="6">
        <v>0</v>
      </c>
      <c r="Q196" s="6">
        <v>0</v>
      </c>
      <c r="R196" s="6"/>
      <c r="S196" s="6"/>
      <c r="T196" s="6"/>
      <c r="U196" s="6"/>
      <c r="V196" s="6">
        <v>9076.94</v>
      </c>
      <c r="W196" s="6">
        <v>5909.42</v>
      </c>
      <c r="X196" s="6">
        <v>9076.94</v>
      </c>
      <c r="Y196" s="513">
        <f>IF(A196&lt;&gt;"",IF(A196=мар17!A245,0,1),IF(AND(B196=мар17!B245,C196=мар17!C245),0,1))</f>
        <v>0</v>
      </c>
      <c r="Z196" s="70" t="str">
        <f t="shared" si="23"/>
        <v>ул. Пятая д.5</v>
      </c>
      <c r="AA196" s="504">
        <f>IF($B196&lt;&gt;"",MAX(AA$7:AA195)+1,0)</f>
        <v>186</v>
      </c>
      <c r="AB196" s="502">
        <f t="shared" si="14"/>
        <v>196</v>
      </c>
      <c r="AC196" s="504">
        <f>1</f>
        <v>1</v>
      </c>
      <c r="AD196" s="103">
        <f t="shared" si="24"/>
        <v>4043.06</v>
      </c>
      <c r="AE196" s="103">
        <f t="shared" si="25"/>
        <v>4983.88</v>
      </c>
      <c r="AF196" s="103">
        <f t="shared" si="26"/>
        <v>50.000000000000909</v>
      </c>
      <c r="AG196" s="3"/>
    </row>
    <row r="197" spans="2:33" x14ac:dyDescent="0.3">
      <c r="B197" s="1" t="str">
        <f>адреса!$G$241</f>
        <v>кв.39</v>
      </c>
      <c r="C197" s="522">
        <f>адреса!$I$241</f>
        <v>50000039</v>
      </c>
      <c r="D197" s="6" t="str">
        <f>адреса!$K$241</f>
        <v>ФИО-5-39</v>
      </c>
      <c r="E197" s="6">
        <v>7120.73</v>
      </c>
      <c r="F197" s="6">
        <v>2650.32</v>
      </c>
      <c r="G197" s="6">
        <v>0</v>
      </c>
      <c r="H197" s="6">
        <v>2032.54</v>
      </c>
      <c r="I197" s="6">
        <v>0</v>
      </c>
      <c r="J197" s="6">
        <v>0</v>
      </c>
      <c r="K197" s="6">
        <v>0</v>
      </c>
      <c r="L197" s="6"/>
      <c r="M197" s="6">
        <v>0</v>
      </c>
      <c r="N197" s="6">
        <v>50</v>
      </c>
      <c r="O197" s="6">
        <v>0</v>
      </c>
      <c r="P197" s="6">
        <v>0</v>
      </c>
      <c r="Q197" s="6">
        <v>0</v>
      </c>
      <c r="R197" s="6"/>
      <c r="S197" s="6"/>
      <c r="T197" s="6"/>
      <c r="U197" s="6"/>
      <c r="V197" s="6">
        <v>4732.8599999999997</v>
      </c>
      <c r="W197" s="6">
        <v>0</v>
      </c>
      <c r="X197" s="6">
        <v>11853.59</v>
      </c>
      <c r="Y197" s="513">
        <f>IF(A197&lt;&gt;"",IF(A197=мар17!A246,0,1),IF(AND(B197=мар17!B246,C197=мар17!C246),0,1))</f>
        <v>0</v>
      </c>
      <c r="Z197" s="70" t="str">
        <f t="shared" si="23"/>
        <v>ул. Пятая д.5</v>
      </c>
      <c r="AA197" s="504">
        <f>IF($B197&lt;&gt;"",MAX(AA$7:AA196)+1,0)</f>
        <v>187</v>
      </c>
      <c r="AB197" s="502">
        <f t="shared" si="14"/>
        <v>197</v>
      </c>
      <c r="AC197" s="504">
        <f>1</f>
        <v>1</v>
      </c>
      <c r="AD197" s="103">
        <f t="shared" si="24"/>
        <v>2650.32</v>
      </c>
      <c r="AE197" s="103">
        <f t="shared" si="25"/>
        <v>2032.54</v>
      </c>
      <c r="AF197" s="103">
        <f t="shared" si="26"/>
        <v>49.999999999999545</v>
      </c>
      <c r="AG197" s="3"/>
    </row>
    <row r="198" spans="2:33" x14ac:dyDescent="0.3">
      <c r="B198" s="1" t="str">
        <f>адреса!$G$242</f>
        <v>кв.40</v>
      </c>
      <c r="C198" s="522">
        <f>адреса!$I$242</f>
        <v>50000040</v>
      </c>
      <c r="D198" s="6" t="str">
        <f>адреса!$K$242</f>
        <v>ФИО-5-40</v>
      </c>
      <c r="E198" s="6">
        <v>2407.4699999999998</v>
      </c>
      <c r="F198" s="6">
        <v>1696.81</v>
      </c>
      <c r="G198" s="6">
        <v>0</v>
      </c>
      <c r="H198" s="6">
        <v>1351.11</v>
      </c>
      <c r="I198" s="6">
        <v>69.63</v>
      </c>
      <c r="J198" s="6">
        <v>141.94999999999999</v>
      </c>
      <c r="K198" s="6">
        <v>110.12</v>
      </c>
      <c r="L198" s="6"/>
      <c r="M198" s="6">
        <v>0</v>
      </c>
      <c r="N198" s="6">
        <v>50</v>
      </c>
      <c r="O198" s="6">
        <v>0</v>
      </c>
      <c r="P198" s="6">
        <v>0</v>
      </c>
      <c r="Q198" s="6">
        <v>0</v>
      </c>
      <c r="R198" s="6"/>
      <c r="S198" s="6"/>
      <c r="T198" s="6"/>
      <c r="U198" s="6"/>
      <c r="V198" s="6">
        <v>3419.62</v>
      </c>
      <c r="W198" s="6">
        <v>0</v>
      </c>
      <c r="X198" s="6">
        <v>5827.09</v>
      </c>
      <c r="Y198" s="513">
        <f>IF(A198&lt;&gt;"",IF(A198=мар17!A247,0,1),IF(AND(B198=мар17!B247,C198=мар17!C247),0,1))</f>
        <v>0</v>
      </c>
      <c r="Z198" s="70" t="str">
        <f t="shared" si="23"/>
        <v>ул. Пятая д.5</v>
      </c>
      <c r="AA198" s="504">
        <f>IF($B198&lt;&gt;"",MAX(AA$7:AA197)+1,0)</f>
        <v>188</v>
      </c>
      <c r="AB198" s="502">
        <f t="shared" si="14"/>
        <v>198</v>
      </c>
      <c r="AC198" s="504">
        <f>1</f>
        <v>1</v>
      </c>
      <c r="AD198" s="103">
        <f t="shared" si="24"/>
        <v>1696.81</v>
      </c>
      <c r="AE198" s="103">
        <f t="shared" si="25"/>
        <v>1672.81</v>
      </c>
      <c r="AF198" s="103">
        <f t="shared" si="26"/>
        <v>50</v>
      </c>
      <c r="AG198" s="3"/>
    </row>
    <row r="199" spans="2:33" x14ac:dyDescent="0.3">
      <c r="B199" s="1" t="str">
        <f>адреса!$G$243</f>
        <v>кв.41</v>
      </c>
      <c r="C199" s="522">
        <f>адреса!$I$243</f>
        <v>50000041</v>
      </c>
      <c r="D199" s="6" t="str">
        <f>адреса!$K$243</f>
        <v>ФИО-5-41</v>
      </c>
      <c r="E199" s="6">
        <v>9833.7099999999991</v>
      </c>
      <c r="F199" s="6">
        <v>1670.53</v>
      </c>
      <c r="G199" s="6">
        <v>0</v>
      </c>
      <c r="H199" s="6">
        <v>1331.15</v>
      </c>
      <c r="I199" s="6">
        <v>0</v>
      </c>
      <c r="J199" s="6">
        <v>0</v>
      </c>
      <c r="K199" s="6">
        <v>0</v>
      </c>
      <c r="L199" s="6"/>
      <c r="M199" s="6">
        <v>0</v>
      </c>
      <c r="N199" s="6">
        <v>50</v>
      </c>
      <c r="O199" s="6">
        <v>0</v>
      </c>
      <c r="P199" s="6">
        <v>0</v>
      </c>
      <c r="Q199" s="6">
        <v>0</v>
      </c>
      <c r="R199" s="6"/>
      <c r="S199" s="6"/>
      <c r="T199" s="6"/>
      <c r="U199" s="6"/>
      <c r="V199" s="6">
        <v>3051.68</v>
      </c>
      <c r="W199" s="6">
        <v>0</v>
      </c>
      <c r="X199" s="6">
        <v>12885.39</v>
      </c>
      <c r="Y199" s="513">
        <f>IF(A199&lt;&gt;"",IF(A199=мар17!A248,0,1),IF(AND(B199=мар17!B248,C199=мар17!C248),0,1))</f>
        <v>0</v>
      </c>
      <c r="Z199" s="70" t="str">
        <f t="shared" si="23"/>
        <v>ул. Пятая д.5</v>
      </c>
      <c r="AA199" s="504">
        <f>IF($B199&lt;&gt;"",MAX(AA$7:AA198)+1,0)</f>
        <v>189</v>
      </c>
      <c r="AB199" s="502">
        <f t="shared" si="14"/>
        <v>199</v>
      </c>
      <c r="AC199" s="504">
        <f>1</f>
        <v>1</v>
      </c>
      <c r="AD199" s="103">
        <f t="shared" si="24"/>
        <v>1670.53</v>
      </c>
      <c r="AE199" s="103">
        <f t="shared" si="25"/>
        <v>1331.15</v>
      </c>
      <c r="AF199" s="103">
        <f t="shared" si="26"/>
        <v>49.999999999999773</v>
      </c>
      <c r="AG199" s="3"/>
    </row>
    <row r="200" spans="2:33" x14ac:dyDescent="0.3">
      <c r="B200" s="1" t="str">
        <f>адреса!$G$244</f>
        <v>кв.42</v>
      </c>
      <c r="C200" s="522">
        <f>адреса!$I$244</f>
        <v>50000042</v>
      </c>
      <c r="D200" s="6" t="str">
        <f>адреса!$K$244</f>
        <v>ФИО-5-42</v>
      </c>
      <c r="E200" s="6">
        <v>17272.5</v>
      </c>
      <c r="F200" s="6">
        <v>4043.06</v>
      </c>
      <c r="G200" s="6">
        <v>0</v>
      </c>
      <c r="H200" s="6">
        <v>3219.11</v>
      </c>
      <c r="I200" s="6">
        <v>0</v>
      </c>
      <c r="J200" s="6">
        <v>0</v>
      </c>
      <c r="K200" s="6">
        <v>0</v>
      </c>
      <c r="L200" s="6"/>
      <c r="M200" s="6">
        <v>0</v>
      </c>
      <c r="N200" s="6">
        <v>50</v>
      </c>
      <c r="O200" s="6">
        <v>0</v>
      </c>
      <c r="P200" s="6">
        <v>0</v>
      </c>
      <c r="Q200" s="6">
        <v>0</v>
      </c>
      <c r="R200" s="6"/>
      <c r="S200" s="6"/>
      <c r="T200" s="6"/>
      <c r="U200" s="6"/>
      <c r="V200" s="6">
        <v>7312.17</v>
      </c>
      <c r="W200" s="6">
        <v>0</v>
      </c>
      <c r="X200" s="6">
        <v>24584.67</v>
      </c>
      <c r="Y200" s="513">
        <f>IF(A200&lt;&gt;"",IF(A200=мар17!A249,0,1),IF(AND(B200=мар17!B249,C200=мар17!C249),0,1))</f>
        <v>0</v>
      </c>
      <c r="Z200" s="70" t="str">
        <f t="shared" si="23"/>
        <v>ул. Пятая д.5</v>
      </c>
      <c r="AA200" s="504">
        <f>IF($B200&lt;&gt;"",MAX(AA$7:AA199)+1,0)</f>
        <v>190</v>
      </c>
      <c r="AB200" s="502">
        <f t="shared" si="14"/>
        <v>200</v>
      </c>
      <c r="AC200" s="504">
        <f>1</f>
        <v>1</v>
      </c>
      <c r="AD200" s="103">
        <f t="shared" si="24"/>
        <v>4043.06</v>
      </c>
      <c r="AE200" s="103">
        <f t="shared" si="25"/>
        <v>3219.11</v>
      </c>
      <c r="AF200" s="103">
        <f t="shared" si="26"/>
        <v>50</v>
      </c>
      <c r="AG200" s="3"/>
    </row>
    <row r="201" spans="2:33" x14ac:dyDescent="0.3">
      <c r="B201" s="1" t="str">
        <f>адреса!$G$245</f>
        <v>кв.43</v>
      </c>
      <c r="C201" s="522">
        <f>адреса!$I$245</f>
        <v>50000043</v>
      </c>
      <c r="D201" s="6" t="str">
        <f>адреса!$K$245</f>
        <v>ФИО-5-43</v>
      </c>
      <c r="E201" s="6">
        <v>21455.77</v>
      </c>
      <c r="F201" s="6">
        <v>2650.32</v>
      </c>
      <c r="G201" s="6">
        <v>0</v>
      </c>
      <c r="H201" s="6">
        <v>2032.54</v>
      </c>
      <c r="I201" s="6">
        <v>0</v>
      </c>
      <c r="J201" s="6">
        <v>0</v>
      </c>
      <c r="K201" s="6">
        <v>0</v>
      </c>
      <c r="L201" s="6"/>
      <c r="M201" s="6">
        <v>0</v>
      </c>
      <c r="N201" s="6">
        <v>50</v>
      </c>
      <c r="O201" s="6">
        <v>0</v>
      </c>
      <c r="P201" s="6">
        <v>0</v>
      </c>
      <c r="Q201" s="6">
        <v>0</v>
      </c>
      <c r="R201" s="6"/>
      <c r="S201" s="6"/>
      <c r="T201" s="6"/>
      <c r="U201" s="6"/>
      <c r="V201" s="6">
        <v>4732.8599999999997</v>
      </c>
      <c r="W201" s="6">
        <v>0</v>
      </c>
      <c r="X201" s="6">
        <v>26188.63</v>
      </c>
      <c r="Y201" s="513">
        <f>IF(A201&lt;&gt;"",IF(A201=мар17!A250,0,1),IF(AND(B201=мар17!B250,C201=мар17!C250),0,1))</f>
        <v>0</v>
      </c>
      <c r="Z201" s="70" t="str">
        <f t="shared" si="23"/>
        <v>ул. Пятая д.5</v>
      </c>
      <c r="AA201" s="504">
        <f>IF($B201&lt;&gt;"",MAX(AA$7:AA200)+1,0)</f>
        <v>191</v>
      </c>
      <c r="AB201" s="502">
        <f t="shared" ref="AB201:AB256" si="27">AB200+1</f>
        <v>201</v>
      </c>
      <c r="AC201" s="504">
        <f>1</f>
        <v>1</v>
      </c>
      <c r="AD201" s="103">
        <f t="shared" si="24"/>
        <v>2650.32</v>
      </c>
      <c r="AE201" s="103">
        <f t="shared" si="25"/>
        <v>2032.54</v>
      </c>
      <c r="AF201" s="103">
        <f t="shared" si="26"/>
        <v>49.999999999999545</v>
      </c>
      <c r="AG201" s="3"/>
    </row>
    <row r="202" spans="2:33" x14ac:dyDescent="0.3">
      <c r="B202" s="1" t="str">
        <f>адреса!$G$246</f>
        <v>кв.44</v>
      </c>
      <c r="C202" s="522">
        <f>адреса!$I$246</f>
        <v>50000044</v>
      </c>
      <c r="D202" s="6" t="str">
        <f>адреса!$K$246</f>
        <v>ФИО-5-44</v>
      </c>
      <c r="E202" s="6">
        <v>9072.7800000000007</v>
      </c>
      <c r="F202" s="6">
        <v>1696.81</v>
      </c>
      <c r="G202" s="6">
        <v>0</v>
      </c>
      <c r="H202" s="6">
        <v>1351.11</v>
      </c>
      <c r="I202" s="6">
        <v>0</v>
      </c>
      <c r="J202" s="6">
        <v>0</v>
      </c>
      <c r="K202" s="6">
        <v>0</v>
      </c>
      <c r="L202" s="6"/>
      <c r="M202" s="6">
        <v>0</v>
      </c>
      <c r="N202" s="6">
        <v>50</v>
      </c>
      <c r="O202" s="6">
        <v>0</v>
      </c>
      <c r="P202" s="6">
        <v>0</v>
      </c>
      <c r="Q202" s="6">
        <v>0</v>
      </c>
      <c r="R202" s="6"/>
      <c r="S202" s="6"/>
      <c r="T202" s="6"/>
      <c r="U202" s="6"/>
      <c r="V202" s="6">
        <v>3097.92</v>
      </c>
      <c r="W202" s="6">
        <v>0</v>
      </c>
      <c r="X202" s="6">
        <v>12170.7</v>
      </c>
      <c r="Y202" s="513">
        <f>IF(A202&lt;&gt;"",IF(A202=мар17!A251,0,1),IF(AND(B202=мар17!B251,C202=мар17!C251),0,1))</f>
        <v>0</v>
      </c>
      <c r="Z202" s="70" t="str">
        <f t="shared" si="23"/>
        <v>ул. Пятая д.5</v>
      </c>
      <c r="AA202" s="504">
        <f>IF($B202&lt;&gt;"",MAX(AA$7:AA201)+1,0)</f>
        <v>192</v>
      </c>
      <c r="AB202" s="502">
        <f t="shared" si="27"/>
        <v>202</v>
      </c>
      <c r="AC202" s="504">
        <f>1</f>
        <v>1</v>
      </c>
      <c r="AD202" s="103">
        <f t="shared" si="24"/>
        <v>1696.81</v>
      </c>
      <c r="AE202" s="103">
        <f t="shared" si="25"/>
        <v>1351.11</v>
      </c>
      <c r="AF202" s="103">
        <f t="shared" si="26"/>
        <v>50.000000000000227</v>
      </c>
      <c r="AG202" s="3"/>
    </row>
    <row r="203" spans="2:33" x14ac:dyDescent="0.3">
      <c r="B203" s="1" t="str">
        <f>адреса!$G$247</f>
        <v>кв.45</v>
      </c>
      <c r="C203" s="522">
        <f>адреса!$I$247</f>
        <v>50000045</v>
      </c>
      <c r="D203" s="6" t="str">
        <f>адреса!$K$247</f>
        <v>ФИО-5-45</v>
      </c>
      <c r="E203" s="6">
        <v>18171.87</v>
      </c>
      <c r="F203" s="6">
        <v>1670.53</v>
      </c>
      <c r="G203" s="6">
        <v>0</v>
      </c>
      <c r="H203" s="6">
        <v>1331.16</v>
      </c>
      <c r="I203" s="6">
        <v>333.74</v>
      </c>
      <c r="J203" s="6">
        <v>1108.9100000000001</v>
      </c>
      <c r="K203" s="6">
        <v>610.91999999999996</v>
      </c>
      <c r="L203" s="6"/>
      <c r="M203" s="6">
        <v>0</v>
      </c>
      <c r="N203" s="6">
        <v>50</v>
      </c>
      <c r="O203" s="6">
        <v>0</v>
      </c>
      <c r="P203" s="6">
        <v>0</v>
      </c>
      <c r="Q203" s="6">
        <v>0</v>
      </c>
      <c r="R203" s="6"/>
      <c r="S203" s="6"/>
      <c r="T203" s="6"/>
      <c r="U203" s="6"/>
      <c r="V203" s="6">
        <v>5105.26</v>
      </c>
      <c r="W203" s="6">
        <v>0</v>
      </c>
      <c r="X203" s="6">
        <v>23277.13</v>
      </c>
      <c r="Y203" s="513">
        <f>IF(A203&lt;&gt;"",IF(A203=мар17!A252,0,1),IF(AND(B203=мар17!B252,C203=мар17!C252),0,1))</f>
        <v>0</v>
      </c>
      <c r="Z203" s="70" t="str">
        <f t="shared" si="23"/>
        <v>ул. Пятая д.5</v>
      </c>
      <c r="AA203" s="504">
        <f>IF($B203&lt;&gt;"",MAX(AA$7:AA202)+1,0)</f>
        <v>193</v>
      </c>
      <c r="AB203" s="502">
        <f t="shared" si="27"/>
        <v>203</v>
      </c>
      <c r="AC203" s="504">
        <f>1</f>
        <v>1</v>
      </c>
      <c r="AD203" s="103">
        <f t="shared" si="24"/>
        <v>1670.53</v>
      </c>
      <c r="AE203" s="103">
        <f t="shared" si="25"/>
        <v>3384.7300000000005</v>
      </c>
      <c r="AF203" s="103">
        <f t="shared" si="26"/>
        <v>50</v>
      </c>
      <c r="AG203" s="3"/>
    </row>
    <row r="204" spans="2:33" x14ac:dyDescent="0.3">
      <c r="B204" s="1" t="str">
        <f>адреса!$G$248</f>
        <v>кв.46</v>
      </c>
      <c r="C204" s="522">
        <f>адреса!$I$248</f>
        <v>50000046</v>
      </c>
      <c r="D204" s="6" t="str">
        <f>адреса!$K$248</f>
        <v>ФИО-5-46</v>
      </c>
      <c r="E204" s="6">
        <v>22832.07</v>
      </c>
      <c r="F204" s="6">
        <v>4043.06</v>
      </c>
      <c r="G204" s="6">
        <v>0</v>
      </c>
      <c r="H204" s="6">
        <v>3219.11</v>
      </c>
      <c r="I204" s="6">
        <v>0</v>
      </c>
      <c r="J204" s="6">
        <v>0</v>
      </c>
      <c r="K204" s="6">
        <v>0</v>
      </c>
      <c r="L204" s="6"/>
      <c r="M204" s="6">
        <v>0</v>
      </c>
      <c r="N204" s="6">
        <v>50</v>
      </c>
      <c r="O204" s="6">
        <v>0</v>
      </c>
      <c r="P204" s="6">
        <v>0</v>
      </c>
      <c r="Q204" s="6">
        <v>0</v>
      </c>
      <c r="R204" s="6"/>
      <c r="S204" s="6"/>
      <c r="T204" s="6"/>
      <c r="U204" s="6"/>
      <c r="V204" s="6">
        <v>7312.17</v>
      </c>
      <c r="W204" s="6">
        <v>22832.07</v>
      </c>
      <c r="X204" s="6">
        <v>7312.17</v>
      </c>
      <c r="Y204" s="513">
        <f>IF(A204&lt;&gt;"",IF(A204=мар17!A253,0,1),IF(AND(B204=мар17!B253,C204=мар17!C253),0,1))</f>
        <v>0</v>
      </c>
      <c r="Z204" s="70" t="str">
        <f t="shared" si="23"/>
        <v>ул. Пятая д.5</v>
      </c>
      <c r="AA204" s="504">
        <f>IF($B204&lt;&gt;"",MAX(AA$7:AA203)+1,0)</f>
        <v>194</v>
      </c>
      <c r="AB204" s="502">
        <f t="shared" si="27"/>
        <v>204</v>
      </c>
      <c r="AC204" s="504">
        <f>1</f>
        <v>1</v>
      </c>
      <c r="AD204" s="103">
        <f t="shared" si="24"/>
        <v>4043.06</v>
      </c>
      <c r="AE204" s="103">
        <f t="shared" si="25"/>
        <v>3219.11</v>
      </c>
      <c r="AF204" s="103">
        <f t="shared" si="26"/>
        <v>50</v>
      </c>
      <c r="AG204" s="3"/>
    </row>
    <row r="205" spans="2:33" x14ac:dyDescent="0.3">
      <c r="B205" s="1" t="str">
        <f>адреса!$G$249</f>
        <v>кв.47</v>
      </c>
      <c r="C205" s="522">
        <f>адреса!$I$249</f>
        <v>50000047</v>
      </c>
      <c r="D205" s="6" t="str">
        <f>адреса!$K$249</f>
        <v>ФИО-5-47</v>
      </c>
      <c r="E205" s="6">
        <v>0</v>
      </c>
      <c r="F205" s="6">
        <v>2639.06</v>
      </c>
      <c r="G205" s="6">
        <v>0</v>
      </c>
      <c r="H205" s="6">
        <v>2101.5</v>
      </c>
      <c r="I205" s="6">
        <v>0</v>
      </c>
      <c r="J205" s="6">
        <v>0</v>
      </c>
      <c r="K205" s="6">
        <v>0</v>
      </c>
      <c r="L205" s="6"/>
      <c r="M205" s="6">
        <v>0</v>
      </c>
      <c r="N205" s="6">
        <v>50</v>
      </c>
      <c r="O205" s="6">
        <v>0</v>
      </c>
      <c r="P205" s="6">
        <v>0</v>
      </c>
      <c r="Q205" s="6">
        <v>0</v>
      </c>
      <c r="R205" s="6"/>
      <c r="S205" s="6"/>
      <c r="T205" s="6"/>
      <c r="U205" s="6"/>
      <c r="V205" s="6">
        <v>4790.5600000000004</v>
      </c>
      <c r="W205" s="6">
        <v>0</v>
      </c>
      <c r="X205" s="6">
        <v>4790.5600000000004</v>
      </c>
      <c r="Y205" s="513">
        <f>IF(A205&lt;&gt;"",IF(A205=мар17!A254,0,1),IF(AND(B205=мар17!B254,C205=мар17!C254),0,1))</f>
        <v>0</v>
      </c>
      <c r="Z205" s="70" t="str">
        <f t="shared" si="23"/>
        <v>ул. Пятая д.5</v>
      </c>
      <c r="AA205" s="504">
        <f>IF($B205&lt;&gt;"",MAX(AA$7:AA204)+1,0)</f>
        <v>195</v>
      </c>
      <c r="AB205" s="502">
        <f t="shared" si="27"/>
        <v>205</v>
      </c>
      <c r="AC205" s="504">
        <f>1</f>
        <v>1</v>
      </c>
      <c r="AD205" s="103">
        <f t="shared" si="24"/>
        <v>2639.06</v>
      </c>
      <c r="AE205" s="103">
        <f t="shared" si="25"/>
        <v>2101.5</v>
      </c>
      <c r="AF205" s="103">
        <f t="shared" si="26"/>
        <v>50.000000000000455</v>
      </c>
      <c r="AG205" s="3"/>
    </row>
    <row r="206" spans="2:33" x14ac:dyDescent="0.3">
      <c r="B206" s="1" t="str">
        <f>адреса!$G$250</f>
        <v>кв.48</v>
      </c>
      <c r="C206" s="522">
        <f>адреса!$I$250</f>
        <v>50000048</v>
      </c>
      <c r="D206" s="6" t="str">
        <f>адреса!$K$250</f>
        <v>ФИО-5-48</v>
      </c>
      <c r="E206" s="6">
        <v>2616.4299999999998</v>
      </c>
      <c r="F206" s="6">
        <v>1685.55</v>
      </c>
      <c r="G206" s="6">
        <v>0</v>
      </c>
      <c r="H206" s="6">
        <v>1343.13</v>
      </c>
      <c r="I206" s="6">
        <v>46.42</v>
      </c>
      <c r="J206" s="6">
        <v>141.94999999999999</v>
      </c>
      <c r="K206" s="6">
        <v>82.59</v>
      </c>
      <c r="L206" s="6"/>
      <c r="M206" s="6">
        <v>0</v>
      </c>
      <c r="N206" s="6">
        <v>50</v>
      </c>
      <c r="O206" s="6">
        <v>0</v>
      </c>
      <c r="P206" s="6">
        <v>0</v>
      </c>
      <c r="Q206" s="6">
        <v>0</v>
      </c>
      <c r="R206" s="6"/>
      <c r="S206" s="6"/>
      <c r="T206" s="6"/>
      <c r="U206" s="6"/>
      <c r="V206" s="6">
        <v>3349.64</v>
      </c>
      <c r="W206" s="6">
        <v>2616.4299999999998</v>
      </c>
      <c r="X206" s="6">
        <v>3349.64</v>
      </c>
      <c r="Y206" s="513">
        <f>IF(A206&lt;&gt;"",IF(A206=мар17!A255,0,1),IF(AND(B206=мар17!B255,C206=мар17!C255),0,1))</f>
        <v>0</v>
      </c>
      <c r="Z206" s="70" t="str">
        <f t="shared" si="23"/>
        <v>ул. Пятая д.5</v>
      </c>
      <c r="AA206" s="504">
        <f>IF($B206&lt;&gt;"",MAX(AA$7:AA205)+1,0)</f>
        <v>196</v>
      </c>
      <c r="AB206" s="502">
        <f t="shared" si="27"/>
        <v>206</v>
      </c>
      <c r="AC206" s="504">
        <f>1</f>
        <v>1</v>
      </c>
      <c r="AD206" s="103">
        <f t="shared" si="24"/>
        <v>1685.55</v>
      </c>
      <c r="AE206" s="103">
        <f t="shared" si="25"/>
        <v>1614.0900000000001</v>
      </c>
      <c r="AF206" s="103">
        <f t="shared" si="26"/>
        <v>49.999999999999773</v>
      </c>
      <c r="AG206" s="3"/>
    </row>
    <row r="207" spans="2:33" x14ac:dyDescent="0.3">
      <c r="B207" s="1" t="str">
        <f>адреса!$G$251</f>
        <v>кв.49</v>
      </c>
      <c r="C207" s="522">
        <f>адреса!$I$251</f>
        <v>50000049</v>
      </c>
      <c r="D207" s="6" t="str">
        <f>адреса!$K$251</f>
        <v>ФИО-5-49</v>
      </c>
      <c r="E207" s="6">
        <v>7932.16</v>
      </c>
      <c r="F207" s="6">
        <v>1663.02</v>
      </c>
      <c r="G207" s="6">
        <v>0</v>
      </c>
      <c r="H207" s="6">
        <v>1325.16</v>
      </c>
      <c r="I207" s="6">
        <v>0</v>
      </c>
      <c r="J207" s="6">
        <v>0</v>
      </c>
      <c r="K207" s="6">
        <v>0</v>
      </c>
      <c r="L207" s="6"/>
      <c r="M207" s="6">
        <v>0</v>
      </c>
      <c r="N207" s="6">
        <v>50</v>
      </c>
      <c r="O207" s="6">
        <v>0</v>
      </c>
      <c r="P207" s="6">
        <v>0</v>
      </c>
      <c r="Q207" s="6">
        <v>0</v>
      </c>
      <c r="R207" s="6"/>
      <c r="S207" s="6"/>
      <c r="T207" s="6"/>
      <c r="U207" s="6"/>
      <c r="V207" s="6">
        <v>3038.18</v>
      </c>
      <c r="W207" s="6">
        <v>0</v>
      </c>
      <c r="X207" s="6">
        <v>10970.34</v>
      </c>
      <c r="Y207" s="513">
        <f>IF(A207&lt;&gt;"",IF(A207=мар17!A256,0,1),IF(AND(B207=мар17!B256,C207=мар17!C256),0,1))</f>
        <v>0</v>
      </c>
      <c r="Z207" s="70" t="str">
        <f t="shared" si="23"/>
        <v>ул. Пятая д.5</v>
      </c>
      <c r="AA207" s="504">
        <f>IF($B207&lt;&gt;"",MAX(AA$7:AA206)+1,0)</f>
        <v>197</v>
      </c>
      <c r="AB207" s="502">
        <f t="shared" si="27"/>
        <v>207</v>
      </c>
      <c r="AC207" s="504">
        <f>1</f>
        <v>1</v>
      </c>
      <c r="AD207" s="103">
        <f t="shared" si="24"/>
        <v>1663.02</v>
      </c>
      <c r="AE207" s="103">
        <f t="shared" si="25"/>
        <v>1325.16</v>
      </c>
      <c r="AF207" s="103">
        <f t="shared" si="26"/>
        <v>49.999999999999773</v>
      </c>
      <c r="AG207" s="3"/>
    </row>
    <row r="208" spans="2:33" x14ac:dyDescent="0.3">
      <c r="B208" s="1" t="str">
        <f>адреса!$G$252</f>
        <v>кв.50</v>
      </c>
      <c r="C208" s="522">
        <f>адреса!$I$252</f>
        <v>50000050</v>
      </c>
      <c r="D208" s="6" t="str">
        <f>адреса!$K$252</f>
        <v>ФИО-5-50</v>
      </c>
      <c r="E208" s="6">
        <v>30175.75</v>
      </c>
      <c r="F208" s="6">
        <v>4043.06</v>
      </c>
      <c r="G208" s="6">
        <v>0</v>
      </c>
      <c r="H208" s="6">
        <v>3219.11</v>
      </c>
      <c r="I208" s="6">
        <v>794.94</v>
      </c>
      <c r="J208" s="6">
        <v>2855.61</v>
      </c>
      <c r="K208" s="6">
        <v>1496.72</v>
      </c>
      <c r="L208" s="6"/>
      <c r="M208" s="6">
        <v>0</v>
      </c>
      <c r="N208" s="6">
        <v>50</v>
      </c>
      <c r="O208" s="6">
        <v>0</v>
      </c>
      <c r="P208" s="6">
        <v>0</v>
      </c>
      <c r="Q208" s="6">
        <v>0</v>
      </c>
      <c r="R208" s="6"/>
      <c r="S208" s="6"/>
      <c r="T208" s="6"/>
      <c r="U208" s="6"/>
      <c r="V208" s="6">
        <v>12459.44</v>
      </c>
      <c r="W208" s="6">
        <v>0</v>
      </c>
      <c r="X208" s="6">
        <v>42635.19</v>
      </c>
      <c r="Y208" s="513">
        <f>IF(A208&lt;&gt;"",IF(A208=мар17!A257,0,1),IF(AND(B208=мар17!B257,C208=мар17!C257),0,1))</f>
        <v>0</v>
      </c>
      <c r="Z208" s="70" t="str">
        <f t="shared" si="23"/>
        <v>ул. Пятая д.5</v>
      </c>
      <c r="AA208" s="504">
        <f>IF($B208&lt;&gt;"",MAX(AA$7:AA207)+1,0)</f>
        <v>198</v>
      </c>
      <c r="AB208" s="502">
        <f t="shared" si="27"/>
        <v>208</v>
      </c>
      <c r="AC208" s="504">
        <f>1</f>
        <v>1</v>
      </c>
      <c r="AD208" s="103">
        <f t="shared" si="24"/>
        <v>4043.06</v>
      </c>
      <c r="AE208" s="103">
        <f t="shared" si="25"/>
        <v>8366.3799999999992</v>
      </c>
      <c r="AF208" s="103">
        <f t="shared" si="26"/>
        <v>50.000000000001819</v>
      </c>
      <c r="AG208" s="3"/>
    </row>
    <row r="209" spans="2:33" x14ac:dyDescent="0.3">
      <c r="B209" s="1" t="str">
        <f>адреса!$G$253</f>
        <v>кв.51</v>
      </c>
      <c r="C209" s="522">
        <f>адреса!$I$253</f>
        <v>50000051</v>
      </c>
      <c r="D209" s="6" t="str">
        <f>адреса!$K$253</f>
        <v>ФИО-5-51</v>
      </c>
      <c r="E209" s="6">
        <v>4111.8599999999997</v>
      </c>
      <c r="F209" s="6">
        <v>2639.06</v>
      </c>
      <c r="G209" s="6">
        <v>0</v>
      </c>
      <c r="H209" s="6">
        <v>2101.5</v>
      </c>
      <c r="I209" s="6">
        <v>324.94</v>
      </c>
      <c r="J209" s="6">
        <v>1135.5999999999999</v>
      </c>
      <c r="K209" s="6">
        <v>605.66</v>
      </c>
      <c r="L209" s="6"/>
      <c r="M209" s="6">
        <v>0</v>
      </c>
      <c r="N209" s="6">
        <v>50</v>
      </c>
      <c r="O209" s="6">
        <v>0</v>
      </c>
      <c r="P209" s="6">
        <v>0</v>
      </c>
      <c r="Q209" s="6">
        <v>0</v>
      </c>
      <c r="R209" s="6"/>
      <c r="S209" s="6"/>
      <c r="T209" s="6"/>
      <c r="U209" s="6"/>
      <c r="V209" s="6">
        <v>6856.76</v>
      </c>
      <c r="W209" s="6">
        <v>0</v>
      </c>
      <c r="X209" s="6">
        <v>10968.62</v>
      </c>
      <c r="Y209" s="513">
        <f>IF(A209&lt;&gt;"",IF(A209=мар17!A258,0,1),IF(AND(B209=мар17!B258,C209=мар17!C258),0,1))</f>
        <v>0</v>
      </c>
      <c r="Z209" s="70" t="str">
        <f t="shared" si="23"/>
        <v>ул. Пятая д.5</v>
      </c>
      <c r="AA209" s="504">
        <f>IF($B209&lt;&gt;"",MAX(AA$7:AA208)+1,0)</f>
        <v>199</v>
      </c>
      <c r="AB209" s="502">
        <f t="shared" si="27"/>
        <v>209</v>
      </c>
      <c r="AC209" s="504">
        <f>1</f>
        <v>1</v>
      </c>
      <c r="AD209" s="103">
        <f t="shared" si="24"/>
        <v>2639.06</v>
      </c>
      <c r="AE209" s="103">
        <f t="shared" si="25"/>
        <v>4167.7</v>
      </c>
      <c r="AF209" s="103">
        <f t="shared" si="26"/>
        <v>50.000000000000909</v>
      </c>
      <c r="AG209" s="3"/>
    </row>
    <row r="210" spans="2:33" x14ac:dyDescent="0.3">
      <c r="B210" s="1" t="str">
        <f>адреса!$G$254</f>
        <v>кв.52</v>
      </c>
      <c r="C210" s="522">
        <f>адреса!$I$254</f>
        <v>50000052</v>
      </c>
      <c r="D210" s="6" t="str">
        <f>адреса!$K$254</f>
        <v>ФИО-5-52</v>
      </c>
      <c r="E210" s="6">
        <v>1735.55</v>
      </c>
      <c r="F210" s="6">
        <v>1685.55</v>
      </c>
      <c r="G210" s="6">
        <v>0</v>
      </c>
      <c r="H210" s="6">
        <v>1343.13</v>
      </c>
      <c r="I210" s="6">
        <v>0</v>
      </c>
      <c r="J210" s="6">
        <v>0</v>
      </c>
      <c r="K210" s="6">
        <v>0</v>
      </c>
      <c r="L210" s="6"/>
      <c r="M210" s="6">
        <v>0</v>
      </c>
      <c r="N210" s="6">
        <v>50</v>
      </c>
      <c r="O210" s="6">
        <v>0</v>
      </c>
      <c r="P210" s="6">
        <v>0</v>
      </c>
      <c r="Q210" s="6">
        <v>0</v>
      </c>
      <c r="R210" s="6"/>
      <c r="S210" s="6"/>
      <c r="T210" s="6"/>
      <c r="U210" s="6"/>
      <c r="V210" s="6">
        <v>3078.68</v>
      </c>
      <c r="W210" s="6">
        <v>0</v>
      </c>
      <c r="X210" s="6">
        <v>4814.2299999999996</v>
      </c>
      <c r="Y210" s="513">
        <f>IF(A210&lt;&gt;"",IF(A210=мар17!A259,0,1),IF(AND(B210=мар17!B259,C210=мар17!C259),0,1))</f>
        <v>0</v>
      </c>
      <c r="Z210" s="70" t="str">
        <f t="shared" si="23"/>
        <v>ул. Пятая д.5</v>
      </c>
      <c r="AA210" s="504">
        <f>IF($B210&lt;&gt;"",MAX(AA$7:AA209)+1,0)</f>
        <v>200</v>
      </c>
      <c r="AB210" s="502">
        <f t="shared" si="27"/>
        <v>210</v>
      </c>
      <c r="AC210" s="504">
        <f>1</f>
        <v>1</v>
      </c>
      <c r="AD210" s="103">
        <f t="shared" si="24"/>
        <v>1685.55</v>
      </c>
      <c r="AE210" s="103">
        <f t="shared" si="25"/>
        <v>1343.13</v>
      </c>
      <c r="AF210" s="103">
        <f t="shared" si="26"/>
        <v>49.999999999999773</v>
      </c>
      <c r="AG210" s="3"/>
    </row>
    <row r="211" spans="2:33" x14ac:dyDescent="0.3">
      <c r="B211" s="1" t="str">
        <f>адреса!$G$255</f>
        <v>кв.53</v>
      </c>
      <c r="C211" s="522">
        <f>адреса!$I$255</f>
        <v>50000053</v>
      </c>
      <c r="D211" s="6" t="str">
        <f>адреса!$K$255</f>
        <v>ФИО-5-53</v>
      </c>
      <c r="E211" s="6">
        <v>7190.67</v>
      </c>
      <c r="F211" s="6">
        <v>1663.02</v>
      </c>
      <c r="G211" s="6">
        <v>0</v>
      </c>
      <c r="H211" s="6">
        <v>1325.16</v>
      </c>
      <c r="I211" s="6">
        <v>0</v>
      </c>
      <c r="J211" s="6">
        <v>0</v>
      </c>
      <c r="K211" s="6">
        <v>0</v>
      </c>
      <c r="L211" s="6"/>
      <c r="M211" s="6">
        <v>0</v>
      </c>
      <c r="N211" s="6">
        <v>50</v>
      </c>
      <c r="O211" s="6">
        <v>0</v>
      </c>
      <c r="P211" s="6">
        <v>0</v>
      </c>
      <c r="Q211" s="6">
        <v>0</v>
      </c>
      <c r="R211" s="6"/>
      <c r="S211" s="6"/>
      <c r="T211" s="6"/>
      <c r="U211" s="6"/>
      <c r="V211" s="6">
        <v>3038.18</v>
      </c>
      <c r="W211" s="6">
        <v>0</v>
      </c>
      <c r="X211" s="6">
        <v>10228.85</v>
      </c>
      <c r="Y211" s="513">
        <f>IF(A211&lt;&gt;"",IF(A211=мар17!A260,0,1),IF(AND(B211=мар17!B260,C211=мар17!C260),0,1))</f>
        <v>0</v>
      </c>
      <c r="Z211" s="70" t="str">
        <f t="shared" si="23"/>
        <v>ул. Пятая д.5</v>
      </c>
      <c r="AA211" s="504">
        <f>IF($B211&lt;&gt;"",MAX(AA$7:AA210)+1,0)</f>
        <v>201</v>
      </c>
      <c r="AB211" s="502">
        <f t="shared" si="27"/>
        <v>211</v>
      </c>
      <c r="AC211" s="504">
        <f>1</f>
        <v>1</v>
      </c>
      <c r="AD211" s="103">
        <f t="shared" si="24"/>
        <v>1663.02</v>
      </c>
      <c r="AE211" s="103">
        <f t="shared" si="25"/>
        <v>1325.16</v>
      </c>
      <c r="AF211" s="103">
        <f t="shared" si="26"/>
        <v>49.999999999999773</v>
      </c>
      <c r="AG211" s="3"/>
    </row>
    <row r="212" spans="2:33" x14ac:dyDescent="0.3">
      <c r="B212" s="1" t="str">
        <f>адреса!$G$256</f>
        <v>кв.54</v>
      </c>
      <c r="C212" s="522">
        <f>адреса!$I$256</f>
        <v>50000054</v>
      </c>
      <c r="D212" s="6" t="str">
        <f>адреса!$K$256</f>
        <v>ФИО-5-54</v>
      </c>
      <c r="E212" s="6">
        <v>3741.02</v>
      </c>
      <c r="F212" s="6">
        <v>4043.06</v>
      </c>
      <c r="G212" s="6">
        <v>0</v>
      </c>
      <c r="H212" s="6">
        <v>3219.11</v>
      </c>
      <c r="I212" s="6">
        <v>69.63</v>
      </c>
      <c r="J212" s="6">
        <v>141.94999999999999</v>
      </c>
      <c r="K212" s="6">
        <v>110.12</v>
      </c>
      <c r="L212" s="6"/>
      <c r="M212" s="6">
        <v>0</v>
      </c>
      <c r="N212" s="6">
        <v>50</v>
      </c>
      <c r="O212" s="6">
        <v>0</v>
      </c>
      <c r="P212" s="6">
        <v>0</v>
      </c>
      <c r="Q212" s="6">
        <v>0</v>
      </c>
      <c r="R212" s="6"/>
      <c r="S212" s="6"/>
      <c r="T212" s="6"/>
      <c r="U212" s="6"/>
      <c r="V212" s="6">
        <v>7633.87</v>
      </c>
      <c r="W212" s="6">
        <v>0</v>
      </c>
      <c r="X212" s="6">
        <v>11374.89</v>
      </c>
      <c r="Y212" s="513">
        <f>IF(A212&lt;&gt;"",IF(A212=мар17!A261,0,1),IF(AND(B212=мар17!B261,C212=мар17!C261),0,1))</f>
        <v>0</v>
      </c>
      <c r="Z212" s="70" t="str">
        <f t="shared" si="23"/>
        <v>ул. Пятая д.5</v>
      </c>
      <c r="AA212" s="504">
        <f>IF($B212&lt;&gt;"",MAX(AA$7:AA211)+1,0)</f>
        <v>202</v>
      </c>
      <c r="AB212" s="502">
        <f t="shared" si="27"/>
        <v>212</v>
      </c>
      <c r="AC212" s="504">
        <f>1</f>
        <v>1</v>
      </c>
      <c r="AD212" s="103">
        <f t="shared" si="24"/>
        <v>4043.06</v>
      </c>
      <c r="AE212" s="103">
        <f t="shared" si="25"/>
        <v>3540.81</v>
      </c>
      <c r="AF212" s="103">
        <f t="shared" si="26"/>
        <v>50</v>
      </c>
      <c r="AG212" s="3"/>
    </row>
    <row r="213" spans="2:33" x14ac:dyDescent="0.3">
      <c r="B213" s="1" t="str">
        <f>адреса!$G$257</f>
        <v>кв.55</v>
      </c>
      <c r="C213" s="522">
        <f>адреса!$I$257</f>
        <v>50000055</v>
      </c>
      <c r="D213" s="6" t="str">
        <f>адреса!$K$257</f>
        <v>ФИО-5-55</v>
      </c>
      <c r="E213" s="6">
        <v>3501.94</v>
      </c>
      <c r="F213" s="6">
        <v>2639.06</v>
      </c>
      <c r="G213" s="6">
        <v>0</v>
      </c>
      <c r="H213" s="6">
        <v>1593.06</v>
      </c>
      <c r="I213" s="6">
        <v>185.68</v>
      </c>
      <c r="J213" s="6">
        <v>993.65</v>
      </c>
      <c r="K213" s="6">
        <v>412.95</v>
      </c>
      <c r="L213" s="6"/>
      <c r="M213" s="6">
        <v>0</v>
      </c>
      <c r="N213" s="6">
        <v>50</v>
      </c>
      <c r="O213" s="6">
        <v>0</v>
      </c>
      <c r="P213" s="6">
        <v>0</v>
      </c>
      <c r="Q213" s="6">
        <v>0</v>
      </c>
      <c r="R213" s="6"/>
      <c r="S213" s="6"/>
      <c r="T213" s="6"/>
      <c r="U213" s="6"/>
      <c r="V213" s="6">
        <v>5874.4</v>
      </c>
      <c r="W213" s="6">
        <v>3501.94</v>
      </c>
      <c r="X213" s="6">
        <v>5874.4</v>
      </c>
      <c r="Y213" s="513">
        <f>IF(A213&lt;&gt;"",IF(A213=мар17!A262,0,1),IF(AND(B213=мар17!B262,C213=мар17!C262),0,1))</f>
        <v>0</v>
      </c>
      <c r="Z213" s="70" t="str">
        <f t="shared" si="23"/>
        <v>ул. Пятая д.5</v>
      </c>
      <c r="AA213" s="504">
        <f>IF($B213&lt;&gt;"",MAX(AA$7:AA212)+1,0)</f>
        <v>203</v>
      </c>
      <c r="AB213" s="502">
        <f t="shared" si="27"/>
        <v>213</v>
      </c>
      <c r="AC213" s="504">
        <f>1</f>
        <v>1</v>
      </c>
      <c r="AD213" s="103">
        <f t="shared" si="24"/>
        <v>2639.06</v>
      </c>
      <c r="AE213" s="103">
        <f t="shared" si="25"/>
        <v>3185.3399999999997</v>
      </c>
      <c r="AF213" s="103">
        <f t="shared" si="26"/>
        <v>50</v>
      </c>
      <c r="AG213" s="3"/>
    </row>
    <row r="214" spans="2:33" x14ac:dyDescent="0.3">
      <c r="B214" s="1" t="str">
        <f>адреса!$G$258</f>
        <v>кв.56</v>
      </c>
      <c r="C214" s="522">
        <f>адреса!$I$258</f>
        <v>50000056</v>
      </c>
      <c r="D214" s="6" t="str">
        <f>адреса!$K$258</f>
        <v>ФИО-5-56</v>
      </c>
      <c r="E214" s="6">
        <v>0</v>
      </c>
      <c r="F214" s="6">
        <v>1685.55</v>
      </c>
      <c r="G214" s="6">
        <v>0</v>
      </c>
      <c r="H214" s="6">
        <v>1343.13</v>
      </c>
      <c r="I214" s="6">
        <v>348.15</v>
      </c>
      <c r="J214" s="6">
        <v>1845.35</v>
      </c>
      <c r="K214" s="6">
        <v>770.84</v>
      </c>
      <c r="L214" s="6"/>
      <c r="M214" s="6">
        <v>0</v>
      </c>
      <c r="N214" s="6">
        <v>50</v>
      </c>
      <c r="O214" s="6">
        <v>0</v>
      </c>
      <c r="P214" s="6">
        <v>0</v>
      </c>
      <c r="Q214" s="6">
        <v>0</v>
      </c>
      <c r="R214" s="6"/>
      <c r="S214" s="6"/>
      <c r="T214" s="6"/>
      <c r="U214" s="6"/>
      <c r="V214" s="6">
        <v>6043.02</v>
      </c>
      <c r="W214" s="6">
        <v>0</v>
      </c>
      <c r="X214" s="6">
        <v>6043.02</v>
      </c>
      <c r="Y214" s="513">
        <f>IF(A214&lt;&gt;"",IF(A214=мар17!A263,0,1),IF(AND(B214=мар17!B263,C214=мар17!C263),0,1))</f>
        <v>0</v>
      </c>
      <c r="Z214" s="70" t="str">
        <f t="shared" si="23"/>
        <v>ул. Пятая д.5</v>
      </c>
      <c r="AA214" s="504">
        <f>IF($B214&lt;&gt;"",MAX(AA$7:AA213)+1,0)</f>
        <v>204</v>
      </c>
      <c r="AB214" s="502">
        <f t="shared" si="27"/>
        <v>214</v>
      </c>
      <c r="AC214" s="504">
        <f>1</f>
        <v>1</v>
      </c>
      <c r="AD214" s="103">
        <f t="shared" si="24"/>
        <v>1685.55</v>
      </c>
      <c r="AE214" s="103">
        <f t="shared" si="25"/>
        <v>4307.47</v>
      </c>
      <c r="AF214" s="103">
        <f t="shared" si="26"/>
        <v>50</v>
      </c>
      <c r="AG214" s="3"/>
    </row>
    <row r="215" spans="2:33" x14ac:dyDescent="0.3">
      <c r="B215" s="1" t="str">
        <f>адреса!$G$259</f>
        <v>кв.57</v>
      </c>
      <c r="C215" s="522">
        <f>адреса!$I$259</f>
        <v>50000057</v>
      </c>
      <c r="D215" s="6" t="str">
        <f>адреса!$K$259</f>
        <v>ФИО-5-57</v>
      </c>
      <c r="E215" s="6">
        <v>1240.5899999999999</v>
      </c>
      <c r="F215" s="6">
        <v>1663.02</v>
      </c>
      <c r="G215" s="6">
        <v>0</v>
      </c>
      <c r="H215" s="6">
        <v>1325.16</v>
      </c>
      <c r="I215" s="6">
        <v>208.89</v>
      </c>
      <c r="J215" s="6">
        <v>709.75</v>
      </c>
      <c r="K215" s="6">
        <v>385.42</v>
      </c>
      <c r="L215" s="6"/>
      <c r="M215" s="6">
        <v>0</v>
      </c>
      <c r="N215" s="6">
        <v>50</v>
      </c>
      <c r="O215" s="6">
        <v>0</v>
      </c>
      <c r="P215" s="6">
        <v>0</v>
      </c>
      <c r="Q215" s="6">
        <v>0</v>
      </c>
      <c r="R215" s="6"/>
      <c r="S215" s="6"/>
      <c r="T215" s="6"/>
      <c r="U215" s="6"/>
      <c r="V215" s="6">
        <v>4342.24</v>
      </c>
      <c r="W215" s="6">
        <v>2920</v>
      </c>
      <c r="X215" s="6">
        <v>2662.83</v>
      </c>
      <c r="Y215" s="513">
        <f>IF(A215&lt;&gt;"",IF(A215=мар17!A264,0,1),IF(AND(B215=мар17!B264,C215=мар17!C264),0,1))</f>
        <v>0</v>
      </c>
      <c r="Z215" s="70" t="str">
        <f t="shared" si="23"/>
        <v>ул. Пятая д.5</v>
      </c>
      <c r="AA215" s="504">
        <f>IF($B215&lt;&gt;"",MAX(AA$7:AA214)+1,0)</f>
        <v>205</v>
      </c>
      <c r="AB215" s="502">
        <f t="shared" si="27"/>
        <v>215</v>
      </c>
      <c r="AC215" s="504">
        <f>1</f>
        <v>1</v>
      </c>
      <c r="AD215" s="103">
        <f t="shared" si="24"/>
        <v>1663.02</v>
      </c>
      <c r="AE215" s="103">
        <f t="shared" si="25"/>
        <v>2629.2200000000003</v>
      </c>
      <c r="AF215" s="103">
        <f t="shared" si="26"/>
        <v>49.999999999999545</v>
      </c>
      <c r="AG215" s="3"/>
    </row>
    <row r="216" spans="2:33" x14ac:dyDescent="0.3">
      <c r="B216" s="1" t="str">
        <f>адреса!$G$260</f>
        <v>кв.58</v>
      </c>
      <c r="C216" s="522">
        <f>адреса!$I$260</f>
        <v>50000058</v>
      </c>
      <c r="D216" s="6" t="str">
        <f>адреса!$K$260</f>
        <v>ФИО-5-58</v>
      </c>
      <c r="E216" s="6">
        <v>0</v>
      </c>
      <c r="F216" s="6">
        <v>4043.06</v>
      </c>
      <c r="G216" s="6">
        <v>0</v>
      </c>
      <c r="H216" s="6">
        <v>3219.11</v>
      </c>
      <c r="I216" s="6">
        <v>185.68</v>
      </c>
      <c r="J216" s="6">
        <v>283.89999999999998</v>
      </c>
      <c r="K216" s="6">
        <v>275.3</v>
      </c>
      <c r="L216" s="6"/>
      <c r="M216" s="6">
        <v>0</v>
      </c>
      <c r="N216" s="6">
        <v>50</v>
      </c>
      <c r="O216" s="6">
        <v>0</v>
      </c>
      <c r="P216" s="6">
        <v>0</v>
      </c>
      <c r="Q216" s="6">
        <v>0</v>
      </c>
      <c r="R216" s="6"/>
      <c r="S216" s="6"/>
      <c r="T216" s="6"/>
      <c r="U216" s="6"/>
      <c r="V216" s="6">
        <v>8057.05</v>
      </c>
      <c r="W216" s="6">
        <v>0</v>
      </c>
      <c r="X216" s="6">
        <v>8057.05</v>
      </c>
      <c r="Y216" s="513">
        <f>IF(A216&lt;&gt;"",IF(A216=мар17!A265,0,1),IF(AND(B216=мар17!B265,C216=мар17!C265),0,1))</f>
        <v>0</v>
      </c>
      <c r="Z216" s="70" t="str">
        <f t="shared" si="23"/>
        <v>ул. Пятая д.5</v>
      </c>
      <c r="AA216" s="504">
        <f>IF($B216&lt;&gt;"",MAX(AA$7:AA215)+1,0)</f>
        <v>206</v>
      </c>
      <c r="AB216" s="502">
        <f t="shared" si="27"/>
        <v>216</v>
      </c>
      <c r="AC216" s="504">
        <f>1</f>
        <v>1</v>
      </c>
      <c r="AD216" s="103">
        <f t="shared" si="24"/>
        <v>4043.06</v>
      </c>
      <c r="AE216" s="103">
        <f t="shared" si="25"/>
        <v>3963.9900000000002</v>
      </c>
      <c r="AF216" s="103">
        <f t="shared" si="26"/>
        <v>50</v>
      </c>
      <c r="AG216" s="3"/>
    </row>
    <row r="217" spans="2:33" x14ac:dyDescent="0.3">
      <c r="B217" s="1" t="str">
        <f>адреса!$G$261</f>
        <v>кв.59</v>
      </c>
      <c r="C217" s="522">
        <f>адреса!$I$261</f>
        <v>50000059</v>
      </c>
      <c r="D217" s="6" t="str">
        <f>адреса!$K$261</f>
        <v>ФИО-5-59</v>
      </c>
      <c r="E217" s="6">
        <v>3302.16</v>
      </c>
      <c r="F217" s="6">
        <v>2639.06</v>
      </c>
      <c r="G217" s="6">
        <v>0</v>
      </c>
      <c r="H217" s="6">
        <v>2101.5100000000002</v>
      </c>
      <c r="I217" s="6">
        <v>184.84</v>
      </c>
      <c r="J217" s="6">
        <v>718.27</v>
      </c>
      <c r="K217" s="6">
        <v>358.55</v>
      </c>
      <c r="L217" s="6"/>
      <c r="M217" s="6">
        <v>0</v>
      </c>
      <c r="N217" s="6">
        <v>50</v>
      </c>
      <c r="O217" s="6">
        <v>0</v>
      </c>
      <c r="P217" s="6">
        <v>0</v>
      </c>
      <c r="Q217" s="6">
        <v>0</v>
      </c>
      <c r="R217" s="6"/>
      <c r="S217" s="6"/>
      <c r="T217" s="6"/>
      <c r="U217" s="6"/>
      <c r="V217" s="6">
        <v>6052.23</v>
      </c>
      <c r="W217" s="6">
        <v>3302.16</v>
      </c>
      <c r="X217" s="6">
        <v>6052.23</v>
      </c>
      <c r="Y217" s="513">
        <f>IF(A217&lt;&gt;"",IF(A217=мар17!A266,0,1),IF(AND(B217=мар17!B266,C217=мар17!C266),0,1))</f>
        <v>0</v>
      </c>
      <c r="Z217" s="70" t="str">
        <f t="shared" si="23"/>
        <v>ул. Пятая д.5</v>
      </c>
      <c r="AA217" s="504">
        <f>IF($B217&lt;&gt;"",MAX(AA$7:AA216)+1,0)</f>
        <v>207</v>
      </c>
      <c r="AB217" s="502">
        <f t="shared" si="27"/>
        <v>217</v>
      </c>
      <c r="AC217" s="504">
        <f>1</f>
        <v>1</v>
      </c>
      <c r="AD217" s="103">
        <f t="shared" si="24"/>
        <v>2639.06</v>
      </c>
      <c r="AE217" s="103">
        <f t="shared" si="25"/>
        <v>3363.1700000000005</v>
      </c>
      <c r="AF217" s="103">
        <f t="shared" si="26"/>
        <v>49.999999999999091</v>
      </c>
      <c r="AG217" s="3"/>
    </row>
    <row r="218" spans="2:33" x14ac:dyDescent="0.3">
      <c r="B218" s="1" t="str">
        <f>адреса!$G$262</f>
        <v>кв.60</v>
      </c>
      <c r="C218" s="522">
        <f>адреса!$I$262</f>
        <v>50000060</v>
      </c>
      <c r="D218" s="6" t="str">
        <f>адреса!$K$262</f>
        <v>ФИО-5-60</v>
      </c>
      <c r="E218" s="6">
        <v>152708.68</v>
      </c>
      <c r="F218" s="6">
        <v>1689.3</v>
      </c>
      <c r="G218" s="6">
        <v>0</v>
      </c>
      <c r="H218" s="6">
        <v>1345.12</v>
      </c>
      <c r="I218" s="6">
        <v>0</v>
      </c>
      <c r="J218" s="6">
        <v>0</v>
      </c>
      <c r="K218" s="6">
        <v>0</v>
      </c>
      <c r="L218" s="6"/>
      <c r="M218" s="6">
        <v>0</v>
      </c>
      <c r="N218" s="6">
        <v>50</v>
      </c>
      <c r="O218" s="6">
        <v>0</v>
      </c>
      <c r="P218" s="6">
        <v>0</v>
      </c>
      <c r="Q218" s="6">
        <v>0</v>
      </c>
      <c r="R218" s="6"/>
      <c r="S218" s="6"/>
      <c r="T218" s="6"/>
      <c r="U218" s="6"/>
      <c r="V218" s="6">
        <v>3084.42</v>
      </c>
      <c r="W218" s="6">
        <v>0</v>
      </c>
      <c r="X218" s="6">
        <v>155793.1</v>
      </c>
      <c r="Y218" s="513">
        <f>IF(A218&lt;&gt;"",IF(A218=мар17!A267,0,1),IF(AND(B218=мар17!B267,C218=мар17!C267),0,1))</f>
        <v>0</v>
      </c>
      <c r="Z218" s="70" t="str">
        <f t="shared" si="23"/>
        <v>ул. Пятая д.5</v>
      </c>
      <c r="AA218" s="504">
        <f>IF($B218&lt;&gt;"",MAX(AA$7:AA217)+1,0)</f>
        <v>208</v>
      </c>
      <c r="AB218" s="502">
        <f t="shared" si="27"/>
        <v>218</v>
      </c>
      <c r="AC218" s="504">
        <f>1</f>
        <v>1</v>
      </c>
      <c r="AD218" s="103">
        <f t="shared" si="24"/>
        <v>1689.3</v>
      </c>
      <c r="AE218" s="103">
        <f t="shared" si="25"/>
        <v>1345.12</v>
      </c>
      <c r="AF218" s="103">
        <f t="shared" si="26"/>
        <v>50.000000000000227</v>
      </c>
      <c r="AG218" s="3"/>
    </row>
    <row r="219" spans="2:33" x14ac:dyDescent="0.3">
      <c r="B219" s="1" t="str">
        <f>адреса!$G$263</f>
        <v>кв.61</v>
      </c>
      <c r="C219" s="522">
        <f>адреса!$I$263</f>
        <v>50000061</v>
      </c>
      <c r="D219" s="6" t="str">
        <f>адреса!$K$263</f>
        <v>ФИО-5-61</v>
      </c>
      <c r="E219" s="6">
        <v>126235.45</v>
      </c>
      <c r="F219" s="6">
        <v>1670.53</v>
      </c>
      <c r="G219" s="6">
        <v>0</v>
      </c>
      <c r="H219" s="6">
        <v>1331.15</v>
      </c>
      <c r="I219" s="6">
        <v>0</v>
      </c>
      <c r="J219" s="6">
        <v>0</v>
      </c>
      <c r="K219" s="6">
        <v>0</v>
      </c>
      <c r="L219" s="6"/>
      <c r="M219" s="6">
        <v>0</v>
      </c>
      <c r="N219" s="6">
        <v>50</v>
      </c>
      <c r="O219" s="6">
        <v>0</v>
      </c>
      <c r="P219" s="6">
        <v>0</v>
      </c>
      <c r="Q219" s="6">
        <v>0</v>
      </c>
      <c r="R219" s="6"/>
      <c r="S219" s="6"/>
      <c r="T219" s="6"/>
      <c r="U219" s="6"/>
      <c r="V219" s="6">
        <v>3051.68</v>
      </c>
      <c r="W219" s="6">
        <v>0</v>
      </c>
      <c r="X219" s="6">
        <v>129287.13</v>
      </c>
      <c r="Y219" s="513">
        <f>IF(A219&lt;&gt;"",IF(A219=мар17!A268,0,1),IF(AND(B219=мар17!B268,C219=мар17!C268),0,1))</f>
        <v>0</v>
      </c>
      <c r="Z219" s="70" t="str">
        <f t="shared" si="23"/>
        <v>ул. Пятая д.5</v>
      </c>
      <c r="AA219" s="504">
        <f>IF($B219&lt;&gt;"",MAX(AA$7:AA218)+1,0)</f>
        <v>209</v>
      </c>
      <c r="AB219" s="502">
        <f t="shared" si="27"/>
        <v>219</v>
      </c>
      <c r="AC219" s="504">
        <f>1</f>
        <v>1</v>
      </c>
      <c r="AD219" s="103">
        <f t="shared" si="24"/>
        <v>1670.53</v>
      </c>
      <c r="AE219" s="103">
        <f t="shared" si="25"/>
        <v>1331.15</v>
      </c>
      <c r="AF219" s="103">
        <f t="shared" si="26"/>
        <v>49.999999999999773</v>
      </c>
      <c r="AG219" s="3"/>
    </row>
    <row r="220" spans="2:33" x14ac:dyDescent="0.3">
      <c r="B220" s="1" t="str">
        <f>адреса!$G$264</f>
        <v>кв.62</v>
      </c>
      <c r="C220" s="522">
        <f>адреса!$I$264</f>
        <v>50000062</v>
      </c>
      <c r="D220" s="6" t="str">
        <f>адреса!$K$264</f>
        <v>ФИО-5-62</v>
      </c>
      <c r="E220" s="6">
        <v>0</v>
      </c>
      <c r="F220" s="6">
        <v>4043.06</v>
      </c>
      <c r="G220" s="6">
        <v>0</v>
      </c>
      <c r="H220" s="6">
        <v>3219.11</v>
      </c>
      <c r="I220" s="6">
        <v>0</v>
      </c>
      <c r="J220" s="6">
        <v>0</v>
      </c>
      <c r="K220" s="6">
        <v>0</v>
      </c>
      <c r="L220" s="6"/>
      <c r="M220" s="6">
        <v>0</v>
      </c>
      <c r="N220" s="6">
        <v>50</v>
      </c>
      <c r="O220" s="6">
        <v>0</v>
      </c>
      <c r="P220" s="6">
        <v>0</v>
      </c>
      <c r="Q220" s="6">
        <v>0</v>
      </c>
      <c r="R220" s="6"/>
      <c r="S220" s="6"/>
      <c r="T220" s="6"/>
      <c r="U220" s="6"/>
      <c r="V220" s="6">
        <v>7312.17</v>
      </c>
      <c r="W220" s="6">
        <v>0</v>
      </c>
      <c r="X220" s="6">
        <v>7312.17</v>
      </c>
      <c r="Y220" s="513">
        <f>IF(A220&lt;&gt;"",IF(A220=мар17!A269,0,1),IF(AND(B220=мар17!B269,C220=мар17!C269),0,1))</f>
        <v>0</v>
      </c>
      <c r="Z220" s="70" t="str">
        <f t="shared" si="23"/>
        <v>ул. Пятая д.5</v>
      </c>
      <c r="AA220" s="504">
        <f>IF($B220&lt;&gt;"",MAX(AA$7:AA219)+1,0)</f>
        <v>210</v>
      </c>
      <c r="AB220" s="502">
        <f t="shared" si="27"/>
        <v>220</v>
      </c>
      <c r="AC220" s="504">
        <f>1</f>
        <v>1</v>
      </c>
      <c r="AD220" s="103">
        <f t="shared" si="24"/>
        <v>4043.06</v>
      </c>
      <c r="AE220" s="103">
        <f t="shared" si="25"/>
        <v>3219.11</v>
      </c>
      <c r="AF220" s="103">
        <f t="shared" si="26"/>
        <v>50</v>
      </c>
      <c r="AG220" s="3"/>
    </row>
    <row r="221" spans="2:33" x14ac:dyDescent="0.3">
      <c r="B221" s="1" t="str">
        <f>адреса!$G$265</f>
        <v>кв.63</v>
      </c>
      <c r="C221" s="522">
        <f>адреса!$I$265</f>
        <v>50000063</v>
      </c>
      <c r="D221" s="6" t="str">
        <f>адреса!$K$265</f>
        <v>ФИО-5-63</v>
      </c>
      <c r="E221" s="6">
        <v>16382.39</v>
      </c>
      <c r="F221" s="6">
        <v>2642.82</v>
      </c>
      <c r="G221" s="6">
        <v>0</v>
      </c>
      <c r="H221" s="6">
        <v>2103.5</v>
      </c>
      <c r="I221" s="6">
        <v>169.64</v>
      </c>
      <c r="J221" s="6">
        <v>551.19000000000005</v>
      </c>
      <c r="K221" s="6">
        <v>308.12</v>
      </c>
      <c r="L221" s="6"/>
      <c r="M221" s="6">
        <v>0</v>
      </c>
      <c r="N221" s="6">
        <v>50</v>
      </c>
      <c r="O221" s="6">
        <v>0</v>
      </c>
      <c r="P221" s="6">
        <v>0</v>
      </c>
      <c r="Q221" s="6">
        <v>0</v>
      </c>
      <c r="R221" s="6"/>
      <c r="S221" s="6"/>
      <c r="T221" s="6"/>
      <c r="U221" s="6"/>
      <c r="V221" s="6">
        <v>5825.27</v>
      </c>
      <c r="W221" s="6">
        <v>15000</v>
      </c>
      <c r="X221" s="6">
        <v>7207.66</v>
      </c>
      <c r="Y221" s="513">
        <f>IF(A221&lt;&gt;"",IF(A221=мар17!A270,0,1),IF(AND(B221=мар17!B270,C221=мар17!C270),0,1))</f>
        <v>0</v>
      </c>
      <c r="Z221" s="70" t="str">
        <f t="shared" si="23"/>
        <v>ул. Пятая д.5</v>
      </c>
      <c r="AA221" s="504">
        <f>IF($B221&lt;&gt;"",MAX(AA$7:AA220)+1,0)</f>
        <v>211</v>
      </c>
      <c r="AB221" s="502">
        <f t="shared" si="27"/>
        <v>221</v>
      </c>
      <c r="AC221" s="504">
        <f>1</f>
        <v>1</v>
      </c>
      <c r="AD221" s="103">
        <f t="shared" si="24"/>
        <v>2642.82</v>
      </c>
      <c r="AE221" s="103">
        <f t="shared" si="25"/>
        <v>3132.45</v>
      </c>
      <c r="AF221" s="103">
        <f t="shared" si="26"/>
        <v>50.000000000000455</v>
      </c>
      <c r="AG221" s="3"/>
    </row>
    <row r="222" spans="2:33" x14ac:dyDescent="0.3">
      <c r="B222" s="1" t="str">
        <f>адреса!$G$266</f>
        <v>кв.64</v>
      </c>
      <c r="C222" s="522">
        <f>адреса!$I$266</f>
        <v>50000064</v>
      </c>
      <c r="D222" s="6" t="str">
        <f>адреса!$K$266</f>
        <v>ФИО-5-64</v>
      </c>
      <c r="E222" s="6">
        <v>2768.65</v>
      </c>
      <c r="F222" s="6">
        <v>1685.55</v>
      </c>
      <c r="G222" s="6">
        <v>0</v>
      </c>
      <c r="H222" s="6">
        <v>1343.13</v>
      </c>
      <c r="I222" s="6">
        <v>232.1</v>
      </c>
      <c r="J222" s="6">
        <v>567.79999999999995</v>
      </c>
      <c r="K222" s="6">
        <v>385.42</v>
      </c>
      <c r="L222" s="6"/>
      <c r="M222" s="6">
        <v>0</v>
      </c>
      <c r="N222" s="6">
        <v>50</v>
      </c>
      <c r="O222" s="6">
        <v>0</v>
      </c>
      <c r="P222" s="6">
        <v>0</v>
      </c>
      <c r="Q222" s="6">
        <v>0</v>
      </c>
      <c r="R222" s="6"/>
      <c r="S222" s="6"/>
      <c r="T222" s="6"/>
      <c r="U222" s="6"/>
      <c r="V222" s="6">
        <v>4264</v>
      </c>
      <c r="W222" s="6">
        <v>0</v>
      </c>
      <c r="X222" s="6">
        <v>7032.65</v>
      </c>
      <c r="Y222" s="513">
        <f>IF(A222&lt;&gt;"",IF(A222=мар17!A271,0,1),IF(AND(B222=мар17!B271,C222=мар17!C271),0,1))</f>
        <v>0</v>
      </c>
      <c r="Z222" s="70" t="str">
        <f t="shared" si="23"/>
        <v>ул. Пятая д.5</v>
      </c>
      <c r="AA222" s="504">
        <f>IF($B222&lt;&gt;"",MAX(AA$7:AA221)+1,0)</f>
        <v>212</v>
      </c>
      <c r="AB222" s="502">
        <f t="shared" si="27"/>
        <v>222</v>
      </c>
      <c r="AC222" s="504">
        <f>1</f>
        <v>1</v>
      </c>
      <c r="AD222" s="103">
        <f t="shared" si="24"/>
        <v>1685.55</v>
      </c>
      <c r="AE222" s="103">
        <f t="shared" si="25"/>
        <v>2528.4499999999998</v>
      </c>
      <c r="AF222" s="103">
        <f t="shared" si="26"/>
        <v>50</v>
      </c>
      <c r="AG222" s="3"/>
    </row>
    <row r="223" spans="2:33" x14ac:dyDescent="0.3">
      <c r="B223" s="1" t="str">
        <f>адреса!$G$267</f>
        <v>кв.65</v>
      </c>
      <c r="C223" s="522">
        <f>адреса!$I$267</f>
        <v>50000065</v>
      </c>
      <c r="D223" s="6" t="str">
        <f>адреса!$K$267</f>
        <v>ФИО-5-65</v>
      </c>
      <c r="E223" s="6">
        <v>-392.05</v>
      </c>
      <c r="F223" s="6">
        <v>1644.25</v>
      </c>
      <c r="G223" s="6">
        <v>0</v>
      </c>
      <c r="H223" s="6">
        <v>1309.2</v>
      </c>
      <c r="I223" s="6">
        <v>0</v>
      </c>
      <c r="J223" s="6">
        <v>0</v>
      </c>
      <c r="K223" s="6">
        <v>0</v>
      </c>
      <c r="L223" s="6"/>
      <c r="M223" s="6">
        <v>0</v>
      </c>
      <c r="N223" s="6">
        <v>50</v>
      </c>
      <c r="O223" s="6">
        <v>0</v>
      </c>
      <c r="P223" s="6">
        <v>0</v>
      </c>
      <c r="Q223" s="6">
        <v>0</v>
      </c>
      <c r="R223" s="6"/>
      <c r="S223" s="6"/>
      <c r="T223" s="6"/>
      <c r="U223" s="6"/>
      <c r="V223" s="6">
        <v>3003.45</v>
      </c>
      <c r="W223" s="6">
        <v>0</v>
      </c>
      <c r="X223" s="6">
        <v>2611.4</v>
      </c>
      <c r="Y223" s="513">
        <f>IF(A223&lt;&gt;"",IF(A223=мар17!A272,0,1),IF(AND(B223=мар17!B272,C223=мар17!C272),0,1))</f>
        <v>0</v>
      </c>
      <c r="Z223" s="70" t="str">
        <f t="shared" si="23"/>
        <v>ул. Пятая д.5</v>
      </c>
      <c r="AA223" s="504">
        <f>IF($B223&lt;&gt;"",MAX(AA$7:AA222)+1,0)</f>
        <v>213</v>
      </c>
      <c r="AB223" s="502">
        <f t="shared" si="27"/>
        <v>223</v>
      </c>
      <c r="AC223" s="504">
        <f>1</f>
        <v>1</v>
      </c>
      <c r="AD223" s="103">
        <f t="shared" si="24"/>
        <v>1644.25</v>
      </c>
      <c r="AE223" s="103">
        <f t="shared" si="25"/>
        <v>1309.2</v>
      </c>
      <c r="AF223" s="103">
        <f t="shared" si="26"/>
        <v>49.999999999999773</v>
      </c>
      <c r="AG223" s="3"/>
    </row>
    <row r="224" spans="2:33" x14ac:dyDescent="0.3">
      <c r="B224" s="1" t="str">
        <f>адреса!$G$268</f>
        <v>кв.66</v>
      </c>
      <c r="C224" s="522">
        <f>адреса!$I$268</f>
        <v>50000066</v>
      </c>
      <c r="D224" s="6" t="str">
        <f>адреса!$K$268</f>
        <v>ФИО-5-66</v>
      </c>
      <c r="E224" s="6">
        <v>31772</v>
      </c>
      <c r="F224" s="6">
        <v>2642.82</v>
      </c>
      <c r="G224" s="6">
        <v>0</v>
      </c>
      <c r="H224" s="6">
        <v>-514.82000000000005</v>
      </c>
      <c r="I224" s="6">
        <v>349.26</v>
      </c>
      <c r="J224" s="6">
        <v>1553.5</v>
      </c>
      <c r="K224" s="6">
        <v>715.56</v>
      </c>
      <c r="L224" s="6"/>
      <c r="M224" s="6">
        <v>0</v>
      </c>
      <c r="N224" s="6">
        <v>50</v>
      </c>
      <c r="O224" s="6">
        <v>0</v>
      </c>
      <c r="P224" s="6">
        <v>0</v>
      </c>
      <c r="Q224" s="6">
        <v>0</v>
      </c>
      <c r="R224" s="6"/>
      <c r="S224" s="6"/>
      <c r="T224" s="6"/>
      <c r="U224" s="6"/>
      <c r="V224" s="6">
        <v>4796.32</v>
      </c>
      <c r="W224" s="6">
        <v>0</v>
      </c>
      <c r="X224" s="6">
        <v>36568.32</v>
      </c>
      <c r="Y224" s="513">
        <f>IF(A224&lt;&gt;"",IF(A224=мар17!A273,0,1),IF(AND(B224=мар17!B273,C224=мар17!C273),0,1))</f>
        <v>0</v>
      </c>
      <c r="Z224" s="70" t="str">
        <f t="shared" si="23"/>
        <v>ул. Пятая д.5</v>
      </c>
      <c r="AA224" s="504">
        <f>IF($B224&lt;&gt;"",MAX(AA$7:AA223)+1,0)</f>
        <v>214</v>
      </c>
      <c r="AB224" s="502">
        <f t="shared" si="27"/>
        <v>224</v>
      </c>
      <c r="AC224" s="504">
        <f>1</f>
        <v>1</v>
      </c>
      <c r="AD224" s="103">
        <f t="shared" si="24"/>
        <v>2642.82</v>
      </c>
      <c r="AE224" s="103">
        <f t="shared" si="25"/>
        <v>2103.5</v>
      </c>
      <c r="AF224" s="103">
        <f t="shared" si="26"/>
        <v>49.999999999999545</v>
      </c>
      <c r="AG224" s="3"/>
    </row>
    <row r="225" spans="2:33" x14ac:dyDescent="0.3">
      <c r="B225" s="1" t="str">
        <f>адреса!$G$269</f>
        <v>кв.67</v>
      </c>
      <c r="C225" s="522">
        <f>адреса!$I$269</f>
        <v>50000067</v>
      </c>
      <c r="D225" s="6" t="str">
        <f>адреса!$K$269</f>
        <v>ФИО-5-67</v>
      </c>
      <c r="E225" s="6">
        <v>7198.6</v>
      </c>
      <c r="F225" s="6">
        <v>2620.29</v>
      </c>
      <c r="G225" s="6">
        <v>0</v>
      </c>
      <c r="H225" s="6">
        <v>2085.54</v>
      </c>
      <c r="I225" s="6">
        <v>0</v>
      </c>
      <c r="J225" s="6">
        <v>0</v>
      </c>
      <c r="K225" s="6">
        <v>0</v>
      </c>
      <c r="L225" s="6"/>
      <c r="M225" s="6">
        <v>0</v>
      </c>
      <c r="N225" s="6">
        <v>50</v>
      </c>
      <c r="O225" s="6">
        <v>0</v>
      </c>
      <c r="P225" s="6">
        <v>0</v>
      </c>
      <c r="Q225" s="6">
        <v>0</v>
      </c>
      <c r="R225" s="6"/>
      <c r="S225" s="6"/>
      <c r="T225" s="6"/>
      <c r="U225" s="6"/>
      <c r="V225" s="6">
        <v>4755.83</v>
      </c>
      <c r="W225" s="6">
        <v>7198.6</v>
      </c>
      <c r="X225" s="6">
        <v>4755.83</v>
      </c>
      <c r="Y225" s="513">
        <f>IF(A225&lt;&gt;"",IF(A225=мар17!A274,0,1),IF(AND(B225=мар17!B274,C225=мар17!C274),0,1))</f>
        <v>0</v>
      </c>
      <c r="Z225" s="70" t="str">
        <f t="shared" si="23"/>
        <v>ул. Пятая д.5</v>
      </c>
      <c r="AA225" s="504">
        <f>IF($B225&lt;&gt;"",MAX(AA$7:AA224)+1,0)</f>
        <v>215</v>
      </c>
      <c r="AB225" s="502">
        <f t="shared" si="27"/>
        <v>225</v>
      </c>
      <c r="AC225" s="504">
        <f>1</f>
        <v>1</v>
      </c>
      <c r="AD225" s="103">
        <f t="shared" si="24"/>
        <v>2620.29</v>
      </c>
      <c r="AE225" s="103">
        <f t="shared" si="25"/>
        <v>2085.54</v>
      </c>
      <c r="AF225" s="103">
        <f t="shared" si="26"/>
        <v>50</v>
      </c>
      <c r="AG225" s="3"/>
    </row>
    <row r="226" spans="2:33" x14ac:dyDescent="0.3">
      <c r="B226" s="1" t="str">
        <f>адреса!$G$270</f>
        <v>кв.68</v>
      </c>
      <c r="C226" s="522">
        <f>адреса!$I$270</f>
        <v>50000068</v>
      </c>
      <c r="D226" s="6" t="str">
        <f>адреса!$K$270</f>
        <v>ФИО-5-68</v>
      </c>
      <c r="E226" s="6">
        <v>7286.2</v>
      </c>
      <c r="F226" s="6">
        <v>1685.55</v>
      </c>
      <c r="G226" s="6">
        <v>0</v>
      </c>
      <c r="H226" s="6">
        <v>1343.13</v>
      </c>
      <c r="I226" s="6">
        <v>951.61</v>
      </c>
      <c r="J226" s="6">
        <v>3974.6</v>
      </c>
      <c r="K226" s="6">
        <v>1899.57</v>
      </c>
      <c r="L226" s="6"/>
      <c r="M226" s="6">
        <v>0</v>
      </c>
      <c r="N226" s="6">
        <v>50</v>
      </c>
      <c r="O226" s="6">
        <v>0</v>
      </c>
      <c r="P226" s="6">
        <v>0</v>
      </c>
      <c r="Q226" s="6">
        <v>0</v>
      </c>
      <c r="R226" s="6"/>
      <c r="S226" s="6"/>
      <c r="T226" s="6"/>
      <c r="U226" s="6"/>
      <c r="V226" s="6">
        <v>9904.4599999999991</v>
      </c>
      <c r="W226" s="6">
        <v>0</v>
      </c>
      <c r="X226" s="6">
        <v>17190.66</v>
      </c>
      <c r="Y226" s="513">
        <f>IF(A226&lt;&gt;"",IF(A226=мар17!A275,0,1),IF(AND(B226=мар17!B275,C226=мар17!C275),0,1))</f>
        <v>0</v>
      </c>
      <c r="Z226" s="70" t="str">
        <f t="shared" si="23"/>
        <v>ул. Пятая д.5</v>
      </c>
      <c r="AA226" s="504">
        <f>IF($B226&lt;&gt;"",MAX(AA$7:AA225)+1,0)</f>
        <v>216</v>
      </c>
      <c r="AB226" s="502">
        <f t="shared" si="27"/>
        <v>226</v>
      </c>
      <c r="AC226" s="504">
        <f>1</f>
        <v>1</v>
      </c>
      <c r="AD226" s="103">
        <f t="shared" si="24"/>
        <v>1685.55</v>
      </c>
      <c r="AE226" s="103">
        <f t="shared" si="25"/>
        <v>8168.91</v>
      </c>
      <c r="AF226" s="103">
        <f t="shared" si="26"/>
        <v>50</v>
      </c>
      <c r="AG226" s="3"/>
    </row>
    <row r="227" spans="2:33" x14ac:dyDescent="0.3">
      <c r="B227" s="1" t="str">
        <f>адреса!$G$271</f>
        <v>кв.69</v>
      </c>
      <c r="C227" s="522">
        <f>адреса!$I$271</f>
        <v>50000069</v>
      </c>
      <c r="D227" s="6" t="str">
        <f>адреса!$K$271</f>
        <v>ФИО-5-69</v>
      </c>
      <c r="E227" s="6">
        <v>9099.5400000000009</v>
      </c>
      <c r="F227" s="6">
        <v>1648.01</v>
      </c>
      <c r="G227" s="6">
        <v>0</v>
      </c>
      <c r="H227" s="6">
        <v>1313.19</v>
      </c>
      <c r="I227" s="6">
        <v>116.05</v>
      </c>
      <c r="J227" s="6">
        <v>709.75</v>
      </c>
      <c r="K227" s="6">
        <v>275.3</v>
      </c>
      <c r="L227" s="6"/>
      <c r="M227" s="6">
        <v>0</v>
      </c>
      <c r="N227" s="6">
        <v>50</v>
      </c>
      <c r="O227" s="6">
        <v>0</v>
      </c>
      <c r="P227" s="6">
        <v>0</v>
      </c>
      <c r="Q227" s="6">
        <v>0</v>
      </c>
      <c r="R227" s="6"/>
      <c r="S227" s="6"/>
      <c r="T227" s="6"/>
      <c r="U227" s="6"/>
      <c r="V227" s="6">
        <v>4112.3</v>
      </c>
      <c r="W227" s="6">
        <v>8499.5400000000009</v>
      </c>
      <c r="X227" s="6">
        <v>4712.3</v>
      </c>
      <c r="Y227" s="513">
        <f>IF(A227&lt;&gt;"",IF(A227=мар17!A276,0,1),IF(AND(B227=мар17!B276,C227=мар17!C276),0,1))</f>
        <v>0</v>
      </c>
      <c r="Z227" s="70" t="str">
        <f t="shared" si="23"/>
        <v>ул. Пятая д.5</v>
      </c>
      <c r="AA227" s="504">
        <f>IF($B227&lt;&gt;"",MAX(AA$7:AA226)+1,0)</f>
        <v>217</v>
      </c>
      <c r="AB227" s="502">
        <f t="shared" si="27"/>
        <v>227</v>
      </c>
      <c r="AC227" s="504">
        <f>1</f>
        <v>1</v>
      </c>
      <c r="AD227" s="103">
        <f t="shared" si="24"/>
        <v>1648.01</v>
      </c>
      <c r="AE227" s="103">
        <f t="shared" si="25"/>
        <v>2414.29</v>
      </c>
      <c r="AF227" s="103">
        <f t="shared" si="26"/>
        <v>50</v>
      </c>
      <c r="AG227" s="3"/>
    </row>
    <row r="228" spans="2:33" x14ac:dyDescent="0.3">
      <c r="B228" s="1" t="str">
        <f>адреса!$G$272</f>
        <v>кв.70</v>
      </c>
      <c r="C228" s="522">
        <f>адреса!$I$272</f>
        <v>50000070</v>
      </c>
      <c r="D228" s="6" t="str">
        <f>адреса!$K$272</f>
        <v>ФИО-5-70</v>
      </c>
      <c r="E228" s="6">
        <v>11267.9</v>
      </c>
      <c r="F228" s="6">
        <v>2646.57</v>
      </c>
      <c r="G228" s="6">
        <v>0</v>
      </c>
      <c r="H228" s="6">
        <v>2081.21</v>
      </c>
      <c r="I228" s="6">
        <v>0</v>
      </c>
      <c r="J228" s="6">
        <v>0</v>
      </c>
      <c r="K228" s="6">
        <v>0</v>
      </c>
      <c r="L228" s="6"/>
      <c r="M228" s="6">
        <v>0</v>
      </c>
      <c r="N228" s="6">
        <v>50</v>
      </c>
      <c r="O228" s="6">
        <v>0</v>
      </c>
      <c r="P228" s="6">
        <v>0</v>
      </c>
      <c r="Q228" s="6">
        <v>0</v>
      </c>
      <c r="R228" s="6"/>
      <c r="S228" s="6"/>
      <c r="T228" s="6"/>
      <c r="U228" s="6"/>
      <c r="V228" s="6">
        <v>4777.78</v>
      </c>
      <c r="W228" s="6">
        <v>0</v>
      </c>
      <c r="X228" s="6">
        <v>16045.68</v>
      </c>
      <c r="Y228" s="513">
        <f>IF(A228&lt;&gt;"",IF(A228=мар17!A277,0,1),IF(AND(B228=мар17!B277,C228=мар17!C277),0,1))</f>
        <v>0</v>
      </c>
      <c r="Z228" s="70" t="str">
        <f t="shared" si="23"/>
        <v>ул. Пятая д.5</v>
      </c>
      <c r="AA228" s="504">
        <f>IF($B228&lt;&gt;"",MAX(AA$7:AA227)+1,0)</f>
        <v>218</v>
      </c>
      <c r="AB228" s="502">
        <f t="shared" si="27"/>
        <v>228</v>
      </c>
      <c r="AC228" s="504">
        <f>1</f>
        <v>1</v>
      </c>
      <c r="AD228" s="103">
        <f t="shared" si="24"/>
        <v>2646.57</v>
      </c>
      <c r="AE228" s="103">
        <f t="shared" si="25"/>
        <v>2081.21</v>
      </c>
      <c r="AF228" s="103">
        <f t="shared" si="26"/>
        <v>49.999999999999545</v>
      </c>
      <c r="AG228" s="3"/>
    </row>
    <row r="229" spans="2:33" x14ac:dyDescent="0.3">
      <c r="B229" s="1" t="str">
        <f>адреса!$G$273</f>
        <v>кв.71</v>
      </c>
      <c r="C229" s="522">
        <f>адреса!$I$273</f>
        <v>50000071</v>
      </c>
      <c r="D229" s="6" t="str">
        <f>адреса!$K$273</f>
        <v>ФИО-5-71</v>
      </c>
      <c r="E229" s="6">
        <v>7198.6</v>
      </c>
      <c r="F229" s="6">
        <v>2620.29</v>
      </c>
      <c r="G229" s="6">
        <v>0</v>
      </c>
      <c r="H229" s="6">
        <v>2085.54</v>
      </c>
      <c r="I229" s="6">
        <v>0</v>
      </c>
      <c r="J229" s="6">
        <v>0</v>
      </c>
      <c r="K229" s="6">
        <v>0</v>
      </c>
      <c r="L229" s="6"/>
      <c r="M229" s="6">
        <v>0</v>
      </c>
      <c r="N229" s="6">
        <v>50</v>
      </c>
      <c r="O229" s="6">
        <v>0</v>
      </c>
      <c r="P229" s="6">
        <v>0</v>
      </c>
      <c r="Q229" s="6">
        <v>0</v>
      </c>
      <c r="R229" s="6"/>
      <c r="S229" s="6"/>
      <c r="T229" s="6"/>
      <c r="U229" s="6"/>
      <c r="V229" s="6">
        <v>4755.83</v>
      </c>
      <c r="W229" s="6">
        <v>0</v>
      </c>
      <c r="X229" s="6">
        <v>11954.43</v>
      </c>
      <c r="Y229" s="513">
        <f>IF(A229&lt;&gt;"",IF(A229=мар17!A278,0,1),IF(AND(B229=мар17!B278,C229=мар17!C278),0,1))</f>
        <v>0</v>
      </c>
      <c r="Z229" s="70" t="str">
        <f t="shared" si="23"/>
        <v>ул. Пятая д.5</v>
      </c>
      <c r="AA229" s="504">
        <f>IF($B229&lt;&gt;"",MAX(AA$7:AA228)+1,0)</f>
        <v>219</v>
      </c>
      <c r="AB229" s="502">
        <f t="shared" si="27"/>
        <v>229</v>
      </c>
      <c r="AC229" s="504">
        <f>1</f>
        <v>1</v>
      </c>
      <c r="AD229" s="103">
        <f t="shared" si="24"/>
        <v>2620.29</v>
      </c>
      <c r="AE229" s="103">
        <f t="shared" si="25"/>
        <v>2085.54</v>
      </c>
      <c r="AF229" s="103">
        <f t="shared" si="26"/>
        <v>50</v>
      </c>
      <c r="AG229" s="3"/>
    </row>
    <row r="230" spans="2:33" x14ac:dyDescent="0.3">
      <c r="B230" s="1" t="str">
        <f>адреса!$G$274</f>
        <v>кв.72</v>
      </c>
      <c r="C230" s="522">
        <f>адреса!$I$274</f>
        <v>50000072</v>
      </c>
      <c r="D230" s="6" t="str">
        <f>адреса!$K$274</f>
        <v>ФИО-5-72</v>
      </c>
      <c r="E230" s="6">
        <v>3327.83</v>
      </c>
      <c r="F230" s="6">
        <v>1685.55</v>
      </c>
      <c r="G230" s="6">
        <v>0</v>
      </c>
      <c r="H230" s="6">
        <v>1343.13</v>
      </c>
      <c r="I230" s="6">
        <v>139.26</v>
      </c>
      <c r="J230" s="6">
        <v>567.79999999999995</v>
      </c>
      <c r="K230" s="6">
        <v>275.3</v>
      </c>
      <c r="L230" s="6"/>
      <c r="M230" s="6">
        <v>0</v>
      </c>
      <c r="N230" s="6">
        <v>50</v>
      </c>
      <c r="O230" s="6">
        <v>0</v>
      </c>
      <c r="P230" s="6">
        <v>0</v>
      </c>
      <c r="Q230" s="6">
        <v>0</v>
      </c>
      <c r="R230" s="6"/>
      <c r="S230" s="6"/>
      <c r="T230" s="6"/>
      <c r="U230" s="6"/>
      <c r="V230" s="6">
        <v>4061.04</v>
      </c>
      <c r="W230" s="6">
        <v>3327.83</v>
      </c>
      <c r="X230" s="6">
        <v>4061.04</v>
      </c>
      <c r="Y230" s="513">
        <f>IF(A230&lt;&gt;"",IF(A230=мар17!A279,0,1),IF(AND(B230=мар17!B279,C230=мар17!C279),0,1))</f>
        <v>0</v>
      </c>
      <c r="Z230" s="70" t="str">
        <f t="shared" si="23"/>
        <v>ул. Пятая д.5</v>
      </c>
      <c r="AA230" s="504">
        <f>IF($B230&lt;&gt;"",MAX(AA$7:AA229)+1,0)</f>
        <v>220</v>
      </c>
      <c r="AB230" s="502">
        <f t="shared" si="27"/>
        <v>230</v>
      </c>
      <c r="AC230" s="504">
        <f>1</f>
        <v>1</v>
      </c>
      <c r="AD230" s="103">
        <f t="shared" si="24"/>
        <v>1685.55</v>
      </c>
      <c r="AE230" s="103">
        <f t="shared" si="25"/>
        <v>2325.4900000000002</v>
      </c>
      <c r="AF230" s="103">
        <f t="shared" si="26"/>
        <v>49.999999999999545</v>
      </c>
      <c r="AG230" s="3"/>
    </row>
    <row r="231" spans="2:33" x14ac:dyDescent="0.3">
      <c r="B231" s="1" t="str">
        <f>адреса!$G$275</f>
        <v>кв.73</v>
      </c>
      <c r="C231" s="522">
        <f>адреса!$I$275</f>
        <v>50000073</v>
      </c>
      <c r="D231" s="6" t="str">
        <f>адреса!$K$275</f>
        <v>ФИО-5-73</v>
      </c>
      <c r="E231" s="6">
        <v>24319.54</v>
      </c>
      <c r="F231" s="6">
        <v>1648.01</v>
      </c>
      <c r="G231" s="6">
        <v>0</v>
      </c>
      <c r="H231" s="6">
        <v>1313.19</v>
      </c>
      <c r="I231" s="6">
        <v>0</v>
      </c>
      <c r="J231" s="6">
        <v>0</v>
      </c>
      <c r="K231" s="6">
        <v>0</v>
      </c>
      <c r="L231" s="6"/>
      <c r="M231" s="6">
        <v>0</v>
      </c>
      <c r="N231" s="6">
        <v>50</v>
      </c>
      <c r="O231" s="6">
        <v>0</v>
      </c>
      <c r="P231" s="6">
        <v>0</v>
      </c>
      <c r="Q231" s="6">
        <v>0</v>
      </c>
      <c r="R231" s="6"/>
      <c r="S231" s="6"/>
      <c r="T231" s="6"/>
      <c r="U231" s="6"/>
      <c r="V231" s="6">
        <v>3011.2</v>
      </c>
      <c r="W231" s="6">
        <v>5000</v>
      </c>
      <c r="X231" s="6">
        <v>22330.74</v>
      </c>
      <c r="Y231" s="513">
        <f>IF(A231&lt;&gt;"",IF(A231=мар17!A280,0,1),IF(AND(B231=мар17!B280,C231=мар17!C280),0,1))</f>
        <v>0</v>
      </c>
      <c r="Z231" s="70" t="str">
        <f t="shared" si="23"/>
        <v>ул. Пятая д.5</v>
      </c>
      <c r="AA231" s="504">
        <f>IF($B231&lt;&gt;"",MAX(AA$7:AA230)+1,0)</f>
        <v>221</v>
      </c>
      <c r="AB231" s="502">
        <f t="shared" si="27"/>
        <v>231</v>
      </c>
      <c r="AC231" s="504">
        <f>1</f>
        <v>1</v>
      </c>
      <c r="AD231" s="103">
        <f t="shared" si="24"/>
        <v>1648.01</v>
      </c>
      <c r="AE231" s="103">
        <f t="shared" si="25"/>
        <v>1313.19</v>
      </c>
      <c r="AF231" s="103">
        <f t="shared" si="26"/>
        <v>49.999999999999773</v>
      </c>
      <c r="AG231" s="3"/>
    </row>
    <row r="232" spans="2:33" x14ac:dyDescent="0.3">
      <c r="B232" s="1" t="str">
        <f>адреса!$G$276</f>
        <v>кв.74</v>
      </c>
      <c r="C232" s="522">
        <f>адреса!$I$276</f>
        <v>50000074</v>
      </c>
      <c r="D232" s="6" t="str">
        <f>адреса!$K$276</f>
        <v>ФИО-5-74</v>
      </c>
      <c r="E232" s="6">
        <v>2696.57</v>
      </c>
      <c r="F232" s="6">
        <v>2646.57</v>
      </c>
      <c r="G232" s="6">
        <v>0</v>
      </c>
      <c r="H232" s="6">
        <v>2107.4899999999998</v>
      </c>
      <c r="I232" s="6">
        <v>0</v>
      </c>
      <c r="J232" s="6">
        <v>0</v>
      </c>
      <c r="K232" s="6">
        <v>0</v>
      </c>
      <c r="L232" s="6"/>
      <c r="M232" s="6">
        <v>0</v>
      </c>
      <c r="N232" s="6">
        <v>50</v>
      </c>
      <c r="O232" s="6">
        <v>0</v>
      </c>
      <c r="P232" s="6">
        <v>0</v>
      </c>
      <c r="Q232" s="6">
        <v>0</v>
      </c>
      <c r="R232" s="6"/>
      <c r="S232" s="6"/>
      <c r="T232" s="6"/>
      <c r="U232" s="6"/>
      <c r="V232" s="6">
        <v>4804.0600000000004</v>
      </c>
      <c r="W232" s="6">
        <v>2696.57</v>
      </c>
      <c r="X232" s="6">
        <v>4804.0600000000004</v>
      </c>
      <c r="Y232" s="513">
        <f>IF(A232&lt;&gt;"",IF(A232=мар17!A281,0,1),IF(AND(B232=мар17!B281,C232=мар17!C281),0,1))</f>
        <v>0</v>
      </c>
      <c r="Z232" s="70" t="str">
        <f t="shared" si="23"/>
        <v>ул. Пятая д.5</v>
      </c>
      <c r="AA232" s="504">
        <f>IF($B232&lt;&gt;"",MAX(AA$7:AA231)+1,0)</f>
        <v>222</v>
      </c>
      <c r="AB232" s="502">
        <f t="shared" si="27"/>
        <v>232</v>
      </c>
      <c r="AC232" s="504">
        <f>1</f>
        <v>1</v>
      </c>
      <c r="AD232" s="103">
        <f t="shared" si="24"/>
        <v>2646.57</v>
      </c>
      <c r="AE232" s="103">
        <f t="shared" si="25"/>
        <v>2107.4899999999998</v>
      </c>
      <c r="AF232" s="103">
        <f t="shared" si="26"/>
        <v>50.000000000000455</v>
      </c>
      <c r="AG232" s="3"/>
    </row>
    <row r="233" spans="2:33" x14ac:dyDescent="0.3">
      <c r="B233" s="1" t="str">
        <f>адреса!$G$277</f>
        <v>кв.75</v>
      </c>
      <c r="C233" s="522">
        <f>адреса!$I$277</f>
        <v>50000075</v>
      </c>
      <c r="D233" s="6" t="str">
        <f>адреса!$K$277</f>
        <v>ФИО-5-75</v>
      </c>
      <c r="E233" s="6">
        <v>2677.8</v>
      </c>
      <c r="F233" s="6">
        <v>2627.8</v>
      </c>
      <c r="G233" s="6">
        <v>0</v>
      </c>
      <c r="H233" s="6">
        <v>2091.5300000000002</v>
      </c>
      <c r="I233" s="6">
        <v>36.56</v>
      </c>
      <c r="J233" s="6">
        <v>173.6</v>
      </c>
      <c r="K233" s="6">
        <v>77.03</v>
      </c>
      <c r="L233" s="6"/>
      <c r="M233" s="6">
        <v>0</v>
      </c>
      <c r="N233" s="6">
        <v>50</v>
      </c>
      <c r="O233" s="6">
        <v>0</v>
      </c>
      <c r="P233" s="6">
        <v>0</v>
      </c>
      <c r="Q233" s="6">
        <v>0</v>
      </c>
      <c r="R233" s="6"/>
      <c r="S233" s="6"/>
      <c r="T233" s="6"/>
      <c r="U233" s="6"/>
      <c r="V233" s="6">
        <v>5056.5200000000004</v>
      </c>
      <c r="W233" s="6">
        <v>2677.8</v>
      </c>
      <c r="X233" s="6">
        <v>5056.5200000000004</v>
      </c>
      <c r="Y233" s="513">
        <f>IF(A233&lt;&gt;"",IF(A233=мар17!A282,0,1),IF(AND(B233=мар17!B282,C233=мар17!C282),0,1))</f>
        <v>0</v>
      </c>
      <c r="Z233" s="70" t="str">
        <f t="shared" si="23"/>
        <v>ул. Пятая д.5</v>
      </c>
      <c r="AA233" s="504">
        <f>IF($B233&lt;&gt;"",MAX(AA$7:AA232)+1,0)</f>
        <v>223</v>
      </c>
      <c r="AB233" s="502">
        <f t="shared" si="27"/>
        <v>233</v>
      </c>
      <c r="AC233" s="504">
        <f>1</f>
        <v>1</v>
      </c>
      <c r="AD233" s="103">
        <f t="shared" si="24"/>
        <v>2627.8</v>
      </c>
      <c r="AE233" s="103">
        <f t="shared" si="25"/>
        <v>2378.7200000000003</v>
      </c>
      <c r="AF233" s="103">
        <f t="shared" si="26"/>
        <v>50</v>
      </c>
      <c r="AG233" s="3"/>
    </row>
    <row r="234" spans="2:33" x14ac:dyDescent="0.3">
      <c r="B234" s="1" t="str">
        <f>адреса!$G$278</f>
        <v>кв.76</v>
      </c>
      <c r="C234" s="522">
        <f>адреса!$I$278</f>
        <v>50000076</v>
      </c>
      <c r="D234" s="6" t="str">
        <f>адреса!$K$278</f>
        <v>ФИО-5-76</v>
      </c>
      <c r="E234" s="6">
        <v>9594.16</v>
      </c>
      <c r="F234" s="6">
        <v>1681.79</v>
      </c>
      <c r="G234" s="6">
        <v>0</v>
      </c>
      <c r="H234" s="6">
        <v>1339.13</v>
      </c>
      <c r="I234" s="6">
        <v>0</v>
      </c>
      <c r="J234" s="6">
        <v>0</v>
      </c>
      <c r="K234" s="6">
        <v>0</v>
      </c>
      <c r="L234" s="6"/>
      <c r="M234" s="6">
        <v>0</v>
      </c>
      <c r="N234" s="6">
        <v>50</v>
      </c>
      <c r="O234" s="6">
        <v>0</v>
      </c>
      <c r="P234" s="6">
        <v>0</v>
      </c>
      <c r="Q234" s="6">
        <v>0</v>
      </c>
      <c r="R234" s="6"/>
      <c r="S234" s="6"/>
      <c r="T234" s="6"/>
      <c r="U234" s="6"/>
      <c r="V234" s="6">
        <v>3070.92</v>
      </c>
      <c r="W234" s="6">
        <v>0</v>
      </c>
      <c r="X234" s="6">
        <v>12665.08</v>
      </c>
      <c r="Y234" s="513">
        <f>IF(A234&lt;&gt;"",IF(A234=мар17!A283,0,1),IF(AND(B234=мар17!B283,C234=мар17!C283),0,1))</f>
        <v>0</v>
      </c>
      <c r="Z234" s="70" t="str">
        <f t="shared" si="23"/>
        <v>ул. Пятая д.5</v>
      </c>
      <c r="AA234" s="504">
        <f>IF($B234&lt;&gt;"",MAX(AA$7:AA233)+1,0)</f>
        <v>224</v>
      </c>
      <c r="AB234" s="502">
        <f t="shared" si="27"/>
        <v>234</v>
      </c>
      <c r="AC234" s="504">
        <f>1</f>
        <v>1</v>
      </c>
      <c r="AD234" s="103">
        <f t="shared" si="24"/>
        <v>1681.79</v>
      </c>
      <c r="AE234" s="103">
        <f t="shared" si="25"/>
        <v>1339.13</v>
      </c>
      <c r="AF234" s="103">
        <f t="shared" si="26"/>
        <v>50</v>
      </c>
      <c r="AG234" s="3"/>
    </row>
    <row r="235" spans="2:33" x14ac:dyDescent="0.3">
      <c r="B235" s="1" t="str">
        <f>адреса!$G$279</f>
        <v>кв.77</v>
      </c>
      <c r="C235" s="522">
        <f>адреса!$I$279</f>
        <v>50000077</v>
      </c>
      <c r="D235" s="6" t="str">
        <f>адреса!$K$279</f>
        <v>ФИО-5-77</v>
      </c>
      <c r="E235" s="6">
        <v>3300.72</v>
      </c>
      <c r="F235" s="6">
        <v>1674.28</v>
      </c>
      <c r="G235" s="6">
        <v>0</v>
      </c>
      <c r="H235" s="6">
        <v>1553.48</v>
      </c>
      <c r="I235" s="6">
        <v>92.84</v>
      </c>
      <c r="J235" s="6">
        <v>0</v>
      </c>
      <c r="K235" s="6">
        <v>110.12</v>
      </c>
      <c r="L235" s="6"/>
      <c r="M235" s="6">
        <v>0</v>
      </c>
      <c r="N235" s="6">
        <v>50</v>
      </c>
      <c r="O235" s="6">
        <v>0</v>
      </c>
      <c r="P235" s="6">
        <v>0</v>
      </c>
      <c r="Q235" s="6">
        <v>0</v>
      </c>
      <c r="R235" s="6"/>
      <c r="S235" s="6"/>
      <c r="T235" s="6"/>
      <c r="U235" s="6"/>
      <c r="V235" s="6">
        <v>3480.72</v>
      </c>
      <c r="W235" s="6">
        <v>3301</v>
      </c>
      <c r="X235" s="6">
        <v>3480.44</v>
      </c>
      <c r="Y235" s="513">
        <f>IF(A235&lt;&gt;"",IF(A235=мар17!A284,0,1),IF(AND(B235=мар17!B284,C235=мар17!C284),0,1))</f>
        <v>0</v>
      </c>
      <c r="Z235" s="70" t="str">
        <f t="shared" ref="Z235:Z256" si="28">IF(AND(A235&lt;&gt;"",B235=""),A235,Z234)</f>
        <v>ул. Пятая д.5</v>
      </c>
      <c r="AA235" s="504">
        <f>IF($B235&lt;&gt;"",MAX(AA$7:AA234)+1,0)</f>
        <v>225</v>
      </c>
      <c r="AB235" s="502">
        <f t="shared" si="27"/>
        <v>235</v>
      </c>
      <c r="AC235" s="504">
        <f>1</f>
        <v>1</v>
      </c>
      <c r="AD235" s="103">
        <f t="shared" ref="AD235:AD256" si="29">F235</f>
        <v>1674.28</v>
      </c>
      <c r="AE235" s="103">
        <f t="shared" ref="AE235:AE256" si="30">H235+I235+J235+K235+L235+O235+R235+S235</f>
        <v>1756.44</v>
      </c>
      <c r="AF235" s="103">
        <f t="shared" ref="AF235:AF256" si="31">V235-AD235-AE235</f>
        <v>49.999999999999773</v>
      </c>
      <c r="AG235" s="3"/>
    </row>
    <row r="236" spans="2:33" x14ac:dyDescent="0.3">
      <c r="B236" s="1" t="str">
        <f>адреса!$G$280</f>
        <v>кв.78</v>
      </c>
      <c r="C236" s="522">
        <f>адреса!$I$280</f>
        <v>50000078</v>
      </c>
      <c r="D236" s="6" t="str">
        <f>адреса!$K$280</f>
        <v>ФИО-5-78</v>
      </c>
      <c r="E236" s="6">
        <v>2715.34</v>
      </c>
      <c r="F236" s="6">
        <v>2665.34</v>
      </c>
      <c r="G236" s="6">
        <v>0</v>
      </c>
      <c r="H236" s="6">
        <v>2121.46</v>
      </c>
      <c r="I236" s="6">
        <v>0</v>
      </c>
      <c r="J236" s="6">
        <v>0</v>
      </c>
      <c r="K236" s="6">
        <v>0</v>
      </c>
      <c r="L236" s="6"/>
      <c r="M236" s="6">
        <v>0</v>
      </c>
      <c r="N236" s="6">
        <v>50</v>
      </c>
      <c r="O236" s="6">
        <v>0</v>
      </c>
      <c r="P236" s="6">
        <v>0</v>
      </c>
      <c r="Q236" s="6">
        <v>0</v>
      </c>
      <c r="R236" s="6"/>
      <c r="S236" s="6"/>
      <c r="T236" s="6"/>
      <c r="U236" s="6"/>
      <c r="V236" s="6">
        <v>4836.8</v>
      </c>
      <c r="W236" s="6">
        <v>2715.34</v>
      </c>
      <c r="X236" s="6">
        <v>4836.8</v>
      </c>
      <c r="Y236" s="513">
        <f>IF(A236&lt;&gt;"",IF(A236=мар17!A285,0,1),IF(AND(B236=мар17!B285,C236=мар17!C285),0,1))</f>
        <v>0</v>
      </c>
      <c r="Z236" s="70" t="str">
        <f t="shared" si="28"/>
        <v>ул. Пятая д.5</v>
      </c>
      <c r="AA236" s="504">
        <f>IF($B236&lt;&gt;"",MAX(AA$7:AA235)+1,0)</f>
        <v>226</v>
      </c>
      <c r="AB236" s="502">
        <f t="shared" si="27"/>
        <v>236</v>
      </c>
      <c r="AC236" s="504">
        <f>1</f>
        <v>1</v>
      </c>
      <c r="AD236" s="103">
        <f t="shared" si="29"/>
        <v>2665.34</v>
      </c>
      <c r="AE236" s="103">
        <f t="shared" si="30"/>
        <v>2121.46</v>
      </c>
      <c r="AF236" s="103">
        <f t="shared" si="31"/>
        <v>50</v>
      </c>
      <c r="AG236" s="3"/>
    </row>
    <row r="237" spans="2:33" x14ac:dyDescent="0.3">
      <c r="B237" s="1" t="str">
        <f>адреса!$G$281</f>
        <v>кв.79</v>
      </c>
      <c r="C237" s="522">
        <f>адреса!$I$281</f>
        <v>50000079</v>
      </c>
      <c r="D237" s="6" t="str">
        <f>адреса!$K$281</f>
        <v>ФИО-5-79</v>
      </c>
      <c r="E237" s="6">
        <v>3389.2</v>
      </c>
      <c r="F237" s="6">
        <v>2627.8</v>
      </c>
      <c r="G237" s="6">
        <v>0</v>
      </c>
      <c r="H237" s="6">
        <v>2091.5300000000002</v>
      </c>
      <c r="I237" s="6">
        <v>139.26</v>
      </c>
      <c r="J237" s="6">
        <v>283.89999999999998</v>
      </c>
      <c r="K237" s="6">
        <v>220.24</v>
      </c>
      <c r="L237" s="6"/>
      <c r="M237" s="6">
        <v>0</v>
      </c>
      <c r="N237" s="6">
        <v>50</v>
      </c>
      <c r="O237" s="6">
        <v>0</v>
      </c>
      <c r="P237" s="6">
        <v>0</v>
      </c>
      <c r="Q237" s="6">
        <v>0</v>
      </c>
      <c r="R237" s="6"/>
      <c r="S237" s="6"/>
      <c r="T237" s="6"/>
      <c r="U237" s="6"/>
      <c r="V237" s="6">
        <v>5412.73</v>
      </c>
      <c r="W237" s="6">
        <v>3389.2</v>
      </c>
      <c r="X237" s="6">
        <v>5412.73</v>
      </c>
      <c r="Y237" s="513">
        <f>IF(A237&lt;&gt;"",IF(A237=мар17!A286,0,1),IF(AND(B237=мар17!B286,C237=мар17!C286),0,1))</f>
        <v>0</v>
      </c>
      <c r="Z237" s="70" t="str">
        <f t="shared" si="28"/>
        <v>ул. Пятая д.5</v>
      </c>
      <c r="AA237" s="504">
        <f>IF($B237&lt;&gt;"",MAX(AA$7:AA236)+1,0)</f>
        <v>227</v>
      </c>
      <c r="AB237" s="502">
        <f t="shared" si="27"/>
        <v>237</v>
      </c>
      <c r="AC237" s="504">
        <f>1</f>
        <v>1</v>
      </c>
      <c r="AD237" s="103">
        <f t="shared" si="29"/>
        <v>2627.8</v>
      </c>
      <c r="AE237" s="103">
        <f t="shared" si="30"/>
        <v>2734.9300000000003</v>
      </c>
      <c r="AF237" s="103">
        <f t="shared" si="31"/>
        <v>49.999999999999091</v>
      </c>
      <c r="AG237" s="3"/>
    </row>
    <row r="238" spans="2:33" x14ac:dyDescent="0.3">
      <c r="B238" s="1" t="str">
        <f>адреса!$G$282</f>
        <v>кв.80</v>
      </c>
      <c r="C238" s="522">
        <f>адреса!$I$282</f>
        <v>50000080</v>
      </c>
      <c r="D238" s="6" t="str">
        <f>адреса!$K$282</f>
        <v>ФИО-5-80</v>
      </c>
      <c r="E238" s="6">
        <v>3002.37</v>
      </c>
      <c r="F238" s="6">
        <v>1681.79</v>
      </c>
      <c r="G238" s="6">
        <v>0</v>
      </c>
      <c r="H238" s="6">
        <v>1339.13</v>
      </c>
      <c r="I238" s="6">
        <v>92.84</v>
      </c>
      <c r="J238" s="6">
        <v>567.79999999999995</v>
      </c>
      <c r="K238" s="6">
        <v>220.24</v>
      </c>
      <c r="L238" s="6"/>
      <c r="M238" s="6">
        <v>0</v>
      </c>
      <c r="N238" s="6">
        <v>50</v>
      </c>
      <c r="O238" s="6">
        <v>0</v>
      </c>
      <c r="P238" s="6">
        <v>0</v>
      </c>
      <c r="Q238" s="6">
        <v>0</v>
      </c>
      <c r="R238" s="6"/>
      <c r="S238" s="6"/>
      <c r="T238" s="6"/>
      <c r="U238" s="6"/>
      <c r="V238" s="6">
        <v>3951.8</v>
      </c>
      <c r="W238" s="6">
        <v>3002.37</v>
      </c>
      <c r="X238" s="6">
        <v>3951.8</v>
      </c>
      <c r="Y238" s="513">
        <f>IF(A238&lt;&gt;"",IF(A238=мар17!A287,0,1),IF(AND(B238=мар17!B287,C238=мар17!C287),0,1))</f>
        <v>0</v>
      </c>
      <c r="Z238" s="70" t="str">
        <f t="shared" si="28"/>
        <v>ул. Пятая д.5</v>
      </c>
      <c r="AA238" s="504">
        <f>IF($B238&lt;&gt;"",MAX(AA$7:AA237)+1,0)</f>
        <v>228</v>
      </c>
      <c r="AB238" s="502">
        <f t="shared" si="27"/>
        <v>238</v>
      </c>
      <c r="AC238" s="504">
        <f>1</f>
        <v>1</v>
      </c>
      <c r="AD238" s="103">
        <f t="shared" si="29"/>
        <v>1681.79</v>
      </c>
      <c r="AE238" s="103">
        <f t="shared" si="30"/>
        <v>2220.0100000000002</v>
      </c>
      <c r="AF238" s="103">
        <f t="shared" si="31"/>
        <v>50</v>
      </c>
      <c r="AG238" s="3"/>
    </row>
    <row r="239" spans="2:33" x14ac:dyDescent="0.3">
      <c r="B239" s="1" t="str">
        <f>адреса!$G$283</f>
        <v>кв.81</v>
      </c>
      <c r="C239" s="522">
        <f>адреса!$I$283</f>
        <v>50000081</v>
      </c>
      <c r="D239" s="6" t="str">
        <f>адреса!$K$283</f>
        <v>ФИО-5-81</v>
      </c>
      <c r="E239" s="6">
        <v>20843.55</v>
      </c>
      <c r="F239" s="6">
        <v>1674.28</v>
      </c>
      <c r="G239" s="6">
        <v>0</v>
      </c>
      <c r="H239" s="6">
        <v>1333.14</v>
      </c>
      <c r="I239" s="6">
        <v>230.27</v>
      </c>
      <c r="J239" s="6">
        <v>976.62</v>
      </c>
      <c r="K239" s="6">
        <v>462.53</v>
      </c>
      <c r="L239" s="6"/>
      <c r="M239" s="6">
        <v>0</v>
      </c>
      <c r="N239" s="6">
        <v>50</v>
      </c>
      <c r="O239" s="6">
        <v>0</v>
      </c>
      <c r="P239" s="6">
        <v>0</v>
      </c>
      <c r="Q239" s="6">
        <v>0</v>
      </c>
      <c r="R239" s="6"/>
      <c r="S239" s="6"/>
      <c r="T239" s="6"/>
      <c r="U239" s="6"/>
      <c r="V239" s="6">
        <v>4726.84</v>
      </c>
      <c r="W239" s="6">
        <v>0</v>
      </c>
      <c r="X239" s="6">
        <v>25570.39</v>
      </c>
      <c r="Y239" s="513">
        <f>IF(A239&lt;&gt;"",IF(A239=мар17!A288,0,1),IF(AND(B239=мар17!B288,C239=мар17!C288),0,1))</f>
        <v>0</v>
      </c>
      <c r="Z239" s="70" t="str">
        <f t="shared" si="28"/>
        <v>ул. Пятая д.5</v>
      </c>
      <c r="AA239" s="504">
        <f>IF($B239&lt;&gt;"",MAX(AA$7:AA238)+1,0)</f>
        <v>229</v>
      </c>
      <c r="AB239" s="502">
        <f t="shared" si="27"/>
        <v>239</v>
      </c>
      <c r="AC239" s="504">
        <f>1</f>
        <v>1</v>
      </c>
      <c r="AD239" s="103">
        <f t="shared" si="29"/>
        <v>1674.28</v>
      </c>
      <c r="AE239" s="103">
        <f t="shared" si="30"/>
        <v>3002.5600000000004</v>
      </c>
      <c r="AF239" s="103">
        <f t="shared" si="31"/>
        <v>50</v>
      </c>
      <c r="AG239" s="3"/>
    </row>
    <row r="240" spans="2:33" x14ac:dyDescent="0.3">
      <c r="B240" s="1" t="str">
        <f>адреса!$G$284</f>
        <v>кв.82</v>
      </c>
      <c r="C240" s="522">
        <f>адреса!$I$284</f>
        <v>50000082</v>
      </c>
      <c r="D240" s="6" t="str">
        <f>адреса!$K$284</f>
        <v>ФИО-5-82</v>
      </c>
      <c r="E240" s="6">
        <v>9941.5300000000007</v>
      </c>
      <c r="F240" s="6">
        <v>2665.34</v>
      </c>
      <c r="G240" s="6">
        <v>0</v>
      </c>
      <c r="H240" s="6">
        <v>2121.46</v>
      </c>
      <c r="I240" s="6">
        <v>0</v>
      </c>
      <c r="J240" s="6">
        <v>0</v>
      </c>
      <c r="K240" s="6">
        <v>0</v>
      </c>
      <c r="L240" s="6"/>
      <c r="M240" s="6">
        <v>0</v>
      </c>
      <c r="N240" s="6">
        <v>50</v>
      </c>
      <c r="O240" s="6">
        <v>0</v>
      </c>
      <c r="P240" s="6">
        <v>0</v>
      </c>
      <c r="Q240" s="6">
        <v>0</v>
      </c>
      <c r="R240" s="6"/>
      <c r="S240" s="6"/>
      <c r="T240" s="6"/>
      <c r="U240" s="6"/>
      <c r="V240" s="6">
        <v>4836.8</v>
      </c>
      <c r="W240" s="6">
        <v>9941.5300000000007</v>
      </c>
      <c r="X240" s="6">
        <v>4836.8</v>
      </c>
      <c r="Y240" s="513">
        <f>IF(A240&lt;&gt;"",IF(A240=мар17!A289,0,1),IF(AND(B240=мар17!B289,C240=мар17!C289),0,1))</f>
        <v>0</v>
      </c>
      <c r="Z240" s="70" t="str">
        <f t="shared" si="28"/>
        <v>ул. Пятая д.5</v>
      </c>
      <c r="AA240" s="504">
        <f>IF($B240&lt;&gt;"",MAX(AA$7:AA239)+1,0)</f>
        <v>230</v>
      </c>
      <c r="AB240" s="502">
        <f t="shared" si="27"/>
        <v>240</v>
      </c>
      <c r="AC240" s="504">
        <f>1</f>
        <v>1</v>
      </c>
      <c r="AD240" s="103">
        <f t="shared" si="29"/>
        <v>2665.34</v>
      </c>
      <c r="AE240" s="103">
        <f t="shared" si="30"/>
        <v>2121.46</v>
      </c>
      <c r="AF240" s="103">
        <f t="shared" si="31"/>
        <v>50</v>
      </c>
      <c r="AG240" s="3"/>
    </row>
    <row r="241" spans="2:33" x14ac:dyDescent="0.3">
      <c r="B241" s="1" t="str">
        <f>адреса!$G$285</f>
        <v>кв.83</v>
      </c>
      <c r="C241" s="522">
        <f>адреса!$I$285</f>
        <v>50000083</v>
      </c>
      <c r="D241" s="6" t="str">
        <f>адреса!$K$285</f>
        <v>ФИО-5-83</v>
      </c>
      <c r="E241" s="6">
        <v>0</v>
      </c>
      <c r="F241" s="6">
        <v>2627.8</v>
      </c>
      <c r="G241" s="6">
        <v>0</v>
      </c>
      <c r="H241" s="6">
        <v>2091.52</v>
      </c>
      <c r="I241" s="6">
        <v>187.91</v>
      </c>
      <c r="J241" s="6">
        <v>588.66999999999996</v>
      </c>
      <c r="K241" s="6">
        <v>337.05</v>
      </c>
      <c r="L241" s="6"/>
      <c r="M241" s="6">
        <v>0</v>
      </c>
      <c r="N241" s="6">
        <v>50</v>
      </c>
      <c r="O241" s="6">
        <v>0</v>
      </c>
      <c r="P241" s="6">
        <v>0</v>
      </c>
      <c r="Q241" s="6">
        <v>0</v>
      </c>
      <c r="R241" s="6"/>
      <c r="S241" s="6"/>
      <c r="T241" s="6"/>
      <c r="U241" s="6"/>
      <c r="V241" s="6">
        <v>5882.95</v>
      </c>
      <c r="W241" s="6">
        <v>0</v>
      </c>
      <c r="X241" s="6">
        <v>5882.95</v>
      </c>
      <c r="Y241" s="513">
        <f>IF(A241&lt;&gt;"",IF(A241=мар17!A290,0,1),IF(AND(B241=мар17!B290,C241=мар17!C290),0,1))</f>
        <v>0</v>
      </c>
      <c r="Z241" s="70" t="str">
        <f t="shared" si="28"/>
        <v>ул. Пятая д.5</v>
      </c>
      <c r="AA241" s="504">
        <f>IF($B241&lt;&gt;"",MAX(AA$7:AA240)+1,0)</f>
        <v>231</v>
      </c>
      <c r="AB241" s="502">
        <f t="shared" si="27"/>
        <v>241</v>
      </c>
      <c r="AC241" s="504">
        <f>1</f>
        <v>1</v>
      </c>
      <c r="AD241" s="103">
        <f t="shared" si="29"/>
        <v>2627.8</v>
      </c>
      <c r="AE241" s="103">
        <f t="shared" si="30"/>
        <v>3205.15</v>
      </c>
      <c r="AF241" s="103">
        <f t="shared" si="31"/>
        <v>49.999999999999545</v>
      </c>
      <c r="AG241" s="3"/>
    </row>
    <row r="242" spans="2:33" x14ac:dyDescent="0.3">
      <c r="B242" s="1" t="str">
        <f>адреса!$G$286</f>
        <v>кв.84</v>
      </c>
      <c r="C242" s="522">
        <f>адреса!$I$286</f>
        <v>50000084</v>
      </c>
      <c r="D242" s="6" t="str">
        <f>адреса!$K$286</f>
        <v>ФИО-5-84</v>
      </c>
      <c r="E242" s="6">
        <v>2421.1799999999998</v>
      </c>
      <c r="F242" s="6">
        <v>1681.79</v>
      </c>
      <c r="G242" s="6">
        <v>0</v>
      </c>
      <c r="H242" s="6">
        <v>1339.14</v>
      </c>
      <c r="I242" s="6">
        <v>74.69</v>
      </c>
      <c r="J242" s="6">
        <v>604.28</v>
      </c>
      <c r="K242" s="6">
        <v>205.79</v>
      </c>
      <c r="L242" s="6"/>
      <c r="M242" s="6">
        <v>0</v>
      </c>
      <c r="N242" s="6">
        <v>50</v>
      </c>
      <c r="O242" s="6">
        <v>0</v>
      </c>
      <c r="P242" s="6">
        <v>0</v>
      </c>
      <c r="Q242" s="6">
        <v>0</v>
      </c>
      <c r="R242" s="6"/>
      <c r="S242" s="6"/>
      <c r="T242" s="6"/>
      <c r="U242" s="6"/>
      <c r="V242" s="6">
        <v>3955.69</v>
      </c>
      <c r="W242" s="6">
        <v>2421.1799999999998</v>
      </c>
      <c r="X242" s="6">
        <v>3955.69</v>
      </c>
      <c r="Y242" s="513">
        <f>IF(A242&lt;&gt;"",IF(A242=мар17!A291,0,1),IF(AND(B242=мар17!B291,C242=мар17!C291),0,1))</f>
        <v>0</v>
      </c>
      <c r="Z242" s="70" t="str">
        <f t="shared" si="28"/>
        <v>ул. Пятая д.5</v>
      </c>
      <c r="AA242" s="504">
        <f>IF($B242&lt;&gt;"",MAX(AA$7:AA241)+1,0)</f>
        <v>232</v>
      </c>
      <c r="AB242" s="502">
        <f t="shared" si="27"/>
        <v>242</v>
      </c>
      <c r="AC242" s="504">
        <f>1</f>
        <v>1</v>
      </c>
      <c r="AD242" s="103">
        <f t="shared" si="29"/>
        <v>1681.79</v>
      </c>
      <c r="AE242" s="103">
        <f t="shared" si="30"/>
        <v>2223.9</v>
      </c>
      <c r="AF242" s="103">
        <f t="shared" si="31"/>
        <v>50</v>
      </c>
      <c r="AG242" s="3"/>
    </row>
    <row r="243" spans="2:33" x14ac:dyDescent="0.3">
      <c r="B243" s="1" t="str">
        <f>адреса!$G$287</f>
        <v>кв.85</v>
      </c>
      <c r="C243" s="522">
        <f>адреса!$I$287</f>
        <v>50000085</v>
      </c>
      <c r="D243" s="6" t="str">
        <f>адреса!$K$287</f>
        <v>ФИО-5-85</v>
      </c>
      <c r="E243" s="6">
        <v>0</v>
      </c>
      <c r="F243" s="6">
        <v>1674.28</v>
      </c>
      <c r="G243" s="6">
        <v>0</v>
      </c>
      <c r="H243" s="6">
        <v>1333.15</v>
      </c>
      <c r="I243" s="6">
        <v>0</v>
      </c>
      <c r="J243" s="6">
        <v>0</v>
      </c>
      <c r="K243" s="6">
        <v>0</v>
      </c>
      <c r="L243" s="6"/>
      <c r="M243" s="6">
        <v>0</v>
      </c>
      <c r="N243" s="6">
        <v>50</v>
      </c>
      <c r="O243" s="6">
        <v>0</v>
      </c>
      <c r="P243" s="6">
        <v>0</v>
      </c>
      <c r="Q243" s="6">
        <v>0</v>
      </c>
      <c r="R243" s="6"/>
      <c r="S243" s="6"/>
      <c r="T243" s="6"/>
      <c r="U243" s="6"/>
      <c r="V243" s="6">
        <v>3057.43</v>
      </c>
      <c r="W243" s="6">
        <v>0</v>
      </c>
      <c r="X243" s="6">
        <v>3057.43</v>
      </c>
      <c r="Y243" s="513">
        <f>IF(A243&lt;&gt;"",IF(A243=мар17!A292,0,1),IF(AND(B243=мар17!B292,C243=мар17!C292),0,1))</f>
        <v>0</v>
      </c>
      <c r="Z243" s="70" t="str">
        <f t="shared" si="28"/>
        <v>ул. Пятая д.5</v>
      </c>
      <c r="AA243" s="504">
        <f>IF($B243&lt;&gt;"",MAX(AA$7:AA242)+1,0)</f>
        <v>233</v>
      </c>
      <c r="AB243" s="502">
        <f t="shared" si="27"/>
        <v>243</v>
      </c>
      <c r="AC243" s="504">
        <f>1</f>
        <v>1</v>
      </c>
      <c r="AD243" s="103">
        <f t="shared" si="29"/>
        <v>1674.28</v>
      </c>
      <c r="AE243" s="103">
        <f t="shared" si="30"/>
        <v>1333.15</v>
      </c>
      <c r="AF243" s="103">
        <f t="shared" si="31"/>
        <v>49.999999999999773</v>
      </c>
      <c r="AG243" s="3"/>
    </row>
    <row r="244" spans="2:33" x14ac:dyDescent="0.3">
      <c r="B244" s="1" t="str">
        <f>адреса!$G$288</f>
        <v>кв.86</v>
      </c>
      <c r="C244" s="522">
        <f>адреса!$I$288</f>
        <v>50000086</v>
      </c>
      <c r="D244" s="6" t="str">
        <f>адреса!$K$288</f>
        <v>ФИО-5-86</v>
      </c>
      <c r="E244" s="6">
        <v>0</v>
      </c>
      <c r="F244" s="6">
        <v>2665.34</v>
      </c>
      <c r="G244" s="6">
        <v>0</v>
      </c>
      <c r="H244" s="6">
        <v>2121.4699999999998</v>
      </c>
      <c r="I244" s="6">
        <v>65.34</v>
      </c>
      <c r="J244" s="6">
        <v>391.21</v>
      </c>
      <c r="K244" s="6">
        <v>153.37</v>
      </c>
      <c r="L244" s="6"/>
      <c r="M244" s="6">
        <v>0</v>
      </c>
      <c r="N244" s="6">
        <v>50</v>
      </c>
      <c r="O244" s="6">
        <v>0</v>
      </c>
      <c r="P244" s="6">
        <v>0</v>
      </c>
      <c r="Q244" s="6">
        <v>0</v>
      </c>
      <c r="R244" s="6"/>
      <c r="S244" s="6"/>
      <c r="T244" s="6"/>
      <c r="U244" s="6"/>
      <c r="V244" s="6">
        <v>5446.73</v>
      </c>
      <c r="W244" s="6">
        <v>0</v>
      </c>
      <c r="X244" s="6">
        <v>5446.73</v>
      </c>
      <c r="Y244" s="513">
        <f>IF(A244&lt;&gt;"",IF(A244=мар17!A293,0,1),IF(AND(B244=мар17!B293,C244=мар17!C293),0,1))</f>
        <v>0</v>
      </c>
      <c r="Z244" s="70" t="str">
        <f t="shared" si="28"/>
        <v>ул. Пятая д.5</v>
      </c>
      <c r="AA244" s="504">
        <f>IF($B244&lt;&gt;"",MAX(AA$7:AA243)+1,0)</f>
        <v>234</v>
      </c>
      <c r="AB244" s="502">
        <f t="shared" si="27"/>
        <v>244</v>
      </c>
      <c r="AC244" s="504">
        <f>1</f>
        <v>1</v>
      </c>
      <c r="AD244" s="103">
        <f t="shared" si="29"/>
        <v>2665.34</v>
      </c>
      <c r="AE244" s="103">
        <f t="shared" si="30"/>
        <v>2731.39</v>
      </c>
      <c r="AF244" s="103">
        <f t="shared" si="31"/>
        <v>49.999999999999545</v>
      </c>
      <c r="AG244" s="3"/>
    </row>
    <row r="245" spans="2:33" x14ac:dyDescent="0.3">
      <c r="B245" s="1" t="str">
        <f>адреса!$G$289</f>
        <v>кв.87</v>
      </c>
      <c r="C245" s="522">
        <f>адреса!$I$289</f>
        <v>50000087</v>
      </c>
      <c r="D245" s="6" t="str">
        <f>адреса!$K$289</f>
        <v>ФИО-5-87</v>
      </c>
      <c r="E245" s="6">
        <v>0</v>
      </c>
      <c r="F245" s="6">
        <v>2665.34</v>
      </c>
      <c r="G245" s="6">
        <v>0</v>
      </c>
      <c r="H245" s="6">
        <v>2121.4499999999998</v>
      </c>
      <c r="I245" s="6">
        <v>146.19999999999999</v>
      </c>
      <c r="J245" s="6">
        <v>692.29</v>
      </c>
      <c r="K245" s="6">
        <v>307.68</v>
      </c>
      <c r="L245" s="6"/>
      <c r="M245" s="6">
        <v>0</v>
      </c>
      <c r="N245" s="6">
        <v>50</v>
      </c>
      <c r="O245" s="6">
        <v>0</v>
      </c>
      <c r="P245" s="6">
        <v>0</v>
      </c>
      <c r="Q245" s="6">
        <v>0</v>
      </c>
      <c r="R245" s="6"/>
      <c r="S245" s="6"/>
      <c r="T245" s="6"/>
      <c r="U245" s="6"/>
      <c r="V245" s="6">
        <v>5982.96</v>
      </c>
      <c r="W245" s="6">
        <v>0</v>
      </c>
      <c r="X245" s="6">
        <v>5982.96</v>
      </c>
      <c r="Y245" s="513">
        <f>IF(A245&lt;&gt;"",IF(A245=мар17!A294,0,1),IF(AND(B245=мар17!B294,C245=мар17!C294),0,1))</f>
        <v>0</v>
      </c>
      <c r="Z245" s="70" t="str">
        <f t="shared" si="28"/>
        <v>ул. Пятая д.5</v>
      </c>
      <c r="AA245" s="504">
        <f>IF($B245&lt;&gt;"",MAX(AA$7:AA244)+1,0)</f>
        <v>235</v>
      </c>
      <c r="AB245" s="502">
        <f t="shared" si="27"/>
        <v>245</v>
      </c>
      <c r="AC245" s="504">
        <f>1</f>
        <v>1</v>
      </c>
      <c r="AD245" s="103">
        <f t="shared" si="29"/>
        <v>2665.34</v>
      </c>
      <c r="AE245" s="103">
        <f t="shared" si="30"/>
        <v>3267.6199999999994</v>
      </c>
      <c r="AF245" s="103">
        <f t="shared" si="31"/>
        <v>50.000000000000455</v>
      </c>
      <c r="AG245" s="3"/>
    </row>
    <row r="246" spans="2:33" x14ac:dyDescent="0.3">
      <c r="B246" s="1" t="str">
        <f>адреса!$G$290</f>
        <v>кв.88</v>
      </c>
      <c r="C246" s="522">
        <f>адреса!$I$290</f>
        <v>50000088</v>
      </c>
      <c r="D246" s="6" t="str">
        <f>адреса!$K$290</f>
        <v>ФИО-5-88</v>
      </c>
      <c r="E246" s="6">
        <v>2188.56</v>
      </c>
      <c r="F246" s="6">
        <v>1693.05</v>
      </c>
      <c r="G246" s="6">
        <v>0</v>
      </c>
      <c r="H246" s="6">
        <v>1349.11</v>
      </c>
      <c r="I246" s="6">
        <v>112.82</v>
      </c>
      <c r="J246" s="6">
        <v>696.41</v>
      </c>
      <c r="K246" s="6">
        <v>268.89</v>
      </c>
      <c r="L246" s="6"/>
      <c r="M246" s="6">
        <v>0</v>
      </c>
      <c r="N246" s="6">
        <v>50</v>
      </c>
      <c r="O246" s="6">
        <v>0</v>
      </c>
      <c r="P246" s="6">
        <v>0</v>
      </c>
      <c r="Q246" s="6">
        <v>0</v>
      </c>
      <c r="R246" s="6"/>
      <c r="S246" s="6"/>
      <c r="T246" s="6"/>
      <c r="U246" s="6"/>
      <c r="V246" s="6">
        <v>4170.28</v>
      </c>
      <c r="W246" s="6">
        <v>2188.56</v>
      </c>
      <c r="X246" s="6">
        <v>4170.28</v>
      </c>
      <c r="Y246" s="513">
        <f>IF(A246&lt;&gt;"",IF(A246=мар17!A295,0,1),IF(AND(B246=мар17!B295,C246=мар17!C295),0,1))</f>
        <v>0</v>
      </c>
      <c r="Z246" s="70" t="str">
        <f t="shared" si="28"/>
        <v>ул. Пятая д.5</v>
      </c>
      <c r="AA246" s="504">
        <f>IF($B246&lt;&gt;"",MAX(AA$7:AA245)+1,0)</f>
        <v>236</v>
      </c>
      <c r="AB246" s="502">
        <f t="shared" si="27"/>
        <v>246</v>
      </c>
      <c r="AC246" s="504">
        <f>1</f>
        <v>1</v>
      </c>
      <c r="AD246" s="103">
        <f t="shared" si="29"/>
        <v>1693.05</v>
      </c>
      <c r="AE246" s="103">
        <f t="shared" si="30"/>
        <v>2427.2299999999996</v>
      </c>
      <c r="AF246" s="103">
        <f t="shared" si="31"/>
        <v>50</v>
      </c>
      <c r="AG246" s="3"/>
    </row>
    <row r="247" spans="2:33" x14ac:dyDescent="0.3">
      <c r="B247" s="1" t="str">
        <f>адреса!$G$291</f>
        <v>кв.89</v>
      </c>
      <c r="C247" s="522">
        <f>адреса!$I$291</f>
        <v>50000089</v>
      </c>
      <c r="D247" s="6" t="str">
        <f>адреса!$K$291</f>
        <v>ФИО-5-89</v>
      </c>
      <c r="E247" s="6">
        <v>1937.96</v>
      </c>
      <c r="F247" s="6">
        <v>1674.28</v>
      </c>
      <c r="G247" s="6">
        <v>0</v>
      </c>
      <c r="H247" s="6">
        <v>1333.15</v>
      </c>
      <c r="I247" s="6">
        <v>0</v>
      </c>
      <c r="J247" s="6">
        <v>0</v>
      </c>
      <c r="K247" s="6">
        <v>0</v>
      </c>
      <c r="L247" s="6"/>
      <c r="M247" s="6">
        <v>0</v>
      </c>
      <c r="N247" s="6">
        <v>50</v>
      </c>
      <c r="O247" s="6">
        <v>0</v>
      </c>
      <c r="P247" s="6">
        <v>0</v>
      </c>
      <c r="Q247" s="6">
        <v>0</v>
      </c>
      <c r="R247" s="6"/>
      <c r="S247" s="6"/>
      <c r="T247" s="6"/>
      <c r="U247" s="6"/>
      <c r="V247" s="6">
        <v>3057.43</v>
      </c>
      <c r="W247" s="6">
        <v>0</v>
      </c>
      <c r="X247" s="6">
        <v>4995.3900000000003</v>
      </c>
      <c r="Y247" s="513">
        <f>IF(A247&lt;&gt;"",IF(A247=мар17!A296,0,1),IF(AND(B247=мар17!B296,C247=мар17!C296),0,1))</f>
        <v>0</v>
      </c>
      <c r="Z247" s="70" t="str">
        <f t="shared" si="28"/>
        <v>ул. Пятая д.5</v>
      </c>
      <c r="AA247" s="504">
        <f>IF($B247&lt;&gt;"",MAX(AA$7:AA246)+1,0)</f>
        <v>237</v>
      </c>
      <c r="AB247" s="502">
        <f t="shared" si="27"/>
        <v>247</v>
      </c>
      <c r="AC247" s="504">
        <f>1</f>
        <v>1</v>
      </c>
      <c r="AD247" s="103">
        <f t="shared" si="29"/>
        <v>1674.28</v>
      </c>
      <c r="AE247" s="103">
        <f t="shared" si="30"/>
        <v>1333.15</v>
      </c>
      <c r="AF247" s="103">
        <f t="shared" si="31"/>
        <v>49.999999999999773</v>
      </c>
      <c r="AG247" s="3"/>
    </row>
    <row r="248" spans="2:33" x14ac:dyDescent="0.3">
      <c r="B248" s="1" t="str">
        <f>адреса!$G$292</f>
        <v>кв.90</v>
      </c>
      <c r="C248" s="522">
        <f>адреса!$I$292</f>
        <v>50000090</v>
      </c>
      <c r="D248" s="6" t="str">
        <f>адреса!$K$292</f>
        <v>ФИО-5-90</v>
      </c>
      <c r="E248" s="6">
        <v>0</v>
      </c>
      <c r="F248" s="6">
        <v>2639.06</v>
      </c>
      <c r="G248" s="6">
        <v>0</v>
      </c>
      <c r="H248" s="6">
        <v>2101.5</v>
      </c>
      <c r="I248" s="6">
        <v>311.22000000000003</v>
      </c>
      <c r="J248" s="6">
        <v>1791.41</v>
      </c>
      <c r="K248" s="6">
        <v>716.58</v>
      </c>
      <c r="L248" s="6"/>
      <c r="M248" s="6">
        <v>0</v>
      </c>
      <c r="N248" s="6">
        <v>50</v>
      </c>
      <c r="O248" s="6">
        <v>0</v>
      </c>
      <c r="P248" s="6">
        <v>0</v>
      </c>
      <c r="Q248" s="6">
        <v>0</v>
      </c>
      <c r="R248" s="6"/>
      <c r="S248" s="6"/>
      <c r="T248" s="6"/>
      <c r="U248" s="6"/>
      <c r="V248" s="6">
        <v>7609.77</v>
      </c>
      <c r="W248" s="6">
        <v>0</v>
      </c>
      <c r="X248" s="6">
        <v>7609.77</v>
      </c>
      <c r="Y248" s="513">
        <f>IF(A248&lt;&gt;"",IF(A248=мар17!A297,0,1),IF(AND(B248=мар17!B297,C248=мар17!C297),0,1))</f>
        <v>0</v>
      </c>
      <c r="Z248" s="70" t="str">
        <f t="shared" si="28"/>
        <v>ул. Пятая д.5</v>
      </c>
      <c r="AA248" s="504">
        <f>IF($B248&lt;&gt;"",MAX(AA$7:AA247)+1,0)</f>
        <v>238</v>
      </c>
      <c r="AB248" s="502">
        <f t="shared" si="27"/>
        <v>248</v>
      </c>
      <c r="AC248" s="504">
        <f>1</f>
        <v>1</v>
      </c>
      <c r="AD248" s="103">
        <f t="shared" si="29"/>
        <v>2639.06</v>
      </c>
      <c r="AE248" s="103">
        <f t="shared" si="30"/>
        <v>4920.71</v>
      </c>
      <c r="AF248" s="103">
        <f t="shared" si="31"/>
        <v>50.000000000000909</v>
      </c>
      <c r="AG248" s="3"/>
    </row>
    <row r="249" spans="2:33" x14ac:dyDescent="0.3">
      <c r="B249" s="1" t="str">
        <f>адреса!$G$293</f>
        <v>кв.91</v>
      </c>
      <c r="C249" s="522">
        <f>адреса!$I$293</f>
        <v>50000091</v>
      </c>
      <c r="D249" s="6" t="str">
        <f>адреса!$K$293</f>
        <v>ФИО-5-91</v>
      </c>
      <c r="E249" s="6">
        <v>48588.47</v>
      </c>
      <c r="F249" s="6">
        <v>2665.34</v>
      </c>
      <c r="G249" s="6">
        <v>0</v>
      </c>
      <c r="H249" s="6">
        <v>2121.46</v>
      </c>
      <c r="I249" s="6">
        <v>0</v>
      </c>
      <c r="J249" s="6">
        <v>0</v>
      </c>
      <c r="K249" s="6">
        <v>0</v>
      </c>
      <c r="L249" s="6"/>
      <c r="M249" s="6">
        <v>0</v>
      </c>
      <c r="N249" s="6">
        <v>50</v>
      </c>
      <c r="O249" s="6">
        <v>0</v>
      </c>
      <c r="P249" s="6">
        <v>0</v>
      </c>
      <c r="Q249" s="6">
        <v>0</v>
      </c>
      <c r="R249" s="6"/>
      <c r="S249" s="6"/>
      <c r="T249" s="6"/>
      <c r="U249" s="6"/>
      <c r="V249" s="6">
        <v>4836.8</v>
      </c>
      <c r="W249" s="6">
        <v>0</v>
      </c>
      <c r="X249" s="6">
        <v>53425.27</v>
      </c>
      <c r="Y249" s="513">
        <f>IF(A249&lt;&gt;"",IF(A249=мар17!A298,0,1),IF(AND(B249=мар17!B298,C249=мар17!C298),0,1))</f>
        <v>0</v>
      </c>
      <c r="Z249" s="70" t="str">
        <f t="shared" si="28"/>
        <v>ул. Пятая д.5</v>
      </c>
      <c r="AA249" s="504">
        <f>IF($B249&lt;&gt;"",MAX(AA$7:AA248)+1,0)</f>
        <v>239</v>
      </c>
      <c r="AB249" s="502">
        <f t="shared" si="27"/>
        <v>249</v>
      </c>
      <c r="AC249" s="504">
        <f>1</f>
        <v>1</v>
      </c>
      <c r="AD249" s="103">
        <f t="shared" si="29"/>
        <v>2665.34</v>
      </c>
      <c r="AE249" s="103">
        <f t="shared" si="30"/>
        <v>2121.46</v>
      </c>
      <c r="AF249" s="103">
        <f t="shared" si="31"/>
        <v>50</v>
      </c>
      <c r="AG249" s="3"/>
    </row>
    <row r="250" spans="2:33" x14ac:dyDescent="0.3">
      <c r="B250" s="1" t="str">
        <f>адреса!$G$294</f>
        <v>кв.92</v>
      </c>
      <c r="C250" s="522">
        <f>адреса!$I$294</f>
        <v>50000092</v>
      </c>
      <c r="D250" s="6" t="str">
        <f>адреса!$K$294</f>
        <v>ФИО-5-92</v>
      </c>
      <c r="E250" s="6">
        <v>1912.45</v>
      </c>
      <c r="F250" s="6">
        <v>1693.05</v>
      </c>
      <c r="G250" s="6">
        <v>0</v>
      </c>
      <c r="H250" s="6">
        <v>1349.11</v>
      </c>
      <c r="I250" s="6">
        <v>23.21</v>
      </c>
      <c r="J250" s="6">
        <v>99.37</v>
      </c>
      <c r="K250" s="6">
        <v>46.8</v>
      </c>
      <c r="L250" s="6"/>
      <c r="M250" s="6">
        <v>0</v>
      </c>
      <c r="N250" s="6">
        <v>50</v>
      </c>
      <c r="O250" s="6">
        <v>0</v>
      </c>
      <c r="P250" s="6">
        <v>0</v>
      </c>
      <c r="Q250" s="6">
        <v>0</v>
      </c>
      <c r="R250" s="6"/>
      <c r="S250" s="6"/>
      <c r="T250" s="6"/>
      <c r="U250" s="6"/>
      <c r="V250" s="6">
        <v>3261.54</v>
      </c>
      <c r="W250" s="6">
        <v>1912.45</v>
      </c>
      <c r="X250" s="6">
        <v>3261.54</v>
      </c>
      <c r="Y250" s="513">
        <f>IF(A250&lt;&gt;"",IF(A250=мар17!A299,0,1),IF(AND(B250=мар17!B299,C250=мар17!C299),0,1))</f>
        <v>0</v>
      </c>
      <c r="Z250" s="70" t="str">
        <f t="shared" si="28"/>
        <v>ул. Пятая д.5</v>
      </c>
      <c r="AA250" s="504">
        <f>IF($B250&lt;&gt;"",MAX(AA$7:AA249)+1,0)</f>
        <v>240</v>
      </c>
      <c r="AB250" s="502">
        <f t="shared" si="27"/>
        <v>250</v>
      </c>
      <c r="AC250" s="504">
        <f>1</f>
        <v>1</v>
      </c>
      <c r="AD250" s="103">
        <f t="shared" si="29"/>
        <v>1693.05</v>
      </c>
      <c r="AE250" s="103">
        <f t="shared" si="30"/>
        <v>1518.49</v>
      </c>
      <c r="AF250" s="103">
        <f t="shared" si="31"/>
        <v>50</v>
      </c>
      <c r="AG250" s="3"/>
    </row>
    <row r="251" spans="2:33" x14ac:dyDescent="0.3">
      <c r="B251" s="1" t="str">
        <f>адреса!$G$295</f>
        <v>кв.93</v>
      </c>
      <c r="C251" s="522">
        <f>адреса!$I$295</f>
        <v>50000093</v>
      </c>
      <c r="D251" s="6" t="str">
        <f>адреса!$K$295</f>
        <v>ФИО-5-93</v>
      </c>
      <c r="E251" s="6">
        <v>2435.6799999999998</v>
      </c>
      <c r="F251" s="6">
        <v>1674.28</v>
      </c>
      <c r="G251" s="6">
        <v>0</v>
      </c>
      <c r="H251" s="6">
        <v>1333.15</v>
      </c>
      <c r="I251" s="6">
        <v>162.47</v>
      </c>
      <c r="J251" s="6">
        <v>851.7</v>
      </c>
      <c r="K251" s="6">
        <v>357.89</v>
      </c>
      <c r="L251" s="6"/>
      <c r="M251" s="6">
        <v>0</v>
      </c>
      <c r="N251" s="6">
        <v>50</v>
      </c>
      <c r="O251" s="6">
        <v>0</v>
      </c>
      <c r="P251" s="6">
        <v>0</v>
      </c>
      <c r="Q251" s="6">
        <v>0</v>
      </c>
      <c r="R251" s="6"/>
      <c r="S251" s="6"/>
      <c r="T251" s="6"/>
      <c r="U251" s="6"/>
      <c r="V251" s="6">
        <v>4429.49</v>
      </c>
      <c r="W251" s="6">
        <v>2435.6799999999998</v>
      </c>
      <c r="X251" s="6">
        <v>4429.49</v>
      </c>
      <c r="Y251" s="513">
        <f>IF(A251&lt;&gt;"",IF(A251=мар17!A300,0,1),IF(AND(B251=мар17!B300,C251=мар17!C300),0,1))</f>
        <v>0</v>
      </c>
      <c r="Z251" s="70" t="str">
        <f t="shared" si="28"/>
        <v>ул. Пятая д.5</v>
      </c>
      <c r="AA251" s="504">
        <f>IF($B251&lt;&gt;"",MAX(AA$7:AA250)+1,0)</f>
        <v>241</v>
      </c>
      <c r="AB251" s="502">
        <f t="shared" si="27"/>
        <v>251</v>
      </c>
      <c r="AC251" s="504">
        <f>1</f>
        <v>1</v>
      </c>
      <c r="AD251" s="103">
        <f t="shared" si="29"/>
        <v>1674.28</v>
      </c>
      <c r="AE251" s="103">
        <f t="shared" si="30"/>
        <v>2705.21</v>
      </c>
      <c r="AF251" s="103">
        <f t="shared" si="31"/>
        <v>50</v>
      </c>
      <c r="AG251" s="3"/>
    </row>
    <row r="252" spans="2:33" x14ac:dyDescent="0.3">
      <c r="B252" s="1" t="str">
        <f>адреса!$G$296</f>
        <v>кв.94</v>
      </c>
      <c r="C252" s="522">
        <f>адреса!$I$296</f>
        <v>50000094</v>
      </c>
      <c r="D252" s="6" t="str">
        <f>адреса!$K$296</f>
        <v>ФИО-5-94</v>
      </c>
      <c r="E252" s="6">
        <v>25278.03</v>
      </c>
      <c r="F252" s="6">
        <v>2639.06</v>
      </c>
      <c r="G252" s="6">
        <v>0</v>
      </c>
      <c r="H252" s="6">
        <v>2101.5</v>
      </c>
      <c r="I252" s="6">
        <v>0</v>
      </c>
      <c r="J252" s="6">
        <v>0</v>
      </c>
      <c r="K252" s="6">
        <v>0</v>
      </c>
      <c r="L252" s="6"/>
      <c r="M252" s="6">
        <v>0</v>
      </c>
      <c r="N252" s="6">
        <v>50</v>
      </c>
      <c r="O252" s="6">
        <v>0</v>
      </c>
      <c r="P252" s="6">
        <v>0</v>
      </c>
      <c r="Q252" s="6">
        <v>0</v>
      </c>
      <c r="R252" s="6"/>
      <c r="S252" s="6"/>
      <c r="T252" s="6"/>
      <c r="U252" s="6"/>
      <c r="V252" s="6">
        <v>4790.5600000000004</v>
      </c>
      <c r="W252" s="6">
        <v>0</v>
      </c>
      <c r="X252" s="6">
        <v>30068.59</v>
      </c>
      <c r="Y252" s="513">
        <f>IF(A252&lt;&gt;"",IF(A252=мар17!A301,0,1),IF(AND(B252=мар17!B301,C252=мар17!C301),0,1))</f>
        <v>0</v>
      </c>
      <c r="Z252" s="70" t="str">
        <f t="shared" si="28"/>
        <v>ул. Пятая д.5</v>
      </c>
      <c r="AA252" s="504">
        <f>IF($B252&lt;&gt;"",MAX(AA$7:AA251)+1,0)</f>
        <v>242</v>
      </c>
      <c r="AB252" s="502">
        <f t="shared" si="27"/>
        <v>252</v>
      </c>
      <c r="AC252" s="504">
        <f>1</f>
        <v>1</v>
      </c>
      <c r="AD252" s="103">
        <f t="shared" si="29"/>
        <v>2639.06</v>
      </c>
      <c r="AE252" s="103">
        <f t="shared" si="30"/>
        <v>2101.5</v>
      </c>
      <c r="AF252" s="103">
        <f t="shared" si="31"/>
        <v>50.000000000000455</v>
      </c>
      <c r="AG252" s="3"/>
    </row>
    <row r="253" spans="2:33" x14ac:dyDescent="0.3">
      <c r="B253" s="1" t="str">
        <f>адреса!$G$297</f>
        <v>кв.95</v>
      </c>
      <c r="C253" s="522">
        <f>адреса!$I$297</f>
        <v>50000095</v>
      </c>
      <c r="D253" s="6" t="str">
        <f>адреса!$K$297</f>
        <v>ФИО-5-95</v>
      </c>
      <c r="E253" s="6">
        <v>21791.65</v>
      </c>
      <c r="F253" s="6">
        <v>2665.34</v>
      </c>
      <c r="G253" s="6">
        <v>0</v>
      </c>
      <c r="H253" s="6">
        <v>2121.46</v>
      </c>
      <c r="I253" s="6">
        <v>139.26</v>
      </c>
      <c r="J253" s="6">
        <v>354.88</v>
      </c>
      <c r="K253" s="6">
        <v>234.01</v>
      </c>
      <c r="L253" s="6"/>
      <c r="M253" s="6">
        <v>0</v>
      </c>
      <c r="N253" s="6">
        <v>50</v>
      </c>
      <c r="O253" s="6">
        <v>0</v>
      </c>
      <c r="P253" s="6">
        <v>0</v>
      </c>
      <c r="Q253" s="6">
        <v>0</v>
      </c>
      <c r="R253" s="6"/>
      <c r="S253" s="6"/>
      <c r="T253" s="6"/>
      <c r="U253" s="6"/>
      <c r="V253" s="6">
        <v>5564.95</v>
      </c>
      <c r="W253" s="6">
        <v>7000</v>
      </c>
      <c r="X253" s="6">
        <v>20356.599999999999</v>
      </c>
      <c r="Y253" s="513">
        <f>IF(A253&lt;&gt;"",IF(A253=мар17!A302,0,1),IF(AND(B253=мар17!B302,C253=мар17!C302),0,1))</f>
        <v>0</v>
      </c>
      <c r="Z253" s="70" t="str">
        <f t="shared" si="28"/>
        <v>ул. Пятая д.5</v>
      </c>
      <c r="AA253" s="504">
        <f>IF($B253&lt;&gt;"",MAX(AA$7:AA252)+1,0)</f>
        <v>243</v>
      </c>
      <c r="AB253" s="502">
        <f t="shared" si="27"/>
        <v>253</v>
      </c>
      <c r="AC253" s="504">
        <f>1</f>
        <v>1</v>
      </c>
      <c r="AD253" s="103">
        <f t="shared" si="29"/>
        <v>2665.34</v>
      </c>
      <c r="AE253" s="103">
        <f t="shared" si="30"/>
        <v>2849.6100000000006</v>
      </c>
      <c r="AF253" s="103">
        <f t="shared" si="31"/>
        <v>49.999999999999091</v>
      </c>
      <c r="AG253" s="3"/>
    </row>
    <row r="254" spans="2:33" x14ac:dyDescent="0.3">
      <c r="B254" s="1" t="str">
        <f>адреса!$G$298</f>
        <v>кв.96</v>
      </c>
      <c r="C254" s="522">
        <f>адреса!$I$298</f>
        <v>50000096</v>
      </c>
      <c r="D254" s="6" t="str">
        <f>адреса!$K$298</f>
        <v>ФИО-5-96</v>
      </c>
      <c r="E254" s="6">
        <v>58264.19</v>
      </c>
      <c r="F254" s="6">
        <v>1693.05</v>
      </c>
      <c r="G254" s="6">
        <v>0</v>
      </c>
      <c r="H254" s="6">
        <v>1349.12</v>
      </c>
      <c r="I254" s="6">
        <v>141.81</v>
      </c>
      <c r="J254" s="6">
        <v>408.82</v>
      </c>
      <c r="K254" s="6">
        <v>247.49</v>
      </c>
      <c r="L254" s="6"/>
      <c r="M254" s="6">
        <v>0</v>
      </c>
      <c r="N254" s="6">
        <v>50</v>
      </c>
      <c r="O254" s="6">
        <v>0</v>
      </c>
      <c r="P254" s="6">
        <v>0</v>
      </c>
      <c r="Q254" s="6">
        <v>0</v>
      </c>
      <c r="R254" s="6"/>
      <c r="S254" s="6"/>
      <c r="T254" s="6"/>
      <c r="U254" s="6"/>
      <c r="V254" s="6">
        <v>3890.29</v>
      </c>
      <c r="W254" s="6">
        <v>8264.19</v>
      </c>
      <c r="X254" s="6">
        <v>53890.29</v>
      </c>
      <c r="Y254" s="513">
        <f>IF(A254&lt;&gt;"",IF(A254=мар17!A303,0,1),IF(AND(B254=мар17!B303,C254=мар17!C303),0,1))</f>
        <v>0</v>
      </c>
      <c r="Z254" s="70" t="str">
        <f t="shared" si="28"/>
        <v>ул. Пятая д.5</v>
      </c>
      <c r="AA254" s="504">
        <f>IF($B254&lt;&gt;"",MAX(AA$7:AA253)+1,0)</f>
        <v>244</v>
      </c>
      <c r="AB254" s="502">
        <f t="shared" si="27"/>
        <v>254</v>
      </c>
      <c r="AC254" s="504">
        <f>1</f>
        <v>1</v>
      </c>
      <c r="AD254" s="103">
        <f t="shared" si="29"/>
        <v>1693.05</v>
      </c>
      <c r="AE254" s="103">
        <f t="shared" si="30"/>
        <v>2147.2399999999998</v>
      </c>
      <c r="AF254" s="103">
        <f t="shared" si="31"/>
        <v>50</v>
      </c>
      <c r="AG254" s="3"/>
    </row>
    <row r="255" spans="2:33" x14ac:dyDescent="0.3">
      <c r="B255" s="1" t="str">
        <f>адреса!$G$299</f>
        <v>кв.97</v>
      </c>
      <c r="C255" s="522">
        <f>адреса!$I$299</f>
        <v>50000097</v>
      </c>
      <c r="D255" s="6" t="str">
        <f>адреса!$K$299</f>
        <v>ФИО-5-97</v>
      </c>
      <c r="E255" s="6">
        <v>1724.28</v>
      </c>
      <c r="F255" s="6">
        <v>1674.28</v>
      </c>
      <c r="G255" s="6">
        <v>0</v>
      </c>
      <c r="H255" s="6">
        <v>1333.15</v>
      </c>
      <c r="I255" s="6">
        <v>0</v>
      </c>
      <c r="J255" s="6">
        <v>0</v>
      </c>
      <c r="K255" s="6">
        <v>0</v>
      </c>
      <c r="L255" s="6"/>
      <c r="M255" s="6">
        <v>0</v>
      </c>
      <c r="N255" s="6">
        <v>50</v>
      </c>
      <c r="O255" s="6">
        <v>0</v>
      </c>
      <c r="P255" s="6">
        <v>0</v>
      </c>
      <c r="Q255" s="6">
        <v>0</v>
      </c>
      <c r="R255" s="6"/>
      <c r="S255" s="6"/>
      <c r="T255" s="6"/>
      <c r="U255" s="6"/>
      <c r="V255" s="6">
        <v>3057.43</v>
      </c>
      <c r="W255" s="6">
        <v>1724.28</v>
      </c>
      <c r="X255" s="6">
        <v>3057.43</v>
      </c>
      <c r="Y255" s="513">
        <f>IF(A255&lt;&gt;"",IF(A255=мар17!A304,0,1),IF(AND(B255=мар17!B304,C255=мар17!C304),0,1))</f>
        <v>0</v>
      </c>
      <c r="Z255" s="70" t="str">
        <f t="shared" si="28"/>
        <v>ул. Пятая д.5</v>
      </c>
      <c r="AA255" s="504">
        <f>IF($B255&lt;&gt;"",MAX(AA$7:AA254)+1,0)</f>
        <v>245</v>
      </c>
      <c r="AB255" s="502">
        <f t="shared" si="27"/>
        <v>255</v>
      </c>
      <c r="AC255" s="504">
        <f>1</f>
        <v>1</v>
      </c>
      <c r="AD255" s="103">
        <f t="shared" si="29"/>
        <v>1674.28</v>
      </c>
      <c r="AE255" s="103">
        <f t="shared" si="30"/>
        <v>1333.15</v>
      </c>
      <c r="AF255" s="103">
        <f t="shared" si="31"/>
        <v>49.999999999999773</v>
      </c>
      <c r="AG255" s="3"/>
    </row>
    <row r="256" spans="2:33" x14ac:dyDescent="0.3">
      <c r="B256" s="1" t="str">
        <f>адреса!$G$300</f>
        <v>кв.98</v>
      </c>
      <c r="C256" s="522">
        <f>адреса!$I$300</f>
        <v>50000098</v>
      </c>
      <c r="D256" s="6" t="str">
        <f>адреса!$K$300</f>
        <v>ФИО-5-98</v>
      </c>
      <c r="E256" s="6">
        <v>4043.86</v>
      </c>
      <c r="F256" s="6">
        <v>2639.06</v>
      </c>
      <c r="G256" s="6">
        <v>0</v>
      </c>
      <c r="H256" s="6">
        <v>2101.5</v>
      </c>
      <c r="I256" s="6">
        <v>301.73</v>
      </c>
      <c r="J256" s="6">
        <v>709.75</v>
      </c>
      <c r="K256" s="6">
        <v>495.54</v>
      </c>
      <c r="L256" s="6"/>
      <c r="M256" s="6">
        <v>0</v>
      </c>
      <c r="N256" s="6">
        <v>50</v>
      </c>
      <c r="O256" s="6">
        <v>0</v>
      </c>
      <c r="P256" s="6">
        <v>0</v>
      </c>
      <c r="Q256" s="6">
        <v>0</v>
      </c>
      <c r="R256" s="6"/>
      <c r="S256" s="6"/>
      <c r="T256" s="6"/>
      <c r="U256" s="6"/>
      <c r="V256" s="6">
        <v>6297.58</v>
      </c>
      <c r="W256" s="6">
        <v>4043.86</v>
      </c>
      <c r="X256" s="6">
        <v>6297.58</v>
      </c>
      <c r="Y256" s="513">
        <f>IF(A256&lt;&gt;"",IF(A256=мар17!A305,0,1),IF(AND(B256=мар17!B305,C256=мар17!C305),0,1))</f>
        <v>0</v>
      </c>
      <c r="Z256" s="70" t="str">
        <f t="shared" si="28"/>
        <v>ул. Пятая д.5</v>
      </c>
      <c r="AA256" s="504">
        <f>IF($B256&lt;&gt;"",MAX(AA$7:AA255)+1,0)</f>
        <v>246</v>
      </c>
      <c r="AB256" s="502">
        <f t="shared" si="27"/>
        <v>256</v>
      </c>
      <c r="AC256" s="504">
        <f>1</f>
        <v>1</v>
      </c>
      <c r="AD256" s="103">
        <f t="shared" si="29"/>
        <v>2639.06</v>
      </c>
      <c r="AE256" s="103">
        <f t="shared" si="30"/>
        <v>3608.52</v>
      </c>
      <c r="AF256" s="103">
        <f t="shared" si="31"/>
        <v>50</v>
      </c>
      <c r="AG256" s="3"/>
    </row>
    <row r="257" spans="25:33" x14ac:dyDescent="0.3">
      <c r="Y257" s="513"/>
      <c r="Z257" s="70"/>
      <c r="AA257" s="504"/>
      <c r="AB257" s="502"/>
      <c r="AC257" s="504"/>
      <c r="AD257" s="103"/>
      <c r="AE257" s="103"/>
      <c r="AF257" s="103"/>
      <c r="AG257" s="3"/>
    </row>
    <row r="258" spans="25:33" x14ac:dyDescent="0.3">
      <c r="Y258" s="513"/>
      <c r="Z258" s="70"/>
      <c r="AA258" s="504"/>
      <c r="AB258" s="502"/>
      <c r="AC258" s="504"/>
      <c r="AD258" s="103"/>
      <c r="AE258" s="103"/>
      <c r="AF258" s="103"/>
      <c r="AG258" s="3"/>
    </row>
  </sheetData>
  <autoFilter ref="A6:AG256"/>
  <conditionalFormatting sqref="A3">
    <cfRule type="cellIs" dxfId="23" priority="2" operator="equal">
      <formula>0</formula>
    </cfRule>
  </conditionalFormatting>
  <conditionalFormatting sqref="B2:D2">
    <cfRule type="cellIs" dxfId="22" priority="1" operator="equal">
      <formula>0</formula>
    </cfRule>
  </conditionalFormatting>
  <hyperlinks>
    <hyperlink ref="B2:D2" location="оглавление!A1" tooltip="в оглавление" display="оглавление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G257"/>
  <sheetViews>
    <sheetView workbookViewId="0">
      <pane xSplit="4" ySplit="6" topLeftCell="E7" activePane="bottomRight" state="frozen"/>
      <selection activeCell="C90" sqref="C90"/>
      <selection pane="topRight" activeCell="C90" sqref="C90"/>
      <selection pane="bottomLeft" activeCell="C90" sqref="C90"/>
      <selection pane="bottomRight" activeCell="A2" sqref="A2"/>
    </sheetView>
  </sheetViews>
  <sheetFormatPr defaultRowHeight="14.4" x14ac:dyDescent="0.3"/>
  <cols>
    <col min="1" max="1" width="8.5546875" style="1" customWidth="1"/>
    <col min="2" max="2" width="7.6640625" style="1" customWidth="1"/>
    <col min="3" max="3" width="15.6640625" style="3" bestFit="1" customWidth="1"/>
    <col min="4" max="4" width="27.88671875" style="3" customWidth="1"/>
    <col min="5" max="5" width="12.6640625" style="3" bestFit="1" customWidth="1"/>
    <col min="6" max="8" width="11.6640625" style="3" bestFit="1" customWidth="1"/>
    <col min="9" max="10" width="10.44140625" style="3" bestFit="1" customWidth="1"/>
    <col min="11" max="11" width="10.109375" style="3" bestFit="1" customWidth="1"/>
    <col min="12" max="12" width="10.109375" style="3" customWidth="1"/>
    <col min="13" max="14" width="9.5546875" style="3" bestFit="1" customWidth="1"/>
    <col min="15" max="17" width="10.109375" style="3" bestFit="1" customWidth="1"/>
    <col min="18" max="21" width="10.109375" style="3" customWidth="1"/>
    <col min="22" max="22" width="12.6640625" style="3" bestFit="1" customWidth="1"/>
    <col min="23" max="23" width="11.6640625" style="3" bestFit="1" customWidth="1"/>
    <col min="24" max="24" width="12.6640625" style="3" bestFit="1" customWidth="1"/>
    <col min="25" max="25" width="2.6640625" style="15" customWidth="1"/>
    <col min="28" max="28" width="16" bestFit="1" customWidth="1"/>
    <col min="29" max="29" width="7.5546875" style="10" bestFit="1" customWidth="1"/>
    <col min="30" max="30" width="10" bestFit="1" customWidth="1"/>
    <col min="31" max="31" width="14.109375" style="10" bestFit="1" customWidth="1"/>
    <col min="32" max="32" width="15.44140625" bestFit="1" customWidth="1"/>
    <col min="33" max="33" width="2.6640625" style="10" customWidth="1"/>
  </cols>
  <sheetData>
    <row r="1" spans="1:33" ht="17.399999999999999" x14ac:dyDescent="0.3">
      <c r="B1" s="2" t="s">
        <v>0</v>
      </c>
      <c r="Y1" s="504"/>
      <c r="Z1" s="505"/>
      <c r="AA1" s="505"/>
      <c r="AB1" s="506"/>
      <c r="AC1" s="505"/>
      <c r="AD1" s="503"/>
      <c r="AE1" s="503"/>
      <c r="AF1" s="503"/>
      <c r="AG1" s="3"/>
    </row>
    <row r="2" spans="1:33" x14ac:dyDescent="0.3">
      <c r="B2" s="542" t="s">
        <v>286</v>
      </c>
      <c r="C2" s="543"/>
      <c r="D2" s="543"/>
      <c r="Y2" s="504"/>
      <c r="Z2" s="505"/>
      <c r="AA2" s="505"/>
      <c r="AB2" s="506"/>
      <c r="AC2" s="505"/>
      <c r="AD2" s="503"/>
      <c r="AE2" s="503"/>
      <c r="AF2" s="503"/>
      <c r="AG2" s="3"/>
    </row>
    <row r="3" spans="1:33" x14ac:dyDescent="0.3">
      <c r="A3" s="67" t="str">
        <f>оглавление!$D$2</f>
        <v>Управление жилой недвижимостью, ЖКХ</v>
      </c>
      <c r="B3" s="4"/>
      <c r="Y3" s="504"/>
      <c r="Z3" s="505"/>
      <c r="AA3" s="505"/>
      <c r="AB3" s="506"/>
      <c r="AC3" s="505"/>
      <c r="AD3" s="503"/>
      <c r="AE3" s="503"/>
      <c r="AF3" s="503"/>
      <c r="AG3" s="3"/>
    </row>
    <row r="4" spans="1:33" x14ac:dyDescent="0.3">
      <c r="A4" s="1" t="str">
        <f>оглавление!F29</f>
        <v>выгрузки данных о начислениях и оплатах</v>
      </c>
      <c r="B4" s="4"/>
      <c r="Y4" s="504"/>
      <c r="Z4" s="505"/>
      <c r="AA4" s="505"/>
      <c r="AB4" s="506"/>
      <c r="AC4" s="505"/>
      <c r="AD4" s="503"/>
      <c r="AE4" s="503"/>
      <c r="AF4" s="503"/>
      <c r="AG4" s="3"/>
    </row>
    <row r="5" spans="1:33" x14ac:dyDescent="0.3">
      <c r="A5" s="1" t="s">
        <v>1</v>
      </c>
      <c r="B5" s="5" t="s">
        <v>15</v>
      </c>
      <c r="D5" s="9"/>
      <c r="E5" s="7"/>
      <c r="Y5" s="504"/>
      <c r="Z5" s="505"/>
      <c r="AA5" s="507"/>
      <c r="AB5" s="508"/>
      <c r="AC5" s="507"/>
      <c r="AD5" s="503"/>
      <c r="AE5" s="503"/>
      <c r="AF5" s="503"/>
      <c r="AG5" s="3"/>
    </row>
    <row r="6" spans="1:33" s="3" customFormat="1" ht="30.6" x14ac:dyDescent="0.25">
      <c r="A6" s="528" t="str">
        <f>мар17!A$6</f>
        <v>улица_дом</v>
      </c>
      <c r="B6" s="528" t="str">
        <f>мар17!B$6</f>
        <v>квартира</v>
      </c>
      <c r="C6" s="523" t="str">
        <f>мар17!C$6</f>
        <v>лицевой счет</v>
      </c>
      <c r="D6" s="524" t="str">
        <f>мар17!D$6</f>
        <v>ФИО</v>
      </c>
      <c r="E6" s="529" t="str">
        <f>мар17!E$6</f>
        <v>Нач. сальдо</v>
      </c>
      <c r="F6" s="530" t="str">
        <f>мар17!F$6</f>
        <v>Содерж. и ремонт общего имущества</v>
      </c>
      <c r="G6" s="530" t="str">
        <f>мар17!G$6</f>
        <v>Содержание гаража</v>
      </c>
      <c r="H6" s="530" t="str">
        <f>мар17!H$6</f>
        <v>Отопление</v>
      </c>
      <c r="I6" s="530" t="str">
        <f>мар17!I$6</f>
        <v>Холодное водоснабжение</v>
      </c>
      <c r="J6" s="530" t="str">
        <f>мар17!J$6</f>
        <v>Горячее водоснабжение</v>
      </c>
      <c r="K6" s="530" t="str">
        <f>мар17!K$6</f>
        <v>Водоотведение (канализ.)</v>
      </c>
      <c r="L6" s="530" t="str">
        <f>мар17!L$6</f>
        <v>Газоснабжение</v>
      </c>
      <c r="M6" s="530" t="str">
        <f>мар17!M$6</f>
        <v>Услуги тв</v>
      </c>
      <c r="N6" s="530" t="str">
        <f>мар17!N$6</f>
        <v>Услуги домофона</v>
      </c>
      <c r="O6" s="530" t="str">
        <f>мар17!O$6</f>
        <v>Электроснабжение</v>
      </c>
      <c r="P6" s="530" t="str">
        <f>мар17!P$6</f>
        <v>Прочее сод и рем ж/п</v>
      </c>
      <c r="Q6" s="530" t="str">
        <f>мар17!Q$6</f>
        <v xml:space="preserve">Охрана </v>
      </c>
      <c r="R6" s="530" t="str">
        <f>мар17!R$6</f>
        <v>ХВС для нужд ГВС</v>
      </c>
      <c r="S6" s="530" t="str">
        <f>мар17!S$6</f>
        <v>Подогрев ГВС</v>
      </c>
      <c r="T6" s="530" t="str">
        <f>мар17!T$6</f>
        <v>Разовые услуги УК</v>
      </c>
      <c r="U6" s="530" t="str">
        <f>мар17!U$6</f>
        <v>Услуги вахтера</v>
      </c>
      <c r="V6" s="529" t="str">
        <f>мар17!V$6</f>
        <v>ИТОГО</v>
      </c>
      <c r="W6" s="529" t="str">
        <f>мар17!W$6</f>
        <v>ОПЛАЧЕНО</v>
      </c>
      <c r="X6" s="529" t="str">
        <f>мар17!X$6</f>
        <v>Конеч. сальдо</v>
      </c>
      <c r="Y6" s="525"/>
      <c r="Z6" s="509" t="str">
        <f>мар17!Z$6</f>
        <v>улица</v>
      </c>
      <c r="AA6" s="510" t="str">
        <f>мар17!AA$6</f>
        <v>п.№_кв</v>
      </c>
      <c r="AB6" s="511" t="str">
        <f>мар17!AB$6</f>
        <v>№_стр</v>
      </c>
      <c r="AC6" s="510" t="str">
        <f>мар17!AC$6</f>
        <v>one</v>
      </c>
      <c r="AD6" s="510" t="str">
        <f>мар17!AD$6</f>
        <v>СиР</v>
      </c>
      <c r="AE6" s="510" t="str">
        <f>мар17!AE$6</f>
        <v>Коммуналка</v>
      </c>
      <c r="AF6" s="510" t="str">
        <f>мар17!AF$6</f>
        <v>Прочие услуги</v>
      </c>
      <c r="AG6" s="512"/>
    </row>
    <row r="7" spans="1:33" x14ac:dyDescent="0.3">
      <c r="A7" s="4" t="str">
        <f>адреса!$E$7</f>
        <v>ул. Первая д.1</v>
      </c>
      <c r="C7" s="522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513">
        <f>IF(A7&lt;&gt;"",IF(A7=мар17!A7,0,1),IF(AND(B7=мар17!B7,C7=мар17!C7),0,1))</f>
        <v>0</v>
      </c>
      <c r="Z7" s="70" t="str">
        <f>IF(AND(A7&lt;&gt;"",B7=""),A7,Z6)</f>
        <v>ул. Первая д.1</v>
      </c>
      <c r="AA7" s="504">
        <v>0</v>
      </c>
      <c r="AB7" s="502">
        <v>7</v>
      </c>
      <c r="AC7" s="504">
        <f>1</f>
        <v>1</v>
      </c>
      <c r="AD7" s="103">
        <f>F7</f>
        <v>0</v>
      </c>
      <c r="AE7" s="103">
        <f>H7+I7+J7+K7+L7+O7+R7+S7</f>
        <v>0</v>
      </c>
      <c r="AF7" s="103">
        <f>V7-AD7-AE7</f>
        <v>0</v>
      </c>
      <c r="AG7" s="3"/>
    </row>
    <row r="8" spans="1:33" x14ac:dyDescent="0.3">
      <c r="B8" s="1" t="str">
        <f>адреса!$G$7</f>
        <v>кв.1</v>
      </c>
      <c r="C8" s="522">
        <f>адреса!$I$7</f>
        <v>10000001</v>
      </c>
      <c r="D8" s="6" t="str">
        <f>адреса!$K$7</f>
        <v>ФИО-1-1</v>
      </c>
      <c r="E8" s="6">
        <v>19750.810000000001</v>
      </c>
      <c r="F8" s="6">
        <v>4843.8900000000003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/>
      <c r="M8" s="6">
        <v>0</v>
      </c>
      <c r="N8" s="6">
        <v>0</v>
      </c>
      <c r="O8" s="6">
        <v>0</v>
      </c>
      <c r="P8" s="6">
        <v>0</v>
      </c>
      <c r="Q8" s="6">
        <v>0</v>
      </c>
      <c r="R8" s="6"/>
      <c r="S8" s="6"/>
      <c r="T8" s="6"/>
      <c r="U8" s="6"/>
      <c r="V8" s="6">
        <v>4843.8900000000003</v>
      </c>
      <c r="W8" s="6">
        <v>0</v>
      </c>
      <c r="X8" s="6">
        <v>24594.7</v>
      </c>
      <c r="Y8" s="513">
        <f>IF(A8&lt;&gt;"",IF(A8=мар17!A8,0,1),IF(AND(B8=мар17!B8,C8=мар17!C8),0,1))</f>
        <v>0</v>
      </c>
      <c r="Z8" s="70" t="str">
        <f>IF(AND(A8&lt;&gt;"",B8=""),A8,Z7)</f>
        <v>ул. Первая д.1</v>
      </c>
      <c r="AA8" s="504">
        <f>IF($B8&lt;&gt;"",MAX(AA$7:AA7)+1,0)</f>
        <v>1</v>
      </c>
      <c r="AB8" s="502">
        <f>AB7+1</f>
        <v>8</v>
      </c>
      <c r="AC8" s="504">
        <f>1</f>
        <v>1</v>
      </c>
      <c r="AD8" s="103">
        <f>F8</f>
        <v>4843.8900000000003</v>
      </c>
      <c r="AE8" s="103">
        <f>H8+I8+J8+K8+L8+O8+R8+S8</f>
        <v>0</v>
      </c>
      <c r="AF8" s="103">
        <f>V8-AD8-AE8</f>
        <v>0</v>
      </c>
      <c r="AG8" s="3"/>
    </row>
    <row r="9" spans="1:33" x14ac:dyDescent="0.3">
      <c r="B9" s="1" t="str">
        <f>адреса!$G$8</f>
        <v>кв.2</v>
      </c>
      <c r="C9" s="522">
        <f>адреса!$I$8</f>
        <v>10000002</v>
      </c>
      <c r="D9" s="6" t="str">
        <f>адреса!$K$8</f>
        <v>ФИО-1-2</v>
      </c>
      <c r="E9" s="6">
        <v>11296.17</v>
      </c>
      <c r="F9" s="6">
        <v>1892.62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/>
      <c r="M9" s="6">
        <v>0</v>
      </c>
      <c r="N9" s="6">
        <v>0</v>
      </c>
      <c r="O9" s="6">
        <v>1073.52</v>
      </c>
      <c r="P9" s="6">
        <v>0</v>
      </c>
      <c r="Q9" s="6">
        <v>0</v>
      </c>
      <c r="R9" s="6"/>
      <c r="S9" s="6"/>
      <c r="T9" s="6"/>
      <c r="U9" s="6"/>
      <c r="V9" s="6">
        <v>2966.14</v>
      </c>
      <c r="W9" s="6">
        <v>6000</v>
      </c>
      <c r="X9" s="6">
        <v>8262.31</v>
      </c>
      <c r="Y9" s="513">
        <f>IF(A9&lt;&gt;"",IF(A9=мар17!A9,0,1),IF(AND(B9=мар17!B9,C9=мар17!C9),0,1))</f>
        <v>0</v>
      </c>
      <c r="Z9" s="70" t="str">
        <f t="shared" ref="Z9:Z30" si="0">IF(AND(A9&lt;&gt;"",B9=""),A9,Z8)</f>
        <v>ул. Первая д.1</v>
      </c>
      <c r="AA9" s="504">
        <f>IF($B9&lt;&gt;"",MAX(AA$7:AA8)+1,0)</f>
        <v>2</v>
      </c>
      <c r="AB9" s="502">
        <f t="shared" ref="AB9:AB72" si="1">AB8+1</f>
        <v>9</v>
      </c>
      <c r="AC9" s="504">
        <f>1</f>
        <v>1</v>
      </c>
      <c r="AD9" s="103">
        <f t="shared" ref="AD9:AD30" si="2">F9</f>
        <v>1892.62</v>
      </c>
      <c r="AE9" s="103">
        <f t="shared" ref="AE9:AE30" si="3">H9+I9+J9+K9+L9+O9+R9+S9</f>
        <v>1073.52</v>
      </c>
      <c r="AF9" s="103">
        <f t="shared" ref="AF9:AF30" si="4">V9-AD9-AE9</f>
        <v>0</v>
      </c>
      <c r="AG9" s="3"/>
    </row>
    <row r="10" spans="1:33" x14ac:dyDescent="0.3">
      <c r="B10" s="1" t="str">
        <f>адреса!$G$9</f>
        <v>кв.3</v>
      </c>
      <c r="C10" s="522">
        <f>адреса!$I$9</f>
        <v>10000003</v>
      </c>
      <c r="D10" s="6" t="str">
        <f>адреса!$K$9</f>
        <v>ФИО-1-3</v>
      </c>
      <c r="E10" s="6">
        <v>17755.28</v>
      </c>
      <c r="F10" s="6">
        <v>4438.82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/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/>
      <c r="S10" s="6"/>
      <c r="T10" s="6"/>
      <c r="U10" s="6"/>
      <c r="V10" s="6">
        <v>4438.82</v>
      </c>
      <c r="W10" s="6">
        <v>0</v>
      </c>
      <c r="X10" s="6">
        <v>22194.1</v>
      </c>
      <c r="Y10" s="513">
        <f>IF(A10&lt;&gt;"",IF(A10=мар17!A10,0,1),IF(AND(B10=мар17!B10,C10=мар17!C10),0,1))</f>
        <v>0</v>
      </c>
      <c r="Z10" s="70" t="str">
        <f t="shared" si="0"/>
        <v>ул. Первая д.1</v>
      </c>
      <c r="AA10" s="504">
        <f>IF($B10&lt;&gt;"",MAX(AA$7:AA9)+1,0)</f>
        <v>3</v>
      </c>
      <c r="AB10" s="502">
        <f t="shared" si="1"/>
        <v>10</v>
      </c>
      <c r="AC10" s="504">
        <f>1</f>
        <v>1</v>
      </c>
      <c r="AD10" s="103">
        <f t="shared" si="2"/>
        <v>4438.82</v>
      </c>
      <c r="AE10" s="103">
        <f t="shared" si="3"/>
        <v>0</v>
      </c>
      <c r="AF10" s="103">
        <f t="shared" si="4"/>
        <v>0</v>
      </c>
      <c r="AG10" s="3"/>
    </row>
    <row r="11" spans="1:33" x14ac:dyDescent="0.3">
      <c r="B11" s="1" t="str">
        <f>адреса!$G$10</f>
        <v>кв.4</v>
      </c>
      <c r="C11" s="522">
        <f>адреса!$I$10</f>
        <v>10000004</v>
      </c>
      <c r="D11" s="6" t="str">
        <f>адреса!$K$10</f>
        <v>ФИО-1-4</v>
      </c>
      <c r="E11" s="6">
        <v>19375.560000000001</v>
      </c>
      <c r="F11" s="6">
        <v>4843.8900000000003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/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/>
      <c r="S11" s="6"/>
      <c r="T11" s="6"/>
      <c r="U11" s="6"/>
      <c r="V11" s="6">
        <v>4843.8900000000003</v>
      </c>
      <c r="W11" s="6">
        <v>0</v>
      </c>
      <c r="X11" s="6">
        <v>24219.45</v>
      </c>
      <c r="Y11" s="513">
        <f>IF(A11&lt;&gt;"",IF(A11=мар17!A11,0,1),IF(AND(B11=мар17!B11,C11=мар17!C11),0,1))</f>
        <v>0</v>
      </c>
      <c r="Z11" s="70" t="str">
        <f t="shared" si="0"/>
        <v>ул. Первая д.1</v>
      </c>
      <c r="AA11" s="504">
        <f>IF($B11&lt;&gt;"",MAX(AA$7:AA10)+1,0)</f>
        <v>4</v>
      </c>
      <c r="AB11" s="502">
        <f t="shared" si="1"/>
        <v>11</v>
      </c>
      <c r="AC11" s="504">
        <f>1</f>
        <v>1</v>
      </c>
      <c r="AD11" s="103">
        <f t="shared" si="2"/>
        <v>4843.8900000000003</v>
      </c>
      <c r="AE11" s="103">
        <f t="shared" si="3"/>
        <v>0</v>
      </c>
      <c r="AF11" s="103">
        <f t="shared" si="4"/>
        <v>0</v>
      </c>
      <c r="AG11" s="3"/>
    </row>
    <row r="12" spans="1:33" x14ac:dyDescent="0.3">
      <c r="B12" s="1" t="str">
        <f>адреса!$G$11</f>
        <v>кв.5</v>
      </c>
      <c r="C12" s="522">
        <f>адреса!$I$11</f>
        <v>10000005</v>
      </c>
      <c r="D12" s="6" t="str">
        <f>адреса!$K$11</f>
        <v>ФИО-1-5</v>
      </c>
      <c r="E12" s="6">
        <v>9445.83</v>
      </c>
      <c r="F12" s="6">
        <v>1783.7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/>
      <c r="M12" s="6">
        <v>100</v>
      </c>
      <c r="N12" s="6">
        <v>0</v>
      </c>
      <c r="O12" s="6">
        <v>0</v>
      </c>
      <c r="P12" s="6">
        <v>0</v>
      </c>
      <c r="Q12" s="6">
        <v>0</v>
      </c>
      <c r="R12" s="6"/>
      <c r="S12" s="6"/>
      <c r="T12" s="6"/>
      <c r="U12" s="6"/>
      <c r="V12" s="6">
        <v>1883.7</v>
      </c>
      <c r="W12" s="6">
        <v>0</v>
      </c>
      <c r="X12" s="6">
        <v>11329.53</v>
      </c>
      <c r="Y12" s="513">
        <f>IF(A12&lt;&gt;"",IF(A12=мар17!A12,0,1),IF(AND(B12=мар17!B12,C12=мар17!C12),0,1))</f>
        <v>0</v>
      </c>
      <c r="Z12" s="70" t="str">
        <f t="shared" si="0"/>
        <v>ул. Первая д.1</v>
      </c>
      <c r="AA12" s="504">
        <f>IF($B12&lt;&gt;"",MAX(AA$7:AA11)+1,0)</f>
        <v>5</v>
      </c>
      <c r="AB12" s="502">
        <f t="shared" si="1"/>
        <v>12</v>
      </c>
      <c r="AC12" s="504">
        <f>1</f>
        <v>1</v>
      </c>
      <c r="AD12" s="103">
        <f t="shared" si="2"/>
        <v>1783.7</v>
      </c>
      <c r="AE12" s="103">
        <f t="shared" si="3"/>
        <v>0</v>
      </c>
      <c r="AF12" s="103">
        <f t="shared" si="4"/>
        <v>100</v>
      </c>
      <c r="AG12" s="3"/>
    </row>
    <row r="13" spans="1:33" x14ac:dyDescent="0.3">
      <c r="B13" s="1" t="str">
        <f>адреса!$G$12</f>
        <v>кв.6</v>
      </c>
      <c r="C13" s="522">
        <f>адреса!$I$12</f>
        <v>10000006</v>
      </c>
      <c r="D13" s="6" t="str">
        <f>адреса!$K$12</f>
        <v>ФИО-1-6</v>
      </c>
      <c r="E13" s="6">
        <v>17755.28</v>
      </c>
      <c r="F13" s="6">
        <v>4438.82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/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/>
      <c r="S13" s="6"/>
      <c r="T13" s="6"/>
      <c r="U13" s="6"/>
      <c r="V13" s="6">
        <v>4438.82</v>
      </c>
      <c r="W13" s="6">
        <v>0</v>
      </c>
      <c r="X13" s="6">
        <v>22194.1</v>
      </c>
      <c r="Y13" s="513">
        <f>IF(A13&lt;&gt;"",IF(A13=мар17!A13,0,1),IF(AND(B13=мар17!B13,C13=мар17!C13),0,1))</f>
        <v>0</v>
      </c>
      <c r="Z13" s="70" t="str">
        <f t="shared" si="0"/>
        <v>ул. Первая д.1</v>
      </c>
      <c r="AA13" s="504">
        <f>IF($B13&lt;&gt;"",MAX(AA$7:AA12)+1,0)</f>
        <v>6</v>
      </c>
      <c r="AB13" s="502">
        <f t="shared" si="1"/>
        <v>13</v>
      </c>
      <c r="AC13" s="504">
        <f>1</f>
        <v>1</v>
      </c>
      <c r="AD13" s="103">
        <f t="shared" si="2"/>
        <v>4438.82</v>
      </c>
      <c r="AE13" s="103">
        <f t="shared" si="3"/>
        <v>0</v>
      </c>
      <c r="AF13" s="103">
        <f t="shared" si="4"/>
        <v>0</v>
      </c>
      <c r="AG13" s="3"/>
    </row>
    <row r="14" spans="1:33" x14ac:dyDescent="0.3">
      <c r="B14" s="1" t="str">
        <f>адреса!$G$13</f>
        <v>кв.7</v>
      </c>
      <c r="C14" s="522">
        <f>адреса!$I$13</f>
        <v>10000007</v>
      </c>
      <c r="D14" s="6" t="str">
        <f>адреса!$K$13</f>
        <v>ФИО-1-7</v>
      </c>
      <c r="E14" s="6">
        <v>35059.870000000003</v>
      </c>
      <c r="F14" s="6">
        <v>4843.8900000000003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/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/>
      <c r="S14" s="6"/>
      <c r="T14" s="6"/>
      <c r="U14" s="6"/>
      <c r="V14" s="6">
        <v>4843.8900000000003</v>
      </c>
      <c r="W14" s="6">
        <v>0</v>
      </c>
      <c r="X14" s="6">
        <v>39903.760000000002</v>
      </c>
      <c r="Y14" s="513">
        <f>IF(A14&lt;&gt;"",IF(A14=мар17!A14,0,1),IF(AND(B14=мар17!B14,C14=мар17!C14),0,1))</f>
        <v>0</v>
      </c>
      <c r="Z14" s="70" t="str">
        <f t="shared" si="0"/>
        <v>ул. Первая д.1</v>
      </c>
      <c r="AA14" s="504">
        <f>IF($B14&lt;&gt;"",MAX(AA$7:AA13)+1,0)</f>
        <v>7</v>
      </c>
      <c r="AB14" s="502">
        <f t="shared" si="1"/>
        <v>14</v>
      </c>
      <c r="AC14" s="504">
        <f>1</f>
        <v>1</v>
      </c>
      <c r="AD14" s="103">
        <f t="shared" si="2"/>
        <v>4843.8900000000003</v>
      </c>
      <c r="AE14" s="103">
        <f t="shared" si="3"/>
        <v>0</v>
      </c>
      <c r="AF14" s="103">
        <f t="shared" si="4"/>
        <v>0</v>
      </c>
      <c r="AG14" s="3"/>
    </row>
    <row r="15" spans="1:33" x14ac:dyDescent="0.3">
      <c r="B15" s="1" t="str">
        <f>адреса!$G$14</f>
        <v>кв.8</v>
      </c>
      <c r="C15" s="522">
        <f>адреса!$I$14</f>
        <v>10000008</v>
      </c>
      <c r="D15" s="6" t="str">
        <f>адреса!$K$14</f>
        <v>ФИО-1-8</v>
      </c>
      <c r="E15" s="6">
        <v>20381.8</v>
      </c>
      <c r="F15" s="6">
        <v>1943.68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/>
      <c r="M15" s="6">
        <v>100</v>
      </c>
      <c r="N15" s="6">
        <v>0</v>
      </c>
      <c r="O15" s="6">
        <v>2766.54</v>
      </c>
      <c r="P15" s="6">
        <v>0</v>
      </c>
      <c r="Q15" s="6">
        <v>0</v>
      </c>
      <c r="R15" s="6"/>
      <c r="S15" s="6"/>
      <c r="T15" s="6"/>
      <c r="U15" s="6"/>
      <c r="V15" s="6">
        <v>4810.22</v>
      </c>
      <c r="W15" s="6">
        <v>0</v>
      </c>
      <c r="X15" s="6">
        <v>25192.02</v>
      </c>
      <c r="Y15" s="513">
        <f>IF(A15&lt;&gt;"",IF(A15=мар17!A15,0,1),IF(AND(B15=мар17!B15,C15=мар17!C15),0,1))</f>
        <v>0</v>
      </c>
      <c r="Z15" s="70" t="str">
        <f t="shared" si="0"/>
        <v>ул. Первая д.1</v>
      </c>
      <c r="AA15" s="504">
        <f>IF($B15&lt;&gt;"",MAX(AA$7:AA14)+1,0)</f>
        <v>8</v>
      </c>
      <c r="AB15" s="502">
        <f t="shared" si="1"/>
        <v>15</v>
      </c>
      <c r="AC15" s="504">
        <f>1</f>
        <v>1</v>
      </c>
      <c r="AD15" s="103">
        <f t="shared" si="2"/>
        <v>1943.68</v>
      </c>
      <c r="AE15" s="103">
        <f t="shared" si="3"/>
        <v>2766.54</v>
      </c>
      <c r="AF15" s="103">
        <f t="shared" si="4"/>
        <v>100</v>
      </c>
      <c r="AG15" s="3"/>
    </row>
    <row r="16" spans="1:33" x14ac:dyDescent="0.3">
      <c r="B16" s="1" t="str">
        <f>адреса!$G$15</f>
        <v>кв.9</v>
      </c>
      <c r="C16" s="522">
        <f>адреса!$I$15</f>
        <v>10000009</v>
      </c>
      <c r="D16" s="6" t="str">
        <f>адреса!$K$15</f>
        <v>ФИО-1-9</v>
      </c>
      <c r="E16" s="6">
        <v>-1.18</v>
      </c>
      <c r="F16" s="6">
        <v>4438.82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/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/>
      <c r="S16" s="6"/>
      <c r="T16" s="6"/>
      <c r="U16" s="6"/>
      <c r="V16" s="6">
        <v>4438.82</v>
      </c>
      <c r="W16" s="6">
        <v>0</v>
      </c>
      <c r="X16" s="6">
        <v>4437.6400000000003</v>
      </c>
      <c r="Y16" s="513">
        <f>IF(A16&lt;&gt;"",IF(A16=мар17!A16,0,1),IF(AND(B16=мар17!B16,C16=мар17!C16),0,1))</f>
        <v>0</v>
      </c>
      <c r="Z16" s="70" t="str">
        <f t="shared" si="0"/>
        <v>ул. Первая д.1</v>
      </c>
      <c r="AA16" s="504">
        <f>IF($B16&lt;&gt;"",MAX(AA$7:AA15)+1,0)</f>
        <v>9</v>
      </c>
      <c r="AB16" s="502">
        <f t="shared" si="1"/>
        <v>16</v>
      </c>
      <c r="AC16" s="504">
        <f>1</f>
        <v>1</v>
      </c>
      <c r="AD16" s="103">
        <f t="shared" si="2"/>
        <v>4438.82</v>
      </c>
      <c r="AE16" s="103">
        <f t="shared" si="3"/>
        <v>0</v>
      </c>
      <c r="AF16" s="103">
        <f t="shared" si="4"/>
        <v>0</v>
      </c>
      <c r="AG16" s="3"/>
    </row>
    <row r="17" spans="2:33" x14ac:dyDescent="0.3">
      <c r="B17" s="1" t="str">
        <f>адреса!$G$16</f>
        <v>кв.10</v>
      </c>
      <c r="C17" s="522">
        <f>адреса!$I$16</f>
        <v>10000010</v>
      </c>
      <c r="D17" s="6" t="str">
        <f>адреса!$K$16</f>
        <v>ФИО-1-10</v>
      </c>
      <c r="E17" s="6">
        <v>39135.160000000003</v>
      </c>
      <c r="F17" s="6">
        <v>4843.8900000000003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/>
      <c r="M17" s="6">
        <v>100</v>
      </c>
      <c r="N17" s="6">
        <v>0</v>
      </c>
      <c r="O17" s="6">
        <v>1160.58</v>
      </c>
      <c r="P17" s="6">
        <v>0</v>
      </c>
      <c r="Q17" s="6">
        <v>0</v>
      </c>
      <c r="R17" s="6"/>
      <c r="S17" s="6"/>
      <c r="T17" s="6"/>
      <c r="U17" s="6"/>
      <c r="V17" s="6">
        <v>6104.47</v>
      </c>
      <c r="W17" s="6">
        <v>0</v>
      </c>
      <c r="X17" s="6">
        <v>45239.63</v>
      </c>
      <c r="Y17" s="513">
        <f>IF(A17&lt;&gt;"",IF(A17=мар17!A17,0,1),IF(AND(B17=мар17!B17,C17=мар17!C17),0,1))</f>
        <v>0</v>
      </c>
      <c r="Z17" s="70" t="str">
        <f t="shared" si="0"/>
        <v>ул. Первая д.1</v>
      </c>
      <c r="AA17" s="504">
        <f>IF($B17&lt;&gt;"",MAX(AA$7:AA16)+1,0)</f>
        <v>10</v>
      </c>
      <c r="AB17" s="502">
        <f t="shared" si="1"/>
        <v>17</v>
      </c>
      <c r="AC17" s="504">
        <f>1</f>
        <v>1</v>
      </c>
      <c r="AD17" s="103">
        <f t="shared" si="2"/>
        <v>4843.8900000000003</v>
      </c>
      <c r="AE17" s="103">
        <f t="shared" si="3"/>
        <v>1160.58</v>
      </c>
      <c r="AF17" s="103">
        <f t="shared" si="4"/>
        <v>100</v>
      </c>
      <c r="AG17" s="3"/>
    </row>
    <row r="18" spans="2:33" x14ac:dyDescent="0.3">
      <c r="B18" s="1" t="str">
        <f>адреса!$G$17</f>
        <v>кв.11</v>
      </c>
      <c r="C18" s="522">
        <f>адреса!$I$17</f>
        <v>10000011</v>
      </c>
      <c r="D18" s="6" t="str">
        <f>адреса!$K$17</f>
        <v>ФИО-1-11</v>
      </c>
      <c r="E18" s="6">
        <v>7333.29</v>
      </c>
      <c r="F18" s="6">
        <v>1787.09</v>
      </c>
      <c r="G18" s="6">
        <v>0</v>
      </c>
      <c r="H18" s="6">
        <v>0</v>
      </c>
      <c r="I18" s="6">
        <v>223.07</v>
      </c>
      <c r="J18" s="6">
        <v>759.18</v>
      </c>
      <c r="K18" s="6">
        <v>330.71</v>
      </c>
      <c r="L18" s="6"/>
      <c r="M18" s="6">
        <v>0</v>
      </c>
      <c r="N18" s="6">
        <v>0</v>
      </c>
      <c r="O18" s="6">
        <v>908.7</v>
      </c>
      <c r="P18" s="6">
        <v>0</v>
      </c>
      <c r="Q18" s="6">
        <v>0</v>
      </c>
      <c r="R18" s="6"/>
      <c r="S18" s="6"/>
      <c r="T18" s="6"/>
      <c r="U18" s="6"/>
      <c r="V18" s="6">
        <v>4008.75</v>
      </c>
      <c r="W18" s="6">
        <v>7333.29</v>
      </c>
      <c r="X18" s="6">
        <v>4008.75</v>
      </c>
      <c r="Y18" s="513">
        <f>IF(A18&lt;&gt;"",IF(A18=мар17!A18,0,1),IF(AND(B18=мар17!B18,C18=мар17!C18),0,1))</f>
        <v>0</v>
      </c>
      <c r="Z18" s="70" t="str">
        <f t="shared" si="0"/>
        <v>ул. Первая д.1</v>
      </c>
      <c r="AA18" s="504">
        <f>IF($B18&lt;&gt;"",MAX(AA$7:AA17)+1,0)</f>
        <v>11</v>
      </c>
      <c r="AB18" s="502">
        <f t="shared" si="1"/>
        <v>18</v>
      </c>
      <c r="AC18" s="504">
        <f>1</f>
        <v>1</v>
      </c>
      <c r="AD18" s="103">
        <f t="shared" si="2"/>
        <v>1787.09</v>
      </c>
      <c r="AE18" s="103">
        <f t="shared" si="3"/>
        <v>2221.66</v>
      </c>
      <c r="AF18" s="103">
        <f t="shared" si="4"/>
        <v>0</v>
      </c>
      <c r="AG18" s="3"/>
    </row>
    <row r="19" spans="2:33" x14ac:dyDescent="0.3">
      <c r="B19" s="1" t="str">
        <f>адреса!$G$18</f>
        <v>кв.12</v>
      </c>
      <c r="C19" s="522">
        <f>адреса!$I$18</f>
        <v>10000012</v>
      </c>
      <c r="D19" s="6" t="str">
        <f>адреса!$K$18</f>
        <v>ФИО-1-12</v>
      </c>
      <c r="E19" s="6">
        <v>17755.28</v>
      </c>
      <c r="F19" s="6">
        <v>4438.82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/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/>
      <c r="S19" s="6"/>
      <c r="T19" s="6"/>
      <c r="U19" s="6"/>
      <c r="V19" s="6">
        <v>4438.82</v>
      </c>
      <c r="W19" s="6">
        <v>0</v>
      </c>
      <c r="X19" s="6">
        <v>22194.1</v>
      </c>
      <c r="Y19" s="513">
        <f>IF(A19&lt;&gt;"",IF(A19=мар17!A19,0,1),IF(AND(B19=мар17!B19,C19=мар17!C19),0,1))</f>
        <v>0</v>
      </c>
      <c r="Z19" s="70" t="str">
        <f t="shared" si="0"/>
        <v>ул. Первая д.1</v>
      </c>
      <c r="AA19" s="504">
        <f>IF($B19&lt;&gt;"",MAX(AA$7:AA18)+1,0)</f>
        <v>12</v>
      </c>
      <c r="AB19" s="502">
        <f t="shared" si="1"/>
        <v>19</v>
      </c>
      <c r="AC19" s="504">
        <f>1</f>
        <v>1</v>
      </c>
      <c r="AD19" s="103">
        <f t="shared" si="2"/>
        <v>4438.82</v>
      </c>
      <c r="AE19" s="103">
        <f t="shared" si="3"/>
        <v>0</v>
      </c>
      <c r="AF19" s="103">
        <f t="shared" si="4"/>
        <v>0</v>
      </c>
      <c r="AG19" s="3"/>
    </row>
    <row r="20" spans="2:33" x14ac:dyDescent="0.3">
      <c r="B20" s="1" t="str">
        <f>адреса!$G$19</f>
        <v>кв.13</v>
      </c>
      <c r="C20" s="522">
        <f>адреса!$I$19</f>
        <v>10000013</v>
      </c>
      <c r="D20" s="6" t="str">
        <f>адреса!$K$19</f>
        <v>ФИО-1-13</v>
      </c>
      <c r="E20" s="6">
        <v>5004.24</v>
      </c>
      <c r="F20" s="6">
        <v>4843.8900000000003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/>
      <c r="M20" s="6">
        <v>100</v>
      </c>
      <c r="N20" s="6">
        <v>0</v>
      </c>
      <c r="O20" s="6">
        <v>59.1</v>
      </c>
      <c r="P20" s="6">
        <v>0</v>
      </c>
      <c r="Q20" s="6">
        <v>0</v>
      </c>
      <c r="R20" s="6"/>
      <c r="S20" s="6"/>
      <c r="T20" s="6"/>
      <c r="U20" s="6"/>
      <c r="V20" s="6">
        <v>5002.99</v>
      </c>
      <c r="W20" s="6">
        <v>0</v>
      </c>
      <c r="X20" s="6">
        <v>10007.23</v>
      </c>
      <c r="Y20" s="513">
        <f>IF(A20&lt;&gt;"",IF(A20=мар17!A20,0,1),IF(AND(B20=мар17!B20,C20=мар17!C20),0,1))</f>
        <v>0</v>
      </c>
      <c r="Z20" s="70" t="str">
        <f t="shared" si="0"/>
        <v>ул. Первая д.1</v>
      </c>
      <c r="AA20" s="504">
        <f>IF($B20&lt;&gt;"",MAX(AA$7:AA19)+1,0)</f>
        <v>13</v>
      </c>
      <c r="AB20" s="502">
        <f t="shared" si="1"/>
        <v>20</v>
      </c>
      <c r="AC20" s="504">
        <f>1</f>
        <v>1</v>
      </c>
      <c r="AD20" s="103">
        <f t="shared" si="2"/>
        <v>4843.8900000000003</v>
      </c>
      <c r="AE20" s="103">
        <f t="shared" si="3"/>
        <v>59.1</v>
      </c>
      <c r="AF20" s="103">
        <f t="shared" si="4"/>
        <v>99.99999999999946</v>
      </c>
      <c r="AG20" s="3"/>
    </row>
    <row r="21" spans="2:33" x14ac:dyDescent="0.3">
      <c r="B21" s="1" t="str">
        <f>адреса!$G$20</f>
        <v>кв.14</v>
      </c>
      <c r="C21" s="522">
        <f>адреса!$I$20</f>
        <v>10000014</v>
      </c>
      <c r="D21" s="6" t="str">
        <f>адреса!$K$20</f>
        <v>ФИО-1-14</v>
      </c>
      <c r="E21" s="6">
        <v>14023.93</v>
      </c>
      <c r="F21" s="6">
        <v>1800.72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/>
      <c r="M21" s="6">
        <v>100</v>
      </c>
      <c r="N21" s="6">
        <v>0</v>
      </c>
      <c r="O21" s="6">
        <v>466.79</v>
      </c>
      <c r="P21" s="6">
        <v>0</v>
      </c>
      <c r="Q21" s="6">
        <v>0</v>
      </c>
      <c r="R21" s="6"/>
      <c r="S21" s="6"/>
      <c r="T21" s="6"/>
      <c r="U21" s="6"/>
      <c r="V21" s="6">
        <v>2367.5100000000002</v>
      </c>
      <c r="W21" s="6">
        <v>0</v>
      </c>
      <c r="X21" s="6">
        <v>16391.439999999999</v>
      </c>
      <c r="Y21" s="513">
        <f>IF(A21&lt;&gt;"",IF(A21=мар17!A21,0,1),IF(AND(B21=мар17!B21,C21=мар17!C21),0,1))</f>
        <v>0</v>
      </c>
      <c r="Z21" s="70" t="str">
        <f t="shared" si="0"/>
        <v>ул. Первая д.1</v>
      </c>
      <c r="AA21" s="504">
        <f>IF($B21&lt;&gt;"",MAX(AA$7:AA20)+1,0)</f>
        <v>14</v>
      </c>
      <c r="AB21" s="502">
        <f t="shared" si="1"/>
        <v>21</v>
      </c>
      <c r="AC21" s="504">
        <f>1</f>
        <v>1</v>
      </c>
      <c r="AD21" s="103">
        <f t="shared" si="2"/>
        <v>1800.72</v>
      </c>
      <c r="AE21" s="103">
        <f t="shared" si="3"/>
        <v>466.79</v>
      </c>
      <c r="AF21" s="103">
        <f t="shared" si="4"/>
        <v>100.00000000000017</v>
      </c>
      <c r="AG21" s="3"/>
    </row>
    <row r="22" spans="2:33" x14ac:dyDescent="0.3">
      <c r="B22" s="1" t="str">
        <f>адреса!$G$21</f>
        <v>кв.15</v>
      </c>
      <c r="C22" s="522">
        <f>адреса!$I$21</f>
        <v>10000015</v>
      </c>
      <c r="D22" s="6" t="str">
        <f>адреса!$K$21</f>
        <v>ФИО-1-15</v>
      </c>
      <c r="E22" s="6">
        <v>17755.28</v>
      </c>
      <c r="F22" s="6">
        <v>4438.82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/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/>
      <c r="S22" s="6"/>
      <c r="T22" s="6"/>
      <c r="U22" s="6"/>
      <c r="V22" s="6">
        <v>4438.82</v>
      </c>
      <c r="W22" s="6">
        <v>0</v>
      </c>
      <c r="X22" s="6">
        <v>22194.1</v>
      </c>
      <c r="Y22" s="513">
        <f>IF(A22&lt;&gt;"",IF(A22=мар17!A22,0,1),IF(AND(B22=мар17!B22,C22=мар17!C22),0,1))</f>
        <v>0</v>
      </c>
      <c r="Z22" s="70" t="str">
        <f t="shared" si="0"/>
        <v>ул. Первая д.1</v>
      </c>
      <c r="AA22" s="504">
        <f>IF($B22&lt;&gt;"",MAX(AA$7:AA21)+1,0)</f>
        <v>15</v>
      </c>
      <c r="AB22" s="502">
        <f t="shared" si="1"/>
        <v>22</v>
      </c>
      <c r="AC22" s="504">
        <f>1</f>
        <v>1</v>
      </c>
      <c r="AD22" s="103">
        <f t="shared" si="2"/>
        <v>4438.82</v>
      </c>
      <c r="AE22" s="103">
        <f t="shared" si="3"/>
        <v>0</v>
      </c>
      <c r="AF22" s="103">
        <f t="shared" si="4"/>
        <v>0</v>
      </c>
      <c r="AG22" s="3"/>
    </row>
    <row r="23" spans="2:33" x14ac:dyDescent="0.3">
      <c r="B23" s="1" t="str">
        <f>адреса!$G$22</f>
        <v>кв.16</v>
      </c>
      <c r="C23" s="522">
        <f>адреса!$I$22</f>
        <v>10000016</v>
      </c>
      <c r="D23" s="6" t="str">
        <f>адреса!$K$22</f>
        <v>ФИО-1-16</v>
      </c>
      <c r="E23" s="6">
        <v>7228.97</v>
      </c>
      <c r="F23" s="6">
        <v>4425.2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/>
      <c r="M23" s="6">
        <v>0</v>
      </c>
      <c r="N23" s="6">
        <v>0</v>
      </c>
      <c r="O23" s="6">
        <v>2885.19</v>
      </c>
      <c r="P23" s="6">
        <v>0</v>
      </c>
      <c r="Q23" s="6">
        <v>0</v>
      </c>
      <c r="R23" s="6"/>
      <c r="S23" s="6"/>
      <c r="T23" s="6"/>
      <c r="U23" s="6"/>
      <c r="V23" s="6">
        <v>7310.39</v>
      </c>
      <c r="W23" s="6">
        <v>0</v>
      </c>
      <c r="X23" s="6">
        <v>14539.36</v>
      </c>
      <c r="Y23" s="513">
        <f>IF(A23&lt;&gt;"",IF(A23=мар17!A23,0,1),IF(AND(B23=мар17!B23,C23=мар17!C23),0,1))</f>
        <v>0</v>
      </c>
      <c r="Z23" s="70" t="str">
        <f t="shared" si="0"/>
        <v>ул. Первая д.1</v>
      </c>
      <c r="AA23" s="504">
        <f>IF($B23&lt;&gt;"",MAX(AA$7:AA22)+1,0)</f>
        <v>16</v>
      </c>
      <c r="AB23" s="502">
        <f t="shared" si="1"/>
        <v>23</v>
      </c>
      <c r="AC23" s="504">
        <f>1</f>
        <v>1</v>
      </c>
      <c r="AD23" s="103">
        <f t="shared" si="2"/>
        <v>4425.2</v>
      </c>
      <c r="AE23" s="103">
        <f t="shared" si="3"/>
        <v>2885.19</v>
      </c>
      <c r="AF23" s="103">
        <f t="shared" si="4"/>
        <v>0</v>
      </c>
      <c r="AG23" s="3"/>
    </row>
    <row r="24" spans="2:33" x14ac:dyDescent="0.3">
      <c r="B24" s="1" t="str">
        <f>адреса!$G$23</f>
        <v>кв.17</v>
      </c>
      <c r="C24" s="522">
        <f>адреса!$I$23</f>
        <v>10000017</v>
      </c>
      <c r="D24" s="6" t="str">
        <f>адреса!$K$23</f>
        <v>ФИО-1-17</v>
      </c>
      <c r="E24" s="6">
        <v>22668.54</v>
      </c>
      <c r="F24" s="6">
        <v>1844.97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/>
      <c r="M24" s="6">
        <v>100</v>
      </c>
      <c r="N24" s="6">
        <v>0</v>
      </c>
      <c r="O24" s="6">
        <v>1806.33</v>
      </c>
      <c r="P24" s="6">
        <v>0</v>
      </c>
      <c r="Q24" s="6">
        <v>0</v>
      </c>
      <c r="R24" s="6"/>
      <c r="S24" s="6"/>
      <c r="T24" s="6"/>
      <c r="U24" s="6"/>
      <c r="V24" s="6">
        <v>3751.3</v>
      </c>
      <c r="W24" s="6">
        <v>0</v>
      </c>
      <c r="X24" s="6">
        <v>26419.84</v>
      </c>
      <c r="Y24" s="513">
        <f>IF(A24&lt;&gt;"",IF(A24=мар17!A24,0,1),IF(AND(B24=мар17!B24,C24=мар17!C24),0,1))</f>
        <v>0</v>
      </c>
      <c r="Z24" s="70" t="str">
        <f t="shared" si="0"/>
        <v>ул. Первая д.1</v>
      </c>
      <c r="AA24" s="504">
        <f>IF($B24&lt;&gt;"",MAX(AA$7:AA23)+1,0)</f>
        <v>17</v>
      </c>
      <c r="AB24" s="502">
        <f t="shared" si="1"/>
        <v>24</v>
      </c>
      <c r="AC24" s="504">
        <f>1</f>
        <v>1</v>
      </c>
      <c r="AD24" s="103">
        <f t="shared" si="2"/>
        <v>1844.97</v>
      </c>
      <c r="AE24" s="103">
        <f t="shared" si="3"/>
        <v>1806.33</v>
      </c>
      <c r="AF24" s="103">
        <f t="shared" si="4"/>
        <v>100.00000000000023</v>
      </c>
      <c r="AG24" s="3"/>
    </row>
    <row r="25" spans="2:33" x14ac:dyDescent="0.3">
      <c r="B25" s="1" t="str">
        <f>адреса!$G$24</f>
        <v>кв.18</v>
      </c>
      <c r="C25" s="522">
        <f>адреса!$I$24</f>
        <v>10000018</v>
      </c>
      <c r="D25" s="6" t="str">
        <f>адреса!$K$24</f>
        <v>ФИО-1-18</v>
      </c>
      <c r="E25" s="6">
        <v>5620.4</v>
      </c>
      <c r="F25" s="6">
        <v>4139.26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/>
      <c r="M25" s="6">
        <v>100</v>
      </c>
      <c r="N25" s="6">
        <v>0</v>
      </c>
      <c r="O25" s="6">
        <v>1307.58</v>
      </c>
      <c r="P25" s="6">
        <v>0</v>
      </c>
      <c r="Q25" s="6">
        <v>0</v>
      </c>
      <c r="R25" s="6"/>
      <c r="S25" s="6"/>
      <c r="T25" s="6"/>
      <c r="U25" s="6"/>
      <c r="V25" s="6">
        <v>5546.84</v>
      </c>
      <c r="W25" s="6">
        <v>10429.83</v>
      </c>
      <c r="X25" s="6">
        <v>737.41</v>
      </c>
      <c r="Y25" s="513">
        <f>IF(A25&lt;&gt;"",IF(A25=мар17!A25,0,1),IF(AND(B25=мар17!B25,C25=мар17!C25),0,1))</f>
        <v>0</v>
      </c>
      <c r="Z25" s="70" t="str">
        <f t="shared" si="0"/>
        <v>ул. Первая д.1</v>
      </c>
      <c r="AA25" s="504">
        <f>IF($B25&lt;&gt;"",MAX(AA$7:AA24)+1,0)</f>
        <v>18</v>
      </c>
      <c r="AB25" s="502">
        <f t="shared" si="1"/>
        <v>25</v>
      </c>
      <c r="AC25" s="504">
        <f>1</f>
        <v>1</v>
      </c>
      <c r="AD25" s="103">
        <f t="shared" si="2"/>
        <v>4139.26</v>
      </c>
      <c r="AE25" s="103">
        <f t="shared" si="3"/>
        <v>1307.58</v>
      </c>
      <c r="AF25" s="103">
        <f t="shared" si="4"/>
        <v>100</v>
      </c>
      <c r="AG25" s="3"/>
    </row>
    <row r="26" spans="2:33" x14ac:dyDescent="0.3">
      <c r="B26" s="1" t="str">
        <f>адреса!$G$25</f>
        <v>кв.19</v>
      </c>
      <c r="C26" s="522">
        <f>адреса!$I$25</f>
        <v>10000019</v>
      </c>
      <c r="D26" s="6" t="str">
        <f>адреса!$K$25</f>
        <v>ФИО-1-19</v>
      </c>
      <c r="E26" s="6">
        <v>18422.439999999999</v>
      </c>
      <c r="F26" s="6">
        <v>4605.6099999999997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/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/>
      <c r="S26" s="6"/>
      <c r="T26" s="6"/>
      <c r="U26" s="6"/>
      <c r="V26" s="6">
        <v>4605.6099999999997</v>
      </c>
      <c r="W26" s="6">
        <v>0</v>
      </c>
      <c r="X26" s="6">
        <v>23028.05</v>
      </c>
      <c r="Y26" s="513">
        <f>IF(A26&lt;&gt;"",IF(A26=мар17!A26,0,1),IF(AND(B26=мар17!B26,C26=мар17!C26),0,1))</f>
        <v>0</v>
      </c>
      <c r="Z26" s="70" t="str">
        <f t="shared" si="0"/>
        <v>ул. Первая д.1</v>
      </c>
      <c r="AA26" s="504">
        <f>IF($B26&lt;&gt;"",MAX(AA$7:AA25)+1,0)</f>
        <v>19</v>
      </c>
      <c r="AB26" s="502">
        <f t="shared" si="1"/>
        <v>26</v>
      </c>
      <c r="AC26" s="504">
        <f>1</f>
        <v>1</v>
      </c>
      <c r="AD26" s="103">
        <f t="shared" si="2"/>
        <v>4605.6099999999997</v>
      </c>
      <c r="AE26" s="103">
        <f t="shared" si="3"/>
        <v>0</v>
      </c>
      <c r="AF26" s="103">
        <f t="shared" si="4"/>
        <v>0</v>
      </c>
      <c r="AG26" s="3"/>
    </row>
    <row r="27" spans="2:33" x14ac:dyDescent="0.3">
      <c r="B27" s="1" t="str">
        <f>адреса!$G$26</f>
        <v>кв.20</v>
      </c>
      <c r="C27" s="522">
        <f>адреса!$I$26</f>
        <v>10000020</v>
      </c>
      <c r="D27" s="6" t="str">
        <f>адреса!$K$26</f>
        <v>ФИО-1-20</v>
      </c>
      <c r="E27" s="6">
        <v>12975.48</v>
      </c>
      <c r="F27" s="6">
        <v>1855.18</v>
      </c>
      <c r="G27" s="6">
        <v>0</v>
      </c>
      <c r="H27" s="6">
        <v>0</v>
      </c>
      <c r="I27" s="6">
        <v>100.1</v>
      </c>
      <c r="J27" s="6">
        <v>313.04000000000002</v>
      </c>
      <c r="K27" s="6">
        <v>142.77000000000001</v>
      </c>
      <c r="L27" s="6"/>
      <c r="M27" s="6">
        <v>100</v>
      </c>
      <c r="N27" s="6">
        <v>0</v>
      </c>
      <c r="O27" s="6">
        <v>353.59</v>
      </c>
      <c r="P27" s="6">
        <v>0</v>
      </c>
      <c r="Q27" s="6">
        <v>0</v>
      </c>
      <c r="R27" s="6"/>
      <c r="S27" s="6"/>
      <c r="T27" s="6"/>
      <c r="U27" s="6"/>
      <c r="V27" s="6">
        <v>2864.68</v>
      </c>
      <c r="W27" s="6">
        <v>0</v>
      </c>
      <c r="X27" s="6">
        <v>15840.16</v>
      </c>
      <c r="Y27" s="513">
        <f>IF(A27&lt;&gt;"",IF(A27=мар17!A27,0,1),IF(AND(B27=мар17!B27,C27=мар17!C27),0,1))</f>
        <v>0</v>
      </c>
      <c r="Z27" s="70" t="str">
        <f t="shared" si="0"/>
        <v>ул. Первая д.1</v>
      </c>
      <c r="AA27" s="504">
        <f>IF($B27&lt;&gt;"",MAX(AA$7:AA26)+1,0)</f>
        <v>20</v>
      </c>
      <c r="AB27" s="502">
        <f t="shared" si="1"/>
        <v>27</v>
      </c>
      <c r="AC27" s="504">
        <f>1</f>
        <v>1</v>
      </c>
      <c r="AD27" s="103">
        <f t="shared" si="2"/>
        <v>1855.18</v>
      </c>
      <c r="AE27" s="103">
        <f t="shared" si="3"/>
        <v>909.5</v>
      </c>
      <c r="AF27" s="103">
        <f t="shared" si="4"/>
        <v>99.999999999999773</v>
      </c>
      <c r="AG27" s="3"/>
    </row>
    <row r="28" spans="2:33" x14ac:dyDescent="0.3">
      <c r="B28" s="1" t="str">
        <f>адреса!$G$27</f>
        <v>кв.21</v>
      </c>
      <c r="C28" s="522">
        <f>адреса!$I$27</f>
        <v>10000021</v>
      </c>
      <c r="D28" s="6" t="str">
        <f>адреса!$K$27</f>
        <v>ФИО-1-21</v>
      </c>
      <c r="E28" s="6">
        <v>17237.84</v>
      </c>
      <c r="F28" s="6">
        <v>4309.46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/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/>
      <c r="S28" s="6"/>
      <c r="T28" s="6"/>
      <c r="U28" s="6"/>
      <c r="V28" s="6">
        <v>4309.46</v>
      </c>
      <c r="W28" s="6">
        <v>0</v>
      </c>
      <c r="X28" s="6">
        <v>21547.3</v>
      </c>
      <c r="Y28" s="513">
        <f>IF(A28&lt;&gt;"",IF(A28=мар17!A28,0,1),IF(AND(B28=мар17!B28,C28=мар17!C28),0,1))</f>
        <v>0</v>
      </c>
      <c r="Z28" s="70" t="str">
        <f t="shared" si="0"/>
        <v>ул. Первая д.1</v>
      </c>
      <c r="AA28" s="504">
        <f>IF($B28&lt;&gt;"",MAX(AA$7:AA27)+1,0)</f>
        <v>21</v>
      </c>
      <c r="AB28" s="502">
        <f t="shared" si="1"/>
        <v>28</v>
      </c>
      <c r="AC28" s="504">
        <f>1</f>
        <v>1</v>
      </c>
      <c r="AD28" s="103">
        <f t="shared" si="2"/>
        <v>4309.46</v>
      </c>
      <c r="AE28" s="103">
        <f t="shared" si="3"/>
        <v>0</v>
      </c>
      <c r="AF28" s="103">
        <f t="shared" si="4"/>
        <v>0</v>
      </c>
      <c r="AG28" s="3"/>
    </row>
    <row r="29" spans="2:33" x14ac:dyDescent="0.3">
      <c r="B29" s="1" t="str">
        <f>адреса!$G$28</f>
        <v>кв.22</v>
      </c>
      <c r="C29" s="522">
        <f>адреса!$I$28</f>
        <v>10000022</v>
      </c>
      <c r="D29" s="6" t="str">
        <f>адреса!$K$28</f>
        <v>ФИО-1-22</v>
      </c>
      <c r="E29" s="6">
        <v>15522.24</v>
      </c>
      <c r="F29" s="6">
        <v>3880.56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/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/>
      <c r="S29" s="6"/>
      <c r="T29" s="6"/>
      <c r="U29" s="6"/>
      <c r="V29" s="6">
        <v>3880.56</v>
      </c>
      <c r="W29" s="6">
        <v>0</v>
      </c>
      <c r="X29" s="6">
        <v>19402.8</v>
      </c>
      <c r="Y29" s="513">
        <f>IF(A29&lt;&gt;"",IF(A29=мар17!A29,0,1),IF(AND(B29=мар17!B29,C29=мар17!C29),0,1))</f>
        <v>0</v>
      </c>
      <c r="Z29" s="70" t="str">
        <f t="shared" si="0"/>
        <v>ул. Первая д.1</v>
      </c>
      <c r="AA29" s="504">
        <f>IF($B29&lt;&gt;"",MAX(AA$7:AA28)+1,0)</f>
        <v>22</v>
      </c>
      <c r="AB29" s="502">
        <f t="shared" si="1"/>
        <v>29</v>
      </c>
      <c r="AC29" s="504">
        <f>1</f>
        <v>1</v>
      </c>
      <c r="AD29" s="103">
        <f t="shared" si="2"/>
        <v>3880.56</v>
      </c>
      <c r="AE29" s="103">
        <f t="shared" si="3"/>
        <v>0</v>
      </c>
      <c r="AF29" s="103">
        <f t="shared" si="4"/>
        <v>0</v>
      </c>
      <c r="AG29" s="3"/>
    </row>
    <row r="30" spans="2:33" x14ac:dyDescent="0.3">
      <c r="B30" s="1" t="str">
        <f>адреса!$G$29</f>
        <v>кв.23</v>
      </c>
      <c r="C30" s="522">
        <f>адреса!$I$29</f>
        <v>10000023</v>
      </c>
      <c r="D30" s="6" t="str">
        <f>адреса!$K$29</f>
        <v>ФИО-1-23</v>
      </c>
      <c r="E30" s="6">
        <v>23452.02</v>
      </c>
      <c r="F30" s="6">
        <v>1892.62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/>
      <c r="M30" s="6">
        <v>100</v>
      </c>
      <c r="N30" s="6">
        <v>0</v>
      </c>
      <c r="O30" s="6">
        <v>801.51</v>
      </c>
      <c r="P30" s="6">
        <v>0</v>
      </c>
      <c r="Q30" s="6">
        <v>0</v>
      </c>
      <c r="R30" s="6"/>
      <c r="S30" s="6"/>
      <c r="T30" s="6"/>
      <c r="U30" s="6"/>
      <c r="V30" s="6">
        <v>2794.13</v>
      </c>
      <c r="W30" s="6">
        <v>0</v>
      </c>
      <c r="X30" s="6">
        <v>26246.15</v>
      </c>
      <c r="Y30" s="513">
        <f>IF(A30&lt;&gt;"",IF(A30=мар17!A30,0,1),IF(AND(B30=мар17!B30,C30=мар17!C30),0,1))</f>
        <v>0</v>
      </c>
      <c r="Z30" s="70" t="str">
        <f t="shared" si="0"/>
        <v>ул. Первая д.1</v>
      </c>
      <c r="AA30" s="504">
        <f>IF($B30&lt;&gt;"",MAX(AA$7:AA29)+1,0)</f>
        <v>23</v>
      </c>
      <c r="AB30" s="502">
        <f t="shared" si="1"/>
        <v>30</v>
      </c>
      <c r="AC30" s="504">
        <f>1</f>
        <v>1</v>
      </c>
      <c r="AD30" s="103">
        <f t="shared" si="2"/>
        <v>1892.62</v>
      </c>
      <c r="AE30" s="103">
        <f t="shared" si="3"/>
        <v>801.51</v>
      </c>
      <c r="AF30" s="103">
        <f t="shared" si="4"/>
        <v>100.00000000000023</v>
      </c>
      <c r="AG30" s="3"/>
    </row>
    <row r="31" spans="2:33" x14ac:dyDescent="0.3">
      <c r="B31" s="1" t="str">
        <f>адреса!$G$30</f>
        <v>кв.24</v>
      </c>
      <c r="C31" s="522">
        <f>адреса!$I$30</f>
        <v>10000024</v>
      </c>
      <c r="D31" s="6" t="str">
        <f>адреса!$K$30</f>
        <v>ФИО-1-24</v>
      </c>
      <c r="E31" s="6">
        <v>4902.32</v>
      </c>
      <c r="F31" s="6">
        <v>1846.56</v>
      </c>
      <c r="G31" s="6">
        <v>0</v>
      </c>
      <c r="H31" s="6">
        <v>0</v>
      </c>
      <c r="I31" s="6">
        <v>1004.8</v>
      </c>
      <c r="J31" s="6">
        <v>3633</v>
      </c>
      <c r="K31" s="6">
        <v>1533.26</v>
      </c>
      <c r="L31" s="6"/>
      <c r="M31" s="6">
        <v>100</v>
      </c>
      <c r="N31" s="6">
        <v>0</v>
      </c>
      <c r="O31" s="6">
        <v>1867.22</v>
      </c>
      <c r="P31" s="6">
        <v>0</v>
      </c>
      <c r="Q31" s="6">
        <v>0</v>
      </c>
      <c r="R31" s="6"/>
      <c r="S31" s="6"/>
      <c r="T31" s="6"/>
      <c r="U31" s="6"/>
      <c r="V31" s="6">
        <v>9984.84</v>
      </c>
      <c r="W31" s="6">
        <v>0</v>
      </c>
      <c r="X31" s="6">
        <v>14887.16</v>
      </c>
      <c r="Y31" s="513">
        <f>IF(A31&lt;&gt;"",IF(A31=мар17!A31,0,1),IF(AND(B31=мар17!B31,C31=мар17!C31),0,1))</f>
        <v>0</v>
      </c>
      <c r="Z31" s="70" t="str">
        <f t="shared" ref="Z31:Z78" si="5">IF(AND(A31&lt;&gt;"",B31=""),A31,Z30)</f>
        <v>ул. Первая д.1</v>
      </c>
      <c r="AA31" s="504">
        <f>IF($B31&lt;&gt;"",MAX(AA$7:AA30)+1,0)</f>
        <v>24</v>
      </c>
      <c r="AB31" s="502">
        <f t="shared" si="1"/>
        <v>31</v>
      </c>
      <c r="AC31" s="504">
        <f>1</f>
        <v>1</v>
      </c>
      <c r="AD31" s="103">
        <f t="shared" ref="AD31:AD78" si="6">F31</f>
        <v>1846.56</v>
      </c>
      <c r="AE31" s="103">
        <f t="shared" ref="AE31:AE78" si="7">H31+I31+J31+K31+L31+O31+R31+S31</f>
        <v>8038.2800000000007</v>
      </c>
      <c r="AF31" s="103">
        <f t="shared" ref="AF31:AF78" si="8">V31-AD31-AE31</f>
        <v>100</v>
      </c>
      <c r="AG31" s="3"/>
    </row>
    <row r="32" spans="2:33" x14ac:dyDescent="0.3">
      <c r="B32" s="1" t="str">
        <f>адреса!$G$31</f>
        <v>кв.25</v>
      </c>
      <c r="C32" s="522">
        <f>адреса!$I$31</f>
        <v>10000025</v>
      </c>
      <c r="D32" s="6" t="str">
        <f>адреса!$K$31</f>
        <v>ФИО-1-25</v>
      </c>
      <c r="E32" s="6">
        <v>4008.35</v>
      </c>
      <c r="F32" s="6">
        <v>1807.52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/>
      <c r="M32" s="6">
        <v>100</v>
      </c>
      <c r="N32" s="6">
        <v>0</v>
      </c>
      <c r="O32" s="6">
        <v>2058.81</v>
      </c>
      <c r="P32" s="6">
        <v>0</v>
      </c>
      <c r="Q32" s="6">
        <v>0</v>
      </c>
      <c r="R32" s="6"/>
      <c r="S32" s="6"/>
      <c r="T32" s="6"/>
      <c r="U32" s="6"/>
      <c r="V32" s="6">
        <v>3966.33</v>
      </c>
      <c r="W32" s="6">
        <v>4008.35</v>
      </c>
      <c r="X32" s="6">
        <v>3966.33</v>
      </c>
      <c r="Y32" s="513">
        <f>IF(A32&lt;&gt;"",IF(A32=мар17!A32,0,1),IF(AND(B32=мар17!B32,C32=мар17!C32),0,1))</f>
        <v>0</v>
      </c>
      <c r="Z32" s="70" t="str">
        <f t="shared" si="5"/>
        <v>ул. Первая д.1</v>
      </c>
      <c r="AA32" s="504">
        <f>IF($B32&lt;&gt;"",MAX(AA$7:AA31)+1,0)</f>
        <v>25</v>
      </c>
      <c r="AB32" s="502">
        <f t="shared" si="1"/>
        <v>32</v>
      </c>
      <c r="AC32" s="504">
        <f>1</f>
        <v>1</v>
      </c>
      <c r="AD32" s="103">
        <f t="shared" si="6"/>
        <v>1807.52</v>
      </c>
      <c r="AE32" s="103">
        <f t="shared" si="7"/>
        <v>2058.81</v>
      </c>
      <c r="AF32" s="103">
        <f t="shared" si="8"/>
        <v>100</v>
      </c>
      <c r="AG32" s="3"/>
    </row>
    <row r="33" spans="2:33" x14ac:dyDescent="0.3">
      <c r="B33" s="1" t="str">
        <f>адреса!$G$32</f>
        <v>кв.26</v>
      </c>
      <c r="C33" s="522">
        <f>адреса!$I$32</f>
        <v>10000026</v>
      </c>
      <c r="D33" s="6" t="str">
        <f>адреса!$K$32</f>
        <v>ФИО-1-26</v>
      </c>
      <c r="E33" s="6">
        <v>14919.21</v>
      </c>
      <c r="F33" s="6">
        <v>3880.56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/>
      <c r="M33" s="6">
        <v>100</v>
      </c>
      <c r="N33" s="6">
        <v>0</v>
      </c>
      <c r="O33" s="6">
        <v>1364.36</v>
      </c>
      <c r="P33" s="6">
        <v>0</v>
      </c>
      <c r="Q33" s="6">
        <v>0</v>
      </c>
      <c r="R33" s="6"/>
      <c r="S33" s="6"/>
      <c r="T33" s="6"/>
      <c r="U33" s="6"/>
      <c r="V33" s="6">
        <v>5344.92</v>
      </c>
      <c r="W33" s="6">
        <v>10000</v>
      </c>
      <c r="X33" s="6">
        <v>10264.129999999999</v>
      </c>
      <c r="Y33" s="513">
        <f>IF(A33&lt;&gt;"",IF(A33=мар17!A33,0,1),IF(AND(B33=мар17!B33,C33=мар17!C33),0,1))</f>
        <v>0</v>
      </c>
      <c r="Z33" s="70" t="str">
        <f t="shared" si="5"/>
        <v>ул. Первая д.1</v>
      </c>
      <c r="AA33" s="504">
        <f>IF($B33&lt;&gt;"",MAX(AA$7:AA32)+1,0)</f>
        <v>26</v>
      </c>
      <c r="AB33" s="502">
        <f t="shared" si="1"/>
        <v>33</v>
      </c>
      <c r="AC33" s="504">
        <f>1</f>
        <v>1</v>
      </c>
      <c r="AD33" s="103">
        <f t="shared" si="6"/>
        <v>3880.56</v>
      </c>
      <c r="AE33" s="103">
        <f t="shared" si="7"/>
        <v>1364.36</v>
      </c>
      <c r="AF33" s="103">
        <f t="shared" si="8"/>
        <v>100.00000000000023</v>
      </c>
      <c r="AG33" s="3"/>
    </row>
    <row r="34" spans="2:33" x14ac:dyDescent="0.3">
      <c r="B34" s="1" t="str">
        <f>адреса!$G$33</f>
        <v>кв.27</v>
      </c>
      <c r="C34" s="522">
        <f>адреса!$I$33</f>
        <v>10000027</v>
      </c>
      <c r="D34" s="6" t="str">
        <f>адреса!$K$33</f>
        <v>ФИО-1-27</v>
      </c>
      <c r="E34" s="6">
        <v>19918.95</v>
      </c>
      <c r="F34" s="6">
        <v>2910.42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/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/>
      <c r="S34" s="6"/>
      <c r="T34" s="6"/>
      <c r="U34" s="6"/>
      <c r="V34" s="6">
        <v>2910.42</v>
      </c>
      <c r="W34" s="6">
        <v>0</v>
      </c>
      <c r="X34" s="6">
        <v>22829.37</v>
      </c>
      <c r="Y34" s="513">
        <f>IF(A34&lt;&gt;"",IF(A34=мар17!A34,0,1),IF(AND(B34=мар17!B34,C34=мар17!C34),0,1))</f>
        <v>0</v>
      </c>
      <c r="Z34" s="70" t="str">
        <f t="shared" si="5"/>
        <v>ул. Первая д.1</v>
      </c>
      <c r="AA34" s="504">
        <f>IF($B34&lt;&gt;"",MAX(AA$7:AA33)+1,0)</f>
        <v>27</v>
      </c>
      <c r="AB34" s="502">
        <f t="shared" si="1"/>
        <v>34</v>
      </c>
      <c r="AC34" s="504">
        <f>1</f>
        <v>1</v>
      </c>
      <c r="AD34" s="103">
        <f t="shared" si="6"/>
        <v>2910.42</v>
      </c>
      <c r="AE34" s="103">
        <f t="shared" si="7"/>
        <v>0</v>
      </c>
      <c r="AF34" s="103">
        <f t="shared" si="8"/>
        <v>0</v>
      </c>
      <c r="AG34" s="3"/>
    </row>
    <row r="35" spans="2:33" x14ac:dyDescent="0.3">
      <c r="B35" s="1" t="str">
        <f>адреса!$G$34</f>
        <v>кв.28</v>
      </c>
      <c r="C35" s="522">
        <f>адреса!$I$34</f>
        <v>10000028</v>
      </c>
      <c r="D35" s="6" t="str">
        <f>адреса!$K$34</f>
        <v>ФИО-1-28</v>
      </c>
      <c r="E35" s="6">
        <v>2472.0700000000002</v>
      </c>
      <c r="F35" s="6">
        <v>1943.68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/>
      <c r="M35" s="6">
        <v>100</v>
      </c>
      <c r="N35" s="6">
        <v>0</v>
      </c>
      <c r="O35" s="6">
        <v>512.74</v>
      </c>
      <c r="P35" s="6">
        <v>0</v>
      </c>
      <c r="Q35" s="6">
        <v>0</v>
      </c>
      <c r="R35" s="6"/>
      <c r="S35" s="6"/>
      <c r="T35" s="6"/>
      <c r="U35" s="6"/>
      <c r="V35" s="6">
        <v>2556.42</v>
      </c>
      <c r="W35" s="6">
        <v>0</v>
      </c>
      <c r="X35" s="6">
        <v>5028.49</v>
      </c>
      <c r="Y35" s="513">
        <f>IF(A35&lt;&gt;"",IF(A35=мар17!A35,0,1),IF(AND(B35=мар17!B35,C35=мар17!C35),0,1))</f>
        <v>0</v>
      </c>
      <c r="Z35" s="70" t="str">
        <f t="shared" si="5"/>
        <v>ул. Первая д.1</v>
      </c>
      <c r="AA35" s="504">
        <f>IF($B35&lt;&gt;"",MAX(AA$7:AA34)+1,0)</f>
        <v>28</v>
      </c>
      <c r="AB35" s="502">
        <f t="shared" si="1"/>
        <v>35</v>
      </c>
      <c r="AC35" s="504">
        <f>1</f>
        <v>1</v>
      </c>
      <c r="AD35" s="103">
        <f t="shared" si="6"/>
        <v>1943.68</v>
      </c>
      <c r="AE35" s="103">
        <f t="shared" si="7"/>
        <v>512.74</v>
      </c>
      <c r="AF35" s="103">
        <f t="shared" si="8"/>
        <v>100</v>
      </c>
      <c r="AG35" s="3"/>
    </row>
    <row r="36" spans="2:33" x14ac:dyDescent="0.3">
      <c r="B36" s="1" t="str">
        <f>адреса!$G$35</f>
        <v>кв.29</v>
      </c>
      <c r="C36" s="522">
        <f>адреса!$I$35</f>
        <v>10000029</v>
      </c>
      <c r="D36" s="6" t="str">
        <f>адреса!$K$35</f>
        <v>ФИО-1-29</v>
      </c>
      <c r="E36" s="6">
        <v>4729.22</v>
      </c>
      <c r="F36" s="6">
        <v>3880.57</v>
      </c>
      <c r="G36" s="6">
        <v>0</v>
      </c>
      <c r="H36" s="6">
        <v>0</v>
      </c>
      <c r="I36" s="6">
        <v>392.5</v>
      </c>
      <c r="J36" s="6">
        <v>1114.1199999999999</v>
      </c>
      <c r="K36" s="6">
        <v>536.64</v>
      </c>
      <c r="L36" s="6"/>
      <c r="M36" s="6">
        <v>100</v>
      </c>
      <c r="N36" s="6">
        <v>0</v>
      </c>
      <c r="O36" s="6">
        <v>849.6</v>
      </c>
      <c r="P36" s="6">
        <v>0</v>
      </c>
      <c r="Q36" s="6">
        <v>0</v>
      </c>
      <c r="R36" s="6"/>
      <c r="S36" s="6"/>
      <c r="T36" s="6"/>
      <c r="U36" s="6"/>
      <c r="V36" s="6">
        <v>6873.43</v>
      </c>
      <c r="W36" s="6">
        <v>4729.22</v>
      </c>
      <c r="X36" s="6">
        <v>6873.43</v>
      </c>
      <c r="Y36" s="513">
        <f>IF(A36&lt;&gt;"",IF(A36=мар17!A36,0,1),IF(AND(B36=мар17!B36,C36=мар17!C36),0,1))</f>
        <v>0</v>
      </c>
      <c r="Z36" s="70" t="str">
        <f t="shared" si="5"/>
        <v>ул. Первая д.1</v>
      </c>
      <c r="AA36" s="504">
        <f>IF($B36&lt;&gt;"",MAX(AA$7:AA35)+1,0)</f>
        <v>29</v>
      </c>
      <c r="AB36" s="502">
        <f t="shared" si="1"/>
        <v>36</v>
      </c>
      <c r="AC36" s="504">
        <f>1</f>
        <v>1</v>
      </c>
      <c r="AD36" s="103">
        <f t="shared" si="6"/>
        <v>3880.57</v>
      </c>
      <c r="AE36" s="103">
        <f t="shared" si="7"/>
        <v>2892.8599999999997</v>
      </c>
      <c r="AF36" s="103">
        <f t="shared" si="8"/>
        <v>100.00000000000045</v>
      </c>
      <c r="AG36" s="3"/>
    </row>
    <row r="37" spans="2:33" x14ac:dyDescent="0.3">
      <c r="B37" s="1" t="str">
        <f>адреса!$G$36</f>
        <v>кв.30</v>
      </c>
      <c r="C37" s="522">
        <f>адреса!$I$36</f>
        <v>10000030</v>
      </c>
      <c r="D37" s="6" t="str">
        <f>адреса!$K$36</f>
        <v>ФИО-1-30</v>
      </c>
      <c r="E37" s="6">
        <v>13690.11</v>
      </c>
      <c r="F37" s="6">
        <v>3880.56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/>
      <c r="M37" s="6">
        <v>0</v>
      </c>
      <c r="N37" s="6">
        <v>0</v>
      </c>
      <c r="O37" s="6">
        <v>1454.61</v>
      </c>
      <c r="P37" s="6">
        <v>0</v>
      </c>
      <c r="Q37" s="6">
        <v>0</v>
      </c>
      <c r="R37" s="6"/>
      <c r="S37" s="6"/>
      <c r="T37" s="6"/>
      <c r="U37" s="6"/>
      <c r="V37" s="6">
        <v>5335.17</v>
      </c>
      <c r="W37" s="6">
        <v>0</v>
      </c>
      <c r="X37" s="6">
        <v>19025.28</v>
      </c>
      <c r="Y37" s="513">
        <f>IF(A37&lt;&gt;"",IF(A37=мар17!A37,0,1),IF(AND(B37=мар17!B37,C37=мар17!C37),0,1))</f>
        <v>0</v>
      </c>
      <c r="Z37" s="70" t="str">
        <f t="shared" si="5"/>
        <v>ул. Первая д.1</v>
      </c>
      <c r="AA37" s="504">
        <f>IF($B37&lt;&gt;"",MAX(AA$7:AA36)+1,0)</f>
        <v>30</v>
      </c>
      <c r="AB37" s="502">
        <f t="shared" si="1"/>
        <v>37</v>
      </c>
      <c r="AC37" s="504">
        <f>1</f>
        <v>1</v>
      </c>
      <c r="AD37" s="103">
        <f t="shared" si="6"/>
        <v>3880.56</v>
      </c>
      <c r="AE37" s="103">
        <f t="shared" si="7"/>
        <v>1454.61</v>
      </c>
      <c r="AF37" s="103">
        <f t="shared" si="8"/>
        <v>0</v>
      </c>
      <c r="AG37" s="3"/>
    </row>
    <row r="38" spans="2:33" x14ac:dyDescent="0.3">
      <c r="B38" s="1" t="str">
        <f>адреса!$G$37</f>
        <v>кв.31</v>
      </c>
      <c r="C38" s="522">
        <f>адреса!$I$37</f>
        <v>10000031</v>
      </c>
      <c r="D38" s="6" t="str">
        <f>адреса!$K$37</f>
        <v>ФИО-1-31</v>
      </c>
      <c r="E38" s="6">
        <v>-928.17</v>
      </c>
      <c r="F38" s="6">
        <v>1943.68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/>
      <c r="M38" s="6">
        <v>100</v>
      </c>
      <c r="N38" s="6">
        <v>0</v>
      </c>
      <c r="O38" s="6">
        <v>0</v>
      </c>
      <c r="P38" s="6">
        <v>0</v>
      </c>
      <c r="Q38" s="6">
        <v>0</v>
      </c>
      <c r="R38" s="6"/>
      <c r="S38" s="6"/>
      <c r="T38" s="6"/>
      <c r="U38" s="6"/>
      <c r="V38" s="6">
        <v>2043.68</v>
      </c>
      <c r="W38" s="6">
        <v>2043.68</v>
      </c>
      <c r="X38" s="6">
        <v>-928.17</v>
      </c>
      <c r="Y38" s="513">
        <f>IF(A38&lt;&gt;"",IF(A38=мар17!A38,0,1),IF(AND(B38=мар17!B38,C38=мар17!C38),0,1))</f>
        <v>0</v>
      </c>
      <c r="Z38" s="70" t="str">
        <f t="shared" si="5"/>
        <v>ул. Первая д.1</v>
      </c>
      <c r="AA38" s="504">
        <f>IF($B38&lt;&gt;"",MAX(AA$7:AA37)+1,0)</f>
        <v>31</v>
      </c>
      <c r="AB38" s="502">
        <f t="shared" si="1"/>
        <v>38</v>
      </c>
      <c r="AC38" s="504">
        <f>1</f>
        <v>1</v>
      </c>
      <c r="AD38" s="103">
        <f t="shared" si="6"/>
        <v>1943.68</v>
      </c>
      <c r="AE38" s="103">
        <f t="shared" si="7"/>
        <v>0</v>
      </c>
      <c r="AF38" s="103">
        <f t="shared" si="8"/>
        <v>100</v>
      </c>
      <c r="AG38" s="3"/>
    </row>
    <row r="39" spans="2:33" x14ac:dyDescent="0.3">
      <c r="B39" s="1" t="str">
        <f>адреса!$G$38</f>
        <v>кв.32</v>
      </c>
      <c r="C39" s="522">
        <f>адреса!$I$38</f>
        <v>10000032</v>
      </c>
      <c r="D39" s="6" t="str">
        <f>адреса!$K$38</f>
        <v>ФИО-1-32</v>
      </c>
      <c r="E39" s="6">
        <v>18573.29</v>
      </c>
      <c r="F39" s="6">
        <v>3880.56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/>
      <c r="M39" s="6">
        <v>100</v>
      </c>
      <c r="N39" s="6">
        <v>0</v>
      </c>
      <c r="O39" s="6">
        <v>2809.61</v>
      </c>
      <c r="P39" s="6">
        <v>0</v>
      </c>
      <c r="Q39" s="6">
        <v>0</v>
      </c>
      <c r="R39" s="6"/>
      <c r="S39" s="6"/>
      <c r="T39" s="6"/>
      <c r="U39" s="6"/>
      <c r="V39" s="6">
        <v>6790.17</v>
      </c>
      <c r="W39" s="6">
        <v>0</v>
      </c>
      <c r="X39" s="6">
        <v>25363.46</v>
      </c>
      <c r="Y39" s="513">
        <f>IF(A39&lt;&gt;"",IF(A39=мар17!A39,0,1),IF(AND(B39=мар17!B39,C39=мар17!C39),0,1))</f>
        <v>0</v>
      </c>
      <c r="Z39" s="70" t="str">
        <f t="shared" si="5"/>
        <v>ул. Первая д.1</v>
      </c>
      <c r="AA39" s="504">
        <f>IF($B39&lt;&gt;"",MAX(AA$7:AA38)+1,0)</f>
        <v>32</v>
      </c>
      <c r="AB39" s="502">
        <f t="shared" si="1"/>
        <v>39</v>
      </c>
      <c r="AC39" s="504">
        <f>1</f>
        <v>1</v>
      </c>
      <c r="AD39" s="103">
        <f t="shared" si="6"/>
        <v>3880.56</v>
      </c>
      <c r="AE39" s="103">
        <f t="shared" si="7"/>
        <v>2809.61</v>
      </c>
      <c r="AF39" s="103">
        <f t="shared" si="8"/>
        <v>100</v>
      </c>
      <c r="AG39" s="3"/>
    </row>
    <row r="40" spans="2:33" x14ac:dyDescent="0.3">
      <c r="B40" s="1" t="str">
        <f>адреса!$G$39</f>
        <v>кв.33</v>
      </c>
      <c r="C40" s="522">
        <f>адреса!$I$39</f>
        <v>10000033</v>
      </c>
      <c r="D40" s="6" t="str">
        <f>адреса!$K$39</f>
        <v>ФИО-1-33</v>
      </c>
      <c r="E40" s="6">
        <v>10543.87</v>
      </c>
      <c r="F40" s="6">
        <v>3880.56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/>
      <c r="M40" s="6">
        <v>100</v>
      </c>
      <c r="N40" s="6">
        <v>0</v>
      </c>
      <c r="O40" s="6">
        <v>276.75</v>
      </c>
      <c r="P40" s="6">
        <v>0</v>
      </c>
      <c r="Q40" s="6">
        <v>0</v>
      </c>
      <c r="R40" s="6"/>
      <c r="S40" s="6"/>
      <c r="T40" s="6"/>
      <c r="U40" s="6"/>
      <c r="V40" s="6">
        <v>4257.3100000000004</v>
      </c>
      <c r="W40" s="6">
        <v>0</v>
      </c>
      <c r="X40" s="6">
        <v>14801.18</v>
      </c>
      <c r="Y40" s="513">
        <f>IF(A40&lt;&gt;"",IF(A40=мар17!A40,0,1),IF(AND(B40=мар17!B40,C40=мар17!C40),0,1))</f>
        <v>0</v>
      </c>
      <c r="Z40" s="70" t="str">
        <f t="shared" si="5"/>
        <v>ул. Первая д.1</v>
      </c>
      <c r="AA40" s="504">
        <f>IF($B40&lt;&gt;"",MAX(AA$7:AA39)+1,0)</f>
        <v>33</v>
      </c>
      <c r="AB40" s="502">
        <f t="shared" si="1"/>
        <v>40</v>
      </c>
      <c r="AC40" s="504">
        <f>1</f>
        <v>1</v>
      </c>
      <c r="AD40" s="103">
        <f t="shared" si="6"/>
        <v>3880.56</v>
      </c>
      <c r="AE40" s="103">
        <f t="shared" si="7"/>
        <v>276.75</v>
      </c>
      <c r="AF40" s="103">
        <f t="shared" si="8"/>
        <v>100.00000000000045</v>
      </c>
      <c r="AG40" s="3"/>
    </row>
    <row r="41" spans="2:33" x14ac:dyDescent="0.3">
      <c r="B41" s="1" t="str">
        <f>адреса!$G$40</f>
        <v>кв.34</v>
      </c>
      <c r="C41" s="522">
        <f>адреса!$I$40</f>
        <v>10000034</v>
      </c>
      <c r="D41" s="6" t="str">
        <f>адреса!$K$40</f>
        <v>ФИО-1-34</v>
      </c>
      <c r="E41" s="6">
        <v>8455.5300000000007</v>
      </c>
      <c r="F41" s="6">
        <v>1829.59</v>
      </c>
      <c r="G41" s="6">
        <v>0</v>
      </c>
      <c r="H41" s="6">
        <v>0</v>
      </c>
      <c r="I41" s="6">
        <v>294.38</v>
      </c>
      <c r="J41" s="6">
        <v>1163.6500000000001</v>
      </c>
      <c r="K41" s="6">
        <v>469.47</v>
      </c>
      <c r="L41" s="6"/>
      <c r="M41" s="6">
        <v>100</v>
      </c>
      <c r="N41" s="6">
        <v>0</v>
      </c>
      <c r="O41" s="6">
        <v>424.06</v>
      </c>
      <c r="P41" s="6">
        <v>0</v>
      </c>
      <c r="Q41" s="6">
        <v>0</v>
      </c>
      <c r="R41" s="6"/>
      <c r="S41" s="6"/>
      <c r="T41" s="6"/>
      <c r="U41" s="6"/>
      <c r="V41" s="6">
        <v>4281.1499999999996</v>
      </c>
      <c r="W41" s="6">
        <v>0</v>
      </c>
      <c r="X41" s="6">
        <v>12736.68</v>
      </c>
      <c r="Y41" s="513">
        <f>IF(A41&lt;&gt;"",IF(A41=мар17!A41,0,1),IF(AND(B41=мар17!B41,C41=мар17!C41),0,1))</f>
        <v>0</v>
      </c>
      <c r="Z41" s="70" t="str">
        <f t="shared" si="5"/>
        <v>ул. Первая д.1</v>
      </c>
      <c r="AA41" s="504">
        <f>IF($B41&lt;&gt;"",MAX(AA$7:AA40)+1,0)</f>
        <v>34</v>
      </c>
      <c r="AB41" s="502">
        <f t="shared" si="1"/>
        <v>41</v>
      </c>
      <c r="AC41" s="504">
        <f>1</f>
        <v>1</v>
      </c>
      <c r="AD41" s="103">
        <f t="shared" si="6"/>
        <v>1829.59</v>
      </c>
      <c r="AE41" s="103">
        <f t="shared" si="7"/>
        <v>2351.5600000000004</v>
      </c>
      <c r="AF41" s="103">
        <f t="shared" si="8"/>
        <v>99.999999999999091</v>
      </c>
      <c r="AG41" s="3"/>
    </row>
    <row r="42" spans="2:33" x14ac:dyDescent="0.3">
      <c r="B42" s="1" t="str">
        <f>адреса!$G$41</f>
        <v>кв.35</v>
      </c>
      <c r="C42" s="522">
        <f>адреса!$I$41</f>
        <v>10000035</v>
      </c>
      <c r="D42" s="6" t="str">
        <f>адреса!$K$41</f>
        <v>ФИО-1-35</v>
      </c>
      <c r="E42" s="6">
        <v>7761.12</v>
      </c>
      <c r="F42" s="6">
        <v>3880.56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/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/>
      <c r="S42" s="6"/>
      <c r="T42" s="6"/>
      <c r="U42" s="6"/>
      <c r="V42" s="6">
        <v>3880.56</v>
      </c>
      <c r="W42" s="6">
        <v>3880.56</v>
      </c>
      <c r="X42" s="6">
        <v>7761.12</v>
      </c>
      <c r="Y42" s="513">
        <f>IF(A42&lt;&gt;"",IF(A42=мар17!A42,0,1),IF(AND(B42=мар17!B42,C42=мар17!C42),0,1))</f>
        <v>0</v>
      </c>
      <c r="Z42" s="70" t="str">
        <f t="shared" si="5"/>
        <v>ул. Первая д.1</v>
      </c>
      <c r="AA42" s="504">
        <f>IF($B42&lt;&gt;"",MAX(AA$7:AA41)+1,0)</f>
        <v>35</v>
      </c>
      <c r="AB42" s="502">
        <f t="shared" si="1"/>
        <v>42</v>
      </c>
      <c r="AC42" s="504">
        <f>1</f>
        <v>1</v>
      </c>
      <c r="AD42" s="103">
        <f t="shared" si="6"/>
        <v>3880.56</v>
      </c>
      <c r="AE42" s="103">
        <f t="shared" si="7"/>
        <v>0</v>
      </c>
      <c r="AF42" s="103">
        <f t="shared" si="8"/>
        <v>0</v>
      </c>
      <c r="AG42" s="3"/>
    </row>
    <row r="43" spans="2:33" x14ac:dyDescent="0.3">
      <c r="B43" s="1" t="str">
        <f>адреса!$G$42</f>
        <v>кв.36</v>
      </c>
      <c r="C43" s="522">
        <f>адреса!$I$42</f>
        <v>10000036</v>
      </c>
      <c r="D43" s="6" t="str">
        <f>адреса!$K$42</f>
        <v>ФИО-1-36</v>
      </c>
      <c r="E43" s="6">
        <v>8716.9500000000007</v>
      </c>
      <c r="F43" s="6">
        <v>3482.29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/>
      <c r="M43" s="6">
        <v>100</v>
      </c>
      <c r="N43" s="6">
        <v>0</v>
      </c>
      <c r="O43" s="6">
        <v>911.38</v>
      </c>
      <c r="P43" s="6">
        <v>0</v>
      </c>
      <c r="Q43" s="6">
        <v>0</v>
      </c>
      <c r="R43" s="6"/>
      <c r="S43" s="6"/>
      <c r="T43" s="6"/>
      <c r="U43" s="6"/>
      <c r="V43" s="6">
        <v>4493.67</v>
      </c>
      <c r="W43" s="6">
        <v>0</v>
      </c>
      <c r="X43" s="6">
        <v>13210.62</v>
      </c>
      <c r="Y43" s="513">
        <f>IF(A43&lt;&gt;"",IF(A43=мар17!A43,0,1),IF(AND(B43=мар17!B43,C43=мар17!C43),0,1))</f>
        <v>0</v>
      </c>
      <c r="Z43" s="70" t="str">
        <f t="shared" si="5"/>
        <v>ул. Первая д.1</v>
      </c>
      <c r="AA43" s="504">
        <f>IF($B43&lt;&gt;"",MAX(AA$7:AA42)+1,0)</f>
        <v>36</v>
      </c>
      <c r="AB43" s="502">
        <f t="shared" si="1"/>
        <v>43</v>
      </c>
      <c r="AC43" s="504">
        <f>1</f>
        <v>1</v>
      </c>
      <c r="AD43" s="103">
        <f t="shared" si="6"/>
        <v>3482.29</v>
      </c>
      <c r="AE43" s="103">
        <f t="shared" si="7"/>
        <v>911.38</v>
      </c>
      <c r="AF43" s="103">
        <f t="shared" si="8"/>
        <v>100.00000000000011</v>
      </c>
      <c r="AG43" s="3"/>
    </row>
    <row r="44" spans="2:33" x14ac:dyDescent="0.3">
      <c r="B44" s="1" t="str">
        <f>адреса!$G$43</f>
        <v>кв.37</v>
      </c>
      <c r="C44" s="522">
        <f>адреса!$I$43</f>
        <v>10000037</v>
      </c>
      <c r="D44" s="6" t="str">
        <f>адреса!$K$43</f>
        <v>ФИО-1-37</v>
      </c>
      <c r="E44" s="6">
        <v>6671.56</v>
      </c>
      <c r="F44" s="6">
        <v>1822.16</v>
      </c>
      <c r="G44" s="6">
        <v>0</v>
      </c>
      <c r="H44" s="6">
        <v>0</v>
      </c>
      <c r="I44" s="6">
        <v>146.22999999999999</v>
      </c>
      <c r="J44" s="6">
        <v>522.91</v>
      </c>
      <c r="K44" s="6">
        <v>221.95</v>
      </c>
      <c r="L44" s="6"/>
      <c r="M44" s="6">
        <v>100</v>
      </c>
      <c r="N44" s="6">
        <v>0</v>
      </c>
      <c r="O44" s="6">
        <v>678.32</v>
      </c>
      <c r="P44" s="6">
        <v>0</v>
      </c>
      <c r="Q44" s="6">
        <v>0</v>
      </c>
      <c r="R44" s="6"/>
      <c r="S44" s="6"/>
      <c r="T44" s="6"/>
      <c r="U44" s="6"/>
      <c r="V44" s="6">
        <v>3491.57</v>
      </c>
      <c r="W44" s="6">
        <v>0</v>
      </c>
      <c r="X44" s="6">
        <v>10163.129999999999</v>
      </c>
      <c r="Y44" s="513">
        <f>IF(A44&lt;&gt;"",IF(A44=мар17!A44,0,1),IF(AND(B44=мар17!B44,C44=мар17!C44),0,1))</f>
        <v>0</v>
      </c>
      <c r="Z44" s="70" t="str">
        <f t="shared" si="5"/>
        <v>ул. Первая д.1</v>
      </c>
      <c r="AA44" s="504">
        <f>IF($B44&lt;&gt;"",MAX(AA$7:AA43)+1,0)</f>
        <v>37</v>
      </c>
      <c r="AB44" s="502">
        <f t="shared" si="1"/>
        <v>44</v>
      </c>
      <c r="AC44" s="504">
        <f>1</f>
        <v>1</v>
      </c>
      <c r="AD44" s="103">
        <f t="shared" si="6"/>
        <v>1822.16</v>
      </c>
      <c r="AE44" s="103">
        <f t="shared" si="7"/>
        <v>1569.4099999999999</v>
      </c>
      <c r="AF44" s="103">
        <f t="shared" si="8"/>
        <v>100.00000000000023</v>
      </c>
      <c r="AG44" s="3"/>
    </row>
    <row r="45" spans="2:33" x14ac:dyDescent="0.3">
      <c r="B45" s="1" t="str">
        <f>адреса!$G$44</f>
        <v>кв.38</v>
      </c>
      <c r="C45" s="522">
        <f>адреса!$I$44</f>
        <v>10000038</v>
      </c>
      <c r="D45" s="6" t="str">
        <f>адреса!$K$44</f>
        <v>ФИО-1-38</v>
      </c>
      <c r="E45" s="6">
        <v>28259.7</v>
      </c>
      <c r="F45" s="6">
        <v>3332.52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/>
      <c r="M45" s="6">
        <v>100</v>
      </c>
      <c r="N45" s="6">
        <v>0</v>
      </c>
      <c r="O45" s="6">
        <v>1742.24</v>
      </c>
      <c r="P45" s="6">
        <v>0</v>
      </c>
      <c r="Q45" s="6">
        <v>0</v>
      </c>
      <c r="R45" s="6"/>
      <c r="S45" s="6"/>
      <c r="T45" s="6"/>
      <c r="U45" s="6"/>
      <c r="V45" s="6">
        <v>5174.76</v>
      </c>
      <c r="W45" s="6">
        <v>0</v>
      </c>
      <c r="X45" s="6">
        <v>33434.46</v>
      </c>
      <c r="Y45" s="513">
        <f>IF(A45&lt;&gt;"",IF(A45=мар17!A45,0,1),IF(AND(B45=мар17!B45,C45=мар17!C45),0,1))</f>
        <v>0</v>
      </c>
      <c r="Z45" s="70" t="str">
        <f t="shared" si="5"/>
        <v>ул. Первая д.1</v>
      </c>
      <c r="AA45" s="504">
        <f>IF($B45&lt;&gt;"",MAX(AA$7:AA44)+1,0)</f>
        <v>38</v>
      </c>
      <c r="AB45" s="502">
        <f t="shared" si="1"/>
        <v>45</v>
      </c>
      <c r="AC45" s="504">
        <f>1</f>
        <v>1</v>
      </c>
      <c r="AD45" s="103">
        <f t="shared" si="6"/>
        <v>3332.52</v>
      </c>
      <c r="AE45" s="103">
        <f t="shared" si="7"/>
        <v>1742.24</v>
      </c>
      <c r="AF45" s="103">
        <f t="shared" si="8"/>
        <v>100.00000000000023</v>
      </c>
      <c r="AG45" s="3"/>
    </row>
    <row r="46" spans="2:33" x14ac:dyDescent="0.3">
      <c r="B46" s="1" t="str">
        <f>адреса!$G$45</f>
        <v>кв.39</v>
      </c>
      <c r="C46" s="522">
        <f>адреса!$I$45</f>
        <v>10000039</v>
      </c>
      <c r="D46" s="6" t="str">
        <f>адреса!$K$45</f>
        <v>ФИО-1-39</v>
      </c>
      <c r="E46" s="6">
        <v>59266.53</v>
      </c>
      <c r="F46" s="6">
        <v>10351.56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/>
      <c r="M46" s="6">
        <v>0</v>
      </c>
      <c r="N46" s="6">
        <v>0</v>
      </c>
      <c r="O46" s="6">
        <v>385.49</v>
      </c>
      <c r="P46" s="6">
        <v>0</v>
      </c>
      <c r="Q46" s="6">
        <v>0</v>
      </c>
      <c r="R46" s="6"/>
      <c r="S46" s="6"/>
      <c r="T46" s="6"/>
      <c r="U46" s="6"/>
      <c r="V46" s="6">
        <v>10737.05</v>
      </c>
      <c r="W46" s="6">
        <v>0</v>
      </c>
      <c r="X46" s="6">
        <v>70003.58</v>
      </c>
      <c r="Y46" s="513">
        <f>IF(A46&lt;&gt;"",IF(A46=мар17!A46,0,1),IF(AND(B46=мар17!B46,C46=мар17!C46),0,1))</f>
        <v>0</v>
      </c>
      <c r="Z46" s="70" t="str">
        <f t="shared" si="5"/>
        <v>ул. Первая д.1</v>
      </c>
      <c r="AA46" s="504">
        <f>IF($B46&lt;&gt;"",MAX(AA$7:AA45)+1,0)</f>
        <v>39</v>
      </c>
      <c r="AB46" s="502">
        <f t="shared" si="1"/>
        <v>46</v>
      </c>
      <c r="AC46" s="504">
        <f>1</f>
        <v>1</v>
      </c>
      <c r="AD46" s="103">
        <f t="shared" si="6"/>
        <v>10351.56</v>
      </c>
      <c r="AE46" s="103">
        <f t="shared" si="7"/>
        <v>385.49</v>
      </c>
      <c r="AF46" s="103">
        <f t="shared" si="8"/>
        <v>0</v>
      </c>
      <c r="AG46" s="3"/>
    </row>
    <row r="47" spans="2:33" x14ac:dyDescent="0.3">
      <c r="B47" s="1" t="str">
        <f>адреса!$G$46</f>
        <v>кв.40</v>
      </c>
      <c r="C47" s="522">
        <f>адреса!$I$46</f>
        <v>10000040</v>
      </c>
      <c r="D47" s="6" t="str">
        <f>адреса!$K$46</f>
        <v>ФИО-1-40</v>
      </c>
      <c r="E47" s="6">
        <v>19669.36</v>
      </c>
      <c r="F47" s="6">
        <v>6110.18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/>
      <c r="M47" s="6">
        <v>0</v>
      </c>
      <c r="N47" s="6">
        <v>0</v>
      </c>
      <c r="O47" s="6">
        <v>2328.73</v>
      </c>
      <c r="P47" s="6">
        <v>0</v>
      </c>
      <c r="Q47" s="6">
        <v>0</v>
      </c>
      <c r="R47" s="6"/>
      <c r="S47" s="6"/>
      <c r="T47" s="6"/>
      <c r="U47" s="6"/>
      <c r="V47" s="6">
        <v>8438.91</v>
      </c>
      <c r="W47" s="6">
        <v>0</v>
      </c>
      <c r="X47" s="6">
        <v>28108.27</v>
      </c>
      <c r="Y47" s="513">
        <f>IF(A47&lt;&gt;"",IF(A47=мар17!A47,0,1),IF(AND(B47=мар17!B47,C47=мар17!C47),0,1))</f>
        <v>0</v>
      </c>
      <c r="Z47" s="70" t="str">
        <f t="shared" si="5"/>
        <v>ул. Первая д.1</v>
      </c>
      <c r="AA47" s="504">
        <f>IF($B47&lt;&gt;"",MAX(AA$7:AA46)+1,0)</f>
        <v>40</v>
      </c>
      <c r="AB47" s="502">
        <f t="shared" si="1"/>
        <v>47</v>
      </c>
      <c r="AC47" s="504">
        <f>1</f>
        <v>1</v>
      </c>
      <c r="AD47" s="103">
        <f t="shared" si="6"/>
        <v>6110.18</v>
      </c>
      <c r="AE47" s="103">
        <f t="shared" si="7"/>
        <v>2328.73</v>
      </c>
      <c r="AF47" s="103">
        <f t="shared" si="8"/>
        <v>0</v>
      </c>
      <c r="AG47" s="3"/>
    </row>
    <row r="48" spans="2:33" x14ac:dyDescent="0.3">
      <c r="B48" s="1" t="str">
        <f>адреса!$G$47</f>
        <v>кв.41</v>
      </c>
      <c r="C48" s="522">
        <f>адреса!$I$47</f>
        <v>10000041</v>
      </c>
      <c r="D48" s="6" t="str">
        <f>адреса!$K$47</f>
        <v>ФИО-1-41</v>
      </c>
      <c r="E48" s="6">
        <v>17755.28</v>
      </c>
      <c r="F48" s="6">
        <v>4438.82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/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/>
      <c r="S48" s="6"/>
      <c r="T48" s="6"/>
      <c r="U48" s="6"/>
      <c r="V48" s="6">
        <v>4438.82</v>
      </c>
      <c r="W48" s="6">
        <v>0</v>
      </c>
      <c r="X48" s="6">
        <v>22194.1</v>
      </c>
      <c r="Y48" s="513">
        <f>IF(A48&lt;&gt;"",IF(A48=мар17!A48,0,1),IF(AND(B48=мар17!B48,C48=мар17!C48),0,1))</f>
        <v>0</v>
      </c>
      <c r="Z48" s="70" t="str">
        <f t="shared" si="5"/>
        <v>ул. Первая д.1</v>
      </c>
      <c r="AA48" s="504">
        <f>IF($B48&lt;&gt;"",MAX(AA$7:AA47)+1,0)</f>
        <v>41</v>
      </c>
      <c r="AB48" s="502">
        <f t="shared" si="1"/>
        <v>48</v>
      </c>
      <c r="AC48" s="504">
        <f>1</f>
        <v>1</v>
      </c>
      <c r="AD48" s="103">
        <f t="shared" si="6"/>
        <v>4438.82</v>
      </c>
      <c r="AE48" s="103">
        <f t="shared" si="7"/>
        <v>0</v>
      </c>
      <c r="AF48" s="103">
        <f t="shared" si="8"/>
        <v>0</v>
      </c>
      <c r="AG48" s="3"/>
    </row>
    <row r="49" spans="1:33" x14ac:dyDescent="0.3">
      <c r="B49" s="1" t="str">
        <f>адреса!$G$48</f>
        <v>кв.42</v>
      </c>
      <c r="C49" s="522">
        <f>адреса!$I$48</f>
        <v>10000042</v>
      </c>
      <c r="D49" s="6" t="str">
        <f>адреса!$K$48</f>
        <v>ФИО-1-42</v>
      </c>
      <c r="E49" s="6">
        <v>1431.69</v>
      </c>
      <c r="F49" s="6">
        <v>1776.89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/>
      <c r="M49" s="6">
        <v>0</v>
      </c>
      <c r="N49" s="6">
        <v>0</v>
      </c>
      <c r="O49" s="6">
        <v>497.56</v>
      </c>
      <c r="P49" s="6">
        <v>0</v>
      </c>
      <c r="Q49" s="6">
        <v>0</v>
      </c>
      <c r="R49" s="6"/>
      <c r="S49" s="6"/>
      <c r="T49" s="6"/>
      <c r="U49" s="6"/>
      <c r="V49" s="6">
        <v>2274.4499999999998</v>
      </c>
      <c r="W49" s="6">
        <v>0</v>
      </c>
      <c r="X49" s="6">
        <v>3706.14</v>
      </c>
      <c r="Y49" s="513">
        <f>IF(A49&lt;&gt;"",IF(A49=мар17!A49,0,1),IF(AND(B49=мар17!B49,C49=мар17!C49),0,1))</f>
        <v>0</v>
      </c>
      <c r="Z49" s="70" t="str">
        <f t="shared" si="5"/>
        <v>ул. Первая д.1</v>
      </c>
      <c r="AA49" s="504">
        <f>IF($B49&lt;&gt;"",MAX(AA$7:AA48)+1,0)</f>
        <v>42</v>
      </c>
      <c r="AB49" s="502">
        <f t="shared" si="1"/>
        <v>49</v>
      </c>
      <c r="AC49" s="504">
        <f>1</f>
        <v>1</v>
      </c>
      <c r="AD49" s="103">
        <f t="shared" si="6"/>
        <v>1776.89</v>
      </c>
      <c r="AE49" s="103">
        <f t="shared" si="7"/>
        <v>497.56</v>
      </c>
      <c r="AF49" s="103">
        <f t="shared" si="8"/>
        <v>0</v>
      </c>
      <c r="AG49" s="3"/>
    </row>
    <row r="50" spans="1:33" x14ac:dyDescent="0.3">
      <c r="B50" s="1" t="str">
        <f>адреса!$G$49</f>
        <v>кв.43</v>
      </c>
      <c r="C50" s="522">
        <f>адреса!$I$49</f>
        <v>10000043</v>
      </c>
      <c r="D50" s="6" t="str">
        <f>адреса!$K$49</f>
        <v>ФИО-1-43</v>
      </c>
      <c r="E50" s="6">
        <v>19375.560000000001</v>
      </c>
      <c r="F50" s="6">
        <v>4843.8900000000003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/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/>
      <c r="S50" s="6"/>
      <c r="T50" s="6"/>
      <c r="U50" s="6"/>
      <c r="V50" s="6">
        <v>4843.8900000000003</v>
      </c>
      <c r="W50" s="6">
        <v>0</v>
      </c>
      <c r="X50" s="6">
        <v>24219.45</v>
      </c>
      <c r="Y50" s="513">
        <f>IF(A50&lt;&gt;"",IF(A50=мар17!A50,0,1),IF(AND(B50=мар17!B50,C50=мар17!C50),0,1))</f>
        <v>0</v>
      </c>
      <c r="Z50" s="70" t="str">
        <f t="shared" si="5"/>
        <v>ул. Первая д.1</v>
      </c>
      <c r="AA50" s="504">
        <f>IF($B50&lt;&gt;"",MAX(AA$7:AA49)+1,0)</f>
        <v>43</v>
      </c>
      <c r="AB50" s="502">
        <f t="shared" si="1"/>
        <v>50</v>
      </c>
      <c r="AC50" s="504">
        <f>1</f>
        <v>1</v>
      </c>
      <c r="AD50" s="103">
        <f t="shared" si="6"/>
        <v>4843.8900000000003</v>
      </c>
      <c r="AE50" s="103">
        <f t="shared" si="7"/>
        <v>0</v>
      </c>
      <c r="AF50" s="103">
        <f t="shared" si="8"/>
        <v>0</v>
      </c>
      <c r="AG50" s="3"/>
    </row>
    <row r="51" spans="1:33" x14ac:dyDescent="0.3">
      <c r="B51" s="1" t="str">
        <f>адреса!$G$50</f>
        <v>кв.44</v>
      </c>
      <c r="C51" s="522">
        <f>адреса!$I$50</f>
        <v>10000044</v>
      </c>
      <c r="D51" s="6" t="str">
        <f>адреса!$K$50</f>
        <v>ФИО-1-44</v>
      </c>
      <c r="E51" s="6">
        <v>17755.28</v>
      </c>
      <c r="F51" s="6">
        <v>4438.82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/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/>
      <c r="S51" s="6"/>
      <c r="T51" s="6"/>
      <c r="U51" s="6"/>
      <c r="V51" s="6">
        <v>4438.82</v>
      </c>
      <c r="W51" s="6">
        <v>0</v>
      </c>
      <c r="X51" s="6">
        <v>22194.1</v>
      </c>
      <c r="Y51" s="513">
        <f>IF(A51&lt;&gt;"",IF(A51=мар17!A51,0,1),IF(AND(B51=мар17!B51,C51=мар17!C51),0,1))</f>
        <v>0</v>
      </c>
      <c r="Z51" s="70" t="str">
        <f t="shared" si="5"/>
        <v>ул. Первая д.1</v>
      </c>
      <c r="AA51" s="504">
        <f>IF($B51&lt;&gt;"",MAX(AA$7:AA50)+1,0)</f>
        <v>44</v>
      </c>
      <c r="AB51" s="502">
        <f t="shared" si="1"/>
        <v>51</v>
      </c>
      <c r="AC51" s="504">
        <f>1</f>
        <v>1</v>
      </c>
      <c r="AD51" s="103">
        <f t="shared" si="6"/>
        <v>4438.82</v>
      </c>
      <c r="AE51" s="103">
        <f t="shared" si="7"/>
        <v>0</v>
      </c>
      <c r="AF51" s="103">
        <f t="shared" si="8"/>
        <v>0</v>
      </c>
      <c r="AG51" s="3"/>
    </row>
    <row r="52" spans="1:33" x14ac:dyDescent="0.3">
      <c r="B52" s="1" t="str">
        <f>адреса!$G$51</f>
        <v>кв.45</v>
      </c>
      <c r="C52" s="522">
        <f>адреса!$I$51</f>
        <v>10000045</v>
      </c>
      <c r="D52" s="6" t="str">
        <f>адреса!$K$51</f>
        <v>ФИО-1-45</v>
      </c>
      <c r="E52" s="6">
        <v>21355.53</v>
      </c>
      <c r="F52" s="6">
        <v>1749.66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/>
      <c r="M52" s="6">
        <v>0</v>
      </c>
      <c r="N52" s="6">
        <v>0</v>
      </c>
      <c r="O52" s="6">
        <v>189.68</v>
      </c>
      <c r="P52" s="6">
        <v>0</v>
      </c>
      <c r="Q52" s="6">
        <v>0</v>
      </c>
      <c r="R52" s="6"/>
      <c r="S52" s="6"/>
      <c r="T52" s="6"/>
      <c r="U52" s="6"/>
      <c r="V52" s="6">
        <v>1939.34</v>
      </c>
      <c r="W52" s="6">
        <v>0</v>
      </c>
      <c r="X52" s="6">
        <v>23294.87</v>
      </c>
      <c r="Y52" s="513">
        <f>IF(A52&lt;&gt;"",IF(A52=мар17!A52,0,1),IF(AND(B52=мар17!B52,C52=мар17!C52),0,1))</f>
        <v>0</v>
      </c>
      <c r="Z52" s="70" t="str">
        <f t="shared" si="5"/>
        <v>ул. Первая д.1</v>
      </c>
      <c r="AA52" s="504">
        <f>IF($B52&lt;&gt;"",MAX(AA$7:AA51)+1,0)</f>
        <v>45</v>
      </c>
      <c r="AB52" s="502">
        <f t="shared" si="1"/>
        <v>52</v>
      </c>
      <c r="AC52" s="504">
        <f>1</f>
        <v>1</v>
      </c>
      <c r="AD52" s="103">
        <f t="shared" si="6"/>
        <v>1749.66</v>
      </c>
      <c r="AE52" s="103">
        <f t="shared" si="7"/>
        <v>189.68</v>
      </c>
      <c r="AF52" s="103">
        <f t="shared" si="8"/>
        <v>0</v>
      </c>
      <c r="AG52" s="3"/>
    </row>
    <row r="53" spans="1:33" x14ac:dyDescent="0.3">
      <c r="B53" s="1" t="str">
        <f>адреса!$G$52</f>
        <v>кв.46</v>
      </c>
      <c r="C53" s="522">
        <f>адреса!$I$52</f>
        <v>10000046</v>
      </c>
      <c r="D53" s="6" t="str">
        <f>адреса!$K$52</f>
        <v>ФИО-1-46</v>
      </c>
      <c r="E53" s="6">
        <v>19375.560000000001</v>
      </c>
      <c r="F53" s="6">
        <v>4843.8900000000003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/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/>
      <c r="S53" s="6"/>
      <c r="T53" s="6"/>
      <c r="U53" s="6"/>
      <c r="V53" s="6">
        <v>4843.8900000000003</v>
      </c>
      <c r="W53" s="6">
        <v>0</v>
      </c>
      <c r="X53" s="6">
        <v>24219.45</v>
      </c>
      <c r="Y53" s="513">
        <f>IF(A53&lt;&gt;"",IF(A53=мар17!A53,0,1),IF(AND(B53=мар17!B53,C53=мар17!C53),0,1))</f>
        <v>0</v>
      </c>
      <c r="Z53" s="70" t="str">
        <f t="shared" si="5"/>
        <v>ул. Первая д.1</v>
      </c>
      <c r="AA53" s="504">
        <f>IF($B53&lt;&gt;"",MAX(AA$7:AA52)+1,0)</f>
        <v>46</v>
      </c>
      <c r="AB53" s="502">
        <f t="shared" si="1"/>
        <v>53</v>
      </c>
      <c r="AC53" s="504">
        <f>1</f>
        <v>1</v>
      </c>
      <c r="AD53" s="103">
        <f t="shared" si="6"/>
        <v>4843.8900000000003</v>
      </c>
      <c r="AE53" s="103">
        <f t="shared" si="7"/>
        <v>0</v>
      </c>
      <c r="AF53" s="103">
        <f t="shared" si="8"/>
        <v>0</v>
      </c>
      <c r="AG53" s="3"/>
    </row>
    <row r="54" spans="1:33" x14ac:dyDescent="0.3">
      <c r="B54" s="1" t="str">
        <f>адреса!$G$53</f>
        <v>кв.47</v>
      </c>
      <c r="C54" s="522">
        <f>адреса!$I$53</f>
        <v>10000047</v>
      </c>
      <c r="D54" s="6" t="str">
        <f>адреса!$K$53</f>
        <v>ФИО-1-47</v>
      </c>
      <c r="E54" s="6">
        <v>6311.61</v>
      </c>
      <c r="F54" s="6">
        <v>4438.82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/>
      <c r="M54" s="6">
        <v>0</v>
      </c>
      <c r="N54" s="6">
        <v>0</v>
      </c>
      <c r="O54" s="6">
        <v>717.31</v>
      </c>
      <c r="P54" s="6">
        <v>0</v>
      </c>
      <c r="Q54" s="6">
        <v>0</v>
      </c>
      <c r="R54" s="6"/>
      <c r="S54" s="6"/>
      <c r="T54" s="6"/>
      <c r="U54" s="6"/>
      <c r="V54" s="6">
        <v>5156.13</v>
      </c>
      <c r="W54" s="6">
        <v>0</v>
      </c>
      <c r="X54" s="6">
        <v>11467.74</v>
      </c>
      <c r="Y54" s="513">
        <f>IF(A54&lt;&gt;"",IF(A54=мар17!A54,0,1),IF(AND(B54=мар17!B54,C54=мар17!C54),0,1))</f>
        <v>0</v>
      </c>
      <c r="Z54" s="70" t="str">
        <f t="shared" si="5"/>
        <v>ул. Первая д.1</v>
      </c>
      <c r="AA54" s="504">
        <f>IF($B54&lt;&gt;"",MAX(AA$7:AA53)+1,0)</f>
        <v>47</v>
      </c>
      <c r="AB54" s="502">
        <f t="shared" si="1"/>
        <v>54</v>
      </c>
      <c r="AC54" s="504">
        <f>1</f>
        <v>1</v>
      </c>
      <c r="AD54" s="103">
        <f t="shared" si="6"/>
        <v>4438.82</v>
      </c>
      <c r="AE54" s="103">
        <f t="shared" si="7"/>
        <v>717.31</v>
      </c>
      <c r="AF54" s="103">
        <f t="shared" si="8"/>
        <v>0</v>
      </c>
      <c r="AG54" s="3"/>
    </row>
    <row r="55" spans="1:33" x14ac:dyDescent="0.3">
      <c r="B55" s="1" t="str">
        <f>адреса!$G$54</f>
        <v>кв.48</v>
      </c>
      <c r="C55" s="522">
        <f>адреса!$I$54</f>
        <v>10000048</v>
      </c>
      <c r="D55" s="6" t="str">
        <f>адреса!$K$54</f>
        <v>ФИО-1-48</v>
      </c>
      <c r="E55" s="6">
        <v>5032.34</v>
      </c>
      <c r="F55" s="6">
        <v>1943.12</v>
      </c>
      <c r="G55" s="6">
        <v>0</v>
      </c>
      <c r="H55" s="6">
        <v>0</v>
      </c>
      <c r="I55" s="6">
        <v>59.5</v>
      </c>
      <c r="J55" s="6">
        <v>199.33</v>
      </c>
      <c r="K55" s="6">
        <v>87.57</v>
      </c>
      <c r="L55" s="6"/>
      <c r="M55" s="6">
        <v>100</v>
      </c>
      <c r="N55" s="6">
        <v>0</v>
      </c>
      <c r="O55" s="6">
        <v>0</v>
      </c>
      <c r="P55" s="6">
        <v>0</v>
      </c>
      <c r="Q55" s="6">
        <v>0</v>
      </c>
      <c r="R55" s="6"/>
      <c r="S55" s="6"/>
      <c r="T55" s="6"/>
      <c r="U55" s="6"/>
      <c r="V55" s="6">
        <v>2389.52</v>
      </c>
      <c r="W55" s="6">
        <v>5084.17</v>
      </c>
      <c r="X55" s="6">
        <v>2337.69</v>
      </c>
      <c r="Y55" s="513">
        <f>IF(A55&lt;&gt;"",IF(A55=мар17!A55,0,1),IF(AND(B55=мар17!B55,C55=мар17!C55),0,1))</f>
        <v>0</v>
      </c>
      <c r="Z55" s="70" t="str">
        <f t="shared" si="5"/>
        <v>ул. Первая д.1</v>
      </c>
      <c r="AA55" s="504">
        <f>IF($B55&lt;&gt;"",MAX(AA$7:AA54)+1,0)</f>
        <v>48</v>
      </c>
      <c r="AB55" s="502">
        <f t="shared" si="1"/>
        <v>55</v>
      </c>
      <c r="AC55" s="504">
        <f>1</f>
        <v>1</v>
      </c>
      <c r="AD55" s="103">
        <f t="shared" si="6"/>
        <v>1943.12</v>
      </c>
      <c r="AE55" s="103">
        <f t="shared" si="7"/>
        <v>346.40000000000003</v>
      </c>
      <c r="AF55" s="103">
        <f t="shared" si="8"/>
        <v>100.00000000000006</v>
      </c>
      <c r="AG55" s="3"/>
    </row>
    <row r="56" spans="1:33" x14ac:dyDescent="0.3">
      <c r="B56" s="1" t="str">
        <f>адреса!$G$55</f>
        <v>кв.49</v>
      </c>
      <c r="C56" s="522">
        <f>адреса!$I$55</f>
        <v>10000049</v>
      </c>
      <c r="D56" s="6" t="str">
        <f>адреса!$K$55</f>
        <v>ФИО-1-49</v>
      </c>
      <c r="E56" s="6">
        <v>35059.870000000003</v>
      </c>
      <c r="F56" s="6">
        <v>4843.8900000000003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/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/>
      <c r="S56" s="6"/>
      <c r="T56" s="6"/>
      <c r="U56" s="6"/>
      <c r="V56" s="6">
        <v>4843.8900000000003</v>
      </c>
      <c r="W56" s="6">
        <v>0</v>
      </c>
      <c r="X56" s="6">
        <v>39903.760000000002</v>
      </c>
      <c r="Y56" s="513">
        <f>IF(A56&lt;&gt;"",IF(A56=мар17!A56,0,1),IF(AND(B56=мар17!B56,C56=мар17!C56),0,1))</f>
        <v>0</v>
      </c>
      <c r="Z56" s="70" t="str">
        <f t="shared" si="5"/>
        <v>ул. Первая д.1</v>
      </c>
      <c r="AA56" s="504">
        <f>IF($B56&lt;&gt;"",MAX(AA$7:AA55)+1,0)</f>
        <v>49</v>
      </c>
      <c r="AB56" s="502">
        <f t="shared" si="1"/>
        <v>56</v>
      </c>
      <c r="AC56" s="504">
        <f>1</f>
        <v>1</v>
      </c>
      <c r="AD56" s="103">
        <f t="shared" si="6"/>
        <v>4843.8900000000003</v>
      </c>
      <c r="AE56" s="103">
        <f t="shared" si="7"/>
        <v>0</v>
      </c>
      <c r="AF56" s="103">
        <f t="shared" si="8"/>
        <v>0</v>
      </c>
      <c r="AG56" s="3"/>
    </row>
    <row r="57" spans="1:33" x14ac:dyDescent="0.3">
      <c r="A57" s="4" t="str">
        <f>адреса!$E$104</f>
        <v>ул. Третья д.3</v>
      </c>
      <c r="C57" s="522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513">
        <f>IF(A57&lt;&gt;"",IF(A57=мар17!A106,0,1),IF(AND(B57=мар17!B106,C57=мар17!C106),0,1))</f>
        <v>0</v>
      </c>
      <c r="Z57" s="70" t="str">
        <f t="shared" si="5"/>
        <v>ул. Третья д.3</v>
      </c>
      <c r="AA57" s="504">
        <f>IF($B57&lt;&gt;"",MAX(AA$7:AA56)+1,0)</f>
        <v>0</v>
      </c>
      <c r="AB57" s="502">
        <f t="shared" si="1"/>
        <v>57</v>
      </c>
      <c r="AC57" s="504">
        <f>1</f>
        <v>1</v>
      </c>
      <c r="AD57" s="103">
        <f t="shared" si="6"/>
        <v>0</v>
      </c>
      <c r="AE57" s="103">
        <f t="shared" si="7"/>
        <v>0</v>
      </c>
      <c r="AF57" s="103">
        <f t="shared" si="8"/>
        <v>0</v>
      </c>
      <c r="AG57" s="3"/>
    </row>
    <row r="58" spans="1:33" x14ac:dyDescent="0.3">
      <c r="B58" s="1" t="str">
        <f>адреса!$G$104</f>
        <v>кв.1</v>
      </c>
      <c r="C58" s="522">
        <f>адреса!$I$104</f>
        <v>30000001</v>
      </c>
      <c r="D58" s="6" t="str">
        <f>адреса!$K$104</f>
        <v>ФИО-3-1</v>
      </c>
      <c r="E58" s="6">
        <v>12772.76</v>
      </c>
      <c r="F58" s="6">
        <v>1817.74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/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/>
      <c r="S58" s="6"/>
      <c r="T58" s="6"/>
      <c r="U58" s="6"/>
      <c r="V58" s="6">
        <v>1817.74</v>
      </c>
      <c r="W58" s="6">
        <v>0</v>
      </c>
      <c r="X58" s="6">
        <v>14590.5</v>
      </c>
      <c r="Y58" s="513">
        <f>IF(A58&lt;&gt;"",IF(A58=мар17!A107,0,1),IF(AND(B58=мар17!B107,C58=мар17!C107),0,1))</f>
        <v>0</v>
      </c>
      <c r="Z58" s="70" t="str">
        <f t="shared" si="5"/>
        <v>ул. Третья д.3</v>
      </c>
      <c r="AA58" s="504">
        <f>IF($B58&lt;&gt;"",MAX(AA$7:AA57)+1,0)</f>
        <v>50</v>
      </c>
      <c r="AB58" s="502">
        <f t="shared" si="1"/>
        <v>58</v>
      </c>
      <c r="AC58" s="504">
        <f>1</f>
        <v>1</v>
      </c>
      <c r="AD58" s="103">
        <f t="shared" si="6"/>
        <v>1817.74</v>
      </c>
      <c r="AE58" s="103">
        <f t="shared" si="7"/>
        <v>0</v>
      </c>
      <c r="AF58" s="103">
        <f t="shared" si="8"/>
        <v>0</v>
      </c>
      <c r="AG58" s="3"/>
    </row>
    <row r="59" spans="1:33" x14ac:dyDescent="0.3">
      <c r="B59" s="1" t="str">
        <f>адреса!$G$105</f>
        <v>кв.2</v>
      </c>
      <c r="C59" s="522">
        <f>адреса!$I$105</f>
        <v>30000002</v>
      </c>
      <c r="D59" s="6" t="str">
        <f>адреса!$K$105</f>
        <v>ФИО-3-2</v>
      </c>
      <c r="E59" s="6">
        <v>14614.5</v>
      </c>
      <c r="F59" s="6">
        <v>2079.84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  <c r="L59" s="6"/>
      <c r="M59" s="6">
        <v>0</v>
      </c>
      <c r="N59" s="6">
        <v>0</v>
      </c>
      <c r="O59" s="6">
        <v>0</v>
      </c>
      <c r="P59" s="6">
        <v>0</v>
      </c>
      <c r="Q59" s="6">
        <v>0</v>
      </c>
      <c r="R59" s="6"/>
      <c r="S59" s="6"/>
      <c r="T59" s="6"/>
      <c r="U59" s="6"/>
      <c r="V59" s="6">
        <v>2079.84</v>
      </c>
      <c r="W59" s="6">
        <v>0</v>
      </c>
      <c r="X59" s="6">
        <v>16694.34</v>
      </c>
      <c r="Y59" s="513">
        <f>IF(A59&lt;&gt;"",IF(A59=мар17!A108,0,1),IF(AND(B59=мар17!B108,C59=мар17!C108),0,1))</f>
        <v>0</v>
      </c>
      <c r="Z59" s="70" t="str">
        <f t="shared" si="5"/>
        <v>ул. Третья д.3</v>
      </c>
      <c r="AA59" s="504">
        <f>IF($B59&lt;&gt;"",MAX(AA$7:AA58)+1,0)</f>
        <v>51</v>
      </c>
      <c r="AB59" s="502">
        <f t="shared" si="1"/>
        <v>59</v>
      </c>
      <c r="AC59" s="504">
        <f>1</f>
        <v>1</v>
      </c>
      <c r="AD59" s="103">
        <f t="shared" si="6"/>
        <v>2079.84</v>
      </c>
      <c r="AE59" s="103">
        <f t="shared" si="7"/>
        <v>0</v>
      </c>
      <c r="AF59" s="103">
        <f t="shared" si="8"/>
        <v>0</v>
      </c>
      <c r="AG59" s="3"/>
    </row>
    <row r="60" spans="1:33" x14ac:dyDescent="0.3">
      <c r="B60" s="1" t="str">
        <f>адреса!$G$106</f>
        <v>кв.3</v>
      </c>
      <c r="C60" s="522">
        <f>адреса!$I$106</f>
        <v>30000003</v>
      </c>
      <c r="D60" s="6" t="str">
        <f>адреса!$K$106</f>
        <v>ФИО-3-3</v>
      </c>
      <c r="E60" s="6">
        <v>19637.490000000002</v>
      </c>
      <c r="F60" s="6">
        <v>2794.68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/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6"/>
      <c r="S60" s="6"/>
      <c r="T60" s="6"/>
      <c r="U60" s="6"/>
      <c r="V60" s="6">
        <v>2794.68</v>
      </c>
      <c r="W60" s="6">
        <v>0</v>
      </c>
      <c r="X60" s="6">
        <v>22432.17</v>
      </c>
      <c r="Y60" s="513">
        <f>IF(A60&lt;&gt;"",IF(A60=мар17!A109,0,1),IF(AND(B60=мар17!B109,C60=мар17!C109),0,1))</f>
        <v>0</v>
      </c>
      <c r="Z60" s="70" t="str">
        <f t="shared" si="5"/>
        <v>ул. Третья д.3</v>
      </c>
      <c r="AA60" s="504">
        <f>IF($B60&lt;&gt;"",MAX(AA$7:AA59)+1,0)</f>
        <v>52</v>
      </c>
      <c r="AB60" s="502">
        <f t="shared" si="1"/>
        <v>60</v>
      </c>
      <c r="AC60" s="504">
        <f>1</f>
        <v>1</v>
      </c>
      <c r="AD60" s="103">
        <f t="shared" si="6"/>
        <v>2794.68</v>
      </c>
      <c r="AE60" s="103">
        <f t="shared" si="7"/>
        <v>0</v>
      </c>
      <c r="AF60" s="103">
        <f t="shared" si="8"/>
        <v>0</v>
      </c>
      <c r="AG60" s="3"/>
    </row>
    <row r="61" spans="1:33" x14ac:dyDescent="0.3">
      <c r="B61" s="1" t="str">
        <f>адреса!$G$107</f>
        <v>кв.4</v>
      </c>
      <c r="C61" s="522">
        <f>адреса!$I$107</f>
        <v>30000004</v>
      </c>
      <c r="D61" s="6" t="str">
        <f>адреса!$K$107</f>
        <v>ФИО-3-4</v>
      </c>
      <c r="E61" s="6">
        <v>17676.16</v>
      </c>
      <c r="F61" s="6">
        <v>2515.56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/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/>
      <c r="S61" s="6"/>
      <c r="T61" s="6"/>
      <c r="U61" s="6"/>
      <c r="V61" s="6">
        <v>2515.56</v>
      </c>
      <c r="W61" s="6">
        <v>0</v>
      </c>
      <c r="X61" s="6">
        <v>20191.72</v>
      </c>
      <c r="Y61" s="513">
        <f>IF(A61&lt;&gt;"",IF(A61=мар17!A110,0,1),IF(AND(B61=мар17!B110,C61=мар17!C110),0,1))</f>
        <v>0</v>
      </c>
      <c r="Z61" s="70" t="str">
        <f t="shared" si="5"/>
        <v>ул. Третья д.3</v>
      </c>
      <c r="AA61" s="504">
        <f>IF($B61&lt;&gt;"",MAX(AA$7:AA60)+1,0)</f>
        <v>53</v>
      </c>
      <c r="AB61" s="502">
        <f t="shared" si="1"/>
        <v>61</v>
      </c>
      <c r="AC61" s="504">
        <f>1</f>
        <v>1</v>
      </c>
      <c r="AD61" s="103">
        <f t="shared" si="6"/>
        <v>2515.56</v>
      </c>
      <c r="AE61" s="103">
        <f t="shared" si="7"/>
        <v>0</v>
      </c>
      <c r="AF61" s="103">
        <f t="shared" si="8"/>
        <v>0</v>
      </c>
      <c r="AG61" s="3"/>
    </row>
    <row r="62" spans="1:33" x14ac:dyDescent="0.3">
      <c r="B62" s="1" t="str">
        <f>адреса!$G$108</f>
        <v>кв.5</v>
      </c>
      <c r="C62" s="522">
        <f>адреса!$I$108</f>
        <v>30000005</v>
      </c>
      <c r="D62" s="6" t="str">
        <f>адреса!$K$108</f>
        <v>ФИО-3-5</v>
      </c>
      <c r="E62" s="6">
        <v>27365.94</v>
      </c>
      <c r="F62" s="6">
        <v>3223.59</v>
      </c>
      <c r="G62" s="6">
        <v>0</v>
      </c>
      <c r="H62" s="6">
        <v>0</v>
      </c>
      <c r="I62" s="6">
        <v>645.11</v>
      </c>
      <c r="J62" s="6">
        <v>2248.83</v>
      </c>
      <c r="K62" s="6">
        <v>967.32</v>
      </c>
      <c r="L62" s="6"/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/>
      <c r="S62" s="6"/>
      <c r="T62" s="6"/>
      <c r="U62" s="6"/>
      <c r="V62" s="6">
        <v>7084.85</v>
      </c>
      <c r="W62" s="6">
        <v>18000</v>
      </c>
      <c r="X62" s="6">
        <v>16450.79</v>
      </c>
      <c r="Y62" s="513">
        <f>IF(A62&lt;&gt;"",IF(A62=мар17!A111,0,1),IF(AND(B62=мар17!B111,C62=мар17!C111),0,1))</f>
        <v>0</v>
      </c>
      <c r="Z62" s="70" t="str">
        <f t="shared" si="5"/>
        <v>ул. Третья д.3</v>
      </c>
      <c r="AA62" s="504">
        <f>IF($B62&lt;&gt;"",MAX(AA$7:AA61)+1,0)</f>
        <v>54</v>
      </c>
      <c r="AB62" s="502">
        <f t="shared" si="1"/>
        <v>62</v>
      </c>
      <c r="AC62" s="504">
        <f>1</f>
        <v>1</v>
      </c>
      <c r="AD62" s="103">
        <f t="shared" si="6"/>
        <v>3223.59</v>
      </c>
      <c r="AE62" s="103">
        <f t="shared" si="7"/>
        <v>3861.26</v>
      </c>
      <c r="AF62" s="103">
        <f t="shared" si="8"/>
        <v>0</v>
      </c>
      <c r="AG62" s="3"/>
    </row>
    <row r="63" spans="1:33" x14ac:dyDescent="0.3">
      <c r="B63" s="1" t="str">
        <f>адреса!$G$109</f>
        <v>кв.6</v>
      </c>
      <c r="C63" s="522">
        <f>адреса!$I$109</f>
        <v>30000006</v>
      </c>
      <c r="D63" s="6" t="str">
        <f>адреса!$K$109</f>
        <v>ФИО-3-6</v>
      </c>
      <c r="E63" s="6">
        <v>14542.75</v>
      </c>
      <c r="F63" s="6">
        <v>2069.63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/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/>
      <c r="S63" s="6"/>
      <c r="T63" s="6"/>
      <c r="U63" s="6"/>
      <c r="V63" s="6">
        <v>2069.63</v>
      </c>
      <c r="W63" s="6">
        <v>0</v>
      </c>
      <c r="X63" s="6">
        <v>16612.38</v>
      </c>
      <c r="Y63" s="513">
        <f>IF(A63&lt;&gt;"",IF(A63=мар17!A112,0,1),IF(AND(B63=мар17!B112,C63=мар17!C112),0,1))</f>
        <v>0</v>
      </c>
      <c r="Z63" s="70" t="str">
        <f t="shared" si="5"/>
        <v>ул. Третья д.3</v>
      </c>
      <c r="AA63" s="504">
        <f>IF($B63&lt;&gt;"",MAX(AA$7:AA62)+1,0)</f>
        <v>55</v>
      </c>
      <c r="AB63" s="502">
        <f t="shared" si="1"/>
        <v>63</v>
      </c>
      <c r="AC63" s="504">
        <f>1</f>
        <v>1</v>
      </c>
      <c r="AD63" s="103">
        <f t="shared" si="6"/>
        <v>2069.63</v>
      </c>
      <c r="AE63" s="103">
        <f t="shared" si="7"/>
        <v>0</v>
      </c>
      <c r="AF63" s="103">
        <f t="shared" si="8"/>
        <v>0</v>
      </c>
      <c r="AG63" s="3"/>
    </row>
    <row r="64" spans="1:33" x14ac:dyDescent="0.3">
      <c r="B64" s="1" t="str">
        <f>адреса!$G$110</f>
        <v>кв.7</v>
      </c>
      <c r="C64" s="522">
        <f>адреса!$I$110</f>
        <v>30000007</v>
      </c>
      <c r="D64" s="6" t="str">
        <f>адреса!$K$110</f>
        <v>ФИО-3-7</v>
      </c>
      <c r="E64" s="6">
        <v>8902.2000000000007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/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/>
      <c r="S64" s="6"/>
      <c r="T64" s="6"/>
      <c r="U64" s="6"/>
      <c r="V64" s="6">
        <v>0</v>
      </c>
      <c r="W64" s="6">
        <v>0</v>
      </c>
      <c r="X64" s="6">
        <v>8902.2000000000007</v>
      </c>
      <c r="Y64" s="513">
        <f>IF(A64&lt;&gt;"",IF(A64=мар17!A113,0,1),IF(AND(B64=мар17!B113,C64=мар17!C113),0,1))</f>
        <v>0</v>
      </c>
      <c r="Z64" s="70" t="str">
        <f t="shared" si="5"/>
        <v>ул. Третья д.3</v>
      </c>
      <c r="AA64" s="504">
        <f>IF($B64&lt;&gt;"",MAX(AA$7:AA63)+1,0)</f>
        <v>56</v>
      </c>
      <c r="AB64" s="502">
        <f t="shared" si="1"/>
        <v>64</v>
      </c>
      <c r="AC64" s="504">
        <f>1</f>
        <v>1</v>
      </c>
      <c r="AD64" s="103">
        <f t="shared" si="6"/>
        <v>0</v>
      </c>
      <c r="AE64" s="103">
        <f t="shared" si="7"/>
        <v>0</v>
      </c>
      <c r="AF64" s="103">
        <f t="shared" si="8"/>
        <v>0</v>
      </c>
      <c r="AG64" s="3"/>
    </row>
    <row r="65" spans="2:33" x14ac:dyDescent="0.3">
      <c r="B65" s="1" t="str">
        <f>адреса!$G$111</f>
        <v>кв.8</v>
      </c>
      <c r="C65" s="522">
        <f>адреса!$I$111</f>
        <v>30000008</v>
      </c>
      <c r="D65" s="6" t="str">
        <f>адреса!$K$111</f>
        <v>ФИО-3-8</v>
      </c>
      <c r="E65" s="6">
        <v>24110.35</v>
      </c>
      <c r="F65" s="6">
        <v>3431.23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/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/>
      <c r="S65" s="6"/>
      <c r="T65" s="6"/>
      <c r="U65" s="6"/>
      <c r="V65" s="6">
        <v>3431.23</v>
      </c>
      <c r="W65" s="6">
        <v>0</v>
      </c>
      <c r="X65" s="6">
        <v>27541.58</v>
      </c>
      <c r="Y65" s="513">
        <f>IF(A65&lt;&gt;"",IF(A65=мар17!A114,0,1),IF(AND(B65=мар17!B114,C65=мар17!C114),0,1))</f>
        <v>0</v>
      </c>
      <c r="Z65" s="70" t="str">
        <f t="shared" si="5"/>
        <v>ул. Третья д.3</v>
      </c>
      <c r="AA65" s="504">
        <f>IF($B65&lt;&gt;"",MAX(AA$7:AA64)+1,0)</f>
        <v>57</v>
      </c>
      <c r="AB65" s="502">
        <f t="shared" si="1"/>
        <v>65</v>
      </c>
      <c r="AC65" s="504">
        <f>1</f>
        <v>1</v>
      </c>
      <c r="AD65" s="103">
        <f t="shared" si="6"/>
        <v>3431.23</v>
      </c>
      <c r="AE65" s="103">
        <f t="shared" si="7"/>
        <v>0</v>
      </c>
      <c r="AF65" s="103">
        <f t="shared" si="8"/>
        <v>0</v>
      </c>
      <c r="AG65" s="3"/>
    </row>
    <row r="66" spans="2:33" x14ac:dyDescent="0.3">
      <c r="B66" s="1" t="str">
        <f>адреса!$G$112</f>
        <v>кв.9</v>
      </c>
      <c r="C66" s="522">
        <f>адреса!$I$112</f>
        <v>30000009</v>
      </c>
      <c r="D66" s="6" t="str">
        <f>адреса!$K$112</f>
        <v>ФИО-3-9</v>
      </c>
      <c r="E66" s="6">
        <v>5890.07</v>
      </c>
      <c r="F66" s="6">
        <v>3070.41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/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/>
      <c r="S66" s="6"/>
      <c r="T66" s="6"/>
      <c r="U66" s="6"/>
      <c r="V66" s="6">
        <v>3070.41</v>
      </c>
      <c r="W66" s="6">
        <v>6295.96</v>
      </c>
      <c r="X66" s="6">
        <v>2664.52</v>
      </c>
      <c r="Y66" s="513">
        <f>IF(A66&lt;&gt;"",IF(A66=мар17!A115,0,1),IF(AND(B66=мар17!B115,C66=мар17!C115),0,1))</f>
        <v>0</v>
      </c>
      <c r="Z66" s="70" t="str">
        <f t="shared" si="5"/>
        <v>ул. Третья д.3</v>
      </c>
      <c r="AA66" s="504">
        <f>IF($B66&lt;&gt;"",MAX(AA$7:AA65)+1,0)</f>
        <v>58</v>
      </c>
      <c r="AB66" s="502">
        <f t="shared" si="1"/>
        <v>66</v>
      </c>
      <c r="AC66" s="504">
        <f>1</f>
        <v>1</v>
      </c>
      <c r="AD66" s="103">
        <f t="shared" si="6"/>
        <v>3070.41</v>
      </c>
      <c r="AE66" s="103">
        <f t="shared" si="7"/>
        <v>0</v>
      </c>
      <c r="AF66" s="103">
        <f t="shared" si="8"/>
        <v>0</v>
      </c>
      <c r="AG66" s="3"/>
    </row>
    <row r="67" spans="2:33" x14ac:dyDescent="0.3">
      <c r="B67" s="1" t="str">
        <f>адреса!$G$113</f>
        <v>кв.10</v>
      </c>
      <c r="C67" s="522">
        <f>адреса!$I$113</f>
        <v>30000010</v>
      </c>
      <c r="D67" s="6" t="str">
        <f>адреса!$K$113</f>
        <v>ФИО-3-10</v>
      </c>
      <c r="E67" s="6">
        <v>16264.92</v>
      </c>
      <c r="F67" s="6">
        <v>2314.7199999999998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/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/>
      <c r="S67" s="6"/>
      <c r="T67" s="6"/>
      <c r="U67" s="6"/>
      <c r="V67" s="6">
        <v>2314.7199999999998</v>
      </c>
      <c r="W67" s="6">
        <v>0</v>
      </c>
      <c r="X67" s="6">
        <v>18579.64</v>
      </c>
      <c r="Y67" s="513">
        <f>IF(A67&lt;&gt;"",IF(A67=мар17!A116,0,1),IF(AND(B67=мар17!B116,C67=мар17!C116),0,1))</f>
        <v>0</v>
      </c>
      <c r="Z67" s="70" t="str">
        <f t="shared" si="5"/>
        <v>ул. Третья д.3</v>
      </c>
      <c r="AA67" s="504">
        <f>IF($B67&lt;&gt;"",MAX(AA$7:AA66)+1,0)</f>
        <v>59</v>
      </c>
      <c r="AB67" s="502">
        <f t="shared" si="1"/>
        <v>67</v>
      </c>
      <c r="AC67" s="504">
        <f>1</f>
        <v>1</v>
      </c>
      <c r="AD67" s="103">
        <f t="shared" si="6"/>
        <v>2314.7199999999998</v>
      </c>
      <c r="AE67" s="103">
        <f t="shared" si="7"/>
        <v>0</v>
      </c>
      <c r="AF67" s="103">
        <f t="shared" si="8"/>
        <v>0</v>
      </c>
      <c r="AG67" s="3"/>
    </row>
    <row r="68" spans="2:33" x14ac:dyDescent="0.3">
      <c r="B68" s="1" t="str">
        <f>адреса!$G$114</f>
        <v>кв.11</v>
      </c>
      <c r="C68" s="522">
        <f>адреса!$I$114</f>
        <v>30000011</v>
      </c>
      <c r="D68" s="6" t="str">
        <f>адреса!$K$114</f>
        <v>ФИО-3-11</v>
      </c>
      <c r="E68" s="6">
        <v>-3276.98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/>
      <c r="M68" s="6">
        <v>0</v>
      </c>
      <c r="N68" s="6">
        <v>0</v>
      </c>
      <c r="O68" s="6">
        <v>0</v>
      </c>
      <c r="P68" s="6">
        <v>0</v>
      </c>
      <c r="Q68" s="6">
        <v>0</v>
      </c>
      <c r="R68" s="6"/>
      <c r="S68" s="6"/>
      <c r="T68" s="6"/>
      <c r="U68" s="6"/>
      <c r="V68" s="6">
        <v>0</v>
      </c>
      <c r="W68" s="6">
        <v>0</v>
      </c>
      <c r="X68" s="6">
        <v>-3276.98</v>
      </c>
      <c r="Y68" s="513">
        <f>IF(A68&lt;&gt;"",IF(A68=мар17!A117,0,1),IF(AND(B68=мар17!B117,C68=мар17!C117),0,1))</f>
        <v>0</v>
      </c>
      <c r="Z68" s="70" t="str">
        <f t="shared" si="5"/>
        <v>ул. Третья д.3</v>
      </c>
      <c r="AA68" s="504">
        <f>IF($B68&lt;&gt;"",MAX(AA$7:AA67)+1,0)</f>
        <v>60</v>
      </c>
      <c r="AB68" s="502">
        <f t="shared" si="1"/>
        <v>68</v>
      </c>
      <c r="AC68" s="504">
        <f>1</f>
        <v>1</v>
      </c>
      <c r="AD68" s="103">
        <f t="shared" si="6"/>
        <v>0</v>
      </c>
      <c r="AE68" s="103">
        <f t="shared" si="7"/>
        <v>0</v>
      </c>
      <c r="AF68" s="103">
        <f t="shared" si="8"/>
        <v>0</v>
      </c>
      <c r="AG68" s="3"/>
    </row>
    <row r="69" spans="2:33" x14ac:dyDescent="0.3">
      <c r="B69" s="1" t="str">
        <f>адреса!$G$115</f>
        <v>кв.12</v>
      </c>
      <c r="C69" s="522">
        <f>адреса!$I$115</f>
        <v>30000012</v>
      </c>
      <c r="D69" s="6" t="str">
        <f>адреса!$K$115</f>
        <v>ФИО-3-12</v>
      </c>
      <c r="E69" s="6">
        <v>24995.360000000001</v>
      </c>
      <c r="F69" s="6">
        <v>3557.18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/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6"/>
      <c r="S69" s="6"/>
      <c r="T69" s="6"/>
      <c r="U69" s="6"/>
      <c r="V69" s="6">
        <v>3557.18</v>
      </c>
      <c r="W69" s="6">
        <v>0</v>
      </c>
      <c r="X69" s="6">
        <v>28552.54</v>
      </c>
      <c r="Y69" s="513">
        <f>IF(A69&lt;&gt;"",IF(A69=мар17!A118,0,1),IF(AND(B69=мар17!B118,C69=мар17!C118),0,1))</f>
        <v>0</v>
      </c>
      <c r="Z69" s="70" t="str">
        <f t="shared" si="5"/>
        <v>ул. Третья д.3</v>
      </c>
      <c r="AA69" s="504">
        <f>IF($B69&lt;&gt;"",MAX(AA$7:AA68)+1,0)</f>
        <v>61</v>
      </c>
      <c r="AB69" s="502">
        <f t="shared" si="1"/>
        <v>69</v>
      </c>
      <c r="AC69" s="504">
        <f>1</f>
        <v>1</v>
      </c>
      <c r="AD69" s="103">
        <f t="shared" si="6"/>
        <v>3557.18</v>
      </c>
      <c r="AE69" s="103">
        <f t="shared" si="7"/>
        <v>0</v>
      </c>
      <c r="AF69" s="103">
        <f t="shared" si="8"/>
        <v>0</v>
      </c>
      <c r="AG69" s="3"/>
    </row>
    <row r="70" spans="2:33" x14ac:dyDescent="0.3">
      <c r="B70" s="1" t="str">
        <f>адреса!$G$116</f>
        <v>кв.13</v>
      </c>
      <c r="C70" s="522">
        <f>адреса!$I$116</f>
        <v>30000013</v>
      </c>
      <c r="D70" s="6" t="str">
        <f>адреса!$K$116</f>
        <v>ФИО-3-13</v>
      </c>
      <c r="E70" s="6">
        <v>2550.5700000000002</v>
      </c>
      <c r="F70" s="6">
        <v>2855.96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/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/>
      <c r="S70" s="6"/>
      <c r="T70" s="6"/>
      <c r="U70" s="6"/>
      <c r="V70" s="6">
        <v>2855.96</v>
      </c>
      <c r="W70" s="6">
        <v>2928.11</v>
      </c>
      <c r="X70" s="6">
        <v>2478.42</v>
      </c>
      <c r="Y70" s="513">
        <f>IF(A70&lt;&gt;"",IF(A70=мар17!A119,0,1),IF(AND(B70=мар17!B119,C70=мар17!C119),0,1))</f>
        <v>0</v>
      </c>
      <c r="Z70" s="70" t="str">
        <f t="shared" si="5"/>
        <v>ул. Третья д.3</v>
      </c>
      <c r="AA70" s="504">
        <f>IF($B70&lt;&gt;"",MAX(AA$7:AA69)+1,0)</f>
        <v>62</v>
      </c>
      <c r="AB70" s="502">
        <f t="shared" si="1"/>
        <v>70</v>
      </c>
      <c r="AC70" s="504">
        <f>1</f>
        <v>1</v>
      </c>
      <c r="AD70" s="103">
        <f t="shared" si="6"/>
        <v>2855.96</v>
      </c>
      <c r="AE70" s="103">
        <f t="shared" si="7"/>
        <v>0</v>
      </c>
      <c r="AF70" s="103">
        <f t="shared" si="8"/>
        <v>0</v>
      </c>
      <c r="AG70" s="3"/>
    </row>
    <row r="71" spans="2:33" x14ac:dyDescent="0.3">
      <c r="B71" s="1" t="str">
        <f>адреса!$G$117</f>
        <v>кв.14</v>
      </c>
      <c r="C71" s="522">
        <f>адреса!$I$117</f>
        <v>30000014</v>
      </c>
      <c r="D71" s="6" t="str">
        <f>адреса!$K$117</f>
        <v>ФИО-3-14</v>
      </c>
      <c r="E71" s="6">
        <v>15795.29</v>
      </c>
      <c r="F71" s="6">
        <v>2239.83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/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/>
      <c r="S71" s="6"/>
      <c r="T71" s="6"/>
      <c r="U71" s="6"/>
      <c r="V71" s="6">
        <v>2239.83</v>
      </c>
      <c r="W71" s="6">
        <v>0</v>
      </c>
      <c r="X71" s="6">
        <v>18035.12</v>
      </c>
      <c r="Y71" s="513">
        <f>IF(A71&lt;&gt;"",IF(A71=мар17!A120,0,1),IF(AND(B71=мар17!B120,C71=мар17!C120),0,1))</f>
        <v>0</v>
      </c>
      <c r="Z71" s="70" t="str">
        <f t="shared" si="5"/>
        <v>ул. Третья д.3</v>
      </c>
      <c r="AA71" s="504">
        <f>IF($B71&lt;&gt;"",MAX(AA$7:AA70)+1,0)</f>
        <v>63</v>
      </c>
      <c r="AB71" s="502">
        <f t="shared" si="1"/>
        <v>71</v>
      </c>
      <c r="AC71" s="504">
        <f>1</f>
        <v>1</v>
      </c>
      <c r="AD71" s="103">
        <f t="shared" si="6"/>
        <v>2239.83</v>
      </c>
      <c r="AE71" s="103">
        <f t="shared" si="7"/>
        <v>0</v>
      </c>
      <c r="AF71" s="103">
        <f t="shared" si="8"/>
        <v>0</v>
      </c>
      <c r="AG71" s="3"/>
    </row>
    <row r="72" spans="2:33" x14ac:dyDescent="0.3">
      <c r="B72" s="1" t="str">
        <f>адреса!$G$118</f>
        <v>кв.15</v>
      </c>
      <c r="C72" s="522">
        <f>адреса!$I$118</f>
        <v>30000015</v>
      </c>
      <c r="D72" s="6" t="str">
        <f>адреса!$K$118</f>
        <v>ФИО-3-15</v>
      </c>
      <c r="E72" s="6">
        <v>8384.0400000000009</v>
      </c>
      <c r="F72" s="6">
        <v>2794.68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/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/>
      <c r="S72" s="6"/>
      <c r="T72" s="6"/>
      <c r="U72" s="6"/>
      <c r="V72" s="6">
        <v>2794.68</v>
      </c>
      <c r="W72" s="6">
        <v>8753.5</v>
      </c>
      <c r="X72" s="6">
        <v>2425.2199999999998</v>
      </c>
      <c r="Y72" s="513">
        <f>IF(A72&lt;&gt;"",IF(A72=мар17!A121,0,1),IF(AND(B72=мар17!B121,C72=мар17!C121),0,1))</f>
        <v>0</v>
      </c>
      <c r="Z72" s="70" t="str">
        <f t="shared" si="5"/>
        <v>ул. Третья д.3</v>
      </c>
      <c r="AA72" s="504">
        <f>IF($B72&lt;&gt;"",MAX(AA$7:AA71)+1,0)</f>
        <v>64</v>
      </c>
      <c r="AB72" s="502">
        <f t="shared" si="1"/>
        <v>72</v>
      </c>
      <c r="AC72" s="504">
        <f>1</f>
        <v>1</v>
      </c>
      <c r="AD72" s="103">
        <f t="shared" si="6"/>
        <v>2794.68</v>
      </c>
      <c r="AE72" s="103">
        <f t="shared" si="7"/>
        <v>0</v>
      </c>
      <c r="AF72" s="103">
        <f t="shared" si="8"/>
        <v>0</v>
      </c>
      <c r="AG72" s="3"/>
    </row>
    <row r="73" spans="2:33" x14ac:dyDescent="0.3">
      <c r="B73" s="1" t="str">
        <f>адреса!$G$119</f>
        <v>кв.16</v>
      </c>
      <c r="C73" s="522">
        <f>адреса!$I$119</f>
        <v>30000016</v>
      </c>
      <c r="D73" s="6" t="str">
        <f>адреса!$K$119</f>
        <v>ФИО-3-16</v>
      </c>
      <c r="E73" s="6">
        <v>24804.01</v>
      </c>
      <c r="F73" s="6">
        <v>3529.95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/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/>
      <c r="S73" s="6"/>
      <c r="T73" s="6"/>
      <c r="U73" s="6"/>
      <c r="V73" s="6">
        <v>3529.95</v>
      </c>
      <c r="W73" s="6">
        <v>0</v>
      </c>
      <c r="X73" s="6">
        <v>28333.96</v>
      </c>
      <c r="Y73" s="513">
        <f>IF(A73&lt;&gt;"",IF(A73=мар17!A122,0,1),IF(AND(B73=мар17!B122,C73=мар17!C122),0,1))</f>
        <v>0</v>
      </c>
      <c r="Z73" s="70" t="str">
        <f t="shared" si="5"/>
        <v>ул. Третья д.3</v>
      </c>
      <c r="AA73" s="504">
        <f>IF($B73&lt;&gt;"",MAX(AA$7:AA72)+1,0)</f>
        <v>65</v>
      </c>
      <c r="AB73" s="502">
        <f t="shared" ref="AB73:AB136" si="9">AB72+1</f>
        <v>73</v>
      </c>
      <c r="AC73" s="504">
        <f>1</f>
        <v>1</v>
      </c>
      <c r="AD73" s="103">
        <f t="shared" si="6"/>
        <v>3529.95</v>
      </c>
      <c r="AE73" s="103">
        <f t="shared" si="7"/>
        <v>0</v>
      </c>
      <c r="AF73" s="103">
        <f t="shared" si="8"/>
        <v>0</v>
      </c>
      <c r="AG73" s="3"/>
    </row>
    <row r="74" spans="2:33" x14ac:dyDescent="0.3">
      <c r="B74" s="1" t="str">
        <f>адреса!$G$120</f>
        <v>кв.17</v>
      </c>
      <c r="C74" s="522">
        <f>адреса!$I$120</f>
        <v>30000017</v>
      </c>
      <c r="D74" s="6" t="str">
        <f>адреса!$K$120</f>
        <v>ФИО-3-17</v>
      </c>
      <c r="E74" s="6">
        <v>2729.91</v>
      </c>
      <c r="F74" s="6">
        <v>3056.79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/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/>
      <c r="S74" s="6"/>
      <c r="T74" s="6"/>
      <c r="U74" s="6"/>
      <c r="V74" s="6">
        <v>3056.79</v>
      </c>
      <c r="W74" s="6">
        <v>3134.02</v>
      </c>
      <c r="X74" s="6">
        <v>2652.68</v>
      </c>
      <c r="Y74" s="513">
        <f>IF(A74&lt;&gt;"",IF(A74=мар17!A123,0,1),IF(AND(B74=мар17!B123,C74=мар17!C123),0,1))</f>
        <v>0</v>
      </c>
      <c r="Z74" s="70" t="str">
        <f t="shared" si="5"/>
        <v>ул. Третья д.3</v>
      </c>
      <c r="AA74" s="504">
        <f>IF($B74&lt;&gt;"",MAX(AA$7:AA73)+1,0)</f>
        <v>66</v>
      </c>
      <c r="AB74" s="502">
        <f t="shared" si="9"/>
        <v>74</v>
      </c>
      <c r="AC74" s="504">
        <f>1</f>
        <v>1</v>
      </c>
      <c r="AD74" s="103">
        <f t="shared" si="6"/>
        <v>3056.79</v>
      </c>
      <c r="AE74" s="103">
        <f t="shared" si="7"/>
        <v>0</v>
      </c>
      <c r="AF74" s="103">
        <f t="shared" si="8"/>
        <v>0</v>
      </c>
      <c r="AG74" s="3"/>
    </row>
    <row r="75" spans="2:33" x14ac:dyDescent="0.3">
      <c r="B75" s="1" t="str">
        <f>адреса!$G$121</f>
        <v>кв.18</v>
      </c>
      <c r="C75" s="522">
        <f>адреса!$I$121</f>
        <v>30000018</v>
      </c>
      <c r="D75" s="6" t="str">
        <f>адреса!$K$121</f>
        <v>ФИО-3-18</v>
      </c>
      <c r="E75" s="6">
        <v>14566.69</v>
      </c>
      <c r="F75" s="6">
        <v>2073.04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/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/>
      <c r="S75" s="6"/>
      <c r="T75" s="6"/>
      <c r="U75" s="6"/>
      <c r="V75" s="6">
        <v>2073.04</v>
      </c>
      <c r="W75" s="6">
        <v>0</v>
      </c>
      <c r="X75" s="6">
        <v>16639.73</v>
      </c>
      <c r="Y75" s="513">
        <f>IF(A75&lt;&gt;"",IF(A75=мар17!A124,0,1),IF(AND(B75=мар17!B124,C75=мар17!C124),0,1))</f>
        <v>0</v>
      </c>
      <c r="Z75" s="70" t="str">
        <f t="shared" si="5"/>
        <v>ул. Третья д.3</v>
      </c>
      <c r="AA75" s="504">
        <f>IF($B75&lt;&gt;"",MAX(AA$7:AA74)+1,0)</f>
        <v>67</v>
      </c>
      <c r="AB75" s="502">
        <f t="shared" si="9"/>
        <v>75</v>
      </c>
      <c r="AC75" s="504">
        <f>1</f>
        <v>1</v>
      </c>
      <c r="AD75" s="103">
        <f t="shared" si="6"/>
        <v>2073.04</v>
      </c>
      <c r="AE75" s="103">
        <f t="shared" si="7"/>
        <v>0</v>
      </c>
      <c r="AF75" s="103">
        <f t="shared" si="8"/>
        <v>0</v>
      </c>
      <c r="AG75" s="3"/>
    </row>
    <row r="76" spans="2:33" x14ac:dyDescent="0.3">
      <c r="B76" s="1" t="str">
        <f>адреса!$G$122</f>
        <v>кв.19</v>
      </c>
      <c r="C76" s="522">
        <f>адреса!$I$122</f>
        <v>30000019</v>
      </c>
      <c r="D76" s="6" t="str">
        <f>адреса!$K$122</f>
        <v>ФИО-3-19</v>
      </c>
      <c r="E76" s="6">
        <v>10691.8</v>
      </c>
      <c r="F76" s="6">
        <v>1521.59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/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/>
      <c r="S76" s="6"/>
      <c r="T76" s="6"/>
      <c r="U76" s="6"/>
      <c r="V76" s="6">
        <v>1521.59</v>
      </c>
      <c r="W76" s="6">
        <v>0</v>
      </c>
      <c r="X76" s="6">
        <v>12213.39</v>
      </c>
      <c r="Y76" s="513">
        <f>IF(A76&lt;&gt;"",IF(A76=мар17!A125,0,1),IF(AND(B76=мар17!B125,C76=мар17!C125),0,1))</f>
        <v>0</v>
      </c>
      <c r="Z76" s="70" t="str">
        <f t="shared" si="5"/>
        <v>ул. Третья д.3</v>
      </c>
      <c r="AA76" s="504">
        <f>IF($B76&lt;&gt;"",MAX(AA$7:AA75)+1,0)</f>
        <v>68</v>
      </c>
      <c r="AB76" s="502">
        <f t="shared" si="9"/>
        <v>76</v>
      </c>
      <c r="AC76" s="504">
        <f>1</f>
        <v>1</v>
      </c>
      <c r="AD76" s="103">
        <f t="shared" si="6"/>
        <v>1521.59</v>
      </c>
      <c r="AE76" s="103">
        <f t="shared" si="7"/>
        <v>0</v>
      </c>
      <c r="AF76" s="103">
        <f t="shared" si="8"/>
        <v>0</v>
      </c>
      <c r="AG76" s="3"/>
    </row>
    <row r="77" spans="2:33" x14ac:dyDescent="0.3">
      <c r="B77" s="1" t="str">
        <f>адреса!$G$123</f>
        <v>кв.20</v>
      </c>
      <c r="C77" s="522">
        <f>адреса!$I$123</f>
        <v>30000020</v>
      </c>
      <c r="D77" s="6" t="str">
        <f>адреса!$K$123</f>
        <v>ФИО-3-20</v>
      </c>
      <c r="E77" s="6">
        <v>21814.13</v>
      </c>
      <c r="F77" s="6">
        <v>3104.45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/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/>
      <c r="S77" s="6"/>
      <c r="T77" s="6"/>
      <c r="U77" s="6"/>
      <c r="V77" s="6">
        <v>3104.45</v>
      </c>
      <c r="W77" s="6">
        <v>0</v>
      </c>
      <c r="X77" s="6">
        <v>24918.58</v>
      </c>
      <c r="Y77" s="513">
        <f>IF(A77&lt;&gt;"",IF(A77=мар17!A126,0,1),IF(AND(B77=мар17!B126,C77=мар17!C126),0,1))</f>
        <v>0</v>
      </c>
      <c r="Z77" s="70" t="str">
        <f t="shared" si="5"/>
        <v>ул. Третья д.3</v>
      </c>
      <c r="AA77" s="504">
        <f>IF($B77&lt;&gt;"",MAX(AA$7:AA76)+1,0)</f>
        <v>69</v>
      </c>
      <c r="AB77" s="502">
        <f t="shared" si="9"/>
        <v>77</v>
      </c>
      <c r="AC77" s="504">
        <f>1</f>
        <v>1</v>
      </c>
      <c r="AD77" s="103">
        <f t="shared" si="6"/>
        <v>3104.45</v>
      </c>
      <c r="AE77" s="103">
        <f t="shared" si="7"/>
        <v>0</v>
      </c>
      <c r="AF77" s="103">
        <f t="shared" si="8"/>
        <v>0</v>
      </c>
      <c r="AG77" s="3"/>
    </row>
    <row r="78" spans="2:33" x14ac:dyDescent="0.3">
      <c r="B78" s="1" t="str">
        <f>адреса!$G$124</f>
        <v>кв.21</v>
      </c>
      <c r="C78" s="522">
        <f>адреса!$I$124</f>
        <v>30000021</v>
      </c>
      <c r="D78" s="6" t="str">
        <f>адреса!$K$124</f>
        <v>ФИО-3-21</v>
      </c>
      <c r="E78" s="6">
        <v>10666.6</v>
      </c>
      <c r="F78" s="6">
        <v>1739.44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/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/>
      <c r="S78" s="6"/>
      <c r="T78" s="6"/>
      <c r="U78" s="6"/>
      <c r="V78" s="6">
        <v>1739.44</v>
      </c>
      <c r="W78" s="6">
        <v>0</v>
      </c>
      <c r="X78" s="6">
        <v>12406.04</v>
      </c>
      <c r="Y78" s="513">
        <f>IF(A78&lt;&gt;"",IF(A78=мар17!A127,0,1),IF(AND(B78=мар17!B127,C78=мар17!C127),0,1))</f>
        <v>0</v>
      </c>
      <c r="Z78" s="70" t="str">
        <f t="shared" si="5"/>
        <v>ул. Третья д.3</v>
      </c>
      <c r="AA78" s="504">
        <f>IF($B78&lt;&gt;"",MAX(AA$7:AA77)+1,0)</f>
        <v>70</v>
      </c>
      <c r="AB78" s="502">
        <f t="shared" si="9"/>
        <v>78</v>
      </c>
      <c r="AC78" s="504">
        <f>1</f>
        <v>1</v>
      </c>
      <c r="AD78" s="103">
        <f t="shared" si="6"/>
        <v>1739.44</v>
      </c>
      <c r="AE78" s="103">
        <f t="shared" si="7"/>
        <v>0</v>
      </c>
      <c r="AF78" s="103">
        <f t="shared" si="8"/>
        <v>0</v>
      </c>
      <c r="AG78" s="3"/>
    </row>
    <row r="79" spans="2:33" x14ac:dyDescent="0.3">
      <c r="B79" s="1" t="str">
        <f>адреса!$G$125</f>
        <v>кв.22</v>
      </c>
      <c r="C79" s="522">
        <f>адреса!$I$125</f>
        <v>30000022</v>
      </c>
      <c r="D79" s="6" t="str">
        <f>адреса!$K$125</f>
        <v>ФИО-3-22</v>
      </c>
      <c r="E79" s="6">
        <v>1477.43</v>
      </c>
      <c r="F79" s="6">
        <v>1654.34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/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/>
      <c r="S79" s="6"/>
      <c r="T79" s="6"/>
      <c r="U79" s="6"/>
      <c r="V79" s="6">
        <v>1654.34</v>
      </c>
      <c r="W79" s="6">
        <v>1696.14</v>
      </c>
      <c r="X79" s="6">
        <v>1435.63</v>
      </c>
      <c r="Y79" s="513">
        <f>IF(A79&lt;&gt;"",IF(A79=мар17!A128,0,1),IF(AND(B79=мар17!B128,C79=мар17!C128),0,1))</f>
        <v>0</v>
      </c>
      <c r="Z79" s="70" t="str">
        <f t="shared" ref="Z79:Z142" si="10">IF(AND(A79&lt;&gt;"",B79=""),A79,Z78)</f>
        <v>ул. Третья д.3</v>
      </c>
      <c r="AA79" s="504">
        <f>IF($B79&lt;&gt;"",MAX(AA$7:AA78)+1,0)</f>
        <v>71</v>
      </c>
      <c r="AB79" s="502">
        <f t="shared" si="9"/>
        <v>79</v>
      </c>
      <c r="AC79" s="504">
        <f>1</f>
        <v>1</v>
      </c>
      <c r="AD79" s="103">
        <f t="shared" ref="AD79:AD142" si="11">F79</f>
        <v>1654.34</v>
      </c>
      <c r="AE79" s="103">
        <f t="shared" ref="AE79:AE142" si="12">H79+I79+J79+K79+L79+O79+R79+S79</f>
        <v>0</v>
      </c>
      <c r="AF79" s="103">
        <f t="shared" ref="AF79:AF142" si="13">V79-AD79-AE79</f>
        <v>0</v>
      </c>
      <c r="AG79" s="3"/>
    </row>
    <row r="80" spans="2:33" x14ac:dyDescent="0.3">
      <c r="B80" s="1" t="str">
        <f>адреса!$G$126</f>
        <v>кв.23</v>
      </c>
      <c r="C80" s="522">
        <f>адреса!$I$126</f>
        <v>30000023</v>
      </c>
      <c r="D80" s="6" t="str">
        <f>адреса!$K$126</f>
        <v>ФИО-3-23</v>
      </c>
      <c r="E80" s="6">
        <v>19159.11</v>
      </c>
      <c r="F80" s="6">
        <v>2726.6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/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/>
      <c r="S80" s="6"/>
      <c r="T80" s="6"/>
      <c r="U80" s="6"/>
      <c r="V80" s="6">
        <v>2726.6</v>
      </c>
      <c r="W80" s="6">
        <v>19519.080000000002</v>
      </c>
      <c r="X80" s="6">
        <v>2366.63</v>
      </c>
      <c r="Y80" s="513">
        <f>IF(A80&lt;&gt;"",IF(A80=мар17!A129,0,1),IF(AND(B80=мар17!B129,C80=мар17!C129),0,1))</f>
        <v>0</v>
      </c>
      <c r="Z80" s="70" t="str">
        <f t="shared" si="10"/>
        <v>ул. Третья д.3</v>
      </c>
      <c r="AA80" s="504">
        <f>IF($B80&lt;&gt;"",MAX(AA$7:AA79)+1,0)</f>
        <v>72</v>
      </c>
      <c r="AB80" s="502">
        <f t="shared" si="9"/>
        <v>80</v>
      </c>
      <c r="AC80" s="504">
        <f>1</f>
        <v>1</v>
      </c>
      <c r="AD80" s="103">
        <f t="shared" si="11"/>
        <v>2726.6</v>
      </c>
      <c r="AE80" s="103">
        <f t="shared" si="12"/>
        <v>0</v>
      </c>
      <c r="AF80" s="103">
        <f t="shared" si="13"/>
        <v>0</v>
      </c>
      <c r="AG80" s="3"/>
    </row>
    <row r="81" spans="2:33" x14ac:dyDescent="0.3">
      <c r="B81" s="1" t="str">
        <f>адреса!$G$127</f>
        <v>кв.24</v>
      </c>
      <c r="C81" s="522">
        <f>адреса!$I$127</f>
        <v>30000024</v>
      </c>
      <c r="D81" s="6" t="str">
        <f>адреса!$K$127</f>
        <v>ФИО-3-24</v>
      </c>
      <c r="E81" s="6">
        <v>12222.6</v>
      </c>
      <c r="F81" s="6">
        <v>1739.44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/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/>
      <c r="S81" s="6"/>
      <c r="T81" s="6"/>
      <c r="U81" s="6"/>
      <c r="V81" s="6">
        <v>1739.44</v>
      </c>
      <c r="W81" s="6">
        <v>0</v>
      </c>
      <c r="X81" s="6">
        <v>13962.04</v>
      </c>
      <c r="Y81" s="513">
        <f>IF(A81&lt;&gt;"",IF(A81=мар17!A130,0,1),IF(AND(B81=мар17!B130,C81=мар17!C130),0,1))</f>
        <v>0</v>
      </c>
      <c r="Z81" s="70" t="str">
        <f t="shared" si="10"/>
        <v>ул. Третья д.3</v>
      </c>
      <c r="AA81" s="504">
        <f>IF($B81&lt;&gt;"",MAX(AA$7:AA80)+1,0)</f>
        <v>73</v>
      </c>
      <c r="AB81" s="502">
        <f t="shared" si="9"/>
        <v>81</v>
      </c>
      <c r="AC81" s="504">
        <f>1</f>
        <v>1</v>
      </c>
      <c r="AD81" s="103">
        <f t="shared" si="11"/>
        <v>1739.44</v>
      </c>
      <c r="AE81" s="103">
        <f t="shared" si="12"/>
        <v>0</v>
      </c>
      <c r="AF81" s="103">
        <f t="shared" si="13"/>
        <v>0</v>
      </c>
      <c r="AG81" s="3"/>
    </row>
    <row r="82" spans="2:33" x14ac:dyDescent="0.3">
      <c r="B82" s="1" t="str">
        <f>адреса!$G$128</f>
        <v>кв.25</v>
      </c>
      <c r="C82" s="522">
        <f>адреса!$I$128</f>
        <v>30000025</v>
      </c>
      <c r="D82" s="6" t="str">
        <f>адреса!$K$128</f>
        <v>ФИО-3-25</v>
      </c>
      <c r="E82" s="6">
        <v>11648.56</v>
      </c>
      <c r="F82" s="6">
        <v>1657.75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/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/>
      <c r="S82" s="6"/>
      <c r="T82" s="6"/>
      <c r="U82" s="6"/>
      <c r="V82" s="6">
        <v>1657.75</v>
      </c>
      <c r="W82" s="6">
        <v>0</v>
      </c>
      <c r="X82" s="6">
        <v>13306.31</v>
      </c>
      <c r="Y82" s="513">
        <f>IF(A82&lt;&gt;"",IF(A82=мар17!A131,0,1),IF(AND(B82=мар17!B131,C82=мар17!C131),0,1))</f>
        <v>0</v>
      </c>
      <c r="Z82" s="70" t="str">
        <f t="shared" si="10"/>
        <v>ул. Третья д.3</v>
      </c>
      <c r="AA82" s="504">
        <f>IF($B82&lt;&gt;"",MAX(AA$7:AA81)+1,0)</f>
        <v>74</v>
      </c>
      <c r="AB82" s="502">
        <f t="shared" si="9"/>
        <v>82</v>
      </c>
      <c r="AC82" s="504">
        <f>1</f>
        <v>1</v>
      </c>
      <c r="AD82" s="103">
        <f t="shared" si="11"/>
        <v>1657.75</v>
      </c>
      <c r="AE82" s="103">
        <f t="shared" si="12"/>
        <v>0</v>
      </c>
      <c r="AF82" s="103">
        <f t="shared" si="13"/>
        <v>0</v>
      </c>
      <c r="AG82" s="3"/>
    </row>
    <row r="83" spans="2:33" x14ac:dyDescent="0.3">
      <c r="B83" s="1" t="str">
        <f>адреса!$G$129</f>
        <v>кв.26</v>
      </c>
      <c r="C83" s="522">
        <f>адреса!$I$129</f>
        <v>30000026</v>
      </c>
      <c r="D83" s="6" t="str">
        <f>адреса!$K$129</f>
        <v>ФИО-3-26</v>
      </c>
      <c r="E83" s="6">
        <v>20020.21</v>
      </c>
      <c r="F83" s="6">
        <v>2849.15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/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/>
      <c r="S83" s="6"/>
      <c r="T83" s="6"/>
      <c r="U83" s="6"/>
      <c r="V83" s="6">
        <v>2849.15</v>
      </c>
      <c r="W83" s="6">
        <v>0</v>
      </c>
      <c r="X83" s="6">
        <v>22869.360000000001</v>
      </c>
      <c r="Y83" s="513">
        <f>IF(A83&lt;&gt;"",IF(A83=мар17!A132,0,1),IF(AND(B83=мар17!B132,C83=мар17!C132),0,1))</f>
        <v>0</v>
      </c>
      <c r="Z83" s="70" t="str">
        <f t="shared" si="10"/>
        <v>ул. Третья д.3</v>
      </c>
      <c r="AA83" s="504">
        <f>IF($B83&lt;&gt;"",MAX(AA$7:AA82)+1,0)</f>
        <v>75</v>
      </c>
      <c r="AB83" s="502">
        <f t="shared" si="9"/>
        <v>83</v>
      </c>
      <c r="AC83" s="504">
        <f>1</f>
        <v>1</v>
      </c>
      <c r="AD83" s="103">
        <f t="shared" si="11"/>
        <v>2849.15</v>
      </c>
      <c r="AE83" s="103">
        <f t="shared" si="12"/>
        <v>0</v>
      </c>
      <c r="AF83" s="103">
        <f t="shared" si="13"/>
        <v>0</v>
      </c>
      <c r="AG83" s="3"/>
    </row>
    <row r="84" spans="2:33" x14ac:dyDescent="0.3">
      <c r="B84" s="1" t="str">
        <f>адреса!$G$130</f>
        <v>кв.27</v>
      </c>
      <c r="C84" s="522">
        <f>адреса!$I$130</f>
        <v>30000027</v>
      </c>
      <c r="D84" s="6" t="str">
        <f>адреса!$K$130</f>
        <v>ФИО-3-27</v>
      </c>
      <c r="E84" s="6">
        <v>2665.33</v>
      </c>
      <c r="F84" s="6">
        <v>2665.33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/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/>
      <c r="S84" s="6"/>
      <c r="T84" s="6"/>
      <c r="U84" s="6"/>
      <c r="V84" s="6">
        <v>2665.33</v>
      </c>
      <c r="W84" s="6">
        <v>5330.66</v>
      </c>
      <c r="X84" s="6">
        <v>0</v>
      </c>
      <c r="Y84" s="513">
        <f>IF(A84&lt;&gt;"",IF(A84=мар17!A133,0,1),IF(AND(B84=мар17!B133,C84=мар17!C133),0,1))</f>
        <v>0</v>
      </c>
      <c r="Z84" s="70" t="str">
        <f t="shared" si="10"/>
        <v>ул. Третья д.3</v>
      </c>
      <c r="AA84" s="504">
        <f>IF($B84&lt;&gt;"",MAX(AA$7:AA83)+1,0)</f>
        <v>76</v>
      </c>
      <c r="AB84" s="502">
        <f t="shared" si="9"/>
        <v>84</v>
      </c>
      <c r="AC84" s="504">
        <f>1</f>
        <v>1</v>
      </c>
      <c r="AD84" s="103">
        <f t="shared" si="11"/>
        <v>2665.33</v>
      </c>
      <c r="AE84" s="103">
        <f t="shared" si="12"/>
        <v>0</v>
      </c>
      <c r="AF84" s="103">
        <f t="shared" si="13"/>
        <v>0</v>
      </c>
      <c r="AG84" s="3"/>
    </row>
    <row r="85" spans="2:33" x14ac:dyDescent="0.3">
      <c r="B85" s="1" t="str">
        <f>адреса!$G$131</f>
        <v>кв.28</v>
      </c>
      <c r="C85" s="522">
        <f>адреса!$I$131</f>
        <v>30000028</v>
      </c>
      <c r="D85" s="6" t="str">
        <f>адреса!$K$131</f>
        <v>ФИО-3-28</v>
      </c>
      <c r="E85" s="6">
        <v>10954.9</v>
      </c>
      <c r="F85" s="6">
        <v>1559.03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/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/>
      <c r="S85" s="6"/>
      <c r="T85" s="6"/>
      <c r="U85" s="6"/>
      <c r="V85" s="6">
        <v>1559.03</v>
      </c>
      <c r="W85" s="6">
        <v>0</v>
      </c>
      <c r="X85" s="6">
        <v>12513.93</v>
      </c>
      <c r="Y85" s="513">
        <f>IF(A85&lt;&gt;"",IF(A85=мар17!A134,0,1),IF(AND(B85=мар17!B134,C85=мар17!C134),0,1))</f>
        <v>0</v>
      </c>
      <c r="Z85" s="70" t="str">
        <f t="shared" si="10"/>
        <v>ул. Третья д.3</v>
      </c>
      <c r="AA85" s="504">
        <f>IF($B85&lt;&gt;"",MAX(AA$7:AA84)+1,0)</f>
        <v>77</v>
      </c>
      <c r="AB85" s="502">
        <f t="shared" si="9"/>
        <v>85</v>
      </c>
      <c r="AC85" s="504">
        <f>1</f>
        <v>1</v>
      </c>
      <c r="AD85" s="103">
        <f t="shared" si="11"/>
        <v>1559.03</v>
      </c>
      <c r="AE85" s="103">
        <f t="shared" si="12"/>
        <v>0</v>
      </c>
      <c r="AF85" s="103">
        <f t="shared" si="13"/>
        <v>0</v>
      </c>
      <c r="AG85" s="3"/>
    </row>
    <row r="86" spans="2:33" x14ac:dyDescent="0.3">
      <c r="B86" s="1" t="str">
        <f>адреса!$G$132</f>
        <v>кв.29</v>
      </c>
      <c r="C86" s="522">
        <f>адреса!$I$132</f>
        <v>30000029</v>
      </c>
      <c r="D86" s="6" t="str">
        <f>адреса!$K$132</f>
        <v>ФИО-3-29</v>
      </c>
      <c r="E86" s="6">
        <v>6919.21</v>
      </c>
      <c r="F86" s="6">
        <v>1695.19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6"/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/>
      <c r="S86" s="6"/>
      <c r="T86" s="6"/>
      <c r="U86" s="6"/>
      <c r="V86" s="6">
        <v>1695.19</v>
      </c>
      <c r="W86" s="6">
        <v>5405.3</v>
      </c>
      <c r="X86" s="6">
        <v>3209.1</v>
      </c>
      <c r="Y86" s="513">
        <f>IF(A86&lt;&gt;"",IF(A86=мар17!A135,0,1),IF(AND(B86=мар17!B135,C86=мар17!C135),0,1))</f>
        <v>0</v>
      </c>
      <c r="Z86" s="70" t="str">
        <f t="shared" si="10"/>
        <v>ул. Третья д.3</v>
      </c>
      <c r="AA86" s="504">
        <f>IF($B86&lt;&gt;"",MAX(AA$7:AA85)+1,0)</f>
        <v>78</v>
      </c>
      <c r="AB86" s="502">
        <f t="shared" si="9"/>
        <v>86</v>
      </c>
      <c r="AC86" s="504">
        <f>1</f>
        <v>1</v>
      </c>
      <c r="AD86" s="103">
        <f t="shared" si="11"/>
        <v>1695.19</v>
      </c>
      <c r="AE86" s="103">
        <f t="shared" si="12"/>
        <v>0</v>
      </c>
      <c r="AF86" s="103">
        <f t="shared" si="13"/>
        <v>0</v>
      </c>
      <c r="AG86" s="3"/>
    </row>
    <row r="87" spans="2:33" x14ac:dyDescent="0.3">
      <c r="B87" s="1" t="str">
        <f>адреса!$G$133</f>
        <v>кв.30</v>
      </c>
      <c r="C87" s="522">
        <f>адреса!$I$133</f>
        <v>30000030</v>
      </c>
      <c r="D87" s="6" t="str">
        <f>адреса!$K$133</f>
        <v>ФИО-3-30</v>
      </c>
      <c r="E87" s="6">
        <v>2553.6</v>
      </c>
      <c r="F87" s="6">
        <v>2859.36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/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/>
      <c r="S87" s="6"/>
      <c r="T87" s="6"/>
      <c r="U87" s="6"/>
      <c r="V87" s="6">
        <v>2859.36</v>
      </c>
      <c r="W87" s="6">
        <v>2931.6</v>
      </c>
      <c r="X87" s="6">
        <v>2481.36</v>
      </c>
      <c r="Y87" s="513">
        <f>IF(A87&lt;&gt;"",IF(A87=мар17!A136,0,1),IF(AND(B87=мар17!B136,C87=мар17!C136),0,1))</f>
        <v>0</v>
      </c>
      <c r="Z87" s="70" t="str">
        <f t="shared" si="10"/>
        <v>ул. Третья д.3</v>
      </c>
      <c r="AA87" s="504">
        <f>IF($B87&lt;&gt;"",MAX(AA$7:AA86)+1,0)</f>
        <v>79</v>
      </c>
      <c r="AB87" s="502">
        <f t="shared" si="9"/>
        <v>87</v>
      </c>
      <c r="AC87" s="504">
        <f>1</f>
        <v>1</v>
      </c>
      <c r="AD87" s="103">
        <f t="shared" si="11"/>
        <v>2859.36</v>
      </c>
      <c r="AE87" s="103">
        <f t="shared" si="12"/>
        <v>0</v>
      </c>
      <c r="AF87" s="103">
        <f t="shared" si="13"/>
        <v>0</v>
      </c>
      <c r="AG87" s="3"/>
    </row>
    <row r="88" spans="2:33" x14ac:dyDescent="0.3">
      <c r="B88" s="1" t="str">
        <f>адреса!$G$134</f>
        <v>кв.31</v>
      </c>
      <c r="C88" s="522">
        <f>адреса!$I$134</f>
        <v>30000031</v>
      </c>
      <c r="D88" s="6" t="str">
        <f>адреса!$K$134</f>
        <v>ФИО-3-31</v>
      </c>
      <c r="E88" s="6">
        <v>24636.57</v>
      </c>
      <c r="F88" s="6">
        <v>3506.12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/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/>
      <c r="S88" s="6"/>
      <c r="T88" s="6"/>
      <c r="U88" s="6"/>
      <c r="V88" s="6">
        <v>3506.12</v>
      </c>
      <c r="W88" s="6">
        <v>0</v>
      </c>
      <c r="X88" s="6">
        <v>28142.69</v>
      </c>
      <c r="Y88" s="513">
        <f>IF(A88&lt;&gt;"",IF(A88=мар17!A137,0,1),IF(AND(B88=мар17!B137,C88=мар17!C137),0,1))</f>
        <v>0</v>
      </c>
      <c r="Z88" s="70" t="str">
        <f t="shared" si="10"/>
        <v>ул. Третья д.3</v>
      </c>
      <c r="AA88" s="504">
        <f>IF($B88&lt;&gt;"",MAX(AA$7:AA87)+1,0)</f>
        <v>80</v>
      </c>
      <c r="AB88" s="502">
        <f t="shared" si="9"/>
        <v>88</v>
      </c>
      <c r="AC88" s="504">
        <f>1</f>
        <v>1</v>
      </c>
      <c r="AD88" s="103">
        <f t="shared" si="11"/>
        <v>3506.12</v>
      </c>
      <c r="AE88" s="103">
        <f t="shared" si="12"/>
        <v>0</v>
      </c>
      <c r="AF88" s="103">
        <f t="shared" si="13"/>
        <v>0</v>
      </c>
      <c r="AG88" s="3"/>
    </row>
    <row r="89" spans="2:33" x14ac:dyDescent="0.3">
      <c r="B89" s="1" t="str">
        <f>адреса!$G$135</f>
        <v>кв.32</v>
      </c>
      <c r="C89" s="522">
        <f>адреса!$I$135</f>
        <v>30000032</v>
      </c>
      <c r="D89" s="6" t="str">
        <f>адреса!$K$135</f>
        <v>ФИО-3-32</v>
      </c>
      <c r="E89" s="6">
        <v>22220.77</v>
      </c>
      <c r="F89" s="6">
        <v>3162.32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/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/>
      <c r="S89" s="6"/>
      <c r="T89" s="6"/>
      <c r="U89" s="6"/>
      <c r="V89" s="6">
        <v>3162.32</v>
      </c>
      <c r="W89" s="6">
        <v>0</v>
      </c>
      <c r="X89" s="6">
        <v>25383.09</v>
      </c>
      <c r="Y89" s="513">
        <f>IF(A89&lt;&gt;"",IF(A89=мар17!A138,0,1),IF(AND(B89=мар17!B138,C89=мар17!C138),0,1))</f>
        <v>0</v>
      </c>
      <c r="Z89" s="70" t="str">
        <f t="shared" si="10"/>
        <v>ул. Третья д.3</v>
      </c>
      <c r="AA89" s="504">
        <f>IF($B89&lt;&gt;"",MAX(AA$7:AA88)+1,0)</f>
        <v>81</v>
      </c>
      <c r="AB89" s="502">
        <f t="shared" si="9"/>
        <v>89</v>
      </c>
      <c r="AC89" s="504">
        <f>1</f>
        <v>1</v>
      </c>
      <c r="AD89" s="103">
        <f t="shared" si="11"/>
        <v>3162.32</v>
      </c>
      <c r="AE89" s="103">
        <f t="shared" si="12"/>
        <v>0</v>
      </c>
      <c r="AF89" s="103">
        <f t="shared" si="13"/>
        <v>0</v>
      </c>
      <c r="AG89" s="3"/>
    </row>
    <row r="90" spans="2:33" x14ac:dyDescent="0.3">
      <c r="B90" s="1" t="str">
        <f>адреса!$G$136</f>
        <v>кв.33</v>
      </c>
      <c r="C90" s="522">
        <f>адреса!$I$136</f>
        <v>30000033</v>
      </c>
      <c r="D90" s="6" t="str">
        <f>адреса!$K$136</f>
        <v>ФИО-3-33</v>
      </c>
      <c r="E90" s="6">
        <v>17413.03</v>
      </c>
      <c r="F90" s="6">
        <v>2478.11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/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/>
      <c r="S90" s="6"/>
      <c r="T90" s="6"/>
      <c r="U90" s="6"/>
      <c r="V90" s="6">
        <v>2478.11</v>
      </c>
      <c r="W90" s="6">
        <v>0</v>
      </c>
      <c r="X90" s="6">
        <v>19891.14</v>
      </c>
      <c r="Y90" s="513">
        <f>IF(A90&lt;&gt;"",IF(A90=мар17!A139,0,1),IF(AND(B90=мар17!B139,C90=мар17!C139),0,1))</f>
        <v>0</v>
      </c>
      <c r="Z90" s="70" t="str">
        <f t="shared" si="10"/>
        <v>ул. Третья д.3</v>
      </c>
      <c r="AA90" s="504">
        <f>IF($B90&lt;&gt;"",MAX(AA$7:AA89)+1,0)</f>
        <v>82</v>
      </c>
      <c r="AB90" s="502">
        <f t="shared" si="9"/>
        <v>90</v>
      </c>
      <c r="AC90" s="504">
        <f>1</f>
        <v>1</v>
      </c>
      <c r="AD90" s="103">
        <f t="shared" si="11"/>
        <v>2478.11</v>
      </c>
      <c r="AE90" s="103">
        <f t="shared" si="12"/>
        <v>0</v>
      </c>
      <c r="AF90" s="103">
        <f t="shared" si="13"/>
        <v>0</v>
      </c>
      <c r="AG90" s="3"/>
    </row>
    <row r="91" spans="2:33" x14ac:dyDescent="0.3">
      <c r="B91" s="1" t="str">
        <f>адреса!$G$137</f>
        <v>кв.34</v>
      </c>
      <c r="C91" s="522">
        <f>адреса!$I$137</f>
        <v>30000034</v>
      </c>
      <c r="D91" s="6" t="str">
        <f>адреса!$K$137</f>
        <v>ФИО-3-34</v>
      </c>
      <c r="E91" s="6">
        <v>1200.8</v>
      </c>
      <c r="F91" s="6">
        <v>1344.58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/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/>
      <c r="S91" s="6"/>
      <c r="T91" s="6"/>
      <c r="U91" s="6"/>
      <c r="V91" s="6">
        <v>1344.58</v>
      </c>
      <c r="W91" s="6">
        <v>0</v>
      </c>
      <c r="X91" s="6">
        <v>2545.38</v>
      </c>
      <c r="Y91" s="513">
        <f>IF(A91&lt;&gt;"",IF(A91=мар17!A140,0,1),IF(AND(B91=мар17!B140,C91=мар17!C140),0,1))</f>
        <v>0</v>
      </c>
      <c r="Z91" s="70" t="str">
        <f t="shared" si="10"/>
        <v>ул. Третья д.3</v>
      </c>
      <c r="AA91" s="504">
        <f>IF($B91&lt;&gt;"",MAX(AA$7:AA90)+1,0)</f>
        <v>83</v>
      </c>
      <c r="AB91" s="502">
        <f t="shared" si="9"/>
        <v>91</v>
      </c>
      <c r="AC91" s="504">
        <f>1</f>
        <v>1</v>
      </c>
      <c r="AD91" s="103">
        <f t="shared" si="11"/>
        <v>1344.58</v>
      </c>
      <c r="AE91" s="103">
        <f t="shared" si="12"/>
        <v>0</v>
      </c>
      <c r="AF91" s="103">
        <f t="shared" si="13"/>
        <v>0</v>
      </c>
      <c r="AG91" s="3"/>
    </row>
    <row r="92" spans="2:33" x14ac:dyDescent="0.3">
      <c r="B92" s="1" t="str">
        <f>адреса!$G$138</f>
        <v>кв.35</v>
      </c>
      <c r="C92" s="522">
        <f>адреса!$I$138</f>
        <v>30000035</v>
      </c>
      <c r="D92" s="6" t="str">
        <f>адреса!$K$138</f>
        <v>ФИО-3-35</v>
      </c>
      <c r="E92" s="6">
        <v>1979.03</v>
      </c>
      <c r="F92" s="6">
        <v>2216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/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/>
      <c r="S92" s="6"/>
      <c r="T92" s="6"/>
      <c r="U92" s="6"/>
      <c r="V92" s="6">
        <v>2216</v>
      </c>
      <c r="W92" s="6">
        <v>0</v>
      </c>
      <c r="X92" s="6">
        <v>4195.03</v>
      </c>
      <c r="Y92" s="513">
        <f>IF(A92&lt;&gt;"",IF(A92=мар17!A141,0,1),IF(AND(B92=мар17!B141,C92=мар17!C141),0,1))</f>
        <v>0</v>
      </c>
      <c r="Z92" s="70" t="str">
        <f t="shared" si="10"/>
        <v>ул. Третья д.3</v>
      </c>
      <c r="AA92" s="504">
        <f>IF($B92&lt;&gt;"",MAX(AA$7:AA91)+1,0)</f>
        <v>84</v>
      </c>
      <c r="AB92" s="502">
        <f t="shared" si="9"/>
        <v>92</v>
      </c>
      <c r="AC92" s="504">
        <f>1</f>
        <v>1</v>
      </c>
      <c r="AD92" s="103">
        <f t="shared" si="11"/>
        <v>2216</v>
      </c>
      <c r="AE92" s="103">
        <f t="shared" si="12"/>
        <v>0</v>
      </c>
      <c r="AF92" s="103">
        <f t="shared" si="13"/>
        <v>0</v>
      </c>
      <c r="AG92" s="3"/>
    </row>
    <row r="93" spans="2:33" x14ac:dyDescent="0.3">
      <c r="B93" s="1" t="str">
        <f>адреса!$G$139</f>
        <v>кв.36</v>
      </c>
      <c r="C93" s="522">
        <f>адреса!$I$139</f>
        <v>30000036</v>
      </c>
      <c r="D93" s="6" t="str">
        <f>адреса!$K$139</f>
        <v>ФИО-3-36</v>
      </c>
      <c r="E93" s="6">
        <v>13657.74</v>
      </c>
      <c r="F93" s="6">
        <v>1943.68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/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/>
      <c r="S93" s="6"/>
      <c r="T93" s="6"/>
      <c r="U93" s="6"/>
      <c r="V93" s="6">
        <v>1943.68</v>
      </c>
      <c r="W93" s="6">
        <v>0</v>
      </c>
      <c r="X93" s="6">
        <v>15601.42</v>
      </c>
      <c r="Y93" s="513">
        <f>IF(A93&lt;&gt;"",IF(A93=мар17!A142,0,1),IF(AND(B93=мар17!B142,C93=мар17!C142),0,1))</f>
        <v>0</v>
      </c>
      <c r="Z93" s="70" t="str">
        <f t="shared" si="10"/>
        <v>ул. Третья д.3</v>
      </c>
      <c r="AA93" s="504">
        <f>IF($B93&lt;&gt;"",MAX(AA$7:AA92)+1,0)</f>
        <v>85</v>
      </c>
      <c r="AB93" s="502">
        <f t="shared" si="9"/>
        <v>93</v>
      </c>
      <c r="AC93" s="504">
        <f>1</f>
        <v>1</v>
      </c>
      <c r="AD93" s="103">
        <f t="shared" si="11"/>
        <v>1943.68</v>
      </c>
      <c r="AE93" s="103">
        <f t="shared" si="12"/>
        <v>0</v>
      </c>
      <c r="AF93" s="103">
        <f t="shared" si="13"/>
        <v>0</v>
      </c>
      <c r="AG93" s="3"/>
    </row>
    <row r="94" spans="2:33" x14ac:dyDescent="0.3">
      <c r="B94" s="1" t="str">
        <f>адреса!$G$140</f>
        <v>кв.37</v>
      </c>
      <c r="C94" s="522">
        <f>адреса!$I$140</f>
        <v>30000037</v>
      </c>
      <c r="D94" s="6" t="str">
        <f>адреса!$K$140</f>
        <v>ФИО-3-37</v>
      </c>
      <c r="E94" s="6">
        <v>10559.22</v>
      </c>
      <c r="F94" s="6">
        <v>3519.74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/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/>
      <c r="S94" s="6"/>
      <c r="T94" s="6"/>
      <c r="U94" s="6"/>
      <c r="V94" s="6">
        <v>3519.74</v>
      </c>
      <c r="W94" s="6">
        <v>0</v>
      </c>
      <c r="X94" s="6">
        <v>14078.96</v>
      </c>
      <c r="Y94" s="513">
        <f>IF(A94&lt;&gt;"",IF(A94=мар17!A143,0,1),IF(AND(B94=мар17!B143,C94=мар17!C143),0,1))</f>
        <v>0</v>
      </c>
      <c r="Z94" s="70" t="str">
        <f t="shared" si="10"/>
        <v>ул. Третья д.3</v>
      </c>
      <c r="AA94" s="504">
        <f>IF($B94&lt;&gt;"",MAX(AA$7:AA93)+1,0)</f>
        <v>86</v>
      </c>
      <c r="AB94" s="502">
        <f t="shared" si="9"/>
        <v>94</v>
      </c>
      <c r="AC94" s="504">
        <f>1</f>
        <v>1</v>
      </c>
      <c r="AD94" s="103">
        <f t="shared" si="11"/>
        <v>3519.74</v>
      </c>
      <c r="AE94" s="103">
        <f t="shared" si="12"/>
        <v>0</v>
      </c>
      <c r="AF94" s="103">
        <f t="shared" si="13"/>
        <v>0</v>
      </c>
      <c r="AG94" s="3"/>
    </row>
    <row r="95" spans="2:33" x14ac:dyDescent="0.3">
      <c r="B95" s="1" t="str">
        <f>адреса!$G$141</f>
        <v>кв.38</v>
      </c>
      <c r="C95" s="522">
        <f>адреса!$I$141</f>
        <v>30000038</v>
      </c>
      <c r="D95" s="6" t="str">
        <f>адреса!$K$141</f>
        <v>ФИО-3-38</v>
      </c>
      <c r="E95" s="6">
        <v>20594.25</v>
      </c>
      <c r="F95" s="6">
        <v>2930.84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/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/>
      <c r="S95" s="6"/>
      <c r="T95" s="6"/>
      <c r="U95" s="6"/>
      <c r="V95" s="6">
        <v>2930.84</v>
      </c>
      <c r="W95" s="6">
        <v>0</v>
      </c>
      <c r="X95" s="6">
        <v>23525.09</v>
      </c>
      <c r="Y95" s="513">
        <f>IF(A95&lt;&gt;"",IF(A95=мар17!A144,0,1),IF(AND(B95=мар17!B144,C95=мар17!C144),0,1))</f>
        <v>0</v>
      </c>
      <c r="Z95" s="70" t="str">
        <f t="shared" si="10"/>
        <v>ул. Третья д.3</v>
      </c>
      <c r="AA95" s="504">
        <f>IF($B95&lt;&gt;"",MAX(AA$7:AA94)+1,0)</f>
        <v>87</v>
      </c>
      <c r="AB95" s="502">
        <f t="shared" si="9"/>
        <v>95</v>
      </c>
      <c r="AC95" s="504">
        <f>1</f>
        <v>1</v>
      </c>
      <c r="AD95" s="103">
        <f t="shared" si="11"/>
        <v>2930.84</v>
      </c>
      <c r="AE95" s="103">
        <f t="shared" si="12"/>
        <v>0</v>
      </c>
      <c r="AF95" s="103">
        <f t="shared" si="13"/>
        <v>0</v>
      </c>
      <c r="AG95" s="3"/>
    </row>
    <row r="96" spans="2:33" x14ac:dyDescent="0.3">
      <c r="B96" s="1" t="str">
        <f>адреса!$G$142</f>
        <v>кв.39</v>
      </c>
      <c r="C96" s="522">
        <f>адреса!$I$142</f>
        <v>30000039</v>
      </c>
      <c r="D96" s="6" t="str">
        <f>адреса!$K$142</f>
        <v>ФИО-3-39</v>
      </c>
      <c r="E96" s="6">
        <v>16049.64</v>
      </c>
      <c r="F96" s="6">
        <v>2284.08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/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/>
      <c r="S96" s="6"/>
      <c r="T96" s="6"/>
      <c r="U96" s="6"/>
      <c r="V96" s="6">
        <v>2284.08</v>
      </c>
      <c r="W96" s="6">
        <v>0</v>
      </c>
      <c r="X96" s="6">
        <v>18333.72</v>
      </c>
      <c r="Y96" s="513">
        <f>IF(A96&lt;&gt;"",IF(A96=мар17!A145,0,1),IF(AND(B96=мар17!B145,C96=мар17!C145),0,1))</f>
        <v>0</v>
      </c>
      <c r="Z96" s="70" t="str">
        <f t="shared" si="10"/>
        <v>ул. Третья д.3</v>
      </c>
      <c r="AA96" s="504">
        <f>IF($B96&lt;&gt;"",MAX(AA$7:AA95)+1,0)</f>
        <v>88</v>
      </c>
      <c r="AB96" s="502">
        <f t="shared" si="9"/>
        <v>96</v>
      </c>
      <c r="AC96" s="504">
        <f>1</f>
        <v>1</v>
      </c>
      <c r="AD96" s="103">
        <f t="shared" si="11"/>
        <v>2284.08</v>
      </c>
      <c r="AE96" s="103">
        <f t="shared" si="12"/>
        <v>0</v>
      </c>
      <c r="AF96" s="103">
        <f t="shared" si="13"/>
        <v>0</v>
      </c>
      <c r="AG96" s="3"/>
    </row>
    <row r="97" spans="1:33" x14ac:dyDescent="0.3">
      <c r="B97" s="1" t="str">
        <f>адреса!$G$143</f>
        <v>кв.40</v>
      </c>
      <c r="C97" s="522">
        <f>адреса!$I$143</f>
        <v>30000040</v>
      </c>
      <c r="D97" s="6" t="str">
        <f>адреса!$K$143</f>
        <v>ФИО-3-40</v>
      </c>
      <c r="E97" s="6">
        <v>23751.57</v>
      </c>
      <c r="F97" s="6">
        <v>3380.17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/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/>
      <c r="S97" s="6"/>
      <c r="T97" s="6"/>
      <c r="U97" s="6"/>
      <c r="V97" s="6">
        <v>3380.17</v>
      </c>
      <c r="W97" s="6">
        <v>0</v>
      </c>
      <c r="X97" s="6">
        <v>27131.74</v>
      </c>
      <c r="Y97" s="513">
        <f>IF(A97&lt;&gt;"",IF(A97=мар17!A146,0,1),IF(AND(B97=мар17!B146,C97=мар17!C146),0,1))</f>
        <v>0</v>
      </c>
      <c r="Z97" s="70" t="str">
        <f t="shared" si="10"/>
        <v>ул. Третья д.3</v>
      </c>
      <c r="AA97" s="504">
        <f>IF($B97&lt;&gt;"",MAX(AA$7:AA96)+1,0)</f>
        <v>89</v>
      </c>
      <c r="AB97" s="502">
        <f t="shared" si="9"/>
        <v>97</v>
      </c>
      <c r="AC97" s="504">
        <f>1</f>
        <v>1</v>
      </c>
      <c r="AD97" s="103">
        <f t="shared" si="11"/>
        <v>3380.17</v>
      </c>
      <c r="AE97" s="103">
        <f t="shared" si="12"/>
        <v>0</v>
      </c>
      <c r="AF97" s="103">
        <f t="shared" si="13"/>
        <v>0</v>
      </c>
      <c r="AG97" s="3"/>
    </row>
    <row r="98" spans="1:33" x14ac:dyDescent="0.3">
      <c r="B98" s="1" t="str">
        <f>адреса!$G$144</f>
        <v>кв.41</v>
      </c>
      <c r="C98" s="522">
        <f>адреса!$I$144</f>
        <v>30000041</v>
      </c>
      <c r="D98" s="6" t="str">
        <f>адреса!$K$144</f>
        <v>ФИО-3-41</v>
      </c>
      <c r="E98" s="6">
        <v>1824.8</v>
      </c>
      <c r="F98" s="6">
        <v>3386.98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/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/>
      <c r="S98" s="6"/>
      <c r="T98" s="6"/>
      <c r="U98" s="6"/>
      <c r="V98" s="6">
        <v>3386.98</v>
      </c>
      <c r="W98" s="6">
        <v>2272.5500000000002</v>
      </c>
      <c r="X98" s="6">
        <v>2939.23</v>
      </c>
      <c r="Y98" s="513">
        <f>IF(A98&lt;&gt;"",IF(A98=мар17!A147,0,1),IF(AND(B98=мар17!B147,C98=мар17!C147),0,1))</f>
        <v>0</v>
      </c>
      <c r="Z98" s="70" t="str">
        <f t="shared" si="10"/>
        <v>ул. Третья д.3</v>
      </c>
      <c r="AA98" s="504">
        <f>IF($B98&lt;&gt;"",MAX(AA$7:AA97)+1,0)</f>
        <v>90</v>
      </c>
      <c r="AB98" s="502">
        <f t="shared" si="9"/>
        <v>98</v>
      </c>
      <c r="AC98" s="504">
        <f>1</f>
        <v>1</v>
      </c>
      <c r="AD98" s="103">
        <f t="shared" si="11"/>
        <v>3386.98</v>
      </c>
      <c r="AE98" s="103">
        <f t="shared" si="12"/>
        <v>0</v>
      </c>
      <c r="AF98" s="103">
        <f t="shared" si="13"/>
        <v>0</v>
      </c>
      <c r="AG98" s="3"/>
    </row>
    <row r="99" spans="1:33" x14ac:dyDescent="0.3">
      <c r="B99" s="1" t="str">
        <f>адреса!$G$145</f>
        <v>кв.42</v>
      </c>
      <c r="C99" s="522">
        <f>адреса!$I$145</f>
        <v>30000042</v>
      </c>
      <c r="D99" s="6" t="str">
        <f>адреса!$K$145</f>
        <v>ФИО-3-42</v>
      </c>
      <c r="E99" s="6">
        <v>20402.91</v>
      </c>
      <c r="F99" s="6">
        <v>2903.61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/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/>
      <c r="S99" s="6"/>
      <c r="T99" s="6"/>
      <c r="U99" s="6"/>
      <c r="V99" s="6">
        <v>2903.61</v>
      </c>
      <c r="W99" s="6">
        <v>0</v>
      </c>
      <c r="X99" s="6">
        <v>23306.52</v>
      </c>
      <c r="Y99" s="513">
        <f>IF(A99&lt;&gt;"",IF(A99=мар17!A148,0,1),IF(AND(B99=мар17!B148,C99=мар17!C148),0,1))</f>
        <v>0</v>
      </c>
      <c r="Z99" s="70" t="str">
        <f t="shared" si="10"/>
        <v>ул. Третья д.3</v>
      </c>
      <c r="AA99" s="504">
        <f>IF($B99&lt;&gt;"",MAX(AA$7:AA98)+1,0)</f>
        <v>91</v>
      </c>
      <c r="AB99" s="502">
        <f t="shared" si="9"/>
        <v>99</v>
      </c>
      <c r="AC99" s="504">
        <f>1</f>
        <v>1</v>
      </c>
      <c r="AD99" s="103">
        <f t="shared" si="11"/>
        <v>2903.61</v>
      </c>
      <c r="AE99" s="103">
        <f t="shared" si="12"/>
        <v>0</v>
      </c>
      <c r="AF99" s="103">
        <f t="shared" si="13"/>
        <v>0</v>
      </c>
      <c r="AG99" s="3"/>
    </row>
    <row r="100" spans="1:33" x14ac:dyDescent="0.3">
      <c r="B100" s="1" t="str">
        <f>адреса!$G$146</f>
        <v>кв.43</v>
      </c>
      <c r="C100" s="522">
        <f>адреса!$I$146</f>
        <v>30000043</v>
      </c>
      <c r="D100" s="6" t="str">
        <f>адреса!$K$146</f>
        <v>ФИО-3-43</v>
      </c>
      <c r="E100" s="6">
        <v>7981.99</v>
      </c>
      <c r="F100" s="6">
        <v>1103.23</v>
      </c>
      <c r="G100" s="6">
        <v>0</v>
      </c>
      <c r="H100" s="6">
        <v>0</v>
      </c>
      <c r="I100" s="6">
        <v>0</v>
      </c>
      <c r="J100" s="6">
        <v>0</v>
      </c>
      <c r="K100" s="6">
        <v>0</v>
      </c>
      <c r="L100" s="6"/>
      <c r="M100" s="6">
        <v>0</v>
      </c>
      <c r="N100" s="6">
        <v>0</v>
      </c>
      <c r="O100" s="6">
        <v>0</v>
      </c>
      <c r="P100" s="6">
        <v>0</v>
      </c>
      <c r="Q100" s="6">
        <v>0</v>
      </c>
      <c r="R100" s="6"/>
      <c r="S100" s="6"/>
      <c r="T100" s="6"/>
      <c r="U100" s="6"/>
      <c r="V100" s="6">
        <v>1103.23</v>
      </c>
      <c r="W100" s="6">
        <v>3611</v>
      </c>
      <c r="X100" s="6">
        <v>5474.22</v>
      </c>
      <c r="Y100" s="513">
        <f>IF(A100&lt;&gt;"",IF(A100=мар17!A149,0,1),IF(AND(B100=мар17!B149,C100=мар17!C149),0,1))</f>
        <v>0</v>
      </c>
      <c r="Z100" s="70" t="str">
        <f t="shared" si="10"/>
        <v>ул. Третья д.3</v>
      </c>
      <c r="AA100" s="504">
        <f>IF($B100&lt;&gt;"",MAX(AA$7:AA99)+1,0)</f>
        <v>92</v>
      </c>
      <c r="AB100" s="502">
        <f t="shared" si="9"/>
        <v>100</v>
      </c>
      <c r="AC100" s="504">
        <f>1</f>
        <v>1</v>
      </c>
      <c r="AD100" s="103">
        <f t="shared" si="11"/>
        <v>1103.23</v>
      </c>
      <c r="AE100" s="103">
        <f t="shared" si="12"/>
        <v>0</v>
      </c>
      <c r="AF100" s="103">
        <f t="shared" si="13"/>
        <v>0</v>
      </c>
      <c r="AG100" s="3"/>
    </row>
    <row r="101" spans="1:33" x14ac:dyDescent="0.3">
      <c r="B101" s="1" t="str">
        <f>адреса!$G$147</f>
        <v>кв.44</v>
      </c>
      <c r="C101" s="522">
        <f>адреса!$I$147</f>
        <v>30000044</v>
      </c>
      <c r="D101" s="6" t="str">
        <f>адреса!$K$147</f>
        <v>ФИО-3-44</v>
      </c>
      <c r="E101" s="6">
        <v>22818.74</v>
      </c>
      <c r="F101" s="6">
        <v>3247.42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/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6"/>
      <c r="S101" s="6"/>
      <c r="T101" s="6"/>
      <c r="U101" s="6"/>
      <c r="V101" s="6">
        <v>3247.42</v>
      </c>
      <c r="W101" s="6">
        <v>22800</v>
      </c>
      <c r="X101" s="6">
        <v>3266.16</v>
      </c>
      <c r="Y101" s="513">
        <f>IF(A101&lt;&gt;"",IF(A101=мар17!A150,0,1),IF(AND(B101=мар17!B150,C101=мар17!C150),0,1))</f>
        <v>0</v>
      </c>
      <c r="Z101" s="70" t="str">
        <f t="shared" si="10"/>
        <v>ул. Третья д.3</v>
      </c>
      <c r="AA101" s="504">
        <f>IF($B101&lt;&gt;"",MAX(AA$7:AA100)+1,0)</f>
        <v>93</v>
      </c>
      <c r="AB101" s="502">
        <f t="shared" si="9"/>
        <v>101</v>
      </c>
      <c r="AC101" s="504">
        <f>1</f>
        <v>1</v>
      </c>
      <c r="AD101" s="103">
        <f t="shared" si="11"/>
        <v>3247.42</v>
      </c>
      <c r="AE101" s="103">
        <f t="shared" si="12"/>
        <v>0</v>
      </c>
      <c r="AF101" s="103">
        <f t="shared" si="13"/>
        <v>0</v>
      </c>
      <c r="AG101" s="3"/>
    </row>
    <row r="102" spans="1:33" x14ac:dyDescent="0.3">
      <c r="B102" s="1" t="str">
        <f>адреса!$G$148</f>
        <v>кв.45</v>
      </c>
      <c r="C102" s="522">
        <f>адреса!$I$148</f>
        <v>30000045</v>
      </c>
      <c r="D102" s="6" t="str">
        <f>адреса!$K$148</f>
        <v>ФИО-3-45</v>
      </c>
      <c r="E102" s="6">
        <v>24540.880000000001</v>
      </c>
      <c r="F102" s="6">
        <v>3492.5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/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/>
      <c r="S102" s="6"/>
      <c r="T102" s="6"/>
      <c r="U102" s="6"/>
      <c r="V102" s="6">
        <v>3492.5</v>
      </c>
      <c r="W102" s="6">
        <v>0</v>
      </c>
      <c r="X102" s="6">
        <v>28033.38</v>
      </c>
      <c r="Y102" s="513">
        <f>IF(A102&lt;&gt;"",IF(A102=мар17!A151,0,1),IF(AND(B102=мар17!B151,C102=мар17!C151),0,1))</f>
        <v>0</v>
      </c>
      <c r="Z102" s="70" t="str">
        <f t="shared" si="10"/>
        <v>ул. Третья д.3</v>
      </c>
      <c r="AA102" s="504">
        <f>IF($B102&lt;&gt;"",MAX(AA$7:AA101)+1,0)</f>
        <v>94</v>
      </c>
      <c r="AB102" s="502">
        <f t="shared" si="9"/>
        <v>102</v>
      </c>
      <c r="AC102" s="504">
        <f>1</f>
        <v>1</v>
      </c>
      <c r="AD102" s="103">
        <f t="shared" si="11"/>
        <v>3492.5</v>
      </c>
      <c r="AE102" s="103">
        <f t="shared" si="12"/>
        <v>0</v>
      </c>
      <c r="AF102" s="103">
        <f t="shared" si="13"/>
        <v>0</v>
      </c>
      <c r="AG102" s="3"/>
    </row>
    <row r="103" spans="1:33" x14ac:dyDescent="0.3">
      <c r="B103" s="1" t="str">
        <f>адреса!$G$149</f>
        <v>кв.46</v>
      </c>
      <c r="C103" s="522">
        <f>адреса!$I$149</f>
        <v>30000046</v>
      </c>
      <c r="D103" s="6" t="str">
        <f>адреса!$K$149</f>
        <v>ФИО-3-46</v>
      </c>
      <c r="E103" s="6">
        <v>2556.63</v>
      </c>
      <c r="F103" s="6">
        <v>2862.76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/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/>
      <c r="S103" s="6"/>
      <c r="T103" s="6"/>
      <c r="U103" s="6"/>
      <c r="V103" s="6">
        <v>2862.76</v>
      </c>
      <c r="W103" s="6">
        <v>0</v>
      </c>
      <c r="X103" s="6">
        <v>5419.39</v>
      </c>
      <c r="Y103" s="513">
        <f>IF(A103&lt;&gt;"",IF(A103=мар17!A152,0,1),IF(AND(B103=мар17!B152,C103=мар17!C152),0,1))</f>
        <v>0</v>
      </c>
      <c r="Z103" s="70" t="str">
        <f t="shared" si="10"/>
        <v>ул. Третья д.3</v>
      </c>
      <c r="AA103" s="504">
        <f>IF($B103&lt;&gt;"",MAX(AA$7:AA102)+1,0)</f>
        <v>95</v>
      </c>
      <c r="AB103" s="502">
        <f t="shared" si="9"/>
        <v>103</v>
      </c>
      <c r="AC103" s="504">
        <f>1</f>
        <v>1</v>
      </c>
      <c r="AD103" s="103">
        <f t="shared" si="11"/>
        <v>2862.76</v>
      </c>
      <c r="AE103" s="103">
        <f t="shared" si="12"/>
        <v>0</v>
      </c>
      <c r="AF103" s="103">
        <f t="shared" si="13"/>
        <v>0</v>
      </c>
      <c r="AG103" s="3"/>
    </row>
    <row r="104" spans="1:33" x14ac:dyDescent="0.3">
      <c r="B104" s="1" t="str">
        <f>адреса!$G$150</f>
        <v>кв.47</v>
      </c>
      <c r="C104" s="522">
        <f>адреса!$I$150</f>
        <v>30000047</v>
      </c>
      <c r="D104" s="6" t="str">
        <f>адреса!$K$150</f>
        <v>ФИО-3-47</v>
      </c>
      <c r="E104" s="6">
        <v>14614.5</v>
      </c>
      <c r="F104" s="6">
        <v>2079.84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/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/>
      <c r="S104" s="6"/>
      <c r="T104" s="6"/>
      <c r="U104" s="6"/>
      <c r="V104" s="6">
        <v>2079.84</v>
      </c>
      <c r="W104" s="6">
        <v>0</v>
      </c>
      <c r="X104" s="6">
        <v>16694.34</v>
      </c>
      <c r="Y104" s="513">
        <f>IF(A104&lt;&gt;"",IF(A104=мар17!A153,0,1),IF(AND(B104=мар17!B153,C104=мар17!C153),0,1))</f>
        <v>0</v>
      </c>
      <c r="Z104" s="70" t="str">
        <f t="shared" si="10"/>
        <v>ул. Третья д.3</v>
      </c>
      <c r="AA104" s="504">
        <f>IF($B104&lt;&gt;"",MAX(AA$7:AA103)+1,0)</f>
        <v>96</v>
      </c>
      <c r="AB104" s="502">
        <f t="shared" si="9"/>
        <v>104</v>
      </c>
      <c r="AC104" s="504">
        <f>1</f>
        <v>1</v>
      </c>
      <c r="AD104" s="103">
        <f t="shared" si="11"/>
        <v>2079.84</v>
      </c>
      <c r="AE104" s="103">
        <f t="shared" si="12"/>
        <v>0</v>
      </c>
      <c r="AF104" s="103">
        <f t="shared" si="13"/>
        <v>0</v>
      </c>
      <c r="AG104" s="3"/>
    </row>
    <row r="105" spans="1:33" x14ac:dyDescent="0.3">
      <c r="B105" s="1" t="str">
        <f>адреса!$G$151</f>
        <v>кв.48</v>
      </c>
      <c r="C105" s="522">
        <f>адреса!$I$151</f>
        <v>30000048</v>
      </c>
      <c r="D105" s="6" t="str">
        <f>адреса!$K$151</f>
        <v>ФИО-3-48</v>
      </c>
      <c r="E105" s="6">
        <v>22699.15</v>
      </c>
      <c r="F105" s="6">
        <v>3230.4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/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/>
      <c r="S105" s="6"/>
      <c r="T105" s="6"/>
      <c r="U105" s="6"/>
      <c r="V105" s="6">
        <v>3230.4</v>
      </c>
      <c r="W105" s="6">
        <v>0</v>
      </c>
      <c r="X105" s="6">
        <v>25929.55</v>
      </c>
      <c r="Y105" s="513">
        <f>IF(A105&lt;&gt;"",IF(A105=мар17!A154,0,1),IF(AND(B105=мар17!B154,C105=мар17!C154),0,1))</f>
        <v>0</v>
      </c>
      <c r="Z105" s="70" t="str">
        <f t="shared" si="10"/>
        <v>ул. Третья д.3</v>
      </c>
      <c r="AA105" s="504">
        <f>IF($B105&lt;&gt;"",MAX(AA$7:AA104)+1,0)</f>
        <v>97</v>
      </c>
      <c r="AB105" s="502">
        <f t="shared" si="9"/>
        <v>105</v>
      </c>
      <c r="AC105" s="504">
        <f>1</f>
        <v>1</v>
      </c>
      <c r="AD105" s="103">
        <f t="shared" si="11"/>
        <v>3230.4</v>
      </c>
      <c r="AE105" s="103">
        <f t="shared" si="12"/>
        <v>0</v>
      </c>
      <c r="AF105" s="103">
        <f t="shared" si="13"/>
        <v>0</v>
      </c>
      <c r="AG105" s="3"/>
    </row>
    <row r="106" spans="1:33" x14ac:dyDescent="0.3">
      <c r="B106" s="1" t="str">
        <f>адреса!$G$152</f>
        <v>кв.49</v>
      </c>
      <c r="C106" s="522">
        <f>адреса!$I$152</f>
        <v>30000049</v>
      </c>
      <c r="D106" s="6" t="str">
        <f>адреса!$K$152</f>
        <v>ФИО-3-49</v>
      </c>
      <c r="E106" s="6">
        <v>1878.71</v>
      </c>
      <c r="F106" s="6">
        <v>2103.67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/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/>
      <c r="S106" s="6"/>
      <c r="T106" s="6"/>
      <c r="U106" s="6"/>
      <c r="V106" s="6">
        <v>2103.67</v>
      </c>
      <c r="W106" s="6">
        <v>0</v>
      </c>
      <c r="X106" s="6">
        <v>3982.38</v>
      </c>
      <c r="Y106" s="513">
        <f>IF(A106&lt;&gt;"",IF(A106=мар17!A155,0,1),IF(AND(B106=мар17!B155,C106=мар17!C155),0,1))</f>
        <v>0</v>
      </c>
      <c r="Z106" s="70" t="str">
        <f t="shared" si="10"/>
        <v>ул. Третья д.3</v>
      </c>
      <c r="AA106" s="504">
        <f>IF($B106&lt;&gt;"",MAX(AA$7:AA105)+1,0)</f>
        <v>98</v>
      </c>
      <c r="AB106" s="502">
        <f t="shared" si="9"/>
        <v>106</v>
      </c>
      <c r="AC106" s="504">
        <f>1</f>
        <v>1</v>
      </c>
      <c r="AD106" s="103">
        <f t="shared" si="11"/>
        <v>2103.67</v>
      </c>
      <c r="AE106" s="103">
        <f t="shared" si="12"/>
        <v>0</v>
      </c>
      <c r="AF106" s="103">
        <f t="shared" si="13"/>
        <v>0</v>
      </c>
      <c r="AG106" s="3"/>
    </row>
    <row r="107" spans="1:33" x14ac:dyDescent="0.3">
      <c r="A107" s="4" t="str">
        <f>адреса!$E$153</f>
        <v>ул. Четвертая д.4</v>
      </c>
      <c r="C107" s="522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513">
        <f>IF(A107&lt;&gt;"",IF(A107=мар17!A156,0,1),IF(AND(B107=мар17!B156,C107=мар17!C156),0,1))</f>
        <v>0</v>
      </c>
      <c r="Z107" s="70" t="str">
        <f t="shared" si="10"/>
        <v>ул. Четвертая д.4</v>
      </c>
      <c r="AA107" s="504">
        <f>IF($B107&lt;&gt;"",MAX(AA$7:AA106)+1,0)</f>
        <v>0</v>
      </c>
      <c r="AB107" s="502">
        <f t="shared" si="9"/>
        <v>107</v>
      </c>
      <c r="AC107" s="504">
        <f>1</f>
        <v>1</v>
      </c>
      <c r="AD107" s="103">
        <f t="shared" si="11"/>
        <v>0</v>
      </c>
      <c r="AE107" s="103">
        <f t="shared" si="12"/>
        <v>0</v>
      </c>
      <c r="AF107" s="103">
        <f t="shared" si="13"/>
        <v>0</v>
      </c>
      <c r="AG107" s="3"/>
    </row>
    <row r="108" spans="1:33" x14ac:dyDescent="0.3">
      <c r="B108" s="1" t="str">
        <f>адреса!$G$153</f>
        <v>кв.1</v>
      </c>
      <c r="C108" s="522">
        <f>адреса!$I$153</f>
        <v>40000001</v>
      </c>
      <c r="D108" s="6" t="str">
        <f>адреса!$K$153</f>
        <v>ФИО-4-1</v>
      </c>
      <c r="E108" s="6">
        <v>13777.33</v>
      </c>
      <c r="F108" s="6">
        <v>1960.7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/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/>
      <c r="S108" s="6"/>
      <c r="T108" s="6"/>
      <c r="U108" s="6"/>
      <c r="V108" s="6">
        <v>1960.7</v>
      </c>
      <c r="W108" s="6">
        <v>0</v>
      </c>
      <c r="X108" s="6">
        <v>15738.03</v>
      </c>
      <c r="Y108" s="513">
        <f>IF(A108&lt;&gt;"",IF(A108=мар17!A157,0,1),IF(AND(B108=мар17!B157,C108=мар17!C157),0,1))</f>
        <v>0</v>
      </c>
      <c r="Z108" s="70" t="str">
        <f t="shared" si="10"/>
        <v>ул. Четвертая д.4</v>
      </c>
      <c r="AA108" s="504">
        <f>IF($B108&lt;&gt;"",MAX(AA$7:AA107)+1,0)</f>
        <v>99</v>
      </c>
      <c r="AB108" s="502">
        <f t="shared" si="9"/>
        <v>108</v>
      </c>
      <c r="AC108" s="504">
        <f>1</f>
        <v>1</v>
      </c>
      <c r="AD108" s="103">
        <f t="shared" si="11"/>
        <v>1960.7</v>
      </c>
      <c r="AE108" s="103">
        <f t="shared" si="12"/>
        <v>0</v>
      </c>
      <c r="AF108" s="103">
        <f t="shared" si="13"/>
        <v>0</v>
      </c>
      <c r="AG108" s="3"/>
    </row>
    <row r="109" spans="1:33" x14ac:dyDescent="0.3">
      <c r="B109" s="1" t="str">
        <f>адреса!$G$154</f>
        <v>кв.2</v>
      </c>
      <c r="C109" s="522">
        <f>адреса!$I$154</f>
        <v>40000002</v>
      </c>
      <c r="D109" s="6" t="str">
        <f>адреса!$K$154</f>
        <v>ФИО-4-2</v>
      </c>
      <c r="E109" s="6">
        <v>3820.05</v>
      </c>
      <c r="F109" s="6">
        <v>1991.34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/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/>
      <c r="S109" s="6"/>
      <c r="T109" s="6"/>
      <c r="U109" s="6"/>
      <c r="V109" s="6">
        <v>1991.34</v>
      </c>
      <c r="W109" s="6">
        <v>4083.3</v>
      </c>
      <c r="X109" s="6">
        <v>1728.09</v>
      </c>
      <c r="Y109" s="513">
        <f>IF(A109&lt;&gt;"",IF(A109=мар17!A158,0,1),IF(AND(B109=мар17!B158,C109=мар17!C158),0,1))</f>
        <v>0</v>
      </c>
      <c r="Z109" s="70" t="str">
        <f t="shared" si="10"/>
        <v>ул. Четвертая д.4</v>
      </c>
      <c r="AA109" s="504">
        <f>IF($B109&lt;&gt;"",MAX(AA$7:AA108)+1,0)</f>
        <v>100</v>
      </c>
      <c r="AB109" s="502">
        <f t="shared" si="9"/>
        <v>109</v>
      </c>
      <c r="AC109" s="504">
        <f>1</f>
        <v>1</v>
      </c>
      <c r="AD109" s="103">
        <f t="shared" si="11"/>
        <v>1991.34</v>
      </c>
      <c r="AE109" s="103">
        <f t="shared" si="12"/>
        <v>0</v>
      </c>
      <c r="AF109" s="103">
        <f t="shared" si="13"/>
        <v>0</v>
      </c>
      <c r="AG109" s="3"/>
    </row>
    <row r="110" spans="1:33" x14ac:dyDescent="0.3">
      <c r="B110" s="1" t="str">
        <f>адреса!$G$155</f>
        <v>кв.3</v>
      </c>
      <c r="C110" s="522">
        <f>адреса!$I$155</f>
        <v>40000003</v>
      </c>
      <c r="D110" s="6" t="str">
        <f>адреса!$K$155</f>
        <v>ФИО-4-3</v>
      </c>
      <c r="E110" s="6">
        <v>19852.77</v>
      </c>
      <c r="F110" s="6">
        <v>2825.32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/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/>
      <c r="S110" s="6"/>
      <c r="T110" s="6"/>
      <c r="U110" s="6"/>
      <c r="V110" s="6">
        <v>2825.32</v>
      </c>
      <c r="W110" s="6">
        <v>0</v>
      </c>
      <c r="X110" s="6">
        <v>22678.09</v>
      </c>
      <c r="Y110" s="513">
        <f>IF(A110&lt;&gt;"",IF(A110=мар17!A159,0,1),IF(AND(B110=мар17!B159,C110=мар17!C159),0,1))</f>
        <v>0</v>
      </c>
      <c r="Z110" s="70" t="str">
        <f t="shared" si="10"/>
        <v>ул. Четвертая д.4</v>
      </c>
      <c r="AA110" s="504">
        <f>IF($B110&lt;&gt;"",MAX(AA$7:AA109)+1,0)</f>
        <v>101</v>
      </c>
      <c r="AB110" s="502">
        <f t="shared" si="9"/>
        <v>110</v>
      </c>
      <c r="AC110" s="504">
        <f>1</f>
        <v>1</v>
      </c>
      <c r="AD110" s="103">
        <f t="shared" si="11"/>
        <v>2825.32</v>
      </c>
      <c r="AE110" s="103">
        <f t="shared" si="12"/>
        <v>0</v>
      </c>
      <c r="AF110" s="103">
        <f t="shared" si="13"/>
        <v>0</v>
      </c>
      <c r="AG110" s="3"/>
    </row>
    <row r="111" spans="1:33" x14ac:dyDescent="0.3">
      <c r="B111" s="1" t="str">
        <f>адреса!$G$156</f>
        <v>кв.4</v>
      </c>
      <c r="C111" s="522">
        <f>адреса!$I$156</f>
        <v>40000004</v>
      </c>
      <c r="D111" s="6" t="str">
        <f>адреса!$K$156</f>
        <v>ФИО-4-4</v>
      </c>
      <c r="E111" s="6">
        <v>2118.89</v>
      </c>
      <c r="F111" s="6">
        <v>2372.59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/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/>
      <c r="S111" s="6"/>
      <c r="T111" s="6"/>
      <c r="U111" s="6"/>
      <c r="V111" s="6">
        <v>2372.59</v>
      </c>
      <c r="W111" s="6">
        <v>2432.5300000000002</v>
      </c>
      <c r="X111" s="6">
        <v>2058.9499999999998</v>
      </c>
      <c r="Y111" s="513">
        <f>IF(A111&lt;&gt;"",IF(A111=мар17!A160,0,1),IF(AND(B111=мар17!B160,C111=мар17!C160),0,1))</f>
        <v>0</v>
      </c>
      <c r="Z111" s="70" t="str">
        <f t="shared" si="10"/>
        <v>ул. Четвертая д.4</v>
      </c>
      <c r="AA111" s="504">
        <f>IF($B111&lt;&gt;"",MAX(AA$7:AA110)+1,0)</f>
        <v>102</v>
      </c>
      <c r="AB111" s="502">
        <f t="shared" si="9"/>
        <v>111</v>
      </c>
      <c r="AC111" s="504">
        <f>1</f>
        <v>1</v>
      </c>
      <c r="AD111" s="103">
        <f t="shared" si="11"/>
        <v>2372.59</v>
      </c>
      <c r="AE111" s="103">
        <f t="shared" si="12"/>
        <v>0</v>
      </c>
      <c r="AF111" s="103">
        <f t="shared" si="13"/>
        <v>0</v>
      </c>
      <c r="AG111" s="3"/>
    </row>
    <row r="112" spans="1:33" x14ac:dyDescent="0.3">
      <c r="B112" s="1" t="str">
        <f>адреса!$G$157</f>
        <v>кв.5</v>
      </c>
      <c r="C112" s="522">
        <f>адреса!$I$157</f>
        <v>40000005</v>
      </c>
      <c r="D112" s="6" t="str">
        <f>адреса!$K$157</f>
        <v>ФИО-4-5</v>
      </c>
      <c r="E112" s="6">
        <v>18967.77</v>
      </c>
      <c r="F112" s="6">
        <v>2699.37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/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/>
      <c r="S112" s="6"/>
      <c r="T112" s="6"/>
      <c r="U112" s="6"/>
      <c r="V112" s="6">
        <v>2699.37</v>
      </c>
      <c r="W112" s="6">
        <v>0</v>
      </c>
      <c r="X112" s="6">
        <v>21667.14</v>
      </c>
      <c r="Y112" s="513">
        <f>IF(A112&lt;&gt;"",IF(A112=мар17!A161,0,1),IF(AND(B112=мар17!B161,C112=мар17!C161),0,1))</f>
        <v>0</v>
      </c>
      <c r="Z112" s="70" t="str">
        <f t="shared" si="10"/>
        <v>ул. Четвертая д.4</v>
      </c>
      <c r="AA112" s="504">
        <f>IF($B112&lt;&gt;"",MAX(AA$7:AA111)+1,0)</f>
        <v>103</v>
      </c>
      <c r="AB112" s="502">
        <f t="shared" si="9"/>
        <v>112</v>
      </c>
      <c r="AC112" s="504">
        <f>1</f>
        <v>1</v>
      </c>
      <c r="AD112" s="103">
        <f t="shared" si="11"/>
        <v>2699.37</v>
      </c>
      <c r="AE112" s="103">
        <f t="shared" si="12"/>
        <v>0</v>
      </c>
      <c r="AF112" s="103">
        <f t="shared" si="13"/>
        <v>0</v>
      </c>
      <c r="AG112" s="3"/>
    </row>
    <row r="113" spans="2:33" x14ac:dyDescent="0.3">
      <c r="B113" s="1" t="str">
        <f>адреса!$G$158</f>
        <v>кв.6</v>
      </c>
      <c r="C113" s="522">
        <f>адреса!$I$158</f>
        <v>40000006</v>
      </c>
      <c r="D113" s="6" t="str">
        <f>адреса!$K$158</f>
        <v>ФИО-4-6</v>
      </c>
      <c r="E113" s="6">
        <v>20355.060000000001</v>
      </c>
      <c r="F113" s="6">
        <v>2896.8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/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/>
      <c r="S113" s="6"/>
      <c r="T113" s="6"/>
      <c r="U113" s="6"/>
      <c r="V113" s="6">
        <v>2896.8</v>
      </c>
      <c r="W113" s="6">
        <v>0</v>
      </c>
      <c r="X113" s="6">
        <v>23251.86</v>
      </c>
      <c r="Y113" s="513">
        <f>IF(A113&lt;&gt;"",IF(A113=мар17!A162,0,1),IF(AND(B113=мар17!B162,C113=мар17!C162),0,1))</f>
        <v>0</v>
      </c>
      <c r="Z113" s="70" t="str">
        <f t="shared" si="10"/>
        <v>ул. Четвертая д.4</v>
      </c>
      <c r="AA113" s="504">
        <f>IF($B113&lt;&gt;"",MAX(AA$7:AA112)+1,0)</f>
        <v>104</v>
      </c>
      <c r="AB113" s="502">
        <f t="shared" si="9"/>
        <v>113</v>
      </c>
      <c r="AC113" s="504">
        <f>1</f>
        <v>1</v>
      </c>
      <c r="AD113" s="103">
        <f t="shared" si="11"/>
        <v>2896.8</v>
      </c>
      <c r="AE113" s="103">
        <f t="shared" si="12"/>
        <v>0</v>
      </c>
      <c r="AF113" s="103">
        <f t="shared" si="13"/>
        <v>0</v>
      </c>
      <c r="AG113" s="3"/>
    </row>
    <row r="114" spans="2:33" x14ac:dyDescent="0.3">
      <c r="B114" s="1" t="str">
        <f>адреса!$G$159</f>
        <v>кв.7</v>
      </c>
      <c r="C114" s="522">
        <f>адреса!$I$159</f>
        <v>40000007</v>
      </c>
      <c r="D114" s="6" t="str">
        <f>адреса!$K$159</f>
        <v>ФИО-4-7</v>
      </c>
      <c r="E114" s="6">
        <v>13968.71</v>
      </c>
      <c r="F114" s="6">
        <v>1987.94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/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/>
      <c r="S114" s="6"/>
      <c r="T114" s="6"/>
      <c r="U114" s="6"/>
      <c r="V114" s="6">
        <v>1987.94</v>
      </c>
      <c r="W114" s="6">
        <v>0</v>
      </c>
      <c r="X114" s="6">
        <v>15956.65</v>
      </c>
      <c r="Y114" s="513">
        <f>IF(A114&lt;&gt;"",IF(A114=мар17!A163,0,1),IF(AND(B114=мар17!B163,C114=мар17!C163),0,1))</f>
        <v>0</v>
      </c>
      <c r="Z114" s="70" t="str">
        <f t="shared" si="10"/>
        <v>ул. Четвертая д.4</v>
      </c>
      <c r="AA114" s="504">
        <f>IF($B114&lt;&gt;"",MAX(AA$7:AA113)+1,0)</f>
        <v>105</v>
      </c>
      <c r="AB114" s="502">
        <f t="shared" si="9"/>
        <v>114</v>
      </c>
      <c r="AC114" s="504">
        <f>1</f>
        <v>1</v>
      </c>
      <c r="AD114" s="103">
        <f t="shared" si="11"/>
        <v>1987.94</v>
      </c>
      <c r="AE114" s="103">
        <f t="shared" si="12"/>
        <v>0</v>
      </c>
      <c r="AF114" s="103">
        <f t="shared" si="13"/>
        <v>0</v>
      </c>
      <c r="AG114" s="3"/>
    </row>
    <row r="115" spans="2:33" x14ac:dyDescent="0.3">
      <c r="B115" s="1" t="str">
        <f>адреса!$G$160</f>
        <v>кв.8</v>
      </c>
      <c r="C115" s="522">
        <f>адреса!$I$160</f>
        <v>40000008</v>
      </c>
      <c r="D115" s="6" t="str">
        <f>адреса!$K$160</f>
        <v>ФИО-4-8</v>
      </c>
      <c r="E115" s="6">
        <v>14042.93</v>
      </c>
      <c r="F115" s="6">
        <v>1941.03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/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/>
      <c r="S115" s="6"/>
      <c r="T115" s="6"/>
      <c r="U115" s="6"/>
      <c r="V115" s="6">
        <v>1941.03</v>
      </c>
      <c r="W115" s="6">
        <v>0</v>
      </c>
      <c r="X115" s="6">
        <v>15983.96</v>
      </c>
      <c r="Y115" s="513">
        <f>IF(A115&lt;&gt;"",IF(A115=мар17!A164,0,1),IF(AND(B115=мар17!B164,C115=мар17!C164),0,1))</f>
        <v>0</v>
      </c>
      <c r="Z115" s="70" t="str">
        <f t="shared" si="10"/>
        <v>ул. Четвертая д.4</v>
      </c>
      <c r="AA115" s="504">
        <f>IF($B115&lt;&gt;"",MAX(AA$7:AA114)+1,0)</f>
        <v>106</v>
      </c>
      <c r="AB115" s="502">
        <f t="shared" si="9"/>
        <v>115</v>
      </c>
      <c r="AC115" s="504">
        <f>1</f>
        <v>1</v>
      </c>
      <c r="AD115" s="103">
        <f t="shared" si="11"/>
        <v>1941.03</v>
      </c>
      <c r="AE115" s="103">
        <f t="shared" si="12"/>
        <v>0</v>
      </c>
      <c r="AF115" s="103">
        <f t="shared" si="13"/>
        <v>0</v>
      </c>
      <c r="AG115" s="3"/>
    </row>
    <row r="116" spans="2:33" x14ac:dyDescent="0.3">
      <c r="B116" s="1" t="str">
        <f>адреса!$G$161</f>
        <v>кв.9</v>
      </c>
      <c r="C116" s="522">
        <f>адреса!$I$161</f>
        <v>40000009</v>
      </c>
      <c r="D116" s="6" t="str">
        <f>адреса!$K$161</f>
        <v>ФИО-4-9</v>
      </c>
      <c r="E116" s="6">
        <v>22555.62</v>
      </c>
      <c r="F116" s="6">
        <v>3209.97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/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/>
      <c r="S116" s="6"/>
      <c r="T116" s="6"/>
      <c r="U116" s="6"/>
      <c r="V116" s="6">
        <v>3209.97</v>
      </c>
      <c r="W116" s="6">
        <v>0</v>
      </c>
      <c r="X116" s="6">
        <v>25765.59</v>
      </c>
      <c r="Y116" s="513">
        <f>IF(A116&lt;&gt;"",IF(A116=мар17!A165,0,1),IF(AND(B116=мар17!B165,C116=мар17!C165),0,1))</f>
        <v>0</v>
      </c>
      <c r="Z116" s="70" t="str">
        <f t="shared" si="10"/>
        <v>ул. Четвертая д.4</v>
      </c>
      <c r="AA116" s="504">
        <f>IF($B116&lt;&gt;"",MAX(AA$7:AA115)+1,0)</f>
        <v>107</v>
      </c>
      <c r="AB116" s="502">
        <f t="shared" si="9"/>
        <v>116</v>
      </c>
      <c r="AC116" s="504">
        <f>1</f>
        <v>1</v>
      </c>
      <c r="AD116" s="103">
        <f t="shared" si="11"/>
        <v>3209.97</v>
      </c>
      <c r="AE116" s="103">
        <f t="shared" si="12"/>
        <v>0</v>
      </c>
      <c r="AF116" s="103">
        <f t="shared" si="13"/>
        <v>0</v>
      </c>
      <c r="AG116" s="3"/>
    </row>
    <row r="117" spans="2:33" x14ac:dyDescent="0.3">
      <c r="B117" s="1" t="str">
        <f>адреса!$G$162</f>
        <v>кв.10</v>
      </c>
      <c r="C117" s="522">
        <f>адреса!$I$162</f>
        <v>40000010</v>
      </c>
      <c r="D117" s="6" t="str">
        <f>адреса!$K$162</f>
        <v>ФИО-4-10</v>
      </c>
      <c r="E117" s="6">
        <v>21909.79</v>
      </c>
      <c r="F117" s="6">
        <v>3118.06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/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/>
      <c r="S117" s="6"/>
      <c r="T117" s="6"/>
      <c r="U117" s="6"/>
      <c r="V117" s="6">
        <v>3118.06</v>
      </c>
      <c r="W117" s="6">
        <v>0</v>
      </c>
      <c r="X117" s="6">
        <v>25027.85</v>
      </c>
      <c r="Y117" s="513">
        <f>IF(A117&lt;&gt;"",IF(A117=мар17!A166,0,1),IF(AND(B117=мар17!B166,C117=мар17!C166),0,1))</f>
        <v>0</v>
      </c>
      <c r="Z117" s="70" t="str">
        <f t="shared" si="10"/>
        <v>ул. Четвертая д.4</v>
      </c>
      <c r="AA117" s="504">
        <f>IF($B117&lt;&gt;"",MAX(AA$7:AA116)+1,0)</f>
        <v>108</v>
      </c>
      <c r="AB117" s="502">
        <f t="shared" si="9"/>
        <v>117</v>
      </c>
      <c r="AC117" s="504">
        <f>1</f>
        <v>1</v>
      </c>
      <c r="AD117" s="103">
        <f t="shared" si="11"/>
        <v>3118.06</v>
      </c>
      <c r="AE117" s="103">
        <f t="shared" si="12"/>
        <v>0</v>
      </c>
      <c r="AF117" s="103">
        <f t="shared" si="13"/>
        <v>0</v>
      </c>
      <c r="AG117" s="3"/>
    </row>
    <row r="118" spans="2:33" x14ac:dyDescent="0.3">
      <c r="B118" s="1" t="str">
        <f>адреса!$G$163</f>
        <v>кв.11</v>
      </c>
      <c r="C118" s="522">
        <f>адреса!$I$163</f>
        <v>40000011</v>
      </c>
      <c r="D118" s="6" t="str">
        <f>адреса!$K$163</f>
        <v>ФИО-4-11</v>
      </c>
      <c r="E118" s="6">
        <v>18991.7</v>
      </c>
      <c r="F118" s="6">
        <v>2702.78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/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/>
      <c r="S118" s="6"/>
      <c r="T118" s="6"/>
      <c r="U118" s="6"/>
      <c r="V118" s="6">
        <v>2702.78</v>
      </c>
      <c r="W118" s="6">
        <v>0</v>
      </c>
      <c r="X118" s="6">
        <v>21694.48</v>
      </c>
      <c r="Y118" s="513">
        <f>IF(A118&lt;&gt;"",IF(A118=мар17!A167,0,1),IF(AND(B118=мар17!B167,C118=мар17!C167),0,1))</f>
        <v>0</v>
      </c>
      <c r="Z118" s="70" t="str">
        <f t="shared" si="10"/>
        <v>ул. Четвертая д.4</v>
      </c>
      <c r="AA118" s="504">
        <f>IF($B118&lt;&gt;"",MAX(AA$7:AA117)+1,0)</f>
        <v>109</v>
      </c>
      <c r="AB118" s="502">
        <f t="shared" si="9"/>
        <v>118</v>
      </c>
      <c r="AC118" s="504">
        <f>1</f>
        <v>1</v>
      </c>
      <c r="AD118" s="103">
        <f t="shared" si="11"/>
        <v>2702.78</v>
      </c>
      <c r="AE118" s="103">
        <f t="shared" si="12"/>
        <v>0</v>
      </c>
      <c r="AF118" s="103">
        <f t="shared" si="13"/>
        <v>0</v>
      </c>
      <c r="AG118" s="3"/>
    </row>
    <row r="119" spans="2:33" x14ac:dyDescent="0.3">
      <c r="B119" s="1" t="str">
        <f>адреса!$G$164</f>
        <v>кв.12</v>
      </c>
      <c r="C119" s="522">
        <f>адреса!$I$164</f>
        <v>40000012</v>
      </c>
      <c r="D119" s="6" t="str">
        <f>адреса!$K$164</f>
        <v>ФИО-4-12</v>
      </c>
      <c r="E119" s="6">
        <v>18723.900000000001</v>
      </c>
      <c r="F119" s="6">
        <v>2588.04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/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/>
      <c r="S119" s="6"/>
      <c r="T119" s="6"/>
      <c r="U119" s="6"/>
      <c r="V119" s="6">
        <v>2588.04</v>
      </c>
      <c r="W119" s="6">
        <v>0</v>
      </c>
      <c r="X119" s="6">
        <v>21311.94</v>
      </c>
      <c r="Y119" s="513">
        <f>IF(A119&lt;&gt;"",IF(A119=мар17!A168,0,1),IF(AND(B119=мар17!B168,C119=мар17!C168),0,1))</f>
        <v>0</v>
      </c>
      <c r="Z119" s="70" t="str">
        <f t="shared" si="10"/>
        <v>ул. Четвертая д.4</v>
      </c>
      <c r="AA119" s="504">
        <f>IF($B119&lt;&gt;"",MAX(AA$7:AA118)+1,0)</f>
        <v>110</v>
      </c>
      <c r="AB119" s="502">
        <f t="shared" si="9"/>
        <v>119</v>
      </c>
      <c r="AC119" s="504">
        <f>1</f>
        <v>1</v>
      </c>
      <c r="AD119" s="103">
        <f t="shared" si="11"/>
        <v>2588.04</v>
      </c>
      <c r="AE119" s="103">
        <f t="shared" si="12"/>
        <v>0</v>
      </c>
      <c r="AF119" s="103">
        <f t="shared" si="13"/>
        <v>0</v>
      </c>
      <c r="AG119" s="3"/>
    </row>
    <row r="120" spans="2:33" x14ac:dyDescent="0.3">
      <c r="B120" s="1" t="str">
        <f>адреса!$G$165</f>
        <v>кв.13</v>
      </c>
      <c r="C120" s="522">
        <f>адреса!$I$165</f>
        <v>40000013</v>
      </c>
      <c r="D120" s="6" t="str">
        <f>адреса!$K$165</f>
        <v>ФИО-4-13</v>
      </c>
      <c r="E120" s="6">
        <v>5402.35</v>
      </c>
      <c r="F120" s="6">
        <v>1753.06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/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/>
      <c r="S120" s="6"/>
      <c r="T120" s="6"/>
      <c r="U120" s="6"/>
      <c r="V120" s="6">
        <v>1753.06</v>
      </c>
      <c r="W120" s="6">
        <v>0</v>
      </c>
      <c r="X120" s="6">
        <v>7155.41</v>
      </c>
      <c r="Y120" s="513">
        <f>IF(A120&lt;&gt;"",IF(A120=мар17!A169,0,1),IF(AND(B120=мар17!B169,C120=мар17!C169),0,1))</f>
        <v>0</v>
      </c>
      <c r="Z120" s="70" t="str">
        <f t="shared" si="10"/>
        <v>ул. Четвертая д.4</v>
      </c>
      <c r="AA120" s="504">
        <f>IF($B120&lt;&gt;"",MAX(AA$7:AA119)+1,0)</f>
        <v>111</v>
      </c>
      <c r="AB120" s="502">
        <f t="shared" si="9"/>
        <v>120</v>
      </c>
      <c r="AC120" s="504">
        <f>1</f>
        <v>1</v>
      </c>
      <c r="AD120" s="103">
        <f t="shared" si="11"/>
        <v>1753.06</v>
      </c>
      <c r="AE120" s="103">
        <f t="shared" si="12"/>
        <v>0</v>
      </c>
      <c r="AF120" s="103">
        <f t="shared" si="13"/>
        <v>0</v>
      </c>
      <c r="AG120" s="3"/>
    </row>
    <row r="121" spans="2:33" x14ac:dyDescent="0.3">
      <c r="B121" s="1" t="str">
        <f>адреса!$G$166</f>
        <v>кв.14</v>
      </c>
      <c r="C121" s="522">
        <f>адреса!$I$166</f>
        <v>40000014</v>
      </c>
      <c r="D121" s="6" t="str">
        <f>адреса!$K$166</f>
        <v>ФИО-4-14</v>
      </c>
      <c r="E121" s="6">
        <v>14016.52</v>
      </c>
      <c r="F121" s="6">
        <v>1994.74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/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/>
      <c r="S121" s="6"/>
      <c r="T121" s="6"/>
      <c r="U121" s="6"/>
      <c r="V121" s="6">
        <v>1994.74</v>
      </c>
      <c r="W121" s="6">
        <v>0</v>
      </c>
      <c r="X121" s="6">
        <v>16011.26</v>
      </c>
      <c r="Y121" s="513">
        <f>IF(A121&lt;&gt;"",IF(A121=мар17!A170,0,1),IF(AND(B121=мар17!B170,C121=мар17!C170),0,1))</f>
        <v>0</v>
      </c>
      <c r="Z121" s="70" t="str">
        <f t="shared" si="10"/>
        <v>ул. Четвертая д.4</v>
      </c>
      <c r="AA121" s="504">
        <f>IF($B121&lt;&gt;"",MAX(AA$7:AA120)+1,0)</f>
        <v>112</v>
      </c>
      <c r="AB121" s="502">
        <f t="shared" si="9"/>
        <v>121</v>
      </c>
      <c r="AC121" s="504">
        <f>1</f>
        <v>1</v>
      </c>
      <c r="AD121" s="103">
        <f t="shared" si="11"/>
        <v>1994.74</v>
      </c>
      <c r="AE121" s="103">
        <f t="shared" si="12"/>
        <v>0</v>
      </c>
      <c r="AF121" s="103">
        <f t="shared" si="13"/>
        <v>0</v>
      </c>
      <c r="AG121" s="3"/>
    </row>
    <row r="122" spans="2:33" x14ac:dyDescent="0.3">
      <c r="B122" s="1" t="str">
        <f>адреса!$G$167</f>
        <v>кв.15</v>
      </c>
      <c r="C122" s="522">
        <f>адреса!$I$167</f>
        <v>40000015</v>
      </c>
      <c r="D122" s="6" t="str">
        <f>адреса!$K$167</f>
        <v>ФИО-4-15</v>
      </c>
      <c r="E122" s="6">
        <v>10191.57</v>
      </c>
      <c r="F122" s="6">
        <v>3397.19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/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/>
      <c r="S122" s="6"/>
      <c r="T122" s="6"/>
      <c r="U122" s="6"/>
      <c r="V122" s="6">
        <v>3397.19</v>
      </c>
      <c r="W122" s="6">
        <v>0</v>
      </c>
      <c r="X122" s="6">
        <v>13588.76</v>
      </c>
      <c r="Y122" s="513">
        <f>IF(A122&lt;&gt;"",IF(A122=мар17!A171,0,1),IF(AND(B122=мар17!B171,C122=мар17!C171),0,1))</f>
        <v>0</v>
      </c>
      <c r="Z122" s="70" t="str">
        <f t="shared" si="10"/>
        <v>ул. Четвертая д.4</v>
      </c>
      <c r="AA122" s="504">
        <f>IF($B122&lt;&gt;"",MAX(AA$7:AA121)+1,0)</f>
        <v>113</v>
      </c>
      <c r="AB122" s="502">
        <f t="shared" si="9"/>
        <v>122</v>
      </c>
      <c r="AC122" s="504">
        <f>1</f>
        <v>1</v>
      </c>
      <c r="AD122" s="103">
        <f t="shared" si="11"/>
        <v>3397.19</v>
      </c>
      <c r="AE122" s="103">
        <f t="shared" si="12"/>
        <v>0</v>
      </c>
      <c r="AF122" s="103">
        <f t="shared" si="13"/>
        <v>0</v>
      </c>
      <c r="AG122" s="3"/>
    </row>
    <row r="123" spans="2:33" x14ac:dyDescent="0.3">
      <c r="B123" s="1" t="str">
        <f>адреса!$G$168</f>
        <v>кв.16</v>
      </c>
      <c r="C123" s="522">
        <f>адреса!$I$168</f>
        <v>40000016</v>
      </c>
      <c r="D123" s="6" t="str">
        <f>адреса!$K$168</f>
        <v>ФИО-4-16</v>
      </c>
      <c r="E123" s="6">
        <v>24086.44</v>
      </c>
      <c r="F123" s="6">
        <v>3427.83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/>
      <c r="M123" s="6">
        <v>0</v>
      </c>
      <c r="N123" s="6">
        <v>0</v>
      </c>
      <c r="O123" s="6">
        <v>0</v>
      </c>
      <c r="P123" s="6">
        <v>0</v>
      </c>
      <c r="Q123" s="6">
        <v>0</v>
      </c>
      <c r="R123" s="6"/>
      <c r="S123" s="6"/>
      <c r="T123" s="6"/>
      <c r="U123" s="6"/>
      <c r="V123" s="6">
        <v>3427.83</v>
      </c>
      <c r="W123" s="6">
        <v>0</v>
      </c>
      <c r="X123" s="6">
        <v>27514.27</v>
      </c>
      <c r="Y123" s="513">
        <f>IF(A123&lt;&gt;"",IF(A123=мар17!A172,0,1),IF(AND(B123=мар17!B172,C123=мар17!C172),0,1))</f>
        <v>0</v>
      </c>
      <c r="Z123" s="70" t="str">
        <f t="shared" si="10"/>
        <v>ул. Четвертая д.4</v>
      </c>
      <c r="AA123" s="504">
        <f>IF($B123&lt;&gt;"",MAX(AA$7:AA122)+1,0)</f>
        <v>114</v>
      </c>
      <c r="AB123" s="502">
        <f t="shared" si="9"/>
        <v>123</v>
      </c>
      <c r="AC123" s="504">
        <f>1</f>
        <v>1</v>
      </c>
      <c r="AD123" s="103">
        <f t="shared" si="11"/>
        <v>3427.83</v>
      </c>
      <c r="AE123" s="103">
        <f t="shared" si="12"/>
        <v>0</v>
      </c>
      <c r="AF123" s="103">
        <f t="shared" si="13"/>
        <v>0</v>
      </c>
      <c r="AG123" s="3"/>
    </row>
    <row r="124" spans="2:33" x14ac:dyDescent="0.3">
      <c r="B124" s="1" t="str">
        <f>адреса!$G$169</f>
        <v>кв.17</v>
      </c>
      <c r="C124" s="522">
        <f>адреса!$I$169</f>
        <v>40000017</v>
      </c>
      <c r="D124" s="6" t="str">
        <f>адреса!$K$169</f>
        <v>ФИО-4-17</v>
      </c>
      <c r="E124" s="6">
        <v>2398.11</v>
      </c>
      <c r="F124" s="6">
        <v>2685.76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/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/>
      <c r="S124" s="6"/>
      <c r="T124" s="6"/>
      <c r="U124" s="6"/>
      <c r="V124" s="6">
        <v>2685.76</v>
      </c>
      <c r="W124" s="6">
        <v>5084</v>
      </c>
      <c r="X124" s="6">
        <v>-0.13</v>
      </c>
      <c r="Y124" s="513">
        <f>IF(A124&lt;&gt;"",IF(A124=мар17!A173,0,1),IF(AND(B124=мар17!B173,C124=мар17!C173),0,1))</f>
        <v>0</v>
      </c>
      <c r="Z124" s="70" t="str">
        <f t="shared" si="10"/>
        <v>ул. Четвертая д.4</v>
      </c>
      <c r="AA124" s="504">
        <f>IF($B124&lt;&gt;"",MAX(AA$7:AA123)+1,0)</f>
        <v>115</v>
      </c>
      <c r="AB124" s="502">
        <f t="shared" si="9"/>
        <v>124</v>
      </c>
      <c r="AC124" s="504">
        <f>1</f>
        <v>1</v>
      </c>
      <c r="AD124" s="103">
        <f t="shared" si="11"/>
        <v>2685.76</v>
      </c>
      <c r="AE124" s="103">
        <f t="shared" si="12"/>
        <v>0</v>
      </c>
      <c r="AF124" s="103">
        <f t="shared" si="13"/>
        <v>0</v>
      </c>
      <c r="AG124" s="3"/>
    </row>
    <row r="125" spans="2:33" x14ac:dyDescent="0.3">
      <c r="B125" s="1" t="str">
        <f>адреса!$G$170</f>
        <v>кв.18</v>
      </c>
      <c r="C125" s="522">
        <f>адреса!$I$170</f>
        <v>40000018</v>
      </c>
      <c r="D125" s="6" t="str">
        <f>адреса!$K$170</f>
        <v>ФИО-4-18</v>
      </c>
      <c r="E125" s="6">
        <v>19135.2</v>
      </c>
      <c r="F125" s="6">
        <v>2723.2</v>
      </c>
      <c r="G125" s="6">
        <v>0</v>
      </c>
      <c r="H125" s="6">
        <v>0</v>
      </c>
      <c r="I125" s="6">
        <v>0</v>
      </c>
      <c r="J125" s="6">
        <v>0</v>
      </c>
      <c r="K125" s="6">
        <v>0</v>
      </c>
      <c r="L125" s="6"/>
      <c r="M125" s="6">
        <v>0</v>
      </c>
      <c r="N125" s="6">
        <v>0</v>
      </c>
      <c r="O125" s="6">
        <v>0</v>
      </c>
      <c r="P125" s="6">
        <v>0</v>
      </c>
      <c r="Q125" s="6">
        <v>0</v>
      </c>
      <c r="R125" s="6"/>
      <c r="S125" s="6"/>
      <c r="T125" s="6"/>
      <c r="U125" s="6"/>
      <c r="V125" s="6">
        <v>2723.2</v>
      </c>
      <c r="W125" s="6">
        <v>0</v>
      </c>
      <c r="X125" s="6">
        <v>21858.400000000001</v>
      </c>
      <c r="Y125" s="513">
        <f>IF(A125&lt;&gt;"",IF(A125=мар17!A174,0,1),IF(AND(B125=мар17!B174,C125=мар17!C174),0,1))</f>
        <v>0</v>
      </c>
      <c r="Z125" s="70" t="str">
        <f t="shared" si="10"/>
        <v>ул. Четвертая д.4</v>
      </c>
      <c r="AA125" s="504">
        <f>IF($B125&lt;&gt;"",MAX(AA$7:AA124)+1,0)</f>
        <v>116</v>
      </c>
      <c r="AB125" s="502">
        <f t="shared" si="9"/>
        <v>125</v>
      </c>
      <c r="AC125" s="504">
        <f>1</f>
        <v>1</v>
      </c>
      <c r="AD125" s="103">
        <f t="shared" si="11"/>
        <v>2723.2</v>
      </c>
      <c r="AE125" s="103">
        <f t="shared" si="12"/>
        <v>0</v>
      </c>
      <c r="AF125" s="103">
        <f t="shared" si="13"/>
        <v>0</v>
      </c>
      <c r="AG125" s="3"/>
    </row>
    <row r="126" spans="2:33" x14ac:dyDescent="0.3">
      <c r="B126" s="1" t="str">
        <f>адреса!$G$171</f>
        <v>кв.19</v>
      </c>
      <c r="C126" s="522">
        <f>адреса!$I$171</f>
        <v>40000019</v>
      </c>
      <c r="D126" s="6" t="str">
        <f>адреса!$K$171</f>
        <v>ФИО-4-19</v>
      </c>
      <c r="E126" s="6">
        <v>1977.52</v>
      </c>
      <c r="F126" s="6">
        <v>1863.09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/>
      <c r="M126" s="6">
        <v>0</v>
      </c>
      <c r="N126" s="6">
        <v>0</v>
      </c>
      <c r="O126" s="6">
        <v>0</v>
      </c>
      <c r="P126" s="6">
        <v>0</v>
      </c>
      <c r="Q126" s="6">
        <v>0</v>
      </c>
      <c r="R126" s="6"/>
      <c r="S126" s="6"/>
      <c r="T126" s="6"/>
      <c r="U126" s="6"/>
      <c r="V126" s="6">
        <v>1863.09</v>
      </c>
      <c r="W126" s="6">
        <v>0</v>
      </c>
      <c r="X126" s="6">
        <v>3840.61</v>
      </c>
      <c r="Y126" s="513">
        <f>IF(A126&lt;&gt;"",IF(A126=мар17!A175,0,1),IF(AND(B126=мар17!B175,C126=мар17!C175),0,1))</f>
        <v>0</v>
      </c>
      <c r="Z126" s="70" t="str">
        <f t="shared" si="10"/>
        <v>ул. Четвертая д.4</v>
      </c>
      <c r="AA126" s="504">
        <f>IF($B126&lt;&gt;"",MAX(AA$7:AA125)+1,0)</f>
        <v>117</v>
      </c>
      <c r="AB126" s="502">
        <f t="shared" si="9"/>
        <v>126</v>
      </c>
      <c r="AC126" s="504">
        <f>1</f>
        <v>1</v>
      </c>
      <c r="AD126" s="103">
        <f t="shared" si="11"/>
        <v>1863.09</v>
      </c>
      <c r="AE126" s="103">
        <f t="shared" si="12"/>
        <v>0</v>
      </c>
      <c r="AF126" s="103">
        <f t="shared" si="13"/>
        <v>0</v>
      </c>
      <c r="AG126" s="3"/>
    </row>
    <row r="127" spans="2:33" x14ac:dyDescent="0.3">
      <c r="B127" s="1" t="str">
        <f>адреса!$G$172</f>
        <v>кв.20</v>
      </c>
      <c r="C127" s="522">
        <f>адреса!$I$172</f>
        <v>40000020</v>
      </c>
      <c r="D127" s="6" t="str">
        <f>адреса!$K$172</f>
        <v>ФИО-4-20</v>
      </c>
      <c r="E127" s="6">
        <v>12677.07</v>
      </c>
      <c r="F127" s="6">
        <v>1804.12</v>
      </c>
      <c r="G127" s="6">
        <v>0</v>
      </c>
      <c r="H127" s="6">
        <v>0</v>
      </c>
      <c r="I127" s="6">
        <v>0</v>
      </c>
      <c r="J127" s="6">
        <v>0</v>
      </c>
      <c r="K127" s="6">
        <v>0</v>
      </c>
      <c r="L127" s="6"/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/>
      <c r="S127" s="6"/>
      <c r="T127" s="6"/>
      <c r="U127" s="6"/>
      <c r="V127" s="6">
        <v>1804.12</v>
      </c>
      <c r="W127" s="6">
        <v>12915.57</v>
      </c>
      <c r="X127" s="6">
        <v>1565.62</v>
      </c>
      <c r="Y127" s="513">
        <f>IF(A127&lt;&gt;"",IF(A127=мар17!A176,0,1),IF(AND(B127=мар17!B176,C127=мар17!C176),0,1))</f>
        <v>0</v>
      </c>
      <c r="Z127" s="70" t="str">
        <f t="shared" si="10"/>
        <v>ул. Четвертая д.4</v>
      </c>
      <c r="AA127" s="504">
        <f>IF($B127&lt;&gt;"",MAX(AA$7:AA126)+1,0)</f>
        <v>118</v>
      </c>
      <c r="AB127" s="502">
        <f t="shared" si="9"/>
        <v>127</v>
      </c>
      <c r="AC127" s="504">
        <f>1</f>
        <v>1</v>
      </c>
      <c r="AD127" s="103">
        <f t="shared" si="11"/>
        <v>1804.12</v>
      </c>
      <c r="AE127" s="103">
        <f t="shared" si="12"/>
        <v>0</v>
      </c>
      <c r="AF127" s="103">
        <f t="shared" si="13"/>
        <v>0</v>
      </c>
      <c r="AG127" s="3"/>
    </row>
    <row r="128" spans="2:33" x14ac:dyDescent="0.3">
      <c r="B128" s="1" t="str">
        <f>адреса!$G$173</f>
        <v>кв.21</v>
      </c>
      <c r="C128" s="522">
        <f>адреса!$I$173</f>
        <v>40000021</v>
      </c>
      <c r="D128" s="6" t="str">
        <f>адреса!$K$173</f>
        <v>ФИО-4-21</v>
      </c>
      <c r="E128" s="6">
        <v>21885.89</v>
      </c>
      <c r="F128" s="6">
        <v>3114.66</v>
      </c>
      <c r="G128" s="6">
        <v>0</v>
      </c>
      <c r="H128" s="6">
        <v>0</v>
      </c>
      <c r="I128" s="6">
        <v>0</v>
      </c>
      <c r="J128" s="6">
        <v>0</v>
      </c>
      <c r="K128" s="6">
        <v>0</v>
      </c>
      <c r="L128" s="6"/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/>
      <c r="S128" s="6"/>
      <c r="T128" s="6"/>
      <c r="U128" s="6"/>
      <c r="V128" s="6">
        <v>3114.66</v>
      </c>
      <c r="W128" s="6">
        <v>0</v>
      </c>
      <c r="X128" s="6">
        <v>25000.55</v>
      </c>
      <c r="Y128" s="513">
        <f>IF(A128&lt;&gt;"",IF(A128=мар17!A177,0,1),IF(AND(B128=мар17!B177,C128=мар17!C177),0,1))</f>
        <v>0</v>
      </c>
      <c r="Z128" s="70" t="str">
        <f t="shared" si="10"/>
        <v>ул. Четвертая д.4</v>
      </c>
      <c r="AA128" s="504">
        <f>IF($B128&lt;&gt;"",MAX(AA$7:AA127)+1,0)</f>
        <v>119</v>
      </c>
      <c r="AB128" s="502">
        <f t="shared" si="9"/>
        <v>128</v>
      </c>
      <c r="AC128" s="504">
        <f>1</f>
        <v>1</v>
      </c>
      <c r="AD128" s="103">
        <f t="shared" si="11"/>
        <v>3114.66</v>
      </c>
      <c r="AE128" s="103">
        <f t="shared" si="12"/>
        <v>0</v>
      </c>
      <c r="AF128" s="103">
        <f t="shared" si="13"/>
        <v>0</v>
      </c>
      <c r="AG128" s="3"/>
    </row>
    <row r="129" spans="2:33" x14ac:dyDescent="0.3">
      <c r="B129" s="1" t="str">
        <f>адреса!$G$174</f>
        <v>кв.22</v>
      </c>
      <c r="C129" s="522">
        <f>адреса!$I$174</f>
        <v>40000022</v>
      </c>
      <c r="D129" s="6" t="str">
        <f>адреса!$K$174</f>
        <v>ФИО-4-22</v>
      </c>
      <c r="E129" s="6">
        <v>15495.46</v>
      </c>
      <c r="F129" s="6">
        <v>1553.93</v>
      </c>
      <c r="G129" s="6">
        <v>0</v>
      </c>
      <c r="H129" s="6">
        <v>0</v>
      </c>
      <c r="I129" s="6">
        <v>0</v>
      </c>
      <c r="J129" s="6">
        <v>0</v>
      </c>
      <c r="K129" s="6">
        <v>0</v>
      </c>
      <c r="L129" s="6"/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/>
      <c r="S129" s="6"/>
      <c r="T129" s="6"/>
      <c r="U129" s="6"/>
      <c r="V129" s="6">
        <v>1553.93</v>
      </c>
      <c r="W129" s="6">
        <v>0</v>
      </c>
      <c r="X129" s="6">
        <v>17049.39</v>
      </c>
      <c r="Y129" s="513">
        <f>IF(A129&lt;&gt;"",IF(A129=мар17!A178,0,1),IF(AND(B129=мар17!B178,C129=мар17!C178),0,1))</f>
        <v>0</v>
      </c>
      <c r="Z129" s="70" t="str">
        <f t="shared" si="10"/>
        <v>ул. Четвертая д.4</v>
      </c>
      <c r="AA129" s="504">
        <f>IF($B129&lt;&gt;"",MAX(AA$7:AA128)+1,0)</f>
        <v>120</v>
      </c>
      <c r="AB129" s="502">
        <f t="shared" si="9"/>
        <v>129</v>
      </c>
      <c r="AC129" s="504">
        <f>1</f>
        <v>1</v>
      </c>
      <c r="AD129" s="103">
        <f t="shared" si="11"/>
        <v>1553.93</v>
      </c>
      <c r="AE129" s="103">
        <f t="shared" si="12"/>
        <v>0</v>
      </c>
      <c r="AF129" s="103">
        <f t="shared" si="13"/>
        <v>0</v>
      </c>
      <c r="AG129" s="3"/>
    </row>
    <row r="130" spans="2:33" x14ac:dyDescent="0.3">
      <c r="B130" s="1" t="str">
        <f>адреса!$G$175</f>
        <v>кв.23</v>
      </c>
      <c r="C130" s="522">
        <f>адреса!$I$175</f>
        <v>40000023</v>
      </c>
      <c r="D130" s="6" t="str">
        <f>адреса!$K$175</f>
        <v>ФИО-4-23</v>
      </c>
      <c r="E130" s="6">
        <v>8308.61</v>
      </c>
      <c r="F130" s="6">
        <v>2035.59</v>
      </c>
      <c r="G130" s="6">
        <v>0</v>
      </c>
      <c r="H130" s="6">
        <v>0</v>
      </c>
      <c r="I130" s="6">
        <v>0</v>
      </c>
      <c r="J130" s="6">
        <v>0</v>
      </c>
      <c r="K130" s="6">
        <v>0</v>
      </c>
      <c r="L130" s="6"/>
      <c r="M130" s="6">
        <v>0</v>
      </c>
      <c r="N130" s="6">
        <v>0</v>
      </c>
      <c r="O130" s="6">
        <v>0</v>
      </c>
      <c r="P130" s="6">
        <v>0</v>
      </c>
      <c r="Q130" s="6">
        <v>0</v>
      </c>
      <c r="R130" s="6"/>
      <c r="S130" s="6"/>
      <c r="T130" s="6"/>
      <c r="U130" s="6"/>
      <c r="V130" s="6">
        <v>2035.59</v>
      </c>
      <c r="W130" s="6">
        <v>0</v>
      </c>
      <c r="X130" s="6">
        <v>10344.200000000001</v>
      </c>
      <c r="Y130" s="513">
        <f>IF(A130&lt;&gt;"",IF(A130=мар17!A179,0,1),IF(AND(B130=мар17!B179,C130=мар17!C179),0,1))</f>
        <v>0</v>
      </c>
      <c r="Z130" s="70" t="str">
        <f t="shared" si="10"/>
        <v>ул. Четвертая д.4</v>
      </c>
      <c r="AA130" s="504">
        <f>IF($B130&lt;&gt;"",MAX(AA$7:AA129)+1,0)</f>
        <v>121</v>
      </c>
      <c r="AB130" s="502">
        <f t="shared" si="9"/>
        <v>130</v>
      </c>
      <c r="AC130" s="504">
        <f>1</f>
        <v>1</v>
      </c>
      <c r="AD130" s="103">
        <f t="shared" si="11"/>
        <v>2035.59</v>
      </c>
      <c r="AE130" s="103">
        <f t="shared" si="12"/>
        <v>0</v>
      </c>
      <c r="AF130" s="103">
        <f t="shared" si="13"/>
        <v>0</v>
      </c>
      <c r="AG130" s="3"/>
    </row>
    <row r="131" spans="2:33" x14ac:dyDescent="0.3">
      <c r="B131" s="1" t="str">
        <f>адреса!$G$176</f>
        <v>кв.24</v>
      </c>
      <c r="C131" s="522">
        <f>адреса!$I$176</f>
        <v>40000024</v>
      </c>
      <c r="D131" s="6" t="str">
        <f>адреса!$K$176</f>
        <v>ФИО-4-24</v>
      </c>
      <c r="E131" s="6">
        <v>19039.509999999998</v>
      </c>
      <c r="F131" s="6">
        <v>2709.58</v>
      </c>
      <c r="G131" s="6">
        <v>0</v>
      </c>
      <c r="H131" s="6">
        <v>0</v>
      </c>
      <c r="I131" s="6">
        <v>0</v>
      </c>
      <c r="J131" s="6">
        <v>0</v>
      </c>
      <c r="K131" s="6">
        <v>0</v>
      </c>
      <c r="L131" s="6"/>
      <c r="M131" s="6">
        <v>0</v>
      </c>
      <c r="N131" s="6">
        <v>0</v>
      </c>
      <c r="O131" s="6">
        <v>0</v>
      </c>
      <c r="P131" s="6">
        <v>0</v>
      </c>
      <c r="Q131" s="6">
        <v>0</v>
      </c>
      <c r="R131" s="6"/>
      <c r="S131" s="6"/>
      <c r="T131" s="6"/>
      <c r="U131" s="6"/>
      <c r="V131" s="6">
        <v>2709.58</v>
      </c>
      <c r="W131" s="6">
        <v>21749.09</v>
      </c>
      <c r="X131" s="6">
        <v>0</v>
      </c>
      <c r="Y131" s="513">
        <f>IF(A131&lt;&gt;"",IF(A131=мар17!A180,0,1),IF(AND(B131=мар17!B180,C131=мар17!C180),0,1))</f>
        <v>0</v>
      </c>
      <c r="Z131" s="70" t="str">
        <f t="shared" si="10"/>
        <v>ул. Четвертая д.4</v>
      </c>
      <c r="AA131" s="504">
        <f>IF($B131&lt;&gt;"",MAX(AA$7:AA130)+1,0)</f>
        <v>122</v>
      </c>
      <c r="AB131" s="502">
        <f t="shared" si="9"/>
        <v>131</v>
      </c>
      <c r="AC131" s="504">
        <f>1</f>
        <v>1</v>
      </c>
      <c r="AD131" s="103">
        <f t="shared" si="11"/>
        <v>2709.58</v>
      </c>
      <c r="AE131" s="103">
        <f t="shared" si="12"/>
        <v>0</v>
      </c>
      <c r="AF131" s="103">
        <f t="shared" si="13"/>
        <v>0</v>
      </c>
      <c r="AG131" s="3"/>
    </row>
    <row r="132" spans="2:33" x14ac:dyDescent="0.3">
      <c r="B132" s="1" t="str">
        <f>адреса!$G$177</f>
        <v>кв.25</v>
      </c>
      <c r="C132" s="522">
        <f>адреса!$I$177</f>
        <v>40000025</v>
      </c>
      <c r="D132" s="6" t="str">
        <f>адреса!$K$177</f>
        <v>ФИО-4-25</v>
      </c>
      <c r="E132" s="6">
        <v>12007.34</v>
      </c>
      <c r="F132" s="6">
        <v>1708.81</v>
      </c>
      <c r="G132" s="6">
        <v>0</v>
      </c>
      <c r="H132" s="6">
        <v>0</v>
      </c>
      <c r="I132" s="6">
        <v>0</v>
      </c>
      <c r="J132" s="6">
        <v>0</v>
      </c>
      <c r="K132" s="6">
        <v>0</v>
      </c>
      <c r="L132" s="6"/>
      <c r="M132" s="6">
        <v>0</v>
      </c>
      <c r="N132" s="6">
        <v>0</v>
      </c>
      <c r="O132" s="6">
        <v>0</v>
      </c>
      <c r="P132" s="6">
        <v>0</v>
      </c>
      <c r="Q132" s="6">
        <v>0</v>
      </c>
      <c r="R132" s="6"/>
      <c r="S132" s="6"/>
      <c r="T132" s="6"/>
      <c r="U132" s="6"/>
      <c r="V132" s="6">
        <v>1708.81</v>
      </c>
      <c r="W132" s="6">
        <v>0</v>
      </c>
      <c r="X132" s="6">
        <v>13716.15</v>
      </c>
      <c r="Y132" s="513">
        <f>IF(A132&lt;&gt;"",IF(A132=мар17!A181,0,1),IF(AND(B132=мар17!B181,C132=мар17!C181),0,1))</f>
        <v>0</v>
      </c>
      <c r="Z132" s="70" t="str">
        <f t="shared" si="10"/>
        <v>ул. Четвертая д.4</v>
      </c>
      <c r="AA132" s="504">
        <f>IF($B132&lt;&gt;"",MAX(AA$7:AA131)+1,0)</f>
        <v>123</v>
      </c>
      <c r="AB132" s="502">
        <f t="shared" si="9"/>
        <v>132</v>
      </c>
      <c r="AC132" s="504">
        <f>1</f>
        <v>1</v>
      </c>
      <c r="AD132" s="103">
        <f t="shared" si="11"/>
        <v>1708.81</v>
      </c>
      <c r="AE132" s="103">
        <f t="shared" si="12"/>
        <v>0</v>
      </c>
      <c r="AF132" s="103">
        <f t="shared" si="13"/>
        <v>0</v>
      </c>
      <c r="AG132" s="3"/>
    </row>
    <row r="133" spans="2:33" x14ac:dyDescent="0.3">
      <c r="B133" s="1" t="str">
        <f>адреса!$G$178</f>
        <v>кв.26</v>
      </c>
      <c r="C133" s="522">
        <f>адреса!$I$178</f>
        <v>40000026</v>
      </c>
      <c r="D133" s="6" t="str">
        <f>адреса!$K$178</f>
        <v>ФИО-4-26</v>
      </c>
      <c r="E133" s="6">
        <v>1799.69</v>
      </c>
      <c r="F133" s="6">
        <v>2015.17</v>
      </c>
      <c r="G133" s="6">
        <v>0</v>
      </c>
      <c r="H133" s="6">
        <v>0</v>
      </c>
      <c r="I133" s="6">
        <v>0</v>
      </c>
      <c r="J133" s="6">
        <v>0</v>
      </c>
      <c r="K133" s="6">
        <v>0</v>
      </c>
      <c r="L133" s="6"/>
      <c r="M133" s="6">
        <v>0</v>
      </c>
      <c r="N133" s="6">
        <v>0</v>
      </c>
      <c r="O133" s="6">
        <v>0</v>
      </c>
      <c r="P133" s="6">
        <v>0</v>
      </c>
      <c r="Q133" s="6">
        <v>0</v>
      </c>
      <c r="R133" s="6"/>
      <c r="S133" s="6"/>
      <c r="T133" s="6"/>
      <c r="U133" s="6"/>
      <c r="V133" s="6">
        <v>2015.17</v>
      </c>
      <c r="W133" s="6">
        <v>0</v>
      </c>
      <c r="X133" s="6">
        <v>3814.86</v>
      </c>
      <c r="Y133" s="513">
        <f>IF(A133&lt;&gt;"",IF(A133=мар17!A182,0,1),IF(AND(B133=мар17!B182,C133=мар17!C182),0,1))</f>
        <v>0</v>
      </c>
      <c r="Z133" s="70" t="str">
        <f t="shared" si="10"/>
        <v>ул. Четвертая д.4</v>
      </c>
      <c r="AA133" s="504">
        <f>IF($B133&lt;&gt;"",MAX(AA$7:AA132)+1,0)</f>
        <v>124</v>
      </c>
      <c r="AB133" s="502">
        <f t="shared" si="9"/>
        <v>133</v>
      </c>
      <c r="AC133" s="504">
        <f>1</f>
        <v>1</v>
      </c>
      <c r="AD133" s="103">
        <f t="shared" si="11"/>
        <v>2015.17</v>
      </c>
      <c r="AE133" s="103">
        <f t="shared" si="12"/>
        <v>0</v>
      </c>
      <c r="AF133" s="103">
        <f t="shared" si="13"/>
        <v>0</v>
      </c>
      <c r="AG133" s="3"/>
    </row>
    <row r="134" spans="2:33" x14ac:dyDescent="0.3">
      <c r="B134" s="1" t="str">
        <f>адреса!$G$179</f>
        <v>кв.27</v>
      </c>
      <c r="C134" s="522">
        <f>адреса!$I$179</f>
        <v>40000027</v>
      </c>
      <c r="D134" s="6" t="str">
        <f>адреса!$K$179</f>
        <v>ФИО-4-27</v>
      </c>
      <c r="E134" s="6">
        <v>16904.11</v>
      </c>
      <c r="F134" s="6">
        <v>1695.19</v>
      </c>
      <c r="G134" s="6">
        <v>0</v>
      </c>
      <c r="H134" s="6">
        <v>0</v>
      </c>
      <c r="I134" s="6">
        <v>0</v>
      </c>
      <c r="J134" s="6">
        <v>0</v>
      </c>
      <c r="K134" s="6">
        <v>0</v>
      </c>
      <c r="L134" s="6"/>
      <c r="M134" s="6">
        <v>0</v>
      </c>
      <c r="N134" s="6">
        <v>0</v>
      </c>
      <c r="O134" s="6">
        <v>0</v>
      </c>
      <c r="P134" s="6">
        <v>0</v>
      </c>
      <c r="Q134" s="6">
        <v>0</v>
      </c>
      <c r="R134" s="6"/>
      <c r="S134" s="6"/>
      <c r="T134" s="6"/>
      <c r="U134" s="6"/>
      <c r="V134" s="6">
        <v>1695.19</v>
      </c>
      <c r="W134" s="6">
        <v>15390.2</v>
      </c>
      <c r="X134" s="6">
        <v>3209.1</v>
      </c>
      <c r="Y134" s="513">
        <f>IF(A134&lt;&gt;"",IF(A134=мар17!A183,0,1),IF(AND(B134=мар17!B183,C134=мар17!C183),0,1))</f>
        <v>0</v>
      </c>
      <c r="Z134" s="70" t="str">
        <f t="shared" si="10"/>
        <v>ул. Четвертая д.4</v>
      </c>
      <c r="AA134" s="504">
        <f>IF($B134&lt;&gt;"",MAX(AA$7:AA133)+1,0)</f>
        <v>125</v>
      </c>
      <c r="AB134" s="502">
        <f t="shared" si="9"/>
        <v>134</v>
      </c>
      <c r="AC134" s="504">
        <f>1</f>
        <v>1</v>
      </c>
      <c r="AD134" s="103">
        <f t="shared" si="11"/>
        <v>1695.19</v>
      </c>
      <c r="AE134" s="103">
        <f t="shared" si="12"/>
        <v>0</v>
      </c>
      <c r="AF134" s="103">
        <f t="shared" si="13"/>
        <v>0</v>
      </c>
      <c r="AG134" s="3"/>
    </row>
    <row r="135" spans="2:33" x14ac:dyDescent="0.3">
      <c r="B135" s="1" t="str">
        <f>адреса!$G$180</f>
        <v>кв.28</v>
      </c>
      <c r="C135" s="522">
        <f>адреса!$I$180</f>
        <v>40000028</v>
      </c>
      <c r="D135" s="6" t="str">
        <f>адреса!$K$180</f>
        <v>ФИО-4-28</v>
      </c>
      <c r="E135" s="6">
        <v>23799.41</v>
      </c>
      <c r="F135" s="6">
        <v>3386.98</v>
      </c>
      <c r="G135" s="6">
        <v>0</v>
      </c>
      <c r="H135" s="6">
        <v>0</v>
      </c>
      <c r="I135" s="6">
        <v>0</v>
      </c>
      <c r="J135" s="6">
        <v>0</v>
      </c>
      <c r="K135" s="6">
        <v>0</v>
      </c>
      <c r="L135" s="6"/>
      <c r="M135" s="6">
        <v>0</v>
      </c>
      <c r="N135" s="6">
        <v>0</v>
      </c>
      <c r="O135" s="6">
        <v>0</v>
      </c>
      <c r="P135" s="6">
        <v>0</v>
      </c>
      <c r="Q135" s="6">
        <v>0</v>
      </c>
      <c r="R135" s="6"/>
      <c r="S135" s="6"/>
      <c r="T135" s="6"/>
      <c r="U135" s="6"/>
      <c r="V135" s="6">
        <v>3386.98</v>
      </c>
      <c r="W135" s="6">
        <v>0</v>
      </c>
      <c r="X135" s="6">
        <v>27186.39</v>
      </c>
      <c r="Y135" s="513">
        <f>IF(A135&lt;&gt;"",IF(A135=мар17!A184,0,1),IF(AND(B135=мар17!B184,C135=мар17!C184),0,1))</f>
        <v>0</v>
      </c>
      <c r="Z135" s="70" t="str">
        <f t="shared" si="10"/>
        <v>ул. Четвертая д.4</v>
      </c>
      <c r="AA135" s="504">
        <f>IF($B135&lt;&gt;"",MAX(AA$7:AA134)+1,0)</f>
        <v>126</v>
      </c>
      <c r="AB135" s="502">
        <f t="shared" si="9"/>
        <v>135</v>
      </c>
      <c r="AC135" s="504">
        <f>1</f>
        <v>1</v>
      </c>
      <c r="AD135" s="103">
        <f t="shared" si="11"/>
        <v>3386.98</v>
      </c>
      <c r="AE135" s="103">
        <f t="shared" si="12"/>
        <v>0</v>
      </c>
      <c r="AF135" s="103">
        <f t="shared" si="13"/>
        <v>0</v>
      </c>
      <c r="AG135" s="3"/>
    </row>
    <row r="136" spans="2:33" x14ac:dyDescent="0.3">
      <c r="B136" s="1" t="str">
        <f>адреса!$G$181</f>
        <v>кв.29</v>
      </c>
      <c r="C136" s="522">
        <f>адреса!$I$181</f>
        <v>40000029</v>
      </c>
      <c r="D136" s="6" t="str">
        <f>адреса!$K$181</f>
        <v>ФИО-4-29</v>
      </c>
      <c r="E136" s="6">
        <v>4229.63</v>
      </c>
      <c r="F136" s="6">
        <v>2675.54</v>
      </c>
      <c r="G136" s="6">
        <v>0</v>
      </c>
      <c r="H136" s="6">
        <v>0</v>
      </c>
      <c r="I136" s="6">
        <v>0</v>
      </c>
      <c r="J136" s="6">
        <v>0</v>
      </c>
      <c r="K136" s="6">
        <v>0</v>
      </c>
      <c r="L136" s="6"/>
      <c r="M136" s="6">
        <v>0</v>
      </c>
      <c r="N136" s="6">
        <v>0</v>
      </c>
      <c r="O136" s="6">
        <v>0</v>
      </c>
      <c r="P136" s="6">
        <v>0</v>
      </c>
      <c r="Q136" s="6">
        <v>0</v>
      </c>
      <c r="R136" s="6"/>
      <c r="S136" s="6"/>
      <c r="T136" s="6"/>
      <c r="U136" s="6"/>
      <c r="V136" s="6">
        <v>2675.54</v>
      </c>
      <c r="W136" s="6">
        <v>4583.34</v>
      </c>
      <c r="X136" s="6">
        <v>2321.83</v>
      </c>
      <c r="Y136" s="513">
        <f>IF(A136&lt;&gt;"",IF(A136=мар17!A185,0,1),IF(AND(B136=мар17!B185,C136=мар17!C185),0,1))</f>
        <v>0</v>
      </c>
      <c r="Z136" s="70" t="str">
        <f t="shared" si="10"/>
        <v>ул. Четвертая д.4</v>
      </c>
      <c r="AA136" s="504">
        <f>IF($B136&lt;&gt;"",MAX(AA$7:AA135)+1,0)</f>
        <v>127</v>
      </c>
      <c r="AB136" s="502">
        <f t="shared" si="9"/>
        <v>136</v>
      </c>
      <c r="AC136" s="504">
        <f>1</f>
        <v>1</v>
      </c>
      <c r="AD136" s="103">
        <f t="shared" si="11"/>
        <v>2675.54</v>
      </c>
      <c r="AE136" s="103">
        <f t="shared" si="12"/>
        <v>0</v>
      </c>
      <c r="AF136" s="103">
        <f t="shared" si="13"/>
        <v>0</v>
      </c>
      <c r="AG136" s="3"/>
    </row>
    <row r="137" spans="2:33" x14ac:dyDescent="0.3">
      <c r="B137" s="1" t="str">
        <f>адреса!$G$182</f>
        <v>кв.30</v>
      </c>
      <c r="C137" s="522">
        <f>адреса!$I$182</f>
        <v>40000030</v>
      </c>
      <c r="D137" s="6" t="str">
        <f>адреса!$K$182</f>
        <v>ФИО-4-30</v>
      </c>
      <c r="E137" s="6">
        <v>20163.72</v>
      </c>
      <c r="F137" s="6">
        <v>2869.57</v>
      </c>
      <c r="G137" s="6">
        <v>0</v>
      </c>
      <c r="H137" s="6">
        <v>0</v>
      </c>
      <c r="I137" s="6">
        <v>0</v>
      </c>
      <c r="J137" s="6">
        <v>0</v>
      </c>
      <c r="K137" s="6">
        <v>0</v>
      </c>
      <c r="L137" s="6"/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/>
      <c r="S137" s="6"/>
      <c r="T137" s="6"/>
      <c r="U137" s="6"/>
      <c r="V137" s="6">
        <v>2869.57</v>
      </c>
      <c r="W137" s="6">
        <v>0</v>
      </c>
      <c r="X137" s="6">
        <v>23033.29</v>
      </c>
      <c r="Y137" s="513">
        <f>IF(A137&lt;&gt;"",IF(A137=мар17!A186,0,1),IF(AND(B137=мар17!B186,C137=мар17!C186),0,1))</f>
        <v>0</v>
      </c>
      <c r="Z137" s="70" t="str">
        <f t="shared" si="10"/>
        <v>ул. Четвертая д.4</v>
      </c>
      <c r="AA137" s="504">
        <f>IF($B137&lt;&gt;"",MAX(AA$7:AA136)+1,0)</f>
        <v>128</v>
      </c>
      <c r="AB137" s="502">
        <f t="shared" ref="AB137:AB200" si="14">AB136+1</f>
        <v>137</v>
      </c>
      <c r="AC137" s="504">
        <f>1</f>
        <v>1</v>
      </c>
      <c r="AD137" s="103">
        <f t="shared" si="11"/>
        <v>2869.57</v>
      </c>
      <c r="AE137" s="103">
        <f t="shared" si="12"/>
        <v>0</v>
      </c>
      <c r="AF137" s="103">
        <f t="shared" si="13"/>
        <v>0</v>
      </c>
      <c r="AG137" s="3"/>
    </row>
    <row r="138" spans="2:33" x14ac:dyDescent="0.3">
      <c r="B138" s="1" t="str">
        <f>адреса!$G$183</f>
        <v>кв.31</v>
      </c>
      <c r="C138" s="522">
        <f>адреса!$I$183</f>
        <v>40000031</v>
      </c>
      <c r="D138" s="6" t="str">
        <f>адреса!$K$183</f>
        <v>ФИО-4-31</v>
      </c>
      <c r="E138" s="6">
        <v>13817.04</v>
      </c>
      <c r="F138" s="6">
        <v>1729.77</v>
      </c>
      <c r="G138" s="6">
        <v>0</v>
      </c>
      <c r="H138" s="6">
        <v>0</v>
      </c>
      <c r="I138" s="6">
        <v>0</v>
      </c>
      <c r="J138" s="6">
        <v>0</v>
      </c>
      <c r="K138" s="6">
        <v>0</v>
      </c>
      <c r="L138" s="6"/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/>
      <c r="S138" s="6"/>
      <c r="T138" s="6"/>
      <c r="U138" s="6"/>
      <c r="V138" s="6">
        <v>1729.77</v>
      </c>
      <c r="W138" s="6">
        <v>0</v>
      </c>
      <c r="X138" s="6">
        <v>15546.81</v>
      </c>
      <c r="Y138" s="513">
        <f>IF(A138&lt;&gt;"",IF(A138=мар17!A187,0,1),IF(AND(B138=мар17!B187,C138=мар17!C187),0,1))</f>
        <v>0</v>
      </c>
      <c r="Z138" s="70" t="str">
        <f t="shared" si="10"/>
        <v>ул. Четвертая д.4</v>
      </c>
      <c r="AA138" s="504">
        <f>IF($B138&lt;&gt;"",MAX(AA$7:AA137)+1,0)</f>
        <v>129</v>
      </c>
      <c r="AB138" s="502">
        <f t="shared" si="14"/>
        <v>138</v>
      </c>
      <c r="AC138" s="504">
        <f>1</f>
        <v>1</v>
      </c>
      <c r="AD138" s="103">
        <f t="shared" si="11"/>
        <v>1729.77</v>
      </c>
      <c r="AE138" s="103">
        <f t="shared" si="12"/>
        <v>0</v>
      </c>
      <c r="AF138" s="103">
        <f t="shared" si="13"/>
        <v>0</v>
      </c>
      <c r="AG138" s="3"/>
    </row>
    <row r="139" spans="2:33" x14ac:dyDescent="0.3">
      <c r="B139" s="1" t="str">
        <f>адреса!$G$184</f>
        <v>кв.32</v>
      </c>
      <c r="C139" s="522">
        <f>адреса!$I$184</f>
        <v>40000032</v>
      </c>
      <c r="D139" s="6" t="str">
        <f>адреса!$K$184</f>
        <v>ФИО-4-32</v>
      </c>
      <c r="E139" s="6">
        <v>14058.45</v>
      </c>
      <c r="F139" s="6">
        <v>1816.2</v>
      </c>
      <c r="G139" s="6">
        <v>0</v>
      </c>
      <c r="H139" s="6">
        <v>0</v>
      </c>
      <c r="I139" s="6">
        <v>0</v>
      </c>
      <c r="J139" s="6">
        <v>0</v>
      </c>
      <c r="K139" s="6">
        <v>0</v>
      </c>
      <c r="L139" s="6"/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/>
      <c r="S139" s="6"/>
      <c r="T139" s="6"/>
      <c r="U139" s="6"/>
      <c r="V139" s="6">
        <v>1816.2</v>
      </c>
      <c r="W139" s="6">
        <v>0</v>
      </c>
      <c r="X139" s="6">
        <v>15874.65</v>
      </c>
      <c r="Y139" s="513">
        <f>IF(A139&lt;&gt;"",IF(A139=мар17!A188,0,1),IF(AND(B139=мар17!B188,C139=мар17!C188),0,1))</f>
        <v>0</v>
      </c>
      <c r="Z139" s="70" t="str">
        <f t="shared" si="10"/>
        <v>ул. Четвертая д.4</v>
      </c>
      <c r="AA139" s="504">
        <f>IF($B139&lt;&gt;"",MAX(AA$7:AA138)+1,0)</f>
        <v>130</v>
      </c>
      <c r="AB139" s="502">
        <f t="shared" si="14"/>
        <v>139</v>
      </c>
      <c r="AC139" s="504">
        <f>1</f>
        <v>1</v>
      </c>
      <c r="AD139" s="103">
        <f t="shared" si="11"/>
        <v>1816.2</v>
      </c>
      <c r="AE139" s="103">
        <f t="shared" si="12"/>
        <v>0</v>
      </c>
      <c r="AF139" s="103">
        <f t="shared" si="13"/>
        <v>0</v>
      </c>
      <c r="AG139" s="3"/>
    </row>
    <row r="140" spans="2:33" x14ac:dyDescent="0.3">
      <c r="B140" s="1" t="str">
        <f>адреса!$G$185</f>
        <v>кв.33</v>
      </c>
      <c r="C140" s="522">
        <f>адреса!$I$185</f>
        <v>40000033</v>
      </c>
      <c r="D140" s="6" t="str">
        <f>адреса!$K$185</f>
        <v>ФИО-4-33</v>
      </c>
      <c r="E140" s="6">
        <v>21311.82</v>
      </c>
      <c r="F140" s="6">
        <v>3032.96</v>
      </c>
      <c r="G140" s="6">
        <v>0</v>
      </c>
      <c r="H140" s="6">
        <v>0</v>
      </c>
      <c r="I140" s="6">
        <v>0</v>
      </c>
      <c r="J140" s="6">
        <v>0</v>
      </c>
      <c r="K140" s="6">
        <v>0</v>
      </c>
      <c r="L140" s="6"/>
      <c r="M140" s="6">
        <v>0</v>
      </c>
      <c r="N140" s="6">
        <v>0</v>
      </c>
      <c r="O140" s="6">
        <v>0</v>
      </c>
      <c r="P140" s="6">
        <v>0</v>
      </c>
      <c r="Q140" s="6">
        <v>0</v>
      </c>
      <c r="R140" s="6"/>
      <c r="S140" s="6"/>
      <c r="T140" s="6"/>
      <c r="U140" s="6"/>
      <c r="V140" s="6">
        <v>3032.96</v>
      </c>
      <c r="W140" s="6">
        <v>0</v>
      </c>
      <c r="X140" s="6">
        <v>24344.78</v>
      </c>
      <c r="Y140" s="513">
        <f>IF(A140&lt;&gt;"",IF(A140=мар17!A189,0,1),IF(AND(B140=мар17!B189,C140=мар17!C189),0,1))</f>
        <v>0</v>
      </c>
      <c r="Z140" s="70" t="str">
        <f t="shared" si="10"/>
        <v>ул. Четвертая д.4</v>
      </c>
      <c r="AA140" s="504">
        <f>IF($B140&lt;&gt;"",MAX(AA$7:AA139)+1,0)</f>
        <v>131</v>
      </c>
      <c r="AB140" s="502">
        <f t="shared" si="14"/>
        <v>140</v>
      </c>
      <c r="AC140" s="504">
        <f>1</f>
        <v>1</v>
      </c>
      <c r="AD140" s="103">
        <f t="shared" si="11"/>
        <v>3032.96</v>
      </c>
      <c r="AE140" s="103">
        <f t="shared" si="12"/>
        <v>0</v>
      </c>
      <c r="AF140" s="103">
        <f t="shared" si="13"/>
        <v>0</v>
      </c>
      <c r="AG140" s="3"/>
    </row>
    <row r="141" spans="2:33" x14ac:dyDescent="0.3">
      <c r="B141" s="1" t="str">
        <f>адреса!$G$186</f>
        <v>кв.34</v>
      </c>
      <c r="C141" s="522">
        <f>адреса!$I$186</f>
        <v>40000034</v>
      </c>
      <c r="D141" s="6" t="str">
        <f>адреса!$K$186</f>
        <v>ФИО-4-34</v>
      </c>
      <c r="E141" s="6">
        <v>2714.71</v>
      </c>
      <c r="F141" s="6">
        <v>3039.77</v>
      </c>
      <c r="G141" s="6">
        <v>0</v>
      </c>
      <c r="H141" s="6">
        <v>0</v>
      </c>
      <c r="I141" s="6">
        <v>0</v>
      </c>
      <c r="J141" s="6">
        <v>0</v>
      </c>
      <c r="K141" s="6">
        <v>0</v>
      </c>
      <c r="L141" s="6"/>
      <c r="M141" s="6">
        <v>0</v>
      </c>
      <c r="N141" s="6">
        <v>0</v>
      </c>
      <c r="O141" s="6">
        <v>0</v>
      </c>
      <c r="P141" s="6">
        <v>0</v>
      </c>
      <c r="Q141" s="6">
        <v>0</v>
      </c>
      <c r="R141" s="6"/>
      <c r="S141" s="6"/>
      <c r="T141" s="6"/>
      <c r="U141" s="6"/>
      <c r="V141" s="6">
        <v>3039.77</v>
      </c>
      <c r="W141" s="6">
        <v>3116.57</v>
      </c>
      <c r="X141" s="6">
        <v>2637.91</v>
      </c>
      <c r="Y141" s="513">
        <f>IF(A141&lt;&gt;"",IF(A141=мар17!A190,0,1),IF(AND(B141=мар17!B190,C141=мар17!C190),0,1))</f>
        <v>0</v>
      </c>
      <c r="Z141" s="70" t="str">
        <f t="shared" si="10"/>
        <v>ул. Четвертая д.4</v>
      </c>
      <c r="AA141" s="504">
        <f>IF($B141&lt;&gt;"",MAX(AA$7:AA140)+1,0)</f>
        <v>132</v>
      </c>
      <c r="AB141" s="502">
        <f t="shared" si="14"/>
        <v>141</v>
      </c>
      <c r="AC141" s="504">
        <f>1</f>
        <v>1</v>
      </c>
      <c r="AD141" s="103">
        <f t="shared" si="11"/>
        <v>3039.77</v>
      </c>
      <c r="AE141" s="103">
        <f t="shared" si="12"/>
        <v>0</v>
      </c>
      <c r="AF141" s="103">
        <f t="shared" si="13"/>
        <v>0</v>
      </c>
      <c r="AG141" s="3"/>
    </row>
    <row r="142" spans="2:33" x14ac:dyDescent="0.3">
      <c r="B142" s="1" t="str">
        <f>адреса!$G$187</f>
        <v>кв.35</v>
      </c>
      <c r="C142" s="522">
        <f>адреса!$I$187</f>
        <v>40000035</v>
      </c>
      <c r="D142" s="6" t="str">
        <f>адреса!$K$187</f>
        <v>ФИО-4-35</v>
      </c>
      <c r="E142" s="6">
        <v>21885.89</v>
      </c>
      <c r="F142" s="6">
        <v>3114.66</v>
      </c>
      <c r="G142" s="6">
        <v>0</v>
      </c>
      <c r="H142" s="6">
        <v>0</v>
      </c>
      <c r="I142" s="6">
        <v>0</v>
      </c>
      <c r="J142" s="6">
        <v>0</v>
      </c>
      <c r="K142" s="6">
        <v>0</v>
      </c>
      <c r="L142" s="6"/>
      <c r="M142" s="6">
        <v>0</v>
      </c>
      <c r="N142" s="6">
        <v>0</v>
      </c>
      <c r="O142" s="6">
        <v>0</v>
      </c>
      <c r="P142" s="6">
        <v>0</v>
      </c>
      <c r="Q142" s="6">
        <v>0</v>
      </c>
      <c r="R142" s="6"/>
      <c r="S142" s="6"/>
      <c r="T142" s="6"/>
      <c r="U142" s="6"/>
      <c r="V142" s="6">
        <v>3114.66</v>
      </c>
      <c r="W142" s="6">
        <v>0</v>
      </c>
      <c r="X142" s="6">
        <v>25000.55</v>
      </c>
      <c r="Y142" s="513">
        <f>IF(A142&lt;&gt;"",IF(A142=мар17!A191,0,1),IF(AND(B142=мар17!B191,C142=мар17!C191),0,1))</f>
        <v>0</v>
      </c>
      <c r="Z142" s="70" t="str">
        <f t="shared" si="10"/>
        <v>ул. Четвертая д.4</v>
      </c>
      <c r="AA142" s="504">
        <f>IF($B142&lt;&gt;"",MAX(AA$7:AA141)+1,0)</f>
        <v>133</v>
      </c>
      <c r="AB142" s="502">
        <f t="shared" si="14"/>
        <v>142</v>
      </c>
      <c r="AC142" s="504">
        <f>1</f>
        <v>1</v>
      </c>
      <c r="AD142" s="103">
        <f t="shared" si="11"/>
        <v>3114.66</v>
      </c>
      <c r="AE142" s="103">
        <f t="shared" si="12"/>
        <v>0</v>
      </c>
      <c r="AF142" s="103">
        <f t="shared" si="13"/>
        <v>0</v>
      </c>
      <c r="AG142" s="3"/>
    </row>
    <row r="143" spans="2:33" x14ac:dyDescent="0.3">
      <c r="B143" s="1" t="str">
        <f>адреса!$G$188</f>
        <v>кв.36</v>
      </c>
      <c r="C143" s="522">
        <f>адреса!$I$188</f>
        <v>40000036</v>
      </c>
      <c r="D143" s="6" t="str">
        <f>адреса!$K$188</f>
        <v>ФИО-4-36</v>
      </c>
      <c r="E143" s="6">
        <v>17436.97</v>
      </c>
      <c r="F143" s="6">
        <v>2481.52</v>
      </c>
      <c r="G143" s="6">
        <v>0</v>
      </c>
      <c r="H143" s="6">
        <v>0</v>
      </c>
      <c r="I143" s="6">
        <v>0</v>
      </c>
      <c r="J143" s="6">
        <v>0</v>
      </c>
      <c r="K143" s="6">
        <v>0</v>
      </c>
      <c r="L143" s="6"/>
      <c r="M143" s="6">
        <v>0</v>
      </c>
      <c r="N143" s="6">
        <v>0</v>
      </c>
      <c r="O143" s="6">
        <v>0</v>
      </c>
      <c r="P143" s="6">
        <v>0</v>
      </c>
      <c r="Q143" s="6">
        <v>0</v>
      </c>
      <c r="R143" s="6"/>
      <c r="S143" s="6"/>
      <c r="T143" s="6"/>
      <c r="U143" s="6"/>
      <c r="V143" s="6">
        <v>2481.52</v>
      </c>
      <c r="W143" s="6">
        <v>0</v>
      </c>
      <c r="X143" s="6">
        <v>19918.490000000002</v>
      </c>
      <c r="Y143" s="513">
        <f>IF(A143&lt;&gt;"",IF(A143=мар17!A192,0,1),IF(AND(B143=мар17!B192,C143=мар17!C192),0,1))</f>
        <v>0</v>
      </c>
      <c r="Z143" s="70" t="str">
        <f t="shared" ref="Z143:Z160" si="15">IF(AND(A143&lt;&gt;"",B143=""),A143,Z142)</f>
        <v>ул. Четвертая д.4</v>
      </c>
      <c r="AA143" s="504">
        <f>IF($B143&lt;&gt;"",MAX(AA$7:AA142)+1,0)</f>
        <v>134</v>
      </c>
      <c r="AB143" s="502">
        <f t="shared" si="14"/>
        <v>143</v>
      </c>
      <c r="AC143" s="504">
        <f>1</f>
        <v>1</v>
      </c>
      <c r="AD143" s="103">
        <f t="shared" ref="AD143:AD160" si="16">F143</f>
        <v>2481.52</v>
      </c>
      <c r="AE143" s="103">
        <f t="shared" ref="AE143:AE160" si="17">H143+I143+J143+K143+L143+O143+R143+S143</f>
        <v>0</v>
      </c>
      <c r="AF143" s="103">
        <f t="shared" ref="AF143:AF160" si="18">V143-AD143-AE143</f>
        <v>0</v>
      </c>
      <c r="AG143" s="3"/>
    </row>
    <row r="144" spans="2:33" x14ac:dyDescent="0.3">
      <c r="B144" s="1" t="str">
        <f>адреса!$G$189</f>
        <v>кв.37</v>
      </c>
      <c r="C144" s="522">
        <f>адреса!$I$189</f>
        <v>40000037</v>
      </c>
      <c r="D144" s="6" t="str">
        <f>адреса!$K$189</f>
        <v>ФИО-4-37</v>
      </c>
      <c r="E144" s="6">
        <v>19804.93</v>
      </c>
      <c r="F144" s="6">
        <v>2818.51</v>
      </c>
      <c r="G144" s="6">
        <v>0</v>
      </c>
      <c r="H144" s="6">
        <v>0</v>
      </c>
      <c r="I144" s="6">
        <v>0</v>
      </c>
      <c r="J144" s="6">
        <v>0</v>
      </c>
      <c r="K144" s="6">
        <v>0</v>
      </c>
      <c r="L144" s="6"/>
      <c r="M144" s="6">
        <v>0</v>
      </c>
      <c r="N144" s="6">
        <v>0</v>
      </c>
      <c r="O144" s="6">
        <v>0</v>
      </c>
      <c r="P144" s="6">
        <v>0</v>
      </c>
      <c r="Q144" s="6">
        <v>0</v>
      </c>
      <c r="R144" s="6"/>
      <c r="S144" s="6"/>
      <c r="T144" s="6"/>
      <c r="U144" s="6"/>
      <c r="V144" s="6">
        <v>2818.51</v>
      </c>
      <c r="W144" s="6">
        <v>0</v>
      </c>
      <c r="X144" s="6">
        <v>22623.439999999999</v>
      </c>
      <c r="Y144" s="513">
        <f>IF(A144&lt;&gt;"",IF(A144=мар17!A193,0,1),IF(AND(B144=мар17!B193,C144=мар17!C193),0,1))</f>
        <v>0</v>
      </c>
      <c r="Z144" s="70" t="str">
        <f t="shared" si="15"/>
        <v>ул. Четвертая д.4</v>
      </c>
      <c r="AA144" s="504">
        <f>IF($B144&lt;&gt;"",MAX(AA$7:AA143)+1,0)</f>
        <v>135</v>
      </c>
      <c r="AB144" s="502">
        <f t="shared" si="14"/>
        <v>144</v>
      </c>
      <c r="AC144" s="504">
        <f>1</f>
        <v>1</v>
      </c>
      <c r="AD144" s="103">
        <f t="shared" si="16"/>
        <v>2818.51</v>
      </c>
      <c r="AE144" s="103">
        <f t="shared" si="17"/>
        <v>0</v>
      </c>
      <c r="AF144" s="103">
        <f t="shared" si="18"/>
        <v>0</v>
      </c>
      <c r="AG144" s="3"/>
    </row>
    <row r="145" spans="1:33" x14ac:dyDescent="0.3">
      <c r="B145" s="1" t="str">
        <f>адреса!$G$190</f>
        <v>кв.38</v>
      </c>
      <c r="C145" s="522">
        <f>адреса!$I$190</f>
        <v>40000038</v>
      </c>
      <c r="D145" s="6" t="str">
        <f>адреса!$K$190</f>
        <v>ФИО-4-38</v>
      </c>
      <c r="E145" s="6">
        <v>27937.39</v>
      </c>
      <c r="F145" s="6">
        <v>3975.87</v>
      </c>
      <c r="G145" s="6">
        <v>0</v>
      </c>
      <c r="H145" s="6">
        <v>0</v>
      </c>
      <c r="I145" s="6">
        <v>0</v>
      </c>
      <c r="J145" s="6">
        <v>0</v>
      </c>
      <c r="K145" s="6">
        <v>0</v>
      </c>
      <c r="L145" s="6"/>
      <c r="M145" s="6">
        <v>0</v>
      </c>
      <c r="N145" s="6">
        <v>0</v>
      </c>
      <c r="O145" s="6">
        <v>0</v>
      </c>
      <c r="P145" s="6">
        <v>0</v>
      </c>
      <c r="Q145" s="6">
        <v>0</v>
      </c>
      <c r="R145" s="6"/>
      <c r="S145" s="6"/>
      <c r="T145" s="6"/>
      <c r="U145" s="6"/>
      <c r="V145" s="6">
        <v>3975.87</v>
      </c>
      <c r="W145" s="6">
        <v>0</v>
      </c>
      <c r="X145" s="6">
        <v>31913.26</v>
      </c>
      <c r="Y145" s="513">
        <f>IF(A145&lt;&gt;"",IF(A145=мар17!A194,0,1),IF(AND(B145=мар17!B194,C145=мар17!C194),0,1))</f>
        <v>0</v>
      </c>
      <c r="Z145" s="70" t="str">
        <f t="shared" si="15"/>
        <v>ул. Четвертая д.4</v>
      </c>
      <c r="AA145" s="504">
        <f>IF($B145&lt;&gt;"",MAX(AA$7:AA144)+1,0)</f>
        <v>136</v>
      </c>
      <c r="AB145" s="502">
        <f t="shared" si="14"/>
        <v>145</v>
      </c>
      <c r="AC145" s="504">
        <f>1</f>
        <v>1</v>
      </c>
      <c r="AD145" s="103">
        <f t="shared" si="16"/>
        <v>3975.87</v>
      </c>
      <c r="AE145" s="103">
        <f t="shared" si="17"/>
        <v>0</v>
      </c>
      <c r="AF145" s="103">
        <f t="shared" si="18"/>
        <v>0</v>
      </c>
      <c r="AG145" s="3"/>
    </row>
    <row r="146" spans="1:33" x14ac:dyDescent="0.3">
      <c r="B146" s="1" t="str">
        <f>адреса!$G$191</f>
        <v>кв.39</v>
      </c>
      <c r="C146" s="522">
        <f>адреса!$I$191</f>
        <v>40000039</v>
      </c>
      <c r="D146" s="6" t="str">
        <f>адреса!$K$191</f>
        <v>ФИО-4-39</v>
      </c>
      <c r="E146" s="6">
        <v>13598.71</v>
      </c>
      <c r="F146" s="6">
        <v>1756.82</v>
      </c>
      <c r="G146" s="6">
        <v>0</v>
      </c>
      <c r="H146" s="6">
        <v>0</v>
      </c>
      <c r="I146" s="6">
        <v>0</v>
      </c>
      <c r="J146" s="6">
        <v>0</v>
      </c>
      <c r="K146" s="6">
        <v>0</v>
      </c>
      <c r="L146" s="6"/>
      <c r="M146" s="6">
        <v>0</v>
      </c>
      <c r="N146" s="6">
        <v>0</v>
      </c>
      <c r="O146" s="6">
        <v>0</v>
      </c>
      <c r="P146" s="6">
        <v>0</v>
      </c>
      <c r="Q146" s="6">
        <v>0</v>
      </c>
      <c r="R146" s="6"/>
      <c r="S146" s="6"/>
      <c r="T146" s="6"/>
      <c r="U146" s="6"/>
      <c r="V146" s="6">
        <v>1756.82</v>
      </c>
      <c r="W146" s="6">
        <v>0</v>
      </c>
      <c r="X146" s="6">
        <v>15355.53</v>
      </c>
      <c r="Y146" s="513">
        <f>IF(A146&lt;&gt;"",IF(A146=мар17!A195,0,1),IF(AND(B146=мар17!B195,C146=мар17!C195),0,1))</f>
        <v>0</v>
      </c>
      <c r="Z146" s="70" t="str">
        <f t="shared" si="15"/>
        <v>ул. Четвертая д.4</v>
      </c>
      <c r="AA146" s="504">
        <f>IF($B146&lt;&gt;"",MAX(AA$7:AA145)+1,0)</f>
        <v>137</v>
      </c>
      <c r="AB146" s="502">
        <f t="shared" si="14"/>
        <v>146</v>
      </c>
      <c r="AC146" s="504">
        <f>1</f>
        <v>1</v>
      </c>
      <c r="AD146" s="103">
        <f t="shared" si="16"/>
        <v>1756.82</v>
      </c>
      <c r="AE146" s="103">
        <f t="shared" si="17"/>
        <v>0</v>
      </c>
      <c r="AF146" s="103">
        <f t="shared" si="18"/>
        <v>0</v>
      </c>
      <c r="AG146" s="3"/>
    </row>
    <row r="147" spans="1:33" x14ac:dyDescent="0.3">
      <c r="B147" s="1" t="str">
        <f>адреса!$G$192</f>
        <v>кв.40</v>
      </c>
      <c r="C147" s="522">
        <f>адреса!$I$192</f>
        <v>40000040</v>
      </c>
      <c r="D147" s="6" t="str">
        <f>адреса!$K$192</f>
        <v>ФИО-4-40</v>
      </c>
      <c r="E147" s="6">
        <v>12772.76</v>
      </c>
      <c r="F147" s="6">
        <v>1817.74</v>
      </c>
      <c r="G147" s="6">
        <v>0</v>
      </c>
      <c r="H147" s="6">
        <v>0</v>
      </c>
      <c r="I147" s="6">
        <v>0</v>
      </c>
      <c r="J147" s="6">
        <v>0</v>
      </c>
      <c r="K147" s="6">
        <v>0</v>
      </c>
      <c r="L147" s="6"/>
      <c r="M147" s="6">
        <v>0</v>
      </c>
      <c r="N147" s="6">
        <v>0</v>
      </c>
      <c r="O147" s="6">
        <v>0</v>
      </c>
      <c r="P147" s="6">
        <v>0</v>
      </c>
      <c r="Q147" s="6">
        <v>0</v>
      </c>
      <c r="R147" s="6"/>
      <c r="S147" s="6"/>
      <c r="T147" s="6"/>
      <c r="U147" s="6"/>
      <c r="V147" s="6">
        <v>1817.74</v>
      </c>
      <c r="W147" s="6">
        <v>0</v>
      </c>
      <c r="X147" s="6">
        <v>14590.5</v>
      </c>
      <c r="Y147" s="513">
        <f>IF(A147&lt;&gt;"",IF(A147=мар17!A196,0,1),IF(AND(B147=мар17!B196,C147=мар17!C196),0,1))</f>
        <v>0</v>
      </c>
      <c r="Z147" s="70" t="str">
        <f t="shared" si="15"/>
        <v>ул. Четвертая д.4</v>
      </c>
      <c r="AA147" s="504">
        <f>IF($B147&lt;&gt;"",MAX(AA$7:AA146)+1,0)</f>
        <v>138</v>
      </c>
      <c r="AB147" s="502">
        <f t="shared" si="14"/>
        <v>147</v>
      </c>
      <c r="AC147" s="504">
        <f>1</f>
        <v>1</v>
      </c>
      <c r="AD147" s="103">
        <f t="shared" si="16"/>
        <v>1817.74</v>
      </c>
      <c r="AE147" s="103">
        <f t="shared" si="17"/>
        <v>0</v>
      </c>
      <c r="AF147" s="103">
        <f t="shared" si="18"/>
        <v>0</v>
      </c>
      <c r="AG147" s="3"/>
    </row>
    <row r="148" spans="1:33" x14ac:dyDescent="0.3">
      <c r="B148" s="1" t="str">
        <f>адреса!$G$193</f>
        <v>кв.41</v>
      </c>
      <c r="C148" s="522">
        <f>адреса!$I$193</f>
        <v>40000041</v>
      </c>
      <c r="D148" s="6" t="str">
        <f>адреса!$K$193</f>
        <v>ФИО-4-41</v>
      </c>
      <c r="E148" s="6">
        <v>5327.89</v>
      </c>
      <c r="F148" s="6">
        <v>2777.66</v>
      </c>
      <c r="G148" s="6">
        <v>0</v>
      </c>
      <c r="H148" s="6">
        <v>0</v>
      </c>
      <c r="I148" s="6">
        <v>0</v>
      </c>
      <c r="J148" s="6">
        <v>0</v>
      </c>
      <c r="K148" s="6">
        <v>0</v>
      </c>
      <c r="L148" s="6"/>
      <c r="M148" s="6">
        <v>0</v>
      </c>
      <c r="N148" s="6">
        <v>0</v>
      </c>
      <c r="O148" s="6">
        <v>0</v>
      </c>
      <c r="P148" s="6">
        <v>0</v>
      </c>
      <c r="Q148" s="6">
        <v>0</v>
      </c>
      <c r="R148" s="6"/>
      <c r="S148" s="6"/>
      <c r="T148" s="6"/>
      <c r="U148" s="6"/>
      <c r="V148" s="6">
        <v>2777.66</v>
      </c>
      <c r="W148" s="6">
        <v>6000</v>
      </c>
      <c r="X148" s="6">
        <v>2105.5500000000002</v>
      </c>
      <c r="Y148" s="513">
        <f>IF(A148&lt;&gt;"",IF(A148=мар17!A197,0,1),IF(AND(B148=мар17!B197,C148=мар17!C197),0,1))</f>
        <v>0</v>
      </c>
      <c r="Z148" s="70" t="str">
        <f t="shared" si="15"/>
        <v>ул. Четвертая д.4</v>
      </c>
      <c r="AA148" s="504">
        <f>IF($B148&lt;&gt;"",MAX(AA$7:AA147)+1,0)</f>
        <v>139</v>
      </c>
      <c r="AB148" s="502">
        <f t="shared" si="14"/>
        <v>148</v>
      </c>
      <c r="AC148" s="504">
        <f>1</f>
        <v>1</v>
      </c>
      <c r="AD148" s="103">
        <f t="shared" si="16"/>
        <v>2777.66</v>
      </c>
      <c r="AE148" s="103">
        <f t="shared" si="17"/>
        <v>0</v>
      </c>
      <c r="AF148" s="103">
        <f t="shared" si="18"/>
        <v>0</v>
      </c>
      <c r="AG148" s="3"/>
    </row>
    <row r="149" spans="1:33" x14ac:dyDescent="0.3">
      <c r="B149" s="1" t="str">
        <f>адреса!$G$194</f>
        <v>кв.42</v>
      </c>
      <c r="C149" s="522">
        <f>адреса!$I$194</f>
        <v>40000042</v>
      </c>
      <c r="D149" s="6" t="str">
        <f>адреса!$K$194</f>
        <v>ФИО-4-42</v>
      </c>
      <c r="E149" s="6">
        <v>16551.95</v>
      </c>
      <c r="F149" s="6">
        <v>2355.5700000000002</v>
      </c>
      <c r="G149" s="6">
        <v>0</v>
      </c>
      <c r="H149" s="6">
        <v>0</v>
      </c>
      <c r="I149" s="6">
        <v>0</v>
      </c>
      <c r="J149" s="6">
        <v>0</v>
      </c>
      <c r="K149" s="6">
        <v>0</v>
      </c>
      <c r="L149" s="6"/>
      <c r="M149" s="6">
        <v>0</v>
      </c>
      <c r="N149" s="6">
        <v>0</v>
      </c>
      <c r="O149" s="6">
        <v>0</v>
      </c>
      <c r="P149" s="6">
        <v>0</v>
      </c>
      <c r="Q149" s="6">
        <v>0</v>
      </c>
      <c r="R149" s="6"/>
      <c r="S149" s="6"/>
      <c r="T149" s="6"/>
      <c r="U149" s="6"/>
      <c r="V149" s="6">
        <v>2355.5700000000002</v>
      </c>
      <c r="W149" s="6">
        <v>0</v>
      </c>
      <c r="X149" s="6">
        <v>18907.52</v>
      </c>
      <c r="Y149" s="513">
        <f>IF(A149&lt;&gt;"",IF(A149=мар17!A198,0,1),IF(AND(B149=мар17!B198,C149=мар17!C198),0,1))</f>
        <v>0</v>
      </c>
      <c r="Z149" s="70" t="str">
        <f t="shared" si="15"/>
        <v>ул. Четвертая д.4</v>
      </c>
      <c r="AA149" s="504">
        <f>IF($B149&lt;&gt;"",MAX(AA$7:AA148)+1,0)</f>
        <v>140</v>
      </c>
      <c r="AB149" s="502">
        <f t="shared" si="14"/>
        <v>149</v>
      </c>
      <c r="AC149" s="504">
        <f>1</f>
        <v>1</v>
      </c>
      <c r="AD149" s="103">
        <f t="shared" si="16"/>
        <v>2355.5700000000002</v>
      </c>
      <c r="AE149" s="103">
        <f t="shared" si="17"/>
        <v>0</v>
      </c>
      <c r="AF149" s="103">
        <f t="shared" si="18"/>
        <v>0</v>
      </c>
      <c r="AG149" s="3"/>
    </row>
    <row r="150" spans="1:33" x14ac:dyDescent="0.3">
      <c r="B150" s="1" t="str">
        <f>адреса!$G$195</f>
        <v>кв.43</v>
      </c>
      <c r="C150" s="522">
        <f>адреса!$I$195</f>
        <v>40000043</v>
      </c>
      <c r="D150" s="6" t="str">
        <f>адреса!$K$195</f>
        <v>ФИО-4-43</v>
      </c>
      <c r="E150" s="6">
        <v>18800.32</v>
      </c>
      <c r="F150" s="6">
        <v>2675.54</v>
      </c>
      <c r="G150" s="6">
        <v>0</v>
      </c>
      <c r="H150" s="6">
        <v>0</v>
      </c>
      <c r="I150" s="6">
        <v>0</v>
      </c>
      <c r="J150" s="6">
        <v>0</v>
      </c>
      <c r="K150" s="6">
        <v>0</v>
      </c>
      <c r="L150" s="6"/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/>
      <c r="S150" s="6"/>
      <c r="T150" s="6"/>
      <c r="U150" s="6"/>
      <c r="V150" s="6">
        <v>2675.54</v>
      </c>
      <c r="W150" s="6">
        <v>0</v>
      </c>
      <c r="X150" s="6">
        <v>21475.86</v>
      </c>
      <c r="Y150" s="513">
        <f>IF(A150&lt;&gt;"",IF(A150=мар17!A199,0,1),IF(AND(B150=мар17!B199,C150=мар17!C199),0,1))</f>
        <v>0</v>
      </c>
      <c r="Z150" s="70" t="str">
        <f t="shared" si="15"/>
        <v>ул. Четвертая д.4</v>
      </c>
      <c r="AA150" s="504">
        <f>IF($B150&lt;&gt;"",MAX(AA$7:AA149)+1,0)</f>
        <v>141</v>
      </c>
      <c r="AB150" s="502">
        <f t="shared" si="14"/>
        <v>150</v>
      </c>
      <c r="AC150" s="504">
        <f>1</f>
        <v>1</v>
      </c>
      <c r="AD150" s="103">
        <f t="shared" si="16"/>
        <v>2675.54</v>
      </c>
      <c r="AE150" s="103">
        <f t="shared" si="17"/>
        <v>0</v>
      </c>
      <c r="AF150" s="103">
        <f t="shared" si="18"/>
        <v>0</v>
      </c>
      <c r="AG150" s="3"/>
    </row>
    <row r="151" spans="1:33" x14ac:dyDescent="0.3">
      <c r="B151" s="1" t="str">
        <f>адреса!$G$196</f>
        <v>кв.44</v>
      </c>
      <c r="C151" s="522">
        <f>адреса!$I$196</f>
        <v>40000044</v>
      </c>
      <c r="D151" s="6" t="str">
        <f>адреса!$K$196</f>
        <v>ФИО-4-44</v>
      </c>
      <c r="E151" s="6">
        <v>20426.84</v>
      </c>
      <c r="F151" s="6">
        <v>2907.02</v>
      </c>
      <c r="G151" s="6">
        <v>0</v>
      </c>
      <c r="H151" s="6">
        <v>0</v>
      </c>
      <c r="I151" s="6">
        <v>0</v>
      </c>
      <c r="J151" s="6">
        <v>0</v>
      </c>
      <c r="K151" s="6">
        <v>0</v>
      </c>
      <c r="L151" s="6"/>
      <c r="M151" s="6">
        <v>0</v>
      </c>
      <c r="N151" s="6">
        <v>0</v>
      </c>
      <c r="O151" s="6">
        <v>0</v>
      </c>
      <c r="P151" s="6">
        <v>0</v>
      </c>
      <c r="Q151" s="6">
        <v>0</v>
      </c>
      <c r="R151" s="6"/>
      <c r="S151" s="6"/>
      <c r="T151" s="6"/>
      <c r="U151" s="6"/>
      <c r="V151" s="6">
        <v>2907.02</v>
      </c>
      <c r="W151" s="6">
        <v>0</v>
      </c>
      <c r="X151" s="6">
        <v>23333.86</v>
      </c>
      <c r="Y151" s="513">
        <f>IF(A151&lt;&gt;"",IF(A151=мар17!A200,0,1),IF(AND(B151=мар17!B200,C151=мар17!C200),0,1))</f>
        <v>0</v>
      </c>
      <c r="Z151" s="70" t="str">
        <f t="shared" si="15"/>
        <v>ул. Четвертая д.4</v>
      </c>
      <c r="AA151" s="504">
        <f>IF($B151&lt;&gt;"",MAX(AA$7:AA150)+1,0)</f>
        <v>142</v>
      </c>
      <c r="AB151" s="502">
        <f t="shared" si="14"/>
        <v>151</v>
      </c>
      <c r="AC151" s="504">
        <f>1</f>
        <v>1</v>
      </c>
      <c r="AD151" s="103">
        <f t="shared" si="16"/>
        <v>2907.02</v>
      </c>
      <c r="AE151" s="103">
        <f t="shared" si="17"/>
        <v>0</v>
      </c>
      <c r="AF151" s="103">
        <f t="shared" si="18"/>
        <v>0</v>
      </c>
      <c r="AG151" s="3"/>
    </row>
    <row r="152" spans="1:33" x14ac:dyDescent="0.3">
      <c r="B152" s="1" t="str">
        <f>адреса!$G$197</f>
        <v>кв.45</v>
      </c>
      <c r="C152" s="522">
        <f>адреса!$I$197</f>
        <v>40000045</v>
      </c>
      <c r="D152" s="6" t="str">
        <f>адреса!$K$197</f>
        <v>ФИО-4-45</v>
      </c>
      <c r="E152" s="6">
        <v>13968.71</v>
      </c>
      <c r="F152" s="6">
        <v>1987.94</v>
      </c>
      <c r="G152" s="6">
        <v>0</v>
      </c>
      <c r="H152" s="6">
        <v>0</v>
      </c>
      <c r="I152" s="6">
        <v>0</v>
      </c>
      <c r="J152" s="6">
        <v>0</v>
      </c>
      <c r="K152" s="6">
        <v>0</v>
      </c>
      <c r="L152" s="6"/>
      <c r="M152" s="6">
        <v>0</v>
      </c>
      <c r="N152" s="6">
        <v>0</v>
      </c>
      <c r="O152" s="6">
        <v>0</v>
      </c>
      <c r="P152" s="6">
        <v>0</v>
      </c>
      <c r="Q152" s="6">
        <v>0</v>
      </c>
      <c r="R152" s="6"/>
      <c r="S152" s="6"/>
      <c r="T152" s="6"/>
      <c r="U152" s="6"/>
      <c r="V152" s="6">
        <v>1987.94</v>
      </c>
      <c r="W152" s="6">
        <v>0</v>
      </c>
      <c r="X152" s="6">
        <v>15956.65</v>
      </c>
      <c r="Y152" s="513">
        <f>IF(A152&lt;&gt;"",IF(A152=мар17!A201,0,1),IF(AND(B152=мар17!B201,C152=мар17!C201),0,1))</f>
        <v>0</v>
      </c>
      <c r="Z152" s="70" t="str">
        <f t="shared" si="15"/>
        <v>ул. Четвертая д.4</v>
      </c>
      <c r="AA152" s="504">
        <f>IF($B152&lt;&gt;"",MAX(AA$7:AA151)+1,0)</f>
        <v>143</v>
      </c>
      <c r="AB152" s="502">
        <f t="shared" si="14"/>
        <v>152</v>
      </c>
      <c r="AC152" s="504">
        <f>1</f>
        <v>1</v>
      </c>
      <c r="AD152" s="103">
        <f t="shared" si="16"/>
        <v>1987.94</v>
      </c>
      <c r="AE152" s="103">
        <f t="shared" si="17"/>
        <v>0</v>
      </c>
      <c r="AF152" s="103">
        <f t="shared" si="18"/>
        <v>0</v>
      </c>
      <c r="AG152" s="3"/>
    </row>
    <row r="153" spans="1:33" x14ac:dyDescent="0.3">
      <c r="B153" s="1" t="str">
        <f>адреса!$G$198</f>
        <v>кв.46</v>
      </c>
      <c r="C153" s="522">
        <f>адреса!$I$198</f>
        <v>40000046</v>
      </c>
      <c r="D153" s="6" t="str">
        <f>адреса!$K$198</f>
        <v>ФИО-4-46</v>
      </c>
      <c r="E153" s="6">
        <v>13896.93</v>
      </c>
      <c r="F153" s="6">
        <v>1977.72</v>
      </c>
      <c r="G153" s="6">
        <v>0</v>
      </c>
      <c r="H153" s="6">
        <v>0</v>
      </c>
      <c r="I153" s="6">
        <v>0</v>
      </c>
      <c r="J153" s="6">
        <v>0</v>
      </c>
      <c r="K153" s="6">
        <v>0</v>
      </c>
      <c r="L153" s="6"/>
      <c r="M153" s="6">
        <v>0</v>
      </c>
      <c r="N153" s="6">
        <v>0</v>
      </c>
      <c r="O153" s="6">
        <v>0</v>
      </c>
      <c r="P153" s="6">
        <v>0</v>
      </c>
      <c r="Q153" s="6">
        <v>0</v>
      </c>
      <c r="R153" s="6"/>
      <c r="S153" s="6"/>
      <c r="T153" s="6"/>
      <c r="U153" s="6"/>
      <c r="V153" s="6">
        <v>1977.72</v>
      </c>
      <c r="W153" s="6">
        <v>0</v>
      </c>
      <c r="X153" s="6">
        <v>15874.65</v>
      </c>
      <c r="Y153" s="513">
        <f>IF(A153&lt;&gt;"",IF(A153=мар17!A202,0,1),IF(AND(B153=мар17!B202,C153=мар17!C202),0,1))</f>
        <v>0</v>
      </c>
      <c r="Z153" s="70" t="str">
        <f t="shared" si="15"/>
        <v>ул. Четвертая д.4</v>
      </c>
      <c r="AA153" s="504">
        <f>IF($B153&lt;&gt;"",MAX(AA$7:AA152)+1,0)</f>
        <v>144</v>
      </c>
      <c r="AB153" s="502">
        <f t="shared" si="14"/>
        <v>153</v>
      </c>
      <c r="AC153" s="504">
        <f>1</f>
        <v>1</v>
      </c>
      <c r="AD153" s="103">
        <f t="shared" si="16"/>
        <v>1977.72</v>
      </c>
      <c r="AE153" s="103">
        <f t="shared" si="17"/>
        <v>0</v>
      </c>
      <c r="AF153" s="103">
        <f t="shared" si="18"/>
        <v>0</v>
      </c>
      <c r="AG153" s="3"/>
    </row>
    <row r="154" spans="1:33" x14ac:dyDescent="0.3">
      <c r="B154" s="1" t="str">
        <f>адреса!$G$199</f>
        <v>кв.47</v>
      </c>
      <c r="C154" s="522">
        <f>адреса!$I$199</f>
        <v>40000047</v>
      </c>
      <c r="D154" s="6" t="str">
        <f>адреса!$K$199</f>
        <v>ФИО-4-47</v>
      </c>
      <c r="E154" s="6">
        <v>22651.3</v>
      </c>
      <c r="F154" s="6">
        <v>3223.59</v>
      </c>
      <c r="G154" s="6">
        <v>0</v>
      </c>
      <c r="H154" s="6">
        <v>0</v>
      </c>
      <c r="I154" s="6">
        <v>0</v>
      </c>
      <c r="J154" s="6">
        <v>0</v>
      </c>
      <c r="K154" s="6">
        <v>0</v>
      </c>
      <c r="L154" s="6"/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/>
      <c r="S154" s="6"/>
      <c r="T154" s="6"/>
      <c r="U154" s="6"/>
      <c r="V154" s="6">
        <v>3223.59</v>
      </c>
      <c r="W154" s="6">
        <v>0</v>
      </c>
      <c r="X154" s="6">
        <v>25874.89</v>
      </c>
      <c r="Y154" s="513">
        <f>IF(A154&lt;&gt;"",IF(A154=мар17!A203,0,1),IF(AND(B154=мар17!B203,C154=мар17!C203),0,1))</f>
        <v>0</v>
      </c>
      <c r="Z154" s="70" t="str">
        <f t="shared" si="15"/>
        <v>ул. Четвертая д.4</v>
      </c>
      <c r="AA154" s="504">
        <f>IF($B154&lt;&gt;"",MAX(AA$7:AA153)+1,0)</f>
        <v>145</v>
      </c>
      <c r="AB154" s="502">
        <f t="shared" si="14"/>
        <v>154</v>
      </c>
      <c r="AC154" s="504">
        <f>1</f>
        <v>1</v>
      </c>
      <c r="AD154" s="103">
        <f t="shared" si="16"/>
        <v>3223.59</v>
      </c>
      <c r="AE154" s="103">
        <f t="shared" si="17"/>
        <v>0</v>
      </c>
      <c r="AF154" s="103">
        <f t="shared" si="18"/>
        <v>0</v>
      </c>
      <c r="AG154" s="3"/>
    </row>
    <row r="155" spans="1:33" x14ac:dyDescent="0.3">
      <c r="B155" s="1" t="str">
        <f>адреса!$G$200</f>
        <v>кв.48</v>
      </c>
      <c r="C155" s="522">
        <f>адреса!$I$200</f>
        <v>40000048</v>
      </c>
      <c r="D155" s="6" t="str">
        <f>адреса!$K$200</f>
        <v>ФИО-4-48</v>
      </c>
      <c r="E155" s="6">
        <v>22053.32</v>
      </c>
      <c r="F155" s="6">
        <v>3138.49</v>
      </c>
      <c r="G155" s="6">
        <v>0</v>
      </c>
      <c r="H155" s="6">
        <v>0</v>
      </c>
      <c r="I155" s="6">
        <v>0</v>
      </c>
      <c r="J155" s="6">
        <v>0</v>
      </c>
      <c r="K155" s="6">
        <v>0</v>
      </c>
      <c r="L155" s="6"/>
      <c r="M155" s="6">
        <v>0</v>
      </c>
      <c r="N155" s="6">
        <v>0</v>
      </c>
      <c r="O155" s="6">
        <v>0</v>
      </c>
      <c r="P155" s="6">
        <v>0</v>
      </c>
      <c r="Q155" s="6">
        <v>0</v>
      </c>
      <c r="R155" s="6"/>
      <c r="S155" s="6"/>
      <c r="T155" s="6"/>
      <c r="U155" s="6"/>
      <c r="V155" s="6">
        <v>3138.49</v>
      </c>
      <c r="W155" s="6">
        <v>0</v>
      </c>
      <c r="X155" s="6">
        <v>25191.81</v>
      </c>
      <c r="Y155" s="513">
        <f>IF(A155&lt;&gt;"",IF(A155=мар17!A204,0,1),IF(AND(B155=мар17!B204,C155=мар17!C204),0,1))</f>
        <v>0</v>
      </c>
      <c r="Z155" s="70" t="str">
        <f t="shared" si="15"/>
        <v>ул. Четвертая д.4</v>
      </c>
      <c r="AA155" s="504">
        <f>IF($B155&lt;&gt;"",MAX(AA$7:AA154)+1,0)</f>
        <v>146</v>
      </c>
      <c r="AB155" s="502">
        <f t="shared" si="14"/>
        <v>155</v>
      </c>
      <c r="AC155" s="504">
        <f>1</f>
        <v>1</v>
      </c>
      <c r="AD155" s="103">
        <f t="shared" si="16"/>
        <v>3138.49</v>
      </c>
      <c r="AE155" s="103">
        <f t="shared" si="17"/>
        <v>0</v>
      </c>
      <c r="AF155" s="103">
        <f t="shared" si="18"/>
        <v>0</v>
      </c>
      <c r="AG155" s="3"/>
    </row>
    <row r="156" spans="1:33" x14ac:dyDescent="0.3">
      <c r="B156" s="1" t="str">
        <f>адреса!$G$201</f>
        <v>кв.49</v>
      </c>
      <c r="C156" s="522">
        <f>адреса!$I$201</f>
        <v>40000049</v>
      </c>
      <c r="D156" s="6" t="str">
        <f>адреса!$K$201</f>
        <v>ФИО-4-49</v>
      </c>
      <c r="E156" s="6">
        <v>17891.41</v>
      </c>
      <c r="F156" s="6">
        <v>2546.19</v>
      </c>
      <c r="G156" s="6">
        <v>0</v>
      </c>
      <c r="H156" s="6">
        <v>0</v>
      </c>
      <c r="I156" s="6">
        <v>0</v>
      </c>
      <c r="J156" s="6">
        <v>0</v>
      </c>
      <c r="K156" s="6">
        <v>0</v>
      </c>
      <c r="L156" s="6"/>
      <c r="M156" s="6">
        <v>0</v>
      </c>
      <c r="N156" s="6">
        <v>0</v>
      </c>
      <c r="O156" s="6">
        <v>0</v>
      </c>
      <c r="P156" s="6">
        <v>0</v>
      </c>
      <c r="Q156" s="6">
        <v>0</v>
      </c>
      <c r="R156" s="6"/>
      <c r="S156" s="6"/>
      <c r="T156" s="6"/>
      <c r="U156" s="6"/>
      <c r="V156" s="6">
        <v>2546.19</v>
      </c>
      <c r="W156" s="6">
        <v>0</v>
      </c>
      <c r="X156" s="6">
        <v>20437.599999999999</v>
      </c>
      <c r="Y156" s="513">
        <f>IF(A156&lt;&gt;"",IF(A156=мар17!A205,0,1),IF(AND(B156=мар17!B205,C156=мар17!C205),0,1))</f>
        <v>0</v>
      </c>
      <c r="Z156" s="70" t="str">
        <f t="shared" si="15"/>
        <v>ул. Четвертая д.4</v>
      </c>
      <c r="AA156" s="504">
        <f>IF($B156&lt;&gt;"",MAX(AA$7:AA155)+1,0)</f>
        <v>147</v>
      </c>
      <c r="AB156" s="502">
        <f t="shared" si="14"/>
        <v>156</v>
      </c>
      <c r="AC156" s="504">
        <f>1</f>
        <v>1</v>
      </c>
      <c r="AD156" s="103">
        <f t="shared" si="16"/>
        <v>2546.19</v>
      </c>
      <c r="AE156" s="103">
        <f t="shared" si="17"/>
        <v>0</v>
      </c>
      <c r="AF156" s="103">
        <f t="shared" si="18"/>
        <v>0</v>
      </c>
      <c r="AG156" s="3"/>
    </row>
    <row r="157" spans="1:33" x14ac:dyDescent="0.3">
      <c r="B157" s="1" t="str">
        <f>адреса!$G$202</f>
        <v>кв.50</v>
      </c>
      <c r="C157" s="522">
        <f>адреса!$I$202</f>
        <v>40000050</v>
      </c>
      <c r="D157" s="6" t="str">
        <f>адреса!$K$202</f>
        <v>ФИО-4-50</v>
      </c>
      <c r="E157" s="6">
        <v>5380.73</v>
      </c>
      <c r="F157" s="6">
        <v>2804.9</v>
      </c>
      <c r="G157" s="6">
        <v>0</v>
      </c>
      <c r="H157" s="6">
        <v>0</v>
      </c>
      <c r="I157" s="6">
        <v>0</v>
      </c>
      <c r="J157" s="6">
        <v>0</v>
      </c>
      <c r="K157" s="6">
        <v>0</v>
      </c>
      <c r="L157" s="6"/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/>
      <c r="S157" s="6"/>
      <c r="T157" s="6"/>
      <c r="U157" s="6"/>
      <c r="V157" s="6">
        <v>2804.9</v>
      </c>
      <c r="W157" s="6">
        <v>0</v>
      </c>
      <c r="X157" s="6">
        <v>8185.63</v>
      </c>
      <c r="Y157" s="513">
        <f>IF(A157&lt;&gt;"",IF(A157=мар17!A206,0,1),IF(AND(B157=мар17!B206,C157=мар17!C206),0,1))</f>
        <v>0</v>
      </c>
      <c r="Z157" s="70" t="str">
        <f t="shared" si="15"/>
        <v>ул. Четвертая д.4</v>
      </c>
      <c r="AA157" s="504">
        <f>IF($B157&lt;&gt;"",MAX(AA$7:AA156)+1,0)</f>
        <v>148</v>
      </c>
      <c r="AB157" s="502">
        <f t="shared" si="14"/>
        <v>157</v>
      </c>
      <c r="AC157" s="504">
        <f>1</f>
        <v>1</v>
      </c>
      <c r="AD157" s="103">
        <f t="shared" si="16"/>
        <v>2804.9</v>
      </c>
      <c r="AE157" s="103">
        <f t="shared" si="17"/>
        <v>0</v>
      </c>
      <c r="AF157" s="103">
        <f t="shared" si="18"/>
        <v>0</v>
      </c>
      <c r="AG157" s="3"/>
    </row>
    <row r="158" spans="1:33" x14ac:dyDescent="0.3">
      <c r="A158" s="4" t="str">
        <f>адреса!$E$203</f>
        <v>ул. Пятая д.5</v>
      </c>
      <c r="C158" s="522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513">
        <f>IF(A158&lt;&gt;"",IF(A158=мар17!A207,0,1),IF(AND(B158=мар17!B207,C158=мар17!C207),0,1))</f>
        <v>0</v>
      </c>
      <c r="Z158" s="70" t="str">
        <f t="shared" si="15"/>
        <v>ул. Пятая д.5</v>
      </c>
      <c r="AA158" s="504">
        <f>IF($B158&lt;&gt;"",MAX(AA$7:AA157)+1,0)</f>
        <v>0</v>
      </c>
      <c r="AB158" s="502">
        <f t="shared" si="14"/>
        <v>158</v>
      </c>
      <c r="AC158" s="504">
        <f>1</f>
        <v>1</v>
      </c>
      <c r="AD158" s="103">
        <f t="shared" si="16"/>
        <v>0</v>
      </c>
      <c r="AE158" s="103">
        <f t="shared" si="17"/>
        <v>0</v>
      </c>
      <c r="AF158" s="103">
        <f t="shared" si="18"/>
        <v>0</v>
      </c>
      <c r="AG158" s="3"/>
    </row>
    <row r="159" spans="1:33" x14ac:dyDescent="0.3">
      <c r="B159" s="1" t="str">
        <f>адреса!$G$203</f>
        <v>кв.1</v>
      </c>
      <c r="C159" s="522">
        <f>адреса!$I$203</f>
        <v>50000001</v>
      </c>
      <c r="D159" s="6" t="str">
        <f>адреса!$K$203</f>
        <v>ФИО-5-1</v>
      </c>
      <c r="E159" s="6">
        <v>12046.91</v>
      </c>
      <c r="F159" s="6">
        <v>-42.02</v>
      </c>
      <c r="G159" s="6">
        <v>0</v>
      </c>
      <c r="H159" s="6">
        <v>3151.26</v>
      </c>
      <c r="I159" s="6">
        <v>0</v>
      </c>
      <c r="J159" s="6">
        <v>0</v>
      </c>
      <c r="K159" s="6">
        <v>0</v>
      </c>
      <c r="L159" s="6"/>
      <c r="M159" s="6">
        <v>0</v>
      </c>
      <c r="N159" s="6">
        <v>50</v>
      </c>
      <c r="O159" s="6">
        <v>0</v>
      </c>
      <c r="P159" s="6">
        <v>0</v>
      </c>
      <c r="Q159" s="6">
        <v>0</v>
      </c>
      <c r="R159" s="6"/>
      <c r="S159" s="6"/>
      <c r="T159" s="6"/>
      <c r="U159" s="6"/>
      <c r="V159" s="6">
        <v>3159.24</v>
      </c>
      <c r="W159" s="6">
        <v>17892.63</v>
      </c>
      <c r="X159" s="6">
        <v>-2686.48</v>
      </c>
      <c r="Y159" s="513">
        <f>IF(A159&lt;&gt;"",IF(A159=мар17!A208,0,1),IF(AND(B159=мар17!B208,C159=мар17!C208),0,1))</f>
        <v>0</v>
      </c>
      <c r="Z159" s="70" t="str">
        <f t="shared" si="15"/>
        <v>ул. Пятая д.5</v>
      </c>
      <c r="AA159" s="504">
        <f>IF($B159&lt;&gt;"",MAX(AA$7:AA158)+1,0)</f>
        <v>149</v>
      </c>
      <c r="AB159" s="502">
        <f t="shared" si="14"/>
        <v>159</v>
      </c>
      <c r="AC159" s="504">
        <f>1</f>
        <v>1</v>
      </c>
      <c r="AD159" s="103">
        <f t="shared" si="16"/>
        <v>-42.02</v>
      </c>
      <c r="AE159" s="103">
        <f t="shared" si="17"/>
        <v>3151.26</v>
      </c>
      <c r="AF159" s="103">
        <f t="shared" si="18"/>
        <v>49.999999999999545</v>
      </c>
      <c r="AG159" s="3"/>
    </row>
    <row r="160" spans="1:33" x14ac:dyDescent="0.3">
      <c r="B160" s="1" t="str">
        <f>адреса!$G$204</f>
        <v>кв.2</v>
      </c>
      <c r="C160" s="522">
        <f>адреса!$I$204</f>
        <v>50000002</v>
      </c>
      <c r="D160" s="6" t="str">
        <f>адреса!$K$204</f>
        <v>ФИО-5-2</v>
      </c>
      <c r="E160" s="6">
        <v>27824.85</v>
      </c>
      <c r="F160" s="6">
        <v>1691.54</v>
      </c>
      <c r="G160" s="6">
        <v>0</v>
      </c>
      <c r="H160" s="6">
        <v>2009.7</v>
      </c>
      <c r="I160" s="6">
        <v>0</v>
      </c>
      <c r="J160" s="6">
        <v>0</v>
      </c>
      <c r="K160" s="6">
        <v>0</v>
      </c>
      <c r="L160" s="6"/>
      <c r="M160" s="6">
        <v>0</v>
      </c>
      <c r="N160" s="6">
        <v>50</v>
      </c>
      <c r="O160" s="6">
        <v>0</v>
      </c>
      <c r="P160" s="6">
        <v>0</v>
      </c>
      <c r="Q160" s="6">
        <v>0</v>
      </c>
      <c r="R160" s="6"/>
      <c r="S160" s="6"/>
      <c r="T160" s="6"/>
      <c r="U160" s="6"/>
      <c r="V160" s="6">
        <v>3751.24</v>
      </c>
      <c r="W160" s="6">
        <v>0</v>
      </c>
      <c r="X160" s="6">
        <v>31576.09</v>
      </c>
      <c r="Y160" s="513">
        <f>IF(A160&lt;&gt;"",IF(A160=мар17!A209,0,1),IF(AND(B160=мар17!B209,C160=мар17!C209),0,1))</f>
        <v>0</v>
      </c>
      <c r="Z160" s="70" t="str">
        <f t="shared" si="15"/>
        <v>ул. Пятая д.5</v>
      </c>
      <c r="AA160" s="504">
        <f>IF($B160&lt;&gt;"",MAX(AA$7:AA159)+1,0)</f>
        <v>150</v>
      </c>
      <c r="AB160" s="502">
        <f t="shared" si="14"/>
        <v>160</v>
      </c>
      <c r="AC160" s="504">
        <f>1</f>
        <v>1</v>
      </c>
      <c r="AD160" s="103">
        <f t="shared" si="16"/>
        <v>1691.54</v>
      </c>
      <c r="AE160" s="103">
        <f t="shared" si="17"/>
        <v>2009.7</v>
      </c>
      <c r="AF160" s="103">
        <f t="shared" si="18"/>
        <v>49.999999999999773</v>
      </c>
      <c r="AG160" s="3"/>
    </row>
    <row r="161" spans="2:33" x14ac:dyDescent="0.3">
      <c r="B161" s="1" t="str">
        <f>адреса!$G$205</f>
        <v>кв.3</v>
      </c>
      <c r="C161" s="522">
        <f>адреса!$I$205</f>
        <v>50000003</v>
      </c>
      <c r="D161" s="6" t="str">
        <f>адреса!$K$205</f>
        <v>ФИО-5-3</v>
      </c>
      <c r="E161" s="6">
        <v>3935.07</v>
      </c>
      <c r="F161" s="6">
        <v>1648.24</v>
      </c>
      <c r="G161" s="6">
        <v>0</v>
      </c>
      <c r="H161" s="6">
        <v>1961.8</v>
      </c>
      <c r="I161" s="6">
        <v>46.42</v>
      </c>
      <c r="J161" s="6">
        <v>141.94999999999999</v>
      </c>
      <c r="K161" s="6">
        <v>82.59</v>
      </c>
      <c r="L161" s="6"/>
      <c r="M161" s="6">
        <v>0</v>
      </c>
      <c r="N161" s="6">
        <v>50</v>
      </c>
      <c r="O161" s="6">
        <v>0</v>
      </c>
      <c r="P161" s="6">
        <v>0</v>
      </c>
      <c r="Q161" s="6">
        <v>0</v>
      </c>
      <c r="R161" s="6"/>
      <c r="S161" s="6"/>
      <c r="T161" s="6"/>
      <c r="U161" s="6"/>
      <c r="V161" s="6">
        <v>3931</v>
      </c>
      <c r="W161" s="6">
        <v>3935.07</v>
      </c>
      <c r="X161" s="6">
        <v>3931</v>
      </c>
      <c r="Y161" s="513">
        <f>IF(A161&lt;&gt;"",IF(A161=мар17!A210,0,1),IF(AND(B161=мар17!B210,C161=мар17!C210),0,1))</f>
        <v>0</v>
      </c>
      <c r="Z161" s="70" t="str">
        <f t="shared" ref="Z161:Z170" si="19">IF(AND(A161&lt;&gt;"",B161=""),A161,Z160)</f>
        <v>ул. Пятая д.5</v>
      </c>
      <c r="AA161" s="504">
        <f>IF($B161&lt;&gt;"",MAX(AA$7:AA160)+1,0)</f>
        <v>151</v>
      </c>
      <c r="AB161" s="502">
        <f t="shared" si="14"/>
        <v>161</v>
      </c>
      <c r="AC161" s="504">
        <f>1</f>
        <v>1</v>
      </c>
      <c r="AD161" s="103">
        <f t="shared" ref="AD161:AD170" si="20">F161</f>
        <v>1648.24</v>
      </c>
      <c r="AE161" s="103">
        <f t="shared" ref="AE161:AE170" si="21">H161+I161+J161+K161+L161+O161+R161+S161</f>
        <v>2232.7600000000002</v>
      </c>
      <c r="AF161" s="103">
        <f t="shared" ref="AF161:AF170" si="22">V161-AD161-AE161</f>
        <v>50</v>
      </c>
      <c r="AG161" s="3"/>
    </row>
    <row r="162" spans="2:33" x14ac:dyDescent="0.3">
      <c r="B162" s="1" t="str">
        <f>адреса!$G$206</f>
        <v>кв.4</v>
      </c>
      <c r="C162" s="522">
        <f>адреса!$I$206</f>
        <v>50000004</v>
      </c>
      <c r="D162" s="6" t="str">
        <f>адреса!$K$206</f>
        <v>ФИО-5-4</v>
      </c>
      <c r="E162" s="6">
        <v>9882.02</v>
      </c>
      <c r="F162" s="6">
        <v>2626.28</v>
      </c>
      <c r="G162" s="6">
        <v>0</v>
      </c>
      <c r="H162" s="6">
        <v>3125.31</v>
      </c>
      <c r="I162" s="6">
        <v>557.04</v>
      </c>
      <c r="J162" s="6">
        <v>2129.25</v>
      </c>
      <c r="K162" s="6">
        <v>1073.67</v>
      </c>
      <c r="L162" s="6"/>
      <c r="M162" s="6">
        <v>0</v>
      </c>
      <c r="N162" s="6">
        <v>50</v>
      </c>
      <c r="O162" s="6">
        <v>0</v>
      </c>
      <c r="P162" s="6">
        <v>0</v>
      </c>
      <c r="Q162" s="6">
        <v>0</v>
      </c>
      <c r="R162" s="6"/>
      <c r="S162" s="6"/>
      <c r="T162" s="6"/>
      <c r="U162" s="6"/>
      <c r="V162" s="6">
        <v>9561.5499999999993</v>
      </c>
      <c r="W162" s="6">
        <v>9882.02</v>
      </c>
      <c r="X162" s="6">
        <v>9561.5499999999993</v>
      </c>
      <c r="Y162" s="513">
        <f>IF(A162&lt;&gt;"",IF(A162=мар17!A211,0,1),IF(AND(B162=мар17!B211,C162=мар17!C211),0,1))</f>
        <v>0</v>
      </c>
      <c r="Z162" s="70" t="str">
        <f t="shared" si="19"/>
        <v>ул. Пятая д.5</v>
      </c>
      <c r="AA162" s="504">
        <f>IF($B162&lt;&gt;"",MAX(AA$7:AA161)+1,0)</f>
        <v>152</v>
      </c>
      <c r="AB162" s="502">
        <f t="shared" si="14"/>
        <v>162</v>
      </c>
      <c r="AC162" s="504">
        <f>1</f>
        <v>1</v>
      </c>
      <c r="AD162" s="103">
        <f t="shared" si="20"/>
        <v>2626.28</v>
      </c>
      <c r="AE162" s="103">
        <f t="shared" si="21"/>
        <v>6885.27</v>
      </c>
      <c r="AF162" s="103">
        <f t="shared" si="22"/>
        <v>49.999999999998181</v>
      </c>
      <c r="AG162" s="3"/>
    </row>
    <row r="163" spans="2:33" x14ac:dyDescent="0.3">
      <c r="B163" s="1" t="str">
        <f>адреса!$G$207</f>
        <v>кв.5</v>
      </c>
      <c r="C163" s="522">
        <f>адреса!$I$207</f>
        <v>50000005</v>
      </c>
      <c r="D163" s="6" t="str">
        <f>адреса!$K$207</f>
        <v>ФИО-5-5</v>
      </c>
      <c r="E163" s="6">
        <v>8405.75</v>
      </c>
      <c r="F163" s="6">
        <v>1691.54</v>
      </c>
      <c r="G163" s="6">
        <v>0</v>
      </c>
      <c r="H163" s="6">
        <v>2009.7</v>
      </c>
      <c r="I163" s="6">
        <v>162.47</v>
      </c>
      <c r="J163" s="6">
        <v>993.65</v>
      </c>
      <c r="K163" s="6">
        <v>385.42</v>
      </c>
      <c r="L163" s="6"/>
      <c r="M163" s="6">
        <v>0</v>
      </c>
      <c r="N163" s="6">
        <v>50</v>
      </c>
      <c r="O163" s="6">
        <v>0</v>
      </c>
      <c r="P163" s="6">
        <v>0</v>
      </c>
      <c r="Q163" s="6">
        <v>0</v>
      </c>
      <c r="R163" s="6"/>
      <c r="S163" s="6"/>
      <c r="T163" s="6"/>
      <c r="U163" s="6"/>
      <c r="V163" s="6">
        <v>5292.78</v>
      </c>
      <c r="W163" s="6">
        <v>8405.75</v>
      </c>
      <c r="X163" s="6">
        <v>5292.78</v>
      </c>
      <c r="Y163" s="513">
        <f>IF(A163&lt;&gt;"",IF(A163=мар17!A212,0,1),IF(AND(B163=мар17!B212,C163=мар17!C212),0,1))</f>
        <v>0</v>
      </c>
      <c r="Z163" s="70" t="str">
        <f t="shared" si="19"/>
        <v>ул. Пятая д.5</v>
      </c>
      <c r="AA163" s="504">
        <f>IF($B163&lt;&gt;"",MAX(AA$7:AA162)+1,0)</f>
        <v>153</v>
      </c>
      <c r="AB163" s="502">
        <f t="shared" si="14"/>
        <v>163</v>
      </c>
      <c r="AC163" s="504">
        <f>1</f>
        <v>1</v>
      </c>
      <c r="AD163" s="103">
        <f t="shared" si="20"/>
        <v>1691.54</v>
      </c>
      <c r="AE163" s="103">
        <f t="shared" si="21"/>
        <v>3551.2400000000002</v>
      </c>
      <c r="AF163" s="103">
        <f t="shared" si="22"/>
        <v>49.999999999999545</v>
      </c>
      <c r="AG163" s="3"/>
    </row>
    <row r="164" spans="2:33" x14ac:dyDescent="0.3">
      <c r="B164" s="1" t="str">
        <f>адреса!$G$208</f>
        <v>кв.6</v>
      </c>
      <c r="C164" s="522">
        <f>адреса!$I$208</f>
        <v>50000006</v>
      </c>
      <c r="D164" s="6" t="str">
        <f>адреса!$K$208</f>
        <v>ФИО-5-6</v>
      </c>
      <c r="E164" s="6">
        <v>14783.99</v>
      </c>
      <c r="F164" s="6">
        <v>1652.01</v>
      </c>
      <c r="G164" s="6">
        <v>0</v>
      </c>
      <c r="H164" s="6">
        <v>1965.79</v>
      </c>
      <c r="I164" s="6">
        <v>0</v>
      </c>
      <c r="J164" s="6">
        <v>0</v>
      </c>
      <c r="K164" s="6">
        <v>0</v>
      </c>
      <c r="L164" s="6"/>
      <c r="M164" s="6">
        <v>0</v>
      </c>
      <c r="N164" s="6">
        <v>50</v>
      </c>
      <c r="O164" s="6">
        <v>0</v>
      </c>
      <c r="P164" s="6">
        <v>0</v>
      </c>
      <c r="Q164" s="6">
        <v>0</v>
      </c>
      <c r="R164" s="6"/>
      <c r="S164" s="6"/>
      <c r="T164" s="6"/>
      <c r="U164" s="6"/>
      <c r="V164" s="6">
        <v>3667.8</v>
      </c>
      <c r="W164" s="6">
        <v>10000</v>
      </c>
      <c r="X164" s="6">
        <v>8451.7900000000009</v>
      </c>
      <c r="Y164" s="513">
        <f>IF(A164&lt;&gt;"",IF(A164=мар17!A213,0,1),IF(AND(B164=мар17!B213,C164=мар17!C213),0,1))</f>
        <v>0</v>
      </c>
      <c r="Z164" s="70" t="str">
        <f t="shared" si="19"/>
        <v>ул. Пятая д.5</v>
      </c>
      <c r="AA164" s="504">
        <f>IF($B164&lt;&gt;"",MAX(AA$7:AA163)+1,0)</f>
        <v>154</v>
      </c>
      <c r="AB164" s="502">
        <f t="shared" si="14"/>
        <v>164</v>
      </c>
      <c r="AC164" s="504">
        <f>1</f>
        <v>1</v>
      </c>
      <c r="AD164" s="103">
        <f t="shared" si="20"/>
        <v>1652.01</v>
      </c>
      <c r="AE164" s="103">
        <f t="shared" si="21"/>
        <v>1965.79</v>
      </c>
      <c r="AF164" s="103">
        <f t="shared" si="22"/>
        <v>50.000000000000227</v>
      </c>
      <c r="AG164" s="3"/>
    </row>
    <row r="165" spans="2:33" x14ac:dyDescent="0.3">
      <c r="B165" s="1" t="str">
        <f>адреса!$G$209</f>
        <v>кв.7</v>
      </c>
      <c r="C165" s="522">
        <f>адреса!$I$209</f>
        <v>50000007</v>
      </c>
      <c r="D165" s="6" t="str">
        <f>адреса!$K$209</f>
        <v>ФИО-5-7</v>
      </c>
      <c r="E165" s="6">
        <v>24639.68</v>
      </c>
      <c r="F165" s="6">
        <v>4064.3</v>
      </c>
      <c r="G165" s="6">
        <v>0</v>
      </c>
      <c r="H165" s="6">
        <v>4835.6499999999996</v>
      </c>
      <c r="I165" s="6">
        <v>0</v>
      </c>
      <c r="J165" s="6">
        <v>0</v>
      </c>
      <c r="K165" s="6">
        <v>0</v>
      </c>
      <c r="L165" s="6"/>
      <c r="M165" s="6">
        <v>0</v>
      </c>
      <c r="N165" s="6">
        <v>50</v>
      </c>
      <c r="O165" s="6">
        <v>0</v>
      </c>
      <c r="P165" s="6">
        <v>0</v>
      </c>
      <c r="Q165" s="6">
        <v>0</v>
      </c>
      <c r="R165" s="6"/>
      <c r="S165" s="6"/>
      <c r="T165" s="6"/>
      <c r="U165" s="6"/>
      <c r="V165" s="6">
        <v>8949.9500000000007</v>
      </c>
      <c r="W165" s="6">
        <v>24639.68</v>
      </c>
      <c r="X165" s="6">
        <v>8949.9500000000007</v>
      </c>
      <c r="Y165" s="513">
        <f>IF(A165&lt;&gt;"",IF(A165=мар17!A214,0,1),IF(AND(B165=мар17!B214,C165=мар17!C214),0,1))</f>
        <v>0</v>
      </c>
      <c r="Z165" s="70" t="str">
        <f t="shared" si="19"/>
        <v>ул. Пятая д.5</v>
      </c>
      <c r="AA165" s="504">
        <f>IF($B165&lt;&gt;"",MAX(AA$7:AA164)+1,0)</f>
        <v>155</v>
      </c>
      <c r="AB165" s="502">
        <f t="shared" si="14"/>
        <v>165</v>
      </c>
      <c r="AC165" s="504">
        <f>1</f>
        <v>1</v>
      </c>
      <c r="AD165" s="103">
        <f t="shared" si="20"/>
        <v>4064.3</v>
      </c>
      <c r="AE165" s="103">
        <f t="shared" si="21"/>
        <v>4835.6499999999996</v>
      </c>
      <c r="AF165" s="103">
        <f t="shared" si="22"/>
        <v>50.000000000000909</v>
      </c>
      <c r="AG165" s="3"/>
    </row>
    <row r="166" spans="2:33" x14ac:dyDescent="0.3">
      <c r="B166" s="1" t="str">
        <f>адреса!$G$210</f>
        <v>кв.8</v>
      </c>
      <c r="C166" s="522">
        <f>адреса!$I$210</f>
        <v>50000008</v>
      </c>
      <c r="D166" s="6" t="str">
        <f>адреса!$K$210</f>
        <v>ФИО-5-8</v>
      </c>
      <c r="E166" s="6">
        <v>188.99</v>
      </c>
      <c r="F166" s="6">
        <v>4125.3999999999996</v>
      </c>
      <c r="G166" s="6">
        <v>0</v>
      </c>
      <c r="H166" s="6">
        <v>3125.31</v>
      </c>
      <c r="I166" s="6">
        <v>0</v>
      </c>
      <c r="J166" s="6">
        <v>0</v>
      </c>
      <c r="K166" s="6">
        <v>0</v>
      </c>
      <c r="L166" s="6"/>
      <c r="M166" s="6">
        <v>0</v>
      </c>
      <c r="N166" s="6">
        <v>50</v>
      </c>
      <c r="O166" s="6">
        <v>0</v>
      </c>
      <c r="P166" s="6">
        <v>0</v>
      </c>
      <c r="Q166" s="6">
        <v>0</v>
      </c>
      <c r="R166" s="6"/>
      <c r="S166" s="6"/>
      <c r="T166" s="6"/>
      <c r="U166" s="6"/>
      <c r="V166" s="6">
        <v>7300.71</v>
      </c>
      <c r="W166" s="6">
        <v>6740.14</v>
      </c>
      <c r="X166" s="6">
        <v>749.56</v>
      </c>
      <c r="Y166" s="513">
        <f>IF(A166&lt;&gt;"",IF(A166=мар17!A215,0,1),IF(AND(B166=мар17!B215,C166=мар17!C215),0,1))</f>
        <v>0</v>
      </c>
      <c r="Z166" s="70" t="str">
        <f t="shared" si="19"/>
        <v>ул. Пятая д.5</v>
      </c>
      <c r="AA166" s="504">
        <f>IF($B166&lt;&gt;"",MAX(AA$7:AA165)+1,0)</f>
        <v>156</v>
      </c>
      <c r="AB166" s="502">
        <f t="shared" si="14"/>
        <v>166</v>
      </c>
      <c r="AC166" s="504">
        <f>1</f>
        <v>1</v>
      </c>
      <c r="AD166" s="103">
        <f t="shared" si="20"/>
        <v>4125.3999999999996</v>
      </c>
      <c r="AE166" s="103">
        <f t="shared" si="21"/>
        <v>3125.31</v>
      </c>
      <c r="AF166" s="103">
        <f t="shared" si="22"/>
        <v>50.000000000000455</v>
      </c>
      <c r="AG166" s="3"/>
    </row>
    <row r="167" spans="2:33" x14ac:dyDescent="0.3">
      <c r="B167" s="1" t="str">
        <f>адреса!$G$211</f>
        <v>кв.9</v>
      </c>
      <c r="C167" s="522">
        <f>адреса!$I$211</f>
        <v>50000009</v>
      </c>
      <c r="D167" s="6" t="str">
        <f>адреса!$K$211</f>
        <v>ФИО-5-9</v>
      </c>
      <c r="E167" s="6">
        <v>7082.87</v>
      </c>
      <c r="F167" s="6">
        <v>1691.54</v>
      </c>
      <c r="G167" s="6">
        <v>0</v>
      </c>
      <c r="H167" s="6">
        <v>2009.7</v>
      </c>
      <c r="I167" s="6">
        <v>208.89</v>
      </c>
      <c r="J167" s="6">
        <v>1419.5</v>
      </c>
      <c r="K167" s="6">
        <v>523.07000000000005</v>
      </c>
      <c r="L167" s="6"/>
      <c r="M167" s="6">
        <v>0</v>
      </c>
      <c r="N167" s="6">
        <v>50</v>
      </c>
      <c r="O167" s="6">
        <v>0</v>
      </c>
      <c r="P167" s="6">
        <v>0</v>
      </c>
      <c r="Q167" s="6">
        <v>0</v>
      </c>
      <c r="R167" s="6"/>
      <c r="S167" s="6"/>
      <c r="T167" s="6"/>
      <c r="U167" s="6"/>
      <c r="V167" s="6">
        <v>5902.7</v>
      </c>
      <c r="W167" s="6">
        <v>0</v>
      </c>
      <c r="X167" s="6">
        <v>12985.57</v>
      </c>
      <c r="Y167" s="513">
        <f>IF(A167&lt;&gt;"",IF(A167=мар17!A216,0,1),IF(AND(B167=мар17!B216,C167=мар17!C216),0,1))</f>
        <v>0</v>
      </c>
      <c r="Z167" s="70" t="str">
        <f t="shared" si="19"/>
        <v>ул. Пятая д.5</v>
      </c>
      <c r="AA167" s="504">
        <f>IF($B167&lt;&gt;"",MAX(AA$7:AA166)+1,0)</f>
        <v>157</v>
      </c>
      <c r="AB167" s="502">
        <f t="shared" si="14"/>
        <v>167</v>
      </c>
      <c r="AC167" s="504">
        <f>1</f>
        <v>1</v>
      </c>
      <c r="AD167" s="103">
        <f t="shared" si="20"/>
        <v>1691.54</v>
      </c>
      <c r="AE167" s="103">
        <f t="shared" si="21"/>
        <v>4161.16</v>
      </c>
      <c r="AF167" s="103">
        <f t="shared" si="22"/>
        <v>50</v>
      </c>
      <c r="AG167" s="3"/>
    </row>
    <row r="168" spans="2:33" x14ac:dyDescent="0.3">
      <c r="B168" s="1" t="str">
        <f>адреса!$G$212</f>
        <v>кв.10</v>
      </c>
      <c r="C168" s="522">
        <f>адреса!$I$212</f>
        <v>50000010</v>
      </c>
      <c r="D168" s="6" t="str">
        <f>адреса!$K$212</f>
        <v>ФИО-5-10</v>
      </c>
      <c r="E168" s="6">
        <v>3380.62</v>
      </c>
      <c r="F168" s="6">
        <v>1652.01</v>
      </c>
      <c r="G168" s="6">
        <v>0</v>
      </c>
      <c r="H168" s="6">
        <v>1965.79</v>
      </c>
      <c r="I168" s="6">
        <v>0</v>
      </c>
      <c r="J168" s="6">
        <v>0</v>
      </c>
      <c r="K168" s="6">
        <v>0</v>
      </c>
      <c r="L168" s="6"/>
      <c r="M168" s="6">
        <v>0</v>
      </c>
      <c r="N168" s="6">
        <v>50</v>
      </c>
      <c r="O168" s="6">
        <v>0</v>
      </c>
      <c r="P168" s="6">
        <v>0</v>
      </c>
      <c r="Q168" s="6">
        <v>0</v>
      </c>
      <c r="R168" s="6"/>
      <c r="S168" s="6"/>
      <c r="T168" s="6"/>
      <c r="U168" s="6"/>
      <c r="V168" s="6">
        <v>3667.8</v>
      </c>
      <c r="W168" s="6">
        <v>7048.42</v>
      </c>
      <c r="X168" s="6">
        <v>0</v>
      </c>
      <c r="Y168" s="513">
        <f>IF(A168&lt;&gt;"",IF(A168=мар17!A217,0,1),IF(AND(B168=мар17!B217,C168=мар17!C217),0,1))</f>
        <v>0</v>
      </c>
      <c r="Z168" s="70" t="str">
        <f t="shared" si="19"/>
        <v>ул. Пятая д.5</v>
      </c>
      <c r="AA168" s="504">
        <f>IF($B168&lt;&gt;"",MAX(AA$7:AA167)+1,0)</f>
        <v>158</v>
      </c>
      <c r="AB168" s="502">
        <f t="shared" si="14"/>
        <v>168</v>
      </c>
      <c r="AC168" s="504">
        <f>1</f>
        <v>1</v>
      </c>
      <c r="AD168" s="103">
        <f t="shared" si="20"/>
        <v>1652.01</v>
      </c>
      <c r="AE168" s="103">
        <f t="shared" si="21"/>
        <v>1965.79</v>
      </c>
      <c r="AF168" s="103">
        <f t="shared" si="22"/>
        <v>50.000000000000227</v>
      </c>
      <c r="AG168" s="3"/>
    </row>
    <row r="169" spans="2:33" x14ac:dyDescent="0.3">
      <c r="B169" s="1" t="str">
        <f>адреса!$G$213</f>
        <v>кв.11</v>
      </c>
      <c r="C169" s="522">
        <f>адреса!$I$213</f>
        <v>50000011</v>
      </c>
      <c r="D169" s="6" t="str">
        <f>адреса!$K$213</f>
        <v>ФИО-5-11</v>
      </c>
      <c r="E169" s="6">
        <v>17083.43</v>
      </c>
      <c r="F169" s="6">
        <v>4064.57</v>
      </c>
      <c r="G169" s="6">
        <v>0</v>
      </c>
      <c r="H169" s="6">
        <v>4835.6499999999996</v>
      </c>
      <c r="I169" s="6">
        <v>90.52</v>
      </c>
      <c r="J169" s="6">
        <v>542.25</v>
      </c>
      <c r="K169" s="6">
        <v>212.53</v>
      </c>
      <c r="L169" s="6"/>
      <c r="M169" s="6">
        <v>0</v>
      </c>
      <c r="N169" s="6">
        <v>50</v>
      </c>
      <c r="O169" s="6">
        <v>0</v>
      </c>
      <c r="P169" s="6">
        <v>0</v>
      </c>
      <c r="Q169" s="6">
        <v>0</v>
      </c>
      <c r="R169" s="6"/>
      <c r="S169" s="6"/>
      <c r="T169" s="6"/>
      <c r="U169" s="6"/>
      <c r="V169" s="6">
        <v>9795.52</v>
      </c>
      <c r="W169" s="6">
        <v>17832.990000000002</v>
      </c>
      <c r="X169" s="6">
        <v>9045.9599999999991</v>
      </c>
      <c r="Y169" s="513">
        <f>IF(A169&lt;&gt;"",IF(A169=мар17!A218,0,1),IF(AND(B169=мар17!B218,C169=мар17!C218),0,1))</f>
        <v>0</v>
      </c>
      <c r="Z169" s="70" t="str">
        <f t="shared" si="19"/>
        <v>ул. Пятая д.5</v>
      </c>
      <c r="AA169" s="504">
        <f>IF($B169&lt;&gt;"",MAX(AA$7:AA168)+1,0)</f>
        <v>159</v>
      </c>
      <c r="AB169" s="502">
        <f t="shared" si="14"/>
        <v>169</v>
      </c>
      <c r="AC169" s="504">
        <f>1</f>
        <v>1</v>
      </c>
      <c r="AD169" s="103">
        <f t="shared" si="20"/>
        <v>4064.57</v>
      </c>
      <c r="AE169" s="103">
        <f t="shared" si="21"/>
        <v>5680.95</v>
      </c>
      <c r="AF169" s="103">
        <f t="shared" si="22"/>
        <v>50.000000000000909</v>
      </c>
      <c r="AG169" s="3"/>
    </row>
    <row r="170" spans="2:33" x14ac:dyDescent="0.3">
      <c r="B170" s="1" t="str">
        <f>адреса!$G$214</f>
        <v>кв.12</v>
      </c>
      <c r="C170" s="522">
        <f>адреса!$I$214</f>
        <v>50000012</v>
      </c>
      <c r="D170" s="6" t="str">
        <f>адреса!$K$214</f>
        <v>ФИО-5-12</v>
      </c>
      <c r="E170" s="6">
        <v>39991.040000000001</v>
      </c>
      <c r="F170" s="6">
        <v>2635.78</v>
      </c>
      <c r="G170" s="6">
        <v>0</v>
      </c>
      <c r="H170" s="6">
        <v>3133.3</v>
      </c>
      <c r="I170" s="6">
        <v>0</v>
      </c>
      <c r="J170" s="6">
        <v>0</v>
      </c>
      <c r="K170" s="6">
        <v>0</v>
      </c>
      <c r="L170" s="6"/>
      <c r="M170" s="6">
        <v>0</v>
      </c>
      <c r="N170" s="6">
        <v>50</v>
      </c>
      <c r="O170" s="6">
        <v>0</v>
      </c>
      <c r="P170" s="6">
        <v>0</v>
      </c>
      <c r="Q170" s="6">
        <v>0</v>
      </c>
      <c r="R170" s="6"/>
      <c r="S170" s="6"/>
      <c r="T170" s="6"/>
      <c r="U170" s="6"/>
      <c r="V170" s="6">
        <v>5819.08</v>
      </c>
      <c r="W170" s="6">
        <v>0</v>
      </c>
      <c r="X170" s="6">
        <v>45810.12</v>
      </c>
      <c r="Y170" s="513">
        <f>IF(A170&lt;&gt;"",IF(A170=мар17!A219,0,1),IF(AND(B170=мар17!B219,C170=мар17!C219),0,1))</f>
        <v>0</v>
      </c>
      <c r="Z170" s="70" t="str">
        <f t="shared" si="19"/>
        <v>ул. Пятая д.5</v>
      </c>
      <c r="AA170" s="504">
        <f>IF($B170&lt;&gt;"",MAX(AA$7:AA169)+1,0)</f>
        <v>160</v>
      </c>
      <c r="AB170" s="502">
        <f t="shared" si="14"/>
        <v>170</v>
      </c>
      <c r="AC170" s="504">
        <f>1</f>
        <v>1</v>
      </c>
      <c r="AD170" s="103">
        <f t="shared" si="20"/>
        <v>2635.78</v>
      </c>
      <c r="AE170" s="103">
        <f t="shared" si="21"/>
        <v>3133.3</v>
      </c>
      <c r="AF170" s="103">
        <f t="shared" si="22"/>
        <v>49.999999999999545</v>
      </c>
      <c r="AG170" s="3"/>
    </row>
    <row r="171" spans="2:33" x14ac:dyDescent="0.3">
      <c r="B171" s="1" t="str">
        <f>адреса!$G$215</f>
        <v>кв.13</v>
      </c>
      <c r="C171" s="522">
        <f>адреса!$I$215</f>
        <v>50000013</v>
      </c>
      <c r="D171" s="6" t="str">
        <f>адреса!$K$215</f>
        <v>ФИО-5-13</v>
      </c>
      <c r="E171" s="6">
        <v>5498.41</v>
      </c>
      <c r="F171" s="6">
        <v>1668.53</v>
      </c>
      <c r="G171" s="6">
        <v>0</v>
      </c>
      <c r="H171" s="6">
        <v>2005.71</v>
      </c>
      <c r="I171" s="6">
        <v>216.78</v>
      </c>
      <c r="J171" s="6">
        <v>1703.4</v>
      </c>
      <c r="K171" s="6">
        <v>587.49</v>
      </c>
      <c r="L171" s="6"/>
      <c r="M171" s="6">
        <v>0</v>
      </c>
      <c r="N171" s="6">
        <v>50</v>
      </c>
      <c r="O171" s="6">
        <v>0</v>
      </c>
      <c r="P171" s="6">
        <v>0</v>
      </c>
      <c r="Q171" s="6">
        <v>0</v>
      </c>
      <c r="R171" s="6"/>
      <c r="S171" s="6"/>
      <c r="T171" s="6"/>
      <c r="U171" s="6"/>
      <c r="V171" s="6">
        <v>6231.91</v>
      </c>
      <c r="W171" s="6">
        <v>5498.41</v>
      </c>
      <c r="X171" s="6">
        <v>6231.91</v>
      </c>
      <c r="Y171" s="513">
        <f>IF(A171&lt;&gt;"",IF(A171=мар17!A220,0,1),IF(AND(B171=мар17!B220,C171=мар17!C220),0,1))</f>
        <v>0</v>
      </c>
      <c r="Z171" s="70" t="str">
        <f t="shared" ref="Z171:Z234" si="23">IF(AND(A171&lt;&gt;"",B171=""),A171,Z170)</f>
        <v>ул. Пятая д.5</v>
      </c>
      <c r="AA171" s="504">
        <f>IF($B171&lt;&gt;"",MAX(AA$7:AA170)+1,0)</f>
        <v>161</v>
      </c>
      <c r="AB171" s="502">
        <f t="shared" si="14"/>
        <v>171</v>
      </c>
      <c r="AC171" s="504">
        <f>1</f>
        <v>1</v>
      </c>
      <c r="AD171" s="103">
        <f t="shared" ref="AD171:AD234" si="24">F171</f>
        <v>1668.53</v>
      </c>
      <c r="AE171" s="103">
        <f t="shared" ref="AE171:AE234" si="25">H171+I171+J171+K171+L171+O171+R171+S171</f>
        <v>4513.38</v>
      </c>
      <c r="AF171" s="103">
        <f t="shared" ref="AF171:AF234" si="26">V171-AD171-AE171</f>
        <v>50</v>
      </c>
      <c r="AG171" s="3"/>
    </row>
    <row r="172" spans="2:33" x14ac:dyDescent="0.3">
      <c r="B172" s="1" t="str">
        <f>адреса!$G$216</f>
        <v>кв.14</v>
      </c>
      <c r="C172" s="522">
        <f>адреса!$I$216</f>
        <v>50000014</v>
      </c>
      <c r="D172" s="6" t="str">
        <f>адреса!$K$216</f>
        <v>ФИО-5-14</v>
      </c>
      <c r="E172" s="6">
        <v>62670.95</v>
      </c>
      <c r="F172" s="6">
        <v>4053.04</v>
      </c>
      <c r="G172" s="6">
        <v>0</v>
      </c>
      <c r="H172" s="6">
        <v>4821.68</v>
      </c>
      <c r="I172" s="6">
        <v>0</v>
      </c>
      <c r="J172" s="6">
        <v>0</v>
      </c>
      <c r="K172" s="6">
        <v>0</v>
      </c>
      <c r="L172" s="6"/>
      <c r="M172" s="6">
        <v>0</v>
      </c>
      <c r="N172" s="6">
        <v>50</v>
      </c>
      <c r="O172" s="6">
        <v>0</v>
      </c>
      <c r="P172" s="6">
        <v>0</v>
      </c>
      <c r="Q172" s="6">
        <v>0</v>
      </c>
      <c r="R172" s="6"/>
      <c r="S172" s="6"/>
      <c r="T172" s="6"/>
      <c r="U172" s="6"/>
      <c r="V172" s="6">
        <v>8924.7199999999993</v>
      </c>
      <c r="W172" s="6">
        <v>0</v>
      </c>
      <c r="X172" s="6">
        <v>71595.67</v>
      </c>
      <c r="Y172" s="513">
        <f>IF(A172&lt;&gt;"",IF(A172=мар17!A221,0,1),IF(AND(B172=мар17!B221,C172=мар17!C221),0,1))</f>
        <v>0</v>
      </c>
      <c r="Z172" s="70" t="str">
        <f t="shared" si="23"/>
        <v>ул. Пятая д.5</v>
      </c>
      <c r="AA172" s="504">
        <f>IF($B172&lt;&gt;"",MAX(AA$7:AA171)+1,0)</f>
        <v>162</v>
      </c>
      <c r="AB172" s="502">
        <f t="shared" si="14"/>
        <v>172</v>
      </c>
      <c r="AC172" s="504">
        <f>1</f>
        <v>1</v>
      </c>
      <c r="AD172" s="103">
        <f t="shared" si="24"/>
        <v>4053.04</v>
      </c>
      <c r="AE172" s="103">
        <f t="shared" si="25"/>
        <v>4821.68</v>
      </c>
      <c r="AF172" s="103">
        <f t="shared" si="26"/>
        <v>49.999999999999091</v>
      </c>
      <c r="AG172" s="3"/>
    </row>
    <row r="173" spans="2:33" x14ac:dyDescent="0.3">
      <c r="B173" s="1" t="str">
        <f>адреса!$G$217</f>
        <v>кв.15</v>
      </c>
      <c r="C173" s="522">
        <f>адреса!$I$217</f>
        <v>50000015</v>
      </c>
      <c r="D173" s="6" t="str">
        <f>адреса!$K$217</f>
        <v>ФИО-5-15</v>
      </c>
      <c r="E173" s="6">
        <v>5311.25</v>
      </c>
      <c r="F173" s="6">
        <v>2635.78</v>
      </c>
      <c r="G173" s="6">
        <v>0</v>
      </c>
      <c r="H173" s="6">
        <v>3133.3</v>
      </c>
      <c r="I173" s="6">
        <v>92.84</v>
      </c>
      <c r="J173" s="6">
        <v>283.89999999999998</v>
      </c>
      <c r="K173" s="6">
        <v>165.18</v>
      </c>
      <c r="L173" s="6"/>
      <c r="M173" s="6">
        <v>0</v>
      </c>
      <c r="N173" s="6">
        <v>50</v>
      </c>
      <c r="O173" s="6">
        <v>0</v>
      </c>
      <c r="P173" s="6">
        <v>0</v>
      </c>
      <c r="Q173" s="6">
        <v>0</v>
      </c>
      <c r="R173" s="6"/>
      <c r="S173" s="6"/>
      <c r="T173" s="6"/>
      <c r="U173" s="6"/>
      <c r="V173" s="6">
        <v>6361</v>
      </c>
      <c r="W173" s="6">
        <v>5311.25</v>
      </c>
      <c r="X173" s="6">
        <v>6361</v>
      </c>
      <c r="Y173" s="513">
        <f>IF(A173&lt;&gt;"",IF(A173=мар17!A222,0,1),IF(AND(B173=мар17!B222,C173=мар17!C222),0,1))</f>
        <v>0</v>
      </c>
      <c r="Z173" s="70" t="str">
        <f t="shared" si="23"/>
        <v>ул. Пятая д.5</v>
      </c>
      <c r="AA173" s="504">
        <f>IF($B173&lt;&gt;"",MAX(AA$7:AA172)+1,0)</f>
        <v>163</v>
      </c>
      <c r="AB173" s="502">
        <f t="shared" si="14"/>
        <v>173</v>
      </c>
      <c r="AC173" s="504">
        <f>1</f>
        <v>1</v>
      </c>
      <c r="AD173" s="103">
        <f t="shared" si="24"/>
        <v>2635.78</v>
      </c>
      <c r="AE173" s="103">
        <f t="shared" si="25"/>
        <v>3675.2200000000003</v>
      </c>
      <c r="AF173" s="103">
        <f t="shared" si="26"/>
        <v>49.999999999999545</v>
      </c>
      <c r="AG173" s="3"/>
    </row>
    <row r="174" spans="2:33" x14ac:dyDescent="0.3">
      <c r="B174" s="1" t="str">
        <f>адреса!$G$218</f>
        <v>кв.16</v>
      </c>
      <c r="C174" s="522">
        <f>адреса!$I$218</f>
        <v>50000016</v>
      </c>
      <c r="D174" s="6" t="str">
        <f>адреса!$K$218</f>
        <v>ФИО-5-16</v>
      </c>
      <c r="E174" s="6">
        <v>2670.92</v>
      </c>
      <c r="F174" s="6">
        <v>1685.78</v>
      </c>
      <c r="G174" s="6">
        <v>0</v>
      </c>
      <c r="H174" s="6">
        <v>2005.71</v>
      </c>
      <c r="I174" s="6">
        <v>0</v>
      </c>
      <c r="J174" s="6">
        <v>0</v>
      </c>
      <c r="K174" s="6">
        <v>0</v>
      </c>
      <c r="L174" s="6"/>
      <c r="M174" s="6">
        <v>0</v>
      </c>
      <c r="N174" s="6">
        <v>50</v>
      </c>
      <c r="O174" s="6">
        <v>0</v>
      </c>
      <c r="P174" s="6">
        <v>0</v>
      </c>
      <c r="Q174" s="6">
        <v>0</v>
      </c>
      <c r="R174" s="6"/>
      <c r="S174" s="6"/>
      <c r="T174" s="6"/>
      <c r="U174" s="6"/>
      <c r="V174" s="6">
        <v>3741.49</v>
      </c>
      <c r="W174" s="6">
        <v>2670.92</v>
      </c>
      <c r="X174" s="6">
        <v>3741.49</v>
      </c>
      <c r="Y174" s="513">
        <f>IF(A174&lt;&gt;"",IF(A174=мар17!A223,0,1),IF(AND(B174=мар17!B223,C174=мар17!C223),0,1))</f>
        <v>0</v>
      </c>
      <c r="Z174" s="70" t="str">
        <f t="shared" si="23"/>
        <v>ул. Пятая д.5</v>
      </c>
      <c r="AA174" s="504">
        <f>IF($B174&lt;&gt;"",MAX(AA$7:AA173)+1,0)</f>
        <v>164</v>
      </c>
      <c r="AB174" s="502">
        <f t="shared" si="14"/>
        <v>174</v>
      </c>
      <c r="AC174" s="504">
        <f>1</f>
        <v>1</v>
      </c>
      <c r="AD174" s="103">
        <f t="shared" si="24"/>
        <v>1685.78</v>
      </c>
      <c r="AE174" s="103">
        <f t="shared" si="25"/>
        <v>2005.71</v>
      </c>
      <c r="AF174" s="103">
        <f t="shared" si="26"/>
        <v>50</v>
      </c>
      <c r="AG174" s="3"/>
    </row>
    <row r="175" spans="2:33" x14ac:dyDescent="0.3">
      <c r="B175" s="1" t="str">
        <f>адреса!$G$219</f>
        <v>кв.17</v>
      </c>
      <c r="C175" s="522">
        <f>адреса!$I$219</f>
        <v>50000017</v>
      </c>
      <c r="D175" s="6" t="str">
        <f>адреса!$K$219</f>
        <v>ФИО-5-17</v>
      </c>
      <c r="E175" s="6">
        <v>3057.43</v>
      </c>
      <c r="F175" s="6">
        <v>1401.12</v>
      </c>
      <c r="G175" s="6">
        <v>0</v>
      </c>
      <c r="H175" s="6">
        <v>1997.73</v>
      </c>
      <c r="I175" s="6">
        <v>232.1</v>
      </c>
      <c r="J175" s="6">
        <v>232.13</v>
      </c>
      <c r="K175" s="6">
        <v>320.32</v>
      </c>
      <c r="L175" s="6"/>
      <c r="M175" s="6">
        <v>0</v>
      </c>
      <c r="N175" s="6">
        <v>50</v>
      </c>
      <c r="O175" s="6">
        <v>0</v>
      </c>
      <c r="P175" s="6">
        <v>0</v>
      </c>
      <c r="Q175" s="6">
        <v>0</v>
      </c>
      <c r="R175" s="6"/>
      <c r="S175" s="6"/>
      <c r="T175" s="6"/>
      <c r="U175" s="6"/>
      <c r="V175" s="6">
        <v>4233.3999999999996</v>
      </c>
      <c r="W175" s="6">
        <v>3057.43</v>
      </c>
      <c r="X175" s="6">
        <v>4233.3999999999996</v>
      </c>
      <c r="Y175" s="513">
        <f>IF(A175&lt;&gt;"",IF(A175=мар17!A224,0,1),IF(AND(B175=мар17!B224,C175=мар17!C224),0,1))</f>
        <v>0</v>
      </c>
      <c r="Z175" s="70" t="str">
        <f t="shared" si="23"/>
        <v>ул. Пятая д.5</v>
      </c>
      <c r="AA175" s="504">
        <f>IF($B175&lt;&gt;"",MAX(AA$7:AA174)+1,0)</f>
        <v>165</v>
      </c>
      <c r="AB175" s="502">
        <f t="shared" si="14"/>
        <v>175</v>
      </c>
      <c r="AC175" s="504">
        <f>1</f>
        <v>1</v>
      </c>
      <c r="AD175" s="103">
        <f t="shared" si="24"/>
        <v>1401.12</v>
      </c>
      <c r="AE175" s="103">
        <f t="shared" si="25"/>
        <v>2782.28</v>
      </c>
      <c r="AF175" s="103">
        <f t="shared" si="26"/>
        <v>49.999999999999545</v>
      </c>
      <c r="AG175" s="3"/>
    </row>
    <row r="176" spans="2:33" x14ac:dyDescent="0.3">
      <c r="B176" s="1" t="str">
        <f>адреса!$G$220</f>
        <v>кв.18</v>
      </c>
      <c r="C176" s="522">
        <f>адреса!$I$220</f>
        <v>50000018</v>
      </c>
      <c r="D176" s="6" t="str">
        <f>адреса!$K$220</f>
        <v>ФИО-5-18</v>
      </c>
      <c r="E176" s="6">
        <v>7312.17</v>
      </c>
      <c r="F176" s="6">
        <v>4966.3599999999997</v>
      </c>
      <c r="G176" s="6">
        <v>0</v>
      </c>
      <c r="H176" s="6">
        <v>4821.68</v>
      </c>
      <c r="I176" s="6">
        <v>185.68</v>
      </c>
      <c r="J176" s="6">
        <v>4116.55</v>
      </c>
      <c r="K176" s="6">
        <v>1018.61</v>
      </c>
      <c r="L176" s="6"/>
      <c r="M176" s="6">
        <v>0</v>
      </c>
      <c r="N176" s="6">
        <v>50</v>
      </c>
      <c r="O176" s="6">
        <v>0</v>
      </c>
      <c r="P176" s="6">
        <v>0</v>
      </c>
      <c r="Q176" s="6">
        <v>0</v>
      </c>
      <c r="R176" s="6"/>
      <c r="S176" s="6"/>
      <c r="T176" s="6"/>
      <c r="U176" s="6"/>
      <c r="V176" s="6">
        <v>15158.88</v>
      </c>
      <c r="W176" s="6">
        <v>7312.17</v>
      </c>
      <c r="X176" s="6">
        <v>15158.88</v>
      </c>
      <c r="Y176" s="513">
        <f>IF(A176&lt;&gt;"",IF(A176=мар17!A225,0,1),IF(AND(B176=мар17!B225,C176=мар17!C225),0,1))</f>
        <v>0</v>
      </c>
      <c r="Z176" s="70" t="str">
        <f t="shared" si="23"/>
        <v>ул. Пятая д.5</v>
      </c>
      <c r="AA176" s="504">
        <f>IF($B176&lt;&gt;"",MAX(AA$7:AA175)+1,0)</f>
        <v>166</v>
      </c>
      <c r="AB176" s="502">
        <f t="shared" si="14"/>
        <v>176</v>
      </c>
      <c r="AC176" s="504">
        <f>1</f>
        <v>1</v>
      </c>
      <c r="AD176" s="103">
        <f t="shared" si="24"/>
        <v>4966.3599999999997</v>
      </c>
      <c r="AE176" s="103">
        <f t="shared" si="25"/>
        <v>10142.52</v>
      </c>
      <c r="AF176" s="103">
        <f t="shared" si="26"/>
        <v>50</v>
      </c>
      <c r="AG176" s="3"/>
    </row>
    <row r="177" spans="2:33" x14ac:dyDescent="0.3">
      <c r="B177" s="1" t="str">
        <f>адреса!$G$221</f>
        <v>кв.19</v>
      </c>
      <c r="C177" s="522">
        <f>адреса!$I$221</f>
        <v>50000019</v>
      </c>
      <c r="D177" s="6" t="str">
        <f>адреса!$K$221</f>
        <v>ФИО-5-19</v>
      </c>
      <c r="E177" s="6">
        <v>7580.85</v>
      </c>
      <c r="F177" s="6">
        <v>2635.78</v>
      </c>
      <c r="G177" s="6">
        <v>0</v>
      </c>
      <c r="H177" s="6">
        <v>3133.3</v>
      </c>
      <c r="I177" s="6">
        <v>0</v>
      </c>
      <c r="J177" s="6">
        <v>0</v>
      </c>
      <c r="K177" s="6">
        <v>0</v>
      </c>
      <c r="L177" s="6"/>
      <c r="M177" s="6">
        <v>0</v>
      </c>
      <c r="N177" s="6">
        <v>50</v>
      </c>
      <c r="O177" s="6">
        <v>0</v>
      </c>
      <c r="P177" s="6">
        <v>0</v>
      </c>
      <c r="Q177" s="6">
        <v>0</v>
      </c>
      <c r="R177" s="6"/>
      <c r="S177" s="6"/>
      <c r="T177" s="6"/>
      <c r="U177" s="6"/>
      <c r="V177" s="6">
        <v>5819.08</v>
      </c>
      <c r="W177" s="6">
        <v>7000</v>
      </c>
      <c r="X177" s="6">
        <v>6399.93</v>
      </c>
      <c r="Y177" s="513">
        <f>IF(A177&lt;&gt;"",IF(A177=мар17!A226,0,1),IF(AND(B177=мар17!B226,C177=мар17!C226),0,1))</f>
        <v>0</v>
      </c>
      <c r="Z177" s="70" t="str">
        <f t="shared" si="23"/>
        <v>ул. Пятая д.5</v>
      </c>
      <c r="AA177" s="504">
        <f>IF($B177&lt;&gt;"",MAX(AA$7:AA176)+1,0)</f>
        <v>167</v>
      </c>
      <c r="AB177" s="502">
        <f t="shared" si="14"/>
        <v>177</v>
      </c>
      <c r="AC177" s="504">
        <f>1</f>
        <v>1</v>
      </c>
      <c r="AD177" s="103">
        <f t="shared" si="24"/>
        <v>2635.78</v>
      </c>
      <c r="AE177" s="103">
        <f t="shared" si="25"/>
        <v>3133.3</v>
      </c>
      <c r="AF177" s="103">
        <f t="shared" si="26"/>
        <v>49.999999999999545</v>
      </c>
      <c r="AG177" s="3"/>
    </row>
    <row r="178" spans="2:33" x14ac:dyDescent="0.3">
      <c r="B178" s="1" t="str">
        <f>адреса!$G$222</f>
        <v>кв.20</v>
      </c>
      <c r="C178" s="522">
        <f>адреса!$I$222</f>
        <v>50000020</v>
      </c>
      <c r="D178" s="6" t="str">
        <f>адреса!$K$222</f>
        <v>ФИО-5-20</v>
      </c>
      <c r="E178" s="6">
        <v>3070.92</v>
      </c>
      <c r="F178" s="6">
        <v>813.01</v>
      </c>
      <c r="G178" s="6">
        <v>0</v>
      </c>
      <c r="H178" s="6">
        <v>2005.71</v>
      </c>
      <c r="I178" s="6">
        <v>116.42</v>
      </c>
      <c r="J178" s="6">
        <v>517.83000000000004</v>
      </c>
      <c r="K178" s="6">
        <v>238.52</v>
      </c>
      <c r="L178" s="6"/>
      <c r="M178" s="6">
        <v>0</v>
      </c>
      <c r="N178" s="6">
        <v>50</v>
      </c>
      <c r="O178" s="6">
        <v>0</v>
      </c>
      <c r="P178" s="6">
        <v>0</v>
      </c>
      <c r="Q178" s="6">
        <v>0</v>
      </c>
      <c r="R178" s="6"/>
      <c r="S178" s="6"/>
      <c r="T178" s="6"/>
      <c r="U178" s="6"/>
      <c r="V178" s="6">
        <v>3741.49</v>
      </c>
      <c r="W178" s="6">
        <v>0</v>
      </c>
      <c r="X178" s="6">
        <v>6812.41</v>
      </c>
      <c r="Y178" s="513">
        <f>IF(A178&lt;&gt;"",IF(A178=мар17!A227,0,1),IF(AND(B178=мар17!B227,C178=мар17!C227),0,1))</f>
        <v>0</v>
      </c>
      <c r="Z178" s="70" t="str">
        <f t="shared" si="23"/>
        <v>ул. Пятая д.5</v>
      </c>
      <c r="AA178" s="504">
        <f>IF($B178&lt;&gt;"",MAX(AA$7:AA177)+1,0)</f>
        <v>168</v>
      </c>
      <c r="AB178" s="502">
        <f t="shared" si="14"/>
        <v>178</v>
      </c>
      <c r="AC178" s="504">
        <f>1</f>
        <v>1</v>
      </c>
      <c r="AD178" s="103">
        <f t="shared" si="24"/>
        <v>813.01</v>
      </c>
      <c r="AE178" s="103">
        <f t="shared" si="25"/>
        <v>2878.48</v>
      </c>
      <c r="AF178" s="103">
        <f t="shared" si="26"/>
        <v>49.999999999999545</v>
      </c>
      <c r="AG178" s="3"/>
    </row>
    <row r="179" spans="2:33" x14ac:dyDescent="0.3">
      <c r="B179" s="1" t="str">
        <f>адреса!$G$223</f>
        <v>кв.21</v>
      </c>
      <c r="C179" s="522">
        <f>адреса!$I$223</f>
        <v>50000021</v>
      </c>
      <c r="D179" s="6" t="str">
        <f>адреса!$K$223</f>
        <v>ФИО-5-21</v>
      </c>
      <c r="E179" s="6">
        <v>5136.8900000000003</v>
      </c>
      <c r="F179" s="6">
        <v>1678.27</v>
      </c>
      <c r="G179" s="6">
        <v>0</v>
      </c>
      <c r="H179" s="6">
        <v>1997.73</v>
      </c>
      <c r="I179" s="6">
        <v>0</v>
      </c>
      <c r="J179" s="6">
        <v>0</v>
      </c>
      <c r="K179" s="6">
        <v>0</v>
      </c>
      <c r="L179" s="6"/>
      <c r="M179" s="6">
        <v>0</v>
      </c>
      <c r="N179" s="6">
        <v>50</v>
      </c>
      <c r="O179" s="6">
        <v>0</v>
      </c>
      <c r="P179" s="6">
        <v>0</v>
      </c>
      <c r="Q179" s="6">
        <v>0</v>
      </c>
      <c r="R179" s="6"/>
      <c r="S179" s="6"/>
      <c r="T179" s="6"/>
      <c r="U179" s="6"/>
      <c r="V179" s="6">
        <v>3726</v>
      </c>
      <c r="W179" s="6">
        <v>0</v>
      </c>
      <c r="X179" s="6">
        <v>8862.89</v>
      </c>
      <c r="Y179" s="513">
        <f>IF(A179&lt;&gt;"",IF(A179=мар17!A228,0,1),IF(AND(B179=мар17!B228,C179=мар17!C228),0,1))</f>
        <v>0</v>
      </c>
      <c r="Z179" s="70" t="str">
        <f t="shared" si="23"/>
        <v>ул. Пятая д.5</v>
      </c>
      <c r="AA179" s="504">
        <f>IF($B179&lt;&gt;"",MAX(AA$7:AA178)+1,0)</f>
        <v>169</v>
      </c>
      <c r="AB179" s="502">
        <f t="shared" si="14"/>
        <v>179</v>
      </c>
      <c r="AC179" s="504">
        <f>1</f>
        <v>1</v>
      </c>
      <c r="AD179" s="103">
        <f t="shared" si="24"/>
        <v>1678.27</v>
      </c>
      <c r="AE179" s="103">
        <f t="shared" si="25"/>
        <v>1997.73</v>
      </c>
      <c r="AF179" s="103">
        <f t="shared" si="26"/>
        <v>50</v>
      </c>
      <c r="AG179" s="3"/>
    </row>
    <row r="180" spans="2:33" x14ac:dyDescent="0.3">
      <c r="B180" s="1" t="str">
        <f>адреса!$G$224</f>
        <v>кв.22</v>
      </c>
      <c r="C180" s="522">
        <f>адреса!$I$224</f>
        <v>50000022</v>
      </c>
      <c r="D180" s="6" t="str">
        <f>адреса!$K$224</f>
        <v>ФИО-5-22</v>
      </c>
      <c r="E180" s="6">
        <v>38556.51</v>
      </c>
      <c r="F180" s="6">
        <v>4053.04</v>
      </c>
      <c r="G180" s="6">
        <v>0</v>
      </c>
      <c r="H180" s="6">
        <v>4821.68</v>
      </c>
      <c r="I180" s="6">
        <v>0</v>
      </c>
      <c r="J180" s="6">
        <v>0</v>
      </c>
      <c r="K180" s="6">
        <v>0</v>
      </c>
      <c r="L180" s="6"/>
      <c r="M180" s="6">
        <v>0</v>
      </c>
      <c r="N180" s="6">
        <v>50</v>
      </c>
      <c r="O180" s="6">
        <v>0</v>
      </c>
      <c r="P180" s="6">
        <v>0</v>
      </c>
      <c r="Q180" s="6">
        <v>0</v>
      </c>
      <c r="R180" s="6"/>
      <c r="S180" s="6"/>
      <c r="T180" s="6"/>
      <c r="U180" s="6"/>
      <c r="V180" s="6">
        <v>8924.7199999999993</v>
      </c>
      <c r="W180" s="6">
        <v>48000</v>
      </c>
      <c r="X180" s="6">
        <v>-518.77</v>
      </c>
      <c r="Y180" s="513">
        <f>IF(A180&lt;&gt;"",IF(A180=мар17!A229,0,1),IF(AND(B180=мар17!B229,C180=мар17!C229),0,1))</f>
        <v>0</v>
      </c>
      <c r="Z180" s="70" t="str">
        <f t="shared" si="23"/>
        <v>ул. Пятая д.5</v>
      </c>
      <c r="AA180" s="504">
        <f>IF($B180&lt;&gt;"",MAX(AA$7:AA179)+1,0)</f>
        <v>170</v>
      </c>
      <c r="AB180" s="502">
        <f t="shared" si="14"/>
        <v>180</v>
      </c>
      <c r="AC180" s="504">
        <f>1</f>
        <v>1</v>
      </c>
      <c r="AD180" s="103">
        <f t="shared" si="24"/>
        <v>4053.04</v>
      </c>
      <c r="AE180" s="103">
        <f t="shared" si="25"/>
        <v>4821.68</v>
      </c>
      <c r="AF180" s="103">
        <f t="shared" si="26"/>
        <v>49.999999999999091</v>
      </c>
      <c r="AG180" s="3"/>
    </row>
    <row r="181" spans="2:33" x14ac:dyDescent="0.3">
      <c r="B181" s="1" t="str">
        <f>адреса!$G$225</f>
        <v>кв.23</v>
      </c>
      <c r="C181" s="522">
        <f>адреса!$I$225</f>
        <v>50000023</v>
      </c>
      <c r="D181" s="6" t="str">
        <f>адреса!$K$225</f>
        <v>ФИО-5-23</v>
      </c>
      <c r="E181" s="6">
        <v>7785.66</v>
      </c>
      <c r="F181" s="6">
        <v>2630.6</v>
      </c>
      <c r="G181" s="6">
        <v>0</v>
      </c>
      <c r="H181" s="6">
        <v>3179.2</v>
      </c>
      <c r="I181" s="6">
        <v>232.1</v>
      </c>
      <c r="J181" s="6">
        <v>1703.4</v>
      </c>
      <c r="K181" s="6">
        <v>605.66</v>
      </c>
      <c r="L181" s="6"/>
      <c r="M181" s="6">
        <v>0</v>
      </c>
      <c r="N181" s="6">
        <v>50</v>
      </c>
      <c r="O181" s="6">
        <v>0</v>
      </c>
      <c r="P181" s="6">
        <v>0</v>
      </c>
      <c r="Q181" s="6">
        <v>0</v>
      </c>
      <c r="R181" s="6"/>
      <c r="S181" s="6"/>
      <c r="T181" s="6"/>
      <c r="U181" s="6"/>
      <c r="V181" s="6">
        <v>8400.9599999999991</v>
      </c>
      <c r="W181" s="6">
        <v>7785.66</v>
      </c>
      <c r="X181" s="6">
        <v>8400.9599999999991</v>
      </c>
      <c r="Y181" s="513">
        <f>IF(A181&lt;&gt;"",IF(A181=мар17!A230,0,1),IF(AND(B181=мар17!B230,C181=мар17!C230),0,1))</f>
        <v>0</v>
      </c>
      <c r="Z181" s="70" t="str">
        <f t="shared" si="23"/>
        <v>ул. Пятая д.5</v>
      </c>
      <c r="AA181" s="504">
        <f>IF($B181&lt;&gt;"",MAX(AA$7:AA180)+1,0)</f>
        <v>171</v>
      </c>
      <c r="AB181" s="502">
        <f t="shared" si="14"/>
        <v>181</v>
      </c>
      <c r="AC181" s="504">
        <f>1</f>
        <v>1</v>
      </c>
      <c r="AD181" s="103">
        <f t="shared" si="24"/>
        <v>2630.6</v>
      </c>
      <c r="AE181" s="103">
        <f t="shared" si="25"/>
        <v>5720.36</v>
      </c>
      <c r="AF181" s="103">
        <f t="shared" si="26"/>
        <v>49.999999999999091</v>
      </c>
      <c r="AG181" s="3"/>
    </row>
    <row r="182" spans="2:33" x14ac:dyDescent="0.3">
      <c r="B182" s="1" t="str">
        <f>адреса!$G$226</f>
        <v>кв.24</v>
      </c>
      <c r="C182" s="522">
        <f>адреса!$I$226</f>
        <v>50000024</v>
      </c>
      <c r="D182" s="6" t="str">
        <f>адреса!$K$226</f>
        <v>ФИО-5-24</v>
      </c>
      <c r="E182" s="6">
        <v>7427.11</v>
      </c>
      <c r="F182" s="6">
        <v>1697.04</v>
      </c>
      <c r="G182" s="6">
        <v>0</v>
      </c>
      <c r="H182" s="6">
        <v>2019.68</v>
      </c>
      <c r="I182" s="6">
        <v>487.41</v>
      </c>
      <c r="J182" s="6">
        <v>3264.85</v>
      </c>
      <c r="K182" s="6">
        <v>1211.32</v>
      </c>
      <c r="L182" s="6"/>
      <c r="M182" s="6">
        <v>0</v>
      </c>
      <c r="N182" s="6">
        <v>50</v>
      </c>
      <c r="O182" s="6">
        <v>0</v>
      </c>
      <c r="P182" s="6">
        <v>0</v>
      </c>
      <c r="Q182" s="6">
        <v>0</v>
      </c>
      <c r="R182" s="6"/>
      <c r="S182" s="6"/>
      <c r="T182" s="6"/>
      <c r="U182" s="6"/>
      <c r="V182" s="6">
        <v>8730.2999999999993</v>
      </c>
      <c r="W182" s="6">
        <v>7427.11</v>
      </c>
      <c r="X182" s="6">
        <v>8730.2999999999993</v>
      </c>
      <c r="Y182" s="513">
        <f>IF(A182&lt;&gt;"",IF(A182=мар17!A231,0,1),IF(AND(B182=мар17!B231,C182=мар17!C231),0,1))</f>
        <v>0</v>
      </c>
      <c r="Z182" s="70" t="str">
        <f t="shared" si="23"/>
        <v>ул. Пятая д.5</v>
      </c>
      <c r="AA182" s="504">
        <f>IF($B182&lt;&gt;"",MAX(AA$7:AA181)+1,0)</f>
        <v>172</v>
      </c>
      <c r="AB182" s="502">
        <f t="shared" si="14"/>
        <v>182</v>
      </c>
      <c r="AC182" s="504">
        <f>1</f>
        <v>1</v>
      </c>
      <c r="AD182" s="103">
        <f t="shared" si="24"/>
        <v>1697.04</v>
      </c>
      <c r="AE182" s="103">
        <f t="shared" si="25"/>
        <v>6983.26</v>
      </c>
      <c r="AF182" s="103">
        <f t="shared" si="26"/>
        <v>49.999999999999091</v>
      </c>
      <c r="AG182" s="3"/>
    </row>
    <row r="183" spans="2:33" x14ac:dyDescent="0.3">
      <c r="B183" s="1" t="str">
        <f>адреса!$G$227</f>
        <v>кв.25</v>
      </c>
      <c r="C183" s="522">
        <f>адреса!$I$227</f>
        <v>50000025</v>
      </c>
      <c r="D183" s="6" t="str">
        <f>адреса!$K$227</f>
        <v>ФИО-5-25</v>
      </c>
      <c r="E183" s="6">
        <v>3057.43</v>
      </c>
      <c r="F183" s="6">
        <v>1678.27</v>
      </c>
      <c r="G183" s="6">
        <v>0</v>
      </c>
      <c r="H183" s="6">
        <v>1997.73</v>
      </c>
      <c r="I183" s="6">
        <v>0</v>
      </c>
      <c r="J183" s="6">
        <v>0</v>
      </c>
      <c r="K183" s="6">
        <v>0</v>
      </c>
      <c r="L183" s="6"/>
      <c r="M183" s="6">
        <v>0</v>
      </c>
      <c r="N183" s="6">
        <v>50</v>
      </c>
      <c r="O183" s="6">
        <v>0</v>
      </c>
      <c r="P183" s="6">
        <v>0</v>
      </c>
      <c r="Q183" s="6">
        <v>0</v>
      </c>
      <c r="R183" s="6"/>
      <c r="S183" s="6"/>
      <c r="T183" s="6"/>
      <c r="U183" s="6"/>
      <c r="V183" s="6">
        <v>3726</v>
      </c>
      <c r="W183" s="6">
        <v>3057.43</v>
      </c>
      <c r="X183" s="6">
        <v>3726</v>
      </c>
      <c r="Y183" s="513">
        <f>IF(A183&lt;&gt;"",IF(A183=мар17!A232,0,1),IF(AND(B183=мар17!B232,C183=мар17!C232),0,1))</f>
        <v>0</v>
      </c>
      <c r="Z183" s="70" t="str">
        <f t="shared" si="23"/>
        <v>ул. Пятая д.5</v>
      </c>
      <c r="AA183" s="504">
        <f>IF($B183&lt;&gt;"",MAX(AA$7:AA182)+1,0)</f>
        <v>173</v>
      </c>
      <c r="AB183" s="502">
        <f t="shared" si="14"/>
        <v>183</v>
      </c>
      <c r="AC183" s="504">
        <f>1</f>
        <v>1</v>
      </c>
      <c r="AD183" s="103">
        <f t="shared" si="24"/>
        <v>1678.27</v>
      </c>
      <c r="AE183" s="103">
        <f t="shared" si="25"/>
        <v>1997.73</v>
      </c>
      <c r="AF183" s="103">
        <f t="shared" si="26"/>
        <v>50</v>
      </c>
      <c r="AG183" s="3"/>
    </row>
    <row r="184" spans="2:33" x14ac:dyDescent="0.3">
      <c r="B184" s="1" t="str">
        <f>адреса!$G$228</f>
        <v>кв.26</v>
      </c>
      <c r="C184" s="522">
        <f>адреса!$I$228</f>
        <v>50000026</v>
      </c>
      <c r="D184" s="6" t="str">
        <f>адреса!$K$228</f>
        <v>ФИО-5-26</v>
      </c>
      <c r="E184" s="6">
        <v>8536.8700000000008</v>
      </c>
      <c r="F184" s="6">
        <v>4053.05</v>
      </c>
      <c r="G184" s="6">
        <v>0</v>
      </c>
      <c r="H184" s="6">
        <v>4821.68</v>
      </c>
      <c r="I184" s="6">
        <v>132.30000000000001</v>
      </c>
      <c r="J184" s="6">
        <v>475.53</v>
      </c>
      <c r="K184" s="6">
        <v>249.15</v>
      </c>
      <c r="L184" s="6"/>
      <c r="M184" s="6">
        <v>0</v>
      </c>
      <c r="N184" s="6">
        <v>50</v>
      </c>
      <c r="O184" s="6">
        <v>0</v>
      </c>
      <c r="P184" s="6">
        <v>0</v>
      </c>
      <c r="Q184" s="6">
        <v>0</v>
      </c>
      <c r="R184" s="6"/>
      <c r="S184" s="6"/>
      <c r="T184" s="6"/>
      <c r="U184" s="6"/>
      <c r="V184" s="6">
        <v>9781.7099999999991</v>
      </c>
      <c r="W184" s="6">
        <v>8536.8700000000008</v>
      </c>
      <c r="X184" s="6">
        <v>9781.7099999999991</v>
      </c>
      <c r="Y184" s="513">
        <f>IF(A184&lt;&gt;"",IF(A184=мар17!A233,0,1),IF(AND(B184=мар17!B233,C184=мар17!C233),0,1))</f>
        <v>0</v>
      </c>
      <c r="Z184" s="70" t="str">
        <f t="shared" si="23"/>
        <v>ул. Пятая д.5</v>
      </c>
      <c r="AA184" s="504">
        <f>IF($B184&lt;&gt;"",MAX(AA$7:AA183)+1,0)</f>
        <v>174</v>
      </c>
      <c r="AB184" s="502">
        <f t="shared" si="14"/>
        <v>184</v>
      </c>
      <c r="AC184" s="504">
        <f>1</f>
        <v>1</v>
      </c>
      <c r="AD184" s="103">
        <f t="shared" si="24"/>
        <v>4053.05</v>
      </c>
      <c r="AE184" s="103">
        <f t="shared" si="25"/>
        <v>5678.66</v>
      </c>
      <c r="AF184" s="103">
        <f t="shared" si="26"/>
        <v>49.999999999999091</v>
      </c>
      <c r="AG184" s="3"/>
    </row>
    <row r="185" spans="2:33" x14ac:dyDescent="0.3">
      <c r="B185" s="1" t="str">
        <f>адреса!$G$229</f>
        <v>кв.27</v>
      </c>
      <c r="C185" s="522">
        <f>адреса!$I$229</f>
        <v>50000027</v>
      </c>
      <c r="D185" s="6" t="str">
        <f>адреса!$K$229</f>
        <v>ФИО-5-27</v>
      </c>
      <c r="E185" s="6">
        <v>5768.42</v>
      </c>
      <c r="F185" s="6">
        <v>2671.33</v>
      </c>
      <c r="G185" s="6">
        <v>0</v>
      </c>
      <c r="H185" s="6">
        <v>3179.2</v>
      </c>
      <c r="I185" s="6">
        <v>69.63</v>
      </c>
      <c r="J185" s="6">
        <v>425.85</v>
      </c>
      <c r="K185" s="6">
        <v>165.18</v>
      </c>
      <c r="L185" s="6"/>
      <c r="M185" s="6">
        <v>0</v>
      </c>
      <c r="N185" s="6">
        <v>50</v>
      </c>
      <c r="O185" s="6">
        <v>0</v>
      </c>
      <c r="P185" s="6">
        <v>0</v>
      </c>
      <c r="Q185" s="6">
        <v>0</v>
      </c>
      <c r="R185" s="6"/>
      <c r="S185" s="6"/>
      <c r="T185" s="6"/>
      <c r="U185" s="6"/>
      <c r="V185" s="6">
        <v>6561.19</v>
      </c>
      <c r="W185" s="6">
        <v>0</v>
      </c>
      <c r="X185" s="6">
        <v>12329.61</v>
      </c>
      <c r="Y185" s="513">
        <f>IF(A185&lt;&gt;"",IF(A185=мар17!A234,0,1),IF(AND(B185=мар17!B234,C185=мар17!C234),0,1))</f>
        <v>0</v>
      </c>
      <c r="Z185" s="70" t="str">
        <f t="shared" si="23"/>
        <v>ул. Пятая д.5</v>
      </c>
      <c r="AA185" s="504">
        <f>IF($B185&lt;&gt;"",MAX(AA$7:AA184)+1,0)</f>
        <v>175</v>
      </c>
      <c r="AB185" s="502">
        <f t="shared" si="14"/>
        <v>185</v>
      </c>
      <c r="AC185" s="504">
        <f>1</f>
        <v>1</v>
      </c>
      <c r="AD185" s="103">
        <f t="shared" si="24"/>
        <v>2671.33</v>
      </c>
      <c r="AE185" s="103">
        <f t="shared" si="25"/>
        <v>3839.8599999999997</v>
      </c>
      <c r="AF185" s="103">
        <f t="shared" si="26"/>
        <v>50</v>
      </c>
      <c r="AG185" s="3"/>
    </row>
    <row r="186" spans="2:33" x14ac:dyDescent="0.3">
      <c r="B186" s="1" t="str">
        <f>адреса!$G$230</f>
        <v>кв.28</v>
      </c>
      <c r="C186" s="522">
        <f>адреса!$I$230</f>
        <v>50000028</v>
      </c>
      <c r="D186" s="6" t="str">
        <f>адреса!$K$230</f>
        <v>ФИО-5-28</v>
      </c>
      <c r="E186" s="6">
        <v>5642.9</v>
      </c>
      <c r="F186" s="6">
        <v>1697.04</v>
      </c>
      <c r="G186" s="6">
        <v>0</v>
      </c>
      <c r="H186" s="6">
        <v>2019.68</v>
      </c>
      <c r="I186" s="6">
        <v>0</v>
      </c>
      <c r="J186" s="6">
        <v>0</v>
      </c>
      <c r="K186" s="6">
        <v>0</v>
      </c>
      <c r="L186" s="6"/>
      <c r="M186" s="6">
        <v>0</v>
      </c>
      <c r="N186" s="6">
        <v>50</v>
      </c>
      <c r="O186" s="6">
        <v>0</v>
      </c>
      <c r="P186" s="6">
        <v>0</v>
      </c>
      <c r="Q186" s="6">
        <v>0</v>
      </c>
      <c r="R186" s="6"/>
      <c r="S186" s="6"/>
      <c r="T186" s="6"/>
      <c r="U186" s="6"/>
      <c r="V186" s="6">
        <v>3766.72</v>
      </c>
      <c r="W186" s="6">
        <v>5067.12</v>
      </c>
      <c r="X186" s="6">
        <v>4342.5</v>
      </c>
      <c r="Y186" s="513">
        <f>IF(A186&lt;&gt;"",IF(A186=мар17!A235,0,1),IF(AND(B186=мар17!B235,C186=мар17!C235),0,1))</f>
        <v>0</v>
      </c>
      <c r="Z186" s="70" t="str">
        <f t="shared" si="23"/>
        <v>ул. Пятая д.5</v>
      </c>
      <c r="AA186" s="504">
        <f>IF($B186&lt;&gt;"",MAX(AA$7:AA185)+1,0)</f>
        <v>176</v>
      </c>
      <c r="AB186" s="502">
        <f t="shared" si="14"/>
        <v>186</v>
      </c>
      <c r="AC186" s="504">
        <f>1</f>
        <v>1</v>
      </c>
      <c r="AD186" s="103">
        <f t="shared" si="24"/>
        <v>1697.04</v>
      </c>
      <c r="AE186" s="103">
        <f t="shared" si="25"/>
        <v>2019.68</v>
      </c>
      <c r="AF186" s="103">
        <f t="shared" si="26"/>
        <v>49.999999999999773</v>
      </c>
      <c r="AG186" s="3"/>
    </row>
    <row r="187" spans="2:33" x14ac:dyDescent="0.3">
      <c r="B187" s="1" t="str">
        <f>адреса!$G$231</f>
        <v>кв.29</v>
      </c>
      <c r="C187" s="522">
        <f>адреса!$I$231</f>
        <v>50000029</v>
      </c>
      <c r="D187" s="6" t="str">
        <f>адреса!$K$231</f>
        <v>ФИО-5-29</v>
      </c>
      <c r="E187" s="6">
        <v>3593.57</v>
      </c>
      <c r="F187" s="6">
        <v>1678.27</v>
      </c>
      <c r="G187" s="6">
        <v>0</v>
      </c>
      <c r="H187" s="6">
        <v>1997.73</v>
      </c>
      <c r="I187" s="6">
        <v>23.21</v>
      </c>
      <c r="J187" s="6">
        <v>425.85</v>
      </c>
      <c r="K187" s="6">
        <v>110.12</v>
      </c>
      <c r="L187" s="6"/>
      <c r="M187" s="6">
        <v>0</v>
      </c>
      <c r="N187" s="6">
        <v>50</v>
      </c>
      <c r="O187" s="6">
        <v>0</v>
      </c>
      <c r="P187" s="6">
        <v>0</v>
      </c>
      <c r="Q187" s="6">
        <v>0</v>
      </c>
      <c r="R187" s="6"/>
      <c r="S187" s="6"/>
      <c r="T187" s="6"/>
      <c r="U187" s="6"/>
      <c r="V187" s="6">
        <v>4285.18</v>
      </c>
      <c r="W187" s="6">
        <v>7878.75</v>
      </c>
      <c r="X187" s="6">
        <v>0</v>
      </c>
      <c r="Y187" s="513">
        <f>IF(A187&lt;&gt;"",IF(A187=мар17!A236,0,1),IF(AND(B187=мар17!B236,C187=мар17!C236),0,1))</f>
        <v>0</v>
      </c>
      <c r="Z187" s="70" t="str">
        <f t="shared" si="23"/>
        <v>ул. Пятая д.5</v>
      </c>
      <c r="AA187" s="504">
        <f>IF($B187&lt;&gt;"",MAX(AA$7:AA186)+1,0)</f>
        <v>177</v>
      </c>
      <c r="AB187" s="502">
        <f t="shared" si="14"/>
        <v>187</v>
      </c>
      <c r="AC187" s="504">
        <f>1</f>
        <v>1</v>
      </c>
      <c r="AD187" s="103">
        <f t="shared" si="24"/>
        <v>1678.27</v>
      </c>
      <c r="AE187" s="103">
        <f t="shared" si="25"/>
        <v>2556.91</v>
      </c>
      <c r="AF187" s="103">
        <f t="shared" si="26"/>
        <v>50.000000000000455</v>
      </c>
      <c r="AG187" s="3"/>
    </row>
    <row r="188" spans="2:33" x14ac:dyDescent="0.3">
      <c r="B188" s="1" t="str">
        <f>адреса!$G$232</f>
        <v>кв.30</v>
      </c>
      <c r="C188" s="522">
        <f>адреса!$I$232</f>
        <v>50000030</v>
      </c>
      <c r="D188" s="6" t="str">
        <f>адреса!$K$232</f>
        <v>ФИО-5-30</v>
      </c>
      <c r="E188" s="6">
        <v>25237.37</v>
      </c>
      <c r="F188" s="6">
        <v>4053.04</v>
      </c>
      <c r="G188" s="6">
        <v>0</v>
      </c>
      <c r="H188" s="6">
        <v>4821.68</v>
      </c>
      <c r="I188" s="6">
        <v>0</v>
      </c>
      <c r="J188" s="6">
        <v>0</v>
      </c>
      <c r="K188" s="6">
        <v>0</v>
      </c>
      <c r="L188" s="6"/>
      <c r="M188" s="6">
        <v>0</v>
      </c>
      <c r="N188" s="6">
        <v>50</v>
      </c>
      <c r="O188" s="6">
        <v>0</v>
      </c>
      <c r="P188" s="6">
        <v>0</v>
      </c>
      <c r="Q188" s="6">
        <v>0</v>
      </c>
      <c r="R188" s="6"/>
      <c r="S188" s="6"/>
      <c r="T188" s="6"/>
      <c r="U188" s="6"/>
      <c r="V188" s="6">
        <v>8924.7199999999993</v>
      </c>
      <c r="W188" s="6">
        <v>20000</v>
      </c>
      <c r="X188" s="6">
        <v>14162.09</v>
      </c>
      <c r="Y188" s="513">
        <f>IF(A188&lt;&gt;"",IF(A188=мар17!A237,0,1),IF(AND(B188=мар17!B237,C188=мар17!C237),0,1))</f>
        <v>0</v>
      </c>
      <c r="Z188" s="70" t="str">
        <f t="shared" si="23"/>
        <v>ул. Пятая д.5</v>
      </c>
      <c r="AA188" s="504">
        <f>IF($B188&lt;&gt;"",MAX(AA$7:AA187)+1,0)</f>
        <v>178</v>
      </c>
      <c r="AB188" s="502">
        <f t="shared" si="14"/>
        <v>188</v>
      </c>
      <c r="AC188" s="504">
        <f>1</f>
        <v>1</v>
      </c>
      <c r="AD188" s="103">
        <f t="shared" si="24"/>
        <v>4053.04</v>
      </c>
      <c r="AE188" s="103">
        <f t="shared" si="25"/>
        <v>4821.68</v>
      </c>
      <c r="AF188" s="103">
        <f t="shared" si="26"/>
        <v>49.999999999999091</v>
      </c>
      <c r="AG188" s="3"/>
    </row>
    <row r="189" spans="2:33" x14ac:dyDescent="0.3">
      <c r="B189" s="1" t="str">
        <f>адреса!$G$233</f>
        <v>кв.31</v>
      </c>
      <c r="C189" s="522">
        <f>адреса!$I$233</f>
        <v>50000031</v>
      </c>
      <c r="D189" s="6" t="str">
        <f>адреса!$K$233</f>
        <v>ФИО-5-31</v>
      </c>
      <c r="E189" s="6">
        <v>58903.55</v>
      </c>
      <c r="F189" s="6">
        <v>2671.33</v>
      </c>
      <c r="G189" s="6">
        <v>0</v>
      </c>
      <c r="H189" s="6">
        <v>3179.2</v>
      </c>
      <c r="I189" s="6">
        <v>0</v>
      </c>
      <c r="J189" s="6">
        <v>0</v>
      </c>
      <c r="K189" s="6">
        <v>0</v>
      </c>
      <c r="L189" s="6"/>
      <c r="M189" s="6">
        <v>0</v>
      </c>
      <c r="N189" s="6">
        <v>50</v>
      </c>
      <c r="O189" s="6">
        <v>0</v>
      </c>
      <c r="P189" s="6">
        <v>0</v>
      </c>
      <c r="Q189" s="6">
        <v>0</v>
      </c>
      <c r="R189" s="6"/>
      <c r="S189" s="6"/>
      <c r="T189" s="6"/>
      <c r="U189" s="6"/>
      <c r="V189" s="6">
        <v>5900.53</v>
      </c>
      <c r="W189" s="6">
        <v>0</v>
      </c>
      <c r="X189" s="6">
        <v>64804.08</v>
      </c>
      <c r="Y189" s="513">
        <f>IF(A189&lt;&gt;"",IF(A189=мар17!A238,0,1),IF(AND(B189=мар17!B238,C189=мар17!C238),0,1))</f>
        <v>0</v>
      </c>
      <c r="Z189" s="70" t="str">
        <f t="shared" si="23"/>
        <v>ул. Пятая д.5</v>
      </c>
      <c r="AA189" s="504">
        <f>IF($B189&lt;&gt;"",MAX(AA$7:AA188)+1,0)</f>
        <v>179</v>
      </c>
      <c r="AB189" s="502">
        <f t="shared" si="14"/>
        <v>189</v>
      </c>
      <c r="AC189" s="504">
        <f>1</f>
        <v>1</v>
      </c>
      <c r="AD189" s="103">
        <f t="shared" si="24"/>
        <v>2671.33</v>
      </c>
      <c r="AE189" s="103">
        <f t="shared" si="25"/>
        <v>3179.2</v>
      </c>
      <c r="AF189" s="103">
        <f t="shared" si="26"/>
        <v>50</v>
      </c>
      <c r="AG189" s="3"/>
    </row>
    <row r="190" spans="2:33" x14ac:dyDescent="0.3">
      <c r="B190" s="1" t="str">
        <f>адреса!$G$234</f>
        <v>кв.32</v>
      </c>
      <c r="C190" s="522">
        <f>адреса!$I$234</f>
        <v>50000032</v>
      </c>
      <c r="D190" s="6" t="str">
        <f>адреса!$K$234</f>
        <v>ФИО-5-32</v>
      </c>
      <c r="E190" s="6">
        <v>15453.66</v>
      </c>
      <c r="F190" s="6">
        <v>-48.51</v>
      </c>
      <c r="G190" s="6">
        <v>0</v>
      </c>
      <c r="H190" s="6">
        <v>2019.68</v>
      </c>
      <c r="I190" s="6">
        <v>232.84</v>
      </c>
      <c r="J190" s="6">
        <v>1035.67</v>
      </c>
      <c r="K190" s="6">
        <v>477.04</v>
      </c>
      <c r="L190" s="6"/>
      <c r="M190" s="6">
        <v>0</v>
      </c>
      <c r="N190" s="6">
        <v>50</v>
      </c>
      <c r="O190" s="6">
        <v>0</v>
      </c>
      <c r="P190" s="6">
        <v>0</v>
      </c>
      <c r="Q190" s="6">
        <v>0</v>
      </c>
      <c r="R190" s="6"/>
      <c r="S190" s="6"/>
      <c r="T190" s="6"/>
      <c r="U190" s="6"/>
      <c r="V190" s="6">
        <v>3766.72</v>
      </c>
      <c r="W190" s="6">
        <v>15453.66</v>
      </c>
      <c r="X190" s="6">
        <v>3766.72</v>
      </c>
      <c r="Y190" s="513">
        <f>IF(A190&lt;&gt;"",IF(A190=мар17!A239,0,1),IF(AND(B190=мар17!B239,C190=мар17!C239),0,1))</f>
        <v>0</v>
      </c>
      <c r="Z190" s="70" t="str">
        <f t="shared" si="23"/>
        <v>ул. Пятая д.5</v>
      </c>
      <c r="AA190" s="504">
        <f>IF($B190&lt;&gt;"",MAX(AA$7:AA189)+1,0)</f>
        <v>180</v>
      </c>
      <c r="AB190" s="502">
        <f t="shared" si="14"/>
        <v>190</v>
      </c>
      <c r="AC190" s="504">
        <f>1</f>
        <v>1</v>
      </c>
      <c r="AD190" s="103">
        <f t="shared" si="24"/>
        <v>-48.51</v>
      </c>
      <c r="AE190" s="103">
        <f t="shared" si="25"/>
        <v>3765.23</v>
      </c>
      <c r="AF190" s="103">
        <f t="shared" si="26"/>
        <v>50</v>
      </c>
      <c r="AG190" s="3"/>
    </row>
    <row r="191" spans="2:33" x14ac:dyDescent="0.3">
      <c r="B191" s="1" t="str">
        <f>адреса!$G$235</f>
        <v>кв.33</v>
      </c>
      <c r="C191" s="522">
        <f>адреса!$I$235</f>
        <v>50000033</v>
      </c>
      <c r="D191" s="6" t="str">
        <f>адреса!$K$235</f>
        <v>ФИО-5-33</v>
      </c>
      <c r="E191" s="6">
        <v>7693.45</v>
      </c>
      <c r="F191" s="6">
        <v>1678.27</v>
      </c>
      <c r="G191" s="6">
        <v>0</v>
      </c>
      <c r="H191" s="6">
        <v>1997.73</v>
      </c>
      <c r="I191" s="6">
        <v>0</v>
      </c>
      <c r="J191" s="6">
        <v>0</v>
      </c>
      <c r="K191" s="6">
        <v>0</v>
      </c>
      <c r="L191" s="6"/>
      <c r="M191" s="6">
        <v>0</v>
      </c>
      <c r="N191" s="6">
        <v>50</v>
      </c>
      <c r="O191" s="6">
        <v>0</v>
      </c>
      <c r="P191" s="6">
        <v>0</v>
      </c>
      <c r="Q191" s="6">
        <v>0</v>
      </c>
      <c r="R191" s="6"/>
      <c r="S191" s="6"/>
      <c r="T191" s="6"/>
      <c r="U191" s="6"/>
      <c r="V191" s="6">
        <v>3726</v>
      </c>
      <c r="W191" s="6">
        <v>7694</v>
      </c>
      <c r="X191" s="6">
        <v>3725.45</v>
      </c>
      <c r="Y191" s="513">
        <f>IF(A191&lt;&gt;"",IF(A191=мар17!A240,0,1),IF(AND(B191=мар17!B240,C191=мар17!C240),0,1))</f>
        <v>0</v>
      </c>
      <c r="Z191" s="70" t="str">
        <f t="shared" si="23"/>
        <v>ул. Пятая д.5</v>
      </c>
      <c r="AA191" s="504">
        <f>IF($B191&lt;&gt;"",MAX(AA$7:AA190)+1,0)</f>
        <v>181</v>
      </c>
      <c r="AB191" s="502">
        <f t="shared" si="14"/>
        <v>191</v>
      </c>
      <c r="AC191" s="504">
        <f>1</f>
        <v>1</v>
      </c>
      <c r="AD191" s="103">
        <f t="shared" si="24"/>
        <v>1678.27</v>
      </c>
      <c r="AE191" s="103">
        <f t="shared" si="25"/>
        <v>1997.73</v>
      </c>
      <c r="AF191" s="103">
        <f t="shared" si="26"/>
        <v>50</v>
      </c>
      <c r="AG191" s="3"/>
    </row>
    <row r="192" spans="2:33" x14ac:dyDescent="0.3">
      <c r="B192" s="1" t="str">
        <f>адреса!$G$236</f>
        <v>кв.34</v>
      </c>
      <c r="C192" s="522">
        <f>адреса!$I$236</f>
        <v>50000034</v>
      </c>
      <c r="D192" s="6" t="str">
        <f>адреса!$K$236</f>
        <v>ФИО-5-34</v>
      </c>
      <c r="E192" s="6">
        <v>9001.89</v>
      </c>
      <c r="F192" s="6">
        <v>4053.04</v>
      </c>
      <c r="G192" s="6">
        <v>0</v>
      </c>
      <c r="H192" s="6">
        <v>4821.68</v>
      </c>
      <c r="I192" s="6">
        <v>185.68</v>
      </c>
      <c r="J192" s="6">
        <v>851.7</v>
      </c>
      <c r="K192" s="6">
        <v>385.42</v>
      </c>
      <c r="L192" s="6"/>
      <c r="M192" s="6">
        <v>0</v>
      </c>
      <c r="N192" s="6">
        <v>50</v>
      </c>
      <c r="O192" s="6">
        <v>0</v>
      </c>
      <c r="P192" s="6">
        <v>0</v>
      </c>
      <c r="Q192" s="6">
        <v>0</v>
      </c>
      <c r="R192" s="6"/>
      <c r="S192" s="6"/>
      <c r="T192" s="6"/>
      <c r="U192" s="6"/>
      <c r="V192" s="6">
        <v>10347.52</v>
      </c>
      <c r="W192" s="6">
        <v>9002</v>
      </c>
      <c r="X192" s="6">
        <v>10347.41</v>
      </c>
      <c r="Y192" s="513">
        <f>IF(A192&lt;&gt;"",IF(A192=мар17!A241,0,1),IF(AND(B192=мар17!B241,C192=мар17!C241),0,1))</f>
        <v>0</v>
      </c>
      <c r="Z192" s="70" t="str">
        <f t="shared" si="23"/>
        <v>ул. Пятая д.5</v>
      </c>
      <c r="AA192" s="504">
        <f>IF($B192&lt;&gt;"",MAX(AA$7:AA191)+1,0)</f>
        <v>182</v>
      </c>
      <c r="AB192" s="502">
        <f t="shared" si="14"/>
        <v>192</v>
      </c>
      <c r="AC192" s="504">
        <f>1</f>
        <v>1</v>
      </c>
      <c r="AD192" s="103">
        <f t="shared" si="24"/>
        <v>4053.04</v>
      </c>
      <c r="AE192" s="103">
        <f t="shared" si="25"/>
        <v>6244.4800000000005</v>
      </c>
      <c r="AF192" s="103">
        <f t="shared" si="26"/>
        <v>50</v>
      </c>
      <c r="AG192" s="3"/>
    </row>
    <row r="193" spans="2:33" x14ac:dyDescent="0.3">
      <c r="B193" s="1" t="str">
        <f>адреса!$G$237</f>
        <v>кв.35</v>
      </c>
      <c r="C193" s="522">
        <f>адреса!$I$237</f>
        <v>50000035</v>
      </c>
      <c r="D193" s="6" t="str">
        <f>адреса!$K$237</f>
        <v>ФИО-5-35</v>
      </c>
      <c r="E193" s="6">
        <v>41225.160000000003</v>
      </c>
      <c r="F193" s="6">
        <v>1783.53</v>
      </c>
      <c r="G193" s="6">
        <v>0</v>
      </c>
      <c r="H193" s="6">
        <v>3161.24</v>
      </c>
      <c r="I193" s="6">
        <v>116.42</v>
      </c>
      <c r="J193" s="6">
        <v>517.83000000000004</v>
      </c>
      <c r="K193" s="6">
        <v>238.52</v>
      </c>
      <c r="L193" s="6"/>
      <c r="M193" s="6">
        <v>0</v>
      </c>
      <c r="N193" s="6">
        <v>50</v>
      </c>
      <c r="O193" s="6">
        <v>0</v>
      </c>
      <c r="P193" s="6">
        <v>0</v>
      </c>
      <c r="Q193" s="6">
        <v>0</v>
      </c>
      <c r="R193" s="6"/>
      <c r="S193" s="6"/>
      <c r="T193" s="6"/>
      <c r="U193" s="6"/>
      <c r="V193" s="6">
        <v>5867.54</v>
      </c>
      <c r="W193" s="6">
        <v>0</v>
      </c>
      <c r="X193" s="6">
        <v>47092.7</v>
      </c>
      <c r="Y193" s="513">
        <f>IF(A193&lt;&gt;"",IF(A193=мар17!A242,0,1),IF(AND(B193=мар17!B242,C193=мар17!C242),0,1))</f>
        <v>0</v>
      </c>
      <c r="Z193" s="70" t="str">
        <f t="shared" si="23"/>
        <v>ул. Пятая д.5</v>
      </c>
      <c r="AA193" s="504">
        <f>IF($B193&lt;&gt;"",MAX(AA$7:AA192)+1,0)</f>
        <v>183</v>
      </c>
      <c r="AB193" s="502">
        <f t="shared" si="14"/>
        <v>193</v>
      </c>
      <c r="AC193" s="504">
        <f>1</f>
        <v>1</v>
      </c>
      <c r="AD193" s="103">
        <f t="shared" si="24"/>
        <v>1783.53</v>
      </c>
      <c r="AE193" s="103">
        <f t="shared" si="25"/>
        <v>4034.0099999999998</v>
      </c>
      <c r="AF193" s="103">
        <f t="shared" si="26"/>
        <v>50.000000000000455</v>
      </c>
      <c r="AG193" s="3"/>
    </row>
    <row r="194" spans="2:33" x14ac:dyDescent="0.3">
      <c r="B194" s="1" t="str">
        <f>адреса!$G$238</f>
        <v>кв.36</v>
      </c>
      <c r="C194" s="522">
        <f>адреса!$I$238</f>
        <v>50000036</v>
      </c>
      <c r="D194" s="6" t="str">
        <f>адреса!$K$238</f>
        <v>ФИО-5-36</v>
      </c>
      <c r="E194" s="6">
        <v>23544.09</v>
      </c>
      <c r="F194" s="6">
        <v>-44.75</v>
      </c>
      <c r="G194" s="6">
        <v>0</v>
      </c>
      <c r="H194" s="6">
        <v>2023.67</v>
      </c>
      <c r="I194" s="6">
        <v>232.84</v>
      </c>
      <c r="J194" s="6">
        <v>1035.67</v>
      </c>
      <c r="K194" s="6">
        <v>477.04</v>
      </c>
      <c r="L194" s="6"/>
      <c r="M194" s="6">
        <v>0</v>
      </c>
      <c r="N194" s="6">
        <v>50</v>
      </c>
      <c r="O194" s="6">
        <v>0</v>
      </c>
      <c r="P194" s="6">
        <v>0</v>
      </c>
      <c r="Q194" s="6">
        <v>0</v>
      </c>
      <c r="R194" s="6"/>
      <c r="S194" s="6"/>
      <c r="T194" s="6"/>
      <c r="U194" s="6"/>
      <c r="V194" s="6">
        <v>3774.47</v>
      </c>
      <c r="W194" s="6">
        <v>0</v>
      </c>
      <c r="X194" s="6">
        <v>27318.560000000001</v>
      </c>
      <c r="Y194" s="513">
        <f>IF(A194&lt;&gt;"",IF(A194=мар17!A243,0,1),IF(AND(B194=мар17!B243,C194=мар17!C243),0,1))</f>
        <v>0</v>
      </c>
      <c r="Z194" s="70" t="str">
        <f t="shared" si="23"/>
        <v>ул. Пятая д.5</v>
      </c>
      <c r="AA194" s="504">
        <f>IF($B194&lt;&gt;"",MAX(AA$7:AA193)+1,0)</f>
        <v>184</v>
      </c>
      <c r="AB194" s="502">
        <f t="shared" si="14"/>
        <v>194</v>
      </c>
      <c r="AC194" s="504">
        <f>1</f>
        <v>1</v>
      </c>
      <c r="AD194" s="103">
        <f t="shared" si="24"/>
        <v>-44.75</v>
      </c>
      <c r="AE194" s="103">
        <f t="shared" si="25"/>
        <v>3769.2200000000003</v>
      </c>
      <c r="AF194" s="103">
        <f t="shared" si="26"/>
        <v>49.999999999999545</v>
      </c>
      <c r="AG194" s="3"/>
    </row>
    <row r="195" spans="2:33" x14ac:dyDescent="0.3">
      <c r="B195" s="1" t="str">
        <f>адреса!$G$239</f>
        <v>кв.37</v>
      </c>
      <c r="C195" s="522">
        <f>адреса!$I$239</f>
        <v>50000037</v>
      </c>
      <c r="D195" s="6" t="str">
        <f>адреса!$K$239</f>
        <v>ФИО-5-37</v>
      </c>
      <c r="E195" s="6">
        <v>5399.09</v>
      </c>
      <c r="F195" s="6">
        <v>1676.52</v>
      </c>
      <c r="G195" s="6">
        <v>0</v>
      </c>
      <c r="H195" s="6">
        <v>1991.74</v>
      </c>
      <c r="I195" s="6">
        <v>139.26</v>
      </c>
      <c r="J195" s="6">
        <v>425.85</v>
      </c>
      <c r="K195" s="6">
        <v>247.77</v>
      </c>
      <c r="L195" s="6"/>
      <c r="M195" s="6">
        <v>0</v>
      </c>
      <c r="N195" s="6">
        <v>50</v>
      </c>
      <c r="O195" s="6">
        <v>0</v>
      </c>
      <c r="P195" s="6">
        <v>0</v>
      </c>
      <c r="Q195" s="6">
        <v>0</v>
      </c>
      <c r="R195" s="6"/>
      <c r="S195" s="6"/>
      <c r="T195" s="6"/>
      <c r="U195" s="6"/>
      <c r="V195" s="6">
        <v>4531.1400000000003</v>
      </c>
      <c r="W195" s="6">
        <v>5399.09</v>
      </c>
      <c r="X195" s="6">
        <v>4531.1400000000003</v>
      </c>
      <c r="Y195" s="513">
        <f>IF(A195&lt;&gt;"",IF(A195=мар17!A244,0,1),IF(AND(B195=мар17!B244,C195=мар17!C244),0,1))</f>
        <v>0</v>
      </c>
      <c r="Z195" s="70" t="str">
        <f t="shared" si="23"/>
        <v>ул. Пятая д.5</v>
      </c>
      <c r="AA195" s="504">
        <f>IF($B195&lt;&gt;"",MAX(AA$7:AA194)+1,0)</f>
        <v>185</v>
      </c>
      <c r="AB195" s="502">
        <f t="shared" si="14"/>
        <v>195</v>
      </c>
      <c r="AC195" s="504">
        <f>1</f>
        <v>1</v>
      </c>
      <c r="AD195" s="103">
        <f t="shared" si="24"/>
        <v>1676.52</v>
      </c>
      <c r="AE195" s="103">
        <f t="shared" si="25"/>
        <v>2804.62</v>
      </c>
      <c r="AF195" s="103">
        <f t="shared" si="26"/>
        <v>50.000000000000455</v>
      </c>
      <c r="AG195" s="3"/>
    </row>
    <row r="196" spans="2:33" x14ac:dyDescent="0.3">
      <c r="B196" s="1" t="str">
        <f>адреса!$G$240</f>
        <v>кв.38</v>
      </c>
      <c r="C196" s="522">
        <f>адреса!$I$240</f>
        <v>50000038</v>
      </c>
      <c r="D196" s="6" t="str">
        <f>адреса!$K$240</f>
        <v>ФИО-5-38</v>
      </c>
      <c r="E196" s="6">
        <v>9076.94</v>
      </c>
      <c r="F196" s="6">
        <v>4053.05</v>
      </c>
      <c r="G196" s="6">
        <v>0</v>
      </c>
      <c r="H196" s="6">
        <v>4821.68</v>
      </c>
      <c r="I196" s="6">
        <v>280.52</v>
      </c>
      <c r="J196" s="6">
        <v>1323.97</v>
      </c>
      <c r="K196" s="6">
        <v>589.5</v>
      </c>
      <c r="L196" s="6"/>
      <c r="M196" s="6">
        <v>0</v>
      </c>
      <c r="N196" s="6">
        <v>50</v>
      </c>
      <c r="O196" s="6">
        <v>0</v>
      </c>
      <c r="P196" s="6">
        <v>0</v>
      </c>
      <c r="Q196" s="6">
        <v>0</v>
      </c>
      <c r="R196" s="6"/>
      <c r="S196" s="6"/>
      <c r="T196" s="6"/>
      <c r="U196" s="6"/>
      <c r="V196" s="6">
        <v>11118.72</v>
      </c>
      <c r="W196" s="6">
        <v>20195.66</v>
      </c>
      <c r="X196" s="6">
        <v>0</v>
      </c>
      <c r="Y196" s="513">
        <f>IF(A196&lt;&gt;"",IF(A196=мар17!A245,0,1),IF(AND(B196=мар17!B245,C196=мар17!C245),0,1))</f>
        <v>0</v>
      </c>
      <c r="Z196" s="70" t="str">
        <f t="shared" si="23"/>
        <v>ул. Пятая д.5</v>
      </c>
      <c r="AA196" s="504">
        <f>IF($B196&lt;&gt;"",MAX(AA$7:AA195)+1,0)</f>
        <v>186</v>
      </c>
      <c r="AB196" s="502">
        <f t="shared" si="14"/>
        <v>196</v>
      </c>
      <c r="AC196" s="504">
        <f>1</f>
        <v>1</v>
      </c>
      <c r="AD196" s="103">
        <f t="shared" si="24"/>
        <v>4053.05</v>
      </c>
      <c r="AE196" s="103">
        <f t="shared" si="25"/>
        <v>7015.670000000001</v>
      </c>
      <c r="AF196" s="103">
        <f t="shared" si="26"/>
        <v>49.999999999998181</v>
      </c>
      <c r="AG196" s="3"/>
    </row>
    <row r="197" spans="2:33" x14ac:dyDescent="0.3">
      <c r="B197" s="1" t="str">
        <f>адреса!$G$241</f>
        <v>кв.39</v>
      </c>
      <c r="C197" s="522">
        <f>адреса!$I$241</f>
        <v>50000039</v>
      </c>
      <c r="D197" s="6" t="str">
        <f>адреса!$K$241</f>
        <v>ФИО-5-39</v>
      </c>
      <c r="E197" s="6">
        <v>11853.59</v>
      </c>
      <c r="F197" s="6">
        <v>2579.35</v>
      </c>
      <c r="G197" s="6">
        <v>0</v>
      </c>
      <c r="H197" s="6">
        <v>3161.24</v>
      </c>
      <c r="I197" s="6">
        <v>0</v>
      </c>
      <c r="J197" s="6">
        <v>0</v>
      </c>
      <c r="K197" s="6">
        <v>0</v>
      </c>
      <c r="L197" s="6"/>
      <c r="M197" s="6">
        <v>0</v>
      </c>
      <c r="N197" s="6">
        <v>50</v>
      </c>
      <c r="O197" s="6">
        <v>0</v>
      </c>
      <c r="P197" s="6">
        <v>0</v>
      </c>
      <c r="Q197" s="6">
        <v>0</v>
      </c>
      <c r="R197" s="6"/>
      <c r="S197" s="6"/>
      <c r="T197" s="6"/>
      <c r="U197" s="6"/>
      <c r="V197" s="6">
        <v>5790.59</v>
      </c>
      <c r="W197" s="6">
        <v>7120.73</v>
      </c>
      <c r="X197" s="6">
        <v>10523.45</v>
      </c>
      <c r="Y197" s="513">
        <f>IF(A197&lt;&gt;"",IF(A197=мар17!A246,0,1),IF(AND(B197=мар17!B246,C197=мар17!C246),0,1))</f>
        <v>0</v>
      </c>
      <c r="Z197" s="70" t="str">
        <f t="shared" si="23"/>
        <v>ул. Пятая д.5</v>
      </c>
      <c r="AA197" s="504">
        <f>IF($B197&lt;&gt;"",MAX(AA$7:AA196)+1,0)</f>
        <v>187</v>
      </c>
      <c r="AB197" s="502">
        <f t="shared" si="14"/>
        <v>197</v>
      </c>
      <c r="AC197" s="504">
        <f>1</f>
        <v>1</v>
      </c>
      <c r="AD197" s="103">
        <f t="shared" si="24"/>
        <v>2579.35</v>
      </c>
      <c r="AE197" s="103">
        <f t="shared" si="25"/>
        <v>3161.24</v>
      </c>
      <c r="AF197" s="103">
        <f t="shared" si="26"/>
        <v>50.000000000000455</v>
      </c>
      <c r="AG197" s="3"/>
    </row>
    <row r="198" spans="2:33" x14ac:dyDescent="0.3">
      <c r="B198" s="1" t="str">
        <f>адреса!$G$242</f>
        <v>кв.40</v>
      </c>
      <c r="C198" s="522">
        <f>адреса!$I$242</f>
        <v>50000040</v>
      </c>
      <c r="D198" s="6" t="str">
        <f>адреса!$K$242</f>
        <v>ФИО-5-40</v>
      </c>
      <c r="E198" s="6">
        <v>5827.09</v>
      </c>
      <c r="F198" s="6">
        <v>1700.8</v>
      </c>
      <c r="G198" s="6">
        <v>0</v>
      </c>
      <c r="H198" s="6">
        <v>2023.67</v>
      </c>
      <c r="I198" s="6">
        <v>92.84</v>
      </c>
      <c r="J198" s="6">
        <v>283.89999999999998</v>
      </c>
      <c r="K198" s="6">
        <v>165.18</v>
      </c>
      <c r="L198" s="6"/>
      <c r="M198" s="6">
        <v>0</v>
      </c>
      <c r="N198" s="6">
        <v>50</v>
      </c>
      <c r="O198" s="6">
        <v>0</v>
      </c>
      <c r="P198" s="6">
        <v>0</v>
      </c>
      <c r="Q198" s="6">
        <v>0</v>
      </c>
      <c r="R198" s="6"/>
      <c r="S198" s="6"/>
      <c r="T198" s="6"/>
      <c r="U198" s="6"/>
      <c r="V198" s="6">
        <v>4316.3900000000003</v>
      </c>
      <c r="W198" s="6">
        <v>5827.09</v>
      </c>
      <c r="X198" s="6">
        <v>4316.3900000000003</v>
      </c>
      <c r="Y198" s="513">
        <f>IF(A198&lt;&gt;"",IF(A198=мар17!A247,0,1),IF(AND(B198=мар17!B247,C198=мар17!C247),0,1))</f>
        <v>0</v>
      </c>
      <c r="Z198" s="70" t="str">
        <f t="shared" si="23"/>
        <v>ул. Пятая д.5</v>
      </c>
      <c r="AA198" s="504">
        <f>IF($B198&lt;&gt;"",MAX(AA$7:AA197)+1,0)</f>
        <v>188</v>
      </c>
      <c r="AB198" s="502">
        <f t="shared" si="14"/>
        <v>198</v>
      </c>
      <c r="AC198" s="504">
        <f>1</f>
        <v>1</v>
      </c>
      <c r="AD198" s="103">
        <f t="shared" si="24"/>
        <v>1700.8</v>
      </c>
      <c r="AE198" s="103">
        <f t="shared" si="25"/>
        <v>2565.59</v>
      </c>
      <c r="AF198" s="103">
        <f t="shared" si="26"/>
        <v>50</v>
      </c>
      <c r="AG198" s="3"/>
    </row>
    <row r="199" spans="2:33" x14ac:dyDescent="0.3">
      <c r="B199" s="1" t="str">
        <f>адреса!$G$243</f>
        <v>кв.41</v>
      </c>
      <c r="C199" s="522">
        <f>адреса!$I$243</f>
        <v>50000041</v>
      </c>
      <c r="D199" s="6" t="str">
        <f>адреса!$K$243</f>
        <v>ФИО-5-41</v>
      </c>
      <c r="E199" s="6">
        <v>12885.39</v>
      </c>
      <c r="F199" s="6">
        <v>1676.52</v>
      </c>
      <c r="G199" s="6">
        <v>0</v>
      </c>
      <c r="H199" s="6">
        <v>1991.74</v>
      </c>
      <c r="I199" s="6">
        <v>0</v>
      </c>
      <c r="J199" s="6">
        <v>0</v>
      </c>
      <c r="K199" s="6">
        <v>0</v>
      </c>
      <c r="L199" s="6"/>
      <c r="M199" s="6">
        <v>0</v>
      </c>
      <c r="N199" s="6">
        <v>50</v>
      </c>
      <c r="O199" s="6">
        <v>0</v>
      </c>
      <c r="P199" s="6">
        <v>0</v>
      </c>
      <c r="Q199" s="6">
        <v>0</v>
      </c>
      <c r="R199" s="6"/>
      <c r="S199" s="6"/>
      <c r="T199" s="6"/>
      <c r="U199" s="6"/>
      <c r="V199" s="6">
        <v>3718.26</v>
      </c>
      <c r="W199" s="6">
        <v>0</v>
      </c>
      <c r="X199" s="6">
        <v>16603.650000000001</v>
      </c>
      <c r="Y199" s="513">
        <f>IF(A199&lt;&gt;"",IF(A199=мар17!A248,0,1),IF(AND(B199=мар17!B248,C199=мар17!C248),0,1))</f>
        <v>0</v>
      </c>
      <c r="Z199" s="70" t="str">
        <f t="shared" si="23"/>
        <v>ул. Пятая д.5</v>
      </c>
      <c r="AA199" s="504">
        <f>IF($B199&lt;&gt;"",MAX(AA$7:AA198)+1,0)</f>
        <v>189</v>
      </c>
      <c r="AB199" s="502">
        <f t="shared" si="14"/>
        <v>199</v>
      </c>
      <c r="AC199" s="504">
        <f>1</f>
        <v>1</v>
      </c>
      <c r="AD199" s="103">
        <f t="shared" si="24"/>
        <v>1676.52</v>
      </c>
      <c r="AE199" s="103">
        <f t="shared" si="25"/>
        <v>1991.74</v>
      </c>
      <c r="AF199" s="103">
        <f t="shared" si="26"/>
        <v>50.000000000000227</v>
      </c>
      <c r="AG199" s="3"/>
    </row>
    <row r="200" spans="2:33" x14ac:dyDescent="0.3">
      <c r="B200" s="1" t="str">
        <f>адреса!$G$244</f>
        <v>кв.42</v>
      </c>
      <c r="C200" s="522">
        <f>адреса!$I$244</f>
        <v>50000042</v>
      </c>
      <c r="D200" s="6" t="str">
        <f>адреса!$K$244</f>
        <v>ФИО-5-42</v>
      </c>
      <c r="E200" s="6">
        <v>24584.67</v>
      </c>
      <c r="F200" s="6">
        <v>4053.04</v>
      </c>
      <c r="G200" s="6">
        <v>0</v>
      </c>
      <c r="H200" s="6">
        <v>4821.68</v>
      </c>
      <c r="I200" s="6">
        <v>0</v>
      </c>
      <c r="J200" s="6">
        <v>0</v>
      </c>
      <c r="K200" s="6">
        <v>0</v>
      </c>
      <c r="L200" s="6"/>
      <c r="M200" s="6">
        <v>0</v>
      </c>
      <c r="N200" s="6">
        <v>50</v>
      </c>
      <c r="O200" s="6">
        <v>0</v>
      </c>
      <c r="P200" s="6">
        <v>0</v>
      </c>
      <c r="Q200" s="6">
        <v>0</v>
      </c>
      <c r="R200" s="6"/>
      <c r="S200" s="6"/>
      <c r="T200" s="6"/>
      <c r="U200" s="6"/>
      <c r="V200" s="6">
        <v>8924.7199999999993</v>
      </c>
      <c r="W200" s="6">
        <v>0</v>
      </c>
      <c r="X200" s="6">
        <v>33509.39</v>
      </c>
      <c r="Y200" s="513">
        <f>IF(A200&lt;&gt;"",IF(A200=мар17!A249,0,1),IF(AND(B200=мар17!B249,C200=мар17!C249),0,1))</f>
        <v>0</v>
      </c>
      <c r="Z200" s="70" t="str">
        <f t="shared" si="23"/>
        <v>ул. Пятая д.5</v>
      </c>
      <c r="AA200" s="504">
        <f>IF($B200&lt;&gt;"",MAX(AA$7:AA199)+1,0)</f>
        <v>190</v>
      </c>
      <c r="AB200" s="502">
        <f t="shared" si="14"/>
        <v>200</v>
      </c>
      <c r="AC200" s="504">
        <f>1</f>
        <v>1</v>
      </c>
      <c r="AD200" s="103">
        <f t="shared" si="24"/>
        <v>4053.04</v>
      </c>
      <c r="AE200" s="103">
        <f t="shared" si="25"/>
        <v>4821.68</v>
      </c>
      <c r="AF200" s="103">
        <f t="shared" si="26"/>
        <v>49.999999999999091</v>
      </c>
      <c r="AG200" s="3"/>
    </row>
    <row r="201" spans="2:33" x14ac:dyDescent="0.3">
      <c r="B201" s="1" t="str">
        <f>адреса!$G$245</f>
        <v>кв.43</v>
      </c>
      <c r="C201" s="522">
        <f>адреса!$I$245</f>
        <v>50000043</v>
      </c>
      <c r="D201" s="6" t="str">
        <f>адреса!$K$245</f>
        <v>ФИО-5-43</v>
      </c>
      <c r="E201" s="6">
        <v>26188.63</v>
      </c>
      <c r="F201" s="6">
        <v>2579.35</v>
      </c>
      <c r="G201" s="6">
        <v>0</v>
      </c>
      <c r="H201" s="6">
        <v>3161.24</v>
      </c>
      <c r="I201" s="6">
        <v>0</v>
      </c>
      <c r="J201" s="6">
        <v>0</v>
      </c>
      <c r="K201" s="6">
        <v>0</v>
      </c>
      <c r="L201" s="6"/>
      <c r="M201" s="6">
        <v>0</v>
      </c>
      <c r="N201" s="6">
        <v>50</v>
      </c>
      <c r="O201" s="6">
        <v>0</v>
      </c>
      <c r="P201" s="6">
        <v>0</v>
      </c>
      <c r="Q201" s="6">
        <v>0</v>
      </c>
      <c r="R201" s="6"/>
      <c r="S201" s="6"/>
      <c r="T201" s="6"/>
      <c r="U201" s="6"/>
      <c r="V201" s="6">
        <v>5790.59</v>
      </c>
      <c r="W201" s="6">
        <v>0</v>
      </c>
      <c r="X201" s="6">
        <v>31979.22</v>
      </c>
      <c r="Y201" s="513">
        <f>IF(A201&lt;&gt;"",IF(A201=мар17!A250,0,1),IF(AND(B201=мар17!B250,C201=мар17!C250),0,1))</f>
        <v>0</v>
      </c>
      <c r="Z201" s="70" t="str">
        <f t="shared" si="23"/>
        <v>ул. Пятая д.5</v>
      </c>
      <c r="AA201" s="504">
        <f>IF($B201&lt;&gt;"",MAX(AA$7:AA200)+1,0)</f>
        <v>191</v>
      </c>
      <c r="AB201" s="502">
        <f t="shared" ref="AB201:AB256" si="27">AB200+1</f>
        <v>201</v>
      </c>
      <c r="AC201" s="504">
        <f>1</f>
        <v>1</v>
      </c>
      <c r="AD201" s="103">
        <f t="shared" si="24"/>
        <v>2579.35</v>
      </c>
      <c r="AE201" s="103">
        <f t="shared" si="25"/>
        <v>3161.24</v>
      </c>
      <c r="AF201" s="103">
        <f t="shared" si="26"/>
        <v>50.000000000000455</v>
      </c>
      <c r="AG201" s="3"/>
    </row>
    <row r="202" spans="2:33" x14ac:dyDescent="0.3">
      <c r="B202" s="1" t="str">
        <f>адреса!$G$246</f>
        <v>кв.44</v>
      </c>
      <c r="C202" s="522">
        <f>адреса!$I$246</f>
        <v>50000044</v>
      </c>
      <c r="D202" s="6" t="str">
        <f>адреса!$K$246</f>
        <v>ФИО-5-44</v>
      </c>
      <c r="E202" s="6">
        <v>12170.7</v>
      </c>
      <c r="F202" s="6">
        <v>1700.8</v>
      </c>
      <c r="G202" s="6">
        <v>0</v>
      </c>
      <c r="H202" s="6">
        <v>2023.67</v>
      </c>
      <c r="I202" s="6">
        <v>0</v>
      </c>
      <c r="J202" s="6">
        <v>0</v>
      </c>
      <c r="K202" s="6">
        <v>0</v>
      </c>
      <c r="L202" s="6"/>
      <c r="M202" s="6">
        <v>0</v>
      </c>
      <c r="N202" s="6">
        <v>50</v>
      </c>
      <c r="O202" s="6">
        <v>0</v>
      </c>
      <c r="P202" s="6">
        <v>0</v>
      </c>
      <c r="Q202" s="6">
        <v>0</v>
      </c>
      <c r="R202" s="6"/>
      <c r="S202" s="6"/>
      <c r="T202" s="6"/>
      <c r="U202" s="6"/>
      <c r="V202" s="6">
        <v>3774.47</v>
      </c>
      <c r="W202" s="6">
        <v>0</v>
      </c>
      <c r="X202" s="6">
        <v>15945.17</v>
      </c>
      <c r="Y202" s="513">
        <f>IF(A202&lt;&gt;"",IF(A202=мар17!A251,0,1),IF(AND(B202=мар17!B251,C202=мар17!C251),0,1))</f>
        <v>0</v>
      </c>
      <c r="Z202" s="70" t="str">
        <f t="shared" si="23"/>
        <v>ул. Пятая д.5</v>
      </c>
      <c r="AA202" s="504">
        <f>IF($B202&lt;&gt;"",MAX(AA$7:AA201)+1,0)</f>
        <v>192</v>
      </c>
      <c r="AB202" s="502">
        <f t="shared" si="27"/>
        <v>202</v>
      </c>
      <c r="AC202" s="504">
        <f>1</f>
        <v>1</v>
      </c>
      <c r="AD202" s="103">
        <f t="shared" si="24"/>
        <v>1700.8</v>
      </c>
      <c r="AE202" s="103">
        <f t="shared" si="25"/>
        <v>2023.67</v>
      </c>
      <c r="AF202" s="103">
        <f t="shared" si="26"/>
        <v>50</v>
      </c>
      <c r="AG202" s="3"/>
    </row>
    <row r="203" spans="2:33" x14ac:dyDescent="0.3">
      <c r="B203" s="1" t="str">
        <f>адреса!$G$247</f>
        <v>кв.45</v>
      </c>
      <c r="C203" s="522">
        <f>адреса!$I$247</f>
        <v>50000045</v>
      </c>
      <c r="D203" s="6" t="str">
        <f>адреса!$K$247</f>
        <v>ФИО-5-45</v>
      </c>
      <c r="E203" s="6">
        <v>23277.13</v>
      </c>
      <c r="F203" s="6">
        <v>1676.52</v>
      </c>
      <c r="G203" s="6">
        <v>0</v>
      </c>
      <c r="H203" s="6">
        <v>1991.74</v>
      </c>
      <c r="I203" s="6">
        <v>0</v>
      </c>
      <c r="J203" s="6">
        <v>0</v>
      </c>
      <c r="K203" s="6">
        <v>0</v>
      </c>
      <c r="L203" s="6"/>
      <c r="M203" s="6">
        <v>0</v>
      </c>
      <c r="N203" s="6">
        <v>50</v>
      </c>
      <c r="O203" s="6">
        <v>0</v>
      </c>
      <c r="P203" s="6">
        <v>0</v>
      </c>
      <c r="Q203" s="6">
        <v>0</v>
      </c>
      <c r="R203" s="6"/>
      <c r="S203" s="6"/>
      <c r="T203" s="6"/>
      <c r="U203" s="6"/>
      <c r="V203" s="6">
        <v>3718.26</v>
      </c>
      <c r="W203" s="6">
        <v>0</v>
      </c>
      <c r="X203" s="6">
        <v>26995.39</v>
      </c>
      <c r="Y203" s="513">
        <f>IF(A203&lt;&gt;"",IF(A203=мар17!A252,0,1),IF(AND(B203=мар17!B252,C203=мар17!C252),0,1))</f>
        <v>0</v>
      </c>
      <c r="Z203" s="70" t="str">
        <f t="shared" si="23"/>
        <v>ул. Пятая д.5</v>
      </c>
      <c r="AA203" s="504">
        <f>IF($B203&lt;&gt;"",MAX(AA$7:AA202)+1,0)</f>
        <v>193</v>
      </c>
      <c r="AB203" s="502">
        <f t="shared" si="27"/>
        <v>203</v>
      </c>
      <c r="AC203" s="504">
        <f>1</f>
        <v>1</v>
      </c>
      <c r="AD203" s="103">
        <f t="shared" si="24"/>
        <v>1676.52</v>
      </c>
      <c r="AE203" s="103">
        <f t="shared" si="25"/>
        <v>1991.74</v>
      </c>
      <c r="AF203" s="103">
        <f t="shared" si="26"/>
        <v>50.000000000000227</v>
      </c>
      <c r="AG203" s="3"/>
    </row>
    <row r="204" spans="2:33" x14ac:dyDescent="0.3">
      <c r="B204" s="1" t="str">
        <f>адреса!$G$248</f>
        <v>кв.46</v>
      </c>
      <c r="C204" s="522">
        <f>адреса!$I$248</f>
        <v>50000046</v>
      </c>
      <c r="D204" s="6" t="str">
        <f>адреса!$K$248</f>
        <v>ФИО-5-46</v>
      </c>
      <c r="E204" s="6">
        <v>7312.17</v>
      </c>
      <c r="F204" s="6">
        <v>3180.27</v>
      </c>
      <c r="G204" s="6">
        <v>0</v>
      </c>
      <c r="H204" s="6">
        <v>4821.68</v>
      </c>
      <c r="I204" s="6">
        <v>116.42</v>
      </c>
      <c r="J204" s="6">
        <v>517.83000000000004</v>
      </c>
      <c r="K204" s="6">
        <v>238.52</v>
      </c>
      <c r="L204" s="6"/>
      <c r="M204" s="6">
        <v>0</v>
      </c>
      <c r="N204" s="6">
        <v>50</v>
      </c>
      <c r="O204" s="6">
        <v>0</v>
      </c>
      <c r="P204" s="6">
        <v>0</v>
      </c>
      <c r="Q204" s="6">
        <v>0</v>
      </c>
      <c r="R204" s="6"/>
      <c r="S204" s="6"/>
      <c r="T204" s="6"/>
      <c r="U204" s="6"/>
      <c r="V204" s="6">
        <v>8924.7199999999993</v>
      </c>
      <c r="W204" s="6">
        <v>7312.17</v>
      </c>
      <c r="X204" s="6">
        <v>8924.7199999999993</v>
      </c>
      <c r="Y204" s="513">
        <f>IF(A204&lt;&gt;"",IF(A204=мар17!A253,0,1),IF(AND(B204=мар17!B253,C204=мар17!C253),0,1))</f>
        <v>0</v>
      </c>
      <c r="Z204" s="70" t="str">
        <f t="shared" si="23"/>
        <v>ул. Пятая д.5</v>
      </c>
      <c r="AA204" s="504">
        <f>IF($B204&lt;&gt;"",MAX(AA$7:AA203)+1,0)</f>
        <v>194</v>
      </c>
      <c r="AB204" s="502">
        <f t="shared" si="27"/>
        <v>204</v>
      </c>
      <c r="AC204" s="504">
        <f>1</f>
        <v>1</v>
      </c>
      <c r="AD204" s="103">
        <f t="shared" si="24"/>
        <v>3180.27</v>
      </c>
      <c r="AE204" s="103">
        <f t="shared" si="25"/>
        <v>5694.4500000000007</v>
      </c>
      <c r="AF204" s="103">
        <f t="shared" si="26"/>
        <v>49.999999999998181</v>
      </c>
      <c r="AG204" s="3"/>
    </row>
    <row r="205" spans="2:33" x14ac:dyDescent="0.3">
      <c r="B205" s="1" t="str">
        <f>адреса!$G$249</f>
        <v>кв.47</v>
      </c>
      <c r="C205" s="522">
        <f>адреса!$I$249</f>
        <v>50000047</v>
      </c>
      <c r="D205" s="6" t="str">
        <f>адреса!$K$249</f>
        <v>ФИО-5-47</v>
      </c>
      <c r="E205" s="6">
        <v>4790.5600000000004</v>
      </c>
      <c r="F205" s="6">
        <v>2647.04</v>
      </c>
      <c r="G205" s="6">
        <v>0</v>
      </c>
      <c r="H205" s="6">
        <v>3147.27</v>
      </c>
      <c r="I205" s="6">
        <v>232.1</v>
      </c>
      <c r="J205" s="6">
        <v>283.89999999999998</v>
      </c>
      <c r="K205" s="6">
        <v>330.36</v>
      </c>
      <c r="L205" s="6"/>
      <c r="M205" s="6">
        <v>0</v>
      </c>
      <c r="N205" s="6">
        <v>50</v>
      </c>
      <c r="O205" s="6">
        <v>0</v>
      </c>
      <c r="P205" s="6">
        <v>0</v>
      </c>
      <c r="Q205" s="6">
        <v>0</v>
      </c>
      <c r="R205" s="6"/>
      <c r="S205" s="6"/>
      <c r="T205" s="6"/>
      <c r="U205" s="6"/>
      <c r="V205" s="6">
        <v>6690.67</v>
      </c>
      <c r="W205" s="6">
        <v>4790.5600000000004</v>
      </c>
      <c r="X205" s="6">
        <v>6690.67</v>
      </c>
      <c r="Y205" s="513">
        <f>IF(A205&lt;&gt;"",IF(A205=мар17!A254,0,1),IF(AND(B205=мар17!B254,C205=мар17!C254),0,1))</f>
        <v>0</v>
      </c>
      <c r="Z205" s="70" t="str">
        <f t="shared" si="23"/>
        <v>ул. Пятая д.5</v>
      </c>
      <c r="AA205" s="504">
        <f>IF($B205&lt;&gt;"",MAX(AA$7:AA204)+1,0)</f>
        <v>195</v>
      </c>
      <c r="AB205" s="502">
        <f t="shared" si="27"/>
        <v>205</v>
      </c>
      <c r="AC205" s="504">
        <f>1</f>
        <v>1</v>
      </c>
      <c r="AD205" s="103">
        <f t="shared" si="24"/>
        <v>2647.04</v>
      </c>
      <c r="AE205" s="103">
        <f t="shared" si="25"/>
        <v>3993.63</v>
      </c>
      <c r="AF205" s="103">
        <f t="shared" si="26"/>
        <v>50</v>
      </c>
      <c r="AG205" s="3"/>
    </row>
    <row r="206" spans="2:33" x14ac:dyDescent="0.3">
      <c r="B206" s="1" t="str">
        <f>адреса!$G$250</f>
        <v>кв.48</v>
      </c>
      <c r="C206" s="522">
        <f>адреса!$I$250</f>
        <v>50000048</v>
      </c>
      <c r="D206" s="6" t="str">
        <f>адреса!$K$250</f>
        <v>ФИО-5-48</v>
      </c>
      <c r="E206" s="6">
        <v>3349.64</v>
      </c>
      <c r="F206" s="6">
        <v>1691.54</v>
      </c>
      <c r="G206" s="6">
        <v>0</v>
      </c>
      <c r="H206" s="6">
        <v>2009.7</v>
      </c>
      <c r="I206" s="6">
        <v>92.84</v>
      </c>
      <c r="J206" s="6">
        <v>425.85</v>
      </c>
      <c r="K206" s="6">
        <v>192.71</v>
      </c>
      <c r="L206" s="6"/>
      <c r="M206" s="6">
        <v>0</v>
      </c>
      <c r="N206" s="6">
        <v>50</v>
      </c>
      <c r="O206" s="6">
        <v>0</v>
      </c>
      <c r="P206" s="6">
        <v>0</v>
      </c>
      <c r="Q206" s="6">
        <v>0</v>
      </c>
      <c r="R206" s="6"/>
      <c r="S206" s="6"/>
      <c r="T206" s="6"/>
      <c r="U206" s="6"/>
      <c r="V206" s="6">
        <v>4462.6400000000003</v>
      </c>
      <c r="W206" s="6">
        <v>3349.64</v>
      </c>
      <c r="X206" s="6">
        <v>4462.6400000000003</v>
      </c>
      <c r="Y206" s="513">
        <f>IF(A206&lt;&gt;"",IF(A206=мар17!A255,0,1),IF(AND(B206=мар17!B255,C206=мар17!C255),0,1))</f>
        <v>0</v>
      </c>
      <c r="Z206" s="70" t="str">
        <f t="shared" si="23"/>
        <v>ул. Пятая д.5</v>
      </c>
      <c r="AA206" s="504">
        <f>IF($B206&lt;&gt;"",MAX(AA$7:AA205)+1,0)</f>
        <v>196</v>
      </c>
      <c r="AB206" s="502">
        <f t="shared" si="27"/>
        <v>206</v>
      </c>
      <c r="AC206" s="504">
        <f>1</f>
        <v>1</v>
      </c>
      <c r="AD206" s="103">
        <f t="shared" si="24"/>
        <v>1691.54</v>
      </c>
      <c r="AE206" s="103">
        <f t="shared" si="25"/>
        <v>2721.1</v>
      </c>
      <c r="AF206" s="103">
        <f t="shared" si="26"/>
        <v>50.000000000000455</v>
      </c>
      <c r="AG206" s="3"/>
    </row>
    <row r="207" spans="2:33" x14ac:dyDescent="0.3">
      <c r="B207" s="1" t="str">
        <f>адреса!$G$251</f>
        <v>кв.49</v>
      </c>
      <c r="C207" s="522">
        <f>адреса!$I$251</f>
        <v>50000049</v>
      </c>
      <c r="D207" s="6" t="str">
        <f>адреса!$K$251</f>
        <v>ФИО-5-49</v>
      </c>
      <c r="E207" s="6">
        <v>10970.34</v>
      </c>
      <c r="F207" s="6">
        <v>1667.01</v>
      </c>
      <c r="G207" s="6">
        <v>0</v>
      </c>
      <c r="H207" s="6">
        <v>1983.76</v>
      </c>
      <c r="I207" s="6">
        <v>0</v>
      </c>
      <c r="J207" s="6">
        <v>0</v>
      </c>
      <c r="K207" s="6">
        <v>0</v>
      </c>
      <c r="L207" s="6"/>
      <c r="M207" s="6">
        <v>0</v>
      </c>
      <c r="N207" s="6">
        <v>50</v>
      </c>
      <c r="O207" s="6">
        <v>0</v>
      </c>
      <c r="P207" s="6">
        <v>0</v>
      </c>
      <c r="Q207" s="6">
        <v>0</v>
      </c>
      <c r="R207" s="6"/>
      <c r="S207" s="6"/>
      <c r="T207" s="6"/>
      <c r="U207" s="6"/>
      <c r="V207" s="6">
        <v>3700.77</v>
      </c>
      <c r="W207" s="6">
        <v>10970.34</v>
      </c>
      <c r="X207" s="6">
        <v>3700.77</v>
      </c>
      <c r="Y207" s="513">
        <f>IF(A207&lt;&gt;"",IF(A207=мар17!A256,0,1),IF(AND(B207=мар17!B256,C207=мар17!C256),0,1))</f>
        <v>0</v>
      </c>
      <c r="Z207" s="70" t="str">
        <f t="shared" si="23"/>
        <v>ул. Пятая д.5</v>
      </c>
      <c r="AA207" s="504">
        <f>IF($B207&lt;&gt;"",MAX(AA$7:AA206)+1,0)</f>
        <v>197</v>
      </c>
      <c r="AB207" s="502">
        <f t="shared" si="27"/>
        <v>207</v>
      </c>
      <c r="AC207" s="504">
        <f>1</f>
        <v>1</v>
      </c>
      <c r="AD207" s="103">
        <f t="shared" si="24"/>
        <v>1667.01</v>
      </c>
      <c r="AE207" s="103">
        <f t="shared" si="25"/>
        <v>1983.76</v>
      </c>
      <c r="AF207" s="103">
        <f t="shared" si="26"/>
        <v>50</v>
      </c>
      <c r="AG207" s="3"/>
    </row>
    <row r="208" spans="2:33" x14ac:dyDescent="0.3">
      <c r="B208" s="1" t="str">
        <f>адреса!$G$252</f>
        <v>кв.50</v>
      </c>
      <c r="C208" s="522">
        <f>адреса!$I$252</f>
        <v>50000050</v>
      </c>
      <c r="D208" s="6" t="str">
        <f>адреса!$K$252</f>
        <v>ФИО-5-50</v>
      </c>
      <c r="E208" s="6">
        <v>42635.19</v>
      </c>
      <c r="F208" s="6">
        <v>1434.72</v>
      </c>
      <c r="G208" s="6">
        <v>0</v>
      </c>
      <c r="H208" s="6">
        <v>4821.68</v>
      </c>
      <c r="I208" s="6">
        <v>349.26</v>
      </c>
      <c r="J208" s="6">
        <v>1553.5</v>
      </c>
      <c r="K208" s="6">
        <v>715.56</v>
      </c>
      <c r="L208" s="6"/>
      <c r="M208" s="6">
        <v>0</v>
      </c>
      <c r="N208" s="6">
        <v>50</v>
      </c>
      <c r="O208" s="6">
        <v>0</v>
      </c>
      <c r="P208" s="6">
        <v>0</v>
      </c>
      <c r="Q208" s="6">
        <v>0</v>
      </c>
      <c r="R208" s="6"/>
      <c r="S208" s="6"/>
      <c r="T208" s="6"/>
      <c r="U208" s="6"/>
      <c r="V208" s="6">
        <v>8924.7199999999993</v>
      </c>
      <c r="W208" s="6">
        <v>15000</v>
      </c>
      <c r="X208" s="6">
        <v>36559.910000000003</v>
      </c>
      <c r="Y208" s="513">
        <f>IF(A208&lt;&gt;"",IF(A208=мар17!A257,0,1),IF(AND(B208=мар17!B257,C208=мар17!C257),0,1))</f>
        <v>0</v>
      </c>
      <c r="Z208" s="70" t="str">
        <f t="shared" si="23"/>
        <v>ул. Пятая д.5</v>
      </c>
      <c r="AA208" s="504">
        <f>IF($B208&lt;&gt;"",MAX(AA$7:AA207)+1,0)</f>
        <v>198</v>
      </c>
      <c r="AB208" s="502">
        <f t="shared" si="27"/>
        <v>208</v>
      </c>
      <c r="AC208" s="504">
        <f>1</f>
        <v>1</v>
      </c>
      <c r="AD208" s="103">
        <f t="shared" si="24"/>
        <v>1434.72</v>
      </c>
      <c r="AE208" s="103">
        <f t="shared" si="25"/>
        <v>7440</v>
      </c>
      <c r="AF208" s="103">
        <f t="shared" si="26"/>
        <v>49.999999999999091</v>
      </c>
      <c r="AG208" s="3"/>
    </row>
    <row r="209" spans="2:33" x14ac:dyDescent="0.3">
      <c r="B209" s="1" t="str">
        <f>адреса!$G$253</f>
        <v>кв.51</v>
      </c>
      <c r="C209" s="522">
        <f>адреса!$I$253</f>
        <v>50000051</v>
      </c>
      <c r="D209" s="6" t="str">
        <f>адреса!$K$253</f>
        <v>ФИО-5-51</v>
      </c>
      <c r="E209" s="6">
        <v>10968.62</v>
      </c>
      <c r="F209" s="6">
        <v>2647.04</v>
      </c>
      <c r="G209" s="6">
        <v>0</v>
      </c>
      <c r="H209" s="6">
        <v>3147.27</v>
      </c>
      <c r="I209" s="6">
        <v>301.73</v>
      </c>
      <c r="J209" s="6">
        <v>993.65</v>
      </c>
      <c r="K209" s="6">
        <v>550.6</v>
      </c>
      <c r="L209" s="6"/>
      <c r="M209" s="6">
        <v>0</v>
      </c>
      <c r="N209" s="6">
        <v>50</v>
      </c>
      <c r="O209" s="6">
        <v>0</v>
      </c>
      <c r="P209" s="6">
        <v>0</v>
      </c>
      <c r="Q209" s="6">
        <v>0</v>
      </c>
      <c r="R209" s="6"/>
      <c r="S209" s="6"/>
      <c r="T209" s="6"/>
      <c r="U209" s="6"/>
      <c r="V209" s="6">
        <v>7690.29</v>
      </c>
      <c r="W209" s="6">
        <v>10968.62</v>
      </c>
      <c r="X209" s="6">
        <v>7690.29</v>
      </c>
      <c r="Y209" s="513">
        <f>IF(A209&lt;&gt;"",IF(A209=мар17!A258,0,1),IF(AND(B209=мар17!B258,C209=мар17!C258),0,1))</f>
        <v>0</v>
      </c>
      <c r="Z209" s="70" t="str">
        <f t="shared" si="23"/>
        <v>ул. Пятая д.5</v>
      </c>
      <c r="AA209" s="504">
        <f>IF($B209&lt;&gt;"",MAX(AA$7:AA208)+1,0)</f>
        <v>199</v>
      </c>
      <c r="AB209" s="502">
        <f t="shared" si="27"/>
        <v>209</v>
      </c>
      <c r="AC209" s="504">
        <f>1</f>
        <v>1</v>
      </c>
      <c r="AD209" s="103">
        <f t="shared" si="24"/>
        <v>2647.04</v>
      </c>
      <c r="AE209" s="103">
        <f t="shared" si="25"/>
        <v>4993.25</v>
      </c>
      <c r="AF209" s="103">
        <f t="shared" si="26"/>
        <v>50</v>
      </c>
      <c r="AG209" s="3"/>
    </row>
    <row r="210" spans="2:33" x14ac:dyDescent="0.3">
      <c r="B210" s="1" t="str">
        <f>адреса!$G$254</f>
        <v>кв.52</v>
      </c>
      <c r="C210" s="522">
        <f>адреса!$I$254</f>
        <v>50000052</v>
      </c>
      <c r="D210" s="6" t="str">
        <f>адреса!$K$254</f>
        <v>ФИО-5-52</v>
      </c>
      <c r="E210" s="6">
        <v>4814.2299999999996</v>
      </c>
      <c r="F210" s="6">
        <v>1691.54</v>
      </c>
      <c r="G210" s="6">
        <v>0</v>
      </c>
      <c r="H210" s="6">
        <v>2009.7</v>
      </c>
      <c r="I210" s="6">
        <v>0</v>
      </c>
      <c r="J210" s="6">
        <v>0</v>
      </c>
      <c r="K210" s="6">
        <v>0</v>
      </c>
      <c r="L210" s="6"/>
      <c r="M210" s="6">
        <v>0</v>
      </c>
      <c r="N210" s="6">
        <v>50</v>
      </c>
      <c r="O210" s="6">
        <v>0</v>
      </c>
      <c r="P210" s="6">
        <v>0</v>
      </c>
      <c r="Q210" s="6">
        <v>0</v>
      </c>
      <c r="R210" s="6"/>
      <c r="S210" s="6"/>
      <c r="T210" s="6"/>
      <c r="U210" s="6"/>
      <c r="V210" s="6">
        <v>3751.24</v>
      </c>
      <c r="W210" s="6">
        <v>0</v>
      </c>
      <c r="X210" s="6">
        <v>8565.4699999999993</v>
      </c>
      <c r="Y210" s="513">
        <f>IF(A210&lt;&gt;"",IF(A210=мар17!A259,0,1),IF(AND(B210=мар17!B259,C210=мар17!C259),0,1))</f>
        <v>0</v>
      </c>
      <c r="Z210" s="70" t="str">
        <f t="shared" si="23"/>
        <v>ул. Пятая д.5</v>
      </c>
      <c r="AA210" s="504">
        <f>IF($B210&lt;&gt;"",MAX(AA$7:AA209)+1,0)</f>
        <v>200</v>
      </c>
      <c r="AB210" s="502">
        <f t="shared" si="27"/>
        <v>210</v>
      </c>
      <c r="AC210" s="504">
        <f>1</f>
        <v>1</v>
      </c>
      <c r="AD210" s="103">
        <f t="shared" si="24"/>
        <v>1691.54</v>
      </c>
      <c r="AE210" s="103">
        <f t="shared" si="25"/>
        <v>2009.7</v>
      </c>
      <c r="AF210" s="103">
        <f t="shared" si="26"/>
        <v>49.999999999999773</v>
      </c>
      <c r="AG210" s="3"/>
    </row>
    <row r="211" spans="2:33" x14ac:dyDescent="0.3">
      <c r="B211" s="1" t="str">
        <f>адреса!$G$255</f>
        <v>кв.53</v>
      </c>
      <c r="C211" s="522">
        <f>адреса!$I$255</f>
        <v>50000053</v>
      </c>
      <c r="D211" s="6" t="str">
        <f>адреса!$K$255</f>
        <v>ФИО-5-53</v>
      </c>
      <c r="E211" s="6">
        <v>10228.85</v>
      </c>
      <c r="F211" s="6">
        <v>1667.01</v>
      </c>
      <c r="G211" s="6">
        <v>0</v>
      </c>
      <c r="H211" s="6">
        <v>1983.76</v>
      </c>
      <c r="I211" s="6">
        <v>0</v>
      </c>
      <c r="J211" s="6">
        <v>0</v>
      </c>
      <c r="K211" s="6">
        <v>0</v>
      </c>
      <c r="L211" s="6"/>
      <c r="M211" s="6">
        <v>0</v>
      </c>
      <c r="N211" s="6">
        <v>50</v>
      </c>
      <c r="O211" s="6">
        <v>0</v>
      </c>
      <c r="P211" s="6">
        <v>0</v>
      </c>
      <c r="Q211" s="6">
        <v>0</v>
      </c>
      <c r="R211" s="6"/>
      <c r="S211" s="6"/>
      <c r="T211" s="6"/>
      <c r="U211" s="6"/>
      <c r="V211" s="6">
        <v>3700.77</v>
      </c>
      <c r="W211" s="6">
        <v>0</v>
      </c>
      <c r="X211" s="6">
        <v>13929.62</v>
      </c>
      <c r="Y211" s="513">
        <f>IF(A211&lt;&gt;"",IF(A211=мар17!A260,0,1),IF(AND(B211=мар17!B260,C211=мар17!C260),0,1))</f>
        <v>0</v>
      </c>
      <c r="Z211" s="70" t="str">
        <f t="shared" si="23"/>
        <v>ул. Пятая д.5</v>
      </c>
      <c r="AA211" s="504">
        <f>IF($B211&lt;&gt;"",MAX(AA$7:AA210)+1,0)</f>
        <v>201</v>
      </c>
      <c r="AB211" s="502">
        <f t="shared" si="27"/>
        <v>211</v>
      </c>
      <c r="AC211" s="504">
        <f>1</f>
        <v>1</v>
      </c>
      <c r="AD211" s="103">
        <f t="shared" si="24"/>
        <v>1667.01</v>
      </c>
      <c r="AE211" s="103">
        <f t="shared" si="25"/>
        <v>1983.76</v>
      </c>
      <c r="AF211" s="103">
        <f t="shared" si="26"/>
        <v>50</v>
      </c>
      <c r="AG211" s="3"/>
    </row>
    <row r="212" spans="2:33" x14ac:dyDescent="0.3">
      <c r="B212" s="1" t="str">
        <f>адреса!$G$256</f>
        <v>кв.54</v>
      </c>
      <c r="C212" s="522">
        <f>адреса!$I$256</f>
        <v>50000054</v>
      </c>
      <c r="D212" s="6" t="str">
        <f>адреса!$K$256</f>
        <v>ФИО-5-54</v>
      </c>
      <c r="E212" s="6">
        <v>11374.89</v>
      </c>
      <c r="F212" s="6">
        <v>4053.04</v>
      </c>
      <c r="G212" s="6">
        <v>0</v>
      </c>
      <c r="H212" s="6">
        <v>4821.68</v>
      </c>
      <c r="I212" s="6">
        <v>0</v>
      </c>
      <c r="J212" s="6">
        <v>0</v>
      </c>
      <c r="K212" s="6">
        <v>0</v>
      </c>
      <c r="L212" s="6"/>
      <c r="M212" s="6">
        <v>0</v>
      </c>
      <c r="N212" s="6">
        <v>50</v>
      </c>
      <c r="O212" s="6">
        <v>0</v>
      </c>
      <c r="P212" s="6">
        <v>0</v>
      </c>
      <c r="Q212" s="6">
        <v>0</v>
      </c>
      <c r="R212" s="6"/>
      <c r="S212" s="6"/>
      <c r="T212" s="6"/>
      <c r="U212" s="6"/>
      <c r="V212" s="6">
        <v>8924.7199999999993</v>
      </c>
      <c r="W212" s="6">
        <v>7633.87</v>
      </c>
      <c r="X212" s="6">
        <v>12665.74</v>
      </c>
      <c r="Y212" s="513">
        <f>IF(A212&lt;&gt;"",IF(A212=мар17!A261,0,1),IF(AND(B212=мар17!B261,C212=мар17!C261),0,1))</f>
        <v>0</v>
      </c>
      <c r="Z212" s="70" t="str">
        <f t="shared" si="23"/>
        <v>ул. Пятая д.5</v>
      </c>
      <c r="AA212" s="504">
        <f>IF($B212&lt;&gt;"",MAX(AA$7:AA211)+1,0)</f>
        <v>202</v>
      </c>
      <c r="AB212" s="502">
        <f t="shared" si="27"/>
        <v>212</v>
      </c>
      <c r="AC212" s="504">
        <f>1</f>
        <v>1</v>
      </c>
      <c r="AD212" s="103">
        <f t="shared" si="24"/>
        <v>4053.04</v>
      </c>
      <c r="AE212" s="103">
        <f t="shared" si="25"/>
        <v>4821.68</v>
      </c>
      <c r="AF212" s="103">
        <f t="shared" si="26"/>
        <v>49.999999999999091</v>
      </c>
      <c r="AG212" s="3"/>
    </row>
    <row r="213" spans="2:33" x14ac:dyDescent="0.3">
      <c r="B213" s="1" t="str">
        <f>адреса!$G$257</f>
        <v>кв.55</v>
      </c>
      <c r="C213" s="522">
        <f>адреса!$I$257</f>
        <v>50000055</v>
      </c>
      <c r="D213" s="6" t="str">
        <f>адреса!$K$257</f>
        <v>ФИО-5-55</v>
      </c>
      <c r="E213" s="6">
        <v>5874.4</v>
      </c>
      <c r="F213" s="6">
        <v>2647.04</v>
      </c>
      <c r="G213" s="6">
        <v>0</v>
      </c>
      <c r="H213" s="6">
        <v>3147.27</v>
      </c>
      <c r="I213" s="6">
        <v>208.89</v>
      </c>
      <c r="J213" s="6">
        <v>425.85</v>
      </c>
      <c r="K213" s="6">
        <v>330.36</v>
      </c>
      <c r="L213" s="6"/>
      <c r="M213" s="6">
        <v>0</v>
      </c>
      <c r="N213" s="6">
        <v>50</v>
      </c>
      <c r="O213" s="6">
        <v>0</v>
      </c>
      <c r="P213" s="6">
        <v>0</v>
      </c>
      <c r="Q213" s="6">
        <v>0</v>
      </c>
      <c r="R213" s="6"/>
      <c r="S213" s="6"/>
      <c r="T213" s="6"/>
      <c r="U213" s="6"/>
      <c r="V213" s="6">
        <v>6809.41</v>
      </c>
      <c r="W213" s="6">
        <v>5874.4</v>
      </c>
      <c r="X213" s="6">
        <v>6809.41</v>
      </c>
      <c r="Y213" s="513">
        <f>IF(A213&lt;&gt;"",IF(A213=мар17!A262,0,1),IF(AND(B213=мар17!B262,C213=мар17!C262),0,1))</f>
        <v>0</v>
      </c>
      <c r="Z213" s="70" t="str">
        <f t="shared" si="23"/>
        <v>ул. Пятая д.5</v>
      </c>
      <c r="AA213" s="504">
        <f>IF($B213&lt;&gt;"",MAX(AA$7:AA212)+1,0)</f>
        <v>203</v>
      </c>
      <c r="AB213" s="502">
        <f t="shared" si="27"/>
        <v>213</v>
      </c>
      <c r="AC213" s="504">
        <f>1</f>
        <v>1</v>
      </c>
      <c r="AD213" s="103">
        <f t="shared" si="24"/>
        <v>2647.04</v>
      </c>
      <c r="AE213" s="103">
        <f t="shared" si="25"/>
        <v>4112.37</v>
      </c>
      <c r="AF213" s="103">
        <f t="shared" si="26"/>
        <v>50</v>
      </c>
      <c r="AG213" s="3"/>
    </row>
    <row r="214" spans="2:33" x14ac:dyDescent="0.3">
      <c r="B214" s="1" t="str">
        <f>адреса!$G$258</f>
        <v>кв.56</v>
      </c>
      <c r="C214" s="522">
        <f>адреса!$I$258</f>
        <v>50000056</v>
      </c>
      <c r="D214" s="6" t="str">
        <f>адреса!$K$258</f>
        <v>ФИО-5-56</v>
      </c>
      <c r="E214" s="6">
        <v>6043.02</v>
      </c>
      <c r="F214" s="6">
        <v>1691.54</v>
      </c>
      <c r="G214" s="6">
        <v>0</v>
      </c>
      <c r="H214" s="6">
        <v>2009.7</v>
      </c>
      <c r="I214" s="6">
        <v>348.15</v>
      </c>
      <c r="J214" s="6">
        <v>1703.4</v>
      </c>
      <c r="K214" s="6">
        <v>743.31</v>
      </c>
      <c r="L214" s="6"/>
      <c r="M214" s="6">
        <v>0</v>
      </c>
      <c r="N214" s="6">
        <v>50</v>
      </c>
      <c r="O214" s="6">
        <v>0</v>
      </c>
      <c r="P214" s="6">
        <v>0</v>
      </c>
      <c r="Q214" s="6">
        <v>0</v>
      </c>
      <c r="R214" s="6"/>
      <c r="S214" s="6"/>
      <c r="T214" s="6"/>
      <c r="U214" s="6"/>
      <c r="V214" s="6">
        <v>6546.1</v>
      </c>
      <c r="W214" s="6">
        <v>6043.02</v>
      </c>
      <c r="X214" s="6">
        <v>6546.1</v>
      </c>
      <c r="Y214" s="513">
        <f>IF(A214&lt;&gt;"",IF(A214=мар17!A263,0,1),IF(AND(B214=мар17!B263,C214=мар17!C263),0,1))</f>
        <v>0</v>
      </c>
      <c r="Z214" s="70" t="str">
        <f t="shared" si="23"/>
        <v>ул. Пятая д.5</v>
      </c>
      <c r="AA214" s="504">
        <f>IF($B214&lt;&gt;"",MAX(AA$7:AA213)+1,0)</f>
        <v>204</v>
      </c>
      <c r="AB214" s="502">
        <f t="shared" si="27"/>
        <v>214</v>
      </c>
      <c r="AC214" s="504">
        <f>1</f>
        <v>1</v>
      </c>
      <c r="AD214" s="103">
        <f t="shared" si="24"/>
        <v>1691.54</v>
      </c>
      <c r="AE214" s="103">
        <f t="shared" si="25"/>
        <v>4804.5599999999995</v>
      </c>
      <c r="AF214" s="103">
        <f t="shared" si="26"/>
        <v>50.000000000000909</v>
      </c>
      <c r="AG214" s="3"/>
    </row>
    <row r="215" spans="2:33" x14ac:dyDescent="0.3">
      <c r="B215" s="1" t="str">
        <f>адреса!$G$259</f>
        <v>кв.57</v>
      </c>
      <c r="C215" s="522">
        <f>адреса!$I$259</f>
        <v>50000057</v>
      </c>
      <c r="D215" s="6" t="str">
        <f>адреса!$K$259</f>
        <v>ФИО-5-57</v>
      </c>
      <c r="E215" s="6">
        <v>2662.83</v>
      </c>
      <c r="F215" s="6">
        <v>1667.01</v>
      </c>
      <c r="G215" s="6">
        <v>0</v>
      </c>
      <c r="H215" s="6">
        <v>1983.76</v>
      </c>
      <c r="I215" s="6">
        <v>139.26</v>
      </c>
      <c r="J215" s="6">
        <v>567.79999999999995</v>
      </c>
      <c r="K215" s="6">
        <v>275.3</v>
      </c>
      <c r="L215" s="6"/>
      <c r="M215" s="6">
        <v>0</v>
      </c>
      <c r="N215" s="6">
        <v>50</v>
      </c>
      <c r="O215" s="6">
        <v>0</v>
      </c>
      <c r="P215" s="6">
        <v>0</v>
      </c>
      <c r="Q215" s="6">
        <v>0</v>
      </c>
      <c r="R215" s="6"/>
      <c r="S215" s="6"/>
      <c r="T215" s="6"/>
      <c r="U215" s="6"/>
      <c r="V215" s="6">
        <v>4683.13</v>
      </c>
      <c r="W215" s="6">
        <v>2700</v>
      </c>
      <c r="X215" s="6">
        <v>4645.96</v>
      </c>
      <c r="Y215" s="513">
        <f>IF(A215&lt;&gt;"",IF(A215=мар17!A264,0,1),IF(AND(B215=мар17!B264,C215=мар17!C264),0,1))</f>
        <v>0</v>
      </c>
      <c r="Z215" s="70" t="str">
        <f t="shared" si="23"/>
        <v>ул. Пятая д.5</v>
      </c>
      <c r="AA215" s="504">
        <f>IF($B215&lt;&gt;"",MAX(AA$7:AA214)+1,0)</f>
        <v>205</v>
      </c>
      <c r="AB215" s="502">
        <f t="shared" si="27"/>
        <v>215</v>
      </c>
      <c r="AC215" s="504">
        <f>1</f>
        <v>1</v>
      </c>
      <c r="AD215" s="103">
        <f t="shared" si="24"/>
        <v>1667.01</v>
      </c>
      <c r="AE215" s="103">
        <f t="shared" si="25"/>
        <v>2966.12</v>
      </c>
      <c r="AF215" s="103">
        <f t="shared" si="26"/>
        <v>50</v>
      </c>
      <c r="AG215" s="3"/>
    </row>
    <row r="216" spans="2:33" x14ac:dyDescent="0.3">
      <c r="B216" s="1" t="str">
        <f>адреса!$G$260</f>
        <v>кв.58</v>
      </c>
      <c r="C216" s="522">
        <f>адреса!$I$260</f>
        <v>50000058</v>
      </c>
      <c r="D216" s="6" t="str">
        <f>адреса!$K$260</f>
        <v>ФИО-5-58</v>
      </c>
      <c r="E216" s="6">
        <v>8057.05</v>
      </c>
      <c r="F216" s="6">
        <v>4053.04</v>
      </c>
      <c r="G216" s="6">
        <v>0</v>
      </c>
      <c r="H216" s="6">
        <v>4821.68</v>
      </c>
      <c r="I216" s="6">
        <v>185.68</v>
      </c>
      <c r="J216" s="6">
        <v>425.85</v>
      </c>
      <c r="K216" s="6">
        <v>302.83</v>
      </c>
      <c r="L216" s="6"/>
      <c r="M216" s="6">
        <v>0</v>
      </c>
      <c r="N216" s="6">
        <v>50</v>
      </c>
      <c r="O216" s="6">
        <v>0</v>
      </c>
      <c r="P216" s="6">
        <v>0</v>
      </c>
      <c r="Q216" s="6">
        <v>0</v>
      </c>
      <c r="R216" s="6"/>
      <c r="S216" s="6"/>
      <c r="T216" s="6"/>
      <c r="U216" s="6"/>
      <c r="V216" s="6">
        <v>9839.08</v>
      </c>
      <c r="W216" s="6">
        <v>8057.05</v>
      </c>
      <c r="X216" s="6">
        <v>9839.08</v>
      </c>
      <c r="Y216" s="513">
        <f>IF(A216&lt;&gt;"",IF(A216=мар17!A265,0,1),IF(AND(B216=мар17!B265,C216=мар17!C265),0,1))</f>
        <v>0</v>
      </c>
      <c r="Z216" s="70" t="str">
        <f t="shared" si="23"/>
        <v>ул. Пятая д.5</v>
      </c>
      <c r="AA216" s="504">
        <f>IF($B216&lt;&gt;"",MAX(AA$7:AA215)+1,0)</f>
        <v>206</v>
      </c>
      <c r="AB216" s="502">
        <f t="shared" si="27"/>
        <v>216</v>
      </c>
      <c r="AC216" s="504">
        <f>1</f>
        <v>1</v>
      </c>
      <c r="AD216" s="103">
        <f t="shared" si="24"/>
        <v>4053.04</v>
      </c>
      <c r="AE216" s="103">
        <f t="shared" si="25"/>
        <v>5736.0400000000009</v>
      </c>
      <c r="AF216" s="103">
        <f t="shared" si="26"/>
        <v>49.999999999999091</v>
      </c>
      <c r="AG216" s="3"/>
    </row>
    <row r="217" spans="2:33" x14ac:dyDescent="0.3">
      <c r="B217" s="1" t="str">
        <f>адреса!$G$261</f>
        <v>кв.59</v>
      </c>
      <c r="C217" s="522">
        <f>адреса!$I$261</f>
        <v>50000059</v>
      </c>
      <c r="D217" s="6" t="str">
        <f>адреса!$K$261</f>
        <v>ФИО-5-59</v>
      </c>
      <c r="E217" s="6">
        <v>6052.23</v>
      </c>
      <c r="F217" s="6">
        <v>2647.04</v>
      </c>
      <c r="G217" s="6">
        <v>0</v>
      </c>
      <c r="H217" s="6">
        <v>3147.27</v>
      </c>
      <c r="I217" s="6">
        <v>148.47</v>
      </c>
      <c r="J217" s="6">
        <v>512.72</v>
      </c>
      <c r="K217" s="6">
        <v>275.55</v>
      </c>
      <c r="L217" s="6"/>
      <c r="M217" s="6">
        <v>0</v>
      </c>
      <c r="N217" s="6">
        <v>50</v>
      </c>
      <c r="O217" s="6">
        <v>0</v>
      </c>
      <c r="P217" s="6">
        <v>0</v>
      </c>
      <c r="Q217" s="6">
        <v>0</v>
      </c>
      <c r="R217" s="6"/>
      <c r="S217" s="6"/>
      <c r="T217" s="6"/>
      <c r="U217" s="6"/>
      <c r="V217" s="6">
        <v>6781.05</v>
      </c>
      <c r="W217" s="6">
        <v>6052.23</v>
      </c>
      <c r="X217" s="6">
        <v>6781.05</v>
      </c>
      <c r="Y217" s="513">
        <f>IF(A217&lt;&gt;"",IF(A217=мар17!A266,0,1),IF(AND(B217=мар17!B266,C217=мар17!C266),0,1))</f>
        <v>0</v>
      </c>
      <c r="Z217" s="70" t="str">
        <f t="shared" si="23"/>
        <v>ул. Пятая д.5</v>
      </c>
      <c r="AA217" s="504">
        <f>IF($B217&lt;&gt;"",MAX(AA$7:AA216)+1,0)</f>
        <v>207</v>
      </c>
      <c r="AB217" s="502">
        <f t="shared" si="27"/>
        <v>217</v>
      </c>
      <c r="AC217" s="504">
        <f>1</f>
        <v>1</v>
      </c>
      <c r="AD217" s="103">
        <f t="shared" si="24"/>
        <v>2647.04</v>
      </c>
      <c r="AE217" s="103">
        <f t="shared" si="25"/>
        <v>4084.01</v>
      </c>
      <c r="AF217" s="103">
        <f t="shared" si="26"/>
        <v>50</v>
      </c>
      <c r="AG217" s="3"/>
    </row>
    <row r="218" spans="2:33" x14ac:dyDescent="0.3">
      <c r="B218" s="1" t="str">
        <f>адреса!$G$262</f>
        <v>кв.60</v>
      </c>
      <c r="C218" s="522">
        <f>адреса!$I$262</f>
        <v>50000060</v>
      </c>
      <c r="D218" s="6" t="str">
        <f>адреса!$K$262</f>
        <v>ФИО-5-60</v>
      </c>
      <c r="E218" s="6">
        <v>155793.1</v>
      </c>
      <c r="F218" s="6">
        <v>1693.29</v>
      </c>
      <c r="G218" s="6">
        <v>0</v>
      </c>
      <c r="H218" s="6">
        <v>2015.69</v>
      </c>
      <c r="I218" s="6">
        <v>946.92</v>
      </c>
      <c r="J218" s="6">
        <v>2052.31</v>
      </c>
      <c r="K218" s="6">
        <v>1521.2</v>
      </c>
      <c r="L218" s="6"/>
      <c r="M218" s="6">
        <v>0</v>
      </c>
      <c r="N218" s="6">
        <v>50</v>
      </c>
      <c r="O218" s="6">
        <v>0</v>
      </c>
      <c r="P218" s="6">
        <v>0</v>
      </c>
      <c r="Q218" s="6">
        <v>0</v>
      </c>
      <c r="R218" s="6"/>
      <c r="S218" s="6"/>
      <c r="T218" s="6"/>
      <c r="U218" s="6"/>
      <c r="V218" s="6">
        <v>8279.41</v>
      </c>
      <c r="W218" s="6">
        <v>3084.42</v>
      </c>
      <c r="X218" s="6">
        <v>160988.09</v>
      </c>
      <c r="Y218" s="513">
        <f>IF(A218&lt;&gt;"",IF(A218=мар17!A267,0,1),IF(AND(B218=мар17!B267,C218=мар17!C267),0,1))</f>
        <v>0</v>
      </c>
      <c r="Z218" s="70" t="str">
        <f t="shared" si="23"/>
        <v>ул. Пятая д.5</v>
      </c>
      <c r="AA218" s="504">
        <f>IF($B218&lt;&gt;"",MAX(AA$7:AA217)+1,0)</f>
        <v>208</v>
      </c>
      <c r="AB218" s="502">
        <f t="shared" si="27"/>
        <v>218</v>
      </c>
      <c r="AC218" s="504">
        <f>1</f>
        <v>1</v>
      </c>
      <c r="AD218" s="103">
        <f t="shared" si="24"/>
        <v>1693.29</v>
      </c>
      <c r="AE218" s="103">
        <f t="shared" si="25"/>
        <v>6536.12</v>
      </c>
      <c r="AF218" s="103">
        <f t="shared" si="26"/>
        <v>50</v>
      </c>
      <c r="AG218" s="3"/>
    </row>
    <row r="219" spans="2:33" x14ac:dyDescent="0.3">
      <c r="B219" s="1" t="str">
        <f>адреса!$G$263</f>
        <v>кв.61</v>
      </c>
      <c r="C219" s="522">
        <f>адреса!$I$263</f>
        <v>50000061</v>
      </c>
      <c r="D219" s="6" t="str">
        <f>адреса!$K$263</f>
        <v>ФИО-5-61</v>
      </c>
      <c r="E219" s="6">
        <v>129287.13</v>
      </c>
      <c r="F219" s="6">
        <v>1676.52</v>
      </c>
      <c r="G219" s="6">
        <v>0</v>
      </c>
      <c r="H219" s="6">
        <v>1991.74</v>
      </c>
      <c r="I219" s="6">
        <v>1272.1400000000001</v>
      </c>
      <c r="J219" s="6">
        <v>5494.46</v>
      </c>
      <c r="K219" s="6">
        <v>2574.52</v>
      </c>
      <c r="L219" s="6"/>
      <c r="M219" s="6">
        <v>0</v>
      </c>
      <c r="N219" s="6">
        <v>50</v>
      </c>
      <c r="O219" s="6">
        <v>0</v>
      </c>
      <c r="P219" s="6">
        <v>0</v>
      </c>
      <c r="Q219" s="6">
        <v>0</v>
      </c>
      <c r="R219" s="6"/>
      <c r="S219" s="6"/>
      <c r="T219" s="6"/>
      <c r="U219" s="6"/>
      <c r="V219" s="6">
        <v>13059.38</v>
      </c>
      <c r="W219" s="6">
        <v>3051.68</v>
      </c>
      <c r="X219" s="6">
        <v>139294.82999999999</v>
      </c>
      <c r="Y219" s="513">
        <f>IF(A219&lt;&gt;"",IF(A219=мар17!A268,0,1),IF(AND(B219=мар17!B268,C219=мар17!C268),0,1))</f>
        <v>0</v>
      </c>
      <c r="Z219" s="70" t="str">
        <f t="shared" si="23"/>
        <v>ул. Пятая д.5</v>
      </c>
      <c r="AA219" s="504">
        <f>IF($B219&lt;&gt;"",MAX(AA$7:AA218)+1,0)</f>
        <v>209</v>
      </c>
      <c r="AB219" s="502">
        <f t="shared" si="27"/>
        <v>219</v>
      </c>
      <c r="AC219" s="504">
        <f>1</f>
        <v>1</v>
      </c>
      <c r="AD219" s="103">
        <f t="shared" si="24"/>
        <v>1676.52</v>
      </c>
      <c r="AE219" s="103">
        <f t="shared" si="25"/>
        <v>11332.86</v>
      </c>
      <c r="AF219" s="103">
        <f t="shared" si="26"/>
        <v>49.999999999998181</v>
      </c>
      <c r="AG219" s="3"/>
    </row>
    <row r="220" spans="2:33" x14ac:dyDescent="0.3">
      <c r="B220" s="1" t="str">
        <f>адреса!$G$264</f>
        <v>кв.62</v>
      </c>
      <c r="C220" s="522">
        <f>адреса!$I$264</f>
        <v>50000062</v>
      </c>
      <c r="D220" s="6" t="str">
        <f>адреса!$K$264</f>
        <v>ФИО-5-62</v>
      </c>
      <c r="E220" s="6">
        <v>7312.17</v>
      </c>
      <c r="F220" s="6">
        <v>4053.04</v>
      </c>
      <c r="G220" s="6">
        <v>0</v>
      </c>
      <c r="H220" s="6">
        <v>4821.68</v>
      </c>
      <c r="I220" s="6">
        <v>0</v>
      </c>
      <c r="J220" s="6">
        <v>0</v>
      </c>
      <c r="K220" s="6">
        <v>0</v>
      </c>
      <c r="L220" s="6"/>
      <c r="M220" s="6">
        <v>0</v>
      </c>
      <c r="N220" s="6">
        <v>50</v>
      </c>
      <c r="O220" s="6">
        <v>0</v>
      </c>
      <c r="P220" s="6">
        <v>0</v>
      </c>
      <c r="Q220" s="6">
        <v>0</v>
      </c>
      <c r="R220" s="6"/>
      <c r="S220" s="6"/>
      <c r="T220" s="6"/>
      <c r="U220" s="6"/>
      <c r="V220" s="6">
        <v>8924.7199999999993</v>
      </c>
      <c r="W220" s="6">
        <v>0</v>
      </c>
      <c r="X220" s="6">
        <v>16236.89</v>
      </c>
      <c r="Y220" s="513">
        <f>IF(A220&lt;&gt;"",IF(A220=мар17!A269,0,1),IF(AND(B220=мар17!B269,C220=мар17!C269),0,1))</f>
        <v>0</v>
      </c>
      <c r="Z220" s="70" t="str">
        <f t="shared" si="23"/>
        <v>ул. Пятая д.5</v>
      </c>
      <c r="AA220" s="504">
        <f>IF($B220&lt;&gt;"",MAX(AA$7:AA219)+1,0)</f>
        <v>210</v>
      </c>
      <c r="AB220" s="502">
        <f t="shared" si="27"/>
        <v>220</v>
      </c>
      <c r="AC220" s="504">
        <f>1</f>
        <v>1</v>
      </c>
      <c r="AD220" s="103">
        <f t="shared" si="24"/>
        <v>4053.04</v>
      </c>
      <c r="AE220" s="103">
        <f t="shared" si="25"/>
        <v>4821.68</v>
      </c>
      <c r="AF220" s="103">
        <f t="shared" si="26"/>
        <v>49.999999999999091</v>
      </c>
      <c r="AG220" s="3"/>
    </row>
    <row r="221" spans="2:33" x14ac:dyDescent="0.3">
      <c r="B221" s="1" t="str">
        <f>адреса!$G$265</f>
        <v>кв.63</v>
      </c>
      <c r="C221" s="522">
        <f>адреса!$I$265</f>
        <v>50000063</v>
      </c>
      <c r="D221" s="6" t="str">
        <f>адреса!$K$265</f>
        <v>ФИО-5-63</v>
      </c>
      <c r="E221" s="6">
        <v>7207.66</v>
      </c>
      <c r="F221" s="6">
        <v>2650.8</v>
      </c>
      <c r="G221" s="6">
        <v>0</v>
      </c>
      <c r="H221" s="6">
        <v>3151.26</v>
      </c>
      <c r="I221" s="6">
        <v>0</v>
      </c>
      <c r="J221" s="6">
        <v>0</v>
      </c>
      <c r="K221" s="6">
        <v>0</v>
      </c>
      <c r="L221" s="6"/>
      <c r="M221" s="6">
        <v>0</v>
      </c>
      <c r="N221" s="6">
        <v>50</v>
      </c>
      <c r="O221" s="6">
        <v>0</v>
      </c>
      <c r="P221" s="6">
        <v>0</v>
      </c>
      <c r="Q221" s="6">
        <v>0</v>
      </c>
      <c r="R221" s="6"/>
      <c r="S221" s="6"/>
      <c r="T221" s="6"/>
      <c r="U221" s="6"/>
      <c r="V221" s="6">
        <v>5852.06</v>
      </c>
      <c r="W221" s="6">
        <v>7500</v>
      </c>
      <c r="X221" s="6">
        <v>5559.72</v>
      </c>
      <c r="Y221" s="513">
        <f>IF(A221&lt;&gt;"",IF(A221=мар17!A270,0,1),IF(AND(B221=мар17!B270,C221=мар17!C270),0,1))</f>
        <v>0</v>
      </c>
      <c r="Z221" s="70" t="str">
        <f t="shared" si="23"/>
        <v>ул. Пятая д.5</v>
      </c>
      <c r="AA221" s="504">
        <f>IF($B221&lt;&gt;"",MAX(AA$7:AA220)+1,0)</f>
        <v>211</v>
      </c>
      <c r="AB221" s="502">
        <f t="shared" si="27"/>
        <v>221</v>
      </c>
      <c r="AC221" s="504">
        <f>1</f>
        <v>1</v>
      </c>
      <c r="AD221" s="103">
        <f t="shared" si="24"/>
        <v>2650.8</v>
      </c>
      <c r="AE221" s="103">
        <f t="shared" si="25"/>
        <v>3151.26</v>
      </c>
      <c r="AF221" s="103">
        <f t="shared" si="26"/>
        <v>50</v>
      </c>
      <c r="AG221" s="3"/>
    </row>
    <row r="222" spans="2:33" x14ac:dyDescent="0.3">
      <c r="B222" s="1" t="str">
        <f>адреса!$G$266</f>
        <v>кв.64</v>
      </c>
      <c r="C222" s="522">
        <f>адреса!$I$266</f>
        <v>50000064</v>
      </c>
      <c r="D222" s="6" t="str">
        <f>адреса!$K$266</f>
        <v>ФИО-5-64</v>
      </c>
      <c r="E222" s="6">
        <v>7032.65</v>
      </c>
      <c r="F222" s="6">
        <v>1691.54</v>
      </c>
      <c r="G222" s="6">
        <v>0</v>
      </c>
      <c r="H222" s="6">
        <v>2009.7</v>
      </c>
      <c r="I222" s="6">
        <v>0</v>
      </c>
      <c r="J222" s="6">
        <v>0</v>
      </c>
      <c r="K222" s="6">
        <v>0</v>
      </c>
      <c r="L222" s="6"/>
      <c r="M222" s="6">
        <v>0</v>
      </c>
      <c r="N222" s="6">
        <v>50</v>
      </c>
      <c r="O222" s="6">
        <v>0</v>
      </c>
      <c r="P222" s="6">
        <v>0</v>
      </c>
      <c r="Q222" s="6">
        <v>0</v>
      </c>
      <c r="R222" s="6"/>
      <c r="S222" s="6"/>
      <c r="T222" s="6"/>
      <c r="U222" s="6"/>
      <c r="V222" s="6">
        <v>3751.24</v>
      </c>
      <c r="W222" s="6">
        <v>7032.65</v>
      </c>
      <c r="X222" s="6">
        <v>3751.24</v>
      </c>
      <c r="Y222" s="513">
        <f>IF(A222&lt;&gt;"",IF(A222=мар17!A271,0,1),IF(AND(B222=мар17!B271,C222=мар17!C271),0,1))</f>
        <v>0</v>
      </c>
      <c r="Z222" s="70" t="str">
        <f t="shared" si="23"/>
        <v>ул. Пятая д.5</v>
      </c>
      <c r="AA222" s="504">
        <f>IF($B222&lt;&gt;"",MAX(AA$7:AA221)+1,0)</f>
        <v>212</v>
      </c>
      <c r="AB222" s="502">
        <f t="shared" si="27"/>
        <v>222</v>
      </c>
      <c r="AC222" s="504">
        <f>1</f>
        <v>1</v>
      </c>
      <c r="AD222" s="103">
        <f t="shared" si="24"/>
        <v>1691.54</v>
      </c>
      <c r="AE222" s="103">
        <f t="shared" si="25"/>
        <v>2009.7</v>
      </c>
      <c r="AF222" s="103">
        <f t="shared" si="26"/>
        <v>49.999999999999773</v>
      </c>
      <c r="AG222" s="3"/>
    </row>
    <row r="223" spans="2:33" x14ac:dyDescent="0.3">
      <c r="B223" s="1" t="str">
        <f>адреса!$G$267</f>
        <v>кв.65</v>
      </c>
      <c r="C223" s="522">
        <f>адреса!$I$267</f>
        <v>50000065</v>
      </c>
      <c r="D223" s="6" t="str">
        <f>адреса!$K$267</f>
        <v>ФИО-5-65</v>
      </c>
      <c r="E223" s="6">
        <v>2611.4</v>
      </c>
      <c r="F223" s="6">
        <v>1648.24</v>
      </c>
      <c r="G223" s="6">
        <v>0</v>
      </c>
      <c r="H223" s="6">
        <v>1961.8</v>
      </c>
      <c r="I223" s="6">
        <v>0</v>
      </c>
      <c r="J223" s="6">
        <v>0</v>
      </c>
      <c r="K223" s="6">
        <v>0</v>
      </c>
      <c r="L223" s="6"/>
      <c r="M223" s="6">
        <v>0</v>
      </c>
      <c r="N223" s="6">
        <v>50</v>
      </c>
      <c r="O223" s="6">
        <v>0</v>
      </c>
      <c r="P223" s="6">
        <v>0</v>
      </c>
      <c r="Q223" s="6">
        <v>0</v>
      </c>
      <c r="R223" s="6"/>
      <c r="S223" s="6"/>
      <c r="T223" s="6"/>
      <c r="U223" s="6"/>
      <c r="V223" s="6">
        <v>3660.04</v>
      </c>
      <c r="W223" s="6">
        <v>0</v>
      </c>
      <c r="X223" s="6">
        <v>6271.44</v>
      </c>
      <c r="Y223" s="513">
        <f>IF(A223&lt;&gt;"",IF(A223=мар17!A272,0,1),IF(AND(B223=мар17!B272,C223=мар17!C272),0,1))</f>
        <v>0</v>
      </c>
      <c r="Z223" s="70" t="str">
        <f t="shared" si="23"/>
        <v>ул. Пятая д.5</v>
      </c>
      <c r="AA223" s="504">
        <f>IF($B223&lt;&gt;"",MAX(AA$7:AA222)+1,0)</f>
        <v>213</v>
      </c>
      <c r="AB223" s="502">
        <f t="shared" si="27"/>
        <v>223</v>
      </c>
      <c r="AC223" s="504">
        <f>1</f>
        <v>1</v>
      </c>
      <c r="AD223" s="103">
        <f t="shared" si="24"/>
        <v>1648.24</v>
      </c>
      <c r="AE223" s="103">
        <f t="shared" si="25"/>
        <v>1961.8</v>
      </c>
      <c r="AF223" s="103">
        <f t="shared" si="26"/>
        <v>50</v>
      </c>
      <c r="AG223" s="3"/>
    </row>
    <row r="224" spans="2:33" x14ac:dyDescent="0.3">
      <c r="B224" s="1" t="str">
        <f>адреса!$G$268</f>
        <v>кв.66</v>
      </c>
      <c r="C224" s="522">
        <f>адреса!$I$268</f>
        <v>50000066</v>
      </c>
      <c r="D224" s="6" t="str">
        <f>адреса!$K$268</f>
        <v>ФИО-5-66</v>
      </c>
      <c r="E224" s="6">
        <v>36568.32</v>
      </c>
      <c r="F224" s="6">
        <v>32.479999999999997</v>
      </c>
      <c r="G224" s="6">
        <v>0</v>
      </c>
      <c r="H224" s="6">
        <v>3151.26</v>
      </c>
      <c r="I224" s="6">
        <v>349.26</v>
      </c>
      <c r="J224" s="6">
        <v>1553.5</v>
      </c>
      <c r="K224" s="6">
        <v>715.56</v>
      </c>
      <c r="L224" s="6"/>
      <c r="M224" s="6">
        <v>0</v>
      </c>
      <c r="N224" s="6">
        <v>50</v>
      </c>
      <c r="O224" s="6">
        <v>0</v>
      </c>
      <c r="P224" s="6">
        <v>0</v>
      </c>
      <c r="Q224" s="6">
        <v>0</v>
      </c>
      <c r="R224" s="6"/>
      <c r="S224" s="6"/>
      <c r="T224" s="6"/>
      <c r="U224" s="6"/>
      <c r="V224" s="6">
        <v>5852.06</v>
      </c>
      <c r="W224" s="6">
        <v>0</v>
      </c>
      <c r="X224" s="6">
        <v>42420.38</v>
      </c>
      <c r="Y224" s="513">
        <f>IF(A224&lt;&gt;"",IF(A224=мар17!A273,0,1),IF(AND(B224=мар17!B273,C224=мар17!C273),0,1))</f>
        <v>0</v>
      </c>
      <c r="Z224" s="70" t="str">
        <f t="shared" si="23"/>
        <v>ул. Пятая д.5</v>
      </c>
      <c r="AA224" s="504">
        <f>IF($B224&lt;&gt;"",MAX(AA$7:AA223)+1,0)</f>
        <v>214</v>
      </c>
      <c r="AB224" s="502">
        <f t="shared" si="27"/>
        <v>224</v>
      </c>
      <c r="AC224" s="504">
        <f>1</f>
        <v>1</v>
      </c>
      <c r="AD224" s="103">
        <f t="shared" si="24"/>
        <v>32.479999999999997</v>
      </c>
      <c r="AE224" s="103">
        <f t="shared" si="25"/>
        <v>5769.58</v>
      </c>
      <c r="AF224" s="103">
        <f t="shared" si="26"/>
        <v>50.000000000000909</v>
      </c>
      <c r="AG224" s="3"/>
    </row>
    <row r="225" spans="2:33" x14ac:dyDescent="0.3">
      <c r="B225" s="1" t="str">
        <f>адреса!$G$269</f>
        <v>кв.67</v>
      </c>
      <c r="C225" s="522">
        <f>адреса!$I$269</f>
        <v>50000067</v>
      </c>
      <c r="D225" s="6" t="str">
        <f>адреса!$K$269</f>
        <v>ФИО-5-67</v>
      </c>
      <c r="E225" s="6">
        <v>4755.83</v>
      </c>
      <c r="F225" s="6">
        <v>-864.82</v>
      </c>
      <c r="G225" s="6">
        <v>0</v>
      </c>
      <c r="H225" s="6">
        <v>3125.31</v>
      </c>
      <c r="I225" s="6">
        <v>465.69</v>
      </c>
      <c r="J225" s="6">
        <v>2071.33</v>
      </c>
      <c r="K225" s="6">
        <v>954.08</v>
      </c>
      <c r="L225" s="6"/>
      <c r="M225" s="6">
        <v>0</v>
      </c>
      <c r="N225" s="6">
        <v>50</v>
      </c>
      <c r="O225" s="6">
        <v>0</v>
      </c>
      <c r="P225" s="6">
        <v>0</v>
      </c>
      <c r="Q225" s="6">
        <v>0</v>
      </c>
      <c r="R225" s="6"/>
      <c r="S225" s="6"/>
      <c r="T225" s="6"/>
      <c r="U225" s="6"/>
      <c r="V225" s="6">
        <v>5801.59</v>
      </c>
      <c r="W225" s="6">
        <v>0</v>
      </c>
      <c r="X225" s="6">
        <v>10557.42</v>
      </c>
      <c r="Y225" s="513">
        <f>IF(A225&lt;&gt;"",IF(A225=мар17!A274,0,1),IF(AND(B225=мар17!B274,C225=мар17!C274),0,1))</f>
        <v>0</v>
      </c>
      <c r="Z225" s="70" t="str">
        <f t="shared" si="23"/>
        <v>ул. Пятая д.5</v>
      </c>
      <c r="AA225" s="504">
        <f>IF($B225&lt;&gt;"",MAX(AA$7:AA224)+1,0)</f>
        <v>215</v>
      </c>
      <c r="AB225" s="502">
        <f t="shared" si="27"/>
        <v>225</v>
      </c>
      <c r="AC225" s="504">
        <f>1</f>
        <v>1</v>
      </c>
      <c r="AD225" s="103">
        <f t="shared" si="24"/>
        <v>-864.82</v>
      </c>
      <c r="AE225" s="103">
        <f t="shared" si="25"/>
        <v>6616.41</v>
      </c>
      <c r="AF225" s="103">
        <f t="shared" si="26"/>
        <v>50</v>
      </c>
      <c r="AG225" s="3"/>
    </row>
    <row r="226" spans="2:33" x14ac:dyDescent="0.3">
      <c r="B226" s="1" t="str">
        <f>адреса!$G$270</f>
        <v>кв.68</v>
      </c>
      <c r="C226" s="522">
        <f>адреса!$I$270</f>
        <v>50000068</v>
      </c>
      <c r="D226" s="6" t="str">
        <f>адреса!$K$270</f>
        <v>ФИО-5-68</v>
      </c>
      <c r="E226" s="6">
        <v>17190.66</v>
      </c>
      <c r="F226" s="6">
        <v>-54.01</v>
      </c>
      <c r="G226" s="6">
        <v>0</v>
      </c>
      <c r="H226" s="6">
        <v>2009.7</v>
      </c>
      <c r="I226" s="6">
        <v>232.84</v>
      </c>
      <c r="J226" s="6">
        <v>1035.67</v>
      </c>
      <c r="K226" s="6">
        <v>477.04</v>
      </c>
      <c r="L226" s="6"/>
      <c r="M226" s="6">
        <v>0</v>
      </c>
      <c r="N226" s="6">
        <v>50</v>
      </c>
      <c r="O226" s="6">
        <v>0</v>
      </c>
      <c r="P226" s="6">
        <v>0</v>
      </c>
      <c r="Q226" s="6">
        <v>0</v>
      </c>
      <c r="R226" s="6"/>
      <c r="S226" s="6"/>
      <c r="T226" s="6"/>
      <c r="U226" s="6"/>
      <c r="V226" s="6">
        <v>3751.24</v>
      </c>
      <c r="W226" s="6">
        <v>17190.66</v>
      </c>
      <c r="X226" s="6">
        <v>3751.24</v>
      </c>
      <c r="Y226" s="513">
        <f>IF(A226&lt;&gt;"",IF(A226=мар17!A275,0,1),IF(AND(B226=мар17!B275,C226=мар17!C275),0,1))</f>
        <v>0</v>
      </c>
      <c r="Z226" s="70" t="str">
        <f t="shared" si="23"/>
        <v>ул. Пятая д.5</v>
      </c>
      <c r="AA226" s="504">
        <f>IF($B226&lt;&gt;"",MAX(AA$7:AA225)+1,0)</f>
        <v>216</v>
      </c>
      <c r="AB226" s="502">
        <f t="shared" si="27"/>
        <v>226</v>
      </c>
      <c r="AC226" s="504">
        <f>1</f>
        <v>1</v>
      </c>
      <c r="AD226" s="103">
        <f t="shared" si="24"/>
        <v>-54.01</v>
      </c>
      <c r="AE226" s="103">
        <f t="shared" si="25"/>
        <v>3755.25</v>
      </c>
      <c r="AF226" s="103">
        <f t="shared" si="26"/>
        <v>50</v>
      </c>
      <c r="AG226" s="3"/>
    </row>
    <row r="227" spans="2:33" x14ac:dyDescent="0.3">
      <c r="B227" s="1" t="str">
        <f>адреса!$G$271</f>
        <v>кв.69</v>
      </c>
      <c r="C227" s="522">
        <f>адреса!$I$271</f>
        <v>50000069</v>
      </c>
      <c r="D227" s="6" t="str">
        <f>адреса!$K$271</f>
        <v>ФИО-5-69</v>
      </c>
      <c r="E227" s="6">
        <v>4712.3</v>
      </c>
      <c r="F227" s="6">
        <v>1652.01</v>
      </c>
      <c r="G227" s="6">
        <v>0</v>
      </c>
      <c r="H227" s="6">
        <v>1965.79</v>
      </c>
      <c r="I227" s="6">
        <v>0</v>
      </c>
      <c r="J227" s="6">
        <v>0</v>
      </c>
      <c r="K227" s="6">
        <v>0</v>
      </c>
      <c r="L227" s="6"/>
      <c r="M227" s="6">
        <v>0</v>
      </c>
      <c r="N227" s="6">
        <v>50</v>
      </c>
      <c r="O227" s="6">
        <v>0</v>
      </c>
      <c r="P227" s="6">
        <v>0</v>
      </c>
      <c r="Q227" s="6">
        <v>0</v>
      </c>
      <c r="R227" s="6"/>
      <c r="S227" s="6"/>
      <c r="T227" s="6"/>
      <c r="U227" s="6"/>
      <c r="V227" s="6">
        <v>3667.8</v>
      </c>
      <c r="W227" s="6">
        <v>0</v>
      </c>
      <c r="X227" s="6">
        <v>8380.1</v>
      </c>
      <c r="Y227" s="513">
        <f>IF(A227&lt;&gt;"",IF(A227=мар17!A276,0,1),IF(AND(B227=мар17!B276,C227=мар17!C276),0,1))</f>
        <v>0</v>
      </c>
      <c r="Z227" s="70" t="str">
        <f t="shared" si="23"/>
        <v>ул. Пятая д.5</v>
      </c>
      <c r="AA227" s="504">
        <f>IF($B227&lt;&gt;"",MAX(AA$7:AA226)+1,0)</f>
        <v>217</v>
      </c>
      <c r="AB227" s="502">
        <f t="shared" si="27"/>
        <v>227</v>
      </c>
      <c r="AC227" s="504">
        <f>1</f>
        <v>1</v>
      </c>
      <c r="AD227" s="103">
        <f t="shared" si="24"/>
        <v>1652.01</v>
      </c>
      <c r="AE227" s="103">
        <f t="shared" si="25"/>
        <v>1965.79</v>
      </c>
      <c r="AF227" s="103">
        <f t="shared" si="26"/>
        <v>50.000000000000227</v>
      </c>
      <c r="AG227" s="3"/>
    </row>
    <row r="228" spans="2:33" x14ac:dyDescent="0.3">
      <c r="B228" s="1" t="str">
        <f>адреса!$G$272</f>
        <v>кв.70</v>
      </c>
      <c r="C228" s="522">
        <f>адреса!$I$272</f>
        <v>50000070</v>
      </c>
      <c r="D228" s="6" t="str">
        <f>адреса!$K$272</f>
        <v>ФИО-5-70</v>
      </c>
      <c r="E228" s="6">
        <v>16045.68</v>
      </c>
      <c r="F228" s="6">
        <v>2626.28</v>
      </c>
      <c r="G228" s="6">
        <v>0</v>
      </c>
      <c r="H228" s="6">
        <v>3157.24</v>
      </c>
      <c r="I228" s="6">
        <v>0</v>
      </c>
      <c r="J228" s="6">
        <v>0</v>
      </c>
      <c r="K228" s="6">
        <v>0</v>
      </c>
      <c r="L228" s="6"/>
      <c r="M228" s="6">
        <v>0</v>
      </c>
      <c r="N228" s="6">
        <v>50</v>
      </c>
      <c r="O228" s="6">
        <v>0</v>
      </c>
      <c r="P228" s="6">
        <v>0</v>
      </c>
      <c r="Q228" s="6">
        <v>0</v>
      </c>
      <c r="R228" s="6"/>
      <c r="S228" s="6"/>
      <c r="T228" s="6"/>
      <c r="U228" s="6"/>
      <c r="V228" s="6">
        <v>5833.52</v>
      </c>
      <c r="W228" s="6">
        <v>0</v>
      </c>
      <c r="X228" s="6">
        <v>21879.200000000001</v>
      </c>
      <c r="Y228" s="513">
        <f>IF(A228&lt;&gt;"",IF(A228=мар17!A277,0,1),IF(AND(B228=мар17!B277,C228=мар17!C277),0,1))</f>
        <v>0</v>
      </c>
      <c r="Z228" s="70" t="str">
        <f t="shared" si="23"/>
        <v>ул. Пятая д.5</v>
      </c>
      <c r="AA228" s="504">
        <f>IF($B228&lt;&gt;"",MAX(AA$7:AA227)+1,0)</f>
        <v>218</v>
      </c>
      <c r="AB228" s="502">
        <f t="shared" si="27"/>
        <v>228</v>
      </c>
      <c r="AC228" s="504">
        <f>1</f>
        <v>1</v>
      </c>
      <c r="AD228" s="103">
        <f t="shared" si="24"/>
        <v>2626.28</v>
      </c>
      <c r="AE228" s="103">
        <f t="shared" si="25"/>
        <v>3157.24</v>
      </c>
      <c r="AF228" s="103">
        <f t="shared" si="26"/>
        <v>50.000000000000455</v>
      </c>
      <c r="AG228" s="3"/>
    </row>
    <row r="229" spans="2:33" x14ac:dyDescent="0.3">
      <c r="B229" s="1" t="str">
        <f>адреса!$G$273</f>
        <v>кв.71</v>
      </c>
      <c r="C229" s="522">
        <f>адреса!$I$273</f>
        <v>50000071</v>
      </c>
      <c r="D229" s="6" t="str">
        <f>адреса!$K$273</f>
        <v>ФИО-5-71</v>
      </c>
      <c r="E229" s="6">
        <v>11954.43</v>
      </c>
      <c r="F229" s="6">
        <v>880.73</v>
      </c>
      <c r="G229" s="6">
        <v>0</v>
      </c>
      <c r="H229" s="6">
        <v>3125.31</v>
      </c>
      <c r="I229" s="6">
        <v>232.84</v>
      </c>
      <c r="J229" s="6">
        <v>1035.67</v>
      </c>
      <c r="K229" s="6">
        <v>477.04</v>
      </c>
      <c r="L229" s="6"/>
      <c r="M229" s="6">
        <v>0</v>
      </c>
      <c r="N229" s="6">
        <v>50</v>
      </c>
      <c r="O229" s="6">
        <v>0</v>
      </c>
      <c r="P229" s="6">
        <v>0</v>
      </c>
      <c r="Q229" s="6">
        <v>0</v>
      </c>
      <c r="R229" s="6"/>
      <c r="S229" s="6"/>
      <c r="T229" s="6"/>
      <c r="U229" s="6"/>
      <c r="V229" s="6">
        <v>5801.59</v>
      </c>
      <c r="W229" s="6">
        <v>20000</v>
      </c>
      <c r="X229" s="6">
        <v>-2243.98</v>
      </c>
      <c r="Y229" s="513">
        <f>IF(A229&lt;&gt;"",IF(A229=мар17!A278,0,1),IF(AND(B229=мар17!B278,C229=мар17!C278),0,1))</f>
        <v>0</v>
      </c>
      <c r="Z229" s="70" t="str">
        <f t="shared" si="23"/>
        <v>ул. Пятая д.5</v>
      </c>
      <c r="AA229" s="504">
        <f>IF($B229&lt;&gt;"",MAX(AA$7:AA228)+1,0)</f>
        <v>219</v>
      </c>
      <c r="AB229" s="502">
        <f t="shared" si="27"/>
        <v>229</v>
      </c>
      <c r="AC229" s="504">
        <f>1</f>
        <v>1</v>
      </c>
      <c r="AD229" s="103">
        <f t="shared" si="24"/>
        <v>880.73</v>
      </c>
      <c r="AE229" s="103">
        <f t="shared" si="25"/>
        <v>4870.8599999999997</v>
      </c>
      <c r="AF229" s="103">
        <f t="shared" si="26"/>
        <v>50.000000000000909</v>
      </c>
      <c r="AG229" s="3"/>
    </row>
    <row r="230" spans="2:33" x14ac:dyDescent="0.3">
      <c r="B230" s="1" t="str">
        <f>адреса!$G$274</f>
        <v>кв.72</v>
      </c>
      <c r="C230" s="522">
        <f>адреса!$I$274</f>
        <v>50000072</v>
      </c>
      <c r="D230" s="6" t="str">
        <f>адреса!$K$274</f>
        <v>ФИО-5-72</v>
      </c>
      <c r="E230" s="6">
        <v>4061.04</v>
      </c>
      <c r="F230" s="6">
        <v>1691.54</v>
      </c>
      <c r="G230" s="6">
        <v>0</v>
      </c>
      <c r="H230" s="6">
        <v>2009.7</v>
      </c>
      <c r="I230" s="6">
        <v>116.05</v>
      </c>
      <c r="J230" s="6">
        <v>567.79999999999995</v>
      </c>
      <c r="K230" s="6">
        <v>247.77</v>
      </c>
      <c r="L230" s="6"/>
      <c r="M230" s="6">
        <v>0</v>
      </c>
      <c r="N230" s="6">
        <v>50</v>
      </c>
      <c r="O230" s="6">
        <v>0</v>
      </c>
      <c r="P230" s="6">
        <v>0</v>
      </c>
      <c r="Q230" s="6">
        <v>0</v>
      </c>
      <c r="R230" s="6"/>
      <c r="S230" s="6"/>
      <c r="T230" s="6"/>
      <c r="U230" s="6"/>
      <c r="V230" s="6">
        <v>4682.8599999999997</v>
      </c>
      <c r="W230" s="6">
        <v>4061.04</v>
      </c>
      <c r="X230" s="6">
        <v>4682.8599999999997</v>
      </c>
      <c r="Y230" s="513">
        <f>IF(A230&lt;&gt;"",IF(A230=мар17!A279,0,1),IF(AND(B230=мар17!B279,C230=мар17!C279),0,1))</f>
        <v>0</v>
      </c>
      <c r="Z230" s="70" t="str">
        <f t="shared" si="23"/>
        <v>ул. Пятая д.5</v>
      </c>
      <c r="AA230" s="504">
        <f>IF($B230&lt;&gt;"",MAX(AA$7:AA229)+1,0)</f>
        <v>220</v>
      </c>
      <c r="AB230" s="502">
        <f t="shared" si="27"/>
        <v>230</v>
      </c>
      <c r="AC230" s="504">
        <f>1</f>
        <v>1</v>
      </c>
      <c r="AD230" s="103">
        <f t="shared" si="24"/>
        <v>1691.54</v>
      </c>
      <c r="AE230" s="103">
        <f t="shared" si="25"/>
        <v>2941.32</v>
      </c>
      <c r="AF230" s="103">
        <f t="shared" si="26"/>
        <v>49.999999999999545</v>
      </c>
      <c r="AG230" s="3"/>
    </row>
    <row r="231" spans="2:33" x14ac:dyDescent="0.3">
      <c r="B231" s="1" t="str">
        <f>адреса!$G$275</f>
        <v>кв.73</v>
      </c>
      <c r="C231" s="522">
        <f>адреса!$I$275</f>
        <v>50000073</v>
      </c>
      <c r="D231" s="6" t="str">
        <f>адреса!$K$275</f>
        <v>ФИО-5-73</v>
      </c>
      <c r="E231" s="6">
        <v>22330.74</v>
      </c>
      <c r="F231" s="6">
        <v>1652</v>
      </c>
      <c r="G231" s="6">
        <v>0</v>
      </c>
      <c r="H231" s="6">
        <v>1965.79</v>
      </c>
      <c r="I231" s="6">
        <v>285.74</v>
      </c>
      <c r="J231" s="6">
        <v>1427.73</v>
      </c>
      <c r="K231" s="6">
        <v>615.82000000000005</v>
      </c>
      <c r="L231" s="6"/>
      <c r="M231" s="6">
        <v>0</v>
      </c>
      <c r="N231" s="6">
        <v>50</v>
      </c>
      <c r="O231" s="6">
        <v>0</v>
      </c>
      <c r="P231" s="6">
        <v>0</v>
      </c>
      <c r="Q231" s="6">
        <v>0</v>
      </c>
      <c r="R231" s="6"/>
      <c r="S231" s="6"/>
      <c r="T231" s="6"/>
      <c r="U231" s="6"/>
      <c r="V231" s="6">
        <v>5997.08</v>
      </c>
      <c r="W231" s="6">
        <v>22300</v>
      </c>
      <c r="X231" s="6">
        <v>6027.82</v>
      </c>
      <c r="Y231" s="513">
        <f>IF(A231&lt;&gt;"",IF(A231=мар17!A280,0,1),IF(AND(B231=мар17!B280,C231=мар17!C280),0,1))</f>
        <v>0</v>
      </c>
      <c r="Z231" s="70" t="str">
        <f t="shared" si="23"/>
        <v>ул. Пятая д.5</v>
      </c>
      <c r="AA231" s="504">
        <f>IF($B231&lt;&gt;"",MAX(AA$7:AA230)+1,0)</f>
        <v>221</v>
      </c>
      <c r="AB231" s="502">
        <f t="shared" si="27"/>
        <v>231</v>
      </c>
      <c r="AC231" s="504">
        <f>1</f>
        <v>1</v>
      </c>
      <c r="AD231" s="103">
        <f t="shared" si="24"/>
        <v>1652</v>
      </c>
      <c r="AE231" s="103">
        <f t="shared" si="25"/>
        <v>4295.08</v>
      </c>
      <c r="AF231" s="103">
        <f t="shared" si="26"/>
        <v>50</v>
      </c>
      <c r="AG231" s="3"/>
    </row>
    <row r="232" spans="2:33" x14ac:dyDescent="0.3">
      <c r="B232" s="1" t="str">
        <f>адреса!$G$276</f>
        <v>кв.74</v>
      </c>
      <c r="C232" s="522">
        <f>адреса!$I$276</f>
        <v>50000074</v>
      </c>
      <c r="D232" s="6" t="str">
        <f>адреса!$K$276</f>
        <v>ФИО-5-74</v>
      </c>
      <c r="E232" s="6">
        <v>4804.0600000000004</v>
      </c>
      <c r="F232" s="6">
        <v>2652.56</v>
      </c>
      <c r="G232" s="6">
        <v>0</v>
      </c>
      <c r="H232" s="6">
        <v>3157.24</v>
      </c>
      <c r="I232" s="6">
        <v>0</v>
      </c>
      <c r="J232" s="6">
        <v>0</v>
      </c>
      <c r="K232" s="6">
        <v>0</v>
      </c>
      <c r="L232" s="6"/>
      <c r="M232" s="6">
        <v>0</v>
      </c>
      <c r="N232" s="6">
        <v>50</v>
      </c>
      <c r="O232" s="6">
        <v>0</v>
      </c>
      <c r="P232" s="6">
        <v>0</v>
      </c>
      <c r="Q232" s="6">
        <v>0</v>
      </c>
      <c r="R232" s="6"/>
      <c r="S232" s="6"/>
      <c r="T232" s="6"/>
      <c r="U232" s="6"/>
      <c r="V232" s="6">
        <v>5859.8</v>
      </c>
      <c r="W232" s="6">
        <v>4804.0600000000004</v>
      </c>
      <c r="X232" s="6">
        <v>5859.8</v>
      </c>
      <c r="Y232" s="513">
        <f>IF(A232&lt;&gt;"",IF(A232=мар17!A281,0,1),IF(AND(B232=мар17!B281,C232=мар17!C281),0,1))</f>
        <v>0</v>
      </c>
      <c r="Z232" s="70" t="str">
        <f t="shared" si="23"/>
        <v>ул. Пятая д.5</v>
      </c>
      <c r="AA232" s="504">
        <f>IF($B232&lt;&gt;"",MAX(AA$7:AA231)+1,0)</f>
        <v>222</v>
      </c>
      <c r="AB232" s="502">
        <f t="shared" si="27"/>
        <v>232</v>
      </c>
      <c r="AC232" s="504">
        <f>1</f>
        <v>1</v>
      </c>
      <c r="AD232" s="103">
        <f t="shared" si="24"/>
        <v>2652.56</v>
      </c>
      <c r="AE232" s="103">
        <f t="shared" si="25"/>
        <v>3157.24</v>
      </c>
      <c r="AF232" s="103">
        <f t="shared" si="26"/>
        <v>50.000000000000455</v>
      </c>
      <c r="AG232" s="3"/>
    </row>
    <row r="233" spans="2:33" x14ac:dyDescent="0.3">
      <c r="B233" s="1" t="str">
        <f>адреса!$G$277</f>
        <v>кв.75</v>
      </c>
      <c r="C233" s="522">
        <f>адреса!$I$277</f>
        <v>50000075</v>
      </c>
      <c r="D233" s="6" t="str">
        <f>адреса!$K$277</f>
        <v>ФИО-5-75</v>
      </c>
      <c r="E233" s="6">
        <v>5056.5200000000004</v>
      </c>
      <c r="F233" s="6">
        <v>2635.78</v>
      </c>
      <c r="G233" s="6">
        <v>0</v>
      </c>
      <c r="H233" s="6">
        <v>3133.3</v>
      </c>
      <c r="I233" s="6">
        <v>0</v>
      </c>
      <c r="J233" s="6">
        <v>0</v>
      </c>
      <c r="K233" s="6">
        <v>0</v>
      </c>
      <c r="L233" s="6"/>
      <c r="M233" s="6">
        <v>0</v>
      </c>
      <c r="N233" s="6">
        <v>50</v>
      </c>
      <c r="O233" s="6">
        <v>0</v>
      </c>
      <c r="P233" s="6">
        <v>0</v>
      </c>
      <c r="Q233" s="6">
        <v>0</v>
      </c>
      <c r="R233" s="6"/>
      <c r="S233" s="6"/>
      <c r="T233" s="6"/>
      <c r="U233" s="6"/>
      <c r="V233" s="6">
        <v>5819.08</v>
      </c>
      <c r="W233" s="6">
        <v>5056.5200000000004</v>
      </c>
      <c r="X233" s="6">
        <v>5819.08</v>
      </c>
      <c r="Y233" s="513">
        <f>IF(A233&lt;&gt;"",IF(A233=мар17!A282,0,1),IF(AND(B233=мар17!B282,C233=мар17!C282),0,1))</f>
        <v>0</v>
      </c>
      <c r="Z233" s="70" t="str">
        <f t="shared" si="23"/>
        <v>ул. Пятая д.5</v>
      </c>
      <c r="AA233" s="504">
        <f>IF($B233&lt;&gt;"",MAX(AA$7:AA232)+1,0)</f>
        <v>223</v>
      </c>
      <c r="AB233" s="502">
        <f t="shared" si="27"/>
        <v>233</v>
      </c>
      <c r="AC233" s="504">
        <f>1</f>
        <v>1</v>
      </c>
      <c r="AD233" s="103">
        <f t="shared" si="24"/>
        <v>2635.78</v>
      </c>
      <c r="AE233" s="103">
        <f t="shared" si="25"/>
        <v>3133.3</v>
      </c>
      <c r="AF233" s="103">
        <f t="shared" si="26"/>
        <v>49.999999999999545</v>
      </c>
      <c r="AG233" s="3"/>
    </row>
    <row r="234" spans="2:33" x14ac:dyDescent="0.3">
      <c r="B234" s="1" t="str">
        <f>адреса!$G$278</f>
        <v>кв.76</v>
      </c>
      <c r="C234" s="522">
        <f>адреса!$I$278</f>
        <v>50000076</v>
      </c>
      <c r="D234" s="6" t="str">
        <f>адреса!$K$278</f>
        <v>ФИО-5-76</v>
      </c>
      <c r="E234" s="6">
        <v>12665.08</v>
      </c>
      <c r="F234" s="6">
        <v>-932.54</v>
      </c>
      <c r="G234" s="6">
        <v>0</v>
      </c>
      <c r="H234" s="6">
        <v>2005.71</v>
      </c>
      <c r="I234" s="6">
        <v>349.26</v>
      </c>
      <c r="J234" s="6">
        <v>1553.5</v>
      </c>
      <c r="K234" s="6">
        <v>715.56</v>
      </c>
      <c r="L234" s="6"/>
      <c r="M234" s="6">
        <v>0</v>
      </c>
      <c r="N234" s="6">
        <v>50</v>
      </c>
      <c r="O234" s="6">
        <v>0</v>
      </c>
      <c r="P234" s="6">
        <v>0</v>
      </c>
      <c r="Q234" s="6">
        <v>0</v>
      </c>
      <c r="R234" s="6"/>
      <c r="S234" s="6"/>
      <c r="T234" s="6"/>
      <c r="U234" s="6"/>
      <c r="V234" s="6">
        <v>3741.49</v>
      </c>
      <c r="W234" s="6">
        <v>0</v>
      </c>
      <c r="X234" s="6">
        <v>16406.57</v>
      </c>
      <c r="Y234" s="513">
        <f>IF(A234&lt;&gt;"",IF(A234=мар17!A283,0,1),IF(AND(B234=мар17!B283,C234=мар17!C283),0,1))</f>
        <v>0</v>
      </c>
      <c r="Z234" s="70" t="str">
        <f t="shared" si="23"/>
        <v>ул. Пятая д.5</v>
      </c>
      <c r="AA234" s="504">
        <f>IF($B234&lt;&gt;"",MAX(AA$7:AA233)+1,0)</f>
        <v>224</v>
      </c>
      <c r="AB234" s="502">
        <f t="shared" si="27"/>
        <v>234</v>
      </c>
      <c r="AC234" s="504">
        <f>1</f>
        <v>1</v>
      </c>
      <c r="AD234" s="103">
        <f t="shared" si="24"/>
        <v>-932.54</v>
      </c>
      <c r="AE234" s="103">
        <f t="shared" si="25"/>
        <v>4624.0300000000007</v>
      </c>
      <c r="AF234" s="103">
        <f t="shared" si="26"/>
        <v>49.999999999999091</v>
      </c>
      <c r="AG234" s="3"/>
    </row>
    <row r="235" spans="2:33" x14ac:dyDescent="0.3">
      <c r="B235" s="1" t="str">
        <f>адреса!$G$279</f>
        <v>кв.77</v>
      </c>
      <c r="C235" s="522">
        <f>адреса!$I$279</f>
        <v>50000077</v>
      </c>
      <c r="D235" s="6" t="str">
        <f>адреса!$K$279</f>
        <v>ФИО-5-77</v>
      </c>
      <c r="E235" s="6">
        <v>3480.44</v>
      </c>
      <c r="F235" s="6">
        <v>1305.83</v>
      </c>
      <c r="G235" s="6">
        <v>0</v>
      </c>
      <c r="H235" s="6">
        <v>1997.73</v>
      </c>
      <c r="I235" s="6">
        <v>92.84</v>
      </c>
      <c r="J235" s="6">
        <v>141.94999999999999</v>
      </c>
      <c r="K235" s="6">
        <v>137.65</v>
      </c>
      <c r="L235" s="6"/>
      <c r="M235" s="6">
        <v>0</v>
      </c>
      <c r="N235" s="6">
        <v>50</v>
      </c>
      <c r="O235" s="6">
        <v>0</v>
      </c>
      <c r="P235" s="6">
        <v>0</v>
      </c>
      <c r="Q235" s="6">
        <v>0</v>
      </c>
      <c r="R235" s="6"/>
      <c r="S235" s="6"/>
      <c r="T235" s="6"/>
      <c r="U235" s="6"/>
      <c r="V235" s="6">
        <v>3726</v>
      </c>
      <c r="W235" s="6">
        <v>3480.44</v>
      </c>
      <c r="X235" s="6">
        <v>3726</v>
      </c>
      <c r="Y235" s="513">
        <f>IF(A235&lt;&gt;"",IF(A235=мар17!A284,0,1),IF(AND(B235=мар17!B284,C235=мар17!C284),0,1))</f>
        <v>0</v>
      </c>
      <c r="Z235" s="70" t="str">
        <f t="shared" ref="Z235:Z256" si="28">IF(AND(A235&lt;&gt;"",B235=""),A235,Z234)</f>
        <v>ул. Пятая д.5</v>
      </c>
      <c r="AA235" s="504">
        <f>IF($B235&lt;&gt;"",MAX(AA$7:AA234)+1,0)</f>
        <v>225</v>
      </c>
      <c r="AB235" s="502">
        <f t="shared" si="27"/>
        <v>235</v>
      </c>
      <c r="AC235" s="504">
        <f>1</f>
        <v>1</v>
      </c>
      <c r="AD235" s="103">
        <f t="shared" ref="AD235:AD256" si="29">F235</f>
        <v>1305.83</v>
      </c>
      <c r="AE235" s="103">
        <f t="shared" ref="AE235:AE256" si="30">H235+I235+J235+K235+L235+O235+R235+S235</f>
        <v>2370.17</v>
      </c>
      <c r="AF235" s="103">
        <f t="shared" ref="AF235:AF256" si="31">V235-AD235-AE235</f>
        <v>50</v>
      </c>
      <c r="AG235" s="3"/>
    </row>
    <row r="236" spans="2:33" x14ac:dyDescent="0.3">
      <c r="B236" s="1" t="str">
        <f>адреса!$G$280</f>
        <v>кв.78</v>
      </c>
      <c r="C236" s="522">
        <f>адреса!$I$280</f>
        <v>50000078</v>
      </c>
      <c r="D236" s="6" t="str">
        <f>адреса!$K$280</f>
        <v>ФИО-5-78</v>
      </c>
      <c r="E236" s="6">
        <v>4836.8</v>
      </c>
      <c r="F236" s="6">
        <v>1798.56</v>
      </c>
      <c r="G236" s="6">
        <v>0</v>
      </c>
      <c r="H236" s="6">
        <v>3179.2</v>
      </c>
      <c r="I236" s="6">
        <v>116.42</v>
      </c>
      <c r="J236" s="6">
        <v>517.83000000000004</v>
      </c>
      <c r="K236" s="6">
        <v>238.52</v>
      </c>
      <c r="L236" s="6"/>
      <c r="M236" s="6">
        <v>0</v>
      </c>
      <c r="N236" s="6">
        <v>50</v>
      </c>
      <c r="O236" s="6">
        <v>0</v>
      </c>
      <c r="P236" s="6">
        <v>0</v>
      </c>
      <c r="Q236" s="6">
        <v>0</v>
      </c>
      <c r="R236" s="6"/>
      <c r="S236" s="6"/>
      <c r="T236" s="6"/>
      <c r="U236" s="6"/>
      <c r="V236" s="6">
        <v>5900.53</v>
      </c>
      <c r="W236" s="6">
        <v>4836.8</v>
      </c>
      <c r="X236" s="6">
        <v>5900.53</v>
      </c>
      <c r="Y236" s="513">
        <f>IF(A236&lt;&gt;"",IF(A236=мар17!A285,0,1),IF(AND(B236=мар17!B285,C236=мар17!C285),0,1))</f>
        <v>0</v>
      </c>
      <c r="Z236" s="70" t="str">
        <f t="shared" si="28"/>
        <v>ул. Пятая д.5</v>
      </c>
      <c r="AA236" s="504">
        <f>IF($B236&lt;&gt;"",MAX(AA$7:AA235)+1,0)</f>
        <v>226</v>
      </c>
      <c r="AB236" s="502">
        <f t="shared" si="27"/>
        <v>236</v>
      </c>
      <c r="AC236" s="504">
        <f>1</f>
        <v>1</v>
      </c>
      <c r="AD236" s="103">
        <f t="shared" si="29"/>
        <v>1798.56</v>
      </c>
      <c r="AE236" s="103">
        <f t="shared" si="30"/>
        <v>4051.97</v>
      </c>
      <c r="AF236" s="103">
        <f t="shared" si="31"/>
        <v>49.999999999999545</v>
      </c>
      <c r="AG236" s="3"/>
    </row>
    <row r="237" spans="2:33" x14ac:dyDescent="0.3">
      <c r="B237" s="1" t="str">
        <f>адреса!$G$281</f>
        <v>кв.79</v>
      </c>
      <c r="C237" s="522">
        <f>адреса!$I$281</f>
        <v>50000079</v>
      </c>
      <c r="D237" s="6" t="str">
        <f>адреса!$K$281</f>
        <v>ФИО-5-79</v>
      </c>
      <c r="E237" s="6">
        <v>5412.73</v>
      </c>
      <c r="F237" s="6">
        <v>2635.78</v>
      </c>
      <c r="G237" s="6">
        <v>0</v>
      </c>
      <c r="H237" s="6">
        <v>3133.3</v>
      </c>
      <c r="I237" s="6">
        <v>139.26</v>
      </c>
      <c r="J237" s="6">
        <v>567.79999999999995</v>
      </c>
      <c r="K237" s="6">
        <v>275.3</v>
      </c>
      <c r="L237" s="6"/>
      <c r="M237" s="6">
        <v>0</v>
      </c>
      <c r="N237" s="6">
        <v>50</v>
      </c>
      <c r="O237" s="6">
        <v>0</v>
      </c>
      <c r="P237" s="6">
        <v>0</v>
      </c>
      <c r="Q237" s="6">
        <v>0</v>
      </c>
      <c r="R237" s="6"/>
      <c r="S237" s="6"/>
      <c r="T237" s="6"/>
      <c r="U237" s="6"/>
      <c r="V237" s="6">
        <v>6801.44</v>
      </c>
      <c r="W237" s="6">
        <v>5413.73</v>
      </c>
      <c r="X237" s="6">
        <v>6800.44</v>
      </c>
      <c r="Y237" s="513">
        <f>IF(A237&lt;&gt;"",IF(A237=мар17!A286,0,1),IF(AND(B237=мар17!B286,C237=мар17!C286),0,1))</f>
        <v>0</v>
      </c>
      <c r="Z237" s="70" t="str">
        <f t="shared" si="28"/>
        <v>ул. Пятая д.5</v>
      </c>
      <c r="AA237" s="504">
        <f>IF($B237&lt;&gt;"",MAX(AA$7:AA236)+1,0)</f>
        <v>227</v>
      </c>
      <c r="AB237" s="502">
        <f t="shared" si="27"/>
        <v>237</v>
      </c>
      <c r="AC237" s="504">
        <f>1</f>
        <v>1</v>
      </c>
      <c r="AD237" s="103">
        <f t="shared" si="29"/>
        <v>2635.78</v>
      </c>
      <c r="AE237" s="103">
        <f t="shared" si="30"/>
        <v>4115.6600000000008</v>
      </c>
      <c r="AF237" s="103">
        <f t="shared" si="31"/>
        <v>49.999999999999091</v>
      </c>
      <c r="AG237" s="3"/>
    </row>
    <row r="238" spans="2:33" x14ac:dyDescent="0.3">
      <c r="B238" s="1" t="str">
        <f>адреса!$G$282</f>
        <v>кв.80</v>
      </c>
      <c r="C238" s="522">
        <f>адреса!$I$282</f>
        <v>50000080</v>
      </c>
      <c r="D238" s="6" t="str">
        <f>адреса!$K$282</f>
        <v>ФИО-5-80</v>
      </c>
      <c r="E238" s="6">
        <v>3951.8</v>
      </c>
      <c r="F238" s="6">
        <v>1685.78</v>
      </c>
      <c r="G238" s="6">
        <v>0</v>
      </c>
      <c r="H238" s="6">
        <v>2005.71</v>
      </c>
      <c r="I238" s="6">
        <v>69.63</v>
      </c>
      <c r="J238" s="6">
        <v>425.85</v>
      </c>
      <c r="K238" s="6">
        <v>165.18</v>
      </c>
      <c r="L238" s="6"/>
      <c r="M238" s="6">
        <v>0</v>
      </c>
      <c r="N238" s="6">
        <v>50</v>
      </c>
      <c r="O238" s="6">
        <v>0</v>
      </c>
      <c r="P238" s="6">
        <v>0</v>
      </c>
      <c r="Q238" s="6">
        <v>0</v>
      </c>
      <c r="R238" s="6"/>
      <c r="S238" s="6"/>
      <c r="T238" s="6"/>
      <c r="U238" s="6"/>
      <c r="V238" s="6">
        <v>4402.1499999999996</v>
      </c>
      <c r="W238" s="6">
        <v>3951.8</v>
      </c>
      <c r="X238" s="6">
        <v>4402.1499999999996</v>
      </c>
      <c r="Y238" s="513">
        <f>IF(A238&lt;&gt;"",IF(A238=мар17!A287,0,1),IF(AND(B238=мар17!B287,C238=мар17!C287),0,1))</f>
        <v>0</v>
      </c>
      <c r="Z238" s="70" t="str">
        <f t="shared" si="28"/>
        <v>ул. Пятая д.5</v>
      </c>
      <c r="AA238" s="504">
        <f>IF($B238&lt;&gt;"",MAX(AA$7:AA237)+1,0)</f>
        <v>228</v>
      </c>
      <c r="AB238" s="502">
        <f t="shared" si="27"/>
        <v>238</v>
      </c>
      <c r="AC238" s="504">
        <f>1</f>
        <v>1</v>
      </c>
      <c r="AD238" s="103">
        <f t="shared" si="29"/>
        <v>1685.78</v>
      </c>
      <c r="AE238" s="103">
        <f t="shared" si="30"/>
        <v>2666.37</v>
      </c>
      <c r="AF238" s="103">
        <f t="shared" si="31"/>
        <v>50</v>
      </c>
      <c r="AG238" s="3"/>
    </row>
    <row r="239" spans="2:33" x14ac:dyDescent="0.3">
      <c r="B239" s="1" t="str">
        <f>адреса!$G$283</f>
        <v>кв.81</v>
      </c>
      <c r="C239" s="522">
        <f>адреса!$I$283</f>
        <v>50000081</v>
      </c>
      <c r="D239" s="6" t="str">
        <f>адреса!$K$283</f>
        <v>ФИО-5-81</v>
      </c>
      <c r="E239" s="6">
        <v>25570.39</v>
      </c>
      <c r="F239" s="6">
        <v>1678.27</v>
      </c>
      <c r="G239" s="6">
        <v>0</v>
      </c>
      <c r="H239" s="6">
        <v>1997.73</v>
      </c>
      <c r="I239" s="6">
        <v>137.82</v>
      </c>
      <c r="J239" s="6">
        <v>423.86</v>
      </c>
      <c r="K239" s="6">
        <v>245.68</v>
      </c>
      <c r="L239" s="6"/>
      <c r="M239" s="6">
        <v>0</v>
      </c>
      <c r="N239" s="6">
        <v>50</v>
      </c>
      <c r="O239" s="6">
        <v>0</v>
      </c>
      <c r="P239" s="6">
        <v>0</v>
      </c>
      <c r="Q239" s="6">
        <v>0</v>
      </c>
      <c r="R239" s="6"/>
      <c r="S239" s="6"/>
      <c r="T239" s="6"/>
      <c r="U239" s="6"/>
      <c r="V239" s="6">
        <v>4533.3599999999997</v>
      </c>
      <c r="W239" s="6">
        <v>25570.39</v>
      </c>
      <c r="X239" s="6">
        <v>4533.3599999999997</v>
      </c>
      <c r="Y239" s="513">
        <f>IF(A239&lt;&gt;"",IF(A239=мар17!A288,0,1),IF(AND(B239=мар17!B288,C239=мар17!C288),0,1))</f>
        <v>0</v>
      </c>
      <c r="Z239" s="70" t="str">
        <f t="shared" si="28"/>
        <v>ул. Пятая д.5</v>
      </c>
      <c r="AA239" s="504">
        <f>IF($B239&lt;&gt;"",MAX(AA$7:AA238)+1,0)</f>
        <v>229</v>
      </c>
      <c r="AB239" s="502">
        <f t="shared" si="27"/>
        <v>239</v>
      </c>
      <c r="AC239" s="504">
        <f>1</f>
        <v>1</v>
      </c>
      <c r="AD239" s="103">
        <f t="shared" si="29"/>
        <v>1678.27</v>
      </c>
      <c r="AE239" s="103">
        <f t="shared" si="30"/>
        <v>2805.09</v>
      </c>
      <c r="AF239" s="103">
        <f t="shared" si="31"/>
        <v>49.999999999999545</v>
      </c>
      <c r="AG239" s="3"/>
    </row>
    <row r="240" spans="2:33" x14ac:dyDescent="0.3">
      <c r="B240" s="1" t="str">
        <f>адреса!$G$284</f>
        <v>кв.82</v>
      </c>
      <c r="C240" s="522">
        <f>адреса!$I$284</f>
        <v>50000082</v>
      </c>
      <c r="D240" s="6" t="str">
        <f>адреса!$K$284</f>
        <v>ФИО-5-82</v>
      </c>
      <c r="E240" s="6">
        <v>4836.8</v>
      </c>
      <c r="F240" s="6">
        <v>925.78</v>
      </c>
      <c r="G240" s="6">
        <v>0</v>
      </c>
      <c r="H240" s="6">
        <v>3179.2</v>
      </c>
      <c r="I240" s="6">
        <v>232.84</v>
      </c>
      <c r="J240" s="6">
        <v>1035.67</v>
      </c>
      <c r="K240" s="6">
        <v>477.04</v>
      </c>
      <c r="L240" s="6"/>
      <c r="M240" s="6">
        <v>0</v>
      </c>
      <c r="N240" s="6">
        <v>50</v>
      </c>
      <c r="O240" s="6">
        <v>0</v>
      </c>
      <c r="P240" s="6">
        <v>0</v>
      </c>
      <c r="Q240" s="6">
        <v>0</v>
      </c>
      <c r="R240" s="6"/>
      <c r="S240" s="6"/>
      <c r="T240" s="6"/>
      <c r="U240" s="6"/>
      <c r="V240" s="6">
        <v>5900.53</v>
      </c>
      <c r="W240" s="6">
        <v>0</v>
      </c>
      <c r="X240" s="6">
        <v>10737.33</v>
      </c>
      <c r="Y240" s="513">
        <f>IF(A240&lt;&gt;"",IF(A240=мар17!A289,0,1),IF(AND(B240=мар17!B289,C240=мар17!C289),0,1))</f>
        <v>0</v>
      </c>
      <c r="Z240" s="70" t="str">
        <f t="shared" si="28"/>
        <v>ул. Пятая д.5</v>
      </c>
      <c r="AA240" s="504">
        <f>IF($B240&lt;&gt;"",MAX(AA$7:AA239)+1,0)</f>
        <v>230</v>
      </c>
      <c r="AB240" s="502">
        <f t="shared" si="27"/>
        <v>240</v>
      </c>
      <c r="AC240" s="504">
        <f>1</f>
        <v>1</v>
      </c>
      <c r="AD240" s="103">
        <f t="shared" si="29"/>
        <v>925.78</v>
      </c>
      <c r="AE240" s="103">
        <f t="shared" si="30"/>
        <v>4924.75</v>
      </c>
      <c r="AF240" s="103">
        <f t="shared" si="31"/>
        <v>50</v>
      </c>
      <c r="AG240" s="3"/>
    </row>
    <row r="241" spans="2:33" x14ac:dyDescent="0.3">
      <c r="B241" s="1" t="str">
        <f>адреса!$G$285</f>
        <v>кв.83</v>
      </c>
      <c r="C241" s="522">
        <f>адреса!$I$285</f>
        <v>50000083</v>
      </c>
      <c r="D241" s="6" t="str">
        <f>адреса!$K$285</f>
        <v>ФИО-5-83</v>
      </c>
      <c r="E241" s="6">
        <v>5882.95</v>
      </c>
      <c r="F241" s="6">
        <v>2635.79</v>
      </c>
      <c r="G241" s="6">
        <v>0</v>
      </c>
      <c r="H241" s="6">
        <v>3133.3</v>
      </c>
      <c r="I241" s="6">
        <v>149.12</v>
      </c>
      <c r="J241" s="6">
        <v>526.35</v>
      </c>
      <c r="K241" s="6">
        <v>278.95999999999998</v>
      </c>
      <c r="L241" s="6"/>
      <c r="M241" s="6">
        <v>0</v>
      </c>
      <c r="N241" s="6">
        <v>50</v>
      </c>
      <c r="O241" s="6">
        <v>0</v>
      </c>
      <c r="P241" s="6">
        <v>0</v>
      </c>
      <c r="Q241" s="6">
        <v>0</v>
      </c>
      <c r="R241" s="6"/>
      <c r="S241" s="6"/>
      <c r="T241" s="6"/>
      <c r="U241" s="6"/>
      <c r="V241" s="6">
        <v>6773.52</v>
      </c>
      <c r="W241" s="6">
        <v>0</v>
      </c>
      <c r="X241" s="6">
        <v>12656.47</v>
      </c>
      <c r="Y241" s="513">
        <f>IF(A241&lt;&gt;"",IF(A241=мар17!A290,0,1),IF(AND(B241=мар17!B290,C241=мар17!C290),0,1))</f>
        <v>0</v>
      </c>
      <c r="Z241" s="70" t="str">
        <f t="shared" si="28"/>
        <v>ул. Пятая д.5</v>
      </c>
      <c r="AA241" s="504">
        <f>IF($B241&lt;&gt;"",MAX(AA$7:AA240)+1,0)</f>
        <v>231</v>
      </c>
      <c r="AB241" s="502">
        <f t="shared" si="27"/>
        <v>241</v>
      </c>
      <c r="AC241" s="504">
        <f>1</f>
        <v>1</v>
      </c>
      <c r="AD241" s="103">
        <f t="shared" si="29"/>
        <v>2635.79</v>
      </c>
      <c r="AE241" s="103">
        <f t="shared" si="30"/>
        <v>4087.73</v>
      </c>
      <c r="AF241" s="103">
        <f t="shared" si="31"/>
        <v>50.000000000000455</v>
      </c>
      <c r="AG241" s="3"/>
    </row>
    <row r="242" spans="2:33" x14ac:dyDescent="0.3">
      <c r="B242" s="1" t="str">
        <f>адреса!$G$286</f>
        <v>кв.84</v>
      </c>
      <c r="C242" s="522">
        <f>адреса!$I$286</f>
        <v>50000084</v>
      </c>
      <c r="D242" s="6" t="str">
        <f>адреса!$K$286</f>
        <v>ФИО-5-84</v>
      </c>
      <c r="E242" s="6">
        <v>3955.69</v>
      </c>
      <c r="F242" s="6">
        <v>1685.79</v>
      </c>
      <c r="G242" s="6">
        <v>0</v>
      </c>
      <c r="H242" s="6">
        <v>2005.71</v>
      </c>
      <c r="I242" s="6">
        <v>90.01</v>
      </c>
      <c r="J242" s="6">
        <v>593.49</v>
      </c>
      <c r="K242" s="6">
        <v>221.86</v>
      </c>
      <c r="L242" s="6"/>
      <c r="M242" s="6">
        <v>0</v>
      </c>
      <c r="N242" s="6">
        <v>50</v>
      </c>
      <c r="O242" s="6">
        <v>0</v>
      </c>
      <c r="P242" s="6">
        <v>0</v>
      </c>
      <c r="Q242" s="6">
        <v>0</v>
      </c>
      <c r="R242" s="6"/>
      <c r="S242" s="6"/>
      <c r="T242" s="6"/>
      <c r="U242" s="6"/>
      <c r="V242" s="6">
        <v>4646.8599999999997</v>
      </c>
      <c r="W242" s="6">
        <v>3955.69</v>
      </c>
      <c r="X242" s="6">
        <v>4646.8599999999997</v>
      </c>
      <c r="Y242" s="513">
        <f>IF(A242&lt;&gt;"",IF(A242=мар17!A291,0,1),IF(AND(B242=мар17!B291,C242=мар17!C291),0,1))</f>
        <v>0</v>
      </c>
      <c r="Z242" s="70" t="str">
        <f t="shared" si="28"/>
        <v>ул. Пятая д.5</v>
      </c>
      <c r="AA242" s="504">
        <f>IF($B242&lt;&gt;"",MAX(AA$7:AA241)+1,0)</f>
        <v>232</v>
      </c>
      <c r="AB242" s="502">
        <f t="shared" si="27"/>
        <v>242</v>
      </c>
      <c r="AC242" s="504">
        <f>1</f>
        <v>1</v>
      </c>
      <c r="AD242" s="103">
        <f t="shared" si="29"/>
        <v>1685.79</v>
      </c>
      <c r="AE242" s="103">
        <f t="shared" si="30"/>
        <v>2911.07</v>
      </c>
      <c r="AF242" s="103">
        <f t="shared" si="31"/>
        <v>49.999999999999545</v>
      </c>
      <c r="AG242" s="3"/>
    </row>
    <row r="243" spans="2:33" x14ac:dyDescent="0.3">
      <c r="B243" s="1" t="str">
        <f>адреса!$G$287</f>
        <v>кв.85</v>
      </c>
      <c r="C243" s="522">
        <f>адреса!$I$287</f>
        <v>50000085</v>
      </c>
      <c r="D243" s="6" t="str">
        <f>адреса!$K$287</f>
        <v>ФИО-5-85</v>
      </c>
      <c r="E243" s="6">
        <v>3057.43</v>
      </c>
      <c r="F243" s="6">
        <v>1678.27</v>
      </c>
      <c r="G243" s="6">
        <v>0</v>
      </c>
      <c r="H243" s="6">
        <v>1997.73</v>
      </c>
      <c r="I243" s="6">
        <v>0</v>
      </c>
      <c r="J243" s="6">
        <v>0</v>
      </c>
      <c r="K243" s="6">
        <v>0</v>
      </c>
      <c r="L243" s="6"/>
      <c r="M243" s="6">
        <v>0</v>
      </c>
      <c r="N243" s="6">
        <v>50</v>
      </c>
      <c r="O243" s="6">
        <v>0</v>
      </c>
      <c r="P243" s="6">
        <v>0</v>
      </c>
      <c r="Q243" s="6">
        <v>0</v>
      </c>
      <c r="R243" s="6"/>
      <c r="S243" s="6"/>
      <c r="T243" s="6"/>
      <c r="U243" s="6"/>
      <c r="V243" s="6">
        <v>3726</v>
      </c>
      <c r="W243" s="6">
        <v>0</v>
      </c>
      <c r="X243" s="6">
        <v>6783.43</v>
      </c>
      <c r="Y243" s="513">
        <f>IF(A243&lt;&gt;"",IF(A243=мар17!A292,0,1),IF(AND(B243=мар17!B292,C243=мар17!C292),0,1))</f>
        <v>0</v>
      </c>
      <c r="Z243" s="70" t="str">
        <f t="shared" si="28"/>
        <v>ул. Пятая д.5</v>
      </c>
      <c r="AA243" s="504">
        <f>IF($B243&lt;&gt;"",MAX(AA$7:AA242)+1,0)</f>
        <v>233</v>
      </c>
      <c r="AB243" s="502">
        <f t="shared" si="27"/>
        <v>243</v>
      </c>
      <c r="AC243" s="504">
        <f>1</f>
        <v>1</v>
      </c>
      <c r="AD243" s="103">
        <f t="shared" si="29"/>
        <v>1678.27</v>
      </c>
      <c r="AE243" s="103">
        <f t="shared" si="30"/>
        <v>1997.73</v>
      </c>
      <c r="AF243" s="103">
        <f t="shared" si="31"/>
        <v>50</v>
      </c>
      <c r="AG243" s="3"/>
    </row>
    <row r="244" spans="2:33" x14ac:dyDescent="0.3">
      <c r="B244" s="1" t="str">
        <f>адреса!$G$288</f>
        <v>кв.86</v>
      </c>
      <c r="C244" s="522">
        <f>адреса!$I$288</f>
        <v>50000086</v>
      </c>
      <c r="D244" s="6" t="str">
        <f>адреса!$K$288</f>
        <v>ФИО-5-86</v>
      </c>
      <c r="E244" s="6">
        <v>5446.73</v>
      </c>
      <c r="F244" s="6">
        <v>2671.32</v>
      </c>
      <c r="G244" s="6">
        <v>0</v>
      </c>
      <c r="H244" s="6">
        <v>3179.2</v>
      </c>
      <c r="I244" s="6">
        <v>55.38</v>
      </c>
      <c r="J244" s="6">
        <v>464.18</v>
      </c>
      <c r="K244" s="6">
        <v>155.71</v>
      </c>
      <c r="L244" s="6"/>
      <c r="M244" s="6">
        <v>0</v>
      </c>
      <c r="N244" s="6">
        <v>50</v>
      </c>
      <c r="O244" s="6">
        <v>0</v>
      </c>
      <c r="P244" s="6">
        <v>0</v>
      </c>
      <c r="Q244" s="6">
        <v>0</v>
      </c>
      <c r="R244" s="6"/>
      <c r="S244" s="6"/>
      <c r="T244" s="6"/>
      <c r="U244" s="6"/>
      <c r="V244" s="6">
        <v>6575.79</v>
      </c>
      <c r="W244" s="6">
        <v>5446.73</v>
      </c>
      <c r="X244" s="6">
        <v>6575.79</v>
      </c>
      <c r="Y244" s="513">
        <f>IF(A244&lt;&gt;"",IF(A244=мар17!A293,0,1),IF(AND(B244=мар17!B293,C244=мар17!C293),0,1))</f>
        <v>0</v>
      </c>
      <c r="Z244" s="70" t="str">
        <f t="shared" si="28"/>
        <v>ул. Пятая д.5</v>
      </c>
      <c r="AA244" s="504">
        <f>IF($B244&lt;&gt;"",MAX(AA$7:AA243)+1,0)</f>
        <v>234</v>
      </c>
      <c r="AB244" s="502">
        <f t="shared" si="27"/>
        <v>244</v>
      </c>
      <c r="AC244" s="504">
        <f>1</f>
        <v>1</v>
      </c>
      <c r="AD244" s="103">
        <f t="shared" si="29"/>
        <v>2671.32</v>
      </c>
      <c r="AE244" s="103">
        <f t="shared" si="30"/>
        <v>3854.47</v>
      </c>
      <c r="AF244" s="103">
        <f t="shared" si="31"/>
        <v>50</v>
      </c>
      <c r="AG244" s="3"/>
    </row>
    <row r="245" spans="2:33" x14ac:dyDescent="0.3">
      <c r="B245" s="1" t="str">
        <f>адреса!$G$289</f>
        <v>кв.87</v>
      </c>
      <c r="C245" s="522">
        <f>адреса!$I$289</f>
        <v>50000087</v>
      </c>
      <c r="D245" s="6" t="str">
        <f>адреса!$K$289</f>
        <v>ФИО-5-87</v>
      </c>
      <c r="E245" s="6">
        <v>5982.96</v>
      </c>
      <c r="F245" s="6">
        <v>2671.33</v>
      </c>
      <c r="G245" s="6">
        <v>0</v>
      </c>
      <c r="H245" s="6">
        <v>3179.2</v>
      </c>
      <c r="I245" s="6">
        <v>134.11000000000001</v>
      </c>
      <c r="J245" s="6">
        <v>627.70000000000005</v>
      </c>
      <c r="K245" s="6">
        <v>280.81</v>
      </c>
      <c r="L245" s="6"/>
      <c r="M245" s="6">
        <v>0</v>
      </c>
      <c r="N245" s="6">
        <v>50</v>
      </c>
      <c r="O245" s="6">
        <v>0</v>
      </c>
      <c r="P245" s="6">
        <v>0</v>
      </c>
      <c r="Q245" s="6">
        <v>0</v>
      </c>
      <c r="R245" s="6"/>
      <c r="S245" s="6"/>
      <c r="T245" s="6"/>
      <c r="U245" s="6"/>
      <c r="V245" s="6">
        <v>6943.15</v>
      </c>
      <c r="W245" s="6">
        <v>5982.96</v>
      </c>
      <c r="X245" s="6">
        <v>6943.15</v>
      </c>
      <c r="Y245" s="513">
        <f>IF(A245&lt;&gt;"",IF(A245=мар17!A294,0,1),IF(AND(B245=мар17!B294,C245=мар17!C294),0,1))</f>
        <v>0</v>
      </c>
      <c r="Z245" s="70" t="str">
        <f t="shared" si="28"/>
        <v>ул. Пятая д.5</v>
      </c>
      <c r="AA245" s="504">
        <f>IF($B245&lt;&gt;"",MAX(AA$7:AA244)+1,0)</f>
        <v>235</v>
      </c>
      <c r="AB245" s="502">
        <f t="shared" si="27"/>
        <v>245</v>
      </c>
      <c r="AC245" s="504">
        <f>1</f>
        <v>1</v>
      </c>
      <c r="AD245" s="103">
        <f t="shared" si="29"/>
        <v>2671.33</v>
      </c>
      <c r="AE245" s="103">
        <f t="shared" si="30"/>
        <v>4221.8200000000006</v>
      </c>
      <c r="AF245" s="103">
        <f t="shared" si="31"/>
        <v>49.999999999999091</v>
      </c>
      <c r="AG245" s="3"/>
    </row>
    <row r="246" spans="2:33" x14ac:dyDescent="0.3">
      <c r="B246" s="1" t="str">
        <f>адреса!$G$290</f>
        <v>кв.88</v>
      </c>
      <c r="C246" s="522">
        <f>адреса!$I$290</f>
        <v>50000088</v>
      </c>
      <c r="D246" s="6" t="str">
        <f>адреса!$K$290</f>
        <v>ФИО-5-88</v>
      </c>
      <c r="E246" s="6">
        <v>4170.28</v>
      </c>
      <c r="F246" s="6">
        <v>1689.24</v>
      </c>
      <c r="G246" s="6">
        <v>0</v>
      </c>
      <c r="H246" s="6">
        <v>2019.68</v>
      </c>
      <c r="I246" s="6">
        <v>98.39</v>
      </c>
      <c r="J246" s="6">
        <v>481.78</v>
      </c>
      <c r="K246" s="6">
        <v>210.14</v>
      </c>
      <c r="L246" s="6"/>
      <c r="M246" s="6">
        <v>0</v>
      </c>
      <c r="N246" s="6">
        <v>50</v>
      </c>
      <c r="O246" s="6">
        <v>0</v>
      </c>
      <c r="P246" s="6">
        <v>0</v>
      </c>
      <c r="Q246" s="6">
        <v>0</v>
      </c>
      <c r="R246" s="6"/>
      <c r="S246" s="6"/>
      <c r="T246" s="6"/>
      <c r="U246" s="6"/>
      <c r="V246" s="6">
        <v>4549.2299999999996</v>
      </c>
      <c r="W246" s="6">
        <v>0</v>
      </c>
      <c r="X246" s="6">
        <v>8719.51</v>
      </c>
      <c r="Y246" s="513">
        <f>IF(A246&lt;&gt;"",IF(A246=мар17!A295,0,1),IF(AND(B246=мар17!B295,C246=мар17!C295),0,1))</f>
        <v>0</v>
      </c>
      <c r="Z246" s="70" t="str">
        <f t="shared" si="28"/>
        <v>ул. Пятая д.5</v>
      </c>
      <c r="AA246" s="504">
        <f>IF($B246&lt;&gt;"",MAX(AA$7:AA245)+1,0)</f>
        <v>236</v>
      </c>
      <c r="AB246" s="502">
        <f t="shared" si="27"/>
        <v>246</v>
      </c>
      <c r="AC246" s="504">
        <f>1</f>
        <v>1</v>
      </c>
      <c r="AD246" s="103">
        <f t="shared" si="29"/>
        <v>1689.24</v>
      </c>
      <c r="AE246" s="103">
        <f t="shared" si="30"/>
        <v>2809.9900000000002</v>
      </c>
      <c r="AF246" s="103">
        <f t="shared" si="31"/>
        <v>49.999999999999545</v>
      </c>
      <c r="AG246" s="3"/>
    </row>
    <row r="247" spans="2:33" x14ac:dyDescent="0.3">
      <c r="B247" s="1" t="str">
        <f>адреса!$G$291</f>
        <v>кв.89</v>
      </c>
      <c r="C247" s="522">
        <f>адреса!$I$291</f>
        <v>50000089</v>
      </c>
      <c r="D247" s="6" t="str">
        <f>адреса!$K$291</f>
        <v>ФИО-5-89</v>
      </c>
      <c r="E247" s="6">
        <v>4995.3900000000003</v>
      </c>
      <c r="F247" s="6">
        <v>805.5</v>
      </c>
      <c r="G247" s="6">
        <v>0</v>
      </c>
      <c r="H247" s="6">
        <v>1997.73</v>
      </c>
      <c r="I247" s="6">
        <v>116.42</v>
      </c>
      <c r="J247" s="6">
        <v>517.83000000000004</v>
      </c>
      <c r="K247" s="6">
        <v>238.52</v>
      </c>
      <c r="L247" s="6"/>
      <c r="M247" s="6">
        <v>0</v>
      </c>
      <c r="N247" s="6">
        <v>50</v>
      </c>
      <c r="O247" s="6">
        <v>0</v>
      </c>
      <c r="P247" s="6">
        <v>0</v>
      </c>
      <c r="Q247" s="6">
        <v>0</v>
      </c>
      <c r="R247" s="6"/>
      <c r="S247" s="6"/>
      <c r="T247" s="6"/>
      <c r="U247" s="6"/>
      <c r="V247" s="6">
        <v>3726</v>
      </c>
      <c r="W247" s="6">
        <v>0</v>
      </c>
      <c r="X247" s="6">
        <v>8721.39</v>
      </c>
      <c r="Y247" s="513">
        <f>IF(A247&lt;&gt;"",IF(A247=мар17!A296,0,1),IF(AND(B247=мар17!B296,C247=мар17!C296),0,1))</f>
        <v>0</v>
      </c>
      <c r="Z247" s="70" t="str">
        <f t="shared" si="28"/>
        <v>ул. Пятая д.5</v>
      </c>
      <c r="AA247" s="504">
        <f>IF($B247&lt;&gt;"",MAX(AA$7:AA246)+1,0)</f>
        <v>237</v>
      </c>
      <c r="AB247" s="502">
        <f t="shared" si="27"/>
        <v>247</v>
      </c>
      <c r="AC247" s="504">
        <f>1</f>
        <v>1</v>
      </c>
      <c r="AD247" s="103">
        <f t="shared" si="29"/>
        <v>805.5</v>
      </c>
      <c r="AE247" s="103">
        <f t="shared" si="30"/>
        <v>2870.5</v>
      </c>
      <c r="AF247" s="103">
        <f t="shared" si="31"/>
        <v>50</v>
      </c>
      <c r="AG247" s="3"/>
    </row>
    <row r="248" spans="2:33" x14ac:dyDescent="0.3">
      <c r="B248" s="1" t="str">
        <f>адреса!$G$292</f>
        <v>кв.90</v>
      </c>
      <c r="C248" s="522">
        <f>адреса!$I$292</f>
        <v>50000090</v>
      </c>
      <c r="D248" s="6" t="str">
        <f>адреса!$K$292</f>
        <v>ФИО-5-90</v>
      </c>
      <c r="E248" s="6">
        <v>7609.77</v>
      </c>
      <c r="F248" s="6">
        <v>2647.04</v>
      </c>
      <c r="G248" s="6">
        <v>0</v>
      </c>
      <c r="H248" s="6">
        <v>3147.27</v>
      </c>
      <c r="I248" s="6">
        <v>243.94</v>
      </c>
      <c r="J248" s="6">
        <v>1375.5</v>
      </c>
      <c r="K248" s="6">
        <v>556.11</v>
      </c>
      <c r="L248" s="6"/>
      <c r="M248" s="6">
        <v>0</v>
      </c>
      <c r="N248" s="6">
        <v>50</v>
      </c>
      <c r="O248" s="6">
        <v>0</v>
      </c>
      <c r="P248" s="6">
        <v>0</v>
      </c>
      <c r="Q248" s="6">
        <v>0</v>
      </c>
      <c r="R248" s="6"/>
      <c r="S248" s="6"/>
      <c r="T248" s="6"/>
      <c r="U248" s="6"/>
      <c r="V248" s="6">
        <v>8019.86</v>
      </c>
      <c r="W248" s="6">
        <v>7609.77</v>
      </c>
      <c r="X248" s="6">
        <v>8019.86</v>
      </c>
      <c r="Y248" s="513">
        <f>IF(A248&lt;&gt;"",IF(A248=мар17!A297,0,1),IF(AND(B248=мар17!B297,C248=мар17!C297),0,1))</f>
        <v>0</v>
      </c>
      <c r="Z248" s="70" t="str">
        <f t="shared" si="28"/>
        <v>ул. Пятая д.5</v>
      </c>
      <c r="AA248" s="504">
        <f>IF($B248&lt;&gt;"",MAX(AA$7:AA247)+1,0)</f>
        <v>238</v>
      </c>
      <c r="AB248" s="502">
        <f t="shared" si="27"/>
        <v>248</v>
      </c>
      <c r="AC248" s="504">
        <f>1</f>
        <v>1</v>
      </c>
      <c r="AD248" s="103">
        <f t="shared" si="29"/>
        <v>2647.04</v>
      </c>
      <c r="AE248" s="103">
        <f t="shared" si="30"/>
        <v>5322.82</v>
      </c>
      <c r="AF248" s="103">
        <f t="shared" si="31"/>
        <v>50</v>
      </c>
      <c r="AG248" s="3"/>
    </row>
    <row r="249" spans="2:33" x14ac:dyDescent="0.3">
      <c r="B249" s="1" t="str">
        <f>адреса!$G$293</f>
        <v>кв.91</v>
      </c>
      <c r="C249" s="522">
        <f>адреса!$I$293</f>
        <v>50000091</v>
      </c>
      <c r="D249" s="6" t="str">
        <f>адреса!$K$293</f>
        <v>ФИО-5-91</v>
      </c>
      <c r="E249" s="6">
        <v>53425.27</v>
      </c>
      <c r="F249" s="6">
        <v>2671.33</v>
      </c>
      <c r="G249" s="6">
        <v>0</v>
      </c>
      <c r="H249" s="6">
        <v>3179.2</v>
      </c>
      <c r="I249" s="6">
        <v>0</v>
      </c>
      <c r="J249" s="6">
        <v>0</v>
      </c>
      <c r="K249" s="6">
        <v>0</v>
      </c>
      <c r="L249" s="6"/>
      <c r="M249" s="6">
        <v>0</v>
      </c>
      <c r="N249" s="6">
        <v>50</v>
      </c>
      <c r="O249" s="6">
        <v>0</v>
      </c>
      <c r="P249" s="6">
        <v>0</v>
      </c>
      <c r="Q249" s="6">
        <v>0</v>
      </c>
      <c r="R249" s="6"/>
      <c r="S249" s="6"/>
      <c r="T249" s="6"/>
      <c r="U249" s="6"/>
      <c r="V249" s="6">
        <v>5900.53</v>
      </c>
      <c r="W249" s="6">
        <v>48588.47</v>
      </c>
      <c r="X249" s="6">
        <v>10737.33</v>
      </c>
      <c r="Y249" s="513">
        <f>IF(A249&lt;&gt;"",IF(A249=мар17!A298,0,1),IF(AND(B249=мар17!B298,C249=мар17!C298),0,1))</f>
        <v>0</v>
      </c>
      <c r="Z249" s="70" t="str">
        <f t="shared" si="28"/>
        <v>ул. Пятая д.5</v>
      </c>
      <c r="AA249" s="504">
        <f>IF($B249&lt;&gt;"",MAX(AA$7:AA248)+1,0)</f>
        <v>239</v>
      </c>
      <c r="AB249" s="502">
        <f t="shared" si="27"/>
        <v>249</v>
      </c>
      <c r="AC249" s="504">
        <f>1</f>
        <v>1</v>
      </c>
      <c r="AD249" s="103">
        <f t="shared" si="29"/>
        <v>2671.33</v>
      </c>
      <c r="AE249" s="103">
        <f t="shared" si="30"/>
        <v>3179.2</v>
      </c>
      <c r="AF249" s="103">
        <f t="shared" si="31"/>
        <v>50</v>
      </c>
      <c r="AG249" s="3"/>
    </row>
    <row r="250" spans="2:33" x14ac:dyDescent="0.3">
      <c r="B250" s="1" t="str">
        <f>адреса!$G$294</f>
        <v>кв.92</v>
      </c>
      <c r="C250" s="522">
        <f>адреса!$I$294</f>
        <v>50000092</v>
      </c>
      <c r="D250" s="6" t="str">
        <f>адреса!$K$294</f>
        <v>ФИО-5-92</v>
      </c>
      <c r="E250" s="6">
        <v>3261.54</v>
      </c>
      <c r="F250" s="6">
        <v>1697.07</v>
      </c>
      <c r="G250" s="6">
        <v>0</v>
      </c>
      <c r="H250" s="6">
        <v>2019.68</v>
      </c>
      <c r="I250" s="6">
        <v>23.21</v>
      </c>
      <c r="J250" s="6">
        <v>85.17</v>
      </c>
      <c r="K250" s="6">
        <v>44.05</v>
      </c>
      <c r="L250" s="6"/>
      <c r="M250" s="6">
        <v>0</v>
      </c>
      <c r="N250" s="6">
        <v>50</v>
      </c>
      <c r="O250" s="6">
        <v>0</v>
      </c>
      <c r="P250" s="6">
        <v>0</v>
      </c>
      <c r="Q250" s="6">
        <v>0</v>
      </c>
      <c r="R250" s="6"/>
      <c r="S250" s="6"/>
      <c r="T250" s="6"/>
      <c r="U250" s="6"/>
      <c r="V250" s="6">
        <v>3919.18</v>
      </c>
      <c r="W250" s="6">
        <v>3261.56</v>
      </c>
      <c r="X250" s="6">
        <v>3919.16</v>
      </c>
      <c r="Y250" s="513">
        <f>IF(A250&lt;&gt;"",IF(A250=мар17!A299,0,1),IF(AND(B250=мар17!B299,C250=мар17!C299),0,1))</f>
        <v>0</v>
      </c>
      <c r="Z250" s="70" t="str">
        <f t="shared" si="28"/>
        <v>ул. Пятая д.5</v>
      </c>
      <c r="AA250" s="504">
        <f>IF($B250&lt;&gt;"",MAX(AA$7:AA249)+1,0)</f>
        <v>240</v>
      </c>
      <c r="AB250" s="502">
        <f t="shared" si="27"/>
        <v>250</v>
      </c>
      <c r="AC250" s="504">
        <f>1</f>
        <v>1</v>
      </c>
      <c r="AD250" s="103">
        <f t="shared" si="29"/>
        <v>1697.07</v>
      </c>
      <c r="AE250" s="103">
        <f t="shared" si="30"/>
        <v>2172.11</v>
      </c>
      <c r="AF250" s="103">
        <f t="shared" si="31"/>
        <v>49.999999999999545</v>
      </c>
      <c r="AG250" s="3"/>
    </row>
    <row r="251" spans="2:33" x14ac:dyDescent="0.3">
      <c r="B251" s="1" t="str">
        <f>адреса!$G$295</f>
        <v>кв.93</v>
      </c>
      <c r="C251" s="522">
        <f>адреса!$I$295</f>
        <v>50000093</v>
      </c>
      <c r="D251" s="6" t="str">
        <f>адреса!$K$295</f>
        <v>ФИО-5-93</v>
      </c>
      <c r="E251" s="6">
        <v>4429.49</v>
      </c>
      <c r="F251" s="6">
        <v>1678.27</v>
      </c>
      <c r="G251" s="6">
        <v>0</v>
      </c>
      <c r="H251" s="6">
        <v>1997.73</v>
      </c>
      <c r="I251" s="6">
        <v>69.63</v>
      </c>
      <c r="J251" s="6">
        <v>425.85</v>
      </c>
      <c r="K251" s="6">
        <v>165.18</v>
      </c>
      <c r="L251" s="6"/>
      <c r="M251" s="6">
        <v>0</v>
      </c>
      <c r="N251" s="6">
        <v>50</v>
      </c>
      <c r="O251" s="6">
        <v>0</v>
      </c>
      <c r="P251" s="6">
        <v>0</v>
      </c>
      <c r="Q251" s="6">
        <v>0</v>
      </c>
      <c r="R251" s="6"/>
      <c r="S251" s="6"/>
      <c r="T251" s="6"/>
      <c r="U251" s="6"/>
      <c r="V251" s="6">
        <v>4386.66</v>
      </c>
      <c r="W251" s="6">
        <v>4429.49</v>
      </c>
      <c r="X251" s="6">
        <v>4386.66</v>
      </c>
      <c r="Y251" s="513">
        <f>IF(A251&lt;&gt;"",IF(A251=мар17!A300,0,1),IF(AND(B251=мар17!B300,C251=мар17!C300),0,1))</f>
        <v>0</v>
      </c>
      <c r="Z251" s="70" t="str">
        <f t="shared" si="28"/>
        <v>ул. Пятая д.5</v>
      </c>
      <c r="AA251" s="504">
        <f>IF($B251&lt;&gt;"",MAX(AA$7:AA250)+1,0)</f>
        <v>241</v>
      </c>
      <c r="AB251" s="502">
        <f t="shared" si="27"/>
        <v>251</v>
      </c>
      <c r="AC251" s="504">
        <f>1</f>
        <v>1</v>
      </c>
      <c r="AD251" s="103">
        <f t="shared" si="29"/>
        <v>1678.27</v>
      </c>
      <c r="AE251" s="103">
        <f t="shared" si="30"/>
        <v>2658.39</v>
      </c>
      <c r="AF251" s="103">
        <f t="shared" si="31"/>
        <v>50</v>
      </c>
      <c r="AG251" s="3"/>
    </row>
    <row r="252" spans="2:33" x14ac:dyDescent="0.3">
      <c r="B252" s="1" t="str">
        <f>адреса!$G$296</f>
        <v>кв.94</v>
      </c>
      <c r="C252" s="522">
        <f>адреса!$I$296</f>
        <v>50000094</v>
      </c>
      <c r="D252" s="6" t="str">
        <f>адреса!$K$296</f>
        <v>ФИО-5-94</v>
      </c>
      <c r="E252" s="6">
        <v>30068.59</v>
      </c>
      <c r="F252" s="6">
        <v>28.72</v>
      </c>
      <c r="G252" s="6">
        <v>0</v>
      </c>
      <c r="H252" s="6">
        <v>3147.27</v>
      </c>
      <c r="I252" s="6">
        <v>349.26</v>
      </c>
      <c r="J252" s="6">
        <v>1553.5</v>
      </c>
      <c r="K252" s="6">
        <v>715.56</v>
      </c>
      <c r="L252" s="6"/>
      <c r="M252" s="6">
        <v>0</v>
      </c>
      <c r="N252" s="6">
        <v>50</v>
      </c>
      <c r="O252" s="6">
        <v>0</v>
      </c>
      <c r="P252" s="6">
        <v>0</v>
      </c>
      <c r="Q252" s="6">
        <v>0</v>
      </c>
      <c r="R252" s="6"/>
      <c r="S252" s="6"/>
      <c r="T252" s="6"/>
      <c r="U252" s="6"/>
      <c r="V252" s="6">
        <v>5844.31</v>
      </c>
      <c r="W252" s="6">
        <v>0</v>
      </c>
      <c r="X252" s="6">
        <v>35912.9</v>
      </c>
      <c r="Y252" s="513">
        <f>IF(A252&lt;&gt;"",IF(A252=мар17!A301,0,1),IF(AND(B252=мар17!B301,C252=мар17!C301),0,1))</f>
        <v>0</v>
      </c>
      <c r="Z252" s="70" t="str">
        <f t="shared" si="28"/>
        <v>ул. Пятая д.5</v>
      </c>
      <c r="AA252" s="504">
        <f>IF($B252&lt;&gt;"",MAX(AA$7:AA251)+1,0)</f>
        <v>242</v>
      </c>
      <c r="AB252" s="502">
        <f t="shared" si="27"/>
        <v>252</v>
      </c>
      <c r="AC252" s="504">
        <f>1</f>
        <v>1</v>
      </c>
      <c r="AD252" s="103">
        <f t="shared" si="29"/>
        <v>28.72</v>
      </c>
      <c r="AE252" s="103">
        <f t="shared" si="30"/>
        <v>5765.59</v>
      </c>
      <c r="AF252" s="103">
        <f t="shared" si="31"/>
        <v>50</v>
      </c>
      <c r="AG252" s="3"/>
    </row>
    <row r="253" spans="2:33" x14ac:dyDescent="0.3">
      <c r="B253" s="1" t="str">
        <f>адреса!$G$297</f>
        <v>кв.95</v>
      </c>
      <c r="C253" s="522">
        <f>адреса!$I$297</f>
        <v>50000095</v>
      </c>
      <c r="D253" s="6" t="str">
        <f>адреса!$K$297</f>
        <v>ФИО-5-95</v>
      </c>
      <c r="E253" s="6">
        <v>20356.599999999999</v>
      </c>
      <c r="F253" s="6">
        <v>2671.33</v>
      </c>
      <c r="G253" s="6">
        <v>0</v>
      </c>
      <c r="H253" s="6">
        <v>3179.2</v>
      </c>
      <c r="I253" s="6">
        <v>0</v>
      </c>
      <c r="J253" s="6">
        <v>0</v>
      </c>
      <c r="K253" s="6">
        <v>0</v>
      </c>
      <c r="L253" s="6"/>
      <c r="M253" s="6">
        <v>0</v>
      </c>
      <c r="N253" s="6">
        <v>50</v>
      </c>
      <c r="O253" s="6">
        <v>0</v>
      </c>
      <c r="P253" s="6">
        <v>0</v>
      </c>
      <c r="Q253" s="6">
        <v>0</v>
      </c>
      <c r="R253" s="6"/>
      <c r="S253" s="6"/>
      <c r="T253" s="6"/>
      <c r="U253" s="6"/>
      <c r="V253" s="6">
        <v>5900.53</v>
      </c>
      <c r="W253" s="6">
        <v>0</v>
      </c>
      <c r="X253" s="6">
        <v>26257.13</v>
      </c>
      <c r="Y253" s="513">
        <f>IF(A253&lt;&gt;"",IF(A253=мар17!A302,0,1),IF(AND(B253=мар17!B302,C253=мар17!C302),0,1))</f>
        <v>0</v>
      </c>
      <c r="Z253" s="70" t="str">
        <f t="shared" si="28"/>
        <v>ул. Пятая д.5</v>
      </c>
      <c r="AA253" s="504">
        <f>IF($B253&lt;&gt;"",MAX(AA$7:AA252)+1,0)</f>
        <v>243</v>
      </c>
      <c r="AB253" s="502">
        <f t="shared" si="27"/>
        <v>253</v>
      </c>
      <c r="AC253" s="504">
        <f>1</f>
        <v>1</v>
      </c>
      <c r="AD253" s="103">
        <f t="shared" si="29"/>
        <v>2671.33</v>
      </c>
      <c r="AE253" s="103">
        <f t="shared" si="30"/>
        <v>3179.2</v>
      </c>
      <c r="AF253" s="103">
        <f t="shared" si="31"/>
        <v>50</v>
      </c>
      <c r="AG253" s="3"/>
    </row>
    <row r="254" spans="2:33" x14ac:dyDescent="0.3">
      <c r="B254" s="1" t="str">
        <f>адреса!$G$298</f>
        <v>кв.96</v>
      </c>
      <c r="C254" s="522">
        <f>адреса!$I$298</f>
        <v>50000096</v>
      </c>
      <c r="D254" s="6" t="str">
        <f>адреса!$K$298</f>
        <v>ФИО-5-96</v>
      </c>
      <c r="E254" s="6">
        <v>53890.29</v>
      </c>
      <c r="F254" s="6">
        <v>1697.04</v>
      </c>
      <c r="G254" s="6">
        <v>0</v>
      </c>
      <c r="H254" s="6">
        <v>2019.68</v>
      </c>
      <c r="I254" s="6">
        <v>88.2</v>
      </c>
      <c r="J254" s="6">
        <v>269.70999999999998</v>
      </c>
      <c r="K254" s="6">
        <v>156.91999999999999</v>
      </c>
      <c r="L254" s="6"/>
      <c r="M254" s="6">
        <v>0</v>
      </c>
      <c r="N254" s="6">
        <v>50</v>
      </c>
      <c r="O254" s="6">
        <v>0</v>
      </c>
      <c r="P254" s="6">
        <v>0</v>
      </c>
      <c r="Q254" s="6">
        <v>0</v>
      </c>
      <c r="R254" s="6"/>
      <c r="S254" s="6"/>
      <c r="T254" s="6"/>
      <c r="U254" s="6"/>
      <c r="V254" s="6">
        <v>4281.55</v>
      </c>
      <c r="W254" s="6">
        <v>0</v>
      </c>
      <c r="X254" s="6">
        <v>58171.839999999997</v>
      </c>
      <c r="Y254" s="513">
        <f>IF(A254&lt;&gt;"",IF(A254=мар17!A303,0,1),IF(AND(B254=мар17!B303,C254=мар17!C303),0,1))</f>
        <v>0</v>
      </c>
      <c r="Z254" s="70" t="str">
        <f t="shared" si="28"/>
        <v>ул. Пятая д.5</v>
      </c>
      <c r="AA254" s="504">
        <f>IF($B254&lt;&gt;"",MAX(AA$7:AA253)+1,0)</f>
        <v>244</v>
      </c>
      <c r="AB254" s="502">
        <f t="shared" si="27"/>
        <v>254</v>
      </c>
      <c r="AC254" s="504">
        <f>1</f>
        <v>1</v>
      </c>
      <c r="AD254" s="103">
        <f t="shared" si="29"/>
        <v>1697.04</v>
      </c>
      <c r="AE254" s="103">
        <f t="shared" si="30"/>
        <v>2534.5100000000002</v>
      </c>
      <c r="AF254" s="103">
        <f t="shared" si="31"/>
        <v>50</v>
      </c>
      <c r="AG254" s="3"/>
    </row>
    <row r="255" spans="2:33" x14ac:dyDescent="0.3">
      <c r="B255" s="1" t="str">
        <f>адреса!$G$299</f>
        <v>кв.97</v>
      </c>
      <c r="C255" s="522">
        <f>адреса!$I$299</f>
        <v>50000097</v>
      </c>
      <c r="D255" s="6" t="str">
        <f>адреса!$K$299</f>
        <v>ФИО-5-97</v>
      </c>
      <c r="E255" s="6">
        <v>3057.43</v>
      </c>
      <c r="F255" s="6">
        <v>1678.27</v>
      </c>
      <c r="G255" s="6">
        <v>0</v>
      </c>
      <c r="H255" s="6">
        <v>1997.73</v>
      </c>
      <c r="I255" s="6">
        <v>0</v>
      </c>
      <c r="J255" s="6">
        <v>0</v>
      </c>
      <c r="K255" s="6">
        <v>0</v>
      </c>
      <c r="L255" s="6"/>
      <c r="M255" s="6">
        <v>0</v>
      </c>
      <c r="N255" s="6">
        <v>50</v>
      </c>
      <c r="O255" s="6">
        <v>0</v>
      </c>
      <c r="P255" s="6">
        <v>0</v>
      </c>
      <c r="Q255" s="6">
        <v>0</v>
      </c>
      <c r="R255" s="6"/>
      <c r="S255" s="6"/>
      <c r="T255" s="6"/>
      <c r="U255" s="6"/>
      <c r="V255" s="6">
        <v>3726</v>
      </c>
      <c r="W255" s="6">
        <v>3057.43</v>
      </c>
      <c r="X255" s="6">
        <v>3726</v>
      </c>
      <c r="Y255" s="513">
        <f>IF(A255&lt;&gt;"",IF(A255=мар17!A304,0,1),IF(AND(B255=мар17!B304,C255=мар17!C304),0,1))</f>
        <v>0</v>
      </c>
      <c r="Z255" s="70" t="str">
        <f t="shared" si="28"/>
        <v>ул. Пятая д.5</v>
      </c>
      <c r="AA255" s="504">
        <f>IF($B255&lt;&gt;"",MAX(AA$7:AA254)+1,0)</f>
        <v>245</v>
      </c>
      <c r="AB255" s="502">
        <f t="shared" si="27"/>
        <v>255</v>
      </c>
      <c r="AC255" s="504">
        <f>1</f>
        <v>1</v>
      </c>
      <c r="AD255" s="103">
        <f t="shared" si="29"/>
        <v>1678.27</v>
      </c>
      <c r="AE255" s="103">
        <f t="shared" si="30"/>
        <v>1997.73</v>
      </c>
      <c r="AF255" s="103">
        <f t="shared" si="31"/>
        <v>50</v>
      </c>
      <c r="AG255" s="3"/>
    </row>
    <row r="256" spans="2:33" x14ac:dyDescent="0.3">
      <c r="B256" s="1" t="str">
        <f>адреса!$G$300</f>
        <v>кв.98</v>
      </c>
      <c r="C256" s="522">
        <f>адреса!$I$300</f>
        <v>50000098</v>
      </c>
      <c r="D256" s="6" t="str">
        <f>адреса!$K$300</f>
        <v>ФИО-5-98</v>
      </c>
      <c r="E256" s="6">
        <v>6297.58</v>
      </c>
      <c r="F256" s="6">
        <v>2647.04</v>
      </c>
      <c r="G256" s="6">
        <v>0</v>
      </c>
      <c r="H256" s="6">
        <v>3147.27</v>
      </c>
      <c r="I256" s="6">
        <v>255.31</v>
      </c>
      <c r="J256" s="6">
        <v>567.79999999999995</v>
      </c>
      <c r="K256" s="6">
        <v>412.95</v>
      </c>
      <c r="L256" s="6"/>
      <c r="M256" s="6">
        <v>0</v>
      </c>
      <c r="N256" s="6">
        <v>50</v>
      </c>
      <c r="O256" s="6">
        <v>0</v>
      </c>
      <c r="P256" s="6">
        <v>0</v>
      </c>
      <c r="Q256" s="6">
        <v>0</v>
      </c>
      <c r="R256" s="6"/>
      <c r="S256" s="6"/>
      <c r="T256" s="6"/>
      <c r="U256" s="6"/>
      <c r="V256" s="6">
        <v>7080.37</v>
      </c>
      <c r="W256" s="6">
        <v>6297.58</v>
      </c>
      <c r="X256" s="6">
        <v>7080.37</v>
      </c>
      <c r="Y256" s="513">
        <f>IF(A256&lt;&gt;"",IF(A256=мар17!A305,0,1),IF(AND(B256=мар17!B305,C256=мар17!C305),0,1))</f>
        <v>0</v>
      </c>
      <c r="Z256" s="70" t="str">
        <f t="shared" si="28"/>
        <v>ул. Пятая д.5</v>
      </c>
      <c r="AA256" s="504">
        <f>IF($B256&lt;&gt;"",MAX(AA$7:AA255)+1,0)</f>
        <v>246</v>
      </c>
      <c r="AB256" s="502">
        <f t="shared" si="27"/>
        <v>256</v>
      </c>
      <c r="AC256" s="504">
        <f>1</f>
        <v>1</v>
      </c>
      <c r="AD256" s="103">
        <f t="shared" si="29"/>
        <v>2647.04</v>
      </c>
      <c r="AE256" s="103">
        <f t="shared" si="30"/>
        <v>4383.33</v>
      </c>
      <c r="AF256" s="103">
        <f t="shared" si="31"/>
        <v>50</v>
      </c>
      <c r="AG256" s="3"/>
    </row>
    <row r="257" spans="25:33" x14ac:dyDescent="0.3">
      <c r="Y257" s="513"/>
      <c r="Z257" s="70"/>
      <c r="AA257" s="504"/>
      <c r="AB257" s="502"/>
      <c r="AC257" s="504"/>
      <c r="AD257" s="103"/>
      <c r="AE257" s="103"/>
      <c r="AF257" s="103"/>
      <c r="AG257" s="3"/>
    </row>
  </sheetData>
  <autoFilter ref="A6:AG256"/>
  <conditionalFormatting sqref="A3">
    <cfRule type="cellIs" dxfId="21" priority="2" operator="equal">
      <formula>0</formula>
    </cfRule>
  </conditionalFormatting>
  <conditionalFormatting sqref="B2:D2">
    <cfRule type="cellIs" dxfId="20" priority="1" operator="equal">
      <formula>0</formula>
    </cfRule>
  </conditionalFormatting>
  <hyperlinks>
    <hyperlink ref="B2:D2" location="оглавление!A1" tooltip="в оглавление" display="оглавление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G256"/>
  <sheetViews>
    <sheetView workbookViewId="0">
      <pane xSplit="4" ySplit="6" topLeftCell="E7" activePane="bottomRight" state="frozen"/>
      <selection activeCell="C90" sqref="C90"/>
      <selection pane="topRight" activeCell="C90" sqref="C90"/>
      <selection pane="bottomLeft" activeCell="C90" sqref="C90"/>
      <selection pane="bottomRight" activeCell="A6" sqref="A6"/>
    </sheetView>
  </sheetViews>
  <sheetFormatPr defaultRowHeight="14.4" x14ac:dyDescent="0.3"/>
  <cols>
    <col min="1" max="1" width="12.6640625" style="1" customWidth="1"/>
    <col min="2" max="2" width="7.6640625" style="1" customWidth="1"/>
    <col min="3" max="3" width="15.6640625" style="3" bestFit="1" customWidth="1"/>
    <col min="4" max="4" width="43.6640625" style="3" customWidth="1"/>
    <col min="5" max="5" width="12.6640625" style="3" bestFit="1" customWidth="1"/>
    <col min="6" max="8" width="11.6640625" style="3" bestFit="1" customWidth="1"/>
    <col min="9" max="10" width="10.44140625" style="3" bestFit="1" customWidth="1"/>
    <col min="11" max="11" width="10.109375" style="3" bestFit="1" customWidth="1"/>
    <col min="12" max="12" width="10.109375" style="3" customWidth="1"/>
    <col min="13" max="14" width="9.5546875" style="3" bestFit="1" customWidth="1"/>
    <col min="15" max="17" width="10.109375" style="3" bestFit="1" customWidth="1"/>
    <col min="18" max="21" width="10.109375" style="3" customWidth="1"/>
    <col min="22" max="24" width="12.6640625" style="3" bestFit="1" customWidth="1"/>
    <col min="25" max="25" width="2.6640625" style="15" customWidth="1"/>
    <col min="28" max="28" width="16" bestFit="1" customWidth="1"/>
    <col min="29" max="29" width="7.5546875" style="10" bestFit="1" customWidth="1"/>
    <col min="30" max="30" width="10" bestFit="1" customWidth="1"/>
    <col min="31" max="31" width="14.109375" style="10" bestFit="1" customWidth="1"/>
    <col min="32" max="32" width="15.44140625" bestFit="1" customWidth="1"/>
    <col min="33" max="33" width="2.6640625" style="10" customWidth="1"/>
    <col min="34" max="235" width="9.109375" style="3"/>
    <col min="236" max="236" width="12.6640625" style="3" customWidth="1"/>
    <col min="237" max="237" width="7.6640625" style="3" customWidth="1"/>
    <col min="238" max="238" width="15.6640625" style="3" bestFit="1" customWidth="1"/>
    <col min="239" max="239" width="43.6640625" style="3" customWidth="1"/>
    <col min="240" max="240" width="12.6640625" style="3" bestFit="1" customWidth="1"/>
    <col min="241" max="243" width="11.6640625" style="3" bestFit="1" customWidth="1"/>
    <col min="244" max="245" width="10.44140625" style="3" bestFit="1" customWidth="1"/>
    <col min="246" max="246" width="10.109375" style="3" bestFit="1" customWidth="1"/>
    <col min="247" max="248" width="9.5546875" style="3" bestFit="1" customWidth="1"/>
    <col min="249" max="251" width="10.109375" style="3" bestFit="1" customWidth="1"/>
    <col min="252" max="254" width="12.6640625" style="3" bestFit="1" customWidth="1"/>
    <col min="255" max="491" width="9.109375" style="3"/>
    <col min="492" max="492" width="12.6640625" style="3" customWidth="1"/>
    <col min="493" max="493" width="7.6640625" style="3" customWidth="1"/>
    <col min="494" max="494" width="15.6640625" style="3" bestFit="1" customWidth="1"/>
    <col min="495" max="495" width="43.6640625" style="3" customWidth="1"/>
    <col min="496" max="496" width="12.6640625" style="3" bestFit="1" customWidth="1"/>
    <col min="497" max="499" width="11.6640625" style="3" bestFit="1" customWidth="1"/>
    <col min="500" max="501" width="10.44140625" style="3" bestFit="1" customWidth="1"/>
    <col min="502" max="502" width="10.109375" style="3" bestFit="1" customWidth="1"/>
    <col min="503" max="504" width="9.5546875" style="3" bestFit="1" customWidth="1"/>
    <col min="505" max="507" width="10.109375" style="3" bestFit="1" customWidth="1"/>
    <col min="508" max="510" width="12.6640625" style="3" bestFit="1" customWidth="1"/>
    <col min="511" max="747" width="9.109375" style="3"/>
    <col min="748" max="748" width="12.6640625" style="3" customWidth="1"/>
    <col min="749" max="749" width="7.6640625" style="3" customWidth="1"/>
    <col min="750" max="750" width="15.6640625" style="3" bestFit="1" customWidth="1"/>
    <col min="751" max="751" width="43.6640625" style="3" customWidth="1"/>
    <col min="752" max="752" width="12.6640625" style="3" bestFit="1" customWidth="1"/>
    <col min="753" max="755" width="11.6640625" style="3" bestFit="1" customWidth="1"/>
    <col min="756" max="757" width="10.44140625" style="3" bestFit="1" customWidth="1"/>
    <col min="758" max="758" width="10.109375" style="3" bestFit="1" customWidth="1"/>
    <col min="759" max="760" width="9.5546875" style="3" bestFit="1" customWidth="1"/>
    <col min="761" max="763" width="10.109375" style="3" bestFit="1" customWidth="1"/>
    <col min="764" max="766" width="12.6640625" style="3" bestFit="1" customWidth="1"/>
    <col min="767" max="1003" width="9.109375" style="3"/>
    <col min="1004" max="1004" width="12.6640625" style="3" customWidth="1"/>
    <col min="1005" max="1005" width="7.6640625" style="3" customWidth="1"/>
    <col min="1006" max="1006" width="15.6640625" style="3" bestFit="1" customWidth="1"/>
    <col min="1007" max="1007" width="43.6640625" style="3" customWidth="1"/>
    <col min="1008" max="1008" width="12.6640625" style="3" bestFit="1" customWidth="1"/>
    <col min="1009" max="1011" width="11.6640625" style="3" bestFit="1" customWidth="1"/>
    <col min="1012" max="1013" width="10.44140625" style="3" bestFit="1" customWidth="1"/>
    <col min="1014" max="1014" width="10.109375" style="3" bestFit="1" customWidth="1"/>
    <col min="1015" max="1016" width="9.5546875" style="3" bestFit="1" customWidth="1"/>
    <col min="1017" max="1019" width="10.109375" style="3" bestFit="1" customWidth="1"/>
    <col min="1020" max="1022" width="12.6640625" style="3" bestFit="1" customWidth="1"/>
    <col min="1023" max="1259" width="9.109375" style="3"/>
    <col min="1260" max="1260" width="12.6640625" style="3" customWidth="1"/>
    <col min="1261" max="1261" width="7.6640625" style="3" customWidth="1"/>
    <col min="1262" max="1262" width="15.6640625" style="3" bestFit="1" customWidth="1"/>
    <col min="1263" max="1263" width="43.6640625" style="3" customWidth="1"/>
    <col min="1264" max="1264" width="12.6640625" style="3" bestFit="1" customWidth="1"/>
    <col min="1265" max="1267" width="11.6640625" style="3" bestFit="1" customWidth="1"/>
    <col min="1268" max="1269" width="10.44140625" style="3" bestFit="1" customWidth="1"/>
    <col min="1270" max="1270" width="10.109375" style="3" bestFit="1" customWidth="1"/>
    <col min="1271" max="1272" width="9.5546875" style="3" bestFit="1" customWidth="1"/>
    <col min="1273" max="1275" width="10.109375" style="3" bestFit="1" customWidth="1"/>
    <col min="1276" max="1278" width="12.6640625" style="3" bestFit="1" customWidth="1"/>
    <col min="1279" max="1515" width="9.109375" style="3"/>
    <col min="1516" max="1516" width="12.6640625" style="3" customWidth="1"/>
    <col min="1517" max="1517" width="7.6640625" style="3" customWidth="1"/>
    <col min="1518" max="1518" width="15.6640625" style="3" bestFit="1" customWidth="1"/>
    <col min="1519" max="1519" width="43.6640625" style="3" customWidth="1"/>
    <col min="1520" max="1520" width="12.6640625" style="3" bestFit="1" customWidth="1"/>
    <col min="1521" max="1523" width="11.6640625" style="3" bestFit="1" customWidth="1"/>
    <col min="1524" max="1525" width="10.44140625" style="3" bestFit="1" customWidth="1"/>
    <col min="1526" max="1526" width="10.109375" style="3" bestFit="1" customWidth="1"/>
    <col min="1527" max="1528" width="9.5546875" style="3" bestFit="1" customWidth="1"/>
    <col min="1529" max="1531" width="10.109375" style="3" bestFit="1" customWidth="1"/>
    <col min="1532" max="1534" width="12.6640625" style="3" bestFit="1" customWidth="1"/>
    <col min="1535" max="1771" width="9.109375" style="3"/>
    <col min="1772" max="1772" width="12.6640625" style="3" customWidth="1"/>
    <col min="1773" max="1773" width="7.6640625" style="3" customWidth="1"/>
    <col min="1774" max="1774" width="15.6640625" style="3" bestFit="1" customWidth="1"/>
    <col min="1775" max="1775" width="43.6640625" style="3" customWidth="1"/>
    <col min="1776" max="1776" width="12.6640625" style="3" bestFit="1" customWidth="1"/>
    <col min="1777" max="1779" width="11.6640625" style="3" bestFit="1" customWidth="1"/>
    <col min="1780" max="1781" width="10.44140625" style="3" bestFit="1" customWidth="1"/>
    <col min="1782" max="1782" width="10.109375" style="3" bestFit="1" customWidth="1"/>
    <col min="1783" max="1784" width="9.5546875" style="3" bestFit="1" customWidth="1"/>
    <col min="1785" max="1787" width="10.109375" style="3" bestFit="1" customWidth="1"/>
    <col min="1788" max="1790" width="12.6640625" style="3" bestFit="1" customWidth="1"/>
    <col min="1791" max="2027" width="9.109375" style="3"/>
    <col min="2028" max="2028" width="12.6640625" style="3" customWidth="1"/>
    <col min="2029" max="2029" width="7.6640625" style="3" customWidth="1"/>
    <col min="2030" max="2030" width="15.6640625" style="3" bestFit="1" customWidth="1"/>
    <col min="2031" max="2031" width="43.6640625" style="3" customWidth="1"/>
    <col min="2032" max="2032" width="12.6640625" style="3" bestFit="1" customWidth="1"/>
    <col min="2033" max="2035" width="11.6640625" style="3" bestFit="1" customWidth="1"/>
    <col min="2036" max="2037" width="10.44140625" style="3" bestFit="1" customWidth="1"/>
    <col min="2038" max="2038" width="10.109375" style="3" bestFit="1" customWidth="1"/>
    <col min="2039" max="2040" width="9.5546875" style="3" bestFit="1" customWidth="1"/>
    <col min="2041" max="2043" width="10.109375" style="3" bestFit="1" customWidth="1"/>
    <col min="2044" max="2046" width="12.6640625" style="3" bestFit="1" customWidth="1"/>
    <col min="2047" max="2283" width="9.109375" style="3"/>
    <col min="2284" max="2284" width="12.6640625" style="3" customWidth="1"/>
    <col min="2285" max="2285" width="7.6640625" style="3" customWidth="1"/>
    <col min="2286" max="2286" width="15.6640625" style="3" bestFit="1" customWidth="1"/>
    <col min="2287" max="2287" width="43.6640625" style="3" customWidth="1"/>
    <col min="2288" max="2288" width="12.6640625" style="3" bestFit="1" customWidth="1"/>
    <col min="2289" max="2291" width="11.6640625" style="3" bestFit="1" customWidth="1"/>
    <col min="2292" max="2293" width="10.44140625" style="3" bestFit="1" customWidth="1"/>
    <col min="2294" max="2294" width="10.109375" style="3" bestFit="1" customWidth="1"/>
    <col min="2295" max="2296" width="9.5546875" style="3" bestFit="1" customWidth="1"/>
    <col min="2297" max="2299" width="10.109375" style="3" bestFit="1" customWidth="1"/>
    <col min="2300" max="2302" width="12.6640625" style="3" bestFit="1" customWidth="1"/>
    <col min="2303" max="2539" width="9.109375" style="3"/>
    <col min="2540" max="2540" width="12.6640625" style="3" customWidth="1"/>
    <col min="2541" max="2541" width="7.6640625" style="3" customWidth="1"/>
    <col min="2542" max="2542" width="15.6640625" style="3" bestFit="1" customWidth="1"/>
    <col min="2543" max="2543" width="43.6640625" style="3" customWidth="1"/>
    <col min="2544" max="2544" width="12.6640625" style="3" bestFit="1" customWidth="1"/>
    <col min="2545" max="2547" width="11.6640625" style="3" bestFit="1" customWidth="1"/>
    <col min="2548" max="2549" width="10.44140625" style="3" bestFit="1" customWidth="1"/>
    <col min="2550" max="2550" width="10.109375" style="3" bestFit="1" customWidth="1"/>
    <col min="2551" max="2552" width="9.5546875" style="3" bestFit="1" customWidth="1"/>
    <col min="2553" max="2555" width="10.109375" style="3" bestFit="1" customWidth="1"/>
    <col min="2556" max="2558" width="12.6640625" style="3" bestFit="1" customWidth="1"/>
    <col min="2559" max="2795" width="9.109375" style="3"/>
    <col min="2796" max="2796" width="12.6640625" style="3" customWidth="1"/>
    <col min="2797" max="2797" width="7.6640625" style="3" customWidth="1"/>
    <col min="2798" max="2798" width="15.6640625" style="3" bestFit="1" customWidth="1"/>
    <col min="2799" max="2799" width="43.6640625" style="3" customWidth="1"/>
    <col min="2800" max="2800" width="12.6640625" style="3" bestFit="1" customWidth="1"/>
    <col min="2801" max="2803" width="11.6640625" style="3" bestFit="1" customWidth="1"/>
    <col min="2804" max="2805" width="10.44140625" style="3" bestFit="1" customWidth="1"/>
    <col min="2806" max="2806" width="10.109375" style="3" bestFit="1" customWidth="1"/>
    <col min="2807" max="2808" width="9.5546875" style="3" bestFit="1" customWidth="1"/>
    <col min="2809" max="2811" width="10.109375" style="3" bestFit="1" customWidth="1"/>
    <col min="2812" max="2814" width="12.6640625" style="3" bestFit="1" customWidth="1"/>
    <col min="2815" max="3051" width="9.109375" style="3"/>
    <col min="3052" max="3052" width="12.6640625" style="3" customWidth="1"/>
    <col min="3053" max="3053" width="7.6640625" style="3" customWidth="1"/>
    <col min="3054" max="3054" width="15.6640625" style="3" bestFit="1" customWidth="1"/>
    <col min="3055" max="3055" width="43.6640625" style="3" customWidth="1"/>
    <col min="3056" max="3056" width="12.6640625" style="3" bestFit="1" customWidth="1"/>
    <col min="3057" max="3059" width="11.6640625" style="3" bestFit="1" customWidth="1"/>
    <col min="3060" max="3061" width="10.44140625" style="3" bestFit="1" customWidth="1"/>
    <col min="3062" max="3062" width="10.109375" style="3" bestFit="1" customWidth="1"/>
    <col min="3063" max="3064" width="9.5546875" style="3" bestFit="1" customWidth="1"/>
    <col min="3065" max="3067" width="10.109375" style="3" bestFit="1" customWidth="1"/>
    <col min="3068" max="3070" width="12.6640625" style="3" bestFit="1" customWidth="1"/>
    <col min="3071" max="3307" width="9.109375" style="3"/>
    <col min="3308" max="3308" width="12.6640625" style="3" customWidth="1"/>
    <col min="3309" max="3309" width="7.6640625" style="3" customWidth="1"/>
    <col min="3310" max="3310" width="15.6640625" style="3" bestFit="1" customWidth="1"/>
    <col min="3311" max="3311" width="43.6640625" style="3" customWidth="1"/>
    <col min="3312" max="3312" width="12.6640625" style="3" bestFit="1" customWidth="1"/>
    <col min="3313" max="3315" width="11.6640625" style="3" bestFit="1" customWidth="1"/>
    <col min="3316" max="3317" width="10.44140625" style="3" bestFit="1" customWidth="1"/>
    <col min="3318" max="3318" width="10.109375" style="3" bestFit="1" customWidth="1"/>
    <col min="3319" max="3320" width="9.5546875" style="3" bestFit="1" customWidth="1"/>
    <col min="3321" max="3323" width="10.109375" style="3" bestFit="1" customWidth="1"/>
    <col min="3324" max="3326" width="12.6640625" style="3" bestFit="1" customWidth="1"/>
    <col min="3327" max="3563" width="9.109375" style="3"/>
    <col min="3564" max="3564" width="12.6640625" style="3" customWidth="1"/>
    <col min="3565" max="3565" width="7.6640625" style="3" customWidth="1"/>
    <col min="3566" max="3566" width="15.6640625" style="3" bestFit="1" customWidth="1"/>
    <col min="3567" max="3567" width="43.6640625" style="3" customWidth="1"/>
    <col min="3568" max="3568" width="12.6640625" style="3" bestFit="1" customWidth="1"/>
    <col min="3569" max="3571" width="11.6640625" style="3" bestFit="1" customWidth="1"/>
    <col min="3572" max="3573" width="10.44140625" style="3" bestFit="1" customWidth="1"/>
    <col min="3574" max="3574" width="10.109375" style="3" bestFit="1" customWidth="1"/>
    <col min="3575" max="3576" width="9.5546875" style="3" bestFit="1" customWidth="1"/>
    <col min="3577" max="3579" width="10.109375" style="3" bestFit="1" customWidth="1"/>
    <col min="3580" max="3582" width="12.6640625" style="3" bestFit="1" customWidth="1"/>
    <col min="3583" max="3819" width="9.109375" style="3"/>
    <col min="3820" max="3820" width="12.6640625" style="3" customWidth="1"/>
    <col min="3821" max="3821" width="7.6640625" style="3" customWidth="1"/>
    <col min="3822" max="3822" width="15.6640625" style="3" bestFit="1" customWidth="1"/>
    <col min="3823" max="3823" width="43.6640625" style="3" customWidth="1"/>
    <col min="3824" max="3824" width="12.6640625" style="3" bestFit="1" customWidth="1"/>
    <col min="3825" max="3827" width="11.6640625" style="3" bestFit="1" customWidth="1"/>
    <col min="3828" max="3829" width="10.44140625" style="3" bestFit="1" customWidth="1"/>
    <col min="3830" max="3830" width="10.109375" style="3" bestFit="1" customWidth="1"/>
    <col min="3831" max="3832" width="9.5546875" style="3" bestFit="1" customWidth="1"/>
    <col min="3833" max="3835" width="10.109375" style="3" bestFit="1" customWidth="1"/>
    <col min="3836" max="3838" width="12.6640625" style="3" bestFit="1" customWidth="1"/>
    <col min="3839" max="4075" width="9.109375" style="3"/>
    <col min="4076" max="4076" width="12.6640625" style="3" customWidth="1"/>
    <col min="4077" max="4077" width="7.6640625" style="3" customWidth="1"/>
    <col min="4078" max="4078" width="15.6640625" style="3" bestFit="1" customWidth="1"/>
    <col min="4079" max="4079" width="43.6640625" style="3" customWidth="1"/>
    <col min="4080" max="4080" width="12.6640625" style="3" bestFit="1" customWidth="1"/>
    <col min="4081" max="4083" width="11.6640625" style="3" bestFit="1" customWidth="1"/>
    <col min="4084" max="4085" width="10.44140625" style="3" bestFit="1" customWidth="1"/>
    <col min="4086" max="4086" width="10.109375" style="3" bestFit="1" customWidth="1"/>
    <col min="4087" max="4088" width="9.5546875" style="3" bestFit="1" customWidth="1"/>
    <col min="4089" max="4091" width="10.109375" style="3" bestFit="1" customWidth="1"/>
    <col min="4092" max="4094" width="12.6640625" style="3" bestFit="1" customWidth="1"/>
    <col min="4095" max="4331" width="9.109375" style="3"/>
    <col min="4332" max="4332" width="12.6640625" style="3" customWidth="1"/>
    <col min="4333" max="4333" width="7.6640625" style="3" customWidth="1"/>
    <col min="4334" max="4334" width="15.6640625" style="3" bestFit="1" customWidth="1"/>
    <col min="4335" max="4335" width="43.6640625" style="3" customWidth="1"/>
    <col min="4336" max="4336" width="12.6640625" style="3" bestFit="1" customWidth="1"/>
    <col min="4337" max="4339" width="11.6640625" style="3" bestFit="1" customWidth="1"/>
    <col min="4340" max="4341" width="10.44140625" style="3" bestFit="1" customWidth="1"/>
    <col min="4342" max="4342" width="10.109375" style="3" bestFit="1" customWidth="1"/>
    <col min="4343" max="4344" width="9.5546875" style="3" bestFit="1" customWidth="1"/>
    <col min="4345" max="4347" width="10.109375" style="3" bestFit="1" customWidth="1"/>
    <col min="4348" max="4350" width="12.6640625" style="3" bestFit="1" customWidth="1"/>
    <col min="4351" max="4587" width="9.109375" style="3"/>
    <col min="4588" max="4588" width="12.6640625" style="3" customWidth="1"/>
    <col min="4589" max="4589" width="7.6640625" style="3" customWidth="1"/>
    <col min="4590" max="4590" width="15.6640625" style="3" bestFit="1" customWidth="1"/>
    <col min="4591" max="4591" width="43.6640625" style="3" customWidth="1"/>
    <col min="4592" max="4592" width="12.6640625" style="3" bestFit="1" customWidth="1"/>
    <col min="4593" max="4595" width="11.6640625" style="3" bestFit="1" customWidth="1"/>
    <col min="4596" max="4597" width="10.44140625" style="3" bestFit="1" customWidth="1"/>
    <col min="4598" max="4598" width="10.109375" style="3" bestFit="1" customWidth="1"/>
    <col min="4599" max="4600" width="9.5546875" style="3" bestFit="1" customWidth="1"/>
    <col min="4601" max="4603" width="10.109375" style="3" bestFit="1" customWidth="1"/>
    <col min="4604" max="4606" width="12.6640625" style="3" bestFit="1" customWidth="1"/>
    <col min="4607" max="4843" width="9.109375" style="3"/>
    <col min="4844" max="4844" width="12.6640625" style="3" customWidth="1"/>
    <col min="4845" max="4845" width="7.6640625" style="3" customWidth="1"/>
    <col min="4846" max="4846" width="15.6640625" style="3" bestFit="1" customWidth="1"/>
    <col min="4847" max="4847" width="43.6640625" style="3" customWidth="1"/>
    <col min="4848" max="4848" width="12.6640625" style="3" bestFit="1" customWidth="1"/>
    <col min="4849" max="4851" width="11.6640625" style="3" bestFit="1" customWidth="1"/>
    <col min="4852" max="4853" width="10.44140625" style="3" bestFit="1" customWidth="1"/>
    <col min="4854" max="4854" width="10.109375" style="3" bestFit="1" customWidth="1"/>
    <col min="4855" max="4856" width="9.5546875" style="3" bestFit="1" customWidth="1"/>
    <col min="4857" max="4859" width="10.109375" style="3" bestFit="1" customWidth="1"/>
    <col min="4860" max="4862" width="12.6640625" style="3" bestFit="1" customWidth="1"/>
    <col min="4863" max="5099" width="9.109375" style="3"/>
    <col min="5100" max="5100" width="12.6640625" style="3" customWidth="1"/>
    <col min="5101" max="5101" width="7.6640625" style="3" customWidth="1"/>
    <col min="5102" max="5102" width="15.6640625" style="3" bestFit="1" customWidth="1"/>
    <col min="5103" max="5103" width="43.6640625" style="3" customWidth="1"/>
    <col min="5104" max="5104" width="12.6640625" style="3" bestFit="1" customWidth="1"/>
    <col min="5105" max="5107" width="11.6640625" style="3" bestFit="1" customWidth="1"/>
    <col min="5108" max="5109" width="10.44140625" style="3" bestFit="1" customWidth="1"/>
    <col min="5110" max="5110" width="10.109375" style="3" bestFit="1" customWidth="1"/>
    <col min="5111" max="5112" width="9.5546875" style="3" bestFit="1" customWidth="1"/>
    <col min="5113" max="5115" width="10.109375" style="3" bestFit="1" customWidth="1"/>
    <col min="5116" max="5118" width="12.6640625" style="3" bestFit="1" customWidth="1"/>
    <col min="5119" max="5355" width="9.109375" style="3"/>
    <col min="5356" max="5356" width="12.6640625" style="3" customWidth="1"/>
    <col min="5357" max="5357" width="7.6640625" style="3" customWidth="1"/>
    <col min="5358" max="5358" width="15.6640625" style="3" bestFit="1" customWidth="1"/>
    <col min="5359" max="5359" width="43.6640625" style="3" customWidth="1"/>
    <col min="5360" max="5360" width="12.6640625" style="3" bestFit="1" customWidth="1"/>
    <col min="5361" max="5363" width="11.6640625" style="3" bestFit="1" customWidth="1"/>
    <col min="5364" max="5365" width="10.44140625" style="3" bestFit="1" customWidth="1"/>
    <col min="5366" max="5366" width="10.109375" style="3" bestFit="1" customWidth="1"/>
    <col min="5367" max="5368" width="9.5546875" style="3" bestFit="1" customWidth="1"/>
    <col min="5369" max="5371" width="10.109375" style="3" bestFit="1" customWidth="1"/>
    <col min="5372" max="5374" width="12.6640625" style="3" bestFit="1" customWidth="1"/>
    <col min="5375" max="5611" width="9.109375" style="3"/>
    <col min="5612" max="5612" width="12.6640625" style="3" customWidth="1"/>
    <col min="5613" max="5613" width="7.6640625" style="3" customWidth="1"/>
    <col min="5614" max="5614" width="15.6640625" style="3" bestFit="1" customWidth="1"/>
    <col min="5615" max="5615" width="43.6640625" style="3" customWidth="1"/>
    <col min="5616" max="5616" width="12.6640625" style="3" bestFit="1" customWidth="1"/>
    <col min="5617" max="5619" width="11.6640625" style="3" bestFit="1" customWidth="1"/>
    <col min="5620" max="5621" width="10.44140625" style="3" bestFit="1" customWidth="1"/>
    <col min="5622" max="5622" width="10.109375" style="3" bestFit="1" customWidth="1"/>
    <col min="5623" max="5624" width="9.5546875" style="3" bestFit="1" customWidth="1"/>
    <col min="5625" max="5627" width="10.109375" style="3" bestFit="1" customWidth="1"/>
    <col min="5628" max="5630" width="12.6640625" style="3" bestFit="1" customWidth="1"/>
    <col min="5631" max="5867" width="9.109375" style="3"/>
    <col min="5868" max="5868" width="12.6640625" style="3" customWidth="1"/>
    <col min="5869" max="5869" width="7.6640625" style="3" customWidth="1"/>
    <col min="5870" max="5870" width="15.6640625" style="3" bestFit="1" customWidth="1"/>
    <col min="5871" max="5871" width="43.6640625" style="3" customWidth="1"/>
    <col min="5872" max="5872" width="12.6640625" style="3" bestFit="1" customWidth="1"/>
    <col min="5873" max="5875" width="11.6640625" style="3" bestFit="1" customWidth="1"/>
    <col min="5876" max="5877" width="10.44140625" style="3" bestFit="1" customWidth="1"/>
    <col min="5878" max="5878" width="10.109375" style="3" bestFit="1" customWidth="1"/>
    <col min="5879" max="5880" width="9.5546875" style="3" bestFit="1" customWidth="1"/>
    <col min="5881" max="5883" width="10.109375" style="3" bestFit="1" customWidth="1"/>
    <col min="5884" max="5886" width="12.6640625" style="3" bestFit="1" customWidth="1"/>
    <col min="5887" max="6123" width="9.109375" style="3"/>
    <col min="6124" max="6124" width="12.6640625" style="3" customWidth="1"/>
    <col min="6125" max="6125" width="7.6640625" style="3" customWidth="1"/>
    <col min="6126" max="6126" width="15.6640625" style="3" bestFit="1" customWidth="1"/>
    <col min="6127" max="6127" width="43.6640625" style="3" customWidth="1"/>
    <col min="6128" max="6128" width="12.6640625" style="3" bestFit="1" customWidth="1"/>
    <col min="6129" max="6131" width="11.6640625" style="3" bestFit="1" customWidth="1"/>
    <col min="6132" max="6133" width="10.44140625" style="3" bestFit="1" customWidth="1"/>
    <col min="6134" max="6134" width="10.109375" style="3" bestFit="1" customWidth="1"/>
    <col min="6135" max="6136" width="9.5546875" style="3" bestFit="1" customWidth="1"/>
    <col min="6137" max="6139" width="10.109375" style="3" bestFit="1" customWidth="1"/>
    <col min="6140" max="6142" width="12.6640625" style="3" bestFit="1" customWidth="1"/>
    <col min="6143" max="6379" width="9.109375" style="3"/>
    <col min="6380" max="6380" width="12.6640625" style="3" customWidth="1"/>
    <col min="6381" max="6381" width="7.6640625" style="3" customWidth="1"/>
    <col min="6382" max="6382" width="15.6640625" style="3" bestFit="1" customWidth="1"/>
    <col min="6383" max="6383" width="43.6640625" style="3" customWidth="1"/>
    <col min="6384" max="6384" width="12.6640625" style="3" bestFit="1" customWidth="1"/>
    <col min="6385" max="6387" width="11.6640625" style="3" bestFit="1" customWidth="1"/>
    <col min="6388" max="6389" width="10.44140625" style="3" bestFit="1" customWidth="1"/>
    <col min="6390" max="6390" width="10.109375" style="3" bestFit="1" customWidth="1"/>
    <col min="6391" max="6392" width="9.5546875" style="3" bestFit="1" customWidth="1"/>
    <col min="6393" max="6395" width="10.109375" style="3" bestFit="1" customWidth="1"/>
    <col min="6396" max="6398" width="12.6640625" style="3" bestFit="1" customWidth="1"/>
    <col min="6399" max="6635" width="9.109375" style="3"/>
    <col min="6636" max="6636" width="12.6640625" style="3" customWidth="1"/>
    <col min="6637" max="6637" width="7.6640625" style="3" customWidth="1"/>
    <col min="6638" max="6638" width="15.6640625" style="3" bestFit="1" customWidth="1"/>
    <col min="6639" max="6639" width="43.6640625" style="3" customWidth="1"/>
    <col min="6640" max="6640" width="12.6640625" style="3" bestFit="1" customWidth="1"/>
    <col min="6641" max="6643" width="11.6640625" style="3" bestFit="1" customWidth="1"/>
    <col min="6644" max="6645" width="10.44140625" style="3" bestFit="1" customWidth="1"/>
    <col min="6646" max="6646" width="10.109375" style="3" bestFit="1" customWidth="1"/>
    <col min="6647" max="6648" width="9.5546875" style="3" bestFit="1" customWidth="1"/>
    <col min="6649" max="6651" width="10.109375" style="3" bestFit="1" customWidth="1"/>
    <col min="6652" max="6654" width="12.6640625" style="3" bestFit="1" customWidth="1"/>
    <col min="6655" max="6891" width="9.109375" style="3"/>
    <col min="6892" max="6892" width="12.6640625" style="3" customWidth="1"/>
    <col min="6893" max="6893" width="7.6640625" style="3" customWidth="1"/>
    <col min="6894" max="6894" width="15.6640625" style="3" bestFit="1" customWidth="1"/>
    <col min="6895" max="6895" width="43.6640625" style="3" customWidth="1"/>
    <col min="6896" max="6896" width="12.6640625" style="3" bestFit="1" customWidth="1"/>
    <col min="6897" max="6899" width="11.6640625" style="3" bestFit="1" customWidth="1"/>
    <col min="6900" max="6901" width="10.44140625" style="3" bestFit="1" customWidth="1"/>
    <col min="6902" max="6902" width="10.109375" style="3" bestFit="1" customWidth="1"/>
    <col min="6903" max="6904" width="9.5546875" style="3" bestFit="1" customWidth="1"/>
    <col min="6905" max="6907" width="10.109375" style="3" bestFit="1" customWidth="1"/>
    <col min="6908" max="6910" width="12.6640625" style="3" bestFit="1" customWidth="1"/>
    <col min="6911" max="7147" width="9.109375" style="3"/>
    <col min="7148" max="7148" width="12.6640625" style="3" customWidth="1"/>
    <col min="7149" max="7149" width="7.6640625" style="3" customWidth="1"/>
    <col min="7150" max="7150" width="15.6640625" style="3" bestFit="1" customWidth="1"/>
    <col min="7151" max="7151" width="43.6640625" style="3" customWidth="1"/>
    <col min="7152" max="7152" width="12.6640625" style="3" bestFit="1" customWidth="1"/>
    <col min="7153" max="7155" width="11.6640625" style="3" bestFit="1" customWidth="1"/>
    <col min="7156" max="7157" width="10.44140625" style="3" bestFit="1" customWidth="1"/>
    <col min="7158" max="7158" width="10.109375" style="3" bestFit="1" customWidth="1"/>
    <col min="7159" max="7160" width="9.5546875" style="3" bestFit="1" customWidth="1"/>
    <col min="7161" max="7163" width="10.109375" style="3" bestFit="1" customWidth="1"/>
    <col min="7164" max="7166" width="12.6640625" style="3" bestFit="1" customWidth="1"/>
    <col min="7167" max="7403" width="9.109375" style="3"/>
    <col min="7404" max="7404" width="12.6640625" style="3" customWidth="1"/>
    <col min="7405" max="7405" width="7.6640625" style="3" customWidth="1"/>
    <col min="7406" max="7406" width="15.6640625" style="3" bestFit="1" customWidth="1"/>
    <col min="7407" max="7407" width="43.6640625" style="3" customWidth="1"/>
    <col min="7408" max="7408" width="12.6640625" style="3" bestFit="1" customWidth="1"/>
    <col min="7409" max="7411" width="11.6640625" style="3" bestFit="1" customWidth="1"/>
    <col min="7412" max="7413" width="10.44140625" style="3" bestFit="1" customWidth="1"/>
    <col min="7414" max="7414" width="10.109375" style="3" bestFit="1" customWidth="1"/>
    <col min="7415" max="7416" width="9.5546875" style="3" bestFit="1" customWidth="1"/>
    <col min="7417" max="7419" width="10.109375" style="3" bestFit="1" customWidth="1"/>
    <col min="7420" max="7422" width="12.6640625" style="3" bestFit="1" customWidth="1"/>
    <col min="7423" max="7659" width="9.109375" style="3"/>
    <col min="7660" max="7660" width="12.6640625" style="3" customWidth="1"/>
    <col min="7661" max="7661" width="7.6640625" style="3" customWidth="1"/>
    <col min="7662" max="7662" width="15.6640625" style="3" bestFit="1" customWidth="1"/>
    <col min="7663" max="7663" width="43.6640625" style="3" customWidth="1"/>
    <col min="7664" max="7664" width="12.6640625" style="3" bestFit="1" customWidth="1"/>
    <col min="7665" max="7667" width="11.6640625" style="3" bestFit="1" customWidth="1"/>
    <col min="7668" max="7669" width="10.44140625" style="3" bestFit="1" customWidth="1"/>
    <col min="7670" max="7670" width="10.109375" style="3" bestFit="1" customWidth="1"/>
    <col min="7671" max="7672" width="9.5546875" style="3" bestFit="1" customWidth="1"/>
    <col min="7673" max="7675" width="10.109375" style="3" bestFit="1" customWidth="1"/>
    <col min="7676" max="7678" width="12.6640625" style="3" bestFit="1" customWidth="1"/>
    <col min="7679" max="7915" width="9.109375" style="3"/>
    <col min="7916" max="7916" width="12.6640625" style="3" customWidth="1"/>
    <col min="7917" max="7917" width="7.6640625" style="3" customWidth="1"/>
    <col min="7918" max="7918" width="15.6640625" style="3" bestFit="1" customWidth="1"/>
    <col min="7919" max="7919" width="43.6640625" style="3" customWidth="1"/>
    <col min="7920" max="7920" width="12.6640625" style="3" bestFit="1" customWidth="1"/>
    <col min="7921" max="7923" width="11.6640625" style="3" bestFit="1" customWidth="1"/>
    <col min="7924" max="7925" width="10.44140625" style="3" bestFit="1" customWidth="1"/>
    <col min="7926" max="7926" width="10.109375" style="3" bestFit="1" customWidth="1"/>
    <col min="7927" max="7928" width="9.5546875" style="3" bestFit="1" customWidth="1"/>
    <col min="7929" max="7931" width="10.109375" style="3" bestFit="1" customWidth="1"/>
    <col min="7932" max="7934" width="12.6640625" style="3" bestFit="1" customWidth="1"/>
    <col min="7935" max="8171" width="9.109375" style="3"/>
    <col min="8172" max="8172" width="12.6640625" style="3" customWidth="1"/>
    <col min="8173" max="8173" width="7.6640625" style="3" customWidth="1"/>
    <col min="8174" max="8174" width="15.6640625" style="3" bestFit="1" customWidth="1"/>
    <col min="8175" max="8175" width="43.6640625" style="3" customWidth="1"/>
    <col min="8176" max="8176" width="12.6640625" style="3" bestFit="1" customWidth="1"/>
    <col min="8177" max="8179" width="11.6640625" style="3" bestFit="1" customWidth="1"/>
    <col min="8180" max="8181" width="10.44140625" style="3" bestFit="1" customWidth="1"/>
    <col min="8182" max="8182" width="10.109375" style="3" bestFit="1" customWidth="1"/>
    <col min="8183" max="8184" width="9.5546875" style="3" bestFit="1" customWidth="1"/>
    <col min="8185" max="8187" width="10.109375" style="3" bestFit="1" customWidth="1"/>
    <col min="8188" max="8190" width="12.6640625" style="3" bestFit="1" customWidth="1"/>
    <col min="8191" max="8427" width="9.109375" style="3"/>
    <col min="8428" max="8428" width="12.6640625" style="3" customWidth="1"/>
    <col min="8429" max="8429" width="7.6640625" style="3" customWidth="1"/>
    <col min="8430" max="8430" width="15.6640625" style="3" bestFit="1" customWidth="1"/>
    <col min="8431" max="8431" width="43.6640625" style="3" customWidth="1"/>
    <col min="8432" max="8432" width="12.6640625" style="3" bestFit="1" customWidth="1"/>
    <col min="8433" max="8435" width="11.6640625" style="3" bestFit="1" customWidth="1"/>
    <col min="8436" max="8437" width="10.44140625" style="3" bestFit="1" customWidth="1"/>
    <col min="8438" max="8438" width="10.109375" style="3" bestFit="1" customWidth="1"/>
    <col min="8439" max="8440" width="9.5546875" style="3" bestFit="1" customWidth="1"/>
    <col min="8441" max="8443" width="10.109375" style="3" bestFit="1" customWidth="1"/>
    <col min="8444" max="8446" width="12.6640625" style="3" bestFit="1" customWidth="1"/>
    <col min="8447" max="8683" width="9.109375" style="3"/>
    <col min="8684" max="8684" width="12.6640625" style="3" customWidth="1"/>
    <col min="8685" max="8685" width="7.6640625" style="3" customWidth="1"/>
    <col min="8686" max="8686" width="15.6640625" style="3" bestFit="1" customWidth="1"/>
    <col min="8687" max="8687" width="43.6640625" style="3" customWidth="1"/>
    <col min="8688" max="8688" width="12.6640625" style="3" bestFit="1" customWidth="1"/>
    <col min="8689" max="8691" width="11.6640625" style="3" bestFit="1" customWidth="1"/>
    <col min="8692" max="8693" width="10.44140625" style="3" bestFit="1" customWidth="1"/>
    <col min="8694" max="8694" width="10.109375" style="3" bestFit="1" customWidth="1"/>
    <col min="8695" max="8696" width="9.5546875" style="3" bestFit="1" customWidth="1"/>
    <col min="8697" max="8699" width="10.109375" style="3" bestFit="1" customWidth="1"/>
    <col min="8700" max="8702" width="12.6640625" style="3" bestFit="1" customWidth="1"/>
    <col min="8703" max="8939" width="9.109375" style="3"/>
    <col min="8940" max="8940" width="12.6640625" style="3" customWidth="1"/>
    <col min="8941" max="8941" width="7.6640625" style="3" customWidth="1"/>
    <col min="8942" max="8942" width="15.6640625" style="3" bestFit="1" customWidth="1"/>
    <col min="8943" max="8943" width="43.6640625" style="3" customWidth="1"/>
    <col min="8944" max="8944" width="12.6640625" style="3" bestFit="1" customWidth="1"/>
    <col min="8945" max="8947" width="11.6640625" style="3" bestFit="1" customWidth="1"/>
    <col min="8948" max="8949" width="10.44140625" style="3" bestFit="1" customWidth="1"/>
    <col min="8950" max="8950" width="10.109375" style="3" bestFit="1" customWidth="1"/>
    <col min="8951" max="8952" width="9.5546875" style="3" bestFit="1" customWidth="1"/>
    <col min="8953" max="8955" width="10.109375" style="3" bestFit="1" customWidth="1"/>
    <col min="8956" max="8958" width="12.6640625" style="3" bestFit="1" customWidth="1"/>
    <col min="8959" max="9195" width="9.109375" style="3"/>
    <col min="9196" max="9196" width="12.6640625" style="3" customWidth="1"/>
    <col min="9197" max="9197" width="7.6640625" style="3" customWidth="1"/>
    <col min="9198" max="9198" width="15.6640625" style="3" bestFit="1" customWidth="1"/>
    <col min="9199" max="9199" width="43.6640625" style="3" customWidth="1"/>
    <col min="9200" max="9200" width="12.6640625" style="3" bestFit="1" customWidth="1"/>
    <col min="9201" max="9203" width="11.6640625" style="3" bestFit="1" customWidth="1"/>
    <col min="9204" max="9205" width="10.44140625" style="3" bestFit="1" customWidth="1"/>
    <col min="9206" max="9206" width="10.109375" style="3" bestFit="1" customWidth="1"/>
    <col min="9207" max="9208" width="9.5546875" style="3" bestFit="1" customWidth="1"/>
    <col min="9209" max="9211" width="10.109375" style="3" bestFit="1" customWidth="1"/>
    <col min="9212" max="9214" width="12.6640625" style="3" bestFit="1" customWidth="1"/>
    <col min="9215" max="9451" width="9.109375" style="3"/>
    <col min="9452" max="9452" width="12.6640625" style="3" customWidth="1"/>
    <col min="9453" max="9453" width="7.6640625" style="3" customWidth="1"/>
    <col min="9454" max="9454" width="15.6640625" style="3" bestFit="1" customWidth="1"/>
    <col min="9455" max="9455" width="43.6640625" style="3" customWidth="1"/>
    <col min="9456" max="9456" width="12.6640625" style="3" bestFit="1" customWidth="1"/>
    <col min="9457" max="9459" width="11.6640625" style="3" bestFit="1" customWidth="1"/>
    <col min="9460" max="9461" width="10.44140625" style="3" bestFit="1" customWidth="1"/>
    <col min="9462" max="9462" width="10.109375" style="3" bestFit="1" customWidth="1"/>
    <col min="9463" max="9464" width="9.5546875" style="3" bestFit="1" customWidth="1"/>
    <col min="9465" max="9467" width="10.109375" style="3" bestFit="1" customWidth="1"/>
    <col min="9468" max="9470" width="12.6640625" style="3" bestFit="1" customWidth="1"/>
    <col min="9471" max="9707" width="9.109375" style="3"/>
    <col min="9708" max="9708" width="12.6640625" style="3" customWidth="1"/>
    <col min="9709" max="9709" width="7.6640625" style="3" customWidth="1"/>
    <col min="9710" max="9710" width="15.6640625" style="3" bestFit="1" customWidth="1"/>
    <col min="9711" max="9711" width="43.6640625" style="3" customWidth="1"/>
    <col min="9712" max="9712" width="12.6640625" style="3" bestFit="1" customWidth="1"/>
    <col min="9713" max="9715" width="11.6640625" style="3" bestFit="1" customWidth="1"/>
    <col min="9716" max="9717" width="10.44140625" style="3" bestFit="1" customWidth="1"/>
    <col min="9718" max="9718" width="10.109375" style="3" bestFit="1" customWidth="1"/>
    <col min="9719" max="9720" width="9.5546875" style="3" bestFit="1" customWidth="1"/>
    <col min="9721" max="9723" width="10.109375" style="3" bestFit="1" customWidth="1"/>
    <col min="9724" max="9726" width="12.6640625" style="3" bestFit="1" customWidth="1"/>
    <col min="9727" max="9963" width="9.109375" style="3"/>
    <col min="9964" max="9964" width="12.6640625" style="3" customWidth="1"/>
    <col min="9965" max="9965" width="7.6640625" style="3" customWidth="1"/>
    <col min="9966" max="9966" width="15.6640625" style="3" bestFit="1" customWidth="1"/>
    <col min="9967" max="9967" width="43.6640625" style="3" customWidth="1"/>
    <col min="9968" max="9968" width="12.6640625" style="3" bestFit="1" customWidth="1"/>
    <col min="9969" max="9971" width="11.6640625" style="3" bestFit="1" customWidth="1"/>
    <col min="9972" max="9973" width="10.44140625" style="3" bestFit="1" customWidth="1"/>
    <col min="9974" max="9974" width="10.109375" style="3" bestFit="1" customWidth="1"/>
    <col min="9975" max="9976" width="9.5546875" style="3" bestFit="1" customWidth="1"/>
    <col min="9977" max="9979" width="10.109375" style="3" bestFit="1" customWidth="1"/>
    <col min="9980" max="9982" width="12.6640625" style="3" bestFit="1" customWidth="1"/>
    <col min="9983" max="10219" width="9.109375" style="3"/>
    <col min="10220" max="10220" width="12.6640625" style="3" customWidth="1"/>
    <col min="10221" max="10221" width="7.6640625" style="3" customWidth="1"/>
    <col min="10222" max="10222" width="15.6640625" style="3" bestFit="1" customWidth="1"/>
    <col min="10223" max="10223" width="43.6640625" style="3" customWidth="1"/>
    <col min="10224" max="10224" width="12.6640625" style="3" bestFit="1" customWidth="1"/>
    <col min="10225" max="10227" width="11.6640625" style="3" bestFit="1" customWidth="1"/>
    <col min="10228" max="10229" width="10.44140625" style="3" bestFit="1" customWidth="1"/>
    <col min="10230" max="10230" width="10.109375" style="3" bestFit="1" customWidth="1"/>
    <col min="10231" max="10232" width="9.5546875" style="3" bestFit="1" customWidth="1"/>
    <col min="10233" max="10235" width="10.109375" style="3" bestFit="1" customWidth="1"/>
    <col min="10236" max="10238" width="12.6640625" style="3" bestFit="1" customWidth="1"/>
    <col min="10239" max="10475" width="9.109375" style="3"/>
    <col min="10476" max="10476" width="12.6640625" style="3" customWidth="1"/>
    <col min="10477" max="10477" width="7.6640625" style="3" customWidth="1"/>
    <col min="10478" max="10478" width="15.6640625" style="3" bestFit="1" customWidth="1"/>
    <col min="10479" max="10479" width="43.6640625" style="3" customWidth="1"/>
    <col min="10480" max="10480" width="12.6640625" style="3" bestFit="1" customWidth="1"/>
    <col min="10481" max="10483" width="11.6640625" style="3" bestFit="1" customWidth="1"/>
    <col min="10484" max="10485" width="10.44140625" style="3" bestFit="1" customWidth="1"/>
    <col min="10486" max="10486" width="10.109375" style="3" bestFit="1" customWidth="1"/>
    <col min="10487" max="10488" width="9.5546875" style="3" bestFit="1" customWidth="1"/>
    <col min="10489" max="10491" width="10.109375" style="3" bestFit="1" customWidth="1"/>
    <col min="10492" max="10494" width="12.6640625" style="3" bestFit="1" customWidth="1"/>
    <col min="10495" max="10731" width="9.109375" style="3"/>
    <col min="10732" max="10732" width="12.6640625" style="3" customWidth="1"/>
    <col min="10733" max="10733" width="7.6640625" style="3" customWidth="1"/>
    <col min="10734" max="10734" width="15.6640625" style="3" bestFit="1" customWidth="1"/>
    <col min="10735" max="10735" width="43.6640625" style="3" customWidth="1"/>
    <col min="10736" max="10736" width="12.6640625" style="3" bestFit="1" customWidth="1"/>
    <col min="10737" max="10739" width="11.6640625" style="3" bestFit="1" customWidth="1"/>
    <col min="10740" max="10741" width="10.44140625" style="3" bestFit="1" customWidth="1"/>
    <col min="10742" max="10742" width="10.109375" style="3" bestFit="1" customWidth="1"/>
    <col min="10743" max="10744" width="9.5546875" style="3" bestFit="1" customWidth="1"/>
    <col min="10745" max="10747" width="10.109375" style="3" bestFit="1" customWidth="1"/>
    <col min="10748" max="10750" width="12.6640625" style="3" bestFit="1" customWidth="1"/>
    <col min="10751" max="10987" width="9.109375" style="3"/>
    <col min="10988" max="10988" width="12.6640625" style="3" customWidth="1"/>
    <col min="10989" max="10989" width="7.6640625" style="3" customWidth="1"/>
    <col min="10990" max="10990" width="15.6640625" style="3" bestFit="1" customWidth="1"/>
    <col min="10991" max="10991" width="43.6640625" style="3" customWidth="1"/>
    <col min="10992" max="10992" width="12.6640625" style="3" bestFit="1" customWidth="1"/>
    <col min="10993" max="10995" width="11.6640625" style="3" bestFit="1" customWidth="1"/>
    <col min="10996" max="10997" width="10.44140625" style="3" bestFit="1" customWidth="1"/>
    <col min="10998" max="10998" width="10.109375" style="3" bestFit="1" customWidth="1"/>
    <col min="10999" max="11000" width="9.5546875" style="3" bestFit="1" customWidth="1"/>
    <col min="11001" max="11003" width="10.109375" style="3" bestFit="1" customWidth="1"/>
    <col min="11004" max="11006" width="12.6640625" style="3" bestFit="1" customWidth="1"/>
    <col min="11007" max="11243" width="9.109375" style="3"/>
    <col min="11244" max="11244" width="12.6640625" style="3" customWidth="1"/>
    <col min="11245" max="11245" width="7.6640625" style="3" customWidth="1"/>
    <col min="11246" max="11246" width="15.6640625" style="3" bestFit="1" customWidth="1"/>
    <col min="11247" max="11247" width="43.6640625" style="3" customWidth="1"/>
    <col min="11248" max="11248" width="12.6640625" style="3" bestFit="1" customWidth="1"/>
    <col min="11249" max="11251" width="11.6640625" style="3" bestFit="1" customWidth="1"/>
    <col min="11252" max="11253" width="10.44140625" style="3" bestFit="1" customWidth="1"/>
    <col min="11254" max="11254" width="10.109375" style="3" bestFit="1" customWidth="1"/>
    <col min="11255" max="11256" width="9.5546875" style="3" bestFit="1" customWidth="1"/>
    <col min="11257" max="11259" width="10.109375" style="3" bestFit="1" customWidth="1"/>
    <col min="11260" max="11262" width="12.6640625" style="3" bestFit="1" customWidth="1"/>
    <col min="11263" max="11499" width="9.109375" style="3"/>
    <col min="11500" max="11500" width="12.6640625" style="3" customWidth="1"/>
    <col min="11501" max="11501" width="7.6640625" style="3" customWidth="1"/>
    <col min="11502" max="11502" width="15.6640625" style="3" bestFit="1" customWidth="1"/>
    <col min="11503" max="11503" width="43.6640625" style="3" customWidth="1"/>
    <col min="11504" max="11504" width="12.6640625" style="3" bestFit="1" customWidth="1"/>
    <col min="11505" max="11507" width="11.6640625" style="3" bestFit="1" customWidth="1"/>
    <col min="11508" max="11509" width="10.44140625" style="3" bestFit="1" customWidth="1"/>
    <col min="11510" max="11510" width="10.109375" style="3" bestFit="1" customWidth="1"/>
    <col min="11511" max="11512" width="9.5546875" style="3" bestFit="1" customWidth="1"/>
    <col min="11513" max="11515" width="10.109375" style="3" bestFit="1" customWidth="1"/>
    <col min="11516" max="11518" width="12.6640625" style="3" bestFit="1" customWidth="1"/>
    <col min="11519" max="11755" width="9.109375" style="3"/>
    <col min="11756" max="11756" width="12.6640625" style="3" customWidth="1"/>
    <col min="11757" max="11757" width="7.6640625" style="3" customWidth="1"/>
    <col min="11758" max="11758" width="15.6640625" style="3" bestFit="1" customWidth="1"/>
    <col min="11759" max="11759" width="43.6640625" style="3" customWidth="1"/>
    <col min="11760" max="11760" width="12.6640625" style="3" bestFit="1" customWidth="1"/>
    <col min="11761" max="11763" width="11.6640625" style="3" bestFit="1" customWidth="1"/>
    <col min="11764" max="11765" width="10.44140625" style="3" bestFit="1" customWidth="1"/>
    <col min="11766" max="11766" width="10.109375" style="3" bestFit="1" customWidth="1"/>
    <col min="11767" max="11768" width="9.5546875" style="3" bestFit="1" customWidth="1"/>
    <col min="11769" max="11771" width="10.109375" style="3" bestFit="1" customWidth="1"/>
    <col min="11772" max="11774" width="12.6640625" style="3" bestFit="1" customWidth="1"/>
    <col min="11775" max="12011" width="9.109375" style="3"/>
    <col min="12012" max="12012" width="12.6640625" style="3" customWidth="1"/>
    <col min="12013" max="12013" width="7.6640625" style="3" customWidth="1"/>
    <col min="12014" max="12014" width="15.6640625" style="3" bestFit="1" customWidth="1"/>
    <col min="12015" max="12015" width="43.6640625" style="3" customWidth="1"/>
    <col min="12016" max="12016" width="12.6640625" style="3" bestFit="1" customWidth="1"/>
    <col min="12017" max="12019" width="11.6640625" style="3" bestFit="1" customWidth="1"/>
    <col min="12020" max="12021" width="10.44140625" style="3" bestFit="1" customWidth="1"/>
    <col min="12022" max="12022" width="10.109375" style="3" bestFit="1" customWidth="1"/>
    <col min="12023" max="12024" width="9.5546875" style="3" bestFit="1" customWidth="1"/>
    <col min="12025" max="12027" width="10.109375" style="3" bestFit="1" customWidth="1"/>
    <col min="12028" max="12030" width="12.6640625" style="3" bestFit="1" customWidth="1"/>
    <col min="12031" max="12267" width="9.109375" style="3"/>
    <col min="12268" max="12268" width="12.6640625" style="3" customWidth="1"/>
    <col min="12269" max="12269" width="7.6640625" style="3" customWidth="1"/>
    <col min="12270" max="12270" width="15.6640625" style="3" bestFit="1" customWidth="1"/>
    <col min="12271" max="12271" width="43.6640625" style="3" customWidth="1"/>
    <col min="12272" max="12272" width="12.6640625" style="3" bestFit="1" customWidth="1"/>
    <col min="12273" max="12275" width="11.6640625" style="3" bestFit="1" customWidth="1"/>
    <col min="12276" max="12277" width="10.44140625" style="3" bestFit="1" customWidth="1"/>
    <col min="12278" max="12278" width="10.109375" style="3" bestFit="1" customWidth="1"/>
    <col min="12279" max="12280" width="9.5546875" style="3" bestFit="1" customWidth="1"/>
    <col min="12281" max="12283" width="10.109375" style="3" bestFit="1" customWidth="1"/>
    <col min="12284" max="12286" width="12.6640625" style="3" bestFit="1" customWidth="1"/>
    <col min="12287" max="12523" width="9.109375" style="3"/>
    <col min="12524" max="12524" width="12.6640625" style="3" customWidth="1"/>
    <col min="12525" max="12525" width="7.6640625" style="3" customWidth="1"/>
    <col min="12526" max="12526" width="15.6640625" style="3" bestFit="1" customWidth="1"/>
    <col min="12527" max="12527" width="43.6640625" style="3" customWidth="1"/>
    <col min="12528" max="12528" width="12.6640625" style="3" bestFit="1" customWidth="1"/>
    <col min="12529" max="12531" width="11.6640625" style="3" bestFit="1" customWidth="1"/>
    <col min="12532" max="12533" width="10.44140625" style="3" bestFit="1" customWidth="1"/>
    <col min="12534" max="12534" width="10.109375" style="3" bestFit="1" customWidth="1"/>
    <col min="12535" max="12536" width="9.5546875" style="3" bestFit="1" customWidth="1"/>
    <col min="12537" max="12539" width="10.109375" style="3" bestFit="1" customWidth="1"/>
    <col min="12540" max="12542" width="12.6640625" style="3" bestFit="1" customWidth="1"/>
    <col min="12543" max="12779" width="9.109375" style="3"/>
    <col min="12780" max="12780" width="12.6640625" style="3" customWidth="1"/>
    <col min="12781" max="12781" width="7.6640625" style="3" customWidth="1"/>
    <col min="12782" max="12782" width="15.6640625" style="3" bestFit="1" customWidth="1"/>
    <col min="12783" max="12783" width="43.6640625" style="3" customWidth="1"/>
    <col min="12784" max="12784" width="12.6640625" style="3" bestFit="1" customWidth="1"/>
    <col min="12785" max="12787" width="11.6640625" style="3" bestFit="1" customWidth="1"/>
    <col min="12788" max="12789" width="10.44140625" style="3" bestFit="1" customWidth="1"/>
    <col min="12790" max="12790" width="10.109375" style="3" bestFit="1" customWidth="1"/>
    <col min="12791" max="12792" width="9.5546875" style="3" bestFit="1" customWidth="1"/>
    <col min="12793" max="12795" width="10.109375" style="3" bestFit="1" customWidth="1"/>
    <col min="12796" max="12798" width="12.6640625" style="3" bestFit="1" customWidth="1"/>
    <col min="12799" max="13035" width="9.109375" style="3"/>
    <col min="13036" max="13036" width="12.6640625" style="3" customWidth="1"/>
    <col min="13037" max="13037" width="7.6640625" style="3" customWidth="1"/>
    <col min="13038" max="13038" width="15.6640625" style="3" bestFit="1" customWidth="1"/>
    <col min="13039" max="13039" width="43.6640625" style="3" customWidth="1"/>
    <col min="13040" max="13040" width="12.6640625" style="3" bestFit="1" customWidth="1"/>
    <col min="13041" max="13043" width="11.6640625" style="3" bestFit="1" customWidth="1"/>
    <col min="13044" max="13045" width="10.44140625" style="3" bestFit="1" customWidth="1"/>
    <col min="13046" max="13046" width="10.109375" style="3" bestFit="1" customWidth="1"/>
    <col min="13047" max="13048" width="9.5546875" style="3" bestFit="1" customWidth="1"/>
    <col min="13049" max="13051" width="10.109375" style="3" bestFit="1" customWidth="1"/>
    <col min="13052" max="13054" width="12.6640625" style="3" bestFit="1" customWidth="1"/>
    <col min="13055" max="13291" width="9.109375" style="3"/>
    <col min="13292" max="13292" width="12.6640625" style="3" customWidth="1"/>
    <col min="13293" max="13293" width="7.6640625" style="3" customWidth="1"/>
    <col min="13294" max="13294" width="15.6640625" style="3" bestFit="1" customWidth="1"/>
    <col min="13295" max="13295" width="43.6640625" style="3" customWidth="1"/>
    <col min="13296" max="13296" width="12.6640625" style="3" bestFit="1" customWidth="1"/>
    <col min="13297" max="13299" width="11.6640625" style="3" bestFit="1" customWidth="1"/>
    <col min="13300" max="13301" width="10.44140625" style="3" bestFit="1" customWidth="1"/>
    <col min="13302" max="13302" width="10.109375" style="3" bestFit="1" customWidth="1"/>
    <col min="13303" max="13304" width="9.5546875" style="3" bestFit="1" customWidth="1"/>
    <col min="13305" max="13307" width="10.109375" style="3" bestFit="1" customWidth="1"/>
    <col min="13308" max="13310" width="12.6640625" style="3" bestFit="1" customWidth="1"/>
    <col min="13311" max="13547" width="9.109375" style="3"/>
    <col min="13548" max="13548" width="12.6640625" style="3" customWidth="1"/>
    <col min="13549" max="13549" width="7.6640625" style="3" customWidth="1"/>
    <col min="13550" max="13550" width="15.6640625" style="3" bestFit="1" customWidth="1"/>
    <col min="13551" max="13551" width="43.6640625" style="3" customWidth="1"/>
    <col min="13552" max="13552" width="12.6640625" style="3" bestFit="1" customWidth="1"/>
    <col min="13553" max="13555" width="11.6640625" style="3" bestFit="1" customWidth="1"/>
    <col min="13556" max="13557" width="10.44140625" style="3" bestFit="1" customWidth="1"/>
    <col min="13558" max="13558" width="10.109375" style="3" bestFit="1" customWidth="1"/>
    <col min="13559" max="13560" width="9.5546875" style="3" bestFit="1" customWidth="1"/>
    <col min="13561" max="13563" width="10.109375" style="3" bestFit="1" customWidth="1"/>
    <col min="13564" max="13566" width="12.6640625" style="3" bestFit="1" customWidth="1"/>
    <col min="13567" max="13803" width="9.109375" style="3"/>
    <col min="13804" max="13804" width="12.6640625" style="3" customWidth="1"/>
    <col min="13805" max="13805" width="7.6640625" style="3" customWidth="1"/>
    <col min="13806" max="13806" width="15.6640625" style="3" bestFit="1" customWidth="1"/>
    <col min="13807" max="13807" width="43.6640625" style="3" customWidth="1"/>
    <col min="13808" max="13808" width="12.6640625" style="3" bestFit="1" customWidth="1"/>
    <col min="13809" max="13811" width="11.6640625" style="3" bestFit="1" customWidth="1"/>
    <col min="13812" max="13813" width="10.44140625" style="3" bestFit="1" customWidth="1"/>
    <col min="13814" max="13814" width="10.109375" style="3" bestFit="1" customWidth="1"/>
    <col min="13815" max="13816" width="9.5546875" style="3" bestFit="1" customWidth="1"/>
    <col min="13817" max="13819" width="10.109375" style="3" bestFit="1" customWidth="1"/>
    <col min="13820" max="13822" width="12.6640625" style="3" bestFit="1" customWidth="1"/>
    <col min="13823" max="14059" width="9.109375" style="3"/>
    <col min="14060" max="14060" width="12.6640625" style="3" customWidth="1"/>
    <col min="14061" max="14061" width="7.6640625" style="3" customWidth="1"/>
    <col min="14062" max="14062" width="15.6640625" style="3" bestFit="1" customWidth="1"/>
    <col min="14063" max="14063" width="43.6640625" style="3" customWidth="1"/>
    <col min="14064" max="14064" width="12.6640625" style="3" bestFit="1" customWidth="1"/>
    <col min="14065" max="14067" width="11.6640625" style="3" bestFit="1" customWidth="1"/>
    <col min="14068" max="14069" width="10.44140625" style="3" bestFit="1" customWidth="1"/>
    <col min="14070" max="14070" width="10.109375" style="3" bestFit="1" customWidth="1"/>
    <col min="14071" max="14072" width="9.5546875" style="3" bestFit="1" customWidth="1"/>
    <col min="14073" max="14075" width="10.109375" style="3" bestFit="1" customWidth="1"/>
    <col min="14076" max="14078" width="12.6640625" style="3" bestFit="1" customWidth="1"/>
    <col min="14079" max="14315" width="9.109375" style="3"/>
    <col min="14316" max="14316" width="12.6640625" style="3" customWidth="1"/>
    <col min="14317" max="14317" width="7.6640625" style="3" customWidth="1"/>
    <col min="14318" max="14318" width="15.6640625" style="3" bestFit="1" customWidth="1"/>
    <col min="14319" max="14319" width="43.6640625" style="3" customWidth="1"/>
    <col min="14320" max="14320" width="12.6640625" style="3" bestFit="1" customWidth="1"/>
    <col min="14321" max="14323" width="11.6640625" style="3" bestFit="1" customWidth="1"/>
    <col min="14324" max="14325" width="10.44140625" style="3" bestFit="1" customWidth="1"/>
    <col min="14326" max="14326" width="10.109375" style="3" bestFit="1" customWidth="1"/>
    <col min="14327" max="14328" width="9.5546875" style="3" bestFit="1" customWidth="1"/>
    <col min="14329" max="14331" width="10.109375" style="3" bestFit="1" customWidth="1"/>
    <col min="14332" max="14334" width="12.6640625" style="3" bestFit="1" customWidth="1"/>
    <col min="14335" max="14571" width="9.109375" style="3"/>
    <col min="14572" max="14572" width="12.6640625" style="3" customWidth="1"/>
    <col min="14573" max="14573" width="7.6640625" style="3" customWidth="1"/>
    <col min="14574" max="14574" width="15.6640625" style="3" bestFit="1" customWidth="1"/>
    <col min="14575" max="14575" width="43.6640625" style="3" customWidth="1"/>
    <col min="14576" max="14576" width="12.6640625" style="3" bestFit="1" customWidth="1"/>
    <col min="14577" max="14579" width="11.6640625" style="3" bestFit="1" customWidth="1"/>
    <col min="14580" max="14581" width="10.44140625" style="3" bestFit="1" customWidth="1"/>
    <col min="14582" max="14582" width="10.109375" style="3" bestFit="1" customWidth="1"/>
    <col min="14583" max="14584" width="9.5546875" style="3" bestFit="1" customWidth="1"/>
    <col min="14585" max="14587" width="10.109375" style="3" bestFit="1" customWidth="1"/>
    <col min="14588" max="14590" width="12.6640625" style="3" bestFit="1" customWidth="1"/>
    <col min="14591" max="14827" width="9.109375" style="3"/>
    <col min="14828" max="14828" width="12.6640625" style="3" customWidth="1"/>
    <col min="14829" max="14829" width="7.6640625" style="3" customWidth="1"/>
    <col min="14830" max="14830" width="15.6640625" style="3" bestFit="1" customWidth="1"/>
    <col min="14831" max="14831" width="43.6640625" style="3" customWidth="1"/>
    <col min="14832" max="14832" width="12.6640625" style="3" bestFit="1" customWidth="1"/>
    <col min="14833" max="14835" width="11.6640625" style="3" bestFit="1" customWidth="1"/>
    <col min="14836" max="14837" width="10.44140625" style="3" bestFit="1" customWidth="1"/>
    <col min="14838" max="14838" width="10.109375" style="3" bestFit="1" customWidth="1"/>
    <col min="14839" max="14840" width="9.5546875" style="3" bestFit="1" customWidth="1"/>
    <col min="14841" max="14843" width="10.109375" style="3" bestFit="1" customWidth="1"/>
    <col min="14844" max="14846" width="12.6640625" style="3" bestFit="1" customWidth="1"/>
    <col min="14847" max="15083" width="9.109375" style="3"/>
    <col min="15084" max="15084" width="12.6640625" style="3" customWidth="1"/>
    <col min="15085" max="15085" width="7.6640625" style="3" customWidth="1"/>
    <col min="15086" max="15086" width="15.6640625" style="3" bestFit="1" customWidth="1"/>
    <col min="15087" max="15087" width="43.6640625" style="3" customWidth="1"/>
    <col min="15088" max="15088" width="12.6640625" style="3" bestFit="1" customWidth="1"/>
    <col min="15089" max="15091" width="11.6640625" style="3" bestFit="1" customWidth="1"/>
    <col min="15092" max="15093" width="10.44140625" style="3" bestFit="1" customWidth="1"/>
    <col min="15094" max="15094" width="10.109375" style="3" bestFit="1" customWidth="1"/>
    <col min="15095" max="15096" width="9.5546875" style="3" bestFit="1" customWidth="1"/>
    <col min="15097" max="15099" width="10.109375" style="3" bestFit="1" customWidth="1"/>
    <col min="15100" max="15102" width="12.6640625" style="3" bestFit="1" customWidth="1"/>
    <col min="15103" max="15339" width="9.109375" style="3"/>
    <col min="15340" max="15340" width="12.6640625" style="3" customWidth="1"/>
    <col min="15341" max="15341" width="7.6640625" style="3" customWidth="1"/>
    <col min="15342" max="15342" width="15.6640625" style="3" bestFit="1" customWidth="1"/>
    <col min="15343" max="15343" width="43.6640625" style="3" customWidth="1"/>
    <col min="15344" max="15344" width="12.6640625" style="3" bestFit="1" customWidth="1"/>
    <col min="15345" max="15347" width="11.6640625" style="3" bestFit="1" customWidth="1"/>
    <col min="15348" max="15349" width="10.44140625" style="3" bestFit="1" customWidth="1"/>
    <col min="15350" max="15350" width="10.109375" style="3" bestFit="1" customWidth="1"/>
    <col min="15351" max="15352" width="9.5546875" style="3" bestFit="1" customWidth="1"/>
    <col min="15353" max="15355" width="10.109375" style="3" bestFit="1" customWidth="1"/>
    <col min="15356" max="15358" width="12.6640625" style="3" bestFit="1" customWidth="1"/>
    <col min="15359" max="15595" width="9.109375" style="3"/>
    <col min="15596" max="15596" width="12.6640625" style="3" customWidth="1"/>
    <col min="15597" max="15597" width="7.6640625" style="3" customWidth="1"/>
    <col min="15598" max="15598" width="15.6640625" style="3" bestFit="1" customWidth="1"/>
    <col min="15599" max="15599" width="43.6640625" style="3" customWidth="1"/>
    <col min="15600" max="15600" width="12.6640625" style="3" bestFit="1" customWidth="1"/>
    <col min="15601" max="15603" width="11.6640625" style="3" bestFit="1" customWidth="1"/>
    <col min="15604" max="15605" width="10.44140625" style="3" bestFit="1" customWidth="1"/>
    <col min="15606" max="15606" width="10.109375" style="3" bestFit="1" customWidth="1"/>
    <col min="15607" max="15608" width="9.5546875" style="3" bestFit="1" customWidth="1"/>
    <col min="15609" max="15611" width="10.109375" style="3" bestFit="1" customWidth="1"/>
    <col min="15612" max="15614" width="12.6640625" style="3" bestFit="1" customWidth="1"/>
    <col min="15615" max="15851" width="9.109375" style="3"/>
    <col min="15852" max="15852" width="12.6640625" style="3" customWidth="1"/>
    <col min="15853" max="15853" width="7.6640625" style="3" customWidth="1"/>
    <col min="15854" max="15854" width="15.6640625" style="3" bestFit="1" customWidth="1"/>
    <col min="15855" max="15855" width="43.6640625" style="3" customWidth="1"/>
    <col min="15856" max="15856" width="12.6640625" style="3" bestFit="1" customWidth="1"/>
    <col min="15857" max="15859" width="11.6640625" style="3" bestFit="1" customWidth="1"/>
    <col min="15860" max="15861" width="10.44140625" style="3" bestFit="1" customWidth="1"/>
    <col min="15862" max="15862" width="10.109375" style="3" bestFit="1" customWidth="1"/>
    <col min="15863" max="15864" width="9.5546875" style="3" bestFit="1" customWidth="1"/>
    <col min="15865" max="15867" width="10.109375" style="3" bestFit="1" customWidth="1"/>
    <col min="15868" max="15870" width="12.6640625" style="3" bestFit="1" customWidth="1"/>
    <col min="15871" max="16107" width="9.109375" style="3"/>
    <col min="16108" max="16108" width="12.6640625" style="3" customWidth="1"/>
    <col min="16109" max="16109" width="7.6640625" style="3" customWidth="1"/>
    <col min="16110" max="16110" width="15.6640625" style="3" bestFit="1" customWidth="1"/>
    <col min="16111" max="16111" width="43.6640625" style="3" customWidth="1"/>
    <col min="16112" max="16112" width="12.6640625" style="3" bestFit="1" customWidth="1"/>
    <col min="16113" max="16115" width="11.6640625" style="3" bestFit="1" customWidth="1"/>
    <col min="16116" max="16117" width="10.44140625" style="3" bestFit="1" customWidth="1"/>
    <col min="16118" max="16118" width="10.109375" style="3" bestFit="1" customWidth="1"/>
    <col min="16119" max="16120" width="9.5546875" style="3" bestFit="1" customWidth="1"/>
    <col min="16121" max="16123" width="10.109375" style="3" bestFit="1" customWidth="1"/>
    <col min="16124" max="16126" width="12.6640625" style="3" bestFit="1" customWidth="1"/>
    <col min="16127" max="16384" width="9.109375" style="3"/>
  </cols>
  <sheetData>
    <row r="1" spans="1:33" ht="17.399999999999999" x14ac:dyDescent="0.3">
      <c r="B1" s="2" t="s">
        <v>0</v>
      </c>
      <c r="Y1" s="504"/>
      <c r="Z1" s="505"/>
      <c r="AA1" s="505"/>
      <c r="AB1" s="506"/>
      <c r="AC1" s="505"/>
      <c r="AD1" s="503"/>
      <c r="AE1" s="503"/>
      <c r="AF1" s="503"/>
      <c r="AG1" s="3"/>
    </row>
    <row r="2" spans="1:33" ht="13.2" x14ac:dyDescent="0.25">
      <c r="B2" s="542" t="s">
        <v>286</v>
      </c>
      <c r="C2" s="543"/>
      <c r="D2" s="543"/>
      <c r="Y2" s="504"/>
      <c r="Z2" s="505"/>
      <c r="AA2" s="505"/>
      <c r="AB2" s="506"/>
      <c r="AC2" s="505"/>
      <c r="AD2" s="503"/>
      <c r="AE2" s="503"/>
      <c r="AF2" s="503"/>
      <c r="AG2" s="3"/>
    </row>
    <row r="3" spans="1:33" ht="13.2" x14ac:dyDescent="0.25">
      <c r="A3" s="67" t="str">
        <f>оглавление!$D$2</f>
        <v>Управление жилой недвижимостью, ЖКХ</v>
      </c>
      <c r="B3" s="4"/>
      <c r="Y3" s="504"/>
      <c r="Z3" s="505"/>
      <c r="AA3" s="505"/>
      <c r="AB3" s="506"/>
      <c r="AC3" s="505"/>
      <c r="AD3" s="503"/>
      <c r="AE3" s="503"/>
      <c r="AF3" s="503"/>
      <c r="AG3" s="3"/>
    </row>
    <row r="4" spans="1:33" ht="13.2" x14ac:dyDescent="0.25">
      <c r="A4" s="1" t="str">
        <f>оглавление!$F$29</f>
        <v>выгрузки данных о начислениях и оплатах</v>
      </c>
      <c r="B4" s="4"/>
      <c r="Y4" s="504"/>
      <c r="Z4" s="505"/>
      <c r="AA4" s="505"/>
      <c r="AB4" s="506"/>
      <c r="AC4" s="505"/>
      <c r="AD4" s="503"/>
      <c r="AE4" s="503"/>
      <c r="AF4" s="503"/>
      <c r="AG4" s="3"/>
    </row>
    <row r="5" spans="1:33" ht="13.2" x14ac:dyDescent="0.25">
      <c r="A5" s="1" t="s">
        <v>1</v>
      </c>
      <c r="B5" s="5" t="s">
        <v>16</v>
      </c>
      <c r="D5" s="9"/>
      <c r="E5" s="7"/>
      <c r="Y5" s="504"/>
      <c r="Z5" s="505"/>
      <c r="AA5" s="507"/>
      <c r="AB5" s="508"/>
      <c r="AC5" s="507"/>
      <c r="AD5" s="503"/>
      <c r="AE5" s="503"/>
      <c r="AF5" s="503"/>
      <c r="AG5" s="3"/>
    </row>
    <row r="6" spans="1:33" ht="30.6" x14ac:dyDescent="0.25">
      <c r="A6" s="528" t="str">
        <f>мар17!A$6</f>
        <v>улица_дом</v>
      </c>
      <c r="B6" s="528" t="str">
        <f>мар17!B$6</f>
        <v>квартира</v>
      </c>
      <c r="C6" s="523" t="str">
        <f>мар17!C$6</f>
        <v>лицевой счет</v>
      </c>
      <c r="D6" s="524" t="str">
        <f>мар17!D$6</f>
        <v>ФИО</v>
      </c>
      <c r="E6" s="529" t="str">
        <f>мар17!E$6</f>
        <v>Нач. сальдо</v>
      </c>
      <c r="F6" s="530" t="str">
        <f>мар17!F$6</f>
        <v>Содерж. и ремонт общего имущества</v>
      </c>
      <c r="G6" s="530" t="str">
        <f>мар17!G$6</f>
        <v>Содержание гаража</v>
      </c>
      <c r="H6" s="530" t="str">
        <f>мар17!H$6</f>
        <v>Отопление</v>
      </c>
      <c r="I6" s="530" t="str">
        <f>мар17!I$6</f>
        <v>Холодное водоснабжение</v>
      </c>
      <c r="J6" s="530" t="str">
        <f>мар17!J$6</f>
        <v>Горячее водоснабжение</v>
      </c>
      <c r="K6" s="530" t="str">
        <f>мар17!K$6</f>
        <v>Водоотведение (канализ.)</v>
      </c>
      <c r="L6" s="530" t="str">
        <f>мар17!L$6</f>
        <v>Газоснабжение</v>
      </c>
      <c r="M6" s="530" t="str">
        <f>мар17!M$6</f>
        <v>Услуги тв</v>
      </c>
      <c r="N6" s="530" t="str">
        <f>мар17!N$6</f>
        <v>Услуги домофона</v>
      </c>
      <c r="O6" s="530" t="str">
        <f>мар17!O$6</f>
        <v>Электроснабжение</v>
      </c>
      <c r="P6" s="530" t="str">
        <f>мар17!P$6</f>
        <v>Прочее сод и рем ж/п</v>
      </c>
      <c r="Q6" s="530" t="str">
        <f>мар17!Q$6</f>
        <v xml:space="preserve">Охрана </v>
      </c>
      <c r="R6" s="530" t="str">
        <f>мар17!R$6</f>
        <v>ХВС для нужд ГВС</v>
      </c>
      <c r="S6" s="530" t="str">
        <f>мар17!S$6</f>
        <v>Подогрев ГВС</v>
      </c>
      <c r="T6" s="530" t="str">
        <f>мар17!T$6</f>
        <v>Разовые услуги УК</v>
      </c>
      <c r="U6" s="530" t="str">
        <f>мар17!U$6</f>
        <v>Услуги вахтера</v>
      </c>
      <c r="V6" s="529" t="str">
        <f>мар17!V$6</f>
        <v>ИТОГО</v>
      </c>
      <c r="W6" s="529" t="str">
        <f>мар17!W$6</f>
        <v>ОПЛАЧЕНО</v>
      </c>
      <c r="X6" s="529" t="str">
        <f>мар17!X$6</f>
        <v>Конеч. сальдо</v>
      </c>
      <c r="Y6" s="525"/>
      <c r="Z6" s="509" t="str">
        <f>мар17!Z$6</f>
        <v>улица</v>
      </c>
      <c r="AA6" s="510" t="str">
        <f>мар17!AA$6</f>
        <v>п.№_кв</v>
      </c>
      <c r="AB6" s="511" t="str">
        <f>мар17!AB$6</f>
        <v>№_стр</v>
      </c>
      <c r="AC6" s="510" t="str">
        <f>мар17!AC$6</f>
        <v>one</v>
      </c>
      <c r="AD6" s="510" t="str">
        <f>мар17!AD$6</f>
        <v>СиР</v>
      </c>
      <c r="AE6" s="510" t="str">
        <f>мар17!AE$6</f>
        <v>Коммуналка</v>
      </c>
      <c r="AF6" s="510" t="str">
        <f>мар17!AF$6</f>
        <v>Прочие услуги</v>
      </c>
      <c r="AG6" s="512"/>
    </row>
    <row r="7" spans="1:33" ht="13.2" x14ac:dyDescent="0.25">
      <c r="A7" s="4" t="str">
        <f>адреса!$E$7</f>
        <v>ул. Первая д.1</v>
      </c>
      <c r="C7" s="522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513">
        <f>IF(A7&lt;&gt;"",IF(A7=мар17!A7,0,1),IF(AND(B7=мар17!B7,C7=мар17!C7),0,1))</f>
        <v>0</v>
      </c>
      <c r="Z7" s="70" t="str">
        <f>IF(AND(A7&lt;&gt;"",B7=""),A7,Z6)</f>
        <v>ул. Первая д.1</v>
      </c>
      <c r="AA7" s="504">
        <v>0</v>
      </c>
      <c r="AB7" s="502">
        <v>7</v>
      </c>
      <c r="AC7" s="504">
        <f>1</f>
        <v>1</v>
      </c>
      <c r="AD7" s="103">
        <f>F7</f>
        <v>0</v>
      </c>
      <c r="AE7" s="103">
        <f>H7+I7+J7+K7+L7+O7+R7+S7</f>
        <v>0</v>
      </c>
      <c r="AF7" s="103">
        <f>V7-AD7-AE7</f>
        <v>0</v>
      </c>
      <c r="AG7" s="3"/>
    </row>
    <row r="8" spans="1:33" ht="13.2" x14ac:dyDescent="0.25">
      <c r="B8" s="1" t="str">
        <f>адреса!$G$7</f>
        <v>кв.1</v>
      </c>
      <c r="C8" s="522">
        <f>адреса!$I$7</f>
        <v>10000001</v>
      </c>
      <c r="D8" s="6" t="str">
        <f>адреса!$K$7</f>
        <v>ФИО-1-1</v>
      </c>
      <c r="E8" s="6">
        <v>24594.7</v>
      </c>
      <c r="F8" s="6">
        <v>4695.8999999999996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/>
      <c r="M8" s="6">
        <v>0</v>
      </c>
      <c r="N8" s="6">
        <v>0</v>
      </c>
      <c r="O8" s="6">
        <v>0</v>
      </c>
      <c r="P8" s="6">
        <v>0</v>
      </c>
      <c r="Q8" s="6">
        <v>0</v>
      </c>
      <c r="R8" s="6"/>
      <c r="S8" s="6"/>
      <c r="T8" s="6"/>
      <c r="U8" s="6"/>
      <c r="V8" s="6">
        <v>4695.8999999999996</v>
      </c>
      <c r="W8" s="6">
        <v>0</v>
      </c>
      <c r="X8" s="6">
        <v>29290.6</v>
      </c>
      <c r="Y8" s="513">
        <f>IF(A8&lt;&gt;"",IF(A8=мар17!A8,0,1),IF(AND(B8=мар17!B8,C8=мар17!C8),0,1))</f>
        <v>0</v>
      </c>
      <c r="Z8" s="70" t="str">
        <f>IF(AND(A8&lt;&gt;"",B8=""),A8,Z7)</f>
        <v>ул. Первая д.1</v>
      </c>
      <c r="AA8" s="504">
        <f>IF($B8&lt;&gt;"",MAX(AA$7:AA7)+1,0)</f>
        <v>1</v>
      </c>
      <c r="AB8" s="502">
        <f>AB7+1</f>
        <v>8</v>
      </c>
      <c r="AC8" s="504">
        <f>1</f>
        <v>1</v>
      </c>
      <c r="AD8" s="103">
        <f>F8</f>
        <v>4695.8999999999996</v>
      </c>
      <c r="AE8" s="103">
        <f>H8+I8+J8+K8+L8+O8+R8+S8</f>
        <v>0</v>
      </c>
      <c r="AF8" s="103">
        <f>V8-AD8-AE8</f>
        <v>0</v>
      </c>
      <c r="AG8" s="3"/>
    </row>
    <row r="9" spans="1:33" ht="13.2" x14ac:dyDescent="0.25">
      <c r="B9" s="1" t="str">
        <f>адреса!$G$8</f>
        <v>кв.2</v>
      </c>
      <c r="C9" s="522">
        <f>адреса!$I$8</f>
        <v>10000002</v>
      </c>
      <c r="D9" s="6" t="str">
        <f>адреса!$K$8</f>
        <v>ФИО-1-2</v>
      </c>
      <c r="E9" s="6">
        <v>8262.31</v>
      </c>
      <c r="F9" s="6">
        <v>1834.8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/>
      <c r="M9" s="6">
        <v>0</v>
      </c>
      <c r="N9" s="6">
        <v>0</v>
      </c>
      <c r="O9" s="6">
        <v>572.38</v>
      </c>
      <c r="P9" s="6">
        <v>0</v>
      </c>
      <c r="Q9" s="6">
        <v>0</v>
      </c>
      <c r="R9" s="6"/>
      <c r="S9" s="6"/>
      <c r="T9" s="6"/>
      <c r="U9" s="6"/>
      <c r="V9" s="6">
        <v>2407.1799999999998</v>
      </c>
      <c r="W9" s="6">
        <v>0</v>
      </c>
      <c r="X9" s="6">
        <v>10669.49</v>
      </c>
      <c r="Y9" s="513">
        <f>IF(A9&lt;&gt;"",IF(A9=мар17!A9,0,1),IF(AND(B9=мар17!B9,C9=мар17!C9),0,1))</f>
        <v>0</v>
      </c>
      <c r="Z9" s="70" t="str">
        <f t="shared" ref="Z9:Z29" si="0">IF(AND(A9&lt;&gt;"",B9=""),A9,Z8)</f>
        <v>ул. Первая д.1</v>
      </c>
      <c r="AA9" s="504">
        <f>IF($B9&lt;&gt;"",MAX(AA$7:AA8)+1,0)</f>
        <v>2</v>
      </c>
      <c r="AB9" s="502">
        <f t="shared" ref="AB9:AB72" si="1">AB8+1</f>
        <v>9</v>
      </c>
      <c r="AC9" s="504">
        <f>1</f>
        <v>1</v>
      </c>
      <c r="AD9" s="103">
        <f t="shared" ref="AD9:AD29" si="2">F9</f>
        <v>1834.8</v>
      </c>
      <c r="AE9" s="103">
        <f t="shared" ref="AE9:AE29" si="3">H9+I9+J9+K9+L9+O9+R9+S9</f>
        <v>572.38</v>
      </c>
      <c r="AF9" s="103">
        <f t="shared" ref="AF9:AF29" si="4">V9-AD9-AE9</f>
        <v>0</v>
      </c>
      <c r="AG9" s="3"/>
    </row>
    <row r="10" spans="1:33" ht="13.2" x14ac:dyDescent="0.25">
      <c r="B10" s="1" t="str">
        <f>адреса!$G$9</f>
        <v>кв.3</v>
      </c>
      <c r="C10" s="522">
        <f>адреса!$I$9</f>
        <v>10000003</v>
      </c>
      <c r="D10" s="6" t="str">
        <f>адреса!$K$9</f>
        <v>ФИО-1-3</v>
      </c>
      <c r="E10" s="6">
        <v>22194.1</v>
      </c>
      <c r="F10" s="6">
        <v>4303.2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/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/>
      <c r="S10" s="6"/>
      <c r="T10" s="6"/>
      <c r="U10" s="6"/>
      <c r="V10" s="6">
        <v>4303.2</v>
      </c>
      <c r="W10" s="6">
        <v>0</v>
      </c>
      <c r="X10" s="6">
        <v>26497.3</v>
      </c>
      <c r="Y10" s="513">
        <f>IF(A10&lt;&gt;"",IF(A10=мар17!A10,0,1),IF(AND(B10=мар17!B10,C10=мар17!C10),0,1))</f>
        <v>0</v>
      </c>
      <c r="Z10" s="70" t="str">
        <f t="shared" si="0"/>
        <v>ул. Первая д.1</v>
      </c>
      <c r="AA10" s="504">
        <f>IF($B10&lt;&gt;"",MAX(AA$7:AA9)+1,0)</f>
        <v>3</v>
      </c>
      <c r="AB10" s="502">
        <f t="shared" si="1"/>
        <v>10</v>
      </c>
      <c r="AC10" s="504">
        <f>1</f>
        <v>1</v>
      </c>
      <c r="AD10" s="103">
        <f t="shared" si="2"/>
        <v>4303.2</v>
      </c>
      <c r="AE10" s="103">
        <f t="shared" si="3"/>
        <v>0</v>
      </c>
      <c r="AF10" s="103">
        <f t="shared" si="4"/>
        <v>0</v>
      </c>
      <c r="AG10" s="3"/>
    </row>
    <row r="11" spans="1:33" ht="13.2" x14ac:dyDescent="0.25">
      <c r="B11" s="1" t="str">
        <f>адреса!$G$10</f>
        <v>кв.4</v>
      </c>
      <c r="C11" s="522">
        <f>адреса!$I$10</f>
        <v>10000004</v>
      </c>
      <c r="D11" s="6" t="str">
        <f>адреса!$K$10</f>
        <v>ФИО-1-4</v>
      </c>
      <c r="E11" s="6">
        <v>24219.45</v>
      </c>
      <c r="F11" s="6">
        <v>4695.8999999999996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/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/>
      <c r="S11" s="6"/>
      <c r="T11" s="6"/>
      <c r="U11" s="6"/>
      <c r="V11" s="6">
        <v>4695.8999999999996</v>
      </c>
      <c r="W11" s="6">
        <v>0</v>
      </c>
      <c r="X11" s="6">
        <v>28915.35</v>
      </c>
      <c r="Y11" s="513">
        <f>IF(A11&lt;&gt;"",IF(A11=мар17!A11,0,1),IF(AND(B11=мар17!B11,C11=мар17!C11),0,1))</f>
        <v>0</v>
      </c>
      <c r="Z11" s="70" t="str">
        <f t="shared" si="0"/>
        <v>ул. Первая д.1</v>
      </c>
      <c r="AA11" s="504">
        <f>IF($B11&lt;&gt;"",MAX(AA$7:AA10)+1,0)</f>
        <v>4</v>
      </c>
      <c r="AB11" s="502">
        <f t="shared" si="1"/>
        <v>11</v>
      </c>
      <c r="AC11" s="504">
        <f>1</f>
        <v>1</v>
      </c>
      <c r="AD11" s="103">
        <f t="shared" si="2"/>
        <v>4695.8999999999996</v>
      </c>
      <c r="AE11" s="103">
        <f t="shared" si="3"/>
        <v>0</v>
      </c>
      <c r="AF11" s="103">
        <f t="shared" si="4"/>
        <v>0</v>
      </c>
      <c r="AG11" s="3"/>
    </row>
    <row r="12" spans="1:33" ht="13.2" x14ac:dyDescent="0.25">
      <c r="B12" s="1" t="str">
        <f>адреса!$G$11</f>
        <v>кв.5</v>
      </c>
      <c r="C12" s="522">
        <f>адреса!$I$11</f>
        <v>10000005</v>
      </c>
      <c r="D12" s="6" t="str">
        <f>адреса!$K$11</f>
        <v>ФИО-1-5</v>
      </c>
      <c r="E12" s="6">
        <v>11329.53</v>
      </c>
      <c r="F12" s="6">
        <v>1729.2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/>
      <c r="M12" s="6">
        <v>100</v>
      </c>
      <c r="N12" s="6">
        <v>0</v>
      </c>
      <c r="O12" s="6">
        <v>0</v>
      </c>
      <c r="P12" s="6">
        <v>0</v>
      </c>
      <c r="Q12" s="6">
        <v>0</v>
      </c>
      <c r="R12" s="6"/>
      <c r="S12" s="6"/>
      <c r="T12" s="6"/>
      <c r="U12" s="6"/>
      <c r="V12" s="6">
        <v>1829.2</v>
      </c>
      <c r="W12" s="6">
        <v>0</v>
      </c>
      <c r="X12" s="6">
        <v>13158.73</v>
      </c>
      <c r="Y12" s="513">
        <f>IF(A12&lt;&gt;"",IF(A12=мар17!A12,0,1),IF(AND(B12=мар17!B12,C12=мар17!C12),0,1))</f>
        <v>0</v>
      </c>
      <c r="Z12" s="70" t="str">
        <f t="shared" si="0"/>
        <v>ул. Первая д.1</v>
      </c>
      <c r="AA12" s="504">
        <f>IF($B12&lt;&gt;"",MAX(AA$7:AA11)+1,0)</f>
        <v>5</v>
      </c>
      <c r="AB12" s="502">
        <f t="shared" si="1"/>
        <v>12</v>
      </c>
      <c r="AC12" s="504">
        <f>1</f>
        <v>1</v>
      </c>
      <c r="AD12" s="103">
        <f t="shared" si="2"/>
        <v>1729.2</v>
      </c>
      <c r="AE12" s="103">
        <f t="shared" si="3"/>
        <v>0</v>
      </c>
      <c r="AF12" s="103">
        <f t="shared" si="4"/>
        <v>100</v>
      </c>
      <c r="AG12" s="3"/>
    </row>
    <row r="13" spans="1:33" ht="13.2" x14ac:dyDescent="0.25">
      <c r="B13" s="1" t="str">
        <f>адреса!$G$12</f>
        <v>кв.6</v>
      </c>
      <c r="C13" s="522">
        <f>адреса!$I$12</f>
        <v>10000006</v>
      </c>
      <c r="D13" s="6" t="str">
        <f>адреса!$K$12</f>
        <v>ФИО-1-6</v>
      </c>
      <c r="E13" s="6">
        <v>22194.1</v>
      </c>
      <c r="F13" s="6">
        <v>4303.2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/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/>
      <c r="S13" s="6"/>
      <c r="T13" s="6"/>
      <c r="U13" s="6"/>
      <c r="V13" s="6">
        <v>4303.2</v>
      </c>
      <c r="W13" s="6">
        <v>0</v>
      </c>
      <c r="X13" s="6">
        <v>26497.3</v>
      </c>
      <c r="Y13" s="513">
        <f>IF(A13&lt;&gt;"",IF(A13=мар17!A13,0,1),IF(AND(B13=мар17!B13,C13=мар17!C13),0,1))</f>
        <v>0</v>
      </c>
      <c r="Z13" s="70" t="str">
        <f t="shared" si="0"/>
        <v>ул. Первая д.1</v>
      </c>
      <c r="AA13" s="504">
        <f>IF($B13&lt;&gt;"",MAX(AA$7:AA12)+1,0)</f>
        <v>6</v>
      </c>
      <c r="AB13" s="502">
        <f t="shared" si="1"/>
        <v>13</v>
      </c>
      <c r="AC13" s="504">
        <f>1</f>
        <v>1</v>
      </c>
      <c r="AD13" s="103">
        <f t="shared" si="2"/>
        <v>4303.2</v>
      </c>
      <c r="AE13" s="103">
        <f t="shared" si="3"/>
        <v>0</v>
      </c>
      <c r="AF13" s="103">
        <f t="shared" si="4"/>
        <v>0</v>
      </c>
      <c r="AG13" s="3"/>
    </row>
    <row r="14" spans="1:33" ht="13.2" x14ac:dyDescent="0.25">
      <c r="B14" s="1" t="str">
        <f>адреса!$G$13</f>
        <v>кв.7</v>
      </c>
      <c r="C14" s="522">
        <f>адреса!$I$13</f>
        <v>10000007</v>
      </c>
      <c r="D14" s="6" t="str">
        <f>адреса!$K$13</f>
        <v>ФИО-1-7</v>
      </c>
      <c r="E14" s="6">
        <v>39903.760000000002</v>
      </c>
      <c r="F14" s="6">
        <v>4695.8999999999996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/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/>
      <c r="S14" s="6"/>
      <c r="T14" s="6"/>
      <c r="U14" s="6"/>
      <c r="V14" s="6">
        <v>4695.8999999999996</v>
      </c>
      <c r="W14" s="6">
        <v>0</v>
      </c>
      <c r="X14" s="6">
        <v>44599.66</v>
      </c>
      <c r="Y14" s="513">
        <f>IF(A14&lt;&gt;"",IF(A14=мар17!A14,0,1),IF(AND(B14=мар17!B14,C14=мар17!C14),0,1))</f>
        <v>0</v>
      </c>
      <c r="Z14" s="70" t="str">
        <f t="shared" si="0"/>
        <v>ул. Первая д.1</v>
      </c>
      <c r="AA14" s="504">
        <f>IF($B14&lt;&gt;"",MAX(AA$7:AA13)+1,0)</f>
        <v>7</v>
      </c>
      <c r="AB14" s="502">
        <f t="shared" si="1"/>
        <v>14</v>
      </c>
      <c r="AC14" s="504">
        <f>1</f>
        <v>1</v>
      </c>
      <c r="AD14" s="103">
        <f t="shared" si="2"/>
        <v>4695.8999999999996</v>
      </c>
      <c r="AE14" s="103">
        <f t="shared" si="3"/>
        <v>0</v>
      </c>
      <c r="AF14" s="103">
        <f t="shared" si="4"/>
        <v>0</v>
      </c>
      <c r="AG14" s="3"/>
    </row>
    <row r="15" spans="1:33" ht="13.2" x14ac:dyDescent="0.25">
      <c r="B15" s="1" t="str">
        <f>адреса!$G$14</f>
        <v>кв.8</v>
      </c>
      <c r="C15" s="522">
        <f>адреса!$I$14</f>
        <v>10000008</v>
      </c>
      <c r="D15" s="6" t="str">
        <f>адреса!$K$14</f>
        <v>ФИО-1-8</v>
      </c>
      <c r="E15" s="6">
        <v>25192.02</v>
      </c>
      <c r="F15" s="6">
        <v>1884.3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/>
      <c r="M15" s="6">
        <v>100</v>
      </c>
      <c r="N15" s="6">
        <v>0</v>
      </c>
      <c r="O15" s="6">
        <v>2025.43</v>
      </c>
      <c r="P15" s="6">
        <v>0</v>
      </c>
      <c r="Q15" s="6">
        <v>0</v>
      </c>
      <c r="R15" s="6"/>
      <c r="S15" s="6"/>
      <c r="T15" s="6"/>
      <c r="U15" s="6"/>
      <c r="V15" s="6">
        <v>4009.73</v>
      </c>
      <c r="W15" s="6">
        <v>0</v>
      </c>
      <c r="X15" s="6">
        <v>29201.75</v>
      </c>
      <c r="Y15" s="513">
        <f>IF(A15&lt;&gt;"",IF(A15=мар17!A15,0,1),IF(AND(B15=мар17!B15,C15=мар17!C15),0,1))</f>
        <v>0</v>
      </c>
      <c r="Z15" s="70" t="str">
        <f t="shared" si="0"/>
        <v>ул. Первая д.1</v>
      </c>
      <c r="AA15" s="504">
        <f>IF($B15&lt;&gt;"",MAX(AA$7:AA14)+1,0)</f>
        <v>8</v>
      </c>
      <c r="AB15" s="502">
        <f t="shared" si="1"/>
        <v>15</v>
      </c>
      <c r="AC15" s="504">
        <f>1</f>
        <v>1</v>
      </c>
      <c r="AD15" s="103">
        <f t="shared" si="2"/>
        <v>1884.3</v>
      </c>
      <c r="AE15" s="103">
        <f t="shared" si="3"/>
        <v>2025.43</v>
      </c>
      <c r="AF15" s="103">
        <f t="shared" si="4"/>
        <v>100.00000000000023</v>
      </c>
      <c r="AG15" s="3"/>
    </row>
    <row r="16" spans="1:33" ht="13.2" x14ac:dyDescent="0.25">
      <c r="B16" s="1" t="str">
        <f>адреса!$G$15</f>
        <v>кв.9</v>
      </c>
      <c r="C16" s="522">
        <f>адреса!$I$15</f>
        <v>10000009</v>
      </c>
      <c r="D16" s="6" t="str">
        <f>адреса!$K$15</f>
        <v>ФИО-1-9</v>
      </c>
      <c r="E16" s="6">
        <v>4437.6400000000003</v>
      </c>
      <c r="F16" s="6">
        <v>4303.2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/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/>
      <c r="S16" s="6"/>
      <c r="T16" s="6"/>
      <c r="U16" s="6"/>
      <c r="V16" s="6">
        <v>4303.2</v>
      </c>
      <c r="W16" s="6">
        <v>0</v>
      </c>
      <c r="X16" s="6">
        <v>8740.84</v>
      </c>
      <c r="Y16" s="513">
        <f>IF(A16&lt;&gt;"",IF(A16=мар17!A16,0,1),IF(AND(B16=мар17!B16,C16=мар17!C16),0,1))</f>
        <v>0</v>
      </c>
      <c r="Z16" s="70" t="str">
        <f t="shared" si="0"/>
        <v>ул. Первая д.1</v>
      </c>
      <c r="AA16" s="504">
        <f>IF($B16&lt;&gt;"",MAX(AA$7:AA15)+1,0)</f>
        <v>9</v>
      </c>
      <c r="AB16" s="502">
        <f t="shared" si="1"/>
        <v>16</v>
      </c>
      <c r="AC16" s="504">
        <f>1</f>
        <v>1</v>
      </c>
      <c r="AD16" s="103">
        <f t="shared" si="2"/>
        <v>4303.2</v>
      </c>
      <c r="AE16" s="103">
        <f t="shared" si="3"/>
        <v>0</v>
      </c>
      <c r="AF16" s="103">
        <f t="shared" si="4"/>
        <v>0</v>
      </c>
      <c r="AG16" s="3"/>
    </row>
    <row r="17" spans="2:33" ht="13.2" x14ac:dyDescent="0.25">
      <c r="B17" s="1" t="str">
        <f>адреса!$G$16</f>
        <v>кв.10</v>
      </c>
      <c r="C17" s="522">
        <f>адреса!$I$16</f>
        <v>10000010</v>
      </c>
      <c r="D17" s="6" t="str">
        <f>адреса!$K$16</f>
        <v>ФИО-1-10</v>
      </c>
      <c r="E17" s="6">
        <v>45239.63</v>
      </c>
      <c r="F17" s="6">
        <v>4695.8999999999996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/>
      <c r="M17" s="6">
        <v>100</v>
      </c>
      <c r="N17" s="6">
        <v>0</v>
      </c>
      <c r="O17" s="6">
        <v>884.9</v>
      </c>
      <c r="P17" s="6">
        <v>0</v>
      </c>
      <c r="Q17" s="6">
        <v>0</v>
      </c>
      <c r="R17" s="6"/>
      <c r="S17" s="6"/>
      <c r="T17" s="6"/>
      <c r="U17" s="6"/>
      <c r="V17" s="6">
        <v>5680.8</v>
      </c>
      <c r="W17" s="6">
        <v>0</v>
      </c>
      <c r="X17" s="6">
        <v>50920.43</v>
      </c>
      <c r="Y17" s="513">
        <f>IF(A17&lt;&gt;"",IF(A17=мар17!A17,0,1),IF(AND(B17=мар17!B17,C17=мар17!C17),0,1))</f>
        <v>0</v>
      </c>
      <c r="Z17" s="70" t="str">
        <f t="shared" si="0"/>
        <v>ул. Первая д.1</v>
      </c>
      <c r="AA17" s="504">
        <f>IF($B17&lt;&gt;"",MAX(AA$7:AA16)+1,0)</f>
        <v>10</v>
      </c>
      <c r="AB17" s="502">
        <f t="shared" si="1"/>
        <v>17</v>
      </c>
      <c r="AC17" s="504">
        <f>1</f>
        <v>1</v>
      </c>
      <c r="AD17" s="103">
        <f t="shared" si="2"/>
        <v>4695.8999999999996</v>
      </c>
      <c r="AE17" s="103">
        <f t="shared" si="3"/>
        <v>884.9</v>
      </c>
      <c r="AF17" s="103">
        <f t="shared" si="4"/>
        <v>100.00000000000057</v>
      </c>
      <c r="AG17" s="3"/>
    </row>
    <row r="18" spans="2:33" ht="13.2" x14ac:dyDescent="0.25">
      <c r="B18" s="1" t="str">
        <f>адреса!$G$17</f>
        <v>кв.11</v>
      </c>
      <c r="C18" s="522">
        <f>адреса!$I$17</f>
        <v>10000011</v>
      </c>
      <c r="D18" s="6" t="str">
        <f>адреса!$K$17</f>
        <v>ФИО-1-11</v>
      </c>
      <c r="E18" s="6">
        <v>4008.75</v>
      </c>
      <c r="F18" s="6">
        <v>1732.5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/>
      <c r="M18" s="6">
        <v>0</v>
      </c>
      <c r="N18" s="6">
        <v>0</v>
      </c>
      <c r="O18" s="6">
        <v>460.36</v>
      </c>
      <c r="P18" s="6">
        <v>0</v>
      </c>
      <c r="Q18" s="6">
        <v>0</v>
      </c>
      <c r="R18" s="6"/>
      <c r="S18" s="6"/>
      <c r="T18" s="6"/>
      <c r="U18" s="6"/>
      <c r="V18" s="6">
        <v>2192.86</v>
      </c>
      <c r="W18" s="6">
        <v>0</v>
      </c>
      <c r="X18" s="6">
        <v>6201.61</v>
      </c>
      <c r="Y18" s="513">
        <f>IF(A18&lt;&gt;"",IF(A18=мар17!A18,0,1),IF(AND(B18=мар17!B18,C18=мар17!C18),0,1))</f>
        <v>0</v>
      </c>
      <c r="Z18" s="70" t="str">
        <f t="shared" si="0"/>
        <v>ул. Первая д.1</v>
      </c>
      <c r="AA18" s="504">
        <f>IF($B18&lt;&gt;"",MAX(AA$7:AA17)+1,0)</f>
        <v>11</v>
      </c>
      <c r="AB18" s="502">
        <f t="shared" si="1"/>
        <v>18</v>
      </c>
      <c r="AC18" s="504">
        <f>1</f>
        <v>1</v>
      </c>
      <c r="AD18" s="103">
        <f t="shared" si="2"/>
        <v>1732.5</v>
      </c>
      <c r="AE18" s="103">
        <f t="shared" si="3"/>
        <v>460.36</v>
      </c>
      <c r="AF18" s="103">
        <f t="shared" si="4"/>
        <v>0</v>
      </c>
      <c r="AG18" s="3"/>
    </row>
    <row r="19" spans="2:33" ht="13.2" x14ac:dyDescent="0.25">
      <c r="B19" s="1" t="str">
        <f>адреса!$G$18</f>
        <v>кв.12</v>
      </c>
      <c r="C19" s="522">
        <f>адреса!$I$18</f>
        <v>10000012</v>
      </c>
      <c r="D19" s="6" t="str">
        <f>адреса!$K$18</f>
        <v>ФИО-1-12</v>
      </c>
      <c r="E19" s="6">
        <v>22194.1</v>
      </c>
      <c r="F19" s="6">
        <v>4303.2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/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/>
      <c r="S19" s="6"/>
      <c r="T19" s="6"/>
      <c r="U19" s="6"/>
      <c r="V19" s="6">
        <v>4303.2</v>
      </c>
      <c r="W19" s="6">
        <v>0</v>
      </c>
      <c r="X19" s="6">
        <v>26497.3</v>
      </c>
      <c r="Y19" s="513">
        <f>IF(A19&lt;&gt;"",IF(A19=мар17!A19,0,1),IF(AND(B19=мар17!B19,C19=мар17!C19),0,1))</f>
        <v>0</v>
      </c>
      <c r="Z19" s="70" t="str">
        <f t="shared" si="0"/>
        <v>ул. Первая д.1</v>
      </c>
      <c r="AA19" s="504">
        <f>IF($B19&lt;&gt;"",MAX(AA$7:AA18)+1,0)</f>
        <v>12</v>
      </c>
      <c r="AB19" s="502">
        <f t="shared" si="1"/>
        <v>19</v>
      </c>
      <c r="AC19" s="504">
        <f>1</f>
        <v>1</v>
      </c>
      <c r="AD19" s="103">
        <f t="shared" si="2"/>
        <v>4303.2</v>
      </c>
      <c r="AE19" s="103">
        <f t="shared" si="3"/>
        <v>0</v>
      </c>
      <c r="AF19" s="103">
        <f t="shared" si="4"/>
        <v>0</v>
      </c>
      <c r="AG19" s="3"/>
    </row>
    <row r="20" spans="2:33" ht="13.2" x14ac:dyDescent="0.25">
      <c r="B20" s="1" t="str">
        <f>адреса!$G$19</f>
        <v>кв.13</v>
      </c>
      <c r="C20" s="522">
        <f>адреса!$I$19</f>
        <v>10000013</v>
      </c>
      <c r="D20" s="6" t="str">
        <f>адреса!$K$19</f>
        <v>ФИО-1-13</v>
      </c>
      <c r="E20" s="6">
        <v>10007.23</v>
      </c>
      <c r="F20" s="6">
        <v>4695.8999999999996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/>
      <c r="M20" s="6">
        <v>100</v>
      </c>
      <c r="N20" s="6">
        <v>0</v>
      </c>
      <c r="O20" s="6">
        <v>28.33</v>
      </c>
      <c r="P20" s="6">
        <v>0</v>
      </c>
      <c r="Q20" s="6">
        <v>0</v>
      </c>
      <c r="R20" s="6"/>
      <c r="S20" s="6"/>
      <c r="T20" s="6"/>
      <c r="U20" s="6"/>
      <c r="V20" s="6">
        <v>4824.2299999999996</v>
      </c>
      <c r="W20" s="6">
        <v>0</v>
      </c>
      <c r="X20" s="6">
        <v>14831.46</v>
      </c>
      <c r="Y20" s="513">
        <f>IF(A20&lt;&gt;"",IF(A20=мар17!A20,0,1),IF(AND(B20=мар17!B20,C20=мар17!C20),0,1))</f>
        <v>0</v>
      </c>
      <c r="Z20" s="70" t="str">
        <f t="shared" si="0"/>
        <v>ул. Первая д.1</v>
      </c>
      <c r="AA20" s="504">
        <f>IF($B20&lt;&gt;"",MAX(AA$7:AA19)+1,0)</f>
        <v>13</v>
      </c>
      <c r="AB20" s="502">
        <f t="shared" si="1"/>
        <v>20</v>
      </c>
      <c r="AC20" s="504">
        <f>1</f>
        <v>1</v>
      </c>
      <c r="AD20" s="103">
        <f t="shared" si="2"/>
        <v>4695.8999999999996</v>
      </c>
      <c r="AE20" s="103">
        <f t="shared" si="3"/>
        <v>28.33</v>
      </c>
      <c r="AF20" s="103">
        <f t="shared" si="4"/>
        <v>99.999999999999929</v>
      </c>
      <c r="AG20" s="3"/>
    </row>
    <row r="21" spans="2:33" ht="13.2" x14ac:dyDescent="0.25">
      <c r="B21" s="1" t="str">
        <f>адреса!$G$20</f>
        <v>кв.14</v>
      </c>
      <c r="C21" s="522">
        <f>адреса!$I$20</f>
        <v>10000014</v>
      </c>
      <c r="D21" s="6" t="str">
        <f>адреса!$K$20</f>
        <v>ФИО-1-14</v>
      </c>
      <c r="E21" s="6">
        <v>16391.439999999999</v>
      </c>
      <c r="F21" s="6">
        <v>1745.7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/>
      <c r="M21" s="6">
        <v>100</v>
      </c>
      <c r="N21" s="6">
        <v>0</v>
      </c>
      <c r="O21" s="6">
        <v>213.19</v>
      </c>
      <c r="P21" s="6">
        <v>0</v>
      </c>
      <c r="Q21" s="6">
        <v>0</v>
      </c>
      <c r="R21" s="6"/>
      <c r="S21" s="6"/>
      <c r="T21" s="6"/>
      <c r="U21" s="6"/>
      <c r="V21" s="6">
        <v>2058.89</v>
      </c>
      <c r="W21" s="6">
        <v>0</v>
      </c>
      <c r="X21" s="6">
        <v>18450.330000000002</v>
      </c>
      <c r="Y21" s="513">
        <f>IF(A21&lt;&gt;"",IF(A21=мар17!A21,0,1),IF(AND(B21=мар17!B21,C21=мар17!C21),0,1))</f>
        <v>0</v>
      </c>
      <c r="Z21" s="70" t="str">
        <f t="shared" si="0"/>
        <v>ул. Первая д.1</v>
      </c>
      <c r="AA21" s="504">
        <f>IF($B21&lt;&gt;"",MAX(AA$7:AA20)+1,0)</f>
        <v>14</v>
      </c>
      <c r="AB21" s="502">
        <f t="shared" si="1"/>
        <v>21</v>
      </c>
      <c r="AC21" s="504">
        <f>1</f>
        <v>1</v>
      </c>
      <c r="AD21" s="103">
        <f t="shared" si="2"/>
        <v>1745.7</v>
      </c>
      <c r="AE21" s="103">
        <f t="shared" si="3"/>
        <v>213.19</v>
      </c>
      <c r="AF21" s="103">
        <f t="shared" si="4"/>
        <v>99.999999999999829</v>
      </c>
      <c r="AG21" s="3"/>
    </row>
    <row r="22" spans="2:33" ht="13.2" x14ac:dyDescent="0.25">
      <c r="B22" s="1" t="str">
        <f>адреса!$G$21</f>
        <v>кв.15</v>
      </c>
      <c r="C22" s="522">
        <f>адреса!$I$21</f>
        <v>10000015</v>
      </c>
      <c r="D22" s="6" t="str">
        <f>адреса!$K$21</f>
        <v>ФИО-1-15</v>
      </c>
      <c r="E22" s="6">
        <v>22194.1</v>
      </c>
      <c r="F22" s="6">
        <v>4303.2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/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/>
      <c r="S22" s="6"/>
      <c r="T22" s="6"/>
      <c r="U22" s="6"/>
      <c r="V22" s="6">
        <v>4303.2</v>
      </c>
      <c r="W22" s="6">
        <v>0</v>
      </c>
      <c r="X22" s="6">
        <v>26497.3</v>
      </c>
      <c r="Y22" s="513">
        <f>IF(A22&lt;&gt;"",IF(A22=мар17!A22,0,1),IF(AND(B22=мар17!B22,C22=мар17!C22),0,1))</f>
        <v>0</v>
      </c>
      <c r="Z22" s="70" t="str">
        <f t="shared" si="0"/>
        <v>ул. Первая д.1</v>
      </c>
      <c r="AA22" s="504">
        <f>IF($B22&lt;&gt;"",MAX(AA$7:AA21)+1,0)</f>
        <v>15</v>
      </c>
      <c r="AB22" s="502">
        <f t="shared" si="1"/>
        <v>22</v>
      </c>
      <c r="AC22" s="504">
        <f>1</f>
        <v>1</v>
      </c>
      <c r="AD22" s="103">
        <f t="shared" si="2"/>
        <v>4303.2</v>
      </c>
      <c r="AE22" s="103">
        <f t="shared" si="3"/>
        <v>0</v>
      </c>
      <c r="AF22" s="103">
        <f t="shared" si="4"/>
        <v>0</v>
      </c>
      <c r="AG22" s="3"/>
    </row>
    <row r="23" spans="2:33" ht="13.2" x14ac:dyDescent="0.25">
      <c r="B23" s="1" t="str">
        <f>адреса!$G$22</f>
        <v>кв.16</v>
      </c>
      <c r="C23" s="522">
        <f>адреса!$I$22</f>
        <v>10000016</v>
      </c>
      <c r="D23" s="6" t="str">
        <f>адреса!$K$22</f>
        <v>ФИО-1-16</v>
      </c>
      <c r="E23" s="6">
        <v>14539.36</v>
      </c>
      <c r="F23" s="6">
        <v>4290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/>
      <c r="M23" s="6">
        <v>0</v>
      </c>
      <c r="N23" s="6">
        <v>0</v>
      </c>
      <c r="O23" s="6">
        <v>1222.8900000000001</v>
      </c>
      <c r="P23" s="6">
        <v>0</v>
      </c>
      <c r="Q23" s="6">
        <v>0</v>
      </c>
      <c r="R23" s="6"/>
      <c r="S23" s="6"/>
      <c r="T23" s="6"/>
      <c r="U23" s="6"/>
      <c r="V23" s="6">
        <v>5512.89</v>
      </c>
      <c r="W23" s="6">
        <v>14539.36</v>
      </c>
      <c r="X23" s="6">
        <v>5512.89</v>
      </c>
      <c r="Y23" s="513">
        <f>IF(A23&lt;&gt;"",IF(A23=мар17!A23,0,1),IF(AND(B23=мар17!B23,C23=мар17!C23),0,1))</f>
        <v>0</v>
      </c>
      <c r="Z23" s="70" t="str">
        <f t="shared" si="0"/>
        <v>ул. Первая д.1</v>
      </c>
      <c r="AA23" s="504">
        <f>IF($B23&lt;&gt;"",MAX(AA$7:AA22)+1,0)</f>
        <v>16</v>
      </c>
      <c r="AB23" s="502">
        <f t="shared" si="1"/>
        <v>23</v>
      </c>
      <c r="AC23" s="504">
        <f>1</f>
        <v>1</v>
      </c>
      <c r="AD23" s="103">
        <f t="shared" si="2"/>
        <v>4290</v>
      </c>
      <c r="AE23" s="103">
        <f t="shared" si="3"/>
        <v>1222.8900000000001</v>
      </c>
      <c r="AF23" s="103">
        <f t="shared" si="4"/>
        <v>0</v>
      </c>
      <c r="AG23" s="3"/>
    </row>
    <row r="24" spans="2:33" ht="13.2" x14ac:dyDescent="0.25">
      <c r="B24" s="1" t="str">
        <f>адреса!$G$23</f>
        <v>кв.17</v>
      </c>
      <c r="C24" s="522">
        <f>адреса!$I$23</f>
        <v>10000017</v>
      </c>
      <c r="D24" s="6" t="str">
        <f>адреса!$K$23</f>
        <v>ФИО-1-17</v>
      </c>
      <c r="E24" s="6">
        <v>26419.84</v>
      </c>
      <c r="F24" s="6">
        <v>1788.6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/>
      <c r="M24" s="6">
        <v>100</v>
      </c>
      <c r="N24" s="6">
        <v>0</v>
      </c>
      <c r="O24" s="6">
        <v>635.58000000000004</v>
      </c>
      <c r="P24" s="6">
        <v>0</v>
      </c>
      <c r="Q24" s="6">
        <v>0</v>
      </c>
      <c r="R24" s="6"/>
      <c r="S24" s="6"/>
      <c r="T24" s="6"/>
      <c r="U24" s="6"/>
      <c r="V24" s="6">
        <v>2524.1799999999998</v>
      </c>
      <c r="W24" s="6">
        <v>0</v>
      </c>
      <c r="X24" s="6">
        <v>28944.02</v>
      </c>
      <c r="Y24" s="513">
        <f>IF(A24&lt;&gt;"",IF(A24=мар17!A24,0,1),IF(AND(B24=мар17!B24,C24=мар17!C24),0,1))</f>
        <v>0</v>
      </c>
      <c r="Z24" s="70" t="str">
        <f t="shared" si="0"/>
        <v>ул. Первая д.1</v>
      </c>
      <c r="AA24" s="504">
        <f>IF($B24&lt;&gt;"",MAX(AA$7:AA23)+1,0)</f>
        <v>17</v>
      </c>
      <c r="AB24" s="502">
        <f t="shared" si="1"/>
        <v>24</v>
      </c>
      <c r="AC24" s="504">
        <f>1</f>
        <v>1</v>
      </c>
      <c r="AD24" s="103">
        <f t="shared" si="2"/>
        <v>1788.6</v>
      </c>
      <c r="AE24" s="103">
        <f t="shared" si="3"/>
        <v>635.58000000000004</v>
      </c>
      <c r="AF24" s="103">
        <f t="shared" si="4"/>
        <v>99.999999999999886</v>
      </c>
      <c r="AG24" s="3"/>
    </row>
    <row r="25" spans="2:33" ht="13.2" x14ac:dyDescent="0.25">
      <c r="B25" s="1" t="str">
        <f>адреса!$G$24</f>
        <v>кв.18</v>
      </c>
      <c r="C25" s="522">
        <f>адреса!$I$24</f>
        <v>10000018</v>
      </c>
      <c r="D25" s="6" t="str">
        <f>адреса!$K$24</f>
        <v>ФИО-1-18</v>
      </c>
      <c r="E25" s="6">
        <v>737.41</v>
      </c>
      <c r="F25" s="6">
        <v>4012.8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/>
      <c r="M25" s="6">
        <v>100</v>
      </c>
      <c r="N25" s="6">
        <v>0</v>
      </c>
      <c r="O25" s="6">
        <v>987.44</v>
      </c>
      <c r="P25" s="6">
        <v>0</v>
      </c>
      <c r="Q25" s="6">
        <v>0</v>
      </c>
      <c r="R25" s="6"/>
      <c r="S25" s="6"/>
      <c r="T25" s="6"/>
      <c r="U25" s="6"/>
      <c r="V25" s="6">
        <v>5100.24</v>
      </c>
      <c r="W25" s="6">
        <v>737.41</v>
      </c>
      <c r="X25" s="6">
        <v>5100.24</v>
      </c>
      <c r="Y25" s="513">
        <f>IF(A25&lt;&gt;"",IF(A25=мар17!A25,0,1),IF(AND(B25=мар17!B25,C25=мар17!C25),0,1))</f>
        <v>0</v>
      </c>
      <c r="Z25" s="70" t="str">
        <f t="shared" si="0"/>
        <v>ул. Первая д.1</v>
      </c>
      <c r="AA25" s="504">
        <f>IF($B25&lt;&gt;"",MAX(AA$7:AA24)+1,0)</f>
        <v>18</v>
      </c>
      <c r="AB25" s="502">
        <f t="shared" si="1"/>
        <v>25</v>
      </c>
      <c r="AC25" s="504">
        <f>1</f>
        <v>1</v>
      </c>
      <c r="AD25" s="103">
        <f t="shared" si="2"/>
        <v>4012.8</v>
      </c>
      <c r="AE25" s="103">
        <f t="shared" si="3"/>
        <v>987.44</v>
      </c>
      <c r="AF25" s="103">
        <f t="shared" si="4"/>
        <v>99.999999999999545</v>
      </c>
      <c r="AG25" s="3"/>
    </row>
    <row r="26" spans="2:33" ht="13.2" x14ac:dyDescent="0.25">
      <c r="B26" s="1" t="str">
        <f>адреса!$G$25</f>
        <v>кв.19</v>
      </c>
      <c r="C26" s="522">
        <f>адреса!$I$25</f>
        <v>10000019</v>
      </c>
      <c r="D26" s="6" t="str">
        <f>адреса!$K$25</f>
        <v>ФИО-1-19</v>
      </c>
      <c r="E26" s="6">
        <v>23028.05</v>
      </c>
      <c r="F26" s="6">
        <v>4464.8999999999996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/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/>
      <c r="S26" s="6"/>
      <c r="T26" s="6"/>
      <c r="U26" s="6"/>
      <c r="V26" s="6">
        <v>4464.8999999999996</v>
      </c>
      <c r="W26" s="6">
        <v>0</v>
      </c>
      <c r="X26" s="6">
        <v>27492.95</v>
      </c>
      <c r="Y26" s="513">
        <f>IF(A26&lt;&gt;"",IF(A26=мар17!A26,0,1),IF(AND(B26=мар17!B26,C26=мар17!C26),0,1))</f>
        <v>0</v>
      </c>
      <c r="Z26" s="70" t="str">
        <f t="shared" si="0"/>
        <v>ул. Первая д.1</v>
      </c>
      <c r="AA26" s="504">
        <f>IF($B26&lt;&gt;"",MAX(AA$7:AA25)+1,0)</f>
        <v>19</v>
      </c>
      <c r="AB26" s="502">
        <f t="shared" si="1"/>
        <v>26</v>
      </c>
      <c r="AC26" s="504">
        <f>1</f>
        <v>1</v>
      </c>
      <c r="AD26" s="103">
        <f t="shared" si="2"/>
        <v>4464.8999999999996</v>
      </c>
      <c r="AE26" s="103">
        <f t="shared" si="3"/>
        <v>0</v>
      </c>
      <c r="AF26" s="103">
        <f t="shared" si="4"/>
        <v>0</v>
      </c>
      <c r="AG26" s="3"/>
    </row>
    <row r="27" spans="2:33" ht="13.2" x14ac:dyDescent="0.25">
      <c r="B27" s="1" t="str">
        <f>адреса!$G$26</f>
        <v>кв.20</v>
      </c>
      <c r="C27" s="522">
        <f>адреса!$I$26</f>
        <v>10000020</v>
      </c>
      <c r="D27" s="6" t="str">
        <f>адреса!$K$26</f>
        <v>ФИО-1-20</v>
      </c>
      <c r="E27" s="6">
        <v>15840.16</v>
      </c>
      <c r="F27" s="6">
        <v>1798.51</v>
      </c>
      <c r="G27" s="6">
        <v>0</v>
      </c>
      <c r="H27" s="6">
        <v>0</v>
      </c>
      <c r="I27" s="6">
        <v>67.16</v>
      </c>
      <c r="J27" s="6">
        <v>191.94</v>
      </c>
      <c r="K27" s="6">
        <v>92.09</v>
      </c>
      <c r="L27" s="6"/>
      <c r="M27" s="6">
        <v>100</v>
      </c>
      <c r="N27" s="6">
        <v>0</v>
      </c>
      <c r="O27" s="6">
        <v>205.75</v>
      </c>
      <c r="P27" s="6">
        <v>0</v>
      </c>
      <c r="Q27" s="6">
        <v>0</v>
      </c>
      <c r="R27" s="6"/>
      <c r="S27" s="6"/>
      <c r="T27" s="6"/>
      <c r="U27" s="6"/>
      <c r="V27" s="6">
        <v>2455.4499999999998</v>
      </c>
      <c r="W27" s="6">
        <v>0</v>
      </c>
      <c r="X27" s="6">
        <v>18295.61</v>
      </c>
      <c r="Y27" s="513">
        <f>IF(A27&lt;&gt;"",IF(A27=мар17!A27,0,1),IF(AND(B27=мар17!B27,C27=мар17!C27),0,1))</f>
        <v>0</v>
      </c>
      <c r="Z27" s="70" t="str">
        <f t="shared" si="0"/>
        <v>ул. Первая д.1</v>
      </c>
      <c r="AA27" s="504">
        <f>IF($B27&lt;&gt;"",MAX(AA$7:AA26)+1,0)</f>
        <v>20</v>
      </c>
      <c r="AB27" s="502">
        <f t="shared" si="1"/>
        <v>27</v>
      </c>
      <c r="AC27" s="504">
        <f>1</f>
        <v>1</v>
      </c>
      <c r="AD27" s="103">
        <f t="shared" si="2"/>
        <v>1798.51</v>
      </c>
      <c r="AE27" s="103">
        <f t="shared" si="3"/>
        <v>556.94000000000005</v>
      </c>
      <c r="AF27" s="103">
        <f t="shared" si="4"/>
        <v>99.999999999999773</v>
      </c>
      <c r="AG27" s="3"/>
    </row>
    <row r="28" spans="2:33" ht="13.2" x14ac:dyDescent="0.25">
      <c r="B28" s="1" t="str">
        <f>адреса!$G$27</f>
        <v>кв.21</v>
      </c>
      <c r="C28" s="522">
        <f>адреса!$I$27</f>
        <v>10000021</v>
      </c>
      <c r="D28" s="6" t="str">
        <f>адреса!$K$27</f>
        <v>ФИО-1-21</v>
      </c>
      <c r="E28" s="6">
        <v>21547.3</v>
      </c>
      <c r="F28" s="6">
        <v>4177.8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/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/>
      <c r="S28" s="6"/>
      <c r="T28" s="6"/>
      <c r="U28" s="6"/>
      <c r="V28" s="6">
        <v>4177.8</v>
      </c>
      <c r="W28" s="6">
        <v>0</v>
      </c>
      <c r="X28" s="6">
        <v>25725.1</v>
      </c>
      <c r="Y28" s="513">
        <f>IF(A28&lt;&gt;"",IF(A28=мар17!A28,0,1),IF(AND(B28=мар17!B28,C28=мар17!C28),0,1))</f>
        <v>0</v>
      </c>
      <c r="Z28" s="70" t="str">
        <f t="shared" si="0"/>
        <v>ул. Первая д.1</v>
      </c>
      <c r="AA28" s="504">
        <f>IF($B28&lt;&gt;"",MAX(AA$7:AA27)+1,0)</f>
        <v>21</v>
      </c>
      <c r="AB28" s="502">
        <f t="shared" si="1"/>
        <v>28</v>
      </c>
      <c r="AC28" s="504">
        <f>1</f>
        <v>1</v>
      </c>
      <c r="AD28" s="103">
        <f t="shared" si="2"/>
        <v>4177.8</v>
      </c>
      <c r="AE28" s="103">
        <f t="shared" si="3"/>
        <v>0</v>
      </c>
      <c r="AF28" s="103">
        <f t="shared" si="4"/>
        <v>0</v>
      </c>
      <c r="AG28" s="3"/>
    </row>
    <row r="29" spans="2:33" ht="13.2" x14ac:dyDescent="0.25">
      <c r="B29" s="1" t="str">
        <f>адреса!$G$28</f>
        <v>кв.22</v>
      </c>
      <c r="C29" s="522">
        <f>адреса!$I$28</f>
        <v>10000022</v>
      </c>
      <c r="D29" s="6" t="str">
        <f>адреса!$K$28</f>
        <v>ФИО-1-22</v>
      </c>
      <c r="E29" s="6">
        <v>19402.8</v>
      </c>
      <c r="F29" s="6">
        <v>3762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/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/>
      <c r="S29" s="6"/>
      <c r="T29" s="6"/>
      <c r="U29" s="6"/>
      <c r="V29" s="6">
        <v>3762</v>
      </c>
      <c r="W29" s="6">
        <v>0</v>
      </c>
      <c r="X29" s="6">
        <v>23164.799999999999</v>
      </c>
      <c r="Y29" s="513">
        <f>IF(A29&lt;&gt;"",IF(A29=мар17!A29,0,1),IF(AND(B29=мар17!B29,C29=мар17!C29),0,1))</f>
        <v>0</v>
      </c>
      <c r="Z29" s="70" t="str">
        <f t="shared" si="0"/>
        <v>ул. Первая д.1</v>
      </c>
      <c r="AA29" s="504">
        <f>IF($B29&lt;&gt;"",MAX(AA$7:AA28)+1,0)</f>
        <v>22</v>
      </c>
      <c r="AB29" s="502">
        <f t="shared" si="1"/>
        <v>29</v>
      </c>
      <c r="AC29" s="504">
        <f>1</f>
        <v>1</v>
      </c>
      <c r="AD29" s="103">
        <f t="shared" si="2"/>
        <v>3762</v>
      </c>
      <c r="AE29" s="103">
        <f t="shared" si="3"/>
        <v>0</v>
      </c>
      <c r="AF29" s="103">
        <f t="shared" si="4"/>
        <v>0</v>
      </c>
      <c r="AG29" s="3"/>
    </row>
    <row r="30" spans="2:33" ht="13.2" x14ac:dyDescent="0.25">
      <c r="B30" s="1" t="str">
        <f>адреса!$G$29</f>
        <v>кв.23</v>
      </c>
      <c r="C30" s="522">
        <f>адреса!$I$29</f>
        <v>10000023</v>
      </c>
      <c r="D30" s="6" t="str">
        <f>адреса!$K$29</f>
        <v>ФИО-1-23</v>
      </c>
      <c r="E30" s="6">
        <v>26246.15</v>
      </c>
      <c r="F30" s="6">
        <v>1834.8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/>
      <c r="M30" s="6">
        <v>100</v>
      </c>
      <c r="N30" s="6">
        <v>0</v>
      </c>
      <c r="O30" s="6">
        <v>387.93</v>
      </c>
      <c r="P30" s="6">
        <v>0</v>
      </c>
      <c r="Q30" s="6">
        <v>0</v>
      </c>
      <c r="R30" s="6"/>
      <c r="S30" s="6"/>
      <c r="T30" s="6"/>
      <c r="U30" s="6"/>
      <c r="V30" s="6">
        <v>2322.73</v>
      </c>
      <c r="W30" s="6">
        <v>0</v>
      </c>
      <c r="X30" s="6">
        <v>28568.880000000001</v>
      </c>
      <c r="Y30" s="513">
        <f>IF(A30&lt;&gt;"",IF(A30=мар17!A30,0,1),IF(AND(B30=мар17!B30,C30=мар17!C30),0,1))</f>
        <v>0</v>
      </c>
      <c r="Z30" s="70" t="str">
        <f t="shared" ref="Z30:Z78" si="5">IF(AND(A30&lt;&gt;"",B30=""),A30,Z29)</f>
        <v>ул. Первая д.1</v>
      </c>
      <c r="AA30" s="504">
        <f>IF($B30&lt;&gt;"",MAX(AA$7:AA29)+1,0)</f>
        <v>23</v>
      </c>
      <c r="AB30" s="502">
        <f t="shared" si="1"/>
        <v>30</v>
      </c>
      <c r="AC30" s="504">
        <f>1</f>
        <v>1</v>
      </c>
      <c r="AD30" s="103">
        <f t="shared" ref="AD30:AD78" si="6">F30</f>
        <v>1834.8</v>
      </c>
      <c r="AE30" s="103">
        <f t="shared" ref="AE30:AE78" si="7">H30+I30+J30+K30+L30+O30+R30+S30</f>
        <v>387.93</v>
      </c>
      <c r="AF30" s="103">
        <f t="shared" ref="AF30:AF78" si="8">V30-AD30-AE30</f>
        <v>100.00000000000006</v>
      </c>
      <c r="AG30" s="3"/>
    </row>
    <row r="31" spans="2:33" ht="13.2" x14ac:dyDescent="0.25">
      <c r="B31" s="1" t="str">
        <f>адреса!$G$30</f>
        <v>кв.24</v>
      </c>
      <c r="C31" s="522">
        <f>адреса!$I$30</f>
        <v>10000024</v>
      </c>
      <c r="D31" s="6" t="str">
        <f>адреса!$K$30</f>
        <v>ФИО-1-24</v>
      </c>
      <c r="E31" s="6">
        <v>14887.16</v>
      </c>
      <c r="F31" s="6">
        <v>1796.85</v>
      </c>
      <c r="G31" s="6">
        <v>0</v>
      </c>
      <c r="H31" s="6">
        <v>0</v>
      </c>
      <c r="I31" s="6">
        <v>0</v>
      </c>
      <c r="J31" s="6">
        <v>0</v>
      </c>
      <c r="K31" s="6">
        <v>0</v>
      </c>
      <c r="L31" s="6"/>
      <c r="M31" s="6">
        <v>100</v>
      </c>
      <c r="N31" s="6">
        <v>0</v>
      </c>
      <c r="O31" s="6">
        <v>1136.77</v>
      </c>
      <c r="P31" s="6">
        <v>0</v>
      </c>
      <c r="Q31" s="6">
        <v>0</v>
      </c>
      <c r="R31" s="6"/>
      <c r="S31" s="6"/>
      <c r="T31" s="6"/>
      <c r="U31" s="6"/>
      <c r="V31" s="6">
        <v>3033.62</v>
      </c>
      <c r="W31" s="6">
        <v>14895.16</v>
      </c>
      <c r="X31" s="6">
        <v>3025.62</v>
      </c>
      <c r="Y31" s="513">
        <f>IF(A31&lt;&gt;"",IF(A31=мар17!A31,0,1),IF(AND(B31=мар17!B31,C31=мар17!C31),0,1))</f>
        <v>0</v>
      </c>
      <c r="Z31" s="70" t="str">
        <f t="shared" si="5"/>
        <v>ул. Первая д.1</v>
      </c>
      <c r="AA31" s="504">
        <f>IF($B31&lt;&gt;"",MAX(AA$7:AA30)+1,0)</f>
        <v>24</v>
      </c>
      <c r="AB31" s="502">
        <f t="shared" si="1"/>
        <v>31</v>
      </c>
      <c r="AC31" s="504">
        <f>1</f>
        <v>1</v>
      </c>
      <c r="AD31" s="103">
        <f t="shared" si="6"/>
        <v>1796.85</v>
      </c>
      <c r="AE31" s="103">
        <f t="shared" si="7"/>
        <v>1136.77</v>
      </c>
      <c r="AF31" s="103">
        <f t="shared" si="8"/>
        <v>100</v>
      </c>
      <c r="AG31" s="3"/>
    </row>
    <row r="32" spans="2:33" ht="13.2" x14ac:dyDescent="0.25">
      <c r="B32" s="1" t="str">
        <f>адреса!$G$31</f>
        <v>кв.25</v>
      </c>
      <c r="C32" s="522">
        <f>адреса!$I$31</f>
        <v>10000025</v>
      </c>
      <c r="D32" s="6" t="str">
        <f>адреса!$K$31</f>
        <v>ФИО-1-25</v>
      </c>
      <c r="E32" s="6">
        <v>3966.33</v>
      </c>
      <c r="F32" s="6">
        <v>1752.3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/>
      <c r="M32" s="6">
        <v>100</v>
      </c>
      <c r="N32" s="6">
        <v>0</v>
      </c>
      <c r="O32" s="6">
        <v>1471.14</v>
      </c>
      <c r="P32" s="6">
        <v>0</v>
      </c>
      <c r="Q32" s="6">
        <v>0</v>
      </c>
      <c r="R32" s="6"/>
      <c r="S32" s="6"/>
      <c r="T32" s="6"/>
      <c r="U32" s="6"/>
      <c r="V32" s="6">
        <v>3323.44</v>
      </c>
      <c r="W32" s="6">
        <v>3966.33</v>
      </c>
      <c r="X32" s="6">
        <v>3323.44</v>
      </c>
      <c r="Y32" s="513">
        <f>IF(A32&lt;&gt;"",IF(A32=мар17!A32,0,1),IF(AND(B32=мар17!B32,C32=мар17!C32),0,1))</f>
        <v>0</v>
      </c>
      <c r="Z32" s="70" t="str">
        <f t="shared" si="5"/>
        <v>ул. Первая д.1</v>
      </c>
      <c r="AA32" s="504">
        <f>IF($B32&lt;&gt;"",MAX(AA$7:AA31)+1,0)</f>
        <v>25</v>
      </c>
      <c r="AB32" s="502">
        <f t="shared" si="1"/>
        <v>32</v>
      </c>
      <c r="AC32" s="504">
        <f>1</f>
        <v>1</v>
      </c>
      <c r="AD32" s="103">
        <f t="shared" si="6"/>
        <v>1752.3</v>
      </c>
      <c r="AE32" s="103">
        <f t="shared" si="7"/>
        <v>1471.14</v>
      </c>
      <c r="AF32" s="103">
        <f t="shared" si="8"/>
        <v>100</v>
      </c>
      <c r="AG32" s="3"/>
    </row>
    <row r="33" spans="2:33" ht="13.2" x14ac:dyDescent="0.25">
      <c r="B33" s="1" t="str">
        <f>адреса!$G$32</f>
        <v>кв.26</v>
      </c>
      <c r="C33" s="522">
        <f>адреса!$I$32</f>
        <v>10000026</v>
      </c>
      <c r="D33" s="6" t="str">
        <f>адреса!$K$32</f>
        <v>ФИО-1-26</v>
      </c>
      <c r="E33" s="6">
        <v>10264.129999999999</v>
      </c>
      <c r="F33" s="6">
        <v>4345.41</v>
      </c>
      <c r="G33" s="6">
        <v>0</v>
      </c>
      <c r="H33" s="6">
        <v>0</v>
      </c>
      <c r="I33" s="6">
        <v>233.05</v>
      </c>
      <c r="J33" s="6">
        <v>1605.66</v>
      </c>
      <c r="K33" s="6">
        <v>511.44</v>
      </c>
      <c r="L33" s="6"/>
      <c r="M33" s="6">
        <v>100</v>
      </c>
      <c r="N33" s="6">
        <v>0</v>
      </c>
      <c r="O33" s="6">
        <v>984.94</v>
      </c>
      <c r="P33" s="6">
        <v>0</v>
      </c>
      <c r="Q33" s="6">
        <v>0</v>
      </c>
      <c r="R33" s="6"/>
      <c r="S33" s="6"/>
      <c r="T33" s="6"/>
      <c r="U33" s="6"/>
      <c r="V33" s="6">
        <v>7780.5</v>
      </c>
      <c r="W33" s="6">
        <v>0</v>
      </c>
      <c r="X33" s="6">
        <v>18044.63</v>
      </c>
      <c r="Y33" s="513">
        <f>IF(A33&lt;&gt;"",IF(A33=мар17!A33,0,1),IF(AND(B33=мар17!B33,C33=мар17!C33),0,1))</f>
        <v>0</v>
      </c>
      <c r="Z33" s="70" t="str">
        <f t="shared" si="5"/>
        <v>ул. Первая д.1</v>
      </c>
      <c r="AA33" s="504">
        <f>IF($B33&lt;&gt;"",MAX(AA$7:AA32)+1,0)</f>
        <v>26</v>
      </c>
      <c r="AB33" s="502">
        <f t="shared" si="1"/>
        <v>33</v>
      </c>
      <c r="AC33" s="504">
        <f>1</f>
        <v>1</v>
      </c>
      <c r="AD33" s="103">
        <f t="shared" si="6"/>
        <v>4345.41</v>
      </c>
      <c r="AE33" s="103">
        <f t="shared" si="7"/>
        <v>3335.09</v>
      </c>
      <c r="AF33" s="103">
        <f t="shared" si="8"/>
        <v>100</v>
      </c>
      <c r="AG33" s="3"/>
    </row>
    <row r="34" spans="2:33" ht="13.2" x14ac:dyDescent="0.25">
      <c r="B34" s="1" t="str">
        <f>адреса!$G$33</f>
        <v>кв.27</v>
      </c>
      <c r="C34" s="522">
        <f>адреса!$I$33</f>
        <v>10000027</v>
      </c>
      <c r="D34" s="6" t="str">
        <f>адреса!$K$33</f>
        <v>ФИО-1-27</v>
      </c>
      <c r="E34" s="6">
        <v>22829.37</v>
      </c>
      <c r="F34" s="6">
        <v>2821.5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/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/>
      <c r="S34" s="6"/>
      <c r="T34" s="6"/>
      <c r="U34" s="6"/>
      <c r="V34" s="6">
        <v>2821.5</v>
      </c>
      <c r="W34" s="6">
        <v>0</v>
      </c>
      <c r="X34" s="6">
        <v>25650.87</v>
      </c>
      <c r="Y34" s="513">
        <f>IF(A34&lt;&gt;"",IF(A34=мар17!A34,0,1),IF(AND(B34=мар17!B34,C34=мар17!C34),0,1))</f>
        <v>0</v>
      </c>
      <c r="Z34" s="70" t="str">
        <f t="shared" si="5"/>
        <v>ул. Первая д.1</v>
      </c>
      <c r="AA34" s="504">
        <f>IF($B34&lt;&gt;"",MAX(AA$7:AA33)+1,0)</f>
        <v>27</v>
      </c>
      <c r="AB34" s="502">
        <f t="shared" si="1"/>
        <v>34</v>
      </c>
      <c r="AC34" s="504">
        <f>1</f>
        <v>1</v>
      </c>
      <c r="AD34" s="103">
        <f t="shared" si="6"/>
        <v>2821.5</v>
      </c>
      <c r="AE34" s="103">
        <f t="shared" si="7"/>
        <v>0</v>
      </c>
      <c r="AF34" s="103">
        <f t="shared" si="8"/>
        <v>0</v>
      </c>
      <c r="AG34" s="3"/>
    </row>
    <row r="35" spans="2:33" ht="13.2" x14ac:dyDescent="0.25">
      <c r="B35" s="1" t="str">
        <f>адреса!$G$34</f>
        <v>кв.28</v>
      </c>
      <c r="C35" s="522">
        <f>адреса!$I$34</f>
        <v>10000028</v>
      </c>
      <c r="D35" s="6" t="str">
        <f>адреса!$K$34</f>
        <v>ФИО-1-28</v>
      </c>
      <c r="E35" s="6">
        <v>5028.49</v>
      </c>
      <c r="F35" s="6">
        <v>1884.3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/>
      <c r="M35" s="6">
        <v>100</v>
      </c>
      <c r="N35" s="6">
        <v>0</v>
      </c>
      <c r="O35" s="6">
        <v>295.8</v>
      </c>
      <c r="P35" s="6">
        <v>0</v>
      </c>
      <c r="Q35" s="6">
        <v>0</v>
      </c>
      <c r="R35" s="6"/>
      <c r="S35" s="6"/>
      <c r="T35" s="6"/>
      <c r="U35" s="6"/>
      <c r="V35" s="6">
        <v>2280.1</v>
      </c>
      <c r="W35" s="6">
        <v>0</v>
      </c>
      <c r="X35" s="6">
        <v>7308.59</v>
      </c>
      <c r="Y35" s="513">
        <f>IF(A35&lt;&gt;"",IF(A35=мар17!A35,0,1),IF(AND(B35=мар17!B35,C35=мар17!C35),0,1))</f>
        <v>0</v>
      </c>
      <c r="Z35" s="70" t="str">
        <f t="shared" si="5"/>
        <v>ул. Первая д.1</v>
      </c>
      <c r="AA35" s="504">
        <f>IF($B35&lt;&gt;"",MAX(AA$7:AA34)+1,0)</f>
        <v>28</v>
      </c>
      <c r="AB35" s="502">
        <f t="shared" si="1"/>
        <v>35</v>
      </c>
      <c r="AC35" s="504">
        <f>1</f>
        <v>1</v>
      </c>
      <c r="AD35" s="103">
        <f t="shared" si="6"/>
        <v>1884.3</v>
      </c>
      <c r="AE35" s="103">
        <f t="shared" si="7"/>
        <v>295.8</v>
      </c>
      <c r="AF35" s="103">
        <f t="shared" si="8"/>
        <v>99.999999999999943</v>
      </c>
      <c r="AG35" s="3"/>
    </row>
    <row r="36" spans="2:33" ht="13.2" x14ac:dyDescent="0.25">
      <c r="B36" s="1" t="str">
        <f>адреса!$G$35</f>
        <v>кв.29</v>
      </c>
      <c r="C36" s="522">
        <f>адреса!$I$35</f>
        <v>10000029</v>
      </c>
      <c r="D36" s="6" t="str">
        <f>адреса!$K$35</f>
        <v>ФИО-1-29</v>
      </c>
      <c r="E36" s="6">
        <v>6873.43</v>
      </c>
      <c r="F36" s="6">
        <v>3762</v>
      </c>
      <c r="G36" s="6">
        <v>0</v>
      </c>
      <c r="H36" s="6">
        <v>0</v>
      </c>
      <c r="I36" s="6">
        <v>147.58000000000001</v>
      </c>
      <c r="J36" s="6">
        <v>448.07</v>
      </c>
      <c r="K36" s="6">
        <v>207.73</v>
      </c>
      <c r="L36" s="6"/>
      <c r="M36" s="6">
        <v>100</v>
      </c>
      <c r="N36" s="6">
        <v>0</v>
      </c>
      <c r="O36" s="6">
        <v>621.77</v>
      </c>
      <c r="P36" s="6">
        <v>0</v>
      </c>
      <c r="Q36" s="6">
        <v>0</v>
      </c>
      <c r="R36" s="6"/>
      <c r="S36" s="6"/>
      <c r="T36" s="6"/>
      <c r="U36" s="6"/>
      <c r="V36" s="6">
        <v>5287.15</v>
      </c>
      <c r="W36" s="6">
        <v>6873.43</v>
      </c>
      <c r="X36" s="6">
        <v>5287.15</v>
      </c>
      <c r="Y36" s="513">
        <f>IF(A36&lt;&gt;"",IF(A36=мар17!A36,0,1),IF(AND(B36=мар17!B36,C36=мар17!C36),0,1))</f>
        <v>0</v>
      </c>
      <c r="Z36" s="70" t="str">
        <f t="shared" si="5"/>
        <v>ул. Первая д.1</v>
      </c>
      <c r="AA36" s="504">
        <f>IF($B36&lt;&gt;"",MAX(AA$7:AA35)+1,0)</f>
        <v>29</v>
      </c>
      <c r="AB36" s="502">
        <f t="shared" si="1"/>
        <v>36</v>
      </c>
      <c r="AC36" s="504">
        <f>1</f>
        <v>1</v>
      </c>
      <c r="AD36" s="103">
        <f t="shared" si="6"/>
        <v>3762</v>
      </c>
      <c r="AE36" s="103">
        <f t="shared" si="7"/>
        <v>1425.15</v>
      </c>
      <c r="AF36" s="103">
        <f t="shared" si="8"/>
        <v>99.999999999999545</v>
      </c>
      <c r="AG36" s="3"/>
    </row>
    <row r="37" spans="2:33" ht="13.2" x14ac:dyDescent="0.25">
      <c r="B37" s="1" t="str">
        <f>адреса!$G$36</f>
        <v>кв.30</v>
      </c>
      <c r="C37" s="522">
        <f>адреса!$I$36</f>
        <v>10000030</v>
      </c>
      <c r="D37" s="6" t="str">
        <f>адреса!$K$36</f>
        <v>ФИО-1-30</v>
      </c>
      <c r="E37" s="6">
        <v>19025.28</v>
      </c>
      <c r="F37" s="6">
        <v>3762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/>
      <c r="M37" s="6">
        <v>0</v>
      </c>
      <c r="N37" s="6">
        <v>0</v>
      </c>
      <c r="O37" s="6">
        <v>909.37</v>
      </c>
      <c r="P37" s="6">
        <v>0</v>
      </c>
      <c r="Q37" s="6">
        <v>0</v>
      </c>
      <c r="R37" s="6"/>
      <c r="S37" s="6"/>
      <c r="T37" s="6"/>
      <c r="U37" s="6"/>
      <c r="V37" s="6">
        <v>4671.37</v>
      </c>
      <c r="W37" s="6">
        <v>0</v>
      </c>
      <c r="X37" s="6">
        <v>23696.65</v>
      </c>
      <c r="Y37" s="513">
        <f>IF(A37&lt;&gt;"",IF(A37=мар17!A37,0,1),IF(AND(B37=мар17!B37,C37=мар17!C37),0,1))</f>
        <v>0</v>
      </c>
      <c r="Z37" s="70" t="str">
        <f t="shared" si="5"/>
        <v>ул. Первая д.1</v>
      </c>
      <c r="AA37" s="504">
        <f>IF($B37&lt;&gt;"",MAX(AA$7:AA36)+1,0)</f>
        <v>30</v>
      </c>
      <c r="AB37" s="502">
        <f t="shared" si="1"/>
        <v>37</v>
      </c>
      <c r="AC37" s="504">
        <f>1</f>
        <v>1</v>
      </c>
      <c r="AD37" s="103">
        <f t="shared" si="6"/>
        <v>3762</v>
      </c>
      <c r="AE37" s="103">
        <f t="shared" si="7"/>
        <v>909.37</v>
      </c>
      <c r="AF37" s="103">
        <f t="shared" si="8"/>
        <v>0</v>
      </c>
      <c r="AG37" s="3"/>
    </row>
    <row r="38" spans="2:33" ht="13.2" x14ac:dyDescent="0.25">
      <c r="B38" s="1" t="str">
        <f>адреса!$G$37</f>
        <v>кв.31</v>
      </c>
      <c r="C38" s="522">
        <f>адреса!$I$37</f>
        <v>10000031</v>
      </c>
      <c r="D38" s="6" t="str">
        <f>адреса!$K$37</f>
        <v>ФИО-1-31</v>
      </c>
      <c r="E38" s="6">
        <v>-928.17</v>
      </c>
      <c r="F38" s="6">
        <v>1884.3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/>
      <c r="M38" s="6">
        <v>100</v>
      </c>
      <c r="N38" s="6">
        <v>0</v>
      </c>
      <c r="O38" s="6">
        <v>0</v>
      </c>
      <c r="P38" s="6">
        <v>0</v>
      </c>
      <c r="Q38" s="6">
        <v>0</v>
      </c>
      <c r="R38" s="6"/>
      <c r="S38" s="6"/>
      <c r="T38" s="6"/>
      <c r="U38" s="6"/>
      <c r="V38" s="6">
        <v>1984.3</v>
      </c>
      <c r="W38" s="6">
        <v>928.17</v>
      </c>
      <c r="X38" s="6">
        <v>127.96</v>
      </c>
      <c r="Y38" s="513">
        <f>IF(A38&lt;&gt;"",IF(A38=мар17!A38,0,1),IF(AND(B38=мар17!B38,C38=мар17!C38),0,1))</f>
        <v>0</v>
      </c>
      <c r="Z38" s="70" t="str">
        <f t="shared" si="5"/>
        <v>ул. Первая д.1</v>
      </c>
      <c r="AA38" s="504">
        <f>IF($B38&lt;&gt;"",MAX(AA$7:AA37)+1,0)</f>
        <v>31</v>
      </c>
      <c r="AB38" s="502">
        <f t="shared" si="1"/>
        <v>38</v>
      </c>
      <c r="AC38" s="504">
        <f>1</f>
        <v>1</v>
      </c>
      <c r="AD38" s="103">
        <f t="shared" si="6"/>
        <v>1884.3</v>
      </c>
      <c r="AE38" s="103">
        <f t="shared" si="7"/>
        <v>0</v>
      </c>
      <c r="AF38" s="103">
        <f t="shared" si="8"/>
        <v>100</v>
      </c>
      <c r="AG38" s="3"/>
    </row>
    <row r="39" spans="2:33" ht="13.2" x14ac:dyDescent="0.25">
      <c r="B39" s="1" t="str">
        <f>адреса!$G$38</f>
        <v>кв.32</v>
      </c>
      <c r="C39" s="522">
        <f>адреса!$I$38</f>
        <v>10000032</v>
      </c>
      <c r="D39" s="6" t="str">
        <f>адреса!$K$38</f>
        <v>ФИО-1-32</v>
      </c>
      <c r="E39" s="6">
        <v>25363.46</v>
      </c>
      <c r="F39" s="6">
        <v>3762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/>
      <c r="M39" s="6">
        <v>100</v>
      </c>
      <c r="N39" s="6">
        <v>0</v>
      </c>
      <c r="O39" s="6">
        <v>2238.5500000000002</v>
      </c>
      <c r="P39" s="6">
        <v>0</v>
      </c>
      <c r="Q39" s="6">
        <v>0</v>
      </c>
      <c r="R39" s="6"/>
      <c r="S39" s="6"/>
      <c r="T39" s="6"/>
      <c r="U39" s="6"/>
      <c r="V39" s="6">
        <v>6100.55</v>
      </c>
      <c r="W39" s="6">
        <v>25364</v>
      </c>
      <c r="X39" s="6">
        <v>6100.01</v>
      </c>
      <c r="Y39" s="513">
        <f>IF(A39&lt;&gt;"",IF(A39=мар17!A39,0,1),IF(AND(B39=мар17!B39,C39=мар17!C39),0,1))</f>
        <v>0</v>
      </c>
      <c r="Z39" s="70" t="str">
        <f t="shared" si="5"/>
        <v>ул. Первая д.1</v>
      </c>
      <c r="AA39" s="504">
        <f>IF($B39&lt;&gt;"",MAX(AA$7:AA38)+1,0)</f>
        <v>32</v>
      </c>
      <c r="AB39" s="502">
        <f t="shared" si="1"/>
        <v>39</v>
      </c>
      <c r="AC39" s="504">
        <f>1</f>
        <v>1</v>
      </c>
      <c r="AD39" s="103">
        <f t="shared" si="6"/>
        <v>3762</v>
      </c>
      <c r="AE39" s="103">
        <f t="shared" si="7"/>
        <v>2238.5500000000002</v>
      </c>
      <c r="AF39" s="103">
        <f t="shared" si="8"/>
        <v>100</v>
      </c>
      <c r="AG39" s="3"/>
    </row>
    <row r="40" spans="2:33" ht="13.2" x14ac:dyDescent="0.25">
      <c r="B40" s="1" t="str">
        <f>адреса!$G$39</f>
        <v>кв.33</v>
      </c>
      <c r="C40" s="522">
        <f>адреса!$I$39</f>
        <v>10000033</v>
      </c>
      <c r="D40" s="6" t="str">
        <f>адреса!$K$39</f>
        <v>ФИО-1-33</v>
      </c>
      <c r="E40" s="6">
        <v>14801.18</v>
      </c>
      <c r="F40" s="6">
        <v>3762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/>
      <c r="M40" s="6">
        <v>100</v>
      </c>
      <c r="N40" s="6">
        <v>0</v>
      </c>
      <c r="O40" s="6">
        <v>0</v>
      </c>
      <c r="P40" s="6">
        <v>0</v>
      </c>
      <c r="Q40" s="6">
        <v>0</v>
      </c>
      <c r="R40" s="6"/>
      <c r="S40" s="6"/>
      <c r="T40" s="6"/>
      <c r="U40" s="6"/>
      <c r="V40" s="6">
        <v>3862</v>
      </c>
      <c r="W40" s="6">
        <v>14801.18</v>
      </c>
      <c r="X40" s="6">
        <v>3862</v>
      </c>
      <c r="Y40" s="513">
        <f>IF(A40&lt;&gt;"",IF(A40=мар17!A40,0,1),IF(AND(B40=мар17!B40,C40=мар17!C40),0,1))</f>
        <v>0</v>
      </c>
      <c r="Z40" s="70" t="str">
        <f t="shared" si="5"/>
        <v>ул. Первая д.1</v>
      </c>
      <c r="AA40" s="504">
        <f>IF($B40&lt;&gt;"",MAX(AA$7:AA39)+1,0)</f>
        <v>33</v>
      </c>
      <c r="AB40" s="502">
        <f t="shared" si="1"/>
        <v>40</v>
      </c>
      <c r="AC40" s="504">
        <f>1</f>
        <v>1</v>
      </c>
      <c r="AD40" s="103">
        <f t="shared" si="6"/>
        <v>3762</v>
      </c>
      <c r="AE40" s="103">
        <f t="shared" si="7"/>
        <v>0</v>
      </c>
      <c r="AF40" s="103">
        <f t="shared" si="8"/>
        <v>100</v>
      </c>
      <c r="AG40" s="3"/>
    </row>
    <row r="41" spans="2:33" ht="13.2" x14ac:dyDescent="0.25">
      <c r="B41" s="1" t="str">
        <f>адреса!$G$40</f>
        <v>кв.34</v>
      </c>
      <c r="C41" s="522">
        <f>адреса!$I$40</f>
        <v>10000034</v>
      </c>
      <c r="D41" s="6" t="str">
        <f>адреса!$K$40</f>
        <v>ФИО-1-34</v>
      </c>
      <c r="E41" s="6">
        <v>12736.68</v>
      </c>
      <c r="F41" s="6">
        <v>1768.8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/>
      <c r="M41" s="6">
        <v>100</v>
      </c>
      <c r="N41" s="6">
        <v>0</v>
      </c>
      <c r="O41" s="6">
        <v>383.17</v>
      </c>
      <c r="P41" s="6">
        <v>0</v>
      </c>
      <c r="Q41" s="6">
        <v>0</v>
      </c>
      <c r="R41" s="6"/>
      <c r="S41" s="6"/>
      <c r="T41" s="6"/>
      <c r="U41" s="6"/>
      <c r="V41" s="6">
        <v>2251.9699999999998</v>
      </c>
      <c r="W41" s="6">
        <v>12736.68</v>
      </c>
      <c r="X41" s="6">
        <v>2251.9699999999998</v>
      </c>
      <c r="Y41" s="513">
        <f>IF(A41&lt;&gt;"",IF(A41=мар17!A41,0,1),IF(AND(B41=мар17!B41,C41=мар17!C41),0,1))</f>
        <v>0</v>
      </c>
      <c r="Z41" s="70" t="str">
        <f t="shared" si="5"/>
        <v>ул. Первая д.1</v>
      </c>
      <c r="AA41" s="504">
        <f>IF($B41&lt;&gt;"",MAX(AA$7:AA40)+1,0)</f>
        <v>34</v>
      </c>
      <c r="AB41" s="502">
        <f t="shared" si="1"/>
        <v>41</v>
      </c>
      <c r="AC41" s="504">
        <f>1</f>
        <v>1</v>
      </c>
      <c r="AD41" s="103">
        <f t="shared" si="6"/>
        <v>1768.8</v>
      </c>
      <c r="AE41" s="103">
        <f t="shared" si="7"/>
        <v>383.17</v>
      </c>
      <c r="AF41" s="103">
        <f t="shared" si="8"/>
        <v>99.999999999999829</v>
      </c>
      <c r="AG41" s="3"/>
    </row>
    <row r="42" spans="2:33" ht="13.2" x14ac:dyDescent="0.25">
      <c r="B42" s="1" t="str">
        <f>адреса!$G$41</f>
        <v>кв.35</v>
      </c>
      <c r="C42" s="522">
        <f>адреса!$I$41</f>
        <v>10000035</v>
      </c>
      <c r="D42" s="6" t="str">
        <f>адреса!$K$41</f>
        <v>ФИО-1-35</v>
      </c>
      <c r="E42" s="6">
        <v>7761.12</v>
      </c>
      <c r="F42" s="6">
        <v>3762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/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/>
      <c r="S42" s="6"/>
      <c r="T42" s="6"/>
      <c r="U42" s="6"/>
      <c r="V42" s="6">
        <v>3762</v>
      </c>
      <c r="W42" s="6">
        <v>7761.12</v>
      </c>
      <c r="X42" s="6">
        <v>3762</v>
      </c>
      <c r="Y42" s="513">
        <f>IF(A42&lt;&gt;"",IF(A42=мар17!A42,0,1),IF(AND(B42=мар17!B42,C42=мар17!C42),0,1))</f>
        <v>0</v>
      </c>
      <c r="Z42" s="70" t="str">
        <f t="shared" si="5"/>
        <v>ул. Первая д.1</v>
      </c>
      <c r="AA42" s="504">
        <f>IF($B42&lt;&gt;"",MAX(AA$7:AA41)+1,0)</f>
        <v>35</v>
      </c>
      <c r="AB42" s="502">
        <f t="shared" si="1"/>
        <v>42</v>
      </c>
      <c r="AC42" s="504">
        <f>1</f>
        <v>1</v>
      </c>
      <c r="AD42" s="103">
        <f t="shared" si="6"/>
        <v>3762</v>
      </c>
      <c r="AE42" s="103">
        <f t="shared" si="7"/>
        <v>0</v>
      </c>
      <c r="AF42" s="103">
        <f t="shared" si="8"/>
        <v>0</v>
      </c>
      <c r="AG42" s="3"/>
    </row>
    <row r="43" spans="2:33" ht="13.2" x14ac:dyDescent="0.25">
      <c r="B43" s="1" t="str">
        <f>адреса!$G$42</f>
        <v>кв.36</v>
      </c>
      <c r="C43" s="522">
        <f>адреса!$I$42</f>
        <v>10000036</v>
      </c>
      <c r="D43" s="6" t="str">
        <f>адреса!$K$42</f>
        <v>ФИО-1-36</v>
      </c>
      <c r="E43" s="6">
        <v>13210.62</v>
      </c>
      <c r="F43" s="6">
        <v>3432.15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/>
      <c r="M43" s="6">
        <v>100</v>
      </c>
      <c r="N43" s="6">
        <v>0</v>
      </c>
      <c r="O43" s="6">
        <v>579.33000000000004</v>
      </c>
      <c r="P43" s="6">
        <v>0</v>
      </c>
      <c r="Q43" s="6">
        <v>0</v>
      </c>
      <c r="R43" s="6"/>
      <c r="S43" s="6"/>
      <c r="T43" s="6"/>
      <c r="U43" s="6"/>
      <c r="V43" s="6">
        <v>4111.4799999999996</v>
      </c>
      <c r="W43" s="6">
        <v>13210.62</v>
      </c>
      <c r="X43" s="6">
        <v>4111.4799999999996</v>
      </c>
      <c r="Y43" s="513">
        <f>IF(A43&lt;&gt;"",IF(A43=мар17!A43,0,1),IF(AND(B43=мар17!B43,C43=мар17!C43),0,1))</f>
        <v>0</v>
      </c>
      <c r="Z43" s="70" t="str">
        <f t="shared" si="5"/>
        <v>ул. Первая д.1</v>
      </c>
      <c r="AA43" s="504">
        <f>IF($B43&lt;&gt;"",MAX(AA$7:AA42)+1,0)</f>
        <v>36</v>
      </c>
      <c r="AB43" s="502">
        <f t="shared" si="1"/>
        <v>43</v>
      </c>
      <c r="AC43" s="504">
        <f>1</f>
        <v>1</v>
      </c>
      <c r="AD43" s="103">
        <f t="shared" si="6"/>
        <v>3432.15</v>
      </c>
      <c r="AE43" s="103">
        <f t="shared" si="7"/>
        <v>579.33000000000004</v>
      </c>
      <c r="AF43" s="103">
        <f t="shared" si="8"/>
        <v>99.999999999999432</v>
      </c>
      <c r="AG43" s="3"/>
    </row>
    <row r="44" spans="2:33" ht="13.2" x14ac:dyDescent="0.25">
      <c r="B44" s="1" t="str">
        <f>адреса!$G$43</f>
        <v>кв.37</v>
      </c>
      <c r="C44" s="522">
        <f>адреса!$I$43</f>
        <v>10000037</v>
      </c>
      <c r="D44" s="6" t="str">
        <f>адреса!$K$43</f>
        <v>ФИО-1-37</v>
      </c>
      <c r="E44" s="6">
        <v>10163.129999999999</v>
      </c>
      <c r="F44" s="6">
        <v>1765.5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/>
      <c r="M44" s="6">
        <v>100</v>
      </c>
      <c r="N44" s="6">
        <v>0</v>
      </c>
      <c r="O44" s="6">
        <v>479.89</v>
      </c>
      <c r="P44" s="6">
        <v>0</v>
      </c>
      <c r="Q44" s="6">
        <v>0</v>
      </c>
      <c r="R44" s="6"/>
      <c r="S44" s="6"/>
      <c r="T44" s="6"/>
      <c r="U44" s="6"/>
      <c r="V44" s="6">
        <v>2345.39</v>
      </c>
      <c r="W44" s="6">
        <v>10163.129999999999</v>
      </c>
      <c r="X44" s="6">
        <v>2345.39</v>
      </c>
      <c r="Y44" s="513">
        <f>IF(A44&lt;&gt;"",IF(A44=мар17!A44,0,1),IF(AND(B44=мар17!B44,C44=мар17!C44),0,1))</f>
        <v>0</v>
      </c>
      <c r="Z44" s="70" t="str">
        <f t="shared" si="5"/>
        <v>ул. Первая д.1</v>
      </c>
      <c r="AA44" s="504">
        <f>IF($B44&lt;&gt;"",MAX(AA$7:AA43)+1,0)</f>
        <v>37</v>
      </c>
      <c r="AB44" s="502">
        <f t="shared" si="1"/>
        <v>44</v>
      </c>
      <c r="AC44" s="504">
        <f>1</f>
        <v>1</v>
      </c>
      <c r="AD44" s="103">
        <f t="shared" si="6"/>
        <v>1765.5</v>
      </c>
      <c r="AE44" s="103">
        <f t="shared" si="7"/>
        <v>479.89</v>
      </c>
      <c r="AF44" s="103">
        <f t="shared" si="8"/>
        <v>99.999999999999886</v>
      </c>
      <c r="AG44" s="3"/>
    </row>
    <row r="45" spans="2:33" ht="13.2" x14ac:dyDescent="0.25">
      <c r="B45" s="1" t="str">
        <f>адреса!$G$44</f>
        <v>кв.38</v>
      </c>
      <c r="C45" s="522">
        <f>адреса!$I$44</f>
        <v>10000038</v>
      </c>
      <c r="D45" s="6" t="str">
        <f>адреса!$K$44</f>
        <v>ФИО-1-38</v>
      </c>
      <c r="E45" s="6">
        <v>33434.46</v>
      </c>
      <c r="F45" s="6">
        <v>3230.7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/>
      <c r="M45" s="6">
        <v>100</v>
      </c>
      <c r="N45" s="6">
        <v>0</v>
      </c>
      <c r="O45" s="6">
        <v>1142.07</v>
      </c>
      <c r="P45" s="6">
        <v>0</v>
      </c>
      <c r="Q45" s="6">
        <v>0</v>
      </c>
      <c r="R45" s="6"/>
      <c r="S45" s="6"/>
      <c r="T45" s="6"/>
      <c r="U45" s="6"/>
      <c r="V45" s="6">
        <v>4472.7700000000004</v>
      </c>
      <c r="W45" s="6">
        <v>0</v>
      </c>
      <c r="X45" s="6">
        <v>37907.230000000003</v>
      </c>
      <c r="Y45" s="513">
        <f>IF(A45&lt;&gt;"",IF(A45=мар17!A45,0,1),IF(AND(B45=мар17!B45,C45=мар17!C45),0,1))</f>
        <v>0</v>
      </c>
      <c r="Z45" s="70" t="str">
        <f t="shared" si="5"/>
        <v>ул. Первая д.1</v>
      </c>
      <c r="AA45" s="504">
        <f>IF($B45&lt;&gt;"",MAX(AA$7:AA44)+1,0)</f>
        <v>38</v>
      </c>
      <c r="AB45" s="502">
        <f t="shared" si="1"/>
        <v>45</v>
      </c>
      <c r="AC45" s="504">
        <f>1</f>
        <v>1</v>
      </c>
      <c r="AD45" s="103">
        <f t="shared" si="6"/>
        <v>3230.7</v>
      </c>
      <c r="AE45" s="103">
        <f t="shared" si="7"/>
        <v>1142.07</v>
      </c>
      <c r="AF45" s="103">
        <f t="shared" si="8"/>
        <v>100.00000000000068</v>
      </c>
      <c r="AG45" s="3"/>
    </row>
    <row r="46" spans="2:33" ht="13.2" x14ac:dyDescent="0.25">
      <c r="B46" s="1" t="str">
        <f>адреса!$G$45</f>
        <v>кв.39</v>
      </c>
      <c r="C46" s="522">
        <f>адреса!$I$45</f>
        <v>10000039</v>
      </c>
      <c r="D46" s="6" t="str">
        <f>адреса!$K$45</f>
        <v>ФИО-1-39</v>
      </c>
      <c r="E46" s="6">
        <v>70003.58</v>
      </c>
      <c r="F46" s="6">
        <v>-7547.75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/>
      <c r="M46" s="6">
        <v>0</v>
      </c>
      <c r="N46" s="6">
        <v>0</v>
      </c>
      <c r="O46" s="6">
        <v>300.68</v>
      </c>
      <c r="P46" s="6">
        <v>0</v>
      </c>
      <c r="Q46" s="6">
        <v>0</v>
      </c>
      <c r="R46" s="6"/>
      <c r="S46" s="6"/>
      <c r="T46" s="6"/>
      <c r="U46" s="6"/>
      <c r="V46" s="6">
        <v>-7247.07</v>
      </c>
      <c r="W46" s="6">
        <v>0</v>
      </c>
      <c r="X46" s="6">
        <v>62756.51</v>
      </c>
      <c r="Y46" s="513">
        <f>IF(A46&lt;&gt;"",IF(A46=мар17!A46,0,1),IF(AND(B46=мар17!B46,C46=мар17!C46),0,1))</f>
        <v>0</v>
      </c>
      <c r="Z46" s="70" t="str">
        <f t="shared" si="5"/>
        <v>ул. Первая д.1</v>
      </c>
      <c r="AA46" s="504">
        <f>IF($B46&lt;&gt;"",MAX(AA$7:AA45)+1,0)</f>
        <v>39</v>
      </c>
      <c r="AB46" s="502">
        <f t="shared" si="1"/>
        <v>46</v>
      </c>
      <c r="AC46" s="504">
        <f>1</f>
        <v>1</v>
      </c>
      <c r="AD46" s="103">
        <f t="shared" si="6"/>
        <v>-7547.75</v>
      </c>
      <c r="AE46" s="103">
        <f t="shared" si="7"/>
        <v>300.68</v>
      </c>
      <c r="AF46" s="103">
        <f t="shared" si="8"/>
        <v>0</v>
      </c>
      <c r="AG46" s="3"/>
    </row>
    <row r="47" spans="2:33" ht="13.2" x14ac:dyDescent="0.25">
      <c r="B47" s="1" t="str">
        <f>адреса!$G$46</f>
        <v>кв.40</v>
      </c>
      <c r="C47" s="522">
        <f>адреса!$I$46</f>
        <v>10000040</v>
      </c>
      <c r="D47" s="6" t="str">
        <f>адреса!$K$46</f>
        <v>ФИО-1-40</v>
      </c>
      <c r="E47" s="6">
        <v>28108.27</v>
      </c>
      <c r="F47" s="6">
        <v>5385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/>
      <c r="M47" s="6">
        <v>0</v>
      </c>
      <c r="N47" s="6">
        <v>0</v>
      </c>
      <c r="O47" s="6">
        <v>965.01</v>
      </c>
      <c r="P47" s="6">
        <v>0</v>
      </c>
      <c r="Q47" s="6">
        <v>0</v>
      </c>
      <c r="R47" s="6"/>
      <c r="S47" s="6"/>
      <c r="T47" s="6"/>
      <c r="U47" s="6"/>
      <c r="V47" s="6">
        <v>6350.01</v>
      </c>
      <c r="W47" s="6">
        <v>0</v>
      </c>
      <c r="X47" s="6">
        <v>34458.28</v>
      </c>
      <c r="Y47" s="513">
        <f>IF(A47&lt;&gt;"",IF(A47=мар17!A47,0,1),IF(AND(B47=мар17!B47,C47=мар17!C47),0,1))</f>
        <v>0</v>
      </c>
      <c r="Z47" s="70" t="str">
        <f t="shared" si="5"/>
        <v>ул. Первая д.1</v>
      </c>
      <c r="AA47" s="504">
        <f>IF($B47&lt;&gt;"",MAX(AA$7:AA46)+1,0)</f>
        <v>40</v>
      </c>
      <c r="AB47" s="502">
        <f t="shared" si="1"/>
        <v>47</v>
      </c>
      <c r="AC47" s="504">
        <f>1</f>
        <v>1</v>
      </c>
      <c r="AD47" s="103">
        <f t="shared" si="6"/>
        <v>5385</v>
      </c>
      <c r="AE47" s="103">
        <f t="shared" si="7"/>
        <v>965.01</v>
      </c>
      <c r="AF47" s="103">
        <f t="shared" si="8"/>
        <v>0</v>
      </c>
      <c r="AG47" s="3"/>
    </row>
    <row r="48" spans="2:33" ht="13.2" x14ac:dyDescent="0.25">
      <c r="B48" s="1" t="str">
        <f>адреса!$G$47</f>
        <v>кв.41</v>
      </c>
      <c r="C48" s="522">
        <f>адреса!$I$47</f>
        <v>10000041</v>
      </c>
      <c r="D48" s="6" t="str">
        <f>адреса!$K$47</f>
        <v>ФИО-1-41</v>
      </c>
      <c r="E48" s="6">
        <v>22194.1</v>
      </c>
      <c r="F48" s="6">
        <v>4303.2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/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/>
      <c r="S48" s="6"/>
      <c r="T48" s="6"/>
      <c r="U48" s="6"/>
      <c r="V48" s="6">
        <v>4303.2</v>
      </c>
      <c r="W48" s="6">
        <v>0</v>
      </c>
      <c r="X48" s="6">
        <v>26497.3</v>
      </c>
      <c r="Y48" s="513">
        <f>IF(A48&lt;&gt;"",IF(A48=мар17!A48,0,1),IF(AND(B48=мар17!B48,C48=мар17!C48),0,1))</f>
        <v>0</v>
      </c>
      <c r="Z48" s="70" t="str">
        <f t="shared" si="5"/>
        <v>ул. Первая д.1</v>
      </c>
      <c r="AA48" s="504">
        <f>IF($B48&lt;&gt;"",MAX(AA$7:AA47)+1,0)</f>
        <v>41</v>
      </c>
      <c r="AB48" s="502">
        <f t="shared" si="1"/>
        <v>48</v>
      </c>
      <c r="AC48" s="504">
        <f>1</f>
        <v>1</v>
      </c>
      <c r="AD48" s="103">
        <f t="shared" si="6"/>
        <v>4303.2</v>
      </c>
      <c r="AE48" s="103">
        <f t="shared" si="7"/>
        <v>0</v>
      </c>
      <c r="AF48" s="103">
        <f t="shared" si="8"/>
        <v>0</v>
      </c>
      <c r="AG48" s="3"/>
    </row>
    <row r="49" spans="1:33" ht="13.2" x14ac:dyDescent="0.25">
      <c r="B49" s="1" t="str">
        <f>адреса!$G$48</f>
        <v>кв.42</v>
      </c>
      <c r="C49" s="522">
        <f>адреса!$I$48</f>
        <v>10000042</v>
      </c>
      <c r="D49" s="6" t="str">
        <f>адреса!$K$48</f>
        <v>ФИО-1-42</v>
      </c>
      <c r="E49" s="6">
        <v>3706.14</v>
      </c>
      <c r="F49" s="6">
        <v>1722.6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/>
      <c r="M49" s="6">
        <v>0</v>
      </c>
      <c r="N49" s="6">
        <v>0</v>
      </c>
      <c r="O49" s="6">
        <v>320.32</v>
      </c>
      <c r="P49" s="6">
        <v>0</v>
      </c>
      <c r="Q49" s="6">
        <v>0</v>
      </c>
      <c r="R49" s="6"/>
      <c r="S49" s="6"/>
      <c r="T49" s="6"/>
      <c r="U49" s="6"/>
      <c r="V49" s="6">
        <v>2042.92</v>
      </c>
      <c r="W49" s="6">
        <v>5000</v>
      </c>
      <c r="X49" s="6">
        <v>749.06</v>
      </c>
      <c r="Y49" s="513">
        <f>IF(A49&lt;&gt;"",IF(A49=мар17!A49,0,1),IF(AND(B49=мар17!B49,C49=мар17!C49),0,1))</f>
        <v>0</v>
      </c>
      <c r="Z49" s="70" t="str">
        <f t="shared" si="5"/>
        <v>ул. Первая д.1</v>
      </c>
      <c r="AA49" s="504">
        <f>IF($B49&lt;&gt;"",MAX(AA$7:AA48)+1,0)</f>
        <v>42</v>
      </c>
      <c r="AB49" s="502">
        <f t="shared" si="1"/>
        <v>49</v>
      </c>
      <c r="AC49" s="504">
        <f>1</f>
        <v>1</v>
      </c>
      <c r="AD49" s="103">
        <f t="shared" si="6"/>
        <v>1722.6</v>
      </c>
      <c r="AE49" s="103">
        <f t="shared" si="7"/>
        <v>320.32</v>
      </c>
      <c r="AF49" s="103">
        <f t="shared" si="8"/>
        <v>0</v>
      </c>
      <c r="AG49" s="3"/>
    </row>
    <row r="50" spans="1:33" ht="13.2" x14ac:dyDescent="0.25">
      <c r="B50" s="1" t="str">
        <f>адреса!$G$49</f>
        <v>кв.43</v>
      </c>
      <c r="C50" s="522">
        <f>адреса!$I$49</f>
        <v>10000043</v>
      </c>
      <c r="D50" s="6" t="str">
        <f>адреса!$K$49</f>
        <v>ФИО-1-43</v>
      </c>
      <c r="E50" s="6">
        <v>24219.45</v>
      </c>
      <c r="F50" s="6">
        <v>4695.8999999999996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/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/>
      <c r="S50" s="6"/>
      <c r="T50" s="6"/>
      <c r="U50" s="6"/>
      <c r="V50" s="6">
        <v>4695.8999999999996</v>
      </c>
      <c r="W50" s="6">
        <v>0</v>
      </c>
      <c r="X50" s="6">
        <v>28915.35</v>
      </c>
      <c r="Y50" s="513">
        <f>IF(A50&lt;&gt;"",IF(A50=мар17!A50,0,1),IF(AND(B50=мар17!B50,C50=мар17!C50),0,1))</f>
        <v>0</v>
      </c>
      <c r="Z50" s="70" t="str">
        <f t="shared" si="5"/>
        <v>ул. Первая д.1</v>
      </c>
      <c r="AA50" s="504">
        <f>IF($B50&lt;&gt;"",MAX(AA$7:AA49)+1,0)</f>
        <v>43</v>
      </c>
      <c r="AB50" s="502">
        <f t="shared" si="1"/>
        <v>50</v>
      </c>
      <c r="AC50" s="504">
        <f>1</f>
        <v>1</v>
      </c>
      <c r="AD50" s="103">
        <f t="shared" si="6"/>
        <v>4695.8999999999996</v>
      </c>
      <c r="AE50" s="103">
        <f t="shared" si="7"/>
        <v>0</v>
      </c>
      <c r="AF50" s="103">
        <f t="shared" si="8"/>
        <v>0</v>
      </c>
      <c r="AG50" s="3"/>
    </row>
    <row r="51" spans="1:33" ht="13.2" x14ac:dyDescent="0.25">
      <c r="B51" s="1" t="str">
        <f>адреса!$G$50</f>
        <v>кв.44</v>
      </c>
      <c r="C51" s="522">
        <f>адреса!$I$50</f>
        <v>10000044</v>
      </c>
      <c r="D51" s="6" t="str">
        <f>адреса!$K$50</f>
        <v>ФИО-1-44</v>
      </c>
      <c r="E51" s="6">
        <v>22194.1</v>
      </c>
      <c r="F51" s="6">
        <v>4303.2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/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/>
      <c r="S51" s="6"/>
      <c r="T51" s="6"/>
      <c r="U51" s="6"/>
      <c r="V51" s="6">
        <v>4303.2</v>
      </c>
      <c r="W51" s="6">
        <v>0</v>
      </c>
      <c r="X51" s="6">
        <v>26497.3</v>
      </c>
      <c r="Y51" s="513">
        <f>IF(A51&lt;&gt;"",IF(A51=мар17!A51,0,1),IF(AND(B51=мар17!B51,C51=мар17!C51),0,1))</f>
        <v>0</v>
      </c>
      <c r="Z51" s="70" t="str">
        <f t="shared" si="5"/>
        <v>ул. Первая д.1</v>
      </c>
      <c r="AA51" s="504">
        <f>IF($B51&lt;&gt;"",MAX(AA$7:AA50)+1,0)</f>
        <v>44</v>
      </c>
      <c r="AB51" s="502">
        <f t="shared" si="1"/>
        <v>51</v>
      </c>
      <c r="AC51" s="504">
        <f>1</f>
        <v>1</v>
      </c>
      <c r="AD51" s="103">
        <f t="shared" si="6"/>
        <v>4303.2</v>
      </c>
      <c r="AE51" s="103">
        <f t="shared" si="7"/>
        <v>0</v>
      </c>
      <c r="AF51" s="103">
        <f t="shared" si="8"/>
        <v>0</v>
      </c>
      <c r="AG51" s="3"/>
    </row>
    <row r="52" spans="1:33" ht="13.2" x14ac:dyDescent="0.25">
      <c r="B52" s="1" t="str">
        <f>адреса!$G$51</f>
        <v>кв.45</v>
      </c>
      <c r="C52" s="522">
        <f>адреса!$I$51</f>
        <v>10000045</v>
      </c>
      <c r="D52" s="6" t="str">
        <f>адреса!$K$51</f>
        <v>ФИО-1-45</v>
      </c>
      <c r="E52" s="6">
        <v>23294.87</v>
      </c>
      <c r="F52" s="6">
        <v>1696.2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/>
      <c r="M52" s="6">
        <v>0</v>
      </c>
      <c r="N52" s="6">
        <v>0</v>
      </c>
      <c r="O52" s="6">
        <v>139.21</v>
      </c>
      <c r="P52" s="6">
        <v>0</v>
      </c>
      <c r="Q52" s="6">
        <v>0</v>
      </c>
      <c r="R52" s="6"/>
      <c r="S52" s="6"/>
      <c r="T52" s="6"/>
      <c r="U52" s="6"/>
      <c r="V52" s="6">
        <v>1835.41</v>
      </c>
      <c r="W52" s="6">
        <v>0</v>
      </c>
      <c r="X52" s="6">
        <v>25130.28</v>
      </c>
      <c r="Y52" s="513">
        <f>IF(A52&lt;&gt;"",IF(A52=мар17!A52,0,1),IF(AND(B52=мар17!B52,C52=мар17!C52),0,1))</f>
        <v>0</v>
      </c>
      <c r="Z52" s="70" t="str">
        <f t="shared" si="5"/>
        <v>ул. Первая д.1</v>
      </c>
      <c r="AA52" s="504">
        <f>IF($B52&lt;&gt;"",MAX(AA$7:AA51)+1,0)</f>
        <v>45</v>
      </c>
      <c r="AB52" s="502">
        <f t="shared" si="1"/>
        <v>52</v>
      </c>
      <c r="AC52" s="504">
        <f>1</f>
        <v>1</v>
      </c>
      <c r="AD52" s="103">
        <f t="shared" si="6"/>
        <v>1696.2</v>
      </c>
      <c r="AE52" s="103">
        <f t="shared" si="7"/>
        <v>139.21</v>
      </c>
      <c r="AF52" s="103">
        <f t="shared" si="8"/>
        <v>0</v>
      </c>
      <c r="AG52" s="3"/>
    </row>
    <row r="53" spans="1:33" ht="13.2" x14ac:dyDescent="0.25">
      <c r="B53" s="1" t="str">
        <f>адреса!$G$52</f>
        <v>кв.46</v>
      </c>
      <c r="C53" s="522">
        <f>адреса!$I$52</f>
        <v>10000046</v>
      </c>
      <c r="D53" s="6" t="str">
        <f>адреса!$K$52</f>
        <v>ФИО-1-46</v>
      </c>
      <c r="E53" s="6">
        <v>24219.45</v>
      </c>
      <c r="F53" s="6">
        <v>4695.8999999999996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/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/>
      <c r="S53" s="6"/>
      <c r="T53" s="6"/>
      <c r="U53" s="6"/>
      <c r="V53" s="6">
        <v>4695.8999999999996</v>
      </c>
      <c r="W53" s="6">
        <v>0</v>
      </c>
      <c r="X53" s="6">
        <v>28915.35</v>
      </c>
      <c r="Y53" s="513">
        <f>IF(A53&lt;&gt;"",IF(A53=мар17!A53,0,1),IF(AND(B53=мар17!B53,C53=мар17!C53),0,1))</f>
        <v>0</v>
      </c>
      <c r="Z53" s="70" t="str">
        <f t="shared" si="5"/>
        <v>ул. Первая д.1</v>
      </c>
      <c r="AA53" s="504">
        <f>IF($B53&lt;&gt;"",MAX(AA$7:AA52)+1,0)</f>
        <v>46</v>
      </c>
      <c r="AB53" s="502">
        <f t="shared" si="1"/>
        <v>53</v>
      </c>
      <c r="AC53" s="504">
        <f>1</f>
        <v>1</v>
      </c>
      <c r="AD53" s="103">
        <f t="shared" si="6"/>
        <v>4695.8999999999996</v>
      </c>
      <c r="AE53" s="103">
        <f t="shared" si="7"/>
        <v>0</v>
      </c>
      <c r="AF53" s="103">
        <f t="shared" si="8"/>
        <v>0</v>
      </c>
      <c r="AG53" s="3"/>
    </row>
    <row r="54" spans="1:33" ht="13.2" x14ac:dyDescent="0.25">
      <c r="B54" s="1" t="str">
        <f>адреса!$G$53</f>
        <v>кв.47</v>
      </c>
      <c r="C54" s="522">
        <f>адреса!$I$53</f>
        <v>10000047</v>
      </c>
      <c r="D54" s="6" t="str">
        <f>адреса!$K$53</f>
        <v>ФИО-1-47</v>
      </c>
      <c r="E54" s="6">
        <v>11467.74</v>
      </c>
      <c r="F54" s="6">
        <v>4303.2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/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/>
      <c r="S54" s="6"/>
      <c r="T54" s="6"/>
      <c r="U54" s="6"/>
      <c r="V54" s="6">
        <v>4303.2</v>
      </c>
      <c r="W54" s="6">
        <v>11500</v>
      </c>
      <c r="X54" s="6">
        <v>4270.9399999999996</v>
      </c>
      <c r="Y54" s="513">
        <f>IF(A54&lt;&gt;"",IF(A54=мар17!A54,0,1),IF(AND(B54=мар17!B54,C54=мар17!C54),0,1))</f>
        <v>0</v>
      </c>
      <c r="Z54" s="70" t="str">
        <f t="shared" si="5"/>
        <v>ул. Первая д.1</v>
      </c>
      <c r="AA54" s="504">
        <f>IF($B54&lt;&gt;"",MAX(AA$7:AA53)+1,0)</f>
        <v>47</v>
      </c>
      <c r="AB54" s="502">
        <f t="shared" si="1"/>
        <v>54</v>
      </c>
      <c r="AC54" s="504">
        <f>1</f>
        <v>1</v>
      </c>
      <c r="AD54" s="103">
        <f t="shared" si="6"/>
        <v>4303.2</v>
      </c>
      <c r="AE54" s="103">
        <f t="shared" si="7"/>
        <v>0</v>
      </c>
      <c r="AF54" s="103">
        <f t="shared" si="8"/>
        <v>0</v>
      </c>
      <c r="AG54" s="3"/>
    </row>
    <row r="55" spans="1:33" ht="13.2" x14ac:dyDescent="0.25">
      <c r="B55" s="1" t="str">
        <f>адреса!$G$54</f>
        <v>кв.48</v>
      </c>
      <c r="C55" s="522">
        <f>адреса!$I$54</f>
        <v>10000048</v>
      </c>
      <c r="D55" s="6" t="str">
        <f>адреса!$K$54</f>
        <v>ФИО-1-48</v>
      </c>
      <c r="E55" s="6">
        <v>2337.69</v>
      </c>
      <c r="F55" s="6">
        <v>1884.3</v>
      </c>
      <c r="G55" s="6">
        <v>0</v>
      </c>
      <c r="H55" s="6">
        <v>0</v>
      </c>
      <c r="I55" s="6">
        <v>51.78</v>
      </c>
      <c r="J55" s="6">
        <v>215.07</v>
      </c>
      <c r="K55" s="6">
        <v>84.7</v>
      </c>
      <c r="L55" s="6"/>
      <c r="M55" s="6">
        <v>100</v>
      </c>
      <c r="N55" s="6">
        <v>0</v>
      </c>
      <c r="O55" s="6">
        <v>0</v>
      </c>
      <c r="P55" s="6">
        <v>0</v>
      </c>
      <c r="Q55" s="6">
        <v>0</v>
      </c>
      <c r="R55" s="6"/>
      <c r="S55" s="6"/>
      <c r="T55" s="6"/>
      <c r="U55" s="6"/>
      <c r="V55" s="6">
        <v>2335.85</v>
      </c>
      <c r="W55" s="6">
        <v>2389.52</v>
      </c>
      <c r="X55" s="6">
        <v>2284.02</v>
      </c>
      <c r="Y55" s="513">
        <f>IF(A55&lt;&gt;"",IF(A55=мар17!A55,0,1),IF(AND(B55=мар17!B55,C55=мар17!C55),0,1))</f>
        <v>0</v>
      </c>
      <c r="Z55" s="70" t="str">
        <f t="shared" si="5"/>
        <v>ул. Первая д.1</v>
      </c>
      <c r="AA55" s="504">
        <f>IF($B55&lt;&gt;"",MAX(AA$7:AA54)+1,0)</f>
        <v>48</v>
      </c>
      <c r="AB55" s="502">
        <f t="shared" si="1"/>
        <v>55</v>
      </c>
      <c r="AC55" s="504">
        <f>1</f>
        <v>1</v>
      </c>
      <c r="AD55" s="103">
        <f t="shared" si="6"/>
        <v>1884.3</v>
      </c>
      <c r="AE55" s="103">
        <f t="shared" si="7"/>
        <v>351.55</v>
      </c>
      <c r="AF55" s="103">
        <f t="shared" si="8"/>
        <v>99.999999999999943</v>
      </c>
      <c r="AG55" s="3"/>
    </row>
    <row r="56" spans="1:33" ht="13.2" x14ac:dyDescent="0.25">
      <c r="B56" s="1" t="str">
        <f>адреса!$G$55</f>
        <v>кв.49</v>
      </c>
      <c r="C56" s="522">
        <f>адреса!$I$55</f>
        <v>10000049</v>
      </c>
      <c r="D56" s="6" t="str">
        <f>адреса!$K$55</f>
        <v>ФИО-1-49</v>
      </c>
      <c r="E56" s="6">
        <v>39903.760000000002</v>
      </c>
      <c r="F56" s="6">
        <v>4695.8999999999996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/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/>
      <c r="S56" s="6"/>
      <c r="T56" s="6"/>
      <c r="U56" s="6"/>
      <c r="V56" s="6">
        <v>4695.8999999999996</v>
      </c>
      <c r="W56" s="6">
        <v>0</v>
      </c>
      <c r="X56" s="6">
        <v>44599.66</v>
      </c>
      <c r="Y56" s="513">
        <f>IF(A56&lt;&gt;"",IF(A56=мар17!A56,0,1),IF(AND(B56=мар17!B56,C56=мар17!C56),0,1))</f>
        <v>0</v>
      </c>
      <c r="Z56" s="70" t="str">
        <f t="shared" si="5"/>
        <v>ул. Первая д.1</v>
      </c>
      <c r="AA56" s="504">
        <f>IF($B56&lt;&gt;"",MAX(AA$7:AA55)+1,0)</f>
        <v>49</v>
      </c>
      <c r="AB56" s="502">
        <f t="shared" si="1"/>
        <v>56</v>
      </c>
      <c r="AC56" s="504">
        <f>1</f>
        <v>1</v>
      </c>
      <c r="AD56" s="103">
        <f t="shared" si="6"/>
        <v>4695.8999999999996</v>
      </c>
      <c r="AE56" s="103">
        <f t="shared" si="7"/>
        <v>0</v>
      </c>
      <c r="AF56" s="103">
        <f t="shared" si="8"/>
        <v>0</v>
      </c>
      <c r="AG56" s="3"/>
    </row>
    <row r="57" spans="1:33" ht="13.2" x14ac:dyDescent="0.25">
      <c r="A57" s="4" t="str">
        <f>адреса!$E$104</f>
        <v>ул. Третья д.3</v>
      </c>
      <c r="C57" s="522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513">
        <f>IF(A57&lt;&gt;"",IF(A57=мар17!A106,0,1),IF(AND(B57=мар17!B106,C57=мар17!C106),0,1))</f>
        <v>0</v>
      </c>
      <c r="Z57" s="70" t="str">
        <f t="shared" si="5"/>
        <v>ул. Третья д.3</v>
      </c>
      <c r="AA57" s="504">
        <f>IF($B57&lt;&gt;"",MAX(AA$7:AA56)+1,0)</f>
        <v>0</v>
      </c>
      <c r="AB57" s="502">
        <f t="shared" si="1"/>
        <v>57</v>
      </c>
      <c r="AC57" s="504">
        <f>1</f>
        <v>1</v>
      </c>
      <c r="AD57" s="103">
        <f t="shared" si="6"/>
        <v>0</v>
      </c>
      <c r="AE57" s="103">
        <f t="shared" si="7"/>
        <v>0</v>
      </c>
      <c r="AF57" s="103">
        <f t="shared" si="8"/>
        <v>0</v>
      </c>
      <c r="AG57" s="3"/>
    </row>
    <row r="58" spans="1:33" ht="13.2" x14ac:dyDescent="0.25">
      <c r="B58" s="1" t="str">
        <f>адреса!$G$104</f>
        <v>кв.1</v>
      </c>
      <c r="C58" s="522">
        <f>адреса!$I$104</f>
        <v>30000001</v>
      </c>
      <c r="D58" s="6" t="str">
        <f>адреса!$K$104</f>
        <v>ФИО-3-1</v>
      </c>
      <c r="E58" s="6">
        <v>14590.5</v>
      </c>
      <c r="F58" s="6">
        <v>1817.74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/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/>
      <c r="S58" s="6"/>
      <c r="T58" s="6"/>
      <c r="U58" s="6"/>
      <c r="V58" s="6">
        <v>1817.74</v>
      </c>
      <c r="W58" s="6">
        <v>14590.5</v>
      </c>
      <c r="X58" s="6">
        <v>1817.74</v>
      </c>
      <c r="Y58" s="513">
        <f>IF(A58&lt;&gt;"",IF(A58=мар17!A107,0,1),IF(AND(B58=мар17!B107,C58=мар17!C107),0,1))</f>
        <v>0</v>
      </c>
      <c r="Z58" s="70" t="str">
        <f t="shared" si="5"/>
        <v>ул. Третья д.3</v>
      </c>
      <c r="AA58" s="504">
        <f>IF($B58&lt;&gt;"",MAX(AA$7:AA57)+1,0)</f>
        <v>50</v>
      </c>
      <c r="AB58" s="502">
        <f t="shared" si="1"/>
        <v>58</v>
      </c>
      <c r="AC58" s="504">
        <f>1</f>
        <v>1</v>
      </c>
      <c r="AD58" s="103">
        <f t="shared" si="6"/>
        <v>1817.74</v>
      </c>
      <c r="AE58" s="103">
        <f t="shared" si="7"/>
        <v>0</v>
      </c>
      <c r="AF58" s="103">
        <f t="shared" si="8"/>
        <v>0</v>
      </c>
      <c r="AG58" s="3"/>
    </row>
    <row r="59" spans="1:33" ht="13.2" x14ac:dyDescent="0.25">
      <c r="B59" s="1" t="str">
        <f>адреса!$G$105</f>
        <v>кв.2</v>
      </c>
      <c r="C59" s="522">
        <f>адреса!$I$105</f>
        <v>30000002</v>
      </c>
      <c r="D59" s="6" t="str">
        <f>адреса!$K$105</f>
        <v>ФИО-3-2</v>
      </c>
      <c r="E59" s="6">
        <v>16694.34</v>
      </c>
      <c r="F59" s="6">
        <v>2079.84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  <c r="L59" s="6"/>
      <c r="M59" s="6">
        <v>0</v>
      </c>
      <c r="N59" s="6">
        <v>0</v>
      </c>
      <c r="O59" s="6">
        <v>0</v>
      </c>
      <c r="P59" s="6">
        <v>0</v>
      </c>
      <c r="Q59" s="6">
        <v>0</v>
      </c>
      <c r="R59" s="6"/>
      <c r="S59" s="6"/>
      <c r="T59" s="6"/>
      <c r="U59" s="6"/>
      <c r="V59" s="6">
        <v>2079.84</v>
      </c>
      <c r="W59" s="6">
        <v>0</v>
      </c>
      <c r="X59" s="6">
        <v>18774.18</v>
      </c>
      <c r="Y59" s="513">
        <f>IF(A59&lt;&gt;"",IF(A59=мар17!A108,0,1),IF(AND(B59=мар17!B108,C59=мар17!C108),0,1))</f>
        <v>0</v>
      </c>
      <c r="Z59" s="70" t="str">
        <f t="shared" si="5"/>
        <v>ул. Третья д.3</v>
      </c>
      <c r="AA59" s="504">
        <f>IF($B59&lt;&gt;"",MAX(AA$7:AA58)+1,0)</f>
        <v>51</v>
      </c>
      <c r="AB59" s="502">
        <f t="shared" si="1"/>
        <v>59</v>
      </c>
      <c r="AC59" s="504">
        <f>1</f>
        <v>1</v>
      </c>
      <c r="AD59" s="103">
        <f t="shared" si="6"/>
        <v>2079.84</v>
      </c>
      <c r="AE59" s="103">
        <f t="shared" si="7"/>
        <v>0</v>
      </c>
      <c r="AF59" s="103">
        <f t="shared" si="8"/>
        <v>0</v>
      </c>
      <c r="AG59" s="3"/>
    </row>
    <row r="60" spans="1:33" ht="13.2" x14ac:dyDescent="0.25">
      <c r="B60" s="1" t="str">
        <f>адреса!$G$106</f>
        <v>кв.3</v>
      </c>
      <c r="C60" s="522">
        <f>адреса!$I$106</f>
        <v>30000003</v>
      </c>
      <c r="D60" s="6" t="str">
        <f>адреса!$K$106</f>
        <v>ФИО-3-3</v>
      </c>
      <c r="E60" s="6">
        <v>22432.17</v>
      </c>
      <c r="F60" s="6">
        <v>2794.68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/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6"/>
      <c r="S60" s="6"/>
      <c r="T60" s="6"/>
      <c r="U60" s="6"/>
      <c r="V60" s="6">
        <v>2794.68</v>
      </c>
      <c r="W60" s="6">
        <v>0</v>
      </c>
      <c r="X60" s="6">
        <v>25226.85</v>
      </c>
      <c r="Y60" s="513">
        <f>IF(A60&lt;&gt;"",IF(A60=мар17!A109,0,1),IF(AND(B60=мар17!B109,C60=мар17!C109),0,1))</f>
        <v>0</v>
      </c>
      <c r="Z60" s="70" t="str">
        <f t="shared" si="5"/>
        <v>ул. Третья д.3</v>
      </c>
      <c r="AA60" s="504">
        <f>IF($B60&lt;&gt;"",MAX(AA$7:AA59)+1,0)</f>
        <v>52</v>
      </c>
      <c r="AB60" s="502">
        <f t="shared" si="1"/>
        <v>60</v>
      </c>
      <c r="AC60" s="504">
        <f>1</f>
        <v>1</v>
      </c>
      <c r="AD60" s="103">
        <f t="shared" si="6"/>
        <v>2794.68</v>
      </c>
      <c r="AE60" s="103">
        <f t="shared" si="7"/>
        <v>0</v>
      </c>
      <c r="AF60" s="103">
        <f t="shared" si="8"/>
        <v>0</v>
      </c>
      <c r="AG60" s="3"/>
    </row>
    <row r="61" spans="1:33" ht="13.2" x14ac:dyDescent="0.25">
      <c r="B61" s="1" t="str">
        <f>адреса!$G$107</f>
        <v>кв.4</v>
      </c>
      <c r="C61" s="522">
        <f>адреса!$I$107</f>
        <v>30000004</v>
      </c>
      <c r="D61" s="6" t="str">
        <f>адреса!$K$107</f>
        <v>ФИО-3-4</v>
      </c>
      <c r="E61" s="6">
        <v>20191.72</v>
      </c>
      <c r="F61" s="6">
        <v>2515.56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/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/>
      <c r="S61" s="6"/>
      <c r="T61" s="6"/>
      <c r="U61" s="6"/>
      <c r="V61" s="6">
        <v>2515.56</v>
      </c>
      <c r="W61" s="6">
        <v>0</v>
      </c>
      <c r="X61" s="6">
        <v>22707.279999999999</v>
      </c>
      <c r="Y61" s="513">
        <f>IF(A61&lt;&gt;"",IF(A61=мар17!A110,0,1),IF(AND(B61=мар17!B110,C61=мар17!C110),0,1))</f>
        <v>0</v>
      </c>
      <c r="Z61" s="70" t="str">
        <f t="shared" si="5"/>
        <v>ул. Третья д.3</v>
      </c>
      <c r="AA61" s="504">
        <f>IF($B61&lt;&gt;"",MAX(AA$7:AA60)+1,0)</f>
        <v>53</v>
      </c>
      <c r="AB61" s="502">
        <f t="shared" si="1"/>
        <v>61</v>
      </c>
      <c r="AC61" s="504">
        <f>1</f>
        <v>1</v>
      </c>
      <c r="AD61" s="103">
        <f t="shared" si="6"/>
        <v>2515.56</v>
      </c>
      <c r="AE61" s="103">
        <f t="shared" si="7"/>
        <v>0</v>
      </c>
      <c r="AF61" s="103">
        <f t="shared" si="8"/>
        <v>0</v>
      </c>
      <c r="AG61" s="3"/>
    </row>
    <row r="62" spans="1:33" ht="13.2" x14ac:dyDescent="0.25">
      <c r="B62" s="1" t="str">
        <f>адреса!$G$108</f>
        <v>кв.5</v>
      </c>
      <c r="C62" s="522">
        <f>адреса!$I$108</f>
        <v>30000005</v>
      </c>
      <c r="D62" s="6" t="str">
        <f>адреса!$K$108</f>
        <v>ФИО-3-5</v>
      </c>
      <c r="E62" s="6">
        <v>16450.79</v>
      </c>
      <c r="F62" s="6">
        <v>3223.59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/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/>
      <c r="S62" s="6"/>
      <c r="T62" s="6"/>
      <c r="U62" s="6"/>
      <c r="V62" s="6">
        <v>3223.59</v>
      </c>
      <c r="W62" s="6">
        <v>0</v>
      </c>
      <c r="X62" s="6">
        <v>19674.38</v>
      </c>
      <c r="Y62" s="513">
        <f>IF(A62&lt;&gt;"",IF(A62=мар17!A111,0,1),IF(AND(B62=мар17!B111,C62=мар17!C111),0,1))</f>
        <v>0</v>
      </c>
      <c r="Z62" s="70" t="str">
        <f t="shared" si="5"/>
        <v>ул. Третья д.3</v>
      </c>
      <c r="AA62" s="504">
        <f>IF($B62&lt;&gt;"",MAX(AA$7:AA61)+1,0)</f>
        <v>54</v>
      </c>
      <c r="AB62" s="502">
        <f t="shared" si="1"/>
        <v>62</v>
      </c>
      <c r="AC62" s="504">
        <f>1</f>
        <v>1</v>
      </c>
      <c r="AD62" s="103">
        <f t="shared" si="6"/>
        <v>3223.59</v>
      </c>
      <c r="AE62" s="103">
        <f t="shared" si="7"/>
        <v>0</v>
      </c>
      <c r="AF62" s="103">
        <f t="shared" si="8"/>
        <v>0</v>
      </c>
      <c r="AG62" s="3"/>
    </row>
    <row r="63" spans="1:33" ht="13.2" x14ac:dyDescent="0.25">
      <c r="B63" s="1" t="str">
        <f>адреса!$G$109</f>
        <v>кв.6</v>
      </c>
      <c r="C63" s="522">
        <f>адреса!$I$109</f>
        <v>30000006</v>
      </c>
      <c r="D63" s="6" t="str">
        <f>адреса!$K$109</f>
        <v>ФИО-3-6</v>
      </c>
      <c r="E63" s="6">
        <v>16612.38</v>
      </c>
      <c r="F63" s="6">
        <v>2069.63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/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/>
      <c r="S63" s="6"/>
      <c r="T63" s="6"/>
      <c r="U63" s="6"/>
      <c r="V63" s="6">
        <v>2069.63</v>
      </c>
      <c r="W63" s="6">
        <v>10000</v>
      </c>
      <c r="X63" s="6">
        <v>8682.01</v>
      </c>
      <c r="Y63" s="513">
        <f>IF(A63&lt;&gt;"",IF(A63=мар17!A112,0,1),IF(AND(B63=мар17!B112,C63=мар17!C112),0,1))</f>
        <v>0</v>
      </c>
      <c r="Z63" s="70" t="str">
        <f t="shared" si="5"/>
        <v>ул. Третья д.3</v>
      </c>
      <c r="AA63" s="504">
        <f>IF($B63&lt;&gt;"",MAX(AA$7:AA62)+1,0)</f>
        <v>55</v>
      </c>
      <c r="AB63" s="502">
        <f t="shared" si="1"/>
        <v>63</v>
      </c>
      <c r="AC63" s="504">
        <f>1</f>
        <v>1</v>
      </c>
      <c r="AD63" s="103">
        <f t="shared" si="6"/>
        <v>2069.63</v>
      </c>
      <c r="AE63" s="103">
        <f t="shared" si="7"/>
        <v>0</v>
      </c>
      <c r="AF63" s="103">
        <f t="shared" si="8"/>
        <v>0</v>
      </c>
      <c r="AG63" s="3"/>
    </row>
    <row r="64" spans="1:33" ht="13.2" x14ac:dyDescent="0.25">
      <c r="B64" s="1" t="str">
        <f>адреса!$G$110</f>
        <v>кв.7</v>
      </c>
      <c r="C64" s="522">
        <f>адреса!$I$110</f>
        <v>30000007</v>
      </c>
      <c r="D64" s="6" t="str">
        <f>адреса!$K$110</f>
        <v>ФИО-3-7</v>
      </c>
      <c r="E64" s="6">
        <v>8902.2000000000007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/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/>
      <c r="S64" s="6"/>
      <c r="T64" s="6"/>
      <c r="U64" s="6"/>
      <c r="V64" s="6">
        <v>0</v>
      </c>
      <c r="W64" s="6">
        <v>0</v>
      </c>
      <c r="X64" s="6">
        <v>8902.2000000000007</v>
      </c>
      <c r="Y64" s="513">
        <f>IF(A64&lt;&gt;"",IF(A64=мар17!A113,0,1),IF(AND(B64=мар17!B113,C64=мар17!C113),0,1))</f>
        <v>0</v>
      </c>
      <c r="Z64" s="70" t="str">
        <f t="shared" si="5"/>
        <v>ул. Третья д.3</v>
      </c>
      <c r="AA64" s="504">
        <f>IF($B64&lt;&gt;"",MAX(AA$7:AA63)+1,0)</f>
        <v>56</v>
      </c>
      <c r="AB64" s="502">
        <f t="shared" si="1"/>
        <v>64</v>
      </c>
      <c r="AC64" s="504">
        <f>1</f>
        <v>1</v>
      </c>
      <c r="AD64" s="103">
        <f t="shared" si="6"/>
        <v>0</v>
      </c>
      <c r="AE64" s="103">
        <f t="shared" si="7"/>
        <v>0</v>
      </c>
      <c r="AF64" s="103">
        <f t="shared" si="8"/>
        <v>0</v>
      </c>
      <c r="AG64" s="3"/>
    </row>
    <row r="65" spans="2:33" ht="13.2" x14ac:dyDescent="0.25">
      <c r="B65" s="1" t="str">
        <f>адреса!$G$111</f>
        <v>кв.8</v>
      </c>
      <c r="C65" s="522">
        <f>адреса!$I$111</f>
        <v>30000008</v>
      </c>
      <c r="D65" s="6" t="str">
        <f>адреса!$K$111</f>
        <v>ФИО-3-8</v>
      </c>
      <c r="E65" s="6">
        <v>27541.58</v>
      </c>
      <c r="F65" s="6">
        <v>3431.23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/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/>
      <c r="S65" s="6"/>
      <c r="T65" s="6"/>
      <c r="U65" s="6"/>
      <c r="V65" s="6">
        <v>3431.23</v>
      </c>
      <c r="W65" s="6">
        <v>0</v>
      </c>
      <c r="X65" s="6">
        <v>30972.81</v>
      </c>
      <c r="Y65" s="513">
        <f>IF(A65&lt;&gt;"",IF(A65=мар17!A114,0,1),IF(AND(B65=мар17!B114,C65=мар17!C114),0,1))</f>
        <v>0</v>
      </c>
      <c r="Z65" s="70" t="str">
        <f t="shared" si="5"/>
        <v>ул. Третья д.3</v>
      </c>
      <c r="AA65" s="504">
        <f>IF($B65&lt;&gt;"",MAX(AA$7:AA64)+1,0)</f>
        <v>57</v>
      </c>
      <c r="AB65" s="502">
        <f t="shared" si="1"/>
        <v>65</v>
      </c>
      <c r="AC65" s="504">
        <f>1</f>
        <v>1</v>
      </c>
      <c r="AD65" s="103">
        <f t="shared" si="6"/>
        <v>3431.23</v>
      </c>
      <c r="AE65" s="103">
        <f t="shared" si="7"/>
        <v>0</v>
      </c>
      <c r="AF65" s="103">
        <f t="shared" si="8"/>
        <v>0</v>
      </c>
      <c r="AG65" s="3"/>
    </row>
    <row r="66" spans="2:33" ht="13.2" x14ac:dyDescent="0.25">
      <c r="B66" s="1" t="str">
        <f>адреса!$G$112</f>
        <v>кв.9</v>
      </c>
      <c r="C66" s="522">
        <f>адреса!$I$112</f>
        <v>30000009</v>
      </c>
      <c r="D66" s="6" t="str">
        <f>адреса!$K$112</f>
        <v>ФИО-3-9</v>
      </c>
      <c r="E66" s="6">
        <v>2664.52</v>
      </c>
      <c r="F66" s="6">
        <v>3070.41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/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/>
      <c r="S66" s="6"/>
      <c r="T66" s="6"/>
      <c r="U66" s="6"/>
      <c r="V66" s="6">
        <v>3070.41</v>
      </c>
      <c r="W66" s="6">
        <v>6295.96</v>
      </c>
      <c r="X66" s="6">
        <v>-561.03</v>
      </c>
      <c r="Y66" s="513">
        <f>IF(A66&lt;&gt;"",IF(A66=мар17!A115,0,1),IF(AND(B66=мар17!B115,C66=мар17!C115),0,1))</f>
        <v>0</v>
      </c>
      <c r="Z66" s="70" t="str">
        <f t="shared" si="5"/>
        <v>ул. Третья д.3</v>
      </c>
      <c r="AA66" s="504">
        <f>IF($B66&lt;&gt;"",MAX(AA$7:AA65)+1,0)</f>
        <v>58</v>
      </c>
      <c r="AB66" s="502">
        <f t="shared" si="1"/>
        <v>66</v>
      </c>
      <c r="AC66" s="504">
        <f>1</f>
        <v>1</v>
      </c>
      <c r="AD66" s="103">
        <f t="shared" si="6"/>
        <v>3070.41</v>
      </c>
      <c r="AE66" s="103">
        <f t="shared" si="7"/>
        <v>0</v>
      </c>
      <c r="AF66" s="103">
        <f t="shared" si="8"/>
        <v>0</v>
      </c>
      <c r="AG66" s="3"/>
    </row>
    <row r="67" spans="2:33" ht="13.2" x14ac:dyDescent="0.25">
      <c r="B67" s="1" t="str">
        <f>адреса!$G$113</f>
        <v>кв.10</v>
      </c>
      <c r="C67" s="522">
        <f>адреса!$I$113</f>
        <v>30000010</v>
      </c>
      <c r="D67" s="6" t="str">
        <f>адреса!$K$113</f>
        <v>ФИО-3-10</v>
      </c>
      <c r="E67" s="6">
        <v>18579.64</v>
      </c>
      <c r="F67" s="6">
        <v>2314.7199999999998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/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/>
      <c r="S67" s="6"/>
      <c r="T67" s="6"/>
      <c r="U67" s="6"/>
      <c r="V67" s="6">
        <v>2314.7199999999998</v>
      </c>
      <c r="W67" s="6">
        <v>0</v>
      </c>
      <c r="X67" s="6">
        <v>20894.36</v>
      </c>
      <c r="Y67" s="513">
        <f>IF(A67&lt;&gt;"",IF(A67=мар17!A116,0,1),IF(AND(B67=мар17!B116,C67=мар17!C116),0,1))</f>
        <v>0</v>
      </c>
      <c r="Z67" s="70" t="str">
        <f t="shared" si="5"/>
        <v>ул. Третья д.3</v>
      </c>
      <c r="AA67" s="504">
        <f>IF($B67&lt;&gt;"",MAX(AA$7:AA66)+1,0)</f>
        <v>59</v>
      </c>
      <c r="AB67" s="502">
        <f t="shared" si="1"/>
        <v>67</v>
      </c>
      <c r="AC67" s="504">
        <f>1</f>
        <v>1</v>
      </c>
      <c r="AD67" s="103">
        <f t="shared" si="6"/>
        <v>2314.7199999999998</v>
      </c>
      <c r="AE67" s="103">
        <f t="shared" si="7"/>
        <v>0</v>
      </c>
      <c r="AF67" s="103">
        <f t="shared" si="8"/>
        <v>0</v>
      </c>
      <c r="AG67" s="3"/>
    </row>
    <row r="68" spans="2:33" ht="13.2" x14ac:dyDescent="0.25">
      <c r="B68" s="1" t="str">
        <f>адреса!$G$114</f>
        <v>кв.11</v>
      </c>
      <c r="C68" s="522">
        <f>адреса!$I$114</f>
        <v>30000011</v>
      </c>
      <c r="D68" s="6" t="str">
        <f>адреса!$K$114</f>
        <v>ФИО-3-11</v>
      </c>
      <c r="E68" s="6">
        <v>-3276.98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/>
      <c r="M68" s="6">
        <v>0</v>
      </c>
      <c r="N68" s="6">
        <v>0</v>
      </c>
      <c r="O68" s="6">
        <v>0</v>
      </c>
      <c r="P68" s="6">
        <v>0</v>
      </c>
      <c r="Q68" s="6">
        <v>0</v>
      </c>
      <c r="R68" s="6"/>
      <c r="S68" s="6"/>
      <c r="T68" s="6"/>
      <c r="U68" s="6"/>
      <c r="V68" s="6">
        <v>0</v>
      </c>
      <c r="W68" s="6">
        <v>0</v>
      </c>
      <c r="X68" s="6">
        <v>-3276.98</v>
      </c>
      <c r="Y68" s="513">
        <f>IF(A68&lt;&gt;"",IF(A68=мар17!A117,0,1),IF(AND(B68=мар17!B117,C68=мар17!C117),0,1))</f>
        <v>0</v>
      </c>
      <c r="Z68" s="70" t="str">
        <f t="shared" si="5"/>
        <v>ул. Третья д.3</v>
      </c>
      <c r="AA68" s="504">
        <f>IF($B68&lt;&gt;"",MAX(AA$7:AA67)+1,0)</f>
        <v>60</v>
      </c>
      <c r="AB68" s="502">
        <f t="shared" si="1"/>
        <v>68</v>
      </c>
      <c r="AC68" s="504">
        <f>1</f>
        <v>1</v>
      </c>
      <c r="AD68" s="103">
        <f t="shared" si="6"/>
        <v>0</v>
      </c>
      <c r="AE68" s="103">
        <f t="shared" si="7"/>
        <v>0</v>
      </c>
      <c r="AF68" s="103">
        <f t="shared" si="8"/>
        <v>0</v>
      </c>
      <c r="AG68" s="3"/>
    </row>
    <row r="69" spans="2:33" ht="13.2" x14ac:dyDescent="0.25">
      <c r="B69" s="1" t="str">
        <f>адреса!$G$115</f>
        <v>кв.12</v>
      </c>
      <c r="C69" s="522">
        <f>адреса!$I$115</f>
        <v>30000012</v>
      </c>
      <c r="D69" s="6" t="str">
        <f>адреса!$K$115</f>
        <v>ФИО-3-12</v>
      </c>
      <c r="E69" s="6">
        <v>28552.54</v>
      </c>
      <c r="F69" s="6">
        <v>3557.18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/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6"/>
      <c r="S69" s="6"/>
      <c r="T69" s="6"/>
      <c r="U69" s="6"/>
      <c r="V69" s="6">
        <v>3557.18</v>
      </c>
      <c r="W69" s="6">
        <v>0</v>
      </c>
      <c r="X69" s="6">
        <v>32109.72</v>
      </c>
      <c r="Y69" s="513">
        <f>IF(A69&lt;&gt;"",IF(A69=мар17!A118,0,1),IF(AND(B69=мар17!B118,C69=мар17!C118),0,1))</f>
        <v>0</v>
      </c>
      <c r="Z69" s="70" t="str">
        <f t="shared" si="5"/>
        <v>ул. Третья д.3</v>
      </c>
      <c r="AA69" s="504">
        <f>IF($B69&lt;&gt;"",MAX(AA$7:AA68)+1,0)</f>
        <v>61</v>
      </c>
      <c r="AB69" s="502">
        <f t="shared" si="1"/>
        <v>69</v>
      </c>
      <c r="AC69" s="504">
        <f>1</f>
        <v>1</v>
      </c>
      <c r="AD69" s="103">
        <f t="shared" si="6"/>
        <v>3557.18</v>
      </c>
      <c r="AE69" s="103">
        <f t="shared" si="7"/>
        <v>0</v>
      </c>
      <c r="AF69" s="103">
        <f t="shared" si="8"/>
        <v>0</v>
      </c>
      <c r="AG69" s="3"/>
    </row>
    <row r="70" spans="2:33" ht="13.2" x14ac:dyDescent="0.25">
      <c r="B70" s="1" t="str">
        <f>адреса!$G$116</f>
        <v>кв.13</v>
      </c>
      <c r="C70" s="522">
        <f>адреса!$I$116</f>
        <v>30000013</v>
      </c>
      <c r="D70" s="6" t="str">
        <f>адреса!$K$116</f>
        <v>ФИО-3-13</v>
      </c>
      <c r="E70" s="6">
        <v>2478.42</v>
      </c>
      <c r="F70" s="6">
        <v>2855.96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/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/>
      <c r="S70" s="6"/>
      <c r="T70" s="6"/>
      <c r="U70" s="6"/>
      <c r="V70" s="6">
        <v>2855.96</v>
      </c>
      <c r="W70" s="6">
        <v>2855.96</v>
      </c>
      <c r="X70" s="6">
        <v>2478.42</v>
      </c>
      <c r="Y70" s="513">
        <f>IF(A70&lt;&gt;"",IF(A70=мар17!A119,0,1),IF(AND(B70=мар17!B119,C70=мар17!C119),0,1))</f>
        <v>0</v>
      </c>
      <c r="Z70" s="70" t="str">
        <f t="shared" si="5"/>
        <v>ул. Третья д.3</v>
      </c>
      <c r="AA70" s="504">
        <f>IF($B70&lt;&gt;"",MAX(AA$7:AA69)+1,0)</f>
        <v>62</v>
      </c>
      <c r="AB70" s="502">
        <f t="shared" si="1"/>
        <v>70</v>
      </c>
      <c r="AC70" s="504">
        <f>1</f>
        <v>1</v>
      </c>
      <c r="AD70" s="103">
        <f t="shared" si="6"/>
        <v>2855.96</v>
      </c>
      <c r="AE70" s="103">
        <f t="shared" si="7"/>
        <v>0</v>
      </c>
      <c r="AF70" s="103">
        <f t="shared" si="8"/>
        <v>0</v>
      </c>
      <c r="AG70" s="3"/>
    </row>
    <row r="71" spans="2:33" ht="13.2" x14ac:dyDescent="0.25">
      <c r="B71" s="1" t="str">
        <f>адреса!$G$117</f>
        <v>кв.14</v>
      </c>
      <c r="C71" s="522">
        <f>адреса!$I$117</f>
        <v>30000014</v>
      </c>
      <c r="D71" s="6" t="str">
        <f>адреса!$K$117</f>
        <v>ФИО-3-14</v>
      </c>
      <c r="E71" s="6">
        <v>18035.12</v>
      </c>
      <c r="F71" s="6">
        <v>2239.83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/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/>
      <c r="S71" s="6"/>
      <c r="T71" s="6"/>
      <c r="U71" s="6"/>
      <c r="V71" s="6">
        <v>2239.83</v>
      </c>
      <c r="W71" s="6">
        <v>0</v>
      </c>
      <c r="X71" s="6">
        <v>20274.95</v>
      </c>
      <c r="Y71" s="513">
        <f>IF(A71&lt;&gt;"",IF(A71=мар17!A120,0,1),IF(AND(B71=мар17!B120,C71=мар17!C120),0,1))</f>
        <v>0</v>
      </c>
      <c r="Z71" s="70" t="str">
        <f t="shared" si="5"/>
        <v>ул. Третья д.3</v>
      </c>
      <c r="AA71" s="504">
        <f>IF($B71&lt;&gt;"",MAX(AA$7:AA70)+1,0)</f>
        <v>63</v>
      </c>
      <c r="AB71" s="502">
        <f t="shared" si="1"/>
        <v>71</v>
      </c>
      <c r="AC71" s="504">
        <f>1</f>
        <v>1</v>
      </c>
      <c r="AD71" s="103">
        <f t="shared" si="6"/>
        <v>2239.83</v>
      </c>
      <c r="AE71" s="103">
        <f t="shared" si="7"/>
        <v>0</v>
      </c>
      <c r="AF71" s="103">
        <f t="shared" si="8"/>
        <v>0</v>
      </c>
      <c r="AG71" s="3"/>
    </row>
    <row r="72" spans="2:33" ht="13.2" x14ac:dyDescent="0.25">
      <c r="B72" s="1" t="str">
        <f>адреса!$G$118</f>
        <v>кв.15</v>
      </c>
      <c r="C72" s="522">
        <f>адреса!$I$118</f>
        <v>30000015</v>
      </c>
      <c r="D72" s="6" t="str">
        <f>адреса!$K$118</f>
        <v>ФИО-3-15</v>
      </c>
      <c r="E72" s="6">
        <v>2425.2199999999998</v>
      </c>
      <c r="F72" s="6">
        <v>2794.68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/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/>
      <c r="S72" s="6"/>
      <c r="T72" s="6"/>
      <c r="U72" s="6"/>
      <c r="V72" s="6">
        <v>2794.68</v>
      </c>
      <c r="W72" s="6">
        <v>0</v>
      </c>
      <c r="X72" s="6">
        <v>5219.8999999999996</v>
      </c>
      <c r="Y72" s="513">
        <f>IF(A72&lt;&gt;"",IF(A72=мар17!A121,0,1),IF(AND(B72=мар17!B121,C72=мар17!C121),0,1))</f>
        <v>0</v>
      </c>
      <c r="Z72" s="70" t="str">
        <f t="shared" si="5"/>
        <v>ул. Третья д.3</v>
      </c>
      <c r="AA72" s="504">
        <f>IF($B72&lt;&gt;"",MAX(AA$7:AA71)+1,0)</f>
        <v>64</v>
      </c>
      <c r="AB72" s="502">
        <f t="shared" si="1"/>
        <v>72</v>
      </c>
      <c r="AC72" s="504">
        <f>1</f>
        <v>1</v>
      </c>
      <c r="AD72" s="103">
        <f t="shared" si="6"/>
        <v>2794.68</v>
      </c>
      <c r="AE72" s="103">
        <f t="shared" si="7"/>
        <v>0</v>
      </c>
      <c r="AF72" s="103">
        <f t="shared" si="8"/>
        <v>0</v>
      </c>
      <c r="AG72" s="3"/>
    </row>
    <row r="73" spans="2:33" ht="13.2" x14ac:dyDescent="0.25">
      <c r="B73" s="1" t="str">
        <f>адреса!$G$119</f>
        <v>кв.16</v>
      </c>
      <c r="C73" s="522">
        <f>адреса!$I$119</f>
        <v>30000016</v>
      </c>
      <c r="D73" s="6" t="str">
        <f>адреса!$K$119</f>
        <v>ФИО-3-16</v>
      </c>
      <c r="E73" s="6">
        <v>28333.96</v>
      </c>
      <c r="F73" s="6">
        <v>3529.95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/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/>
      <c r="S73" s="6"/>
      <c r="T73" s="6"/>
      <c r="U73" s="6"/>
      <c r="V73" s="6">
        <v>3529.95</v>
      </c>
      <c r="W73" s="6">
        <v>0</v>
      </c>
      <c r="X73" s="6">
        <v>31863.91</v>
      </c>
      <c r="Y73" s="513">
        <f>IF(A73&lt;&gt;"",IF(A73=мар17!A122,0,1),IF(AND(B73=мар17!B122,C73=мар17!C122),0,1))</f>
        <v>0</v>
      </c>
      <c r="Z73" s="70" t="str">
        <f t="shared" si="5"/>
        <v>ул. Третья д.3</v>
      </c>
      <c r="AA73" s="504">
        <f>IF($B73&lt;&gt;"",MAX(AA$7:AA72)+1,0)</f>
        <v>65</v>
      </c>
      <c r="AB73" s="502">
        <f t="shared" ref="AB73:AB136" si="9">AB72+1</f>
        <v>73</v>
      </c>
      <c r="AC73" s="504">
        <f>1</f>
        <v>1</v>
      </c>
      <c r="AD73" s="103">
        <f t="shared" si="6"/>
        <v>3529.95</v>
      </c>
      <c r="AE73" s="103">
        <f t="shared" si="7"/>
        <v>0</v>
      </c>
      <c r="AF73" s="103">
        <f t="shared" si="8"/>
        <v>0</v>
      </c>
      <c r="AG73" s="3"/>
    </row>
    <row r="74" spans="2:33" ht="13.2" x14ac:dyDescent="0.25">
      <c r="B74" s="1" t="str">
        <f>адреса!$G$120</f>
        <v>кв.17</v>
      </c>
      <c r="C74" s="522">
        <f>адреса!$I$120</f>
        <v>30000017</v>
      </c>
      <c r="D74" s="6" t="str">
        <f>адреса!$K$120</f>
        <v>ФИО-3-17</v>
      </c>
      <c r="E74" s="6">
        <v>2652.68</v>
      </c>
      <c r="F74" s="6">
        <v>3056.79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/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/>
      <c r="S74" s="6"/>
      <c r="T74" s="6"/>
      <c r="U74" s="6"/>
      <c r="V74" s="6">
        <v>3056.79</v>
      </c>
      <c r="W74" s="6">
        <v>3056.79</v>
      </c>
      <c r="X74" s="6">
        <v>2652.68</v>
      </c>
      <c r="Y74" s="513">
        <f>IF(A74&lt;&gt;"",IF(A74=мар17!A123,0,1),IF(AND(B74=мар17!B123,C74=мар17!C123),0,1))</f>
        <v>0</v>
      </c>
      <c r="Z74" s="70" t="str">
        <f t="shared" si="5"/>
        <v>ул. Третья д.3</v>
      </c>
      <c r="AA74" s="504">
        <f>IF($B74&lt;&gt;"",MAX(AA$7:AA73)+1,0)</f>
        <v>66</v>
      </c>
      <c r="AB74" s="502">
        <f t="shared" si="9"/>
        <v>74</v>
      </c>
      <c r="AC74" s="504">
        <f>1</f>
        <v>1</v>
      </c>
      <c r="AD74" s="103">
        <f t="shared" si="6"/>
        <v>3056.79</v>
      </c>
      <c r="AE74" s="103">
        <f t="shared" si="7"/>
        <v>0</v>
      </c>
      <c r="AF74" s="103">
        <f t="shared" si="8"/>
        <v>0</v>
      </c>
      <c r="AG74" s="3"/>
    </row>
    <row r="75" spans="2:33" ht="13.2" x14ac:dyDescent="0.25">
      <c r="B75" s="1" t="str">
        <f>адреса!$G$121</f>
        <v>кв.18</v>
      </c>
      <c r="C75" s="522">
        <f>адреса!$I$121</f>
        <v>30000018</v>
      </c>
      <c r="D75" s="6" t="str">
        <f>адреса!$K$121</f>
        <v>ФИО-3-18</v>
      </c>
      <c r="E75" s="6">
        <v>16639.73</v>
      </c>
      <c r="F75" s="6">
        <v>2073.04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/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/>
      <c r="S75" s="6"/>
      <c r="T75" s="6"/>
      <c r="U75" s="6"/>
      <c r="V75" s="6">
        <v>2073.04</v>
      </c>
      <c r="W75" s="6">
        <v>0</v>
      </c>
      <c r="X75" s="6">
        <v>18712.77</v>
      </c>
      <c r="Y75" s="513">
        <f>IF(A75&lt;&gt;"",IF(A75=мар17!A124,0,1),IF(AND(B75=мар17!B124,C75=мар17!C124),0,1))</f>
        <v>0</v>
      </c>
      <c r="Z75" s="70" t="str">
        <f t="shared" si="5"/>
        <v>ул. Третья д.3</v>
      </c>
      <c r="AA75" s="504">
        <f>IF($B75&lt;&gt;"",MAX(AA$7:AA74)+1,0)</f>
        <v>67</v>
      </c>
      <c r="AB75" s="502">
        <f t="shared" si="9"/>
        <v>75</v>
      </c>
      <c r="AC75" s="504">
        <f>1</f>
        <v>1</v>
      </c>
      <c r="AD75" s="103">
        <f t="shared" si="6"/>
        <v>2073.04</v>
      </c>
      <c r="AE75" s="103">
        <f t="shared" si="7"/>
        <v>0</v>
      </c>
      <c r="AF75" s="103">
        <f t="shared" si="8"/>
        <v>0</v>
      </c>
      <c r="AG75" s="3"/>
    </row>
    <row r="76" spans="2:33" ht="13.2" x14ac:dyDescent="0.25">
      <c r="B76" s="1" t="str">
        <f>адреса!$G$122</f>
        <v>кв.19</v>
      </c>
      <c r="C76" s="522">
        <f>адреса!$I$122</f>
        <v>30000019</v>
      </c>
      <c r="D76" s="6" t="str">
        <f>адреса!$K$122</f>
        <v>ФИО-3-19</v>
      </c>
      <c r="E76" s="6">
        <v>12213.39</v>
      </c>
      <c r="F76" s="6">
        <v>1521.59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/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/>
      <c r="S76" s="6"/>
      <c r="T76" s="6"/>
      <c r="U76" s="6"/>
      <c r="V76" s="6">
        <v>1521.59</v>
      </c>
      <c r="W76" s="6">
        <v>0</v>
      </c>
      <c r="X76" s="6">
        <v>13734.98</v>
      </c>
      <c r="Y76" s="513">
        <f>IF(A76&lt;&gt;"",IF(A76=мар17!A125,0,1),IF(AND(B76=мар17!B125,C76=мар17!C125),0,1))</f>
        <v>0</v>
      </c>
      <c r="Z76" s="70" t="str">
        <f t="shared" si="5"/>
        <v>ул. Третья д.3</v>
      </c>
      <c r="AA76" s="504">
        <f>IF($B76&lt;&gt;"",MAX(AA$7:AA75)+1,0)</f>
        <v>68</v>
      </c>
      <c r="AB76" s="502">
        <f t="shared" si="9"/>
        <v>76</v>
      </c>
      <c r="AC76" s="504">
        <f>1</f>
        <v>1</v>
      </c>
      <c r="AD76" s="103">
        <f t="shared" si="6"/>
        <v>1521.59</v>
      </c>
      <c r="AE76" s="103">
        <f t="shared" si="7"/>
        <v>0</v>
      </c>
      <c r="AF76" s="103">
        <f t="shared" si="8"/>
        <v>0</v>
      </c>
      <c r="AG76" s="3"/>
    </row>
    <row r="77" spans="2:33" ht="13.2" x14ac:dyDescent="0.25">
      <c r="B77" s="1" t="str">
        <f>адреса!$G$123</f>
        <v>кв.20</v>
      </c>
      <c r="C77" s="522">
        <f>адреса!$I$123</f>
        <v>30000020</v>
      </c>
      <c r="D77" s="6" t="str">
        <f>адреса!$K$123</f>
        <v>ФИО-3-20</v>
      </c>
      <c r="E77" s="6">
        <v>24918.58</v>
      </c>
      <c r="F77" s="6">
        <v>3104.45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/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/>
      <c r="S77" s="6"/>
      <c r="T77" s="6"/>
      <c r="U77" s="6"/>
      <c r="V77" s="6">
        <v>3104.45</v>
      </c>
      <c r="W77" s="6">
        <v>0</v>
      </c>
      <c r="X77" s="6">
        <v>28023.03</v>
      </c>
      <c r="Y77" s="513">
        <f>IF(A77&lt;&gt;"",IF(A77=мар17!A126,0,1),IF(AND(B77=мар17!B126,C77=мар17!C126),0,1))</f>
        <v>0</v>
      </c>
      <c r="Z77" s="70" t="str">
        <f t="shared" si="5"/>
        <v>ул. Третья д.3</v>
      </c>
      <c r="AA77" s="504">
        <f>IF($B77&lt;&gt;"",MAX(AA$7:AA76)+1,0)</f>
        <v>69</v>
      </c>
      <c r="AB77" s="502">
        <f t="shared" si="9"/>
        <v>77</v>
      </c>
      <c r="AC77" s="504">
        <f>1</f>
        <v>1</v>
      </c>
      <c r="AD77" s="103">
        <f t="shared" si="6"/>
        <v>3104.45</v>
      </c>
      <c r="AE77" s="103">
        <f t="shared" si="7"/>
        <v>0</v>
      </c>
      <c r="AF77" s="103">
        <f t="shared" si="8"/>
        <v>0</v>
      </c>
      <c r="AG77" s="3"/>
    </row>
    <row r="78" spans="2:33" ht="13.2" x14ac:dyDescent="0.25">
      <c r="B78" s="1" t="str">
        <f>адреса!$G$124</f>
        <v>кв.21</v>
      </c>
      <c r="C78" s="522">
        <f>адреса!$I$124</f>
        <v>30000021</v>
      </c>
      <c r="D78" s="6" t="str">
        <f>адреса!$K$124</f>
        <v>ФИО-3-21</v>
      </c>
      <c r="E78" s="6">
        <v>12406.04</v>
      </c>
      <c r="F78" s="6">
        <v>1739.44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/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/>
      <c r="S78" s="6"/>
      <c r="T78" s="6"/>
      <c r="U78" s="6"/>
      <c r="V78" s="6">
        <v>1739.44</v>
      </c>
      <c r="W78" s="6">
        <v>0</v>
      </c>
      <c r="X78" s="6">
        <v>14145.48</v>
      </c>
      <c r="Y78" s="513">
        <f>IF(A78&lt;&gt;"",IF(A78=мар17!A127,0,1),IF(AND(B78=мар17!B127,C78=мар17!C127),0,1))</f>
        <v>0</v>
      </c>
      <c r="Z78" s="70" t="str">
        <f t="shared" si="5"/>
        <v>ул. Третья д.3</v>
      </c>
      <c r="AA78" s="504">
        <f>IF($B78&lt;&gt;"",MAX(AA$7:AA77)+1,0)</f>
        <v>70</v>
      </c>
      <c r="AB78" s="502">
        <f t="shared" si="9"/>
        <v>78</v>
      </c>
      <c r="AC78" s="504">
        <f>1</f>
        <v>1</v>
      </c>
      <c r="AD78" s="103">
        <f t="shared" si="6"/>
        <v>1739.44</v>
      </c>
      <c r="AE78" s="103">
        <f t="shared" si="7"/>
        <v>0</v>
      </c>
      <c r="AF78" s="103">
        <f t="shared" si="8"/>
        <v>0</v>
      </c>
      <c r="AG78" s="3"/>
    </row>
    <row r="79" spans="2:33" ht="13.2" x14ac:dyDescent="0.25">
      <c r="B79" s="1" t="str">
        <f>адреса!$G$125</f>
        <v>кв.22</v>
      </c>
      <c r="C79" s="522">
        <f>адреса!$I$125</f>
        <v>30000022</v>
      </c>
      <c r="D79" s="6" t="str">
        <f>адреса!$K$125</f>
        <v>ФИО-3-22</v>
      </c>
      <c r="E79" s="6">
        <v>1435.63</v>
      </c>
      <c r="F79" s="6">
        <v>1654.34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/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/>
      <c r="S79" s="6"/>
      <c r="T79" s="6"/>
      <c r="U79" s="6"/>
      <c r="V79" s="6">
        <v>1654.34</v>
      </c>
      <c r="W79" s="6">
        <v>3131.77</v>
      </c>
      <c r="X79" s="6">
        <v>-41.8</v>
      </c>
      <c r="Y79" s="513">
        <f>IF(A79&lt;&gt;"",IF(A79=мар17!A128,0,1),IF(AND(B79=мар17!B128,C79=мар17!C128),0,1))</f>
        <v>0</v>
      </c>
      <c r="Z79" s="70" t="str">
        <f t="shared" ref="Z79:Z142" si="10">IF(AND(A79&lt;&gt;"",B79=""),A79,Z78)</f>
        <v>ул. Третья д.3</v>
      </c>
      <c r="AA79" s="504">
        <f>IF($B79&lt;&gt;"",MAX(AA$7:AA78)+1,0)</f>
        <v>71</v>
      </c>
      <c r="AB79" s="502">
        <f t="shared" si="9"/>
        <v>79</v>
      </c>
      <c r="AC79" s="504">
        <f>1</f>
        <v>1</v>
      </c>
      <c r="AD79" s="103">
        <f t="shared" ref="AD79:AD142" si="11">F79</f>
        <v>1654.34</v>
      </c>
      <c r="AE79" s="103">
        <f t="shared" ref="AE79:AE142" si="12">H79+I79+J79+K79+L79+O79+R79+S79</f>
        <v>0</v>
      </c>
      <c r="AF79" s="103">
        <f t="shared" ref="AF79:AF142" si="13">V79-AD79-AE79</f>
        <v>0</v>
      </c>
      <c r="AG79" s="3"/>
    </row>
    <row r="80" spans="2:33" ht="13.2" x14ac:dyDescent="0.25">
      <c r="B80" s="1" t="str">
        <f>адреса!$G$126</f>
        <v>кв.23</v>
      </c>
      <c r="C80" s="522">
        <f>адреса!$I$126</f>
        <v>30000023</v>
      </c>
      <c r="D80" s="6" t="str">
        <f>адреса!$K$126</f>
        <v>ФИО-3-23</v>
      </c>
      <c r="E80" s="6">
        <v>2366.63</v>
      </c>
      <c r="F80" s="6">
        <v>2726.6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/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/>
      <c r="S80" s="6"/>
      <c r="T80" s="6"/>
      <c r="U80" s="6"/>
      <c r="V80" s="6">
        <v>2726.6</v>
      </c>
      <c r="W80" s="6">
        <v>2800</v>
      </c>
      <c r="X80" s="6">
        <v>2293.23</v>
      </c>
      <c r="Y80" s="513">
        <f>IF(A80&lt;&gt;"",IF(A80=мар17!A129,0,1),IF(AND(B80=мар17!B129,C80=мар17!C129),0,1))</f>
        <v>0</v>
      </c>
      <c r="Z80" s="70" t="str">
        <f t="shared" si="10"/>
        <v>ул. Третья д.3</v>
      </c>
      <c r="AA80" s="504">
        <f>IF($B80&lt;&gt;"",MAX(AA$7:AA79)+1,0)</f>
        <v>72</v>
      </c>
      <c r="AB80" s="502">
        <f t="shared" si="9"/>
        <v>80</v>
      </c>
      <c r="AC80" s="504">
        <f>1</f>
        <v>1</v>
      </c>
      <c r="AD80" s="103">
        <f t="shared" si="11"/>
        <v>2726.6</v>
      </c>
      <c r="AE80" s="103">
        <f t="shared" si="12"/>
        <v>0</v>
      </c>
      <c r="AF80" s="103">
        <f t="shared" si="13"/>
        <v>0</v>
      </c>
      <c r="AG80" s="3"/>
    </row>
    <row r="81" spans="2:33" ht="13.2" x14ac:dyDescent="0.25">
      <c r="B81" s="1" t="str">
        <f>адреса!$G$127</f>
        <v>кв.24</v>
      </c>
      <c r="C81" s="522">
        <f>адреса!$I$127</f>
        <v>30000024</v>
      </c>
      <c r="D81" s="6" t="str">
        <f>адреса!$K$127</f>
        <v>ФИО-3-24</v>
      </c>
      <c r="E81" s="6">
        <v>13962.04</v>
      </c>
      <c r="F81" s="6">
        <v>1739.44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/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/>
      <c r="S81" s="6"/>
      <c r="T81" s="6"/>
      <c r="U81" s="6"/>
      <c r="V81" s="6">
        <v>1739.44</v>
      </c>
      <c r="W81" s="6">
        <v>0</v>
      </c>
      <c r="X81" s="6">
        <v>15701.48</v>
      </c>
      <c r="Y81" s="513">
        <f>IF(A81&lt;&gt;"",IF(A81=мар17!A130,0,1),IF(AND(B81=мар17!B130,C81=мар17!C130),0,1))</f>
        <v>0</v>
      </c>
      <c r="Z81" s="70" t="str">
        <f t="shared" si="10"/>
        <v>ул. Третья д.3</v>
      </c>
      <c r="AA81" s="504">
        <f>IF($B81&lt;&gt;"",MAX(AA$7:AA80)+1,0)</f>
        <v>73</v>
      </c>
      <c r="AB81" s="502">
        <f t="shared" si="9"/>
        <v>81</v>
      </c>
      <c r="AC81" s="504">
        <f>1</f>
        <v>1</v>
      </c>
      <c r="AD81" s="103">
        <f t="shared" si="11"/>
        <v>1739.44</v>
      </c>
      <c r="AE81" s="103">
        <f t="shared" si="12"/>
        <v>0</v>
      </c>
      <c r="AF81" s="103">
        <f t="shared" si="13"/>
        <v>0</v>
      </c>
      <c r="AG81" s="3"/>
    </row>
    <row r="82" spans="2:33" ht="13.2" x14ac:dyDescent="0.25">
      <c r="B82" s="1" t="str">
        <f>адреса!$G$128</f>
        <v>кв.25</v>
      </c>
      <c r="C82" s="522">
        <f>адреса!$I$128</f>
        <v>30000025</v>
      </c>
      <c r="D82" s="6" t="str">
        <f>адреса!$K$128</f>
        <v>ФИО-3-25</v>
      </c>
      <c r="E82" s="6">
        <v>13306.31</v>
      </c>
      <c r="F82" s="6">
        <v>1657.75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/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/>
      <c r="S82" s="6"/>
      <c r="T82" s="6"/>
      <c r="U82" s="6"/>
      <c r="V82" s="6">
        <v>1657.75</v>
      </c>
      <c r="W82" s="6">
        <v>0</v>
      </c>
      <c r="X82" s="6">
        <v>14964.06</v>
      </c>
      <c r="Y82" s="513">
        <f>IF(A82&lt;&gt;"",IF(A82=мар17!A131,0,1),IF(AND(B82=мар17!B131,C82=мар17!C131),0,1))</f>
        <v>0</v>
      </c>
      <c r="Z82" s="70" t="str">
        <f t="shared" si="10"/>
        <v>ул. Третья д.3</v>
      </c>
      <c r="AA82" s="504">
        <f>IF($B82&lt;&gt;"",MAX(AA$7:AA81)+1,0)</f>
        <v>74</v>
      </c>
      <c r="AB82" s="502">
        <f t="shared" si="9"/>
        <v>82</v>
      </c>
      <c r="AC82" s="504">
        <f>1</f>
        <v>1</v>
      </c>
      <c r="AD82" s="103">
        <f t="shared" si="11"/>
        <v>1657.75</v>
      </c>
      <c r="AE82" s="103">
        <f t="shared" si="12"/>
        <v>0</v>
      </c>
      <c r="AF82" s="103">
        <f t="shared" si="13"/>
        <v>0</v>
      </c>
      <c r="AG82" s="3"/>
    </row>
    <row r="83" spans="2:33" ht="13.2" x14ac:dyDescent="0.25">
      <c r="B83" s="1" t="str">
        <f>адреса!$G$129</f>
        <v>кв.26</v>
      </c>
      <c r="C83" s="522">
        <f>адреса!$I$129</f>
        <v>30000026</v>
      </c>
      <c r="D83" s="6" t="str">
        <f>адреса!$K$129</f>
        <v>ФИО-3-26</v>
      </c>
      <c r="E83" s="6">
        <v>22869.360000000001</v>
      </c>
      <c r="F83" s="6">
        <v>2849.15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/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/>
      <c r="S83" s="6"/>
      <c r="T83" s="6"/>
      <c r="U83" s="6"/>
      <c r="V83" s="6">
        <v>2849.15</v>
      </c>
      <c r="W83" s="6">
        <v>0</v>
      </c>
      <c r="X83" s="6">
        <v>25718.51</v>
      </c>
      <c r="Y83" s="513">
        <f>IF(A83&lt;&gt;"",IF(A83=мар17!A132,0,1),IF(AND(B83=мар17!B132,C83=мар17!C132),0,1))</f>
        <v>0</v>
      </c>
      <c r="Z83" s="70" t="str">
        <f t="shared" si="10"/>
        <v>ул. Третья д.3</v>
      </c>
      <c r="AA83" s="504">
        <f>IF($B83&lt;&gt;"",MAX(AA$7:AA82)+1,0)</f>
        <v>75</v>
      </c>
      <c r="AB83" s="502">
        <f t="shared" si="9"/>
        <v>83</v>
      </c>
      <c r="AC83" s="504">
        <f>1</f>
        <v>1</v>
      </c>
      <c r="AD83" s="103">
        <f t="shared" si="11"/>
        <v>2849.15</v>
      </c>
      <c r="AE83" s="103">
        <f t="shared" si="12"/>
        <v>0</v>
      </c>
      <c r="AF83" s="103">
        <f t="shared" si="13"/>
        <v>0</v>
      </c>
      <c r="AG83" s="3"/>
    </row>
    <row r="84" spans="2:33" ht="13.2" x14ac:dyDescent="0.25">
      <c r="B84" s="1" t="str">
        <f>адреса!$G$130</f>
        <v>кв.27</v>
      </c>
      <c r="C84" s="522">
        <f>адреса!$I$130</f>
        <v>30000027</v>
      </c>
      <c r="D84" s="6" t="str">
        <f>адреса!$K$130</f>
        <v>ФИО-3-27</v>
      </c>
      <c r="E84" s="6">
        <v>0</v>
      </c>
      <c r="F84" s="6">
        <v>2665.33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/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/>
      <c r="S84" s="6"/>
      <c r="T84" s="6"/>
      <c r="U84" s="6"/>
      <c r="V84" s="6">
        <v>2665.33</v>
      </c>
      <c r="W84" s="6">
        <v>0</v>
      </c>
      <c r="X84" s="6">
        <v>2665.33</v>
      </c>
      <c r="Y84" s="513">
        <f>IF(A84&lt;&gt;"",IF(A84=мар17!A133,0,1),IF(AND(B84=мар17!B133,C84=мар17!C133),0,1))</f>
        <v>0</v>
      </c>
      <c r="Z84" s="70" t="str">
        <f t="shared" si="10"/>
        <v>ул. Третья д.3</v>
      </c>
      <c r="AA84" s="504">
        <f>IF($B84&lt;&gt;"",MAX(AA$7:AA83)+1,0)</f>
        <v>76</v>
      </c>
      <c r="AB84" s="502">
        <f t="shared" si="9"/>
        <v>84</v>
      </c>
      <c r="AC84" s="504">
        <f>1</f>
        <v>1</v>
      </c>
      <c r="AD84" s="103">
        <f t="shared" si="11"/>
        <v>2665.33</v>
      </c>
      <c r="AE84" s="103">
        <f t="shared" si="12"/>
        <v>0</v>
      </c>
      <c r="AF84" s="103">
        <f t="shared" si="13"/>
        <v>0</v>
      </c>
      <c r="AG84" s="3"/>
    </row>
    <row r="85" spans="2:33" ht="13.2" x14ac:dyDescent="0.25">
      <c r="B85" s="1" t="str">
        <f>адреса!$G$131</f>
        <v>кв.28</v>
      </c>
      <c r="C85" s="522">
        <f>адреса!$I$131</f>
        <v>30000028</v>
      </c>
      <c r="D85" s="6" t="str">
        <f>адреса!$K$131</f>
        <v>ФИО-3-28</v>
      </c>
      <c r="E85" s="6">
        <v>12513.93</v>
      </c>
      <c r="F85" s="6">
        <v>1559.03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/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/>
      <c r="S85" s="6"/>
      <c r="T85" s="6"/>
      <c r="U85" s="6"/>
      <c r="V85" s="6">
        <v>1559.03</v>
      </c>
      <c r="W85" s="6">
        <v>0</v>
      </c>
      <c r="X85" s="6">
        <v>14072.96</v>
      </c>
      <c r="Y85" s="513">
        <f>IF(A85&lt;&gt;"",IF(A85=мар17!A134,0,1),IF(AND(B85=мар17!B134,C85=мар17!C134),0,1))</f>
        <v>0</v>
      </c>
      <c r="Z85" s="70" t="str">
        <f t="shared" si="10"/>
        <v>ул. Третья д.3</v>
      </c>
      <c r="AA85" s="504">
        <f>IF($B85&lt;&gt;"",MAX(AA$7:AA84)+1,0)</f>
        <v>77</v>
      </c>
      <c r="AB85" s="502">
        <f t="shared" si="9"/>
        <v>85</v>
      </c>
      <c r="AC85" s="504">
        <f>1</f>
        <v>1</v>
      </c>
      <c r="AD85" s="103">
        <f t="shared" si="11"/>
        <v>1559.03</v>
      </c>
      <c r="AE85" s="103">
        <f t="shared" si="12"/>
        <v>0</v>
      </c>
      <c r="AF85" s="103">
        <f t="shared" si="13"/>
        <v>0</v>
      </c>
      <c r="AG85" s="3"/>
    </row>
    <row r="86" spans="2:33" ht="13.2" x14ac:dyDescent="0.25">
      <c r="B86" s="1" t="str">
        <f>адреса!$G$132</f>
        <v>кв.29</v>
      </c>
      <c r="C86" s="522">
        <f>адреса!$I$132</f>
        <v>30000029</v>
      </c>
      <c r="D86" s="6" t="str">
        <f>адреса!$K$132</f>
        <v>ФИО-3-29</v>
      </c>
      <c r="E86" s="6">
        <v>3209.1</v>
      </c>
      <c r="F86" s="6">
        <v>1695.19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6"/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/>
      <c r="S86" s="6"/>
      <c r="T86" s="6"/>
      <c r="U86" s="6"/>
      <c r="V86" s="6">
        <v>1695.19</v>
      </c>
      <c r="W86" s="6">
        <v>0</v>
      </c>
      <c r="X86" s="6">
        <v>4904.29</v>
      </c>
      <c r="Y86" s="513">
        <f>IF(A86&lt;&gt;"",IF(A86=мар17!A135,0,1),IF(AND(B86=мар17!B135,C86=мар17!C135),0,1))</f>
        <v>0</v>
      </c>
      <c r="Z86" s="70" t="str">
        <f t="shared" si="10"/>
        <v>ул. Третья д.3</v>
      </c>
      <c r="AA86" s="504">
        <f>IF($B86&lt;&gt;"",MAX(AA$7:AA85)+1,0)</f>
        <v>78</v>
      </c>
      <c r="AB86" s="502">
        <f t="shared" si="9"/>
        <v>86</v>
      </c>
      <c r="AC86" s="504">
        <f>1</f>
        <v>1</v>
      </c>
      <c r="AD86" s="103">
        <f t="shared" si="11"/>
        <v>1695.19</v>
      </c>
      <c r="AE86" s="103">
        <f t="shared" si="12"/>
        <v>0</v>
      </c>
      <c r="AF86" s="103">
        <f t="shared" si="13"/>
        <v>0</v>
      </c>
      <c r="AG86" s="3"/>
    </row>
    <row r="87" spans="2:33" ht="13.2" x14ac:dyDescent="0.25">
      <c r="B87" s="1" t="str">
        <f>адреса!$G$133</f>
        <v>кв.30</v>
      </c>
      <c r="C87" s="522">
        <f>адреса!$I$133</f>
        <v>30000030</v>
      </c>
      <c r="D87" s="6" t="str">
        <f>адреса!$K$133</f>
        <v>ФИО-3-30</v>
      </c>
      <c r="E87" s="6">
        <v>2481.36</v>
      </c>
      <c r="F87" s="6">
        <v>2859.36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/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/>
      <c r="S87" s="6"/>
      <c r="T87" s="6"/>
      <c r="U87" s="6"/>
      <c r="V87" s="6">
        <v>2859.36</v>
      </c>
      <c r="W87" s="6">
        <v>2481.36</v>
      </c>
      <c r="X87" s="6">
        <v>2859.36</v>
      </c>
      <c r="Y87" s="513">
        <f>IF(A87&lt;&gt;"",IF(A87=мар17!A136,0,1),IF(AND(B87=мар17!B136,C87=мар17!C136),0,1))</f>
        <v>0</v>
      </c>
      <c r="Z87" s="70" t="str">
        <f t="shared" si="10"/>
        <v>ул. Третья д.3</v>
      </c>
      <c r="AA87" s="504">
        <f>IF($B87&lt;&gt;"",MAX(AA$7:AA86)+1,0)</f>
        <v>79</v>
      </c>
      <c r="AB87" s="502">
        <f t="shared" si="9"/>
        <v>87</v>
      </c>
      <c r="AC87" s="504">
        <f>1</f>
        <v>1</v>
      </c>
      <c r="AD87" s="103">
        <f t="shared" si="11"/>
        <v>2859.36</v>
      </c>
      <c r="AE87" s="103">
        <f t="shared" si="12"/>
        <v>0</v>
      </c>
      <c r="AF87" s="103">
        <f t="shared" si="13"/>
        <v>0</v>
      </c>
      <c r="AG87" s="3"/>
    </row>
    <row r="88" spans="2:33" ht="13.2" x14ac:dyDescent="0.25">
      <c r="B88" s="1" t="str">
        <f>адреса!$G$134</f>
        <v>кв.31</v>
      </c>
      <c r="C88" s="522">
        <f>адреса!$I$134</f>
        <v>30000031</v>
      </c>
      <c r="D88" s="6" t="str">
        <f>адреса!$K$134</f>
        <v>ФИО-3-31</v>
      </c>
      <c r="E88" s="6">
        <v>28142.69</v>
      </c>
      <c r="F88" s="6">
        <v>3506.12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/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/>
      <c r="S88" s="6"/>
      <c r="T88" s="6"/>
      <c r="U88" s="6"/>
      <c r="V88" s="6">
        <v>3506.12</v>
      </c>
      <c r="W88" s="6">
        <v>0</v>
      </c>
      <c r="X88" s="6">
        <v>31648.81</v>
      </c>
      <c r="Y88" s="513">
        <f>IF(A88&lt;&gt;"",IF(A88=мар17!A137,0,1),IF(AND(B88=мар17!B137,C88=мар17!C137),0,1))</f>
        <v>0</v>
      </c>
      <c r="Z88" s="70" t="str">
        <f t="shared" si="10"/>
        <v>ул. Третья д.3</v>
      </c>
      <c r="AA88" s="504">
        <f>IF($B88&lt;&gt;"",MAX(AA$7:AA87)+1,0)</f>
        <v>80</v>
      </c>
      <c r="AB88" s="502">
        <f t="shared" si="9"/>
        <v>88</v>
      </c>
      <c r="AC88" s="504">
        <f>1</f>
        <v>1</v>
      </c>
      <c r="AD88" s="103">
        <f t="shared" si="11"/>
        <v>3506.12</v>
      </c>
      <c r="AE88" s="103">
        <f t="shared" si="12"/>
        <v>0</v>
      </c>
      <c r="AF88" s="103">
        <f t="shared" si="13"/>
        <v>0</v>
      </c>
      <c r="AG88" s="3"/>
    </row>
    <row r="89" spans="2:33" ht="13.2" x14ac:dyDescent="0.25">
      <c r="B89" s="1" t="str">
        <f>адреса!$G$135</f>
        <v>кв.32</v>
      </c>
      <c r="C89" s="522">
        <f>адреса!$I$135</f>
        <v>30000032</v>
      </c>
      <c r="D89" s="6" t="str">
        <f>адреса!$K$135</f>
        <v>ФИО-3-32</v>
      </c>
      <c r="E89" s="6">
        <v>25383.09</v>
      </c>
      <c r="F89" s="6">
        <v>3162.32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/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/>
      <c r="S89" s="6"/>
      <c r="T89" s="6"/>
      <c r="U89" s="6"/>
      <c r="V89" s="6">
        <v>3162.32</v>
      </c>
      <c r="W89" s="6">
        <v>0</v>
      </c>
      <c r="X89" s="6">
        <v>28545.41</v>
      </c>
      <c r="Y89" s="513">
        <f>IF(A89&lt;&gt;"",IF(A89=мар17!A138,0,1),IF(AND(B89=мар17!B138,C89=мар17!C138),0,1))</f>
        <v>0</v>
      </c>
      <c r="Z89" s="70" t="str">
        <f t="shared" si="10"/>
        <v>ул. Третья д.3</v>
      </c>
      <c r="AA89" s="504">
        <f>IF($B89&lt;&gt;"",MAX(AA$7:AA88)+1,0)</f>
        <v>81</v>
      </c>
      <c r="AB89" s="502">
        <f t="shared" si="9"/>
        <v>89</v>
      </c>
      <c r="AC89" s="504">
        <f>1</f>
        <v>1</v>
      </c>
      <c r="AD89" s="103">
        <f t="shared" si="11"/>
        <v>3162.32</v>
      </c>
      <c r="AE89" s="103">
        <f t="shared" si="12"/>
        <v>0</v>
      </c>
      <c r="AF89" s="103">
        <f t="shared" si="13"/>
        <v>0</v>
      </c>
      <c r="AG89" s="3"/>
    </row>
    <row r="90" spans="2:33" ht="13.2" x14ac:dyDescent="0.25">
      <c r="B90" s="1" t="str">
        <f>адреса!$G$136</f>
        <v>кв.33</v>
      </c>
      <c r="C90" s="522">
        <f>адреса!$I$136</f>
        <v>30000033</v>
      </c>
      <c r="D90" s="6" t="str">
        <f>адреса!$K$136</f>
        <v>ФИО-3-33</v>
      </c>
      <c r="E90" s="6">
        <v>19891.14</v>
      </c>
      <c r="F90" s="6">
        <v>2478.11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/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/>
      <c r="S90" s="6"/>
      <c r="T90" s="6"/>
      <c r="U90" s="6"/>
      <c r="V90" s="6">
        <v>2478.11</v>
      </c>
      <c r="W90" s="6">
        <v>0</v>
      </c>
      <c r="X90" s="6">
        <v>22369.25</v>
      </c>
      <c r="Y90" s="513">
        <f>IF(A90&lt;&gt;"",IF(A90=мар17!A139,0,1),IF(AND(B90=мар17!B139,C90=мар17!C139),0,1))</f>
        <v>0</v>
      </c>
      <c r="Z90" s="70" t="str">
        <f t="shared" si="10"/>
        <v>ул. Третья д.3</v>
      </c>
      <c r="AA90" s="504">
        <f>IF($B90&lt;&gt;"",MAX(AA$7:AA89)+1,0)</f>
        <v>82</v>
      </c>
      <c r="AB90" s="502">
        <f t="shared" si="9"/>
        <v>90</v>
      </c>
      <c r="AC90" s="504">
        <f>1</f>
        <v>1</v>
      </c>
      <c r="AD90" s="103">
        <f t="shared" si="11"/>
        <v>2478.11</v>
      </c>
      <c r="AE90" s="103">
        <f t="shared" si="12"/>
        <v>0</v>
      </c>
      <c r="AF90" s="103">
        <f t="shared" si="13"/>
        <v>0</v>
      </c>
      <c r="AG90" s="3"/>
    </row>
    <row r="91" spans="2:33" ht="13.2" x14ac:dyDescent="0.25">
      <c r="B91" s="1" t="str">
        <f>адреса!$G$137</f>
        <v>кв.34</v>
      </c>
      <c r="C91" s="522">
        <f>адреса!$I$137</f>
        <v>30000034</v>
      </c>
      <c r="D91" s="6" t="str">
        <f>адреса!$K$137</f>
        <v>ФИО-3-34</v>
      </c>
      <c r="E91" s="6">
        <v>2545.38</v>
      </c>
      <c r="F91" s="6">
        <v>1344.58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/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/>
      <c r="S91" s="6"/>
      <c r="T91" s="6"/>
      <c r="U91" s="6"/>
      <c r="V91" s="6">
        <v>1344.58</v>
      </c>
      <c r="W91" s="6">
        <v>0</v>
      </c>
      <c r="X91" s="6">
        <v>3889.96</v>
      </c>
      <c r="Y91" s="513">
        <f>IF(A91&lt;&gt;"",IF(A91=мар17!A140,0,1),IF(AND(B91=мар17!B140,C91=мар17!C140),0,1))</f>
        <v>0</v>
      </c>
      <c r="Z91" s="70" t="str">
        <f t="shared" si="10"/>
        <v>ул. Третья д.3</v>
      </c>
      <c r="AA91" s="504">
        <f>IF($B91&lt;&gt;"",MAX(AA$7:AA90)+1,0)</f>
        <v>83</v>
      </c>
      <c r="AB91" s="502">
        <f t="shared" si="9"/>
        <v>91</v>
      </c>
      <c r="AC91" s="504">
        <f>1</f>
        <v>1</v>
      </c>
      <c r="AD91" s="103">
        <f t="shared" si="11"/>
        <v>1344.58</v>
      </c>
      <c r="AE91" s="103">
        <f t="shared" si="12"/>
        <v>0</v>
      </c>
      <c r="AF91" s="103">
        <f t="shared" si="13"/>
        <v>0</v>
      </c>
      <c r="AG91" s="3"/>
    </row>
    <row r="92" spans="2:33" ht="13.2" x14ac:dyDescent="0.25">
      <c r="B92" s="1" t="str">
        <f>адреса!$G$138</f>
        <v>кв.35</v>
      </c>
      <c r="C92" s="522">
        <f>адреса!$I$138</f>
        <v>30000035</v>
      </c>
      <c r="D92" s="6" t="str">
        <f>адреса!$K$138</f>
        <v>ФИО-3-35</v>
      </c>
      <c r="E92" s="6">
        <v>4195.03</v>
      </c>
      <c r="F92" s="6">
        <v>2216</v>
      </c>
      <c r="G92" s="6">
        <v>0</v>
      </c>
      <c r="H92" s="6">
        <v>0</v>
      </c>
      <c r="I92" s="6">
        <v>157</v>
      </c>
      <c r="J92" s="6">
        <v>726.6</v>
      </c>
      <c r="K92" s="6">
        <v>272.02999999999997</v>
      </c>
      <c r="L92" s="6"/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/>
      <c r="S92" s="6"/>
      <c r="T92" s="6"/>
      <c r="U92" s="6"/>
      <c r="V92" s="6">
        <v>3371.63</v>
      </c>
      <c r="W92" s="6">
        <v>6467.02</v>
      </c>
      <c r="X92" s="6">
        <v>1099.6400000000001</v>
      </c>
      <c r="Y92" s="513">
        <f>IF(A92&lt;&gt;"",IF(A92=мар17!A141,0,1),IF(AND(B92=мар17!B141,C92=мар17!C141),0,1))</f>
        <v>0</v>
      </c>
      <c r="Z92" s="70" t="str">
        <f t="shared" si="10"/>
        <v>ул. Третья д.3</v>
      </c>
      <c r="AA92" s="504">
        <f>IF($B92&lt;&gt;"",MAX(AA$7:AA91)+1,0)</f>
        <v>84</v>
      </c>
      <c r="AB92" s="502">
        <f t="shared" si="9"/>
        <v>92</v>
      </c>
      <c r="AC92" s="504">
        <f>1</f>
        <v>1</v>
      </c>
      <c r="AD92" s="103">
        <f t="shared" si="11"/>
        <v>2216</v>
      </c>
      <c r="AE92" s="103">
        <f t="shared" si="12"/>
        <v>1155.6300000000001</v>
      </c>
      <c r="AF92" s="103">
        <f t="shared" si="13"/>
        <v>0</v>
      </c>
      <c r="AG92" s="3"/>
    </row>
    <row r="93" spans="2:33" ht="13.2" x14ac:dyDescent="0.25">
      <c r="B93" s="1" t="str">
        <f>адреса!$G$139</f>
        <v>кв.36</v>
      </c>
      <c r="C93" s="522">
        <f>адреса!$I$139</f>
        <v>30000036</v>
      </c>
      <c r="D93" s="6" t="str">
        <f>адреса!$K$139</f>
        <v>ФИО-3-36</v>
      </c>
      <c r="E93" s="6">
        <v>15601.42</v>
      </c>
      <c r="F93" s="6">
        <v>1943.68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/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/>
      <c r="S93" s="6"/>
      <c r="T93" s="6"/>
      <c r="U93" s="6"/>
      <c r="V93" s="6">
        <v>1943.68</v>
      </c>
      <c r="W93" s="6">
        <v>0</v>
      </c>
      <c r="X93" s="6">
        <v>17545.099999999999</v>
      </c>
      <c r="Y93" s="513">
        <f>IF(A93&lt;&gt;"",IF(A93=мар17!A142,0,1),IF(AND(B93=мар17!B142,C93=мар17!C142),0,1))</f>
        <v>0</v>
      </c>
      <c r="Z93" s="70" t="str">
        <f t="shared" si="10"/>
        <v>ул. Третья д.3</v>
      </c>
      <c r="AA93" s="504">
        <f>IF($B93&lt;&gt;"",MAX(AA$7:AA92)+1,0)</f>
        <v>85</v>
      </c>
      <c r="AB93" s="502">
        <f t="shared" si="9"/>
        <v>93</v>
      </c>
      <c r="AC93" s="504">
        <f>1</f>
        <v>1</v>
      </c>
      <c r="AD93" s="103">
        <f t="shared" si="11"/>
        <v>1943.68</v>
      </c>
      <c r="AE93" s="103">
        <f t="shared" si="12"/>
        <v>0</v>
      </c>
      <c r="AF93" s="103">
        <f t="shared" si="13"/>
        <v>0</v>
      </c>
      <c r="AG93" s="3"/>
    </row>
    <row r="94" spans="2:33" ht="13.2" x14ac:dyDescent="0.25">
      <c r="B94" s="1" t="str">
        <f>адреса!$G$140</f>
        <v>кв.37</v>
      </c>
      <c r="C94" s="522">
        <f>адреса!$I$140</f>
        <v>30000037</v>
      </c>
      <c r="D94" s="6" t="str">
        <f>адреса!$K$140</f>
        <v>ФИО-3-37</v>
      </c>
      <c r="E94" s="6">
        <v>14078.96</v>
      </c>
      <c r="F94" s="6">
        <v>3519.74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/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/>
      <c r="S94" s="6"/>
      <c r="T94" s="6"/>
      <c r="U94" s="6"/>
      <c r="V94" s="6">
        <v>3519.74</v>
      </c>
      <c r="W94" s="6">
        <v>0</v>
      </c>
      <c r="X94" s="6">
        <v>17598.7</v>
      </c>
      <c r="Y94" s="513">
        <f>IF(A94&lt;&gt;"",IF(A94=мар17!A143,0,1),IF(AND(B94=мар17!B143,C94=мар17!C143),0,1))</f>
        <v>0</v>
      </c>
      <c r="Z94" s="70" t="str">
        <f t="shared" si="10"/>
        <v>ул. Третья д.3</v>
      </c>
      <c r="AA94" s="504">
        <f>IF($B94&lt;&gt;"",MAX(AA$7:AA93)+1,0)</f>
        <v>86</v>
      </c>
      <c r="AB94" s="502">
        <f t="shared" si="9"/>
        <v>94</v>
      </c>
      <c r="AC94" s="504">
        <f>1</f>
        <v>1</v>
      </c>
      <c r="AD94" s="103">
        <f t="shared" si="11"/>
        <v>3519.74</v>
      </c>
      <c r="AE94" s="103">
        <f t="shared" si="12"/>
        <v>0</v>
      </c>
      <c r="AF94" s="103">
        <f t="shared" si="13"/>
        <v>0</v>
      </c>
      <c r="AG94" s="3"/>
    </row>
    <row r="95" spans="2:33" ht="13.2" x14ac:dyDescent="0.25">
      <c r="B95" s="1" t="str">
        <f>адреса!$G$141</f>
        <v>кв.38</v>
      </c>
      <c r="C95" s="522">
        <f>адреса!$I$141</f>
        <v>30000038</v>
      </c>
      <c r="D95" s="6" t="str">
        <f>адреса!$K$141</f>
        <v>ФИО-3-38</v>
      </c>
      <c r="E95" s="6">
        <v>23525.09</v>
      </c>
      <c r="F95" s="6">
        <v>2930.84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/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/>
      <c r="S95" s="6"/>
      <c r="T95" s="6"/>
      <c r="U95" s="6"/>
      <c r="V95" s="6">
        <v>2930.84</v>
      </c>
      <c r="W95" s="6">
        <v>0</v>
      </c>
      <c r="X95" s="6">
        <v>26455.93</v>
      </c>
      <c r="Y95" s="513">
        <f>IF(A95&lt;&gt;"",IF(A95=мар17!A144,0,1),IF(AND(B95=мар17!B144,C95=мар17!C144),0,1))</f>
        <v>0</v>
      </c>
      <c r="Z95" s="70" t="str">
        <f t="shared" si="10"/>
        <v>ул. Третья д.3</v>
      </c>
      <c r="AA95" s="504">
        <f>IF($B95&lt;&gt;"",MAX(AA$7:AA94)+1,0)</f>
        <v>87</v>
      </c>
      <c r="AB95" s="502">
        <f t="shared" si="9"/>
        <v>95</v>
      </c>
      <c r="AC95" s="504">
        <f>1</f>
        <v>1</v>
      </c>
      <c r="AD95" s="103">
        <f t="shared" si="11"/>
        <v>2930.84</v>
      </c>
      <c r="AE95" s="103">
        <f t="shared" si="12"/>
        <v>0</v>
      </c>
      <c r="AF95" s="103">
        <f t="shared" si="13"/>
        <v>0</v>
      </c>
      <c r="AG95" s="3"/>
    </row>
    <row r="96" spans="2:33" ht="13.2" x14ac:dyDescent="0.25">
      <c r="B96" s="1" t="str">
        <f>адреса!$G$142</f>
        <v>кв.39</v>
      </c>
      <c r="C96" s="522">
        <f>адреса!$I$142</f>
        <v>30000039</v>
      </c>
      <c r="D96" s="6" t="str">
        <f>адреса!$K$142</f>
        <v>ФИО-3-39</v>
      </c>
      <c r="E96" s="6">
        <v>18333.72</v>
      </c>
      <c r="F96" s="6">
        <v>2284.08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/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/>
      <c r="S96" s="6"/>
      <c r="T96" s="6"/>
      <c r="U96" s="6"/>
      <c r="V96" s="6">
        <v>2284.08</v>
      </c>
      <c r="W96" s="6">
        <v>0</v>
      </c>
      <c r="X96" s="6">
        <v>20617.8</v>
      </c>
      <c r="Y96" s="513">
        <f>IF(A96&lt;&gt;"",IF(A96=мар17!A145,0,1),IF(AND(B96=мар17!B145,C96=мар17!C145),0,1))</f>
        <v>0</v>
      </c>
      <c r="Z96" s="70" t="str">
        <f t="shared" si="10"/>
        <v>ул. Третья д.3</v>
      </c>
      <c r="AA96" s="504">
        <f>IF($B96&lt;&gt;"",MAX(AA$7:AA95)+1,0)</f>
        <v>88</v>
      </c>
      <c r="AB96" s="502">
        <f t="shared" si="9"/>
        <v>96</v>
      </c>
      <c r="AC96" s="504">
        <f>1</f>
        <v>1</v>
      </c>
      <c r="AD96" s="103">
        <f t="shared" si="11"/>
        <v>2284.08</v>
      </c>
      <c r="AE96" s="103">
        <f t="shared" si="12"/>
        <v>0</v>
      </c>
      <c r="AF96" s="103">
        <f t="shared" si="13"/>
        <v>0</v>
      </c>
      <c r="AG96" s="3"/>
    </row>
    <row r="97" spans="1:33" ht="13.2" x14ac:dyDescent="0.25">
      <c r="B97" s="1" t="str">
        <f>адреса!$G$143</f>
        <v>кв.40</v>
      </c>
      <c r="C97" s="522">
        <f>адреса!$I$143</f>
        <v>30000040</v>
      </c>
      <c r="D97" s="6" t="str">
        <f>адреса!$K$143</f>
        <v>ФИО-3-40</v>
      </c>
      <c r="E97" s="6">
        <v>27131.74</v>
      </c>
      <c r="F97" s="6">
        <v>3380.17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/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/>
      <c r="S97" s="6"/>
      <c r="T97" s="6"/>
      <c r="U97" s="6"/>
      <c r="V97" s="6">
        <v>3380.17</v>
      </c>
      <c r="W97" s="6">
        <v>0</v>
      </c>
      <c r="X97" s="6">
        <v>30511.91</v>
      </c>
      <c r="Y97" s="513">
        <f>IF(A97&lt;&gt;"",IF(A97=мар17!A146,0,1),IF(AND(B97=мар17!B146,C97=мар17!C146),0,1))</f>
        <v>0</v>
      </c>
      <c r="Z97" s="70" t="str">
        <f t="shared" si="10"/>
        <v>ул. Третья д.3</v>
      </c>
      <c r="AA97" s="504">
        <f>IF($B97&lt;&gt;"",MAX(AA$7:AA96)+1,0)</f>
        <v>89</v>
      </c>
      <c r="AB97" s="502">
        <f t="shared" si="9"/>
        <v>97</v>
      </c>
      <c r="AC97" s="504">
        <f>1</f>
        <v>1</v>
      </c>
      <c r="AD97" s="103">
        <f t="shared" si="11"/>
        <v>3380.17</v>
      </c>
      <c r="AE97" s="103">
        <f t="shared" si="12"/>
        <v>0</v>
      </c>
      <c r="AF97" s="103">
        <f t="shared" si="13"/>
        <v>0</v>
      </c>
      <c r="AG97" s="3"/>
    </row>
    <row r="98" spans="1:33" ht="13.2" x14ac:dyDescent="0.25">
      <c r="B98" s="1" t="str">
        <f>адреса!$G$144</f>
        <v>кв.41</v>
      </c>
      <c r="C98" s="522">
        <f>адреса!$I$144</f>
        <v>30000041</v>
      </c>
      <c r="D98" s="6" t="str">
        <f>адреса!$K$144</f>
        <v>ФИО-3-41</v>
      </c>
      <c r="E98" s="6">
        <v>2939.23</v>
      </c>
      <c r="F98" s="6">
        <v>3386.98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/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/>
      <c r="S98" s="6"/>
      <c r="T98" s="6"/>
      <c r="U98" s="6"/>
      <c r="V98" s="6">
        <v>3386.98</v>
      </c>
      <c r="W98" s="6">
        <v>3387</v>
      </c>
      <c r="X98" s="6">
        <v>2939.21</v>
      </c>
      <c r="Y98" s="513">
        <f>IF(A98&lt;&gt;"",IF(A98=мар17!A147,0,1),IF(AND(B98=мар17!B147,C98=мар17!C147),0,1))</f>
        <v>0</v>
      </c>
      <c r="Z98" s="70" t="str">
        <f t="shared" si="10"/>
        <v>ул. Третья д.3</v>
      </c>
      <c r="AA98" s="504">
        <f>IF($B98&lt;&gt;"",MAX(AA$7:AA97)+1,0)</f>
        <v>90</v>
      </c>
      <c r="AB98" s="502">
        <f t="shared" si="9"/>
        <v>98</v>
      </c>
      <c r="AC98" s="504">
        <f>1</f>
        <v>1</v>
      </c>
      <c r="AD98" s="103">
        <f t="shared" si="11"/>
        <v>3386.98</v>
      </c>
      <c r="AE98" s="103">
        <f t="shared" si="12"/>
        <v>0</v>
      </c>
      <c r="AF98" s="103">
        <f t="shared" si="13"/>
        <v>0</v>
      </c>
      <c r="AG98" s="3"/>
    </row>
    <row r="99" spans="1:33" ht="13.2" x14ac:dyDescent="0.25">
      <c r="B99" s="1" t="str">
        <f>адреса!$G$145</f>
        <v>кв.42</v>
      </c>
      <c r="C99" s="522">
        <f>адреса!$I$145</f>
        <v>30000042</v>
      </c>
      <c r="D99" s="6" t="str">
        <f>адреса!$K$145</f>
        <v>ФИО-3-42</v>
      </c>
      <c r="E99" s="6">
        <v>23306.52</v>
      </c>
      <c r="F99" s="6">
        <v>2903.61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/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/>
      <c r="S99" s="6"/>
      <c r="T99" s="6"/>
      <c r="U99" s="6"/>
      <c r="V99" s="6">
        <v>2903.61</v>
      </c>
      <c r="W99" s="6">
        <v>0</v>
      </c>
      <c r="X99" s="6">
        <v>26210.13</v>
      </c>
      <c r="Y99" s="513">
        <f>IF(A99&lt;&gt;"",IF(A99=мар17!A148,0,1),IF(AND(B99=мар17!B148,C99=мар17!C148),0,1))</f>
        <v>0</v>
      </c>
      <c r="Z99" s="70" t="str">
        <f t="shared" si="10"/>
        <v>ул. Третья д.3</v>
      </c>
      <c r="AA99" s="504">
        <f>IF($B99&lt;&gt;"",MAX(AA$7:AA98)+1,0)</f>
        <v>91</v>
      </c>
      <c r="AB99" s="502">
        <f t="shared" si="9"/>
        <v>99</v>
      </c>
      <c r="AC99" s="504">
        <f>1</f>
        <v>1</v>
      </c>
      <c r="AD99" s="103">
        <f t="shared" si="11"/>
        <v>2903.61</v>
      </c>
      <c r="AE99" s="103">
        <f t="shared" si="12"/>
        <v>0</v>
      </c>
      <c r="AF99" s="103">
        <f t="shared" si="13"/>
        <v>0</v>
      </c>
      <c r="AG99" s="3"/>
    </row>
    <row r="100" spans="1:33" ht="13.2" x14ac:dyDescent="0.25">
      <c r="B100" s="1" t="str">
        <f>адреса!$G$146</f>
        <v>кв.43</v>
      </c>
      <c r="C100" s="522">
        <f>адреса!$I$146</f>
        <v>30000043</v>
      </c>
      <c r="D100" s="6" t="str">
        <f>адреса!$K$146</f>
        <v>ФИО-3-43</v>
      </c>
      <c r="E100" s="6">
        <v>5474.22</v>
      </c>
      <c r="F100" s="6">
        <v>1131.83</v>
      </c>
      <c r="G100" s="6">
        <v>0</v>
      </c>
      <c r="H100" s="6">
        <v>0</v>
      </c>
      <c r="I100" s="6">
        <v>0</v>
      </c>
      <c r="J100" s="6">
        <v>0</v>
      </c>
      <c r="K100" s="6">
        <v>0</v>
      </c>
      <c r="L100" s="6"/>
      <c r="M100" s="6">
        <v>0</v>
      </c>
      <c r="N100" s="6">
        <v>0</v>
      </c>
      <c r="O100" s="6">
        <v>0</v>
      </c>
      <c r="P100" s="6">
        <v>0</v>
      </c>
      <c r="Q100" s="6">
        <v>0</v>
      </c>
      <c r="R100" s="6"/>
      <c r="S100" s="6"/>
      <c r="T100" s="6"/>
      <c r="U100" s="6"/>
      <c r="V100" s="6">
        <v>1131.83</v>
      </c>
      <c r="W100" s="6">
        <v>2449</v>
      </c>
      <c r="X100" s="6">
        <v>4157.05</v>
      </c>
      <c r="Y100" s="513">
        <f>IF(A100&lt;&gt;"",IF(A100=мар17!A149,0,1),IF(AND(B100=мар17!B149,C100=мар17!C149),0,1))</f>
        <v>0</v>
      </c>
      <c r="Z100" s="70" t="str">
        <f t="shared" si="10"/>
        <v>ул. Третья д.3</v>
      </c>
      <c r="AA100" s="504">
        <f>IF($B100&lt;&gt;"",MAX(AA$7:AA99)+1,0)</f>
        <v>92</v>
      </c>
      <c r="AB100" s="502">
        <f t="shared" si="9"/>
        <v>100</v>
      </c>
      <c r="AC100" s="504">
        <f>1</f>
        <v>1</v>
      </c>
      <c r="AD100" s="103">
        <f t="shared" si="11"/>
        <v>1131.83</v>
      </c>
      <c r="AE100" s="103">
        <f t="shared" si="12"/>
        <v>0</v>
      </c>
      <c r="AF100" s="103">
        <f t="shared" si="13"/>
        <v>0</v>
      </c>
      <c r="AG100" s="3"/>
    </row>
    <row r="101" spans="1:33" ht="13.2" x14ac:dyDescent="0.25">
      <c r="B101" s="1" t="str">
        <f>адреса!$G$147</f>
        <v>кв.44</v>
      </c>
      <c r="C101" s="522">
        <f>адреса!$I$147</f>
        <v>30000044</v>
      </c>
      <c r="D101" s="6" t="str">
        <f>адреса!$K$147</f>
        <v>ФИО-3-44</v>
      </c>
      <c r="E101" s="6">
        <v>3266.16</v>
      </c>
      <c r="F101" s="6">
        <v>3247.42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/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6"/>
      <c r="S101" s="6"/>
      <c r="T101" s="6"/>
      <c r="U101" s="6"/>
      <c r="V101" s="6">
        <v>3247.42</v>
      </c>
      <c r="W101" s="6">
        <v>0</v>
      </c>
      <c r="X101" s="6">
        <v>6513.58</v>
      </c>
      <c r="Y101" s="513">
        <f>IF(A101&lt;&gt;"",IF(A101=мар17!A150,0,1),IF(AND(B101=мар17!B150,C101=мар17!C150),0,1))</f>
        <v>0</v>
      </c>
      <c r="Z101" s="70" t="str">
        <f t="shared" si="10"/>
        <v>ул. Третья д.3</v>
      </c>
      <c r="AA101" s="504">
        <f>IF($B101&lt;&gt;"",MAX(AA$7:AA100)+1,0)</f>
        <v>93</v>
      </c>
      <c r="AB101" s="502">
        <f t="shared" si="9"/>
        <v>101</v>
      </c>
      <c r="AC101" s="504">
        <f>1</f>
        <v>1</v>
      </c>
      <c r="AD101" s="103">
        <f t="shared" si="11"/>
        <v>3247.42</v>
      </c>
      <c r="AE101" s="103">
        <f t="shared" si="12"/>
        <v>0</v>
      </c>
      <c r="AF101" s="103">
        <f t="shared" si="13"/>
        <v>0</v>
      </c>
      <c r="AG101" s="3"/>
    </row>
    <row r="102" spans="1:33" ht="13.2" x14ac:dyDescent="0.25">
      <c r="B102" s="1" t="str">
        <f>адреса!$G$148</f>
        <v>кв.45</v>
      </c>
      <c r="C102" s="522">
        <f>адреса!$I$148</f>
        <v>30000045</v>
      </c>
      <c r="D102" s="6" t="str">
        <f>адреса!$K$148</f>
        <v>ФИО-3-45</v>
      </c>
      <c r="E102" s="6">
        <v>28033.38</v>
      </c>
      <c r="F102" s="6">
        <v>3492.5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/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/>
      <c r="S102" s="6"/>
      <c r="T102" s="6"/>
      <c r="U102" s="6"/>
      <c r="V102" s="6">
        <v>3492.5</v>
      </c>
      <c r="W102" s="6">
        <v>0</v>
      </c>
      <c r="X102" s="6">
        <v>31525.88</v>
      </c>
      <c r="Y102" s="513">
        <f>IF(A102&lt;&gt;"",IF(A102=мар17!A151,0,1),IF(AND(B102=мар17!B151,C102=мар17!C151),0,1))</f>
        <v>0</v>
      </c>
      <c r="Z102" s="70" t="str">
        <f t="shared" si="10"/>
        <v>ул. Третья д.3</v>
      </c>
      <c r="AA102" s="504">
        <f>IF($B102&lt;&gt;"",MAX(AA$7:AA101)+1,0)</f>
        <v>94</v>
      </c>
      <c r="AB102" s="502">
        <f t="shared" si="9"/>
        <v>102</v>
      </c>
      <c r="AC102" s="504">
        <f>1</f>
        <v>1</v>
      </c>
      <c r="AD102" s="103">
        <f t="shared" si="11"/>
        <v>3492.5</v>
      </c>
      <c r="AE102" s="103">
        <f t="shared" si="12"/>
        <v>0</v>
      </c>
      <c r="AF102" s="103">
        <f t="shared" si="13"/>
        <v>0</v>
      </c>
      <c r="AG102" s="3"/>
    </row>
    <row r="103" spans="1:33" ht="13.2" x14ac:dyDescent="0.25">
      <c r="B103" s="1" t="str">
        <f>адреса!$G$149</f>
        <v>кв.46</v>
      </c>
      <c r="C103" s="522">
        <f>адреса!$I$149</f>
        <v>30000046</v>
      </c>
      <c r="D103" s="6" t="str">
        <f>адреса!$K$149</f>
        <v>ФИО-3-46</v>
      </c>
      <c r="E103" s="6">
        <v>5419.39</v>
      </c>
      <c r="F103" s="6">
        <v>2862.76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/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/>
      <c r="S103" s="6"/>
      <c r="T103" s="6"/>
      <c r="U103" s="6"/>
      <c r="V103" s="6">
        <v>2862.76</v>
      </c>
      <c r="W103" s="6">
        <v>2935.09</v>
      </c>
      <c r="X103" s="6">
        <v>5347.06</v>
      </c>
      <c r="Y103" s="513">
        <f>IF(A103&lt;&gt;"",IF(A103=мар17!A152,0,1),IF(AND(B103=мар17!B152,C103=мар17!C152),0,1))</f>
        <v>0</v>
      </c>
      <c r="Z103" s="70" t="str">
        <f t="shared" si="10"/>
        <v>ул. Третья д.3</v>
      </c>
      <c r="AA103" s="504">
        <f>IF($B103&lt;&gt;"",MAX(AA$7:AA102)+1,0)</f>
        <v>95</v>
      </c>
      <c r="AB103" s="502">
        <f t="shared" si="9"/>
        <v>103</v>
      </c>
      <c r="AC103" s="504">
        <f>1</f>
        <v>1</v>
      </c>
      <c r="AD103" s="103">
        <f t="shared" si="11"/>
        <v>2862.76</v>
      </c>
      <c r="AE103" s="103">
        <f t="shared" si="12"/>
        <v>0</v>
      </c>
      <c r="AF103" s="103">
        <f t="shared" si="13"/>
        <v>0</v>
      </c>
      <c r="AG103" s="3"/>
    </row>
    <row r="104" spans="1:33" ht="13.2" x14ac:dyDescent="0.25">
      <c r="B104" s="1" t="str">
        <f>адреса!$G$150</f>
        <v>кв.47</v>
      </c>
      <c r="C104" s="522">
        <f>адреса!$I$150</f>
        <v>30000047</v>
      </c>
      <c r="D104" s="6" t="str">
        <f>адреса!$K$150</f>
        <v>ФИО-3-47</v>
      </c>
      <c r="E104" s="6">
        <v>16694.34</v>
      </c>
      <c r="F104" s="6">
        <v>2079.84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/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/>
      <c r="S104" s="6"/>
      <c r="T104" s="6"/>
      <c r="U104" s="6"/>
      <c r="V104" s="6">
        <v>2079.84</v>
      </c>
      <c r="W104" s="6">
        <v>0</v>
      </c>
      <c r="X104" s="6">
        <v>18774.18</v>
      </c>
      <c r="Y104" s="513">
        <f>IF(A104&lt;&gt;"",IF(A104=мар17!A153,0,1),IF(AND(B104=мар17!B153,C104=мар17!C153),0,1))</f>
        <v>0</v>
      </c>
      <c r="Z104" s="70" t="str">
        <f t="shared" si="10"/>
        <v>ул. Третья д.3</v>
      </c>
      <c r="AA104" s="504">
        <f>IF($B104&lt;&gt;"",MAX(AA$7:AA103)+1,0)</f>
        <v>96</v>
      </c>
      <c r="AB104" s="502">
        <f t="shared" si="9"/>
        <v>104</v>
      </c>
      <c r="AC104" s="504">
        <f>1</f>
        <v>1</v>
      </c>
      <c r="AD104" s="103">
        <f t="shared" si="11"/>
        <v>2079.84</v>
      </c>
      <c r="AE104" s="103">
        <f t="shared" si="12"/>
        <v>0</v>
      </c>
      <c r="AF104" s="103">
        <f t="shared" si="13"/>
        <v>0</v>
      </c>
      <c r="AG104" s="3"/>
    </row>
    <row r="105" spans="1:33" ht="13.2" x14ac:dyDescent="0.25">
      <c r="B105" s="1" t="str">
        <f>адреса!$G$151</f>
        <v>кв.48</v>
      </c>
      <c r="C105" s="522">
        <f>адреса!$I$151</f>
        <v>30000048</v>
      </c>
      <c r="D105" s="6" t="str">
        <f>адреса!$K$151</f>
        <v>ФИО-3-48</v>
      </c>
      <c r="E105" s="6">
        <v>25929.55</v>
      </c>
      <c r="F105" s="6">
        <v>3230.4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/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/>
      <c r="S105" s="6"/>
      <c r="T105" s="6"/>
      <c r="U105" s="6"/>
      <c r="V105" s="6">
        <v>3230.4</v>
      </c>
      <c r="W105" s="6">
        <v>0</v>
      </c>
      <c r="X105" s="6">
        <v>29159.95</v>
      </c>
      <c r="Y105" s="513">
        <f>IF(A105&lt;&gt;"",IF(A105=мар17!A154,0,1),IF(AND(B105=мар17!B154,C105=мар17!C154),0,1))</f>
        <v>0</v>
      </c>
      <c r="Z105" s="70" t="str">
        <f t="shared" si="10"/>
        <v>ул. Третья д.3</v>
      </c>
      <c r="AA105" s="504">
        <f>IF($B105&lt;&gt;"",MAX(AA$7:AA104)+1,0)</f>
        <v>97</v>
      </c>
      <c r="AB105" s="502">
        <f t="shared" si="9"/>
        <v>105</v>
      </c>
      <c r="AC105" s="504">
        <f>1</f>
        <v>1</v>
      </c>
      <c r="AD105" s="103">
        <f t="shared" si="11"/>
        <v>3230.4</v>
      </c>
      <c r="AE105" s="103">
        <f t="shared" si="12"/>
        <v>0</v>
      </c>
      <c r="AF105" s="103">
        <f t="shared" si="13"/>
        <v>0</v>
      </c>
      <c r="AG105" s="3"/>
    </row>
    <row r="106" spans="1:33" ht="13.2" x14ac:dyDescent="0.25">
      <c r="B106" s="1" t="str">
        <f>адреса!$G$152</f>
        <v>кв.49</v>
      </c>
      <c r="C106" s="522">
        <f>адреса!$I$152</f>
        <v>30000049</v>
      </c>
      <c r="D106" s="6" t="str">
        <f>адреса!$K$152</f>
        <v>ФИО-3-49</v>
      </c>
      <c r="E106" s="6">
        <v>3982.38</v>
      </c>
      <c r="F106" s="6">
        <v>2103.67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/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/>
      <c r="S106" s="6"/>
      <c r="T106" s="6"/>
      <c r="U106" s="6"/>
      <c r="V106" s="6">
        <v>2103.67</v>
      </c>
      <c r="W106" s="6">
        <v>6139.2</v>
      </c>
      <c r="X106" s="6">
        <v>-53.15</v>
      </c>
      <c r="Y106" s="513">
        <f>IF(A106&lt;&gt;"",IF(A106=мар17!A155,0,1),IF(AND(B106=мар17!B155,C106=мар17!C155),0,1))</f>
        <v>0</v>
      </c>
      <c r="Z106" s="70" t="str">
        <f t="shared" si="10"/>
        <v>ул. Третья д.3</v>
      </c>
      <c r="AA106" s="504">
        <f>IF($B106&lt;&gt;"",MAX(AA$7:AA105)+1,0)</f>
        <v>98</v>
      </c>
      <c r="AB106" s="502">
        <f t="shared" si="9"/>
        <v>106</v>
      </c>
      <c r="AC106" s="504">
        <f>1</f>
        <v>1</v>
      </c>
      <c r="AD106" s="103">
        <f t="shared" si="11"/>
        <v>2103.67</v>
      </c>
      <c r="AE106" s="103">
        <f t="shared" si="12"/>
        <v>0</v>
      </c>
      <c r="AF106" s="103">
        <f t="shared" si="13"/>
        <v>0</v>
      </c>
      <c r="AG106" s="3"/>
    </row>
    <row r="107" spans="1:33" ht="13.2" x14ac:dyDescent="0.25">
      <c r="A107" s="4" t="str">
        <f>адреса!$E$153</f>
        <v>ул. Четвертая д.4</v>
      </c>
      <c r="C107" s="522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513">
        <f>IF(A107&lt;&gt;"",IF(A107=мар17!A156,0,1),IF(AND(B107=мар17!B156,C107=мар17!C156),0,1))</f>
        <v>0</v>
      </c>
      <c r="Z107" s="70" t="str">
        <f t="shared" si="10"/>
        <v>ул. Четвертая д.4</v>
      </c>
      <c r="AA107" s="504">
        <f>IF($B107&lt;&gt;"",MAX(AA$7:AA106)+1,0)</f>
        <v>0</v>
      </c>
      <c r="AB107" s="502">
        <f t="shared" si="9"/>
        <v>107</v>
      </c>
      <c r="AC107" s="504">
        <f>1</f>
        <v>1</v>
      </c>
      <c r="AD107" s="103">
        <f t="shared" si="11"/>
        <v>0</v>
      </c>
      <c r="AE107" s="103">
        <f t="shared" si="12"/>
        <v>0</v>
      </c>
      <c r="AF107" s="103">
        <f t="shared" si="13"/>
        <v>0</v>
      </c>
      <c r="AG107" s="3"/>
    </row>
    <row r="108" spans="1:33" ht="13.2" x14ac:dyDescent="0.25">
      <c r="B108" s="1" t="str">
        <f>адреса!$G$153</f>
        <v>кв.1</v>
      </c>
      <c r="C108" s="522">
        <f>адреса!$I$153</f>
        <v>40000001</v>
      </c>
      <c r="D108" s="6" t="str">
        <f>адреса!$K$153</f>
        <v>ФИО-4-1</v>
      </c>
      <c r="E108" s="6">
        <v>15738.03</v>
      </c>
      <c r="F108" s="6">
        <v>1960.7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/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/>
      <c r="S108" s="6"/>
      <c r="T108" s="6"/>
      <c r="U108" s="6"/>
      <c r="V108" s="6">
        <v>1960.7</v>
      </c>
      <c r="W108" s="6">
        <v>0</v>
      </c>
      <c r="X108" s="6">
        <v>17698.73</v>
      </c>
      <c r="Y108" s="513">
        <f>IF(A108&lt;&gt;"",IF(A108=мар17!A157,0,1),IF(AND(B108=мар17!B157,C108=мар17!C157),0,1))</f>
        <v>0</v>
      </c>
      <c r="Z108" s="70" t="str">
        <f t="shared" si="10"/>
        <v>ул. Четвертая д.4</v>
      </c>
      <c r="AA108" s="504">
        <f>IF($B108&lt;&gt;"",MAX(AA$7:AA107)+1,0)</f>
        <v>99</v>
      </c>
      <c r="AB108" s="502">
        <f t="shared" si="9"/>
        <v>108</v>
      </c>
      <c r="AC108" s="504">
        <f>1</f>
        <v>1</v>
      </c>
      <c r="AD108" s="103">
        <f t="shared" si="11"/>
        <v>1960.7</v>
      </c>
      <c r="AE108" s="103">
        <f t="shared" si="12"/>
        <v>0</v>
      </c>
      <c r="AF108" s="103">
        <f t="shared" si="13"/>
        <v>0</v>
      </c>
      <c r="AG108" s="3"/>
    </row>
    <row r="109" spans="1:33" ht="13.2" x14ac:dyDescent="0.25">
      <c r="B109" s="1" t="str">
        <f>адреса!$G$154</f>
        <v>кв.2</v>
      </c>
      <c r="C109" s="522">
        <f>адреса!$I$154</f>
        <v>40000002</v>
      </c>
      <c r="D109" s="6" t="str">
        <f>адреса!$K$154</f>
        <v>ФИО-4-2</v>
      </c>
      <c r="E109" s="6">
        <v>1728.09</v>
      </c>
      <c r="F109" s="6">
        <v>1991.34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/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/>
      <c r="S109" s="6"/>
      <c r="T109" s="6"/>
      <c r="U109" s="6"/>
      <c r="V109" s="6">
        <v>1991.34</v>
      </c>
      <c r="W109" s="6">
        <v>0</v>
      </c>
      <c r="X109" s="6">
        <v>3719.43</v>
      </c>
      <c r="Y109" s="513">
        <f>IF(A109&lt;&gt;"",IF(A109=мар17!A158,0,1),IF(AND(B109=мар17!B158,C109=мар17!C158),0,1))</f>
        <v>0</v>
      </c>
      <c r="Z109" s="70" t="str">
        <f t="shared" si="10"/>
        <v>ул. Четвертая д.4</v>
      </c>
      <c r="AA109" s="504">
        <f>IF($B109&lt;&gt;"",MAX(AA$7:AA108)+1,0)</f>
        <v>100</v>
      </c>
      <c r="AB109" s="502">
        <f t="shared" si="9"/>
        <v>109</v>
      </c>
      <c r="AC109" s="504">
        <f>1</f>
        <v>1</v>
      </c>
      <c r="AD109" s="103">
        <f t="shared" si="11"/>
        <v>1991.34</v>
      </c>
      <c r="AE109" s="103">
        <f t="shared" si="12"/>
        <v>0</v>
      </c>
      <c r="AF109" s="103">
        <f t="shared" si="13"/>
        <v>0</v>
      </c>
      <c r="AG109" s="3"/>
    </row>
    <row r="110" spans="1:33" ht="13.2" x14ac:dyDescent="0.25">
      <c r="B110" s="1" t="str">
        <f>адреса!$G$155</f>
        <v>кв.3</v>
      </c>
      <c r="C110" s="522">
        <f>адреса!$I$155</f>
        <v>40000003</v>
      </c>
      <c r="D110" s="6" t="str">
        <f>адреса!$K$155</f>
        <v>ФИО-4-3</v>
      </c>
      <c r="E110" s="6">
        <v>22678.09</v>
      </c>
      <c r="F110" s="6">
        <v>2825.32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/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/>
      <c r="S110" s="6"/>
      <c r="T110" s="6"/>
      <c r="U110" s="6"/>
      <c r="V110" s="6">
        <v>2825.32</v>
      </c>
      <c r="W110" s="6">
        <v>0</v>
      </c>
      <c r="X110" s="6">
        <v>25503.41</v>
      </c>
      <c r="Y110" s="513">
        <f>IF(A110&lt;&gt;"",IF(A110=мар17!A159,0,1),IF(AND(B110=мар17!B159,C110=мар17!C159),0,1))</f>
        <v>0</v>
      </c>
      <c r="Z110" s="70" t="str">
        <f t="shared" si="10"/>
        <v>ул. Четвертая д.4</v>
      </c>
      <c r="AA110" s="504">
        <f>IF($B110&lt;&gt;"",MAX(AA$7:AA109)+1,0)</f>
        <v>101</v>
      </c>
      <c r="AB110" s="502">
        <f t="shared" si="9"/>
        <v>110</v>
      </c>
      <c r="AC110" s="504">
        <f>1</f>
        <v>1</v>
      </c>
      <c r="AD110" s="103">
        <f t="shared" si="11"/>
        <v>2825.32</v>
      </c>
      <c r="AE110" s="103">
        <f t="shared" si="12"/>
        <v>0</v>
      </c>
      <c r="AF110" s="103">
        <f t="shared" si="13"/>
        <v>0</v>
      </c>
      <c r="AG110" s="3"/>
    </row>
    <row r="111" spans="1:33" ht="13.2" x14ac:dyDescent="0.25">
      <c r="B111" s="1" t="str">
        <f>адреса!$G$156</f>
        <v>кв.4</v>
      </c>
      <c r="C111" s="522">
        <f>адреса!$I$156</f>
        <v>40000004</v>
      </c>
      <c r="D111" s="6" t="str">
        <f>адреса!$K$156</f>
        <v>ФИО-4-4</v>
      </c>
      <c r="E111" s="6">
        <v>2058.9499999999998</v>
      </c>
      <c r="F111" s="6">
        <v>2372.59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/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/>
      <c r="S111" s="6"/>
      <c r="T111" s="6"/>
      <c r="U111" s="6"/>
      <c r="V111" s="6">
        <v>2372.59</v>
      </c>
      <c r="W111" s="6">
        <v>2058.9499999999998</v>
      </c>
      <c r="X111" s="6">
        <v>2372.59</v>
      </c>
      <c r="Y111" s="513">
        <f>IF(A111&lt;&gt;"",IF(A111=мар17!A160,0,1),IF(AND(B111=мар17!B160,C111=мар17!C160),0,1))</f>
        <v>0</v>
      </c>
      <c r="Z111" s="70" t="str">
        <f t="shared" si="10"/>
        <v>ул. Четвертая д.4</v>
      </c>
      <c r="AA111" s="504">
        <f>IF($B111&lt;&gt;"",MAX(AA$7:AA110)+1,0)</f>
        <v>102</v>
      </c>
      <c r="AB111" s="502">
        <f t="shared" si="9"/>
        <v>111</v>
      </c>
      <c r="AC111" s="504">
        <f>1</f>
        <v>1</v>
      </c>
      <c r="AD111" s="103">
        <f t="shared" si="11"/>
        <v>2372.59</v>
      </c>
      <c r="AE111" s="103">
        <f t="shared" si="12"/>
        <v>0</v>
      </c>
      <c r="AF111" s="103">
        <f t="shared" si="13"/>
        <v>0</v>
      </c>
      <c r="AG111" s="3"/>
    </row>
    <row r="112" spans="1:33" ht="13.2" x14ac:dyDescent="0.25">
      <c r="B112" s="1" t="str">
        <f>адреса!$G$157</f>
        <v>кв.5</v>
      </c>
      <c r="C112" s="522">
        <f>адреса!$I$157</f>
        <v>40000005</v>
      </c>
      <c r="D112" s="6" t="str">
        <f>адреса!$K$157</f>
        <v>ФИО-4-5</v>
      </c>
      <c r="E112" s="6">
        <v>21667.14</v>
      </c>
      <c r="F112" s="6">
        <v>2699.37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/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/>
      <c r="S112" s="6"/>
      <c r="T112" s="6"/>
      <c r="U112" s="6"/>
      <c r="V112" s="6">
        <v>2699.37</v>
      </c>
      <c r="W112" s="6">
        <v>21667.14</v>
      </c>
      <c r="X112" s="6">
        <v>2699.37</v>
      </c>
      <c r="Y112" s="513">
        <f>IF(A112&lt;&gt;"",IF(A112=мар17!A161,0,1),IF(AND(B112=мар17!B161,C112=мар17!C161),0,1))</f>
        <v>0</v>
      </c>
      <c r="Z112" s="70" t="str">
        <f t="shared" si="10"/>
        <v>ул. Четвертая д.4</v>
      </c>
      <c r="AA112" s="504">
        <f>IF($B112&lt;&gt;"",MAX(AA$7:AA111)+1,0)</f>
        <v>103</v>
      </c>
      <c r="AB112" s="502">
        <f t="shared" si="9"/>
        <v>112</v>
      </c>
      <c r="AC112" s="504">
        <f>1</f>
        <v>1</v>
      </c>
      <c r="AD112" s="103">
        <f t="shared" si="11"/>
        <v>2699.37</v>
      </c>
      <c r="AE112" s="103">
        <f t="shared" si="12"/>
        <v>0</v>
      </c>
      <c r="AF112" s="103">
        <f t="shared" si="13"/>
        <v>0</v>
      </c>
      <c r="AG112" s="3"/>
    </row>
    <row r="113" spans="2:33" ht="13.2" x14ac:dyDescent="0.25">
      <c r="B113" s="1" t="str">
        <f>адреса!$G$158</f>
        <v>кв.6</v>
      </c>
      <c r="C113" s="522">
        <f>адреса!$I$158</f>
        <v>40000006</v>
      </c>
      <c r="D113" s="6" t="str">
        <f>адреса!$K$158</f>
        <v>ФИО-4-6</v>
      </c>
      <c r="E113" s="6">
        <v>23251.86</v>
      </c>
      <c r="F113" s="6">
        <v>2896.8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/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/>
      <c r="S113" s="6"/>
      <c r="T113" s="6"/>
      <c r="U113" s="6"/>
      <c r="V113" s="6">
        <v>2896.8</v>
      </c>
      <c r="W113" s="6">
        <v>0</v>
      </c>
      <c r="X113" s="6">
        <v>26148.66</v>
      </c>
      <c r="Y113" s="513">
        <f>IF(A113&lt;&gt;"",IF(A113=мар17!A162,0,1),IF(AND(B113=мар17!B162,C113=мар17!C162),0,1))</f>
        <v>0</v>
      </c>
      <c r="Z113" s="70" t="str">
        <f t="shared" si="10"/>
        <v>ул. Четвертая д.4</v>
      </c>
      <c r="AA113" s="504">
        <f>IF($B113&lt;&gt;"",MAX(AA$7:AA112)+1,0)</f>
        <v>104</v>
      </c>
      <c r="AB113" s="502">
        <f t="shared" si="9"/>
        <v>113</v>
      </c>
      <c r="AC113" s="504">
        <f>1</f>
        <v>1</v>
      </c>
      <c r="AD113" s="103">
        <f t="shared" si="11"/>
        <v>2896.8</v>
      </c>
      <c r="AE113" s="103">
        <f t="shared" si="12"/>
        <v>0</v>
      </c>
      <c r="AF113" s="103">
        <f t="shared" si="13"/>
        <v>0</v>
      </c>
      <c r="AG113" s="3"/>
    </row>
    <row r="114" spans="2:33" ht="13.2" x14ac:dyDescent="0.25">
      <c r="B114" s="1" t="str">
        <f>адреса!$G$159</f>
        <v>кв.7</v>
      </c>
      <c r="C114" s="522">
        <f>адреса!$I$159</f>
        <v>40000007</v>
      </c>
      <c r="D114" s="6" t="str">
        <f>адреса!$K$159</f>
        <v>ФИО-4-7</v>
      </c>
      <c r="E114" s="6">
        <v>15956.65</v>
      </c>
      <c r="F114" s="6">
        <v>1987.94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/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/>
      <c r="S114" s="6"/>
      <c r="T114" s="6"/>
      <c r="U114" s="6"/>
      <c r="V114" s="6">
        <v>1987.94</v>
      </c>
      <c r="W114" s="6">
        <v>0</v>
      </c>
      <c r="X114" s="6">
        <v>17944.59</v>
      </c>
      <c r="Y114" s="513">
        <f>IF(A114&lt;&gt;"",IF(A114=мар17!A163,0,1),IF(AND(B114=мар17!B163,C114=мар17!C163),0,1))</f>
        <v>0</v>
      </c>
      <c r="Z114" s="70" t="str">
        <f t="shared" si="10"/>
        <v>ул. Четвертая д.4</v>
      </c>
      <c r="AA114" s="504">
        <f>IF($B114&lt;&gt;"",MAX(AA$7:AA113)+1,0)</f>
        <v>105</v>
      </c>
      <c r="AB114" s="502">
        <f t="shared" si="9"/>
        <v>114</v>
      </c>
      <c r="AC114" s="504">
        <f>1</f>
        <v>1</v>
      </c>
      <c r="AD114" s="103">
        <f t="shared" si="11"/>
        <v>1987.94</v>
      </c>
      <c r="AE114" s="103">
        <f t="shared" si="12"/>
        <v>0</v>
      </c>
      <c r="AF114" s="103">
        <f t="shared" si="13"/>
        <v>0</v>
      </c>
      <c r="AG114" s="3"/>
    </row>
    <row r="115" spans="2:33" ht="13.2" x14ac:dyDescent="0.25">
      <c r="B115" s="1" t="str">
        <f>адреса!$G$160</f>
        <v>кв.8</v>
      </c>
      <c r="C115" s="522">
        <f>адреса!$I$160</f>
        <v>40000008</v>
      </c>
      <c r="D115" s="6" t="str">
        <f>адреса!$K$160</f>
        <v>ФИО-4-8</v>
      </c>
      <c r="E115" s="6">
        <v>15983.96</v>
      </c>
      <c r="F115" s="6">
        <v>1991.34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/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/>
      <c r="S115" s="6"/>
      <c r="T115" s="6"/>
      <c r="U115" s="6"/>
      <c r="V115" s="6">
        <v>1991.34</v>
      </c>
      <c r="W115" s="6">
        <v>0</v>
      </c>
      <c r="X115" s="6">
        <v>17975.3</v>
      </c>
      <c r="Y115" s="513">
        <f>IF(A115&lt;&gt;"",IF(A115=мар17!A164,0,1),IF(AND(B115=мар17!B164,C115=мар17!C164),0,1))</f>
        <v>0</v>
      </c>
      <c r="Z115" s="70" t="str">
        <f t="shared" si="10"/>
        <v>ул. Четвертая д.4</v>
      </c>
      <c r="AA115" s="504">
        <f>IF($B115&lt;&gt;"",MAX(AA$7:AA114)+1,0)</f>
        <v>106</v>
      </c>
      <c r="AB115" s="502">
        <f t="shared" si="9"/>
        <v>115</v>
      </c>
      <c r="AC115" s="504">
        <f>1</f>
        <v>1</v>
      </c>
      <c r="AD115" s="103">
        <f t="shared" si="11"/>
        <v>1991.34</v>
      </c>
      <c r="AE115" s="103">
        <f t="shared" si="12"/>
        <v>0</v>
      </c>
      <c r="AF115" s="103">
        <f t="shared" si="13"/>
        <v>0</v>
      </c>
      <c r="AG115" s="3"/>
    </row>
    <row r="116" spans="2:33" ht="13.2" x14ac:dyDescent="0.25">
      <c r="B116" s="1" t="str">
        <f>адреса!$G$161</f>
        <v>кв.9</v>
      </c>
      <c r="C116" s="522">
        <f>адреса!$I$161</f>
        <v>40000009</v>
      </c>
      <c r="D116" s="6" t="str">
        <f>адреса!$K$161</f>
        <v>ФИО-4-9</v>
      </c>
      <c r="E116" s="6">
        <v>25765.59</v>
      </c>
      <c r="F116" s="6">
        <v>3209.97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/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/>
      <c r="S116" s="6"/>
      <c r="T116" s="6"/>
      <c r="U116" s="6"/>
      <c r="V116" s="6">
        <v>3209.97</v>
      </c>
      <c r="W116" s="6">
        <v>0</v>
      </c>
      <c r="X116" s="6">
        <v>28975.56</v>
      </c>
      <c r="Y116" s="513">
        <f>IF(A116&lt;&gt;"",IF(A116=мар17!A165,0,1),IF(AND(B116=мар17!B165,C116=мар17!C165),0,1))</f>
        <v>0</v>
      </c>
      <c r="Z116" s="70" t="str">
        <f t="shared" si="10"/>
        <v>ул. Четвертая д.4</v>
      </c>
      <c r="AA116" s="504">
        <f>IF($B116&lt;&gt;"",MAX(AA$7:AA115)+1,0)</f>
        <v>107</v>
      </c>
      <c r="AB116" s="502">
        <f t="shared" si="9"/>
        <v>116</v>
      </c>
      <c r="AC116" s="504">
        <f>1</f>
        <v>1</v>
      </c>
      <c r="AD116" s="103">
        <f t="shared" si="11"/>
        <v>3209.97</v>
      </c>
      <c r="AE116" s="103">
        <f t="shared" si="12"/>
        <v>0</v>
      </c>
      <c r="AF116" s="103">
        <f t="shared" si="13"/>
        <v>0</v>
      </c>
      <c r="AG116" s="3"/>
    </row>
    <row r="117" spans="2:33" ht="13.2" x14ac:dyDescent="0.25">
      <c r="B117" s="1" t="str">
        <f>адреса!$G$162</f>
        <v>кв.10</v>
      </c>
      <c r="C117" s="522">
        <f>адреса!$I$162</f>
        <v>40000010</v>
      </c>
      <c r="D117" s="6" t="str">
        <f>адреса!$K$162</f>
        <v>ФИО-4-10</v>
      </c>
      <c r="E117" s="6">
        <v>25027.85</v>
      </c>
      <c r="F117" s="6">
        <v>3118.06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/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/>
      <c r="S117" s="6"/>
      <c r="T117" s="6"/>
      <c r="U117" s="6"/>
      <c r="V117" s="6">
        <v>3118.06</v>
      </c>
      <c r="W117" s="6">
        <v>0</v>
      </c>
      <c r="X117" s="6">
        <v>28145.91</v>
      </c>
      <c r="Y117" s="513">
        <f>IF(A117&lt;&gt;"",IF(A117=мар17!A166,0,1),IF(AND(B117=мар17!B166,C117=мар17!C166),0,1))</f>
        <v>0</v>
      </c>
      <c r="Z117" s="70" t="str">
        <f t="shared" si="10"/>
        <v>ул. Четвертая д.4</v>
      </c>
      <c r="AA117" s="504">
        <f>IF($B117&lt;&gt;"",MAX(AA$7:AA116)+1,0)</f>
        <v>108</v>
      </c>
      <c r="AB117" s="502">
        <f t="shared" si="9"/>
        <v>117</v>
      </c>
      <c r="AC117" s="504">
        <f>1</f>
        <v>1</v>
      </c>
      <c r="AD117" s="103">
        <f t="shared" si="11"/>
        <v>3118.06</v>
      </c>
      <c r="AE117" s="103">
        <f t="shared" si="12"/>
        <v>0</v>
      </c>
      <c r="AF117" s="103">
        <f t="shared" si="13"/>
        <v>0</v>
      </c>
      <c r="AG117" s="3"/>
    </row>
    <row r="118" spans="2:33" ht="13.2" x14ac:dyDescent="0.25">
      <c r="B118" s="1" t="str">
        <f>адреса!$G$163</f>
        <v>кв.11</v>
      </c>
      <c r="C118" s="522">
        <f>адреса!$I$163</f>
        <v>40000011</v>
      </c>
      <c r="D118" s="6" t="str">
        <f>адреса!$K$163</f>
        <v>ФИО-4-11</v>
      </c>
      <c r="E118" s="6">
        <v>21694.48</v>
      </c>
      <c r="F118" s="6">
        <v>2702.78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/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/>
      <c r="S118" s="6"/>
      <c r="T118" s="6"/>
      <c r="U118" s="6"/>
      <c r="V118" s="6">
        <v>2702.78</v>
      </c>
      <c r="W118" s="6">
        <v>0</v>
      </c>
      <c r="X118" s="6">
        <v>24397.26</v>
      </c>
      <c r="Y118" s="513">
        <f>IF(A118&lt;&gt;"",IF(A118=мар17!A167,0,1),IF(AND(B118=мар17!B167,C118=мар17!C167),0,1))</f>
        <v>0</v>
      </c>
      <c r="Z118" s="70" t="str">
        <f t="shared" si="10"/>
        <v>ул. Четвертая д.4</v>
      </c>
      <c r="AA118" s="504">
        <f>IF($B118&lt;&gt;"",MAX(AA$7:AA117)+1,0)</f>
        <v>109</v>
      </c>
      <c r="AB118" s="502">
        <f t="shared" si="9"/>
        <v>118</v>
      </c>
      <c r="AC118" s="504">
        <f>1</f>
        <v>1</v>
      </c>
      <c r="AD118" s="103">
        <f t="shared" si="11"/>
        <v>2702.78</v>
      </c>
      <c r="AE118" s="103">
        <f t="shared" si="12"/>
        <v>0</v>
      </c>
      <c r="AF118" s="103">
        <f t="shared" si="13"/>
        <v>0</v>
      </c>
      <c r="AG118" s="3"/>
    </row>
    <row r="119" spans="2:33" ht="13.2" x14ac:dyDescent="0.25">
      <c r="B119" s="1" t="str">
        <f>адреса!$G$164</f>
        <v>кв.12</v>
      </c>
      <c r="C119" s="522">
        <f>адреса!$I$164</f>
        <v>40000012</v>
      </c>
      <c r="D119" s="6" t="str">
        <f>адреса!$K$164</f>
        <v>ФИО-4-12</v>
      </c>
      <c r="E119" s="6">
        <v>21311.94</v>
      </c>
      <c r="F119" s="6">
        <v>2655.12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/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/>
      <c r="S119" s="6"/>
      <c r="T119" s="6"/>
      <c r="U119" s="6"/>
      <c r="V119" s="6">
        <v>2655.12</v>
      </c>
      <c r="W119" s="6">
        <v>0</v>
      </c>
      <c r="X119" s="6">
        <v>23967.06</v>
      </c>
      <c r="Y119" s="513">
        <f>IF(A119&lt;&gt;"",IF(A119=мар17!A168,0,1),IF(AND(B119=мар17!B168,C119=мар17!C168),0,1))</f>
        <v>0</v>
      </c>
      <c r="Z119" s="70" t="str">
        <f t="shared" si="10"/>
        <v>ул. Четвертая д.4</v>
      </c>
      <c r="AA119" s="504">
        <f>IF($B119&lt;&gt;"",MAX(AA$7:AA118)+1,0)</f>
        <v>110</v>
      </c>
      <c r="AB119" s="502">
        <f t="shared" si="9"/>
        <v>119</v>
      </c>
      <c r="AC119" s="504">
        <f>1</f>
        <v>1</v>
      </c>
      <c r="AD119" s="103">
        <f t="shared" si="11"/>
        <v>2655.12</v>
      </c>
      <c r="AE119" s="103">
        <f t="shared" si="12"/>
        <v>0</v>
      </c>
      <c r="AF119" s="103">
        <f t="shared" si="13"/>
        <v>0</v>
      </c>
      <c r="AG119" s="3"/>
    </row>
    <row r="120" spans="2:33" ht="13.2" x14ac:dyDescent="0.25">
      <c r="B120" s="1" t="str">
        <f>адреса!$G$165</f>
        <v>кв.13</v>
      </c>
      <c r="C120" s="522">
        <f>адреса!$I$165</f>
        <v>40000013</v>
      </c>
      <c r="D120" s="6" t="str">
        <f>адреса!$K$165</f>
        <v>ФИО-4-13</v>
      </c>
      <c r="E120" s="6">
        <v>7155.41</v>
      </c>
      <c r="F120" s="6">
        <v>1753.06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/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/>
      <c r="S120" s="6"/>
      <c r="T120" s="6"/>
      <c r="U120" s="6"/>
      <c r="V120" s="6">
        <v>1753.06</v>
      </c>
      <c r="W120" s="6">
        <v>0</v>
      </c>
      <c r="X120" s="6">
        <v>8908.4699999999993</v>
      </c>
      <c r="Y120" s="513">
        <f>IF(A120&lt;&gt;"",IF(A120=мар17!A169,0,1),IF(AND(B120=мар17!B169,C120=мар17!C169),0,1))</f>
        <v>0</v>
      </c>
      <c r="Z120" s="70" t="str">
        <f t="shared" si="10"/>
        <v>ул. Четвертая д.4</v>
      </c>
      <c r="AA120" s="504">
        <f>IF($B120&lt;&gt;"",MAX(AA$7:AA119)+1,0)</f>
        <v>111</v>
      </c>
      <c r="AB120" s="502">
        <f t="shared" si="9"/>
        <v>120</v>
      </c>
      <c r="AC120" s="504">
        <f>1</f>
        <v>1</v>
      </c>
      <c r="AD120" s="103">
        <f t="shared" si="11"/>
        <v>1753.06</v>
      </c>
      <c r="AE120" s="103">
        <f t="shared" si="12"/>
        <v>0</v>
      </c>
      <c r="AF120" s="103">
        <f t="shared" si="13"/>
        <v>0</v>
      </c>
      <c r="AG120" s="3"/>
    </row>
    <row r="121" spans="2:33" ht="13.2" x14ac:dyDescent="0.25">
      <c r="B121" s="1" t="str">
        <f>адреса!$G$166</f>
        <v>кв.14</v>
      </c>
      <c r="C121" s="522">
        <f>адреса!$I$166</f>
        <v>40000014</v>
      </c>
      <c r="D121" s="6" t="str">
        <f>адреса!$K$166</f>
        <v>ФИО-4-14</v>
      </c>
      <c r="E121" s="6">
        <v>16011.26</v>
      </c>
      <c r="F121" s="6">
        <v>1994.74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/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/>
      <c r="S121" s="6"/>
      <c r="T121" s="6"/>
      <c r="U121" s="6"/>
      <c r="V121" s="6">
        <v>1994.74</v>
      </c>
      <c r="W121" s="6">
        <v>0</v>
      </c>
      <c r="X121" s="6">
        <v>18006</v>
      </c>
      <c r="Y121" s="513">
        <f>IF(A121&lt;&gt;"",IF(A121=мар17!A170,0,1),IF(AND(B121=мар17!B170,C121=мар17!C170),0,1))</f>
        <v>0</v>
      </c>
      <c r="Z121" s="70" t="str">
        <f t="shared" si="10"/>
        <v>ул. Четвертая д.4</v>
      </c>
      <c r="AA121" s="504">
        <f>IF($B121&lt;&gt;"",MAX(AA$7:AA120)+1,0)</f>
        <v>112</v>
      </c>
      <c r="AB121" s="502">
        <f t="shared" si="9"/>
        <v>121</v>
      </c>
      <c r="AC121" s="504">
        <f>1</f>
        <v>1</v>
      </c>
      <c r="AD121" s="103">
        <f t="shared" si="11"/>
        <v>1994.74</v>
      </c>
      <c r="AE121" s="103">
        <f t="shared" si="12"/>
        <v>0</v>
      </c>
      <c r="AF121" s="103">
        <f t="shared" si="13"/>
        <v>0</v>
      </c>
      <c r="AG121" s="3"/>
    </row>
    <row r="122" spans="2:33" ht="13.2" x14ac:dyDescent="0.25">
      <c r="B122" s="1" t="str">
        <f>адреса!$G$167</f>
        <v>кв.15</v>
      </c>
      <c r="C122" s="522">
        <f>адреса!$I$167</f>
        <v>40000015</v>
      </c>
      <c r="D122" s="6" t="str">
        <f>адреса!$K$167</f>
        <v>ФИО-4-15</v>
      </c>
      <c r="E122" s="6">
        <v>13588.76</v>
      </c>
      <c r="F122" s="6">
        <v>3397.19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/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/>
      <c r="S122" s="6"/>
      <c r="T122" s="6"/>
      <c r="U122" s="6"/>
      <c r="V122" s="6">
        <v>3397.19</v>
      </c>
      <c r="W122" s="6">
        <v>13588.76</v>
      </c>
      <c r="X122" s="6">
        <v>3397.19</v>
      </c>
      <c r="Y122" s="513">
        <f>IF(A122&lt;&gt;"",IF(A122=мар17!A171,0,1),IF(AND(B122=мар17!B171,C122=мар17!C171),0,1))</f>
        <v>0</v>
      </c>
      <c r="Z122" s="70" t="str">
        <f t="shared" si="10"/>
        <v>ул. Четвертая д.4</v>
      </c>
      <c r="AA122" s="504">
        <f>IF($B122&lt;&gt;"",MAX(AA$7:AA121)+1,0)</f>
        <v>113</v>
      </c>
      <c r="AB122" s="502">
        <f t="shared" si="9"/>
        <v>122</v>
      </c>
      <c r="AC122" s="504">
        <f>1</f>
        <v>1</v>
      </c>
      <c r="AD122" s="103">
        <f t="shared" si="11"/>
        <v>3397.19</v>
      </c>
      <c r="AE122" s="103">
        <f t="shared" si="12"/>
        <v>0</v>
      </c>
      <c r="AF122" s="103">
        <f t="shared" si="13"/>
        <v>0</v>
      </c>
      <c r="AG122" s="3"/>
    </row>
    <row r="123" spans="2:33" ht="13.2" x14ac:dyDescent="0.25">
      <c r="B123" s="1" t="str">
        <f>адреса!$G$168</f>
        <v>кв.16</v>
      </c>
      <c r="C123" s="522">
        <f>адреса!$I$168</f>
        <v>40000016</v>
      </c>
      <c r="D123" s="6" t="str">
        <f>адреса!$K$168</f>
        <v>ФИО-4-16</v>
      </c>
      <c r="E123" s="6">
        <v>27514.27</v>
      </c>
      <c r="F123" s="6">
        <v>3427.83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/>
      <c r="M123" s="6">
        <v>0</v>
      </c>
      <c r="N123" s="6">
        <v>0</v>
      </c>
      <c r="O123" s="6">
        <v>0</v>
      </c>
      <c r="P123" s="6">
        <v>0</v>
      </c>
      <c r="Q123" s="6">
        <v>0</v>
      </c>
      <c r="R123" s="6"/>
      <c r="S123" s="6"/>
      <c r="T123" s="6"/>
      <c r="U123" s="6"/>
      <c r="V123" s="6">
        <v>3427.83</v>
      </c>
      <c r="W123" s="6">
        <v>0</v>
      </c>
      <c r="X123" s="6">
        <v>30942.1</v>
      </c>
      <c r="Y123" s="513">
        <f>IF(A123&lt;&gt;"",IF(A123=мар17!A172,0,1),IF(AND(B123=мар17!B172,C123=мар17!C172),0,1))</f>
        <v>0</v>
      </c>
      <c r="Z123" s="70" t="str">
        <f t="shared" si="10"/>
        <v>ул. Четвертая д.4</v>
      </c>
      <c r="AA123" s="504">
        <f>IF($B123&lt;&gt;"",MAX(AA$7:AA122)+1,0)</f>
        <v>114</v>
      </c>
      <c r="AB123" s="502">
        <f t="shared" si="9"/>
        <v>123</v>
      </c>
      <c r="AC123" s="504">
        <f>1</f>
        <v>1</v>
      </c>
      <c r="AD123" s="103">
        <f t="shared" si="11"/>
        <v>3427.83</v>
      </c>
      <c r="AE123" s="103">
        <f t="shared" si="12"/>
        <v>0</v>
      </c>
      <c r="AF123" s="103">
        <f t="shared" si="13"/>
        <v>0</v>
      </c>
      <c r="AG123" s="3"/>
    </row>
    <row r="124" spans="2:33" ht="13.2" x14ac:dyDescent="0.25">
      <c r="B124" s="1" t="str">
        <f>адреса!$G$169</f>
        <v>кв.17</v>
      </c>
      <c r="C124" s="522">
        <f>адреса!$I$169</f>
        <v>40000017</v>
      </c>
      <c r="D124" s="6" t="str">
        <f>адреса!$K$169</f>
        <v>ФИО-4-17</v>
      </c>
      <c r="E124" s="6">
        <v>-0.13</v>
      </c>
      <c r="F124" s="6">
        <v>2685.76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/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/>
      <c r="S124" s="6"/>
      <c r="T124" s="6"/>
      <c r="U124" s="6"/>
      <c r="V124" s="6">
        <v>2685.76</v>
      </c>
      <c r="W124" s="6">
        <v>0</v>
      </c>
      <c r="X124" s="6">
        <v>2685.63</v>
      </c>
      <c r="Y124" s="513">
        <f>IF(A124&lt;&gt;"",IF(A124=мар17!A173,0,1),IF(AND(B124=мар17!B173,C124=мар17!C173),0,1))</f>
        <v>0</v>
      </c>
      <c r="Z124" s="70" t="str">
        <f t="shared" si="10"/>
        <v>ул. Четвертая д.4</v>
      </c>
      <c r="AA124" s="504">
        <f>IF($B124&lt;&gt;"",MAX(AA$7:AA123)+1,0)</f>
        <v>115</v>
      </c>
      <c r="AB124" s="502">
        <f t="shared" si="9"/>
        <v>124</v>
      </c>
      <c r="AC124" s="504">
        <f>1</f>
        <v>1</v>
      </c>
      <c r="AD124" s="103">
        <f t="shared" si="11"/>
        <v>2685.76</v>
      </c>
      <c r="AE124" s="103">
        <f t="shared" si="12"/>
        <v>0</v>
      </c>
      <c r="AF124" s="103">
        <f t="shared" si="13"/>
        <v>0</v>
      </c>
      <c r="AG124" s="3"/>
    </row>
    <row r="125" spans="2:33" ht="13.2" x14ac:dyDescent="0.25">
      <c r="B125" s="1" t="str">
        <f>адреса!$G$170</f>
        <v>кв.18</v>
      </c>
      <c r="C125" s="522">
        <f>адреса!$I$170</f>
        <v>40000018</v>
      </c>
      <c r="D125" s="6" t="str">
        <f>адреса!$K$170</f>
        <v>ФИО-4-18</v>
      </c>
      <c r="E125" s="6">
        <v>21858.400000000001</v>
      </c>
      <c r="F125" s="6">
        <v>2723.2</v>
      </c>
      <c r="G125" s="6">
        <v>0</v>
      </c>
      <c r="H125" s="6">
        <v>0</v>
      </c>
      <c r="I125" s="6">
        <v>0</v>
      </c>
      <c r="J125" s="6">
        <v>0</v>
      </c>
      <c r="K125" s="6">
        <v>0</v>
      </c>
      <c r="L125" s="6"/>
      <c r="M125" s="6">
        <v>0</v>
      </c>
      <c r="N125" s="6">
        <v>0</v>
      </c>
      <c r="O125" s="6">
        <v>0</v>
      </c>
      <c r="P125" s="6">
        <v>0</v>
      </c>
      <c r="Q125" s="6">
        <v>0</v>
      </c>
      <c r="R125" s="6"/>
      <c r="S125" s="6"/>
      <c r="T125" s="6"/>
      <c r="U125" s="6"/>
      <c r="V125" s="6">
        <v>2723.2</v>
      </c>
      <c r="W125" s="6">
        <v>0</v>
      </c>
      <c r="X125" s="6">
        <v>24581.599999999999</v>
      </c>
      <c r="Y125" s="513">
        <f>IF(A125&lt;&gt;"",IF(A125=мар17!A174,0,1),IF(AND(B125=мар17!B174,C125=мар17!C174),0,1))</f>
        <v>0</v>
      </c>
      <c r="Z125" s="70" t="str">
        <f t="shared" si="10"/>
        <v>ул. Четвертая д.4</v>
      </c>
      <c r="AA125" s="504">
        <f>IF($B125&lt;&gt;"",MAX(AA$7:AA124)+1,0)</f>
        <v>116</v>
      </c>
      <c r="AB125" s="502">
        <f t="shared" si="9"/>
        <v>125</v>
      </c>
      <c r="AC125" s="504">
        <f>1</f>
        <v>1</v>
      </c>
      <c r="AD125" s="103">
        <f t="shared" si="11"/>
        <v>2723.2</v>
      </c>
      <c r="AE125" s="103">
        <f t="shared" si="12"/>
        <v>0</v>
      </c>
      <c r="AF125" s="103">
        <f t="shared" si="13"/>
        <v>0</v>
      </c>
      <c r="AG125" s="3"/>
    </row>
    <row r="126" spans="2:33" ht="13.2" x14ac:dyDescent="0.25">
      <c r="B126" s="1" t="str">
        <f>адреса!$G$171</f>
        <v>кв.19</v>
      </c>
      <c r="C126" s="522">
        <f>адреса!$I$171</f>
        <v>40000019</v>
      </c>
      <c r="D126" s="6" t="str">
        <f>адреса!$K$171</f>
        <v>ФИО-4-19</v>
      </c>
      <c r="E126" s="6">
        <v>3840.61</v>
      </c>
      <c r="F126" s="6">
        <v>2028.78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/>
      <c r="M126" s="6">
        <v>0</v>
      </c>
      <c r="N126" s="6">
        <v>0</v>
      </c>
      <c r="O126" s="6">
        <v>0</v>
      </c>
      <c r="P126" s="6">
        <v>0</v>
      </c>
      <c r="Q126" s="6">
        <v>0</v>
      </c>
      <c r="R126" s="6"/>
      <c r="S126" s="6"/>
      <c r="T126" s="6"/>
      <c r="U126" s="6"/>
      <c r="V126" s="6">
        <v>2028.78</v>
      </c>
      <c r="W126" s="6">
        <v>3840.61</v>
      </c>
      <c r="X126" s="6">
        <v>2028.78</v>
      </c>
      <c r="Y126" s="513">
        <f>IF(A126&lt;&gt;"",IF(A126=мар17!A175,0,1),IF(AND(B126=мар17!B175,C126=мар17!C175),0,1))</f>
        <v>0</v>
      </c>
      <c r="Z126" s="70" t="str">
        <f t="shared" si="10"/>
        <v>ул. Четвертая д.4</v>
      </c>
      <c r="AA126" s="504">
        <f>IF($B126&lt;&gt;"",MAX(AA$7:AA125)+1,0)</f>
        <v>117</v>
      </c>
      <c r="AB126" s="502">
        <f t="shared" si="9"/>
        <v>126</v>
      </c>
      <c r="AC126" s="504">
        <f>1</f>
        <v>1</v>
      </c>
      <c r="AD126" s="103">
        <f t="shared" si="11"/>
        <v>2028.78</v>
      </c>
      <c r="AE126" s="103">
        <f t="shared" si="12"/>
        <v>0</v>
      </c>
      <c r="AF126" s="103">
        <f t="shared" si="13"/>
        <v>0</v>
      </c>
      <c r="AG126" s="3"/>
    </row>
    <row r="127" spans="2:33" ht="13.2" x14ac:dyDescent="0.25">
      <c r="B127" s="1" t="str">
        <f>адреса!$G$172</f>
        <v>кв.20</v>
      </c>
      <c r="C127" s="522">
        <f>адреса!$I$172</f>
        <v>40000020</v>
      </c>
      <c r="D127" s="6" t="str">
        <f>адреса!$K$172</f>
        <v>ФИО-4-20</v>
      </c>
      <c r="E127" s="6">
        <v>1565.62</v>
      </c>
      <c r="F127" s="6">
        <v>1804.12</v>
      </c>
      <c r="G127" s="6">
        <v>0</v>
      </c>
      <c r="H127" s="6">
        <v>0</v>
      </c>
      <c r="I127" s="6">
        <v>0</v>
      </c>
      <c r="J127" s="6">
        <v>0</v>
      </c>
      <c r="K127" s="6">
        <v>0</v>
      </c>
      <c r="L127" s="6"/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/>
      <c r="S127" s="6"/>
      <c r="T127" s="6"/>
      <c r="U127" s="6"/>
      <c r="V127" s="6">
        <v>1804.12</v>
      </c>
      <c r="W127" s="6">
        <v>0</v>
      </c>
      <c r="X127" s="6">
        <v>3369.74</v>
      </c>
      <c r="Y127" s="513">
        <f>IF(A127&lt;&gt;"",IF(A127=мар17!A176,0,1),IF(AND(B127=мар17!B176,C127=мар17!C176),0,1))</f>
        <v>0</v>
      </c>
      <c r="Z127" s="70" t="str">
        <f t="shared" si="10"/>
        <v>ул. Четвертая д.4</v>
      </c>
      <c r="AA127" s="504">
        <f>IF($B127&lt;&gt;"",MAX(AA$7:AA126)+1,0)</f>
        <v>118</v>
      </c>
      <c r="AB127" s="502">
        <f t="shared" si="9"/>
        <v>127</v>
      </c>
      <c r="AC127" s="504">
        <f>1</f>
        <v>1</v>
      </c>
      <c r="AD127" s="103">
        <f t="shared" si="11"/>
        <v>1804.12</v>
      </c>
      <c r="AE127" s="103">
        <f t="shared" si="12"/>
        <v>0</v>
      </c>
      <c r="AF127" s="103">
        <f t="shared" si="13"/>
        <v>0</v>
      </c>
      <c r="AG127" s="3"/>
    </row>
    <row r="128" spans="2:33" ht="13.2" x14ac:dyDescent="0.25">
      <c r="B128" s="1" t="str">
        <f>адреса!$G$173</f>
        <v>кв.21</v>
      </c>
      <c r="C128" s="522">
        <f>адреса!$I$173</f>
        <v>40000021</v>
      </c>
      <c r="D128" s="6" t="str">
        <f>адреса!$K$173</f>
        <v>ФИО-4-21</v>
      </c>
      <c r="E128" s="6">
        <v>25000.55</v>
      </c>
      <c r="F128" s="6">
        <v>3114.66</v>
      </c>
      <c r="G128" s="6">
        <v>0</v>
      </c>
      <c r="H128" s="6">
        <v>0</v>
      </c>
      <c r="I128" s="6">
        <v>0</v>
      </c>
      <c r="J128" s="6">
        <v>0</v>
      </c>
      <c r="K128" s="6">
        <v>0</v>
      </c>
      <c r="L128" s="6"/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/>
      <c r="S128" s="6"/>
      <c r="T128" s="6"/>
      <c r="U128" s="6"/>
      <c r="V128" s="6">
        <v>3114.66</v>
      </c>
      <c r="W128" s="6">
        <v>0</v>
      </c>
      <c r="X128" s="6">
        <v>28115.21</v>
      </c>
      <c r="Y128" s="513">
        <f>IF(A128&lt;&gt;"",IF(A128=мар17!A177,0,1),IF(AND(B128=мар17!B177,C128=мар17!C177),0,1))</f>
        <v>0</v>
      </c>
      <c r="Z128" s="70" t="str">
        <f t="shared" si="10"/>
        <v>ул. Четвертая д.4</v>
      </c>
      <c r="AA128" s="504">
        <f>IF($B128&lt;&gt;"",MAX(AA$7:AA127)+1,0)</f>
        <v>119</v>
      </c>
      <c r="AB128" s="502">
        <f t="shared" si="9"/>
        <v>128</v>
      </c>
      <c r="AC128" s="504">
        <f>1</f>
        <v>1</v>
      </c>
      <c r="AD128" s="103">
        <f t="shared" si="11"/>
        <v>3114.66</v>
      </c>
      <c r="AE128" s="103">
        <f t="shared" si="12"/>
        <v>0</v>
      </c>
      <c r="AF128" s="103">
        <f t="shared" si="13"/>
        <v>0</v>
      </c>
      <c r="AG128" s="3"/>
    </row>
    <row r="129" spans="2:33" ht="13.2" x14ac:dyDescent="0.25">
      <c r="B129" s="1" t="str">
        <f>адреса!$G$174</f>
        <v>кв.22</v>
      </c>
      <c r="C129" s="522">
        <f>адреса!$I$174</f>
        <v>40000022</v>
      </c>
      <c r="D129" s="6" t="str">
        <f>адреса!$K$174</f>
        <v>ФИО-4-22</v>
      </c>
      <c r="E129" s="6">
        <v>17049.39</v>
      </c>
      <c r="F129" s="6">
        <v>1553.93</v>
      </c>
      <c r="G129" s="6">
        <v>0</v>
      </c>
      <c r="H129" s="6">
        <v>0</v>
      </c>
      <c r="I129" s="6">
        <v>0</v>
      </c>
      <c r="J129" s="6">
        <v>0</v>
      </c>
      <c r="K129" s="6">
        <v>0</v>
      </c>
      <c r="L129" s="6"/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/>
      <c r="S129" s="6"/>
      <c r="T129" s="6"/>
      <c r="U129" s="6"/>
      <c r="V129" s="6">
        <v>1553.93</v>
      </c>
      <c r="W129" s="6">
        <v>17049.39</v>
      </c>
      <c r="X129" s="6">
        <v>1553.93</v>
      </c>
      <c r="Y129" s="513">
        <f>IF(A129&lt;&gt;"",IF(A129=мар17!A178,0,1),IF(AND(B129=мар17!B178,C129=мар17!C178),0,1))</f>
        <v>0</v>
      </c>
      <c r="Z129" s="70" t="str">
        <f t="shared" si="10"/>
        <v>ул. Четвертая д.4</v>
      </c>
      <c r="AA129" s="504">
        <f>IF($B129&lt;&gt;"",MAX(AA$7:AA128)+1,0)</f>
        <v>120</v>
      </c>
      <c r="AB129" s="502">
        <f t="shared" si="9"/>
        <v>129</v>
      </c>
      <c r="AC129" s="504">
        <f>1</f>
        <v>1</v>
      </c>
      <c r="AD129" s="103">
        <f t="shared" si="11"/>
        <v>1553.93</v>
      </c>
      <c r="AE129" s="103">
        <f t="shared" si="12"/>
        <v>0</v>
      </c>
      <c r="AF129" s="103">
        <f t="shared" si="13"/>
        <v>0</v>
      </c>
      <c r="AG129" s="3"/>
    </row>
    <row r="130" spans="2:33" ht="13.2" x14ac:dyDescent="0.25">
      <c r="B130" s="1" t="str">
        <f>адреса!$G$175</f>
        <v>кв.23</v>
      </c>
      <c r="C130" s="522">
        <f>адреса!$I$175</f>
        <v>40000023</v>
      </c>
      <c r="D130" s="6" t="str">
        <f>адреса!$K$175</f>
        <v>ФИО-4-23</v>
      </c>
      <c r="E130" s="6">
        <v>10344.200000000001</v>
      </c>
      <c r="F130" s="6">
        <v>2035.59</v>
      </c>
      <c r="G130" s="6">
        <v>0</v>
      </c>
      <c r="H130" s="6">
        <v>0</v>
      </c>
      <c r="I130" s="6">
        <v>0</v>
      </c>
      <c r="J130" s="6">
        <v>0</v>
      </c>
      <c r="K130" s="6">
        <v>0</v>
      </c>
      <c r="L130" s="6"/>
      <c r="M130" s="6">
        <v>0</v>
      </c>
      <c r="N130" s="6">
        <v>0</v>
      </c>
      <c r="O130" s="6">
        <v>0</v>
      </c>
      <c r="P130" s="6">
        <v>0</v>
      </c>
      <c r="Q130" s="6">
        <v>0</v>
      </c>
      <c r="R130" s="6"/>
      <c r="S130" s="6"/>
      <c r="T130" s="6"/>
      <c r="U130" s="6"/>
      <c r="V130" s="6">
        <v>2035.59</v>
      </c>
      <c r="W130" s="6">
        <v>0</v>
      </c>
      <c r="X130" s="6">
        <v>12379.79</v>
      </c>
      <c r="Y130" s="513">
        <f>IF(A130&lt;&gt;"",IF(A130=мар17!A179,0,1),IF(AND(B130=мар17!B179,C130=мар17!C179),0,1))</f>
        <v>0</v>
      </c>
      <c r="Z130" s="70" t="str">
        <f t="shared" si="10"/>
        <v>ул. Четвертая д.4</v>
      </c>
      <c r="AA130" s="504">
        <f>IF($B130&lt;&gt;"",MAX(AA$7:AA129)+1,0)</f>
        <v>121</v>
      </c>
      <c r="AB130" s="502">
        <f t="shared" si="9"/>
        <v>130</v>
      </c>
      <c r="AC130" s="504">
        <f>1</f>
        <v>1</v>
      </c>
      <c r="AD130" s="103">
        <f t="shared" si="11"/>
        <v>2035.59</v>
      </c>
      <c r="AE130" s="103">
        <f t="shared" si="12"/>
        <v>0</v>
      </c>
      <c r="AF130" s="103">
        <f t="shared" si="13"/>
        <v>0</v>
      </c>
      <c r="AG130" s="3"/>
    </row>
    <row r="131" spans="2:33" ht="13.2" x14ac:dyDescent="0.25">
      <c r="B131" s="1" t="str">
        <f>адреса!$G$176</f>
        <v>кв.24</v>
      </c>
      <c r="C131" s="522">
        <f>адреса!$I$176</f>
        <v>40000024</v>
      </c>
      <c r="D131" s="6" t="str">
        <f>адреса!$K$176</f>
        <v>ФИО-4-24</v>
      </c>
      <c r="E131" s="6">
        <v>0</v>
      </c>
      <c r="F131" s="6">
        <v>2709.58</v>
      </c>
      <c r="G131" s="6">
        <v>0</v>
      </c>
      <c r="H131" s="6">
        <v>0</v>
      </c>
      <c r="I131" s="6">
        <v>0</v>
      </c>
      <c r="J131" s="6">
        <v>0</v>
      </c>
      <c r="K131" s="6">
        <v>0</v>
      </c>
      <c r="L131" s="6"/>
      <c r="M131" s="6">
        <v>0</v>
      </c>
      <c r="N131" s="6">
        <v>0</v>
      </c>
      <c r="O131" s="6">
        <v>0</v>
      </c>
      <c r="P131" s="6">
        <v>0</v>
      </c>
      <c r="Q131" s="6">
        <v>0</v>
      </c>
      <c r="R131" s="6"/>
      <c r="S131" s="6"/>
      <c r="T131" s="6"/>
      <c r="U131" s="6"/>
      <c r="V131" s="6">
        <v>2709.58</v>
      </c>
      <c r="W131" s="6">
        <v>2709.58</v>
      </c>
      <c r="X131" s="6">
        <v>0</v>
      </c>
      <c r="Y131" s="513">
        <f>IF(A131&lt;&gt;"",IF(A131=мар17!A180,0,1),IF(AND(B131=мар17!B180,C131=мар17!C180),0,1))</f>
        <v>0</v>
      </c>
      <c r="Z131" s="70" t="str">
        <f t="shared" si="10"/>
        <v>ул. Четвертая д.4</v>
      </c>
      <c r="AA131" s="504">
        <f>IF($B131&lt;&gt;"",MAX(AA$7:AA130)+1,0)</f>
        <v>122</v>
      </c>
      <c r="AB131" s="502">
        <f t="shared" si="9"/>
        <v>131</v>
      </c>
      <c r="AC131" s="504">
        <f>1</f>
        <v>1</v>
      </c>
      <c r="AD131" s="103">
        <f t="shared" si="11"/>
        <v>2709.58</v>
      </c>
      <c r="AE131" s="103">
        <f t="shared" si="12"/>
        <v>0</v>
      </c>
      <c r="AF131" s="103">
        <f t="shared" si="13"/>
        <v>0</v>
      </c>
      <c r="AG131" s="3"/>
    </row>
    <row r="132" spans="2:33" ht="13.2" x14ac:dyDescent="0.25">
      <c r="B132" s="1" t="str">
        <f>адреса!$G$177</f>
        <v>кв.25</v>
      </c>
      <c r="C132" s="522">
        <f>адреса!$I$177</f>
        <v>40000025</v>
      </c>
      <c r="D132" s="6" t="str">
        <f>адреса!$K$177</f>
        <v>ФИО-4-25</v>
      </c>
      <c r="E132" s="6">
        <v>13716.15</v>
      </c>
      <c r="F132" s="6">
        <v>1708.81</v>
      </c>
      <c r="G132" s="6">
        <v>0</v>
      </c>
      <c r="H132" s="6">
        <v>0</v>
      </c>
      <c r="I132" s="6">
        <v>0</v>
      </c>
      <c r="J132" s="6">
        <v>0</v>
      </c>
      <c r="K132" s="6">
        <v>0</v>
      </c>
      <c r="L132" s="6"/>
      <c r="M132" s="6">
        <v>0</v>
      </c>
      <c r="N132" s="6">
        <v>0</v>
      </c>
      <c r="O132" s="6">
        <v>0</v>
      </c>
      <c r="P132" s="6">
        <v>0</v>
      </c>
      <c r="Q132" s="6">
        <v>0</v>
      </c>
      <c r="R132" s="6"/>
      <c r="S132" s="6"/>
      <c r="T132" s="6"/>
      <c r="U132" s="6"/>
      <c r="V132" s="6">
        <v>1708.81</v>
      </c>
      <c r="W132" s="6">
        <v>0</v>
      </c>
      <c r="X132" s="6">
        <v>15424.96</v>
      </c>
      <c r="Y132" s="513">
        <f>IF(A132&lt;&gt;"",IF(A132=мар17!A181,0,1),IF(AND(B132=мар17!B181,C132=мар17!C181),0,1))</f>
        <v>0</v>
      </c>
      <c r="Z132" s="70" t="str">
        <f t="shared" si="10"/>
        <v>ул. Четвертая д.4</v>
      </c>
      <c r="AA132" s="504">
        <f>IF($B132&lt;&gt;"",MAX(AA$7:AA131)+1,0)</f>
        <v>123</v>
      </c>
      <c r="AB132" s="502">
        <f t="shared" si="9"/>
        <v>132</v>
      </c>
      <c r="AC132" s="504">
        <f>1</f>
        <v>1</v>
      </c>
      <c r="AD132" s="103">
        <f t="shared" si="11"/>
        <v>1708.81</v>
      </c>
      <c r="AE132" s="103">
        <f t="shared" si="12"/>
        <v>0</v>
      </c>
      <c r="AF132" s="103">
        <f t="shared" si="13"/>
        <v>0</v>
      </c>
      <c r="AG132" s="3"/>
    </row>
    <row r="133" spans="2:33" ht="13.2" x14ac:dyDescent="0.25">
      <c r="B133" s="1" t="str">
        <f>адреса!$G$178</f>
        <v>кв.26</v>
      </c>
      <c r="C133" s="522">
        <f>адреса!$I$178</f>
        <v>40000026</v>
      </c>
      <c r="D133" s="6" t="str">
        <f>адреса!$K$178</f>
        <v>ФИО-4-26</v>
      </c>
      <c r="E133" s="6">
        <v>3814.86</v>
      </c>
      <c r="F133" s="6">
        <v>2015.17</v>
      </c>
      <c r="G133" s="6">
        <v>0</v>
      </c>
      <c r="H133" s="6">
        <v>0</v>
      </c>
      <c r="I133" s="6">
        <v>0</v>
      </c>
      <c r="J133" s="6">
        <v>0</v>
      </c>
      <c r="K133" s="6">
        <v>0</v>
      </c>
      <c r="L133" s="6"/>
      <c r="M133" s="6">
        <v>0</v>
      </c>
      <c r="N133" s="6">
        <v>0</v>
      </c>
      <c r="O133" s="6">
        <v>0</v>
      </c>
      <c r="P133" s="6">
        <v>0</v>
      </c>
      <c r="Q133" s="6">
        <v>0</v>
      </c>
      <c r="R133" s="6"/>
      <c r="S133" s="6"/>
      <c r="T133" s="6"/>
      <c r="U133" s="6"/>
      <c r="V133" s="6">
        <v>2015.17</v>
      </c>
      <c r="W133" s="6">
        <v>3814.86</v>
      </c>
      <c r="X133" s="6">
        <v>2015.17</v>
      </c>
      <c r="Y133" s="513">
        <f>IF(A133&lt;&gt;"",IF(A133=мар17!A182,0,1),IF(AND(B133=мар17!B182,C133=мар17!C182),0,1))</f>
        <v>0</v>
      </c>
      <c r="Z133" s="70" t="str">
        <f t="shared" si="10"/>
        <v>ул. Четвертая д.4</v>
      </c>
      <c r="AA133" s="504">
        <f>IF($B133&lt;&gt;"",MAX(AA$7:AA132)+1,0)</f>
        <v>124</v>
      </c>
      <c r="AB133" s="502">
        <f t="shared" si="9"/>
        <v>133</v>
      </c>
      <c r="AC133" s="504">
        <f>1</f>
        <v>1</v>
      </c>
      <c r="AD133" s="103">
        <f t="shared" si="11"/>
        <v>2015.17</v>
      </c>
      <c r="AE133" s="103">
        <f t="shared" si="12"/>
        <v>0</v>
      </c>
      <c r="AF133" s="103">
        <f t="shared" si="13"/>
        <v>0</v>
      </c>
      <c r="AG133" s="3"/>
    </row>
    <row r="134" spans="2:33" ht="13.2" x14ac:dyDescent="0.25">
      <c r="B134" s="1" t="str">
        <f>адреса!$G$179</f>
        <v>кв.27</v>
      </c>
      <c r="C134" s="522">
        <f>адреса!$I$179</f>
        <v>40000027</v>
      </c>
      <c r="D134" s="6" t="str">
        <f>адреса!$K$179</f>
        <v>ФИО-4-27</v>
      </c>
      <c r="E134" s="6">
        <v>3209.1</v>
      </c>
      <c r="F134" s="6">
        <v>1695.19</v>
      </c>
      <c r="G134" s="6">
        <v>0</v>
      </c>
      <c r="H134" s="6">
        <v>0</v>
      </c>
      <c r="I134" s="6">
        <v>0</v>
      </c>
      <c r="J134" s="6">
        <v>0</v>
      </c>
      <c r="K134" s="6">
        <v>0</v>
      </c>
      <c r="L134" s="6"/>
      <c r="M134" s="6">
        <v>0</v>
      </c>
      <c r="N134" s="6">
        <v>0</v>
      </c>
      <c r="O134" s="6">
        <v>0</v>
      </c>
      <c r="P134" s="6">
        <v>0</v>
      </c>
      <c r="Q134" s="6">
        <v>0</v>
      </c>
      <c r="R134" s="6"/>
      <c r="S134" s="6"/>
      <c r="T134" s="6"/>
      <c r="U134" s="6"/>
      <c r="V134" s="6">
        <v>1695.19</v>
      </c>
      <c r="W134" s="6">
        <v>3209.1</v>
      </c>
      <c r="X134" s="6">
        <v>1695.19</v>
      </c>
      <c r="Y134" s="513">
        <f>IF(A134&lt;&gt;"",IF(A134=мар17!A183,0,1),IF(AND(B134=мар17!B183,C134=мар17!C183),0,1))</f>
        <v>0</v>
      </c>
      <c r="Z134" s="70" t="str">
        <f t="shared" si="10"/>
        <v>ул. Четвертая д.4</v>
      </c>
      <c r="AA134" s="504">
        <f>IF($B134&lt;&gt;"",MAX(AA$7:AA133)+1,0)</f>
        <v>125</v>
      </c>
      <c r="AB134" s="502">
        <f t="shared" si="9"/>
        <v>134</v>
      </c>
      <c r="AC134" s="504">
        <f>1</f>
        <v>1</v>
      </c>
      <c r="AD134" s="103">
        <f t="shared" si="11"/>
        <v>1695.19</v>
      </c>
      <c r="AE134" s="103">
        <f t="shared" si="12"/>
        <v>0</v>
      </c>
      <c r="AF134" s="103">
        <f t="shared" si="13"/>
        <v>0</v>
      </c>
      <c r="AG134" s="3"/>
    </row>
    <row r="135" spans="2:33" ht="13.2" x14ac:dyDescent="0.25">
      <c r="B135" s="1" t="str">
        <f>адреса!$G$180</f>
        <v>кв.28</v>
      </c>
      <c r="C135" s="522">
        <f>адреса!$I$180</f>
        <v>40000028</v>
      </c>
      <c r="D135" s="6" t="str">
        <f>адреса!$K$180</f>
        <v>ФИО-4-28</v>
      </c>
      <c r="E135" s="6">
        <v>27186.39</v>
      </c>
      <c r="F135" s="6">
        <v>3386.98</v>
      </c>
      <c r="G135" s="6">
        <v>0</v>
      </c>
      <c r="H135" s="6">
        <v>0</v>
      </c>
      <c r="I135" s="6">
        <v>0</v>
      </c>
      <c r="J135" s="6">
        <v>0</v>
      </c>
      <c r="K135" s="6">
        <v>0</v>
      </c>
      <c r="L135" s="6"/>
      <c r="M135" s="6">
        <v>0</v>
      </c>
      <c r="N135" s="6">
        <v>0</v>
      </c>
      <c r="O135" s="6">
        <v>0</v>
      </c>
      <c r="P135" s="6">
        <v>0</v>
      </c>
      <c r="Q135" s="6">
        <v>0</v>
      </c>
      <c r="R135" s="6"/>
      <c r="S135" s="6"/>
      <c r="T135" s="6"/>
      <c r="U135" s="6"/>
      <c r="V135" s="6">
        <v>3386.98</v>
      </c>
      <c r="W135" s="6">
        <v>27186.39</v>
      </c>
      <c r="X135" s="6">
        <v>3386.98</v>
      </c>
      <c r="Y135" s="513">
        <f>IF(A135&lt;&gt;"",IF(A135=мар17!A184,0,1),IF(AND(B135=мар17!B184,C135=мар17!C184),0,1))</f>
        <v>0</v>
      </c>
      <c r="Z135" s="70" t="str">
        <f t="shared" si="10"/>
        <v>ул. Четвертая д.4</v>
      </c>
      <c r="AA135" s="504">
        <f>IF($B135&lt;&gt;"",MAX(AA$7:AA134)+1,0)</f>
        <v>126</v>
      </c>
      <c r="AB135" s="502">
        <f t="shared" si="9"/>
        <v>135</v>
      </c>
      <c r="AC135" s="504">
        <f>1</f>
        <v>1</v>
      </c>
      <c r="AD135" s="103">
        <f t="shared" si="11"/>
        <v>3386.98</v>
      </c>
      <c r="AE135" s="103">
        <f t="shared" si="12"/>
        <v>0</v>
      </c>
      <c r="AF135" s="103">
        <f t="shared" si="13"/>
        <v>0</v>
      </c>
      <c r="AG135" s="3"/>
    </row>
    <row r="136" spans="2:33" ht="13.2" x14ac:dyDescent="0.25">
      <c r="B136" s="1" t="str">
        <f>адреса!$G$181</f>
        <v>кв.29</v>
      </c>
      <c r="C136" s="522">
        <f>адреса!$I$181</f>
        <v>40000029</v>
      </c>
      <c r="D136" s="6" t="str">
        <f>адреса!$K$181</f>
        <v>ФИО-4-29</v>
      </c>
      <c r="E136" s="6">
        <v>2321.83</v>
      </c>
      <c r="F136" s="6">
        <v>2675.54</v>
      </c>
      <c r="G136" s="6">
        <v>0</v>
      </c>
      <c r="H136" s="6">
        <v>0</v>
      </c>
      <c r="I136" s="6">
        <v>0</v>
      </c>
      <c r="J136" s="6">
        <v>0</v>
      </c>
      <c r="K136" s="6">
        <v>0</v>
      </c>
      <c r="L136" s="6"/>
      <c r="M136" s="6">
        <v>0</v>
      </c>
      <c r="N136" s="6">
        <v>0</v>
      </c>
      <c r="O136" s="6">
        <v>0</v>
      </c>
      <c r="P136" s="6">
        <v>0</v>
      </c>
      <c r="Q136" s="6">
        <v>0</v>
      </c>
      <c r="R136" s="6"/>
      <c r="S136" s="6"/>
      <c r="T136" s="6"/>
      <c r="U136" s="6"/>
      <c r="V136" s="6">
        <v>2675.54</v>
      </c>
      <c r="W136" s="6">
        <v>2675.51</v>
      </c>
      <c r="X136" s="6">
        <v>2321.86</v>
      </c>
      <c r="Y136" s="513">
        <f>IF(A136&lt;&gt;"",IF(A136=мар17!A185,0,1),IF(AND(B136=мар17!B185,C136=мар17!C185),0,1))</f>
        <v>0</v>
      </c>
      <c r="Z136" s="70" t="str">
        <f t="shared" si="10"/>
        <v>ул. Четвертая д.4</v>
      </c>
      <c r="AA136" s="504">
        <f>IF($B136&lt;&gt;"",MAX(AA$7:AA135)+1,0)</f>
        <v>127</v>
      </c>
      <c r="AB136" s="502">
        <f t="shared" si="9"/>
        <v>136</v>
      </c>
      <c r="AC136" s="504">
        <f>1</f>
        <v>1</v>
      </c>
      <c r="AD136" s="103">
        <f t="shared" si="11"/>
        <v>2675.54</v>
      </c>
      <c r="AE136" s="103">
        <f t="shared" si="12"/>
        <v>0</v>
      </c>
      <c r="AF136" s="103">
        <f t="shared" si="13"/>
        <v>0</v>
      </c>
      <c r="AG136" s="3"/>
    </row>
    <row r="137" spans="2:33" ht="13.2" x14ac:dyDescent="0.25">
      <c r="B137" s="1" t="str">
        <f>адреса!$G$182</f>
        <v>кв.30</v>
      </c>
      <c r="C137" s="522">
        <f>адреса!$I$182</f>
        <v>40000030</v>
      </c>
      <c r="D137" s="6" t="str">
        <f>адреса!$K$182</f>
        <v>ФИО-4-30</v>
      </c>
      <c r="E137" s="6">
        <v>23033.29</v>
      </c>
      <c r="F137" s="6">
        <v>2869.57</v>
      </c>
      <c r="G137" s="6">
        <v>0</v>
      </c>
      <c r="H137" s="6">
        <v>0</v>
      </c>
      <c r="I137" s="6">
        <v>0</v>
      </c>
      <c r="J137" s="6">
        <v>0</v>
      </c>
      <c r="K137" s="6">
        <v>0</v>
      </c>
      <c r="L137" s="6"/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/>
      <c r="S137" s="6"/>
      <c r="T137" s="6"/>
      <c r="U137" s="6"/>
      <c r="V137" s="6">
        <v>2869.57</v>
      </c>
      <c r="W137" s="6">
        <v>0</v>
      </c>
      <c r="X137" s="6">
        <v>25902.86</v>
      </c>
      <c r="Y137" s="513">
        <f>IF(A137&lt;&gt;"",IF(A137=мар17!A186,0,1),IF(AND(B137=мар17!B186,C137=мар17!C186),0,1))</f>
        <v>0</v>
      </c>
      <c r="Z137" s="70" t="str">
        <f t="shared" si="10"/>
        <v>ул. Четвертая д.4</v>
      </c>
      <c r="AA137" s="504">
        <f>IF($B137&lt;&gt;"",MAX(AA$7:AA136)+1,0)</f>
        <v>128</v>
      </c>
      <c r="AB137" s="502">
        <f t="shared" ref="AB137:AB200" si="14">AB136+1</f>
        <v>137</v>
      </c>
      <c r="AC137" s="504">
        <f>1</f>
        <v>1</v>
      </c>
      <c r="AD137" s="103">
        <f t="shared" si="11"/>
        <v>2869.57</v>
      </c>
      <c r="AE137" s="103">
        <f t="shared" si="12"/>
        <v>0</v>
      </c>
      <c r="AF137" s="103">
        <f t="shared" si="13"/>
        <v>0</v>
      </c>
      <c r="AG137" s="3"/>
    </row>
    <row r="138" spans="2:33" ht="13.2" x14ac:dyDescent="0.25">
      <c r="B138" s="1" t="str">
        <f>адреса!$G$183</f>
        <v>кв.31</v>
      </c>
      <c r="C138" s="522">
        <f>адреса!$I$183</f>
        <v>40000031</v>
      </c>
      <c r="D138" s="6" t="str">
        <f>адреса!$K$183</f>
        <v>ФИО-4-31</v>
      </c>
      <c r="E138" s="6">
        <v>15546.81</v>
      </c>
      <c r="F138" s="6">
        <v>1936.88</v>
      </c>
      <c r="G138" s="6">
        <v>0</v>
      </c>
      <c r="H138" s="6">
        <v>0</v>
      </c>
      <c r="I138" s="6">
        <v>0</v>
      </c>
      <c r="J138" s="6">
        <v>0</v>
      </c>
      <c r="K138" s="6">
        <v>0</v>
      </c>
      <c r="L138" s="6"/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/>
      <c r="S138" s="6"/>
      <c r="T138" s="6"/>
      <c r="U138" s="6"/>
      <c r="V138" s="6">
        <v>1936.88</v>
      </c>
      <c r="W138" s="6">
        <v>0</v>
      </c>
      <c r="X138" s="6">
        <v>17483.689999999999</v>
      </c>
      <c r="Y138" s="513">
        <f>IF(A138&lt;&gt;"",IF(A138=мар17!A187,0,1),IF(AND(B138=мар17!B187,C138=мар17!C187),0,1))</f>
        <v>0</v>
      </c>
      <c r="Z138" s="70" t="str">
        <f t="shared" si="10"/>
        <v>ул. Четвертая д.4</v>
      </c>
      <c r="AA138" s="504">
        <f>IF($B138&lt;&gt;"",MAX(AA$7:AA137)+1,0)</f>
        <v>129</v>
      </c>
      <c r="AB138" s="502">
        <f t="shared" si="14"/>
        <v>138</v>
      </c>
      <c r="AC138" s="504">
        <f>1</f>
        <v>1</v>
      </c>
      <c r="AD138" s="103">
        <f t="shared" si="11"/>
        <v>1936.88</v>
      </c>
      <c r="AE138" s="103">
        <f t="shared" si="12"/>
        <v>0</v>
      </c>
      <c r="AF138" s="103">
        <f t="shared" si="13"/>
        <v>0</v>
      </c>
      <c r="AG138" s="3"/>
    </row>
    <row r="139" spans="2:33" ht="13.2" x14ac:dyDescent="0.25">
      <c r="B139" s="1" t="str">
        <f>адреса!$G$184</f>
        <v>кв.32</v>
      </c>
      <c r="C139" s="522">
        <f>адреса!$I$184</f>
        <v>40000032</v>
      </c>
      <c r="D139" s="6" t="str">
        <f>адреса!$K$184</f>
        <v>ФИО-4-32</v>
      </c>
      <c r="E139" s="6">
        <v>15874.65</v>
      </c>
      <c r="F139" s="6">
        <v>1977.72</v>
      </c>
      <c r="G139" s="6">
        <v>0</v>
      </c>
      <c r="H139" s="6">
        <v>0</v>
      </c>
      <c r="I139" s="6">
        <v>0</v>
      </c>
      <c r="J139" s="6">
        <v>0</v>
      </c>
      <c r="K139" s="6">
        <v>0</v>
      </c>
      <c r="L139" s="6"/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/>
      <c r="S139" s="6"/>
      <c r="T139" s="6"/>
      <c r="U139" s="6"/>
      <c r="V139" s="6">
        <v>1977.72</v>
      </c>
      <c r="W139" s="6">
        <v>0</v>
      </c>
      <c r="X139" s="6">
        <v>17852.37</v>
      </c>
      <c r="Y139" s="513">
        <f>IF(A139&lt;&gt;"",IF(A139=мар17!A188,0,1),IF(AND(B139=мар17!B188,C139=мар17!C188),0,1))</f>
        <v>0</v>
      </c>
      <c r="Z139" s="70" t="str">
        <f t="shared" si="10"/>
        <v>ул. Четвертая д.4</v>
      </c>
      <c r="AA139" s="504">
        <f>IF($B139&lt;&gt;"",MAX(AA$7:AA138)+1,0)</f>
        <v>130</v>
      </c>
      <c r="AB139" s="502">
        <f t="shared" si="14"/>
        <v>139</v>
      </c>
      <c r="AC139" s="504">
        <f>1</f>
        <v>1</v>
      </c>
      <c r="AD139" s="103">
        <f t="shared" si="11"/>
        <v>1977.72</v>
      </c>
      <c r="AE139" s="103">
        <f t="shared" si="12"/>
        <v>0</v>
      </c>
      <c r="AF139" s="103">
        <f t="shared" si="13"/>
        <v>0</v>
      </c>
      <c r="AG139" s="3"/>
    </row>
    <row r="140" spans="2:33" ht="13.2" x14ac:dyDescent="0.25">
      <c r="B140" s="1" t="str">
        <f>адреса!$G$185</f>
        <v>кв.33</v>
      </c>
      <c r="C140" s="522">
        <f>адреса!$I$185</f>
        <v>40000033</v>
      </c>
      <c r="D140" s="6" t="str">
        <f>адреса!$K$185</f>
        <v>ФИО-4-33</v>
      </c>
      <c r="E140" s="6">
        <v>24344.78</v>
      </c>
      <c r="F140" s="6">
        <v>3032.96</v>
      </c>
      <c r="G140" s="6">
        <v>0</v>
      </c>
      <c r="H140" s="6">
        <v>0</v>
      </c>
      <c r="I140" s="6">
        <v>0</v>
      </c>
      <c r="J140" s="6">
        <v>0</v>
      </c>
      <c r="K140" s="6">
        <v>0</v>
      </c>
      <c r="L140" s="6"/>
      <c r="M140" s="6">
        <v>0</v>
      </c>
      <c r="N140" s="6">
        <v>0</v>
      </c>
      <c r="O140" s="6">
        <v>0</v>
      </c>
      <c r="P140" s="6">
        <v>0</v>
      </c>
      <c r="Q140" s="6">
        <v>0</v>
      </c>
      <c r="R140" s="6"/>
      <c r="S140" s="6"/>
      <c r="T140" s="6"/>
      <c r="U140" s="6"/>
      <c r="V140" s="6">
        <v>3032.96</v>
      </c>
      <c r="W140" s="6">
        <v>0</v>
      </c>
      <c r="X140" s="6">
        <v>27377.74</v>
      </c>
      <c r="Y140" s="513">
        <f>IF(A140&lt;&gt;"",IF(A140=мар17!A189,0,1),IF(AND(B140=мар17!B189,C140=мар17!C189),0,1))</f>
        <v>0</v>
      </c>
      <c r="Z140" s="70" t="str">
        <f t="shared" si="10"/>
        <v>ул. Четвертая д.4</v>
      </c>
      <c r="AA140" s="504">
        <f>IF($B140&lt;&gt;"",MAX(AA$7:AA139)+1,0)</f>
        <v>131</v>
      </c>
      <c r="AB140" s="502">
        <f t="shared" si="14"/>
        <v>140</v>
      </c>
      <c r="AC140" s="504">
        <f>1</f>
        <v>1</v>
      </c>
      <c r="AD140" s="103">
        <f t="shared" si="11"/>
        <v>3032.96</v>
      </c>
      <c r="AE140" s="103">
        <f t="shared" si="12"/>
        <v>0</v>
      </c>
      <c r="AF140" s="103">
        <f t="shared" si="13"/>
        <v>0</v>
      </c>
      <c r="AG140" s="3"/>
    </row>
    <row r="141" spans="2:33" ht="13.2" x14ac:dyDescent="0.25">
      <c r="B141" s="1" t="str">
        <f>адреса!$G$186</f>
        <v>кв.34</v>
      </c>
      <c r="C141" s="522">
        <f>адреса!$I$186</f>
        <v>40000034</v>
      </c>
      <c r="D141" s="6" t="str">
        <f>адреса!$K$186</f>
        <v>ФИО-4-34</v>
      </c>
      <c r="E141" s="6">
        <v>2637.91</v>
      </c>
      <c r="F141" s="6">
        <v>3039.77</v>
      </c>
      <c r="G141" s="6">
        <v>0</v>
      </c>
      <c r="H141" s="6">
        <v>0</v>
      </c>
      <c r="I141" s="6">
        <v>0</v>
      </c>
      <c r="J141" s="6">
        <v>0</v>
      </c>
      <c r="K141" s="6">
        <v>0</v>
      </c>
      <c r="L141" s="6"/>
      <c r="M141" s="6">
        <v>0</v>
      </c>
      <c r="N141" s="6">
        <v>0</v>
      </c>
      <c r="O141" s="6">
        <v>0</v>
      </c>
      <c r="P141" s="6">
        <v>0</v>
      </c>
      <c r="Q141" s="6">
        <v>0</v>
      </c>
      <c r="R141" s="6"/>
      <c r="S141" s="6"/>
      <c r="T141" s="6"/>
      <c r="U141" s="6"/>
      <c r="V141" s="6">
        <v>3039.77</v>
      </c>
      <c r="W141" s="6">
        <v>2637.91</v>
      </c>
      <c r="X141" s="6">
        <v>3039.77</v>
      </c>
      <c r="Y141" s="513">
        <f>IF(A141&lt;&gt;"",IF(A141=мар17!A190,0,1),IF(AND(B141=мар17!B190,C141=мар17!C190),0,1))</f>
        <v>0</v>
      </c>
      <c r="Z141" s="70" t="str">
        <f t="shared" si="10"/>
        <v>ул. Четвертая д.4</v>
      </c>
      <c r="AA141" s="504">
        <f>IF($B141&lt;&gt;"",MAX(AA$7:AA140)+1,0)</f>
        <v>132</v>
      </c>
      <c r="AB141" s="502">
        <f t="shared" si="14"/>
        <v>141</v>
      </c>
      <c r="AC141" s="504">
        <f>1</f>
        <v>1</v>
      </c>
      <c r="AD141" s="103">
        <f t="shared" si="11"/>
        <v>3039.77</v>
      </c>
      <c r="AE141" s="103">
        <f t="shared" si="12"/>
        <v>0</v>
      </c>
      <c r="AF141" s="103">
        <f t="shared" si="13"/>
        <v>0</v>
      </c>
      <c r="AG141" s="3"/>
    </row>
    <row r="142" spans="2:33" ht="13.2" x14ac:dyDescent="0.25">
      <c r="B142" s="1" t="str">
        <f>адреса!$G$187</f>
        <v>кв.35</v>
      </c>
      <c r="C142" s="522">
        <f>адреса!$I$187</f>
        <v>40000035</v>
      </c>
      <c r="D142" s="6" t="str">
        <f>адреса!$K$187</f>
        <v>ФИО-4-35</v>
      </c>
      <c r="E142" s="6">
        <v>25000.55</v>
      </c>
      <c r="F142" s="6">
        <v>3114.66</v>
      </c>
      <c r="G142" s="6">
        <v>0</v>
      </c>
      <c r="H142" s="6">
        <v>0</v>
      </c>
      <c r="I142" s="6">
        <v>0</v>
      </c>
      <c r="J142" s="6">
        <v>0</v>
      </c>
      <c r="K142" s="6">
        <v>0</v>
      </c>
      <c r="L142" s="6"/>
      <c r="M142" s="6">
        <v>0</v>
      </c>
      <c r="N142" s="6">
        <v>0</v>
      </c>
      <c r="O142" s="6">
        <v>0</v>
      </c>
      <c r="P142" s="6">
        <v>0</v>
      </c>
      <c r="Q142" s="6">
        <v>0</v>
      </c>
      <c r="R142" s="6"/>
      <c r="S142" s="6"/>
      <c r="T142" s="6"/>
      <c r="U142" s="6"/>
      <c r="V142" s="6">
        <v>3114.66</v>
      </c>
      <c r="W142" s="6">
        <v>0</v>
      </c>
      <c r="X142" s="6">
        <v>28115.21</v>
      </c>
      <c r="Y142" s="513">
        <f>IF(A142&lt;&gt;"",IF(A142=мар17!A191,0,1),IF(AND(B142=мар17!B191,C142=мар17!C191),0,1))</f>
        <v>0</v>
      </c>
      <c r="Z142" s="70" t="str">
        <f t="shared" si="10"/>
        <v>ул. Четвертая д.4</v>
      </c>
      <c r="AA142" s="504">
        <f>IF($B142&lt;&gt;"",MAX(AA$7:AA141)+1,0)</f>
        <v>133</v>
      </c>
      <c r="AB142" s="502">
        <f t="shared" si="14"/>
        <v>142</v>
      </c>
      <c r="AC142" s="504">
        <f>1</f>
        <v>1</v>
      </c>
      <c r="AD142" s="103">
        <f t="shared" si="11"/>
        <v>3114.66</v>
      </c>
      <c r="AE142" s="103">
        <f t="shared" si="12"/>
        <v>0</v>
      </c>
      <c r="AF142" s="103">
        <f t="shared" si="13"/>
        <v>0</v>
      </c>
      <c r="AG142" s="3"/>
    </row>
    <row r="143" spans="2:33" ht="13.2" x14ac:dyDescent="0.25">
      <c r="B143" s="1" t="str">
        <f>адреса!$G$188</f>
        <v>кв.36</v>
      </c>
      <c r="C143" s="522">
        <f>адреса!$I$188</f>
        <v>40000036</v>
      </c>
      <c r="D143" s="6" t="str">
        <f>адреса!$K$188</f>
        <v>ФИО-4-36</v>
      </c>
      <c r="E143" s="6">
        <v>19918.490000000002</v>
      </c>
      <c r="F143" s="6">
        <v>2481.52</v>
      </c>
      <c r="G143" s="6">
        <v>0</v>
      </c>
      <c r="H143" s="6">
        <v>0</v>
      </c>
      <c r="I143" s="6">
        <v>0</v>
      </c>
      <c r="J143" s="6">
        <v>0</v>
      </c>
      <c r="K143" s="6">
        <v>0</v>
      </c>
      <c r="L143" s="6"/>
      <c r="M143" s="6">
        <v>0</v>
      </c>
      <c r="N143" s="6">
        <v>0</v>
      </c>
      <c r="O143" s="6">
        <v>0</v>
      </c>
      <c r="P143" s="6">
        <v>0</v>
      </c>
      <c r="Q143" s="6">
        <v>0</v>
      </c>
      <c r="R143" s="6"/>
      <c r="S143" s="6"/>
      <c r="T143" s="6"/>
      <c r="U143" s="6"/>
      <c r="V143" s="6">
        <v>2481.52</v>
      </c>
      <c r="W143" s="6">
        <v>0</v>
      </c>
      <c r="X143" s="6">
        <v>22400.01</v>
      </c>
      <c r="Y143" s="513">
        <f>IF(A143&lt;&gt;"",IF(A143=мар17!A192,0,1),IF(AND(B143=мар17!B192,C143=мар17!C192),0,1))</f>
        <v>0</v>
      </c>
      <c r="Z143" s="70" t="str">
        <f t="shared" ref="Z143:Z160" si="15">IF(AND(A143&lt;&gt;"",B143=""),A143,Z142)</f>
        <v>ул. Четвертая д.4</v>
      </c>
      <c r="AA143" s="504">
        <f>IF($B143&lt;&gt;"",MAX(AA$7:AA142)+1,0)</f>
        <v>134</v>
      </c>
      <c r="AB143" s="502">
        <f t="shared" si="14"/>
        <v>143</v>
      </c>
      <c r="AC143" s="504">
        <f>1</f>
        <v>1</v>
      </c>
      <c r="AD143" s="103">
        <f t="shared" ref="AD143:AD160" si="16">F143</f>
        <v>2481.52</v>
      </c>
      <c r="AE143" s="103">
        <f t="shared" ref="AE143:AE160" si="17">H143+I143+J143+K143+L143+O143+R143+S143</f>
        <v>0</v>
      </c>
      <c r="AF143" s="103">
        <f t="shared" ref="AF143:AF160" si="18">V143-AD143-AE143</f>
        <v>0</v>
      </c>
      <c r="AG143" s="3"/>
    </row>
    <row r="144" spans="2:33" ht="13.2" x14ac:dyDescent="0.25">
      <c r="B144" s="1" t="str">
        <f>адреса!$G$189</f>
        <v>кв.37</v>
      </c>
      <c r="C144" s="522">
        <f>адреса!$I$189</f>
        <v>40000037</v>
      </c>
      <c r="D144" s="6" t="str">
        <f>адреса!$K$189</f>
        <v>ФИО-4-37</v>
      </c>
      <c r="E144" s="6">
        <v>22623.439999999999</v>
      </c>
      <c r="F144" s="6">
        <v>2818.51</v>
      </c>
      <c r="G144" s="6">
        <v>0</v>
      </c>
      <c r="H144" s="6">
        <v>0</v>
      </c>
      <c r="I144" s="6">
        <v>0</v>
      </c>
      <c r="J144" s="6">
        <v>0</v>
      </c>
      <c r="K144" s="6">
        <v>0</v>
      </c>
      <c r="L144" s="6"/>
      <c r="M144" s="6">
        <v>0</v>
      </c>
      <c r="N144" s="6">
        <v>0</v>
      </c>
      <c r="O144" s="6">
        <v>0</v>
      </c>
      <c r="P144" s="6">
        <v>0</v>
      </c>
      <c r="Q144" s="6">
        <v>0</v>
      </c>
      <c r="R144" s="6"/>
      <c r="S144" s="6"/>
      <c r="T144" s="6"/>
      <c r="U144" s="6"/>
      <c r="V144" s="6">
        <v>2818.51</v>
      </c>
      <c r="W144" s="6">
        <v>0</v>
      </c>
      <c r="X144" s="6">
        <v>25441.95</v>
      </c>
      <c r="Y144" s="513">
        <f>IF(A144&lt;&gt;"",IF(A144=мар17!A193,0,1),IF(AND(B144=мар17!B193,C144=мар17!C193),0,1))</f>
        <v>0</v>
      </c>
      <c r="Z144" s="70" t="str">
        <f t="shared" si="15"/>
        <v>ул. Четвертая д.4</v>
      </c>
      <c r="AA144" s="504">
        <f>IF($B144&lt;&gt;"",MAX(AA$7:AA143)+1,0)</f>
        <v>135</v>
      </c>
      <c r="AB144" s="502">
        <f t="shared" si="14"/>
        <v>144</v>
      </c>
      <c r="AC144" s="504">
        <f>1</f>
        <v>1</v>
      </c>
      <c r="AD144" s="103">
        <f t="shared" si="16"/>
        <v>2818.51</v>
      </c>
      <c r="AE144" s="103">
        <f t="shared" si="17"/>
        <v>0</v>
      </c>
      <c r="AF144" s="103">
        <f t="shared" si="18"/>
        <v>0</v>
      </c>
      <c r="AG144" s="3"/>
    </row>
    <row r="145" spans="1:33" ht="13.2" x14ac:dyDescent="0.25">
      <c r="B145" s="1" t="str">
        <f>адреса!$G$190</f>
        <v>кв.38</v>
      </c>
      <c r="C145" s="522">
        <f>адреса!$I$190</f>
        <v>40000038</v>
      </c>
      <c r="D145" s="6" t="str">
        <f>адреса!$K$190</f>
        <v>ФИО-4-38</v>
      </c>
      <c r="E145" s="6">
        <v>31913.26</v>
      </c>
      <c r="F145" s="6">
        <v>3975.87</v>
      </c>
      <c r="G145" s="6">
        <v>0</v>
      </c>
      <c r="H145" s="6">
        <v>0</v>
      </c>
      <c r="I145" s="6">
        <v>0</v>
      </c>
      <c r="J145" s="6">
        <v>0</v>
      </c>
      <c r="K145" s="6">
        <v>0</v>
      </c>
      <c r="L145" s="6"/>
      <c r="M145" s="6">
        <v>0</v>
      </c>
      <c r="N145" s="6">
        <v>0</v>
      </c>
      <c r="O145" s="6">
        <v>0</v>
      </c>
      <c r="P145" s="6">
        <v>0</v>
      </c>
      <c r="Q145" s="6">
        <v>0</v>
      </c>
      <c r="R145" s="6"/>
      <c r="S145" s="6"/>
      <c r="T145" s="6"/>
      <c r="U145" s="6"/>
      <c r="V145" s="6">
        <v>3975.87</v>
      </c>
      <c r="W145" s="6">
        <v>0</v>
      </c>
      <c r="X145" s="6">
        <v>35889.129999999997</v>
      </c>
      <c r="Y145" s="513">
        <f>IF(A145&lt;&gt;"",IF(A145=мар17!A194,0,1),IF(AND(B145=мар17!B194,C145=мар17!C194),0,1))</f>
        <v>0</v>
      </c>
      <c r="Z145" s="70" t="str">
        <f t="shared" si="15"/>
        <v>ул. Четвертая д.4</v>
      </c>
      <c r="AA145" s="504">
        <f>IF($B145&lt;&gt;"",MAX(AA$7:AA144)+1,0)</f>
        <v>136</v>
      </c>
      <c r="AB145" s="502">
        <f t="shared" si="14"/>
        <v>145</v>
      </c>
      <c r="AC145" s="504">
        <f>1</f>
        <v>1</v>
      </c>
      <c r="AD145" s="103">
        <f t="shared" si="16"/>
        <v>3975.87</v>
      </c>
      <c r="AE145" s="103">
        <f t="shared" si="17"/>
        <v>0</v>
      </c>
      <c r="AF145" s="103">
        <f t="shared" si="18"/>
        <v>0</v>
      </c>
      <c r="AG145" s="3"/>
    </row>
    <row r="146" spans="1:33" ht="13.2" x14ac:dyDescent="0.25">
      <c r="B146" s="1" t="str">
        <f>адреса!$G$191</f>
        <v>кв.39</v>
      </c>
      <c r="C146" s="522">
        <f>адреса!$I$191</f>
        <v>40000039</v>
      </c>
      <c r="D146" s="6" t="str">
        <f>адреса!$K$191</f>
        <v>ФИО-4-39</v>
      </c>
      <c r="E146" s="6">
        <v>15355.53</v>
      </c>
      <c r="F146" s="6">
        <v>1913.05</v>
      </c>
      <c r="G146" s="6">
        <v>0</v>
      </c>
      <c r="H146" s="6">
        <v>0</v>
      </c>
      <c r="I146" s="6">
        <v>0</v>
      </c>
      <c r="J146" s="6">
        <v>0</v>
      </c>
      <c r="K146" s="6">
        <v>0</v>
      </c>
      <c r="L146" s="6"/>
      <c r="M146" s="6">
        <v>0</v>
      </c>
      <c r="N146" s="6">
        <v>0</v>
      </c>
      <c r="O146" s="6">
        <v>0</v>
      </c>
      <c r="P146" s="6">
        <v>0</v>
      </c>
      <c r="Q146" s="6">
        <v>0</v>
      </c>
      <c r="R146" s="6"/>
      <c r="S146" s="6"/>
      <c r="T146" s="6"/>
      <c r="U146" s="6"/>
      <c r="V146" s="6">
        <v>1913.05</v>
      </c>
      <c r="W146" s="6">
        <v>0</v>
      </c>
      <c r="X146" s="6">
        <v>17268.580000000002</v>
      </c>
      <c r="Y146" s="513">
        <f>IF(A146&lt;&gt;"",IF(A146=мар17!A195,0,1),IF(AND(B146=мар17!B195,C146=мар17!C195),0,1))</f>
        <v>0</v>
      </c>
      <c r="Z146" s="70" t="str">
        <f t="shared" si="15"/>
        <v>ул. Четвертая д.4</v>
      </c>
      <c r="AA146" s="504">
        <f>IF($B146&lt;&gt;"",MAX(AA$7:AA145)+1,0)</f>
        <v>137</v>
      </c>
      <c r="AB146" s="502">
        <f t="shared" si="14"/>
        <v>146</v>
      </c>
      <c r="AC146" s="504">
        <f>1</f>
        <v>1</v>
      </c>
      <c r="AD146" s="103">
        <f t="shared" si="16"/>
        <v>1913.05</v>
      </c>
      <c r="AE146" s="103">
        <f t="shared" si="17"/>
        <v>0</v>
      </c>
      <c r="AF146" s="103">
        <f t="shared" si="18"/>
        <v>0</v>
      </c>
      <c r="AG146" s="3"/>
    </row>
    <row r="147" spans="1:33" ht="13.2" x14ac:dyDescent="0.25">
      <c r="B147" s="1" t="str">
        <f>адреса!$G$192</f>
        <v>кв.40</v>
      </c>
      <c r="C147" s="522">
        <f>адреса!$I$192</f>
        <v>40000040</v>
      </c>
      <c r="D147" s="6" t="str">
        <f>адреса!$K$192</f>
        <v>ФИО-4-40</v>
      </c>
      <c r="E147" s="6">
        <v>14590.5</v>
      </c>
      <c r="F147" s="6">
        <v>1817.74</v>
      </c>
      <c r="G147" s="6">
        <v>0</v>
      </c>
      <c r="H147" s="6">
        <v>0</v>
      </c>
      <c r="I147" s="6">
        <v>0</v>
      </c>
      <c r="J147" s="6">
        <v>0</v>
      </c>
      <c r="K147" s="6">
        <v>0</v>
      </c>
      <c r="L147" s="6"/>
      <c r="M147" s="6">
        <v>0</v>
      </c>
      <c r="N147" s="6">
        <v>0</v>
      </c>
      <c r="O147" s="6">
        <v>0</v>
      </c>
      <c r="P147" s="6">
        <v>0</v>
      </c>
      <c r="Q147" s="6">
        <v>0</v>
      </c>
      <c r="R147" s="6"/>
      <c r="S147" s="6"/>
      <c r="T147" s="6"/>
      <c r="U147" s="6"/>
      <c r="V147" s="6">
        <v>1817.74</v>
      </c>
      <c r="W147" s="6">
        <v>0</v>
      </c>
      <c r="X147" s="6">
        <v>16408.240000000002</v>
      </c>
      <c r="Y147" s="513">
        <f>IF(A147&lt;&gt;"",IF(A147=мар17!A196,0,1),IF(AND(B147=мар17!B196,C147=мар17!C196),0,1))</f>
        <v>0</v>
      </c>
      <c r="Z147" s="70" t="str">
        <f t="shared" si="15"/>
        <v>ул. Четвертая д.4</v>
      </c>
      <c r="AA147" s="504">
        <f>IF($B147&lt;&gt;"",MAX(AA$7:AA146)+1,0)</f>
        <v>138</v>
      </c>
      <c r="AB147" s="502">
        <f t="shared" si="14"/>
        <v>147</v>
      </c>
      <c r="AC147" s="504">
        <f>1</f>
        <v>1</v>
      </c>
      <c r="AD147" s="103">
        <f t="shared" si="16"/>
        <v>1817.74</v>
      </c>
      <c r="AE147" s="103">
        <f t="shared" si="17"/>
        <v>0</v>
      </c>
      <c r="AF147" s="103">
        <f t="shared" si="18"/>
        <v>0</v>
      </c>
      <c r="AG147" s="3"/>
    </row>
    <row r="148" spans="1:33" ht="13.2" x14ac:dyDescent="0.25">
      <c r="B148" s="1" t="str">
        <f>адреса!$G$193</f>
        <v>кв.41</v>
      </c>
      <c r="C148" s="522">
        <f>адреса!$I$193</f>
        <v>40000041</v>
      </c>
      <c r="D148" s="6" t="str">
        <f>адреса!$K$193</f>
        <v>ФИО-4-41</v>
      </c>
      <c r="E148" s="6">
        <v>2105.5500000000002</v>
      </c>
      <c r="F148" s="6">
        <v>2777.66</v>
      </c>
      <c r="G148" s="6">
        <v>0</v>
      </c>
      <c r="H148" s="6">
        <v>0</v>
      </c>
      <c r="I148" s="6">
        <v>0</v>
      </c>
      <c r="J148" s="6">
        <v>0</v>
      </c>
      <c r="K148" s="6">
        <v>0</v>
      </c>
      <c r="L148" s="6"/>
      <c r="M148" s="6">
        <v>0</v>
      </c>
      <c r="N148" s="6">
        <v>0</v>
      </c>
      <c r="O148" s="6">
        <v>0</v>
      </c>
      <c r="P148" s="6">
        <v>0</v>
      </c>
      <c r="Q148" s="6">
        <v>0</v>
      </c>
      <c r="R148" s="6"/>
      <c r="S148" s="6"/>
      <c r="T148" s="6"/>
      <c r="U148" s="6"/>
      <c r="V148" s="6">
        <v>2777.66</v>
      </c>
      <c r="W148" s="6">
        <v>0</v>
      </c>
      <c r="X148" s="6">
        <v>4883.21</v>
      </c>
      <c r="Y148" s="513">
        <f>IF(A148&lt;&gt;"",IF(A148=мар17!A197,0,1),IF(AND(B148=мар17!B197,C148=мар17!C197),0,1))</f>
        <v>0</v>
      </c>
      <c r="Z148" s="70" t="str">
        <f t="shared" si="15"/>
        <v>ул. Четвертая д.4</v>
      </c>
      <c r="AA148" s="504">
        <f>IF($B148&lt;&gt;"",MAX(AA$7:AA147)+1,0)</f>
        <v>139</v>
      </c>
      <c r="AB148" s="502">
        <f t="shared" si="14"/>
        <v>148</v>
      </c>
      <c r="AC148" s="504">
        <f>1</f>
        <v>1</v>
      </c>
      <c r="AD148" s="103">
        <f t="shared" si="16"/>
        <v>2777.66</v>
      </c>
      <c r="AE148" s="103">
        <f t="shared" si="17"/>
        <v>0</v>
      </c>
      <c r="AF148" s="103">
        <f t="shared" si="18"/>
        <v>0</v>
      </c>
      <c r="AG148" s="3"/>
    </row>
    <row r="149" spans="1:33" ht="13.2" x14ac:dyDescent="0.25">
      <c r="B149" s="1" t="str">
        <f>адреса!$G$194</f>
        <v>кв.42</v>
      </c>
      <c r="C149" s="522">
        <f>адреса!$I$194</f>
        <v>40000042</v>
      </c>
      <c r="D149" s="6" t="str">
        <f>адреса!$K$194</f>
        <v>ФИО-4-42</v>
      </c>
      <c r="E149" s="6">
        <v>18907.52</v>
      </c>
      <c r="F149" s="6">
        <v>2355.5700000000002</v>
      </c>
      <c r="G149" s="6">
        <v>0</v>
      </c>
      <c r="H149" s="6">
        <v>0</v>
      </c>
      <c r="I149" s="6">
        <v>0</v>
      </c>
      <c r="J149" s="6">
        <v>0</v>
      </c>
      <c r="K149" s="6">
        <v>0</v>
      </c>
      <c r="L149" s="6"/>
      <c r="M149" s="6">
        <v>0</v>
      </c>
      <c r="N149" s="6">
        <v>0</v>
      </c>
      <c r="O149" s="6">
        <v>0</v>
      </c>
      <c r="P149" s="6">
        <v>0</v>
      </c>
      <c r="Q149" s="6">
        <v>0</v>
      </c>
      <c r="R149" s="6"/>
      <c r="S149" s="6"/>
      <c r="T149" s="6"/>
      <c r="U149" s="6"/>
      <c r="V149" s="6">
        <v>2355.5700000000002</v>
      </c>
      <c r="W149" s="6">
        <v>0</v>
      </c>
      <c r="X149" s="6">
        <v>21263.09</v>
      </c>
      <c r="Y149" s="513">
        <f>IF(A149&lt;&gt;"",IF(A149=мар17!A198,0,1),IF(AND(B149=мар17!B198,C149=мар17!C198),0,1))</f>
        <v>0</v>
      </c>
      <c r="Z149" s="70" t="str">
        <f t="shared" si="15"/>
        <v>ул. Четвертая д.4</v>
      </c>
      <c r="AA149" s="504">
        <f>IF($B149&lt;&gt;"",MAX(AA$7:AA148)+1,0)</f>
        <v>140</v>
      </c>
      <c r="AB149" s="502">
        <f t="shared" si="14"/>
        <v>149</v>
      </c>
      <c r="AC149" s="504">
        <f>1</f>
        <v>1</v>
      </c>
      <c r="AD149" s="103">
        <f t="shared" si="16"/>
        <v>2355.5700000000002</v>
      </c>
      <c r="AE149" s="103">
        <f t="shared" si="17"/>
        <v>0</v>
      </c>
      <c r="AF149" s="103">
        <f t="shared" si="18"/>
        <v>0</v>
      </c>
      <c r="AG149" s="3"/>
    </row>
    <row r="150" spans="1:33" ht="13.2" x14ac:dyDescent="0.25">
      <c r="B150" s="1" t="str">
        <f>адреса!$G$195</f>
        <v>кв.43</v>
      </c>
      <c r="C150" s="522">
        <f>адреса!$I$195</f>
        <v>40000043</v>
      </c>
      <c r="D150" s="6" t="str">
        <f>адреса!$K$195</f>
        <v>ФИО-4-43</v>
      </c>
      <c r="E150" s="6">
        <v>21475.86</v>
      </c>
      <c r="F150" s="6">
        <v>2675.54</v>
      </c>
      <c r="G150" s="6">
        <v>0</v>
      </c>
      <c r="H150" s="6">
        <v>0</v>
      </c>
      <c r="I150" s="6">
        <v>0</v>
      </c>
      <c r="J150" s="6">
        <v>0</v>
      </c>
      <c r="K150" s="6">
        <v>0</v>
      </c>
      <c r="L150" s="6"/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/>
      <c r="S150" s="6"/>
      <c r="T150" s="6"/>
      <c r="U150" s="6"/>
      <c r="V150" s="6">
        <v>2675.54</v>
      </c>
      <c r="W150" s="6">
        <v>0</v>
      </c>
      <c r="X150" s="6">
        <v>24151.4</v>
      </c>
      <c r="Y150" s="513">
        <f>IF(A150&lt;&gt;"",IF(A150=мар17!A199,0,1),IF(AND(B150=мар17!B199,C150=мар17!C199),0,1))</f>
        <v>0</v>
      </c>
      <c r="Z150" s="70" t="str">
        <f t="shared" si="15"/>
        <v>ул. Четвертая д.4</v>
      </c>
      <c r="AA150" s="504">
        <f>IF($B150&lt;&gt;"",MAX(AA$7:AA149)+1,0)</f>
        <v>141</v>
      </c>
      <c r="AB150" s="502">
        <f t="shared" si="14"/>
        <v>150</v>
      </c>
      <c r="AC150" s="504">
        <f>1</f>
        <v>1</v>
      </c>
      <c r="AD150" s="103">
        <f t="shared" si="16"/>
        <v>2675.54</v>
      </c>
      <c r="AE150" s="103">
        <f t="shared" si="17"/>
        <v>0</v>
      </c>
      <c r="AF150" s="103">
        <f t="shared" si="18"/>
        <v>0</v>
      </c>
      <c r="AG150" s="3"/>
    </row>
    <row r="151" spans="1:33" ht="13.2" x14ac:dyDescent="0.25">
      <c r="B151" s="1" t="str">
        <f>адреса!$G$196</f>
        <v>кв.44</v>
      </c>
      <c r="C151" s="522">
        <f>адреса!$I$196</f>
        <v>40000044</v>
      </c>
      <c r="D151" s="6" t="str">
        <f>адреса!$K$196</f>
        <v>ФИО-4-44</v>
      </c>
      <c r="E151" s="6">
        <v>23333.86</v>
      </c>
      <c r="F151" s="6">
        <v>2907.02</v>
      </c>
      <c r="G151" s="6">
        <v>0</v>
      </c>
      <c r="H151" s="6">
        <v>0</v>
      </c>
      <c r="I151" s="6">
        <v>0</v>
      </c>
      <c r="J151" s="6">
        <v>0</v>
      </c>
      <c r="K151" s="6">
        <v>0</v>
      </c>
      <c r="L151" s="6"/>
      <c r="M151" s="6">
        <v>0</v>
      </c>
      <c r="N151" s="6">
        <v>0</v>
      </c>
      <c r="O151" s="6">
        <v>0</v>
      </c>
      <c r="P151" s="6">
        <v>0</v>
      </c>
      <c r="Q151" s="6">
        <v>0</v>
      </c>
      <c r="R151" s="6"/>
      <c r="S151" s="6"/>
      <c r="T151" s="6"/>
      <c r="U151" s="6"/>
      <c r="V151" s="6">
        <v>2907.02</v>
      </c>
      <c r="W151" s="6">
        <v>0</v>
      </c>
      <c r="X151" s="6">
        <v>26240.880000000001</v>
      </c>
      <c r="Y151" s="513">
        <f>IF(A151&lt;&gt;"",IF(A151=мар17!A200,0,1),IF(AND(B151=мар17!B200,C151=мар17!C200),0,1))</f>
        <v>0</v>
      </c>
      <c r="Z151" s="70" t="str">
        <f t="shared" si="15"/>
        <v>ул. Четвертая д.4</v>
      </c>
      <c r="AA151" s="504">
        <f>IF($B151&lt;&gt;"",MAX(AA$7:AA150)+1,0)</f>
        <v>142</v>
      </c>
      <c r="AB151" s="502">
        <f t="shared" si="14"/>
        <v>151</v>
      </c>
      <c r="AC151" s="504">
        <f>1</f>
        <v>1</v>
      </c>
      <c r="AD151" s="103">
        <f t="shared" si="16"/>
        <v>2907.02</v>
      </c>
      <c r="AE151" s="103">
        <f t="shared" si="17"/>
        <v>0</v>
      </c>
      <c r="AF151" s="103">
        <f t="shared" si="18"/>
        <v>0</v>
      </c>
      <c r="AG151" s="3"/>
    </row>
    <row r="152" spans="1:33" ht="13.2" x14ac:dyDescent="0.25">
      <c r="B152" s="1" t="str">
        <f>адреса!$G$197</f>
        <v>кв.45</v>
      </c>
      <c r="C152" s="522">
        <f>адреса!$I$197</f>
        <v>40000045</v>
      </c>
      <c r="D152" s="6" t="str">
        <f>адреса!$K$197</f>
        <v>ФИО-4-45</v>
      </c>
      <c r="E152" s="6">
        <v>15956.65</v>
      </c>
      <c r="F152" s="6">
        <v>1987.94</v>
      </c>
      <c r="G152" s="6">
        <v>0</v>
      </c>
      <c r="H152" s="6">
        <v>0</v>
      </c>
      <c r="I152" s="6">
        <v>0</v>
      </c>
      <c r="J152" s="6">
        <v>0</v>
      </c>
      <c r="K152" s="6">
        <v>0</v>
      </c>
      <c r="L152" s="6"/>
      <c r="M152" s="6">
        <v>0</v>
      </c>
      <c r="N152" s="6">
        <v>0</v>
      </c>
      <c r="O152" s="6">
        <v>0</v>
      </c>
      <c r="P152" s="6">
        <v>0</v>
      </c>
      <c r="Q152" s="6">
        <v>0</v>
      </c>
      <c r="R152" s="6"/>
      <c r="S152" s="6"/>
      <c r="T152" s="6"/>
      <c r="U152" s="6"/>
      <c r="V152" s="6">
        <v>1987.94</v>
      </c>
      <c r="W152" s="6">
        <v>0</v>
      </c>
      <c r="X152" s="6">
        <v>17944.59</v>
      </c>
      <c r="Y152" s="513">
        <f>IF(A152&lt;&gt;"",IF(A152=мар17!A201,0,1),IF(AND(B152=мар17!B201,C152=мар17!C201),0,1))</f>
        <v>0</v>
      </c>
      <c r="Z152" s="70" t="str">
        <f t="shared" si="15"/>
        <v>ул. Четвертая д.4</v>
      </c>
      <c r="AA152" s="504">
        <f>IF($B152&lt;&gt;"",MAX(AA$7:AA151)+1,0)</f>
        <v>143</v>
      </c>
      <c r="AB152" s="502">
        <f t="shared" si="14"/>
        <v>152</v>
      </c>
      <c r="AC152" s="504">
        <f>1</f>
        <v>1</v>
      </c>
      <c r="AD152" s="103">
        <f t="shared" si="16"/>
        <v>1987.94</v>
      </c>
      <c r="AE152" s="103">
        <f t="shared" si="17"/>
        <v>0</v>
      </c>
      <c r="AF152" s="103">
        <f t="shared" si="18"/>
        <v>0</v>
      </c>
      <c r="AG152" s="3"/>
    </row>
    <row r="153" spans="1:33" ht="13.2" x14ac:dyDescent="0.25">
      <c r="B153" s="1" t="str">
        <f>адреса!$G$198</f>
        <v>кв.46</v>
      </c>
      <c r="C153" s="522">
        <f>адреса!$I$198</f>
        <v>40000046</v>
      </c>
      <c r="D153" s="6" t="str">
        <f>адреса!$K$198</f>
        <v>ФИО-4-46</v>
      </c>
      <c r="E153" s="6">
        <v>15874.65</v>
      </c>
      <c r="F153" s="6">
        <v>1977.72</v>
      </c>
      <c r="G153" s="6">
        <v>0</v>
      </c>
      <c r="H153" s="6">
        <v>0</v>
      </c>
      <c r="I153" s="6">
        <v>0</v>
      </c>
      <c r="J153" s="6">
        <v>0</v>
      </c>
      <c r="K153" s="6">
        <v>0</v>
      </c>
      <c r="L153" s="6"/>
      <c r="M153" s="6">
        <v>0</v>
      </c>
      <c r="N153" s="6">
        <v>0</v>
      </c>
      <c r="O153" s="6">
        <v>0</v>
      </c>
      <c r="P153" s="6">
        <v>0</v>
      </c>
      <c r="Q153" s="6">
        <v>0</v>
      </c>
      <c r="R153" s="6"/>
      <c r="S153" s="6"/>
      <c r="T153" s="6"/>
      <c r="U153" s="6"/>
      <c r="V153" s="6">
        <v>1977.72</v>
      </c>
      <c r="W153" s="6">
        <v>0</v>
      </c>
      <c r="X153" s="6">
        <v>17852.37</v>
      </c>
      <c r="Y153" s="513">
        <f>IF(A153&lt;&gt;"",IF(A153=мар17!A202,0,1),IF(AND(B153=мар17!B202,C153=мар17!C202),0,1))</f>
        <v>0</v>
      </c>
      <c r="Z153" s="70" t="str">
        <f t="shared" si="15"/>
        <v>ул. Четвертая д.4</v>
      </c>
      <c r="AA153" s="504">
        <f>IF($B153&lt;&gt;"",MAX(AA$7:AA152)+1,0)</f>
        <v>144</v>
      </c>
      <c r="AB153" s="502">
        <f t="shared" si="14"/>
        <v>153</v>
      </c>
      <c r="AC153" s="504">
        <f>1</f>
        <v>1</v>
      </c>
      <c r="AD153" s="103">
        <f t="shared" si="16"/>
        <v>1977.72</v>
      </c>
      <c r="AE153" s="103">
        <f t="shared" si="17"/>
        <v>0</v>
      </c>
      <c r="AF153" s="103">
        <f t="shared" si="18"/>
        <v>0</v>
      </c>
      <c r="AG153" s="3"/>
    </row>
    <row r="154" spans="1:33" ht="13.2" x14ac:dyDescent="0.25">
      <c r="B154" s="1" t="str">
        <f>адреса!$G$199</f>
        <v>кв.47</v>
      </c>
      <c r="C154" s="522">
        <f>адреса!$I$199</f>
        <v>40000047</v>
      </c>
      <c r="D154" s="6" t="str">
        <f>адреса!$K$199</f>
        <v>ФИО-4-47</v>
      </c>
      <c r="E154" s="6">
        <v>25874.89</v>
      </c>
      <c r="F154" s="6">
        <v>3223.59</v>
      </c>
      <c r="G154" s="6">
        <v>0</v>
      </c>
      <c r="H154" s="6">
        <v>0</v>
      </c>
      <c r="I154" s="6">
        <v>0</v>
      </c>
      <c r="J154" s="6">
        <v>0</v>
      </c>
      <c r="K154" s="6">
        <v>0</v>
      </c>
      <c r="L154" s="6"/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/>
      <c r="S154" s="6"/>
      <c r="T154" s="6"/>
      <c r="U154" s="6"/>
      <c r="V154" s="6">
        <v>3223.59</v>
      </c>
      <c r="W154" s="6">
        <v>25875</v>
      </c>
      <c r="X154" s="6">
        <v>3223.48</v>
      </c>
      <c r="Y154" s="513">
        <f>IF(A154&lt;&gt;"",IF(A154=мар17!A203,0,1),IF(AND(B154=мар17!B203,C154=мар17!C203),0,1))</f>
        <v>0</v>
      </c>
      <c r="Z154" s="70" t="str">
        <f t="shared" si="15"/>
        <v>ул. Четвертая д.4</v>
      </c>
      <c r="AA154" s="504">
        <f>IF($B154&lt;&gt;"",MAX(AA$7:AA153)+1,0)</f>
        <v>145</v>
      </c>
      <c r="AB154" s="502">
        <f t="shared" si="14"/>
        <v>154</v>
      </c>
      <c r="AC154" s="504">
        <f>1</f>
        <v>1</v>
      </c>
      <c r="AD154" s="103">
        <f t="shared" si="16"/>
        <v>3223.59</v>
      </c>
      <c r="AE154" s="103">
        <f t="shared" si="17"/>
        <v>0</v>
      </c>
      <c r="AF154" s="103">
        <f t="shared" si="18"/>
        <v>0</v>
      </c>
      <c r="AG154" s="3"/>
    </row>
    <row r="155" spans="1:33" ht="13.2" x14ac:dyDescent="0.25">
      <c r="B155" s="1" t="str">
        <f>адреса!$G$200</f>
        <v>кв.48</v>
      </c>
      <c r="C155" s="522">
        <f>адреса!$I$200</f>
        <v>40000048</v>
      </c>
      <c r="D155" s="6" t="str">
        <f>адреса!$K$200</f>
        <v>ФИО-4-48</v>
      </c>
      <c r="E155" s="6">
        <v>25191.81</v>
      </c>
      <c r="F155" s="6">
        <v>3138.49</v>
      </c>
      <c r="G155" s="6">
        <v>0</v>
      </c>
      <c r="H155" s="6">
        <v>0</v>
      </c>
      <c r="I155" s="6">
        <v>0</v>
      </c>
      <c r="J155" s="6">
        <v>0</v>
      </c>
      <c r="K155" s="6">
        <v>0</v>
      </c>
      <c r="L155" s="6"/>
      <c r="M155" s="6">
        <v>0</v>
      </c>
      <c r="N155" s="6">
        <v>0</v>
      </c>
      <c r="O155" s="6">
        <v>0</v>
      </c>
      <c r="P155" s="6">
        <v>0</v>
      </c>
      <c r="Q155" s="6">
        <v>0</v>
      </c>
      <c r="R155" s="6"/>
      <c r="S155" s="6"/>
      <c r="T155" s="6"/>
      <c r="U155" s="6"/>
      <c r="V155" s="6">
        <v>3138.49</v>
      </c>
      <c r="W155" s="6">
        <v>0</v>
      </c>
      <c r="X155" s="6">
        <v>28330.3</v>
      </c>
      <c r="Y155" s="513">
        <f>IF(A155&lt;&gt;"",IF(A155=мар17!A204,0,1),IF(AND(B155=мар17!B204,C155=мар17!C204),0,1))</f>
        <v>0</v>
      </c>
      <c r="Z155" s="70" t="str">
        <f t="shared" si="15"/>
        <v>ул. Четвертая д.4</v>
      </c>
      <c r="AA155" s="504">
        <f>IF($B155&lt;&gt;"",MAX(AA$7:AA154)+1,0)</f>
        <v>146</v>
      </c>
      <c r="AB155" s="502">
        <f t="shared" si="14"/>
        <v>155</v>
      </c>
      <c r="AC155" s="504">
        <f>1</f>
        <v>1</v>
      </c>
      <c r="AD155" s="103">
        <f t="shared" si="16"/>
        <v>3138.49</v>
      </c>
      <c r="AE155" s="103">
        <f t="shared" si="17"/>
        <v>0</v>
      </c>
      <c r="AF155" s="103">
        <f t="shared" si="18"/>
        <v>0</v>
      </c>
      <c r="AG155" s="3"/>
    </row>
    <row r="156" spans="1:33" ht="13.2" x14ac:dyDescent="0.25">
      <c r="B156" s="1" t="str">
        <f>адреса!$G$201</f>
        <v>кв.49</v>
      </c>
      <c r="C156" s="522">
        <f>адреса!$I$201</f>
        <v>40000049</v>
      </c>
      <c r="D156" s="6" t="str">
        <f>адреса!$K$201</f>
        <v>ФИО-4-49</v>
      </c>
      <c r="E156" s="6">
        <v>20437.599999999999</v>
      </c>
      <c r="F156" s="6">
        <v>2546.19</v>
      </c>
      <c r="G156" s="6">
        <v>0</v>
      </c>
      <c r="H156" s="6">
        <v>0</v>
      </c>
      <c r="I156" s="6">
        <v>0</v>
      </c>
      <c r="J156" s="6">
        <v>0</v>
      </c>
      <c r="K156" s="6">
        <v>0</v>
      </c>
      <c r="L156" s="6"/>
      <c r="M156" s="6">
        <v>0</v>
      </c>
      <c r="N156" s="6">
        <v>0</v>
      </c>
      <c r="O156" s="6">
        <v>0</v>
      </c>
      <c r="P156" s="6">
        <v>0</v>
      </c>
      <c r="Q156" s="6">
        <v>0</v>
      </c>
      <c r="R156" s="6"/>
      <c r="S156" s="6"/>
      <c r="T156" s="6"/>
      <c r="U156" s="6"/>
      <c r="V156" s="6">
        <v>2546.19</v>
      </c>
      <c r="W156" s="6">
        <v>0</v>
      </c>
      <c r="X156" s="6">
        <v>22983.79</v>
      </c>
      <c r="Y156" s="513">
        <f>IF(A156&lt;&gt;"",IF(A156=мар17!A205,0,1),IF(AND(B156=мар17!B205,C156=мар17!C205),0,1))</f>
        <v>0</v>
      </c>
      <c r="Z156" s="70" t="str">
        <f t="shared" si="15"/>
        <v>ул. Четвертая д.4</v>
      </c>
      <c r="AA156" s="504">
        <f>IF($B156&lt;&gt;"",MAX(AA$7:AA155)+1,0)</f>
        <v>147</v>
      </c>
      <c r="AB156" s="502">
        <f t="shared" si="14"/>
        <v>156</v>
      </c>
      <c r="AC156" s="504">
        <f>1</f>
        <v>1</v>
      </c>
      <c r="AD156" s="103">
        <f t="shared" si="16"/>
        <v>2546.19</v>
      </c>
      <c r="AE156" s="103">
        <f t="shared" si="17"/>
        <v>0</v>
      </c>
      <c r="AF156" s="103">
        <f t="shared" si="18"/>
        <v>0</v>
      </c>
      <c r="AG156" s="3"/>
    </row>
    <row r="157" spans="1:33" ht="13.2" x14ac:dyDescent="0.25">
      <c r="B157" s="1" t="str">
        <f>адреса!$G$202</f>
        <v>кв.50</v>
      </c>
      <c r="C157" s="522">
        <f>адреса!$I$202</f>
        <v>40000050</v>
      </c>
      <c r="D157" s="6" t="str">
        <f>адреса!$K$202</f>
        <v>ФИО-4-50</v>
      </c>
      <c r="E157" s="6">
        <v>8185.63</v>
      </c>
      <c r="F157" s="6">
        <v>2804.9</v>
      </c>
      <c r="G157" s="6">
        <v>0</v>
      </c>
      <c r="H157" s="6">
        <v>0</v>
      </c>
      <c r="I157" s="6">
        <v>0</v>
      </c>
      <c r="J157" s="6">
        <v>0</v>
      </c>
      <c r="K157" s="6">
        <v>0</v>
      </c>
      <c r="L157" s="6"/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/>
      <c r="S157" s="6"/>
      <c r="T157" s="6"/>
      <c r="U157" s="6"/>
      <c r="V157" s="6">
        <v>2804.9</v>
      </c>
      <c r="W157" s="6">
        <v>8185.63</v>
      </c>
      <c r="X157" s="6">
        <v>2804.9</v>
      </c>
      <c r="Y157" s="513">
        <f>IF(A157&lt;&gt;"",IF(A157=мар17!A206,0,1),IF(AND(B157=мар17!B206,C157=мар17!C206),0,1))</f>
        <v>0</v>
      </c>
      <c r="Z157" s="70" t="str">
        <f t="shared" si="15"/>
        <v>ул. Четвертая д.4</v>
      </c>
      <c r="AA157" s="504">
        <f>IF($B157&lt;&gt;"",MAX(AA$7:AA156)+1,0)</f>
        <v>148</v>
      </c>
      <c r="AB157" s="502">
        <f t="shared" si="14"/>
        <v>157</v>
      </c>
      <c r="AC157" s="504">
        <f>1</f>
        <v>1</v>
      </c>
      <c r="AD157" s="103">
        <f t="shared" si="16"/>
        <v>2804.9</v>
      </c>
      <c r="AE157" s="103">
        <f t="shared" si="17"/>
        <v>0</v>
      </c>
      <c r="AF157" s="103">
        <f t="shared" si="18"/>
        <v>0</v>
      </c>
      <c r="AG157" s="3"/>
    </row>
    <row r="158" spans="1:33" ht="13.2" x14ac:dyDescent="0.25">
      <c r="A158" s="4" t="str">
        <f>адреса!$E$203</f>
        <v>ул. Пятая д.5</v>
      </c>
      <c r="C158" s="522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513">
        <f>IF(A158&lt;&gt;"",IF(A158=мар17!A207,0,1),IF(AND(B158=мар17!B207,C158=мар17!C207),0,1))</f>
        <v>0</v>
      </c>
      <c r="Z158" s="70" t="str">
        <f t="shared" si="15"/>
        <v>ул. Пятая д.5</v>
      </c>
      <c r="AA158" s="504">
        <f>IF($B158&lt;&gt;"",MAX(AA$7:AA157)+1,0)</f>
        <v>0</v>
      </c>
      <c r="AB158" s="502">
        <f t="shared" si="14"/>
        <v>158</v>
      </c>
      <c r="AC158" s="504">
        <f>1</f>
        <v>1</v>
      </c>
      <c r="AD158" s="103">
        <f t="shared" si="16"/>
        <v>0</v>
      </c>
      <c r="AE158" s="103">
        <f t="shared" si="17"/>
        <v>0</v>
      </c>
      <c r="AF158" s="103">
        <f t="shared" si="18"/>
        <v>0</v>
      </c>
      <c r="AG158" s="3"/>
    </row>
    <row r="159" spans="1:33" ht="13.2" x14ac:dyDescent="0.25">
      <c r="B159" s="1" t="str">
        <f>адреса!$G$203</f>
        <v>кв.1</v>
      </c>
      <c r="C159" s="522">
        <f>адреса!$I$203</f>
        <v>50000001</v>
      </c>
      <c r="D159" s="6" t="str">
        <f>адреса!$K$203</f>
        <v>ФИО-5-1</v>
      </c>
      <c r="E159" s="6">
        <v>-2686.48</v>
      </c>
      <c r="F159" s="6">
        <v>2642.47</v>
      </c>
      <c r="G159" s="6">
        <v>0</v>
      </c>
      <c r="H159" s="6">
        <v>1981.76</v>
      </c>
      <c r="I159" s="6">
        <v>0</v>
      </c>
      <c r="J159" s="6">
        <v>0</v>
      </c>
      <c r="K159" s="6">
        <v>0</v>
      </c>
      <c r="L159" s="6"/>
      <c r="M159" s="6">
        <v>0</v>
      </c>
      <c r="N159" s="6">
        <v>50</v>
      </c>
      <c r="O159" s="6">
        <v>0</v>
      </c>
      <c r="P159" s="6">
        <v>0</v>
      </c>
      <c r="Q159" s="6">
        <v>0</v>
      </c>
      <c r="R159" s="6"/>
      <c r="S159" s="6"/>
      <c r="T159" s="6"/>
      <c r="U159" s="6"/>
      <c r="V159" s="6">
        <v>4674.2299999999996</v>
      </c>
      <c r="W159" s="6">
        <v>0</v>
      </c>
      <c r="X159" s="6">
        <v>1987.75</v>
      </c>
      <c r="Y159" s="513">
        <f>IF(A159&lt;&gt;"",IF(A159=мар17!A208,0,1),IF(AND(B159=мар17!B208,C159=мар17!C208),0,1))</f>
        <v>0</v>
      </c>
      <c r="Z159" s="70" t="str">
        <f t="shared" si="15"/>
        <v>ул. Пятая д.5</v>
      </c>
      <c r="AA159" s="504">
        <f>IF($B159&lt;&gt;"",MAX(AA$7:AA158)+1,0)</f>
        <v>149</v>
      </c>
      <c r="AB159" s="502">
        <f t="shared" si="14"/>
        <v>159</v>
      </c>
      <c r="AC159" s="504">
        <f>1</f>
        <v>1</v>
      </c>
      <c r="AD159" s="103">
        <f t="shared" si="16"/>
        <v>2642.47</v>
      </c>
      <c r="AE159" s="103">
        <f t="shared" si="17"/>
        <v>1981.76</v>
      </c>
      <c r="AF159" s="103">
        <f t="shared" si="18"/>
        <v>49.999999999999773</v>
      </c>
      <c r="AG159" s="3"/>
    </row>
    <row r="160" spans="1:33" ht="13.2" x14ac:dyDescent="0.25">
      <c r="B160" s="1" t="str">
        <f>адреса!$G$204</f>
        <v>кв.2</v>
      </c>
      <c r="C160" s="522">
        <f>адреса!$I$204</f>
        <v>50000002</v>
      </c>
      <c r="D160" s="6" t="str">
        <f>адреса!$K$204</f>
        <v>ФИО-5-2</v>
      </c>
      <c r="E160" s="6">
        <v>31576.09</v>
      </c>
      <c r="F160" s="6">
        <v>1687.55</v>
      </c>
      <c r="G160" s="6">
        <v>0</v>
      </c>
      <c r="H160" s="6">
        <v>1265.29</v>
      </c>
      <c r="I160" s="6">
        <v>0</v>
      </c>
      <c r="J160" s="6">
        <v>0</v>
      </c>
      <c r="K160" s="6">
        <v>0</v>
      </c>
      <c r="L160" s="6"/>
      <c r="M160" s="6">
        <v>0</v>
      </c>
      <c r="N160" s="6">
        <v>50</v>
      </c>
      <c r="O160" s="6">
        <v>0</v>
      </c>
      <c r="P160" s="6">
        <v>0</v>
      </c>
      <c r="Q160" s="6">
        <v>0</v>
      </c>
      <c r="R160" s="6"/>
      <c r="S160" s="6"/>
      <c r="T160" s="6"/>
      <c r="U160" s="6"/>
      <c r="V160" s="6">
        <v>3002.84</v>
      </c>
      <c r="W160" s="6">
        <v>31576.09</v>
      </c>
      <c r="X160" s="6">
        <v>3002.84</v>
      </c>
      <c r="Y160" s="513">
        <f>IF(A160&lt;&gt;"",IF(A160=мар17!A209,0,1),IF(AND(B160=мар17!B209,C160=мар17!C209),0,1))</f>
        <v>0</v>
      </c>
      <c r="Z160" s="70" t="str">
        <f t="shared" si="15"/>
        <v>ул. Пятая д.5</v>
      </c>
      <c r="AA160" s="504">
        <f>IF($B160&lt;&gt;"",MAX(AA$7:AA159)+1,0)</f>
        <v>150</v>
      </c>
      <c r="AB160" s="502">
        <f t="shared" si="14"/>
        <v>160</v>
      </c>
      <c r="AC160" s="504">
        <f>1</f>
        <v>1</v>
      </c>
      <c r="AD160" s="103">
        <f t="shared" si="16"/>
        <v>1687.55</v>
      </c>
      <c r="AE160" s="103">
        <f t="shared" si="17"/>
        <v>1265.29</v>
      </c>
      <c r="AF160" s="103">
        <f t="shared" si="18"/>
        <v>50.000000000000227</v>
      </c>
      <c r="AG160" s="3"/>
    </row>
    <row r="161" spans="2:33" ht="13.2" x14ac:dyDescent="0.25">
      <c r="B161" s="1" t="str">
        <f>адреса!$G$205</f>
        <v>кв.3</v>
      </c>
      <c r="C161" s="522">
        <f>адреса!$I$205</f>
        <v>50000003</v>
      </c>
      <c r="D161" s="6" t="str">
        <f>адреса!$K$205</f>
        <v>ФИО-5-3</v>
      </c>
      <c r="E161" s="6">
        <v>3931</v>
      </c>
      <c r="F161" s="6">
        <v>1137.81</v>
      </c>
      <c r="G161" s="6">
        <v>0</v>
      </c>
      <c r="H161" s="6">
        <v>1233.3599999999999</v>
      </c>
      <c r="I161" s="6">
        <v>23.21</v>
      </c>
      <c r="J161" s="6">
        <v>567.79999999999995</v>
      </c>
      <c r="K161" s="6">
        <v>137.65</v>
      </c>
      <c r="L161" s="6"/>
      <c r="M161" s="6">
        <v>0</v>
      </c>
      <c r="N161" s="6">
        <v>50</v>
      </c>
      <c r="O161" s="6">
        <v>0</v>
      </c>
      <c r="P161" s="6">
        <v>0</v>
      </c>
      <c r="Q161" s="6">
        <v>0</v>
      </c>
      <c r="R161" s="6"/>
      <c r="S161" s="6"/>
      <c r="T161" s="6"/>
      <c r="U161" s="6"/>
      <c r="V161" s="6">
        <v>3149.83</v>
      </c>
      <c r="W161" s="6">
        <v>3931</v>
      </c>
      <c r="X161" s="6">
        <v>3149.83</v>
      </c>
      <c r="Y161" s="513">
        <f>IF(A161&lt;&gt;"",IF(A161=мар17!A210,0,1),IF(AND(B161=мар17!B210,C161=мар17!C210),0,1))</f>
        <v>0</v>
      </c>
      <c r="Z161" s="70" t="str">
        <f t="shared" ref="Z161:Z170" si="19">IF(AND(A161&lt;&gt;"",B161=""),A161,Z160)</f>
        <v>ул. Пятая д.5</v>
      </c>
      <c r="AA161" s="504">
        <f>IF($B161&lt;&gt;"",MAX(AA$7:AA160)+1,0)</f>
        <v>151</v>
      </c>
      <c r="AB161" s="502">
        <f t="shared" si="14"/>
        <v>161</v>
      </c>
      <c r="AC161" s="504">
        <f>1</f>
        <v>1</v>
      </c>
      <c r="AD161" s="103">
        <f t="shared" ref="AD161:AD170" si="20">F161</f>
        <v>1137.81</v>
      </c>
      <c r="AE161" s="103">
        <f t="shared" ref="AE161:AE170" si="21">H161+I161+J161+K161+L161+O161+R161+S161</f>
        <v>1962.02</v>
      </c>
      <c r="AF161" s="103">
        <f t="shared" ref="AF161:AF170" si="22">V161-AD161-AE161</f>
        <v>50</v>
      </c>
      <c r="AG161" s="3"/>
    </row>
    <row r="162" spans="2:33" ht="13.2" x14ac:dyDescent="0.25">
      <c r="B162" s="1" t="str">
        <f>адреса!$G$206</f>
        <v>кв.4</v>
      </c>
      <c r="C162" s="522">
        <f>адреса!$I$206</f>
        <v>50000004</v>
      </c>
      <c r="D162" s="6" t="str">
        <f>адреса!$K$206</f>
        <v>ФИО-5-4</v>
      </c>
      <c r="E162" s="6">
        <v>9561.5499999999993</v>
      </c>
      <c r="F162" s="6">
        <v>2624.29</v>
      </c>
      <c r="G162" s="6">
        <v>0</v>
      </c>
      <c r="H162" s="6">
        <v>1965.79</v>
      </c>
      <c r="I162" s="6">
        <v>0</v>
      </c>
      <c r="J162" s="6">
        <v>0</v>
      </c>
      <c r="K162" s="6">
        <v>0</v>
      </c>
      <c r="L162" s="6"/>
      <c r="M162" s="6">
        <v>0</v>
      </c>
      <c r="N162" s="6">
        <v>50</v>
      </c>
      <c r="O162" s="6">
        <v>0</v>
      </c>
      <c r="P162" s="6">
        <v>0</v>
      </c>
      <c r="Q162" s="6">
        <v>0</v>
      </c>
      <c r="R162" s="6"/>
      <c r="S162" s="6"/>
      <c r="T162" s="6"/>
      <c r="U162" s="6"/>
      <c r="V162" s="6">
        <v>4640.08</v>
      </c>
      <c r="W162" s="6">
        <v>14201.63</v>
      </c>
      <c r="X162" s="6">
        <v>0</v>
      </c>
      <c r="Y162" s="513">
        <f>IF(A162&lt;&gt;"",IF(A162=мар17!A211,0,1),IF(AND(B162=мар17!B211,C162=мар17!C211),0,1))</f>
        <v>0</v>
      </c>
      <c r="Z162" s="70" t="str">
        <f t="shared" si="19"/>
        <v>ул. Пятая д.5</v>
      </c>
      <c r="AA162" s="504">
        <f>IF($B162&lt;&gt;"",MAX(AA$7:AA161)+1,0)</f>
        <v>152</v>
      </c>
      <c r="AB162" s="502">
        <f t="shared" si="14"/>
        <v>162</v>
      </c>
      <c r="AC162" s="504">
        <f>1</f>
        <v>1</v>
      </c>
      <c r="AD162" s="103">
        <f t="shared" si="20"/>
        <v>2624.29</v>
      </c>
      <c r="AE162" s="103">
        <f t="shared" si="21"/>
        <v>1965.79</v>
      </c>
      <c r="AF162" s="103">
        <f t="shared" si="22"/>
        <v>50</v>
      </c>
      <c r="AG162" s="3"/>
    </row>
    <row r="163" spans="2:33" ht="13.2" x14ac:dyDescent="0.25">
      <c r="B163" s="1" t="str">
        <f>адреса!$G$207</f>
        <v>кв.5</v>
      </c>
      <c r="C163" s="522">
        <f>адреса!$I$207</f>
        <v>50000005</v>
      </c>
      <c r="D163" s="6" t="str">
        <f>адреса!$K$207</f>
        <v>ФИО-5-5</v>
      </c>
      <c r="E163" s="6">
        <v>5292.78</v>
      </c>
      <c r="F163" s="6">
        <v>1687.55</v>
      </c>
      <c r="G163" s="6">
        <v>0</v>
      </c>
      <c r="H163" s="6">
        <v>1265.29</v>
      </c>
      <c r="I163" s="6">
        <v>162.47</v>
      </c>
      <c r="J163" s="6">
        <v>851.7</v>
      </c>
      <c r="K163" s="6">
        <v>357.89</v>
      </c>
      <c r="L163" s="6"/>
      <c r="M163" s="6">
        <v>0</v>
      </c>
      <c r="N163" s="6">
        <v>50</v>
      </c>
      <c r="O163" s="6">
        <v>0</v>
      </c>
      <c r="P163" s="6">
        <v>0</v>
      </c>
      <c r="Q163" s="6">
        <v>0</v>
      </c>
      <c r="R163" s="6"/>
      <c r="S163" s="6"/>
      <c r="T163" s="6"/>
      <c r="U163" s="6"/>
      <c r="V163" s="6">
        <v>4374.8999999999996</v>
      </c>
      <c r="W163" s="6">
        <v>5292.78</v>
      </c>
      <c r="X163" s="6">
        <v>4374.8999999999996</v>
      </c>
      <c r="Y163" s="513">
        <f>IF(A163&lt;&gt;"",IF(A163=мар17!A212,0,1),IF(AND(B163=мар17!B212,C163=мар17!C212),0,1))</f>
        <v>0</v>
      </c>
      <c r="Z163" s="70" t="str">
        <f t="shared" si="19"/>
        <v>ул. Пятая д.5</v>
      </c>
      <c r="AA163" s="504">
        <f>IF($B163&lt;&gt;"",MAX(AA$7:AA162)+1,0)</f>
        <v>153</v>
      </c>
      <c r="AB163" s="502">
        <f t="shared" si="14"/>
        <v>163</v>
      </c>
      <c r="AC163" s="504">
        <f>1</f>
        <v>1</v>
      </c>
      <c r="AD163" s="103">
        <f t="shared" si="20"/>
        <v>1687.55</v>
      </c>
      <c r="AE163" s="103">
        <f t="shared" si="21"/>
        <v>2637.35</v>
      </c>
      <c r="AF163" s="103">
        <f t="shared" si="22"/>
        <v>49.999999999999545</v>
      </c>
      <c r="AG163" s="3"/>
    </row>
    <row r="164" spans="2:33" ht="13.2" x14ac:dyDescent="0.25">
      <c r="B164" s="1" t="str">
        <f>адреса!$G$208</f>
        <v>кв.6</v>
      </c>
      <c r="C164" s="522">
        <f>адреса!$I$208</f>
        <v>50000006</v>
      </c>
      <c r="D164" s="6" t="str">
        <f>адреса!$K$208</f>
        <v>ФИО-5-6</v>
      </c>
      <c r="E164" s="6">
        <v>8451.7900000000009</v>
      </c>
      <c r="F164" s="6">
        <v>1652</v>
      </c>
      <c r="G164" s="6">
        <v>0</v>
      </c>
      <c r="H164" s="6">
        <v>1235.3599999999999</v>
      </c>
      <c r="I164" s="6">
        <v>0</v>
      </c>
      <c r="J164" s="6">
        <v>0</v>
      </c>
      <c r="K164" s="6">
        <v>0</v>
      </c>
      <c r="L164" s="6"/>
      <c r="M164" s="6">
        <v>0</v>
      </c>
      <c r="N164" s="6">
        <v>50</v>
      </c>
      <c r="O164" s="6">
        <v>0</v>
      </c>
      <c r="P164" s="6">
        <v>0</v>
      </c>
      <c r="Q164" s="6">
        <v>0</v>
      </c>
      <c r="R164" s="6"/>
      <c r="S164" s="6"/>
      <c r="T164" s="6"/>
      <c r="U164" s="6"/>
      <c r="V164" s="6">
        <v>2937.36</v>
      </c>
      <c r="W164" s="6">
        <v>5000</v>
      </c>
      <c r="X164" s="6">
        <v>6389.15</v>
      </c>
      <c r="Y164" s="513">
        <f>IF(A164&lt;&gt;"",IF(A164=мар17!A213,0,1),IF(AND(B164=мар17!B213,C164=мар17!C213),0,1))</f>
        <v>0</v>
      </c>
      <c r="Z164" s="70" t="str">
        <f t="shared" si="19"/>
        <v>ул. Пятая д.5</v>
      </c>
      <c r="AA164" s="504">
        <f>IF($B164&lt;&gt;"",MAX(AA$7:AA163)+1,0)</f>
        <v>154</v>
      </c>
      <c r="AB164" s="502">
        <f t="shared" si="14"/>
        <v>164</v>
      </c>
      <c r="AC164" s="504">
        <f>1</f>
        <v>1</v>
      </c>
      <c r="AD164" s="103">
        <f t="shared" si="20"/>
        <v>1652</v>
      </c>
      <c r="AE164" s="103">
        <f t="shared" si="21"/>
        <v>1235.3599999999999</v>
      </c>
      <c r="AF164" s="103">
        <f t="shared" si="22"/>
        <v>50.000000000000227</v>
      </c>
      <c r="AG164" s="3"/>
    </row>
    <row r="165" spans="2:33" ht="13.2" x14ac:dyDescent="0.25">
      <c r="B165" s="1" t="str">
        <f>адреса!$G$209</f>
        <v>кв.7</v>
      </c>
      <c r="C165" s="522">
        <f>адреса!$I$209</f>
        <v>50000007</v>
      </c>
      <c r="D165" s="6" t="str">
        <f>адреса!$K$209</f>
        <v>ФИО-5-7</v>
      </c>
      <c r="E165" s="6">
        <v>8949.9500000000007</v>
      </c>
      <c r="F165" s="6">
        <v>4060.31</v>
      </c>
      <c r="G165" s="6">
        <v>0</v>
      </c>
      <c r="H165" s="6">
        <v>3041.49</v>
      </c>
      <c r="I165" s="6">
        <v>0</v>
      </c>
      <c r="J165" s="6">
        <v>0</v>
      </c>
      <c r="K165" s="6">
        <v>0</v>
      </c>
      <c r="L165" s="6"/>
      <c r="M165" s="6">
        <v>0</v>
      </c>
      <c r="N165" s="6">
        <v>50</v>
      </c>
      <c r="O165" s="6">
        <v>0</v>
      </c>
      <c r="P165" s="6">
        <v>0</v>
      </c>
      <c r="Q165" s="6">
        <v>0</v>
      </c>
      <c r="R165" s="6"/>
      <c r="S165" s="6"/>
      <c r="T165" s="6"/>
      <c r="U165" s="6"/>
      <c r="V165" s="6">
        <v>7151.8</v>
      </c>
      <c r="W165" s="6">
        <v>0</v>
      </c>
      <c r="X165" s="6">
        <v>16101.75</v>
      </c>
      <c r="Y165" s="513">
        <f>IF(A165&lt;&gt;"",IF(A165=мар17!A214,0,1),IF(AND(B165=мар17!B214,C165=мар17!C214),0,1))</f>
        <v>0</v>
      </c>
      <c r="Z165" s="70" t="str">
        <f t="shared" si="19"/>
        <v>ул. Пятая д.5</v>
      </c>
      <c r="AA165" s="504">
        <f>IF($B165&lt;&gt;"",MAX(AA$7:AA164)+1,0)</f>
        <v>155</v>
      </c>
      <c r="AB165" s="502">
        <f t="shared" si="14"/>
        <v>165</v>
      </c>
      <c r="AC165" s="504">
        <f>1</f>
        <v>1</v>
      </c>
      <c r="AD165" s="103">
        <f t="shared" si="20"/>
        <v>4060.31</v>
      </c>
      <c r="AE165" s="103">
        <f t="shared" si="21"/>
        <v>3041.49</v>
      </c>
      <c r="AF165" s="103">
        <f t="shared" si="22"/>
        <v>50.000000000000455</v>
      </c>
      <c r="AG165" s="3"/>
    </row>
    <row r="166" spans="2:33" ht="13.2" x14ac:dyDescent="0.25">
      <c r="B166" s="1" t="str">
        <f>адреса!$G$210</f>
        <v>кв.8</v>
      </c>
      <c r="C166" s="522">
        <f>адреса!$I$210</f>
        <v>50000008</v>
      </c>
      <c r="D166" s="6" t="str">
        <f>адреса!$K$210</f>
        <v>ФИО-5-8</v>
      </c>
      <c r="E166" s="6">
        <v>749.56</v>
      </c>
      <c r="F166" s="6">
        <v>2624.29</v>
      </c>
      <c r="G166" s="6">
        <v>0</v>
      </c>
      <c r="H166" s="6">
        <v>1965.79</v>
      </c>
      <c r="I166" s="6">
        <v>232.1</v>
      </c>
      <c r="J166" s="6">
        <v>851.7</v>
      </c>
      <c r="K166" s="6">
        <v>440.48</v>
      </c>
      <c r="L166" s="6"/>
      <c r="M166" s="6">
        <v>0</v>
      </c>
      <c r="N166" s="6">
        <v>50</v>
      </c>
      <c r="O166" s="6">
        <v>0</v>
      </c>
      <c r="P166" s="6">
        <v>0</v>
      </c>
      <c r="Q166" s="6">
        <v>0</v>
      </c>
      <c r="R166" s="6"/>
      <c r="S166" s="6"/>
      <c r="T166" s="6"/>
      <c r="U166" s="6"/>
      <c r="V166" s="6">
        <v>6164.36</v>
      </c>
      <c r="W166" s="6">
        <v>6164.36</v>
      </c>
      <c r="X166" s="6">
        <v>749.56</v>
      </c>
      <c r="Y166" s="513">
        <f>IF(A166&lt;&gt;"",IF(A166=мар17!A215,0,1),IF(AND(B166=мар17!B215,C166=мар17!C215),0,1))</f>
        <v>0</v>
      </c>
      <c r="Z166" s="70" t="str">
        <f t="shared" si="19"/>
        <v>ул. Пятая д.5</v>
      </c>
      <c r="AA166" s="504">
        <f>IF($B166&lt;&gt;"",MAX(AA$7:AA165)+1,0)</f>
        <v>156</v>
      </c>
      <c r="AB166" s="502">
        <f t="shared" si="14"/>
        <v>166</v>
      </c>
      <c r="AC166" s="504">
        <f>1</f>
        <v>1</v>
      </c>
      <c r="AD166" s="103">
        <f t="shared" si="20"/>
        <v>2624.29</v>
      </c>
      <c r="AE166" s="103">
        <f t="shared" si="21"/>
        <v>3490.07</v>
      </c>
      <c r="AF166" s="103">
        <f t="shared" si="22"/>
        <v>49.999999999999545</v>
      </c>
      <c r="AG166" s="3"/>
    </row>
    <row r="167" spans="2:33" ht="13.2" x14ac:dyDescent="0.25">
      <c r="B167" s="1" t="str">
        <f>адреса!$G$211</f>
        <v>кв.9</v>
      </c>
      <c r="C167" s="522">
        <f>адреса!$I$211</f>
        <v>50000009</v>
      </c>
      <c r="D167" s="6" t="str">
        <f>адреса!$K$211</f>
        <v>ФИО-5-9</v>
      </c>
      <c r="E167" s="6">
        <v>12985.57</v>
      </c>
      <c r="F167" s="6">
        <v>1687.55</v>
      </c>
      <c r="G167" s="6">
        <v>0</v>
      </c>
      <c r="H167" s="6">
        <v>1265.29</v>
      </c>
      <c r="I167" s="6">
        <v>208.89</v>
      </c>
      <c r="J167" s="6">
        <v>1135.5999999999999</v>
      </c>
      <c r="K167" s="6">
        <v>468.01</v>
      </c>
      <c r="L167" s="6"/>
      <c r="M167" s="6">
        <v>0</v>
      </c>
      <c r="N167" s="6">
        <v>50</v>
      </c>
      <c r="O167" s="6">
        <v>0</v>
      </c>
      <c r="P167" s="6">
        <v>0</v>
      </c>
      <c r="Q167" s="6">
        <v>0</v>
      </c>
      <c r="R167" s="6"/>
      <c r="S167" s="6"/>
      <c r="T167" s="6"/>
      <c r="U167" s="6"/>
      <c r="V167" s="6">
        <v>4815.34</v>
      </c>
      <c r="W167" s="6">
        <v>11000</v>
      </c>
      <c r="X167" s="6">
        <v>6800.91</v>
      </c>
      <c r="Y167" s="513">
        <f>IF(A167&lt;&gt;"",IF(A167=мар17!A216,0,1),IF(AND(B167=мар17!B216,C167=мар17!C216),0,1))</f>
        <v>0</v>
      </c>
      <c r="Z167" s="70" t="str">
        <f t="shared" si="19"/>
        <v>ул. Пятая д.5</v>
      </c>
      <c r="AA167" s="504">
        <f>IF($B167&lt;&gt;"",MAX(AA$7:AA166)+1,0)</f>
        <v>157</v>
      </c>
      <c r="AB167" s="502">
        <f t="shared" si="14"/>
        <v>167</v>
      </c>
      <c r="AC167" s="504">
        <f>1</f>
        <v>1</v>
      </c>
      <c r="AD167" s="103">
        <f t="shared" si="20"/>
        <v>1687.55</v>
      </c>
      <c r="AE167" s="103">
        <f t="shared" si="21"/>
        <v>3077.79</v>
      </c>
      <c r="AF167" s="103">
        <f t="shared" si="22"/>
        <v>50</v>
      </c>
      <c r="AG167" s="3"/>
    </row>
    <row r="168" spans="2:33" ht="13.2" x14ac:dyDescent="0.25">
      <c r="B168" s="1" t="str">
        <f>адреса!$G$212</f>
        <v>кв.10</v>
      </c>
      <c r="C168" s="522">
        <f>адреса!$I$212</f>
        <v>50000010</v>
      </c>
      <c r="D168" s="6" t="str">
        <f>адреса!$K$212</f>
        <v>ФИО-5-10</v>
      </c>
      <c r="E168" s="6">
        <v>0</v>
      </c>
      <c r="F168" s="6">
        <v>1652</v>
      </c>
      <c r="G168" s="6">
        <v>0</v>
      </c>
      <c r="H168" s="6">
        <v>1235.3599999999999</v>
      </c>
      <c r="I168" s="6">
        <v>34.82</v>
      </c>
      <c r="J168" s="6">
        <v>184.54</v>
      </c>
      <c r="K168" s="6">
        <v>77.08</v>
      </c>
      <c r="L168" s="6"/>
      <c r="M168" s="6">
        <v>0</v>
      </c>
      <c r="N168" s="6">
        <v>50</v>
      </c>
      <c r="O168" s="6">
        <v>0</v>
      </c>
      <c r="P168" s="6">
        <v>0</v>
      </c>
      <c r="Q168" s="6">
        <v>0</v>
      </c>
      <c r="R168" s="6"/>
      <c r="S168" s="6"/>
      <c r="T168" s="6"/>
      <c r="U168" s="6"/>
      <c r="V168" s="6">
        <v>3233.8</v>
      </c>
      <c r="W168" s="6">
        <v>0</v>
      </c>
      <c r="X168" s="6">
        <v>3233.8</v>
      </c>
      <c r="Y168" s="513">
        <f>IF(A168&lt;&gt;"",IF(A168=мар17!A217,0,1),IF(AND(B168=мар17!B217,C168=мар17!C217),0,1))</f>
        <v>0</v>
      </c>
      <c r="Z168" s="70" t="str">
        <f t="shared" si="19"/>
        <v>ул. Пятая д.5</v>
      </c>
      <c r="AA168" s="504">
        <f>IF($B168&lt;&gt;"",MAX(AA$7:AA167)+1,0)</f>
        <v>158</v>
      </c>
      <c r="AB168" s="502">
        <f t="shared" si="14"/>
        <v>168</v>
      </c>
      <c r="AC168" s="504">
        <f>1</f>
        <v>1</v>
      </c>
      <c r="AD168" s="103">
        <f t="shared" si="20"/>
        <v>1652</v>
      </c>
      <c r="AE168" s="103">
        <f t="shared" si="21"/>
        <v>1531.7999999999997</v>
      </c>
      <c r="AF168" s="103">
        <f t="shared" si="22"/>
        <v>50.000000000000455</v>
      </c>
      <c r="AG168" s="3"/>
    </row>
    <row r="169" spans="2:33" ht="13.2" x14ac:dyDescent="0.25">
      <c r="B169" s="1" t="str">
        <f>адреса!$G$213</f>
        <v>кв.11</v>
      </c>
      <c r="C169" s="522">
        <f>адреса!$I$213</f>
        <v>50000011</v>
      </c>
      <c r="D169" s="6" t="str">
        <f>адреса!$K$213</f>
        <v>ФИО-5-11</v>
      </c>
      <c r="E169" s="6">
        <v>9045.9599999999991</v>
      </c>
      <c r="F169" s="6">
        <v>4060.31</v>
      </c>
      <c r="G169" s="6">
        <v>0</v>
      </c>
      <c r="H169" s="6">
        <v>3041.49</v>
      </c>
      <c r="I169" s="6">
        <v>89.31</v>
      </c>
      <c r="J169" s="6">
        <v>515.28</v>
      </c>
      <c r="K169" s="6">
        <v>205.87</v>
      </c>
      <c r="L169" s="6"/>
      <c r="M169" s="6">
        <v>0</v>
      </c>
      <c r="N169" s="6">
        <v>50</v>
      </c>
      <c r="O169" s="6">
        <v>0</v>
      </c>
      <c r="P169" s="6">
        <v>0</v>
      </c>
      <c r="Q169" s="6">
        <v>0</v>
      </c>
      <c r="R169" s="6"/>
      <c r="S169" s="6"/>
      <c r="T169" s="6"/>
      <c r="U169" s="6"/>
      <c r="V169" s="6">
        <v>7962.26</v>
      </c>
      <c r="W169" s="6">
        <v>8949.9500000000007</v>
      </c>
      <c r="X169" s="6">
        <v>8058.27</v>
      </c>
      <c r="Y169" s="513">
        <f>IF(A169&lt;&gt;"",IF(A169=мар17!A218,0,1),IF(AND(B169=мар17!B218,C169=мар17!C218),0,1))</f>
        <v>0</v>
      </c>
      <c r="Z169" s="70" t="str">
        <f t="shared" si="19"/>
        <v>ул. Пятая д.5</v>
      </c>
      <c r="AA169" s="504">
        <f>IF($B169&lt;&gt;"",MAX(AA$7:AA168)+1,0)</f>
        <v>159</v>
      </c>
      <c r="AB169" s="502">
        <f t="shared" si="14"/>
        <v>169</v>
      </c>
      <c r="AC169" s="504">
        <f>1</f>
        <v>1</v>
      </c>
      <c r="AD169" s="103">
        <f t="shared" si="20"/>
        <v>4060.31</v>
      </c>
      <c r="AE169" s="103">
        <f t="shared" si="21"/>
        <v>3851.95</v>
      </c>
      <c r="AF169" s="103">
        <f t="shared" si="22"/>
        <v>50.000000000000455</v>
      </c>
      <c r="AG169" s="3"/>
    </row>
    <row r="170" spans="2:33" ht="13.2" x14ac:dyDescent="0.25">
      <c r="B170" s="1" t="str">
        <f>адреса!$G$214</f>
        <v>кв.12</v>
      </c>
      <c r="C170" s="522">
        <f>адреса!$I$214</f>
        <v>50000012</v>
      </c>
      <c r="D170" s="6" t="str">
        <f>адреса!$K$214</f>
        <v>ФИО-5-12</v>
      </c>
      <c r="E170" s="6">
        <v>45810.12</v>
      </c>
      <c r="F170" s="6">
        <v>2631.79</v>
      </c>
      <c r="G170" s="6">
        <v>0</v>
      </c>
      <c r="H170" s="6">
        <v>1971.78</v>
      </c>
      <c r="I170" s="6">
        <v>0</v>
      </c>
      <c r="J170" s="6">
        <v>0</v>
      </c>
      <c r="K170" s="6">
        <v>0</v>
      </c>
      <c r="L170" s="6"/>
      <c r="M170" s="6">
        <v>0</v>
      </c>
      <c r="N170" s="6">
        <v>50</v>
      </c>
      <c r="O170" s="6">
        <v>0</v>
      </c>
      <c r="P170" s="6">
        <v>0</v>
      </c>
      <c r="Q170" s="6">
        <v>0</v>
      </c>
      <c r="R170" s="6"/>
      <c r="S170" s="6"/>
      <c r="T170" s="6"/>
      <c r="U170" s="6"/>
      <c r="V170" s="6">
        <v>4653.57</v>
      </c>
      <c r="W170" s="6">
        <v>0</v>
      </c>
      <c r="X170" s="6">
        <v>50463.69</v>
      </c>
      <c r="Y170" s="513">
        <f>IF(A170&lt;&gt;"",IF(A170=мар17!A219,0,1),IF(AND(B170=мар17!B219,C170=мар17!C219),0,1))</f>
        <v>0</v>
      </c>
      <c r="Z170" s="70" t="str">
        <f t="shared" si="19"/>
        <v>ул. Пятая д.5</v>
      </c>
      <c r="AA170" s="504">
        <f>IF($B170&lt;&gt;"",MAX(AA$7:AA169)+1,0)</f>
        <v>160</v>
      </c>
      <c r="AB170" s="502">
        <f t="shared" si="14"/>
        <v>170</v>
      </c>
      <c r="AC170" s="504">
        <f>1</f>
        <v>1</v>
      </c>
      <c r="AD170" s="103">
        <f t="shared" si="20"/>
        <v>2631.79</v>
      </c>
      <c r="AE170" s="103">
        <f t="shared" si="21"/>
        <v>1971.78</v>
      </c>
      <c r="AF170" s="103">
        <f t="shared" si="22"/>
        <v>49.999999999999773</v>
      </c>
      <c r="AG170" s="3"/>
    </row>
    <row r="171" spans="2:33" ht="13.2" x14ac:dyDescent="0.25">
      <c r="B171" s="1" t="str">
        <f>адреса!$G$215</f>
        <v>кв.13</v>
      </c>
      <c r="C171" s="522">
        <f>адреса!$I$215</f>
        <v>50000013</v>
      </c>
      <c r="D171" s="6" t="str">
        <f>адреса!$K$215</f>
        <v>ФИО-5-13</v>
      </c>
      <c r="E171" s="6">
        <v>6231.91</v>
      </c>
      <c r="F171" s="6">
        <v>1703.04</v>
      </c>
      <c r="G171" s="6">
        <v>0</v>
      </c>
      <c r="H171" s="6">
        <v>1261.3</v>
      </c>
      <c r="I171" s="6">
        <v>61.74</v>
      </c>
      <c r="J171" s="6">
        <v>212.93</v>
      </c>
      <c r="K171" s="6">
        <v>114.52</v>
      </c>
      <c r="L171" s="6"/>
      <c r="M171" s="6">
        <v>0</v>
      </c>
      <c r="N171" s="6">
        <v>50</v>
      </c>
      <c r="O171" s="6">
        <v>0</v>
      </c>
      <c r="P171" s="6">
        <v>0</v>
      </c>
      <c r="Q171" s="6">
        <v>0</v>
      </c>
      <c r="R171" s="6"/>
      <c r="S171" s="6"/>
      <c r="T171" s="6"/>
      <c r="U171" s="6"/>
      <c r="V171" s="6">
        <v>3403.53</v>
      </c>
      <c r="W171" s="6">
        <v>6231.91</v>
      </c>
      <c r="X171" s="6">
        <v>3403.53</v>
      </c>
      <c r="Y171" s="513">
        <f>IF(A171&lt;&gt;"",IF(A171=мар17!A220,0,1),IF(AND(B171=мар17!B220,C171=мар17!C220),0,1))</f>
        <v>0</v>
      </c>
      <c r="Z171" s="70" t="str">
        <f t="shared" ref="Z171:Z234" si="23">IF(AND(A171&lt;&gt;"",B171=""),A171,Z170)</f>
        <v>ул. Пятая д.5</v>
      </c>
      <c r="AA171" s="504">
        <f>IF($B171&lt;&gt;"",MAX(AA$7:AA170)+1,0)</f>
        <v>161</v>
      </c>
      <c r="AB171" s="502">
        <f t="shared" si="14"/>
        <v>171</v>
      </c>
      <c r="AC171" s="504">
        <f>1</f>
        <v>1</v>
      </c>
      <c r="AD171" s="103">
        <f t="shared" ref="AD171:AD234" si="24">F171</f>
        <v>1703.04</v>
      </c>
      <c r="AE171" s="103">
        <f t="shared" ref="AE171:AE234" si="25">H171+I171+J171+K171+L171+O171+R171+S171</f>
        <v>1650.49</v>
      </c>
      <c r="AF171" s="103">
        <f t="shared" ref="AF171:AF234" si="26">V171-AD171-AE171</f>
        <v>50.000000000000227</v>
      </c>
      <c r="AG171" s="3"/>
    </row>
    <row r="172" spans="2:33" ht="13.2" x14ac:dyDescent="0.25">
      <c r="B172" s="1" t="str">
        <f>адреса!$G$216</f>
        <v>кв.14</v>
      </c>
      <c r="C172" s="522">
        <f>адреса!$I$216</f>
        <v>50000014</v>
      </c>
      <c r="D172" s="6" t="str">
        <f>адреса!$K$216</f>
        <v>ФИО-5-14</v>
      </c>
      <c r="E172" s="6">
        <v>71595.67</v>
      </c>
      <c r="F172" s="6">
        <v>4049.05</v>
      </c>
      <c r="G172" s="6">
        <v>0</v>
      </c>
      <c r="H172" s="6">
        <v>3033.51</v>
      </c>
      <c r="I172" s="6">
        <v>0</v>
      </c>
      <c r="J172" s="6">
        <v>0</v>
      </c>
      <c r="K172" s="6">
        <v>0</v>
      </c>
      <c r="L172" s="6"/>
      <c r="M172" s="6">
        <v>0</v>
      </c>
      <c r="N172" s="6">
        <v>50</v>
      </c>
      <c r="O172" s="6">
        <v>0</v>
      </c>
      <c r="P172" s="6">
        <v>0</v>
      </c>
      <c r="Q172" s="6">
        <v>0</v>
      </c>
      <c r="R172" s="6"/>
      <c r="S172" s="6"/>
      <c r="T172" s="6"/>
      <c r="U172" s="6"/>
      <c r="V172" s="6">
        <v>7132.56</v>
      </c>
      <c r="W172" s="6">
        <v>0</v>
      </c>
      <c r="X172" s="6">
        <v>78728.23</v>
      </c>
      <c r="Y172" s="513">
        <f>IF(A172&lt;&gt;"",IF(A172=мар17!A221,0,1),IF(AND(B172=мар17!B221,C172=мар17!C221),0,1))</f>
        <v>0</v>
      </c>
      <c r="Z172" s="70" t="str">
        <f t="shared" si="23"/>
        <v>ул. Пятая д.5</v>
      </c>
      <c r="AA172" s="504">
        <f>IF($B172&lt;&gt;"",MAX(AA$7:AA171)+1,0)</f>
        <v>162</v>
      </c>
      <c r="AB172" s="502">
        <f t="shared" si="14"/>
        <v>172</v>
      </c>
      <c r="AC172" s="504">
        <f>1</f>
        <v>1</v>
      </c>
      <c r="AD172" s="103">
        <f t="shared" si="24"/>
        <v>4049.05</v>
      </c>
      <c r="AE172" s="103">
        <f t="shared" si="25"/>
        <v>3033.51</v>
      </c>
      <c r="AF172" s="103">
        <f t="shared" si="26"/>
        <v>50</v>
      </c>
      <c r="AG172" s="3"/>
    </row>
    <row r="173" spans="2:33" ht="13.2" x14ac:dyDescent="0.25">
      <c r="B173" s="1" t="str">
        <f>адреса!$G$217</f>
        <v>кв.15</v>
      </c>
      <c r="C173" s="522">
        <f>адреса!$I$217</f>
        <v>50000015</v>
      </c>
      <c r="D173" s="6" t="str">
        <f>адреса!$K$217</f>
        <v>ФИО-5-15</v>
      </c>
      <c r="E173" s="6">
        <v>6361</v>
      </c>
      <c r="F173" s="6">
        <v>2631.79</v>
      </c>
      <c r="G173" s="6">
        <v>0</v>
      </c>
      <c r="H173" s="6">
        <v>1971.78</v>
      </c>
      <c r="I173" s="6">
        <v>92.84</v>
      </c>
      <c r="J173" s="6">
        <v>283.89999999999998</v>
      </c>
      <c r="K173" s="6">
        <v>165.18</v>
      </c>
      <c r="L173" s="6"/>
      <c r="M173" s="6">
        <v>0</v>
      </c>
      <c r="N173" s="6">
        <v>50</v>
      </c>
      <c r="O173" s="6">
        <v>0</v>
      </c>
      <c r="P173" s="6">
        <v>0</v>
      </c>
      <c r="Q173" s="6">
        <v>0</v>
      </c>
      <c r="R173" s="6"/>
      <c r="S173" s="6"/>
      <c r="T173" s="6"/>
      <c r="U173" s="6"/>
      <c r="V173" s="6">
        <v>5195.49</v>
      </c>
      <c r="W173" s="6">
        <v>6361</v>
      </c>
      <c r="X173" s="6">
        <v>5195.49</v>
      </c>
      <c r="Y173" s="513">
        <f>IF(A173&lt;&gt;"",IF(A173=мар17!A222,0,1),IF(AND(B173=мар17!B222,C173=мар17!C222),0,1))</f>
        <v>0</v>
      </c>
      <c r="Z173" s="70" t="str">
        <f t="shared" si="23"/>
        <v>ул. Пятая д.5</v>
      </c>
      <c r="AA173" s="504">
        <f>IF($B173&lt;&gt;"",MAX(AA$7:AA172)+1,0)</f>
        <v>163</v>
      </c>
      <c r="AB173" s="502">
        <f t="shared" si="14"/>
        <v>173</v>
      </c>
      <c r="AC173" s="504">
        <f>1</f>
        <v>1</v>
      </c>
      <c r="AD173" s="103">
        <f t="shared" si="24"/>
        <v>2631.79</v>
      </c>
      <c r="AE173" s="103">
        <f t="shared" si="25"/>
        <v>2513.6999999999998</v>
      </c>
      <c r="AF173" s="103">
        <f t="shared" si="26"/>
        <v>50</v>
      </c>
      <c r="AG173" s="3"/>
    </row>
    <row r="174" spans="2:33" ht="13.2" x14ac:dyDescent="0.25">
      <c r="B174" s="1" t="str">
        <f>адреса!$G$218</f>
        <v>кв.16</v>
      </c>
      <c r="C174" s="522">
        <f>адреса!$I$218</f>
        <v>50000016</v>
      </c>
      <c r="D174" s="6" t="str">
        <f>адреса!$K$218</f>
        <v>ФИО-5-16</v>
      </c>
      <c r="E174" s="6">
        <v>3741.49</v>
      </c>
      <c r="F174" s="6">
        <v>1685.78</v>
      </c>
      <c r="G174" s="6">
        <v>0</v>
      </c>
      <c r="H174" s="6">
        <v>1261.3</v>
      </c>
      <c r="I174" s="6">
        <v>0</v>
      </c>
      <c r="J174" s="6">
        <v>0</v>
      </c>
      <c r="K174" s="6">
        <v>0</v>
      </c>
      <c r="L174" s="6"/>
      <c r="M174" s="6">
        <v>0</v>
      </c>
      <c r="N174" s="6">
        <v>50</v>
      </c>
      <c r="O174" s="6">
        <v>0</v>
      </c>
      <c r="P174" s="6">
        <v>0</v>
      </c>
      <c r="Q174" s="6">
        <v>0</v>
      </c>
      <c r="R174" s="6"/>
      <c r="S174" s="6"/>
      <c r="T174" s="6"/>
      <c r="U174" s="6"/>
      <c r="V174" s="6">
        <v>2997.08</v>
      </c>
      <c r="W174" s="6">
        <v>3741.49</v>
      </c>
      <c r="X174" s="6">
        <v>2997.08</v>
      </c>
      <c r="Y174" s="513">
        <f>IF(A174&lt;&gt;"",IF(A174=мар17!A223,0,1),IF(AND(B174=мар17!B223,C174=мар17!C223),0,1))</f>
        <v>0</v>
      </c>
      <c r="Z174" s="70" t="str">
        <f t="shared" si="23"/>
        <v>ул. Пятая д.5</v>
      </c>
      <c r="AA174" s="504">
        <f>IF($B174&lt;&gt;"",MAX(AA$7:AA173)+1,0)</f>
        <v>164</v>
      </c>
      <c r="AB174" s="502">
        <f t="shared" si="14"/>
        <v>174</v>
      </c>
      <c r="AC174" s="504">
        <f>1</f>
        <v>1</v>
      </c>
      <c r="AD174" s="103">
        <f t="shared" si="24"/>
        <v>1685.78</v>
      </c>
      <c r="AE174" s="103">
        <f t="shared" si="25"/>
        <v>1261.3</v>
      </c>
      <c r="AF174" s="103">
        <f t="shared" si="26"/>
        <v>50</v>
      </c>
      <c r="AG174" s="3"/>
    </row>
    <row r="175" spans="2:33" ht="13.2" x14ac:dyDescent="0.25">
      <c r="B175" s="1" t="str">
        <f>адреса!$G$219</f>
        <v>кв.17</v>
      </c>
      <c r="C175" s="522">
        <f>адреса!$I$219</f>
        <v>50000017</v>
      </c>
      <c r="D175" s="6" t="str">
        <f>адреса!$K$219</f>
        <v>ФИО-5-17</v>
      </c>
      <c r="E175" s="6">
        <v>4233.3999999999996</v>
      </c>
      <c r="F175" s="6">
        <v>1678.28</v>
      </c>
      <c r="G175" s="6">
        <v>0</v>
      </c>
      <c r="H175" s="6">
        <v>1255.31</v>
      </c>
      <c r="I175" s="6">
        <v>92.84</v>
      </c>
      <c r="J175" s="6">
        <v>0</v>
      </c>
      <c r="K175" s="6">
        <v>110.12</v>
      </c>
      <c r="L175" s="6"/>
      <c r="M175" s="6">
        <v>0</v>
      </c>
      <c r="N175" s="6">
        <v>50</v>
      </c>
      <c r="O175" s="6">
        <v>0</v>
      </c>
      <c r="P175" s="6">
        <v>0</v>
      </c>
      <c r="Q175" s="6">
        <v>0</v>
      </c>
      <c r="R175" s="6"/>
      <c r="S175" s="6"/>
      <c r="T175" s="6"/>
      <c r="U175" s="6"/>
      <c r="V175" s="6">
        <v>3186.55</v>
      </c>
      <c r="W175" s="6">
        <v>4233.3999999999996</v>
      </c>
      <c r="X175" s="6">
        <v>3186.55</v>
      </c>
      <c r="Y175" s="513">
        <f>IF(A175&lt;&gt;"",IF(A175=мар17!A224,0,1),IF(AND(B175=мар17!B224,C175=мар17!C224),0,1))</f>
        <v>0</v>
      </c>
      <c r="Z175" s="70" t="str">
        <f t="shared" si="23"/>
        <v>ул. Пятая д.5</v>
      </c>
      <c r="AA175" s="504">
        <f>IF($B175&lt;&gt;"",MAX(AA$7:AA174)+1,0)</f>
        <v>165</v>
      </c>
      <c r="AB175" s="502">
        <f t="shared" si="14"/>
        <v>175</v>
      </c>
      <c r="AC175" s="504">
        <f>1</f>
        <v>1</v>
      </c>
      <c r="AD175" s="103">
        <f t="shared" si="24"/>
        <v>1678.28</v>
      </c>
      <c r="AE175" s="103">
        <f t="shared" si="25"/>
        <v>1458.27</v>
      </c>
      <c r="AF175" s="103">
        <f t="shared" si="26"/>
        <v>50.000000000000227</v>
      </c>
      <c r="AG175" s="3"/>
    </row>
    <row r="176" spans="2:33" ht="13.2" x14ac:dyDescent="0.25">
      <c r="B176" s="1" t="str">
        <f>адреса!$G$220</f>
        <v>кв.18</v>
      </c>
      <c r="C176" s="522">
        <f>адреса!$I$220</f>
        <v>50000018</v>
      </c>
      <c r="D176" s="6" t="str">
        <f>адреса!$K$220</f>
        <v>ФИО-5-18</v>
      </c>
      <c r="E176" s="6">
        <v>15158.88</v>
      </c>
      <c r="F176" s="6">
        <v>4049.05</v>
      </c>
      <c r="G176" s="6">
        <v>0</v>
      </c>
      <c r="H176" s="6">
        <v>3033.51</v>
      </c>
      <c r="I176" s="6">
        <v>324.94</v>
      </c>
      <c r="J176" s="6">
        <v>1845.35</v>
      </c>
      <c r="K176" s="6">
        <v>743.31</v>
      </c>
      <c r="L176" s="6"/>
      <c r="M176" s="6">
        <v>0</v>
      </c>
      <c r="N176" s="6">
        <v>50</v>
      </c>
      <c r="O176" s="6">
        <v>0</v>
      </c>
      <c r="P176" s="6">
        <v>0</v>
      </c>
      <c r="Q176" s="6">
        <v>0</v>
      </c>
      <c r="R176" s="6"/>
      <c r="S176" s="6"/>
      <c r="T176" s="6"/>
      <c r="U176" s="6"/>
      <c r="V176" s="6">
        <v>10046.16</v>
      </c>
      <c r="W176" s="6">
        <v>15158.88</v>
      </c>
      <c r="X176" s="6">
        <v>10046.16</v>
      </c>
      <c r="Y176" s="513">
        <f>IF(A176&lt;&gt;"",IF(A176=мар17!A225,0,1),IF(AND(B176=мар17!B225,C176=мар17!C225),0,1))</f>
        <v>0</v>
      </c>
      <c r="Z176" s="70" t="str">
        <f t="shared" si="23"/>
        <v>ул. Пятая д.5</v>
      </c>
      <c r="AA176" s="504">
        <f>IF($B176&lt;&gt;"",MAX(AA$7:AA175)+1,0)</f>
        <v>166</v>
      </c>
      <c r="AB176" s="502">
        <f t="shared" si="14"/>
        <v>176</v>
      </c>
      <c r="AC176" s="504">
        <f>1</f>
        <v>1</v>
      </c>
      <c r="AD176" s="103">
        <f t="shared" si="24"/>
        <v>4049.05</v>
      </c>
      <c r="AE176" s="103">
        <f t="shared" si="25"/>
        <v>5947.1100000000006</v>
      </c>
      <c r="AF176" s="103">
        <f t="shared" si="26"/>
        <v>49.999999999999091</v>
      </c>
      <c r="AG176" s="3"/>
    </row>
    <row r="177" spans="2:33" ht="13.2" x14ac:dyDescent="0.25">
      <c r="B177" s="1" t="str">
        <f>адреса!$G$221</f>
        <v>кв.19</v>
      </c>
      <c r="C177" s="522">
        <f>адреса!$I$221</f>
        <v>50000019</v>
      </c>
      <c r="D177" s="6" t="str">
        <f>адреса!$K$221</f>
        <v>ФИО-5-19</v>
      </c>
      <c r="E177" s="6">
        <v>6399.93</v>
      </c>
      <c r="F177" s="6">
        <v>2631.81</v>
      </c>
      <c r="G177" s="6">
        <v>0</v>
      </c>
      <c r="H177" s="6">
        <v>1971.78</v>
      </c>
      <c r="I177" s="6">
        <v>176.77</v>
      </c>
      <c r="J177" s="6">
        <v>882.5</v>
      </c>
      <c r="K177" s="6">
        <v>380.82</v>
      </c>
      <c r="L177" s="6"/>
      <c r="M177" s="6">
        <v>0</v>
      </c>
      <c r="N177" s="6">
        <v>50</v>
      </c>
      <c r="O177" s="6">
        <v>0</v>
      </c>
      <c r="P177" s="6">
        <v>0</v>
      </c>
      <c r="Q177" s="6">
        <v>0</v>
      </c>
      <c r="R177" s="6"/>
      <c r="S177" s="6"/>
      <c r="T177" s="6"/>
      <c r="U177" s="6"/>
      <c r="V177" s="6">
        <v>6093.68</v>
      </c>
      <c r="W177" s="6">
        <v>6500</v>
      </c>
      <c r="X177" s="6">
        <v>5993.61</v>
      </c>
      <c r="Y177" s="513">
        <f>IF(A177&lt;&gt;"",IF(A177=мар17!A226,0,1),IF(AND(B177=мар17!B226,C177=мар17!C226),0,1))</f>
        <v>0</v>
      </c>
      <c r="Z177" s="70" t="str">
        <f t="shared" si="23"/>
        <v>ул. Пятая д.5</v>
      </c>
      <c r="AA177" s="504">
        <f>IF($B177&lt;&gt;"",MAX(AA$7:AA176)+1,0)</f>
        <v>167</v>
      </c>
      <c r="AB177" s="502">
        <f t="shared" si="14"/>
        <v>177</v>
      </c>
      <c r="AC177" s="504">
        <f>1</f>
        <v>1</v>
      </c>
      <c r="AD177" s="103">
        <f t="shared" si="24"/>
        <v>2631.81</v>
      </c>
      <c r="AE177" s="103">
        <f t="shared" si="25"/>
        <v>3411.8700000000003</v>
      </c>
      <c r="AF177" s="103">
        <f t="shared" si="26"/>
        <v>50</v>
      </c>
      <c r="AG177" s="3"/>
    </row>
    <row r="178" spans="2:33" ht="13.2" x14ac:dyDescent="0.25">
      <c r="B178" s="1" t="str">
        <f>адреса!$G$222</f>
        <v>кв.20</v>
      </c>
      <c r="C178" s="522">
        <f>адреса!$I$222</f>
        <v>50000020</v>
      </c>
      <c r="D178" s="6" t="str">
        <f>адреса!$K$222</f>
        <v>ФИО-5-20</v>
      </c>
      <c r="E178" s="6">
        <v>6812.41</v>
      </c>
      <c r="F178" s="6">
        <v>813.01</v>
      </c>
      <c r="G178" s="6">
        <v>0</v>
      </c>
      <c r="H178" s="6">
        <v>1261.3</v>
      </c>
      <c r="I178" s="6">
        <v>116.42</v>
      </c>
      <c r="J178" s="6">
        <v>517.83000000000004</v>
      </c>
      <c r="K178" s="6">
        <v>238.52</v>
      </c>
      <c r="L178" s="6"/>
      <c r="M178" s="6">
        <v>0</v>
      </c>
      <c r="N178" s="6">
        <v>50</v>
      </c>
      <c r="O178" s="6">
        <v>0</v>
      </c>
      <c r="P178" s="6">
        <v>0</v>
      </c>
      <c r="Q178" s="6">
        <v>0</v>
      </c>
      <c r="R178" s="6"/>
      <c r="S178" s="6"/>
      <c r="T178" s="6"/>
      <c r="U178" s="6"/>
      <c r="V178" s="6">
        <v>2997.08</v>
      </c>
      <c r="W178" s="6">
        <v>6812.41</v>
      </c>
      <c r="X178" s="6">
        <v>2997.08</v>
      </c>
      <c r="Y178" s="513">
        <f>IF(A178&lt;&gt;"",IF(A178=мар17!A227,0,1),IF(AND(B178=мар17!B227,C178=мар17!C227),0,1))</f>
        <v>0</v>
      </c>
      <c r="Z178" s="70" t="str">
        <f t="shared" si="23"/>
        <v>ул. Пятая д.5</v>
      </c>
      <c r="AA178" s="504">
        <f>IF($B178&lt;&gt;"",MAX(AA$7:AA177)+1,0)</f>
        <v>168</v>
      </c>
      <c r="AB178" s="502">
        <f t="shared" si="14"/>
        <v>178</v>
      </c>
      <c r="AC178" s="504">
        <f>1</f>
        <v>1</v>
      </c>
      <c r="AD178" s="103">
        <f t="shared" si="24"/>
        <v>813.01</v>
      </c>
      <c r="AE178" s="103">
        <f t="shared" si="25"/>
        <v>2134.0700000000002</v>
      </c>
      <c r="AF178" s="103">
        <f t="shared" si="26"/>
        <v>49.999999999999545</v>
      </c>
      <c r="AG178" s="3"/>
    </row>
    <row r="179" spans="2:33" ht="13.2" x14ac:dyDescent="0.25">
      <c r="B179" s="1" t="str">
        <f>адреса!$G$223</f>
        <v>кв.21</v>
      </c>
      <c r="C179" s="522">
        <f>адреса!$I$223</f>
        <v>50000021</v>
      </c>
      <c r="D179" s="6" t="str">
        <f>адреса!$K$223</f>
        <v>ФИО-5-21</v>
      </c>
      <c r="E179" s="6">
        <v>8862.89</v>
      </c>
      <c r="F179" s="6">
        <v>1678.28</v>
      </c>
      <c r="G179" s="6">
        <v>0</v>
      </c>
      <c r="H179" s="6">
        <v>1255.31</v>
      </c>
      <c r="I179" s="6">
        <v>0</v>
      </c>
      <c r="J179" s="6">
        <v>0</v>
      </c>
      <c r="K179" s="6">
        <v>0</v>
      </c>
      <c r="L179" s="6"/>
      <c r="M179" s="6">
        <v>0</v>
      </c>
      <c r="N179" s="6">
        <v>50</v>
      </c>
      <c r="O179" s="6">
        <v>0</v>
      </c>
      <c r="P179" s="6">
        <v>0</v>
      </c>
      <c r="Q179" s="6">
        <v>0</v>
      </c>
      <c r="R179" s="6"/>
      <c r="S179" s="6"/>
      <c r="T179" s="6"/>
      <c r="U179" s="6"/>
      <c r="V179" s="6">
        <v>2983.59</v>
      </c>
      <c r="W179" s="6">
        <v>5136.8900000000003</v>
      </c>
      <c r="X179" s="6">
        <v>6709.59</v>
      </c>
      <c r="Y179" s="513">
        <f>IF(A179&lt;&gt;"",IF(A179=мар17!A228,0,1),IF(AND(B179=мар17!B228,C179=мар17!C228),0,1))</f>
        <v>0</v>
      </c>
      <c r="Z179" s="70" t="str">
        <f t="shared" si="23"/>
        <v>ул. Пятая д.5</v>
      </c>
      <c r="AA179" s="504">
        <f>IF($B179&lt;&gt;"",MAX(AA$7:AA178)+1,0)</f>
        <v>169</v>
      </c>
      <c r="AB179" s="502">
        <f t="shared" si="14"/>
        <v>179</v>
      </c>
      <c r="AC179" s="504">
        <f>1</f>
        <v>1</v>
      </c>
      <c r="AD179" s="103">
        <f t="shared" si="24"/>
        <v>1678.28</v>
      </c>
      <c r="AE179" s="103">
        <f t="shared" si="25"/>
        <v>1255.31</v>
      </c>
      <c r="AF179" s="103">
        <f t="shared" si="26"/>
        <v>50.000000000000227</v>
      </c>
      <c r="AG179" s="3"/>
    </row>
    <row r="180" spans="2:33" ht="13.2" x14ac:dyDescent="0.25">
      <c r="B180" s="1" t="str">
        <f>адреса!$G$224</f>
        <v>кв.22</v>
      </c>
      <c r="C180" s="522">
        <f>адреса!$I$224</f>
        <v>50000022</v>
      </c>
      <c r="D180" s="6" t="str">
        <f>адреса!$K$224</f>
        <v>ФИО-5-22</v>
      </c>
      <c r="E180" s="6">
        <v>-518.77</v>
      </c>
      <c r="F180" s="6">
        <v>4049.05</v>
      </c>
      <c r="G180" s="6">
        <v>0</v>
      </c>
      <c r="H180" s="6">
        <v>3033.51</v>
      </c>
      <c r="I180" s="6">
        <v>0</v>
      </c>
      <c r="J180" s="6">
        <v>0</v>
      </c>
      <c r="K180" s="6">
        <v>0</v>
      </c>
      <c r="L180" s="6"/>
      <c r="M180" s="6">
        <v>0</v>
      </c>
      <c r="N180" s="6">
        <v>50</v>
      </c>
      <c r="O180" s="6">
        <v>0</v>
      </c>
      <c r="P180" s="6">
        <v>0</v>
      </c>
      <c r="Q180" s="6">
        <v>0</v>
      </c>
      <c r="R180" s="6"/>
      <c r="S180" s="6"/>
      <c r="T180" s="6"/>
      <c r="U180" s="6"/>
      <c r="V180" s="6">
        <v>7132.56</v>
      </c>
      <c r="W180" s="6">
        <v>0</v>
      </c>
      <c r="X180" s="6">
        <v>6613.79</v>
      </c>
      <c r="Y180" s="513">
        <f>IF(A180&lt;&gt;"",IF(A180=мар17!A229,0,1),IF(AND(B180=мар17!B229,C180=мар17!C229),0,1))</f>
        <v>0</v>
      </c>
      <c r="Z180" s="70" t="str">
        <f t="shared" si="23"/>
        <v>ул. Пятая д.5</v>
      </c>
      <c r="AA180" s="504">
        <f>IF($B180&lt;&gt;"",MAX(AA$7:AA179)+1,0)</f>
        <v>170</v>
      </c>
      <c r="AB180" s="502">
        <f t="shared" si="14"/>
        <v>180</v>
      </c>
      <c r="AC180" s="504">
        <f>1</f>
        <v>1</v>
      </c>
      <c r="AD180" s="103">
        <f t="shared" si="24"/>
        <v>4049.05</v>
      </c>
      <c r="AE180" s="103">
        <f t="shared" si="25"/>
        <v>3033.51</v>
      </c>
      <c r="AF180" s="103">
        <f t="shared" si="26"/>
        <v>50</v>
      </c>
      <c r="AG180" s="3"/>
    </row>
    <row r="181" spans="2:33" ht="13.2" x14ac:dyDescent="0.25">
      <c r="B181" s="1" t="str">
        <f>адреса!$G$225</f>
        <v>кв.23</v>
      </c>
      <c r="C181" s="522">
        <f>адреса!$I$225</f>
        <v>50000023</v>
      </c>
      <c r="D181" s="6" t="str">
        <f>адреса!$K$225</f>
        <v>ФИО-5-23</v>
      </c>
      <c r="E181" s="6">
        <v>8400.9599999999991</v>
      </c>
      <c r="F181" s="6">
        <v>2636.59</v>
      </c>
      <c r="G181" s="6">
        <v>0</v>
      </c>
      <c r="H181" s="6">
        <v>1999.72</v>
      </c>
      <c r="I181" s="6">
        <v>255.31</v>
      </c>
      <c r="J181" s="6">
        <v>1845.35</v>
      </c>
      <c r="K181" s="6">
        <v>660.72</v>
      </c>
      <c r="L181" s="6"/>
      <c r="M181" s="6">
        <v>0</v>
      </c>
      <c r="N181" s="6">
        <v>50</v>
      </c>
      <c r="O181" s="6">
        <v>0</v>
      </c>
      <c r="P181" s="6">
        <v>0</v>
      </c>
      <c r="Q181" s="6">
        <v>0</v>
      </c>
      <c r="R181" s="6"/>
      <c r="S181" s="6"/>
      <c r="T181" s="6"/>
      <c r="U181" s="6"/>
      <c r="V181" s="6">
        <v>7447.69</v>
      </c>
      <c r="W181" s="6">
        <v>8400.9599999999991</v>
      </c>
      <c r="X181" s="6">
        <v>7447.69</v>
      </c>
      <c r="Y181" s="513">
        <f>IF(A181&lt;&gt;"",IF(A181=мар17!A230,0,1),IF(AND(B181=мар17!B230,C181=мар17!C230),0,1))</f>
        <v>0</v>
      </c>
      <c r="Z181" s="70" t="str">
        <f t="shared" si="23"/>
        <v>ул. Пятая д.5</v>
      </c>
      <c r="AA181" s="504">
        <f>IF($B181&lt;&gt;"",MAX(AA$7:AA180)+1,0)</f>
        <v>171</v>
      </c>
      <c r="AB181" s="502">
        <f t="shared" si="14"/>
        <v>181</v>
      </c>
      <c r="AC181" s="504">
        <f>1</f>
        <v>1</v>
      </c>
      <c r="AD181" s="103">
        <f t="shared" si="24"/>
        <v>2636.59</v>
      </c>
      <c r="AE181" s="103">
        <f t="shared" si="25"/>
        <v>4761.1000000000004</v>
      </c>
      <c r="AF181" s="103">
        <f t="shared" si="26"/>
        <v>49.999999999999091</v>
      </c>
      <c r="AG181" s="3"/>
    </row>
    <row r="182" spans="2:33" ht="13.2" x14ac:dyDescent="0.25">
      <c r="B182" s="1" t="str">
        <f>адреса!$G$226</f>
        <v>кв.24</v>
      </c>
      <c r="C182" s="522">
        <f>адреса!$I$226</f>
        <v>50000024</v>
      </c>
      <c r="D182" s="6" t="str">
        <f>адреса!$K$226</f>
        <v>ФИО-5-24</v>
      </c>
      <c r="E182" s="6">
        <v>8730.2999999999993</v>
      </c>
      <c r="F182" s="6">
        <v>1697.05</v>
      </c>
      <c r="G182" s="6">
        <v>0</v>
      </c>
      <c r="H182" s="6">
        <v>1269.28</v>
      </c>
      <c r="I182" s="6">
        <v>371.36</v>
      </c>
      <c r="J182" s="6">
        <v>3690.7</v>
      </c>
      <c r="K182" s="6">
        <v>1156.26</v>
      </c>
      <c r="L182" s="6"/>
      <c r="M182" s="6">
        <v>0</v>
      </c>
      <c r="N182" s="6">
        <v>50</v>
      </c>
      <c r="O182" s="6">
        <v>0</v>
      </c>
      <c r="P182" s="6">
        <v>0</v>
      </c>
      <c r="Q182" s="6">
        <v>0</v>
      </c>
      <c r="R182" s="6"/>
      <c r="S182" s="6"/>
      <c r="T182" s="6"/>
      <c r="U182" s="6"/>
      <c r="V182" s="6">
        <v>8234.65</v>
      </c>
      <c r="W182" s="6">
        <v>8730.2999999999993</v>
      </c>
      <c r="X182" s="6">
        <v>8234.65</v>
      </c>
      <c r="Y182" s="513">
        <f>IF(A182&lt;&gt;"",IF(A182=мар17!A231,0,1),IF(AND(B182=мар17!B231,C182=мар17!C231),0,1))</f>
        <v>0</v>
      </c>
      <c r="Z182" s="70" t="str">
        <f t="shared" si="23"/>
        <v>ул. Пятая д.5</v>
      </c>
      <c r="AA182" s="504">
        <f>IF($B182&lt;&gt;"",MAX(AA$7:AA181)+1,0)</f>
        <v>172</v>
      </c>
      <c r="AB182" s="502">
        <f t="shared" si="14"/>
        <v>182</v>
      </c>
      <c r="AC182" s="504">
        <f>1</f>
        <v>1</v>
      </c>
      <c r="AD182" s="103">
        <f t="shared" si="24"/>
        <v>1697.05</v>
      </c>
      <c r="AE182" s="103">
        <f t="shared" si="25"/>
        <v>6487.6</v>
      </c>
      <c r="AF182" s="103">
        <f t="shared" si="26"/>
        <v>49.999999999999091</v>
      </c>
      <c r="AG182" s="3"/>
    </row>
    <row r="183" spans="2:33" ht="13.2" x14ac:dyDescent="0.25">
      <c r="B183" s="1" t="str">
        <f>адреса!$G$227</f>
        <v>кв.25</v>
      </c>
      <c r="C183" s="522">
        <f>адреса!$I$227</f>
        <v>50000025</v>
      </c>
      <c r="D183" s="6" t="str">
        <f>адреса!$K$227</f>
        <v>ФИО-5-25</v>
      </c>
      <c r="E183" s="6">
        <v>3726</v>
      </c>
      <c r="F183" s="6">
        <v>1678.28</v>
      </c>
      <c r="G183" s="6">
        <v>0</v>
      </c>
      <c r="H183" s="6">
        <v>1255.31</v>
      </c>
      <c r="I183" s="6">
        <v>0</v>
      </c>
      <c r="J183" s="6">
        <v>0</v>
      </c>
      <c r="K183" s="6">
        <v>0</v>
      </c>
      <c r="L183" s="6"/>
      <c r="M183" s="6">
        <v>0</v>
      </c>
      <c r="N183" s="6">
        <v>50</v>
      </c>
      <c r="O183" s="6">
        <v>0</v>
      </c>
      <c r="P183" s="6">
        <v>0</v>
      </c>
      <c r="Q183" s="6">
        <v>0</v>
      </c>
      <c r="R183" s="6"/>
      <c r="S183" s="6"/>
      <c r="T183" s="6"/>
      <c r="U183" s="6"/>
      <c r="V183" s="6">
        <v>2983.59</v>
      </c>
      <c r="W183" s="6">
        <v>0</v>
      </c>
      <c r="X183" s="6">
        <v>6709.59</v>
      </c>
      <c r="Y183" s="513">
        <f>IF(A183&lt;&gt;"",IF(A183=мар17!A232,0,1),IF(AND(B183=мар17!B232,C183=мар17!C232),0,1))</f>
        <v>0</v>
      </c>
      <c r="Z183" s="70" t="str">
        <f t="shared" si="23"/>
        <v>ул. Пятая д.5</v>
      </c>
      <c r="AA183" s="504">
        <f>IF($B183&lt;&gt;"",MAX(AA$7:AA182)+1,0)</f>
        <v>173</v>
      </c>
      <c r="AB183" s="502">
        <f t="shared" si="14"/>
        <v>183</v>
      </c>
      <c r="AC183" s="504">
        <f>1</f>
        <v>1</v>
      </c>
      <c r="AD183" s="103">
        <f t="shared" si="24"/>
        <v>1678.28</v>
      </c>
      <c r="AE183" s="103">
        <f t="shared" si="25"/>
        <v>1255.31</v>
      </c>
      <c r="AF183" s="103">
        <f t="shared" si="26"/>
        <v>50.000000000000227</v>
      </c>
      <c r="AG183" s="3"/>
    </row>
    <row r="184" spans="2:33" ht="13.2" x14ac:dyDescent="0.25">
      <c r="B184" s="1" t="str">
        <f>адреса!$G$228</f>
        <v>кв.26</v>
      </c>
      <c r="C184" s="522">
        <f>адреса!$I$228</f>
        <v>50000026</v>
      </c>
      <c r="D184" s="6" t="str">
        <f>адреса!$K$228</f>
        <v>ФИО-5-26</v>
      </c>
      <c r="E184" s="6">
        <v>9781.7099999999991</v>
      </c>
      <c r="F184" s="6">
        <v>4049.04</v>
      </c>
      <c r="G184" s="6">
        <v>0</v>
      </c>
      <c r="H184" s="6">
        <v>3033.51</v>
      </c>
      <c r="I184" s="6">
        <v>116.75</v>
      </c>
      <c r="J184" s="6">
        <v>384.68</v>
      </c>
      <c r="K184" s="6">
        <v>213.08</v>
      </c>
      <c r="L184" s="6"/>
      <c r="M184" s="6">
        <v>0</v>
      </c>
      <c r="N184" s="6">
        <v>50</v>
      </c>
      <c r="O184" s="6">
        <v>0</v>
      </c>
      <c r="P184" s="6">
        <v>0</v>
      </c>
      <c r="Q184" s="6">
        <v>0</v>
      </c>
      <c r="R184" s="6"/>
      <c r="S184" s="6"/>
      <c r="T184" s="6"/>
      <c r="U184" s="6"/>
      <c r="V184" s="6">
        <v>7847.06</v>
      </c>
      <c r="W184" s="6">
        <v>9781.7099999999991</v>
      </c>
      <c r="X184" s="6">
        <v>7847.06</v>
      </c>
      <c r="Y184" s="513">
        <f>IF(A184&lt;&gt;"",IF(A184=мар17!A233,0,1),IF(AND(B184=мар17!B233,C184=мар17!C233),0,1))</f>
        <v>0</v>
      </c>
      <c r="Z184" s="70" t="str">
        <f t="shared" si="23"/>
        <v>ул. Пятая д.5</v>
      </c>
      <c r="AA184" s="504">
        <f>IF($B184&lt;&gt;"",MAX(AA$7:AA183)+1,0)</f>
        <v>174</v>
      </c>
      <c r="AB184" s="502">
        <f t="shared" si="14"/>
        <v>184</v>
      </c>
      <c r="AC184" s="504">
        <f>1</f>
        <v>1</v>
      </c>
      <c r="AD184" s="103">
        <f t="shared" si="24"/>
        <v>4049.04</v>
      </c>
      <c r="AE184" s="103">
        <f t="shared" si="25"/>
        <v>3748.02</v>
      </c>
      <c r="AF184" s="103">
        <f t="shared" si="26"/>
        <v>50.000000000000455</v>
      </c>
      <c r="AG184" s="3"/>
    </row>
    <row r="185" spans="2:33" ht="13.2" x14ac:dyDescent="0.25">
      <c r="B185" s="1" t="str">
        <f>адреса!$G$229</f>
        <v>кв.27</v>
      </c>
      <c r="C185" s="522">
        <f>адреса!$I$229</f>
        <v>50000027</v>
      </c>
      <c r="D185" s="6" t="str">
        <f>адреса!$K$229</f>
        <v>ФИО-5-27</v>
      </c>
      <c r="E185" s="6">
        <v>12329.61</v>
      </c>
      <c r="F185" s="6">
        <v>2669.33</v>
      </c>
      <c r="G185" s="6">
        <v>0</v>
      </c>
      <c r="H185" s="6">
        <v>1999.72</v>
      </c>
      <c r="I185" s="6">
        <v>116.05</v>
      </c>
      <c r="J185" s="6">
        <v>425.85</v>
      </c>
      <c r="K185" s="6">
        <v>220.24</v>
      </c>
      <c r="L185" s="6"/>
      <c r="M185" s="6">
        <v>0</v>
      </c>
      <c r="N185" s="6">
        <v>50</v>
      </c>
      <c r="O185" s="6">
        <v>0</v>
      </c>
      <c r="P185" s="6">
        <v>0</v>
      </c>
      <c r="Q185" s="6">
        <v>0</v>
      </c>
      <c r="R185" s="6"/>
      <c r="S185" s="6"/>
      <c r="T185" s="6"/>
      <c r="U185" s="6"/>
      <c r="V185" s="6">
        <v>5481.19</v>
      </c>
      <c r="W185" s="6">
        <v>17810.8</v>
      </c>
      <c r="X185" s="6">
        <v>0</v>
      </c>
      <c r="Y185" s="513">
        <f>IF(A185&lt;&gt;"",IF(A185=мар17!A234,0,1),IF(AND(B185=мар17!B234,C185=мар17!C234),0,1))</f>
        <v>0</v>
      </c>
      <c r="Z185" s="70" t="str">
        <f t="shared" si="23"/>
        <v>ул. Пятая д.5</v>
      </c>
      <c r="AA185" s="504">
        <f>IF($B185&lt;&gt;"",MAX(AA$7:AA184)+1,0)</f>
        <v>175</v>
      </c>
      <c r="AB185" s="502">
        <f t="shared" si="14"/>
        <v>185</v>
      </c>
      <c r="AC185" s="504">
        <f>1</f>
        <v>1</v>
      </c>
      <c r="AD185" s="103">
        <f t="shared" si="24"/>
        <v>2669.33</v>
      </c>
      <c r="AE185" s="103">
        <f t="shared" si="25"/>
        <v>2761.8599999999997</v>
      </c>
      <c r="AF185" s="103">
        <f t="shared" si="26"/>
        <v>50</v>
      </c>
      <c r="AG185" s="3"/>
    </row>
    <row r="186" spans="2:33" ht="13.2" x14ac:dyDescent="0.25">
      <c r="B186" s="1" t="str">
        <f>адреса!$G$230</f>
        <v>кв.28</v>
      </c>
      <c r="C186" s="522">
        <f>адреса!$I$230</f>
        <v>50000028</v>
      </c>
      <c r="D186" s="6" t="str">
        <f>адреса!$K$230</f>
        <v>ФИО-5-28</v>
      </c>
      <c r="E186" s="6">
        <v>4342.5</v>
      </c>
      <c r="F186" s="6">
        <v>1697.05</v>
      </c>
      <c r="G186" s="6">
        <v>0</v>
      </c>
      <c r="H186" s="6">
        <v>1269.28</v>
      </c>
      <c r="I186" s="6">
        <v>0</v>
      </c>
      <c r="J186" s="6">
        <v>0</v>
      </c>
      <c r="K186" s="6">
        <v>0</v>
      </c>
      <c r="L186" s="6"/>
      <c r="M186" s="6">
        <v>0</v>
      </c>
      <c r="N186" s="6">
        <v>50</v>
      </c>
      <c r="O186" s="6">
        <v>0</v>
      </c>
      <c r="P186" s="6">
        <v>0</v>
      </c>
      <c r="Q186" s="6">
        <v>0</v>
      </c>
      <c r="R186" s="6"/>
      <c r="S186" s="6"/>
      <c r="T186" s="6"/>
      <c r="U186" s="6"/>
      <c r="V186" s="6">
        <v>3016.33</v>
      </c>
      <c r="W186" s="6">
        <v>4342.5</v>
      </c>
      <c r="X186" s="6">
        <v>3016.33</v>
      </c>
      <c r="Y186" s="513">
        <f>IF(A186&lt;&gt;"",IF(A186=мар17!A235,0,1),IF(AND(B186=мар17!B235,C186=мар17!C235),0,1))</f>
        <v>0</v>
      </c>
      <c r="Z186" s="70" t="str">
        <f t="shared" si="23"/>
        <v>ул. Пятая д.5</v>
      </c>
      <c r="AA186" s="504">
        <f>IF($B186&lt;&gt;"",MAX(AA$7:AA185)+1,0)</f>
        <v>176</v>
      </c>
      <c r="AB186" s="502">
        <f t="shared" si="14"/>
        <v>186</v>
      </c>
      <c r="AC186" s="504">
        <f>1</f>
        <v>1</v>
      </c>
      <c r="AD186" s="103">
        <f t="shared" si="24"/>
        <v>1697.05</v>
      </c>
      <c r="AE186" s="103">
        <f t="shared" si="25"/>
        <v>1269.28</v>
      </c>
      <c r="AF186" s="103">
        <f t="shared" si="26"/>
        <v>50</v>
      </c>
      <c r="AG186" s="3"/>
    </row>
    <row r="187" spans="2:33" ht="13.2" x14ac:dyDescent="0.25">
      <c r="B187" s="1" t="str">
        <f>адреса!$G$231</f>
        <v>кв.29</v>
      </c>
      <c r="C187" s="522">
        <f>адреса!$I$231</f>
        <v>50000029</v>
      </c>
      <c r="D187" s="6" t="str">
        <f>адреса!$K$231</f>
        <v>ФИО-5-29</v>
      </c>
      <c r="E187" s="6">
        <v>0</v>
      </c>
      <c r="F187" s="6">
        <v>1678.28</v>
      </c>
      <c r="G187" s="6">
        <v>0</v>
      </c>
      <c r="H187" s="6">
        <v>1255.31</v>
      </c>
      <c r="I187" s="6">
        <v>23.21</v>
      </c>
      <c r="J187" s="6">
        <v>141.94999999999999</v>
      </c>
      <c r="K187" s="6">
        <v>55.06</v>
      </c>
      <c r="L187" s="6"/>
      <c r="M187" s="6">
        <v>0</v>
      </c>
      <c r="N187" s="6">
        <v>50</v>
      </c>
      <c r="O187" s="6">
        <v>0</v>
      </c>
      <c r="P187" s="6">
        <v>0</v>
      </c>
      <c r="Q187" s="6">
        <v>0</v>
      </c>
      <c r="R187" s="6"/>
      <c r="S187" s="6"/>
      <c r="T187" s="6"/>
      <c r="U187" s="6"/>
      <c r="V187" s="6">
        <v>3203.81</v>
      </c>
      <c r="W187" s="6">
        <v>3203.81</v>
      </c>
      <c r="X187" s="6">
        <v>0</v>
      </c>
      <c r="Y187" s="513">
        <f>IF(A187&lt;&gt;"",IF(A187=мар17!A236,0,1),IF(AND(B187=мар17!B236,C187=мар17!C236),0,1))</f>
        <v>0</v>
      </c>
      <c r="Z187" s="70" t="str">
        <f t="shared" si="23"/>
        <v>ул. Пятая д.5</v>
      </c>
      <c r="AA187" s="504">
        <f>IF($B187&lt;&gt;"",MAX(AA$7:AA186)+1,0)</f>
        <v>177</v>
      </c>
      <c r="AB187" s="502">
        <f t="shared" si="14"/>
        <v>187</v>
      </c>
      <c r="AC187" s="504">
        <f>1</f>
        <v>1</v>
      </c>
      <c r="AD187" s="103">
        <f t="shared" si="24"/>
        <v>1678.28</v>
      </c>
      <c r="AE187" s="103">
        <f t="shared" si="25"/>
        <v>1475.53</v>
      </c>
      <c r="AF187" s="103">
        <f t="shared" si="26"/>
        <v>50</v>
      </c>
      <c r="AG187" s="3"/>
    </row>
    <row r="188" spans="2:33" ht="13.2" x14ac:dyDescent="0.25">
      <c r="B188" s="1" t="str">
        <f>адреса!$G$232</f>
        <v>кв.30</v>
      </c>
      <c r="C188" s="522">
        <f>адреса!$I$232</f>
        <v>50000030</v>
      </c>
      <c r="D188" s="6" t="str">
        <f>адреса!$K$232</f>
        <v>ФИО-5-30</v>
      </c>
      <c r="E188" s="6">
        <v>14162.09</v>
      </c>
      <c r="F188" s="6">
        <v>9914.6</v>
      </c>
      <c r="G188" s="6">
        <v>0</v>
      </c>
      <c r="H188" s="6">
        <v>3033.51</v>
      </c>
      <c r="I188" s="6">
        <v>160.85</v>
      </c>
      <c r="J188" s="6">
        <v>1862.38</v>
      </c>
      <c r="K188" s="6">
        <v>551.98</v>
      </c>
      <c r="L188" s="6"/>
      <c r="M188" s="6">
        <v>0</v>
      </c>
      <c r="N188" s="6">
        <v>50</v>
      </c>
      <c r="O188" s="6">
        <v>0</v>
      </c>
      <c r="P188" s="6">
        <v>0</v>
      </c>
      <c r="Q188" s="6">
        <v>0</v>
      </c>
      <c r="R188" s="6"/>
      <c r="S188" s="6"/>
      <c r="T188" s="6"/>
      <c r="U188" s="6"/>
      <c r="V188" s="6">
        <v>15573.32</v>
      </c>
      <c r="W188" s="6">
        <v>0</v>
      </c>
      <c r="X188" s="6">
        <v>29735.41</v>
      </c>
      <c r="Y188" s="513">
        <f>IF(A188&lt;&gt;"",IF(A188=мар17!A237,0,1),IF(AND(B188=мар17!B237,C188=мар17!C237),0,1))</f>
        <v>0</v>
      </c>
      <c r="Z188" s="70" t="str">
        <f t="shared" si="23"/>
        <v>ул. Пятая д.5</v>
      </c>
      <c r="AA188" s="504">
        <f>IF($B188&lt;&gt;"",MAX(AA$7:AA187)+1,0)</f>
        <v>178</v>
      </c>
      <c r="AB188" s="502">
        <f t="shared" si="14"/>
        <v>188</v>
      </c>
      <c r="AC188" s="504">
        <f>1</f>
        <v>1</v>
      </c>
      <c r="AD188" s="103">
        <f t="shared" si="24"/>
        <v>9914.6</v>
      </c>
      <c r="AE188" s="103">
        <f t="shared" si="25"/>
        <v>5608.7199999999993</v>
      </c>
      <c r="AF188" s="103">
        <f t="shared" si="26"/>
        <v>50</v>
      </c>
      <c r="AG188" s="3"/>
    </row>
    <row r="189" spans="2:33" ht="13.2" x14ac:dyDescent="0.25">
      <c r="B189" s="1" t="str">
        <f>адреса!$G$233</f>
        <v>кв.31</v>
      </c>
      <c r="C189" s="522">
        <f>адреса!$I$233</f>
        <v>50000031</v>
      </c>
      <c r="D189" s="6" t="str">
        <f>адреса!$K$233</f>
        <v>ФИО-5-31</v>
      </c>
      <c r="E189" s="6">
        <v>64804.08</v>
      </c>
      <c r="F189" s="6">
        <v>2669.33</v>
      </c>
      <c r="G189" s="6">
        <v>0</v>
      </c>
      <c r="H189" s="6">
        <v>1999.72</v>
      </c>
      <c r="I189" s="6">
        <v>0</v>
      </c>
      <c r="J189" s="6">
        <v>0</v>
      </c>
      <c r="K189" s="6">
        <v>0</v>
      </c>
      <c r="L189" s="6"/>
      <c r="M189" s="6">
        <v>0</v>
      </c>
      <c r="N189" s="6">
        <v>50</v>
      </c>
      <c r="O189" s="6">
        <v>0</v>
      </c>
      <c r="P189" s="6">
        <v>0</v>
      </c>
      <c r="Q189" s="6">
        <v>0</v>
      </c>
      <c r="R189" s="6"/>
      <c r="S189" s="6"/>
      <c r="T189" s="6"/>
      <c r="U189" s="6"/>
      <c r="V189" s="6">
        <v>4719.05</v>
      </c>
      <c r="W189" s="6">
        <v>0</v>
      </c>
      <c r="X189" s="6">
        <v>69523.13</v>
      </c>
      <c r="Y189" s="513">
        <f>IF(A189&lt;&gt;"",IF(A189=мар17!A238,0,1),IF(AND(B189=мар17!B238,C189=мар17!C238),0,1))</f>
        <v>0</v>
      </c>
      <c r="Z189" s="70" t="str">
        <f t="shared" si="23"/>
        <v>ул. Пятая д.5</v>
      </c>
      <c r="AA189" s="504">
        <f>IF($B189&lt;&gt;"",MAX(AA$7:AA188)+1,0)</f>
        <v>179</v>
      </c>
      <c r="AB189" s="502">
        <f t="shared" si="14"/>
        <v>189</v>
      </c>
      <c r="AC189" s="504">
        <f>1</f>
        <v>1</v>
      </c>
      <c r="AD189" s="103">
        <f t="shared" si="24"/>
        <v>2669.33</v>
      </c>
      <c r="AE189" s="103">
        <f t="shared" si="25"/>
        <v>1999.72</v>
      </c>
      <c r="AF189" s="103">
        <f t="shared" si="26"/>
        <v>50.000000000000227</v>
      </c>
      <c r="AG189" s="3"/>
    </row>
    <row r="190" spans="2:33" ht="13.2" x14ac:dyDescent="0.25">
      <c r="B190" s="1" t="str">
        <f>адреса!$G$234</f>
        <v>кв.32</v>
      </c>
      <c r="C190" s="522">
        <f>адреса!$I$234</f>
        <v>50000032</v>
      </c>
      <c r="D190" s="6" t="str">
        <f>адреса!$K$234</f>
        <v>ФИО-5-32</v>
      </c>
      <c r="E190" s="6">
        <v>3766.72</v>
      </c>
      <c r="F190" s="6">
        <v>1697.05</v>
      </c>
      <c r="G190" s="6">
        <v>0</v>
      </c>
      <c r="H190" s="6">
        <v>1269.28</v>
      </c>
      <c r="I190" s="6">
        <v>0</v>
      </c>
      <c r="J190" s="6">
        <v>0</v>
      </c>
      <c r="K190" s="6">
        <v>0</v>
      </c>
      <c r="L190" s="6"/>
      <c r="M190" s="6">
        <v>0</v>
      </c>
      <c r="N190" s="6">
        <v>50</v>
      </c>
      <c r="O190" s="6">
        <v>0</v>
      </c>
      <c r="P190" s="6">
        <v>0</v>
      </c>
      <c r="Q190" s="6">
        <v>0</v>
      </c>
      <c r="R190" s="6"/>
      <c r="S190" s="6"/>
      <c r="T190" s="6"/>
      <c r="U190" s="6"/>
      <c r="V190" s="6">
        <v>3016.33</v>
      </c>
      <c r="W190" s="6">
        <v>0</v>
      </c>
      <c r="X190" s="6">
        <v>6783.05</v>
      </c>
      <c r="Y190" s="513">
        <f>IF(A190&lt;&gt;"",IF(A190=мар17!A239,0,1),IF(AND(B190=мар17!B239,C190=мар17!C239),0,1))</f>
        <v>0</v>
      </c>
      <c r="Z190" s="70" t="str">
        <f t="shared" si="23"/>
        <v>ул. Пятая д.5</v>
      </c>
      <c r="AA190" s="504">
        <f>IF($B190&lt;&gt;"",MAX(AA$7:AA189)+1,0)</f>
        <v>180</v>
      </c>
      <c r="AB190" s="502">
        <f t="shared" si="14"/>
        <v>190</v>
      </c>
      <c r="AC190" s="504">
        <f>1</f>
        <v>1</v>
      </c>
      <c r="AD190" s="103">
        <f t="shared" si="24"/>
        <v>1697.05</v>
      </c>
      <c r="AE190" s="103">
        <f t="shared" si="25"/>
        <v>1269.28</v>
      </c>
      <c r="AF190" s="103">
        <f t="shared" si="26"/>
        <v>50</v>
      </c>
      <c r="AG190" s="3"/>
    </row>
    <row r="191" spans="2:33" ht="13.2" x14ac:dyDescent="0.25">
      <c r="B191" s="1" t="str">
        <f>адреса!$G$235</f>
        <v>кв.33</v>
      </c>
      <c r="C191" s="522">
        <f>адреса!$I$235</f>
        <v>50000033</v>
      </c>
      <c r="D191" s="6" t="str">
        <f>адреса!$K$235</f>
        <v>ФИО-5-33</v>
      </c>
      <c r="E191" s="6">
        <v>3725.45</v>
      </c>
      <c r="F191" s="6">
        <v>1678.28</v>
      </c>
      <c r="G191" s="6">
        <v>0</v>
      </c>
      <c r="H191" s="6">
        <v>1255.31</v>
      </c>
      <c r="I191" s="6">
        <v>0</v>
      </c>
      <c r="J191" s="6">
        <v>0</v>
      </c>
      <c r="K191" s="6">
        <v>0</v>
      </c>
      <c r="L191" s="6"/>
      <c r="M191" s="6">
        <v>0</v>
      </c>
      <c r="N191" s="6">
        <v>50</v>
      </c>
      <c r="O191" s="6">
        <v>0</v>
      </c>
      <c r="P191" s="6">
        <v>0</v>
      </c>
      <c r="Q191" s="6">
        <v>0</v>
      </c>
      <c r="R191" s="6"/>
      <c r="S191" s="6"/>
      <c r="T191" s="6"/>
      <c r="U191" s="6"/>
      <c r="V191" s="6">
        <v>2983.59</v>
      </c>
      <c r="W191" s="6">
        <v>6666</v>
      </c>
      <c r="X191" s="6">
        <v>43.04</v>
      </c>
      <c r="Y191" s="513">
        <f>IF(A191&lt;&gt;"",IF(A191=мар17!A240,0,1),IF(AND(B191=мар17!B240,C191=мар17!C240),0,1))</f>
        <v>0</v>
      </c>
      <c r="Z191" s="70" t="str">
        <f t="shared" si="23"/>
        <v>ул. Пятая д.5</v>
      </c>
      <c r="AA191" s="504">
        <f>IF($B191&lt;&gt;"",MAX(AA$7:AA190)+1,0)</f>
        <v>181</v>
      </c>
      <c r="AB191" s="502">
        <f t="shared" si="14"/>
        <v>191</v>
      </c>
      <c r="AC191" s="504">
        <f>1</f>
        <v>1</v>
      </c>
      <c r="AD191" s="103">
        <f t="shared" si="24"/>
        <v>1678.28</v>
      </c>
      <c r="AE191" s="103">
        <f t="shared" si="25"/>
        <v>1255.31</v>
      </c>
      <c r="AF191" s="103">
        <f t="shared" si="26"/>
        <v>50.000000000000227</v>
      </c>
      <c r="AG191" s="3"/>
    </row>
    <row r="192" spans="2:33" ht="13.2" x14ac:dyDescent="0.25">
      <c r="B192" s="1" t="str">
        <f>адреса!$G$236</f>
        <v>кв.34</v>
      </c>
      <c r="C192" s="522">
        <f>адреса!$I$236</f>
        <v>50000034</v>
      </c>
      <c r="D192" s="6" t="str">
        <f>адреса!$K$236</f>
        <v>ФИО-5-34</v>
      </c>
      <c r="E192" s="6">
        <v>10347.41</v>
      </c>
      <c r="F192" s="6">
        <v>4049.05</v>
      </c>
      <c r="G192" s="6">
        <v>0</v>
      </c>
      <c r="H192" s="6">
        <v>3033.51</v>
      </c>
      <c r="I192" s="6">
        <v>232.1</v>
      </c>
      <c r="J192" s="6">
        <v>851.7</v>
      </c>
      <c r="K192" s="6">
        <v>440.48</v>
      </c>
      <c r="L192" s="6"/>
      <c r="M192" s="6">
        <v>0</v>
      </c>
      <c r="N192" s="6">
        <v>50</v>
      </c>
      <c r="O192" s="6">
        <v>0</v>
      </c>
      <c r="P192" s="6">
        <v>0</v>
      </c>
      <c r="Q192" s="6">
        <v>0</v>
      </c>
      <c r="R192" s="6"/>
      <c r="S192" s="6"/>
      <c r="T192" s="6"/>
      <c r="U192" s="6"/>
      <c r="V192" s="6">
        <v>8656.84</v>
      </c>
      <c r="W192" s="6">
        <v>10350</v>
      </c>
      <c r="X192" s="6">
        <v>8654.25</v>
      </c>
      <c r="Y192" s="513">
        <f>IF(A192&lt;&gt;"",IF(A192=мар17!A241,0,1),IF(AND(B192=мар17!B241,C192=мар17!C241),0,1))</f>
        <v>0</v>
      </c>
      <c r="Z192" s="70" t="str">
        <f t="shared" si="23"/>
        <v>ул. Пятая д.5</v>
      </c>
      <c r="AA192" s="504">
        <f>IF($B192&lt;&gt;"",MAX(AA$7:AA191)+1,0)</f>
        <v>182</v>
      </c>
      <c r="AB192" s="502">
        <f t="shared" si="14"/>
        <v>192</v>
      </c>
      <c r="AC192" s="504">
        <f>1</f>
        <v>1</v>
      </c>
      <c r="AD192" s="103">
        <f t="shared" si="24"/>
        <v>4049.05</v>
      </c>
      <c r="AE192" s="103">
        <f t="shared" si="25"/>
        <v>4557.7900000000009</v>
      </c>
      <c r="AF192" s="103">
        <f t="shared" si="26"/>
        <v>49.999999999999091</v>
      </c>
      <c r="AG192" s="3"/>
    </row>
    <row r="193" spans="2:33" ht="13.2" x14ac:dyDescent="0.25">
      <c r="B193" s="1" t="str">
        <f>адреса!$G$237</f>
        <v>кв.35</v>
      </c>
      <c r="C193" s="522">
        <f>адреса!$I$237</f>
        <v>50000035</v>
      </c>
      <c r="D193" s="6" t="str">
        <f>адреса!$K$237</f>
        <v>ФИО-5-35</v>
      </c>
      <c r="E193" s="6">
        <v>47092.7</v>
      </c>
      <c r="F193" s="6">
        <v>1781.54</v>
      </c>
      <c r="G193" s="6">
        <v>0</v>
      </c>
      <c r="H193" s="6">
        <v>1987.75</v>
      </c>
      <c r="I193" s="6">
        <v>116.42</v>
      </c>
      <c r="J193" s="6">
        <v>517.83000000000004</v>
      </c>
      <c r="K193" s="6">
        <v>238.52</v>
      </c>
      <c r="L193" s="6"/>
      <c r="M193" s="6">
        <v>0</v>
      </c>
      <c r="N193" s="6">
        <v>50</v>
      </c>
      <c r="O193" s="6">
        <v>0</v>
      </c>
      <c r="P193" s="6">
        <v>0</v>
      </c>
      <c r="Q193" s="6">
        <v>0</v>
      </c>
      <c r="R193" s="6"/>
      <c r="S193" s="6"/>
      <c r="T193" s="6"/>
      <c r="U193" s="6"/>
      <c r="V193" s="6">
        <v>4692.0600000000004</v>
      </c>
      <c r="W193" s="6">
        <v>0</v>
      </c>
      <c r="X193" s="6">
        <v>51784.76</v>
      </c>
      <c r="Y193" s="513">
        <f>IF(A193&lt;&gt;"",IF(A193=мар17!A242,0,1),IF(AND(B193=мар17!B242,C193=мар17!C242),0,1))</f>
        <v>0</v>
      </c>
      <c r="Z193" s="70" t="str">
        <f t="shared" si="23"/>
        <v>ул. Пятая д.5</v>
      </c>
      <c r="AA193" s="504">
        <f>IF($B193&lt;&gt;"",MAX(AA$7:AA192)+1,0)</f>
        <v>183</v>
      </c>
      <c r="AB193" s="502">
        <f t="shared" si="14"/>
        <v>193</v>
      </c>
      <c r="AC193" s="504">
        <f>1</f>
        <v>1</v>
      </c>
      <c r="AD193" s="103">
        <f t="shared" si="24"/>
        <v>1781.54</v>
      </c>
      <c r="AE193" s="103">
        <f t="shared" si="25"/>
        <v>2860.52</v>
      </c>
      <c r="AF193" s="103">
        <f t="shared" si="26"/>
        <v>50.000000000000455</v>
      </c>
      <c r="AG193" s="3"/>
    </row>
    <row r="194" spans="2:33" ht="13.2" x14ac:dyDescent="0.25">
      <c r="B194" s="1" t="str">
        <f>адреса!$G$238</f>
        <v>кв.36</v>
      </c>
      <c r="C194" s="522">
        <f>адреса!$I$238</f>
        <v>50000036</v>
      </c>
      <c r="D194" s="6" t="str">
        <f>адреса!$K$238</f>
        <v>ФИО-5-36</v>
      </c>
      <c r="E194" s="6">
        <v>27318.560000000001</v>
      </c>
      <c r="F194" s="6">
        <v>1698.8</v>
      </c>
      <c r="G194" s="6">
        <v>0</v>
      </c>
      <c r="H194" s="6">
        <v>1273.28</v>
      </c>
      <c r="I194" s="6">
        <v>0</v>
      </c>
      <c r="J194" s="6">
        <v>0</v>
      </c>
      <c r="K194" s="6">
        <v>0</v>
      </c>
      <c r="L194" s="6"/>
      <c r="M194" s="6">
        <v>0</v>
      </c>
      <c r="N194" s="6">
        <v>50</v>
      </c>
      <c r="O194" s="6">
        <v>0</v>
      </c>
      <c r="P194" s="6">
        <v>0</v>
      </c>
      <c r="Q194" s="6">
        <v>0</v>
      </c>
      <c r="R194" s="6"/>
      <c r="S194" s="6"/>
      <c r="T194" s="6"/>
      <c r="U194" s="6"/>
      <c r="V194" s="6">
        <v>3022.08</v>
      </c>
      <c r="W194" s="6">
        <v>23544</v>
      </c>
      <c r="X194" s="6">
        <v>6796.64</v>
      </c>
      <c r="Y194" s="513">
        <f>IF(A194&lt;&gt;"",IF(A194=мар17!A243,0,1),IF(AND(B194=мар17!B243,C194=мар17!C243),0,1))</f>
        <v>0</v>
      </c>
      <c r="Z194" s="70" t="str">
        <f t="shared" si="23"/>
        <v>ул. Пятая д.5</v>
      </c>
      <c r="AA194" s="504">
        <f>IF($B194&lt;&gt;"",MAX(AA$7:AA193)+1,0)</f>
        <v>184</v>
      </c>
      <c r="AB194" s="502">
        <f t="shared" si="14"/>
        <v>194</v>
      </c>
      <c r="AC194" s="504">
        <f>1</f>
        <v>1</v>
      </c>
      <c r="AD194" s="103">
        <f t="shared" si="24"/>
        <v>1698.8</v>
      </c>
      <c r="AE194" s="103">
        <f t="shared" si="25"/>
        <v>1273.28</v>
      </c>
      <c r="AF194" s="103">
        <f t="shared" si="26"/>
        <v>50</v>
      </c>
      <c r="AG194" s="3"/>
    </row>
    <row r="195" spans="2:33" ht="13.2" x14ac:dyDescent="0.25">
      <c r="B195" s="1" t="str">
        <f>адреса!$G$239</f>
        <v>кв.37</v>
      </c>
      <c r="C195" s="522">
        <f>адреса!$I$239</f>
        <v>50000037</v>
      </c>
      <c r="D195" s="6" t="str">
        <f>адреса!$K$239</f>
        <v>ФИО-5-37</v>
      </c>
      <c r="E195" s="6">
        <v>4531.1400000000003</v>
      </c>
      <c r="F195" s="6">
        <v>1672.52</v>
      </c>
      <c r="G195" s="6">
        <v>0</v>
      </c>
      <c r="H195" s="6">
        <v>1253.32</v>
      </c>
      <c r="I195" s="6">
        <v>208.89</v>
      </c>
      <c r="J195" s="6">
        <v>141.94999999999999</v>
      </c>
      <c r="K195" s="6">
        <v>275.3</v>
      </c>
      <c r="L195" s="6"/>
      <c r="M195" s="6">
        <v>0</v>
      </c>
      <c r="N195" s="6">
        <v>50</v>
      </c>
      <c r="O195" s="6">
        <v>0</v>
      </c>
      <c r="P195" s="6">
        <v>0</v>
      </c>
      <c r="Q195" s="6">
        <v>0</v>
      </c>
      <c r="R195" s="6"/>
      <c r="S195" s="6"/>
      <c r="T195" s="6"/>
      <c r="U195" s="6"/>
      <c r="V195" s="6">
        <v>3601.98</v>
      </c>
      <c r="W195" s="6">
        <v>4531.1400000000003</v>
      </c>
      <c r="X195" s="6">
        <v>3601.98</v>
      </c>
      <c r="Y195" s="513">
        <f>IF(A195&lt;&gt;"",IF(A195=мар17!A244,0,1),IF(AND(B195=мар17!B244,C195=мар17!C244),0,1))</f>
        <v>0</v>
      </c>
      <c r="Z195" s="70" t="str">
        <f t="shared" si="23"/>
        <v>ул. Пятая д.5</v>
      </c>
      <c r="AA195" s="504">
        <f>IF($B195&lt;&gt;"",MAX(AA$7:AA194)+1,0)</f>
        <v>185</v>
      </c>
      <c r="AB195" s="502">
        <f t="shared" si="14"/>
        <v>195</v>
      </c>
      <c r="AC195" s="504">
        <f>1</f>
        <v>1</v>
      </c>
      <c r="AD195" s="103">
        <f t="shared" si="24"/>
        <v>1672.52</v>
      </c>
      <c r="AE195" s="103">
        <f t="shared" si="25"/>
        <v>1879.46</v>
      </c>
      <c r="AF195" s="103">
        <f t="shared" si="26"/>
        <v>50</v>
      </c>
      <c r="AG195" s="3"/>
    </row>
    <row r="196" spans="2:33" ht="13.2" x14ac:dyDescent="0.25">
      <c r="B196" s="1" t="str">
        <f>адреса!$G$240</f>
        <v>кв.38</v>
      </c>
      <c r="C196" s="522">
        <f>адреса!$I$240</f>
        <v>50000038</v>
      </c>
      <c r="D196" s="6" t="str">
        <f>адреса!$K$240</f>
        <v>ФИО-5-38</v>
      </c>
      <c r="E196" s="6">
        <v>0</v>
      </c>
      <c r="F196" s="6">
        <v>4049.05</v>
      </c>
      <c r="G196" s="6">
        <v>0</v>
      </c>
      <c r="H196" s="6">
        <v>3033.51</v>
      </c>
      <c r="I196" s="6">
        <v>0</v>
      </c>
      <c r="J196" s="6">
        <v>0</v>
      </c>
      <c r="K196" s="6">
        <v>0</v>
      </c>
      <c r="L196" s="6"/>
      <c r="M196" s="6">
        <v>0</v>
      </c>
      <c r="N196" s="6">
        <v>50</v>
      </c>
      <c r="O196" s="6">
        <v>0</v>
      </c>
      <c r="P196" s="6">
        <v>0</v>
      </c>
      <c r="Q196" s="6">
        <v>0</v>
      </c>
      <c r="R196" s="6"/>
      <c r="S196" s="6"/>
      <c r="T196" s="6"/>
      <c r="U196" s="6"/>
      <c r="V196" s="6">
        <v>7132.56</v>
      </c>
      <c r="W196" s="6">
        <v>0</v>
      </c>
      <c r="X196" s="6">
        <v>7132.56</v>
      </c>
      <c r="Y196" s="513">
        <f>IF(A196&lt;&gt;"",IF(A196=мар17!A245,0,1),IF(AND(B196=мар17!B245,C196=мар17!C245),0,1))</f>
        <v>0</v>
      </c>
      <c r="Z196" s="70" t="str">
        <f t="shared" si="23"/>
        <v>ул. Пятая д.5</v>
      </c>
      <c r="AA196" s="504">
        <f>IF($B196&lt;&gt;"",MAX(AA$7:AA195)+1,0)</f>
        <v>186</v>
      </c>
      <c r="AB196" s="502">
        <f t="shared" si="14"/>
        <v>196</v>
      </c>
      <c r="AC196" s="504">
        <f>1</f>
        <v>1</v>
      </c>
      <c r="AD196" s="103">
        <f t="shared" si="24"/>
        <v>4049.05</v>
      </c>
      <c r="AE196" s="103">
        <f t="shared" si="25"/>
        <v>3033.51</v>
      </c>
      <c r="AF196" s="103">
        <f t="shared" si="26"/>
        <v>50</v>
      </c>
      <c r="AG196" s="3"/>
    </row>
    <row r="197" spans="2:33" ht="13.2" x14ac:dyDescent="0.25">
      <c r="B197" s="1" t="str">
        <f>адреса!$G$241</f>
        <v>кв.39</v>
      </c>
      <c r="C197" s="522">
        <f>адреса!$I$241</f>
        <v>50000039</v>
      </c>
      <c r="D197" s="6" t="str">
        <f>адреса!$K$241</f>
        <v>ФИО-5-39</v>
      </c>
      <c r="E197" s="6">
        <v>10523.45</v>
      </c>
      <c r="F197" s="6">
        <v>2577.36</v>
      </c>
      <c r="G197" s="6">
        <v>0</v>
      </c>
      <c r="H197" s="6">
        <v>1987.75</v>
      </c>
      <c r="I197" s="6">
        <v>0</v>
      </c>
      <c r="J197" s="6">
        <v>0</v>
      </c>
      <c r="K197" s="6">
        <v>0</v>
      </c>
      <c r="L197" s="6"/>
      <c r="M197" s="6">
        <v>0</v>
      </c>
      <c r="N197" s="6">
        <v>50</v>
      </c>
      <c r="O197" s="6">
        <v>0</v>
      </c>
      <c r="P197" s="6">
        <v>0</v>
      </c>
      <c r="Q197" s="6">
        <v>0</v>
      </c>
      <c r="R197" s="6"/>
      <c r="S197" s="6"/>
      <c r="T197" s="6"/>
      <c r="U197" s="6"/>
      <c r="V197" s="6">
        <v>4615.1099999999997</v>
      </c>
      <c r="W197" s="6">
        <v>0</v>
      </c>
      <c r="X197" s="6">
        <v>15138.56</v>
      </c>
      <c r="Y197" s="513">
        <f>IF(A197&lt;&gt;"",IF(A197=мар17!A246,0,1),IF(AND(B197=мар17!B246,C197=мар17!C246),0,1))</f>
        <v>0</v>
      </c>
      <c r="Z197" s="70" t="str">
        <f t="shared" si="23"/>
        <v>ул. Пятая д.5</v>
      </c>
      <c r="AA197" s="504">
        <f>IF($B197&lt;&gt;"",MAX(AA$7:AA196)+1,0)</f>
        <v>187</v>
      </c>
      <c r="AB197" s="502">
        <f t="shared" si="14"/>
        <v>197</v>
      </c>
      <c r="AC197" s="504">
        <f>1</f>
        <v>1</v>
      </c>
      <c r="AD197" s="103">
        <f t="shared" si="24"/>
        <v>2577.36</v>
      </c>
      <c r="AE197" s="103">
        <f t="shared" si="25"/>
        <v>1987.75</v>
      </c>
      <c r="AF197" s="103">
        <f t="shared" si="26"/>
        <v>49.999999999999545</v>
      </c>
      <c r="AG197" s="3"/>
    </row>
    <row r="198" spans="2:33" ht="13.2" x14ac:dyDescent="0.25">
      <c r="B198" s="1" t="str">
        <f>адреса!$G$242</f>
        <v>кв.40</v>
      </c>
      <c r="C198" s="522">
        <f>адреса!$I$242</f>
        <v>50000040</v>
      </c>
      <c r="D198" s="6" t="str">
        <f>адреса!$K$242</f>
        <v>ФИО-5-40</v>
      </c>
      <c r="E198" s="6">
        <v>4316.3900000000003</v>
      </c>
      <c r="F198" s="6">
        <v>2037.76</v>
      </c>
      <c r="G198" s="6">
        <v>0</v>
      </c>
      <c r="H198" s="6">
        <v>1273.28</v>
      </c>
      <c r="I198" s="6">
        <v>92.84</v>
      </c>
      <c r="J198" s="6">
        <v>0</v>
      </c>
      <c r="K198" s="6">
        <v>110.12</v>
      </c>
      <c r="L198" s="6"/>
      <c r="M198" s="6">
        <v>0</v>
      </c>
      <c r="N198" s="6">
        <v>50</v>
      </c>
      <c r="O198" s="6">
        <v>0</v>
      </c>
      <c r="P198" s="6">
        <v>0</v>
      </c>
      <c r="Q198" s="6">
        <v>0</v>
      </c>
      <c r="R198" s="6"/>
      <c r="S198" s="6"/>
      <c r="T198" s="6"/>
      <c r="U198" s="6"/>
      <c r="V198" s="6">
        <v>3564</v>
      </c>
      <c r="W198" s="6">
        <v>4316.3900000000003</v>
      </c>
      <c r="X198" s="6">
        <v>3564</v>
      </c>
      <c r="Y198" s="513">
        <f>IF(A198&lt;&gt;"",IF(A198=мар17!A247,0,1),IF(AND(B198=мар17!B247,C198=мар17!C247),0,1))</f>
        <v>0</v>
      </c>
      <c r="Z198" s="70" t="str">
        <f t="shared" si="23"/>
        <v>ул. Пятая д.5</v>
      </c>
      <c r="AA198" s="504">
        <f>IF($B198&lt;&gt;"",MAX(AA$7:AA197)+1,0)</f>
        <v>188</v>
      </c>
      <c r="AB198" s="502">
        <f t="shared" si="14"/>
        <v>198</v>
      </c>
      <c r="AC198" s="504">
        <f>1</f>
        <v>1</v>
      </c>
      <c r="AD198" s="103">
        <f t="shared" si="24"/>
        <v>2037.76</v>
      </c>
      <c r="AE198" s="103">
        <f t="shared" si="25"/>
        <v>1476.2399999999998</v>
      </c>
      <c r="AF198" s="103">
        <f t="shared" si="26"/>
        <v>50.000000000000227</v>
      </c>
      <c r="AG198" s="3"/>
    </row>
    <row r="199" spans="2:33" ht="13.2" x14ac:dyDescent="0.25">
      <c r="B199" s="1" t="str">
        <f>адреса!$G$243</f>
        <v>кв.41</v>
      </c>
      <c r="C199" s="522">
        <f>адреса!$I$243</f>
        <v>50000041</v>
      </c>
      <c r="D199" s="6" t="str">
        <f>адреса!$K$243</f>
        <v>ФИО-5-41</v>
      </c>
      <c r="E199" s="6">
        <v>16603.650000000001</v>
      </c>
      <c r="F199" s="6">
        <v>1672.52</v>
      </c>
      <c r="G199" s="6">
        <v>0</v>
      </c>
      <c r="H199" s="6">
        <v>1253.32</v>
      </c>
      <c r="I199" s="6">
        <v>0</v>
      </c>
      <c r="J199" s="6">
        <v>0</v>
      </c>
      <c r="K199" s="6">
        <v>0</v>
      </c>
      <c r="L199" s="6"/>
      <c r="M199" s="6">
        <v>0</v>
      </c>
      <c r="N199" s="6">
        <v>50</v>
      </c>
      <c r="O199" s="6">
        <v>0</v>
      </c>
      <c r="P199" s="6">
        <v>0</v>
      </c>
      <c r="Q199" s="6">
        <v>0</v>
      </c>
      <c r="R199" s="6"/>
      <c r="S199" s="6"/>
      <c r="T199" s="6"/>
      <c r="U199" s="6"/>
      <c r="V199" s="6">
        <v>2975.84</v>
      </c>
      <c r="W199" s="6">
        <v>9466.86</v>
      </c>
      <c r="X199" s="6">
        <v>10112.629999999999</v>
      </c>
      <c r="Y199" s="513">
        <f>IF(A199&lt;&gt;"",IF(A199=мар17!A248,0,1),IF(AND(B199=мар17!B248,C199=мар17!C248),0,1))</f>
        <v>0</v>
      </c>
      <c r="Z199" s="70" t="str">
        <f t="shared" si="23"/>
        <v>ул. Пятая д.5</v>
      </c>
      <c r="AA199" s="504">
        <f>IF($B199&lt;&gt;"",MAX(AA$7:AA198)+1,0)</f>
        <v>189</v>
      </c>
      <c r="AB199" s="502">
        <f t="shared" si="14"/>
        <v>199</v>
      </c>
      <c r="AC199" s="504">
        <f>1</f>
        <v>1</v>
      </c>
      <c r="AD199" s="103">
        <f t="shared" si="24"/>
        <v>1672.52</v>
      </c>
      <c r="AE199" s="103">
        <f t="shared" si="25"/>
        <v>1253.32</v>
      </c>
      <c r="AF199" s="103">
        <f t="shared" si="26"/>
        <v>50.000000000000227</v>
      </c>
      <c r="AG199" s="3"/>
    </row>
    <row r="200" spans="2:33" ht="13.2" x14ac:dyDescent="0.25">
      <c r="B200" s="1" t="str">
        <f>адреса!$G$244</f>
        <v>кв.42</v>
      </c>
      <c r="C200" s="522">
        <f>адреса!$I$244</f>
        <v>50000042</v>
      </c>
      <c r="D200" s="6" t="str">
        <f>адреса!$K$244</f>
        <v>ФИО-5-42</v>
      </c>
      <c r="E200" s="6">
        <v>33509.39</v>
      </c>
      <c r="F200" s="6">
        <v>4049.05</v>
      </c>
      <c r="G200" s="6">
        <v>0</v>
      </c>
      <c r="H200" s="6">
        <v>3033.51</v>
      </c>
      <c r="I200" s="6">
        <v>0</v>
      </c>
      <c r="J200" s="6">
        <v>0</v>
      </c>
      <c r="K200" s="6">
        <v>0</v>
      </c>
      <c r="L200" s="6"/>
      <c r="M200" s="6">
        <v>0</v>
      </c>
      <c r="N200" s="6">
        <v>50</v>
      </c>
      <c r="O200" s="6">
        <v>0</v>
      </c>
      <c r="P200" s="6">
        <v>0</v>
      </c>
      <c r="Q200" s="6">
        <v>0</v>
      </c>
      <c r="R200" s="6"/>
      <c r="S200" s="6"/>
      <c r="T200" s="6"/>
      <c r="U200" s="6"/>
      <c r="V200" s="6">
        <v>7132.56</v>
      </c>
      <c r="W200" s="6">
        <v>0</v>
      </c>
      <c r="X200" s="6">
        <v>40641.949999999997</v>
      </c>
      <c r="Y200" s="513">
        <f>IF(A200&lt;&gt;"",IF(A200=мар17!A249,0,1),IF(AND(B200=мар17!B249,C200=мар17!C249),0,1))</f>
        <v>0</v>
      </c>
      <c r="Z200" s="70" t="str">
        <f t="shared" si="23"/>
        <v>ул. Пятая д.5</v>
      </c>
      <c r="AA200" s="504">
        <f>IF($B200&lt;&gt;"",MAX(AA$7:AA199)+1,0)</f>
        <v>190</v>
      </c>
      <c r="AB200" s="502">
        <f t="shared" si="14"/>
        <v>200</v>
      </c>
      <c r="AC200" s="504">
        <f>1</f>
        <v>1</v>
      </c>
      <c r="AD200" s="103">
        <f t="shared" si="24"/>
        <v>4049.05</v>
      </c>
      <c r="AE200" s="103">
        <f t="shared" si="25"/>
        <v>3033.51</v>
      </c>
      <c r="AF200" s="103">
        <f t="shared" si="26"/>
        <v>50</v>
      </c>
      <c r="AG200" s="3"/>
    </row>
    <row r="201" spans="2:33" ht="13.2" x14ac:dyDescent="0.25">
      <c r="B201" s="1" t="str">
        <f>адреса!$G$245</f>
        <v>кв.43</v>
      </c>
      <c r="C201" s="522">
        <f>адреса!$I$245</f>
        <v>50000043</v>
      </c>
      <c r="D201" s="6" t="str">
        <f>адреса!$K$245</f>
        <v>ФИО-5-43</v>
      </c>
      <c r="E201" s="6">
        <v>31979.22</v>
      </c>
      <c r="F201" s="6">
        <v>2654.31</v>
      </c>
      <c r="G201" s="6">
        <v>0</v>
      </c>
      <c r="H201" s="6">
        <v>1987.75</v>
      </c>
      <c r="I201" s="6">
        <v>0</v>
      </c>
      <c r="J201" s="6">
        <v>0</v>
      </c>
      <c r="K201" s="6">
        <v>0</v>
      </c>
      <c r="L201" s="6"/>
      <c r="M201" s="6">
        <v>0</v>
      </c>
      <c r="N201" s="6">
        <v>50</v>
      </c>
      <c r="O201" s="6">
        <v>0</v>
      </c>
      <c r="P201" s="6">
        <v>0</v>
      </c>
      <c r="Q201" s="6">
        <v>0</v>
      </c>
      <c r="R201" s="6"/>
      <c r="S201" s="6"/>
      <c r="T201" s="6"/>
      <c r="U201" s="6"/>
      <c r="V201" s="6">
        <v>4692.0600000000004</v>
      </c>
      <c r="W201" s="6">
        <v>0</v>
      </c>
      <c r="X201" s="6">
        <v>36671.279999999999</v>
      </c>
      <c r="Y201" s="513">
        <f>IF(A201&lt;&gt;"",IF(A201=мар17!A250,0,1),IF(AND(B201=мар17!B250,C201=мар17!C250),0,1))</f>
        <v>0</v>
      </c>
      <c r="Z201" s="70" t="str">
        <f t="shared" si="23"/>
        <v>ул. Пятая д.5</v>
      </c>
      <c r="AA201" s="504">
        <f>IF($B201&lt;&gt;"",MAX(AA$7:AA200)+1,0)</f>
        <v>191</v>
      </c>
      <c r="AB201" s="502">
        <f t="shared" ref="AB201:AB256" si="27">AB200+1</f>
        <v>201</v>
      </c>
      <c r="AC201" s="504">
        <f>1</f>
        <v>1</v>
      </c>
      <c r="AD201" s="103">
        <f t="shared" si="24"/>
        <v>2654.31</v>
      </c>
      <c r="AE201" s="103">
        <f t="shared" si="25"/>
        <v>1987.75</v>
      </c>
      <c r="AF201" s="103">
        <f t="shared" si="26"/>
        <v>50.000000000000455</v>
      </c>
      <c r="AG201" s="3"/>
    </row>
    <row r="202" spans="2:33" ht="13.2" x14ac:dyDescent="0.25">
      <c r="B202" s="1" t="str">
        <f>адреса!$G$246</f>
        <v>кв.44</v>
      </c>
      <c r="C202" s="522">
        <f>адреса!$I$246</f>
        <v>50000044</v>
      </c>
      <c r="D202" s="6" t="str">
        <f>адреса!$K$246</f>
        <v>ФИО-5-44</v>
      </c>
      <c r="E202" s="6">
        <v>15945.17</v>
      </c>
      <c r="F202" s="6">
        <v>1698.8</v>
      </c>
      <c r="G202" s="6">
        <v>0</v>
      </c>
      <c r="H202" s="6">
        <v>1273.28</v>
      </c>
      <c r="I202" s="6">
        <v>0</v>
      </c>
      <c r="J202" s="6">
        <v>0</v>
      </c>
      <c r="K202" s="6">
        <v>0</v>
      </c>
      <c r="L202" s="6"/>
      <c r="M202" s="6">
        <v>0</v>
      </c>
      <c r="N202" s="6">
        <v>50</v>
      </c>
      <c r="O202" s="6">
        <v>0</v>
      </c>
      <c r="P202" s="6">
        <v>0</v>
      </c>
      <c r="Q202" s="6">
        <v>0</v>
      </c>
      <c r="R202" s="6"/>
      <c r="S202" s="6"/>
      <c r="T202" s="6"/>
      <c r="U202" s="6"/>
      <c r="V202" s="6">
        <v>3022.08</v>
      </c>
      <c r="W202" s="6">
        <v>0</v>
      </c>
      <c r="X202" s="6">
        <v>18967.25</v>
      </c>
      <c r="Y202" s="513">
        <f>IF(A202&lt;&gt;"",IF(A202=мар17!A251,0,1),IF(AND(B202=мар17!B251,C202=мар17!C251),0,1))</f>
        <v>0</v>
      </c>
      <c r="Z202" s="70" t="str">
        <f t="shared" si="23"/>
        <v>ул. Пятая д.5</v>
      </c>
      <c r="AA202" s="504">
        <f>IF($B202&lt;&gt;"",MAX(AA$7:AA201)+1,0)</f>
        <v>192</v>
      </c>
      <c r="AB202" s="502">
        <f t="shared" si="27"/>
        <v>202</v>
      </c>
      <c r="AC202" s="504">
        <f>1</f>
        <v>1</v>
      </c>
      <c r="AD202" s="103">
        <f t="shared" si="24"/>
        <v>1698.8</v>
      </c>
      <c r="AE202" s="103">
        <f t="shared" si="25"/>
        <v>1273.28</v>
      </c>
      <c r="AF202" s="103">
        <f t="shared" si="26"/>
        <v>50</v>
      </c>
      <c r="AG202" s="3"/>
    </row>
    <row r="203" spans="2:33" ht="13.2" x14ac:dyDescent="0.25">
      <c r="B203" s="1" t="str">
        <f>адреса!$G$247</f>
        <v>кв.45</v>
      </c>
      <c r="C203" s="522">
        <f>адреса!$I$247</f>
        <v>50000045</v>
      </c>
      <c r="D203" s="6" t="str">
        <f>адреса!$K$247</f>
        <v>ФИО-5-45</v>
      </c>
      <c r="E203" s="6">
        <v>26995.39</v>
      </c>
      <c r="F203" s="6">
        <v>1672.51</v>
      </c>
      <c r="G203" s="6">
        <v>0</v>
      </c>
      <c r="H203" s="6">
        <v>1253.32</v>
      </c>
      <c r="I203" s="6">
        <v>238.16</v>
      </c>
      <c r="J203" s="6">
        <v>707.19</v>
      </c>
      <c r="K203" s="6">
        <v>419.64</v>
      </c>
      <c r="L203" s="6"/>
      <c r="M203" s="6">
        <v>0</v>
      </c>
      <c r="N203" s="6">
        <v>50</v>
      </c>
      <c r="O203" s="6">
        <v>0</v>
      </c>
      <c r="P203" s="6">
        <v>0</v>
      </c>
      <c r="Q203" s="6">
        <v>0</v>
      </c>
      <c r="R203" s="6"/>
      <c r="S203" s="6"/>
      <c r="T203" s="6"/>
      <c r="U203" s="6"/>
      <c r="V203" s="6">
        <v>4340.82</v>
      </c>
      <c r="W203" s="6">
        <v>0</v>
      </c>
      <c r="X203" s="6">
        <v>31336.21</v>
      </c>
      <c r="Y203" s="513">
        <f>IF(A203&lt;&gt;"",IF(A203=мар17!A252,0,1),IF(AND(B203=мар17!B252,C203=мар17!C252),0,1))</f>
        <v>0</v>
      </c>
      <c r="Z203" s="70" t="str">
        <f t="shared" si="23"/>
        <v>ул. Пятая д.5</v>
      </c>
      <c r="AA203" s="504">
        <f>IF($B203&lt;&gt;"",MAX(AA$7:AA202)+1,0)</f>
        <v>193</v>
      </c>
      <c r="AB203" s="502">
        <f t="shared" si="27"/>
        <v>203</v>
      </c>
      <c r="AC203" s="504">
        <f>1</f>
        <v>1</v>
      </c>
      <c r="AD203" s="103">
        <f t="shared" si="24"/>
        <v>1672.51</v>
      </c>
      <c r="AE203" s="103">
        <f t="shared" si="25"/>
        <v>2618.31</v>
      </c>
      <c r="AF203" s="103">
        <f t="shared" si="26"/>
        <v>49.999999999999545</v>
      </c>
      <c r="AG203" s="3"/>
    </row>
    <row r="204" spans="2:33" ht="13.2" x14ac:dyDescent="0.25">
      <c r="B204" s="1" t="str">
        <f>адреса!$G$248</f>
        <v>кв.46</v>
      </c>
      <c r="C204" s="522">
        <f>адреса!$I$248</f>
        <v>50000046</v>
      </c>
      <c r="D204" s="6" t="str">
        <f>адреса!$K$248</f>
        <v>ФИО-5-46</v>
      </c>
      <c r="E204" s="6">
        <v>8924.7199999999993</v>
      </c>
      <c r="F204" s="6">
        <v>3176.28</v>
      </c>
      <c r="G204" s="6">
        <v>0</v>
      </c>
      <c r="H204" s="6">
        <v>3033.51</v>
      </c>
      <c r="I204" s="6">
        <v>116.42</v>
      </c>
      <c r="J204" s="6">
        <v>517.83000000000004</v>
      </c>
      <c r="K204" s="6">
        <v>238.52</v>
      </c>
      <c r="L204" s="6"/>
      <c r="M204" s="6">
        <v>0</v>
      </c>
      <c r="N204" s="6">
        <v>50</v>
      </c>
      <c r="O204" s="6">
        <v>0</v>
      </c>
      <c r="P204" s="6">
        <v>0</v>
      </c>
      <c r="Q204" s="6">
        <v>0</v>
      </c>
      <c r="R204" s="6"/>
      <c r="S204" s="6"/>
      <c r="T204" s="6"/>
      <c r="U204" s="6"/>
      <c r="V204" s="6">
        <v>7132.56</v>
      </c>
      <c r="W204" s="6">
        <v>0</v>
      </c>
      <c r="X204" s="6">
        <v>16057.28</v>
      </c>
      <c r="Y204" s="513">
        <f>IF(A204&lt;&gt;"",IF(A204=мар17!A253,0,1),IF(AND(B204=мар17!B253,C204=мар17!C253),0,1))</f>
        <v>0</v>
      </c>
      <c r="Z204" s="70" t="str">
        <f t="shared" si="23"/>
        <v>ул. Пятая д.5</v>
      </c>
      <c r="AA204" s="504">
        <f>IF($B204&lt;&gt;"",MAX(AA$7:AA203)+1,0)</f>
        <v>194</v>
      </c>
      <c r="AB204" s="502">
        <f t="shared" si="27"/>
        <v>204</v>
      </c>
      <c r="AC204" s="504">
        <f>1</f>
        <v>1</v>
      </c>
      <c r="AD204" s="103">
        <f t="shared" si="24"/>
        <v>3176.28</v>
      </c>
      <c r="AE204" s="103">
        <f t="shared" si="25"/>
        <v>3906.28</v>
      </c>
      <c r="AF204" s="103">
        <f t="shared" si="26"/>
        <v>50</v>
      </c>
      <c r="AG204" s="3"/>
    </row>
    <row r="205" spans="2:33" ht="13.2" x14ac:dyDescent="0.25">
      <c r="B205" s="1" t="str">
        <f>адреса!$G$249</f>
        <v>кв.47</v>
      </c>
      <c r="C205" s="522">
        <f>адреса!$I$249</f>
        <v>50000047</v>
      </c>
      <c r="D205" s="6" t="str">
        <f>адреса!$K$249</f>
        <v>ФИО-5-47</v>
      </c>
      <c r="E205" s="6">
        <v>6690.67</v>
      </c>
      <c r="F205" s="6">
        <v>2643.06</v>
      </c>
      <c r="G205" s="6">
        <v>0</v>
      </c>
      <c r="H205" s="6">
        <v>1979.76</v>
      </c>
      <c r="I205" s="6">
        <v>255.31</v>
      </c>
      <c r="J205" s="6">
        <v>993.65</v>
      </c>
      <c r="K205" s="6">
        <v>495.54</v>
      </c>
      <c r="L205" s="6"/>
      <c r="M205" s="6">
        <v>0</v>
      </c>
      <c r="N205" s="6">
        <v>50</v>
      </c>
      <c r="O205" s="6">
        <v>0</v>
      </c>
      <c r="P205" s="6">
        <v>0</v>
      </c>
      <c r="Q205" s="6">
        <v>0</v>
      </c>
      <c r="R205" s="6"/>
      <c r="S205" s="6"/>
      <c r="T205" s="6"/>
      <c r="U205" s="6"/>
      <c r="V205" s="6">
        <v>6417.32</v>
      </c>
      <c r="W205" s="6">
        <v>6690.67</v>
      </c>
      <c r="X205" s="6">
        <v>6417.32</v>
      </c>
      <c r="Y205" s="513">
        <f>IF(A205&lt;&gt;"",IF(A205=мар17!A254,0,1),IF(AND(B205=мар17!B254,C205=мар17!C254),0,1))</f>
        <v>0</v>
      </c>
      <c r="Z205" s="70" t="str">
        <f t="shared" si="23"/>
        <v>ул. Пятая д.5</v>
      </c>
      <c r="AA205" s="504">
        <f>IF($B205&lt;&gt;"",MAX(AA$7:AA204)+1,0)</f>
        <v>195</v>
      </c>
      <c r="AB205" s="502">
        <f t="shared" si="27"/>
        <v>205</v>
      </c>
      <c r="AC205" s="504">
        <f>1</f>
        <v>1</v>
      </c>
      <c r="AD205" s="103">
        <f t="shared" si="24"/>
        <v>2643.06</v>
      </c>
      <c r="AE205" s="103">
        <f t="shared" si="25"/>
        <v>3724.26</v>
      </c>
      <c r="AF205" s="103">
        <f t="shared" si="26"/>
        <v>49.999999999999545</v>
      </c>
      <c r="AG205" s="3"/>
    </row>
    <row r="206" spans="2:33" ht="13.2" x14ac:dyDescent="0.25">
      <c r="B206" s="1" t="str">
        <f>адреса!$G$250</f>
        <v>кв.48</v>
      </c>
      <c r="C206" s="522">
        <f>адреса!$I$250</f>
        <v>50000048</v>
      </c>
      <c r="D206" s="6" t="str">
        <f>адреса!$K$250</f>
        <v>ФИО-5-48</v>
      </c>
      <c r="E206" s="6">
        <v>4462.6400000000003</v>
      </c>
      <c r="F206" s="6">
        <v>1687.55</v>
      </c>
      <c r="G206" s="6">
        <v>0</v>
      </c>
      <c r="H206" s="6">
        <v>1265.29</v>
      </c>
      <c r="I206" s="6">
        <v>92.84</v>
      </c>
      <c r="J206" s="6">
        <v>141.94999999999999</v>
      </c>
      <c r="K206" s="6">
        <v>137.65</v>
      </c>
      <c r="L206" s="6"/>
      <c r="M206" s="6">
        <v>0</v>
      </c>
      <c r="N206" s="6">
        <v>50</v>
      </c>
      <c r="O206" s="6">
        <v>0</v>
      </c>
      <c r="P206" s="6">
        <v>0</v>
      </c>
      <c r="Q206" s="6">
        <v>0</v>
      </c>
      <c r="R206" s="6"/>
      <c r="S206" s="6"/>
      <c r="T206" s="6"/>
      <c r="U206" s="6"/>
      <c r="V206" s="6">
        <v>3375.28</v>
      </c>
      <c r="W206" s="6">
        <v>4462.6400000000003</v>
      </c>
      <c r="X206" s="6">
        <v>3375.28</v>
      </c>
      <c r="Y206" s="513">
        <f>IF(A206&lt;&gt;"",IF(A206=мар17!A255,0,1),IF(AND(B206=мар17!B255,C206=мар17!C255),0,1))</f>
        <v>0</v>
      </c>
      <c r="Z206" s="70" t="str">
        <f t="shared" si="23"/>
        <v>ул. Пятая д.5</v>
      </c>
      <c r="AA206" s="504">
        <f>IF($B206&lt;&gt;"",MAX(AA$7:AA205)+1,0)</f>
        <v>196</v>
      </c>
      <c r="AB206" s="502">
        <f t="shared" si="27"/>
        <v>206</v>
      </c>
      <c r="AC206" s="504">
        <f>1</f>
        <v>1</v>
      </c>
      <c r="AD206" s="103">
        <f t="shared" si="24"/>
        <v>1687.55</v>
      </c>
      <c r="AE206" s="103">
        <f t="shared" si="25"/>
        <v>1637.73</v>
      </c>
      <c r="AF206" s="103">
        <f t="shared" si="26"/>
        <v>50.000000000000227</v>
      </c>
      <c r="AG206" s="3"/>
    </row>
    <row r="207" spans="2:33" ht="13.2" x14ac:dyDescent="0.25">
      <c r="B207" s="1" t="str">
        <f>адреса!$G$251</f>
        <v>кв.49</v>
      </c>
      <c r="C207" s="522">
        <f>адреса!$I$251</f>
        <v>50000049</v>
      </c>
      <c r="D207" s="6" t="str">
        <f>адреса!$K$251</f>
        <v>ФИО-5-49</v>
      </c>
      <c r="E207" s="6">
        <v>3700.77</v>
      </c>
      <c r="F207" s="6">
        <v>1665.02</v>
      </c>
      <c r="G207" s="6">
        <v>0</v>
      </c>
      <c r="H207" s="6">
        <v>1247.33</v>
      </c>
      <c r="I207" s="6">
        <v>0</v>
      </c>
      <c r="J207" s="6">
        <v>0</v>
      </c>
      <c r="K207" s="6">
        <v>0</v>
      </c>
      <c r="L207" s="6"/>
      <c r="M207" s="6">
        <v>0</v>
      </c>
      <c r="N207" s="6">
        <v>50</v>
      </c>
      <c r="O207" s="6">
        <v>0</v>
      </c>
      <c r="P207" s="6">
        <v>0</v>
      </c>
      <c r="Q207" s="6">
        <v>0</v>
      </c>
      <c r="R207" s="6"/>
      <c r="S207" s="6"/>
      <c r="T207" s="6"/>
      <c r="U207" s="6"/>
      <c r="V207" s="6">
        <v>2962.35</v>
      </c>
      <c r="W207" s="6">
        <v>0</v>
      </c>
      <c r="X207" s="6">
        <v>6663.12</v>
      </c>
      <c r="Y207" s="513">
        <f>IF(A207&lt;&gt;"",IF(A207=мар17!A256,0,1),IF(AND(B207=мар17!B256,C207=мар17!C256),0,1))</f>
        <v>0</v>
      </c>
      <c r="Z207" s="70" t="str">
        <f t="shared" si="23"/>
        <v>ул. Пятая д.5</v>
      </c>
      <c r="AA207" s="504">
        <f>IF($B207&lt;&gt;"",MAX(AA$7:AA206)+1,0)</f>
        <v>197</v>
      </c>
      <c r="AB207" s="502">
        <f t="shared" si="27"/>
        <v>207</v>
      </c>
      <c r="AC207" s="504">
        <f>1</f>
        <v>1</v>
      </c>
      <c r="AD207" s="103">
        <f t="shared" si="24"/>
        <v>1665.02</v>
      </c>
      <c r="AE207" s="103">
        <f t="shared" si="25"/>
        <v>1247.33</v>
      </c>
      <c r="AF207" s="103">
        <f t="shared" si="26"/>
        <v>50</v>
      </c>
      <c r="AG207" s="3"/>
    </row>
    <row r="208" spans="2:33" ht="13.2" x14ac:dyDescent="0.25">
      <c r="B208" s="1" t="str">
        <f>адреса!$G$252</f>
        <v>кв.50</v>
      </c>
      <c r="C208" s="522">
        <f>адреса!$I$252</f>
        <v>50000050</v>
      </c>
      <c r="D208" s="6" t="str">
        <f>адреса!$K$252</f>
        <v>ФИО-5-50</v>
      </c>
      <c r="E208" s="6">
        <v>36559.910000000003</v>
      </c>
      <c r="F208" s="6">
        <v>1430.73</v>
      </c>
      <c r="G208" s="6">
        <v>0</v>
      </c>
      <c r="H208" s="6">
        <v>3033.51</v>
      </c>
      <c r="I208" s="6">
        <v>349.26</v>
      </c>
      <c r="J208" s="6">
        <v>1553.5</v>
      </c>
      <c r="K208" s="6">
        <v>715.56</v>
      </c>
      <c r="L208" s="6"/>
      <c r="M208" s="6">
        <v>0</v>
      </c>
      <c r="N208" s="6">
        <v>50</v>
      </c>
      <c r="O208" s="6">
        <v>0</v>
      </c>
      <c r="P208" s="6">
        <v>0</v>
      </c>
      <c r="Q208" s="6">
        <v>0</v>
      </c>
      <c r="R208" s="6"/>
      <c r="S208" s="6"/>
      <c r="T208" s="6"/>
      <c r="U208" s="6"/>
      <c r="V208" s="6">
        <v>7132.56</v>
      </c>
      <c r="W208" s="6">
        <v>15000</v>
      </c>
      <c r="X208" s="6">
        <v>28692.47</v>
      </c>
      <c r="Y208" s="513">
        <f>IF(A208&lt;&gt;"",IF(A208=мар17!A257,0,1),IF(AND(B208=мар17!B257,C208=мар17!C257),0,1))</f>
        <v>0</v>
      </c>
      <c r="Z208" s="70" t="str">
        <f t="shared" si="23"/>
        <v>ул. Пятая д.5</v>
      </c>
      <c r="AA208" s="504">
        <f>IF($B208&lt;&gt;"",MAX(AA$7:AA207)+1,0)</f>
        <v>198</v>
      </c>
      <c r="AB208" s="502">
        <f t="shared" si="27"/>
        <v>208</v>
      </c>
      <c r="AC208" s="504">
        <f>1</f>
        <v>1</v>
      </c>
      <c r="AD208" s="103">
        <f t="shared" si="24"/>
        <v>1430.73</v>
      </c>
      <c r="AE208" s="103">
        <f t="shared" si="25"/>
        <v>5651.83</v>
      </c>
      <c r="AF208" s="103">
        <f t="shared" si="26"/>
        <v>50</v>
      </c>
      <c r="AG208" s="3"/>
    </row>
    <row r="209" spans="2:33" ht="13.2" x14ac:dyDescent="0.25">
      <c r="B209" s="1" t="str">
        <f>адреса!$G$253</f>
        <v>кв.51</v>
      </c>
      <c r="C209" s="522">
        <f>адреса!$I$253</f>
        <v>50000051</v>
      </c>
      <c r="D209" s="6" t="str">
        <f>адреса!$K$253</f>
        <v>ФИО-5-51</v>
      </c>
      <c r="E209" s="6">
        <v>7690.29</v>
      </c>
      <c r="F209" s="6">
        <v>2643.06</v>
      </c>
      <c r="G209" s="6">
        <v>0</v>
      </c>
      <c r="H209" s="6">
        <v>1979.76</v>
      </c>
      <c r="I209" s="6">
        <v>255.31</v>
      </c>
      <c r="J209" s="6">
        <v>709.75</v>
      </c>
      <c r="K209" s="6">
        <v>440.48</v>
      </c>
      <c r="L209" s="6"/>
      <c r="M209" s="6">
        <v>0</v>
      </c>
      <c r="N209" s="6">
        <v>50</v>
      </c>
      <c r="O209" s="6">
        <v>0</v>
      </c>
      <c r="P209" s="6">
        <v>0</v>
      </c>
      <c r="Q209" s="6">
        <v>0</v>
      </c>
      <c r="R209" s="6"/>
      <c r="S209" s="6"/>
      <c r="T209" s="6"/>
      <c r="U209" s="6"/>
      <c r="V209" s="6">
        <v>6078.36</v>
      </c>
      <c r="W209" s="6">
        <v>7690.29</v>
      </c>
      <c r="X209" s="6">
        <v>6078.36</v>
      </c>
      <c r="Y209" s="513">
        <f>IF(A209&lt;&gt;"",IF(A209=мар17!A258,0,1),IF(AND(B209=мар17!B258,C209=мар17!C258),0,1))</f>
        <v>0</v>
      </c>
      <c r="Z209" s="70" t="str">
        <f t="shared" si="23"/>
        <v>ул. Пятая д.5</v>
      </c>
      <c r="AA209" s="504">
        <f>IF($B209&lt;&gt;"",MAX(AA$7:AA208)+1,0)</f>
        <v>199</v>
      </c>
      <c r="AB209" s="502">
        <f t="shared" si="27"/>
        <v>209</v>
      </c>
      <c r="AC209" s="504">
        <f>1</f>
        <v>1</v>
      </c>
      <c r="AD209" s="103">
        <f t="shared" si="24"/>
        <v>2643.06</v>
      </c>
      <c r="AE209" s="103">
        <f t="shared" si="25"/>
        <v>3385.3</v>
      </c>
      <c r="AF209" s="103">
        <f t="shared" si="26"/>
        <v>49.999999999999545</v>
      </c>
      <c r="AG209" s="3"/>
    </row>
    <row r="210" spans="2:33" ht="13.2" x14ac:dyDescent="0.25">
      <c r="B210" s="1" t="str">
        <f>адреса!$G$254</f>
        <v>кв.52</v>
      </c>
      <c r="C210" s="522">
        <f>адреса!$I$254</f>
        <v>50000052</v>
      </c>
      <c r="D210" s="6" t="str">
        <f>адреса!$K$254</f>
        <v>ФИО-5-52</v>
      </c>
      <c r="E210" s="6">
        <v>8565.4699999999993</v>
      </c>
      <c r="F210" s="6">
        <v>1687.55</v>
      </c>
      <c r="G210" s="6">
        <v>0</v>
      </c>
      <c r="H210" s="6">
        <v>1265.29</v>
      </c>
      <c r="I210" s="6">
        <v>0</v>
      </c>
      <c r="J210" s="6">
        <v>0</v>
      </c>
      <c r="K210" s="6">
        <v>0</v>
      </c>
      <c r="L210" s="6"/>
      <c r="M210" s="6">
        <v>0</v>
      </c>
      <c r="N210" s="6">
        <v>50</v>
      </c>
      <c r="O210" s="6">
        <v>0</v>
      </c>
      <c r="P210" s="6">
        <v>0</v>
      </c>
      <c r="Q210" s="6">
        <v>0</v>
      </c>
      <c r="R210" s="6"/>
      <c r="S210" s="6"/>
      <c r="T210" s="6"/>
      <c r="U210" s="6"/>
      <c r="V210" s="6">
        <v>3002.84</v>
      </c>
      <c r="W210" s="6">
        <v>8565.4699999999993</v>
      </c>
      <c r="X210" s="6">
        <v>3002.84</v>
      </c>
      <c r="Y210" s="513">
        <f>IF(A210&lt;&gt;"",IF(A210=мар17!A259,0,1),IF(AND(B210=мар17!B259,C210=мар17!C259),0,1))</f>
        <v>0</v>
      </c>
      <c r="Z210" s="70" t="str">
        <f t="shared" si="23"/>
        <v>ул. Пятая д.5</v>
      </c>
      <c r="AA210" s="504">
        <f>IF($B210&lt;&gt;"",MAX(AA$7:AA209)+1,0)</f>
        <v>200</v>
      </c>
      <c r="AB210" s="502">
        <f t="shared" si="27"/>
        <v>210</v>
      </c>
      <c r="AC210" s="504">
        <f>1</f>
        <v>1</v>
      </c>
      <c r="AD210" s="103">
        <f t="shared" si="24"/>
        <v>1687.55</v>
      </c>
      <c r="AE210" s="103">
        <f t="shared" si="25"/>
        <v>1265.29</v>
      </c>
      <c r="AF210" s="103">
        <f t="shared" si="26"/>
        <v>50.000000000000227</v>
      </c>
      <c r="AG210" s="3"/>
    </row>
    <row r="211" spans="2:33" ht="13.2" x14ac:dyDescent="0.25">
      <c r="B211" s="1" t="str">
        <f>адреса!$G$255</f>
        <v>кв.53</v>
      </c>
      <c r="C211" s="522">
        <f>адреса!$I$255</f>
        <v>50000053</v>
      </c>
      <c r="D211" s="6" t="str">
        <f>адреса!$K$255</f>
        <v>ФИО-5-53</v>
      </c>
      <c r="E211" s="6">
        <v>13929.62</v>
      </c>
      <c r="F211" s="6">
        <v>1665.02</v>
      </c>
      <c r="G211" s="6">
        <v>0</v>
      </c>
      <c r="H211" s="6">
        <v>1247.33</v>
      </c>
      <c r="I211" s="6">
        <v>0</v>
      </c>
      <c r="J211" s="6">
        <v>0</v>
      </c>
      <c r="K211" s="6">
        <v>0</v>
      </c>
      <c r="L211" s="6"/>
      <c r="M211" s="6">
        <v>0</v>
      </c>
      <c r="N211" s="6">
        <v>50</v>
      </c>
      <c r="O211" s="6">
        <v>0</v>
      </c>
      <c r="P211" s="6">
        <v>0</v>
      </c>
      <c r="Q211" s="6">
        <v>0</v>
      </c>
      <c r="R211" s="6"/>
      <c r="S211" s="6"/>
      <c r="T211" s="6"/>
      <c r="U211" s="6"/>
      <c r="V211" s="6">
        <v>2962.35</v>
      </c>
      <c r="W211" s="6">
        <v>0</v>
      </c>
      <c r="X211" s="6">
        <v>16891.97</v>
      </c>
      <c r="Y211" s="513">
        <f>IF(A211&lt;&gt;"",IF(A211=мар17!A260,0,1),IF(AND(B211=мар17!B260,C211=мар17!C260),0,1))</f>
        <v>0</v>
      </c>
      <c r="Z211" s="70" t="str">
        <f t="shared" si="23"/>
        <v>ул. Пятая д.5</v>
      </c>
      <c r="AA211" s="504">
        <f>IF($B211&lt;&gt;"",MAX(AA$7:AA210)+1,0)</f>
        <v>201</v>
      </c>
      <c r="AB211" s="502">
        <f t="shared" si="27"/>
        <v>211</v>
      </c>
      <c r="AC211" s="504">
        <f>1</f>
        <v>1</v>
      </c>
      <c r="AD211" s="103">
        <f t="shared" si="24"/>
        <v>1665.02</v>
      </c>
      <c r="AE211" s="103">
        <f t="shared" si="25"/>
        <v>1247.33</v>
      </c>
      <c r="AF211" s="103">
        <f t="shared" si="26"/>
        <v>50</v>
      </c>
      <c r="AG211" s="3"/>
    </row>
    <row r="212" spans="2:33" ht="13.2" x14ac:dyDescent="0.25">
      <c r="B212" s="1" t="str">
        <f>адреса!$G$256</f>
        <v>кв.54</v>
      </c>
      <c r="C212" s="522">
        <f>адреса!$I$256</f>
        <v>50000054</v>
      </c>
      <c r="D212" s="6" t="str">
        <f>адреса!$K$256</f>
        <v>ФИО-5-54</v>
      </c>
      <c r="E212" s="6">
        <v>12665.74</v>
      </c>
      <c r="F212" s="6">
        <v>4049.05</v>
      </c>
      <c r="G212" s="6">
        <v>0</v>
      </c>
      <c r="H212" s="6">
        <v>3033.51</v>
      </c>
      <c r="I212" s="6">
        <v>46.42</v>
      </c>
      <c r="J212" s="6">
        <v>0</v>
      </c>
      <c r="K212" s="6">
        <v>55.06</v>
      </c>
      <c r="L212" s="6"/>
      <c r="M212" s="6">
        <v>0</v>
      </c>
      <c r="N212" s="6">
        <v>50</v>
      </c>
      <c r="O212" s="6">
        <v>0</v>
      </c>
      <c r="P212" s="6">
        <v>0</v>
      </c>
      <c r="Q212" s="6">
        <v>0</v>
      </c>
      <c r="R212" s="6"/>
      <c r="S212" s="6"/>
      <c r="T212" s="6"/>
      <c r="U212" s="6"/>
      <c r="V212" s="6">
        <v>7234.04</v>
      </c>
      <c r="W212" s="6">
        <v>8924.7199999999993</v>
      </c>
      <c r="X212" s="6">
        <v>10975.06</v>
      </c>
      <c r="Y212" s="513">
        <f>IF(A212&lt;&gt;"",IF(A212=мар17!A261,0,1),IF(AND(B212=мар17!B261,C212=мар17!C261),0,1))</f>
        <v>0</v>
      </c>
      <c r="Z212" s="70" t="str">
        <f t="shared" si="23"/>
        <v>ул. Пятая д.5</v>
      </c>
      <c r="AA212" s="504">
        <f>IF($B212&lt;&gt;"",MAX(AA$7:AA211)+1,0)</f>
        <v>202</v>
      </c>
      <c r="AB212" s="502">
        <f t="shared" si="27"/>
        <v>212</v>
      </c>
      <c r="AC212" s="504">
        <f>1</f>
        <v>1</v>
      </c>
      <c r="AD212" s="103">
        <f t="shared" si="24"/>
        <v>4049.05</v>
      </c>
      <c r="AE212" s="103">
        <f t="shared" si="25"/>
        <v>3134.9900000000002</v>
      </c>
      <c r="AF212" s="103">
        <f t="shared" si="26"/>
        <v>49.999999999999545</v>
      </c>
      <c r="AG212" s="3"/>
    </row>
    <row r="213" spans="2:33" ht="13.2" x14ac:dyDescent="0.25">
      <c r="B213" s="1" t="str">
        <f>адреса!$G$257</f>
        <v>кв.55</v>
      </c>
      <c r="C213" s="522">
        <f>адреса!$I$257</f>
        <v>50000055</v>
      </c>
      <c r="D213" s="6" t="str">
        <f>адреса!$K$257</f>
        <v>ФИО-5-55</v>
      </c>
      <c r="E213" s="6">
        <v>6809.41</v>
      </c>
      <c r="F213" s="6">
        <v>2643.06</v>
      </c>
      <c r="G213" s="6">
        <v>0</v>
      </c>
      <c r="H213" s="6">
        <v>1979.76</v>
      </c>
      <c r="I213" s="6">
        <v>139.26</v>
      </c>
      <c r="J213" s="6">
        <v>283.89999999999998</v>
      </c>
      <c r="K213" s="6">
        <v>220.24</v>
      </c>
      <c r="L213" s="6"/>
      <c r="M213" s="6">
        <v>0</v>
      </c>
      <c r="N213" s="6">
        <v>50</v>
      </c>
      <c r="O213" s="6">
        <v>0</v>
      </c>
      <c r="P213" s="6">
        <v>0</v>
      </c>
      <c r="Q213" s="6">
        <v>0</v>
      </c>
      <c r="R213" s="6"/>
      <c r="S213" s="6"/>
      <c r="T213" s="6"/>
      <c r="U213" s="6"/>
      <c r="V213" s="6">
        <v>5316.22</v>
      </c>
      <c r="W213" s="6">
        <v>6809.41</v>
      </c>
      <c r="X213" s="6">
        <v>5316.22</v>
      </c>
      <c r="Y213" s="513">
        <f>IF(A213&lt;&gt;"",IF(A213=мар17!A262,0,1),IF(AND(B213=мар17!B262,C213=мар17!C262),0,1))</f>
        <v>0</v>
      </c>
      <c r="Z213" s="70" t="str">
        <f t="shared" si="23"/>
        <v>ул. Пятая д.5</v>
      </c>
      <c r="AA213" s="504">
        <f>IF($B213&lt;&gt;"",MAX(AA$7:AA212)+1,0)</f>
        <v>203</v>
      </c>
      <c r="AB213" s="502">
        <f t="shared" si="27"/>
        <v>213</v>
      </c>
      <c r="AC213" s="504">
        <f>1</f>
        <v>1</v>
      </c>
      <c r="AD213" s="103">
        <f t="shared" si="24"/>
        <v>2643.06</v>
      </c>
      <c r="AE213" s="103">
        <f t="shared" si="25"/>
        <v>2623.16</v>
      </c>
      <c r="AF213" s="103">
        <f t="shared" si="26"/>
        <v>50.000000000000455</v>
      </c>
      <c r="AG213" s="3"/>
    </row>
    <row r="214" spans="2:33" ht="13.2" x14ac:dyDescent="0.25">
      <c r="B214" s="1" t="str">
        <f>адреса!$G$258</f>
        <v>кв.56</v>
      </c>
      <c r="C214" s="522">
        <f>адреса!$I$258</f>
        <v>50000056</v>
      </c>
      <c r="D214" s="6" t="str">
        <f>адреса!$K$258</f>
        <v>ФИО-5-56</v>
      </c>
      <c r="E214" s="6">
        <v>6546.1</v>
      </c>
      <c r="F214" s="6">
        <v>1687.55</v>
      </c>
      <c r="G214" s="6">
        <v>0</v>
      </c>
      <c r="H214" s="6">
        <v>1265.29</v>
      </c>
      <c r="I214" s="6">
        <v>255.31</v>
      </c>
      <c r="J214" s="6">
        <v>1419.5</v>
      </c>
      <c r="K214" s="6">
        <v>578.13</v>
      </c>
      <c r="L214" s="6"/>
      <c r="M214" s="6">
        <v>0</v>
      </c>
      <c r="N214" s="6">
        <v>50</v>
      </c>
      <c r="O214" s="6">
        <v>0</v>
      </c>
      <c r="P214" s="6">
        <v>0</v>
      </c>
      <c r="Q214" s="6">
        <v>0</v>
      </c>
      <c r="R214" s="6"/>
      <c r="S214" s="6"/>
      <c r="T214" s="6"/>
      <c r="U214" s="6"/>
      <c r="V214" s="6">
        <v>5255.78</v>
      </c>
      <c r="W214" s="6">
        <v>11801.88</v>
      </c>
      <c r="X214" s="6">
        <v>0</v>
      </c>
      <c r="Y214" s="513">
        <f>IF(A214&lt;&gt;"",IF(A214=мар17!A263,0,1),IF(AND(B214=мар17!B263,C214=мар17!C263),0,1))</f>
        <v>0</v>
      </c>
      <c r="Z214" s="70" t="str">
        <f t="shared" si="23"/>
        <v>ул. Пятая д.5</v>
      </c>
      <c r="AA214" s="504">
        <f>IF($B214&lt;&gt;"",MAX(AA$7:AA213)+1,0)</f>
        <v>204</v>
      </c>
      <c r="AB214" s="502">
        <f t="shared" si="27"/>
        <v>214</v>
      </c>
      <c r="AC214" s="504">
        <f>1</f>
        <v>1</v>
      </c>
      <c r="AD214" s="103">
        <f t="shared" si="24"/>
        <v>1687.55</v>
      </c>
      <c r="AE214" s="103">
        <f t="shared" si="25"/>
        <v>3518.23</v>
      </c>
      <c r="AF214" s="103">
        <f t="shared" si="26"/>
        <v>49.999999999999545</v>
      </c>
      <c r="AG214" s="3"/>
    </row>
    <row r="215" spans="2:33" ht="13.2" x14ac:dyDescent="0.25">
      <c r="B215" s="1" t="str">
        <f>адреса!$G$259</f>
        <v>кв.57</v>
      </c>
      <c r="C215" s="522">
        <f>адреса!$I$259</f>
        <v>50000057</v>
      </c>
      <c r="D215" s="6" t="str">
        <f>адреса!$K$259</f>
        <v>ФИО-5-57</v>
      </c>
      <c r="E215" s="6">
        <v>4645.96</v>
      </c>
      <c r="F215" s="6">
        <v>1665.02</v>
      </c>
      <c r="G215" s="6">
        <v>0</v>
      </c>
      <c r="H215" s="6">
        <v>1247.33</v>
      </c>
      <c r="I215" s="6">
        <v>208.89</v>
      </c>
      <c r="J215" s="6">
        <v>709.75</v>
      </c>
      <c r="K215" s="6">
        <v>385.42</v>
      </c>
      <c r="L215" s="6"/>
      <c r="M215" s="6">
        <v>0</v>
      </c>
      <c r="N215" s="6">
        <v>50</v>
      </c>
      <c r="O215" s="6">
        <v>0</v>
      </c>
      <c r="P215" s="6">
        <v>0</v>
      </c>
      <c r="Q215" s="6">
        <v>0</v>
      </c>
      <c r="R215" s="6"/>
      <c r="S215" s="6"/>
      <c r="T215" s="6"/>
      <c r="U215" s="6"/>
      <c r="V215" s="6">
        <v>4266.41</v>
      </c>
      <c r="W215" s="6">
        <v>4700</v>
      </c>
      <c r="X215" s="6">
        <v>4212.37</v>
      </c>
      <c r="Y215" s="513">
        <f>IF(A215&lt;&gt;"",IF(A215=мар17!A264,0,1),IF(AND(B215=мар17!B264,C215=мар17!C264),0,1))</f>
        <v>0</v>
      </c>
      <c r="Z215" s="70" t="str">
        <f t="shared" si="23"/>
        <v>ул. Пятая д.5</v>
      </c>
      <c r="AA215" s="504">
        <f>IF($B215&lt;&gt;"",MAX(AA$7:AA214)+1,0)</f>
        <v>205</v>
      </c>
      <c r="AB215" s="502">
        <f t="shared" si="27"/>
        <v>215</v>
      </c>
      <c r="AC215" s="504">
        <f>1</f>
        <v>1</v>
      </c>
      <c r="AD215" s="103">
        <f t="shared" si="24"/>
        <v>1665.02</v>
      </c>
      <c r="AE215" s="103">
        <f t="shared" si="25"/>
        <v>2551.39</v>
      </c>
      <c r="AF215" s="103">
        <f t="shared" si="26"/>
        <v>50</v>
      </c>
      <c r="AG215" s="3"/>
    </row>
    <row r="216" spans="2:33" ht="13.2" x14ac:dyDescent="0.25">
      <c r="B216" s="1" t="str">
        <f>адреса!$G$260</f>
        <v>кв.58</v>
      </c>
      <c r="C216" s="522">
        <f>адреса!$I$260</f>
        <v>50000058</v>
      </c>
      <c r="D216" s="6" t="str">
        <f>адреса!$K$260</f>
        <v>ФИО-5-58</v>
      </c>
      <c r="E216" s="6">
        <v>9839.08</v>
      </c>
      <c r="F216" s="6">
        <v>4049.05</v>
      </c>
      <c r="G216" s="6">
        <v>0</v>
      </c>
      <c r="H216" s="6">
        <v>3033.51</v>
      </c>
      <c r="I216" s="6">
        <v>116.05</v>
      </c>
      <c r="J216" s="6">
        <v>567.79999999999995</v>
      </c>
      <c r="K216" s="6">
        <v>247.77</v>
      </c>
      <c r="L216" s="6"/>
      <c r="M216" s="6">
        <v>0</v>
      </c>
      <c r="N216" s="6">
        <v>50</v>
      </c>
      <c r="O216" s="6">
        <v>0</v>
      </c>
      <c r="P216" s="6">
        <v>0</v>
      </c>
      <c r="Q216" s="6">
        <v>0</v>
      </c>
      <c r="R216" s="6"/>
      <c r="S216" s="6"/>
      <c r="T216" s="6"/>
      <c r="U216" s="6"/>
      <c r="V216" s="6">
        <v>8064.18</v>
      </c>
      <c r="W216" s="6">
        <v>9839.08</v>
      </c>
      <c r="X216" s="6">
        <v>8064.18</v>
      </c>
      <c r="Y216" s="513">
        <f>IF(A216&lt;&gt;"",IF(A216=мар17!A265,0,1),IF(AND(B216=мар17!B265,C216=мар17!C265),0,1))</f>
        <v>0</v>
      </c>
      <c r="Z216" s="70" t="str">
        <f t="shared" si="23"/>
        <v>ул. Пятая д.5</v>
      </c>
      <c r="AA216" s="504">
        <f>IF($B216&lt;&gt;"",MAX(AA$7:AA215)+1,0)</f>
        <v>206</v>
      </c>
      <c r="AB216" s="502">
        <f t="shared" si="27"/>
        <v>216</v>
      </c>
      <c r="AC216" s="504">
        <f>1</f>
        <v>1</v>
      </c>
      <c r="AD216" s="103">
        <f t="shared" si="24"/>
        <v>4049.05</v>
      </c>
      <c r="AE216" s="103">
        <f t="shared" si="25"/>
        <v>3965.1300000000006</v>
      </c>
      <c r="AF216" s="103">
        <f t="shared" si="26"/>
        <v>49.999999999999545</v>
      </c>
      <c r="AG216" s="3"/>
    </row>
    <row r="217" spans="2:33" ht="13.2" x14ac:dyDescent="0.25">
      <c r="B217" s="1" t="str">
        <f>адреса!$G$261</f>
        <v>кв.59</v>
      </c>
      <c r="C217" s="522">
        <f>адреса!$I$261</f>
        <v>50000059</v>
      </c>
      <c r="D217" s="6" t="str">
        <f>адреса!$K$261</f>
        <v>ФИО-5-59</v>
      </c>
      <c r="E217" s="6">
        <v>6781.05</v>
      </c>
      <c r="F217" s="6">
        <v>2643.07</v>
      </c>
      <c r="G217" s="6">
        <v>0</v>
      </c>
      <c r="H217" s="6">
        <v>1979.76</v>
      </c>
      <c r="I217" s="6">
        <v>159.13</v>
      </c>
      <c r="J217" s="6">
        <v>585.54</v>
      </c>
      <c r="K217" s="6">
        <v>302.31</v>
      </c>
      <c r="L217" s="6"/>
      <c r="M217" s="6">
        <v>0</v>
      </c>
      <c r="N217" s="6">
        <v>50</v>
      </c>
      <c r="O217" s="6">
        <v>0</v>
      </c>
      <c r="P217" s="6">
        <v>0</v>
      </c>
      <c r="Q217" s="6">
        <v>0</v>
      </c>
      <c r="R217" s="6"/>
      <c r="S217" s="6"/>
      <c r="T217" s="6"/>
      <c r="U217" s="6"/>
      <c r="V217" s="6">
        <v>5719.81</v>
      </c>
      <c r="W217" s="6">
        <v>12500.86</v>
      </c>
      <c r="X217" s="6">
        <v>0</v>
      </c>
      <c r="Y217" s="513">
        <f>IF(A217&lt;&gt;"",IF(A217=мар17!A266,0,1),IF(AND(B217=мар17!B266,C217=мар17!C266),0,1))</f>
        <v>0</v>
      </c>
      <c r="Z217" s="70" t="str">
        <f t="shared" si="23"/>
        <v>ул. Пятая д.5</v>
      </c>
      <c r="AA217" s="504">
        <f>IF($B217&lt;&gt;"",MAX(AA$7:AA216)+1,0)</f>
        <v>207</v>
      </c>
      <c r="AB217" s="502">
        <f t="shared" si="27"/>
        <v>217</v>
      </c>
      <c r="AC217" s="504">
        <f>1</f>
        <v>1</v>
      </c>
      <c r="AD217" s="103">
        <f t="shared" si="24"/>
        <v>2643.07</v>
      </c>
      <c r="AE217" s="103">
        <f t="shared" si="25"/>
        <v>3026.74</v>
      </c>
      <c r="AF217" s="103">
        <f t="shared" si="26"/>
        <v>50.000000000000455</v>
      </c>
      <c r="AG217" s="3"/>
    </row>
    <row r="218" spans="2:33" ht="13.2" x14ac:dyDescent="0.25">
      <c r="B218" s="1" t="str">
        <f>адреса!$G$262</f>
        <v>кв.60</v>
      </c>
      <c r="C218" s="522">
        <f>адреса!$I$262</f>
        <v>50000060</v>
      </c>
      <c r="D218" s="6" t="str">
        <f>адреса!$K$262</f>
        <v>ФИО-5-60</v>
      </c>
      <c r="E218" s="6">
        <v>160988.09</v>
      </c>
      <c r="F218" s="6">
        <v>1691.29</v>
      </c>
      <c r="G218" s="6">
        <v>0</v>
      </c>
      <c r="H218" s="6">
        <v>1267.29</v>
      </c>
      <c r="I218" s="6">
        <v>745.18</v>
      </c>
      <c r="J218" s="6">
        <v>0</v>
      </c>
      <c r="K218" s="6">
        <v>883.88</v>
      </c>
      <c r="L218" s="6"/>
      <c r="M218" s="6">
        <v>0</v>
      </c>
      <c r="N218" s="6">
        <v>50</v>
      </c>
      <c r="O218" s="6">
        <v>0</v>
      </c>
      <c r="P218" s="6">
        <v>0</v>
      </c>
      <c r="Q218" s="6">
        <v>0</v>
      </c>
      <c r="R218" s="6"/>
      <c r="S218" s="6"/>
      <c r="T218" s="6"/>
      <c r="U218" s="6"/>
      <c r="V218" s="6">
        <v>4637.6400000000003</v>
      </c>
      <c r="W218" s="6">
        <v>8000</v>
      </c>
      <c r="X218" s="6">
        <v>157625.73000000001</v>
      </c>
      <c r="Y218" s="513">
        <f>IF(A218&lt;&gt;"",IF(A218=мар17!A267,0,1),IF(AND(B218=мар17!B267,C218=мар17!C267),0,1))</f>
        <v>0</v>
      </c>
      <c r="Z218" s="70" t="str">
        <f t="shared" si="23"/>
        <v>ул. Пятая д.5</v>
      </c>
      <c r="AA218" s="504">
        <f>IF($B218&lt;&gt;"",MAX(AA$7:AA217)+1,0)</f>
        <v>208</v>
      </c>
      <c r="AB218" s="502">
        <f t="shared" si="27"/>
        <v>218</v>
      </c>
      <c r="AC218" s="504">
        <f>1</f>
        <v>1</v>
      </c>
      <c r="AD218" s="103">
        <f t="shared" si="24"/>
        <v>1691.29</v>
      </c>
      <c r="AE218" s="103">
        <f t="shared" si="25"/>
        <v>2896.35</v>
      </c>
      <c r="AF218" s="103">
        <f t="shared" si="26"/>
        <v>50.000000000000455</v>
      </c>
      <c r="AG218" s="3"/>
    </row>
    <row r="219" spans="2:33" ht="13.2" x14ac:dyDescent="0.25">
      <c r="B219" s="1" t="str">
        <f>адреса!$G$263</f>
        <v>кв.61</v>
      </c>
      <c r="C219" s="522">
        <f>адреса!$I$263</f>
        <v>50000061</v>
      </c>
      <c r="D219" s="6" t="str">
        <f>адреса!$K$263</f>
        <v>ФИО-5-61</v>
      </c>
      <c r="E219" s="6">
        <v>139294.82999999999</v>
      </c>
      <c r="F219" s="6">
        <v>1672.52</v>
      </c>
      <c r="G219" s="6">
        <v>0</v>
      </c>
      <c r="H219" s="6">
        <v>1253.32</v>
      </c>
      <c r="I219" s="6">
        <v>139.26</v>
      </c>
      <c r="J219" s="6">
        <v>851.7</v>
      </c>
      <c r="K219" s="6">
        <v>330.36</v>
      </c>
      <c r="L219" s="6"/>
      <c r="M219" s="6">
        <v>0</v>
      </c>
      <c r="N219" s="6">
        <v>50</v>
      </c>
      <c r="O219" s="6">
        <v>0</v>
      </c>
      <c r="P219" s="6">
        <v>0</v>
      </c>
      <c r="Q219" s="6">
        <v>0</v>
      </c>
      <c r="R219" s="6"/>
      <c r="S219" s="6"/>
      <c r="T219" s="6"/>
      <c r="U219" s="6"/>
      <c r="V219" s="6">
        <v>4297.16</v>
      </c>
      <c r="W219" s="6">
        <v>4000</v>
      </c>
      <c r="X219" s="6">
        <v>139591.99</v>
      </c>
      <c r="Y219" s="513">
        <f>IF(A219&lt;&gt;"",IF(A219=мар17!A268,0,1),IF(AND(B219=мар17!B268,C219=мар17!C268),0,1))</f>
        <v>0</v>
      </c>
      <c r="Z219" s="70" t="str">
        <f t="shared" si="23"/>
        <v>ул. Пятая д.5</v>
      </c>
      <c r="AA219" s="504">
        <f>IF($B219&lt;&gt;"",MAX(AA$7:AA218)+1,0)</f>
        <v>209</v>
      </c>
      <c r="AB219" s="502">
        <f t="shared" si="27"/>
        <v>219</v>
      </c>
      <c r="AC219" s="504">
        <f>1</f>
        <v>1</v>
      </c>
      <c r="AD219" s="103">
        <f t="shared" si="24"/>
        <v>1672.52</v>
      </c>
      <c r="AE219" s="103">
        <f t="shared" si="25"/>
        <v>2574.64</v>
      </c>
      <c r="AF219" s="103">
        <f t="shared" si="26"/>
        <v>50</v>
      </c>
      <c r="AG219" s="3"/>
    </row>
    <row r="220" spans="2:33" ht="13.2" x14ac:dyDescent="0.25">
      <c r="B220" s="1" t="str">
        <f>адреса!$G$264</f>
        <v>кв.62</v>
      </c>
      <c r="C220" s="522">
        <f>адреса!$I$264</f>
        <v>50000062</v>
      </c>
      <c r="D220" s="6" t="str">
        <f>адреса!$K$264</f>
        <v>ФИО-5-62</v>
      </c>
      <c r="E220" s="6">
        <v>16236.89</v>
      </c>
      <c r="F220" s="6">
        <v>4049.05</v>
      </c>
      <c r="G220" s="6">
        <v>0</v>
      </c>
      <c r="H220" s="6">
        <v>3033.51</v>
      </c>
      <c r="I220" s="6">
        <v>0</v>
      </c>
      <c r="J220" s="6">
        <v>0</v>
      </c>
      <c r="K220" s="6">
        <v>0</v>
      </c>
      <c r="L220" s="6"/>
      <c r="M220" s="6">
        <v>0</v>
      </c>
      <c r="N220" s="6">
        <v>50</v>
      </c>
      <c r="O220" s="6">
        <v>0</v>
      </c>
      <c r="P220" s="6">
        <v>0</v>
      </c>
      <c r="Q220" s="6">
        <v>0</v>
      </c>
      <c r="R220" s="6"/>
      <c r="S220" s="6"/>
      <c r="T220" s="6"/>
      <c r="U220" s="6"/>
      <c r="V220" s="6">
        <v>7132.56</v>
      </c>
      <c r="W220" s="6">
        <v>0</v>
      </c>
      <c r="X220" s="6">
        <v>23369.45</v>
      </c>
      <c r="Y220" s="513">
        <f>IF(A220&lt;&gt;"",IF(A220=мар17!A269,0,1),IF(AND(B220=мар17!B269,C220=мар17!C269),0,1))</f>
        <v>0</v>
      </c>
      <c r="Z220" s="70" t="str">
        <f t="shared" si="23"/>
        <v>ул. Пятая д.5</v>
      </c>
      <c r="AA220" s="504">
        <f>IF($B220&lt;&gt;"",MAX(AA$7:AA219)+1,0)</f>
        <v>210</v>
      </c>
      <c r="AB220" s="502">
        <f t="shared" si="27"/>
        <v>220</v>
      </c>
      <c r="AC220" s="504">
        <f>1</f>
        <v>1</v>
      </c>
      <c r="AD220" s="103">
        <f t="shared" si="24"/>
        <v>4049.05</v>
      </c>
      <c r="AE220" s="103">
        <f t="shared" si="25"/>
        <v>3033.51</v>
      </c>
      <c r="AF220" s="103">
        <f t="shared" si="26"/>
        <v>50</v>
      </c>
      <c r="AG220" s="3"/>
    </row>
    <row r="221" spans="2:33" ht="13.2" x14ac:dyDescent="0.25">
      <c r="B221" s="1" t="str">
        <f>адреса!$G$265</f>
        <v>кв.63</v>
      </c>
      <c r="C221" s="522">
        <f>адреса!$I$265</f>
        <v>50000063</v>
      </c>
      <c r="D221" s="6" t="str">
        <f>адреса!$K$265</f>
        <v>ФИО-5-63</v>
      </c>
      <c r="E221" s="6">
        <v>5559.72</v>
      </c>
      <c r="F221" s="6">
        <v>2648.81</v>
      </c>
      <c r="G221" s="6">
        <v>0</v>
      </c>
      <c r="H221" s="6">
        <v>1981.76</v>
      </c>
      <c r="I221" s="6">
        <v>0</v>
      </c>
      <c r="J221" s="6">
        <v>0</v>
      </c>
      <c r="K221" s="6">
        <v>0</v>
      </c>
      <c r="L221" s="6"/>
      <c r="M221" s="6">
        <v>0</v>
      </c>
      <c r="N221" s="6">
        <v>50</v>
      </c>
      <c r="O221" s="6">
        <v>0</v>
      </c>
      <c r="P221" s="6">
        <v>0</v>
      </c>
      <c r="Q221" s="6">
        <v>0</v>
      </c>
      <c r="R221" s="6"/>
      <c r="S221" s="6"/>
      <c r="T221" s="6"/>
      <c r="U221" s="6"/>
      <c r="V221" s="6">
        <v>4680.57</v>
      </c>
      <c r="W221" s="6">
        <v>5600</v>
      </c>
      <c r="X221" s="6">
        <v>4640.29</v>
      </c>
      <c r="Y221" s="513">
        <f>IF(A221&lt;&gt;"",IF(A221=мар17!A270,0,1),IF(AND(B221=мар17!B270,C221=мар17!C270),0,1))</f>
        <v>0</v>
      </c>
      <c r="Z221" s="70" t="str">
        <f t="shared" si="23"/>
        <v>ул. Пятая д.5</v>
      </c>
      <c r="AA221" s="504">
        <f>IF($B221&lt;&gt;"",MAX(AA$7:AA220)+1,0)</f>
        <v>211</v>
      </c>
      <c r="AB221" s="502">
        <f t="shared" si="27"/>
        <v>221</v>
      </c>
      <c r="AC221" s="504">
        <f>1</f>
        <v>1</v>
      </c>
      <c r="AD221" s="103">
        <f t="shared" si="24"/>
        <v>2648.81</v>
      </c>
      <c r="AE221" s="103">
        <f t="shared" si="25"/>
        <v>1981.76</v>
      </c>
      <c r="AF221" s="103">
        <f t="shared" si="26"/>
        <v>49.999999999999773</v>
      </c>
      <c r="AG221" s="3"/>
    </row>
    <row r="222" spans="2:33" ht="13.2" x14ac:dyDescent="0.25">
      <c r="B222" s="1" t="str">
        <f>адреса!$G$266</f>
        <v>кв.64</v>
      </c>
      <c r="C222" s="522">
        <f>адреса!$I$266</f>
        <v>50000064</v>
      </c>
      <c r="D222" s="6" t="str">
        <f>адреса!$K$266</f>
        <v>ФИО-5-64</v>
      </c>
      <c r="E222" s="6">
        <v>3751.24</v>
      </c>
      <c r="F222" s="6">
        <v>1687.55</v>
      </c>
      <c r="G222" s="6">
        <v>0</v>
      </c>
      <c r="H222" s="6">
        <v>1265.29</v>
      </c>
      <c r="I222" s="6">
        <v>301.73</v>
      </c>
      <c r="J222" s="6">
        <v>425.85</v>
      </c>
      <c r="K222" s="6">
        <v>440.48</v>
      </c>
      <c r="L222" s="6"/>
      <c r="M222" s="6">
        <v>0</v>
      </c>
      <c r="N222" s="6">
        <v>50</v>
      </c>
      <c r="O222" s="6">
        <v>0</v>
      </c>
      <c r="P222" s="6">
        <v>0</v>
      </c>
      <c r="Q222" s="6">
        <v>0</v>
      </c>
      <c r="R222" s="6"/>
      <c r="S222" s="6"/>
      <c r="T222" s="6"/>
      <c r="U222" s="6"/>
      <c r="V222" s="6">
        <v>4170.8999999999996</v>
      </c>
      <c r="W222" s="6">
        <v>3751.24</v>
      </c>
      <c r="X222" s="6">
        <v>4170.8999999999996</v>
      </c>
      <c r="Y222" s="513">
        <f>IF(A222&lt;&gt;"",IF(A222=мар17!A271,0,1),IF(AND(B222=мар17!B271,C222=мар17!C271),0,1))</f>
        <v>0</v>
      </c>
      <c r="Z222" s="70" t="str">
        <f t="shared" si="23"/>
        <v>ул. Пятая д.5</v>
      </c>
      <c r="AA222" s="504">
        <f>IF($B222&lt;&gt;"",MAX(AA$7:AA221)+1,0)</f>
        <v>212</v>
      </c>
      <c r="AB222" s="502">
        <f t="shared" si="27"/>
        <v>222</v>
      </c>
      <c r="AC222" s="504">
        <f>1</f>
        <v>1</v>
      </c>
      <c r="AD222" s="103">
        <f t="shared" si="24"/>
        <v>1687.55</v>
      </c>
      <c r="AE222" s="103">
        <f t="shared" si="25"/>
        <v>2433.35</v>
      </c>
      <c r="AF222" s="103">
        <f t="shared" si="26"/>
        <v>49.999999999999545</v>
      </c>
      <c r="AG222" s="3"/>
    </row>
    <row r="223" spans="2:33" ht="13.2" x14ac:dyDescent="0.25">
      <c r="B223" s="1" t="str">
        <f>адреса!$G$267</f>
        <v>кв.65</v>
      </c>
      <c r="C223" s="522">
        <f>адреса!$I$267</f>
        <v>50000065</v>
      </c>
      <c r="D223" s="6" t="str">
        <f>адреса!$K$267</f>
        <v>ФИО-5-65</v>
      </c>
      <c r="E223" s="6">
        <v>6271.44</v>
      </c>
      <c r="F223" s="6">
        <v>1646.25</v>
      </c>
      <c r="G223" s="6">
        <v>0</v>
      </c>
      <c r="H223" s="6">
        <v>1233.3599999999999</v>
      </c>
      <c r="I223" s="6">
        <v>0</v>
      </c>
      <c r="J223" s="6">
        <v>0</v>
      </c>
      <c r="K223" s="6">
        <v>0</v>
      </c>
      <c r="L223" s="6"/>
      <c r="M223" s="6">
        <v>0</v>
      </c>
      <c r="N223" s="6">
        <v>50</v>
      </c>
      <c r="O223" s="6">
        <v>0</v>
      </c>
      <c r="P223" s="6">
        <v>0</v>
      </c>
      <c r="Q223" s="6">
        <v>0</v>
      </c>
      <c r="R223" s="6"/>
      <c r="S223" s="6"/>
      <c r="T223" s="6"/>
      <c r="U223" s="6"/>
      <c r="V223" s="6">
        <v>2929.61</v>
      </c>
      <c r="W223" s="6">
        <v>2700</v>
      </c>
      <c r="X223" s="6">
        <v>6501.05</v>
      </c>
      <c r="Y223" s="513">
        <f>IF(A223&lt;&gt;"",IF(A223=мар17!A272,0,1),IF(AND(B223=мар17!B272,C223=мар17!C272),0,1))</f>
        <v>0</v>
      </c>
      <c r="Z223" s="70" t="str">
        <f t="shared" si="23"/>
        <v>ул. Пятая д.5</v>
      </c>
      <c r="AA223" s="504">
        <f>IF($B223&lt;&gt;"",MAX(AA$7:AA222)+1,0)</f>
        <v>213</v>
      </c>
      <c r="AB223" s="502">
        <f t="shared" si="27"/>
        <v>223</v>
      </c>
      <c r="AC223" s="504">
        <f>1</f>
        <v>1</v>
      </c>
      <c r="AD223" s="103">
        <f t="shared" si="24"/>
        <v>1646.25</v>
      </c>
      <c r="AE223" s="103">
        <f t="shared" si="25"/>
        <v>1233.3599999999999</v>
      </c>
      <c r="AF223" s="103">
        <f t="shared" si="26"/>
        <v>50.000000000000227</v>
      </c>
      <c r="AG223" s="3"/>
    </row>
    <row r="224" spans="2:33" ht="13.2" x14ac:dyDescent="0.25">
      <c r="B224" s="1" t="str">
        <f>адреса!$G$268</f>
        <v>кв.66</v>
      </c>
      <c r="C224" s="522">
        <f>адреса!$I$268</f>
        <v>50000066</v>
      </c>
      <c r="D224" s="6" t="str">
        <f>адреса!$K$268</f>
        <v>ФИО-5-66</v>
      </c>
      <c r="E224" s="6">
        <v>42420.38</v>
      </c>
      <c r="F224" s="6">
        <v>30.49</v>
      </c>
      <c r="G224" s="6">
        <v>0</v>
      </c>
      <c r="H224" s="6">
        <v>1981.76</v>
      </c>
      <c r="I224" s="6">
        <v>349.26</v>
      </c>
      <c r="J224" s="6">
        <v>1553.5</v>
      </c>
      <c r="K224" s="6">
        <v>715.56</v>
      </c>
      <c r="L224" s="6"/>
      <c r="M224" s="6">
        <v>0</v>
      </c>
      <c r="N224" s="6">
        <v>50</v>
      </c>
      <c r="O224" s="6">
        <v>0</v>
      </c>
      <c r="P224" s="6">
        <v>0</v>
      </c>
      <c r="Q224" s="6">
        <v>0</v>
      </c>
      <c r="R224" s="6"/>
      <c r="S224" s="6"/>
      <c r="T224" s="6"/>
      <c r="U224" s="6"/>
      <c r="V224" s="6">
        <v>4680.57</v>
      </c>
      <c r="W224" s="6">
        <v>0</v>
      </c>
      <c r="X224" s="6">
        <v>47100.95</v>
      </c>
      <c r="Y224" s="513">
        <f>IF(A224&lt;&gt;"",IF(A224=мар17!A273,0,1),IF(AND(B224=мар17!B273,C224=мар17!C273),0,1))</f>
        <v>0</v>
      </c>
      <c r="Z224" s="70" t="str">
        <f t="shared" si="23"/>
        <v>ул. Пятая д.5</v>
      </c>
      <c r="AA224" s="504">
        <f>IF($B224&lt;&gt;"",MAX(AA$7:AA223)+1,0)</f>
        <v>214</v>
      </c>
      <c r="AB224" s="502">
        <f t="shared" si="27"/>
        <v>224</v>
      </c>
      <c r="AC224" s="504">
        <f>1</f>
        <v>1</v>
      </c>
      <c r="AD224" s="103">
        <f t="shared" si="24"/>
        <v>30.49</v>
      </c>
      <c r="AE224" s="103">
        <f t="shared" si="25"/>
        <v>4600.08</v>
      </c>
      <c r="AF224" s="103">
        <f t="shared" si="26"/>
        <v>50</v>
      </c>
      <c r="AG224" s="3"/>
    </row>
    <row r="225" spans="2:33" ht="13.2" x14ac:dyDescent="0.25">
      <c r="B225" s="1" t="str">
        <f>адреса!$G$269</f>
        <v>кв.67</v>
      </c>
      <c r="C225" s="522">
        <f>адреса!$I$269</f>
        <v>50000067</v>
      </c>
      <c r="D225" s="6" t="str">
        <f>адреса!$K$269</f>
        <v>ФИО-5-67</v>
      </c>
      <c r="E225" s="6">
        <v>10557.42</v>
      </c>
      <c r="F225" s="6">
        <v>-866.81</v>
      </c>
      <c r="G225" s="6">
        <v>0</v>
      </c>
      <c r="H225" s="6">
        <v>1965.79</v>
      </c>
      <c r="I225" s="6">
        <v>465.69</v>
      </c>
      <c r="J225" s="6">
        <v>2071.33</v>
      </c>
      <c r="K225" s="6">
        <v>954.08</v>
      </c>
      <c r="L225" s="6"/>
      <c r="M225" s="6">
        <v>0</v>
      </c>
      <c r="N225" s="6">
        <v>50</v>
      </c>
      <c r="O225" s="6">
        <v>0</v>
      </c>
      <c r="P225" s="6">
        <v>0</v>
      </c>
      <c r="Q225" s="6">
        <v>0</v>
      </c>
      <c r="R225" s="6"/>
      <c r="S225" s="6"/>
      <c r="T225" s="6"/>
      <c r="U225" s="6"/>
      <c r="V225" s="6">
        <v>4640.08</v>
      </c>
      <c r="W225" s="6">
        <v>0</v>
      </c>
      <c r="X225" s="6">
        <v>15197.5</v>
      </c>
      <c r="Y225" s="513">
        <f>IF(A225&lt;&gt;"",IF(A225=мар17!A274,0,1),IF(AND(B225=мар17!B274,C225=мар17!C274),0,1))</f>
        <v>0</v>
      </c>
      <c r="Z225" s="70" t="str">
        <f t="shared" si="23"/>
        <v>ул. Пятая д.5</v>
      </c>
      <c r="AA225" s="504">
        <f>IF($B225&lt;&gt;"",MAX(AA$7:AA224)+1,0)</f>
        <v>215</v>
      </c>
      <c r="AB225" s="502">
        <f t="shared" si="27"/>
        <v>225</v>
      </c>
      <c r="AC225" s="504">
        <f>1</f>
        <v>1</v>
      </c>
      <c r="AD225" s="103">
        <f t="shared" si="24"/>
        <v>-866.81</v>
      </c>
      <c r="AE225" s="103">
        <f t="shared" si="25"/>
        <v>5456.8899999999994</v>
      </c>
      <c r="AF225" s="103">
        <f t="shared" si="26"/>
        <v>50</v>
      </c>
      <c r="AG225" s="3"/>
    </row>
    <row r="226" spans="2:33" ht="13.2" x14ac:dyDescent="0.25">
      <c r="B226" s="1" t="str">
        <f>адреса!$G$270</f>
        <v>кв.68</v>
      </c>
      <c r="C226" s="522">
        <f>адреса!$I$270</f>
        <v>50000068</v>
      </c>
      <c r="D226" s="6" t="str">
        <f>адреса!$K$270</f>
        <v>ФИО-5-68</v>
      </c>
      <c r="E226" s="6">
        <v>3751.24</v>
      </c>
      <c r="F226" s="6">
        <v>-58</v>
      </c>
      <c r="G226" s="6">
        <v>0</v>
      </c>
      <c r="H226" s="6">
        <v>1265.29</v>
      </c>
      <c r="I226" s="6">
        <v>232.84</v>
      </c>
      <c r="J226" s="6">
        <v>1035.67</v>
      </c>
      <c r="K226" s="6">
        <v>477.04</v>
      </c>
      <c r="L226" s="6"/>
      <c r="M226" s="6">
        <v>0</v>
      </c>
      <c r="N226" s="6">
        <v>50</v>
      </c>
      <c r="O226" s="6">
        <v>0</v>
      </c>
      <c r="P226" s="6">
        <v>0</v>
      </c>
      <c r="Q226" s="6">
        <v>0</v>
      </c>
      <c r="R226" s="6"/>
      <c r="S226" s="6"/>
      <c r="T226" s="6"/>
      <c r="U226" s="6"/>
      <c r="V226" s="6">
        <v>3002.84</v>
      </c>
      <c r="W226" s="6">
        <v>0</v>
      </c>
      <c r="X226" s="6">
        <v>6754.08</v>
      </c>
      <c r="Y226" s="513">
        <f>IF(A226&lt;&gt;"",IF(A226=мар17!A275,0,1),IF(AND(B226=мар17!B275,C226=мар17!C275),0,1))</f>
        <v>0</v>
      </c>
      <c r="Z226" s="70" t="str">
        <f t="shared" si="23"/>
        <v>ул. Пятая д.5</v>
      </c>
      <c r="AA226" s="504">
        <f>IF($B226&lt;&gt;"",MAX(AA$7:AA225)+1,0)</f>
        <v>216</v>
      </c>
      <c r="AB226" s="502">
        <f t="shared" si="27"/>
        <v>226</v>
      </c>
      <c r="AC226" s="504">
        <f>1</f>
        <v>1</v>
      </c>
      <c r="AD226" s="103">
        <f t="shared" si="24"/>
        <v>-58</v>
      </c>
      <c r="AE226" s="103">
        <f t="shared" si="25"/>
        <v>3010.84</v>
      </c>
      <c r="AF226" s="103">
        <f t="shared" si="26"/>
        <v>50</v>
      </c>
      <c r="AG226" s="3"/>
    </row>
    <row r="227" spans="2:33" ht="13.2" x14ac:dyDescent="0.25">
      <c r="B227" s="1" t="str">
        <f>адреса!$G$271</f>
        <v>кв.69</v>
      </c>
      <c r="C227" s="522">
        <f>адреса!$I$271</f>
        <v>50000069</v>
      </c>
      <c r="D227" s="6" t="str">
        <f>адреса!$K$271</f>
        <v>ФИО-5-69</v>
      </c>
      <c r="E227" s="6">
        <v>8380.1</v>
      </c>
      <c r="F227" s="6">
        <v>1652</v>
      </c>
      <c r="G227" s="6">
        <v>0</v>
      </c>
      <c r="H227" s="6">
        <v>1235.3599999999999</v>
      </c>
      <c r="I227" s="6">
        <v>232.1</v>
      </c>
      <c r="J227" s="6">
        <v>2129.25</v>
      </c>
      <c r="K227" s="6">
        <v>688.25</v>
      </c>
      <c r="L227" s="6"/>
      <c r="M227" s="6">
        <v>0</v>
      </c>
      <c r="N227" s="6">
        <v>50</v>
      </c>
      <c r="O227" s="6">
        <v>0</v>
      </c>
      <c r="P227" s="6">
        <v>0</v>
      </c>
      <c r="Q227" s="6">
        <v>0</v>
      </c>
      <c r="R227" s="6"/>
      <c r="S227" s="6"/>
      <c r="T227" s="6"/>
      <c r="U227" s="6"/>
      <c r="V227" s="6">
        <v>5986.96</v>
      </c>
      <c r="W227" s="6">
        <v>7680.1</v>
      </c>
      <c r="X227" s="6">
        <v>6686.96</v>
      </c>
      <c r="Y227" s="513">
        <f>IF(A227&lt;&gt;"",IF(A227=мар17!A276,0,1),IF(AND(B227=мар17!B276,C227=мар17!C276),0,1))</f>
        <v>0</v>
      </c>
      <c r="Z227" s="70" t="str">
        <f t="shared" si="23"/>
        <v>ул. Пятая д.5</v>
      </c>
      <c r="AA227" s="504">
        <f>IF($B227&lt;&gt;"",MAX(AA$7:AA226)+1,0)</f>
        <v>217</v>
      </c>
      <c r="AB227" s="502">
        <f t="shared" si="27"/>
        <v>227</v>
      </c>
      <c r="AC227" s="504">
        <f>1</f>
        <v>1</v>
      </c>
      <c r="AD227" s="103">
        <f t="shared" si="24"/>
        <v>1652</v>
      </c>
      <c r="AE227" s="103">
        <f t="shared" si="25"/>
        <v>4284.96</v>
      </c>
      <c r="AF227" s="103">
        <f t="shared" si="26"/>
        <v>50</v>
      </c>
      <c r="AG227" s="3"/>
    </row>
    <row r="228" spans="2:33" ht="13.2" x14ac:dyDescent="0.25">
      <c r="B228" s="1" t="str">
        <f>адреса!$G$272</f>
        <v>кв.70</v>
      </c>
      <c r="C228" s="522">
        <f>адреса!$I$272</f>
        <v>50000070</v>
      </c>
      <c r="D228" s="6" t="str">
        <f>адреса!$K$272</f>
        <v>ФИО-5-70</v>
      </c>
      <c r="E228" s="6">
        <v>21879.200000000001</v>
      </c>
      <c r="F228" s="6">
        <v>2624.28</v>
      </c>
      <c r="G228" s="6">
        <v>0</v>
      </c>
      <c r="H228" s="6">
        <v>1985.75</v>
      </c>
      <c r="I228" s="6">
        <v>0</v>
      </c>
      <c r="J228" s="6">
        <v>0</v>
      </c>
      <c r="K228" s="6">
        <v>0</v>
      </c>
      <c r="L228" s="6"/>
      <c r="M228" s="6">
        <v>0</v>
      </c>
      <c r="N228" s="6">
        <v>50</v>
      </c>
      <c r="O228" s="6">
        <v>0</v>
      </c>
      <c r="P228" s="6">
        <v>0</v>
      </c>
      <c r="Q228" s="6">
        <v>0</v>
      </c>
      <c r="R228" s="6"/>
      <c r="S228" s="6"/>
      <c r="T228" s="6"/>
      <c r="U228" s="6"/>
      <c r="V228" s="6">
        <v>4660.03</v>
      </c>
      <c r="W228" s="6">
        <v>0</v>
      </c>
      <c r="X228" s="6">
        <v>26539.23</v>
      </c>
      <c r="Y228" s="513">
        <f>IF(A228&lt;&gt;"",IF(A228=мар17!A277,0,1),IF(AND(B228=мар17!B277,C228=мар17!C277),0,1))</f>
        <v>0</v>
      </c>
      <c r="Z228" s="70" t="str">
        <f t="shared" si="23"/>
        <v>ул. Пятая д.5</v>
      </c>
      <c r="AA228" s="504">
        <f>IF($B228&lt;&gt;"",MAX(AA$7:AA227)+1,0)</f>
        <v>218</v>
      </c>
      <c r="AB228" s="502">
        <f t="shared" si="27"/>
        <v>228</v>
      </c>
      <c r="AC228" s="504">
        <f>1</f>
        <v>1</v>
      </c>
      <c r="AD228" s="103">
        <f t="shared" si="24"/>
        <v>2624.28</v>
      </c>
      <c r="AE228" s="103">
        <f t="shared" si="25"/>
        <v>1985.75</v>
      </c>
      <c r="AF228" s="103">
        <f t="shared" si="26"/>
        <v>49.999999999999545</v>
      </c>
      <c r="AG228" s="3"/>
    </row>
    <row r="229" spans="2:33" ht="13.2" x14ac:dyDescent="0.25">
      <c r="B229" s="1" t="str">
        <f>адреса!$G$273</f>
        <v>кв.71</v>
      </c>
      <c r="C229" s="522">
        <f>адреса!$I$273</f>
        <v>50000071</v>
      </c>
      <c r="D229" s="6" t="str">
        <f>адреса!$K$273</f>
        <v>ФИО-5-71</v>
      </c>
      <c r="E229" s="6">
        <v>-2243.98</v>
      </c>
      <c r="F229" s="6">
        <v>878.74</v>
      </c>
      <c r="G229" s="6">
        <v>0</v>
      </c>
      <c r="H229" s="6">
        <v>1965.79</v>
      </c>
      <c r="I229" s="6">
        <v>232.84</v>
      </c>
      <c r="J229" s="6">
        <v>1035.67</v>
      </c>
      <c r="K229" s="6">
        <v>477.04</v>
      </c>
      <c r="L229" s="6"/>
      <c r="M229" s="6">
        <v>0</v>
      </c>
      <c r="N229" s="6">
        <v>50</v>
      </c>
      <c r="O229" s="6">
        <v>0</v>
      </c>
      <c r="P229" s="6">
        <v>0</v>
      </c>
      <c r="Q229" s="6">
        <v>0</v>
      </c>
      <c r="R229" s="6"/>
      <c r="S229" s="6"/>
      <c r="T229" s="6"/>
      <c r="U229" s="6"/>
      <c r="V229" s="6">
        <v>4640.08</v>
      </c>
      <c r="W229" s="6">
        <v>30000</v>
      </c>
      <c r="X229" s="6">
        <v>-27603.9</v>
      </c>
      <c r="Y229" s="513">
        <f>IF(A229&lt;&gt;"",IF(A229=мар17!A278,0,1),IF(AND(B229=мар17!B278,C229=мар17!C278),0,1))</f>
        <v>0</v>
      </c>
      <c r="Z229" s="70" t="str">
        <f t="shared" si="23"/>
        <v>ул. Пятая д.5</v>
      </c>
      <c r="AA229" s="504">
        <f>IF($B229&lt;&gt;"",MAX(AA$7:AA228)+1,0)</f>
        <v>219</v>
      </c>
      <c r="AB229" s="502">
        <f t="shared" si="27"/>
        <v>229</v>
      </c>
      <c r="AC229" s="504">
        <f>1</f>
        <v>1</v>
      </c>
      <c r="AD229" s="103">
        <f t="shared" si="24"/>
        <v>878.74</v>
      </c>
      <c r="AE229" s="103">
        <f t="shared" si="25"/>
        <v>3711.34</v>
      </c>
      <c r="AF229" s="103">
        <f t="shared" si="26"/>
        <v>50</v>
      </c>
      <c r="AG229" s="3"/>
    </row>
    <row r="230" spans="2:33" ht="13.2" x14ac:dyDescent="0.25">
      <c r="B230" s="1" t="str">
        <f>адреса!$G$274</f>
        <v>кв.72</v>
      </c>
      <c r="C230" s="522">
        <f>адреса!$I$274</f>
        <v>50000072</v>
      </c>
      <c r="D230" s="6" t="str">
        <f>адреса!$K$274</f>
        <v>ФИО-5-72</v>
      </c>
      <c r="E230" s="6">
        <v>4682.8599999999997</v>
      </c>
      <c r="F230" s="6">
        <v>1687.55</v>
      </c>
      <c r="G230" s="6">
        <v>0</v>
      </c>
      <c r="H230" s="6">
        <v>1265.29</v>
      </c>
      <c r="I230" s="6">
        <v>0</v>
      </c>
      <c r="J230" s="6">
        <v>0</v>
      </c>
      <c r="K230" s="6">
        <v>0</v>
      </c>
      <c r="L230" s="6"/>
      <c r="M230" s="6">
        <v>0</v>
      </c>
      <c r="N230" s="6">
        <v>50</v>
      </c>
      <c r="O230" s="6">
        <v>0</v>
      </c>
      <c r="P230" s="6">
        <v>0</v>
      </c>
      <c r="Q230" s="6">
        <v>0</v>
      </c>
      <c r="R230" s="6"/>
      <c r="S230" s="6"/>
      <c r="T230" s="6"/>
      <c r="U230" s="6"/>
      <c r="V230" s="6">
        <v>3002.84</v>
      </c>
      <c r="W230" s="6">
        <v>4682.8599999999997</v>
      </c>
      <c r="X230" s="6">
        <v>3002.84</v>
      </c>
      <c r="Y230" s="513">
        <f>IF(A230&lt;&gt;"",IF(A230=мар17!A279,0,1),IF(AND(B230=мар17!B279,C230=мар17!C279),0,1))</f>
        <v>0</v>
      </c>
      <c r="Z230" s="70" t="str">
        <f t="shared" si="23"/>
        <v>ул. Пятая д.5</v>
      </c>
      <c r="AA230" s="504">
        <f>IF($B230&lt;&gt;"",MAX(AA$7:AA229)+1,0)</f>
        <v>220</v>
      </c>
      <c r="AB230" s="502">
        <f t="shared" si="27"/>
        <v>230</v>
      </c>
      <c r="AC230" s="504">
        <f>1</f>
        <v>1</v>
      </c>
      <c r="AD230" s="103">
        <f t="shared" si="24"/>
        <v>1687.55</v>
      </c>
      <c r="AE230" s="103">
        <f t="shared" si="25"/>
        <v>1265.29</v>
      </c>
      <c r="AF230" s="103">
        <f t="shared" si="26"/>
        <v>50.000000000000227</v>
      </c>
      <c r="AG230" s="3"/>
    </row>
    <row r="231" spans="2:33" ht="13.2" x14ac:dyDescent="0.25">
      <c r="B231" s="1" t="str">
        <f>адреса!$G$275</f>
        <v>кв.73</v>
      </c>
      <c r="C231" s="522">
        <f>адреса!$I$275</f>
        <v>50000073</v>
      </c>
      <c r="D231" s="6" t="str">
        <f>адреса!$K$275</f>
        <v>ФИО-5-73</v>
      </c>
      <c r="E231" s="6">
        <v>6027.82</v>
      </c>
      <c r="F231" s="6">
        <v>1652</v>
      </c>
      <c r="G231" s="6">
        <v>0</v>
      </c>
      <c r="H231" s="6">
        <v>1235.3599999999999</v>
      </c>
      <c r="I231" s="6">
        <v>0</v>
      </c>
      <c r="J231" s="6">
        <v>0</v>
      </c>
      <c r="K231" s="6">
        <v>0</v>
      </c>
      <c r="L231" s="6"/>
      <c r="M231" s="6">
        <v>0</v>
      </c>
      <c r="N231" s="6">
        <v>50</v>
      </c>
      <c r="O231" s="6">
        <v>0</v>
      </c>
      <c r="P231" s="6">
        <v>0</v>
      </c>
      <c r="Q231" s="6">
        <v>0</v>
      </c>
      <c r="R231" s="6"/>
      <c r="S231" s="6"/>
      <c r="T231" s="6"/>
      <c r="U231" s="6"/>
      <c r="V231" s="6">
        <v>2937.36</v>
      </c>
      <c r="W231" s="6">
        <v>5500</v>
      </c>
      <c r="X231" s="6">
        <v>3465.18</v>
      </c>
      <c r="Y231" s="513">
        <f>IF(A231&lt;&gt;"",IF(A231=мар17!A280,0,1),IF(AND(B231=мар17!B280,C231=мар17!C280),0,1))</f>
        <v>0</v>
      </c>
      <c r="Z231" s="70" t="str">
        <f t="shared" si="23"/>
        <v>ул. Пятая д.5</v>
      </c>
      <c r="AA231" s="504">
        <f>IF($B231&lt;&gt;"",MAX(AA$7:AA230)+1,0)</f>
        <v>221</v>
      </c>
      <c r="AB231" s="502">
        <f t="shared" si="27"/>
        <v>231</v>
      </c>
      <c r="AC231" s="504">
        <f>1</f>
        <v>1</v>
      </c>
      <c r="AD231" s="103">
        <f t="shared" si="24"/>
        <v>1652</v>
      </c>
      <c r="AE231" s="103">
        <f t="shared" si="25"/>
        <v>1235.3599999999999</v>
      </c>
      <c r="AF231" s="103">
        <f t="shared" si="26"/>
        <v>50.000000000000227</v>
      </c>
      <c r="AG231" s="3"/>
    </row>
    <row r="232" spans="2:33" ht="13.2" x14ac:dyDescent="0.25">
      <c r="B232" s="1" t="str">
        <f>адреса!$G$276</f>
        <v>кв.74</v>
      </c>
      <c r="C232" s="522">
        <f>адреса!$I$276</f>
        <v>50000074</v>
      </c>
      <c r="D232" s="6" t="str">
        <f>адреса!$K$276</f>
        <v>ФИО-5-74</v>
      </c>
      <c r="E232" s="6">
        <v>5859.8</v>
      </c>
      <c r="F232" s="6">
        <v>2650.56</v>
      </c>
      <c r="G232" s="6">
        <v>0</v>
      </c>
      <c r="H232" s="6">
        <v>1985.75</v>
      </c>
      <c r="I232" s="6">
        <v>0</v>
      </c>
      <c r="J232" s="6">
        <v>0</v>
      </c>
      <c r="K232" s="6">
        <v>0</v>
      </c>
      <c r="L232" s="6"/>
      <c r="M232" s="6">
        <v>0</v>
      </c>
      <c r="N232" s="6">
        <v>50</v>
      </c>
      <c r="O232" s="6">
        <v>0</v>
      </c>
      <c r="P232" s="6">
        <v>0</v>
      </c>
      <c r="Q232" s="6">
        <v>0</v>
      </c>
      <c r="R232" s="6"/>
      <c r="S232" s="6"/>
      <c r="T232" s="6"/>
      <c r="U232" s="6"/>
      <c r="V232" s="6">
        <v>4686.3100000000004</v>
      </c>
      <c r="W232" s="6">
        <v>5859.8</v>
      </c>
      <c r="X232" s="6">
        <v>4686.3100000000004</v>
      </c>
      <c r="Y232" s="513">
        <f>IF(A232&lt;&gt;"",IF(A232=мар17!A281,0,1),IF(AND(B232=мар17!B281,C232=мар17!C281),0,1))</f>
        <v>0</v>
      </c>
      <c r="Z232" s="70" t="str">
        <f t="shared" si="23"/>
        <v>ул. Пятая д.5</v>
      </c>
      <c r="AA232" s="504">
        <f>IF($B232&lt;&gt;"",MAX(AA$7:AA231)+1,0)</f>
        <v>222</v>
      </c>
      <c r="AB232" s="502">
        <f t="shared" si="27"/>
        <v>232</v>
      </c>
      <c r="AC232" s="504">
        <f>1</f>
        <v>1</v>
      </c>
      <c r="AD232" s="103">
        <f t="shared" si="24"/>
        <v>2650.56</v>
      </c>
      <c r="AE232" s="103">
        <f t="shared" si="25"/>
        <v>1985.75</v>
      </c>
      <c r="AF232" s="103">
        <f t="shared" si="26"/>
        <v>50.000000000000455</v>
      </c>
      <c r="AG232" s="3"/>
    </row>
    <row r="233" spans="2:33" ht="13.2" x14ac:dyDescent="0.25">
      <c r="B233" s="1" t="str">
        <f>адреса!$G$277</f>
        <v>кв.75</v>
      </c>
      <c r="C233" s="522">
        <f>адреса!$I$277</f>
        <v>50000075</v>
      </c>
      <c r="D233" s="6" t="str">
        <f>адреса!$K$277</f>
        <v>ФИО-5-75</v>
      </c>
      <c r="E233" s="6">
        <v>5819.08</v>
      </c>
      <c r="F233" s="6">
        <v>2631.8</v>
      </c>
      <c r="G233" s="6">
        <v>0</v>
      </c>
      <c r="H233" s="6">
        <v>1971.78</v>
      </c>
      <c r="I233" s="6">
        <v>63.29</v>
      </c>
      <c r="J233" s="6">
        <v>308.60000000000002</v>
      </c>
      <c r="K233" s="6">
        <v>134.91999999999999</v>
      </c>
      <c r="L233" s="6"/>
      <c r="M233" s="6">
        <v>0</v>
      </c>
      <c r="N233" s="6">
        <v>50</v>
      </c>
      <c r="O233" s="6">
        <v>0</v>
      </c>
      <c r="P233" s="6">
        <v>0</v>
      </c>
      <c r="Q233" s="6">
        <v>0</v>
      </c>
      <c r="R233" s="6"/>
      <c r="S233" s="6"/>
      <c r="T233" s="6"/>
      <c r="U233" s="6"/>
      <c r="V233" s="6">
        <v>5160.3900000000003</v>
      </c>
      <c r="W233" s="6">
        <v>5819.08</v>
      </c>
      <c r="X233" s="6">
        <v>5160.3900000000003</v>
      </c>
      <c r="Y233" s="513">
        <f>IF(A233&lt;&gt;"",IF(A233=мар17!A282,0,1),IF(AND(B233=мар17!B282,C233=мар17!C282),0,1))</f>
        <v>0</v>
      </c>
      <c r="Z233" s="70" t="str">
        <f t="shared" si="23"/>
        <v>ул. Пятая д.5</v>
      </c>
      <c r="AA233" s="504">
        <f>IF($B233&lt;&gt;"",MAX(AA$7:AA232)+1,0)</f>
        <v>223</v>
      </c>
      <c r="AB233" s="502">
        <f t="shared" si="27"/>
        <v>233</v>
      </c>
      <c r="AC233" s="504">
        <f>1</f>
        <v>1</v>
      </c>
      <c r="AD233" s="103">
        <f t="shared" si="24"/>
        <v>2631.8</v>
      </c>
      <c r="AE233" s="103">
        <f t="shared" si="25"/>
        <v>2478.59</v>
      </c>
      <c r="AF233" s="103">
        <f t="shared" si="26"/>
        <v>50</v>
      </c>
      <c r="AG233" s="3"/>
    </row>
    <row r="234" spans="2:33" ht="13.2" x14ac:dyDescent="0.25">
      <c r="B234" s="1" t="str">
        <f>адреса!$G$278</f>
        <v>кв.76</v>
      </c>
      <c r="C234" s="522">
        <f>адреса!$I$278</f>
        <v>50000076</v>
      </c>
      <c r="D234" s="6" t="str">
        <f>адреса!$K$278</f>
        <v>ФИО-5-76</v>
      </c>
      <c r="E234" s="6">
        <v>16406.57</v>
      </c>
      <c r="F234" s="6">
        <v>-932.54</v>
      </c>
      <c r="G234" s="6">
        <v>0</v>
      </c>
      <c r="H234" s="6">
        <v>1261.3</v>
      </c>
      <c r="I234" s="6">
        <v>349.26</v>
      </c>
      <c r="J234" s="6">
        <v>1553.5</v>
      </c>
      <c r="K234" s="6">
        <v>715.56</v>
      </c>
      <c r="L234" s="6"/>
      <c r="M234" s="6">
        <v>0</v>
      </c>
      <c r="N234" s="6">
        <v>50</v>
      </c>
      <c r="O234" s="6">
        <v>0</v>
      </c>
      <c r="P234" s="6">
        <v>0</v>
      </c>
      <c r="Q234" s="6">
        <v>0</v>
      </c>
      <c r="R234" s="6"/>
      <c r="S234" s="6"/>
      <c r="T234" s="6"/>
      <c r="U234" s="6"/>
      <c r="V234" s="6">
        <v>2997.08</v>
      </c>
      <c r="W234" s="6">
        <v>16406.57</v>
      </c>
      <c r="X234" s="6">
        <v>2997.08</v>
      </c>
      <c r="Y234" s="513">
        <f>IF(A234&lt;&gt;"",IF(A234=мар17!A283,0,1),IF(AND(B234=мар17!B283,C234=мар17!C283),0,1))</f>
        <v>0</v>
      </c>
      <c r="Z234" s="70" t="str">
        <f t="shared" si="23"/>
        <v>ул. Пятая д.5</v>
      </c>
      <c r="AA234" s="504">
        <f>IF($B234&lt;&gt;"",MAX(AA$7:AA233)+1,0)</f>
        <v>224</v>
      </c>
      <c r="AB234" s="502">
        <f t="shared" si="27"/>
        <v>234</v>
      </c>
      <c r="AC234" s="504">
        <f>1</f>
        <v>1</v>
      </c>
      <c r="AD234" s="103">
        <f t="shared" si="24"/>
        <v>-932.54</v>
      </c>
      <c r="AE234" s="103">
        <f t="shared" si="25"/>
        <v>3879.62</v>
      </c>
      <c r="AF234" s="103">
        <f t="shared" si="26"/>
        <v>50</v>
      </c>
      <c r="AG234" s="3"/>
    </row>
    <row r="235" spans="2:33" ht="13.2" x14ac:dyDescent="0.25">
      <c r="B235" s="1" t="str">
        <f>адреса!$G$279</f>
        <v>кв.77</v>
      </c>
      <c r="C235" s="522">
        <f>адреса!$I$279</f>
        <v>50000077</v>
      </c>
      <c r="D235" s="6" t="str">
        <f>адреса!$K$279</f>
        <v>ФИО-5-77</v>
      </c>
      <c r="E235" s="6">
        <v>3726</v>
      </c>
      <c r="F235" s="6">
        <v>1678.28</v>
      </c>
      <c r="G235" s="6">
        <v>0</v>
      </c>
      <c r="H235" s="6">
        <v>1255.31</v>
      </c>
      <c r="I235" s="6">
        <v>134.62</v>
      </c>
      <c r="J235" s="6">
        <v>283.89999999999998</v>
      </c>
      <c r="K235" s="6">
        <v>214.73</v>
      </c>
      <c r="L235" s="6"/>
      <c r="M235" s="6">
        <v>0</v>
      </c>
      <c r="N235" s="6">
        <v>50</v>
      </c>
      <c r="O235" s="6">
        <v>0</v>
      </c>
      <c r="P235" s="6">
        <v>0</v>
      </c>
      <c r="Q235" s="6">
        <v>0</v>
      </c>
      <c r="R235" s="6"/>
      <c r="S235" s="6"/>
      <c r="T235" s="6"/>
      <c r="U235" s="6"/>
      <c r="V235" s="6">
        <v>3616.84</v>
      </c>
      <c r="W235" s="6">
        <v>4098.4399999999996</v>
      </c>
      <c r="X235" s="6">
        <v>3244.4</v>
      </c>
      <c r="Y235" s="513">
        <f>IF(A235&lt;&gt;"",IF(A235=мар17!A284,0,1),IF(AND(B235=мар17!B284,C235=мар17!C284),0,1))</f>
        <v>0</v>
      </c>
      <c r="Z235" s="70" t="str">
        <f t="shared" ref="Z235:Z256" si="28">IF(AND(A235&lt;&gt;"",B235=""),A235,Z234)</f>
        <v>ул. Пятая д.5</v>
      </c>
      <c r="AA235" s="504">
        <f>IF($B235&lt;&gt;"",MAX(AA$7:AA234)+1,0)</f>
        <v>225</v>
      </c>
      <c r="AB235" s="502">
        <f t="shared" si="27"/>
        <v>235</v>
      </c>
      <c r="AC235" s="504">
        <f>1</f>
        <v>1</v>
      </c>
      <c r="AD235" s="103">
        <f t="shared" ref="AD235:AD256" si="29">F235</f>
        <v>1678.28</v>
      </c>
      <c r="AE235" s="103">
        <f t="shared" ref="AE235:AE256" si="30">H235+I235+J235+K235+L235+O235+R235+S235</f>
        <v>1888.56</v>
      </c>
      <c r="AF235" s="103">
        <f t="shared" ref="AF235:AF256" si="31">V235-AD235-AE235</f>
        <v>50.000000000000227</v>
      </c>
      <c r="AG235" s="3"/>
    </row>
    <row r="236" spans="2:33" ht="13.2" x14ac:dyDescent="0.25">
      <c r="B236" s="1" t="str">
        <f>адреса!$G$280</f>
        <v>кв.78</v>
      </c>
      <c r="C236" s="522">
        <f>адреса!$I$280</f>
        <v>50000078</v>
      </c>
      <c r="D236" s="6" t="str">
        <f>адреса!$K$280</f>
        <v>ФИО-5-78</v>
      </c>
      <c r="E236" s="6">
        <v>5900.53</v>
      </c>
      <c r="F236" s="6">
        <v>1796.56</v>
      </c>
      <c r="G236" s="6">
        <v>0</v>
      </c>
      <c r="H236" s="6">
        <v>1999.72</v>
      </c>
      <c r="I236" s="6">
        <v>116.42</v>
      </c>
      <c r="J236" s="6">
        <v>517.83000000000004</v>
      </c>
      <c r="K236" s="6">
        <v>238.52</v>
      </c>
      <c r="L236" s="6"/>
      <c r="M236" s="6">
        <v>0</v>
      </c>
      <c r="N236" s="6">
        <v>50</v>
      </c>
      <c r="O236" s="6">
        <v>0</v>
      </c>
      <c r="P236" s="6">
        <v>0</v>
      </c>
      <c r="Q236" s="6">
        <v>0</v>
      </c>
      <c r="R236" s="6"/>
      <c r="S236" s="6"/>
      <c r="T236" s="6"/>
      <c r="U236" s="6"/>
      <c r="V236" s="6">
        <v>4719.05</v>
      </c>
      <c r="W236" s="6">
        <v>10619.58</v>
      </c>
      <c r="X236" s="6">
        <v>0</v>
      </c>
      <c r="Y236" s="513">
        <f>IF(A236&lt;&gt;"",IF(A236=мар17!A285,0,1),IF(AND(B236=мар17!B285,C236=мар17!C285),0,1))</f>
        <v>0</v>
      </c>
      <c r="Z236" s="70" t="str">
        <f t="shared" si="28"/>
        <v>ул. Пятая д.5</v>
      </c>
      <c r="AA236" s="504">
        <f>IF($B236&lt;&gt;"",MAX(AA$7:AA235)+1,0)</f>
        <v>226</v>
      </c>
      <c r="AB236" s="502">
        <f t="shared" si="27"/>
        <v>236</v>
      </c>
      <c r="AC236" s="504">
        <f>1</f>
        <v>1</v>
      </c>
      <c r="AD236" s="103">
        <f t="shared" si="29"/>
        <v>1796.56</v>
      </c>
      <c r="AE236" s="103">
        <f t="shared" si="30"/>
        <v>2872.49</v>
      </c>
      <c r="AF236" s="103">
        <f t="shared" si="31"/>
        <v>50.000000000000455</v>
      </c>
      <c r="AG236" s="3"/>
    </row>
    <row r="237" spans="2:33" ht="13.2" x14ac:dyDescent="0.25">
      <c r="B237" s="1" t="str">
        <f>адреса!$G$281</f>
        <v>кв.79</v>
      </c>
      <c r="C237" s="522">
        <f>адреса!$I$281</f>
        <v>50000079</v>
      </c>
      <c r="D237" s="6" t="str">
        <f>адреса!$K$281</f>
        <v>ФИО-5-79</v>
      </c>
      <c r="E237" s="6">
        <v>6800.44</v>
      </c>
      <c r="F237" s="6">
        <v>2631.79</v>
      </c>
      <c r="G237" s="6">
        <v>0</v>
      </c>
      <c r="H237" s="6">
        <v>1971.78</v>
      </c>
      <c r="I237" s="6">
        <v>0</v>
      </c>
      <c r="J237" s="6">
        <v>0</v>
      </c>
      <c r="K237" s="6">
        <v>0</v>
      </c>
      <c r="L237" s="6"/>
      <c r="M237" s="6">
        <v>0</v>
      </c>
      <c r="N237" s="6">
        <v>50</v>
      </c>
      <c r="O237" s="6">
        <v>0</v>
      </c>
      <c r="P237" s="6">
        <v>0</v>
      </c>
      <c r="Q237" s="6">
        <v>0</v>
      </c>
      <c r="R237" s="6"/>
      <c r="S237" s="6"/>
      <c r="T237" s="6"/>
      <c r="U237" s="6"/>
      <c r="V237" s="6">
        <v>4653.57</v>
      </c>
      <c r="W237" s="6">
        <v>6800.44</v>
      </c>
      <c r="X237" s="6">
        <v>4653.57</v>
      </c>
      <c r="Y237" s="513">
        <f>IF(A237&lt;&gt;"",IF(A237=мар17!A286,0,1),IF(AND(B237=мар17!B286,C237=мар17!C286),0,1))</f>
        <v>0</v>
      </c>
      <c r="Z237" s="70" t="str">
        <f t="shared" si="28"/>
        <v>ул. Пятая д.5</v>
      </c>
      <c r="AA237" s="504">
        <f>IF($B237&lt;&gt;"",MAX(AA$7:AA236)+1,0)</f>
        <v>227</v>
      </c>
      <c r="AB237" s="502">
        <f t="shared" si="27"/>
        <v>237</v>
      </c>
      <c r="AC237" s="504">
        <f>1</f>
        <v>1</v>
      </c>
      <c r="AD237" s="103">
        <f t="shared" si="29"/>
        <v>2631.79</v>
      </c>
      <c r="AE237" s="103">
        <f t="shared" si="30"/>
        <v>1971.78</v>
      </c>
      <c r="AF237" s="103">
        <f t="shared" si="31"/>
        <v>49.999999999999773</v>
      </c>
      <c r="AG237" s="3"/>
    </row>
    <row r="238" spans="2:33" ht="13.2" x14ac:dyDescent="0.25">
      <c r="B238" s="1" t="str">
        <f>адреса!$G$282</f>
        <v>кв.80</v>
      </c>
      <c r="C238" s="522">
        <f>адреса!$I$282</f>
        <v>50000080</v>
      </c>
      <c r="D238" s="6" t="str">
        <f>адреса!$K$282</f>
        <v>ФИО-5-80</v>
      </c>
      <c r="E238" s="6">
        <v>4402.1499999999996</v>
      </c>
      <c r="F238" s="6">
        <v>1685.78</v>
      </c>
      <c r="G238" s="6">
        <v>0</v>
      </c>
      <c r="H238" s="6">
        <v>1261.3</v>
      </c>
      <c r="I238" s="6">
        <v>46.42</v>
      </c>
      <c r="J238" s="6">
        <v>567.79999999999995</v>
      </c>
      <c r="K238" s="6">
        <v>165.18</v>
      </c>
      <c r="L238" s="6"/>
      <c r="M238" s="6">
        <v>0</v>
      </c>
      <c r="N238" s="6">
        <v>50</v>
      </c>
      <c r="O238" s="6">
        <v>0</v>
      </c>
      <c r="P238" s="6">
        <v>0</v>
      </c>
      <c r="Q238" s="6">
        <v>0</v>
      </c>
      <c r="R238" s="6"/>
      <c r="S238" s="6"/>
      <c r="T238" s="6"/>
      <c r="U238" s="6"/>
      <c r="V238" s="6">
        <v>3776.48</v>
      </c>
      <c r="W238" s="6">
        <v>4402.1499999999996</v>
      </c>
      <c r="X238" s="6">
        <v>3776.48</v>
      </c>
      <c r="Y238" s="513">
        <f>IF(A238&lt;&gt;"",IF(A238=мар17!A287,0,1),IF(AND(B238=мар17!B287,C238=мар17!C287),0,1))</f>
        <v>0</v>
      </c>
      <c r="Z238" s="70" t="str">
        <f t="shared" si="28"/>
        <v>ул. Пятая д.5</v>
      </c>
      <c r="AA238" s="504">
        <f>IF($B238&lt;&gt;"",MAX(AA$7:AA237)+1,0)</f>
        <v>228</v>
      </c>
      <c r="AB238" s="502">
        <f t="shared" si="27"/>
        <v>238</v>
      </c>
      <c r="AC238" s="504">
        <f>1</f>
        <v>1</v>
      </c>
      <c r="AD238" s="103">
        <f t="shared" si="29"/>
        <v>1685.78</v>
      </c>
      <c r="AE238" s="103">
        <f t="shared" si="30"/>
        <v>2040.7</v>
      </c>
      <c r="AF238" s="103">
        <f t="shared" si="31"/>
        <v>49.999999999999773</v>
      </c>
      <c r="AG238" s="3"/>
    </row>
    <row r="239" spans="2:33" ht="13.2" x14ac:dyDescent="0.25">
      <c r="B239" s="1" t="str">
        <f>адреса!$G$283</f>
        <v>кв.81</v>
      </c>
      <c r="C239" s="522">
        <f>адреса!$I$283</f>
        <v>50000081</v>
      </c>
      <c r="D239" s="6" t="str">
        <f>адреса!$K$283</f>
        <v>ФИО-5-81</v>
      </c>
      <c r="E239" s="6">
        <v>4533.3599999999997</v>
      </c>
      <c r="F239" s="6">
        <v>1678.28</v>
      </c>
      <c r="G239" s="6">
        <v>0</v>
      </c>
      <c r="H239" s="6">
        <v>1255.31</v>
      </c>
      <c r="I239" s="6">
        <v>0</v>
      </c>
      <c r="J239" s="6">
        <v>0</v>
      </c>
      <c r="K239" s="6">
        <v>0</v>
      </c>
      <c r="L239" s="6"/>
      <c r="M239" s="6">
        <v>0</v>
      </c>
      <c r="N239" s="6">
        <v>50</v>
      </c>
      <c r="O239" s="6">
        <v>0</v>
      </c>
      <c r="P239" s="6">
        <v>0</v>
      </c>
      <c r="Q239" s="6">
        <v>0</v>
      </c>
      <c r="R239" s="6"/>
      <c r="S239" s="6"/>
      <c r="T239" s="6"/>
      <c r="U239" s="6"/>
      <c r="V239" s="6">
        <v>2983.59</v>
      </c>
      <c r="W239" s="6">
        <v>4533.3599999999997</v>
      </c>
      <c r="X239" s="6">
        <v>2983.59</v>
      </c>
      <c r="Y239" s="513">
        <f>IF(A239&lt;&gt;"",IF(A239=мар17!A288,0,1),IF(AND(B239=мар17!B288,C239=мар17!C288),0,1))</f>
        <v>0</v>
      </c>
      <c r="Z239" s="70" t="str">
        <f t="shared" si="28"/>
        <v>ул. Пятая д.5</v>
      </c>
      <c r="AA239" s="504">
        <f>IF($B239&lt;&gt;"",MAX(AA$7:AA238)+1,0)</f>
        <v>229</v>
      </c>
      <c r="AB239" s="502">
        <f t="shared" si="27"/>
        <v>239</v>
      </c>
      <c r="AC239" s="504">
        <f>1</f>
        <v>1</v>
      </c>
      <c r="AD239" s="103">
        <f t="shared" si="29"/>
        <v>1678.28</v>
      </c>
      <c r="AE239" s="103">
        <f t="shared" si="30"/>
        <v>1255.31</v>
      </c>
      <c r="AF239" s="103">
        <f t="shared" si="31"/>
        <v>50.000000000000227</v>
      </c>
      <c r="AG239" s="3"/>
    </row>
    <row r="240" spans="2:33" ht="13.2" x14ac:dyDescent="0.25">
      <c r="B240" s="1" t="str">
        <f>адреса!$G$284</f>
        <v>кв.82</v>
      </c>
      <c r="C240" s="522">
        <f>адреса!$I$284</f>
        <v>50000082</v>
      </c>
      <c r="D240" s="6" t="str">
        <f>адреса!$K$284</f>
        <v>ФИО-5-82</v>
      </c>
      <c r="E240" s="6">
        <v>10737.33</v>
      </c>
      <c r="F240" s="6">
        <v>3501.46</v>
      </c>
      <c r="G240" s="6">
        <v>0</v>
      </c>
      <c r="H240" s="6">
        <v>1999.72</v>
      </c>
      <c r="I240" s="6">
        <v>0</v>
      </c>
      <c r="J240" s="6">
        <v>1845.35</v>
      </c>
      <c r="K240" s="6">
        <v>357.89</v>
      </c>
      <c r="L240" s="6"/>
      <c r="M240" s="6">
        <v>0</v>
      </c>
      <c r="N240" s="6">
        <v>50</v>
      </c>
      <c r="O240" s="6">
        <v>0</v>
      </c>
      <c r="P240" s="6">
        <v>0</v>
      </c>
      <c r="Q240" s="6">
        <v>0</v>
      </c>
      <c r="R240" s="6"/>
      <c r="S240" s="6"/>
      <c r="T240" s="6"/>
      <c r="U240" s="6"/>
      <c r="V240" s="6">
        <v>7754.42</v>
      </c>
      <c r="W240" s="6">
        <v>4836.8</v>
      </c>
      <c r="X240" s="6">
        <v>13654.95</v>
      </c>
      <c r="Y240" s="513">
        <f>IF(A240&lt;&gt;"",IF(A240=мар17!A289,0,1),IF(AND(B240=мар17!B289,C240=мар17!C289),0,1))</f>
        <v>0</v>
      </c>
      <c r="Z240" s="70" t="str">
        <f t="shared" si="28"/>
        <v>ул. Пятая д.5</v>
      </c>
      <c r="AA240" s="504">
        <f>IF($B240&lt;&gt;"",MAX(AA$7:AA239)+1,0)</f>
        <v>230</v>
      </c>
      <c r="AB240" s="502">
        <f t="shared" si="27"/>
        <v>240</v>
      </c>
      <c r="AC240" s="504">
        <f>1</f>
        <v>1</v>
      </c>
      <c r="AD240" s="103">
        <f t="shared" si="29"/>
        <v>3501.46</v>
      </c>
      <c r="AE240" s="103">
        <f t="shared" si="30"/>
        <v>4202.96</v>
      </c>
      <c r="AF240" s="103">
        <f t="shared" si="31"/>
        <v>50</v>
      </c>
      <c r="AG240" s="3"/>
    </row>
    <row r="241" spans="2:33" ht="13.2" x14ac:dyDescent="0.25">
      <c r="B241" s="1" t="str">
        <f>адреса!$G$285</f>
        <v>кв.83</v>
      </c>
      <c r="C241" s="522">
        <f>адреса!$I$285</f>
        <v>50000083</v>
      </c>
      <c r="D241" s="6" t="str">
        <f>адреса!$K$285</f>
        <v>ФИО-5-83</v>
      </c>
      <c r="E241" s="6">
        <v>12656.47</v>
      </c>
      <c r="F241" s="6">
        <v>2631.8</v>
      </c>
      <c r="G241" s="6">
        <v>0</v>
      </c>
      <c r="H241" s="6">
        <v>1971.78</v>
      </c>
      <c r="I241" s="6">
        <v>90.1</v>
      </c>
      <c r="J241" s="6">
        <v>300.79000000000002</v>
      </c>
      <c r="K241" s="6">
        <v>165.21</v>
      </c>
      <c r="L241" s="6"/>
      <c r="M241" s="6">
        <v>0</v>
      </c>
      <c r="N241" s="6">
        <v>50</v>
      </c>
      <c r="O241" s="6">
        <v>0</v>
      </c>
      <c r="P241" s="6">
        <v>0</v>
      </c>
      <c r="Q241" s="6">
        <v>0</v>
      </c>
      <c r="R241" s="6"/>
      <c r="S241" s="6"/>
      <c r="T241" s="6"/>
      <c r="U241" s="6"/>
      <c r="V241" s="6">
        <v>5209.68</v>
      </c>
      <c r="W241" s="6">
        <v>12656.47</v>
      </c>
      <c r="X241" s="6">
        <v>5209.68</v>
      </c>
      <c r="Y241" s="513">
        <f>IF(A241&lt;&gt;"",IF(A241=мар17!A290,0,1),IF(AND(B241=мар17!B290,C241=мар17!C290),0,1))</f>
        <v>0</v>
      </c>
      <c r="Z241" s="70" t="str">
        <f t="shared" si="28"/>
        <v>ул. Пятая д.5</v>
      </c>
      <c r="AA241" s="504">
        <f>IF($B241&lt;&gt;"",MAX(AA$7:AA240)+1,0)</f>
        <v>231</v>
      </c>
      <c r="AB241" s="502">
        <f t="shared" si="27"/>
        <v>241</v>
      </c>
      <c r="AC241" s="504">
        <f>1</f>
        <v>1</v>
      </c>
      <c r="AD241" s="103">
        <f t="shared" si="29"/>
        <v>2631.8</v>
      </c>
      <c r="AE241" s="103">
        <f t="shared" si="30"/>
        <v>2527.88</v>
      </c>
      <c r="AF241" s="103">
        <f t="shared" si="31"/>
        <v>50</v>
      </c>
      <c r="AG241" s="3"/>
    </row>
    <row r="242" spans="2:33" ht="13.2" x14ac:dyDescent="0.25">
      <c r="B242" s="1" t="str">
        <f>адреса!$G$286</f>
        <v>кв.84</v>
      </c>
      <c r="C242" s="522">
        <f>адреса!$I$286</f>
        <v>50000084</v>
      </c>
      <c r="D242" s="6" t="str">
        <f>адреса!$K$286</f>
        <v>ФИО-5-84</v>
      </c>
      <c r="E242" s="6">
        <v>4646.8599999999997</v>
      </c>
      <c r="F242" s="6">
        <v>1685.78</v>
      </c>
      <c r="G242" s="6">
        <v>0</v>
      </c>
      <c r="H242" s="6">
        <v>1261.3</v>
      </c>
      <c r="I242" s="6">
        <v>0</v>
      </c>
      <c r="J242" s="6">
        <v>0</v>
      </c>
      <c r="K242" s="6">
        <v>0</v>
      </c>
      <c r="L242" s="6"/>
      <c r="M242" s="6">
        <v>0</v>
      </c>
      <c r="N242" s="6">
        <v>50</v>
      </c>
      <c r="O242" s="6">
        <v>0</v>
      </c>
      <c r="P242" s="6">
        <v>0</v>
      </c>
      <c r="Q242" s="6">
        <v>0</v>
      </c>
      <c r="R242" s="6"/>
      <c r="S242" s="6"/>
      <c r="T242" s="6"/>
      <c r="U242" s="6"/>
      <c r="V242" s="6">
        <v>2997.08</v>
      </c>
      <c r="W242" s="6">
        <v>4646.8599999999997</v>
      </c>
      <c r="X242" s="6">
        <v>2997.08</v>
      </c>
      <c r="Y242" s="513">
        <f>IF(A242&lt;&gt;"",IF(A242=мар17!A291,0,1),IF(AND(B242=мар17!B291,C242=мар17!C291),0,1))</f>
        <v>0</v>
      </c>
      <c r="Z242" s="70" t="str">
        <f t="shared" si="28"/>
        <v>ул. Пятая д.5</v>
      </c>
      <c r="AA242" s="504">
        <f>IF($B242&lt;&gt;"",MAX(AA$7:AA241)+1,0)</f>
        <v>232</v>
      </c>
      <c r="AB242" s="502">
        <f t="shared" si="27"/>
        <v>242</v>
      </c>
      <c r="AC242" s="504">
        <f>1</f>
        <v>1</v>
      </c>
      <c r="AD242" s="103">
        <f t="shared" si="29"/>
        <v>1685.78</v>
      </c>
      <c r="AE242" s="103">
        <f t="shared" si="30"/>
        <v>1261.3</v>
      </c>
      <c r="AF242" s="103">
        <f t="shared" si="31"/>
        <v>50</v>
      </c>
      <c r="AG242" s="3"/>
    </row>
    <row r="243" spans="2:33" ht="13.2" x14ac:dyDescent="0.25">
      <c r="B243" s="1" t="str">
        <f>адреса!$G$287</f>
        <v>кв.85</v>
      </c>
      <c r="C243" s="522">
        <f>адреса!$I$287</f>
        <v>50000085</v>
      </c>
      <c r="D243" s="6" t="str">
        <f>адреса!$K$287</f>
        <v>ФИО-5-85</v>
      </c>
      <c r="E243" s="6">
        <v>6783.43</v>
      </c>
      <c r="F243" s="6">
        <v>1678.28</v>
      </c>
      <c r="G243" s="6">
        <v>0</v>
      </c>
      <c r="H243" s="6">
        <v>1255.31</v>
      </c>
      <c r="I243" s="6">
        <v>0</v>
      </c>
      <c r="J243" s="6">
        <v>0</v>
      </c>
      <c r="K243" s="6">
        <v>0</v>
      </c>
      <c r="L243" s="6"/>
      <c r="M243" s="6">
        <v>0</v>
      </c>
      <c r="N243" s="6">
        <v>50</v>
      </c>
      <c r="O243" s="6">
        <v>0</v>
      </c>
      <c r="P243" s="6">
        <v>0</v>
      </c>
      <c r="Q243" s="6">
        <v>0</v>
      </c>
      <c r="R243" s="6"/>
      <c r="S243" s="6"/>
      <c r="T243" s="6"/>
      <c r="U243" s="6"/>
      <c r="V243" s="6">
        <v>2983.59</v>
      </c>
      <c r="W243" s="6">
        <v>0</v>
      </c>
      <c r="X243" s="6">
        <v>9767.02</v>
      </c>
      <c r="Y243" s="513">
        <f>IF(A243&lt;&gt;"",IF(A243=мар17!A292,0,1),IF(AND(B243=мар17!B292,C243=мар17!C292),0,1))</f>
        <v>0</v>
      </c>
      <c r="Z243" s="70" t="str">
        <f t="shared" si="28"/>
        <v>ул. Пятая д.5</v>
      </c>
      <c r="AA243" s="504">
        <f>IF($B243&lt;&gt;"",MAX(AA$7:AA242)+1,0)</f>
        <v>233</v>
      </c>
      <c r="AB243" s="502">
        <f t="shared" si="27"/>
        <v>243</v>
      </c>
      <c r="AC243" s="504">
        <f>1</f>
        <v>1</v>
      </c>
      <c r="AD243" s="103">
        <f t="shared" si="29"/>
        <v>1678.28</v>
      </c>
      <c r="AE243" s="103">
        <f t="shared" si="30"/>
        <v>1255.31</v>
      </c>
      <c r="AF243" s="103">
        <f t="shared" si="31"/>
        <v>50.000000000000227</v>
      </c>
      <c r="AG243" s="3"/>
    </row>
    <row r="244" spans="2:33" ht="13.2" x14ac:dyDescent="0.25">
      <c r="B244" s="1" t="str">
        <f>адреса!$G$288</f>
        <v>кв.86</v>
      </c>
      <c r="C244" s="522">
        <f>адреса!$I$288</f>
        <v>50000086</v>
      </c>
      <c r="D244" s="6" t="str">
        <f>адреса!$K$288</f>
        <v>ФИО-5-86</v>
      </c>
      <c r="E244" s="6">
        <v>6575.79</v>
      </c>
      <c r="F244" s="6">
        <v>2669.32</v>
      </c>
      <c r="G244" s="6">
        <v>0</v>
      </c>
      <c r="H244" s="6">
        <v>1999.72</v>
      </c>
      <c r="I244" s="6">
        <v>64.900000000000006</v>
      </c>
      <c r="J244" s="6">
        <v>387.1</v>
      </c>
      <c r="K244" s="6">
        <v>152.05000000000001</v>
      </c>
      <c r="L244" s="6"/>
      <c r="M244" s="6">
        <v>0</v>
      </c>
      <c r="N244" s="6">
        <v>50</v>
      </c>
      <c r="O244" s="6">
        <v>0</v>
      </c>
      <c r="P244" s="6">
        <v>0</v>
      </c>
      <c r="Q244" s="6">
        <v>0</v>
      </c>
      <c r="R244" s="6"/>
      <c r="S244" s="6"/>
      <c r="T244" s="6"/>
      <c r="U244" s="6"/>
      <c r="V244" s="6">
        <v>5323.09</v>
      </c>
      <c r="W244" s="6">
        <v>6575.79</v>
      </c>
      <c r="X244" s="6">
        <v>5323.09</v>
      </c>
      <c r="Y244" s="513">
        <f>IF(A244&lt;&gt;"",IF(A244=мар17!A293,0,1),IF(AND(B244=мар17!B293,C244=мар17!C293),0,1))</f>
        <v>0</v>
      </c>
      <c r="Z244" s="70" t="str">
        <f t="shared" si="28"/>
        <v>ул. Пятая д.5</v>
      </c>
      <c r="AA244" s="504">
        <f>IF($B244&lt;&gt;"",MAX(AA$7:AA243)+1,0)</f>
        <v>234</v>
      </c>
      <c r="AB244" s="502">
        <f t="shared" si="27"/>
        <v>244</v>
      </c>
      <c r="AC244" s="504">
        <f>1</f>
        <v>1</v>
      </c>
      <c r="AD244" s="103">
        <f t="shared" si="29"/>
        <v>2669.32</v>
      </c>
      <c r="AE244" s="103">
        <f t="shared" si="30"/>
        <v>2603.77</v>
      </c>
      <c r="AF244" s="103">
        <f t="shared" si="31"/>
        <v>50</v>
      </c>
      <c r="AG244" s="3"/>
    </row>
    <row r="245" spans="2:33" ht="13.2" x14ac:dyDescent="0.25">
      <c r="B245" s="1" t="str">
        <f>адреса!$G$289</f>
        <v>кв.87</v>
      </c>
      <c r="C245" s="522">
        <f>адреса!$I$289</f>
        <v>50000087</v>
      </c>
      <c r="D245" s="6" t="str">
        <f>адреса!$K$289</f>
        <v>ФИО-5-87</v>
      </c>
      <c r="E245" s="6">
        <v>6943.15</v>
      </c>
      <c r="F245" s="6">
        <v>2669.33</v>
      </c>
      <c r="G245" s="6">
        <v>0</v>
      </c>
      <c r="H245" s="6">
        <v>1999.72</v>
      </c>
      <c r="I245" s="6">
        <v>143.9</v>
      </c>
      <c r="J245" s="6">
        <v>522.66</v>
      </c>
      <c r="K245" s="6">
        <v>272.05</v>
      </c>
      <c r="L245" s="6"/>
      <c r="M245" s="6">
        <v>0</v>
      </c>
      <c r="N245" s="6">
        <v>50</v>
      </c>
      <c r="O245" s="6">
        <v>0</v>
      </c>
      <c r="P245" s="6">
        <v>0</v>
      </c>
      <c r="Q245" s="6">
        <v>0</v>
      </c>
      <c r="R245" s="6"/>
      <c r="S245" s="6"/>
      <c r="T245" s="6"/>
      <c r="U245" s="6"/>
      <c r="V245" s="6">
        <v>5657.66</v>
      </c>
      <c r="W245" s="6">
        <v>6943.15</v>
      </c>
      <c r="X245" s="6">
        <v>5657.66</v>
      </c>
      <c r="Y245" s="513">
        <f>IF(A245&lt;&gt;"",IF(A245=мар17!A294,0,1),IF(AND(B245=мар17!B294,C245=мар17!C294),0,1))</f>
        <v>0</v>
      </c>
      <c r="Z245" s="70" t="str">
        <f t="shared" si="28"/>
        <v>ул. Пятая д.5</v>
      </c>
      <c r="AA245" s="504">
        <f>IF($B245&lt;&gt;"",MAX(AA$7:AA244)+1,0)</f>
        <v>235</v>
      </c>
      <c r="AB245" s="502">
        <f t="shared" si="27"/>
        <v>245</v>
      </c>
      <c r="AC245" s="504">
        <f>1</f>
        <v>1</v>
      </c>
      <c r="AD245" s="103">
        <f t="shared" si="29"/>
        <v>2669.33</v>
      </c>
      <c r="AE245" s="103">
        <f t="shared" si="30"/>
        <v>2938.33</v>
      </c>
      <c r="AF245" s="103">
        <f t="shared" si="31"/>
        <v>50</v>
      </c>
      <c r="AG245" s="3"/>
    </row>
    <row r="246" spans="2:33" ht="13.2" x14ac:dyDescent="0.25">
      <c r="B246" s="1" t="str">
        <f>адреса!$G$290</f>
        <v>кв.88</v>
      </c>
      <c r="C246" s="522">
        <f>адреса!$I$290</f>
        <v>50000088</v>
      </c>
      <c r="D246" s="6" t="str">
        <f>адреса!$K$290</f>
        <v>ФИО-5-88</v>
      </c>
      <c r="E246" s="6">
        <v>8719.51</v>
      </c>
      <c r="F246" s="6">
        <v>1697.05</v>
      </c>
      <c r="G246" s="6">
        <v>0</v>
      </c>
      <c r="H246" s="6">
        <v>1269.28</v>
      </c>
      <c r="I246" s="6">
        <v>88.62</v>
      </c>
      <c r="J246" s="6">
        <v>449.84</v>
      </c>
      <c r="K246" s="6">
        <v>192.35</v>
      </c>
      <c r="L246" s="6"/>
      <c r="M246" s="6">
        <v>0</v>
      </c>
      <c r="N246" s="6">
        <v>50</v>
      </c>
      <c r="O246" s="6">
        <v>0</v>
      </c>
      <c r="P246" s="6">
        <v>0</v>
      </c>
      <c r="Q246" s="6">
        <v>0</v>
      </c>
      <c r="R246" s="6"/>
      <c r="S246" s="6"/>
      <c r="T246" s="6"/>
      <c r="U246" s="6"/>
      <c r="V246" s="6">
        <v>3747.14</v>
      </c>
      <c r="W246" s="6">
        <v>8719.51</v>
      </c>
      <c r="X246" s="6">
        <v>3747.14</v>
      </c>
      <c r="Y246" s="513">
        <f>IF(A246&lt;&gt;"",IF(A246=мар17!A295,0,1),IF(AND(B246=мар17!B295,C246=мар17!C295),0,1))</f>
        <v>0</v>
      </c>
      <c r="Z246" s="70" t="str">
        <f t="shared" si="28"/>
        <v>ул. Пятая д.5</v>
      </c>
      <c r="AA246" s="504">
        <f>IF($B246&lt;&gt;"",MAX(AA$7:AA245)+1,0)</f>
        <v>236</v>
      </c>
      <c r="AB246" s="502">
        <f t="shared" si="27"/>
        <v>246</v>
      </c>
      <c r="AC246" s="504">
        <f>1</f>
        <v>1</v>
      </c>
      <c r="AD246" s="103">
        <f t="shared" si="29"/>
        <v>1697.05</v>
      </c>
      <c r="AE246" s="103">
        <f t="shared" si="30"/>
        <v>2000.09</v>
      </c>
      <c r="AF246" s="103">
        <f t="shared" si="31"/>
        <v>50.000000000000227</v>
      </c>
      <c r="AG246" s="3"/>
    </row>
    <row r="247" spans="2:33" ht="13.2" x14ac:dyDescent="0.25">
      <c r="B247" s="1" t="str">
        <f>адреса!$G$291</f>
        <v>кв.89</v>
      </c>
      <c r="C247" s="522">
        <f>адреса!$I$291</f>
        <v>50000089</v>
      </c>
      <c r="D247" s="6" t="str">
        <f>адреса!$K$291</f>
        <v>ФИО-5-89</v>
      </c>
      <c r="E247" s="6">
        <v>8721.39</v>
      </c>
      <c r="F247" s="6">
        <v>805.51</v>
      </c>
      <c r="G247" s="6">
        <v>0</v>
      </c>
      <c r="H247" s="6">
        <v>1255.31</v>
      </c>
      <c r="I247" s="6">
        <v>116.42</v>
      </c>
      <c r="J247" s="6">
        <v>517.83000000000004</v>
      </c>
      <c r="K247" s="6">
        <v>238.52</v>
      </c>
      <c r="L247" s="6"/>
      <c r="M247" s="6">
        <v>0</v>
      </c>
      <c r="N247" s="6">
        <v>50</v>
      </c>
      <c r="O247" s="6">
        <v>0</v>
      </c>
      <c r="P247" s="6">
        <v>0</v>
      </c>
      <c r="Q247" s="6">
        <v>0</v>
      </c>
      <c r="R247" s="6"/>
      <c r="S247" s="6"/>
      <c r="T247" s="6"/>
      <c r="U247" s="6"/>
      <c r="V247" s="6">
        <v>2983.59</v>
      </c>
      <c r="W247" s="6">
        <v>8721.39</v>
      </c>
      <c r="X247" s="6">
        <v>2983.59</v>
      </c>
      <c r="Y247" s="513">
        <f>IF(A247&lt;&gt;"",IF(A247=мар17!A296,0,1),IF(AND(B247=мар17!B296,C247=мар17!C296),0,1))</f>
        <v>0</v>
      </c>
      <c r="Z247" s="70" t="str">
        <f t="shared" si="28"/>
        <v>ул. Пятая д.5</v>
      </c>
      <c r="AA247" s="504">
        <f>IF($B247&lt;&gt;"",MAX(AA$7:AA246)+1,0)</f>
        <v>237</v>
      </c>
      <c r="AB247" s="502">
        <f t="shared" si="27"/>
        <v>247</v>
      </c>
      <c r="AC247" s="504">
        <f>1</f>
        <v>1</v>
      </c>
      <c r="AD247" s="103">
        <f t="shared" si="29"/>
        <v>805.51</v>
      </c>
      <c r="AE247" s="103">
        <f t="shared" si="30"/>
        <v>2128.08</v>
      </c>
      <c r="AF247" s="103">
        <f t="shared" si="31"/>
        <v>50</v>
      </c>
      <c r="AG247" s="3"/>
    </row>
    <row r="248" spans="2:33" ht="13.2" x14ac:dyDescent="0.25">
      <c r="B248" s="1" t="str">
        <f>адреса!$G$292</f>
        <v>кв.90</v>
      </c>
      <c r="C248" s="522">
        <f>адреса!$I$292</f>
        <v>50000090</v>
      </c>
      <c r="D248" s="6" t="str">
        <f>адреса!$K$292</f>
        <v>ФИО-5-90</v>
      </c>
      <c r="E248" s="6">
        <v>8019.86</v>
      </c>
      <c r="F248" s="6">
        <v>2643.05</v>
      </c>
      <c r="G248" s="6">
        <v>0</v>
      </c>
      <c r="H248" s="6">
        <v>1979.76</v>
      </c>
      <c r="I248" s="6">
        <v>241.11</v>
      </c>
      <c r="J248" s="6">
        <v>1450.59</v>
      </c>
      <c r="K248" s="6">
        <v>567.30999999999995</v>
      </c>
      <c r="L248" s="6"/>
      <c r="M248" s="6">
        <v>0</v>
      </c>
      <c r="N248" s="6">
        <v>50</v>
      </c>
      <c r="O248" s="6">
        <v>0</v>
      </c>
      <c r="P248" s="6">
        <v>0</v>
      </c>
      <c r="Q248" s="6">
        <v>0</v>
      </c>
      <c r="R248" s="6"/>
      <c r="S248" s="6"/>
      <c r="T248" s="6"/>
      <c r="U248" s="6"/>
      <c r="V248" s="6">
        <v>6931.82</v>
      </c>
      <c r="W248" s="6">
        <v>14951.48</v>
      </c>
      <c r="X248" s="6">
        <v>0.2</v>
      </c>
      <c r="Y248" s="513">
        <f>IF(A248&lt;&gt;"",IF(A248=мар17!A297,0,1),IF(AND(B248=мар17!B297,C248=мар17!C297),0,1))</f>
        <v>0</v>
      </c>
      <c r="Z248" s="70" t="str">
        <f t="shared" si="28"/>
        <v>ул. Пятая д.5</v>
      </c>
      <c r="AA248" s="504">
        <f>IF($B248&lt;&gt;"",MAX(AA$7:AA247)+1,0)</f>
        <v>238</v>
      </c>
      <c r="AB248" s="502">
        <f t="shared" si="27"/>
        <v>248</v>
      </c>
      <c r="AC248" s="504">
        <f>1</f>
        <v>1</v>
      </c>
      <c r="AD248" s="103">
        <f t="shared" si="29"/>
        <v>2643.05</v>
      </c>
      <c r="AE248" s="103">
        <f t="shared" si="30"/>
        <v>4238.7700000000004</v>
      </c>
      <c r="AF248" s="103">
        <f t="shared" si="31"/>
        <v>49.999999999999091</v>
      </c>
      <c r="AG248" s="3"/>
    </row>
    <row r="249" spans="2:33" ht="13.2" x14ac:dyDescent="0.25">
      <c r="B249" s="1" t="str">
        <f>адреса!$G$293</f>
        <v>кв.91</v>
      </c>
      <c r="C249" s="522">
        <f>адреса!$I$293</f>
        <v>50000091</v>
      </c>
      <c r="D249" s="6" t="str">
        <f>адреса!$K$293</f>
        <v>ФИО-5-91</v>
      </c>
      <c r="E249" s="6">
        <v>10737.33</v>
      </c>
      <c r="F249" s="6">
        <v>2669.33</v>
      </c>
      <c r="G249" s="6">
        <v>0</v>
      </c>
      <c r="H249" s="6">
        <v>1999.72</v>
      </c>
      <c r="I249" s="6">
        <v>0</v>
      </c>
      <c r="J249" s="6">
        <v>0</v>
      </c>
      <c r="K249" s="6">
        <v>0</v>
      </c>
      <c r="L249" s="6"/>
      <c r="M249" s="6">
        <v>0</v>
      </c>
      <c r="N249" s="6">
        <v>50</v>
      </c>
      <c r="O249" s="6">
        <v>0</v>
      </c>
      <c r="P249" s="6">
        <v>0</v>
      </c>
      <c r="Q249" s="6">
        <v>0</v>
      </c>
      <c r="R249" s="6"/>
      <c r="S249" s="6"/>
      <c r="T249" s="6"/>
      <c r="U249" s="6"/>
      <c r="V249" s="6">
        <v>4719.05</v>
      </c>
      <c r="W249" s="6">
        <v>0</v>
      </c>
      <c r="X249" s="6">
        <v>15456.38</v>
      </c>
      <c r="Y249" s="513">
        <f>IF(A249&lt;&gt;"",IF(A249=мар17!A298,0,1),IF(AND(B249=мар17!B298,C249=мар17!C298),0,1))</f>
        <v>0</v>
      </c>
      <c r="Z249" s="70" t="str">
        <f t="shared" si="28"/>
        <v>ул. Пятая д.5</v>
      </c>
      <c r="AA249" s="504">
        <f>IF($B249&lt;&gt;"",MAX(AA$7:AA248)+1,0)</f>
        <v>239</v>
      </c>
      <c r="AB249" s="502">
        <f t="shared" si="27"/>
        <v>249</v>
      </c>
      <c r="AC249" s="504">
        <f>1</f>
        <v>1</v>
      </c>
      <c r="AD249" s="103">
        <f t="shared" si="29"/>
        <v>2669.33</v>
      </c>
      <c r="AE249" s="103">
        <f t="shared" si="30"/>
        <v>1999.72</v>
      </c>
      <c r="AF249" s="103">
        <f t="shared" si="31"/>
        <v>50.000000000000227</v>
      </c>
      <c r="AG249" s="3"/>
    </row>
    <row r="250" spans="2:33" ht="13.2" x14ac:dyDescent="0.25">
      <c r="B250" s="1" t="str">
        <f>адреса!$G$294</f>
        <v>кв.92</v>
      </c>
      <c r="C250" s="522">
        <f>адреса!$I$294</f>
        <v>50000092</v>
      </c>
      <c r="D250" s="6" t="str">
        <f>адреса!$K$294</f>
        <v>ФИО-5-92</v>
      </c>
      <c r="E250" s="6">
        <v>3919.16</v>
      </c>
      <c r="F250" s="6">
        <v>1697.08</v>
      </c>
      <c r="G250" s="6">
        <v>0</v>
      </c>
      <c r="H250" s="6">
        <v>1269.28</v>
      </c>
      <c r="I250" s="6">
        <v>23.21</v>
      </c>
      <c r="J250" s="6">
        <v>85.17</v>
      </c>
      <c r="K250" s="6">
        <v>44.05</v>
      </c>
      <c r="L250" s="6"/>
      <c r="M250" s="6">
        <v>0</v>
      </c>
      <c r="N250" s="6">
        <v>50</v>
      </c>
      <c r="O250" s="6">
        <v>0</v>
      </c>
      <c r="P250" s="6">
        <v>0</v>
      </c>
      <c r="Q250" s="6">
        <v>0</v>
      </c>
      <c r="R250" s="6"/>
      <c r="S250" s="6"/>
      <c r="T250" s="6"/>
      <c r="U250" s="6"/>
      <c r="V250" s="6">
        <v>3168.79</v>
      </c>
      <c r="W250" s="6">
        <v>3919.16</v>
      </c>
      <c r="X250" s="6">
        <v>3168.79</v>
      </c>
      <c r="Y250" s="513">
        <f>IF(A250&lt;&gt;"",IF(A250=мар17!A299,0,1),IF(AND(B250=мар17!B299,C250=мар17!C299),0,1))</f>
        <v>0</v>
      </c>
      <c r="Z250" s="70" t="str">
        <f t="shared" si="28"/>
        <v>ул. Пятая д.5</v>
      </c>
      <c r="AA250" s="504">
        <f>IF($B250&lt;&gt;"",MAX(AA$7:AA249)+1,0)</f>
        <v>240</v>
      </c>
      <c r="AB250" s="502">
        <f t="shared" si="27"/>
        <v>250</v>
      </c>
      <c r="AC250" s="504">
        <f>1</f>
        <v>1</v>
      </c>
      <c r="AD250" s="103">
        <f t="shared" si="29"/>
        <v>1697.08</v>
      </c>
      <c r="AE250" s="103">
        <f t="shared" si="30"/>
        <v>1421.71</v>
      </c>
      <c r="AF250" s="103">
        <f t="shared" si="31"/>
        <v>50</v>
      </c>
      <c r="AG250" s="3"/>
    </row>
    <row r="251" spans="2:33" ht="13.2" x14ac:dyDescent="0.25">
      <c r="B251" s="1" t="str">
        <f>адреса!$G$295</f>
        <v>кв.93</v>
      </c>
      <c r="C251" s="522">
        <f>адреса!$I$295</f>
        <v>50000093</v>
      </c>
      <c r="D251" s="6" t="str">
        <f>адреса!$K$295</f>
        <v>ФИО-5-93</v>
      </c>
      <c r="E251" s="6">
        <v>4386.66</v>
      </c>
      <c r="F251" s="6">
        <v>1678.28</v>
      </c>
      <c r="G251" s="6">
        <v>0</v>
      </c>
      <c r="H251" s="6">
        <v>1255.31</v>
      </c>
      <c r="I251" s="6">
        <v>69.63</v>
      </c>
      <c r="J251" s="6">
        <v>567.79999999999995</v>
      </c>
      <c r="K251" s="6">
        <v>192.71</v>
      </c>
      <c r="L251" s="6"/>
      <c r="M251" s="6">
        <v>0</v>
      </c>
      <c r="N251" s="6">
        <v>50</v>
      </c>
      <c r="O251" s="6">
        <v>0</v>
      </c>
      <c r="P251" s="6">
        <v>0</v>
      </c>
      <c r="Q251" s="6">
        <v>0</v>
      </c>
      <c r="R251" s="6"/>
      <c r="S251" s="6"/>
      <c r="T251" s="6"/>
      <c r="U251" s="6"/>
      <c r="V251" s="6">
        <v>3813.73</v>
      </c>
      <c r="W251" s="6">
        <v>4386.66</v>
      </c>
      <c r="X251" s="6">
        <v>3813.73</v>
      </c>
      <c r="Y251" s="513">
        <f>IF(A251&lt;&gt;"",IF(A251=мар17!A300,0,1),IF(AND(B251=мар17!B300,C251=мар17!C300),0,1))</f>
        <v>0</v>
      </c>
      <c r="Z251" s="70" t="str">
        <f t="shared" si="28"/>
        <v>ул. Пятая д.5</v>
      </c>
      <c r="AA251" s="504">
        <f>IF($B251&lt;&gt;"",MAX(AA$7:AA250)+1,0)</f>
        <v>241</v>
      </c>
      <c r="AB251" s="502">
        <f t="shared" si="27"/>
        <v>251</v>
      </c>
      <c r="AC251" s="504">
        <f>1</f>
        <v>1</v>
      </c>
      <c r="AD251" s="103">
        <f t="shared" si="29"/>
        <v>1678.28</v>
      </c>
      <c r="AE251" s="103">
        <f t="shared" si="30"/>
        <v>2085.4499999999998</v>
      </c>
      <c r="AF251" s="103">
        <f t="shared" si="31"/>
        <v>50</v>
      </c>
      <c r="AG251" s="3"/>
    </row>
    <row r="252" spans="2:33" ht="13.2" x14ac:dyDescent="0.25">
      <c r="B252" s="1" t="str">
        <f>адреса!$G$296</f>
        <v>кв.94</v>
      </c>
      <c r="C252" s="522">
        <f>адреса!$I$296</f>
        <v>50000094</v>
      </c>
      <c r="D252" s="6" t="str">
        <f>адреса!$K$296</f>
        <v>ФИО-5-94</v>
      </c>
      <c r="E252" s="6">
        <v>35912.9</v>
      </c>
      <c r="F252" s="6">
        <v>24.74</v>
      </c>
      <c r="G252" s="6">
        <v>0</v>
      </c>
      <c r="H252" s="6">
        <v>1979.76</v>
      </c>
      <c r="I252" s="6">
        <v>349.26</v>
      </c>
      <c r="J252" s="6">
        <v>1553.5</v>
      </c>
      <c r="K252" s="6">
        <v>715.56</v>
      </c>
      <c r="L252" s="6"/>
      <c r="M252" s="6">
        <v>0</v>
      </c>
      <c r="N252" s="6">
        <v>50</v>
      </c>
      <c r="O252" s="6">
        <v>0</v>
      </c>
      <c r="P252" s="6">
        <v>0</v>
      </c>
      <c r="Q252" s="6">
        <v>0</v>
      </c>
      <c r="R252" s="6"/>
      <c r="S252" s="6"/>
      <c r="T252" s="6"/>
      <c r="U252" s="6"/>
      <c r="V252" s="6">
        <v>4672.82</v>
      </c>
      <c r="W252" s="6">
        <v>0</v>
      </c>
      <c r="X252" s="6">
        <v>40585.72</v>
      </c>
      <c r="Y252" s="513">
        <f>IF(A252&lt;&gt;"",IF(A252=мар17!A301,0,1),IF(AND(B252=мар17!B301,C252=мар17!C301),0,1))</f>
        <v>0</v>
      </c>
      <c r="Z252" s="70" t="str">
        <f t="shared" si="28"/>
        <v>ул. Пятая д.5</v>
      </c>
      <c r="AA252" s="504">
        <f>IF($B252&lt;&gt;"",MAX(AA$7:AA251)+1,0)</f>
        <v>242</v>
      </c>
      <c r="AB252" s="502">
        <f t="shared" si="27"/>
        <v>252</v>
      </c>
      <c r="AC252" s="504">
        <f>1</f>
        <v>1</v>
      </c>
      <c r="AD252" s="103">
        <f t="shared" si="29"/>
        <v>24.74</v>
      </c>
      <c r="AE252" s="103">
        <f t="shared" si="30"/>
        <v>4598.08</v>
      </c>
      <c r="AF252" s="103">
        <f t="shared" si="31"/>
        <v>50</v>
      </c>
      <c r="AG252" s="3"/>
    </row>
    <row r="253" spans="2:33" ht="13.2" x14ac:dyDescent="0.25">
      <c r="B253" s="1" t="str">
        <f>адреса!$G$297</f>
        <v>кв.95</v>
      </c>
      <c r="C253" s="522">
        <f>адреса!$I$297</f>
        <v>50000095</v>
      </c>
      <c r="D253" s="6" t="str">
        <f>адреса!$K$297</f>
        <v>ФИО-5-95</v>
      </c>
      <c r="E253" s="6">
        <v>26257.13</v>
      </c>
      <c r="F253" s="6">
        <v>2669.33</v>
      </c>
      <c r="G253" s="6">
        <v>0</v>
      </c>
      <c r="H253" s="6">
        <v>1999.72</v>
      </c>
      <c r="I253" s="6">
        <v>162.47</v>
      </c>
      <c r="J253" s="6">
        <v>425.85</v>
      </c>
      <c r="K253" s="6">
        <v>275.3</v>
      </c>
      <c r="L253" s="6"/>
      <c r="M253" s="6">
        <v>0</v>
      </c>
      <c r="N253" s="6">
        <v>50</v>
      </c>
      <c r="O253" s="6">
        <v>0</v>
      </c>
      <c r="P253" s="6">
        <v>0</v>
      </c>
      <c r="Q253" s="6">
        <v>0</v>
      </c>
      <c r="R253" s="6"/>
      <c r="S253" s="6"/>
      <c r="T253" s="6"/>
      <c r="U253" s="6"/>
      <c r="V253" s="6">
        <v>5582.67</v>
      </c>
      <c r="W253" s="6">
        <v>10000</v>
      </c>
      <c r="X253" s="6">
        <v>21839.8</v>
      </c>
      <c r="Y253" s="513">
        <f>IF(A253&lt;&gt;"",IF(A253=мар17!A302,0,1),IF(AND(B253=мар17!B302,C253=мар17!C302),0,1))</f>
        <v>0</v>
      </c>
      <c r="Z253" s="70" t="str">
        <f t="shared" si="28"/>
        <v>ул. Пятая д.5</v>
      </c>
      <c r="AA253" s="504">
        <f>IF($B253&lt;&gt;"",MAX(AA$7:AA252)+1,0)</f>
        <v>243</v>
      </c>
      <c r="AB253" s="502">
        <f t="shared" si="27"/>
        <v>253</v>
      </c>
      <c r="AC253" s="504">
        <f>1</f>
        <v>1</v>
      </c>
      <c r="AD253" s="103">
        <f t="shared" si="29"/>
        <v>2669.33</v>
      </c>
      <c r="AE253" s="103">
        <f t="shared" si="30"/>
        <v>2863.34</v>
      </c>
      <c r="AF253" s="103">
        <f t="shared" si="31"/>
        <v>50</v>
      </c>
      <c r="AG253" s="3"/>
    </row>
    <row r="254" spans="2:33" ht="13.2" x14ac:dyDescent="0.25">
      <c r="B254" s="1" t="str">
        <f>адреса!$G$298</f>
        <v>кв.96</v>
      </c>
      <c r="C254" s="522">
        <f>адреса!$I$298</f>
        <v>50000096</v>
      </c>
      <c r="D254" s="6" t="str">
        <f>адреса!$K$298</f>
        <v>ФИО-5-96</v>
      </c>
      <c r="E254" s="6">
        <v>58171.839999999997</v>
      </c>
      <c r="F254" s="6">
        <v>1697.05</v>
      </c>
      <c r="G254" s="6">
        <v>0</v>
      </c>
      <c r="H254" s="6">
        <v>1269.28</v>
      </c>
      <c r="I254" s="6">
        <v>78.91</v>
      </c>
      <c r="J254" s="6">
        <v>241.32</v>
      </c>
      <c r="K254" s="6">
        <v>140.4</v>
      </c>
      <c r="L254" s="6"/>
      <c r="M254" s="6">
        <v>0</v>
      </c>
      <c r="N254" s="6">
        <v>50</v>
      </c>
      <c r="O254" s="6">
        <v>0</v>
      </c>
      <c r="P254" s="6">
        <v>0</v>
      </c>
      <c r="Q254" s="6">
        <v>0</v>
      </c>
      <c r="R254" s="6"/>
      <c r="S254" s="6"/>
      <c r="T254" s="6"/>
      <c r="U254" s="6"/>
      <c r="V254" s="6">
        <v>3476.96</v>
      </c>
      <c r="W254" s="6">
        <v>21000</v>
      </c>
      <c r="X254" s="6">
        <v>40648.800000000003</v>
      </c>
      <c r="Y254" s="513">
        <f>IF(A254&lt;&gt;"",IF(A254=мар17!A303,0,1),IF(AND(B254=мар17!B303,C254=мар17!C303),0,1))</f>
        <v>0</v>
      </c>
      <c r="Z254" s="70" t="str">
        <f t="shared" si="28"/>
        <v>ул. Пятая д.5</v>
      </c>
      <c r="AA254" s="504">
        <f>IF($B254&lt;&gt;"",MAX(AA$7:AA253)+1,0)</f>
        <v>244</v>
      </c>
      <c r="AB254" s="502">
        <f t="shared" si="27"/>
        <v>254</v>
      </c>
      <c r="AC254" s="504">
        <f>1</f>
        <v>1</v>
      </c>
      <c r="AD254" s="103">
        <f t="shared" si="29"/>
        <v>1697.05</v>
      </c>
      <c r="AE254" s="103">
        <f t="shared" si="30"/>
        <v>1729.91</v>
      </c>
      <c r="AF254" s="103">
        <f t="shared" si="31"/>
        <v>50</v>
      </c>
      <c r="AG254" s="3"/>
    </row>
    <row r="255" spans="2:33" ht="13.2" x14ac:dyDescent="0.25">
      <c r="B255" s="1" t="str">
        <f>адреса!$G$299</f>
        <v>кв.97</v>
      </c>
      <c r="C255" s="522">
        <f>адреса!$I$299</f>
        <v>50000097</v>
      </c>
      <c r="D255" s="6" t="str">
        <f>адреса!$K$299</f>
        <v>ФИО-5-97</v>
      </c>
      <c r="E255" s="6">
        <v>3726</v>
      </c>
      <c r="F255" s="6">
        <v>1678.28</v>
      </c>
      <c r="G255" s="6">
        <v>0</v>
      </c>
      <c r="H255" s="6">
        <v>1255.31</v>
      </c>
      <c r="I255" s="6">
        <v>0</v>
      </c>
      <c r="J255" s="6">
        <v>0</v>
      </c>
      <c r="K255" s="6">
        <v>0</v>
      </c>
      <c r="L255" s="6"/>
      <c r="M255" s="6">
        <v>0</v>
      </c>
      <c r="N255" s="6">
        <v>50</v>
      </c>
      <c r="O255" s="6">
        <v>0</v>
      </c>
      <c r="P255" s="6">
        <v>0</v>
      </c>
      <c r="Q255" s="6">
        <v>0</v>
      </c>
      <c r="R255" s="6"/>
      <c r="S255" s="6"/>
      <c r="T255" s="6"/>
      <c r="U255" s="6"/>
      <c r="V255" s="6">
        <v>2983.59</v>
      </c>
      <c r="W255" s="6">
        <v>3726</v>
      </c>
      <c r="X255" s="6">
        <v>2983.59</v>
      </c>
      <c r="Y255" s="513">
        <f>IF(A255&lt;&gt;"",IF(A255=мар17!A304,0,1),IF(AND(B255=мар17!B304,C255=мар17!C304),0,1))</f>
        <v>0</v>
      </c>
      <c r="Z255" s="70" t="str">
        <f t="shared" si="28"/>
        <v>ул. Пятая д.5</v>
      </c>
      <c r="AA255" s="504">
        <f>IF($B255&lt;&gt;"",MAX(AA$7:AA254)+1,0)</f>
        <v>245</v>
      </c>
      <c r="AB255" s="502">
        <f t="shared" si="27"/>
        <v>255</v>
      </c>
      <c r="AC255" s="504">
        <f>1</f>
        <v>1</v>
      </c>
      <c r="AD255" s="103">
        <f t="shared" si="29"/>
        <v>1678.28</v>
      </c>
      <c r="AE255" s="103">
        <f t="shared" si="30"/>
        <v>1255.31</v>
      </c>
      <c r="AF255" s="103">
        <f t="shared" si="31"/>
        <v>50.000000000000227</v>
      </c>
      <c r="AG255" s="3"/>
    </row>
    <row r="256" spans="2:33" ht="13.2" x14ac:dyDescent="0.25">
      <c r="B256" s="1" t="str">
        <f>адреса!$G$300</f>
        <v>кв.98</v>
      </c>
      <c r="C256" s="522">
        <f>адреса!$I$300</f>
        <v>50000098</v>
      </c>
      <c r="D256" s="6" t="str">
        <f>адреса!$K$300</f>
        <v>ФИО-5-98</v>
      </c>
      <c r="E256" s="6">
        <v>7080.37</v>
      </c>
      <c r="F256" s="6">
        <v>2643.06</v>
      </c>
      <c r="G256" s="6">
        <v>0</v>
      </c>
      <c r="H256" s="6">
        <v>1979.76</v>
      </c>
      <c r="I256" s="6">
        <v>255.31</v>
      </c>
      <c r="J256" s="6">
        <v>709.75</v>
      </c>
      <c r="K256" s="6">
        <v>440.48</v>
      </c>
      <c r="L256" s="6"/>
      <c r="M256" s="6">
        <v>0</v>
      </c>
      <c r="N256" s="6">
        <v>50</v>
      </c>
      <c r="O256" s="6">
        <v>0</v>
      </c>
      <c r="P256" s="6">
        <v>0</v>
      </c>
      <c r="Q256" s="6">
        <v>0</v>
      </c>
      <c r="R256" s="6"/>
      <c r="S256" s="6"/>
      <c r="T256" s="6"/>
      <c r="U256" s="6"/>
      <c r="V256" s="6">
        <v>6078.36</v>
      </c>
      <c r="W256" s="6">
        <v>7080.37</v>
      </c>
      <c r="X256" s="6">
        <v>6078.36</v>
      </c>
      <c r="Y256" s="513">
        <f>IF(A256&lt;&gt;"",IF(A256=мар17!A305,0,1),IF(AND(B256=мар17!B305,C256=мар17!C305),0,1))</f>
        <v>0</v>
      </c>
      <c r="Z256" s="70" t="str">
        <f t="shared" si="28"/>
        <v>ул. Пятая д.5</v>
      </c>
      <c r="AA256" s="504">
        <f>IF($B256&lt;&gt;"",MAX(AA$7:AA255)+1,0)</f>
        <v>246</v>
      </c>
      <c r="AB256" s="502">
        <f t="shared" si="27"/>
        <v>256</v>
      </c>
      <c r="AC256" s="504">
        <f>1</f>
        <v>1</v>
      </c>
      <c r="AD256" s="103">
        <f t="shared" si="29"/>
        <v>2643.06</v>
      </c>
      <c r="AE256" s="103">
        <f t="shared" si="30"/>
        <v>3385.3</v>
      </c>
      <c r="AF256" s="103">
        <f t="shared" si="31"/>
        <v>49.999999999999545</v>
      </c>
      <c r="AG256" s="3"/>
    </row>
  </sheetData>
  <autoFilter ref="A6:AE256"/>
  <conditionalFormatting sqref="A3">
    <cfRule type="cellIs" dxfId="19" priority="2" operator="equal">
      <formula>0</formula>
    </cfRule>
  </conditionalFormatting>
  <conditionalFormatting sqref="B2:D2">
    <cfRule type="cellIs" dxfId="18" priority="1" operator="equal">
      <formula>0</formula>
    </cfRule>
  </conditionalFormatting>
  <hyperlinks>
    <hyperlink ref="B2:D2" location="оглавление!A1" tooltip="в оглавление" display="оглавление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G258"/>
  <sheetViews>
    <sheetView workbookViewId="0">
      <pane xSplit="4" ySplit="6" topLeftCell="E7" activePane="bottomRight" state="frozen"/>
      <selection activeCell="C90" sqref="C90"/>
      <selection pane="topRight" activeCell="C90" sqref="C90"/>
      <selection pane="bottomLeft" activeCell="C90" sqref="C90"/>
      <selection pane="bottomRight" activeCell="A6" sqref="A6"/>
    </sheetView>
  </sheetViews>
  <sheetFormatPr defaultRowHeight="14.4" x14ac:dyDescent="0.3"/>
  <cols>
    <col min="1" max="1" width="12.6640625" style="1" customWidth="1"/>
    <col min="2" max="2" width="7.6640625" style="1" customWidth="1"/>
    <col min="3" max="3" width="15.6640625" style="3" bestFit="1" customWidth="1"/>
    <col min="4" max="4" width="32.6640625" style="3" customWidth="1"/>
    <col min="5" max="5" width="12.6640625" style="3" bestFit="1" customWidth="1"/>
    <col min="6" max="8" width="11.6640625" style="3" bestFit="1" customWidth="1"/>
    <col min="9" max="10" width="10.44140625" style="3" bestFit="1" customWidth="1"/>
    <col min="11" max="11" width="10.109375" style="3" bestFit="1" customWidth="1"/>
    <col min="12" max="12" width="10.109375" style="3" customWidth="1"/>
    <col min="13" max="14" width="9.5546875" style="3" bestFit="1" customWidth="1"/>
    <col min="15" max="17" width="10.109375" style="3" bestFit="1" customWidth="1"/>
    <col min="18" max="21" width="10.109375" style="3" customWidth="1"/>
    <col min="22" max="22" width="12.6640625" style="3" bestFit="1" customWidth="1"/>
    <col min="23" max="23" width="11.6640625" style="3" bestFit="1" customWidth="1"/>
    <col min="24" max="24" width="12.6640625" style="3" bestFit="1" customWidth="1"/>
    <col min="25" max="25" width="2.6640625" style="15" customWidth="1"/>
    <col min="28" max="28" width="16" bestFit="1" customWidth="1"/>
    <col min="29" max="29" width="7.5546875" style="10" bestFit="1" customWidth="1"/>
    <col min="30" max="30" width="10" bestFit="1" customWidth="1"/>
    <col min="31" max="31" width="14.109375" style="10" bestFit="1" customWidth="1"/>
    <col min="32" max="32" width="15.44140625" bestFit="1" customWidth="1"/>
    <col min="33" max="33" width="2.6640625" style="10" customWidth="1"/>
    <col min="34" max="241" width="9.109375" style="3"/>
    <col min="242" max="242" width="12.6640625" style="3" customWidth="1"/>
    <col min="243" max="243" width="7.6640625" style="3" customWidth="1"/>
    <col min="244" max="244" width="15.6640625" style="3" bestFit="1" customWidth="1"/>
    <col min="245" max="245" width="32.6640625" style="3" customWidth="1"/>
    <col min="246" max="246" width="12.6640625" style="3" bestFit="1" customWidth="1"/>
    <col min="247" max="249" width="11.6640625" style="3" bestFit="1" customWidth="1"/>
    <col min="250" max="251" width="10.44140625" style="3" bestFit="1" customWidth="1"/>
    <col min="252" max="252" width="10.109375" style="3" bestFit="1" customWidth="1"/>
    <col min="253" max="254" width="9.5546875" style="3" bestFit="1" customWidth="1"/>
    <col min="255" max="257" width="10.109375" style="3" bestFit="1" customWidth="1"/>
    <col min="258" max="258" width="12.6640625" style="3" bestFit="1" customWidth="1"/>
    <col min="259" max="259" width="11.6640625" style="3" bestFit="1" customWidth="1"/>
    <col min="260" max="260" width="12.6640625" style="3" bestFit="1" customWidth="1"/>
    <col min="261" max="497" width="9.109375" style="3"/>
    <col min="498" max="498" width="12.6640625" style="3" customWidth="1"/>
    <col min="499" max="499" width="7.6640625" style="3" customWidth="1"/>
    <col min="500" max="500" width="15.6640625" style="3" bestFit="1" customWidth="1"/>
    <col min="501" max="501" width="32.6640625" style="3" customWidth="1"/>
    <col min="502" max="502" width="12.6640625" style="3" bestFit="1" customWidth="1"/>
    <col min="503" max="505" width="11.6640625" style="3" bestFit="1" customWidth="1"/>
    <col min="506" max="507" width="10.44140625" style="3" bestFit="1" customWidth="1"/>
    <col min="508" max="508" width="10.109375" style="3" bestFit="1" customWidth="1"/>
    <col min="509" max="510" width="9.5546875" style="3" bestFit="1" customWidth="1"/>
    <col min="511" max="513" width="10.109375" style="3" bestFit="1" customWidth="1"/>
    <col min="514" max="514" width="12.6640625" style="3" bestFit="1" customWidth="1"/>
    <col min="515" max="515" width="11.6640625" style="3" bestFit="1" customWidth="1"/>
    <col min="516" max="516" width="12.6640625" style="3" bestFit="1" customWidth="1"/>
    <col min="517" max="753" width="9.109375" style="3"/>
    <col min="754" max="754" width="12.6640625" style="3" customWidth="1"/>
    <col min="755" max="755" width="7.6640625" style="3" customWidth="1"/>
    <col min="756" max="756" width="15.6640625" style="3" bestFit="1" customWidth="1"/>
    <col min="757" max="757" width="32.6640625" style="3" customWidth="1"/>
    <col min="758" max="758" width="12.6640625" style="3" bestFit="1" customWidth="1"/>
    <col min="759" max="761" width="11.6640625" style="3" bestFit="1" customWidth="1"/>
    <col min="762" max="763" width="10.44140625" style="3" bestFit="1" customWidth="1"/>
    <col min="764" max="764" width="10.109375" style="3" bestFit="1" customWidth="1"/>
    <col min="765" max="766" width="9.5546875" style="3" bestFit="1" customWidth="1"/>
    <col min="767" max="769" width="10.109375" style="3" bestFit="1" customWidth="1"/>
    <col min="770" max="770" width="12.6640625" style="3" bestFit="1" customWidth="1"/>
    <col min="771" max="771" width="11.6640625" style="3" bestFit="1" customWidth="1"/>
    <col min="772" max="772" width="12.6640625" style="3" bestFit="1" customWidth="1"/>
    <col min="773" max="1009" width="9.109375" style="3"/>
    <col min="1010" max="1010" width="12.6640625" style="3" customWidth="1"/>
    <col min="1011" max="1011" width="7.6640625" style="3" customWidth="1"/>
    <col min="1012" max="1012" width="15.6640625" style="3" bestFit="1" customWidth="1"/>
    <col min="1013" max="1013" width="32.6640625" style="3" customWidth="1"/>
    <col min="1014" max="1014" width="12.6640625" style="3" bestFit="1" customWidth="1"/>
    <col min="1015" max="1017" width="11.6640625" style="3" bestFit="1" customWidth="1"/>
    <col min="1018" max="1019" width="10.44140625" style="3" bestFit="1" customWidth="1"/>
    <col min="1020" max="1020" width="10.109375" style="3" bestFit="1" customWidth="1"/>
    <col min="1021" max="1022" width="9.5546875" style="3" bestFit="1" customWidth="1"/>
    <col min="1023" max="1025" width="10.109375" style="3" bestFit="1" customWidth="1"/>
    <col min="1026" max="1026" width="12.6640625" style="3" bestFit="1" customWidth="1"/>
    <col min="1027" max="1027" width="11.6640625" style="3" bestFit="1" customWidth="1"/>
    <col min="1028" max="1028" width="12.6640625" style="3" bestFit="1" customWidth="1"/>
    <col min="1029" max="1265" width="9.109375" style="3"/>
    <col min="1266" max="1266" width="12.6640625" style="3" customWidth="1"/>
    <col min="1267" max="1267" width="7.6640625" style="3" customWidth="1"/>
    <col min="1268" max="1268" width="15.6640625" style="3" bestFit="1" customWidth="1"/>
    <col min="1269" max="1269" width="32.6640625" style="3" customWidth="1"/>
    <col min="1270" max="1270" width="12.6640625" style="3" bestFit="1" customWidth="1"/>
    <col min="1271" max="1273" width="11.6640625" style="3" bestFit="1" customWidth="1"/>
    <col min="1274" max="1275" width="10.44140625" style="3" bestFit="1" customWidth="1"/>
    <col min="1276" max="1276" width="10.109375" style="3" bestFit="1" customWidth="1"/>
    <col min="1277" max="1278" width="9.5546875" style="3" bestFit="1" customWidth="1"/>
    <col min="1279" max="1281" width="10.109375" style="3" bestFit="1" customWidth="1"/>
    <col min="1282" max="1282" width="12.6640625" style="3" bestFit="1" customWidth="1"/>
    <col min="1283" max="1283" width="11.6640625" style="3" bestFit="1" customWidth="1"/>
    <col min="1284" max="1284" width="12.6640625" style="3" bestFit="1" customWidth="1"/>
    <col min="1285" max="1521" width="9.109375" style="3"/>
    <col min="1522" max="1522" width="12.6640625" style="3" customWidth="1"/>
    <col min="1523" max="1523" width="7.6640625" style="3" customWidth="1"/>
    <col min="1524" max="1524" width="15.6640625" style="3" bestFit="1" customWidth="1"/>
    <col min="1525" max="1525" width="32.6640625" style="3" customWidth="1"/>
    <col min="1526" max="1526" width="12.6640625" style="3" bestFit="1" customWidth="1"/>
    <col min="1527" max="1529" width="11.6640625" style="3" bestFit="1" customWidth="1"/>
    <col min="1530" max="1531" width="10.44140625" style="3" bestFit="1" customWidth="1"/>
    <col min="1532" max="1532" width="10.109375" style="3" bestFit="1" customWidth="1"/>
    <col min="1533" max="1534" width="9.5546875" style="3" bestFit="1" customWidth="1"/>
    <col min="1535" max="1537" width="10.109375" style="3" bestFit="1" customWidth="1"/>
    <col min="1538" max="1538" width="12.6640625" style="3" bestFit="1" customWidth="1"/>
    <col min="1539" max="1539" width="11.6640625" style="3" bestFit="1" customWidth="1"/>
    <col min="1540" max="1540" width="12.6640625" style="3" bestFit="1" customWidth="1"/>
    <col min="1541" max="1777" width="9.109375" style="3"/>
    <col min="1778" max="1778" width="12.6640625" style="3" customWidth="1"/>
    <col min="1779" max="1779" width="7.6640625" style="3" customWidth="1"/>
    <col min="1780" max="1780" width="15.6640625" style="3" bestFit="1" customWidth="1"/>
    <col min="1781" max="1781" width="32.6640625" style="3" customWidth="1"/>
    <col min="1782" max="1782" width="12.6640625" style="3" bestFit="1" customWidth="1"/>
    <col min="1783" max="1785" width="11.6640625" style="3" bestFit="1" customWidth="1"/>
    <col min="1786" max="1787" width="10.44140625" style="3" bestFit="1" customWidth="1"/>
    <col min="1788" max="1788" width="10.109375" style="3" bestFit="1" customWidth="1"/>
    <col min="1789" max="1790" width="9.5546875" style="3" bestFit="1" customWidth="1"/>
    <col min="1791" max="1793" width="10.109375" style="3" bestFit="1" customWidth="1"/>
    <col min="1794" max="1794" width="12.6640625" style="3" bestFit="1" customWidth="1"/>
    <col min="1795" max="1795" width="11.6640625" style="3" bestFit="1" customWidth="1"/>
    <col min="1796" max="1796" width="12.6640625" style="3" bestFit="1" customWidth="1"/>
    <col min="1797" max="2033" width="9.109375" style="3"/>
    <col min="2034" max="2034" width="12.6640625" style="3" customWidth="1"/>
    <col min="2035" max="2035" width="7.6640625" style="3" customWidth="1"/>
    <col min="2036" max="2036" width="15.6640625" style="3" bestFit="1" customWidth="1"/>
    <col min="2037" max="2037" width="32.6640625" style="3" customWidth="1"/>
    <col min="2038" max="2038" width="12.6640625" style="3" bestFit="1" customWidth="1"/>
    <col min="2039" max="2041" width="11.6640625" style="3" bestFit="1" customWidth="1"/>
    <col min="2042" max="2043" width="10.44140625" style="3" bestFit="1" customWidth="1"/>
    <col min="2044" max="2044" width="10.109375" style="3" bestFit="1" customWidth="1"/>
    <col min="2045" max="2046" width="9.5546875" style="3" bestFit="1" customWidth="1"/>
    <col min="2047" max="2049" width="10.109375" style="3" bestFit="1" customWidth="1"/>
    <col min="2050" max="2050" width="12.6640625" style="3" bestFit="1" customWidth="1"/>
    <col min="2051" max="2051" width="11.6640625" style="3" bestFit="1" customWidth="1"/>
    <col min="2052" max="2052" width="12.6640625" style="3" bestFit="1" customWidth="1"/>
    <col min="2053" max="2289" width="9.109375" style="3"/>
    <col min="2290" max="2290" width="12.6640625" style="3" customWidth="1"/>
    <col min="2291" max="2291" width="7.6640625" style="3" customWidth="1"/>
    <col min="2292" max="2292" width="15.6640625" style="3" bestFit="1" customWidth="1"/>
    <col min="2293" max="2293" width="32.6640625" style="3" customWidth="1"/>
    <col min="2294" max="2294" width="12.6640625" style="3" bestFit="1" customWidth="1"/>
    <col min="2295" max="2297" width="11.6640625" style="3" bestFit="1" customWidth="1"/>
    <col min="2298" max="2299" width="10.44140625" style="3" bestFit="1" customWidth="1"/>
    <col min="2300" max="2300" width="10.109375" style="3" bestFit="1" customWidth="1"/>
    <col min="2301" max="2302" width="9.5546875" style="3" bestFit="1" customWidth="1"/>
    <col min="2303" max="2305" width="10.109375" style="3" bestFit="1" customWidth="1"/>
    <col min="2306" max="2306" width="12.6640625" style="3" bestFit="1" customWidth="1"/>
    <col min="2307" max="2307" width="11.6640625" style="3" bestFit="1" customWidth="1"/>
    <col min="2308" max="2308" width="12.6640625" style="3" bestFit="1" customWidth="1"/>
    <col min="2309" max="2545" width="9.109375" style="3"/>
    <col min="2546" max="2546" width="12.6640625" style="3" customWidth="1"/>
    <col min="2547" max="2547" width="7.6640625" style="3" customWidth="1"/>
    <col min="2548" max="2548" width="15.6640625" style="3" bestFit="1" customWidth="1"/>
    <col min="2549" max="2549" width="32.6640625" style="3" customWidth="1"/>
    <col min="2550" max="2550" width="12.6640625" style="3" bestFit="1" customWidth="1"/>
    <col min="2551" max="2553" width="11.6640625" style="3" bestFit="1" customWidth="1"/>
    <col min="2554" max="2555" width="10.44140625" style="3" bestFit="1" customWidth="1"/>
    <col min="2556" max="2556" width="10.109375" style="3" bestFit="1" customWidth="1"/>
    <col min="2557" max="2558" width="9.5546875" style="3" bestFit="1" customWidth="1"/>
    <col min="2559" max="2561" width="10.109375" style="3" bestFit="1" customWidth="1"/>
    <col min="2562" max="2562" width="12.6640625" style="3" bestFit="1" customWidth="1"/>
    <col min="2563" max="2563" width="11.6640625" style="3" bestFit="1" customWidth="1"/>
    <col min="2564" max="2564" width="12.6640625" style="3" bestFit="1" customWidth="1"/>
    <col min="2565" max="2801" width="9.109375" style="3"/>
    <col min="2802" max="2802" width="12.6640625" style="3" customWidth="1"/>
    <col min="2803" max="2803" width="7.6640625" style="3" customWidth="1"/>
    <col min="2804" max="2804" width="15.6640625" style="3" bestFit="1" customWidth="1"/>
    <col min="2805" max="2805" width="32.6640625" style="3" customWidth="1"/>
    <col min="2806" max="2806" width="12.6640625" style="3" bestFit="1" customWidth="1"/>
    <col min="2807" max="2809" width="11.6640625" style="3" bestFit="1" customWidth="1"/>
    <col min="2810" max="2811" width="10.44140625" style="3" bestFit="1" customWidth="1"/>
    <col min="2812" max="2812" width="10.109375" style="3" bestFit="1" customWidth="1"/>
    <col min="2813" max="2814" width="9.5546875" style="3" bestFit="1" customWidth="1"/>
    <col min="2815" max="2817" width="10.109375" style="3" bestFit="1" customWidth="1"/>
    <col min="2818" max="2818" width="12.6640625" style="3" bestFit="1" customWidth="1"/>
    <col min="2819" max="2819" width="11.6640625" style="3" bestFit="1" customWidth="1"/>
    <col min="2820" max="2820" width="12.6640625" style="3" bestFit="1" customWidth="1"/>
    <col min="2821" max="3057" width="9.109375" style="3"/>
    <col min="3058" max="3058" width="12.6640625" style="3" customWidth="1"/>
    <col min="3059" max="3059" width="7.6640625" style="3" customWidth="1"/>
    <col min="3060" max="3060" width="15.6640625" style="3" bestFit="1" customWidth="1"/>
    <col min="3061" max="3061" width="32.6640625" style="3" customWidth="1"/>
    <col min="3062" max="3062" width="12.6640625" style="3" bestFit="1" customWidth="1"/>
    <col min="3063" max="3065" width="11.6640625" style="3" bestFit="1" customWidth="1"/>
    <col min="3066" max="3067" width="10.44140625" style="3" bestFit="1" customWidth="1"/>
    <col min="3068" max="3068" width="10.109375" style="3" bestFit="1" customWidth="1"/>
    <col min="3069" max="3070" width="9.5546875" style="3" bestFit="1" customWidth="1"/>
    <col min="3071" max="3073" width="10.109375" style="3" bestFit="1" customWidth="1"/>
    <col min="3074" max="3074" width="12.6640625" style="3" bestFit="1" customWidth="1"/>
    <col min="3075" max="3075" width="11.6640625" style="3" bestFit="1" customWidth="1"/>
    <col min="3076" max="3076" width="12.6640625" style="3" bestFit="1" customWidth="1"/>
    <col min="3077" max="3313" width="9.109375" style="3"/>
    <col min="3314" max="3314" width="12.6640625" style="3" customWidth="1"/>
    <col min="3315" max="3315" width="7.6640625" style="3" customWidth="1"/>
    <col min="3316" max="3316" width="15.6640625" style="3" bestFit="1" customWidth="1"/>
    <col min="3317" max="3317" width="32.6640625" style="3" customWidth="1"/>
    <col min="3318" max="3318" width="12.6640625" style="3" bestFit="1" customWidth="1"/>
    <col min="3319" max="3321" width="11.6640625" style="3" bestFit="1" customWidth="1"/>
    <col min="3322" max="3323" width="10.44140625" style="3" bestFit="1" customWidth="1"/>
    <col min="3324" max="3324" width="10.109375" style="3" bestFit="1" customWidth="1"/>
    <col min="3325" max="3326" width="9.5546875" style="3" bestFit="1" customWidth="1"/>
    <col min="3327" max="3329" width="10.109375" style="3" bestFit="1" customWidth="1"/>
    <col min="3330" max="3330" width="12.6640625" style="3" bestFit="1" customWidth="1"/>
    <col min="3331" max="3331" width="11.6640625" style="3" bestFit="1" customWidth="1"/>
    <col min="3332" max="3332" width="12.6640625" style="3" bestFit="1" customWidth="1"/>
    <col min="3333" max="3569" width="9.109375" style="3"/>
    <col min="3570" max="3570" width="12.6640625" style="3" customWidth="1"/>
    <col min="3571" max="3571" width="7.6640625" style="3" customWidth="1"/>
    <col min="3572" max="3572" width="15.6640625" style="3" bestFit="1" customWidth="1"/>
    <col min="3573" max="3573" width="32.6640625" style="3" customWidth="1"/>
    <col min="3574" max="3574" width="12.6640625" style="3" bestFit="1" customWidth="1"/>
    <col min="3575" max="3577" width="11.6640625" style="3" bestFit="1" customWidth="1"/>
    <col min="3578" max="3579" width="10.44140625" style="3" bestFit="1" customWidth="1"/>
    <col min="3580" max="3580" width="10.109375" style="3" bestFit="1" customWidth="1"/>
    <col min="3581" max="3582" width="9.5546875" style="3" bestFit="1" customWidth="1"/>
    <col min="3583" max="3585" width="10.109375" style="3" bestFit="1" customWidth="1"/>
    <col min="3586" max="3586" width="12.6640625" style="3" bestFit="1" customWidth="1"/>
    <col min="3587" max="3587" width="11.6640625" style="3" bestFit="1" customWidth="1"/>
    <col min="3588" max="3588" width="12.6640625" style="3" bestFit="1" customWidth="1"/>
    <col min="3589" max="3825" width="9.109375" style="3"/>
    <col min="3826" max="3826" width="12.6640625" style="3" customWidth="1"/>
    <col min="3827" max="3827" width="7.6640625" style="3" customWidth="1"/>
    <col min="3828" max="3828" width="15.6640625" style="3" bestFit="1" customWidth="1"/>
    <col min="3829" max="3829" width="32.6640625" style="3" customWidth="1"/>
    <col min="3830" max="3830" width="12.6640625" style="3" bestFit="1" customWidth="1"/>
    <col min="3831" max="3833" width="11.6640625" style="3" bestFit="1" customWidth="1"/>
    <col min="3834" max="3835" width="10.44140625" style="3" bestFit="1" customWidth="1"/>
    <col min="3836" max="3836" width="10.109375" style="3" bestFit="1" customWidth="1"/>
    <col min="3837" max="3838" width="9.5546875" style="3" bestFit="1" customWidth="1"/>
    <col min="3839" max="3841" width="10.109375" style="3" bestFit="1" customWidth="1"/>
    <col min="3842" max="3842" width="12.6640625" style="3" bestFit="1" customWidth="1"/>
    <col min="3843" max="3843" width="11.6640625" style="3" bestFit="1" customWidth="1"/>
    <col min="3844" max="3844" width="12.6640625" style="3" bestFit="1" customWidth="1"/>
    <col min="3845" max="4081" width="9.109375" style="3"/>
    <col min="4082" max="4082" width="12.6640625" style="3" customWidth="1"/>
    <col min="4083" max="4083" width="7.6640625" style="3" customWidth="1"/>
    <col min="4084" max="4084" width="15.6640625" style="3" bestFit="1" customWidth="1"/>
    <col min="4085" max="4085" width="32.6640625" style="3" customWidth="1"/>
    <col min="4086" max="4086" width="12.6640625" style="3" bestFit="1" customWidth="1"/>
    <col min="4087" max="4089" width="11.6640625" style="3" bestFit="1" customWidth="1"/>
    <col min="4090" max="4091" width="10.44140625" style="3" bestFit="1" customWidth="1"/>
    <col min="4092" max="4092" width="10.109375" style="3" bestFit="1" customWidth="1"/>
    <col min="4093" max="4094" width="9.5546875" style="3" bestFit="1" customWidth="1"/>
    <col min="4095" max="4097" width="10.109375" style="3" bestFit="1" customWidth="1"/>
    <col min="4098" max="4098" width="12.6640625" style="3" bestFit="1" customWidth="1"/>
    <col min="4099" max="4099" width="11.6640625" style="3" bestFit="1" customWidth="1"/>
    <col min="4100" max="4100" width="12.6640625" style="3" bestFit="1" customWidth="1"/>
    <col min="4101" max="4337" width="9.109375" style="3"/>
    <col min="4338" max="4338" width="12.6640625" style="3" customWidth="1"/>
    <col min="4339" max="4339" width="7.6640625" style="3" customWidth="1"/>
    <col min="4340" max="4340" width="15.6640625" style="3" bestFit="1" customWidth="1"/>
    <col min="4341" max="4341" width="32.6640625" style="3" customWidth="1"/>
    <col min="4342" max="4342" width="12.6640625" style="3" bestFit="1" customWidth="1"/>
    <col min="4343" max="4345" width="11.6640625" style="3" bestFit="1" customWidth="1"/>
    <col min="4346" max="4347" width="10.44140625" style="3" bestFit="1" customWidth="1"/>
    <col min="4348" max="4348" width="10.109375" style="3" bestFit="1" customWidth="1"/>
    <col min="4349" max="4350" width="9.5546875" style="3" bestFit="1" customWidth="1"/>
    <col min="4351" max="4353" width="10.109375" style="3" bestFit="1" customWidth="1"/>
    <col min="4354" max="4354" width="12.6640625" style="3" bestFit="1" customWidth="1"/>
    <col min="4355" max="4355" width="11.6640625" style="3" bestFit="1" customWidth="1"/>
    <col min="4356" max="4356" width="12.6640625" style="3" bestFit="1" customWidth="1"/>
    <col min="4357" max="4593" width="9.109375" style="3"/>
    <col min="4594" max="4594" width="12.6640625" style="3" customWidth="1"/>
    <col min="4595" max="4595" width="7.6640625" style="3" customWidth="1"/>
    <col min="4596" max="4596" width="15.6640625" style="3" bestFit="1" customWidth="1"/>
    <col min="4597" max="4597" width="32.6640625" style="3" customWidth="1"/>
    <col min="4598" max="4598" width="12.6640625" style="3" bestFit="1" customWidth="1"/>
    <col min="4599" max="4601" width="11.6640625" style="3" bestFit="1" customWidth="1"/>
    <col min="4602" max="4603" width="10.44140625" style="3" bestFit="1" customWidth="1"/>
    <col min="4604" max="4604" width="10.109375" style="3" bestFit="1" customWidth="1"/>
    <col min="4605" max="4606" width="9.5546875" style="3" bestFit="1" customWidth="1"/>
    <col min="4607" max="4609" width="10.109375" style="3" bestFit="1" customWidth="1"/>
    <col min="4610" max="4610" width="12.6640625" style="3" bestFit="1" customWidth="1"/>
    <col min="4611" max="4611" width="11.6640625" style="3" bestFit="1" customWidth="1"/>
    <col min="4612" max="4612" width="12.6640625" style="3" bestFit="1" customWidth="1"/>
    <col min="4613" max="4849" width="9.109375" style="3"/>
    <col min="4850" max="4850" width="12.6640625" style="3" customWidth="1"/>
    <col min="4851" max="4851" width="7.6640625" style="3" customWidth="1"/>
    <col min="4852" max="4852" width="15.6640625" style="3" bestFit="1" customWidth="1"/>
    <col min="4853" max="4853" width="32.6640625" style="3" customWidth="1"/>
    <col min="4854" max="4854" width="12.6640625" style="3" bestFit="1" customWidth="1"/>
    <col min="4855" max="4857" width="11.6640625" style="3" bestFit="1" customWidth="1"/>
    <col min="4858" max="4859" width="10.44140625" style="3" bestFit="1" customWidth="1"/>
    <col min="4860" max="4860" width="10.109375" style="3" bestFit="1" customWidth="1"/>
    <col min="4861" max="4862" width="9.5546875" style="3" bestFit="1" customWidth="1"/>
    <col min="4863" max="4865" width="10.109375" style="3" bestFit="1" customWidth="1"/>
    <col min="4866" max="4866" width="12.6640625" style="3" bestFit="1" customWidth="1"/>
    <col min="4867" max="4867" width="11.6640625" style="3" bestFit="1" customWidth="1"/>
    <col min="4868" max="4868" width="12.6640625" style="3" bestFit="1" customWidth="1"/>
    <col min="4869" max="5105" width="9.109375" style="3"/>
    <col min="5106" max="5106" width="12.6640625" style="3" customWidth="1"/>
    <col min="5107" max="5107" width="7.6640625" style="3" customWidth="1"/>
    <col min="5108" max="5108" width="15.6640625" style="3" bestFit="1" customWidth="1"/>
    <col min="5109" max="5109" width="32.6640625" style="3" customWidth="1"/>
    <col min="5110" max="5110" width="12.6640625" style="3" bestFit="1" customWidth="1"/>
    <col min="5111" max="5113" width="11.6640625" style="3" bestFit="1" customWidth="1"/>
    <col min="5114" max="5115" width="10.44140625" style="3" bestFit="1" customWidth="1"/>
    <col min="5116" max="5116" width="10.109375" style="3" bestFit="1" customWidth="1"/>
    <col min="5117" max="5118" width="9.5546875" style="3" bestFit="1" customWidth="1"/>
    <col min="5119" max="5121" width="10.109375" style="3" bestFit="1" customWidth="1"/>
    <col min="5122" max="5122" width="12.6640625" style="3" bestFit="1" customWidth="1"/>
    <col min="5123" max="5123" width="11.6640625" style="3" bestFit="1" customWidth="1"/>
    <col min="5124" max="5124" width="12.6640625" style="3" bestFit="1" customWidth="1"/>
    <col min="5125" max="5361" width="9.109375" style="3"/>
    <col min="5362" max="5362" width="12.6640625" style="3" customWidth="1"/>
    <col min="5363" max="5363" width="7.6640625" style="3" customWidth="1"/>
    <col min="5364" max="5364" width="15.6640625" style="3" bestFit="1" customWidth="1"/>
    <col min="5365" max="5365" width="32.6640625" style="3" customWidth="1"/>
    <col min="5366" max="5366" width="12.6640625" style="3" bestFit="1" customWidth="1"/>
    <col min="5367" max="5369" width="11.6640625" style="3" bestFit="1" customWidth="1"/>
    <col min="5370" max="5371" width="10.44140625" style="3" bestFit="1" customWidth="1"/>
    <col min="5372" max="5372" width="10.109375" style="3" bestFit="1" customWidth="1"/>
    <col min="5373" max="5374" width="9.5546875" style="3" bestFit="1" customWidth="1"/>
    <col min="5375" max="5377" width="10.109375" style="3" bestFit="1" customWidth="1"/>
    <col min="5378" max="5378" width="12.6640625" style="3" bestFit="1" customWidth="1"/>
    <col min="5379" max="5379" width="11.6640625" style="3" bestFit="1" customWidth="1"/>
    <col min="5380" max="5380" width="12.6640625" style="3" bestFit="1" customWidth="1"/>
    <col min="5381" max="5617" width="9.109375" style="3"/>
    <col min="5618" max="5618" width="12.6640625" style="3" customWidth="1"/>
    <col min="5619" max="5619" width="7.6640625" style="3" customWidth="1"/>
    <col min="5620" max="5620" width="15.6640625" style="3" bestFit="1" customWidth="1"/>
    <col min="5621" max="5621" width="32.6640625" style="3" customWidth="1"/>
    <col min="5622" max="5622" width="12.6640625" style="3" bestFit="1" customWidth="1"/>
    <col min="5623" max="5625" width="11.6640625" style="3" bestFit="1" customWidth="1"/>
    <col min="5626" max="5627" width="10.44140625" style="3" bestFit="1" customWidth="1"/>
    <col min="5628" max="5628" width="10.109375" style="3" bestFit="1" customWidth="1"/>
    <col min="5629" max="5630" width="9.5546875" style="3" bestFit="1" customWidth="1"/>
    <col min="5631" max="5633" width="10.109375" style="3" bestFit="1" customWidth="1"/>
    <col min="5634" max="5634" width="12.6640625" style="3" bestFit="1" customWidth="1"/>
    <col min="5635" max="5635" width="11.6640625" style="3" bestFit="1" customWidth="1"/>
    <col min="5636" max="5636" width="12.6640625" style="3" bestFit="1" customWidth="1"/>
    <col min="5637" max="5873" width="9.109375" style="3"/>
    <col min="5874" max="5874" width="12.6640625" style="3" customWidth="1"/>
    <col min="5875" max="5875" width="7.6640625" style="3" customWidth="1"/>
    <col min="5876" max="5876" width="15.6640625" style="3" bestFit="1" customWidth="1"/>
    <col min="5877" max="5877" width="32.6640625" style="3" customWidth="1"/>
    <col min="5878" max="5878" width="12.6640625" style="3" bestFit="1" customWidth="1"/>
    <col min="5879" max="5881" width="11.6640625" style="3" bestFit="1" customWidth="1"/>
    <col min="5882" max="5883" width="10.44140625" style="3" bestFit="1" customWidth="1"/>
    <col min="5884" max="5884" width="10.109375" style="3" bestFit="1" customWidth="1"/>
    <col min="5885" max="5886" width="9.5546875" style="3" bestFit="1" customWidth="1"/>
    <col min="5887" max="5889" width="10.109375" style="3" bestFit="1" customWidth="1"/>
    <col min="5890" max="5890" width="12.6640625" style="3" bestFit="1" customWidth="1"/>
    <col min="5891" max="5891" width="11.6640625" style="3" bestFit="1" customWidth="1"/>
    <col min="5892" max="5892" width="12.6640625" style="3" bestFit="1" customWidth="1"/>
    <col min="5893" max="6129" width="9.109375" style="3"/>
    <col min="6130" max="6130" width="12.6640625" style="3" customWidth="1"/>
    <col min="6131" max="6131" width="7.6640625" style="3" customWidth="1"/>
    <col min="6132" max="6132" width="15.6640625" style="3" bestFit="1" customWidth="1"/>
    <col min="6133" max="6133" width="32.6640625" style="3" customWidth="1"/>
    <col min="6134" max="6134" width="12.6640625" style="3" bestFit="1" customWidth="1"/>
    <col min="6135" max="6137" width="11.6640625" style="3" bestFit="1" customWidth="1"/>
    <col min="6138" max="6139" width="10.44140625" style="3" bestFit="1" customWidth="1"/>
    <col min="6140" max="6140" width="10.109375" style="3" bestFit="1" customWidth="1"/>
    <col min="6141" max="6142" width="9.5546875" style="3" bestFit="1" customWidth="1"/>
    <col min="6143" max="6145" width="10.109375" style="3" bestFit="1" customWidth="1"/>
    <col min="6146" max="6146" width="12.6640625" style="3" bestFit="1" customWidth="1"/>
    <col min="6147" max="6147" width="11.6640625" style="3" bestFit="1" customWidth="1"/>
    <col min="6148" max="6148" width="12.6640625" style="3" bestFit="1" customWidth="1"/>
    <col min="6149" max="6385" width="9.109375" style="3"/>
    <col min="6386" max="6386" width="12.6640625" style="3" customWidth="1"/>
    <col min="6387" max="6387" width="7.6640625" style="3" customWidth="1"/>
    <col min="6388" max="6388" width="15.6640625" style="3" bestFit="1" customWidth="1"/>
    <col min="6389" max="6389" width="32.6640625" style="3" customWidth="1"/>
    <col min="6390" max="6390" width="12.6640625" style="3" bestFit="1" customWidth="1"/>
    <col min="6391" max="6393" width="11.6640625" style="3" bestFit="1" customWidth="1"/>
    <col min="6394" max="6395" width="10.44140625" style="3" bestFit="1" customWidth="1"/>
    <col min="6396" max="6396" width="10.109375" style="3" bestFit="1" customWidth="1"/>
    <col min="6397" max="6398" width="9.5546875" style="3" bestFit="1" customWidth="1"/>
    <col min="6399" max="6401" width="10.109375" style="3" bestFit="1" customWidth="1"/>
    <col min="6402" max="6402" width="12.6640625" style="3" bestFit="1" customWidth="1"/>
    <col min="6403" max="6403" width="11.6640625" style="3" bestFit="1" customWidth="1"/>
    <col min="6404" max="6404" width="12.6640625" style="3" bestFit="1" customWidth="1"/>
    <col min="6405" max="6641" width="9.109375" style="3"/>
    <col min="6642" max="6642" width="12.6640625" style="3" customWidth="1"/>
    <col min="6643" max="6643" width="7.6640625" style="3" customWidth="1"/>
    <col min="6644" max="6644" width="15.6640625" style="3" bestFit="1" customWidth="1"/>
    <col min="6645" max="6645" width="32.6640625" style="3" customWidth="1"/>
    <col min="6646" max="6646" width="12.6640625" style="3" bestFit="1" customWidth="1"/>
    <col min="6647" max="6649" width="11.6640625" style="3" bestFit="1" customWidth="1"/>
    <col min="6650" max="6651" width="10.44140625" style="3" bestFit="1" customWidth="1"/>
    <col min="6652" max="6652" width="10.109375" style="3" bestFit="1" customWidth="1"/>
    <col min="6653" max="6654" width="9.5546875" style="3" bestFit="1" customWidth="1"/>
    <col min="6655" max="6657" width="10.109375" style="3" bestFit="1" customWidth="1"/>
    <col min="6658" max="6658" width="12.6640625" style="3" bestFit="1" customWidth="1"/>
    <col min="6659" max="6659" width="11.6640625" style="3" bestFit="1" customWidth="1"/>
    <col min="6660" max="6660" width="12.6640625" style="3" bestFit="1" customWidth="1"/>
    <col min="6661" max="6897" width="9.109375" style="3"/>
    <col min="6898" max="6898" width="12.6640625" style="3" customWidth="1"/>
    <col min="6899" max="6899" width="7.6640625" style="3" customWidth="1"/>
    <col min="6900" max="6900" width="15.6640625" style="3" bestFit="1" customWidth="1"/>
    <col min="6901" max="6901" width="32.6640625" style="3" customWidth="1"/>
    <col min="6902" max="6902" width="12.6640625" style="3" bestFit="1" customWidth="1"/>
    <col min="6903" max="6905" width="11.6640625" style="3" bestFit="1" customWidth="1"/>
    <col min="6906" max="6907" width="10.44140625" style="3" bestFit="1" customWidth="1"/>
    <col min="6908" max="6908" width="10.109375" style="3" bestFit="1" customWidth="1"/>
    <col min="6909" max="6910" width="9.5546875" style="3" bestFit="1" customWidth="1"/>
    <col min="6911" max="6913" width="10.109375" style="3" bestFit="1" customWidth="1"/>
    <col min="6914" max="6914" width="12.6640625" style="3" bestFit="1" customWidth="1"/>
    <col min="6915" max="6915" width="11.6640625" style="3" bestFit="1" customWidth="1"/>
    <col min="6916" max="6916" width="12.6640625" style="3" bestFit="1" customWidth="1"/>
    <col min="6917" max="7153" width="9.109375" style="3"/>
    <col min="7154" max="7154" width="12.6640625" style="3" customWidth="1"/>
    <col min="7155" max="7155" width="7.6640625" style="3" customWidth="1"/>
    <col min="7156" max="7156" width="15.6640625" style="3" bestFit="1" customWidth="1"/>
    <col min="7157" max="7157" width="32.6640625" style="3" customWidth="1"/>
    <col min="7158" max="7158" width="12.6640625" style="3" bestFit="1" customWidth="1"/>
    <col min="7159" max="7161" width="11.6640625" style="3" bestFit="1" customWidth="1"/>
    <col min="7162" max="7163" width="10.44140625" style="3" bestFit="1" customWidth="1"/>
    <col min="7164" max="7164" width="10.109375" style="3" bestFit="1" customWidth="1"/>
    <col min="7165" max="7166" width="9.5546875" style="3" bestFit="1" customWidth="1"/>
    <col min="7167" max="7169" width="10.109375" style="3" bestFit="1" customWidth="1"/>
    <col min="7170" max="7170" width="12.6640625" style="3" bestFit="1" customWidth="1"/>
    <col min="7171" max="7171" width="11.6640625" style="3" bestFit="1" customWidth="1"/>
    <col min="7172" max="7172" width="12.6640625" style="3" bestFit="1" customWidth="1"/>
    <col min="7173" max="7409" width="9.109375" style="3"/>
    <col min="7410" max="7410" width="12.6640625" style="3" customWidth="1"/>
    <col min="7411" max="7411" width="7.6640625" style="3" customWidth="1"/>
    <col min="7412" max="7412" width="15.6640625" style="3" bestFit="1" customWidth="1"/>
    <col min="7413" max="7413" width="32.6640625" style="3" customWidth="1"/>
    <col min="7414" max="7414" width="12.6640625" style="3" bestFit="1" customWidth="1"/>
    <col min="7415" max="7417" width="11.6640625" style="3" bestFit="1" customWidth="1"/>
    <col min="7418" max="7419" width="10.44140625" style="3" bestFit="1" customWidth="1"/>
    <col min="7420" max="7420" width="10.109375" style="3" bestFit="1" customWidth="1"/>
    <col min="7421" max="7422" width="9.5546875" style="3" bestFit="1" customWidth="1"/>
    <col min="7423" max="7425" width="10.109375" style="3" bestFit="1" customWidth="1"/>
    <col min="7426" max="7426" width="12.6640625" style="3" bestFit="1" customWidth="1"/>
    <col min="7427" max="7427" width="11.6640625" style="3" bestFit="1" customWidth="1"/>
    <col min="7428" max="7428" width="12.6640625" style="3" bestFit="1" customWidth="1"/>
    <col min="7429" max="7665" width="9.109375" style="3"/>
    <col min="7666" max="7666" width="12.6640625" style="3" customWidth="1"/>
    <col min="7667" max="7667" width="7.6640625" style="3" customWidth="1"/>
    <col min="7668" max="7668" width="15.6640625" style="3" bestFit="1" customWidth="1"/>
    <col min="7669" max="7669" width="32.6640625" style="3" customWidth="1"/>
    <col min="7670" max="7670" width="12.6640625" style="3" bestFit="1" customWidth="1"/>
    <col min="7671" max="7673" width="11.6640625" style="3" bestFit="1" customWidth="1"/>
    <col min="7674" max="7675" width="10.44140625" style="3" bestFit="1" customWidth="1"/>
    <col min="7676" max="7676" width="10.109375" style="3" bestFit="1" customWidth="1"/>
    <col min="7677" max="7678" width="9.5546875" style="3" bestFit="1" customWidth="1"/>
    <col min="7679" max="7681" width="10.109375" style="3" bestFit="1" customWidth="1"/>
    <col min="7682" max="7682" width="12.6640625" style="3" bestFit="1" customWidth="1"/>
    <col min="7683" max="7683" width="11.6640625" style="3" bestFit="1" customWidth="1"/>
    <col min="7684" max="7684" width="12.6640625" style="3" bestFit="1" customWidth="1"/>
    <col min="7685" max="7921" width="9.109375" style="3"/>
    <col min="7922" max="7922" width="12.6640625" style="3" customWidth="1"/>
    <col min="7923" max="7923" width="7.6640625" style="3" customWidth="1"/>
    <col min="7924" max="7924" width="15.6640625" style="3" bestFit="1" customWidth="1"/>
    <col min="7925" max="7925" width="32.6640625" style="3" customWidth="1"/>
    <col min="7926" max="7926" width="12.6640625" style="3" bestFit="1" customWidth="1"/>
    <col min="7927" max="7929" width="11.6640625" style="3" bestFit="1" customWidth="1"/>
    <col min="7930" max="7931" width="10.44140625" style="3" bestFit="1" customWidth="1"/>
    <col min="7932" max="7932" width="10.109375" style="3" bestFit="1" customWidth="1"/>
    <col min="7933" max="7934" width="9.5546875" style="3" bestFit="1" customWidth="1"/>
    <col min="7935" max="7937" width="10.109375" style="3" bestFit="1" customWidth="1"/>
    <col min="7938" max="7938" width="12.6640625" style="3" bestFit="1" customWidth="1"/>
    <col min="7939" max="7939" width="11.6640625" style="3" bestFit="1" customWidth="1"/>
    <col min="7940" max="7940" width="12.6640625" style="3" bestFit="1" customWidth="1"/>
    <col min="7941" max="8177" width="9.109375" style="3"/>
    <col min="8178" max="8178" width="12.6640625" style="3" customWidth="1"/>
    <col min="8179" max="8179" width="7.6640625" style="3" customWidth="1"/>
    <col min="8180" max="8180" width="15.6640625" style="3" bestFit="1" customWidth="1"/>
    <col min="8181" max="8181" width="32.6640625" style="3" customWidth="1"/>
    <col min="8182" max="8182" width="12.6640625" style="3" bestFit="1" customWidth="1"/>
    <col min="8183" max="8185" width="11.6640625" style="3" bestFit="1" customWidth="1"/>
    <col min="8186" max="8187" width="10.44140625" style="3" bestFit="1" customWidth="1"/>
    <col min="8188" max="8188" width="10.109375" style="3" bestFit="1" customWidth="1"/>
    <col min="8189" max="8190" width="9.5546875" style="3" bestFit="1" customWidth="1"/>
    <col min="8191" max="8193" width="10.109375" style="3" bestFit="1" customWidth="1"/>
    <col min="8194" max="8194" width="12.6640625" style="3" bestFit="1" customWidth="1"/>
    <col min="8195" max="8195" width="11.6640625" style="3" bestFit="1" customWidth="1"/>
    <col min="8196" max="8196" width="12.6640625" style="3" bestFit="1" customWidth="1"/>
    <col min="8197" max="8433" width="9.109375" style="3"/>
    <col min="8434" max="8434" width="12.6640625" style="3" customWidth="1"/>
    <col min="8435" max="8435" width="7.6640625" style="3" customWidth="1"/>
    <col min="8436" max="8436" width="15.6640625" style="3" bestFit="1" customWidth="1"/>
    <col min="8437" max="8437" width="32.6640625" style="3" customWidth="1"/>
    <col min="8438" max="8438" width="12.6640625" style="3" bestFit="1" customWidth="1"/>
    <col min="8439" max="8441" width="11.6640625" style="3" bestFit="1" customWidth="1"/>
    <col min="8442" max="8443" width="10.44140625" style="3" bestFit="1" customWidth="1"/>
    <col min="8444" max="8444" width="10.109375" style="3" bestFit="1" customWidth="1"/>
    <col min="8445" max="8446" width="9.5546875" style="3" bestFit="1" customWidth="1"/>
    <col min="8447" max="8449" width="10.109375" style="3" bestFit="1" customWidth="1"/>
    <col min="8450" max="8450" width="12.6640625" style="3" bestFit="1" customWidth="1"/>
    <col min="8451" max="8451" width="11.6640625" style="3" bestFit="1" customWidth="1"/>
    <col min="8452" max="8452" width="12.6640625" style="3" bestFit="1" customWidth="1"/>
    <col min="8453" max="8689" width="9.109375" style="3"/>
    <col min="8690" max="8690" width="12.6640625" style="3" customWidth="1"/>
    <col min="8691" max="8691" width="7.6640625" style="3" customWidth="1"/>
    <col min="8692" max="8692" width="15.6640625" style="3" bestFit="1" customWidth="1"/>
    <col min="8693" max="8693" width="32.6640625" style="3" customWidth="1"/>
    <col min="8694" max="8694" width="12.6640625" style="3" bestFit="1" customWidth="1"/>
    <col min="8695" max="8697" width="11.6640625" style="3" bestFit="1" customWidth="1"/>
    <col min="8698" max="8699" width="10.44140625" style="3" bestFit="1" customWidth="1"/>
    <col min="8700" max="8700" width="10.109375" style="3" bestFit="1" customWidth="1"/>
    <col min="8701" max="8702" width="9.5546875" style="3" bestFit="1" customWidth="1"/>
    <col min="8703" max="8705" width="10.109375" style="3" bestFit="1" customWidth="1"/>
    <col min="8706" max="8706" width="12.6640625" style="3" bestFit="1" customWidth="1"/>
    <col min="8707" max="8707" width="11.6640625" style="3" bestFit="1" customWidth="1"/>
    <col min="8708" max="8708" width="12.6640625" style="3" bestFit="1" customWidth="1"/>
    <col min="8709" max="8945" width="9.109375" style="3"/>
    <col min="8946" max="8946" width="12.6640625" style="3" customWidth="1"/>
    <col min="8947" max="8947" width="7.6640625" style="3" customWidth="1"/>
    <col min="8948" max="8948" width="15.6640625" style="3" bestFit="1" customWidth="1"/>
    <col min="8949" max="8949" width="32.6640625" style="3" customWidth="1"/>
    <col min="8950" max="8950" width="12.6640625" style="3" bestFit="1" customWidth="1"/>
    <col min="8951" max="8953" width="11.6640625" style="3" bestFit="1" customWidth="1"/>
    <col min="8954" max="8955" width="10.44140625" style="3" bestFit="1" customWidth="1"/>
    <col min="8956" max="8956" width="10.109375" style="3" bestFit="1" customWidth="1"/>
    <col min="8957" max="8958" width="9.5546875" style="3" bestFit="1" customWidth="1"/>
    <col min="8959" max="8961" width="10.109375" style="3" bestFit="1" customWidth="1"/>
    <col min="8962" max="8962" width="12.6640625" style="3" bestFit="1" customWidth="1"/>
    <col min="8963" max="8963" width="11.6640625" style="3" bestFit="1" customWidth="1"/>
    <col min="8964" max="8964" width="12.6640625" style="3" bestFit="1" customWidth="1"/>
    <col min="8965" max="9201" width="9.109375" style="3"/>
    <col min="9202" max="9202" width="12.6640625" style="3" customWidth="1"/>
    <col min="9203" max="9203" width="7.6640625" style="3" customWidth="1"/>
    <col min="9204" max="9204" width="15.6640625" style="3" bestFit="1" customWidth="1"/>
    <col min="9205" max="9205" width="32.6640625" style="3" customWidth="1"/>
    <col min="9206" max="9206" width="12.6640625" style="3" bestFit="1" customWidth="1"/>
    <col min="9207" max="9209" width="11.6640625" style="3" bestFit="1" customWidth="1"/>
    <col min="9210" max="9211" width="10.44140625" style="3" bestFit="1" customWidth="1"/>
    <col min="9212" max="9212" width="10.109375" style="3" bestFit="1" customWidth="1"/>
    <col min="9213" max="9214" width="9.5546875" style="3" bestFit="1" customWidth="1"/>
    <col min="9215" max="9217" width="10.109375" style="3" bestFit="1" customWidth="1"/>
    <col min="9218" max="9218" width="12.6640625" style="3" bestFit="1" customWidth="1"/>
    <col min="9219" max="9219" width="11.6640625" style="3" bestFit="1" customWidth="1"/>
    <col min="9220" max="9220" width="12.6640625" style="3" bestFit="1" customWidth="1"/>
    <col min="9221" max="9457" width="9.109375" style="3"/>
    <col min="9458" max="9458" width="12.6640625" style="3" customWidth="1"/>
    <col min="9459" max="9459" width="7.6640625" style="3" customWidth="1"/>
    <col min="9460" max="9460" width="15.6640625" style="3" bestFit="1" customWidth="1"/>
    <col min="9461" max="9461" width="32.6640625" style="3" customWidth="1"/>
    <col min="9462" max="9462" width="12.6640625" style="3" bestFit="1" customWidth="1"/>
    <col min="9463" max="9465" width="11.6640625" style="3" bestFit="1" customWidth="1"/>
    <col min="9466" max="9467" width="10.44140625" style="3" bestFit="1" customWidth="1"/>
    <col min="9468" max="9468" width="10.109375" style="3" bestFit="1" customWidth="1"/>
    <col min="9469" max="9470" width="9.5546875" style="3" bestFit="1" customWidth="1"/>
    <col min="9471" max="9473" width="10.109375" style="3" bestFit="1" customWidth="1"/>
    <col min="9474" max="9474" width="12.6640625" style="3" bestFit="1" customWidth="1"/>
    <col min="9475" max="9475" width="11.6640625" style="3" bestFit="1" customWidth="1"/>
    <col min="9476" max="9476" width="12.6640625" style="3" bestFit="1" customWidth="1"/>
    <col min="9477" max="9713" width="9.109375" style="3"/>
    <col min="9714" max="9714" width="12.6640625" style="3" customWidth="1"/>
    <col min="9715" max="9715" width="7.6640625" style="3" customWidth="1"/>
    <col min="9716" max="9716" width="15.6640625" style="3" bestFit="1" customWidth="1"/>
    <col min="9717" max="9717" width="32.6640625" style="3" customWidth="1"/>
    <col min="9718" max="9718" width="12.6640625" style="3" bestFit="1" customWidth="1"/>
    <col min="9719" max="9721" width="11.6640625" style="3" bestFit="1" customWidth="1"/>
    <col min="9722" max="9723" width="10.44140625" style="3" bestFit="1" customWidth="1"/>
    <col min="9724" max="9724" width="10.109375" style="3" bestFit="1" customWidth="1"/>
    <col min="9725" max="9726" width="9.5546875" style="3" bestFit="1" customWidth="1"/>
    <col min="9727" max="9729" width="10.109375" style="3" bestFit="1" customWidth="1"/>
    <col min="9730" max="9730" width="12.6640625" style="3" bestFit="1" customWidth="1"/>
    <col min="9731" max="9731" width="11.6640625" style="3" bestFit="1" customWidth="1"/>
    <col min="9732" max="9732" width="12.6640625" style="3" bestFit="1" customWidth="1"/>
    <col min="9733" max="9969" width="9.109375" style="3"/>
    <col min="9970" max="9970" width="12.6640625" style="3" customWidth="1"/>
    <col min="9971" max="9971" width="7.6640625" style="3" customWidth="1"/>
    <col min="9972" max="9972" width="15.6640625" style="3" bestFit="1" customWidth="1"/>
    <col min="9973" max="9973" width="32.6640625" style="3" customWidth="1"/>
    <col min="9974" max="9974" width="12.6640625" style="3" bestFit="1" customWidth="1"/>
    <col min="9975" max="9977" width="11.6640625" style="3" bestFit="1" customWidth="1"/>
    <col min="9978" max="9979" width="10.44140625" style="3" bestFit="1" customWidth="1"/>
    <col min="9980" max="9980" width="10.109375" style="3" bestFit="1" customWidth="1"/>
    <col min="9981" max="9982" width="9.5546875" style="3" bestFit="1" customWidth="1"/>
    <col min="9983" max="9985" width="10.109375" style="3" bestFit="1" customWidth="1"/>
    <col min="9986" max="9986" width="12.6640625" style="3" bestFit="1" customWidth="1"/>
    <col min="9987" max="9987" width="11.6640625" style="3" bestFit="1" customWidth="1"/>
    <col min="9988" max="9988" width="12.6640625" style="3" bestFit="1" customWidth="1"/>
    <col min="9989" max="10225" width="9.109375" style="3"/>
    <col min="10226" max="10226" width="12.6640625" style="3" customWidth="1"/>
    <col min="10227" max="10227" width="7.6640625" style="3" customWidth="1"/>
    <col min="10228" max="10228" width="15.6640625" style="3" bestFit="1" customWidth="1"/>
    <col min="10229" max="10229" width="32.6640625" style="3" customWidth="1"/>
    <col min="10230" max="10230" width="12.6640625" style="3" bestFit="1" customWidth="1"/>
    <col min="10231" max="10233" width="11.6640625" style="3" bestFit="1" customWidth="1"/>
    <col min="10234" max="10235" width="10.44140625" style="3" bestFit="1" customWidth="1"/>
    <col min="10236" max="10236" width="10.109375" style="3" bestFit="1" customWidth="1"/>
    <col min="10237" max="10238" width="9.5546875" style="3" bestFit="1" customWidth="1"/>
    <col min="10239" max="10241" width="10.109375" style="3" bestFit="1" customWidth="1"/>
    <col min="10242" max="10242" width="12.6640625" style="3" bestFit="1" customWidth="1"/>
    <col min="10243" max="10243" width="11.6640625" style="3" bestFit="1" customWidth="1"/>
    <col min="10244" max="10244" width="12.6640625" style="3" bestFit="1" customWidth="1"/>
    <col min="10245" max="10481" width="9.109375" style="3"/>
    <col min="10482" max="10482" width="12.6640625" style="3" customWidth="1"/>
    <col min="10483" max="10483" width="7.6640625" style="3" customWidth="1"/>
    <col min="10484" max="10484" width="15.6640625" style="3" bestFit="1" customWidth="1"/>
    <col min="10485" max="10485" width="32.6640625" style="3" customWidth="1"/>
    <col min="10486" max="10486" width="12.6640625" style="3" bestFit="1" customWidth="1"/>
    <col min="10487" max="10489" width="11.6640625" style="3" bestFit="1" customWidth="1"/>
    <col min="10490" max="10491" width="10.44140625" style="3" bestFit="1" customWidth="1"/>
    <col min="10492" max="10492" width="10.109375" style="3" bestFit="1" customWidth="1"/>
    <col min="10493" max="10494" width="9.5546875" style="3" bestFit="1" customWidth="1"/>
    <col min="10495" max="10497" width="10.109375" style="3" bestFit="1" customWidth="1"/>
    <col min="10498" max="10498" width="12.6640625" style="3" bestFit="1" customWidth="1"/>
    <col min="10499" max="10499" width="11.6640625" style="3" bestFit="1" customWidth="1"/>
    <col min="10500" max="10500" width="12.6640625" style="3" bestFit="1" customWidth="1"/>
    <col min="10501" max="10737" width="9.109375" style="3"/>
    <col min="10738" max="10738" width="12.6640625" style="3" customWidth="1"/>
    <col min="10739" max="10739" width="7.6640625" style="3" customWidth="1"/>
    <col min="10740" max="10740" width="15.6640625" style="3" bestFit="1" customWidth="1"/>
    <col min="10741" max="10741" width="32.6640625" style="3" customWidth="1"/>
    <col min="10742" max="10742" width="12.6640625" style="3" bestFit="1" customWidth="1"/>
    <col min="10743" max="10745" width="11.6640625" style="3" bestFit="1" customWidth="1"/>
    <col min="10746" max="10747" width="10.44140625" style="3" bestFit="1" customWidth="1"/>
    <col min="10748" max="10748" width="10.109375" style="3" bestFit="1" customWidth="1"/>
    <col min="10749" max="10750" width="9.5546875" style="3" bestFit="1" customWidth="1"/>
    <col min="10751" max="10753" width="10.109375" style="3" bestFit="1" customWidth="1"/>
    <col min="10754" max="10754" width="12.6640625" style="3" bestFit="1" customWidth="1"/>
    <col min="10755" max="10755" width="11.6640625" style="3" bestFit="1" customWidth="1"/>
    <col min="10756" max="10756" width="12.6640625" style="3" bestFit="1" customWidth="1"/>
    <col min="10757" max="10993" width="9.109375" style="3"/>
    <col min="10994" max="10994" width="12.6640625" style="3" customWidth="1"/>
    <col min="10995" max="10995" width="7.6640625" style="3" customWidth="1"/>
    <col min="10996" max="10996" width="15.6640625" style="3" bestFit="1" customWidth="1"/>
    <col min="10997" max="10997" width="32.6640625" style="3" customWidth="1"/>
    <col min="10998" max="10998" width="12.6640625" style="3" bestFit="1" customWidth="1"/>
    <col min="10999" max="11001" width="11.6640625" style="3" bestFit="1" customWidth="1"/>
    <col min="11002" max="11003" width="10.44140625" style="3" bestFit="1" customWidth="1"/>
    <col min="11004" max="11004" width="10.109375" style="3" bestFit="1" customWidth="1"/>
    <col min="11005" max="11006" width="9.5546875" style="3" bestFit="1" customWidth="1"/>
    <col min="11007" max="11009" width="10.109375" style="3" bestFit="1" customWidth="1"/>
    <col min="11010" max="11010" width="12.6640625" style="3" bestFit="1" customWidth="1"/>
    <col min="11011" max="11011" width="11.6640625" style="3" bestFit="1" customWidth="1"/>
    <col min="11012" max="11012" width="12.6640625" style="3" bestFit="1" customWidth="1"/>
    <col min="11013" max="11249" width="9.109375" style="3"/>
    <col min="11250" max="11250" width="12.6640625" style="3" customWidth="1"/>
    <col min="11251" max="11251" width="7.6640625" style="3" customWidth="1"/>
    <col min="11252" max="11252" width="15.6640625" style="3" bestFit="1" customWidth="1"/>
    <col min="11253" max="11253" width="32.6640625" style="3" customWidth="1"/>
    <col min="11254" max="11254" width="12.6640625" style="3" bestFit="1" customWidth="1"/>
    <col min="11255" max="11257" width="11.6640625" style="3" bestFit="1" customWidth="1"/>
    <col min="11258" max="11259" width="10.44140625" style="3" bestFit="1" customWidth="1"/>
    <col min="11260" max="11260" width="10.109375" style="3" bestFit="1" customWidth="1"/>
    <col min="11261" max="11262" width="9.5546875" style="3" bestFit="1" customWidth="1"/>
    <col min="11263" max="11265" width="10.109375" style="3" bestFit="1" customWidth="1"/>
    <col min="11266" max="11266" width="12.6640625" style="3" bestFit="1" customWidth="1"/>
    <col min="11267" max="11267" width="11.6640625" style="3" bestFit="1" customWidth="1"/>
    <col min="11268" max="11268" width="12.6640625" style="3" bestFit="1" customWidth="1"/>
    <col min="11269" max="11505" width="9.109375" style="3"/>
    <col min="11506" max="11506" width="12.6640625" style="3" customWidth="1"/>
    <col min="11507" max="11507" width="7.6640625" style="3" customWidth="1"/>
    <col min="11508" max="11508" width="15.6640625" style="3" bestFit="1" customWidth="1"/>
    <col min="11509" max="11509" width="32.6640625" style="3" customWidth="1"/>
    <col min="11510" max="11510" width="12.6640625" style="3" bestFit="1" customWidth="1"/>
    <col min="11511" max="11513" width="11.6640625" style="3" bestFit="1" customWidth="1"/>
    <col min="11514" max="11515" width="10.44140625" style="3" bestFit="1" customWidth="1"/>
    <col min="11516" max="11516" width="10.109375" style="3" bestFit="1" customWidth="1"/>
    <col min="11517" max="11518" width="9.5546875" style="3" bestFit="1" customWidth="1"/>
    <col min="11519" max="11521" width="10.109375" style="3" bestFit="1" customWidth="1"/>
    <col min="11522" max="11522" width="12.6640625" style="3" bestFit="1" customWidth="1"/>
    <col min="11523" max="11523" width="11.6640625" style="3" bestFit="1" customWidth="1"/>
    <col min="11524" max="11524" width="12.6640625" style="3" bestFit="1" customWidth="1"/>
    <col min="11525" max="11761" width="9.109375" style="3"/>
    <col min="11762" max="11762" width="12.6640625" style="3" customWidth="1"/>
    <col min="11763" max="11763" width="7.6640625" style="3" customWidth="1"/>
    <col min="11764" max="11764" width="15.6640625" style="3" bestFit="1" customWidth="1"/>
    <col min="11765" max="11765" width="32.6640625" style="3" customWidth="1"/>
    <col min="11766" max="11766" width="12.6640625" style="3" bestFit="1" customWidth="1"/>
    <col min="11767" max="11769" width="11.6640625" style="3" bestFit="1" customWidth="1"/>
    <col min="11770" max="11771" width="10.44140625" style="3" bestFit="1" customWidth="1"/>
    <col min="11772" max="11772" width="10.109375" style="3" bestFit="1" customWidth="1"/>
    <col min="11773" max="11774" width="9.5546875" style="3" bestFit="1" customWidth="1"/>
    <col min="11775" max="11777" width="10.109375" style="3" bestFit="1" customWidth="1"/>
    <col min="11778" max="11778" width="12.6640625" style="3" bestFit="1" customWidth="1"/>
    <col min="11779" max="11779" width="11.6640625" style="3" bestFit="1" customWidth="1"/>
    <col min="11780" max="11780" width="12.6640625" style="3" bestFit="1" customWidth="1"/>
    <col min="11781" max="12017" width="9.109375" style="3"/>
    <col min="12018" max="12018" width="12.6640625" style="3" customWidth="1"/>
    <col min="12019" max="12019" width="7.6640625" style="3" customWidth="1"/>
    <col min="12020" max="12020" width="15.6640625" style="3" bestFit="1" customWidth="1"/>
    <col min="12021" max="12021" width="32.6640625" style="3" customWidth="1"/>
    <col min="12022" max="12022" width="12.6640625" style="3" bestFit="1" customWidth="1"/>
    <col min="12023" max="12025" width="11.6640625" style="3" bestFit="1" customWidth="1"/>
    <col min="12026" max="12027" width="10.44140625" style="3" bestFit="1" customWidth="1"/>
    <col min="12028" max="12028" width="10.109375" style="3" bestFit="1" customWidth="1"/>
    <col min="12029" max="12030" width="9.5546875" style="3" bestFit="1" customWidth="1"/>
    <col min="12031" max="12033" width="10.109375" style="3" bestFit="1" customWidth="1"/>
    <col min="12034" max="12034" width="12.6640625" style="3" bestFit="1" customWidth="1"/>
    <col min="12035" max="12035" width="11.6640625" style="3" bestFit="1" customWidth="1"/>
    <col min="12036" max="12036" width="12.6640625" style="3" bestFit="1" customWidth="1"/>
    <col min="12037" max="12273" width="9.109375" style="3"/>
    <col min="12274" max="12274" width="12.6640625" style="3" customWidth="1"/>
    <col min="12275" max="12275" width="7.6640625" style="3" customWidth="1"/>
    <col min="12276" max="12276" width="15.6640625" style="3" bestFit="1" customWidth="1"/>
    <col min="12277" max="12277" width="32.6640625" style="3" customWidth="1"/>
    <col min="12278" max="12278" width="12.6640625" style="3" bestFit="1" customWidth="1"/>
    <col min="12279" max="12281" width="11.6640625" style="3" bestFit="1" customWidth="1"/>
    <col min="12282" max="12283" width="10.44140625" style="3" bestFit="1" customWidth="1"/>
    <col min="12284" max="12284" width="10.109375" style="3" bestFit="1" customWidth="1"/>
    <col min="12285" max="12286" width="9.5546875" style="3" bestFit="1" customWidth="1"/>
    <col min="12287" max="12289" width="10.109375" style="3" bestFit="1" customWidth="1"/>
    <col min="12290" max="12290" width="12.6640625" style="3" bestFit="1" customWidth="1"/>
    <col min="12291" max="12291" width="11.6640625" style="3" bestFit="1" customWidth="1"/>
    <col min="12292" max="12292" width="12.6640625" style="3" bestFit="1" customWidth="1"/>
    <col min="12293" max="12529" width="9.109375" style="3"/>
    <col min="12530" max="12530" width="12.6640625" style="3" customWidth="1"/>
    <col min="12531" max="12531" width="7.6640625" style="3" customWidth="1"/>
    <col min="12532" max="12532" width="15.6640625" style="3" bestFit="1" customWidth="1"/>
    <col min="12533" max="12533" width="32.6640625" style="3" customWidth="1"/>
    <col min="12534" max="12534" width="12.6640625" style="3" bestFit="1" customWidth="1"/>
    <col min="12535" max="12537" width="11.6640625" style="3" bestFit="1" customWidth="1"/>
    <col min="12538" max="12539" width="10.44140625" style="3" bestFit="1" customWidth="1"/>
    <col min="12540" max="12540" width="10.109375" style="3" bestFit="1" customWidth="1"/>
    <col min="12541" max="12542" width="9.5546875" style="3" bestFit="1" customWidth="1"/>
    <col min="12543" max="12545" width="10.109375" style="3" bestFit="1" customWidth="1"/>
    <col min="12546" max="12546" width="12.6640625" style="3" bestFit="1" customWidth="1"/>
    <col min="12547" max="12547" width="11.6640625" style="3" bestFit="1" customWidth="1"/>
    <col min="12548" max="12548" width="12.6640625" style="3" bestFit="1" customWidth="1"/>
    <col min="12549" max="12785" width="9.109375" style="3"/>
    <col min="12786" max="12786" width="12.6640625" style="3" customWidth="1"/>
    <col min="12787" max="12787" width="7.6640625" style="3" customWidth="1"/>
    <col min="12788" max="12788" width="15.6640625" style="3" bestFit="1" customWidth="1"/>
    <col min="12789" max="12789" width="32.6640625" style="3" customWidth="1"/>
    <col min="12790" max="12790" width="12.6640625" style="3" bestFit="1" customWidth="1"/>
    <col min="12791" max="12793" width="11.6640625" style="3" bestFit="1" customWidth="1"/>
    <col min="12794" max="12795" width="10.44140625" style="3" bestFit="1" customWidth="1"/>
    <col min="12796" max="12796" width="10.109375" style="3" bestFit="1" customWidth="1"/>
    <col min="12797" max="12798" width="9.5546875" style="3" bestFit="1" customWidth="1"/>
    <col min="12799" max="12801" width="10.109375" style="3" bestFit="1" customWidth="1"/>
    <col min="12802" max="12802" width="12.6640625" style="3" bestFit="1" customWidth="1"/>
    <col min="12803" max="12803" width="11.6640625" style="3" bestFit="1" customWidth="1"/>
    <col min="12804" max="12804" width="12.6640625" style="3" bestFit="1" customWidth="1"/>
    <col min="12805" max="13041" width="9.109375" style="3"/>
    <col min="13042" max="13042" width="12.6640625" style="3" customWidth="1"/>
    <col min="13043" max="13043" width="7.6640625" style="3" customWidth="1"/>
    <col min="13044" max="13044" width="15.6640625" style="3" bestFit="1" customWidth="1"/>
    <col min="13045" max="13045" width="32.6640625" style="3" customWidth="1"/>
    <col min="13046" max="13046" width="12.6640625" style="3" bestFit="1" customWidth="1"/>
    <col min="13047" max="13049" width="11.6640625" style="3" bestFit="1" customWidth="1"/>
    <col min="13050" max="13051" width="10.44140625" style="3" bestFit="1" customWidth="1"/>
    <col min="13052" max="13052" width="10.109375" style="3" bestFit="1" customWidth="1"/>
    <col min="13053" max="13054" width="9.5546875" style="3" bestFit="1" customWidth="1"/>
    <col min="13055" max="13057" width="10.109375" style="3" bestFit="1" customWidth="1"/>
    <col min="13058" max="13058" width="12.6640625" style="3" bestFit="1" customWidth="1"/>
    <col min="13059" max="13059" width="11.6640625" style="3" bestFit="1" customWidth="1"/>
    <col min="13060" max="13060" width="12.6640625" style="3" bestFit="1" customWidth="1"/>
    <col min="13061" max="13297" width="9.109375" style="3"/>
    <col min="13298" max="13298" width="12.6640625" style="3" customWidth="1"/>
    <col min="13299" max="13299" width="7.6640625" style="3" customWidth="1"/>
    <col min="13300" max="13300" width="15.6640625" style="3" bestFit="1" customWidth="1"/>
    <col min="13301" max="13301" width="32.6640625" style="3" customWidth="1"/>
    <col min="13302" max="13302" width="12.6640625" style="3" bestFit="1" customWidth="1"/>
    <col min="13303" max="13305" width="11.6640625" style="3" bestFit="1" customWidth="1"/>
    <col min="13306" max="13307" width="10.44140625" style="3" bestFit="1" customWidth="1"/>
    <col min="13308" max="13308" width="10.109375" style="3" bestFit="1" customWidth="1"/>
    <col min="13309" max="13310" width="9.5546875" style="3" bestFit="1" customWidth="1"/>
    <col min="13311" max="13313" width="10.109375" style="3" bestFit="1" customWidth="1"/>
    <col min="13314" max="13314" width="12.6640625" style="3" bestFit="1" customWidth="1"/>
    <col min="13315" max="13315" width="11.6640625" style="3" bestFit="1" customWidth="1"/>
    <col min="13316" max="13316" width="12.6640625" style="3" bestFit="1" customWidth="1"/>
    <col min="13317" max="13553" width="9.109375" style="3"/>
    <col min="13554" max="13554" width="12.6640625" style="3" customWidth="1"/>
    <col min="13555" max="13555" width="7.6640625" style="3" customWidth="1"/>
    <col min="13556" max="13556" width="15.6640625" style="3" bestFit="1" customWidth="1"/>
    <col min="13557" max="13557" width="32.6640625" style="3" customWidth="1"/>
    <col min="13558" max="13558" width="12.6640625" style="3" bestFit="1" customWidth="1"/>
    <col min="13559" max="13561" width="11.6640625" style="3" bestFit="1" customWidth="1"/>
    <col min="13562" max="13563" width="10.44140625" style="3" bestFit="1" customWidth="1"/>
    <col min="13564" max="13564" width="10.109375" style="3" bestFit="1" customWidth="1"/>
    <col min="13565" max="13566" width="9.5546875" style="3" bestFit="1" customWidth="1"/>
    <col min="13567" max="13569" width="10.109375" style="3" bestFit="1" customWidth="1"/>
    <col min="13570" max="13570" width="12.6640625" style="3" bestFit="1" customWidth="1"/>
    <col min="13571" max="13571" width="11.6640625" style="3" bestFit="1" customWidth="1"/>
    <col min="13572" max="13572" width="12.6640625" style="3" bestFit="1" customWidth="1"/>
    <col min="13573" max="13809" width="9.109375" style="3"/>
    <col min="13810" max="13810" width="12.6640625" style="3" customWidth="1"/>
    <col min="13811" max="13811" width="7.6640625" style="3" customWidth="1"/>
    <col min="13812" max="13812" width="15.6640625" style="3" bestFit="1" customWidth="1"/>
    <col min="13813" max="13813" width="32.6640625" style="3" customWidth="1"/>
    <col min="13814" max="13814" width="12.6640625" style="3" bestFit="1" customWidth="1"/>
    <col min="13815" max="13817" width="11.6640625" style="3" bestFit="1" customWidth="1"/>
    <col min="13818" max="13819" width="10.44140625" style="3" bestFit="1" customWidth="1"/>
    <col min="13820" max="13820" width="10.109375" style="3" bestFit="1" customWidth="1"/>
    <col min="13821" max="13822" width="9.5546875" style="3" bestFit="1" customWidth="1"/>
    <col min="13823" max="13825" width="10.109375" style="3" bestFit="1" customWidth="1"/>
    <col min="13826" max="13826" width="12.6640625" style="3" bestFit="1" customWidth="1"/>
    <col min="13827" max="13827" width="11.6640625" style="3" bestFit="1" customWidth="1"/>
    <col min="13828" max="13828" width="12.6640625" style="3" bestFit="1" customWidth="1"/>
    <col min="13829" max="14065" width="9.109375" style="3"/>
    <col min="14066" max="14066" width="12.6640625" style="3" customWidth="1"/>
    <col min="14067" max="14067" width="7.6640625" style="3" customWidth="1"/>
    <col min="14068" max="14068" width="15.6640625" style="3" bestFit="1" customWidth="1"/>
    <col min="14069" max="14069" width="32.6640625" style="3" customWidth="1"/>
    <col min="14070" max="14070" width="12.6640625" style="3" bestFit="1" customWidth="1"/>
    <col min="14071" max="14073" width="11.6640625" style="3" bestFit="1" customWidth="1"/>
    <col min="14074" max="14075" width="10.44140625" style="3" bestFit="1" customWidth="1"/>
    <col min="14076" max="14076" width="10.109375" style="3" bestFit="1" customWidth="1"/>
    <col min="14077" max="14078" width="9.5546875" style="3" bestFit="1" customWidth="1"/>
    <col min="14079" max="14081" width="10.109375" style="3" bestFit="1" customWidth="1"/>
    <col min="14082" max="14082" width="12.6640625" style="3" bestFit="1" customWidth="1"/>
    <col min="14083" max="14083" width="11.6640625" style="3" bestFit="1" customWidth="1"/>
    <col min="14084" max="14084" width="12.6640625" style="3" bestFit="1" customWidth="1"/>
    <col min="14085" max="14321" width="9.109375" style="3"/>
    <col min="14322" max="14322" width="12.6640625" style="3" customWidth="1"/>
    <col min="14323" max="14323" width="7.6640625" style="3" customWidth="1"/>
    <col min="14324" max="14324" width="15.6640625" style="3" bestFit="1" customWidth="1"/>
    <col min="14325" max="14325" width="32.6640625" style="3" customWidth="1"/>
    <col min="14326" max="14326" width="12.6640625" style="3" bestFit="1" customWidth="1"/>
    <col min="14327" max="14329" width="11.6640625" style="3" bestFit="1" customWidth="1"/>
    <col min="14330" max="14331" width="10.44140625" style="3" bestFit="1" customWidth="1"/>
    <col min="14332" max="14332" width="10.109375" style="3" bestFit="1" customWidth="1"/>
    <col min="14333" max="14334" width="9.5546875" style="3" bestFit="1" customWidth="1"/>
    <col min="14335" max="14337" width="10.109375" style="3" bestFit="1" customWidth="1"/>
    <col min="14338" max="14338" width="12.6640625" style="3" bestFit="1" customWidth="1"/>
    <col min="14339" max="14339" width="11.6640625" style="3" bestFit="1" customWidth="1"/>
    <col min="14340" max="14340" width="12.6640625" style="3" bestFit="1" customWidth="1"/>
    <col min="14341" max="14577" width="9.109375" style="3"/>
    <col min="14578" max="14578" width="12.6640625" style="3" customWidth="1"/>
    <col min="14579" max="14579" width="7.6640625" style="3" customWidth="1"/>
    <col min="14580" max="14580" width="15.6640625" style="3" bestFit="1" customWidth="1"/>
    <col min="14581" max="14581" width="32.6640625" style="3" customWidth="1"/>
    <col min="14582" max="14582" width="12.6640625" style="3" bestFit="1" customWidth="1"/>
    <col min="14583" max="14585" width="11.6640625" style="3" bestFit="1" customWidth="1"/>
    <col min="14586" max="14587" width="10.44140625" style="3" bestFit="1" customWidth="1"/>
    <col min="14588" max="14588" width="10.109375" style="3" bestFit="1" customWidth="1"/>
    <col min="14589" max="14590" width="9.5546875" style="3" bestFit="1" customWidth="1"/>
    <col min="14591" max="14593" width="10.109375" style="3" bestFit="1" customWidth="1"/>
    <col min="14594" max="14594" width="12.6640625" style="3" bestFit="1" customWidth="1"/>
    <col min="14595" max="14595" width="11.6640625" style="3" bestFit="1" customWidth="1"/>
    <col min="14596" max="14596" width="12.6640625" style="3" bestFit="1" customWidth="1"/>
    <col min="14597" max="14833" width="9.109375" style="3"/>
    <col min="14834" max="14834" width="12.6640625" style="3" customWidth="1"/>
    <col min="14835" max="14835" width="7.6640625" style="3" customWidth="1"/>
    <col min="14836" max="14836" width="15.6640625" style="3" bestFit="1" customWidth="1"/>
    <col min="14837" max="14837" width="32.6640625" style="3" customWidth="1"/>
    <col min="14838" max="14838" width="12.6640625" style="3" bestFit="1" customWidth="1"/>
    <col min="14839" max="14841" width="11.6640625" style="3" bestFit="1" customWidth="1"/>
    <col min="14842" max="14843" width="10.44140625" style="3" bestFit="1" customWidth="1"/>
    <col min="14844" max="14844" width="10.109375" style="3" bestFit="1" customWidth="1"/>
    <col min="14845" max="14846" width="9.5546875" style="3" bestFit="1" customWidth="1"/>
    <col min="14847" max="14849" width="10.109375" style="3" bestFit="1" customWidth="1"/>
    <col min="14850" max="14850" width="12.6640625" style="3" bestFit="1" customWidth="1"/>
    <col min="14851" max="14851" width="11.6640625" style="3" bestFit="1" customWidth="1"/>
    <col min="14852" max="14852" width="12.6640625" style="3" bestFit="1" customWidth="1"/>
    <col min="14853" max="15089" width="9.109375" style="3"/>
    <col min="15090" max="15090" width="12.6640625" style="3" customWidth="1"/>
    <col min="15091" max="15091" width="7.6640625" style="3" customWidth="1"/>
    <col min="15092" max="15092" width="15.6640625" style="3" bestFit="1" customWidth="1"/>
    <col min="15093" max="15093" width="32.6640625" style="3" customWidth="1"/>
    <col min="15094" max="15094" width="12.6640625" style="3" bestFit="1" customWidth="1"/>
    <col min="15095" max="15097" width="11.6640625" style="3" bestFit="1" customWidth="1"/>
    <col min="15098" max="15099" width="10.44140625" style="3" bestFit="1" customWidth="1"/>
    <col min="15100" max="15100" width="10.109375" style="3" bestFit="1" customWidth="1"/>
    <col min="15101" max="15102" width="9.5546875" style="3" bestFit="1" customWidth="1"/>
    <col min="15103" max="15105" width="10.109375" style="3" bestFit="1" customWidth="1"/>
    <col min="15106" max="15106" width="12.6640625" style="3" bestFit="1" customWidth="1"/>
    <col min="15107" max="15107" width="11.6640625" style="3" bestFit="1" customWidth="1"/>
    <col min="15108" max="15108" width="12.6640625" style="3" bestFit="1" customWidth="1"/>
    <col min="15109" max="15345" width="9.109375" style="3"/>
    <col min="15346" max="15346" width="12.6640625" style="3" customWidth="1"/>
    <col min="15347" max="15347" width="7.6640625" style="3" customWidth="1"/>
    <col min="15348" max="15348" width="15.6640625" style="3" bestFit="1" customWidth="1"/>
    <col min="15349" max="15349" width="32.6640625" style="3" customWidth="1"/>
    <col min="15350" max="15350" width="12.6640625" style="3" bestFit="1" customWidth="1"/>
    <col min="15351" max="15353" width="11.6640625" style="3" bestFit="1" customWidth="1"/>
    <col min="15354" max="15355" width="10.44140625" style="3" bestFit="1" customWidth="1"/>
    <col min="15356" max="15356" width="10.109375" style="3" bestFit="1" customWidth="1"/>
    <col min="15357" max="15358" width="9.5546875" style="3" bestFit="1" customWidth="1"/>
    <col min="15359" max="15361" width="10.109375" style="3" bestFit="1" customWidth="1"/>
    <col min="15362" max="15362" width="12.6640625" style="3" bestFit="1" customWidth="1"/>
    <col min="15363" max="15363" width="11.6640625" style="3" bestFit="1" customWidth="1"/>
    <col min="15364" max="15364" width="12.6640625" style="3" bestFit="1" customWidth="1"/>
    <col min="15365" max="15601" width="9.109375" style="3"/>
    <col min="15602" max="15602" width="12.6640625" style="3" customWidth="1"/>
    <col min="15603" max="15603" width="7.6640625" style="3" customWidth="1"/>
    <col min="15604" max="15604" width="15.6640625" style="3" bestFit="1" customWidth="1"/>
    <col min="15605" max="15605" width="32.6640625" style="3" customWidth="1"/>
    <col min="15606" max="15606" width="12.6640625" style="3" bestFit="1" customWidth="1"/>
    <col min="15607" max="15609" width="11.6640625" style="3" bestFit="1" customWidth="1"/>
    <col min="15610" max="15611" width="10.44140625" style="3" bestFit="1" customWidth="1"/>
    <col min="15612" max="15612" width="10.109375" style="3" bestFit="1" customWidth="1"/>
    <col min="15613" max="15614" width="9.5546875" style="3" bestFit="1" customWidth="1"/>
    <col min="15615" max="15617" width="10.109375" style="3" bestFit="1" customWidth="1"/>
    <col min="15618" max="15618" width="12.6640625" style="3" bestFit="1" customWidth="1"/>
    <col min="15619" max="15619" width="11.6640625" style="3" bestFit="1" customWidth="1"/>
    <col min="15620" max="15620" width="12.6640625" style="3" bestFit="1" customWidth="1"/>
    <col min="15621" max="15857" width="9.109375" style="3"/>
    <col min="15858" max="15858" width="12.6640625" style="3" customWidth="1"/>
    <col min="15859" max="15859" width="7.6640625" style="3" customWidth="1"/>
    <col min="15860" max="15860" width="15.6640625" style="3" bestFit="1" customWidth="1"/>
    <col min="15861" max="15861" width="32.6640625" style="3" customWidth="1"/>
    <col min="15862" max="15862" width="12.6640625" style="3" bestFit="1" customWidth="1"/>
    <col min="15863" max="15865" width="11.6640625" style="3" bestFit="1" customWidth="1"/>
    <col min="15866" max="15867" width="10.44140625" style="3" bestFit="1" customWidth="1"/>
    <col min="15868" max="15868" width="10.109375" style="3" bestFit="1" customWidth="1"/>
    <col min="15869" max="15870" width="9.5546875" style="3" bestFit="1" customWidth="1"/>
    <col min="15871" max="15873" width="10.109375" style="3" bestFit="1" customWidth="1"/>
    <col min="15874" max="15874" width="12.6640625" style="3" bestFit="1" customWidth="1"/>
    <col min="15875" max="15875" width="11.6640625" style="3" bestFit="1" customWidth="1"/>
    <col min="15876" max="15876" width="12.6640625" style="3" bestFit="1" customWidth="1"/>
    <col min="15877" max="16113" width="9.109375" style="3"/>
    <col min="16114" max="16114" width="12.6640625" style="3" customWidth="1"/>
    <col min="16115" max="16115" width="7.6640625" style="3" customWidth="1"/>
    <col min="16116" max="16116" width="15.6640625" style="3" bestFit="1" customWidth="1"/>
    <col min="16117" max="16117" width="32.6640625" style="3" customWidth="1"/>
    <col min="16118" max="16118" width="12.6640625" style="3" bestFit="1" customWidth="1"/>
    <col min="16119" max="16121" width="11.6640625" style="3" bestFit="1" customWidth="1"/>
    <col min="16122" max="16123" width="10.44140625" style="3" bestFit="1" customWidth="1"/>
    <col min="16124" max="16124" width="10.109375" style="3" bestFit="1" customWidth="1"/>
    <col min="16125" max="16126" width="9.5546875" style="3" bestFit="1" customWidth="1"/>
    <col min="16127" max="16129" width="10.109375" style="3" bestFit="1" customWidth="1"/>
    <col min="16130" max="16130" width="12.6640625" style="3" bestFit="1" customWidth="1"/>
    <col min="16131" max="16131" width="11.6640625" style="3" bestFit="1" customWidth="1"/>
    <col min="16132" max="16132" width="12.6640625" style="3" bestFit="1" customWidth="1"/>
    <col min="16133" max="16384" width="9.109375" style="3"/>
  </cols>
  <sheetData>
    <row r="1" spans="1:33" ht="17.399999999999999" x14ac:dyDescent="0.3">
      <c r="B1" s="2" t="s">
        <v>0</v>
      </c>
      <c r="Y1" s="504"/>
      <c r="Z1" s="505"/>
      <c r="AA1" s="505"/>
      <c r="AB1" s="506"/>
      <c r="AC1" s="505"/>
      <c r="AD1" s="503"/>
      <c r="AE1" s="503"/>
      <c r="AF1" s="503"/>
      <c r="AG1" s="3"/>
    </row>
    <row r="2" spans="1:33" ht="13.2" x14ac:dyDescent="0.25">
      <c r="B2" s="542" t="s">
        <v>286</v>
      </c>
      <c r="C2" s="543"/>
      <c r="D2" s="543"/>
      <c r="Y2" s="504"/>
      <c r="Z2" s="505"/>
      <c r="AA2" s="505"/>
      <c r="AB2" s="506"/>
      <c r="AC2" s="505"/>
      <c r="AD2" s="503"/>
      <c r="AE2" s="503"/>
      <c r="AF2" s="503"/>
      <c r="AG2" s="3"/>
    </row>
    <row r="3" spans="1:33" ht="13.2" x14ac:dyDescent="0.25">
      <c r="A3" s="67" t="str">
        <f>оглавление!$D$2</f>
        <v>Управление жилой недвижимостью, ЖКХ</v>
      </c>
      <c r="B3" s="4"/>
      <c r="Y3" s="504"/>
      <c r="Z3" s="505"/>
      <c r="AA3" s="505"/>
      <c r="AB3" s="506"/>
      <c r="AC3" s="505"/>
      <c r="AD3" s="503"/>
      <c r="AE3" s="503"/>
      <c r="AF3" s="503"/>
      <c r="AG3" s="3"/>
    </row>
    <row r="4" spans="1:33" ht="13.2" x14ac:dyDescent="0.25">
      <c r="A4" s="1" t="str">
        <f>оглавление!$F$29</f>
        <v>выгрузки данных о начислениях и оплатах</v>
      </c>
      <c r="B4" s="4"/>
      <c r="Y4" s="504"/>
      <c r="Z4" s="505"/>
      <c r="AA4" s="505"/>
      <c r="AB4" s="506"/>
      <c r="AC4" s="505"/>
      <c r="AD4" s="503"/>
      <c r="AE4" s="503"/>
      <c r="AF4" s="503"/>
      <c r="AG4" s="3"/>
    </row>
    <row r="5" spans="1:33" ht="13.2" x14ac:dyDescent="0.25">
      <c r="A5" s="1" t="s">
        <v>1</v>
      </c>
      <c r="B5" s="5" t="s">
        <v>17</v>
      </c>
      <c r="D5" s="9"/>
      <c r="E5" s="7"/>
      <c r="Y5" s="504"/>
      <c r="Z5" s="505"/>
      <c r="AA5" s="507"/>
      <c r="AB5" s="508"/>
      <c r="AC5" s="507"/>
      <c r="AD5" s="503"/>
      <c r="AE5" s="503"/>
      <c r="AF5" s="503"/>
      <c r="AG5" s="3"/>
    </row>
    <row r="6" spans="1:33" ht="30.6" x14ac:dyDescent="0.25">
      <c r="A6" s="528" t="str">
        <f>мар17!A$6</f>
        <v>улица_дом</v>
      </c>
      <c r="B6" s="528" t="str">
        <f>мар17!B$6</f>
        <v>квартира</v>
      </c>
      <c r="C6" s="523" t="str">
        <f>мар17!C$6</f>
        <v>лицевой счет</v>
      </c>
      <c r="D6" s="524" t="str">
        <f>мар17!D$6</f>
        <v>ФИО</v>
      </c>
      <c r="E6" s="529" t="str">
        <f>мар17!E$6</f>
        <v>Нач. сальдо</v>
      </c>
      <c r="F6" s="530" t="str">
        <f>мар17!F$6</f>
        <v>Содерж. и ремонт общего имущества</v>
      </c>
      <c r="G6" s="530" t="str">
        <f>мар17!G$6</f>
        <v>Содержание гаража</v>
      </c>
      <c r="H6" s="530" t="str">
        <f>мар17!H$6</f>
        <v>Отопление</v>
      </c>
      <c r="I6" s="530" t="str">
        <f>мар17!I$6</f>
        <v>Холодное водоснабжение</v>
      </c>
      <c r="J6" s="530" t="str">
        <f>мар17!J$6</f>
        <v>Горячее водоснабжение</v>
      </c>
      <c r="K6" s="530" t="str">
        <f>мар17!K$6</f>
        <v>Водоотведение (канализ.)</v>
      </c>
      <c r="L6" s="530" t="str">
        <f>мар17!L$6</f>
        <v>Газоснабжение</v>
      </c>
      <c r="M6" s="530" t="str">
        <f>мар17!M$6</f>
        <v>Услуги тв</v>
      </c>
      <c r="N6" s="530" t="str">
        <f>мар17!N$6</f>
        <v>Услуги домофона</v>
      </c>
      <c r="O6" s="530" t="str">
        <f>мар17!O$6</f>
        <v>Электроснабжение</v>
      </c>
      <c r="P6" s="530" t="str">
        <f>мар17!P$6</f>
        <v>Прочее сод и рем ж/п</v>
      </c>
      <c r="Q6" s="530" t="str">
        <f>мар17!Q$6</f>
        <v xml:space="preserve">Охрана </v>
      </c>
      <c r="R6" s="530" t="str">
        <f>мар17!R$6</f>
        <v>ХВС для нужд ГВС</v>
      </c>
      <c r="S6" s="530" t="str">
        <f>мар17!S$6</f>
        <v>Подогрев ГВС</v>
      </c>
      <c r="T6" s="530" t="str">
        <f>мар17!T$6</f>
        <v>Разовые услуги УК</v>
      </c>
      <c r="U6" s="530" t="str">
        <f>мар17!U$6</f>
        <v>Услуги вахтера</v>
      </c>
      <c r="V6" s="529" t="str">
        <f>мар17!V$6</f>
        <v>ИТОГО</v>
      </c>
      <c r="W6" s="529" t="str">
        <f>мар17!W$6</f>
        <v>ОПЛАЧЕНО</v>
      </c>
      <c r="X6" s="529" t="str">
        <f>мар17!X$6</f>
        <v>Конеч. сальдо</v>
      </c>
      <c r="Y6" s="525"/>
      <c r="Z6" s="509" t="str">
        <f>мар17!Z$6</f>
        <v>улица</v>
      </c>
      <c r="AA6" s="510" t="str">
        <f>мар17!AA$6</f>
        <v>п.№_кв</v>
      </c>
      <c r="AB6" s="511" t="str">
        <f>мар17!AB$6</f>
        <v>№_стр</v>
      </c>
      <c r="AC6" s="510" t="str">
        <f>мар17!AC$6</f>
        <v>one</v>
      </c>
      <c r="AD6" s="510" t="str">
        <f>мар17!AD$6</f>
        <v>СиР</v>
      </c>
      <c r="AE6" s="510" t="str">
        <f>мар17!AE$6</f>
        <v>Коммуналка</v>
      </c>
      <c r="AF6" s="510" t="str">
        <f>мар17!AF$6</f>
        <v>Прочие услуги</v>
      </c>
      <c r="AG6" s="512"/>
    </row>
    <row r="7" spans="1:33" ht="13.2" x14ac:dyDescent="0.25">
      <c r="A7" s="4" t="str">
        <f>адреса!$E$7</f>
        <v>ул. Первая д.1</v>
      </c>
      <c r="C7" s="522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513">
        <f>IF(A7&lt;&gt;"",IF(A7=мар17!A7,0,1),IF(AND(B7=мар17!B7,C7=мар17!C7),0,1))</f>
        <v>0</v>
      </c>
      <c r="Z7" s="70" t="str">
        <f>IF(AND(A7&lt;&gt;"",B7=""),A7,Z6)</f>
        <v>ул. Первая д.1</v>
      </c>
      <c r="AA7" s="504">
        <v>0</v>
      </c>
      <c r="AB7" s="502">
        <v>7</v>
      </c>
      <c r="AC7" s="504">
        <f>1</f>
        <v>1</v>
      </c>
      <c r="AD7" s="103">
        <f>F7</f>
        <v>0</v>
      </c>
      <c r="AE7" s="103">
        <f>H7+I7+J7+K7+L7+O7+R7+S7</f>
        <v>0</v>
      </c>
      <c r="AF7" s="103">
        <f>V7-AD7-AE7</f>
        <v>0</v>
      </c>
      <c r="AG7" s="3"/>
    </row>
    <row r="8" spans="1:33" ht="13.2" x14ac:dyDescent="0.25">
      <c r="B8" s="1" t="str">
        <f>адреса!$G$7</f>
        <v>кв.1</v>
      </c>
      <c r="C8" s="522">
        <f>адреса!$I$7</f>
        <v>10000001</v>
      </c>
      <c r="D8" s="6" t="str">
        <f>адреса!$K$7</f>
        <v>ФИО-1-1</v>
      </c>
      <c r="E8" s="6">
        <v>29290.6</v>
      </c>
      <c r="F8" s="6">
        <v>4695.8999999999996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/>
      <c r="M8" s="6">
        <v>0</v>
      </c>
      <c r="N8" s="6">
        <v>0</v>
      </c>
      <c r="O8" s="6">
        <v>0</v>
      </c>
      <c r="P8" s="6">
        <v>0</v>
      </c>
      <c r="Q8" s="6">
        <v>0</v>
      </c>
      <c r="R8" s="6"/>
      <c r="S8" s="6"/>
      <c r="T8" s="6"/>
      <c r="U8" s="6"/>
      <c r="V8" s="6">
        <v>4695.8999999999996</v>
      </c>
      <c r="W8" s="6">
        <v>0</v>
      </c>
      <c r="X8" s="6">
        <v>33986.5</v>
      </c>
      <c r="Y8" s="513">
        <f>IF(A8&lt;&gt;"",IF(A8=мар17!A8,0,1),IF(AND(B8=мар17!B8,C8=мар17!C8),0,1))</f>
        <v>0</v>
      </c>
      <c r="Z8" s="70" t="str">
        <f>IF(AND(A8&lt;&gt;"",B8=""),A8,Z7)</f>
        <v>ул. Первая д.1</v>
      </c>
      <c r="AA8" s="504">
        <f>IF($B8&lt;&gt;"",MAX(AA$7:AA7)+1,0)</f>
        <v>1</v>
      </c>
      <c r="AB8" s="502">
        <f>AB7+1</f>
        <v>8</v>
      </c>
      <c r="AC8" s="504">
        <f>1</f>
        <v>1</v>
      </c>
      <c r="AD8" s="103">
        <f>F8</f>
        <v>4695.8999999999996</v>
      </c>
      <c r="AE8" s="103">
        <f>H8+I8+J8+K8+L8+O8+R8+S8</f>
        <v>0</v>
      </c>
      <c r="AF8" s="103">
        <f>V8-AD8-AE8</f>
        <v>0</v>
      </c>
      <c r="AG8" s="3"/>
    </row>
    <row r="9" spans="1:33" ht="13.2" x14ac:dyDescent="0.25">
      <c r="B9" s="1" t="str">
        <f>адреса!$G$8</f>
        <v>кв.2</v>
      </c>
      <c r="C9" s="522">
        <f>адреса!$I$8</f>
        <v>10000002</v>
      </c>
      <c r="D9" s="6" t="str">
        <f>адреса!$K$8</f>
        <v>ФИО-1-2</v>
      </c>
      <c r="E9" s="6">
        <v>10669.49</v>
      </c>
      <c r="F9" s="6">
        <v>1834.8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/>
      <c r="M9" s="6">
        <v>0</v>
      </c>
      <c r="N9" s="6">
        <v>0</v>
      </c>
      <c r="O9" s="6">
        <v>790.51</v>
      </c>
      <c r="P9" s="6">
        <v>0</v>
      </c>
      <c r="Q9" s="6">
        <v>0</v>
      </c>
      <c r="R9" s="6"/>
      <c r="S9" s="6"/>
      <c r="T9" s="6"/>
      <c r="U9" s="6"/>
      <c r="V9" s="6">
        <v>2625.31</v>
      </c>
      <c r="W9" s="6">
        <v>3000</v>
      </c>
      <c r="X9" s="6">
        <v>10294.799999999999</v>
      </c>
      <c r="Y9" s="513">
        <f>IF(A9&lt;&gt;"",IF(A9=мар17!A9,0,1),IF(AND(B9=мар17!B9,C9=мар17!C9),0,1))</f>
        <v>0</v>
      </c>
      <c r="Z9" s="70" t="str">
        <f t="shared" ref="Z9:Z29" si="0">IF(AND(A9&lt;&gt;"",B9=""),A9,Z8)</f>
        <v>ул. Первая д.1</v>
      </c>
      <c r="AA9" s="504">
        <f>IF($B9&lt;&gt;"",MAX(AA$7:AA8)+1,0)</f>
        <v>2</v>
      </c>
      <c r="AB9" s="502">
        <f t="shared" ref="AB9:AB72" si="1">AB8+1</f>
        <v>9</v>
      </c>
      <c r="AC9" s="504">
        <f>1</f>
        <v>1</v>
      </c>
      <c r="AD9" s="103">
        <f t="shared" ref="AD9:AD29" si="2">F9</f>
        <v>1834.8</v>
      </c>
      <c r="AE9" s="103">
        <f t="shared" ref="AE9:AE29" si="3">H9+I9+J9+K9+L9+O9+R9+S9</f>
        <v>790.51</v>
      </c>
      <c r="AF9" s="103">
        <f t="shared" ref="AF9:AF29" si="4">V9-AD9-AE9</f>
        <v>0</v>
      </c>
      <c r="AG9" s="3"/>
    </row>
    <row r="10" spans="1:33" ht="13.2" x14ac:dyDescent="0.25">
      <c r="B10" s="1" t="str">
        <f>адреса!$G$9</f>
        <v>кв.3</v>
      </c>
      <c r="C10" s="522">
        <f>адреса!$I$9</f>
        <v>10000003</v>
      </c>
      <c r="D10" s="6" t="str">
        <f>адреса!$K$9</f>
        <v>ФИО-1-3</v>
      </c>
      <c r="E10" s="6">
        <v>26497.3</v>
      </c>
      <c r="F10" s="6">
        <v>4303.2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/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/>
      <c r="S10" s="6"/>
      <c r="T10" s="6"/>
      <c r="U10" s="6"/>
      <c r="V10" s="6">
        <v>4303.2</v>
      </c>
      <c r="W10" s="6">
        <v>0</v>
      </c>
      <c r="X10" s="6">
        <v>30800.5</v>
      </c>
      <c r="Y10" s="513">
        <f>IF(A10&lt;&gt;"",IF(A10=мар17!A10,0,1),IF(AND(B10=мар17!B10,C10=мар17!C10),0,1))</f>
        <v>0</v>
      </c>
      <c r="Z10" s="70" t="str">
        <f t="shared" si="0"/>
        <v>ул. Первая д.1</v>
      </c>
      <c r="AA10" s="504">
        <f>IF($B10&lt;&gt;"",MAX(AA$7:AA9)+1,0)</f>
        <v>3</v>
      </c>
      <c r="AB10" s="502">
        <f t="shared" si="1"/>
        <v>10</v>
      </c>
      <c r="AC10" s="504">
        <f>1</f>
        <v>1</v>
      </c>
      <c r="AD10" s="103">
        <f t="shared" si="2"/>
        <v>4303.2</v>
      </c>
      <c r="AE10" s="103">
        <f t="shared" si="3"/>
        <v>0</v>
      </c>
      <c r="AF10" s="103">
        <f t="shared" si="4"/>
        <v>0</v>
      </c>
      <c r="AG10" s="3"/>
    </row>
    <row r="11" spans="1:33" ht="13.2" x14ac:dyDescent="0.25">
      <c r="B11" s="1" t="str">
        <f>адреса!$G$10</f>
        <v>кв.4</v>
      </c>
      <c r="C11" s="522">
        <f>адреса!$I$10</f>
        <v>10000004</v>
      </c>
      <c r="D11" s="6" t="str">
        <f>адреса!$K$10</f>
        <v>ФИО-1-4</v>
      </c>
      <c r="E11" s="6">
        <v>28915.35</v>
      </c>
      <c r="F11" s="6">
        <v>4695.8999999999996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/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/>
      <c r="S11" s="6"/>
      <c r="T11" s="6"/>
      <c r="U11" s="6"/>
      <c r="V11" s="6">
        <v>4695.8999999999996</v>
      </c>
      <c r="W11" s="6">
        <v>0</v>
      </c>
      <c r="X11" s="6">
        <v>33611.25</v>
      </c>
      <c r="Y11" s="513">
        <f>IF(A11&lt;&gt;"",IF(A11=мар17!A11,0,1),IF(AND(B11=мар17!B11,C11=мар17!C11),0,1))</f>
        <v>0</v>
      </c>
      <c r="Z11" s="70" t="str">
        <f t="shared" si="0"/>
        <v>ул. Первая д.1</v>
      </c>
      <c r="AA11" s="504">
        <f>IF($B11&lt;&gt;"",MAX(AA$7:AA10)+1,0)</f>
        <v>4</v>
      </c>
      <c r="AB11" s="502">
        <f t="shared" si="1"/>
        <v>11</v>
      </c>
      <c r="AC11" s="504">
        <f>1</f>
        <v>1</v>
      </c>
      <c r="AD11" s="103">
        <f t="shared" si="2"/>
        <v>4695.8999999999996</v>
      </c>
      <c r="AE11" s="103">
        <f t="shared" si="3"/>
        <v>0</v>
      </c>
      <c r="AF11" s="103">
        <f t="shared" si="4"/>
        <v>0</v>
      </c>
      <c r="AG11" s="3"/>
    </row>
    <row r="12" spans="1:33" ht="13.2" x14ac:dyDescent="0.25">
      <c r="B12" s="1" t="str">
        <f>адреса!$G$11</f>
        <v>кв.5</v>
      </c>
      <c r="C12" s="522">
        <f>адреса!$I$11</f>
        <v>10000005</v>
      </c>
      <c r="D12" s="6" t="str">
        <f>адреса!$K$11</f>
        <v>ФИО-1-5</v>
      </c>
      <c r="E12" s="6">
        <v>13158.73</v>
      </c>
      <c r="F12" s="6">
        <v>1729.2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/>
      <c r="M12" s="6">
        <v>100</v>
      </c>
      <c r="N12" s="6">
        <v>0</v>
      </c>
      <c r="O12" s="6">
        <v>0</v>
      </c>
      <c r="P12" s="6">
        <v>0</v>
      </c>
      <c r="Q12" s="6">
        <v>0</v>
      </c>
      <c r="R12" s="6"/>
      <c r="S12" s="6"/>
      <c r="T12" s="6"/>
      <c r="U12" s="6"/>
      <c r="V12" s="6">
        <v>1829.2</v>
      </c>
      <c r="W12" s="6">
        <v>0</v>
      </c>
      <c r="X12" s="6">
        <v>14987.93</v>
      </c>
      <c r="Y12" s="513">
        <f>IF(A12&lt;&gt;"",IF(A12=мар17!A12,0,1),IF(AND(B12=мар17!B12,C12=мар17!C12),0,1))</f>
        <v>0</v>
      </c>
      <c r="Z12" s="70" t="str">
        <f t="shared" si="0"/>
        <v>ул. Первая д.1</v>
      </c>
      <c r="AA12" s="504">
        <f>IF($B12&lt;&gt;"",MAX(AA$7:AA11)+1,0)</f>
        <v>5</v>
      </c>
      <c r="AB12" s="502">
        <f t="shared" si="1"/>
        <v>12</v>
      </c>
      <c r="AC12" s="504">
        <f>1</f>
        <v>1</v>
      </c>
      <c r="AD12" s="103">
        <f t="shared" si="2"/>
        <v>1729.2</v>
      </c>
      <c r="AE12" s="103">
        <f t="shared" si="3"/>
        <v>0</v>
      </c>
      <c r="AF12" s="103">
        <f t="shared" si="4"/>
        <v>100</v>
      </c>
      <c r="AG12" s="3"/>
    </row>
    <row r="13" spans="1:33" ht="13.2" x14ac:dyDescent="0.25">
      <c r="B13" s="1" t="str">
        <f>адреса!$G$12</f>
        <v>кв.6</v>
      </c>
      <c r="C13" s="522">
        <f>адреса!$I$12</f>
        <v>10000006</v>
      </c>
      <c r="D13" s="6" t="str">
        <f>адреса!$K$12</f>
        <v>ФИО-1-6</v>
      </c>
      <c r="E13" s="6">
        <v>26497.3</v>
      </c>
      <c r="F13" s="6">
        <v>4303.2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/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/>
      <c r="S13" s="6"/>
      <c r="T13" s="6"/>
      <c r="U13" s="6"/>
      <c r="V13" s="6">
        <v>4303.2</v>
      </c>
      <c r="W13" s="6">
        <v>0</v>
      </c>
      <c r="X13" s="6">
        <v>30800.5</v>
      </c>
      <c r="Y13" s="513">
        <f>IF(A13&lt;&gt;"",IF(A13=мар17!A13,0,1),IF(AND(B13=мар17!B13,C13=мар17!C13),0,1))</f>
        <v>0</v>
      </c>
      <c r="Z13" s="70" t="str">
        <f t="shared" si="0"/>
        <v>ул. Первая д.1</v>
      </c>
      <c r="AA13" s="504">
        <f>IF($B13&lt;&gt;"",MAX(AA$7:AA12)+1,0)</f>
        <v>6</v>
      </c>
      <c r="AB13" s="502">
        <f t="shared" si="1"/>
        <v>13</v>
      </c>
      <c r="AC13" s="504">
        <f>1</f>
        <v>1</v>
      </c>
      <c r="AD13" s="103">
        <f t="shared" si="2"/>
        <v>4303.2</v>
      </c>
      <c r="AE13" s="103">
        <f t="shared" si="3"/>
        <v>0</v>
      </c>
      <c r="AF13" s="103">
        <f t="shared" si="4"/>
        <v>0</v>
      </c>
      <c r="AG13" s="3"/>
    </row>
    <row r="14" spans="1:33" ht="13.2" x14ac:dyDescent="0.25">
      <c r="B14" s="1" t="str">
        <f>адреса!$G$13</f>
        <v>кв.7</v>
      </c>
      <c r="C14" s="522">
        <f>адреса!$I$13</f>
        <v>10000007</v>
      </c>
      <c r="D14" s="6" t="str">
        <f>адреса!$K$13</f>
        <v>ФИО-1-7</v>
      </c>
      <c r="E14" s="6">
        <v>44599.66</v>
      </c>
      <c r="F14" s="6">
        <v>4695.8999999999996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/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/>
      <c r="S14" s="6"/>
      <c r="T14" s="6"/>
      <c r="U14" s="6"/>
      <c r="V14" s="6">
        <v>4695.8999999999996</v>
      </c>
      <c r="W14" s="6">
        <v>0</v>
      </c>
      <c r="X14" s="6">
        <v>49295.56</v>
      </c>
      <c r="Y14" s="513">
        <f>IF(A14&lt;&gt;"",IF(A14=мар17!A14,0,1),IF(AND(B14=мар17!B14,C14=мар17!C14),0,1))</f>
        <v>0</v>
      </c>
      <c r="Z14" s="70" t="str">
        <f t="shared" si="0"/>
        <v>ул. Первая д.1</v>
      </c>
      <c r="AA14" s="504">
        <f>IF($B14&lt;&gt;"",MAX(AA$7:AA13)+1,0)</f>
        <v>7</v>
      </c>
      <c r="AB14" s="502">
        <f t="shared" si="1"/>
        <v>14</v>
      </c>
      <c r="AC14" s="504">
        <f>1</f>
        <v>1</v>
      </c>
      <c r="AD14" s="103">
        <f t="shared" si="2"/>
        <v>4695.8999999999996</v>
      </c>
      <c r="AE14" s="103">
        <f t="shared" si="3"/>
        <v>0</v>
      </c>
      <c r="AF14" s="103">
        <f t="shared" si="4"/>
        <v>0</v>
      </c>
      <c r="AG14" s="3"/>
    </row>
    <row r="15" spans="1:33" ht="13.2" x14ac:dyDescent="0.25">
      <c r="B15" s="1" t="str">
        <f>адреса!$G$14</f>
        <v>кв.8</v>
      </c>
      <c r="C15" s="522">
        <f>адреса!$I$14</f>
        <v>10000008</v>
      </c>
      <c r="D15" s="6" t="str">
        <f>адреса!$K$14</f>
        <v>ФИО-1-8</v>
      </c>
      <c r="E15" s="6">
        <v>29201.75</v>
      </c>
      <c r="F15" s="6">
        <v>1884.3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/>
      <c r="M15" s="6">
        <v>100</v>
      </c>
      <c r="N15" s="6">
        <v>0</v>
      </c>
      <c r="O15" s="6">
        <v>1647.08</v>
      </c>
      <c r="P15" s="6">
        <v>0</v>
      </c>
      <c r="Q15" s="6">
        <v>0</v>
      </c>
      <c r="R15" s="6"/>
      <c r="S15" s="6"/>
      <c r="T15" s="6"/>
      <c r="U15" s="6"/>
      <c r="V15" s="6">
        <v>3631.38</v>
      </c>
      <c r="W15" s="6">
        <v>0</v>
      </c>
      <c r="X15" s="6">
        <v>32833.129999999997</v>
      </c>
      <c r="Y15" s="513">
        <f>IF(A15&lt;&gt;"",IF(A15=мар17!A15,0,1),IF(AND(B15=мар17!B15,C15=мар17!C15),0,1))</f>
        <v>0</v>
      </c>
      <c r="Z15" s="70" t="str">
        <f t="shared" si="0"/>
        <v>ул. Первая д.1</v>
      </c>
      <c r="AA15" s="504">
        <f>IF($B15&lt;&gt;"",MAX(AA$7:AA14)+1,0)</f>
        <v>8</v>
      </c>
      <c r="AB15" s="502">
        <f t="shared" si="1"/>
        <v>15</v>
      </c>
      <c r="AC15" s="504">
        <f>1</f>
        <v>1</v>
      </c>
      <c r="AD15" s="103">
        <f t="shared" si="2"/>
        <v>1884.3</v>
      </c>
      <c r="AE15" s="103">
        <f t="shared" si="3"/>
        <v>1647.08</v>
      </c>
      <c r="AF15" s="103">
        <f t="shared" si="4"/>
        <v>100.00000000000023</v>
      </c>
      <c r="AG15" s="3"/>
    </row>
    <row r="16" spans="1:33" ht="13.2" x14ac:dyDescent="0.25">
      <c r="B16" s="1" t="str">
        <f>адреса!$G$15</f>
        <v>кв.9</v>
      </c>
      <c r="C16" s="522">
        <f>адреса!$I$15</f>
        <v>10000009</v>
      </c>
      <c r="D16" s="6" t="str">
        <f>адреса!$K$15</f>
        <v>ФИО-1-9</v>
      </c>
      <c r="E16" s="6">
        <v>8740.84</v>
      </c>
      <c r="F16" s="6">
        <v>4303.2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/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/>
      <c r="S16" s="6"/>
      <c r="T16" s="6"/>
      <c r="U16" s="6"/>
      <c r="V16" s="6">
        <v>4303.2</v>
      </c>
      <c r="W16" s="6">
        <v>7058.33</v>
      </c>
      <c r="X16" s="6">
        <v>5985.71</v>
      </c>
      <c r="Y16" s="513">
        <f>IF(A16&lt;&gt;"",IF(A16=мар17!A16,0,1),IF(AND(B16=мар17!B16,C16=мар17!C16),0,1))</f>
        <v>0</v>
      </c>
      <c r="Z16" s="70" t="str">
        <f t="shared" si="0"/>
        <v>ул. Первая д.1</v>
      </c>
      <c r="AA16" s="504">
        <f>IF($B16&lt;&gt;"",MAX(AA$7:AA15)+1,0)</f>
        <v>9</v>
      </c>
      <c r="AB16" s="502">
        <f t="shared" si="1"/>
        <v>16</v>
      </c>
      <c r="AC16" s="504">
        <f>1</f>
        <v>1</v>
      </c>
      <c r="AD16" s="103">
        <f t="shared" si="2"/>
        <v>4303.2</v>
      </c>
      <c r="AE16" s="103">
        <f t="shared" si="3"/>
        <v>0</v>
      </c>
      <c r="AF16" s="103">
        <f t="shared" si="4"/>
        <v>0</v>
      </c>
      <c r="AG16" s="3"/>
    </row>
    <row r="17" spans="2:33" ht="13.2" x14ac:dyDescent="0.25">
      <c r="B17" s="1" t="str">
        <f>адреса!$G$16</f>
        <v>кв.10</v>
      </c>
      <c r="C17" s="522">
        <f>адреса!$I$16</f>
        <v>10000010</v>
      </c>
      <c r="D17" s="6" t="str">
        <f>адреса!$K$16</f>
        <v>ФИО-1-10</v>
      </c>
      <c r="E17" s="6">
        <v>50920.43</v>
      </c>
      <c r="F17" s="6">
        <v>4695.8999999999996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/>
      <c r="M17" s="6">
        <v>100</v>
      </c>
      <c r="N17" s="6">
        <v>0</v>
      </c>
      <c r="O17" s="6">
        <v>888.53</v>
      </c>
      <c r="P17" s="6">
        <v>0</v>
      </c>
      <c r="Q17" s="6">
        <v>0</v>
      </c>
      <c r="R17" s="6"/>
      <c r="S17" s="6"/>
      <c r="T17" s="6"/>
      <c r="U17" s="6"/>
      <c r="V17" s="6">
        <v>5684.43</v>
      </c>
      <c r="W17" s="6">
        <v>0</v>
      </c>
      <c r="X17" s="6">
        <v>56604.86</v>
      </c>
      <c r="Y17" s="513">
        <f>IF(A17&lt;&gt;"",IF(A17=мар17!A17,0,1),IF(AND(B17=мар17!B17,C17=мар17!C17),0,1))</f>
        <v>0</v>
      </c>
      <c r="Z17" s="70" t="str">
        <f t="shared" si="0"/>
        <v>ул. Первая д.1</v>
      </c>
      <c r="AA17" s="504">
        <f>IF($B17&lt;&gt;"",MAX(AA$7:AA16)+1,0)</f>
        <v>10</v>
      </c>
      <c r="AB17" s="502">
        <f t="shared" si="1"/>
        <v>17</v>
      </c>
      <c r="AC17" s="504">
        <f>1</f>
        <v>1</v>
      </c>
      <c r="AD17" s="103">
        <f t="shared" si="2"/>
        <v>4695.8999999999996</v>
      </c>
      <c r="AE17" s="103">
        <f t="shared" si="3"/>
        <v>888.53</v>
      </c>
      <c r="AF17" s="103">
        <f t="shared" si="4"/>
        <v>100.00000000000068</v>
      </c>
      <c r="AG17" s="3"/>
    </row>
    <row r="18" spans="2:33" ht="13.2" x14ac:dyDescent="0.25">
      <c r="B18" s="1" t="str">
        <f>адреса!$G$17</f>
        <v>кв.11</v>
      </c>
      <c r="C18" s="522">
        <f>адреса!$I$17</f>
        <v>10000011</v>
      </c>
      <c r="D18" s="6" t="str">
        <f>адреса!$K$17</f>
        <v>ФИО-1-11</v>
      </c>
      <c r="E18" s="6">
        <v>6201.61</v>
      </c>
      <c r="F18" s="6">
        <v>-1159.0899999999999</v>
      </c>
      <c r="G18" s="6">
        <v>0</v>
      </c>
      <c r="H18" s="6">
        <v>0</v>
      </c>
      <c r="I18" s="6">
        <v>527.04999999999995</v>
      </c>
      <c r="J18" s="6">
        <v>1618.86</v>
      </c>
      <c r="K18" s="6">
        <v>745.68</v>
      </c>
      <c r="L18" s="6"/>
      <c r="M18" s="6">
        <v>0</v>
      </c>
      <c r="N18" s="6">
        <v>0</v>
      </c>
      <c r="O18" s="6">
        <v>344.66</v>
      </c>
      <c r="P18" s="6">
        <v>0</v>
      </c>
      <c r="Q18" s="6">
        <v>0</v>
      </c>
      <c r="R18" s="6"/>
      <c r="S18" s="6"/>
      <c r="T18" s="6"/>
      <c r="U18" s="6"/>
      <c r="V18" s="6">
        <v>2077.16</v>
      </c>
      <c r="W18" s="6">
        <v>0</v>
      </c>
      <c r="X18" s="6">
        <v>8278.77</v>
      </c>
      <c r="Y18" s="513">
        <f>IF(A18&lt;&gt;"",IF(A18=мар17!A18,0,1),IF(AND(B18=мар17!B18,C18=мар17!C18),0,1))</f>
        <v>0</v>
      </c>
      <c r="Z18" s="70" t="str">
        <f t="shared" si="0"/>
        <v>ул. Первая д.1</v>
      </c>
      <c r="AA18" s="504">
        <f>IF($B18&lt;&gt;"",MAX(AA$7:AA17)+1,0)</f>
        <v>11</v>
      </c>
      <c r="AB18" s="502">
        <f t="shared" si="1"/>
        <v>18</v>
      </c>
      <c r="AC18" s="504">
        <f>1</f>
        <v>1</v>
      </c>
      <c r="AD18" s="103">
        <f t="shared" si="2"/>
        <v>-1159.0899999999999</v>
      </c>
      <c r="AE18" s="103">
        <f t="shared" si="3"/>
        <v>3236.2499999999995</v>
      </c>
      <c r="AF18" s="103">
        <f t="shared" si="4"/>
        <v>0</v>
      </c>
      <c r="AG18" s="3"/>
    </row>
    <row r="19" spans="2:33" ht="13.2" x14ac:dyDescent="0.25">
      <c r="B19" s="1" t="str">
        <f>адреса!$G$18</f>
        <v>кв.12</v>
      </c>
      <c r="C19" s="522">
        <f>адреса!$I$18</f>
        <v>10000012</v>
      </c>
      <c r="D19" s="6" t="str">
        <f>адреса!$K$18</f>
        <v>ФИО-1-12</v>
      </c>
      <c r="E19" s="6">
        <v>26497.3</v>
      </c>
      <c r="F19" s="6">
        <v>4303.2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/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/>
      <c r="S19" s="6"/>
      <c r="T19" s="6"/>
      <c r="U19" s="6"/>
      <c r="V19" s="6">
        <v>4303.2</v>
      </c>
      <c r="W19" s="6">
        <v>0</v>
      </c>
      <c r="X19" s="6">
        <v>30800.5</v>
      </c>
      <c r="Y19" s="513">
        <f>IF(A19&lt;&gt;"",IF(A19=мар17!A19,0,1),IF(AND(B19=мар17!B19,C19=мар17!C19),0,1))</f>
        <v>0</v>
      </c>
      <c r="Z19" s="70" t="str">
        <f t="shared" si="0"/>
        <v>ул. Первая д.1</v>
      </c>
      <c r="AA19" s="504">
        <f>IF($B19&lt;&gt;"",MAX(AA$7:AA18)+1,0)</f>
        <v>12</v>
      </c>
      <c r="AB19" s="502">
        <f t="shared" si="1"/>
        <v>19</v>
      </c>
      <c r="AC19" s="504">
        <f>1</f>
        <v>1</v>
      </c>
      <c r="AD19" s="103">
        <f t="shared" si="2"/>
        <v>4303.2</v>
      </c>
      <c r="AE19" s="103">
        <f t="shared" si="3"/>
        <v>0</v>
      </c>
      <c r="AF19" s="103">
        <f t="shared" si="4"/>
        <v>0</v>
      </c>
      <c r="AG19" s="3"/>
    </row>
    <row r="20" spans="2:33" ht="13.2" x14ac:dyDescent="0.25">
      <c r="B20" s="1" t="str">
        <f>адреса!$G$19</f>
        <v>кв.13</v>
      </c>
      <c r="C20" s="522">
        <f>адреса!$I$19</f>
        <v>10000013</v>
      </c>
      <c r="D20" s="6" t="str">
        <f>адреса!$K$19</f>
        <v>ФИО-1-13</v>
      </c>
      <c r="E20" s="6">
        <v>14831.46</v>
      </c>
      <c r="F20" s="6">
        <v>4695.8999999999996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/>
      <c r="M20" s="6">
        <v>100</v>
      </c>
      <c r="N20" s="6">
        <v>0</v>
      </c>
      <c r="O20" s="6">
        <v>44.34</v>
      </c>
      <c r="P20" s="6">
        <v>0</v>
      </c>
      <c r="Q20" s="6">
        <v>0</v>
      </c>
      <c r="R20" s="6"/>
      <c r="S20" s="6"/>
      <c r="T20" s="6"/>
      <c r="U20" s="6"/>
      <c r="V20" s="6">
        <v>4840.24</v>
      </c>
      <c r="W20" s="6">
        <v>0</v>
      </c>
      <c r="X20" s="6">
        <v>19671.7</v>
      </c>
      <c r="Y20" s="513">
        <f>IF(A20&lt;&gt;"",IF(A20=мар17!A20,0,1),IF(AND(B20=мар17!B20,C20=мар17!C20),0,1))</f>
        <v>0</v>
      </c>
      <c r="Z20" s="70" t="str">
        <f t="shared" si="0"/>
        <v>ул. Первая д.1</v>
      </c>
      <c r="AA20" s="504">
        <f>IF($B20&lt;&gt;"",MAX(AA$7:AA19)+1,0)</f>
        <v>13</v>
      </c>
      <c r="AB20" s="502">
        <f t="shared" si="1"/>
        <v>20</v>
      </c>
      <c r="AC20" s="504">
        <f>1</f>
        <v>1</v>
      </c>
      <c r="AD20" s="103">
        <f t="shared" si="2"/>
        <v>4695.8999999999996</v>
      </c>
      <c r="AE20" s="103">
        <f t="shared" si="3"/>
        <v>44.34</v>
      </c>
      <c r="AF20" s="103">
        <f t="shared" si="4"/>
        <v>100.00000000000014</v>
      </c>
      <c r="AG20" s="3"/>
    </row>
    <row r="21" spans="2:33" ht="13.2" x14ac:dyDescent="0.25">
      <c r="B21" s="1" t="str">
        <f>адреса!$G$20</f>
        <v>кв.14</v>
      </c>
      <c r="C21" s="522">
        <f>адреса!$I$20</f>
        <v>10000014</v>
      </c>
      <c r="D21" s="6" t="str">
        <f>адреса!$K$20</f>
        <v>ФИО-1-14</v>
      </c>
      <c r="E21" s="6">
        <v>18450.330000000002</v>
      </c>
      <c r="F21" s="6">
        <v>1745.7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/>
      <c r="M21" s="6">
        <v>100</v>
      </c>
      <c r="N21" s="6">
        <v>0</v>
      </c>
      <c r="O21" s="6">
        <v>428.64</v>
      </c>
      <c r="P21" s="6">
        <v>0</v>
      </c>
      <c r="Q21" s="6">
        <v>0</v>
      </c>
      <c r="R21" s="6"/>
      <c r="S21" s="6"/>
      <c r="T21" s="6"/>
      <c r="U21" s="6"/>
      <c r="V21" s="6">
        <v>2274.34</v>
      </c>
      <c r="W21" s="6">
        <v>0</v>
      </c>
      <c r="X21" s="6">
        <v>20724.669999999998</v>
      </c>
      <c r="Y21" s="513">
        <f>IF(A21&lt;&gt;"",IF(A21=мар17!A21,0,1),IF(AND(B21=мар17!B21,C21=мар17!C21),0,1))</f>
        <v>0</v>
      </c>
      <c r="Z21" s="70" t="str">
        <f t="shared" si="0"/>
        <v>ул. Первая д.1</v>
      </c>
      <c r="AA21" s="504">
        <f>IF($B21&lt;&gt;"",MAX(AA$7:AA20)+1,0)</f>
        <v>14</v>
      </c>
      <c r="AB21" s="502">
        <f t="shared" si="1"/>
        <v>21</v>
      </c>
      <c r="AC21" s="504">
        <f>1</f>
        <v>1</v>
      </c>
      <c r="AD21" s="103">
        <f t="shared" si="2"/>
        <v>1745.7</v>
      </c>
      <c r="AE21" s="103">
        <f t="shared" si="3"/>
        <v>428.64</v>
      </c>
      <c r="AF21" s="103">
        <f t="shared" si="4"/>
        <v>100.00000000000011</v>
      </c>
      <c r="AG21" s="3"/>
    </row>
    <row r="22" spans="2:33" ht="13.2" x14ac:dyDescent="0.25">
      <c r="B22" s="1" t="str">
        <f>адреса!$G$21</f>
        <v>кв.15</v>
      </c>
      <c r="C22" s="522">
        <f>адреса!$I$21</f>
        <v>10000015</v>
      </c>
      <c r="D22" s="6" t="str">
        <f>адреса!$K$21</f>
        <v>ФИО-1-15</v>
      </c>
      <c r="E22" s="6">
        <v>26497.3</v>
      </c>
      <c r="F22" s="6">
        <v>4303.2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/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/>
      <c r="S22" s="6"/>
      <c r="T22" s="6"/>
      <c r="U22" s="6"/>
      <c r="V22" s="6">
        <v>4303.2</v>
      </c>
      <c r="W22" s="6">
        <v>0</v>
      </c>
      <c r="X22" s="6">
        <v>30800.5</v>
      </c>
      <c r="Y22" s="513">
        <f>IF(A22&lt;&gt;"",IF(A22=мар17!A22,0,1),IF(AND(B22=мар17!B22,C22=мар17!C22),0,1))</f>
        <v>0</v>
      </c>
      <c r="Z22" s="70" t="str">
        <f t="shared" si="0"/>
        <v>ул. Первая д.1</v>
      </c>
      <c r="AA22" s="504">
        <f>IF($B22&lt;&gt;"",MAX(AA$7:AA21)+1,0)</f>
        <v>15</v>
      </c>
      <c r="AB22" s="502">
        <f t="shared" si="1"/>
        <v>22</v>
      </c>
      <c r="AC22" s="504">
        <f>1</f>
        <v>1</v>
      </c>
      <c r="AD22" s="103">
        <f t="shared" si="2"/>
        <v>4303.2</v>
      </c>
      <c r="AE22" s="103">
        <f t="shared" si="3"/>
        <v>0</v>
      </c>
      <c r="AF22" s="103">
        <f t="shared" si="4"/>
        <v>0</v>
      </c>
      <c r="AG22" s="3"/>
    </row>
    <row r="23" spans="2:33" ht="13.2" x14ac:dyDescent="0.25">
      <c r="B23" s="1" t="str">
        <f>адреса!$G$22</f>
        <v>кв.16</v>
      </c>
      <c r="C23" s="522">
        <f>адреса!$I$22</f>
        <v>10000016</v>
      </c>
      <c r="D23" s="6" t="str">
        <f>адреса!$K$22</f>
        <v>ФИО-1-16</v>
      </c>
      <c r="E23" s="6">
        <v>5512.89</v>
      </c>
      <c r="F23" s="6">
        <v>4290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/>
      <c r="M23" s="6">
        <v>0</v>
      </c>
      <c r="N23" s="6">
        <v>0</v>
      </c>
      <c r="O23" s="6">
        <v>1805.91</v>
      </c>
      <c r="P23" s="6">
        <v>0</v>
      </c>
      <c r="Q23" s="6">
        <v>0</v>
      </c>
      <c r="R23" s="6"/>
      <c r="S23" s="6"/>
      <c r="T23" s="6"/>
      <c r="U23" s="6"/>
      <c r="V23" s="6">
        <v>6095.91</v>
      </c>
      <c r="W23" s="6">
        <v>5512.89</v>
      </c>
      <c r="X23" s="6">
        <v>6095.91</v>
      </c>
      <c r="Y23" s="513">
        <f>IF(A23&lt;&gt;"",IF(A23=мар17!A23,0,1),IF(AND(B23=мар17!B23,C23=мар17!C23),0,1))</f>
        <v>0</v>
      </c>
      <c r="Z23" s="70" t="str">
        <f t="shared" si="0"/>
        <v>ул. Первая д.1</v>
      </c>
      <c r="AA23" s="504">
        <f>IF($B23&lt;&gt;"",MAX(AA$7:AA22)+1,0)</f>
        <v>16</v>
      </c>
      <c r="AB23" s="502">
        <f t="shared" si="1"/>
        <v>23</v>
      </c>
      <c r="AC23" s="504">
        <f>1</f>
        <v>1</v>
      </c>
      <c r="AD23" s="103">
        <f t="shared" si="2"/>
        <v>4290</v>
      </c>
      <c r="AE23" s="103">
        <f t="shared" si="3"/>
        <v>1805.91</v>
      </c>
      <c r="AF23" s="103">
        <f t="shared" si="4"/>
        <v>0</v>
      </c>
      <c r="AG23" s="3"/>
    </row>
    <row r="24" spans="2:33" ht="13.2" x14ac:dyDescent="0.25">
      <c r="B24" s="1" t="str">
        <f>адреса!$G$23</f>
        <v>кв.17</v>
      </c>
      <c r="C24" s="522">
        <f>адреса!$I$23</f>
        <v>10000017</v>
      </c>
      <c r="D24" s="6" t="str">
        <f>адреса!$K$23</f>
        <v>ФИО-1-17</v>
      </c>
      <c r="E24" s="6">
        <v>28944.02</v>
      </c>
      <c r="F24" s="6">
        <v>1788.6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/>
      <c r="M24" s="6">
        <v>100</v>
      </c>
      <c r="N24" s="6">
        <v>0</v>
      </c>
      <c r="O24" s="6">
        <v>871.98</v>
      </c>
      <c r="P24" s="6">
        <v>0</v>
      </c>
      <c r="Q24" s="6">
        <v>0</v>
      </c>
      <c r="R24" s="6"/>
      <c r="S24" s="6"/>
      <c r="T24" s="6"/>
      <c r="U24" s="6"/>
      <c r="V24" s="6">
        <v>2760.58</v>
      </c>
      <c r="W24" s="6">
        <v>0</v>
      </c>
      <c r="X24" s="6">
        <v>31704.6</v>
      </c>
      <c r="Y24" s="513">
        <f>IF(A24&lt;&gt;"",IF(A24=мар17!A24,0,1),IF(AND(B24=мар17!B24,C24=мар17!C24),0,1))</f>
        <v>0</v>
      </c>
      <c r="Z24" s="70" t="str">
        <f t="shared" si="0"/>
        <v>ул. Первая д.1</v>
      </c>
      <c r="AA24" s="504">
        <f>IF($B24&lt;&gt;"",MAX(AA$7:AA23)+1,0)</f>
        <v>17</v>
      </c>
      <c r="AB24" s="502">
        <f t="shared" si="1"/>
        <v>24</v>
      </c>
      <c r="AC24" s="504">
        <f>1</f>
        <v>1</v>
      </c>
      <c r="AD24" s="103">
        <f t="shared" si="2"/>
        <v>1788.6</v>
      </c>
      <c r="AE24" s="103">
        <f t="shared" si="3"/>
        <v>871.98</v>
      </c>
      <c r="AF24" s="103">
        <f t="shared" si="4"/>
        <v>100</v>
      </c>
      <c r="AG24" s="3"/>
    </row>
    <row r="25" spans="2:33" ht="13.2" x14ac:dyDescent="0.25">
      <c r="B25" s="1" t="str">
        <f>адреса!$G$24</f>
        <v>кв.18</v>
      </c>
      <c r="C25" s="522">
        <f>адреса!$I$24</f>
        <v>10000018</v>
      </c>
      <c r="D25" s="6" t="str">
        <f>адреса!$K$24</f>
        <v>ФИО-1-18</v>
      </c>
      <c r="E25" s="6">
        <v>5100.24</v>
      </c>
      <c r="F25" s="6">
        <v>4012.8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/>
      <c r="M25" s="6">
        <v>100</v>
      </c>
      <c r="N25" s="6">
        <v>0</v>
      </c>
      <c r="O25" s="6">
        <v>1210.33</v>
      </c>
      <c r="P25" s="6">
        <v>0</v>
      </c>
      <c r="Q25" s="6">
        <v>0</v>
      </c>
      <c r="R25" s="6"/>
      <c r="S25" s="6"/>
      <c r="T25" s="6"/>
      <c r="U25" s="6"/>
      <c r="V25" s="6">
        <v>5323.13</v>
      </c>
      <c r="W25" s="6">
        <v>5100.24</v>
      </c>
      <c r="X25" s="6">
        <v>5323.13</v>
      </c>
      <c r="Y25" s="513">
        <f>IF(A25&lt;&gt;"",IF(A25=мар17!A25,0,1),IF(AND(B25=мар17!B25,C25=мар17!C25),0,1))</f>
        <v>0</v>
      </c>
      <c r="Z25" s="70" t="str">
        <f t="shared" si="0"/>
        <v>ул. Первая д.1</v>
      </c>
      <c r="AA25" s="504">
        <f>IF($B25&lt;&gt;"",MAX(AA$7:AA24)+1,0)</f>
        <v>18</v>
      </c>
      <c r="AB25" s="502">
        <f t="shared" si="1"/>
        <v>25</v>
      </c>
      <c r="AC25" s="504">
        <f>1</f>
        <v>1</v>
      </c>
      <c r="AD25" s="103">
        <f t="shared" si="2"/>
        <v>4012.8</v>
      </c>
      <c r="AE25" s="103">
        <f t="shared" si="3"/>
        <v>1210.33</v>
      </c>
      <c r="AF25" s="103">
        <f t="shared" si="4"/>
        <v>100</v>
      </c>
      <c r="AG25" s="3"/>
    </row>
    <row r="26" spans="2:33" ht="13.2" x14ac:dyDescent="0.25">
      <c r="B26" s="1" t="str">
        <f>адреса!$G$25</f>
        <v>кв.19</v>
      </c>
      <c r="C26" s="522">
        <f>адреса!$I$25</f>
        <v>10000019</v>
      </c>
      <c r="D26" s="6" t="str">
        <f>адреса!$K$25</f>
        <v>ФИО-1-19</v>
      </c>
      <c r="E26" s="6">
        <v>27492.95</v>
      </c>
      <c r="F26" s="6">
        <v>4464.8999999999996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/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/>
      <c r="S26" s="6"/>
      <c r="T26" s="6"/>
      <c r="U26" s="6"/>
      <c r="V26" s="6">
        <v>4464.8999999999996</v>
      </c>
      <c r="W26" s="6">
        <v>0</v>
      </c>
      <c r="X26" s="6">
        <v>31957.85</v>
      </c>
      <c r="Y26" s="513">
        <f>IF(A26&lt;&gt;"",IF(A26=мар17!A26,0,1),IF(AND(B26=мар17!B26,C26=мар17!C26),0,1))</f>
        <v>0</v>
      </c>
      <c r="Z26" s="70" t="str">
        <f t="shared" si="0"/>
        <v>ул. Первая д.1</v>
      </c>
      <c r="AA26" s="504">
        <f>IF($B26&lt;&gt;"",MAX(AA$7:AA25)+1,0)</f>
        <v>19</v>
      </c>
      <c r="AB26" s="502">
        <f t="shared" si="1"/>
        <v>26</v>
      </c>
      <c r="AC26" s="504">
        <f>1</f>
        <v>1</v>
      </c>
      <c r="AD26" s="103">
        <f t="shared" si="2"/>
        <v>4464.8999999999996</v>
      </c>
      <c r="AE26" s="103">
        <f t="shared" si="3"/>
        <v>0</v>
      </c>
      <c r="AF26" s="103">
        <f t="shared" si="4"/>
        <v>0</v>
      </c>
      <c r="AG26" s="3"/>
    </row>
    <row r="27" spans="2:33" ht="13.2" x14ac:dyDescent="0.25">
      <c r="B27" s="1" t="str">
        <f>адреса!$G$26</f>
        <v>кв.20</v>
      </c>
      <c r="C27" s="522">
        <f>адреса!$I$26</f>
        <v>10000020</v>
      </c>
      <c r="D27" s="6" t="str">
        <f>адреса!$K$26</f>
        <v>ФИО-1-20</v>
      </c>
      <c r="E27" s="6">
        <v>18295.61</v>
      </c>
      <c r="F27" s="6">
        <v>1499.62</v>
      </c>
      <c r="G27" s="6">
        <v>0</v>
      </c>
      <c r="H27" s="6">
        <v>0</v>
      </c>
      <c r="I27" s="6">
        <v>55.11</v>
      </c>
      <c r="J27" s="6">
        <v>166.39</v>
      </c>
      <c r="K27" s="6">
        <v>77.38</v>
      </c>
      <c r="L27" s="6"/>
      <c r="M27" s="6">
        <v>100</v>
      </c>
      <c r="N27" s="6">
        <v>0</v>
      </c>
      <c r="O27" s="6">
        <v>413.88</v>
      </c>
      <c r="P27" s="6">
        <v>0</v>
      </c>
      <c r="Q27" s="6">
        <v>0</v>
      </c>
      <c r="R27" s="6"/>
      <c r="S27" s="6"/>
      <c r="T27" s="6"/>
      <c r="U27" s="6"/>
      <c r="V27" s="6">
        <v>2312.38</v>
      </c>
      <c r="W27" s="6">
        <v>0</v>
      </c>
      <c r="X27" s="6">
        <v>20607.990000000002</v>
      </c>
      <c r="Y27" s="513">
        <f>IF(A27&lt;&gt;"",IF(A27=мар17!A27,0,1),IF(AND(B27=мар17!B27,C27=мар17!C27),0,1))</f>
        <v>0</v>
      </c>
      <c r="Z27" s="70" t="str">
        <f t="shared" si="0"/>
        <v>ул. Первая д.1</v>
      </c>
      <c r="AA27" s="504">
        <f>IF($B27&lt;&gt;"",MAX(AA$7:AA26)+1,0)</f>
        <v>20</v>
      </c>
      <c r="AB27" s="502">
        <f t="shared" si="1"/>
        <v>27</v>
      </c>
      <c r="AC27" s="504">
        <f>1</f>
        <v>1</v>
      </c>
      <c r="AD27" s="103">
        <f t="shared" si="2"/>
        <v>1499.62</v>
      </c>
      <c r="AE27" s="103">
        <f t="shared" si="3"/>
        <v>712.76</v>
      </c>
      <c r="AF27" s="103">
        <f t="shared" si="4"/>
        <v>100.00000000000023</v>
      </c>
      <c r="AG27" s="3"/>
    </row>
    <row r="28" spans="2:33" ht="13.2" x14ac:dyDescent="0.25">
      <c r="B28" s="1" t="str">
        <f>адреса!$G$27</f>
        <v>кв.21</v>
      </c>
      <c r="C28" s="522">
        <f>адреса!$I$27</f>
        <v>10000021</v>
      </c>
      <c r="D28" s="6" t="str">
        <f>адреса!$K$27</f>
        <v>ФИО-1-21</v>
      </c>
      <c r="E28" s="6">
        <v>25725.1</v>
      </c>
      <c r="F28" s="6">
        <v>4177.8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/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/>
      <c r="S28" s="6"/>
      <c r="T28" s="6"/>
      <c r="U28" s="6"/>
      <c r="V28" s="6">
        <v>4177.8</v>
      </c>
      <c r="W28" s="6">
        <v>0</v>
      </c>
      <c r="X28" s="6">
        <v>29902.9</v>
      </c>
      <c r="Y28" s="513">
        <f>IF(A28&lt;&gt;"",IF(A28=мар17!A28,0,1),IF(AND(B28=мар17!B28,C28=мар17!C28),0,1))</f>
        <v>0</v>
      </c>
      <c r="Z28" s="70" t="str">
        <f t="shared" si="0"/>
        <v>ул. Первая д.1</v>
      </c>
      <c r="AA28" s="504">
        <f>IF($B28&lt;&gt;"",MAX(AA$7:AA27)+1,0)</f>
        <v>21</v>
      </c>
      <c r="AB28" s="502">
        <f t="shared" si="1"/>
        <v>28</v>
      </c>
      <c r="AC28" s="504">
        <f>1</f>
        <v>1</v>
      </c>
      <c r="AD28" s="103">
        <f t="shared" si="2"/>
        <v>4177.8</v>
      </c>
      <c r="AE28" s="103">
        <f t="shared" si="3"/>
        <v>0</v>
      </c>
      <c r="AF28" s="103">
        <f t="shared" si="4"/>
        <v>0</v>
      </c>
      <c r="AG28" s="3"/>
    </row>
    <row r="29" spans="2:33" ht="13.2" x14ac:dyDescent="0.25">
      <c r="B29" s="1" t="str">
        <f>адреса!$G$28</f>
        <v>кв.22</v>
      </c>
      <c r="C29" s="522">
        <f>адреса!$I$28</f>
        <v>10000022</v>
      </c>
      <c r="D29" s="6" t="str">
        <f>адреса!$K$28</f>
        <v>ФИО-1-22</v>
      </c>
      <c r="E29" s="6">
        <v>23164.799999999999</v>
      </c>
      <c r="F29" s="6">
        <v>3762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/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/>
      <c r="S29" s="6"/>
      <c r="T29" s="6"/>
      <c r="U29" s="6"/>
      <c r="V29" s="6">
        <v>3762</v>
      </c>
      <c r="W29" s="6">
        <v>0</v>
      </c>
      <c r="X29" s="6">
        <v>26926.799999999999</v>
      </c>
      <c r="Y29" s="513">
        <f>IF(A29&lt;&gt;"",IF(A29=мар17!A29,0,1),IF(AND(B29=мар17!B29,C29=мар17!C29),0,1))</f>
        <v>0</v>
      </c>
      <c r="Z29" s="70" t="str">
        <f t="shared" si="0"/>
        <v>ул. Первая д.1</v>
      </c>
      <c r="AA29" s="504">
        <f>IF($B29&lt;&gt;"",MAX(AA$7:AA28)+1,0)</f>
        <v>22</v>
      </c>
      <c r="AB29" s="502">
        <f t="shared" si="1"/>
        <v>29</v>
      </c>
      <c r="AC29" s="504">
        <f>1</f>
        <v>1</v>
      </c>
      <c r="AD29" s="103">
        <f t="shared" si="2"/>
        <v>3762</v>
      </c>
      <c r="AE29" s="103">
        <f t="shared" si="3"/>
        <v>0</v>
      </c>
      <c r="AF29" s="103">
        <f t="shared" si="4"/>
        <v>0</v>
      </c>
      <c r="AG29" s="3"/>
    </row>
    <row r="30" spans="2:33" ht="13.2" x14ac:dyDescent="0.25">
      <c r="B30" s="1" t="str">
        <f>адреса!$G$29</f>
        <v>кв.23</v>
      </c>
      <c r="C30" s="522">
        <f>адреса!$I$29</f>
        <v>10000023</v>
      </c>
      <c r="D30" s="6" t="str">
        <f>адреса!$K$29</f>
        <v>ФИО-1-23</v>
      </c>
      <c r="E30" s="6">
        <v>28568.880000000001</v>
      </c>
      <c r="F30" s="6">
        <v>1834.8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/>
      <c r="M30" s="6">
        <v>100</v>
      </c>
      <c r="N30" s="6">
        <v>0</v>
      </c>
      <c r="O30" s="6">
        <v>697</v>
      </c>
      <c r="P30" s="6">
        <v>0</v>
      </c>
      <c r="Q30" s="6">
        <v>0</v>
      </c>
      <c r="R30" s="6"/>
      <c r="S30" s="6"/>
      <c r="T30" s="6"/>
      <c r="U30" s="6"/>
      <c r="V30" s="6">
        <v>2631.8</v>
      </c>
      <c r="W30" s="6">
        <v>0</v>
      </c>
      <c r="X30" s="6">
        <v>31200.68</v>
      </c>
      <c r="Y30" s="513">
        <f>IF(A30&lt;&gt;"",IF(A30=мар17!A30,0,1),IF(AND(B30=мар17!B30,C30=мар17!C30),0,1))</f>
        <v>0</v>
      </c>
      <c r="Z30" s="70" t="str">
        <f t="shared" ref="Z30:Z78" si="5">IF(AND(A30&lt;&gt;"",B30=""),A30,Z29)</f>
        <v>ул. Первая д.1</v>
      </c>
      <c r="AA30" s="504">
        <f>IF($B30&lt;&gt;"",MAX(AA$7:AA29)+1,0)</f>
        <v>23</v>
      </c>
      <c r="AB30" s="502">
        <f t="shared" si="1"/>
        <v>30</v>
      </c>
      <c r="AC30" s="504">
        <f>1</f>
        <v>1</v>
      </c>
      <c r="AD30" s="103">
        <f t="shared" ref="AD30:AD78" si="6">F30</f>
        <v>1834.8</v>
      </c>
      <c r="AE30" s="103">
        <f t="shared" ref="AE30:AE78" si="7">H30+I30+J30+K30+L30+O30+R30+S30</f>
        <v>697</v>
      </c>
      <c r="AF30" s="103">
        <f t="shared" ref="AF30:AF78" si="8">V30-AD30-AE30</f>
        <v>100.00000000000023</v>
      </c>
      <c r="AG30" s="3"/>
    </row>
    <row r="31" spans="2:33" ht="13.2" x14ac:dyDescent="0.25">
      <c r="B31" s="1" t="str">
        <f>адреса!$G$30</f>
        <v>кв.24</v>
      </c>
      <c r="C31" s="522">
        <f>адреса!$I$30</f>
        <v>10000024</v>
      </c>
      <c r="D31" s="6" t="str">
        <f>адреса!$K$30</f>
        <v>ФИО-1-24</v>
      </c>
      <c r="E31" s="6">
        <v>3025.62</v>
      </c>
      <c r="F31" s="6">
        <v>1234.32</v>
      </c>
      <c r="G31" s="6">
        <v>0</v>
      </c>
      <c r="H31" s="6">
        <v>0</v>
      </c>
      <c r="I31" s="6">
        <v>1130.4000000000001</v>
      </c>
      <c r="J31" s="6">
        <v>4238.5</v>
      </c>
      <c r="K31" s="6">
        <v>1755.83</v>
      </c>
      <c r="L31" s="6"/>
      <c r="M31" s="6">
        <v>100</v>
      </c>
      <c r="N31" s="6">
        <v>0</v>
      </c>
      <c r="O31" s="6">
        <v>1480.48</v>
      </c>
      <c r="P31" s="6">
        <v>0</v>
      </c>
      <c r="Q31" s="6">
        <v>0</v>
      </c>
      <c r="R31" s="6"/>
      <c r="S31" s="6"/>
      <c r="T31" s="6"/>
      <c r="U31" s="6"/>
      <c r="V31" s="6">
        <v>9939.5300000000007</v>
      </c>
      <c r="W31" s="6">
        <v>0</v>
      </c>
      <c r="X31" s="6">
        <v>12965.15</v>
      </c>
      <c r="Y31" s="513">
        <f>IF(A31&lt;&gt;"",IF(A31=мар17!A31,0,1),IF(AND(B31=мар17!B31,C31=мар17!C31),0,1))</f>
        <v>0</v>
      </c>
      <c r="Z31" s="70" t="str">
        <f t="shared" si="5"/>
        <v>ул. Первая д.1</v>
      </c>
      <c r="AA31" s="504">
        <f>IF($B31&lt;&gt;"",MAX(AA$7:AA30)+1,0)</f>
        <v>24</v>
      </c>
      <c r="AB31" s="502">
        <f t="shared" si="1"/>
        <v>31</v>
      </c>
      <c r="AC31" s="504">
        <f>1</f>
        <v>1</v>
      </c>
      <c r="AD31" s="103">
        <f t="shared" si="6"/>
        <v>1234.32</v>
      </c>
      <c r="AE31" s="103">
        <f t="shared" si="7"/>
        <v>8605.2099999999991</v>
      </c>
      <c r="AF31" s="103">
        <f t="shared" si="8"/>
        <v>100.00000000000182</v>
      </c>
      <c r="AG31" s="3"/>
    </row>
    <row r="32" spans="2:33" ht="13.2" x14ac:dyDescent="0.25">
      <c r="B32" s="1" t="str">
        <f>адреса!$G$31</f>
        <v>кв.25</v>
      </c>
      <c r="C32" s="522">
        <f>адреса!$I$31</f>
        <v>10000025</v>
      </c>
      <c r="D32" s="6" t="str">
        <f>адреса!$K$31</f>
        <v>ФИО-1-25</v>
      </c>
      <c r="E32" s="6">
        <v>3323.44</v>
      </c>
      <c r="F32" s="6">
        <v>1752.3</v>
      </c>
      <c r="G32" s="6">
        <v>0</v>
      </c>
      <c r="H32" s="6">
        <v>0</v>
      </c>
      <c r="I32" s="6">
        <v>659.4</v>
      </c>
      <c r="J32" s="6">
        <v>1937.6</v>
      </c>
      <c r="K32" s="6">
        <v>915.01</v>
      </c>
      <c r="L32" s="6"/>
      <c r="M32" s="6">
        <v>100</v>
      </c>
      <c r="N32" s="6">
        <v>0</v>
      </c>
      <c r="O32" s="6">
        <v>1210.75</v>
      </c>
      <c r="P32" s="6">
        <v>0</v>
      </c>
      <c r="Q32" s="6">
        <v>0</v>
      </c>
      <c r="R32" s="6"/>
      <c r="S32" s="6"/>
      <c r="T32" s="6"/>
      <c r="U32" s="6"/>
      <c r="V32" s="6">
        <v>6575.06</v>
      </c>
      <c r="W32" s="6">
        <v>3323.44</v>
      </c>
      <c r="X32" s="6">
        <v>6575.06</v>
      </c>
      <c r="Y32" s="513">
        <f>IF(A32&lt;&gt;"",IF(A32=мар17!A32,0,1),IF(AND(B32=мар17!B32,C32=мар17!C32),0,1))</f>
        <v>0</v>
      </c>
      <c r="Z32" s="70" t="str">
        <f t="shared" si="5"/>
        <v>ул. Первая д.1</v>
      </c>
      <c r="AA32" s="504">
        <f>IF($B32&lt;&gt;"",MAX(AA$7:AA31)+1,0)</f>
        <v>25</v>
      </c>
      <c r="AB32" s="502">
        <f t="shared" si="1"/>
        <v>32</v>
      </c>
      <c r="AC32" s="504">
        <f>1</f>
        <v>1</v>
      </c>
      <c r="AD32" s="103">
        <f t="shared" si="6"/>
        <v>1752.3</v>
      </c>
      <c r="AE32" s="103">
        <f t="shared" si="7"/>
        <v>4722.76</v>
      </c>
      <c r="AF32" s="103">
        <f t="shared" si="8"/>
        <v>100</v>
      </c>
      <c r="AG32" s="3"/>
    </row>
    <row r="33" spans="2:33" ht="13.2" x14ac:dyDescent="0.25">
      <c r="B33" s="1" t="str">
        <f>адреса!$G$32</f>
        <v>кв.26</v>
      </c>
      <c r="C33" s="522">
        <f>адреса!$I$32</f>
        <v>10000026</v>
      </c>
      <c r="D33" s="6" t="str">
        <f>адреса!$K$32</f>
        <v>ФИО-1-26</v>
      </c>
      <c r="E33" s="6">
        <v>18044.63</v>
      </c>
      <c r="F33" s="6">
        <v>792.32</v>
      </c>
      <c r="G33" s="6">
        <v>0</v>
      </c>
      <c r="H33" s="6">
        <v>0</v>
      </c>
      <c r="I33" s="6">
        <v>716.11</v>
      </c>
      <c r="J33" s="6">
        <v>1403.06</v>
      </c>
      <c r="K33" s="6">
        <v>850.51</v>
      </c>
      <c r="L33" s="6"/>
      <c r="M33" s="6">
        <v>100</v>
      </c>
      <c r="N33" s="6">
        <v>0</v>
      </c>
      <c r="O33" s="6">
        <v>1111.6500000000001</v>
      </c>
      <c r="P33" s="6">
        <v>0</v>
      </c>
      <c r="Q33" s="6">
        <v>0</v>
      </c>
      <c r="R33" s="6"/>
      <c r="S33" s="6"/>
      <c r="T33" s="6"/>
      <c r="U33" s="6"/>
      <c r="V33" s="6">
        <v>4973.6499999999996</v>
      </c>
      <c r="W33" s="6">
        <v>10000</v>
      </c>
      <c r="X33" s="6">
        <v>13018.28</v>
      </c>
      <c r="Y33" s="513">
        <f>IF(A33&lt;&gt;"",IF(A33=мар17!A33,0,1),IF(AND(B33=мар17!B33,C33=мар17!C33),0,1))</f>
        <v>0</v>
      </c>
      <c r="Z33" s="70" t="str">
        <f t="shared" si="5"/>
        <v>ул. Первая д.1</v>
      </c>
      <c r="AA33" s="504">
        <f>IF($B33&lt;&gt;"",MAX(AA$7:AA32)+1,0)</f>
        <v>26</v>
      </c>
      <c r="AB33" s="502">
        <f t="shared" si="1"/>
        <v>33</v>
      </c>
      <c r="AC33" s="504">
        <f>1</f>
        <v>1</v>
      </c>
      <c r="AD33" s="103">
        <f t="shared" si="6"/>
        <v>792.32</v>
      </c>
      <c r="AE33" s="103">
        <f t="shared" si="7"/>
        <v>4081.3300000000004</v>
      </c>
      <c r="AF33" s="103">
        <f t="shared" si="8"/>
        <v>99.999999999999545</v>
      </c>
      <c r="AG33" s="3"/>
    </row>
    <row r="34" spans="2:33" ht="13.2" x14ac:dyDescent="0.25">
      <c r="B34" s="1" t="str">
        <f>адреса!$G$33</f>
        <v>кв.27</v>
      </c>
      <c r="C34" s="522">
        <f>адреса!$I$33</f>
        <v>10000027</v>
      </c>
      <c r="D34" s="6" t="str">
        <f>адреса!$K$33</f>
        <v>ФИО-1-27</v>
      </c>
      <c r="E34" s="6">
        <v>25650.87</v>
      </c>
      <c r="F34" s="6">
        <v>2821.5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/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/>
      <c r="S34" s="6"/>
      <c r="T34" s="6"/>
      <c r="U34" s="6"/>
      <c r="V34" s="6">
        <v>2821.5</v>
      </c>
      <c r="W34" s="6">
        <v>0</v>
      </c>
      <c r="X34" s="6">
        <v>28472.37</v>
      </c>
      <c r="Y34" s="513">
        <f>IF(A34&lt;&gt;"",IF(A34=мар17!A34,0,1),IF(AND(B34=мар17!B34,C34=мар17!C34),0,1))</f>
        <v>0</v>
      </c>
      <c r="Z34" s="70" t="str">
        <f t="shared" si="5"/>
        <v>ул. Первая д.1</v>
      </c>
      <c r="AA34" s="504">
        <f>IF($B34&lt;&gt;"",MAX(AA$7:AA33)+1,0)</f>
        <v>27</v>
      </c>
      <c r="AB34" s="502">
        <f t="shared" si="1"/>
        <v>34</v>
      </c>
      <c r="AC34" s="504">
        <f>1</f>
        <v>1</v>
      </c>
      <c r="AD34" s="103">
        <f t="shared" si="6"/>
        <v>2821.5</v>
      </c>
      <c r="AE34" s="103">
        <f t="shared" si="7"/>
        <v>0</v>
      </c>
      <c r="AF34" s="103">
        <f t="shared" si="8"/>
        <v>0</v>
      </c>
      <c r="AG34" s="3"/>
    </row>
    <row r="35" spans="2:33" ht="13.2" x14ac:dyDescent="0.25">
      <c r="B35" s="1" t="str">
        <f>адреса!$G$34</f>
        <v>кв.28</v>
      </c>
      <c r="C35" s="522">
        <f>адреса!$I$34</f>
        <v>10000028</v>
      </c>
      <c r="D35" s="6" t="str">
        <f>адреса!$K$34</f>
        <v>ФИО-1-28</v>
      </c>
      <c r="E35" s="6">
        <v>7308.59</v>
      </c>
      <c r="F35" s="6">
        <v>1884.3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/>
      <c r="M35" s="6">
        <v>100</v>
      </c>
      <c r="N35" s="6">
        <v>0</v>
      </c>
      <c r="O35" s="6">
        <v>380.97</v>
      </c>
      <c r="P35" s="6">
        <v>0</v>
      </c>
      <c r="Q35" s="6">
        <v>0</v>
      </c>
      <c r="R35" s="6"/>
      <c r="S35" s="6"/>
      <c r="T35" s="6"/>
      <c r="U35" s="6"/>
      <c r="V35" s="6">
        <v>2365.27</v>
      </c>
      <c r="W35" s="6">
        <v>0</v>
      </c>
      <c r="X35" s="6">
        <v>9673.86</v>
      </c>
      <c r="Y35" s="513">
        <f>IF(A35&lt;&gt;"",IF(A35=мар17!A35,0,1),IF(AND(B35=мар17!B35,C35=мар17!C35),0,1))</f>
        <v>0</v>
      </c>
      <c r="Z35" s="70" t="str">
        <f t="shared" si="5"/>
        <v>ул. Первая д.1</v>
      </c>
      <c r="AA35" s="504">
        <f>IF($B35&lt;&gt;"",MAX(AA$7:AA34)+1,0)</f>
        <v>28</v>
      </c>
      <c r="AB35" s="502">
        <f t="shared" si="1"/>
        <v>35</v>
      </c>
      <c r="AC35" s="504">
        <f>1</f>
        <v>1</v>
      </c>
      <c r="AD35" s="103">
        <f t="shared" si="6"/>
        <v>1884.3</v>
      </c>
      <c r="AE35" s="103">
        <f t="shared" si="7"/>
        <v>380.97</v>
      </c>
      <c r="AF35" s="103">
        <f t="shared" si="8"/>
        <v>100</v>
      </c>
      <c r="AG35" s="3"/>
    </row>
    <row r="36" spans="2:33" ht="13.2" x14ac:dyDescent="0.25">
      <c r="B36" s="1" t="str">
        <f>адреса!$G$35</f>
        <v>кв.29</v>
      </c>
      <c r="C36" s="522">
        <f>адреса!$I$35</f>
        <v>10000029</v>
      </c>
      <c r="D36" s="6" t="str">
        <f>адреса!$K$35</f>
        <v>ФИО-1-29</v>
      </c>
      <c r="E36" s="6">
        <v>5287.15</v>
      </c>
      <c r="F36" s="6">
        <v>3762.01</v>
      </c>
      <c r="G36" s="6">
        <v>0</v>
      </c>
      <c r="H36" s="6">
        <v>0</v>
      </c>
      <c r="I36" s="6">
        <v>401.92</v>
      </c>
      <c r="J36" s="6">
        <v>762.93</v>
      </c>
      <c r="K36" s="6">
        <v>472.34</v>
      </c>
      <c r="L36" s="6"/>
      <c r="M36" s="6">
        <v>100</v>
      </c>
      <c r="N36" s="6">
        <v>0</v>
      </c>
      <c r="O36" s="6">
        <v>816.27</v>
      </c>
      <c r="P36" s="6">
        <v>0</v>
      </c>
      <c r="Q36" s="6">
        <v>0</v>
      </c>
      <c r="R36" s="6"/>
      <c r="S36" s="6"/>
      <c r="T36" s="6"/>
      <c r="U36" s="6"/>
      <c r="V36" s="6">
        <v>6315.47</v>
      </c>
      <c r="W36" s="6">
        <v>5287.15</v>
      </c>
      <c r="X36" s="6">
        <v>6315.47</v>
      </c>
      <c r="Y36" s="513">
        <f>IF(A36&lt;&gt;"",IF(A36=мар17!A36,0,1),IF(AND(B36=мар17!B36,C36=мар17!C36),0,1))</f>
        <v>0</v>
      </c>
      <c r="Z36" s="70" t="str">
        <f t="shared" si="5"/>
        <v>ул. Первая д.1</v>
      </c>
      <c r="AA36" s="504">
        <f>IF($B36&lt;&gt;"",MAX(AA$7:AA35)+1,0)</f>
        <v>29</v>
      </c>
      <c r="AB36" s="502">
        <f t="shared" si="1"/>
        <v>36</v>
      </c>
      <c r="AC36" s="504">
        <f>1</f>
        <v>1</v>
      </c>
      <c r="AD36" s="103">
        <f t="shared" si="6"/>
        <v>3762.01</v>
      </c>
      <c r="AE36" s="103">
        <f t="shared" si="7"/>
        <v>2453.46</v>
      </c>
      <c r="AF36" s="103">
        <f t="shared" si="8"/>
        <v>100</v>
      </c>
      <c r="AG36" s="3"/>
    </row>
    <row r="37" spans="2:33" ht="13.2" x14ac:dyDescent="0.25">
      <c r="B37" s="1" t="str">
        <f>адреса!$G$36</f>
        <v>кв.30</v>
      </c>
      <c r="C37" s="522">
        <f>адреса!$I$36</f>
        <v>10000030</v>
      </c>
      <c r="D37" s="6" t="str">
        <f>адреса!$K$36</f>
        <v>ФИО-1-30</v>
      </c>
      <c r="E37" s="6">
        <v>23696.65</v>
      </c>
      <c r="F37" s="6">
        <v>-4842.26</v>
      </c>
      <c r="G37" s="6">
        <v>0</v>
      </c>
      <c r="H37" s="6">
        <v>0</v>
      </c>
      <c r="I37" s="6">
        <v>1406.59</v>
      </c>
      <c r="J37" s="6">
        <v>5057.1400000000003</v>
      </c>
      <c r="K37" s="6">
        <v>2140.5300000000002</v>
      </c>
      <c r="L37" s="6"/>
      <c r="M37" s="6">
        <v>0</v>
      </c>
      <c r="N37" s="6">
        <v>0</v>
      </c>
      <c r="O37" s="6">
        <v>1065.6600000000001</v>
      </c>
      <c r="P37" s="6">
        <v>0</v>
      </c>
      <c r="Q37" s="6">
        <v>0</v>
      </c>
      <c r="R37" s="6"/>
      <c r="S37" s="6"/>
      <c r="T37" s="6"/>
      <c r="U37" s="6"/>
      <c r="V37" s="6">
        <v>4827.66</v>
      </c>
      <c r="W37" s="6">
        <v>0</v>
      </c>
      <c r="X37" s="6">
        <v>28524.31</v>
      </c>
      <c r="Y37" s="513">
        <f>IF(A37&lt;&gt;"",IF(A37=мар17!A37,0,1),IF(AND(B37=мар17!B37,C37=мар17!C37),0,1))</f>
        <v>0</v>
      </c>
      <c r="Z37" s="70" t="str">
        <f t="shared" si="5"/>
        <v>ул. Первая д.1</v>
      </c>
      <c r="AA37" s="504">
        <f>IF($B37&lt;&gt;"",MAX(AA$7:AA36)+1,0)</f>
        <v>30</v>
      </c>
      <c r="AB37" s="502">
        <f t="shared" si="1"/>
        <v>37</v>
      </c>
      <c r="AC37" s="504">
        <f>1</f>
        <v>1</v>
      </c>
      <c r="AD37" s="103">
        <f t="shared" si="6"/>
        <v>-4842.26</v>
      </c>
      <c r="AE37" s="103">
        <f t="shared" si="7"/>
        <v>9669.92</v>
      </c>
      <c r="AF37" s="103">
        <f t="shared" si="8"/>
        <v>0</v>
      </c>
      <c r="AG37" s="3"/>
    </row>
    <row r="38" spans="2:33" ht="13.2" x14ac:dyDescent="0.25">
      <c r="B38" s="1" t="str">
        <f>адреса!$G$37</f>
        <v>кв.31</v>
      </c>
      <c r="C38" s="522">
        <f>адреса!$I$37</f>
        <v>10000031</v>
      </c>
      <c r="D38" s="6" t="str">
        <f>адреса!$K$37</f>
        <v>ФИО-1-31</v>
      </c>
      <c r="E38" s="6">
        <v>127.96</v>
      </c>
      <c r="F38" s="6">
        <v>1884.3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/>
      <c r="M38" s="6">
        <v>100</v>
      </c>
      <c r="N38" s="6">
        <v>0</v>
      </c>
      <c r="O38" s="6">
        <v>0</v>
      </c>
      <c r="P38" s="6">
        <v>0</v>
      </c>
      <c r="Q38" s="6">
        <v>0</v>
      </c>
      <c r="R38" s="6"/>
      <c r="S38" s="6"/>
      <c r="T38" s="6"/>
      <c r="U38" s="6"/>
      <c r="V38" s="6">
        <v>1984.3</v>
      </c>
      <c r="W38" s="6">
        <v>127.96</v>
      </c>
      <c r="X38" s="6">
        <v>1984.3</v>
      </c>
      <c r="Y38" s="513">
        <f>IF(A38&lt;&gt;"",IF(A38=мар17!A38,0,1),IF(AND(B38=мар17!B38,C38=мар17!C38),0,1))</f>
        <v>0</v>
      </c>
      <c r="Z38" s="70" t="str">
        <f t="shared" si="5"/>
        <v>ул. Первая д.1</v>
      </c>
      <c r="AA38" s="504">
        <f>IF($B38&lt;&gt;"",MAX(AA$7:AA37)+1,0)</f>
        <v>31</v>
      </c>
      <c r="AB38" s="502">
        <f t="shared" si="1"/>
        <v>38</v>
      </c>
      <c r="AC38" s="504">
        <f>1</f>
        <v>1</v>
      </c>
      <c r="AD38" s="103">
        <f t="shared" si="6"/>
        <v>1884.3</v>
      </c>
      <c r="AE38" s="103">
        <f t="shared" si="7"/>
        <v>0</v>
      </c>
      <c r="AF38" s="103">
        <f t="shared" si="8"/>
        <v>100</v>
      </c>
      <c r="AG38" s="3"/>
    </row>
    <row r="39" spans="2:33" ht="13.2" x14ac:dyDescent="0.25">
      <c r="B39" s="1" t="str">
        <f>адреса!$G$38</f>
        <v>кв.32</v>
      </c>
      <c r="C39" s="522">
        <f>адреса!$I$38</f>
        <v>10000032</v>
      </c>
      <c r="D39" s="6" t="str">
        <f>адреса!$K$38</f>
        <v>ФИО-1-32</v>
      </c>
      <c r="E39" s="6">
        <v>6100.01</v>
      </c>
      <c r="F39" s="6">
        <v>3762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/>
      <c r="M39" s="6">
        <v>100</v>
      </c>
      <c r="N39" s="6">
        <v>0</v>
      </c>
      <c r="O39" s="6">
        <v>2743.79</v>
      </c>
      <c r="P39" s="6">
        <v>0</v>
      </c>
      <c r="Q39" s="6">
        <v>0</v>
      </c>
      <c r="R39" s="6"/>
      <c r="S39" s="6"/>
      <c r="T39" s="6"/>
      <c r="U39" s="6"/>
      <c r="V39" s="6">
        <v>6605.79</v>
      </c>
      <c r="W39" s="6">
        <v>0</v>
      </c>
      <c r="X39" s="6">
        <v>12705.8</v>
      </c>
      <c r="Y39" s="513">
        <f>IF(A39&lt;&gt;"",IF(A39=мар17!A39,0,1),IF(AND(B39=мар17!B39,C39=мар17!C39),0,1))</f>
        <v>0</v>
      </c>
      <c r="Z39" s="70" t="str">
        <f t="shared" si="5"/>
        <v>ул. Первая д.1</v>
      </c>
      <c r="AA39" s="504">
        <f>IF($B39&lt;&gt;"",MAX(AA$7:AA38)+1,0)</f>
        <v>32</v>
      </c>
      <c r="AB39" s="502">
        <f t="shared" si="1"/>
        <v>39</v>
      </c>
      <c r="AC39" s="504">
        <f>1</f>
        <v>1</v>
      </c>
      <c r="AD39" s="103">
        <f t="shared" si="6"/>
        <v>3762</v>
      </c>
      <c r="AE39" s="103">
        <f t="shared" si="7"/>
        <v>2743.79</v>
      </c>
      <c r="AF39" s="103">
        <f t="shared" si="8"/>
        <v>100</v>
      </c>
      <c r="AG39" s="3"/>
    </row>
    <row r="40" spans="2:33" ht="13.2" x14ac:dyDescent="0.25">
      <c r="B40" s="1" t="str">
        <f>адреса!$G$39</f>
        <v>кв.33</v>
      </c>
      <c r="C40" s="522">
        <f>адреса!$I$39</f>
        <v>10000033</v>
      </c>
      <c r="D40" s="6" t="str">
        <f>адреса!$K$39</f>
        <v>ФИО-1-33</v>
      </c>
      <c r="E40" s="6">
        <v>3862</v>
      </c>
      <c r="F40" s="6">
        <v>3762</v>
      </c>
      <c r="G40" s="6">
        <v>0</v>
      </c>
      <c r="H40" s="6">
        <v>0</v>
      </c>
      <c r="I40" s="6">
        <v>1193.2</v>
      </c>
      <c r="J40" s="6">
        <v>242.2</v>
      </c>
      <c r="K40" s="6">
        <v>989.2</v>
      </c>
      <c r="L40" s="6"/>
      <c r="M40" s="6">
        <v>100</v>
      </c>
      <c r="N40" s="6">
        <v>0</v>
      </c>
      <c r="O40" s="6">
        <v>0</v>
      </c>
      <c r="P40" s="6">
        <v>0</v>
      </c>
      <c r="Q40" s="6">
        <v>0</v>
      </c>
      <c r="R40" s="6"/>
      <c r="S40" s="6"/>
      <c r="T40" s="6"/>
      <c r="U40" s="6"/>
      <c r="V40" s="6">
        <v>6286.6</v>
      </c>
      <c r="W40" s="6">
        <v>3862</v>
      </c>
      <c r="X40" s="6">
        <v>6286.6</v>
      </c>
      <c r="Y40" s="513">
        <f>IF(A40&lt;&gt;"",IF(A40=мар17!A40,0,1),IF(AND(B40=мар17!B40,C40=мар17!C40),0,1))</f>
        <v>0</v>
      </c>
      <c r="Z40" s="70" t="str">
        <f t="shared" si="5"/>
        <v>ул. Первая д.1</v>
      </c>
      <c r="AA40" s="504">
        <f>IF($B40&lt;&gt;"",MAX(AA$7:AA39)+1,0)</f>
        <v>33</v>
      </c>
      <c r="AB40" s="502">
        <f t="shared" si="1"/>
        <v>40</v>
      </c>
      <c r="AC40" s="504">
        <f>1</f>
        <v>1</v>
      </c>
      <c r="AD40" s="103">
        <f t="shared" si="6"/>
        <v>3762</v>
      </c>
      <c r="AE40" s="103">
        <f t="shared" si="7"/>
        <v>2424.6000000000004</v>
      </c>
      <c r="AF40" s="103">
        <f t="shared" si="8"/>
        <v>100</v>
      </c>
      <c r="AG40" s="3"/>
    </row>
    <row r="41" spans="2:33" ht="13.2" x14ac:dyDescent="0.25">
      <c r="B41" s="1" t="str">
        <f>адреса!$G$40</f>
        <v>кв.34</v>
      </c>
      <c r="C41" s="522">
        <f>адреса!$I$40</f>
        <v>10000034</v>
      </c>
      <c r="D41" s="6" t="str">
        <f>адреса!$K$40</f>
        <v>ФИО-1-34</v>
      </c>
      <c r="E41" s="6">
        <v>2251.9699999999998</v>
      </c>
      <c r="F41" s="6">
        <v>-2295.4499999999998</v>
      </c>
      <c r="G41" s="6">
        <v>0</v>
      </c>
      <c r="H41" s="6">
        <v>0</v>
      </c>
      <c r="I41" s="6">
        <v>659.31</v>
      </c>
      <c r="J41" s="6">
        <v>2396.33</v>
      </c>
      <c r="K41" s="6">
        <v>1008.61</v>
      </c>
      <c r="L41" s="6"/>
      <c r="M41" s="6">
        <v>100</v>
      </c>
      <c r="N41" s="6">
        <v>0</v>
      </c>
      <c r="O41" s="6">
        <v>311.75</v>
      </c>
      <c r="P41" s="6">
        <v>0</v>
      </c>
      <c r="Q41" s="6">
        <v>0</v>
      </c>
      <c r="R41" s="6"/>
      <c r="S41" s="6"/>
      <c r="T41" s="6"/>
      <c r="U41" s="6"/>
      <c r="V41" s="6">
        <v>2180.5500000000002</v>
      </c>
      <c r="W41" s="6">
        <v>2251.9699999999998</v>
      </c>
      <c r="X41" s="6">
        <v>2180.5500000000002</v>
      </c>
      <c r="Y41" s="513">
        <f>IF(A41&lt;&gt;"",IF(A41=мар17!A41,0,1),IF(AND(B41=мар17!B41,C41=мар17!C41),0,1))</f>
        <v>0</v>
      </c>
      <c r="Z41" s="70" t="str">
        <f t="shared" si="5"/>
        <v>ул. Первая д.1</v>
      </c>
      <c r="AA41" s="504">
        <f>IF($B41&lt;&gt;"",MAX(AA$7:AA40)+1,0)</f>
        <v>34</v>
      </c>
      <c r="AB41" s="502">
        <f t="shared" si="1"/>
        <v>41</v>
      </c>
      <c r="AC41" s="504">
        <f>1</f>
        <v>1</v>
      </c>
      <c r="AD41" s="103">
        <f t="shared" si="6"/>
        <v>-2295.4499999999998</v>
      </c>
      <c r="AE41" s="103">
        <f t="shared" si="7"/>
        <v>4376</v>
      </c>
      <c r="AF41" s="103">
        <f t="shared" si="8"/>
        <v>100</v>
      </c>
      <c r="AG41" s="3"/>
    </row>
    <row r="42" spans="2:33" ht="13.2" x14ac:dyDescent="0.25">
      <c r="B42" s="1" t="str">
        <f>адреса!$G$41</f>
        <v>кв.35</v>
      </c>
      <c r="C42" s="522">
        <f>адреса!$I$41</f>
        <v>10000035</v>
      </c>
      <c r="D42" s="6" t="str">
        <f>адреса!$K$41</f>
        <v>ФИО-1-35</v>
      </c>
      <c r="E42" s="6">
        <v>3762</v>
      </c>
      <c r="F42" s="6">
        <v>3762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/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/>
      <c r="S42" s="6"/>
      <c r="T42" s="6"/>
      <c r="U42" s="6"/>
      <c r="V42" s="6">
        <v>3762</v>
      </c>
      <c r="W42" s="6">
        <v>3762</v>
      </c>
      <c r="X42" s="6">
        <v>3762</v>
      </c>
      <c r="Y42" s="513">
        <f>IF(A42&lt;&gt;"",IF(A42=мар17!A42,0,1),IF(AND(B42=мар17!B42,C42=мар17!C42),0,1))</f>
        <v>0</v>
      </c>
      <c r="Z42" s="70" t="str">
        <f t="shared" si="5"/>
        <v>ул. Первая д.1</v>
      </c>
      <c r="AA42" s="504">
        <f>IF($B42&lt;&gt;"",MAX(AA$7:AA41)+1,0)</f>
        <v>35</v>
      </c>
      <c r="AB42" s="502">
        <f t="shared" si="1"/>
        <v>42</v>
      </c>
      <c r="AC42" s="504">
        <f>1</f>
        <v>1</v>
      </c>
      <c r="AD42" s="103">
        <f t="shared" si="6"/>
        <v>3762</v>
      </c>
      <c r="AE42" s="103">
        <f t="shared" si="7"/>
        <v>0</v>
      </c>
      <c r="AF42" s="103">
        <f t="shared" si="8"/>
        <v>0</v>
      </c>
      <c r="AG42" s="3"/>
    </row>
    <row r="43" spans="2:33" ht="13.2" x14ac:dyDescent="0.25">
      <c r="B43" s="1" t="str">
        <f>адреса!$G$42</f>
        <v>кв.36</v>
      </c>
      <c r="C43" s="522">
        <f>адреса!$I$42</f>
        <v>10000036</v>
      </c>
      <c r="D43" s="6" t="str">
        <f>адреса!$K$42</f>
        <v>ФИО-1-36</v>
      </c>
      <c r="E43" s="6">
        <v>4111.4799999999996</v>
      </c>
      <c r="F43" s="6">
        <v>3319.65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/>
      <c r="M43" s="6">
        <v>100</v>
      </c>
      <c r="N43" s="6">
        <v>0</v>
      </c>
      <c r="O43" s="6">
        <v>796.58</v>
      </c>
      <c r="P43" s="6">
        <v>0</v>
      </c>
      <c r="Q43" s="6">
        <v>0</v>
      </c>
      <c r="R43" s="6"/>
      <c r="S43" s="6"/>
      <c r="T43" s="6"/>
      <c r="U43" s="6"/>
      <c r="V43" s="6">
        <v>4216.2299999999996</v>
      </c>
      <c r="W43" s="6">
        <v>0</v>
      </c>
      <c r="X43" s="6">
        <v>8327.7099999999991</v>
      </c>
      <c r="Y43" s="513">
        <f>IF(A43&lt;&gt;"",IF(A43=мар17!A43,0,1),IF(AND(B43=мар17!B43,C43=мар17!C43),0,1))</f>
        <v>0</v>
      </c>
      <c r="Z43" s="70" t="str">
        <f t="shared" si="5"/>
        <v>ул. Первая д.1</v>
      </c>
      <c r="AA43" s="504">
        <f>IF($B43&lt;&gt;"",MAX(AA$7:AA42)+1,0)</f>
        <v>36</v>
      </c>
      <c r="AB43" s="502">
        <f t="shared" si="1"/>
        <v>43</v>
      </c>
      <c r="AC43" s="504">
        <f>1</f>
        <v>1</v>
      </c>
      <c r="AD43" s="103">
        <f t="shared" si="6"/>
        <v>3319.65</v>
      </c>
      <c r="AE43" s="103">
        <f t="shared" si="7"/>
        <v>796.58</v>
      </c>
      <c r="AF43" s="103">
        <f t="shared" si="8"/>
        <v>99.999999999999432</v>
      </c>
      <c r="AG43" s="3"/>
    </row>
    <row r="44" spans="2:33" ht="13.2" x14ac:dyDescent="0.25">
      <c r="B44" s="1" t="str">
        <f>адреса!$G$43</f>
        <v>кв.37</v>
      </c>
      <c r="C44" s="522">
        <f>адреса!$I$43</f>
        <v>10000037</v>
      </c>
      <c r="D44" s="6" t="str">
        <f>адреса!$K$43</f>
        <v>ФИО-1-37</v>
      </c>
      <c r="E44" s="6">
        <v>2345.39</v>
      </c>
      <c r="F44" s="6">
        <v>579.02</v>
      </c>
      <c r="G44" s="6">
        <v>0</v>
      </c>
      <c r="H44" s="6">
        <v>0</v>
      </c>
      <c r="I44" s="6">
        <v>239.36</v>
      </c>
      <c r="J44" s="6">
        <v>629.96</v>
      </c>
      <c r="K44" s="6">
        <v>317.16000000000003</v>
      </c>
      <c r="L44" s="6"/>
      <c r="M44" s="6">
        <v>100</v>
      </c>
      <c r="N44" s="6">
        <v>0</v>
      </c>
      <c r="O44" s="6">
        <v>556.19000000000005</v>
      </c>
      <c r="P44" s="6">
        <v>0</v>
      </c>
      <c r="Q44" s="6">
        <v>0</v>
      </c>
      <c r="R44" s="6"/>
      <c r="S44" s="6"/>
      <c r="T44" s="6"/>
      <c r="U44" s="6"/>
      <c r="V44" s="6">
        <v>2421.69</v>
      </c>
      <c r="W44" s="6">
        <v>2345.39</v>
      </c>
      <c r="X44" s="6">
        <v>2421.69</v>
      </c>
      <c r="Y44" s="513">
        <f>IF(A44&lt;&gt;"",IF(A44=мар17!A44,0,1),IF(AND(B44=мар17!B44,C44=мар17!C44),0,1))</f>
        <v>0</v>
      </c>
      <c r="Z44" s="70" t="str">
        <f t="shared" si="5"/>
        <v>ул. Первая д.1</v>
      </c>
      <c r="AA44" s="504">
        <f>IF($B44&lt;&gt;"",MAX(AA$7:AA43)+1,0)</f>
        <v>37</v>
      </c>
      <c r="AB44" s="502">
        <f t="shared" si="1"/>
        <v>44</v>
      </c>
      <c r="AC44" s="504">
        <f>1</f>
        <v>1</v>
      </c>
      <c r="AD44" s="103">
        <f t="shared" si="6"/>
        <v>579.02</v>
      </c>
      <c r="AE44" s="103">
        <f t="shared" si="7"/>
        <v>1742.67</v>
      </c>
      <c r="AF44" s="103">
        <f t="shared" si="8"/>
        <v>100</v>
      </c>
      <c r="AG44" s="3"/>
    </row>
    <row r="45" spans="2:33" ht="13.2" x14ac:dyDescent="0.25">
      <c r="B45" s="1" t="str">
        <f>адреса!$G$44</f>
        <v>кв.38</v>
      </c>
      <c r="C45" s="522">
        <f>адреса!$I$44</f>
        <v>10000038</v>
      </c>
      <c r="D45" s="6" t="str">
        <f>адреса!$K$44</f>
        <v>ФИО-1-38</v>
      </c>
      <c r="E45" s="6">
        <v>37907.230000000003</v>
      </c>
      <c r="F45" s="6">
        <v>3230.7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/>
      <c r="M45" s="6">
        <v>100</v>
      </c>
      <c r="N45" s="6">
        <v>0</v>
      </c>
      <c r="O45" s="6">
        <v>1389.42</v>
      </c>
      <c r="P45" s="6">
        <v>0</v>
      </c>
      <c r="Q45" s="6">
        <v>0</v>
      </c>
      <c r="R45" s="6"/>
      <c r="S45" s="6"/>
      <c r="T45" s="6"/>
      <c r="U45" s="6"/>
      <c r="V45" s="6">
        <v>4720.12</v>
      </c>
      <c r="W45" s="6">
        <v>0</v>
      </c>
      <c r="X45" s="6">
        <v>42627.35</v>
      </c>
      <c r="Y45" s="513">
        <f>IF(A45&lt;&gt;"",IF(A45=мар17!A45,0,1),IF(AND(B45=мар17!B45,C45=мар17!C45),0,1))</f>
        <v>0</v>
      </c>
      <c r="Z45" s="70" t="str">
        <f t="shared" si="5"/>
        <v>ул. Первая д.1</v>
      </c>
      <c r="AA45" s="504">
        <f>IF($B45&lt;&gt;"",MAX(AA$7:AA44)+1,0)</f>
        <v>38</v>
      </c>
      <c r="AB45" s="502">
        <f t="shared" si="1"/>
        <v>45</v>
      </c>
      <c r="AC45" s="504">
        <f>1</f>
        <v>1</v>
      </c>
      <c r="AD45" s="103">
        <f t="shared" si="6"/>
        <v>3230.7</v>
      </c>
      <c r="AE45" s="103">
        <f t="shared" si="7"/>
        <v>1389.42</v>
      </c>
      <c r="AF45" s="103">
        <f t="shared" si="8"/>
        <v>100</v>
      </c>
      <c r="AG45" s="3"/>
    </row>
    <row r="46" spans="2:33" ht="13.2" x14ac:dyDescent="0.25">
      <c r="B46" s="1" t="str">
        <f>адреса!$G$45</f>
        <v>кв.39</v>
      </c>
      <c r="C46" s="522">
        <f>адреса!$I$45</f>
        <v>10000039</v>
      </c>
      <c r="D46" s="6" t="str">
        <f>адреса!$K$45</f>
        <v>ФИО-1-39</v>
      </c>
      <c r="E46" s="6">
        <v>62756.51</v>
      </c>
      <c r="F46" s="6">
        <v>8210.7000000000007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/>
      <c r="M46" s="6">
        <v>0</v>
      </c>
      <c r="N46" s="6">
        <v>0</v>
      </c>
      <c r="O46" s="6">
        <v>291.99</v>
      </c>
      <c r="P46" s="6">
        <v>0</v>
      </c>
      <c r="Q46" s="6">
        <v>0</v>
      </c>
      <c r="R46" s="6"/>
      <c r="S46" s="6"/>
      <c r="T46" s="6"/>
      <c r="U46" s="6"/>
      <c r="V46" s="6">
        <v>8502.69</v>
      </c>
      <c r="W46" s="6">
        <v>0</v>
      </c>
      <c r="X46" s="6">
        <v>71259.199999999997</v>
      </c>
      <c r="Y46" s="513">
        <f>IF(A46&lt;&gt;"",IF(A46=мар17!A46,0,1),IF(AND(B46=мар17!B46,C46=мар17!C46),0,1))</f>
        <v>0</v>
      </c>
      <c r="Z46" s="70" t="str">
        <f t="shared" si="5"/>
        <v>ул. Первая д.1</v>
      </c>
      <c r="AA46" s="504">
        <f>IF($B46&lt;&gt;"",MAX(AA$7:AA45)+1,0)</f>
        <v>39</v>
      </c>
      <c r="AB46" s="502">
        <f t="shared" si="1"/>
        <v>46</v>
      </c>
      <c r="AC46" s="504">
        <f>1</f>
        <v>1</v>
      </c>
      <c r="AD46" s="103">
        <f t="shared" si="6"/>
        <v>8210.7000000000007</v>
      </c>
      <c r="AE46" s="103">
        <f t="shared" si="7"/>
        <v>291.99</v>
      </c>
      <c r="AF46" s="103">
        <f t="shared" si="8"/>
        <v>0</v>
      </c>
      <c r="AG46" s="3"/>
    </row>
    <row r="47" spans="2:33" ht="13.2" x14ac:dyDescent="0.25">
      <c r="B47" s="1" t="str">
        <f>адреса!$G$46</f>
        <v>кв.40</v>
      </c>
      <c r="C47" s="522">
        <f>адреса!$I$46</f>
        <v>10000040</v>
      </c>
      <c r="D47" s="6" t="str">
        <f>адреса!$K$46</f>
        <v>ФИО-1-40</v>
      </c>
      <c r="E47" s="6">
        <v>34458.28</v>
      </c>
      <c r="F47" s="6">
        <v>5385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/>
      <c r="M47" s="6">
        <v>0</v>
      </c>
      <c r="N47" s="6">
        <v>0</v>
      </c>
      <c r="O47" s="6">
        <v>639.33000000000004</v>
      </c>
      <c r="P47" s="6">
        <v>0</v>
      </c>
      <c r="Q47" s="6">
        <v>0</v>
      </c>
      <c r="R47" s="6"/>
      <c r="S47" s="6"/>
      <c r="T47" s="6"/>
      <c r="U47" s="6"/>
      <c r="V47" s="6">
        <v>6024.33</v>
      </c>
      <c r="W47" s="6">
        <v>0</v>
      </c>
      <c r="X47" s="6">
        <v>40482.61</v>
      </c>
      <c r="Y47" s="513">
        <f>IF(A47&lt;&gt;"",IF(A47=мар17!A47,0,1),IF(AND(B47=мар17!B47,C47=мар17!C47),0,1))</f>
        <v>0</v>
      </c>
      <c r="Z47" s="70" t="str">
        <f t="shared" si="5"/>
        <v>ул. Первая д.1</v>
      </c>
      <c r="AA47" s="504">
        <f>IF($B47&lt;&gt;"",MAX(AA$7:AA46)+1,0)</f>
        <v>40</v>
      </c>
      <c r="AB47" s="502">
        <f t="shared" si="1"/>
        <v>47</v>
      </c>
      <c r="AC47" s="504">
        <f>1</f>
        <v>1</v>
      </c>
      <c r="AD47" s="103">
        <f t="shared" si="6"/>
        <v>5385</v>
      </c>
      <c r="AE47" s="103">
        <f t="shared" si="7"/>
        <v>639.33000000000004</v>
      </c>
      <c r="AF47" s="103">
        <f t="shared" si="8"/>
        <v>0</v>
      </c>
      <c r="AG47" s="3"/>
    </row>
    <row r="48" spans="2:33" ht="13.2" x14ac:dyDescent="0.25">
      <c r="B48" s="1" t="str">
        <f>адреса!$G$47</f>
        <v>кв.41</v>
      </c>
      <c r="C48" s="522">
        <f>адреса!$I$47</f>
        <v>10000041</v>
      </c>
      <c r="D48" s="6" t="str">
        <f>адреса!$K$47</f>
        <v>ФИО-1-41</v>
      </c>
      <c r="E48" s="6">
        <v>26497.3</v>
      </c>
      <c r="F48" s="6">
        <v>4303.2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/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/>
      <c r="S48" s="6"/>
      <c r="T48" s="6"/>
      <c r="U48" s="6"/>
      <c r="V48" s="6">
        <v>4303.2</v>
      </c>
      <c r="W48" s="6">
        <v>0</v>
      </c>
      <c r="X48" s="6">
        <v>30800.5</v>
      </c>
      <c r="Y48" s="513">
        <f>IF(A48&lt;&gt;"",IF(A48=мар17!A48,0,1),IF(AND(B48=мар17!B48,C48=мар17!C48),0,1))</f>
        <v>0</v>
      </c>
      <c r="Z48" s="70" t="str">
        <f t="shared" si="5"/>
        <v>ул. Первая д.1</v>
      </c>
      <c r="AA48" s="504">
        <f>IF($B48&lt;&gt;"",MAX(AA$7:AA47)+1,0)</f>
        <v>41</v>
      </c>
      <c r="AB48" s="502">
        <f t="shared" si="1"/>
        <v>48</v>
      </c>
      <c r="AC48" s="504">
        <f>1</f>
        <v>1</v>
      </c>
      <c r="AD48" s="103">
        <f t="shared" si="6"/>
        <v>4303.2</v>
      </c>
      <c r="AE48" s="103">
        <f t="shared" si="7"/>
        <v>0</v>
      </c>
      <c r="AF48" s="103">
        <f t="shared" si="8"/>
        <v>0</v>
      </c>
      <c r="AG48" s="3"/>
    </row>
    <row r="49" spans="1:33" ht="13.2" x14ac:dyDescent="0.25">
      <c r="B49" s="1" t="str">
        <f>адреса!$G$48</f>
        <v>кв.42</v>
      </c>
      <c r="C49" s="522">
        <f>адреса!$I$48</f>
        <v>10000042</v>
      </c>
      <c r="D49" s="6" t="str">
        <f>адреса!$K$48</f>
        <v>ФИО-1-42</v>
      </c>
      <c r="E49" s="6">
        <v>749.06</v>
      </c>
      <c r="F49" s="6">
        <v>1722.6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/>
      <c r="M49" s="6">
        <v>0</v>
      </c>
      <c r="N49" s="6">
        <v>0</v>
      </c>
      <c r="O49" s="6">
        <v>417.57</v>
      </c>
      <c r="P49" s="6">
        <v>0</v>
      </c>
      <c r="Q49" s="6">
        <v>0</v>
      </c>
      <c r="R49" s="6"/>
      <c r="S49" s="6"/>
      <c r="T49" s="6"/>
      <c r="U49" s="6"/>
      <c r="V49" s="6">
        <v>2140.17</v>
      </c>
      <c r="W49" s="6">
        <v>0</v>
      </c>
      <c r="X49" s="6">
        <v>2889.23</v>
      </c>
      <c r="Y49" s="513">
        <f>IF(A49&lt;&gt;"",IF(A49=мар17!A49,0,1),IF(AND(B49=мар17!B49,C49=мар17!C49),0,1))</f>
        <v>0</v>
      </c>
      <c r="Z49" s="70" t="str">
        <f t="shared" si="5"/>
        <v>ул. Первая д.1</v>
      </c>
      <c r="AA49" s="504">
        <f>IF($B49&lt;&gt;"",MAX(AA$7:AA48)+1,0)</f>
        <v>42</v>
      </c>
      <c r="AB49" s="502">
        <f t="shared" si="1"/>
        <v>49</v>
      </c>
      <c r="AC49" s="504">
        <f>1</f>
        <v>1</v>
      </c>
      <c r="AD49" s="103">
        <f t="shared" si="6"/>
        <v>1722.6</v>
      </c>
      <c r="AE49" s="103">
        <f t="shared" si="7"/>
        <v>417.57</v>
      </c>
      <c r="AF49" s="103">
        <f t="shared" si="8"/>
        <v>0</v>
      </c>
      <c r="AG49" s="3"/>
    </row>
    <row r="50" spans="1:33" ht="13.2" x14ac:dyDescent="0.25">
      <c r="B50" s="1" t="str">
        <f>адреса!$G$49</f>
        <v>кв.43</v>
      </c>
      <c r="C50" s="522">
        <f>адреса!$I$49</f>
        <v>10000043</v>
      </c>
      <c r="D50" s="6" t="str">
        <f>адреса!$K$49</f>
        <v>ФИО-1-43</v>
      </c>
      <c r="E50" s="6">
        <v>28915.35</v>
      </c>
      <c r="F50" s="6">
        <v>4695.8999999999996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/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/>
      <c r="S50" s="6"/>
      <c r="T50" s="6"/>
      <c r="U50" s="6"/>
      <c r="V50" s="6">
        <v>4695.8999999999996</v>
      </c>
      <c r="W50" s="6">
        <v>0</v>
      </c>
      <c r="X50" s="6">
        <v>33611.25</v>
      </c>
      <c r="Y50" s="513">
        <f>IF(A50&lt;&gt;"",IF(A50=мар17!A50,0,1),IF(AND(B50=мар17!B50,C50=мар17!C50),0,1))</f>
        <v>0</v>
      </c>
      <c r="Z50" s="70" t="str">
        <f t="shared" si="5"/>
        <v>ул. Первая д.1</v>
      </c>
      <c r="AA50" s="504">
        <f>IF($B50&lt;&gt;"",MAX(AA$7:AA49)+1,0)</f>
        <v>43</v>
      </c>
      <c r="AB50" s="502">
        <f t="shared" si="1"/>
        <v>50</v>
      </c>
      <c r="AC50" s="504">
        <f>1</f>
        <v>1</v>
      </c>
      <c r="AD50" s="103">
        <f t="shared" si="6"/>
        <v>4695.8999999999996</v>
      </c>
      <c r="AE50" s="103">
        <f t="shared" si="7"/>
        <v>0</v>
      </c>
      <c r="AF50" s="103">
        <f t="shared" si="8"/>
        <v>0</v>
      </c>
      <c r="AG50" s="3"/>
    </row>
    <row r="51" spans="1:33" ht="13.2" x14ac:dyDescent="0.25">
      <c r="B51" s="1" t="str">
        <f>адреса!$G$50</f>
        <v>кв.44</v>
      </c>
      <c r="C51" s="522">
        <f>адреса!$I$50</f>
        <v>10000044</v>
      </c>
      <c r="D51" s="6" t="str">
        <f>адреса!$K$50</f>
        <v>ФИО-1-44</v>
      </c>
      <c r="E51" s="6">
        <v>26497.3</v>
      </c>
      <c r="F51" s="6">
        <v>4303.2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/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/>
      <c r="S51" s="6"/>
      <c r="T51" s="6"/>
      <c r="U51" s="6"/>
      <c r="V51" s="6">
        <v>4303.2</v>
      </c>
      <c r="W51" s="6">
        <v>0</v>
      </c>
      <c r="X51" s="6">
        <v>30800.5</v>
      </c>
      <c r="Y51" s="513">
        <f>IF(A51&lt;&gt;"",IF(A51=мар17!A51,0,1),IF(AND(B51=мар17!B51,C51=мар17!C51),0,1))</f>
        <v>0</v>
      </c>
      <c r="Z51" s="70" t="str">
        <f t="shared" si="5"/>
        <v>ул. Первая д.1</v>
      </c>
      <c r="AA51" s="504">
        <f>IF($B51&lt;&gt;"",MAX(AA$7:AA50)+1,0)</f>
        <v>44</v>
      </c>
      <c r="AB51" s="502">
        <f t="shared" si="1"/>
        <v>51</v>
      </c>
      <c r="AC51" s="504">
        <f>1</f>
        <v>1</v>
      </c>
      <c r="AD51" s="103">
        <f t="shared" si="6"/>
        <v>4303.2</v>
      </c>
      <c r="AE51" s="103">
        <f t="shared" si="7"/>
        <v>0</v>
      </c>
      <c r="AF51" s="103">
        <f t="shared" si="8"/>
        <v>0</v>
      </c>
      <c r="AG51" s="3"/>
    </row>
    <row r="52" spans="1:33" ht="13.2" x14ac:dyDescent="0.25">
      <c r="B52" s="1" t="str">
        <f>адреса!$G$51</f>
        <v>кв.45</v>
      </c>
      <c r="C52" s="522">
        <f>адреса!$I$51</f>
        <v>10000045</v>
      </c>
      <c r="D52" s="6" t="str">
        <f>адреса!$K$51</f>
        <v>ФИО-1-45</v>
      </c>
      <c r="E52" s="6">
        <v>25130.28</v>
      </c>
      <c r="F52" s="6">
        <v>1696.2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/>
      <c r="M52" s="6">
        <v>0</v>
      </c>
      <c r="N52" s="6">
        <v>0</v>
      </c>
      <c r="O52" s="6">
        <v>168.85</v>
      </c>
      <c r="P52" s="6">
        <v>0</v>
      </c>
      <c r="Q52" s="6">
        <v>0</v>
      </c>
      <c r="R52" s="6"/>
      <c r="S52" s="6"/>
      <c r="T52" s="6"/>
      <c r="U52" s="6"/>
      <c r="V52" s="6">
        <v>1865.05</v>
      </c>
      <c r="W52" s="6">
        <v>0</v>
      </c>
      <c r="X52" s="6">
        <v>26995.33</v>
      </c>
      <c r="Y52" s="513">
        <f>IF(A52&lt;&gt;"",IF(A52=мар17!A52,0,1),IF(AND(B52=мар17!B52,C52=мар17!C52),0,1))</f>
        <v>0</v>
      </c>
      <c r="Z52" s="70" t="str">
        <f t="shared" si="5"/>
        <v>ул. Первая д.1</v>
      </c>
      <c r="AA52" s="504">
        <f>IF($B52&lt;&gt;"",MAX(AA$7:AA51)+1,0)</f>
        <v>45</v>
      </c>
      <c r="AB52" s="502">
        <f t="shared" si="1"/>
        <v>52</v>
      </c>
      <c r="AC52" s="504">
        <f>1</f>
        <v>1</v>
      </c>
      <c r="AD52" s="103">
        <f t="shared" si="6"/>
        <v>1696.2</v>
      </c>
      <c r="AE52" s="103">
        <f t="shared" si="7"/>
        <v>168.85</v>
      </c>
      <c r="AF52" s="103">
        <f t="shared" si="8"/>
        <v>0</v>
      </c>
      <c r="AG52" s="3"/>
    </row>
    <row r="53" spans="1:33" ht="13.2" x14ac:dyDescent="0.25">
      <c r="B53" s="1" t="str">
        <f>адреса!$G$52</f>
        <v>кв.46</v>
      </c>
      <c r="C53" s="522">
        <f>адреса!$I$52</f>
        <v>10000046</v>
      </c>
      <c r="D53" s="6" t="str">
        <f>адреса!$K$52</f>
        <v>ФИО-1-46</v>
      </c>
      <c r="E53" s="6">
        <v>28915.35</v>
      </c>
      <c r="F53" s="6">
        <v>4695.8999999999996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/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/>
      <c r="S53" s="6"/>
      <c r="T53" s="6"/>
      <c r="U53" s="6"/>
      <c r="V53" s="6">
        <v>4695.8999999999996</v>
      </c>
      <c r="W53" s="6">
        <v>0</v>
      </c>
      <c r="X53" s="6">
        <v>33611.25</v>
      </c>
      <c r="Y53" s="513">
        <f>IF(A53&lt;&gt;"",IF(A53=мар17!A53,0,1),IF(AND(B53=мар17!B53,C53=мар17!C53),0,1))</f>
        <v>0</v>
      </c>
      <c r="Z53" s="70" t="str">
        <f t="shared" si="5"/>
        <v>ул. Первая д.1</v>
      </c>
      <c r="AA53" s="504">
        <f>IF($B53&lt;&gt;"",MAX(AA$7:AA52)+1,0)</f>
        <v>46</v>
      </c>
      <c r="AB53" s="502">
        <f t="shared" si="1"/>
        <v>53</v>
      </c>
      <c r="AC53" s="504">
        <f>1</f>
        <v>1</v>
      </c>
      <c r="AD53" s="103">
        <f t="shared" si="6"/>
        <v>4695.8999999999996</v>
      </c>
      <c r="AE53" s="103">
        <f t="shared" si="7"/>
        <v>0</v>
      </c>
      <c r="AF53" s="103">
        <f t="shared" si="8"/>
        <v>0</v>
      </c>
      <c r="AG53" s="3"/>
    </row>
    <row r="54" spans="1:33" ht="13.2" x14ac:dyDescent="0.25">
      <c r="B54" s="1" t="str">
        <f>адреса!$G$53</f>
        <v>кв.47</v>
      </c>
      <c r="C54" s="522">
        <f>адреса!$I$53</f>
        <v>10000047</v>
      </c>
      <c r="D54" s="6" t="str">
        <f>адреса!$K$53</f>
        <v>ФИО-1-47</v>
      </c>
      <c r="E54" s="6">
        <v>4270.9399999999996</v>
      </c>
      <c r="F54" s="6">
        <v>4303.2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/>
      <c r="M54" s="6">
        <v>0</v>
      </c>
      <c r="N54" s="6">
        <v>0</v>
      </c>
      <c r="O54" s="6">
        <v>22.32</v>
      </c>
      <c r="P54" s="6">
        <v>0</v>
      </c>
      <c r="Q54" s="6">
        <v>0</v>
      </c>
      <c r="R54" s="6"/>
      <c r="S54" s="6"/>
      <c r="T54" s="6"/>
      <c r="U54" s="6"/>
      <c r="V54" s="6">
        <v>4325.5200000000004</v>
      </c>
      <c r="W54" s="6">
        <v>0</v>
      </c>
      <c r="X54" s="6">
        <v>8596.4599999999991</v>
      </c>
      <c r="Y54" s="513">
        <f>IF(A54&lt;&gt;"",IF(A54=мар17!A54,0,1),IF(AND(B54=мар17!B54,C54=мар17!C54),0,1))</f>
        <v>0</v>
      </c>
      <c r="Z54" s="70" t="str">
        <f t="shared" si="5"/>
        <v>ул. Первая д.1</v>
      </c>
      <c r="AA54" s="504">
        <f>IF($B54&lt;&gt;"",MAX(AA$7:AA53)+1,0)</f>
        <v>47</v>
      </c>
      <c r="AB54" s="502">
        <f t="shared" si="1"/>
        <v>54</v>
      </c>
      <c r="AC54" s="504">
        <f>1</f>
        <v>1</v>
      </c>
      <c r="AD54" s="103">
        <f t="shared" si="6"/>
        <v>4303.2</v>
      </c>
      <c r="AE54" s="103">
        <f t="shared" si="7"/>
        <v>22.32</v>
      </c>
      <c r="AF54" s="103">
        <f t="shared" si="8"/>
        <v>6.1817218011128716E-13</v>
      </c>
      <c r="AG54" s="3"/>
    </row>
    <row r="55" spans="1:33" ht="13.2" x14ac:dyDescent="0.25">
      <c r="B55" s="1" t="str">
        <f>адреса!$G$54</f>
        <v>кв.48</v>
      </c>
      <c r="C55" s="522">
        <f>адреса!$I$54</f>
        <v>10000048</v>
      </c>
      <c r="D55" s="6" t="str">
        <f>адреса!$K$54</f>
        <v>ФИО-1-48</v>
      </c>
      <c r="E55" s="6">
        <v>2284.02</v>
      </c>
      <c r="F55" s="6">
        <v>1984.25</v>
      </c>
      <c r="G55" s="6">
        <v>0</v>
      </c>
      <c r="H55" s="6">
        <v>0</v>
      </c>
      <c r="I55" s="6">
        <v>6.59</v>
      </c>
      <c r="J55" s="6">
        <v>252.37</v>
      </c>
      <c r="K55" s="6">
        <v>56.73</v>
      </c>
      <c r="L55" s="6"/>
      <c r="M55" s="6">
        <v>100</v>
      </c>
      <c r="N55" s="6">
        <v>0</v>
      </c>
      <c r="O55" s="6">
        <v>0</v>
      </c>
      <c r="P55" s="6">
        <v>0</v>
      </c>
      <c r="Q55" s="6">
        <v>0</v>
      </c>
      <c r="R55" s="6"/>
      <c r="S55" s="6"/>
      <c r="T55" s="6"/>
      <c r="U55" s="6"/>
      <c r="V55" s="6">
        <v>2399.94</v>
      </c>
      <c r="W55" s="6">
        <v>2335.87</v>
      </c>
      <c r="X55" s="6">
        <v>2348.09</v>
      </c>
      <c r="Y55" s="513">
        <f>IF(A55&lt;&gt;"",IF(A55=мар17!A55,0,1),IF(AND(B55=мар17!B55,C55=мар17!C55),0,1))</f>
        <v>0</v>
      </c>
      <c r="Z55" s="70" t="str">
        <f t="shared" si="5"/>
        <v>ул. Первая д.1</v>
      </c>
      <c r="AA55" s="504">
        <f>IF($B55&lt;&gt;"",MAX(AA$7:AA54)+1,0)</f>
        <v>48</v>
      </c>
      <c r="AB55" s="502">
        <f t="shared" si="1"/>
        <v>55</v>
      </c>
      <c r="AC55" s="504">
        <f>1</f>
        <v>1</v>
      </c>
      <c r="AD55" s="103">
        <f t="shared" si="6"/>
        <v>1984.25</v>
      </c>
      <c r="AE55" s="103">
        <f t="shared" si="7"/>
        <v>315.69</v>
      </c>
      <c r="AF55" s="103">
        <f t="shared" si="8"/>
        <v>100.00000000000006</v>
      </c>
      <c r="AG55" s="3"/>
    </row>
    <row r="56" spans="1:33" ht="13.2" x14ac:dyDescent="0.25">
      <c r="B56" s="1" t="str">
        <f>адреса!$G$55</f>
        <v>кв.49</v>
      </c>
      <c r="C56" s="522">
        <f>адреса!$I$55</f>
        <v>10000049</v>
      </c>
      <c r="D56" s="6" t="str">
        <f>адреса!$K$55</f>
        <v>ФИО-1-49</v>
      </c>
      <c r="E56" s="6">
        <v>44599.66</v>
      </c>
      <c r="F56" s="6">
        <v>4695.8999999999996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/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/>
      <c r="S56" s="6"/>
      <c r="T56" s="6"/>
      <c r="U56" s="6"/>
      <c r="V56" s="6">
        <v>4695.8999999999996</v>
      </c>
      <c r="W56" s="6">
        <v>0</v>
      </c>
      <c r="X56" s="6">
        <v>49295.56</v>
      </c>
      <c r="Y56" s="513">
        <f>IF(A56&lt;&gt;"",IF(A56=мар17!A56,0,1),IF(AND(B56=мар17!B56,C56=мар17!C56),0,1))</f>
        <v>0</v>
      </c>
      <c r="Z56" s="70" t="str">
        <f t="shared" si="5"/>
        <v>ул. Первая д.1</v>
      </c>
      <c r="AA56" s="504">
        <f>IF($B56&lt;&gt;"",MAX(AA$7:AA55)+1,0)</f>
        <v>49</v>
      </c>
      <c r="AB56" s="502">
        <f t="shared" si="1"/>
        <v>56</v>
      </c>
      <c r="AC56" s="504">
        <f>1</f>
        <v>1</v>
      </c>
      <c r="AD56" s="103">
        <f t="shared" si="6"/>
        <v>4695.8999999999996</v>
      </c>
      <c r="AE56" s="103">
        <f t="shared" si="7"/>
        <v>0</v>
      </c>
      <c r="AF56" s="103">
        <f t="shared" si="8"/>
        <v>0</v>
      </c>
      <c r="AG56" s="3"/>
    </row>
    <row r="57" spans="1:33" ht="13.2" x14ac:dyDescent="0.25">
      <c r="A57" s="4" t="str">
        <f>адреса!$E$104</f>
        <v>ул. Третья д.3</v>
      </c>
      <c r="C57" s="522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513">
        <f>IF(A57&lt;&gt;"",IF(A57=мар17!A106,0,1),IF(AND(B57=мар17!B106,C57=мар17!C106),0,1))</f>
        <v>0</v>
      </c>
      <c r="Z57" s="70" t="str">
        <f t="shared" si="5"/>
        <v>ул. Третья д.3</v>
      </c>
      <c r="AA57" s="504">
        <f>IF($B57&lt;&gt;"",MAX(AA$7:AA56)+1,0)</f>
        <v>0</v>
      </c>
      <c r="AB57" s="502">
        <f t="shared" si="1"/>
        <v>57</v>
      </c>
      <c r="AC57" s="504">
        <f>1</f>
        <v>1</v>
      </c>
      <c r="AD57" s="103">
        <f t="shared" si="6"/>
        <v>0</v>
      </c>
      <c r="AE57" s="103">
        <f t="shared" si="7"/>
        <v>0</v>
      </c>
      <c r="AF57" s="103">
        <f t="shared" si="8"/>
        <v>0</v>
      </c>
      <c r="AG57" s="3"/>
    </row>
    <row r="58" spans="1:33" ht="13.2" x14ac:dyDescent="0.25">
      <c r="B58" s="1" t="str">
        <f>адреса!$G$104</f>
        <v>кв.1</v>
      </c>
      <c r="C58" s="522">
        <f>адреса!$I$104</f>
        <v>30000001</v>
      </c>
      <c r="D58" s="6" t="str">
        <f>адреса!$K$104</f>
        <v>ФИО-3-1</v>
      </c>
      <c r="E58" s="6">
        <v>1817.74</v>
      </c>
      <c r="F58" s="6">
        <v>1817.74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/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/>
      <c r="S58" s="6"/>
      <c r="T58" s="6"/>
      <c r="U58" s="6"/>
      <c r="V58" s="6">
        <v>1817.74</v>
      </c>
      <c r="W58" s="6">
        <v>0</v>
      </c>
      <c r="X58" s="6">
        <v>3635.48</v>
      </c>
      <c r="Y58" s="513">
        <f>IF(A58&lt;&gt;"",IF(A58=мар17!A107,0,1),IF(AND(B58=мар17!B107,C58=мар17!C107),0,1))</f>
        <v>0</v>
      </c>
      <c r="Z58" s="70" t="str">
        <f t="shared" si="5"/>
        <v>ул. Третья д.3</v>
      </c>
      <c r="AA58" s="504">
        <f>IF($B58&lt;&gt;"",MAX(AA$7:AA57)+1,0)</f>
        <v>50</v>
      </c>
      <c r="AB58" s="502">
        <f t="shared" si="1"/>
        <v>58</v>
      </c>
      <c r="AC58" s="504">
        <f>1</f>
        <v>1</v>
      </c>
      <c r="AD58" s="103">
        <f t="shared" si="6"/>
        <v>1817.74</v>
      </c>
      <c r="AE58" s="103">
        <f t="shared" si="7"/>
        <v>0</v>
      </c>
      <c r="AF58" s="103">
        <f t="shared" si="8"/>
        <v>0</v>
      </c>
      <c r="AG58" s="3"/>
    </row>
    <row r="59" spans="1:33" ht="13.2" x14ac:dyDescent="0.25">
      <c r="B59" s="1" t="str">
        <f>адреса!$G$105</f>
        <v>кв.2</v>
      </c>
      <c r="C59" s="522">
        <f>адреса!$I$105</f>
        <v>30000002</v>
      </c>
      <c r="D59" s="6" t="str">
        <f>адреса!$K$105</f>
        <v>ФИО-3-2</v>
      </c>
      <c r="E59" s="6">
        <v>18774.18</v>
      </c>
      <c r="F59" s="6">
        <v>2079.84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  <c r="L59" s="6"/>
      <c r="M59" s="6">
        <v>0</v>
      </c>
      <c r="N59" s="6">
        <v>0</v>
      </c>
      <c r="O59" s="6">
        <v>0</v>
      </c>
      <c r="P59" s="6">
        <v>0</v>
      </c>
      <c r="Q59" s="6">
        <v>0</v>
      </c>
      <c r="R59" s="6"/>
      <c r="S59" s="6"/>
      <c r="T59" s="6"/>
      <c r="U59" s="6"/>
      <c r="V59" s="6">
        <v>2079.84</v>
      </c>
      <c r="W59" s="6">
        <v>0</v>
      </c>
      <c r="X59" s="6">
        <v>20854.02</v>
      </c>
      <c r="Y59" s="513">
        <f>IF(A59&lt;&gt;"",IF(A59=мар17!A108,0,1),IF(AND(B59=мар17!B108,C59=мар17!C108),0,1))</f>
        <v>0</v>
      </c>
      <c r="Z59" s="70" t="str">
        <f t="shared" si="5"/>
        <v>ул. Третья д.3</v>
      </c>
      <c r="AA59" s="504">
        <f>IF($B59&lt;&gt;"",MAX(AA$7:AA58)+1,0)</f>
        <v>51</v>
      </c>
      <c r="AB59" s="502">
        <f t="shared" si="1"/>
        <v>59</v>
      </c>
      <c r="AC59" s="504">
        <f>1</f>
        <v>1</v>
      </c>
      <c r="AD59" s="103">
        <f t="shared" si="6"/>
        <v>2079.84</v>
      </c>
      <c r="AE59" s="103">
        <f t="shared" si="7"/>
        <v>0</v>
      </c>
      <c r="AF59" s="103">
        <f t="shared" si="8"/>
        <v>0</v>
      </c>
      <c r="AG59" s="3"/>
    </row>
    <row r="60" spans="1:33" ht="13.2" x14ac:dyDescent="0.25">
      <c r="B60" s="1" t="str">
        <f>адреса!$G$106</f>
        <v>кв.3</v>
      </c>
      <c r="C60" s="522">
        <f>адреса!$I$106</f>
        <v>30000003</v>
      </c>
      <c r="D60" s="6" t="str">
        <f>адреса!$K$106</f>
        <v>ФИО-3-3</v>
      </c>
      <c r="E60" s="6">
        <v>25226.85</v>
      </c>
      <c r="F60" s="6">
        <v>2794.68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/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6"/>
      <c r="S60" s="6"/>
      <c r="T60" s="6"/>
      <c r="U60" s="6"/>
      <c r="V60" s="6">
        <v>2794.68</v>
      </c>
      <c r="W60" s="6">
        <v>0</v>
      </c>
      <c r="X60" s="6">
        <v>28021.53</v>
      </c>
      <c r="Y60" s="513">
        <f>IF(A60&lt;&gt;"",IF(A60=мар17!A109,0,1),IF(AND(B60=мар17!B109,C60=мар17!C109),0,1))</f>
        <v>0</v>
      </c>
      <c r="Z60" s="70" t="str">
        <f t="shared" si="5"/>
        <v>ул. Третья д.3</v>
      </c>
      <c r="AA60" s="504">
        <f>IF($B60&lt;&gt;"",MAX(AA$7:AA59)+1,0)</f>
        <v>52</v>
      </c>
      <c r="AB60" s="502">
        <f t="shared" si="1"/>
        <v>60</v>
      </c>
      <c r="AC60" s="504">
        <f>1</f>
        <v>1</v>
      </c>
      <c r="AD60" s="103">
        <f t="shared" si="6"/>
        <v>2794.68</v>
      </c>
      <c r="AE60" s="103">
        <f t="shared" si="7"/>
        <v>0</v>
      </c>
      <c r="AF60" s="103">
        <f t="shared" si="8"/>
        <v>0</v>
      </c>
      <c r="AG60" s="3"/>
    </row>
    <row r="61" spans="1:33" ht="13.2" x14ac:dyDescent="0.25">
      <c r="B61" s="1" t="str">
        <f>адреса!$G$107</f>
        <v>кв.4</v>
      </c>
      <c r="C61" s="522">
        <f>адреса!$I$107</f>
        <v>30000004</v>
      </c>
      <c r="D61" s="6" t="str">
        <f>адреса!$K$107</f>
        <v>ФИО-3-4</v>
      </c>
      <c r="E61" s="6">
        <v>22707.279999999999</v>
      </c>
      <c r="F61" s="6">
        <v>2515.56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/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/>
      <c r="S61" s="6"/>
      <c r="T61" s="6"/>
      <c r="U61" s="6"/>
      <c r="V61" s="6">
        <v>2515.56</v>
      </c>
      <c r="W61" s="6">
        <v>0</v>
      </c>
      <c r="X61" s="6">
        <v>25222.84</v>
      </c>
      <c r="Y61" s="513">
        <f>IF(A61&lt;&gt;"",IF(A61=мар17!A110,0,1),IF(AND(B61=мар17!B110,C61=мар17!C110),0,1))</f>
        <v>0</v>
      </c>
      <c r="Z61" s="70" t="str">
        <f t="shared" si="5"/>
        <v>ул. Третья д.3</v>
      </c>
      <c r="AA61" s="504">
        <f>IF($B61&lt;&gt;"",MAX(AA$7:AA60)+1,0)</f>
        <v>53</v>
      </c>
      <c r="AB61" s="502">
        <f t="shared" si="1"/>
        <v>61</v>
      </c>
      <c r="AC61" s="504">
        <f>1</f>
        <v>1</v>
      </c>
      <c r="AD61" s="103">
        <f t="shared" si="6"/>
        <v>2515.56</v>
      </c>
      <c r="AE61" s="103">
        <f t="shared" si="7"/>
        <v>0</v>
      </c>
      <c r="AF61" s="103">
        <f t="shared" si="8"/>
        <v>0</v>
      </c>
      <c r="AG61" s="3"/>
    </row>
    <row r="62" spans="1:33" ht="13.2" x14ac:dyDescent="0.25">
      <c r="B62" s="1" t="str">
        <f>адреса!$G$108</f>
        <v>кв.5</v>
      </c>
      <c r="C62" s="522">
        <f>адреса!$I$108</f>
        <v>30000005</v>
      </c>
      <c r="D62" s="6" t="str">
        <f>адреса!$K$108</f>
        <v>ФИО-3-5</v>
      </c>
      <c r="E62" s="6">
        <v>19674.38</v>
      </c>
      <c r="F62" s="6">
        <v>3223.59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/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/>
      <c r="S62" s="6"/>
      <c r="T62" s="6"/>
      <c r="U62" s="6"/>
      <c r="V62" s="6">
        <v>3223.59</v>
      </c>
      <c r="W62" s="6">
        <v>0</v>
      </c>
      <c r="X62" s="6">
        <v>22897.97</v>
      </c>
      <c r="Y62" s="513">
        <f>IF(A62&lt;&gt;"",IF(A62=мар17!A111,0,1),IF(AND(B62=мар17!B111,C62=мар17!C111),0,1))</f>
        <v>0</v>
      </c>
      <c r="Z62" s="70" t="str">
        <f t="shared" si="5"/>
        <v>ул. Третья д.3</v>
      </c>
      <c r="AA62" s="504">
        <f>IF($B62&lt;&gt;"",MAX(AA$7:AA61)+1,0)</f>
        <v>54</v>
      </c>
      <c r="AB62" s="502">
        <f t="shared" si="1"/>
        <v>62</v>
      </c>
      <c r="AC62" s="504">
        <f>1</f>
        <v>1</v>
      </c>
      <c r="AD62" s="103">
        <f t="shared" si="6"/>
        <v>3223.59</v>
      </c>
      <c r="AE62" s="103">
        <f t="shared" si="7"/>
        <v>0</v>
      </c>
      <c r="AF62" s="103">
        <f t="shared" si="8"/>
        <v>0</v>
      </c>
      <c r="AG62" s="3"/>
    </row>
    <row r="63" spans="1:33" ht="13.2" x14ac:dyDescent="0.25">
      <c r="B63" s="1" t="str">
        <f>адреса!$G$109</f>
        <v>кв.6</v>
      </c>
      <c r="C63" s="522">
        <f>адреса!$I$109</f>
        <v>30000006</v>
      </c>
      <c r="D63" s="6" t="str">
        <f>адреса!$K$109</f>
        <v>ФИО-3-6</v>
      </c>
      <c r="E63" s="6">
        <v>8682.01</v>
      </c>
      <c r="F63" s="6">
        <v>2069.63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/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/>
      <c r="S63" s="6"/>
      <c r="T63" s="6"/>
      <c r="U63" s="6"/>
      <c r="V63" s="6">
        <v>2069.63</v>
      </c>
      <c r="W63" s="6">
        <v>0</v>
      </c>
      <c r="X63" s="6">
        <v>10751.64</v>
      </c>
      <c r="Y63" s="513">
        <f>IF(A63&lt;&gt;"",IF(A63=мар17!A112,0,1),IF(AND(B63=мар17!B112,C63=мар17!C112),0,1))</f>
        <v>0</v>
      </c>
      <c r="Z63" s="70" t="str">
        <f t="shared" si="5"/>
        <v>ул. Третья д.3</v>
      </c>
      <c r="AA63" s="504">
        <f>IF($B63&lt;&gt;"",MAX(AA$7:AA62)+1,0)</f>
        <v>55</v>
      </c>
      <c r="AB63" s="502">
        <f t="shared" si="1"/>
        <v>63</v>
      </c>
      <c r="AC63" s="504">
        <f>1</f>
        <v>1</v>
      </c>
      <c r="AD63" s="103">
        <f t="shared" si="6"/>
        <v>2069.63</v>
      </c>
      <c r="AE63" s="103">
        <f t="shared" si="7"/>
        <v>0</v>
      </c>
      <c r="AF63" s="103">
        <f t="shared" si="8"/>
        <v>0</v>
      </c>
      <c r="AG63" s="3"/>
    </row>
    <row r="64" spans="1:33" ht="13.2" x14ac:dyDescent="0.25">
      <c r="B64" s="1" t="str">
        <f>адреса!$G$110</f>
        <v>кв.7</v>
      </c>
      <c r="C64" s="522">
        <f>адреса!$I$110</f>
        <v>30000007</v>
      </c>
      <c r="D64" s="6" t="str">
        <f>адреса!$K$110</f>
        <v>ФИО-3-7</v>
      </c>
      <c r="E64" s="6">
        <v>8902.2000000000007</v>
      </c>
      <c r="F64" s="6">
        <v>0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/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/>
      <c r="S64" s="6"/>
      <c r="T64" s="6"/>
      <c r="U64" s="6"/>
      <c r="V64" s="6">
        <v>0</v>
      </c>
      <c r="W64" s="6">
        <v>0</v>
      </c>
      <c r="X64" s="6">
        <v>8902.2000000000007</v>
      </c>
      <c r="Y64" s="513">
        <f>IF(A64&lt;&gt;"",IF(A64=мар17!A113,0,1),IF(AND(B64=мар17!B113,C64=мар17!C113),0,1))</f>
        <v>0</v>
      </c>
      <c r="Z64" s="70" t="str">
        <f t="shared" si="5"/>
        <v>ул. Третья д.3</v>
      </c>
      <c r="AA64" s="504">
        <f>IF($B64&lt;&gt;"",MAX(AA$7:AA63)+1,0)</f>
        <v>56</v>
      </c>
      <c r="AB64" s="502">
        <f t="shared" si="1"/>
        <v>64</v>
      </c>
      <c r="AC64" s="504">
        <f>1</f>
        <v>1</v>
      </c>
      <c r="AD64" s="103">
        <f t="shared" si="6"/>
        <v>0</v>
      </c>
      <c r="AE64" s="103">
        <f t="shared" si="7"/>
        <v>0</v>
      </c>
      <c r="AF64" s="103">
        <f t="shared" si="8"/>
        <v>0</v>
      </c>
      <c r="AG64" s="3"/>
    </row>
    <row r="65" spans="2:33" ht="13.2" x14ac:dyDescent="0.25">
      <c r="B65" s="1" t="str">
        <f>адреса!$G$111</f>
        <v>кв.8</v>
      </c>
      <c r="C65" s="522">
        <f>адреса!$I$111</f>
        <v>30000008</v>
      </c>
      <c r="D65" s="6" t="str">
        <f>адреса!$K$111</f>
        <v>ФИО-3-8</v>
      </c>
      <c r="E65" s="6">
        <v>30972.81</v>
      </c>
      <c r="F65" s="6">
        <v>3431.23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/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/>
      <c r="S65" s="6"/>
      <c r="T65" s="6"/>
      <c r="U65" s="6"/>
      <c r="V65" s="6">
        <v>3431.23</v>
      </c>
      <c r="W65" s="6">
        <v>0</v>
      </c>
      <c r="X65" s="6">
        <v>34404.04</v>
      </c>
      <c r="Y65" s="513">
        <f>IF(A65&lt;&gt;"",IF(A65=мар17!A114,0,1),IF(AND(B65=мар17!B114,C65=мар17!C114),0,1))</f>
        <v>0</v>
      </c>
      <c r="Z65" s="70" t="str">
        <f t="shared" si="5"/>
        <v>ул. Третья д.3</v>
      </c>
      <c r="AA65" s="504">
        <f>IF($B65&lt;&gt;"",MAX(AA$7:AA64)+1,0)</f>
        <v>57</v>
      </c>
      <c r="AB65" s="502">
        <f t="shared" si="1"/>
        <v>65</v>
      </c>
      <c r="AC65" s="504">
        <f>1</f>
        <v>1</v>
      </c>
      <c r="AD65" s="103">
        <f t="shared" si="6"/>
        <v>3431.23</v>
      </c>
      <c r="AE65" s="103">
        <f t="shared" si="7"/>
        <v>0</v>
      </c>
      <c r="AF65" s="103">
        <f t="shared" si="8"/>
        <v>0</v>
      </c>
      <c r="AG65" s="3"/>
    </row>
    <row r="66" spans="2:33" ht="13.2" x14ac:dyDescent="0.25">
      <c r="B66" s="1" t="str">
        <f>адреса!$G$112</f>
        <v>кв.9</v>
      </c>
      <c r="C66" s="522">
        <f>адреса!$I$112</f>
        <v>30000009</v>
      </c>
      <c r="D66" s="6" t="str">
        <f>адреса!$K$112</f>
        <v>ФИО-3-9</v>
      </c>
      <c r="E66" s="6">
        <v>-561.03</v>
      </c>
      <c r="F66" s="6">
        <v>3070.41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/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/>
      <c r="S66" s="6"/>
      <c r="T66" s="6"/>
      <c r="U66" s="6"/>
      <c r="V66" s="6">
        <v>3070.41</v>
      </c>
      <c r="W66" s="6">
        <v>0</v>
      </c>
      <c r="X66" s="6">
        <v>2509.38</v>
      </c>
      <c r="Y66" s="513">
        <f>IF(A66&lt;&gt;"",IF(A66=мар17!A115,0,1),IF(AND(B66=мар17!B115,C66=мар17!C115),0,1))</f>
        <v>0</v>
      </c>
      <c r="Z66" s="70" t="str">
        <f t="shared" si="5"/>
        <v>ул. Третья д.3</v>
      </c>
      <c r="AA66" s="504">
        <f>IF($B66&lt;&gt;"",MAX(AA$7:AA65)+1,0)</f>
        <v>58</v>
      </c>
      <c r="AB66" s="502">
        <f t="shared" si="1"/>
        <v>66</v>
      </c>
      <c r="AC66" s="504">
        <f>1</f>
        <v>1</v>
      </c>
      <c r="AD66" s="103">
        <f t="shared" si="6"/>
        <v>3070.41</v>
      </c>
      <c r="AE66" s="103">
        <f t="shared" si="7"/>
        <v>0</v>
      </c>
      <c r="AF66" s="103">
        <f t="shared" si="8"/>
        <v>0</v>
      </c>
      <c r="AG66" s="3"/>
    </row>
    <row r="67" spans="2:33" ht="13.2" x14ac:dyDescent="0.25">
      <c r="B67" s="1" t="str">
        <f>адреса!$G$113</f>
        <v>кв.10</v>
      </c>
      <c r="C67" s="522">
        <f>адреса!$I$113</f>
        <v>30000010</v>
      </c>
      <c r="D67" s="6" t="str">
        <f>адреса!$K$113</f>
        <v>ФИО-3-10</v>
      </c>
      <c r="E67" s="6">
        <v>20894.36</v>
      </c>
      <c r="F67" s="6">
        <v>2314.7199999999998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/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/>
      <c r="S67" s="6"/>
      <c r="T67" s="6"/>
      <c r="U67" s="6"/>
      <c r="V67" s="6">
        <v>2314.7199999999998</v>
      </c>
      <c r="W67" s="6">
        <v>0</v>
      </c>
      <c r="X67" s="6">
        <v>23209.08</v>
      </c>
      <c r="Y67" s="513">
        <f>IF(A67&lt;&gt;"",IF(A67=мар17!A116,0,1),IF(AND(B67=мар17!B116,C67=мар17!C116),0,1))</f>
        <v>0</v>
      </c>
      <c r="Z67" s="70" t="str">
        <f t="shared" si="5"/>
        <v>ул. Третья д.3</v>
      </c>
      <c r="AA67" s="504">
        <f>IF($B67&lt;&gt;"",MAX(AA$7:AA66)+1,0)</f>
        <v>59</v>
      </c>
      <c r="AB67" s="502">
        <f t="shared" si="1"/>
        <v>67</v>
      </c>
      <c r="AC67" s="504">
        <f>1</f>
        <v>1</v>
      </c>
      <c r="AD67" s="103">
        <f t="shared" si="6"/>
        <v>2314.7199999999998</v>
      </c>
      <c r="AE67" s="103">
        <f t="shared" si="7"/>
        <v>0</v>
      </c>
      <c r="AF67" s="103">
        <f t="shared" si="8"/>
        <v>0</v>
      </c>
      <c r="AG67" s="3"/>
    </row>
    <row r="68" spans="2:33" ht="13.2" x14ac:dyDescent="0.25">
      <c r="B68" s="1" t="str">
        <f>адреса!$G$114</f>
        <v>кв.11</v>
      </c>
      <c r="C68" s="522">
        <f>адреса!$I$114</f>
        <v>30000011</v>
      </c>
      <c r="D68" s="6" t="str">
        <f>адреса!$K$114</f>
        <v>ФИО-3-11</v>
      </c>
      <c r="E68" s="6">
        <v>-3276.98</v>
      </c>
      <c r="F68" s="6">
        <v>0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/>
      <c r="M68" s="6">
        <v>0</v>
      </c>
      <c r="N68" s="6">
        <v>0</v>
      </c>
      <c r="O68" s="6">
        <v>0</v>
      </c>
      <c r="P68" s="6">
        <v>0</v>
      </c>
      <c r="Q68" s="6">
        <v>0</v>
      </c>
      <c r="R68" s="6"/>
      <c r="S68" s="6"/>
      <c r="T68" s="6"/>
      <c r="U68" s="6"/>
      <c r="V68" s="6">
        <v>0</v>
      </c>
      <c r="W68" s="6">
        <v>0</v>
      </c>
      <c r="X68" s="6">
        <v>-3276.98</v>
      </c>
      <c r="Y68" s="513">
        <f>IF(A68&lt;&gt;"",IF(A68=мар17!A117,0,1),IF(AND(B68=мар17!B117,C68=мар17!C117),0,1))</f>
        <v>0</v>
      </c>
      <c r="Z68" s="70" t="str">
        <f t="shared" si="5"/>
        <v>ул. Третья д.3</v>
      </c>
      <c r="AA68" s="504">
        <f>IF($B68&lt;&gt;"",MAX(AA$7:AA67)+1,0)</f>
        <v>60</v>
      </c>
      <c r="AB68" s="502">
        <f t="shared" si="1"/>
        <v>68</v>
      </c>
      <c r="AC68" s="504">
        <f>1</f>
        <v>1</v>
      </c>
      <c r="AD68" s="103">
        <f t="shared" si="6"/>
        <v>0</v>
      </c>
      <c r="AE68" s="103">
        <f t="shared" si="7"/>
        <v>0</v>
      </c>
      <c r="AF68" s="103">
        <f t="shared" si="8"/>
        <v>0</v>
      </c>
      <c r="AG68" s="3"/>
    </row>
    <row r="69" spans="2:33" ht="13.2" x14ac:dyDescent="0.25">
      <c r="B69" s="1" t="str">
        <f>адреса!$G$115</f>
        <v>кв.12</v>
      </c>
      <c r="C69" s="522">
        <f>адреса!$I$115</f>
        <v>30000012</v>
      </c>
      <c r="D69" s="6" t="str">
        <f>адреса!$K$115</f>
        <v>ФИО-3-12</v>
      </c>
      <c r="E69" s="6">
        <v>32109.72</v>
      </c>
      <c r="F69" s="6">
        <v>3557.18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/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6"/>
      <c r="S69" s="6"/>
      <c r="T69" s="6"/>
      <c r="U69" s="6"/>
      <c r="V69" s="6">
        <v>3557.18</v>
      </c>
      <c r="W69" s="6">
        <v>0</v>
      </c>
      <c r="X69" s="6">
        <v>35666.9</v>
      </c>
      <c r="Y69" s="513">
        <f>IF(A69&lt;&gt;"",IF(A69=мар17!A118,0,1),IF(AND(B69=мар17!B118,C69=мар17!C118),0,1))</f>
        <v>0</v>
      </c>
      <c r="Z69" s="70" t="str">
        <f t="shared" si="5"/>
        <v>ул. Третья д.3</v>
      </c>
      <c r="AA69" s="504">
        <f>IF($B69&lt;&gt;"",MAX(AA$7:AA68)+1,0)</f>
        <v>61</v>
      </c>
      <c r="AB69" s="502">
        <f t="shared" si="1"/>
        <v>69</v>
      </c>
      <c r="AC69" s="504">
        <f>1</f>
        <v>1</v>
      </c>
      <c r="AD69" s="103">
        <f t="shared" si="6"/>
        <v>3557.18</v>
      </c>
      <c r="AE69" s="103">
        <f t="shared" si="7"/>
        <v>0</v>
      </c>
      <c r="AF69" s="103">
        <f t="shared" si="8"/>
        <v>0</v>
      </c>
      <c r="AG69" s="3"/>
    </row>
    <row r="70" spans="2:33" ht="13.2" x14ac:dyDescent="0.25">
      <c r="B70" s="1" t="str">
        <f>адреса!$G$116</f>
        <v>кв.13</v>
      </c>
      <c r="C70" s="522">
        <f>адреса!$I$116</f>
        <v>30000013</v>
      </c>
      <c r="D70" s="6" t="str">
        <f>адреса!$K$116</f>
        <v>ФИО-3-13</v>
      </c>
      <c r="E70" s="6">
        <v>2478.42</v>
      </c>
      <c r="F70" s="6">
        <v>3347.76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/>
      <c r="M70" s="6">
        <v>0</v>
      </c>
      <c r="N70" s="6">
        <v>0</v>
      </c>
      <c r="O70" s="6">
        <v>0</v>
      </c>
      <c r="P70" s="6">
        <v>0</v>
      </c>
      <c r="Q70" s="6">
        <v>0</v>
      </c>
      <c r="R70" s="6"/>
      <c r="S70" s="6"/>
      <c r="T70" s="6"/>
      <c r="U70" s="6"/>
      <c r="V70" s="6">
        <v>3347.76</v>
      </c>
      <c r="W70" s="6">
        <v>2478</v>
      </c>
      <c r="X70" s="6">
        <v>3348.18</v>
      </c>
      <c r="Y70" s="513">
        <f>IF(A70&lt;&gt;"",IF(A70=мар17!A119,0,1),IF(AND(B70=мар17!B119,C70=мар17!C119),0,1))</f>
        <v>0</v>
      </c>
      <c r="Z70" s="70" t="str">
        <f t="shared" si="5"/>
        <v>ул. Третья д.3</v>
      </c>
      <c r="AA70" s="504">
        <f>IF($B70&lt;&gt;"",MAX(AA$7:AA69)+1,0)</f>
        <v>62</v>
      </c>
      <c r="AB70" s="502">
        <f t="shared" si="1"/>
        <v>70</v>
      </c>
      <c r="AC70" s="504">
        <f>1</f>
        <v>1</v>
      </c>
      <c r="AD70" s="103">
        <f t="shared" si="6"/>
        <v>3347.76</v>
      </c>
      <c r="AE70" s="103">
        <f t="shared" si="7"/>
        <v>0</v>
      </c>
      <c r="AF70" s="103">
        <f t="shared" si="8"/>
        <v>0</v>
      </c>
      <c r="AG70" s="3"/>
    </row>
    <row r="71" spans="2:33" ht="13.2" x14ac:dyDescent="0.25">
      <c r="B71" s="1" t="str">
        <f>адреса!$G$117</f>
        <v>кв.14</v>
      </c>
      <c r="C71" s="522">
        <f>адреса!$I$117</f>
        <v>30000014</v>
      </c>
      <c r="D71" s="6" t="str">
        <f>адреса!$K$117</f>
        <v>ФИО-3-14</v>
      </c>
      <c r="E71" s="6">
        <v>20274.95</v>
      </c>
      <c r="F71" s="6">
        <v>2306.16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/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/>
      <c r="S71" s="6"/>
      <c r="T71" s="6"/>
      <c r="U71" s="6"/>
      <c r="V71" s="6">
        <v>2306.16</v>
      </c>
      <c r="W71" s="6">
        <v>0</v>
      </c>
      <c r="X71" s="6">
        <v>22581.11</v>
      </c>
      <c r="Y71" s="513">
        <f>IF(A71&lt;&gt;"",IF(A71=мар17!A120,0,1),IF(AND(B71=мар17!B120,C71=мар17!C120),0,1))</f>
        <v>0</v>
      </c>
      <c r="Z71" s="70" t="str">
        <f t="shared" si="5"/>
        <v>ул. Третья д.3</v>
      </c>
      <c r="AA71" s="504">
        <f>IF($B71&lt;&gt;"",MAX(AA$7:AA70)+1,0)</f>
        <v>63</v>
      </c>
      <c r="AB71" s="502">
        <f t="shared" si="1"/>
        <v>71</v>
      </c>
      <c r="AC71" s="504">
        <f>1</f>
        <v>1</v>
      </c>
      <c r="AD71" s="103">
        <f t="shared" si="6"/>
        <v>2306.16</v>
      </c>
      <c r="AE71" s="103">
        <f t="shared" si="7"/>
        <v>0</v>
      </c>
      <c r="AF71" s="103">
        <f t="shared" si="8"/>
        <v>0</v>
      </c>
      <c r="AG71" s="3"/>
    </row>
    <row r="72" spans="2:33" ht="13.2" x14ac:dyDescent="0.25">
      <c r="B72" s="1" t="str">
        <f>адреса!$G$118</f>
        <v>кв.15</v>
      </c>
      <c r="C72" s="522">
        <f>адреса!$I$118</f>
        <v>30000015</v>
      </c>
      <c r="D72" s="6" t="str">
        <f>адреса!$K$118</f>
        <v>ФИО-3-15</v>
      </c>
      <c r="E72" s="6">
        <v>5219.8999999999996</v>
      </c>
      <c r="F72" s="6">
        <v>2794.68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/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/>
      <c r="S72" s="6"/>
      <c r="T72" s="6"/>
      <c r="U72" s="6"/>
      <c r="V72" s="6">
        <v>2794.68</v>
      </c>
      <c r="W72" s="6">
        <v>5219.8999999999996</v>
      </c>
      <c r="X72" s="6">
        <v>2794.68</v>
      </c>
      <c r="Y72" s="513">
        <f>IF(A72&lt;&gt;"",IF(A72=мар17!A121,0,1),IF(AND(B72=мар17!B121,C72=мар17!C121),0,1))</f>
        <v>0</v>
      </c>
      <c r="Z72" s="70" t="str">
        <f t="shared" si="5"/>
        <v>ул. Третья д.3</v>
      </c>
      <c r="AA72" s="504">
        <f>IF($B72&lt;&gt;"",MAX(AA$7:AA71)+1,0)</f>
        <v>64</v>
      </c>
      <c r="AB72" s="502">
        <f t="shared" si="1"/>
        <v>72</v>
      </c>
      <c r="AC72" s="504">
        <f>1</f>
        <v>1</v>
      </c>
      <c r="AD72" s="103">
        <f t="shared" si="6"/>
        <v>2794.68</v>
      </c>
      <c r="AE72" s="103">
        <f t="shared" si="7"/>
        <v>0</v>
      </c>
      <c r="AF72" s="103">
        <f t="shared" si="8"/>
        <v>0</v>
      </c>
      <c r="AG72" s="3"/>
    </row>
    <row r="73" spans="2:33" ht="13.2" x14ac:dyDescent="0.25">
      <c r="B73" s="1" t="str">
        <f>адреса!$G$119</f>
        <v>кв.16</v>
      </c>
      <c r="C73" s="522">
        <f>адреса!$I$119</f>
        <v>30000016</v>
      </c>
      <c r="D73" s="6" t="str">
        <f>адреса!$K$119</f>
        <v>ФИО-3-16</v>
      </c>
      <c r="E73" s="6">
        <v>31863.91</v>
      </c>
      <c r="F73" s="6">
        <v>3529.95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/>
      <c r="M73" s="6">
        <v>0</v>
      </c>
      <c r="N73" s="6">
        <v>0</v>
      </c>
      <c r="O73" s="6">
        <v>0</v>
      </c>
      <c r="P73" s="6">
        <v>0</v>
      </c>
      <c r="Q73" s="6">
        <v>0</v>
      </c>
      <c r="R73" s="6"/>
      <c r="S73" s="6"/>
      <c r="T73" s="6"/>
      <c r="U73" s="6"/>
      <c r="V73" s="6">
        <v>3529.95</v>
      </c>
      <c r="W73" s="6">
        <v>0</v>
      </c>
      <c r="X73" s="6">
        <v>35393.86</v>
      </c>
      <c r="Y73" s="513">
        <f>IF(A73&lt;&gt;"",IF(A73=мар17!A122,0,1),IF(AND(B73=мар17!B122,C73=мар17!C122),0,1))</f>
        <v>0</v>
      </c>
      <c r="Z73" s="70" t="str">
        <f t="shared" si="5"/>
        <v>ул. Третья д.3</v>
      </c>
      <c r="AA73" s="504">
        <f>IF($B73&lt;&gt;"",MAX(AA$7:AA72)+1,0)</f>
        <v>65</v>
      </c>
      <c r="AB73" s="502">
        <f t="shared" ref="AB73:AB136" si="9">AB72+1</f>
        <v>73</v>
      </c>
      <c r="AC73" s="504">
        <f>1</f>
        <v>1</v>
      </c>
      <c r="AD73" s="103">
        <f t="shared" si="6"/>
        <v>3529.95</v>
      </c>
      <c r="AE73" s="103">
        <f t="shared" si="7"/>
        <v>0</v>
      </c>
      <c r="AF73" s="103">
        <f t="shared" si="8"/>
        <v>0</v>
      </c>
      <c r="AG73" s="3"/>
    </row>
    <row r="74" spans="2:33" ht="13.2" x14ac:dyDescent="0.25">
      <c r="B74" s="1" t="str">
        <f>адреса!$G$120</f>
        <v>кв.17</v>
      </c>
      <c r="C74" s="522">
        <f>адреса!$I$120</f>
        <v>30000017</v>
      </c>
      <c r="D74" s="6" t="str">
        <f>адреса!$K$120</f>
        <v>ФИО-3-17</v>
      </c>
      <c r="E74" s="6">
        <v>2652.68</v>
      </c>
      <c r="F74" s="6">
        <v>3056.79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/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/>
      <c r="S74" s="6"/>
      <c r="T74" s="6"/>
      <c r="U74" s="6"/>
      <c r="V74" s="6">
        <v>3056.79</v>
      </c>
      <c r="W74" s="6">
        <v>3056.79</v>
      </c>
      <c r="X74" s="6">
        <v>2652.68</v>
      </c>
      <c r="Y74" s="513">
        <f>IF(A74&lt;&gt;"",IF(A74=мар17!A123,0,1),IF(AND(B74=мар17!B123,C74=мар17!C123),0,1))</f>
        <v>0</v>
      </c>
      <c r="Z74" s="70" t="str">
        <f t="shared" si="5"/>
        <v>ул. Третья д.3</v>
      </c>
      <c r="AA74" s="504">
        <f>IF($B74&lt;&gt;"",MAX(AA$7:AA73)+1,0)</f>
        <v>66</v>
      </c>
      <c r="AB74" s="502">
        <f t="shared" si="9"/>
        <v>74</v>
      </c>
      <c r="AC74" s="504">
        <f>1</f>
        <v>1</v>
      </c>
      <c r="AD74" s="103">
        <f t="shared" si="6"/>
        <v>3056.79</v>
      </c>
      <c r="AE74" s="103">
        <f t="shared" si="7"/>
        <v>0</v>
      </c>
      <c r="AF74" s="103">
        <f t="shared" si="8"/>
        <v>0</v>
      </c>
      <c r="AG74" s="3"/>
    </row>
    <row r="75" spans="2:33" ht="13.2" x14ac:dyDescent="0.25">
      <c r="B75" s="1" t="str">
        <f>адреса!$G$121</f>
        <v>кв.18</v>
      </c>
      <c r="C75" s="522">
        <f>адреса!$I$121</f>
        <v>30000018</v>
      </c>
      <c r="D75" s="6" t="str">
        <f>адреса!$K$121</f>
        <v>ФИО-3-18</v>
      </c>
      <c r="E75" s="6">
        <v>18712.77</v>
      </c>
      <c r="F75" s="6">
        <v>2073.04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/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/>
      <c r="S75" s="6"/>
      <c r="T75" s="6"/>
      <c r="U75" s="6"/>
      <c r="V75" s="6">
        <v>2073.04</v>
      </c>
      <c r="W75" s="6">
        <v>0</v>
      </c>
      <c r="X75" s="6">
        <v>20785.810000000001</v>
      </c>
      <c r="Y75" s="513">
        <f>IF(A75&lt;&gt;"",IF(A75=мар17!A124,0,1),IF(AND(B75=мар17!B124,C75=мар17!C124),0,1))</f>
        <v>0</v>
      </c>
      <c r="Z75" s="70" t="str">
        <f t="shared" si="5"/>
        <v>ул. Третья д.3</v>
      </c>
      <c r="AA75" s="504">
        <f>IF($B75&lt;&gt;"",MAX(AA$7:AA74)+1,0)</f>
        <v>67</v>
      </c>
      <c r="AB75" s="502">
        <f t="shared" si="9"/>
        <v>75</v>
      </c>
      <c r="AC75" s="504">
        <f>1</f>
        <v>1</v>
      </c>
      <c r="AD75" s="103">
        <f t="shared" si="6"/>
        <v>2073.04</v>
      </c>
      <c r="AE75" s="103">
        <f t="shared" si="7"/>
        <v>0</v>
      </c>
      <c r="AF75" s="103">
        <f t="shared" si="8"/>
        <v>0</v>
      </c>
      <c r="AG75" s="3"/>
    </row>
    <row r="76" spans="2:33" ht="13.2" x14ac:dyDescent="0.25">
      <c r="B76" s="1" t="str">
        <f>адреса!$G$122</f>
        <v>кв.19</v>
      </c>
      <c r="C76" s="522">
        <f>адреса!$I$122</f>
        <v>30000019</v>
      </c>
      <c r="D76" s="6" t="str">
        <f>адреса!$K$122</f>
        <v>ФИО-3-19</v>
      </c>
      <c r="E76" s="6">
        <v>13734.98</v>
      </c>
      <c r="F76" s="6">
        <v>1521.59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/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/>
      <c r="S76" s="6"/>
      <c r="T76" s="6"/>
      <c r="U76" s="6"/>
      <c r="V76" s="6">
        <v>1521.59</v>
      </c>
      <c r="W76" s="6">
        <v>0</v>
      </c>
      <c r="X76" s="6">
        <v>15256.57</v>
      </c>
      <c r="Y76" s="513">
        <f>IF(A76&lt;&gt;"",IF(A76=мар17!A125,0,1),IF(AND(B76=мар17!B125,C76=мар17!C125),0,1))</f>
        <v>0</v>
      </c>
      <c r="Z76" s="70" t="str">
        <f t="shared" si="5"/>
        <v>ул. Третья д.3</v>
      </c>
      <c r="AA76" s="504">
        <f>IF($B76&lt;&gt;"",MAX(AA$7:AA75)+1,0)</f>
        <v>68</v>
      </c>
      <c r="AB76" s="502">
        <f t="shared" si="9"/>
        <v>76</v>
      </c>
      <c r="AC76" s="504">
        <f>1</f>
        <v>1</v>
      </c>
      <c r="AD76" s="103">
        <f t="shared" si="6"/>
        <v>1521.59</v>
      </c>
      <c r="AE76" s="103">
        <f t="shared" si="7"/>
        <v>0</v>
      </c>
      <c r="AF76" s="103">
        <f t="shared" si="8"/>
        <v>0</v>
      </c>
      <c r="AG76" s="3"/>
    </row>
    <row r="77" spans="2:33" ht="13.2" x14ac:dyDescent="0.25">
      <c r="B77" s="1" t="str">
        <f>адреса!$G$123</f>
        <v>кв.20</v>
      </c>
      <c r="C77" s="522">
        <f>адреса!$I$123</f>
        <v>30000020</v>
      </c>
      <c r="D77" s="6" t="str">
        <f>адреса!$K$123</f>
        <v>ФИО-3-20</v>
      </c>
      <c r="E77" s="6">
        <v>28023.03</v>
      </c>
      <c r="F77" s="6">
        <v>3104.45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/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/>
      <c r="S77" s="6"/>
      <c r="T77" s="6"/>
      <c r="U77" s="6"/>
      <c r="V77" s="6">
        <v>3104.45</v>
      </c>
      <c r="W77" s="6">
        <v>0</v>
      </c>
      <c r="X77" s="6">
        <v>31127.48</v>
      </c>
      <c r="Y77" s="513">
        <f>IF(A77&lt;&gt;"",IF(A77=мар17!A126,0,1),IF(AND(B77=мар17!B126,C77=мар17!C126),0,1))</f>
        <v>0</v>
      </c>
      <c r="Z77" s="70" t="str">
        <f t="shared" si="5"/>
        <v>ул. Третья д.3</v>
      </c>
      <c r="AA77" s="504">
        <f>IF($B77&lt;&gt;"",MAX(AA$7:AA76)+1,0)</f>
        <v>69</v>
      </c>
      <c r="AB77" s="502">
        <f t="shared" si="9"/>
        <v>77</v>
      </c>
      <c r="AC77" s="504">
        <f>1</f>
        <v>1</v>
      </c>
      <c r="AD77" s="103">
        <f t="shared" si="6"/>
        <v>3104.45</v>
      </c>
      <c r="AE77" s="103">
        <f t="shared" si="7"/>
        <v>0</v>
      </c>
      <c r="AF77" s="103">
        <f t="shared" si="8"/>
        <v>0</v>
      </c>
      <c r="AG77" s="3"/>
    </row>
    <row r="78" spans="2:33" ht="13.2" x14ac:dyDescent="0.25">
      <c r="B78" s="1" t="str">
        <f>адреса!$G$124</f>
        <v>кв.21</v>
      </c>
      <c r="C78" s="522">
        <f>адреса!$I$124</f>
        <v>30000021</v>
      </c>
      <c r="D78" s="6" t="str">
        <f>адреса!$K$124</f>
        <v>ФИО-3-21</v>
      </c>
      <c r="E78" s="6">
        <v>14145.48</v>
      </c>
      <c r="F78" s="6">
        <v>1739.44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/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/>
      <c r="S78" s="6"/>
      <c r="T78" s="6"/>
      <c r="U78" s="6"/>
      <c r="V78" s="6">
        <v>1739.44</v>
      </c>
      <c r="W78" s="6">
        <v>0</v>
      </c>
      <c r="X78" s="6">
        <v>15884.92</v>
      </c>
      <c r="Y78" s="513">
        <f>IF(A78&lt;&gt;"",IF(A78=мар17!A127,0,1),IF(AND(B78=мар17!B127,C78=мар17!C127),0,1))</f>
        <v>0</v>
      </c>
      <c r="Z78" s="70" t="str">
        <f t="shared" si="5"/>
        <v>ул. Третья д.3</v>
      </c>
      <c r="AA78" s="504">
        <f>IF($B78&lt;&gt;"",MAX(AA$7:AA77)+1,0)</f>
        <v>70</v>
      </c>
      <c r="AB78" s="502">
        <f t="shared" si="9"/>
        <v>78</v>
      </c>
      <c r="AC78" s="504">
        <f>1</f>
        <v>1</v>
      </c>
      <c r="AD78" s="103">
        <f t="shared" si="6"/>
        <v>1739.44</v>
      </c>
      <c r="AE78" s="103">
        <f t="shared" si="7"/>
        <v>0</v>
      </c>
      <c r="AF78" s="103">
        <f t="shared" si="8"/>
        <v>0</v>
      </c>
      <c r="AG78" s="3"/>
    </row>
    <row r="79" spans="2:33" ht="13.2" x14ac:dyDescent="0.25">
      <c r="B79" s="1" t="str">
        <f>адреса!$G$125</f>
        <v>кв.22</v>
      </c>
      <c r="C79" s="522">
        <f>адреса!$I$125</f>
        <v>30000022</v>
      </c>
      <c r="D79" s="6" t="str">
        <f>адреса!$K$125</f>
        <v>ФИО-3-22</v>
      </c>
      <c r="E79" s="6">
        <v>-41.8</v>
      </c>
      <c r="F79" s="6">
        <v>1654.34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/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/>
      <c r="S79" s="6"/>
      <c r="T79" s="6"/>
      <c r="U79" s="6"/>
      <c r="V79" s="6">
        <v>1654.34</v>
      </c>
      <c r="W79" s="6">
        <v>0</v>
      </c>
      <c r="X79" s="6">
        <v>1612.54</v>
      </c>
      <c r="Y79" s="513">
        <f>IF(A79&lt;&gt;"",IF(A79=мар17!A128,0,1),IF(AND(B79=мар17!B128,C79=мар17!C128),0,1))</f>
        <v>0</v>
      </c>
      <c r="Z79" s="70" t="str">
        <f t="shared" ref="Z79:Z142" si="10">IF(AND(A79&lt;&gt;"",B79=""),A79,Z78)</f>
        <v>ул. Третья д.3</v>
      </c>
      <c r="AA79" s="504">
        <f>IF($B79&lt;&gt;"",MAX(AA$7:AA78)+1,0)</f>
        <v>71</v>
      </c>
      <c r="AB79" s="502">
        <f t="shared" si="9"/>
        <v>79</v>
      </c>
      <c r="AC79" s="504">
        <f>1</f>
        <v>1</v>
      </c>
      <c r="AD79" s="103">
        <f t="shared" ref="AD79:AD142" si="11">F79</f>
        <v>1654.34</v>
      </c>
      <c r="AE79" s="103">
        <f t="shared" ref="AE79:AE142" si="12">H79+I79+J79+K79+L79+O79+R79+S79</f>
        <v>0</v>
      </c>
      <c r="AF79" s="103">
        <f t="shared" ref="AF79:AF142" si="13">V79-AD79-AE79</f>
        <v>0</v>
      </c>
      <c r="AG79" s="3"/>
    </row>
    <row r="80" spans="2:33" ht="13.2" x14ac:dyDescent="0.25">
      <c r="B80" s="1" t="str">
        <f>адреса!$G$126</f>
        <v>кв.23</v>
      </c>
      <c r="C80" s="522">
        <f>адреса!$I$126</f>
        <v>30000023</v>
      </c>
      <c r="D80" s="6" t="str">
        <f>адреса!$K$126</f>
        <v>ФИО-3-23</v>
      </c>
      <c r="E80" s="6">
        <v>2293.23</v>
      </c>
      <c r="F80" s="6">
        <v>2726.6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/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/>
      <c r="S80" s="6"/>
      <c r="T80" s="6"/>
      <c r="U80" s="6"/>
      <c r="V80" s="6">
        <v>2726.6</v>
      </c>
      <c r="W80" s="6">
        <v>0</v>
      </c>
      <c r="X80" s="6">
        <v>5019.83</v>
      </c>
      <c r="Y80" s="513">
        <f>IF(A80&lt;&gt;"",IF(A80=мар17!A129,0,1),IF(AND(B80=мар17!B129,C80=мар17!C129),0,1))</f>
        <v>0</v>
      </c>
      <c r="Z80" s="70" t="str">
        <f t="shared" si="10"/>
        <v>ул. Третья д.3</v>
      </c>
      <c r="AA80" s="504">
        <f>IF($B80&lt;&gt;"",MAX(AA$7:AA79)+1,0)</f>
        <v>72</v>
      </c>
      <c r="AB80" s="502">
        <f t="shared" si="9"/>
        <v>80</v>
      </c>
      <c r="AC80" s="504">
        <f>1</f>
        <v>1</v>
      </c>
      <c r="AD80" s="103">
        <f t="shared" si="11"/>
        <v>2726.6</v>
      </c>
      <c r="AE80" s="103">
        <f t="shared" si="12"/>
        <v>0</v>
      </c>
      <c r="AF80" s="103">
        <f t="shared" si="13"/>
        <v>0</v>
      </c>
      <c r="AG80" s="3"/>
    </row>
    <row r="81" spans="2:33" ht="13.2" x14ac:dyDescent="0.25">
      <c r="B81" s="1" t="str">
        <f>адреса!$G$127</f>
        <v>кв.24</v>
      </c>
      <c r="C81" s="522">
        <f>адреса!$I$127</f>
        <v>30000024</v>
      </c>
      <c r="D81" s="6" t="str">
        <f>адреса!$K$127</f>
        <v>ФИО-3-24</v>
      </c>
      <c r="E81" s="6">
        <v>15701.48</v>
      </c>
      <c r="F81" s="6">
        <v>1739.44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/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/>
      <c r="S81" s="6"/>
      <c r="T81" s="6"/>
      <c r="U81" s="6"/>
      <c r="V81" s="6">
        <v>1739.44</v>
      </c>
      <c r="W81" s="6">
        <v>0</v>
      </c>
      <c r="X81" s="6">
        <v>17440.919999999998</v>
      </c>
      <c r="Y81" s="513">
        <f>IF(A81&lt;&gt;"",IF(A81=мар17!A130,0,1),IF(AND(B81=мар17!B130,C81=мар17!C130),0,1))</f>
        <v>0</v>
      </c>
      <c r="Z81" s="70" t="str">
        <f t="shared" si="10"/>
        <v>ул. Третья д.3</v>
      </c>
      <c r="AA81" s="504">
        <f>IF($B81&lt;&gt;"",MAX(AA$7:AA80)+1,0)</f>
        <v>73</v>
      </c>
      <c r="AB81" s="502">
        <f t="shared" si="9"/>
        <v>81</v>
      </c>
      <c r="AC81" s="504">
        <f>1</f>
        <v>1</v>
      </c>
      <c r="AD81" s="103">
        <f t="shared" si="11"/>
        <v>1739.44</v>
      </c>
      <c r="AE81" s="103">
        <f t="shared" si="12"/>
        <v>0</v>
      </c>
      <c r="AF81" s="103">
        <f t="shared" si="13"/>
        <v>0</v>
      </c>
      <c r="AG81" s="3"/>
    </row>
    <row r="82" spans="2:33" ht="13.2" x14ac:dyDescent="0.25">
      <c r="B82" s="1" t="str">
        <f>адреса!$G$128</f>
        <v>кв.25</v>
      </c>
      <c r="C82" s="522">
        <f>адреса!$I$128</f>
        <v>30000025</v>
      </c>
      <c r="D82" s="6" t="str">
        <f>адреса!$K$128</f>
        <v>ФИО-3-25</v>
      </c>
      <c r="E82" s="6">
        <v>14964.06</v>
      </c>
      <c r="F82" s="6">
        <v>1657.75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/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/>
      <c r="S82" s="6"/>
      <c r="T82" s="6"/>
      <c r="U82" s="6"/>
      <c r="V82" s="6">
        <v>1657.75</v>
      </c>
      <c r="W82" s="6">
        <v>0</v>
      </c>
      <c r="X82" s="6">
        <v>16621.810000000001</v>
      </c>
      <c r="Y82" s="513">
        <f>IF(A82&lt;&gt;"",IF(A82=мар17!A131,0,1),IF(AND(B82=мар17!B131,C82=мар17!C131),0,1))</f>
        <v>0</v>
      </c>
      <c r="Z82" s="70" t="str">
        <f t="shared" si="10"/>
        <v>ул. Третья д.3</v>
      </c>
      <c r="AA82" s="504">
        <f>IF($B82&lt;&gt;"",MAX(AA$7:AA81)+1,0)</f>
        <v>74</v>
      </c>
      <c r="AB82" s="502">
        <f t="shared" si="9"/>
        <v>82</v>
      </c>
      <c r="AC82" s="504">
        <f>1</f>
        <v>1</v>
      </c>
      <c r="AD82" s="103">
        <f t="shared" si="11"/>
        <v>1657.75</v>
      </c>
      <c r="AE82" s="103">
        <f t="shared" si="12"/>
        <v>0</v>
      </c>
      <c r="AF82" s="103">
        <f t="shared" si="13"/>
        <v>0</v>
      </c>
      <c r="AG82" s="3"/>
    </row>
    <row r="83" spans="2:33" ht="13.2" x14ac:dyDescent="0.25">
      <c r="B83" s="1" t="str">
        <f>адреса!$G$129</f>
        <v>кв.26</v>
      </c>
      <c r="C83" s="522">
        <f>адреса!$I$129</f>
        <v>30000026</v>
      </c>
      <c r="D83" s="6" t="str">
        <f>адреса!$K$129</f>
        <v>ФИО-3-26</v>
      </c>
      <c r="E83" s="6">
        <v>25718.51</v>
      </c>
      <c r="F83" s="6">
        <v>2931.11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/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/>
      <c r="S83" s="6"/>
      <c r="T83" s="6"/>
      <c r="U83" s="6"/>
      <c r="V83" s="6">
        <v>2931.11</v>
      </c>
      <c r="W83" s="6">
        <v>0</v>
      </c>
      <c r="X83" s="6">
        <v>28649.62</v>
      </c>
      <c r="Y83" s="513">
        <f>IF(A83&lt;&gt;"",IF(A83=мар17!A132,0,1),IF(AND(B83=мар17!B132,C83=мар17!C132),0,1))</f>
        <v>0</v>
      </c>
      <c r="Z83" s="70" t="str">
        <f t="shared" si="10"/>
        <v>ул. Третья д.3</v>
      </c>
      <c r="AA83" s="504">
        <f>IF($B83&lt;&gt;"",MAX(AA$7:AA82)+1,0)</f>
        <v>75</v>
      </c>
      <c r="AB83" s="502">
        <f t="shared" si="9"/>
        <v>83</v>
      </c>
      <c r="AC83" s="504">
        <f>1</f>
        <v>1</v>
      </c>
      <c r="AD83" s="103">
        <f t="shared" si="11"/>
        <v>2931.11</v>
      </c>
      <c r="AE83" s="103">
        <f t="shared" si="12"/>
        <v>0</v>
      </c>
      <c r="AF83" s="103">
        <f t="shared" si="13"/>
        <v>0</v>
      </c>
      <c r="AG83" s="3"/>
    </row>
    <row r="84" spans="2:33" ht="13.2" x14ac:dyDescent="0.25">
      <c r="B84" s="1" t="str">
        <f>адреса!$G$130</f>
        <v>кв.27</v>
      </c>
      <c r="C84" s="522">
        <f>адреса!$I$130</f>
        <v>30000027</v>
      </c>
      <c r="D84" s="6" t="str">
        <f>адреса!$K$130</f>
        <v>ФИО-3-27</v>
      </c>
      <c r="E84" s="6">
        <v>2665.33</v>
      </c>
      <c r="F84" s="6">
        <v>3075.17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/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/>
      <c r="S84" s="6"/>
      <c r="T84" s="6"/>
      <c r="U84" s="6"/>
      <c r="V84" s="6">
        <v>3075.17</v>
      </c>
      <c r="W84" s="6">
        <v>2665.33</v>
      </c>
      <c r="X84" s="6">
        <v>3075.17</v>
      </c>
      <c r="Y84" s="513">
        <f>IF(A84&lt;&gt;"",IF(A84=мар17!A133,0,1),IF(AND(B84=мар17!B133,C84=мар17!C133),0,1))</f>
        <v>0</v>
      </c>
      <c r="Z84" s="70" t="str">
        <f t="shared" si="10"/>
        <v>ул. Третья д.3</v>
      </c>
      <c r="AA84" s="504">
        <f>IF($B84&lt;&gt;"",MAX(AA$7:AA83)+1,0)</f>
        <v>76</v>
      </c>
      <c r="AB84" s="502">
        <f t="shared" si="9"/>
        <v>84</v>
      </c>
      <c r="AC84" s="504">
        <f>1</f>
        <v>1</v>
      </c>
      <c r="AD84" s="103">
        <f t="shared" si="11"/>
        <v>3075.17</v>
      </c>
      <c r="AE84" s="103">
        <f t="shared" si="12"/>
        <v>0</v>
      </c>
      <c r="AF84" s="103">
        <f t="shared" si="13"/>
        <v>0</v>
      </c>
      <c r="AG84" s="3"/>
    </row>
    <row r="85" spans="2:33" ht="13.2" x14ac:dyDescent="0.25">
      <c r="B85" s="1" t="str">
        <f>адреса!$G$131</f>
        <v>кв.28</v>
      </c>
      <c r="C85" s="522">
        <f>адреса!$I$131</f>
        <v>30000028</v>
      </c>
      <c r="D85" s="6" t="str">
        <f>адреса!$K$131</f>
        <v>ФИО-3-28</v>
      </c>
      <c r="E85" s="6">
        <v>14072.96</v>
      </c>
      <c r="F85" s="6">
        <v>1613.68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/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/>
      <c r="S85" s="6"/>
      <c r="T85" s="6"/>
      <c r="U85" s="6"/>
      <c r="V85" s="6">
        <v>1613.68</v>
      </c>
      <c r="W85" s="6">
        <v>0</v>
      </c>
      <c r="X85" s="6">
        <v>15686.64</v>
      </c>
      <c r="Y85" s="513">
        <f>IF(A85&lt;&gt;"",IF(A85=мар17!A134,0,1),IF(AND(B85=мар17!B134,C85=мар17!C134),0,1))</f>
        <v>0</v>
      </c>
      <c r="Z85" s="70" t="str">
        <f t="shared" si="10"/>
        <v>ул. Третья д.3</v>
      </c>
      <c r="AA85" s="504">
        <f>IF($B85&lt;&gt;"",MAX(AA$7:AA84)+1,0)</f>
        <v>77</v>
      </c>
      <c r="AB85" s="502">
        <f t="shared" si="9"/>
        <v>85</v>
      </c>
      <c r="AC85" s="504">
        <f>1</f>
        <v>1</v>
      </c>
      <c r="AD85" s="103">
        <f t="shared" si="11"/>
        <v>1613.68</v>
      </c>
      <c r="AE85" s="103">
        <f t="shared" si="12"/>
        <v>0</v>
      </c>
      <c r="AF85" s="103">
        <f t="shared" si="13"/>
        <v>0</v>
      </c>
      <c r="AG85" s="3"/>
    </row>
    <row r="86" spans="2:33" ht="13.2" x14ac:dyDescent="0.25">
      <c r="B86" s="1" t="str">
        <f>адреса!$G$132</f>
        <v>кв.29</v>
      </c>
      <c r="C86" s="522">
        <f>адреса!$I$132</f>
        <v>30000029</v>
      </c>
      <c r="D86" s="6" t="str">
        <f>адреса!$K$132</f>
        <v>ФИО-3-29</v>
      </c>
      <c r="E86" s="6">
        <v>4904.29</v>
      </c>
      <c r="F86" s="6">
        <v>1695.19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6"/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/>
      <c r="S86" s="6"/>
      <c r="T86" s="6"/>
      <c r="U86" s="6"/>
      <c r="V86" s="6">
        <v>1695.19</v>
      </c>
      <c r="W86" s="6">
        <v>4904.29</v>
      </c>
      <c r="X86" s="6">
        <v>1695.19</v>
      </c>
      <c r="Y86" s="513">
        <f>IF(A86&lt;&gt;"",IF(A86=мар17!A135,0,1),IF(AND(B86=мар17!B135,C86=мар17!C135),0,1))</f>
        <v>0</v>
      </c>
      <c r="Z86" s="70" t="str">
        <f t="shared" si="10"/>
        <v>ул. Третья д.3</v>
      </c>
      <c r="AA86" s="504">
        <f>IF($B86&lt;&gt;"",MAX(AA$7:AA85)+1,0)</f>
        <v>78</v>
      </c>
      <c r="AB86" s="502">
        <f t="shared" si="9"/>
        <v>86</v>
      </c>
      <c r="AC86" s="504">
        <f>1</f>
        <v>1</v>
      </c>
      <c r="AD86" s="103">
        <f t="shared" si="11"/>
        <v>1695.19</v>
      </c>
      <c r="AE86" s="103">
        <f t="shared" si="12"/>
        <v>0</v>
      </c>
      <c r="AF86" s="103">
        <f t="shared" si="13"/>
        <v>0</v>
      </c>
      <c r="AG86" s="3"/>
    </row>
    <row r="87" spans="2:33" ht="13.2" x14ac:dyDescent="0.25">
      <c r="B87" s="1" t="str">
        <f>адреса!$G$133</f>
        <v>кв.30</v>
      </c>
      <c r="C87" s="522">
        <f>адреса!$I$133</f>
        <v>30000030</v>
      </c>
      <c r="D87" s="6" t="str">
        <f>адреса!$K$133</f>
        <v>ФИО-3-30</v>
      </c>
      <c r="E87" s="6">
        <v>2859.36</v>
      </c>
      <c r="F87" s="6">
        <v>2859.36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/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/>
      <c r="S87" s="6"/>
      <c r="T87" s="6"/>
      <c r="U87" s="6"/>
      <c r="V87" s="6">
        <v>2859.36</v>
      </c>
      <c r="W87" s="6">
        <v>2859.36</v>
      </c>
      <c r="X87" s="6">
        <v>2859.36</v>
      </c>
      <c r="Y87" s="513">
        <f>IF(A87&lt;&gt;"",IF(A87=мар17!A136,0,1),IF(AND(B87=мар17!B136,C87=мар17!C136),0,1))</f>
        <v>0</v>
      </c>
      <c r="Z87" s="70" t="str">
        <f t="shared" si="10"/>
        <v>ул. Третья д.3</v>
      </c>
      <c r="AA87" s="504">
        <f>IF($B87&lt;&gt;"",MAX(AA$7:AA86)+1,0)</f>
        <v>79</v>
      </c>
      <c r="AB87" s="502">
        <f t="shared" si="9"/>
        <v>87</v>
      </c>
      <c r="AC87" s="504">
        <f>1</f>
        <v>1</v>
      </c>
      <c r="AD87" s="103">
        <f t="shared" si="11"/>
        <v>2859.36</v>
      </c>
      <c r="AE87" s="103">
        <f t="shared" si="12"/>
        <v>0</v>
      </c>
      <c r="AF87" s="103">
        <f t="shared" si="13"/>
        <v>0</v>
      </c>
      <c r="AG87" s="3"/>
    </row>
    <row r="88" spans="2:33" ht="13.2" x14ac:dyDescent="0.25">
      <c r="B88" s="1" t="str">
        <f>адреса!$G$134</f>
        <v>кв.31</v>
      </c>
      <c r="C88" s="522">
        <f>адреса!$I$134</f>
        <v>30000031</v>
      </c>
      <c r="D88" s="6" t="str">
        <f>адреса!$K$134</f>
        <v>ФИО-3-31</v>
      </c>
      <c r="E88" s="6">
        <v>31648.81</v>
      </c>
      <c r="F88" s="6">
        <v>3506.12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/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/>
      <c r="S88" s="6"/>
      <c r="T88" s="6"/>
      <c r="U88" s="6"/>
      <c r="V88" s="6">
        <v>3506.12</v>
      </c>
      <c r="W88" s="6">
        <v>0</v>
      </c>
      <c r="X88" s="6">
        <v>35154.93</v>
      </c>
      <c r="Y88" s="513">
        <f>IF(A88&lt;&gt;"",IF(A88=мар17!A137,0,1),IF(AND(B88=мар17!B137,C88=мар17!C137),0,1))</f>
        <v>0</v>
      </c>
      <c r="Z88" s="70" t="str">
        <f t="shared" si="10"/>
        <v>ул. Третья д.3</v>
      </c>
      <c r="AA88" s="504">
        <f>IF($B88&lt;&gt;"",MAX(AA$7:AA87)+1,0)</f>
        <v>80</v>
      </c>
      <c r="AB88" s="502">
        <f t="shared" si="9"/>
        <v>88</v>
      </c>
      <c r="AC88" s="504">
        <f>1</f>
        <v>1</v>
      </c>
      <c r="AD88" s="103">
        <f t="shared" si="11"/>
        <v>3506.12</v>
      </c>
      <c r="AE88" s="103">
        <f t="shared" si="12"/>
        <v>0</v>
      </c>
      <c r="AF88" s="103">
        <f t="shared" si="13"/>
        <v>0</v>
      </c>
      <c r="AG88" s="3"/>
    </row>
    <row r="89" spans="2:33" ht="13.2" x14ac:dyDescent="0.25">
      <c r="B89" s="1" t="str">
        <f>адреса!$G$135</f>
        <v>кв.32</v>
      </c>
      <c r="C89" s="522">
        <f>адреса!$I$135</f>
        <v>30000032</v>
      </c>
      <c r="D89" s="6" t="str">
        <f>адреса!$K$135</f>
        <v>ФИО-3-32</v>
      </c>
      <c r="E89" s="6">
        <v>28545.41</v>
      </c>
      <c r="F89" s="6">
        <v>3162.32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/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/>
      <c r="S89" s="6"/>
      <c r="T89" s="6"/>
      <c r="U89" s="6"/>
      <c r="V89" s="6">
        <v>3162.32</v>
      </c>
      <c r="W89" s="6">
        <v>0</v>
      </c>
      <c r="X89" s="6">
        <v>31707.73</v>
      </c>
      <c r="Y89" s="513">
        <f>IF(A89&lt;&gt;"",IF(A89=мар17!A138,0,1),IF(AND(B89=мар17!B138,C89=мар17!C138),0,1))</f>
        <v>0</v>
      </c>
      <c r="Z89" s="70" t="str">
        <f t="shared" si="10"/>
        <v>ул. Третья д.3</v>
      </c>
      <c r="AA89" s="504">
        <f>IF($B89&lt;&gt;"",MAX(AA$7:AA88)+1,0)</f>
        <v>81</v>
      </c>
      <c r="AB89" s="502">
        <f t="shared" si="9"/>
        <v>89</v>
      </c>
      <c r="AC89" s="504">
        <f>1</f>
        <v>1</v>
      </c>
      <c r="AD89" s="103">
        <f t="shared" si="11"/>
        <v>3162.32</v>
      </c>
      <c r="AE89" s="103">
        <f t="shared" si="12"/>
        <v>0</v>
      </c>
      <c r="AF89" s="103">
        <f t="shared" si="13"/>
        <v>0</v>
      </c>
      <c r="AG89" s="3"/>
    </row>
    <row r="90" spans="2:33" ht="13.2" x14ac:dyDescent="0.25">
      <c r="B90" s="1" t="str">
        <f>адреса!$G$136</f>
        <v>кв.33</v>
      </c>
      <c r="C90" s="522">
        <f>адреса!$I$136</f>
        <v>30000033</v>
      </c>
      <c r="D90" s="6" t="str">
        <f>адреса!$K$136</f>
        <v>ФИО-3-33</v>
      </c>
      <c r="E90" s="6">
        <v>22369.25</v>
      </c>
      <c r="F90" s="6">
        <v>2478.11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/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/>
      <c r="S90" s="6"/>
      <c r="T90" s="6"/>
      <c r="U90" s="6"/>
      <c r="V90" s="6">
        <v>2478.11</v>
      </c>
      <c r="W90" s="6">
        <v>0</v>
      </c>
      <c r="X90" s="6">
        <v>24847.360000000001</v>
      </c>
      <c r="Y90" s="513">
        <f>IF(A90&lt;&gt;"",IF(A90=мар17!A139,0,1),IF(AND(B90=мар17!B139,C90=мар17!C139),0,1))</f>
        <v>0</v>
      </c>
      <c r="Z90" s="70" t="str">
        <f t="shared" si="10"/>
        <v>ул. Третья д.3</v>
      </c>
      <c r="AA90" s="504">
        <f>IF($B90&lt;&gt;"",MAX(AA$7:AA89)+1,0)</f>
        <v>82</v>
      </c>
      <c r="AB90" s="502">
        <f t="shared" si="9"/>
        <v>90</v>
      </c>
      <c r="AC90" s="504">
        <f>1</f>
        <v>1</v>
      </c>
      <c r="AD90" s="103">
        <f t="shared" si="11"/>
        <v>2478.11</v>
      </c>
      <c r="AE90" s="103">
        <f t="shared" si="12"/>
        <v>0</v>
      </c>
      <c r="AF90" s="103">
        <f t="shared" si="13"/>
        <v>0</v>
      </c>
      <c r="AG90" s="3"/>
    </row>
    <row r="91" spans="2:33" ht="13.2" x14ac:dyDescent="0.25">
      <c r="B91" s="1" t="str">
        <f>адреса!$G$137</f>
        <v>кв.34</v>
      </c>
      <c r="C91" s="522">
        <f>адреса!$I$137</f>
        <v>30000034</v>
      </c>
      <c r="D91" s="6" t="str">
        <f>адреса!$K$137</f>
        <v>ФИО-3-34</v>
      </c>
      <c r="E91" s="6">
        <v>3889.96</v>
      </c>
      <c r="F91" s="6">
        <v>1344.58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/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/>
      <c r="S91" s="6"/>
      <c r="T91" s="6"/>
      <c r="U91" s="6"/>
      <c r="V91" s="6">
        <v>1344.58</v>
      </c>
      <c r="W91" s="6">
        <v>0</v>
      </c>
      <c r="X91" s="6">
        <v>5234.54</v>
      </c>
      <c r="Y91" s="513">
        <f>IF(A91&lt;&gt;"",IF(A91=мар17!A140,0,1),IF(AND(B91=мар17!B140,C91=мар17!C140),0,1))</f>
        <v>0</v>
      </c>
      <c r="Z91" s="70" t="str">
        <f t="shared" si="10"/>
        <v>ул. Третья д.3</v>
      </c>
      <c r="AA91" s="504">
        <f>IF($B91&lt;&gt;"",MAX(AA$7:AA90)+1,0)</f>
        <v>83</v>
      </c>
      <c r="AB91" s="502">
        <f t="shared" si="9"/>
        <v>91</v>
      </c>
      <c r="AC91" s="504">
        <f>1</f>
        <v>1</v>
      </c>
      <c r="AD91" s="103">
        <f t="shared" si="11"/>
        <v>1344.58</v>
      </c>
      <c r="AE91" s="103">
        <f t="shared" si="12"/>
        <v>0</v>
      </c>
      <c r="AF91" s="103">
        <f t="shared" si="13"/>
        <v>0</v>
      </c>
      <c r="AG91" s="3"/>
    </row>
    <row r="92" spans="2:33" ht="13.2" x14ac:dyDescent="0.25">
      <c r="B92" s="1" t="str">
        <f>адреса!$G$138</f>
        <v>кв.35</v>
      </c>
      <c r="C92" s="522">
        <f>адреса!$I$138</f>
        <v>30000035</v>
      </c>
      <c r="D92" s="6" t="str">
        <f>адреса!$K$138</f>
        <v>ФИО-3-35</v>
      </c>
      <c r="E92" s="6">
        <v>1099.6400000000001</v>
      </c>
      <c r="F92" s="6">
        <v>2216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/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/>
      <c r="S92" s="6"/>
      <c r="T92" s="6"/>
      <c r="U92" s="6"/>
      <c r="V92" s="6">
        <v>2216</v>
      </c>
      <c r="W92" s="6">
        <v>1099.6400000000001</v>
      </c>
      <c r="X92" s="6">
        <v>2216</v>
      </c>
      <c r="Y92" s="513">
        <f>IF(A92&lt;&gt;"",IF(A92=мар17!A141,0,1),IF(AND(B92=мар17!B141,C92=мар17!C141),0,1))</f>
        <v>0</v>
      </c>
      <c r="Z92" s="70" t="str">
        <f t="shared" si="10"/>
        <v>ул. Третья д.3</v>
      </c>
      <c r="AA92" s="504">
        <f>IF($B92&lt;&gt;"",MAX(AA$7:AA91)+1,0)</f>
        <v>84</v>
      </c>
      <c r="AB92" s="502">
        <f t="shared" si="9"/>
        <v>92</v>
      </c>
      <c r="AC92" s="504">
        <f>1</f>
        <v>1</v>
      </c>
      <c r="AD92" s="103">
        <f t="shared" si="11"/>
        <v>2216</v>
      </c>
      <c r="AE92" s="103">
        <f t="shared" si="12"/>
        <v>0</v>
      </c>
      <c r="AF92" s="103">
        <f t="shared" si="13"/>
        <v>0</v>
      </c>
      <c r="AG92" s="3"/>
    </row>
    <row r="93" spans="2:33" ht="13.2" x14ac:dyDescent="0.25">
      <c r="B93" s="1" t="str">
        <f>адреса!$G$139</f>
        <v>кв.36</v>
      </c>
      <c r="C93" s="522">
        <f>адреса!$I$139</f>
        <v>30000036</v>
      </c>
      <c r="D93" s="6" t="str">
        <f>адреса!$K$139</f>
        <v>ФИО-3-36</v>
      </c>
      <c r="E93" s="6">
        <v>17545.099999999999</v>
      </c>
      <c r="F93" s="6">
        <v>1943.68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/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/>
      <c r="S93" s="6"/>
      <c r="T93" s="6"/>
      <c r="U93" s="6"/>
      <c r="V93" s="6">
        <v>1943.68</v>
      </c>
      <c r="W93" s="6">
        <v>0</v>
      </c>
      <c r="X93" s="6">
        <v>19488.78</v>
      </c>
      <c r="Y93" s="513">
        <f>IF(A93&lt;&gt;"",IF(A93=мар17!A142,0,1),IF(AND(B93=мар17!B142,C93=мар17!C142),0,1))</f>
        <v>0</v>
      </c>
      <c r="Z93" s="70" t="str">
        <f t="shared" si="10"/>
        <v>ул. Третья д.3</v>
      </c>
      <c r="AA93" s="504">
        <f>IF($B93&lt;&gt;"",MAX(AA$7:AA92)+1,0)</f>
        <v>85</v>
      </c>
      <c r="AB93" s="502">
        <f t="shared" si="9"/>
        <v>93</v>
      </c>
      <c r="AC93" s="504">
        <f>1</f>
        <v>1</v>
      </c>
      <c r="AD93" s="103">
        <f t="shared" si="11"/>
        <v>1943.68</v>
      </c>
      <c r="AE93" s="103">
        <f t="shared" si="12"/>
        <v>0</v>
      </c>
      <c r="AF93" s="103">
        <f t="shared" si="13"/>
        <v>0</v>
      </c>
      <c r="AG93" s="3"/>
    </row>
    <row r="94" spans="2:33" ht="13.2" x14ac:dyDescent="0.25">
      <c r="B94" s="1" t="str">
        <f>адреса!$G$140</f>
        <v>кв.37</v>
      </c>
      <c r="C94" s="522">
        <f>адреса!$I$140</f>
        <v>30000037</v>
      </c>
      <c r="D94" s="6" t="str">
        <f>адреса!$K$140</f>
        <v>ФИО-3-37</v>
      </c>
      <c r="E94" s="6">
        <v>17598.7</v>
      </c>
      <c r="F94" s="6">
        <v>3519.74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/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/>
      <c r="S94" s="6"/>
      <c r="T94" s="6"/>
      <c r="U94" s="6"/>
      <c r="V94" s="6">
        <v>3519.74</v>
      </c>
      <c r="W94" s="6">
        <v>0</v>
      </c>
      <c r="X94" s="6">
        <v>21118.44</v>
      </c>
      <c r="Y94" s="513">
        <f>IF(A94&lt;&gt;"",IF(A94=мар17!A143,0,1),IF(AND(B94=мар17!B143,C94=мар17!C143),0,1))</f>
        <v>0</v>
      </c>
      <c r="Z94" s="70" t="str">
        <f t="shared" si="10"/>
        <v>ул. Третья д.3</v>
      </c>
      <c r="AA94" s="504">
        <f>IF($B94&lt;&gt;"",MAX(AA$7:AA93)+1,0)</f>
        <v>86</v>
      </c>
      <c r="AB94" s="502">
        <f t="shared" si="9"/>
        <v>94</v>
      </c>
      <c r="AC94" s="504">
        <f>1</f>
        <v>1</v>
      </c>
      <c r="AD94" s="103">
        <f t="shared" si="11"/>
        <v>3519.74</v>
      </c>
      <c r="AE94" s="103">
        <f t="shared" si="12"/>
        <v>0</v>
      </c>
      <c r="AF94" s="103">
        <f t="shared" si="13"/>
        <v>0</v>
      </c>
      <c r="AG94" s="3"/>
    </row>
    <row r="95" spans="2:33" ht="13.2" x14ac:dyDescent="0.25">
      <c r="B95" s="1" t="str">
        <f>адреса!$G$141</f>
        <v>кв.38</v>
      </c>
      <c r="C95" s="522">
        <f>адреса!$I$141</f>
        <v>30000038</v>
      </c>
      <c r="D95" s="6" t="str">
        <f>адреса!$K$141</f>
        <v>ФИО-3-38</v>
      </c>
      <c r="E95" s="6">
        <v>26455.93</v>
      </c>
      <c r="F95" s="6">
        <v>2930.84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/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/>
      <c r="S95" s="6"/>
      <c r="T95" s="6"/>
      <c r="U95" s="6"/>
      <c r="V95" s="6">
        <v>2930.84</v>
      </c>
      <c r="W95" s="6">
        <v>0</v>
      </c>
      <c r="X95" s="6">
        <v>29386.77</v>
      </c>
      <c r="Y95" s="513">
        <f>IF(A95&lt;&gt;"",IF(A95=мар17!A144,0,1),IF(AND(B95=мар17!B144,C95=мар17!C144),0,1))</f>
        <v>0</v>
      </c>
      <c r="Z95" s="70" t="str">
        <f t="shared" si="10"/>
        <v>ул. Третья д.3</v>
      </c>
      <c r="AA95" s="504">
        <f>IF($B95&lt;&gt;"",MAX(AA$7:AA94)+1,0)</f>
        <v>87</v>
      </c>
      <c r="AB95" s="502">
        <f t="shared" si="9"/>
        <v>95</v>
      </c>
      <c r="AC95" s="504">
        <f>1</f>
        <v>1</v>
      </c>
      <c r="AD95" s="103">
        <f t="shared" si="11"/>
        <v>2930.84</v>
      </c>
      <c r="AE95" s="103">
        <f t="shared" si="12"/>
        <v>0</v>
      </c>
      <c r="AF95" s="103">
        <f t="shared" si="13"/>
        <v>0</v>
      </c>
      <c r="AG95" s="3"/>
    </row>
    <row r="96" spans="2:33" ht="13.2" x14ac:dyDescent="0.25">
      <c r="B96" s="1" t="str">
        <f>адреса!$G$142</f>
        <v>кв.39</v>
      </c>
      <c r="C96" s="522">
        <f>адреса!$I$142</f>
        <v>30000039</v>
      </c>
      <c r="D96" s="6" t="str">
        <f>адреса!$K$142</f>
        <v>ФИО-3-39</v>
      </c>
      <c r="E96" s="6">
        <v>20617.8</v>
      </c>
      <c r="F96" s="6">
        <v>2284.08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/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/>
      <c r="S96" s="6"/>
      <c r="T96" s="6"/>
      <c r="U96" s="6"/>
      <c r="V96" s="6">
        <v>2284.08</v>
      </c>
      <c r="W96" s="6">
        <v>0</v>
      </c>
      <c r="X96" s="6">
        <v>22901.88</v>
      </c>
      <c r="Y96" s="513">
        <f>IF(A96&lt;&gt;"",IF(A96=мар17!A145,0,1),IF(AND(B96=мар17!B145,C96=мар17!C145),0,1))</f>
        <v>0</v>
      </c>
      <c r="Z96" s="70" t="str">
        <f t="shared" si="10"/>
        <v>ул. Третья д.3</v>
      </c>
      <c r="AA96" s="504">
        <f>IF($B96&lt;&gt;"",MAX(AA$7:AA95)+1,0)</f>
        <v>88</v>
      </c>
      <c r="AB96" s="502">
        <f t="shared" si="9"/>
        <v>96</v>
      </c>
      <c r="AC96" s="504">
        <f>1</f>
        <v>1</v>
      </c>
      <c r="AD96" s="103">
        <f t="shared" si="11"/>
        <v>2284.08</v>
      </c>
      <c r="AE96" s="103">
        <f t="shared" si="12"/>
        <v>0</v>
      </c>
      <c r="AF96" s="103">
        <f t="shared" si="13"/>
        <v>0</v>
      </c>
      <c r="AG96" s="3"/>
    </row>
    <row r="97" spans="1:33" ht="13.2" x14ac:dyDescent="0.25">
      <c r="B97" s="1" t="str">
        <f>адреса!$G$143</f>
        <v>кв.40</v>
      </c>
      <c r="C97" s="522">
        <f>адреса!$I$143</f>
        <v>30000040</v>
      </c>
      <c r="D97" s="6" t="str">
        <f>адреса!$K$143</f>
        <v>ФИО-3-40</v>
      </c>
      <c r="E97" s="6">
        <v>30511.91</v>
      </c>
      <c r="F97" s="6">
        <v>3380.17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/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/>
      <c r="S97" s="6"/>
      <c r="T97" s="6"/>
      <c r="U97" s="6"/>
      <c r="V97" s="6">
        <v>3380.17</v>
      </c>
      <c r="W97" s="6">
        <v>0</v>
      </c>
      <c r="X97" s="6">
        <v>33892.080000000002</v>
      </c>
      <c r="Y97" s="513">
        <f>IF(A97&lt;&gt;"",IF(A97=мар17!A146,0,1),IF(AND(B97=мар17!B146,C97=мар17!C146),0,1))</f>
        <v>0</v>
      </c>
      <c r="Z97" s="70" t="str">
        <f t="shared" si="10"/>
        <v>ул. Третья д.3</v>
      </c>
      <c r="AA97" s="504">
        <f>IF($B97&lt;&gt;"",MAX(AA$7:AA96)+1,0)</f>
        <v>89</v>
      </c>
      <c r="AB97" s="502">
        <f t="shared" si="9"/>
        <v>97</v>
      </c>
      <c r="AC97" s="504">
        <f>1</f>
        <v>1</v>
      </c>
      <c r="AD97" s="103">
        <f t="shared" si="11"/>
        <v>3380.17</v>
      </c>
      <c r="AE97" s="103">
        <f t="shared" si="12"/>
        <v>0</v>
      </c>
      <c r="AF97" s="103">
        <f t="shared" si="13"/>
        <v>0</v>
      </c>
      <c r="AG97" s="3"/>
    </row>
    <row r="98" spans="1:33" ht="13.2" x14ac:dyDescent="0.25">
      <c r="B98" s="1" t="str">
        <f>адреса!$G$144</f>
        <v>кв.41</v>
      </c>
      <c r="C98" s="522">
        <f>адреса!$I$144</f>
        <v>30000041</v>
      </c>
      <c r="D98" s="6" t="str">
        <f>адреса!$K$144</f>
        <v>ФИО-3-41</v>
      </c>
      <c r="E98" s="6">
        <v>2939.21</v>
      </c>
      <c r="F98" s="6">
        <v>3386.98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/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/>
      <c r="S98" s="6"/>
      <c r="T98" s="6"/>
      <c r="U98" s="6"/>
      <c r="V98" s="6">
        <v>3386.98</v>
      </c>
      <c r="W98" s="6">
        <v>0</v>
      </c>
      <c r="X98" s="6">
        <v>6326.19</v>
      </c>
      <c r="Y98" s="513">
        <f>IF(A98&lt;&gt;"",IF(A98=мар17!A147,0,1),IF(AND(B98=мар17!B147,C98=мар17!C147),0,1))</f>
        <v>0</v>
      </c>
      <c r="Z98" s="70" t="str">
        <f t="shared" si="10"/>
        <v>ул. Третья д.3</v>
      </c>
      <c r="AA98" s="504">
        <f>IF($B98&lt;&gt;"",MAX(AA$7:AA97)+1,0)</f>
        <v>90</v>
      </c>
      <c r="AB98" s="502">
        <f t="shared" si="9"/>
        <v>98</v>
      </c>
      <c r="AC98" s="504">
        <f>1</f>
        <v>1</v>
      </c>
      <c r="AD98" s="103">
        <f t="shared" si="11"/>
        <v>3386.98</v>
      </c>
      <c r="AE98" s="103">
        <f t="shared" si="12"/>
        <v>0</v>
      </c>
      <c r="AF98" s="103">
        <f t="shared" si="13"/>
        <v>0</v>
      </c>
      <c r="AG98" s="3"/>
    </row>
    <row r="99" spans="1:33" ht="13.2" x14ac:dyDescent="0.25">
      <c r="B99" s="1" t="str">
        <f>адреса!$G$145</f>
        <v>кв.42</v>
      </c>
      <c r="C99" s="522">
        <f>адреса!$I$145</f>
        <v>30000042</v>
      </c>
      <c r="D99" s="6" t="str">
        <f>адреса!$K$145</f>
        <v>ФИО-3-42</v>
      </c>
      <c r="E99" s="6">
        <v>26210.13</v>
      </c>
      <c r="F99" s="6">
        <v>2903.61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/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/>
      <c r="S99" s="6"/>
      <c r="T99" s="6"/>
      <c r="U99" s="6"/>
      <c r="V99" s="6">
        <v>2903.61</v>
      </c>
      <c r="W99" s="6">
        <v>0</v>
      </c>
      <c r="X99" s="6">
        <v>29113.74</v>
      </c>
      <c r="Y99" s="513">
        <f>IF(A99&lt;&gt;"",IF(A99=мар17!A148,0,1),IF(AND(B99=мар17!B148,C99=мар17!C148),0,1))</f>
        <v>0</v>
      </c>
      <c r="Z99" s="70" t="str">
        <f t="shared" si="10"/>
        <v>ул. Третья д.3</v>
      </c>
      <c r="AA99" s="504">
        <f>IF($B99&lt;&gt;"",MAX(AA$7:AA98)+1,0)</f>
        <v>91</v>
      </c>
      <c r="AB99" s="502">
        <f t="shared" si="9"/>
        <v>99</v>
      </c>
      <c r="AC99" s="504">
        <f>1</f>
        <v>1</v>
      </c>
      <c r="AD99" s="103">
        <f t="shared" si="11"/>
        <v>2903.61</v>
      </c>
      <c r="AE99" s="103">
        <f t="shared" si="12"/>
        <v>0</v>
      </c>
      <c r="AF99" s="103">
        <f t="shared" si="13"/>
        <v>0</v>
      </c>
      <c r="AG99" s="3"/>
    </row>
    <row r="100" spans="1:33" ht="13.2" x14ac:dyDescent="0.25">
      <c r="B100" s="1" t="str">
        <f>адреса!$G$146</f>
        <v>кв.43</v>
      </c>
      <c r="C100" s="522">
        <f>адреса!$I$146</f>
        <v>30000043</v>
      </c>
      <c r="D100" s="6" t="str">
        <f>адреса!$K$146</f>
        <v>ФИО-3-43</v>
      </c>
      <c r="E100" s="6">
        <v>4157.05</v>
      </c>
      <c r="F100" s="6">
        <v>1131.83</v>
      </c>
      <c r="G100" s="6">
        <v>0</v>
      </c>
      <c r="H100" s="6">
        <v>0</v>
      </c>
      <c r="I100" s="6">
        <v>0</v>
      </c>
      <c r="J100" s="6">
        <v>0</v>
      </c>
      <c r="K100" s="6">
        <v>0</v>
      </c>
      <c r="L100" s="6"/>
      <c r="M100" s="6">
        <v>0</v>
      </c>
      <c r="N100" s="6">
        <v>0</v>
      </c>
      <c r="O100" s="6">
        <v>0</v>
      </c>
      <c r="P100" s="6">
        <v>0</v>
      </c>
      <c r="Q100" s="6">
        <v>0</v>
      </c>
      <c r="R100" s="6"/>
      <c r="S100" s="6"/>
      <c r="T100" s="6"/>
      <c r="U100" s="6"/>
      <c r="V100" s="6">
        <v>1131.83</v>
      </c>
      <c r="W100" s="6">
        <v>0</v>
      </c>
      <c r="X100" s="6">
        <v>5288.88</v>
      </c>
      <c r="Y100" s="513">
        <f>IF(A100&lt;&gt;"",IF(A100=мар17!A149,0,1),IF(AND(B100=мар17!B149,C100=мар17!C149),0,1))</f>
        <v>0</v>
      </c>
      <c r="Z100" s="70" t="str">
        <f t="shared" si="10"/>
        <v>ул. Третья д.3</v>
      </c>
      <c r="AA100" s="504">
        <f>IF($B100&lt;&gt;"",MAX(AA$7:AA99)+1,0)</f>
        <v>92</v>
      </c>
      <c r="AB100" s="502">
        <f t="shared" si="9"/>
        <v>100</v>
      </c>
      <c r="AC100" s="504">
        <f>1</f>
        <v>1</v>
      </c>
      <c r="AD100" s="103">
        <f t="shared" si="11"/>
        <v>1131.83</v>
      </c>
      <c r="AE100" s="103">
        <f t="shared" si="12"/>
        <v>0</v>
      </c>
      <c r="AF100" s="103">
        <f t="shared" si="13"/>
        <v>0</v>
      </c>
      <c r="AG100" s="3"/>
    </row>
    <row r="101" spans="1:33" ht="13.2" x14ac:dyDescent="0.25">
      <c r="B101" s="1" t="str">
        <f>адреса!$G$147</f>
        <v>кв.44</v>
      </c>
      <c r="C101" s="522">
        <f>адреса!$I$147</f>
        <v>30000044</v>
      </c>
      <c r="D101" s="6" t="str">
        <f>адреса!$K$147</f>
        <v>ФИО-3-44</v>
      </c>
      <c r="E101" s="6">
        <v>6513.58</v>
      </c>
      <c r="F101" s="6">
        <v>3247.42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/>
      <c r="M101" s="6">
        <v>0</v>
      </c>
      <c r="N101" s="6">
        <v>0</v>
      </c>
      <c r="O101" s="6">
        <v>0</v>
      </c>
      <c r="P101" s="6">
        <v>0</v>
      </c>
      <c r="Q101" s="6">
        <v>0</v>
      </c>
      <c r="R101" s="6"/>
      <c r="S101" s="6"/>
      <c r="T101" s="6"/>
      <c r="U101" s="6"/>
      <c r="V101" s="6">
        <v>3247.42</v>
      </c>
      <c r="W101" s="6">
        <v>0</v>
      </c>
      <c r="X101" s="6">
        <v>9761</v>
      </c>
      <c r="Y101" s="513">
        <f>IF(A101&lt;&gt;"",IF(A101=мар17!A150,0,1),IF(AND(B101=мар17!B150,C101=мар17!C150),0,1))</f>
        <v>0</v>
      </c>
      <c r="Z101" s="70" t="str">
        <f t="shared" si="10"/>
        <v>ул. Третья д.3</v>
      </c>
      <c r="AA101" s="504">
        <f>IF($B101&lt;&gt;"",MAX(AA$7:AA100)+1,0)</f>
        <v>93</v>
      </c>
      <c r="AB101" s="502">
        <f t="shared" si="9"/>
        <v>101</v>
      </c>
      <c r="AC101" s="504">
        <f>1</f>
        <v>1</v>
      </c>
      <c r="AD101" s="103">
        <f t="shared" si="11"/>
        <v>3247.42</v>
      </c>
      <c r="AE101" s="103">
        <f t="shared" si="12"/>
        <v>0</v>
      </c>
      <c r="AF101" s="103">
        <f t="shared" si="13"/>
        <v>0</v>
      </c>
      <c r="AG101" s="3"/>
    </row>
    <row r="102" spans="1:33" ht="13.2" x14ac:dyDescent="0.25">
      <c r="B102" s="1" t="str">
        <f>адреса!$G$148</f>
        <v>кв.45</v>
      </c>
      <c r="C102" s="522">
        <f>адреса!$I$148</f>
        <v>30000045</v>
      </c>
      <c r="D102" s="6" t="str">
        <f>адреса!$K$148</f>
        <v>ФИО-3-45</v>
      </c>
      <c r="E102" s="6">
        <v>31525.88</v>
      </c>
      <c r="F102" s="6">
        <v>3492.5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/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/>
      <c r="S102" s="6"/>
      <c r="T102" s="6"/>
      <c r="U102" s="6"/>
      <c r="V102" s="6">
        <v>3492.5</v>
      </c>
      <c r="W102" s="6">
        <v>0</v>
      </c>
      <c r="X102" s="6">
        <v>35018.379999999997</v>
      </c>
      <c r="Y102" s="513">
        <f>IF(A102&lt;&gt;"",IF(A102=мар17!A151,0,1),IF(AND(B102=мар17!B151,C102=мар17!C151),0,1))</f>
        <v>0</v>
      </c>
      <c r="Z102" s="70" t="str">
        <f t="shared" si="10"/>
        <v>ул. Третья д.3</v>
      </c>
      <c r="AA102" s="504">
        <f>IF($B102&lt;&gt;"",MAX(AA$7:AA101)+1,0)</f>
        <v>94</v>
      </c>
      <c r="AB102" s="502">
        <f t="shared" si="9"/>
        <v>102</v>
      </c>
      <c r="AC102" s="504">
        <f>1</f>
        <v>1</v>
      </c>
      <c r="AD102" s="103">
        <f t="shared" si="11"/>
        <v>3492.5</v>
      </c>
      <c r="AE102" s="103">
        <f t="shared" si="12"/>
        <v>0</v>
      </c>
      <c r="AF102" s="103">
        <f t="shared" si="13"/>
        <v>0</v>
      </c>
      <c r="AG102" s="3"/>
    </row>
    <row r="103" spans="1:33" ht="13.2" x14ac:dyDescent="0.25">
      <c r="B103" s="1" t="str">
        <f>адреса!$G$149</f>
        <v>кв.46</v>
      </c>
      <c r="C103" s="522">
        <f>адреса!$I$149</f>
        <v>30000046</v>
      </c>
      <c r="D103" s="6" t="str">
        <f>адреса!$K$149</f>
        <v>ФИО-3-46</v>
      </c>
      <c r="E103" s="6">
        <v>5347.06</v>
      </c>
      <c r="F103" s="6">
        <v>2862.76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/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/>
      <c r="S103" s="6"/>
      <c r="T103" s="6"/>
      <c r="U103" s="6"/>
      <c r="V103" s="6">
        <v>2862.76</v>
      </c>
      <c r="W103" s="6">
        <v>2862.76</v>
      </c>
      <c r="X103" s="6">
        <v>5347.06</v>
      </c>
      <c r="Y103" s="513">
        <f>IF(A103&lt;&gt;"",IF(A103=мар17!A152,0,1),IF(AND(B103=мар17!B152,C103=мар17!C152),0,1))</f>
        <v>0</v>
      </c>
      <c r="Z103" s="70" t="str">
        <f t="shared" si="10"/>
        <v>ул. Третья д.3</v>
      </c>
      <c r="AA103" s="504">
        <f>IF($B103&lt;&gt;"",MAX(AA$7:AA102)+1,0)</f>
        <v>95</v>
      </c>
      <c r="AB103" s="502">
        <f t="shared" si="9"/>
        <v>103</v>
      </c>
      <c r="AC103" s="504">
        <f>1</f>
        <v>1</v>
      </c>
      <c r="AD103" s="103">
        <f t="shared" si="11"/>
        <v>2862.76</v>
      </c>
      <c r="AE103" s="103">
        <f t="shared" si="12"/>
        <v>0</v>
      </c>
      <c r="AF103" s="103">
        <f t="shared" si="13"/>
        <v>0</v>
      </c>
      <c r="AG103" s="3"/>
    </row>
    <row r="104" spans="1:33" ht="13.2" x14ac:dyDescent="0.25">
      <c r="B104" s="1" t="str">
        <f>адреса!$G$150</f>
        <v>кв.47</v>
      </c>
      <c r="C104" s="522">
        <f>адреса!$I$150</f>
        <v>30000047</v>
      </c>
      <c r="D104" s="6" t="str">
        <f>адреса!$K$150</f>
        <v>ФИО-3-47</v>
      </c>
      <c r="E104" s="6">
        <v>18774.18</v>
      </c>
      <c r="F104" s="6">
        <v>2079.84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/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/>
      <c r="S104" s="6"/>
      <c r="T104" s="6"/>
      <c r="U104" s="6"/>
      <c r="V104" s="6">
        <v>2079.84</v>
      </c>
      <c r="W104" s="6">
        <v>0</v>
      </c>
      <c r="X104" s="6">
        <v>20854.02</v>
      </c>
      <c r="Y104" s="513">
        <f>IF(A104&lt;&gt;"",IF(A104=мар17!A153,0,1),IF(AND(B104=мар17!B153,C104=мар17!C153),0,1))</f>
        <v>0</v>
      </c>
      <c r="Z104" s="70" t="str">
        <f t="shared" si="10"/>
        <v>ул. Третья д.3</v>
      </c>
      <c r="AA104" s="504">
        <f>IF($B104&lt;&gt;"",MAX(AA$7:AA103)+1,0)</f>
        <v>96</v>
      </c>
      <c r="AB104" s="502">
        <f t="shared" si="9"/>
        <v>104</v>
      </c>
      <c r="AC104" s="504">
        <f>1</f>
        <v>1</v>
      </c>
      <c r="AD104" s="103">
        <f t="shared" si="11"/>
        <v>2079.84</v>
      </c>
      <c r="AE104" s="103">
        <f t="shared" si="12"/>
        <v>0</v>
      </c>
      <c r="AF104" s="103">
        <f t="shared" si="13"/>
        <v>0</v>
      </c>
      <c r="AG104" s="3"/>
    </row>
    <row r="105" spans="1:33" ht="13.2" x14ac:dyDescent="0.25">
      <c r="B105" s="1" t="str">
        <f>адреса!$G$151</f>
        <v>кв.48</v>
      </c>
      <c r="C105" s="522">
        <f>адреса!$I$151</f>
        <v>30000048</v>
      </c>
      <c r="D105" s="6" t="str">
        <f>адреса!$K$151</f>
        <v>ФИО-3-48</v>
      </c>
      <c r="E105" s="6">
        <v>29159.95</v>
      </c>
      <c r="F105" s="6">
        <v>3230.4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/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/>
      <c r="S105" s="6"/>
      <c r="T105" s="6"/>
      <c r="U105" s="6"/>
      <c r="V105" s="6">
        <v>3230.4</v>
      </c>
      <c r="W105" s="6">
        <v>0</v>
      </c>
      <c r="X105" s="6">
        <v>32390.35</v>
      </c>
      <c r="Y105" s="513">
        <f>IF(A105&lt;&gt;"",IF(A105=мар17!A154,0,1),IF(AND(B105=мар17!B154,C105=мар17!C154),0,1))</f>
        <v>0</v>
      </c>
      <c r="Z105" s="70" t="str">
        <f t="shared" si="10"/>
        <v>ул. Третья д.3</v>
      </c>
      <c r="AA105" s="504">
        <f>IF($B105&lt;&gt;"",MAX(AA$7:AA104)+1,0)</f>
        <v>97</v>
      </c>
      <c r="AB105" s="502">
        <f t="shared" si="9"/>
        <v>105</v>
      </c>
      <c r="AC105" s="504">
        <f>1</f>
        <v>1</v>
      </c>
      <c r="AD105" s="103">
        <f t="shared" si="11"/>
        <v>3230.4</v>
      </c>
      <c r="AE105" s="103">
        <f t="shared" si="12"/>
        <v>0</v>
      </c>
      <c r="AF105" s="103">
        <f t="shared" si="13"/>
        <v>0</v>
      </c>
      <c r="AG105" s="3"/>
    </row>
    <row r="106" spans="1:33" ht="13.2" x14ac:dyDescent="0.25">
      <c r="B106" s="1" t="str">
        <f>адреса!$G$152</f>
        <v>кв.49</v>
      </c>
      <c r="C106" s="522">
        <f>адреса!$I$152</f>
        <v>30000049</v>
      </c>
      <c r="D106" s="6" t="str">
        <f>адреса!$K$152</f>
        <v>ФИО-3-49</v>
      </c>
      <c r="E106" s="6">
        <v>-53.15</v>
      </c>
      <c r="F106" s="6">
        <v>2103.67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/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/>
      <c r="S106" s="6"/>
      <c r="T106" s="6"/>
      <c r="U106" s="6"/>
      <c r="V106" s="6">
        <v>2103.67</v>
      </c>
      <c r="W106" s="6">
        <v>0</v>
      </c>
      <c r="X106" s="6">
        <v>2050.52</v>
      </c>
      <c r="Y106" s="513">
        <f>IF(A106&lt;&gt;"",IF(A106=мар17!A155,0,1),IF(AND(B106=мар17!B155,C106=мар17!C155),0,1))</f>
        <v>0</v>
      </c>
      <c r="Z106" s="70" t="str">
        <f t="shared" si="10"/>
        <v>ул. Третья д.3</v>
      </c>
      <c r="AA106" s="504">
        <f>IF($B106&lt;&gt;"",MAX(AA$7:AA105)+1,0)</f>
        <v>98</v>
      </c>
      <c r="AB106" s="502">
        <f t="shared" si="9"/>
        <v>106</v>
      </c>
      <c r="AC106" s="504">
        <f>1</f>
        <v>1</v>
      </c>
      <c r="AD106" s="103">
        <f t="shared" si="11"/>
        <v>2103.67</v>
      </c>
      <c r="AE106" s="103">
        <f t="shared" si="12"/>
        <v>0</v>
      </c>
      <c r="AF106" s="103">
        <f t="shared" si="13"/>
        <v>0</v>
      </c>
      <c r="AG106" s="3"/>
    </row>
    <row r="107" spans="1:33" ht="13.2" x14ac:dyDescent="0.25">
      <c r="A107" s="4" t="str">
        <f>адреса!$E$153</f>
        <v>ул. Четвертая д.4</v>
      </c>
      <c r="C107" s="522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513">
        <f>IF(A107&lt;&gt;"",IF(A107=мар17!A156,0,1),IF(AND(B107=мар17!B156,C107=мар17!C156),0,1))</f>
        <v>0</v>
      </c>
      <c r="Z107" s="70" t="str">
        <f t="shared" si="10"/>
        <v>ул. Четвертая д.4</v>
      </c>
      <c r="AA107" s="504">
        <f>IF($B107&lt;&gt;"",MAX(AA$7:AA106)+1,0)</f>
        <v>0</v>
      </c>
      <c r="AB107" s="502">
        <f t="shared" si="9"/>
        <v>107</v>
      </c>
      <c r="AC107" s="504">
        <f>1</f>
        <v>1</v>
      </c>
      <c r="AD107" s="103">
        <f t="shared" si="11"/>
        <v>0</v>
      </c>
      <c r="AE107" s="103">
        <f t="shared" si="12"/>
        <v>0</v>
      </c>
      <c r="AF107" s="103">
        <f t="shared" si="13"/>
        <v>0</v>
      </c>
      <c r="AG107" s="3"/>
    </row>
    <row r="108" spans="1:33" ht="13.2" x14ac:dyDescent="0.25">
      <c r="B108" s="1" t="str">
        <f>адреса!$G$153</f>
        <v>кв.1</v>
      </c>
      <c r="C108" s="522">
        <f>адреса!$I$153</f>
        <v>40000001</v>
      </c>
      <c r="D108" s="6" t="str">
        <f>адреса!$K$153</f>
        <v>ФИО-4-1</v>
      </c>
      <c r="E108" s="6">
        <v>17698.73</v>
      </c>
      <c r="F108" s="6">
        <v>1960.7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/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/>
      <c r="S108" s="6"/>
      <c r="T108" s="6"/>
      <c r="U108" s="6"/>
      <c r="V108" s="6">
        <v>1960.7</v>
      </c>
      <c r="W108" s="6">
        <v>0</v>
      </c>
      <c r="X108" s="6">
        <v>19659.43</v>
      </c>
      <c r="Y108" s="513">
        <f>IF(A108&lt;&gt;"",IF(A108=мар17!A157,0,1),IF(AND(B108=мар17!B157,C108=мар17!C157),0,1))</f>
        <v>0</v>
      </c>
      <c r="Z108" s="70" t="str">
        <f t="shared" si="10"/>
        <v>ул. Четвертая д.4</v>
      </c>
      <c r="AA108" s="504">
        <f>IF($B108&lt;&gt;"",MAX(AA$7:AA107)+1,0)</f>
        <v>99</v>
      </c>
      <c r="AB108" s="502">
        <f t="shared" si="9"/>
        <v>108</v>
      </c>
      <c r="AC108" s="504">
        <f>1</f>
        <v>1</v>
      </c>
      <c r="AD108" s="103">
        <f t="shared" si="11"/>
        <v>1960.7</v>
      </c>
      <c r="AE108" s="103">
        <f t="shared" si="12"/>
        <v>0</v>
      </c>
      <c r="AF108" s="103">
        <f t="shared" si="13"/>
        <v>0</v>
      </c>
      <c r="AG108" s="3"/>
    </row>
    <row r="109" spans="1:33" ht="13.2" x14ac:dyDescent="0.25">
      <c r="B109" s="1" t="str">
        <f>адреса!$G$154</f>
        <v>кв.2</v>
      </c>
      <c r="C109" s="522">
        <f>адреса!$I$154</f>
        <v>40000002</v>
      </c>
      <c r="D109" s="6" t="str">
        <f>адреса!$K$154</f>
        <v>ФИО-4-2</v>
      </c>
      <c r="E109" s="6">
        <v>3719.43</v>
      </c>
      <c r="F109" s="6">
        <v>1991.34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/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/>
      <c r="S109" s="6"/>
      <c r="T109" s="6"/>
      <c r="U109" s="6"/>
      <c r="V109" s="6">
        <v>1991.34</v>
      </c>
      <c r="W109" s="6">
        <v>0</v>
      </c>
      <c r="X109" s="6">
        <v>5710.77</v>
      </c>
      <c r="Y109" s="513">
        <f>IF(A109&lt;&gt;"",IF(A109=мар17!A158,0,1),IF(AND(B109=мар17!B158,C109=мар17!C158),0,1))</f>
        <v>0</v>
      </c>
      <c r="Z109" s="70" t="str">
        <f t="shared" si="10"/>
        <v>ул. Четвертая д.4</v>
      </c>
      <c r="AA109" s="504">
        <f>IF($B109&lt;&gt;"",MAX(AA$7:AA108)+1,0)</f>
        <v>100</v>
      </c>
      <c r="AB109" s="502">
        <f t="shared" si="9"/>
        <v>109</v>
      </c>
      <c r="AC109" s="504">
        <f>1</f>
        <v>1</v>
      </c>
      <c r="AD109" s="103">
        <f t="shared" si="11"/>
        <v>1991.34</v>
      </c>
      <c r="AE109" s="103">
        <f t="shared" si="12"/>
        <v>0</v>
      </c>
      <c r="AF109" s="103">
        <f t="shared" si="13"/>
        <v>0</v>
      </c>
      <c r="AG109" s="3"/>
    </row>
    <row r="110" spans="1:33" ht="13.2" x14ac:dyDescent="0.25">
      <c r="B110" s="1" t="str">
        <f>адреса!$G$155</f>
        <v>кв.3</v>
      </c>
      <c r="C110" s="522">
        <f>адреса!$I$155</f>
        <v>40000003</v>
      </c>
      <c r="D110" s="6" t="str">
        <f>адреса!$K$155</f>
        <v>ФИО-4-3</v>
      </c>
      <c r="E110" s="6">
        <v>25503.41</v>
      </c>
      <c r="F110" s="6">
        <v>2825.32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/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/>
      <c r="S110" s="6"/>
      <c r="T110" s="6"/>
      <c r="U110" s="6"/>
      <c r="V110" s="6">
        <v>2825.32</v>
      </c>
      <c r="W110" s="6">
        <v>5000</v>
      </c>
      <c r="X110" s="6">
        <v>23328.73</v>
      </c>
      <c r="Y110" s="513">
        <f>IF(A110&lt;&gt;"",IF(A110=мар17!A159,0,1),IF(AND(B110=мар17!B159,C110=мар17!C159),0,1))</f>
        <v>0</v>
      </c>
      <c r="Z110" s="70" t="str">
        <f t="shared" si="10"/>
        <v>ул. Четвертая д.4</v>
      </c>
      <c r="AA110" s="504">
        <f>IF($B110&lt;&gt;"",MAX(AA$7:AA109)+1,0)</f>
        <v>101</v>
      </c>
      <c r="AB110" s="502">
        <f t="shared" si="9"/>
        <v>110</v>
      </c>
      <c r="AC110" s="504">
        <f>1</f>
        <v>1</v>
      </c>
      <c r="AD110" s="103">
        <f t="shared" si="11"/>
        <v>2825.32</v>
      </c>
      <c r="AE110" s="103">
        <f t="shared" si="12"/>
        <v>0</v>
      </c>
      <c r="AF110" s="103">
        <f t="shared" si="13"/>
        <v>0</v>
      </c>
      <c r="AG110" s="3"/>
    </row>
    <row r="111" spans="1:33" ht="13.2" x14ac:dyDescent="0.25">
      <c r="B111" s="1" t="str">
        <f>адреса!$G$156</f>
        <v>кв.4</v>
      </c>
      <c r="C111" s="522">
        <f>адреса!$I$156</f>
        <v>40000004</v>
      </c>
      <c r="D111" s="6" t="str">
        <f>адреса!$K$156</f>
        <v>ФИО-4-4</v>
      </c>
      <c r="E111" s="6">
        <v>2372.59</v>
      </c>
      <c r="F111" s="6">
        <v>2372.59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/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/>
      <c r="S111" s="6"/>
      <c r="T111" s="6"/>
      <c r="U111" s="6"/>
      <c r="V111" s="6">
        <v>2372.59</v>
      </c>
      <c r="W111" s="6">
        <v>2372.59</v>
      </c>
      <c r="X111" s="6">
        <v>2372.59</v>
      </c>
      <c r="Y111" s="513">
        <f>IF(A111&lt;&gt;"",IF(A111=мар17!A160,0,1),IF(AND(B111=мар17!B160,C111=мар17!C160),0,1))</f>
        <v>0</v>
      </c>
      <c r="Z111" s="70" t="str">
        <f t="shared" si="10"/>
        <v>ул. Четвертая д.4</v>
      </c>
      <c r="AA111" s="504">
        <f>IF($B111&lt;&gt;"",MAX(AA$7:AA110)+1,0)</f>
        <v>102</v>
      </c>
      <c r="AB111" s="502">
        <f t="shared" si="9"/>
        <v>111</v>
      </c>
      <c r="AC111" s="504">
        <f>1</f>
        <v>1</v>
      </c>
      <c r="AD111" s="103">
        <f t="shared" si="11"/>
        <v>2372.59</v>
      </c>
      <c r="AE111" s="103">
        <f t="shared" si="12"/>
        <v>0</v>
      </c>
      <c r="AF111" s="103">
        <f t="shared" si="13"/>
        <v>0</v>
      </c>
      <c r="AG111" s="3"/>
    </row>
    <row r="112" spans="1:33" ht="13.2" x14ac:dyDescent="0.25">
      <c r="B112" s="1" t="str">
        <f>адреса!$G$157</f>
        <v>кв.5</v>
      </c>
      <c r="C112" s="522">
        <f>адреса!$I$157</f>
        <v>40000005</v>
      </c>
      <c r="D112" s="6" t="str">
        <f>адреса!$K$157</f>
        <v>ФИО-4-5</v>
      </c>
      <c r="E112" s="6">
        <v>2699.37</v>
      </c>
      <c r="F112" s="6">
        <v>2699.37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/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/>
      <c r="S112" s="6"/>
      <c r="T112" s="6"/>
      <c r="U112" s="6"/>
      <c r="V112" s="6">
        <v>2699.37</v>
      </c>
      <c r="W112" s="6">
        <v>0</v>
      </c>
      <c r="X112" s="6">
        <v>5398.74</v>
      </c>
      <c r="Y112" s="513">
        <f>IF(A112&lt;&gt;"",IF(A112=мар17!A161,0,1),IF(AND(B112=мар17!B161,C112=мар17!C161),0,1))</f>
        <v>0</v>
      </c>
      <c r="Z112" s="70" t="str">
        <f t="shared" si="10"/>
        <v>ул. Четвертая д.4</v>
      </c>
      <c r="AA112" s="504">
        <f>IF($B112&lt;&gt;"",MAX(AA$7:AA111)+1,0)</f>
        <v>103</v>
      </c>
      <c r="AB112" s="502">
        <f t="shared" si="9"/>
        <v>112</v>
      </c>
      <c r="AC112" s="504">
        <f>1</f>
        <v>1</v>
      </c>
      <c r="AD112" s="103">
        <f t="shared" si="11"/>
        <v>2699.37</v>
      </c>
      <c r="AE112" s="103">
        <f t="shared" si="12"/>
        <v>0</v>
      </c>
      <c r="AF112" s="103">
        <f t="shared" si="13"/>
        <v>0</v>
      </c>
      <c r="AG112" s="3"/>
    </row>
    <row r="113" spans="2:33" ht="13.2" x14ac:dyDescent="0.25">
      <c r="B113" s="1" t="str">
        <f>адреса!$G$158</f>
        <v>кв.6</v>
      </c>
      <c r="C113" s="522">
        <f>адреса!$I$158</f>
        <v>40000006</v>
      </c>
      <c r="D113" s="6" t="str">
        <f>адреса!$K$158</f>
        <v>ФИО-4-6</v>
      </c>
      <c r="E113" s="6">
        <v>26148.66</v>
      </c>
      <c r="F113" s="6">
        <v>2896.8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/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/>
      <c r="S113" s="6"/>
      <c r="T113" s="6"/>
      <c r="U113" s="6"/>
      <c r="V113" s="6">
        <v>2896.8</v>
      </c>
      <c r="W113" s="6">
        <v>0</v>
      </c>
      <c r="X113" s="6">
        <v>29045.46</v>
      </c>
      <c r="Y113" s="513">
        <f>IF(A113&lt;&gt;"",IF(A113=мар17!A162,0,1),IF(AND(B113=мар17!B162,C113=мар17!C162),0,1))</f>
        <v>0</v>
      </c>
      <c r="Z113" s="70" t="str">
        <f t="shared" si="10"/>
        <v>ул. Четвертая д.4</v>
      </c>
      <c r="AA113" s="504">
        <f>IF($B113&lt;&gt;"",MAX(AA$7:AA112)+1,0)</f>
        <v>104</v>
      </c>
      <c r="AB113" s="502">
        <f t="shared" si="9"/>
        <v>113</v>
      </c>
      <c r="AC113" s="504">
        <f>1</f>
        <v>1</v>
      </c>
      <c r="AD113" s="103">
        <f t="shared" si="11"/>
        <v>2896.8</v>
      </c>
      <c r="AE113" s="103">
        <f t="shared" si="12"/>
        <v>0</v>
      </c>
      <c r="AF113" s="103">
        <f t="shared" si="13"/>
        <v>0</v>
      </c>
      <c r="AG113" s="3"/>
    </row>
    <row r="114" spans="2:33" ht="13.2" x14ac:dyDescent="0.25">
      <c r="B114" s="1" t="str">
        <f>адреса!$G$159</f>
        <v>кв.7</v>
      </c>
      <c r="C114" s="522">
        <f>адреса!$I$159</f>
        <v>40000007</v>
      </c>
      <c r="D114" s="6" t="str">
        <f>адреса!$K$159</f>
        <v>ФИО-4-7</v>
      </c>
      <c r="E114" s="6">
        <v>17944.59</v>
      </c>
      <c r="F114" s="6">
        <v>1987.94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/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/>
      <c r="S114" s="6"/>
      <c r="T114" s="6"/>
      <c r="U114" s="6"/>
      <c r="V114" s="6">
        <v>1987.94</v>
      </c>
      <c r="W114" s="6">
        <v>0</v>
      </c>
      <c r="X114" s="6">
        <v>19932.53</v>
      </c>
      <c r="Y114" s="513">
        <f>IF(A114&lt;&gt;"",IF(A114=мар17!A163,0,1),IF(AND(B114=мар17!B163,C114=мар17!C163),0,1))</f>
        <v>0</v>
      </c>
      <c r="Z114" s="70" t="str">
        <f t="shared" si="10"/>
        <v>ул. Четвертая д.4</v>
      </c>
      <c r="AA114" s="504">
        <f>IF($B114&lt;&gt;"",MAX(AA$7:AA113)+1,0)</f>
        <v>105</v>
      </c>
      <c r="AB114" s="502">
        <f t="shared" si="9"/>
        <v>114</v>
      </c>
      <c r="AC114" s="504">
        <f>1</f>
        <v>1</v>
      </c>
      <c r="AD114" s="103">
        <f t="shared" si="11"/>
        <v>1987.94</v>
      </c>
      <c r="AE114" s="103">
        <f t="shared" si="12"/>
        <v>0</v>
      </c>
      <c r="AF114" s="103">
        <f t="shared" si="13"/>
        <v>0</v>
      </c>
      <c r="AG114" s="3"/>
    </row>
    <row r="115" spans="2:33" ht="13.2" x14ac:dyDescent="0.25">
      <c r="B115" s="1" t="str">
        <f>адреса!$G$160</f>
        <v>кв.8</v>
      </c>
      <c r="C115" s="522">
        <f>адреса!$I$160</f>
        <v>40000008</v>
      </c>
      <c r="D115" s="6" t="str">
        <f>адреса!$K$160</f>
        <v>ФИО-4-8</v>
      </c>
      <c r="E115" s="6">
        <v>17975.3</v>
      </c>
      <c r="F115" s="6">
        <v>1991.34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/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/>
      <c r="S115" s="6"/>
      <c r="T115" s="6"/>
      <c r="U115" s="6"/>
      <c r="V115" s="6">
        <v>1991.34</v>
      </c>
      <c r="W115" s="6">
        <v>0</v>
      </c>
      <c r="X115" s="6">
        <v>19966.64</v>
      </c>
      <c r="Y115" s="513">
        <f>IF(A115&lt;&gt;"",IF(A115=мар17!A164,0,1),IF(AND(B115=мар17!B164,C115=мар17!C164),0,1))</f>
        <v>0</v>
      </c>
      <c r="Z115" s="70" t="str">
        <f t="shared" si="10"/>
        <v>ул. Четвертая д.4</v>
      </c>
      <c r="AA115" s="504">
        <f>IF($B115&lt;&gt;"",MAX(AA$7:AA114)+1,0)</f>
        <v>106</v>
      </c>
      <c r="AB115" s="502">
        <f t="shared" si="9"/>
        <v>115</v>
      </c>
      <c r="AC115" s="504">
        <f>1</f>
        <v>1</v>
      </c>
      <c r="AD115" s="103">
        <f t="shared" si="11"/>
        <v>1991.34</v>
      </c>
      <c r="AE115" s="103">
        <f t="shared" si="12"/>
        <v>0</v>
      </c>
      <c r="AF115" s="103">
        <f t="shared" si="13"/>
        <v>0</v>
      </c>
      <c r="AG115" s="3"/>
    </row>
    <row r="116" spans="2:33" ht="13.2" x14ac:dyDescent="0.25">
      <c r="B116" s="1" t="str">
        <f>адреса!$G$161</f>
        <v>кв.9</v>
      </c>
      <c r="C116" s="522">
        <f>адреса!$I$161</f>
        <v>40000009</v>
      </c>
      <c r="D116" s="6" t="str">
        <f>адреса!$K$161</f>
        <v>ФИО-4-9</v>
      </c>
      <c r="E116" s="6">
        <v>28975.56</v>
      </c>
      <c r="F116" s="6">
        <v>3209.97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/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/>
      <c r="S116" s="6"/>
      <c r="T116" s="6"/>
      <c r="U116" s="6"/>
      <c r="V116" s="6">
        <v>3209.97</v>
      </c>
      <c r="W116" s="6">
        <v>0</v>
      </c>
      <c r="X116" s="6">
        <v>32185.53</v>
      </c>
      <c r="Y116" s="513">
        <f>IF(A116&lt;&gt;"",IF(A116=мар17!A165,0,1),IF(AND(B116=мар17!B165,C116=мар17!C165),0,1))</f>
        <v>0</v>
      </c>
      <c r="Z116" s="70" t="str">
        <f t="shared" si="10"/>
        <v>ул. Четвертая д.4</v>
      </c>
      <c r="AA116" s="504">
        <f>IF($B116&lt;&gt;"",MAX(AA$7:AA115)+1,0)</f>
        <v>107</v>
      </c>
      <c r="AB116" s="502">
        <f t="shared" si="9"/>
        <v>116</v>
      </c>
      <c r="AC116" s="504">
        <f>1</f>
        <v>1</v>
      </c>
      <c r="AD116" s="103">
        <f t="shared" si="11"/>
        <v>3209.97</v>
      </c>
      <c r="AE116" s="103">
        <f t="shared" si="12"/>
        <v>0</v>
      </c>
      <c r="AF116" s="103">
        <f t="shared" si="13"/>
        <v>0</v>
      </c>
      <c r="AG116" s="3"/>
    </row>
    <row r="117" spans="2:33" ht="13.2" x14ac:dyDescent="0.25">
      <c r="B117" s="1" t="str">
        <f>адреса!$G$162</f>
        <v>кв.10</v>
      </c>
      <c r="C117" s="522">
        <f>адреса!$I$162</f>
        <v>40000010</v>
      </c>
      <c r="D117" s="6" t="str">
        <f>адреса!$K$162</f>
        <v>ФИО-4-10</v>
      </c>
      <c r="E117" s="6">
        <v>28145.91</v>
      </c>
      <c r="F117" s="6">
        <v>3118.06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/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/>
      <c r="S117" s="6"/>
      <c r="T117" s="6"/>
      <c r="U117" s="6"/>
      <c r="V117" s="6">
        <v>3118.06</v>
      </c>
      <c r="W117" s="6">
        <v>28145.91</v>
      </c>
      <c r="X117" s="6">
        <v>3118.06</v>
      </c>
      <c r="Y117" s="513">
        <f>IF(A117&lt;&gt;"",IF(A117=мар17!A166,0,1),IF(AND(B117=мар17!B166,C117=мар17!C166),0,1))</f>
        <v>0</v>
      </c>
      <c r="Z117" s="70" t="str">
        <f t="shared" si="10"/>
        <v>ул. Четвертая д.4</v>
      </c>
      <c r="AA117" s="504">
        <f>IF($B117&lt;&gt;"",MAX(AA$7:AA116)+1,0)</f>
        <v>108</v>
      </c>
      <c r="AB117" s="502">
        <f t="shared" si="9"/>
        <v>117</v>
      </c>
      <c r="AC117" s="504">
        <f>1</f>
        <v>1</v>
      </c>
      <c r="AD117" s="103">
        <f t="shared" si="11"/>
        <v>3118.06</v>
      </c>
      <c r="AE117" s="103">
        <f t="shared" si="12"/>
        <v>0</v>
      </c>
      <c r="AF117" s="103">
        <f t="shared" si="13"/>
        <v>0</v>
      </c>
      <c r="AG117" s="3"/>
    </row>
    <row r="118" spans="2:33" ht="13.2" x14ac:dyDescent="0.25">
      <c r="B118" s="1" t="str">
        <f>адреса!$G$163</f>
        <v>кв.11</v>
      </c>
      <c r="C118" s="522">
        <f>адреса!$I$163</f>
        <v>40000011</v>
      </c>
      <c r="D118" s="6" t="str">
        <f>адреса!$K$163</f>
        <v>ФИО-4-11</v>
      </c>
      <c r="E118" s="6">
        <v>24397.26</v>
      </c>
      <c r="F118" s="6">
        <v>2702.78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/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/>
      <c r="S118" s="6"/>
      <c r="T118" s="6"/>
      <c r="U118" s="6"/>
      <c r="V118" s="6">
        <v>2702.78</v>
      </c>
      <c r="W118" s="6">
        <v>0</v>
      </c>
      <c r="X118" s="6">
        <v>27100.04</v>
      </c>
      <c r="Y118" s="513">
        <f>IF(A118&lt;&gt;"",IF(A118=мар17!A167,0,1),IF(AND(B118=мар17!B167,C118=мар17!C167),0,1))</f>
        <v>0</v>
      </c>
      <c r="Z118" s="70" t="str">
        <f t="shared" si="10"/>
        <v>ул. Четвертая д.4</v>
      </c>
      <c r="AA118" s="504">
        <f>IF($B118&lt;&gt;"",MAX(AA$7:AA117)+1,0)</f>
        <v>109</v>
      </c>
      <c r="AB118" s="502">
        <f t="shared" si="9"/>
        <v>118</v>
      </c>
      <c r="AC118" s="504">
        <f>1</f>
        <v>1</v>
      </c>
      <c r="AD118" s="103">
        <f t="shared" si="11"/>
        <v>2702.78</v>
      </c>
      <c r="AE118" s="103">
        <f t="shared" si="12"/>
        <v>0</v>
      </c>
      <c r="AF118" s="103">
        <f t="shared" si="13"/>
        <v>0</v>
      </c>
      <c r="AG118" s="3"/>
    </row>
    <row r="119" spans="2:33" ht="13.2" x14ac:dyDescent="0.25">
      <c r="B119" s="1" t="str">
        <f>адреса!$G$164</f>
        <v>кв.12</v>
      </c>
      <c r="C119" s="522">
        <f>адреса!$I$164</f>
        <v>40000012</v>
      </c>
      <c r="D119" s="6" t="str">
        <f>адреса!$K$164</f>
        <v>ФИО-4-12</v>
      </c>
      <c r="E119" s="6">
        <v>23967.06</v>
      </c>
      <c r="F119" s="6">
        <v>2655.12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/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/>
      <c r="S119" s="6"/>
      <c r="T119" s="6"/>
      <c r="U119" s="6"/>
      <c r="V119" s="6">
        <v>2655.12</v>
      </c>
      <c r="W119" s="6">
        <v>0</v>
      </c>
      <c r="X119" s="6">
        <v>26622.18</v>
      </c>
      <c r="Y119" s="513">
        <f>IF(A119&lt;&gt;"",IF(A119=мар17!A168,0,1),IF(AND(B119=мар17!B168,C119=мар17!C168),0,1))</f>
        <v>0</v>
      </c>
      <c r="Z119" s="70" t="str">
        <f t="shared" si="10"/>
        <v>ул. Четвертая д.4</v>
      </c>
      <c r="AA119" s="504">
        <f>IF($B119&lt;&gt;"",MAX(AA$7:AA118)+1,0)</f>
        <v>110</v>
      </c>
      <c r="AB119" s="502">
        <f t="shared" si="9"/>
        <v>119</v>
      </c>
      <c r="AC119" s="504">
        <f>1</f>
        <v>1</v>
      </c>
      <c r="AD119" s="103">
        <f t="shared" si="11"/>
        <v>2655.12</v>
      </c>
      <c r="AE119" s="103">
        <f t="shared" si="12"/>
        <v>0</v>
      </c>
      <c r="AF119" s="103">
        <f t="shared" si="13"/>
        <v>0</v>
      </c>
      <c r="AG119" s="3"/>
    </row>
    <row r="120" spans="2:33" ht="13.2" x14ac:dyDescent="0.25">
      <c r="B120" s="1" t="str">
        <f>адреса!$G$165</f>
        <v>кв.13</v>
      </c>
      <c r="C120" s="522">
        <f>адреса!$I$165</f>
        <v>40000013</v>
      </c>
      <c r="D120" s="6" t="str">
        <f>адреса!$K$165</f>
        <v>ФИО-4-13</v>
      </c>
      <c r="E120" s="6">
        <v>8908.4699999999993</v>
      </c>
      <c r="F120" s="6">
        <v>1753.06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/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/>
      <c r="S120" s="6"/>
      <c r="T120" s="6"/>
      <c r="U120" s="6"/>
      <c r="V120" s="6">
        <v>1753.06</v>
      </c>
      <c r="W120" s="6">
        <v>0</v>
      </c>
      <c r="X120" s="6">
        <v>10661.53</v>
      </c>
      <c r="Y120" s="513">
        <f>IF(A120&lt;&gt;"",IF(A120=мар17!A169,0,1),IF(AND(B120=мар17!B169,C120=мар17!C169),0,1))</f>
        <v>0</v>
      </c>
      <c r="Z120" s="70" t="str">
        <f t="shared" si="10"/>
        <v>ул. Четвертая д.4</v>
      </c>
      <c r="AA120" s="504">
        <f>IF($B120&lt;&gt;"",MAX(AA$7:AA119)+1,0)</f>
        <v>111</v>
      </c>
      <c r="AB120" s="502">
        <f t="shared" si="9"/>
        <v>120</v>
      </c>
      <c r="AC120" s="504">
        <f>1</f>
        <v>1</v>
      </c>
      <c r="AD120" s="103">
        <f t="shared" si="11"/>
        <v>1753.06</v>
      </c>
      <c r="AE120" s="103">
        <f t="shared" si="12"/>
        <v>0</v>
      </c>
      <c r="AF120" s="103">
        <f t="shared" si="13"/>
        <v>0</v>
      </c>
      <c r="AG120" s="3"/>
    </row>
    <row r="121" spans="2:33" ht="13.2" x14ac:dyDescent="0.25">
      <c r="B121" s="1" t="str">
        <f>адреса!$G$166</f>
        <v>кв.14</v>
      </c>
      <c r="C121" s="522">
        <f>адреса!$I$166</f>
        <v>40000014</v>
      </c>
      <c r="D121" s="6" t="str">
        <f>адреса!$K$166</f>
        <v>ФИО-4-14</v>
      </c>
      <c r="E121" s="6">
        <v>18006</v>
      </c>
      <c r="F121" s="6">
        <v>1994.74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/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/>
      <c r="S121" s="6"/>
      <c r="T121" s="6"/>
      <c r="U121" s="6"/>
      <c r="V121" s="6">
        <v>1994.74</v>
      </c>
      <c r="W121" s="6">
        <v>0</v>
      </c>
      <c r="X121" s="6">
        <v>20000.740000000002</v>
      </c>
      <c r="Y121" s="513">
        <f>IF(A121&lt;&gt;"",IF(A121=мар17!A170,0,1),IF(AND(B121=мар17!B170,C121=мар17!C170),0,1))</f>
        <v>0</v>
      </c>
      <c r="Z121" s="70" t="str">
        <f t="shared" si="10"/>
        <v>ул. Четвертая д.4</v>
      </c>
      <c r="AA121" s="504">
        <f>IF($B121&lt;&gt;"",MAX(AA$7:AA120)+1,0)</f>
        <v>112</v>
      </c>
      <c r="AB121" s="502">
        <f t="shared" si="9"/>
        <v>121</v>
      </c>
      <c r="AC121" s="504">
        <f>1</f>
        <v>1</v>
      </c>
      <c r="AD121" s="103">
        <f t="shared" si="11"/>
        <v>1994.74</v>
      </c>
      <c r="AE121" s="103">
        <f t="shared" si="12"/>
        <v>0</v>
      </c>
      <c r="AF121" s="103">
        <f t="shared" si="13"/>
        <v>0</v>
      </c>
      <c r="AG121" s="3"/>
    </row>
    <row r="122" spans="2:33" ht="13.2" x14ac:dyDescent="0.25">
      <c r="B122" s="1" t="str">
        <f>адреса!$G$167</f>
        <v>кв.15</v>
      </c>
      <c r="C122" s="522">
        <f>адреса!$I$167</f>
        <v>40000015</v>
      </c>
      <c r="D122" s="6" t="str">
        <f>адреса!$K$167</f>
        <v>ФИО-4-15</v>
      </c>
      <c r="E122" s="6">
        <v>3397.19</v>
      </c>
      <c r="F122" s="6">
        <v>3397.19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/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/>
      <c r="S122" s="6"/>
      <c r="T122" s="6"/>
      <c r="U122" s="6"/>
      <c r="V122" s="6">
        <v>3397.19</v>
      </c>
      <c r="W122" s="6">
        <v>0</v>
      </c>
      <c r="X122" s="6">
        <v>6794.38</v>
      </c>
      <c r="Y122" s="513">
        <f>IF(A122&lt;&gt;"",IF(A122=мар17!A171,0,1),IF(AND(B122=мар17!B171,C122=мар17!C171),0,1))</f>
        <v>0</v>
      </c>
      <c r="Z122" s="70" t="str">
        <f t="shared" si="10"/>
        <v>ул. Четвертая д.4</v>
      </c>
      <c r="AA122" s="504">
        <f>IF($B122&lt;&gt;"",MAX(AA$7:AA121)+1,0)</f>
        <v>113</v>
      </c>
      <c r="AB122" s="502">
        <f t="shared" si="9"/>
        <v>122</v>
      </c>
      <c r="AC122" s="504">
        <f>1</f>
        <v>1</v>
      </c>
      <c r="AD122" s="103">
        <f t="shared" si="11"/>
        <v>3397.19</v>
      </c>
      <c r="AE122" s="103">
        <f t="shared" si="12"/>
        <v>0</v>
      </c>
      <c r="AF122" s="103">
        <f t="shared" si="13"/>
        <v>0</v>
      </c>
      <c r="AG122" s="3"/>
    </row>
    <row r="123" spans="2:33" ht="13.2" x14ac:dyDescent="0.25">
      <c r="B123" s="1" t="str">
        <f>адреса!$G$168</f>
        <v>кв.16</v>
      </c>
      <c r="C123" s="522">
        <f>адреса!$I$168</f>
        <v>40000016</v>
      </c>
      <c r="D123" s="6" t="str">
        <f>адреса!$K$168</f>
        <v>ФИО-4-16</v>
      </c>
      <c r="E123" s="6">
        <v>30942.1</v>
      </c>
      <c r="F123" s="6">
        <v>3427.83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/>
      <c r="M123" s="6">
        <v>0</v>
      </c>
      <c r="N123" s="6">
        <v>0</v>
      </c>
      <c r="O123" s="6">
        <v>0</v>
      </c>
      <c r="P123" s="6">
        <v>0</v>
      </c>
      <c r="Q123" s="6">
        <v>0</v>
      </c>
      <c r="R123" s="6"/>
      <c r="S123" s="6"/>
      <c r="T123" s="6"/>
      <c r="U123" s="6"/>
      <c r="V123" s="6">
        <v>3427.83</v>
      </c>
      <c r="W123" s="6">
        <v>0</v>
      </c>
      <c r="X123" s="6">
        <v>34369.93</v>
      </c>
      <c r="Y123" s="513">
        <f>IF(A123&lt;&gt;"",IF(A123=мар17!A172,0,1),IF(AND(B123=мар17!B172,C123=мар17!C172),0,1))</f>
        <v>0</v>
      </c>
      <c r="Z123" s="70" t="str">
        <f t="shared" si="10"/>
        <v>ул. Четвертая д.4</v>
      </c>
      <c r="AA123" s="504">
        <f>IF($B123&lt;&gt;"",MAX(AA$7:AA122)+1,0)</f>
        <v>114</v>
      </c>
      <c r="AB123" s="502">
        <f t="shared" si="9"/>
        <v>123</v>
      </c>
      <c r="AC123" s="504">
        <f>1</f>
        <v>1</v>
      </c>
      <c r="AD123" s="103">
        <f t="shared" si="11"/>
        <v>3427.83</v>
      </c>
      <c r="AE123" s="103">
        <f t="shared" si="12"/>
        <v>0</v>
      </c>
      <c r="AF123" s="103">
        <f t="shared" si="13"/>
        <v>0</v>
      </c>
      <c r="AG123" s="3"/>
    </row>
    <row r="124" spans="2:33" ht="13.2" x14ac:dyDescent="0.25">
      <c r="B124" s="1" t="str">
        <f>адреса!$G$169</f>
        <v>кв.17</v>
      </c>
      <c r="C124" s="522">
        <f>адреса!$I$169</f>
        <v>40000017</v>
      </c>
      <c r="D124" s="6" t="str">
        <f>адреса!$K$169</f>
        <v>ФИО-4-17</v>
      </c>
      <c r="E124" s="6">
        <v>2685.63</v>
      </c>
      <c r="F124" s="6">
        <v>2685.76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/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/>
      <c r="S124" s="6"/>
      <c r="T124" s="6"/>
      <c r="U124" s="6"/>
      <c r="V124" s="6">
        <v>2685.76</v>
      </c>
      <c r="W124" s="6">
        <v>0</v>
      </c>
      <c r="X124" s="6">
        <v>5371.39</v>
      </c>
      <c r="Y124" s="513">
        <f>IF(A124&lt;&gt;"",IF(A124=мар17!A173,0,1),IF(AND(B124=мар17!B173,C124=мар17!C173),0,1))</f>
        <v>0</v>
      </c>
      <c r="Z124" s="70" t="str">
        <f t="shared" si="10"/>
        <v>ул. Четвертая д.4</v>
      </c>
      <c r="AA124" s="504">
        <f>IF($B124&lt;&gt;"",MAX(AA$7:AA123)+1,0)</f>
        <v>115</v>
      </c>
      <c r="AB124" s="502">
        <f t="shared" si="9"/>
        <v>124</v>
      </c>
      <c r="AC124" s="504">
        <f>1</f>
        <v>1</v>
      </c>
      <c r="AD124" s="103">
        <f t="shared" si="11"/>
        <v>2685.76</v>
      </c>
      <c r="AE124" s="103">
        <f t="shared" si="12"/>
        <v>0</v>
      </c>
      <c r="AF124" s="103">
        <f t="shared" si="13"/>
        <v>0</v>
      </c>
      <c r="AG124" s="3"/>
    </row>
    <row r="125" spans="2:33" ht="13.2" x14ac:dyDescent="0.25">
      <c r="B125" s="1" t="str">
        <f>адреса!$G$170</f>
        <v>кв.18</v>
      </c>
      <c r="C125" s="522">
        <f>адреса!$I$170</f>
        <v>40000018</v>
      </c>
      <c r="D125" s="6" t="str">
        <f>адреса!$K$170</f>
        <v>ФИО-4-18</v>
      </c>
      <c r="E125" s="6">
        <v>24581.599999999999</v>
      </c>
      <c r="F125" s="6">
        <v>2723.2</v>
      </c>
      <c r="G125" s="6">
        <v>0</v>
      </c>
      <c r="H125" s="6">
        <v>0</v>
      </c>
      <c r="I125" s="6">
        <v>0</v>
      </c>
      <c r="J125" s="6">
        <v>0</v>
      </c>
      <c r="K125" s="6">
        <v>0</v>
      </c>
      <c r="L125" s="6"/>
      <c r="M125" s="6">
        <v>0</v>
      </c>
      <c r="N125" s="6">
        <v>0</v>
      </c>
      <c r="O125" s="6">
        <v>0</v>
      </c>
      <c r="P125" s="6">
        <v>0</v>
      </c>
      <c r="Q125" s="6">
        <v>0</v>
      </c>
      <c r="R125" s="6"/>
      <c r="S125" s="6"/>
      <c r="T125" s="6"/>
      <c r="U125" s="6"/>
      <c r="V125" s="6">
        <v>2723.2</v>
      </c>
      <c r="W125" s="6">
        <v>0</v>
      </c>
      <c r="X125" s="6">
        <v>27304.799999999999</v>
      </c>
      <c r="Y125" s="513">
        <f>IF(A125&lt;&gt;"",IF(A125=мар17!A174,0,1),IF(AND(B125=мар17!B174,C125=мар17!C174),0,1))</f>
        <v>0</v>
      </c>
      <c r="Z125" s="70" t="str">
        <f t="shared" si="10"/>
        <v>ул. Четвертая д.4</v>
      </c>
      <c r="AA125" s="504">
        <f>IF($B125&lt;&gt;"",MAX(AA$7:AA124)+1,0)</f>
        <v>116</v>
      </c>
      <c r="AB125" s="502">
        <f t="shared" si="9"/>
        <v>125</v>
      </c>
      <c r="AC125" s="504">
        <f>1</f>
        <v>1</v>
      </c>
      <c r="AD125" s="103">
        <f t="shared" si="11"/>
        <v>2723.2</v>
      </c>
      <c r="AE125" s="103">
        <f t="shared" si="12"/>
        <v>0</v>
      </c>
      <c r="AF125" s="103">
        <f t="shared" si="13"/>
        <v>0</v>
      </c>
      <c r="AG125" s="3"/>
    </row>
    <row r="126" spans="2:33" ht="13.2" x14ac:dyDescent="0.25">
      <c r="B126" s="1" t="str">
        <f>адреса!$G$171</f>
        <v>кв.19</v>
      </c>
      <c r="C126" s="522">
        <f>адреса!$I$171</f>
        <v>40000019</v>
      </c>
      <c r="D126" s="6" t="str">
        <f>адреса!$K$171</f>
        <v>ФИО-4-19</v>
      </c>
      <c r="E126" s="6">
        <v>2028.78</v>
      </c>
      <c r="F126" s="6">
        <v>1236.44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/>
      <c r="M126" s="6">
        <v>0</v>
      </c>
      <c r="N126" s="6">
        <v>0</v>
      </c>
      <c r="O126" s="6">
        <v>0</v>
      </c>
      <c r="P126" s="6">
        <v>0</v>
      </c>
      <c r="Q126" s="6">
        <v>0</v>
      </c>
      <c r="R126" s="6"/>
      <c r="S126" s="6"/>
      <c r="T126" s="6"/>
      <c r="U126" s="6"/>
      <c r="V126" s="6">
        <v>1236.44</v>
      </c>
      <c r="W126" s="6">
        <v>2028.78</v>
      </c>
      <c r="X126" s="6">
        <v>1236.44</v>
      </c>
      <c r="Y126" s="513">
        <f>IF(A126&lt;&gt;"",IF(A126=мар17!A175,0,1),IF(AND(B126=мар17!B175,C126=мар17!C175),0,1))</f>
        <v>0</v>
      </c>
      <c r="Z126" s="70" t="str">
        <f t="shared" si="10"/>
        <v>ул. Четвертая д.4</v>
      </c>
      <c r="AA126" s="504">
        <f>IF($B126&lt;&gt;"",MAX(AA$7:AA125)+1,0)</f>
        <v>117</v>
      </c>
      <c r="AB126" s="502">
        <f t="shared" si="9"/>
        <v>126</v>
      </c>
      <c r="AC126" s="504">
        <f>1</f>
        <v>1</v>
      </c>
      <c r="AD126" s="103">
        <f t="shared" si="11"/>
        <v>1236.44</v>
      </c>
      <c r="AE126" s="103">
        <f t="shared" si="12"/>
        <v>0</v>
      </c>
      <c r="AF126" s="103">
        <f t="shared" si="13"/>
        <v>0</v>
      </c>
      <c r="AG126" s="3"/>
    </row>
    <row r="127" spans="2:33" ht="13.2" x14ac:dyDescent="0.25">
      <c r="B127" s="1" t="str">
        <f>адреса!$G$172</f>
        <v>кв.20</v>
      </c>
      <c r="C127" s="522">
        <f>адреса!$I$172</f>
        <v>40000020</v>
      </c>
      <c r="D127" s="6" t="str">
        <f>адреса!$K$172</f>
        <v>ФИО-4-20</v>
      </c>
      <c r="E127" s="6">
        <v>3369.74</v>
      </c>
      <c r="F127" s="6">
        <v>1804.12</v>
      </c>
      <c r="G127" s="6">
        <v>0</v>
      </c>
      <c r="H127" s="6">
        <v>0</v>
      </c>
      <c r="I127" s="6">
        <v>0</v>
      </c>
      <c r="J127" s="6">
        <v>0</v>
      </c>
      <c r="K127" s="6">
        <v>0</v>
      </c>
      <c r="L127" s="6"/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/>
      <c r="S127" s="6"/>
      <c r="T127" s="6"/>
      <c r="U127" s="6"/>
      <c r="V127" s="6">
        <v>1804.12</v>
      </c>
      <c r="W127" s="6">
        <v>0</v>
      </c>
      <c r="X127" s="6">
        <v>5173.8599999999997</v>
      </c>
      <c r="Y127" s="513">
        <f>IF(A127&lt;&gt;"",IF(A127=мар17!A176,0,1),IF(AND(B127=мар17!B176,C127=мар17!C176),0,1))</f>
        <v>0</v>
      </c>
      <c r="Z127" s="70" t="str">
        <f t="shared" si="10"/>
        <v>ул. Четвертая д.4</v>
      </c>
      <c r="AA127" s="504">
        <f>IF($B127&lt;&gt;"",MAX(AA$7:AA126)+1,0)</f>
        <v>118</v>
      </c>
      <c r="AB127" s="502">
        <f t="shared" si="9"/>
        <v>127</v>
      </c>
      <c r="AC127" s="504">
        <f>1</f>
        <v>1</v>
      </c>
      <c r="AD127" s="103">
        <f t="shared" si="11"/>
        <v>1804.12</v>
      </c>
      <c r="AE127" s="103">
        <f t="shared" si="12"/>
        <v>0</v>
      </c>
      <c r="AF127" s="103">
        <f t="shared" si="13"/>
        <v>0</v>
      </c>
      <c r="AG127" s="3"/>
    </row>
    <row r="128" spans="2:33" ht="13.2" x14ac:dyDescent="0.25">
      <c r="B128" s="1" t="str">
        <f>адреса!$G$173</f>
        <v>кв.21</v>
      </c>
      <c r="C128" s="522">
        <f>адреса!$I$173</f>
        <v>40000021</v>
      </c>
      <c r="D128" s="6" t="str">
        <f>адреса!$K$173</f>
        <v>ФИО-4-21</v>
      </c>
      <c r="E128" s="6">
        <v>28115.21</v>
      </c>
      <c r="F128" s="6">
        <v>3114.66</v>
      </c>
      <c r="G128" s="6">
        <v>0</v>
      </c>
      <c r="H128" s="6">
        <v>0</v>
      </c>
      <c r="I128" s="6">
        <v>0</v>
      </c>
      <c r="J128" s="6">
        <v>0</v>
      </c>
      <c r="K128" s="6">
        <v>0</v>
      </c>
      <c r="L128" s="6"/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/>
      <c r="S128" s="6"/>
      <c r="T128" s="6"/>
      <c r="U128" s="6"/>
      <c r="V128" s="6">
        <v>3114.66</v>
      </c>
      <c r="W128" s="6">
        <v>0</v>
      </c>
      <c r="X128" s="6">
        <v>31229.87</v>
      </c>
      <c r="Y128" s="513">
        <f>IF(A128&lt;&gt;"",IF(A128=мар17!A177,0,1),IF(AND(B128=мар17!B177,C128=мар17!C177),0,1))</f>
        <v>0</v>
      </c>
      <c r="Z128" s="70" t="str">
        <f t="shared" si="10"/>
        <v>ул. Четвертая д.4</v>
      </c>
      <c r="AA128" s="504">
        <f>IF($B128&lt;&gt;"",MAX(AA$7:AA127)+1,0)</f>
        <v>119</v>
      </c>
      <c r="AB128" s="502">
        <f t="shared" si="9"/>
        <v>128</v>
      </c>
      <c r="AC128" s="504">
        <f>1</f>
        <v>1</v>
      </c>
      <c r="AD128" s="103">
        <f t="shared" si="11"/>
        <v>3114.66</v>
      </c>
      <c r="AE128" s="103">
        <f t="shared" si="12"/>
        <v>0</v>
      </c>
      <c r="AF128" s="103">
        <f t="shared" si="13"/>
        <v>0</v>
      </c>
      <c r="AG128" s="3"/>
    </row>
    <row r="129" spans="2:33" ht="13.2" x14ac:dyDescent="0.25">
      <c r="B129" s="1" t="str">
        <f>адреса!$G$174</f>
        <v>кв.22</v>
      </c>
      <c r="C129" s="522">
        <f>адреса!$I$174</f>
        <v>40000022</v>
      </c>
      <c r="D129" s="6" t="str">
        <f>адреса!$K$174</f>
        <v>ФИО-4-22</v>
      </c>
      <c r="E129" s="6">
        <v>1553.93</v>
      </c>
      <c r="F129" s="6">
        <v>1553.93</v>
      </c>
      <c r="G129" s="6">
        <v>0</v>
      </c>
      <c r="H129" s="6">
        <v>0</v>
      </c>
      <c r="I129" s="6">
        <v>0</v>
      </c>
      <c r="J129" s="6">
        <v>0</v>
      </c>
      <c r="K129" s="6">
        <v>0</v>
      </c>
      <c r="L129" s="6"/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/>
      <c r="S129" s="6"/>
      <c r="T129" s="6"/>
      <c r="U129" s="6"/>
      <c r="V129" s="6">
        <v>1553.93</v>
      </c>
      <c r="W129" s="6">
        <v>0</v>
      </c>
      <c r="X129" s="6">
        <v>3107.86</v>
      </c>
      <c r="Y129" s="513">
        <f>IF(A129&lt;&gt;"",IF(A129=мар17!A178,0,1),IF(AND(B129=мар17!B178,C129=мар17!C178),0,1))</f>
        <v>0</v>
      </c>
      <c r="Z129" s="70" t="str">
        <f t="shared" si="10"/>
        <v>ул. Четвертая д.4</v>
      </c>
      <c r="AA129" s="504">
        <f>IF($B129&lt;&gt;"",MAX(AA$7:AA128)+1,0)</f>
        <v>120</v>
      </c>
      <c r="AB129" s="502">
        <f t="shared" si="9"/>
        <v>129</v>
      </c>
      <c r="AC129" s="504">
        <f>1</f>
        <v>1</v>
      </c>
      <c r="AD129" s="103">
        <f t="shared" si="11"/>
        <v>1553.93</v>
      </c>
      <c r="AE129" s="103">
        <f t="shared" si="12"/>
        <v>0</v>
      </c>
      <c r="AF129" s="103">
        <f t="shared" si="13"/>
        <v>0</v>
      </c>
      <c r="AG129" s="3"/>
    </row>
    <row r="130" spans="2:33" ht="13.2" x14ac:dyDescent="0.25">
      <c r="B130" s="1" t="str">
        <f>адреса!$G$175</f>
        <v>кв.23</v>
      </c>
      <c r="C130" s="522">
        <f>адреса!$I$175</f>
        <v>40000023</v>
      </c>
      <c r="D130" s="6" t="str">
        <f>адреса!$K$175</f>
        <v>ФИО-4-23</v>
      </c>
      <c r="E130" s="6">
        <v>12379.79</v>
      </c>
      <c r="F130" s="6">
        <v>2035.59</v>
      </c>
      <c r="G130" s="6">
        <v>0</v>
      </c>
      <c r="H130" s="6">
        <v>0</v>
      </c>
      <c r="I130" s="6">
        <v>0</v>
      </c>
      <c r="J130" s="6">
        <v>0</v>
      </c>
      <c r="K130" s="6">
        <v>0</v>
      </c>
      <c r="L130" s="6"/>
      <c r="M130" s="6">
        <v>0</v>
      </c>
      <c r="N130" s="6">
        <v>0</v>
      </c>
      <c r="O130" s="6">
        <v>0</v>
      </c>
      <c r="P130" s="6">
        <v>0</v>
      </c>
      <c r="Q130" s="6">
        <v>0</v>
      </c>
      <c r="R130" s="6"/>
      <c r="S130" s="6"/>
      <c r="T130" s="6"/>
      <c r="U130" s="6"/>
      <c r="V130" s="6">
        <v>2035.59</v>
      </c>
      <c r="W130" s="6">
        <v>10345</v>
      </c>
      <c r="X130" s="6">
        <v>4070.38</v>
      </c>
      <c r="Y130" s="513">
        <f>IF(A130&lt;&gt;"",IF(A130=мар17!A179,0,1),IF(AND(B130=мар17!B179,C130=мар17!C179),0,1))</f>
        <v>0</v>
      </c>
      <c r="Z130" s="70" t="str">
        <f t="shared" si="10"/>
        <v>ул. Четвертая д.4</v>
      </c>
      <c r="AA130" s="504">
        <f>IF($B130&lt;&gt;"",MAX(AA$7:AA129)+1,0)</f>
        <v>121</v>
      </c>
      <c r="AB130" s="502">
        <f t="shared" si="9"/>
        <v>130</v>
      </c>
      <c r="AC130" s="504">
        <f>1</f>
        <v>1</v>
      </c>
      <c r="AD130" s="103">
        <f t="shared" si="11"/>
        <v>2035.59</v>
      </c>
      <c r="AE130" s="103">
        <f t="shared" si="12"/>
        <v>0</v>
      </c>
      <c r="AF130" s="103">
        <f t="shared" si="13"/>
        <v>0</v>
      </c>
      <c r="AG130" s="3"/>
    </row>
    <row r="131" spans="2:33" ht="13.2" x14ac:dyDescent="0.25">
      <c r="B131" s="1" t="str">
        <f>адреса!$G$176</f>
        <v>кв.24</v>
      </c>
      <c r="C131" s="522">
        <f>адреса!$I$176</f>
        <v>40000024</v>
      </c>
      <c r="D131" s="6" t="str">
        <f>адреса!$K$176</f>
        <v>ФИО-4-24</v>
      </c>
      <c r="E131" s="6">
        <v>0</v>
      </c>
      <c r="F131" s="6">
        <v>2709.58</v>
      </c>
      <c r="G131" s="6">
        <v>0</v>
      </c>
      <c r="H131" s="6">
        <v>0</v>
      </c>
      <c r="I131" s="6">
        <v>0</v>
      </c>
      <c r="J131" s="6">
        <v>0</v>
      </c>
      <c r="K131" s="6">
        <v>0</v>
      </c>
      <c r="L131" s="6"/>
      <c r="M131" s="6">
        <v>0</v>
      </c>
      <c r="N131" s="6">
        <v>0</v>
      </c>
      <c r="O131" s="6">
        <v>0</v>
      </c>
      <c r="P131" s="6">
        <v>0</v>
      </c>
      <c r="Q131" s="6">
        <v>0</v>
      </c>
      <c r="R131" s="6"/>
      <c r="S131" s="6"/>
      <c r="T131" s="6"/>
      <c r="U131" s="6"/>
      <c r="V131" s="6">
        <v>2709.58</v>
      </c>
      <c r="W131" s="6">
        <v>0</v>
      </c>
      <c r="X131" s="6">
        <v>2709.58</v>
      </c>
      <c r="Y131" s="513">
        <f>IF(A131&lt;&gt;"",IF(A131=мар17!A180,0,1),IF(AND(B131=мар17!B180,C131=мар17!C180),0,1))</f>
        <v>0</v>
      </c>
      <c r="Z131" s="70" t="str">
        <f t="shared" si="10"/>
        <v>ул. Четвертая д.4</v>
      </c>
      <c r="AA131" s="504">
        <f>IF($B131&lt;&gt;"",MAX(AA$7:AA130)+1,0)</f>
        <v>122</v>
      </c>
      <c r="AB131" s="502">
        <f t="shared" si="9"/>
        <v>131</v>
      </c>
      <c r="AC131" s="504">
        <f>1</f>
        <v>1</v>
      </c>
      <c r="AD131" s="103">
        <f t="shared" si="11"/>
        <v>2709.58</v>
      </c>
      <c r="AE131" s="103">
        <f t="shared" si="12"/>
        <v>0</v>
      </c>
      <c r="AF131" s="103">
        <f t="shared" si="13"/>
        <v>0</v>
      </c>
      <c r="AG131" s="3"/>
    </row>
    <row r="132" spans="2:33" ht="13.2" x14ac:dyDescent="0.25">
      <c r="B132" s="1" t="str">
        <f>адреса!$G$177</f>
        <v>кв.25</v>
      </c>
      <c r="C132" s="522">
        <f>адреса!$I$177</f>
        <v>40000025</v>
      </c>
      <c r="D132" s="6" t="str">
        <f>адреса!$K$177</f>
        <v>ФИО-4-25</v>
      </c>
      <c r="E132" s="6">
        <v>15424.96</v>
      </c>
      <c r="F132" s="6">
        <v>1708.81</v>
      </c>
      <c r="G132" s="6">
        <v>0</v>
      </c>
      <c r="H132" s="6">
        <v>0</v>
      </c>
      <c r="I132" s="6">
        <v>0</v>
      </c>
      <c r="J132" s="6">
        <v>0</v>
      </c>
      <c r="K132" s="6">
        <v>0</v>
      </c>
      <c r="L132" s="6"/>
      <c r="M132" s="6">
        <v>0</v>
      </c>
      <c r="N132" s="6">
        <v>0</v>
      </c>
      <c r="O132" s="6">
        <v>0</v>
      </c>
      <c r="P132" s="6">
        <v>0</v>
      </c>
      <c r="Q132" s="6">
        <v>0</v>
      </c>
      <c r="R132" s="6"/>
      <c r="S132" s="6"/>
      <c r="T132" s="6"/>
      <c r="U132" s="6"/>
      <c r="V132" s="6">
        <v>1708.81</v>
      </c>
      <c r="W132" s="6">
        <v>5000</v>
      </c>
      <c r="X132" s="6">
        <v>12133.77</v>
      </c>
      <c r="Y132" s="513">
        <f>IF(A132&lt;&gt;"",IF(A132=мар17!A181,0,1),IF(AND(B132=мар17!B181,C132=мар17!C181),0,1))</f>
        <v>0</v>
      </c>
      <c r="Z132" s="70" t="str">
        <f t="shared" si="10"/>
        <v>ул. Четвертая д.4</v>
      </c>
      <c r="AA132" s="504">
        <f>IF($B132&lt;&gt;"",MAX(AA$7:AA131)+1,0)</f>
        <v>123</v>
      </c>
      <c r="AB132" s="502">
        <f t="shared" si="9"/>
        <v>132</v>
      </c>
      <c r="AC132" s="504">
        <f>1</f>
        <v>1</v>
      </c>
      <c r="AD132" s="103">
        <f t="shared" si="11"/>
        <v>1708.81</v>
      </c>
      <c r="AE132" s="103">
        <f t="shared" si="12"/>
        <v>0</v>
      </c>
      <c r="AF132" s="103">
        <f t="shared" si="13"/>
        <v>0</v>
      </c>
      <c r="AG132" s="3"/>
    </row>
    <row r="133" spans="2:33" ht="13.2" x14ac:dyDescent="0.25">
      <c r="B133" s="1" t="str">
        <f>адреса!$G$178</f>
        <v>кв.26</v>
      </c>
      <c r="C133" s="522">
        <f>адреса!$I$178</f>
        <v>40000026</v>
      </c>
      <c r="D133" s="6" t="str">
        <f>адреса!$K$178</f>
        <v>ФИО-4-26</v>
      </c>
      <c r="E133" s="6">
        <v>2015.17</v>
      </c>
      <c r="F133" s="6">
        <v>2015.17</v>
      </c>
      <c r="G133" s="6">
        <v>0</v>
      </c>
      <c r="H133" s="6">
        <v>0</v>
      </c>
      <c r="I133" s="6">
        <v>0</v>
      </c>
      <c r="J133" s="6">
        <v>0</v>
      </c>
      <c r="K133" s="6">
        <v>0</v>
      </c>
      <c r="L133" s="6"/>
      <c r="M133" s="6">
        <v>0</v>
      </c>
      <c r="N133" s="6">
        <v>0</v>
      </c>
      <c r="O133" s="6">
        <v>0</v>
      </c>
      <c r="P133" s="6">
        <v>0</v>
      </c>
      <c r="Q133" s="6">
        <v>0</v>
      </c>
      <c r="R133" s="6"/>
      <c r="S133" s="6"/>
      <c r="T133" s="6"/>
      <c r="U133" s="6"/>
      <c r="V133" s="6">
        <v>2015.17</v>
      </c>
      <c r="W133" s="6">
        <v>2015.17</v>
      </c>
      <c r="X133" s="6">
        <v>2015.17</v>
      </c>
      <c r="Y133" s="513">
        <f>IF(A133&lt;&gt;"",IF(A133=мар17!A182,0,1),IF(AND(B133=мар17!B182,C133=мар17!C182),0,1))</f>
        <v>0</v>
      </c>
      <c r="Z133" s="70" t="str">
        <f t="shared" si="10"/>
        <v>ул. Четвертая д.4</v>
      </c>
      <c r="AA133" s="504">
        <f>IF($B133&lt;&gt;"",MAX(AA$7:AA132)+1,0)</f>
        <v>124</v>
      </c>
      <c r="AB133" s="502">
        <f t="shared" si="9"/>
        <v>133</v>
      </c>
      <c r="AC133" s="504">
        <f>1</f>
        <v>1</v>
      </c>
      <c r="AD133" s="103">
        <f t="shared" si="11"/>
        <v>2015.17</v>
      </c>
      <c r="AE133" s="103">
        <f t="shared" si="12"/>
        <v>0</v>
      </c>
      <c r="AF133" s="103">
        <f t="shared" si="13"/>
        <v>0</v>
      </c>
      <c r="AG133" s="3"/>
    </row>
    <row r="134" spans="2:33" ht="13.2" x14ac:dyDescent="0.25">
      <c r="B134" s="1" t="str">
        <f>адреса!$G$179</f>
        <v>кв.27</v>
      </c>
      <c r="C134" s="522">
        <f>адреса!$I$179</f>
        <v>40000027</v>
      </c>
      <c r="D134" s="6" t="str">
        <f>адреса!$K$179</f>
        <v>ФИО-4-27</v>
      </c>
      <c r="E134" s="6">
        <v>1695.19</v>
      </c>
      <c r="F134" s="6">
        <v>1695.19</v>
      </c>
      <c r="G134" s="6">
        <v>0</v>
      </c>
      <c r="H134" s="6">
        <v>0</v>
      </c>
      <c r="I134" s="6">
        <v>0</v>
      </c>
      <c r="J134" s="6">
        <v>0</v>
      </c>
      <c r="K134" s="6">
        <v>0</v>
      </c>
      <c r="L134" s="6"/>
      <c r="M134" s="6">
        <v>0</v>
      </c>
      <c r="N134" s="6">
        <v>0</v>
      </c>
      <c r="O134" s="6">
        <v>0</v>
      </c>
      <c r="P134" s="6">
        <v>0</v>
      </c>
      <c r="Q134" s="6">
        <v>0</v>
      </c>
      <c r="R134" s="6"/>
      <c r="S134" s="6"/>
      <c r="T134" s="6"/>
      <c r="U134" s="6"/>
      <c r="V134" s="6">
        <v>1695.19</v>
      </c>
      <c r="W134" s="6">
        <v>0</v>
      </c>
      <c r="X134" s="6">
        <v>3390.38</v>
      </c>
      <c r="Y134" s="513">
        <f>IF(A134&lt;&gt;"",IF(A134=мар17!A183,0,1),IF(AND(B134=мар17!B183,C134=мар17!C183),0,1))</f>
        <v>0</v>
      </c>
      <c r="Z134" s="70" t="str">
        <f t="shared" si="10"/>
        <v>ул. Четвертая д.4</v>
      </c>
      <c r="AA134" s="504">
        <f>IF($B134&lt;&gt;"",MAX(AA$7:AA133)+1,0)</f>
        <v>125</v>
      </c>
      <c r="AB134" s="502">
        <f t="shared" si="9"/>
        <v>134</v>
      </c>
      <c r="AC134" s="504">
        <f>1</f>
        <v>1</v>
      </c>
      <c r="AD134" s="103">
        <f t="shared" si="11"/>
        <v>1695.19</v>
      </c>
      <c r="AE134" s="103">
        <f t="shared" si="12"/>
        <v>0</v>
      </c>
      <c r="AF134" s="103">
        <f t="shared" si="13"/>
        <v>0</v>
      </c>
      <c r="AG134" s="3"/>
    </row>
    <row r="135" spans="2:33" ht="13.2" x14ac:dyDescent="0.25">
      <c r="B135" s="1" t="str">
        <f>адреса!$G$180</f>
        <v>кв.28</v>
      </c>
      <c r="C135" s="522">
        <f>адреса!$I$180</f>
        <v>40000028</v>
      </c>
      <c r="D135" s="6" t="str">
        <f>адреса!$K$180</f>
        <v>ФИО-4-28</v>
      </c>
      <c r="E135" s="6">
        <v>3386.98</v>
      </c>
      <c r="F135" s="6">
        <v>3386.98</v>
      </c>
      <c r="G135" s="6">
        <v>0</v>
      </c>
      <c r="H135" s="6">
        <v>0</v>
      </c>
      <c r="I135" s="6">
        <v>0</v>
      </c>
      <c r="J135" s="6">
        <v>0</v>
      </c>
      <c r="K135" s="6">
        <v>0</v>
      </c>
      <c r="L135" s="6"/>
      <c r="M135" s="6">
        <v>0</v>
      </c>
      <c r="N135" s="6">
        <v>0</v>
      </c>
      <c r="O135" s="6">
        <v>0</v>
      </c>
      <c r="P135" s="6">
        <v>0</v>
      </c>
      <c r="Q135" s="6">
        <v>0</v>
      </c>
      <c r="R135" s="6"/>
      <c r="S135" s="6"/>
      <c r="T135" s="6"/>
      <c r="U135" s="6"/>
      <c r="V135" s="6">
        <v>3386.98</v>
      </c>
      <c r="W135" s="6">
        <v>3386.98</v>
      </c>
      <c r="X135" s="6">
        <v>3386.98</v>
      </c>
      <c r="Y135" s="513">
        <f>IF(A135&lt;&gt;"",IF(A135=мар17!A184,0,1),IF(AND(B135=мар17!B184,C135=мар17!C184),0,1))</f>
        <v>0</v>
      </c>
      <c r="Z135" s="70" t="str">
        <f t="shared" si="10"/>
        <v>ул. Четвертая д.4</v>
      </c>
      <c r="AA135" s="504">
        <f>IF($B135&lt;&gt;"",MAX(AA$7:AA134)+1,0)</f>
        <v>126</v>
      </c>
      <c r="AB135" s="502">
        <f t="shared" si="9"/>
        <v>135</v>
      </c>
      <c r="AC135" s="504">
        <f>1</f>
        <v>1</v>
      </c>
      <c r="AD135" s="103">
        <f t="shared" si="11"/>
        <v>3386.98</v>
      </c>
      <c r="AE135" s="103">
        <f t="shared" si="12"/>
        <v>0</v>
      </c>
      <c r="AF135" s="103">
        <f t="shared" si="13"/>
        <v>0</v>
      </c>
      <c r="AG135" s="3"/>
    </row>
    <row r="136" spans="2:33" ht="13.2" x14ac:dyDescent="0.25">
      <c r="B136" s="1" t="str">
        <f>адреса!$G$181</f>
        <v>кв.29</v>
      </c>
      <c r="C136" s="522">
        <f>адреса!$I$181</f>
        <v>40000029</v>
      </c>
      <c r="D136" s="6" t="str">
        <f>адреса!$K$181</f>
        <v>ФИО-4-29</v>
      </c>
      <c r="E136" s="6">
        <v>2321.86</v>
      </c>
      <c r="F136" s="6">
        <v>894.54</v>
      </c>
      <c r="G136" s="6">
        <v>0</v>
      </c>
      <c r="H136" s="6">
        <v>0</v>
      </c>
      <c r="I136" s="6">
        <v>364.65</v>
      </c>
      <c r="J136" s="6">
        <v>937.68</v>
      </c>
      <c r="K136" s="6">
        <v>478.67</v>
      </c>
      <c r="L136" s="6"/>
      <c r="M136" s="6">
        <v>0</v>
      </c>
      <c r="N136" s="6">
        <v>0</v>
      </c>
      <c r="O136" s="6">
        <v>0</v>
      </c>
      <c r="P136" s="6">
        <v>0</v>
      </c>
      <c r="Q136" s="6">
        <v>0</v>
      </c>
      <c r="R136" s="6"/>
      <c r="S136" s="6"/>
      <c r="T136" s="6"/>
      <c r="U136" s="6"/>
      <c r="V136" s="6">
        <v>2675.54</v>
      </c>
      <c r="W136" s="6">
        <v>0</v>
      </c>
      <c r="X136" s="6">
        <v>4997.3999999999996</v>
      </c>
      <c r="Y136" s="513">
        <f>IF(A136&lt;&gt;"",IF(A136=мар17!A185,0,1),IF(AND(B136=мар17!B185,C136=мар17!C185),0,1))</f>
        <v>0</v>
      </c>
      <c r="Z136" s="70" t="str">
        <f t="shared" si="10"/>
        <v>ул. Четвертая д.4</v>
      </c>
      <c r="AA136" s="504">
        <f>IF($B136&lt;&gt;"",MAX(AA$7:AA135)+1,0)</f>
        <v>127</v>
      </c>
      <c r="AB136" s="502">
        <f t="shared" si="9"/>
        <v>136</v>
      </c>
      <c r="AC136" s="504">
        <f>1</f>
        <v>1</v>
      </c>
      <c r="AD136" s="103">
        <f t="shared" si="11"/>
        <v>894.54</v>
      </c>
      <c r="AE136" s="103">
        <f t="shared" si="12"/>
        <v>1781</v>
      </c>
      <c r="AF136" s="103">
        <f t="shared" si="13"/>
        <v>0</v>
      </c>
      <c r="AG136" s="3"/>
    </row>
    <row r="137" spans="2:33" ht="13.2" x14ac:dyDescent="0.25">
      <c r="B137" s="1" t="str">
        <f>адреса!$G$182</f>
        <v>кв.30</v>
      </c>
      <c r="C137" s="522">
        <f>адреса!$I$182</f>
        <v>40000030</v>
      </c>
      <c r="D137" s="6" t="str">
        <f>адреса!$K$182</f>
        <v>ФИО-4-30</v>
      </c>
      <c r="E137" s="6">
        <v>25902.86</v>
      </c>
      <c r="F137" s="6">
        <v>2869.57</v>
      </c>
      <c r="G137" s="6">
        <v>0</v>
      </c>
      <c r="H137" s="6">
        <v>0</v>
      </c>
      <c r="I137" s="6">
        <v>0</v>
      </c>
      <c r="J137" s="6">
        <v>0</v>
      </c>
      <c r="K137" s="6">
        <v>0</v>
      </c>
      <c r="L137" s="6"/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/>
      <c r="S137" s="6"/>
      <c r="T137" s="6"/>
      <c r="U137" s="6"/>
      <c r="V137" s="6">
        <v>2869.57</v>
      </c>
      <c r="W137" s="6">
        <v>0</v>
      </c>
      <c r="X137" s="6">
        <v>28772.43</v>
      </c>
      <c r="Y137" s="513">
        <f>IF(A137&lt;&gt;"",IF(A137=мар17!A186,0,1),IF(AND(B137=мар17!B186,C137=мар17!C186),0,1))</f>
        <v>0</v>
      </c>
      <c r="Z137" s="70" t="str">
        <f t="shared" si="10"/>
        <v>ул. Четвертая д.4</v>
      </c>
      <c r="AA137" s="504">
        <f>IF($B137&lt;&gt;"",MAX(AA$7:AA136)+1,0)</f>
        <v>128</v>
      </c>
      <c r="AB137" s="502">
        <f t="shared" ref="AB137:AB200" si="14">AB136+1</f>
        <v>137</v>
      </c>
      <c r="AC137" s="504">
        <f>1</f>
        <v>1</v>
      </c>
      <c r="AD137" s="103">
        <f t="shared" si="11"/>
        <v>2869.57</v>
      </c>
      <c r="AE137" s="103">
        <f t="shared" si="12"/>
        <v>0</v>
      </c>
      <c r="AF137" s="103">
        <f t="shared" si="13"/>
        <v>0</v>
      </c>
      <c r="AG137" s="3"/>
    </row>
    <row r="138" spans="2:33" ht="13.2" x14ac:dyDescent="0.25">
      <c r="B138" s="1" t="str">
        <f>адреса!$G$183</f>
        <v>кв.31</v>
      </c>
      <c r="C138" s="522">
        <f>адреса!$I$183</f>
        <v>40000031</v>
      </c>
      <c r="D138" s="6" t="str">
        <f>адреса!$K$183</f>
        <v>ФИО-4-31</v>
      </c>
      <c r="E138" s="6">
        <v>17483.689999999999</v>
      </c>
      <c r="F138" s="6">
        <v>1936.88</v>
      </c>
      <c r="G138" s="6">
        <v>0</v>
      </c>
      <c r="H138" s="6">
        <v>0</v>
      </c>
      <c r="I138" s="6">
        <v>0</v>
      </c>
      <c r="J138" s="6">
        <v>0</v>
      </c>
      <c r="K138" s="6">
        <v>0</v>
      </c>
      <c r="L138" s="6"/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/>
      <c r="S138" s="6"/>
      <c r="T138" s="6"/>
      <c r="U138" s="6"/>
      <c r="V138" s="6">
        <v>1936.88</v>
      </c>
      <c r="W138" s="6">
        <v>0</v>
      </c>
      <c r="X138" s="6">
        <v>19420.57</v>
      </c>
      <c r="Y138" s="513">
        <f>IF(A138&lt;&gt;"",IF(A138=мар17!A187,0,1),IF(AND(B138=мар17!B187,C138=мар17!C187),0,1))</f>
        <v>0</v>
      </c>
      <c r="Z138" s="70" t="str">
        <f t="shared" si="10"/>
        <v>ул. Четвертая д.4</v>
      </c>
      <c r="AA138" s="504">
        <f>IF($B138&lt;&gt;"",MAX(AA$7:AA137)+1,0)</f>
        <v>129</v>
      </c>
      <c r="AB138" s="502">
        <f t="shared" si="14"/>
        <v>138</v>
      </c>
      <c r="AC138" s="504">
        <f>1</f>
        <v>1</v>
      </c>
      <c r="AD138" s="103">
        <f t="shared" si="11"/>
        <v>1936.88</v>
      </c>
      <c r="AE138" s="103">
        <f t="shared" si="12"/>
        <v>0</v>
      </c>
      <c r="AF138" s="103">
        <f t="shared" si="13"/>
        <v>0</v>
      </c>
      <c r="AG138" s="3"/>
    </row>
    <row r="139" spans="2:33" ht="13.2" x14ac:dyDescent="0.25">
      <c r="B139" s="1" t="str">
        <f>адреса!$G$184</f>
        <v>кв.32</v>
      </c>
      <c r="C139" s="522">
        <f>адреса!$I$184</f>
        <v>40000032</v>
      </c>
      <c r="D139" s="6" t="str">
        <f>адреса!$K$184</f>
        <v>ФИО-4-32</v>
      </c>
      <c r="E139" s="6">
        <v>17852.37</v>
      </c>
      <c r="F139" s="6">
        <v>1977.72</v>
      </c>
      <c r="G139" s="6">
        <v>0</v>
      </c>
      <c r="H139" s="6">
        <v>0</v>
      </c>
      <c r="I139" s="6">
        <v>0</v>
      </c>
      <c r="J139" s="6">
        <v>0</v>
      </c>
      <c r="K139" s="6">
        <v>0</v>
      </c>
      <c r="L139" s="6"/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/>
      <c r="S139" s="6"/>
      <c r="T139" s="6"/>
      <c r="U139" s="6"/>
      <c r="V139" s="6">
        <v>1977.72</v>
      </c>
      <c r="W139" s="6">
        <v>0</v>
      </c>
      <c r="X139" s="6">
        <v>19830.09</v>
      </c>
      <c r="Y139" s="513">
        <f>IF(A139&lt;&gt;"",IF(A139=мар17!A188,0,1),IF(AND(B139=мар17!B188,C139=мар17!C188),0,1))</f>
        <v>0</v>
      </c>
      <c r="Z139" s="70" t="str">
        <f t="shared" si="10"/>
        <v>ул. Четвертая д.4</v>
      </c>
      <c r="AA139" s="504">
        <f>IF($B139&lt;&gt;"",MAX(AA$7:AA138)+1,0)</f>
        <v>130</v>
      </c>
      <c r="AB139" s="502">
        <f t="shared" si="14"/>
        <v>139</v>
      </c>
      <c r="AC139" s="504">
        <f>1</f>
        <v>1</v>
      </c>
      <c r="AD139" s="103">
        <f t="shared" si="11"/>
        <v>1977.72</v>
      </c>
      <c r="AE139" s="103">
        <f t="shared" si="12"/>
        <v>0</v>
      </c>
      <c r="AF139" s="103">
        <f t="shared" si="13"/>
        <v>0</v>
      </c>
      <c r="AG139" s="3"/>
    </row>
    <row r="140" spans="2:33" ht="13.2" x14ac:dyDescent="0.25">
      <c r="B140" s="1" t="str">
        <f>адреса!$G$185</f>
        <v>кв.33</v>
      </c>
      <c r="C140" s="522">
        <f>адреса!$I$185</f>
        <v>40000033</v>
      </c>
      <c r="D140" s="6" t="str">
        <f>адреса!$K$185</f>
        <v>ФИО-4-33</v>
      </c>
      <c r="E140" s="6">
        <v>27377.74</v>
      </c>
      <c r="F140" s="6">
        <v>3032.96</v>
      </c>
      <c r="G140" s="6">
        <v>0</v>
      </c>
      <c r="H140" s="6">
        <v>0</v>
      </c>
      <c r="I140" s="6">
        <v>0</v>
      </c>
      <c r="J140" s="6">
        <v>0</v>
      </c>
      <c r="K140" s="6">
        <v>0</v>
      </c>
      <c r="L140" s="6"/>
      <c r="M140" s="6">
        <v>0</v>
      </c>
      <c r="N140" s="6">
        <v>0</v>
      </c>
      <c r="O140" s="6">
        <v>0</v>
      </c>
      <c r="P140" s="6">
        <v>0</v>
      </c>
      <c r="Q140" s="6">
        <v>0</v>
      </c>
      <c r="R140" s="6"/>
      <c r="S140" s="6"/>
      <c r="T140" s="6"/>
      <c r="U140" s="6"/>
      <c r="V140" s="6">
        <v>3032.96</v>
      </c>
      <c r="W140" s="6">
        <v>0</v>
      </c>
      <c r="X140" s="6">
        <v>30410.7</v>
      </c>
      <c r="Y140" s="513">
        <f>IF(A140&lt;&gt;"",IF(A140=мар17!A189,0,1),IF(AND(B140=мар17!B189,C140=мар17!C189),0,1))</f>
        <v>0</v>
      </c>
      <c r="Z140" s="70" t="str">
        <f t="shared" si="10"/>
        <v>ул. Четвертая д.4</v>
      </c>
      <c r="AA140" s="504">
        <f>IF($B140&lt;&gt;"",MAX(AA$7:AA139)+1,0)</f>
        <v>131</v>
      </c>
      <c r="AB140" s="502">
        <f t="shared" si="14"/>
        <v>140</v>
      </c>
      <c r="AC140" s="504">
        <f>1</f>
        <v>1</v>
      </c>
      <c r="AD140" s="103">
        <f t="shared" si="11"/>
        <v>3032.96</v>
      </c>
      <c r="AE140" s="103">
        <f t="shared" si="12"/>
        <v>0</v>
      </c>
      <c r="AF140" s="103">
        <f t="shared" si="13"/>
        <v>0</v>
      </c>
      <c r="AG140" s="3"/>
    </row>
    <row r="141" spans="2:33" ht="13.2" x14ac:dyDescent="0.25">
      <c r="B141" s="1" t="str">
        <f>адреса!$G$186</f>
        <v>кв.34</v>
      </c>
      <c r="C141" s="522">
        <f>адреса!$I$186</f>
        <v>40000034</v>
      </c>
      <c r="D141" s="6" t="str">
        <f>адреса!$K$186</f>
        <v>ФИО-4-34</v>
      </c>
      <c r="E141" s="6">
        <v>3039.77</v>
      </c>
      <c r="F141" s="6">
        <v>3039.77</v>
      </c>
      <c r="G141" s="6">
        <v>0</v>
      </c>
      <c r="H141" s="6">
        <v>0</v>
      </c>
      <c r="I141" s="6">
        <v>0</v>
      </c>
      <c r="J141" s="6">
        <v>0</v>
      </c>
      <c r="K141" s="6">
        <v>0</v>
      </c>
      <c r="L141" s="6"/>
      <c r="M141" s="6">
        <v>0</v>
      </c>
      <c r="N141" s="6">
        <v>0</v>
      </c>
      <c r="O141" s="6">
        <v>0</v>
      </c>
      <c r="P141" s="6">
        <v>0</v>
      </c>
      <c r="Q141" s="6">
        <v>0</v>
      </c>
      <c r="R141" s="6"/>
      <c r="S141" s="6"/>
      <c r="T141" s="6"/>
      <c r="U141" s="6"/>
      <c r="V141" s="6">
        <v>3039.77</v>
      </c>
      <c r="W141" s="6">
        <v>3039.77</v>
      </c>
      <c r="X141" s="6">
        <v>3039.77</v>
      </c>
      <c r="Y141" s="513">
        <f>IF(A141&lt;&gt;"",IF(A141=мар17!A190,0,1),IF(AND(B141=мар17!B190,C141=мар17!C190),0,1))</f>
        <v>0</v>
      </c>
      <c r="Z141" s="70" t="str">
        <f t="shared" si="10"/>
        <v>ул. Четвертая д.4</v>
      </c>
      <c r="AA141" s="504">
        <f>IF($B141&lt;&gt;"",MAX(AA$7:AA140)+1,0)</f>
        <v>132</v>
      </c>
      <c r="AB141" s="502">
        <f t="shared" si="14"/>
        <v>141</v>
      </c>
      <c r="AC141" s="504">
        <f>1</f>
        <v>1</v>
      </c>
      <c r="AD141" s="103">
        <f t="shared" si="11"/>
        <v>3039.77</v>
      </c>
      <c r="AE141" s="103">
        <f t="shared" si="12"/>
        <v>0</v>
      </c>
      <c r="AF141" s="103">
        <f t="shared" si="13"/>
        <v>0</v>
      </c>
      <c r="AG141" s="3"/>
    </row>
    <row r="142" spans="2:33" ht="13.2" x14ac:dyDescent="0.25">
      <c r="B142" s="1" t="str">
        <f>адреса!$G$187</f>
        <v>кв.35</v>
      </c>
      <c r="C142" s="522">
        <f>адреса!$I$187</f>
        <v>40000035</v>
      </c>
      <c r="D142" s="6" t="str">
        <f>адреса!$K$187</f>
        <v>ФИО-4-35</v>
      </c>
      <c r="E142" s="6">
        <v>28115.21</v>
      </c>
      <c r="F142" s="6">
        <v>3114.66</v>
      </c>
      <c r="G142" s="6">
        <v>0</v>
      </c>
      <c r="H142" s="6">
        <v>0</v>
      </c>
      <c r="I142" s="6">
        <v>0</v>
      </c>
      <c r="J142" s="6">
        <v>0</v>
      </c>
      <c r="K142" s="6">
        <v>0</v>
      </c>
      <c r="L142" s="6"/>
      <c r="M142" s="6">
        <v>0</v>
      </c>
      <c r="N142" s="6">
        <v>0</v>
      </c>
      <c r="O142" s="6">
        <v>0</v>
      </c>
      <c r="P142" s="6">
        <v>0</v>
      </c>
      <c r="Q142" s="6">
        <v>0</v>
      </c>
      <c r="R142" s="6"/>
      <c r="S142" s="6"/>
      <c r="T142" s="6"/>
      <c r="U142" s="6"/>
      <c r="V142" s="6">
        <v>3114.66</v>
      </c>
      <c r="W142" s="6">
        <v>0</v>
      </c>
      <c r="X142" s="6">
        <v>31229.87</v>
      </c>
      <c r="Y142" s="513">
        <f>IF(A142&lt;&gt;"",IF(A142=мар17!A191,0,1),IF(AND(B142=мар17!B191,C142=мар17!C191),0,1))</f>
        <v>0</v>
      </c>
      <c r="Z142" s="70" t="str">
        <f t="shared" si="10"/>
        <v>ул. Четвертая д.4</v>
      </c>
      <c r="AA142" s="504">
        <f>IF($B142&lt;&gt;"",MAX(AA$7:AA141)+1,0)</f>
        <v>133</v>
      </c>
      <c r="AB142" s="502">
        <f t="shared" si="14"/>
        <v>142</v>
      </c>
      <c r="AC142" s="504">
        <f>1</f>
        <v>1</v>
      </c>
      <c r="AD142" s="103">
        <f t="shared" si="11"/>
        <v>3114.66</v>
      </c>
      <c r="AE142" s="103">
        <f t="shared" si="12"/>
        <v>0</v>
      </c>
      <c r="AF142" s="103">
        <f t="shared" si="13"/>
        <v>0</v>
      </c>
      <c r="AG142" s="3"/>
    </row>
    <row r="143" spans="2:33" ht="13.2" x14ac:dyDescent="0.25">
      <c r="B143" s="1" t="str">
        <f>адреса!$G$188</f>
        <v>кв.36</v>
      </c>
      <c r="C143" s="522">
        <f>адреса!$I$188</f>
        <v>40000036</v>
      </c>
      <c r="D143" s="6" t="str">
        <f>адреса!$K$188</f>
        <v>ФИО-4-36</v>
      </c>
      <c r="E143" s="6">
        <v>22400.01</v>
      </c>
      <c r="F143" s="6">
        <v>2481.52</v>
      </c>
      <c r="G143" s="6">
        <v>0</v>
      </c>
      <c r="H143" s="6">
        <v>0</v>
      </c>
      <c r="I143" s="6">
        <v>0</v>
      </c>
      <c r="J143" s="6">
        <v>0</v>
      </c>
      <c r="K143" s="6">
        <v>0</v>
      </c>
      <c r="L143" s="6"/>
      <c r="M143" s="6">
        <v>0</v>
      </c>
      <c r="N143" s="6">
        <v>0</v>
      </c>
      <c r="O143" s="6">
        <v>0</v>
      </c>
      <c r="P143" s="6">
        <v>0</v>
      </c>
      <c r="Q143" s="6">
        <v>0</v>
      </c>
      <c r="R143" s="6"/>
      <c r="S143" s="6"/>
      <c r="T143" s="6"/>
      <c r="U143" s="6"/>
      <c r="V143" s="6">
        <v>2481.52</v>
      </c>
      <c r="W143" s="6">
        <v>0</v>
      </c>
      <c r="X143" s="6">
        <v>24881.53</v>
      </c>
      <c r="Y143" s="513">
        <f>IF(A143&lt;&gt;"",IF(A143=мар17!A192,0,1),IF(AND(B143=мар17!B192,C143=мар17!C192),0,1))</f>
        <v>0</v>
      </c>
      <c r="Z143" s="70" t="str">
        <f t="shared" ref="Z143:Z160" si="15">IF(AND(A143&lt;&gt;"",B143=""),A143,Z142)</f>
        <v>ул. Четвертая д.4</v>
      </c>
      <c r="AA143" s="504">
        <f>IF($B143&lt;&gt;"",MAX(AA$7:AA142)+1,0)</f>
        <v>134</v>
      </c>
      <c r="AB143" s="502">
        <f t="shared" si="14"/>
        <v>143</v>
      </c>
      <c r="AC143" s="504">
        <f>1</f>
        <v>1</v>
      </c>
      <c r="AD143" s="103">
        <f t="shared" ref="AD143:AD160" si="16">F143</f>
        <v>2481.52</v>
      </c>
      <c r="AE143" s="103">
        <f t="shared" ref="AE143:AE160" si="17">H143+I143+J143+K143+L143+O143+R143+S143</f>
        <v>0</v>
      </c>
      <c r="AF143" s="103">
        <f t="shared" ref="AF143:AF160" si="18">V143-AD143-AE143</f>
        <v>0</v>
      </c>
      <c r="AG143" s="3"/>
    </row>
    <row r="144" spans="2:33" ht="13.2" x14ac:dyDescent="0.25">
      <c r="B144" s="1" t="str">
        <f>адреса!$G$189</f>
        <v>кв.37</v>
      </c>
      <c r="C144" s="522">
        <f>адреса!$I$189</f>
        <v>40000037</v>
      </c>
      <c r="D144" s="6" t="str">
        <f>адреса!$K$189</f>
        <v>ФИО-4-37</v>
      </c>
      <c r="E144" s="6">
        <v>25441.95</v>
      </c>
      <c r="F144" s="6">
        <v>2818.51</v>
      </c>
      <c r="G144" s="6">
        <v>0</v>
      </c>
      <c r="H144" s="6">
        <v>0</v>
      </c>
      <c r="I144" s="6">
        <v>0</v>
      </c>
      <c r="J144" s="6">
        <v>0</v>
      </c>
      <c r="K144" s="6">
        <v>0</v>
      </c>
      <c r="L144" s="6"/>
      <c r="M144" s="6">
        <v>0</v>
      </c>
      <c r="N144" s="6">
        <v>0</v>
      </c>
      <c r="O144" s="6">
        <v>0</v>
      </c>
      <c r="P144" s="6">
        <v>0</v>
      </c>
      <c r="Q144" s="6">
        <v>0</v>
      </c>
      <c r="R144" s="6"/>
      <c r="S144" s="6"/>
      <c r="T144" s="6"/>
      <c r="U144" s="6"/>
      <c r="V144" s="6">
        <v>2818.51</v>
      </c>
      <c r="W144" s="6">
        <v>0</v>
      </c>
      <c r="X144" s="6">
        <v>28260.46</v>
      </c>
      <c r="Y144" s="513">
        <f>IF(A144&lt;&gt;"",IF(A144=мар17!A193,0,1),IF(AND(B144=мар17!B193,C144=мар17!C193),0,1))</f>
        <v>0</v>
      </c>
      <c r="Z144" s="70" t="str">
        <f t="shared" si="15"/>
        <v>ул. Четвертая д.4</v>
      </c>
      <c r="AA144" s="504">
        <f>IF($B144&lt;&gt;"",MAX(AA$7:AA143)+1,0)</f>
        <v>135</v>
      </c>
      <c r="AB144" s="502">
        <f t="shared" si="14"/>
        <v>144</v>
      </c>
      <c r="AC144" s="504">
        <f>1</f>
        <v>1</v>
      </c>
      <c r="AD144" s="103">
        <f t="shared" si="16"/>
        <v>2818.51</v>
      </c>
      <c r="AE144" s="103">
        <f t="shared" si="17"/>
        <v>0</v>
      </c>
      <c r="AF144" s="103">
        <f t="shared" si="18"/>
        <v>0</v>
      </c>
      <c r="AG144" s="3"/>
    </row>
    <row r="145" spans="1:33" ht="13.2" x14ac:dyDescent="0.25">
      <c r="B145" s="1" t="str">
        <f>адреса!$G$190</f>
        <v>кв.38</v>
      </c>
      <c r="C145" s="522">
        <f>адреса!$I$190</f>
        <v>40000038</v>
      </c>
      <c r="D145" s="6" t="str">
        <f>адреса!$K$190</f>
        <v>ФИО-4-38</v>
      </c>
      <c r="E145" s="6">
        <v>35889.129999999997</v>
      </c>
      <c r="F145" s="6">
        <v>3975.87</v>
      </c>
      <c r="G145" s="6">
        <v>0</v>
      </c>
      <c r="H145" s="6">
        <v>0</v>
      </c>
      <c r="I145" s="6">
        <v>0</v>
      </c>
      <c r="J145" s="6">
        <v>0</v>
      </c>
      <c r="K145" s="6">
        <v>0</v>
      </c>
      <c r="L145" s="6"/>
      <c r="M145" s="6">
        <v>0</v>
      </c>
      <c r="N145" s="6">
        <v>0</v>
      </c>
      <c r="O145" s="6">
        <v>0</v>
      </c>
      <c r="P145" s="6">
        <v>0</v>
      </c>
      <c r="Q145" s="6">
        <v>0</v>
      </c>
      <c r="R145" s="6"/>
      <c r="S145" s="6"/>
      <c r="T145" s="6"/>
      <c r="U145" s="6"/>
      <c r="V145" s="6">
        <v>3975.87</v>
      </c>
      <c r="W145" s="6">
        <v>0</v>
      </c>
      <c r="X145" s="6">
        <v>39865</v>
      </c>
      <c r="Y145" s="513">
        <f>IF(A145&lt;&gt;"",IF(A145=мар17!A194,0,1),IF(AND(B145=мар17!B194,C145=мар17!C194),0,1))</f>
        <v>0</v>
      </c>
      <c r="Z145" s="70" t="str">
        <f t="shared" si="15"/>
        <v>ул. Четвертая д.4</v>
      </c>
      <c r="AA145" s="504">
        <f>IF($B145&lt;&gt;"",MAX(AA$7:AA144)+1,0)</f>
        <v>136</v>
      </c>
      <c r="AB145" s="502">
        <f t="shared" si="14"/>
        <v>145</v>
      </c>
      <c r="AC145" s="504">
        <f>1</f>
        <v>1</v>
      </c>
      <c r="AD145" s="103">
        <f t="shared" si="16"/>
        <v>3975.87</v>
      </c>
      <c r="AE145" s="103">
        <f t="shared" si="17"/>
        <v>0</v>
      </c>
      <c r="AF145" s="103">
        <f t="shared" si="18"/>
        <v>0</v>
      </c>
      <c r="AG145" s="3"/>
    </row>
    <row r="146" spans="1:33" ht="13.2" x14ac:dyDescent="0.25">
      <c r="B146" s="1" t="str">
        <f>адреса!$G$191</f>
        <v>кв.39</v>
      </c>
      <c r="C146" s="522">
        <f>адреса!$I$191</f>
        <v>40000039</v>
      </c>
      <c r="D146" s="6" t="str">
        <f>адреса!$K$191</f>
        <v>ФИО-4-39</v>
      </c>
      <c r="E146" s="6">
        <v>17268.580000000002</v>
      </c>
      <c r="F146" s="6">
        <v>1913.05</v>
      </c>
      <c r="G146" s="6">
        <v>0</v>
      </c>
      <c r="H146" s="6">
        <v>0</v>
      </c>
      <c r="I146" s="6">
        <v>0</v>
      </c>
      <c r="J146" s="6">
        <v>0</v>
      </c>
      <c r="K146" s="6">
        <v>0</v>
      </c>
      <c r="L146" s="6"/>
      <c r="M146" s="6">
        <v>0</v>
      </c>
      <c r="N146" s="6">
        <v>0</v>
      </c>
      <c r="O146" s="6">
        <v>0</v>
      </c>
      <c r="P146" s="6">
        <v>0</v>
      </c>
      <c r="Q146" s="6">
        <v>0</v>
      </c>
      <c r="R146" s="6"/>
      <c r="S146" s="6"/>
      <c r="T146" s="6"/>
      <c r="U146" s="6"/>
      <c r="V146" s="6">
        <v>1913.05</v>
      </c>
      <c r="W146" s="6">
        <v>0</v>
      </c>
      <c r="X146" s="6">
        <v>19181.63</v>
      </c>
      <c r="Y146" s="513">
        <f>IF(A146&lt;&gt;"",IF(A146=мар17!A195,0,1),IF(AND(B146=мар17!B195,C146=мар17!C195),0,1))</f>
        <v>0</v>
      </c>
      <c r="Z146" s="70" t="str">
        <f t="shared" si="15"/>
        <v>ул. Четвертая д.4</v>
      </c>
      <c r="AA146" s="504">
        <f>IF($B146&lt;&gt;"",MAX(AA$7:AA145)+1,0)</f>
        <v>137</v>
      </c>
      <c r="AB146" s="502">
        <f t="shared" si="14"/>
        <v>146</v>
      </c>
      <c r="AC146" s="504">
        <f>1</f>
        <v>1</v>
      </c>
      <c r="AD146" s="103">
        <f t="shared" si="16"/>
        <v>1913.05</v>
      </c>
      <c r="AE146" s="103">
        <f t="shared" si="17"/>
        <v>0</v>
      </c>
      <c r="AF146" s="103">
        <f t="shared" si="18"/>
        <v>0</v>
      </c>
      <c r="AG146" s="3"/>
    </row>
    <row r="147" spans="1:33" ht="13.2" x14ac:dyDescent="0.25">
      <c r="B147" s="1" t="str">
        <f>адреса!$G$192</f>
        <v>кв.40</v>
      </c>
      <c r="C147" s="522">
        <f>адреса!$I$192</f>
        <v>40000040</v>
      </c>
      <c r="D147" s="6" t="str">
        <f>адреса!$K$192</f>
        <v>ФИО-4-40</v>
      </c>
      <c r="E147" s="6">
        <v>16408.240000000002</v>
      </c>
      <c r="F147" s="6">
        <v>1817.74</v>
      </c>
      <c r="G147" s="6">
        <v>0</v>
      </c>
      <c r="H147" s="6">
        <v>0</v>
      </c>
      <c r="I147" s="6">
        <v>0</v>
      </c>
      <c r="J147" s="6">
        <v>0</v>
      </c>
      <c r="K147" s="6">
        <v>0</v>
      </c>
      <c r="L147" s="6"/>
      <c r="M147" s="6">
        <v>0</v>
      </c>
      <c r="N147" s="6">
        <v>0</v>
      </c>
      <c r="O147" s="6">
        <v>0</v>
      </c>
      <c r="P147" s="6">
        <v>0</v>
      </c>
      <c r="Q147" s="6">
        <v>0</v>
      </c>
      <c r="R147" s="6"/>
      <c r="S147" s="6"/>
      <c r="T147" s="6"/>
      <c r="U147" s="6"/>
      <c r="V147" s="6">
        <v>1817.74</v>
      </c>
      <c r="W147" s="6">
        <v>0</v>
      </c>
      <c r="X147" s="6">
        <v>18225.98</v>
      </c>
      <c r="Y147" s="513">
        <f>IF(A147&lt;&gt;"",IF(A147=мар17!A196,0,1),IF(AND(B147=мар17!B196,C147=мар17!C196),0,1))</f>
        <v>0</v>
      </c>
      <c r="Z147" s="70" t="str">
        <f t="shared" si="15"/>
        <v>ул. Четвертая д.4</v>
      </c>
      <c r="AA147" s="504">
        <f>IF($B147&lt;&gt;"",MAX(AA$7:AA146)+1,0)</f>
        <v>138</v>
      </c>
      <c r="AB147" s="502">
        <f t="shared" si="14"/>
        <v>147</v>
      </c>
      <c r="AC147" s="504">
        <f>1</f>
        <v>1</v>
      </c>
      <c r="AD147" s="103">
        <f t="shared" si="16"/>
        <v>1817.74</v>
      </c>
      <c r="AE147" s="103">
        <f t="shared" si="17"/>
        <v>0</v>
      </c>
      <c r="AF147" s="103">
        <f t="shared" si="18"/>
        <v>0</v>
      </c>
      <c r="AG147" s="3"/>
    </row>
    <row r="148" spans="1:33" ht="13.2" x14ac:dyDescent="0.25">
      <c r="B148" s="1" t="str">
        <f>адреса!$G$193</f>
        <v>кв.41</v>
      </c>
      <c r="C148" s="522">
        <f>адреса!$I$193</f>
        <v>40000041</v>
      </c>
      <c r="D148" s="6" t="str">
        <f>адреса!$K$193</f>
        <v>ФИО-4-41</v>
      </c>
      <c r="E148" s="6">
        <v>4883.21</v>
      </c>
      <c r="F148" s="6">
        <v>2777.66</v>
      </c>
      <c r="G148" s="6">
        <v>0</v>
      </c>
      <c r="H148" s="6">
        <v>0</v>
      </c>
      <c r="I148" s="6">
        <v>0</v>
      </c>
      <c r="J148" s="6">
        <v>0</v>
      </c>
      <c r="K148" s="6">
        <v>0</v>
      </c>
      <c r="L148" s="6"/>
      <c r="M148" s="6">
        <v>0</v>
      </c>
      <c r="N148" s="6">
        <v>0</v>
      </c>
      <c r="O148" s="6">
        <v>0</v>
      </c>
      <c r="P148" s="6">
        <v>0</v>
      </c>
      <c r="Q148" s="6">
        <v>0</v>
      </c>
      <c r="R148" s="6"/>
      <c r="S148" s="6"/>
      <c r="T148" s="6"/>
      <c r="U148" s="6"/>
      <c r="V148" s="6">
        <v>2777.66</v>
      </c>
      <c r="W148" s="6">
        <v>0</v>
      </c>
      <c r="X148" s="6">
        <v>7660.87</v>
      </c>
      <c r="Y148" s="513">
        <f>IF(A148&lt;&gt;"",IF(A148=мар17!A197,0,1),IF(AND(B148=мар17!B197,C148=мар17!C197),0,1))</f>
        <v>0</v>
      </c>
      <c r="Z148" s="70" t="str">
        <f t="shared" si="15"/>
        <v>ул. Четвертая д.4</v>
      </c>
      <c r="AA148" s="504">
        <f>IF($B148&lt;&gt;"",MAX(AA$7:AA147)+1,0)</f>
        <v>139</v>
      </c>
      <c r="AB148" s="502">
        <f t="shared" si="14"/>
        <v>148</v>
      </c>
      <c r="AC148" s="504">
        <f>1</f>
        <v>1</v>
      </c>
      <c r="AD148" s="103">
        <f t="shared" si="16"/>
        <v>2777.66</v>
      </c>
      <c r="AE148" s="103">
        <f t="shared" si="17"/>
        <v>0</v>
      </c>
      <c r="AF148" s="103">
        <f t="shared" si="18"/>
        <v>0</v>
      </c>
      <c r="AG148" s="3"/>
    </row>
    <row r="149" spans="1:33" ht="13.2" x14ac:dyDescent="0.25">
      <c r="B149" s="1" t="str">
        <f>адреса!$G$194</f>
        <v>кв.42</v>
      </c>
      <c r="C149" s="522">
        <f>адреса!$I$194</f>
        <v>40000042</v>
      </c>
      <c r="D149" s="6" t="str">
        <f>адреса!$K$194</f>
        <v>ФИО-4-42</v>
      </c>
      <c r="E149" s="6">
        <v>21263.09</v>
      </c>
      <c r="F149" s="6">
        <v>2355.5700000000002</v>
      </c>
      <c r="G149" s="6">
        <v>0</v>
      </c>
      <c r="H149" s="6">
        <v>0</v>
      </c>
      <c r="I149" s="6">
        <v>0</v>
      </c>
      <c r="J149" s="6">
        <v>0</v>
      </c>
      <c r="K149" s="6">
        <v>0</v>
      </c>
      <c r="L149" s="6"/>
      <c r="M149" s="6">
        <v>0</v>
      </c>
      <c r="N149" s="6">
        <v>0</v>
      </c>
      <c r="O149" s="6">
        <v>0</v>
      </c>
      <c r="P149" s="6">
        <v>0</v>
      </c>
      <c r="Q149" s="6">
        <v>0</v>
      </c>
      <c r="R149" s="6"/>
      <c r="S149" s="6"/>
      <c r="T149" s="6"/>
      <c r="U149" s="6"/>
      <c r="V149" s="6">
        <v>2355.5700000000002</v>
      </c>
      <c r="W149" s="6">
        <v>0</v>
      </c>
      <c r="X149" s="6">
        <v>23618.66</v>
      </c>
      <c r="Y149" s="513">
        <f>IF(A149&lt;&gt;"",IF(A149=мар17!A198,0,1),IF(AND(B149=мар17!B198,C149=мар17!C198),0,1))</f>
        <v>0</v>
      </c>
      <c r="Z149" s="70" t="str">
        <f t="shared" si="15"/>
        <v>ул. Четвертая д.4</v>
      </c>
      <c r="AA149" s="504">
        <f>IF($B149&lt;&gt;"",MAX(AA$7:AA148)+1,0)</f>
        <v>140</v>
      </c>
      <c r="AB149" s="502">
        <f t="shared" si="14"/>
        <v>149</v>
      </c>
      <c r="AC149" s="504">
        <f>1</f>
        <v>1</v>
      </c>
      <c r="AD149" s="103">
        <f t="shared" si="16"/>
        <v>2355.5700000000002</v>
      </c>
      <c r="AE149" s="103">
        <f t="shared" si="17"/>
        <v>0</v>
      </c>
      <c r="AF149" s="103">
        <f t="shared" si="18"/>
        <v>0</v>
      </c>
      <c r="AG149" s="3"/>
    </row>
    <row r="150" spans="1:33" ht="13.2" x14ac:dyDescent="0.25">
      <c r="B150" s="1" t="str">
        <f>адреса!$G$195</f>
        <v>кв.43</v>
      </c>
      <c r="C150" s="522">
        <f>адреса!$I$195</f>
        <v>40000043</v>
      </c>
      <c r="D150" s="6" t="str">
        <f>адреса!$K$195</f>
        <v>ФИО-4-43</v>
      </c>
      <c r="E150" s="6">
        <v>24151.4</v>
      </c>
      <c r="F150" s="6">
        <v>2675.54</v>
      </c>
      <c r="G150" s="6">
        <v>0</v>
      </c>
      <c r="H150" s="6">
        <v>0</v>
      </c>
      <c r="I150" s="6">
        <v>0</v>
      </c>
      <c r="J150" s="6">
        <v>0</v>
      </c>
      <c r="K150" s="6">
        <v>0</v>
      </c>
      <c r="L150" s="6"/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/>
      <c r="S150" s="6"/>
      <c r="T150" s="6"/>
      <c r="U150" s="6"/>
      <c r="V150" s="6">
        <v>2675.54</v>
      </c>
      <c r="W150" s="6">
        <v>0</v>
      </c>
      <c r="X150" s="6">
        <v>26826.94</v>
      </c>
      <c r="Y150" s="513">
        <f>IF(A150&lt;&gt;"",IF(A150=мар17!A199,0,1),IF(AND(B150=мар17!B199,C150=мар17!C199),0,1))</f>
        <v>0</v>
      </c>
      <c r="Z150" s="70" t="str">
        <f t="shared" si="15"/>
        <v>ул. Четвертая д.4</v>
      </c>
      <c r="AA150" s="504">
        <f>IF($B150&lt;&gt;"",MAX(AA$7:AA149)+1,0)</f>
        <v>141</v>
      </c>
      <c r="AB150" s="502">
        <f t="shared" si="14"/>
        <v>150</v>
      </c>
      <c r="AC150" s="504">
        <f>1</f>
        <v>1</v>
      </c>
      <c r="AD150" s="103">
        <f t="shared" si="16"/>
        <v>2675.54</v>
      </c>
      <c r="AE150" s="103">
        <f t="shared" si="17"/>
        <v>0</v>
      </c>
      <c r="AF150" s="103">
        <f t="shared" si="18"/>
        <v>0</v>
      </c>
      <c r="AG150" s="3"/>
    </row>
    <row r="151" spans="1:33" ht="13.2" x14ac:dyDescent="0.25">
      <c r="B151" s="1" t="str">
        <f>адреса!$G$196</f>
        <v>кв.44</v>
      </c>
      <c r="C151" s="522">
        <f>адреса!$I$196</f>
        <v>40000044</v>
      </c>
      <c r="D151" s="6" t="str">
        <f>адреса!$K$196</f>
        <v>ФИО-4-44</v>
      </c>
      <c r="E151" s="6">
        <v>26240.880000000001</v>
      </c>
      <c r="F151" s="6">
        <v>2907.02</v>
      </c>
      <c r="G151" s="6">
        <v>0</v>
      </c>
      <c r="H151" s="6">
        <v>0</v>
      </c>
      <c r="I151" s="6">
        <v>0</v>
      </c>
      <c r="J151" s="6">
        <v>0</v>
      </c>
      <c r="K151" s="6">
        <v>0</v>
      </c>
      <c r="L151" s="6"/>
      <c r="M151" s="6">
        <v>0</v>
      </c>
      <c r="N151" s="6">
        <v>0</v>
      </c>
      <c r="O151" s="6">
        <v>0</v>
      </c>
      <c r="P151" s="6">
        <v>0</v>
      </c>
      <c r="Q151" s="6">
        <v>0</v>
      </c>
      <c r="R151" s="6"/>
      <c r="S151" s="6"/>
      <c r="T151" s="6"/>
      <c r="U151" s="6"/>
      <c r="V151" s="6">
        <v>2907.02</v>
      </c>
      <c r="W151" s="6">
        <v>0</v>
      </c>
      <c r="X151" s="6">
        <v>29147.9</v>
      </c>
      <c r="Y151" s="513">
        <f>IF(A151&lt;&gt;"",IF(A151=мар17!A200,0,1),IF(AND(B151=мар17!B200,C151=мар17!C200),0,1))</f>
        <v>0</v>
      </c>
      <c r="Z151" s="70" t="str">
        <f t="shared" si="15"/>
        <v>ул. Четвертая д.4</v>
      </c>
      <c r="AA151" s="504">
        <f>IF($B151&lt;&gt;"",MAX(AA$7:AA150)+1,0)</f>
        <v>142</v>
      </c>
      <c r="AB151" s="502">
        <f t="shared" si="14"/>
        <v>151</v>
      </c>
      <c r="AC151" s="504">
        <f>1</f>
        <v>1</v>
      </c>
      <c r="AD151" s="103">
        <f t="shared" si="16"/>
        <v>2907.02</v>
      </c>
      <c r="AE151" s="103">
        <f t="shared" si="17"/>
        <v>0</v>
      </c>
      <c r="AF151" s="103">
        <f t="shared" si="18"/>
        <v>0</v>
      </c>
      <c r="AG151" s="3"/>
    </row>
    <row r="152" spans="1:33" ht="13.2" x14ac:dyDescent="0.25">
      <c r="B152" s="1" t="str">
        <f>адреса!$G$197</f>
        <v>кв.45</v>
      </c>
      <c r="C152" s="522">
        <f>адреса!$I$197</f>
        <v>40000045</v>
      </c>
      <c r="D152" s="6" t="str">
        <f>адреса!$K$197</f>
        <v>ФИО-4-45</v>
      </c>
      <c r="E152" s="6">
        <v>17944.59</v>
      </c>
      <c r="F152" s="6">
        <v>1987.94</v>
      </c>
      <c r="G152" s="6">
        <v>0</v>
      </c>
      <c r="H152" s="6">
        <v>0</v>
      </c>
      <c r="I152" s="6">
        <v>0</v>
      </c>
      <c r="J152" s="6">
        <v>0</v>
      </c>
      <c r="K152" s="6">
        <v>0</v>
      </c>
      <c r="L152" s="6"/>
      <c r="M152" s="6">
        <v>0</v>
      </c>
      <c r="N152" s="6">
        <v>0</v>
      </c>
      <c r="O152" s="6">
        <v>0</v>
      </c>
      <c r="P152" s="6">
        <v>0</v>
      </c>
      <c r="Q152" s="6">
        <v>0</v>
      </c>
      <c r="R152" s="6"/>
      <c r="S152" s="6"/>
      <c r="T152" s="6"/>
      <c r="U152" s="6"/>
      <c r="V152" s="6">
        <v>1987.94</v>
      </c>
      <c r="W152" s="6">
        <v>0</v>
      </c>
      <c r="X152" s="6">
        <v>19932.53</v>
      </c>
      <c r="Y152" s="513">
        <f>IF(A152&lt;&gt;"",IF(A152=мар17!A201,0,1),IF(AND(B152=мар17!B201,C152=мар17!C201),0,1))</f>
        <v>0</v>
      </c>
      <c r="Z152" s="70" t="str">
        <f t="shared" si="15"/>
        <v>ул. Четвертая д.4</v>
      </c>
      <c r="AA152" s="504">
        <f>IF($B152&lt;&gt;"",MAX(AA$7:AA151)+1,0)</f>
        <v>143</v>
      </c>
      <c r="AB152" s="502">
        <f t="shared" si="14"/>
        <v>152</v>
      </c>
      <c r="AC152" s="504">
        <f>1</f>
        <v>1</v>
      </c>
      <c r="AD152" s="103">
        <f t="shared" si="16"/>
        <v>1987.94</v>
      </c>
      <c r="AE152" s="103">
        <f t="shared" si="17"/>
        <v>0</v>
      </c>
      <c r="AF152" s="103">
        <f t="shared" si="18"/>
        <v>0</v>
      </c>
      <c r="AG152" s="3"/>
    </row>
    <row r="153" spans="1:33" ht="13.2" x14ac:dyDescent="0.25">
      <c r="B153" s="1" t="str">
        <f>адреса!$G$198</f>
        <v>кв.46</v>
      </c>
      <c r="C153" s="522">
        <f>адреса!$I$198</f>
        <v>40000046</v>
      </c>
      <c r="D153" s="6" t="str">
        <f>адреса!$K$198</f>
        <v>ФИО-4-46</v>
      </c>
      <c r="E153" s="6">
        <v>17852.37</v>
      </c>
      <c r="F153" s="6">
        <v>1977.72</v>
      </c>
      <c r="G153" s="6">
        <v>0</v>
      </c>
      <c r="H153" s="6">
        <v>0</v>
      </c>
      <c r="I153" s="6">
        <v>0</v>
      </c>
      <c r="J153" s="6">
        <v>0</v>
      </c>
      <c r="K153" s="6">
        <v>0</v>
      </c>
      <c r="L153" s="6"/>
      <c r="M153" s="6">
        <v>0</v>
      </c>
      <c r="N153" s="6">
        <v>0</v>
      </c>
      <c r="O153" s="6">
        <v>0</v>
      </c>
      <c r="P153" s="6">
        <v>0</v>
      </c>
      <c r="Q153" s="6">
        <v>0</v>
      </c>
      <c r="R153" s="6"/>
      <c r="S153" s="6"/>
      <c r="T153" s="6"/>
      <c r="U153" s="6"/>
      <c r="V153" s="6">
        <v>1977.72</v>
      </c>
      <c r="W153" s="6">
        <v>0</v>
      </c>
      <c r="X153" s="6">
        <v>19830.09</v>
      </c>
      <c r="Y153" s="513">
        <f>IF(A153&lt;&gt;"",IF(A153=мар17!A202,0,1),IF(AND(B153=мар17!B202,C153=мар17!C202),0,1))</f>
        <v>0</v>
      </c>
      <c r="Z153" s="70" t="str">
        <f t="shared" si="15"/>
        <v>ул. Четвертая д.4</v>
      </c>
      <c r="AA153" s="504">
        <f>IF($B153&lt;&gt;"",MAX(AA$7:AA152)+1,0)</f>
        <v>144</v>
      </c>
      <c r="AB153" s="502">
        <f t="shared" si="14"/>
        <v>153</v>
      </c>
      <c r="AC153" s="504">
        <f>1</f>
        <v>1</v>
      </c>
      <c r="AD153" s="103">
        <f t="shared" si="16"/>
        <v>1977.72</v>
      </c>
      <c r="AE153" s="103">
        <f t="shared" si="17"/>
        <v>0</v>
      </c>
      <c r="AF153" s="103">
        <f t="shared" si="18"/>
        <v>0</v>
      </c>
      <c r="AG153" s="3"/>
    </row>
    <row r="154" spans="1:33" ht="13.2" x14ac:dyDescent="0.25">
      <c r="B154" s="1" t="str">
        <f>адреса!$G$199</f>
        <v>кв.47</v>
      </c>
      <c r="C154" s="522">
        <f>адреса!$I$199</f>
        <v>40000047</v>
      </c>
      <c r="D154" s="6" t="str">
        <f>адреса!$K$199</f>
        <v>ФИО-4-47</v>
      </c>
      <c r="E154" s="6">
        <v>3223.48</v>
      </c>
      <c r="F154" s="6">
        <v>3223.59</v>
      </c>
      <c r="G154" s="6">
        <v>0</v>
      </c>
      <c r="H154" s="6">
        <v>0</v>
      </c>
      <c r="I154" s="6">
        <v>0</v>
      </c>
      <c r="J154" s="6">
        <v>0</v>
      </c>
      <c r="K154" s="6">
        <v>0</v>
      </c>
      <c r="L154" s="6"/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/>
      <c r="S154" s="6"/>
      <c r="T154" s="6"/>
      <c r="U154" s="6"/>
      <c r="V154" s="6">
        <v>3223.59</v>
      </c>
      <c r="W154" s="6">
        <v>0</v>
      </c>
      <c r="X154" s="6">
        <v>6447.07</v>
      </c>
      <c r="Y154" s="513">
        <f>IF(A154&lt;&gt;"",IF(A154=мар17!A203,0,1),IF(AND(B154=мар17!B203,C154=мар17!C203),0,1))</f>
        <v>0</v>
      </c>
      <c r="Z154" s="70" t="str">
        <f t="shared" si="15"/>
        <v>ул. Четвертая д.4</v>
      </c>
      <c r="AA154" s="504">
        <f>IF($B154&lt;&gt;"",MAX(AA$7:AA153)+1,0)</f>
        <v>145</v>
      </c>
      <c r="AB154" s="502">
        <f t="shared" si="14"/>
        <v>154</v>
      </c>
      <c r="AC154" s="504">
        <f>1</f>
        <v>1</v>
      </c>
      <c r="AD154" s="103">
        <f t="shared" si="16"/>
        <v>3223.59</v>
      </c>
      <c r="AE154" s="103">
        <f t="shared" si="17"/>
        <v>0</v>
      </c>
      <c r="AF154" s="103">
        <f t="shared" si="18"/>
        <v>0</v>
      </c>
      <c r="AG154" s="3"/>
    </row>
    <row r="155" spans="1:33" ht="13.2" x14ac:dyDescent="0.25">
      <c r="B155" s="1" t="str">
        <f>адреса!$G$200</f>
        <v>кв.48</v>
      </c>
      <c r="C155" s="522">
        <f>адреса!$I$200</f>
        <v>40000048</v>
      </c>
      <c r="D155" s="6" t="str">
        <f>адреса!$K$200</f>
        <v>ФИО-4-48</v>
      </c>
      <c r="E155" s="6">
        <v>28330.3</v>
      </c>
      <c r="F155" s="6">
        <v>3138.49</v>
      </c>
      <c r="G155" s="6">
        <v>0</v>
      </c>
      <c r="H155" s="6">
        <v>0</v>
      </c>
      <c r="I155" s="6">
        <v>0</v>
      </c>
      <c r="J155" s="6">
        <v>0</v>
      </c>
      <c r="K155" s="6">
        <v>0</v>
      </c>
      <c r="L155" s="6"/>
      <c r="M155" s="6">
        <v>0</v>
      </c>
      <c r="N155" s="6">
        <v>0</v>
      </c>
      <c r="O155" s="6">
        <v>0</v>
      </c>
      <c r="P155" s="6">
        <v>0</v>
      </c>
      <c r="Q155" s="6">
        <v>0</v>
      </c>
      <c r="R155" s="6"/>
      <c r="S155" s="6"/>
      <c r="T155" s="6"/>
      <c r="U155" s="6"/>
      <c r="V155" s="6">
        <v>3138.49</v>
      </c>
      <c r="W155" s="6">
        <v>0</v>
      </c>
      <c r="X155" s="6">
        <v>31468.79</v>
      </c>
      <c r="Y155" s="513">
        <f>IF(A155&lt;&gt;"",IF(A155=мар17!A204,0,1),IF(AND(B155=мар17!B204,C155=мар17!C204),0,1))</f>
        <v>0</v>
      </c>
      <c r="Z155" s="70" t="str">
        <f t="shared" si="15"/>
        <v>ул. Четвертая д.4</v>
      </c>
      <c r="AA155" s="504">
        <f>IF($B155&lt;&gt;"",MAX(AA$7:AA154)+1,0)</f>
        <v>146</v>
      </c>
      <c r="AB155" s="502">
        <f t="shared" si="14"/>
        <v>155</v>
      </c>
      <c r="AC155" s="504">
        <f>1</f>
        <v>1</v>
      </c>
      <c r="AD155" s="103">
        <f t="shared" si="16"/>
        <v>3138.49</v>
      </c>
      <c r="AE155" s="103">
        <f t="shared" si="17"/>
        <v>0</v>
      </c>
      <c r="AF155" s="103">
        <f t="shared" si="18"/>
        <v>0</v>
      </c>
      <c r="AG155" s="3"/>
    </row>
    <row r="156" spans="1:33" ht="13.2" x14ac:dyDescent="0.25">
      <c r="B156" s="1" t="str">
        <f>адреса!$G$201</f>
        <v>кв.49</v>
      </c>
      <c r="C156" s="522">
        <f>адреса!$I$201</f>
        <v>40000049</v>
      </c>
      <c r="D156" s="6" t="str">
        <f>адреса!$K$201</f>
        <v>ФИО-4-49</v>
      </c>
      <c r="E156" s="6">
        <v>22983.79</v>
      </c>
      <c r="F156" s="6">
        <v>2546.19</v>
      </c>
      <c r="G156" s="6">
        <v>0</v>
      </c>
      <c r="H156" s="6">
        <v>0</v>
      </c>
      <c r="I156" s="6">
        <v>0</v>
      </c>
      <c r="J156" s="6">
        <v>0</v>
      </c>
      <c r="K156" s="6">
        <v>0</v>
      </c>
      <c r="L156" s="6"/>
      <c r="M156" s="6">
        <v>0</v>
      </c>
      <c r="N156" s="6">
        <v>0</v>
      </c>
      <c r="O156" s="6">
        <v>0</v>
      </c>
      <c r="P156" s="6">
        <v>0</v>
      </c>
      <c r="Q156" s="6">
        <v>0</v>
      </c>
      <c r="R156" s="6"/>
      <c r="S156" s="6"/>
      <c r="T156" s="6"/>
      <c r="U156" s="6"/>
      <c r="V156" s="6">
        <v>2546.19</v>
      </c>
      <c r="W156" s="6">
        <v>0</v>
      </c>
      <c r="X156" s="6">
        <v>25529.98</v>
      </c>
      <c r="Y156" s="513">
        <f>IF(A156&lt;&gt;"",IF(A156=мар17!A205,0,1),IF(AND(B156=мар17!B205,C156=мар17!C205),0,1))</f>
        <v>0</v>
      </c>
      <c r="Z156" s="70" t="str">
        <f t="shared" si="15"/>
        <v>ул. Четвертая д.4</v>
      </c>
      <c r="AA156" s="504">
        <f>IF($B156&lt;&gt;"",MAX(AA$7:AA155)+1,0)</f>
        <v>147</v>
      </c>
      <c r="AB156" s="502">
        <f t="shared" si="14"/>
        <v>156</v>
      </c>
      <c r="AC156" s="504">
        <f>1</f>
        <v>1</v>
      </c>
      <c r="AD156" s="103">
        <f t="shared" si="16"/>
        <v>2546.19</v>
      </c>
      <c r="AE156" s="103">
        <f t="shared" si="17"/>
        <v>0</v>
      </c>
      <c r="AF156" s="103">
        <f t="shared" si="18"/>
        <v>0</v>
      </c>
      <c r="AG156" s="3"/>
    </row>
    <row r="157" spans="1:33" ht="13.2" x14ac:dyDescent="0.25">
      <c r="B157" s="1" t="str">
        <f>адреса!$G$202</f>
        <v>кв.50</v>
      </c>
      <c r="C157" s="522">
        <f>адреса!$I$202</f>
        <v>40000050</v>
      </c>
      <c r="D157" s="6" t="str">
        <f>адреса!$K$202</f>
        <v>ФИО-4-50</v>
      </c>
      <c r="E157" s="6">
        <v>2804.9</v>
      </c>
      <c r="F157" s="6">
        <v>2804.9</v>
      </c>
      <c r="G157" s="6">
        <v>0</v>
      </c>
      <c r="H157" s="6">
        <v>0</v>
      </c>
      <c r="I157" s="6">
        <v>0</v>
      </c>
      <c r="J157" s="6">
        <v>0</v>
      </c>
      <c r="K157" s="6">
        <v>0</v>
      </c>
      <c r="L157" s="6"/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/>
      <c r="S157" s="6"/>
      <c r="T157" s="6"/>
      <c r="U157" s="6"/>
      <c r="V157" s="6">
        <v>2804.9</v>
      </c>
      <c r="W157" s="6">
        <v>0</v>
      </c>
      <c r="X157" s="6">
        <v>5609.8</v>
      </c>
      <c r="Y157" s="513">
        <f>IF(A157&lt;&gt;"",IF(A157=мар17!A206,0,1),IF(AND(B157=мар17!B206,C157=мар17!C206),0,1))</f>
        <v>0</v>
      </c>
      <c r="Z157" s="70" t="str">
        <f t="shared" si="15"/>
        <v>ул. Четвертая д.4</v>
      </c>
      <c r="AA157" s="504">
        <f>IF($B157&lt;&gt;"",MAX(AA$7:AA156)+1,0)</f>
        <v>148</v>
      </c>
      <c r="AB157" s="502">
        <f t="shared" si="14"/>
        <v>157</v>
      </c>
      <c r="AC157" s="504">
        <f>1</f>
        <v>1</v>
      </c>
      <c r="AD157" s="103">
        <f t="shared" si="16"/>
        <v>2804.9</v>
      </c>
      <c r="AE157" s="103">
        <f t="shared" si="17"/>
        <v>0</v>
      </c>
      <c r="AF157" s="103">
        <f t="shared" si="18"/>
        <v>0</v>
      </c>
      <c r="AG157" s="3"/>
    </row>
    <row r="158" spans="1:33" ht="13.2" x14ac:dyDescent="0.25">
      <c r="A158" s="4" t="str">
        <f>адреса!$E$203</f>
        <v>ул. Пятая д.5</v>
      </c>
      <c r="C158" s="522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513">
        <f>IF(A158&lt;&gt;"",IF(A158=мар17!A207,0,1),IF(AND(B158=мар17!B207,C158=мар17!C207),0,1))</f>
        <v>0</v>
      </c>
      <c r="Z158" s="70" t="str">
        <f t="shared" si="15"/>
        <v>ул. Пятая д.5</v>
      </c>
      <c r="AA158" s="504">
        <f>IF($B158&lt;&gt;"",MAX(AA$7:AA157)+1,0)</f>
        <v>0</v>
      </c>
      <c r="AB158" s="502">
        <f t="shared" si="14"/>
        <v>158</v>
      </c>
      <c r="AC158" s="504">
        <f>1</f>
        <v>1</v>
      </c>
      <c r="AD158" s="103">
        <f t="shared" si="16"/>
        <v>0</v>
      </c>
      <c r="AE158" s="103">
        <f t="shared" si="17"/>
        <v>0</v>
      </c>
      <c r="AF158" s="103">
        <f t="shared" si="18"/>
        <v>0</v>
      </c>
      <c r="AG158" s="3"/>
    </row>
    <row r="159" spans="1:33" ht="13.2" x14ac:dyDescent="0.25">
      <c r="B159" s="1" t="str">
        <f>адреса!$G$203</f>
        <v>кв.1</v>
      </c>
      <c r="C159" s="522">
        <f>адреса!$I$203</f>
        <v>50000001</v>
      </c>
      <c r="D159" s="6" t="str">
        <f>адреса!$K$203</f>
        <v>ФИО-5-1</v>
      </c>
      <c r="E159" s="6">
        <v>1987.75</v>
      </c>
      <c r="F159" s="6">
        <v>2640.47</v>
      </c>
      <c r="G159" s="6">
        <v>0</v>
      </c>
      <c r="H159" s="6">
        <v>1941.85</v>
      </c>
      <c r="I159" s="6">
        <v>0</v>
      </c>
      <c r="J159" s="6">
        <v>0</v>
      </c>
      <c r="K159" s="6">
        <v>0</v>
      </c>
      <c r="L159" s="6"/>
      <c r="M159" s="6">
        <v>0</v>
      </c>
      <c r="N159" s="6">
        <v>50</v>
      </c>
      <c r="O159" s="6">
        <v>0</v>
      </c>
      <c r="P159" s="6">
        <v>0</v>
      </c>
      <c r="Q159" s="6">
        <v>0</v>
      </c>
      <c r="R159" s="6"/>
      <c r="S159" s="6"/>
      <c r="T159" s="6"/>
      <c r="U159" s="6"/>
      <c r="V159" s="6">
        <v>4632.32</v>
      </c>
      <c r="W159" s="6">
        <v>0</v>
      </c>
      <c r="X159" s="6">
        <v>6620.07</v>
      </c>
      <c r="Y159" s="513">
        <f>IF(A159&lt;&gt;"",IF(A159=мар17!A208,0,1),IF(AND(B159=мар17!B208,C159=мар17!C208),0,1))</f>
        <v>0</v>
      </c>
      <c r="Z159" s="70" t="str">
        <f t="shared" si="15"/>
        <v>ул. Пятая д.5</v>
      </c>
      <c r="AA159" s="504">
        <f>IF($B159&lt;&gt;"",MAX(AA$7:AA158)+1,0)</f>
        <v>149</v>
      </c>
      <c r="AB159" s="502">
        <f t="shared" si="14"/>
        <v>159</v>
      </c>
      <c r="AC159" s="504">
        <f>1</f>
        <v>1</v>
      </c>
      <c r="AD159" s="103">
        <f t="shared" si="16"/>
        <v>2640.47</v>
      </c>
      <c r="AE159" s="103">
        <f t="shared" si="17"/>
        <v>1941.85</v>
      </c>
      <c r="AF159" s="103">
        <f t="shared" si="18"/>
        <v>50</v>
      </c>
      <c r="AG159" s="3"/>
    </row>
    <row r="160" spans="1:33" ht="13.2" x14ac:dyDescent="0.25">
      <c r="B160" s="1" t="str">
        <f>адреса!$G$204</f>
        <v>кв.2</v>
      </c>
      <c r="C160" s="522">
        <f>адреса!$I$204</f>
        <v>50000002</v>
      </c>
      <c r="D160" s="6" t="str">
        <f>адреса!$K$204</f>
        <v>ФИО-5-2</v>
      </c>
      <c r="E160" s="6">
        <v>3002.84</v>
      </c>
      <c r="F160" s="6">
        <v>1689.54</v>
      </c>
      <c r="G160" s="6">
        <v>0</v>
      </c>
      <c r="H160" s="6">
        <v>1237.3499999999999</v>
      </c>
      <c r="I160" s="6">
        <v>0</v>
      </c>
      <c r="J160" s="6">
        <v>0</v>
      </c>
      <c r="K160" s="6">
        <v>0</v>
      </c>
      <c r="L160" s="6"/>
      <c r="M160" s="6">
        <v>0</v>
      </c>
      <c r="N160" s="6">
        <v>50</v>
      </c>
      <c r="O160" s="6">
        <v>0</v>
      </c>
      <c r="P160" s="6">
        <v>0</v>
      </c>
      <c r="Q160" s="6">
        <v>0</v>
      </c>
      <c r="R160" s="6"/>
      <c r="S160" s="6"/>
      <c r="T160" s="6"/>
      <c r="U160" s="6"/>
      <c r="V160" s="6">
        <v>2976.89</v>
      </c>
      <c r="W160" s="6">
        <v>0</v>
      </c>
      <c r="X160" s="6">
        <v>5979.73</v>
      </c>
      <c r="Y160" s="513">
        <f>IF(A160&lt;&gt;"",IF(A160=мар17!A209,0,1),IF(AND(B160=мар17!B209,C160=мар17!C209),0,1))</f>
        <v>0</v>
      </c>
      <c r="Z160" s="70" t="str">
        <f t="shared" si="15"/>
        <v>ул. Пятая д.5</v>
      </c>
      <c r="AA160" s="504">
        <f>IF($B160&lt;&gt;"",MAX(AA$7:AA159)+1,0)</f>
        <v>150</v>
      </c>
      <c r="AB160" s="502">
        <f t="shared" si="14"/>
        <v>160</v>
      </c>
      <c r="AC160" s="504">
        <f>1</f>
        <v>1</v>
      </c>
      <c r="AD160" s="103">
        <f t="shared" si="16"/>
        <v>1689.54</v>
      </c>
      <c r="AE160" s="103">
        <f t="shared" si="17"/>
        <v>1237.3499999999999</v>
      </c>
      <c r="AF160" s="103">
        <f t="shared" si="18"/>
        <v>50</v>
      </c>
      <c r="AG160" s="3"/>
    </row>
    <row r="161" spans="2:33" ht="13.2" x14ac:dyDescent="0.25">
      <c r="B161" s="1" t="str">
        <f>адреса!$G$205</f>
        <v>кв.3</v>
      </c>
      <c r="C161" s="522">
        <f>адреса!$I$205</f>
        <v>50000003</v>
      </c>
      <c r="D161" s="6" t="str">
        <f>адреса!$K$205</f>
        <v>ФИО-5-3</v>
      </c>
      <c r="E161" s="6">
        <v>3149.83</v>
      </c>
      <c r="F161" s="6">
        <v>1648.24</v>
      </c>
      <c r="G161" s="6">
        <v>0</v>
      </c>
      <c r="H161" s="6">
        <v>1207.42</v>
      </c>
      <c r="I161" s="6">
        <v>0</v>
      </c>
      <c r="J161" s="6">
        <v>0</v>
      </c>
      <c r="K161" s="6">
        <v>0</v>
      </c>
      <c r="L161" s="6"/>
      <c r="M161" s="6">
        <v>0</v>
      </c>
      <c r="N161" s="6">
        <v>50</v>
      </c>
      <c r="O161" s="6">
        <v>0</v>
      </c>
      <c r="P161" s="6">
        <v>0</v>
      </c>
      <c r="Q161" s="6">
        <v>0</v>
      </c>
      <c r="R161" s="6"/>
      <c r="S161" s="6"/>
      <c r="T161" s="6"/>
      <c r="U161" s="6"/>
      <c r="V161" s="6">
        <v>2905.66</v>
      </c>
      <c r="W161" s="6">
        <v>6055.49</v>
      </c>
      <c r="X161" s="6">
        <v>0</v>
      </c>
      <c r="Y161" s="513">
        <f>IF(A161&lt;&gt;"",IF(A161=мар17!A210,0,1),IF(AND(B161=мар17!B210,C161=мар17!C210),0,1))</f>
        <v>0</v>
      </c>
      <c r="Z161" s="70" t="str">
        <f t="shared" ref="Z161:Z170" si="19">IF(AND(A161&lt;&gt;"",B161=""),A161,Z160)</f>
        <v>ул. Пятая д.5</v>
      </c>
      <c r="AA161" s="504">
        <f>IF($B161&lt;&gt;"",MAX(AA$7:AA160)+1,0)</f>
        <v>151</v>
      </c>
      <c r="AB161" s="502">
        <f t="shared" si="14"/>
        <v>161</v>
      </c>
      <c r="AC161" s="504">
        <f>1</f>
        <v>1</v>
      </c>
      <c r="AD161" s="103">
        <f t="shared" ref="AD161:AD170" si="20">F161</f>
        <v>1648.24</v>
      </c>
      <c r="AE161" s="103">
        <f t="shared" ref="AE161:AE170" si="21">H161+I161+J161+K161+L161+O161+R161+S161</f>
        <v>1207.42</v>
      </c>
      <c r="AF161" s="103">
        <f t="shared" ref="AF161:AF170" si="22">V161-AD161-AE161</f>
        <v>49.999999999999773</v>
      </c>
      <c r="AG161" s="3"/>
    </row>
    <row r="162" spans="2:33" ht="13.2" x14ac:dyDescent="0.25">
      <c r="B162" s="1" t="str">
        <f>адреса!$G$206</f>
        <v>кв.4</v>
      </c>
      <c r="C162" s="522">
        <f>адреса!$I$206</f>
        <v>50000004</v>
      </c>
      <c r="D162" s="6" t="str">
        <f>адреса!$K$206</f>
        <v>ФИО-5-4</v>
      </c>
      <c r="E162" s="6">
        <v>0</v>
      </c>
      <c r="F162" s="6">
        <v>2626.28</v>
      </c>
      <c r="G162" s="6">
        <v>0</v>
      </c>
      <c r="H162" s="6">
        <v>1923.88</v>
      </c>
      <c r="I162" s="6">
        <v>0</v>
      </c>
      <c r="J162" s="6">
        <v>0</v>
      </c>
      <c r="K162" s="6">
        <v>0</v>
      </c>
      <c r="L162" s="6"/>
      <c r="M162" s="6">
        <v>0</v>
      </c>
      <c r="N162" s="6">
        <v>50</v>
      </c>
      <c r="O162" s="6">
        <v>0</v>
      </c>
      <c r="P162" s="6">
        <v>0</v>
      </c>
      <c r="Q162" s="6">
        <v>0</v>
      </c>
      <c r="R162" s="6"/>
      <c r="S162" s="6"/>
      <c r="T162" s="6"/>
      <c r="U162" s="6"/>
      <c r="V162" s="6">
        <v>4600.16</v>
      </c>
      <c r="W162" s="6">
        <v>4600.16</v>
      </c>
      <c r="X162" s="6">
        <v>0</v>
      </c>
      <c r="Y162" s="513">
        <f>IF(A162&lt;&gt;"",IF(A162=мар17!A211,0,1),IF(AND(B162=мар17!B211,C162=мар17!C211),0,1))</f>
        <v>0</v>
      </c>
      <c r="Z162" s="70" t="str">
        <f t="shared" si="19"/>
        <v>ул. Пятая д.5</v>
      </c>
      <c r="AA162" s="504">
        <f>IF($B162&lt;&gt;"",MAX(AA$7:AA161)+1,0)</f>
        <v>152</v>
      </c>
      <c r="AB162" s="502">
        <f t="shared" si="14"/>
        <v>162</v>
      </c>
      <c r="AC162" s="504">
        <f>1</f>
        <v>1</v>
      </c>
      <c r="AD162" s="103">
        <f t="shared" si="20"/>
        <v>2626.28</v>
      </c>
      <c r="AE162" s="103">
        <f t="shared" si="21"/>
        <v>1923.88</v>
      </c>
      <c r="AF162" s="103">
        <f t="shared" si="22"/>
        <v>49.999999999999545</v>
      </c>
      <c r="AG162" s="3"/>
    </row>
    <row r="163" spans="2:33" ht="13.2" x14ac:dyDescent="0.25">
      <c r="B163" s="1" t="str">
        <f>адреса!$G$207</f>
        <v>кв.5</v>
      </c>
      <c r="C163" s="522">
        <f>адреса!$I$207</f>
        <v>50000005</v>
      </c>
      <c r="D163" s="6" t="str">
        <f>адреса!$K$207</f>
        <v>ФИО-5-5</v>
      </c>
      <c r="E163" s="6">
        <v>4374.8999999999996</v>
      </c>
      <c r="F163" s="6">
        <v>1689.54</v>
      </c>
      <c r="G163" s="6">
        <v>0</v>
      </c>
      <c r="H163" s="6">
        <v>1237.3499999999999</v>
      </c>
      <c r="I163" s="6">
        <v>0</v>
      </c>
      <c r="J163" s="6">
        <v>0</v>
      </c>
      <c r="K163" s="6">
        <v>0</v>
      </c>
      <c r="L163" s="6"/>
      <c r="M163" s="6">
        <v>0</v>
      </c>
      <c r="N163" s="6">
        <v>50</v>
      </c>
      <c r="O163" s="6">
        <v>0</v>
      </c>
      <c r="P163" s="6">
        <v>0</v>
      </c>
      <c r="Q163" s="6">
        <v>0</v>
      </c>
      <c r="R163" s="6"/>
      <c r="S163" s="6"/>
      <c r="T163" s="6"/>
      <c r="U163" s="6"/>
      <c r="V163" s="6">
        <v>2976.89</v>
      </c>
      <c r="W163" s="6">
        <v>4374.8999999999996</v>
      </c>
      <c r="X163" s="6">
        <v>2976.89</v>
      </c>
      <c r="Y163" s="513">
        <f>IF(A163&lt;&gt;"",IF(A163=мар17!A212,0,1),IF(AND(B163=мар17!B212,C163=мар17!C212),0,1))</f>
        <v>0</v>
      </c>
      <c r="Z163" s="70" t="str">
        <f t="shared" si="19"/>
        <v>ул. Пятая д.5</v>
      </c>
      <c r="AA163" s="504">
        <f>IF($B163&lt;&gt;"",MAX(AA$7:AA162)+1,0)</f>
        <v>153</v>
      </c>
      <c r="AB163" s="502">
        <f t="shared" si="14"/>
        <v>163</v>
      </c>
      <c r="AC163" s="504">
        <f>1</f>
        <v>1</v>
      </c>
      <c r="AD163" s="103">
        <f t="shared" si="20"/>
        <v>1689.54</v>
      </c>
      <c r="AE163" s="103">
        <f t="shared" si="21"/>
        <v>1237.3499999999999</v>
      </c>
      <c r="AF163" s="103">
        <f t="shared" si="22"/>
        <v>50</v>
      </c>
      <c r="AG163" s="3"/>
    </row>
    <row r="164" spans="2:33" ht="13.2" x14ac:dyDescent="0.25">
      <c r="B164" s="1" t="str">
        <f>адреса!$G$208</f>
        <v>кв.6</v>
      </c>
      <c r="C164" s="522">
        <f>адреса!$I$208</f>
        <v>50000006</v>
      </c>
      <c r="D164" s="6" t="str">
        <f>адреса!$K$208</f>
        <v>ФИО-5-6</v>
      </c>
      <c r="E164" s="6">
        <v>6389.15</v>
      </c>
      <c r="F164" s="6">
        <v>1650</v>
      </c>
      <c r="G164" s="6">
        <v>0</v>
      </c>
      <c r="H164" s="6">
        <v>1211.4100000000001</v>
      </c>
      <c r="I164" s="6">
        <v>0</v>
      </c>
      <c r="J164" s="6">
        <v>0</v>
      </c>
      <c r="K164" s="6">
        <v>0</v>
      </c>
      <c r="L164" s="6"/>
      <c r="M164" s="6">
        <v>0</v>
      </c>
      <c r="N164" s="6">
        <v>50</v>
      </c>
      <c r="O164" s="6">
        <v>0</v>
      </c>
      <c r="P164" s="6">
        <v>0</v>
      </c>
      <c r="Q164" s="6">
        <v>0</v>
      </c>
      <c r="R164" s="6"/>
      <c r="S164" s="6"/>
      <c r="T164" s="6"/>
      <c r="U164" s="6"/>
      <c r="V164" s="6">
        <v>2911.41</v>
      </c>
      <c r="W164" s="6">
        <v>0</v>
      </c>
      <c r="X164" s="6">
        <v>9300.56</v>
      </c>
      <c r="Y164" s="513">
        <f>IF(A164&lt;&gt;"",IF(A164=мар17!A213,0,1),IF(AND(B164=мар17!B213,C164=мар17!C213),0,1))</f>
        <v>0</v>
      </c>
      <c r="Z164" s="70" t="str">
        <f t="shared" si="19"/>
        <v>ул. Пятая д.5</v>
      </c>
      <c r="AA164" s="504">
        <f>IF($B164&lt;&gt;"",MAX(AA$7:AA163)+1,0)</f>
        <v>154</v>
      </c>
      <c r="AB164" s="502">
        <f t="shared" si="14"/>
        <v>164</v>
      </c>
      <c r="AC164" s="504">
        <f>1</f>
        <v>1</v>
      </c>
      <c r="AD164" s="103">
        <f t="shared" si="20"/>
        <v>1650</v>
      </c>
      <c r="AE164" s="103">
        <f t="shared" si="21"/>
        <v>1211.4100000000001</v>
      </c>
      <c r="AF164" s="103">
        <f t="shared" si="22"/>
        <v>49.999999999999773</v>
      </c>
      <c r="AG164" s="3"/>
    </row>
    <row r="165" spans="2:33" ht="13.2" x14ac:dyDescent="0.25">
      <c r="B165" s="1" t="str">
        <f>адреса!$G$209</f>
        <v>кв.7</v>
      </c>
      <c r="C165" s="522">
        <f>адреса!$I$209</f>
        <v>50000007</v>
      </c>
      <c r="D165" s="6" t="str">
        <f>адреса!$K$209</f>
        <v>ФИО-5-7</v>
      </c>
      <c r="E165" s="6">
        <v>16101.75</v>
      </c>
      <c r="F165" s="6">
        <v>4062.3</v>
      </c>
      <c r="G165" s="6">
        <v>0</v>
      </c>
      <c r="H165" s="6">
        <v>2977.63</v>
      </c>
      <c r="I165" s="6">
        <v>0</v>
      </c>
      <c r="J165" s="6">
        <v>0</v>
      </c>
      <c r="K165" s="6">
        <v>0</v>
      </c>
      <c r="L165" s="6"/>
      <c r="M165" s="6">
        <v>0</v>
      </c>
      <c r="N165" s="6">
        <v>50</v>
      </c>
      <c r="O165" s="6">
        <v>0</v>
      </c>
      <c r="P165" s="6">
        <v>0</v>
      </c>
      <c r="Q165" s="6">
        <v>0</v>
      </c>
      <c r="R165" s="6"/>
      <c r="S165" s="6"/>
      <c r="T165" s="6"/>
      <c r="U165" s="6"/>
      <c r="V165" s="6">
        <v>7089.93</v>
      </c>
      <c r="W165" s="6">
        <v>16101.75</v>
      </c>
      <c r="X165" s="6">
        <v>7089.93</v>
      </c>
      <c r="Y165" s="513">
        <f>IF(A165&lt;&gt;"",IF(A165=мар17!A214,0,1),IF(AND(B165=мар17!B214,C165=мар17!C214),0,1))</f>
        <v>0</v>
      </c>
      <c r="Z165" s="70" t="str">
        <f t="shared" si="19"/>
        <v>ул. Пятая д.5</v>
      </c>
      <c r="AA165" s="504">
        <f>IF($B165&lt;&gt;"",MAX(AA$7:AA164)+1,0)</f>
        <v>155</v>
      </c>
      <c r="AB165" s="502">
        <f t="shared" si="14"/>
        <v>165</v>
      </c>
      <c r="AC165" s="504">
        <f>1</f>
        <v>1</v>
      </c>
      <c r="AD165" s="103">
        <f t="shared" si="20"/>
        <v>4062.3</v>
      </c>
      <c r="AE165" s="103">
        <f t="shared" si="21"/>
        <v>2977.63</v>
      </c>
      <c r="AF165" s="103">
        <f t="shared" si="22"/>
        <v>50</v>
      </c>
      <c r="AG165" s="3"/>
    </row>
    <row r="166" spans="2:33" ht="13.2" x14ac:dyDescent="0.25">
      <c r="B166" s="1" t="str">
        <f>адреса!$G$210</f>
        <v>кв.8</v>
      </c>
      <c r="C166" s="522">
        <f>адреса!$I$210</f>
        <v>50000008</v>
      </c>
      <c r="D166" s="6" t="str">
        <f>адреса!$K$210</f>
        <v>ФИО-5-8</v>
      </c>
      <c r="E166" s="6">
        <v>749.56</v>
      </c>
      <c r="F166" s="6">
        <v>2123.9299999999998</v>
      </c>
      <c r="G166" s="6">
        <v>0</v>
      </c>
      <c r="H166" s="6">
        <v>1923.88</v>
      </c>
      <c r="I166" s="6">
        <v>76.52</v>
      </c>
      <c r="J166" s="6">
        <v>280.64</v>
      </c>
      <c r="K166" s="6">
        <v>145.19</v>
      </c>
      <c r="L166" s="6"/>
      <c r="M166" s="6">
        <v>0</v>
      </c>
      <c r="N166" s="6">
        <v>50</v>
      </c>
      <c r="O166" s="6">
        <v>0</v>
      </c>
      <c r="P166" s="6">
        <v>0</v>
      </c>
      <c r="Q166" s="6">
        <v>0</v>
      </c>
      <c r="R166" s="6"/>
      <c r="S166" s="6"/>
      <c r="T166" s="6"/>
      <c r="U166" s="6"/>
      <c r="V166" s="6">
        <v>4600.16</v>
      </c>
      <c r="W166" s="6">
        <v>0</v>
      </c>
      <c r="X166" s="6">
        <v>5349.72</v>
      </c>
      <c r="Y166" s="513">
        <f>IF(A166&lt;&gt;"",IF(A166=мар17!A215,0,1),IF(AND(B166=мар17!B215,C166=мар17!C215),0,1))</f>
        <v>0</v>
      </c>
      <c r="Z166" s="70" t="str">
        <f t="shared" si="19"/>
        <v>ул. Пятая д.5</v>
      </c>
      <c r="AA166" s="504">
        <f>IF($B166&lt;&gt;"",MAX(AA$7:AA165)+1,0)</f>
        <v>156</v>
      </c>
      <c r="AB166" s="502">
        <f t="shared" si="14"/>
        <v>166</v>
      </c>
      <c r="AC166" s="504">
        <f>1</f>
        <v>1</v>
      </c>
      <c r="AD166" s="103">
        <f t="shared" si="20"/>
        <v>2123.9299999999998</v>
      </c>
      <c r="AE166" s="103">
        <f t="shared" si="21"/>
        <v>2426.23</v>
      </c>
      <c r="AF166" s="103">
        <f t="shared" si="22"/>
        <v>50</v>
      </c>
      <c r="AG166" s="3"/>
    </row>
    <row r="167" spans="2:33" ht="13.2" x14ac:dyDescent="0.25">
      <c r="B167" s="1" t="str">
        <f>адреса!$G$211</f>
        <v>кв.9</v>
      </c>
      <c r="C167" s="522">
        <f>адреса!$I$211</f>
        <v>50000009</v>
      </c>
      <c r="D167" s="6" t="str">
        <f>адреса!$K$211</f>
        <v>ФИО-5-9</v>
      </c>
      <c r="E167" s="6">
        <v>6800.91</v>
      </c>
      <c r="F167" s="6">
        <v>1689.54</v>
      </c>
      <c r="G167" s="6">
        <v>0</v>
      </c>
      <c r="H167" s="6">
        <v>1237.3499999999999</v>
      </c>
      <c r="I167" s="6">
        <v>0</v>
      </c>
      <c r="J167" s="6">
        <v>0</v>
      </c>
      <c r="K167" s="6">
        <v>0</v>
      </c>
      <c r="L167" s="6"/>
      <c r="M167" s="6">
        <v>0</v>
      </c>
      <c r="N167" s="6">
        <v>50</v>
      </c>
      <c r="O167" s="6">
        <v>0</v>
      </c>
      <c r="P167" s="6">
        <v>0</v>
      </c>
      <c r="Q167" s="6">
        <v>0</v>
      </c>
      <c r="R167" s="6"/>
      <c r="S167" s="6"/>
      <c r="T167" s="6"/>
      <c r="U167" s="6"/>
      <c r="V167" s="6">
        <v>2976.89</v>
      </c>
      <c r="W167" s="6">
        <v>0</v>
      </c>
      <c r="X167" s="6">
        <v>9777.7999999999993</v>
      </c>
      <c r="Y167" s="513">
        <f>IF(A167&lt;&gt;"",IF(A167=мар17!A216,0,1),IF(AND(B167=мар17!B216,C167=мар17!C216),0,1))</f>
        <v>0</v>
      </c>
      <c r="Z167" s="70" t="str">
        <f t="shared" si="19"/>
        <v>ул. Пятая д.5</v>
      </c>
      <c r="AA167" s="504">
        <f>IF($B167&lt;&gt;"",MAX(AA$7:AA166)+1,0)</f>
        <v>157</v>
      </c>
      <c r="AB167" s="502">
        <f t="shared" si="14"/>
        <v>167</v>
      </c>
      <c r="AC167" s="504">
        <f>1</f>
        <v>1</v>
      </c>
      <c r="AD167" s="103">
        <f t="shared" si="20"/>
        <v>1689.54</v>
      </c>
      <c r="AE167" s="103">
        <f t="shared" si="21"/>
        <v>1237.3499999999999</v>
      </c>
      <c r="AF167" s="103">
        <f t="shared" si="22"/>
        <v>50</v>
      </c>
      <c r="AG167" s="3"/>
    </row>
    <row r="168" spans="2:33" ht="13.2" x14ac:dyDescent="0.25">
      <c r="B168" s="1" t="str">
        <f>адреса!$G$212</f>
        <v>кв.10</v>
      </c>
      <c r="C168" s="522">
        <f>адреса!$I$212</f>
        <v>50000010</v>
      </c>
      <c r="D168" s="6" t="str">
        <f>адреса!$K$212</f>
        <v>ФИО-5-10</v>
      </c>
      <c r="E168" s="6">
        <v>3233.8</v>
      </c>
      <c r="F168" s="6">
        <v>1650</v>
      </c>
      <c r="G168" s="6">
        <v>0</v>
      </c>
      <c r="H168" s="6">
        <v>1211.4100000000001</v>
      </c>
      <c r="I168" s="6">
        <v>0</v>
      </c>
      <c r="J168" s="6">
        <v>0</v>
      </c>
      <c r="K168" s="6">
        <v>0</v>
      </c>
      <c r="L168" s="6"/>
      <c r="M168" s="6">
        <v>0</v>
      </c>
      <c r="N168" s="6">
        <v>50</v>
      </c>
      <c r="O168" s="6">
        <v>0</v>
      </c>
      <c r="P168" s="6">
        <v>0</v>
      </c>
      <c r="Q168" s="6">
        <v>0</v>
      </c>
      <c r="R168" s="6"/>
      <c r="S168" s="6"/>
      <c r="T168" s="6"/>
      <c r="U168" s="6"/>
      <c r="V168" s="6">
        <v>2911.41</v>
      </c>
      <c r="W168" s="6">
        <v>3233.8</v>
      </c>
      <c r="X168" s="6">
        <v>2911.41</v>
      </c>
      <c r="Y168" s="513">
        <f>IF(A168&lt;&gt;"",IF(A168=мар17!A217,0,1),IF(AND(B168=мар17!B217,C168=мар17!C217),0,1))</f>
        <v>0</v>
      </c>
      <c r="Z168" s="70" t="str">
        <f t="shared" si="19"/>
        <v>ул. Пятая д.5</v>
      </c>
      <c r="AA168" s="504">
        <f>IF($B168&lt;&gt;"",MAX(AA$7:AA167)+1,0)</f>
        <v>158</v>
      </c>
      <c r="AB168" s="502">
        <f t="shared" si="14"/>
        <v>168</v>
      </c>
      <c r="AC168" s="504">
        <f>1</f>
        <v>1</v>
      </c>
      <c r="AD168" s="103">
        <f t="shared" si="20"/>
        <v>1650</v>
      </c>
      <c r="AE168" s="103">
        <f t="shared" si="21"/>
        <v>1211.4100000000001</v>
      </c>
      <c r="AF168" s="103">
        <f t="shared" si="22"/>
        <v>49.999999999999773</v>
      </c>
      <c r="AG168" s="3"/>
    </row>
    <row r="169" spans="2:33" ht="13.2" x14ac:dyDescent="0.25">
      <c r="B169" s="1" t="str">
        <f>адреса!$G$213</f>
        <v>кв.11</v>
      </c>
      <c r="C169" s="522">
        <f>адреса!$I$213</f>
        <v>50000011</v>
      </c>
      <c r="D169" s="6" t="str">
        <f>адреса!$K$213</f>
        <v>ФИО-5-11</v>
      </c>
      <c r="E169" s="6">
        <v>8058.27</v>
      </c>
      <c r="F169" s="6">
        <v>4062.3</v>
      </c>
      <c r="G169" s="6">
        <v>0</v>
      </c>
      <c r="H169" s="6">
        <v>2977.63</v>
      </c>
      <c r="I169" s="6">
        <v>0</v>
      </c>
      <c r="J169" s="6">
        <v>0</v>
      </c>
      <c r="K169" s="6">
        <v>0</v>
      </c>
      <c r="L169" s="6"/>
      <c r="M169" s="6">
        <v>0</v>
      </c>
      <c r="N169" s="6">
        <v>50</v>
      </c>
      <c r="O169" s="6">
        <v>0</v>
      </c>
      <c r="P169" s="6">
        <v>0</v>
      </c>
      <c r="Q169" s="6">
        <v>0</v>
      </c>
      <c r="R169" s="6"/>
      <c r="S169" s="6"/>
      <c r="T169" s="6"/>
      <c r="U169" s="6"/>
      <c r="V169" s="6">
        <v>7089.93</v>
      </c>
      <c r="W169" s="6">
        <v>8807.83</v>
      </c>
      <c r="X169" s="6">
        <v>6340.37</v>
      </c>
      <c r="Y169" s="513">
        <f>IF(A169&lt;&gt;"",IF(A169=мар17!A218,0,1),IF(AND(B169=мар17!B218,C169=мар17!C218),0,1))</f>
        <v>0</v>
      </c>
      <c r="Z169" s="70" t="str">
        <f t="shared" si="19"/>
        <v>ул. Пятая д.5</v>
      </c>
      <c r="AA169" s="504">
        <f>IF($B169&lt;&gt;"",MAX(AA$7:AA168)+1,0)</f>
        <v>159</v>
      </c>
      <c r="AB169" s="502">
        <f t="shared" si="14"/>
        <v>169</v>
      </c>
      <c r="AC169" s="504">
        <f>1</f>
        <v>1</v>
      </c>
      <c r="AD169" s="103">
        <f t="shared" si="20"/>
        <v>4062.3</v>
      </c>
      <c r="AE169" s="103">
        <f t="shared" si="21"/>
        <v>2977.63</v>
      </c>
      <c r="AF169" s="103">
        <f t="shared" si="22"/>
        <v>50</v>
      </c>
      <c r="AG169" s="3"/>
    </row>
    <row r="170" spans="2:33" ht="13.2" x14ac:dyDescent="0.25">
      <c r="B170" s="1" t="str">
        <f>адреса!$G$214</f>
        <v>кв.12</v>
      </c>
      <c r="C170" s="522">
        <f>адреса!$I$214</f>
        <v>50000012</v>
      </c>
      <c r="D170" s="6" t="str">
        <f>адреса!$K$214</f>
        <v>ФИО-5-12</v>
      </c>
      <c r="E170" s="6">
        <v>50463.69</v>
      </c>
      <c r="F170" s="6">
        <v>2631.79</v>
      </c>
      <c r="G170" s="6">
        <v>0</v>
      </c>
      <c r="H170" s="6">
        <v>1929.87</v>
      </c>
      <c r="I170" s="6">
        <v>0</v>
      </c>
      <c r="J170" s="6">
        <v>0</v>
      </c>
      <c r="K170" s="6">
        <v>0</v>
      </c>
      <c r="L170" s="6"/>
      <c r="M170" s="6">
        <v>0</v>
      </c>
      <c r="N170" s="6">
        <v>50</v>
      </c>
      <c r="O170" s="6">
        <v>0</v>
      </c>
      <c r="P170" s="6">
        <v>0</v>
      </c>
      <c r="Q170" s="6">
        <v>0</v>
      </c>
      <c r="R170" s="6"/>
      <c r="S170" s="6"/>
      <c r="T170" s="6"/>
      <c r="U170" s="6"/>
      <c r="V170" s="6">
        <v>4611.66</v>
      </c>
      <c r="W170" s="6">
        <v>0</v>
      </c>
      <c r="X170" s="6">
        <v>55075.35</v>
      </c>
      <c r="Y170" s="513">
        <f>IF(A170&lt;&gt;"",IF(A170=мар17!A219,0,1),IF(AND(B170=мар17!B219,C170=мар17!C219),0,1))</f>
        <v>0</v>
      </c>
      <c r="Z170" s="70" t="str">
        <f t="shared" si="19"/>
        <v>ул. Пятая д.5</v>
      </c>
      <c r="AA170" s="504">
        <f>IF($B170&lt;&gt;"",MAX(AA$7:AA169)+1,0)</f>
        <v>160</v>
      </c>
      <c r="AB170" s="502">
        <f t="shared" si="14"/>
        <v>170</v>
      </c>
      <c r="AC170" s="504">
        <f>1</f>
        <v>1</v>
      </c>
      <c r="AD170" s="103">
        <f t="shared" si="20"/>
        <v>2631.79</v>
      </c>
      <c r="AE170" s="103">
        <f t="shared" si="21"/>
        <v>1929.87</v>
      </c>
      <c r="AF170" s="103">
        <f t="shared" si="22"/>
        <v>50</v>
      </c>
      <c r="AG170" s="3"/>
    </row>
    <row r="171" spans="2:33" ht="13.2" x14ac:dyDescent="0.25">
      <c r="B171" s="1" t="str">
        <f>адреса!$G$215</f>
        <v>кв.13</v>
      </c>
      <c r="C171" s="522">
        <f>адреса!$I$215</f>
        <v>50000013</v>
      </c>
      <c r="D171" s="6" t="str">
        <f>адреса!$K$215</f>
        <v>ФИО-5-13</v>
      </c>
      <c r="E171" s="6">
        <v>3403.53</v>
      </c>
      <c r="F171" s="6">
        <v>1683.78</v>
      </c>
      <c r="G171" s="6">
        <v>0</v>
      </c>
      <c r="H171" s="6">
        <v>1235.3599999999999</v>
      </c>
      <c r="I171" s="6">
        <v>0</v>
      </c>
      <c r="J171" s="6">
        <v>0</v>
      </c>
      <c r="K171" s="6">
        <v>0</v>
      </c>
      <c r="L171" s="6"/>
      <c r="M171" s="6">
        <v>0</v>
      </c>
      <c r="N171" s="6">
        <v>50</v>
      </c>
      <c r="O171" s="6">
        <v>0</v>
      </c>
      <c r="P171" s="6">
        <v>0</v>
      </c>
      <c r="Q171" s="6">
        <v>0</v>
      </c>
      <c r="R171" s="6"/>
      <c r="S171" s="6"/>
      <c r="T171" s="6"/>
      <c r="U171" s="6"/>
      <c r="V171" s="6">
        <v>2969.14</v>
      </c>
      <c r="W171" s="6">
        <v>6372.67</v>
      </c>
      <c r="X171" s="6">
        <v>0</v>
      </c>
      <c r="Y171" s="513">
        <f>IF(A171&lt;&gt;"",IF(A171=мар17!A220,0,1),IF(AND(B171=мар17!B220,C171=мар17!C220),0,1))</f>
        <v>0</v>
      </c>
      <c r="Z171" s="70" t="str">
        <f t="shared" ref="Z171:Z234" si="23">IF(AND(A171&lt;&gt;"",B171=""),A171,Z170)</f>
        <v>ул. Пятая д.5</v>
      </c>
      <c r="AA171" s="504">
        <f>IF($B171&lt;&gt;"",MAX(AA$7:AA170)+1,0)</f>
        <v>161</v>
      </c>
      <c r="AB171" s="502">
        <f t="shared" si="14"/>
        <v>171</v>
      </c>
      <c r="AC171" s="504">
        <f>1</f>
        <v>1</v>
      </c>
      <c r="AD171" s="103">
        <f t="shared" ref="AD171:AD234" si="24">F171</f>
        <v>1683.78</v>
      </c>
      <c r="AE171" s="103">
        <f t="shared" ref="AE171:AE234" si="25">H171+I171+J171+K171+L171+O171+R171+S171</f>
        <v>1235.3599999999999</v>
      </c>
      <c r="AF171" s="103">
        <f t="shared" ref="AF171:AF234" si="26">V171-AD171-AE171</f>
        <v>50</v>
      </c>
      <c r="AG171" s="3"/>
    </row>
    <row r="172" spans="2:33" ht="13.2" x14ac:dyDescent="0.25">
      <c r="B172" s="1" t="str">
        <f>адреса!$G$216</f>
        <v>кв.14</v>
      </c>
      <c r="C172" s="522">
        <f>адреса!$I$216</f>
        <v>50000014</v>
      </c>
      <c r="D172" s="6" t="str">
        <f>адреса!$K$216</f>
        <v>ФИО-5-14</v>
      </c>
      <c r="E172" s="6">
        <v>78728.23</v>
      </c>
      <c r="F172" s="6">
        <v>4049.04</v>
      </c>
      <c r="G172" s="6">
        <v>0</v>
      </c>
      <c r="H172" s="6">
        <v>2969.65</v>
      </c>
      <c r="I172" s="6">
        <v>0</v>
      </c>
      <c r="J172" s="6">
        <v>0</v>
      </c>
      <c r="K172" s="6">
        <v>0</v>
      </c>
      <c r="L172" s="6"/>
      <c r="M172" s="6">
        <v>0</v>
      </c>
      <c r="N172" s="6">
        <v>50</v>
      </c>
      <c r="O172" s="6">
        <v>0</v>
      </c>
      <c r="P172" s="6">
        <v>0</v>
      </c>
      <c r="Q172" s="6">
        <v>0</v>
      </c>
      <c r="R172" s="6"/>
      <c r="S172" s="6"/>
      <c r="T172" s="6"/>
      <c r="U172" s="6"/>
      <c r="V172" s="6">
        <v>7068.69</v>
      </c>
      <c r="W172" s="6">
        <v>0</v>
      </c>
      <c r="X172" s="6">
        <v>85796.92</v>
      </c>
      <c r="Y172" s="513">
        <f>IF(A172&lt;&gt;"",IF(A172=мар17!A221,0,1),IF(AND(B172=мар17!B221,C172=мар17!C221),0,1))</f>
        <v>0</v>
      </c>
      <c r="Z172" s="70" t="str">
        <f t="shared" si="23"/>
        <v>ул. Пятая д.5</v>
      </c>
      <c r="AA172" s="504">
        <f>IF($B172&lt;&gt;"",MAX(AA$7:AA171)+1,0)</f>
        <v>162</v>
      </c>
      <c r="AB172" s="502">
        <f t="shared" si="14"/>
        <v>172</v>
      </c>
      <c r="AC172" s="504">
        <f>1</f>
        <v>1</v>
      </c>
      <c r="AD172" s="103">
        <f t="shared" si="24"/>
        <v>4049.04</v>
      </c>
      <c r="AE172" s="103">
        <f t="shared" si="25"/>
        <v>2969.65</v>
      </c>
      <c r="AF172" s="103">
        <f t="shared" si="26"/>
        <v>49.999999999999545</v>
      </c>
      <c r="AG172" s="3"/>
    </row>
    <row r="173" spans="2:33" ht="13.2" x14ac:dyDescent="0.25">
      <c r="B173" s="1" t="str">
        <f>адреса!$G$217</f>
        <v>кв.15</v>
      </c>
      <c r="C173" s="522">
        <f>адреса!$I$217</f>
        <v>50000015</v>
      </c>
      <c r="D173" s="6" t="str">
        <f>адреса!$K$217</f>
        <v>ФИО-5-15</v>
      </c>
      <c r="E173" s="6">
        <v>5195.49</v>
      </c>
      <c r="F173" s="6">
        <v>2631.79</v>
      </c>
      <c r="G173" s="6">
        <v>0</v>
      </c>
      <c r="H173" s="6">
        <v>1929.87</v>
      </c>
      <c r="I173" s="6">
        <v>116.05</v>
      </c>
      <c r="J173" s="6">
        <v>425.85</v>
      </c>
      <c r="K173" s="6">
        <v>220.24</v>
      </c>
      <c r="L173" s="6"/>
      <c r="M173" s="6">
        <v>0</v>
      </c>
      <c r="N173" s="6">
        <v>50</v>
      </c>
      <c r="O173" s="6">
        <v>0</v>
      </c>
      <c r="P173" s="6">
        <v>0</v>
      </c>
      <c r="Q173" s="6">
        <v>0</v>
      </c>
      <c r="R173" s="6"/>
      <c r="S173" s="6"/>
      <c r="T173" s="6"/>
      <c r="U173" s="6"/>
      <c r="V173" s="6">
        <v>5373.8</v>
      </c>
      <c r="W173" s="6">
        <v>5195.49</v>
      </c>
      <c r="X173" s="6">
        <v>5373.8</v>
      </c>
      <c r="Y173" s="513">
        <f>IF(A173&lt;&gt;"",IF(A173=мар17!A222,0,1),IF(AND(B173=мар17!B222,C173=мар17!C222),0,1))</f>
        <v>0</v>
      </c>
      <c r="Z173" s="70" t="str">
        <f t="shared" si="23"/>
        <v>ул. Пятая д.5</v>
      </c>
      <c r="AA173" s="504">
        <f>IF($B173&lt;&gt;"",MAX(AA$7:AA172)+1,0)</f>
        <v>163</v>
      </c>
      <c r="AB173" s="502">
        <f t="shared" si="14"/>
        <v>173</v>
      </c>
      <c r="AC173" s="504">
        <f>1</f>
        <v>1</v>
      </c>
      <c r="AD173" s="103">
        <f t="shared" si="24"/>
        <v>2631.79</v>
      </c>
      <c r="AE173" s="103">
        <f t="shared" si="25"/>
        <v>2692.01</v>
      </c>
      <c r="AF173" s="103">
        <f t="shared" si="26"/>
        <v>50</v>
      </c>
      <c r="AG173" s="3"/>
    </row>
    <row r="174" spans="2:33" ht="13.2" x14ac:dyDescent="0.25">
      <c r="B174" s="1" t="str">
        <f>адреса!$G$218</f>
        <v>кв.16</v>
      </c>
      <c r="C174" s="522">
        <f>адреса!$I$218</f>
        <v>50000016</v>
      </c>
      <c r="D174" s="6" t="str">
        <f>адреса!$K$218</f>
        <v>ФИО-5-16</v>
      </c>
      <c r="E174" s="6">
        <v>2997.08</v>
      </c>
      <c r="F174" s="6">
        <v>1683.78</v>
      </c>
      <c r="G174" s="6">
        <v>0</v>
      </c>
      <c r="H174" s="6">
        <v>1235.3599999999999</v>
      </c>
      <c r="I174" s="6">
        <v>0</v>
      </c>
      <c r="J174" s="6">
        <v>0</v>
      </c>
      <c r="K174" s="6">
        <v>0</v>
      </c>
      <c r="L174" s="6"/>
      <c r="M174" s="6">
        <v>0</v>
      </c>
      <c r="N174" s="6">
        <v>50</v>
      </c>
      <c r="O174" s="6">
        <v>0</v>
      </c>
      <c r="P174" s="6">
        <v>0</v>
      </c>
      <c r="Q174" s="6">
        <v>0</v>
      </c>
      <c r="R174" s="6"/>
      <c r="S174" s="6"/>
      <c r="T174" s="6"/>
      <c r="U174" s="6"/>
      <c r="V174" s="6">
        <v>2969.14</v>
      </c>
      <c r="W174" s="6">
        <v>2997.08</v>
      </c>
      <c r="X174" s="6">
        <v>2969.14</v>
      </c>
      <c r="Y174" s="513">
        <f>IF(A174&lt;&gt;"",IF(A174=мар17!A223,0,1),IF(AND(B174=мар17!B223,C174=мар17!C223),0,1))</f>
        <v>0</v>
      </c>
      <c r="Z174" s="70" t="str">
        <f t="shared" si="23"/>
        <v>ул. Пятая д.5</v>
      </c>
      <c r="AA174" s="504">
        <f>IF($B174&lt;&gt;"",MAX(AA$7:AA173)+1,0)</f>
        <v>164</v>
      </c>
      <c r="AB174" s="502">
        <f t="shared" si="14"/>
        <v>174</v>
      </c>
      <c r="AC174" s="504">
        <f>1</f>
        <v>1</v>
      </c>
      <c r="AD174" s="103">
        <f t="shared" si="24"/>
        <v>1683.78</v>
      </c>
      <c r="AE174" s="103">
        <f t="shared" si="25"/>
        <v>1235.3599999999999</v>
      </c>
      <c r="AF174" s="103">
        <f t="shared" si="26"/>
        <v>50</v>
      </c>
      <c r="AG174" s="3"/>
    </row>
    <row r="175" spans="2:33" ht="13.2" x14ac:dyDescent="0.25">
      <c r="B175" s="1" t="str">
        <f>адреса!$G$219</f>
        <v>кв.17</v>
      </c>
      <c r="C175" s="522">
        <f>адреса!$I$219</f>
        <v>50000017</v>
      </c>
      <c r="D175" s="6" t="str">
        <f>адреса!$K$219</f>
        <v>ФИО-5-17</v>
      </c>
      <c r="E175" s="6">
        <v>3186.55</v>
      </c>
      <c r="F175" s="6">
        <v>1678.27</v>
      </c>
      <c r="G175" s="6">
        <v>0</v>
      </c>
      <c r="H175" s="6">
        <v>1229.3699999999999</v>
      </c>
      <c r="I175" s="6">
        <v>92.84</v>
      </c>
      <c r="J175" s="6">
        <v>567.79999999999995</v>
      </c>
      <c r="K175" s="6">
        <v>220.24</v>
      </c>
      <c r="L175" s="6"/>
      <c r="M175" s="6">
        <v>0</v>
      </c>
      <c r="N175" s="6">
        <v>50</v>
      </c>
      <c r="O175" s="6">
        <v>0</v>
      </c>
      <c r="P175" s="6">
        <v>0</v>
      </c>
      <c r="Q175" s="6">
        <v>0</v>
      </c>
      <c r="R175" s="6"/>
      <c r="S175" s="6"/>
      <c r="T175" s="6"/>
      <c r="U175" s="6"/>
      <c r="V175" s="6">
        <v>3838.52</v>
      </c>
      <c r="W175" s="6">
        <v>3186.55</v>
      </c>
      <c r="X175" s="6">
        <v>3838.52</v>
      </c>
      <c r="Y175" s="513">
        <f>IF(A175&lt;&gt;"",IF(A175=мар17!A224,0,1),IF(AND(B175=мар17!B224,C175=мар17!C224),0,1))</f>
        <v>0</v>
      </c>
      <c r="Z175" s="70" t="str">
        <f t="shared" si="23"/>
        <v>ул. Пятая д.5</v>
      </c>
      <c r="AA175" s="504">
        <f>IF($B175&lt;&gt;"",MAX(AA$7:AA174)+1,0)</f>
        <v>165</v>
      </c>
      <c r="AB175" s="502">
        <f t="shared" si="14"/>
        <v>175</v>
      </c>
      <c r="AC175" s="504">
        <f>1</f>
        <v>1</v>
      </c>
      <c r="AD175" s="103">
        <f t="shared" si="24"/>
        <v>1678.27</v>
      </c>
      <c r="AE175" s="103">
        <f t="shared" si="25"/>
        <v>2110.25</v>
      </c>
      <c r="AF175" s="103">
        <f t="shared" si="26"/>
        <v>50</v>
      </c>
      <c r="AG175" s="3"/>
    </row>
    <row r="176" spans="2:33" ht="13.2" x14ac:dyDescent="0.25">
      <c r="B176" s="1" t="str">
        <f>адреса!$G$220</f>
        <v>кв.18</v>
      </c>
      <c r="C176" s="522">
        <f>адреса!$I$220</f>
        <v>50000018</v>
      </c>
      <c r="D176" s="6" t="str">
        <f>адреса!$K$220</f>
        <v>ФИО-5-18</v>
      </c>
      <c r="E176" s="6">
        <v>10046.16</v>
      </c>
      <c r="F176" s="6">
        <v>4049.04</v>
      </c>
      <c r="G176" s="6">
        <v>0</v>
      </c>
      <c r="H176" s="6">
        <v>2969.65</v>
      </c>
      <c r="I176" s="6">
        <v>0</v>
      </c>
      <c r="J176" s="6">
        <v>0</v>
      </c>
      <c r="K176" s="6">
        <v>0</v>
      </c>
      <c r="L176" s="6"/>
      <c r="M176" s="6">
        <v>0</v>
      </c>
      <c r="N176" s="6">
        <v>50</v>
      </c>
      <c r="O176" s="6">
        <v>0</v>
      </c>
      <c r="P176" s="6">
        <v>0</v>
      </c>
      <c r="Q176" s="6">
        <v>0</v>
      </c>
      <c r="R176" s="6"/>
      <c r="S176" s="6"/>
      <c r="T176" s="6"/>
      <c r="U176" s="6"/>
      <c r="V176" s="6">
        <v>7068.69</v>
      </c>
      <c r="W176" s="6">
        <v>10046.16</v>
      </c>
      <c r="X176" s="6">
        <v>7068.69</v>
      </c>
      <c r="Y176" s="513">
        <f>IF(A176&lt;&gt;"",IF(A176=мар17!A225,0,1),IF(AND(B176=мар17!B225,C176=мар17!C225),0,1))</f>
        <v>0</v>
      </c>
      <c r="Z176" s="70" t="str">
        <f t="shared" si="23"/>
        <v>ул. Пятая д.5</v>
      </c>
      <c r="AA176" s="504">
        <f>IF($B176&lt;&gt;"",MAX(AA$7:AA175)+1,0)</f>
        <v>166</v>
      </c>
      <c r="AB176" s="502">
        <f t="shared" si="14"/>
        <v>176</v>
      </c>
      <c r="AC176" s="504">
        <f>1</f>
        <v>1</v>
      </c>
      <c r="AD176" s="103">
        <f t="shared" si="24"/>
        <v>4049.04</v>
      </c>
      <c r="AE176" s="103">
        <f t="shared" si="25"/>
        <v>2969.65</v>
      </c>
      <c r="AF176" s="103">
        <f t="shared" si="26"/>
        <v>49.999999999999545</v>
      </c>
      <c r="AG176" s="3"/>
    </row>
    <row r="177" spans="2:33" ht="13.2" x14ac:dyDescent="0.25">
      <c r="B177" s="1" t="str">
        <f>адреса!$G$221</f>
        <v>кв.19</v>
      </c>
      <c r="C177" s="522">
        <f>адреса!$I$221</f>
        <v>50000019</v>
      </c>
      <c r="D177" s="6" t="str">
        <f>адреса!$K$221</f>
        <v>ФИО-5-19</v>
      </c>
      <c r="E177" s="6">
        <v>5993.61</v>
      </c>
      <c r="F177" s="6">
        <v>1123.3</v>
      </c>
      <c r="G177" s="6">
        <v>0</v>
      </c>
      <c r="H177" s="6">
        <v>1929.87</v>
      </c>
      <c r="I177" s="6">
        <v>180.69</v>
      </c>
      <c r="J177" s="6">
        <v>932.61</v>
      </c>
      <c r="K177" s="6">
        <v>395.19</v>
      </c>
      <c r="L177" s="6"/>
      <c r="M177" s="6">
        <v>0</v>
      </c>
      <c r="N177" s="6">
        <v>50</v>
      </c>
      <c r="O177" s="6">
        <v>0</v>
      </c>
      <c r="P177" s="6">
        <v>0</v>
      </c>
      <c r="Q177" s="6">
        <v>0</v>
      </c>
      <c r="R177" s="6"/>
      <c r="S177" s="6"/>
      <c r="T177" s="6"/>
      <c r="U177" s="6"/>
      <c r="V177" s="6">
        <v>4611.66</v>
      </c>
      <c r="W177" s="6">
        <v>6500</v>
      </c>
      <c r="X177" s="6">
        <v>4105.2700000000004</v>
      </c>
      <c r="Y177" s="513">
        <f>IF(A177&lt;&gt;"",IF(A177=мар17!A226,0,1),IF(AND(B177=мар17!B226,C177=мар17!C226),0,1))</f>
        <v>0</v>
      </c>
      <c r="Z177" s="70" t="str">
        <f t="shared" si="23"/>
        <v>ул. Пятая д.5</v>
      </c>
      <c r="AA177" s="504">
        <f>IF($B177&lt;&gt;"",MAX(AA$7:AA176)+1,0)</f>
        <v>167</v>
      </c>
      <c r="AB177" s="502">
        <f t="shared" si="14"/>
        <v>177</v>
      </c>
      <c r="AC177" s="504">
        <f>1</f>
        <v>1</v>
      </c>
      <c r="AD177" s="103">
        <f t="shared" si="24"/>
        <v>1123.3</v>
      </c>
      <c r="AE177" s="103">
        <f t="shared" si="25"/>
        <v>3438.36</v>
      </c>
      <c r="AF177" s="103">
        <f t="shared" si="26"/>
        <v>49.999999999999545</v>
      </c>
      <c r="AG177" s="3"/>
    </row>
    <row r="178" spans="2:33" ht="13.2" x14ac:dyDescent="0.25">
      <c r="B178" s="1" t="str">
        <f>адреса!$G$222</f>
        <v>кв.20</v>
      </c>
      <c r="C178" s="522">
        <f>адреса!$I$222</f>
        <v>50000020</v>
      </c>
      <c r="D178" s="6" t="str">
        <f>адреса!$K$222</f>
        <v>ФИО-5-20</v>
      </c>
      <c r="E178" s="6">
        <v>2997.08</v>
      </c>
      <c r="F178" s="6">
        <v>811.01</v>
      </c>
      <c r="G178" s="6">
        <v>0</v>
      </c>
      <c r="H178" s="6">
        <v>1235.3599999999999</v>
      </c>
      <c r="I178" s="6">
        <v>116.42</v>
      </c>
      <c r="J178" s="6">
        <v>517.83000000000004</v>
      </c>
      <c r="K178" s="6">
        <v>238.52</v>
      </c>
      <c r="L178" s="6"/>
      <c r="M178" s="6">
        <v>0</v>
      </c>
      <c r="N178" s="6">
        <v>50</v>
      </c>
      <c r="O178" s="6">
        <v>0</v>
      </c>
      <c r="P178" s="6">
        <v>0</v>
      </c>
      <c r="Q178" s="6">
        <v>0</v>
      </c>
      <c r="R178" s="6"/>
      <c r="S178" s="6"/>
      <c r="T178" s="6"/>
      <c r="U178" s="6"/>
      <c r="V178" s="6">
        <v>2969.14</v>
      </c>
      <c r="W178" s="6">
        <v>0</v>
      </c>
      <c r="X178" s="6">
        <v>5966.22</v>
      </c>
      <c r="Y178" s="513">
        <f>IF(A178&lt;&gt;"",IF(A178=мар17!A227,0,1),IF(AND(B178=мар17!B227,C178=мар17!C227),0,1))</f>
        <v>0</v>
      </c>
      <c r="Z178" s="70" t="str">
        <f t="shared" si="23"/>
        <v>ул. Пятая д.5</v>
      </c>
      <c r="AA178" s="504">
        <f>IF($B178&lt;&gt;"",MAX(AA$7:AA177)+1,0)</f>
        <v>168</v>
      </c>
      <c r="AB178" s="502">
        <f t="shared" si="14"/>
        <v>178</v>
      </c>
      <c r="AC178" s="504">
        <f>1</f>
        <v>1</v>
      </c>
      <c r="AD178" s="103">
        <f t="shared" si="24"/>
        <v>811.01</v>
      </c>
      <c r="AE178" s="103">
        <f t="shared" si="25"/>
        <v>2108.13</v>
      </c>
      <c r="AF178" s="103">
        <f t="shared" si="26"/>
        <v>50</v>
      </c>
      <c r="AG178" s="3"/>
    </row>
    <row r="179" spans="2:33" ht="13.2" x14ac:dyDescent="0.25">
      <c r="B179" s="1" t="str">
        <f>адреса!$G$223</f>
        <v>кв.21</v>
      </c>
      <c r="C179" s="522">
        <f>адреса!$I$223</f>
        <v>50000021</v>
      </c>
      <c r="D179" s="6" t="str">
        <f>адреса!$K$223</f>
        <v>ФИО-5-21</v>
      </c>
      <c r="E179" s="6">
        <v>6709.59</v>
      </c>
      <c r="F179" s="6">
        <v>1678.27</v>
      </c>
      <c r="G179" s="6">
        <v>0</v>
      </c>
      <c r="H179" s="6">
        <v>1229.3699999999999</v>
      </c>
      <c r="I179" s="6">
        <v>208.89</v>
      </c>
      <c r="J179" s="6">
        <v>0</v>
      </c>
      <c r="K179" s="6">
        <v>247.77</v>
      </c>
      <c r="L179" s="6"/>
      <c r="M179" s="6">
        <v>0</v>
      </c>
      <c r="N179" s="6">
        <v>50</v>
      </c>
      <c r="O179" s="6">
        <v>0</v>
      </c>
      <c r="P179" s="6">
        <v>0</v>
      </c>
      <c r="Q179" s="6">
        <v>0</v>
      </c>
      <c r="R179" s="6"/>
      <c r="S179" s="6"/>
      <c r="T179" s="6"/>
      <c r="U179" s="6"/>
      <c r="V179" s="6">
        <v>3414.3</v>
      </c>
      <c r="W179" s="6">
        <v>6709.59</v>
      </c>
      <c r="X179" s="6">
        <v>3414.3</v>
      </c>
      <c r="Y179" s="513">
        <f>IF(A179&lt;&gt;"",IF(A179=мар17!A228,0,1),IF(AND(B179=мар17!B228,C179=мар17!C228),0,1))</f>
        <v>0</v>
      </c>
      <c r="Z179" s="70" t="str">
        <f t="shared" si="23"/>
        <v>ул. Пятая д.5</v>
      </c>
      <c r="AA179" s="504">
        <f>IF($B179&lt;&gt;"",MAX(AA$7:AA178)+1,0)</f>
        <v>169</v>
      </c>
      <c r="AB179" s="502">
        <f t="shared" si="14"/>
        <v>179</v>
      </c>
      <c r="AC179" s="504">
        <f>1</f>
        <v>1</v>
      </c>
      <c r="AD179" s="103">
        <f t="shared" si="24"/>
        <v>1678.27</v>
      </c>
      <c r="AE179" s="103">
        <f t="shared" si="25"/>
        <v>1686.0299999999997</v>
      </c>
      <c r="AF179" s="103">
        <f t="shared" si="26"/>
        <v>50.000000000000455</v>
      </c>
      <c r="AG179" s="3"/>
    </row>
    <row r="180" spans="2:33" ht="13.2" x14ac:dyDescent="0.25">
      <c r="B180" s="1" t="str">
        <f>адреса!$G$224</f>
        <v>кв.22</v>
      </c>
      <c r="C180" s="522">
        <f>адреса!$I$224</f>
        <v>50000022</v>
      </c>
      <c r="D180" s="6" t="str">
        <f>адреса!$K$224</f>
        <v>ФИО-5-22</v>
      </c>
      <c r="E180" s="6">
        <v>6613.79</v>
      </c>
      <c r="F180" s="6">
        <v>4049.04</v>
      </c>
      <c r="G180" s="6">
        <v>0</v>
      </c>
      <c r="H180" s="6">
        <v>2969.65</v>
      </c>
      <c r="I180" s="6">
        <v>0</v>
      </c>
      <c r="J180" s="6">
        <v>0</v>
      </c>
      <c r="K180" s="6">
        <v>0</v>
      </c>
      <c r="L180" s="6"/>
      <c r="M180" s="6">
        <v>0</v>
      </c>
      <c r="N180" s="6">
        <v>50</v>
      </c>
      <c r="O180" s="6">
        <v>0</v>
      </c>
      <c r="P180" s="6">
        <v>0</v>
      </c>
      <c r="Q180" s="6">
        <v>0</v>
      </c>
      <c r="R180" s="6"/>
      <c r="S180" s="6"/>
      <c r="T180" s="6"/>
      <c r="U180" s="6"/>
      <c r="V180" s="6">
        <v>7068.69</v>
      </c>
      <c r="W180" s="6">
        <v>0</v>
      </c>
      <c r="X180" s="6">
        <v>13682.48</v>
      </c>
      <c r="Y180" s="513">
        <f>IF(A180&lt;&gt;"",IF(A180=мар17!A229,0,1),IF(AND(B180=мар17!B229,C180=мар17!C229),0,1))</f>
        <v>0</v>
      </c>
      <c r="Z180" s="70" t="str">
        <f t="shared" si="23"/>
        <v>ул. Пятая д.5</v>
      </c>
      <c r="AA180" s="504">
        <f>IF($B180&lt;&gt;"",MAX(AA$7:AA179)+1,0)</f>
        <v>170</v>
      </c>
      <c r="AB180" s="502">
        <f t="shared" si="14"/>
        <v>180</v>
      </c>
      <c r="AC180" s="504">
        <f>1</f>
        <v>1</v>
      </c>
      <c r="AD180" s="103">
        <f t="shared" si="24"/>
        <v>4049.04</v>
      </c>
      <c r="AE180" s="103">
        <f t="shared" si="25"/>
        <v>2969.65</v>
      </c>
      <c r="AF180" s="103">
        <f t="shared" si="26"/>
        <v>49.999999999999545</v>
      </c>
      <c r="AG180" s="3"/>
    </row>
    <row r="181" spans="2:33" ht="13.2" x14ac:dyDescent="0.25">
      <c r="B181" s="1" t="str">
        <f>адреса!$G$225</f>
        <v>кв.23</v>
      </c>
      <c r="C181" s="522">
        <f>адреса!$I$225</f>
        <v>50000023</v>
      </c>
      <c r="D181" s="6" t="str">
        <f>адреса!$K$225</f>
        <v>ФИО-5-23</v>
      </c>
      <c r="E181" s="6">
        <v>7447.69</v>
      </c>
      <c r="F181" s="6">
        <v>2636.59</v>
      </c>
      <c r="G181" s="6">
        <v>0</v>
      </c>
      <c r="H181" s="6">
        <v>1957.81</v>
      </c>
      <c r="I181" s="6">
        <v>162.47</v>
      </c>
      <c r="J181" s="6">
        <v>1419.5</v>
      </c>
      <c r="K181" s="6">
        <v>468.01</v>
      </c>
      <c r="L181" s="6"/>
      <c r="M181" s="6">
        <v>0</v>
      </c>
      <c r="N181" s="6">
        <v>50</v>
      </c>
      <c r="O181" s="6">
        <v>0</v>
      </c>
      <c r="P181" s="6">
        <v>0</v>
      </c>
      <c r="Q181" s="6">
        <v>0</v>
      </c>
      <c r="R181" s="6"/>
      <c r="S181" s="6"/>
      <c r="T181" s="6"/>
      <c r="U181" s="6"/>
      <c r="V181" s="6">
        <v>6694.38</v>
      </c>
      <c r="W181" s="6">
        <v>14142.07</v>
      </c>
      <c r="X181" s="6">
        <v>0</v>
      </c>
      <c r="Y181" s="513">
        <f>IF(A181&lt;&gt;"",IF(A181=мар17!A230,0,1),IF(AND(B181=мар17!B230,C181=мар17!C230),0,1))</f>
        <v>0</v>
      </c>
      <c r="Z181" s="70" t="str">
        <f t="shared" si="23"/>
        <v>ул. Пятая д.5</v>
      </c>
      <c r="AA181" s="504">
        <f>IF($B181&lt;&gt;"",MAX(AA$7:AA180)+1,0)</f>
        <v>171</v>
      </c>
      <c r="AB181" s="502">
        <f t="shared" si="14"/>
        <v>181</v>
      </c>
      <c r="AC181" s="504">
        <f>1</f>
        <v>1</v>
      </c>
      <c r="AD181" s="103">
        <f t="shared" si="24"/>
        <v>2636.59</v>
      </c>
      <c r="AE181" s="103">
        <f t="shared" si="25"/>
        <v>4007.79</v>
      </c>
      <c r="AF181" s="103">
        <f t="shared" si="26"/>
        <v>50</v>
      </c>
      <c r="AG181" s="3"/>
    </row>
    <row r="182" spans="2:33" ht="13.2" x14ac:dyDescent="0.25">
      <c r="B182" s="1" t="str">
        <f>адреса!$G$226</f>
        <v>кв.24</v>
      </c>
      <c r="C182" s="522">
        <f>адреса!$I$226</f>
        <v>50000024</v>
      </c>
      <c r="D182" s="6" t="str">
        <f>адреса!$K$226</f>
        <v>ФИО-5-24</v>
      </c>
      <c r="E182" s="6">
        <v>8234.65</v>
      </c>
      <c r="F182" s="6">
        <v>1697.04</v>
      </c>
      <c r="G182" s="6">
        <v>0</v>
      </c>
      <c r="H182" s="6">
        <v>1243.3399999999999</v>
      </c>
      <c r="I182" s="6">
        <v>0</v>
      </c>
      <c r="J182" s="6">
        <v>0</v>
      </c>
      <c r="K182" s="6">
        <v>0</v>
      </c>
      <c r="L182" s="6"/>
      <c r="M182" s="6">
        <v>0</v>
      </c>
      <c r="N182" s="6">
        <v>50</v>
      </c>
      <c r="O182" s="6">
        <v>0</v>
      </c>
      <c r="P182" s="6">
        <v>0</v>
      </c>
      <c r="Q182" s="6">
        <v>0</v>
      </c>
      <c r="R182" s="6"/>
      <c r="S182" s="6"/>
      <c r="T182" s="6"/>
      <c r="U182" s="6"/>
      <c r="V182" s="6">
        <v>2990.38</v>
      </c>
      <c r="W182" s="6">
        <v>8234.65</v>
      </c>
      <c r="X182" s="6">
        <v>2990.38</v>
      </c>
      <c r="Y182" s="513">
        <f>IF(A182&lt;&gt;"",IF(A182=мар17!A231,0,1),IF(AND(B182=мар17!B231,C182=мар17!C231),0,1))</f>
        <v>0</v>
      </c>
      <c r="Z182" s="70" t="str">
        <f t="shared" si="23"/>
        <v>ул. Пятая д.5</v>
      </c>
      <c r="AA182" s="504">
        <f>IF($B182&lt;&gt;"",MAX(AA$7:AA181)+1,0)</f>
        <v>172</v>
      </c>
      <c r="AB182" s="502">
        <f t="shared" si="14"/>
        <v>182</v>
      </c>
      <c r="AC182" s="504">
        <f>1</f>
        <v>1</v>
      </c>
      <c r="AD182" s="103">
        <f t="shared" si="24"/>
        <v>1697.04</v>
      </c>
      <c r="AE182" s="103">
        <f t="shared" si="25"/>
        <v>1243.3399999999999</v>
      </c>
      <c r="AF182" s="103">
        <f t="shared" si="26"/>
        <v>50.000000000000227</v>
      </c>
      <c r="AG182" s="3"/>
    </row>
    <row r="183" spans="2:33" ht="13.2" x14ac:dyDescent="0.25">
      <c r="B183" s="1" t="str">
        <f>адреса!$G$227</f>
        <v>кв.25</v>
      </c>
      <c r="C183" s="522">
        <f>адреса!$I$227</f>
        <v>50000025</v>
      </c>
      <c r="D183" s="6" t="str">
        <f>адреса!$K$227</f>
        <v>ФИО-5-25</v>
      </c>
      <c r="E183" s="6">
        <v>6709.59</v>
      </c>
      <c r="F183" s="6">
        <v>1678.27</v>
      </c>
      <c r="G183" s="6">
        <v>0</v>
      </c>
      <c r="H183" s="6">
        <v>1229.3699999999999</v>
      </c>
      <c r="I183" s="6">
        <v>0</v>
      </c>
      <c r="J183" s="6">
        <v>0</v>
      </c>
      <c r="K183" s="6">
        <v>0</v>
      </c>
      <c r="L183" s="6"/>
      <c r="M183" s="6">
        <v>0</v>
      </c>
      <c r="N183" s="6">
        <v>50</v>
      </c>
      <c r="O183" s="6">
        <v>0</v>
      </c>
      <c r="P183" s="6">
        <v>0</v>
      </c>
      <c r="Q183" s="6">
        <v>0</v>
      </c>
      <c r="R183" s="6"/>
      <c r="S183" s="6"/>
      <c r="T183" s="6"/>
      <c r="U183" s="6"/>
      <c r="V183" s="6">
        <v>2957.64</v>
      </c>
      <c r="W183" s="6">
        <v>0</v>
      </c>
      <c r="X183" s="6">
        <v>9667.23</v>
      </c>
      <c r="Y183" s="513">
        <f>IF(A183&lt;&gt;"",IF(A183=мар17!A232,0,1),IF(AND(B183=мар17!B232,C183=мар17!C232),0,1))</f>
        <v>0</v>
      </c>
      <c r="Z183" s="70" t="str">
        <f t="shared" si="23"/>
        <v>ул. Пятая д.5</v>
      </c>
      <c r="AA183" s="504">
        <f>IF($B183&lt;&gt;"",MAX(AA$7:AA182)+1,0)</f>
        <v>173</v>
      </c>
      <c r="AB183" s="502">
        <f t="shared" si="14"/>
        <v>183</v>
      </c>
      <c r="AC183" s="504">
        <f>1</f>
        <v>1</v>
      </c>
      <c r="AD183" s="103">
        <f t="shared" si="24"/>
        <v>1678.27</v>
      </c>
      <c r="AE183" s="103">
        <f t="shared" si="25"/>
        <v>1229.3699999999999</v>
      </c>
      <c r="AF183" s="103">
        <f t="shared" si="26"/>
        <v>50</v>
      </c>
      <c r="AG183" s="3"/>
    </row>
    <row r="184" spans="2:33" ht="13.2" x14ac:dyDescent="0.25">
      <c r="B184" s="1" t="str">
        <f>адреса!$G$228</f>
        <v>кв.26</v>
      </c>
      <c r="C184" s="522">
        <f>адреса!$I$228</f>
        <v>50000026</v>
      </c>
      <c r="D184" s="6" t="str">
        <f>адреса!$K$228</f>
        <v>ФИО-5-26</v>
      </c>
      <c r="E184" s="6">
        <v>7847.06</v>
      </c>
      <c r="F184" s="6">
        <v>4049.05</v>
      </c>
      <c r="G184" s="6">
        <v>0</v>
      </c>
      <c r="H184" s="6">
        <v>2969.65</v>
      </c>
      <c r="I184" s="6">
        <v>122.08</v>
      </c>
      <c r="J184" s="6">
        <v>367.65</v>
      </c>
      <c r="K184" s="6">
        <v>216.11</v>
      </c>
      <c r="L184" s="6"/>
      <c r="M184" s="6">
        <v>0</v>
      </c>
      <c r="N184" s="6">
        <v>50</v>
      </c>
      <c r="O184" s="6">
        <v>0</v>
      </c>
      <c r="P184" s="6">
        <v>0</v>
      </c>
      <c r="Q184" s="6">
        <v>0</v>
      </c>
      <c r="R184" s="6"/>
      <c r="S184" s="6"/>
      <c r="T184" s="6"/>
      <c r="U184" s="6"/>
      <c r="V184" s="6">
        <v>7774.54</v>
      </c>
      <c r="W184" s="6">
        <v>7847.06</v>
      </c>
      <c r="X184" s="6">
        <v>7774.54</v>
      </c>
      <c r="Y184" s="513">
        <f>IF(A184&lt;&gt;"",IF(A184=мар17!A233,0,1),IF(AND(B184=мар17!B233,C184=мар17!C233),0,1))</f>
        <v>0</v>
      </c>
      <c r="Z184" s="70" t="str">
        <f t="shared" si="23"/>
        <v>ул. Пятая д.5</v>
      </c>
      <c r="AA184" s="504">
        <f>IF($B184&lt;&gt;"",MAX(AA$7:AA183)+1,0)</f>
        <v>174</v>
      </c>
      <c r="AB184" s="502">
        <f t="shared" si="14"/>
        <v>184</v>
      </c>
      <c r="AC184" s="504">
        <f>1</f>
        <v>1</v>
      </c>
      <c r="AD184" s="103">
        <f t="shared" si="24"/>
        <v>4049.05</v>
      </c>
      <c r="AE184" s="103">
        <f t="shared" si="25"/>
        <v>3675.4900000000002</v>
      </c>
      <c r="AF184" s="103">
        <f t="shared" si="26"/>
        <v>49.999999999999545</v>
      </c>
      <c r="AG184" s="3"/>
    </row>
    <row r="185" spans="2:33" ht="13.2" x14ac:dyDescent="0.25">
      <c r="B185" s="1" t="str">
        <f>адреса!$G$229</f>
        <v>кв.27</v>
      </c>
      <c r="C185" s="522">
        <f>адреса!$I$229</f>
        <v>50000027</v>
      </c>
      <c r="D185" s="6" t="str">
        <f>адреса!$K$229</f>
        <v>ФИО-5-27</v>
      </c>
      <c r="E185" s="6">
        <v>0</v>
      </c>
      <c r="F185" s="6">
        <v>2669.33</v>
      </c>
      <c r="G185" s="6">
        <v>0</v>
      </c>
      <c r="H185" s="6">
        <v>1957.81</v>
      </c>
      <c r="I185" s="6">
        <v>116.05</v>
      </c>
      <c r="J185" s="6">
        <v>425.85</v>
      </c>
      <c r="K185" s="6">
        <v>220.24</v>
      </c>
      <c r="L185" s="6"/>
      <c r="M185" s="6">
        <v>0</v>
      </c>
      <c r="N185" s="6">
        <v>50</v>
      </c>
      <c r="O185" s="6">
        <v>0</v>
      </c>
      <c r="P185" s="6">
        <v>0</v>
      </c>
      <c r="Q185" s="6">
        <v>0</v>
      </c>
      <c r="R185" s="6"/>
      <c r="S185" s="6"/>
      <c r="T185" s="6"/>
      <c r="U185" s="6"/>
      <c r="V185" s="6">
        <v>5439.28</v>
      </c>
      <c r="W185" s="6">
        <v>0</v>
      </c>
      <c r="X185" s="6">
        <v>5439.28</v>
      </c>
      <c r="Y185" s="513">
        <f>IF(A185&lt;&gt;"",IF(A185=мар17!A234,0,1),IF(AND(B185=мар17!B234,C185=мар17!C234),0,1))</f>
        <v>0</v>
      </c>
      <c r="Z185" s="70" t="str">
        <f t="shared" si="23"/>
        <v>ул. Пятая д.5</v>
      </c>
      <c r="AA185" s="504">
        <f>IF($B185&lt;&gt;"",MAX(AA$7:AA184)+1,0)</f>
        <v>175</v>
      </c>
      <c r="AB185" s="502">
        <f t="shared" si="14"/>
        <v>185</v>
      </c>
      <c r="AC185" s="504">
        <f>1</f>
        <v>1</v>
      </c>
      <c r="AD185" s="103">
        <f t="shared" si="24"/>
        <v>2669.33</v>
      </c>
      <c r="AE185" s="103">
        <f t="shared" si="25"/>
        <v>2719.95</v>
      </c>
      <c r="AF185" s="103">
        <f t="shared" si="26"/>
        <v>50</v>
      </c>
      <c r="AG185" s="3"/>
    </row>
    <row r="186" spans="2:33" ht="13.2" x14ac:dyDescent="0.25">
      <c r="B186" s="1" t="str">
        <f>адреса!$G$230</f>
        <v>кв.28</v>
      </c>
      <c r="C186" s="522">
        <f>адреса!$I$230</f>
        <v>50000028</v>
      </c>
      <c r="D186" s="6" t="str">
        <f>адреса!$K$230</f>
        <v>ФИО-5-28</v>
      </c>
      <c r="E186" s="6">
        <v>3016.33</v>
      </c>
      <c r="F186" s="6">
        <v>1697.04</v>
      </c>
      <c r="G186" s="6">
        <v>0</v>
      </c>
      <c r="H186" s="6">
        <v>1243.3399999999999</v>
      </c>
      <c r="I186" s="6">
        <v>53.15</v>
      </c>
      <c r="J186" s="6">
        <v>200.15</v>
      </c>
      <c r="K186" s="6">
        <v>101.86</v>
      </c>
      <c r="L186" s="6"/>
      <c r="M186" s="6">
        <v>0</v>
      </c>
      <c r="N186" s="6">
        <v>50</v>
      </c>
      <c r="O186" s="6">
        <v>0</v>
      </c>
      <c r="P186" s="6">
        <v>0</v>
      </c>
      <c r="Q186" s="6">
        <v>0</v>
      </c>
      <c r="R186" s="6"/>
      <c r="S186" s="6"/>
      <c r="T186" s="6"/>
      <c r="U186" s="6"/>
      <c r="V186" s="6">
        <v>3345.54</v>
      </c>
      <c r="W186" s="6">
        <v>3016.33</v>
      </c>
      <c r="X186" s="6">
        <v>3345.54</v>
      </c>
      <c r="Y186" s="513">
        <f>IF(A186&lt;&gt;"",IF(A186=мар17!A235,0,1),IF(AND(B186=мар17!B235,C186=мар17!C235),0,1))</f>
        <v>0</v>
      </c>
      <c r="Z186" s="70" t="str">
        <f t="shared" si="23"/>
        <v>ул. Пятая д.5</v>
      </c>
      <c r="AA186" s="504">
        <f>IF($B186&lt;&gt;"",MAX(AA$7:AA185)+1,0)</f>
        <v>176</v>
      </c>
      <c r="AB186" s="502">
        <f t="shared" si="14"/>
        <v>186</v>
      </c>
      <c r="AC186" s="504">
        <f>1</f>
        <v>1</v>
      </c>
      <c r="AD186" s="103">
        <f t="shared" si="24"/>
        <v>1697.04</v>
      </c>
      <c r="AE186" s="103">
        <f t="shared" si="25"/>
        <v>1598.5</v>
      </c>
      <c r="AF186" s="103">
        <f t="shared" si="26"/>
        <v>50</v>
      </c>
      <c r="AG186" s="3"/>
    </row>
    <row r="187" spans="2:33" ht="13.2" x14ac:dyDescent="0.25">
      <c r="B187" s="1" t="str">
        <f>адреса!$G$231</f>
        <v>кв.29</v>
      </c>
      <c r="C187" s="522">
        <f>адреса!$I$231</f>
        <v>50000029</v>
      </c>
      <c r="D187" s="6" t="str">
        <f>адреса!$K$231</f>
        <v>ФИО-5-29</v>
      </c>
      <c r="E187" s="6">
        <v>0</v>
      </c>
      <c r="F187" s="6">
        <v>1678.27</v>
      </c>
      <c r="G187" s="6">
        <v>0</v>
      </c>
      <c r="H187" s="6">
        <v>1229.3699999999999</v>
      </c>
      <c r="I187" s="6">
        <v>0</v>
      </c>
      <c r="J187" s="6">
        <v>0</v>
      </c>
      <c r="K187" s="6">
        <v>0</v>
      </c>
      <c r="L187" s="6"/>
      <c r="M187" s="6">
        <v>0</v>
      </c>
      <c r="N187" s="6">
        <v>50</v>
      </c>
      <c r="O187" s="6">
        <v>0</v>
      </c>
      <c r="P187" s="6">
        <v>0</v>
      </c>
      <c r="Q187" s="6">
        <v>0</v>
      </c>
      <c r="R187" s="6"/>
      <c r="S187" s="6"/>
      <c r="T187" s="6"/>
      <c r="U187" s="6"/>
      <c r="V187" s="6">
        <v>2957.64</v>
      </c>
      <c r="W187" s="6">
        <v>2957.64</v>
      </c>
      <c r="X187" s="6">
        <v>0</v>
      </c>
      <c r="Y187" s="513">
        <f>IF(A187&lt;&gt;"",IF(A187=мар17!A236,0,1),IF(AND(B187=мар17!B236,C187=мар17!C236),0,1))</f>
        <v>0</v>
      </c>
      <c r="Z187" s="70" t="str">
        <f t="shared" si="23"/>
        <v>ул. Пятая д.5</v>
      </c>
      <c r="AA187" s="504">
        <f>IF($B187&lt;&gt;"",MAX(AA$7:AA186)+1,0)</f>
        <v>177</v>
      </c>
      <c r="AB187" s="502">
        <f t="shared" si="14"/>
        <v>187</v>
      </c>
      <c r="AC187" s="504">
        <f>1</f>
        <v>1</v>
      </c>
      <c r="AD187" s="103">
        <f t="shared" si="24"/>
        <v>1678.27</v>
      </c>
      <c r="AE187" s="103">
        <f t="shared" si="25"/>
        <v>1229.3699999999999</v>
      </c>
      <c r="AF187" s="103">
        <f t="shared" si="26"/>
        <v>50</v>
      </c>
      <c r="AG187" s="3"/>
    </row>
    <row r="188" spans="2:33" ht="13.2" x14ac:dyDescent="0.25">
      <c r="B188" s="1" t="str">
        <f>адреса!$G$232</f>
        <v>кв.30</v>
      </c>
      <c r="C188" s="522">
        <f>адреса!$I$232</f>
        <v>50000030</v>
      </c>
      <c r="D188" s="6" t="str">
        <f>адреса!$K$232</f>
        <v>ФИО-5-30</v>
      </c>
      <c r="E188" s="6">
        <v>29735.41</v>
      </c>
      <c r="F188" s="6">
        <v>4049.04</v>
      </c>
      <c r="G188" s="6">
        <v>0</v>
      </c>
      <c r="H188" s="6">
        <v>2969.65</v>
      </c>
      <c r="I188" s="6">
        <v>0</v>
      </c>
      <c r="J188" s="6">
        <v>0</v>
      </c>
      <c r="K188" s="6">
        <v>0</v>
      </c>
      <c r="L188" s="6"/>
      <c r="M188" s="6">
        <v>0</v>
      </c>
      <c r="N188" s="6">
        <v>50</v>
      </c>
      <c r="O188" s="6">
        <v>0</v>
      </c>
      <c r="P188" s="6">
        <v>0</v>
      </c>
      <c r="Q188" s="6">
        <v>0</v>
      </c>
      <c r="R188" s="6"/>
      <c r="S188" s="6"/>
      <c r="T188" s="6"/>
      <c r="U188" s="6"/>
      <c r="V188" s="6">
        <v>7068.69</v>
      </c>
      <c r="W188" s="6">
        <v>20000</v>
      </c>
      <c r="X188" s="6">
        <v>16804.099999999999</v>
      </c>
      <c r="Y188" s="513">
        <f>IF(A188&lt;&gt;"",IF(A188=мар17!A237,0,1),IF(AND(B188=мар17!B237,C188=мар17!C237),0,1))</f>
        <v>0</v>
      </c>
      <c r="Z188" s="70" t="str">
        <f t="shared" si="23"/>
        <v>ул. Пятая д.5</v>
      </c>
      <c r="AA188" s="504">
        <f>IF($B188&lt;&gt;"",MAX(AA$7:AA187)+1,0)</f>
        <v>178</v>
      </c>
      <c r="AB188" s="502">
        <f t="shared" si="14"/>
        <v>188</v>
      </c>
      <c r="AC188" s="504">
        <f>1</f>
        <v>1</v>
      </c>
      <c r="AD188" s="103">
        <f t="shared" si="24"/>
        <v>4049.04</v>
      </c>
      <c r="AE188" s="103">
        <f t="shared" si="25"/>
        <v>2969.65</v>
      </c>
      <c r="AF188" s="103">
        <f t="shared" si="26"/>
        <v>49.999999999999545</v>
      </c>
      <c r="AG188" s="3"/>
    </row>
    <row r="189" spans="2:33" ht="13.2" x14ac:dyDescent="0.25">
      <c r="B189" s="1" t="str">
        <f>адреса!$G$233</f>
        <v>кв.31</v>
      </c>
      <c r="C189" s="522">
        <f>адреса!$I$233</f>
        <v>50000031</v>
      </c>
      <c r="D189" s="6" t="str">
        <f>адреса!$K$233</f>
        <v>ФИО-5-31</v>
      </c>
      <c r="E189" s="6">
        <v>69523.13</v>
      </c>
      <c r="F189" s="6">
        <v>2669.33</v>
      </c>
      <c r="G189" s="6">
        <v>0</v>
      </c>
      <c r="H189" s="6">
        <v>1957.81</v>
      </c>
      <c r="I189" s="6">
        <v>0</v>
      </c>
      <c r="J189" s="6">
        <v>0</v>
      </c>
      <c r="K189" s="6">
        <v>0</v>
      </c>
      <c r="L189" s="6"/>
      <c r="M189" s="6">
        <v>0</v>
      </c>
      <c r="N189" s="6">
        <v>50</v>
      </c>
      <c r="O189" s="6">
        <v>0</v>
      </c>
      <c r="P189" s="6">
        <v>0</v>
      </c>
      <c r="Q189" s="6">
        <v>0</v>
      </c>
      <c r="R189" s="6"/>
      <c r="S189" s="6"/>
      <c r="T189" s="6"/>
      <c r="U189" s="6"/>
      <c r="V189" s="6">
        <v>4677.1400000000003</v>
      </c>
      <c r="W189" s="6">
        <v>0</v>
      </c>
      <c r="X189" s="6">
        <v>74200.27</v>
      </c>
      <c r="Y189" s="513">
        <f>IF(A189&lt;&gt;"",IF(A189=мар17!A238,0,1),IF(AND(B189=мар17!B238,C189=мар17!C238),0,1))</f>
        <v>0</v>
      </c>
      <c r="Z189" s="70" t="str">
        <f t="shared" si="23"/>
        <v>ул. Пятая д.5</v>
      </c>
      <c r="AA189" s="504">
        <f>IF($B189&lt;&gt;"",MAX(AA$7:AA188)+1,0)</f>
        <v>179</v>
      </c>
      <c r="AB189" s="502">
        <f t="shared" si="14"/>
        <v>189</v>
      </c>
      <c r="AC189" s="504">
        <f>1</f>
        <v>1</v>
      </c>
      <c r="AD189" s="103">
        <f t="shared" si="24"/>
        <v>2669.33</v>
      </c>
      <c r="AE189" s="103">
        <f t="shared" si="25"/>
        <v>1957.81</v>
      </c>
      <c r="AF189" s="103">
        <f t="shared" si="26"/>
        <v>50.000000000000455</v>
      </c>
      <c r="AG189" s="3"/>
    </row>
    <row r="190" spans="2:33" ht="13.2" x14ac:dyDescent="0.25">
      <c r="B190" s="1" t="str">
        <f>адреса!$G$234</f>
        <v>кв.32</v>
      </c>
      <c r="C190" s="522">
        <f>адреса!$I$234</f>
        <v>50000032</v>
      </c>
      <c r="D190" s="6" t="str">
        <f>адреса!$K$234</f>
        <v>ФИО-5-32</v>
      </c>
      <c r="E190" s="6">
        <v>6783.05</v>
      </c>
      <c r="F190" s="6">
        <v>1697.04</v>
      </c>
      <c r="G190" s="6">
        <v>0</v>
      </c>
      <c r="H190" s="6">
        <v>1243.3399999999999</v>
      </c>
      <c r="I190" s="6">
        <v>0</v>
      </c>
      <c r="J190" s="6">
        <v>0</v>
      </c>
      <c r="K190" s="6">
        <v>0</v>
      </c>
      <c r="L190" s="6"/>
      <c r="M190" s="6">
        <v>0</v>
      </c>
      <c r="N190" s="6">
        <v>50</v>
      </c>
      <c r="O190" s="6">
        <v>0</v>
      </c>
      <c r="P190" s="6">
        <v>0</v>
      </c>
      <c r="Q190" s="6">
        <v>0</v>
      </c>
      <c r="R190" s="6"/>
      <c r="S190" s="6"/>
      <c r="T190" s="6"/>
      <c r="U190" s="6"/>
      <c r="V190" s="6">
        <v>2990.38</v>
      </c>
      <c r="W190" s="6">
        <v>0</v>
      </c>
      <c r="X190" s="6">
        <v>9773.43</v>
      </c>
      <c r="Y190" s="513">
        <f>IF(A190&lt;&gt;"",IF(A190=мар17!A239,0,1),IF(AND(B190=мар17!B239,C190=мар17!C239),0,1))</f>
        <v>0</v>
      </c>
      <c r="Z190" s="70" t="str">
        <f t="shared" si="23"/>
        <v>ул. Пятая д.5</v>
      </c>
      <c r="AA190" s="504">
        <f>IF($B190&lt;&gt;"",MAX(AA$7:AA189)+1,0)</f>
        <v>180</v>
      </c>
      <c r="AB190" s="502">
        <f t="shared" si="14"/>
        <v>190</v>
      </c>
      <c r="AC190" s="504">
        <f>1</f>
        <v>1</v>
      </c>
      <c r="AD190" s="103">
        <f t="shared" si="24"/>
        <v>1697.04</v>
      </c>
      <c r="AE190" s="103">
        <f t="shared" si="25"/>
        <v>1243.3399999999999</v>
      </c>
      <c r="AF190" s="103">
        <f t="shared" si="26"/>
        <v>50.000000000000227</v>
      </c>
      <c r="AG190" s="3"/>
    </row>
    <row r="191" spans="2:33" ht="13.2" x14ac:dyDescent="0.25">
      <c r="B191" s="1" t="str">
        <f>адреса!$G$235</f>
        <v>кв.33</v>
      </c>
      <c r="C191" s="522">
        <f>адреса!$I$235</f>
        <v>50000033</v>
      </c>
      <c r="D191" s="6" t="str">
        <f>адреса!$K$235</f>
        <v>ФИО-5-33</v>
      </c>
      <c r="E191" s="6">
        <v>43.04</v>
      </c>
      <c r="F191" s="6">
        <v>1678.27</v>
      </c>
      <c r="G191" s="6">
        <v>0</v>
      </c>
      <c r="H191" s="6">
        <v>1229.3699999999999</v>
      </c>
      <c r="I191" s="6">
        <v>0</v>
      </c>
      <c r="J191" s="6">
        <v>0</v>
      </c>
      <c r="K191" s="6">
        <v>0</v>
      </c>
      <c r="L191" s="6"/>
      <c r="M191" s="6">
        <v>0</v>
      </c>
      <c r="N191" s="6">
        <v>50</v>
      </c>
      <c r="O191" s="6">
        <v>0</v>
      </c>
      <c r="P191" s="6">
        <v>0</v>
      </c>
      <c r="Q191" s="6">
        <v>0</v>
      </c>
      <c r="R191" s="6"/>
      <c r="S191" s="6"/>
      <c r="T191" s="6"/>
      <c r="U191" s="6"/>
      <c r="V191" s="6">
        <v>2957.64</v>
      </c>
      <c r="W191" s="6">
        <v>0</v>
      </c>
      <c r="X191" s="6">
        <v>3000.68</v>
      </c>
      <c r="Y191" s="513">
        <f>IF(A191&lt;&gt;"",IF(A191=мар17!A240,0,1),IF(AND(B191=мар17!B240,C191=мар17!C240),0,1))</f>
        <v>0</v>
      </c>
      <c r="Z191" s="70" t="str">
        <f t="shared" si="23"/>
        <v>ул. Пятая д.5</v>
      </c>
      <c r="AA191" s="504">
        <f>IF($B191&lt;&gt;"",MAX(AA$7:AA190)+1,0)</f>
        <v>181</v>
      </c>
      <c r="AB191" s="502">
        <f t="shared" si="14"/>
        <v>191</v>
      </c>
      <c r="AC191" s="504">
        <f>1</f>
        <v>1</v>
      </c>
      <c r="AD191" s="103">
        <f t="shared" si="24"/>
        <v>1678.27</v>
      </c>
      <c r="AE191" s="103">
        <f t="shared" si="25"/>
        <v>1229.3699999999999</v>
      </c>
      <c r="AF191" s="103">
        <f t="shared" si="26"/>
        <v>50</v>
      </c>
      <c r="AG191" s="3"/>
    </row>
    <row r="192" spans="2:33" ht="13.2" x14ac:dyDescent="0.25">
      <c r="B192" s="1" t="str">
        <f>адреса!$G$236</f>
        <v>кв.34</v>
      </c>
      <c r="C192" s="522">
        <f>адреса!$I$236</f>
        <v>50000034</v>
      </c>
      <c r="D192" s="6" t="str">
        <f>адреса!$K$236</f>
        <v>ФИО-5-34</v>
      </c>
      <c r="E192" s="6">
        <v>8654.25</v>
      </c>
      <c r="F192" s="6">
        <v>4049.04</v>
      </c>
      <c r="G192" s="6">
        <v>0</v>
      </c>
      <c r="H192" s="6">
        <v>2969.65</v>
      </c>
      <c r="I192" s="6">
        <v>0</v>
      </c>
      <c r="J192" s="6">
        <v>0</v>
      </c>
      <c r="K192" s="6">
        <v>0</v>
      </c>
      <c r="L192" s="6"/>
      <c r="M192" s="6">
        <v>0</v>
      </c>
      <c r="N192" s="6">
        <v>50</v>
      </c>
      <c r="O192" s="6">
        <v>0</v>
      </c>
      <c r="P192" s="6">
        <v>0</v>
      </c>
      <c r="Q192" s="6">
        <v>0</v>
      </c>
      <c r="R192" s="6"/>
      <c r="S192" s="6"/>
      <c r="T192" s="6"/>
      <c r="U192" s="6"/>
      <c r="V192" s="6">
        <v>7068.69</v>
      </c>
      <c r="W192" s="6">
        <v>15724</v>
      </c>
      <c r="X192" s="6">
        <v>-1.06</v>
      </c>
      <c r="Y192" s="513">
        <f>IF(A192&lt;&gt;"",IF(A192=мар17!A241,0,1),IF(AND(B192=мар17!B241,C192=мар17!C241),0,1))</f>
        <v>0</v>
      </c>
      <c r="Z192" s="70" t="str">
        <f t="shared" si="23"/>
        <v>ул. Пятая д.5</v>
      </c>
      <c r="AA192" s="504">
        <f>IF($B192&lt;&gt;"",MAX(AA$7:AA191)+1,0)</f>
        <v>182</v>
      </c>
      <c r="AB192" s="502">
        <f t="shared" si="14"/>
        <v>192</v>
      </c>
      <c r="AC192" s="504">
        <f>1</f>
        <v>1</v>
      </c>
      <c r="AD192" s="103">
        <f t="shared" si="24"/>
        <v>4049.04</v>
      </c>
      <c r="AE192" s="103">
        <f t="shared" si="25"/>
        <v>2969.65</v>
      </c>
      <c r="AF192" s="103">
        <f t="shared" si="26"/>
        <v>49.999999999999545</v>
      </c>
      <c r="AG192" s="3"/>
    </row>
    <row r="193" spans="2:33" ht="13.2" x14ac:dyDescent="0.25">
      <c r="B193" s="1" t="str">
        <f>адреса!$G$237</f>
        <v>кв.35</v>
      </c>
      <c r="C193" s="522">
        <f>адреса!$I$237</f>
        <v>50000035</v>
      </c>
      <c r="D193" s="6" t="str">
        <f>адреса!$K$237</f>
        <v>ФИО-5-35</v>
      </c>
      <c r="E193" s="6">
        <v>51784.76</v>
      </c>
      <c r="F193" s="6">
        <v>1781.54</v>
      </c>
      <c r="G193" s="6">
        <v>0</v>
      </c>
      <c r="H193" s="6">
        <v>1947.83</v>
      </c>
      <c r="I193" s="6">
        <v>116.42</v>
      </c>
      <c r="J193" s="6">
        <v>517.83000000000004</v>
      </c>
      <c r="K193" s="6">
        <v>238.52</v>
      </c>
      <c r="L193" s="6"/>
      <c r="M193" s="6">
        <v>0</v>
      </c>
      <c r="N193" s="6">
        <v>50</v>
      </c>
      <c r="O193" s="6">
        <v>0</v>
      </c>
      <c r="P193" s="6">
        <v>0</v>
      </c>
      <c r="Q193" s="6">
        <v>0</v>
      </c>
      <c r="R193" s="6"/>
      <c r="S193" s="6"/>
      <c r="T193" s="6"/>
      <c r="U193" s="6"/>
      <c r="V193" s="6">
        <v>4652.1400000000003</v>
      </c>
      <c r="W193" s="6">
        <v>0</v>
      </c>
      <c r="X193" s="6">
        <v>56436.9</v>
      </c>
      <c r="Y193" s="513">
        <f>IF(A193&lt;&gt;"",IF(A193=мар17!A242,0,1),IF(AND(B193=мар17!B242,C193=мар17!C242),0,1))</f>
        <v>0</v>
      </c>
      <c r="Z193" s="70" t="str">
        <f t="shared" si="23"/>
        <v>ул. Пятая д.5</v>
      </c>
      <c r="AA193" s="504">
        <f>IF($B193&lt;&gt;"",MAX(AA$7:AA192)+1,0)</f>
        <v>183</v>
      </c>
      <c r="AB193" s="502">
        <f t="shared" si="14"/>
        <v>193</v>
      </c>
      <c r="AC193" s="504">
        <f>1</f>
        <v>1</v>
      </c>
      <c r="AD193" s="103">
        <f t="shared" si="24"/>
        <v>1781.54</v>
      </c>
      <c r="AE193" s="103">
        <f t="shared" si="25"/>
        <v>2820.6</v>
      </c>
      <c r="AF193" s="103">
        <f t="shared" si="26"/>
        <v>50.000000000000455</v>
      </c>
      <c r="AG193" s="3"/>
    </row>
    <row r="194" spans="2:33" ht="13.2" x14ac:dyDescent="0.25">
      <c r="B194" s="1" t="str">
        <f>адреса!$G$238</f>
        <v>кв.36</v>
      </c>
      <c r="C194" s="522">
        <f>адреса!$I$238</f>
        <v>50000036</v>
      </c>
      <c r="D194" s="6" t="str">
        <f>адреса!$K$238</f>
        <v>ФИО-5-36</v>
      </c>
      <c r="E194" s="6">
        <v>6796.64</v>
      </c>
      <c r="F194" s="6">
        <v>1698.81</v>
      </c>
      <c r="G194" s="6">
        <v>0</v>
      </c>
      <c r="H194" s="6">
        <v>1247.33</v>
      </c>
      <c r="I194" s="6">
        <v>0</v>
      </c>
      <c r="J194" s="6">
        <v>0</v>
      </c>
      <c r="K194" s="6">
        <v>0</v>
      </c>
      <c r="L194" s="6"/>
      <c r="M194" s="6">
        <v>0</v>
      </c>
      <c r="N194" s="6">
        <v>50</v>
      </c>
      <c r="O194" s="6">
        <v>0</v>
      </c>
      <c r="P194" s="6">
        <v>0</v>
      </c>
      <c r="Q194" s="6">
        <v>0</v>
      </c>
      <c r="R194" s="6"/>
      <c r="S194" s="6"/>
      <c r="T194" s="6"/>
      <c r="U194" s="6"/>
      <c r="V194" s="6">
        <v>2996.14</v>
      </c>
      <c r="W194" s="6">
        <v>9792.7800000000007</v>
      </c>
      <c r="X194" s="6">
        <v>0</v>
      </c>
      <c r="Y194" s="513">
        <f>IF(A194&lt;&gt;"",IF(A194=мар17!A243,0,1),IF(AND(B194=мар17!B243,C194=мар17!C243),0,1))</f>
        <v>0</v>
      </c>
      <c r="Z194" s="70" t="str">
        <f t="shared" si="23"/>
        <v>ул. Пятая д.5</v>
      </c>
      <c r="AA194" s="504">
        <f>IF($B194&lt;&gt;"",MAX(AA$7:AA193)+1,0)</f>
        <v>184</v>
      </c>
      <c r="AB194" s="502">
        <f t="shared" si="14"/>
        <v>194</v>
      </c>
      <c r="AC194" s="504">
        <f>1</f>
        <v>1</v>
      </c>
      <c r="AD194" s="103">
        <f t="shared" si="24"/>
        <v>1698.81</v>
      </c>
      <c r="AE194" s="103">
        <f t="shared" si="25"/>
        <v>1247.33</v>
      </c>
      <c r="AF194" s="103">
        <f t="shared" si="26"/>
        <v>50</v>
      </c>
      <c r="AG194" s="3"/>
    </row>
    <row r="195" spans="2:33" ht="13.2" x14ac:dyDescent="0.25">
      <c r="B195" s="1" t="str">
        <f>адреса!$G$239</f>
        <v>кв.37</v>
      </c>
      <c r="C195" s="522">
        <f>адреса!$I$239</f>
        <v>50000037</v>
      </c>
      <c r="D195" s="6" t="str">
        <f>адреса!$K$239</f>
        <v>ФИО-5-37</v>
      </c>
      <c r="E195" s="6">
        <v>3601.98</v>
      </c>
      <c r="F195" s="6">
        <v>1672.53</v>
      </c>
      <c r="G195" s="6">
        <v>0</v>
      </c>
      <c r="H195" s="6">
        <v>1227.3699999999999</v>
      </c>
      <c r="I195" s="6">
        <v>0</v>
      </c>
      <c r="J195" s="6">
        <v>0</v>
      </c>
      <c r="K195" s="6">
        <v>0</v>
      </c>
      <c r="L195" s="6"/>
      <c r="M195" s="6">
        <v>0</v>
      </c>
      <c r="N195" s="6">
        <v>50</v>
      </c>
      <c r="O195" s="6">
        <v>0</v>
      </c>
      <c r="P195" s="6">
        <v>0</v>
      </c>
      <c r="Q195" s="6">
        <v>0</v>
      </c>
      <c r="R195" s="6"/>
      <c r="S195" s="6"/>
      <c r="T195" s="6"/>
      <c r="U195" s="6"/>
      <c r="V195" s="6">
        <v>2949.9</v>
      </c>
      <c r="W195" s="6">
        <v>3601.98</v>
      </c>
      <c r="X195" s="6">
        <v>2949.9</v>
      </c>
      <c r="Y195" s="513">
        <f>IF(A195&lt;&gt;"",IF(A195=мар17!A244,0,1),IF(AND(B195=мар17!B244,C195=мар17!C244),0,1))</f>
        <v>0</v>
      </c>
      <c r="Z195" s="70" t="str">
        <f t="shared" si="23"/>
        <v>ул. Пятая д.5</v>
      </c>
      <c r="AA195" s="504">
        <f>IF($B195&lt;&gt;"",MAX(AA$7:AA194)+1,0)</f>
        <v>185</v>
      </c>
      <c r="AB195" s="502">
        <f t="shared" si="14"/>
        <v>195</v>
      </c>
      <c r="AC195" s="504">
        <f>1</f>
        <v>1</v>
      </c>
      <c r="AD195" s="103">
        <f t="shared" si="24"/>
        <v>1672.53</v>
      </c>
      <c r="AE195" s="103">
        <f t="shared" si="25"/>
        <v>1227.3699999999999</v>
      </c>
      <c r="AF195" s="103">
        <f t="shared" si="26"/>
        <v>50.000000000000227</v>
      </c>
      <c r="AG195" s="3"/>
    </row>
    <row r="196" spans="2:33" ht="13.2" x14ac:dyDescent="0.25">
      <c r="B196" s="1" t="str">
        <f>адреса!$G$240</f>
        <v>кв.38</v>
      </c>
      <c r="C196" s="522">
        <f>адреса!$I$240</f>
        <v>50000038</v>
      </c>
      <c r="D196" s="6" t="str">
        <f>адреса!$K$240</f>
        <v>ФИО-5-38</v>
      </c>
      <c r="E196" s="6">
        <v>7132.56</v>
      </c>
      <c r="F196" s="6">
        <v>4049.04</v>
      </c>
      <c r="G196" s="6">
        <v>0</v>
      </c>
      <c r="H196" s="6">
        <v>2969.65</v>
      </c>
      <c r="I196" s="6">
        <v>0</v>
      </c>
      <c r="J196" s="6">
        <v>0</v>
      </c>
      <c r="K196" s="6">
        <v>0</v>
      </c>
      <c r="L196" s="6"/>
      <c r="M196" s="6">
        <v>0</v>
      </c>
      <c r="N196" s="6">
        <v>50</v>
      </c>
      <c r="O196" s="6">
        <v>0</v>
      </c>
      <c r="P196" s="6">
        <v>0</v>
      </c>
      <c r="Q196" s="6">
        <v>0</v>
      </c>
      <c r="R196" s="6"/>
      <c r="S196" s="6"/>
      <c r="T196" s="6"/>
      <c r="U196" s="6"/>
      <c r="V196" s="6">
        <v>7068.69</v>
      </c>
      <c r="W196" s="6">
        <v>0</v>
      </c>
      <c r="X196" s="6">
        <v>14201.25</v>
      </c>
      <c r="Y196" s="513">
        <f>IF(A196&lt;&gt;"",IF(A196=мар17!A245,0,1),IF(AND(B196=мар17!B245,C196=мар17!C245),0,1))</f>
        <v>0</v>
      </c>
      <c r="Z196" s="70" t="str">
        <f t="shared" si="23"/>
        <v>ул. Пятая д.5</v>
      </c>
      <c r="AA196" s="504">
        <f>IF($B196&lt;&gt;"",MAX(AA$7:AA195)+1,0)</f>
        <v>186</v>
      </c>
      <c r="AB196" s="502">
        <f t="shared" si="14"/>
        <v>196</v>
      </c>
      <c r="AC196" s="504">
        <f>1</f>
        <v>1</v>
      </c>
      <c r="AD196" s="103">
        <f t="shared" si="24"/>
        <v>4049.04</v>
      </c>
      <c r="AE196" s="103">
        <f t="shared" si="25"/>
        <v>2969.65</v>
      </c>
      <c r="AF196" s="103">
        <f t="shared" si="26"/>
        <v>49.999999999999545</v>
      </c>
      <c r="AG196" s="3"/>
    </row>
    <row r="197" spans="2:33" ht="13.2" x14ac:dyDescent="0.25">
      <c r="B197" s="1" t="str">
        <f>адреса!$G$241</f>
        <v>кв.39</v>
      </c>
      <c r="C197" s="522">
        <f>адреса!$I$241</f>
        <v>50000039</v>
      </c>
      <c r="D197" s="6" t="str">
        <f>адреса!$K$241</f>
        <v>ФИО-5-39</v>
      </c>
      <c r="E197" s="6">
        <v>15138.56</v>
      </c>
      <c r="F197" s="6">
        <v>2577.36</v>
      </c>
      <c r="G197" s="6">
        <v>0</v>
      </c>
      <c r="H197" s="6">
        <v>1947.83</v>
      </c>
      <c r="I197" s="6">
        <v>0</v>
      </c>
      <c r="J197" s="6">
        <v>0</v>
      </c>
      <c r="K197" s="6">
        <v>0</v>
      </c>
      <c r="L197" s="6"/>
      <c r="M197" s="6">
        <v>0</v>
      </c>
      <c r="N197" s="6">
        <v>50</v>
      </c>
      <c r="O197" s="6">
        <v>0</v>
      </c>
      <c r="P197" s="6">
        <v>0</v>
      </c>
      <c r="Q197" s="6">
        <v>0</v>
      </c>
      <c r="R197" s="6"/>
      <c r="S197" s="6"/>
      <c r="T197" s="6"/>
      <c r="U197" s="6"/>
      <c r="V197" s="6">
        <v>4575.1899999999996</v>
      </c>
      <c r="W197" s="6">
        <v>0</v>
      </c>
      <c r="X197" s="6">
        <v>19713.75</v>
      </c>
      <c r="Y197" s="513">
        <f>IF(A197&lt;&gt;"",IF(A197=мар17!A246,0,1),IF(AND(B197=мар17!B246,C197=мар17!C246),0,1))</f>
        <v>0</v>
      </c>
      <c r="Z197" s="70" t="str">
        <f t="shared" si="23"/>
        <v>ул. Пятая д.5</v>
      </c>
      <c r="AA197" s="504">
        <f>IF($B197&lt;&gt;"",MAX(AA$7:AA196)+1,0)</f>
        <v>187</v>
      </c>
      <c r="AB197" s="502">
        <f t="shared" si="14"/>
        <v>197</v>
      </c>
      <c r="AC197" s="504">
        <f>1</f>
        <v>1</v>
      </c>
      <c r="AD197" s="103">
        <f t="shared" si="24"/>
        <v>2577.36</v>
      </c>
      <c r="AE197" s="103">
        <f t="shared" si="25"/>
        <v>1947.83</v>
      </c>
      <c r="AF197" s="103">
        <f t="shared" si="26"/>
        <v>49.999999999999545</v>
      </c>
      <c r="AG197" s="3"/>
    </row>
    <row r="198" spans="2:33" ht="13.2" x14ac:dyDescent="0.25">
      <c r="B198" s="1" t="str">
        <f>адреса!$G$242</f>
        <v>кв.40</v>
      </c>
      <c r="C198" s="522">
        <f>адреса!$I$242</f>
        <v>50000040</v>
      </c>
      <c r="D198" s="6" t="str">
        <f>адреса!$K$242</f>
        <v>ФИО-5-40</v>
      </c>
      <c r="E198" s="6">
        <v>3564</v>
      </c>
      <c r="F198" s="6">
        <v>1359.85</v>
      </c>
      <c r="G198" s="6">
        <v>0</v>
      </c>
      <c r="H198" s="6">
        <v>1247.33</v>
      </c>
      <c r="I198" s="6">
        <v>46.42</v>
      </c>
      <c r="J198" s="6">
        <v>425.85</v>
      </c>
      <c r="K198" s="6">
        <v>137.65</v>
      </c>
      <c r="L198" s="6"/>
      <c r="M198" s="6">
        <v>0</v>
      </c>
      <c r="N198" s="6">
        <v>50</v>
      </c>
      <c r="O198" s="6">
        <v>0</v>
      </c>
      <c r="P198" s="6">
        <v>0</v>
      </c>
      <c r="Q198" s="6">
        <v>0</v>
      </c>
      <c r="R198" s="6"/>
      <c r="S198" s="6"/>
      <c r="T198" s="6"/>
      <c r="U198" s="6"/>
      <c r="V198" s="6">
        <v>3267.1</v>
      </c>
      <c r="W198" s="6">
        <v>6831.1</v>
      </c>
      <c r="X198" s="6">
        <v>0</v>
      </c>
      <c r="Y198" s="513">
        <f>IF(A198&lt;&gt;"",IF(A198=мар17!A247,0,1),IF(AND(B198=мар17!B247,C198=мар17!C247),0,1))</f>
        <v>0</v>
      </c>
      <c r="Z198" s="70" t="str">
        <f t="shared" si="23"/>
        <v>ул. Пятая д.5</v>
      </c>
      <c r="AA198" s="504">
        <f>IF($B198&lt;&gt;"",MAX(AA$7:AA197)+1,0)</f>
        <v>188</v>
      </c>
      <c r="AB198" s="502">
        <f t="shared" si="14"/>
        <v>198</v>
      </c>
      <c r="AC198" s="504">
        <f>1</f>
        <v>1</v>
      </c>
      <c r="AD198" s="103">
        <f t="shared" si="24"/>
        <v>1359.85</v>
      </c>
      <c r="AE198" s="103">
        <f t="shared" si="25"/>
        <v>1857.25</v>
      </c>
      <c r="AF198" s="103">
        <f t="shared" si="26"/>
        <v>50</v>
      </c>
      <c r="AG198" s="3"/>
    </row>
    <row r="199" spans="2:33" ht="13.2" x14ac:dyDescent="0.25">
      <c r="B199" s="1" t="str">
        <f>адреса!$G$243</f>
        <v>кв.41</v>
      </c>
      <c r="C199" s="522">
        <f>адреса!$I$243</f>
        <v>50000041</v>
      </c>
      <c r="D199" s="6" t="str">
        <f>адреса!$K$243</f>
        <v>ФИО-5-41</v>
      </c>
      <c r="E199" s="6">
        <v>10112.629999999999</v>
      </c>
      <c r="F199" s="6">
        <v>-2153.64</v>
      </c>
      <c r="G199" s="6">
        <v>0</v>
      </c>
      <c r="H199" s="6">
        <v>1227.3699999999999</v>
      </c>
      <c r="I199" s="6">
        <v>117.28</v>
      </c>
      <c r="J199" s="6">
        <v>4280.6400000000003</v>
      </c>
      <c r="K199" s="6">
        <v>969.3</v>
      </c>
      <c r="L199" s="6"/>
      <c r="M199" s="6">
        <v>0</v>
      </c>
      <c r="N199" s="6">
        <v>50</v>
      </c>
      <c r="O199" s="6">
        <v>0</v>
      </c>
      <c r="P199" s="6">
        <v>0</v>
      </c>
      <c r="Q199" s="6">
        <v>0</v>
      </c>
      <c r="R199" s="6"/>
      <c r="S199" s="6"/>
      <c r="T199" s="6"/>
      <c r="U199" s="6"/>
      <c r="V199" s="6">
        <v>4490.95</v>
      </c>
      <c r="W199" s="6">
        <v>0</v>
      </c>
      <c r="X199" s="6">
        <v>14603.58</v>
      </c>
      <c r="Y199" s="513">
        <f>IF(A199&lt;&gt;"",IF(A199=мар17!A248,0,1),IF(AND(B199=мар17!B248,C199=мар17!C248),0,1))</f>
        <v>0</v>
      </c>
      <c r="Z199" s="70" t="str">
        <f t="shared" si="23"/>
        <v>ул. Пятая д.5</v>
      </c>
      <c r="AA199" s="504">
        <f>IF($B199&lt;&gt;"",MAX(AA$7:AA198)+1,0)</f>
        <v>189</v>
      </c>
      <c r="AB199" s="502">
        <f t="shared" si="14"/>
        <v>199</v>
      </c>
      <c r="AC199" s="504">
        <f>1</f>
        <v>1</v>
      </c>
      <c r="AD199" s="103">
        <f t="shared" si="24"/>
        <v>-2153.64</v>
      </c>
      <c r="AE199" s="103">
        <f t="shared" si="25"/>
        <v>6594.59</v>
      </c>
      <c r="AF199" s="103">
        <f t="shared" si="26"/>
        <v>50</v>
      </c>
      <c r="AG199" s="3"/>
    </row>
    <row r="200" spans="2:33" ht="13.2" x14ac:dyDescent="0.25">
      <c r="B200" s="1" t="str">
        <f>адреса!$G$244</f>
        <v>кв.42</v>
      </c>
      <c r="C200" s="522">
        <f>адреса!$I$244</f>
        <v>50000042</v>
      </c>
      <c r="D200" s="6" t="str">
        <f>адреса!$K$244</f>
        <v>ФИО-5-42</v>
      </c>
      <c r="E200" s="6">
        <v>40641.949999999997</v>
      </c>
      <c r="F200" s="6">
        <v>4049.04</v>
      </c>
      <c r="G200" s="6">
        <v>0</v>
      </c>
      <c r="H200" s="6">
        <v>2969.65</v>
      </c>
      <c r="I200" s="6">
        <v>0</v>
      </c>
      <c r="J200" s="6">
        <v>0</v>
      </c>
      <c r="K200" s="6">
        <v>0</v>
      </c>
      <c r="L200" s="6"/>
      <c r="M200" s="6">
        <v>0</v>
      </c>
      <c r="N200" s="6">
        <v>50</v>
      </c>
      <c r="O200" s="6">
        <v>0</v>
      </c>
      <c r="P200" s="6">
        <v>0</v>
      </c>
      <c r="Q200" s="6">
        <v>0</v>
      </c>
      <c r="R200" s="6"/>
      <c r="S200" s="6"/>
      <c r="T200" s="6"/>
      <c r="U200" s="6"/>
      <c r="V200" s="6">
        <v>7068.69</v>
      </c>
      <c r="W200" s="6">
        <v>0</v>
      </c>
      <c r="X200" s="6">
        <v>47710.64</v>
      </c>
      <c r="Y200" s="513">
        <f>IF(A200&lt;&gt;"",IF(A200=мар17!A249,0,1),IF(AND(B200=мар17!B249,C200=мар17!C249),0,1))</f>
        <v>0</v>
      </c>
      <c r="Z200" s="70" t="str">
        <f t="shared" si="23"/>
        <v>ул. Пятая д.5</v>
      </c>
      <c r="AA200" s="504">
        <f>IF($B200&lt;&gt;"",MAX(AA$7:AA199)+1,0)</f>
        <v>190</v>
      </c>
      <c r="AB200" s="502">
        <f t="shared" si="14"/>
        <v>200</v>
      </c>
      <c r="AC200" s="504">
        <f>1</f>
        <v>1</v>
      </c>
      <c r="AD200" s="103">
        <f t="shared" si="24"/>
        <v>4049.04</v>
      </c>
      <c r="AE200" s="103">
        <f t="shared" si="25"/>
        <v>2969.65</v>
      </c>
      <c r="AF200" s="103">
        <f t="shared" si="26"/>
        <v>49.999999999999545</v>
      </c>
      <c r="AG200" s="3"/>
    </row>
    <row r="201" spans="2:33" ht="13.2" x14ac:dyDescent="0.25">
      <c r="B201" s="1" t="str">
        <f>адреса!$G$245</f>
        <v>кв.43</v>
      </c>
      <c r="C201" s="522">
        <f>адреса!$I$245</f>
        <v>50000043</v>
      </c>
      <c r="D201" s="6" t="str">
        <f>адреса!$K$245</f>
        <v>ФИО-5-43</v>
      </c>
      <c r="E201" s="6">
        <v>36671.279999999999</v>
      </c>
      <c r="F201" s="6">
        <v>2577.36</v>
      </c>
      <c r="G201" s="6">
        <v>0</v>
      </c>
      <c r="H201" s="6">
        <v>1947.83</v>
      </c>
      <c r="I201" s="6">
        <v>0</v>
      </c>
      <c r="J201" s="6">
        <v>0</v>
      </c>
      <c r="K201" s="6">
        <v>0</v>
      </c>
      <c r="L201" s="6"/>
      <c r="M201" s="6">
        <v>0</v>
      </c>
      <c r="N201" s="6">
        <v>50</v>
      </c>
      <c r="O201" s="6">
        <v>0</v>
      </c>
      <c r="P201" s="6">
        <v>0</v>
      </c>
      <c r="Q201" s="6">
        <v>0</v>
      </c>
      <c r="R201" s="6"/>
      <c r="S201" s="6"/>
      <c r="T201" s="6"/>
      <c r="U201" s="6"/>
      <c r="V201" s="6">
        <v>4575.1899999999996</v>
      </c>
      <c r="W201" s="6">
        <v>0</v>
      </c>
      <c r="X201" s="6">
        <v>41246.47</v>
      </c>
      <c r="Y201" s="513">
        <f>IF(A201&lt;&gt;"",IF(A201=мар17!A250,0,1),IF(AND(B201=мар17!B250,C201=мар17!C250),0,1))</f>
        <v>0</v>
      </c>
      <c r="Z201" s="70" t="str">
        <f t="shared" si="23"/>
        <v>ул. Пятая д.5</v>
      </c>
      <c r="AA201" s="504">
        <f>IF($B201&lt;&gt;"",MAX(AA$7:AA200)+1,0)</f>
        <v>191</v>
      </c>
      <c r="AB201" s="502">
        <f t="shared" ref="AB201:AB256" si="27">AB200+1</f>
        <v>201</v>
      </c>
      <c r="AC201" s="504">
        <f>1</f>
        <v>1</v>
      </c>
      <c r="AD201" s="103">
        <f t="shared" si="24"/>
        <v>2577.36</v>
      </c>
      <c r="AE201" s="103">
        <f t="shared" si="25"/>
        <v>1947.83</v>
      </c>
      <c r="AF201" s="103">
        <f t="shared" si="26"/>
        <v>49.999999999999545</v>
      </c>
      <c r="AG201" s="3"/>
    </row>
    <row r="202" spans="2:33" ht="13.2" x14ac:dyDescent="0.25">
      <c r="B202" s="1" t="str">
        <f>адреса!$G$246</f>
        <v>кв.44</v>
      </c>
      <c r="C202" s="522">
        <f>адреса!$I$246</f>
        <v>50000044</v>
      </c>
      <c r="D202" s="6" t="str">
        <f>адреса!$K$246</f>
        <v>ФИО-5-44</v>
      </c>
      <c r="E202" s="6">
        <v>18967.25</v>
      </c>
      <c r="F202" s="6">
        <v>1698.81</v>
      </c>
      <c r="G202" s="6">
        <v>0</v>
      </c>
      <c r="H202" s="6">
        <v>1247.33</v>
      </c>
      <c r="I202" s="6">
        <v>0</v>
      </c>
      <c r="J202" s="6">
        <v>0</v>
      </c>
      <c r="K202" s="6">
        <v>0</v>
      </c>
      <c r="L202" s="6"/>
      <c r="M202" s="6">
        <v>0</v>
      </c>
      <c r="N202" s="6">
        <v>50</v>
      </c>
      <c r="O202" s="6">
        <v>0</v>
      </c>
      <c r="P202" s="6">
        <v>0</v>
      </c>
      <c r="Q202" s="6">
        <v>0</v>
      </c>
      <c r="R202" s="6"/>
      <c r="S202" s="6"/>
      <c r="T202" s="6"/>
      <c r="U202" s="6"/>
      <c r="V202" s="6">
        <v>2996.14</v>
      </c>
      <c r="W202" s="6">
        <v>0</v>
      </c>
      <c r="X202" s="6">
        <v>21963.39</v>
      </c>
      <c r="Y202" s="513">
        <f>IF(A202&lt;&gt;"",IF(A202=мар17!A251,0,1),IF(AND(B202=мар17!B251,C202=мар17!C251),0,1))</f>
        <v>0</v>
      </c>
      <c r="Z202" s="70" t="str">
        <f t="shared" si="23"/>
        <v>ул. Пятая д.5</v>
      </c>
      <c r="AA202" s="504">
        <f>IF($B202&lt;&gt;"",MAX(AA$7:AA201)+1,0)</f>
        <v>192</v>
      </c>
      <c r="AB202" s="502">
        <f t="shared" si="27"/>
        <v>202</v>
      </c>
      <c r="AC202" s="504">
        <f>1</f>
        <v>1</v>
      </c>
      <c r="AD202" s="103">
        <f t="shared" si="24"/>
        <v>1698.81</v>
      </c>
      <c r="AE202" s="103">
        <f t="shared" si="25"/>
        <v>1247.33</v>
      </c>
      <c r="AF202" s="103">
        <f t="shared" si="26"/>
        <v>50</v>
      </c>
      <c r="AG202" s="3"/>
    </row>
    <row r="203" spans="2:33" ht="13.2" x14ac:dyDescent="0.25">
      <c r="B203" s="1" t="str">
        <f>адреса!$G$247</f>
        <v>кв.45</v>
      </c>
      <c r="C203" s="522">
        <f>адреса!$I$247</f>
        <v>50000045</v>
      </c>
      <c r="D203" s="6" t="str">
        <f>адреса!$K$247</f>
        <v>ФИО-5-45</v>
      </c>
      <c r="E203" s="6">
        <v>31336.21</v>
      </c>
      <c r="F203" s="6">
        <v>1672.53</v>
      </c>
      <c r="G203" s="6">
        <v>0</v>
      </c>
      <c r="H203" s="6">
        <v>1227.3699999999999</v>
      </c>
      <c r="I203" s="6">
        <v>135.13</v>
      </c>
      <c r="J203" s="6">
        <v>464.46</v>
      </c>
      <c r="K203" s="6">
        <v>250.36</v>
      </c>
      <c r="L203" s="6"/>
      <c r="M203" s="6">
        <v>0</v>
      </c>
      <c r="N203" s="6">
        <v>50</v>
      </c>
      <c r="O203" s="6">
        <v>0</v>
      </c>
      <c r="P203" s="6">
        <v>0</v>
      </c>
      <c r="Q203" s="6">
        <v>0</v>
      </c>
      <c r="R203" s="6"/>
      <c r="S203" s="6"/>
      <c r="T203" s="6"/>
      <c r="U203" s="6"/>
      <c r="V203" s="6">
        <v>3799.85</v>
      </c>
      <c r="W203" s="6">
        <v>0</v>
      </c>
      <c r="X203" s="6">
        <v>35136.06</v>
      </c>
      <c r="Y203" s="513">
        <f>IF(A203&lt;&gt;"",IF(A203=мар17!A252,0,1),IF(AND(B203=мар17!B252,C203=мар17!C252),0,1))</f>
        <v>0</v>
      </c>
      <c r="Z203" s="70" t="str">
        <f t="shared" si="23"/>
        <v>ул. Пятая д.5</v>
      </c>
      <c r="AA203" s="504">
        <f>IF($B203&lt;&gt;"",MAX(AA$7:AA202)+1,0)</f>
        <v>193</v>
      </c>
      <c r="AB203" s="502">
        <f t="shared" si="27"/>
        <v>203</v>
      </c>
      <c r="AC203" s="504">
        <f>1</f>
        <v>1</v>
      </c>
      <c r="AD203" s="103">
        <f t="shared" si="24"/>
        <v>1672.53</v>
      </c>
      <c r="AE203" s="103">
        <f t="shared" si="25"/>
        <v>2077.3200000000002</v>
      </c>
      <c r="AF203" s="103">
        <f t="shared" si="26"/>
        <v>49.999999999999545</v>
      </c>
      <c r="AG203" s="3"/>
    </row>
    <row r="204" spans="2:33" ht="13.2" x14ac:dyDescent="0.25">
      <c r="B204" s="1" t="str">
        <f>адреса!$G$248</f>
        <v>кв.46</v>
      </c>
      <c r="C204" s="522">
        <f>адреса!$I$248</f>
        <v>50000046</v>
      </c>
      <c r="D204" s="6" t="str">
        <f>адреса!$K$248</f>
        <v>ФИО-5-46</v>
      </c>
      <c r="E204" s="6">
        <v>16057.28</v>
      </c>
      <c r="F204" s="6">
        <v>3176.27</v>
      </c>
      <c r="G204" s="6">
        <v>0</v>
      </c>
      <c r="H204" s="6">
        <v>2969.65</v>
      </c>
      <c r="I204" s="6">
        <v>116.42</v>
      </c>
      <c r="J204" s="6">
        <v>517.83000000000004</v>
      </c>
      <c r="K204" s="6">
        <v>238.52</v>
      </c>
      <c r="L204" s="6"/>
      <c r="M204" s="6">
        <v>0</v>
      </c>
      <c r="N204" s="6">
        <v>50</v>
      </c>
      <c r="O204" s="6">
        <v>0</v>
      </c>
      <c r="P204" s="6">
        <v>0</v>
      </c>
      <c r="Q204" s="6">
        <v>0</v>
      </c>
      <c r="R204" s="6"/>
      <c r="S204" s="6"/>
      <c r="T204" s="6"/>
      <c r="U204" s="6"/>
      <c r="V204" s="6">
        <v>7068.69</v>
      </c>
      <c r="W204" s="6">
        <v>16029.41</v>
      </c>
      <c r="X204" s="6">
        <v>7096.56</v>
      </c>
      <c r="Y204" s="513">
        <f>IF(A204&lt;&gt;"",IF(A204=мар17!A253,0,1),IF(AND(B204=мар17!B253,C204=мар17!C253),0,1))</f>
        <v>0</v>
      </c>
      <c r="Z204" s="70" t="str">
        <f t="shared" si="23"/>
        <v>ул. Пятая д.5</v>
      </c>
      <c r="AA204" s="504">
        <f>IF($B204&lt;&gt;"",MAX(AA$7:AA203)+1,0)</f>
        <v>194</v>
      </c>
      <c r="AB204" s="502">
        <f t="shared" si="27"/>
        <v>204</v>
      </c>
      <c r="AC204" s="504">
        <f>1</f>
        <v>1</v>
      </c>
      <c r="AD204" s="103">
        <f t="shared" si="24"/>
        <v>3176.27</v>
      </c>
      <c r="AE204" s="103">
        <f t="shared" si="25"/>
        <v>3842.42</v>
      </c>
      <c r="AF204" s="103">
        <f t="shared" si="26"/>
        <v>49.999999999999545</v>
      </c>
      <c r="AG204" s="3"/>
    </row>
    <row r="205" spans="2:33" ht="13.2" x14ac:dyDescent="0.25">
      <c r="B205" s="1" t="str">
        <f>адреса!$G$249</f>
        <v>кв.47</v>
      </c>
      <c r="C205" s="522">
        <f>адреса!$I$249</f>
        <v>50000047</v>
      </c>
      <c r="D205" s="6" t="str">
        <f>адреса!$K$249</f>
        <v>ФИО-5-47</v>
      </c>
      <c r="E205" s="6">
        <v>6417.32</v>
      </c>
      <c r="F205" s="6">
        <v>2645.05</v>
      </c>
      <c r="G205" s="6">
        <v>0</v>
      </c>
      <c r="H205" s="6">
        <v>1937.85</v>
      </c>
      <c r="I205" s="6">
        <v>0</v>
      </c>
      <c r="J205" s="6">
        <v>0</v>
      </c>
      <c r="K205" s="6">
        <v>0</v>
      </c>
      <c r="L205" s="6"/>
      <c r="M205" s="6">
        <v>0</v>
      </c>
      <c r="N205" s="6">
        <v>50</v>
      </c>
      <c r="O205" s="6">
        <v>0</v>
      </c>
      <c r="P205" s="6">
        <v>0</v>
      </c>
      <c r="Q205" s="6">
        <v>0</v>
      </c>
      <c r="R205" s="6"/>
      <c r="S205" s="6"/>
      <c r="T205" s="6"/>
      <c r="U205" s="6"/>
      <c r="V205" s="6">
        <v>4632.8999999999996</v>
      </c>
      <c r="W205" s="6">
        <v>6417.32</v>
      </c>
      <c r="X205" s="6">
        <v>4632.8999999999996</v>
      </c>
      <c r="Y205" s="513">
        <f>IF(A205&lt;&gt;"",IF(A205=мар17!A254,0,1),IF(AND(B205=мар17!B254,C205=мар17!C254),0,1))</f>
        <v>0</v>
      </c>
      <c r="Z205" s="70" t="str">
        <f t="shared" si="23"/>
        <v>ул. Пятая д.5</v>
      </c>
      <c r="AA205" s="504">
        <f>IF($B205&lt;&gt;"",MAX(AA$7:AA204)+1,0)</f>
        <v>195</v>
      </c>
      <c r="AB205" s="502">
        <f t="shared" si="27"/>
        <v>205</v>
      </c>
      <c r="AC205" s="504">
        <f>1</f>
        <v>1</v>
      </c>
      <c r="AD205" s="103">
        <f t="shared" si="24"/>
        <v>2645.05</v>
      </c>
      <c r="AE205" s="103">
        <f t="shared" si="25"/>
        <v>1937.85</v>
      </c>
      <c r="AF205" s="103">
        <f t="shared" si="26"/>
        <v>49.999999999999545</v>
      </c>
      <c r="AG205" s="3"/>
    </row>
    <row r="206" spans="2:33" ht="13.2" x14ac:dyDescent="0.25">
      <c r="B206" s="1" t="str">
        <f>адреса!$G$250</f>
        <v>кв.48</v>
      </c>
      <c r="C206" s="522">
        <f>адреса!$I$250</f>
        <v>50000048</v>
      </c>
      <c r="D206" s="6" t="str">
        <f>адреса!$K$250</f>
        <v>ФИО-5-48</v>
      </c>
      <c r="E206" s="6">
        <v>3375.28</v>
      </c>
      <c r="F206" s="6">
        <v>1689.54</v>
      </c>
      <c r="G206" s="6">
        <v>0</v>
      </c>
      <c r="H206" s="6">
        <v>1237.3499999999999</v>
      </c>
      <c r="I206" s="6">
        <v>0</v>
      </c>
      <c r="J206" s="6">
        <v>0</v>
      </c>
      <c r="K206" s="6">
        <v>0</v>
      </c>
      <c r="L206" s="6"/>
      <c r="M206" s="6">
        <v>0</v>
      </c>
      <c r="N206" s="6">
        <v>50</v>
      </c>
      <c r="O206" s="6">
        <v>0</v>
      </c>
      <c r="P206" s="6">
        <v>0</v>
      </c>
      <c r="Q206" s="6">
        <v>0</v>
      </c>
      <c r="R206" s="6"/>
      <c r="S206" s="6"/>
      <c r="T206" s="6"/>
      <c r="U206" s="6"/>
      <c r="V206" s="6">
        <v>2976.89</v>
      </c>
      <c r="W206" s="6">
        <v>3375.28</v>
      </c>
      <c r="X206" s="6">
        <v>2976.89</v>
      </c>
      <c r="Y206" s="513">
        <f>IF(A206&lt;&gt;"",IF(A206=мар17!A255,0,1),IF(AND(B206=мар17!B255,C206=мар17!C255),0,1))</f>
        <v>0</v>
      </c>
      <c r="Z206" s="70" t="str">
        <f t="shared" si="23"/>
        <v>ул. Пятая д.5</v>
      </c>
      <c r="AA206" s="504">
        <f>IF($B206&lt;&gt;"",MAX(AA$7:AA205)+1,0)</f>
        <v>196</v>
      </c>
      <c r="AB206" s="502">
        <f t="shared" si="27"/>
        <v>206</v>
      </c>
      <c r="AC206" s="504">
        <f>1</f>
        <v>1</v>
      </c>
      <c r="AD206" s="103">
        <f t="shared" si="24"/>
        <v>1689.54</v>
      </c>
      <c r="AE206" s="103">
        <f t="shared" si="25"/>
        <v>1237.3499999999999</v>
      </c>
      <c r="AF206" s="103">
        <f t="shared" si="26"/>
        <v>50</v>
      </c>
      <c r="AG206" s="3"/>
    </row>
    <row r="207" spans="2:33" ht="13.2" x14ac:dyDescent="0.25">
      <c r="B207" s="1" t="str">
        <f>адреса!$G$251</f>
        <v>кв.49</v>
      </c>
      <c r="C207" s="522">
        <f>адреса!$I$251</f>
        <v>50000049</v>
      </c>
      <c r="D207" s="6" t="str">
        <f>адреса!$K$251</f>
        <v>ФИО-5-49</v>
      </c>
      <c r="E207" s="6">
        <v>6663.12</v>
      </c>
      <c r="F207" s="6">
        <v>1665.01</v>
      </c>
      <c r="G207" s="6">
        <v>0</v>
      </c>
      <c r="H207" s="6">
        <v>1221.3900000000001</v>
      </c>
      <c r="I207" s="6">
        <v>0</v>
      </c>
      <c r="J207" s="6">
        <v>0</v>
      </c>
      <c r="K207" s="6">
        <v>0</v>
      </c>
      <c r="L207" s="6"/>
      <c r="M207" s="6">
        <v>0</v>
      </c>
      <c r="N207" s="6">
        <v>50</v>
      </c>
      <c r="O207" s="6">
        <v>0</v>
      </c>
      <c r="P207" s="6">
        <v>0</v>
      </c>
      <c r="Q207" s="6">
        <v>0</v>
      </c>
      <c r="R207" s="6"/>
      <c r="S207" s="6"/>
      <c r="T207" s="6"/>
      <c r="U207" s="6"/>
      <c r="V207" s="6">
        <v>2936.4</v>
      </c>
      <c r="W207" s="6">
        <v>0</v>
      </c>
      <c r="X207" s="6">
        <v>9599.52</v>
      </c>
      <c r="Y207" s="513">
        <f>IF(A207&lt;&gt;"",IF(A207=мар17!A256,0,1),IF(AND(B207=мар17!B256,C207=мар17!C256),0,1))</f>
        <v>0</v>
      </c>
      <c r="Z207" s="70" t="str">
        <f t="shared" si="23"/>
        <v>ул. Пятая д.5</v>
      </c>
      <c r="AA207" s="504">
        <f>IF($B207&lt;&gt;"",MAX(AA$7:AA206)+1,0)</f>
        <v>197</v>
      </c>
      <c r="AB207" s="502">
        <f t="shared" si="27"/>
        <v>207</v>
      </c>
      <c r="AC207" s="504">
        <f>1</f>
        <v>1</v>
      </c>
      <c r="AD207" s="103">
        <f t="shared" si="24"/>
        <v>1665.01</v>
      </c>
      <c r="AE207" s="103">
        <f t="shared" si="25"/>
        <v>1221.3900000000001</v>
      </c>
      <c r="AF207" s="103">
        <f t="shared" si="26"/>
        <v>50</v>
      </c>
      <c r="AG207" s="3"/>
    </row>
    <row r="208" spans="2:33" ht="13.2" x14ac:dyDescent="0.25">
      <c r="B208" s="1" t="str">
        <f>адреса!$G$252</f>
        <v>кв.50</v>
      </c>
      <c r="C208" s="522">
        <f>адреса!$I$252</f>
        <v>50000050</v>
      </c>
      <c r="D208" s="6" t="str">
        <f>адреса!$K$252</f>
        <v>ФИО-5-50</v>
      </c>
      <c r="E208" s="6">
        <v>28692.47</v>
      </c>
      <c r="F208" s="6">
        <v>-931.95</v>
      </c>
      <c r="G208" s="6">
        <v>0</v>
      </c>
      <c r="H208" s="6">
        <v>2969.65</v>
      </c>
      <c r="I208" s="6">
        <v>769.27</v>
      </c>
      <c r="J208" s="6">
        <v>2763.34</v>
      </c>
      <c r="K208" s="6">
        <v>1448.38</v>
      </c>
      <c r="L208" s="6"/>
      <c r="M208" s="6">
        <v>0</v>
      </c>
      <c r="N208" s="6">
        <v>50</v>
      </c>
      <c r="O208" s="6">
        <v>0</v>
      </c>
      <c r="P208" s="6">
        <v>0</v>
      </c>
      <c r="Q208" s="6">
        <v>0</v>
      </c>
      <c r="R208" s="6"/>
      <c r="S208" s="6"/>
      <c r="T208" s="6"/>
      <c r="U208" s="6"/>
      <c r="V208" s="6">
        <v>7068.69</v>
      </c>
      <c r="W208" s="6">
        <v>20000</v>
      </c>
      <c r="X208" s="6">
        <v>15761.16</v>
      </c>
      <c r="Y208" s="513">
        <f>IF(A208&lt;&gt;"",IF(A208=мар17!A257,0,1),IF(AND(B208=мар17!B257,C208=мар17!C257),0,1))</f>
        <v>0</v>
      </c>
      <c r="Z208" s="70" t="str">
        <f t="shared" si="23"/>
        <v>ул. Пятая д.5</v>
      </c>
      <c r="AA208" s="504">
        <f>IF($B208&lt;&gt;"",MAX(AA$7:AA207)+1,0)</f>
        <v>198</v>
      </c>
      <c r="AB208" s="502">
        <f t="shared" si="27"/>
        <v>208</v>
      </c>
      <c r="AC208" s="504">
        <f>1</f>
        <v>1</v>
      </c>
      <c r="AD208" s="103">
        <f t="shared" si="24"/>
        <v>-931.95</v>
      </c>
      <c r="AE208" s="103">
        <f t="shared" si="25"/>
        <v>7950.64</v>
      </c>
      <c r="AF208" s="103">
        <f t="shared" si="26"/>
        <v>49.999999999999091</v>
      </c>
      <c r="AG208" s="3"/>
    </row>
    <row r="209" spans="2:33" ht="13.2" x14ac:dyDescent="0.25">
      <c r="B209" s="1" t="str">
        <f>адреса!$G$253</f>
        <v>кв.51</v>
      </c>
      <c r="C209" s="522">
        <f>адреса!$I$253</f>
        <v>50000051</v>
      </c>
      <c r="D209" s="6" t="str">
        <f>адреса!$K$253</f>
        <v>ФИО-5-51</v>
      </c>
      <c r="E209" s="6">
        <v>6078.36</v>
      </c>
      <c r="F209" s="6">
        <v>2645.05</v>
      </c>
      <c r="G209" s="6">
        <v>0</v>
      </c>
      <c r="H209" s="6">
        <v>1937.85</v>
      </c>
      <c r="I209" s="6">
        <v>301.73</v>
      </c>
      <c r="J209" s="6">
        <v>1135.5999999999999</v>
      </c>
      <c r="K209" s="6">
        <v>578.13</v>
      </c>
      <c r="L209" s="6"/>
      <c r="M209" s="6">
        <v>0</v>
      </c>
      <c r="N209" s="6">
        <v>50</v>
      </c>
      <c r="O209" s="6">
        <v>0</v>
      </c>
      <c r="P209" s="6">
        <v>0</v>
      </c>
      <c r="Q209" s="6">
        <v>0</v>
      </c>
      <c r="R209" s="6"/>
      <c r="S209" s="6"/>
      <c r="T209" s="6"/>
      <c r="U209" s="6"/>
      <c r="V209" s="6">
        <v>6648.36</v>
      </c>
      <c r="W209" s="6">
        <v>12726.72</v>
      </c>
      <c r="X209" s="6">
        <v>0</v>
      </c>
      <c r="Y209" s="513">
        <f>IF(A209&lt;&gt;"",IF(A209=мар17!A258,0,1),IF(AND(B209=мар17!B258,C209=мар17!C258),0,1))</f>
        <v>0</v>
      </c>
      <c r="Z209" s="70" t="str">
        <f t="shared" si="23"/>
        <v>ул. Пятая д.5</v>
      </c>
      <c r="AA209" s="504">
        <f>IF($B209&lt;&gt;"",MAX(AA$7:AA208)+1,0)</f>
        <v>199</v>
      </c>
      <c r="AB209" s="502">
        <f t="shared" si="27"/>
        <v>209</v>
      </c>
      <c r="AC209" s="504">
        <f>1</f>
        <v>1</v>
      </c>
      <c r="AD209" s="103">
        <f t="shared" si="24"/>
        <v>2645.05</v>
      </c>
      <c r="AE209" s="103">
        <f t="shared" si="25"/>
        <v>3953.31</v>
      </c>
      <c r="AF209" s="103">
        <f t="shared" si="26"/>
        <v>49.999999999999545</v>
      </c>
      <c r="AG209" s="3"/>
    </row>
    <row r="210" spans="2:33" ht="13.2" x14ac:dyDescent="0.25">
      <c r="B210" s="1" t="str">
        <f>адреса!$G$254</f>
        <v>кв.52</v>
      </c>
      <c r="C210" s="522">
        <f>адреса!$I$254</f>
        <v>50000052</v>
      </c>
      <c r="D210" s="6" t="str">
        <f>адреса!$K$254</f>
        <v>ФИО-5-52</v>
      </c>
      <c r="E210" s="6">
        <v>3002.84</v>
      </c>
      <c r="F210" s="6">
        <v>1689.54</v>
      </c>
      <c r="G210" s="6">
        <v>0</v>
      </c>
      <c r="H210" s="6">
        <v>1237.3499999999999</v>
      </c>
      <c r="I210" s="6">
        <v>0</v>
      </c>
      <c r="J210" s="6">
        <v>0</v>
      </c>
      <c r="K210" s="6">
        <v>0</v>
      </c>
      <c r="L210" s="6"/>
      <c r="M210" s="6">
        <v>0</v>
      </c>
      <c r="N210" s="6">
        <v>50</v>
      </c>
      <c r="O210" s="6">
        <v>0</v>
      </c>
      <c r="P210" s="6">
        <v>0</v>
      </c>
      <c r="Q210" s="6">
        <v>0</v>
      </c>
      <c r="R210" s="6"/>
      <c r="S210" s="6"/>
      <c r="T210" s="6"/>
      <c r="U210" s="6"/>
      <c r="V210" s="6">
        <v>2976.89</v>
      </c>
      <c r="W210" s="6">
        <v>8565.4699999999993</v>
      </c>
      <c r="X210" s="6">
        <v>-2585.7399999999998</v>
      </c>
      <c r="Y210" s="513">
        <f>IF(A210&lt;&gt;"",IF(A210=мар17!A259,0,1),IF(AND(B210=мар17!B259,C210=мар17!C259),0,1))</f>
        <v>0</v>
      </c>
      <c r="Z210" s="70" t="str">
        <f t="shared" si="23"/>
        <v>ул. Пятая д.5</v>
      </c>
      <c r="AA210" s="504">
        <f>IF($B210&lt;&gt;"",MAX(AA$7:AA209)+1,0)</f>
        <v>200</v>
      </c>
      <c r="AB210" s="502">
        <f t="shared" si="27"/>
        <v>210</v>
      </c>
      <c r="AC210" s="504">
        <f>1</f>
        <v>1</v>
      </c>
      <c r="AD210" s="103">
        <f t="shared" si="24"/>
        <v>1689.54</v>
      </c>
      <c r="AE210" s="103">
        <f t="shared" si="25"/>
        <v>1237.3499999999999</v>
      </c>
      <c r="AF210" s="103">
        <f t="shared" si="26"/>
        <v>50</v>
      </c>
      <c r="AG210" s="3"/>
    </row>
    <row r="211" spans="2:33" ht="13.2" x14ac:dyDescent="0.25">
      <c r="B211" s="1" t="str">
        <f>адреса!$G$255</f>
        <v>кв.53</v>
      </c>
      <c r="C211" s="522">
        <f>адреса!$I$255</f>
        <v>50000053</v>
      </c>
      <c r="D211" s="6" t="str">
        <f>адреса!$K$255</f>
        <v>ФИО-5-53</v>
      </c>
      <c r="E211" s="6">
        <v>16891.97</v>
      </c>
      <c r="F211" s="6">
        <v>1665.01</v>
      </c>
      <c r="G211" s="6">
        <v>0</v>
      </c>
      <c r="H211" s="6">
        <v>1221.3900000000001</v>
      </c>
      <c r="I211" s="6">
        <v>0</v>
      </c>
      <c r="J211" s="6">
        <v>0</v>
      </c>
      <c r="K211" s="6">
        <v>0</v>
      </c>
      <c r="L211" s="6"/>
      <c r="M211" s="6">
        <v>0</v>
      </c>
      <c r="N211" s="6">
        <v>50</v>
      </c>
      <c r="O211" s="6">
        <v>0</v>
      </c>
      <c r="P211" s="6">
        <v>0</v>
      </c>
      <c r="Q211" s="6">
        <v>0</v>
      </c>
      <c r="R211" s="6"/>
      <c r="S211" s="6"/>
      <c r="T211" s="6"/>
      <c r="U211" s="6"/>
      <c r="V211" s="6">
        <v>2936.4</v>
      </c>
      <c r="W211" s="6">
        <v>0</v>
      </c>
      <c r="X211" s="6">
        <v>19828.37</v>
      </c>
      <c r="Y211" s="513">
        <f>IF(A211&lt;&gt;"",IF(A211=мар17!A260,0,1),IF(AND(B211=мар17!B260,C211=мар17!C260),0,1))</f>
        <v>0</v>
      </c>
      <c r="Z211" s="70" t="str">
        <f t="shared" si="23"/>
        <v>ул. Пятая д.5</v>
      </c>
      <c r="AA211" s="504">
        <f>IF($B211&lt;&gt;"",MAX(AA$7:AA210)+1,0)</f>
        <v>201</v>
      </c>
      <c r="AB211" s="502">
        <f t="shared" si="27"/>
        <v>211</v>
      </c>
      <c r="AC211" s="504">
        <f>1</f>
        <v>1</v>
      </c>
      <c r="AD211" s="103">
        <f t="shared" si="24"/>
        <v>1665.01</v>
      </c>
      <c r="AE211" s="103">
        <f t="shared" si="25"/>
        <v>1221.3900000000001</v>
      </c>
      <c r="AF211" s="103">
        <f t="shared" si="26"/>
        <v>50</v>
      </c>
      <c r="AG211" s="3"/>
    </row>
    <row r="212" spans="2:33" ht="13.2" x14ac:dyDescent="0.25">
      <c r="B212" s="1" t="str">
        <f>адреса!$G$256</f>
        <v>кв.54</v>
      </c>
      <c r="C212" s="522">
        <f>адреса!$I$256</f>
        <v>50000054</v>
      </c>
      <c r="D212" s="6" t="str">
        <f>адреса!$K$256</f>
        <v>ФИО-5-54</v>
      </c>
      <c r="E212" s="6">
        <v>10975.06</v>
      </c>
      <c r="F212" s="6">
        <v>4049.04</v>
      </c>
      <c r="G212" s="6">
        <v>0</v>
      </c>
      <c r="H212" s="6">
        <v>2969.65</v>
      </c>
      <c r="I212" s="6">
        <v>46.42</v>
      </c>
      <c r="J212" s="6">
        <v>0</v>
      </c>
      <c r="K212" s="6">
        <v>55.06</v>
      </c>
      <c r="L212" s="6"/>
      <c r="M212" s="6">
        <v>0</v>
      </c>
      <c r="N212" s="6">
        <v>50</v>
      </c>
      <c r="O212" s="6">
        <v>0</v>
      </c>
      <c r="P212" s="6">
        <v>0</v>
      </c>
      <c r="Q212" s="6">
        <v>0</v>
      </c>
      <c r="R212" s="6"/>
      <c r="S212" s="6"/>
      <c r="T212" s="6"/>
      <c r="U212" s="6"/>
      <c r="V212" s="6">
        <v>7170.17</v>
      </c>
      <c r="W212" s="6">
        <v>14404.21</v>
      </c>
      <c r="X212" s="6">
        <v>3741.02</v>
      </c>
      <c r="Y212" s="513">
        <f>IF(A212&lt;&gt;"",IF(A212=мар17!A261,0,1),IF(AND(B212=мар17!B261,C212=мар17!C261),0,1))</f>
        <v>0</v>
      </c>
      <c r="Z212" s="70" t="str">
        <f t="shared" si="23"/>
        <v>ул. Пятая д.5</v>
      </c>
      <c r="AA212" s="504">
        <f>IF($B212&lt;&gt;"",MAX(AA$7:AA211)+1,0)</f>
        <v>202</v>
      </c>
      <c r="AB212" s="502">
        <f t="shared" si="27"/>
        <v>212</v>
      </c>
      <c r="AC212" s="504">
        <f>1</f>
        <v>1</v>
      </c>
      <c r="AD212" s="103">
        <f t="shared" si="24"/>
        <v>4049.04</v>
      </c>
      <c r="AE212" s="103">
        <f t="shared" si="25"/>
        <v>3071.13</v>
      </c>
      <c r="AF212" s="103">
        <f t="shared" si="26"/>
        <v>50</v>
      </c>
      <c r="AG212" s="3"/>
    </row>
    <row r="213" spans="2:33" ht="13.2" x14ac:dyDescent="0.25">
      <c r="B213" s="1" t="str">
        <f>адреса!$G$257</f>
        <v>кв.55</v>
      </c>
      <c r="C213" s="522">
        <f>адреса!$I$257</f>
        <v>50000055</v>
      </c>
      <c r="D213" s="6" t="str">
        <f>адреса!$K$257</f>
        <v>ФИО-5-55</v>
      </c>
      <c r="E213" s="6">
        <v>5316.22</v>
      </c>
      <c r="F213" s="6">
        <v>2645.05</v>
      </c>
      <c r="G213" s="6">
        <v>0</v>
      </c>
      <c r="H213" s="6">
        <v>1937.85</v>
      </c>
      <c r="I213" s="6">
        <v>0</v>
      </c>
      <c r="J213" s="6">
        <v>0</v>
      </c>
      <c r="K213" s="6">
        <v>0</v>
      </c>
      <c r="L213" s="6"/>
      <c r="M213" s="6">
        <v>0</v>
      </c>
      <c r="N213" s="6">
        <v>50</v>
      </c>
      <c r="O213" s="6">
        <v>0</v>
      </c>
      <c r="P213" s="6">
        <v>0</v>
      </c>
      <c r="Q213" s="6">
        <v>0</v>
      </c>
      <c r="R213" s="6"/>
      <c r="S213" s="6"/>
      <c r="T213" s="6"/>
      <c r="U213" s="6"/>
      <c r="V213" s="6">
        <v>4632.8999999999996</v>
      </c>
      <c r="W213" s="6">
        <v>5316.22</v>
      </c>
      <c r="X213" s="6">
        <v>4632.8999999999996</v>
      </c>
      <c r="Y213" s="513">
        <f>IF(A213&lt;&gt;"",IF(A213=мар17!A262,0,1),IF(AND(B213=мар17!B262,C213=мар17!C262),0,1))</f>
        <v>0</v>
      </c>
      <c r="Z213" s="70" t="str">
        <f t="shared" si="23"/>
        <v>ул. Пятая д.5</v>
      </c>
      <c r="AA213" s="504">
        <f>IF($B213&lt;&gt;"",MAX(AA$7:AA212)+1,0)</f>
        <v>203</v>
      </c>
      <c r="AB213" s="502">
        <f t="shared" si="27"/>
        <v>213</v>
      </c>
      <c r="AC213" s="504">
        <f>1</f>
        <v>1</v>
      </c>
      <c r="AD213" s="103">
        <f t="shared" si="24"/>
        <v>2645.05</v>
      </c>
      <c r="AE213" s="103">
        <f t="shared" si="25"/>
        <v>1937.85</v>
      </c>
      <c r="AF213" s="103">
        <f t="shared" si="26"/>
        <v>49.999999999999545</v>
      </c>
      <c r="AG213" s="3"/>
    </row>
    <row r="214" spans="2:33" ht="13.2" x14ac:dyDescent="0.25">
      <c r="B214" s="1" t="str">
        <f>адреса!$G$258</f>
        <v>кв.56</v>
      </c>
      <c r="C214" s="522">
        <f>адреса!$I$258</f>
        <v>50000056</v>
      </c>
      <c r="D214" s="6" t="str">
        <f>адреса!$K$258</f>
        <v>ФИО-5-56</v>
      </c>
      <c r="E214" s="6">
        <v>0</v>
      </c>
      <c r="F214" s="6">
        <v>1689.54</v>
      </c>
      <c r="G214" s="6">
        <v>0</v>
      </c>
      <c r="H214" s="6">
        <v>1237.3499999999999</v>
      </c>
      <c r="I214" s="6">
        <v>0</v>
      </c>
      <c r="J214" s="6">
        <v>0</v>
      </c>
      <c r="K214" s="6">
        <v>0</v>
      </c>
      <c r="L214" s="6"/>
      <c r="M214" s="6">
        <v>0</v>
      </c>
      <c r="N214" s="6">
        <v>50</v>
      </c>
      <c r="O214" s="6">
        <v>0</v>
      </c>
      <c r="P214" s="6">
        <v>0</v>
      </c>
      <c r="Q214" s="6">
        <v>0</v>
      </c>
      <c r="R214" s="6"/>
      <c r="S214" s="6"/>
      <c r="T214" s="6"/>
      <c r="U214" s="6"/>
      <c r="V214" s="6">
        <v>2976.89</v>
      </c>
      <c r="W214" s="6">
        <v>2976.89</v>
      </c>
      <c r="X214" s="6">
        <v>0</v>
      </c>
      <c r="Y214" s="513">
        <f>IF(A214&lt;&gt;"",IF(A214=мар17!A263,0,1),IF(AND(B214=мар17!B263,C214=мар17!C263),0,1))</f>
        <v>0</v>
      </c>
      <c r="Z214" s="70" t="str">
        <f t="shared" si="23"/>
        <v>ул. Пятая д.5</v>
      </c>
      <c r="AA214" s="504">
        <f>IF($B214&lt;&gt;"",MAX(AA$7:AA213)+1,0)</f>
        <v>204</v>
      </c>
      <c r="AB214" s="502">
        <f t="shared" si="27"/>
        <v>214</v>
      </c>
      <c r="AC214" s="504">
        <f>1</f>
        <v>1</v>
      </c>
      <c r="AD214" s="103">
        <f t="shared" si="24"/>
        <v>1689.54</v>
      </c>
      <c r="AE214" s="103">
        <f t="shared" si="25"/>
        <v>1237.3499999999999</v>
      </c>
      <c r="AF214" s="103">
        <f t="shared" si="26"/>
        <v>50</v>
      </c>
      <c r="AG214" s="3"/>
    </row>
    <row r="215" spans="2:33" ht="13.2" x14ac:dyDescent="0.25">
      <c r="B215" s="1" t="str">
        <f>адреса!$G$259</f>
        <v>кв.57</v>
      </c>
      <c r="C215" s="522">
        <f>адреса!$I$259</f>
        <v>50000057</v>
      </c>
      <c r="D215" s="6" t="str">
        <f>адреса!$K$259</f>
        <v>ФИО-5-57</v>
      </c>
      <c r="E215" s="6">
        <v>4212.37</v>
      </c>
      <c r="F215" s="6">
        <v>1665.01</v>
      </c>
      <c r="G215" s="6">
        <v>0</v>
      </c>
      <c r="H215" s="6">
        <v>1221.3900000000001</v>
      </c>
      <c r="I215" s="6">
        <v>208.89</v>
      </c>
      <c r="J215" s="6">
        <v>709.75</v>
      </c>
      <c r="K215" s="6">
        <v>385.42</v>
      </c>
      <c r="L215" s="6"/>
      <c r="M215" s="6">
        <v>0</v>
      </c>
      <c r="N215" s="6">
        <v>50</v>
      </c>
      <c r="O215" s="6">
        <v>0</v>
      </c>
      <c r="P215" s="6">
        <v>0</v>
      </c>
      <c r="Q215" s="6">
        <v>0</v>
      </c>
      <c r="R215" s="6"/>
      <c r="S215" s="6"/>
      <c r="T215" s="6"/>
      <c r="U215" s="6"/>
      <c r="V215" s="6">
        <v>4240.46</v>
      </c>
      <c r="W215" s="6">
        <v>4500</v>
      </c>
      <c r="X215" s="6">
        <v>3952.83</v>
      </c>
      <c r="Y215" s="513">
        <f>IF(A215&lt;&gt;"",IF(A215=мар17!A264,0,1),IF(AND(B215=мар17!B264,C215=мар17!C264),0,1))</f>
        <v>0</v>
      </c>
      <c r="Z215" s="70" t="str">
        <f t="shared" si="23"/>
        <v>ул. Пятая д.5</v>
      </c>
      <c r="AA215" s="504">
        <f>IF($B215&lt;&gt;"",MAX(AA$7:AA214)+1,0)</f>
        <v>205</v>
      </c>
      <c r="AB215" s="502">
        <f t="shared" si="27"/>
        <v>215</v>
      </c>
      <c r="AC215" s="504">
        <f>1</f>
        <v>1</v>
      </c>
      <c r="AD215" s="103">
        <f t="shared" si="24"/>
        <v>1665.01</v>
      </c>
      <c r="AE215" s="103">
        <f t="shared" si="25"/>
        <v>2525.4500000000003</v>
      </c>
      <c r="AF215" s="103">
        <f t="shared" si="26"/>
        <v>49.999999999999545</v>
      </c>
      <c r="AG215" s="3"/>
    </row>
    <row r="216" spans="2:33" ht="13.2" x14ac:dyDescent="0.25">
      <c r="B216" s="1" t="str">
        <f>адреса!$G$260</f>
        <v>кв.58</v>
      </c>
      <c r="C216" s="522">
        <f>адреса!$I$260</f>
        <v>50000058</v>
      </c>
      <c r="D216" s="6" t="str">
        <f>адреса!$K$260</f>
        <v>ФИО-5-58</v>
      </c>
      <c r="E216" s="6">
        <v>8064.18</v>
      </c>
      <c r="F216" s="6">
        <v>4049.04</v>
      </c>
      <c r="G216" s="6">
        <v>0</v>
      </c>
      <c r="H216" s="6">
        <v>2969.65</v>
      </c>
      <c r="I216" s="6">
        <v>116.05</v>
      </c>
      <c r="J216" s="6">
        <v>425.85</v>
      </c>
      <c r="K216" s="6">
        <v>220.24</v>
      </c>
      <c r="L216" s="6"/>
      <c r="M216" s="6">
        <v>0</v>
      </c>
      <c r="N216" s="6">
        <v>50</v>
      </c>
      <c r="O216" s="6">
        <v>0</v>
      </c>
      <c r="P216" s="6">
        <v>0</v>
      </c>
      <c r="Q216" s="6">
        <v>0</v>
      </c>
      <c r="R216" s="6"/>
      <c r="S216" s="6"/>
      <c r="T216" s="6"/>
      <c r="U216" s="6"/>
      <c r="V216" s="6">
        <v>7830.83</v>
      </c>
      <c r="W216" s="6">
        <v>8064.18</v>
      </c>
      <c r="X216" s="6">
        <v>7830.83</v>
      </c>
      <c r="Y216" s="513">
        <f>IF(A216&lt;&gt;"",IF(A216=мар17!A265,0,1),IF(AND(B216=мар17!B265,C216=мар17!C265),0,1))</f>
        <v>0</v>
      </c>
      <c r="Z216" s="70" t="str">
        <f t="shared" si="23"/>
        <v>ул. Пятая д.5</v>
      </c>
      <c r="AA216" s="504">
        <f>IF($B216&lt;&gt;"",MAX(AA$7:AA215)+1,0)</f>
        <v>206</v>
      </c>
      <c r="AB216" s="502">
        <f t="shared" si="27"/>
        <v>216</v>
      </c>
      <c r="AC216" s="504">
        <f>1</f>
        <v>1</v>
      </c>
      <c r="AD216" s="103">
        <f t="shared" si="24"/>
        <v>4049.04</v>
      </c>
      <c r="AE216" s="103">
        <f t="shared" si="25"/>
        <v>3731.79</v>
      </c>
      <c r="AF216" s="103">
        <f t="shared" si="26"/>
        <v>50</v>
      </c>
      <c r="AG216" s="3"/>
    </row>
    <row r="217" spans="2:33" ht="13.2" x14ac:dyDescent="0.25">
      <c r="B217" s="1" t="str">
        <f>адреса!$G$261</f>
        <v>кв.59</v>
      </c>
      <c r="C217" s="522">
        <f>адреса!$I$261</f>
        <v>50000059</v>
      </c>
      <c r="D217" s="6" t="str">
        <f>адреса!$K$261</f>
        <v>ФИО-5-59</v>
      </c>
      <c r="E217" s="6">
        <v>0</v>
      </c>
      <c r="F217" s="6">
        <v>2645.06</v>
      </c>
      <c r="G217" s="6">
        <v>0</v>
      </c>
      <c r="H217" s="6">
        <v>1937.85</v>
      </c>
      <c r="I217" s="6">
        <v>105.19</v>
      </c>
      <c r="J217" s="6">
        <v>355.44</v>
      </c>
      <c r="K217" s="6">
        <v>193.7</v>
      </c>
      <c r="L217" s="6"/>
      <c r="M217" s="6">
        <v>0</v>
      </c>
      <c r="N217" s="6">
        <v>50</v>
      </c>
      <c r="O217" s="6">
        <v>0</v>
      </c>
      <c r="P217" s="6">
        <v>0</v>
      </c>
      <c r="Q217" s="6">
        <v>0</v>
      </c>
      <c r="R217" s="6"/>
      <c r="S217" s="6"/>
      <c r="T217" s="6"/>
      <c r="U217" s="6"/>
      <c r="V217" s="6">
        <v>5287.24</v>
      </c>
      <c r="W217" s="6">
        <v>0</v>
      </c>
      <c r="X217" s="6">
        <v>5287.24</v>
      </c>
      <c r="Y217" s="513">
        <f>IF(A217&lt;&gt;"",IF(A217=мар17!A266,0,1),IF(AND(B217=мар17!B266,C217=мар17!C266),0,1))</f>
        <v>0</v>
      </c>
      <c r="Z217" s="70" t="str">
        <f t="shared" si="23"/>
        <v>ул. Пятая д.5</v>
      </c>
      <c r="AA217" s="504">
        <f>IF($B217&lt;&gt;"",MAX(AA$7:AA216)+1,0)</f>
        <v>207</v>
      </c>
      <c r="AB217" s="502">
        <f t="shared" si="27"/>
        <v>217</v>
      </c>
      <c r="AC217" s="504">
        <f>1</f>
        <v>1</v>
      </c>
      <c r="AD217" s="103">
        <f t="shared" si="24"/>
        <v>2645.06</v>
      </c>
      <c r="AE217" s="103">
        <f t="shared" si="25"/>
        <v>2592.1799999999998</v>
      </c>
      <c r="AF217" s="103">
        <f t="shared" si="26"/>
        <v>50</v>
      </c>
      <c r="AG217" s="3"/>
    </row>
    <row r="218" spans="2:33" ht="13.2" x14ac:dyDescent="0.25">
      <c r="B218" s="1" t="str">
        <f>адреса!$G$262</f>
        <v>кв.60</v>
      </c>
      <c r="C218" s="522">
        <f>адреса!$I$262</f>
        <v>50000060</v>
      </c>
      <c r="D218" s="6" t="str">
        <f>адреса!$K$262</f>
        <v>ФИО-5-60</v>
      </c>
      <c r="E218" s="6">
        <v>157625.73000000001</v>
      </c>
      <c r="F218" s="6">
        <v>-753.48</v>
      </c>
      <c r="G218" s="6">
        <v>0</v>
      </c>
      <c r="H218" s="6">
        <v>1241.3399999999999</v>
      </c>
      <c r="I218" s="6">
        <v>557.80999999999995</v>
      </c>
      <c r="J218" s="6">
        <v>1026.3</v>
      </c>
      <c r="K218" s="6">
        <v>860.67</v>
      </c>
      <c r="L218" s="6"/>
      <c r="M218" s="6">
        <v>0</v>
      </c>
      <c r="N218" s="6">
        <v>50</v>
      </c>
      <c r="O218" s="6">
        <v>0</v>
      </c>
      <c r="P218" s="6">
        <v>0</v>
      </c>
      <c r="Q218" s="6">
        <v>0</v>
      </c>
      <c r="R218" s="6"/>
      <c r="S218" s="6"/>
      <c r="T218" s="6"/>
      <c r="U218" s="6"/>
      <c r="V218" s="6">
        <v>2982.64</v>
      </c>
      <c r="W218" s="6">
        <v>5000</v>
      </c>
      <c r="X218" s="6">
        <v>155608.37</v>
      </c>
      <c r="Y218" s="513">
        <f>IF(A218&lt;&gt;"",IF(A218=мар17!A267,0,1),IF(AND(B218=мар17!B267,C218=мар17!C267),0,1))</f>
        <v>0</v>
      </c>
      <c r="Z218" s="70" t="str">
        <f t="shared" si="23"/>
        <v>ул. Пятая д.5</v>
      </c>
      <c r="AA218" s="504">
        <f>IF($B218&lt;&gt;"",MAX(AA$7:AA217)+1,0)</f>
        <v>208</v>
      </c>
      <c r="AB218" s="502">
        <f t="shared" si="27"/>
        <v>218</v>
      </c>
      <c r="AC218" s="504">
        <f>1</f>
        <v>1</v>
      </c>
      <c r="AD218" s="103">
        <f t="shared" si="24"/>
        <v>-753.48</v>
      </c>
      <c r="AE218" s="103">
        <f t="shared" si="25"/>
        <v>3686.12</v>
      </c>
      <c r="AF218" s="103">
        <f t="shared" si="26"/>
        <v>50</v>
      </c>
      <c r="AG218" s="3"/>
    </row>
    <row r="219" spans="2:33" ht="13.2" x14ac:dyDescent="0.25">
      <c r="B219" s="1" t="str">
        <f>адреса!$G$263</f>
        <v>кв.61</v>
      </c>
      <c r="C219" s="522">
        <f>адреса!$I$263</f>
        <v>50000061</v>
      </c>
      <c r="D219" s="6" t="str">
        <f>адреса!$K$263</f>
        <v>ФИО-5-61</v>
      </c>
      <c r="E219" s="6">
        <v>139591.99</v>
      </c>
      <c r="F219" s="6">
        <v>1672.53</v>
      </c>
      <c r="G219" s="6">
        <v>0</v>
      </c>
      <c r="H219" s="6">
        <v>1227.3699999999999</v>
      </c>
      <c r="I219" s="6">
        <v>0</v>
      </c>
      <c r="J219" s="6">
        <v>0</v>
      </c>
      <c r="K219" s="6">
        <v>0</v>
      </c>
      <c r="L219" s="6"/>
      <c r="M219" s="6">
        <v>0</v>
      </c>
      <c r="N219" s="6">
        <v>50</v>
      </c>
      <c r="O219" s="6">
        <v>0</v>
      </c>
      <c r="P219" s="6">
        <v>0</v>
      </c>
      <c r="Q219" s="6">
        <v>0</v>
      </c>
      <c r="R219" s="6"/>
      <c r="S219" s="6"/>
      <c r="T219" s="6"/>
      <c r="U219" s="6"/>
      <c r="V219" s="6">
        <v>2949.9</v>
      </c>
      <c r="W219" s="6">
        <v>3140</v>
      </c>
      <c r="X219" s="6">
        <v>139401.89000000001</v>
      </c>
      <c r="Y219" s="513">
        <f>IF(A219&lt;&gt;"",IF(A219=мар17!A268,0,1),IF(AND(B219=мар17!B268,C219=мар17!C268),0,1))</f>
        <v>0</v>
      </c>
      <c r="Z219" s="70" t="str">
        <f t="shared" si="23"/>
        <v>ул. Пятая д.5</v>
      </c>
      <c r="AA219" s="504">
        <f>IF($B219&lt;&gt;"",MAX(AA$7:AA218)+1,0)</f>
        <v>209</v>
      </c>
      <c r="AB219" s="502">
        <f t="shared" si="27"/>
        <v>219</v>
      </c>
      <c r="AC219" s="504">
        <f>1</f>
        <v>1</v>
      </c>
      <c r="AD219" s="103">
        <f t="shared" si="24"/>
        <v>1672.53</v>
      </c>
      <c r="AE219" s="103">
        <f t="shared" si="25"/>
        <v>1227.3699999999999</v>
      </c>
      <c r="AF219" s="103">
        <f t="shared" si="26"/>
        <v>50.000000000000227</v>
      </c>
      <c r="AG219" s="3"/>
    </row>
    <row r="220" spans="2:33" ht="13.2" x14ac:dyDescent="0.25">
      <c r="B220" s="1" t="str">
        <f>адреса!$G$264</f>
        <v>кв.62</v>
      </c>
      <c r="C220" s="522">
        <f>адреса!$I$264</f>
        <v>50000062</v>
      </c>
      <c r="D220" s="6" t="str">
        <f>адреса!$K$264</f>
        <v>ФИО-5-62</v>
      </c>
      <c r="E220" s="6">
        <v>23369.45</v>
      </c>
      <c r="F220" s="6">
        <v>4049.04</v>
      </c>
      <c r="G220" s="6">
        <v>0</v>
      </c>
      <c r="H220" s="6">
        <v>2969.65</v>
      </c>
      <c r="I220" s="6">
        <v>0</v>
      </c>
      <c r="J220" s="6">
        <v>0</v>
      </c>
      <c r="K220" s="6">
        <v>0</v>
      </c>
      <c r="L220" s="6"/>
      <c r="M220" s="6">
        <v>0</v>
      </c>
      <c r="N220" s="6">
        <v>50</v>
      </c>
      <c r="O220" s="6">
        <v>0</v>
      </c>
      <c r="P220" s="6">
        <v>0</v>
      </c>
      <c r="Q220" s="6">
        <v>0</v>
      </c>
      <c r="R220" s="6"/>
      <c r="S220" s="6"/>
      <c r="T220" s="6"/>
      <c r="U220" s="6"/>
      <c r="V220" s="6">
        <v>7068.69</v>
      </c>
      <c r="W220" s="6">
        <v>0</v>
      </c>
      <c r="X220" s="6">
        <v>30438.14</v>
      </c>
      <c r="Y220" s="513">
        <f>IF(A220&lt;&gt;"",IF(A220=мар17!A269,0,1),IF(AND(B220=мар17!B269,C220=мар17!C269),0,1))</f>
        <v>0</v>
      </c>
      <c r="Z220" s="70" t="str">
        <f t="shared" si="23"/>
        <v>ул. Пятая д.5</v>
      </c>
      <c r="AA220" s="504">
        <f>IF($B220&lt;&gt;"",MAX(AA$7:AA219)+1,0)</f>
        <v>210</v>
      </c>
      <c r="AB220" s="502">
        <f t="shared" si="27"/>
        <v>220</v>
      </c>
      <c r="AC220" s="504">
        <f>1</f>
        <v>1</v>
      </c>
      <c r="AD220" s="103">
        <f t="shared" si="24"/>
        <v>4049.04</v>
      </c>
      <c r="AE220" s="103">
        <f t="shared" si="25"/>
        <v>2969.65</v>
      </c>
      <c r="AF220" s="103">
        <f t="shared" si="26"/>
        <v>49.999999999999545</v>
      </c>
      <c r="AG220" s="3"/>
    </row>
    <row r="221" spans="2:33" ht="13.2" x14ac:dyDescent="0.25">
      <c r="B221" s="1" t="str">
        <f>адреса!$G$265</f>
        <v>кв.63</v>
      </c>
      <c r="C221" s="522">
        <f>адреса!$I$265</f>
        <v>50000063</v>
      </c>
      <c r="D221" s="6" t="str">
        <f>адреса!$K$265</f>
        <v>ФИО-5-63</v>
      </c>
      <c r="E221" s="6">
        <v>4640.29</v>
      </c>
      <c r="F221" s="6">
        <v>2646.81</v>
      </c>
      <c r="G221" s="6">
        <v>0</v>
      </c>
      <c r="H221" s="6">
        <v>1941.85</v>
      </c>
      <c r="I221" s="6">
        <v>386.31</v>
      </c>
      <c r="J221" s="6">
        <v>1008.41</v>
      </c>
      <c r="K221" s="6">
        <v>653.78</v>
      </c>
      <c r="L221" s="6"/>
      <c r="M221" s="6">
        <v>0</v>
      </c>
      <c r="N221" s="6">
        <v>50</v>
      </c>
      <c r="O221" s="6">
        <v>0</v>
      </c>
      <c r="P221" s="6">
        <v>0</v>
      </c>
      <c r="Q221" s="6">
        <v>0</v>
      </c>
      <c r="R221" s="6"/>
      <c r="S221" s="6"/>
      <c r="T221" s="6"/>
      <c r="U221" s="6"/>
      <c r="V221" s="6">
        <v>6687.16</v>
      </c>
      <c r="W221" s="6">
        <v>4640.29</v>
      </c>
      <c r="X221" s="6">
        <v>6687.16</v>
      </c>
      <c r="Y221" s="513">
        <f>IF(A221&lt;&gt;"",IF(A221=мар17!A270,0,1),IF(AND(B221=мар17!B270,C221=мар17!C270),0,1))</f>
        <v>0</v>
      </c>
      <c r="Z221" s="70" t="str">
        <f t="shared" si="23"/>
        <v>ул. Пятая д.5</v>
      </c>
      <c r="AA221" s="504">
        <f>IF($B221&lt;&gt;"",MAX(AA$7:AA220)+1,0)</f>
        <v>211</v>
      </c>
      <c r="AB221" s="502">
        <f t="shared" si="27"/>
        <v>221</v>
      </c>
      <c r="AC221" s="504">
        <f>1</f>
        <v>1</v>
      </c>
      <c r="AD221" s="103">
        <f t="shared" si="24"/>
        <v>2646.81</v>
      </c>
      <c r="AE221" s="103">
        <f t="shared" si="25"/>
        <v>3990.3499999999995</v>
      </c>
      <c r="AF221" s="103">
        <f t="shared" si="26"/>
        <v>50.000000000000455</v>
      </c>
      <c r="AG221" s="3"/>
    </row>
    <row r="222" spans="2:33" ht="13.2" x14ac:dyDescent="0.25">
      <c r="B222" s="1" t="str">
        <f>адреса!$G$266</f>
        <v>кв.64</v>
      </c>
      <c r="C222" s="522">
        <f>адреса!$I$266</f>
        <v>50000064</v>
      </c>
      <c r="D222" s="6" t="str">
        <f>адреса!$K$266</f>
        <v>ФИО-5-64</v>
      </c>
      <c r="E222" s="6">
        <v>4170.8999999999996</v>
      </c>
      <c r="F222" s="6">
        <v>1689.54</v>
      </c>
      <c r="G222" s="6">
        <v>0</v>
      </c>
      <c r="H222" s="6">
        <v>1237.3499999999999</v>
      </c>
      <c r="I222" s="6">
        <v>0</v>
      </c>
      <c r="J222" s="6">
        <v>0</v>
      </c>
      <c r="K222" s="6">
        <v>0</v>
      </c>
      <c r="L222" s="6"/>
      <c r="M222" s="6">
        <v>0</v>
      </c>
      <c r="N222" s="6">
        <v>50</v>
      </c>
      <c r="O222" s="6">
        <v>0</v>
      </c>
      <c r="P222" s="6">
        <v>0</v>
      </c>
      <c r="Q222" s="6">
        <v>0</v>
      </c>
      <c r="R222" s="6"/>
      <c r="S222" s="6"/>
      <c r="T222" s="6"/>
      <c r="U222" s="6"/>
      <c r="V222" s="6">
        <v>2976.89</v>
      </c>
      <c r="W222" s="6">
        <v>4170.8999999999996</v>
      </c>
      <c r="X222" s="6">
        <v>2976.89</v>
      </c>
      <c r="Y222" s="513">
        <f>IF(A222&lt;&gt;"",IF(A222=мар17!A271,0,1),IF(AND(B222=мар17!B271,C222=мар17!C271),0,1))</f>
        <v>0</v>
      </c>
      <c r="Z222" s="70" t="str">
        <f t="shared" si="23"/>
        <v>ул. Пятая д.5</v>
      </c>
      <c r="AA222" s="504">
        <f>IF($B222&lt;&gt;"",MAX(AA$7:AA221)+1,0)</f>
        <v>212</v>
      </c>
      <c r="AB222" s="502">
        <f t="shared" si="27"/>
        <v>222</v>
      </c>
      <c r="AC222" s="504">
        <f>1</f>
        <v>1</v>
      </c>
      <c r="AD222" s="103">
        <f t="shared" si="24"/>
        <v>1689.54</v>
      </c>
      <c r="AE222" s="103">
        <f t="shared" si="25"/>
        <v>1237.3499999999999</v>
      </c>
      <c r="AF222" s="103">
        <f t="shared" si="26"/>
        <v>50</v>
      </c>
      <c r="AG222" s="3"/>
    </row>
    <row r="223" spans="2:33" ht="13.2" x14ac:dyDescent="0.25">
      <c r="B223" s="1" t="str">
        <f>адреса!$G$267</f>
        <v>кв.65</v>
      </c>
      <c r="C223" s="522">
        <f>адреса!$I$267</f>
        <v>50000065</v>
      </c>
      <c r="D223" s="6" t="str">
        <f>адреса!$K$267</f>
        <v>ФИО-5-65</v>
      </c>
      <c r="E223" s="6">
        <v>6501.05</v>
      </c>
      <c r="F223" s="6">
        <v>1648.24</v>
      </c>
      <c r="G223" s="6">
        <v>0</v>
      </c>
      <c r="H223" s="6">
        <v>1207.42</v>
      </c>
      <c r="I223" s="6">
        <v>0</v>
      </c>
      <c r="J223" s="6">
        <v>0</v>
      </c>
      <c r="K223" s="6">
        <v>0</v>
      </c>
      <c r="L223" s="6"/>
      <c r="M223" s="6">
        <v>0</v>
      </c>
      <c r="N223" s="6">
        <v>50</v>
      </c>
      <c r="O223" s="6">
        <v>0</v>
      </c>
      <c r="P223" s="6">
        <v>0</v>
      </c>
      <c r="Q223" s="6">
        <v>0</v>
      </c>
      <c r="R223" s="6"/>
      <c r="S223" s="6"/>
      <c r="T223" s="6"/>
      <c r="U223" s="6"/>
      <c r="V223" s="6">
        <v>2905.66</v>
      </c>
      <c r="W223" s="6">
        <v>0</v>
      </c>
      <c r="X223" s="6">
        <v>9406.7099999999991</v>
      </c>
      <c r="Y223" s="513">
        <f>IF(A223&lt;&gt;"",IF(A223=мар17!A272,0,1),IF(AND(B223=мар17!B272,C223=мар17!C272),0,1))</f>
        <v>0</v>
      </c>
      <c r="Z223" s="70" t="str">
        <f t="shared" si="23"/>
        <v>ул. Пятая д.5</v>
      </c>
      <c r="AA223" s="504">
        <f>IF($B223&lt;&gt;"",MAX(AA$7:AA222)+1,0)</f>
        <v>213</v>
      </c>
      <c r="AB223" s="502">
        <f t="shared" si="27"/>
        <v>223</v>
      </c>
      <c r="AC223" s="504">
        <f>1</f>
        <v>1</v>
      </c>
      <c r="AD223" s="103">
        <f t="shared" si="24"/>
        <v>1648.24</v>
      </c>
      <c r="AE223" s="103">
        <f t="shared" si="25"/>
        <v>1207.42</v>
      </c>
      <c r="AF223" s="103">
        <f t="shared" si="26"/>
        <v>49.999999999999773</v>
      </c>
      <c r="AG223" s="3"/>
    </row>
    <row r="224" spans="2:33" ht="13.2" x14ac:dyDescent="0.25">
      <c r="B224" s="1" t="str">
        <f>адреса!$G$268</f>
        <v>кв.66</v>
      </c>
      <c r="C224" s="522">
        <f>адреса!$I$268</f>
        <v>50000066</v>
      </c>
      <c r="D224" s="6" t="str">
        <f>адреса!$K$268</f>
        <v>ФИО-5-66</v>
      </c>
      <c r="E224" s="6">
        <v>47100.95</v>
      </c>
      <c r="F224" s="6">
        <v>28.49</v>
      </c>
      <c r="G224" s="6">
        <v>0</v>
      </c>
      <c r="H224" s="6">
        <v>1941.85</v>
      </c>
      <c r="I224" s="6">
        <v>349.26</v>
      </c>
      <c r="J224" s="6">
        <v>1553.5</v>
      </c>
      <c r="K224" s="6">
        <v>715.56</v>
      </c>
      <c r="L224" s="6"/>
      <c r="M224" s="6">
        <v>0</v>
      </c>
      <c r="N224" s="6">
        <v>50</v>
      </c>
      <c r="O224" s="6">
        <v>0</v>
      </c>
      <c r="P224" s="6">
        <v>0</v>
      </c>
      <c r="Q224" s="6">
        <v>0</v>
      </c>
      <c r="R224" s="6"/>
      <c r="S224" s="6"/>
      <c r="T224" s="6"/>
      <c r="U224" s="6"/>
      <c r="V224" s="6">
        <v>4638.66</v>
      </c>
      <c r="W224" s="6">
        <v>0</v>
      </c>
      <c r="X224" s="6">
        <v>51739.61</v>
      </c>
      <c r="Y224" s="513">
        <f>IF(A224&lt;&gt;"",IF(A224=мар17!A273,0,1),IF(AND(B224=мар17!B273,C224=мар17!C273),0,1))</f>
        <v>0</v>
      </c>
      <c r="Z224" s="70" t="str">
        <f t="shared" si="23"/>
        <v>ул. Пятая д.5</v>
      </c>
      <c r="AA224" s="504">
        <f>IF($B224&lt;&gt;"",MAX(AA$7:AA223)+1,0)</f>
        <v>214</v>
      </c>
      <c r="AB224" s="502">
        <f t="shared" si="27"/>
        <v>224</v>
      </c>
      <c r="AC224" s="504">
        <f>1</f>
        <v>1</v>
      </c>
      <c r="AD224" s="103">
        <f t="shared" si="24"/>
        <v>28.49</v>
      </c>
      <c r="AE224" s="103">
        <f t="shared" si="25"/>
        <v>4560.17</v>
      </c>
      <c r="AF224" s="103">
        <f t="shared" si="26"/>
        <v>50</v>
      </c>
      <c r="AG224" s="3"/>
    </row>
    <row r="225" spans="2:33" ht="13.2" x14ac:dyDescent="0.25">
      <c r="B225" s="1" t="str">
        <f>адреса!$G$269</f>
        <v>кв.67</v>
      </c>
      <c r="C225" s="522">
        <f>адреса!$I$269</f>
        <v>50000067</v>
      </c>
      <c r="D225" s="6" t="str">
        <f>адреса!$K$269</f>
        <v>ФИО-5-67</v>
      </c>
      <c r="E225" s="6">
        <v>15197.5</v>
      </c>
      <c r="F225" s="6">
        <v>-864.82</v>
      </c>
      <c r="G225" s="6">
        <v>0</v>
      </c>
      <c r="H225" s="6">
        <v>1923.88</v>
      </c>
      <c r="I225" s="6">
        <v>465.69</v>
      </c>
      <c r="J225" s="6">
        <v>2071.33</v>
      </c>
      <c r="K225" s="6">
        <v>954.08</v>
      </c>
      <c r="L225" s="6"/>
      <c r="M225" s="6">
        <v>0</v>
      </c>
      <c r="N225" s="6">
        <v>50</v>
      </c>
      <c r="O225" s="6">
        <v>0</v>
      </c>
      <c r="P225" s="6">
        <v>0</v>
      </c>
      <c r="Q225" s="6">
        <v>0</v>
      </c>
      <c r="R225" s="6"/>
      <c r="S225" s="6"/>
      <c r="T225" s="6"/>
      <c r="U225" s="6"/>
      <c r="V225" s="6">
        <v>4600.16</v>
      </c>
      <c r="W225" s="6">
        <v>15197.5</v>
      </c>
      <c r="X225" s="6">
        <v>4600.16</v>
      </c>
      <c r="Y225" s="513">
        <f>IF(A225&lt;&gt;"",IF(A225=мар17!A274,0,1),IF(AND(B225=мар17!B274,C225=мар17!C274),0,1))</f>
        <v>0</v>
      </c>
      <c r="Z225" s="70" t="str">
        <f t="shared" si="23"/>
        <v>ул. Пятая д.5</v>
      </c>
      <c r="AA225" s="504">
        <f>IF($B225&lt;&gt;"",MAX(AA$7:AA224)+1,0)</f>
        <v>215</v>
      </c>
      <c r="AB225" s="502">
        <f t="shared" si="27"/>
        <v>225</v>
      </c>
      <c r="AC225" s="504">
        <f>1</f>
        <v>1</v>
      </c>
      <c r="AD225" s="103">
        <f t="shared" si="24"/>
        <v>-864.82</v>
      </c>
      <c r="AE225" s="103">
        <f t="shared" si="25"/>
        <v>5414.98</v>
      </c>
      <c r="AF225" s="103">
        <f t="shared" si="26"/>
        <v>50</v>
      </c>
      <c r="AG225" s="3"/>
    </row>
    <row r="226" spans="2:33" ht="13.2" x14ac:dyDescent="0.25">
      <c r="B226" s="1" t="str">
        <f>адреса!$G$270</f>
        <v>кв.68</v>
      </c>
      <c r="C226" s="522">
        <f>адреса!$I$270</f>
        <v>50000068</v>
      </c>
      <c r="D226" s="6" t="str">
        <f>адреса!$K$270</f>
        <v>ФИО-5-68</v>
      </c>
      <c r="E226" s="6">
        <v>6754.08</v>
      </c>
      <c r="F226" s="6">
        <v>-4915.96</v>
      </c>
      <c r="G226" s="6">
        <v>0</v>
      </c>
      <c r="H226" s="6">
        <v>1237.3499999999999</v>
      </c>
      <c r="I226" s="6">
        <v>920.93</v>
      </c>
      <c r="J226" s="6">
        <v>3846.28</v>
      </c>
      <c r="K226" s="6">
        <v>1838.29</v>
      </c>
      <c r="L226" s="6"/>
      <c r="M226" s="6">
        <v>0</v>
      </c>
      <c r="N226" s="6">
        <v>50</v>
      </c>
      <c r="O226" s="6">
        <v>0</v>
      </c>
      <c r="P226" s="6">
        <v>0</v>
      </c>
      <c r="Q226" s="6">
        <v>0</v>
      </c>
      <c r="R226" s="6"/>
      <c r="S226" s="6"/>
      <c r="T226" s="6"/>
      <c r="U226" s="6"/>
      <c r="V226" s="6">
        <v>2976.89</v>
      </c>
      <c r="W226" s="6">
        <v>0</v>
      </c>
      <c r="X226" s="6">
        <v>9730.9699999999993</v>
      </c>
      <c r="Y226" s="513">
        <f>IF(A226&lt;&gt;"",IF(A226=мар17!A275,0,1),IF(AND(B226=мар17!B275,C226=мар17!C275),0,1))</f>
        <v>0</v>
      </c>
      <c r="Z226" s="70" t="str">
        <f t="shared" si="23"/>
        <v>ул. Пятая д.5</v>
      </c>
      <c r="AA226" s="504">
        <f>IF($B226&lt;&gt;"",MAX(AA$7:AA225)+1,0)</f>
        <v>216</v>
      </c>
      <c r="AB226" s="502">
        <f t="shared" si="27"/>
        <v>226</v>
      </c>
      <c r="AC226" s="504">
        <f>1</f>
        <v>1</v>
      </c>
      <c r="AD226" s="103">
        <f t="shared" si="24"/>
        <v>-4915.96</v>
      </c>
      <c r="AE226" s="103">
        <f t="shared" si="25"/>
        <v>7842.8499999999995</v>
      </c>
      <c r="AF226" s="103">
        <f t="shared" si="26"/>
        <v>50.000000000000909</v>
      </c>
      <c r="AG226" s="3"/>
    </row>
    <row r="227" spans="2:33" ht="13.2" x14ac:dyDescent="0.25">
      <c r="B227" s="1" t="str">
        <f>адреса!$G$271</f>
        <v>кв.69</v>
      </c>
      <c r="C227" s="522">
        <f>адреса!$I$271</f>
        <v>50000069</v>
      </c>
      <c r="D227" s="6" t="str">
        <f>адреса!$K$271</f>
        <v>ФИО-5-69</v>
      </c>
      <c r="E227" s="6">
        <v>6686.96</v>
      </c>
      <c r="F227" s="6">
        <v>1399.14</v>
      </c>
      <c r="G227" s="6">
        <v>0</v>
      </c>
      <c r="H227" s="6">
        <v>1462.27</v>
      </c>
      <c r="I227" s="6">
        <v>0</v>
      </c>
      <c r="J227" s="6">
        <v>0</v>
      </c>
      <c r="K227" s="6">
        <v>0</v>
      </c>
      <c r="L227" s="6"/>
      <c r="M227" s="6">
        <v>0</v>
      </c>
      <c r="N227" s="6">
        <v>50</v>
      </c>
      <c r="O227" s="6">
        <v>0</v>
      </c>
      <c r="P227" s="6">
        <v>0</v>
      </c>
      <c r="Q227" s="6">
        <v>0</v>
      </c>
      <c r="R227" s="6"/>
      <c r="S227" s="6"/>
      <c r="T227" s="6"/>
      <c r="U227" s="6"/>
      <c r="V227" s="6">
        <v>2911.41</v>
      </c>
      <c r="W227" s="6">
        <v>5936.96</v>
      </c>
      <c r="X227" s="6">
        <v>3661.41</v>
      </c>
      <c r="Y227" s="513">
        <f>IF(A227&lt;&gt;"",IF(A227=мар17!A276,0,1),IF(AND(B227=мар17!B276,C227=мар17!C276),0,1))</f>
        <v>0</v>
      </c>
      <c r="Z227" s="70" t="str">
        <f t="shared" si="23"/>
        <v>ул. Пятая д.5</v>
      </c>
      <c r="AA227" s="504">
        <f>IF($B227&lt;&gt;"",MAX(AA$7:AA226)+1,0)</f>
        <v>217</v>
      </c>
      <c r="AB227" s="502">
        <f t="shared" si="27"/>
        <v>227</v>
      </c>
      <c r="AC227" s="504">
        <f>1</f>
        <v>1</v>
      </c>
      <c r="AD227" s="103">
        <f t="shared" si="24"/>
        <v>1399.14</v>
      </c>
      <c r="AE227" s="103">
        <f t="shared" si="25"/>
        <v>1462.27</v>
      </c>
      <c r="AF227" s="103">
        <f t="shared" si="26"/>
        <v>49.999999999999773</v>
      </c>
      <c r="AG227" s="3"/>
    </row>
    <row r="228" spans="2:33" ht="13.2" x14ac:dyDescent="0.25">
      <c r="B228" s="1" t="str">
        <f>адреса!$G$272</f>
        <v>кв.70</v>
      </c>
      <c r="C228" s="522">
        <f>адреса!$I$272</f>
        <v>50000070</v>
      </c>
      <c r="D228" s="6" t="str">
        <f>адреса!$K$272</f>
        <v>ФИО-5-70</v>
      </c>
      <c r="E228" s="6">
        <v>26539.23</v>
      </c>
      <c r="F228" s="6">
        <v>2624.28</v>
      </c>
      <c r="G228" s="6">
        <v>0</v>
      </c>
      <c r="H228" s="6">
        <v>1943.84</v>
      </c>
      <c r="I228" s="6">
        <v>0</v>
      </c>
      <c r="J228" s="6">
        <v>0</v>
      </c>
      <c r="K228" s="6">
        <v>0</v>
      </c>
      <c r="L228" s="6"/>
      <c r="M228" s="6">
        <v>0</v>
      </c>
      <c r="N228" s="6">
        <v>50</v>
      </c>
      <c r="O228" s="6">
        <v>0</v>
      </c>
      <c r="P228" s="6">
        <v>0</v>
      </c>
      <c r="Q228" s="6">
        <v>0</v>
      </c>
      <c r="R228" s="6"/>
      <c r="S228" s="6"/>
      <c r="T228" s="6"/>
      <c r="U228" s="6"/>
      <c r="V228" s="6">
        <v>4618.12</v>
      </c>
      <c r="W228" s="6">
        <v>0</v>
      </c>
      <c r="X228" s="6">
        <v>31157.35</v>
      </c>
      <c r="Y228" s="513">
        <f>IF(A228&lt;&gt;"",IF(A228=мар17!A277,0,1),IF(AND(B228=мар17!B277,C228=мар17!C277),0,1))</f>
        <v>0</v>
      </c>
      <c r="Z228" s="70" t="str">
        <f t="shared" si="23"/>
        <v>ул. Пятая д.5</v>
      </c>
      <c r="AA228" s="504">
        <f>IF($B228&lt;&gt;"",MAX(AA$7:AA227)+1,0)</f>
        <v>218</v>
      </c>
      <c r="AB228" s="502">
        <f t="shared" si="27"/>
        <v>228</v>
      </c>
      <c r="AC228" s="504">
        <f>1</f>
        <v>1</v>
      </c>
      <c r="AD228" s="103">
        <f t="shared" si="24"/>
        <v>2624.28</v>
      </c>
      <c r="AE228" s="103">
        <f t="shared" si="25"/>
        <v>1943.84</v>
      </c>
      <c r="AF228" s="103">
        <f t="shared" si="26"/>
        <v>49.999999999999773</v>
      </c>
      <c r="AG228" s="3"/>
    </row>
    <row r="229" spans="2:33" ht="13.2" x14ac:dyDescent="0.25">
      <c r="B229" s="1" t="str">
        <f>адреса!$G$273</f>
        <v>кв.71</v>
      </c>
      <c r="C229" s="522">
        <f>адреса!$I$273</f>
        <v>50000071</v>
      </c>
      <c r="D229" s="6" t="str">
        <f>адреса!$K$273</f>
        <v>ФИО-5-71</v>
      </c>
      <c r="E229" s="6">
        <v>-27603.9</v>
      </c>
      <c r="F229" s="6">
        <v>880.73</v>
      </c>
      <c r="G229" s="6">
        <v>0</v>
      </c>
      <c r="H229" s="6">
        <v>1923.88</v>
      </c>
      <c r="I229" s="6">
        <v>232.84</v>
      </c>
      <c r="J229" s="6">
        <v>1035.67</v>
      </c>
      <c r="K229" s="6">
        <v>477.04</v>
      </c>
      <c r="L229" s="6"/>
      <c r="M229" s="6">
        <v>0</v>
      </c>
      <c r="N229" s="6">
        <v>50</v>
      </c>
      <c r="O229" s="6">
        <v>0</v>
      </c>
      <c r="P229" s="6">
        <v>0</v>
      </c>
      <c r="Q229" s="6">
        <v>0</v>
      </c>
      <c r="R229" s="6"/>
      <c r="S229" s="6"/>
      <c r="T229" s="6"/>
      <c r="U229" s="6"/>
      <c r="V229" s="6">
        <v>4600.16</v>
      </c>
      <c r="W229" s="6">
        <v>0</v>
      </c>
      <c r="X229" s="6">
        <v>-23003.74</v>
      </c>
      <c r="Y229" s="513">
        <f>IF(A229&lt;&gt;"",IF(A229=мар17!A278,0,1),IF(AND(B229=мар17!B278,C229=мар17!C278),0,1))</f>
        <v>0</v>
      </c>
      <c r="Z229" s="70" t="str">
        <f t="shared" si="23"/>
        <v>ул. Пятая д.5</v>
      </c>
      <c r="AA229" s="504">
        <f>IF($B229&lt;&gt;"",MAX(AA$7:AA228)+1,0)</f>
        <v>219</v>
      </c>
      <c r="AB229" s="502">
        <f t="shared" si="27"/>
        <v>229</v>
      </c>
      <c r="AC229" s="504">
        <f>1</f>
        <v>1</v>
      </c>
      <c r="AD229" s="103">
        <f t="shared" si="24"/>
        <v>880.73</v>
      </c>
      <c r="AE229" s="103">
        <f t="shared" si="25"/>
        <v>3669.4300000000003</v>
      </c>
      <c r="AF229" s="103">
        <f t="shared" si="26"/>
        <v>49.999999999999545</v>
      </c>
      <c r="AG229" s="3"/>
    </row>
    <row r="230" spans="2:33" ht="13.2" x14ac:dyDescent="0.25">
      <c r="B230" s="1" t="str">
        <f>адреса!$G$274</f>
        <v>кв.72</v>
      </c>
      <c r="C230" s="522">
        <f>адреса!$I$274</f>
        <v>50000072</v>
      </c>
      <c r="D230" s="6" t="str">
        <f>адреса!$K$274</f>
        <v>ФИО-5-72</v>
      </c>
      <c r="E230" s="6">
        <v>3002.84</v>
      </c>
      <c r="F230" s="6">
        <v>1689.54</v>
      </c>
      <c r="G230" s="6">
        <v>0</v>
      </c>
      <c r="H230" s="6">
        <v>1237.3499999999999</v>
      </c>
      <c r="I230" s="6">
        <v>324.94</v>
      </c>
      <c r="J230" s="6">
        <v>851.7</v>
      </c>
      <c r="K230" s="6">
        <v>550.6</v>
      </c>
      <c r="L230" s="6"/>
      <c r="M230" s="6">
        <v>0</v>
      </c>
      <c r="N230" s="6">
        <v>50</v>
      </c>
      <c r="O230" s="6">
        <v>0</v>
      </c>
      <c r="P230" s="6">
        <v>0</v>
      </c>
      <c r="Q230" s="6">
        <v>0</v>
      </c>
      <c r="R230" s="6"/>
      <c r="S230" s="6"/>
      <c r="T230" s="6"/>
      <c r="U230" s="6"/>
      <c r="V230" s="6">
        <v>4704.13</v>
      </c>
      <c r="W230" s="6">
        <v>3002.84</v>
      </c>
      <c r="X230" s="6">
        <v>4704.13</v>
      </c>
      <c r="Y230" s="513">
        <f>IF(A230&lt;&gt;"",IF(A230=мар17!A279,0,1),IF(AND(B230=мар17!B279,C230=мар17!C279),0,1))</f>
        <v>0</v>
      </c>
      <c r="Z230" s="70" t="str">
        <f t="shared" si="23"/>
        <v>ул. Пятая д.5</v>
      </c>
      <c r="AA230" s="504">
        <f>IF($B230&lt;&gt;"",MAX(AA$7:AA229)+1,0)</f>
        <v>220</v>
      </c>
      <c r="AB230" s="502">
        <f t="shared" si="27"/>
        <v>230</v>
      </c>
      <c r="AC230" s="504">
        <f>1</f>
        <v>1</v>
      </c>
      <c r="AD230" s="103">
        <f t="shared" si="24"/>
        <v>1689.54</v>
      </c>
      <c r="AE230" s="103">
        <f t="shared" si="25"/>
        <v>2964.5899999999997</v>
      </c>
      <c r="AF230" s="103">
        <f t="shared" si="26"/>
        <v>50.000000000000455</v>
      </c>
      <c r="AG230" s="3"/>
    </row>
    <row r="231" spans="2:33" ht="13.2" x14ac:dyDescent="0.25">
      <c r="B231" s="1" t="str">
        <f>адреса!$G$275</f>
        <v>кв.73</v>
      </c>
      <c r="C231" s="522">
        <f>адреса!$I$275</f>
        <v>50000073</v>
      </c>
      <c r="D231" s="6" t="str">
        <f>адреса!$K$275</f>
        <v>ФИО-5-73</v>
      </c>
      <c r="E231" s="6">
        <v>3465.18</v>
      </c>
      <c r="F231" s="6">
        <v>1649.98</v>
      </c>
      <c r="G231" s="6">
        <v>0</v>
      </c>
      <c r="H231" s="6">
        <v>1211.4100000000001</v>
      </c>
      <c r="I231" s="6">
        <v>406.76</v>
      </c>
      <c r="J231" s="6">
        <v>2296.33</v>
      </c>
      <c r="K231" s="6">
        <v>927.82</v>
      </c>
      <c r="L231" s="6"/>
      <c r="M231" s="6">
        <v>0</v>
      </c>
      <c r="N231" s="6">
        <v>50</v>
      </c>
      <c r="O231" s="6">
        <v>0</v>
      </c>
      <c r="P231" s="6">
        <v>0</v>
      </c>
      <c r="Q231" s="6">
        <v>0</v>
      </c>
      <c r="R231" s="6"/>
      <c r="S231" s="6"/>
      <c r="T231" s="6"/>
      <c r="U231" s="6"/>
      <c r="V231" s="6">
        <v>6542.3</v>
      </c>
      <c r="W231" s="6">
        <v>0</v>
      </c>
      <c r="X231" s="6">
        <v>10007.48</v>
      </c>
      <c r="Y231" s="513">
        <f>IF(A231&lt;&gt;"",IF(A231=мар17!A280,0,1),IF(AND(B231=мар17!B280,C231=мар17!C280),0,1))</f>
        <v>0</v>
      </c>
      <c r="Z231" s="70" t="str">
        <f t="shared" si="23"/>
        <v>ул. Пятая д.5</v>
      </c>
      <c r="AA231" s="504">
        <f>IF($B231&lt;&gt;"",MAX(AA$7:AA230)+1,0)</f>
        <v>221</v>
      </c>
      <c r="AB231" s="502">
        <f t="shared" si="27"/>
        <v>231</v>
      </c>
      <c r="AC231" s="504">
        <f>1</f>
        <v>1</v>
      </c>
      <c r="AD231" s="103">
        <f t="shared" si="24"/>
        <v>1649.98</v>
      </c>
      <c r="AE231" s="103">
        <f t="shared" si="25"/>
        <v>4842.32</v>
      </c>
      <c r="AF231" s="103">
        <f t="shared" si="26"/>
        <v>50</v>
      </c>
      <c r="AG231" s="3"/>
    </row>
    <row r="232" spans="2:33" ht="13.2" x14ac:dyDescent="0.25">
      <c r="B232" s="1" t="str">
        <f>адреса!$G$276</f>
        <v>кв.74</v>
      </c>
      <c r="C232" s="522">
        <f>адреса!$I$276</f>
        <v>50000074</v>
      </c>
      <c r="D232" s="6" t="str">
        <f>адреса!$K$276</f>
        <v>ФИО-5-74</v>
      </c>
      <c r="E232" s="6">
        <v>4686.3100000000004</v>
      </c>
      <c r="F232" s="6">
        <v>2650.56</v>
      </c>
      <c r="G232" s="6">
        <v>0</v>
      </c>
      <c r="H232" s="6">
        <v>1943.84</v>
      </c>
      <c r="I232" s="6">
        <v>0</v>
      </c>
      <c r="J232" s="6">
        <v>0</v>
      </c>
      <c r="K232" s="6">
        <v>0</v>
      </c>
      <c r="L232" s="6"/>
      <c r="M232" s="6">
        <v>0</v>
      </c>
      <c r="N232" s="6">
        <v>50</v>
      </c>
      <c r="O232" s="6">
        <v>0</v>
      </c>
      <c r="P232" s="6">
        <v>0</v>
      </c>
      <c r="Q232" s="6">
        <v>0</v>
      </c>
      <c r="R232" s="6"/>
      <c r="S232" s="6"/>
      <c r="T232" s="6"/>
      <c r="U232" s="6"/>
      <c r="V232" s="6">
        <v>4644.3999999999996</v>
      </c>
      <c r="W232" s="6">
        <v>4686.3100000000004</v>
      </c>
      <c r="X232" s="6">
        <v>4644.3999999999996</v>
      </c>
      <c r="Y232" s="513">
        <f>IF(A232&lt;&gt;"",IF(A232=мар17!A281,0,1),IF(AND(B232=мар17!B281,C232=мар17!C281),0,1))</f>
        <v>0</v>
      </c>
      <c r="Z232" s="70" t="str">
        <f t="shared" si="23"/>
        <v>ул. Пятая д.5</v>
      </c>
      <c r="AA232" s="504">
        <f>IF($B232&lt;&gt;"",MAX(AA$7:AA231)+1,0)</f>
        <v>222</v>
      </c>
      <c r="AB232" s="502">
        <f t="shared" si="27"/>
        <v>232</v>
      </c>
      <c r="AC232" s="504">
        <f>1</f>
        <v>1</v>
      </c>
      <c r="AD232" s="103">
        <f t="shared" si="24"/>
        <v>2650.56</v>
      </c>
      <c r="AE232" s="103">
        <f t="shared" si="25"/>
        <v>1943.84</v>
      </c>
      <c r="AF232" s="103">
        <f t="shared" si="26"/>
        <v>49.999999999999773</v>
      </c>
      <c r="AG232" s="3"/>
    </row>
    <row r="233" spans="2:33" ht="13.2" x14ac:dyDescent="0.25">
      <c r="B233" s="1" t="str">
        <f>адреса!$G$277</f>
        <v>кв.75</v>
      </c>
      <c r="C233" s="522">
        <f>адреса!$I$277</f>
        <v>50000075</v>
      </c>
      <c r="D233" s="6" t="str">
        <f>адреса!$K$277</f>
        <v>ФИО-5-75</v>
      </c>
      <c r="E233" s="6">
        <v>5160.3900000000003</v>
      </c>
      <c r="F233" s="6">
        <v>2631.8</v>
      </c>
      <c r="G233" s="6">
        <v>0</v>
      </c>
      <c r="H233" s="6">
        <v>1929.87</v>
      </c>
      <c r="I233" s="6">
        <v>39.869999999999997</v>
      </c>
      <c r="J233" s="6">
        <v>142.09</v>
      </c>
      <c r="K233" s="6">
        <v>74.849999999999994</v>
      </c>
      <c r="L233" s="6"/>
      <c r="M233" s="6">
        <v>0</v>
      </c>
      <c r="N233" s="6">
        <v>50</v>
      </c>
      <c r="O233" s="6">
        <v>0</v>
      </c>
      <c r="P233" s="6">
        <v>0</v>
      </c>
      <c r="Q233" s="6">
        <v>0</v>
      </c>
      <c r="R233" s="6"/>
      <c r="S233" s="6"/>
      <c r="T233" s="6"/>
      <c r="U233" s="6"/>
      <c r="V233" s="6">
        <v>4868.4799999999996</v>
      </c>
      <c r="W233" s="6">
        <v>5160.3900000000003</v>
      </c>
      <c r="X233" s="6">
        <v>4868.4799999999996</v>
      </c>
      <c r="Y233" s="513">
        <f>IF(A233&lt;&gt;"",IF(A233=мар17!A282,0,1),IF(AND(B233=мар17!B282,C233=мар17!C282),0,1))</f>
        <v>0</v>
      </c>
      <c r="Z233" s="70" t="str">
        <f t="shared" si="23"/>
        <v>ул. Пятая д.5</v>
      </c>
      <c r="AA233" s="504">
        <f>IF($B233&lt;&gt;"",MAX(AA$7:AA232)+1,0)</f>
        <v>223</v>
      </c>
      <c r="AB233" s="502">
        <f t="shared" si="27"/>
        <v>233</v>
      </c>
      <c r="AC233" s="504">
        <f>1</f>
        <v>1</v>
      </c>
      <c r="AD233" s="103">
        <f t="shared" si="24"/>
        <v>2631.8</v>
      </c>
      <c r="AE233" s="103">
        <f t="shared" si="25"/>
        <v>2186.6799999999998</v>
      </c>
      <c r="AF233" s="103">
        <f t="shared" si="26"/>
        <v>49.999999999999545</v>
      </c>
      <c r="AG233" s="3"/>
    </row>
    <row r="234" spans="2:33" ht="13.2" x14ac:dyDescent="0.25">
      <c r="B234" s="1" t="str">
        <f>адреса!$G$278</f>
        <v>кв.76</v>
      </c>
      <c r="C234" s="522">
        <f>адреса!$I$278</f>
        <v>50000076</v>
      </c>
      <c r="D234" s="6" t="str">
        <f>адреса!$K$278</f>
        <v>ФИО-5-76</v>
      </c>
      <c r="E234" s="6">
        <v>2997.08</v>
      </c>
      <c r="F234" s="6">
        <v>-934.54</v>
      </c>
      <c r="G234" s="6">
        <v>0</v>
      </c>
      <c r="H234" s="6">
        <v>1235.3599999999999</v>
      </c>
      <c r="I234" s="6">
        <v>349.26</v>
      </c>
      <c r="J234" s="6">
        <v>1553.5</v>
      </c>
      <c r="K234" s="6">
        <v>715.56</v>
      </c>
      <c r="L234" s="6"/>
      <c r="M234" s="6">
        <v>0</v>
      </c>
      <c r="N234" s="6">
        <v>50</v>
      </c>
      <c r="O234" s="6">
        <v>0</v>
      </c>
      <c r="P234" s="6">
        <v>0</v>
      </c>
      <c r="Q234" s="6">
        <v>0</v>
      </c>
      <c r="R234" s="6"/>
      <c r="S234" s="6"/>
      <c r="T234" s="6"/>
      <c r="U234" s="6"/>
      <c r="V234" s="6">
        <v>2969.14</v>
      </c>
      <c r="W234" s="6">
        <v>0</v>
      </c>
      <c r="X234" s="6">
        <v>5966.22</v>
      </c>
      <c r="Y234" s="513">
        <f>IF(A234&lt;&gt;"",IF(A234=мар17!A283,0,1),IF(AND(B234=мар17!B283,C234=мар17!C283),0,1))</f>
        <v>0</v>
      </c>
      <c r="Z234" s="70" t="str">
        <f t="shared" si="23"/>
        <v>ул. Пятая д.5</v>
      </c>
      <c r="AA234" s="504">
        <f>IF($B234&lt;&gt;"",MAX(AA$7:AA233)+1,0)</f>
        <v>224</v>
      </c>
      <c r="AB234" s="502">
        <f t="shared" si="27"/>
        <v>234</v>
      </c>
      <c r="AC234" s="504">
        <f>1</f>
        <v>1</v>
      </c>
      <c r="AD234" s="103">
        <f t="shared" si="24"/>
        <v>-934.54</v>
      </c>
      <c r="AE234" s="103">
        <f t="shared" si="25"/>
        <v>3853.68</v>
      </c>
      <c r="AF234" s="103">
        <f t="shared" si="26"/>
        <v>50</v>
      </c>
      <c r="AG234" s="3"/>
    </row>
    <row r="235" spans="2:33" ht="13.2" x14ac:dyDescent="0.25">
      <c r="B235" s="1" t="str">
        <f>адреса!$G$279</f>
        <v>кв.77</v>
      </c>
      <c r="C235" s="522">
        <f>адреса!$I$279</f>
        <v>50000077</v>
      </c>
      <c r="D235" s="6" t="str">
        <f>адреса!$K$279</f>
        <v>ФИО-5-77</v>
      </c>
      <c r="E235" s="6">
        <v>3244.4</v>
      </c>
      <c r="F235" s="6">
        <v>1678.27</v>
      </c>
      <c r="G235" s="6">
        <v>0</v>
      </c>
      <c r="H235" s="6">
        <v>1229.3699999999999</v>
      </c>
      <c r="I235" s="6">
        <v>116.05</v>
      </c>
      <c r="J235" s="6">
        <v>212.93</v>
      </c>
      <c r="K235" s="6">
        <v>178.95</v>
      </c>
      <c r="L235" s="6"/>
      <c r="M235" s="6">
        <v>0</v>
      </c>
      <c r="N235" s="6">
        <v>50</v>
      </c>
      <c r="O235" s="6">
        <v>0</v>
      </c>
      <c r="P235" s="6">
        <v>0</v>
      </c>
      <c r="Q235" s="6">
        <v>0</v>
      </c>
      <c r="R235" s="6"/>
      <c r="S235" s="6"/>
      <c r="T235" s="6"/>
      <c r="U235" s="6"/>
      <c r="V235" s="6">
        <v>3465.57</v>
      </c>
      <c r="W235" s="6">
        <v>3244.4</v>
      </c>
      <c r="X235" s="6">
        <v>3465.57</v>
      </c>
      <c r="Y235" s="513">
        <f>IF(A235&lt;&gt;"",IF(A235=мар17!A284,0,1),IF(AND(B235=мар17!B284,C235=мар17!C284),0,1))</f>
        <v>0</v>
      </c>
      <c r="Z235" s="70" t="str">
        <f t="shared" ref="Z235:Z256" si="28">IF(AND(A235&lt;&gt;"",B235=""),A235,Z234)</f>
        <v>ул. Пятая д.5</v>
      </c>
      <c r="AA235" s="504">
        <f>IF($B235&lt;&gt;"",MAX(AA$7:AA234)+1,0)</f>
        <v>225</v>
      </c>
      <c r="AB235" s="502">
        <f t="shared" si="27"/>
        <v>235</v>
      </c>
      <c r="AC235" s="504">
        <f>1</f>
        <v>1</v>
      </c>
      <c r="AD235" s="103">
        <f t="shared" ref="AD235:AD256" si="29">F235</f>
        <v>1678.27</v>
      </c>
      <c r="AE235" s="103">
        <f t="shared" ref="AE235:AE256" si="30">H235+I235+J235+K235+L235+O235+R235+S235</f>
        <v>1737.3</v>
      </c>
      <c r="AF235" s="103">
        <f t="shared" ref="AF235:AF256" si="31">V235-AD235-AE235</f>
        <v>50.000000000000227</v>
      </c>
      <c r="AG235" s="3"/>
    </row>
    <row r="236" spans="2:33" ht="13.2" x14ac:dyDescent="0.25">
      <c r="B236" s="1" t="str">
        <f>адреса!$G$280</f>
        <v>кв.78</v>
      </c>
      <c r="C236" s="522">
        <f>адреса!$I$280</f>
        <v>50000078</v>
      </c>
      <c r="D236" s="6" t="str">
        <f>адреса!$K$280</f>
        <v>ФИО-5-78</v>
      </c>
      <c r="E236" s="6">
        <v>0</v>
      </c>
      <c r="F236" s="6">
        <v>1796.56</v>
      </c>
      <c r="G236" s="6">
        <v>0</v>
      </c>
      <c r="H236" s="6">
        <v>1957.81</v>
      </c>
      <c r="I236" s="6">
        <v>116.42</v>
      </c>
      <c r="J236" s="6">
        <v>517.83000000000004</v>
      </c>
      <c r="K236" s="6">
        <v>238.52</v>
      </c>
      <c r="L236" s="6"/>
      <c r="M236" s="6">
        <v>0</v>
      </c>
      <c r="N236" s="6">
        <v>50</v>
      </c>
      <c r="O236" s="6">
        <v>0</v>
      </c>
      <c r="P236" s="6">
        <v>0</v>
      </c>
      <c r="Q236" s="6">
        <v>0</v>
      </c>
      <c r="R236" s="6"/>
      <c r="S236" s="6"/>
      <c r="T236" s="6"/>
      <c r="U236" s="6"/>
      <c r="V236" s="6">
        <v>4677.1400000000003</v>
      </c>
      <c r="W236" s="6">
        <v>4677.1400000000003</v>
      </c>
      <c r="X236" s="6">
        <v>0</v>
      </c>
      <c r="Y236" s="513">
        <f>IF(A236&lt;&gt;"",IF(A236=мар17!A285,0,1),IF(AND(B236=мар17!B285,C236=мар17!C285),0,1))</f>
        <v>0</v>
      </c>
      <c r="Z236" s="70" t="str">
        <f t="shared" si="28"/>
        <v>ул. Пятая д.5</v>
      </c>
      <c r="AA236" s="504">
        <f>IF($B236&lt;&gt;"",MAX(AA$7:AA235)+1,0)</f>
        <v>226</v>
      </c>
      <c r="AB236" s="502">
        <f t="shared" si="27"/>
        <v>236</v>
      </c>
      <c r="AC236" s="504">
        <f>1</f>
        <v>1</v>
      </c>
      <c r="AD236" s="103">
        <f t="shared" si="29"/>
        <v>1796.56</v>
      </c>
      <c r="AE236" s="103">
        <f t="shared" si="30"/>
        <v>2830.58</v>
      </c>
      <c r="AF236" s="103">
        <f t="shared" si="31"/>
        <v>50.000000000000455</v>
      </c>
      <c r="AG236" s="3"/>
    </row>
    <row r="237" spans="2:33" ht="13.2" x14ac:dyDescent="0.25">
      <c r="B237" s="1" t="str">
        <f>адреса!$G$281</f>
        <v>кв.79</v>
      </c>
      <c r="C237" s="522">
        <f>адреса!$I$281</f>
        <v>50000079</v>
      </c>
      <c r="D237" s="6" t="str">
        <f>адреса!$K$281</f>
        <v>ФИО-5-79</v>
      </c>
      <c r="E237" s="6">
        <v>4653.57</v>
      </c>
      <c r="F237" s="6">
        <v>2631.79</v>
      </c>
      <c r="G237" s="6">
        <v>0</v>
      </c>
      <c r="H237" s="6">
        <v>1929.87</v>
      </c>
      <c r="I237" s="6">
        <v>116.05</v>
      </c>
      <c r="J237" s="6">
        <v>283.89999999999998</v>
      </c>
      <c r="K237" s="6">
        <v>192.71</v>
      </c>
      <c r="L237" s="6"/>
      <c r="M237" s="6">
        <v>0</v>
      </c>
      <c r="N237" s="6">
        <v>50</v>
      </c>
      <c r="O237" s="6">
        <v>0</v>
      </c>
      <c r="P237" s="6">
        <v>0</v>
      </c>
      <c r="Q237" s="6">
        <v>0</v>
      </c>
      <c r="R237" s="6"/>
      <c r="S237" s="6"/>
      <c r="T237" s="6"/>
      <c r="U237" s="6"/>
      <c r="V237" s="6">
        <v>5204.32</v>
      </c>
      <c r="W237" s="6">
        <v>4653.57</v>
      </c>
      <c r="X237" s="6">
        <v>5204.32</v>
      </c>
      <c r="Y237" s="513">
        <f>IF(A237&lt;&gt;"",IF(A237=мар17!A286,0,1),IF(AND(B237=мар17!B286,C237=мар17!C286),0,1))</f>
        <v>0</v>
      </c>
      <c r="Z237" s="70" t="str">
        <f t="shared" si="28"/>
        <v>ул. Пятая д.5</v>
      </c>
      <c r="AA237" s="504">
        <f>IF($B237&lt;&gt;"",MAX(AA$7:AA236)+1,0)</f>
        <v>227</v>
      </c>
      <c r="AB237" s="502">
        <f t="shared" si="27"/>
        <v>237</v>
      </c>
      <c r="AC237" s="504">
        <f>1</f>
        <v>1</v>
      </c>
      <c r="AD237" s="103">
        <f t="shared" si="29"/>
        <v>2631.79</v>
      </c>
      <c r="AE237" s="103">
        <f t="shared" si="30"/>
        <v>2522.5299999999997</v>
      </c>
      <c r="AF237" s="103">
        <f t="shared" si="31"/>
        <v>50</v>
      </c>
      <c r="AG237" s="3"/>
    </row>
    <row r="238" spans="2:33" ht="13.2" x14ac:dyDescent="0.25">
      <c r="B238" s="1" t="str">
        <f>адреса!$G$282</f>
        <v>кв.80</v>
      </c>
      <c r="C238" s="522">
        <f>адреса!$I$282</f>
        <v>50000080</v>
      </c>
      <c r="D238" s="6" t="str">
        <f>адреса!$K$282</f>
        <v>ФИО-5-80</v>
      </c>
      <c r="E238" s="6">
        <v>3776.48</v>
      </c>
      <c r="F238" s="6">
        <v>1069.08</v>
      </c>
      <c r="G238" s="6">
        <v>0</v>
      </c>
      <c r="H238" s="6">
        <v>1850.06</v>
      </c>
      <c r="I238" s="6">
        <v>0</v>
      </c>
      <c r="J238" s="6">
        <v>0</v>
      </c>
      <c r="K238" s="6">
        <v>0</v>
      </c>
      <c r="L238" s="6"/>
      <c r="M238" s="6">
        <v>0</v>
      </c>
      <c r="N238" s="6">
        <v>50</v>
      </c>
      <c r="O238" s="6">
        <v>0</v>
      </c>
      <c r="P238" s="6">
        <v>0</v>
      </c>
      <c r="Q238" s="6">
        <v>0</v>
      </c>
      <c r="R238" s="6"/>
      <c r="S238" s="6"/>
      <c r="T238" s="6"/>
      <c r="U238" s="6"/>
      <c r="V238" s="6">
        <v>2969.14</v>
      </c>
      <c r="W238" s="6">
        <v>3776.48</v>
      </c>
      <c r="X238" s="6">
        <v>2969.14</v>
      </c>
      <c r="Y238" s="513">
        <f>IF(A238&lt;&gt;"",IF(A238=мар17!A287,0,1),IF(AND(B238=мар17!B287,C238=мар17!C287),0,1))</f>
        <v>0</v>
      </c>
      <c r="Z238" s="70" t="str">
        <f t="shared" si="28"/>
        <v>ул. Пятая д.5</v>
      </c>
      <c r="AA238" s="504">
        <f>IF($B238&lt;&gt;"",MAX(AA$7:AA237)+1,0)</f>
        <v>228</v>
      </c>
      <c r="AB238" s="502">
        <f t="shared" si="27"/>
        <v>238</v>
      </c>
      <c r="AC238" s="504">
        <f>1</f>
        <v>1</v>
      </c>
      <c r="AD238" s="103">
        <f t="shared" si="29"/>
        <v>1069.08</v>
      </c>
      <c r="AE238" s="103">
        <f t="shared" si="30"/>
        <v>1850.06</v>
      </c>
      <c r="AF238" s="103">
        <f t="shared" si="31"/>
        <v>50</v>
      </c>
      <c r="AG238" s="3"/>
    </row>
    <row r="239" spans="2:33" ht="13.2" x14ac:dyDescent="0.25">
      <c r="B239" s="1" t="str">
        <f>адреса!$G$283</f>
        <v>кв.81</v>
      </c>
      <c r="C239" s="522">
        <f>адреса!$I$283</f>
        <v>50000081</v>
      </c>
      <c r="D239" s="6" t="str">
        <f>адреса!$K$283</f>
        <v>ФИО-5-81</v>
      </c>
      <c r="E239" s="6">
        <v>2983.59</v>
      </c>
      <c r="F239" s="6">
        <v>1678.26</v>
      </c>
      <c r="G239" s="6">
        <v>0</v>
      </c>
      <c r="H239" s="6">
        <v>1229.3699999999999</v>
      </c>
      <c r="I239" s="6">
        <v>226.58</v>
      </c>
      <c r="J239" s="6">
        <v>614.08000000000004</v>
      </c>
      <c r="K239" s="6">
        <v>387.84</v>
      </c>
      <c r="L239" s="6"/>
      <c r="M239" s="6">
        <v>0</v>
      </c>
      <c r="N239" s="6">
        <v>50</v>
      </c>
      <c r="O239" s="6">
        <v>0</v>
      </c>
      <c r="P239" s="6">
        <v>0</v>
      </c>
      <c r="Q239" s="6">
        <v>0</v>
      </c>
      <c r="R239" s="6"/>
      <c r="S239" s="6"/>
      <c r="T239" s="6"/>
      <c r="U239" s="6"/>
      <c r="V239" s="6">
        <v>4186.13</v>
      </c>
      <c r="W239" s="6">
        <v>2983.59</v>
      </c>
      <c r="X239" s="6">
        <v>4186.13</v>
      </c>
      <c r="Y239" s="513">
        <f>IF(A239&lt;&gt;"",IF(A239=мар17!A288,0,1),IF(AND(B239=мар17!B288,C239=мар17!C288),0,1))</f>
        <v>0</v>
      </c>
      <c r="Z239" s="70" t="str">
        <f t="shared" si="28"/>
        <v>ул. Пятая д.5</v>
      </c>
      <c r="AA239" s="504">
        <f>IF($B239&lt;&gt;"",MAX(AA$7:AA238)+1,0)</f>
        <v>229</v>
      </c>
      <c r="AB239" s="502">
        <f t="shared" si="27"/>
        <v>239</v>
      </c>
      <c r="AC239" s="504">
        <f>1</f>
        <v>1</v>
      </c>
      <c r="AD239" s="103">
        <f t="shared" si="29"/>
        <v>1678.26</v>
      </c>
      <c r="AE239" s="103">
        <f t="shared" si="30"/>
        <v>2457.87</v>
      </c>
      <c r="AF239" s="103">
        <f t="shared" si="31"/>
        <v>50</v>
      </c>
      <c r="AG239" s="3"/>
    </row>
    <row r="240" spans="2:33" ht="13.2" x14ac:dyDescent="0.25">
      <c r="B240" s="1" t="str">
        <f>адреса!$G$284</f>
        <v>кв.82</v>
      </c>
      <c r="C240" s="522">
        <f>адреса!$I$284</f>
        <v>50000082</v>
      </c>
      <c r="D240" s="6" t="str">
        <f>адреса!$K$284</f>
        <v>ФИО-5-82</v>
      </c>
      <c r="E240" s="6">
        <v>13654.95</v>
      </c>
      <c r="F240" s="6">
        <v>2669.35</v>
      </c>
      <c r="G240" s="6">
        <v>0</v>
      </c>
      <c r="H240" s="6">
        <v>1957.81</v>
      </c>
      <c r="I240" s="6">
        <v>162.47</v>
      </c>
      <c r="J240" s="6">
        <v>766.53</v>
      </c>
      <c r="K240" s="6">
        <v>341.37</v>
      </c>
      <c r="L240" s="6"/>
      <c r="M240" s="6">
        <v>0</v>
      </c>
      <c r="N240" s="6">
        <v>50</v>
      </c>
      <c r="O240" s="6">
        <v>0</v>
      </c>
      <c r="P240" s="6">
        <v>0</v>
      </c>
      <c r="Q240" s="6">
        <v>0</v>
      </c>
      <c r="R240" s="6"/>
      <c r="S240" s="6"/>
      <c r="T240" s="6"/>
      <c r="U240" s="6"/>
      <c r="V240" s="6">
        <v>5947.53</v>
      </c>
      <c r="W240" s="6">
        <v>13700</v>
      </c>
      <c r="X240" s="6">
        <v>5902.48</v>
      </c>
      <c r="Y240" s="513">
        <f>IF(A240&lt;&gt;"",IF(A240=мар17!A289,0,1),IF(AND(B240=мар17!B289,C240=мар17!C289),0,1))</f>
        <v>0</v>
      </c>
      <c r="Z240" s="70" t="str">
        <f t="shared" si="28"/>
        <v>ул. Пятая д.5</v>
      </c>
      <c r="AA240" s="504">
        <f>IF($B240&lt;&gt;"",MAX(AA$7:AA239)+1,0)</f>
        <v>230</v>
      </c>
      <c r="AB240" s="502">
        <f t="shared" si="27"/>
        <v>240</v>
      </c>
      <c r="AC240" s="504">
        <f>1</f>
        <v>1</v>
      </c>
      <c r="AD240" s="103">
        <f t="shared" si="29"/>
        <v>2669.35</v>
      </c>
      <c r="AE240" s="103">
        <f t="shared" si="30"/>
        <v>3228.1799999999994</v>
      </c>
      <c r="AF240" s="103">
        <f t="shared" si="31"/>
        <v>50.000000000000455</v>
      </c>
      <c r="AG240" s="3"/>
    </row>
    <row r="241" spans="2:33" ht="13.2" x14ac:dyDescent="0.25">
      <c r="B241" s="1" t="str">
        <f>адреса!$G$285</f>
        <v>кв.83</v>
      </c>
      <c r="C241" s="522">
        <f>адреса!$I$285</f>
        <v>50000083</v>
      </c>
      <c r="D241" s="6" t="str">
        <f>адреса!$K$285</f>
        <v>ФИО-5-83</v>
      </c>
      <c r="E241" s="6">
        <v>5209.68</v>
      </c>
      <c r="F241" s="6">
        <v>2631.78</v>
      </c>
      <c r="G241" s="6">
        <v>0</v>
      </c>
      <c r="H241" s="6">
        <v>1929.87</v>
      </c>
      <c r="I241" s="6">
        <v>117.49</v>
      </c>
      <c r="J241" s="6">
        <v>487.03</v>
      </c>
      <c r="K241" s="6">
        <v>233.81</v>
      </c>
      <c r="L241" s="6"/>
      <c r="M241" s="6">
        <v>0</v>
      </c>
      <c r="N241" s="6">
        <v>50</v>
      </c>
      <c r="O241" s="6">
        <v>0</v>
      </c>
      <c r="P241" s="6">
        <v>0</v>
      </c>
      <c r="Q241" s="6">
        <v>0</v>
      </c>
      <c r="R241" s="6"/>
      <c r="S241" s="6"/>
      <c r="T241" s="6"/>
      <c r="U241" s="6"/>
      <c r="V241" s="6">
        <v>5449.98</v>
      </c>
      <c r="W241" s="6">
        <v>10668.66</v>
      </c>
      <c r="X241" s="6">
        <v>-9</v>
      </c>
      <c r="Y241" s="513">
        <f>IF(A241&lt;&gt;"",IF(A241=мар17!A290,0,1),IF(AND(B241=мар17!B290,C241=мар17!C290),0,1))</f>
        <v>0</v>
      </c>
      <c r="Z241" s="70" t="str">
        <f t="shared" si="28"/>
        <v>ул. Пятая д.5</v>
      </c>
      <c r="AA241" s="504">
        <f>IF($B241&lt;&gt;"",MAX(AA$7:AA240)+1,0)</f>
        <v>231</v>
      </c>
      <c r="AB241" s="502">
        <f t="shared" si="27"/>
        <v>241</v>
      </c>
      <c r="AC241" s="504">
        <f>1</f>
        <v>1</v>
      </c>
      <c r="AD241" s="103">
        <f t="shared" si="29"/>
        <v>2631.78</v>
      </c>
      <c r="AE241" s="103">
        <f t="shared" si="30"/>
        <v>2768.2</v>
      </c>
      <c r="AF241" s="103">
        <f t="shared" si="31"/>
        <v>49.999999999999545</v>
      </c>
      <c r="AG241" s="3"/>
    </row>
    <row r="242" spans="2:33" ht="13.2" x14ac:dyDescent="0.25">
      <c r="B242" s="1" t="str">
        <f>адреса!$G$286</f>
        <v>кв.84</v>
      </c>
      <c r="C242" s="522">
        <f>адреса!$I$286</f>
        <v>50000084</v>
      </c>
      <c r="D242" s="6" t="str">
        <f>адреса!$K$286</f>
        <v>ФИО-5-84</v>
      </c>
      <c r="E242" s="6">
        <v>2997.08</v>
      </c>
      <c r="F242" s="6">
        <v>1683.77</v>
      </c>
      <c r="G242" s="6">
        <v>0</v>
      </c>
      <c r="H242" s="6">
        <v>1235.3599999999999</v>
      </c>
      <c r="I242" s="6">
        <v>324.70999999999998</v>
      </c>
      <c r="J242" s="6">
        <v>1591.97</v>
      </c>
      <c r="K242" s="6">
        <v>693.89</v>
      </c>
      <c r="L242" s="6"/>
      <c r="M242" s="6">
        <v>0</v>
      </c>
      <c r="N242" s="6">
        <v>50</v>
      </c>
      <c r="O242" s="6">
        <v>0</v>
      </c>
      <c r="P242" s="6">
        <v>0</v>
      </c>
      <c r="Q242" s="6">
        <v>0</v>
      </c>
      <c r="R242" s="6"/>
      <c r="S242" s="6"/>
      <c r="T242" s="6"/>
      <c r="U242" s="6"/>
      <c r="V242" s="6">
        <v>5579.7</v>
      </c>
      <c r="W242" s="6">
        <v>2997.08</v>
      </c>
      <c r="X242" s="6">
        <v>5579.7</v>
      </c>
      <c r="Y242" s="513">
        <f>IF(A242&lt;&gt;"",IF(A242=мар17!A291,0,1),IF(AND(B242=мар17!B291,C242=мар17!C291),0,1))</f>
        <v>0</v>
      </c>
      <c r="Z242" s="70" t="str">
        <f t="shared" si="28"/>
        <v>ул. Пятая д.5</v>
      </c>
      <c r="AA242" s="504">
        <f>IF($B242&lt;&gt;"",MAX(AA$7:AA241)+1,0)</f>
        <v>232</v>
      </c>
      <c r="AB242" s="502">
        <f t="shared" si="27"/>
        <v>242</v>
      </c>
      <c r="AC242" s="504">
        <f>1</f>
        <v>1</v>
      </c>
      <c r="AD242" s="103">
        <f t="shared" si="29"/>
        <v>1683.77</v>
      </c>
      <c r="AE242" s="103">
        <f t="shared" si="30"/>
        <v>3845.93</v>
      </c>
      <c r="AF242" s="103">
        <f t="shared" si="31"/>
        <v>50</v>
      </c>
      <c r="AG242" s="3"/>
    </row>
    <row r="243" spans="2:33" ht="13.2" x14ac:dyDescent="0.25">
      <c r="B243" s="1" t="str">
        <f>адреса!$G$287</f>
        <v>кв.85</v>
      </c>
      <c r="C243" s="522">
        <f>адреса!$I$287</f>
        <v>50000085</v>
      </c>
      <c r="D243" s="6" t="str">
        <f>адреса!$K$287</f>
        <v>ФИО-5-85</v>
      </c>
      <c r="E243" s="6">
        <v>9767.02</v>
      </c>
      <c r="F243" s="6">
        <v>1678.27</v>
      </c>
      <c r="G243" s="6">
        <v>0</v>
      </c>
      <c r="H243" s="6">
        <v>1229.3699999999999</v>
      </c>
      <c r="I243" s="6">
        <v>0</v>
      </c>
      <c r="J243" s="6">
        <v>0</v>
      </c>
      <c r="K243" s="6">
        <v>0</v>
      </c>
      <c r="L243" s="6"/>
      <c r="M243" s="6">
        <v>0</v>
      </c>
      <c r="N243" s="6">
        <v>50</v>
      </c>
      <c r="O243" s="6">
        <v>0</v>
      </c>
      <c r="P243" s="6">
        <v>0</v>
      </c>
      <c r="Q243" s="6">
        <v>0</v>
      </c>
      <c r="R243" s="6"/>
      <c r="S243" s="6"/>
      <c r="T243" s="6"/>
      <c r="U243" s="6"/>
      <c r="V243" s="6">
        <v>2957.64</v>
      </c>
      <c r="W243" s="6">
        <v>9767.02</v>
      </c>
      <c r="X243" s="6">
        <v>2957.64</v>
      </c>
      <c r="Y243" s="513">
        <f>IF(A243&lt;&gt;"",IF(A243=мар17!A292,0,1),IF(AND(B243=мар17!B292,C243=мар17!C292),0,1))</f>
        <v>0</v>
      </c>
      <c r="Z243" s="70" t="str">
        <f t="shared" si="28"/>
        <v>ул. Пятая д.5</v>
      </c>
      <c r="AA243" s="504">
        <f>IF($B243&lt;&gt;"",MAX(AA$7:AA242)+1,0)</f>
        <v>233</v>
      </c>
      <c r="AB243" s="502">
        <f t="shared" si="27"/>
        <v>243</v>
      </c>
      <c r="AC243" s="504">
        <f>1</f>
        <v>1</v>
      </c>
      <c r="AD243" s="103">
        <f t="shared" si="29"/>
        <v>1678.27</v>
      </c>
      <c r="AE243" s="103">
        <f t="shared" si="30"/>
        <v>1229.3699999999999</v>
      </c>
      <c r="AF243" s="103">
        <f t="shared" si="31"/>
        <v>50</v>
      </c>
      <c r="AG243" s="3"/>
    </row>
    <row r="244" spans="2:33" ht="13.2" x14ac:dyDescent="0.25">
      <c r="B244" s="1" t="str">
        <f>адреса!$G$288</f>
        <v>кв.86</v>
      </c>
      <c r="C244" s="522">
        <f>адреса!$I$288</f>
        <v>50000086</v>
      </c>
      <c r="D244" s="6" t="str">
        <f>адреса!$K$288</f>
        <v>ФИО-5-86</v>
      </c>
      <c r="E244" s="6">
        <v>5323.09</v>
      </c>
      <c r="F244" s="6">
        <v>2669.34</v>
      </c>
      <c r="G244" s="6">
        <v>0</v>
      </c>
      <c r="H244" s="6">
        <v>1957.81</v>
      </c>
      <c r="I244" s="6">
        <v>63.76</v>
      </c>
      <c r="J244" s="6">
        <v>296.82</v>
      </c>
      <c r="K244" s="6">
        <v>133.19</v>
      </c>
      <c r="L244" s="6"/>
      <c r="M244" s="6">
        <v>0</v>
      </c>
      <c r="N244" s="6">
        <v>50</v>
      </c>
      <c r="O244" s="6">
        <v>0</v>
      </c>
      <c r="P244" s="6">
        <v>0</v>
      </c>
      <c r="Q244" s="6">
        <v>0</v>
      </c>
      <c r="R244" s="6"/>
      <c r="S244" s="6"/>
      <c r="T244" s="6"/>
      <c r="U244" s="6"/>
      <c r="V244" s="6">
        <v>5170.92</v>
      </c>
      <c r="W244" s="6">
        <v>5323.09</v>
      </c>
      <c r="X244" s="6">
        <v>5170.92</v>
      </c>
      <c r="Y244" s="513">
        <f>IF(A244&lt;&gt;"",IF(A244=мар17!A293,0,1),IF(AND(B244=мар17!B293,C244=мар17!C293),0,1))</f>
        <v>0</v>
      </c>
      <c r="Z244" s="70" t="str">
        <f t="shared" si="28"/>
        <v>ул. Пятая д.5</v>
      </c>
      <c r="AA244" s="504">
        <f>IF($B244&lt;&gt;"",MAX(AA$7:AA243)+1,0)</f>
        <v>234</v>
      </c>
      <c r="AB244" s="502">
        <f t="shared" si="27"/>
        <v>244</v>
      </c>
      <c r="AC244" s="504">
        <f>1</f>
        <v>1</v>
      </c>
      <c r="AD244" s="103">
        <f t="shared" si="29"/>
        <v>2669.34</v>
      </c>
      <c r="AE244" s="103">
        <f t="shared" si="30"/>
        <v>2451.58</v>
      </c>
      <c r="AF244" s="103">
        <f t="shared" si="31"/>
        <v>50</v>
      </c>
      <c r="AG244" s="3"/>
    </row>
    <row r="245" spans="2:33" ht="13.2" x14ac:dyDescent="0.25">
      <c r="B245" s="1" t="str">
        <f>адреса!$G$289</f>
        <v>кв.87</v>
      </c>
      <c r="C245" s="522">
        <f>адреса!$I$289</f>
        <v>50000087</v>
      </c>
      <c r="D245" s="6" t="str">
        <f>адреса!$K$289</f>
        <v>ФИО-5-87</v>
      </c>
      <c r="E245" s="6">
        <v>5657.66</v>
      </c>
      <c r="F245" s="6">
        <v>2669.34</v>
      </c>
      <c r="G245" s="6">
        <v>0</v>
      </c>
      <c r="H245" s="6">
        <v>1957.81</v>
      </c>
      <c r="I245" s="6">
        <v>127.05</v>
      </c>
      <c r="J245" s="6">
        <v>519.67999999999995</v>
      </c>
      <c r="K245" s="6">
        <v>251.49</v>
      </c>
      <c r="L245" s="6"/>
      <c r="M245" s="6">
        <v>0</v>
      </c>
      <c r="N245" s="6">
        <v>50</v>
      </c>
      <c r="O245" s="6">
        <v>0</v>
      </c>
      <c r="P245" s="6">
        <v>0</v>
      </c>
      <c r="Q245" s="6">
        <v>0</v>
      </c>
      <c r="R245" s="6"/>
      <c r="S245" s="6"/>
      <c r="T245" s="6"/>
      <c r="U245" s="6"/>
      <c r="V245" s="6">
        <v>5575.37</v>
      </c>
      <c r="W245" s="6">
        <v>5657.66</v>
      </c>
      <c r="X245" s="6">
        <v>5575.37</v>
      </c>
      <c r="Y245" s="513">
        <f>IF(A245&lt;&gt;"",IF(A245=мар17!A294,0,1),IF(AND(B245=мар17!B294,C245=мар17!C294),0,1))</f>
        <v>0</v>
      </c>
      <c r="Z245" s="70" t="str">
        <f t="shared" si="28"/>
        <v>ул. Пятая д.5</v>
      </c>
      <c r="AA245" s="504">
        <f>IF($B245&lt;&gt;"",MAX(AA$7:AA244)+1,0)</f>
        <v>235</v>
      </c>
      <c r="AB245" s="502">
        <f t="shared" si="27"/>
        <v>245</v>
      </c>
      <c r="AC245" s="504">
        <f>1</f>
        <v>1</v>
      </c>
      <c r="AD245" s="103">
        <f t="shared" si="29"/>
        <v>2669.34</v>
      </c>
      <c r="AE245" s="103">
        <f t="shared" si="30"/>
        <v>2856.0299999999997</v>
      </c>
      <c r="AF245" s="103">
        <f t="shared" si="31"/>
        <v>50</v>
      </c>
      <c r="AG245" s="3"/>
    </row>
    <row r="246" spans="2:33" ht="13.2" x14ac:dyDescent="0.25">
      <c r="B246" s="1" t="str">
        <f>адреса!$G$290</f>
        <v>кв.88</v>
      </c>
      <c r="C246" s="522">
        <f>адреса!$I$290</f>
        <v>50000088</v>
      </c>
      <c r="D246" s="6" t="str">
        <f>адреса!$K$290</f>
        <v>ФИО-5-88</v>
      </c>
      <c r="E246" s="6">
        <v>3747.14</v>
      </c>
      <c r="F246" s="6">
        <v>1697.04</v>
      </c>
      <c r="G246" s="6">
        <v>0</v>
      </c>
      <c r="H246" s="6">
        <v>1243.3399999999999</v>
      </c>
      <c r="I246" s="6">
        <v>0</v>
      </c>
      <c r="J246" s="6">
        <v>0</v>
      </c>
      <c r="K246" s="6">
        <v>0</v>
      </c>
      <c r="L246" s="6"/>
      <c r="M246" s="6">
        <v>0</v>
      </c>
      <c r="N246" s="6">
        <v>50</v>
      </c>
      <c r="O246" s="6">
        <v>0</v>
      </c>
      <c r="P246" s="6">
        <v>0</v>
      </c>
      <c r="Q246" s="6">
        <v>0</v>
      </c>
      <c r="R246" s="6"/>
      <c r="S246" s="6"/>
      <c r="T246" s="6"/>
      <c r="U246" s="6"/>
      <c r="V246" s="6">
        <v>2990.38</v>
      </c>
      <c r="W246" s="6">
        <v>3747.14</v>
      </c>
      <c r="X246" s="6">
        <v>2990.38</v>
      </c>
      <c r="Y246" s="513">
        <f>IF(A246&lt;&gt;"",IF(A246=мар17!A295,0,1),IF(AND(B246=мар17!B295,C246=мар17!C295),0,1))</f>
        <v>0</v>
      </c>
      <c r="Z246" s="70" t="str">
        <f t="shared" si="28"/>
        <v>ул. Пятая д.5</v>
      </c>
      <c r="AA246" s="504">
        <f>IF($B246&lt;&gt;"",MAX(AA$7:AA245)+1,0)</f>
        <v>236</v>
      </c>
      <c r="AB246" s="502">
        <f t="shared" si="27"/>
        <v>246</v>
      </c>
      <c r="AC246" s="504">
        <f>1</f>
        <v>1</v>
      </c>
      <c r="AD246" s="103">
        <f t="shared" si="29"/>
        <v>1697.04</v>
      </c>
      <c r="AE246" s="103">
        <f t="shared" si="30"/>
        <v>1243.3399999999999</v>
      </c>
      <c r="AF246" s="103">
        <f t="shared" si="31"/>
        <v>50.000000000000227</v>
      </c>
      <c r="AG246" s="3"/>
    </row>
    <row r="247" spans="2:33" ht="13.2" x14ac:dyDescent="0.25">
      <c r="B247" s="1" t="str">
        <f>адреса!$G$291</f>
        <v>кв.89</v>
      </c>
      <c r="C247" s="522">
        <f>адреса!$I$291</f>
        <v>50000089</v>
      </c>
      <c r="D247" s="6" t="str">
        <f>адреса!$K$291</f>
        <v>ФИО-5-89</v>
      </c>
      <c r="E247" s="6">
        <v>2983.59</v>
      </c>
      <c r="F247" s="6">
        <v>805.5</v>
      </c>
      <c r="G247" s="6">
        <v>0</v>
      </c>
      <c r="H247" s="6">
        <v>1229.3699999999999</v>
      </c>
      <c r="I247" s="6">
        <v>116.42</v>
      </c>
      <c r="J247" s="6">
        <v>517.83000000000004</v>
      </c>
      <c r="K247" s="6">
        <v>238.52</v>
      </c>
      <c r="L247" s="6"/>
      <c r="M247" s="6">
        <v>0</v>
      </c>
      <c r="N247" s="6">
        <v>50</v>
      </c>
      <c r="O247" s="6">
        <v>0</v>
      </c>
      <c r="P247" s="6">
        <v>0</v>
      </c>
      <c r="Q247" s="6">
        <v>0</v>
      </c>
      <c r="R247" s="6"/>
      <c r="S247" s="6"/>
      <c r="T247" s="6"/>
      <c r="U247" s="6"/>
      <c r="V247" s="6">
        <v>2957.64</v>
      </c>
      <c r="W247" s="6">
        <v>0</v>
      </c>
      <c r="X247" s="6">
        <v>5941.23</v>
      </c>
      <c r="Y247" s="513">
        <f>IF(A247&lt;&gt;"",IF(A247=мар17!A296,0,1),IF(AND(B247=мар17!B296,C247=мар17!C296),0,1))</f>
        <v>0</v>
      </c>
      <c r="Z247" s="70" t="str">
        <f t="shared" si="28"/>
        <v>ул. Пятая д.5</v>
      </c>
      <c r="AA247" s="504">
        <f>IF($B247&lt;&gt;"",MAX(AA$7:AA246)+1,0)</f>
        <v>237</v>
      </c>
      <c r="AB247" s="502">
        <f t="shared" si="27"/>
        <v>247</v>
      </c>
      <c r="AC247" s="504">
        <f>1</f>
        <v>1</v>
      </c>
      <c r="AD247" s="103">
        <f t="shared" si="29"/>
        <v>805.5</v>
      </c>
      <c r="AE247" s="103">
        <f t="shared" si="30"/>
        <v>2102.14</v>
      </c>
      <c r="AF247" s="103">
        <f t="shared" si="31"/>
        <v>50</v>
      </c>
      <c r="AG247" s="3"/>
    </row>
    <row r="248" spans="2:33" ht="13.2" x14ac:dyDescent="0.25">
      <c r="B248" s="1" t="str">
        <f>адреса!$G$292</f>
        <v>кв.90</v>
      </c>
      <c r="C248" s="522">
        <f>адреса!$I$292</f>
        <v>50000090</v>
      </c>
      <c r="D248" s="6" t="str">
        <f>адреса!$K$292</f>
        <v>ФИО-5-90</v>
      </c>
      <c r="E248" s="6">
        <v>0.2</v>
      </c>
      <c r="F248" s="6">
        <v>2645.05</v>
      </c>
      <c r="G248" s="6">
        <v>0</v>
      </c>
      <c r="H248" s="6">
        <v>1937.85</v>
      </c>
      <c r="I248" s="6">
        <v>0</v>
      </c>
      <c r="J248" s="6">
        <v>0</v>
      </c>
      <c r="K248" s="6">
        <v>0</v>
      </c>
      <c r="L248" s="6"/>
      <c r="M248" s="6">
        <v>0</v>
      </c>
      <c r="N248" s="6">
        <v>50</v>
      </c>
      <c r="O248" s="6">
        <v>0</v>
      </c>
      <c r="P248" s="6">
        <v>0</v>
      </c>
      <c r="Q248" s="6">
        <v>0</v>
      </c>
      <c r="R248" s="6"/>
      <c r="S248" s="6"/>
      <c r="T248" s="6"/>
      <c r="U248" s="6"/>
      <c r="V248" s="6">
        <v>4632.8999999999996</v>
      </c>
      <c r="W248" s="6">
        <v>4633.1000000000004</v>
      </c>
      <c r="X248" s="6">
        <v>0</v>
      </c>
      <c r="Y248" s="513">
        <f>IF(A248&lt;&gt;"",IF(A248=мар17!A297,0,1),IF(AND(B248=мар17!B297,C248=мар17!C297),0,1))</f>
        <v>0</v>
      </c>
      <c r="Z248" s="70" t="str">
        <f t="shared" si="28"/>
        <v>ул. Пятая д.5</v>
      </c>
      <c r="AA248" s="504">
        <f>IF($B248&lt;&gt;"",MAX(AA$7:AA247)+1,0)</f>
        <v>238</v>
      </c>
      <c r="AB248" s="502">
        <f t="shared" si="27"/>
        <v>248</v>
      </c>
      <c r="AC248" s="504">
        <f>1</f>
        <v>1</v>
      </c>
      <c r="AD248" s="103">
        <f t="shared" si="29"/>
        <v>2645.05</v>
      </c>
      <c r="AE248" s="103">
        <f t="shared" si="30"/>
        <v>1937.85</v>
      </c>
      <c r="AF248" s="103">
        <f t="shared" si="31"/>
        <v>49.999999999999545</v>
      </c>
      <c r="AG248" s="3"/>
    </row>
    <row r="249" spans="2:33" ht="13.2" x14ac:dyDescent="0.25">
      <c r="B249" s="1" t="str">
        <f>адреса!$G$293</f>
        <v>кв.91</v>
      </c>
      <c r="C249" s="522">
        <f>адреса!$I$293</f>
        <v>50000091</v>
      </c>
      <c r="D249" s="6" t="str">
        <f>адреса!$K$293</f>
        <v>ФИО-5-91</v>
      </c>
      <c r="E249" s="6">
        <v>15456.38</v>
      </c>
      <c r="F249" s="6">
        <v>2669.33</v>
      </c>
      <c r="G249" s="6">
        <v>0</v>
      </c>
      <c r="H249" s="6">
        <v>1957.81</v>
      </c>
      <c r="I249" s="6">
        <v>0</v>
      </c>
      <c r="J249" s="6">
        <v>0</v>
      </c>
      <c r="K249" s="6">
        <v>0</v>
      </c>
      <c r="L249" s="6"/>
      <c r="M249" s="6">
        <v>0</v>
      </c>
      <c r="N249" s="6">
        <v>50</v>
      </c>
      <c r="O249" s="6">
        <v>0</v>
      </c>
      <c r="P249" s="6">
        <v>0</v>
      </c>
      <c r="Q249" s="6">
        <v>0</v>
      </c>
      <c r="R249" s="6"/>
      <c r="S249" s="6"/>
      <c r="T249" s="6"/>
      <c r="U249" s="6"/>
      <c r="V249" s="6">
        <v>4677.1400000000003</v>
      </c>
      <c r="W249" s="6">
        <v>0</v>
      </c>
      <c r="X249" s="6">
        <v>20133.52</v>
      </c>
      <c r="Y249" s="513">
        <f>IF(A249&lt;&gt;"",IF(A249=мар17!A298,0,1),IF(AND(B249=мар17!B298,C249=мар17!C298),0,1))</f>
        <v>0</v>
      </c>
      <c r="Z249" s="70" t="str">
        <f t="shared" si="28"/>
        <v>ул. Пятая д.5</v>
      </c>
      <c r="AA249" s="504">
        <f>IF($B249&lt;&gt;"",MAX(AA$7:AA248)+1,0)</f>
        <v>239</v>
      </c>
      <c r="AB249" s="502">
        <f t="shared" si="27"/>
        <v>249</v>
      </c>
      <c r="AC249" s="504">
        <f>1</f>
        <v>1</v>
      </c>
      <c r="AD249" s="103">
        <f t="shared" si="29"/>
        <v>2669.33</v>
      </c>
      <c r="AE249" s="103">
        <f t="shared" si="30"/>
        <v>1957.81</v>
      </c>
      <c r="AF249" s="103">
        <f t="shared" si="31"/>
        <v>50.000000000000455</v>
      </c>
      <c r="AG249" s="3"/>
    </row>
    <row r="250" spans="2:33" ht="13.2" x14ac:dyDescent="0.25">
      <c r="B250" s="1" t="str">
        <f>адреса!$G$294</f>
        <v>кв.92</v>
      </c>
      <c r="C250" s="522">
        <f>адреса!$I$294</f>
        <v>50000092</v>
      </c>
      <c r="D250" s="6" t="str">
        <f>адреса!$K$294</f>
        <v>ФИО-5-92</v>
      </c>
      <c r="E250" s="6">
        <v>3168.79</v>
      </c>
      <c r="F250" s="6">
        <v>1697.04</v>
      </c>
      <c r="G250" s="6">
        <v>0</v>
      </c>
      <c r="H250" s="6">
        <v>1243.3399999999999</v>
      </c>
      <c r="I250" s="6">
        <v>0</v>
      </c>
      <c r="J250" s="6">
        <v>0</v>
      </c>
      <c r="K250" s="6">
        <v>0</v>
      </c>
      <c r="L250" s="6"/>
      <c r="M250" s="6">
        <v>0</v>
      </c>
      <c r="N250" s="6">
        <v>50</v>
      </c>
      <c r="O250" s="6">
        <v>0</v>
      </c>
      <c r="P250" s="6">
        <v>0</v>
      </c>
      <c r="Q250" s="6">
        <v>0</v>
      </c>
      <c r="R250" s="6"/>
      <c r="S250" s="6"/>
      <c r="T250" s="6"/>
      <c r="U250" s="6"/>
      <c r="V250" s="6">
        <v>2990.38</v>
      </c>
      <c r="W250" s="6">
        <v>6159.17</v>
      </c>
      <c r="X250" s="6">
        <v>0</v>
      </c>
      <c r="Y250" s="513">
        <f>IF(A250&lt;&gt;"",IF(A250=мар17!A299,0,1),IF(AND(B250=мар17!B299,C250=мар17!C299),0,1))</f>
        <v>0</v>
      </c>
      <c r="Z250" s="70" t="str">
        <f t="shared" si="28"/>
        <v>ул. Пятая д.5</v>
      </c>
      <c r="AA250" s="504">
        <f>IF($B250&lt;&gt;"",MAX(AA$7:AA249)+1,0)</f>
        <v>240</v>
      </c>
      <c r="AB250" s="502">
        <f t="shared" si="27"/>
        <v>250</v>
      </c>
      <c r="AC250" s="504">
        <f>1</f>
        <v>1</v>
      </c>
      <c r="AD250" s="103">
        <f t="shared" si="29"/>
        <v>1697.04</v>
      </c>
      <c r="AE250" s="103">
        <f t="shared" si="30"/>
        <v>1243.3399999999999</v>
      </c>
      <c r="AF250" s="103">
        <f t="shared" si="31"/>
        <v>50.000000000000227</v>
      </c>
      <c r="AG250" s="3"/>
    </row>
    <row r="251" spans="2:33" ht="13.2" x14ac:dyDescent="0.25">
      <c r="B251" s="1" t="str">
        <f>адреса!$G$295</f>
        <v>кв.93</v>
      </c>
      <c r="C251" s="522">
        <f>адреса!$I$295</f>
        <v>50000093</v>
      </c>
      <c r="D251" s="6" t="str">
        <f>адреса!$K$295</f>
        <v>ФИО-5-93</v>
      </c>
      <c r="E251" s="6">
        <v>3813.73</v>
      </c>
      <c r="F251" s="6">
        <v>1678.27</v>
      </c>
      <c r="G251" s="6">
        <v>0</v>
      </c>
      <c r="H251" s="6">
        <v>1229.3699999999999</v>
      </c>
      <c r="I251" s="6">
        <v>0</v>
      </c>
      <c r="J251" s="6">
        <v>0</v>
      </c>
      <c r="K251" s="6">
        <v>0</v>
      </c>
      <c r="L251" s="6"/>
      <c r="M251" s="6">
        <v>0</v>
      </c>
      <c r="N251" s="6">
        <v>50</v>
      </c>
      <c r="O251" s="6">
        <v>0</v>
      </c>
      <c r="P251" s="6">
        <v>0</v>
      </c>
      <c r="Q251" s="6">
        <v>0</v>
      </c>
      <c r="R251" s="6"/>
      <c r="S251" s="6"/>
      <c r="T251" s="6"/>
      <c r="U251" s="6"/>
      <c r="V251" s="6">
        <v>2957.64</v>
      </c>
      <c r="W251" s="6">
        <v>3813.73</v>
      </c>
      <c r="X251" s="6">
        <v>2957.64</v>
      </c>
      <c r="Y251" s="513">
        <f>IF(A251&lt;&gt;"",IF(A251=мар17!A300,0,1),IF(AND(B251=мар17!B300,C251=мар17!C300),0,1))</f>
        <v>0</v>
      </c>
      <c r="Z251" s="70" t="str">
        <f t="shared" si="28"/>
        <v>ул. Пятая д.5</v>
      </c>
      <c r="AA251" s="504">
        <f>IF($B251&lt;&gt;"",MAX(AA$7:AA250)+1,0)</f>
        <v>241</v>
      </c>
      <c r="AB251" s="502">
        <f t="shared" si="27"/>
        <v>251</v>
      </c>
      <c r="AC251" s="504">
        <f>1</f>
        <v>1</v>
      </c>
      <c r="AD251" s="103">
        <f t="shared" si="29"/>
        <v>1678.27</v>
      </c>
      <c r="AE251" s="103">
        <f t="shared" si="30"/>
        <v>1229.3699999999999</v>
      </c>
      <c r="AF251" s="103">
        <f t="shared" si="31"/>
        <v>50</v>
      </c>
      <c r="AG251" s="3"/>
    </row>
    <row r="252" spans="2:33" ht="13.2" x14ac:dyDescent="0.25">
      <c r="B252" s="1" t="str">
        <f>адреса!$G$296</f>
        <v>кв.94</v>
      </c>
      <c r="C252" s="522">
        <f>адреса!$I$296</f>
        <v>50000094</v>
      </c>
      <c r="D252" s="6" t="str">
        <f>адреса!$K$296</f>
        <v>ФИО-5-94</v>
      </c>
      <c r="E252" s="6">
        <v>40585.72</v>
      </c>
      <c r="F252" s="6">
        <v>26.73</v>
      </c>
      <c r="G252" s="6">
        <v>0</v>
      </c>
      <c r="H252" s="6">
        <v>1937.85</v>
      </c>
      <c r="I252" s="6">
        <v>349.26</v>
      </c>
      <c r="J252" s="6">
        <v>1553.5</v>
      </c>
      <c r="K252" s="6">
        <v>715.56</v>
      </c>
      <c r="L252" s="6"/>
      <c r="M252" s="6">
        <v>0</v>
      </c>
      <c r="N252" s="6">
        <v>50</v>
      </c>
      <c r="O252" s="6">
        <v>0</v>
      </c>
      <c r="P252" s="6">
        <v>0</v>
      </c>
      <c r="Q252" s="6">
        <v>0</v>
      </c>
      <c r="R252" s="6"/>
      <c r="S252" s="6"/>
      <c r="T252" s="6"/>
      <c r="U252" s="6"/>
      <c r="V252" s="6">
        <v>4632.8999999999996</v>
      </c>
      <c r="W252" s="6">
        <v>0</v>
      </c>
      <c r="X252" s="6">
        <v>45218.62</v>
      </c>
      <c r="Y252" s="513">
        <f>IF(A252&lt;&gt;"",IF(A252=мар17!A301,0,1),IF(AND(B252=мар17!B301,C252=мар17!C301),0,1))</f>
        <v>0</v>
      </c>
      <c r="Z252" s="70" t="str">
        <f t="shared" si="28"/>
        <v>ул. Пятая д.5</v>
      </c>
      <c r="AA252" s="504">
        <f>IF($B252&lt;&gt;"",MAX(AA$7:AA251)+1,0)</f>
        <v>242</v>
      </c>
      <c r="AB252" s="502">
        <f t="shared" si="27"/>
        <v>252</v>
      </c>
      <c r="AC252" s="504">
        <f>1</f>
        <v>1</v>
      </c>
      <c r="AD252" s="103">
        <f t="shared" si="29"/>
        <v>26.73</v>
      </c>
      <c r="AE252" s="103">
        <f t="shared" si="30"/>
        <v>4556.17</v>
      </c>
      <c r="AF252" s="103">
        <f t="shared" si="31"/>
        <v>50</v>
      </c>
      <c r="AG252" s="3"/>
    </row>
    <row r="253" spans="2:33" ht="13.2" x14ac:dyDescent="0.25">
      <c r="B253" s="1" t="str">
        <f>адреса!$G$297</f>
        <v>кв.95</v>
      </c>
      <c r="C253" s="522">
        <f>адреса!$I$297</f>
        <v>50000095</v>
      </c>
      <c r="D253" s="6" t="str">
        <f>адреса!$K$297</f>
        <v>ФИО-5-95</v>
      </c>
      <c r="E253" s="6">
        <v>21839.8</v>
      </c>
      <c r="F253" s="6">
        <v>2669.33</v>
      </c>
      <c r="G253" s="6">
        <v>0</v>
      </c>
      <c r="H253" s="6">
        <v>1957.81</v>
      </c>
      <c r="I253" s="6">
        <v>371.36</v>
      </c>
      <c r="J253" s="6">
        <v>709.75</v>
      </c>
      <c r="K253" s="6">
        <v>578.13</v>
      </c>
      <c r="L253" s="6"/>
      <c r="M253" s="6">
        <v>0</v>
      </c>
      <c r="N253" s="6">
        <v>50</v>
      </c>
      <c r="O253" s="6">
        <v>0</v>
      </c>
      <c r="P253" s="6">
        <v>0</v>
      </c>
      <c r="Q253" s="6">
        <v>0</v>
      </c>
      <c r="R253" s="6"/>
      <c r="S253" s="6"/>
      <c r="T253" s="6"/>
      <c r="U253" s="6"/>
      <c r="V253" s="6">
        <v>6336.38</v>
      </c>
      <c r="W253" s="6">
        <v>0</v>
      </c>
      <c r="X253" s="6">
        <v>28176.18</v>
      </c>
      <c r="Y253" s="513">
        <f>IF(A253&lt;&gt;"",IF(A253=мар17!A302,0,1),IF(AND(B253=мар17!B302,C253=мар17!C302),0,1))</f>
        <v>0</v>
      </c>
      <c r="Z253" s="70" t="str">
        <f t="shared" si="28"/>
        <v>ул. Пятая д.5</v>
      </c>
      <c r="AA253" s="504">
        <f>IF($B253&lt;&gt;"",MAX(AA$7:AA252)+1,0)</f>
        <v>243</v>
      </c>
      <c r="AB253" s="502">
        <f t="shared" si="27"/>
        <v>253</v>
      </c>
      <c r="AC253" s="504">
        <f>1</f>
        <v>1</v>
      </c>
      <c r="AD253" s="103">
        <f t="shared" si="29"/>
        <v>2669.33</v>
      </c>
      <c r="AE253" s="103">
        <f t="shared" si="30"/>
        <v>3617.05</v>
      </c>
      <c r="AF253" s="103">
        <f t="shared" si="31"/>
        <v>50</v>
      </c>
      <c r="AG253" s="3"/>
    </row>
    <row r="254" spans="2:33" ht="13.2" x14ac:dyDescent="0.25">
      <c r="B254" s="1" t="str">
        <f>адреса!$G$298</f>
        <v>кв.96</v>
      </c>
      <c r="C254" s="522">
        <f>адреса!$I$298</f>
        <v>50000096</v>
      </c>
      <c r="D254" s="6" t="str">
        <f>адреса!$K$298</f>
        <v>ФИО-5-96</v>
      </c>
      <c r="E254" s="6">
        <v>40648.800000000003</v>
      </c>
      <c r="F254" s="6">
        <v>1697.04</v>
      </c>
      <c r="G254" s="6">
        <v>0</v>
      </c>
      <c r="H254" s="6">
        <v>1243.3399999999999</v>
      </c>
      <c r="I254" s="6">
        <v>0</v>
      </c>
      <c r="J254" s="6">
        <v>0</v>
      </c>
      <c r="K254" s="6">
        <v>0</v>
      </c>
      <c r="L254" s="6"/>
      <c r="M254" s="6">
        <v>0</v>
      </c>
      <c r="N254" s="6">
        <v>50</v>
      </c>
      <c r="O254" s="6">
        <v>0</v>
      </c>
      <c r="P254" s="6">
        <v>0</v>
      </c>
      <c r="Q254" s="6">
        <v>0</v>
      </c>
      <c r="R254" s="6"/>
      <c r="S254" s="6"/>
      <c r="T254" s="6"/>
      <c r="U254" s="6"/>
      <c r="V254" s="6">
        <v>2990.38</v>
      </c>
      <c r="W254" s="6">
        <v>20648.8</v>
      </c>
      <c r="X254" s="6">
        <v>22990.38</v>
      </c>
      <c r="Y254" s="513">
        <f>IF(A254&lt;&gt;"",IF(A254=мар17!A303,0,1),IF(AND(B254=мар17!B303,C254=мар17!C303),0,1))</f>
        <v>0</v>
      </c>
      <c r="Z254" s="70" t="str">
        <f t="shared" si="28"/>
        <v>ул. Пятая д.5</v>
      </c>
      <c r="AA254" s="504">
        <f>IF($B254&lt;&gt;"",MAX(AA$7:AA253)+1,0)</f>
        <v>244</v>
      </c>
      <c r="AB254" s="502">
        <f t="shared" si="27"/>
        <v>254</v>
      </c>
      <c r="AC254" s="504">
        <f>1</f>
        <v>1</v>
      </c>
      <c r="AD254" s="103">
        <f t="shared" si="29"/>
        <v>1697.04</v>
      </c>
      <c r="AE254" s="103">
        <f t="shared" si="30"/>
        <v>1243.3399999999999</v>
      </c>
      <c r="AF254" s="103">
        <f t="shared" si="31"/>
        <v>50.000000000000227</v>
      </c>
      <c r="AG254" s="3"/>
    </row>
    <row r="255" spans="2:33" ht="13.2" x14ac:dyDescent="0.25">
      <c r="B255" s="1" t="str">
        <f>адреса!$G$299</f>
        <v>кв.97</v>
      </c>
      <c r="C255" s="522">
        <f>адреса!$I$299</f>
        <v>50000097</v>
      </c>
      <c r="D255" s="6" t="str">
        <f>адреса!$K$299</f>
        <v>ФИО-5-97</v>
      </c>
      <c r="E255" s="6">
        <v>2983.59</v>
      </c>
      <c r="F255" s="6">
        <v>1678.27</v>
      </c>
      <c r="G255" s="6">
        <v>0</v>
      </c>
      <c r="H255" s="6">
        <v>1229.3699999999999</v>
      </c>
      <c r="I255" s="6">
        <v>1485.44</v>
      </c>
      <c r="J255" s="6">
        <v>3974.6</v>
      </c>
      <c r="K255" s="6">
        <v>2532.7600000000002</v>
      </c>
      <c r="L255" s="6"/>
      <c r="M255" s="6">
        <v>0</v>
      </c>
      <c r="N255" s="6">
        <v>50</v>
      </c>
      <c r="O255" s="6">
        <v>0</v>
      </c>
      <c r="P255" s="6">
        <v>0</v>
      </c>
      <c r="Q255" s="6">
        <v>0</v>
      </c>
      <c r="R255" s="6"/>
      <c r="S255" s="6"/>
      <c r="T255" s="6"/>
      <c r="U255" s="6"/>
      <c r="V255" s="6">
        <v>10950.44</v>
      </c>
      <c r="W255" s="6">
        <v>2983.59</v>
      </c>
      <c r="X255" s="6">
        <v>10950.44</v>
      </c>
      <c r="Y255" s="513">
        <f>IF(A255&lt;&gt;"",IF(A255=мар17!A304,0,1),IF(AND(B255=мар17!B304,C255=мар17!C304),0,1))</f>
        <v>0</v>
      </c>
      <c r="Z255" s="70" t="str">
        <f t="shared" si="28"/>
        <v>ул. Пятая д.5</v>
      </c>
      <c r="AA255" s="504">
        <f>IF($B255&lt;&gt;"",MAX(AA$7:AA254)+1,0)</f>
        <v>245</v>
      </c>
      <c r="AB255" s="502">
        <f t="shared" si="27"/>
        <v>255</v>
      </c>
      <c r="AC255" s="504">
        <f>1</f>
        <v>1</v>
      </c>
      <c r="AD255" s="103">
        <f t="shared" si="29"/>
        <v>1678.27</v>
      </c>
      <c r="AE255" s="103">
        <f t="shared" si="30"/>
        <v>9222.17</v>
      </c>
      <c r="AF255" s="103">
        <f t="shared" si="31"/>
        <v>50</v>
      </c>
      <c r="AG255" s="3"/>
    </row>
    <row r="256" spans="2:33" x14ac:dyDescent="0.3">
      <c r="B256" s="1" t="str">
        <f>адреса!$G$300</f>
        <v>кв.98</v>
      </c>
      <c r="C256" s="522">
        <f>адреса!$I$300</f>
        <v>50000098</v>
      </c>
      <c r="D256" s="6" t="str">
        <f>адреса!$K$300</f>
        <v>ФИО-5-98</v>
      </c>
      <c r="E256" s="6">
        <v>6078.36</v>
      </c>
      <c r="F256" s="6">
        <v>2639.06</v>
      </c>
      <c r="G256" s="6">
        <v>0</v>
      </c>
      <c r="H256" s="6">
        <v>1943.84</v>
      </c>
      <c r="I256" s="6">
        <v>255.31</v>
      </c>
      <c r="J256" s="6">
        <v>567.79999999999995</v>
      </c>
      <c r="K256" s="6">
        <v>412.95</v>
      </c>
      <c r="L256" s="6"/>
      <c r="M256" s="6">
        <v>0</v>
      </c>
      <c r="N256" s="6">
        <v>50</v>
      </c>
      <c r="O256" s="6">
        <v>0</v>
      </c>
      <c r="P256" s="6">
        <v>0</v>
      </c>
      <c r="Q256" s="6">
        <v>0</v>
      </c>
      <c r="R256" s="6"/>
      <c r="S256" s="6"/>
      <c r="T256" s="6"/>
      <c r="U256" s="6"/>
      <c r="V256" s="6">
        <v>5868.96</v>
      </c>
      <c r="W256" s="6">
        <v>6078.36</v>
      </c>
      <c r="X256" s="6">
        <v>5868.96</v>
      </c>
      <c r="Y256" s="513">
        <f>IF(A256&lt;&gt;"",IF(A256=мар17!A305,0,1),IF(AND(B256=мар17!B305,C256=мар17!C305),0,1))</f>
        <v>0</v>
      </c>
      <c r="Z256" s="70" t="str">
        <f t="shared" si="28"/>
        <v>ул. Пятая д.5</v>
      </c>
      <c r="AA256" s="504">
        <f>IF($B256&lt;&gt;"",MAX(AA$7:AA255)+1,0)</f>
        <v>246</v>
      </c>
      <c r="AB256" s="502">
        <f t="shared" si="27"/>
        <v>256</v>
      </c>
      <c r="AC256" s="504">
        <f>1</f>
        <v>1</v>
      </c>
      <c r="AD256" s="103">
        <f t="shared" si="29"/>
        <v>2639.06</v>
      </c>
      <c r="AE256" s="103">
        <f t="shared" si="30"/>
        <v>3179.8999999999996</v>
      </c>
      <c r="AF256" s="103">
        <f t="shared" si="31"/>
        <v>50.000000000000455</v>
      </c>
    </row>
    <row r="257" spans="1:24" x14ac:dyDescent="0.3">
      <c r="A257" s="4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</row>
    <row r="258" spans="1:24" x14ac:dyDescent="0.3">
      <c r="B258" s="4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</row>
  </sheetData>
  <autoFilter ref="A6:AG256"/>
  <conditionalFormatting sqref="A3">
    <cfRule type="cellIs" dxfId="17" priority="2" operator="equal">
      <formula>0</formula>
    </cfRule>
  </conditionalFormatting>
  <conditionalFormatting sqref="B2:D2">
    <cfRule type="cellIs" dxfId="16" priority="1" operator="equal">
      <formula>0</formula>
    </cfRule>
  </conditionalFormatting>
  <hyperlinks>
    <hyperlink ref="B2:D2" location="оглавление!A1" tooltip="в оглавление" display="оглавление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G306"/>
  <sheetViews>
    <sheetView workbookViewId="0">
      <pane xSplit="4" ySplit="6" topLeftCell="E7" activePane="bottomRight" state="frozen"/>
      <selection activeCell="C90" sqref="C90"/>
      <selection pane="topRight" activeCell="C90" sqref="C90"/>
      <selection pane="bottomLeft" activeCell="C90" sqref="C90"/>
      <selection pane="bottomRight" activeCell="A6" sqref="A6"/>
    </sheetView>
  </sheetViews>
  <sheetFormatPr defaultRowHeight="14.4" x14ac:dyDescent="0.3"/>
  <cols>
    <col min="1" max="1" width="12.6640625" style="1" customWidth="1"/>
    <col min="2" max="2" width="7.6640625" style="1" customWidth="1"/>
    <col min="3" max="3" width="15.6640625" style="3" bestFit="1" customWidth="1"/>
    <col min="4" max="4" width="37.109375" style="3" customWidth="1"/>
    <col min="5" max="5" width="12.6640625" style="3" bestFit="1" customWidth="1"/>
    <col min="6" max="8" width="11.6640625" style="3" bestFit="1" customWidth="1"/>
    <col min="9" max="9" width="9.6640625" style="3" bestFit="1" customWidth="1"/>
    <col min="10" max="10" width="10.44140625" style="3" bestFit="1" customWidth="1"/>
    <col min="11" max="11" width="10.109375" style="3" bestFit="1" customWidth="1"/>
    <col min="12" max="12" width="10.109375" style="3" customWidth="1"/>
    <col min="13" max="14" width="9.5546875" style="3" bestFit="1" customWidth="1"/>
    <col min="15" max="16" width="9.109375" style="3" bestFit="1" customWidth="1"/>
    <col min="17" max="17" width="10.109375" style="3" bestFit="1" customWidth="1"/>
    <col min="18" max="18" width="9.109375" style="3" bestFit="1" customWidth="1"/>
    <col min="19" max="21" width="9.109375" style="3" customWidth="1"/>
    <col min="22" max="22" width="12.6640625" style="3" bestFit="1" customWidth="1"/>
    <col min="23" max="23" width="11.6640625" style="3" bestFit="1" customWidth="1"/>
    <col min="24" max="24" width="12.6640625" style="3" bestFit="1" customWidth="1"/>
    <col min="25" max="25" width="2.6640625" style="15" customWidth="1"/>
    <col min="28" max="28" width="16" bestFit="1" customWidth="1"/>
    <col min="29" max="29" width="7.5546875" style="10" bestFit="1" customWidth="1"/>
    <col min="30" max="30" width="10" bestFit="1" customWidth="1"/>
    <col min="31" max="31" width="14.109375" style="10" bestFit="1" customWidth="1"/>
    <col min="32" max="32" width="15.44140625" bestFit="1" customWidth="1"/>
    <col min="33" max="33" width="2.6640625" style="10" customWidth="1"/>
    <col min="34" max="240" width="9.109375" style="3"/>
    <col min="241" max="241" width="12.6640625" style="3" customWidth="1"/>
    <col min="242" max="242" width="7.6640625" style="3" customWidth="1"/>
    <col min="243" max="243" width="15.6640625" style="3" bestFit="1" customWidth="1"/>
    <col min="244" max="244" width="37.109375" style="3" customWidth="1"/>
    <col min="245" max="245" width="12.6640625" style="3" bestFit="1" customWidth="1"/>
    <col min="246" max="248" width="11.6640625" style="3" bestFit="1" customWidth="1"/>
    <col min="249" max="249" width="9.6640625" style="3" bestFit="1" customWidth="1"/>
    <col min="250" max="250" width="10.44140625" style="3" bestFit="1" customWidth="1"/>
    <col min="251" max="251" width="10.109375" style="3" bestFit="1" customWidth="1"/>
    <col min="252" max="253" width="9.5546875" style="3" bestFit="1" customWidth="1"/>
    <col min="254" max="255" width="9.109375" style="3" bestFit="1" customWidth="1"/>
    <col min="256" max="256" width="10.109375" style="3" bestFit="1" customWidth="1"/>
    <col min="257" max="257" width="9.109375" style="3" bestFit="1" customWidth="1"/>
    <col min="258" max="258" width="12.6640625" style="3" bestFit="1" customWidth="1"/>
    <col min="259" max="259" width="11.6640625" style="3" bestFit="1" customWidth="1"/>
    <col min="260" max="260" width="12.6640625" style="3" bestFit="1" customWidth="1"/>
    <col min="261" max="496" width="9.109375" style="3"/>
    <col min="497" max="497" width="12.6640625" style="3" customWidth="1"/>
    <col min="498" max="498" width="7.6640625" style="3" customWidth="1"/>
    <col min="499" max="499" width="15.6640625" style="3" bestFit="1" customWidth="1"/>
    <col min="500" max="500" width="37.109375" style="3" customWidth="1"/>
    <col min="501" max="501" width="12.6640625" style="3" bestFit="1" customWidth="1"/>
    <col min="502" max="504" width="11.6640625" style="3" bestFit="1" customWidth="1"/>
    <col min="505" max="505" width="9.6640625" style="3" bestFit="1" customWidth="1"/>
    <col min="506" max="506" width="10.44140625" style="3" bestFit="1" customWidth="1"/>
    <col min="507" max="507" width="10.109375" style="3" bestFit="1" customWidth="1"/>
    <col min="508" max="509" width="9.5546875" style="3" bestFit="1" customWidth="1"/>
    <col min="510" max="511" width="9.109375" style="3" bestFit="1" customWidth="1"/>
    <col min="512" max="512" width="10.109375" style="3" bestFit="1" customWidth="1"/>
    <col min="513" max="513" width="9.109375" style="3" bestFit="1" customWidth="1"/>
    <col min="514" max="514" width="12.6640625" style="3" bestFit="1" customWidth="1"/>
    <col min="515" max="515" width="11.6640625" style="3" bestFit="1" customWidth="1"/>
    <col min="516" max="516" width="12.6640625" style="3" bestFit="1" customWidth="1"/>
    <col min="517" max="752" width="9.109375" style="3"/>
    <col min="753" max="753" width="12.6640625" style="3" customWidth="1"/>
    <col min="754" max="754" width="7.6640625" style="3" customWidth="1"/>
    <col min="755" max="755" width="15.6640625" style="3" bestFit="1" customWidth="1"/>
    <col min="756" max="756" width="37.109375" style="3" customWidth="1"/>
    <col min="757" max="757" width="12.6640625" style="3" bestFit="1" customWidth="1"/>
    <col min="758" max="760" width="11.6640625" style="3" bestFit="1" customWidth="1"/>
    <col min="761" max="761" width="9.6640625" style="3" bestFit="1" customWidth="1"/>
    <col min="762" max="762" width="10.44140625" style="3" bestFit="1" customWidth="1"/>
    <col min="763" max="763" width="10.109375" style="3" bestFit="1" customWidth="1"/>
    <col min="764" max="765" width="9.5546875" style="3" bestFit="1" customWidth="1"/>
    <col min="766" max="767" width="9.109375" style="3" bestFit="1" customWidth="1"/>
    <col min="768" max="768" width="10.109375" style="3" bestFit="1" customWidth="1"/>
    <col min="769" max="769" width="9.109375" style="3" bestFit="1" customWidth="1"/>
    <col min="770" max="770" width="12.6640625" style="3" bestFit="1" customWidth="1"/>
    <col min="771" max="771" width="11.6640625" style="3" bestFit="1" customWidth="1"/>
    <col min="772" max="772" width="12.6640625" style="3" bestFit="1" customWidth="1"/>
    <col min="773" max="1008" width="9.109375" style="3"/>
    <col min="1009" max="1009" width="12.6640625" style="3" customWidth="1"/>
    <col min="1010" max="1010" width="7.6640625" style="3" customWidth="1"/>
    <col min="1011" max="1011" width="15.6640625" style="3" bestFit="1" customWidth="1"/>
    <col min="1012" max="1012" width="37.109375" style="3" customWidth="1"/>
    <col min="1013" max="1013" width="12.6640625" style="3" bestFit="1" customWidth="1"/>
    <col min="1014" max="1016" width="11.6640625" style="3" bestFit="1" customWidth="1"/>
    <col min="1017" max="1017" width="9.6640625" style="3" bestFit="1" customWidth="1"/>
    <col min="1018" max="1018" width="10.44140625" style="3" bestFit="1" customWidth="1"/>
    <col min="1019" max="1019" width="10.109375" style="3" bestFit="1" customWidth="1"/>
    <col min="1020" max="1021" width="9.5546875" style="3" bestFit="1" customWidth="1"/>
    <col min="1022" max="1023" width="9.109375" style="3" bestFit="1" customWidth="1"/>
    <col min="1024" max="1024" width="10.109375" style="3" bestFit="1" customWidth="1"/>
    <col min="1025" max="1025" width="9.109375" style="3" bestFit="1" customWidth="1"/>
    <col min="1026" max="1026" width="12.6640625" style="3" bestFit="1" customWidth="1"/>
    <col min="1027" max="1027" width="11.6640625" style="3" bestFit="1" customWidth="1"/>
    <col min="1028" max="1028" width="12.6640625" style="3" bestFit="1" customWidth="1"/>
    <col min="1029" max="1264" width="9.109375" style="3"/>
    <col min="1265" max="1265" width="12.6640625" style="3" customWidth="1"/>
    <col min="1266" max="1266" width="7.6640625" style="3" customWidth="1"/>
    <col min="1267" max="1267" width="15.6640625" style="3" bestFit="1" customWidth="1"/>
    <col min="1268" max="1268" width="37.109375" style="3" customWidth="1"/>
    <col min="1269" max="1269" width="12.6640625" style="3" bestFit="1" customWidth="1"/>
    <col min="1270" max="1272" width="11.6640625" style="3" bestFit="1" customWidth="1"/>
    <col min="1273" max="1273" width="9.6640625" style="3" bestFit="1" customWidth="1"/>
    <col min="1274" max="1274" width="10.44140625" style="3" bestFit="1" customWidth="1"/>
    <col min="1275" max="1275" width="10.109375" style="3" bestFit="1" customWidth="1"/>
    <col min="1276" max="1277" width="9.5546875" style="3" bestFit="1" customWidth="1"/>
    <col min="1278" max="1279" width="9.109375" style="3" bestFit="1" customWidth="1"/>
    <col min="1280" max="1280" width="10.109375" style="3" bestFit="1" customWidth="1"/>
    <col min="1281" max="1281" width="9.109375" style="3" bestFit="1" customWidth="1"/>
    <col min="1282" max="1282" width="12.6640625" style="3" bestFit="1" customWidth="1"/>
    <col min="1283" max="1283" width="11.6640625" style="3" bestFit="1" customWidth="1"/>
    <col min="1284" max="1284" width="12.6640625" style="3" bestFit="1" customWidth="1"/>
    <col min="1285" max="1520" width="9.109375" style="3"/>
    <col min="1521" max="1521" width="12.6640625" style="3" customWidth="1"/>
    <col min="1522" max="1522" width="7.6640625" style="3" customWidth="1"/>
    <col min="1523" max="1523" width="15.6640625" style="3" bestFit="1" customWidth="1"/>
    <col min="1524" max="1524" width="37.109375" style="3" customWidth="1"/>
    <col min="1525" max="1525" width="12.6640625" style="3" bestFit="1" customWidth="1"/>
    <col min="1526" max="1528" width="11.6640625" style="3" bestFit="1" customWidth="1"/>
    <col min="1529" max="1529" width="9.6640625" style="3" bestFit="1" customWidth="1"/>
    <col min="1530" max="1530" width="10.44140625" style="3" bestFit="1" customWidth="1"/>
    <col min="1531" max="1531" width="10.109375" style="3" bestFit="1" customWidth="1"/>
    <col min="1532" max="1533" width="9.5546875" style="3" bestFit="1" customWidth="1"/>
    <col min="1534" max="1535" width="9.109375" style="3" bestFit="1" customWidth="1"/>
    <col min="1536" max="1536" width="10.109375" style="3" bestFit="1" customWidth="1"/>
    <col min="1537" max="1537" width="9.109375" style="3" bestFit="1" customWidth="1"/>
    <col min="1538" max="1538" width="12.6640625" style="3" bestFit="1" customWidth="1"/>
    <col min="1539" max="1539" width="11.6640625" style="3" bestFit="1" customWidth="1"/>
    <col min="1540" max="1540" width="12.6640625" style="3" bestFit="1" customWidth="1"/>
    <col min="1541" max="1776" width="9.109375" style="3"/>
    <col min="1777" max="1777" width="12.6640625" style="3" customWidth="1"/>
    <col min="1778" max="1778" width="7.6640625" style="3" customWidth="1"/>
    <col min="1779" max="1779" width="15.6640625" style="3" bestFit="1" customWidth="1"/>
    <col min="1780" max="1780" width="37.109375" style="3" customWidth="1"/>
    <col min="1781" max="1781" width="12.6640625" style="3" bestFit="1" customWidth="1"/>
    <col min="1782" max="1784" width="11.6640625" style="3" bestFit="1" customWidth="1"/>
    <col min="1785" max="1785" width="9.6640625" style="3" bestFit="1" customWidth="1"/>
    <col min="1786" max="1786" width="10.44140625" style="3" bestFit="1" customWidth="1"/>
    <col min="1787" max="1787" width="10.109375" style="3" bestFit="1" customWidth="1"/>
    <col min="1788" max="1789" width="9.5546875" style="3" bestFit="1" customWidth="1"/>
    <col min="1790" max="1791" width="9.109375" style="3" bestFit="1" customWidth="1"/>
    <col min="1792" max="1792" width="10.109375" style="3" bestFit="1" customWidth="1"/>
    <col min="1793" max="1793" width="9.109375" style="3" bestFit="1" customWidth="1"/>
    <col min="1794" max="1794" width="12.6640625" style="3" bestFit="1" customWidth="1"/>
    <col min="1795" max="1795" width="11.6640625" style="3" bestFit="1" customWidth="1"/>
    <col min="1796" max="1796" width="12.6640625" style="3" bestFit="1" customWidth="1"/>
    <col min="1797" max="2032" width="9.109375" style="3"/>
    <col min="2033" max="2033" width="12.6640625" style="3" customWidth="1"/>
    <col min="2034" max="2034" width="7.6640625" style="3" customWidth="1"/>
    <col min="2035" max="2035" width="15.6640625" style="3" bestFit="1" customWidth="1"/>
    <col min="2036" max="2036" width="37.109375" style="3" customWidth="1"/>
    <col min="2037" max="2037" width="12.6640625" style="3" bestFit="1" customWidth="1"/>
    <col min="2038" max="2040" width="11.6640625" style="3" bestFit="1" customWidth="1"/>
    <col min="2041" max="2041" width="9.6640625" style="3" bestFit="1" customWidth="1"/>
    <col min="2042" max="2042" width="10.44140625" style="3" bestFit="1" customWidth="1"/>
    <col min="2043" max="2043" width="10.109375" style="3" bestFit="1" customWidth="1"/>
    <col min="2044" max="2045" width="9.5546875" style="3" bestFit="1" customWidth="1"/>
    <col min="2046" max="2047" width="9.109375" style="3" bestFit="1" customWidth="1"/>
    <col min="2048" max="2048" width="10.109375" style="3" bestFit="1" customWidth="1"/>
    <col min="2049" max="2049" width="9.109375" style="3" bestFit="1" customWidth="1"/>
    <col min="2050" max="2050" width="12.6640625" style="3" bestFit="1" customWidth="1"/>
    <col min="2051" max="2051" width="11.6640625" style="3" bestFit="1" customWidth="1"/>
    <col min="2052" max="2052" width="12.6640625" style="3" bestFit="1" customWidth="1"/>
    <col min="2053" max="2288" width="9.109375" style="3"/>
    <col min="2289" max="2289" width="12.6640625" style="3" customWidth="1"/>
    <col min="2290" max="2290" width="7.6640625" style="3" customWidth="1"/>
    <col min="2291" max="2291" width="15.6640625" style="3" bestFit="1" customWidth="1"/>
    <col min="2292" max="2292" width="37.109375" style="3" customWidth="1"/>
    <col min="2293" max="2293" width="12.6640625" style="3" bestFit="1" customWidth="1"/>
    <col min="2294" max="2296" width="11.6640625" style="3" bestFit="1" customWidth="1"/>
    <col min="2297" max="2297" width="9.6640625" style="3" bestFit="1" customWidth="1"/>
    <col min="2298" max="2298" width="10.44140625" style="3" bestFit="1" customWidth="1"/>
    <col min="2299" max="2299" width="10.109375" style="3" bestFit="1" customWidth="1"/>
    <col min="2300" max="2301" width="9.5546875" style="3" bestFit="1" customWidth="1"/>
    <col min="2302" max="2303" width="9.109375" style="3" bestFit="1" customWidth="1"/>
    <col min="2304" max="2304" width="10.109375" style="3" bestFit="1" customWidth="1"/>
    <col min="2305" max="2305" width="9.109375" style="3" bestFit="1" customWidth="1"/>
    <col min="2306" max="2306" width="12.6640625" style="3" bestFit="1" customWidth="1"/>
    <col min="2307" max="2307" width="11.6640625" style="3" bestFit="1" customWidth="1"/>
    <col min="2308" max="2308" width="12.6640625" style="3" bestFit="1" customWidth="1"/>
    <col min="2309" max="2544" width="9.109375" style="3"/>
    <col min="2545" max="2545" width="12.6640625" style="3" customWidth="1"/>
    <col min="2546" max="2546" width="7.6640625" style="3" customWidth="1"/>
    <col min="2547" max="2547" width="15.6640625" style="3" bestFit="1" customWidth="1"/>
    <col min="2548" max="2548" width="37.109375" style="3" customWidth="1"/>
    <col min="2549" max="2549" width="12.6640625" style="3" bestFit="1" customWidth="1"/>
    <col min="2550" max="2552" width="11.6640625" style="3" bestFit="1" customWidth="1"/>
    <col min="2553" max="2553" width="9.6640625" style="3" bestFit="1" customWidth="1"/>
    <col min="2554" max="2554" width="10.44140625" style="3" bestFit="1" customWidth="1"/>
    <col min="2555" max="2555" width="10.109375" style="3" bestFit="1" customWidth="1"/>
    <col min="2556" max="2557" width="9.5546875" style="3" bestFit="1" customWidth="1"/>
    <col min="2558" max="2559" width="9.109375" style="3" bestFit="1" customWidth="1"/>
    <col min="2560" max="2560" width="10.109375" style="3" bestFit="1" customWidth="1"/>
    <col min="2561" max="2561" width="9.109375" style="3" bestFit="1" customWidth="1"/>
    <col min="2562" max="2562" width="12.6640625" style="3" bestFit="1" customWidth="1"/>
    <col min="2563" max="2563" width="11.6640625" style="3" bestFit="1" customWidth="1"/>
    <col min="2564" max="2564" width="12.6640625" style="3" bestFit="1" customWidth="1"/>
    <col min="2565" max="2800" width="9.109375" style="3"/>
    <col min="2801" max="2801" width="12.6640625" style="3" customWidth="1"/>
    <col min="2802" max="2802" width="7.6640625" style="3" customWidth="1"/>
    <col min="2803" max="2803" width="15.6640625" style="3" bestFit="1" customWidth="1"/>
    <col min="2804" max="2804" width="37.109375" style="3" customWidth="1"/>
    <col min="2805" max="2805" width="12.6640625" style="3" bestFit="1" customWidth="1"/>
    <col min="2806" max="2808" width="11.6640625" style="3" bestFit="1" customWidth="1"/>
    <col min="2809" max="2809" width="9.6640625" style="3" bestFit="1" customWidth="1"/>
    <col min="2810" max="2810" width="10.44140625" style="3" bestFit="1" customWidth="1"/>
    <col min="2811" max="2811" width="10.109375" style="3" bestFit="1" customWidth="1"/>
    <col min="2812" max="2813" width="9.5546875" style="3" bestFit="1" customWidth="1"/>
    <col min="2814" max="2815" width="9.109375" style="3" bestFit="1" customWidth="1"/>
    <col min="2816" max="2816" width="10.109375" style="3" bestFit="1" customWidth="1"/>
    <col min="2817" max="2817" width="9.109375" style="3" bestFit="1" customWidth="1"/>
    <col min="2818" max="2818" width="12.6640625" style="3" bestFit="1" customWidth="1"/>
    <col min="2819" max="2819" width="11.6640625" style="3" bestFit="1" customWidth="1"/>
    <col min="2820" max="2820" width="12.6640625" style="3" bestFit="1" customWidth="1"/>
    <col min="2821" max="3056" width="9.109375" style="3"/>
    <col min="3057" max="3057" width="12.6640625" style="3" customWidth="1"/>
    <col min="3058" max="3058" width="7.6640625" style="3" customWidth="1"/>
    <col min="3059" max="3059" width="15.6640625" style="3" bestFit="1" customWidth="1"/>
    <col min="3060" max="3060" width="37.109375" style="3" customWidth="1"/>
    <col min="3061" max="3061" width="12.6640625" style="3" bestFit="1" customWidth="1"/>
    <col min="3062" max="3064" width="11.6640625" style="3" bestFit="1" customWidth="1"/>
    <col min="3065" max="3065" width="9.6640625" style="3" bestFit="1" customWidth="1"/>
    <col min="3066" max="3066" width="10.44140625" style="3" bestFit="1" customWidth="1"/>
    <col min="3067" max="3067" width="10.109375" style="3" bestFit="1" customWidth="1"/>
    <col min="3068" max="3069" width="9.5546875" style="3" bestFit="1" customWidth="1"/>
    <col min="3070" max="3071" width="9.109375" style="3" bestFit="1" customWidth="1"/>
    <col min="3072" max="3072" width="10.109375" style="3" bestFit="1" customWidth="1"/>
    <col min="3073" max="3073" width="9.109375" style="3" bestFit="1" customWidth="1"/>
    <col min="3074" max="3074" width="12.6640625" style="3" bestFit="1" customWidth="1"/>
    <col min="3075" max="3075" width="11.6640625" style="3" bestFit="1" customWidth="1"/>
    <col min="3076" max="3076" width="12.6640625" style="3" bestFit="1" customWidth="1"/>
    <col min="3077" max="3312" width="9.109375" style="3"/>
    <col min="3313" max="3313" width="12.6640625" style="3" customWidth="1"/>
    <col min="3314" max="3314" width="7.6640625" style="3" customWidth="1"/>
    <col min="3315" max="3315" width="15.6640625" style="3" bestFit="1" customWidth="1"/>
    <col min="3316" max="3316" width="37.109375" style="3" customWidth="1"/>
    <col min="3317" max="3317" width="12.6640625" style="3" bestFit="1" customWidth="1"/>
    <col min="3318" max="3320" width="11.6640625" style="3" bestFit="1" customWidth="1"/>
    <col min="3321" max="3321" width="9.6640625" style="3" bestFit="1" customWidth="1"/>
    <col min="3322" max="3322" width="10.44140625" style="3" bestFit="1" customWidth="1"/>
    <col min="3323" max="3323" width="10.109375" style="3" bestFit="1" customWidth="1"/>
    <col min="3324" max="3325" width="9.5546875" style="3" bestFit="1" customWidth="1"/>
    <col min="3326" max="3327" width="9.109375" style="3" bestFit="1" customWidth="1"/>
    <col min="3328" max="3328" width="10.109375" style="3" bestFit="1" customWidth="1"/>
    <col min="3329" max="3329" width="9.109375" style="3" bestFit="1" customWidth="1"/>
    <col min="3330" max="3330" width="12.6640625" style="3" bestFit="1" customWidth="1"/>
    <col min="3331" max="3331" width="11.6640625" style="3" bestFit="1" customWidth="1"/>
    <col min="3332" max="3332" width="12.6640625" style="3" bestFit="1" customWidth="1"/>
    <col min="3333" max="3568" width="9.109375" style="3"/>
    <col min="3569" max="3569" width="12.6640625" style="3" customWidth="1"/>
    <col min="3570" max="3570" width="7.6640625" style="3" customWidth="1"/>
    <col min="3571" max="3571" width="15.6640625" style="3" bestFit="1" customWidth="1"/>
    <col min="3572" max="3572" width="37.109375" style="3" customWidth="1"/>
    <col min="3573" max="3573" width="12.6640625" style="3" bestFit="1" customWidth="1"/>
    <col min="3574" max="3576" width="11.6640625" style="3" bestFit="1" customWidth="1"/>
    <col min="3577" max="3577" width="9.6640625" style="3" bestFit="1" customWidth="1"/>
    <col min="3578" max="3578" width="10.44140625" style="3" bestFit="1" customWidth="1"/>
    <col min="3579" max="3579" width="10.109375" style="3" bestFit="1" customWidth="1"/>
    <col min="3580" max="3581" width="9.5546875" style="3" bestFit="1" customWidth="1"/>
    <col min="3582" max="3583" width="9.109375" style="3" bestFit="1" customWidth="1"/>
    <col min="3584" max="3584" width="10.109375" style="3" bestFit="1" customWidth="1"/>
    <col min="3585" max="3585" width="9.109375" style="3" bestFit="1" customWidth="1"/>
    <col min="3586" max="3586" width="12.6640625" style="3" bestFit="1" customWidth="1"/>
    <col min="3587" max="3587" width="11.6640625" style="3" bestFit="1" customWidth="1"/>
    <col min="3588" max="3588" width="12.6640625" style="3" bestFit="1" customWidth="1"/>
    <col min="3589" max="3824" width="9.109375" style="3"/>
    <col min="3825" max="3825" width="12.6640625" style="3" customWidth="1"/>
    <col min="3826" max="3826" width="7.6640625" style="3" customWidth="1"/>
    <col min="3827" max="3827" width="15.6640625" style="3" bestFit="1" customWidth="1"/>
    <col min="3828" max="3828" width="37.109375" style="3" customWidth="1"/>
    <col min="3829" max="3829" width="12.6640625" style="3" bestFit="1" customWidth="1"/>
    <col min="3830" max="3832" width="11.6640625" style="3" bestFit="1" customWidth="1"/>
    <col min="3833" max="3833" width="9.6640625" style="3" bestFit="1" customWidth="1"/>
    <col min="3834" max="3834" width="10.44140625" style="3" bestFit="1" customWidth="1"/>
    <col min="3835" max="3835" width="10.109375" style="3" bestFit="1" customWidth="1"/>
    <col min="3836" max="3837" width="9.5546875" style="3" bestFit="1" customWidth="1"/>
    <col min="3838" max="3839" width="9.109375" style="3" bestFit="1" customWidth="1"/>
    <col min="3840" max="3840" width="10.109375" style="3" bestFit="1" customWidth="1"/>
    <col min="3841" max="3841" width="9.109375" style="3" bestFit="1" customWidth="1"/>
    <col min="3842" max="3842" width="12.6640625" style="3" bestFit="1" customWidth="1"/>
    <col min="3843" max="3843" width="11.6640625" style="3" bestFit="1" customWidth="1"/>
    <col min="3844" max="3844" width="12.6640625" style="3" bestFit="1" customWidth="1"/>
    <col min="3845" max="4080" width="9.109375" style="3"/>
    <col min="4081" max="4081" width="12.6640625" style="3" customWidth="1"/>
    <col min="4082" max="4082" width="7.6640625" style="3" customWidth="1"/>
    <col min="4083" max="4083" width="15.6640625" style="3" bestFit="1" customWidth="1"/>
    <col min="4084" max="4084" width="37.109375" style="3" customWidth="1"/>
    <col min="4085" max="4085" width="12.6640625" style="3" bestFit="1" customWidth="1"/>
    <col min="4086" max="4088" width="11.6640625" style="3" bestFit="1" customWidth="1"/>
    <col min="4089" max="4089" width="9.6640625" style="3" bestFit="1" customWidth="1"/>
    <col min="4090" max="4090" width="10.44140625" style="3" bestFit="1" customWidth="1"/>
    <col min="4091" max="4091" width="10.109375" style="3" bestFit="1" customWidth="1"/>
    <col min="4092" max="4093" width="9.5546875" style="3" bestFit="1" customWidth="1"/>
    <col min="4094" max="4095" width="9.109375" style="3" bestFit="1" customWidth="1"/>
    <col min="4096" max="4096" width="10.109375" style="3" bestFit="1" customWidth="1"/>
    <col min="4097" max="4097" width="9.109375" style="3" bestFit="1" customWidth="1"/>
    <col min="4098" max="4098" width="12.6640625" style="3" bestFit="1" customWidth="1"/>
    <col min="4099" max="4099" width="11.6640625" style="3" bestFit="1" customWidth="1"/>
    <col min="4100" max="4100" width="12.6640625" style="3" bestFit="1" customWidth="1"/>
    <col min="4101" max="4336" width="9.109375" style="3"/>
    <col min="4337" max="4337" width="12.6640625" style="3" customWidth="1"/>
    <col min="4338" max="4338" width="7.6640625" style="3" customWidth="1"/>
    <col min="4339" max="4339" width="15.6640625" style="3" bestFit="1" customWidth="1"/>
    <col min="4340" max="4340" width="37.109375" style="3" customWidth="1"/>
    <col min="4341" max="4341" width="12.6640625" style="3" bestFit="1" customWidth="1"/>
    <col min="4342" max="4344" width="11.6640625" style="3" bestFit="1" customWidth="1"/>
    <col min="4345" max="4345" width="9.6640625" style="3" bestFit="1" customWidth="1"/>
    <col min="4346" max="4346" width="10.44140625" style="3" bestFit="1" customWidth="1"/>
    <col min="4347" max="4347" width="10.109375" style="3" bestFit="1" customWidth="1"/>
    <col min="4348" max="4349" width="9.5546875" style="3" bestFit="1" customWidth="1"/>
    <col min="4350" max="4351" width="9.109375" style="3" bestFit="1" customWidth="1"/>
    <col min="4352" max="4352" width="10.109375" style="3" bestFit="1" customWidth="1"/>
    <col min="4353" max="4353" width="9.109375" style="3" bestFit="1" customWidth="1"/>
    <col min="4354" max="4354" width="12.6640625" style="3" bestFit="1" customWidth="1"/>
    <col min="4355" max="4355" width="11.6640625" style="3" bestFit="1" customWidth="1"/>
    <col min="4356" max="4356" width="12.6640625" style="3" bestFit="1" customWidth="1"/>
    <col min="4357" max="4592" width="9.109375" style="3"/>
    <col min="4593" max="4593" width="12.6640625" style="3" customWidth="1"/>
    <col min="4594" max="4594" width="7.6640625" style="3" customWidth="1"/>
    <col min="4595" max="4595" width="15.6640625" style="3" bestFit="1" customWidth="1"/>
    <col min="4596" max="4596" width="37.109375" style="3" customWidth="1"/>
    <col min="4597" max="4597" width="12.6640625" style="3" bestFit="1" customWidth="1"/>
    <col min="4598" max="4600" width="11.6640625" style="3" bestFit="1" customWidth="1"/>
    <col min="4601" max="4601" width="9.6640625" style="3" bestFit="1" customWidth="1"/>
    <col min="4602" max="4602" width="10.44140625" style="3" bestFit="1" customWidth="1"/>
    <col min="4603" max="4603" width="10.109375" style="3" bestFit="1" customWidth="1"/>
    <col min="4604" max="4605" width="9.5546875" style="3" bestFit="1" customWidth="1"/>
    <col min="4606" max="4607" width="9.109375" style="3" bestFit="1" customWidth="1"/>
    <col min="4608" max="4608" width="10.109375" style="3" bestFit="1" customWidth="1"/>
    <col min="4609" max="4609" width="9.109375" style="3" bestFit="1" customWidth="1"/>
    <col min="4610" max="4610" width="12.6640625" style="3" bestFit="1" customWidth="1"/>
    <col min="4611" max="4611" width="11.6640625" style="3" bestFit="1" customWidth="1"/>
    <col min="4612" max="4612" width="12.6640625" style="3" bestFit="1" customWidth="1"/>
    <col min="4613" max="4848" width="9.109375" style="3"/>
    <col min="4849" max="4849" width="12.6640625" style="3" customWidth="1"/>
    <col min="4850" max="4850" width="7.6640625" style="3" customWidth="1"/>
    <col min="4851" max="4851" width="15.6640625" style="3" bestFit="1" customWidth="1"/>
    <col min="4852" max="4852" width="37.109375" style="3" customWidth="1"/>
    <col min="4853" max="4853" width="12.6640625" style="3" bestFit="1" customWidth="1"/>
    <col min="4854" max="4856" width="11.6640625" style="3" bestFit="1" customWidth="1"/>
    <col min="4857" max="4857" width="9.6640625" style="3" bestFit="1" customWidth="1"/>
    <col min="4858" max="4858" width="10.44140625" style="3" bestFit="1" customWidth="1"/>
    <col min="4859" max="4859" width="10.109375" style="3" bestFit="1" customWidth="1"/>
    <col min="4860" max="4861" width="9.5546875" style="3" bestFit="1" customWidth="1"/>
    <col min="4862" max="4863" width="9.109375" style="3" bestFit="1" customWidth="1"/>
    <col min="4864" max="4864" width="10.109375" style="3" bestFit="1" customWidth="1"/>
    <col min="4865" max="4865" width="9.109375" style="3" bestFit="1" customWidth="1"/>
    <col min="4866" max="4866" width="12.6640625" style="3" bestFit="1" customWidth="1"/>
    <col min="4867" max="4867" width="11.6640625" style="3" bestFit="1" customWidth="1"/>
    <col min="4868" max="4868" width="12.6640625" style="3" bestFit="1" customWidth="1"/>
    <col min="4869" max="5104" width="9.109375" style="3"/>
    <col min="5105" max="5105" width="12.6640625" style="3" customWidth="1"/>
    <col min="5106" max="5106" width="7.6640625" style="3" customWidth="1"/>
    <col min="5107" max="5107" width="15.6640625" style="3" bestFit="1" customWidth="1"/>
    <col min="5108" max="5108" width="37.109375" style="3" customWidth="1"/>
    <col min="5109" max="5109" width="12.6640625" style="3" bestFit="1" customWidth="1"/>
    <col min="5110" max="5112" width="11.6640625" style="3" bestFit="1" customWidth="1"/>
    <col min="5113" max="5113" width="9.6640625" style="3" bestFit="1" customWidth="1"/>
    <col min="5114" max="5114" width="10.44140625" style="3" bestFit="1" customWidth="1"/>
    <col min="5115" max="5115" width="10.109375" style="3" bestFit="1" customWidth="1"/>
    <col min="5116" max="5117" width="9.5546875" style="3" bestFit="1" customWidth="1"/>
    <col min="5118" max="5119" width="9.109375" style="3" bestFit="1" customWidth="1"/>
    <col min="5120" max="5120" width="10.109375" style="3" bestFit="1" customWidth="1"/>
    <col min="5121" max="5121" width="9.109375" style="3" bestFit="1" customWidth="1"/>
    <col min="5122" max="5122" width="12.6640625" style="3" bestFit="1" customWidth="1"/>
    <col min="5123" max="5123" width="11.6640625" style="3" bestFit="1" customWidth="1"/>
    <col min="5124" max="5124" width="12.6640625" style="3" bestFit="1" customWidth="1"/>
    <col min="5125" max="5360" width="9.109375" style="3"/>
    <col min="5361" max="5361" width="12.6640625" style="3" customWidth="1"/>
    <col min="5362" max="5362" width="7.6640625" style="3" customWidth="1"/>
    <col min="5363" max="5363" width="15.6640625" style="3" bestFit="1" customWidth="1"/>
    <col min="5364" max="5364" width="37.109375" style="3" customWidth="1"/>
    <col min="5365" max="5365" width="12.6640625" style="3" bestFit="1" customWidth="1"/>
    <col min="5366" max="5368" width="11.6640625" style="3" bestFit="1" customWidth="1"/>
    <col min="5369" max="5369" width="9.6640625" style="3" bestFit="1" customWidth="1"/>
    <col min="5370" max="5370" width="10.44140625" style="3" bestFit="1" customWidth="1"/>
    <col min="5371" max="5371" width="10.109375" style="3" bestFit="1" customWidth="1"/>
    <col min="5372" max="5373" width="9.5546875" style="3" bestFit="1" customWidth="1"/>
    <col min="5374" max="5375" width="9.109375" style="3" bestFit="1" customWidth="1"/>
    <col min="5376" max="5376" width="10.109375" style="3" bestFit="1" customWidth="1"/>
    <col min="5377" max="5377" width="9.109375" style="3" bestFit="1" customWidth="1"/>
    <col min="5378" max="5378" width="12.6640625" style="3" bestFit="1" customWidth="1"/>
    <col min="5379" max="5379" width="11.6640625" style="3" bestFit="1" customWidth="1"/>
    <col min="5380" max="5380" width="12.6640625" style="3" bestFit="1" customWidth="1"/>
    <col min="5381" max="5616" width="9.109375" style="3"/>
    <col min="5617" max="5617" width="12.6640625" style="3" customWidth="1"/>
    <col min="5618" max="5618" width="7.6640625" style="3" customWidth="1"/>
    <col min="5619" max="5619" width="15.6640625" style="3" bestFit="1" customWidth="1"/>
    <col min="5620" max="5620" width="37.109375" style="3" customWidth="1"/>
    <col min="5621" max="5621" width="12.6640625" style="3" bestFit="1" customWidth="1"/>
    <col min="5622" max="5624" width="11.6640625" style="3" bestFit="1" customWidth="1"/>
    <col min="5625" max="5625" width="9.6640625" style="3" bestFit="1" customWidth="1"/>
    <col min="5626" max="5626" width="10.44140625" style="3" bestFit="1" customWidth="1"/>
    <col min="5627" max="5627" width="10.109375" style="3" bestFit="1" customWidth="1"/>
    <col min="5628" max="5629" width="9.5546875" style="3" bestFit="1" customWidth="1"/>
    <col min="5630" max="5631" width="9.109375" style="3" bestFit="1" customWidth="1"/>
    <col min="5632" max="5632" width="10.109375" style="3" bestFit="1" customWidth="1"/>
    <col min="5633" max="5633" width="9.109375" style="3" bestFit="1" customWidth="1"/>
    <col min="5634" max="5634" width="12.6640625" style="3" bestFit="1" customWidth="1"/>
    <col min="5635" max="5635" width="11.6640625" style="3" bestFit="1" customWidth="1"/>
    <col min="5636" max="5636" width="12.6640625" style="3" bestFit="1" customWidth="1"/>
    <col min="5637" max="5872" width="9.109375" style="3"/>
    <col min="5873" max="5873" width="12.6640625" style="3" customWidth="1"/>
    <col min="5874" max="5874" width="7.6640625" style="3" customWidth="1"/>
    <col min="5875" max="5875" width="15.6640625" style="3" bestFit="1" customWidth="1"/>
    <col min="5876" max="5876" width="37.109375" style="3" customWidth="1"/>
    <col min="5877" max="5877" width="12.6640625" style="3" bestFit="1" customWidth="1"/>
    <col min="5878" max="5880" width="11.6640625" style="3" bestFit="1" customWidth="1"/>
    <col min="5881" max="5881" width="9.6640625" style="3" bestFit="1" customWidth="1"/>
    <col min="5882" max="5882" width="10.44140625" style="3" bestFit="1" customWidth="1"/>
    <col min="5883" max="5883" width="10.109375" style="3" bestFit="1" customWidth="1"/>
    <col min="5884" max="5885" width="9.5546875" style="3" bestFit="1" customWidth="1"/>
    <col min="5886" max="5887" width="9.109375" style="3" bestFit="1" customWidth="1"/>
    <col min="5888" max="5888" width="10.109375" style="3" bestFit="1" customWidth="1"/>
    <col min="5889" max="5889" width="9.109375" style="3" bestFit="1" customWidth="1"/>
    <col min="5890" max="5890" width="12.6640625" style="3" bestFit="1" customWidth="1"/>
    <col min="5891" max="5891" width="11.6640625" style="3" bestFit="1" customWidth="1"/>
    <col min="5892" max="5892" width="12.6640625" style="3" bestFit="1" customWidth="1"/>
    <col min="5893" max="6128" width="9.109375" style="3"/>
    <col min="6129" max="6129" width="12.6640625" style="3" customWidth="1"/>
    <col min="6130" max="6130" width="7.6640625" style="3" customWidth="1"/>
    <col min="6131" max="6131" width="15.6640625" style="3" bestFit="1" customWidth="1"/>
    <col min="6132" max="6132" width="37.109375" style="3" customWidth="1"/>
    <col min="6133" max="6133" width="12.6640625" style="3" bestFit="1" customWidth="1"/>
    <col min="6134" max="6136" width="11.6640625" style="3" bestFit="1" customWidth="1"/>
    <col min="6137" max="6137" width="9.6640625" style="3" bestFit="1" customWidth="1"/>
    <col min="6138" max="6138" width="10.44140625" style="3" bestFit="1" customWidth="1"/>
    <col min="6139" max="6139" width="10.109375" style="3" bestFit="1" customWidth="1"/>
    <col min="6140" max="6141" width="9.5546875" style="3" bestFit="1" customWidth="1"/>
    <col min="6142" max="6143" width="9.109375" style="3" bestFit="1" customWidth="1"/>
    <col min="6144" max="6144" width="10.109375" style="3" bestFit="1" customWidth="1"/>
    <col min="6145" max="6145" width="9.109375" style="3" bestFit="1" customWidth="1"/>
    <col min="6146" max="6146" width="12.6640625" style="3" bestFit="1" customWidth="1"/>
    <col min="6147" max="6147" width="11.6640625" style="3" bestFit="1" customWidth="1"/>
    <col min="6148" max="6148" width="12.6640625" style="3" bestFit="1" customWidth="1"/>
    <col min="6149" max="6384" width="9.109375" style="3"/>
    <col min="6385" max="6385" width="12.6640625" style="3" customWidth="1"/>
    <col min="6386" max="6386" width="7.6640625" style="3" customWidth="1"/>
    <col min="6387" max="6387" width="15.6640625" style="3" bestFit="1" customWidth="1"/>
    <col min="6388" max="6388" width="37.109375" style="3" customWidth="1"/>
    <col min="6389" max="6389" width="12.6640625" style="3" bestFit="1" customWidth="1"/>
    <col min="6390" max="6392" width="11.6640625" style="3" bestFit="1" customWidth="1"/>
    <col min="6393" max="6393" width="9.6640625" style="3" bestFit="1" customWidth="1"/>
    <col min="6394" max="6394" width="10.44140625" style="3" bestFit="1" customWidth="1"/>
    <col min="6395" max="6395" width="10.109375" style="3" bestFit="1" customWidth="1"/>
    <col min="6396" max="6397" width="9.5546875" style="3" bestFit="1" customWidth="1"/>
    <col min="6398" max="6399" width="9.109375" style="3" bestFit="1" customWidth="1"/>
    <col min="6400" max="6400" width="10.109375" style="3" bestFit="1" customWidth="1"/>
    <col min="6401" max="6401" width="9.109375" style="3" bestFit="1" customWidth="1"/>
    <col min="6402" max="6402" width="12.6640625" style="3" bestFit="1" customWidth="1"/>
    <col min="6403" max="6403" width="11.6640625" style="3" bestFit="1" customWidth="1"/>
    <col min="6404" max="6404" width="12.6640625" style="3" bestFit="1" customWidth="1"/>
    <col min="6405" max="6640" width="9.109375" style="3"/>
    <col min="6641" max="6641" width="12.6640625" style="3" customWidth="1"/>
    <col min="6642" max="6642" width="7.6640625" style="3" customWidth="1"/>
    <col min="6643" max="6643" width="15.6640625" style="3" bestFit="1" customWidth="1"/>
    <col min="6644" max="6644" width="37.109375" style="3" customWidth="1"/>
    <col min="6645" max="6645" width="12.6640625" style="3" bestFit="1" customWidth="1"/>
    <col min="6646" max="6648" width="11.6640625" style="3" bestFit="1" customWidth="1"/>
    <col min="6649" max="6649" width="9.6640625" style="3" bestFit="1" customWidth="1"/>
    <col min="6650" max="6650" width="10.44140625" style="3" bestFit="1" customWidth="1"/>
    <col min="6651" max="6651" width="10.109375" style="3" bestFit="1" customWidth="1"/>
    <col min="6652" max="6653" width="9.5546875" style="3" bestFit="1" customWidth="1"/>
    <col min="6654" max="6655" width="9.109375" style="3" bestFit="1" customWidth="1"/>
    <col min="6656" max="6656" width="10.109375" style="3" bestFit="1" customWidth="1"/>
    <col min="6657" max="6657" width="9.109375" style="3" bestFit="1" customWidth="1"/>
    <col min="6658" max="6658" width="12.6640625" style="3" bestFit="1" customWidth="1"/>
    <col min="6659" max="6659" width="11.6640625" style="3" bestFit="1" customWidth="1"/>
    <col min="6660" max="6660" width="12.6640625" style="3" bestFit="1" customWidth="1"/>
    <col min="6661" max="6896" width="9.109375" style="3"/>
    <col min="6897" max="6897" width="12.6640625" style="3" customWidth="1"/>
    <col min="6898" max="6898" width="7.6640625" style="3" customWidth="1"/>
    <col min="6899" max="6899" width="15.6640625" style="3" bestFit="1" customWidth="1"/>
    <col min="6900" max="6900" width="37.109375" style="3" customWidth="1"/>
    <col min="6901" max="6901" width="12.6640625" style="3" bestFit="1" customWidth="1"/>
    <col min="6902" max="6904" width="11.6640625" style="3" bestFit="1" customWidth="1"/>
    <col min="6905" max="6905" width="9.6640625" style="3" bestFit="1" customWidth="1"/>
    <col min="6906" max="6906" width="10.44140625" style="3" bestFit="1" customWidth="1"/>
    <col min="6907" max="6907" width="10.109375" style="3" bestFit="1" customWidth="1"/>
    <col min="6908" max="6909" width="9.5546875" style="3" bestFit="1" customWidth="1"/>
    <col min="6910" max="6911" width="9.109375" style="3" bestFit="1" customWidth="1"/>
    <col min="6912" max="6912" width="10.109375" style="3" bestFit="1" customWidth="1"/>
    <col min="6913" max="6913" width="9.109375" style="3" bestFit="1" customWidth="1"/>
    <col min="6914" max="6914" width="12.6640625" style="3" bestFit="1" customWidth="1"/>
    <col min="6915" max="6915" width="11.6640625" style="3" bestFit="1" customWidth="1"/>
    <col min="6916" max="6916" width="12.6640625" style="3" bestFit="1" customWidth="1"/>
    <col min="6917" max="7152" width="9.109375" style="3"/>
    <col min="7153" max="7153" width="12.6640625" style="3" customWidth="1"/>
    <col min="7154" max="7154" width="7.6640625" style="3" customWidth="1"/>
    <col min="7155" max="7155" width="15.6640625" style="3" bestFit="1" customWidth="1"/>
    <col min="7156" max="7156" width="37.109375" style="3" customWidth="1"/>
    <col min="7157" max="7157" width="12.6640625" style="3" bestFit="1" customWidth="1"/>
    <col min="7158" max="7160" width="11.6640625" style="3" bestFit="1" customWidth="1"/>
    <col min="7161" max="7161" width="9.6640625" style="3" bestFit="1" customWidth="1"/>
    <col min="7162" max="7162" width="10.44140625" style="3" bestFit="1" customWidth="1"/>
    <col min="7163" max="7163" width="10.109375" style="3" bestFit="1" customWidth="1"/>
    <col min="7164" max="7165" width="9.5546875" style="3" bestFit="1" customWidth="1"/>
    <col min="7166" max="7167" width="9.109375" style="3" bestFit="1" customWidth="1"/>
    <col min="7168" max="7168" width="10.109375" style="3" bestFit="1" customWidth="1"/>
    <col min="7169" max="7169" width="9.109375" style="3" bestFit="1" customWidth="1"/>
    <col min="7170" max="7170" width="12.6640625" style="3" bestFit="1" customWidth="1"/>
    <col min="7171" max="7171" width="11.6640625" style="3" bestFit="1" customWidth="1"/>
    <col min="7172" max="7172" width="12.6640625" style="3" bestFit="1" customWidth="1"/>
    <col min="7173" max="7408" width="9.109375" style="3"/>
    <col min="7409" max="7409" width="12.6640625" style="3" customWidth="1"/>
    <col min="7410" max="7410" width="7.6640625" style="3" customWidth="1"/>
    <col min="7411" max="7411" width="15.6640625" style="3" bestFit="1" customWidth="1"/>
    <col min="7412" max="7412" width="37.109375" style="3" customWidth="1"/>
    <col min="7413" max="7413" width="12.6640625" style="3" bestFit="1" customWidth="1"/>
    <col min="7414" max="7416" width="11.6640625" style="3" bestFit="1" customWidth="1"/>
    <col min="7417" max="7417" width="9.6640625" style="3" bestFit="1" customWidth="1"/>
    <col min="7418" max="7418" width="10.44140625" style="3" bestFit="1" customWidth="1"/>
    <col min="7419" max="7419" width="10.109375" style="3" bestFit="1" customWidth="1"/>
    <col min="7420" max="7421" width="9.5546875" style="3" bestFit="1" customWidth="1"/>
    <col min="7422" max="7423" width="9.109375" style="3" bestFit="1" customWidth="1"/>
    <col min="7424" max="7424" width="10.109375" style="3" bestFit="1" customWidth="1"/>
    <col min="7425" max="7425" width="9.109375" style="3" bestFit="1" customWidth="1"/>
    <col min="7426" max="7426" width="12.6640625" style="3" bestFit="1" customWidth="1"/>
    <col min="7427" max="7427" width="11.6640625" style="3" bestFit="1" customWidth="1"/>
    <col min="7428" max="7428" width="12.6640625" style="3" bestFit="1" customWidth="1"/>
    <col min="7429" max="7664" width="9.109375" style="3"/>
    <col min="7665" max="7665" width="12.6640625" style="3" customWidth="1"/>
    <col min="7666" max="7666" width="7.6640625" style="3" customWidth="1"/>
    <col min="7667" max="7667" width="15.6640625" style="3" bestFit="1" customWidth="1"/>
    <col min="7668" max="7668" width="37.109375" style="3" customWidth="1"/>
    <col min="7669" max="7669" width="12.6640625" style="3" bestFit="1" customWidth="1"/>
    <col min="7670" max="7672" width="11.6640625" style="3" bestFit="1" customWidth="1"/>
    <col min="7673" max="7673" width="9.6640625" style="3" bestFit="1" customWidth="1"/>
    <col min="7674" max="7674" width="10.44140625" style="3" bestFit="1" customWidth="1"/>
    <col min="7675" max="7675" width="10.109375" style="3" bestFit="1" customWidth="1"/>
    <col min="7676" max="7677" width="9.5546875" style="3" bestFit="1" customWidth="1"/>
    <col min="7678" max="7679" width="9.109375" style="3" bestFit="1" customWidth="1"/>
    <col min="7680" max="7680" width="10.109375" style="3" bestFit="1" customWidth="1"/>
    <col min="7681" max="7681" width="9.109375" style="3" bestFit="1" customWidth="1"/>
    <col min="7682" max="7682" width="12.6640625" style="3" bestFit="1" customWidth="1"/>
    <col min="7683" max="7683" width="11.6640625" style="3" bestFit="1" customWidth="1"/>
    <col min="7684" max="7684" width="12.6640625" style="3" bestFit="1" customWidth="1"/>
    <col min="7685" max="7920" width="9.109375" style="3"/>
    <col min="7921" max="7921" width="12.6640625" style="3" customWidth="1"/>
    <col min="7922" max="7922" width="7.6640625" style="3" customWidth="1"/>
    <col min="7923" max="7923" width="15.6640625" style="3" bestFit="1" customWidth="1"/>
    <col min="7924" max="7924" width="37.109375" style="3" customWidth="1"/>
    <col min="7925" max="7925" width="12.6640625" style="3" bestFit="1" customWidth="1"/>
    <col min="7926" max="7928" width="11.6640625" style="3" bestFit="1" customWidth="1"/>
    <col min="7929" max="7929" width="9.6640625" style="3" bestFit="1" customWidth="1"/>
    <col min="7930" max="7930" width="10.44140625" style="3" bestFit="1" customWidth="1"/>
    <col min="7931" max="7931" width="10.109375" style="3" bestFit="1" customWidth="1"/>
    <col min="7932" max="7933" width="9.5546875" style="3" bestFit="1" customWidth="1"/>
    <col min="7934" max="7935" width="9.109375" style="3" bestFit="1" customWidth="1"/>
    <col min="7936" max="7936" width="10.109375" style="3" bestFit="1" customWidth="1"/>
    <col min="7937" max="7937" width="9.109375" style="3" bestFit="1" customWidth="1"/>
    <col min="7938" max="7938" width="12.6640625" style="3" bestFit="1" customWidth="1"/>
    <col min="7939" max="7939" width="11.6640625" style="3" bestFit="1" customWidth="1"/>
    <col min="7940" max="7940" width="12.6640625" style="3" bestFit="1" customWidth="1"/>
    <col min="7941" max="8176" width="9.109375" style="3"/>
    <col min="8177" max="8177" width="12.6640625" style="3" customWidth="1"/>
    <col min="8178" max="8178" width="7.6640625" style="3" customWidth="1"/>
    <col min="8179" max="8179" width="15.6640625" style="3" bestFit="1" customWidth="1"/>
    <col min="8180" max="8180" width="37.109375" style="3" customWidth="1"/>
    <col min="8181" max="8181" width="12.6640625" style="3" bestFit="1" customWidth="1"/>
    <col min="8182" max="8184" width="11.6640625" style="3" bestFit="1" customWidth="1"/>
    <col min="8185" max="8185" width="9.6640625" style="3" bestFit="1" customWidth="1"/>
    <col min="8186" max="8186" width="10.44140625" style="3" bestFit="1" customWidth="1"/>
    <col min="8187" max="8187" width="10.109375" style="3" bestFit="1" customWidth="1"/>
    <col min="8188" max="8189" width="9.5546875" style="3" bestFit="1" customWidth="1"/>
    <col min="8190" max="8191" width="9.109375" style="3" bestFit="1" customWidth="1"/>
    <col min="8192" max="8192" width="10.109375" style="3" bestFit="1" customWidth="1"/>
    <col min="8193" max="8193" width="9.109375" style="3" bestFit="1" customWidth="1"/>
    <col min="8194" max="8194" width="12.6640625" style="3" bestFit="1" customWidth="1"/>
    <col min="8195" max="8195" width="11.6640625" style="3" bestFit="1" customWidth="1"/>
    <col min="8196" max="8196" width="12.6640625" style="3" bestFit="1" customWidth="1"/>
    <col min="8197" max="8432" width="9.109375" style="3"/>
    <col min="8433" max="8433" width="12.6640625" style="3" customWidth="1"/>
    <col min="8434" max="8434" width="7.6640625" style="3" customWidth="1"/>
    <col min="8435" max="8435" width="15.6640625" style="3" bestFit="1" customWidth="1"/>
    <col min="8436" max="8436" width="37.109375" style="3" customWidth="1"/>
    <col min="8437" max="8437" width="12.6640625" style="3" bestFit="1" customWidth="1"/>
    <col min="8438" max="8440" width="11.6640625" style="3" bestFit="1" customWidth="1"/>
    <col min="8441" max="8441" width="9.6640625" style="3" bestFit="1" customWidth="1"/>
    <col min="8442" max="8442" width="10.44140625" style="3" bestFit="1" customWidth="1"/>
    <col min="8443" max="8443" width="10.109375" style="3" bestFit="1" customWidth="1"/>
    <col min="8444" max="8445" width="9.5546875" style="3" bestFit="1" customWidth="1"/>
    <col min="8446" max="8447" width="9.109375" style="3" bestFit="1" customWidth="1"/>
    <col min="8448" max="8448" width="10.109375" style="3" bestFit="1" customWidth="1"/>
    <col min="8449" max="8449" width="9.109375" style="3" bestFit="1" customWidth="1"/>
    <col min="8450" max="8450" width="12.6640625" style="3" bestFit="1" customWidth="1"/>
    <col min="8451" max="8451" width="11.6640625" style="3" bestFit="1" customWidth="1"/>
    <col min="8452" max="8452" width="12.6640625" style="3" bestFit="1" customWidth="1"/>
    <col min="8453" max="8688" width="9.109375" style="3"/>
    <col min="8689" max="8689" width="12.6640625" style="3" customWidth="1"/>
    <col min="8690" max="8690" width="7.6640625" style="3" customWidth="1"/>
    <col min="8691" max="8691" width="15.6640625" style="3" bestFit="1" customWidth="1"/>
    <col min="8692" max="8692" width="37.109375" style="3" customWidth="1"/>
    <col min="8693" max="8693" width="12.6640625" style="3" bestFit="1" customWidth="1"/>
    <col min="8694" max="8696" width="11.6640625" style="3" bestFit="1" customWidth="1"/>
    <col min="8697" max="8697" width="9.6640625" style="3" bestFit="1" customWidth="1"/>
    <col min="8698" max="8698" width="10.44140625" style="3" bestFit="1" customWidth="1"/>
    <col min="8699" max="8699" width="10.109375" style="3" bestFit="1" customWidth="1"/>
    <col min="8700" max="8701" width="9.5546875" style="3" bestFit="1" customWidth="1"/>
    <col min="8702" max="8703" width="9.109375" style="3" bestFit="1" customWidth="1"/>
    <col min="8704" max="8704" width="10.109375" style="3" bestFit="1" customWidth="1"/>
    <col min="8705" max="8705" width="9.109375" style="3" bestFit="1" customWidth="1"/>
    <col min="8706" max="8706" width="12.6640625" style="3" bestFit="1" customWidth="1"/>
    <col min="8707" max="8707" width="11.6640625" style="3" bestFit="1" customWidth="1"/>
    <col min="8708" max="8708" width="12.6640625" style="3" bestFit="1" customWidth="1"/>
    <col min="8709" max="8944" width="9.109375" style="3"/>
    <col min="8945" max="8945" width="12.6640625" style="3" customWidth="1"/>
    <col min="8946" max="8946" width="7.6640625" style="3" customWidth="1"/>
    <col min="8947" max="8947" width="15.6640625" style="3" bestFit="1" customWidth="1"/>
    <col min="8948" max="8948" width="37.109375" style="3" customWidth="1"/>
    <col min="8949" max="8949" width="12.6640625" style="3" bestFit="1" customWidth="1"/>
    <col min="8950" max="8952" width="11.6640625" style="3" bestFit="1" customWidth="1"/>
    <col min="8953" max="8953" width="9.6640625" style="3" bestFit="1" customWidth="1"/>
    <col min="8954" max="8954" width="10.44140625" style="3" bestFit="1" customWidth="1"/>
    <col min="8955" max="8955" width="10.109375" style="3" bestFit="1" customWidth="1"/>
    <col min="8956" max="8957" width="9.5546875" style="3" bestFit="1" customWidth="1"/>
    <col min="8958" max="8959" width="9.109375" style="3" bestFit="1" customWidth="1"/>
    <col min="8960" max="8960" width="10.109375" style="3" bestFit="1" customWidth="1"/>
    <col min="8961" max="8961" width="9.109375" style="3" bestFit="1" customWidth="1"/>
    <col min="8962" max="8962" width="12.6640625" style="3" bestFit="1" customWidth="1"/>
    <col min="8963" max="8963" width="11.6640625" style="3" bestFit="1" customWidth="1"/>
    <col min="8964" max="8964" width="12.6640625" style="3" bestFit="1" customWidth="1"/>
    <col min="8965" max="9200" width="9.109375" style="3"/>
    <col min="9201" max="9201" width="12.6640625" style="3" customWidth="1"/>
    <col min="9202" max="9202" width="7.6640625" style="3" customWidth="1"/>
    <col min="9203" max="9203" width="15.6640625" style="3" bestFit="1" customWidth="1"/>
    <col min="9204" max="9204" width="37.109375" style="3" customWidth="1"/>
    <col min="9205" max="9205" width="12.6640625" style="3" bestFit="1" customWidth="1"/>
    <col min="9206" max="9208" width="11.6640625" style="3" bestFit="1" customWidth="1"/>
    <col min="9209" max="9209" width="9.6640625" style="3" bestFit="1" customWidth="1"/>
    <col min="9210" max="9210" width="10.44140625" style="3" bestFit="1" customWidth="1"/>
    <col min="9211" max="9211" width="10.109375" style="3" bestFit="1" customWidth="1"/>
    <col min="9212" max="9213" width="9.5546875" style="3" bestFit="1" customWidth="1"/>
    <col min="9214" max="9215" width="9.109375" style="3" bestFit="1" customWidth="1"/>
    <col min="9216" max="9216" width="10.109375" style="3" bestFit="1" customWidth="1"/>
    <col min="9217" max="9217" width="9.109375" style="3" bestFit="1" customWidth="1"/>
    <col min="9218" max="9218" width="12.6640625" style="3" bestFit="1" customWidth="1"/>
    <col min="9219" max="9219" width="11.6640625" style="3" bestFit="1" customWidth="1"/>
    <col min="9220" max="9220" width="12.6640625" style="3" bestFit="1" customWidth="1"/>
    <col min="9221" max="9456" width="9.109375" style="3"/>
    <col min="9457" max="9457" width="12.6640625" style="3" customWidth="1"/>
    <col min="9458" max="9458" width="7.6640625" style="3" customWidth="1"/>
    <col min="9459" max="9459" width="15.6640625" style="3" bestFit="1" customWidth="1"/>
    <col min="9460" max="9460" width="37.109375" style="3" customWidth="1"/>
    <col min="9461" max="9461" width="12.6640625" style="3" bestFit="1" customWidth="1"/>
    <col min="9462" max="9464" width="11.6640625" style="3" bestFit="1" customWidth="1"/>
    <col min="9465" max="9465" width="9.6640625" style="3" bestFit="1" customWidth="1"/>
    <col min="9466" max="9466" width="10.44140625" style="3" bestFit="1" customWidth="1"/>
    <col min="9467" max="9467" width="10.109375" style="3" bestFit="1" customWidth="1"/>
    <col min="9468" max="9469" width="9.5546875" style="3" bestFit="1" customWidth="1"/>
    <col min="9470" max="9471" width="9.109375" style="3" bestFit="1" customWidth="1"/>
    <col min="9472" max="9472" width="10.109375" style="3" bestFit="1" customWidth="1"/>
    <col min="9473" max="9473" width="9.109375" style="3" bestFit="1" customWidth="1"/>
    <col min="9474" max="9474" width="12.6640625" style="3" bestFit="1" customWidth="1"/>
    <col min="9475" max="9475" width="11.6640625" style="3" bestFit="1" customWidth="1"/>
    <col min="9476" max="9476" width="12.6640625" style="3" bestFit="1" customWidth="1"/>
    <col min="9477" max="9712" width="9.109375" style="3"/>
    <col min="9713" max="9713" width="12.6640625" style="3" customWidth="1"/>
    <col min="9714" max="9714" width="7.6640625" style="3" customWidth="1"/>
    <col min="9715" max="9715" width="15.6640625" style="3" bestFit="1" customWidth="1"/>
    <col min="9716" max="9716" width="37.109375" style="3" customWidth="1"/>
    <col min="9717" max="9717" width="12.6640625" style="3" bestFit="1" customWidth="1"/>
    <col min="9718" max="9720" width="11.6640625" style="3" bestFit="1" customWidth="1"/>
    <col min="9721" max="9721" width="9.6640625" style="3" bestFit="1" customWidth="1"/>
    <col min="9722" max="9722" width="10.44140625" style="3" bestFit="1" customWidth="1"/>
    <col min="9723" max="9723" width="10.109375" style="3" bestFit="1" customWidth="1"/>
    <col min="9724" max="9725" width="9.5546875" style="3" bestFit="1" customWidth="1"/>
    <col min="9726" max="9727" width="9.109375" style="3" bestFit="1" customWidth="1"/>
    <col min="9728" max="9728" width="10.109375" style="3" bestFit="1" customWidth="1"/>
    <col min="9729" max="9729" width="9.109375" style="3" bestFit="1" customWidth="1"/>
    <col min="9730" max="9730" width="12.6640625" style="3" bestFit="1" customWidth="1"/>
    <col min="9731" max="9731" width="11.6640625" style="3" bestFit="1" customWidth="1"/>
    <col min="9732" max="9732" width="12.6640625" style="3" bestFit="1" customWidth="1"/>
    <col min="9733" max="9968" width="9.109375" style="3"/>
    <col min="9969" max="9969" width="12.6640625" style="3" customWidth="1"/>
    <col min="9970" max="9970" width="7.6640625" style="3" customWidth="1"/>
    <col min="9971" max="9971" width="15.6640625" style="3" bestFit="1" customWidth="1"/>
    <col min="9972" max="9972" width="37.109375" style="3" customWidth="1"/>
    <col min="9973" max="9973" width="12.6640625" style="3" bestFit="1" customWidth="1"/>
    <col min="9974" max="9976" width="11.6640625" style="3" bestFit="1" customWidth="1"/>
    <col min="9977" max="9977" width="9.6640625" style="3" bestFit="1" customWidth="1"/>
    <col min="9978" max="9978" width="10.44140625" style="3" bestFit="1" customWidth="1"/>
    <col min="9979" max="9979" width="10.109375" style="3" bestFit="1" customWidth="1"/>
    <col min="9980" max="9981" width="9.5546875" style="3" bestFit="1" customWidth="1"/>
    <col min="9982" max="9983" width="9.109375" style="3" bestFit="1" customWidth="1"/>
    <col min="9984" max="9984" width="10.109375" style="3" bestFit="1" customWidth="1"/>
    <col min="9985" max="9985" width="9.109375" style="3" bestFit="1" customWidth="1"/>
    <col min="9986" max="9986" width="12.6640625" style="3" bestFit="1" customWidth="1"/>
    <col min="9987" max="9987" width="11.6640625" style="3" bestFit="1" customWidth="1"/>
    <col min="9988" max="9988" width="12.6640625" style="3" bestFit="1" customWidth="1"/>
    <col min="9989" max="10224" width="9.109375" style="3"/>
    <col min="10225" max="10225" width="12.6640625" style="3" customWidth="1"/>
    <col min="10226" max="10226" width="7.6640625" style="3" customWidth="1"/>
    <col min="10227" max="10227" width="15.6640625" style="3" bestFit="1" customWidth="1"/>
    <col min="10228" max="10228" width="37.109375" style="3" customWidth="1"/>
    <col min="10229" max="10229" width="12.6640625" style="3" bestFit="1" customWidth="1"/>
    <col min="10230" max="10232" width="11.6640625" style="3" bestFit="1" customWidth="1"/>
    <col min="10233" max="10233" width="9.6640625" style="3" bestFit="1" customWidth="1"/>
    <col min="10234" max="10234" width="10.44140625" style="3" bestFit="1" customWidth="1"/>
    <col min="10235" max="10235" width="10.109375" style="3" bestFit="1" customWidth="1"/>
    <col min="10236" max="10237" width="9.5546875" style="3" bestFit="1" customWidth="1"/>
    <col min="10238" max="10239" width="9.109375" style="3" bestFit="1" customWidth="1"/>
    <col min="10240" max="10240" width="10.109375" style="3" bestFit="1" customWidth="1"/>
    <col min="10241" max="10241" width="9.109375" style="3" bestFit="1" customWidth="1"/>
    <col min="10242" max="10242" width="12.6640625" style="3" bestFit="1" customWidth="1"/>
    <col min="10243" max="10243" width="11.6640625" style="3" bestFit="1" customWidth="1"/>
    <col min="10244" max="10244" width="12.6640625" style="3" bestFit="1" customWidth="1"/>
    <col min="10245" max="10480" width="9.109375" style="3"/>
    <col min="10481" max="10481" width="12.6640625" style="3" customWidth="1"/>
    <col min="10482" max="10482" width="7.6640625" style="3" customWidth="1"/>
    <col min="10483" max="10483" width="15.6640625" style="3" bestFit="1" customWidth="1"/>
    <col min="10484" max="10484" width="37.109375" style="3" customWidth="1"/>
    <col min="10485" max="10485" width="12.6640625" style="3" bestFit="1" customWidth="1"/>
    <col min="10486" max="10488" width="11.6640625" style="3" bestFit="1" customWidth="1"/>
    <col min="10489" max="10489" width="9.6640625" style="3" bestFit="1" customWidth="1"/>
    <col min="10490" max="10490" width="10.44140625" style="3" bestFit="1" customWidth="1"/>
    <col min="10491" max="10491" width="10.109375" style="3" bestFit="1" customWidth="1"/>
    <col min="10492" max="10493" width="9.5546875" style="3" bestFit="1" customWidth="1"/>
    <col min="10494" max="10495" width="9.109375" style="3" bestFit="1" customWidth="1"/>
    <col min="10496" max="10496" width="10.109375" style="3" bestFit="1" customWidth="1"/>
    <col min="10497" max="10497" width="9.109375" style="3" bestFit="1" customWidth="1"/>
    <col min="10498" max="10498" width="12.6640625" style="3" bestFit="1" customWidth="1"/>
    <col min="10499" max="10499" width="11.6640625" style="3" bestFit="1" customWidth="1"/>
    <col min="10500" max="10500" width="12.6640625" style="3" bestFit="1" customWidth="1"/>
    <col min="10501" max="10736" width="9.109375" style="3"/>
    <col min="10737" max="10737" width="12.6640625" style="3" customWidth="1"/>
    <col min="10738" max="10738" width="7.6640625" style="3" customWidth="1"/>
    <col min="10739" max="10739" width="15.6640625" style="3" bestFit="1" customWidth="1"/>
    <col min="10740" max="10740" width="37.109375" style="3" customWidth="1"/>
    <col min="10741" max="10741" width="12.6640625" style="3" bestFit="1" customWidth="1"/>
    <col min="10742" max="10744" width="11.6640625" style="3" bestFit="1" customWidth="1"/>
    <col min="10745" max="10745" width="9.6640625" style="3" bestFit="1" customWidth="1"/>
    <col min="10746" max="10746" width="10.44140625" style="3" bestFit="1" customWidth="1"/>
    <col min="10747" max="10747" width="10.109375" style="3" bestFit="1" customWidth="1"/>
    <col min="10748" max="10749" width="9.5546875" style="3" bestFit="1" customWidth="1"/>
    <col min="10750" max="10751" width="9.109375" style="3" bestFit="1" customWidth="1"/>
    <col min="10752" max="10752" width="10.109375" style="3" bestFit="1" customWidth="1"/>
    <col min="10753" max="10753" width="9.109375" style="3" bestFit="1" customWidth="1"/>
    <col min="10754" max="10754" width="12.6640625" style="3" bestFit="1" customWidth="1"/>
    <col min="10755" max="10755" width="11.6640625" style="3" bestFit="1" customWidth="1"/>
    <col min="10756" max="10756" width="12.6640625" style="3" bestFit="1" customWidth="1"/>
    <col min="10757" max="10992" width="9.109375" style="3"/>
    <col min="10993" max="10993" width="12.6640625" style="3" customWidth="1"/>
    <col min="10994" max="10994" width="7.6640625" style="3" customWidth="1"/>
    <col min="10995" max="10995" width="15.6640625" style="3" bestFit="1" customWidth="1"/>
    <col min="10996" max="10996" width="37.109375" style="3" customWidth="1"/>
    <col min="10997" max="10997" width="12.6640625" style="3" bestFit="1" customWidth="1"/>
    <col min="10998" max="11000" width="11.6640625" style="3" bestFit="1" customWidth="1"/>
    <col min="11001" max="11001" width="9.6640625" style="3" bestFit="1" customWidth="1"/>
    <col min="11002" max="11002" width="10.44140625" style="3" bestFit="1" customWidth="1"/>
    <col min="11003" max="11003" width="10.109375" style="3" bestFit="1" customWidth="1"/>
    <col min="11004" max="11005" width="9.5546875" style="3" bestFit="1" customWidth="1"/>
    <col min="11006" max="11007" width="9.109375" style="3" bestFit="1" customWidth="1"/>
    <col min="11008" max="11008" width="10.109375" style="3" bestFit="1" customWidth="1"/>
    <col min="11009" max="11009" width="9.109375" style="3" bestFit="1" customWidth="1"/>
    <col min="11010" max="11010" width="12.6640625" style="3" bestFit="1" customWidth="1"/>
    <col min="11011" max="11011" width="11.6640625" style="3" bestFit="1" customWidth="1"/>
    <col min="11012" max="11012" width="12.6640625" style="3" bestFit="1" customWidth="1"/>
    <col min="11013" max="11248" width="9.109375" style="3"/>
    <col min="11249" max="11249" width="12.6640625" style="3" customWidth="1"/>
    <col min="11250" max="11250" width="7.6640625" style="3" customWidth="1"/>
    <col min="11251" max="11251" width="15.6640625" style="3" bestFit="1" customWidth="1"/>
    <col min="11252" max="11252" width="37.109375" style="3" customWidth="1"/>
    <col min="11253" max="11253" width="12.6640625" style="3" bestFit="1" customWidth="1"/>
    <col min="11254" max="11256" width="11.6640625" style="3" bestFit="1" customWidth="1"/>
    <col min="11257" max="11257" width="9.6640625" style="3" bestFit="1" customWidth="1"/>
    <col min="11258" max="11258" width="10.44140625" style="3" bestFit="1" customWidth="1"/>
    <col min="11259" max="11259" width="10.109375" style="3" bestFit="1" customWidth="1"/>
    <col min="11260" max="11261" width="9.5546875" style="3" bestFit="1" customWidth="1"/>
    <col min="11262" max="11263" width="9.109375" style="3" bestFit="1" customWidth="1"/>
    <col min="11264" max="11264" width="10.109375" style="3" bestFit="1" customWidth="1"/>
    <col min="11265" max="11265" width="9.109375" style="3" bestFit="1" customWidth="1"/>
    <col min="11266" max="11266" width="12.6640625" style="3" bestFit="1" customWidth="1"/>
    <col min="11267" max="11267" width="11.6640625" style="3" bestFit="1" customWidth="1"/>
    <col min="11268" max="11268" width="12.6640625" style="3" bestFit="1" customWidth="1"/>
    <col min="11269" max="11504" width="9.109375" style="3"/>
    <col min="11505" max="11505" width="12.6640625" style="3" customWidth="1"/>
    <col min="11506" max="11506" width="7.6640625" style="3" customWidth="1"/>
    <col min="11507" max="11507" width="15.6640625" style="3" bestFit="1" customWidth="1"/>
    <col min="11508" max="11508" width="37.109375" style="3" customWidth="1"/>
    <col min="11509" max="11509" width="12.6640625" style="3" bestFit="1" customWidth="1"/>
    <col min="11510" max="11512" width="11.6640625" style="3" bestFit="1" customWidth="1"/>
    <col min="11513" max="11513" width="9.6640625" style="3" bestFit="1" customWidth="1"/>
    <col min="11514" max="11514" width="10.44140625" style="3" bestFit="1" customWidth="1"/>
    <col min="11515" max="11515" width="10.109375" style="3" bestFit="1" customWidth="1"/>
    <col min="11516" max="11517" width="9.5546875" style="3" bestFit="1" customWidth="1"/>
    <col min="11518" max="11519" width="9.109375" style="3" bestFit="1" customWidth="1"/>
    <col min="11520" max="11520" width="10.109375" style="3" bestFit="1" customWidth="1"/>
    <col min="11521" max="11521" width="9.109375" style="3" bestFit="1" customWidth="1"/>
    <col min="11522" max="11522" width="12.6640625" style="3" bestFit="1" customWidth="1"/>
    <col min="11523" max="11523" width="11.6640625" style="3" bestFit="1" customWidth="1"/>
    <col min="11524" max="11524" width="12.6640625" style="3" bestFit="1" customWidth="1"/>
    <col min="11525" max="11760" width="9.109375" style="3"/>
    <col min="11761" max="11761" width="12.6640625" style="3" customWidth="1"/>
    <col min="11762" max="11762" width="7.6640625" style="3" customWidth="1"/>
    <col min="11763" max="11763" width="15.6640625" style="3" bestFit="1" customWidth="1"/>
    <col min="11764" max="11764" width="37.109375" style="3" customWidth="1"/>
    <col min="11765" max="11765" width="12.6640625" style="3" bestFit="1" customWidth="1"/>
    <col min="11766" max="11768" width="11.6640625" style="3" bestFit="1" customWidth="1"/>
    <col min="11769" max="11769" width="9.6640625" style="3" bestFit="1" customWidth="1"/>
    <col min="11770" max="11770" width="10.44140625" style="3" bestFit="1" customWidth="1"/>
    <col min="11771" max="11771" width="10.109375" style="3" bestFit="1" customWidth="1"/>
    <col min="11772" max="11773" width="9.5546875" style="3" bestFit="1" customWidth="1"/>
    <col min="11774" max="11775" width="9.109375" style="3" bestFit="1" customWidth="1"/>
    <col min="11776" max="11776" width="10.109375" style="3" bestFit="1" customWidth="1"/>
    <col min="11777" max="11777" width="9.109375" style="3" bestFit="1" customWidth="1"/>
    <col min="11778" max="11778" width="12.6640625" style="3" bestFit="1" customWidth="1"/>
    <col min="11779" max="11779" width="11.6640625" style="3" bestFit="1" customWidth="1"/>
    <col min="11780" max="11780" width="12.6640625" style="3" bestFit="1" customWidth="1"/>
    <col min="11781" max="12016" width="9.109375" style="3"/>
    <col min="12017" max="12017" width="12.6640625" style="3" customWidth="1"/>
    <col min="12018" max="12018" width="7.6640625" style="3" customWidth="1"/>
    <col min="12019" max="12019" width="15.6640625" style="3" bestFit="1" customWidth="1"/>
    <col min="12020" max="12020" width="37.109375" style="3" customWidth="1"/>
    <col min="12021" max="12021" width="12.6640625" style="3" bestFit="1" customWidth="1"/>
    <col min="12022" max="12024" width="11.6640625" style="3" bestFit="1" customWidth="1"/>
    <col min="12025" max="12025" width="9.6640625" style="3" bestFit="1" customWidth="1"/>
    <col min="12026" max="12026" width="10.44140625" style="3" bestFit="1" customWidth="1"/>
    <col min="12027" max="12027" width="10.109375" style="3" bestFit="1" customWidth="1"/>
    <col min="12028" max="12029" width="9.5546875" style="3" bestFit="1" customWidth="1"/>
    <col min="12030" max="12031" width="9.109375" style="3" bestFit="1" customWidth="1"/>
    <col min="12032" max="12032" width="10.109375" style="3" bestFit="1" customWidth="1"/>
    <col min="12033" max="12033" width="9.109375" style="3" bestFit="1" customWidth="1"/>
    <col min="12034" max="12034" width="12.6640625" style="3" bestFit="1" customWidth="1"/>
    <col min="12035" max="12035" width="11.6640625" style="3" bestFit="1" customWidth="1"/>
    <col min="12036" max="12036" width="12.6640625" style="3" bestFit="1" customWidth="1"/>
    <col min="12037" max="12272" width="9.109375" style="3"/>
    <col min="12273" max="12273" width="12.6640625" style="3" customWidth="1"/>
    <col min="12274" max="12274" width="7.6640625" style="3" customWidth="1"/>
    <col min="12275" max="12275" width="15.6640625" style="3" bestFit="1" customWidth="1"/>
    <col min="12276" max="12276" width="37.109375" style="3" customWidth="1"/>
    <col min="12277" max="12277" width="12.6640625" style="3" bestFit="1" customWidth="1"/>
    <col min="12278" max="12280" width="11.6640625" style="3" bestFit="1" customWidth="1"/>
    <col min="12281" max="12281" width="9.6640625" style="3" bestFit="1" customWidth="1"/>
    <col min="12282" max="12282" width="10.44140625" style="3" bestFit="1" customWidth="1"/>
    <col min="12283" max="12283" width="10.109375" style="3" bestFit="1" customWidth="1"/>
    <col min="12284" max="12285" width="9.5546875" style="3" bestFit="1" customWidth="1"/>
    <col min="12286" max="12287" width="9.109375" style="3" bestFit="1" customWidth="1"/>
    <col min="12288" max="12288" width="10.109375" style="3" bestFit="1" customWidth="1"/>
    <col min="12289" max="12289" width="9.109375" style="3" bestFit="1" customWidth="1"/>
    <col min="12290" max="12290" width="12.6640625" style="3" bestFit="1" customWidth="1"/>
    <col min="12291" max="12291" width="11.6640625" style="3" bestFit="1" customWidth="1"/>
    <col min="12292" max="12292" width="12.6640625" style="3" bestFit="1" customWidth="1"/>
    <col min="12293" max="12528" width="9.109375" style="3"/>
    <col min="12529" max="12529" width="12.6640625" style="3" customWidth="1"/>
    <col min="12530" max="12530" width="7.6640625" style="3" customWidth="1"/>
    <col min="12531" max="12531" width="15.6640625" style="3" bestFit="1" customWidth="1"/>
    <col min="12532" max="12532" width="37.109375" style="3" customWidth="1"/>
    <col min="12533" max="12533" width="12.6640625" style="3" bestFit="1" customWidth="1"/>
    <col min="12534" max="12536" width="11.6640625" style="3" bestFit="1" customWidth="1"/>
    <col min="12537" max="12537" width="9.6640625" style="3" bestFit="1" customWidth="1"/>
    <col min="12538" max="12538" width="10.44140625" style="3" bestFit="1" customWidth="1"/>
    <col min="12539" max="12539" width="10.109375" style="3" bestFit="1" customWidth="1"/>
    <col min="12540" max="12541" width="9.5546875" style="3" bestFit="1" customWidth="1"/>
    <col min="12542" max="12543" width="9.109375" style="3" bestFit="1" customWidth="1"/>
    <col min="12544" max="12544" width="10.109375" style="3" bestFit="1" customWidth="1"/>
    <col min="12545" max="12545" width="9.109375" style="3" bestFit="1" customWidth="1"/>
    <col min="12546" max="12546" width="12.6640625" style="3" bestFit="1" customWidth="1"/>
    <col min="12547" max="12547" width="11.6640625" style="3" bestFit="1" customWidth="1"/>
    <col min="12548" max="12548" width="12.6640625" style="3" bestFit="1" customWidth="1"/>
    <col min="12549" max="12784" width="9.109375" style="3"/>
    <col min="12785" max="12785" width="12.6640625" style="3" customWidth="1"/>
    <col min="12786" max="12786" width="7.6640625" style="3" customWidth="1"/>
    <col min="12787" max="12787" width="15.6640625" style="3" bestFit="1" customWidth="1"/>
    <col min="12788" max="12788" width="37.109375" style="3" customWidth="1"/>
    <col min="12789" max="12789" width="12.6640625" style="3" bestFit="1" customWidth="1"/>
    <col min="12790" max="12792" width="11.6640625" style="3" bestFit="1" customWidth="1"/>
    <col min="12793" max="12793" width="9.6640625" style="3" bestFit="1" customWidth="1"/>
    <col min="12794" max="12794" width="10.44140625" style="3" bestFit="1" customWidth="1"/>
    <col min="12795" max="12795" width="10.109375" style="3" bestFit="1" customWidth="1"/>
    <col min="12796" max="12797" width="9.5546875" style="3" bestFit="1" customWidth="1"/>
    <col min="12798" max="12799" width="9.109375" style="3" bestFit="1" customWidth="1"/>
    <col min="12800" max="12800" width="10.109375" style="3" bestFit="1" customWidth="1"/>
    <col min="12801" max="12801" width="9.109375" style="3" bestFit="1" customWidth="1"/>
    <col min="12802" max="12802" width="12.6640625" style="3" bestFit="1" customWidth="1"/>
    <col min="12803" max="12803" width="11.6640625" style="3" bestFit="1" customWidth="1"/>
    <col min="12804" max="12804" width="12.6640625" style="3" bestFit="1" customWidth="1"/>
    <col min="12805" max="13040" width="9.109375" style="3"/>
    <col min="13041" max="13041" width="12.6640625" style="3" customWidth="1"/>
    <col min="13042" max="13042" width="7.6640625" style="3" customWidth="1"/>
    <col min="13043" max="13043" width="15.6640625" style="3" bestFit="1" customWidth="1"/>
    <col min="13044" max="13044" width="37.109375" style="3" customWidth="1"/>
    <col min="13045" max="13045" width="12.6640625" style="3" bestFit="1" customWidth="1"/>
    <col min="13046" max="13048" width="11.6640625" style="3" bestFit="1" customWidth="1"/>
    <col min="13049" max="13049" width="9.6640625" style="3" bestFit="1" customWidth="1"/>
    <col min="13050" max="13050" width="10.44140625" style="3" bestFit="1" customWidth="1"/>
    <col min="13051" max="13051" width="10.109375" style="3" bestFit="1" customWidth="1"/>
    <col min="13052" max="13053" width="9.5546875" style="3" bestFit="1" customWidth="1"/>
    <col min="13054" max="13055" width="9.109375" style="3" bestFit="1" customWidth="1"/>
    <col min="13056" max="13056" width="10.109375" style="3" bestFit="1" customWidth="1"/>
    <col min="13057" max="13057" width="9.109375" style="3" bestFit="1" customWidth="1"/>
    <col min="13058" max="13058" width="12.6640625" style="3" bestFit="1" customWidth="1"/>
    <col min="13059" max="13059" width="11.6640625" style="3" bestFit="1" customWidth="1"/>
    <col min="13060" max="13060" width="12.6640625" style="3" bestFit="1" customWidth="1"/>
    <col min="13061" max="13296" width="9.109375" style="3"/>
    <col min="13297" max="13297" width="12.6640625" style="3" customWidth="1"/>
    <col min="13298" max="13298" width="7.6640625" style="3" customWidth="1"/>
    <col min="13299" max="13299" width="15.6640625" style="3" bestFit="1" customWidth="1"/>
    <col min="13300" max="13300" width="37.109375" style="3" customWidth="1"/>
    <col min="13301" max="13301" width="12.6640625" style="3" bestFit="1" customWidth="1"/>
    <col min="13302" max="13304" width="11.6640625" style="3" bestFit="1" customWidth="1"/>
    <col min="13305" max="13305" width="9.6640625" style="3" bestFit="1" customWidth="1"/>
    <col min="13306" max="13306" width="10.44140625" style="3" bestFit="1" customWidth="1"/>
    <col min="13307" max="13307" width="10.109375" style="3" bestFit="1" customWidth="1"/>
    <col min="13308" max="13309" width="9.5546875" style="3" bestFit="1" customWidth="1"/>
    <col min="13310" max="13311" width="9.109375" style="3" bestFit="1" customWidth="1"/>
    <col min="13312" max="13312" width="10.109375" style="3" bestFit="1" customWidth="1"/>
    <col min="13313" max="13313" width="9.109375" style="3" bestFit="1" customWidth="1"/>
    <col min="13314" max="13314" width="12.6640625" style="3" bestFit="1" customWidth="1"/>
    <col min="13315" max="13315" width="11.6640625" style="3" bestFit="1" customWidth="1"/>
    <col min="13316" max="13316" width="12.6640625" style="3" bestFit="1" customWidth="1"/>
    <col min="13317" max="13552" width="9.109375" style="3"/>
    <col min="13553" max="13553" width="12.6640625" style="3" customWidth="1"/>
    <col min="13554" max="13554" width="7.6640625" style="3" customWidth="1"/>
    <col min="13555" max="13555" width="15.6640625" style="3" bestFit="1" customWidth="1"/>
    <col min="13556" max="13556" width="37.109375" style="3" customWidth="1"/>
    <col min="13557" max="13557" width="12.6640625" style="3" bestFit="1" customWidth="1"/>
    <col min="13558" max="13560" width="11.6640625" style="3" bestFit="1" customWidth="1"/>
    <col min="13561" max="13561" width="9.6640625" style="3" bestFit="1" customWidth="1"/>
    <col min="13562" max="13562" width="10.44140625" style="3" bestFit="1" customWidth="1"/>
    <col min="13563" max="13563" width="10.109375" style="3" bestFit="1" customWidth="1"/>
    <col min="13564" max="13565" width="9.5546875" style="3" bestFit="1" customWidth="1"/>
    <col min="13566" max="13567" width="9.109375" style="3" bestFit="1" customWidth="1"/>
    <col min="13568" max="13568" width="10.109375" style="3" bestFit="1" customWidth="1"/>
    <col min="13569" max="13569" width="9.109375" style="3" bestFit="1" customWidth="1"/>
    <col min="13570" max="13570" width="12.6640625" style="3" bestFit="1" customWidth="1"/>
    <col min="13571" max="13571" width="11.6640625" style="3" bestFit="1" customWidth="1"/>
    <col min="13572" max="13572" width="12.6640625" style="3" bestFit="1" customWidth="1"/>
    <col min="13573" max="13808" width="9.109375" style="3"/>
    <col min="13809" max="13809" width="12.6640625" style="3" customWidth="1"/>
    <col min="13810" max="13810" width="7.6640625" style="3" customWidth="1"/>
    <col min="13811" max="13811" width="15.6640625" style="3" bestFit="1" customWidth="1"/>
    <col min="13812" max="13812" width="37.109375" style="3" customWidth="1"/>
    <col min="13813" max="13813" width="12.6640625" style="3" bestFit="1" customWidth="1"/>
    <col min="13814" max="13816" width="11.6640625" style="3" bestFit="1" customWidth="1"/>
    <col min="13817" max="13817" width="9.6640625" style="3" bestFit="1" customWidth="1"/>
    <col min="13818" max="13818" width="10.44140625" style="3" bestFit="1" customWidth="1"/>
    <col min="13819" max="13819" width="10.109375" style="3" bestFit="1" customWidth="1"/>
    <col min="13820" max="13821" width="9.5546875" style="3" bestFit="1" customWidth="1"/>
    <col min="13822" max="13823" width="9.109375" style="3" bestFit="1" customWidth="1"/>
    <col min="13824" max="13824" width="10.109375" style="3" bestFit="1" customWidth="1"/>
    <col min="13825" max="13825" width="9.109375" style="3" bestFit="1" customWidth="1"/>
    <col min="13826" max="13826" width="12.6640625" style="3" bestFit="1" customWidth="1"/>
    <col min="13827" max="13827" width="11.6640625" style="3" bestFit="1" customWidth="1"/>
    <col min="13828" max="13828" width="12.6640625" style="3" bestFit="1" customWidth="1"/>
    <col min="13829" max="14064" width="9.109375" style="3"/>
    <col min="14065" max="14065" width="12.6640625" style="3" customWidth="1"/>
    <col min="14066" max="14066" width="7.6640625" style="3" customWidth="1"/>
    <col min="14067" max="14067" width="15.6640625" style="3" bestFit="1" customWidth="1"/>
    <col min="14068" max="14068" width="37.109375" style="3" customWidth="1"/>
    <col min="14069" max="14069" width="12.6640625" style="3" bestFit="1" customWidth="1"/>
    <col min="14070" max="14072" width="11.6640625" style="3" bestFit="1" customWidth="1"/>
    <col min="14073" max="14073" width="9.6640625" style="3" bestFit="1" customWidth="1"/>
    <col min="14074" max="14074" width="10.44140625" style="3" bestFit="1" customWidth="1"/>
    <col min="14075" max="14075" width="10.109375" style="3" bestFit="1" customWidth="1"/>
    <col min="14076" max="14077" width="9.5546875" style="3" bestFit="1" customWidth="1"/>
    <col min="14078" max="14079" width="9.109375" style="3" bestFit="1" customWidth="1"/>
    <col min="14080" max="14080" width="10.109375" style="3" bestFit="1" customWidth="1"/>
    <col min="14081" max="14081" width="9.109375" style="3" bestFit="1" customWidth="1"/>
    <col min="14082" max="14082" width="12.6640625" style="3" bestFit="1" customWidth="1"/>
    <col min="14083" max="14083" width="11.6640625" style="3" bestFit="1" customWidth="1"/>
    <col min="14084" max="14084" width="12.6640625" style="3" bestFit="1" customWidth="1"/>
    <col min="14085" max="14320" width="9.109375" style="3"/>
    <col min="14321" max="14321" width="12.6640625" style="3" customWidth="1"/>
    <col min="14322" max="14322" width="7.6640625" style="3" customWidth="1"/>
    <col min="14323" max="14323" width="15.6640625" style="3" bestFit="1" customWidth="1"/>
    <col min="14324" max="14324" width="37.109375" style="3" customWidth="1"/>
    <col min="14325" max="14325" width="12.6640625" style="3" bestFit="1" customWidth="1"/>
    <col min="14326" max="14328" width="11.6640625" style="3" bestFit="1" customWidth="1"/>
    <col min="14329" max="14329" width="9.6640625" style="3" bestFit="1" customWidth="1"/>
    <col min="14330" max="14330" width="10.44140625" style="3" bestFit="1" customWidth="1"/>
    <col min="14331" max="14331" width="10.109375" style="3" bestFit="1" customWidth="1"/>
    <col min="14332" max="14333" width="9.5546875" style="3" bestFit="1" customWidth="1"/>
    <col min="14334" max="14335" width="9.109375" style="3" bestFit="1" customWidth="1"/>
    <col min="14336" max="14336" width="10.109375" style="3" bestFit="1" customWidth="1"/>
    <col min="14337" max="14337" width="9.109375" style="3" bestFit="1" customWidth="1"/>
    <col min="14338" max="14338" width="12.6640625" style="3" bestFit="1" customWidth="1"/>
    <col min="14339" max="14339" width="11.6640625" style="3" bestFit="1" customWidth="1"/>
    <col min="14340" max="14340" width="12.6640625" style="3" bestFit="1" customWidth="1"/>
    <col min="14341" max="14576" width="9.109375" style="3"/>
    <col min="14577" max="14577" width="12.6640625" style="3" customWidth="1"/>
    <col min="14578" max="14578" width="7.6640625" style="3" customWidth="1"/>
    <col min="14579" max="14579" width="15.6640625" style="3" bestFit="1" customWidth="1"/>
    <col min="14580" max="14580" width="37.109375" style="3" customWidth="1"/>
    <col min="14581" max="14581" width="12.6640625" style="3" bestFit="1" customWidth="1"/>
    <col min="14582" max="14584" width="11.6640625" style="3" bestFit="1" customWidth="1"/>
    <col min="14585" max="14585" width="9.6640625" style="3" bestFit="1" customWidth="1"/>
    <col min="14586" max="14586" width="10.44140625" style="3" bestFit="1" customWidth="1"/>
    <col min="14587" max="14587" width="10.109375" style="3" bestFit="1" customWidth="1"/>
    <col min="14588" max="14589" width="9.5546875" style="3" bestFit="1" customWidth="1"/>
    <col min="14590" max="14591" width="9.109375" style="3" bestFit="1" customWidth="1"/>
    <col min="14592" max="14592" width="10.109375" style="3" bestFit="1" customWidth="1"/>
    <col min="14593" max="14593" width="9.109375" style="3" bestFit="1" customWidth="1"/>
    <col min="14594" max="14594" width="12.6640625" style="3" bestFit="1" customWidth="1"/>
    <col min="14595" max="14595" width="11.6640625" style="3" bestFit="1" customWidth="1"/>
    <col min="14596" max="14596" width="12.6640625" style="3" bestFit="1" customWidth="1"/>
    <col min="14597" max="14832" width="9.109375" style="3"/>
    <col min="14833" max="14833" width="12.6640625" style="3" customWidth="1"/>
    <col min="14834" max="14834" width="7.6640625" style="3" customWidth="1"/>
    <col min="14835" max="14835" width="15.6640625" style="3" bestFit="1" customWidth="1"/>
    <col min="14836" max="14836" width="37.109375" style="3" customWidth="1"/>
    <col min="14837" max="14837" width="12.6640625" style="3" bestFit="1" customWidth="1"/>
    <col min="14838" max="14840" width="11.6640625" style="3" bestFit="1" customWidth="1"/>
    <col min="14841" max="14841" width="9.6640625" style="3" bestFit="1" customWidth="1"/>
    <col min="14842" max="14842" width="10.44140625" style="3" bestFit="1" customWidth="1"/>
    <col min="14843" max="14843" width="10.109375" style="3" bestFit="1" customWidth="1"/>
    <col min="14844" max="14845" width="9.5546875" style="3" bestFit="1" customWidth="1"/>
    <col min="14846" max="14847" width="9.109375" style="3" bestFit="1" customWidth="1"/>
    <col min="14848" max="14848" width="10.109375" style="3" bestFit="1" customWidth="1"/>
    <col min="14849" max="14849" width="9.109375" style="3" bestFit="1" customWidth="1"/>
    <col min="14850" max="14850" width="12.6640625" style="3" bestFit="1" customWidth="1"/>
    <col min="14851" max="14851" width="11.6640625" style="3" bestFit="1" customWidth="1"/>
    <col min="14852" max="14852" width="12.6640625" style="3" bestFit="1" customWidth="1"/>
    <col min="14853" max="15088" width="9.109375" style="3"/>
    <col min="15089" max="15089" width="12.6640625" style="3" customWidth="1"/>
    <col min="15090" max="15090" width="7.6640625" style="3" customWidth="1"/>
    <col min="15091" max="15091" width="15.6640625" style="3" bestFit="1" customWidth="1"/>
    <col min="15092" max="15092" width="37.109375" style="3" customWidth="1"/>
    <col min="15093" max="15093" width="12.6640625" style="3" bestFit="1" customWidth="1"/>
    <col min="15094" max="15096" width="11.6640625" style="3" bestFit="1" customWidth="1"/>
    <col min="15097" max="15097" width="9.6640625" style="3" bestFit="1" customWidth="1"/>
    <col min="15098" max="15098" width="10.44140625" style="3" bestFit="1" customWidth="1"/>
    <col min="15099" max="15099" width="10.109375" style="3" bestFit="1" customWidth="1"/>
    <col min="15100" max="15101" width="9.5546875" style="3" bestFit="1" customWidth="1"/>
    <col min="15102" max="15103" width="9.109375" style="3" bestFit="1" customWidth="1"/>
    <col min="15104" max="15104" width="10.109375" style="3" bestFit="1" customWidth="1"/>
    <col min="15105" max="15105" width="9.109375" style="3" bestFit="1" customWidth="1"/>
    <col min="15106" max="15106" width="12.6640625" style="3" bestFit="1" customWidth="1"/>
    <col min="15107" max="15107" width="11.6640625" style="3" bestFit="1" customWidth="1"/>
    <col min="15108" max="15108" width="12.6640625" style="3" bestFit="1" customWidth="1"/>
    <col min="15109" max="15344" width="9.109375" style="3"/>
    <col min="15345" max="15345" width="12.6640625" style="3" customWidth="1"/>
    <col min="15346" max="15346" width="7.6640625" style="3" customWidth="1"/>
    <col min="15347" max="15347" width="15.6640625" style="3" bestFit="1" customWidth="1"/>
    <col min="15348" max="15348" width="37.109375" style="3" customWidth="1"/>
    <col min="15349" max="15349" width="12.6640625" style="3" bestFit="1" customWidth="1"/>
    <col min="15350" max="15352" width="11.6640625" style="3" bestFit="1" customWidth="1"/>
    <col min="15353" max="15353" width="9.6640625" style="3" bestFit="1" customWidth="1"/>
    <col min="15354" max="15354" width="10.44140625" style="3" bestFit="1" customWidth="1"/>
    <col min="15355" max="15355" width="10.109375" style="3" bestFit="1" customWidth="1"/>
    <col min="15356" max="15357" width="9.5546875" style="3" bestFit="1" customWidth="1"/>
    <col min="15358" max="15359" width="9.109375" style="3" bestFit="1" customWidth="1"/>
    <col min="15360" max="15360" width="10.109375" style="3" bestFit="1" customWidth="1"/>
    <col min="15361" max="15361" width="9.109375" style="3" bestFit="1" customWidth="1"/>
    <col min="15362" max="15362" width="12.6640625" style="3" bestFit="1" customWidth="1"/>
    <col min="15363" max="15363" width="11.6640625" style="3" bestFit="1" customWidth="1"/>
    <col min="15364" max="15364" width="12.6640625" style="3" bestFit="1" customWidth="1"/>
    <col min="15365" max="15600" width="9.109375" style="3"/>
    <col min="15601" max="15601" width="12.6640625" style="3" customWidth="1"/>
    <col min="15602" max="15602" width="7.6640625" style="3" customWidth="1"/>
    <col min="15603" max="15603" width="15.6640625" style="3" bestFit="1" customWidth="1"/>
    <col min="15604" max="15604" width="37.109375" style="3" customWidth="1"/>
    <col min="15605" max="15605" width="12.6640625" style="3" bestFit="1" customWidth="1"/>
    <col min="15606" max="15608" width="11.6640625" style="3" bestFit="1" customWidth="1"/>
    <col min="15609" max="15609" width="9.6640625" style="3" bestFit="1" customWidth="1"/>
    <col min="15610" max="15610" width="10.44140625" style="3" bestFit="1" customWidth="1"/>
    <col min="15611" max="15611" width="10.109375" style="3" bestFit="1" customWidth="1"/>
    <col min="15612" max="15613" width="9.5546875" style="3" bestFit="1" customWidth="1"/>
    <col min="15614" max="15615" width="9.109375" style="3" bestFit="1" customWidth="1"/>
    <col min="15616" max="15616" width="10.109375" style="3" bestFit="1" customWidth="1"/>
    <col min="15617" max="15617" width="9.109375" style="3" bestFit="1" customWidth="1"/>
    <col min="15618" max="15618" width="12.6640625" style="3" bestFit="1" customWidth="1"/>
    <col min="15619" max="15619" width="11.6640625" style="3" bestFit="1" customWidth="1"/>
    <col min="15620" max="15620" width="12.6640625" style="3" bestFit="1" customWidth="1"/>
    <col min="15621" max="15856" width="9.109375" style="3"/>
    <col min="15857" max="15857" width="12.6640625" style="3" customWidth="1"/>
    <col min="15858" max="15858" width="7.6640625" style="3" customWidth="1"/>
    <col min="15859" max="15859" width="15.6640625" style="3" bestFit="1" customWidth="1"/>
    <col min="15860" max="15860" width="37.109375" style="3" customWidth="1"/>
    <col min="15861" max="15861" width="12.6640625" style="3" bestFit="1" customWidth="1"/>
    <col min="15862" max="15864" width="11.6640625" style="3" bestFit="1" customWidth="1"/>
    <col min="15865" max="15865" width="9.6640625" style="3" bestFit="1" customWidth="1"/>
    <col min="15866" max="15866" width="10.44140625" style="3" bestFit="1" customWidth="1"/>
    <col min="15867" max="15867" width="10.109375" style="3" bestFit="1" customWidth="1"/>
    <col min="15868" max="15869" width="9.5546875" style="3" bestFit="1" customWidth="1"/>
    <col min="15870" max="15871" width="9.109375" style="3" bestFit="1" customWidth="1"/>
    <col min="15872" max="15872" width="10.109375" style="3" bestFit="1" customWidth="1"/>
    <col min="15873" max="15873" width="9.109375" style="3" bestFit="1" customWidth="1"/>
    <col min="15874" max="15874" width="12.6640625" style="3" bestFit="1" customWidth="1"/>
    <col min="15875" max="15875" width="11.6640625" style="3" bestFit="1" customWidth="1"/>
    <col min="15876" max="15876" width="12.6640625" style="3" bestFit="1" customWidth="1"/>
    <col min="15877" max="16112" width="9.109375" style="3"/>
    <col min="16113" max="16113" width="12.6640625" style="3" customWidth="1"/>
    <col min="16114" max="16114" width="7.6640625" style="3" customWidth="1"/>
    <col min="16115" max="16115" width="15.6640625" style="3" bestFit="1" customWidth="1"/>
    <col min="16116" max="16116" width="37.109375" style="3" customWidth="1"/>
    <col min="16117" max="16117" width="12.6640625" style="3" bestFit="1" customWidth="1"/>
    <col min="16118" max="16120" width="11.6640625" style="3" bestFit="1" customWidth="1"/>
    <col min="16121" max="16121" width="9.6640625" style="3" bestFit="1" customWidth="1"/>
    <col min="16122" max="16122" width="10.44140625" style="3" bestFit="1" customWidth="1"/>
    <col min="16123" max="16123" width="10.109375" style="3" bestFit="1" customWidth="1"/>
    <col min="16124" max="16125" width="9.5546875" style="3" bestFit="1" customWidth="1"/>
    <col min="16126" max="16127" width="9.109375" style="3" bestFit="1" customWidth="1"/>
    <col min="16128" max="16128" width="10.109375" style="3" bestFit="1" customWidth="1"/>
    <col min="16129" max="16129" width="9.109375" style="3" bestFit="1" customWidth="1"/>
    <col min="16130" max="16130" width="12.6640625" style="3" bestFit="1" customWidth="1"/>
    <col min="16131" max="16131" width="11.6640625" style="3" bestFit="1" customWidth="1"/>
    <col min="16132" max="16132" width="12.6640625" style="3" bestFit="1" customWidth="1"/>
    <col min="16133" max="16384" width="9.109375" style="3"/>
  </cols>
  <sheetData>
    <row r="1" spans="1:33" ht="17.399999999999999" x14ac:dyDescent="0.3">
      <c r="B1" s="2" t="s">
        <v>0</v>
      </c>
      <c r="Y1" s="504"/>
      <c r="Z1" s="505"/>
      <c r="AA1" s="505"/>
      <c r="AB1" s="506"/>
      <c r="AC1" s="505"/>
      <c r="AD1" s="503"/>
      <c r="AE1" s="503"/>
      <c r="AF1" s="503"/>
      <c r="AG1" s="3"/>
    </row>
    <row r="2" spans="1:33" ht="13.2" x14ac:dyDescent="0.25">
      <c r="B2" s="542" t="s">
        <v>286</v>
      </c>
      <c r="C2" s="543"/>
      <c r="D2" s="543"/>
      <c r="Y2" s="504"/>
      <c r="Z2" s="505"/>
      <c r="AA2" s="505"/>
      <c r="AB2" s="506"/>
      <c r="AC2" s="505"/>
      <c r="AD2" s="503"/>
      <c r="AE2" s="503"/>
      <c r="AF2" s="503"/>
      <c r="AG2" s="3"/>
    </row>
    <row r="3" spans="1:33" ht="13.2" x14ac:dyDescent="0.25">
      <c r="A3" s="67" t="str">
        <f>оглавление!$D$2</f>
        <v>Управление жилой недвижимостью, ЖКХ</v>
      </c>
      <c r="B3" s="4"/>
      <c r="Y3" s="504"/>
      <c r="Z3" s="505"/>
      <c r="AA3" s="505"/>
      <c r="AB3" s="506"/>
      <c r="AC3" s="505"/>
      <c r="AD3" s="503"/>
      <c r="AE3" s="503"/>
      <c r="AF3" s="503"/>
      <c r="AG3" s="3"/>
    </row>
    <row r="4" spans="1:33" ht="13.2" x14ac:dyDescent="0.25">
      <c r="A4" s="1" t="str">
        <f>оглавление!$F$29</f>
        <v>выгрузки данных о начислениях и оплатах</v>
      </c>
      <c r="B4" s="4"/>
      <c r="Y4" s="504"/>
      <c r="Z4" s="505"/>
      <c r="AA4" s="505"/>
      <c r="AB4" s="506"/>
      <c r="AC4" s="505"/>
      <c r="AD4" s="503"/>
      <c r="AE4" s="503"/>
      <c r="AF4" s="503"/>
      <c r="AG4" s="3"/>
    </row>
    <row r="5" spans="1:33" ht="13.2" x14ac:dyDescent="0.25">
      <c r="A5" s="1" t="s">
        <v>1</v>
      </c>
      <c r="B5" s="5" t="s">
        <v>18</v>
      </c>
      <c r="D5" s="9"/>
      <c r="E5" s="7"/>
      <c r="Y5" s="504"/>
      <c r="Z5" s="505"/>
      <c r="AA5" s="507"/>
      <c r="AB5" s="508"/>
      <c r="AC5" s="507"/>
      <c r="AD5" s="503"/>
      <c r="AE5" s="503"/>
      <c r="AF5" s="503"/>
      <c r="AG5" s="3"/>
    </row>
    <row r="6" spans="1:33" ht="30.6" x14ac:dyDescent="0.25">
      <c r="A6" s="528" t="str">
        <f>мар17!A$6</f>
        <v>улица_дом</v>
      </c>
      <c r="B6" s="528" t="str">
        <f>мар17!B$6</f>
        <v>квартира</v>
      </c>
      <c r="C6" s="523" t="str">
        <f>мар17!C$6</f>
        <v>лицевой счет</v>
      </c>
      <c r="D6" s="524" t="str">
        <f>мар17!D$6</f>
        <v>ФИО</v>
      </c>
      <c r="E6" s="529" t="str">
        <f>мар17!E$6</f>
        <v>Нач. сальдо</v>
      </c>
      <c r="F6" s="530" t="str">
        <f>мар17!F$6</f>
        <v>Содерж. и ремонт общего имущества</v>
      </c>
      <c r="G6" s="530" t="str">
        <f>мар17!G$6</f>
        <v>Содержание гаража</v>
      </c>
      <c r="H6" s="530" t="str">
        <f>мар17!H$6</f>
        <v>Отопление</v>
      </c>
      <c r="I6" s="530" t="str">
        <f>мар17!I$6</f>
        <v>Холодное водоснабжение</v>
      </c>
      <c r="J6" s="530" t="str">
        <f>мар17!J$6</f>
        <v>Горячее водоснабжение</v>
      </c>
      <c r="K6" s="530" t="str">
        <f>мар17!K$6</f>
        <v>Водоотведение (канализ.)</v>
      </c>
      <c r="L6" s="530" t="str">
        <f>мар17!L$6</f>
        <v>Газоснабжение</v>
      </c>
      <c r="M6" s="530" t="str">
        <f>мар17!M$6</f>
        <v>Услуги тв</v>
      </c>
      <c r="N6" s="530" t="str">
        <f>мар17!N$6</f>
        <v>Услуги домофона</v>
      </c>
      <c r="O6" s="530" t="str">
        <f>мар17!O$6</f>
        <v>Электроснабжение</v>
      </c>
      <c r="P6" s="530" t="str">
        <f>мар17!P$6</f>
        <v>Прочее сод и рем ж/п</v>
      </c>
      <c r="Q6" s="530" t="str">
        <f>мар17!Q$6</f>
        <v xml:space="preserve">Охрана </v>
      </c>
      <c r="R6" s="530" t="str">
        <f>мар17!R$6</f>
        <v>ХВС для нужд ГВС</v>
      </c>
      <c r="S6" s="530" t="str">
        <f>мар17!S$6</f>
        <v>Подогрев ГВС</v>
      </c>
      <c r="T6" s="530" t="str">
        <f>мар17!T$6</f>
        <v>Разовые услуги УК</v>
      </c>
      <c r="U6" s="530" t="str">
        <f>мар17!U$6</f>
        <v>Услуги вахтера</v>
      </c>
      <c r="V6" s="529" t="str">
        <f>мар17!V$6</f>
        <v>ИТОГО</v>
      </c>
      <c r="W6" s="529" t="str">
        <f>мар17!W$6</f>
        <v>ОПЛАЧЕНО</v>
      </c>
      <c r="X6" s="529" t="str">
        <f>мар17!X$6</f>
        <v>Конеч. сальдо</v>
      </c>
      <c r="Y6" s="525"/>
      <c r="Z6" s="509" t="str">
        <f>мар17!Z$6</f>
        <v>улица</v>
      </c>
      <c r="AA6" s="510" t="str">
        <f>мар17!AA$6</f>
        <v>п.№_кв</v>
      </c>
      <c r="AB6" s="511" t="str">
        <f>мар17!AB$6</f>
        <v>№_стр</v>
      </c>
      <c r="AC6" s="510" t="str">
        <f>мар17!AC$6</f>
        <v>one</v>
      </c>
      <c r="AD6" s="510" t="str">
        <f>мар17!AD$6</f>
        <v>СиР</v>
      </c>
      <c r="AE6" s="510" t="str">
        <f>мар17!AE$6</f>
        <v>Коммуналка</v>
      </c>
      <c r="AF6" s="510" t="str">
        <f>мар17!AF$6</f>
        <v>Прочие услуги</v>
      </c>
      <c r="AG6" s="512"/>
    </row>
    <row r="7" spans="1:33" ht="13.2" x14ac:dyDescent="0.25">
      <c r="A7" s="4" t="str">
        <f>адреса!$E$7</f>
        <v>ул. Первая д.1</v>
      </c>
      <c r="C7" s="522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513">
        <f>IF(A7&lt;&gt;"",IF(A7=мар17!A7,0,1),IF(AND(B7=мар17!B7,C7=мар17!C7),0,1))</f>
        <v>0</v>
      </c>
      <c r="Z7" s="70" t="str">
        <f>IF(AND(A7&lt;&gt;"",B7=""),A7,Z6)</f>
        <v>ул. Первая д.1</v>
      </c>
      <c r="AA7" s="504">
        <v>0</v>
      </c>
      <c r="AB7" s="502">
        <v>7</v>
      </c>
      <c r="AC7" s="504">
        <f>1</f>
        <v>1</v>
      </c>
      <c r="AD7" s="103">
        <f>F7</f>
        <v>0</v>
      </c>
      <c r="AE7" s="103">
        <f>H7+I7+J7+K7+L7+O7+R7+S7</f>
        <v>0</v>
      </c>
      <c r="AF7" s="103">
        <f>V7-AD7-AE7</f>
        <v>0</v>
      </c>
      <c r="AG7" s="3"/>
    </row>
    <row r="8" spans="1:33" ht="13.2" x14ac:dyDescent="0.25">
      <c r="B8" s="1" t="str">
        <f>адреса!$G$7</f>
        <v>кв.1</v>
      </c>
      <c r="C8" s="522">
        <f>адреса!$I$7</f>
        <v>10000001</v>
      </c>
      <c r="D8" s="6" t="str">
        <f>адреса!$K$7</f>
        <v>ФИО-1-1</v>
      </c>
      <c r="E8" s="6">
        <v>33986.5</v>
      </c>
      <c r="F8" s="6">
        <v>4695.8999999999996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/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/>
      <c r="T8" s="6"/>
      <c r="U8" s="6"/>
      <c r="V8" s="6">
        <v>4695.8999999999996</v>
      </c>
      <c r="W8" s="6">
        <v>0</v>
      </c>
      <c r="X8" s="6">
        <v>38682.400000000001</v>
      </c>
      <c r="Y8" s="513">
        <f>IF(A8&lt;&gt;"",IF(A8=мар17!A8,0,1),IF(AND(B8=мар17!B8,C8=мар17!C8),0,1))</f>
        <v>0</v>
      </c>
      <c r="Z8" s="70" t="str">
        <f>IF(AND(A8&lt;&gt;"",B8=""),A8,Z7)</f>
        <v>ул. Первая д.1</v>
      </c>
      <c r="AA8" s="504">
        <f>IF($B8&lt;&gt;"",MAX(AA$7:AA7)+1,0)</f>
        <v>1</v>
      </c>
      <c r="AB8" s="502">
        <f>AB7+1</f>
        <v>8</v>
      </c>
      <c r="AC8" s="504">
        <f>1</f>
        <v>1</v>
      </c>
      <c r="AD8" s="103">
        <f>F8</f>
        <v>4695.8999999999996</v>
      </c>
      <c r="AE8" s="103">
        <f>H8+I8+J8+K8+L8+O8+R8+S8</f>
        <v>0</v>
      </c>
      <c r="AF8" s="103">
        <f>V8-AD8-AE8</f>
        <v>0</v>
      </c>
      <c r="AG8" s="3"/>
    </row>
    <row r="9" spans="1:33" ht="13.2" x14ac:dyDescent="0.25">
      <c r="B9" s="1" t="str">
        <f>адреса!$G$8</f>
        <v>кв.2</v>
      </c>
      <c r="C9" s="522">
        <f>адреса!$I$8</f>
        <v>10000002</v>
      </c>
      <c r="D9" s="6" t="str">
        <f>адреса!$K$8</f>
        <v>ФИО-1-2</v>
      </c>
      <c r="E9" s="6">
        <v>10294.799999999999</v>
      </c>
      <c r="F9" s="6">
        <v>1834.8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/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/>
      <c r="T9" s="6"/>
      <c r="U9" s="6"/>
      <c r="V9" s="6">
        <v>1834.8</v>
      </c>
      <c r="W9" s="6">
        <v>3000</v>
      </c>
      <c r="X9" s="6">
        <v>9129.6</v>
      </c>
      <c r="Y9" s="513">
        <f>IF(A9&lt;&gt;"",IF(A9=мар17!A9,0,1),IF(AND(B9=мар17!B9,C9=мар17!C9),0,1))</f>
        <v>0</v>
      </c>
      <c r="Z9" s="70" t="str">
        <f t="shared" ref="Z9:Z29" si="0">IF(AND(A9&lt;&gt;"",B9=""),A9,Z8)</f>
        <v>ул. Первая д.1</v>
      </c>
      <c r="AA9" s="504">
        <f>IF($B9&lt;&gt;"",MAX(AA$7:AA8)+1,0)</f>
        <v>2</v>
      </c>
      <c r="AB9" s="502">
        <f t="shared" ref="AB9:AB72" si="1">AB8+1</f>
        <v>9</v>
      </c>
      <c r="AC9" s="504">
        <f>1</f>
        <v>1</v>
      </c>
      <c r="AD9" s="103">
        <f t="shared" ref="AD9:AD29" si="2">F9</f>
        <v>1834.8</v>
      </c>
      <c r="AE9" s="103">
        <f t="shared" ref="AE9:AE29" si="3">H9+I9+J9+K9+L9+O9+R9+S9</f>
        <v>0</v>
      </c>
      <c r="AF9" s="103">
        <f t="shared" ref="AF9:AF29" si="4">V9-AD9-AE9</f>
        <v>0</v>
      </c>
      <c r="AG9" s="3"/>
    </row>
    <row r="10" spans="1:33" ht="13.2" x14ac:dyDescent="0.25">
      <c r="B10" s="1" t="str">
        <f>адреса!$G$9</f>
        <v>кв.3</v>
      </c>
      <c r="C10" s="522">
        <f>адреса!$I$9</f>
        <v>10000003</v>
      </c>
      <c r="D10" s="6" t="str">
        <f>адреса!$K$9</f>
        <v>ФИО-1-3</v>
      </c>
      <c r="E10" s="6">
        <v>30800.5</v>
      </c>
      <c r="F10" s="6">
        <v>4303.2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/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/>
      <c r="T10" s="6"/>
      <c r="U10" s="6"/>
      <c r="V10" s="6">
        <v>4303.2</v>
      </c>
      <c r="W10" s="6">
        <v>0</v>
      </c>
      <c r="X10" s="6">
        <v>35103.699999999997</v>
      </c>
      <c r="Y10" s="513">
        <f>IF(A10&lt;&gt;"",IF(A10=мар17!A10,0,1),IF(AND(B10=мар17!B10,C10=мар17!C10),0,1))</f>
        <v>0</v>
      </c>
      <c r="Z10" s="70" t="str">
        <f t="shared" si="0"/>
        <v>ул. Первая д.1</v>
      </c>
      <c r="AA10" s="504">
        <f>IF($B10&lt;&gt;"",MAX(AA$7:AA9)+1,0)</f>
        <v>3</v>
      </c>
      <c r="AB10" s="502">
        <f t="shared" si="1"/>
        <v>10</v>
      </c>
      <c r="AC10" s="504">
        <f>1</f>
        <v>1</v>
      </c>
      <c r="AD10" s="103">
        <f t="shared" si="2"/>
        <v>4303.2</v>
      </c>
      <c r="AE10" s="103">
        <f t="shared" si="3"/>
        <v>0</v>
      </c>
      <c r="AF10" s="103">
        <f t="shared" si="4"/>
        <v>0</v>
      </c>
      <c r="AG10" s="3"/>
    </row>
    <row r="11" spans="1:33" ht="13.2" x14ac:dyDescent="0.25">
      <c r="B11" s="1" t="str">
        <f>адреса!$G$10</f>
        <v>кв.4</v>
      </c>
      <c r="C11" s="522">
        <f>адреса!$I$10</f>
        <v>10000004</v>
      </c>
      <c r="D11" s="6" t="str">
        <f>адреса!$K$10</f>
        <v>ФИО-1-4</v>
      </c>
      <c r="E11" s="6">
        <v>33611.25</v>
      </c>
      <c r="F11" s="6">
        <v>4695.8999999999996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/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/>
      <c r="T11" s="6"/>
      <c r="U11" s="6"/>
      <c r="V11" s="6">
        <v>4695.8999999999996</v>
      </c>
      <c r="W11" s="6">
        <v>0</v>
      </c>
      <c r="X11" s="6">
        <v>38307.15</v>
      </c>
      <c r="Y11" s="513">
        <f>IF(A11&lt;&gt;"",IF(A11=мар17!A11,0,1),IF(AND(B11=мар17!B11,C11=мар17!C11),0,1))</f>
        <v>0</v>
      </c>
      <c r="Z11" s="70" t="str">
        <f t="shared" si="0"/>
        <v>ул. Первая д.1</v>
      </c>
      <c r="AA11" s="504">
        <f>IF($B11&lt;&gt;"",MAX(AA$7:AA10)+1,0)</f>
        <v>4</v>
      </c>
      <c r="AB11" s="502">
        <f t="shared" si="1"/>
        <v>11</v>
      </c>
      <c r="AC11" s="504">
        <f>1</f>
        <v>1</v>
      </c>
      <c r="AD11" s="103">
        <f t="shared" si="2"/>
        <v>4695.8999999999996</v>
      </c>
      <c r="AE11" s="103">
        <f t="shared" si="3"/>
        <v>0</v>
      </c>
      <c r="AF11" s="103">
        <f t="shared" si="4"/>
        <v>0</v>
      </c>
      <c r="AG11" s="3"/>
    </row>
    <row r="12" spans="1:33" ht="13.2" x14ac:dyDescent="0.25">
      <c r="B12" s="1" t="str">
        <f>адреса!$G$11</f>
        <v>кв.5</v>
      </c>
      <c r="C12" s="522">
        <f>адреса!$I$11</f>
        <v>10000005</v>
      </c>
      <c r="D12" s="6" t="str">
        <f>адреса!$K$11</f>
        <v>ФИО-1-5</v>
      </c>
      <c r="E12" s="6">
        <v>14987.93</v>
      </c>
      <c r="F12" s="6">
        <v>1729.2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/>
      <c r="M12" s="6">
        <v>100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/>
      <c r="T12" s="6"/>
      <c r="U12" s="6"/>
      <c r="V12" s="6">
        <v>1829.2</v>
      </c>
      <c r="W12" s="6">
        <v>0</v>
      </c>
      <c r="X12" s="6">
        <v>16817.13</v>
      </c>
      <c r="Y12" s="513">
        <f>IF(A12&lt;&gt;"",IF(A12=мар17!A12,0,1),IF(AND(B12=мар17!B12,C12=мар17!C12),0,1))</f>
        <v>0</v>
      </c>
      <c r="Z12" s="70" t="str">
        <f t="shared" si="0"/>
        <v>ул. Первая д.1</v>
      </c>
      <c r="AA12" s="504">
        <f>IF($B12&lt;&gt;"",MAX(AA$7:AA11)+1,0)</f>
        <v>5</v>
      </c>
      <c r="AB12" s="502">
        <f t="shared" si="1"/>
        <v>12</v>
      </c>
      <c r="AC12" s="504">
        <f>1</f>
        <v>1</v>
      </c>
      <c r="AD12" s="103">
        <f t="shared" si="2"/>
        <v>1729.2</v>
      </c>
      <c r="AE12" s="103">
        <f t="shared" si="3"/>
        <v>0</v>
      </c>
      <c r="AF12" s="103">
        <f t="shared" si="4"/>
        <v>100</v>
      </c>
      <c r="AG12" s="3"/>
    </row>
    <row r="13" spans="1:33" ht="13.2" x14ac:dyDescent="0.25">
      <c r="B13" s="1" t="str">
        <f>адреса!$G$12</f>
        <v>кв.6</v>
      </c>
      <c r="C13" s="522">
        <f>адреса!$I$12</f>
        <v>10000006</v>
      </c>
      <c r="D13" s="6" t="str">
        <f>адреса!$K$12</f>
        <v>ФИО-1-6</v>
      </c>
      <c r="E13" s="6">
        <v>30800.5</v>
      </c>
      <c r="F13" s="6">
        <v>4303.2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/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/>
      <c r="T13" s="6"/>
      <c r="U13" s="6"/>
      <c r="V13" s="6">
        <v>4303.2</v>
      </c>
      <c r="W13" s="6">
        <v>0</v>
      </c>
      <c r="X13" s="6">
        <v>35103.699999999997</v>
      </c>
      <c r="Y13" s="513">
        <f>IF(A13&lt;&gt;"",IF(A13=мар17!A13,0,1),IF(AND(B13=мар17!B13,C13=мар17!C13),0,1))</f>
        <v>0</v>
      </c>
      <c r="Z13" s="70" t="str">
        <f t="shared" si="0"/>
        <v>ул. Первая д.1</v>
      </c>
      <c r="AA13" s="504">
        <f>IF($B13&lt;&gt;"",MAX(AA$7:AA12)+1,0)</f>
        <v>6</v>
      </c>
      <c r="AB13" s="502">
        <f t="shared" si="1"/>
        <v>13</v>
      </c>
      <c r="AC13" s="504">
        <f>1</f>
        <v>1</v>
      </c>
      <c r="AD13" s="103">
        <f t="shared" si="2"/>
        <v>4303.2</v>
      </c>
      <c r="AE13" s="103">
        <f t="shared" si="3"/>
        <v>0</v>
      </c>
      <c r="AF13" s="103">
        <f t="shared" si="4"/>
        <v>0</v>
      </c>
      <c r="AG13" s="3"/>
    </row>
    <row r="14" spans="1:33" ht="13.2" x14ac:dyDescent="0.25">
      <c r="B14" s="1" t="str">
        <f>адреса!$G$13</f>
        <v>кв.7</v>
      </c>
      <c r="C14" s="522">
        <f>адреса!$I$13</f>
        <v>10000007</v>
      </c>
      <c r="D14" s="6" t="str">
        <f>адреса!$K$13</f>
        <v>ФИО-1-7</v>
      </c>
      <c r="E14" s="6">
        <v>49295.56</v>
      </c>
      <c r="F14" s="6">
        <v>4695.8999999999996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/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/>
      <c r="T14" s="6"/>
      <c r="U14" s="6"/>
      <c r="V14" s="6">
        <v>4695.8999999999996</v>
      </c>
      <c r="W14" s="6">
        <v>0</v>
      </c>
      <c r="X14" s="6">
        <v>53991.46</v>
      </c>
      <c r="Y14" s="513">
        <f>IF(A14&lt;&gt;"",IF(A14=мар17!A14,0,1),IF(AND(B14=мар17!B14,C14=мар17!C14),0,1))</f>
        <v>0</v>
      </c>
      <c r="Z14" s="70" t="str">
        <f t="shared" si="0"/>
        <v>ул. Первая д.1</v>
      </c>
      <c r="AA14" s="504">
        <f>IF($B14&lt;&gt;"",MAX(AA$7:AA13)+1,0)</f>
        <v>7</v>
      </c>
      <c r="AB14" s="502">
        <f t="shared" si="1"/>
        <v>14</v>
      </c>
      <c r="AC14" s="504">
        <f>1</f>
        <v>1</v>
      </c>
      <c r="AD14" s="103">
        <f t="shared" si="2"/>
        <v>4695.8999999999996</v>
      </c>
      <c r="AE14" s="103">
        <f t="shared" si="3"/>
        <v>0</v>
      </c>
      <c r="AF14" s="103">
        <f t="shared" si="4"/>
        <v>0</v>
      </c>
      <c r="AG14" s="3"/>
    </row>
    <row r="15" spans="1:33" ht="13.2" x14ac:dyDescent="0.25">
      <c r="B15" s="1" t="str">
        <f>адреса!$G$14</f>
        <v>кв.8</v>
      </c>
      <c r="C15" s="522">
        <f>адреса!$I$14</f>
        <v>10000008</v>
      </c>
      <c r="D15" s="6" t="str">
        <f>адреса!$K$14</f>
        <v>ФИО-1-8</v>
      </c>
      <c r="E15" s="6">
        <v>32833.129999999997</v>
      </c>
      <c r="F15" s="6">
        <v>1884.3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/>
      <c r="M15" s="6">
        <v>100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/>
      <c r="T15" s="6"/>
      <c r="U15" s="6"/>
      <c r="V15" s="6">
        <v>1984.3</v>
      </c>
      <c r="W15" s="6">
        <v>0</v>
      </c>
      <c r="X15" s="6">
        <v>34817.43</v>
      </c>
      <c r="Y15" s="513">
        <f>IF(A15&lt;&gt;"",IF(A15=мар17!A15,0,1),IF(AND(B15=мар17!B15,C15=мар17!C15),0,1))</f>
        <v>0</v>
      </c>
      <c r="Z15" s="70" t="str">
        <f t="shared" si="0"/>
        <v>ул. Первая д.1</v>
      </c>
      <c r="AA15" s="504">
        <f>IF($B15&lt;&gt;"",MAX(AA$7:AA14)+1,0)</f>
        <v>8</v>
      </c>
      <c r="AB15" s="502">
        <f t="shared" si="1"/>
        <v>15</v>
      </c>
      <c r="AC15" s="504">
        <f>1</f>
        <v>1</v>
      </c>
      <c r="AD15" s="103">
        <f t="shared" si="2"/>
        <v>1884.3</v>
      </c>
      <c r="AE15" s="103">
        <f t="shared" si="3"/>
        <v>0</v>
      </c>
      <c r="AF15" s="103">
        <f t="shared" si="4"/>
        <v>100</v>
      </c>
      <c r="AG15" s="3"/>
    </row>
    <row r="16" spans="1:33" ht="13.2" x14ac:dyDescent="0.25">
      <c r="B16" s="1" t="str">
        <f>адреса!$G$15</f>
        <v>кв.9</v>
      </c>
      <c r="C16" s="522">
        <f>адреса!$I$15</f>
        <v>10000009</v>
      </c>
      <c r="D16" s="6" t="str">
        <f>адреса!$K$15</f>
        <v>ФИО-1-9</v>
      </c>
      <c r="E16" s="6">
        <v>5985.71</v>
      </c>
      <c r="F16" s="6">
        <v>4303.2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/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/>
      <c r="T16" s="6"/>
      <c r="U16" s="6"/>
      <c r="V16" s="6">
        <v>4303.2</v>
      </c>
      <c r="W16" s="6">
        <v>0</v>
      </c>
      <c r="X16" s="6">
        <v>10288.91</v>
      </c>
      <c r="Y16" s="513">
        <f>IF(A16&lt;&gt;"",IF(A16=мар17!A16,0,1),IF(AND(B16=мар17!B16,C16=мар17!C16),0,1))</f>
        <v>0</v>
      </c>
      <c r="Z16" s="70" t="str">
        <f t="shared" si="0"/>
        <v>ул. Первая д.1</v>
      </c>
      <c r="AA16" s="504">
        <f>IF($B16&lt;&gt;"",MAX(AA$7:AA15)+1,0)</f>
        <v>9</v>
      </c>
      <c r="AB16" s="502">
        <f t="shared" si="1"/>
        <v>16</v>
      </c>
      <c r="AC16" s="504">
        <f>1</f>
        <v>1</v>
      </c>
      <c r="AD16" s="103">
        <f t="shared" si="2"/>
        <v>4303.2</v>
      </c>
      <c r="AE16" s="103">
        <f t="shared" si="3"/>
        <v>0</v>
      </c>
      <c r="AF16" s="103">
        <f t="shared" si="4"/>
        <v>0</v>
      </c>
      <c r="AG16" s="3"/>
    </row>
    <row r="17" spans="2:33" ht="13.2" x14ac:dyDescent="0.25">
      <c r="B17" s="1" t="str">
        <f>адреса!$G$16</f>
        <v>кв.10</v>
      </c>
      <c r="C17" s="522">
        <f>адреса!$I$16</f>
        <v>10000010</v>
      </c>
      <c r="D17" s="6" t="str">
        <f>адреса!$K$16</f>
        <v>ФИО-1-10</v>
      </c>
      <c r="E17" s="6">
        <v>56604.86</v>
      </c>
      <c r="F17" s="6">
        <v>4695.8999999999996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/>
      <c r="M17" s="6">
        <v>100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/>
      <c r="T17" s="6"/>
      <c r="U17" s="6"/>
      <c r="V17" s="6">
        <v>4795.8999999999996</v>
      </c>
      <c r="W17" s="6">
        <v>0</v>
      </c>
      <c r="X17" s="6">
        <v>61400.76</v>
      </c>
      <c r="Y17" s="513">
        <f>IF(A17&lt;&gt;"",IF(A17=мар17!A17,0,1),IF(AND(B17=мар17!B17,C17=мар17!C17),0,1))</f>
        <v>0</v>
      </c>
      <c r="Z17" s="70" t="str">
        <f t="shared" si="0"/>
        <v>ул. Первая д.1</v>
      </c>
      <c r="AA17" s="504">
        <f>IF($B17&lt;&gt;"",MAX(AA$7:AA16)+1,0)</f>
        <v>10</v>
      </c>
      <c r="AB17" s="502">
        <f t="shared" si="1"/>
        <v>17</v>
      </c>
      <c r="AC17" s="504">
        <f>1</f>
        <v>1</v>
      </c>
      <c r="AD17" s="103">
        <f t="shared" si="2"/>
        <v>4695.8999999999996</v>
      </c>
      <c r="AE17" s="103">
        <f t="shared" si="3"/>
        <v>0</v>
      </c>
      <c r="AF17" s="103">
        <f t="shared" si="4"/>
        <v>100</v>
      </c>
      <c r="AG17" s="3"/>
    </row>
    <row r="18" spans="2:33" ht="13.2" x14ac:dyDescent="0.25">
      <c r="B18" s="1" t="str">
        <f>адреса!$G$17</f>
        <v>кв.11</v>
      </c>
      <c r="C18" s="522">
        <f>адреса!$I$17</f>
        <v>10000011</v>
      </c>
      <c r="D18" s="6" t="str">
        <f>адреса!$K$17</f>
        <v>ФИО-1-11</v>
      </c>
      <c r="E18" s="6">
        <v>8278.77</v>
      </c>
      <c r="F18" s="6">
        <v>1732.5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/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/>
      <c r="T18" s="6"/>
      <c r="U18" s="6"/>
      <c r="V18" s="6">
        <v>1732.5</v>
      </c>
      <c r="W18" s="6">
        <v>0</v>
      </c>
      <c r="X18" s="6">
        <v>10011.27</v>
      </c>
      <c r="Y18" s="513">
        <f>IF(A18&lt;&gt;"",IF(A18=мар17!A18,0,1),IF(AND(B18=мар17!B18,C18=мар17!C18),0,1))</f>
        <v>0</v>
      </c>
      <c r="Z18" s="70" t="str">
        <f t="shared" si="0"/>
        <v>ул. Первая д.1</v>
      </c>
      <c r="AA18" s="504">
        <f>IF($B18&lt;&gt;"",MAX(AA$7:AA17)+1,0)</f>
        <v>11</v>
      </c>
      <c r="AB18" s="502">
        <f t="shared" si="1"/>
        <v>18</v>
      </c>
      <c r="AC18" s="504">
        <f>1</f>
        <v>1</v>
      </c>
      <c r="AD18" s="103">
        <f t="shared" si="2"/>
        <v>1732.5</v>
      </c>
      <c r="AE18" s="103">
        <f t="shared" si="3"/>
        <v>0</v>
      </c>
      <c r="AF18" s="103">
        <f t="shared" si="4"/>
        <v>0</v>
      </c>
      <c r="AG18" s="3"/>
    </row>
    <row r="19" spans="2:33" ht="13.2" x14ac:dyDescent="0.25">
      <c r="B19" s="1" t="str">
        <f>адреса!$G$18</f>
        <v>кв.12</v>
      </c>
      <c r="C19" s="522">
        <f>адреса!$I$18</f>
        <v>10000012</v>
      </c>
      <c r="D19" s="6" t="str">
        <f>адреса!$K$18</f>
        <v>ФИО-1-12</v>
      </c>
      <c r="E19" s="6">
        <v>30800.5</v>
      </c>
      <c r="F19" s="6">
        <v>4303.2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/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/>
      <c r="T19" s="6"/>
      <c r="U19" s="6"/>
      <c r="V19" s="6">
        <v>4303.2</v>
      </c>
      <c r="W19" s="6">
        <v>0</v>
      </c>
      <c r="X19" s="6">
        <v>35103.699999999997</v>
      </c>
      <c r="Y19" s="513">
        <f>IF(A19&lt;&gt;"",IF(A19=мар17!A19,0,1),IF(AND(B19=мар17!B19,C19=мар17!C19),0,1))</f>
        <v>0</v>
      </c>
      <c r="Z19" s="70" t="str">
        <f t="shared" si="0"/>
        <v>ул. Первая д.1</v>
      </c>
      <c r="AA19" s="504">
        <f>IF($B19&lt;&gt;"",MAX(AA$7:AA18)+1,0)</f>
        <v>12</v>
      </c>
      <c r="AB19" s="502">
        <f t="shared" si="1"/>
        <v>19</v>
      </c>
      <c r="AC19" s="504">
        <f>1</f>
        <v>1</v>
      </c>
      <c r="AD19" s="103">
        <f t="shared" si="2"/>
        <v>4303.2</v>
      </c>
      <c r="AE19" s="103">
        <f t="shared" si="3"/>
        <v>0</v>
      </c>
      <c r="AF19" s="103">
        <f t="shared" si="4"/>
        <v>0</v>
      </c>
      <c r="AG19" s="3"/>
    </row>
    <row r="20" spans="2:33" ht="13.2" x14ac:dyDescent="0.25">
      <c r="B20" s="1" t="str">
        <f>адреса!$G$19</f>
        <v>кв.13</v>
      </c>
      <c r="C20" s="522">
        <f>адреса!$I$19</f>
        <v>10000013</v>
      </c>
      <c r="D20" s="6" t="str">
        <f>адреса!$K$19</f>
        <v>ФИО-1-13</v>
      </c>
      <c r="E20" s="6">
        <v>19671.7</v>
      </c>
      <c r="F20" s="6">
        <v>4695.8999999999996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/>
      <c r="M20" s="6">
        <v>100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/>
      <c r="T20" s="6"/>
      <c r="U20" s="6"/>
      <c r="V20" s="6">
        <v>4795.8999999999996</v>
      </c>
      <c r="W20" s="6">
        <v>0</v>
      </c>
      <c r="X20" s="6">
        <v>24467.599999999999</v>
      </c>
      <c r="Y20" s="513">
        <f>IF(A20&lt;&gt;"",IF(A20=мар17!A20,0,1),IF(AND(B20=мар17!B20,C20=мар17!C20),0,1))</f>
        <v>0</v>
      </c>
      <c r="Z20" s="70" t="str">
        <f t="shared" si="0"/>
        <v>ул. Первая д.1</v>
      </c>
      <c r="AA20" s="504">
        <f>IF($B20&lt;&gt;"",MAX(AA$7:AA19)+1,0)</f>
        <v>13</v>
      </c>
      <c r="AB20" s="502">
        <f t="shared" si="1"/>
        <v>20</v>
      </c>
      <c r="AC20" s="504">
        <f>1</f>
        <v>1</v>
      </c>
      <c r="AD20" s="103">
        <f t="shared" si="2"/>
        <v>4695.8999999999996</v>
      </c>
      <c r="AE20" s="103">
        <f t="shared" si="3"/>
        <v>0</v>
      </c>
      <c r="AF20" s="103">
        <f t="shared" si="4"/>
        <v>100</v>
      </c>
      <c r="AG20" s="3"/>
    </row>
    <row r="21" spans="2:33" ht="13.2" x14ac:dyDescent="0.25">
      <c r="B21" s="1" t="str">
        <f>адреса!$G$20</f>
        <v>кв.14</v>
      </c>
      <c r="C21" s="522">
        <f>адреса!$I$20</f>
        <v>10000014</v>
      </c>
      <c r="D21" s="6" t="str">
        <f>адреса!$K$20</f>
        <v>ФИО-1-14</v>
      </c>
      <c r="E21" s="6">
        <v>20724.669999999998</v>
      </c>
      <c r="F21" s="6">
        <v>1745.7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/>
      <c r="M21" s="6">
        <v>100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/>
      <c r="T21" s="6"/>
      <c r="U21" s="6"/>
      <c r="V21" s="6">
        <v>1845.7</v>
      </c>
      <c r="W21" s="6">
        <v>0</v>
      </c>
      <c r="X21" s="6">
        <v>22570.37</v>
      </c>
      <c r="Y21" s="513">
        <f>IF(A21&lt;&gt;"",IF(A21=мар17!A21,0,1),IF(AND(B21=мар17!B21,C21=мар17!C21),0,1))</f>
        <v>0</v>
      </c>
      <c r="Z21" s="70" t="str">
        <f t="shared" si="0"/>
        <v>ул. Первая д.1</v>
      </c>
      <c r="AA21" s="504">
        <f>IF($B21&lt;&gt;"",MAX(AA$7:AA20)+1,0)</f>
        <v>14</v>
      </c>
      <c r="AB21" s="502">
        <f t="shared" si="1"/>
        <v>21</v>
      </c>
      <c r="AC21" s="504">
        <f>1</f>
        <v>1</v>
      </c>
      <c r="AD21" s="103">
        <f t="shared" si="2"/>
        <v>1745.7</v>
      </c>
      <c r="AE21" s="103">
        <f t="shared" si="3"/>
        <v>0</v>
      </c>
      <c r="AF21" s="103">
        <f t="shared" si="4"/>
        <v>100</v>
      </c>
      <c r="AG21" s="3"/>
    </row>
    <row r="22" spans="2:33" ht="13.2" x14ac:dyDescent="0.25">
      <c r="B22" s="1" t="str">
        <f>адреса!$G$21</f>
        <v>кв.15</v>
      </c>
      <c r="C22" s="522">
        <f>адреса!$I$21</f>
        <v>10000015</v>
      </c>
      <c r="D22" s="6" t="str">
        <f>адреса!$K$21</f>
        <v>ФИО-1-15</v>
      </c>
      <c r="E22" s="6">
        <v>30800.5</v>
      </c>
      <c r="F22" s="6">
        <v>4303.2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/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/>
      <c r="T22" s="6"/>
      <c r="U22" s="6"/>
      <c r="V22" s="6">
        <v>4303.2</v>
      </c>
      <c r="W22" s="6">
        <v>0</v>
      </c>
      <c r="X22" s="6">
        <v>35103.699999999997</v>
      </c>
      <c r="Y22" s="513">
        <f>IF(A22&lt;&gt;"",IF(A22=мар17!A22,0,1),IF(AND(B22=мар17!B22,C22=мар17!C22),0,1))</f>
        <v>0</v>
      </c>
      <c r="Z22" s="70" t="str">
        <f t="shared" si="0"/>
        <v>ул. Первая д.1</v>
      </c>
      <c r="AA22" s="504">
        <f>IF($B22&lt;&gt;"",MAX(AA$7:AA21)+1,0)</f>
        <v>15</v>
      </c>
      <c r="AB22" s="502">
        <f t="shared" si="1"/>
        <v>22</v>
      </c>
      <c r="AC22" s="504">
        <f>1</f>
        <v>1</v>
      </c>
      <c r="AD22" s="103">
        <f t="shared" si="2"/>
        <v>4303.2</v>
      </c>
      <c r="AE22" s="103">
        <f t="shared" si="3"/>
        <v>0</v>
      </c>
      <c r="AF22" s="103">
        <f t="shared" si="4"/>
        <v>0</v>
      </c>
      <c r="AG22" s="3"/>
    </row>
    <row r="23" spans="2:33" ht="13.2" x14ac:dyDescent="0.25">
      <c r="B23" s="1" t="str">
        <f>адреса!$G$22</f>
        <v>кв.16</v>
      </c>
      <c r="C23" s="522">
        <f>адреса!$I$22</f>
        <v>10000016</v>
      </c>
      <c r="D23" s="6" t="str">
        <f>адреса!$K$22</f>
        <v>ФИО-1-16</v>
      </c>
      <c r="E23" s="6">
        <v>6095.91</v>
      </c>
      <c r="F23" s="6">
        <v>4290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/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/>
      <c r="T23" s="6"/>
      <c r="U23" s="6"/>
      <c r="V23" s="6">
        <v>4290</v>
      </c>
      <c r="W23" s="6">
        <v>0</v>
      </c>
      <c r="X23" s="6">
        <v>10385.91</v>
      </c>
      <c r="Y23" s="513">
        <f>IF(A23&lt;&gt;"",IF(A23=мар17!A23,0,1),IF(AND(B23=мар17!B23,C23=мар17!C23),0,1))</f>
        <v>0</v>
      </c>
      <c r="Z23" s="70" t="str">
        <f t="shared" si="0"/>
        <v>ул. Первая д.1</v>
      </c>
      <c r="AA23" s="504">
        <f>IF($B23&lt;&gt;"",MAX(AA$7:AA22)+1,0)</f>
        <v>16</v>
      </c>
      <c r="AB23" s="502">
        <f t="shared" si="1"/>
        <v>23</v>
      </c>
      <c r="AC23" s="504">
        <f>1</f>
        <v>1</v>
      </c>
      <c r="AD23" s="103">
        <f t="shared" si="2"/>
        <v>4290</v>
      </c>
      <c r="AE23" s="103">
        <f t="shared" si="3"/>
        <v>0</v>
      </c>
      <c r="AF23" s="103">
        <f t="shared" si="4"/>
        <v>0</v>
      </c>
      <c r="AG23" s="3"/>
    </row>
    <row r="24" spans="2:33" ht="13.2" x14ac:dyDescent="0.25">
      <c r="B24" s="1" t="str">
        <f>адреса!$G$23</f>
        <v>кв.17</v>
      </c>
      <c r="C24" s="522">
        <f>адреса!$I$23</f>
        <v>10000017</v>
      </c>
      <c r="D24" s="6" t="str">
        <f>адреса!$K$23</f>
        <v>ФИО-1-17</v>
      </c>
      <c r="E24" s="6">
        <v>31704.6</v>
      </c>
      <c r="F24" s="6">
        <v>1788.6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/>
      <c r="M24" s="6">
        <v>100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/>
      <c r="T24" s="6"/>
      <c r="U24" s="6"/>
      <c r="V24" s="6">
        <v>1888.6</v>
      </c>
      <c r="W24" s="6">
        <v>0</v>
      </c>
      <c r="X24" s="6">
        <v>33593.199999999997</v>
      </c>
      <c r="Y24" s="513">
        <f>IF(A24&lt;&gt;"",IF(A24=мар17!A24,0,1),IF(AND(B24=мар17!B24,C24=мар17!C24),0,1))</f>
        <v>0</v>
      </c>
      <c r="Z24" s="70" t="str">
        <f t="shared" si="0"/>
        <v>ул. Первая д.1</v>
      </c>
      <c r="AA24" s="504">
        <f>IF($B24&lt;&gt;"",MAX(AA$7:AA23)+1,0)</f>
        <v>17</v>
      </c>
      <c r="AB24" s="502">
        <f t="shared" si="1"/>
        <v>24</v>
      </c>
      <c r="AC24" s="504">
        <f>1</f>
        <v>1</v>
      </c>
      <c r="AD24" s="103">
        <f t="shared" si="2"/>
        <v>1788.6</v>
      </c>
      <c r="AE24" s="103">
        <f t="shared" si="3"/>
        <v>0</v>
      </c>
      <c r="AF24" s="103">
        <f t="shared" si="4"/>
        <v>100</v>
      </c>
      <c r="AG24" s="3"/>
    </row>
    <row r="25" spans="2:33" ht="13.2" x14ac:dyDescent="0.25">
      <c r="B25" s="1" t="str">
        <f>адреса!$G$24</f>
        <v>кв.18</v>
      </c>
      <c r="C25" s="522">
        <f>адреса!$I$24</f>
        <v>10000018</v>
      </c>
      <c r="D25" s="6" t="str">
        <f>адреса!$K$24</f>
        <v>ФИО-1-18</v>
      </c>
      <c r="E25" s="6">
        <v>5323.13</v>
      </c>
      <c r="F25" s="6">
        <v>4012.8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/>
      <c r="M25" s="6">
        <v>100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/>
      <c r="T25" s="6"/>
      <c r="U25" s="6"/>
      <c r="V25" s="6">
        <v>4112.8</v>
      </c>
      <c r="W25" s="6">
        <v>5323.13</v>
      </c>
      <c r="X25" s="6">
        <v>4112.8</v>
      </c>
      <c r="Y25" s="513">
        <f>IF(A25&lt;&gt;"",IF(A25=мар17!A25,0,1),IF(AND(B25=мар17!B25,C25=мар17!C25),0,1))</f>
        <v>0</v>
      </c>
      <c r="Z25" s="70" t="str">
        <f t="shared" si="0"/>
        <v>ул. Первая д.1</v>
      </c>
      <c r="AA25" s="504">
        <f>IF($B25&lt;&gt;"",MAX(AA$7:AA24)+1,0)</f>
        <v>18</v>
      </c>
      <c r="AB25" s="502">
        <f t="shared" si="1"/>
        <v>25</v>
      </c>
      <c r="AC25" s="504">
        <f>1</f>
        <v>1</v>
      </c>
      <c r="AD25" s="103">
        <f t="shared" si="2"/>
        <v>4012.8</v>
      </c>
      <c r="AE25" s="103">
        <f t="shared" si="3"/>
        <v>0</v>
      </c>
      <c r="AF25" s="103">
        <f t="shared" si="4"/>
        <v>100</v>
      </c>
      <c r="AG25" s="3"/>
    </row>
    <row r="26" spans="2:33" ht="13.2" x14ac:dyDescent="0.25">
      <c r="B26" s="1" t="str">
        <f>адреса!$G$25</f>
        <v>кв.19</v>
      </c>
      <c r="C26" s="522">
        <f>адреса!$I$25</f>
        <v>10000019</v>
      </c>
      <c r="D26" s="6" t="str">
        <f>адреса!$K$25</f>
        <v>ФИО-1-19</v>
      </c>
      <c r="E26" s="6">
        <v>31957.85</v>
      </c>
      <c r="F26" s="6">
        <v>4464.8999999999996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/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/>
      <c r="T26" s="6"/>
      <c r="U26" s="6"/>
      <c r="V26" s="6">
        <v>4464.8999999999996</v>
      </c>
      <c r="W26" s="6">
        <v>0</v>
      </c>
      <c r="X26" s="6">
        <v>36422.75</v>
      </c>
      <c r="Y26" s="513">
        <f>IF(A26&lt;&gt;"",IF(A26=мар17!A26,0,1),IF(AND(B26=мар17!B26,C26=мар17!C26),0,1))</f>
        <v>0</v>
      </c>
      <c r="Z26" s="70" t="str">
        <f t="shared" si="0"/>
        <v>ул. Первая д.1</v>
      </c>
      <c r="AA26" s="504">
        <f>IF($B26&lt;&gt;"",MAX(AA$7:AA25)+1,0)</f>
        <v>19</v>
      </c>
      <c r="AB26" s="502">
        <f t="shared" si="1"/>
        <v>26</v>
      </c>
      <c r="AC26" s="504">
        <f>1</f>
        <v>1</v>
      </c>
      <c r="AD26" s="103">
        <f t="shared" si="2"/>
        <v>4464.8999999999996</v>
      </c>
      <c r="AE26" s="103">
        <f t="shared" si="3"/>
        <v>0</v>
      </c>
      <c r="AF26" s="103">
        <f t="shared" si="4"/>
        <v>0</v>
      </c>
      <c r="AG26" s="3"/>
    </row>
    <row r="27" spans="2:33" ht="13.2" x14ac:dyDescent="0.25">
      <c r="B27" s="1" t="str">
        <f>адреса!$G$26</f>
        <v>кв.20</v>
      </c>
      <c r="C27" s="522">
        <f>адреса!$I$26</f>
        <v>10000020</v>
      </c>
      <c r="D27" s="6" t="str">
        <f>адреса!$K$26</f>
        <v>ФИО-1-20</v>
      </c>
      <c r="E27" s="6">
        <v>20607.990000000002</v>
      </c>
      <c r="F27" s="6">
        <v>1798.5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/>
      <c r="M27" s="6">
        <v>100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/>
      <c r="T27" s="6"/>
      <c r="U27" s="6"/>
      <c r="V27" s="6">
        <v>1898.5</v>
      </c>
      <c r="W27" s="6">
        <v>0</v>
      </c>
      <c r="X27" s="6">
        <v>22506.49</v>
      </c>
      <c r="Y27" s="513">
        <f>IF(A27&lt;&gt;"",IF(A27=мар17!A27,0,1),IF(AND(B27=мар17!B27,C27=мар17!C27),0,1))</f>
        <v>0</v>
      </c>
      <c r="Z27" s="70" t="str">
        <f t="shared" si="0"/>
        <v>ул. Первая д.1</v>
      </c>
      <c r="AA27" s="504">
        <f>IF($B27&lt;&gt;"",MAX(AA$7:AA26)+1,0)</f>
        <v>20</v>
      </c>
      <c r="AB27" s="502">
        <f t="shared" si="1"/>
        <v>27</v>
      </c>
      <c r="AC27" s="504">
        <f>1</f>
        <v>1</v>
      </c>
      <c r="AD27" s="103">
        <f t="shared" si="2"/>
        <v>1798.5</v>
      </c>
      <c r="AE27" s="103">
        <f t="shared" si="3"/>
        <v>0</v>
      </c>
      <c r="AF27" s="103">
        <f t="shared" si="4"/>
        <v>100</v>
      </c>
      <c r="AG27" s="3"/>
    </row>
    <row r="28" spans="2:33" ht="13.2" x14ac:dyDescent="0.25">
      <c r="B28" s="1" t="str">
        <f>адреса!$G$27</f>
        <v>кв.21</v>
      </c>
      <c r="C28" s="522">
        <f>адреса!$I$27</f>
        <v>10000021</v>
      </c>
      <c r="D28" s="6" t="str">
        <f>адреса!$K$27</f>
        <v>ФИО-1-21</v>
      </c>
      <c r="E28" s="6">
        <v>29902.9</v>
      </c>
      <c r="F28" s="6">
        <v>4177.8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/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/>
      <c r="T28" s="6"/>
      <c r="U28" s="6"/>
      <c r="V28" s="6">
        <v>4177.8</v>
      </c>
      <c r="W28" s="6">
        <v>0</v>
      </c>
      <c r="X28" s="6">
        <v>34080.699999999997</v>
      </c>
      <c r="Y28" s="513">
        <f>IF(A28&lt;&gt;"",IF(A28=мар17!A28,0,1),IF(AND(B28=мар17!B28,C28=мар17!C28),0,1))</f>
        <v>0</v>
      </c>
      <c r="Z28" s="70" t="str">
        <f t="shared" si="0"/>
        <v>ул. Первая д.1</v>
      </c>
      <c r="AA28" s="504">
        <f>IF($B28&lt;&gt;"",MAX(AA$7:AA27)+1,0)</f>
        <v>21</v>
      </c>
      <c r="AB28" s="502">
        <f t="shared" si="1"/>
        <v>28</v>
      </c>
      <c r="AC28" s="504">
        <f>1</f>
        <v>1</v>
      </c>
      <c r="AD28" s="103">
        <f t="shared" si="2"/>
        <v>4177.8</v>
      </c>
      <c r="AE28" s="103">
        <f t="shared" si="3"/>
        <v>0</v>
      </c>
      <c r="AF28" s="103">
        <f t="shared" si="4"/>
        <v>0</v>
      </c>
      <c r="AG28" s="3"/>
    </row>
    <row r="29" spans="2:33" ht="13.2" x14ac:dyDescent="0.25">
      <c r="B29" s="1" t="str">
        <f>адреса!$G$28</f>
        <v>кв.22</v>
      </c>
      <c r="C29" s="522">
        <f>адреса!$I$28</f>
        <v>10000022</v>
      </c>
      <c r="D29" s="6" t="str">
        <f>адреса!$K$28</f>
        <v>ФИО-1-22</v>
      </c>
      <c r="E29" s="6">
        <v>26926.799999999999</v>
      </c>
      <c r="F29" s="6">
        <v>3762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/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/>
      <c r="T29" s="6"/>
      <c r="U29" s="6"/>
      <c r="V29" s="6">
        <v>3762</v>
      </c>
      <c r="W29" s="6">
        <v>0</v>
      </c>
      <c r="X29" s="6">
        <v>30688.799999999999</v>
      </c>
      <c r="Y29" s="513">
        <f>IF(A29&lt;&gt;"",IF(A29=мар17!A29,0,1),IF(AND(B29=мар17!B29,C29=мар17!C29),0,1))</f>
        <v>0</v>
      </c>
      <c r="Z29" s="70" t="str">
        <f t="shared" si="0"/>
        <v>ул. Первая д.1</v>
      </c>
      <c r="AA29" s="504">
        <f>IF($B29&lt;&gt;"",MAX(AA$7:AA28)+1,0)</f>
        <v>22</v>
      </c>
      <c r="AB29" s="502">
        <f t="shared" si="1"/>
        <v>29</v>
      </c>
      <c r="AC29" s="504">
        <f>1</f>
        <v>1</v>
      </c>
      <c r="AD29" s="103">
        <f t="shared" si="2"/>
        <v>3762</v>
      </c>
      <c r="AE29" s="103">
        <f t="shared" si="3"/>
        <v>0</v>
      </c>
      <c r="AF29" s="103">
        <f t="shared" si="4"/>
        <v>0</v>
      </c>
      <c r="AG29" s="3"/>
    </row>
    <row r="30" spans="2:33" ht="13.2" x14ac:dyDescent="0.25">
      <c r="B30" s="1" t="str">
        <f>адреса!$G$29</f>
        <v>кв.23</v>
      </c>
      <c r="C30" s="522">
        <f>адреса!$I$29</f>
        <v>10000023</v>
      </c>
      <c r="D30" s="6" t="str">
        <f>адреса!$K$29</f>
        <v>ФИО-1-23</v>
      </c>
      <c r="E30" s="6">
        <v>31200.68</v>
      </c>
      <c r="F30" s="6">
        <v>1834.8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/>
      <c r="M30" s="6">
        <v>100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/>
      <c r="T30" s="6"/>
      <c r="U30" s="6"/>
      <c r="V30" s="6">
        <v>1934.8</v>
      </c>
      <c r="W30" s="6">
        <v>0</v>
      </c>
      <c r="X30" s="6">
        <v>33135.480000000003</v>
      </c>
      <c r="Y30" s="513">
        <f>IF(A30&lt;&gt;"",IF(A30=мар17!A30,0,1),IF(AND(B30=мар17!B30,C30=мар17!C30),0,1))</f>
        <v>0</v>
      </c>
      <c r="Z30" s="70" t="str">
        <f t="shared" ref="Z30:Z64" si="5">IF(AND(A30&lt;&gt;"",B30=""),A30,Z29)</f>
        <v>ул. Первая д.1</v>
      </c>
      <c r="AA30" s="504">
        <f>IF($B30&lt;&gt;"",MAX(AA$7:AA29)+1,0)</f>
        <v>23</v>
      </c>
      <c r="AB30" s="502">
        <f t="shared" si="1"/>
        <v>30</v>
      </c>
      <c r="AC30" s="504">
        <f>1</f>
        <v>1</v>
      </c>
      <c r="AD30" s="103">
        <f t="shared" ref="AD30:AD64" si="6">F30</f>
        <v>1834.8</v>
      </c>
      <c r="AE30" s="103">
        <f t="shared" ref="AE30:AE64" si="7">H30+I30+J30+K30+L30+O30+R30+S30</f>
        <v>0</v>
      </c>
      <c r="AF30" s="103">
        <f t="shared" ref="AF30:AF64" si="8">V30-AD30-AE30</f>
        <v>100</v>
      </c>
      <c r="AG30" s="3"/>
    </row>
    <row r="31" spans="2:33" ht="13.2" x14ac:dyDescent="0.25">
      <c r="B31" s="1" t="str">
        <f>адреса!$G$30</f>
        <v>кв.24</v>
      </c>
      <c r="C31" s="522">
        <f>адреса!$I$30</f>
        <v>10000024</v>
      </c>
      <c r="D31" s="6" t="str">
        <f>адреса!$K$30</f>
        <v>ФИО-1-24</v>
      </c>
      <c r="E31" s="6">
        <v>12965.15</v>
      </c>
      <c r="F31" s="6">
        <v>1811.7</v>
      </c>
      <c r="G31" s="6">
        <v>0</v>
      </c>
      <c r="H31" s="6">
        <v>0</v>
      </c>
      <c r="I31" s="6">
        <v>0</v>
      </c>
      <c r="J31" s="6">
        <v>0</v>
      </c>
      <c r="K31" s="6">
        <v>0</v>
      </c>
      <c r="L31" s="6"/>
      <c r="M31" s="6">
        <v>100</v>
      </c>
      <c r="N31" s="6">
        <v>0</v>
      </c>
      <c r="O31" s="6">
        <v>0</v>
      </c>
      <c r="P31" s="6">
        <v>0</v>
      </c>
      <c r="Q31" s="6">
        <v>0</v>
      </c>
      <c r="R31" s="6">
        <v>0</v>
      </c>
      <c r="S31" s="6"/>
      <c r="T31" s="6"/>
      <c r="U31" s="6"/>
      <c r="V31" s="6">
        <v>1911.7</v>
      </c>
      <c r="W31" s="6">
        <v>12965.15</v>
      </c>
      <c r="X31" s="6">
        <v>1911.7</v>
      </c>
      <c r="Y31" s="513">
        <f>IF(A31&lt;&gt;"",IF(A31=мар17!A31,0,1),IF(AND(B31=мар17!B31,C31=мар17!C31),0,1))</f>
        <v>0</v>
      </c>
      <c r="Z31" s="70" t="str">
        <f t="shared" si="5"/>
        <v>ул. Первая д.1</v>
      </c>
      <c r="AA31" s="504">
        <f>IF($B31&lt;&gt;"",MAX(AA$7:AA30)+1,0)</f>
        <v>24</v>
      </c>
      <c r="AB31" s="502">
        <f t="shared" si="1"/>
        <v>31</v>
      </c>
      <c r="AC31" s="504">
        <f>1</f>
        <v>1</v>
      </c>
      <c r="AD31" s="103">
        <f t="shared" si="6"/>
        <v>1811.7</v>
      </c>
      <c r="AE31" s="103">
        <f t="shared" si="7"/>
        <v>0</v>
      </c>
      <c r="AF31" s="103">
        <f t="shared" si="8"/>
        <v>100</v>
      </c>
      <c r="AG31" s="3"/>
    </row>
    <row r="32" spans="2:33" ht="13.2" x14ac:dyDescent="0.25">
      <c r="B32" s="1" t="str">
        <f>адреса!$G$31</f>
        <v>кв.25</v>
      </c>
      <c r="C32" s="522">
        <f>адреса!$I$31</f>
        <v>10000025</v>
      </c>
      <c r="D32" s="6" t="str">
        <f>адреса!$K$31</f>
        <v>ФИО-1-25</v>
      </c>
      <c r="E32" s="6">
        <v>6575.06</v>
      </c>
      <c r="F32" s="6">
        <v>1752.3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/>
      <c r="M32" s="6">
        <v>100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/>
      <c r="T32" s="6"/>
      <c r="U32" s="6"/>
      <c r="V32" s="6">
        <v>1852.3</v>
      </c>
      <c r="W32" s="6">
        <v>6575.06</v>
      </c>
      <c r="X32" s="6">
        <v>1852.3</v>
      </c>
      <c r="Y32" s="513">
        <f>IF(A32&lt;&gt;"",IF(A32=мар17!A32,0,1),IF(AND(B32=мар17!B32,C32=мар17!C32),0,1))</f>
        <v>0</v>
      </c>
      <c r="Z32" s="70" t="str">
        <f t="shared" si="5"/>
        <v>ул. Первая д.1</v>
      </c>
      <c r="AA32" s="504">
        <f>IF($B32&lt;&gt;"",MAX(AA$7:AA31)+1,0)</f>
        <v>25</v>
      </c>
      <c r="AB32" s="502">
        <f t="shared" si="1"/>
        <v>32</v>
      </c>
      <c r="AC32" s="504">
        <f>1</f>
        <v>1</v>
      </c>
      <c r="AD32" s="103">
        <f t="shared" si="6"/>
        <v>1752.3</v>
      </c>
      <c r="AE32" s="103">
        <f t="shared" si="7"/>
        <v>0</v>
      </c>
      <c r="AF32" s="103">
        <f t="shared" si="8"/>
        <v>100</v>
      </c>
      <c r="AG32" s="3"/>
    </row>
    <row r="33" spans="2:33" ht="13.2" x14ac:dyDescent="0.25">
      <c r="B33" s="1" t="str">
        <f>адреса!$G$32</f>
        <v>кв.26</v>
      </c>
      <c r="C33" s="522">
        <f>адреса!$I$32</f>
        <v>10000026</v>
      </c>
      <c r="D33" s="6" t="str">
        <f>адреса!$K$32</f>
        <v>ФИО-1-26</v>
      </c>
      <c r="E33" s="6">
        <v>13018.28</v>
      </c>
      <c r="F33" s="6">
        <v>3762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/>
      <c r="M33" s="6">
        <v>100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/>
      <c r="T33" s="6"/>
      <c r="U33" s="6"/>
      <c r="V33" s="6">
        <v>3862</v>
      </c>
      <c r="W33" s="6">
        <v>10000</v>
      </c>
      <c r="X33" s="6">
        <v>6880.28</v>
      </c>
      <c r="Y33" s="513">
        <f>IF(A33&lt;&gt;"",IF(A33=мар17!A33,0,1),IF(AND(B33=мар17!B33,C33=мар17!C33),0,1))</f>
        <v>0</v>
      </c>
      <c r="Z33" s="70" t="str">
        <f t="shared" si="5"/>
        <v>ул. Первая д.1</v>
      </c>
      <c r="AA33" s="504">
        <f>IF($B33&lt;&gt;"",MAX(AA$7:AA32)+1,0)</f>
        <v>26</v>
      </c>
      <c r="AB33" s="502">
        <f t="shared" si="1"/>
        <v>33</v>
      </c>
      <c r="AC33" s="504">
        <f>1</f>
        <v>1</v>
      </c>
      <c r="AD33" s="103">
        <f t="shared" si="6"/>
        <v>3762</v>
      </c>
      <c r="AE33" s="103">
        <f t="shared" si="7"/>
        <v>0</v>
      </c>
      <c r="AF33" s="103">
        <f t="shared" si="8"/>
        <v>100</v>
      </c>
      <c r="AG33" s="3"/>
    </row>
    <row r="34" spans="2:33" ht="13.2" x14ac:dyDescent="0.25">
      <c r="B34" s="1" t="str">
        <f>адреса!$G$33</f>
        <v>кв.27</v>
      </c>
      <c r="C34" s="522">
        <f>адреса!$I$33</f>
        <v>10000027</v>
      </c>
      <c r="D34" s="6" t="str">
        <f>адреса!$K$33</f>
        <v>ФИО-1-27</v>
      </c>
      <c r="E34" s="6">
        <v>28472.37</v>
      </c>
      <c r="F34" s="6">
        <v>3019.5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/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/>
      <c r="T34" s="6"/>
      <c r="U34" s="6"/>
      <c r="V34" s="6">
        <v>3019.5</v>
      </c>
      <c r="W34" s="6">
        <v>0</v>
      </c>
      <c r="X34" s="6">
        <v>31491.87</v>
      </c>
      <c r="Y34" s="513">
        <f>IF(A34&lt;&gt;"",IF(A34=мар17!A34,0,1),IF(AND(B34=мар17!B34,C34=мар17!C34),0,1))</f>
        <v>0</v>
      </c>
      <c r="Z34" s="70" t="str">
        <f t="shared" si="5"/>
        <v>ул. Первая д.1</v>
      </c>
      <c r="AA34" s="504">
        <f>IF($B34&lt;&gt;"",MAX(AA$7:AA33)+1,0)</f>
        <v>27</v>
      </c>
      <c r="AB34" s="502">
        <f t="shared" si="1"/>
        <v>34</v>
      </c>
      <c r="AC34" s="504">
        <f>1</f>
        <v>1</v>
      </c>
      <c r="AD34" s="103">
        <f t="shared" si="6"/>
        <v>3019.5</v>
      </c>
      <c r="AE34" s="103">
        <f t="shared" si="7"/>
        <v>0</v>
      </c>
      <c r="AF34" s="103">
        <f t="shared" si="8"/>
        <v>0</v>
      </c>
      <c r="AG34" s="3"/>
    </row>
    <row r="35" spans="2:33" ht="13.2" x14ac:dyDescent="0.25">
      <c r="B35" s="1" t="str">
        <f>адреса!$G$34</f>
        <v>кв.28</v>
      </c>
      <c r="C35" s="522">
        <f>адреса!$I$34</f>
        <v>10000028</v>
      </c>
      <c r="D35" s="6" t="str">
        <f>адреса!$K$34</f>
        <v>ФИО-1-28</v>
      </c>
      <c r="E35" s="6">
        <v>9673.86</v>
      </c>
      <c r="F35" s="6">
        <v>1884.3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/>
      <c r="M35" s="6">
        <v>100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/>
      <c r="T35" s="6"/>
      <c r="U35" s="6"/>
      <c r="V35" s="6">
        <v>1984.3</v>
      </c>
      <c r="W35" s="6">
        <v>0</v>
      </c>
      <c r="X35" s="6">
        <v>11658.16</v>
      </c>
      <c r="Y35" s="513">
        <f>IF(A35&lt;&gt;"",IF(A35=мар17!A35,0,1),IF(AND(B35=мар17!B35,C35=мар17!C35),0,1))</f>
        <v>0</v>
      </c>
      <c r="Z35" s="70" t="str">
        <f t="shared" si="5"/>
        <v>ул. Первая д.1</v>
      </c>
      <c r="AA35" s="504">
        <f>IF($B35&lt;&gt;"",MAX(AA$7:AA34)+1,0)</f>
        <v>28</v>
      </c>
      <c r="AB35" s="502">
        <f t="shared" si="1"/>
        <v>35</v>
      </c>
      <c r="AC35" s="504">
        <f>1</f>
        <v>1</v>
      </c>
      <c r="AD35" s="103">
        <f t="shared" si="6"/>
        <v>1884.3</v>
      </c>
      <c r="AE35" s="103">
        <f t="shared" si="7"/>
        <v>0</v>
      </c>
      <c r="AF35" s="103">
        <f t="shared" si="8"/>
        <v>100</v>
      </c>
      <c r="AG35" s="3"/>
    </row>
    <row r="36" spans="2:33" ht="13.2" x14ac:dyDescent="0.25">
      <c r="B36" s="1" t="str">
        <f>адреса!$G$35</f>
        <v>кв.29</v>
      </c>
      <c r="C36" s="522">
        <f>адреса!$I$35</f>
        <v>10000029</v>
      </c>
      <c r="D36" s="6" t="str">
        <f>адреса!$K$35</f>
        <v>ФИО-1-29</v>
      </c>
      <c r="E36" s="6">
        <v>6315.47</v>
      </c>
      <c r="F36" s="6">
        <v>3762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/>
      <c r="M36" s="6">
        <v>100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/>
      <c r="T36" s="6"/>
      <c r="U36" s="6"/>
      <c r="V36" s="6">
        <v>3862</v>
      </c>
      <c r="W36" s="6">
        <v>6315.47</v>
      </c>
      <c r="X36" s="6">
        <v>3862</v>
      </c>
      <c r="Y36" s="513">
        <f>IF(A36&lt;&gt;"",IF(A36=мар17!A36,0,1),IF(AND(B36=мар17!B36,C36=мар17!C36),0,1))</f>
        <v>0</v>
      </c>
      <c r="Z36" s="70" t="str">
        <f t="shared" si="5"/>
        <v>ул. Первая д.1</v>
      </c>
      <c r="AA36" s="504">
        <f>IF($B36&lt;&gt;"",MAX(AA$7:AA35)+1,0)</f>
        <v>29</v>
      </c>
      <c r="AB36" s="502">
        <f t="shared" si="1"/>
        <v>36</v>
      </c>
      <c r="AC36" s="504">
        <f>1</f>
        <v>1</v>
      </c>
      <c r="AD36" s="103">
        <f t="shared" si="6"/>
        <v>3762</v>
      </c>
      <c r="AE36" s="103">
        <f t="shared" si="7"/>
        <v>0</v>
      </c>
      <c r="AF36" s="103">
        <f t="shared" si="8"/>
        <v>100</v>
      </c>
      <c r="AG36" s="3"/>
    </row>
    <row r="37" spans="2:33" ht="13.2" x14ac:dyDescent="0.25">
      <c r="B37" s="1" t="str">
        <f>адреса!$G$36</f>
        <v>кв.30</v>
      </c>
      <c r="C37" s="522">
        <f>адреса!$I$36</f>
        <v>10000030</v>
      </c>
      <c r="D37" s="6" t="str">
        <f>адреса!$K$36</f>
        <v>ФИО-1-30</v>
      </c>
      <c r="E37" s="6">
        <v>28524.31</v>
      </c>
      <c r="F37" s="6">
        <v>3762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/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/>
      <c r="T37" s="6"/>
      <c r="U37" s="6"/>
      <c r="V37" s="6">
        <v>3762</v>
      </c>
      <c r="W37" s="6">
        <v>0</v>
      </c>
      <c r="X37" s="6">
        <v>32286.31</v>
      </c>
      <c r="Y37" s="513">
        <f>IF(A37&lt;&gt;"",IF(A37=мар17!A37,0,1),IF(AND(B37=мар17!B37,C37=мар17!C37),0,1))</f>
        <v>0</v>
      </c>
      <c r="Z37" s="70" t="str">
        <f t="shared" si="5"/>
        <v>ул. Первая д.1</v>
      </c>
      <c r="AA37" s="504">
        <f>IF($B37&lt;&gt;"",MAX(AA$7:AA36)+1,0)</f>
        <v>30</v>
      </c>
      <c r="AB37" s="502">
        <f t="shared" si="1"/>
        <v>37</v>
      </c>
      <c r="AC37" s="504">
        <f>1</f>
        <v>1</v>
      </c>
      <c r="AD37" s="103">
        <f t="shared" si="6"/>
        <v>3762</v>
      </c>
      <c r="AE37" s="103">
        <f t="shared" si="7"/>
        <v>0</v>
      </c>
      <c r="AF37" s="103">
        <f t="shared" si="8"/>
        <v>0</v>
      </c>
      <c r="AG37" s="3"/>
    </row>
    <row r="38" spans="2:33" ht="13.2" x14ac:dyDescent="0.25">
      <c r="B38" s="1" t="str">
        <f>адреса!$G$37</f>
        <v>кв.31</v>
      </c>
      <c r="C38" s="522">
        <f>адреса!$I$37</f>
        <v>10000031</v>
      </c>
      <c r="D38" s="6" t="str">
        <f>адреса!$K$37</f>
        <v>ФИО-1-31</v>
      </c>
      <c r="E38" s="6">
        <v>1984.3</v>
      </c>
      <c r="F38" s="6">
        <v>1884.3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/>
      <c r="M38" s="6">
        <v>100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/>
      <c r="T38" s="6"/>
      <c r="U38" s="6"/>
      <c r="V38" s="6">
        <v>1984.3</v>
      </c>
      <c r="W38" s="6">
        <v>1984.3</v>
      </c>
      <c r="X38" s="6">
        <v>1984.3</v>
      </c>
      <c r="Y38" s="513">
        <f>IF(A38&lt;&gt;"",IF(A38=мар17!A38,0,1),IF(AND(B38=мар17!B38,C38=мар17!C38),0,1))</f>
        <v>0</v>
      </c>
      <c r="Z38" s="70" t="str">
        <f t="shared" si="5"/>
        <v>ул. Первая д.1</v>
      </c>
      <c r="AA38" s="504">
        <f>IF($B38&lt;&gt;"",MAX(AA$7:AA37)+1,0)</f>
        <v>31</v>
      </c>
      <c r="AB38" s="502">
        <f t="shared" si="1"/>
        <v>38</v>
      </c>
      <c r="AC38" s="504">
        <f>1</f>
        <v>1</v>
      </c>
      <c r="AD38" s="103">
        <f t="shared" si="6"/>
        <v>1884.3</v>
      </c>
      <c r="AE38" s="103">
        <f t="shared" si="7"/>
        <v>0</v>
      </c>
      <c r="AF38" s="103">
        <f t="shared" si="8"/>
        <v>100</v>
      </c>
      <c r="AG38" s="3"/>
    </row>
    <row r="39" spans="2:33" ht="13.2" x14ac:dyDescent="0.25">
      <c r="B39" s="1" t="str">
        <f>адреса!$G$38</f>
        <v>кв.32</v>
      </c>
      <c r="C39" s="522">
        <f>адреса!$I$38</f>
        <v>10000032</v>
      </c>
      <c r="D39" s="6" t="str">
        <f>адреса!$K$38</f>
        <v>ФИО-1-32</v>
      </c>
      <c r="E39" s="6">
        <v>12705.8</v>
      </c>
      <c r="F39" s="6">
        <v>3762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/>
      <c r="M39" s="6">
        <v>100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/>
      <c r="T39" s="6"/>
      <c r="U39" s="6"/>
      <c r="V39" s="6">
        <v>3862</v>
      </c>
      <c r="W39" s="6">
        <v>0</v>
      </c>
      <c r="X39" s="6">
        <v>16567.8</v>
      </c>
      <c r="Y39" s="513">
        <f>IF(A39&lt;&gt;"",IF(A39=мар17!A39,0,1),IF(AND(B39=мар17!B39,C39=мар17!C39),0,1))</f>
        <v>0</v>
      </c>
      <c r="Z39" s="70" t="str">
        <f t="shared" si="5"/>
        <v>ул. Первая д.1</v>
      </c>
      <c r="AA39" s="504">
        <f>IF($B39&lt;&gt;"",MAX(AA$7:AA38)+1,0)</f>
        <v>32</v>
      </c>
      <c r="AB39" s="502">
        <f t="shared" si="1"/>
        <v>39</v>
      </c>
      <c r="AC39" s="504">
        <f>1</f>
        <v>1</v>
      </c>
      <c r="AD39" s="103">
        <f t="shared" si="6"/>
        <v>3762</v>
      </c>
      <c r="AE39" s="103">
        <f t="shared" si="7"/>
        <v>0</v>
      </c>
      <c r="AF39" s="103">
        <f t="shared" si="8"/>
        <v>100</v>
      </c>
      <c r="AG39" s="3"/>
    </row>
    <row r="40" spans="2:33" ht="13.2" x14ac:dyDescent="0.25">
      <c r="B40" s="1" t="str">
        <f>адреса!$G$39</f>
        <v>кв.33</v>
      </c>
      <c r="C40" s="522">
        <f>адреса!$I$39</f>
        <v>10000033</v>
      </c>
      <c r="D40" s="6" t="str">
        <f>адреса!$K$39</f>
        <v>ФИО-1-33</v>
      </c>
      <c r="E40" s="6">
        <v>6286.6</v>
      </c>
      <c r="F40" s="6">
        <v>3762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/>
      <c r="M40" s="6">
        <v>100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/>
      <c r="T40" s="6"/>
      <c r="U40" s="6"/>
      <c r="V40" s="6">
        <v>3862</v>
      </c>
      <c r="W40" s="6">
        <v>6286.6</v>
      </c>
      <c r="X40" s="6">
        <v>3862</v>
      </c>
      <c r="Y40" s="513">
        <f>IF(A40&lt;&gt;"",IF(A40=мар17!A40,0,1),IF(AND(B40=мар17!B40,C40=мар17!C40),0,1))</f>
        <v>0</v>
      </c>
      <c r="Z40" s="70" t="str">
        <f t="shared" si="5"/>
        <v>ул. Первая д.1</v>
      </c>
      <c r="AA40" s="504">
        <f>IF($B40&lt;&gt;"",MAX(AA$7:AA39)+1,0)</f>
        <v>33</v>
      </c>
      <c r="AB40" s="502">
        <f t="shared" si="1"/>
        <v>40</v>
      </c>
      <c r="AC40" s="504">
        <f>1</f>
        <v>1</v>
      </c>
      <c r="AD40" s="103">
        <f t="shared" si="6"/>
        <v>3762</v>
      </c>
      <c r="AE40" s="103">
        <f t="shared" si="7"/>
        <v>0</v>
      </c>
      <c r="AF40" s="103">
        <f t="shared" si="8"/>
        <v>100</v>
      </c>
      <c r="AG40" s="3"/>
    </row>
    <row r="41" spans="2:33" ht="13.2" x14ac:dyDescent="0.25">
      <c r="B41" s="1" t="str">
        <f>адреса!$G$40</f>
        <v>кв.34</v>
      </c>
      <c r="C41" s="522">
        <f>адреса!$I$40</f>
        <v>10000034</v>
      </c>
      <c r="D41" s="6" t="str">
        <f>адреса!$K$40</f>
        <v>ФИО-1-34</v>
      </c>
      <c r="E41" s="6">
        <v>2180.5500000000002</v>
      </c>
      <c r="F41" s="6">
        <v>1768.8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/>
      <c r="M41" s="6">
        <v>100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/>
      <c r="T41" s="6"/>
      <c r="U41" s="6"/>
      <c r="V41" s="6">
        <v>1868.8</v>
      </c>
      <c r="W41" s="6">
        <v>0</v>
      </c>
      <c r="X41" s="6">
        <v>4049.35</v>
      </c>
      <c r="Y41" s="513">
        <f>IF(A41&lt;&gt;"",IF(A41=мар17!A41,0,1),IF(AND(B41=мар17!B41,C41=мар17!C41),0,1))</f>
        <v>0</v>
      </c>
      <c r="Z41" s="70" t="str">
        <f t="shared" si="5"/>
        <v>ул. Первая д.1</v>
      </c>
      <c r="AA41" s="504">
        <f>IF($B41&lt;&gt;"",MAX(AA$7:AA40)+1,0)</f>
        <v>34</v>
      </c>
      <c r="AB41" s="502">
        <f t="shared" si="1"/>
        <v>41</v>
      </c>
      <c r="AC41" s="504">
        <f>1</f>
        <v>1</v>
      </c>
      <c r="AD41" s="103">
        <f t="shared" si="6"/>
        <v>1768.8</v>
      </c>
      <c r="AE41" s="103">
        <f t="shared" si="7"/>
        <v>0</v>
      </c>
      <c r="AF41" s="103">
        <f t="shared" si="8"/>
        <v>100</v>
      </c>
      <c r="AG41" s="3"/>
    </row>
    <row r="42" spans="2:33" ht="13.2" x14ac:dyDescent="0.25">
      <c r="B42" s="1" t="str">
        <f>адреса!$G$41</f>
        <v>кв.35</v>
      </c>
      <c r="C42" s="522">
        <f>адреса!$I$41</f>
        <v>10000035</v>
      </c>
      <c r="D42" s="6" t="str">
        <f>адреса!$K$41</f>
        <v>ФИО-1-35</v>
      </c>
      <c r="E42" s="6">
        <v>3762</v>
      </c>
      <c r="F42" s="6">
        <v>3762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/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/>
      <c r="T42" s="6"/>
      <c r="U42" s="6"/>
      <c r="V42" s="6">
        <v>3762</v>
      </c>
      <c r="W42" s="6">
        <v>3762</v>
      </c>
      <c r="X42" s="6">
        <v>3762</v>
      </c>
      <c r="Y42" s="513">
        <f>IF(A42&lt;&gt;"",IF(A42=мар17!A42,0,1),IF(AND(B42=мар17!B42,C42=мар17!C42),0,1))</f>
        <v>0</v>
      </c>
      <c r="Z42" s="70" t="str">
        <f t="shared" si="5"/>
        <v>ул. Первая д.1</v>
      </c>
      <c r="AA42" s="504">
        <f>IF($B42&lt;&gt;"",MAX(AA$7:AA41)+1,0)</f>
        <v>35</v>
      </c>
      <c r="AB42" s="502">
        <f t="shared" si="1"/>
        <v>42</v>
      </c>
      <c r="AC42" s="504">
        <f>1</f>
        <v>1</v>
      </c>
      <c r="AD42" s="103">
        <f t="shared" si="6"/>
        <v>3762</v>
      </c>
      <c r="AE42" s="103">
        <f t="shared" si="7"/>
        <v>0</v>
      </c>
      <c r="AF42" s="103">
        <f t="shared" si="8"/>
        <v>0</v>
      </c>
      <c r="AG42" s="3"/>
    </row>
    <row r="43" spans="2:33" ht="13.2" x14ac:dyDescent="0.25">
      <c r="B43" s="1" t="str">
        <f>адреса!$G$42</f>
        <v>кв.36</v>
      </c>
      <c r="C43" s="522">
        <f>адреса!$I$42</f>
        <v>10000036</v>
      </c>
      <c r="D43" s="6" t="str">
        <f>адреса!$K$42</f>
        <v>ФИО-1-36</v>
      </c>
      <c r="E43" s="6">
        <v>8327.7099999999991</v>
      </c>
      <c r="F43" s="6">
        <v>3375.9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/>
      <c r="M43" s="6">
        <v>100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/>
      <c r="T43" s="6"/>
      <c r="U43" s="6"/>
      <c r="V43" s="6">
        <v>3475.9</v>
      </c>
      <c r="W43" s="6">
        <v>13000</v>
      </c>
      <c r="X43" s="6">
        <v>-1196.3900000000001</v>
      </c>
      <c r="Y43" s="513">
        <f>IF(A43&lt;&gt;"",IF(A43=мар17!A43,0,1),IF(AND(B43=мар17!B43,C43=мар17!C43),0,1))</f>
        <v>0</v>
      </c>
      <c r="Z43" s="70" t="str">
        <f t="shared" si="5"/>
        <v>ул. Первая д.1</v>
      </c>
      <c r="AA43" s="504">
        <f>IF($B43&lt;&gt;"",MAX(AA$7:AA42)+1,0)</f>
        <v>36</v>
      </c>
      <c r="AB43" s="502">
        <f t="shared" si="1"/>
        <v>43</v>
      </c>
      <c r="AC43" s="504">
        <f>1</f>
        <v>1</v>
      </c>
      <c r="AD43" s="103">
        <f t="shared" si="6"/>
        <v>3375.9</v>
      </c>
      <c r="AE43" s="103">
        <f t="shared" si="7"/>
        <v>0</v>
      </c>
      <c r="AF43" s="103">
        <f t="shared" si="8"/>
        <v>100</v>
      </c>
      <c r="AG43" s="3"/>
    </row>
    <row r="44" spans="2:33" ht="13.2" x14ac:dyDescent="0.25">
      <c r="B44" s="1" t="str">
        <f>адреса!$G$43</f>
        <v>кв.37</v>
      </c>
      <c r="C44" s="522">
        <f>адреса!$I$43</f>
        <v>10000037</v>
      </c>
      <c r="D44" s="6" t="str">
        <f>адреса!$K$43</f>
        <v>ФИО-1-37</v>
      </c>
      <c r="E44" s="6">
        <v>2421.69</v>
      </c>
      <c r="F44" s="6">
        <v>1765.5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/>
      <c r="M44" s="6">
        <v>100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/>
      <c r="T44" s="6"/>
      <c r="U44" s="6"/>
      <c r="V44" s="6">
        <v>1865.5</v>
      </c>
      <c r="W44" s="6">
        <v>0</v>
      </c>
      <c r="X44" s="6">
        <v>4287.1899999999996</v>
      </c>
      <c r="Y44" s="513">
        <f>IF(A44&lt;&gt;"",IF(A44=мар17!A44,0,1),IF(AND(B44=мар17!B44,C44=мар17!C44),0,1))</f>
        <v>0</v>
      </c>
      <c r="Z44" s="70" t="str">
        <f t="shared" si="5"/>
        <v>ул. Первая д.1</v>
      </c>
      <c r="AA44" s="504">
        <f>IF($B44&lt;&gt;"",MAX(AA$7:AA43)+1,0)</f>
        <v>37</v>
      </c>
      <c r="AB44" s="502">
        <f t="shared" si="1"/>
        <v>44</v>
      </c>
      <c r="AC44" s="504">
        <f>1</f>
        <v>1</v>
      </c>
      <c r="AD44" s="103">
        <f t="shared" si="6"/>
        <v>1765.5</v>
      </c>
      <c r="AE44" s="103">
        <f t="shared" si="7"/>
        <v>0</v>
      </c>
      <c r="AF44" s="103">
        <f t="shared" si="8"/>
        <v>100</v>
      </c>
      <c r="AG44" s="3"/>
    </row>
    <row r="45" spans="2:33" ht="13.2" x14ac:dyDescent="0.25">
      <c r="B45" s="1" t="str">
        <f>адреса!$G$44</f>
        <v>кв.38</v>
      </c>
      <c r="C45" s="522">
        <f>адреса!$I$44</f>
        <v>10000038</v>
      </c>
      <c r="D45" s="6" t="str">
        <f>адреса!$K$44</f>
        <v>ФИО-1-38</v>
      </c>
      <c r="E45" s="6">
        <v>42627.35</v>
      </c>
      <c r="F45" s="6">
        <v>3230.7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/>
      <c r="M45" s="6">
        <v>100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/>
      <c r="T45" s="6"/>
      <c r="U45" s="6"/>
      <c r="V45" s="6">
        <v>3330.7</v>
      </c>
      <c r="W45" s="6">
        <v>0</v>
      </c>
      <c r="X45" s="6">
        <v>45958.05</v>
      </c>
      <c r="Y45" s="513">
        <f>IF(A45&lt;&gt;"",IF(A45=мар17!A45,0,1),IF(AND(B45=мар17!B45,C45=мар17!C45),0,1))</f>
        <v>0</v>
      </c>
      <c r="Z45" s="70" t="str">
        <f t="shared" si="5"/>
        <v>ул. Первая д.1</v>
      </c>
      <c r="AA45" s="504">
        <f>IF($B45&lt;&gt;"",MAX(AA$7:AA44)+1,0)</f>
        <v>38</v>
      </c>
      <c r="AB45" s="502">
        <f t="shared" si="1"/>
        <v>45</v>
      </c>
      <c r="AC45" s="504">
        <f>1</f>
        <v>1</v>
      </c>
      <c r="AD45" s="103">
        <f t="shared" si="6"/>
        <v>3230.7</v>
      </c>
      <c r="AE45" s="103">
        <f t="shared" si="7"/>
        <v>0</v>
      </c>
      <c r="AF45" s="103">
        <f t="shared" si="8"/>
        <v>100</v>
      </c>
      <c r="AG45" s="3"/>
    </row>
    <row r="46" spans="2:33" ht="13.2" x14ac:dyDescent="0.25">
      <c r="B46" s="1" t="str">
        <f>адреса!$G$45</f>
        <v>кв.39</v>
      </c>
      <c r="C46" s="522">
        <f>адреса!$I$45</f>
        <v>10000039</v>
      </c>
      <c r="D46" s="6" t="str">
        <f>адреса!$K$45</f>
        <v>ФИО-1-39</v>
      </c>
      <c r="E46" s="6">
        <v>71259.199999999997</v>
      </c>
      <c r="F46" s="6">
        <v>8210.7000000000007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/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/>
      <c r="T46" s="6"/>
      <c r="U46" s="6"/>
      <c r="V46" s="6">
        <v>8210.7000000000007</v>
      </c>
      <c r="W46" s="6">
        <v>0</v>
      </c>
      <c r="X46" s="6">
        <v>79469.899999999994</v>
      </c>
      <c r="Y46" s="513">
        <f>IF(A46&lt;&gt;"",IF(A46=мар17!A46,0,1),IF(AND(B46=мар17!B46,C46=мар17!C46),0,1))</f>
        <v>0</v>
      </c>
      <c r="Z46" s="70" t="str">
        <f t="shared" si="5"/>
        <v>ул. Первая д.1</v>
      </c>
      <c r="AA46" s="504">
        <f>IF($B46&lt;&gt;"",MAX(AA$7:AA45)+1,0)</f>
        <v>39</v>
      </c>
      <c r="AB46" s="502">
        <f t="shared" si="1"/>
        <v>46</v>
      </c>
      <c r="AC46" s="504">
        <f>1</f>
        <v>1</v>
      </c>
      <c r="AD46" s="103">
        <f t="shared" si="6"/>
        <v>8210.7000000000007</v>
      </c>
      <c r="AE46" s="103">
        <f t="shared" si="7"/>
        <v>0</v>
      </c>
      <c r="AF46" s="103">
        <f t="shared" si="8"/>
        <v>0</v>
      </c>
      <c r="AG46" s="3"/>
    </row>
    <row r="47" spans="2:33" ht="13.2" x14ac:dyDescent="0.25">
      <c r="B47" s="1" t="str">
        <f>адреса!$G$46</f>
        <v>кв.40</v>
      </c>
      <c r="C47" s="522">
        <f>адреса!$I$46</f>
        <v>10000040</v>
      </c>
      <c r="D47" s="6" t="str">
        <f>адреса!$K$46</f>
        <v>ФИО-1-40</v>
      </c>
      <c r="E47" s="6">
        <v>40482.61</v>
      </c>
      <c r="F47" s="6">
        <v>5385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/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/>
      <c r="T47" s="6"/>
      <c r="U47" s="6"/>
      <c r="V47" s="6">
        <v>5385</v>
      </c>
      <c r="W47" s="6">
        <v>0</v>
      </c>
      <c r="X47" s="6">
        <v>45867.61</v>
      </c>
      <c r="Y47" s="513">
        <f>IF(A47&lt;&gt;"",IF(A47=мар17!A47,0,1),IF(AND(B47=мар17!B47,C47=мар17!C47),0,1))</f>
        <v>0</v>
      </c>
      <c r="Z47" s="70" t="str">
        <f t="shared" si="5"/>
        <v>ул. Первая д.1</v>
      </c>
      <c r="AA47" s="504">
        <f>IF($B47&lt;&gt;"",MAX(AA$7:AA46)+1,0)</f>
        <v>40</v>
      </c>
      <c r="AB47" s="502">
        <f t="shared" si="1"/>
        <v>47</v>
      </c>
      <c r="AC47" s="504">
        <f>1</f>
        <v>1</v>
      </c>
      <c r="AD47" s="103">
        <f t="shared" si="6"/>
        <v>5385</v>
      </c>
      <c r="AE47" s="103">
        <f t="shared" si="7"/>
        <v>0</v>
      </c>
      <c r="AF47" s="103">
        <f t="shared" si="8"/>
        <v>0</v>
      </c>
      <c r="AG47" s="3"/>
    </row>
    <row r="48" spans="2:33" ht="13.2" x14ac:dyDescent="0.25">
      <c r="B48" s="1" t="str">
        <f>адреса!$G$47</f>
        <v>кв.41</v>
      </c>
      <c r="C48" s="522">
        <f>адреса!$I$47</f>
        <v>10000041</v>
      </c>
      <c r="D48" s="6" t="str">
        <f>адреса!$K$47</f>
        <v>ФИО-1-41</v>
      </c>
      <c r="E48" s="6">
        <v>30800.5</v>
      </c>
      <c r="F48" s="6">
        <v>4303.2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/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/>
      <c r="T48" s="6"/>
      <c r="U48" s="6"/>
      <c r="V48" s="6">
        <v>4303.2</v>
      </c>
      <c r="W48" s="6">
        <v>0</v>
      </c>
      <c r="X48" s="6">
        <v>35103.699999999997</v>
      </c>
      <c r="Y48" s="513">
        <f>IF(A48&lt;&gt;"",IF(A48=мар17!A48,0,1),IF(AND(B48=мар17!B48,C48=мар17!C48),0,1))</f>
        <v>0</v>
      </c>
      <c r="Z48" s="70" t="str">
        <f t="shared" si="5"/>
        <v>ул. Первая д.1</v>
      </c>
      <c r="AA48" s="504">
        <f>IF($B48&lt;&gt;"",MAX(AA$7:AA47)+1,0)</f>
        <v>41</v>
      </c>
      <c r="AB48" s="502">
        <f t="shared" si="1"/>
        <v>48</v>
      </c>
      <c r="AC48" s="504">
        <f>1</f>
        <v>1</v>
      </c>
      <c r="AD48" s="103">
        <f t="shared" si="6"/>
        <v>4303.2</v>
      </c>
      <c r="AE48" s="103">
        <f t="shared" si="7"/>
        <v>0</v>
      </c>
      <c r="AF48" s="103">
        <f t="shared" si="8"/>
        <v>0</v>
      </c>
      <c r="AG48" s="3"/>
    </row>
    <row r="49" spans="1:33" ht="13.2" x14ac:dyDescent="0.25">
      <c r="B49" s="1" t="str">
        <f>адреса!$G$48</f>
        <v>кв.42</v>
      </c>
      <c r="C49" s="522">
        <f>адреса!$I$48</f>
        <v>10000042</v>
      </c>
      <c r="D49" s="6" t="str">
        <f>адреса!$K$48</f>
        <v>ФИО-1-42</v>
      </c>
      <c r="E49" s="6">
        <v>2889.23</v>
      </c>
      <c r="F49" s="6">
        <v>1722.6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/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/>
      <c r="T49" s="6"/>
      <c r="U49" s="6"/>
      <c r="V49" s="6">
        <v>1722.6</v>
      </c>
      <c r="W49" s="6">
        <v>0</v>
      </c>
      <c r="X49" s="6">
        <v>4611.83</v>
      </c>
      <c r="Y49" s="513">
        <f>IF(A49&lt;&gt;"",IF(A49=мар17!A49,0,1),IF(AND(B49=мар17!B49,C49=мар17!C49),0,1))</f>
        <v>0</v>
      </c>
      <c r="Z49" s="70" t="str">
        <f t="shared" si="5"/>
        <v>ул. Первая д.1</v>
      </c>
      <c r="AA49" s="504">
        <f>IF($B49&lt;&gt;"",MAX(AA$7:AA48)+1,0)</f>
        <v>42</v>
      </c>
      <c r="AB49" s="502">
        <f t="shared" si="1"/>
        <v>49</v>
      </c>
      <c r="AC49" s="504">
        <f>1</f>
        <v>1</v>
      </c>
      <c r="AD49" s="103">
        <f t="shared" si="6"/>
        <v>1722.6</v>
      </c>
      <c r="AE49" s="103">
        <f t="shared" si="7"/>
        <v>0</v>
      </c>
      <c r="AF49" s="103">
        <f t="shared" si="8"/>
        <v>0</v>
      </c>
      <c r="AG49" s="3"/>
    </row>
    <row r="50" spans="1:33" ht="13.2" x14ac:dyDescent="0.25">
      <c r="B50" s="1" t="str">
        <f>адреса!$G$49</f>
        <v>кв.43</v>
      </c>
      <c r="C50" s="522">
        <f>адреса!$I$49</f>
        <v>10000043</v>
      </c>
      <c r="D50" s="6" t="str">
        <f>адреса!$K$49</f>
        <v>ФИО-1-43</v>
      </c>
      <c r="E50" s="6">
        <v>33611.25</v>
      </c>
      <c r="F50" s="6">
        <v>4695.8999999999996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/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/>
      <c r="T50" s="6"/>
      <c r="U50" s="6"/>
      <c r="V50" s="6">
        <v>4695.8999999999996</v>
      </c>
      <c r="W50" s="6">
        <v>0</v>
      </c>
      <c r="X50" s="6">
        <v>38307.15</v>
      </c>
      <c r="Y50" s="513">
        <f>IF(A50&lt;&gt;"",IF(A50=мар17!A50,0,1),IF(AND(B50=мар17!B50,C50=мар17!C50),0,1))</f>
        <v>0</v>
      </c>
      <c r="Z50" s="70" t="str">
        <f t="shared" si="5"/>
        <v>ул. Первая д.1</v>
      </c>
      <c r="AA50" s="504">
        <f>IF($B50&lt;&gt;"",MAX(AA$7:AA49)+1,0)</f>
        <v>43</v>
      </c>
      <c r="AB50" s="502">
        <f t="shared" si="1"/>
        <v>50</v>
      </c>
      <c r="AC50" s="504">
        <f>1</f>
        <v>1</v>
      </c>
      <c r="AD50" s="103">
        <f t="shared" si="6"/>
        <v>4695.8999999999996</v>
      </c>
      <c r="AE50" s="103">
        <f t="shared" si="7"/>
        <v>0</v>
      </c>
      <c r="AF50" s="103">
        <f t="shared" si="8"/>
        <v>0</v>
      </c>
      <c r="AG50" s="3"/>
    </row>
    <row r="51" spans="1:33" ht="13.2" x14ac:dyDescent="0.25">
      <c r="B51" s="1" t="str">
        <f>адреса!$G$50</f>
        <v>кв.44</v>
      </c>
      <c r="C51" s="522">
        <f>адреса!$I$50</f>
        <v>10000044</v>
      </c>
      <c r="D51" s="6" t="str">
        <f>адреса!$K$50</f>
        <v>ФИО-1-44</v>
      </c>
      <c r="E51" s="6">
        <v>30800.5</v>
      </c>
      <c r="F51" s="6">
        <v>4303.2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/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/>
      <c r="T51" s="6"/>
      <c r="U51" s="6"/>
      <c r="V51" s="6">
        <v>4303.2</v>
      </c>
      <c r="W51" s="6">
        <v>0</v>
      </c>
      <c r="X51" s="6">
        <v>35103.699999999997</v>
      </c>
      <c r="Y51" s="513">
        <f>IF(A51&lt;&gt;"",IF(A51=мар17!A51,0,1),IF(AND(B51=мар17!B51,C51=мар17!C51),0,1))</f>
        <v>0</v>
      </c>
      <c r="Z51" s="70" t="str">
        <f t="shared" si="5"/>
        <v>ул. Первая д.1</v>
      </c>
      <c r="AA51" s="504">
        <f>IF($B51&lt;&gt;"",MAX(AA$7:AA50)+1,0)</f>
        <v>44</v>
      </c>
      <c r="AB51" s="502">
        <f t="shared" si="1"/>
        <v>51</v>
      </c>
      <c r="AC51" s="504">
        <f>1</f>
        <v>1</v>
      </c>
      <c r="AD51" s="103">
        <f t="shared" si="6"/>
        <v>4303.2</v>
      </c>
      <c r="AE51" s="103">
        <f t="shared" si="7"/>
        <v>0</v>
      </c>
      <c r="AF51" s="103">
        <f t="shared" si="8"/>
        <v>0</v>
      </c>
      <c r="AG51" s="3"/>
    </row>
    <row r="52" spans="1:33" ht="13.2" x14ac:dyDescent="0.25">
      <c r="B52" s="1" t="str">
        <f>адреса!$G$51</f>
        <v>кв.45</v>
      </c>
      <c r="C52" s="522">
        <f>адреса!$I$51</f>
        <v>10000045</v>
      </c>
      <c r="D52" s="6" t="str">
        <f>адреса!$K$51</f>
        <v>ФИО-1-45</v>
      </c>
      <c r="E52" s="6">
        <v>26995.33</v>
      </c>
      <c r="F52" s="6">
        <v>1696.2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/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/>
      <c r="T52" s="6"/>
      <c r="U52" s="6"/>
      <c r="V52" s="6">
        <v>1696.2</v>
      </c>
      <c r="W52" s="6">
        <v>0</v>
      </c>
      <c r="X52" s="6">
        <v>28691.53</v>
      </c>
      <c r="Y52" s="513">
        <f>IF(A52&lt;&gt;"",IF(A52=мар17!A52,0,1),IF(AND(B52=мар17!B52,C52=мар17!C52),0,1))</f>
        <v>0</v>
      </c>
      <c r="Z52" s="70" t="str">
        <f t="shared" si="5"/>
        <v>ул. Первая д.1</v>
      </c>
      <c r="AA52" s="504">
        <f>IF($B52&lt;&gt;"",MAX(AA$7:AA51)+1,0)</f>
        <v>45</v>
      </c>
      <c r="AB52" s="502">
        <f t="shared" si="1"/>
        <v>52</v>
      </c>
      <c r="AC52" s="504">
        <f>1</f>
        <v>1</v>
      </c>
      <c r="AD52" s="103">
        <f t="shared" si="6"/>
        <v>1696.2</v>
      </c>
      <c r="AE52" s="103">
        <f t="shared" si="7"/>
        <v>0</v>
      </c>
      <c r="AF52" s="103">
        <f t="shared" si="8"/>
        <v>0</v>
      </c>
      <c r="AG52" s="3"/>
    </row>
    <row r="53" spans="1:33" ht="13.2" x14ac:dyDescent="0.25">
      <c r="B53" s="1" t="str">
        <f>адреса!$G$52</f>
        <v>кв.46</v>
      </c>
      <c r="C53" s="522">
        <f>адреса!$I$52</f>
        <v>10000046</v>
      </c>
      <c r="D53" s="6" t="str">
        <f>адреса!$K$52</f>
        <v>ФИО-1-46</v>
      </c>
      <c r="E53" s="6">
        <v>33611.25</v>
      </c>
      <c r="F53" s="6">
        <v>4695.8999999999996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/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/>
      <c r="T53" s="6"/>
      <c r="U53" s="6"/>
      <c r="V53" s="6">
        <v>4695.8999999999996</v>
      </c>
      <c r="W53" s="6">
        <v>0</v>
      </c>
      <c r="X53" s="6">
        <v>38307.15</v>
      </c>
      <c r="Y53" s="513">
        <f>IF(A53&lt;&gt;"",IF(A53=мар17!A53,0,1),IF(AND(B53=мар17!B53,C53=мар17!C53),0,1))</f>
        <v>0</v>
      </c>
      <c r="Z53" s="70" t="str">
        <f t="shared" si="5"/>
        <v>ул. Первая д.1</v>
      </c>
      <c r="AA53" s="504">
        <f>IF($B53&lt;&gt;"",MAX(AA$7:AA52)+1,0)</f>
        <v>46</v>
      </c>
      <c r="AB53" s="502">
        <f t="shared" si="1"/>
        <v>53</v>
      </c>
      <c r="AC53" s="504">
        <f>1</f>
        <v>1</v>
      </c>
      <c r="AD53" s="103">
        <f t="shared" si="6"/>
        <v>4695.8999999999996</v>
      </c>
      <c r="AE53" s="103">
        <f t="shared" si="7"/>
        <v>0</v>
      </c>
      <c r="AF53" s="103">
        <f t="shared" si="8"/>
        <v>0</v>
      </c>
      <c r="AG53" s="3"/>
    </row>
    <row r="54" spans="1:33" ht="13.2" x14ac:dyDescent="0.25">
      <c r="B54" s="1" t="str">
        <f>адреса!$G$53</f>
        <v>кв.47</v>
      </c>
      <c r="C54" s="522">
        <f>адреса!$I$53</f>
        <v>10000047</v>
      </c>
      <c r="D54" s="6" t="str">
        <f>адреса!$K$53</f>
        <v>ФИО-1-47</v>
      </c>
      <c r="E54" s="6">
        <v>8596.4599999999991</v>
      </c>
      <c r="F54" s="6">
        <v>4303.2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/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/>
      <c r="T54" s="6"/>
      <c r="U54" s="6"/>
      <c r="V54" s="6">
        <v>4303.2</v>
      </c>
      <c r="W54" s="6">
        <v>0</v>
      </c>
      <c r="X54" s="6">
        <v>12899.66</v>
      </c>
      <c r="Y54" s="513">
        <f>IF(A54&lt;&gt;"",IF(A54=мар17!A54,0,1),IF(AND(B54=мар17!B54,C54=мар17!C54),0,1))</f>
        <v>0</v>
      </c>
      <c r="Z54" s="70" t="str">
        <f t="shared" si="5"/>
        <v>ул. Первая д.1</v>
      </c>
      <c r="AA54" s="504">
        <f>IF($B54&lt;&gt;"",MAX(AA$7:AA53)+1,0)</f>
        <v>47</v>
      </c>
      <c r="AB54" s="502">
        <f t="shared" si="1"/>
        <v>54</v>
      </c>
      <c r="AC54" s="504">
        <f>1</f>
        <v>1</v>
      </c>
      <c r="AD54" s="103">
        <f t="shared" si="6"/>
        <v>4303.2</v>
      </c>
      <c r="AE54" s="103">
        <f t="shared" si="7"/>
        <v>0</v>
      </c>
      <c r="AF54" s="103">
        <f t="shared" si="8"/>
        <v>0</v>
      </c>
      <c r="AG54" s="3"/>
    </row>
    <row r="55" spans="1:33" ht="13.2" x14ac:dyDescent="0.25">
      <c r="B55" s="1" t="str">
        <f>адреса!$G$54</f>
        <v>кв.48</v>
      </c>
      <c r="C55" s="522">
        <f>адреса!$I$54</f>
        <v>10000048</v>
      </c>
      <c r="D55" s="6" t="str">
        <f>адреса!$K$54</f>
        <v>ФИО-1-48</v>
      </c>
      <c r="E55" s="6">
        <v>2348.09</v>
      </c>
      <c r="F55" s="6">
        <v>1884.3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/>
      <c r="M55" s="6">
        <v>100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/>
      <c r="T55" s="6"/>
      <c r="U55" s="6"/>
      <c r="V55" s="6">
        <v>1984.3</v>
      </c>
      <c r="W55" s="6">
        <v>2348.09</v>
      </c>
      <c r="X55" s="6">
        <v>1984.3</v>
      </c>
      <c r="Y55" s="513">
        <f>IF(A55&lt;&gt;"",IF(A55=мар17!A55,0,1),IF(AND(B55=мар17!B55,C55=мар17!C55),0,1))</f>
        <v>0</v>
      </c>
      <c r="Z55" s="70" t="str">
        <f t="shared" si="5"/>
        <v>ул. Первая д.1</v>
      </c>
      <c r="AA55" s="504">
        <f>IF($B55&lt;&gt;"",MAX(AA$7:AA54)+1,0)</f>
        <v>48</v>
      </c>
      <c r="AB55" s="502">
        <f t="shared" si="1"/>
        <v>55</v>
      </c>
      <c r="AC55" s="504">
        <f>1</f>
        <v>1</v>
      </c>
      <c r="AD55" s="103">
        <f t="shared" si="6"/>
        <v>1884.3</v>
      </c>
      <c r="AE55" s="103">
        <f t="shared" si="7"/>
        <v>0</v>
      </c>
      <c r="AF55" s="103">
        <f t="shared" si="8"/>
        <v>100</v>
      </c>
      <c r="AG55" s="3"/>
    </row>
    <row r="56" spans="1:33" ht="13.2" x14ac:dyDescent="0.25">
      <c r="B56" s="1" t="str">
        <f>адреса!$G$55</f>
        <v>кв.49</v>
      </c>
      <c r="C56" s="522">
        <f>адреса!$I$55</f>
        <v>10000049</v>
      </c>
      <c r="D56" s="6" t="str">
        <f>адреса!$K$55</f>
        <v>ФИО-1-49</v>
      </c>
      <c r="E56" s="6">
        <v>49295.56</v>
      </c>
      <c r="F56" s="6">
        <v>4695.8999999999996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/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/>
      <c r="T56" s="6"/>
      <c r="U56" s="6"/>
      <c r="V56" s="6">
        <v>4695.8999999999996</v>
      </c>
      <c r="W56" s="6">
        <v>0</v>
      </c>
      <c r="X56" s="6">
        <v>53991.46</v>
      </c>
      <c r="Y56" s="513">
        <f>IF(A56&lt;&gt;"",IF(A56=мар17!A56,0,1),IF(AND(B56=мар17!B56,C56=мар17!C56),0,1))</f>
        <v>0</v>
      </c>
      <c r="Z56" s="70" t="str">
        <f t="shared" si="5"/>
        <v>ул. Первая д.1</v>
      </c>
      <c r="AA56" s="504">
        <f>IF($B56&lt;&gt;"",MAX(AA$7:AA55)+1,0)</f>
        <v>49</v>
      </c>
      <c r="AB56" s="502">
        <f t="shared" si="1"/>
        <v>56</v>
      </c>
      <c r="AC56" s="504">
        <f>1</f>
        <v>1</v>
      </c>
      <c r="AD56" s="103">
        <f t="shared" si="6"/>
        <v>4695.8999999999996</v>
      </c>
      <c r="AE56" s="103">
        <f t="shared" si="7"/>
        <v>0</v>
      </c>
      <c r="AF56" s="103">
        <f t="shared" si="8"/>
        <v>0</v>
      </c>
      <c r="AG56" s="3"/>
    </row>
    <row r="57" spans="1:33" ht="13.2" x14ac:dyDescent="0.25">
      <c r="A57" s="4" t="str">
        <f>адреса!$E$56</f>
        <v>ул. Вторая д.2</v>
      </c>
      <c r="C57" s="522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513">
        <f>IF(A57&lt;&gt;"",IF(A57=мар17!A57,0,1),IF(AND(B57=мар17!B57,C57=мар17!C57),0,1))</f>
        <v>0</v>
      </c>
      <c r="Z57" s="70" t="str">
        <f t="shared" si="5"/>
        <v>ул. Вторая д.2</v>
      </c>
      <c r="AA57" s="504">
        <f>IF($B57&lt;&gt;"",MAX(AA$7:AA56)+1,0)</f>
        <v>0</v>
      </c>
      <c r="AB57" s="502">
        <f t="shared" si="1"/>
        <v>57</v>
      </c>
      <c r="AC57" s="504">
        <f>1</f>
        <v>1</v>
      </c>
      <c r="AD57" s="103">
        <f t="shared" si="6"/>
        <v>0</v>
      </c>
      <c r="AE57" s="103">
        <f t="shared" si="7"/>
        <v>0</v>
      </c>
      <c r="AF57" s="103">
        <f t="shared" si="8"/>
        <v>0</v>
      </c>
      <c r="AG57" s="3"/>
    </row>
    <row r="58" spans="1:33" ht="13.2" x14ac:dyDescent="0.25">
      <c r="B58" s="1" t="str">
        <f>адреса!$G$56</f>
        <v>кв.1</v>
      </c>
      <c r="C58" s="522">
        <f>адреса!$I$56</f>
        <v>20000001</v>
      </c>
      <c r="D58" s="6" t="str">
        <f>адреса!$K$56</f>
        <v>ФИО-2-1</v>
      </c>
      <c r="E58" s="6">
        <v>0</v>
      </c>
      <c r="F58" s="6">
        <v>1188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/>
      <c r="M58" s="6">
        <v>100</v>
      </c>
      <c r="N58" s="6">
        <v>50</v>
      </c>
      <c r="O58" s="6">
        <v>0</v>
      </c>
      <c r="P58" s="6">
        <v>0</v>
      </c>
      <c r="Q58" s="6">
        <v>342.02</v>
      </c>
      <c r="R58" s="6">
        <v>0</v>
      </c>
      <c r="S58" s="6"/>
      <c r="T58" s="6"/>
      <c r="U58" s="6"/>
      <c r="V58" s="6">
        <v>1680.02</v>
      </c>
      <c r="W58" s="6">
        <v>0</v>
      </c>
      <c r="X58" s="6">
        <v>1680.02</v>
      </c>
      <c r="Y58" s="513">
        <f>IF(A58&lt;&gt;"",IF(A58=мар17!A58,0,1),IF(AND(B58=мар17!B58,C58=мар17!C58),0,1))</f>
        <v>0</v>
      </c>
      <c r="Z58" s="70" t="str">
        <f t="shared" si="5"/>
        <v>ул. Вторая д.2</v>
      </c>
      <c r="AA58" s="504">
        <f>IF($B58&lt;&gt;"",MAX(AA$7:AA57)+1,0)</f>
        <v>50</v>
      </c>
      <c r="AB58" s="502">
        <f t="shared" si="1"/>
        <v>58</v>
      </c>
      <c r="AC58" s="504">
        <f>1</f>
        <v>1</v>
      </c>
      <c r="AD58" s="103">
        <f t="shared" si="6"/>
        <v>1188</v>
      </c>
      <c r="AE58" s="103">
        <f t="shared" si="7"/>
        <v>0</v>
      </c>
      <c r="AF58" s="103">
        <f t="shared" si="8"/>
        <v>492.02</v>
      </c>
      <c r="AG58" s="3"/>
    </row>
    <row r="59" spans="1:33" ht="13.2" x14ac:dyDescent="0.25">
      <c r="B59" s="1" t="str">
        <f>адреса!$G$57</f>
        <v>кв.2</v>
      </c>
      <c r="C59" s="522">
        <f>адреса!$I$57</f>
        <v>20000002</v>
      </c>
      <c r="D59" s="6" t="str">
        <f>адреса!$K$57</f>
        <v>ФИО-2-2</v>
      </c>
      <c r="E59" s="6">
        <v>0</v>
      </c>
      <c r="F59" s="6">
        <v>1753.06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  <c r="L59" s="6"/>
      <c r="M59" s="6">
        <v>100</v>
      </c>
      <c r="N59" s="6">
        <v>50</v>
      </c>
      <c r="O59" s="6">
        <v>0</v>
      </c>
      <c r="P59" s="6">
        <v>0</v>
      </c>
      <c r="Q59" s="6">
        <v>504.7</v>
      </c>
      <c r="R59" s="6">
        <v>0</v>
      </c>
      <c r="S59" s="6"/>
      <c r="T59" s="6"/>
      <c r="U59" s="6"/>
      <c r="V59" s="6">
        <v>2407.7600000000002</v>
      </c>
      <c r="W59" s="6">
        <v>0</v>
      </c>
      <c r="X59" s="6">
        <v>2407.7600000000002</v>
      </c>
      <c r="Y59" s="513">
        <f>IF(A59&lt;&gt;"",IF(A59=мар17!A59,0,1),IF(AND(B59=мар17!B59,C59=мар17!C59),0,1))</f>
        <v>0</v>
      </c>
      <c r="Z59" s="70" t="str">
        <f t="shared" si="5"/>
        <v>ул. Вторая д.2</v>
      </c>
      <c r="AA59" s="504">
        <f>IF($B59&lt;&gt;"",MAX(AA$7:AA58)+1,0)</f>
        <v>51</v>
      </c>
      <c r="AB59" s="502">
        <f t="shared" si="1"/>
        <v>59</v>
      </c>
      <c r="AC59" s="504">
        <f>1</f>
        <v>1</v>
      </c>
      <c r="AD59" s="103">
        <f t="shared" si="6"/>
        <v>1753.06</v>
      </c>
      <c r="AE59" s="103">
        <f t="shared" si="7"/>
        <v>0</v>
      </c>
      <c r="AF59" s="103">
        <f t="shared" si="8"/>
        <v>654.70000000000027</v>
      </c>
      <c r="AG59" s="3"/>
    </row>
    <row r="60" spans="1:33" ht="13.2" x14ac:dyDescent="0.25">
      <c r="B60" s="1" t="str">
        <f>адреса!$G$58</f>
        <v>кв.3</v>
      </c>
      <c r="C60" s="522">
        <f>адреса!$I$58</f>
        <v>20000003</v>
      </c>
      <c r="D60" s="6" t="str">
        <f>адреса!$K$58</f>
        <v>ФИО-2-3</v>
      </c>
      <c r="E60" s="6">
        <v>0</v>
      </c>
      <c r="F60" s="6">
        <v>1490.95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/>
      <c r="M60" s="6">
        <v>100</v>
      </c>
      <c r="N60" s="6">
        <v>50</v>
      </c>
      <c r="O60" s="6">
        <v>0</v>
      </c>
      <c r="P60" s="6">
        <v>0</v>
      </c>
      <c r="Q60" s="6">
        <v>429.24</v>
      </c>
      <c r="R60" s="6">
        <v>0</v>
      </c>
      <c r="S60" s="6"/>
      <c r="T60" s="6"/>
      <c r="U60" s="6"/>
      <c r="V60" s="6">
        <v>2070.19</v>
      </c>
      <c r="W60" s="6">
        <v>0</v>
      </c>
      <c r="X60" s="6">
        <v>2070.19</v>
      </c>
      <c r="Y60" s="513">
        <f>IF(A60&lt;&gt;"",IF(A60=мар17!A60,0,1),IF(AND(B60=мар17!B60,C60=мар17!C60),0,1))</f>
        <v>0</v>
      </c>
      <c r="Z60" s="70" t="str">
        <f t="shared" si="5"/>
        <v>ул. Вторая д.2</v>
      </c>
      <c r="AA60" s="504">
        <f>IF($B60&lt;&gt;"",MAX(AA$7:AA59)+1,0)</f>
        <v>52</v>
      </c>
      <c r="AB60" s="502">
        <f t="shared" si="1"/>
        <v>60</v>
      </c>
      <c r="AC60" s="504">
        <f>1</f>
        <v>1</v>
      </c>
      <c r="AD60" s="103">
        <f t="shared" si="6"/>
        <v>1490.95</v>
      </c>
      <c r="AE60" s="103">
        <f t="shared" si="7"/>
        <v>0</v>
      </c>
      <c r="AF60" s="103">
        <f t="shared" si="8"/>
        <v>579.24</v>
      </c>
      <c r="AG60" s="3"/>
    </row>
    <row r="61" spans="1:33" ht="13.2" x14ac:dyDescent="0.25">
      <c r="B61" s="1" t="str">
        <f>адреса!$G$59</f>
        <v>кв.4</v>
      </c>
      <c r="C61" s="522">
        <f>адреса!$I$59</f>
        <v>20000004</v>
      </c>
      <c r="D61" s="6" t="str">
        <f>адреса!$K$59</f>
        <v>ФИО-2-4</v>
      </c>
      <c r="E61" s="6">
        <v>0</v>
      </c>
      <c r="F61" s="6">
        <v>1719.02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/>
      <c r="M61" s="6">
        <v>100</v>
      </c>
      <c r="N61" s="6">
        <v>50</v>
      </c>
      <c r="O61" s="6">
        <v>0</v>
      </c>
      <c r="P61" s="6">
        <v>0</v>
      </c>
      <c r="Q61" s="6">
        <v>494.9</v>
      </c>
      <c r="R61" s="6">
        <v>0</v>
      </c>
      <c r="S61" s="6"/>
      <c r="T61" s="6"/>
      <c r="U61" s="6"/>
      <c r="V61" s="6">
        <v>2363.92</v>
      </c>
      <c r="W61" s="6">
        <v>0</v>
      </c>
      <c r="X61" s="6">
        <v>2363.92</v>
      </c>
      <c r="Y61" s="513">
        <f>IF(A61&lt;&gt;"",IF(A61=мар17!A61,0,1),IF(AND(B61=мар17!B61,C61=мар17!C61),0,1))</f>
        <v>0</v>
      </c>
      <c r="Z61" s="70" t="str">
        <f t="shared" si="5"/>
        <v>ул. Вторая д.2</v>
      </c>
      <c r="AA61" s="504">
        <f>IF($B61&lt;&gt;"",MAX(AA$7:AA60)+1,0)</f>
        <v>53</v>
      </c>
      <c r="AB61" s="502">
        <f t="shared" si="1"/>
        <v>61</v>
      </c>
      <c r="AC61" s="504">
        <f>1</f>
        <v>1</v>
      </c>
      <c r="AD61" s="103">
        <f t="shared" si="6"/>
        <v>1719.02</v>
      </c>
      <c r="AE61" s="103">
        <f t="shared" si="7"/>
        <v>0</v>
      </c>
      <c r="AF61" s="103">
        <f t="shared" si="8"/>
        <v>644.90000000000009</v>
      </c>
      <c r="AG61" s="3"/>
    </row>
    <row r="62" spans="1:33" ht="13.2" x14ac:dyDescent="0.25">
      <c r="B62" s="1" t="str">
        <f>адреса!$G$60</f>
        <v>кв.5</v>
      </c>
      <c r="C62" s="522">
        <f>адреса!$I$60</f>
        <v>20000005</v>
      </c>
      <c r="D62" s="6" t="str">
        <f>адреса!$K$60</f>
        <v>ФИО-2-5</v>
      </c>
      <c r="E62" s="6">
        <v>0</v>
      </c>
      <c r="F62" s="6">
        <v>1409.26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/>
      <c r="M62" s="6">
        <v>100</v>
      </c>
      <c r="N62" s="6">
        <v>50</v>
      </c>
      <c r="O62" s="6">
        <v>0</v>
      </c>
      <c r="P62" s="6">
        <v>0</v>
      </c>
      <c r="Q62" s="6">
        <v>405.72</v>
      </c>
      <c r="R62" s="6">
        <v>0</v>
      </c>
      <c r="S62" s="6"/>
      <c r="T62" s="6"/>
      <c r="U62" s="6"/>
      <c r="V62" s="6">
        <v>1964.98</v>
      </c>
      <c r="W62" s="6">
        <v>0</v>
      </c>
      <c r="X62" s="6">
        <v>1964.98</v>
      </c>
      <c r="Y62" s="513">
        <f>IF(A62&lt;&gt;"",IF(A62=мар17!A62,0,1),IF(AND(B62=мар17!B62,C62=мар17!C62),0,1))</f>
        <v>0</v>
      </c>
      <c r="Z62" s="70" t="str">
        <f t="shared" si="5"/>
        <v>ул. Вторая д.2</v>
      </c>
      <c r="AA62" s="504">
        <f>IF($B62&lt;&gt;"",MAX(AA$7:AA61)+1,0)</f>
        <v>54</v>
      </c>
      <c r="AB62" s="502">
        <f t="shared" si="1"/>
        <v>62</v>
      </c>
      <c r="AC62" s="504">
        <f>1</f>
        <v>1</v>
      </c>
      <c r="AD62" s="103">
        <f t="shared" si="6"/>
        <v>1409.26</v>
      </c>
      <c r="AE62" s="103">
        <f t="shared" si="7"/>
        <v>0</v>
      </c>
      <c r="AF62" s="103">
        <f t="shared" si="8"/>
        <v>555.72</v>
      </c>
      <c r="AG62" s="3"/>
    </row>
    <row r="63" spans="1:33" ht="13.2" x14ac:dyDescent="0.25">
      <c r="B63" s="1" t="str">
        <f>адреса!$G$61</f>
        <v>кв.6</v>
      </c>
      <c r="C63" s="522">
        <f>адреса!$I$61</f>
        <v>20000006</v>
      </c>
      <c r="D63" s="6" t="str">
        <f>адреса!$K$61</f>
        <v>ФИО-2-6</v>
      </c>
      <c r="E63" s="6">
        <v>0</v>
      </c>
      <c r="F63" s="6">
        <v>1351.39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/>
      <c r="M63" s="6">
        <v>100</v>
      </c>
      <c r="N63" s="6">
        <v>50</v>
      </c>
      <c r="O63" s="6">
        <v>0</v>
      </c>
      <c r="P63" s="6">
        <v>0</v>
      </c>
      <c r="Q63" s="6">
        <v>389.06</v>
      </c>
      <c r="R63" s="6">
        <v>0</v>
      </c>
      <c r="S63" s="6"/>
      <c r="T63" s="6"/>
      <c r="U63" s="6"/>
      <c r="V63" s="6">
        <v>1890.45</v>
      </c>
      <c r="W63" s="6">
        <v>0</v>
      </c>
      <c r="X63" s="6">
        <v>1890.45</v>
      </c>
      <c r="Y63" s="513">
        <f>IF(A63&lt;&gt;"",IF(A63=мар17!A63,0,1),IF(AND(B63=мар17!B63,C63=мар17!C63),0,1))</f>
        <v>0</v>
      </c>
      <c r="Z63" s="70" t="str">
        <f t="shared" si="5"/>
        <v>ул. Вторая д.2</v>
      </c>
      <c r="AA63" s="504">
        <f>IF($B63&lt;&gt;"",MAX(AA$7:AA62)+1,0)</f>
        <v>55</v>
      </c>
      <c r="AB63" s="502">
        <f t="shared" si="1"/>
        <v>63</v>
      </c>
      <c r="AC63" s="504">
        <f>1</f>
        <v>1</v>
      </c>
      <c r="AD63" s="103">
        <f t="shared" si="6"/>
        <v>1351.39</v>
      </c>
      <c r="AE63" s="103">
        <f t="shared" si="7"/>
        <v>0</v>
      </c>
      <c r="AF63" s="103">
        <f t="shared" si="8"/>
        <v>539.05999999999995</v>
      </c>
      <c r="AG63" s="3"/>
    </row>
    <row r="64" spans="1:33" ht="13.2" x14ac:dyDescent="0.25">
      <c r="B64" s="1" t="str">
        <f>адреса!$G$62</f>
        <v>кв.7</v>
      </c>
      <c r="C64" s="522">
        <f>адреса!$I$62</f>
        <v>20000007</v>
      </c>
      <c r="D64" s="6" t="str">
        <f>адреса!$K$62</f>
        <v>ФИО-2-7</v>
      </c>
      <c r="E64" s="6">
        <v>0</v>
      </c>
      <c r="F64" s="6">
        <v>1797.31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/>
      <c r="M64" s="6">
        <v>100</v>
      </c>
      <c r="N64" s="6">
        <v>50</v>
      </c>
      <c r="O64" s="6">
        <v>0</v>
      </c>
      <c r="P64" s="6">
        <v>0</v>
      </c>
      <c r="Q64" s="6">
        <v>517.44000000000005</v>
      </c>
      <c r="R64" s="6">
        <v>0</v>
      </c>
      <c r="S64" s="6"/>
      <c r="T64" s="6"/>
      <c r="U64" s="6"/>
      <c r="V64" s="6">
        <v>2464.75</v>
      </c>
      <c r="W64" s="6">
        <v>0</v>
      </c>
      <c r="X64" s="6">
        <v>2464.75</v>
      </c>
      <c r="Y64" s="513">
        <f>IF(A64&lt;&gt;"",IF(A64=мар17!A64,0,1),IF(AND(B64=мар17!B64,C64=мар17!C64),0,1))</f>
        <v>0</v>
      </c>
      <c r="Z64" s="70" t="str">
        <f t="shared" si="5"/>
        <v>ул. Вторая д.2</v>
      </c>
      <c r="AA64" s="504">
        <f>IF($B64&lt;&gt;"",MAX(AA$7:AA63)+1,0)</f>
        <v>56</v>
      </c>
      <c r="AB64" s="502">
        <f t="shared" si="1"/>
        <v>64</v>
      </c>
      <c r="AC64" s="504">
        <f>1</f>
        <v>1</v>
      </c>
      <c r="AD64" s="103">
        <f t="shared" si="6"/>
        <v>1797.31</v>
      </c>
      <c r="AE64" s="103">
        <f t="shared" si="7"/>
        <v>0</v>
      </c>
      <c r="AF64" s="103">
        <f t="shared" si="8"/>
        <v>667.44</v>
      </c>
      <c r="AG64" s="3"/>
    </row>
    <row r="65" spans="2:33" ht="13.2" x14ac:dyDescent="0.25">
      <c r="B65" s="1" t="str">
        <f>адреса!$G$63</f>
        <v>кв.8</v>
      </c>
      <c r="C65" s="522">
        <f>адреса!$I$63</f>
        <v>20000008</v>
      </c>
      <c r="D65" s="6" t="str">
        <f>адреса!$K$63</f>
        <v>ФИО-2-8</v>
      </c>
      <c r="E65" s="6">
        <v>0</v>
      </c>
      <c r="F65" s="6">
        <v>1797.31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/>
      <c r="M65" s="6">
        <v>100</v>
      </c>
      <c r="N65" s="6">
        <v>50</v>
      </c>
      <c r="O65" s="6">
        <v>0</v>
      </c>
      <c r="P65" s="6">
        <v>0</v>
      </c>
      <c r="Q65" s="6">
        <v>517.44000000000005</v>
      </c>
      <c r="R65" s="6">
        <v>0</v>
      </c>
      <c r="S65" s="6"/>
      <c r="T65" s="6"/>
      <c r="U65" s="6"/>
      <c r="V65" s="6">
        <v>2464.75</v>
      </c>
      <c r="W65" s="6">
        <v>0</v>
      </c>
      <c r="X65" s="6">
        <v>2464.75</v>
      </c>
      <c r="Y65" s="513">
        <f>IF(A65&lt;&gt;"",IF(A65=мар17!A65,0,1),IF(AND(B65=мар17!B65,C65=мар17!C65),0,1))</f>
        <v>0</v>
      </c>
      <c r="Z65" s="70" t="str">
        <f t="shared" ref="Z65:Z80" si="9">IF(AND(A65&lt;&gt;"",B65=""),A65,Z64)</f>
        <v>ул. Вторая д.2</v>
      </c>
      <c r="AA65" s="504">
        <f>IF($B65&lt;&gt;"",MAX(AA$7:AA64)+1,0)</f>
        <v>57</v>
      </c>
      <c r="AB65" s="502">
        <f t="shared" si="1"/>
        <v>65</v>
      </c>
      <c r="AC65" s="504">
        <f>1</f>
        <v>1</v>
      </c>
      <c r="AD65" s="103">
        <f t="shared" ref="AD65:AD80" si="10">F65</f>
        <v>1797.31</v>
      </c>
      <c r="AE65" s="103">
        <f t="shared" ref="AE65:AE80" si="11">H65+I65+J65+K65+L65+O65+R65+S65</f>
        <v>0</v>
      </c>
      <c r="AF65" s="103">
        <f t="shared" ref="AF65:AF80" si="12">V65-AD65-AE65</f>
        <v>667.44</v>
      </c>
      <c r="AG65" s="3"/>
    </row>
    <row r="66" spans="2:33" ht="13.2" x14ac:dyDescent="0.25">
      <c r="B66" s="1" t="str">
        <f>адреса!$G$64</f>
        <v>кв.9</v>
      </c>
      <c r="C66" s="522">
        <f>адреса!$I$64</f>
        <v>20000009</v>
      </c>
      <c r="D66" s="6" t="str">
        <f>адреса!$K$64</f>
        <v>ФИО-2-9</v>
      </c>
      <c r="E66" s="6">
        <v>0</v>
      </c>
      <c r="F66" s="6">
        <v>1388.83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/>
      <c r="M66" s="6">
        <v>100</v>
      </c>
      <c r="N66" s="6">
        <v>50</v>
      </c>
      <c r="O66" s="6">
        <v>0</v>
      </c>
      <c r="P66" s="6">
        <v>0</v>
      </c>
      <c r="Q66" s="6">
        <v>399.84</v>
      </c>
      <c r="R66" s="6">
        <v>0</v>
      </c>
      <c r="S66" s="6"/>
      <c r="T66" s="6"/>
      <c r="U66" s="6"/>
      <c r="V66" s="6">
        <v>1938.67</v>
      </c>
      <c r="W66" s="6">
        <v>0</v>
      </c>
      <c r="X66" s="6">
        <v>1938.67</v>
      </c>
      <c r="Y66" s="513">
        <f>IF(A66&lt;&gt;"",IF(A66=мар17!A66,0,1),IF(AND(B66=мар17!B66,C66=мар17!C66),0,1))</f>
        <v>0</v>
      </c>
      <c r="Z66" s="70" t="str">
        <f t="shared" si="9"/>
        <v>ул. Вторая д.2</v>
      </c>
      <c r="AA66" s="504">
        <f>IF($B66&lt;&gt;"",MAX(AA$7:AA65)+1,0)</f>
        <v>58</v>
      </c>
      <c r="AB66" s="502">
        <f t="shared" si="1"/>
        <v>66</v>
      </c>
      <c r="AC66" s="504">
        <f>1</f>
        <v>1</v>
      </c>
      <c r="AD66" s="103">
        <f t="shared" si="10"/>
        <v>1388.83</v>
      </c>
      <c r="AE66" s="103">
        <f t="shared" si="11"/>
        <v>0</v>
      </c>
      <c r="AF66" s="103">
        <f t="shared" si="12"/>
        <v>549.84000000000015</v>
      </c>
      <c r="AG66" s="3"/>
    </row>
    <row r="67" spans="2:33" ht="13.2" x14ac:dyDescent="0.25">
      <c r="B67" s="1" t="str">
        <f>адреса!$G$65</f>
        <v>кв.10</v>
      </c>
      <c r="C67" s="522">
        <f>адреса!$I$65</f>
        <v>20000010</v>
      </c>
      <c r="D67" s="6" t="str">
        <f>адреса!$K$65</f>
        <v>ФИО-2-10</v>
      </c>
      <c r="E67" s="6">
        <v>0</v>
      </c>
      <c r="F67" s="6">
        <v>1147.1500000000001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/>
      <c r="M67" s="6">
        <v>100</v>
      </c>
      <c r="N67" s="6">
        <v>50</v>
      </c>
      <c r="O67" s="6">
        <v>0</v>
      </c>
      <c r="P67" s="6">
        <v>0</v>
      </c>
      <c r="Q67" s="6">
        <v>330.26</v>
      </c>
      <c r="R67" s="6">
        <v>0</v>
      </c>
      <c r="S67" s="6"/>
      <c r="T67" s="6"/>
      <c r="U67" s="6"/>
      <c r="V67" s="6">
        <v>1627.41</v>
      </c>
      <c r="W67" s="6">
        <v>0</v>
      </c>
      <c r="X67" s="6">
        <v>1627.41</v>
      </c>
      <c r="Y67" s="513">
        <f>IF(A67&lt;&gt;"",IF(A67=мар17!A67,0,1),IF(AND(B67=мар17!B67,C67=мар17!C67),0,1))</f>
        <v>0</v>
      </c>
      <c r="Z67" s="70" t="str">
        <f t="shared" si="9"/>
        <v>ул. Вторая д.2</v>
      </c>
      <c r="AA67" s="504">
        <f>IF($B67&lt;&gt;"",MAX(AA$7:AA66)+1,0)</f>
        <v>59</v>
      </c>
      <c r="AB67" s="502">
        <f t="shared" si="1"/>
        <v>67</v>
      </c>
      <c r="AC67" s="504">
        <f>1</f>
        <v>1</v>
      </c>
      <c r="AD67" s="103">
        <f t="shared" si="10"/>
        <v>1147.1500000000001</v>
      </c>
      <c r="AE67" s="103">
        <f t="shared" si="11"/>
        <v>0</v>
      </c>
      <c r="AF67" s="103">
        <f t="shared" si="12"/>
        <v>480.26</v>
      </c>
      <c r="AG67" s="3"/>
    </row>
    <row r="68" spans="2:33" ht="13.2" x14ac:dyDescent="0.25">
      <c r="B68" s="1" t="str">
        <f>адреса!$G$66</f>
        <v>кв.11</v>
      </c>
      <c r="C68" s="522">
        <f>адреса!$I$66</f>
        <v>20000011</v>
      </c>
      <c r="D68" s="6" t="str">
        <f>адреса!$K$66</f>
        <v>ФИО-2-11</v>
      </c>
      <c r="E68" s="6">
        <v>0</v>
      </c>
      <c r="F68" s="6">
        <v>2634.7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/>
      <c r="M68" s="6">
        <v>100</v>
      </c>
      <c r="N68" s="6">
        <v>50</v>
      </c>
      <c r="O68" s="6">
        <v>0</v>
      </c>
      <c r="P68" s="6">
        <v>0</v>
      </c>
      <c r="Q68" s="6">
        <v>758.52</v>
      </c>
      <c r="R68" s="6">
        <v>0</v>
      </c>
      <c r="S68" s="6"/>
      <c r="T68" s="6"/>
      <c r="U68" s="6"/>
      <c r="V68" s="6">
        <v>3543.22</v>
      </c>
      <c r="W68" s="6">
        <v>0</v>
      </c>
      <c r="X68" s="6">
        <v>3543.22</v>
      </c>
      <c r="Y68" s="513">
        <f>IF(A68&lt;&gt;"",IF(A68=мар17!A68,0,1),IF(AND(B68=мар17!B68,C68=мар17!C68),0,1))</f>
        <v>0</v>
      </c>
      <c r="Z68" s="70" t="str">
        <f t="shared" si="9"/>
        <v>ул. Вторая д.2</v>
      </c>
      <c r="AA68" s="504">
        <f>IF($B68&lt;&gt;"",MAX(AA$7:AA67)+1,0)</f>
        <v>60</v>
      </c>
      <c r="AB68" s="502">
        <f t="shared" si="1"/>
        <v>68</v>
      </c>
      <c r="AC68" s="504">
        <f>1</f>
        <v>1</v>
      </c>
      <c r="AD68" s="103">
        <f t="shared" si="10"/>
        <v>2634.7</v>
      </c>
      <c r="AE68" s="103">
        <f t="shared" si="11"/>
        <v>0</v>
      </c>
      <c r="AF68" s="103">
        <f t="shared" si="12"/>
        <v>908.52</v>
      </c>
      <c r="AG68" s="3"/>
    </row>
    <row r="69" spans="2:33" ht="13.2" x14ac:dyDescent="0.25">
      <c r="B69" s="1" t="str">
        <f>адреса!$G$67</f>
        <v>кв.12</v>
      </c>
      <c r="C69" s="522">
        <f>адреса!$I$67</f>
        <v>20000012</v>
      </c>
      <c r="D69" s="6" t="str">
        <f>адреса!$K$67</f>
        <v>ФИО-2-12</v>
      </c>
      <c r="E69" s="6">
        <v>0</v>
      </c>
      <c r="F69" s="6">
        <v>1821.14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/>
      <c r="M69" s="6">
        <v>100</v>
      </c>
      <c r="N69" s="6">
        <v>50</v>
      </c>
      <c r="O69" s="6">
        <v>0</v>
      </c>
      <c r="P69" s="6">
        <v>0</v>
      </c>
      <c r="Q69" s="6">
        <v>524.29999999999995</v>
      </c>
      <c r="R69" s="6">
        <v>0</v>
      </c>
      <c r="S69" s="6"/>
      <c r="T69" s="6"/>
      <c r="U69" s="6"/>
      <c r="V69" s="6">
        <v>2495.44</v>
      </c>
      <c r="W69" s="6">
        <v>0</v>
      </c>
      <c r="X69" s="6">
        <v>2495.44</v>
      </c>
      <c r="Y69" s="513">
        <f>IF(A69&lt;&gt;"",IF(A69=мар17!A69,0,1),IF(AND(B69=мар17!B69,C69=мар17!C69),0,1))</f>
        <v>0</v>
      </c>
      <c r="Z69" s="70" t="str">
        <f t="shared" si="9"/>
        <v>ул. Вторая д.2</v>
      </c>
      <c r="AA69" s="504">
        <f>IF($B69&lt;&gt;"",MAX(AA$7:AA68)+1,0)</f>
        <v>61</v>
      </c>
      <c r="AB69" s="502">
        <f t="shared" si="1"/>
        <v>69</v>
      </c>
      <c r="AC69" s="504">
        <f>1</f>
        <v>1</v>
      </c>
      <c r="AD69" s="103">
        <f t="shared" si="10"/>
        <v>1821.14</v>
      </c>
      <c r="AE69" s="103">
        <f t="shared" si="11"/>
        <v>0</v>
      </c>
      <c r="AF69" s="103">
        <f t="shared" si="12"/>
        <v>674.3</v>
      </c>
      <c r="AG69" s="3"/>
    </row>
    <row r="70" spans="2:33" ht="13.2" x14ac:dyDescent="0.25">
      <c r="B70" s="1" t="str">
        <f>адреса!$G$68</f>
        <v>кв.13</v>
      </c>
      <c r="C70" s="522">
        <f>адреса!$I$68</f>
        <v>20000013</v>
      </c>
      <c r="D70" s="6" t="str">
        <f>адреса!$K$68</f>
        <v>ФИО-2-13</v>
      </c>
      <c r="E70" s="6">
        <v>0</v>
      </c>
      <c r="F70" s="6">
        <v>1555.63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/>
      <c r="M70" s="6">
        <v>100</v>
      </c>
      <c r="N70" s="6">
        <v>50</v>
      </c>
      <c r="O70" s="6">
        <v>0</v>
      </c>
      <c r="P70" s="6">
        <v>0</v>
      </c>
      <c r="Q70" s="6">
        <v>447.86</v>
      </c>
      <c r="R70" s="6">
        <v>0</v>
      </c>
      <c r="S70" s="6"/>
      <c r="T70" s="6"/>
      <c r="U70" s="6"/>
      <c r="V70" s="6">
        <v>2153.4899999999998</v>
      </c>
      <c r="W70" s="6">
        <v>0</v>
      </c>
      <c r="X70" s="6">
        <v>2153.4899999999998</v>
      </c>
      <c r="Y70" s="513">
        <f>IF(A70&lt;&gt;"",IF(A70=мар17!A70,0,1),IF(AND(B70=мар17!B70,C70=мар17!C70),0,1))</f>
        <v>0</v>
      </c>
      <c r="Z70" s="70" t="str">
        <f t="shared" si="9"/>
        <v>ул. Вторая д.2</v>
      </c>
      <c r="AA70" s="504">
        <f>IF($B70&lt;&gt;"",MAX(AA$7:AA69)+1,0)</f>
        <v>62</v>
      </c>
      <c r="AB70" s="502">
        <f t="shared" si="1"/>
        <v>70</v>
      </c>
      <c r="AC70" s="504">
        <f>1</f>
        <v>1</v>
      </c>
      <c r="AD70" s="103">
        <f t="shared" si="10"/>
        <v>1555.63</v>
      </c>
      <c r="AE70" s="103">
        <f t="shared" si="11"/>
        <v>0</v>
      </c>
      <c r="AF70" s="103">
        <f t="shared" si="12"/>
        <v>597.85999999999967</v>
      </c>
      <c r="AG70" s="3"/>
    </row>
    <row r="71" spans="2:33" ht="13.2" x14ac:dyDescent="0.25">
      <c r="B71" s="1" t="str">
        <f>адреса!$G$69</f>
        <v>кв.14</v>
      </c>
      <c r="C71" s="522">
        <f>адреса!$I$69</f>
        <v>20000014</v>
      </c>
      <c r="D71" s="6" t="str">
        <f>адреса!$K$69</f>
        <v>ФИО-2-14</v>
      </c>
      <c r="E71" s="6">
        <v>0</v>
      </c>
      <c r="F71" s="6">
        <v>1388.83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/>
      <c r="M71" s="6">
        <v>100</v>
      </c>
      <c r="N71" s="6">
        <v>50</v>
      </c>
      <c r="O71" s="6">
        <v>0</v>
      </c>
      <c r="P71" s="6">
        <v>0</v>
      </c>
      <c r="Q71" s="6">
        <v>399.84</v>
      </c>
      <c r="R71" s="6">
        <v>0</v>
      </c>
      <c r="S71" s="6"/>
      <c r="T71" s="6"/>
      <c r="U71" s="6"/>
      <c r="V71" s="6">
        <v>1938.67</v>
      </c>
      <c r="W71" s="6">
        <v>0</v>
      </c>
      <c r="X71" s="6">
        <v>1938.67</v>
      </c>
      <c r="Y71" s="513">
        <f>IF(A71&lt;&gt;"",IF(A71=мар17!A71,0,1),IF(AND(B71=мар17!B71,C71=мар17!C71),0,1))</f>
        <v>0</v>
      </c>
      <c r="Z71" s="70" t="str">
        <f t="shared" si="9"/>
        <v>ул. Вторая д.2</v>
      </c>
      <c r="AA71" s="504">
        <f>IF($B71&lt;&gt;"",MAX(AA$7:AA70)+1,0)</f>
        <v>63</v>
      </c>
      <c r="AB71" s="502">
        <f t="shared" si="1"/>
        <v>71</v>
      </c>
      <c r="AC71" s="504">
        <f>1</f>
        <v>1</v>
      </c>
      <c r="AD71" s="103">
        <f t="shared" si="10"/>
        <v>1388.83</v>
      </c>
      <c r="AE71" s="103">
        <f t="shared" si="11"/>
        <v>0</v>
      </c>
      <c r="AF71" s="103">
        <f t="shared" si="12"/>
        <v>549.84000000000015</v>
      </c>
      <c r="AG71" s="3"/>
    </row>
    <row r="72" spans="2:33" ht="13.2" x14ac:dyDescent="0.25">
      <c r="B72" s="1" t="str">
        <f>адреса!$G$70</f>
        <v>кв.15</v>
      </c>
      <c r="C72" s="522">
        <f>адреса!$I$70</f>
        <v>20000015</v>
      </c>
      <c r="D72" s="6" t="str">
        <f>адреса!$K$70</f>
        <v>ФИО-2-15</v>
      </c>
      <c r="E72" s="6">
        <v>0</v>
      </c>
      <c r="F72" s="6">
        <v>1793.91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/>
      <c r="M72" s="6">
        <v>100</v>
      </c>
      <c r="N72" s="6">
        <v>50</v>
      </c>
      <c r="O72" s="6">
        <v>0</v>
      </c>
      <c r="P72" s="6">
        <v>0</v>
      </c>
      <c r="Q72" s="6">
        <v>516.46</v>
      </c>
      <c r="R72" s="6">
        <v>0</v>
      </c>
      <c r="S72" s="6"/>
      <c r="T72" s="6"/>
      <c r="U72" s="6"/>
      <c r="V72" s="6">
        <v>2460.37</v>
      </c>
      <c r="W72" s="6">
        <v>0</v>
      </c>
      <c r="X72" s="6">
        <v>2460.37</v>
      </c>
      <c r="Y72" s="513">
        <f>IF(A72&lt;&gt;"",IF(A72=мар17!A72,0,1),IF(AND(B72=мар17!B72,C72=мар17!C72),0,1))</f>
        <v>0</v>
      </c>
      <c r="Z72" s="70" t="str">
        <f t="shared" si="9"/>
        <v>ул. Вторая д.2</v>
      </c>
      <c r="AA72" s="504">
        <f>IF($B72&lt;&gt;"",MAX(AA$7:AA71)+1,0)</f>
        <v>64</v>
      </c>
      <c r="AB72" s="502">
        <f t="shared" si="1"/>
        <v>72</v>
      </c>
      <c r="AC72" s="504">
        <f>1</f>
        <v>1</v>
      </c>
      <c r="AD72" s="103">
        <f t="shared" si="10"/>
        <v>1793.91</v>
      </c>
      <c r="AE72" s="103">
        <f t="shared" si="11"/>
        <v>0</v>
      </c>
      <c r="AF72" s="103">
        <f t="shared" si="12"/>
        <v>666.45999999999981</v>
      </c>
      <c r="AG72" s="3"/>
    </row>
    <row r="73" spans="2:33" ht="13.2" x14ac:dyDescent="0.25">
      <c r="B73" s="1" t="str">
        <f>адреса!$G$71</f>
        <v>кв.16</v>
      </c>
      <c r="C73" s="522">
        <f>адреса!$I$71</f>
        <v>20000016</v>
      </c>
      <c r="D73" s="6" t="str">
        <f>адреса!$K$71</f>
        <v>ФИО-2-16</v>
      </c>
      <c r="E73" s="6">
        <v>0</v>
      </c>
      <c r="F73" s="6">
        <v>1797.31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/>
      <c r="M73" s="6">
        <v>100</v>
      </c>
      <c r="N73" s="6">
        <v>50</v>
      </c>
      <c r="O73" s="6">
        <v>0</v>
      </c>
      <c r="P73" s="6">
        <v>0</v>
      </c>
      <c r="Q73" s="6">
        <v>517.44000000000005</v>
      </c>
      <c r="R73" s="6">
        <v>0</v>
      </c>
      <c r="S73" s="6"/>
      <c r="T73" s="6"/>
      <c r="U73" s="6"/>
      <c r="V73" s="6">
        <v>2464.75</v>
      </c>
      <c r="W73" s="6">
        <v>0</v>
      </c>
      <c r="X73" s="6">
        <v>2464.75</v>
      </c>
      <c r="Y73" s="513">
        <f>IF(A73&lt;&gt;"",IF(A73=мар17!A73,0,1),IF(AND(B73=мар17!B73,C73=мар17!C73),0,1))</f>
        <v>0</v>
      </c>
      <c r="Z73" s="70" t="str">
        <f t="shared" si="9"/>
        <v>ул. Вторая д.2</v>
      </c>
      <c r="AA73" s="504">
        <f>IF($B73&lt;&gt;"",MAX(AA$7:AA72)+1,0)</f>
        <v>65</v>
      </c>
      <c r="AB73" s="502">
        <f t="shared" ref="AB73:AB136" si="13">AB72+1</f>
        <v>73</v>
      </c>
      <c r="AC73" s="504">
        <f>1</f>
        <v>1</v>
      </c>
      <c r="AD73" s="103">
        <f t="shared" si="10"/>
        <v>1797.31</v>
      </c>
      <c r="AE73" s="103">
        <f t="shared" si="11"/>
        <v>0</v>
      </c>
      <c r="AF73" s="103">
        <f t="shared" si="12"/>
        <v>667.44</v>
      </c>
      <c r="AG73" s="3"/>
    </row>
    <row r="74" spans="2:33" ht="13.2" x14ac:dyDescent="0.25">
      <c r="B74" s="1" t="str">
        <f>адреса!$G$72</f>
        <v>кв.17</v>
      </c>
      <c r="C74" s="522">
        <f>адреса!$I$72</f>
        <v>20000017</v>
      </c>
      <c r="D74" s="6" t="str">
        <f>адреса!$K$72</f>
        <v>ФИО-2-17</v>
      </c>
      <c r="E74" s="6">
        <v>0</v>
      </c>
      <c r="F74" s="6">
        <v>1382.02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/>
      <c r="M74" s="6">
        <v>100</v>
      </c>
      <c r="N74" s="6">
        <v>50</v>
      </c>
      <c r="O74" s="6">
        <v>0</v>
      </c>
      <c r="P74" s="6">
        <v>0</v>
      </c>
      <c r="Q74" s="6">
        <v>397.88</v>
      </c>
      <c r="R74" s="6">
        <v>0</v>
      </c>
      <c r="S74" s="6"/>
      <c r="T74" s="6"/>
      <c r="U74" s="6"/>
      <c r="V74" s="6">
        <v>1929.9</v>
      </c>
      <c r="W74" s="6">
        <v>0</v>
      </c>
      <c r="X74" s="6">
        <v>1929.9</v>
      </c>
      <c r="Y74" s="513">
        <f>IF(A74&lt;&gt;"",IF(A74=мар17!A74,0,1),IF(AND(B74=мар17!B74,C74=мар17!C74),0,1))</f>
        <v>0</v>
      </c>
      <c r="Z74" s="70" t="str">
        <f t="shared" si="9"/>
        <v>ул. Вторая д.2</v>
      </c>
      <c r="AA74" s="504">
        <f>IF($B74&lt;&gt;"",MAX(AA$7:AA73)+1,0)</f>
        <v>66</v>
      </c>
      <c r="AB74" s="502">
        <f t="shared" si="13"/>
        <v>74</v>
      </c>
      <c r="AC74" s="504">
        <f>1</f>
        <v>1</v>
      </c>
      <c r="AD74" s="103">
        <f t="shared" si="10"/>
        <v>1382.02</v>
      </c>
      <c r="AE74" s="103">
        <f t="shared" si="11"/>
        <v>0</v>
      </c>
      <c r="AF74" s="103">
        <f t="shared" si="12"/>
        <v>547.88000000000011</v>
      </c>
      <c r="AG74" s="3"/>
    </row>
    <row r="75" spans="2:33" ht="13.2" x14ac:dyDescent="0.25">
      <c r="B75" s="1" t="str">
        <f>адреса!$G$73</f>
        <v>кв.18</v>
      </c>
      <c r="C75" s="522">
        <f>адреса!$I$73</f>
        <v>20000018</v>
      </c>
      <c r="D75" s="6" t="str">
        <f>адреса!$K$73</f>
        <v>ФИО-2-18</v>
      </c>
      <c r="E75" s="6">
        <v>0</v>
      </c>
      <c r="F75" s="6">
        <v>1395.64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/>
      <c r="M75" s="6">
        <v>100</v>
      </c>
      <c r="N75" s="6">
        <v>50</v>
      </c>
      <c r="O75" s="6">
        <v>0</v>
      </c>
      <c r="P75" s="6">
        <v>0</v>
      </c>
      <c r="Q75" s="6">
        <v>401.8</v>
      </c>
      <c r="R75" s="6">
        <v>0</v>
      </c>
      <c r="S75" s="6"/>
      <c r="T75" s="6"/>
      <c r="U75" s="6"/>
      <c r="V75" s="6">
        <v>1947.44</v>
      </c>
      <c r="W75" s="6">
        <v>0</v>
      </c>
      <c r="X75" s="6">
        <v>1947.44</v>
      </c>
      <c r="Y75" s="513">
        <f>IF(A75&lt;&gt;"",IF(A75=мар17!A75,0,1),IF(AND(B75=мар17!B75,C75=мар17!C75),0,1))</f>
        <v>0</v>
      </c>
      <c r="Z75" s="70" t="str">
        <f t="shared" si="9"/>
        <v>ул. Вторая д.2</v>
      </c>
      <c r="AA75" s="504">
        <f>IF($B75&lt;&gt;"",MAX(AA$7:AA74)+1,0)</f>
        <v>67</v>
      </c>
      <c r="AB75" s="502">
        <f t="shared" si="13"/>
        <v>75</v>
      </c>
      <c r="AC75" s="504">
        <f>1</f>
        <v>1</v>
      </c>
      <c r="AD75" s="103">
        <f t="shared" si="10"/>
        <v>1395.64</v>
      </c>
      <c r="AE75" s="103">
        <f t="shared" si="11"/>
        <v>0</v>
      </c>
      <c r="AF75" s="103">
        <f t="shared" si="12"/>
        <v>551.79999999999995</v>
      </c>
      <c r="AG75" s="3"/>
    </row>
    <row r="76" spans="2:33" ht="13.2" x14ac:dyDescent="0.25">
      <c r="B76" s="1" t="str">
        <f>адреса!$G$74</f>
        <v>кв.19</v>
      </c>
      <c r="C76" s="522">
        <f>адреса!$I$74</f>
        <v>20000019</v>
      </c>
      <c r="D76" s="6" t="str">
        <f>адреса!$K$74</f>
        <v>ФИО-2-19</v>
      </c>
      <c r="E76" s="6">
        <v>0</v>
      </c>
      <c r="F76" s="6">
        <v>1143.74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/>
      <c r="M76" s="6">
        <v>100</v>
      </c>
      <c r="N76" s="6">
        <v>50</v>
      </c>
      <c r="O76" s="6">
        <v>0</v>
      </c>
      <c r="P76" s="6">
        <v>0</v>
      </c>
      <c r="Q76" s="6">
        <v>329.28</v>
      </c>
      <c r="R76" s="6">
        <v>0</v>
      </c>
      <c r="S76" s="6"/>
      <c r="T76" s="6"/>
      <c r="U76" s="6"/>
      <c r="V76" s="6">
        <v>1623.02</v>
      </c>
      <c r="W76" s="6">
        <v>0</v>
      </c>
      <c r="X76" s="6">
        <v>1623.02</v>
      </c>
      <c r="Y76" s="513">
        <f>IF(A76&lt;&gt;"",IF(A76=мар17!A76,0,1),IF(AND(B76=мар17!B76,C76=мар17!C76),0,1))</f>
        <v>0</v>
      </c>
      <c r="Z76" s="70" t="str">
        <f t="shared" si="9"/>
        <v>ул. Вторая д.2</v>
      </c>
      <c r="AA76" s="504">
        <f>IF($B76&lt;&gt;"",MAX(AA$7:AA75)+1,0)</f>
        <v>68</v>
      </c>
      <c r="AB76" s="502">
        <f t="shared" si="13"/>
        <v>76</v>
      </c>
      <c r="AC76" s="504">
        <f>1</f>
        <v>1</v>
      </c>
      <c r="AD76" s="103">
        <f t="shared" si="10"/>
        <v>1143.74</v>
      </c>
      <c r="AE76" s="103">
        <f t="shared" si="11"/>
        <v>0</v>
      </c>
      <c r="AF76" s="103">
        <f t="shared" si="12"/>
        <v>479.28</v>
      </c>
      <c r="AG76" s="3"/>
    </row>
    <row r="77" spans="2:33" ht="13.2" x14ac:dyDescent="0.25">
      <c r="B77" s="1" t="str">
        <f>адреса!$G$75</f>
        <v>кв.20</v>
      </c>
      <c r="C77" s="522">
        <f>адреса!$I$75</f>
        <v>20000020</v>
      </c>
      <c r="D77" s="6" t="str">
        <f>адреса!$K$75</f>
        <v>ФИО-2-20</v>
      </c>
      <c r="E77" s="6">
        <v>0</v>
      </c>
      <c r="F77" s="6">
        <v>2641.5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/>
      <c r="M77" s="6">
        <v>100</v>
      </c>
      <c r="N77" s="6">
        <v>50</v>
      </c>
      <c r="O77" s="6">
        <v>0</v>
      </c>
      <c r="P77" s="6">
        <v>0</v>
      </c>
      <c r="Q77" s="6">
        <v>760.48</v>
      </c>
      <c r="R77" s="6">
        <v>0</v>
      </c>
      <c r="S77" s="6"/>
      <c r="T77" s="6"/>
      <c r="U77" s="6"/>
      <c r="V77" s="6">
        <v>3551.98</v>
      </c>
      <c r="W77" s="6">
        <v>0</v>
      </c>
      <c r="X77" s="6">
        <v>3551.98</v>
      </c>
      <c r="Y77" s="513">
        <f>IF(A77&lt;&gt;"",IF(A77=мар17!A77,0,1),IF(AND(B77=мар17!B77,C77=мар17!C77),0,1))</f>
        <v>0</v>
      </c>
      <c r="Z77" s="70" t="str">
        <f t="shared" si="9"/>
        <v>ул. Вторая д.2</v>
      </c>
      <c r="AA77" s="504">
        <f>IF($B77&lt;&gt;"",MAX(AA$7:AA76)+1,0)</f>
        <v>69</v>
      </c>
      <c r="AB77" s="502">
        <f t="shared" si="13"/>
        <v>77</v>
      </c>
      <c r="AC77" s="504">
        <f>1</f>
        <v>1</v>
      </c>
      <c r="AD77" s="103">
        <f t="shared" si="10"/>
        <v>2641.5</v>
      </c>
      <c r="AE77" s="103">
        <f t="shared" si="11"/>
        <v>0</v>
      </c>
      <c r="AF77" s="103">
        <f t="shared" si="12"/>
        <v>910.48</v>
      </c>
      <c r="AG77" s="3"/>
    </row>
    <row r="78" spans="2:33" ht="13.2" x14ac:dyDescent="0.25">
      <c r="B78" s="1" t="str">
        <f>адреса!$G$76</f>
        <v>кв.21</v>
      </c>
      <c r="C78" s="522">
        <f>адреса!$I$76</f>
        <v>20000021</v>
      </c>
      <c r="D78" s="6" t="str">
        <f>адреса!$K$76</f>
        <v>ФИО-2-21</v>
      </c>
      <c r="E78" s="6">
        <v>0</v>
      </c>
      <c r="F78" s="6">
        <v>1810.93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/>
      <c r="M78" s="6">
        <v>100</v>
      </c>
      <c r="N78" s="6">
        <v>50</v>
      </c>
      <c r="O78" s="6">
        <v>0</v>
      </c>
      <c r="P78" s="6">
        <v>0</v>
      </c>
      <c r="Q78" s="6">
        <v>521.36</v>
      </c>
      <c r="R78" s="6">
        <v>0</v>
      </c>
      <c r="S78" s="6"/>
      <c r="T78" s="6"/>
      <c r="U78" s="6"/>
      <c r="V78" s="6">
        <v>2482.29</v>
      </c>
      <c r="W78" s="6">
        <v>0</v>
      </c>
      <c r="X78" s="6">
        <v>2482.29</v>
      </c>
      <c r="Y78" s="513">
        <f>IF(A78&lt;&gt;"",IF(A78=мар17!A78,0,1),IF(AND(B78=мар17!B78,C78=мар17!C78),0,1))</f>
        <v>0</v>
      </c>
      <c r="Z78" s="70" t="str">
        <f t="shared" si="9"/>
        <v>ул. Вторая д.2</v>
      </c>
      <c r="AA78" s="504">
        <f>IF($B78&lt;&gt;"",MAX(AA$7:AA77)+1,0)</f>
        <v>70</v>
      </c>
      <c r="AB78" s="502">
        <f t="shared" si="13"/>
        <v>78</v>
      </c>
      <c r="AC78" s="504">
        <f>1</f>
        <v>1</v>
      </c>
      <c r="AD78" s="103">
        <f t="shared" si="10"/>
        <v>1810.93</v>
      </c>
      <c r="AE78" s="103">
        <f t="shared" si="11"/>
        <v>0</v>
      </c>
      <c r="AF78" s="103">
        <f t="shared" si="12"/>
        <v>671.3599999999999</v>
      </c>
      <c r="AG78" s="3"/>
    </row>
    <row r="79" spans="2:33" ht="13.2" x14ac:dyDescent="0.25">
      <c r="B79" s="1" t="str">
        <f>адреса!$G$77</f>
        <v>кв.22</v>
      </c>
      <c r="C79" s="522">
        <f>адреса!$I$77</f>
        <v>20000022</v>
      </c>
      <c r="D79" s="6" t="str">
        <f>адреса!$K$77</f>
        <v>ФИО-2-22</v>
      </c>
      <c r="E79" s="6">
        <v>0</v>
      </c>
      <c r="F79" s="6">
        <v>1552.22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/>
      <c r="M79" s="6">
        <v>100</v>
      </c>
      <c r="N79" s="6">
        <v>50</v>
      </c>
      <c r="O79" s="6">
        <v>0</v>
      </c>
      <c r="P79" s="6">
        <v>0</v>
      </c>
      <c r="Q79" s="6">
        <v>446.88</v>
      </c>
      <c r="R79" s="6">
        <v>0</v>
      </c>
      <c r="S79" s="6"/>
      <c r="T79" s="6"/>
      <c r="U79" s="6"/>
      <c r="V79" s="6">
        <v>2149.1</v>
      </c>
      <c r="W79" s="6">
        <v>0</v>
      </c>
      <c r="X79" s="6">
        <v>2149.1</v>
      </c>
      <c r="Y79" s="513">
        <f>IF(A79&lt;&gt;"",IF(A79=мар17!A79,0,1),IF(AND(B79=мар17!B79,C79=мар17!C79),0,1))</f>
        <v>0</v>
      </c>
      <c r="Z79" s="70" t="str">
        <f t="shared" si="9"/>
        <v>ул. Вторая д.2</v>
      </c>
      <c r="AA79" s="504">
        <f>IF($B79&lt;&gt;"",MAX(AA$7:AA78)+1,0)</f>
        <v>71</v>
      </c>
      <c r="AB79" s="502">
        <f t="shared" si="13"/>
        <v>79</v>
      </c>
      <c r="AC79" s="504">
        <f>1</f>
        <v>1</v>
      </c>
      <c r="AD79" s="103">
        <f t="shared" si="10"/>
        <v>1552.22</v>
      </c>
      <c r="AE79" s="103">
        <f t="shared" si="11"/>
        <v>0</v>
      </c>
      <c r="AF79" s="103">
        <f t="shared" si="12"/>
        <v>596.87999999999988</v>
      </c>
      <c r="AG79" s="3"/>
    </row>
    <row r="80" spans="2:33" ht="13.2" x14ac:dyDescent="0.25">
      <c r="B80" s="1" t="str">
        <f>адреса!$G$78</f>
        <v>кв.23</v>
      </c>
      <c r="C80" s="522">
        <f>адреса!$I$78</f>
        <v>20000023</v>
      </c>
      <c r="D80" s="6" t="str">
        <f>адреса!$K$78</f>
        <v>ФИО-2-23</v>
      </c>
      <c r="E80" s="6">
        <v>0</v>
      </c>
      <c r="F80" s="6">
        <v>1392.24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/>
      <c r="M80" s="6">
        <v>100</v>
      </c>
      <c r="N80" s="6">
        <v>50</v>
      </c>
      <c r="O80" s="6">
        <v>0</v>
      </c>
      <c r="P80" s="6">
        <v>0</v>
      </c>
      <c r="Q80" s="6">
        <v>400.82</v>
      </c>
      <c r="R80" s="6">
        <v>0</v>
      </c>
      <c r="S80" s="6"/>
      <c r="T80" s="6"/>
      <c r="U80" s="6"/>
      <c r="V80" s="6">
        <v>1943.06</v>
      </c>
      <c r="W80" s="6">
        <v>0</v>
      </c>
      <c r="X80" s="6">
        <v>1943.06</v>
      </c>
      <c r="Y80" s="513">
        <f>IF(A80&lt;&gt;"",IF(A80=мар17!A80,0,1),IF(AND(B80=мар17!B80,C80=мар17!C80),0,1))</f>
        <v>0</v>
      </c>
      <c r="Z80" s="70" t="str">
        <f t="shared" si="9"/>
        <v>ул. Вторая д.2</v>
      </c>
      <c r="AA80" s="504">
        <f>IF($B80&lt;&gt;"",MAX(AA$7:AA79)+1,0)</f>
        <v>72</v>
      </c>
      <c r="AB80" s="502">
        <f t="shared" si="13"/>
        <v>80</v>
      </c>
      <c r="AC80" s="504">
        <f>1</f>
        <v>1</v>
      </c>
      <c r="AD80" s="103">
        <f t="shared" si="10"/>
        <v>1392.24</v>
      </c>
      <c r="AE80" s="103">
        <f t="shared" si="11"/>
        <v>0</v>
      </c>
      <c r="AF80" s="103">
        <f t="shared" si="12"/>
        <v>550.81999999999994</v>
      </c>
      <c r="AG80" s="3"/>
    </row>
    <row r="81" spans="2:33" ht="13.2" x14ac:dyDescent="0.25">
      <c r="B81" s="1" t="str">
        <f>адреса!$G$79</f>
        <v>кв.24</v>
      </c>
      <c r="C81" s="522">
        <f>адреса!$I$79</f>
        <v>20000024</v>
      </c>
      <c r="D81" s="6" t="str">
        <f>адреса!$K$79</f>
        <v>ФИО-2-24</v>
      </c>
      <c r="E81" s="6">
        <v>0</v>
      </c>
      <c r="F81" s="6">
        <v>1793.91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/>
      <c r="M81" s="6">
        <v>100</v>
      </c>
      <c r="N81" s="6">
        <v>50</v>
      </c>
      <c r="O81" s="6">
        <v>0</v>
      </c>
      <c r="P81" s="6">
        <v>0</v>
      </c>
      <c r="Q81" s="6">
        <v>516.46</v>
      </c>
      <c r="R81" s="6">
        <v>0</v>
      </c>
      <c r="S81" s="6"/>
      <c r="T81" s="6"/>
      <c r="U81" s="6"/>
      <c r="V81" s="6">
        <v>2460.37</v>
      </c>
      <c r="W81" s="6">
        <v>0</v>
      </c>
      <c r="X81" s="6">
        <v>2460.37</v>
      </c>
      <c r="Y81" s="513">
        <f>IF(A81&lt;&gt;"",IF(A81=мар17!A81,0,1),IF(AND(B81=мар17!B81,C81=мар17!C81),0,1))</f>
        <v>0</v>
      </c>
      <c r="Z81" s="70" t="str">
        <f t="shared" ref="Z81:Z127" si="14">IF(AND(A81&lt;&gt;"",B81=""),A81,Z80)</f>
        <v>ул. Вторая д.2</v>
      </c>
      <c r="AA81" s="504">
        <f>IF($B81&lt;&gt;"",MAX(AA$7:AA80)+1,0)</f>
        <v>73</v>
      </c>
      <c r="AB81" s="502">
        <f t="shared" si="13"/>
        <v>81</v>
      </c>
      <c r="AC81" s="504">
        <f>1</f>
        <v>1</v>
      </c>
      <c r="AD81" s="103">
        <f t="shared" ref="AD81:AD127" si="15">F81</f>
        <v>1793.91</v>
      </c>
      <c r="AE81" s="103">
        <f t="shared" ref="AE81:AE127" si="16">H81+I81+J81+K81+L81+O81+R81+S81</f>
        <v>0</v>
      </c>
      <c r="AF81" s="103">
        <f t="shared" ref="AF81:AF127" si="17">V81-AD81-AE81</f>
        <v>666.45999999999981</v>
      </c>
      <c r="AG81" s="3"/>
    </row>
    <row r="82" spans="2:33" ht="13.2" x14ac:dyDescent="0.25">
      <c r="B82" s="1" t="str">
        <f>адреса!$G$80</f>
        <v>кв.25</v>
      </c>
      <c r="C82" s="522">
        <f>адреса!$I$80</f>
        <v>20000025</v>
      </c>
      <c r="D82" s="6" t="str">
        <f>адреса!$K$80</f>
        <v>ФИО-2-25</v>
      </c>
      <c r="E82" s="6">
        <v>0</v>
      </c>
      <c r="F82" s="6">
        <v>1378.62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/>
      <c r="M82" s="6">
        <v>100</v>
      </c>
      <c r="N82" s="6">
        <v>50</v>
      </c>
      <c r="O82" s="6">
        <v>0</v>
      </c>
      <c r="P82" s="6">
        <v>0</v>
      </c>
      <c r="Q82" s="6">
        <v>396.9</v>
      </c>
      <c r="R82" s="6">
        <v>0</v>
      </c>
      <c r="S82" s="6"/>
      <c r="T82" s="6"/>
      <c r="U82" s="6"/>
      <c r="V82" s="6">
        <v>1925.52</v>
      </c>
      <c r="W82" s="6">
        <v>0</v>
      </c>
      <c r="X82" s="6">
        <v>1925.52</v>
      </c>
      <c r="Y82" s="513">
        <f>IF(A82&lt;&gt;"",IF(A82=мар17!A82,0,1),IF(AND(B82=мар17!B82,C82=мар17!C82),0,1))</f>
        <v>0</v>
      </c>
      <c r="Z82" s="70" t="str">
        <f t="shared" si="14"/>
        <v>ул. Вторая д.2</v>
      </c>
      <c r="AA82" s="504">
        <f>IF($B82&lt;&gt;"",MAX(AA$7:AA81)+1,0)</f>
        <v>74</v>
      </c>
      <c r="AB82" s="502">
        <f t="shared" si="13"/>
        <v>82</v>
      </c>
      <c r="AC82" s="504">
        <f>1</f>
        <v>1</v>
      </c>
      <c r="AD82" s="103">
        <f t="shared" si="15"/>
        <v>1378.62</v>
      </c>
      <c r="AE82" s="103">
        <f t="shared" si="16"/>
        <v>0</v>
      </c>
      <c r="AF82" s="103">
        <f t="shared" si="17"/>
        <v>546.90000000000009</v>
      </c>
      <c r="AG82" s="3"/>
    </row>
    <row r="83" spans="2:33" ht="13.2" x14ac:dyDescent="0.25">
      <c r="B83" s="1" t="str">
        <f>адреса!$G$81</f>
        <v>кв.26</v>
      </c>
      <c r="C83" s="522">
        <f>адреса!$I$81</f>
        <v>20000026</v>
      </c>
      <c r="D83" s="6" t="str">
        <f>адреса!$K$81</f>
        <v>ФИО-2-26</v>
      </c>
      <c r="E83" s="6">
        <v>0</v>
      </c>
      <c r="F83" s="6">
        <v>1402.45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/>
      <c r="M83" s="6">
        <v>100</v>
      </c>
      <c r="N83" s="6">
        <v>50</v>
      </c>
      <c r="O83" s="6">
        <v>0</v>
      </c>
      <c r="P83" s="6">
        <v>0</v>
      </c>
      <c r="Q83" s="6">
        <v>403.76</v>
      </c>
      <c r="R83" s="6">
        <v>0</v>
      </c>
      <c r="S83" s="6"/>
      <c r="T83" s="6"/>
      <c r="U83" s="6"/>
      <c r="V83" s="6">
        <v>1956.21</v>
      </c>
      <c r="W83" s="6">
        <v>0</v>
      </c>
      <c r="X83" s="6">
        <v>1956.21</v>
      </c>
      <c r="Y83" s="513">
        <f>IF(A83&lt;&gt;"",IF(A83=мар17!A83,0,1),IF(AND(B83=мар17!B83,C83=мар17!C83),0,1))</f>
        <v>0</v>
      </c>
      <c r="Z83" s="70" t="str">
        <f t="shared" si="14"/>
        <v>ул. Вторая д.2</v>
      </c>
      <c r="AA83" s="504">
        <f>IF($B83&lt;&gt;"",MAX(AA$7:AA82)+1,0)</f>
        <v>75</v>
      </c>
      <c r="AB83" s="502">
        <f t="shared" si="13"/>
        <v>83</v>
      </c>
      <c r="AC83" s="504">
        <f>1</f>
        <v>1</v>
      </c>
      <c r="AD83" s="103">
        <f t="shared" si="15"/>
        <v>1402.45</v>
      </c>
      <c r="AE83" s="103">
        <f t="shared" si="16"/>
        <v>0</v>
      </c>
      <c r="AF83" s="103">
        <f t="shared" si="17"/>
        <v>553.76</v>
      </c>
      <c r="AG83" s="3"/>
    </row>
    <row r="84" spans="2:33" ht="13.2" x14ac:dyDescent="0.25">
      <c r="B84" s="1" t="str">
        <f>адреса!$G$82</f>
        <v>кв.27</v>
      </c>
      <c r="C84" s="522">
        <f>адреса!$I$82</f>
        <v>20000027</v>
      </c>
      <c r="D84" s="6" t="str">
        <f>адреса!$K$82</f>
        <v>ФИО-2-27</v>
      </c>
      <c r="E84" s="6">
        <v>0</v>
      </c>
      <c r="F84" s="6">
        <v>1140.3399999999999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/>
      <c r="M84" s="6">
        <v>100</v>
      </c>
      <c r="N84" s="6">
        <v>50</v>
      </c>
      <c r="O84" s="6">
        <v>0</v>
      </c>
      <c r="P84" s="6">
        <v>0</v>
      </c>
      <c r="Q84" s="6">
        <v>328.3</v>
      </c>
      <c r="R84" s="6">
        <v>0</v>
      </c>
      <c r="S84" s="6"/>
      <c r="T84" s="6"/>
      <c r="U84" s="6"/>
      <c r="V84" s="6">
        <v>1618.64</v>
      </c>
      <c r="W84" s="6">
        <v>0</v>
      </c>
      <c r="X84" s="6">
        <v>1618.64</v>
      </c>
      <c r="Y84" s="513">
        <f>IF(A84&lt;&gt;"",IF(A84=мар17!A84,0,1),IF(AND(B84=мар17!B84,C84=мар17!C84),0,1))</f>
        <v>0</v>
      </c>
      <c r="Z84" s="70" t="str">
        <f t="shared" si="14"/>
        <v>ул. Вторая д.2</v>
      </c>
      <c r="AA84" s="504">
        <f>IF($B84&lt;&gt;"",MAX(AA$7:AA83)+1,0)</f>
        <v>76</v>
      </c>
      <c r="AB84" s="502">
        <f t="shared" si="13"/>
        <v>84</v>
      </c>
      <c r="AC84" s="504">
        <f>1</f>
        <v>1</v>
      </c>
      <c r="AD84" s="103">
        <f t="shared" si="15"/>
        <v>1140.3399999999999</v>
      </c>
      <c r="AE84" s="103">
        <f t="shared" si="16"/>
        <v>0</v>
      </c>
      <c r="AF84" s="103">
        <f t="shared" si="17"/>
        <v>478.30000000000018</v>
      </c>
      <c r="AG84" s="3"/>
    </row>
    <row r="85" spans="2:33" ht="13.2" x14ac:dyDescent="0.25">
      <c r="B85" s="1" t="str">
        <f>адреса!$G$83</f>
        <v>кв.28</v>
      </c>
      <c r="C85" s="522">
        <f>адреса!$I$83</f>
        <v>20000028</v>
      </c>
      <c r="D85" s="6" t="str">
        <f>адреса!$K$83</f>
        <v>ФИО-2-28</v>
      </c>
      <c r="E85" s="6">
        <v>0</v>
      </c>
      <c r="F85" s="6">
        <v>2627.89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/>
      <c r="M85" s="6">
        <v>100</v>
      </c>
      <c r="N85" s="6">
        <v>50</v>
      </c>
      <c r="O85" s="6">
        <v>0</v>
      </c>
      <c r="P85" s="6">
        <v>0</v>
      </c>
      <c r="Q85" s="6">
        <v>756.56</v>
      </c>
      <c r="R85" s="6">
        <v>0</v>
      </c>
      <c r="S85" s="6"/>
      <c r="T85" s="6"/>
      <c r="U85" s="6"/>
      <c r="V85" s="6">
        <v>3534.45</v>
      </c>
      <c r="W85" s="6">
        <v>0</v>
      </c>
      <c r="X85" s="6">
        <v>3534.45</v>
      </c>
      <c r="Y85" s="513">
        <f>IF(A85&lt;&gt;"",IF(A85=мар17!A85,0,1),IF(AND(B85=мар17!B85,C85=мар17!C85),0,1))</f>
        <v>0</v>
      </c>
      <c r="Z85" s="70" t="str">
        <f t="shared" si="14"/>
        <v>ул. Вторая д.2</v>
      </c>
      <c r="AA85" s="504">
        <f>IF($B85&lt;&gt;"",MAX(AA$7:AA84)+1,0)</f>
        <v>77</v>
      </c>
      <c r="AB85" s="502">
        <f t="shared" si="13"/>
        <v>85</v>
      </c>
      <c r="AC85" s="504">
        <f>1</f>
        <v>1</v>
      </c>
      <c r="AD85" s="103">
        <f t="shared" si="15"/>
        <v>2627.89</v>
      </c>
      <c r="AE85" s="103">
        <f t="shared" si="16"/>
        <v>0</v>
      </c>
      <c r="AF85" s="103">
        <f t="shared" si="17"/>
        <v>906.56</v>
      </c>
      <c r="AG85" s="3"/>
    </row>
    <row r="86" spans="2:33" ht="13.2" x14ac:dyDescent="0.25">
      <c r="B86" s="1" t="str">
        <f>адреса!$G$84</f>
        <v>кв.29</v>
      </c>
      <c r="C86" s="522">
        <f>адреса!$I$84</f>
        <v>20000029</v>
      </c>
      <c r="D86" s="6" t="str">
        <f>адреса!$K$84</f>
        <v>ФИО-2-29</v>
      </c>
      <c r="E86" s="6">
        <v>0</v>
      </c>
      <c r="F86" s="6">
        <v>1817.74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6"/>
      <c r="M86" s="6">
        <v>100</v>
      </c>
      <c r="N86" s="6">
        <v>50</v>
      </c>
      <c r="O86" s="6">
        <v>0</v>
      </c>
      <c r="P86" s="6">
        <v>0</v>
      </c>
      <c r="Q86" s="6">
        <v>523.32000000000005</v>
      </c>
      <c r="R86" s="6">
        <v>0</v>
      </c>
      <c r="S86" s="6"/>
      <c r="T86" s="6"/>
      <c r="U86" s="6"/>
      <c r="V86" s="6">
        <v>2491.06</v>
      </c>
      <c r="W86" s="6">
        <v>0</v>
      </c>
      <c r="X86" s="6">
        <v>2491.06</v>
      </c>
      <c r="Y86" s="513">
        <f>IF(A86&lt;&gt;"",IF(A86=мар17!A86,0,1),IF(AND(B86=мар17!B86,C86=мар17!C86),0,1))</f>
        <v>0</v>
      </c>
      <c r="Z86" s="70" t="str">
        <f t="shared" si="14"/>
        <v>ул. Вторая д.2</v>
      </c>
      <c r="AA86" s="504">
        <f>IF($B86&lt;&gt;"",MAX(AA$7:AA85)+1,0)</f>
        <v>78</v>
      </c>
      <c r="AB86" s="502">
        <f t="shared" si="13"/>
        <v>86</v>
      </c>
      <c r="AC86" s="504">
        <f>1</f>
        <v>1</v>
      </c>
      <c r="AD86" s="103">
        <f t="shared" si="15"/>
        <v>1817.74</v>
      </c>
      <c r="AE86" s="103">
        <f t="shared" si="16"/>
        <v>0</v>
      </c>
      <c r="AF86" s="103">
        <f t="shared" si="17"/>
        <v>673.31999999999994</v>
      </c>
      <c r="AG86" s="3"/>
    </row>
    <row r="87" spans="2:33" ht="13.2" x14ac:dyDescent="0.25">
      <c r="B87" s="1" t="str">
        <f>адреса!$G$85</f>
        <v>кв.30</v>
      </c>
      <c r="C87" s="522">
        <f>адреса!$I$85</f>
        <v>20000030</v>
      </c>
      <c r="D87" s="6" t="str">
        <f>адреса!$K$85</f>
        <v>ФИО-2-30</v>
      </c>
      <c r="E87" s="6">
        <v>0</v>
      </c>
      <c r="F87" s="6">
        <v>1555.63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/>
      <c r="M87" s="6">
        <v>100</v>
      </c>
      <c r="N87" s="6">
        <v>50</v>
      </c>
      <c r="O87" s="6">
        <v>0</v>
      </c>
      <c r="P87" s="6">
        <v>0</v>
      </c>
      <c r="Q87" s="6">
        <v>447.86</v>
      </c>
      <c r="R87" s="6">
        <v>0</v>
      </c>
      <c r="S87" s="6"/>
      <c r="T87" s="6"/>
      <c r="U87" s="6"/>
      <c r="V87" s="6">
        <v>2153.4899999999998</v>
      </c>
      <c r="W87" s="6">
        <v>0</v>
      </c>
      <c r="X87" s="6">
        <v>2153.4899999999998</v>
      </c>
      <c r="Y87" s="513">
        <f>IF(A87&lt;&gt;"",IF(A87=мар17!A87,0,1),IF(AND(B87=мар17!B87,C87=мар17!C87),0,1))</f>
        <v>0</v>
      </c>
      <c r="Z87" s="70" t="str">
        <f t="shared" si="14"/>
        <v>ул. Вторая д.2</v>
      </c>
      <c r="AA87" s="504">
        <f>IF($B87&lt;&gt;"",MAX(AA$7:AA86)+1,0)</f>
        <v>79</v>
      </c>
      <c r="AB87" s="502">
        <f t="shared" si="13"/>
        <v>87</v>
      </c>
      <c r="AC87" s="504">
        <f>1</f>
        <v>1</v>
      </c>
      <c r="AD87" s="103">
        <f t="shared" si="15"/>
        <v>1555.63</v>
      </c>
      <c r="AE87" s="103">
        <f t="shared" si="16"/>
        <v>0</v>
      </c>
      <c r="AF87" s="103">
        <f t="shared" si="17"/>
        <v>597.85999999999967</v>
      </c>
      <c r="AG87" s="3"/>
    </row>
    <row r="88" spans="2:33" ht="13.2" x14ac:dyDescent="0.25">
      <c r="B88" s="1" t="str">
        <f>адреса!$G$86</f>
        <v>кв.31</v>
      </c>
      <c r="C88" s="522">
        <f>адреса!$I$86</f>
        <v>20000031</v>
      </c>
      <c r="D88" s="6" t="str">
        <f>адреса!$K$86</f>
        <v>ФИО-2-31</v>
      </c>
      <c r="E88" s="6">
        <v>0</v>
      </c>
      <c r="F88" s="6">
        <v>1382.02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/>
      <c r="M88" s="6">
        <v>100</v>
      </c>
      <c r="N88" s="6">
        <v>50</v>
      </c>
      <c r="O88" s="6">
        <v>0</v>
      </c>
      <c r="P88" s="6">
        <v>0</v>
      </c>
      <c r="Q88" s="6">
        <v>397.88</v>
      </c>
      <c r="R88" s="6">
        <v>0</v>
      </c>
      <c r="S88" s="6"/>
      <c r="T88" s="6"/>
      <c r="U88" s="6"/>
      <c r="V88" s="6">
        <v>1929.9</v>
      </c>
      <c r="W88" s="6">
        <v>0</v>
      </c>
      <c r="X88" s="6">
        <v>1929.9</v>
      </c>
      <c r="Y88" s="513">
        <f>IF(A88&lt;&gt;"",IF(A88=мар17!A88,0,1),IF(AND(B88=мар17!B88,C88=мар17!C88),0,1))</f>
        <v>0</v>
      </c>
      <c r="Z88" s="70" t="str">
        <f t="shared" si="14"/>
        <v>ул. Вторая д.2</v>
      </c>
      <c r="AA88" s="504">
        <f>IF($B88&lt;&gt;"",MAX(AA$7:AA87)+1,0)</f>
        <v>80</v>
      </c>
      <c r="AB88" s="502">
        <f t="shared" si="13"/>
        <v>88</v>
      </c>
      <c r="AC88" s="504">
        <f>1</f>
        <v>1</v>
      </c>
      <c r="AD88" s="103">
        <f t="shared" si="15"/>
        <v>1382.02</v>
      </c>
      <c r="AE88" s="103">
        <f t="shared" si="16"/>
        <v>0</v>
      </c>
      <c r="AF88" s="103">
        <f t="shared" si="17"/>
        <v>547.88000000000011</v>
      </c>
      <c r="AG88" s="3"/>
    </row>
    <row r="89" spans="2:33" ht="13.2" x14ac:dyDescent="0.25">
      <c r="B89" s="1" t="str">
        <f>адреса!$G$87</f>
        <v>кв.32</v>
      </c>
      <c r="C89" s="522">
        <f>адреса!$I$87</f>
        <v>20000032</v>
      </c>
      <c r="D89" s="6" t="str">
        <f>адреса!$K$87</f>
        <v>ФИО-2-32</v>
      </c>
      <c r="E89" s="6">
        <v>0</v>
      </c>
      <c r="F89" s="6">
        <v>1780.29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/>
      <c r="M89" s="6">
        <v>100</v>
      </c>
      <c r="N89" s="6">
        <v>50</v>
      </c>
      <c r="O89" s="6">
        <v>0</v>
      </c>
      <c r="P89" s="6">
        <v>0</v>
      </c>
      <c r="Q89" s="6">
        <v>512.54</v>
      </c>
      <c r="R89" s="6">
        <v>0</v>
      </c>
      <c r="S89" s="6"/>
      <c r="T89" s="6"/>
      <c r="U89" s="6"/>
      <c r="V89" s="6">
        <v>2442.83</v>
      </c>
      <c r="W89" s="6">
        <v>0</v>
      </c>
      <c r="X89" s="6">
        <v>2442.83</v>
      </c>
      <c r="Y89" s="513">
        <f>IF(A89&lt;&gt;"",IF(A89=мар17!A89,0,1),IF(AND(B89=мар17!B89,C89=мар17!C89),0,1))</f>
        <v>0</v>
      </c>
      <c r="Z89" s="70" t="str">
        <f t="shared" si="14"/>
        <v>ул. Вторая д.2</v>
      </c>
      <c r="AA89" s="504">
        <f>IF($B89&lt;&gt;"",MAX(AA$7:AA88)+1,0)</f>
        <v>81</v>
      </c>
      <c r="AB89" s="502">
        <f t="shared" si="13"/>
        <v>89</v>
      </c>
      <c r="AC89" s="504">
        <f>1</f>
        <v>1</v>
      </c>
      <c r="AD89" s="103">
        <f t="shared" si="15"/>
        <v>1780.29</v>
      </c>
      <c r="AE89" s="103">
        <f t="shared" si="16"/>
        <v>0</v>
      </c>
      <c r="AF89" s="103">
        <f t="shared" si="17"/>
        <v>662.54</v>
      </c>
      <c r="AG89" s="3"/>
    </row>
    <row r="90" spans="2:33" ht="13.2" x14ac:dyDescent="0.25">
      <c r="B90" s="1" t="str">
        <f>адреса!$G$88</f>
        <v>кв.33</v>
      </c>
      <c r="C90" s="522">
        <f>адреса!$I$88</f>
        <v>20000033</v>
      </c>
      <c r="D90" s="6" t="str">
        <f>адреса!$K$88</f>
        <v>ФИО-2-33</v>
      </c>
      <c r="E90" s="6">
        <v>0</v>
      </c>
      <c r="F90" s="6">
        <v>1793.91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/>
      <c r="M90" s="6">
        <v>100</v>
      </c>
      <c r="N90" s="6">
        <v>50</v>
      </c>
      <c r="O90" s="6">
        <v>0</v>
      </c>
      <c r="P90" s="6">
        <v>0</v>
      </c>
      <c r="Q90" s="6">
        <v>516.46</v>
      </c>
      <c r="R90" s="6">
        <v>0</v>
      </c>
      <c r="S90" s="6"/>
      <c r="T90" s="6"/>
      <c r="U90" s="6"/>
      <c r="V90" s="6">
        <v>2460.37</v>
      </c>
      <c r="W90" s="6">
        <v>0</v>
      </c>
      <c r="X90" s="6">
        <v>2460.37</v>
      </c>
      <c r="Y90" s="513">
        <f>IF(A90&lt;&gt;"",IF(A90=мар17!A90,0,1),IF(AND(B90=мар17!B90,C90=мар17!C90),0,1))</f>
        <v>0</v>
      </c>
      <c r="Z90" s="70" t="str">
        <f t="shared" si="14"/>
        <v>ул. Вторая д.2</v>
      </c>
      <c r="AA90" s="504">
        <f>IF($B90&lt;&gt;"",MAX(AA$7:AA89)+1,0)</f>
        <v>82</v>
      </c>
      <c r="AB90" s="502">
        <f t="shared" si="13"/>
        <v>90</v>
      </c>
      <c r="AC90" s="504">
        <f>1</f>
        <v>1</v>
      </c>
      <c r="AD90" s="103">
        <f t="shared" si="15"/>
        <v>1793.91</v>
      </c>
      <c r="AE90" s="103">
        <f t="shared" si="16"/>
        <v>0</v>
      </c>
      <c r="AF90" s="103">
        <f t="shared" si="17"/>
        <v>666.45999999999981</v>
      </c>
      <c r="AG90" s="3"/>
    </row>
    <row r="91" spans="2:33" ht="13.2" x14ac:dyDescent="0.25">
      <c r="B91" s="1" t="str">
        <f>адреса!$G$89</f>
        <v>кв.34</v>
      </c>
      <c r="C91" s="522">
        <f>адреса!$I$89</f>
        <v>20000034</v>
      </c>
      <c r="D91" s="6" t="str">
        <f>адреса!$K$89</f>
        <v>ФИО-2-34</v>
      </c>
      <c r="E91" s="6">
        <v>0</v>
      </c>
      <c r="F91" s="6">
        <v>1382.02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/>
      <c r="M91" s="6">
        <v>100</v>
      </c>
      <c r="N91" s="6">
        <v>50</v>
      </c>
      <c r="O91" s="6">
        <v>0</v>
      </c>
      <c r="P91" s="6">
        <v>0</v>
      </c>
      <c r="Q91" s="6">
        <v>397.88</v>
      </c>
      <c r="R91" s="6">
        <v>0</v>
      </c>
      <c r="S91" s="6"/>
      <c r="T91" s="6"/>
      <c r="U91" s="6"/>
      <c r="V91" s="6">
        <v>1929.9</v>
      </c>
      <c r="W91" s="6">
        <v>0</v>
      </c>
      <c r="X91" s="6">
        <v>1929.9</v>
      </c>
      <c r="Y91" s="513">
        <f>IF(A91&lt;&gt;"",IF(A91=мар17!A91,0,1),IF(AND(B91=мар17!B91,C91=мар17!C91),0,1))</f>
        <v>0</v>
      </c>
      <c r="Z91" s="70" t="str">
        <f t="shared" si="14"/>
        <v>ул. Вторая д.2</v>
      </c>
      <c r="AA91" s="504">
        <f>IF($B91&lt;&gt;"",MAX(AA$7:AA90)+1,0)</f>
        <v>83</v>
      </c>
      <c r="AB91" s="502">
        <f t="shared" si="13"/>
        <v>91</v>
      </c>
      <c r="AC91" s="504">
        <f>1</f>
        <v>1</v>
      </c>
      <c r="AD91" s="103">
        <f t="shared" si="15"/>
        <v>1382.02</v>
      </c>
      <c r="AE91" s="103">
        <f t="shared" si="16"/>
        <v>0</v>
      </c>
      <c r="AF91" s="103">
        <f t="shared" si="17"/>
        <v>547.88000000000011</v>
      </c>
      <c r="AG91" s="3"/>
    </row>
    <row r="92" spans="2:33" ht="13.2" x14ac:dyDescent="0.25">
      <c r="B92" s="1" t="str">
        <f>адреса!$G$90</f>
        <v>кв.35</v>
      </c>
      <c r="C92" s="522">
        <f>адреса!$I$90</f>
        <v>20000035</v>
      </c>
      <c r="D92" s="6" t="str">
        <f>адреса!$K$90</f>
        <v>ФИО-2-35</v>
      </c>
      <c r="E92" s="6">
        <v>0</v>
      </c>
      <c r="F92" s="6">
        <v>1399.04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/>
      <c r="M92" s="6">
        <v>100</v>
      </c>
      <c r="N92" s="6">
        <v>50</v>
      </c>
      <c r="O92" s="6">
        <v>0</v>
      </c>
      <c r="P92" s="6">
        <v>0</v>
      </c>
      <c r="Q92" s="6">
        <v>402.78</v>
      </c>
      <c r="R92" s="6">
        <v>0</v>
      </c>
      <c r="S92" s="6"/>
      <c r="T92" s="6"/>
      <c r="U92" s="6"/>
      <c r="V92" s="6">
        <v>1951.82</v>
      </c>
      <c r="W92" s="6">
        <v>0</v>
      </c>
      <c r="X92" s="6">
        <v>1951.82</v>
      </c>
      <c r="Y92" s="513">
        <f>IF(A92&lt;&gt;"",IF(A92=мар17!A92,0,1),IF(AND(B92=мар17!B92,C92=мар17!C92),0,1))</f>
        <v>0</v>
      </c>
      <c r="Z92" s="70" t="str">
        <f t="shared" si="14"/>
        <v>ул. Вторая д.2</v>
      </c>
      <c r="AA92" s="504">
        <f>IF($B92&lt;&gt;"",MAX(AA$7:AA91)+1,0)</f>
        <v>84</v>
      </c>
      <c r="AB92" s="502">
        <f t="shared" si="13"/>
        <v>92</v>
      </c>
      <c r="AC92" s="504">
        <f>1</f>
        <v>1</v>
      </c>
      <c r="AD92" s="103">
        <f t="shared" si="15"/>
        <v>1399.04</v>
      </c>
      <c r="AE92" s="103">
        <f t="shared" si="16"/>
        <v>0</v>
      </c>
      <c r="AF92" s="103">
        <f t="shared" si="17"/>
        <v>552.78</v>
      </c>
      <c r="AG92" s="3"/>
    </row>
    <row r="93" spans="2:33" ht="13.2" x14ac:dyDescent="0.25">
      <c r="B93" s="1" t="str">
        <f>адреса!$G$91</f>
        <v>кв.36</v>
      </c>
      <c r="C93" s="522">
        <f>адреса!$I$91</f>
        <v>20000036</v>
      </c>
      <c r="D93" s="6" t="str">
        <f>адреса!$K$91</f>
        <v>ФИО-2-36</v>
      </c>
      <c r="E93" s="6">
        <v>0</v>
      </c>
      <c r="F93" s="6">
        <v>1147.1500000000001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/>
      <c r="M93" s="6">
        <v>100</v>
      </c>
      <c r="N93" s="6">
        <v>50</v>
      </c>
      <c r="O93" s="6">
        <v>0</v>
      </c>
      <c r="P93" s="6">
        <v>0</v>
      </c>
      <c r="Q93" s="6">
        <v>330.26</v>
      </c>
      <c r="R93" s="6">
        <v>0</v>
      </c>
      <c r="S93" s="6"/>
      <c r="T93" s="6"/>
      <c r="U93" s="6"/>
      <c r="V93" s="6">
        <v>1627.41</v>
      </c>
      <c r="W93" s="6">
        <v>0</v>
      </c>
      <c r="X93" s="6">
        <v>1627.41</v>
      </c>
      <c r="Y93" s="513">
        <f>IF(A93&lt;&gt;"",IF(A93=мар17!A93,0,1),IF(AND(B93=мар17!B93,C93=мар17!C93),0,1))</f>
        <v>0</v>
      </c>
      <c r="Z93" s="70" t="str">
        <f t="shared" si="14"/>
        <v>ул. Вторая д.2</v>
      </c>
      <c r="AA93" s="504">
        <f>IF($B93&lt;&gt;"",MAX(AA$7:AA92)+1,0)</f>
        <v>85</v>
      </c>
      <c r="AB93" s="502">
        <f t="shared" si="13"/>
        <v>93</v>
      </c>
      <c r="AC93" s="504">
        <f>1</f>
        <v>1</v>
      </c>
      <c r="AD93" s="103">
        <f t="shared" si="15"/>
        <v>1147.1500000000001</v>
      </c>
      <c r="AE93" s="103">
        <f t="shared" si="16"/>
        <v>0</v>
      </c>
      <c r="AF93" s="103">
        <f t="shared" si="17"/>
        <v>480.26</v>
      </c>
      <c r="AG93" s="3"/>
    </row>
    <row r="94" spans="2:33" ht="13.2" x14ac:dyDescent="0.25">
      <c r="B94" s="1" t="str">
        <f>адреса!$G$92</f>
        <v>кв.37</v>
      </c>
      <c r="C94" s="522">
        <f>адреса!$I$92</f>
        <v>20000037</v>
      </c>
      <c r="D94" s="6" t="str">
        <f>адреса!$K$92</f>
        <v>ФИО-2-37</v>
      </c>
      <c r="E94" s="6">
        <v>0</v>
      </c>
      <c r="F94" s="6">
        <v>2644.91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/>
      <c r="M94" s="6">
        <v>100</v>
      </c>
      <c r="N94" s="6">
        <v>50</v>
      </c>
      <c r="O94" s="6">
        <v>0</v>
      </c>
      <c r="P94" s="6">
        <v>0</v>
      </c>
      <c r="Q94" s="6">
        <v>761.46</v>
      </c>
      <c r="R94" s="6">
        <v>0</v>
      </c>
      <c r="S94" s="6"/>
      <c r="T94" s="6"/>
      <c r="U94" s="6"/>
      <c r="V94" s="6">
        <v>3556.37</v>
      </c>
      <c r="W94" s="6">
        <v>0</v>
      </c>
      <c r="X94" s="6">
        <v>3556.37</v>
      </c>
      <c r="Y94" s="513">
        <f>IF(A94&lt;&gt;"",IF(A94=мар17!A94,0,1),IF(AND(B94=мар17!B94,C94=мар17!C94),0,1))</f>
        <v>0</v>
      </c>
      <c r="Z94" s="70" t="str">
        <f t="shared" si="14"/>
        <v>ул. Вторая д.2</v>
      </c>
      <c r="AA94" s="504">
        <f>IF($B94&lt;&gt;"",MAX(AA$7:AA93)+1,0)</f>
        <v>86</v>
      </c>
      <c r="AB94" s="502">
        <f t="shared" si="13"/>
        <v>94</v>
      </c>
      <c r="AC94" s="504">
        <f>1</f>
        <v>1</v>
      </c>
      <c r="AD94" s="103">
        <f t="shared" si="15"/>
        <v>2644.91</v>
      </c>
      <c r="AE94" s="103">
        <f t="shared" si="16"/>
        <v>0</v>
      </c>
      <c r="AF94" s="103">
        <f t="shared" si="17"/>
        <v>911.46</v>
      </c>
      <c r="AG94" s="3"/>
    </row>
    <row r="95" spans="2:33" ht="13.2" x14ac:dyDescent="0.25">
      <c r="B95" s="1" t="str">
        <f>адреса!$G$93</f>
        <v>кв.38</v>
      </c>
      <c r="C95" s="522">
        <f>адреса!$I$93</f>
        <v>20000038</v>
      </c>
      <c r="D95" s="6" t="str">
        <f>адреса!$K$93</f>
        <v>ФИО-2-38</v>
      </c>
      <c r="E95" s="6">
        <v>0</v>
      </c>
      <c r="F95" s="6">
        <v>1814.33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/>
      <c r="M95" s="6">
        <v>100</v>
      </c>
      <c r="N95" s="6">
        <v>50</v>
      </c>
      <c r="O95" s="6">
        <v>0</v>
      </c>
      <c r="P95" s="6">
        <v>0</v>
      </c>
      <c r="Q95" s="6">
        <v>522.34</v>
      </c>
      <c r="R95" s="6">
        <v>0</v>
      </c>
      <c r="S95" s="6"/>
      <c r="T95" s="6"/>
      <c r="U95" s="6"/>
      <c r="V95" s="6">
        <v>2486.67</v>
      </c>
      <c r="W95" s="6">
        <v>0</v>
      </c>
      <c r="X95" s="6">
        <v>2486.67</v>
      </c>
      <c r="Y95" s="513">
        <f>IF(A95&lt;&gt;"",IF(A95=мар17!A95,0,1),IF(AND(B95=мар17!B95,C95=мар17!C95),0,1))</f>
        <v>0</v>
      </c>
      <c r="Z95" s="70" t="str">
        <f t="shared" si="14"/>
        <v>ул. Вторая д.2</v>
      </c>
      <c r="AA95" s="504">
        <f>IF($B95&lt;&gt;"",MAX(AA$7:AA94)+1,0)</f>
        <v>87</v>
      </c>
      <c r="AB95" s="502">
        <f t="shared" si="13"/>
        <v>95</v>
      </c>
      <c r="AC95" s="504">
        <f>1</f>
        <v>1</v>
      </c>
      <c r="AD95" s="103">
        <f t="shared" si="15"/>
        <v>1814.33</v>
      </c>
      <c r="AE95" s="103">
        <f t="shared" si="16"/>
        <v>0</v>
      </c>
      <c r="AF95" s="103">
        <f t="shared" si="17"/>
        <v>672.34000000000015</v>
      </c>
      <c r="AG95" s="3"/>
    </row>
    <row r="96" spans="2:33" ht="13.2" x14ac:dyDescent="0.25">
      <c r="B96" s="1" t="str">
        <f>адреса!$G$94</f>
        <v>кв.39</v>
      </c>
      <c r="C96" s="522">
        <f>адреса!$I$94</f>
        <v>20000039</v>
      </c>
      <c r="D96" s="6" t="str">
        <f>адреса!$K$94</f>
        <v>ФИО-2-39</v>
      </c>
      <c r="E96" s="6">
        <v>0</v>
      </c>
      <c r="F96" s="6">
        <v>1555.63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/>
      <c r="M96" s="6">
        <v>100</v>
      </c>
      <c r="N96" s="6">
        <v>50</v>
      </c>
      <c r="O96" s="6">
        <v>0</v>
      </c>
      <c r="P96" s="6">
        <v>0</v>
      </c>
      <c r="Q96" s="6">
        <v>447.86</v>
      </c>
      <c r="R96" s="6">
        <v>0</v>
      </c>
      <c r="S96" s="6"/>
      <c r="T96" s="6"/>
      <c r="U96" s="6"/>
      <c r="V96" s="6">
        <v>2153.4899999999998</v>
      </c>
      <c r="W96" s="6">
        <v>0</v>
      </c>
      <c r="X96" s="6">
        <v>2153.4899999999998</v>
      </c>
      <c r="Y96" s="513">
        <f>IF(A96&lt;&gt;"",IF(A96=мар17!A96,0,1),IF(AND(B96=мар17!B96,C96=мар17!C96),0,1))</f>
        <v>0</v>
      </c>
      <c r="Z96" s="70" t="str">
        <f t="shared" si="14"/>
        <v>ул. Вторая д.2</v>
      </c>
      <c r="AA96" s="504">
        <f>IF($B96&lt;&gt;"",MAX(AA$7:AA95)+1,0)</f>
        <v>88</v>
      </c>
      <c r="AB96" s="502">
        <f t="shared" si="13"/>
        <v>96</v>
      </c>
      <c r="AC96" s="504">
        <f>1</f>
        <v>1</v>
      </c>
      <c r="AD96" s="103">
        <f t="shared" si="15"/>
        <v>1555.63</v>
      </c>
      <c r="AE96" s="103">
        <f t="shared" si="16"/>
        <v>0</v>
      </c>
      <c r="AF96" s="103">
        <f t="shared" si="17"/>
        <v>597.85999999999967</v>
      </c>
      <c r="AG96" s="3"/>
    </row>
    <row r="97" spans="1:33" ht="13.2" x14ac:dyDescent="0.25">
      <c r="B97" s="1" t="str">
        <f>адреса!$G$95</f>
        <v>кв.40</v>
      </c>
      <c r="C97" s="522">
        <f>адреса!$I$95</f>
        <v>20000040</v>
      </c>
      <c r="D97" s="6" t="str">
        <f>адреса!$K$95</f>
        <v>ФИО-2-40</v>
      </c>
      <c r="E97" s="6">
        <v>0</v>
      </c>
      <c r="F97" s="6">
        <v>1388.83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/>
      <c r="M97" s="6">
        <v>100</v>
      </c>
      <c r="N97" s="6">
        <v>50</v>
      </c>
      <c r="O97" s="6">
        <v>0</v>
      </c>
      <c r="P97" s="6">
        <v>0</v>
      </c>
      <c r="Q97" s="6">
        <v>399.84</v>
      </c>
      <c r="R97" s="6">
        <v>0</v>
      </c>
      <c r="S97" s="6"/>
      <c r="T97" s="6"/>
      <c r="U97" s="6"/>
      <c r="V97" s="6">
        <v>1938.67</v>
      </c>
      <c r="W97" s="6">
        <v>0</v>
      </c>
      <c r="X97" s="6">
        <v>1938.67</v>
      </c>
      <c r="Y97" s="513">
        <f>IF(A97&lt;&gt;"",IF(A97=мар17!A97,0,1),IF(AND(B97=мар17!B97,C97=мар17!C97),0,1))</f>
        <v>0</v>
      </c>
      <c r="Z97" s="70" t="str">
        <f t="shared" si="14"/>
        <v>ул. Вторая д.2</v>
      </c>
      <c r="AA97" s="504">
        <f>IF($B97&lt;&gt;"",MAX(AA$7:AA96)+1,0)</f>
        <v>89</v>
      </c>
      <c r="AB97" s="502">
        <f t="shared" si="13"/>
        <v>97</v>
      </c>
      <c r="AC97" s="504">
        <f>1</f>
        <v>1</v>
      </c>
      <c r="AD97" s="103">
        <f t="shared" si="15"/>
        <v>1388.83</v>
      </c>
      <c r="AE97" s="103">
        <f t="shared" si="16"/>
        <v>0</v>
      </c>
      <c r="AF97" s="103">
        <f t="shared" si="17"/>
        <v>549.84000000000015</v>
      </c>
      <c r="AG97" s="3"/>
    </row>
    <row r="98" spans="1:33" ht="13.2" x14ac:dyDescent="0.25">
      <c r="B98" s="1" t="str">
        <f>адреса!$G$96</f>
        <v>кв.41</v>
      </c>
      <c r="C98" s="522">
        <f>адреса!$I$96</f>
        <v>20000041</v>
      </c>
      <c r="D98" s="6" t="str">
        <f>адреса!$K$96</f>
        <v>ФИО-2-41</v>
      </c>
      <c r="E98" s="6">
        <v>0</v>
      </c>
      <c r="F98" s="6">
        <v>1780.29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/>
      <c r="M98" s="6">
        <v>100</v>
      </c>
      <c r="N98" s="6">
        <v>50</v>
      </c>
      <c r="O98" s="6">
        <v>0</v>
      </c>
      <c r="P98" s="6">
        <v>0</v>
      </c>
      <c r="Q98" s="6">
        <v>512.54</v>
      </c>
      <c r="R98" s="6">
        <v>0</v>
      </c>
      <c r="S98" s="6"/>
      <c r="T98" s="6"/>
      <c r="U98" s="6"/>
      <c r="V98" s="6">
        <v>2442.83</v>
      </c>
      <c r="W98" s="6">
        <v>0</v>
      </c>
      <c r="X98" s="6">
        <v>2442.83</v>
      </c>
      <c r="Y98" s="513">
        <f>IF(A98&lt;&gt;"",IF(A98=мар17!A98,0,1),IF(AND(B98=мар17!B98,C98=мар17!C98),0,1))</f>
        <v>0</v>
      </c>
      <c r="Z98" s="70" t="str">
        <f t="shared" si="14"/>
        <v>ул. Вторая д.2</v>
      </c>
      <c r="AA98" s="504">
        <f>IF($B98&lt;&gt;"",MAX(AA$7:AA97)+1,0)</f>
        <v>90</v>
      </c>
      <c r="AB98" s="502">
        <f t="shared" si="13"/>
        <v>98</v>
      </c>
      <c r="AC98" s="504">
        <f>1</f>
        <v>1</v>
      </c>
      <c r="AD98" s="103">
        <f t="shared" si="15"/>
        <v>1780.29</v>
      </c>
      <c r="AE98" s="103">
        <f t="shared" si="16"/>
        <v>0</v>
      </c>
      <c r="AF98" s="103">
        <f t="shared" si="17"/>
        <v>662.54</v>
      </c>
      <c r="AG98" s="3"/>
    </row>
    <row r="99" spans="1:33" ht="13.2" x14ac:dyDescent="0.25">
      <c r="B99" s="1" t="str">
        <f>адреса!$G$97</f>
        <v>кв.42</v>
      </c>
      <c r="C99" s="522">
        <f>адреса!$I$97</f>
        <v>20000042</v>
      </c>
      <c r="D99" s="6" t="str">
        <f>адреса!$K$97</f>
        <v>ФИО-2-42</v>
      </c>
      <c r="E99" s="6">
        <v>0</v>
      </c>
      <c r="F99" s="6">
        <v>1780.29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/>
      <c r="M99" s="6">
        <v>100</v>
      </c>
      <c r="N99" s="6">
        <v>50</v>
      </c>
      <c r="O99" s="6">
        <v>0</v>
      </c>
      <c r="P99" s="6">
        <v>0</v>
      </c>
      <c r="Q99" s="6">
        <v>512.54</v>
      </c>
      <c r="R99" s="6">
        <v>0</v>
      </c>
      <c r="S99" s="6"/>
      <c r="T99" s="6"/>
      <c r="U99" s="6"/>
      <c r="V99" s="6">
        <v>2442.83</v>
      </c>
      <c r="W99" s="6">
        <v>0</v>
      </c>
      <c r="X99" s="6">
        <v>2442.83</v>
      </c>
      <c r="Y99" s="513">
        <f>IF(A99&lt;&gt;"",IF(A99=мар17!A99,0,1),IF(AND(B99=мар17!B99,C99=мар17!C99),0,1))</f>
        <v>0</v>
      </c>
      <c r="Z99" s="70" t="str">
        <f t="shared" si="14"/>
        <v>ул. Вторая д.2</v>
      </c>
      <c r="AA99" s="504">
        <f>IF($B99&lt;&gt;"",MAX(AA$7:AA98)+1,0)</f>
        <v>91</v>
      </c>
      <c r="AB99" s="502">
        <f t="shared" si="13"/>
        <v>99</v>
      </c>
      <c r="AC99" s="504">
        <f>1</f>
        <v>1</v>
      </c>
      <c r="AD99" s="103">
        <f t="shared" si="15"/>
        <v>1780.29</v>
      </c>
      <c r="AE99" s="103">
        <f t="shared" si="16"/>
        <v>0</v>
      </c>
      <c r="AF99" s="103">
        <f t="shared" si="17"/>
        <v>662.54</v>
      </c>
      <c r="AG99" s="3"/>
    </row>
    <row r="100" spans="1:33" ht="13.2" x14ac:dyDescent="0.25">
      <c r="B100" s="1" t="str">
        <f>адреса!$G$98</f>
        <v>кв.43</v>
      </c>
      <c r="C100" s="522">
        <f>адреса!$I$98</f>
        <v>20000043</v>
      </c>
      <c r="D100" s="6" t="str">
        <f>адреса!$K$98</f>
        <v>ФИО-2-43</v>
      </c>
      <c r="E100" s="6">
        <v>0</v>
      </c>
      <c r="F100" s="6">
        <v>1385.43</v>
      </c>
      <c r="G100" s="6">
        <v>0</v>
      </c>
      <c r="H100" s="6">
        <v>0</v>
      </c>
      <c r="I100" s="6">
        <v>0</v>
      </c>
      <c r="J100" s="6">
        <v>0</v>
      </c>
      <c r="K100" s="6">
        <v>0</v>
      </c>
      <c r="L100" s="6"/>
      <c r="M100" s="6">
        <v>100</v>
      </c>
      <c r="N100" s="6">
        <v>50</v>
      </c>
      <c r="O100" s="6">
        <v>0</v>
      </c>
      <c r="P100" s="6">
        <v>0</v>
      </c>
      <c r="Q100" s="6">
        <v>398.86</v>
      </c>
      <c r="R100" s="6">
        <v>0</v>
      </c>
      <c r="S100" s="6"/>
      <c r="T100" s="6"/>
      <c r="U100" s="6"/>
      <c r="V100" s="6">
        <v>1934.29</v>
      </c>
      <c r="W100" s="6">
        <v>0</v>
      </c>
      <c r="X100" s="6">
        <v>1934.29</v>
      </c>
      <c r="Y100" s="513">
        <f>IF(A100&lt;&gt;"",IF(A100=мар17!A100,0,1),IF(AND(B100=мар17!B100,C100=мар17!C100),0,1))</f>
        <v>0</v>
      </c>
      <c r="Z100" s="70" t="str">
        <f t="shared" si="14"/>
        <v>ул. Вторая д.2</v>
      </c>
      <c r="AA100" s="504">
        <f>IF($B100&lt;&gt;"",MAX(AA$7:AA99)+1,0)</f>
        <v>92</v>
      </c>
      <c r="AB100" s="502">
        <f t="shared" si="13"/>
        <v>100</v>
      </c>
      <c r="AC100" s="504">
        <f>1</f>
        <v>1</v>
      </c>
      <c r="AD100" s="103">
        <f t="shared" si="15"/>
        <v>1385.43</v>
      </c>
      <c r="AE100" s="103">
        <f t="shared" si="16"/>
        <v>0</v>
      </c>
      <c r="AF100" s="103">
        <f t="shared" si="17"/>
        <v>548.8599999999999</v>
      </c>
      <c r="AG100" s="3"/>
    </row>
    <row r="101" spans="1:33" ht="13.2" x14ac:dyDescent="0.25">
      <c r="B101" s="1" t="str">
        <f>адреса!$G$99</f>
        <v>кв.44</v>
      </c>
      <c r="C101" s="522">
        <f>адреса!$I$99</f>
        <v>20000044</v>
      </c>
      <c r="D101" s="6" t="str">
        <f>адреса!$K$99</f>
        <v>ФИО-2-44</v>
      </c>
      <c r="E101" s="6">
        <v>0</v>
      </c>
      <c r="F101" s="6">
        <v>1392.24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/>
      <c r="M101" s="6">
        <v>100</v>
      </c>
      <c r="N101" s="6">
        <v>50</v>
      </c>
      <c r="O101" s="6">
        <v>0</v>
      </c>
      <c r="P101" s="6">
        <v>0</v>
      </c>
      <c r="Q101" s="6">
        <v>400.82</v>
      </c>
      <c r="R101" s="6">
        <v>0</v>
      </c>
      <c r="S101" s="6"/>
      <c r="T101" s="6"/>
      <c r="U101" s="6"/>
      <c r="V101" s="6">
        <v>1943.06</v>
      </c>
      <c r="W101" s="6">
        <v>0</v>
      </c>
      <c r="X101" s="6">
        <v>1943.06</v>
      </c>
      <c r="Y101" s="513">
        <f>IF(A101&lt;&gt;"",IF(A101=мар17!A101,0,1),IF(AND(B101=мар17!B101,C101=мар17!C101),0,1))</f>
        <v>0</v>
      </c>
      <c r="Z101" s="70" t="str">
        <f t="shared" si="14"/>
        <v>ул. Вторая д.2</v>
      </c>
      <c r="AA101" s="504">
        <f>IF($B101&lt;&gt;"",MAX(AA$7:AA100)+1,0)</f>
        <v>93</v>
      </c>
      <c r="AB101" s="502">
        <f t="shared" si="13"/>
        <v>101</v>
      </c>
      <c r="AC101" s="504">
        <f>1</f>
        <v>1</v>
      </c>
      <c r="AD101" s="103">
        <f t="shared" si="15"/>
        <v>1392.24</v>
      </c>
      <c r="AE101" s="103">
        <f t="shared" si="16"/>
        <v>0</v>
      </c>
      <c r="AF101" s="103">
        <f t="shared" si="17"/>
        <v>550.81999999999994</v>
      </c>
      <c r="AG101" s="3"/>
    </row>
    <row r="102" spans="1:33" ht="13.2" x14ac:dyDescent="0.25">
      <c r="B102" s="1" t="str">
        <f>адреса!$G$100</f>
        <v>кв.45</v>
      </c>
      <c r="C102" s="522">
        <f>адреса!$I$100</f>
        <v>20000045</v>
      </c>
      <c r="D102" s="6" t="str">
        <f>адреса!$K$100</f>
        <v>ФИО-2-45</v>
      </c>
      <c r="E102" s="6">
        <v>0</v>
      </c>
      <c r="F102" s="6">
        <v>1140.3399999999999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/>
      <c r="M102" s="6">
        <v>100</v>
      </c>
      <c r="N102" s="6">
        <v>50</v>
      </c>
      <c r="O102" s="6">
        <v>0</v>
      </c>
      <c r="P102" s="6">
        <v>0</v>
      </c>
      <c r="Q102" s="6">
        <v>328.3</v>
      </c>
      <c r="R102" s="6">
        <v>0</v>
      </c>
      <c r="S102" s="6"/>
      <c r="T102" s="6"/>
      <c r="U102" s="6"/>
      <c r="V102" s="6">
        <v>1618.64</v>
      </c>
      <c r="W102" s="6">
        <v>0</v>
      </c>
      <c r="X102" s="6">
        <v>1618.64</v>
      </c>
      <c r="Y102" s="513">
        <f>IF(A102&lt;&gt;"",IF(A102=мар17!A102,0,1),IF(AND(B102=мар17!B102,C102=мар17!C102),0,1))</f>
        <v>0</v>
      </c>
      <c r="Z102" s="70" t="str">
        <f t="shared" si="14"/>
        <v>ул. Вторая д.2</v>
      </c>
      <c r="AA102" s="504">
        <f>IF($B102&lt;&gt;"",MAX(AA$7:AA101)+1,0)</f>
        <v>94</v>
      </c>
      <c r="AB102" s="502">
        <f t="shared" si="13"/>
        <v>102</v>
      </c>
      <c r="AC102" s="504">
        <f>1</f>
        <v>1</v>
      </c>
      <c r="AD102" s="103">
        <f t="shared" si="15"/>
        <v>1140.3399999999999</v>
      </c>
      <c r="AE102" s="103">
        <f t="shared" si="16"/>
        <v>0</v>
      </c>
      <c r="AF102" s="103">
        <f t="shared" si="17"/>
        <v>478.30000000000018</v>
      </c>
      <c r="AG102" s="3"/>
    </row>
    <row r="103" spans="1:33" ht="13.2" x14ac:dyDescent="0.25">
      <c r="B103" s="1" t="str">
        <f>адреса!$G$101</f>
        <v>кв.46</v>
      </c>
      <c r="C103" s="522">
        <f>адреса!$I$101</f>
        <v>20000046</v>
      </c>
      <c r="D103" s="6" t="str">
        <f>адреса!$K$101</f>
        <v>ФИО-2-46</v>
      </c>
      <c r="E103" s="6">
        <v>0</v>
      </c>
      <c r="F103" s="6">
        <v>2641.5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/>
      <c r="M103" s="6">
        <v>100</v>
      </c>
      <c r="N103" s="6">
        <v>50</v>
      </c>
      <c r="O103" s="6">
        <v>0</v>
      </c>
      <c r="P103" s="6">
        <v>0</v>
      </c>
      <c r="Q103" s="6">
        <v>760.48</v>
      </c>
      <c r="R103" s="6">
        <v>0</v>
      </c>
      <c r="S103" s="6"/>
      <c r="T103" s="6"/>
      <c r="U103" s="6"/>
      <c r="V103" s="6">
        <v>3551.98</v>
      </c>
      <c r="W103" s="6">
        <v>0</v>
      </c>
      <c r="X103" s="6">
        <v>3551.98</v>
      </c>
      <c r="Y103" s="513">
        <f>IF(A103&lt;&gt;"",IF(A103=мар17!A103,0,1),IF(AND(B103=мар17!B103,C103=мар17!C103),0,1))</f>
        <v>0</v>
      </c>
      <c r="Z103" s="70" t="str">
        <f t="shared" si="14"/>
        <v>ул. Вторая д.2</v>
      </c>
      <c r="AA103" s="504">
        <f>IF($B103&lt;&gt;"",MAX(AA$7:AA102)+1,0)</f>
        <v>95</v>
      </c>
      <c r="AB103" s="502">
        <f t="shared" si="13"/>
        <v>103</v>
      </c>
      <c r="AC103" s="504">
        <f>1</f>
        <v>1</v>
      </c>
      <c r="AD103" s="103">
        <f t="shared" si="15"/>
        <v>2641.5</v>
      </c>
      <c r="AE103" s="103">
        <f t="shared" si="16"/>
        <v>0</v>
      </c>
      <c r="AF103" s="103">
        <f t="shared" si="17"/>
        <v>910.48</v>
      </c>
      <c r="AG103" s="3"/>
    </row>
    <row r="104" spans="1:33" ht="13.2" x14ac:dyDescent="0.25">
      <c r="B104" s="1" t="str">
        <f>адреса!$G$102</f>
        <v>кв.47</v>
      </c>
      <c r="C104" s="522">
        <f>адреса!$I$102</f>
        <v>20000047</v>
      </c>
      <c r="D104" s="6" t="str">
        <f>адреса!$K$102</f>
        <v>ФИО-2-47</v>
      </c>
      <c r="E104" s="6">
        <v>0</v>
      </c>
      <c r="F104" s="6">
        <v>1814.33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/>
      <c r="M104" s="6">
        <v>100</v>
      </c>
      <c r="N104" s="6">
        <v>50</v>
      </c>
      <c r="O104" s="6">
        <v>0</v>
      </c>
      <c r="P104" s="6">
        <v>0</v>
      </c>
      <c r="Q104" s="6">
        <v>522.34</v>
      </c>
      <c r="R104" s="6">
        <v>0</v>
      </c>
      <c r="S104" s="6"/>
      <c r="T104" s="6"/>
      <c r="U104" s="6"/>
      <c r="V104" s="6">
        <v>2486.67</v>
      </c>
      <c r="W104" s="6">
        <v>0</v>
      </c>
      <c r="X104" s="6">
        <v>2486.67</v>
      </c>
      <c r="Y104" s="513">
        <f>IF(A104&lt;&gt;"",IF(A104=мар17!A104,0,1),IF(AND(B104=мар17!B104,C104=мар17!C104),0,1))</f>
        <v>0</v>
      </c>
      <c r="Z104" s="70" t="str">
        <f t="shared" si="14"/>
        <v>ул. Вторая д.2</v>
      </c>
      <c r="AA104" s="504">
        <f>IF($B104&lt;&gt;"",MAX(AA$7:AA103)+1,0)</f>
        <v>96</v>
      </c>
      <c r="AB104" s="502">
        <f t="shared" si="13"/>
        <v>104</v>
      </c>
      <c r="AC104" s="504">
        <f>1</f>
        <v>1</v>
      </c>
      <c r="AD104" s="103">
        <f t="shared" si="15"/>
        <v>1814.33</v>
      </c>
      <c r="AE104" s="103">
        <f t="shared" si="16"/>
        <v>0</v>
      </c>
      <c r="AF104" s="103">
        <f t="shared" si="17"/>
        <v>672.34000000000015</v>
      </c>
      <c r="AG104" s="3"/>
    </row>
    <row r="105" spans="1:33" ht="13.2" x14ac:dyDescent="0.25">
      <c r="B105" s="1" t="str">
        <f>адреса!$G$103</f>
        <v>кв.48</v>
      </c>
      <c r="C105" s="522">
        <f>адреса!$I$103</f>
        <v>20000048</v>
      </c>
      <c r="D105" s="6" t="str">
        <f>адреса!$K$103</f>
        <v>ФИО-2-48</v>
      </c>
      <c r="E105" s="6">
        <v>0</v>
      </c>
      <c r="F105" s="6">
        <v>1555.63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/>
      <c r="M105" s="6">
        <v>100</v>
      </c>
      <c r="N105" s="6">
        <v>50</v>
      </c>
      <c r="O105" s="6">
        <v>0</v>
      </c>
      <c r="P105" s="6">
        <v>0</v>
      </c>
      <c r="Q105" s="6">
        <v>447.86</v>
      </c>
      <c r="R105" s="6">
        <v>0</v>
      </c>
      <c r="S105" s="6"/>
      <c r="T105" s="6"/>
      <c r="U105" s="6"/>
      <c r="V105" s="6">
        <v>2153.4899999999998</v>
      </c>
      <c r="W105" s="6">
        <v>0</v>
      </c>
      <c r="X105" s="6">
        <v>2153.4899999999998</v>
      </c>
      <c r="Y105" s="513">
        <f>IF(A105&lt;&gt;"",IF(A105=мар17!A105,0,1),IF(AND(B105=мар17!B105,C105=мар17!C105),0,1))</f>
        <v>0</v>
      </c>
      <c r="Z105" s="70" t="str">
        <f t="shared" si="14"/>
        <v>ул. Вторая д.2</v>
      </c>
      <c r="AA105" s="504">
        <f>IF($B105&lt;&gt;"",MAX(AA$7:AA104)+1,0)</f>
        <v>97</v>
      </c>
      <c r="AB105" s="502">
        <f t="shared" si="13"/>
        <v>105</v>
      </c>
      <c r="AC105" s="504">
        <f>1</f>
        <v>1</v>
      </c>
      <c r="AD105" s="103">
        <f t="shared" si="15"/>
        <v>1555.63</v>
      </c>
      <c r="AE105" s="103">
        <f t="shared" si="16"/>
        <v>0</v>
      </c>
      <c r="AF105" s="103">
        <f t="shared" si="17"/>
        <v>597.85999999999967</v>
      </c>
      <c r="AG105" s="3"/>
    </row>
    <row r="106" spans="1:33" ht="13.2" x14ac:dyDescent="0.25">
      <c r="A106" s="4" t="str">
        <f>адреса!$E$104</f>
        <v>ул. Третья д.3</v>
      </c>
      <c r="C106" s="522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513">
        <f>IF(A106&lt;&gt;"",IF(A106=мар17!A106,0,1),IF(AND(B106=мар17!B106,C106=мар17!C106),0,1))</f>
        <v>0</v>
      </c>
      <c r="Z106" s="70" t="str">
        <f t="shared" si="14"/>
        <v>ул. Третья д.3</v>
      </c>
      <c r="AA106" s="504">
        <f>IF($B106&lt;&gt;"",MAX(AA$7:AA105)+1,0)</f>
        <v>0</v>
      </c>
      <c r="AB106" s="502">
        <f t="shared" si="13"/>
        <v>106</v>
      </c>
      <c r="AC106" s="504">
        <f>1</f>
        <v>1</v>
      </c>
      <c r="AD106" s="103">
        <f t="shared" si="15"/>
        <v>0</v>
      </c>
      <c r="AE106" s="103">
        <f t="shared" si="16"/>
        <v>0</v>
      </c>
      <c r="AF106" s="103">
        <f t="shared" si="17"/>
        <v>0</v>
      </c>
      <c r="AG106" s="3"/>
    </row>
    <row r="107" spans="1:33" ht="13.2" x14ac:dyDescent="0.25">
      <c r="B107" s="1" t="str">
        <f>адреса!$G$104</f>
        <v>кв.1</v>
      </c>
      <c r="C107" s="522">
        <f>адреса!$I$104</f>
        <v>30000001</v>
      </c>
      <c r="D107" s="6" t="str">
        <f>адреса!$K$104</f>
        <v>ФИО-3-1</v>
      </c>
      <c r="E107" s="6">
        <v>3635.48</v>
      </c>
      <c r="F107" s="6">
        <v>1817.74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/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/>
      <c r="T107" s="6"/>
      <c r="U107" s="6"/>
      <c r="V107" s="6">
        <v>1817.74</v>
      </c>
      <c r="W107" s="6">
        <v>0</v>
      </c>
      <c r="X107" s="6">
        <v>5453.22</v>
      </c>
      <c r="Y107" s="513">
        <f>IF(A107&lt;&gt;"",IF(A107=мар17!A107,0,1),IF(AND(B107=мар17!B107,C107=мар17!C107),0,1))</f>
        <v>0</v>
      </c>
      <c r="Z107" s="70" t="str">
        <f t="shared" si="14"/>
        <v>ул. Третья д.3</v>
      </c>
      <c r="AA107" s="504">
        <f>IF($B107&lt;&gt;"",MAX(AA$7:AA106)+1,0)</f>
        <v>98</v>
      </c>
      <c r="AB107" s="502">
        <f t="shared" si="13"/>
        <v>107</v>
      </c>
      <c r="AC107" s="504">
        <f>1</f>
        <v>1</v>
      </c>
      <c r="AD107" s="103">
        <f t="shared" si="15"/>
        <v>1817.74</v>
      </c>
      <c r="AE107" s="103">
        <f t="shared" si="16"/>
        <v>0</v>
      </c>
      <c r="AF107" s="103">
        <f t="shared" si="17"/>
        <v>0</v>
      </c>
      <c r="AG107" s="3"/>
    </row>
    <row r="108" spans="1:33" ht="13.2" x14ac:dyDescent="0.25">
      <c r="B108" s="1" t="str">
        <f>адреса!$G$105</f>
        <v>кв.2</v>
      </c>
      <c r="C108" s="522">
        <f>адреса!$I$105</f>
        <v>30000002</v>
      </c>
      <c r="D108" s="6" t="str">
        <f>адреса!$K$105</f>
        <v>ФИО-3-2</v>
      </c>
      <c r="E108" s="6">
        <v>20854.02</v>
      </c>
      <c r="F108" s="6">
        <v>2079.84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/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/>
      <c r="T108" s="6"/>
      <c r="U108" s="6"/>
      <c r="V108" s="6">
        <v>2079.84</v>
      </c>
      <c r="W108" s="6">
        <v>0</v>
      </c>
      <c r="X108" s="6">
        <v>22933.86</v>
      </c>
      <c r="Y108" s="513">
        <f>IF(A108&lt;&gt;"",IF(A108=мар17!A108,0,1),IF(AND(B108=мар17!B108,C108=мар17!C108),0,1))</f>
        <v>0</v>
      </c>
      <c r="Z108" s="70" t="str">
        <f t="shared" si="14"/>
        <v>ул. Третья д.3</v>
      </c>
      <c r="AA108" s="504">
        <f>IF($B108&lt;&gt;"",MAX(AA$7:AA107)+1,0)</f>
        <v>99</v>
      </c>
      <c r="AB108" s="502">
        <f t="shared" si="13"/>
        <v>108</v>
      </c>
      <c r="AC108" s="504">
        <f>1</f>
        <v>1</v>
      </c>
      <c r="AD108" s="103">
        <f t="shared" si="15"/>
        <v>2079.84</v>
      </c>
      <c r="AE108" s="103">
        <f t="shared" si="16"/>
        <v>0</v>
      </c>
      <c r="AF108" s="103">
        <f t="shared" si="17"/>
        <v>0</v>
      </c>
      <c r="AG108" s="3"/>
    </row>
    <row r="109" spans="1:33" ht="13.2" x14ac:dyDescent="0.25">
      <c r="B109" s="1" t="str">
        <f>адреса!$G$106</f>
        <v>кв.3</v>
      </c>
      <c r="C109" s="522">
        <f>адреса!$I$106</f>
        <v>30000003</v>
      </c>
      <c r="D109" s="6" t="str">
        <f>адреса!$K$106</f>
        <v>ФИО-3-3</v>
      </c>
      <c r="E109" s="6">
        <v>28021.53</v>
      </c>
      <c r="F109" s="6">
        <v>2794.68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/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/>
      <c r="T109" s="6"/>
      <c r="U109" s="6"/>
      <c r="V109" s="6">
        <v>2794.68</v>
      </c>
      <c r="W109" s="6">
        <v>0</v>
      </c>
      <c r="X109" s="6">
        <v>30816.21</v>
      </c>
      <c r="Y109" s="513">
        <f>IF(A109&lt;&gt;"",IF(A109=мар17!A109,0,1),IF(AND(B109=мар17!B109,C109=мар17!C109),0,1))</f>
        <v>0</v>
      </c>
      <c r="Z109" s="70" t="str">
        <f t="shared" si="14"/>
        <v>ул. Третья д.3</v>
      </c>
      <c r="AA109" s="504">
        <f>IF($B109&lt;&gt;"",MAX(AA$7:AA108)+1,0)</f>
        <v>100</v>
      </c>
      <c r="AB109" s="502">
        <f t="shared" si="13"/>
        <v>109</v>
      </c>
      <c r="AC109" s="504">
        <f>1</f>
        <v>1</v>
      </c>
      <c r="AD109" s="103">
        <f t="shared" si="15"/>
        <v>2794.68</v>
      </c>
      <c r="AE109" s="103">
        <f t="shared" si="16"/>
        <v>0</v>
      </c>
      <c r="AF109" s="103">
        <f t="shared" si="17"/>
        <v>0</v>
      </c>
      <c r="AG109" s="3"/>
    </row>
    <row r="110" spans="1:33" ht="13.2" x14ac:dyDescent="0.25">
      <c r="B110" s="1" t="str">
        <f>адреса!$G$107</f>
        <v>кв.4</v>
      </c>
      <c r="C110" s="522">
        <f>адреса!$I$107</f>
        <v>30000004</v>
      </c>
      <c r="D110" s="6" t="str">
        <f>адреса!$K$107</f>
        <v>ФИО-3-4</v>
      </c>
      <c r="E110" s="6">
        <v>25222.84</v>
      </c>
      <c r="F110" s="6">
        <v>2515.56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/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/>
      <c r="T110" s="6"/>
      <c r="U110" s="6"/>
      <c r="V110" s="6">
        <v>2515.56</v>
      </c>
      <c r="W110" s="6">
        <v>0</v>
      </c>
      <c r="X110" s="6">
        <v>27738.400000000001</v>
      </c>
      <c r="Y110" s="513">
        <f>IF(A110&lt;&gt;"",IF(A110=мар17!A110,0,1),IF(AND(B110=мар17!B110,C110=мар17!C110),0,1))</f>
        <v>0</v>
      </c>
      <c r="Z110" s="70" t="str">
        <f t="shared" si="14"/>
        <v>ул. Третья д.3</v>
      </c>
      <c r="AA110" s="504">
        <f>IF($B110&lt;&gt;"",MAX(AA$7:AA109)+1,0)</f>
        <v>101</v>
      </c>
      <c r="AB110" s="502">
        <f t="shared" si="13"/>
        <v>110</v>
      </c>
      <c r="AC110" s="504">
        <f>1</f>
        <v>1</v>
      </c>
      <c r="AD110" s="103">
        <f t="shared" si="15"/>
        <v>2515.56</v>
      </c>
      <c r="AE110" s="103">
        <f t="shared" si="16"/>
        <v>0</v>
      </c>
      <c r="AF110" s="103">
        <f t="shared" si="17"/>
        <v>0</v>
      </c>
      <c r="AG110" s="3"/>
    </row>
    <row r="111" spans="1:33" ht="13.2" x14ac:dyDescent="0.25">
      <c r="B111" s="1" t="str">
        <f>адреса!$G$108</f>
        <v>кв.5</v>
      </c>
      <c r="C111" s="522">
        <f>адреса!$I$108</f>
        <v>30000005</v>
      </c>
      <c r="D111" s="6" t="str">
        <f>адреса!$K$108</f>
        <v>ФИО-3-5</v>
      </c>
      <c r="E111" s="6">
        <v>22897.97</v>
      </c>
      <c r="F111" s="6">
        <v>3223.59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/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/>
      <c r="T111" s="6"/>
      <c r="U111" s="6"/>
      <c r="V111" s="6">
        <v>3223.59</v>
      </c>
      <c r="W111" s="6">
        <v>0</v>
      </c>
      <c r="X111" s="6">
        <v>26121.56</v>
      </c>
      <c r="Y111" s="513">
        <f>IF(A111&lt;&gt;"",IF(A111=мар17!A111,0,1),IF(AND(B111=мар17!B111,C111=мар17!C111),0,1))</f>
        <v>0</v>
      </c>
      <c r="Z111" s="70" t="str">
        <f t="shared" si="14"/>
        <v>ул. Третья д.3</v>
      </c>
      <c r="AA111" s="504">
        <f>IF($B111&lt;&gt;"",MAX(AA$7:AA110)+1,0)</f>
        <v>102</v>
      </c>
      <c r="AB111" s="502">
        <f t="shared" si="13"/>
        <v>111</v>
      </c>
      <c r="AC111" s="504">
        <f>1</f>
        <v>1</v>
      </c>
      <c r="AD111" s="103">
        <f t="shared" si="15"/>
        <v>3223.59</v>
      </c>
      <c r="AE111" s="103">
        <f t="shared" si="16"/>
        <v>0</v>
      </c>
      <c r="AF111" s="103">
        <f t="shared" si="17"/>
        <v>0</v>
      </c>
      <c r="AG111" s="3"/>
    </row>
    <row r="112" spans="1:33" ht="13.2" x14ac:dyDescent="0.25">
      <c r="B112" s="1" t="str">
        <f>адреса!$G$109</f>
        <v>кв.6</v>
      </c>
      <c r="C112" s="522">
        <f>адреса!$I$109</f>
        <v>30000006</v>
      </c>
      <c r="D112" s="6" t="str">
        <f>адреса!$K$109</f>
        <v>ФИО-3-6</v>
      </c>
      <c r="E112" s="6">
        <v>10751.64</v>
      </c>
      <c r="F112" s="6">
        <v>2069.63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/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/>
      <c r="T112" s="6"/>
      <c r="U112" s="6"/>
      <c r="V112" s="6">
        <v>2069.63</v>
      </c>
      <c r="W112" s="6">
        <v>0</v>
      </c>
      <c r="X112" s="6">
        <v>12821.27</v>
      </c>
      <c r="Y112" s="513">
        <f>IF(A112&lt;&gt;"",IF(A112=мар17!A112,0,1),IF(AND(B112=мар17!B112,C112=мар17!C112),0,1))</f>
        <v>0</v>
      </c>
      <c r="Z112" s="70" t="str">
        <f t="shared" si="14"/>
        <v>ул. Третья д.3</v>
      </c>
      <c r="AA112" s="504">
        <f>IF($B112&lt;&gt;"",MAX(AA$7:AA111)+1,0)</f>
        <v>103</v>
      </c>
      <c r="AB112" s="502">
        <f t="shared" si="13"/>
        <v>112</v>
      </c>
      <c r="AC112" s="504">
        <f>1</f>
        <v>1</v>
      </c>
      <c r="AD112" s="103">
        <f t="shared" si="15"/>
        <v>2069.63</v>
      </c>
      <c r="AE112" s="103">
        <f t="shared" si="16"/>
        <v>0</v>
      </c>
      <c r="AF112" s="103">
        <f t="shared" si="17"/>
        <v>0</v>
      </c>
      <c r="AG112" s="3"/>
    </row>
    <row r="113" spans="2:33" ht="13.2" x14ac:dyDescent="0.25">
      <c r="B113" s="1" t="str">
        <f>адреса!$G$110</f>
        <v>кв.7</v>
      </c>
      <c r="C113" s="522">
        <f>адреса!$I$110</f>
        <v>30000007</v>
      </c>
      <c r="D113" s="6" t="str">
        <f>адреса!$K$110</f>
        <v>ФИО-3-7</v>
      </c>
      <c r="E113" s="6">
        <v>8902.2000000000007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/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/>
      <c r="T113" s="6"/>
      <c r="U113" s="6"/>
      <c r="V113" s="6">
        <v>0</v>
      </c>
      <c r="W113" s="6">
        <v>0</v>
      </c>
      <c r="X113" s="6">
        <v>8902.2000000000007</v>
      </c>
      <c r="Y113" s="513">
        <f>IF(A113&lt;&gt;"",IF(A113=мар17!A113,0,1),IF(AND(B113=мар17!B113,C113=мар17!C113),0,1))</f>
        <v>0</v>
      </c>
      <c r="Z113" s="70" t="str">
        <f t="shared" si="14"/>
        <v>ул. Третья д.3</v>
      </c>
      <c r="AA113" s="504">
        <f>IF($B113&lt;&gt;"",MAX(AA$7:AA112)+1,0)</f>
        <v>104</v>
      </c>
      <c r="AB113" s="502">
        <f t="shared" si="13"/>
        <v>113</v>
      </c>
      <c r="AC113" s="504">
        <f>1</f>
        <v>1</v>
      </c>
      <c r="AD113" s="103">
        <f t="shared" si="15"/>
        <v>0</v>
      </c>
      <c r="AE113" s="103">
        <f t="shared" si="16"/>
        <v>0</v>
      </c>
      <c r="AF113" s="103">
        <f t="shared" si="17"/>
        <v>0</v>
      </c>
      <c r="AG113" s="3"/>
    </row>
    <row r="114" spans="2:33" ht="13.2" x14ac:dyDescent="0.25">
      <c r="B114" s="1" t="str">
        <f>адреса!$G$111</f>
        <v>кв.8</v>
      </c>
      <c r="C114" s="522">
        <f>адреса!$I$111</f>
        <v>30000008</v>
      </c>
      <c r="D114" s="6" t="str">
        <f>адреса!$K$111</f>
        <v>ФИО-3-8</v>
      </c>
      <c r="E114" s="6">
        <v>34404.04</v>
      </c>
      <c r="F114" s="6">
        <v>3431.23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/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/>
      <c r="T114" s="6"/>
      <c r="U114" s="6"/>
      <c r="V114" s="6">
        <v>3431.23</v>
      </c>
      <c r="W114" s="6">
        <v>0</v>
      </c>
      <c r="X114" s="6">
        <v>37835.269999999997</v>
      </c>
      <c r="Y114" s="513">
        <f>IF(A114&lt;&gt;"",IF(A114=мар17!A114,0,1),IF(AND(B114=мар17!B114,C114=мар17!C114),0,1))</f>
        <v>0</v>
      </c>
      <c r="Z114" s="70" t="str">
        <f t="shared" si="14"/>
        <v>ул. Третья д.3</v>
      </c>
      <c r="AA114" s="504">
        <f>IF($B114&lt;&gt;"",MAX(AA$7:AA113)+1,0)</f>
        <v>105</v>
      </c>
      <c r="AB114" s="502">
        <f t="shared" si="13"/>
        <v>114</v>
      </c>
      <c r="AC114" s="504">
        <f>1</f>
        <v>1</v>
      </c>
      <c r="AD114" s="103">
        <f t="shared" si="15"/>
        <v>3431.23</v>
      </c>
      <c r="AE114" s="103">
        <f t="shared" si="16"/>
        <v>0</v>
      </c>
      <c r="AF114" s="103">
        <f t="shared" si="17"/>
        <v>0</v>
      </c>
      <c r="AG114" s="3"/>
    </row>
    <row r="115" spans="2:33" ht="13.2" x14ac:dyDescent="0.25">
      <c r="B115" s="1" t="str">
        <f>адреса!$G$112</f>
        <v>кв.9</v>
      </c>
      <c r="C115" s="522">
        <f>адреса!$I$112</f>
        <v>30000009</v>
      </c>
      <c r="D115" s="6" t="str">
        <f>адреса!$K$112</f>
        <v>ФИО-3-9</v>
      </c>
      <c r="E115" s="6">
        <v>2509.38</v>
      </c>
      <c r="F115" s="6">
        <v>3070.41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/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/>
      <c r="T115" s="6"/>
      <c r="U115" s="6"/>
      <c r="V115" s="6">
        <v>3070.41</v>
      </c>
      <c r="W115" s="6">
        <v>4000</v>
      </c>
      <c r="X115" s="6">
        <v>1579.79</v>
      </c>
      <c r="Y115" s="513">
        <f>IF(A115&lt;&gt;"",IF(A115=мар17!A115,0,1),IF(AND(B115=мар17!B115,C115=мар17!C115),0,1))</f>
        <v>0</v>
      </c>
      <c r="Z115" s="70" t="str">
        <f t="shared" si="14"/>
        <v>ул. Третья д.3</v>
      </c>
      <c r="AA115" s="504">
        <f>IF($B115&lt;&gt;"",MAX(AA$7:AA114)+1,0)</f>
        <v>106</v>
      </c>
      <c r="AB115" s="502">
        <f t="shared" si="13"/>
        <v>115</v>
      </c>
      <c r="AC115" s="504">
        <f>1</f>
        <v>1</v>
      </c>
      <c r="AD115" s="103">
        <f t="shared" si="15"/>
        <v>3070.41</v>
      </c>
      <c r="AE115" s="103">
        <f t="shared" si="16"/>
        <v>0</v>
      </c>
      <c r="AF115" s="103">
        <f t="shared" si="17"/>
        <v>0</v>
      </c>
      <c r="AG115" s="3"/>
    </row>
    <row r="116" spans="2:33" ht="13.2" x14ac:dyDescent="0.25">
      <c r="B116" s="1" t="str">
        <f>адреса!$G$113</f>
        <v>кв.10</v>
      </c>
      <c r="C116" s="522">
        <f>адреса!$I$113</f>
        <v>30000010</v>
      </c>
      <c r="D116" s="6" t="str">
        <f>адреса!$K$113</f>
        <v>ФИО-3-10</v>
      </c>
      <c r="E116" s="6">
        <v>23209.08</v>
      </c>
      <c r="F116" s="6">
        <v>2314.7199999999998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/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/>
      <c r="T116" s="6"/>
      <c r="U116" s="6"/>
      <c r="V116" s="6">
        <v>2314.7199999999998</v>
      </c>
      <c r="W116" s="6">
        <v>0</v>
      </c>
      <c r="X116" s="6">
        <v>25523.8</v>
      </c>
      <c r="Y116" s="513">
        <f>IF(A116&lt;&gt;"",IF(A116=мар17!A116,0,1),IF(AND(B116=мар17!B116,C116=мар17!C116),0,1))</f>
        <v>0</v>
      </c>
      <c r="Z116" s="70" t="str">
        <f t="shared" si="14"/>
        <v>ул. Третья д.3</v>
      </c>
      <c r="AA116" s="504">
        <f>IF($B116&lt;&gt;"",MAX(AA$7:AA115)+1,0)</f>
        <v>107</v>
      </c>
      <c r="AB116" s="502">
        <f t="shared" si="13"/>
        <v>116</v>
      </c>
      <c r="AC116" s="504">
        <f>1</f>
        <v>1</v>
      </c>
      <c r="AD116" s="103">
        <f t="shared" si="15"/>
        <v>2314.7199999999998</v>
      </c>
      <c r="AE116" s="103">
        <f t="shared" si="16"/>
        <v>0</v>
      </c>
      <c r="AF116" s="103">
        <f t="shared" si="17"/>
        <v>0</v>
      </c>
      <c r="AG116" s="3"/>
    </row>
    <row r="117" spans="2:33" ht="13.2" x14ac:dyDescent="0.25">
      <c r="B117" s="1" t="str">
        <f>адреса!$G$114</f>
        <v>кв.11</v>
      </c>
      <c r="C117" s="522">
        <f>адреса!$I$114</f>
        <v>30000011</v>
      </c>
      <c r="D117" s="6" t="str">
        <f>адреса!$K$114</f>
        <v>ФИО-3-11</v>
      </c>
      <c r="E117" s="6">
        <v>-3276.98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/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/>
      <c r="T117" s="6"/>
      <c r="U117" s="6"/>
      <c r="V117" s="6">
        <v>0</v>
      </c>
      <c r="W117" s="6">
        <v>0</v>
      </c>
      <c r="X117" s="6">
        <v>-3276.98</v>
      </c>
      <c r="Y117" s="513">
        <f>IF(A117&lt;&gt;"",IF(A117=мар17!A117,0,1),IF(AND(B117=мар17!B117,C117=мар17!C117),0,1))</f>
        <v>0</v>
      </c>
      <c r="Z117" s="70" t="str">
        <f t="shared" si="14"/>
        <v>ул. Третья д.3</v>
      </c>
      <c r="AA117" s="504">
        <f>IF($B117&lt;&gt;"",MAX(AA$7:AA116)+1,0)</f>
        <v>108</v>
      </c>
      <c r="AB117" s="502">
        <f t="shared" si="13"/>
        <v>117</v>
      </c>
      <c r="AC117" s="504">
        <f>1</f>
        <v>1</v>
      </c>
      <c r="AD117" s="103">
        <f t="shared" si="15"/>
        <v>0</v>
      </c>
      <c r="AE117" s="103">
        <f t="shared" si="16"/>
        <v>0</v>
      </c>
      <c r="AF117" s="103">
        <f t="shared" si="17"/>
        <v>0</v>
      </c>
      <c r="AG117" s="3"/>
    </row>
    <row r="118" spans="2:33" ht="13.2" x14ac:dyDescent="0.25">
      <c r="B118" s="1" t="str">
        <f>адреса!$G$115</f>
        <v>кв.12</v>
      </c>
      <c r="C118" s="522">
        <f>адреса!$I$115</f>
        <v>30000012</v>
      </c>
      <c r="D118" s="6" t="str">
        <f>адреса!$K$115</f>
        <v>ФИО-3-12</v>
      </c>
      <c r="E118" s="6">
        <v>35666.9</v>
      </c>
      <c r="F118" s="6">
        <v>3557.18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/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/>
      <c r="T118" s="6"/>
      <c r="U118" s="6"/>
      <c r="V118" s="6">
        <v>3557.18</v>
      </c>
      <c r="W118" s="6">
        <v>0</v>
      </c>
      <c r="X118" s="6">
        <v>39224.080000000002</v>
      </c>
      <c r="Y118" s="513">
        <f>IF(A118&lt;&gt;"",IF(A118=мар17!A118,0,1),IF(AND(B118=мар17!B118,C118=мар17!C118),0,1))</f>
        <v>0</v>
      </c>
      <c r="Z118" s="70" t="str">
        <f t="shared" si="14"/>
        <v>ул. Третья д.3</v>
      </c>
      <c r="AA118" s="504">
        <f>IF($B118&lt;&gt;"",MAX(AA$7:AA117)+1,0)</f>
        <v>109</v>
      </c>
      <c r="AB118" s="502">
        <f t="shared" si="13"/>
        <v>118</v>
      </c>
      <c r="AC118" s="504">
        <f>1</f>
        <v>1</v>
      </c>
      <c r="AD118" s="103">
        <f t="shared" si="15"/>
        <v>3557.18</v>
      </c>
      <c r="AE118" s="103">
        <f t="shared" si="16"/>
        <v>0</v>
      </c>
      <c r="AF118" s="103">
        <f t="shared" si="17"/>
        <v>0</v>
      </c>
      <c r="AG118" s="3"/>
    </row>
    <row r="119" spans="2:33" ht="13.2" x14ac:dyDescent="0.25">
      <c r="B119" s="1" t="str">
        <f>адреса!$G$116</f>
        <v>кв.13</v>
      </c>
      <c r="C119" s="522">
        <f>адреса!$I$116</f>
        <v>30000013</v>
      </c>
      <c r="D119" s="6" t="str">
        <f>адреса!$K$116</f>
        <v>ФИО-3-13</v>
      </c>
      <c r="E119" s="6">
        <v>3348.18</v>
      </c>
      <c r="F119" s="6">
        <v>2917.23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/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/>
      <c r="T119" s="6"/>
      <c r="U119" s="6"/>
      <c r="V119" s="6">
        <v>2917.23</v>
      </c>
      <c r="W119" s="6">
        <v>2856.38</v>
      </c>
      <c r="X119" s="6">
        <v>3409.03</v>
      </c>
      <c r="Y119" s="513">
        <f>IF(A119&lt;&gt;"",IF(A119=мар17!A119,0,1),IF(AND(B119=мар17!B119,C119=мар17!C119),0,1))</f>
        <v>0</v>
      </c>
      <c r="Z119" s="70" t="str">
        <f t="shared" si="14"/>
        <v>ул. Третья д.3</v>
      </c>
      <c r="AA119" s="504">
        <f>IF($B119&lt;&gt;"",MAX(AA$7:AA118)+1,0)</f>
        <v>110</v>
      </c>
      <c r="AB119" s="502">
        <f t="shared" si="13"/>
        <v>119</v>
      </c>
      <c r="AC119" s="504">
        <f>1</f>
        <v>1</v>
      </c>
      <c r="AD119" s="103">
        <f t="shared" si="15"/>
        <v>2917.23</v>
      </c>
      <c r="AE119" s="103">
        <f t="shared" si="16"/>
        <v>0</v>
      </c>
      <c r="AF119" s="103">
        <f t="shared" si="17"/>
        <v>0</v>
      </c>
      <c r="AG119" s="3"/>
    </row>
    <row r="120" spans="2:33" ht="13.2" x14ac:dyDescent="0.25">
      <c r="B120" s="1" t="str">
        <f>адреса!$G$117</f>
        <v>кв.14</v>
      </c>
      <c r="C120" s="522">
        <f>адреса!$I$117</f>
        <v>30000014</v>
      </c>
      <c r="D120" s="6" t="str">
        <f>адреса!$K$117</f>
        <v>ФИО-3-14</v>
      </c>
      <c r="E120" s="6">
        <v>22581.11</v>
      </c>
      <c r="F120" s="6">
        <v>2253.4499999999998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/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/>
      <c r="T120" s="6"/>
      <c r="U120" s="6"/>
      <c r="V120" s="6">
        <v>2253.4499999999998</v>
      </c>
      <c r="W120" s="6">
        <v>0</v>
      </c>
      <c r="X120" s="6">
        <v>24834.560000000001</v>
      </c>
      <c r="Y120" s="513">
        <f>IF(A120&lt;&gt;"",IF(A120=мар17!A120,0,1),IF(AND(B120=мар17!B120,C120=мар17!C120),0,1))</f>
        <v>0</v>
      </c>
      <c r="Z120" s="70" t="str">
        <f t="shared" si="14"/>
        <v>ул. Третья д.3</v>
      </c>
      <c r="AA120" s="504">
        <f>IF($B120&lt;&gt;"",MAX(AA$7:AA119)+1,0)</f>
        <v>111</v>
      </c>
      <c r="AB120" s="502">
        <f t="shared" si="13"/>
        <v>120</v>
      </c>
      <c r="AC120" s="504">
        <f>1</f>
        <v>1</v>
      </c>
      <c r="AD120" s="103">
        <f t="shared" si="15"/>
        <v>2253.4499999999998</v>
      </c>
      <c r="AE120" s="103">
        <f t="shared" si="16"/>
        <v>0</v>
      </c>
      <c r="AF120" s="103">
        <f t="shared" si="17"/>
        <v>0</v>
      </c>
      <c r="AG120" s="3"/>
    </row>
    <row r="121" spans="2:33" ht="13.2" x14ac:dyDescent="0.25">
      <c r="B121" s="1" t="str">
        <f>адреса!$G$118</f>
        <v>кв.15</v>
      </c>
      <c r="C121" s="522">
        <f>адреса!$I$118</f>
        <v>30000015</v>
      </c>
      <c r="D121" s="6" t="str">
        <f>адреса!$K$118</f>
        <v>ФИО-3-15</v>
      </c>
      <c r="E121" s="6">
        <v>2794.68</v>
      </c>
      <c r="F121" s="6">
        <v>2794.68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/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/>
      <c r="T121" s="6"/>
      <c r="U121" s="6"/>
      <c r="V121" s="6">
        <v>2794.68</v>
      </c>
      <c r="W121" s="6">
        <v>2794.68</v>
      </c>
      <c r="X121" s="6">
        <v>2794.68</v>
      </c>
      <c r="Y121" s="513">
        <f>IF(A121&lt;&gt;"",IF(A121=мар17!A121,0,1),IF(AND(B121=мар17!B121,C121=мар17!C121),0,1))</f>
        <v>0</v>
      </c>
      <c r="Z121" s="70" t="str">
        <f t="shared" si="14"/>
        <v>ул. Третья д.3</v>
      </c>
      <c r="AA121" s="504">
        <f>IF($B121&lt;&gt;"",MAX(AA$7:AA120)+1,0)</f>
        <v>112</v>
      </c>
      <c r="AB121" s="502">
        <f t="shared" si="13"/>
        <v>121</v>
      </c>
      <c r="AC121" s="504">
        <f>1</f>
        <v>1</v>
      </c>
      <c r="AD121" s="103">
        <f t="shared" si="15"/>
        <v>2794.68</v>
      </c>
      <c r="AE121" s="103">
        <f t="shared" si="16"/>
        <v>0</v>
      </c>
      <c r="AF121" s="103">
        <f t="shared" si="17"/>
        <v>0</v>
      </c>
      <c r="AG121" s="3"/>
    </row>
    <row r="122" spans="2:33" ht="13.2" x14ac:dyDescent="0.25">
      <c r="B122" s="1" t="str">
        <f>адреса!$G$119</f>
        <v>кв.16</v>
      </c>
      <c r="C122" s="522">
        <f>адреса!$I$119</f>
        <v>30000016</v>
      </c>
      <c r="D122" s="6" t="str">
        <f>адреса!$K$119</f>
        <v>ФИО-3-16</v>
      </c>
      <c r="E122" s="6">
        <v>35393.86</v>
      </c>
      <c r="F122" s="6">
        <v>3529.95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/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  <c r="S122" s="6"/>
      <c r="T122" s="6"/>
      <c r="U122" s="6"/>
      <c r="V122" s="6">
        <v>3529.95</v>
      </c>
      <c r="W122" s="6">
        <v>0</v>
      </c>
      <c r="X122" s="6">
        <v>38923.81</v>
      </c>
      <c r="Y122" s="513">
        <f>IF(A122&lt;&gt;"",IF(A122=мар17!A122,0,1),IF(AND(B122=мар17!B122,C122=мар17!C122),0,1))</f>
        <v>0</v>
      </c>
      <c r="Z122" s="70" t="str">
        <f t="shared" si="14"/>
        <v>ул. Третья д.3</v>
      </c>
      <c r="AA122" s="504">
        <f>IF($B122&lt;&gt;"",MAX(AA$7:AA121)+1,0)</f>
        <v>113</v>
      </c>
      <c r="AB122" s="502">
        <f t="shared" si="13"/>
        <v>122</v>
      </c>
      <c r="AC122" s="504">
        <f>1</f>
        <v>1</v>
      </c>
      <c r="AD122" s="103">
        <f t="shared" si="15"/>
        <v>3529.95</v>
      </c>
      <c r="AE122" s="103">
        <f t="shared" si="16"/>
        <v>0</v>
      </c>
      <c r="AF122" s="103">
        <f t="shared" si="17"/>
        <v>0</v>
      </c>
      <c r="AG122" s="3"/>
    </row>
    <row r="123" spans="2:33" ht="13.2" x14ac:dyDescent="0.25">
      <c r="B123" s="1" t="str">
        <f>адреса!$G$120</f>
        <v>кв.17</v>
      </c>
      <c r="C123" s="522">
        <f>адреса!$I$120</f>
        <v>30000017</v>
      </c>
      <c r="D123" s="6" t="str">
        <f>адреса!$K$120</f>
        <v>ФИО-3-17</v>
      </c>
      <c r="E123" s="6">
        <v>2652.68</v>
      </c>
      <c r="F123" s="6">
        <v>3056.79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/>
      <c r="M123" s="6">
        <v>0</v>
      </c>
      <c r="N123" s="6">
        <v>0</v>
      </c>
      <c r="O123" s="6">
        <v>0</v>
      </c>
      <c r="P123" s="6">
        <v>0</v>
      </c>
      <c r="Q123" s="6">
        <v>0</v>
      </c>
      <c r="R123" s="6">
        <v>0</v>
      </c>
      <c r="S123" s="6"/>
      <c r="T123" s="6"/>
      <c r="U123" s="6"/>
      <c r="V123" s="6">
        <v>3056.79</v>
      </c>
      <c r="W123" s="6">
        <v>0</v>
      </c>
      <c r="X123" s="6">
        <v>5709.47</v>
      </c>
      <c r="Y123" s="513">
        <f>IF(A123&lt;&gt;"",IF(A123=мар17!A123,0,1),IF(AND(B123=мар17!B123,C123=мар17!C123),0,1))</f>
        <v>0</v>
      </c>
      <c r="Z123" s="70" t="str">
        <f t="shared" si="14"/>
        <v>ул. Третья д.3</v>
      </c>
      <c r="AA123" s="504">
        <f>IF($B123&lt;&gt;"",MAX(AA$7:AA122)+1,0)</f>
        <v>114</v>
      </c>
      <c r="AB123" s="502">
        <f t="shared" si="13"/>
        <v>123</v>
      </c>
      <c r="AC123" s="504">
        <f>1</f>
        <v>1</v>
      </c>
      <c r="AD123" s="103">
        <f t="shared" si="15"/>
        <v>3056.79</v>
      </c>
      <c r="AE123" s="103">
        <f t="shared" si="16"/>
        <v>0</v>
      </c>
      <c r="AF123" s="103">
        <f t="shared" si="17"/>
        <v>0</v>
      </c>
      <c r="AG123" s="3"/>
    </row>
    <row r="124" spans="2:33" ht="13.2" x14ac:dyDescent="0.25">
      <c r="B124" s="1" t="str">
        <f>адреса!$G$121</f>
        <v>кв.18</v>
      </c>
      <c r="C124" s="522">
        <f>адреса!$I$121</f>
        <v>30000018</v>
      </c>
      <c r="D124" s="6" t="str">
        <f>адреса!$K$121</f>
        <v>ФИО-3-18</v>
      </c>
      <c r="E124" s="6">
        <v>20785.810000000001</v>
      </c>
      <c r="F124" s="6">
        <v>2073.04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/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/>
      <c r="T124" s="6"/>
      <c r="U124" s="6"/>
      <c r="V124" s="6">
        <v>2073.04</v>
      </c>
      <c r="W124" s="6">
        <v>0</v>
      </c>
      <c r="X124" s="6">
        <v>22858.85</v>
      </c>
      <c r="Y124" s="513">
        <f>IF(A124&lt;&gt;"",IF(A124=мар17!A124,0,1),IF(AND(B124=мар17!B124,C124=мар17!C124),0,1))</f>
        <v>0</v>
      </c>
      <c r="Z124" s="70" t="str">
        <f t="shared" si="14"/>
        <v>ул. Третья д.3</v>
      </c>
      <c r="AA124" s="504">
        <f>IF($B124&lt;&gt;"",MAX(AA$7:AA123)+1,0)</f>
        <v>115</v>
      </c>
      <c r="AB124" s="502">
        <f t="shared" si="13"/>
        <v>124</v>
      </c>
      <c r="AC124" s="504">
        <f>1</f>
        <v>1</v>
      </c>
      <c r="AD124" s="103">
        <f t="shared" si="15"/>
        <v>2073.04</v>
      </c>
      <c r="AE124" s="103">
        <f t="shared" si="16"/>
        <v>0</v>
      </c>
      <c r="AF124" s="103">
        <f t="shared" si="17"/>
        <v>0</v>
      </c>
      <c r="AG124" s="3"/>
    </row>
    <row r="125" spans="2:33" ht="13.2" x14ac:dyDescent="0.25">
      <c r="B125" s="1" t="str">
        <f>адреса!$G$122</f>
        <v>кв.19</v>
      </c>
      <c r="C125" s="522">
        <f>адреса!$I$122</f>
        <v>30000019</v>
      </c>
      <c r="D125" s="6" t="str">
        <f>адреса!$K$122</f>
        <v>ФИО-3-19</v>
      </c>
      <c r="E125" s="6">
        <v>15256.57</v>
      </c>
      <c r="F125" s="6">
        <v>1521.59</v>
      </c>
      <c r="G125" s="6">
        <v>0</v>
      </c>
      <c r="H125" s="6">
        <v>0</v>
      </c>
      <c r="I125" s="6">
        <v>0</v>
      </c>
      <c r="J125" s="6">
        <v>0</v>
      </c>
      <c r="K125" s="6">
        <v>0</v>
      </c>
      <c r="L125" s="6"/>
      <c r="M125" s="6">
        <v>0</v>
      </c>
      <c r="N125" s="6">
        <v>0</v>
      </c>
      <c r="O125" s="6">
        <v>0</v>
      </c>
      <c r="P125" s="6">
        <v>0</v>
      </c>
      <c r="Q125" s="6">
        <v>0</v>
      </c>
      <c r="R125" s="6">
        <v>0</v>
      </c>
      <c r="S125" s="6"/>
      <c r="T125" s="6"/>
      <c r="U125" s="6"/>
      <c r="V125" s="6">
        <v>1521.59</v>
      </c>
      <c r="W125" s="6">
        <v>0</v>
      </c>
      <c r="X125" s="6">
        <v>16778.16</v>
      </c>
      <c r="Y125" s="513">
        <f>IF(A125&lt;&gt;"",IF(A125=мар17!A125,0,1),IF(AND(B125=мар17!B125,C125=мар17!C125),0,1))</f>
        <v>0</v>
      </c>
      <c r="Z125" s="70" t="str">
        <f t="shared" si="14"/>
        <v>ул. Третья д.3</v>
      </c>
      <c r="AA125" s="504">
        <f>IF($B125&lt;&gt;"",MAX(AA$7:AA124)+1,0)</f>
        <v>116</v>
      </c>
      <c r="AB125" s="502">
        <f t="shared" si="13"/>
        <v>125</v>
      </c>
      <c r="AC125" s="504">
        <f>1</f>
        <v>1</v>
      </c>
      <c r="AD125" s="103">
        <f t="shared" si="15"/>
        <v>1521.59</v>
      </c>
      <c r="AE125" s="103">
        <f t="shared" si="16"/>
        <v>0</v>
      </c>
      <c r="AF125" s="103">
        <f t="shared" si="17"/>
        <v>0</v>
      </c>
      <c r="AG125" s="3"/>
    </row>
    <row r="126" spans="2:33" ht="13.2" x14ac:dyDescent="0.25">
      <c r="B126" s="1" t="str">
        <f>адреса!$G$123</f>
        <v>кв.20</v>
      </c>
      <c r="C126" s="522">
        <f>адреса!$I$123</f>
        <v>30000020</v>
      </c>
      <c r="D126" s="6" t="str">
        <f>адреса!$K$123</f>
        <v>ФИО-3-20</v>
      </c>
      <c r="E126" s="6">
        <v>31127.48</v>
      </c>
      <c r="F126" s="6">
        <v>3104.45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/>
      <c r="M126" s="6">
        <v>0</v>
      </c>
      <c r="N126" s="6">
        <v>0</v>
      </c>
      <c r="O126" s="6">
        <v>0</v>
      </c>
      <c r="P126" s="6">
        <v>0</v>
      </c>
      <c r="Q126" s="6">
        <v>0</v>
      </c>
      <c r="R126" s="6">
        <v>0</v>
      </c>
      <c r="S126" s="6"/>
      <c r="T126" s="6"/>
      <c r="U126" s="6"/>
      <c r="V126" s="6">
        <v>3104.45</v>
      </c>
      <c r="W126" s="6">
        <v>0</v>
      </c>
      <c r="X126" s="6">
        <v>34231.93</v>
      </c>
      <c r="Y126" s="513">
        <f>IF(A126&lt;&gt;"",IF(A126=мар17!A126,0,1),IF(AND(B126=мар17!B126,C126=мар17!C126),0,1))</f>
        <v>0</v>
      </c>
      <c r="Z126" s="70" t="str">
        <f t="shared" si="14"/>
        <v>ул. Третья д.3</v>
      </c>
      <c r="AA126" s="504">
        <f>IF($B126&lt;&gt;"",MAX(AA$7:AA125)+1,0)</f>
        <v>117</v>
      </c>
      <c r="AB126" s="502">
        <f t="shared" si="13"/>
        <v>126</v>
      </c>
      <c r="AC126" s="504">
        <f>1</f>
        <v>1</v>
      </c>
      <c r="AD126" s="103">
        <f t="shared" si="15"/>
        <v>3104.45</v>
      </c>
      <c r="AE126" s="103">
        <f t="shared" si="16"/>
        <v>0</v>
      </c>
      <c r="AF126" s="103">
        <f t="shared" si="17"/>
        <v>0</v>
      </c>
      <c r="AG126" s="3"/>
    </row>
    <row r="127" spans="2:33" ht="13.2" x14ac:dyDescent="0.25">
      <c r="B127" s="1" t="str">
        <f>адреса!$G$124</f>
        <v>кв.21</v>
      </c>
      <c r="C127" s="522">
        <f>адреса!$I$124</f>
        <v>30000021</v>
      </c>
      <c r="D127" s="6" t="str">
        <f>адреса!$K$124</f>
        <v>ФИО-3-21</v>
      </c>
      <c r="E127" s="6">
        <v>15884.92</v>
      </c>
      <c r="F127" s="6">
        <v>1739.44</v>
      </c>
      <c r="G127" s="6">
        <v>0</v>
      </c>
      <c r="H127" s="6">
        <v>0</v>
      </c>
      <c r="I127" s="6">
        <v>0</v>
      </c>
      <c r="J127" s="6">
        <v>0</v>
      </c>
      <c r="K127" s="6">
        <v>0</v>
      </c>
      <c r="L127" s="6"/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>
        <v>0</v>
      </c>
      <c r="S127" s="6"/>
      <c r="T127" s="6"/>
      <c r="U127" s="6"/>
      <c r="V127" s="6">
        <v>1739.44</v>
      </c>
      <c r="W127" s="6">
        <v>5448</v>
      </c>
      <c r="X127" s="6">
        <v>12176.36</v>
      </c>
      <c r="Y127" s="513">
        <f>IF(A127&lt;&gt;"",IF(A127=мар17!A127,0,1),IF(AND(B127=мар17!B127,C127=мар17!C127),0,1))</f>
        <v>0</v>
      </c>
      <c r="Z127" s="70" t="str">
        <f t="shared" si="14"/>
        <v>ул. Третья д.3</v>
      </c>
      <c r="AA127" s="504">
        <f>IF($B127&lt;&gt;"",MAX(AA$7:AA126)+1,0)</f>
        <v>118</v>
      </c>
      <c r="AB127" s="502">
        <f t="shared" si="13"/>
        <v>127</v>
      </c>
      <c r="AC127" s="504">
        <f>1</f>
        <v>1</v>
      </c>
      <c r="AD127" s="103">
        <f t="shared" si="15"/>
        <v>1739.44</v>
      </c>
      <c r="AE127" s="103">
        <f t="shared" si="16"/>
        <v>0</v>
      </c>
      <c r="AF127" s="103">
        <f t="shared" si="17"/>
        <v>0</v>
      </c>
      <c r="AG127" s="3"/>
    </row>
    <row r="128" spans="2:33" ht="13.2" x14ac:dyDescent="0.25">
      <c r="B128" s="1" t="str">
        <f>адреса!$G$125</f>
        <v>кв.22</v>
      </c>
      <c r="C128" s="522">
        <f>адреса!$I$125</f>
        <v>30000022</v>
      </c>
      <c r="D128" s="6" t="str">
        <f>адреса!$K$125</f>
        <v>ФИО-3-22</v>
      </c>
      <c r="E128" s="6">
        <v>1612.54</v>
      </c>
      <c r="F128" s="6">
        <v>1654.34</v>
      </c>
      <c r="G128" s="6">
        <v>0</v>
      </c>
      <c r="H128" s="6">
        <v>0</v>
      </c>
      <c r="I128" s="6">
        <v>0</v>
      </c>
      <c r="J128" s="6">
        <v>0</v>
      </c>
      <c r="K128" s="6">
        <v>0</v>
      </c>
      <c r="L128" s="6"/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>
        <v>0</v>
      </c>
      <c r="S128" s="6"/>
      <c r="T128" s="6"/>
      <c r="U128" s="6"/>
      <c r="V128" s="6">
        <v>1654.34</v>
      </c>
      <c r="W128" s="6">
        <v>0</v>
      </c>
      <c r="X128" s="6">
        <v>3266.88</v>
      </c>
      <c r="Y128" s="513">
        <f>IF(A128&lt;&gt;"",IF(A128=мар17!A128,0,1),IF(AND(B128=мар17!B128,C128=мар17!C128),0,1))</f>
        <v>0</v>
      </c>
      <c r="Z128" s="70" t="str">
        <f t="shared" ref="Z128:Z191" si="18">IF(AND(A128&lt;&gt;"",B128=""),A128,Z127)</f>
        <v>ул. Третья д.3</v>
      </c>
      <c r="AA128" s="504">
        <f>IF($B128&lt;&gt;"",MAX(AA$7:AA127)+1,0)</f>
        <v>119</v>
      </c>
      <c r="AB128" s="502">
        <f t="shared" si="13"/>
        <v>128</v>
      </c>
      <c r="AC128" s="504">
        <f>1</f>
        <v>1</v>
      </c>
      <c r="AD128" s="103">
        <f t="shared" ref="AD128:AD191" si="19">F128</f>
        <v>1654.34</v>
      </c>
      <c r="AE128" s="103">
        <f t="shared" ref="AE128:AE191" si="20">H128+I128+J128+K128+L128+O128+R128+S128</f>
        <v>0</v>
      </c>
      <c r="AF128" s="103">
        <f t="shared" ref="AF128:AF191" si="21">V128-AD128-AE128</f>
        <v>0</v>
      </c>
      <c r="AG128" s="3"/>
    </row>
    <row r="129" spans="2:33" ht="13.2" x14ac:dyDescent="0.25">
      <c r="B129" s="1" t="str">
        <f>адреса!$G$126</f>
        <v>кв.23</v>
      </c>
      <c r="C129" s="522">
        <f>адреса!$I$126</f>
        <v>30000023</v>
      </c>
      <c r="D129" s="6" t="str">
        <f>адреса!$K$126</f>
        <v>ФИО-3-23</v>
      </c>
      <c r="E129" s="6">
        <v>5019.83</v>
      </c>
      <c r="F129" s="6">
        <v>2726.6</v>
      </c>
      <c r="G129" s="6">
        <v>0</v>
      </c>
      <c r="H129" s="6">
        <v>0</v>
      </c>
      <c r="I129" s="6">
        <v>0</v>
      </c>
      <c r="J129" s="6">
        <v>0</v>
      </c>
      <c r="K129" s="6">
        <v>0</v>
      </c>
      <c r="L129" s="6"/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  <c r="S129" s="6"/>
      <c r="T129" s="6"/>
      <c r="U129" s="6"/>
      <c r="V129" s="6">
        <v>2726.6</v>
      </c>
      <c r="W129" s="6">
        <v>5019.83</v>
      </c>
      <c r="X129" s="6">
        <v>2726.6</v>
      </c>
      <c r="Y129" s="513">
        <f>IF(A129&lt;&gt;"",IF(A129=мар17!A129,0,1),IF(AND(B129=мар17!B129,C129=мар17!C129),0,1))</f>
        <v>0</v>
      </c>
      <c r="Z129" s="70" t="str">
        <f t="shared" si="18"/>
        <v>ул. Третья д.3</v>
      </c>
      <c r="AA129" s="504">
        <f>IF($B129&lt;&gt;"",MAX(AA$7:AA128)+1,0)</f>
        <v>120</v>
      </c>
      <c r="AB129" s="502">
        <f t="shared" si="13"/>
        <v>129</v>
      </c>
      <c r="AC129" s="504">
        <f>1</f>
        <v>1</v>
      </c>
      <c r="AD129" s="103">
        <f t="shared" si="19"/>
        <v>2726.6</v>
      </c>
      <c r="AE129" s="103">
        <f t="shared" si="20"/>
        <v>0</v>
      </c>
      <c r="AF129" s="103">
        <f t="shared" si="21"/>
        <v>0</v>
      </c>
      <c r="AG129" s="3"/>
    </row>
    <row r="130" spans="2:33" ht="13.2" x14ac:dyDescent="0.25">
      <c r="B130" s="1" t="str">
        <f>адреса!$G$127</f>
        <v>кв.24</v>
      </c>
      <c r="C130" s="522">
        <f>адреса!$I$127</f>
        <v>30000024</v>
      </c>
      <c r="D130" s="6" t="str">
        <f>адреса!$K$127</f>
        <v>ФИО-3-24</v>
      </c>
      <c r="E130" s="6">
        <v>17440.919999999998</v>
      </c>
      <c r="F130" s="6">
        <v>1739.44</v>
      </c>
      <c r="G130" s="6">
        <v>0</v>
      </c>
      <c r="H130" s="6">
        <v>0</v>
      </c>
      <c r="I130" s="6">
        <v>0</v>
      </c>
      <c r="J130" s="6">
        <v>0</v>
      </c>
      <c r="K130" s="6">
        <v>0</v>
      </c>
      <c r="L130" s="6"/>
      <c r="M130" s="6">
        <v>0</v>
      </c>
      <c r="N130" s="6">
        <v>0</v>
      </c>
      <c r="O130" s="6">
        <v>0</v>
      </c>
      <c r="P130" s="6">
        <v>0</v>
      </c>
      <c r="Q130" s="6">
        <v>0</v>
      </c>
      <c r="R130" s="6">
        <v>0</v>
      </c>
      <c r="S130" s="6"/>
      <c r="T130" s="6"/>
      <c r="U130" s="6"/>
      <c r="V130" s="6">
        <v>1739.44</v>
      </c>
      <c r="W130" s="6">
        <v>0</v>
      </c>
      <c r="X130" s="6">
        <v>19180.36</v>
      </c>
      <c r="Y130" s="513">
        <f>IF(A130&lt;&gt;"",IF(A130=мар17!A130,0,1),IF(AND(B130=мар17!B130,C130=мар17!C130),0,1))</f>
        <v>0</v>
      </c>
      <c r="Z130" s="70" t="str">
        <f t="shared" si="18"/>
        <v>ул. Третья д.3</v>
      </c>
      <c r="AA130" s="504">
        <f>IF($B130&lt;&gt;"",MAX(AA$7:AA129)+1,0)</f>
        <v>121</v>
      </c>
      <c r="AB130" s="502">
        <f t="shared" si="13"/>
        <v>130</v>
      </c>
      <c r="AC130" s="504">
        <f>1</f>
        <v>1</v>
      </c>
      <c r="AD130" s="103">
        <f t="shared" si="19"/>
        <v>1739.44</v>
      </c>
      <c r="AE130" s="103">
        <f t="shared" si="20"/>
        <v>0</v>
      </c>
      <c r="AF130" s="103">
        <f t="shared" si="21"/>
        <v>0</v>
      </c>
      <c r="AG130" s="3"/>
    </row>
    <row r="131" spans="2:33" ht="13.2" x14ac:dyDescent="0.25">
      <c r="B131" s="1" t="str">
        <f>адреса!$G$128</f>
        <v>кв.25</v>
      </c>
      <c r="C131" s="522">
        <f>адреса!$I$128</f>
        <v>30000025</v>
      </c>
      <c r="D131" s="6" t="str">
        <f>адреса!$K$128</f>
        <v>ФИО-3-25</v>
      </c>
      <c r="E131" s="6">
        <v>16621.810000000001</v>
      </c>
      <c r="F131" s="6">
        <v>1657.75</v>
      </c>
      <c r="G131" s="6">
        <v>0</v>
      </c>
      <c r="H131" s="6">
        <v>0</v>
      </c>
      <c r="I131" s="6">
        <v>0</v>
      </c>
      <c r="J131" s="6">
        <v>0</v>
      </c>
      <c r="K131" s="6">
        <v>0</v>
      </c>
      <c r="L131" s="6"/>
      <c r="M131" s="6">
        <v>0</v>
      </c>
      <c r="N131" s="6">
        <v>0</v>
      </c>
      <c r="O131" s="6">
        <v>0</v>
      </c>
      <c r="P131" s="6">
        <v>0</v>
      </c>
      <c r="Q131" s="6">
        <v>0</v>
      </c>
      <c r="R131" s="6">
        <v>0</v>
      </c>
      <c r="S131" s="6"/>
      <c r="T131" s="6"/>
      <c r="U131" s="6"/>
      <c r="V131" s="6">
        <v>1657.75</v>
      </c>
      <c r="W131" s="6">
        <v>0</v>
      </c>
      <c r="X131" s="6">
        <v>18279.560000000001</v>
      </c>
      <c r="Y131" s="513">
        <f>IF(A131&lt;&gt;"",IF(A131=мар17!A131,0,1),IF(AND(B131=мар17!B131,C131=мар17!C131),0,1))</f>
        <v>0</v>
      </c>
      <c r="Z131" s="70" t="str">
        <f t="shared" si="18"/>
        <v>ул. Третья д.3</v>
      </c>
      <c r="AA131" s="504">
        <f>IF($B131&lt;&gt;"",MAX(AA$7:AA130)+1,0)</f>
        <v>122</v>
      </c>
      <c r="AB131" s="502">
        <f t="shared" si="13"/>
        <v>131</v>
      </c>
      <c r="AC131" s="504">
        <f>1</f>
        <v>1</v>
      </c>
      <c r="AD131" s="103">
        <f t="shared" si="19"/>
        <v>1657.75</v>
      </c>
      <c r="AE131" s="103">
        <f t="shared" si="20"/>
        <v>0</v>
      </c>
      <c r="AF131" s="103">
        <f t="shared" si="21"/>
        <v>0</v>
      </c>
      <c r="AG131" s="3"/>
    </row>
    <row r="132" spans="2:33" ht="13.2" x14ac:dyDescent="0.25">
      <c r="B132" s="1" t="str">
        <f>адреса!$G$129</f>
        <v>кв.26</v>
      </c>
      <c r="C132" s="522">
        <f>адреса!$I$129</f>
        <v>30000026</v>
      </c>
      <c r="D132" s="6" t="str">
        <f>адреса!$K$129</f>
        <v>ФИО-3-26</v>
      </c>
      <c r="E132" s="6">
        <v>28649.62</v>
      </c>
      <c r="F132" s="6">
        <v>2859.36</v>
      </c>
      <c r="G132" s="6">
        <v>0</v>
      </c>
      <c r="H132" s="6">
        <v>0</v>
      </c>
      <c r="I132" s="6">
        <v>0</v>
      </c>
      <c r="J132" s="6">
        <v>0</v>
      </c>
      <c r="K132" s="6">
        <v>0</v>
      </c>
      <c r="L132" s="6"/>
      <c r="M132" s="6">
        <v>0</v>
      </c>
      <c r="N132" s="6">
        <v>0</v>
      </c>
      <c r="O132" s="6">
        <v>0</v>
      </c>
      <c r="P132" s="6">
        <v>0</v>
      </c>
      <c r="Q132" s="6">
        <v>0</v>
      </c>
      <c r="R132" s="6">
        <v>0</v>
      </c>
      <c r="S132" s="6"/>
      <c r="T132" s="6"/>
      <c r="U132" s="6"/>
      <c r="V132" s="6">
        <v>2859.36</v>
      </c>
      <c r="W132" s="6">
        <v>0</v>
      </c>
      <c r="X132" s="6">
        <v>31508.98</v>
      </c>
      <c r="Y132" s="513">
        <f>IF(A132&lt;&gt;"",IF(A132=мар17!A132,0,1),IF(AND(B132=мар17!B132,C132=мар17!C132),0,1))</f>
        <v>0</v>
      </c>
      <c r="Z132" s="70" t="str">
        <f t="shared" si="18"/>
        <v>ул. Третья д.3</v>
      </c>
      <c r="AA132" s="504">
        <f>IF($B132&lt;&gt;"",MAX(AA$7:AA131)+1,0)</f>
        <v>123</v>
      </c>
      <c r="AB132" s="502">
        <f t="shared" si="13"/>
        <v>132</v>
      </c>
      <c r="AC132" s="504">
        <f>1</f>
        <v>1</v>
      </c>
      <c r="AD132" s="103">
        <f t="shared" si="19"/>
        <v>2859.36</v>
      </c>
      <c r="AE132" s="103">
        <f t="shared" si="20"/>
        <v>0</v>
      </c>
      <c r="AF132" s="103">
        <f t="shared" si="21"/>
        <v>0</v>
      </c>
      <c r="AG132" s="3"/>
    </row>
    <row r="133" spans="2:33" ht="13.2" x14ac:dyDescent="0.25">
      <c r="B133" s="1" t="str">
        <f>адреса!$G$130</f>
        <v>кв.27</v>
      </c>
      <c r="C133" s="522">
        <f>адреса!$I$130</f>
        <v>30000027</v>
      </c>
      <c r="D133" s="6" t="str">
        <f>адреса!$K$130</f>
        <v>ФИО-3-27</v>
      </c>
      <c r="E133" s="6">
        <v>3075.17</v>
      </c>
      <c r="F133" s="6">
        <v>2716.39</v>
      </c>
      <c r="G133" s="6">
        <v>0</v>
      </c>
      <c r="H133" s="6">
        <v>0</v>
      </c>
      <c r="I133" s="6">
        <v>0</v>
      </c>
      <c r="J133" s="6">
        <v>0</v>
      </c>
      <c r="K133" s="6">
        <v>0</v>
      </c>
      <c r="L133" s="6"/>
      <c r="M133" s="6">
        <v>0</v>
      </c>
      <c r="N133" s="6">
        <v>0</v>
      </c>
      <c r="O133" s="6">
        <v>0</v>
      </c>
      <c r="P133" s="6">
        <v>0</v>
      </c>
      <c r="Q133" s="6">
        <v>0</v>
      </c>
      <c r="R133" s="6">
        <v>0</v>
      </c>
      <c r="S133" s="6"/>
      <c r="T133" s="6"/>
      <c r="U133" s="6"/>
      <c r="V133" s="6">
        <v>2716.39</v>
      </c>
      <c r="W133" s="6">
        <v>2665.33</v>
      </c>
      <c r="X133" s="6">
        <v>3126.23</v>
      </c>
      <c r="Y133" s="513">
        <f>IF(A133&lt;&gt;"",IF(A133=мар17!A133,0,1),IF(AND(B133=мар17!B133,C133=мар17!C133),0,1))</f>
        <v>0</v>
      </c>
      <c r="Z133" s="70" t="str">
        <f t="shared" si="18"/>
        <v>ул. Третья д.3</v>
      </c>
      <c r="AA133" s="504">
        <f>IF($B133&lt;&gt;"",MAX(AA$7:AA132)+1,0)</f>
        <v>124</v>
      </c>
      <c r="AB133" s="502">
        <f t="shared" si="13"/>
        <v>133</v>
      </c>
      <c r="AC133" s="504">
        <f>1</f>
        <v>1</v>
      </c>
      <c r="AD133" s="103">
        <f t="shared" si="19"/>
        <v>2716.39</v>
      </c>
      <c r="AE133" s="103">
        <f t="shared" si="20"/>
        <v>0</v>
      </c>
      <c r="AF133" s="103">
        <f t="shared" si="21"/>
        <v>0</v>
      </c>
      <c r="AG133" s="3"/>
    </row>
    <row r="134" spans="2:33" ht="13.2" x14ac:dyDescent="0.25">
      <c r="B134" s="1" t="str">
        <f>адреса!$G$131</f>
        <v>кв.28</v>
      </c>
      <c r="C134" s="522">
        <f>адреса!$I$131</f>
        <v>30000028</v>
      </c>
      <c r="D134" s="6" t="str">
        <f>адреса!$K$131</f>
        <v>ФИО-3-28</v>
      </c>
      <c r="E134" s="6">
        <v>15686.64</v>
      </c>
      <c r="F134" s="6">
        <v>1565.84</v>
      </c>
      <c r="G134" s="6">
        <v>0</v>
      </c>
      <c r="H134" s="6">
        <v>0</v>
      </c>
      <c r="I134" s="6">
        <v>0</v>
      </c>
      <c r="J134" s="6">
        <v>0</v>
      </c>
      <c r="K134" s="6">
        <v>0</v>
      </c>
      <c r="L134" s="6"/>
      <c r="M134" s="6">
        <v>0</v>
      </c>
      <c r="N134" s="6">
        <v>0</v>
      </c>
      <c r="O134" s="6">
        <v>0</v>
      </c>
      <c r="P134" s="6">
        <v>0</v>
      </c>
      <c r="Q134" s="6">
        <v>0</v>
      </c>
      <c r="R134" s="6">
        <v>0</v>
      </c>
      <c r="S134" s="6"/>
      <c r="T134" s="6"/>
      <c r="U134" s="6"/>
      <c r="V134" s="6">
        <v>1565.84</v>
      </c>
      <c r="W134" s="6">
        <v>0</v>
      </c>
      <c r="X134" s="6">
        <v>17252.48</v>
      </c>
      <c r="Y134" s="513">
        <f>IF(A134&lt;&gt;"",IF(A134=мар17!A134,0,1),IF(AND(B134=мар17!B134,C134=мар17!C134),0,1))</f>
        <v>0</v>
      </c>
      <c r="Z134" s="70" t="str">
        <f t="shared" si="18"/>
        <v>ул. Третья д.3</v>
      </c>
      <c r="AA134" s="504">
        <f>IF($B134&lt;&gt;"",MAX(AA$7:AA133)+1,0)</f>
        <v>125</v>
      </c>
      <c r="AB134" s="502">
        <f t="shared" si="13"/>
        <v>134</v>
      </c>
      <c r="AC134" s="504">
        <f>1</f>
        <v>1</v>
      </c>
      <c r="AD134" s="103">
        <f t="shared" si="19"/>
        <v>1565.84</v>
      </c>
      <c r="AE134" s="103">
        <f t="shared" si="20"/>
        <v>0</v>
      </c>
      <c r="AF134" s="103">
        <f t="shared" si="21"/>
        <v>0</v>
      </c>
      <c r="AG134" s="3"/>
    </row>
    <row r="135" spans="2:33" ht="13.2" x14ac:dyDescent="0.25">
      <c r="B135" s="1" t="str">
        <f>адреса!$G$132</f>
        <v>кв.29</v>
      </c>
      <c r="C135" s="522">
        <f>адреса!$I$132</f>
        <v>30000029</v>
      </c>
      <c r="D135" s="6" t="str">
        <f>адреса!$K$132</f>
        <v>ФИО-3-29</v>
      </c>
      <c r="E135" s="6">
        <v>1695.19</v>
      </c>
      <c r="F135" s="6">
        <v>1695.19</v>
      </c>
      <c r="G135" s="6">
        <v>0</v>
      </c>
      <c r="H135" s="6">
        <v>0</v>
      </c>
      <c r="I135" s="6">
        <v>0</v>
      </c>
      <c r="J135" s="6">
        <v>0</v>
      </c>
      <c r="K135" s="6">
        <v>0</v>
      </c>
      <c r="L135" s="6"/>
      <c r="M135" s="6">
        <v>0</v>
      </c>
      <c r="N135" s="6">
        <v>0</v>
      </c>
      <c r="O135" s="6">
        <v>0</v>
      </c>
      <c r="P135" s="6">
        <v>0</v>
      </c>
      <c r="Q135" s="6">
        <v>0</v>
      </c>
      <c r="R135" s="6">
        <v>0</v>
      </c>
      <c r="S135" s="6"/>
      <c r="T135" s="6"/>
      <c r="U135" s="6"/>
      <c r="V135" s="6">
        <v>1695.19</v>
      </c>
      <c r="W135" s="6">
        <v>1600</v>
      </c>
      <c r="X135" s="6">
        <v>1790.38</v>
      </c>
      <c r="Y135" s="513">
        <f>IF(A135&lt;&gt;"",IF(A135=мар17!A135,0,1),IF(AND(B135=мар17!B135,C135=мар17!C135),0,1))</f>
        <v>0</v>
      </c>
      <c r="Z135" s="70" t="str">
        <f t="shared" si="18"/>
        <v>ул. Третья д.3</v>
      </c>
      <c r="AA135" s="504">
        <f>IF($B135&lt;&gt;"",MAX(AA$7:AA134)+1,0)</f>
        <v>126</v>
      </c>
      <c r="AB135" s="502">
        <f t="shared" si="13"/>
        <v>135</v>
      </c>
      <c r="AC135" s="504">
        <f>1</f>
        <v>1</v>
      </c>
      <c r="AD135" s="103">
        <f t="shared" si="19"/>
        <v>1695.19</v>
      </c>
      <c r="AE135" s="103">
        <f t="shared" si="20"/>
        <v>0</v>
      </c>
      <c r="AF135" s="103">
        <f t="shared" si="21"/>
        <v>0</v>
      </c>
      <c r="AG135" s="3"/>
    </row>
    <row r="136" spans="2:33" ht="13.2" x14ac:dyDescent="0.25">
      <c r="B136" s="1" t="str">
        <f>адреса!$G$133</f>
        <v>кв.30</v>
      </c>
      <c r="C136" s="522">
        <f>адреса!$I$133</f>
        <v>30000030</v>
      </c>
      <c r="D136" s="6" t="str">
        <f>адреса!$K$133</f>
        <v>ФИО-3-30</v>
      </c>
      <c r="E136" s="6">
        <v>2859.36</v>
      </c>
      <c r="F136" s="6">
        <v>2859.36</v>
      </c>
      <c r="G136" s="6">
        <v>0</v>
      </c>
      <c r="H136" s="6">
        <v>0</v>
      </c>
      <c r="I136" s="6">
        <v>0</v>
      </c>
      <c r="J136" s="6">
        <v>0</v>
      </c>
      <c r="K136" s="6">
        <v>0</v>
      </c>
      <c r="L136" s="6"/>
      <c r="M136" s="6">
        <v>0</v>
      </c>
      <c r="N136" s="6">
        <v>0</v>
      </c>
      <c r="O136" s="6">
        <v>0</v>
      </c>
      <c r="P136" s="6">
        <v>0</v>
      </c>
      <c r="Q136" s="6">
        <v>0</v>
      </c>
      <c r="R136" s="6">
        <v>0</v>
      </c>
      <c r="S136" s="6"/>
      <c r="T136" s="6"/>
      <c r="U136" s="6"/>
      <c r="V136" s="6">
        <v>2859.36</v>
      </c>
      <c r="W136" s="6">
        <v>2859.36</v>
      </c>
      <c r="X136" s="6">
        <v>2859.36</v>
      </c>
      <c r="Y136" s="513">
        <f>IF(A136&lt;&gt;"",IF(A136=мар17!A136,0,1),IF(AND(B136=мар17!B136,C136=мар17!C136),0,1))</f>
        <v>0</v>
      </c>
      <c r="Z136" s="70" t="str">
        <f t="shared" si="18"/>
        <v>ул. Третья д.3</v>
      </c>
      <c r="AA136" s="504">
        <f>IF($B136&lt;&gt;"",MAX(AA$7:AA135)+1,0)</f>
        <v>127</v>
      </c>
      <c r="AB136" s="502">
        <f t="shared" si="13"/>
        <v>136</v>
      </c>
      <c r="AC136" s="504">
        <f>1</f>
        <v>1</v>
      </c>
      <c r="AD136" s="103">
        <f t="shared" si="19"/>
        <v>2859.36</v>
      </c>
      <c r="AE136" s="103">
        <f t="shared" si="20"/>
        <v>0</v>
      </c>
      <c r="AF136" s="103">
        <f t="shared" si="21"/>
        <v>0</v>
      </c>
      <c r="AG136" s="3"/>
    </row>
    <row r="137" spans="2:33" ht="13.2" x14ac:dyDescent="0.25">
      <c r="B137" s="1" t="str">
        <f>адреса!$G$134</f>
        <v>кв.31</v>
      </c>
      <c r="C137" s="522">
        <f>адреса!$I$134</f>
        <v>30000031</v>
      </c>
      <c r="D137" s="6" t="str">
        <f>адреса!$K$134</f>
        <v>ФИО-3-31</v>
      </c>
      <c r="E137" s="6">
        <v>35154.93</v>
      </c>
      <c r="F137" s="6">
        <v>3506.12</v>
      </c>
      <c r="G137" s="6">
        <v>0</v>
      </c>
      <c r="H137" s="6">
        <v>0</v>
      </c>
      <c r="I137" s="6">
        <v>0</v>
      </c>
      <c r="J137" s="6">
        <v>0</v>
      </c>
      <c r="K137" s="6">
        <v>0</v>
      </c>
      <c r="L137" s="6"/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>
        <v>0</v>
      </c>
      <c r="S137" s="6"/>
      <c r="T137" s="6"/>
      <c r="U137" s="6"/>
      <c r="V137" s="6">
        <v>3506.12</v>
      </c>
      <c r="W137" s="6">
        <v>0</v>
      </c>
      <c r="X137" s="6">
        <v>38661.050000000003</v>
      </c>
      <c r="Y137" s="513">
        <f>IF(A137&lt;&gt;"",IF(A137=мар17!A137,0,1),IF(AND(B137=мар17!B137,C137=мар17!C137),0,1))</f>
        <v>0</v>
      </c>
      <c r="Z137" s="70" t="str">
        <f t="shared" si="18"/>
        <v>ул. Третья д.3</v>
      </c>
      <c r="AA137" s="504">
        <f>IF($B137&lt;&gt;"",MAX(AA$7:AA136)+1,0)</f>
        <v>128</v>
      </c>
      <c r="AB137" s="502">
        <f t="shared" ref="AB137:AB200" si="22">AB136+1</f>
        <v>137</v>
      </c>
      <c r="AC137" s="504">
        <f>1</f>
        <v>1</v>
      </c>
      <c r="AD137" s="103">
        <f t="shared" si="19"/>
        <v>3506.12</v>
      </c>
      <c r="AE137" s="103">
        <f t="shared" si="20"/>
        <v>0</v>
      </c>
      <c r="AF137" s="103">
        <f t="shared" si="21"/>
        <v>0</v>
      </c>
      <c r="AG137" s="3"/>
    </row>
    <row r="138" spans="2:33" ht="13.2" x14ac:dyDescent="0.25">
      <c r="B138" s="1" t="str">
        <f>адреса!$G$135</f>
        <v>кв.32</v>
      </c>
      <c r="C138" s="522">
        <f>адреса!$I$135</f>
        <v>30000032</v>
      </c>
      <c r="D138" s="6" t="str">
        <f>адреса!$K$135</f>
        <v>ФИО-3-32</v>
      </c>
      <c r="E138" s="6">
        <v>31707.73</v>
      </c>
      <c r="F138" s="6">
        <v>3162.32</v>
      </c>
      <c r="G138" s="6">
        <v>0</v>
      </c>
      <c r="H138" s="6">
        <v>0</v>
      </c>
      <c r="I138" s="6">
        <v>0</v>
      </c>
      <c r="J138" s="6">
        <v>0</v>
      </c>
      <c r="K138" s="6">
        <v>0</v>
      </c>
      <c r="L138" s="6"/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>
        <v>0</v>
      </c>
      <c r="S138" s="6"/>
      <c r="T138" s="6"/>
      <c r="U138" s="6"/>
      <c r="V138" s="6">
        <v>3162.32</v>
      </c>
      <c r="W138" s="6">
        <v>0</v>
      </c>
      <c r="X138" s="6">
        <v>34870.050000000003</v>
      </c>
      <c r="Y138" s="513">
        <f>IF(A138&lt;&gt;"",IF(A138=мар17!A138,0,1),IF(AND(B138=мар17!B138,C138=мар17!C138),0,1))</f>
        <v>0</v>
      </c>
      <c r="Z138" s="70" t="str">
        <f t="shared" si="18"/>
        <v>ул. Третья д.3</v>
      </c>
      <c r="AA138" s="504">
        <f>IF($B138&lt;&gt;"",MAX(AA$7:AA137)+1,0)</f>
        <v>129</v>
      </c>
      <c r="AB138" s="502">
        <f t="shared" si="22"/>
        <v>138</v>
      </c>
      <c r="AC138" s="504">
        <f>1</f>
        <v>1</v>
      </c>
      <c r="AD138" s="103">
        <f t="shared" si="19"/>
        <v>3162.32</v>
      </c>
      <c r="AE138" s="103">
        <f t="shared" si="20"/>
        <v>0</v>
      </c>
      <c r="AF138" s="103">
        <f t="shared" si="21"/>
        <v>0</v>
      </c>
      <c r="AG138" s="3"/>
    </row>
    <row r="139" spans="2:33" ht="13.2" x14ac:dyDescent="0.25">
      <c r="B139" s="1" t="str">
        <f>адреса!$G$136</f>
        <v>кв.33</v>
      </c>
      <c r="C139" s="522">
        <f>адреса!$I$136</f>
        <v>30000033</v>
      </c>
      <c r="D139" s="6" t="str">
        <f>адреса!$K$136</f>
        <v>ФИО-3-33</v>
      </c>
      <c r="E139" s="6">
        <v>24847.360000000001</v>
      </c>
      <c r="F139" s="6">
        <v>2478.11</v>
      </c>
      <c r="G139" s="6">
        <v>0</v>
      </c>
      <c r="H139" s="6">
        <v>0</v>
      </c>
      <c r="I139" s="6">
        <v>0</v>
      </c>
      <c r="J139" s="6">
        <v>0</v>
      </c>
      <c r="K139" s="6">
        <v>0</v>
      </c>
      <c r="L139" s="6"/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 s="6"/>
      <c r="T139" s="6"/>
      <c r="U139" s="6"/>
      <c r="V139" s="6">
        <v>2478.11</v>
      </c>
      <c r="W139" s="6">
        <v>0</v>
      </c>
      <c r="X139" s="6">
        <v>27325.47</v>
      </c>
      <c r="Y139" s="513">
        <f>IF(A139&lt;&gt;"",IF(A139=мар17!A139,0,1),IF(AND(B139=мар17!B139,C139=мар17!C139),0,1))</f>
        <v>0</v>
      </c>
      <c r="Z139" s="70" t="str">
        <f t="shared" si="18"/>
        <v>ул. Третья д.3</v>
      </c>
      <c r="AA139" s="504">
        <f>IF($B139&lt;&gt;"",MAX(AA$7:AA138)+1,0)</f>
        <v>130</v>
      </c>
      <c r="AB139" s="502">
        <f t="shared" si="22"/>
        <v>139</v>
      </c>
      <c r="AC139" s="504">
        <f>1</f>
        <v>1</v>
      </c>
      <c r="AD139" s="103">
        <f t="shared" si="19"/>
        <v>2478.11</v>
      </c>
      <c r="AE139" s="103">
        <f t="shared" si="20"/>
        <v>0</v>
      </c>
      <c r="AF139" s="103">
        <f t="shared" si="21"/>
        <v>0</v>
      </c>
      <c r="AG139" s="3"/>
    </row>
    <row r="140" spans="2:33" ht="13.2" x14ac:dyDescent="0.25">
      <c r="B140" s="1" t="str">
        <f>адреса!$G$137</f>
        <v>кв.34</v>
      </c>
      <c r="C140" s="522">
        <f>адреса!$I$137</f>
        <v>30000034</v>
      </c>
      <c r="D140" s="6" t="str">
        <f>адреса!$K$137</f>
        <v>ФИО-3-34</v>
      </c>
      <c r="E140" s="6">
        <v>5234.54</v>
      </c>
      <c r="F140" s="6">
        <v>1344.58</v>
      </c>
      <c r="G140" s="6">
        <v>0</v>
      </c>
      <c r="H140" s="6">
        <v>0</v>
      </c>
      <c r="I140" s="6">
        <v>0</v>
      </c>
      <c r="J140" s="6">
        <v>0</v>
      </c>
      <c r="K140" s="6">
        <v>0</v>
      </c>
      <c r="L140" s="6"/>
      <c r="M140" s="6">
        <v>0</v>
      </c>
      <c r="N140" s="6">
        <v>0</v>
      </c>
      <c r="O140" s="6">
        <v>0</v>
      </c>
      <c r="P140" s="6">
        <v>0</v>
      </c>
      <c r="Q140" s="6">
        <v>0</v>
      </c>
      <c r="R140" s="6">
        <v>0</v>
      </c>
      <c r="S140" s="6"/>
      <c r="T140" s="6"/>
      <c r="U140" s="6"/>
      <c r="V140" s="6">
        <v>1344.58</v>
      </c>
      <c r="W140" s="6">
        <v>0</v>
      </c>
      <c r="X140" s="6">
        <v>6579.12</v>
      </c>
      <c r="Y140" s="513">
        <f>IF(A140&lt;&gt;"",IF(A140=мар17!A140,0,1),IF(AND(B140=мар17!B140,C140=мар17!C140),0,1))</f>
        <v>0</v>
      </c>
      <c r="Z140" s="70" t="str">
        <f t="shared" si="18"/>
        <v>ул. Третья д.3</v>
      </c>
      <c r="AA140" s="504">
        <f>IF($B140&lt;&gt;"",MAX(AA$7:AA139)+1,0)</f>
        <v>131</v>
      </c>
      <c r="AB140" s="502">
        <f t="shared" si="22"/>
        <v>140</v>
      </c>
      <c r="AC140" s="504">
        <f>1</f>
        <v>1</v>
      </c>
      <c r="AD140" s="103">
        <f t="shared" si="19"/>
        <v>1344.58</v>
      </c>
      <c r="AE140" s="103">
        <f t="shared" si="20"/>
        <v>0</v>
      </c>
      <c r="AF140" s="103">
        <f t="shared" si="21"/>
        <v>0</v>
      </c>
      <c r="AG140" s="3"/>
    </row>
    <row r="141" spans="2:33" ht="13.2" x14ac:dyDescent="0.25">
      <c r="B141" s="1" t="str">
        <f>адреса!$G$138</f>
        <v>кв.35</v>
      </c>
      <c r="C141" s="522">
        <f>адреса!$I$138</f>
        <v>30000035</v>
      </c>
      <c r="D141" s="6" t="str">
        <f>адреса!$K$138</f>
        <v>ФИО-3-35</v>
      </c>
      <c r="E141" s="6">
        <v>2216</v>
      </c>
      <c r="F141" s="6">
        <v>2216</v>
      </c>
      <c r="G141" s="6">
        <v>0</v>
      </c>
      <c r="H141" s="6">
        <v>0</v>
      </c>
      <c r="I141" s="6">
        <v>0</v>
      </c>
      <c r="J141" s="6">
        <v>0</v>
      </c>
      <c r="K141" s="6">
        <v>0</v>
      </c>
      <c r="L141" s="6"/>
      <c r="M141" s="6">
        <v>0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/>
      <c r="T141" s="6"/>
      <c r="U141" s="6"/>
      <c r="V141" s="6">
        <v>2216</v>
      </c>
      <c r="W141" s="6">
        <v>0</v>
      </c>
      <c r="X141" s="6">
        <v>4432</v>
      </c>
      <c r="Y141" s="513">
        <f>IF(A141&lt;&gt;"",IF(A141=мар17!A141,0,1),IF(AND(B141=мар17!B141,C141=мар17!C141),0,1))</f>
        <v>0</v>
      </c>
      <c r="Z141" s="70" t="str">
        <f t="shared" si="18"/>
        <v>ул. Третья д.3</v>
      </c>
      <c r="AA141" s="504">
        <f>IF($B141&lt;&gt;"",MAX(AA$7:AA140)+1,0)</f>
        <v>132</v>
      </c>
      <c r="AB141" s="502">
        <f t="shared" si="22"/>
        <v>141</v>
      </c>
      <c r="AC141" s="504">
        <f>1</f>
        <v>1</v>
      </c>
      <c r="AD141" s="103">
        <f t="shared" si="19"/>
        <v>2216</v>
      </c>
      <c r="AE141" s="103">
        <f t="shared" si="20"/>
        <v>0</v>
      </c>
      <c r="AF141" s="103">
        <f t="shared" si="21"/>
        <v>0</v>
      </c>
      <c r="AG141" s="3"/>
    </row>
    <row r="142" spans="2:33" ht="13.2" x14ac:dyDescent="0.25">
      <c r="B142" s="1" t="str">
        <f>адреса!$G$139</f>
        <v>кв.36</v>
      </c>
      <c r="C142" s="522">
        <f>адреса!$I$139</f>
        <v>30000036</v>
      </c>
      <c r="D142" s="6" t="str">
        <f>адреса!$K$139</f>
        <v>ФИО-3-36</v>
      </c>
      <c r="E142" s="6">
        <v>19488.78</v>
      </c>
      <c r="F142" s="6">
        <v>1943.68</v>
      </c>
      <c r="G142" s="6">
        <v>0</v>
      </c>
      <c r="H142" s="6">
        <v>0</v>
      </c>
      <c r="I142" s="6">
        <v>0</v>
      </c>
      <c r="J142" s="6">
        <v>0</v>
      </c>
      <c r="K142" s="6">
        <v>0</v>
      </c>
      <c r="L142" s="6"/>
      <c r="M142" s="6">
        <v>0</v>
      </c>
      <c r="N142" s="6">
        <v>0</v>
      </c>
      <c r="O142" s="6">
        <v>0</v>
      </c>
      <c r="P142" s="6">
        <v>0</v>
      </c>
      <c r="Q142" s="6">
        <v>0</v>
      </c>
      <c r="R142" s="6">
        <v>0</v>
      </c>
      <c r="S142" s="6"/>
      <c r="T142" s="6"/>
      <c r="U142" s="6"/>
      <c r="V142" s="6">
        <v>1943.68</v>
      </c>
      <c r="W142" s="6">
        <v>0</v>
      </c>
      <c r="X142" s="6">
        <v>21432.46</v>
      </c>
      <c r="Y142" s="513">
        <f>IF(A142&lt;&gt;"",IF(A142=мар17!A142,0,1),IF(AND(B142=мар17!B142,C142=мар17!C142),0,1))</f>
        <v>0</v>
      </c>
      <c r="Z142" s="70" t="str">
        <f t="shared" si="18"/>
        <v>ул. Третья д.3</v>
      </c>
      <c r="AA142" s="504">
        <f>IF($B142&lt;&gt;"",MAX(AA$7:AA141)+1,0)</f>
        <v>133</v>
      </c>
      <c r="AB142" s="502">
        <f t="shared" si="22"/>
        <v>142</v>
      </c>
      <c r="AC142" s="504">
        <f>1</f>
        <v>1</v>
      </c>
      <c r="AD142" s="103">
        <f t="shared" si="19"/>
        <v>1943.68</v>
      </c>
      <c r="AE142" s="103">
        <f t="shared" si="20"/>
        <v>0</v>
      </c>
      <c r="AF142" s="103">
        <f t="shared" si="21"/>
        <v>0</v>
      </c>
      <c r="AG142" s="3"/>
    </row>
    <row r="143" spans="2:33" ht="13.2" x14ac:dyDescent="0.25">
      <c r="B143" s="1" t="str">
        <f>адреса!$G$140</f>
        <v>кв.37</v>
      </c>
      <c r="C143" s="522">
        <f>адреса!$I$140</f>
        <v>30000037</v>
      </c>
      <c r="D143" s="6" t="str">
        <f>адреса!$K$140</f>
        <v>ФИО-3-37</v>
      </c>
      <c r="E143" s="6">
        <v>21118.44</v>
      </c>
      <c r="F143" s="6">
        <v>3519.74</v>
      </c>
      <c r="G143" s="6">
        <v>0</v>
      </c>
      <c r="H143" s="6">
        <v>0</v>
      </c>
      <c r="I143" s="6">
        <v>0</v>
      </c>
      <c r="J143" s="6">
        <v>0</v>
      </c>
      <c r="K143" s="6">
        <v>0</v>
      </c>
      <c r="L143" s="6"/>
      <c r="M143" s="6">
        <v>0</v>
      </c>
      <c r="N143" s="6">
        <v>0</v>
      </c>
      <c r="O143" s="6">
        <v>0</v>
      </c>
      <c r="P143" s="6">
        <v>0</v>
      </c>
      <c r="Q143" s="6">
        <v>0</v>
      </c>
      <c r="R143" s="6">
        <v>0</v>
      </c>
      <c r="S143" s="6"/>
      <c r="T143" s="6"/>
      <c r="U143" s="6"/>
      <c r="V143" s="6">
        <v>3519.74</v>
      </c>
      <c r="W143" s="6">
        <v>21118.44</v>
      </c>
      <c r="X143" s="6">
        <v>3519.74</v>
      </c>
      <c r="Y143" s="513">
        <f>IF(A143&lt;&gt;"",IF(A143=мар17!A143,0,1),IF(AND(B143=мар17!B143,C143=мар17!C143),0,1))</f>
        <v>0</v>
      </c>
      <c r="Z143" s="70" t="str">
        <f t="shared" si="18"/>
        <v>ул. Третья д.3</v>
      </c>
      <c r="AA143" s="504">
        <f>IF($B143&lt;&gt;"",MAX(AA$7:AA142)+1,0)</f>
        <v>134</v>
      </c>
      <c r="AB143" s="502">
        <f t="shared" si="22"/>
        <v>143</v>
      </c>
      <c r="AC143" s="504">
        <f>1</f>
        <v>1</v>
      </c>
      <c r="AD143" s="103">
        <f t="shared" si="19"/>
        <v>3519.74</v>
      </c>
      <c r="AE143" s="103">
        <f t="shared" si="20"/>
        <v>0</v>
      </c>
      <c r="AF143" s="103">
        <f t="shared" si="21"/>
        <v>0</v>
      </c>
      <c r="AG143" s="3"/>
    </row>
    <row r="144" spans="2:33" ht="13.2" x14ac:dyDescent="0.25">
      <c r="B144" s="1" t="str">
        <f>адреса!$G$141</f>
        <v>кв.38</v>
      </c>
      <c r="C144" s="522">
        <f>адреса!$I$141</f>
        <v>30000038</v>
      </c>
      <c r="D144" s="6" t="str">
        <f>адреса!$K$141</f>
        <v>ФИО-3-38</v>
      </c>
      <c r="E144" s="6">
        <v>29386.77</v>
      </c>
      <c r="F144" s="6">
        <v>2930.84</v>
      </c>
      <c r="G144" s="6">
        <v>0</v>
      </c>
      <c r="H144" s="6">
        <v>0</v>
      </c>
      <c r="I144" s="6">
        <v>0</v>
      </c>
      <c r="J144" s="6">
        <v>0</v>
      </c>
      <c r="K144" s="6">
        <v>0</v>
      </c>
      <c r="L144" s="6"/>
      <c r="M144" s="6">
        <v>0</v>
      </c>
      <c r="N144" s="6">
        <v>0</v>
      </c>
      <c r="O144" s="6">
        <v>0</v>
      </c>
      <c r="P144" s="6">
        <v>0</v>
      </c>
      <c r="Q144" s="6">
        <v>0</v>
      </c>
      <c r="R144" s="6">
        <v>0</v>
      </c>
      <c r="S144" s="6"/>
      <c r="T144" s="6"/>
      <c r="U144" s="6"/>
      <c r="V144" s="6">
        <v>2930.84</v>
      </c>
      <c r="W144" s="6">
        <v>0</v>
      </c>
      <c r="X144" s="6">
        <v>32317.61</v>
      </c>
      <c r="Y144" s="513">
        <f>IF(A144&lt;&gt;"",IF(A144=мар17!A144,0,1),IF(AND(B144=мар17!B144,C144=мар17!C144),0,1))</f>
        <v>0</v>
      </c>
      <c r="Z144" s="70" t="str">
        <f t="shared" si="18"/>
        <v>ул. Третья д.3</v>
      </c>
      <c r="AA144" s="504">
        <f>IF($B144&lt;&gt;"",MAX(AA$7:AA143)+1,0)</f>
        <v>135</v>
      </c>
      <c r="AB144" s="502">
        <f t="shared" si="22"/>
        <v>144</v>
      </c>
      <c r="AC144" s="504">
        <f>1</f>
        <v>1</v>
      </c>
      <c r="AD144" s="103">
        <f t="shared" si="19"/>
        <v>2930.84</v>
      </c>
      <c r="AE144" s="103">
        <f t="shared" si="20"/>
        <v>0</v>
      </c>
      <c r="AF144" s="103">
        <f t="shared" si="21"/>
        <v>0</v>
      </c>
      <c r="AG144" s="3"/>
    </row>
    <row r="145" spans="1:33" ht="13.2" x14ac:dyDescent="0.25">
      <c r="B145" s="1" t="str">
        <f>адреса!$G$142</f>
        <v>кв.39</v>
      </c>
      <c r="C145" s="522">
        <f>адреса!$I$142</f>
        <v>30000039</v>
      </c>
      <c r="D145" s="6" t="str">
        <f>адреса!$K$142</f>
        <v>ФИО-3-39</v>
      </c>
      <c r="E145" s="6">
        <v>22901.88</v>
      </c>
      <c r="F145" s="6">
        <v>2284.08</v>
      </c>
      <c r="G145" s="6">
        <v>0</v>
      </c>
      <c r="H145" s="6">
        <v>0</v>
      </c>
      <c r="I145" s="6">
        <v>0</v>
      </c>
      <c r="J145" s="6">
        <v>0</v>
      </c>
      <c r="K145" s="6">
        <v>0</v>
      </c>
      <c r="L145" s="6"/>
      <c r="M145" s="6">
        <v>0</v>
      </c>
      <c r="N145" s="6">
        <v>0</v>
      </c>
      <c r="O145" s="6">
        <v>0</v>
      </c>
      <c r="P145" s="6">
        <v>0</v>
      </c>
      <c r="Q145" s="6">
        <v>0</v>
      </c>
      <c r="R145" s="6">
        <v>0</v>
      </c>
      <c r="S145" s="6"/>
      <c r="T145" s="6"/>
      <c r="U145" s="6"/>
      <c r="V145" s="6">
        <v>2284.08</v>
      </c>
      <c r="W145" s="6">
        <v>0</v>
      </c>
      <c r="X145" s="6">
        <v>25185.96</v>
      </c>
      <c r="Y145" s="513">
        <f>IF(A145&lt;&gt;"",IF(A145=мар17!A145,0,1),IF(AND(B145=мар17!B145,C145=мар17!C145),0,1))</f>
        <v>0</v>
      </c>
      <c r="Z145" s="70" t="str">
        <f t="shared" si="18"/>
        <v>ул. Третья д.3</v>
      </c>
      <c r="AA145" s="504">
        <f>IF($B145&lt;&gt;"",MAX(AA$7:AA144)+1,0)</f>
        <v>136</v>
      </c>
      <c r="AB145" s="502">
        <f t="shared" si="22"/>
        <v>145</v>
      </c>
      <c r="AC145" s="504">
        <f>1</f>
        <v>1</v>
      </c>
      <c r="AD145" s="103">
        <f t="shared" si="19"/>
        <v>2284.08</v>
      </c>
      <c r="AE145" s="103">
        <f t="shared" si="20"/>
        <v>0</v>
      </c>
      <c r="AF145" s="103">
        <f t="shared" si="21"/>
        <v>0</v>
      </c>
      <c r="AG145" s="3"/>
    </row>
    <row r="146" spans="1:33" ht="13.2" x14ac:dyDescent="0.25">
      <c r="B146" s="1" t="str">
        <f>адреса!$G$143</f>
        <v>кв.40</v>
      </c>
      <c r="C146" s="522">
        <f>адреса!$I$143</f>
        <v>30000040</v>
      </c>
      <c r="D146" s="6" t="str">
        <f>адреса!$K$143</f>
        <v>ФИО-3-40</v>
      </c>
      <c r="E146" s="6">
        <v>33892.080000000002</v>
      </c>
      <c r="F146" s="6">
        <v>3380.17</v>
      </c>
      <c r="G146" s="6">
        <v>0</v>
      </c>
      <c r="H146" s="6">
        <v>0</v>
      </c>
      <c r="I146" s="6">
        <v>0</v>
      </c>
      <c r="J146" s="6">
        <v>0</v>
      </c>
      <c r="K146" s="6">
        <v>0</v>
      </c>
      <c r="L146" s="6"/>
      <c r="M146" s="6">
        <v>0</v>
      </c>
      <c r="N146" s="6">
        <v>0</v>
      </c>
      <c r="O146" s="6">
        <v>0</v>
      </c>
      <c r="P146" s="6">
        <v>0</v>
      </c>
      <c r="Q146" s="6">
        <v>0</v>
      </c>
      <c r="R146" s="6">
        <v>0</v>
      </c>
      <c r="S146" s="6"/>
      <c r="T146" s="6"/>
      <c r="U146" s="6"/>
      <c r="V146" s="6">
        <v>3380.17</v>
      </c>
      <c r="W146" s="6">
        <v>0</v>
      </c>
      <c r="X146" s="6">
        <v>37272.25</v>
      </c>
      <c r="Y146" s="513">
        <f>IF(A146&lt;&gt;"",IF(A146=мар17!A146,0,1),IF(AND(B146=мар17!B146,C146=мар17!C146),0,1))</f>
        <v>0</v>
      </c>
      <c r="Z146" s="70" t="str">
        <f t="shared" si="18"/>
        <v>ул. Третья д.3</v>
      </c>
      <c r="AA146" s="504">
        <f>IF($B146&lt;&gt;"",MAX(AA$7:AA145)+1,0)</f>
        <v>137</v>
      </c>
      <c r="AB146" s="502">
        <f t="shared" si="22"/>
        <v>146</v>
      </c>
      <c r="AC146" s="504">
        <f>1</f>
        <v>1</v>
      </c>
      <c r="AD146" s="103">
        <f t="shared" si="19"/>
        <v>3380.17</v>
      </c>
      <c r="AE146" s="103">
        <f t="shared" si="20"/>
        <v>0</v>
      </c>
      <c r="AF146" s="103">
        <f t="shared" si="21"/>
        <v>0</v>
      </c>
      <c r="AG146" s="3"/>
    </row>
    <row r="147" spans="1:33" ht="13.2" x14ac:dyDescent="0.25">
      <c r="B147" s="1" t="str">
        <f>адреса!$G$144</f>
        <v>кв.41</v>
      </c>
      <c r="C147" s="522">
        <f>адреса!$I$144</f>
        <v>30000041</v>
      </c>
      <c r="D147" s="6" t="str">
        <f>адреса!$K$144</f>
        <v>ФИО-3-41</v>
      </c>
      <c r="E147" s="6">
        <v>6326.19</v>
      </c>
      <c r="F147" s="6">
        <v>3386.98</v>
      </c>
      <c r="G147" s="6">
        <v>0</v>
      </c>
      <c r="H147" s="6">
        <v>0</v>
      </c>
      <c r="I147" s="6">
        <v>0</v>
      </c>
      <c r="J147" s="6">
        <v>0</v>
      </c>
      <c r="K147" s="6">
        <v>0</v>
      </c>
      <c r="L147" s="6"/>
      <c r="M147" s="6">
        <v>0</v>
      </c>
      <c r="N147" s="6">
        <v>0</v>
      </c>
      <c r="O147" s="6">
        <v>0</v>
      </c>
      <c r="P147" s="6">
        <v>0</v>
      </c>
      <c r="Q147" s="6">
        <v>0</v>
      </c>
      <c r="R147" s="6">
        <v>0</v>
      </c>
      <c r="S147" s="6"/>
      <c r="T147" s="6"/>
      <c r="U147" s="6"/>
      <c r="V147" s="6">
        <v>3386.98</v>
      </c>
      <c r="W147" s="6">
        <v>6326.19</v>
      </c>
      <c r="X147" s="6">
        <v>3386.98</v>
      </c>
      <c r="Y147" s="513">
        <f>IF(A147&lt;&gt;"",IF(A147=мар17!A147,0,1),IF(AND(B147=мар17!B147,C147=мар17!C147),0,1))</f>
        <v>0</v>
      </c>
      <c r="Z147" s="70" t="str">
        <f t="shared" si="18"/>
        <v>ул. Третья д.3</v>
      </c>
      <c r="AA147" s="504">
        <f>IF($B147&lt;&gt;"",MAX(AA$7:AA146)+1,0)</f>
        <v>138</v>
      </c>
      <c r="AB147" s="502">
        <f t="shared" si="22"/>
        <v>147</v>
      </c>
      <c r="AC147" s="504">
        <f>1</f>
        <v>1</v>
      </c>
      <c r="AD147" s="103">
        <f t="shared" si="19"/>
        <v>3386.98</v>
      </c>
      <c r="AE147" s="103">
        <f t="shared" si="20"/>
        <v>0</v>
      </c>
      <c r="AF147" s="103">
        <f t="shared" si="21"/>
        <v>0</v>
      </c>
      <c r="AG147" s="3"/>
    </row>
    <row r="148" spans="1:33" ht="13.2" x14ac:dyDescent="0.25">
      <c r="B148" s="1" t="str">
        <f>адреса!$G$145</f>
        <v>кв.42</v>
      </c>
      <c r="C148" s="522">
        <f>адреса!$I$145</f>
        <v>30000042</v>
      </c>
      <c r="D148" s="6" t="str">
        <f>адреса!$K$145</f>
        <v>ФИО-3-42</v>
      </c>
      <c r="E148" s="6">
        <v>29113.74</v>
      </c>
      <c r="F148" s="6">
        <v>2903.61</v>
      </c>
      <c r="G148" s="6">
        <v>0</v>
      </c>
      <c r="H148" s="6">
        <v>0</v>
      </c>
      <c r="I148" s="6">
        <v>0</v>
      </c>
      <c r="J148" s="6">
        <v>0</v>
      </c>
      <c r="K148" s="6">
        <v>0</v>
      </c>
      <c r="L148" s="6"/>
      <c r="M148" s="6">
        <v>0</v>
      </c>
      <c r="N148" s="6">
        <v>0</v>
      </c>
      <c r="O148" s="6">
        <v>0</v>
      </c>
      <c r="P148" s="6">
        <v>0</v>
      </c>
      <c r="Q148" s="6">
        <v>0</v>
      </c>
      <c r="R148" s="6">
        <v>0</v>
      </c>
      <c r="S148" s="6"/>
      <c r="T148" s="6"/>
      <c r="U148" s="6"/>
      <c r="V148" s="6">
        <v>2903.61</v>
      </c>
      <c r="W148" s="6">
        <v>0</v>
      </c>
      <c r="X148" s="6">
        <v>32017.35</v>
      </c>
      <c r="Y148" s="513">
        <f>IF(A148&lt;&gt;"",IF(A148=мар17!A148,0,1),IF(AND(B148=мар17!B148,C148=мар17!C148),0,1))</f>
        <v>0</v>
      </c>
      <c r="Z148" s="70" t="str">
        <f t="shared" si="18"/>
        <v>ул. Третья д.3</v>
      </c>
      <c r="AA148" s="504">
        <f>IF($B148&lt;&gt;"",MAX(AA$7:AA147)+1,0)</f>
        <v>139</v>
      </c>
      <c r="AB148" s="502">
        <f t="shared" si="22"/>
        <v>148</v>
      </c>
      <c r="AC148" s="504">
        <f>1</f>
        <v>1</v>
      </c>
      <c r="AD148" s="103">
        <f t="shared" si="19"/>
        <v>2903.61</v>
      </c>
      <c r="AE148" s="103">
        <f t="shared" si="20"/>
        <v>0</v>
      </c>
      <c r="AF148" s="103">
        <f t="shared" si="21"/>
        <v>0</v>
      </c>
      <c r="AG148" s="3"/>
    </row>
    <row r="149" spans="1:33" ht="13.2" x14ac:dyDescent="0.25">
      <c r="B149" s="1" t="str">
        <f>адреса!$G$146</f>
        <v>кв.43</v>
      </c>
      <c r="C149" s="522">
        <f>адреса!$I$146</f>
        <v>30000043</v>
      </c>
      <c r="D149" s="6" t="str">
        <f>адреса!$K$146</f>
        <v>ФИО-3-43</v>
      </c>
      <c r="E149" s="6">
        <v>5288.88</v>
      </c>
      <c r="F149" s="6">
        <v>1131.83</v>
      </c>
      <c r="G149" s="6">
        <v>0</v>
      </c>
      <c r="H149" s="6">
        <v>0</v>
      </c>
      <c r="I149" s="6">
        <v>0</v>
      </c>
      <c r="J149" s="6">
        <v>0</v>
      </c>
      <c r="K149" s="6">
        <v>0</v>
      </c>
      <c r="L149" s="6"/>
      <c r="M149" s="6">
        <v>0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/>
      <c r="T149" s="6"/>
      <c r="U149" s="6"/>
      <c r="V149" s="6">
        <v>1131.83</v>
      </c>
      <c r="W149" s="6">
        <v>0</v>
      </c>
      <c r="X149" s="6">
        <v>6420.71</v>
      </c>
      <c r="Y149" s="513">
        <f>IF(A149&lt;&gt;"",IF(A149=мар17!A149,0,1),IF(AND(B149=мар17!B149,C149=мар17!C149),0,1))</f>
        <v>0</v>
      </c>
      <c r="Z149" s="70" t="str">
        <f t="shared" si="18"/>
        <v>ул. Третья д.3</v>
      </c>
      <c r="AA149" s="504">
        <f>IF($B149&lt;&gt;"",MAX(AA$7:AA148)+1,0)</f>
        <v>140</v>
      </c>
      <c r="AB149" s="502">
        <f t="shared" si="22"/>
        <v>149</v>
      </c>
      <c r="AC149" s="504">
        <f>1</f>
        <v>1</v>
      </c>
      <c r="AD149" s="103">
        <f t="shared" si="19"/>
        <v>1131.83</v>
      </c>
      <c r="AE149" s="103">
        <f t="shared" si="20"/>
        <v>0</v>
      </c>
      <c r="AF149" s="103">
        <f t="shared" si="21"/>
        <v>0</v>
      </c>
      <c r="AG149" s="3"/>
    </row>
    <row r="150" spans="1:33" ht="13.2" x14ac:dyDescent="0.25">
      <c r="B150" s="1" t="str">
        <f>адреса!$G$147</f>
        <v>кв.44</v>
      </c>
      <c r="C150" s="522">
        <f>адреса!$I$147</f>
        <v>30000044</v>
      </c>
      <c r="D150" s="6" t="str">
        <f>адреса!$K$147</f>
        <v>ФИО-3-44</v>
      </c>
      <c r="E150" s="6">
        <v>9761</v>
      </c>
      <c r="F150" s="6">
        <v>3247.42</v>
      </c>
      <c r="G150" s="6">
        <v>0</v>
      </c>
      <c r="H150" s="6">
        <v>0</v>
      </c>
      <c r="I150" s="6">
        <v>0</v>
      </c>
      <c r="J150" s="6">
        <v>0</v>
      </c>
      <c r="K150" s="6">
        <v>0</v>
      </c>
      <c r="L150" s="6"/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>
        <v>0</v>
      </c>
      <c r="S150" s="6"/>
      <c r="T150" s="6"/>
      <c r="U150" s="6"/>
      <c r="V150" s="6">
        <v>3247.42</v>
      </c>
      <c r="W150" s="6">
        <v>0</v>
      </c>
      <c r="X150" s="6">
        <v>13008.42</v>
      </c>
      <c r="Y150" s="513">
        <f>IF(A150&lt;&gt;"",IF(A150=мар17!A150,0,1),IF(AND(B150=мар17!B150,C150=мар17!C150),0,1))</f>
        <v>0</v>
      </c>
      <c r="Z150" s="70" t="str">
        <f t="shared" si="18"/>
        <v>ул. Третья д.3</v>
      </c>
      <c r="AA150" s="504">
        <f>IF($B150&lt;&gt;"",MAX(AA$7:AA149)+1,0)</f>
        <v>141</v>
      </c>
      <c r="AB150" s="502">
        <f t="shared" si="22"/>
        <v>150</v>
      </c>
      <c r="AC150" s="504">
        <f>1</f>
        <v>1</v>
      </c>
      <c r="AD150" s="103">
        <f t="shared" si="19"/>
        <v>3247.42</v>
      </c>
      <c r="AE150" s="103">
        <f t="shared" si="20"/>
        <v>0</v>
      </c>
      <c r="AF150" s="103">
        <f t="shared" si="21"/>
        <v>0</v>
      </c>
      <c r="AG150" s="3"/>
    </row>
    <row r="151" spans="1:33" ht="13.2" x14ac:dyDescent="0.25">
      <c r="B151" s="1" t="str">
        <f>адреса!$G$148</f>
        <v>кв.45</v>
      </c>
      <c r="C151" s="522">
        <f>адреса!$I$148</f>
        <v>30000045</v>
      </c>
      <c r="D151" s="6" t="str">
        <f>адреса!$K$148</f>
        <v>ФИО-3-45</v>
      </c>
      <c r="E151" s="6">
        <v>35018.379999999997</v>
      </c>
      <c r="F151" s="6">
        <v>3492.5</v>
      </c>
      <c r="G151" s="6">
        <v>0</v>
      </c>
      <c r="H151" s="6">
        <v>0</v>
      </c>
      <c r="I151" s="6">
        <v>0</v>
      </c>
      <c r="J151" s="6">
        <v>0</v>
      </c>
      <c r="K151" s="6">
        <v>0</v>
      </c>
      <c r="L151" s="6"/>
      <c r="M151" s="6">
        <v>0</v>
      </c>
      <c r="N151" s="6">
        <v>0</v>
      </c>
      <c r="O151" s="6">
        <v>0</v>
      </c>
      <c r="P151" s="6">
        <v>0</v>
      </c>
      <c r="Q151" s="6">
        <v>0</v>
      </c>
      <c r="R151" s="6">
        <v>0</v>
      </c>
      <c r="S151" s="6"/>
      <c r="T151" s="6"/>
      <c r="U151" s="6"/>
      <c r="V151" s="6">
        <v>3492.5</v>
      </c>
      <c r="W151" s="6">
        <v>0</v>
      </c>
      <c r="X151" s="6">
        <v>38510.879999999997</v>
      </c>
      <c r="Y151" s="513">
        <f>IF(A151&lt;&gt;"",IF(A151=мар17!A151,0,1),IF(AND(B151=мар17!B151,C151=мар17!C151),0,1))</f>
        <v>0</v>
      </c>
      <c r="Z151" s="70" t="str">
        <f t="shared" si="18"/>
        <v>ул. Третья д.3</v>
      </c>
      <c r="AA151" s="504">
        <f>IF($B151&lt;&gt;"",MAX(AA$7:AA150)+1,0)</f>
        <v>142</v>
      </c>
      <c r="AB151" s="502">
        <f t="shared" si="22"/>
        <v>151</v>
      </c>
      <c r="AC151" s="504">
        <f>1</f>
        <v>1</v>
      </c>
      <c r="AD151" s="103">
        <f t="shared" si="19"/>
        <v>3492.5</v>
      </c>
      <c r="AE151" s="103">
        <f t="shared" si="20"/>
        <v>0</v>
      </c>
      <c r="AF151" s="103">
        <f t="shared" si="21"/>
        <v>0</v>
      </c>
      <c r="AG151" s="3"/>
    </row>
    <row r="152" spans="1:33" ht="13.2" x14ac:dyDescent="0.25">
      <c r="B152" s="1" t="str">
        <f>адреса!$G$149</f>
        <v>кв.46</v>
      </c>
      <c r="C152" s="522">
        <f>адреса!$I$149</f>
        <v>30000046</v>
      </c>
      <c r="D152" s="6" t="str">
        <f>адреса!$K$149</f>
        <v>ФИО-3-46</v>
      </c>
      <c r="E152" s="6">
        <v>5347.06</v>
      </c>
      <c r="F152" s="6">
        <v>2862.76</v>
      </c>
      <c r="G152" s="6">
        <v>0</v>
      </c>
      <c r="H152" s="6">
        <v>0</v>
      </c>
      <c r="I152" s="6">
        <v>0</v>
      </c>
      <c r="J152" s="6">
        <v>0</v>
      </c>
      <c r="K152" s="6">
        <v>0</v>
      </c>
      <c r="L152" s="6"/>
      <c r="M152" s="6">
        <v>0</v>
      </c>
      <c r="N152" s="6">
        <v>0</v>
      </c>
      <c r="O152" s="6">
        <v>0</v>
      </c>
      <c r="P152" s="6">
        <v>0</v>
      </c>
      <c r="Q152" s="6">
        <v>0</v>
      </c>
      <c r="R152" s="6">
        <v>0</v>
      </c>
      <c r="S152" s="6"/>
      <c r="T152" s="6"/>
      <c r="U152" s="6"/>
      <c r="V152" s="6">
        <v>2862.76</v>
      </c>
      <c r="W152" s="6">
        <v>8209.82</v>
      </c>
      <c r="X152" s="6">
        <v>0</v>
      </c>
      <c r="Y152" s="513">
        <f>IF(A152&lt;&gt;"",IF(A152=мар17!A152,0,1),IF(AND(B152=мар17!B152,C152=мар17!C152),0,1))</f>
        <v>0</v>
      </c>
      <c r="Z152" s="70" t="str">
        <f t="shared" si="18"/>
        <v>ул. Третья д.3</v>
      </c>
      <c r="AA152" s="504">
        <f>IF($B152&lt;&gt;"",MAX(AA$7:AA151)+1,0)</f>
        <v>143</v>
      </c>
      <c r="AB152" s="502">
        <f t="shared" si="22"/>
        <v>152</v>
      </c>
      <c r="AC152" s="504">
        <f>1</f>
        <v>1</v>
      </c>
      <c r="AD152" s="103">
        <f t="shared" si="19"/>
        <v>2862.76</v>
      </c>
      <c r="AE152" s="103">
        <f t="shared" si="20"/>
        <v>0</v>
      </c>
      <c r="AF152" s="103">
        <f t="shared" si="21"/>
        <v>0</v>
      </c>
      <c r="AG152" s="3"/>
    </row>
    <row r="153" spans="1:33" ht="13.2" x14ac:dyDescent="0.25">
      <c r="B153" s="1" t="str">
        <f>адреса!$G$150</f>
        <v>кв.47</v>
      </c>
      <c r="C153" s="522">
        <f>адреса!$I$150</f>
        <v>30000047</v>
      </c>
      <c r="D153" s="6" t="str">
        <f>адреса!$K$150</f>
        <v>ФИО-3-47</v>
      </c>
      <c r="E153" s="6">
        <v>20854.02</v>
      </c>
      <c r="F153" s="6">
        <v>2079.84</v>
      </c>
      <c r="G153" s="6">
        <v>0</v>
      </c>
      <c r="H153" s="6">
        <v>0</v>
      </c>
      <c r="I153" s="6">
        <v>0</v>
      </c>
      <c r="J153" s="6">
        <v>0</v>
      </c>
      <c r="K153" s="6">
        <v>0</v>
      </c>
      <c r="L153" s="6"/>
      <c r="M153" s="6">
        <v>0</v>
      </c>
      <c r="N153" s="6">
        <v>0</v>
      </c>
      <c r="O153" s="6">
        <v>0</v>
      </c>
      <c r="P153" s="6">
        <v>0</v>
      </c>
      <c r="Q153" s="6">
        <v>0</v>
      </c>
      <c r="R153" s="6">
        <v>0</v>
      </c>
      <c r="S153" s="6"/>
      <c r="T153" s="6"/>
      <c r="U153" s="6"/>
      <c r="V153" s="6">
        <v>2079.84</v>
      </c>
      <c r="W153" s="6">
        <v>0</v>
      </c>
      <c r="X153" s="6">
        <v>22933.86</v>
      </c>
      <c r="Y153" s="513">
        <f>IF(A153&lt;&gt;"",IF(A153=мар17!A153,0,1),IF(AND(B153=мар17!B153,C153=мар17!C153),0,1))</f>
        <v>0</v>
      </c>
      <c r="Z153" s="70" t="str">
        <f t="shared" si="18"/>
        <v>ул. Третья д.3</v>
      </c>
      <c r="AA153" s="504">
        <f>IF($B153&lt;&gt;"",MAX(AA$7:AA152)+1,0)</f>
        <v>144</v>
      </c>
      <c r="AB153" s="502">
        <f t="shared" si="22"/>
        <v>153</v>
      </c>
      <c r="AC153" s="504">
        <f>1</f>
        <v>1</v>
      </c>
      <c r="AD153" s="103">
        <f t="shared" si="19"/>
        <v>2079.84</v>
      </c>
      <c r="AE153" s="103">
        <f t="shared" si="20"/>
        <v>0</v>
      </c>
      <c r="AF153" s="103">
        <f t="shared" si="21"/>
        <v>0</v>
      </c>
      <c r="AG153" s="3"/>
    </row>
    <row r="154" spans="1:33" ht="13.2" x14ac:dyDescent="0.25">
      <c r="B154" s="1" t="str">
        <f>адреса!$G$151</f>
        <v>кв.48</v>
      </c>
      <c r="C154" s="522">
        <f>адреса!$I$151</f>
        <v>30000048</v>
      </c>
      <c r="D154" s="6" t="str">
        <f>адреса!$K$151</f>
        <v>ФИО-3-48</v>
      </c>
      <c r="E154" s="6">
        <v>32390.35</v>
      </c>
      <c r="F154" s="6">
        <v>3230.4</v>
      </c>
      <c r="G154" s="6">
        <v>0</v>
      </c>
      <c r="H154" s="6">
        <v>0</v>
      </c>
      <c r="I154" s="6">
        <v>0</v>
      </c>
      <c r="J154" s="6">
        <v>0</v>
      </c>
      <c r="K154" s="6">
        <v>0</v>
      </c>
      <c r="L154" s="6"/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/>
      <c r="T154" s="6"/>
      <c r="U154" s="6"/>
      <c r="V154" s="6">
        <v>3230.4</v>
      </c>
      <c r="W154" s="6">
        <v>0</v>
      </c>
      <c r="X154" s="6">
        <v>35620.75</v>
      </c>
      <c r="Y154" s="513">
        <f>IF(A154&lt;&gt;"",IF(A154=мар17!A154,0,1),IF(AND(B154=мар17!B154,C154=мар17!C154),0,1))</f>
        <v>0</v>
      </c>
      <c r="Z154" s="70" t="str">
        <f t="shared" si="18"/>
        <v>ул. Третья д.3</v>
      </c>
      <c r="AA154" s="504">
        <f>IF($B154&lt;&gt;"",MAX(AA$7:AA153)+1,0)</f>
        <v>145</v>
      </c>
      <c r="AB154" s="502">
        <f t="shared" si="22"/>
        <v>154</v>
      </c>
      <c r="AC154" s="504">
        <f>1</f>
        <v>1</v>
      </c>
      <c r="AD154" s="103">
        <f t="shared" si="19"/>
        <v>3230.4</v>
      </c>
      <c r="AE154" s="103">
        <f t="shared" si="20"/>
        <v>0</v>
      </c>
      <c r="AF154" s="103">
        <f t="shared" si="21"/>
        <v>0</v>
      </c>
      <c r="AG154" s="3"/>
    </row>
    <row r="155" spans="1:33" ht="13.2" x14ac:dyDescent="0.25">
      <c r="B155" s="1" t="str">
        <f>адреса!$G$152</f>
        <v>кв.49</v>
      </c>
      <c r="C155" s="522">
        <f>адреса!$I$152</f>
        <v>30000049</v>
      </c>
      <c r="D155" s="6" t="str">
        <f>адреса!$K$152</f>
        <v>ФИО-3-49</v>
      </c>
      <c r="E155" s="6">
        <v>2050.52</v>
      </c>
      <c r="F155" s="6">
        <v>2103.67</v>
      </c>
      <c r="G155" s="6">
        <v>0</v>
      </c>
      <c r="H155" s="6">
        <v>0</v>
      </c>
      <c r="I155" s="6">
        <v>0</v>
      </c>
      <c r="J155" s="6">
        <v>0</v>
      </c>
      <c r="K155" s="6">
        <v>0</v>
      </c>
      <c r="L155" s="6"/>
      <c r="M155" s="6">
        <v>0</v>
      </c>
      <c r="N155" s="6">
        <v>0</v>
      </c>
      <c r="O155" s="6">
        <v>0</v>
      </c>
      <c r="P155" s="6">
        <v>0</v>
      </c>
      <c r="Q155" s="6">
        <v>0</v>
      </c>
      <c r="R155" s="6">
        <v>0</v>
      </c>
      <c r="S155" s="6"/>
      <c r="T155" s="6"/>
      <c r="U155" s="6"/>
      <c r="V155" s="6">
        <v>2103.67</v>
      </c>
      <c r="W155" s="6">
        <v>0</v>
      </c>
      <c r="X155" s="6">
        <v>4154.1899999999996</v>
      </c>
      <c r="Y155" s="513">
        <f>IF(A155&lt;&gt;"",IF(A155=мар17!A155,0,1),IF(AND(B155=мар17!B155,C155=мар17!C155),0,1))</f>
        <v>0</v>
      </c>
      <c r="Z155" s="70" t="str">
        <f t="shared" si="18"/>
        <v>ул. Третья д.3</v>
      </c>
      <c r="AA155" s="504">
        <f>IF($B155&lt;&gt;"",MAX(AA$7:AA154)+1,0)</f>
        <v>146</v>
      </c>
      <c r="AB155" s="502">
        <f t="shared" si="22"/>
        <v>155</v>
      </c>
      <c r="AC155" s="504">
        <f>1</f>
        <v>1</v>
      </c>
      <c r="AD155" s="103">
        <f t="shared" si="19"/>
        <v>2103.67</v>
      </c>
      <c r="AE155" s="103">
        <f t="shared" si="20"/>
        <v>0</v>
      </c>
      <c r="AF155" s="103">
        <f t="shared" si="21"/>
        <v>0</v>
      </c>
      <c r="AG155" s="3"/>
    </row>
    <row r="156" spans="1:33" ht="13.2" x14ac:dyDescent="0.25">
      <c r="A156" s="4" t="str">
        <f>адреса!$E$153</f>
        <v>ул. Четвертая д.4</v>
      </c>
      <c r="C156" s="522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513">
        <f>IF(A156&lt;&gt;"",IF(A156=мар17!A156,0,1),IF(AND(B156=мар17!B156,C156=мар17!C156),0,1))</f>
        <v>0</v>
      </c>
      <c r="Z156" s="70" t="str">
        <f t="shared" si="18"/>
        <v>ул. Четвертая д.4</v>
      </c>
      <c r="AA156" s="504">
        <f>IF($B156&lt;&gt;"",MAX(AA$7:AA155)+1,0)</f>
        <v>0</v>
      </c>
      <c r="AB156" s="502">
        <f t="shared" si="22"/>
        <v>156</v>
      </c>
      <c r="AC156" s="504">
        <f>1</f>
        <v>1</v>
      </c>
      <c r="AD156" s="103">
        <f t="shared" si="19"/>
        <v>0</v>
      </c>
      <c r="AE156" s="103">
        <f t="shared" si="20"/>
        <v>0</v>
      </c>
      <c r="AF156" s="103">
        <f t="shared" si="21"/>
        <v>0</v>
      </c>
      <c r="AG156" s="3"/>
    </row>
    <row r="157" spans="1:33" ht="13.2" x14ac:dyDescent="0.25">
      <c r="B157" s="1" t="str">
        <f>адреса!$G$153</f>
        <v>кв.1</v>
      </c>
      <c r="C157" s="522">
        <f>адреса!$I$153</f>
        <v>40000001</v>
      </c>
      <c r="D157" s="6" t="str">
        <f>адреса!$K$153</f>
        <v>ФИО-4-1</v>
      </c>
      <c r="E157" s="6">
        <v>19659.43</v>
      </c>
      <c r="F157" s="6">
        <v>1960.7</v>
      </c>
      <c r="G157" s="6">
        <v>0</v>
      </c>
      <c r="H157" s="6">
        <v>0</v>
      </c>
      <c r="I157" s="6">
        <v>0</v>
      </c>
      <c r="J157" s="6">
        <v>0</v>
      </c>
      <c r="K157" s="6">
        <v>0</v>
      </c>
      <c r="L157" s="6"/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/>
      <c r="T157" s="6"/>
      <c r="U157" s="6"/>
      <c r="V157" s="6">
        <v>1960.7</v>
      </c>
      <c r="W157" s="6">
        <v>0</v>
      </c>
      <c r="X157" s="6">
        <v>21620.13</v>
      </c>
      <c r="Y157" s="513">
        <f>IF(A157&lt;&gt;"",IF(A157=мар17!A157,0,1),IF(AND(B157=мар17!B157,C157=мар17!C157),0,1))</f>
        <v>0</v>
      </c>
      <c r="Z157" s="70" t="str">
        <f t="shared" si="18"/>
        <v>ул. Четвертая д.4</v>
      </c>
      <c r="AA157" s="504">
        <f>IF($B157&lt;&gt;"",MAX(AA$7:AA156)+1,0)</f>
        <v>147</v>
      </c>
      <c r="AB157" s="502">
        <f t="shared" si="22"/>
        <v>157</v>
      </c>
      <c r="AC157" s="504">
        <f>1</f>
        <v>1</v>
      </c>
      <c r="AD157" s="103">
        <f t="shared" si="19"/>
        <v>1960.7</v>
      </c>
      <c r="AE157" s="103">
        <f t="shared" si="20"/>
        <v>0</v>
      </c>
      <c r="AF157" s="103">
        <f t="shared" si="21"/>
        <v>0</v>
      </c>
      <c r="AG157" s="3"/>
    </row>
    <row r="158" spans="1:33" ht="13.2" x14ac:dyDescent="0.25">
      <c r="B158" s="1" t="str">
        <f>адреса!$G$154</f>
        <v>кв.2</v>
      </c>
      <c r="C158" s="522">
        <f>адреса!$I$154</f>
        <v>40000002</v>
      </c>
      <c r="D158" s="6" t="str">
        <f>адреса!$K$154</f>
        <v>ФИО-4-2</v>
      </c>
      <c r="E158" s="6">
        <v>5710.77</v>
      </c>
      <c r="F158" s="6">
        <v>1991.34</v>
      </c>
      <c r="G158" s="6">
        <v>0</v>
      </c>
      <c r="H158" s="6">
        <v>0</v>
      </c>
      <c r="I158" s="6">
        <v>0</v>
      </c>
      <c r="J158" s="6">
        <v>0</v>
      </c>
      <c r="K158" s="6">
        <v>0</v>
      </c>
      <c r="L158" s="6"/>
      <c r="M158" s="6">
        <v>0</v>
      </c>
      <c r="N158" s="6">
        <v>0</v>
      </c>
      <c r="O158" s="6">
        <v>0</v>
      </c>
      <c r="P158" s="6">
        <v>0</v>
      </c>
      <c r="Q158" s="6">
        <v>0</v>
      </c>
      <c r="R158" s="6">
        <v>0</v>
      </c>
      <c r="S158" s="6"/>
      <c r="T158" s="6"/>
      <c r="U158" s="6"/>
      <c r="V158" s="6">
        <v>1991.34</v>
      </c>
      <c r="W158" s="6">
        <v>0</v>
      </c>
      <c r="X158" s="6">
        <v>7702.11</v>
      </c>
      <c r="Y158" s="513">
        <f>IF(A158&lt;&gt;"",IF(A158=мар17!A158,0,1),IF(AND(B158=мар17!B158,C158=мар17!C158),0,1))</f>
        <v>0</v>
      </c>
      <c r="Z158" s="70" t="str">
        <f t="shared" si="18"/>
        <v>ул. Четвертая д.4</v>
      </c>
      <c r="AA158" s="504">
        <f>IF($B158&lt;&gt;"",MAX(AA$7:AA157)+1,0)</f>
        <v>148</v>
      </c>
      <c r="AB158" s="502">
        <f t="shared" si="22"/>
        <v>158</v>
      </c>
      <c r="AC158" s="504">
        <f>1</f>
        <v>1</v>
      </c>
      <c r="AD158" s="103">
        <f t="shared" si="19"/>
        <v>1991.34</v>
      </c>
      <c r="AE158" s="103">
        <f t="shared" si="20"/>
        <v>0</v>
      </c>
      <c r="AF158" s="103">
        <f t="shared" si="21"/>
        <v>0</v>
      </c>
      <c r="AG158" s="3"/>
    </row>
    <row r="159" spans="1:33" ht="13.2" x14ac:dyDescent="0.25">
      <c r="B159" s="1" t="str">
        <f>адреса!$G$155</f>
        <v>кв.3</v>
      </c>
      <c r="C159" s="522">
        <f>адреса!$I$155</f>
        <v>40000003</v>
      </c>
      <c r="D159" s="6" t="str">
        <f>адреса!$K$155</f>
        <v>ФИО-4-3</v>
      </c>
      <c r="E159" s="6">
        <v>23328.73</v>
      </c>
      <c r="F159" s="6">
        <v>2825.32</v>
      </c>
      <c r="G159" s="6">
        <v>0</v>
      </c>
      <c r="H159" s="6">
        <v>0</v>
      </c>
      <c r="I159" s="6">
        <v>0</v>
      </c>
      <c r="J159" s="6">
        <v>0</v>
      </c>
      <c r="K159" s="6">
        <v>0</v>
      </c>
      <c r="L159" s="6"/>
      <c r="M159" s="6">
        <v>0</v>
      </c>
      <c r="N159" s="6">
        <v>0</v>
      </c>
      <c r="O159" s="6">
        <v>0</v>
      </c>
      <c r="P159" s="6">
        <v>0</v>
      </c>
      <c r="Q159" s="6">
        <v>0</v>
      </c>
      <c r="R159" s="6">
        <v>0</v>
      </c>
      <c r="S159" s="6"/>
      <c r="T159" s="6"/>
      <c r="U159" s="6"/>
      <c r="V159" s="6">
        <v>2825.32</v>
      </c>
      <c r="W159" s="6">
        <v>0</v>
      </c>
      <c r="X159" s="6">
        <v>26154.05</v>
      </c>
      <c r="Y159" s="513">
        <f>IF(A159&lt;&gt;"",IF(A159=мар17!A159,0,1),IF(AND(B159=мар17!B159,C159=мар17!C159),0,1))</f>
        <v>0</v>
      </c>
      <c r="Z159" s="70" t="str">
        <f t="shared" si="18"/>
        <v>ул. Четвертая д.4</v>
      </c>
      <c r="AA159" s="504">
        <f>IF($B159&lt;&gt;"",MAX(AA$7:AA158)+1,0)</f>
        <v>149</v>
      </c>
      <c r="AB159" s="502">
        <f t="shared" si="22"/>
        <v>159</v>
      </c>
      <c r="AC159" s="504">
        <f>1</f>
        <v>1</v>
      </c>
      <c r="AD159" s="103">
        <f t="shared" si="19"/>
        <v>2825.32</v>
      </c>
      <c r="AE159" s="103">
        <f t="shared" si="20"/>
        <v>0</v>
      </c>
      <c r="AF159" s="103">
        <f t="shared" si="21"/>
        <v>0</v>
      </c>
      <c r="AG159" s="3"/>
    </row>
    <row r="160" spans="1:33" ht="13.2" x14ac:dyDescent="0.25">
      <c r="B160" s="1" t="str">
        <f>адреса!$G$156</f>
        <v>кв.4</v>
      </c>
      <c r="C160" s="522">
        <f>адреса!$I$156</f>
        <v>40000004</v>
      </c>
      <c r="D160" s="6" t="str">
        <f>адреса!$K$156</f>
        <v>ФИО-4-4</v>
      </c>
      <c r="E160" s="6">
        <v>2372.59</v>
      </c>
      <c r="F160" s="6">
        <v>2372.59</v>
      </c>
      <c r="G160" s="6">
        <v>0</v>
      </c>
      <c r="H160" s="6">
        <v>0</v>
      </c>
      <c r="I160" s="6">
        <v>0</v>
      </c>
      <c r="J160" s="6">
        <v>0</v>
      </c>
      <c r="K160" s="6">
        <v>0</v>
      </c>
      <c r="L160" s="6"/>
      <c r="M160" s="6">
        <v>0</v>
      </c>
      <c r="N160" s="6">
        <v>0</v>
      </c>
      <c r="O160" s="6">
        <v>0</v>
      </c>
      <c r="P160" s="6">
        <v>0</v>
      </c>
      <c r="Q160" s="6">
        <v>0</v>
      </c>
      <c r="R160" s="6">
        <v>0</v>
      </c>
      <c r="S160" s="6"/>
      <c r="T160" s="6"/>
      <c r="U160" s="6"/>
      <c r="V160" s="6">
        <v>2372.59</v>
      </c>
      <c r="W160" s="6">
        <v>2372.59</v>
      </c>
      <c r="X160" s="6">
        <v>2372.59</v>
      </c>
      <c r="Y160" s="513">
        <f>IF(A160&lt;&gt;"",IF(A160=мар17!A160,0,1),IF(AND(B160=мар17!B160,C160=мар17!C160),0,1))</f>
        <v>0</v>
      </c>
      <c r="Z160" s="70" t="str">
        <f t="shared" si="18"/>
        <v>ул. Четвертая д.4</v>
      </c>
      <c r="AA160" s="504">
        <f>IF($B160&lt;&gt;"",MAX(AA$7:AA159)+1,0)</f>
        <v>150</v>
      </c>
      <c r="AB160" s="502">
        <f t="shared" si="22"/>
        <v>160</v>
      </c>
      <c r="AC160" s="504">
        <f>1</f>
        <v>1</v>
      </c>
      <c r="AD160" s="103">
        <f t="shared" si="19"/>
        <v>2372.59</v>
      </c>
      <c r="AE160" s="103">
        <f t="shared" si="20"/>
        <v>0</v>
      </c>
      <c r="AF160" s="103">
        <f t="shared" si="21"/>
        <v>0</v>
      </c>
      <c r="AG160" s="3"/>
    </row>
    <row r="161" spans="2:33" ht="13.2" x14ac:dyDescent="0.25">
      <c r="B161" s="1" t="str">
        <f>адреса!$G$157</f>
        <v>кв.5</v>
      </c>
      <c r="C161" s="522">
        <f>адреса!$I$157</f>
        <v>40000005</v>
      </c>
      <c r="D161" s="6" t="str">
        <f>адреса!$K$157</f>
        <v>ФИО-4-5</v>
      </c>
      <c r="E161" s="6">
        <v>5398.74</v>
      </c>
      <c r="F161" s="6">
        <v>2699.37</v>
      </c>
      <c r="G161" s="6">
        <v>0</v>
      </c>
      <c r="H161" s="6">
        <v>0</v>
      </c>
      <c r="I161" s="6">
        <v>0</v>
      </c>
      <c r="J161" s="6">
        <v>0</v>
      </c>
      <c r="K161" s="6">
        <v>0</v>
      </c>
      <c r="L161" s="6"/>
      <c r="M161" s="6">
        <v>0</v>
      </c>
      <c r="N161" s="6">
        <v>0</v>
      </c>
      <c r="O161" s="6">
        <v>0</v>
      </c>
      <c r="P161" s="6">
        <v>0</v>
      </c>
      <c r="Q161" s="6">
        <v>0</v>
      </c>
      <c r="R161" s="6">
        <v>0</v>
      </c>
      <c r="S161" s="6"/>
      <c r="T161" s="6"/>
      <c r="U161" s="6"/>
      <c r="V161" s="6">
        <v>2699.37</v>
      </c>
      <c r="W161" s="6">
        <v>0</v>
      </c>
      <c r="X161" s="6">
        <v>8098.11</v>
      </c>
      <c r="Y161" s="513">
        <f>IF(A161&lt;&gt;"",IF(A161=мар17!A161,0,1),IF(AND(B161=мар17!B161,C161=мар17!C161),0,1))</f>
        <v>0</v>
      </c>
      <c r="Z161" s="70" t="str">
        <f t="shared" si="18"/>
        <v>ул. Четвертая д.4</v>
      </c>
      <c r="AA161" s="504">
        <f>IF($B161&lt;&gt;"",MAX(AA$7:AA160)+1,0)</f>
        <v>151</v>
      </c>
      <c r="AB161" s="502">
        <f t="shared" si="22"/>
        <v>161</v>
      </c>
      <c r="AC161" s="504">
        <f>1</f>
        <v>1</v>
      </c>
      <c r="AD161" s="103">
        <f t="shared" si="19"/>
        <v>2699.37</v>
      </c>
      <c r="AE161" s="103">
        <f t="shared" si="20"/>
        <v>0</v>
      </c>
      <c r="AF161" s="103">
        <f t="shared" si="21"/>
        <v>0</v>
      </c>
      <c r="AG161" s="3"/>
    </row>
    <row r="162" spans="2:33" ht="13.2" x14ac:dyDescent="0.25">
      <c r="B162" s="1" t="str">
        <f>адреса!$G$158</f>
        <v>кв.6</v>
      </c>
      <c r="C162" s="522">
        <f>адреса!$I$158</f>
        <v>40000006</v>
      </c>
      <c r="D162" s="6" t="str">
        <f>адреса!$K$158</f>
        <v>ФИО-4-6</v>
      </c>
      <c r="E162" s="6">
        <v>29045.46</v>
      </c>
      <c r="F162" s="6">
        <v>2896.8</v>
      </c>
      <c r="G162" s="6">
        <v>0</v>
      </c>
      <c r="H162" s="6">
        <v>0</v>
      </c>
      <c r="I162" s="6">
        <v>0</v>
      </c>
      <c r="J162" s="6">
        <v>0</v>
      </c>
      <c r="K162" s="6">
        <v>0</v>
      </c>
      <c r="L162" s="6"/>
      <c r="M162" s="6">
        <v>0</v>
      </c>
      <c r="N162" s="6">
        <v>0</v>
      </c>
      <c r="O162" s="6">
        <v>0</v>
      </c>
      <c r="P162" s="6">
        <v>0</v>
      </c>
      <c r="Q162" s="6">
        <v>0</v>
      </c>
      <c r="R162" s="6">
        <v>0</v>
      </c>
      <c r="S162" s="6"/>
      <c r="T162" s="6"/>
      <c r="U162" s="6"/>
      <c r="V162" s="6">
        <v>2896.8</v>
      </c>
      <c r="W162" s="6">
        <v>0</v>
      </c>
      <c r="X162" s="6">
        <v>31942.26</v>
      </c>
      <c r="Y162" s="513">
        <f>IF(A162&lt;&gt;"",IF(A162=мар17!A162,0,1),IF(AND(B162=мар17!B162,C162=мар17!C162),0,1))</f>
        <v>0</v>
      </c>
      <c r="Z162" s="70" t="str">
        <f t="shared" si="18"/>
        <v>ул. Четвертая д.4</v>
      </c>
      <c r="AA162" s="504">
        <f>IF($B162&lt;&gt;"",MAX(AA$7:AA161)+1,0)</f>
        <v>152</v>
      </c>
      <c r="AB162" s="502">
        <f t="shared" si="22"/>
        <v>162</v>
      </c>
      <c r="AC162" s="504">
        <f>1</f>
        <v>1</v>
      </c>
      <c r="AD162" s="103">
        <f t="shared" si="19"/>
        <v>2896.8</v>
      </c>
      <c r="AE162" s="103">
        <f t="shared" si="20"/>
        <v>0</v>
      </c>
      <c r="AF162" s="103">
        <f t="shared" si="21"/>
        <v>0</v>
      </c>
      <c r="AG162" s="3"/>
    </row>
    <row r="163" spans="2:33" ht="13.2" x14ac:dyDescent="0.25">
      <c r="B163" s="1" t="str">
        <f>адреса!$G$159</f>
        <v>кв.7</v>
      </c>
      <c r="C163" s="522">
        <f>адреса!$I$159</f>
        <v>40000007</v>
      </c>
      <c r="D163" s="6" t="str">
        <f>адреса!$K$159</f>
        <v>ФИО-4-7</v>
      </c>
      <c r="E163" s="6">
        <v>19932.53</v>
      </c>
      <c r="F163" s="6">
        <v>1987.94</v>
      </c>
      <c r="G163" s="6">
        <v>0</v>
      </c>
      <c r="H163" s="6">
        <v>0</v>
      </c>
      <c r="I163" s="6">
        <v>0</v>
      </c>
      <c r="J163" s="6">
        <v>0</v>
      </c>
      <c r="K163" s="6">
        <v>0</v>
      </c>
      <c r="L163" s="6"/>
      <c r="M163" s="6">
        <v>0</v>
      </c>
      <c r="N163" s="6">
        <v>0</v>
      </c>
      <c r="O163" s="6">
        <v>0</v>
      </c>
      <c r="P163" s="6">
        <v>0</v>
      </c>
      <c r="Q163" s="6">
        <v>0</v>
      </c>
      <c r="R163" s="6">
        <v>0</v>
      </c>
      <c r="S163" s="6"/>
      <c r="T163" s="6"/>
      <c r="U163" s="6"/>
      <c r="V163" s="6">
        <v>1987.94</v>
      </c>
      <c r="W163" s="6">
        <v>0</v>
      </c>
      <c r="X163" s="6">
        <v>21920.47</v>
      </c>
      <c r="Y163" s="513">
        <f>IF(A163&lt;&gt;"",IF(A163=мар17!A163,0,1),IF(AND(B163=мар17!B163,C163=мар17!C163),0,1))</f>
        <v>0</v>
      </c>
      <c r="Z163" s="70" t="str">
        <f t="shared" si="18"/>
        <v>ул. Четвертая д.4</v>
      </c>
      <c r="AA163" s="504">
        <f>IF($B163&lt;&gt;"",MAX(AA$7:AA162)+1,0)</f>
        <v>153</v>
      </c>
      <c r="AB163" s="502">
        <f t="shared" si="22"/>
        <v>163</v>
      </c>
      <c r="AC163" s="504">
        <f>1</f>
        <v>1</v>
      </c>
      <c r="AD163" s="103">
        <f t="shared" si="19"/>
        <v>1987.94</v>
      </c>
      <c r="AE163" s="103">
        <f t="shared" si="20"/>
        <v>0</v>
      </c>
      <c r="AF163" s="103">
        <f t="shared" si="21"/>
        <v>0</v>
      </c>
      <c r="AG163" s="3"/>
    </row>
    <row r="164" spans="2:33" ht="13.2" x14ac:dyDescent="0.25">
      <c r="B164" s="1" t="str">
        <f>адреса!$G$160</f>
        <v>кв.8</v>
      </c>
      <c r="C164" s="522">
        <f>адреса!$I$160</f>
        <v>40000008</v>
      </c>
      <c r="D164" s="6" t="str">
        <f>адреса!$K$160</f>
        <v>ФИО-4-8</v>
      </c>
      <c r="E164" s="6">
        <v>19966.64</v>
      </c>
      <c r="F164" s="6">
        <v>1991.34</v>
      </c>
      <c r="G164" s="6">
        <v>0</v>
      </c>
      <c r="H164" s="6">
        <v>0</v>
      </c>
      <c r="I164" s="6">
        <v>0</v>
      </c>
      <c r="J164" s="6">
        <v>0</v>
      </c>
      <c r="K164" s="6">
        <v>0</v>
      </c>
      <c r="L164" s="6"/>
      <c r="M164" s="6">
        <v>0</v>
      </c>
      <c r="N164" s="6">
        <v>0</v>
      </c>
      <c r="O164" s="6">
        <v>0</v>
      </c>
      <c r="P164" s="6">
        <v>0</v>
      </c>
      <c r="Q164" s="6">
        <v>0</v>
      </c>
      <c r="R164" s="6">
        <v>0</v>
      </c>
      <c r="S164" s="6"/>
      <c r="T164" s="6"/>
      <c r="U164" s="6"/>
      <c r="V164" s="6">
        <v>1991.34</v>
      </c>
      <c r="W164" s="6">
        <v>0</v>
      </c>
      <c r="X164" s="6">
        <v>21957.98</v>
      </c>
      <c r="Y164" s="513">
        <f>IF(A164&lt;&gt;"",IF(A164=мар17!A164,0,1),IF(AND(B164=мар17!B164,C164=мар17!C164),0,1))</f>
        <v>0</v>
      </c>
      <c r="Z164" s="70" t="str">
        <f t="shared" si="18"/>
        <v>ул. Четвертая д.4</v>
      </c>
      <c r="AA164" s="504">
        <f>IF($B164&lt;&gt;"",MAX(AA$7:AA163)+1,0)</f>
        <v>154</v>
      </c>
      <c r="AB164" s="502">
        <f t="shared" si="22"/>
        <v>164</v>
      </c>
      <c r="AC164" s="504">
        <f>1</f>
        <v>1</v>
      </c>
      <c r="AD164" s="103">
        <f t="shared" si="19"/>
        <v>1991.34</v>
      </c>
      <c r="AE164" s="103">
        <f t="shared" si="20"/>
        <v>0</v>
      </c>
      <c r="AF164" s="103">
        <f t="shared" si="21"/>
        <v>0</v>
      </c>
      <c r="AG164" s="3"/>
    </row>
    <row r="165" spans="2:33" ht="13.2" x14ac:dyDescent="0.25">
      <c r="B165" s="1" t="str">
        <f>адреса!$G$161</f>
        <v>кв.9</v>
      </c>
      <c r="C165" s="522">
        <f>адреса!$I$161</f>
        <v>40000009</v>
      </c>
      <c r="D165" s="6" t="str">
        <f>адреса!$K$161</f>
        <v>ФИО-4-9</v>
      </c>
      <c r="E165" s="6">
        <v>32185.53</v>
      </c>
      <c r="F165" s="6">
        <v>3209.97</v>
      </c>
      <c r="G165" s="6">
        <v>0</v>
      </c>
      <c r="H165" s="6">
        <v>0</v>
      </c>
      <c r="I165" s="6">
        <v>0</v>
      </c>
      <c r="J165" s="6">
        <v>0</v>
      </c>
      <c r="K165" s="6">
        <v>0</v>
      </c>
      <c r="L165" s="6"/>
      <c r="M165" s="6">
        <v>0</v>
      </c>
      <c r="N165" s="6">
        <v>0</v>
      </c>
      <c r="O165" s="6">
        <v>0</v>
      </c>
      <c r="P165" s="6">
        <v>0</v>
      </c>
      <c r="Q165" s="6">
        <v>0</v>
      </c>
      <c r="R165" s="6">
        <v>0</v>
      </c>
      <c r="S165" s="6"/>
      <c r="T165" s="6"/>
      <c r="U165" s="6"/>
      <c r="V165" s="6">
        <v>3209.97</v>
      </c>
      <c r="W165" s="6">
        <v>10000</v>
      </c>
      <c r="X165" s="6">
        <v>25395.5</v>
      </c>
      <c r="Y165" s="513">
        <f>IF(A165&lt;&gt;"",IF(A165=мар17!A165,0,1),IF(AND(B165=мар17!B165,C165=мар17!C165),0,1))</f>
        <v>0</v>
      </c>
      <c r="Z165" s="70" t="str">
        <f t="shared" si="18"/>
        <v>ул. Четвертая д.4</v>
      </c>
      <c r="AA165" s="504">
        <f>IF($B165&lt;&gt;"",MAX(AA$7:AA164)+1,0)</f>
        <v>155</v>
      </c>
      <c r="AB165" s="502">
        <f t="shared" si="22"/>
        <v>165</v>
      </c>
      <c r="AC165" s="504">
        <f>1</f>
        <v>1</v>
      </c>
      <c r="AD165" s="103">
        <f t="shared" si="19"/>
        <v>3209.97</v>
      </c>
      <c r="AE165" s="103">
        <f t="shared" si="20"/>
        <v>0</v>
      </c>
      <c r="AF165" s="103">
        <f t="shared" si="21"/>
        <v>0</v>
      </c>
      <c r="AG165" s="3"/>
    </row>
    <row r="166" spans="2:33" ht="13.2" x14ac:dyDescent="0.25">
      <c r="B166" s="1" t="str">
        <f>адреса!$G$162</f>
        <v>кв.10</v>
      </c>
      <c r="C166" s="522">
        <f>адреса!$I$162</f>
        <v>40000010</v>
      </c>
      <c r="D166" s="6" t="str">
        <f>адреса!$K$162</f>
        <v>ФИО-4-10</v>
      </c>
      <c r="E166" s="6">
        <v>3118.06</v>
      </c>
      <c r="F166" s="6">
        <v>3118.06</v>
      </c>
      <c r="G166" s="6">
        <v>0</v>
      </c>
      <c r="H166" s="6">
        <v>0</v>
      </c>
      <c r="I166" s="6">
        <v>0</v>
      </c>
      <c r="J166" s="6">
        <v>0</v>
      </c>
      <c r="K166" s="6">
        <v>0</v>
      </c>
      <c r="L166" s="6"/>
      <c r="M166" s="6">
        <v>0</v>
      </c>
      <c r="N166" s="6">
        <v>0</v>
      </c>
      <c r="O166" s="6">
        <v>0</v>
      </c>
      <c r="P166" s="6">
        <v>0</v>
      </c>
      <c r="Q166" s="6">
        <v>0</v>
      </c>
      <c r="R166" s="6">
        <v>0</v>
      </c>
      <c r="S166" s="6"/>
      <c r="T166" s="6"/>
      <c r="U166" s="6"/>
      <c r="V166" s="6">
        <v>3118.06</v>
      </c>
      <c r="W166" s="6">
        <v>0</v>
      </c>
      <c r="X166" s="6">
        <v>6236.12</v>
      </c>
      <c r="Y166" s="513">
        <f>IF(A166&lt;&gt;"",IF(A166=мар17!A166,0,1),IF(AND(B166=мар17!B166,C166=мар17!C166),0,1))</f>
        <v>0</v>
      </c>
      <c r="Z166" s="70" t="str">
        <f t="shared" si="18"/>
        <v>ул. Четвертая д.4</v>
      </c>
      <c r="AA166" s="504">
        <f>IF($B166&lt;&gt;"",MAX(AA$7:AA165)+1,0)</f>
        <v>156</v>
      </c>
      <c r="AB166" s="502">
        <f t="shared" si="22"/>
        <v>166</v>
      </c>
      <c r="AC166" s="504">
        <f>1</f>
        <v>1</v>
      </c>
      <c r="AD166" s="103">
        <f t="shared" si="19"/>
        <v>3118.06</v>
      </c>
      <c r="AE166" s="103">
        <f t="shared" si="20"/>
        <v>0</v>
      </c>
      <c r="AF166" s="103">
        <f t="shared" si="21"/>
        <v>0</v>
      </c>
      <c r="AG166" s="3"/>
    </row>
    <row r="167" spans="2:33" ht="13.2" x14ac:dyDescent="0.25">
      <c r="B167" s="1" t="str">
        <f>адреса!$G$163</f>
        <v>кв.11</v>
      </c>
      <c r="C167" s="522">
        <f>адреса!$I$163</f>
        <v>40000011</v>
      </c>
      <c r="D167" s="6" t="str">
        <f>адреса!$K$163</f>
        <v>ФИО-4-11</v>
      </c>
      <c r="E167" s="6">
        <v>27100.04</v>
      </c>
      <c r="F167" s="6">
        <v>2702.78</v>
      </c>
      <c r="G167" s="6">
        <v>0</v>
      </c>
      <c r="H167" s="6">
        <v>0</v>
      </c>
      <c r="I167" s="6">
        <v>0</v>
      </c>
      <c r="J167" s="6">
        <v>0</v>
      </c>
      <c r="K167" s="6">
        <v>0</v>
      </c>
      <c r="L167" s="6"/>
      <c r="M167" s="6">
        <v>0</v>
      </c>
      <c r="N167" s="6">
        <v>0</v>
      </c>
      <c r="O167" s="6">
        <v>0</v>
      </c>
      <c r="P167" s="6">
        <v>0</v>
      </c>
      <c r="Q167" s="6">
        <v>0</v>
      </c>
      <c r="R167" s="6">
        <v>0</v>
      </c>
      <c r="S167" s="6"/>
      <c r="T167" s="6"/>
      <c r="U167" s="6"/>
      <c r="V167" s="6">
        <v>2702.78</v>
      </c>
      <c r="W167" s="6">
        <v>0</v>
      </c>
      <c r="X167" s="6">
        <v>29802.82</v>
      </c>
      <c r="Y167" s="513">
        <f>IF(A167&lt;&gt;"",IF(A167=мар17!A167,0,1),IF(AND(B167=мар17!B167,C167=мар17!C167),0,1))</f>
        <v>0</v>
      </c>
      <c r="Z167" s="70" t="str">
        <f t="shared" si="18"/>
        <v>ул. Четвертая д.4</v>
      </c>
      <c r="AA167" s="504">
        <f>IF($B167&lt;&gt;"",MAX(AA$7:AA166)+1,0)</f>
        <v>157</v>
      </c>
      <c r="AB167" s="502">
        <f t="shared" si="22"/>
        <v>167</v>
      </c>
      <c r="AC167" s="504">
        <f>1</f>
        <v>1</v>
      </c>
      <c r="AD167" s="103">
        <f t="shared" si="19"/>
        <v>2702.78</v>
      </c>
      <c r="AE167" s="103">
        <f t="shared" si="20"/>
        <v>0</v>
      </c>
      <c r="AF167" s="103">
        <f t="shared" si="21"/>
        <v>0</v>
      </c>
      <c r="AG167" s="3"/>
    </row>
    <row r="168" spans="2:33" ht="13.2" x14ac:dyDescent="0.25">
      <c r="B168" s="1" t="str">
        <f>адреса!$G$164</f>
        <v>кв.12</v>
      </c>
      <c r="C168" s="522">
        <f>адреса!$I$164</f>
        <v>40000012</v>
      </c>
      <c r="D168" s="6" t="str">
        <f>адреса!$K$164</f>
        <v>ФИО-4-12</v>
      </c>
      <c r="E168" s="6">
        <v>26622.18</v>
      </c>
      <c r="F168" s="6">
        <v>2655.12</v>
      </c>
      <c r="G168" s="6">
        <v>0</v>
      </c>
      <c r="H168" s="6">
        <v>0</v>
      </c>
      <c r="I168" s="6">
        <v>0</v>
      </c>
      <c r="J168" s="6">
        <v>0</v>
      </c>
      <c r="K168" s="6">
        <v>0</v>
      </c>
      <c r="L168" s="6"/>
      <c r="M168" s="6">
        <v>0</v>
      </c>
      <c r="N168" s="6">
        <v>0</v>
      </c>
      <c r="O168" s="6">
        <v>0</v>
      </c>
      <c r="P168" s="6">
        <v>0</v>
      </c>
      <c r="Q168" s="6">
        <v>0</v>
      </c>
      <c r="R168" s="6">
        <v>0</v>
      </c>
      <c r="S168" s="6"/>
      <c r="T168" s="6"/>
      <c r="U168" s="6"/>
      <c r="V168" s="6">
        <v>2655.12</v>
      </c>
      <c r="W168" s="6">
        <v>0</v>
      </c>
      <c r="X168" s="6">
        <v>29277.3</v>
      </c>
      <c r="Y168" s="513">
        <f>IF(A168&lt;&gt;"",IF(A168=мар17!A168,0,1),IF(AND(B168=мар17!B168,C168=мар17!C168),0,1))</f>
        <v>0</v>
      </c>
      <c r="Z168" s="70" t="str">
        <f t="shared" si="18"/>
        <v>ул. Четвертая д.4</v>
      </c>
      <c r="AA168" s="504">
        <f>IF($B168&lt;&gt;"",MAX(AA$7:AA167)+1,0)</f>
        <v>158</v>
      </c>
      <c r="AB168" s="502">
        <f t="shared" si="22"/>
        <v>168</v>
      </c>
      <c r="AC168" s="504">
        <f>1</f>
        <v>1</v>
      </c>
      <c r="AD168" s="103">
        <f t="shared" si="19"/>
        <v>2655.12</v>
      </c>
      <c r="AE168" s="103">
        <f t="shared" si="20"/>
        <v>0</v>
      </c>
      <c r="AF168" s="103">
        <f t="shared" si="21"/>
        <v>0</v>
      </c>
      <c r="AG168" s="3"/>
    </row>
    <row r="169" spans="2:33" ht="13.2" x14ac:dyDescent="0.25">
      <c r="B169" s="1" t="str">
        <f>адреса!$G$165</f>
        <v>кв.13</v>
      </c>
      <c r="C169" s="522">
        <f>адреса!$I$165</f>
        <v>40000013</v>
      </c>
      <c r="D169" s="6" t="str">
        <f>адреса!$K$165</f>
        <v>ФИО-4-13</v>
      </c>
      <c r="E169" s="6">
        <v>10661.53</v>
      </c>
      <c r="F169" s="6">
        <v>1753.06</v>
      </c>
      <c r="G169" s="6">
        <v>0</v>
      </c>
      <c r="H169" s="6">
        <v>0</v>
      </c>
      <c r="I169" s="6">
        <v>0</v>
      </c>
      <c r="J169" s="6">
        <v>0</v>
      </c>
      <c r="K169" s="6">
        <v>0</v>
      </c>
      <c r="L169" s="6"/>
      <c r="M169" s="6">
        <v>0</v>
      </c>
      <c r="N169" s="6">
        <v>0</v>
      </c>
      <c r="O169" s="6">
        <v>0</v>
      </c>
      <c r="P169" s="6">
        <v>0</v>
      </c>
      <c r="Q169" s="6">
        <v>0</v>
      </c>
      <c r="R169" s="6">
        <v>0</v>
      </c>
      <c r="S169" s="6"/>
      <c r="T169" s="6"/>
      <c r="U169" s="6"/>
      <c r="V169" s="6">
        <v>1753.06</v>
      </c>
      <c r="W169" s="6">
        <v>0</v>
      </c>
      <c r="X169" s="6">
        <v>12414.59</v>
      </c>
      <c r="Y169" s="513">
        <f>IF(A169&lt;&gt;"",IF(A169=мар17!A169,0,1),IF(AND(B169=мар17!B169,C169=мар17!C169),0,1))</f>
        <v>0</v>
      </c>
      <c r="Z169" s="70" t="str">
        <f t="shared" si="18"/>
        <v>ул. Четвертая д.4</v>
      </c>
      <c r="AA169" s="504">
        <f>IF($B169&lt;&gt;"",MAX(AA$7:AA168)+1,0)</f>
        <v>159</v>
      </c>
      <c r="AB169" s="502">
        <f t="shared" si="22"/>
        <v>169</v>
      </c>
      <c r="AC169" s="504">
        <f>1</f>
        <v>1</v>
      </c>
      <c r="AD169" s="103">
        <f t="shared" si="19"/>
        <v>1753.06</v>
      </c>
      <c r="AE169" s="103">
        <f t="shared" si="20"/>
        <v>0</v>
      </c>
      <c r="AF169" s="103">
        <f t="shared" si="21"/>
        <v>0</v>
      </c>
      <c r="AG169" s="3"/>
    </row>
    <row r="170" spans="2:33" ht="13.2" x14ac:dyDescent="0.25">
      <c r="B170" s="1" t="str">
        <f>адреса!$G$166</f>
        <v>кв.14</v>
      </c>
      <c r="C170" s="522">
        <f>адреса!$I$166</f>
        <v>40000014</v>
      </c>
      <c r="D170" s="6" t="str">
        <f>адреса!$K$166</f>
        <v>ФИО-4-14</v>
      </c>
      <c r="E170" s="6">
        <v>20000.740000000002</v>
      </c>
      <c r="F170" s="6">
        <v>1994.74</v>
      </c>
      <c r="G170" s="6">
        <v>0</v>
      </c>
      <c r="H170" s="6">
        <v>0</v>
      </c>
      <c r="I170" s="6">
        <v>0</v>
      </c>
      <c r="J170" s="6">
        <v>0</v>
      </c>
      <c r="K170" s="6">
        <v>0</v>
      </c>
      <c r="L170" s="6"/>
      <c r="M170" s="6">
        <v>0</v>
      </c>
      <c r="N170" s="6">
        <v>0</v>
      </c>
      <c r="O170" s="6">
        <v>0</v>
      </c>
      <c r="P170" s="6">
        <v>0</v>
      </c>
      <c r="Q170" s="6">
        <v>0</v>
      </c>
      <c r="R170" s="6">
        <v>0</v>
      </c>
      <c r="S170" s="6"/>
      <c r="T170" s="6"/>
      <c r="U170" s="6"/>
      <c r="V170" s="6">
        <v>1994.74</v>
      </c>
      <c r="W170" s="6">
        <v>0</v>
      </c>
      <c r="X170" s="6">
        <v>21995.48</v>
      </c>
      <c r="Y170" s="513">
        <f>IF(A170&lt;&gt;"",IF(A170=мар17!A170,0,1),IF(AND(B170=мар17!B170,C170=мар17!C170),0,1))</f>
        <v>0</v>
      </c>
      <c r="Z170" s="70" t="str">
        <f t="shared" si="18"/>
        <v>ул. Четвертая д.4</v>
      </c>
      <c r="AA170" s="504">
        <f>IF($B170&lt;&gt;"",MAX(AA$7:AA169)+1,0)</f>
        <v>160</v>
      </c>
      <c r="AB170" s="502">
        <f t="shared" si="22"/>
        <v>170</v>
      </c>
      <c r="AC170" s="504">
        <f>1</f>
        <v>1</v>
      </c>
      <c r="AD170" s="103">
        <f t="shared" si="19"/>
        <v>1994.74</v>
      </c>
      <c r="AE170" s="103">
        <f t="shared" si="20"/>
        <v>0</v>
      </c>
      <c r="AF170" s="103">
        <f t="shared" si="21"/>
        <v>0</v>
      </c>
      <c r="AG170" s="3"/>
    </row>
    <row r="171" spans="2:33" ht="13.2" x14ac:dyDescent="0.25">
      <c r="B171" s="1" t="str">
        <f>адреса!$G$167</f>
        <v>кв.15</v>
      </c>
      <c r="C171" s="522">
        <f>адреса!$I$167</f>
        <v>40000015</v>
      </c>
      <c r="D171" s="6" t="str">
        <f>адреса!$K$167</f>
        <v>ФИО-4-15</v>
      </c>
      <c r="E171" s="6">
        <v>6794.38</v>
      </c>
      <c r="F171" s="6">
        <v>3397.19</v>
      </c>
      <c r="G171" s="6">
        <v>0</v>
      </c>
      <c r="H171" s="6">
        <v>0</v>
      </c>
      <c r="I171" s="6">
        <v>0</v>
      </c>
      <c r="J171" s="6">
        <v>0</v>
      </c>
      <c r="K171" s="6">
        <v>0</v>
      </c>
      <c r="L171" s="6"/>
      <c r="M171" s="6">
        <v>0</v>
      </c>
      <c r="N171" s="6">
        <v>0</v>
      </c>
      <c r="O171" s="6">
        <v>0</v>
      </c>
      <c r="P171" s="6">
        <v>0</v>
      </c>
      <c r="Q171" s="6">
        <v>0</v>
      </c>
      <c r="R171" s="6">
        <v>0</v>
      </c>
      <c r="S171" s="6"/>
      <c r="T171" s="6"/>
      <c r="U171" s="6"/>
      <c r="V171" s="6">
        <v>3397.19</v>
      </c>
      <c r="W171" s="6">
        <v>0</v>
      </c>
      <c r="X171" s="6">
        <v>10191.57</v>
      </c>
      <c r="Y171" s="513">
        <f>IF(A171&lt;&gt;"",IF(A171=мар17!A171,0,1),IF(AND(B171=мар17!B171,C171=мар17!C171),0,1))</f>
        <v>0</v>
      </c>
      <c r="Z171" s="70" t="str">
        <f t="shared" si="18"/>
        <v>ул. Четвертая д.4</v>
      </c>
      <c r="AA171" s="504">
        <f>IF($B171&lt;&gt;"",MAX(AA$7:AA170)+1,0)</f>
        <v>161</v>
      </c>
      <c r="AB171" s="502">
        <f t="shared" si="22"/>
        <v>171</v>
      </c>
      <c r="AC171" s="504">
        <f>1</f>
        <v>1</v>
      </c>
      <c r="AD171" s="103">
        <f t="shared" si="19"/>
        <v>3397.19</v>
      </c>
      <c r="AE171" s="103">
        <f t="shared" si="20"/>
        <v>0</v>
      </c>
      <c r="AF171" s="103">
        <f t="shared" si="21"/>
        <v>0</v>
      </c>
      <c r="AG171" s="3"/>
    </row>
    <row r="172" spans="2:33" ht="13.2" x14ac:dyDescent="0.25">
      <c r="B172" s="1" t="str">
        <f>адреса!$G$168</f>
        <v>кв.16</v>
      </c>
      <c r="C172" s="522">
        <f>адреса!$I$168</f>
        <v>40000016</v>
      </c>
      <c r="D172" s="6" t="str">
        <f>адреса!$K$168</f>
        <v>ФИО-4-16</v>
      </c>
      <c r="E172" s="6">
        <v>34369.93</v>
      </c>
      <c r="F172" s="6">
        <v>3427.83</v>
      </c>
      <c r="G172" s="6">
        <v>0</v>
      </c>
      <c r="H172" s="6">
        <v>0</v>
      </c>
      <c r="I172" s="6">
        <v>0</v>
      </c>
      <c r="J172" s="6">
        <v>0</v>
      </c>
      <c r="K172" s="6">
        <v>0</v>
      </c>
      <c r="L172" s="6"/>
      <c r="M172" s="6">
        <v>0</v>
      </c>
      <c r="N172" s="6">
        <v>0</v>
      </c>
      <c r="O172" s="6">
        <v>0</v>
      </c>
      <c r="P172" s="6">
        <v>0</v>
      </c>
      <c r="Q172" s="6">
        <v>0</v>
      </c>
      <c r="R172" s="6">
        <v>0</v>
      </c>
      <c r="S172" s="6"/>
      <c r="T172" s="6"/>
      <c r="U172" s="6"/>
      <c r="V172" s="6">
        <v>3427.83</v>
      </c>
      <c r="W172" s="6">
        <v>0</v>
      </c>
      <c r="X172" s="6">
        <v>37797.760000000002</v>
      </c>
      <c r="Y172" s="513">
        <f>IF(A172&lt;&gt;"",IF(A172=мар17!A172,0,1),IF(AND(B172=мар17!B172,C172=мар17!C172),0,1))</f>
        <v>0</v>
      </c>
      <c r="Z172" s="70" t="str">
        <f t="shared" si="18"/>
        <v>ул. Четвертая д.4</v>
      </c>
      <c r="AA172" s="504">
        <f>IF($B172&lt;&gt;"",MAX(AA$7:AA171)+1,0)</f>
        <v>162</v>
      </c>
      <c r="AB172" s="502">
        <f t="shared" si="22"/>
        <v>172</v>
      </c>
      <c r="AC172" s="504">
        <f>1</f>
        <v>1</v>
      </c>
      <c r="AD172" s="103">
        <f t="shared" si="19"/>
        <v>3427.83</v>
      </c>
      <c r="AE172" s="103">
        <f t="shared" si="20"/>
        <v>0</v>
      </c>
      <c r="AF172" s="103">
        <f t="shared" si="21"/>
        <v>0</v>
      </c>
      <c r="AG172" s="3"/>
    </row>
    <row r="173" spans="2:33" ht="13.2" x14ac:dyDescent="0.25">
      <c r="B173" s="1" t="str">
        <f>адреса!$G$169</f>
        <v>кв.17</v>
      </c>
      <c r="C173" s="522">
        <f>адреса!$I$169</f>
        <v>40000017</v>
      </c>
      <c r="D173" s="6" t="str">
        <f>адреса!$K$169</f>
        <v>ФИО-4-17</v>
      </c>
      <c r="E173" s="6">
        <v>5371.39</v>
      </c>
      <c r="F173" s="6">
        <v>2685.76</v>
      </c>
      <c r="G173" s="6">
        <v>0</v>
      </c>
      <c r="H173" s="6">
        <v>0</v>
      </c>
      <c r="I173" s="6">
        <v>0</v>
      </c>
      <c r="J173" s="6">
        <v>0</v>
      </c>
      <c r="K173" s="6">
        <v>0</v>
      </c>
      <c r="L173" s="6"/>
      <c r="M173" s="6">
        <v>0</v>
      </c>
      <c r="N173" s="6">
        <v>0</v>
      </c>
      <c r="O173" s="6">
        <v>0</v>
      </c>
      <c r="P173" s="6">
        <v>0</v>
      </c>
      <c r="Q173" s="6">
        <v>0</v>
      </c>
      <c r="R173" s="6">
        <v>0</v>
      </c>
      <c r="S173" s="6"/>
      <c r="T173" s="6"/>
      <c r="U173" s="6"/>
      <c r="V173" s="6">
        <v>2685.76</v>
      </c>
      <c r="W173" s="6">
        <v>5372</v>
      </c>
      <c r="X173" s="6">
        <v>2685.15</v>
      </c>
      <c r="Y173" s="513">
        <f>IF(A173&lt;&gt;"",IF(A173=мар17!A173,0,1),IF(AND(B173=мар17!B173,C173=мар17!C173),0,1))</f>
        <v>0</v>
      </c>
      <c r="Z173" s="70" t="str">
        <f t="shared" si="18"/>
        <v>ул. Четвертая д.4</v>
      </c>
      <c r="AA173" s="504">
        <f>IF($B173&lt;&gt;"",MAX(AA$7:AA172)+1,0)</f>
        <v>163</v>
      </c>
      <c r="AB173" s="502">
        <f t="shared" si="22"/>
        <v>173</v>
      </c>
      <c r="AC173" s="504">
        <f>1</f>
        <v>1</v>
      </c>
      <c r="AD173" s="103">
        <f t="shared" si="19"/>
        <v>2685.76</v>
      </c>
      <c r="AE173" s="103">
        <f t="shared" si="20"/>
        <v>0</v>
      </c>
      <c r="AF173" s="103">
        <f t="shared" si="21"/>
        <v>0</v>
      </c>
      <c r="AG173" s="3"/>
    </row>
    <row r="174" spans="2:33" ht="13.2" x14ac:dyDescent="0.25">
      <c r="B174" s="1" t="str">
        <f>адреса!$G$170</f>
        <v>кв.18</v>
      </c>
      <c r="C174" s="522">
        <f>адреса!$I$170</f>
        <v>40000018</v>
      </c>
      <c r="D174" s="6" t="str">
        <f>адреса!$K$170</f>
        <v>ФИО-4-18</v>
      </c>
      <c r="E174" s="6">
        <v>27304.799999999999</v>
      </c>
      <c r="F174" s="6">
        <v>2723.2</v>
      </c>
      <c r="G174" s="6">
        <v>0</v>
      </c>
      <c r="H174" s="6">
        <v>0</v>
      </c>
      <c r="I174" s="6">
        <v>0</v>
      </c>
      <c r="J174" s="6">
        <v>0</v>
      </c>
      <c r="K174" s="6">
        <v>0</v>
      </c>
      <c r="L174" s="6"/>
      <c r="M174" s="6">
        <v>0</v>
      </c>
      <c r="N174" s="6">
        <v>0</v>
      </c>
      <c r="O174" s="6">
        <v>0</v>
      </c>
      <c r="P174" s="6">
        <v>0</v>
      </c>
      <c r="Q174" s="6">
        <v>0</v>
      </c>
      <c r="R174" s="6">
        <v>0</v>
      </c>
      <c r="S174" s="6"/>
      <c r="T174" s="6"/>
      <c r="U174" s="6"/>
      <c r="V174" s="6">
        <v>2723.2</v>
      </c>
      <c r="W174" s="6">
        <v>0</v>
      </c>
      <c r="X174" s="6">
        <v>30028</v>
      </c>
      <c r="Y174" s="513">
        <f>IF(A174&lt;&gt;"",IF(A174=мар17!A174,0,1),IF(AND(B174=мар17!B174,C174=мар17!C174),0,1))</f>
        <v>0</v>
      </c>
      <c r="Z174" s="70" t="str">
        <f t="shared" si="18"/>
        <v>ул. Четвертая д.4</v>
      </c>
      <c r="AA174" s="504">
        <f>IF($B174&lt;&gt;"",MAX(AA$7:AA173)+1,0)</f>
        <v>164</v>
      </c>
      <c r="AB174" s="502">
        <f t="shared" si="22"/>
        <v>174</v>
      </c>
      <c r="AC174" s="504">
        <f>1</f>
        <v>1</v>
      </c>
      <c r="AD174" s="103">
        <f t="shared" si="19"/>
        <v>2723.2</v>
      </c>
      <c r="AE174" s="103">
        <f t="shared" si="20"/>
        <v>0</v>
      </c>
      <c r="AF174" s="103">
        <f t="shared" si="21"/>
        <v>0</v>
      </c>
      <c r="AG174" s="3"/>
    </row>
    <row r="175" spans="2:33" ht="13.2" x14ac:dyDescent="0.25">
      <c r="B175" s="1" t="str">
        <f>адреса!$G$171</f>
        <v>кв.19</v>
      </c>
      <c r="C175" s="522">
        <f>адреса!$I$171</f>
        <v>40000019</v>
      </c>
      <c r="D175" s="6" t="str">
        <f>адреса!$K$171</f>
        <v>ФИО-4-19</v>
      </c>
      <c r="E175" s="6">
        <v>1236.44</v>
      </c>
      <c r="F175" s="6">
        <v>1930.07</v>
      </c>
      <c r="G175" s="6">
        <v>0</v>
      </c>
      <c r="H175" s="6">
        <v>0</v>
      </c>
      <c r="I175" s="6">
        <v>0</v>
      </c>
      <c r="J175" s="6">
        <v>0</v>
      </c>
      <c r="K175" s="6">
        <v>0</v>
      </c>
      <c r="L175" s="6"/>
      <c r="M175" s="6">
        <v>0</v>
      </c>
      <c r="N175" s="6">
        <v>0</v>
      </c>
      <c r="O175" s="6">
        <v>0</v>
      </c>
      <c r="P175" s="6">
        <v>0</v>
      </c>
      <c r="Q175" s="6">
        <v>0</v>
      </c>
      <c r="R175" s="6">
        <v>0</v>
      </c>
      <c r="S175" s="6"/>
      <c r="T175" s="6"/>
      <c r="U175" s="6"/>
      <c r="V175" s="6">
        <v>1930.07</v>
      </c>
      <c r="W175" s="6">
        <v>2028.78</v>
      </c>
      <c r="X175" s="6">
        <v>1137.73</v>
      </c>
      <c r="Y175" s="513">
        <f>IF(A175&lt;&gt;"",IF(A175=мар17!A175,0,1),IF(AND(B175=мар17!B175,C175=мар17!C175),0,1))</f>
        <v>0</v>
      </c>
      <c r="Z175" s="70" t="str">
        <f t="shared" si="18"/>
        <v>ул. Четвертая д.4</v>
      </c>
      <c r="AA175" s="504">
        <f>IF($B175&lt;&gt;"",MAX(AA$7:AA174)+1,0)</f>
        <v>165</v>
      </c>
      <c r="AB175" s="502">
        <f t="shared" si="22"/>
        <v>175</v>
      </c>
      <c r="AC175" s="504">
        <f>1</f>
        <v>1</v>
      </c>
      <c r="AD175" s="103">
        <f t="shared" si="19"/>
        <v>1930.07</v>
      </c>
      <c r="AE175" s="103">
        <f t="shared" si="20"/>
        <v>0</v>
      </c>
      <c r="AF175" s="103">
        <f t="shared" si="21"/>
        <v>0</v>
      </c>
      <c r="AG175" s="3"/>
    </row>
    <row r="176" spans="2:33" ht="13.2" x14ac:dyDescent="0.25">
      <c r="B176" s="1" t="str">
        <f>адреса!$G$172</f>
        <v>кв.20</v>
      </c>
      <c r="C176" s="522">
        <f>адреса!$I$172</f>
        <v>40000020</v>
      </c>
      <c r="D176" s="6" t="str">
        <f>адреса!$K$172</f>
        <v>ФИО-4-20</v>
      </c>
      <c r="E176" s="6">
        <v>5173.8599999999997</v>
      </c>
      <c r="F176" s="6">
        <v>1804.12</v>
      </c>
      <c r="G176" s="6">
        <v>0</v>
      </c>
      <c r="H176" s="6">
        <v>0</v>
      </c>
      <c r="I176" s="6">
        <v>0</v>
      </c>
      <c r="J176" s="6">
        <v>0</v>
      </c>
      <c r="K176" s="6">
        <v>0</v>
      </c>
      <c r="L176" s="6"/>
      <c r="M176" s="6">
        <v>0</v>
      </c>
      <c r="N176" s="6">
        <v>0</v>
      </c>
      <c r="O176" s="6">
        <v>0</v>
      </c>
      <c r="P176" s="6">
        <v>0</v>
      </c>
      <c r="Q176" s="6">
        <v>0</v>
      </c>
      <c r="R176" s="6">
        <v>0</v>
      </c>
      <c r="S176" s="6"/>
      <c r="T176" s="6"/>
      <c r="U176" s="6"/>
      <c r="V176" s="6">
        <v>1804.12</v>
      </c>
      <c r="W176" s="6">
        <v>0</v>
      </c>
      <c r="X176" s="6">
        <v>6977.98</v>
      </c>
      <c r="Y176" s="513">
        <f>IF(A176&lt;&gt;"",IF(A176=мар17!A176,0,1),IF(AND(B176=мар17!B176,C176=мар17!C176),0,1))</f>
        <v>0</v>
      </c>
      <c r="Z176" s="70" t="str">
        <f t="shared" si="18"/>
        <v>ул. Четвертая д.4</v>
      </c>
      <c r="AA176" s="504">
        <f>IF($B176&lt;&gt;"",MAX(AA$7:AA175)+1,0)</f>
        <v>166</v>
      </c>
      <c r="AB176" s="502">
        <f t="shared" si="22"/>
        <v>176</v>
      </c>
      <c r="AC176" s="504">
        <f>1</f>
        <v>1</v>
      </c>
      <c r="AD176" s="103">
        <f t="shared" si="19"/>
        <v>1804.12</v>
      </c>
      <c r="AE176" s="103">
        <f t="shared" si="20"/>
        <v>0</v>
      </c>
      <c r="AF176" s="103">
        <f t="shared" si="21"/>
        <v>0</v>
      </c>
      <c r="AG176" s="3"/>
    </row>
    <row r="177" spans="2:33" ht="13.2" x14ac:dyDescent="0.25">
      <c r="B177" s="1" t="str">
        <f>адреса!$G$173</f>
        <v>кв.21</v>
      </c>
      <c r="C177" s="522">
        <f>адреса!$I$173</f>
        <v>40000021</v>
      </c>
      <c r="D177" s="6" t="str">
        <f>адреса!$K$173</f>
        <v>ФИО-4-21</v>
      </c>
      <c r="E177" s="6">
        <v>31229.87</v>
      </c>
      <c r="F177" s="6">
        <v>3114.66</v>
      </c>
      <c r="G177" s="6">
        <v>0</v>
      </c>
      <c r="H177" s="6">
        <v>0</v>
      </c>
      <c r="I177" s="6">
        <v>0</v>
      </c>
      <c r="J177" s="6">
        <v>0</v>
      </c>
      <c r="K177" s="6">
        <v>0</v>
      </c>
      <c r="L177" s="6"/>
      <c r="M177" s="6">
        <v>0</v>
      </c>
      <c r="N177" s="6">
        <v>0</v>
      </c>
      <c r="O177" s="6">
        <v>0</v>
      </c>
      <c r="P177" s="6">
        <v>0</v>
      </c>
      <c r="Q177" s="6">
        <v>0</v>
      </c>
      <c r="R177" s="6">
        <v>0</v>
      </c>
      <c r="S177" s="6"/>
      <c r="T177" s="6"/>
      <c r="U177" s="6"/>
      <c r="V177" s="6">
        <v>3114.66</v>
      </c>
      <c r="W177" s="6">
        <v>0</v>
      </c>
      <c r="X177" s="6">
        <v>34344.53</v>
      </c>
      <c r="Y177" s="513">
        <f>IF(A177&lt;&gt;"",IF(A177=мар17!A177,0,1),IF(AND(B177=мар17!B177,C177=мар17!C177),0,1))</f>
        <v>0</v>
      </c>
      <c r="Z177" s="70" t="str">
        <f t="shared" si="18"/>
        <v>ул. Четвертая д.4</v>
      </c>
      <c r="AA177" s="504">
        <f>IF($B177&lt;&gt;"",MAX(AA$7:AA176)+1,0)</f>
        <v>167</v>
      </c>
      <c r="AB177" s="502">
        <f t="shared" si="22"/>
        <v>177</v>
      </c>
      <c r="AC177" s="504">
        <f>1</f>
        <v>1</v>
      </c>
      <c r="AD177" s="103">
        <f t="shared" si="19"/>
        <v>3114.66</v>
      </c>
      <c r="AE177" s="103">
        <f t="shared" si="20"/>
        <v>0</v>
      </c>
      <c r="AF177" s="103">
        <f t="shared" si="21"/>
        <v>0</v>
      </c>
      <c r="AG177" s="3"/>
    </row>
    <row r="178" spans="2:33" ht="13.2" x14ac:dyDescent="0.25">
      <c r="B178" s="1" t="str">
        <f>адреса!$G$174</f>
        <v>кв.22</v>
      </c>
      <c r="C178" s="522">
        <f>адреса!$I$174</f>
        <v>40000022</v>
      </c>
      <c r="D178" s="6" t="str">
        <f>адреса!$K$174</f>
        <v>ФИО-4-22</v>
      </c>
      <c r="E178" s="6">
        <v>3107.86</v>
      </c>
      <c r="F178" s="6">
        <v>1553.93</v>
      </c>
      <c r="G178" s="6">
        <v>0</v>
      </c>
      <c r="H178" s="6">
        <v>0</v>
      </c>
      <c r="I178" s="6">
        <v>0</v>
      </c>
      <c r="J178" s="6">
        <v>0</v>
      </c>
      <c r="K178" s="6">
        <v>0</v>
      </c>
      <c r="L178" s="6"/>
      <c r="M178" s="6">
        <v>0</v>
      </c>
      <c r="N178" s="6">
        <v>0</v>
      </c>
      <c r="O178" s="6">
        <v>0</v>
      </c>
      <c r="P178" s="6">
        <v>0</v>
      </c>
      <c r="Q178" s="6">
        <v>0</v>
      </c>
      <c r="R178" s="6">
        <v>0</v>
      </c>
      <c r="S178" s="6"/>
      <c r="T178" s="6"/>
      <c r="U178" s="6"/>
      <c r="V178" s="6">
        <v>1553.93</v>
      </c>
      <c r="W178" s="6">
        <v>3107.86</v>
      </c>
      <c r="X178" s="6">
        <v>1553.93</v>
      </c>
      <c r="Y178" s="513">
        <f>IF(A178&lt;&gt;"",IF(A178=мар17!A178,0,1),IF(AND(B178=мар17!B178,C178=мар17!C178),0,1))</f>
        <v>0</v>
      </c>
      <c r="Z178" s="70" t="str">
        <f t="shared" si="18"/>
        <v>ул. Четвертая д.4</v>
      </c>
      <c r="AA178" s="504">
        <f>IF($B178&lt;&gt;"",MAX(AA$7:AA177)+1,0)</f>
        <v>168</v>
      </c>
      <c r="AB178" s="502">
        <f t="shared" si="22"/>
        <v>178</v>
      </c>
      <c r="AC178" s="504">
        <f>1</f>
        <v>1</v>
      </c>
      <c r="AD178" s="103">
        <f t="shared" si="19"/>
        <v>1553.93</v>
      </c>
      <c r="AE178" s="103">
        <f t="shared" si="20"/>
        <v>0</v>
      </c>
      <c r="AF178" s="103">
        <f t="shared" si="21"/>
        <v>0</v>
      </c>
      <c r="AG178" s="3"/>
    </row>
    <row r="179" spans="2:33" ht="13.2" x14ac:dyDescent="0.25">
      <c r="B179" s="1" t="str">
        <f>адреса!$G$175</f>
        <v>кв.23</v>
      </c>
      <c r="C179" s="522">
        <f>адреса!$I$175</f>
        <v>40000023</v>
      </c>
      <c r="D179" s="6" t="str">
        <f>адреса!$K$175</f>
        <v>ФИО-4-23</v>
      </c>
      <c r="E179" s="6">
        <v>4070.38</v>
      </c>
      <c r="F179" s="6">
        <v>2035.59</v>
      </c>
      <c r="G179" s="6">
        <v>0</v>
      </c>
      <c r="H179" s="6">
        <v>0</v>
      </c>
      <c r="I179" s="6">
        <v>0</v>
      </c>
      <c r="J179" s="6">
        <v>0</v>
      </c>
      <c r="K179" s="6">
        <v>0</v>
      </c>
      <c r="L179" s="6"/>
      <c r="M179" s="6">
        <v>0</v>
      </c>
      <c r="N179" s="6">
        <v>0</v>
      </c>
      <c r="O179" s="6">
        <v>0</v>
      </c>
      <c r="P179" s="6">
        <v>0</v>
      </c>
      <c r="Q179" s="6">
        <v>0</v>
      </c>
      <c r="R179" s="6">
        <v>0</v>
      </c>
      <c r="S179" s="6"/>
      <c r="T179" s="6"/>
      <c r="U179" s="6"/>
      <c r="V179" s="6">
        <v>2035.59</v>
      </c>
      <c r="W179" s="6">
        <v>0</v>
      </c>
      <c r="X179" s="6">
        <v>6105.97</v>
      </c>
      <c r="Y179" s="513">
        <f>IF(A179&lt;&gt;"",IF(A179=мар17!A179,0,1),IF(AND(B179=мар17!B179,C179=мар17!C179),0,1))</f>
        <v>0</v>
      </c>
      <c r="Z179" s="70" t="str">
        <f t="shared" si="18"/>
        <v>ул. Четвертая д.4</v>
      </c>
      <c r="AA179" s="504">
        <f>IF($B179&lt;&gt;"",MAX(AA$7:AA178)+1,0)</f>
        <v>169</v>
      </c>
      <c r="AB179" s="502">
        <f t="shared" si="22"/>
        <v>179</v>
      </c>
      <c r="AC179" s="504">
        <f>1</f>
        <v>1</v>
      </c>
      <c r="AD179" s="103">
        <f t="shared" si="19"/>
        <v>2035.59</v>
      </c>
      <c r="AE179" s="103">
        <f t="shared" si="20"/>
        <v>0</v>
      </c>
      <c r="AF179" s="103">
        <f t="shared" si="21"/>
        <v>0</v>
      </c>
      <c r="AG179" s="3"/>
    </row>
    <row r="180" spans="2:33" ht="13.2" x14ac:dyDescent="0.25">
      <c r="B180" s="1" t="str">
        <f>адреса!$G$176</f>
        <v>кв.24</v>
      </c>
      <c r="C180" s="522">
        <f>адреса!$I$176</f>
        <v>40000024</v>
      </c>
      <c r="D180" s="6" t="str">
        <f>адреса!$K$176</f>
        <v>ФИО-4-24</v>
      </c>
      <c r="E180" s="6">
        <v>2709.58</v>
      </c>
      <c r="F180" s="6">
        <v>2709.58</v>
      </c>
      <c r="G180" s="6">
        <v>0</v>
      </c>
      <c r="H180" s="6">
        <v>0</v>
      </c>
      <c r="I180" s="6">
        <v>0</v>
      </c>
      <c r="J180" s="6">
        <v>0</v>
      </c>
      <c r="K180" s="6">
        <v>0</v>
      </c>
      <c r="L180" s="6"/>
      <c r="M180" s="6">
        <v>0</v>
      </c>
      <c r="N180" s="6">
        <v>0</v>
      </c>
      <c r="O180" s="6">
        <v>0</v>
      </c>
      <c r="P180" s="6">
        <v>0</v>
      </c>
      <c r="Q180" s="6">
        <v>0</v>
      </c>
      <c r="R180" s="6">
        <v>0</v>
      </c>
      <c r="S180" s="6"/>
      <c r="T180" s="6"/>
      <c r="U180" s="6"/>
      <c r="V180" s="6">
        <v>2709.58</v>
      </c>
      <c r="W180" s="6">
        <v>5419.16</v>
      </c>
      <c r="X180" s="6">
        <v>0</v>
      </c>
      <c r="Y180" s="513">
        <f>IF(A180&lt;&gt;"",IF(A180=мар17!A180,0,1),IF(AND(B180=мар17!B180,C180=мар17!C180),0,1))</f>
        <v>0</v>
      </c>
      <c r="Z180" s="70" t="str">
        <f t="shared" si="18"/>
        <v>ул. Четвертая д.4</v>
      </c>
      <c r="AA180" s="504">
        <f>IF($B180&lt;&gt;"",MAX(AA$7:AA179)+1,0)</f>
        <v>170</v>
      </c>
      <c r="AB180" s="502">
        <f t="shared" si="22"/>
        <v>180</v>
      </c>
      <c r="AC180" s="504">
        <f>1</f>
        <v>1</v>
      </c>
      <c r="AD180" s="103">
        <f t="shared" si="19"/>
        <v>2709.58</v>
      </c>
      <c r="AE180" s="103">
        <f t="shared" si="20"/>
        <v>0</v>
      </c>
      <c r="AF180" s="103">
        <f t="shared" si="21"/>
        <v>0</v>
      </c>
      <c r="AG180" s="3"/>
    </row>
    <row r="181" spans="2:33" ht="13.2" x14ac:dyDescent="0.25">
      <c r="B181" s="1" t="str">
        <f>адреса!$G$177</f>
        <v>кв.25</v>
      </c>
      <c r="C181" s="522">
        <f>адреса!$I$177</f>
        <v>40000025</v>
      </c>
      <c r="D181" s="6" t="str">
        <f>адреса!$K$177</f>
        <v>ФИО-4-25</v>
      </c>
      <c r="E181" s="6">
        <v>12133.77</v>
      </c>
      <c r="F181" s="6">
        <v>1708.81</v>
      </c>
      <c r="G181" s="6">
        <v>0</v>
      </c>
      <c r="H181" s="6">
        <v>0</v>
      </c>
      <c r="I181" s="6">
        <v>0</v>
      </c>
      <c r="J181" s="6">
        <v>0</v>
      </c>
      <c r="K181" s="6">
        <v>0</v>
      </c>
      <c r="L181" s="6"/>
      <c r="M181" s="6">
        <v>0</v>
      </c>
      <c r="N181" s="6">
        <v>0</v>
      </c>
      <c r="O181" s="6">
        <v>0</v>
      </c>
      <c r="P181" s="6">
        <v>0</v>
      </c>
      <c r="Q181" s="6">
        <v>0</v>
      </c>
      <c r="R181" s="6">
        <v>0</v>
      </c>
      <c r="S181" s="6"/>
      <c r="T181" s="6"/>
      <c r="U181" s="6"/>
      <c r="V181" s="6">
        <v>1708.81</v>
      </c>
      <c r="W181" s="6">
        <v>2500</v>
      </c>
      <c r="X181" s="6">
        <v>11342.58</v>
      </c>
      <c r="Y181" s="513">
        <f>IF(A181&lt;&gt;"",IF(A181=мар17!A181,0,1),IF(AND(B181=мар17!B181,C181=мар17!C181),0,1))</f>
        <v>0</v>
      </c>
      <c r="Z181" s="70" t="str">
        <f t="shared" si="18"/>
        <v>ул. Четвертая д.4</v>
      </c>
      <c r="AA181" s="504">
        <f>IF($B181&lt;&gt;"",MAX(AA$7:AA180)+1,0)</f>
        <v>171</v>
      </c>
      <c r="AB181" s="502">
        <f t="shared" si="22"/>
        <v>181</v>
      </c>
      <c r="AC181" s="504">
        <f>1</f>
        <v>1</v>
      </c>
      <c r="AD181" s="103">
        <f t="shared" si="19"/>
        <v>1708.81</v>
      </c>
      <c r="AE181" s="103">
        <f t="shared" si="20"/>
        <v>0</v>
      </c>
      <c r="AF181" s="103">
        <f t="shared" si="21"/>
        <v>0</v>
      </c>
      <c r="AG181" s="3"/>
    </row>
    <row r="182" spans="2:33" ht="13.2" x14ac:dyDescent="0.25">
      <c r="B182" s="1" t="str">
        <f>адреса!$G$178</f>
        <v>кв.26</v>
      </c>
      <c r="C182" s="522">
        <f>адреса!$I$178</f>
        <v>40000026</v>
      </c>
      <c r="D182" s="6" t="str">
        <f>адреса!$K$178</f>
        <v>ФИО-4-26</v>
      </c>
      <c r="E182" s="6">
        <v>2015.17</v>
      </c>
      <c r="F182" s="6">
        <v>2015.17</v>
      </c>
      <c r="G182" s="6">
        <v>0</v>
      </c>
      <c r="H182" s="6">
        <v>0</v>
      </c>
      <c r="I182" s="6">
        <v>0</v>
      </c>
      <c r="J182" s="6">
        <v>0</v>
      </c>
      <c r="K182" s="6">
        <v>0</v>
      </c>
      <c r="L182" s="6"/>
      <c r="M182" s="6">
        <v>0</v>
      </c>
      <c r="N182" s="6">
        <v>0</v>
      </c>
      <c r="O182" s="6">
        <v>0</v>
      </c>
      <c r="P182" s="6">
        <v>0</v>
      </c>
      <c r="Q182" s="6">
        <v>0</v>
      </c>
      <c r="R182" s="6">
        <v>0</v>
      </c>
      <c r="S182" s="6"/>
      <c r="T182" s="6"/>
      <c r="U182" s="6"/>
      <c r="V182" s="6">
        <v>2015.17</v>
      </c>
      <c r="W182" s="6">
        <v>2015.17</v>
      </c>
      <c r="X182" s="6">
        <v>2015.17</v>
      </c>
      <c r="Y182" s="513">
        <f>IF(A182&lt;&gt;"",IF(A182=мар17!A182,0,1),IF(AND(B182=мар17!B182,C182=мар17!C182),0,1))</f>
        <v>0</v>
      </c>
      <c r="Z182" s="70" t="str">
        <f t="shared" si="18"/>
        <v>ул. Четвертая д.4</v>
      </c>
      <c r="AA182" s="504">
        <f>IF($B182&lt;&gt;"",MAX(AA$7:AA181)+1,0)</f>
        <v>172</v>
      </c>
      <c r="AB182" s="502">
        <f t="shared" si="22"/>
        <v>182</v>
      </c>
      <c r="AC182" s="504">
        <f>1</f>
        <v>1</v>
      </c>
      <c r="AD182" s="103">
        <f t="shared" si="19"/>
        <v>2015.17</v>
      </c>
      <c r="AE182" s="103">
        <f t="shared" si="20"/>
        <v>0</v>
      </c>
      <c r="AF182" s="103">
        <f t="shared" si="21"/>
        <v>0</v>
      </c>
      <c r="AG182" s="3"/>
    </row>
    <row r="183" spans="2:33" ht="13.2" x14ac:dyDescent="0.25">
      <c r="B183" s="1" t="str">
        <f>адреса!$G$179</f>
        <v>кв.27</v>
      </c>
      <c r="C183" s="522">
        <f>адреса!$I$179</f>
        <v>40000027</v>
      </c>
      <c r="D183" s="6" t="str">
        <f>адреса!$K$179</f>
        <v>ФИО-4-27</v>
      </c>
      <c r="E183" s="6">
        <v>3390.38</v>
      </c>
      <c r="F183" s="6">
        <v>1695.19</v>
      </c>
      <c r="G183" s="6">
        <v>0</v>
      </c>
      <c r="H183" s="6">
        <v>0</v>
      </c>
      <c r="I183" s="6">
        <v>0</v>
      </c>
      <c r="J183" s="6">
        <v>0</v>
      </c>
      <c r="K183" s="6">
        <v>0</v>
      </c>
      <c r="L183" s="6"/>
      <c r="M183" s="6">
        <v>0</v>
      </c>
      <c r="N183" s="6">
        <v>0</v>
      </c>
      <c r="O183" s="6">
        <v>0</v>
      </c>
      <c r="P183" s="6">
        <v>0</v>
      </c>
      <c r="Q183" s="6">
        <v>0</v>
      </c>
      <c r="R183" s="6">
        <v>0</v>
      </c>
      <c r="S183" s="6"/>
      <c r="T183" s="6"/>
      <c r="U183" s="6"/>
      <c r="V183" s="6">
        <v>1695.19</v>
      </c>
      <c r="W183" s="6">
        <v>3390.38</v>
      </c>
      <c r="X183" s="6">
        <v>1695.19</v>
      </c>
      <c r="Y183" s="513">
        <f>IF(A183&lt;&gt;"",IF(A183=мар17!A183,0,1),IF(AND(B183=мар17!B183,C183=мар17!C183),0,1))</f>
        <v>0</v>
      </c>
      <c r="Z183" s="70" t="str">
        <f t="shared" si="18"/>
        <v>ул. Четвертая д.4</v>
      </c>
      <c r="AA183" s="504">
        <f>IF($B183&lt;&gt;"",MAX(AA$7:AA182)+1,0)</f>
        <v>173</v>
      </c>
      <c r="AB183" s="502">
        <f t="shared" si="22"/>
        <v>183</v>
      </c>
      <c r="AC183" s="504">
        <f>1</f>
        <v>1</v>
      </c>
      <c r="AD183" s="103">
        <f t="shared" si="19"/>
        <v>1695.19</v>
      </c>
      <c r="AE183" s="103">
        <f t="shared" si="20"/>
        <v>0</v>
      </c>
      <c r="AF183" s="103">
        <f t="shared" si="21"/>
        <v>0</v>
      </c>
      <c r="AG183" s="3"/>
    </row>
    <row r="184" spans="2:33" ht="13.2" x14ac:dyDescent="0.25">
      <c r="B184" s="1" t="str">
        <f>адреса!$G$180</f>
        <v>кв.28</v>
      </c>
      <c r="C184" s="522">
        <f>адреса!$I$180</f>
        <v>40000028</v>
      </c>
      <c r="D184" s="6" t="str">
        <f>адреса!$K$180</f>
        <v>ФИО-4-28</v>
      </c>
      <c r="E184" s="6">
        <v>3386.98</v>
      </c>
      <c r="F184" s="6">
        <v>3386.98</v>
      </c>
      <c r="G184" s="6">
        <v>0</v>
      </c>
      <c r="H184" s="6">
        <v>0</v>
      </c>
      <c r="I184" s="6">
        <v>0</v>
      </c>
      <c r="J184" s="6">
        <v>0</v>
      </c>
      <c r="K184" s="6">
        <v>0</v>
      </c>
      <c r="L184" s="6"/>
      <c r="M184" s="6">
        <v>0</v>
      </c>
      <c r="N184" s="6">
        <v>0</v>
      </c>
      <c r="O184" s="6">
        <v>0</v>
      </c>
      <c r="P184" s="6">
        <v>0</v>
      </c>
      <c r="Q184" s="6">
        <v>0</v>
      </c>
      <c r="R184" s="6">
        <v>0</v>
      </c>
      <c r="S184" s="6"/>
      <c r="T184" s="6"/>
      <c r="U184" s="6"/>
      <c r="V184" s="6">
        <v>3386.98</v>
      </c>
      <c r="W184" s="6">
        <v>3386.98</v>
      </c>
      <c r="X184" s="6">
        <v>3386.98</v>
      </c>
      <c r="Y184" s="513">
        <f>IF(A184&lt;&gt;"",IF(A184=мар17!A184,0,1),IF(AND(B184=мар17!B184,C184=мар17!C184),0,1))</f>
        <v>0</v>
      </c>
      <c r="Z184" s="70" t="str">
        <f t="shared" si="18"/>
        <v>ул. Четвертая д.4</v>
      </c>
      <c r="AA184" s="504">
        <f>IF($B184&lt;&gt;"",MAX(AA$7:AA183)+1,0)</f>
        <v>174</v>
      </c>
      <c r="AB184" s="502">
        <f t="shared" si="22"/>
        <v>184</v>
      </c>
      <c r="AC184" s="504">
        <f>1</f>
        <v>1</v>
      </c>
      <c r="AD184" s="103">
        <f t="shared" si="19"/>
        <v>3386.98</v>
      </c>
      <c r="AE184" s="103">
        <f t="shared" si="20"/>
        <v>0</v>
      </c>
      <c r="AF184" s="103">
        <f t="shared" si="21"/>
        <v>0</v>
      </c>
      <c r="AG184" s="3"/>
    </row>
    <row r="185" spans="2:33" ht="13.2" x14ac:dyDescent="0.25">
      <c r="B185" s="1" t="str">
        <f>адреса!$G$181</f>
        <v>кв.29</v>
      </c>
      <c r="C185" s="522">
        <f>адреса!$I$181</f>
        <v>40000029</v>
      </c>
      <c r="D185" s="6" t="str">
        <f>адреса!$K$181</f>
        <v>ФИО-4-29</v>
      </c>
      <c r="E185" s="6">
        <v>4997.3999999999996</v>
      </c>
      <c r="F185" s="6">
        <v>2675.54</v>
      </c>
      <c r="G185" s="6">
        <v>0</v>
      </c>
      <c r="H185" s="6">
        <v>0</v>
      </c>
      <c r="I185" s="6">
        <v>0</v>
      </c>
      <c r="J185" s="6">
        <v>0</v>
      </c>
      <c r="K185" s="6">
        <v>0</v>
      </c>
      <c r="L185" s="6"/>
      <c r="M185" s="6">
        <v>0</v>
      </c>
      <c r="N185" s="6">
        <v>0</v>
      </c>
      <c r="O185" s="6">
        <v>0</v>
      </c>
      <c r="P185" s="6">
        <v>0</v>
      </c>
      <c r="Q185" s="6">
        <v>0</v>
      </c>
      <c r="R185" s="6">
        <v>0</v>
      </c>
      <c r="S185" s="6"/>
      <c r="T185" s="6"/>
      <c r="U185" s="6"/>
      <c r="V185" s="6">
        <v>2675.54</v>
      </c>
      <c r="W185" s="6">
        <v>4998</v>
      </c>
      <c r="X185" s="6">
        <v>2674.94</v>
      </c>
      <c r="Y185" s="513">
        <f>IF(A185&lt;&gt;"",IF(A185=мар17!A185,0,1),IF(AND(B185=мар17!B185,C185=мар17!C185),0,1))</f>
        <v>0</v>
      </c>
      <c r="Z185" s="70" t="str">
        <f t="shared" si="18"/>
        <v>ул. Четвертая д.4</v>
      </c>
      <c r="AA185" s="504">
        <f>IF($B185&lt;&gt;"",MAX(AA$7:AA184)+1,0)</f>
        <v>175</v>
      </c>
      <c r="AB185" s="502">
        <f t="shared" si="22"/>
        <v>185</v>
      </c>
      <c r="AC185" s="504">
        <f>1</f>
        <v>1</v>
      </c>
      <c r="AD185" s="103">
        <f t="shared" si="19"/>
        <v>2675.54</v>
      </c>
      <c r="AE185" s="103">
        <f t="shared" si="20"/>
        <v>0</v>
      </c>
      <c r="AF185" s="103">
        <f t="shared" si="21"/>
        <v>0</v>
      </c>
      <c r="AG185" s="3"/>
    </row>
    <row r="186" spans="2:33" ht="13.2" x14ac:dyDescent="0.25">
      <c r="B186" s="1" t="str">
        <f>адреса!$G$182</f>
        <v>кв.30</v>
      </c>
      <c r="C186" s="522">
        <f>адреса!$I$182</f>
        <v>40000030</v>
      </c>
      <c r="D186" s="6" t="str">
        <f>адреса!$K$182</f>
        <v>ФИО-4-30</v>
      </c>
      <c r="E186" s="6">
        <v>28772.43</v>
      </c>
      <c r="F186" s="6">
        <v>2869.57</v>
      </c>
      <c r="G186" s="6">
        <v>0</v>
      </c>
      <c r="H186" s="6">
        <v>0</v>
      </c>
      <c r="I186" s="6">
        <v>0</v>
      </c>
      <c r="J186" s="6">
        <v>0</v>
      </c>
      <c r="K186" s="6">
        <v>0</v>
      </c>
      <c r="L186" s="6"/>
      <c r="M186" s="6">
        <v>0</v>
      </c>
      <c r="N186" s="6">
        <v>0</v>
      </c>
      <c r="O186" s="6">
        <v>0</v>
      </c>
      <c r="P186" s="6">
        <v>0</v>
      </c>
      <c r="Q186" s="6">
        <v>0</v>
      </c>
      <c r="R186" s="6">
        <v>0</v>
      </c>
      <c r="S186" s="6"/>
      <c r="T186" s="6"/>
      <c r="U186" s="6"/>
      <c r="V186" s="6">
        <v>2869.57</v>
      </c>
      <c r="W186" s="6">
        <v>0</v>
      </c>
      <c r="X186" s="6">
        <v>31642</v>
      </c>
      <c r="Y186" s="513">
        <f>IF(A186&lt;&gt;"",IF(A186=мар17!A186,0,1),IF(AND(B186=мар17!B186,C186=мар17!C186),0,1))</f>
        <v>0</v>
      </c>
      <c r="Z186" s="70" t="str">
        <f t="shared" si="18"/>
        <v>ул. Четвертая д.4</v>
      </c>
      <c r="AA186" s="504">
        <f>IF($B186&lt;&gt;"",MAX(AA$7:AA185)+1,0)</f>
        <v>176</v>
      </c>
      <c r="AB186" s="502">
        <f t="shared" si="22"/>
        <v>186</v>
      </c>
      <c r="AC186" s="504">
        <f>1</f>
        <v>1</v>
      </c>
      <c r="AD186" s="103">
        <f t="shared" si="19"/>
        <v>2869.57</v>
      </c>
      <c r="AE186" s="103">
        <f t="shared" si="20"/>
        <v>0</v>
      </c>
      <c r="AF186" s="103">
        <f t="shared" si="21"/>
        <v>0</v>
      </c>
      <c r="AG186" s="3"/>
    </row>
    <row r="187" spans="2:33" ht="13.2" x14ac:dyDescent="0.25">
      <c r="B187" s="1" t="str">
        <f>адреса!$G$183</f>
        <v>кв.31</v>
      </c>
      <c r="C187" s="522">
        <f>адреса!$I$183</f>
        <v>40000031</v>
      </c>
      <c r="D187" s="6" t="str">
        <f>адреса!$K$183</f>
        <v>ФИО-4-31</v>
      </c>
      <c r="E187" s="6">
        <v>19420.57</v>
      </c>
      <c r="F187" s="6">
        <v>1936.88</v>
      </c>
      <c r="G187" s="6">
        <v>0</v>
      </c>
      <c r="H187" s="6">
        <v>0</v>
      </c>
      <c r="I187" s="6">
        <v>0</v>
      </c>
      <c r="J187" s="6">
        <v>0</v>
      </c>
      <c r="K187" s="6">
        <v>0</v>
      </c>
      <c r="L187" s="6"/>
      <c r="M187" s="6">
        <v>0</v>
      </c>
      <c r="N187" s="6">
        <v>0</v>
      </c>
      <c r="O187" s="6">
        <v>0</v>
      </c>
      <c r="P187" s="6">
        <v>0</v>
      </c>
      <c r="Q187" s="6">
        <v>0</v>
      </c>
      <c r="R187" s="6">
        <v>0</v>
      </c>
      <c r="S187" s="6"/>
      <c r="T187" s="6"/>
      <c r="U187" s="6"/>
      <c r="V187" s="6">
        <v>1936.88</v>
      </c>
      <c r="W187" s="6">
        <v>11673.05</v>
      </c>
      <c r="X187" s="6">
        <v>9684.4</v>
      </c>
      <c r="Y187" s="513">
        <f>IF(A187&lt;&gt;"",IF(A187=мар17!A187,0,1),IF(AND(B187=мар17!B187,C187=мар17!C187),0,1))</f>
        <v>0</v>
      </c>
      <c r="Z187" s="70" t="str">
        <f t="shared" si="18"/>
        <v>ул. Четвертая д.4</v>
      </c>
      <c r="AA187" s="504">
        <f>IF($B187&lt;&gt;"",MAX(AA$7:AA186)+1,0)</f>
        <v>177</v>
      </c>
      <c r="AB187" s="502">
        <f t="shared" si="22"/>
        <v>187</v>
      </c>
      <c r="AC187" s="504">
        <f>1</f>
        <v>1</v>
      </c>
      <c r="AD187" s="103">
        <f t="shared" si="19"/>
        <v>1936.88</v>
      </c>
      <c r="AE187" s="103">
        <f t="shared" si="20"/>
        <v>0</v>
      </c>
      <c r="AF187" s="103">
        <f t="shared" si="21"/>
        <v>0</v>
      </c>
      <c r="AG187" s="3"/>
    </row>
    <row r="188" spans="2:33" ht="13.2" x14ac:dyDescent="0.25">
      <c r="B188" s="1" t="str">
        <f>адреса!$G$184</f>
        <v>кв.32</v>
      </c>
      <c r="C188" s="522">
        <f>адреса!$I$184</f>
        <v>40000032</v>
      </c>
      <c r="D188" s="6" t="str">
        <f>адреса!$K$184</f>
        <v>ФИО-4-32</v>
      </c>
      <c r="E188" s="6">
        <v>19830.09</v>
      </c>
      <c r="F188" s="6">
        <v>1977.72</v>
      </c>
      <c r="G188" s="6">
        <v>0</v>
      </c>
      <c r="H188" s="6">
        <v>0</v>
      </c>
      <c r="I188" s="6">
        <v>0</v>
      </c>
      <c r="J188" s="6">
        <v>0</v>
      </c>
      <c r="K188" s="6">
        <v>0</v>
      </c>
      <c r="L188" s="6"/>
      <c r="M188" s="6">
        <v>0</v>
      </c>
      <c r="N188" s="6">
        <v>0</v>
      </c>
      <c r="O188" s="6">
        <v>0</v>
      </c>
      <c r="P188" s="6">
        <v>0</v>
      </c>
      <c r="Q188" s="6">
        <v>0</v>
      </c>
      <c r="R188" s="6">
        <v>0</v>
      </c>
      <c r="S188" s="6"/>
      <c r="T188" s="6"/>
      <c r="U188" s="6"/>
      <c r="V188" s="6">
        <v>1977.72</v>
      </c>
      <c r="W188" s="6">
        <v>0</v>
      </c>
      <c r="X188" s="6">
        <v>21807.81</v>
      </c>
      <c r="Y188" s="513">
        <f>IF(A188&lt;&gt;"",IF(A188=мар17!A188,0,1),IF(AND(B188=мар17!B188,C188=мар17!C188),0,1))</f>
        <v>0</v>
      </c>
      <c r="Z188" s="70" t="str">
        <f t="shared" si="18"/>
        <v>ул. Четвертая д.4</v>
      </c>
      <c r="AA188" s="504">
        <f>IF($B188&lt;&gt;"",MAX(AA$7:AA187)+1,0)</f>
        <v>178</v>
      </c>
      <c r="AB188" s="502">
        <f t="shared" si="22"/>
        <v>188</v>
      </c>
      <c r="AC188" s="504">
        <f>1</f>
        <v>1</v>
      </c>
      <c r="AD188" s="103">
        <f t="shared" si="19"/>
        <v>1977.72</v>
      </c>
      <c r="AE188" s="103">
        <f t="shared" si="20"/>
        <v>0</v>
      </c>
      <c r="AF188" s="103">
        <f t="shared" si="21"/>
        <v>0</v>
      </c>
      <c r="AG188" s="3"/>
    </row>
    <row r="189" spans="2:33" ht="13.2" x14ac:dyDescent="0.25">
      <c r="B189" s="1" t="str">
        <f>адреса!$G$185</f>
        <v>кв.33</v>
      </c>
      <c r="C189" s="522">
        <f>адреса!$I$185</f>
        <v>40000033</v>
      </c>
      <c r="D189" s="6" t="str">
        <f>адреса!$K$185</f>
        <v>ФИО-4-33</v>
      </c>
      <c r="E189" s="6">
        <v>30410.7</v>
      </c>
      <c r="F189" s="6">
        <v>3032.96</v>
      </c>
      <c r="G189" s="6">
        <v>0</v>
      </c>
      <c r="H189" s="6">
        <v>0</v>
      </c>
      <c r="I189" s="6">
        <v>0</v>
      </c>
      <c r="J189" s="6">
        <v>0</v>
      </c>
      <c r="K189" s="6">
        <v>0</v>
      </c>
      <c r="L189" s="6"/>
      <c r="M189" s="6">
        <v>0</v>
      </c>
      <c r="N189" s="6">
        <v>0</v>
      </c>
      <c r="O189" s="6">
        <v>0</v>
      </c>
      <c r="P189" s="6">
        <v>0</v>
      </c>
      <c r="Q189" s="6">
        <v>0</v>
      </c>
      <c r="R189" s="6">
        <v>0</v>
      </c>
      <c r="S189" s="6"/>
      <c r="T189" s="6"/>
      <c r="U189" s="6"/>
      <c r="V189" s="6">
        <v>3032.96</v>
      </c>
      <c r="W189" s="6">
        <v>0</v>
      </c>
      <c r="X189" s="6">
        <v>33443.660000000003</v>
      </c>
      <c r="Y189" s="513">
        <f>IF(A189&lt;&gt;"",IF(A189=мар17!A189,0,1),IF(AND(B189=мар17!B189,C189=мар17!C189),0,1))</f>
        <v>0</v>
      </c>
      <c r="Z189" s="70" t="str">
        <f t="shared" si="18"/>
        <v>ул. Четвертая д.4</v>
      </c>
      <c r="AA189" s="504">
        <f>IF($B189&lt;&gt;"",MAX(AA$7:AA188)+1,0)</f>
        <v>179</v>
      </c>
      <c r="AB189" s="502">
        <f t="shared" si="22"/>
        <v>189</v>
      </c>
      <c r="AC189" s="504">
        <f>1</f>
        <v>1</v>
      </c>
      <c r="AD189" s="103">
        <f t="shared" si="19"/>
        <v>3032.96</v>
      </c>
      <c r="AE189" s="103">
        <f t="shared" si="20"/>
        <v>0</v>
      </c>
      <c r="AF189" s="103">
        <f t="shared" si="21"/>
        <v>0</v>
      </c>
      <c r="AG189" s="3"/>
    </row>
    <row r="190" spans="2:33" ht="13.2" x14ac:dyDescent="0.25">
      <c r="B190" s="1" t="str">
        <f>адреса!$G$186</f>
        <v>кв.34</v>
      </c>
      <c r="C190" s="522">
        <f>адреса!$I$186</f>
        <v>40000034</v>
      </c>
      <c r="D190" s="6" t="str">
        <f>адреса!$K$186</f>
        <v>ФИО-4-34</v>
      </c>
      <c r="E190" s="6">
        <v>3039.77</v>
      </c>
      <c r="F190" s="6">
        <v>3039.77</v>
      </c>
      <c r="G190" s="6">
        <v>0</v>
      </c>
      <c r="H190" s="6">
        <v>0</v>
      </c>
      <c r="I190" s="6">
        <v>0</v>
      </c>
      <c r="J190" s="6">
        <v>0</v>
      </c>
      <c r="K190" s="6">
        <v>0</v>
      </c>
      <c r="L190" s="6"/>
      <c r="M190" s="6">
        <v>0</v>
      </c>
      <c r="N190" s="6">
        <v>0</v>
      </c>
      <c r="O190" s="6">
        <v>0</v>
      </c>
      <c r="P190" s="6">
        <v>0</v>
      </c>
      <c r="Q190" s="6">
        <v>0</v>
      </c>
      <c r="R190" s="6">
        <v>0</v>
      </c>
      <c r="S190" s="6"/>
      <c r="T190" s="6"/>
      <c r="U190" s="6"/>
      <c r="V190" s="6">
        <v>3039.77</v>
      </c>
      <c r="W190" s="6">
        <v>3039.77</v>
      </c>
      <c r="X190" s="6">
        <v>3039.77</v>
      </c>
      <c r="Y190" s="513">
        <f>IF(A190&lt;&gt;"",IF(A190=мар17!A190,0,1),IF(AND(B190=мар17!B190,C190=мар17!C190),0,1))</f>
        <v>0</v>
      </c>
      <c r="Z190" s="70" t="str">
        <f t="shared" si="18"/>
        <v>ул. Четвертая д.4</v>
      </c>
      <c r="AA190" s="504">
        <f>IF($B190&lt;&gt;"",MAX(AA$7:AA189)+1,0)</f>
        <v>180</v>
      </c>
      <c r="AB190" s="502">
        <f t="shared" si="22"/>
        <v>190</v>
      </c>
      <c r="AC190" s="504">
        <f>1</f>
        <v>1</v>
      </c>
      <c r="AD190" s="103">
        <f t="shared" si="19"/>
        <v>3039.77</v>
      </c>
      <c r="AE190" s="103">
        <f t="shared" si="20"/>
        <v>0</v>
      </c>
      <c r="AF190" s="103">
        <f t="shared" si="21"/>
        <v>0</v>
      </c>
      <c r="AG190" s="3"/>
    </row>
    <row r="191" spans="2:33" ht="13.2" x14ac:dyDescent="0.25">
      <c r="B191" s="1" t="str">
        <f>адреса!$G$187</f>
        <v>кв.35</v>
      </c>
      <c r="C191" s="522">
        <f>адреса!$I$187</f>
        <v>40000035</v>
      </c>
      <c r="D191" s="6" t="str">
        <f>адреса!$K$187</f>
        <v>ФИО-4-35</v>
      </c>
      <c r="E191" s="6">
        <v>31229.87</v>
      </c>
      <c r="F191" s="6">
        <v>3114.66</v>
      </c>
      <c r="G191" s="6">
        <v>0</v>
      </c>
      <c r="H191" s="6">
        <v>0</v>
      </c>
      <c r="I191" s="6">
        <v>0</v>
      </c>
      <c r="J191" s="6">
        <v>0</v>
      </c>
      <c r="K191" s="6">
        <v>0</v>
      </c>
      <c r="L191" s="6"/>
      <c r="M191" s="6">
        <v>0</v>
      </c>
      <c r="N191" s="6">
        <v>0</v>
      </c>
      <c r="O191" s="6">
        <v>0</v>
      </c>
      <c r="P191" s="6">
        <v>0</v>
      </c>
      <c r="Q191" s="6">
        <v>0</v>
      </c>
      <c r="R191" s="6">
        <v>0</v>
      </c>
      <c r="S191" s="6"/>
      <c r="T191" s="6"/>
      <c r="U191" s="6"/>
      <c r="V191" s="6">
        <v>3114.66</v>
      </c>
      <c r="W191" s="6">
        <v>0</v>
      </c>
      <c r="X191" s="6">
        <v>34344.53</v>
      </c>
      <c r="Y191" s="513">
        <f>IF(A191&lt;&gt;"",IF(A191=мар17!A191,0,1),IF(AND(B191=мар17!B191,C191=мар17!C191),0,1))</f>
        <v>0</v>
      </c>
      <c r="Z191" s="70" t="str">
        <f t="shared" si="18"/>
        <v>ул. Четвертая д.4</v>
      </c>
      <c r="AA191" s="504">
        <f>IF($B191&lt;&gt;"",MAX(AA$7:AA190)+1,0)</f>
        <v>181</v>
      </c>
      <c r="AB191" s="502">
        <f t="shared" si="22"/>
        <v>191</v>
      </c>
      <c r="AC191" s="504">
        <f>1</f>
        <v>1</v>
      </c>
      <c r="AD191" s="103">
        <f t="shared" si="19"/>
        <v>3114.66</v>
      </c>
      <c r="AE191" s="103">
        <f t="shared" si="20"/>
        <v>0</v>
      </c>
      <c r="AF191" s="103">
        <f t="shared" si="21"/>
        <v>0</v>
      </c>
      <c r="AG191" s="3"/>
    </row>
    <row r="192" spans="2:33" ht="13.2" x14ac:dyDescent="0.25">
      <c r="B192" s="1" t="str">
        <f>адреса!$G$188</f>
        <v>кв.36</v>
      </c>
      <c r="C192" s="522">
        <f>адреса!$I$188</f>
        <v>40000036</v>
      </c>
      <c r="D192" s="6" t="str">
        <f>адреса!$K$188</f>
        <v>ФИО-4-36</v>
      </c>
      <c r="E192" s="6">
        <v>24881.53</v>
      </c>
      <c r="F192" s="6">
        <v>2481.52</v>
      </c>
      <c r="G192" s="6">
        <v>0</v>
      </c>
      <c r="H192" s="6">
        <v>0</v>
      </c>
      <c r="I192" s="6">
        <v>0</v>
      </c>
      <c r="J192" s="6">
        <v>0</v>
      </c>
      <c r="K192" s="6">
        <v>0</v>
      </c>
      <c r="L192" s="6"/>
      <c r="M192" s="6">
        <v>0</v>
      </c>
      <c r="N192" s="6">
        <v>0</v>
      </c>
      <c r="O192" s="6">
        <v>0</v>
      </c>
      <c r="P192" s="6">
        <v>0</v>
      </c>
      <c r="Q192" s="6">
        <v>0</v>
      </c>
      <c r="R192" s="6">
        <v>0</v>
      </c>
      <c r="S192" s="6"/>
      <c r="T192" s="6"/>
      <c r="U192" s="6"/>
      <c r="V192" s="6">
        <v>2481.52</v>
      </c>
      <c r="W192" s="6">
        <v>0</v>
      </c>
      <c r="X192" s="6">
        <v>27363.05</v>
      </c>
      <c r="Y192" s="513">
        <f>IF(A192&lt;&gt;"",IF(A192=мар17!A192,0,1),IF(AND(B192=мар17!B192,C192=мар17!C192),0,1))</f>
        <v>0</v>
      </c>
      <c r="Z192" s="70" t="str">
        <f t="shared" ref="Z192:Z209" si="23">IF(AND(A192&lt;&gt;"",B192=""),A192,Z191)</f>
        <v>ул. Четвертая д.4</v>
      </c>
      <c r="AA192" s="504">
        <f>IF($B192&lt;&gt;"",MAX(AA$7:AA191)+1,0)</f>
        <v>182</v>
      </c>
      <c r="AB192" s="502">
        <f t="shared" si="22"/>
        <v>192</v>
      </c>
      <c r="AC192" s="504">
        <f>1</f>
        <v>1</v>
      </c>
      <c r="AD192" s="103">
        <f t="shared" ref="AD192:AD209" si="24">F192</f>
        <v>2481.52</v>
      </c>
      <c r="AE192" s="103">
        <f t="shared" ref="AE192:AE209" si="25">H192+I192+J192+K192+L192+O192+R192+S192</f>
        <v>0</v>
      </c>
      <c r="AF192" s="103">
        <f t="shared" ref="AF192:AF209" si="26">V192-AD192-AE192</f>
        <v>0</v>
      </c>
      <c r="AG192" s="3"/>
    </row>
    <row r="193" spans="1:33" ht="13.2" x14ac:dyDescent="0.25">
      <c r="B193" s="1" t="str">
        <f>адреса!$G$189</f>
        <v>кв.37</v>
      </c>
      <c r="C193" s="522">
        <f>адреса!$I$189</f>
        <v>40000037</v>
      </c>
      <c r="D193" s="6" t="str">
        <f>адреса!$K$189</f>
        <v>ФИО-4-37</v>
      </c>
      <c r="E193" s="6">
        <v>28260.46</v>
      </c>
      <c r="F193" s="6">
        <v>2818.51</v>
      </c>
      <c r="G193" s="6">
        <v>0</v>
      </c>
      <c r="H193" s="6">
        <v>0</v>
      </c>
      <c r="I193" s="6">
        <v>0</v>
      </c>
      <c r="J193" s="6">
        <v>0</v>
      </c>
      <c r="K193" s="6">
        <v>0</v>
      </c>
      <c r="L193" s="6"/>
      <c r="M193" s="6">
        <v>0</v>
      </c>
      <c r="N193" s="6">
        <v>0</v>
      </c>
      <c r="O193" s="6">
        <v>0</v>
      </c>
      <c r="P193" s="6">
        <v>0</v>
      </c>
      <c r="Q193" s="6">
        <v>0</v>
      </c>
      <c r="R193" s="6">
        <v>0</v>
      </c>
      <c r="S193" s="6"/>
      <c r="T193" s="6"/>
      <c r="U193" s="6"/>
      <c r="V193" s="6">
        <v>2818.51</v>
      </c>
      <c r="W193" s="6">
        <v>0</v>
      </c>
      <c r="X193" s="6">
        <v>31078.97</v>
      </c>
      <c r="Y193" s="513">
        <f>IF(A193&lt;&gt;"",IF(A193=мар17!A193,0,1),IF(AND(B193=мар17!B193,C193=мар17!C193),0,1))</f>
        <v>0</v>
      </c>
      <c r="Z193" s="70" t="str">
        <f t="shared" si="23"/>
        <v>ул. Четвертая д.4</v>
      </c>
      <c r="AA193" s="504">
        <f>IF($B193&lt;&gt;"",MAX(AA$7:AA192)+1,0)</f>
        <v>183</v>
      </c>
      <c r="AB193" s="502">
        <f t="shared" si="22"/>
        <v>193</v>
      </c>
      <c r="AC193" s="504">
        <f>1</f>
        <v>1</v>
      </c>
      <c r="AD193" s="103">
        <f t="shared" si="24"/>
        <v>2818.51</v>
      </c>
      <c r="AE193" s="103">
        <f t="shared" si="25"/>
        <v>0</v>
      </c>
      <c r="AF193" s="103">
        <f t="shared" si="26"/>
        <v>0</v>
      </c>
      <c r="AG193" s="3"/>
    </row>
    <row r="194" spans="1:33" ht="13.2" x14ac:dyDescent="0.25">
      <c r="B194" s="1" t="str">
        <f>адреса!$G$190</f>
        <v>кв.38</v>
      </c>
      <c r="C194" s="522">
        <f>адреса!$I$190</f>
        <v>40000038</v>
      </c>
      <c r="D194" s="6" t="str">
        <f>адреса!$K$190</f>
        <v>ФИО-4-38</v>
      </c>
      <c r="E194" s="6">
        <v>39865</v>
      </c>
      <c r="F194" s="6">
        <v>3975.87</v>
      </c>
      <c r="G194" s="6">
        <v>0</v>
      </c>
      <c r="H194" s="6">
        <v>0</v>
      </c>
      <c r="I194" s="6">
        <v>0</v>
      </c>
      <c r="J194" s="6">
        <v>0</v>
      </c>
      <c r="K194" s="6">
        <v>0</v>
      </c>
      <c r="L194" s="6"/>
      <c r="M194" s="6">
        <v>0</v>
      </c>
      <c r="N194" s="6">
        <v>0</v>
      </c>
      <c r="O194" s="6">
        <v>0</v>
      </c>
      <c r="P194" s="6">
        <v>0</v>
      </c>
      <c r="Q194" s="6">
        <v>0</v>
      </c>
      <c r="R194" s="6">
        <v>0</v>
      </c>
      <c r="S194" s="6"/>
      <c r="T194" s="6"/>
      <c r="U194" s="6"/>
      <c r="V194" s="6">
        <v>3975.87</v>
      </c>
      <c r="W194" s="6">
        <v>0</v>
      </c>
      <c r="X194" s="6">
        <v>43840.87</v>
      </c>
      <c r="Y194" s="513">
        <f>IF(A194&lt;&gt;"",IF(A194=мар17!A194,0,1),IF(AND(B194=мар17!B194,C194=мар17!C194),0,1))</f>
        <v>0</v>
      </c>
      <c r="Z194" s="70" t="str">
        <f t="shared" si="23"/>
        <v>ул. Четвертая д.4</v>
      </c>
      <c r="AA194" s="504">
        <f>IF($B194&lt;&gt;"",MAX(AA$7:AA193)+1,0)</f>
        <v>184</v>
      </c>
      <c r="AB194" s="502">
        <f t="shared" si="22"/>
        <v>194</v>
      </c>
      <c r="AC194" s="504">
        <f>1</f>
        <v>1</v>
      </c>
      <c r="AD194" s="103">
        <f t="shared" si="24"/>
        <v>3975.87</v>
      </c>
      <c r="AE194" s="103">
        <f t="shared" si="25"/>
        <v>0</v>
      </c>
      <c r="AF194" s="103">
        <f t="shared" si="26"/>
        <v>0</v>
      </c>
      <c r="AG194" s="3"/>
    </row>
    <row r="195" spans="1:33" ht="13.2" x14ac:dyDescent="0.25">
      <c r="B195" s="1" t="str">
        <f>адреса!$G$191</f>
        <v>кв.39</v>
      </c>
      <c r="C195" s="522">
        <f>адреса!$I$191</f>
        <v>40000039</v>
      </c>
      <c r="D195" s="6" t="str">
        <f>адреса!$K$191</f>
        <v>ФИО-4-39</v>
      </c>
      <c r="E195" s="6">
        <v>19181.63</v>
      </c>
      <c r="F195" s="6">
        <v>1913.05</v>
      </c>
      <c r="G195" s="6">
        <v>0</v>
      </c>
      <c r="H195" s="6">
        <v>0</v>
      </c>
      <c r="I195" s="6">
        <v>0</v>
      </c>
      <c r="J195" s="6">
        <v>0</v>
      </c>
      <c r="K195" s="6">
        <v>0</v>
      </c>
      <c r="L195" s="6"/>
      <c r="M195" s="6">
        <v>0</v>
      </c>
      <c r="N195" s="6">
        <v>0</v>
      </c>
      <c r="O195" s="6">
        <v>0</v>
      </c>
      <c r="P195" s="6">
        <v>0</v>
      </c>
      <c r="Q195" s="6">
        <v>0</v>
      </c>
      <c r="R195" s="6">
        <v>0</v>
      </c>
      <c r="S195" s="6"/>
      <c r="T195" s="6"/>
      <c r="U195" s="6"/>
      <c r="V195" s="6">
        <v>1913.05</v>
      </c>
      <c r="W195" s="6">
        <v>0</v>
      </c>
      <c r="X195" s="6">
        <v>21094.68</v>
      </c>
      <c r="Y195" s="513">
        <f>IF(A195&lt;&gt;"",IF(A195=мар17!A195,0,1),IF(AND(B195=мар17!B195,C195=мар17!C195),0,1))</f>
        <v>0</v>
      </c>
      <c r="Z195" s="70" t="str">
        <f t="shared" si="23"/>
        <v>ул. Четвертая д.4</v>
      </c>
      <c r="AA195" s="504">
        <f>IF($B195&lt;&gt;"",MAX(AA$7:AA194)+1,0)</f>
        <v>185</v>
      </c>
      <c r="AB195" s="502">
        <f t="shared" si="22"/>
        <v>195</v>
      </c>
      <c r="AC195" s="504">
        <f>1</f>
        <v>1</v>
      </c>
      <c r="AD195" s="103">
        <f t="shared" si="24"/>
        <v>1913.05</v>
      </c>
      <c r="AE195" s="103">
        <f t="shared" si="25"/>
        <v>0</v>
      </c>
      <c r="AF195" s="103">
        <f t="shared" si="26"/>
        <v>0</v>
      </c>
      <c r="AG195" s="3"/>
    </row>
    <row r="196" spans="1:33" ht="13.2" x14ac:dyDescent="0.25">
      <c r="B196" s="1" t="str">
        <f>адреса!$G$192</f>
        <v>кв.40</v>
      </c>
      <c r="C196" s="522">
        <f>адреса!$I$192</f>
        <v>40000040</v>
      </c>
      <c r="D196" s="6" t="str">
        <f>адреса!$K$192</f>
        <v>ФИО-4-40</v>
      </c>
      <c r="E196" s="6">
        <v>18225.98</v>
      </c>
      <c r="F196" s="6">
        <v>1817.74</v>
      </c>
      <c r="G196" s="6">
        <v>0</v>
      </c>
      <c r="H196" s="6">
        <v>0</v>
      </c>
      <c r="I196" s="6">
        <v>0</v>
      </c>
      <c r="J196" s="6">
        <v>0</v>
      </c>
      <c r="K196" s="6">
        <v>0</v>
      </c>
      <c r="L196" s="6"/>
      <c r="M196" s="6">
        <v>0</v>
      </c>
      <c r="N196" s="6">
        <v>0</v>
      </c>
      <c r="O196" s="6">
        <v>0</v>
      </c>
      <c r="P196" s="6">
        <v>0</v>
      </c>
      <c r="Q196" s="6">
        <v>0</v>
      </c>
      <c r="R196" s="6">
        <v>0</v>
      </c>
      <c r="S196" s="6"/>
      <c r="T196" s="6"/>
      <c r="U196" s="6"/>
      <c r="V196" s="6">
        <v>1817.74</v>
      </c>
      <c r="W196" s="6">
        <v>0</v>
      </c>
      <c r="X196" s="6">
        <v>20043.72</v>
      </c>
      <c r="Y196" s="513">
        <f>IF(A196&lt;&gt;"",IF(A196=мар17!A196,0,1),IF(AND(B196=мар17!B196,C196=мар17!C196),0,1))</f>
        <v>0</v>
      </c>
      <c r="Z196" s="70" t="str">
        <f t="shared" si="23"/>
        <v>ул. Четвертая д.4</v>
      </c>
      <c r="AA196" s="504">
        <f>IF($B196&lt;&gt;"",MAX(AA$7:AA195)+1,0)</f>
        <v>186</v>
      </c>
      <c r="AB196" s="502">
        <f t="shared" si="22"/>
        <v>196</v>
      </c>
      <c r="AC196" s="504">
        <f>1</f>
        <v>1</v>
      </c>
      <c r="AD196" s="103">
        <f t="shared" si="24"/>
        <v>1817.74</v>
      </c>
      <c r="AE196" s="103">
        <f t="shared" si="25"/>
        <v>0</v>
      </c>
      <c r="AF196" s="103">
        <f t="shared" si="26"/>
        <v>0</v>
      </c>
      <c r="AG196" s="3"/>
    </row>
    <row r="197" spans="1:33" ht="13.2" x14ac:dyDescent="0.25">
      <c r="B197" s="1" t="str">
        <f>адреса!$G$193</f>
        <v>кв.41</v>
      </c>
      <c r="C197" s="522">
        <f>адреса!$I$193</f>
        <v>40000041</v>
      </c>
      <c r="D197" s="6" t="str">
        <f>адреса!$K$193</f>
        <v>ФИО-4-41</v>
      </c>
      <c r="E197" s="6">
        <v>7660.87</v>
      </c>
      <c r="F197" s="6">
        <v>2777.66</v>
      </c>
      <c r="G197" s="6">
        <v>0</v>
      </c>
      <c r="H197" s="6">
        <v>0</v>
      </c>
      <c r="I197" s="6">
        <v>0</v>
      </c>
      <c r="J197" s="6">
        <v>0</v>
      </c>
      <c r="K197" s="6">
        <v>0</v>
      </c>
      <c r="L197" s="6"/>
      <c r="M197" s="6">
        <v>0</v>
      </c>
      <c r="N197" s="6">
        <v>0</v>
      </c>
      <c r="O197" s="6">
        <v>0</v>
      </c>
      <c r="P197" s="6">
        <v>0</v>
      </c>
      <c r="Q197" s="6">
        <v>0</v>
      </c>
      <c r="R197" s="6">
        <v>0</v>
      </c>
      <c r="S197" s="6"/>
      <c r="T197" s="6"/>
      <c r="U197" s="6"/>
      <c r="V197" s="6">
        <v>2777.66</v>
      </c>
      <c r="W197" s="6">
        <v>0</v>
      </c>
      <c r="X197" s="6">
        <v>10438.530000000001</v>
      </c>
      <c r="Y197" s="513">
        <f>IF(A197&lt;&gt;"",IF(A197=мар17!A197,0,1),IF(AND(B197=мар17!B197,C197=мар17!C197),0,1))</f>
        <v>0</v>
      </c>
      <c r="Z197" s="70" t="str">
        <f t="shared" si="23"/>
        <v>ул. Четвертая д.4</v>
      </c>
      <c r="AA197" s="504">
        <f>IF($B197&lt;&gt;"",MAX(AA$7:AA196)+1,0)</f>
        <v>187</v>
      </c>
      <c r="AB197" s="502">
        <f t="shared" si="22"/>
        <v>197</v>
      </c>
      <c r="AC197" s="504">
        <f>1</f>
        <v>1</v>
      </c>
      <c r="AD197" s="103">
        <f t="shared" si="24"/>
        <v>2777.66</v>
      </c>
      <c r="AE197" s="103">
        <f t="shared" si="25"/>
        <v>0</v>
      </c>
      <c r="AF197" s="103">
        <f t="shared" si="26"/>
        <v>0</v>
      </c>
      <c r="AG197" s="3"/>
    </row>
    <row r="198" spans="1:33" ht="13.2" x14ac:dyDescent="0.25">
      <c r="B198" s="1" t="str">
        <f>адреса!$G$194</f>
        <v>кв.42</v>
      </c>
      <c r="C198" s="522">
        <f>адреса!$I$194</f>
        <v>40000042</v>
      </c>
      <c r="D198" s="6" t="str">
        <f>адреса!$K$194</f>
        <v>ФИО-4-42</v>
      </c>
      <c r="E198" s="6">
        <v>23618.66</v>
      </c>
      <c r="F198" s="6">
        <v>2355.5700000000002</v>
      </c>
      <c r="G198" s="6">
        <v>0</v>
      </c>
      <c r="H198" s="6">
        <v>0</v>
      </c>
      <c r="I198" s="6">
        <v>0</v>
      </c>
      <c r="J198" s="6">
        <v>0</v>
      </c>
      <c r="K198" s="6">
        <v>0</v>
      </c>
      <c r="L198" s="6"/>
      <c r="M198" s="6">
        <v>0</v>
      </c>
      <c r="N198" s="6">
        <v>0</v>
      </c>
      <c r="O198" s="6">
        <v>0</v>
      </c>
      <c r="P198" s="6">
        <v>0</v>
      </c>
      <c r="Q198" s="6">
        <v>0</v>
      </c>
      <c r="R198" s="6">
        <v>0</v>
      </c>
      <c r="S198" s="6"/>
      <c r="T198" s="6"/>
      <c r="U198" s="6"/>
      <c r="V198" s="6">
        <v>2355.5700000000002</v>
      </c>
      <c r="W198" s="6">
        <v>0</v>
      </c>
      <c r="X198" s="6">
        <v>25974.23</v>
      </c>
      <c r="Y198" s="513">
        <f>IF(A198&lt;&gt;"",IF(A198=мар17!A198,0,1),IF(AND(B198=мар17!B198,C198=мар17!C198),0,1))</f>
        <v>0</v>
      </c>
      <c r="Z198" s="70" t="str">
        <f t="shared" si="23"/>
        <v>ул. Четвертая д.4</v>
      </c>
      <c r="AA198" s="504">
        <f>IF($B198&lt;&gt;"",MAX(AA$7:AA197)+1,0)</f>
        <v>188</v>
      </c>
      <c r="AB198" s="502">
        <f t="shared" si="22"/>
        <v>198</v>
      </c>
      <c r="AC198" s="504">
        <f>1</f>
        <v>1</v>
      </c>
      <c r="AD198" s="103">
        <f t="shared" si="24"/>
        <v>2355.5700000000002</v>
      </c>
      <c r="AE198" s="103">
        <f t="shared" si="25"/>
        <v>0</v>
      </c>
      <c r="AF198" s="103">
        <f t="shared" si="26"/>
        <v>0</v>
      </c>
      <c r="AG198" s="3"/>
    </row>
    <row r="199" spans="1:33" ht="13.2" x14ac:dyDescent="0.25">
      <c r="B199" s="1" t="str">
        <f>адреса!$G$195</f>
        <v>кв.43</v>
      </c>
      <c r="C199" s="522">
        <f>адреса!$I$195</f>
        <v>40000043</v>
      </c>
      <c r="D199" s="6" t="str">
        <f>адреса!$K$195</f>
        <v>ФИО-4-43</v>
      </c>
      <c r="E199" s="6">
        <v>26826.94</v>
      </c>
      <c r="F199" s="6">
        <v>2675.54</v>
      </c>
      <c r="G199" s="6">
        <v>0</v>
      </c>
      <c r="H199" s="6">
        <v>0</v>
      </c>
      <c r="I199" s="6">
        <v>0</v>
      </c>
      <c r="J199" s="6">
        <v>0</v>
      </c>
      <c r="K199" s="6">
        <v>0</v>
      </c>
      <c r="L199" s="6"/>
      <c r="M199" s="6">
        <v>0</v>
      </c>
      <c r="N199" s="6">
        <v>0</v>
      </c>
      <c r="O199" s="6">
        <v>0</v>
      </c>
      <c r="P199" s="6">
        <v>0</v>
      </c>
      <c r="Q199" s="6">
        <v>0</v>
      </c>
      <c r="R199" s="6">
        <v>0</v>
      </c>
      <c r="S199" s="6"/>
      <c r="T199" s="6"/>
      <c r="U199" s="6"/>
      <c r="V199" s="6">
        <v>2675.54</v>
      </c>
      <c r="W199" s="6">
        <v>0</v>
      </c>
      <c r="X199" s="6">
        <v>29502.48</v>
      </c>
      <c r="Y199" s="513">
        <f>IF(A199&lt;&gt;"",IF(A199=мар17!A199,0,1),IF(AND(B199=мар17!B199,C199=мар17!C199),0,1))</f>
        <v>0</v>
      </c>
      <c r="Z199" s="70" t="str">
        <f t="shared" si="23"/>
        <v>ул. Четвертая д.4</v>
      </c>
      <c r="AA199" s="504">
        <f>IF($B199&lt;&gt;"",MAX(AA$7:AA198)+1,0)</f>
        <v>189</v>
      </c>
      <c r="AB199" s="502">
        <f t="shared" si="22"/>
        <v>199</v>
      </c>
      <c r="AC199" s="504">
        <f>1</f>
        <v>1</v>
      </c>
      <c r="AD199" s="103">
        <f t="shared" si="24"/>
        <v>2675.54</v>
      </c>
      <c r="AE199" s="103">
        <f t="shared" si="25"/>
        <v>0</v>
      </c>
      <c r="AF199" s="103">
        <f t="shared" si="26"/>
        <v>0</v>
      </c>
      <c r="AG199" s="3"/>
    </row>
    <row r="200" spans="1:33" ht="13.2" x14ac:dyDescent="0.25">
      <c r="B200" s="1" t="str">
        <f>адреса!$G$196</f>
        <v>кв.44</v>
      </c>
      <c r="C200" s="522">
        <f>адреса!$I$196</f>
        <v>40000044</v>
      </c>
      <c r="D200" s="6" t="str">
        <f>адреса!$K$196</f>
        <v>ФИО-4-44</v>
      </c>
      <c r="E200" s="6">
        <v>29147.9</v>
      </c>
      <c r="F200" s="6">
        <v>2907.02</v>
      </c>
      <c r="G200" s="6">
        <v>0</v>
      </c>
      <c r="H200" s="6">
        <v>0</v>
      </c>
      <c r="I200" s="6">
        <v>0</v>
      </c>
      <c r="J200" s="6">
        <v>0</v>
      </c>
      <c r="K200" s="6">
        <v>0</v>
      </c>
      <c r="L200" s="6"/>
      <c r="M200" s="6">
        <v>0</v>
      </c>
      <c r="N200" s="6">
        <v>0</v>
      </c>
      <c r="O200" s="6">
        <v>0</v>
      </c>
      <c r="P200" s="6">
        <v>0</v>
      </c>
      <c r="Q200" s="6">
        <v>0</v>
      </c>
      <c r="R200" s="6">
        <v>0</v>
      </c>
      <c r="S200" s="6"/>
      <c r="T200" s="6"/>
      <c r="U200" s="6"/>
      <c r="V200" s="6">
        <v>2907.02</v>
      </c>
      <c r="W200" s="6">
        <v>0</v>
      </c>
      <c r="X200" s="6">
        <v>32054.92</v>
      </c>
      <c r="Y200" s="513">
        <f>IF(A200&lt;&gt;"",IF(A200=мар17!A200,0,1),IF(AND(B200=мар17!B200,C200=мар17!C200),0,1))</f>
        <v>0</v>
      </c>
      <c r="Z200" s="70" t="str">
        <f t="shared" si="23"/>
        <v>ул. Четвертая д.4</v>
      </c>
      <c r="AA200" s="504">
        <f>IF($B200&lt;&gt;"",MAX(AA$7:AA199)+1,0)</f>
        <v>190</v>
      </c>
      <c r="AB200" s="502">
        <f t="shared" si="22"/>
        <v>200</v>
      </c>
      <c r="AC200" s="504">
        <f>1</f>
        <v>1</v>
      </c>
      <c r="AD200" s="103">
        <f t="shared" si="24"/>
        <v>2907.02</v>
      </c>
      <c r="AE200" s="103">
        <f t="shared" si="25"/>
        <v>0</v>
      </c>
      <c r="AF200" s="103">
        <f t="shared" si="26"/>
        <v>0</v>
      </c>
      <c r="AG200" s="3"/>
    </row>
    <row r="201" spans="1:33" ht="13.2" x14ac:dyDescent="0.25">
      <c r="B201" s="1" t="str">
        <f>адреса!$G$197</f>
        <v>кв.45</v>
      </c>
      <c r="C201" s="522">
        <f>адреса!$I$197</f>
        <v>40000045</v>
      </c>
      <c r="D201" s="6" t="str">
        <f>адреса!$K$197</f>
        <v>ФИО-4-45</v>
      </c>
      <c r="E201" s="6">
        <v>19932.53</v>
      </c>
      <c r="F201" s="6">
        <v>1987.94</v>
      </c>
      <c r="G201" s="6">
        <v>0</v>
      </c>
      <c r="H201" s="6">
        <v>0</v>
      </c>
      <c r="I201" s="6">
        <v>0</v>
      </c>
      <c r="J201" s="6">
        <v>0</v>
      </c>
      <c r="K201" s="6">
        <v>0</v>
      </c>
      <c r="L201" s="6"/>
      <c r="M201" s="6">
        <v>0</v>
      </c>
      <c r="N201" s="6">
        <v>0</v>
      </c>
      <c r="O201" s="6">
        <v>0</v>
      </c>
      <c r="P201" s="6">
        <v>0</v>
      </c>
      <c r="Q201" s="6">
        <v>0</v>
      </c>
      <c r="R201" s="6">
        <v>0</v>
      </c>
      <c r="S201" s="6"/>
      <c r="T201" s="6"/>
      <c r="U201" s="6"/>
      <c r="V201" s="6">
        <v>1987.94</v>
      </c>
      <c r="W201" s="6">
        <v>0</v>
      </c>
      <c r="X201" s="6">
        <v>21920.47</v>
      </c>
      <c r="Y201" s="513">
        <f>IF(A201&lt;&gt;"",IF(A201=мар17!A201,0,1),IF(AND(B201=мар17!B201,C201=мар17!C201),0,1))</f>
        <v>0</v>
      </c>
      <c r="Z201" s="70" t="str">
        <f t="shared" si="23"/>
        <v>ул. Четвертая д.4</v>
      </c>
      <c r="AA201" s="504">
        <f>IF($B201&lt;&gt;"",MAX(AA$7:AA200)+1,0)</f>
        <v>191</v>
      </c>
      <c r="AB201" s="502">
        <f t="shared" ref="AB201:AB264" si="27">AB200+1</f>
        <v>201</v>
      </c>
      <c r="AC201" s="504">
        <f>1</f>
        <v>1</v>
      </c>
      <c r="AD201" s="103">
        <f t="shared" si="24"/>
        <v>1987.94</v>
      </c>
      <c r="AE201" s="103">
        <f t="shared" si="25"/>
        <v>0</v>
      </c>
      <c r="AF201" s="103">
        <f t="shared" si="26"/>
        <v>0</v>
      </c>
      <c r="AG201" s="3"/>
    </row>
    <row r="202" spans="1:33" ht="13.2" x14ac:dyDescent="0.25">
      <c r="B202" s="1" t="str">
        <f>адреса!$G$198</f>
        <v>кв.46</v>
      </c>
      <c r="C202" s="522">
        <f>адреса!$I$198</f>
        <v>40000046</v>
      </c>
      <c r="D202" s="6" t="str">
        <f>адреса!$K$198</f>
        <v>ФИО-4-46</v>
      </c>
      <c r="E202" s="6">
        <v>19830.09</v>
      </c>
      <c r="F202" s="6">
        <v>1977.72</v>
      </c>
      <c r="G202" s="6">
        <v>0</v>
      </c>
      <c r="H202" s="6">
        <v>0</v>
      </c>
      <c r="I202" s="6">
        <v>0</v>
      </c>
      <c r="J202" s="6">
        <v>0</v>
      </c>
      <c r="K202" s="6">
        <v>0</v>
      </c>
      <c r="L202" s="6"/>
      <c r="M202" s="6">
        <v>0</v>
      </c>
      <c r="N202" s="6">
        <v>0</v>
      </c>
      <c r="O202" s="6">
        <v>0</v>
      </c>
      <c r="P202" s="6">
        <v>0</v>
      </c>
      <c r="Q202" s="6">
        <v>0</v>
      </c>
      <c r="R202" s="6">
        <v>0</v>
      </c>
      <c r="S202" s="6"/>
      <c r="T202" s="6"/>
      <c r="U202" s="6"/>
      <c r="V202" s="6">
        <v>1977.72</v>
      </c>
      <c r="W202" s="6">
        <v>0</v>
      </c>
      <c r="X202" s="6">
        <v>21807.81</v>
      </c>
      <c r="Y202" s="513">
        <f>IF(A202&lt;&gt;"",IF(A202=мар17!A202,0,1),IF(AND(B202=мар17!B202,C202=мар17!C202),0,1))</f>
        <v>0</v>
      </c>
      <c r="Z202" s="70" t="str">
        <f t="shared" si="23"/>
        <v>ул. Четвертая д.4</v>
      </c>
      <c r="AA202" s="504">
        <f>IF($B202&lt;&gt;"",MAX(AA$7:AA201)+1,0)</f>
        <v>192</v>
      </c>
      <c r="AB202" s="502">
        <f t="shared" si="27"/>
        <v>202</v>
      </c>
      <c r="AC202" s="504">
        <f>1</f>
        <v>1</v>
      </c>
      <c r="AD202" s="103">
        <f t="shared" si="24"/>
        <v>1977.72</v>
      </c>
      <c r="AE202" s="103">
        <f t="shared" si="25"/>
        <v>0</v>
      </c>
      <c r="AF202" s="103">
        <f t="shared" si="26"/>
        <v>0</v>
      </c>
      <c r="AG202" s="3"/>
    </row>
    <row r="203" spans="1:33" ht="13.2" x14ac:dyDescent="0.25">
      <c r="B203" s="1" t="str">
        <f>адреса!$G$199</f>
        <v>кв.47</v>
      </c>
      <c r="C203" s="522">
        <f>адреса!$I$199</f>
        <v>40000047</v>
      </c>
      <c r="D203" s="6" t="str">
        <f>адреса!$K$199</f>
        <v>ФИО-4-47</v>
      </c>
      <c r="E203" s="6">
        <v>6447.07</v>
      </c>
      <c r="F203" s="6">
        <v>3223.59</v>
      </c>
      <c r="G203" s="6">
        <v>0</v>
      </c>
      <c r="H203" s="6">
        <v>0</v>
      </c>
      <c r="I203" s="6">
        <v>0</v>
      </c>
      <c r="J203" s="6">
        <v>0</v>
      </c>
      <c r="K203" s="6">
        <v>0</v>
      </c>
      <c r="L203" s="6"/>
      <c r="M203" s="6">
        <v>0</v>
      </c>
      <c r="N203" s="6">
        <v>0</v>
      </c>
      <c r="O203" s="6">
        <v>0</v>
      </c>
      <c r="P203" s="6">
        <v>0</v>
      </c>
      <c r="Q203" s="6">
        <v>0</v>
      </c>
      <c r="R203" s="6">
        <v>0</v>
      </c>
      <c r="S203" s="6"/>
      <c r="T203" s="6"/>
      <c r="U203" s="6"/>
      <c r="V203" s="6">
        <v>3223.59</v>
      </c>
      <c r="W203" s="6">
        <v>0</v>
      </c>
      <c r="X203" s="6">
        <v>9670.66</v>
      </c>
      <c r="Y203" s="513">
        <f>IF(A203&lt;&gt;"",IF(A203=мар17!A203,0,1),IF(AND(B203=мар17!B203,C203=мар17!C203),0,1))</f>
        <v>0</v>
      </c>
      <c r="Z203" s="70" t="str">
        <f t="shared" si="23"/>
        <v>ул. Четвертая д.4</v>
      </c>
      <c r="AA203" s="504">
        <f>IF($B203&lt;&gt;"",MAX(AA$7:AA202)+1,0)</f>
        <v>193</v>
      </c>
      <c r="AB203" s="502">
        <f t="shared" si="27"/>
        <v>203</v>
      </c>
      <c r="AC203" s="504">
        <f>1</f>
        <v>1</v>
      </c>
      <c r="AD203" s="103">
        <f t="shared" si="24"/>
        <v>3223.59</v>
      </c>
      <c r="AE203" s="103">
        <f t="shared" si="25"/>
        <v>0</v>
      </c>
      <c r="AF203" s="103">
        <f t="shared" si="26"/>
        <v>0</v>
      </c>
      <c r="AG203" s="3"/>
    </row>
    <row r="204" spans="1:33" ht="13.2" x14ac:dyDescent="0.25">
      <c r="B204" s="1" t="str">
        <f>адреса!$G$200</f>
        <v>кв.48</v>
      </c>
      <c r="C204" s="522">
        <f>адреса!$I$200</f>
        <v>40000048</v>
      </c>
      <c r="D204" s="6" t="str">
        <f>адреса!$K$200</f>
        <v>ФИО-4-48</v>
      </c>
      <c r="E204" s="6">
        <v>31468.79</v>
      </c>
      <c r="F204" s="6">
        <v>3138.49</v>
      </c>
      <c r="G204" s="6">
        <v>0</v>
      </c>
      <c r="H204" s="6">
        <v>0</v>
      </c>
      <c r="I204" s="6">
        <v>0</v>
      </c>
      <c r="J204" s="6">
        <v>0</v>
      </c>
      <c r="K204" s="6">
        <v>0</v>
      </c>
      <c r="L204" s="6"/>
      <c r="M204" s="6">
        <v>0</v>
      </c>
      <c r="N204" s="6">
        <v>0</v>
      </c>
      <c r="O204" s="6">
        <v>0</v>
      </c>
      <c r="P204" s="6">
        <v>0</v>
      </c>
      <c r="Q204" s="6">
        <v>0</v>
      </c>
      <c r="R204" s="6">
        <v>0</v>
      </c>
      <c r="S204" s="6"/>
      <c r="T204" s="6"/>
      <c r="U204" s="6"/>
      <c r="V204" s="6">
        <v>3138.49</v>
      </c>
      <c r="W204" s="6">
        <v>0</v>
      </c>
      <c r="X204" s="6">
        <v>34607.279999999999</v>
      </c>
      <c r="Y204" s="513">
        <f>IF(A204&lt;&gt;"",IF(A204=мар17!A204,0,1),IF(AND(B204=мар17!B204,C204=мар17!C204),0,1))</f>
        <v>0</v>
      </c>
      <c r="Z204" s="70" t="str">
        <f t="shared" si="23"/>
        <v>ул. Четвертая д.4</v>
      </c>
      <c r="AA204" s="504">
        <f>IF($B204&lt;&gt;"",MAX(AA$7:AA203)+1,0)</f>
        <v>194</v>
      </c>
      <c r="AB204" s="502">
        <f t="shared" si="27"/>
        <v>204</v>
      </c>
      <c r="AC204" s="504">
        <f>1</f>
        <v>1</v>
      </c>
      <c r="AD204" s="103">
        <f t="shared" si="24"/>
        <v>3138.49</v>
      </c>
      <c r="AE204" s="103">
        <f t="shared" si="25"/>
        <v>0</v>
      </c>
      <c r="AF204" s="103">
        <f t="shared" si="26"/>
        <v>0</v>
      </c>
      <c r="AG204" s="3"/>
    </row>
    <row r="205" spans="1:33" ht="13.2" x14ac:dyDescent="0.25">
      <c r="B205" s="1" t="str">
        <f>адреса!$G$201</f>
        <v>кв.49</v>
      </c>
      <c r="C205" s="522">
        <f>адреса!$I$201</f>
        <v>40000049</v>
      </c>
      <c r="D205" s="6" t="str">
        <f>адреса!$K$201</f>
        <v>ФИО-4-49</v>
      </c>
      <c r="E205" s="6">
        <v>25529.98</v>
      </c>
      <c r="F205" s="6">
        <v>2546.19</v>
      </c>
      <c r="G205" s="6">
        <v>0</v>
      </c>
      <c r="H205" s="6">
        <v>0</v>
      </c>
      <c r="I205" s="6">
        <v>0</v>
      </c>
      <c r="J205" s="6">
        <v>0</v>
      </c>
      <c r="K205" s="6">
        <v>0</v>
      </c>
      <c r="L205" s="6"/>
      <c r="M205" s="6">
        <v>0</v>
      </c>
      <c r="N205" s="6">
        <v>0</v>
      </c>
      <c r="O205" s="6">
        <v>0</v>
      </c>
      <c r="P205" s="6">
        <v>0</v>
      </c>
      <c r="Q205" s="6">
        <v>0</v>
      </c>
      <c r="R205" s="6">
        <v>0</v>
      </c>
      <c r="S205" s="6"/>
      <c r="T205" s="6"/>
      <c r="U205" s="6"/>
      <c r="V205" s="6">
        <v>2546.19</v>
      </c>
      <c r="W205" s="6">
        <v>0</v>
      </c>
      <c r="X205" s="6">
        <v>28076.17</v>
      </c>
      <c r="Y205" s="513">
        <f>IF(A205&lt;&gt;"",IF(A205=мар17!A205,0,1),IF(AND(B205=мар17!B205,C205=мар17!C205),0,1))</f>
        <v>0</v>
      </c>
      <c r="Z205" s="70" t="str">
        <f t="shared" si="23"/>
        <v>ул. Четвертая д.4</v>
      </c>
      <c r="AA205" s="504">
        <f>IF($B205&lt;&gt;"",MAX(AA$7:AA204)+1,0)</f>
        <v>195</v>
      </c>
      <c r="AB205" s="502">
        <f t="shared" si="27"/>
        <v>205</v>
      </c>
      <c r="AC205" s="504">
        <f>1</f>
        <v>1</v>
      </c>
      <c r="AD205" s="103">
        <f t="shared" si="24"/>
        <v>2546.19</v>
      </c>
      <c r="AE205" s="103">
        <f t="shared" si="25"/>
        <v>0</v>
      </c>
      <c r="AF205" s="103">
        <f t="shared" si="26"/>
        <v>0</v>
      </c>
      <c r="AG205" s="3"/>
    </row>
    <row r="206" spans="1:33" ht="13.2" x14ac:dyDescent="0.25">
      <c r="B206" s="1" t="str">
        <f>адреса!$G$202</f>
        <v>кв.50</v>
      </c>
      <c r="C206" s="522">
        <f>адреса!$I$202</f>
        <v>40000050</v>
      </c>
      <c r="D206" s="6" t="str">
        <f>адреса!$K$202</f>
        <v>ФИО-4-50</v>
      </c>
      <c r="E206" s="6">
        <v>5609.8</v>
      </c>
      <c r="F206" s="6">
        <v>2804.9</v>
      </c>
      <c r="G206" s="6">
        <v>0</v>
      </c>
      <c r="H206" s="6">
        <v>0</v>
      </c>
      <c r="I206" s="6">
        <v>0</v>
      </c>
      <c r="J206" s="6">
        <v>0</v>
      </c>
      <c r="K206" s="6">
        <v>0</v>
      </c>
      <c r="L206" s="6"/>
      <c r="M206" s="6">
        <v>0</v>
      </c>
      <c r="N206" s="6">
        <v>0</v>
      </c>
      <c r="O206" s="6">
        <v>0</v>
      </c>
      <c r="P206" s="6">
        <v>0</v>
      </c>
      <c r="Q206" s="6">
        <v>0</v>
      </c>
      <c r="R206" s="6">
        <v>0</v>
      </c>
      <c r="S206" s="6"/>
      <c r="T206" s="6"/>
      <c r="U206" s="6"/>
      <c r="V206" s="6">
        <v>2804.9</v>
      </c>
      <c r="W206" s="6">
        <v>5609.8</v>
      </c>
      <c r="X206" s="6">
        <v>2804.9</v>
      </c>
      <c r="Y206" s="513">
        <f>IF(A206&lt;&gt;"",IF(A206=мар17!A206,0,1),IF(AND(B206=мар17!B206,C206=мар17!C206),0,1))</f>
        <v>0</v>
      </c>
      <c r="Z206" s="70" t="str">
        <f t="shared" si="23"/>
        <v>ул. Четвертая д.4</v>
      </c>
      <c r="AA206" s="504">
        <f>IF($B206&lt;&gt;"",MAX(AA$7:AA205)+1,0)</f>
        <v>196</v>
      </c>
      <c r="AB206" s="502">
        <f t="shared" si="27"/>
        <v>206</v>
      </c>
      <c r="AC206" s="504">
        <f>1</f>
        <v>1</v>
      </c>
      <c r="AD206" s="103">
        <f t="shared" si="24"/>
        <v>2804.9</v>
      </c>
      <c r="AE206" s="103">
        <f t="shared" si="25"/>
        <v>0</v>
      </c>
      <c r="AF206" s="103">
        <f t="shared" si="26"/>
        <v>0</v>
      </c>
      <c r="AG206" s="3"/>
    </row>
    <row r="207" spans="1:33" ht="13.2" x14ac:dyDescent="0.25">
      <c r="A207" s="4" t="str">
        <f>адреса!$E$203</f>
        <v>ул. Пятая д.5</v>
      </c>
      <c r="C207" s="522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513">
        <f>IF(A207&lt;&gt;"",IF(A207=мар17!A207,0,1),IF(AND(B207=мар17!B207,C207=мар17!C207),0,1))</f>
        <v>0</v>
      </c>
      <c r="Z207" s="70" t="str">
        <f t="shared" si="23"/>
        <v>ул. Пятая д.5</v>
      </c>
      <c r="AA207" s="504">
        <f>IF($B207&lt;&gt;"",MAX(AA$7:AA206)+1,0)</f>
        <v>0</v>
      </c>
      <c r="AB207" s="502">
        <f t="shared" si="27"/>
        <v>207</v>
      </c>
      <c r="AC207" s="504">
        <f>1</f>
        <v>1</v>
      </c>
      <c r="AD207" s="103">
        <f t="shared" si="24"/>
        <v>0</v>
      </c>
      <c r="AE207" s="103">
        <f t="shared" si="25"/>
        <v>0</v>
      </c>
      <c r="AF207" s="103">
        <f t="shared" si="26"/>
        <v>0</v>
      </c>
      <c r="AG207" s="3"/>
    </row>
    <row r="208" spans="1:33" ht="13.2" x14ac:dyDescent="0.25">
      <c r="B208" s="1" t="str">
        <f>адреса!$G$203</f>
        <v>кв.1</v>
      </c>
      <c r="C208" s="522">
        <f>адреса!$I$203</f>
        <v>50000001</v>
      </c>
      <c r="D208" s="6" t="str">
        <f>адреса!$K$203</f>
        <v>ФИО-5-1</v>
      </c>
      <c r="E208" s="6">
        <v>6620.07</v>
      </c>
      <c r="F208" s="6">
        <v>2642.82</v>
      </c>
      <c r="G208" s="6">
        <v>0</v>
      </c>
      <c r="H208" s="6">
        <v>1145.55</v>
      </c>
      <c r="I208" s="6">
        <v>0</v>
      </c>
      <c r="J208" s="6">
        <v>0</v>
      </c>
      <c r="K208" s="6">
        <v>0</v>
      </c>
      <c r="L208" s="6"/>
      <c r="M208" s="6">
        <v>0</v>
      </c>
      <c r="N208" s="6">
        <v>50</v>
      </c>
      <c r="O208" s="6">
        <v>0</v>
      </c>
      <c r="P208" s="6">
        <v>0</v>
      </c>
      <c r="Q208" s="6">
        <v>0</v>
      </c>
      <c r="R208" s="6">
        <v>0</v>
      </c>
      <c r="S208" s="6"/>
      <c r="T208" s="6"/>
      <c r="U208" s="6"/>
      <c r="V208" s="6">
        <v>3838.37</v>
      </c>
      <c r="W208" s="6">
        <v>0</v>
      </c>
      <c r="X208" s="6">
        <v>10458.44</v>
      </c>
      <c r="Y208" s="513">
        <f>IF(A208&lt;&gt;"",IF(A208=мар17!A208,0,1),IF(AND(B208=мар17!B208,C208=мар17!C208),0,1))</f>
        <v>0</v>
      </c>
      <c r="Z208" s="70" t="str">
        <f t="shared" si="23"/>
        <v>ул. Пятая д.5</v>
      </c>
      <c r="AA208" s="504">
        <f>IF($B208&lt;&gt;"",MAX(AA$7:AA207)+1,0)</f>
        <v>197</v>
      </c>
      <c r="AB208" s="502">
        <f t="shared" si="27"/>
        <v>208</v>
      </c>
      <c r="AC208" s="504">
        <f>1</f>
        <v>1</v>
      </c>
      <c r="AD208" s="103">
        <f t="shared" si="24"/>
        <v>2642.82</v>
      </c>
      <c r="AE208" s="103">
        <f t="shared" si="25"/>
        <v>1145.55</v>
      </c>
      <c r="AF208" s="103">
        <f t="shared" si="26"/>
        <v>49.999999999999773</v>
      </c>
      <c r="AG208" s="3"/>
    </row>
    <row r="209" spans="2:33" ht="13.2" x14ac:dyDescent="0.25">
      <c r="B209" s="1" t="str">
        <f>адреса!$G$204</f>
        <v>кв.2</v>
      </c>
      <c r="C209" s="522">
        <f>адреса!$I$204</f>
        <v>50000002</v>
      </c>
      <c r="D209" s="6" t="str">
        <f>адреса!$K$204</f>
        <v>ФИО-5-2</v>
      </c>
      <c r="E209" s="6">
        <v>5979.73</v>
      </c>
      <c r="F209" s="6">
        <v>1685.55</v>
      </c>
      <c r="G209" s="6">
        <v>0</v>
      </c>
      <c r="H209" s="6">
        <v>730.44</v>
      </c>
      <c r="I209" s="6">
        <v>0</v>
      </c>
      <c r="J209" s="6">
        <v>0</v>
      </c>
      <c r="K209" s="6">
        <v>0</v>
      </c>
      <c r="L209" s="6"/>
      <c r="M209" s="6">
        <v>0</v>
      </c>
      <c r="N209" s="6">
        <v>50</v>
      </c>
      <c r="O209" s="6">
        <v>0</v>
      </c>
      <c r="P209" s="6">
        <v>0</v>
      </c>
      <c r="Q209" s="6">
        <v>0</v>
      </c>
      <c r="R209" s="6">
        <v>0</v>
      </c>
      <c r="S209" s="6"/>
      <c r="T209" s="6"/>
      <c r="U209" s="6"/>
      <c r="V209" s="6">
        <v>2465.9899999999998</v>
      </c>
      <c r="W209" s="6">
        <v>0</v>
      </c>
      <c r="X209" s="6">
        <v>8445.7199999999993</v>
      </c>
      <c r="Y209" s="513">
        <f>IF(A209&lt;&gt;"",IF(A209=мар17!A209,0,1),IF(AND(B209=мар17!B209,C209=мар17!C209),0,1))</f>
        <v>0</v>
      </c>
      <c r="Z209" s="70" t="str">
        <f t="shared" si="23"/>
        <v>ул. Пятая д.5</v>
      </c>
      <c r="AA209" s="504">
        <f>IF($B209&lt;&gt;"",MAX(AA$7:AA208)+1,0)</f>
        <v>198</v>
      </c>
      <c r="AB209" s="502">
        <f t="shared" si="27"/>
        <v>209</v>
      </c>
      <c r="AC209" s="504">
        <f>1</f>
        <v>1</v>
      </c>
      <c r="AD209" s="103">
        <f t="shared" si="24"/>
        <v>1685.55</v>
      </c>
      <c r="AE209" s="103">
        <f t="shared" si="25"/>
        <v>730.44</v>
      </c>
      <c r="AF209" s="103">
        <f t="shared" si="26"/>
        <v>49.999999999999773</v>
      </c>
      <c r="AG209" s="3"/>
    </row>
    <row r="210" spans="2:33" ht="13.2" x14ac:dyDescent="0.25">
      <c r="B210" s="1" t="str">
        <f>адреса!$G$205</f>
        <v>кв.3</v>
      </c>
      <c r="C210" s="522">
        <f>адреса!$I$205</f>
        <v>50000003</v>
      </c>
      <c r="D210" s="6" t="str">
        <f>адреса!$K$205</f>
        <v>ФИО-5-3</v>
      </c>
      <c r="E210" s="6">
        <v>0</v>
      </c>
      <c r="F210" s="6">
        <v>1644.25</v>
      </c>
      <c r="G210" s="6">
        <v>0</v>
      </c>
      <c r="H210" s="6">
        <v>712.48</v>
      </c>
      <c r="I210" s="6">
        <v>69.63</v>
      </c>
      <c r="J210" s="6">
        <v>141.94999999999999</v>
      </c>
      <c r="K210" s="6">
        <v>110.12</v>
      </c>
      <c r="L210" s="6"/>
      <c r="M210" s="6">
        <v>0</v>
      </c>
      <c r="N210" s="6">
        <v>50</v>
      </c>
      <c r="O210" s="6">
        <v>0</v>
      </c>
      <c r="P210" s="6">
        <v>0</v>
      </c>
      <c r="Q210" s="6">
        <v>0</v>
      </c>
      <c r="R210" s="6">
        <v>0</v>
      </c>
      <c r="S210" s="6"/>
      <c r="T210" s="6"/>
      <c r="U210" s="6"/>
      <c r="V210" s="6">
        <v>2728.43</v>
      </c>
      <c r="W210" s="6">
        <v>0</v>
      </c>
      <c r="X210" s="6">
        <v>2728.43</v>
      </c>
      <c r="Y210" s="513">
        <f>IF(A210&lt;&gt;"",IF(A210=мар17!A210,0,1),IF(AND(B210=мар17!B210,C210=мар17!C210),0,1))</f>
        <v>0</v>
      </c>
      <c r="Z210" s="70" t="str">
        <f t="shared" ref="Z210:Z219" si="28">IF(AND(A210&lt;&gt;"",B210=""),A210,Z209)</f>
        <v>ул. Пятая д.5</v>
      </c>
      <c r="AA210" s="504">
        <f>IF($B210&lt;&gt;"",MAX(AA$7:AA209)+1,0)</f>
        <v>199</v>
      </c>
      <c r="AB210" s="502">
        <f t="shared" si="27"/>
        <v>210</v>
      </c>
      <c r="AC210" s="504">
        <f>1</f>
        <v>1</v>
      </c>
      <c r="AD210" s="103">
        <f t="shared" ref="AD210:AD219" si="29">F210</f>
        <v>1644.25</v>
      </c>
      <c r="AE210" s="103">
        <f t="shared" ref="AE210:AE219" si="30">H210+I210+J210+K210+L210+O210+R210+S210</f>
        <v>1034.1799999999998</v>
      </c>
      <c r="AF210" s="103">
        <f t="shared" ref="AF210:AF219" si="31">V210-AD210-AE210</f>
        <v>50</v>
      </c>
      <c r="AG210" s="3"/>
    </row>
    <row r="211" spans="2:33" ht="13.2" x14ac:dyDescent="0.25">
      <c r="B211" s="1" t="str">
        <f>адреса!$G$206</f>
        <v>кв.4</v>
      </c>
      <c r="C211" s="522">
        <f>адреса!$I$206</f>
        <v>50000004</v>
      </c>
      <c r="D211" s="6" t="str">
        <f>адреса!$K$206</f>
        <v>ФИО-5-4</v>
      </c>
      <c r="E211" s="6">
        <v>0</v>
      </c>
      <c r="F211" s="6">
        <v>2620.29</v>
      </c>
      <c r="G211" s="6">
        <v>0</v>
      </c>
      <c r="H211" s="6">
        <v>1135.57</v>
      </c>
      <c r="I211" s="6">
        <v>206.89</v>
      </c>
      <c r="J211" s="6">
        <v>709.75</v>
      </c>
      <c r="K211" s="6">
        <v>385.42</v>
      </c>
      <c r="L211" s="6"/>
      <c r="M211" s="6">
        <v>0</v>
      </c>
      <c r="N211" s="6">
        <v>50</v>
      </c>
      <c r="O211" s="6">
        <v>0</v>
      </c>
      <c r="P211" s="6">
        <v>0</v>
      </c>
      <c r="Q211" s="6">
        <v>0</v>
      </c>
      <c r="R211" s="6">
        <v>0</v>
      </c>
      <c r="S211" s="6"/>
      <c r="T211" s="6"/>
      <c r="U211" s="6"/>
      <c r="V211" s="6">
        <v>5107.92</v>
      </c>
      <c r="W211" s="6">
        <v>0</v>
      </c>
      <c r="X211" s="6">
        <v>5107.92</v>
      </c>
      <c r="Y211" s="513">
        <f>IF(A211&lt;&gt;"",IF(A211=мар17!A211,0,1),IF(AND(B211=мар17!B211,C211=мар17!C211),0,1))</f>
        <v>0</v>
      </c>
      <c r="Z211" s="70" t="str">
        <f t="shared" si="28"/>
        <v>ул. Пятая д.5</v>
      </c>
      <c r="AA211" s="504">
        <f>IF($B211&lt;&gt;"",MAX(AA$7:AA210)+1,0)</f>
        <v>200</v>
      </c>
      <c r="AB211" s="502">
        <f t="shared" si="27"/>
        <v>211</v>
      </c>
      <c r="AC211" s="504">
        <f>1</f>
        <v>1</v>
      </c>
      <c r="AD211" s="103">
        <f t="shared" si="29"/>
        <v>2620.29</v>
      </c>
      <c r="AE211" s="103">
        <f t="shared" si="30"/>
        <v>2437.63</v>
      </c>
      <c r="AF211" s="103">
        <f t="shared" si="31"/>
        <v>50</v>
      </c>
      <c r="AG211" s="3"/>
    </row>
    <row r="212" spans="2:33" ht="13.2" x14ac:dyDescent="0.25">
      <c r="B212" s="1" t="str">
        <f>адреса!$G$207</f>
        <v>кв.5</v>
      </c>
      <c r="C212" s="522">
        <f>адреса!$I$207</f>
        <v>50000005</v>
      </c>
      <c r="D212" s="6" t="str">
        <f>адреса!$K$207</f>
        <v>ФИО-5-5</v>
      </c>
      <c r="E212" s="6">
        <v>2976.89</v>
      </c>
      <c r="F212" s="6">
        <v>1685.55</v>
      </c>
      <c r="G212" s="6">
        <v>0</v>
      </c>
      <c r="H212" s="6">
        <v>730.44</v>
      </c>
      <c r="I212" s="6">
        <v>139.26</v>
      </c>
      <c r="J212" s="6">
        <v>851.7</v>
      </c>
      <c r="K212" s="6">
        <v>330.36</v>
      </c>
      <c r="L212" s="6"/>
      <c r="M212" s="6">
        <v>0</v>
      </c>
      <c r="N212" s="6">
        <v>50</v>
      </c>
      <c r="O212" s="6">
        <v>0</v>
      </c>
      <c r="P212" s="6">
        <v>0</v>
      </c>
      <c r="Q212" s="6">
        <v>0</v>
      </c>
      <c r="R212" s="6">
        <v>0</v>
      </c>
      <c r="S212" s="6"/>
      <c r="T212" s="6"/>
      <c r="U212" s="6"/>
      <c r="V212" s="6">
        <v>3787.31</v>
      </c>
      <c r="W212" s="6">
        <v>2976.89</v>
      </c>
      <c r="X212" s="6">
        <v>3787.31</v>
      </c>
      <c r="Y212" s="513">
        <f>IF(A212&lt;&gt;"",IF(A212=мар17!A212,0,1),IF(AND(B212=мар17!B212,C212=мар17!C212),0,1))</f>
        <v>0</v>
      </c>
      <c r="Z212" s="70" t="str">
        <f t="shared" si="28"/>
        <v>ул. Пятая д.5</v>
      </c>
      <c r="AA212" s="504">
        <f>IF($B212&lt;&gt;"",MAX(AA$7:AA211)+1,0)</f>
        <v>201</v>
      </c>
      <c r="AB212" s="502">
        <f t="shared" si="27"/>
        <v>212</v>
      </c>
      <c r="AC212" s="504">
        <f>1</f>
        <v>1</v>
      </c>
      <c r="AD212" s="103">
        <f t="shared" si="29"/>
        <v>1685.55</v>
      </c>
      <c r="AE212" s="103">
        <f t="shared" si="30"/>
        <v>2051.7600000000002</v>
      </c>
      <c r="AF212" s="103">
        <f t="shared" si="31"/>
        <v>50</v>
      </c>
      <c r="AG212" s="3"/>
    </row>
    <row r="213" spans="2:33" ht="13.2" x14ac:dyDescent="0.25">
      <c r="B213" s="1" t="str">
        <f>адреса!$G$208</f>
        <v>кв.6</v>
      </c>
      <c r="C213" s="522">
        <f>адреса!$I$208</f>
        <v>50000006</v>
      </c>
      <c r="D213" s="6" t="str">
        <f>адреса!$K$208</f>
        <v>ФИО-5-6</v>
      </c>
      <c r="E213" s="6">
        <v>9300.56</v>
      </c>
      <c r="F213" s="6">
        <v>1648.01</v>
      </c>
      <c r="G213" s="6">
        <v>0</v>
      </c>
      <c r="H213" s="6">
        <v>714.47</v>
      </c>
      <c r="I213" s="6">
        <v>0</v>
      </c>
      <c r="J213" s="6">
        <v>0</v>
      </c>
      <c r="K213" s="6">
        <v>0</v>
      </c>
      <c r="L213" s="6"/>
      <c r="M213" s="6">
        <v>0</v>
      </c>
      <c r="N213" s="6">
        <v>50</v>
      </c>
      <c r="O213" s="6">
        <v>0</v>
      </c>
      <c r="P213" s="6">
        <v>0</v>
      </c>
      <c r="Q213" s="6">
        <v>0</v>
      </c>
      <c r="R213" s="6">
        <v>0</v>
      </c>
      <c r="S213" s="6"/>
      <c r="T213" s="6"/>
      <c r="U213" s="6"/>
      <c r="V213" s="6">
        <v>2412.48</v>
      </c>
      <c r="W213" s="6">
        <v>0</v>
      </c>
      <c r="X213" s="6">
        <v>11713.04</v>
      </c>
      <c r="Y213" s="513">
        <f>IF(A213&lt;&gt;"",IF(A213=мар17!A213,0,1),IF(AND(B213=мар17!B213,C213=мар17!C213),0,1))</f>
        <v>0</v>
      </c>
      <c r="Z213" s="70" t="str">
        <f t="shared" si="28"/>
        <v>ул. Пятая д.5</v>
      </c>
      <c r="AA213" s="504">
        <f>IF($B213&lt;&gt;"",MAX(AA$7:AA212)+1,0)</f>
        <v>202</v>
      </c>
      <c r="AB213" s="502">
        <f t="shared" si="27"/>
        <v>213</v>
      </c>
      <c r="AC213" s="504">
        <f>1</f>
        <v>1</v>
      </c>
      <c r="AD213" s="103">
        <f t="shared" si="29"/>
        <v>1648.01</v>
      </c>
      <c r="AE213" s="103">
        <f t="shared" si="30"/>
        <v>714.47</v>
      </c>
      <c r="AF213" s="103">
        <f t="shared" si="31"/>
        <v>50</v>
      </c>
      <c r="AG213" s="3"/>
    </row>
    <row r="214" spans="2:33" ht="13.2" x14ac:dyDescent="0.25">
      <c r="B214" s="1" t="str">
        <f>адреса!$G$209</f>
        <v>кв.7</v>
      </c>
      <c r="C214" s="522">
        <f>адреса!$I$209</f>
        <v>50000007</v>
      </c>
      <c r="D214" s="6" t="str">
        <f>адреса!$K$209</f>
        <v>ФИО-5-7</v>
      </c>
      <c r="E214" s="6">
        <v>7089.93</v>
      </c>
      <c r="F214" s="6">
        <v>4054.32</v>
      </c>
      <c r="G214" s="6">
        <v>0</v>
      </c>
      <c r="H214" s="6">
        <v>1756.24</v>
      </c>
      <c r="I214" s="6">
        <v>0</v>
      </c>
      <c r="J214" s="6">
        <v>0</v>
      </c>
      <c r="K214" s="6">
        <v>0</v>
      </c>
      <c r="L214" s="6"/>
      <c r="M214" s="6">
        <v>0</v>
      </c>
      <c r="N214" s="6">
        <v>50</v>
      </c>
      <c r="O214" s="6">
        <v>0</v>
      </c>
      <c r="P214" s="6">
        <v>0</v>
      </c>
      <c r="Q214" s="6">
        <v>0</v>
      </c>
      <c r="R214" s="6">
        <v>0</v>
      </c>
      <c r="S214" s="6"/>
      <c r="T214" s="6"/>
      <c r="U214" s="6"/>
      <c r="V214" s="6">
        <v>5860.56</v>
      </c>
      <c r="W214" s="6">
        <v>0</v>
      </c>
      <c r="X214" s="6">
        <v>12950.49</v>
      </c>
      <c r="Y214" s="513">
        <f>IF(A214&lt;&gt;"",IF(A214=мар17!A214,0,1),IF(AND(B214=мар17!B214,C214=мар17!C214),0,1))</f>
        <v>0</v>
      </c>
      <c r="Z214" s="70" t="str">
        <f t="shared" si="28"/>
        <v>ул. Пятая д.5</v>
      </c>
      <c r="AA214" s="504">
        <f>IF($B214&lt;&gt;"",MAX(AA$7:AA213)+1,0)</f>
        <v>203</v>
      </c>
      <c r="AB214" s="502">
        <f t="shared" si="27"/>
        <v>214</v>
      </c>
      <c r="AC214" s="504">
        <f>1</f>
        <v>1</v>
      </c>
      <c r="AD214" s="103">
        <f t="shared" si="29"/>
        <v>4054.32</v>
      </c>
      <c r="AE214" s="103">
        <f t="shared" si="30"/>
        <v>1756.24</v>
      </c>
      <c r="AF214" s="103">
        <f t="shared" si="31"/>
        <v>50.000000000000227</v>
      </c>
      <c r="AG214" s="3"/>
    </row>
    <row r="215" spans="2:33" ht="13.2" x14ac:dyDescent="0.25">
      <c r="B215" s="1" t="str">
        <f>адреса!$G$210</f>
        <v>кв.8</v>
      </c>
      <c r="C215" s="522">
        <f>адреса!$I$210</f>
        <v>50000008</v>
      </c>
      <c r="D215" s="6" t="str">
        <f>адреса!$K$210</f>
        <v>ФИО-5-8</v>
      </c>
      <c r="E215" s="6">
        <v>5349.72</v>
      </c>
      <c r="F215" s="6">
        <v>2620.29</v>
      </c>
      <c r="G215" s="6">
        <v>0</v>
      </c>
      <c r="H215" s="6">
        <v>1135.57</v>
      </c>
      <c r="I215" s="6">
        <v>-442.02</v>
      </c>
      <c r="J215" s="6">
        <v>289.99</v>
      </c>
      <c r="K215" s="6">
        <v>150.03</v>
      </c>
      <c r="L215" s="6"/>
      <c r="M215" s="6">
        <v>0</v>
      </c>
      <c r="N215" s="6">
        <v>50</v>
      </c>
      <c r="O215" s="6">
        <v>0</v>
      </c>
      <c r="P215" s="6">
        <v>0</v>
      </c>
      <c r="Q215" s="6">
        <v>0</v>
      </c>
      <c r="R215" s="6">
        <v>0</v>
      </c>
      <c r="S215" s="6"/>
      <c r="T215" s="6"/>
      <c r="U215" s="6"/>
      <c r="V215" s="6">
        <v>3803.86</v>
      </c>
      <c r="W215" s="6">
        <v>0</v>
      </c>
      <c r="X215" s="6">
        <v>9153.58</v>
      </c>
      <c r="Y215" s="513">
        <f>IF(A215&lt;&gt;"",IF(A215=мар17!A215,0,1),IF(AND(B215=мар17!B215,C215=мар17!C215),0,1))</f>
        <v>0</v>
      </c>
      <c r="Z215" s="70" t="str">
        <f t="shared" si="28"/>
        <v>ул. Пятая д.5</v>
      </c>
      <c r="AA215" s="504">
        <f>IF($B215&lt;&gt;"",MAX(AA$7:AA214)+1,0)</f>
        <v>204</v>
      </c>
      <c r="AB215" s="502">
        <f t="shared" si="27"/>
        <v>215</v>
      </c>
      <c r="AC215" s="504">
        <f>1</f>
        <v>1</v>
      </c>
      <c r="AD215" s="103">
        <f t="shared" si="29"/>
        <v>2620.29</v>
      </c>
      <c r="AE215" s="103">
        <f t="shared" si="30"/>
        <v>1133.57</v>
      </c>
      <c r="AF215" s="103">
        <f t="shared" si="31"/>
        <v>50.000000000000227</v>
      </c>
      <c r="AG215" s="3"/>
    </row>
    <row r="216" spans="2:33" ht="13.2" x14ac:dyDescent="0.25">
      <c r="B216" s="1" t="str">
        <f>адреса!$G$211</f>
        <v>кв.9</v>
      </c>
      <c r="C216" s="522">
        <f>адреса!$I$211</f>
        <v>50000009</v>
      </c>
      <c r="D216" s="6" t="str">
        <f>адреса!$K$211</f>
        <v>ФИО-5-9</v>
      </c>
      <c r="E216" s="6">
        <v>9777.7999999999993</v>
      </c>
      <c r="F216" s="6">
        <v>1685.55</v>
      </c>
      <c r="G216" s="6">
        <v>0</v>
      </c>
      <c r="H216" s="6">
        <v>730.44</v>
      </c>
      <c r="I216" s="6">
        <v>208.89</v>
      </c>
      <c r="J216" s="6">
        <v>993.65</v>
      </c>
      <c r="K216" s="6">
        <v>440.48</v>
      </c>
      <c r="L216" s="6"/>
      <c r="M216" s="6">
        <v>0</v>
      </c>
      <c r="N216" s="6">
        <v>50</v>
      </c>
      <c r="O216" s="6">
        <v>0</v>
      </c>
      <c r="P216" s="6">
        <v>0</v>
      </c>
      <c r="Q216" s="6">
        <v>0</v>
      </c>
      <c r="R216" s="6">
        <v>0</v>
      </c>
      <c r="S216" s="6"/>
      <c r="T216" s="6"/>
      <c r="U216" s="6"/>
      <c r="V216" s="6">
        <v>4109.01</v>
      </c>
      <c r="W216" s="6">
        <v>0</v>
      </c>
      <c r="X216" s="6">
        <v>13886.81</v>
      </c>
      <c r="Y216" s="513">
        <f>IF(A216&lt;&gt;"",IF(A216=мар17!A216,0,1),IF(AND(B216=мар17!B216,C216=мар17!C216),0,1))</f>
        <v>0</v>
      </c>
      <c r="Z216" s="70" t="str">
        <f t="shared" si="28"/>
        <v>ул. Пятая д.5</v>
      </c>
      <c r="AA216" s="504">
        <f>IF($B216&lt;&gt;"",MAX(AA$7:AA215)+1,0)</f>
        <v>205</v>
      </c>
      <c r="AB216" s="502">
        <f t="shared" si="27"/>
        <v>216</v>
      </c>
      <c r="AC216" s="504">
        <f>1</f>
        <v>1</v>
      </c>
      <c r="AD216" s="103">
        <f t="shared" si="29"/>
        <v>1685.55</v>
      </c>
      <c r="AE216" s="103">
        <f t="shared" si="30"/>
        <v>2373.46</v>
      </c>
      <c r="AF216" s="103">
        <f t="shared" si="31"/>
        <v>50</v>
      </c>
      <c r="AG216" s="3"/>
    </row>
    <row r="217" spans="2:33" ht="13.2" x14ac:dyDescent="0.25">
      <c r="B217" s="1" t="str">
        <f>адреса!$G$212</f>
        <v>кв.10</v>
      </c>
      <c r="C217" s="522">
        <f>адреса!$I$212</f>
        <v>50000010</v>
      </c>
      <c r="D217" s="6" t="str">
        <f>адреса!$K$212</f>
        <v>ФИО-5-10</v>
      </c>
      <c r="E217" s="6">
        <v>2911.41</v>
      </c>
      <c r="F217" s="6">
        <v>1648.01</v>
      </c>
      <c r="G217" s="6">
        <v>0</v>
      </c>
      <c r="H217" s="6">
        <v>714.47</v>
      </c>
      <c r="I217" s="6">
        <v>65</v>
      </c>
      <c r="J217" s="6">
        <v>468.44</v>
      </c>
      <c r="K217" s="6">
        <v>167.93</v>
      </c>
      <c r="L217" s="6"/>
      <c r="M217" s="6">
        <v>0</v>
      </c>
      <c r="N217" s="6">
        <v>50</v>
      </c>
      <c r="O217" s="6">
        <v>0</v>
      </c>
      <c r="P217" s="6">
        <v>0</v>
      </c>
      <c r="Q217" s="6">
        <v>0</v>
      </c>
      <c r="R217" s="6">
        <v>0</v>
      </c>
      <c r="S217" s="6"/>
      <c r="T217" s="6"/>
      <c r="U217" s="6"/>
      <c r="V217" s="6">
        <v>3113.85</v>
      </c>
      <c r="W217" s="6">
        <v>2911.41</v>
      </c>
      <c r="X217" s="6">
        <v>3113.85</v>
      </c>
      <c r="Y217" s="513">
        <f>IF(A217&lt;&gt;"",IF(A217=мар17!A217,0,1),IF(AND(B217=мар17!B217,C217=мар17!C217),0,1))</f>
        <v>0</v>
      </c>
      <c r="Z217" s="70" t="str">
        <f t="shared" si="28"/>
        <v>ул. Пятая д.5</v>
      </c>
      <c r="AA217" s="504">
        <f>IF($B217&lt;&gt;"",MAX(AA$7:AA216)+1,0)</f>
        <v>206</v>
      </c>
      <c r="AB217" s="502">
        <f t="shared" si="27"/>
        <v>217</v>
      </c>
      <c r="AC217" s="504">
        <f>1</f>
        <v>1</v>
      </c>
      <c r="AD217" s="103">
        <f t="shared" si="29"/>
        <v>1648.01</v>
      </c>
      <c r="AE217" s="103">
        <f t="shared" si="30"/>
        <v>1415.8400000000001</v>
      </c>
      <c r="AF217" s="103">
        <f t="shared" si="31"/>
        <v>49.999999999999773</v>
      </c>
      <c r="AG217" s="3"/>
    </row>
    <row r="218" spans="2:33" ht="13.2" x14ac:dyDescent="0.25">
      <c r="B218" s="1" t="str">
        <f>адреса!$G$213</f>
        <v>кв.11</v>
      </c>
      <c r="C218" s="522">
        <f>адреса!$I$213</f>
        <v>50000011</v>
      </c>
      <c r="D218" s="6" t="str">
        <f>адреса!$K$213</f>
        <v>ФИО-5-11</v>
      </c>
      <c r="E218" s="6">
        <v>6340.37</v>
      </c>
      <c r="F218" s="6">
        <v>4054.32</v>
      </c>
      <c r="G218" s="6">
        <v>0</v>
      </c>
      <c r="H218" s="6">
        <v>1756.24</v>
      </c>
      <c r="I218" s="6">
        <v>161.61000000000001</v>
      </c>
      <c r="J218" s="6">
        <v>871.57</v>
      </c>
      <c r="K218" s="6">
        <v>361.8</v>
      </c>
      <c r="L218" s="6"/>
      <c r="M218" s="6">
        <v>0</v>
      </c>
      <c r="N218" s="6">
        <v>50</v>
      </c>
      <c r="O218" s="6">
        <v>0</v>
      </c>
      <c r="P218" s="6">
        <v>0</v>
      </c>
      <c r="Q218" s="6">
        <v>0</v>
      </c>
      <c r="R218" s="6">
        <v>0</v>
      </c>
      <c r="S218" s="6"/>
      <c r="T218" s="6"/>
      <c r="U218" s="6"/>
      <c r="V218" s="6">
        <v>7255.54</v>
      </c>
      <c r="W218" s="6">
        <v>7089.93</v>
      </c>
      <c r="X218" s="6">
        <v>6505.98</v>
      </c>
      <c r="Y218" s="513">
        <f>IF(A218&lt;&gt;"",IF(A218=мар17!A218,0,1),IF(AND(B218=мар17!B218,C218=мар17!C218),0,1))</f>
        <v>0</v>
      </c>
      <c r="Z218" s="70" t="str">
        <f t="shared" si="28"/>
        <v>ул. Пятая д.5</v>
      </c>
      <c r="AA218" s="504">
        <f>IF($B218&lt;&gt;"",MAX(AA$7:AA217)+1,0)</f>
        <v>207</v>
      </c>
      <c r="AB218" s="502">
        <f t="shared" si="27"/>
        <v>218</v>
      </c>
      <c r="AC218" s="504">
        <f>1</f>
        <v>1</v>
      </c>
      <c r="AD218" s="103">
        <f t="shared" si="29"/>
        <v>4054.32</v>
      </c>
      <c r="AE218" s="103">
        <f t="shared" si="30"/>
        <v>3151.2200000000003</v>
      </c>
      <c r="AF218" s="103">
        <f t="shared" si="31"/>
        <v>49.999999999999545</v>
      </c>
      <c r="AG218" s="3"/>
    </row>
    <row r="219" spans="2:33" ht="13.2" x14ac:dyDescent="0.25">
      <c r="B219" s="1" t="str">
        <f>адреса!$G$214</f>
        <v>кв.12</v>
      </c>
      <c r="C219" s="522">
        <f>адреса!$I$214</f>
        <v>50000012</v>
      </c>
      <c r="D219" s="6" t="str">
        <f>адреса!$K$214</f>
        <v>ФИО-5-12</v>
      </c>
      <c r="E219" s="6">
        <v>55075.35</v>
      </c>
      <c r="F219" s="6">
        <v>2627.8</v>
      </c>
      <c r="G219" s="6">
        <v>0</v>
      </c>
      <c r="H219" s="6">
        <v>1137.57</v>
      </c>
      <c r="I219" s="6">
        <v>1.99</v>
      </c>
      <c r="J219" s="6">
        <v>0</v>
      </c>
      <c r="K219" s="6">
        <v>0</v>
      </c>
      <c r="L219" s="6"/>
      <c r="M219" s="6">
        <v>0</v>
      </c>
      <c r="N219" s="6">
        <v>50</v>
      </c>
      <c r="O219" s="6">
        <v>0</v>
      </c>
      <c r="P219" s="6">
        <v>0</v>
      </c>
      <c r="Q219" s="6">
        <v>0</v>
      </c>
      <c r="R219" s="6">
        <v>0</v>
      </c>
      <c r="S219" s="6"/>
      <c r="T219" s="6"/>
      <c r="U219" s="6"/>
      <c r="V219" s="6">
        <v>3817.36</v>
      </c>
      <c r="W219" s="6">
        <v>0</v>
      </c>
      <c r="X219" s="6">
        <v>58892.71</v>
      </c>
      <c r="Y219" s="513">
        <f>IF(A219&lt;&gt;"",IF(A219=мар17!A219,0,1),IF(AND(B219=мар17!B219,C219=мар17!C219),0,1))</f>
        <v>0</v>
      </c>
      <c r="Z219" s="70" t="str">
        <f t="shared" si="28"/>
        <v>ул. Пятая д.5</v>
      </c>
      <c r="AA219" s="504">
        <f>IF($B219&lt;&gt;"",MAX(AA$7:AA218)+1,0)</f>
        <v>208</v>
      </c>
      <c r="AB219" s="502">
        <f t="shared" si="27"/>
        <v>219</v>
      </c>
      <c r="AC219" s="504">
        <f>1</f>
        <v>1</v>
      </c>
      <c r="AD219" s="103">
        <f t="shared" si="29"/>
        <v>2627.8</v>
      </c>
      <c r="AE219" s="103">
        <f t="shared" si="30"/>
        <v>1139.56</v>
      </c>
      <c r="AF219" s="103">
        <f t="shared" si="31"/>
        <v>50</v>
      </c>
      <c r="AG219" s="3"/>
    </row>
    <row r="220" spans="2:33" ht="13.2" x14ac:dyDescent="0.25">
      <c r="B220" s="1" t="str">
        <f>адреса!$G$215</f>
        <v>кв.13</v>
      </c>
      <c r="C220" s="522">
        <f>адреса!$I$215</f>
        <v>50000013</v>
      </c>
      <c r="D220" s="6" t="str">
        <f>адреса!$K$215</f>
        <v>ФИО-5-13</v>
      </c>
      <c r="E220" s="6">
        <v>0</v>
      </c>
      <c r="F220" s="6">
        <v>1681.79</v>
      </c>
      <c r="G220" s="6">
        <v>0</v>
      </c>
      <c r="H220" s="6">
        <v>728.44</v>
      </c>
      <c r="I220" s="6">
        <v>71.63</v>
      </c>
      <c r="J220" s="6">
        <v>283.89999999999998</v>
      </c>
      <c r="K220" s="6">
        <v>137.65</v>
      </c>
      <c r="L220" s="6"/>
      <c r="M220" s="6">
        <v>0</v>
      </c>
      <c r="N220" s="6">
        <v>50</v>
      </c>
      <c r="O220" s="6">
        <v>0</v>
      </c>
      <c r="P220" s="6">
        <v>0</v>
      </c>
      <c r="Q220" s="6">
        <v>0</v>
      </c>
      <c r="R220" s="6">
        <v>0</v>
      </c>
      <c r="S220" s="6"/>
      <c r="T220" s="6"/>
      <c r="U220" s="6"/>
      <c r="V220" s="6">
        <v>2953.41</v>
      </c>
      <c r="W220" s="6">
        <v>0</v>
      </c>
      <c r="X220" s="6">
        <v>2953.41</v>
      </c>
      <c r="Y220" s="513">
        <f>IF(A220&lt;&gt;"",IF(A220=мар17!A220,0,1),IF(AND(B220=мар17!B220,C220=мар17!C220),0,1))</f>
        <v>0</v>
      </c>
      <c r="Z220" s="70" t="str">
        <f t="shared" ref="Z220:Z283" si="32">IF(AND(A220&lt;&gt;"",B220=""),A220,Z219)</f>
        <v>ул. Пятая д.5</v>
      </c>
      <c r="AA220" s="504">
        <f>IF($B220&lt;&gt;"",MAX(AA$7:AA219)+1,0)</f>
        <v>209</v>
      </c>
      <c r="AB220" s="502">
        <f t="shared" si="27"/>
        <v>220</v>
      </c>
      <c r="AC220" s="504">
        <f>1</f>
        <v>1</v>
      </c>
      <c r="AD220" s="103">
        <f t="shared" ref="AD220:AD283" si="33">F220</f>
        <v>1681.79</v>
      </c>
      <c r="AE220" s="103">
        <f t="shared" ref="AE220:AE283" si="34">H220+I220+J220+K220+L220+O220+R220+S220</f>
        <v>1221.6200000000001</v>
      </c>
      <c r="AF220" s="103">
        <f t="shared" ref="AF220:AF283" si="35">V220-AD220-AE220</f>
        <v>49.999999999999773</v>
      </c>
      <c r="AG220" s="3"/>
    </row>
    <row r="221" spans="2:33" ht="13.2" x14ac:dyDescent="0.25">
      <c r="B221" s="1" t="str">
        <f>адреса!$G$216</f>
        <v>кв.14</v>
      </c>
      <c r="C221" s="522">
        <f>адреса!$I$216</f>
        <v>50000014</v>
      </c>
      <c r="D221" s="6" t="str">
        <f>адреса!$K$216</f>
        <v>ФИО-5-14</v>
      </c>
      <c r="E221" s="6">
        <v>85796.92</v>
      </c>
      <c r="F221" s="6">
        <v>4043.06</v>
      </c>
      <c r="G221" s="6">
        <v>0</v>
      </c>
      <c r="H221" s="6">
        <v>1750.26</v>
      </c>
      <c r="I221" s="6">
        <v>1.99</v>
      </c>
      <c r="J221" s="6">
        <v>0</v>
      </c>
      <c r="K221" s="6">
        <v>0</v>
      </c>
      <c r="L221" s="6"/>
      <c r="M221" s="6">
        <v>0</v>
      </c>
      <c r="N221" s="6">
        <v>50</v>
      </c>
      <c r="O221" s="6">
        <v>0</v>
      </c>
      <c r="P221" s="6">
        <v>0</v>
      </c>
      <c r="Q221" s="6">
        <v>0</v>
      </c>
      <c r="R221" s="6">
        <v>0</v>
      </c>
      <c r="S221" s="6"/>
      <c r="T221" s="6"/>
      <c r="U221" s="6"/>
      <c r="V221" s="6">
        <v>5845.31</v>
      </c>
      <c r="W221" s="6">
        <v>27219.03</v>
      </c>
      <c r="X221" s="6">
        <v>64423.199999999997</v>
      </c>
      <c r="Y221" s="513">
        <f>IF(A221&lt;&gt;"",IF(A221=мар17!A221,0,1),IF(AND(B221=мар17!B221,C221=мар17!C221),0,1))</f>
        <v>0</v>
      </c>
      <c r="Z221" s="70" t="str">
        <f t="shared" si="32"/>
        <v>ул. Пятая д.5</v>
      </c>
      <c r="AA221" s="504">
        <f>IF($B221&lt;&gt;"",MAX(AA$7:AA220)+1,0)</f>
        <v>210</v>
      </c>
      <c r="AB221" s="502">
        <f t="shared" si="27"/>
        <v>221</v>
      </c>
      <c r="AC221" s="504">
        <f>1</f>
        <v>1</v>
      </c>
      <c r="AD221" s="103">
        <f t="shared" si="33"/>
        <v>4043.06</v>
      </c>
      <c r="AE221" s="103">
        <f t="shared" si="34"/>
        <v>1752.25</v>
      </c>
      <c r="AF221" s="103">
        <f t="shared" si="35"/>
        <v>50.000000000000455</v>
      </c>
      <c r="AG221" s="3"/>
    </row>
    <row r="222" spans="2:33" ht="13.2" x14ac:dyDescent="0.25">
      <c r="B222" s="1" t="str">
        <f>адреса!$G$217</f>
        <v>кв.15</v>
      </c>
      <c r="C222" s="522">
        <f>адреса!$I$217</f>
        <v>50000015</v>
      </c>
      <c r="D222" s="6" t="str">
        <f>адреса!$K$217</f>
        <v>ФИО-5-15</v>
      </c>
      <c r="E222" s="6">
        <v>5373.8</v>
      </c>
      <c r="F222" s="6">
        <v>2627.8</v>
      </c>
      <c r="G222" s="6">
        <v>0</v>
      </c>
      <c r="H222" s="6">
        <v>1137.57</v>
      </c>
      <c r="I222" s="6">
        <v>118.04</v>
      </c>
      <c r="J222" s="6">
        <v>283.89999999999998</v>
      </c>
      <c r="K222" s="6">
        <v>192.71</v>
      </c>
      <c r="L222" s="6"/>
      <c r="M222" s="6">
        <v>0</v>
      </c>
      <c r="N222" s="6">
        <v>50</v>
      </c>
      <c r="O222" s="6">
        <v>0</v>
      </c>
      <c r="P222" s="6">
        <v>0</v>
      </c>
      <c r="Q222" s="6">
        <v>0</v>
      </c>
      <c r="R222" s="6">
        <v>0</v>
      </c>
      <c r="S222" s="6"/>
      <c r="T222" s="6"/>
      <c r="U222" s="6"/>
      <c r="V222" s="6">
        <v>4410.0200000000004</v>
      </c>
      <c r="W222" s="6">
        <v>5373.8</v>
      </c>
      <c r="X222" s="6">
        <v>4410.0200000000004</v>
      </c>
      <c r="Y222" s="513">
        <f>IF(A222&lt;&gt;"",IF(A222=мар17!A222,0,1),IF(AND(B222=мар17!B222,C222=мар17!C222),0,1))</f>
        <v>0</v>
      </c>
      <c r="Z222" s="70" t="str">
        <f t="shared" si="32"/>
        <v>ул. Пятая д.5</v>
      </c>
      <c r="AA222" s="504">
        <f>IF($B222&lt;&gt;"",MAX(AA$7:AA221)+1,0)</f>
        <v>211</v>
      </c>
      <c r="AB222" s="502">
        <f t="shared" si="27"/>
        <v>222</v>
      </c>
      <c r="AC222" s="504">
        <f>1</f>
        <v>1</v>
      </c>
      <c r="AD222" s="103">
        <f t="shared" si="33"/>
        <v>2627.8</v>
      </c>
      <c r="AE222" s="103">
        <f t="shared" si="34"/>
        <v>1732.2199999999998</v>
      </c>
      <c r="AF222" s="103">
        <f t="shared" si="35"/>
        <v>50.000000000000455</v>
      </c>
      <c r="AG222" s="3"/>
    </row>
    <row r="223" spans="2:33" ht="13.2" x14ac:dyDescent="0.25">
      <c r="B223" s="1" t="str">
        <f>адреса!$G$218</f>
        <v>кв.16</v>
      </c>
      <c r="C223" s="522">
        <f>адреса!$I$218</f>
        <v>50000016</v>
      </c>
      <c r="D223" s="6" t="str">
        <f>адреса!$K$218</f>
        <v>ФИО-5-16</v>
      </c>
      <c r="E223" s="6">
        <v>2969.14</v>
      </c>
      <c r="F223" s="6">
        <v>1681.79</v>
      </c>
      <c r="G223" s="6">
        <v>0</v>
      </c>
      <c r="H223" s="6">
        <v>728.44</v>
      </c>
      <c r="I223" s="6">
        <v>5.03</v>
      </c>
      <c r="J223" s="6">
        <v>15.61</v>
      </c>
      <c r="K223" s="6">
        <v>6.33</v>
      </c>
      <c r="L223" s="6"/>
      <c r="M223" s="6">
        <v>0</v>
      </c>
      <c r="N223" s="6">
        <v>50</v>
      </c>
      <c r="O223" s="6">
        <v>0</v>
      </c>
      <c r="P223" s="6">
        <v>0</v>
      </c>
      <c r="Q223" s="6">
        <v>0</v>
      </c>
      <c r="R223" s="6">
        <v>0</v>
      </c>
      <c r="S223" s="6"/>
      <c r="T223" s="6"/>
      <c r="U223" s="6"/>
      <c r="V223" s="6">
        <v>2487.1999999999998</v>
      </c>
      <c r="W223" s="6">
        <v>2969.14</v>
      </c>
      <c r="X223" s="6">
        <v>2487.1999999999998</v>
      </c>
      <c r="Y223" s="513">
        <f>IF(A223&lt;&gt;"",IF(A223=мар17!A223,0,1),IF(AND(B223=мар17!B223,C223=мар17!C223),0,1))</f>
        <v>0</v>
      </c>
      <c r="Z223" s="70" t="str">
        <f t="shared" si="32"/>
        <v>ул. Пятая д.5</v>
      </c>
      <c r="AA223" s="504">
        <f>IF($B223&lt;&gt;"",MAX(AA$7:AA222)+1,0)</f>
        <v>212</v>
      </c>
      <c r="AB223" s="502">
        <f t="shared" si="27"/>
        <v>223</v>
      </c>
      <c r="AC223" s="504">
        <f>1</f>
        <v>1</v>
      </c>
      <c r="AD223" s="103">
        <f t="shared" si="33"/>
        <v>1681.79</v>
      </c>
      <c r="AE223" s="103">
        <f t="shared" si="34"/>
        <v>755.41000000000008</v>
      </c>
      <c r="AF223" s="103">
        <f t="shared" si="35"/>
        <v>49.999999999999773</v>
      </c>
      <c r="AG223" s="3"/>
    </row>
    <row r="224" spans="2:33" ht="13.2" x14ac:dyDescent="0.25">
      <c r="B224" s="1" t="str">
        <f>адреса!$G$219</f>
        <v>кв.17</v>
      </c>
      <c r="C224" s="522">
        <f>адреса!$I$219</f>
        <v>50000017</v>
      </c>
      <c r="D224" s="6" t="str">
        <f>адреса!$K$219</f>
        <v>ФИО-5-17</v>
      </c>
      <c r="E224" s="6">
        <v>3838.52</v>
      </c>
      <c r="F224" s="6">
        <v>1674.28</v>
      </c>
      <c r="G224" s="6">
        <v>0</v>
      </c>
      <c r="H224" s="6">
        <v>724.45</v>
      </c>
      <c r="I224" s="6">
        <v>-300.89999999999998</v>
      </c>
      <c r="J224" s="6">
        <v>145.66</v>
      </c>
      <c r="K224" s="6">
        <v>155.24</v>
      </c>
      <c r="L224" s="6"/>
      <c r="M224" s="6">
        <v>0</v>
      </c>
      <c r="N224" s="6">
        <v>50</v>
      </c>
      <c r="O224" s="6">
        <v>0</v>
      </c>
      <c r="P224" s="6">
        <v>0</v>
      </c>
      <c r="Q224" s="6">
        <v>0</v>
      </c>
      <c r="R224" s="6">
        <v>0</v>
      </c>
      <c r="S224" s="6"/>
      <c r="T224" s="6"/>
      <c r="U224" s="6"/>
      <c r="V224" s="6">
        <v>2448.73</v>
      </c>
      <c r="W224" s="6">
        <v>0</v>
      </c>
      <c r="X224" s="6">
        <v>6287.25</v>
      </c>
      <c r="Y224" s="513">
        <f>IF(A224&lt;&gt;"",IF(A224=мар17!A224,0,1),IF(AND(B224=мар17!B224,C224=мар17!C224),0,1))</f>
        <v>0</v>
      </c>
      <c r="Z224" s="70" t="str">
        <f t="shared" si="32"/>
        <v>ул. Пятая д.5</v>
      </c>
      <c r="AA224" s="504">
        <f>IF($B224&lt;&gt;"",MAX(AA$7:AA223)+1,0)</f>
        <v>213</v>
      </c>
      <c r="AB224" s="502">
        <f t="shared" si="27"/>
        <v>224</v>
      </c>
      <c r="AC224" s="504">
        <f>1</f>
        <v>1</v>
      </c>
      <c r="AD224" s="103">
        <f t="shared" si="33"/>
        <v>1674.28</v>
      </c>
      <c r="AE224" s="103">
        <f t="shared" si="34"/>
        <v>724.45</v>
      </c>
      <c r="AF224" s="103">
        <f t="shared" si="35"/>
        <v>50</v>
      </c>
      <c r="AG224" s="3"/>
    </row>
    <row r="225" spans="2:33" ht="13.2" x14ac:dyDescent="0.25">
      <c r="B225" s="1" t="str">
        <f>адреса!$G$220</f>
        <v>кв.18</v>
      </c>
      <c r="C225" s="522">
        <f>адреса!$I$220</f>
        <v>50000018</v>
      </c>
      <c r="D225" s="6" t="str">
        <f>адреса!$K$220</f>
        <v>ФИО-5-18</v>
      </c>
      <c r="E225" s="6">
        <v>7068.69</v>
      </c>
      <c r="F225" s="6">
        <v>4043.06</v>
      </c>
      <c r="G225" s="6">
        <v>0</v>
      </c>
      <c r="H225" s="6">
        <v>1750.26</v>
      </c>
      <c r="I225" s="6">
        <v>419.77</v>
      </c>
      <c r="J225" s="6">
        <v>2697.05</v>
      </c>
      <c r="K225" s="6">
        <v>1018.61</v>
      </c>
      <c r="L225" s="6"/>
      <c r="M225" s="6">
        <v>0</v>
      </c>
      <c r="N225" s="6">
        <v>50</v>
      </c>
      <c r="O225" s="6">
        <v>0</v>
      </c>
      <c r="P225" s="6">
        <v>0</v>
      </c>
      <c r="Q225" s="6">
        <v>0</v>
      </c>
      <c r="R225" s="6">
        <v>0</v>
      </c>
      <c r="S225" s="6"/>
      <c r="T225" s="6"/>
      <c r="U225" s="6"/>
      <c r="V225" s="6">
        <v>9978.75</v>
      </c>
      <c r="W225" s="6">
        <v>7068.69</v>
      </c>
      <c r="X225" s="6">
        <v>9978.75</v>
      </c>
      <c r="Y225" s="513">
        <f>IF(A225&lt;&gt;"",IF(A225=мар17!A225,0,1),IF(AND(B225=мар17!B225,C225=мар17!C225),0,1))</f>
        <v>0</v>
      </c>
      <c r="Z225" s="70" t="str">
        <f t="shared" si="32"/>
        <v>ул. Пятая д.5</v>
      </c>
      <c r="AA225" s="504">
        <f>IF($B225&lt;&gt;"",MAX(AA$7:AA224)+1,0)</f>
        <v>214</v>
      </c>
      <c r="AB225" s="502">
        <f t="shared" si="27"/>
        <v>225</v>
      </c>
      <c r="AC225" s="504">
        <f>1</f>
        <v>1</v>
      </c>
      <c r="AD225" s="103">
        <f t="shared" si="33"/>
        <v>4043.06</v>
      </c>
      <c r="AE225" s="103">
        <f t="shared" si="34"/>
        <v>5885.69</v>
      </c>
      <c r="AF225" s="103">
        <f t="shared" si="35"/>
        <v>50.000000000000909</v>
      </c>
      <c r="AG225" s="3"/>
    </row>
    <row r="226" spans="2:33" ht="13.2" x14ac:dyDescent="0.25">
      <c r="B226" s="1" t="str">
        <f>адреса!$G$221</f>
        <v>кв.19</v>
      </c>
      <c r="C226" s="522">
        <f>адреса!$I$221</f>
        <v>50000019</v>
      </c>
      <c r="D226" s="6" t="str">
        <f>адреса!$K$221</f>
        <v>ФИО-5-19</v>
      </c>
      <c r="E226" s="6">
        <v>4105.2700000000004</v>
      </c>
      <c r="F226" s="6">
        <v>2627.8</v>
      </c>
      <c r="G226" s="6">
        <v>0</v>
      </c>
      <c r="H226" s="6">
        <v>1137.57</v>
      </c>
      <c r="I226" s="6">
        <v>-1370.07</v>
      </c>
      <c r="J226" s="6">
        <v>963.7</v>
      </c>
      <c r="K226" s="6">
        <v>408.36</v>
      </c>
      <c r="L226" s="6"/>
      <c r="M226" s="6">
        <v>0</v>
      </c>
      <c r="N226" s="6">
        <v>50</v>
      </c>
      <c r="O226" s="6">
        <v>0</v>
      </c>
      <c r="P226" s="6">
        <v>0</v>
      </c>
      <c r="Q226" s="6">
        <v>0</v>
      </c>
      <c r="R226" s="6">
        <v>0</v>
      </c>
      <c r="S226" s="6"/>
      <c r="T226" s="6"/>
      <c r="U226" s="6"/>
      <c r="V226" s="6">
        <v>3817.36</v>
      </c>
      <c r="W226" s="6">
        <v>5000</v>
      </c>
      <c r="X226" s="6">
        <v>2922.63</v>
      </c>
      <c r="Y226" s="513">
        <f>IF(A226&lt;&gt;"",IF(A226=мар17!A226,0,1),IF(AND(B226=мар17!B226,C226=мар17!C226),0,1))</f>
        <v>0</v>
      </c>
      <c r="Z226" s="70" t="str">
        <f t="shared" si="32"/>
        <v>ул. Пятая д.5</v>
      </c>
      <c r="AA226" s="504">
        <f>IF($B226&lt;&gt;"",MAX(AA$7:AA225)+1,0)</f>
        <v>215</v>
      </c>
      <c r="AB226" s="502">
        <f t="shared" si="27"/>
        <v>226</v>
      </c>
      <c r="AC226" s="504">
        <f>1</f>
        <v>1</v>
      </c>
      <c r="AD226" s="103">
        <f t="shared" si="33"/>
        <v>2627.8</v>
      </c>
      <c r="AE226" s="103">
        <f t="shared" si="34"/>
        <v>1139.56</v>
      </c>
      <c r="AF226" s="103">
        <f t="shared" si="35"/>
        <v>50</v>
      </c>
      <c r="AG226" s="3"/>
    </row>
    <row r="227" spans="2:33" ht="13.2" x14ac:dyDescent="0.25">
      <c r="B227" s="1" t="str">
        <f>адреса!$G$222</f>
        <v>кв.20</v>
      </c>
      <c r="C227" s="522">
        <f>адреса!$I$222</f>
        <v>50000020</v>
      </c>
      <c r="D227" s="6" t="str">
        <f>адреса!$K$222</f>
        <v>ФИО-5-20</v>
      </c>
      <c r="E227" s="6">
        <v>5966.22</v>
      </c>
      <c r="F227" s="6">
        <v>1681.79</v>
      </c>
      <c r="G227" s="6">
        <v>0</v>
      </c>
      <c r="H227" s="6">
        <v>728.44</v>
      </c>
      <c r="I227" s="6">
        <v>2</v>
      </c>
      <c r="J227" s="6">
        <v>0</v>
      </c>
      <c r="K227" s="6">
        <v>0</v>
      </c>
      <c r="L227" s="6"/>
      <c r="M227" s="6">
        <v>0</v>
      </c>
      <c r="N227" s="6">
        <v>50</v>
      </c>
      <c r="O227" s="6">
        <v>0</v>
      </c>
      <c r="P227" s="6">
        <v>0</v>
      </c>
      <c r="Q227" s="6">
        <v>0</v>
      </c>
      <c r="R227" s="6">
        <v>0</v>
      </c>
      <c r="S227" s="6"/>
      <c r="T227" s="6"/>
      <c r="U227" s="6"/>
      <c r="V227" s="6">
        <v>2462.23</v>
      </c>
      <c r="W227" s="6">
        <v>0</v>
      </c>
      <c r="X227" s="6">
        <v>8428.4500000000007</v>
      </c>
      <c r="Y227" s="513">
        <f>IF(A227&lt;&gt;"",IF(A227=мар17!A227,0,1),IF(AND(B227=мар17!B227,C227=мар17!C227),0,1))</f>
        <v>0</v>
      </c>
      <c r="Z227" s="70" t="str">
        <f t="shared" si="32"/>
        <v>ул. Пятая д.5</v>
      </c>
      <c r="AA227" s="504">
        <f>IF($B227&lt;&gt;"",MAX(AA$7:AA226)+1,0)</f>
        <v>216</v>
      </c>
      <c r="AB227" s="502">
        <f t="shared" si="27"/>
        <v>227</v>
      </c>
      <c r="AC227" s="504">
        <f>1</f>
        <v>1</v>
      </c>
      <c r="AD227" s="103">
        <f t="shared" si="33"/>
        <v>1681.79</v>
      </c>
      <c r="AE227" s="103">
        <f t="shared" si="34"/>
        <v>730.44</v>
      </c>
      <c r="AF227" s="103">
        <f t="shared" si="35"/>
        <v>50</v>
      </c>
      <c r="AG227" s="3"/>
    </row>
    <row r="228" spans="2:33" ht="13.2" x14ac:dyDescent="0.25">
      <c r="B228" s="1" t="str">
        <f>адреса!$G$223</f>
        <v>кв.21</v>
      </c>
      <c r="C228" s="522">
        <f>адреса!$I$223</f>
        <v>50000021</v>
      </c>
      <c r="D228" s="6" t="str">
        <f>адреса!$K$223</f>
        <v>ФИО-5-21</v>
      </c>
      <c r="E228" s="6">
        <v>3414.3</v>
      </c>
      <c r="F228" s="6">
        <v>1674.28</v>
      </c>
      <c r="G228" s="6">
        <v>0</v>
      </c>
      <c r="H228" s="6">
        <v>724.45</v>
      </c>
      <c r="I228" s="6">
        <v>116.05</v>
      </c>
      <c r="J228" s="6">
        <v>0</v>
      </c>
      <c r="K228" s="6">
        <v>137.65</v>
      </c>
      <c r="L228" s="6"/>
      <c r="M228" s="6">
        <v>0</v>
      </c>
      <c r="N228" s="6">
        <v>50</v>
      </c>
      <c r="O228" s="6">
        <v>0</v>
      </c>
      <c r="P228" s="6">
        <v>0</v>
      </c>
      <c r="Q228" s="6">
        <v>0</v>
      </c>
      <c r="R228" s="6">
        <v>0</v>
      </c>
      <c r="S228" s="6"/>
      <c r="T228" s="6"/>
      <c r="U228" s="6"/>
      <c r="V228" s="6">
        <v>2702.43</v>
      </c>
      <c r="W228" s="6">
        <v>0</v>
      </c>
      <c r="X228" s="6">
        <v>6116.73</v>
      </c>
      <c r="Y228" s="513">
        <f>IF(A228&lt;&gt;"",IF(A228=мар17!A228,0,1),IF(AND(B228=мар17!B228,C228=мар17!C228),0,1))</f>
        <v>0</v>
      </c>
      <c r="Z228" s="70" t="str">
        <f t="shared" si="32"/>
        <v>ул. Пятая д.5</v>
      </c>
      <c r="AA228" s="504">
        <f>IF($B228&lt;&gt;"",MAX(AA$7:AA227)+1,0)</f>
        <v>217</v>
      </c>
      <c r="AB228" s="502">
        <f t="shared" si="27"/>
        <v>228</v>
      </c>
      <c r="AC228" s="504">
        <f>1</f>
        <v>1</v>
      </c>
      <c r="AD228" s="103">
        <f t="shared" si="33"/>
        <v>1674.28</v>
      </c>
      <c r="AE228" s="103">
        <f t="shared" si="34"/>
        <v>978.15</v>
      </c>
      <c r="AF228" s="103">
        <f t="shared" si="35"/>
        <v>49.999999999999886</v>
      </c>
      <c r="AG228" s="3"/>
    </row>
    <row r="229" spans="2:33" ht="13.2" x14ac:dyDescent="0.25">
      <c r="B229" s="1" t="str">
        <f>адреса!$G$224</f>
        <v>кв.22</v>
      </c>
      <c r="C229" s="522">
        <f>адреса!$I$224</f>
        <v>50000022</v>
      </c>
      <c r="D229" s="6" t="str">
        <f>адреса!$K$224</f>
        <v>ФИО-5-22</v>
      </c>
      <c r="E229" s="6">
        <v>13682.48</v>
      </c>
      <c r="F229" s="6">
        <v>4043.06</v>
      </c>
      <c r="G229" s="6">
        <v>0</v>
      </c>
      <c r="H229" s="6">
        <v>1750.26</v>
      </c>
      <c r="I229" s="6">
        <v>1.99</v>
      </c>
      <c r="J229" s="6">
        <v>0</v>
      </c>
      <c r="K229" s="6">
        <v>0</v>
      </c>
      <c r="L229" s="6"/>
      <c r="M229" s="6">
        <v>0</v>
      </c>
      <c r="N229" s="6">
        <v>50</v>
      </c>
      <c r="O229" s="6">
        <v>0</v>
      </c>
      <c r="P229" s="6">
        <v>0</v>
      </c>
      <c r="Q229" s="6">
        <v>0</v>
      </c>
      <c r="R229" s="6">
        <v>0</v>
      </c>
      <c r="S229" s="6"/>
      <c r="T229" s="6"/>
      <c r="U229" s="6"/>
      <c r="V229" s="6">
        <v>5845.31</v>
      </c>
      <c r="W229" s="6">
        <v>0</v>
      </c>
      <c r="X229" s="6">
        <v>19527.79</v>
      </c>
      <c r="Y229" s="513">
        <f>IF(A229&lt;&gt;"",IF(A229=мар17!A229,0,1),IF(AND(B229=мар17!B229,C229=мар17!C229),0,1))</f>
        <v>0</v>
      </c>
      <c r="Z229" s="70" t="str">
        <f t="shared" si="32"/>
        <v>ул. Пятая д.5</v>
      </c>
      <c r="AA229" s="504">
        <f>IF($B229&lt;&gt;"",MAX(AA$7:AA228)+1,0)</f>
        <v>218</v>
      </c>
      <c r="AB229" s="502">
        <f t="shared" si="27"/>
        <v>229</v>
      </c>
      <c r="AC229" s="504">
        <f>1</f>
        <v>1</v>
      </c>
      <c r="AD229" s="103">
        <f t="shared" si="33"/>
        <v>4043.06</v>
      </c>
      <c r="AE229" s="103">
        <f t="shared" si="34"/>
        <v>1752.25</v>
      </c>
      <c r="AF229" s="103">
        <f t="shared" si="35"/>
        <v>50.000000000000455</v>
      </c>
      <c r="AG229" s="3"/>
    </row>
    <row r="230" spans="2:33" ht="13.2" x14ac:dyDescent="0.25">
      <c r="B230" s="1" t="str">
        <f>адреса!$G$225</f>
        <v>кв.23</v>
      </c>
      <c r="C230" s="522">
        <f>адреса!$I$225</f>
        <v>50000023</v>
      </c>
      <c r="D230" s="6" t="str">
        <f>адреса!$K$225</f>
        <v>ФИО-5-23</v>
      </c>
      <c r="E230" s="6">
        <v>0</v>
      </c>
      <c r="F230" s="6">
        <v>2665.34</v>
      </c>
      <c r="G230" s="6">
        <v>0</v>
      </c>
      <c r="H230" s="6">
        <v>1153.53</v>
      </c>
      <c r="I230" s="6">
        <v>230.55</v>
      </c>
      <c r="J230" s="6">
        <v>1703.4</v>
      </c>
      <c r="K230" s="6">
        <v>633.19000000000005</v>
      </c>
      <c r="L230" s="6"/>
      <c r="M230" s="6">
        <v>0</v>
      </c>
      <c r="N230" s="6">
        <v>50</v>
      </c>
      <c r="O230" s="6">
        <v>0</v>
      </c>
      <c r="P230" s="6">
        <v>0</v>
      </c>
      <c r="Q230" s="6">
        <v>0</v>
      </c>
      <c r="R230" s="6">
        <v>0</v>
      </c>
      <c r="S230" s="6"/>
      <c r="T230" s="6"/>
      <c r="U230" s="6"/>
      <c r="V230" s="6">
        <v>6436.01</v>
      </c>
      <c r="W230" s="6">
        <v>0</v>
      </c>
      <c r="X230" s="6">
        <v>6436.01</v>
      </c>
      <c r="Y230" s="513">
        <f>IF(A230&lt;&gt;"",IF(A230=мар17!A230,0,1),IF(AND(B230=мар17!B230,C230=мар17!C230),0,1))</f>
        <v>0</v>
      </c>
      <c r="Z230" s="70" t="str">
        <f t="shared" si="32"/>
        <v>ул. Пятая д.5</v>
      </c>
      <c r="AA230" s="504">
        <f>IF($B230&lt;&gt;"",MAX(AA$7:AA229)+1,0)</f>
        <v>219</v>
      </c>
      <c r="AB230" s="502">
        <f t="shared" si="27"/>
        <v>230</v>
      </c>
      <c r="AC230" s="504">
        <f>1</f>
        <v>1</v>
      </c>
      <c r="AD230" s="103">
        <f t="shared" si="33"/>
        <v>2665.34</v>
      </c>
      <c r="AE230" s="103">
        <f t="shared" si="34"/>
        <v>3720.67</v>
      </c>
      <c r="AF230" s="103">
        <f t="shared" si="35"/>
        <v>50</v>
      </c>
      <c r="AG230" s="3"/>
    </row>
    <row r="231" spans="2:33" ht="13.2" x14ac:dyDescent="0.25">
      <c r="B231" s="1" t="str">
        <f>адреса!$G$226</f>
        <v>кв.24</v>
      </c>
      <c r="C231" s="522">
        <f>адреса!$I$226</f>
        <v>50000024</v>
      </c>
      <c r="D231" s="6" t="str">
        <f>адреса!$K$226</f>
        <v>ФИО-5-24</v>
      </c>
      <c r="E231" s="6">
        <v>2990.38</v>
      </c>
      <c r="F231" s="6">
        <v>1693.05</v>
      </c>
      <c r="G231" s="6">
        <v>0</v>
      </c>
      <c r="H231" s="6">
        <v>732.43</v>
      </c>
      <c r="I231" s="6">
        <v>394.57</v>
      </c>
      <c r="J231" s="6">
        <v>3548.75</v>
      </c>
      <c r="K231" s="6">
        <v>1156.26</v>
      </c>
      <c r="L231" s="6"/>
      <c r="M231" s="6">
        <v>0</v>
      </c>
      <c r="N231" s="6">
        <v>50</v>
      </c>
      <c r="O231" s="6">
        <v>0</v>
      </c>
      <c r="P231" s="6">
        <v>0</v>
      </c>
      <c r="Q231" s="6">
        <v>0</v>
      </c>
      <c r="R231" s="6">
        <v>0</v>
      </c>
      <c r="S231" s="6"/>
      <c r="T231" s="6"/>
      <c r="U231" s="6"/>
      <c r="V231" s="6">
        <v>7575.06</v>
      </c>
      <c r="W231" s="6">
        <v>2990.38</v>
      </c>
      <c r="X231" s="6">
        <v>7575.06</v>
      </c>
      <c r="Y231" s="513">
        <f>IF(A231&lt;&gt;"",IF(A231=мар17!A231,0,1),IF(AND(B231=мар17!B231,C231=мар17!C231),0,1))</f>
        <v>0</v>
      </c>
      <c r="Z231" s="70" t="str">
        <f t="shared" si="32"/>
        <v>ул. Пятая д.5</v>
      </c>
      <c r="AA231" s="504">
        <f>IF($B231&lt;&gt;"",MAX(AA$7:AA230)+1,0)</f>
        <v>220</v>
      </c>
      <c r="AB231" s="502">
        <f t="shared" si="27"/>
        <v>231</v>
      </c>
      <c r="AC231" s="504">
        <f>1</f>
        <v>1</v>
      </c>
      <c r="AD231" s="103">
        <f t="shared" si="33"/>
        <v>1693.05</v>
      </c>
      <c r="AE231" s="103">
        <f t="shared" si="34"/>
        <v>5832.01</v>
      </c>
      <c r="AF231" s="103">
        <f t="shared" si="35"/>
        <v>50</v>
      </c>
      <c r="AG231" s="3"/>
    </row>
    <row r="232" spans="2:33" ht="13.2" x14ac:dyDescent="0.25">
      <c r="B232" s="1" t="str">
        <f>адреса!$G$227</f>
        <v>кв.25</v>
      </c>
      <c r="C232" s="522">
        <f>адреса!$I$227</f>
        <v>50000025</v>
      </c>
      <c r="D232" s="6" t="str">
        <f>адреса!$K$227</f>
        <v>ФИО-5-25</v>
      </c>
      <c r="E232" s="6">
        <v>9667.23</v>
      </c>
      <c r="F232" s="6">
        <v>1674.28</v>
      </c>
      <c r="G232" s="6">
        <v>0</v>
      </c>
      <c r="H232" s="6">
        <v>724.45</v>
      </c>
      <c r="I232" s="6">
        <v>0</v>
      </c>
      <c r="J232" s="6">
        <v>0</v>
      </c>
      <c r="K232" s="6">
        <v>0</v>
      </c>
      <c r="L232" s="6"/>
      <c r="M232" s="6">
        <v>0</v>
      </c>
      <c r="N232" s="6">
        <v>50</v>
      </c>
      <c r="O232" s="6">
        <v>0</v>
      </c>
      <c r="P232" s="6">
        <v>0</v>
      </c>
      <c r="Q232" s="6">
        <v>0</v>
      </c>
      <c r="R232" s="6">
        <v>0</v>
      </c>
      <c r="S232" s="6"/>
      <c r="T232" s="6"/>
      <c r="U232" s="6"/>
      <c r="V232" s="6">
        <v>2448.73</v>
      </c>
      <c r="W232" s="6">
        <v>6709.59</v>
      </c>
      <c r="X232" s="6">
        <v>5406.37</v>
      </c>
      <c r="Y232" s="513">
        <f>IF(A232&lt;&gt;"",IF(A232=мар17!A232,0,1),IF(AND(B232=мар17!B232,C232=мар17!C232),0,1))</f>
        <v>0</v>
      </c>
      <c r="Z232" s="70" t="str">
        <f t="shared" si="32"/>
        <v>ул. Пятая д.5</v>
      </c>
      <c r="AA232" s="504">
        <f>IF($B232&lt;&gt;"",MAX(AA$7:AA231)+1,0)</f>
        <v>221</v>
      </c>
      <c r="AB232" s="502">
        <f t="shared" si="27"/>
        <v>232</v>
      </c>
      <c r="AC232" s="504">
        <f>1</f>
        <v>1</v>
      </c>
      <c r="AD232" s="103">
        <f t="shared" si="33"/>
        <v>1674.28</v>
      </c>
      <c r="AE232" s="103">
        <f t="shared" si="34"/>
        <v>724.45</v>
      </c>
      <c r="AF232" s="103">
        <f t="shared" si="35"/>
        <v>50</v>
      </c>
      <c r="AG232" s="3"/>
    </row>
    <row r="233" spans="2:33" ht="13.2" x14ac:dyDescent="0.25">
      <c r="B233" s="1" t="str">
        <f>адреса!$G$228</f>
        <v>кв.26</v>
      </c>
      <c r="C233" s="522">
        <f>адреса!$I$228</f>
        <v>50000026</v>
      </c>
      <c r="D233" s="6" t="str">
        <f>адреса!$K$228</f>
        <v>ФИО-5-26</v>
      </c>
      <c r="E233" s="6">
        <v>7774.54</v>
      </c>
      <c r="F233" s="6">
        <v>4043.06</v>
      </c>
      <c r="G233" s="6">
        <v>0</v>
      </c>
      <c r="H233" s="6">
        <v>1750.26</v>
      </c>
      <c r="I233" s="6">
        <v>173.03</v>
      </c>
      <c r="J233" s="6">
        <v>425.85</v>
      </c>
      <c r="K233" s="6">
        <v>285.49</v>
      </c>
      <c r="L233" s="6"/>
      <c r="M233" s="6">
        <v>0</v>
      </c>
      <c r="N233" s="6">
        <v>50</v>
      </c>
      <c r="O233" s="6">
        <v>0</v>
      </c>
      <c r="P233" s="6">
        <v>0</v>
      </c>
      <c r="Q233" s="6">
        <v>0</v>
      </c>
      <c r="R233" s="6">
        <v>0</v>
      </c>
      <c r="S233" s="6"/>
      <c r="T233" s="6"/>
      <c r="U233" s="6"/>
      <c r="V233" s="6">
        <v>6727.69</v>
      </c>
      <c r="W233" s="6">
        <v>7774.54</v>
      </c>
      <c r="X233" s="6">
        <v>6727.69</v>
      </c>
      <c r="Y233" s="513">
        <f>IF(A233&lt;&gt;"",IF(A233=мар17!A233,0,1),IF(AND(B233=мар17!B233,C233=мар17!C233),0,1))</f>
        <v>0</v>
      </c>
      <c r="Z233" s="70" t="str">
        <f t="shared" si="32"/>
        <v>ул. Пятая д.5</v>
      </c>
      <c r="AA233" s="504">
        <f>IF($B233&lt;&gt;"",MAX(AA$7:AA232)+1,0)</f>
        <v>222</v>
      </c>
      <c r="AB233" s="502">
        <f t="shared" si="27"/>
        <v>233</v>
      </c>
      <c r="AC233" s="504">
        <f>1</f>
        <v>1</v>
      </c>
      <c r="AD233" s="103">
        <f t="shared" si="33"/>
        <v>4043.06</v>
      </c>
      <c r="AE233" s="103">
        <f t="shared" si="34"/>
        <v>2634.63</v>
      </c>
      <c r="AF233" s="103">
        <f t="shared" si="35"/>
        <v>49.999999999999545</v>
      </c>
      <c r="AG233" s="3"/>
    </row>
    <row r="234" spans="2:33" ht="13.2" x14ac:dyDescent="0.25">
      <c r="B234" s="1" t="str">
        <f>адреса!$G$229</f>
        <v>кв.27</v>
      </c>
      <c r="C234" s="522">
        <f>адреса!$I$229</f>
        <v>50000027</v>
      </c>
      <c r="D234" s="6" t="str">
        <f>адреса!$K$229</f>
        <v>ФИО-5-27</v>
      </c>
      <c r="E234" s="6">
        <v>5439.28</v>
      </c>
      <c r="F234" s="6">
        <v>2665.34</v>
      </c>
      <c r="G234" s="6">
        <v>0</v>
      </c>
      <c r="H234" s="6">
        <v>1153.53</v>
      </c>
      <c r="I234" s="6">
        <v>94.84</v>
      </c>
      <c r="J234" s="6">
        <v>425.85</v>
      </c>
      <c r="K234" s="6">
        <v>192.71</v>
      </c>
      <c r="L234" s="6"/>
      <c r="M234" s="6">
        <v>0</v>
      </c>
      <c r="N234" s="6">
        <v>50</v>
      </c>
      <c r="O234" s="6">
        <v>0</v>
      </c>
      <c r="P234" s="6">
        <v>0</v>
      </c>
      <c r="Q234" s="6">
        <v>0</v>
      </c>
      <c r="R234" s="6">
        <v>0</v>
      </c>
      <c r="S234" s="6"/>
      <c r="T234" s="6"/>
      <c r="U234" s="6"/>
      <c r="V234" s="6">
        <v>4582.2700000000004</v>
      </c>
      <c r="W234" s="6">
        <v>5439.28</v>
      </c>
      <c r="X234" s="6">
        <v>4582.2700000000004</v>
      </c>
      <c r="Y234" s="513">
        <f>IF(A234&lt;&gt;"",IF(A234=мар17!A234,0,1),IF(AND(B234=мар17!B234,C234=мар17!C234),0,1))</f>
        <v>0</v>
      </c>
      <c r="Z234" s="70" t="str">
        <f t="shared" si="32"/>
        <v>ул. Пятая д.5</v>
      </c>
      <c r="AA234" s="504">
        <f>IF($B234&lt;&gt;"",MAX(AA$7:AA233)+1,0)</f>
        <v>223</v>
      </c>
      <c r="AB234" s="502">
        <f t="shared" si="27"/>
        <v>234</v>
      </c>
      <c r="AC234" s="504">
        <f>1</f>
        <v>1</v>
      </c>
      <c r="AD234" s="103">
        <f t="shared" si="33"/>
        <v>2665.34</v>
      </c>
      <c r="AE234" s="103">
        <f t="shared" si="34"/>
        <v>1866.9299999999998</v>
      </c>
      <c r="AF234" s="103">
        <f t="shared" si="35"/>
        <v>50.000000000000455</v>
      </c>
      <c r="AG234" s="3"/>
    </row>
    <row r="235" spans="2:33" ht="13.2" x14ac:dyDescent="0.25">
      <c r="B235" s="1" t="str">
        <f>адреса!$G$230</f>
        <v>кв.28</v>
      </c>
      <c r="C235" s="522">
        <f>адреса!$I$230</f>
        <v>50000028</v>
      </c>
      <c r="D235" s="6" t="str">
        <f>адреса!$K$230</f>
        <v>ФИО-5-28</v>
      </c>
      <c r="E235" s="6">
        <v>3345.54</v>
      </c>
      <c r="F235" s="6">
        <v>1693.05</v>
      </c>
      <c r="G235" s="6">
        <v>0</v>
      </c>
      <c r="H235" s="6">
        <v>732.43</v>
      </c>
      <c r="I235" s="6">
        <v>47.35</v>
      </c>
      <c r="J235" s="6">
        <v>153.31</v>
      </c>
      <c r="K235" s="6">
        <v>85.89</v>
      </c>
      <c r="L235" s="6"/>
      <c r="M235" s="6">
        <v>0</v>
      </c>
      <c r="N235" s="6">
        <v>50</v>
      </c>
      <c r="O235" s="6">
        <v>0</v>
      </c>
      <c r="P235" s="6">
        <v>0</v>
      </c>
      <c r="Q235" s="6">
        <v>0</v>
      </c>
      <c r="R235" s="6">
        <v>0</v>
      </c>
      <c r="S235" s="6"/>
      <c r="T235" s="6"/>
      <c r="U235" s="6"/>
      <c r="V235" s="6">
        <v>2762.03</v>
      </c>
      <c r="W235" s="6">
        <v>3345.54</v>
      </c>
      <c r="X235" s="6">
        <v>2762.03</v>
      </c>
      <c r="Y235" s="513">
        <f>IF(A235&lt;&gt;"",IF(A235=мар17!A235,0,1),IF(AND(B235=мар17!B235,C235=мар17!C235),0,1))</f>
        <v>0</v>
      </c>
      <c r="Z235" s="70" t="str">
        <f t="shared" si="32"/>
        <v>ул. Пятая д.5</v>
      </c>
      <c r="AA235" s="504">
        <f>IF($B235&lt;&gt;"",MAX(AA$7:AA234)+1,0)</f>
        <v>224</v>
      </c>
      <c r="AB235" s="502">
        <f t="shared" si="27"/>
        <v>235</v>
      </c>
      <c r="AC235" s="504">
        <f>1</f>
        <v>1</v>
      </c>
      <c r="AD235" s="103">
        <f t="shared" si="33"/>
        <v>1693.05</v>
      </c>
      <c r="AE235" s="103">
        <f t="shared" si="34"/>
        <v>1018.9799999999999</v>
      </c>
      <c r="AF235" s="103">
        <f t="shared" si="35"/>
        <v>50.000000000000341</v>
      </c>
      <c r="AG235" s="3"/>
    </row>
    <row r="236" spans="2:33" ht="13.2" x14ac:dyDescent="0.25">
      <c r="B236" s="1" t="str">
        <f>адреса!$G$231</f>
        <v>кв.29</v>
      </c>
      <c r="C236" s="522">
        <f>адреса!$I$231</f>
        <v>50000029</v>
      </c>
      <c r="D236" s="6" t="str">
        <f>адреса!$K$231</f>
        <v>ФИО-5-29</v>
      </c>
      <c r="E236" s="6">
        <v>0</v>
      </c>
      <c r="F236" s="6">
        <v>1674.28</v>
      </c>
      <c r="G236" s="6">
        <v>0</v>
      </c>
      <c r="H236" s="6">
        <v>724.45</v>
      </c>
      <c r="I236" s="6">
        <v>1990.92</v>
      </c>
      <c r="J236" s="6">
        <v>141.94999999999999</v>
      </c>
      <c r="K236" s="6">
        <v>82.59</v>
      </c>
      <c r="L236" s="6"/>
      <c r="M236" s="6">
        <v>0</v>
      </c>
      <c r="N236" s="6">
        <v>50</v>
      </c>
      <c r="O236" s="6">
        <v>0</v>
      </c>
      <c r="P236" s="6">
        <v>0</v>
      </c>
      <c r="Q236" s="6">
        <v>0</v>
      </c>
      <c r="R236" s="6">
        <v>0</v>
      </c>
      <c r="S236" s="6"/>
      <c r="T236" s="6"/>
      <c r="U236" s="6"/>
      <c r="V236" s="6">
        <v>4664.1899999999996</v>
      </c>
      <c r="W236" s="6">
        <v>4557.57</v>
      </c>
      <c r="X236" s="6">
        <v>106.62</v>
      </c>
      <c r="Y236" s="513">
        <f>IF(A236&lt;&gt;"",IF(A236=мар17!A236,0,1),IF(AND(B236=мар17!B236,C236=мар17!C236),0,1))</f>
        <v>0</v>
      </c>
      <c r="Z236" s="70" t="str">
        <f t="shared" si="32"/>
        <v>ул. Пятая д.5</v>
      </c>
      <c r="AA236" s="504">
        <f>IF($B236&lt;&gt;"",MAX(AA$7:AA235)+1,0)</f>
        <v>225</v>
      </c>
      <c r="AB236" s="502">
        <f t="shared" si="27"/>
        <v>236</v>
      </c>
      <c r="AC236" s="504">
        <f>1</f>
        <v>1</v>
      </c>
      <c r="AD236" s="103">
        <f t="shared" si="33"/>
        <v>1674.28</v>
      </c>
      <c r="AE236" s="103">
        <f t="shared" si="34"/>
        <v>2939.91</v>
      </c>
      <c r="AF236" s="103">
        <f t="shared" si="35"/>
        <v>50</v>
      </c>
      <c r="AG236" s="3"/>
    </row>
    <row r="237" spans="2:33" ht="13.2" x14ac:dyDescent="0.25">
      <c r="B237" s="1" t="str">
        <f>адреса!$G$232</f>
        <v>кв.30</v>
      </c>
      <c r="C237" s="522">
        <f>адреса!$I$232</f>
        <v>50000030</v>
      </c>
      <c r="D237" s="6" t="str">
        <f>адреса!$K$232</f>
        <v>ФИО-5-30</v>
      </c>
      <c r="E237" s="6">
        <v>16804.099999999999</v>
      </c>
      <c r="F237" s="6">
        <v>4043.06</v>
      </c>
      <c r="G237" s="6">
        <v>0</v>
      </c>
      <c r="H237" s="6">
        <v>1750.26</v>
      </c>
      <c r="I237" s="6">
        <v>612.41999999999996</v>
      </c>
      <c r="J237" s="6">
        <v>4010.09</v>
      </c>
      <c r="K237" s="6">
        <v>1501.76</v>
      </c>
      <c r="L237" s="6"/>
      <c r="M237" s="6">
        <v>0</v>
      </c>
      <c r="N237" s="6">
        <v>50</v>
      </c>
      <c r="O237" s="6">
        <v>0</v>
      </c>
      <c r="P237" s="6">
        <v>0</v>
      </c>
      <c r="Q237" s="6">
        <v>0</v>
      </c>
      <c r="R237" s="6">
        <v>0</v>
      </c>
      <c r="S237" s="6"/>
      <c r="T237" s="6"/>
      <c r="U237" s="6"/>
      <c r="V237" s="6">
        <v>11967.59</v>
      </c>
      <c r="W237" s="6">
        <v>0</v>
      </c>
      <c r="X237" s="6">
        <v>28771.69</v>
      </c>
      <c r="Y237" s="513">
        <f>IF(A237&lt;&gt;"",IF(A237=мар17!A237,0,1),IF(AND(B237=мар17!B237,C237=мар17!C237),0,1))</f>
        <v>0</v>
      </c>
      <c r="Z237" s="70" t="str">
        <f t="shared" si="32"/>
        <v>ул. Пятая д.5</v>
      </c>
      <c r="AA237" s="504">
        <f>IF($B237&lt;&gt;"",MAX(AA$7:AA236)+1,0)</f>
        <v>226</v>
      </c>
      <c r="AB237" s="502">
        <f t="shared" si="27"/>
        <v>237</v>
      </c>
      <c r="AC237" s="504">
        <f>1</f>
        <v>1</v>
      </c>
      <c r="AD237" s="103">
        <f t="shared" si="33"/>
        <v>4043.06</v>
      </c>
      <c r="AE237" s="103">
        <f t="shared" si="34"/>
        <v>7874.5300000000007</v>
      </c>
      <c r="AF237" s="103">
        <f t="shared" si="35"/>
        <v>50</v>
      </c>
      <c r="AG237" s="3"/>
    </row>
    <row r="238" spans="2:33" ht="13.2" x14ac:dyDescent="0.25">
      <c r="B238" s="1" t="str">
        <f>адреса!$G$233</f>
        <v>кв.31</v>
      </c>
      <c r="C238" s="522">
        <f>адреса!$I$233</f>
        <v>50000031</v>
      </c>
      <c r="D238" s="6" t="str">
        <f>адреса!$K$233</f>
        <v>ФИО-5-31</v>
      </c>
      <c r="E238" s="6">
        <v>74200.27</v>
      </c>
      <c r="F238" s="6">
        <v>2665.34</v>
      </c>
      <c r="G238" s="6">
        <v>0</v>
      </c>
      <c r="H238" s="6">
        <v>1153.53</v>
      </c>
      <c r="I238" s="6">
        <v>2</v>
      </c>
      <c r="J238" s="6">
        <v>0</v>
      </c>
      <c r="K238" s="6">
        <v>0</v>
      </c>
      <c r="L238" s="6"/>
      <c r="M238" s="6">
        <v>0</v>
      </c>
      <c r="N238" s="6">
        <v>50</v>
      </c>
      <c r="O238" s="6">
        <v>0</v>
      </c>
      <c r="P238" s="6">
        <v>0</v>
      </c>
      <c r="Q238" s="6">
        <v>0</v>
      </c>
      <c r="R238" s="6">
        <v>0</v>
      </c>
      <c r="S238" s="6"/>
      <c r="T238" s="6"/>
      <c r="U238" s="6"/>
      <c r="V238" s="6">
        <v>3870.87</v>
      </c>
      <c r="W238" s="6">
        <v>0</v>
      </c>
      <c r="X238" s="6">
        <v>78071.14</v>
      </c>
      <c r="Y238" s="513">
        <f>IF(A238&lt;&gt;"",IF(A238=мар17!A238,0,1),IF(AND(B238=мар17!B238,C238=мар17!C238),0,1))</f>
        <v>0</v>
      </c>
      <c r="Z238" s="70" t="str">
        <f t="shared" si="32"/>
        <v>ул. Пятая д.5</v>
      </c>
      <c r="AA238" s="504">
        <f>IF($B238&lt;&gt;"",MAX(AA$7:AA237)+1,0)</f>
        <v>227</v>
      </c>
      <c r="AB238" s="502">
        <f t="shared" si="27"/>
        <v>238</v>
      </c>
      <c r="AC238" s="504">
        <f>1</f>
        <v>1</v>
      </c>
      <c r="AD238" s="103">
        <f t="shared" si="33"/>
        <v>2665.34</v>
      </c>
      <c r="AE238" s="103">
        <f t="shared" si="34"/>
        <v>1155.53</v>
      </c>
      <c r="AF238" s="103">
        <f t="shared" si="35"/>
        <v>49.999999999999773</v>
      </c>
      <c r="AG238" s="3"/>
    </row>
    <row r="239" spans="2:33" ht="13.2" x14ac:dyDescent="0.25">
      <c r="B239" s="1" t="str">
        <f>адреса!$G$234</f>
        <v>кв.32</v>
      </c>
      <c r="C239" s="522">
        <f>адреса!$I$234</f>
        <v>50000032</v>
      </c>
      <c r="D239" s="6" t="str">
        <f>адреса!$K$234</f>
        <v>ФИО-5-32</v>
      </c>
      <c r="E239" s="6">
        <v>9773.43</v>
      </c>
      <c r="F239" s="6">
        <v>1693.05</v>
      </c>
      <c r="G239" s="6">
        <v>0</v>
      </c>
      <c r="H239" s="6">
        <v>732.43</v>
      </c>
      <c r="I239" s="6">
        <v>3819.94</v>
      </c>
      <c r="J239" s="6">
        <v>8369.3700000000008</v>
      </c>
      <c r="K239" s="6">
        <v>6155.71</v>
      </c>
      <c r="L239" s="6"/>
      <c r="M239" s="6">
        <v>0</v>
      </c>
      <c r="N239" s="6">
        <v>50</v>
      </c>
      <c r="O239" s="6">
        <v>0</v>
      </c>
      <c r="P239" s="6">
        <v>0</v>
      </c>
      <c r="Q239" s="6">
        <v>0</v>
      </c>
      <c r="R239" s="6">
        <v>0</v>
      </c>
      <c r="S239" s="6"/>
      <c r="T239" s="6"/>
      <c r="U239" s="6"/>
      <c r="V239" s="6">
        <v>20820.5</v>
      </c>
      <c r="W239" s="6">
        <v>10000</v>
      </c>
      <c r="X239" s="6">
        <v>20593.93</v>
      </c>
      <c r="Y239" s="513">
        <f>IF(A239&lt;&gt;"",IF(A239=мар17!A239,0,1),IF(AND(B239=мар17!B239,C239=мар17!C239),0,1))</f>
        <v>0</v>
      </c>
      <c r="Z239" s="70" t="str">
        <f t="shared" si="32"/>
        <v>ул. Пятая д.5</v>
      </c>
      <c r="AA239" s="504">
        <f>IF($B239&lt;&gt;"",MAX(AA$7:AA238)+1,0)</f>
        <v>228</v>
      </c>
      <c r="AB239" s="502">
        <f t="shared" si="27"/>
        <v>239</v>
      </c>
      <c r="AC239" s="504">
        <f>1</f>
        <v>1</v>
      </c>
      <c r="AD239" s="103">
        <f t="shared" si="33"/>
        <v>1693.05</v>
      </c>
      <c r="AE239" s="103">
        <f t="shared" si="34"/>
        <v>19077.45</v>
      </c>
      <c r="AF239" s="103">
        <f t="shared" si="35"/>
        <v>50</v>
      </c>
      <c r="AG239" s="3"/>
    </row>
    <row r="240" spans="2:33" ht="13.2" x14ac:dyDescent="0.25">
      <c r="B240" s="1" t="str">
        <f>адреса!$G$235</f>
        <v>кв.33</v>
      </c>
      <c r="C240" s="522">
        <f>адреса!$I$235</f>
        <v>50000033</v>
      </c>
      <c r="D240" s="6" t="str">
        <f>адреса!$K$235</f>
        <v>ФИО-5-33</v>
      </c>
      <c r="E240" s="6">
        <v>3000.68</v>
      </c>
      <c r="F240" s="6">
        <v>1674.28</v>
      </c>
      <c r="G240" s="6">
        <v>0</v>
      </c>
      <c r="H240" s="6">
        <v>724.45</v>
      </c>
      <c r="I240" s="6">
        <v>0</v>
      </c>
      <c r="J240" s="6">
        <v>0</v>
      </c>
      <c r="K240" s="6">
        <v>0</v>
      </c>
      <c r="L240" s="6"/>
      <c r="M240" s="6">
        <v>0</v>
      </c>
      <c r="N240" s="6">
        <v>50</v>
      </c>
      <c r="O240" s="6">
        <v>0</v>
      </c>
      <c r="P240" s="6">
        <v>0</v>
      </c>
      <c r="Q240" s="6">
        <v>0</v>
      </c>
      <c r="R240" s="6">
        <v>0</v>
      </c>
      <c r="S240" s="6"/>
      <c r="T240" s="6"/>
      <c r="U240" s="6"/>
      <c r="V240" s="6">
        <v>2448.73</v>
      </c>
      <c r="W240" s="6">
        <v>3001</v>
      </c>
      <c r="X240" s="6">
        <v>2448.41</v>
      </c>
      <c r="Y240" s="513">
        <f>IF(A240&lt;&gt;"",IF(A240=мар17!A240,0,1),IF(AND(B240=мар17!B240,C240=мар17!C240),0,1))</f>
        <v>0</v>
      </c>
      <c r="Z240" s="70" t="str">
        <f t="shared" si="32"/>
        <v>ул. Пятая д.5</v>
      </c>
      <c r="AA240" s="504">
        <f>IF($B240&lt;&gt;"",MAX(AA$7:AA239)+1,0)</f>
        <v>229</v>
      </c>
      <c r="AB240" s="502">
        <f t="shared" si="27"/>
        <v>240</v>
      </c>
      <c r="AC240" s="504">
        <f>1</f>
        <v>1</v>
      </c>
      <c r="AD240" s="103">
        <f t="shared" si="33"/>
        <v>1674.28</v>
      </c>
      <c r="AE240" s="103">
        <f t="shared" si="34"/>
        <v>724.45</v>
      </c>
      <c r="AF240" s="103">
        <f t="shared" si="35"/>
        <v>50</v>
      </c>
      <c r="AG240" s="3"/>
    </row>
    <row r="241" spans="2:33" ht="13.2" x14ac:dyDescent="0.25">
      <c r="B241" s="1" t="str">
        <f>адреса!$G$236</f>
        <v>кв.34</v>
      </c>
      <c r="C241" s="522">
        <f>адреса!$I$236</f>
        <v>50000034</v>
      </c>
      <c r="D241" s="6" t="str">
        <f>адреса!$K$236</f>
        <v>ФИО-5-34</v>
      </c>
      <c r="E241" s="6">
        <v>-1.06</v>
      </c>
      <c r="F241" s="6">
        <v>4043.06</v>
      </c>
      <c r="G241" s="6">
        <v>0</v>
      </c>
      <c r="H241" s="6">
        <v>1750.26</v>
      </c>
      <c r="I241" s="6">
        <v>210.88</v>
      </c>
      <c r="J241" s="6">
        <v>851.7</v>
      </c>
      <c r="K241" s="6">
        <v>412.95</v>
      </c>
      <c r="L241" s="6"/>
      <c r="M241" s="6">
        <v>0</v>
      </c>
      <c r="N241" s="6">
        <v>50</v>
      </c>
      <c r="O241" s="6">
        <v>0</v>
      </c>
      <c r="P241" s="6">
        <v>0</v>
      </c>
      <c r="Q241" s="6">
        <v>0</v>
      </c>
      <c r="R241" s="6">
        <v>0</v>
      </c>
      <c r="S241" s="6"/>
      <c r="T241" s="6"/>
      <c r="U241" s="6"/>
      <c r="V241" s="6">
        <v>7318.85</v>
      </c>
      <c r="W241" s="6">
        <v>0</v>
      </c>
      <c r="X241" s="6">
        <v>7317.79</v>
      </c>
      <c r="Y241" s="513">
        <f>IF(A241&lt;&gt;"",IF(A241=мар17!A241,0,1),IF(AND(B241=мар17!B241,C241=мар17!C241),0,1))</f>
        <v>0</v>
      </c>
      <c r="Z241" s="70" t="str">
        <f t="shared" si="32"/>
        <v>ул. Пятая д.5</v>
      </c>
      <c r="AA241" s="504">
        <f>IF($B241&lt;&gt;"",MAX(AA$7:AA240)+1,0)</f>
        <v>230</v>
      </c>
      <c r="AB241" s="502">
        <f t="shared" si="27"/>
        <v>241</v>
      </c>
      <c r="AC241" s="504">
        <f>1</f>
        <v>1</v>
      </c>
      <c r="AD241" s="103">
        <f t="shared" si="33"/>
        <v>4043.06</v>
      </c>
      <c r="AE241" s="103">
        <f t="shared" si="34"/>
        <v>3225.79</v>
      </c>
      <c r="AF241" s="103">
        <f t="shared" si="35"/>
        <v>50.000000000000455</v>
      </c>
      <c r="AG241" s="3"/>
    </row>
    <row r="242" spans="2:33" ht="13.2" x14ac:dyDescent="0.25">
      <c r="B242" s="1" t="str">
        <f>адреса!$G$237</f>
        <v>кв.35</v>
      </c>
      <c r="C242" s="522">
        <f>адреса!$I$237</f>
        <v>50000035</v>
      </c>
      <c r="D242" s="6" t="str">
        <f>адреса!$K$237</f>
        <v>ФИО-5-35</v>
      </c>
      <c r="E242" s="6">
        <v>56436.9</v>
      </c>
      <c r="F242" s="6">
        <v>2650.32</v>
      </c>
      <c r="G242" s="6">
        <v>0</v>
      </c>
      <c r="H242" s="6">
        <v>1147.54</v>
      </c>
      <c r="I242" s="6">
        <v>0</v>
      </c>
      <c r="J242" s="6">
        <v>0</v>
      </c>
      <c r="K242" s="6">
        <v>0</v>
      </c>
      <c r="L242" s="6"/>
      <c r="M242" s="6">
        <v>0</v>
      </c>
      <c r="N242" s="6">
        <v>50</v>
      </c>
      <c r="O242" s="6">
        <v>0</v>
      </c>
      <c r="P242" s="6">
        <v>0</v>
      </c>
      <c r="Q242" s="6">
        <v>0</v>
      </c>
      <c r="R242" s="6">
        <v>0</v>
      </c>
      <c r="S242" s="6"/>
      <c r="T242" s="6"/>
      <c r="U242" s="6"/>
      <c r="V242" s="6">
        <v>3847.86</v>
      </c>
      <c r="W242" s="6">
        <v>0</v>
      </c>
      <c r="X242" s="6">
        <v>60284.76</v>
      </c>
      <c r="Y242" s="513">
        <f>IF(A242&lt;&gt;"",IF(A242=мар17!A242,0,1),IF(AND(B242=мар17!B242,C242=мар17!C242),0,1))</f>
        <v>0</v>
      </c>
      <c r="Z242" s="70" t="str">
        <f t="shared" si="32"/>
        <v>ул. Пятая д.5</v>
      </c>
      <c r="AA242" s="504">
        <f>IF($B242&lt;&gt;"",MAX(AA$7:AA241)+1,0)</f>
        <v>231</v>
      </c>
      <c r="AB242" s="502">
        <f t="shared" si="27"/>
        <v>242</v>
      </c>
      <c r="AC242" s="504">
        <f>1</f>
        <v>1</v>
      </c>
      <c r="AD242" s="103">
        <f t="shared" si="33"/>
        <v>2650.32</v>
      </c>
      <c r="AE242" s="103">
        <f t="shared" si="34"/>
        <v>1147.54</v>
      </c>
      <c r="AF242" s="103">
        <f t="shared" si="35"/>
        <v>50</v>
      </c>
      <c r="AG242" s="3"/>
    </row>
    <row r="243" spans="2:33" ht="13.2" x14ac:dyDescent="0.25">
      <c r="B243" s="1" t="str">
        <f>адреса!$G$238</f>
        <v>кв.36</v>
      </c>
      <c r="C243" s="522">
        <f>адреса!$I$238</f>
        <v>50000036</v>
      </c>
      <c r="D243" s="6" t="str">
        <f>адреса!$K$238</f>
        <v>ФИО-5-36</v>
      </c>
      <c r="E243" s="6">
        <v>0</v>
      </c>
      <c r="F243" s="6">
        <v>1696.81</v>
      </c>
      <c r="G243" s="6">
        <v>0</v>
      </c>
      <c r="H243" s="6">
        <v>734.43</v>
      </c>
      <c r="I243" s="6">
        <v>208.89</v>
      </c>
      <c r="J243" s="6">
        <v>709.75</v>
      </c>
      <c r="K243" s="6">
        <v>385.42</v>
      </c>
      <c r="L243" s="6"/>
      <c r="M243" s="6">
        <v>0</v>
      </c>
      <c r="N243" s="6">
        <v>50</v>
      </c>
      <c r="O243" s="6">
        <v>0</v>
      </c>
      <c r="P243" s="6">
        <v>0</v>
      </c>
      <c r="Q243" s="6">
        <v>0</v>
      </c>
      <c r="R243" s="6">
        <v>0</v>
      </c>
      <c r="S243" s="6"/>
      <c r="T243" s="6"/>
      <c r="U243" s="6"/>
      <c r="V243" s="6">
        <v>3785.3</v>
      </c>
      <c r="W243" s="6">
        <v>0</v>
      </c>
      <c r="X243" s="6">
        <v>3785.3</v>
      </c>
      <c r="Y243" s="513">
        <f>IF(A243&lt;&gt;"",IF(A243=мар17!A243,0,1),IF(AND(B243=мар17!B243,C243=мар17!C243),0,1))</f>
        <v>0</v>
      </c>
      <c r="Z243" s="70" t="str">
        <f t="shared" si="32"/>
        <v>ул. Пятая д.5</v>
      </c>
      <c r="AA243" s="504">
        <f>IF($B243&lt;&gt;"",MAX(AA$7:AA242)+1,0)</f>
        <v>232</v>
      </c>
      <c r="AB243" s="502">
        <f t="shared" si="27"/>
        <v>243</v>
      </c>
      <c r="AC243" s="504">
        <f>1</f>
        <v>1</v>
      </c>
      <c r="AD243" s="103">
        <f t="shared" si="33"/>
        <v>1696.81</v>
      </c>
      <c r="AE243" s="103">
        <f t="shared" si="34"/>
        <v>2038.49</v>
      </c>
      <c r="AF243" s="103">
        <f t="shared" si="35"/>
        <v>50.000000000000227</v>
      </c>
      <c r="AG243" s="3"/>
    </row>
    <row r="244" spans="2:33" ht="13.2" x14ac:dyDescent="0.25">
      <c r="B244" s="1" t="str">
        <f>адреса!$G$239</f>
        <v>кв.37</v>
      </c>
      <c r="C244" s="522">
        <f>адреса!$I$239</f>
        <v>50000037</v>
      </c>
      <c r="D244" s="6" t="str">
        <f>адреса!$K$239</f>
        <v>ФИО-5-37</v>
      </c>
      <c r="E244" s="6">
        <v>2949.9</v>
      </c>
      <c r="F244" s="6">
        <v>1670.53</v>
      </c>
      <c r="G244" s="6">
        <v>0</v>
      </c>
      <c r="H244" s="6">
        <v>724.45</v>
      </c>
      <c r="I244" s="6">
        <v>301.73</v>
      </c>
      <c r="J244" s="6">
        <v>425.85</v>
      </c>
      <c r="K244" s="6">
        <v>440.48</v>
      </c>
      <c r="L244" s="6"/>
      <c r="M244" s="6">
        <v>0</v>
      </c>
      <c r="N244" s="6">
        <v>50</v>
      </c>
      <c r="O244" s="6">
        <v>0</v>
      </c>
      <c r="P244" s="6">
        <v>0</v>
      </c>
      <c r="Q244" s="6">
        <v>0</v>
      </c>
      <c r="R244" s="6">
        <v>0</v>
      </c>
      <c r="S244" s="6"/>
      <c r="T244" s="6"/>
      <c r="U244" s="6"/>
      <c r="V244" s="6">
        <v>3613.04</v>
      </c>
      <c r="W244" s="6">
        <v>0</v>
      </c>
      <c r="X244" s="6">
        <v>6562.94</v>
      </c>
      <c r="Y244" s="513">
        <f>IF(A244&lt;&gt;"",IF(A244=мар17!A244,0,1),IF(AND(B244=мар17!B244,C244=мар17!C244),0,1))</f>
        <v>0</v>
      </c>
      <c r="Z244" s="70" t="str">
        <f t="shared" si="32"/>
        <v>ул. Пятая д.5</v>
      </c>
      <c r="AA244" s="504">
        <f>IF($B244&lt;&gt;"",MAX(AA$7:AA243)+1,0)</f>
        <v>233</v>
      </c>
      <c r="AB244" s="502">
        <f t="shared" si="27"/>
        <v>244</v>
      </c>
      <c r="AC244" s="504">
        <f>1</f>
        <v>1</v>
      </c>
      <c r="AD244" s="103">
        <f t="shared" si="33"/>
        <v>1670.53</v>
      </c>
      <c r="AE244" s="103">
        <f t="shared" si="34"/>
        <v>1892.5100000000002</v>
      </c>
      <c r="AF244" s="103">
        <f t="shared" si="35"/>
        <v>49.999999999999773</v>
      </c>
      <c r="AG244" s="3"/>
    </row>
    <row r="245" spans="2:33" ht="13.2" x14ac:dyDescent="0.25">
      <c r="B245" s="1" t="str">
        <f>адреса!$G$240</f>
        <v>кв.38</v>
      </c>
      <c r="C245" s="522">
        <f>адреса!$I$240</f>
        <v>50000038</v>
      </c>
      <c r="D245" s="6" t="str">
        <f>адреса!$K$240</f>
        <v>ФИО-5-38</v>
      </c>
      <c r="E245" s="6">
        <v>14201.25</v>
      </c>
      <c r="F245" s="6">
        <v>4043.06</v>
      </c>
      <c r="G245" s="6">
        <v>0</v>
      </c>
      <c r="H245" s="6">
        <v>1750.26</v>
      </c>
      <c r="I245" s="6">
        <v>491.42</v>
      </c>
      <c r="J245" s="6">
        <v>2415.9899999999998</v>
      </c>
      <c r="K245" s="6">
        <v>1048.98</v>
      </c>
      <c r="L245" s="6"/>
      <c r="M245" s="6">
        <v>0</v>
      </c>
      <c r="N245" s="6">
        <v>50</v>
      </c>
      <c r="O245" s="6">
        <v>0</v>
      </c>
      <c r="P245" s="6">
        <v>0</v>
      </c>
      <c r="Q245" s="6">
        <v>0</v>
      </c>
      <c r="R245" s="6">
        <v>0</v>
      </c>
      <c r="S245" s="6"/>
      <c r="T245" s="6"/>
      <c r="U245" s="6"/>
      <c r="V245" s="6">
        <v>9799.7099999999991</v>
      </c>
      <c r="W245" s="6">
        <v>14201.25</v>
      </c>
      <c r="X245" s="6">
        <v>9799.7099999999991</v>
      </c>
      <c r="Y245" s="513">
        <f>IF(A245&lt;&gt;"",IF(A245=мар17!A245,0,1),IF(AND(B245=мар17!B245,C245=мар17!C245),0,1))</f>
        <v>0</v>
      </c>
      <c r="Z245" s="70" t="str">
        <f t="shared" si="32"/>
        <v>ул. Пятая д.5</v>
      </c>
      <c r="AA245" s="504">
        <f>IF($B245&lt;&gt;"",MAX(AA$7:AA244)+1,0)</f>
        <v>234</v>
      </c>
      <c r="AB245" s="502">
        <f t="shared" si="27"/>
        <v>245</v>
      </c>
      <c r="AC245" s="504">
        <f>1</f>
        <v>1</v>
      </c>
      <c r="AD245" s="103">
        <f t="shared" si="33"/>
        <v>4043.06</v>
      </c>
      <c r="AE245" s="103">
        <f t="shared" si="34"/>
        <v>5706.65</v>
      </c>
      <c r="AF245" s="103">
        <f t="shared" si="35"/>
        <v>50</v>
      </c>
      <c r="AG245" s="3"/>
    </row>
    <row r="246" spans="2:33" ht="13.2" x14ac:dyDescent="0.25">
      <c r="B246" s="1" t="str">
        <f>адреса!$G$241</f>
        <v>кв.39</v>
      </c>
      <c r="C246" s="522">
        <f>адреса!$I$241</f>
        <v>50000039</v>
      </c>
      <c r="D246" s="6" t="str">
        <f>адреса!$K$241</f>
        <v>ФИО-5-39</v>
      </c>
      <c r="E246" s="6">
        <v>19713.75</v>
      </c>
      <c r="F246" s="6">
        <v>2650.32</v>
      </c>
      <c r="G246" s="6">
        <v>0</v>
      </c>
      <c r="H246" s="6">
        <v>1147.54</v>
      </c>
      <c r="I246" s="6">
        <v>-76.95</v>
      </c>
      <c r="J246" s="6">
        <v>0</v>
      </c>
      <c r="K246" s="6">
        <v>0</v>
      </c>
      <c r="L246" s="6"/>
      <c r="M246" s="6">
        <v>0</v>
      </c>
      <c r="N246" s="6">
        <v>50</v>
      </c>
      <c r="O246" s="6">
        <v>0</v>
      </c>
      <c r="P246" s="6">
        <v>0</v>
      </c>
      <c r="Q246" s="6">
        <v>0</v>
      </c>
      <c r="R246" s="6">
        <v>0</v>
      </c>
      <c r="S246" s="6"/>
      <c r="T246" s="6"/>
      <c r="U246" s="6"/>
      <c r="V246" s="6">
        <v>3770.91</v>
      </c>
      <c r="W246" s="6">
        <v>0</v>
      </c>
      <c r="X246" s="6">
        <v>23484.66</v>
      </c>
      <c r="Y246" s="513">
        <f>IF(A246&lt;&gt;"",IF(A246=мар17!A246,0,1),IF(AND(B246=мар17!B246,C246=мар17!C246),0,1))</f>
        <v>0</v>
      </c>
      <c r="Z246" s="70" t="str">
        <f t="shared" si="32"/>
        <v>ул. Пятая д.5</v>
      </c>
      <c r="AA246" s="504">
        <f>IF($B246&lt;&gt;"",MAX(AA$7:AA245)+1,0)</f>
        <v>235</v>
      </c>
      <c r="AB246" s="502">
        <f t="shared" si="27"/>
        <v>246</v>
      </c>
      <c r="AC246" s="504">
        <f>1</f>
        <v>1</v>
      </c>
      <c r="AD246" s="103">
        <f t="shared" si="33"/>
        <v>2650.32</v>
      </c>
      <c r="AE246" s="103">
        <f t="shared" si="34"/>
        <v>1070.5899999999999</v>
      </c>
      <c r="AF246" s="103">
        <f t="shared" si="35"/>
        <v>49.999999999999773</v>
      </c>
      <c r="AG246" s="3"/>
    </row>
    <row r="247" spans="2:33" ht="13.2" x14ac:dyDescent="0.25">
      <c r="B247" s="1" t="str">
        <f>адреса!$G$242</f>
        <v>кв.40</v>
      </c>
      <c r="C247" s="522">
        <f>адреса!$I$242</f>
        <v>50000040</v>
      </c>
      <c r="D247" s="6" t="str">
        <f>адреса!$K$242</f>
        <v>ФИО-5-40</v>
      </c>
      <c r="E247" s="6">
        <v>0</v>
      </c>
      <c r="F247" s="6">
        <v>1696.81</v>
      </c>
      <c r="G247" s="6">
        <v>0</v>
      </c>
      <c r="H247" s="6">
        <v>734.43</v>
      </c>
      <c r="I247" s="6">
        <v>-356.94</v>
      </c>
      <c r="J247" s="6">
        <v>218.26</v>
      </c>
      <c r="K247" s="6">
        <v>138.68</v>
      </c>
      <c r="L247" s="6"/>
      <c r="M247" s="6">
        <v>0</v>
      </c>
      <c r="N247" s="6">
        <v>50</v>
      </c>
      <c r="O247" s="6">
        <v>0</v>
      </c>
      <c r="P247" s="6">
        <v>0</v>
      </c>
      <c r="Q247" s="6">
        <v>0</v>
      </c>
      <c r="R247" s="6">
        <v>0</v>
      </c>
      <c r="S247" s="6"/>
      <c r="T247" s="6"/>
      <c r="U247" s="6"/>
      <c r="V247" s="6">
        <v>2481.2399999999998</v>
      </c>
      <c r="W247" s="6">
        <v>0</v>
      </c>
      <c r="X247" s="6">
        <v>2481.2399999999998</v>
      </c>
      <c r="Y247" s="513">
        <f>IF(A247&lt;&gt;"",IF(A247=мар17!A247,0,1),IF(AND(B247=мар17!B247,C247=мар17!C247),0,1))</f>
        <v>0</v>
      </c>
      <c r="Z247" s="70" t="str">
        <f t="shared" si="32"/>
        <v>ул. Пятая д.5</v>
      </c>
      <c r="AA247" s="504">
        <f>IF($B247&lt;&gt;"",MAX(AA$7:AA246)+1,0)</f>
        <v>236</v>
      </c>
      <c r="AB247" s="502">
        <f t="shared" si="27"/>
        <v>247</v>
      </c>
      <c r="AC247" s="504">
        <f>1</f>
        <v>1</v>
      </c>
      <c r="AD247" s="103">
        <f t="shared" si="33"/>
        <v>1696.81</v>
      </c>
      <c r="AE247" s="103">
        <f t="shared" si="34"/>
        <v>734.43000000000006</v>
      </c>
      <c r="AF247" s="103">
        <f t="shared" si="35"/>
        <v>49.999999999999773</v>
      </c>
      <c r="AG247" s="3"/>
    </row>
    <row r="248" spans="2:33" ht="13.2" x14ac:dyDescent="0.25">
      <c r="B248" s="1" t="str">
        <f>адреса!$G$243</f>
        <v>кв.41</v>
      </c>
      <c r="C248" s="522">
        <f>адреса!$I$243</f>
        <v>50000041</v>
      </c>
      <c r="D248" s="6" t="str">
        <f>адреса!$K$243</f>
        <v>ФИО-5-41</v>
      </c>
      <c r="E248" s="6">
        <v>14603.58</v>
      </c>
      <c r="F248" s="6">
        <v>1670.53</v>
      </c>
      <c r="G248" s="6">
        <v>0</v>
      </c>
      <c r="H248" s="6">
        <v>724.45</v>
      </c>
      <c r="I248" s="6">
        <v>1338.15</v>
      </c>
      <c r="J248" s="6">
        <v>786.97</v>
      </c>
      <c r="K248" s="6">
        <v>1740.67</v>
      </c>
      <c r="L248" s="6"/>
      <c r="M248" s="6">
        <v>0</v>
      </c>
      <c r="N248" s="6">
        <v>50</v>
      </c>
      <c r="O248" s="6">
        <v>0</v>
      </c>
      <c r="P248" s="6">
        <v>0</v>
      </c>
      <c r="Q248" s="6">
        <v>0</v>
      </c>
      <c r="R248" s="6">
        <v>0</v>
      </c>
      <c r="S248" s="6"/>
      <c r="T248" s="6"/>
      <c r="U248" s="6"/>
      <c r="V248" s="6">
        <v>6310.77</v>
      </c>
      <c r="W248" s="6">
        <v>0</v>
      </c>
      <c r="X248" s="6">
        <v>20914.349999999999</v>
      </c>
      <c r="Y248" s="513">
        <f>IF(A248&lt;&gt;"",IF(A248=мар17!A248,0,1),IF(AND(B248=мар17!B248,C248=мар17!C248),0,1))</f>
        <v>0</v>
      </c>
      <c r="Z248" s="70" t="str">
        <f t="shared" si="32"/>
        <v>ул. Пятая д.5</v>
      </c>
      <c r="AA248" s="504">
        <f>IF($B248&lt;&gt;"",MAX(AA$7:AA247)+1,0)</f>
        <v>237</v>
      </c>
      <c r="AB248" s="502">
        <f t="shared" si="27"/>
        <v>248</v>
      </c>
      <c r="AC248" s="504">
        <f>1</f>
        <v>1</v>
      </c>
      <c r="AD248" s="103">
        <f t="shared" si="33"/>
        <v>1670.53</v>
      </c>
      <c r="AE248" s="103">
        <f t="shared" si="34"/>
        <v>4590.2400000000007</v>
      </c>
      <c r="AF248" s="103">
        <f t="shared" si="35"/>
        <v>50</v>
      </c>
      <c r="AG248" s="3"/>
    </row>
    <row r="249" spans="2:33" ht="13.2" x14ac:dyDescent="0.25">
      <c r="B249" s="1" t="str">
        <f>адреса!$G$244</f>
        <v>кв.42</v>
      </c>
      <c r="C249" s="522">
        <f>адреса!$I$244</f>
        <v>50000042</v>
      </c>
      <c r="D249" s="6" t="str">
        <f>адреса!$K$244</f>
        <v>ФИО-5-42</v>
      </c>
      <c r="E249" s="6">
        <v>47710.64</v>
      </c>
      <c r="F249" s="6">
        <v>4043.06</v>
      </c>
      <c r="G249" s="6">
        <v>0</v>
      </c>
      <c r="H249" s="6">
        <v>1750.26</v>
      </c>
      <c r="I249" s="6">
        <v>1.99</v>
      </c>
      <c r="J249" s="6">
        <v>0</v>
      </c>
      <c r="K249" s="6">
        <v>0</v>
      </c>
      <c r="L249" s="6"/>
      <c r="M249" s="6">
        <v>0</v>
      </c>
      <c r="N249" s="6">
        <v>50</v>
      </c>
      <c r="O249" s="6">
        <v>0</v>
      </c>
      <c r="P249" s="6">
        <v>0</v>
      </c>
      <c r="Q249" s="6">
        <v>0</v>
      </c>
      <c r="R249" s="6">
        <v>0</v>
      </c>
      <c r="S249" s="6"/>
      <c r="T249" s="6"/>
      <c r="U249" s="6"/>
      <c r="V249" s="6">
        <v>5845.31</v>
      </c>
      <c r="W249" s="6">
        <v>0</v>
      </c>
      <c r="X249" s="6">
        <v>53555.95</v>
      </c>
      <c r="Y249" s="513">
        <f>IF(A249&lt;&gt;"",IF(A249=мар17!A249,0,1),IF(AND(B249=мар17!B249,C249=мар17!C249),0,1))</f>
        <v>0</v>
      </c>
      <c r="Z249" s="70" t="str">
        <f t="shared" si="32"/>
        <v>ул. Пятая д.5</v>
      </c>
      <c r="AA249" s="504">
        <f>IF($B249&lt;&gt;"",MAX(AA$7:AA248)+1,0)</f>
        <v>238</v>
      </c>
      <c r="AB249" s="502">
        <f t="shared" si="27"/>
        <v>249</v>
      </c>
      <c r="AC249" s="504">
        <f>1</f>
        <v>1</v>
      </c>
      <c r="AD249" s="103">
        <f t="shared" si="33"/>
        <v>4043.06</v>
      </c>
      <c r="AE249" s="103">
        <f t="shared" si="34"/>
        <v>1752.25</v>
      </c>
      <c r="AF249" s="103">
        <f t="shared" si="35"/>
        <v>50.000000000000455</v>
      </c>
      <c r="AG249" s="3"/>
    </row>
    <row r="250" spans="2:33" ht="13.2" x14ac:dyDescent="0.25">
      <c r="B250" s="1" t="str">
        <f>адреса!$G$245</f>
        <v>кв.43</v>
      </c>
      <c r="C250" s="522">
        <f>адреса!$I$245</f>
        <v>50000043</v>
      </c>
      <c r="D250" s="6" t="str">
        <f>адреса!$K$245</f>
        <v>ФИО-5-43</v>
      </c>
      <c r="E250" s="6">
        <v>41246.47</v>
      </c>
      <c r="F250" s="6">
        <v>2650.32</v>
      </c>
      <c r="G250" s="6">
        <v>0</v>
      </c>
      <c r="H250" s="6">
        <v>1147.54</v>
      </c>
      <c r="I250" s="6">
        <v>-76.95</v>
      </c>
      <c r="J250" s="6">
        <v>0</v>
      </c>
      <c r="K250" s="6">
        <v>0</v>
      </c>
      <c r="L250" s="6"/>
      <c r="M250" s="6">
        <v>0</v>
      </c>
      <c r="N250" s="6">
        <v>50</v>
      </c>
      <c r="O250" s="6">
        <v>0</v>
      </c>
      <c r="P250" s="6">
        <v>0</v>
      </c>
      <c r="Q250" s="6">
        <v>0</v>
      </c>
      <c r="R250" s="6">
        <v>0</v>
      </c>
      <c r="S250" s="6"/>
      <c r="T250" s="6"/>
      <c r="U250" s="6"/>
      <c r="V250" s="6">
        <v>3770.91</v>
      </c>
      <c r="W250" s="6">
        <v>0</v>
      </c>
      <c r="X250" s="6">
        <v>45017.38</v>
      </c>
      <c r="Y250" s="513">
        <f>IF(A250&lt;&gt;"",IF(A250=мар17!A250,0,1),IF(AND(B250=мар17!B250,C250=мар17!C250),0,1))</f>
        <v>0</v>
      </c>
      <c r="Z250" s="70" t="str">
        <f t="shared" si="32"/>
        <v>ул. Пятая д.5</v>
      </c>
      <c r="AA250" s="504">
        <f>IF($B250&lt;&gt;"",MAX(AA$7:AA249)+1,0)</f>
        <v>239</v>
      </c>
      <c r="AB250" s="502">
        <f t="shared" si="27"/>
        <v>250</v>
      </c>
      <c r="AC250" s="504">
        <f>1</f>
        <v>1</v>
      </c>
      <c r="AD250" s="103">
        <f t="shared" si="33"/>
        <v>2650.32</v>
      </c>
      <c r="AE250" s="103">
        <f t="shared" si="34"/>
        <v>1070.5899999999999</v>
      </c>
      <c r="AF250" s="103">
        <f t="shared" si="35"/>
        <v>49.999999999999773</v>
      </c>
      <c r="AG250" s="3"/>
    </row>
    <row r="251" spans="2:33" ht="13.2" x14ac:dyDescent="0.25">
      <c r="B251" s="1" t="str">
        <f>адреса!$G$246</f>
        <v>кв.44</v>
      </c>
      <c r="C251" s="522">
        <f>адреса!$I$246</f>
        <v>50000044</v>
      </c>
      <c r="D251" s="6" t="str">
        <f>адреса!$K$246</f>
        <v>ФИО-5-44</v>
      </c>
      <c r="E251" s="6">
        <v>21963.39</v>
      </c>
      <c r="F251" s="6">
        <v>1696.81</v>
      </c>
      <c r="G251" s="6">
        <v>0</v>
      </c>
      <c r="H251" s="6">
        <v>734.43</v>
      </c>
      <c r="I251" s="6">
        <v>0</v>
      </c>
      <c r="J251" s="6">
        <v>0</v>
      </c>
      <c r="K251" s="6">
        <v>0</v>
      </c>
      <c r="L251" s="6"/>
      <c r="M251" s="6">
        <v>0</v>
      </c>
      <c r="N251" s="6">
        <v>50</v>
      </c>
      <c r="O251" s="6">
        <v>0</v>
      </c>
      <c r="P251" s="6">
        <v>0</v>
      </c>
      <c r="Q251" s="6">
        <v>0</v>
      </c>
      <c r="R251" s="6">
        <v>0</v>
      </c>
      <c r="S251" s="6"/>
      <c r="T251" s="6"/>
      <c r="U251" s="6"/>
      <c r="V251" s="6">
        <v>2481.2399999999998</v>
      </c>
      <c r="W251" s="6">
        <v>0</v>
      </c>
      <c r="X251" s="6">
        <v>24444.63</v>
      </c>
      <c r="Y251" s="513">
        <f>IF(A251&lt;&gt;"",IF(A251=мар17!A251,0,1),IF(AND(B251=мар17!B251,C251=мар17!C251),0,1))</f>
        <v>0</v>
      </c>
      <c r="Z251" s="70" t="str">
        <f t="shared" si="32"/>
        <v>ул. Пятая д.5</v>
      </c>
      <c r="AA251" s="504">
        <f>IF($B251&lt;&gt;"",MAX(AA$7:AA250)+1,0)</f>
        <v>240</v>
      </c>
      <c r="AB251" s="502">
        <f t="shared" si="27"/>
        <v>251</v>
      </c>
      <c r="AC251" s="504">
        <f>1</f>
        <v>1</v>
      </c>
      <c r="AD251" s="103">
        <f t="shared" si="33"/>
        <v>1696.81</v>
      </c>
      <c r="AE251" s="103">
        <f t="shared" si="34"/>
        <v>734.43</v>
      </c>
      <c r="AF251" s="103">
        <f t="shared" si="35"/>
        <v>49.999999999999886</v>
      </c>
      <c r="AG251" s="3"/>
    </row>
    <row r="252" spans="2:33" ht="13.2" x14ac:dyDescent="0.25">
      <c r="B252" s="1" t="str">
        <f>адреса!$G$247</f>
        <v>кв.45</v>
      </c>
      <c r="C252" s="522">
        <f>адреса!$I$247</f>
        <v>50000045</v>
      </c>
      <c r="D252" s="6" t="str">
        <f>адреса!$K$247</f>
        <v>ФИО-5-45</v>
      </c>
      <c r="E252" s="6">
        <v>35136.06</v>
      </c>
      <c r="F252" s="6">
        <v>1670.53</v>
      </c>
      <c r="G252" s="6">
        <v>0</v>
      </c>
      <c r="H252" s="6">
        <v>724.45</v>
      </c>
      <c r="I252" s="6">
        <v>289.66000000000003</v>
      </c>
      <c r="J252" s="6">
        <v>919.69</v>
      </c>
      <c r="K252" s="6">
        <v>522.22</v>
      </c>
      <c r="L252" s="6"/>
      <c r="M252" s="6">
        <v>0</v>
      </c>
      <c r="N252" s="6">
        <v>50</v>
      </c>
      <c r="O252" s="6">
        <v>0</v>
      </c>
      <c r="P252" s="6">
        <v>0</v>
      </c>
      <c r="Q252" s="6">
        <v>0</v>
      </c>
      <c r="R252" s="6">
        <v>0</v>
      </c>
      <c r="S252" s="6"/>
      <c r="T252" s="6"/>
      <c r="U252" s="6"/>
      <c r="V252" s="6">
        <v>4176.55</v>
      </c>
      <c r="W252" s="6">
        <v>0</v>
      </c>
      <c r="X252" s="6">
        <v>39312.61</v>
      </c>
      <c r="Y252" s="513">
        <f>IF(A252&lt;&gt;"",IF(A252=мар17!A252,0,1),IF(AND(B252=мар17!B252,C252=мар17!C252),0,1))</f>
        <v>0</v>
      </c>
      <c r="Z252" s="70" t="str">
        <f t="shared" si="32"/>
        <v>ул. Пятая д.5</v>
      </c>
      <c r="AA252" s="504">
        <f>IF($B252&lt;&gt;"",MAX(AA$7:AA251)+1,0)</f>
        <v>241</v>
      </c>
      <c r="AB252" s="502">
        <f t="shared" si="27"/>
        <v>252</v>
      </c>
      <c r="AC252" s="504">
        <f>1</f>
        <v>1</v>
      </c>
      <c r="AD252" s="103">
        <f t="shared" si="33"/>
        <v>1670.53</v>
      </c>
      <c r="AE252" s="103">
        <f t="shared" si="34"/>
        <v>2456.0200000000004</v>
      </c>
      <c r="AF252" s="103">
        <f t="shared" si="35"/>
        <v>50</v>
      </c>
      <c r="AG252" s="3"/>
    </row>
    <row r="253" spans="2:33" ht="13.2" x14ac:dyDescent="0.25">
      <c r="B253" s="1" t="str">
        <f>адреса!$G$248</f>
        <v>кв.46</v>
      </c>
      <c r="C253" s="522">
        <f>адреса!$I$248</f>
        <v>50000046</v>
      </c>
      <c r="D253" s="6" t="str">
        <f>адреса!$K$248</f>
        <v>ФИО-5-46</v>
      </c>
      <c r="E253" s="6">
        <v>7096.56</v>
      </c>
      <c r="F253" s="6">
        <v>4043.06</v>
      </c>
      <c r="G253" s="6">
        <v>0</v>
      </c>
      <c r="H253" s="6">
        <v>1750.26</v>
      </c>
      <c r="I253" s="6">
        <v>1.99</v>
      </c>
      <c r="J253" s="6">
        <v>0</v>
      </c>
      <c r="K253" s="6">
        <v>0</v>
      </c>
      <c r="L253" s="6"/>
      <c r="M253" s="6">
        <v>0</v>
      </c>
      <c r="N253" s="6">
        <v>50</v>
      </c>
      <c r="O253" s="6">
        <v>0</v>
      </c>
      <c r="P253" s="6">
        <v>0</v>
      </c>
      <c r="Q253" s="6">
        <v>0</v>
      </c>
      <c r="R253" s="6">
        <v>0</v>
      </c>
      <c r="S253" s="6"/>
      <c r="T253" s="6"/>
      <c r="U253" s="6"/>
      <c r="V253" s="6">
        <v>5845.31</v>
      </c>
      <c r="W253" s="6">
        <v>7124.43</v>
      </c>
      <c r="X253" s="6">
        <v>5817.44</v>
      </c>
      <c r="Y253" s="513">
        <f>IF(A253&lt;&gt;"",IF(A253=мар17!A253,0,1),IF(AND(B253=мар17!B253,C253=мар17!C253),0,1))</f>
        <v>0</v>
      </c>
      <c r="Z253" s="70" t="str">
        <f t="shared" si="32"/>
        <v>ул. Пятая д.5</v>
      </c>
      <c r="AA253" s="504">
        <f>IF($B253&lt;&gt;"",MAX(AA$7:AA252)+1,0)</f>
        <v>242</v>
      </c>
      <c r="AB253" s="502">
        <f t="shared" si="27"/>
        <v>253</v>
      </c>
      <c r="AC253" s="504">
        <f>1</f>
        <v>1</v>
      </c>
      <c r="AD253" s="103">
        <f t="shared" si="33"/>
        <v>4043.06</v>
      </c>
      <c r="AE253" s="103">
        <f t="shared" si="34"/>
        <v>1752.25</v>
      </c>
      <c r="AF253" s="103">
        <f t="shared" si="35"/>
        <v>50.000000000000455</v>
      </c>
      <c r="AG253" s="3"/>
    </row>
    <row r="254" spans="2:33" ht="13.2" x14ac:dyDescent="0.25">
      <c r="B254" s="1" t="str">
        <f>адреса!$G$249</f>
        <v>кв.47</v>
      </c>
      <c r="C254" s="522">
        <f>адреса!$I$249</f>
        <v>50000047</v>
      </c>
      <c r="D254" s="6" t="str">
        <f>адреса!$K$249</f>
        <v>ФИО-5-47</v>
      </c>
      <c r="E254" s="6">
        <v>4632.8999999999996</v>
      </c>
      <c r="F254" s="6">
        <v>2639.06</v>
      </c>
      <c r="G254" s="6">
        <v>0</v>
      </c>
      <c r="H254" s="6">
        <v>1143.55</v>
      </c>
      <c r="I254" s="6">
        <v>392.58</v>
      </c>
      <c r="J254" s="6">
        <v>1703.4</v>
      </c>
      <c r="K254" s="6">
        <v>798.37</v>
      </c>
      <c r="L254" s="6"/>
      <c r="M254" s="6">
        <v>0</v>
      </c>
      <c r="N254" s="6">
        <v>50</v>
      </c>
      <c r="O254" s="6">
        <v>0</v>
      </c>
      <c r="P254" s="6">
        <v>0</v>
      </c>
      <c r="Q254" s="6">
        <v>0</v>
      </c>
      <c r="R254" s="6">
        <v>0</v>
      </c>
      <c r="S254" s="6"/>
      <c r="T254" s="6"/>
      <c r="U254" s="6"/>
      <c r="V254" s="6">
        <v>6726.96</v>
      </c>
      <c r="W254" s="6">
        <v>6055.7</v>
      </c>
      <c r="X254" s="6">
        <v>5304.16</v>
      </c>
      <c r="Y254" s="513">
        <f>IF(A254&lt;&gt;"",IF(A254=мар17!A254,0,1),IF(AND(B254=мар17!B254,C254=мар17!C254),0,1))</f>
        <v>0</v>
      </c>
      <c r="Z254" s="70" t="str">
        <f t="shared" si="32"/>
        <v>ул. Пятая д.5</v>
      </c>
      <c r="AA254" s="504">
        <f>IF($B254&lt;&gt;"",MAX(AA$7:AA253)+1,0)</f>
        <v>243</v>
      </c>
      <c r="AB254" s="502">
        <f t="shared" si="27"/>
        <v>254</v>
      </c>
      <c r="AC254" s="504">
        <f>1</f>
        <v>1</v>
      </c>
      <c r="AD254" s="103">
        <f t="shared" si="33"/>
        <v>2639.06</v>
      </c>
      <c r="AE254" s="103">
        <f t="shared" si="34"/>
        <v>4037.8999999999996</v>
      </c>
      <c r="AF254" s="103">
        <f t="shared" si="35"/>
        <v>50.000000000000455</v>
      </c>
      <c r="AG254" s="3"/>
    </row>
    <row r="255" spans="2:33" ht="13.2" x14ac:dyDescent="0.25">
      <c r="B255" s="1" t="str">
        <f>адреса!$G$250</f>
        <v>кв.48</v>
      </c>
      <c r="C255" s="522">
        <f>адреса!$I$250</f>
        <v>50000048</v>
      </c>
      <c r="D255" s="6" t="str">
        <f>адреса!$K$250</f>
        <v>ФИО-5-48</v>
      </c>
      <c r="E255" s="6">
        <v>2976.89</v>
      </c>
      <c r="F255" s="6">
        <v>1685.55</v>
      </c>
      <c r="G255" s="6">
        <v>0</v>
      </c>
      <c r="H255" s="6">
        <v>730.44</v>
      </c>
      <c r="I255" s="6">
        <v>139.26</v>
      </c>
      <c r="J255" s="6">
        <v>283.89999999999998</v>
      </c>
      <c r="K255" s="6">
        <v>220.24</v>
      </c>
      <c r="L255" s="6"/>
      <c r="M255" s="6">
        <v>0</v>
      </c>
      <c r="N255" s="6">
        <v>50</v>
      </c>
      <c r="O255" s="6">
        <v>0</v>
      </c>
      <c r="P255" s="6">
        <v>0</v>
      </c>
      <c r="Q255" s="6">
        <v>0</v>
      </c>
      <c r="R255" s="6">
        <v>0</v>
      </c>
      <c r="S255" s="6"/>
      <c r="T255" s="6"/>
      <c r="U255" s="6"/>
      <c r="V255" s="6">
        <v>3109.39</v>
      </c>
      <c r="W255" s="6">
        <v>2976.89</v>
      </c>
      <c r="X255" s="6">
        <v>3109.39</v>
      </c>
      <c r="Y255" s="513">
        <f>IF(A255&lt;&gt;"",IF(A255=мар17!A255,0,1),IF(AND(B255=мар17!B255,C255=мар17!C255),0,1))</f>
        <v>0</v>
      </c>
      <c r="Z255" s="70" t="str">
        <f t="shared" si="32"/>
        <v>ул. Пятая д.5</v>
      </c>
      <c r="AA255" s="504">
        <f>IF($B255&lt;&gt;"",MAX(AA$7:AA254)+1,0)</f>
        <v>244</v>
      </c>
      <c r="AB255" s="502">
        <f t="shared" si="27"/>
        <v>255</v>
      </c>
      <c r="AC255" s="504">
        <f>1</f>
        <v>1</v>
      </c>
      <c r="AD255" s="103">
        <f t="shared" si="33"/>
        <v>1685.55</v>
      </c>
      <c r="AE255" s="103">
        <f t="shared" si="34"/>
        <v>1373.84</v>
      </c>
      <c r="AF255" s="103">
        <f t="shared" si="35"/>
        <v>50</v>
      </c>
      <c r="AG255" s="3"/>
    </row>
    <row r="256" spans="2:33" ht="13.2" x14ac:dyDescent="0.25">
      <c r="B256" s="1" t="str">
        <f>адреса!$G$251</f>
        <v>кв.49</v>
      </c>
      <c r="C256" s="522">
        <f>адреса!$I$251</f>
        <v>50000049</v>
      </c>
      <c r="D256" s="6" t="str">
        <f>адреса!$K$251</f>
        <v>ФИО-5-49</v>
      </c>
      <c r="E256" s="6">
        <v>9599.52</v>
      </c>
      <c r="F256" s="6">
        <v>1663.02</v>
      </c>
      <c r="G256" s="6">
        <v>0</v>
      </c>
      <c r="H256" s="6">
        <v>720.46</v>
      </c>
      <c r="I256" s="6">
        <v>1.99</v>
      </c>
      <c r="J256" s="6">
        <v>0</v>
      </c>
      <c r="K256" s="6">
        <v>0</v>
      </c>
      <c r="L256" s="6"/>
      <c r="M256" s="6">
        <v>0</v>
      </c>
      <c r="N256" s="6">
        <v>50</v>
      </c>
      <c r="O256" s="6">
        <v>0</v>
      </c>
      <c r="P256" s="6">
        <v>0</v>
      </c>
      <c r="Q256" s="6">
        <v>0</v>
      </c>
      <c r="R256" s="6">
        <v>0</v>
      </c>
      <c r="S256" s="6"/>
      <c r="T256" s="6"/>
      <c r="U256" s="6"/>
      <c r="V256" s="6">
        <v>2435.4699999999998</v>
      </c>
      <c r="W256" s="6">
        <v>0</v>
      </c>
      <c r="X256" s="6">
        <v>12034.99</v>
      </c>
      <c r="Y256" s="513">
        <f>IF(A256&lt;&gt;"",IF(A256=мар17!A256,0,1),IF(AND(B256=мар17!B256,C256=мар17!C256),0,1))</f>
        <v>0</v>
      </c>
      <c r="Z256" s="70" t="str">
        <f t="shared" si="32"/>
        <v>ул. Пятая д.5</v>
      </c>
      <c r="AA256" s="504">
        <f>IF($B256&lt;&gt;"",MAX(AA$7:AA255)+1,0)</f>
        <v>245</v>
      </c>
      <c r="AB256" s="502">
        <f t="shared" si="27"/>
        <v>256</v>
      </c>
      <c r="AC256" s="504">
        <f>1</f>
        <v>1</v>
      </c>
      <c r="AD256" s="103">
        <f t="shared" si="33"/>
        <v>1663.02</v>
      </c>
      <c r="AE256" s="103">
        <f t="shared" si="34"/>
        <v>722.45</v>
      </c>
      <c r="AF256" s="103">
        <f t="shared" si="35"/>
        <v>49.999999999999773</v>
      </c>
      <c r="AG256" s="3"/>
    </row>
    <row r="257" spans="2:33" ht="13.2" x14ac:dyDescent="0.25">
      <c r="B257" s="1" t="str">
        <f>адреса!$G$252</f>
        <v>кв.50</v>
      </c>
      <c r="C257" s="522">
        <f>адреса!$I$252</f>
        <v>50000050</v>
      </c>
      <c r="D257" s="6" t="str">
        <f>адреса!$K$252</f>
        <v>ФИО-5-50</v>
      </c>
      <c r="E257" s="6">
        <v>15761.16</v>
      </c>
      <c r="F257" s="6">
        <v>4043.06</v>
      </c>
      <c r="G257" s="6">
        <v>0</v>
      </c>
      <c r="H257" s="6">
        <v>1750.26</v>
      </c>
      <c r="I257" s="6">
        <v>-4350.12</v>
      </c>
      <c r="J257" s="6">
        <v>2855.45</v>
      </c>
      <c r="K257" s="6">
        <v>1496.66</v>
      </c>
      <c r="L257" s="6"/>
      <c r="M257" s="6">
        <v>0</v>
      </c>
      <c r="N257" s="6">
        <v>50</v>
      </c>
      <c r="O257" s="6">
        <v>0</v>
      </c>
      <c r="P257" s="6">
        <v>0</v>
      </c>
      <c r="Q257" s="6">
        <v>0</v>
      </c>
      <c r="R257" s="6">
        <v>0</v>
      </c>
      <c r="S257" s="6"/>
      <c r="T257" s="6"/>
      <c r="U257" s="6"/>
      <c r="V257" s="6">
        <v>5845.31</v>
      </c>
      <c r="W257" s="6">
        <v>0</v>
      </c>
      <c r="X257" s="6">
        <v>21606.47</v>
      </c>
      <c r="Y257" s="513">
        <f>IF(A257&lt;&gt;"",IF(A257=мар17!A257,0,1),IF(AND(B257=мар17!B257,C257=мар17!C257),0,1))</f>
        <v>0</v>
      </c>
      <c r="Z257" s="70" t="str">
        <f t="shared" si="32"/>
        <v>ул. Пятая д.5</v>
      </c>
      <c r="AA257" s="504">
        <f>IF($B257&lt;&gt;"",MAX(AA$7:AA256)+1,0)</f>
        <v>246</v>
      </c>
      <c r="AB257" s="502">
        <f t="shared" si="27"/>
        <v>257</v>
      </c>
      <c r="AC257" s="504">
        <f>1</f>
        <v>1</v>
      </c>
      <c r="AD257" s="103">
        <f t="shared" si="33"/>
        <v>4043.06</v>
      </c>
      <c r="AE257" s="103">
        <f t="shared" si="34"/>
        <v>1752.2500000000002</v>
      </c>
      <c r="AF257" s="103">
        <f t="shared" si="35"/>
        <v>50.000000000000227</v>
      </c>
      <c r="AG257" s="3"/>
    </row>
    <row r="258" spans="2:33" ht="13.2" x14ac:dyDescent="0.25">
      <c r="B258" s="1" t="str">
        <f>адреса!$G$253</f>
        <v>кв.51</v>
      </c>
      <c r="C258" s="522">
        <f>адреса!$I$253</f>
        <v>50000051</v>
      </c>
      <c r="D258" s="6" t="str">
        <f>адреса!$K$253</f>
        <v>ФИО-5-51</v>
      </c>
      <c r="E258" s="6">
        <v>0</v>
      </c>
      <c r="F258" s="6">
        <v>2639.06</v>
      </c>
      <c r="G258" s="6">
        <v>0</v>
      </c>
      <c r="H258" s="6">
        <v>1143.55</v>
      </c>
      <c r="I258" s="6">
        <v>160.47999999999999</v>
      </c>
      <c r="J258" s="6">
        <v>567.79999999999995</v>
      </c>
      <c r="K258" s="6">
        <v>302.83</v>
      </c>
      <c r="L258" s="6"/>
      <c r="M258" s="6">
        <v>0</v>
      </c>
      <c r="N258" s="6">
        <v>50</v>
      </c>
      <c r="O258" s="6">
        <v>0</v>
      </c>
      <c r="P258" s="6">
        <v>0</v>
      </c>
      <c r="Q258" s="6">
        <v>0</v>
      </c>
      <c r="R258" s="6">
        <v>0</v>
      </c>
      <c r="S258" s="6"/>
      <c r="T258" s="6"/>
      <c r="U258" s="6"/>
      <c r="V258" s="6">
        <v>4863.72</v>
      </c>
      <c r="W258" s="6">
        <v>0</v>
      </c>
      <c r="X258" s="6">
        <v>4863.72</v>
      </c>
      <c r="Y258" s="513">
        <f>IF(A258&lt;&gt;"",IF(A258=мар17!A258,0,1),IF(AND(B258=мар17!B258,C258=мар17!C258),0,1))</f>
        <v>0</v>
      </c>
      <c r="Z258" s="70" t="str">
        <f t="shared" si="32"/>
        <v>ул. Пятая д.5</v>
      </c>
      <c r="AA258" s="504">
        <f>IF($B258&lt;&gt;"",MAX(AA$7:AA257)+1,0)</f>
        <v>247</v>
      </c>
      <c r="AB258" s="502">
        <f t="shared" si="27"/>
        <v>258</v>
      </c>
      <c r="AC258" s="504">
        <f>1</f>
        <v>1</v>
      </c>
      <c r="AD258" s="103">
        <f t="shared" si="33"/>
        <v>2639.06</v>
      </c>
      <c r="AE258" s="103">
        <f t="shared" si="34"/>
        <v>2174.66</v>
      </c>
      <c r="AF258" s="103">
        <f t="shared" si="35"/>
        <v>50.000000000000455</v>
      </c>
      <c r="AG258" s="3"/>
    </row>
    <row r="259" spans="2:33" ht="13.2" x14ac:dyDescent="0.25">
      <c r="B259" s="1" t="str">
        <f>адреса!$G$254</f>
        <v>кв.52</v>
      </c>
      <c r="C259" s="522">
        <f>адреса!$I$254</f>
        <v>50000052</v>
      </c>
      <c r="D259" s="6" t="str">
        <f>адреса!$K$254</f>
        <v>ФИО-5-52</v>
      </c>
      <c r="E259" s="6">
        <v>-2585.7399999999998</v>
      </c>
      <c r="F259" s="6">
        <v>1685.55</v>
      </c>
      <c r="G259" s="6">
        <v>0</v>
      </c>
      <c r="H259" s="6">
        <v>730.44</v>
      </c>
      <c r="I259" s="6">
        <v>0</v>
      </c>
      <c r="J259" s="6">
        <v>0</v>
      </c>
      <c r="K259" s="6">
        <v>0</v>
      </c>
      <c r="L259" s="6"/>
      <c r="M259" s="6">
        <v>0</v>
      </c>
      <c r="N259" s="6">
        <v>50</v>
      </c>
      <c r="O259" s="6">
        <v>0</v>
      </c>
      <c r="P259" s="6">
        <v>0</v>
      </c>
      <c r="Q259" s="6">
        <v>0</v>
      </c>
      <c r="R259" s="6">
        <v>0</v>
      </c>
      <c r="S259" s="6"/>
      <c r="T259" s="6"/>
      <c r="U259" s="6"/>
      <c r="V259" s="6">
        <v>2465.9899999999998</v>
      </c>
      <c r="W259" s="6">
        <v>0</v>
      </c>
      <c r="X259" s="6">
        <v>-119.75</v>
      </c>
      <c r="Y259" s="513">
        <f>IF(A259&lt;&gt;"",IF(A259=мар17!A259,0,1),IF(AND(B259=мар17!B259,C259=мар17!C259),0,1))</f>
        <v>0</v>
      </c>
      <c r="Z259" s="70" t="str">
        <f t="shared" si="32"/>
        <v>ул. Пятая д.5</v>
      </c>
      <c r="AA259" s="504">
        <f>IF($B259&lt;&gt;"",MAX(AA$7:AA258)+1,0)</f>
        <v>248</v>
      </c>
      <c r="AB259" s="502">
        <f t="shared" si="27"/>
        <v>259</v>
      </c>
      <c r="AC259" s="504">
        <f>1</f>
        <v>1</v>
      </c>
      <c r="AD259" s="103">
        <f t="shared" si="33"/>
        <v>1685.55</v>
      </c>
      <c r="AE259" s="103">
        <f t="shared" si="34"/>
        <v>730.44</v>
      </c>
      <c r="AF259" s="103">
        <f t="shared" si="35"/>
        <v>49.999999999999773</v>
      </c>
      <c r="AG259" s="3"/>
    </row>
    <row r="260" spans="2:33" ht="13.2" x14ac:dyDescent="0.25">
      <c r="B260" s="1" t="str">
        <f>адреса!$G$255</f>
        <v>кв.53</v>
      </c>
      <c r="C260" s="522">
        <f>адреса!$I$255</f>
        <v>50000053</v>
      </c>
      <c r="D260" s="6" t="str">
        <f>адреса!$K$255</f>
        <v>ФИО-5-53</v>
      </c>
      <c r="E260" s="6">
        <v>19828.37</v>
      </c>
      <c r="F260" s="6">
        <v>1663.02</v>
      </c>
      <c r="G260" s="6">
        <v>0</v>
      </c>
      <c r="H260" s="6">
        <v>720.46</v>
      </c>
      <c r="I260" s="6">
        <v>1.99</v>
      </c>
      <c r="J260" s="6">
        <v>0</v>
      </c>
      <c r="K260" s="6">
        <v>0</v>
      </c>
      <c r="L260" s="6"/>
      <c r="M260" s="6">
        <v>0</v>
      </c>
      <c r="N260" s="6">
        <v>50</v>
      </c>
      <c r="O260" s="6">
        <v>0</v>
      </c>
      <c r="P260" s="6">
        <v>0</v>
      </c>
      <c r="Q260" s="6">
        <v>0</v>
      </c>
      <c r="R260" s="6">
        <v>0</v>
      </c>
      <c r="S260" s="6"/>
      <c r="T260" s="6"/>
      <c r="U260" s="6"/>
      <c r="V260" s="6">
        <v>2435.4699999999998</v>
      </c>
      <c r="W260" s="6">
        <v>0</v>
      </c>
      <c r="X260" s="6">
        <v>22263.84</v>
      </c>
      <c r="Y260" s="513">
        <f>IF(A260&lt;&gt;"",IF(A260=мар17!A260,0,1),IF(AND(B260=мар17!B260,C260=мар17!C260),0,1))</f>
        <v>0</v>
      </c>
      <c r="Z260" s="70" t="str">
        <f t="shared" si="32"/>
        <v>ул. Пятая д.5</v>
      </c>
      <c r="AA260" s="504">
        <f>IF($B260&lt;&gt;"",MAX(AA$7:AA259)+1,0)</f>
        <v>249</v>
      </c>
      <c r="AB260" s="502">
        <f t="shared" si="27"/>
        <v>260</v>
      </c>
      <c r="AC260" s="504">
        <f>1</f>
        <v>1</v>
      </c>
      <c r="AD260" s="103">
        <f t="shared" si="33"/>
        <v>1663.02</v>
      </c>
      <c r="AE260" s="103">
        <f t="shared" si="34"/>
        <v>722.45</v>
      </c>
      <c r="AF260" s="103">
        <f t="shared" si="35"/>
        <v>49.999999999999773</v>
      </c>
      <c r="AG260" s="3"/>
    </row>
    <row r="261" spans="2:33" ht="13.2" x14ac:dyDescent="0.25">
      <c r="B261" s="1" t="str">
        <f>адреса!$G$256</f>
        <v>кв.54</v>
      </c>
      <c r="C261" s="522">
        <f>адреса!$I$256</f>
        <v>50000054</v>
      </c>
      <c r="D261" s="6" t="str">
        <f>адреса!$K$256</f>
        <v>ФИО-5-54</v>
      </c>
      <c r="E261" s="6">
        <v>3741.02</v>
      </c>
      <c r="F261" s="6">
        <v>4043.06</v>
      </c>
      <c r="G261" s="6">
        <v>0</v>
      </c>
      <c r="H261" s="6">
        <v>1750.26</v>
      </c>
      <c r="I261" s="6">
        <v>94.83</v>
      </c>
      <c r="J261" s="6">
        <v>141.94999999999999</v>
      </c>
      <c r="K261" s="6">
        <v>137.65</v>
      </c>
      <c r="L261" s="6"/>
      <c r="M261" s="6">
        <v>0</v>
      </c>
      <c r="N261" s="6">
        <v>50</v>
      </c>
      <c r="O261" s="6">
        <v>0</v>
      </c>
      <c r="P261" s="6">
        <v>0</v>
      </c>
      <c r="Q261" s="6">
        <v>0</v>
      </c>
      <c r="R261" s="6">
        <v>0</v>
      </c>
      <c r="S261" s="6"/>
      <c r="T261" s="6"/>
      <c r="U261" s="6"/>
      <c r="V261" s="6">
        <v>6217.75</v>
      </c>
      <c r="W261" s="6">
        <v>0</v>
      </c>
      <c r="X261" s="6">
        <v>9958.77</v>
      </c>
      <c r="Y261" s="513">
        <f>IF(A261&lt;&gt;"",IF(A261=мар17!A261,0,1),IF(AND(B261=мар17!B261,C261=мар17!C261),0,1))</f>
        <v>0</v>
      </c>
      <c r="Z261" s="70" t="str">
        <f t="shared" si="32"/>
        <v>ул. Пятая д.5</v>
      </c>
      <c r="AA261" s="504">
        <f>IF($B261&lt;&gt;"",MAX(AA$7:AA260)+1,0)</f>
        <v>250</v>
      </c>
      <c r="AB261" s="502">
        <f t="shared" si="27"/>
        <v>261</v>
      </c>
      <c r="AC261" s="504">
        <f>1</f>
        <v>1</v>
      </c>
      <c r="AD261" s="103">
        <f t="shared" si="33"/>
        <v>4043.06</v>
      </c>
      <c r="AE261" s="103">
        <f t="shared" si="34"/>
        <v>2124.69</v>
      </c>
      <c r="AF261" s="103">
        <f t="shared" si="35"/>
        <v>50</v>
      </c>
      <c r="AG261" s="3"/>
    </row>
    <row r="262" spans="2:33" ht="13.2" x14ac:dyDescent="0.25">
      <c r="B262" s="1" t="str">
        <f>адреса!$G$257</f>
        <v>кв.55</v>
      </c>
      <c r="C262" s="522">
        <f>адреса!$I$257</f>
        <v>50000055</v>
      </c>
      <c r="D262" s="6" t="str">
        <f>адреса!$K$257</f>
        <v>ФИО-5-55</v>
      </c>
      <c r="E262" s="6">
        <v>4632.8999999999996</v>
      </c>
      <c r="F262" s="6">
        <v>2639.06</v>
      </c>
      <c r="G262" s="6">
        <v>0</v>
      </c>
      <c r="H262" s="6">
        <v>1143.55</v>
      </c>
      <c r="I262" s="6">
        <v>-1418.27</v>
      </c>
      <c r="J262" s="6">
        <v>2271.1999999999998</v>
      </c>
      <c r="K262" s="6">
        <v>770.84</v>
      </c>
      <c r="L262" s="6"/>
      <c r="M262" s="6">
        <v>0</v>
      </c>
      <c r="N262" s="6">
        <v>50</v>
      </c>
      <c r="O262" s="6">
        <v>0</v>
      </c>
      <c r="P262" s="6">
        <v>0</v>
      </c>
      <c r="Q262" s="6">
        <v>0</v>
      </c>
      <c r="R262" s="6">
        <v>0</v>
      </c>
      <c r="S262" s="6"/>
      <c r="T262" s="6"/>
      <c r="U262" s="6"/>
      <c r="V262" s="6">
        <v>5456.38</v>
      </c>
      <c r="W262" s="6">
        <v>4632.8999999999996</v>
      </c>
      <c r="X262" s="6">
        <v>5456.38</v>
      </c>
      <c r="Y262" s="513">
        <f>IF(A262&lt;&gt;"",IF(A262=мар17!A262,0,1),IF(AND(B262=мар17!B262,C262=мар17!C262),0,1))</f>
        <v>0</v>
      </c>
      <c r="Z262" s="70" t="str">
        <f t="shared" si="32"/>
        <v>ул. Пятая д.5</v>
      </c>
      <c r="AA262" s="504">
        <f>IF($B262&lt;&gt;"",MAX(AA$7:AA261)+1,0)</f>
        <v>251</v>
      </c>
      <c r="AB262" s="502">
        <f t="shared" si="27"/>
        <v>262</v>
      </c>
      <c r="AC262" s="504">
        <f>1</f>
        <v>1</v>
      </c>
      <c r="AD262" s="103">
        <f t="shared" si="33"/>
        <v>2639.06</v>
      </c>
      <c r="AE262" s="103">
        <f t="shared" si="34"/>
        <v>2767.3199999999997</v>
      </c>
      <c r="AF262" s="103">
        <f t="shared" si="35"/>
        <v>50.000000000000455</v>
      </c>
      <c r="AG262" s="3"/>
    </row>
    <row r="263" spans="2:33" ht="13.2" x14ac:dyDescent="0.25">
      <c r="B263" s="1" t="str">
        <f>адреса!$G$258</f>
        <v>кв.56</v>
      </c>
      <c r="C263" s="522">
        <f>адреса!$I$258</f>
        <v>50000056</v>
      </c>
      <c r="D263" s="6" t="str">
        <f>адреса!$K$258</f>
        <v>ФИО-5-56</v>
      </c>
      <c r="E263" s="6">
        <v>0</v>
      </c>
      <c r="F263" s="6">
        <v>1685.55</v>
      </c>
      <c r="G263" s="6">
        <v>0</v>
      </c>
      <c r="H263" s="6">
        <v>730.44</v>
      </c>
      <c r="I263" s="6">
        <v>324.94</v>
      </c>
      <c r="J263" s="6">
        <v>1703.4</v>
      </c>
      <c r="K263" s="6">
        <v>715.78</v>
      </c>
      <c r="L263" s="6"/>
      <c r="M263" s="6">
        <v>0</v>
      </c>
      <c r="N263" s="6">
        <v>50</v>
      </c>
      <c r="O263" s="6">
        <v>0</v>
      </c>
      <c r="P263" s="6">
        <v>0</v>
      </c>
      <c r="Q263" s="6">
        <v>0</v>
      </c>
      <c r="R263" s="6">
        <v>0</v>
      </c>
      <c r="S263" s="6"/>
      <c r="T263" s="6"/>
      <c r="U263" s="6"/>
      <c r="V263" s="6">
        <v>5210.1099999999997</v>
      </c>
      <c r="W263" s="6">
        <v>0</v>
      </c>
      <c r="X263" s="6">
        <v>5210.1099999999997</v>
      </c>
      <c r="Y263" s="513">
        <f>IF(A263&lt;&gt;"",IF(A263=мар17!A263,0,1),IF(AND(B263=мар17!B263,C263=мар17!C263),0,1))</f>
        <v>0</v>
      </c>
      <c r="Z263" s="70" t="str">
        <f t="shared" si="32"/>
        <v>ул. Пятая д.5</v>
      </c>
      <c r="AA263" s="504">
        <f>IF($B263&lt;&gt;"",MAX(AA$7:AA262)+1,0)</f>
        <v>252</v>
      </c>
      <c r="AB263" s="502">
        <f t="shared" si="27"/>
        <v>263</v>
      </c>
      <c r="AC263" s="504">
        <f>1</f>
        <v>1</v>
      </c>
      <c r="AD263" s="103">
        <f t="shared" si="33"/>
        <v>1685.55</v>
      </c>
      <c r="AE263" s="103">
        <f t="shared" si="34"/>
        <v>3474.5600000000004</v>
      </c>
      <c r="AF263" s="103">
        <f t="shared" si="35"/>
        <v>49.999999999999091</v>
      </c>
      <c r="AG263" s="3"/>
    </row>
    <row r="264" spans="2:33" ht="13.2" x14ac:dyDescent="0.25">
      <c r="B264" s="1" t="str">
        <f>адреса!$G$259</f>
        <v>кв.57</v>
      </c>
      <c r="C264" s="522">
        <f>адреса!$I$259</f>
        <v>50000057</v>
      </c>
      <c r="D264" s="6" t="str">
        <f>адреса!$K$259</f>
        <v>ФИО-5-57</v>
      </c>
      <c r="E264" s="6">
        <v>3952.83</v>
      </c>
      <c r="F264" s="6">
        <v>1663.02</v>
      </c>
      <c r="G264" s="6">
        <v>0</v>
      </c>
      <c r="H264" s="6">
        <v>720.46</v>
      </c>
      <c r="I264" s="6">
        <v>187.67</v>
      </c>
      <c r="J264" s="6">
        <v>709.75</v>
      </c>
      <c r="K264" s="6">
        <v>357.89</v>
      </c>
      <c r="L264" s="6"/>
      <c r="M264" s="6">
        <v>0</v>
      </c>
      <c r="N264" s="6">
        <v>50</v>
      </c>
      <c r="O264" s="6">
        <v>0</v>
      </c>
      <c r="P264" s="6">
        <v>0</v>
      </c>
      <c r="Q264" s="6">
        <v>0</v>
      </c>
      <c r="R264" s="6">
        <v>0</v>
      </c>
      <c r="S264" s="6"/>
      <c r="T264" s="6"/>
      <c r="U264" s="6"/>
      <c r="V264" s="6">
        <v>3688.79</v>
      </c>
      <c r="W264" s="6">
        <v>4500</v>
      </c>
      <c r="X264" s="6">
        <v>3141.62</v>
      </c>
      <c r="Y264" s="513">
        <f>IF(A264&lt;&gt;"",IF(A264=мар17!A264,0,1),IF(AND(B264=мар17!B264,C264=мар17!C264),0,1))</f>
        <v>0</v>
      </c>
      <c r="Z264" s="70" t="str">
        <f t="shared" si="32"/>
        <v>ул. Пятая д.5</v>
      </c>
      <c r="AA264" s="504">
        <f>IF($B264&lt;&gt;"",MAX(AA$7:AA263)+1,0)</f>
        <v>253</v>
      </c>
      <c r="AB264" s="502">
        <f t="shared" si="27"/>
        <v>264</v>
      </c>
      <c r="AC264" s="504">
        <f>1</f>
        <v>1</v>
      </c>
      <c r="AD264" s="103">
        <f t="shared" si="33"/>
        <v>1663.02</v>
      </c>
      <c r="AE264" s="103">
        <f t="shared" si="34"/>
        <v>1975.77</v>
      </c>
      <c r="AF264" s="103">
        <f t="shared" si="35"/>
        <v>50</v>
      </c>
      <c r="AG264" s="3"/>
    </row>
    <row r="265" spans="2:33" ht="13.2" x14ac:dyDescent="0.25">
      <c r="B265" s="1" t="str">
        <f>адреса!$G$260</f>
        <v>кв.58</v>
      </c>
      <c r="C265" s="522">
        <f>адреса!$I$260</f>
        <v>50000058</v>
      </c>
      <c r="D265" s="6" t="str">
        <f>адреса!$K$260</f>
        <v>ФИО-5-58</v>
      </c>
      <c r="E265" s="6">
        <v>7830.83</v>
      </c>
      <c r="F265" s="6">
        <v>4043.06</v>
      </c>
      <c r="G265" s="6">
        <v>0</v>
      </c>
      <c r="H265" s="6">
        <v>1750.26</v>
      </c>
      <c r="I265" s="6">
        <v>118.04</v>
      </c>
      <c r="J265" s="6">
        <v>425.85</v>
      </c>
      <c r="K265" s="6">
        <v>220.24</v>
      </c>
      <c r="L265" s="6"/>
      <c r="M265" s="6">
        <v>0</v>
      </c>
      <c r="N265" s="6">
        <v>50</v>
      </c>
      <c r="O265" s="6">
        <v>0</v>
      </c>
      <c r="P265" s="6">
        <v>0</v>
      </c>
      <c r="Q265" s="6">
        <v>0</v>
      </c>
      <c r="R265" s="6">
        <v>0</v>
      </c>
      <c r="S265" s="6"/>
      <c r="T265" s="6"/>
      <c r="U265" s="6"/>
      <c r="V265" s="6">
        <v>6607.45</v>
      </c>
      <c r="W265" s="6">
        <v>7830.83</v>
      </c>
      <c r="X265" s="6">
        <v>6607.45</v>
      </c>
      <c r="Y265" s="513">
        <f>IF(A265&lt;&gt;"",IF(A265=мар17!A265,0,1),IF(AND(B265=мар17!B265,C265=мар17!C265),0,1))</f>
        <v>0</v>
      </c>
      <c r="Z265" s="70" t="str">
        <f t="shared" si="32"/>
        <v>ул. Пятая д.5</v>
      </c>
      <c r="AA265" s="504">
        <f>IF($B265&lt;&gt;"",MAX(AA$7:AA264)+1,0)</f>
        <v>254</v>
      </c>
      <c r="AB265" s="502">
        <f t="shared" ref="AB265:AB305" si="36">AB264+1</f>
        <v>265</v>
      </c>
      <c r="AC265" s="504">
        <f>1</f>
        <v>1</v>
      </c>
      <c r="AD265" s="103">
        <f t="shared" si="33"/>
        <v>4043.06</v>
      </c>
      <c r="AE265" s="103">
        <f t="shared" si="34"/>
        <v>2514.3900000000003</v>
      </c>
      <c r="AF265" s="103">
        <f t="shared" si="35"/>
        <v>49.999999999999545</v>
      </c>
      <c r="AG265" s="3"/>
    </row>
    <row r="266" spans="2:33" ht="13.2" x14ac:dyDescent="0.25">
      <c r="B266" s="1" t="str">
        <f>адреса!$G$261</f>
        <v>кв.59</v>
      </c>
      <c r="C266" s="522">
        <f>адреса!$I$261</f>
        <v>50000059</v>
      </c>
      <c r="D266" s="6" t="str">
        <f>адреса!$K$261</f>
        <v>ФИО-5-59</v>
      </c>
      <c r="E266" s="6">
        <v>5287.24</v>
      </c>
      <c r="F266" s="6">
        <v>2639.06</v>
      </c>
      <c r="G266" s="6">
        <v>0</v>
      </c>
      <c r="H266" s="6">
        <v>1143.55</v>
      </c>
      <c r="I266" s="6">
        <v>114.79</v>
      </c>
      <c r="J266" s="6">
        <v>402.14</v>
      </c>
      <c r="K266" s="6">
        <v>217.79</v>
      </c>
      <c r="L266" s="6"/>
      <c r="M266" s="6">
        <v>0</v>
      </c>
      <c r="N266" s="6">
        <v>50</v>
      </c>
      <c r="O266" s="6">
        <v>0</v>
      </c>
      <c r="P266" s="6">
        <v>0</v>
      </c>
      <c r="Q266" s="6">
        <v>0</v>
      </c>
      <c r="R266" s="6">
        <v>0</v>
      </c>
      <c r="S266" s="6"/>
      <c r="T266" s="6"/>
      <c r="U266" s="6"/>
      <c r="V266" s="6">
        <v>4567.33</v>
      </c>
      <c r="W266" s="6">
        <v>5287.24</v>
      </c>
      <c r="X266" s="6">
        <v>4567.33</v>
      </c>
      <c r="Y266" s="513">
        <f>IF(A266&lt;&gt;"",IF(A266=мар17!A266,0,1),IF(AND(B266=мар17!B266,C266=мар17!C266),0,1))</f>
        <v>0</v>
      </c>
      <c r="Z266" s="70" t="str">
        <f t="shared" si="32"/>
        <v>ул. Пятая д.5</v>
      </c>
      <c r="AA266" s="504">
        <f>IF($B266&lt;&gt;"",MAX(AA$7:AA265)+1,0)</f>
        <v>255</v>
      </c>
      <c r="AB266" s="502">
        <f t="shared" si="36"/>
        <v>266</v>
      </c>
      <c r="AC266" s="504">
        <f>1</f>
        <v>1</v>
      </c>
      <c r="AD266" s="103">
        <f t="shared" si="33"/>
        <v>2639.06</v>
      </c>
      <c r="AE266" s="103">
        <f t="shared" si="34"/>
        <v>1878.27</v>
      </c>
      <c r="AF266" s="103">
        <f t="shared" si="35"/>
        <v>50</v>
      </c>
      <c r="AG266" s="3"/>
    </row>
    <row r="267" spans="2:33" ht="13.2" x14ac:dyDescent="0.25">
      <c r="B267" s="1" t="str">
        <f>адреса!$G$262</f>
        <v>кв.60</v>
      </c>
      <c r="C267" s="522">
        <f>адреса!$I$262</f>
        <v>50000060</v>
      </c>
      <c r="D267" s="6" t="str">
        <f>адреса!$K$262</f>
        <v>ФИО-5-60</v>
      </c>
      <c r="E267" s="6">
        <v>155608.37</v>
      </c>
      <c r="F267" s="6">
        <v>1689.3</v>
      </c>
      <c r="G267" s="6">
        <v>0</v>
      </c>
      <c r="H267" s="6">
        <v>732.43</v>
      </c>
      <c r="I267" s="6">
        <v>-1949.87</v>
      </c>
      <c r="J267" s="6">
        <v>1060.51</v>
      </c>
      <c r="K267" s="6">
        <v>889.36</v>
      </c>
      <c r="L267" s="6"/>
      <c r="M267" s="6">
        <v>0</v>
      </c>
      <c r="N267" s="6">
        <v>50</v>
      </c>
      <c r="O267" s="6">
        <v>0</v>
      </c>
      <c r="P267" s="6">
        <v>0</v>
      </c>
      <c r="Q267" s="6">
        <v>0</v>
      </c>
      <c r="R267" s="6">
        <v>0</v>
      </c>
      <c r="S267" s="6"/>
      <c r="T267" s="6"/>
      <c r="U267" s="6"/>
      <c r="V267" s="6">
        <v>2471.73</v>
      </c>
      <c r="W267" s="6">
        <v>0</v>
      </c>
      <c r="X267" s="6">
        <v>158080.1</v>
      </c>
      <c r="Y267" s="513">
        <f>IF(A267&lt;&gt;"",IF(A267=мар17!A267,0,1),IF(AND(B267=мар17!B267,C267=мар17!C267),0,1))</f>
        <v>0</v>
      </c>
      <c r="Z267" s="70" t="str">
        <f t="shared" si="32"/>
        <v>ул. Пятая д.5</v>
      </c>
      <c r="AA267" s="504">
        <f>IF($B267&lt;&gt;"",MAX(AA$7:AA266)+1,0)</f>
        <v>256</v>
      </c>
      <c r="AB267" s="502">
        <f t="shared" si="36"/>
        <v>267</v>
      </c>
      <c r="AC267" s="504">
        <f>1</f>
        <v>1</v>
      </c>
      <c r="AD267" s="103">
        <f t="shared" si="33"/>
        <v>1689.3</v>
      </c>
      <c r="AE267" s="103">
        <f t="shared" si="34"/>
        <v>732.43</v>
      </c>
      <c r="AF267" s="103">
        <f t="shared" si="35"/>
        <v>50.000000000000114</v>
      </c>
      <c r="AG267" s="3"/>
    </row>
    <row r="268" spans="2:33" ht="13.2" x14ac:dyDescent="0.25">
      <c r="B268" s="1" t="str">
        <f>адреса!$G$263</f>
        <v>кв.61</v>
      </c>
      <c r="C268" s="522">
        <f>адреса!$I$263</f>
        <v>50000061</v>
      </c>
      <c r="D268" s="6" t="str">
        <f>адреса!$K$263</f>
        <v>ФИО-5-61</v>
      </c>
      <c r="E268" s="6">
        <v>139401.89000000001</v>
      </c>
      <c r="F268" s="6">
        <v>1670.53</v>
      </c>
      <c r="G268" s="6">
        <v>0</v>
      </c>
      <c r="H268" s="6">
        <v>724.45</v>
      </c>
      <c r="I268" s="6">
        <v>394.57</v>
      </c>
      <c r="J268" s="6">
        <v>1277.55</v>
      </c>
      <c r="K268" s="6">
        <v>715.78</v>
      </c>
      <c r="L268" s="6"/>
      <c r="M268" s="6">
        <v>0</v>
      </c>
      <c r="N268" s="6">
        <v>50</v>
      </c>
      <c r="O268" s="6">
        <v>0</v>
      </c>
      <c r="P268" s="6">
        <v>0</v>
      </c>
      <c r="Q268" s="6">
        <v>0</v>
      </c>
      <c r="R268" s="6">
        <v>0</v>
      </c>
      <c r="S268" s="6"/>
      <c r="T268" s="6"/>
      <c r="U268" s="6"/>
      <c r="V268" s="6">
        <v>4832.88</v>
      </c>
      <c r="W268" s="6">
        <v>0</v>
      </c>
      <c r="X268" s="6">
        <v>144234.76999999999</v>
      </c>
      <c r="Y268" s="513">
        <f>IF(A268&lt;&gt;"",IF(A268=мар17!A268,0,1),IF(AND(B268=мар17!B268,C268=мар17!C268),0,1))</f>
        <v>0</v>
      </c>
      <c r="Z268" s="70" t="str">
        <f t="shared" si="32"/>
        <v>ул. Пятая д.5</v>
      </c>
      <c r="AA268" s="504">
        <f>IF($B268&lt;&gt;"",MAX(AA$7:AA267)+1,0)</f>
        <v>257</v>
      </c>
      <c r="AB268" s="502">
        <f t="shared" si="36"/>
        <v>268</v>
      </c>
      <c r="AC268" s="504">
        <f>1</f>
        <v>1</v>
      </c>
      <c r="AD268" s="103">
        <f t="shared" si="33"/>
        <v>1670.53</v>
      </c>
      <c r="AE268" s="103">
        <f t="shared" si="34"/>
        <v>3112.3499999999995</v>
      </c>
      <c r="AF268" s="103">
        <f t="shared" si="35"/>
        <v>50.000000000000909</v>
      </c>
      <c r="AG268" s="3"/>
    </row>
    <row r="269" spans="2:33" ht="13.2" x14ac:dyDescent="0.25">
      <c r="B269" s="1" t="str">
        <f>адреса!$G$264</f>
        <v>кв.62</v>
      </c>
      <c r="C269" s="522">
        <f>адреса!$I$264</f>
        <v>50000062</v>
      </c>
      <c r="D269" s="6" t="str">
        <f>адреса!$K$264</f>
        <v>ФИО-5-62</v>
      </c>
      <c r="E269" s="6">
        <v>30438.14</v>
      </c>
      <c r="F269" s="6">
        <v>4043.06</v>
      </c>
      <c r="G269" s="6">
        <v>0</v>
      </c>
      <c r="H269" s="6">
        <v>1750.26</v>
      </c>
      <c r="I269" s="6">
        <v>1.99</v>
      </c>
      <c r="J269" s="6">
        <v>0</v>
      </c>
      <c r="K269" s="6">
        <v>0</v>
      </c>
      <c r="L269" s="6"/>
      <c r="M269" s="6">
        <v>0</v>
      </c>
      <c r="N269" s="6">
        <v>50</v>
      </c>
      <c r="O269" s="6">
        <v>0</v>
      </c>
      <c r="P269" s="6">
        <v>0</v>
      </c>
      <c r="Q269" s="6">
        <v>0</v>
      </c>
      <c r="R269" s="6">
        <v>0</v>
      </c>
      <c r="S269" s="6"/>
      <c r="T269" s="6"/>
      <c r="U269" s="6"/>
      <c r="V269" s="6">
        <v>5845.31</v>
      </c>
      <c r="W269" s="6">
        <v>7068.69</v>
      </c>
      <c r="X269" s="6">
        <v>29214.76</v>
      </c>
      <c r="Y269" s="513">
        <f>IF(A269&lt;&gt;"",IF(A269=мар17!A269,0,1),IF(AND(B269=мар17!B269,C269=мар17!C269),0,1))</f>
        <v>0</v>
      </c>
      <c r="Z269" s="70" t="str">
        <f t="shared" si="32"/>
        <v>ул. Пятая д.5</v>
      </c>
      <c r="AA269" s="504">
        <f>IF($B269&lt;&gt;"",MAX(AA$7:AA268)+1,0)</f>
        <v>258</v>
      </c>
      <c r="AB269" s="502">
        <f t="shared" si="36"/>
        <v>269</v>
      </c>
      <c r="AC269" s="504">
        <f>1</f>
        <v>1</v>
      </c>
      <c r="AD269" s="103">
        <f t="shared" si="33"/>
        <v>4043.06</v>
      </c>
      <c r="AE269" s="103">
        <f t="shared" si="34"/>
        <v>1752.25</v>
      </c>
      <c r="AF269" s="103">
        <f t="shared" si="35"/>
        <v>50.000000000000455</v>
      </c>
      <c r="AG269" s="3"/>
    </row>
    <row r="270" spans="2:33" ht="13.2" x14ac:dyDescent="0.25">
      <c r="B270" s="1" t="str">
        <f>адреса!$G$265</f>
        <v>кв.63</v>
      </c>
      <c r="C270" s="522">
        <f>адреса!$I$265</f>
        <v>50000063</v>
      </c>
      <c r="D270" s="6" t="str">
        <f>адреса!$K$265</f>
        <v>ФИО-5-63</v>
      </c>
      <c r="E270" s="6">
        <v>6687.16</v>
      </c>
      <c r="F270" s="6">
        <v>2642.82</v>
      </c>
      <c r="G270" s="6">
        <v>0</v>
      </c>
      <c r="H270" s="6">
        <v>1145.55</v>
      </c>
      <c r="I270" s="6">
        <v>72.459999999999994</v>
      </c>
      <c r="J270" s="6">
        <v>294.97000000000003</v>
      </c>
      <c r="K270" s="6">
        <v>143.46</v>
      </c>
      <c r="L270" s="6"/>
      <c r="M270" s="6">
        <v>0</v>
      </c>
      <c r="N270" s="6">
        <v>50</v>
      </c>
      <c r="O270" s="6">
        <v>0</v>
      </c>
      <c r="P270" s="6">
        <v>0</v>
      </c>
      <c r="Q270" s="6">
        <v>0</v>
      </c>
      <c r="R270" s="6">
        <v>0</v>
      </c>
      <c r="S270" s="6"/>
      <c r="T270" s="6"/>
      <c r="U270" s="6"/>
      <c r="V270" s="6">
        <v>4349.26</v>
      </c>
      <c r="W270" s="6">
        <v>6687.16</v>
      </c>
      <c r="X270" s="6">
        <v>4349.26</v>
      </c>
      <c r="Y270" s="513">
        <f>IF(A270&lt;&gt;"",IF(A270=мар17!A270,0,1),IF(AND(B270=мар17!B270,C270=мар17!C270),0,1))</f>
        <v>0</v>
      </c>
      <c r="Z270" s="70" t="str">
        <f t="shared" si="32"/>
        <v>ул. Пятая д.5</v>
      </c>
      <c r="AA270" s="504">
        <f>IF($B270&lt;&gt;"",MAX(AA$7:AA269)+1,0)</f>
        <v>259</v>
      </c>
      <c r="AB270" s="502">
        <f t="shared" si="36"/>
        <v>270</v>
      </c>
      <c r="AC270" s="504">
        <f>1</f>
        <v>1</v>
      </c>
      <c r="AD270" s="103">
        <f t="shared" si="33"/>
        <v>2642.82</v>
      </c>
      <c r="AE270" s="103">
        <f t="shared" si="34"/>
        <v>1656.44</v>
      </c>
      <c r="AF270" s="103">
        <f t="shared" si="35"/>
        <v>50</v>
      </c>
      <c r="AG270" s="3"/>
    </row>
    <row r="271" spans="2:33" ht="13.2" x14ac:dyDescent="0.25">
      <c r="B271" s="1" t="str">
        <f>адреса!$G$266</f>
        <v>кв.64</v>
      </c>
      <c r="C271" s="522">
        <f>адреса!$I$266</f>
        <v>50000064</v>
      </c>
      <c r="D271" s="6" t="str">
        <f>адреса!$K$266</f>
        <v>ФИО-5-64</v>
      </c>
      <c r="E271" s="6">
        <v>2976.89</v>
      </c>
      <c r="F271" s="6">
        <v>1685.55</v>
      </c>
      <c r="G271" s="6">
        <v>0</v>
      </c>
      <c r="H271" s="6">
        <v>730.44</v>
      </c>
      <c r="I271" s="6">
        <v>278.52</v>
      </c>
      <c r="J271" s="6">
        <v>567.79999999999995</v>
      </c>
      <c r="K271" s="6">
        <v>440.48</v>
      </c>
      <c r="L271" s="6"/>
      <c r="M271" s="6">
        <v>0</v>
      </c>
      <c r="N271" s="6">
        <v>50</v>
      </c>
      <c r="O271" s="6">
        <v>0</v>
      </c>
      <c r="P271" s="6">
        <v>0</v>
      </c>
      <c r="Q271" s="6">
        <v>0</v>
      </c>
      <c r="R271" s="6">
        <v>0</v>
      </c>
      <c r="S271" s="6"/>
      <c r="T271" s="6"/>
      <c r="U271" s="6"/>
      <c r="V271" s="6">
        <v>3752.79</v>
      </c>
      <c r="W271" s="6">
        <v>2976.89</v>
      </c>
      <c r="X271" s="6">
        <v>3752.79</v>
      </c>
      <c r="Y271" s="513">
        <f>IF(A271&lt;&gt;"",IF(A271=мар17!A271,0,1),IF(AND(B271=мар17!B271,C271=мар17!C271),0,1))</f>
        <v>0</v>
      </c>
      <c r="Z271" s="70" t="str">
        <f t="shared" si="32"/>
        <v>ул. Пятая д.5</v>
      </c>
      <c r="AA271" s="504">
        <f>IF($B271&lt;&gt;"",MAX(AA$7:AA270)+1,0)</f>
        <v>260</v>
      </c>
      <c r="AB271" s="502">
        <f t="shared" si="36"/>
        <v>271</v>
      </c>
      <c r="AC271" s="504">
        <f>1</f>
        <v>1</v>
      </c>
      <c r="AD271" s="103">
        <f t="shared" si="33"/>
        <v>1685.55</v>
      </c>
      <c r="AE271" s="103">
        <f t="shared" si="34"/>
        <v>2017.24</v>
      </c>
      <c r="AF271" s="103">
        <f t="shared" si="35"/>
        <v>49.999999999999773</v>
      </c>
      <c r="AG271" s="3"/>
    </row>
    <row r="272" spans="2:33" ht="13.2" x14ac:dyDescent="0.25">
      <c r="B272" s="1" t="str">
        <f>адреса!$G$267</f>
        <v>кв.65</v>
      </c>
      <c r="C272" s="522">
        <f>адреса!$I$267</f>
        <v>50000065</v>
      </c>
      <c r="D272" s="6" t="str">
        <f>адреса!$K$267</f>
        <v>ФИО-5-65</v>
      </c>
      <c r="E272" s="6">
        <v>9406.7099999999991</v>
      </c>
      <c r="F272" s="6">
        <v>1644.25</v>
      </c>
      <c r="G272" s="6">
        <v>0</v>
      </c>
      <c r="H272" s="6">
        <v>712.48</v>
      </c>
      <c r="I272" s="6">
        <v>0</v>
      </c>
      <c r="J272" s="6">
        <v>0</v>
      </c>
      <c r="K272" s="6">
        <v>0</v>
      </c>
      <c r="L272" s="6"/>
      <c r="M272" s="6">
        <v>0</v>
      </c>
      <c r="N272" s="6">
        <v>50</v>
      </c>
      <c r="O272" s="6">
        <v>0</v>
      </c>
      <c r="P272" s="6">
        <v>0</v>
      </c>
      <c r="Q272" s="6">
        <v>0</v>
      </c>
      <c r="R272" s="6">
        <v>0</v>
      </c>
      <c r="S272" s="6"/>
      <c r="T272" s="6"/>
      <c r="U272" s="6"/>
      <c r="V272" s="6">
        <v>2406.73</v>
      </c>
      <c r="W272" s="6">
        <v>2803.77</v>
      </c>
      <c r="X272" s="6">
        <v>9009.67</v>
      </c>
      <c r="Y272" s="513">
        <f>IF(A272&lt;&gt;"",IF(A272=мар17!A272,0,1),IF(AND(B272=мар17!B272,C272=мар17!C272),0,1))</f>
        <v>0</v>
      </c>
      <c r="Z272" s="70" t="str">
        <f t="shared" si="32"/>
        <v>ул. Пятая д.5</v>
      </c>
      <c r="AA272" s="504">
        <f>IF($B272&lt;&gt;"",MAX(AA$7:AA271)+1,0)</f>
        <v>261</v>
      </c>
      <c r="AB272" s="502">
        <f t="shared" si="36"/>
        <v>272</v>
      </c>
      <c r="AC272" s="504">
        <f>1</f>
        <v>1</v>
      </c>
      <c r="AD272" s="103">
        <f t="shared" si="33"/>
        <v>1644.25</v>
      </c>
      <c r="AE272" s="103">
        <f t="shared" si="34"/>
        <v>712.48</v>
      </c>
      <c r="AF272" s="103">
        <f t="shared" si="35"/>
        <v>50</v>
      </c>
      <c r="AG272" s="3"/>
    </row>
    <row r="273" spans="2:33" ht="13.2" x14ac:dyDescent="0.25">
      <c r="B273" s="1" t="str">
        <f>адреса!$G$268</f>
        <v>кв.66</v>
      </c>
      <c r="C273" s="522">
        <f>адреса!$I$268</f>
        <v>50000066</v>
      </c>
      <c r="D273" s="6" t="str">
        <f>адреса!$K$268</f>
        <v>ФИО-5-66</v>
      </c>
      <c r="E273" s="6">
        <v>51739.61</v>
      </c>
      <c r="F273" s="6">
        <v>2642.82</v>
      </c>
      <c r="G273" s="6">
        <v>0</v>
      </c>
      <c r="H273" s="6">
        <v>1145.55</v>
      </c>
      <c r="I273" s="6">
        <v>0</v>
      </c>
      <c r="J273" s="6">
        <v>0</v>
      </c>
      <c r="K273" s="6">
        <v>0</v>
      </c>
      <c r="L273" s="6"/>
      <c r="M273" s="6">
        <v>0</v>
      </c>
      <c r="N273" s="6">
        <v>50</v>
      </c>
      <c r="O273" s="6">
        <v>0</v>
      </c>
      <c r="P273" s="6">
        <v>0</v>
      </c>
      <c r="Q273" s="6">
        <v>0</v>
      </c>
      <c r="R273" s="6">
        <v>0</v>
      </c>
      <c r="S273" s="6"/>
      <c r="T273" s="6"/>
      <c r="U273" s="6"/>
      <c r="V273" s="6">
        <v>3838.37</v>
      </c>
      <c r="W273" s="6">
        <v>0</v>
      </c>
      <c r="X273" s="6">
        <v>55577.98</v>
      </c>
      <c r="Y273" s="513">
        <f>IF(A273&lt;&gt;"",IF(A273=мар17!A273,0,1),IF(AND(B273=мар17!B273,C273=мар17!C273),0,1))</f>
        <v>0</v>
      </c>
      <c r="Z273" s="70" t="str">
        <f t="shared" si="32"/>
        <v>ул. Пятая д.5</v>
      </c>
      <c r="AA273" s="504">
        <f>IF($B273&lt;&gt;"",MAX(AA$7:AA272)+1,0)</f>
        <v>262</v>
      </c>
      <c r="AB273" s="502">
        <f t="shared" si="36"/>
        <v>273</v>
      </c>
      <c r="AC273" s="504">
        <f>1</f>
        <v>1</v>
      </c>
      <c r="AD273" s="103">
        <f t="shared" si="33"/>
        <v>2642.82</v>
      </c>
      <c r="AE273" s="103">
        <f t="shared" si="34"/>
        <v>1145.55</v>
      </c>
      <c r="AF273" s="103">
        <f t="shared" si="35"/>
        <v>49.999999999999773</v>
      </c>
      <c r="AG273" s="3"/>
    </row>
    <row r="274" spans="2:33" ht="13.2" x14ac:dyDescent="0.25">
      <c r="B274" s="1" t="str">
        <f>адреса!$G$269</f>
        <v>кв.67</v>
      </c>
      <c r="C274" s="522">
        <f>адреса!$I$269</f>
        <v>50000067</v>
      </c>
      <c r="D274" s="6" t="str">
        <f>адреса!$K$269</f>
        <v>ФИО-5-67</v>
      </c>
      <c r="E274" s="6">
        <v>4600.16</v>
      </c>
      <c r="F274" s="6">
        <v>2620.29</v>
      </c>
      <c r="G274" s="6">
        <v>0</v>
      </c>
      <c r="H274" s="6">
        <v>1135.57</v>
      </c>
      <c r="I274" s="6">
        <v>-2</v>
      </c>
      <c r="J274" s="6">
        <v>0</v>
      </c>
      <c r="K274" s="6">
        <v>0</v>
      </c>
      <c r="L274" s="6"/>
      <c r="M274" s="6">
        <v>0</v>
      </c>
      <c r="N274" s="6">
        <v>50</v>
      </c>
      <c r="O274" s="6">
        <v>0</v>
      </c>
      <c r="P274" s="6">
        <v>0</v>
      </c>
      <c r="Q274" s="6">
        <v>0</v>
      </c>
      <c r="R274" s="6">
        <v>0</v>
      </c>
      <c r="S274" s="6"/>
      <c r="T274" s="6"/>
      <c r="U274" s="6"/>
      <c r="V274" s="6">
        <v>3803.86</v>
      </c>
      <c r="W274" s="6">
        <v>0</v>
      </c>
      <c r="X274" s="6">
        <v>8404.02</v>
      </c>
      <c r="Y274" s="513">
        <f>IF(A274&lt;&gt;"",IF(A274=мар17!A274,0,1),IF(AND(B274=мар17!B274,C274=мар17!C274),0,1))</f>
        <v>0</v>
      </c>
      <c r="Z274" s="70" t="str">
        <f t="shared" si="32"/>
        <v>ул. Пятая д.5</v>
      </c>
      <c r="AA274" s="504">
        <f>IF($B274&lt;&gt;"",MAX(AA$7:AA273)+1,0)</f>
        <v>263</v>
      </c>
      <c r="AB274" s="502">
        <f t="shared" si="36"/>
        <v>274</v>
      </c>
      <c r="AC274" s="504">
        <f>1</f>
        <v>1</v>
      </c>
      <c r="AD274" s="103">
        <f t="shared" si="33"/>
        <v>2620.29</v>
      </c>
      <c r="AE274" s="103">
        <f t="shared" si="34"/>
        <v>1133.57</v>
      </c>
      <c r="AF274" s="103">
        <f t="shared" si="35"/>
        <v>50.000000000000227</v>
      </c>
      <c r="AG274" s="3"/>
    </row>
    <row r="275" spans="2:33" ht="13.2" x14ac:dyDescent="0.25">
      <c r="B275" s="1" t="str">
        <f>адреса!$G$270</f>
        <v>кв.68</v>
      </c>
      <c r="C275" s="522">
        <f>адреса!$I$270</f>
        <v>50000068</v>
      </c>
      <c r="D275" s="6" t="str">
        <f>адреса!$K$270</f>
        <v>ФИО-5-68</v>
      </c>
      <c r="E275" s="6">
        <v>9730.9699999999993</v>
      </c>
      <c r="F275" s="6">
        <v>1685.55</v>
      </c>
      <c r="G275" s="6">
        <v>0</v>
      </c>
      <c r="H275" s="6">
        <v>730.44</v>
      </c>
      <c r="I275" s="6">
        <v>-5874.06</v>
      </c>
      <c r="J275" s="6">
        <v>3974.49</v>
      </c>
      <c r="K275" s="6">
        <v>1899.57</v>
      </c>
      <c r="L275" s="6"/>
      <c r="M275" s="6">
        <v>0</v>
      </c>
      <c r="N275" s="6">
        <v>50</v>
      </c>
      <c r="O275" s="6">
        <v>0</v>
      </c>
      <c r="P275" s="6">
        <v>0</v>
      </c>
      <c r="Q275" s="6">
        <v>0</v>
      </c>
      <c r="R275" s="6">
        <v>0</v>
      </c>
      <c r="S275" s="6"/>
      <c r="T275" s="6"/>
      <c r="U275" s="6"/>
      <c r="V275" s="6">
        <v>2465.9899999999998</v>
      </c>
      <c r="W275" s="6">
        <v>0</v>
      </c>
      <c r="X275" s="6">
        <v>12196.96</v>
      </c>
      <c r="Y275" s="513">
        <f>IF(A275&lt;&gt;"",IF(A275=мар17!A275,0,1),IF(AND(B275=мар17!B275,C275=мар17!C275),0,1))</f>
        <v>0</v>
      </c>
      <c r="Z275" s="70" t="str">
        <f t="shared" si="32"/>
        <v>ул. Пятая д.5</v>
      </c>
      <c r="AA275" s="504">
        <f>IF($B275&lt;&gt;"",MAX(AA$7:AA274)+1,0)</f>
        <v>264</v>
      </c>
      <c r="AB275" s="502">
        <f t="shared" si="36"/>
        <v>275</v>
      </c>
      <c r="AC275" s="504">
        <f>1</f>
        <v>1</v>
      </c>
      <c r="AD275" s="103">
        <f t="shared" si="33"/>
        <v>1685.55</v>
      </c>
      <c r="AE275" s="103">
        <f t="shared" si="34"/>
        <v>730.43999999999892</v>
      </c>
      <c r="AF275" s="103">
        <f t="shared" si="35"/>
        <v>50.000000000000909</v>
      </c>
      <c r="AG275" s="3"/>
    </row>
    <row r="276" spans="2:33" ht="13.2" x14ac:dyDescent="0.25">
      <c r="B276" s="1" t="str">
        <f>адреса!$G$271</f>
        <v>кв.69</v>
      </c>
      <c r="C276" s="522">
        <f>адреса!$I$271</f>
        <v>50000069</v>
      </c>
      <c r="D276" s="6" t="str">
        <f>адреса!$K$271</f>
        <v>ФИО-5-69</v>
      </c>
      <c r="E276" s="6">
        <v>3661.41</v>
      </c>
      <c r="F276" s="6">
        <v>1648.01</v>
      </c>
      <c r="G276" s="6">
        <v>0</v>
      </c>
      <c r="H276" s="6">
        <v>463.61</v>
      </c>
      <c r="I276" s="6">
        <v>366.91</v>
      </c>
      <c r="J276" s="6">
        <v>851.7</v>
      </c>
      <c r="K276" s="6">
        <v>302.83</v>
      </c>
      <c r="L276" s="6"/>
      <c r="M276" s="6">
        <v>0</v>
      </c>
      <c r="N276" s="6">
        <v>50</v>
      </c>
      <c r="O276" s="6">
        <v>0</v>
      </c>
      <c r="P276" s="6">
        <v>0</v>
      </c>
      <c r="Q276" s="6">
        <v>0</v>
      </c>
      <c r="R276" s="6">
        <v>0</v>
      </c>
      <c r="S276" s="6"/>
      <c r="T276" s="6"/>
      <c r="U276" s="6"/>
      <c r="V276" s="6">
        <v>3683.06</v>
      </c>
      <c r="W276" s="6">
        <v>2861.41</v>
      </c>
      <c r="X276" s="6">
        <v>4483.0600000000004</v>
      </c>
      <c r="Y276" s="513">
        <f>IF(A276&lt;&gt;"",IF(A276=мар17!A276,0,1),IF(AND(B276=мар17!B276,C276=мар17!C276),0,1))</f>
        <v>0</v>
      </c>
      <c r="Z276" s="70" t="str">
        <f t="shared" si="32"/>
        <v>ул. Пятая д.5</v>
      </c>
      <c r="AA276" s="504">
        <f>IF($B276&lt;&gt;"",MAX(AA$7:AA275)+1,0)</f>
        <v>265</v>
      </c>
      <c r="AB276" s="502">
        <f t="shared" si="36"/>
        <v>276</v>
      </c>
      <c r="AC276" s="504">
        <f>1</f>
        <v>1</v>
      </c>
      <c r="AD276" s="103">
        <f t="shared" si="33"/>
        <v>1648.01</v>
      </c>
      <c r="AE276" s="103">
        <f t="shared" si="34"/>
        <v>1985.05</v>
      </c>
      <c r="AF276" s="103">
        <f t="shared" si="35"/>
        <v>50</v>
      </c>
      <c r="AG276" s="3"/>
    </row>
    <row r="277" spans="2:33" ht="13.2" x14ac:dyDescent="0.25">
      <c r="B277" s="1" t="str">
        <f>адреса!$G$272</f>
        <v>кв.70</v>
      </c>
      <c r="C277" s="522">
        <f>адреса!$I$272</f>
        <v>50000070</v>
      </c>
      <c r="D277" s="6" t="str">
        <f>адреса!$K$272</f>
        <v>ФИО-5-70</v>
      </c>
      <c r="E277" s="6">
        <v>31157.35</v>
      </c>
      <c r="F277" s="6">
        <v>2646.57</v>
      </c>
      <c r="G277" s="6">
        <v>0</v>
      </c>
      <c r="H277" s="6">
        <v>1145.55</v>
      </c>
      <c r="I277" s="6">
        <v>-24.29</v>
      </c>
      <c r="J277" s="6">
        <v>0</v>
      </c>
      <c r="K277" s="6">
        <v>0</v>
      </c>
      <c r="L277" s="6"/>
      <c r="M277" s="6">
        <v>0</v>
      </c>
      <c r="N277" s="6">
        <v>50</v>
      </c>
      <c r="O277" s="6">
        <v>0</v>
      </c>
      <c r="P277" s="6">
        <v>0</v>
      </c>
      <c r="Q277" s="6">
        <v>0</v>
      </c>
      <c r="R277" s="6">
        <v>0</v>
      </c>
      <c r="S277" s="6"/>
      <c r="T277" s="6"/>
      <c r="U277" s="6"/>
      <c r="V277" s="6">
        <v>3817.83</v>
      </c>
      <c r="W277" s="6">
        <v>0</v>
      </c>
      <c r="X277" s="6">
        <v>34975.18</v>
      </c>
      <c r="Y277" s="513">
        <f>IF(A277&lt;&gt;"",IF(A277=мар17!A277,0,1),IF(AND(B277=мар17!B277,C277=мар17!C277),0,1))</f>
        <v>0</v>
      </c>
      <c r="Z277" s="70" t="str">
        <f t="shared" si="32"/>
        <v>ул. Пятая д.5</v>
      </c>
      <c r="AA277" s="504">
        <f>IF($B277&lt;&gt;"",MAX(AA$7:AA276)+1,0)</f>
        <v>266</v>
      </c>
      <c r="AB277" s="502">
        <f t="shared" si="36"/>
        <v>277</v>
      </c>
      <c r="AC277" s="504">
        <f>1</f>
        <v>1</v>
      </c>
      <c r="AD277" s="103">
        <f t="shared" si="33"/>
        <v>2646.57</v>
      </c>
      <c r="AE277" s="103">
        <f t="shared" si="34"/>
        <v>1121.26</v>
      </c>
      <c r="AF277" s="103">
        <f t="shared" si="35"/>
        <v>49.999999999999773</v>
      </c>
      <c r="AG277" s="3"/>
    </row>
    <row r="278" spans="2:33" ht="13.2" x14ac:dyDescent="0.25">
      <c r="B278" s="1" t="str">
        <f>адреса!$G$273</f>
        <v>кв.71</v>
      </c>
      <c r="C278" s="522">
        <f>адреса!$I$273</f>
        <v>50000071</v>
      </c>
      <c r="D278" s="6" t="str">
        <f>адреса!$K$273</f>
        <v>ФИО-5-71</v>
      </c>
      <c r="E278" s="6">
        <v>-23003.74</v>
      </c>
      <c r="F278" s="6">
        <v>2620.29</v>
      </c>
      <c r="G278" s="6">
        <v>0</v>
      </c>
      <c r="H278" s="6">
        <v>1135.57</v>
      </c>
      <c r="I278" s="6">
        <v>-2</v>
      </c>
      <c r="J278" s="6">
        <v>0</v>
      </c>
      <c r="K278" s="6">
        <v>0</v>
      </c>
      <c r="L278" s="6"/>
      <c r="M278" s="6">
        <v>0</v>
      </c>
      <c r="N278" s="6">
        <v>50</v>
      </c>
      <c r="O278" s="6">
        <v>0</v>
      </c>
      <c r="P278" s="6">
        <v>0</v>
      </c>
      <c r="Q278" s="6">
        <v>0</v>
      </c>
      <c r="R278" s="6">
        <v>0</v>
      </c>
      <c r="S278" s="6"/>
      <c r="T278" s="6"/>
      <c r="U278" s="6"/>
      <c r="V278" s="6">
        <v>3803.86</v>
      </c>
      <c r="W278" s="6">
        <v>0</v>
      </c>
      <c r="X278" s="6">
        <v>-19199.88</v>
      </c>
      <c r="Y278" s="513">
        <f>IF(A278&lt;&gt;"",IF(A278=мар17!A278,0,1),IF(AND(B278=мар17!B278,C278=мар17!C278),0,1))</f>
        <v>0</v>
      </c>
      <c r="Z278" s="70" t="str">
        <f t="shared" si="32"/>
        <v>ул. Пятая д.5</v>
      </c>
      <c r="AA278" s="504">
        <f>IF($B278&lt;&gt;"",MAX(AA$7:AA277)+1,0)</f>
        <v>267</v>
      </c>
      <c r="AB278" s="502">
        <f t="shared" si="36"/>
        <v>278</v>
      </c>
      <c r="AC278" s="504">
        <f>1</f>
        <v>1</v>
      </c>
      <c r="AD278" s="103">
        <f t="shared" si="33"/>
        <v>2620.29</v>
      </c>
      <c r="AE278" s="103">
        <f t="shared" si="34"/>
        <v>1133.57</v>
      </c>
      <c r="AF278" s="103">
        <f t="shared" si="35"/>
        <v>50.000000000000227</v>
      </c>
      <c r="AG278" s="3"/>
    </row>
    <row r="279" spans="2:33" ht="13.2" x14ac:dyDescent="0.25">
      <c r="B279" s="1" t="str">
        <f>адреса!$G$274</f>
        <v>кв.72</v>
      </c>
      <c r="C279" s="522">
        <f>адреса!$I$274</f>
        <v>50000072</v>
      </c>
      <c r="D279" s="6" t="str">
        <f>адреса!$K$274</f>
        <v>ФИО-5-72</v>
      </c>
      <c r="E279" s="6">
        <v>4704.13</v>
      </c>
      <c r="F279" s="6">
        <v>1685.55</v>
      </c>
      <c r="G279" s="6">
        <v>0</v>
      </c>
      <c r="H279" s="6">
        <v>730.44</v>
      </c>
      <c r="I279" s="6">
        <v>116.05</v>
      </c>
      <c r="J279" s="6">
        <v>283.89999999999998</v>
      </c>
      <c r="K279" s="6">
        <v>192.71</v>
      </c>
      <c r="L279" s="6"/>
      <c r="M279" s="6">
        <v>0</v>
      </c>
      <c r="N279" s="6">
        <v>50</v>
      </c>
      <c r="O279" s="6">
        <v>0</v>
      </c>
      <c r="P279" s="6">
        <v>0</v>
      </c>
      <c r="Q279" s="6">
        <v>0</v>
      </c>
      <c r="R279" s="6">
        <v>0</v>
      </c>
      <c r="S279" s="6"/>
      <c r="T279" s="6"/>
      <c r="U279" s="6"/>
      <c r="V279" s="6">
        <v>3058.65</v>
      </c>
      <c r="W279" s="6">
        <v>4704.13</v>
      </c>
      <c r="X279" s="6">
        <v>3058.65</v>
      </c>
      <c r="Y279" s="513">
        <f>IF(A279&lt;&gt;"",IF(A279=мар17!A279,0,1),IF(AND(B279=мар17!B279,C279=мар17!C279),0,1))</f>
        <v>0</v>
      </c>
      <c r="Z279" s="70" t="str">
        <f t="shared" si="32"/>
        <v>ул. Пятая д.5</v>
      </c>
      <c r="AA279" s="504">
        <f>IF($B279&lt;&gt;"",MAX(AA$7:AA278)+1,0)</f>
        <v>268</v>
      </c>
      <c r="AB279" s="502">
        <f t="shared" si="36"/>
        <v>279</v>
      </c>
      <c r="AC279" s="504">
        <f>1</f>
        <v>1</v>
      </c>
      <c r="AD279" s="103">
        <f t="shared" si="33"/>
        <v>1685.55</v>
      </c>
      <c r="AE279" s="103">
        <f t="shared" si="34"/>
        <v>1323.1</v>
      </c>
      <c r="AF279" s="103">
        <f t="shared" si="35"/>
        <v>50.000000000000227</v>
      </c>
      <c r="AG279" s="3"/>
    </row>
    <row r="280" spans="2:33" ht="13.2" x14ac:dyDescent="0.25">
      <c r="B280" s="1" t="str">
        <f>адреса!$G$275</f>
        <v>кв.73</v>
      </c>
      <c r="C280" s="522">
        <f>адреса!$I$275</f>
        <v>50000073</v>
      </c>
      <c r="D280" s="6" t="str">
        <f>адреса!$K$275</f>
        <v>ФИО-5-73</v>
      </c>
      <c r="E280" s="6">
        <v>10007.48</v>
      </c>
      <c r="F280" s="6">
        <v>1648.01</v>
      </c>
      <c r="G280" s="6">
        <v>0</v>
      </c>
      <c r="H280" s="6">
        <v>714.47</v>
      </c>
      <c r="I280" s="6">
        <v>330</v>
      </c>
      <c r="J280" s="6">
        <v>1829.45</v>
      </c>
      <c r="K280" s="6">
        <v>746.78</v>
      </c>
      <c r="L280" s="6"/>
      <c r="M280" s="6">
        <v>0</v>
      </c>
      <c r="N280" s="6">
        <v>50</v>
      </c>
      <c r="O280" s="6">
        <v>0</v>
      </c>
      <c r="P280" s="6">
        <v>0</v>
      </c>
      <c r="Q280" s="6">
        <v>0</v>
      </c>
      <c r="R280" s="6">
        <v>0</v>
      </c>
      <c r="S280" s="6"/>
      <c r="T280" s="6"/>
      <c r="U280" s="6"/>
      <c r="V280" s="6">
        <v>5318.71</v>
      </c>
      <c r="W280" s="6">
        <v>0</v>
      </c>
      <c r="X280" s="6">
        <v>15326.19</v>
      </c>
      <c r="Y280" s="513">
        <f>IF(A280&lt;&gt;"",IF(A280=мар17!A280,0,1),IF(AND(B280=мар17!B280,C280=мар17!C280),0,1))</f>
        <v>0</v>
      </c>
      <c r="Z280" s="70" t="str">
        <f t="shared" si="32"/>
        <v>ул. Пятая д.5</v>
      </c>
      <c r="AA280" s="504">
        <f>IF($B280&lt;&gt;"",MAX(AA$7:AA279)+1,0)</f>
        <v>269</v>
      </c>
      <c r="AB280" s="502">
        <f t="shared" si="36"/>
        <v>280</v>
      </c>
      <c r="AC280" s="504">
        <f>1</f>
        <v>1</v>
      </c>
      <c r="AD280" s="103">
        <f t="shared" si="33"/>
        <v>1648.01</v>
      </c>
      <c r="AE280" s="103">
        <f t="shared" si="34"/>
        <v>3620.7</v>
      </c>
      <c r="AF280" s="103">
        <f t="shared" si="35"/>
        <v>50</v>
      </c>
      <c r="AG280" s="3"/>
    </row>
    <row r="281" spans="2:33" ht="13.2" x14ac:dyDescent="0.25">
      <c r="B281" s="1" t="str">
        <f>адреса!$G$276</f>
        <v>кв.74</v>
      </c>
      <c r="C281" s="522">
        <f>адреса!$I$276</f>
        <v>50000074</v>
      </c>
      <c r="D281" s="6" t="str">
        <f>адреса!$K$276</f>
        <v>ФИО-5-74</v>
      </c>
      <c r="E281" s="6">
        <v>4644.3999999999996</v>
      </c>
      <c r="F281" s="6">
        <v>2646.57</v>
      </c>
      <c r="G281" s="6">
        <v>0</v>
      </c>
      <c r="H281" s="6">
        <v>1145.55</v>
      </c>
      <c r="I281" s="6">
        <v>1.99</v>
      </c>
      <c r="J281" s="6">
        <v>0</v>
      </c>
      <c r="K281" s="6">
        <v>0</v>
      </c>
      <c r="L281" s="6"/>
      <c r="M281" s="6">
        <v>0</v>
      </c>
      <c r="N281" s="6">
        <v>50</v>
      </c>
      <c r="O281" s="6">
        <v>0</v>
      </c>
      <c r="P281" s="6">
        <v>0</v>
      </c>
      <c r="Q281" s="6">
        <v>0</v>
      </c>
      <c r="R281" s="6">
        <v>0</v>
      </c>
      <c r="S281" s="6"/>
      <c r="T281" s="6"/>
      <c r="U281" s="6"/>
      <c r="V281" s="6">
        <v>3844.11</v>
      </c>
      <c r="W281" s="6">
        <v>4644.3999999999996</v>
      </c>
      <c r="X281" s="6">
        <v>3844.11</v>
      </c>
      <c r="Y281" s="513">
        <f>IF(A281&lt;&gt;"",IF(A281=мар17!A281,0,1),IF(AND(B281=мар17!B281,C281=мар17!C281),0,1))</f>
        <v>0</v>
      </c>
      <c r="Z281" s="70" t="str">
        <f t="shared" si="32"/>
        <v>ул. Пятая д.5</v>
      </c>
      <c r="AA281" s="504">
        <f>IF($B281&lt;&gt;"",MAX(AA$7:AA280)+1,0)</f>
        <v>270</v>
      </c>
      <c r="AB281" s="502">
        <f t="shared" si="36"/>
        <v>281</v>
      </c>
      <c r="AC281" s="504">
        <f>1</f>
        <v>1</v>
      </c>
      <c r="AD281" s="103">
        <f t="shared" si="33"/>
        <v>2646.57</v>
      </c>
      <c r="AE281" s="103">
        <f t="shared" si="34"/>
        <v>1147.54</v>
      </c>
      <c r="AF281" s="103">
        <f t="shared" si="35"/>
        <v>50</v>
      </c>
      <c r="AG281" s="3"/>
    </row>
    <row r="282" spans="2:33" ht="13.2" x14ac:dyDescent="0.25">
      <c r="B282" s="1" t="str">
        <f>адреса!$G$277</f>
        <v>кв.75</v>
      </c>
      <c r="C282" s="522">
        <f>адреса!$I$277</f>
        <v>50000075</v>
      </c>
      <c r="D282" s="6" t="str">
        <f>адреса!$K$277</f>
        <v>ФИО-5-75</v>
      </c>
      <c r="E282" s="6">
        <v>4868.4799999999996</v>
      </c>
      <c r="F282" s="6">
        <v>2627.8</v>
      </c>
      <c r="G282" s="6">
        <v>0</v>
      </c>
      <c r="H282" s="6">
        <v>1137.57</v>
      </c>
      <c r="I282" s="6">
        <v>13.45</v>
      </c>
      <c r="J282" s="6">
        <v>62.03</v>
      </c>
      <c r="K282" s="6">
        <v>27.23</v>
      </c>
      <c r="L282" s="6"/>
      <c r="M282" s="6">
        <v>0</v>
      </c>
      <c r="N282" s="6">
        <v>50</v>
      </c>
      <c r="O282" s="6">
        <v>0</v>
      </c>
      <c r="P282" s="6">
        <v>0</v>
      </c>
      <c r="Q282" s="6">
        <v>0</v>
      </c>
      <c r="R282" s="6">
        <v>0</v>
      </c>
      <c r="S282" s="6"/>
      <c r="T282" s="6"/>
      <c r="U282" s="6"/>
      <c r="V282" s="6">
        <v>3918.08</v>
      </c>
      <c r="W282" s="6">
        <v>4868.4799999999996</v>
      </c>
      <c r="X282" s="6">
        <v>3918.08</v>
      </c>
      <c r="Y282" s="513">
        <f>IF(A282&lt;&gt;"",IF(A282=мар17!A282,0,1),IF(AND(B282=мар17!B282,C282=мар17!C282),0,1))</f>
        <v>0</v>
      </c>
      <c r="Z282" s="70" t="str">
        <f t="shared" si="32"/>
        <v>ул. Пятая д.5</v>
      </c>
      <c r="AA282" s="504">
        <f>IF($B282&lt;&gt;"",MAX(AA$7:AA281)+1,0)</f>
        <v>271</v>
      </c>
      <c r="AB282" s="502">
        <f t="shared" si="36"/>
        <v>282</v>
      </c>
      <c r="AC282" s="504">
        <f>1</f>
        <v>1</v>
      </c>
      <c r="AD282" s="103">
        <f t="shared" si="33"/>
        <v>2627.8</v>
      </c>
      <c r="AE282" s="103">
        <f t="shared" si="34"/>
        <v>1240.28</v>
      </c>
      <c r="AF282" s="103">
        <f t="shared" si="35"/>
        <v>49.999999999999773</v>
      </c>
      <c r="AG282" s="3"/>
    </row>
    <row r="283" spans="2:33" ht="13.2" x14ac:dyDescent="0.25">
      <c r="B283" s="1" t="str">
        <f>адреса!$G$278</f>
        <v>кв.76</v>
      </c>
      <c r="C283" s="522">
        <f>адреса!$I$278</f>
        <v>50000076</v>
      </c>
      <c r="D283" s="6" t="str">
        <f>адреса!$K$278</f>
        <v>ФИО-5-76</v>
      </c>
      <c r="E283" s="6">
        <v>5966.22</v>
      </c>
      <c r="F283" s="6">
        <v>1681.79</v>
      </c>
      <c r="G283" s="6">
        <v>0</v>
      </c>
      <c r="H283" s="6">
        <v>728.44</v>
      </c>
      <c r="I283" s="6">
        <v>2</v>
      </c>
      <c r="J283" s="6">
        <v>0</v>
      </c>
      <c r="K283" s="6">
        <v>0</v>
      </c>
      <c r="L283" s="6"/>
      <c r="M283" s="6">
        <v>0</v>
      </c>
      <c r="N283" s="6">
        <v>50</v>
      </c>
      <c r="O283" s="6">
        <v>0</v>
      </c>
      <c r="P283" s="6">
        <v>0</v>
      </c>
      <c r="Q283" s="6">
        <v>0</v>
      </c>
      <c r="R283" s="6">
        <v>0</v>
      </c>
      <c r="S283" s="6"/>
      <c r="T283" s="6"/>
      <c r="U283" s="6"/>
      <c r="V283" s="6">
        <v>2462.23</v>
      </c>
      <c r="W283" s="6">
        <v>0</v>
      </c>
      <c r="X283" s="6">
        <v>8428.4500000000007</v>
      </c>
      <c r="Y283" s="513">
        <f>IF(A283&lt;&gt;"",IF(A283=мар17!A283,0,1),IF(AND(B283=мар17!B283,C283=мар17!C283),0,1))</f>
        <v>0</v>
      </c>
      <c r="Z283" s="70" t="str">
        <f t="shared" si="32"/>
        <v>ул. Пятая д.5</v>
      </c>
      <c r="AA283" s="504">
        <f>IF($B283&lt;&gt;"",MAX(AA$7:AA282)+1,0)</f>
        <v>272</v>
      </c>
      <c r="AB283" s="502">
        <f t="shared" si="36"/>
        <v>283</v>
      </c>
      <c r="AC283" s="504">
        <f>1</f>
        <v>1</v>
      </c>
      <c r="AD283" s="103">
        <f t="shared" si="33"/>
        <v>1681.79</v>
      </c>
      <c r="AE283" s="103">
        <f t="shared" si="34"/>
        <v>730.44</v>
      </c>
      <c r="AF283" s="103">
        <f t="shared" si="35"/>
        <v>50</v>
      </c>
      <c r="AG283" s="3"/>
    </row>
    <row r="284" spans="2:33" ht="13.2" x14ac:dyDescent="0.25">
      <c r="B284" s="1" t="str">
        <f>адреса!$G$279</f>
        <v>кв.77</v>
      </c>
      <c r="C284" s="522">
        <f>адреса!$I$279</f>
        <v>50000077</v>
      </c>
      <c r="D284" s="6" t="str">
        <f>адреса!$K$279</f>
        <v>ФИО-5-77</v>
      </c>
      <c r="E284" s="6">
        <v>3465.57</v>
      </c>
      <c r="F284" s="6">
        <v>1674.28</v>
      </c>
      <c r="G284" s="6">
        <v>0</v>
      </c>
      <c r="H284" s="6">
        <v>724.45</v>
      </c>
      <c r="I284" s="6">
        <v>81.239999999999995</v>
      </c>
      <c r="J284" s="6">
        <v>141.94999999999999</v>
      </c>
      <c r="K284" s="6">
        <v>123.89</v>
      </c>
      <c r="L284" s="6"/>
      <c r="M284" s="6">
        <v>0</v>
      </c>
      <c r="N284" s="6">
        <v>50</v>
      </c>
      <c r="O284" s="6">
        <v>0</v>
      </c>
      <c r="P284" s="6">
        <v>0</v>
      </c>
      <c r="Q284" s="6">
        <v>0</v>
      </c>
      <c r="R284" s="6">
        <v>0</v>
      </c>
      <c r="S284" s="6"/>
      <c r="T284" s="6"/>
      <c r="U284" s="6"/>
      <c r="V284" s="6">
        <v>2795.81</v>
      </c>
      <c r="W284" s="6">
        <v>3465.57</v>
      </c>
      <c r="X284" s="6">
        <v>2795.81</v>
      </c>
      <c r="Y284" s="513">
        <f>IF(A284&lt;&gt;"",IF(A284=мар17!A284,0,1),IF(AND(B284=мар17!B284,C284=мар17!C284),0,1))</f>
        <v>0</v>
      </c>
      <c r="Z284" s="70" t="str">
        <f t="shared" ref="Z284:Z305" si="37">IF(AND(A284&lt;&gt;"",B284=""),A284,Z283)</f>
        <v>ул. Пятая д.5</v>
      </c>
      <c r="AA284" s="504">
        <f>IF($B284&lt;&gt;"",MAX(AA$7:AA283)+1,0)</f>
        <v>273</v>
      </c>
      <c r="AB284" s="502">
        <f t="shared" si="36"/>
        <v>284</v>
      </c>
      <c r="AC284" s="504">
        <f>1</f>
        <v>1</v>
      </c>
      <c r="AD284" s="103">
        <f t="shared" ref="AD284:AD305" si="38">F284</f>
        <v>1674.28</v>
      </c>
      <c r="AE284" s="103">
        <f t="shared" ref="AE284:AE305" si="39">H284+I284+J284+K284+L284+O284+R284+S284</f>
        <v>1071.5300000000002</v>
      </c>
      <c r="AF284" s="103">
        <f t="shared" ref="AF284:AF305" si="40">V284-AD284-AE284</f>
        <v>49.999999999999773</v>
      </c>
      <c r="AG284" s="3"/>
    </row>
    <row r="285" spans="2:33" ht="13.2" x14ac:dyDescent="0.25">
      <c r="B285" s="1" t="str">
        <f>адреса!$G$280</f>
        <v>кв.78</v>
      </c>
      <c r="C285" s="522">
        <f>адреса!$I$280</f>
        <v>50000078</v>
      </c>
      <c r="D285" s="6" t="str">
        <f>адреса!$K$280</f>
        <v>ФИО-5-78</v>
      </c>
      <c r="E285" s="6">
        <v>0</v>
      </c>
      <c r="F285" s="6">
        <v>2665.34</v>
      </c>
      <c r="G285" s="6">
        <v>0</v>
      </c>
      <c r="H285" s="6">
        <v>1153.53</v>
      </c>
      <c r="I285" s="6">
        <v>2</v>
      </c>
      <c r="J285" s="6">
        <v>0</v>
      </c>
      <c r="K285" s="6">
        <v>0</v>
      </c>
      <c r="L285" s="6"/>
      <c r="M285" s="6">
        <v>0</v>
      </c>
      <c r="N285" s="6">
        <v>50</v>
      </c>
      <c r="O285" s="6">
        <v>0</v>
      </c>
      <c r="P285" s="6">
        <v>0</v>
      </c>
      <c r="Q285" s="6">
        <v>0</v>
      </c>
      <c r="R285" s="6">
        <v>0</v>
      </c>
      <c r="S285" s="6"/>
      <c r="T285" s="6"/>
      <c r="U285" s="6"/>
      <c r="V285" s="6">
        <v>3870.87</v>
      </c>
      <c r="W285" s="6">
        <v>0</v>
      </c>
      <c r="X285" s="6">
        <v>3870.87</v>
      </c>
      <c r="Y285" s="513">
        <f>IF(A285&lt;&gt;"",IF(A285=мар17!A285,0,1),IF(AND(B285=мар17!B285,C285=мар17!C285),0,1))</f>
        <v>0</v>
      </c>
      <c r="Z285" s="70" t="str">
        <f t="shared" si="37"/>
        <v>ул. Пятая д.5</v>
      </c>
      <c r="AA285" s="504">
        <f>IF($B285&lt;&gt;"",MAX(AA$7:AA284)+1,0)</f>
        <v>274</v>
      </c>
      <c r="AB285" s="502">
        <f t="shared" si="36"/>
        <v>285</v>
      </c>
      <c r="AC285" s="504">
        <f>1</f>
        <v>1</v>
      </c>
      <c r="AD285" s="103">
        <f t="shared" si="38"/>
        <v>2665.34</v>
      </c>
      <c r="AE285" s="103">
        <f t="shared" si="39"/>
        <v>1155.53</v>
      </c>
      <c r="AF285" s="103">
        <f t="shared" si="40"/>
        <v>49.999999999999773</v>
      </c>
      <c r="AG285" s="3"/>
    </row>
    <row r="286" spans="2:33" ht="13.2" x14ac:dyDescent="0.25">
      <c r="B286" s="1" t="str">
        <f>адреса!$G$281</f>
        <v>кв.79</v>
      </c>
      <c r="C286" s="522">
        <f>адреса!$I$281</f>
        <v>50000079</v>
      </c>
      <c r="D286" s="6" t="str">
        <f>адреса!$K$281</f>
        <v>ФИО-5-79</v>
      </c>
      <c r="E286" s="6">
        <v>5204.32</v>
      </c>
      <c r="F286" s="6">
        <v>2627.8</v>
      </c>
      <c r="G286" s="6">
        <v>0</v>
      </c>
      <c r="H286" s="6">
        <v>1137.57</v>
      </c>
      <c r="I286" s="6">
        <v>141.25</v>
      </c>
      <c r="J286" s="6">
        <v>283.89999999999998</v>
      </c>
      <c r="K286" s="6">
        <v>220.24</v>
      </c>
      <c r="L286" s="6"/>
      <c r="M286" s="6">
        <v>0</v>
      </c>
      <c r="N286" s="6">
        <v>50</v>
      </c>
      <c r="O286" s="6">
        <v>0</v>
      </c>
      <c r="P286" s="6">
        <v>0</v>
      </c>
      <c r="Q286" s="6">
        <v>0</v>
      </c>
      <c r="R286" s="6">
        <v>0</v>
      </c>
      <c r="S286" s="6"/>
      <c r="T286" s="6"/>
      <c r="U286" s="6"/>
      <c r="V286" s="6">
        <v>4460.76</v>
      </c>
      <c r="W286" s="6">
        <v>5204.32</v>
      </c>
      <c r="X286" s="6">
        <v>4460.76</v>
      </c>
      <c r="Y286" s="513">
        <f>IF(A286&lt;&gt;"",IF(A286=мар17!A286,0,1),IF(AND(B286=мар17!B286,C286=мар17!C286),0,1))</f>
        <v>0</v>
      </c>
      <c r="Z286" s="70" t="str">
        <f t="shared" si="37"/>
        <v>ул. Пятая д.5</v>
      </c>
      <c r="AA286" s="504">
        <f>IF($B286&lt;&gt;"",MAX(AA$7:AA285)+1,0)</f>
        <v>275</v>
      </c>
      <c r="AB286" s="502">
        <f t="shared" si="36"/>
        <v>286</v>
      </c>
      <c r="AC286" s="504">
        <f>1</f>
        <v>1</v>
      </c>
      <c r="AD286" s="103">
        <f t="shared" si="38"/>
        <v>2627.8</v>
      </c>
      <c r="AE286" s="103">
        <f t="shared" si="39"/>
        <v>1782.9599999999998</v>
      </c>
      <c r="AF286" s="103">
        <f t="shared" si="40"/>
        <v>50.000000000000227</v>
      </c>
      <c r="AG286" s="3"/>
    </row>
    <row r="287" spans="2:33" ht="13.2" x14ac:dyDescent="0.25">
      <c r="B287" s="1" t="str">
        <f>адреса!$G$282</f>
        <v>кв.80</v>
      </c>
      <c r="C287" s="522">
        <f>адреса!$I$282</f>
        <v>50000080</v>
      </c>
      <c r="D287" s="6" t="str">
        <f>адреса!$K$282</f>
        <v>ФИО-5-80</v>
      </c>
      <c r="E287" s="6">
        <v>2969.14</v>
      </c>
      <c r="F287" s="6">
        <v>1681.79</v>
      </c>
      <c r="G287" s="6">
        <v>0</v>
      </c>
      <c r="H287" s="6">
        <v>113.74</v>
      </c>
      <c r="I287" s="6">
        <v>663.12</v>
      </c>
      <c r="J287" s="6">
        <v>567.79999999999995</v>
      </c>
      <c r="K287" s="6">
        <v>165.18</v>
      </c>
      <c r="L287" s="6"/>
      <c r="M287" s="6">
        <v>0</v>
      </c>
      <c r="N287" s="6">
        <v>50</v>
      </c>
      <c r="O287" s="6">
        <v>0</v>
      </c>
      <c r="P287" s="6">
        <v>0</v>
      </c>
      <c r="Q287" s="6">
        <v>0</v>
      </c>
      <c r="R287" s="6">
        <v>0</v>
      </c>
      <c r="S287" s="6"/>
      <c r="T287" s="6"/>
      <c r="U287" s="6"/>
      <c r="V287" s="6">
        <v>3241.63</v>
      </c>
      <c r="W287" s="6">
        <v>2969.14</v>
      </c>
      <c r="X287" s="6">
        <v>3241.63</v>
      </c>
      <c r="Y287" s="513">
        <f>IF(A287&lt;&gt;"",IF(A287=мар17!A287,0,1),IF(AND(B287=мар17!B287,C287=мар17!C287),0,1))</f>
        <v>0</v>
      </c>
      <c r="Z287" s="70" t="str">
        <f t="shared" si="37"/>
        <v>ул. Пятая д.5</v>
      </c>
      <c r="AA287" s="504">
        <f>IF($B287&lt;&gt;"",MAX(AA$7:AA286)+1,0)</f>
        <v>276</v>
      </c>
      <c r="AB287" s="502">
        <f t="shared" si="36"/>
        <v>287</v>
      </c>
      <c r="AC287" s="504">
        <f>1</f>
        <v>1</v>
      </c>
      <c r="AD287" s="103">
        <f t="shared" si="38"/>
        <v>1681.79</v>
      </c>
      <c r="AE287" s="103">
        <f t="shared" si="39"/>
        <v>1509.84</v>
      </c>
      <c r="AF287" s="103">
        <f t="shared" si="40"/>
        <v>50.000000000000227</v>
      </c>
      <c r="AG287" s="3"/>
    </row>
    <row r="288" spans="2:33" ht="13.2" x14ac:dyDescent="0.25">
      <c r="B288" s="1" t="str">
        <f>адреса!$G$283</f>
        <v>кв.81</v>
      </c>
      <c r="C288" s="522">
        <f>адреса!$I$283</f>
        <v>50000081</v>
      </c>
      <c r="D288" s="6" t="str">
        <f>адреса!$K$283</f>
        <v>ФИО-5-81</v>
      </c>
      <c r="E288" s="6">
        <v>4186.13</v>
      </c>
      <c r="F288" s="6">
        <v>1674.28</v>
      </c>
      <c r="G288" s="6">
        <v>0</v>
      </c>
      <c r="H288" s="6">
        <v>724.45</v>
      </c>
      <c r="I288" s="6">
        <v>95.97</v>
      </c>
      <c r="J288" s="6">
        <v>354.73</v>
      </c>
      <c r="K288" s="6">
        <v>182.58</v>
      </c>
      <c r="L288" s="6"/>
      <c r="M288" s="6">
        <v>0</v>
      </c>
      <c r="N288" s="6">
        <v>50</v>
      </c>
      <c r="O288" s="6">
        <v>0</v>
      </c>
      <c r="P288" s="6">
        <v>0</v>
      </c>
      <c r="Q288" s="6">
        <v>0</v>
      </c>
      <c r="R288" s="6">
        <v>0</v>
      </c>
      <c r="S288" s="6"/>
      <c r="T288" s="6"/>
      <c r="U288" s="6"/>
      <c r="V288" s="6">
        <v>3082.01</v>
      </c>
      <c r="W288" s="6">
        <v>0</v>
      </c>
      <c r="X288" s="6">
        <v>7268.14</v>
      </c>
      <c r="Y288" s="513">
        <f>IF(A288&lt;&gt;"",IF(A288=мар17!A288,0,1),IF(AND(B288=мар17!B288,C288=мар17!C288),0,1))</f>
        <v>0</v>
      </c>
      <c r="Z288" s="70" t="str">
        <f t="shared" si="37"/>
        <v>ул. Пятая д.5</v>
      </c>
      <c r="AA288" s="504">
        <f>IF($B288&lt;&gt;"",MAX(AA$7:AA287)+1,0)</f>
        <v>277</v>
      </c>
      <c r="AB288" s="502">
        <f t="shared" si="36"/>
        <v>288</v>
      </c>
      <c r="AC288" s="504">
        <f>1</f>
        <v>1</v>
      </c>
      <c r="AD288" s="103">
        <f t="shared" si="38"/>
        <v>1674.28</v>
      </c>
      <c r="AE288" s="103">
        <f t="shared" si="39"/>
        <v>1357.73</v>
      </c>
      <c r="AF288" s="103">
        <f t="shared" si="40"/>
        <v>50.000000000000227</v>
      </c>
      <c r="AG288" s="3"/>
    </row>
    <row r="289" spans="2:33" ht="13.2" x14ac:dyDescent="0.25">
      <c r="B289" s="1" t="str">
        <f>адреса!$G$284</f>
        <v>кв.82</v>
      </c>
      <c r="C289" s="522">
        <f>адреса!$I$284</f>
        <v>50000082</v>
      </c>
      <c r="D289" s="6" t="str">
        <f>адреса!$K$284</f>
        <v>ФИО-5-82</v>
      </c>
      <c r="E289" s="6">
        <v>5902.48</v>
      </c>
      <c r="F289" s="6">
        <v>2665.34</v>
      </c>
      <c r="G289" s="6">
        <v>0</v>
      </c>
      <c r="H289" s="6">
        <v>1153.53</v>
      </c>
      <c r="I289" s="6">
        <v>145.88999999999999</v>
      </c>
      <c r="J289" s="6">
        <v>723.95</v>
      </c>
      <c r="K289" s="6">
        <v>311.08999999999997</v>
      </c>
      <c r="L289" s="6"/>
      <c r="M289" s="6">
        <v>0</v>
      </c>
      <c r="N289" s="6">
        <v>50</v>
      </c>
      <c r="O289" s="6">
        <v>0</v>
      </c>
      <c r="P289" s="6">
        <v>0</v>
      </c>
      <c r="Q289" s="6">
        <v>0</v>
      </c>
      <c r="R289" s="6">
        <v>0</v>
      </c>
      <c r="S289" s="6"/>
      <c r="T289" s="6"/>
      <c r="U289" s="6"/>
      <c r="V289" s="6">
        <v>5049.8</v>
      </c>
      <c r="W289" s="6">
        <v>0</v>
      </c>
      <c r="X289" s="6">
        <v>10952.28</v>
      </c>
      <c r="Y289" s="513">
        <f>IF(A289&lt;&gt;"",IF(A289=мар17!A289,0,1),IF(AND(B289=мар17!B289,C289=мар17!C289),0,1))</f>
        <v>0</v>
      </c>
      <c r="Z289" s="70" t="str">
        <f t="shared" si="37"/>
        <v>ул. Пятая д.5</v>
      </c>
      <c r="AA289" s="504">
        <f>IF($B289&lt;&gt;"",MAX(AA$7:AA288)+1,0)</f>
        <v>278</v>
      </c>
      <c r="AB289" s="502">
        <f t="shared" si="36"/>
        <v>289</v>
      </c>
      <c r="AC289" s="504">
        <f>1</f>
        <v>1</v>
      </c>
      <c r="AD289" s="103">
        <f t="shared" si="38"/>
        <v>2665.34</v>
      </c>
      <c r="AE289" s="103">
        <f t="shared" si="39"/>
        <v>2334.46</v>
      </c>
      <c r="AF289" s="103">
        <f t="shared" si="40"/>
        <v>50</v>
      </c>
      <c r="AG289" s="3"/>
    </row>
    <row r="290" spans="2:33" ht="13.2" x14ac:dyDescent="0.25">
      <c r="B290" s="1" t="str">
        <f>адреса!$G$285</f>
        <v>кв.83</v>
      </c>
      <c r="C290" s="522">
        <f>адреса!$I$285</f>
        <v>50000083</v>
      </c>
      <c r="D290" s="6" t="str">
        <f>адреса!$K$285</f>
        <v>ФИО-5-83</v>
      </c>
      <c r="E290" s="6">
        <v>-9</v>
      </c>
      <c r="F290" s="6">
        <v>2627.8</v>
      </c>
      <c r="G290" s="6">
        <v>0</v>
      </c>
      <c r="H290" s="6">
        <v>1137.57</v>
      </c>
      <c r="I290" s="6">
        <v>83.94</v>
      </c>
      <c r="J290" s="6">
        <v>382.13</v>
      </c>
      <c r="K290" s="6">
        <v>172.39</v>
      </c>
      <c r="L290" s="6"/>
      <c r="M290" s="6">
        <v>0</v>
      </c>
      <c r="N290" s="6">
        <v>50</v>
      </c>
      <c r="O290" s="6">
        <v>0</v>
      </c>
      <c r="P290" s="6">
        <v>0</v>
      </c>
      <c r="Q290" s="6">
        <v>0</v>
      </c>
      <c r="R290" s="6">
        <v>0</v>
      </c>
      <c r="S290" s="6"/>
      <c r="T290" s="6"/>
      <c r="U290" s="6"/>
      <c r="V290" s="6">
        <v>4453.83</v>
      </c>
      <c r="W290" s="6">
        <v>0</v>
      </c>
      <c r="X290" s="6">
        <v>4444.83</v>
      </c>
      <c r="Y290" s="513">
        <f>IF(A290&lt;&gt;"",IF(A290=мар17!A290,0,1),IF(AND(B290=мар17!B290,C290=мар17!C290),0,1))</f>
        <v>0</v>
      </c>
      <c r="Z290" s="70" t="str">
        <f t="shared" si="37"/>
        <v>ул. Пятая д.5</v>
      </c>
      <c r="AA290" s="504">
        <f>IF($B290&lt;&gt;"",MAX(AA$7:AA289)+1,0)</f>
        <v>279</v>
      </c>
      <c r="AB290" s="502">
        <f t="shared" si="36"/>
        <v>290</v>
      </c>
      <c r="AC290" s="504">
        <f>1</f>
        <v>1</v>
      </c>
      <c r="AD290" s="103">
        <f t="shared" si="38"/>
        <v>2627.8</v>
      </c>
      <c r="AE290" s="103">
        <f t="shared" si="39"/>
        <v>1776.0299999999997</v>
      </c>
      <c r="AF290" s="103">
        <f t="shared" si="40"/>
        <v>50</v>
      </c>
      <c r="AG290" s="3"/>
    </row>
    <row r="291" spans="2:33" ht="13.2" x14ac:dyDescent="0.25">
      <c r="B291" s="1" t="str">
        <f>адреса!$G$286</f>
        <v>кв.84</v>
      </c>
      <c r="C291" s="522">
        <f>адреса!$I$286</f>
        <v>50000084</v>
      </c>
      <c r="D291" s="6" t="str">
        <f>адреса!$K$286</f>
        <v>ФИО-5-84</v>
      </c>
      <c r="E291" s="6">
        <v>5579.7</v>
      </c>
      <c r="F291" s="6">
        <v>1681.79</v>
      </c>
      <c r="G291" s="6">
        <v>0</v>
      </c>
      <c r="H291" s="6">
        <v>728.44</v>
      </c>
      <c r="I291" s="6">
        <v>78.88</v>
      </c>
      <c r="J291" s="6">
        <v>794.35</v>
      </c>
      <c r="K291" s="6">
        <v>245.54</v>
      </c>
      <c r="L291" s="6"/>
      <c r="M291" s="6">
        <v>0</v>
      </c>
      <c r="N291" s="6">
        <v>50</v>
      </c>
      <c r="O291" s="6">
        <v>0</v>
      </c>
      <c r="P291" s="6">
        <v>0</v>
      </c>
      <c r="Q291" s="6">
        <v>0</v>
      </c>
      <c r="R291" s="6">
        <v>0</v>
      </c>
      <c r="S291" s="6"/>
      <c r="T291" s="6"/>
      <c r="U291" s="6"/>
      <c r="V291" s="6">
        <v>3579</v>
      </c>
      <c r="W291" s="6">
        <v>5579.7</v>
      </c>
      <c r="X291" s="6">
        <v>3579</v>
      </c>
      <c r="Y291" s="513">
        <f>IF(A291&lt;&gt;"",IF(A291=мар17!A291,0,1),IF(AND(B291=мар17!B291,C291=мар17!C291),0,1))</f>
        <v>0</v>
      </c>
      <c r="Z291" s="70" t="str">
        <f t="shared" si="37"/>
        <v>ул. Пятая д.5</v>
      </c>
      <c r="AA291" s="504">
        <f>IF($B291&lt;&gt;"",MAX(AA$7:AA290)+1,0)</f>
        <v>280</v>
      </c>
      <c r="AB291" s="502">
        <f t="shared" si="36"/>
        <v>291</v>
      </c>
      <c r="AC291" s="504">
        <f>1</f>
        <v>1</v>
      </c>
      <c r="AD291" s="103">
        <f t="shared" si="38"/>
        <v>1681.79</v>
      </c>
      <c r="AE291" s="103">
        <f t="shared" si="39"/>
        <v>1847.21</v>
      </c>
      <c r="AF291" s="103">
        <f t="shared" si="40"/>
        <v>50</v>
      </c>
      <c r="AG291" s="3"/>
    </row>
    <row r="292" spans="2:33" ht="13.2" x14ac:dyDescent="0.25">
      <c r="B292" s="1" t="str">
        <f>адреса!$G$287</f>
        <v>кв.85</v>
      </c>
      <c r="C292" s="522">
        <f>адреса!$I$287</f>
        <v>50000085</v>
      </c>
      <c r="D292" s="6" t="str">
        <f>адреса!$K$287</f>
        <v>ФИО-5-85</v>
      </c>
      <c r="E292" s="6">
        <v>2957.64</v>
      </c>
      <c r="F292" s="6">
        <v>1674.28</v>
      </c>
      <c r="G292" s="6">
        <v>0</v>
      </c>
      <c r="H292" s="6">
        <v>724.45</v>
      </c>
      <c r="I292" s="6">
        <v>0</v>
      </c>
      <c r="J292" s="6">
        <v>0</v>
      </c>
      <c r="K292" s="6">
        <v>0</v>
      </c>
      <c r="L292" s="6"/>
      <c r="M292" s="6">
        <v>0</v>
      </c>
      <c r="N292" s="6">
        <v>50</v>
      </c>
      <c r="O292" s="6">
        <v>0</v>
      </c>
      <c r="P292" s="6">
        <v>0</v>
      </c>
      <c r="Q292" s="6">
        <v>0</v>
      </c>
      <c r="R292" s="6">
        <v>0</v>
      </c>
      <c r="S292" s="6"/>
      <c r="T292" s="6"/>
      <c r="U292" s="6"/>
      <c r="V292" s="6">
        <v>2448.73</v>
      </c>
      <c r="W292" s="6">
        <v>0</v>
      </c>
      <c r="X292" s="6">
        <v>5406.37</v>
      </c>
      <c r="Y292" s="513">
        <f>IF(A292&lt;&gt;"",IF(A292=мар17!A292,0,1),IF(AND(B292=мар17!B292,C292=мар17!C292),0,1))</f>
        <v>0</v>
      </c>
      <c r="Z292" s="70" t="str">
        <f t="shared" si="37"/>
        <v>ул. Пятая д.5</v>
      </c>
      <c r="AA292" s="504">
        <f>IF($B292&lt;&gt;"",MAX(AA$7:AA291)+1,0)</f>
        <v>281</v>
      </c>
      <c r="AB292" s="502">
        <f t="shared" si="36"/>
        <v>292</v>
      </c>
      <c r="AC292" s="504">
        <f>1</f>
        <v>1</v>
      </c>
      <c r="AD292" s="103">
        <f t="shared" si="38"/>
        <v>1674.28</v>
      </c>
      <c r="AE292" s="103">
        <f t="shared" si="39"/>
        <v>724.45</v>
      </c>
      <c r="AF292" s="103">
        <f t="shared" si="40"/>
        <v>50</v>
      </c>
      <c r="AG292" s="3"/>
    </row>
    <row r="293" spans="2:33" ht="13.2" x14ac:dyDescent="0.25">
      <c r="B293" s="1" t="str">
        <f>адреса!$G$288</f>
        <v>кв.86</v>
      </c>
      <c r="C293" s="522">
        <f>адреса!$I$288</f>
        <v>50000086</v>
      </c>
      <c r="D293" s="6" t="str">
        <f>адреса!$K$288</f>
        <v>ФИО-5-86</v>
      </c>
      <c r="E293" s="6">
        <v>5170.92</v>
      </c>
      <c r="F293" s="6">
        <v>2665.34</v>
      </c>
      <c r="G293" s="6">
        <v>0</v>
      </c>
      <c r="H293" s="6">
        <v>1153.53</v>
      </c>
      <c r="I293" s="6">
        <v>63.91</v>
      </c>
      <c r="J293" s="6">
        <v>317.68</v>
      </c>
      <c r="K293" s="6">
        <v>134.15</v>
      </c>
      <c r="L293" s="6"/>
      <c r="M293" s="6">
        <v>0</v>
      </c>
      <c r="N293" s="6">
        <v>50</v>
      </c>
      <c r="O293" s="6">
        <v>0</v>
      </c>
      <c r="P293" s="6">
        <v>0</v>
      </c>
      <c r="Q293" s="6">
        <v>0</v>
      </c>
      <c r="R293" s="6">
        <v>0</v>
      </c>
      <c r="S293" s="6"/>
      <c r="T293" s="6"/>
      <c r="U293" s="6"/>
      <c r="V293" s="6">
        <v>4384.6099999999997</v>
      </c>
      <c r="W293" s="6">
        <v>5170.92</v>
      </c>
      <c r="X293" s="6">
        <v>4384.6099999999997</v>
      </c>
      <c r="Y293" s="513">
        <f>IF(A293&lt;&gt;"",IF(A293=мар17!A293,0,1),IF(AND(B293=мар17!B293,C293=мар17!C293),0,1))</f>
        <v>0</v>
      </c>
      <c r="Z293" s="70" t="str">
        <f t="shared" si="37"/>
        <v>ул. Пятая д.5</v>
      </c>
      <c r="AA293" s="504">
        <f>IF($B293&lt;&gt;"",MAX(AA$7:AA292)+1,0)</f>
        <v>282</v>
      </c>
      <c r="AB293" s="502">
        <f t="shared" si="36"/>
        <v>293</v>
      </c>
      <c r="AC293" s="504">
        <f>1</f>
        <v>1</v>
      </c>
      <c r="AD293" s="103">
        <f t="shared" si="38"/>
        <v>2665.34</v>
      </c>
      <c r="AE293" s="103">
        <f t="shared" si="39"/>
        <v>1669.2700000000002</v>
      </c>
      <c r="AF293" s="103">
        <f t="shared" si="40"/>
        <v>49.999999999999318</v>
      </c>
      <c r="AG293" s="3"/>
    </row>
    <row r="294" spans="2:33" ht="13.2" x14ac:dyDescent="0.25">
      <c r="B294" s="1" t="str">
        <f>адреса!$G$289</f>
        <v>кв.87</v>
      </c>
      <c r="C294" s="522">
        <f>адреса!$I$289</f>
        <v>50000087</v>
      </c>
      <c r="D294" s="6" t="str">
        <f>адреса!$K$289</f>
        <v>ФИО-5-87</v>
      </c>
      <c r="E294" s="6">
        <v>5575.37</v>
      </c>
      <c r="F294" s="6">
        <v>2665.34</v>
      </c>
      <c r="G294" s="6">
        <v>0</v>
      </c>
      <c r="H294" s="6">
        <v>1153.53</v>
      </c>
      <c r="I294" s="6">
        <v>128.29</v>
      </c>
      <c r="J294" s="6">
        <v>550.77</v>
      </c>
      <c r="K294" s="6">
        <v>257.93</v>
      </c>
      <c r="L294" s="6"/>
      <c r="M294" s="6">
        <v>0</v>
      </c>
      <c r="N294" s="6">
        <v>50</v>
      </c>
      <c r="O294" s="6">
        <v>0</v>
      </c>
      <c r="P294" s="6">
        <v>0</v>
      </c>
      <c r="Q294" s="6">
        <v>0</v>
      </c>
      <c r="R294" s="6">
        <v>0</v>
      </c>
      <c r="S294" s="6"/>
      <c r="T294" s="6"/>
      <c r="U294" s="6"/>
      <c r="V294" s="6">
        <v>4805.8599999999997</v>
      </c>
      <c r="W294" s="6">
        <v>5575.37</v>
      </c>
      <c r="X294" s="6">
        <v>4805.8599999999997</v>
      </c>
      <c r="Y294" s="513">
        <f>IF(A294&lt;&gt;"",IF(A294=мар17!A294,0,1),IF(AND(B294=мар17!B294,C294=мар17!C294),0,1))</f>
        <v>0</v>
      </c>
      <c r="Z294" s="70" t="str">
        <f t="shared" si="37"/>
        <v>ул. Пятая д.5</v>
      </c>
      <c r="AA294" s="504">
        <f>IF($B294&lt;&gt;"",MAX(AA$7:AA293)+1,0)</f>
        <v>283</v>
      </c>
      <c r="AB294" s="502">
        <f t="shared" si="36"/>
        <v>294</v>
      </c>
      <c r="AC294" s="504">
        <f>1</f>
        <v>1</v>
      </c>
      <c r="AD294" s="103">
        <f t="shared" si="38"/>
        <v>2665.34</v>
      </c>
      <c r="AE294" s="103">
        <f t="shared" si="39"/>
        <v>2090.52</v>
      </c>
      <c r="AF294" s="103">
        <f t="shared" si="40"/>
        <v>49.999999999999545</v>
      </c>
      <c r="AG294" s="3"/>
    </row>
    <row r="295" spans="2:33" ht="13.2" x14ac:dyDescent="0.25">
      <c r="B295" s="1" t="str">
        <f>адреса!$G$290</f>
        <v>кв.88</v>
      </c>
      <c r="C295" s="522">
        <f>адреса!$I$290</f>
        <v>50000088</v>
      </c>
      <c r="D295" s="6" t="str">
        <f>адреса!$K$290</f>
        <v>ФИО-5-88</v>
      </c>
      <c r="E295" s="6">
        <v>2990.38</v>
      </c>
      <c r="F295" s="6">
        <v>1693.05</v>
      </c>
      <c r="G295" s="6">
        <v>0</v>
      </c>
      <c r="H295" s="6">
        <v>732.43</v>
      </c>
      <c r="I295" s="6">
        <v>213.33</v>
      </c>
      <c r="J295" s="6">
        <v>1152.78</v>
      </c>
      <c r="K295" s="6">
        <v>476.63</v>
      </c>
      <c r="L295" s="6"/>
      <c r="M295" s="6">
        <v>0</v>
      </c>
      <c r="N295" s="6">
        <v>50</v>
      </c>
      <c r="O295" s="6">
        <v>0</v>
      </c>
      <c r="P295" s="6">
        <v>0</v>
      </c>
      <c r="Q295" s="6">
        <v>0</v>
      </c>
      <c r="R295" s="6">
        <v>0</v>
      </c>
      <c r="S295" s="6"/>
      <c r="T295" s="6"/>
      <c r="U295" s="6"/>
      <c r="V295" s="6">
        <v>4318.22</v>
      </c>
      <c r="W295" s="6">
        <v>2990.38</v>
      </c>
      <c r="X295" s="6">
        <v>4318.22</v>
      </c>
      <c r="Y295" s="513">
        <f>IF(A295&lt;&gt;"",IF(A295=мар17!A295,0,1),IF(AND(B295=мар17!B295,C295=мар17!C295),0,1))</f>
        <v>0</v>
      </c>
      <c r="Z295" s="70" t="str">
        <f t="shared" si="37"/>
        <v>ул. Пятая д.5</v>
      </c>
      <c r="AA295" s="504">
        <f>IF($B295&lt;&gt;"",MAX(AA$7:AA294)+1,0)</f>
        <v>284</v>
      </c>
      <c r="AB295" s="502">
        <f t="shared" si="36"/>
        <v>295</v>
      </c>
      <c r="AC295" s="504">
        <f>1</f>
        <v>1</v>
      </c>
      <c r="AD295" s="103">
        <f t="shared" si="38"/>
        <v>1693.05</v>
      </c>
      <c r="AE295" s="103">
        <f t="shared" si="39"/>
        <v>2575.17</v>
      </c>
      <c r="AF295" s="103">
        <f t="shared" si="40"/>
        <v>50</v>
      </c>
      <c r="AG295" s="3"/>
    </row>
    <row r="296" spans="2:33" ht="13.2" x14ac:dyDescent="0.25">
      <c r="B296" s="1" t="str">
        <f>адреса!$G$291</f>
        <v>кв.89</v>
      </c>
      <c r="C296" s="522">
        <f>адреса!$I$291</f>
        <v>50000089</v>
      </c>
      <c r="D296" s="6" t="str">
        <f>адреса!$K$291</f>
        <v>ФИО-5-89</v>
      </c>
      <c r="E296" s="6">
        <v>5941.23</v>
      </c>
      <c r="F296" s="6">
        <v>1674.28</v>
      </c>
      <c r="G296" s="6">
        <v>0</v>
      </c>
      <c r="H296" s="6">
        <v>724.45</v>
      </c>
      <c r="I296" s="6">
        <v>0</v>
      </c>
      <c r="J296" s="6">
        <v>0</v>
      </c>
      <c r="K296" s="6">
        <v>0</v>
      </c>
      <c r="L296" s="6"/>
      <c r="M296" s="6">
        <v>0</v>
      </c>
      <c r="N296" s="6">
        <v>50</v>
      </c>
      <c r="O296" s="6">
        <v>0</v>
      </c>
      <c r="P296" s="6">
        <v>0</v>
      </c>
      <c r="Q296" s="6">
        <v>0</v>
      </c>
      <c r="R296" s="6">
        <v>0</v>
      </c>
      <c r="S296" s="6"/>
      <c r="T296" s="6"/>
      <c r="U296" s="6"/>
      <c r="V296" s="6">
        <v>2448.73</v>
      </c>
      <c r="W296" s="6">
        <v>5941.23</v>
      </c>
      <c r="X296" s="6">
        <v>2448.73</v>
      </c>
      <c r="Y296" s="513">
        <f>IF(A296&lt;&gt;"",IF(A296=мар17!A296,0,1),IF(AND(B296=мар17!B296,C296=мар17!C296),0,1))</f>
        <v>0</v>
      </c>
      <c r="Z296" s="70" t="str">
        <f t="shared" si="37"/>
        <v>ул. Пятая д.5</v>
      </c>
      <c r="AA296" s="504">
        <f>IF($B296&lt;&gt;"",MAX(AA$7:AA295)+1,0)</f>
        <v>285</v>
      </c>
      <c r="AB296" s="502">
        <f t="shared" si="36"/>
        <v>296</v>
      </c>
      <c r="AC296" s="504">
        <f>1</f>
        <v>1</v>
      </c>
      <c r="AD296" s="103">
        <f t="shared" si="38"/>
        <v>1674.28</v>
      </c>
      <c r="AE296" s="103">
        <f t="shared" si="39"/>
        <v>724.45</v>
      </c>
      <c r="AF296" s="103">
        <f t="shared" si="40"/>
        <v>50</v>
      </c>
      <c r="AG296" s="3"/>
    </row>
    <row r="297" spans="2:33" ht="13.2" x14ac:dyDescent="0.25">
      <c r="B297" s="1" t="str">
        <f>адреса!$G$292</f>
        <v>кв.90</v>
      </c>
      <c r="C297" s="522">
        <f>адреса!$I$292</f>
        <v>50000090</v>
      </c>
      <c r="D297" s="6" t="str">
        <f>адреса!$K$292</f>
        <v>ФИО-5-90</v>
      </c>
      <c r="E297" s="6">
        <v>0</v>
      </c>
      <c r="F297" s="6">
        <v>2639.06</v>
      </c>
      <c r="G297" s="6">
        <v>0</v>
      </c>
      <c r="H297" s="6">
        <v>1143.55</v>
      </c>
      <c r="I297" s="6">
        <v>453.4</v>
      </c>
      <c r="J297" s="6">
        <v>2651.34</v>
      </c>
      <c r="K297" s="6">
        <v>1054.51</v>
      </c>
      <c r="L297" s="6"/>
      <c r="M297" s="6">
        <v>0</v>
      </c>
      <c r="N297" s="6">
        <v>50</v>
      </c>
      <c r="O297" s="6">
        <v>0</v>
      </c>
      <c r="P297" s="6">
        <v>0</v>
      </c>
      <c r="Q297" s="6">
        <v>0</v>
      </c>
      <c r="R297" s="6">
        <v>0</v>
      </c>
      <c r="S297" s="6"/>
      <c r="T297" s="6"/>
      <c r="U297" s="6"/>
      <c r="V297" s="6">
        <v>7991.86</v>
      </c>
      <c r="W297" s="6">
        <v>0</v>
      </c>
      <c r="X297" s="6">
        <v>7991.86</v>
      </c>
      <c r="Y297" s="513">
        <f>IF(A297&lt;&gt;"",IF(A297=мар17!A297,0,1),IF(AND(B297=мар17!B297,C297=мар17!C297),0,1))</f>
        <v>0</v>
      </c>
      <c r="Z297" s="70" t="str">
        <f t="shared" si="37"/>
        <v>ул. Пятая д.5</v>
      </c>
      <c r="AA297" s="504">
        <f>IF($B297&lt;&gt;"",MAX(AA$7:AA296)+1,0)</f>
        <v>286</v>
      </c>
      <c r="AB297" s="502">
        <f t="shared" si="36"/>
        <v>297</v>
      </c>
      <c r="AC297" s="504">
        <f>1</f>
        <v>1</v>
      </c>
      <c r="AD297" s="103">
        <f t="shared" si="38"/>
        <v>2639.06</v>
      </c>
      <c r="AE297" s="103">
        <f t="shared" si="39"/>
        <v>5302.8</v>
      </c>
      <c r="AF297" s="103">
        <f t="shared" si="40"/>
        <v>49.999999999999091</v>
      </c>
      <c r="AG297" s="3"/>
    </row>
    <row r="298" spans="2:33" ht="13.2" x14ac:dyDescent="0.25">
      <c r="B298" s="1" t="str">
        <f>адреса!$G$293</f>
        <v>кв.91</v>
      </c>
      <c r="C298" s="522">
        <f>адреса!$I$293</f>
        <v>50000091</v>
      </c>
      <c r="D298" s="6" t="str">
        <f>адреса!$K$293</f>
        <v>ФИО-5-91</v>
      </c>
      <c r="E298" s="6">
        <v>20133.52</v>
      </c>
      <c r="F298" s="6">
        <v>2665.34</v>
      </c>
      <c r="G298" s="6">
        <v>0</v>
      </c>
      <c r="H298" s="6">
        <v>1153.53</v>
      </c>
      <c r="I298" s="6">
        <v>2</v>
      </c>
      <c r="J298" s="6">
        <v>0</v>
      </c>
      <c r="K298" s="6">
        <v>0</v>
      </c>
      <c r="L298" s="6"/>
      <c r="M298" s="6">
        <v>0</v>
      </c>
      <c r="N298" s="6">
        <v>50</v>
      </c>
      <c r="O298" s="6">
        <v>0</v>
      </c>
      <c r="P298" s="6">
        <v>0</v>
      </c>
      <c r="Q298" s="6">
        <v>0</v>
      </c>
      <c r="R298" s="6">
        <v>0</v>
      </c>
      <c r="S298" s="6"/>
      <c r="T298" s="6"/>
      <c r="U298" s="6"/>
      <c r="V298" s="6">
        <v>3870.87</v>
      </c>
      <c r="W298" s="6">
        <v>0</v>
      </c>
      <c r="X298" s="6">
        <v>24004.39</v>
      </c>
      <c r="Y298" s="513">
        <f>IF(A298&lt;&gt;"",IF(A298=мар17!A298,0,1),IF(AND(B298=мар17!B298,C298=мар17!C298),0,1))</f>
        <v>0</v>
      </c>
      <c r="Z298" s="70" t="str">
        <f t="shared" si="37"/>
        <v>ул. Пятая д.5</v>
      </c>
      <c r="AA298" s="504">
        <f>IF($B298&lt;&gt;"",MAX(AA$7:AA297)+1,0)</f>
        <v>287</v>
      </c>
      <c r="AB298" s="502">
        <f t="shared" si="36"/>
        <v>298</v>
      </c>
      <c r="AC298" s="504">
        <f>1</f>
        <v>1</v>
      </c>
      <c r="AD298" s="103">
        <f t="shared" si="38"/>
        <v>2665.34</v>
      </c>
      <c r="AE298" s="103">
        <f t="shared" si="39"/>
        <v>1155.53</v>
      </c>
      <c r="AF298" s="103">
        <f t="shared" si="40"/>
        <v>49.999999999999773</v>
      </c>
      <c r="AG298" s="3"/>
    </row>
    <row r="299" spans="2:33" ht="13.2" x14ac:dyDescent="0.25">
      <c r="B299" s="1" t="str">
        <f>адреса!$G$294</f>
        <v>кв.92</v>
      </c>
      <c r="C299" s="522">
        <f>адреса!$I$294</f>
        <v>50000092</v>
      </c>
      <c r="D299" s="6" t="str">
        <f>адреса!$K$294</f>
        <v>ФИО-5-92</v>
      </c>
      <c r="E299" s="6">
        <v>0</v>
      </c>
      <c r="F299" s="6">
        <v>1693.05</v>
      </c>
      <c r="G299" s="6">
        <v>0</v>
      </c>
      <c r="H299" s="6">
        <v>732.43</v>
      </c>
      <c r="I299" s="6">
        <v>18.579999999999998</v>
      </c>
      <c r="J299" s="6">
        <v>156.15</v>
      </c>
      <c r="K299" s="6">
        <v>52.31</v>
      </c>
      <c r="L299" s="6"/>
      <c r="M299" s="6">
        <v>0</v>
      </c>
      <c r="N299" s="6">
        <v>50</v>
      </c>
      <c r="O299" s="6">
        <v>0</v>
      </c>
      <c r="P299" s="6">
        <v>0</v>
      </c>
      <c r="Q299" s="6">
        <v>0</v>
      </c>
      <c r="R299" s="6">
        <v>0</v>
      </c>
      <c r="S299" s="6"/>
      <c r="T299" s="6"/>
      <c r="U299" s="6"/>
      <c r="V299" s="6">
        <v>2702.52</v>
      </c>
      <c r="W299" s="6">
        <v>0</v>
      </c>
      <c r="X299" s="6">
        <v>2702.52</v>
      </c>
      <c r="Y299" s="513">
        <f>IF(A299&lt;&gt;"",IF(A299=мар17!A299,0,1),IF(AND(B299=мар17!B299,C299=мар17!C299),0,1))</f>
        <v>0</v>
      </c>
      <c r="Z299" s="70" t="str">
        <f t="shared" si="37"/>
        <v>ул. Пятая д.5</v>
      </c>
      <c r="AA299" s="504">
        <f>IF($B299&lt;&gt;"",MAX(AA$7:AA298)+1,0)</f>
        <v>288</v>
      </c>
      <c r="AB299" s="502">
        <f t="shared" si="36"/>
        <v>299</v>
      </c>
      <c r="AC299" s="504">
        <f>1</f>
        <v>1</v>
      </c>
      <c r="AD299" s="103">
        <f t="shared" si="38"/>
        <v>1693.05</v>
      </c>
      <c r="AE299" s="103">
        <f t="shared" si="39"/>
        <v>959.47</v>
      </c>
      <c r="AF299" s="103">
        <f t="shared" si="40"/>
        <v>50</v>
      </c>
      <c r="AG299" s="3"/>
    </row>
    <row r="300" spans="2:33" ht="13.2" x14ac:dyDescent="0.25">
      <c r="B300" s="1" t="str">
        <f>адреса!$G$295</f>
        <v>кв.93</v>
      </c>
      <c r="C300" s="522">
        <f>адреса!$I$295</f>
        <v>50000093</v>
      </c>
      <c r="D300" s="6" t="str">
        <f>адреса!$K$295</f>
        <v>ФИО-5-93</v>
      </c>
      <c r="E300" s="6">
        <v>2957.64</v>
      </c>
      <c r="F300" s="6">
        <v>1674.28</v>
      </c>
      <c r="G300" s="6">
        <v>0</v>
      </c>
      <c r="H300" s="6">
        <v>724.45</v>
      </c>
      <c r="I300" s="6">
        <v>208.89</v>
      </c>
      <c r="J300" s="6">
        <v>851.7</v>
      </c>
      <c r="K300" s="6">
        <v>412.95</v>
      </c>
      <c r="L300" s="6"/>
      <c r="M300" s="6">
        <v>0</v>
      </c>
      <c r="N300" s="6">
        <v>50</v>
      </c>
      <c r="O300" s="6">
        <v>0</v>
      </c>
      <c r="P300" s="6">
        <v>0</v>
      </c>
      <c r="Q300" s="6">
        <v>0</v>
      </c>
      <c r="R300" s="6">
        <v>0</v>
      </c>
      <c r="S300" s="6"/>
      <c r="T300" s="6"/>
      <c r="U300" s="6"/>
      <c r="V300" s="6">
        <v>3922.27</v>
      </c>
      <c r="W300" s="6">
        <v>2957.64</v>
      </c>
      <c r="X300" s="6">
        <v>3922.27</v>
      </c>
      <c r="Y300" s="513">
        <f>IF(A300&lt;&gt;"",IF(A300=мар17!A300,0,1),IF(AND(B300=мар17!B300,C300=мар17!C300),0,1))</f>
        <v>0</v>
      </c>
      <c r="Z300" s="70" t="str">
        <f t="shared" si="37"/>
        <v>ул. Пятая д.5</v>
      </c>
      <c r="AA300" s="504">
        <f>IF($B300&lt;&gt;"",MAX(AA$7:AA299)+1,0)</f>
        <v>289</v>
      </c>
      <c r="AB300" s="502">
        <f t="shared" si="36"/>
        <v>300</v>
      </c>
      <c r="AC300" s="504">
        <f>1</f>
        <v>1</v>
      </c>
      <c r="AD300" s="103">
        <f t="shared" si="38"/>
        <v>1674.28</v>
      </c>
      <c r="AE300" s="103">
        <f t="shared" si="39"/>
        <v>2197.9899999999998</v>
      </c>
      <c r="AF300" s="103">
        <f t="shared" si="40"/>
        <v>50</v>
      </c>
      <c r="AG300" s="3"/>
    </row>
    <row r="301" spans="2:33" ht="13.2" x14ac:dyDescent="0.25">
      <c r="B301" s="1" t="str">
        <f>адреса!$G$296</f>
        <v>кв.94</v>
      </c>
      <c r="C301" s="522">
        <f>адреса!$I$296</f>
        <v>50000094</v>
      </c>
      <c r="D301" s="6" t="str">
        <f>адреса!$K$296</f>
        <v>ФИО-5-94</v>
      </c>
      <c r="E301" s="6">
        <v>45218.62</v>
      </c>
      <c r="F301" s="6">
        <v>2639.06</v>
      </c>
      <c r="G301" s="6">
        <v>0</v>
      </c>
      <c r="H301" s="6">
        <v>1143.55</v>
      </c>
      <c r="I301" s="6">
        <v>-1.99</v>
      </c>
      <c r="J301" s="6">
        <v>0</v>
      </c>
      <c r="K301" s="6">
        <v>0</v>
      </c>
      <c r="L301" s="6"/>
      <c r="M301" s="6">
        <v>0</v>
      </c>
      <c r="N301" s="6">
        <v>50</v>
      </c>
      <c r="O301" s="6">
        <v>0</v>
      </c>
      <c r="P301" s="6">
        <v>0</v>
      </c>
      <c r="Q301" s="6">
        <v>0</v>
      </c>
      <c r="R301" s="6">
        <v>0</v>
      </c>
      <c r="S301" s="6"/>
      <c r="T301" s="6"/>
      <c r="U301" s="6"/>
      <c r="V301" s="6">
        <v>3830.62</v>
      </c>
      <c r="W301" s="6">
        <v>0</v>
      </c>
      <c r="X301" s="6">
        <v>49049.24</v>
      </c>
      <c r="Y301" s="513">
        <f>IF(A301&lt;&gt;"",IF(A301=мар17!A301,0,1),IF(AND(B301=мар17!B301,C301=мар17!C301),0,1))</f>
        <v>0</v>
      </c>
      <c r="Z301" s="70" t="str">
        <f t="shared" si="37"/>
        <v>ул. Пятая д.5</v>
      </c>
      <c r="AA301" s="504">
        <f>IF($B301&lt;&gt;"",MAX(AA$7:AA300)+1,0)</f>
        <v>290</v>
      </c>
      <c r="AB301" s="502">
        <f t="shared" si="36"/>
        <v>301</v>
      </c>
      <c r="AC301" s="504">
        <f>1</f>
        <v>1</v>
      </c>
      <c r="AD301" s="103">
        <f t="shared" si="38"/>
        <v>2639.06</v>
      </c>
      <c r="AE301" s="103">
        <f t="shared" si="39"/>
        <v>1141.56</v>
      </c>
      <c r="AF301" s="103">
        <f t="shared" si="40"/>
        <v>50</v>
      </c>
      <c r="AG301" s="3"/>
    </row>
    <row r="302" spans="2:33" ht="13.2" x14ac:dyDescent="0.25">
      <c r="B302" s="1" t="str">
        <f>адреса!$G$297</f>
        <v>кв.95</v>
      </c>
      <c r="C302" s="522">
        <f>адреса!$I$297</f>
        <v>50000095</v>
      </c>
      <c r="D302" s="6" t="str">
        <f>адреса!$K$297</f>
        <v>ФИО-5-95</v>
      </c>
      <c r="E302" s="6">
        <v>28176.18</v>
      </c>
      <c r="F302" s="6">
        <v>2665.34</v>
      </c>
      <c r="G302" s="6">
        <v>0</v>
      </c>
      <c r="H302" s="6">
        <v>1153.53</v>
      </c>
      <c r="I302" s="6">
        <v>187.68</v>
      </c>
      <c r="J302" s="6">
        <v>312.29000000000002</v>
      </c>
      <c r="K302" s="6">
        <v>280.81</v>
      </c>
      <c r="L302" s="6"/>
      <c r="M302" s="6">
        <v>0</v>
      </c>
      <c r="N302" s="6">
        <v>50</v>
      </c>
      <c r="O302" s="6">
        <v>0</v>
      </c>
      <c r="P302" s="6">
        <v>0</v>
      </c>
      <c r="Q302" s="6">
        <v>0</v>
      </c>
      <c r="R302" s="6">
        <v>0</v>
      </c>
      <c r="S302" s="6"/>
      <c r="T302" s="6"/>
      <c r="U302" s="6"/>
      <c r="V302" s="6">
        <v>4649.6499999999996</v>
      </c>
      <c r="W302" s="6">
        <v>10000</v>
      </c>
      <c r="X302" s="6">
        <v>22825.83</v>
      </c>
      <c r="Y302" s="513">
        <f>IF(A302&lt;&gt;"",IF(A302=мар17!A302,0,1),IF(AND(B302=мар17!B302,C302=мар17!C302),0,1))</f>
        <v>0</v>
      </c>
      <c r="Z302" s="70" t="str">
        <f t="shared" si="37"/>
        <v>ул. Пятая д.5</v>
      </c>
      <c r="AA302" s="504">
        <f>IF($B302&lt;&gt;"",MAX(AA$7:AA301)+1,0)</f>
        <v>291</v>
      </c>
      <c r="AB302" s="502">
        <f t="shared" si="36"/>
        <v>302</v>
      </c>
      <c r="AC302" s="504">
        <f>1</f>
        <v>1</v>
      </c>
      <c r="AD302" s="103">
        <f t="shared" si="38"/>
        <v>2665.34</v>
      </c>
      <c r="AE302" s="103">
        <f t="shared" si="39"/>
        <v>1934.31</v>
      </c>
      <c r="AF302" s="103">
        <f t="shared" si="40"/>
        <v>49.999999999999545</v>
      </c>
      <c r="AG302" s="3"/>
    </row>
    <row r="303" spans="2:33" ht="13.2" x14ac:dyDescent="0.25">
      <c r="B303" s="1" t="str">
        <f>адреса!$G$298</f>
        <v>кв.96</v>
      </c>
      <c r="C303" s="522">
        <f>адреса!$I$298</f>
        <v>50000096</v>
      </c>
      <c r="D303" s="6" t="str">
        <f>адреса!$K$298</f>
        <v>ФИО-5-96</v>
      </c>
      <c r="E303" s="6">
        <v>22990.38</v>
      </c>
      <c r="F303" s="6">
        <v>1693.05</v>
      </c>
      <c r="G303" s="6">
        <v>0</v>
      </c>
      <c r="H303" s="6">
        <v>732.43</v>
      </c>
      <c r="I303" s="6">
        <v>153.19</v>
      </c>
      <c r="J303" s="6">
        <v>440.05</v>
      </c>
      <c r="K303" s="6">
        <v>267.04000000000002</v>
      </c>
      <c r="L303" s="6"/>
      <c r="M303" s="6">
        <v>0</v>
      </c>
      <c r="N303" s="6">
        <v>50</v>
      </c>
      <c r="O303" s="6">
        <v>0</v>
      </c>
      <c r="P303" s="6">
        <v>0</v>
      </c>
      <c r="Q303" s="6">
        <v>0</v>
      </c>
      <c r="R303" s="6">
        <v>0</v>
      </c>
      <c r="S303" s="6"/>
      <c r="T303" s="6"/>
      <c r="U303" s="6"/>
      <c r="V303" s="6">
        <v>3335.76</v>
      </c>
      <c r="W303" s="6">
        <v>11648.8</v>
      </c>
      <c r="X303" s="6">
        <v>14677.34</v>
      </c>
      <c r="Y303" s="513">
        <f>IF(A303&lt;&gt;"",IF(A303=мар17!A303,0,1),IF(AND(B303=мар17!B303,C303=мар17!C303),0,1))</f>
        <v>0</v>
      </c>
      <c r="Z303" s="70" t="str">
        <f t="shared" si="37"/>
        <v>ул. Пятая д.5</v>
      </c>
      <c r="AA303" s="504">
        <f>IF($B303&lt;&gt;"",MAX(AA$7:AA302)+1,0)</f>
        <v>292</v>
      </c>
      <c r="AB303" s="502">
        <f t="shared" si="36"/>
        <v>303</v>
      </c>
      <c r="AC303" s="504">
        <f>1</f>
        <v>1</v>
      </c>
      <c r="AD303" s="103">
        <f t="shared" si="38"/>
        <v>1693.05</v>
      </c>
      <c r="AE303" s="103">
        <f t="shared" si="39"/>
        <v>1592.7099999999998</v>
      </c>
      <c r="AF303" s="103">
        <f t="shared" si="40"/>
        <v>50.000000000000455</v>
      </c>
      <c r="AG303" s="3"/>
    </row>
    <row r="304" spans="2:33" ht="13.2" x14ac:dyDescent="0.25">
      <c r="B304" s="1" t="str">
        <f>адреса!$G$299</f>
        <v>кв.97</v>
      </c>
      <c r="C304" s="522">
        <f>адреса!$I$299</f>
        <v>50000097</v>
      </c>
      <c r="D304" s="6" t="str">
        <f>адреса!$K$299</f>
        <v>ФИО-5-97</v>
      </c>
      <c r="E304" s="6">
        <v>10950.44</v>
      </c>
      <c r="F304" s="6">
        <v>1674.28</v>
      </c>
      <c r="G304" s="6">
        <v>0</v>
      </c>
      <c r="H304" s="6">
        <v>724.45</v>
      </c>
      <c r="I304" s="6">
        <v>-1667.13</v>
      </c>
      <c r="J304" s="6">
        <v>1018.26</v>
      </c>
      <c r="K304" s="6">
        <v>648.87</v>
      </c>
      <c r="L304" s="6"/>
      <c r="M304" s="6">
        <v>0</v>
      </c>
      <c r="N304" s="6">
        <v>50</v>
      </c>
      <c r="O304" s="6">
        <v>0</v>
      </c>
      <c r="P304" s="6">
        <v>0</v>
      </c>
      <c r="Q304" s="6">
        <v>0</v>
      </c>
      <c r="R304" s="6">
        <v>0</v>
      </c>
      <c r="S304" s="6"/>
      <c r="T304" s="6"/>
      <c r="U304" s="6"/>
      <c r="V304" s="6">
        <v>2448.73</v>
      </c>
      <c r="W304" s="6">
        <v>10950.44</v>
      </c>
      <c r="X304" s="6">
        <v>2448.73</v>
      </c>
      <c r="Y304" s="513">
        <f>IF(A304&lt;&gt;"",IF(A304=мар17!A304,0,1),IF(AND(B304=мар17!B304,C304=мар17!C304),0,1))</f>
        <v>0</v>
      </c>
      <c r="Z304" s="70" t="str">
        <f t="shared" si="37"/>
        <v>ул. Пятая д.5</v>
      </c>
      <c r="AA304" s="504">
        <f>IF($B304&lt;&gt;"",MAX(AA$7:AA303)+1,0)</f>
        <v>293</v>
      </c>
      <c r="AB304" s="502">
        <f t="shared" si="36"/>
        <v>304</v>
      </c>
      <c r="AC304" s="504">
        <f>1</f>
        <v>1</v>
      </c>
      <c r="AD304" s="103">
        <f t="shared" si="38"/>
        <v>1674.28</v>
      </c>
      <c r="AE304" s="103">
        <f t="shared" si="39"/>
        <v>724.44999999999993</v>
      </c>
      <c r="AF304" s="103">
        <f t="shared" si="40"/>
        <v>50.000000000000114</v>
      </c>
      <c r="AG304" s="3"/>
    </row>
    <row r="305" spans="2:33" ht="13.2" x14ac:dyDescent="0.25">
      <c r="B305" s="1" t="str">
        <f>адреса!$G$300</f>
        <v>кв.98</v>
      </c>
      <c r="C305" s="522">
        <f>адреса!$I$300</f>
        <v>50000098</v>
      </c>
      <c r="D305" s="6" t="str">
        <f>адреса!$K$300</f>
        <v>ФИО-5-98</v>
      </c>
      <c r="E305" s="6">
        <v>5868.96</v>
      </c>
      <c r="F305" s="6">
        <v>2639.06</v>
      </c>
      <c r="G305" s="6">
        <v>0</v>
      </c>
      <c r="H305" s="6">
        <v>1143.55</v>
      </c>
      <c r="I305" s="6">
        <v>230.11</v>
      </c>
      <c r="J305" s="6">
        <v>709.75</v>
      </c>
      <c r="K305" s="6">
        <v>412.95</v>
      </c>
      <c r="L305" s="6"/>
      <c r="M305" s="6">
        <v>0</v>
      </c>
      <c r="N305" s="6">
        <v>50</v>
      </c>
      <c r="O305" s="6">
        <v>0</v>
      </c>
      <c r="P305" s="6">
        <v>0</v>
      </c>
      <c r="Q305" s="6">
        <v>0</v>
      </c>
      <c r="R305" s="6">
        <v>0</v>
      </c>
      <c r="S305" s="6"/>
      <c r="T305" s="6"/>
      <c r="U305" s="6"/>
      <c r="V305" s="6">
        <v>5185.42</v>
      </c>
      <c r="W305" s="6">
        <v>5868.96</v>
      </c>
      <c r="X305" s="6">
        <v>5185.42</v>
      </c>
      <c r="Y305" s="513">
        <f>IF(A305&lt;&gt;"",IF(A305=мар17!A305,0,1),IF(AND(B305=мар17!B305,C305=мар17!C305),0,1))</f>
        <v>0</v>
      </c>
      <c r="Z305" s="70" t="str">
        <f t="shared" si="37"/>
        <v>ул. Пятая д.5</v>
      </c>
      <c r="AA305" s="504">
        <f>IF($B305&lt;&gt;"",MAX(AA$7:AA304)+1,0)</f>
        <v>294</v>
      </c>
      <c r="AB305" s="502">
        <f t="shared" si="36"/>
        <v>305</v>
      </c>
      <c r="AC305" s="504">
        <f>1</f>
        <v>1</v>
      </c>
      <c r="AD305" s="103">
        <f t="shared" si="38"/>
        <v>2639.06</v>
      </c>
      <c r="AE305" s="103">
        <f t="shared" si="39"/>
        <v>2496.3599999999997</v>
      </c>
      <c r="AF305" s="103">
        <f t="shared" si="40"/>
        <v>50.000000000000455</v>
      </c>
      <c r="AG305" s="3"/>
    </row>
    <row r="306" spans="2:33" x14ac:dyDescent="0.3">
      <c r="AG306" s="3"/>
    </row>
  </sheetData>
  <autoFilter ref="A6:AG305"/>
  <conditionalFormatting sqref="A3">
    <cfRule type="cellIs" dxfId="15" priority="2" operator="equal">
      <formula>0</formula>
    </cfRule>
  </conditionalFormatting>
  <conditionalFormatting sqref="B2:D2">
    <cfRule type="cellIs" dxfId="14" priority="1" operator="equal">
      <formula>0</formula>
    </cfRule>
  </conditionalFormatting>
  <hyperlinks>
    <hyperlink ref="B2:D2" location="оглавление!A1" tooltip="в оглавление" display="оглавление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G306"/>
  <sheetViews>
    <sheetView workbookViewId="0">
      <pane xSplit="4" ySplit="6" topLeftCell="W7" activePane="bottomRight" state="frozen"/>
      <selection activeCell="C90" sqref="C90"/>
      <selection pane="topRight" activeCell="C90" sqref="C90"/>
      <selection pane="bottomLeft" activeCell="C90" sqref="C90"/>
      <selection pane="bottomRight" activeCell="A6" sqref="A6"/>
    </sheetView>
  </sheetViews>
  <sheetFormatPr defaultRowHeight="14.4" x14ac:dyDescent="0.3"/>
  <cols>
    <col min="1" max="1" width="12.6640625" style="1" customWidth="1"/>
    <col min="2" max="2" width="7.6640625" style="1" customWidth="1"/>
    <col min="3" max="3" width="15.6640625" style="3" bestFit="1" customWidth="1"/>
    <col min="4" max="4" width="34.44140625" style="3" customWidth="1"/>
    <col min="5" max="5" width="12.6640625" style="3" bestFit="1" customWidth="1"/>
    <col min="6" max="7" width="11.6640625" style="3" bestFit="1" customWidth="1"/>
    <col min="8" max="8" width="9.33203125" style="3" bestFit="1" customWidth="1"/>
    <col min="9" max="10" width="10.44140625" style="3" bestFit="1" customWidth="1"/>
    <col min="11" max="11" width="10.109375" style="3" bestFit="1" customWidth="1"/>
    <col min="12" max="12" width="10.109375" style="3" customWidth="1"/>
    <col min="13" max="14" width="9.5546875" style="3" bestFit="1" customWidth="1"/>
    <col min="15" max="15" width="10.109375" style="3" bestFit="1" customWidth="1"/>
    <col min="16" max="16" width="9.109375" style="3" bestFit="1" customWidth="1"/>
    <col min="17" max="17" width="10.109375" style="3" bestFit="1" customWidth="1"/>
    <col min="18" max="18" width="9.109375" style="3" bestFit="1" customWidth="1"/>
    <col min="19" max="19" width="9.109375" style="3" customWidth="1"/>
    <col min="20" max="20" width="9.5546875" style="3" bestFit="1" customWidth="1"/>
    <col min="21" max="21" width="9.5546875" style="3" customWidth="1"/>
    <col min="22" max="22" width="12.6640625" style="3" bestFit="1" customWidth="1"/>
    <col min="23" max="23" width="11.6640625" style="3" bestFit="1" customWidth="1"/>
    <col min="24" max="24" width="12.6640625" style="3" bestFit="1" customWidth="1"/>
    <col min="25" max="25" width="2.6640625" style="15" customWidth="1"/>
    <col min="28" max="28" width="16" bestFit="1" customWidth="1"/>
    <col min="29" max="29" width="7.5546875" style="10" bestFit="1" customWidth="1"/>
    <col min="30" max="30" width="10" bestFit="1" customWidth="1"/>
    <col min="31" max="31" width="14.109375" style="10" bestFit="1" customWidth="1"/>
    <col min="32" max="32" width="15.44140625" bestFit="1" customWidth="1"/>
    <col min="33" max="33" width="2.6640625" style="10" customWidth="1"/>
    <col min="34" max="233" width="9.109375" style="3"/>
    <col min="234" max="234" width="12.6640625" style="3" customWidth="1"/>
    <col min="235" max="235" width="7.6640625" style="3" customWidth="1"/>
    <col min="236" max="236" width="15.6640625" style="3" bestFit="1" customWidth="1"/>
    <col min="237" max="237" width="34.44140625" style="3" customWidth="1"/>
    <col min="238" max="238" width="12.6640625" style="3" bestFit="1" customWidth="1"/>
    <col min="239" max="240" width="11.6640625" style="3" bestFit="1" customWidth="1"/>
    <col min="241" max="241" width="9.33203125" style="3" bestFit="1" customWidth="1"/>
    <col min="242" max="243" width="10.44140625" style="3" bestFit="1" customWidth="1"/>
    <col min="244" max="244" width="10.109375" style="3" bestFit="1" customWidth="1"/>
    <col min="245" max="246" width="9.5546875" style="3" bestFit="1" customWidth="1"/>
    <col min="247" max="247" width="10.109375" style="3" bestFit="1" customWidth="1"/>
    <col min="248" max="248" width="9.109375" style="3" bestFit="1" customWidth="1"/>
    <col min="249" max="249" width="10.109375" style="3" bestFit="1" customWidth="1"/>
    <col min="250" max="250" width="9.109375" style="3" bestFit="1" customWidth="1"/>
    <col min="251" max="251" width="9.5546875" style="3" bestFit="1" customWidth="1"/>
    <col min="252" max="252" width="12.6640625" style="3" bestFit="1" customWidth="1"/>
    <col min="253" max="253" width="11.6640625" style="3" bestFit="1" customWidth="1"/>
    <col min="254" max="254" width="12.6640625" style="3" bestFit="1" customWidth="1"/>
    <col min="255" max="489" width="9.109375" style="3"/>
    <col min="490" max="490" width="12.6640625" style="3" customWidth="1"/>
    <col min="491" max="491" width="7.6640625" style="3" customWidth="1"/>
    <col min="492" max="492" width="15.6640625" style="3" bestFit="1" customWidth="1"/>
    <col min="493" max="493" width="34.44140625" style="3" customWidth="1"/>
    <col min="494" max="494" width="12.6640625" style="3" bestFit="1" customWidth="1"/>
    <col min="495" max="496" width="11.6640625" style="3" bestFit="1" customWidth="1"/>
    <col min="497" max="497" width="9.33203125" style="3" bestFit="1" customWidth="1"/>
    <col min="498" max="499" width="10.44140625" style="3" bestFit="1" customWidth="1"/>
    <col min="500" max="500" width="10.109375" style="3" bestFit="1" customWidth="1"/>
    <col min="501" max="502" width="9.5546875" style="3" bestFit="1" customWidth="1"/>
    <col min="503" max="503" width="10.109375" style="3" bestFit="1" customWidth="1"/>
    <col min="504" max="504" width="9.109375" style="3" bestFit="1" customWidth="1"/>
    <col min="505" max="505" width="10.109375" style="3" bestFit="1" customWidth="1"/>
    <col min="506" max="506" width="9.109375" style="3" bestFit="1" customWidth="1"/>
    <col min="507" max="507" width="9.5546875" style="3" bestFit="1" customWidth="1"/>
    <col min="508" max="508" width="12.6640625" style="3" bestFit="1" customWidth="1"/>
    <col min="509" max="509" width="11.6640625" style="3" bestFit="1" customWidth="1"/>
    <col min="510" max="510" width="12.6640625" style="3" bestFit="1" customWidth="1"/>
    <col min="511" max="745" width="9.109375" style="3"/>
    <col min="746" max="746" width="12.6640625" style="3" customWidth="1"/>
    <col min="747" max="747" width="7.6640625" style="3" customWidth="1"/>
    <col min="748" max="748" width="15.6640625" style="3" bestFit="1" customWidth="1"/>
    <col min="749" max="749" width="34.44140625" style="3" customWidth="1"/>
    <col min="750" max="750" width="12.6640625" style="3" bestFit="1" customWidth="1"/>
    <col min="751" max="752" width="11.6640625" style="3" bestFit="1" customWidth="1"/>
    <col min="753" max="753" width="9.33203125" style="3" bestFit="1" customWidth="1"/>
    <col min="754" max="755" width="10.44140625" style="3" bestFit="1" customWidth="1"/>
    <col min="756" max="756" width="10.109375" style="3" bestFit="1" customWidth="1"/>
    <col min="757" max="758" width="9.5546875" style="3" bestFit="1" customWidth="1"/>
    <col min="759" max="759" width="10.109375" style="3" bestFit="1" customWidth="1"/>
    <col min="760" max="760" width="9.109375" style="3" bestFit="1" customWidth="1"/>
    <col min="761" max="761" width="10.109375" style="3" bestFit="1" customWidth="1"/>
    <col min="762" max="762" width="9.109375" style="3" bestFit="1" customWidth="1"/>
    <col min="763" max="763" width="9.5546875" style="3" bestFit="1" customWidth="1"/>
    <col min="764" max="764" width="12.6640625" style="3" bestFit="1" customWidth="1"/>
    <col min="765" max="765" width="11.6640625" style="3" bestFit="1" customWidth="1"/>
    <col min="766" max="766" width="12.6640625" style="3" bestFit="1" customWidth="1"/>
    <col min="767" max="1001" width="9.109375" style="3"/>
    <col min="1002" max="1002" width="12.6640625" style="3" customWidth="1"/>
    <col min="1003" max="1003" width="7.6640625" style="3" customWidth="1"/>
    <col min="1004" max="1004" width="15.6640625" style="3" bestFit="1" customWidth="1"/>
    <col min="1005" max="1005" width="34.44140625" style="3" customWidth="1"/>
    <col min="1006" max="1006" width="12.6640625" style="3" bestFit="1" customWidth="1"/>
    <col min="1007" max="1008" width="11.6640625" style="3" bestFit="1" customWidth="1"/>
    <col min="1009" max="1009" width="9.33203125" style="3" bestFit="1" customWidth="1"/>
    <col min="1010" max="1011" width="10.44140625" style="3" bestFit="1" customWidth="1"/>
    <col min="1012" max="1012" width="10.109375" style="3" bestFit="1" customWidth="1"/>
    <col min="1013" max="1014" width="9.5546875" style="3" bestFit="1" customWidth="1"/>
    <col min="1015" max="1015" width="10.109375" style="3" bestFit="1" customWidth="1"/>
    <col min="1016" max="1016" width="9.109375" style="3" bestFit="1" customWidth="1"/>
    <col min="1017" max="1017" width="10.109375" style="3" bestFit="1" customWidth="1"/>
    <col min="1018" max="1018" width="9.109375" style="3" bestFit="1" customWidth="1"/>
    <col min="1019" max="1019" width="9.5546875" style="3" bestFit="1" customWidth="1"/>
    <col min="1020" max="1020" width="12.6640625" style="3" bestFit="1" customWidth="1"/>
    <col min="1021" max="1021" width="11.6640625" style="3" bestFit="1" customWidth="1"/>
    <col min="1022" max="1022" width="12.6640625" style="3" bestFit="1" customWidth="1"/>
    <col min="1023" max="1257" width="9.109375" style="3"/>
    <col min="1258" max="1258" width="12.6640625" style="3" customWidth="1"/>
    <col min="1259" max="1259" width="7.6640625" style="3" customWidth="1"/>
    <col min="1260" max="1260" width="15.6640625" style="3" bestFit="1" customWidth="1"/>
    <col min="1261" max="1261" width="34.44140625" style="3" customWidth="1"/>
    <col min="1262" max="1262" width="12.6640625" style="3" bestFit="1" customWidth="1"/>
    <col min="1263" max="1264" width="11.6640625" style="3" bestFit="1" customWidth="1"/>
    <col min="1265" max="1265" width="9.33203125" style="3" bestFit="1" customWidth="1"/>
    <col min="1266" max="1267" width="10.44140625" style="3" bestFit="1" customWidth="1"/>
    <col min="1268" max="1268" width="10.109375" style="3" bestFit="1" customWidth="1"/>
    <col min="1269" max="1270" width="9.5546875" style="3" bestFit="1" customWidth="1"/>
    <col min="1271" max="1271" width="10.109375" style="3" bestFit="1" customWidth="1"/>
    <col min="1272" max="1272" width="9.109375" style="3" bestFit="1" customWidth="1"/>
    <col min="1273" max="1273" width="10.109375" style="3" bestFit="1" customWidth="1"/>
    <col min="1274" max="1274" width="9.109375" style="3" bestFit="1" customWidth="1"/>
    <col min="1275" max="1275" width="9.5546875" style="3" bestFit="1" customWidth="1"/>
    <col min="1276" max="1276" width="12.6640625" style="3" bestFit="1" customWidth="1"/>
    <col min="1277" max="1277" width="11.6640625" style="3" bestFit="1" customWidth="1"/>
    <col min="1278" max="1278" width="12.6640625" style="3" bestFit="1" customWidth="1"/>
    <col min="1279" max="1513" width="9.109375" style="3"/>
    <col min="1514" max="1514" width="12.6640625" style="3" customWidth="1"/>
    <col min="1515" max="1515" width="7.6640625" style="3" customWidth="1"/>
    <col min="1516" max="1516" width="15.6640625" style="3" bestFit="1" customWidth="1"/>
    <col min="1517" max="1517" width="34.44140625" style="3" customWidth="1"/>
    <col min="1518" max="1518" width="12.6640625" style="3" bestFit="1" customWidth="1"/>
    <col min="1519" max="1520" width="11.6640625" style="3" bestFit="1" customWidth="1"/>
    <col min="1521" max="1521" width="9.33203125" style="3" bestFit="1" customWidth="1"/>
    <col min="1522" max="1523" width="10.44140625" style="3" bestFit="1" customWidth="1"/>
    <col min="1524" max="1524" width="10.109375" style="3" bestFit="1" customWidth="1"/>
    <col min="1525" max="1526" width="9.5546875" style="3" bestFit="1" customWidth="1"/>
    <col min="1527" max="1527" width="10.109375" style="3" bestFit="1" customWidth="1"/>
    <col min="1528" max="1528" width="9.109375" style="3" bestFit="1" customWidth="1"/>
    <col min="1529" max="1529" width="10.109375" style="3" bestFit="1" customWidth="1"/>
    <col min="1530" max="1530" width="9.109375" style="3" bestFit="1" customWidth="1"/>
    <col min="1531" max="1531" width="9.5546875" style="3" bestFit="1" customWidth="1"/>
    <col min="1532" max="1532" width="12.6640625" style="3" bestFit="1" customWidth="1"/>
    <col min="1533" max="1533" width="11.6640625" style="3" bestFit="1" customWidth="1"/>
    <col min="1534" max="1534" width="12.6640625" style="3" bestFit="1" customWidth="1"/>
    <col min="1535" max="1769" width="9.109375" style="3"/>
    <col min="1770" max="1770" width="12.6640625" style="3" customWidth="1"/>
    <col min="1771" max="1771" width="7.6640625" style="3" customWidth="1"/>
    <col min="1772" max="1772" width="15.6640625" style="3" bestFit="1" customWidth="1"/>
    <col min="1773" max="1773" width="34.44140625" style="3" customWidth="1"/>
    <col min="1774" max="1774" width="12.6640625" style="3" bestFit="1" customWidth="1"/>
    <col min="1775" max="1776" width="11.6640625" style="3" bestFit="1" customWidth="1"/>
    <col min="1777" max="1777" width="9.33203125" style="3" bestFit="1" customWidth="1"/>
    <col min="1778" max="1779" width="10.44140625" style="3" bestFit="1" customWidth="1"/>
    <col min="1780" max="1780" width="10.109375" style="3" bestFit="1" customWidth="1"/>
    <col min="1781" max="1782" width="9.5546875" style="3" bestFit="1" customWidth="1"/>
    <col min="1783" max="1783" width="10.109375" style="3" bestFit="1" customWidth="1"/>
    <col min="1784" max="1784" width="9.109375" style="3" bestFit="1" customWidth="1"/>
    <col min="1785" max="1785" width="10.109375" style="3" bestFit="1" customWidth="1"/>
    <col min="1786" max="1786" width="9.109375" style="3" bestFit="1" customWidth="1"/>
    <col min="1787" max="1787" width="9.5546875" style="3" bestFit="1" customWidth="1"/>
    <col min="1788" max="1788" width="12.6640625" style="3" bestFit="1" customWidth="1"/>
    <col min="1789" max="1789" width="11.6640625" style="3" bestFit="1" customWidth="1"/>
    <col min="1790" max="1790" width="12.6640625" style="3" bestFit="1" customWidth="1"/>
    <col min="1791" max="2025" width="9.109375" style="3"/>
    <col min="2026" max="2026" width="12.6640625" style="3" customWidth="1"/>
    <col min="2027" max="2027" width="7.6640625" style="3" customWidth="1"/>
    <col min="2028" max="2028" width="15.6640625" style="3" bestFit="1" customWidth="1"/>
    <col min="2029" max="2029" width="34.44140625" style="3" customWidth="1"/>
    <col min="2030" max="2030" width="12.6640625" style="3" bestFit="1" customWidth="1"/>
    <col min="2031" max="2032" width="11.6640625" style="3" bestFit="1" customWidth="1"/>
    <col min="2033" max="2033" width="9.33203125" style="3" bestFit="1" customWidth="1"/>
    <col min="2034" max="2035" width="10.44140625" style="3" bestFit="1" customWidth="1"/>
    <col min="2036" max="2036" width="10.109375" style="3" bestFit="1" customWidth="1"/>
    <col min="2037" max="2038" width="9.5546875" style="3" bestFit="1" customWidth="1"/>
    <col min="2039" max="2039" width="10.109375" style="3" bestFit="1" customWidth="1"/>
    <col min="2040" max="2040" width="9.109375" style="3" bestFit="1" customWidth="1"/>
    <col min="2041" max="2041" width="10.109375" style="3" bestFit="1" customWidth="1"/>
    <col min="2042" max="2042" width="9.109375" style="3" bestFit="1" customWidth="1"/>
    <col min="2043" max="2043" width="9.5546875" style="3" bestFit="1" customWidth="1"/>
    <col min="2044" max="2044" width="12.6640625" style="3" bestFit="1" customWidth="1"/>
    <col min="2045" max="2045" width="11.6640625" style="3" bestFit="1" customWidth="1"/>
    <col min="2046" max="2046" width="12.6640625" style="3" bestFit="1" customWidth="1"/>
    <col min="2047" max="2281" width="9.109375" style="3"/>
    <col min="2282" max="2282" width="12.6640625" style="3" customWidth="1"/>
    <col min="2283" max="2283" width="7.6640625" style="3" customWidth="1"/>
    <col min="2284" max="2284" width="15.6640625" style="3" bestFit="1" customWidth="1"/>
    <col min="2285" max="2285" width="34.44140625" style="3" customWidth="1"/>
    <col min="2286" max="2286" width="12.6640625" style="3" bestFit="1" customWidth="1"/>
    <col min="2287" max="2288" width="11.6640625" style="3" bestFit="1" customWidth="1"/>
    <col min="2289" max="2289" width="9.33203125" style="3" bestFit="1" customWidth="1"/>
    <col min="2290" max="2291" width="10.44140625" style="3" bestFit="1" customWidth="1"/>
    <col min="2292" max="2292" width="10.109375" style="3" bestFit="1" customWidth="1"/>
    <col min="2293" max="2294" width="9.5546875" style="3" bestFit="1" customWidth="1"/>
    <col min="2295" max="2295" width="10.109375" style="3" bestFit="1" customWidth="1"/>
    <col min="2296" max="2296" width="9.109375" style="3" bestFit="1" customWidth="1"/>
    <col min="2297" max="2297" width="10.109375" style="3" bestFit="1" customWidth="1"/>
    <col min="2298" max="2298" width="9.109375" style="3" bestFit="1" customWidth="1"/>
    <col min="2299" max="2299" width="9.5546875" style="3" bestFit="1" customWidth="1"/>
    <col min="2300" max="2300" width="12.6640625" style="3" bestFit="1" customWidth="1"/>
    <col min="2301" max="2301" width="11.6640625" style="3" bestFit="1" customWidth="1"/>
    <col min="2302" max="2302" width="12.6640625" style="3" bestFit="1" customWidth="1"/>
    <col min="2303" max="2537" width="9.109375" style="3"/>
    <col min="2538" max="2538" width="12.6640625" style="3" customWidth="1"/>
    <col min="2539" max="2539" width="7.6640625" style="3" customWidth="1"/>
    <col min="2540" max="2540" width="15.6640625" style="3" bestFit="1" customWidth="1"/>
    <col min="2541" max="2541" width="34.44140625" style="3" customWidth="1"/>
    <col min="2542" max="2542" width="12.6640625" style="3" bestFit="1" customWidth="1"/>
    <col min="2543" max="2544" width="11.6640625" style="3" bestFit="1" customWidth="1"/>
    <col min="2545" max="2545" width="9.33203125" style="3" bestFit="1" customWidth="1"/>
    <col min="2546" max="2547" width="10.44140625" style="3" bestFit="1" customWidth="1"/>
    <col min="2548" max="2548" width="10.109375" style="3" bestFit="1" customWidth="1"/>
    <col min="2549" max="2550" width="9.5546875" style="3" bestFit="1" customWidth="1"/>
    <col min="2551" max="2551" width="10.109375" style="3" bestFit="1" customWidth="1"/>
    <col min="2552" max="2552" width="9.109375" style="3" bestFit="1" customWidth="1"/>
    <col min="2553" max="2553" width="10.109375" style="3" bestFit="1" customWidth="1"/>
    <col min="2554" max="2554" width="9.109375" style="3" bestFit="1" customWidth="1"/>
    <col min="2555" max="2555" width="9.5546875" style="3" bestFit="1" customWidth="1"/>
    <col min="2556" max="2556" width="12.6640625" style="3" bestFit="1" customWidth="1"/>
    <col min="2557" max="2557" width="11.6640625" style="3" bestFit="1" customWidth="1"/>
    <col min="2558" max="2558" width="12.6640625" style="3" bestFit="1" customWidth="1"/>
    <col min="2559" max="2793" width="9.109375" style="3"/>
    <col min="2794" max="2794" width="12.6640625" style="3" customWidth="1"/>
    <col min="2795" max="2795" width="7.6640625" style="3" customWidth="1"/>
    <col min="2796" max="2796" width="15.6640625" style="3" bestFit="1" customWidth="1"/>
    <col min="2797" max="2797" width="34.44140625" style="3" customWidth="1"/>
    <col min="2798" max="2798" width="12.6640625" style="3" bestFit="1" customWidth="1"/>
    <col min="2799" max="2800" width="11.6640625" style="3" bestFit="1" customWidth="1"/>
    <col min="2801" max="2801" width="9.33203125" style="3" bestFit="1" customWidth="1"/>
    <col min="2802" max="2803" width="10.44140625" style="3" bestFit="1" customWidth="1"/>
    <col min="2804" max="2804" width="10.109375" style="3" bestFit="1" customWidth="1"/>
    <col min="2805" max="2806" width="9.5546875" style="3" bestFit="1" customWidth="1"/>
    <col min="2807" max="2807" width="10.109375" style="3" bestFit="1" customWidth="1"/>
    <col min="2808" max="2808" width="9.109375" style="3" bestFit="1" customWidth="1"/>
    <col min="2809" max="2809" width="10.109375" style="3" bestFit="1" customWidth="1"/>
    <col min="2810" max="2810" width="9.109375" style="3" bestFit="1" customWidth="1"/>
    <col min="2811" max="2811" width="9.5546875" style="3" bestFit="1" customWidth="1"/>
    <col min="2812" max="2812" width="12.6640625" style="3" bestFit="1" customWidth="1"/>
    <col min="2813" max="2813" width="11.6640625" style="3" bestFit="1" customWidth="1"/>
    <col min="2814" max="2814" width="12.6640625" style="3" bestFit="1" customWidth="1"/>
    <col min="2815" max="3049" width="9.109375" style="3"/>
    <col min="3050" max="3050" width="12.6640625" style="3" customWidth="1"/>
    <col min="3051" max="3051" width="7.6640625" style="3" customWidth="1"/>
    <col min="3052" max="3052" width="15.6640625" style="3" bestFit="1" customWidth="1"/>
    <col min="3053" max="3053" width="34.44140625" style="3" customWidth="1"/>
    <col min="3054" max="3054" width="12.6640625" style="3" bestFit="1" customWidth="1"/>
    <col min="3055" max="3056" width="11.6640625" style="3" bestFit="1" customWidth="1"/>
    <col min="3057" max="3057" width="9.33203125" style="3" bestFit="1" customWidth="1"/>
    <col min="3058" max="3059" width="10.44140625" style="3" bestFit="1" customWidth="1"/>
    <col min="3060" max="3060" width="10.109375" style="3" bestFit="1" customWidth="1"/>
    <col min="3061" max="3062" width="9.5546875" style="3" bestFit="1" customWidth="1"/>
    <col min="3063" max="3063" width="10.109375" style="3" bestFit="1" customWidth="1"/>
    <col min="3064" max="3064" width="9.109375" style="3" bestFit="1" customWidth="1"/>
    <col min="3065" max="3065" width="10.109375" style="3" bestFit="1" customWidth="1"/>
    <col min="3066" max="3066" width="9.109375" style="3" bestFit="1" customWidth="1"/>
    <col min="3067" max="3067" width="9.5546875" style="3" bestFit="1" customWidth="1"/>
    <col min="3068" max="3068" width="12.6640625" style="3" bestFit="1" customWidth="1"/>
    <col min="3069" max="3069" width="11.6640625" style="3" bestFit="1" customWidth="1"/>
    <col min="3070" max="3070" width="12.6640625" style="3" bestFit="1" customWidth="1"/>
    <col min="3071" max="3305" width="9.109375" style="3"/>
    <col min="3306" max="3306" width="12.6640625" style="3" customWidth="1"/>
    <col min="3307" max="3307" width="7.6640625" style="3" customWidth="1"/>
    <col min="3308" max="3308" width="15.6640625" style="3" bestFit="1" customWidth="1"/>
    <col min="3309" max="3309" width="34.44140625" style="3" customWidth="1"/>
    <col min="3310" max="3310" width="12.6640625" style="3" bestFit="1" customWidth="1"/>
    <col min="3311" max="3312" width="11.6640625" style="3" bestFit="1" customWidth="1"/>
    <col min="3313" max="3313" width="9.33203125" style="3" bestFit="1" customWidth="1"/>
    <col min="3314" max="3315" width="10.44140625" style="3" bestFit="1" customWidth="1"/>
    <col min="3316" max="3316" width="10.109375" style="3" bestFit="1" customWidth="1"/>
    <col min="3317" max="3318" width="9.5546875" style="3" bestFit="1" customWidth="1"/>
    <col min="3319" max="3319" width="10.109375" style="3" bestFit="1" customWidth="1"/>
    <col min="3320" max="3320" width="9.109375" style="3" bestFit="1" customWidth="1"/>
    <col min="3321" max="3321" width="10.109375" style="3" bestFit="1" customWidth="1"/>
    <col min="3322" max="3322" width="9.109375" style="3" bestFit="1" customWidth="1"/>
    <col min="3323" max="3323" width="9.5546875" style="3" bestFit="1" customWidth="1"/>
    <col min="3324" max="3324" width="12.6640625" style="3" bestFit="1" customWidth="1"/>
    <col min="3325" max="3325" width="11.6640625" style="3" bestFit="1" customWidth="1"/>
    <col min="3326" max="3326" width="12.6640625" style="3" bestFit="1" customWidth="1"/>
    <col min="3327" max="3561" width="9.109375" style="3"/>
    <col min="3562" max="3562" width="12.6640625" style="3" customWidth="1"/>
    <col min="3563" max="3563" width="7.6640625" style="3" customWidth="1"/>
    <col min="3564" max="3564" width="15.6640625" style="3" bestFit="1" customWidth="1"/>
    <col min="3565" max="3565" width="34.44140625" style="3" customWidth="1"/>
    <col min="3566" max="3566" width="12.6640625" style="3" bestFit="1" customWidth="1"/>
    <col min="3567" max="3568" width="11.6640625" style="3" bestFit="1" customWidth="1"/>
    <col min="3569" max="3569" width="9.33203125" style="3" bestFit="1" customWidth="1"/>
    <col min="3570" max="3571" width="10.44140625" style="3" bestFit="1" customWidth="1"/>
    <col min="3572" max="3572" width="10.109375" style="3" bestFit="1" customWidth="1"/>
    <col min="3573" max="3574" width="9.5546875" style="3" bestFit="1" customWidth="1"/>
    <col min="3575" max="3575" width="10.109375" style="3" bestFit="1" customWidth="1"/>
    <col min="3576" max="3576" width="9.109375" style="3" bestFit="1" customWidth="1"/>
    <col min="3577" max="3577" width="10.109375" style="3" bestFit="1" customWidth="1"/>
    <col min="3578" max="3578" width="9.109375" style="3" bestFit="1" customWidth="1"/>
    <col min="3579" max="3579" width="9.5546875" style="3" bestFit="1" customWidth="1"/>
    <col min="3580" max="3580" width="12.6640625" style="3" bestFit="1" customWidth="1"/>
    <col min="3581" max="3581" width="11.6640625" style="3" bestFit="1" customWidth="1"/>
    <col min="3582" max="3582" width="12.6640625" style="3" bestFit="1" customWidth="1"/>
    <col min="3583" max="3817" width="9.109375" style="3"/>
    <col min="3818" max="3818" width="12.6640625" style="3" customWidth="1"/>
    <col min="3819" max="3819" width="7.6640625" style="3" customWidth="1"/>
    <col min="3820" max="3820" width="15.6640625" style="3" bestFit="1" customWidth="1"/>
    <col min="3821" max="3821" width="34.44140625" style="3" customWidth="1"/>
    <col min="3822" max="3822" width="12.6640625" style="3" bestFit="1" customWidth="1"/>
    <col min="3823" max="3824" width="11.6640625" style="3" bestFit="1" customWidth="1"/>
    <col min="3825" max="3825" width="9.33203125" style="3" bestFit="1" customWidth="1"/>
    <col min="3826" max="3827" width="10.44140625" style="3" bestFit="1" customWidth="1"/>
    <col min="3828" max="3828" width="10.109375" style="3" bestFit="1" customWidth="1"/>
    <col min="3829" max="3830" width="9.5546875" style="3" bestFit="1" customWidth="1"/>
    <col min="3831" max="3831" width="10.109375" style="3" bestFit="1" customWidth="1"/>
    <col min="3832" max="3832" width="9.109375" style="3" bestFit="1" customWidth="1"/>
    <col min="3833" max="3833" width="10.109375" style="3" bestFit="1" customWidth="1"/>
    <col min="3834" max="3834" width="9.109375" style="3" bestFit="1" customWidth="1"/>
    <col min="3835" max="3835" width="9.5546875" style="3" bestFit="1" customWidth="1"/>
    <col min="3836" max="3836" width="12.6640625" style="3" bestFit="1" customWidth="1"/>
    <col min="3837" max="3837" width="11.6640625" style="3" bestFit="1" customWidth="1"/>
    <col min="3838" max="3838" width="12.6640625" style="3" bestFit="1" customWidth="1"/>
    <col min="3839" max="4073" width="9.109375" style="3"/>
    <col min="4074" max="4074" width="12.6640625" style="3" customWidth="1"/>
    <col min="4075" max="4075" width="7.6640625" style="3" customWidth="1"/>
    <col min="4076" max="4076" width="15.6640625" style="3" bestFit="1" customWidth="1"/>
    <col min="4077" max="4077" width="34.44140625" style="3" customWidth="1"/>
    <col min="4078" max="4078" width="12.6640625" style="3" bestFit="1" customWidth="1"/>
    <col min="4079" max="4080" width="11.6640625" style="3" bestFit="1" customWidth="1"/>
    <col min="4081" max="4081" width="9.33203125" style="3" bestFit="1" customWidth="1"/>
    <col min="4082" max="4083" width="10.44140625" style="3" bestFit="1" customWidth="1"/>
    <col min="4084" max="4084" width="10.109375" style="3" bestFit="1" customWidth="1"/>
    <col min="4085" max="4086" width="9.5546875" style="3" bestFit="1" customWidth="1"/>
    <col min="4087" max="4087" width="10.109375" style="3" bestFit="1" customWidth="1"/>
    <col min="4088" max="4088" width="9.109375" style="3" bestFit="1" customWidth="1"/>
    <col min="4089" max="4089" width="10.109375" style="3" bestFit="1" customWidth="1"/>
    <col min="4090" max="4090" width="9.109375" style="3" bestFit="1" customWidth="1"/>
    <col min="4091" max="4091" width="9.5546875" style="3" bestFit="1" customWidth="1"/>
    <col min="4092" max="4092" width="12.6640625" style="3" bestFit="1" customWidth="1"/>
    <col min="4093" max="4093" width="11.6640625" style="3" bestFit="1" customWidth="1"/>
    <col min="4094" max="4094" width="12.6640625" style="3" bestFit="1" customWidth="1"/>
    <col min="4095" max="4329" width="9.109375" style="3"/>
    <col min="4330" max="4330" width="12.6640625" style="3" customWidth="1"/>
    <col min="4331" max="4331" width="7.6640625" style="3" customWidth="1"/>
    <col min="4332" max="4332" width="15.6640625" style="3" bestFit="1" customWidth="1"/>
    <col min="4333" max="4333" width="34.44140625" style="3" customWidth="1"/>
    <col min="4334" max="4334" width="12.6640625" style="3" bestFit="1" customWidth="1"/>
    <col min="4335" max="4336" width="11.6640625" style="3" bestFit="1" customWidth="1"/>
    <col min="4337" max="4337" width="9.33203125" style="3" bestFit="1" customWidth="1"/>
    <col min="4338" max="4339" width="10.44140625" style="3" bestFit="1" customWidth="1"/>
    <col min="4340" max="4340" width="10.109375" style="3" bestFit="1" customWidth="1"/>
    <col min="4341" max="4342" width="9.5546875" style="3" bestFit="1" customWidth="1"/>
    <col min="4343" max="4343" width="10.109375" style="3" bestFit="1" customWidth="1"/>
    <col min="4344" max="4344" width="9.109375" style="3" bestFit="1" customWidth="1"/>
    <col min="4345" max="4345" width="10.109375" style="3" bestFit="1" customWidth="1"/>
    <col min="4346" max="4346" width="9.109375" style="3" bestFit="1" customWidth="1"/>
    <col min="4347" max="4347" width="9.5546875" style="3" bestFit="1" customWidth="1"/>
    <col min="4348" max="4348" width="12.6640625" style="3" bestFit="1" customWidth="1"/>
    <col min="4349" max="4349" width="11.6640625" style="3" bestFit="1" customWidth="1"/>
    <col min="4350" max="4350" width="12.6640625" style="3" bestFit="1" customWidth="1"/>
    <col min="4351" max="4585" width="9.109375" style="3"/>
    <col min="4586" max="4586" width="12.6640625" style="3" customWidth="1"/>
    <col min="4587" max="4587" width="7.6640625" style="3" customWidth="1"/>
    <col min="4588" max="4588" width="15.6640625" style="3" bestFit="1" customWidth="1"/>
    <col min="4589" max="4589" width="34.44140625" style="3" customWidth="1"/>
    <col min="4590" max="4590" width="12.6640625" style="3" bestFit="1" customWidth="1"/>
    <col min="4591" max="4592" width="11.6640625" style="3" bestFit="1" customWidth="1"/>
    <col min="4593" max="4593" width="9.33203125" style="3" bestFit="1" customWidth="1"/>
    <col min="4594" max="4595" width="10.44140625" style="3" bestFit="1" customWidth="1"/>
    <col min="4596" max="4596" width="10.109375" style="3" bestFit="1" customWidth="1"/>
    <col min="4597" max="4598" width="9.5546875" style="3" bestFit="1" customWidth="1"/>
    <col min="4599" max="4599" width="10.109375" style="3" bestFit="1" customWidth="1"/>
    <col min="4600" max="4600" width="9.109375" style="3" bestFit="1" customWidth="1"/>
    <col min="4601" max="4601" width="10.109375" style="3" bestFit="1" customWidth="1"/>
    <col min="4602" max="4602" width="9.109375" style="3" bestFit="1" customWidth="1"/>
    <col min="4603" max="4603" width="9.5546875" style="3" bestFit="1" customWidth="1"/>
    <col min="4604" max="4604" width="12.6640625" style="3" bestFit="1" customWidth="1"/>
    <col min="4605" max="4605" width="11.6640625" style="3" bestFit="1" customWidth="1"/>
    <col min="4606" max="4606" width="12.6640625" style="3" bestFit="1" customWidth="1"/>
    <col min="4607" max="4841" width="9.109375" style="3"/>
    <col min="4842" max="4842" width="12.6640625" style="3" customWidth="1"/>
    <col min="4843" max="4843" width="7.6640625" style="3" customWidth="1"/>
    <col min="4844" max="4844" width="15.6640625" style="3" bestFit="1" customWidth="1"/>
    <col min="4845" max="4845" width="34.44140625" style="3" customWidth="1"/>
    <col min="4846" max="4846" width="12.6640625" style="3" bestFit="1" customWidth="1"/>
    <col min="4847" max="4848" width="11.6640625" style="3" bestFit="1" customWidth="1"/>
    <col min="4849" max="4849" width="9.33203125" style="3" bestFit="1" customWidth="1"/>
    <col min="4850" max="4851" width="10.44140625" style="3" bestFit="1" customWidth="1"/>
    <col min="4852" max="4852" width="10.109375" style="3" bestFit="1" customWidth="1"/>
    <col min="4853" max="4854" width="9.5546875" style="3" bestFit="1" customWidth="1"/>
    <col min="4855" max="4855" width="10.109375" style="3" bestFit="1" customWidth="1"/>
    <col min="4856" max="4856" width="9.109375" style="3" bestFit="1" customWidth="1"/>
    <col min="4857" max="4857" width="10.109375" style="3" bestFit="1" customWidth="1"/>
    <col min="4858" max="4858" width="9.109375" style="3" bestFit="1" customWidth="1"/>
    <col min="4859" max="4859" width="9.5546875" style="3" bestFit="1" customWidth="1"/>
    <col min="4860" max="4860" width="12.6640625" style="3" bestFit="1" customWidth="1"/>
    <col min="4861" max="4861" width="11.6640625" style="3" bestFit="1" customWidth="1"/>
    <col min="4862" max="4862" width="12.6640625" style="3" bestFit="1" customWidth="1"/>
    <col min="4863" max="5097" width="9.109375" style="3"/>
    <col min="5098" max="5098" width="12.6640625" style="3" customWidth="1"/>
    <col min="5099" max="5099" width="7.6640625" style="3" customWidth="1"/>
    <col min="5100" max="5100" width="15.6640625" style="3" bestFit="1" customWidth="1"/>
    <col min="5101" max="5101" width="34.44140625" style="3" customWidth="1"/>
    <col min="5102" max="5102" width="12.6640625" style="3" bestFit="1" customWidth="1"/>
    <col min="5103" max="5104" width="11.6640625" style="3" bestFit="1" customWidth="1"/>
    <col min="5105" max="5105" width="9.33203125" style="3" bestFit="1" customWidth="1"/>
    <col min="5106" max="5107" width="10.44140625" style="3" bestFit="1" customWidth="1"/>
    <col min="5108" max="5108" width="10.109375" style="3" bestFit="1" customWidth="1"/>
    <col min="5109" max="5110" width="9.5546875" style="3" bestFit="1" customWidth="1"/>
    <col min="5111" max="5111" width="10.109375" style="3" bestFit="1" customWidth="1"/>
    <col min="5112" max="5112" width="9.109375" style="3" bestFit="1" customWidth="1"/>
    <col min="5113" max="5113" width="10.109375" style="3" bestFit="1" customWidth="1"/>
    <col min="5114" max="5114" width="9.109375" style="3" bestFit="1" customWidth="1"/>
    <col min="5115" max="5115" width="9.5546875" style="3" bestFit="1" customWidth="1"/>
    <col min="5116" max="5116" width="12.6640625" style="3" bestFit="1" customWidth="1"/>
    <col min="5117" max="5117" width="11.6640625" style="3" bestFit="1" customWidth="1"/>
    <col min="5118" max="5118" width="12.6640625" style="3" bestFit="1" customWidth="1"/>
    <col min="5119" max="5353" width="9.109375" style="3"/>
    <col min="5354" max="5354" width="12.6640625" style="3" customWidth="1"/>
    <col min="5355" max="5355" width="7.6640625" style="3" customWidth="1"/>
    <col min="5356" max="5356" width="15.6640625" style="3" bestFit="1" customWidth="1"/>
    <col min="5357" max="5357" width="34.44140625" style="3" customWidth="1"/>
    <col min="5358" max="5358" width="12.6640625" style="3" bestFit="1" customWidth="1"/>
    <col min="5359" max="5360" width="11.6640625" style="3" bestFit="1" customWidth="1"/>
    <col min="5361" max="5361" width="9.33203125" style="3" bestFit="1" customWidth="1"/>
    <col min="5362" max="5363" width="10.44140625" style="3" bestFit="1" customWidth="1"/>
    <col min="5364" max="5364" width="10.109375" style="3" bestFit="1" customWidth="1"/>
    <col min="5365" max="5366" width="9.5546875" style="3" bestFit="1" customWidth="1"/>
    <col min="5367" max="5367" width="10.109375" style="3" bestFit="1" customWidth="1"/>
    <col min="5368" max="5368" width="9.109375" style="3" bestFit="1" customWidth="1"/>
    <col min="5369" max="5369" width="10.109375" style="3" bestFit="1" customWidth="1"/>
    <col min="5370" max="5370" width="9.109375" style="3" bestFit="1" customWidth="1"/>
    <col min="5371" max="5371" width="9.5546875" style="3" bestFit="1" customWidth="1"/>
    <col min="5372" max="5372" width="12.6640625" style="3" bestFit="1" customWidth="1"/>
    <col min="5373" max="5373" width="11.6640625" style="3" bestFit="1" customWidth="1"/>
    <col min="5374" max="5374" width="12.6640625" style="3" bestFit="1" customWidth="1"/>
    <col min="5375" max="5609" width="9.109375" style="3"/>
    <col min="5610" max="5610" width="12.6640625" style="3" customWidth="1"/>
    <col min="5611" max="5611" width="7.6640625" style="3" customWidth="1"/>
    <col min="5612" max="5612" width="15.6640625" style="3" bestFit="1" customWidth="1"/>
    <col min="5613" max="5613" width="34.44140625" style="3" customWidth="1"/>
    <col min="5614" max="5614" width="12.6640625" style="3" bestFit="1" customWidth="1"/>
    <col min="5615" max="5616" width="11.6640625" style="3" bestFit="1" customWidth="1"/>
    <col min="5617" max="5617" width="9.33203125" style="3" bestFit="1" customWidth="1"/>
    <col min="5618" max="5619" width="10.44140625" style="3" bestFit="1" customWidth="1"/>
    <col min="5620" max="5620" width="10.109375" style="3" bestFit="1" customWidth="1"/>
    <col min="5621" max="5622" width="9.5546875" style="3" bestFit="1" customWidth="1"/>
    <col min="5623" max="5623" width="10.109375" style="3" bestFit="1" customWidth="1"/>
    <col min="5624" max="5624" width="9.109375" style="3" bestFit="1" customWidth="1"/>
    <col min="5625" max="5625" width="10.109375" style="3" bestFit="1" customWidth="1"/>
    <col min="5626" max="5626" width="9.109375" style="3" bestFit="1" customWidth="1"/>
    <col min="5627" max="5627" width="9.5546875" style="3" bestFit="1" customWidth="1"/>
    <col min="5628" max="5628" width="12.6640625" style="3" bestFit="1" customWidth="1"/>
    <col min="5629" max="5629" width="11.6640625" style="3" bestFit="1" customWidth="1"/>
    <col min="5630" max="5630" width="12.6640625" style="3" bestFit="1" customWidth="1"/>
    <col min="5631" max="5865" width="9.109375" style="3"/>
    <col min="5866" max="5866" width="12.6640625" style="3" customWidth="1"/>
    <col min="5867" max="5867" width="7.6640625" style="3" customWidth="1"/>
    <col min="5868" max="5868" width="15.6640625" style="3" bestFit="1" customWidth="1"/>
    <col min="5869" max="5869" width="34.44140625" style="3" customWidth="1"/>
    <col min="5870" max="5870" width="12.6640625" style="3" bestFit="1" customWidth="1"/>
    <col min="5871" max="5872" width="11.6640625" style="3" bestFit="1" customWidth="1"/>
    <col min="5873" max="5873" width="9.33203125" style="3" bestFit="1" customWidth="1"/>
    <col min="5874" max="5875" width="10.44140625" style="3" bestFit="1" customWidth="1"/>
    <col min="5876" max="5876" width="10.109375" style="3" bestFit="1" customWidth="1"/>
    <col min="5877" max="5878" width="9.5546875" style="3" bestFit="1" customWidth="1"/>
    <col min="5879" max="5879" width="10.109375" style="3" bestFit="1" customWidth="1"/>
    <col min="5880" max="5880" width="9.109375" style="3" bestFit="1" customWidth="1"/>
    <col min="5881" max="5881" width="10.109375" style="3" bestFit="1" customWidth="1"/>
    <col min="5882" max="5882" width="9.109375" style="3" bestFit="1" customWidth="1"/>
    <col min="5883" max="5883" width="9.5546875" style="3" bestFit="1" customWidth="1"/>
    <col min="5884" max="5884" width="12.6640625" style="3" bestFit="1" customWidth="1"/>
    <col min="5885" max="5885" width="11.6640625" style="3" bestFit="1" customWidth="1"/>
    <col min="5886" max="5886" width="12.6640625" style="3" bestFit="1" customWidth="1"/>
    <col min="5887" max="6121" width="9.109375" style="3"/>
    <col min="6122" max="6122" width="12.6640625" style="3" customWidth="1"/>
    <col min="6123" max="6123" width="7.6640625" style="3" customWidth="1"/>
    <col min="6124" max="6124" width="15.6640625" style="3" bestFit="1" customWidth="1"/>
    <col min="6125" max="6125" width="34.44140625" style="3" customWidth="1"/>
    <col min="6126" max="6126" width="12.6640625" style="3" bestFit="1" customWidth="1"/>
    <col min="6127" max="6128" width="11.6640625" style="3" bestFit="1" customWidth="1"/>
    <col min="6129" max="6129" width="9.33203125" style="3" bestFit="1" customWidth="1"/>
    <col min="6130" max="6131" width="10.44140625" style="3" bestFit="1" customWidth="1"/>
    <col min="6132" max="6132" width="10.109375" style="3" bestFit="1" customWidth="1"/>
    <col min="6133" max="6134" width="9.5546875" style="3" bestFit="1" customWidth="1"/>
    <col min="6135" max="6135" width="10.109375" style="3" bestFit="1" customWidth="1"/>
    <col min="6136" max="6136" width="9.109375" style="3" bestFit="1" customWidth="1"/>
    <col min="6137" max="6137" width="10.109375" style="3" bestFit="1" customWidth="1"/>
    <col min="6138" max="6138" width="9.109375" style="3" bestFit="1" customWidth="1"/>
    <col min="6139" max="6139" width="9.5546875" style="3" bestFit="1" customWidth="1"/>
    <col min="6140" max="6140" width="12.6640625" style="3" bestFit="1" customWidth="1"/>
    <col min="6141" max="6141" width="11.6640625" style="3" bestFit="1" customWidth="1"/>
    <col min="6142" max="6142" width="12.6640625" style="3" bestFit="1" customWidth="1"/>
    <col min="6143" max="6377" width="9.109375" style="3"/>
    <col min="6378" max="6378" width="12.6640625" style="3" customWidth="1"/>
    <col min="6379" max="6379" width="7.6640625" style="3" customWidth="1"/>
    <col min="6380" max="6380" width="15.6640625" style="3" bestFit="1" customWidth="1"/>
    <col min="6381" max="6381" width="34.44140625" style="3" customWidth="1"/>
    <col min="6382" max="6382" width="12.6640625" style="3" bestFit="1" customWidth="1"/>
    <col min="6383" max="6384" width="11.6640625" style="3" bestFit="1" customWidth="1"/>
    <col min="6385" max="6385" width="9.33203125" style="3" bestFit="1" customWidth="1"/>
    <col min="6386" max="6387" width="10.44140625" style="3" bestFit="1" customWidth="1"/>
    <col min="6388" max="6388" width="10.109375" style="3" bestFit="1" customWidth="1"/>
    <col min="6389" max="6390" width="9.5546875" style="3" bestFit="1" customWidth="1"/>
    <col min="6391" max="6391" width="10.109375" style="3" bestFit="1" customWidth="1"/>
    <col min="6392" max="6392" width="9.109375" style="3" bestFit="1" customWidth="1"/>
    <col min="6393" max="6393" width="10.109375" style="3" bestFit="1" customWidth="1"/>
    <col min="6394" max="6394" width="9.109375" style="3" bestFit="1" customWidth="1"/>
    <col min="6395" max="6395" width="9.5546875" style="3" bestFit="1" customWidth="1"/>
    <col min="6396" max="6396" width="12.6640625" style="3" bestFit="1" customWidth="1"/>
    <col min="6397" max="6397" width="11.6640625" style="3" bestFit="1" customWidth="1"/>
    <col min="6398" max="6398" width="12.6640625" style="3" bestFit="1" customWidth="1"/>
    <col min="6399" max="6633" width="9.109375" style="3"/>
    <col min="6634" max="6634" width="12.6640625" style="3" customWidth="1"/>
    <col min="6635" max="6635" width="7.6640625" style="3" customWidth="1"/>
    <col min="6636" max="6636" width="15.6640625" style="3" bestFit="1" customWidth="1"/>
    <col min="6637" max="6637" width="34.44140625" style="3" customWidth="1"/>
    <col min="6638" max="6638" width="12.6640625" style="3" bestFit="1" customWidth="1"/>
    <col min="6639" max="6640" width="11.6640625" style="3" bestFit="1" customWidth="1"/>
    <col min="6641" max="6641" width="9.33203125" style="3" bestFit="1" customWidth="1"/>
    <col min="6642" max="6643" width="10.44140625" style="3" bestFit="1" customWidth="1"/>
    <col min="6644" max="6644" width="10.109375" style="3" bestFit="1" customWidth="1"/>
    <col min="6645" max="6646" width="9.5546875" style="3" bestFit="1" customWidth="1"/>
    <col min="6647" max="6647" width="10.109375" style="3" bestFit="1" customWidth="1"/>
    <col min="6648" max="6648" width="9.109375" style="3" bestFit="1" customWidth="1"/>
    <col min="6649" max="6649" width="10.109375" style="3" bestFit="1" customWidth="1"/>
    <col min="6650" max="6650" width="9.109375" style="3" bestFit="1" customWidth="1"/>
    <col min="6651" max="6651" width="9.5546875" style="3" bestFit="1" customWidth="1"/>
    <col min="6652" max="6652" width="12.6640625" style="3" bestFit="1" customWidth="1"/>
    <col min="6653" max="6653" width="11.6640625" style="3" bestFit="1" customWidth="1"/>
    <col min="6654" max="6654" width="12.6640625" style="3" bestFit="1" customWidth="1"/>
    <col min="6655" max="6889" width="9.109375" style="3"/>
    <col min="6890" max="6890" width="12.6640625" style="3" customWidth="1"/>
    <col min="6891" max="6891" width="7.6640625" style="3" customWidth="1"/>
    <col min="6892" max="6892" width="15.6640625" style="3" bestFit="1" customWidth="1"/>
    <col min="6893" max="6893" width="34.44140625" style="3" customWidth="1"/>
    <col min="6894" max="6894" width="12.6640625" style="3" bestFit="1" customWidth="1"/>
    <col min="6895" max="6896" width="11.6640625" style="3" bestFit="1" customWidth="1"/>
    <col min="6897" max="6897" width="9.33203125" style="3" bestFit="1" customWidth="1"/>
    <col min="6898" max="6899" width="10.44140625" style="3" bestFit="1" customWidth="1"/>
    <col min="6900" max="6900" width="10.109375" style="3" bestFit="1" customWidth="1"/>
    <col min="6901" max="6902" width="9.5546875" style="3" bestFit="1" customWidth="1"/>
    <col min="6903" max="6903" width="10.109375" style="3" bestFit="1" customWidth="1"/>
    <col min="6904" max="6904" width="9.109375" style="3" bestFit="1" customWidth="1"/>
    <col min="6905" max="6905" width="10.109375" style="3" bestFit="1" customWidth="1"/>
    <col min="6906" max="6906" width="9.109375" style="3" bestFit="1" customWidth="1"/>
    <col min="6907" max="6907" width="9.5546875" style="3" bestFit="1" customWidth="1"/>
    <col min="6908" max="6908" width="12.6640625" style="3" bestFit="1" customWidth="1"/>
    <col min="6909" max="6909" width="11.6640625" style="3" bestFit="1" customWidth="1"/>
    <col min="6910" max="6910" width="12.6640625" style="3" bestFit="1" customWidth="1"/>
    <col min="6911" max="7145" width="9.109375" style="3"/>
    <col min="7146" max="7146" width="12.6640625" style="3" customWidth="1"/>
    <col min="7147" max="7147" width="7.6640625" style="3" customWidth="1"/>
    <col min="7148" max="7148" width="15.6640625" style="3" bestFit="1" customWidth="1"/>
    <col min="7149" max="7149" width="34.44140625" style="3" customWidth="1"/>
    <col min="7150" max="7150" width="12.6640625" style="3" bestFit="1" customWidth="1"/>
    <col min="7151" max="7152" width="11.6640625" style="3" bestFit="1" customWidth="1"/>
    <col min="7153" max="7153" width="9.33203125" style="3" bestFit="1" customWidth="1"/>
    <col min="7154" max="7155" width="10.44140625" style="3" bestFit="1" customWidth="1"/>
    <col min="7156" max="7156" width="10.109375" style="3" bestFit="1" customWidth="1"/>
    <col min="7157" max="7158" width="9.5546875" style="3" bestFit="1" customWidth="1"/>
    <col min="7159" max="7159" width="10.109375" style="3" bestFit="1" customWidth="1"/>
    <col min="7160" max="7160" width="9.109375" style="3" bestFit="1" customWidth="1"/>
    <col min="7161" max="7161" width="10.109375" style="3" bestFit="1" customWidth="1"/>
    <col min="7162" max="7162" width="9.109375" style="3" bestFit="1" customWidth="1"/>
    <col min="7163" max="7163" width="9.5546875" style="3" bestFit="1" customWidth="1"/>
    <col min="7164" max="7164" width="12.6640625" style="3" bestFit="1" customWidth="1"/>
    <col min="7165" max="7165" width="11.6640625" style="3" bestFit="1" customWidth="1"/>
    <col min="7166" max="7166" width="12.6640625" style="3" bestFit="1" customWidth="1"/>
    <col min="7167" max="7401" width="9.109375" style="3"/>
    <col min="7402" max="7402" width="12.6640625" style="3" customWidth="1"/>
    <col min="7403" max="7403" width="7.6640625" style="3" customWidth="1"/>
    <col min="7404" max="7404" width="15.6640625" style="3" bestFit="1" customWidth="1"/>
    <col min="7405" max="7405" width="34.44140625" style="3" customWidth="1"/>
    <col min="7406" max="7406" width="12.6640625" style="3" bestFit="1" customWidth="1"/>
    <col min="7407" max="7408" width="11.6640625" style="3" bestFit="1" customWidth="1"/>
    <col min="7409" max="7409" width="9.33203125" style="3" bestFit="1" customWidth="1"/>
    <col min="7410" max="7411" width="10.44140625" style="3" bestFit="1" customWidth="1"/>
    <col min="7412" max="7412" width="10.109375" style="3" bestFit="1" customWidth="1"/>
    <col min="7413" max="7414" width="9.5546875" style="3" bestFit="1" customWidth="1"/>
    <col min="7415" max="7415" width="10.109375" style="3" bestFit="1" customWidth="1"/>
    <col min="7416" max="7416" width="9.109375" style="3" bestFit="1" customWidth="1"/>
    <col min="7417" max="7417" width="10.109375" style="3" bestFit="1" customWidth="1"/>
    <col min="7418" max="7418" width="9.109375" style="3" bestFit="1" customWidth="1"/>
    <col min="7419" max="7419" width="9.5546875" style="3" bestFit="1" customWidth="1"/>
    <col min="7420" max="7420" width="12.6640625" style="3" bestFit="1" customWidth="1"/>
    <col min="7421" max="7421" width="11.6640625" style="3" bestFit="1" customWidth="1"/>
    <col min="7422" max="7422" width="12.6640625" style="3" bestFit="1" customWidth="1"/>
    <col min="7423" max="7657" width="9.109375" style="3"/>
    <col min="7658" max="7658" width="12.6640625" style="3" customWidth="1"/>
    <col min="7659" max="7659" width="7.6640625" style="3" customWidth="1"/>
    <col min="7660" max="7660" width="15.6640625" style="3" bestFit="1" customWidth="1"/>
    <col min="7661" max="7661" width="34.44140625" style="3" customWidth="1"/>
    <col min="7662" max="7662" width="12.6640625" style="3" bestFit="1" customWidth="1"/>
    <col min="7663" max="7664" width="11.6640625" style="3" bestFit="1" customWidth="1"/>
    <col min="7665" max="7665" width="9.33203125" style="3" bestFit="1" customWidth="1"/>
    <col min="7666" max="7667" width="10.44140625" style="3" bestFit="1" customWidth="1"/>
    <col min="7668" max="7668" width="10.109375" style="3" bestFit="1" customWidth="1"/>
    <col min="7669" max="7670" width="9.5546875" style="3" bestFit="1" customWidth="1"/>
    <col min="7671" max="7671" width="10.109375" style="3" bestFit="1" customWidth="1"/>
    <col min="7672" max="7672" width="9.109375" style="3" bestFit="1" customWidth="1"/>
    <col min="7673" max="7673" width="10.109375" style="3" bestFit="1" customWidth="1"/>
    <col min="7674" max="7674" width="9.109375" style="3" bestFit="1" customWidth="1"/>
    <col min="7675" max="7675" width="9.5546875" style="3" bestFit="1" customWidth="1"/>
    <col min="7676" max="7676" width="12.6640625" style="3" bestFit="1" customWidth="1"/>
    <col min="7677" max="7677" width="11.6640625" style="3" bestFit="1" customWidth="1"/>
    <col min="7678" max="7678" width="12.6640625" style="3" bestFit="1" customWidth="1"/>
    <col min="7679" max="7913" width="9.109375" style="3"/>
    <col min="7914" max="7914" width="12.6640625" style="3" customWidth="1"/>
    <col min="7915" max="7915" width="7.6640625" style="3" customWidth="1"/>
    <col min="7916" max="7916" width="15.6640625" style="3" bestFit="1" customWidth="1"/>
    <col min="7917" max="7917" width="34.44140625" style="3" customWidth="1"/>
    <col min="7918" max="7918" width="12.6640625" style="3" bestFit="1" customWidth="1"/>
    <col min="7919" max="7920" width="11.6640625" style="3" bestFit="1" customWidth="1"/>
    <col min="7921" max="7921" width="9.33203125" style="3" bestFit="1" customWidth="1"/>
    <col min="7922" max="7923" width="10.44140625" style="3" bestFit="1" customWidth="1"/>
    <col min="7924" max="7924" width="10.109375" style="3" bestFit="1" customWidth="1"/>
    <col min="7925" max="7926" width="9.5546875" style="3" bestFit="1" customWidth="1"/>
    <col min="7927" max="7927" width="10.109375" style="3" bestFit="1" customWidth="1"/>
    <col min="7928" max="7928" width="9.109375" style="3" bestFit="1" customWidth="1"/>
    <col min="7929" max="7929" width="10.109375" style="3" bestFit="1" customWidth="1"/>
    <col min="7930" max="7930" width="9.109375" style="3" bestFit="1" customWidth="1"/>
    <col min="7931" max="7931" width="9.5546875" style="3" bestFit="1" customWidth="1"/>
    <col min="7932" max="7932" width="12.6640625" style="3" bestFit="1" customWidth="1"/>
    <col min="7933" max="7933" width="11.6640625" style="3" bestFit="1" customWidth="1"/>
    <col min="7934" max="7934" width="12.6640625" style="3" bestFit="1" customWidth="1"/>
    <col min="7935" max="8169" width="9.109375" style="3"/>
    <col min="8170" max="8170" width="12.6640625" style="3" customWidth="1"/>
    <col min="8171" max="8171" width="7.6640625" style="3" customWidth="1"/>
    <col min="8172" max="8172" width="15.6640625" style="3" bestFit="1" customWidth="1"/>
    <col min="8173" max="8173" width="34.44140625" style="3" customWidth="1"/>
    <col min="8174" max="8174" width="12.6640625" style="3" bestFit="1" customWidth="1"/>
    <col min="8175" max="8176" width="11.6640625" style="3" bestFit="1" customWidth="1"/>
    <col min="8177" max="8177" width="9.33203125" style="3" bestFit="1" customWidth="1"/>
    <col min="8178" max="8179" width="10.44140625" style="3" bestFit="1" customWidth="1"/>
    <col min="8180" max="8180" width="10.109375" style="3" bestFit="1" customWidth="1"/>
    <col min="8181" max="8182" width="9.5546875" style="3" bestFit="1" customWidth="1"/>
    <col min="8183" max="8183" width="10.109375" style="3" bestFit="1" customWidth="1"/>
    <col min="8184" max="8184" width="9.109375" style="3" bestFit="1" customWidth="1"/>
    <col min="8185" max="8185" width="10.109375" style="3" bestFit="1" customWidth="1"/>
    <col min="8186" max="8186" width="9.109375" style="3" bestFit="1" customWidth="1"/>
    <col min="8187" max="8187" width="9.5546875" style="3" bestFit="1" customWidth="1"/>
    <col min="8188" max="8188" width="12.6640625" style="3" bestFit="1" customWidth="1"/>
    <col min="8189" max="8189" width="11.6640625" style="3" bestFit="1" customWidth="1"/>
    <col min="8190" max="8190" width="12.6640625" style="3" bestFit="1" customWidth="1"/>
    <col min="8191" max="8425" width="9.109375" style="3"/>
    <col min="8426" max="8426" width="12.6640625" style="3" customWidth="1"/>
    <col min="8427" max="8427" width="7.6640625" style="3" customWidth="1"/>
    <col min="8428" max="8428" width="15.6640625" style="3" bestFit="1" customWidth="1"/>
    <col min="8429" max="8429" width="34.44140625" style="3" customWidth="1"/>
    <col min="8430" max="8430" width="12.6640625" style="3" bestFit="1" customWidth="1"/>
    <col min="8431" max="8432" width="11.6640625" style="3" bestFit="1" customWidth="1"/>
    <col min="8433" max="8433" width="9.33203125" style="3" bestFit="1" customWidth="1"/>
    <col min="8434" max="8435" width="10.44140625" style="3" bestFit="1" customWidth="1"/>
    <col min="8436" max="8436" width="10.109375" style="3" bestFit="1" customWidth="1"/>
    <col min="8437" max="8438" width="9.5546875" style="3" bestFit="1" customWidth="1"/>
    <col min="8439" max="8439" width="10.109375" style="3" bestFit="1" customWidth="1"/>
    <col min="8440" max="8440" width="9.109375" style="3" bestFit="1" customWidth="1"/>
    <col min="8441" max="8441" width="10.109375" style="3" bestFit="1" customWidth="1"/>
    <col min="8442" max="8442" width="9.109375" style="3" bestFit="1" customWidth="1"/>
    <col min="8443" max="8443" width="9.5546875" style="3" bestFit="1" customWidth="1"/>
    <col min="8444" max="8444" width="12.6640625" style="3" bestFit="1" customWidth="1"/>
    <col min="8445" max="8445" width="11.6640625" style="3" bestFit="1" customWidth="1"/>
    <col min="8446" max="8446" width="12.6640625" style="3" bestFit="1" customWidth="1"/>
    <col min="8447" max="8681" width="9.109375" style="3"/>
    <col min="8682" max="8682" width="12.6640625" style="3" customWidth="1"/>
    <col min="8683" max="8683" width="7.6640625" style="3" customWidth="1"/>
    <col min="8684" max="8684" width="15.6640625" style="3" bestFit="1" customWidth="1"/>
    <col min="8685" max="8685" width="34.44140625" style="3" customWidth="1"/>
    <col min="8686" max="8686" width="12.6640625" style="3" bestFit="1" customWidth="1"/>
    <col min="8687" max="8688" width="11.6640625" style="3" bestFit="1" customWidth="1"/>
    <col min="8689" max="8689" width="9.33203125" style="3" bestFit="1" customWidth="1"/>
    <col min="8690" max="8691" width="10.44140625" style="3" bestFit="1" customWidth="1"/>
    <col min="8692" max="8692" width="10.109375" style="3" bestFit="1" customWidth="1"/>
    <col min="8693" max="8694" width="9.5546875" style="3" bestFit="1" customWidth="1"/>
    <col min="8695" max="8695" width="10.109375" style="3" bestFit="1" customWidth="1"/>
    <col min="8696" max="8696" width="9.109375" style="3" bestFit="1" customWidth="1"/>
    <col min="8697" max="8697" width="10.109375" style="3" bestFit="1" customWidth="1"/>
    <col min="8698" max="8698" width="9.109375" style="3" bestFit="1" customWidth="1"/>
    <col min="8699" max="8699" width="9.5546875" style="3" bestFit="1" customWidth="1"/>
    <col min="8700" max="8700" width="12.6640625" style="3" bestFit="1" customWidth="1"/>
    <col min="8701" max="8701" width="11.6640625" style="3" bestFit="1" customWidth="1"/>
    <col min="8702" max="8702" width="12.6640625" style="3" bestFit="1" customWidth="1"/>
    <col min="8703" max="8937" width="9.109375" style="3"/>
    <col min="8938" max="8938" width="12.6640625" style="3" customWidth="1"/>
    <col min="8939" max="8939" width="7.6640625" style="3" customWidth="1"/>
    <col min="8940" max="8940" width="15.6640625" style="3" bestFit="1" customWidth="1"/>
    <col min="8941" max="8941" width="34.44140625" style="3" customWidth="1"/>
    <col min="8942" max="8942" width="12.6640625" style="3" bestFit="1" customWidth="1"/>
    <col min="8943" max="8944" width="11.6640625" style="3" bestFit="1" customWidth="1"/>
    <col min="8945" max="8945" width="9.33203125" style="3" bestFit="1" customWidth="1"/>
    <col min="8946" max="8947" width="10.44140625" style="3" bestFit="1" customWidth="1"/>
    <col min="8948" max="8948" width="10.109375" style="3" bestFit="1" customWidth="1"/>
    <col min="8949" max="8950" width="9.5546875" style="3" bestFit="1" customWidth="1"/>
    <col min="8951" max="8951" width="10.109375" style="3" bestFit="1" customWidth="1"/>
    <col min="8952" max="8952" width="9.109375" style="3" bestFit="1" customWidth="1"/>
    <col min="8953" max="8953" width="10.109375" style="3" bestFit="1" customWidth="1"/>
    <col min="8954" max="8954" width="9.109375" style="3" bestFit="1" customWidth="1"/>
    <col min="8955" max="8955" width="9.5546875" style="3" bestFit="1" customWidth="1"/>
    <col min="8956" max="8956" width="12.6640625" style="3" bestFit="1" customWidth="1"/>
    <col min="8957" max="8957" width="11.6640625" style="3" bestFit="1" customWidth="1"/>
    <col min="8958" max="8958" width="12.6640625" style="3" bestFit="1" customWidth="1"/>
    <col min="8959" max="9193" width="9.109375" style="3"/>
    <col min="9194" max="9194" width="12.6640625" style="3" customWidth="1"/>
    <col min="9195" max="9195" width="7.6640625" style="3" customWidth="1"/>
    <col min="9196" max="9196" width="15.6640625" style="3" bestFit="1" customWidth="1"/>
    <col min="9197" max="9197" width="34.44140625" style="3" customWidth="1"/>
    <col min="9198" max="9198" width="12.6640625" style="3" bestFit="1" customWidth="1"/>
    <col min="9199" max="9200" width="11.6640625" style="3" bestFit="1" customWidth="1"/>
    <col min="9201" max="9201" width="9.33203125" style="3" bestFit="1" customWidth="1"/>
    <col min="9202" max="9203" width="10.44140625" style="3" bestFit="1" customWidth="1"/>
    <col min="9204" max="9204" width="10.109375" style="3" bestFit="1" customWidth="1"/>
    <col min="9205" max="9206" width="9.5546875" style="3" bestFit="1" customWidth="1"/>
    <col min="9207" max="9207" width="10.109375" style="3" bestFit="1" customWidth="1"/>
    <col min="9208" max="9208" width="9.109375" style="3" bestFit="1" customWidth="1"/>
    <col min="9209" max="9209" width="10.109375" style="3" bestFit="1" customWidth="1"/>
    <col min="9210" max="9210" width="9.109375" style="3" bestFit="1" customWidth="1"/>
    <col min="9211" max="9211" width="9.5546875" style="3" bestFit="1" customWidth="1"/>
    <col min="9212" max="9212" width="12.6640625" style="3" bestFit="1" customWidth="1"/>
    <col min="9213" max="9213" width="11.6640625" style="3" bestFit="1" customWidth="1"/>
    <col min="9214" max="9214" width="12.6640625" style="3" bestFit="1" customWidth="1"/>
    <col min="9215" max="9449" width="9.109375" style="3"/>
    <col min="9450" max="9450" width="12.6640625" style="3" customWidth="1"/>
    <col min="9451" max="9451" width="7.6640625" style="3" customWidth="1"/>
    <col min="9452" max="9452" width="15.6640625" style="3" bestFit="1" customWidth="1"/>
    <col min="9453" max="9453" width="34.44140625" style="3" customWidth="1"/>
    <col min="9454" max="9454" width="12.6640625" style="3" bestFit="1" customWidth="1"/>
    <col min="9455" max="9456" width="11.6640625" style="3" bestFit="1" customWidth="1"/>
    <col min="9457" max="9457" width="9.33203125" style="3" bestFit="1" customWidth="1"/>
    <col min="9458" max="9459" width="10.44140625" style="3" bestFit="1" customWidth="1"/>
    <col min="9460" max="9460" width="10.109375" style="3" bestFit="1" customWidth="1"/>
    <col min="9461" max="9462" width="9.5546875" style="3" bestFit="1" customWidth="1"/>
    <col min="9463" max="9463" width="10.109375" style="3" bestFit="1" customWidth="1"/>
    <col min="9464" max="9464" width="9.109375" style="3" bestFit="1" customWidth="1"/>
    <col min="9465" max="9465" width="10.109375" style="3" bestFit="1" customWidth="1"/>
    <col min="9466" max="9466" width="9.109375" style="3" bestFit="1" customWidth="1"/>
    <col min="9467" max="9467" width="9.5546875" style="3" bestFit="1" customWidth="1"/>
    <col min="9468" max="9468" width="12.6640625" style="3" bestFit="1" customWidth="1"/>
    <col min="9469" max="9469" width="11.6640625" style="3" bestFit="1" customWidth="1"/>
    <col min="9470" max="9470" width="12.6640625" style="3" bestFit="1" customWidth="1"/>
    <col min="9471" max="9705" width="9.109375" style="3"/>
    <col min="9706" max="9706" width="12.6640625" style="3" customWidth="1"/>
    <col min="9707" max="9707" width="7.6640625" style="3" customWidth="1"/>
    <col min="9708" max="9708" width="15.6640625" style="3" bestFit="1" customWidth="1"/>
    <col min="9709" max="9709" width="34.44140625" style="3" customWidth="1"/>
    <col min="9710" max="9710" width="12.6640625" style="3" bestFit="1" customWidth="1"/>
    <col min="9711" max="9712" width="11.6640625" style="3" bestFit="1" customWidth="1"/>
    <col min="9713" max="9713" width="9.33203125" style="3" bestFit="1" customWidth="1"/>
    <col min="9714" max="9715" width="10.44140625" style="3" bestFit="1" customWidth="1"/>
    <col min="9716" max="9716" width="10.109375" style="3" bestFit="1" customWidth="1"/>
    <col min="9717" max="9718" width="9.5546875" style="3" bestFit="1" customWidth="1"/>
    <col min="9719" max="9719" width="10.109375" style="3" bestFit="1" customWidth="1"/>
    <col min="9720" max="9720" width="9.109375" style="3" bestFit="1" customWidth="1"/>
    <col min="9721" max="9721" width="10.109375" style="3" bestFit="1" customWidth="1"/>
    <col min="9722" max="9722" width="9.109375" style="3" bestFit="1" customWidth="1"/>
    <col min="9723" max="9723" width="9.5546875" style="3" bestFit="1" customWidth="1"/>
    <col min="9724" max="9724" width="12.6640625" style="3" bestFit="1" customWidth="1"/>
    <col min="9725" max="9725" width="11.6640625" style="3" bestFit="1" customWidth="1"/>
    <col min="9726" max="9726" width="12.6640625" style="3" bestFit="1" customWidth="1"/>
    <col min="9727" max="9961" width="9.109375" style="3"/>
    <col min="9962" max="9962" width="12.6640625" style="3" customWidth="1"/>
    <col min="9963" max="9963" width="7.6640625" style="3" customWidth="1"/>
    <col min="9964" max="9964" width="15.6640625" style="3" bestFit="1" customWidth="1"/>
    <col min="9965" max="9965" width="34.44140625" style="3" customWidth="1"/>
    <col min="9966" max="9966" width="12.6640625" style="3" bestFit="1" customWidth="1"/>
    <col min="9967" max="9968" width="11.6640625" style="3" bestFit="1" customWidth="1"/>
    <col min="9969" max="9969" width="9.33203125" style="3" bestFit="1" customWidth="1"/>
    <col min="9970" max="9971" width="10.44140625" style="3" bestFit="1" customWidth="1"/>
    <col min="9972" max="9972" width="10.109375" style="3" bestFit="1" customWidth="1"/>
    <col min="9973" max="9974" width="9.5546875" style="3" bestFit="1" customWidth="1"/>
    <col min="9975" max="9975" width="10.109375" style="3" bestFit="1" customWidth="1"/>
    <col min="9976" max="9976" width="9.109375" style="3" bestFit="1" customWidth="1"/>
    <col min="9977" max="9977" width="10.109375" style="3" bestFit="1" customWidth="1"/>
    <col min="9978" max="9978" width="9.109375" style="3" bestFit="1" customWidth="1"/>
    <col min="9979" max="9979" width="9.5546875" style="3" bestFit="1" customWidth="1"/>
    <col min="9980" max="9980" width="12.6640625" style="3" bestFit="1" customWidth="1"/>
    <col min="9981" max="9981" width="11.6640625" style="3" bestFit="1" customWidth="1"/>
    <col min="9982" max="9982" width="12.6640625" style="3" bestFit="1" customWidth="1"/>
    <col min="9983" max="10217" width="9.109375" style="3"/>
    <col min="10218" max="10218" width="12.6640625" style="3" customWidth="1"/>
    <col min="10219" max="10219" width="7.6640625" style="3" customWidth="1"/>
    <col min="10220" max="10220" width="15.6640625" style="3" bestFit="1" customWidth="1"/>
    <col min="10221" max="10221" width="34.44140625" style="3" customWidth="1"/>
    <col min="10222" max="10222" width="12.6640625" style="3" bestFit="1" customWidth="1"/>
    <col min="10223" max="10224" width="11.6640625" style="3" bestFit="1" customWidth="1"/>
    <col min="10225" max="10225" width="9.33203125" style="3" bestFit="1" customWidth="1"/>
    <col min="10226" max="10227" width="10.44140625" style="3" bestFit="1" customWidth="1"/>
    <col min="10228" max="10228" width="10.109375" style="3" bestFit="1" customWidth="1"/>
    <col min="10229" max="10230" width="9.5546875" style="3" bestFit="1" customWidth="1"/>
    <col min="10231" max="10231" width="10.109375" style="3" bestFit="1" customWidth="1"/>
    <col min="10232" max="10232" width="9.109375" style="3" bestFit="1" customWidth="1"/>
    <col min="10233" max="10233" width="10.109375" style="3" bestFit="1" customWidth="1"/>
    <col min="10234" max="10234" width="9.109375" style="3" bestFit="1" customWidth="1"/>
    <col min="10235" max="10235" width="9.5546875" style="3" bestFit="1" customWidth="1"/>
    <col min="10236" max="10236" width="12.6640625" style="3" bestFit="1" customWidth="1"/>
    <col min="10237" max="10237" width="11.6640625" style="3" bestFit="1" customWidth="1"/>
    <col min="10238" max="10238" width="12.6640625" style="3" bestFit="1" customWidth="1"/>
    <col min="10239" max="10473" width="9.109375" style="3"/>
    <col min="10474" max="10474" width="12.6640625" style="3" customWidth="1"/>
    <col min="10475" max="10475" width="7.6640625" style="3" customWidth="1"/>
    <col min="10476" max="10476" width="15.6640625" style="3" bestFit="1" customWidth="1"/>
    <col min="10477" max="10477" width="34.44140625" style="3" customWidth="1"/>
    <col min="10478" max="10478" width="12.6640625" style="3" bestFit="1" customWidth="1"/>
    <col min="10479" max="10480" width="11.6640625" style="3" bestFit="1" customWidth="1"/>
    <col min="10481" max="10481" width="9.33203125" style="3" bestFit="1" customWidth="1"/>
    <col min="10482" max="10483" width="10.44140625" style="3" bestFit="1" customWidth="1"/>
    <col min="10484" max="10484" width="10.109375" style="3" bestFit="1" customWidth="1"/>
    <col min="10485" max="10486" width="9.5546875" style="3" bestFit="1" customWidth="1"/>
    <col min="10487" max="10487" width="10.109375" style="3" bestFit="1" customWidth="1"/>
    <col min="10488" max="10488" width="9.109375" style="3" bestFit="1" customWidth="1"/>
    <col min="10489" max="10489" width="10.109375" style="3" bestFit="1" customWidth="1"/>
    <col min="10490" max="10490" width="9.109375" style="3" bestFit="1" customWidth="1"/>
    <col min="10491" max="10491" width="9.5546875" style="3" bestFit="1" customWidth="1"/>
    <col min="10492" max="10492" width="12.6640625" style="3" bestFit="1" customWidth="1"/>
    <col min="10493" max="10493" width="11.6640625" style="3" bestFit="1" customWidth="1"/>
    <col min="10494" max="10494" width="12.6640625" style="3" bestFit="1" customWidth="1"/>
    <col min="10495" max="10729" width="9.109375" style="3"/>
    <col min="10730" max="10730" width="12.6640625" style="3" customWidth="1"/>
    <col min="10731" max="10731" width="7.6640625" style="3" customWidth="1"/>
    <col min="10732" max="10732" width="15.6640625" style="3" bestFit="1" customWidth="1"/>
    <col min="10733" max="10733" width="34.44140625" style="3" customWidth="1"/>
    <col min="10734" max="10734" width="12.6640625" style="3" bestFit="1" customWidth="1"/>
    <col min="10735" max="10736" width="11.6640625" style="3" bestFit="1" customWidth="1"/>
    <col min="10737" max="10737" width="9.33203125" style="3" bestFit="1" customWidth="1"/>
    <col min="10738" max="10739" width="10.44140625" style="3" bestFit="1" customWidth="1"/>
    <col min="10740" max="10740" width="10.109375" style="3" bestFit="1" customWidth="1"/>
    <col min="10741" max="10742" width="9.5546875" style="3" bestFit="1" customWidth="1"/>
    <col min="10743" max="10743" width="10.109375" style="3" bestFit="1" customWidth="1"/>
    <col min="10744" max="10744" width="9.109375" style="3" bestFit="1" customWidth="1"/>
    <col min="10745" max="10745" width="10.109375" style="3" bestFit="1" customWidth="1"/>
    <col min="10746" max="10746" width="9.109375" style="3" bestFit="1" customWidth="1"/>
    <col min="10747" max="10747" width="9.5546875" style="3" bestFit="1" customWidth="1"/>
    <col min="10748" max="10748" width="12.6640625" style="3" bestFit="1" customWidth="1"/>
    <col min="10749" max="10749" width="11.6640625" style="3" bestFit="1" customWidth="1"/>
    <col min="10750" max="10750" width="12.6640625" style="3" bestFit="1" customWidth="1"/>
    <col min="10751" max="10985" width="9.109375" style="3"/>
    <col min="10986" max="10986" width="12.6640625" style="3" customWidth="1"/>
    <col min="10987" max="10987" width="7.6640625" style="3" customWidth="1"/>
    <col min="10988" max="10988" width="15.6640625" style="3" bestFit="1" customWidth="1"/>
    <col min="10989" max="10989" width="34.44140625" style="3" customWidth="1"/>
    <col min="10990" max="10990" width="12.6640625" style="3" bestFit="1" customWidth="1"/>
    <col min="10991" max="10992" width="11.6640625" style="3" bestFit="1" customWidth="1"/>
    <col min="10993" max="10993" width="9.33203125" style="3" bestFit="1" customWidth="1"/>
    <col min="10994" max="10995" width="10.44140625" style="3" bestFit="1" customWidth="1"/>
    <col min="10996" max="10996" width="10.109375" style="3" bestFit="1" customWidth="1"/>
    <col min="10997" max="10998" width="9.5546875" style="3" bestFit="1" customWidth="1"/>
    <col min="10999" max="10999" width="10.109375" style="3" bestFit="1" customWidth="1"/>
    <col min="11000" max="11000" width="9.109375" style="3" bestFit="1" customWidth="1"/>
    <col min="11001" max="11001" width="10.109375" style="3" bestFit="1" customWidth="1"/>
    <col min="11002" max="11002" width="9.109375" style="3" bestFit="1" customWidth="1"/>
    <col min="11003" max="11003" width="9.5546875" style="3" bestFit="1" customWidth="1"/>
    <col min="11004" max="11004" width="12.6640625" style="3" bestFit="1" customWidth="1"/>
    <col min="11005" max="11005" width="11.6640625" style="3" bestFit="1" customWidth="1"/>
    <col min="11006" max="11006" width="12.6640625" style="3" bestFit="1" customWidth="1"/>
    <col min="11007" max="11241" width="9.109375" style="3"/>
    <col min="11242" max="11242" width="12.6640625" style="3" customWidth="1"/>
    <col min="11243" max="11243" width="7.6640625" style="3" customWidth="1"/>
    <col min="11244" max="11244" width="15.6640625" style="3" bestFit="1" customWidth="1"/>
    <col min="11245" max="11245" width="34.44140625" style="3" customWidth="1"/>
    <col min="11246" max="11246" width="12.6640625" style="3" bestFit="1" customWidth="1"/>
    <col min="11247" max="11248" width="11.6640625" style="3" bestFit="1" customWidth="1"/>
    <col min="11249" max="11249" width="9.33203125" style="3" bestFit="1" customWidth="1"/>
    <col min="11250" max="11251" width="10.44140625" style="3" bestFit="1" customWidth="1"/>
    <col min="11252" max="11252" width="10.109375" style="3" bestFit="1" customWidth="1"/>
    <col min="11253" max="11254" width="9.5546875" style="3" bestFit="1" customWidth="1"/>
    <col min="11255" max="11255" width="10.109375" style="3" bestFit="1" customWidth="1"/>
    <col min="11256" max="11256" width="9.109375" style="3" bestFit="1" customWidth="1"/>
    <col min="11257" max="11257" width="10.109375" style="3" bestFit="1" customWidth="1"/>
    <col min="11258" max="11258" width="9.109375" style="3" bestFit="1" customWidth="1"/>
    <col min="11259" max="11259" width="9.5546875" style="3" bestFit="1" customWidth="1"/>
    <col min="11260" max="11260" width="12.6640625" style="3" bestFit="1" customWidth="1"/>
    <col min="11261" max="11261" width="11.6640625" style="3" bestFit="1" customWidth="1"/>
    <col min="11262" max="11262" width="12.6640625" style="3" bestFit="1" customWidth="1"/>
    <col min="11263" max="11497" width="9.109375" style="3"/>
    <col min="11498" max="11498" width="12.6640625" style="3" customWidth="1"/>
    <col min="11499" max="11499" width="7.6640625" style="3" customWidth="1"/>
    <col min="11500" max="11500" width="15.6640625" style="3" bestFit="1" customWidth="1"/>
    <col min="11501" max="11501" width="34.44140625" style="3" customWidth="1"/>
    <col min="11502" max="11502" width="12.6640625" style="3" bestFit="1" customWidth="1"/>
    <col min="11503" max="11504" width="11.6640625" style="3" bestFit="1" customWidth="1"/>
    <col min="11505" max="11505" width="9.33203125" style="3" bestFit="1" customWidth="1"/>
    <col min="11506" max="11507" width="10.44140625" style="3" bestFit="1" customWidth="1"/>
    <col min="11508" max="11508" width="10.109375" style="3" bestFit="1" customWidth="1"/>
    <col min="11509" max="11510" width="9.5546875" style="3" bestFit="1" customWidth="1"/>
    <col min="11511" max="11511" width="10.109375" style="3" bestFit="1" customWidth="1"/>
    <col min="11512" max="11512" width="9.109375" style="3" bestFit="1" customWidth="1"/>
    <col min="11513" max="11513" width="10.109375" style="3" bestFit="1" customWidth="1"/>
    <col min="11514" max="11514" width="9.109375" style="3" bestFit="1" customWidth="1"/>
    <col min="11515" max="11515" width="9.5546875" style="3" bestFit="1" customWidth="1"/>
    <col min="11516" max="11516" width="12.6640625" style="3" bestFit="1" customWidth="1"/>
    <col min="11517" max="11517" width="11.6640625" style="3" bestFit="1" customWidth="1"/>
    <col min="11518" max="11518" width="12.6640625" style="3" bestFit="1" customWidth="1"/>
    <col min="11519" max="11753" width="9.109375" style="3"/>
    <col min="11754" max="11754" width="12.6640625" style="3" customWidth="1"/>
    <col min="11755" max="11755" width="7.6640625" style="3" customWidth="1"/>
    <col min="11756" max="11756" width="15.6640625" style="3" bestFit="1" customWidth="1"/>
    <col min="11757" max="11757" width="34.44140625" style="3" customWidth="1"/>
    <col min="11758" max="11758" width="12.6640625" style="3" bestFit="1" customWidth="1"/>
    <col min="11759" max="11760" width="11.6640625" style="3" bestFit="1" customWidth="1"/>
    <col min="11761" max="11761" width="9.33203125" style="3" bestFit="1" customWidth="1"/>
    <col min="11762" max="11763" width="10.44140625" style="3" bestFit="1" customWidth="1"/>
    <col min="11764" max="11764" width="10.109375" style="3" bestFit="1" customWidth="1"/>
    <col min="11765" max="11766" width="9.5546875" style="3" bestFit="1" customWidth="1"/>
    <col min="11767" max="11767" width="10.109375" style="3" bestFit="1" customWidth="1"/>
    <col min="11768" max="11768" width="9.109375" style="3" bestFit="1" customWidth="1"/>
    <col min="11769" max="11769" width="10.109375" style="3" bestFit="1" customWidth="1"/>
    <col min="11770" max="11770" width="9.109375" style="3" bestFit="1" customWidth="1"/>
    <col min="11771" max="11771" width="9.5546875" style="3" bestFit="1" customWidth="1"/>
    <col min="11772" max="11772" width="12.6640625" style="3" bestFit="1" customWidth="1"/>
    <col min="11773" max="11773" width="11.6640625" style="3" bestFit="1" customWidth="1"/>
    <col min="11774" max="11774" width="12.6640625" style="3" bestFit="1" customWidth="1"/>
    <col min="11775" max="12009" width="9.109375" style="3"/>
    <col min="12010" max="12010" width="12.6640625" style="3" customWidth="1"/>
    <col min="12011" max="12011" width="7.6640625" style="3" customWidth="1"/>
    <col min="12012" max="12012" width="15.6640625" style="3" bestFit="1" customWidth="1"/>
    <col min="12013" max="12013" width="34.44140625" style="3" customWidth="1"/>
    <col min="12014" max="12014" width="12.6640625" style="3" bestFit="1" customWidth="1"/>
    <col min="12015" max="12016" width="11.6640625" style="3" bestFit="1" customWidth="1"/>
    <col min="12017" max="12017" width="9.33203125" style="3" bestFit="1" customWidth="1"/>
    <col min="12018" max="12019" width="10.44140625" style="3" bestFit="1" customWidth="1"/>
    <col min="12020" max="12020" width="10.109375" style="3" bestFit="1" customWidth="1"/>
    <col min="12021" max="12022" width="9.5546875" style="3" bestFit="1" customWidth="1"/>
    <col min="12023" max="12023" width="10.109375" style="3" bestFit="1" customWidth="1"/>
    <col min="12024" max="12024" width="9.109375" style="3" bestFit="1" customWidth="1"/>
    <col min="12025" max="12025" width="10.109375" style="3" bestFit="1" customWidth="1"/>
    <col min="12026" max="12026" width="9.109375" style="3" bestFit="1" customWidth="1"/>
    <col min="12027" max="12027" width="9.5546875" style="3" bestFit="1" customWidth="1"/>
    <col min="12028" max="12028" width="12.6640625" style="3" bestFit="1" customWidth="1"/>
    <col min="12029" max="12029" width="11.6640625" style="3" bestFit="1" customWidth="1"/>
    <col min="12030" max="12030" width="12.6640625" style="3" bestFit="1" customWidth="1"/>
    <col min="12031" max="12265" width="9.109375" style="3"/>
    <col min="12266" max="12266" width="12.6640625" style="3" customWidth="1"/>
    <col min="12267" max="12267" width="7.6640625" style="3" customWidth="1"/>
    <col min="12268" max="12268" width="15.6640625" style="3" bestFit="1" customWidth="1"/>
    <col min="12269" max="12269" width="34.44140625" style="3" customWidth="1"/>
    <col min="12270" max="12270" width="12.6640625" style="3" bestFit="1" customWidth="1"/>
    <col min="12271" max="12272" width="11.6640625" style="3" bestFit="1" customWidth="1"/>
    <col min="12273" max="12273" width="9.33203125" style="3" bestFit="1" customWidth="1"/>
    <col min="12274" max="12275" width="10.44140625" style="3" bestFit="1" customWidth="1"/>
    <col min="12276" max="12276" width="10.109375" style="3" bestFit="1" customWidth="1"/>
    <col min="12277" max="12278" width="9.5546875" style="3" bestFit="1" customWidth="1"/>
    <col min="12279" max="12279" width="10.109375" style="3" bestFit="1" customWidth="1"/>
    <col min="12280" max="12280" width="9.109375" style="3" bestFit="1" customWidth="1"/>
    <col min="12281" max="12281" width="10.109375" style="3" bestFit="1" customWidth="1"/>
    <col min="12282" max="12282" width="9.109375" style="3" bestFit="1" customWidth="1"/>
    <col min="12283" max="12283" width="9.5546875" style="3" bestFit="1" customWidth="1"/>
    <col min="12284" max="12284" width="12.6640625" style="3" bestFit="1" customWidth="1"/>
    <col min="12285" max="12285" width="11.6640625" style="3" bestFit="1" customWidth="1"/>
    <col min="12286" max="12286" width="12.6640625" style="3" bestFit="1" customWidth="1"/>
    <col min="12287" max="12521" width="9.109375" style="3"/>
    <col min="12522" max="12522" width="12.6640625" style="3" customWidth="1"/>
    <col min="12523" max="12523" width="7.6640625" style="3" customWidth="1"/>
    <col min="12524" max="12524" width="15.6640625" style="3" bestFit="1" customWidth="1"/>
    <col min="12525" max="12525" width="34.44140625" style="3" customWidth="1"/>
    <col min="12526" max="12526" width="12.6640625" style="3" bestFit="1" customWidth="1"/>
    <col min="12527" max="12528" width="11.6640625" style="3" bestFit="1" customWidth="1"/>
    <col min="12529" max="12529" width="9.33203125" style="3" bestFit="1" customWidth="1"/>
    <col min="12530" max="12531" width="10.44140625" style="3" bestFit="1" customWidth="1"/>
    <col min="12532" max="12532" width="10.109375" style="3" bestFit="1" customWidth="1"/>
    <col min="12533" max="12534" width="9.5546875" style="3" bestFit="1" customWidth="1"/>
    <col min="12535" max="12535" width="10.109375" style="3" bestFit="1" customWidth="1"/>
    <col min="12536" max="12536" width="9.109375" style="3" bestFit="1" customWidth="1"/>
    <col min="12537" max="12537" width="10.109375" style="3" bestFit="1" customWidth="1"/>
    <col min="12538" max="12538" width="9.109375" style="3" bestFit="1" customWidth="1"/>
    <col min="12539" max="12539" width="9.5546875" style="3" bestFit="1" customWidth="1"/>
    <col min="12540" max="12540" width="12.6640625" style="3" bestFit="1" customWidth="1"/>
    <col min="12541" max="12541" width="11.6640625" style="3" bestFit="1" customWidth="1"/>
    <col min="12542" max="12542" width="12.6640625" style="3" bestFit="1" customWidth="1"/>
    <col min="12543" max="12777" width="9.109375" style="3"/>
    <col min="12778" max="12778" width="12.6640625" style="3" customWidth="1"/>
    <col min="12779" max="12779" width="7.6640625" style="3" customWidth="1"/>
    <col min="12780" max="12780" width="15.6640625" style="3" bestFit="1" customWidth="1"/>
    <col min="12781" max="12781" width="34.44140625" style="3" customWidth="1"/>
    <col min="12782" max="12782" width="12.6640625" style="3" bestFit="1" customWidth="1"/>
    <col min="12783" max="12784" width="11.6640625" style="3" bestFit="1" customWidth="1"/>
    <col min="12785" max="12785" width="9.33203125" style="3" bestFit="1" customWidth="1"/>
    <col min="12786" max="12787" width="10.44140625" style="3" bestFit="1" customWidth="1"/>
    <col min="12788" max="12788" width="10.109375" style="3" bestFit="1" customWidth="1"/>
    <col min="12789" max="12790" width="9.5546875" style="3" bestFit="1" customWidth="1"/>
    <col min="12791" max="12791" width="10.109375" style="3" bestFit="1" customWidth="1"/>
    <col min="12792" max="12792" width="9.109375" style="3" bestFit="1" customWidth="1"/>
    <col min="12793" max="12793" width="10.109375" style="3" bestFit="1" customWidth="1"/>
    <col min="12794" max="12794" width="9.109375" style="3" bestFit="1" customWidth="1"/>
    <col min="12795" max="12795" width="9.5546875" style="3" bestFit="1" customWidth="1"/>
    <col min="12796" max="12796" width="12.6640625" style="3" bestFit="1" customWidth="1"/>
    <col min="12797" max="12797" width="11.6640625" style="3" bestFit="1" customWidth="1"/>
    <col min="12798" max="12798" width="12.6640625" style="3" bestFit="1" customWidth="1"/>
    <col min="12799" max="13033" width="9.109375" style="3"/>
    <col min="13034" max="13034" width="12.6640625" style="3" customWidth="1"/>
    <col min="13035" max="13035" width="7.6640625" style="3" customWidth="1"/>
    <col min="13036" max="13036" width="15.6640625" style="3" bestFit="1" customWidth="1"/>
    <col min="13037" max="13037" width="34.44140625" style="3" customWidth="1"/>
    <col min="13038" max="13038" width="12.6640625" style="3" bestFit="1" customWidth="1"/>
    <col min="13039" max="13040" width="11.6640625" style="3" bestFit="1" customWidth="1"/>
    <col min="13041" max="13041" width="9.33203125" style="3" bestFit="1" customWidth="1"/>
    <col min="13042" max="13043" width="10.44140625" style="3" bestFit="1" customWidth="1"/>
    <col min="13044" max="13044" width="10.109375" style="3" bestFit="1" customWidth="1"/>
    <col min="13045" max="13046" width="9.5546875" style="3" bestFit="1" customWidth="1"/>
    <col min="13047" max="13047" width="10.109375" style="3" bestFit="1" customWidth="1"/>
    <col min="13048" max="13048" width="9.109375" style="3" bestFit="1" customWidth="1"/>
    <col min="13049" max="13049" width="10.109375" style="3" bestFit="1" customWidth="1"/>
    <col min="13050" max="13050" width="9.109375" style="3" bestFit="1" customWidth="1"/>
    <col min="13051" max="13051" width="9.5546875" style="3" bestFit="1" customWidth="1"/>
    <col min="13052" max="13052" width="12.6640625" style="3" bestFit="1" customWidth="1"/>
    <col min="13053" max="13053" width="11.6640625" style="3" bestFit="1" customWidth="1"/>
    <col min="13054" max="13054" width="12.6640625" style="3" bestFit="1" customWidth="1"/>
    <col min="13055" max="13289" width="9.109375" style="3"/>
    <col min="13290" max="13290" width="12.6640625" style="3" customWidth="1"/>
    <col min="13291" max="13291" width="7.6640625" style="3" customWidth="1"/>
    <col min="13292" max="13292" width="15.6640625" style="3" bestFit="1" customWidth="1"/>
    <col min="13293" max="13293" width="34.44140625" style="3" customWidth="1"/>
    <col min="13294" max="13294" width="12.6640625" style="3" bestFit="1" customWidth="1"/>
    <col min="13295" max="13296" width="11.6640625" style="3" bestFit="1" customWidth="1"/>
    <col min="13297" max="13297" width="9.33203125" style="3" bestFit="1" customWidth="1"/>
    <col min="13298" max="13299" width="10.44140625" style="3" bestFit="1" customWidth="1"/>
    <col min="13300" max="13300" width="10.109375" style="3" bestFit="1" customWidth="1"/>
    <col min="13301" max="13302" width="9.5546875" style="3" bestFit="1" customWidth="1"/>
    <col min="13303" max="13303" width="10.109375" style="3" bestFit="1" customWidth="1"/>
    <col min="13304" max="13304" width="9.109375" style="3" bestFit="1" customWidth="1"/>
    <col min="13305" max="13305" width="10.109375" style="3" bestFit="1" customWidth="1"/>
    <col min="13306" max="13306" width="9.109375" style="3" bestFit="1" customWidth="1"/>
    <col min="13307" max="13307" width="9.5546875" style="3" bestFit="1" customWidth="1"/>
    <col min="13308" max="13308" width="12.6640625" style="3" bestFit="1" customWidth="1"/>
    <col min="13309" max="13309" width="11.6640625" style="3" bestFit="1" customWidth="1"/>
    <col min="13310" max="13310" width="12.6640625" style="3" bestFit="1" customWidth="1"/>
    <col min="13311" max="13545" width="9.109375" style="3"/>
    <col min="13546" max="13546" width="12.6640625" style="3" customWidth="1"/>
    <col min="13547" max="13547" width="7.6640625" style="3" customWidth="1"/>
    <col min="13548" max="13548" width="15.6640625" style="3" bestFit="1" customWidth="1"/>
    <col min="13549" max="13549" width="34.44140625" style="3" customWidth="1"/>
    <col min="13550" max="13550" width="12.6640625" style="3" bestFit="1" customWidth="1"/>
    <col min="13551" max="13552" width="11.6640625" style="3" bestFit="1" customWidth="1"/>
    <col min="13553" max="13553" width="9.33203125" style="3" bestFit="1" customWidth="1"/>
    <col min="13554" max="13555" width="10.44140625" style="3" bestFit="1" customWidth="1"/>
    <col min="13556" max="13556" width="10.109375" style="3" bestFit="1" customWidth="1"/>
    <col min="13557" max="13558" width="9.5546875" style="3" bestFit="1" customWidth="1"/>
    <col min="13559" max="13559" width="10.109375" style="3" bestFit="1" customWidth="1"/>
    <col min="13560" max="13560" width="9.109375" style="3" bestFit="1" customWidth="1"/>
    <col min="13561" max="13561" width="10.109375" style="3" bestFit="1" customWidth="1"/>
    <col min="13562" max="13562" width="9.109375" style="3" bestFit="1" customWidth="1"/>
    <col min="13563" max="13563" width="9.5546875" style="3" bestFit="1" customWidth="1"/>
    <col min="13564" max="13564" width="12.6640625" style="3" bestFit="1" customWidth="1"/>
    <col min="13565" max="13565" width="11.6640625" style="3" bestFit="1" customWidth="1"/>
    <col min="13566" max="13566" width="12.6640625" style="3" bestFit="1" customWidth="1"/>
    <col min="13567" max="13801" width="9.109375" style="3"/>
    <col min="13802" max="13802" width="12.6640625" style="3" customWidth="1"/>
    <col min="13803" max="13803" width="7.6640625" style="3" customWidth="1"/>
    <col min="13804" max="13804" width="15.6640625" style="3" bestFit="1" customWidth="1"/>
    <col min="13805" max="13805" width="34.44140625" style="3" customWidth="1"/>
    <col min="13806" max="13806" width="12.6640625" style="3" bestFit="1" customWidth="1"/>
    <col min="13807" max="13808" width="11.6640625" style="3" bestFit="1" customWidth="1"/>
    <col min="13809" max="13809" width="9.33203125" style="3" bestFit="1" customWidth="1"/>
    <col min="13810" max="13811" width="10.44140625" style="3" bestFit="1" customWidth="1"/>
    <col min="13812" max="13812" width="10.109375" style="3" bestFit="1" customWidth="1"/>
    <col min="13813" max="13814" width="9.5546875" style="3" bestFit="1" customWidth="1"/>
    <col min="13815" max="13815" width="10.109375" style="3" bestFit="1" customWidth="1"/>
    <col min="13816" max="13816" width="9.109375" style="3" bestFit="1" customWidth="1"/>
    <col min="13817" max="13817" width="10.109375" style="3" bestFit="1" customWidth="1"/>
    <col min="13818" max="13818" width="9.109375" style="3" bestFit="1" customWidth="1"/>
    <col min="13819" max="13819" width="9.5546875" style="3" bestFit="1" customWidth="1"/>
    <col min="13820" max="13820" width="12.6640625" style="3" bestFit="1" customWidth="1"/>
    <col min="13821" max="13821" width="11.6640625" style="3" bestFit="1" customWidth="1"/>
    <col min="13822" max="13822" width="12.6640625" style="3" bestFit="1" customWidth="1"/>
    <col min="13823" max="14057" width="9.109375" style="3"/>
    <col min="14058" max="14058" width="12.6640625" style="3" customWidth="1"/>
    <col min="14059" max="14059" width="7.6640625" style="3" customWidth="1"/>
    <col min="14060" max="14060" width="15.6640625" style="3" bestFit="1" customWidth="1"/>
    <col min="14061" max="14061" width="34.44140625" style="3" customWidth="1"/>
    <col min="14062" max="14062" width="12.6640625" style="3" bestFit="1" customWidth="1"/>
    <col min="14063" max="14064" width="11.6640625" style="3" bestFit="1" customWidth="1"/>
    <col min="14065" max="14065" width="9.33203125" style="3" bestFit="1" customWidth="1"/>
    <col min="14066" max="14067" width="10.44140625" style="3" bestFit="1" customWidth="1"/>
    <col min="14068" max="14068" width="10.109375" style="3" bestFit="1" customWidth="1"/>
    <col min="14069" max="14070" width="9.5546875" style="3" bestFit="1" customWidth="1"/>
    <col min="14071" max="14071" width="10.109375" style="3" bestFit="1" customWidth="1"/>
    <col min="14072" max="14072" width="9.109375" style="3" bestFit="1" customWidth="1"/>
    <col min="14073" max="14073" width="10.109375" style="3" bestFit="1" customWidth="1"/>
    <col min="14074" max="14074" width="9.109375" style="3" bestFit="1" customWidth="1"/>
    <col min="14075" max="14075" width="9.5546875" style="3" bestFit="1" customWidth="1"/>
    <col min="14076" max="14076" width="12.6640625" style="3" bestFit="1" customWidth="1"/>
    <col min="14077" max="14077" width="11.6640625" style="3" bestFit="1" customWidth="1"/>
    <col min="14078" max="14078" width="12.6640625" style="3" bestFit="1" customWidth="1"/>
    <col min="14079" max="14313" width="9.109375" style="3"/>
    <col min="14314" max="14314" width="12.6640625" style="3" customWidth="1"/>
    <col min="14315" max="14315" width="7.6640625" style="3" customWidth="1"/>
    <col min="14316" max="14316" width="15.6640625" style="3" bestFit="1" customWidth="1"/>
    <col min="14317" max="14317" width="34.44140625" style="3" customWidth="1"/>
    <col min="14318" max="14318" width="12.6640625" style="3" bestFit="1" customWidth="1"/>
    <col min="14319" max="14320" width="11.6640625" style="3" bestFit="1" customWidth="1"/>
    <col min="14321" max="14321" width="9.33203125" style="3" bestFit="1" customWidth="1"/>
    <col min="14322" max="14323" width="10.44140625" style="3" bestFit="1" customWidth="1"/>
    <col min="14324" max="14324" width="10.109375" style="3" bestFit="1" customWidth="1"/>
    <col min="14325" max="14326" width="9.5546875" style="3" bestFit="1" customWidth="1"/>
    <col min="14327" max="14327" width="10.109375" style="3" bestFit="1" customWidth="1"/>
    <col min="14328" max="14328" width="9.109375" style="3" bestFit="1" customWidth="1"/>
    <col min="14329" max="14329" width="10.109375" style="3" bestFit="1" customWidth="1"/>
    <col min="14330" max="14330" width="9.109375" style="3" bestFit="1" customWidth="1"/>
    <col min="14331" max="14331" width="9.5546875" style="3" bestFit="1" customWidth="1"/>
    <col min="14332" max="14332" width="12.6640625" style="3" bestFit="1" customWidth="1"/>
    <col min="14333" max="14333" width="11.6640625" style="3" bestFit="1" customWidth="1"/>
    <col min="14334" max="14334" width="12.6640625" style="3" bestFit="1" customWidth="1"/>
    <col min="14335" max="14569" width="9.109375" style="3"/>
    <col min="14570" max="14570" width="12.6640625" style="3" customWidth="1"/>
    <col min="14571" max="14571" width="7.6640625" style="3" customWidth="1"/>
    <col min="14572" max="14572" width="15.6640625" style="3" bestFit="1" customWidth="1"/>
    <col min="14573" max="14573" width="34.44140625" style="3" customWidth="1"/>
    <col min="14574" max="14574" width="12.6640625" style="3" bestFit="1" customWidth="1"/>
    <col min="14575" max="14576" width="11.6640625" style="3" bestFit="1" customWidth="1"/>
    <col min="14577" max="14577" width="9.33203125" style="3" bestFit="1" customWidth="1"/>
    <col min="14578" max="14579" width="10.44140625" style="3" bestFit="1" customWidth="1"/>
    <col min="14580" max="14580" width="10.109375" style="3" bestFit="1" customWidth="1"/>
    <col min="14581" max="14582" width="9.5546875" style="3" bestFit="1" customWidth="1"/>
    <col min="14583" max="14583" width="10.109375" style="3" bestFit="1" customWidth="1"/>
    <col min="14584" max="14584" width="9.109375" style="3" bestFit="1" customWidth="1"/>
    <col min="14585" max="14585" width="10.109375" style="3" bestFit="1" customWidth="1"/>
    <col min="14586" max="14586" width="9.109375" style="3" bestFit="1" customWidth="1"/>
    <col min="14587" max="14587" width="9.5546875" style="3" bestFit="1" customWidth="1"/>
    <col min="14588" max="14588" width="12.6640625" style="3" bestFit="1" customWidth="1"/>
    <col min="14589" max="14589" width="11.6640625" style="3" bestFit="1" customWidth="1"/>
    <col min="14590" max="14590" width="12.6640625" style="3" bestFit="1" customWidth="1"/>
    <col min="14591" max="14825" width="9.109375" style="3"/>
    <col min="14826" max="14826" width="12.6640625" style="3" customWidth="1"/>
    <col min="14827" max="14827" width="7.6640625" style="3" customWidth="1"/>
    <col min="14828" max="14828" width="15.6640625" style="3" bestFit="1" customWidth="1"/>
    <col min="14829" max="14829" width="34.44140625" style="3" customWidth="1"/>
    <col min="14830" max="14830" width="12.6640625" style="3" bestFit="1" customWidth="1"/>
    <col min="14831" max="14832" width="11.6640625" style="3" bestFit="1" customWidth="1"/>
    <col min="14833" max="14833" width="9.33203125" style="3" bestFit="1" customWidth="1"/>
    <col min="14834" max="14835" width="10.44140625" style="3" bestFit="1" customWidth="1"/>
    <col min="14836" max="14836" width="10.109375" style="3" bestFit="1" customWidth="1"/>
    <col min="14837" max="14838" width="9.5546875" style="3" bestFit="1" customWidth="1"/>
    <col min="14839" max="14839" width="10.109375" style="3" bestFit="1" customWidth="1"/>
    <col min="14840" max="14840" width="9.109375" style="3" bestFit="1" customWidth="1"/>
    <col min="14841" max="14841" width="10.109375" style="3" bestFit="1" customWidth="1"/>
    <col min="14842" max="14842" width="9.109375" style="3" bestFit="1" customWidth="1"/>
    <col min="14843" max="14843" width="9.5546875" style="3" bestFit="1" customWidth="1"/>
    <col min="14844" max="14844" width="12.6640625" style="3" bestFit="1" customWidth="1"/>
    <col min="14845" max="14845" width="11.6640625" style="3" bestFit="1" customWidth="1"/>
    <col min="14846" max="14846" width="12.6640625" style="3" bestFit="1" customWidth="1"/>
    <col min="14847" max="15081" width="9.109375" style="3"/>
    <col min="15082" max="15082" width="12.6640625" style="3" customWidth="1"/>
    <col min="15083" max="15083" width="7.6640625" style="3" customWidth="1"/>
    <col min="15084" max="15084" width="15.6640625" style="3" bestFit="1" customWidth="1"/>
    <col min="15085" max="15085" width="34.44140625" style="3" customWidth="1"/>
    <col min="15086" max="15086" width="12.6640625" style="3" bestFit="1" customWidth="1"/>
    <col min="15087" max="15088" width="11.6640625" style="3" bestFit="1" customWidth="1"/>
    <col min="15089" max="15089" width="9.33203125" style="3" bestFit="1" customWidth="1"/>
    <col min="15090" max="15091" width="10.44140625" style="3" bestFit="1" customWidth="1"/>
    <col min="15092" max="15092" width="10.109375" style="3" bestFit="1" customWidth="1"/>
    <col min="15093" max="15094" width="9.5546875" style="3" bestFit="1" customWidth="1"/>
    <col min="15095" max="15095" width="10.109375" style="3" bestFit="1" customWidth="1"/>
    <col min="15096" max="15096" width="9.109375" style="3" bestFit="1" customWidth="1"/>
    <col min="15097" max="15097" width="10.109375" style="3" bestFit="1" customWidth="1"/>
    <col min="15098" max="15098" width="9.109375" style="3" bestFit="1" customWidth="1"/>
    <col min="15099" max="15099" width="9.5546875" style="3" bestFit="1" customWidth="1"/>
    <col min="15100" max="15100" width="12.6640625" style="3" bestFit="1" customWidth="1"/>
    <col min="15101" max="15101" width="11.6640625" style="3" bestFit="1" customWidth="1"/>
    <col min="15102" max="15102" width="12.6640625" style="3" bestFit="1" customWidth="1"/>
    <col min="15103" max="15337" width="9.109375" style="3"/>
    <col min="15338" max="15338" width="12.6640625" style="3" customWidth="1"/>
    <col min="15339" max="15339" width="7.6640625" style="3" customWidth="1"/>
    <col min="15340" max="15340" width="15.6640625" style="3" bestFit="1" customWidth="1"/>
    <col min="15341" max="15341" width="34.44140625" style="3" customWidth="1"/>
    <col min="15342" max="15342" width="12.6640625" style="3" bestFit="1" customWidth="1"/>
    <col min="15343" max="15344" width="11.6640625" style="3" bestFit="1" customWidth="1"/>
    <col min="15345" max="15345" width="9.33203125" style="3" bestFit="1" customWidth="1"/>
    <col min="15346" max="15347" width="10.44140625" style="3" bestFit="1" customWidth="1"/>
    <col min="15348" max="15348" width="10.109375" style="3" bestFit="1" customWidth="1"/>
    <col min="15349" max="15350" width="9.5546875" style="3" bestFit="1" customWidth="1"/>
    <col min="15351" max="15351" width="10.109375" style="3" bestFit="1" customWidth="1"/>
    <col min="15352" max="15352" width="9.109375" style="3" bestFit="1" customWidth="1"/>
    <col min="15353" max="15353" width="10.109375" style="3" bestFit="1" customWidth="1"/>
    <col min="15354" max="15354" width="9.109375" style="3" bestFit="1" customWidth="1"/>
    <col min="15355" max="15355" width="9.5546875" style="3" bestFit="1" customWidth="1"/>
    <col min="15356" max="15356" width="12.6640625" style="3" bestFit="1" customWidth="1"/>
    <col min="15357" max="15357" width="11.6640625" style="3" bestFit="1" customWidth="1"/>
    <col min="15358" max="15358" width="12.6640625" style="3" bestFit="1" customWidth="1"/>
    <col min="15359" max="15593" width="9.109375" style="3"/>
    <col min="15594" max="15594" width="12.6640625" style="3" customWidth="1"/>
    <col min="15595" max="15595" width="7.6640625" style="3" customWidth="1"/>
    <col min="15596" max="15596" width="15.6640625" style="3" bestFit="1" customWidth="1"/>
    <col min="15597" max="15597" width="34.44140625" style="3" customWidth="1"/>
    <col min="15598" max="15598" width="12.6640625" style="3" bestFit="1" customWidth="1"/>
    <col min="15599" max="15600" width="11.6640625" style="3" bestFit="1" customWidth="1"/>
    <col min="15601" max="15601" width="9.33203125" style="3" bestFit="1" customWidth="1"/>
    <col min="15602" max="15603" width="10.44140625" style="3" bestFit="1" customWidth="1"/>
    <col min="15604" max="15604" width="10.109375" style="3" bestFit="1" customWidth="1"/>
    <col min="15605" max="15606" width="9.5546875" style="3" bestFit="1" customWidth="1"/>
    <col min="15607" max="15607" width="10.109375" style="3" bestFit="1" customWidth="1"/>
    <col min="15608" max="15608" width="9.109375" style="3" bestFit="1" customWidth="1"/>
    <col min="15609" max="15609" width="10.109375" style="3" bestFit="1" customWidth="1"/>
    <col min="15610" max="15610" width="9.109375" style="3" bestFit="1" customWidth="1"/>
    <col min="15611" max="15611" width="9.5546875" style="3" bestFit="1" customWidth="1"/>
    <col min="15612" max="15612" width="12.6640625" style="3" bestFit="1" customWidth="1"/>
    <col min="15613" max="15613" width="11.6640625" style="3" bestFit="1" customWidth="1"/>
    <col min="15614" max="15614" width="12.6640625" style="3" bestFit="1" customWidth="1"/>
    <col min="15615" max="15849" width="9.109375" style="3"/>
    <col min="15850" max="15850" width="12.6640625" style="3" customWidth="1"/>
    <col min="15851" max="15851" width="7.6640625" style="3" customWidth="1"/>
    <col min="15852" max="15852" width="15.6640625" style="3" bestFit="1" customWidth="1"/>
    <col min="15853" max="15853" width="34.44140625" style="3" customWidth="1"/>
    <col min="15854" max="15854" width="12.6640625" style="3" bestFit="1" customWidth="1"/>
    <col min="15855" max="15856" width="11.6640625" style="3" bestFit="1" customWidth="1"/>
    <col min="15857" max="15857" width="9.33203125" style="3" bestFit="1" customWidth="1"/>
    <col min="15858" max="15859" width="10.44140625" style="3" bestFit="1" customWidth="1"/>
    <col min="15860" max="15860" width="10.109375" style="3" bestFit="1" customWidth="1"/>
    <col min="15861" max="15862" width="9.5546875" style="3" bestFit="1" customWidth="1"/>
    <col min="15863" max="15863" width="10.109375" style="3" bestFit="1" customWidth="1"/>
    <col min="15864" max="15864" width="9.109375" style="3" bestFit="1" customWidth="1"/>
    <col min="15865" max="15865" width="10.109375" style="3" bestFit="1" customWidth="1"/>
    <col min="15866" max="15866" width="9.109375" style="3" bestFit="1" customWidth="1"/>
    <col min="15867" max="15867" width="9.5546875" style="3" bestFit="1" customWidth="1"/>
    <col min="15868" max="15868" width="12.6640625" style="3" bestFit="1" customWidth="1"/>
    <col min="15869" max="15869" width="11.6640625" style="3" bestFit="1" customWidth="1"/>
    <col min="15870" max="15870" width="12.6640625" style="3" bestFit="1" customWidth="1"/>
    <col min="15871" max="16105" width="9.109375" style="3"/>
    <col min="16106" max="16106" width="12.6640625" style="3" customWidth="1"/>
    <col min="16107" max="16107" width="7.6640625" style="3" customWidth="1"/>
    <col min="16108" max="16108" width="15.6640625" style="3" bestFit="1" customWidth="1"/>
    <col min="16109" max="16109" width="34.44140625" style="3" customWidth="1"/>
    <col min="16110" max="16110" width="12.6640625" style="3" bestFit="1" customWidth="1"/>
    <col min="16111" max="16112" width="11.6640625" style="3" bestFit="1" customWidth="1"/>
    <col min="16113" max="16113" width="9.33203125" style="3" bestFit="1" customWidth="1"/>
    <col min="16114" max="16115" width="10.44140625" style="3" bestFit="1" customWidth="1"/>
    <col min="16116" max="16116" width="10.109375" style="3" bestFit="1" customWidth="1"/>
    <col min="16117" max="16118" width="9.5546875" style="3" bestFit="1" customWidth="1"/>
    <col min="16119" max="16119" width="10.109375" style="3" bestFit="1" customWidth="1"/>
    <col min="16120" max="16120" width="9.109375" style="3" bestFit="1" customWidth="1"/>
    <col min="16121" max="16121" width="10.109375" style="3" bestFit="1" customWidth="1"/>
    <col min="16122" max="16122" width="9.109375" style="3" bestFit="1" customWidth="1"/>
    <col min="16123" max="16123" width="9.5546875" style="3" bestFit="1" customWidth="1"/>
    <col min="16124" max="16124" width="12.6640625" style="3" bestFit="1" customWidth="1"/>
    <col min="16125" max="16125" width="11.6640625" style="3" bestFit="1" customWidth="1"/>
    <col min="16126" max="16126" width="12.6640625" style="3" bestFit="1" customWidth="1"/>
    <col min="16127" max="16384" width="9.109375" style="3"/>
  </cols>
  <sheetData>
    <row r="1" spans="1:33" ht="17.399999999999999" x14ac:dyDescent="0.3">
      <c r="B1" s="2" t="s">
        <v>0</v>
      </c>
      <c r="Y1" s="504"/>
      <c r="Z1" s="505"/>
      <c r="AA1" s="505"/>
      <c r="AB1" s="506"/>
      <c r="AC1" s="505"/>
      <c r="AD1" s="503"/>
      <c r="AE1" s="503"/>
      <c r="AF1" s="503"/>
      <c r="AG1" s="3"/>
    </row>
    <row r="2" spans="1:33" ht="13.2" x14ac:dyDescent="0.25">
      <c r="B2" s="542" t="s">
        <v>286</v>
      </c>
      <c r="C2" s="543"/>
      <c r="D2" s="543"/>
      <c r="Y2" s="504"/>
      <c r="Z2" s="505"/>
      <c r="AA2" s="505"/>
      <c r="AB2" s="506"/>
      <c r="AC2" s="505"/>
      <c r="AD2" s="503"/>
      <c r="AE2" s="503"/>
      <c r="AF2" s="503"/>
      <c r="AG2" s="3"/>
    </row>
    <row r="3" spans="1:33" ht="13.2" x14ac:dyDescent="0.25">
      <c r="A3" s="67" t="str">
        <f>оглавление!$D$2</f>
        <v>Управление жилой недвижимостью, ЖКХ</v>
      </c>
      <c r="B3" s="4"/>
      <c r="Y3" s="504"/>
      <c r="Z3" s="505"/>
      <c r="AA3" s="505"/>
      <c r="AB3" s="506"/>
      <c r="AC3" s="505"/>
      <c r="AD3" s="503"/>
      <c r="AE3" s="503"/>
      <c r="AF3" s="503"/>
      <c r="AG3" s="3"/>
    </row>
    <row r="4" spans="1:33" ht="13.2" x14ac:dyDescent="0.25">
      <c r="A4" s="1" t="str">
        <f>оглавление!$F$29</f>
        <v>выгрузки данных о начислениях и оплатах</v>
      </c>
      <c r="B4" s="4"/>
      <c r="Y4" s="504"/>
      <c r="Z4" s="505"/>
      <c r="AA4" s="505"/>
      <c r="AB4" s="506"/>
      <c r="AC4" s="505"/>
      <c r="AD4" s="503"/>
      <c r="AE4" s="503"/>
      <c r="AF4" s="503"/>
      <c r="AG4" s="3"/>
    </row>
    <row r="5" spans="1:33" ht="13.2" x14ac:dyDescent="0.25">
      <c r="A5" s="1" t="s">
        <v>1</v>
      </c>
      <c r="B5" s="5" t="s">
        <v>19</v>
      </c>
      <c r="D5" s="9"/>
      <c r="E5" s="7"/>
      <c r="Y5" s="504"/>
      <c r="Z5" s="505"/>
      <c r="AA5" s="507"/>
      <c r="AB5" s="508"/>
      <c r="AC5" s="507"/>
      <c r="AD5" s="503"/>
      <c r="AE5" s="503"/>
      <c r="AF5" s="503"/>
      <c r="AG5" s="3"/>
    </row>
    <row r="6" spans="1:33" ht="30.6" x14ac:dyDescent="0.25">
      <c r="A6" s="528" t="str">
        <f>мар17!A$6</f>
        <v>улица_дом</v>
      </c>
      <c r="B6" s="528" t="str">
        <f>мар17!B$6</f>
        <v>квартира</v>
      </c>
      <c r="C6" s="523" t="str">
        <f>мар17!C$6</f>
        <v>лицевой счет</v>
      </c>
      <c r="D6" s="524" t="str">
        <f>мар17!D$6</f>
        <v>ФИО</v>
      </c>
      <c r="E6" s="529" t="str">
        <f>мар17!E$6</f>
        <v>Нач. сальдо</v>
      </c>
      <c r="F6" s="530" t="str">
        <f>мар17!F$6</f>
        <v>Содерж. и ремонт общего имущества</v>
      </c>
      <c r="G6" s="530" t="str">
        <f>мар17!G$6</f>
        <v>Содержание гаража</v>
      </c>
      <c r="H6" s="530" t="str">
        <f>мар17!H$6</f>
        <v>Отопление</v>
      </c>
      <c r="I6" s="530" t="str">
        <f>мар17!I$6</f>
        <v>Холодное водоснабжение</v>
      </c>
      <c r="J6" s="530" t="str">
        <f>мар17!J$6</f>
        <v>Горячее водоснабжение</v>
      </c>
      <c r="K6" s="530" t="str">
        <f>мар17!K$6</f>
        <v>Водоотведение (канализ.)</v>
      </c>
      <c r="L6" s="530" t="str">
        <f>мар17!L$6</f>
        <v>Газоснабжение</v>
      </c>
      <c r="M6" s="530" t="str">
        <f>мар17!M$6</f>
        <v>Услуги тв</v>
      </c>
      <c r="N6" s="530" t="str">
        <f>мар17!N$6</f>
        <v>Услуги домофона</v>
      </c>
      <c r="O6" s="530" t="str">
        <f>мар17!O$6</f>
        <v>Электроснабжение</v>
      </c>
      <c r="P6" s="530" t="str">
        <f>мар17!P$6</f>
        <v>Прочее сод и рем ж/п</v>
      </c>
      <c r="Q6" s="530" t="str">
        <f>мар17!Q$6</f>
        <v xml:space="preserve">Охрана </v>
      </c>
      <c r="R6" s="530" t="str">
        <f>мар17!R$6</f>
        <v>ХВС для нужд ГВС</v>
      </c>
      <c r="S6" s="530" t="str">
        <f>мар17!S$6</f>
        <v>Подогрев ГВС</v>
      </c>
      <c r="T6" s="530" t="str">
        <f>мар17!T$6</f>
        <v>Разовые услуги УК</v>
      </c>
      <c r="U6" s="530" t="str">
        <f>мар17!U$6</f>
        <v>Услуги вахтера</v>
      </c>
      <c r="V6" s="529" t="str">
        <f>мар17!V$6</f>
        <v>ИТОГО</v>
      </c>
      <c r="W6" s="529" t="str">
        <f>мар17!W$6</f>
        <v>ОПЛАЧЕНО</v>
      </c>
      <c r="X6" s="529" t="str">
        <f>мар17!X$6</f>
        <v>Конеч. сальдо</v>
      </c>
      <c r="Y6" s="525"/>
      <c r="Z6" s="509" t="str">
        <f>мар17!Z$6</f>
        <v>улица</v>
      </c>
      <c r="AA6" s="510" t="str">
        <f>мар17!AA$6</f>
        <v>п.№_кв</v>
      </c>
      <c r="AB6" s="511" t="str">
        <f>мар17!AB$6</f>
        <v>№_стр</v>
      </c>
      <c r="AC6" s="510" t="str">
        <f>мар17!AC$6</f>
        <v>one</v>
      </c>
      <c r="AD6" s="510" t="str">
        <f>мар17!AD$6</f>
        <v>СиР</v>
      </c>
      <c r="AE6" s="510" t="str">
        <f>мар17!AE$6</f>
        <v>Коммуналка</v>
      </c>
      <c r="AF6" s="510" t="str">
        <f>мар17!AF$6</f>
        <v>Прочие услуги</v>
      </c>
      <c r="AG6" s="512"/>
    </row>
    <row r="7" spans="1:33" ht="13.2" x14ac:dyDescent="0.25">
      <c r="A7" s="4" t="str">
        <f>адреса!$E$7</f>
        <v>ул. Первая д.1</v>
      </c>
      <c r="C7" s="522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513">
        <f>IF(A7&lt;&gt;"",IF(A7=мар17!A7,0,1),IF(AND(B7=мар17!B7,C7=мар17!C7),0,1))</f>
        <v>0</v>
      </c>
      <c r="Z7" s="70" t="str">
        <f>IF(AND(A7&lt;&gt;"",B7=""),A7,Z6)</f>
        <v>ул. Первая д.1</v>
      </c>
      <c r="AA7" s="504">
        <v>0</v>
      </c>
      <c r="AB7" s="502">
        <v>7</v>
      </c>
      <c r="AC7" s="504">
        <f>1</f>
        <v>1</v>
      </c>
      <c r="AD7" s="103">
        <f>F7</f>
        <v>0</v>
      </c>
      <c r="AE7" s="103">
        <f>H7+I7+J7+K7+L7+O7+R7+S7</f>
        <v>0</v>
      </c>
      <c r="AF7" s="103">
        <f>V7-AD7-AE7</f>
        <v>0</v>
      </c>
      <c r="AG7" s="3"/>
    </row>
    <row r="8" spans="1:33" ht="13.2" x14ac:dyDescent="0.25">
      <c r="B8" s="1" t="str">
        <f>адреса!$G$7</f>
        <v>кв.1</v>
      </c>
      <c r="C8" s="522">
        <f>адреса!$I$7</f>
        <v>10000001</v>
      </c>
      <c r="D8" s="6" t="str">
        <f>адреса!$K$7</f>
        <v>ФИО-1-1</v>
      </c>
      <c r="E8" s="6">
        <v>38682.400000000001</v>
      </c>
      <c r="F8" s="6">
        <v>4695.8999999999996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/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/>
      <c r="T8" s="6">
        <v>0</v>
      </c>
      <c r="U8" s="6"/>
      <c r="V8" s="6">
        <v>4695.8999999999996</v>
      </c>
      <c r="W8" s="6">
        <v>0</v>
      </c>
      <c r="X8" s="6">
        <v>43378.3</v>
      </c>
      <c r="Y8" s="513">
        <f>IF(A8&lt;&gt;"",IF(A8=мар17!A8,0,1),IF(AND(B8=мар17!B8,C8=мар17!C8),0,1))</f>
        <v>0</v>
      </c>
      <c r="Z8" s="70" t="str">
        <f>IF(AND(A8&lt;&gt;"",B8=""),A8,Z7)</f>
        <v>ул. Первая д.1</v>
      </c>
      <c r="AA8" s="504">
        <f>IF($B8&lt;&gt;"",MAX(AA$7:AA7)+1,0)</f>
        <v>1</v>
      </c>
      <c r="AB8" s="502">
        <f>AB7+1</f>
        <v>8</v>
      </c>
      <c r="AC8" s="504">
        <f>1</f>
        <v>1</v>
      </c>
      <c r="AD8" s="103">
        <f>F8</f>
        <v>4695.8999999999996</v>
      </c>
      <c r="AE8" s="103">
        <f>H8+I8+J8+K8+L8+O8+R8+S8</f>
        <v>0</v>
      </c>
      <c r="AF8" s="103">
        <f>V8-AD8-AE8</f>
        <v>0</v>
      </c>
      <c r="AG8" s="3"/>
    </row>
    <row r="9" spans="1:33" ht="13.2" x14ac:dyDescent="0.25">
      <c r="B9" s="1" t="str">
        <f>адреса!$G$8</f>
        <v>кв.2</v>
      </c>
      <c r="C9" s="522">
        <f>адреса!$I$8</f>
        <v>10000002</v>
      </c>
      <c r="D9" s="6" t="str">
        <f>адреса!$K$8</f>
        <v>ФИО-1-2</v>
      </c>
      <c r="E9" s="6">
        <v>9129.6</v>
      </c>
      <c r="F9" s="6">
        <v>1834.8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/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/>
      <c r="T9" s="6">
        <v>0</v>
      </c>
      <c r="U9" s="6"/>
      <c r="V9" s="6">
        <v>1834.8</v>
      </c>
      <c r="W9" s="6">
        <v>4000</v>
      </c>
      <c r="X9" s="6">
        <v>6964.4</v>
      </c>
      <c r="Y9" s="513">
        <f>IF(A9&lt;&gt;"",IF(A9=мар17!A9,0,1),IF(AND(B9=мар17!B9,C9=мар17!C9),0,1))</f>
        <v>0</v>
      </c>
      <c r="Z9" s="70" t="str">
        <f t="shared" ref="Z9:Z29" si="0">IF(AND(A9&lt;&gt;"",B9=""),A9,Z8)</f>
        <v>ул. Первая д.1</v>
      </c>
      <c r="AA9" s="504">
        <f>IF($B9&lt;&gt;"",MAX(AA$7:AA8)+1,0)</f>
        <v>2</v>
      </c>
      <c r="AB9" s="502">
        <f t="shared" ref="AB9:AB72" si="1">AB8+1</f>
        <v>9</v>
      </c>
      <c r="AC9" s="504">
        <f>1</f>
        <v>1</v>
      </c>
      <c r="AD9" s="103">
        <f t="shared" ref="AD9:AD29" si="2">F9</f>
        <v>1834.8</v>
      </c>
      <c r="AE9" s="103">
        <f t="shared" ref="AE9:AE29" si="3">H9+I9+J9+K9+L9+O9+R9+S9</f>
        <v>0</v>
      </c>
      <c r="AF9" s="103">
        <f t="shared" ref="AF9:AF29" si="4">V9-AD9-AE9</f>
        <v>0</v>
      </c>
      <c r="AG9" s="3"/>
    </row>
    <row r="10" spans="1:33" ht="13.2" x14ac:dyDescent="0.25">
      <c r="B10" s="1" t="str">
        <f>адреса!$G$9</f>
        <v>кв.3</v>
      </c>
      <c r="C10" s="522">
        <f>адреса!$I$9</f>
        <v>10000003</v>
      </c>
      <c r="D10" s="6" t="str">
        <f>адреса!$K$9</f>
        <v>ФИО-1-3</v>
      </c>
      <c r="E10" s="6">
        <v>35103.699999999997</v>
      </c>
      <c r="F10" s="6">
        <v>4303.2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/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/>
      <c r="T10" s="6">
        <v>0</v>
      </c>
      <c r="U10" s="6"/>
      <c r="V10" s="6">
        <v>4303.2</v>
      </c>
      <c r="W10" s="6">
        <v>0</v>
      </c>
      <c r="X10" s="6">
        <v>39406.9</v>
      </c>
      <c r="Y10" s="513">
        <f>IF(A10&lt;&gt;"",IF(A10=мар17!A10,0,1),IF(AND(B10=мар17!B10,C10=мар17!C10),0,1))</f>
        <v>0</v>
      </c>
      <c r="Z10" s="70" t="str">
        <f t="shared" si="0"/>
        <v>ул. Первая д.1</v>
      </c>
      <c r="AA10" s="504">
        <f>IF($B10&lt;&gt;"",MAX(AA$7:AA9)+1,0)</f>
        <v>3</v>
      </c>
      <c r="AB10" s="502">
        <f t="shared" si="1"/>
        <v>10</v>
      </c>
      <c r="AC10" s="504">
        <f>1</f>
        <v>1</v>
      </c>
      <c r="AD10" s="103">
        <f t="shared" si="2"/>
        <v>4303.2</v>
      </c>
      <c r="AE10" s="103">
        <f t="shared" si="3"/>
        <v>0</v>
      </c>
      <c r="AF10" s="103">
        <f t="shared" si="4"/>
        <v>0</v>
      </c>
      <c r="AG10" s="3"/>
    </row>
    <row r="11" spans="1:33" ht="13.2" x14ac:dyDescent="0.25">
      <c r="B11" s="1" t="str">
        <f>адреса!$G$10</f>
        <v>кв.4</v>
      </c>
      <c r="C11" s="522">
        <f>адреса!$I$10</f>
        <v>10000004</v>
      </c>
      <c r="D11" s="6" t="str">
        <f>адреса!$K$10</f>
        <v>ФИО-1-4</v>
      </c>
      <c r="E11" s="6">
        <v>38307.15</v>
      </c>
      <c r="F11" s="6">
        <v>4695.8999999999996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/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/>
      <c r="T11" s="6">
        <v>0</v>
      </c>
      <c r="U11" s="6"/>
      <c r="V11" s="6">
        <v>4695.8999999999996</v>
      </c>
      <c r="W11" s="6">
        <v>0</v>
      </c>
      <c r="X11" s="6">
        <v>43003.05</v>
      </c>
      <c r="Y11" s="513">
        <f>IF(A11&lt;&gt;"",IF(A11=мар17!A11,0,1),IF(AND(B11=мар17!B11,C11=мар17!C11),0,1))</f>
        <v>0</v>
      </c>
      <c r="Z11" s="70" t="str">
        <f t="shared" si="0"/>
        <v>ул. Первая д.1</v>
      </c>
      <c r="AA11" s="504">
        <f>IF($B11&lt;&gt;"",MAX(AA$7:AA10)+1,0)</f>
        <v>4</v>
      </c>
      <c r="AB11" s="502">
        <f t="shared" si="1"/>
        <v>11</v>
      </c>
      <c r="AC11" s="504">
        <f>1</f>
        <v>1</v>
      </c>
      <c r="AD11" s="103">
        <f t="shared" si="2"/>
        <v>4695.8999999999996</v>
      </c>
      <c r="AE11" s="103">
        <f t="shared" si="3"/>
        <v>0</v>
      </c>
      <c r="AF11" s="103">
        <f t="shared" si="4"/>
        <v>0</v>
      </c>
      <c r="AG11" s="3"/>
    </row>
    <row r="12" spans="1:33" ht="13.2" x14ac:dyDescent="0.25">
      <c r="B12" s="1" t="str">
        <f>адреса!$G$11</f>
        <v>кв.5</v>
      </c>
      <c r="C12" s="522">
        <f>адреса!$I$11</f>
        <v>10000005</v>
      </c>
      <c r="D12" s="6" t="str">
        <f>адреса!$K$11</f>
        <v>ФИО-1-5</v>
      </c>
      <c r="E12" s="6">
        <v>16817.13</v>
      </c>
      <c r="F12" s="6">
        <v>1729.2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/>
      <c r="M12" s="6">
        <v>-400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/>
      <c r="T12" s="6">
        <v>0</v>
      </c>
      <c r="U12" s="6"/>
      <c r="V12" s="6">
        <v>1329.2</v>
      </c>
      <c r="W12" s="6">
        <v>12558.73</v>
      </c>
      <c r="X12" s="6">
        <v>5587.6</v>
      </c>
      <c r="Y12" s="513">
        <f>IF(A12&lt;&gt;"",IF(A12=мар17!A12,0,1),IF(AND(B12=мар17!B12,C12=мар17!C12),0,1))</f>
        <v>0</v>
      </c>
      <c r="Z12" s="70" t="str">
        <f t="shared" si="0"/>
        <v>ул. Первая д.1</v>
      </c>
      <c r="AA12" s="504">
        <f>IF($B12&lt;&gt;"",MAX(AA$7:AA11)+1,0)</f>
        <v>5</v>
      </c>
      <c r="AB12" s="502">
        <f t="shared" si="1"/>
        <v>12</v>
      </c>
      <c r="AC12" s="504">
        <f>1</f>
        <v>1</v>
      </c>
      <c r="AD12" s="103">
        <f t="shared" si="2"/>
        <v>1729.2</v>
      </c>
      <c r="AE12" s="103">
        <f t="shared" si="3"/>
        <v>0</v>
      </c>
      <c r="AF12" s="103">
        <f t="shared" si="4"/>
        <v>-400</v>
      </c>
      <c r="AG12" s="3"/>
    </row>
    <row r="13" spans="1:33" ht="13.2" x14ac:dyDescent="0.25">
      <c r="B13" s="1" t="str">
        <f>адреса!$G$12</f>
        <v>кв.6</v>
      </c>
      <c r="C13" s="522">
        <f>адреса!$I$12</f>
        <v>10000006</v>
      </c>
      <c r="D13" s="6" t="str">
        <f>адреса!$K$12</f>
        <v>ФИО-1-6</v>
      </c>
      <c r="E13" s="6">
        <v>35103.699999999997</v>
      </c>
      <c r="F13" s="6">
        <v>4303.2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/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/>
      <c r="T13" s="6">
        <v>0</v>
      </c>
      <c r="U13" s="6"/>
      <c r="V13" s="6">
        <v>4303.2</v>
      </c>
      <c r="W13" s="6">
        <v>0</v>
      </c>
      <c r="X13" s="6">
        <v>39406.9</v>
      </c>
      <c r="Y13" s="513">
        <f>IF(A13&lt;&gt;"",IF(A13=мар17!A13,0,1),IF(AND(B13=мар17!B13,C13=мар17!C13),0,1))</f>
        <v>0</v>
      </c>
      <c r="Z13" s="70" t="str">
        <f t="shared" si="0"/>
        <v>ул. Первая д.1</v>
      </c>
      <c r="AA13" s="504">
        <f>IF($B13&lt;&gt;"",MAX(AA$7:AA12)+1,0)</f>
        <v>6</v>
      </c>
      <c r="AB13" s="502">
        <f t="shared" si="1"/>
        <v>13</v>
      </c>
      <c r="AC13" s="504">
        <f>1</f>
        <v>1</v>
      </c>
      <c r="AD13" s="103">
        <f t="shared" si="2"/>
        <v>4303.2</v>
      </c>
      <c r="AE13" s="103">
        <f t="shared" si="3"/>
        <v>0</v>
      </c>
      <c r="AF13" s="103">
        <f t="shared" si="4"/>
        <v>0</v>
      </c>
      <c r="AG13" s="3"/>
    </row>
    <row r="14" spans="1:33" ht="13.2" x14ac:dyDescent="0.25">
      <c r="B14" s="1" t="str">
        <f>адреса!$G$13</f>
        <v>кв.7</v>
      </c>
      <c r="C14" s="522">
        <f>адреса!$I$13</f>
        <v>10000007</v>
      </c>
      <c r="D14" s="6" t="str">
        <f>адреса!$K$13</f>
        <v>ФИО-1-7</v>
      </c>
      <c r="E14" s="6">
        <v>53991.46</v>
      </c>
      <c r="F14" s="6">
        <v>4695.8999999999996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/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/>
      <c r="T14" s="6">
        <v>0</v>
      </c>
      <c r="U14" s="6"/>
      <c r="V14" s="6">
        <v>4695.8999999999996</v>
      </c>
      <c r="W14" s="6">
        <v>0</v>
      </c>
      <c r="X14" s="6">
        <v>58687.360000000001</v>
      </c>
      <c r="Y14" s="513">
        <f>IF(A14&lt;&gt;"",IF(A14=мар17!A14,0,1),IF(AND(B14=мар17!B14,C14=мар17!C14),0,1))</f>
        <v>0</v>
      </c>
      <c r="Z14" s="70" t="str">
        <f t="shared" si="0"/>
        <v>ул. Первая д.1</v>
      </c>
      <c r="AA14" s="504">
        <f>IF($B14&lt;&gt;"",MAX(AA$7:AA13)+1,0)</f>
        <v>7</v>
      </c>
      <c r="AB14" s="502">
        <f t="shared" si="1"/>
        <v>14</v>
      </c>
      <c r="AC14" s="504">
        <f>1</f>
        <v>1</v>
      </c>
      <c r="AD14" s="103">
        <f t="shared" si="2"/>
        <v>4695.8999999999996</v>
      </c>
      <c r="AE14" s="103">
        <f t="shared" si="3"/>
        <v>0</v>
      </c>
      <c r="AF14" s="103">
        <f t="shared" si="4"/>
        <v>0</v>
      </c>
      <c r="AG14" s="3"/>
    </row>
    <row r="15" spans="1:33" ht="13.2" x14ac:dyDescent="0.25">
      <c r="B15" s="1" t="str">
        <f>адреса!$G$14</f>
        <v>кв.8</v>
      </c>
      <c r="C15" s="522">
        <f>адреса!$I$14</f>
        <v>10000008</v>
      </c>
      <c r="D15" s="6" t="str">
        <f>адреса!$K$14</f>
        <v>ФИО-1-8</v>
      </c>
      <c r="E15" s="6">
        <v>34817.43</v>
      </c>
      <c r="F15" s="6">
        <v>1884.3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/>
      <c r="M15" s="6">
        <v>100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/>
      <c r="T15" s="6">
        <v>0</v>
      </c>
      <c r="U15" s="6"/>
      <c r="V15" s="6">
        <v>1984.3</v>
      </c>
      <c r="W15" s="6">
        <v>0</v>
      </c>
      <c r="X15" s="6">
        <v>36801.730000000003</v>
      </c>
      <c r="Y15" s="513">
        <f>IF(A15&lt;&gt;"",IF(A15=мар17!A15,0,1),IF(AND(B15=мар17!B15,C15=мар17!C15),0,1))</f>
        <v>0</v>
      </c>
      <c r="Z15" s="70" t="str">
        <f t="shared" si="0"/>
        <v>ул. Первая д.1</v>
      </c>
      <c r="AA15" s="504">
        <f>IF($B15&lt;&gt;"",MAX(AA$7:AA14)+1,0)</f>
        <v>8</v>
      </c>
      <c r="AB15" s="502">
        <f t="shared" si="1"/>
        <v>15</v>
      </c>
      <c r="AC15" s="504">
        <f>1</f>
        <v>1</v>
      </c>
      <c r="AD15" s="103">
        <f t="shared" si="2"/>
        <v>1884.3</v>
      </c>
      <c r="AE15" s="103">
        <f t="shared" si="3"/>
        <v>0</v>
      </c>
      <c r="AF15" s="103">
        <f t="shared" si="4"/>
        <v>100</v>
      </c>
      <c r="AG15" s="3"/>
    </row>
    <row r="16" spans="1:33" ht="13.2" x14ac:dyDescent="0.25">
      <c r="B16" s="1" t="str">
        <f>адреса!$G$15</f>
        <v>кв.9</v>
      </c>
      <c r="C16" s="522">
        <f>адреса!$I$15</f>
        <v>10000009</v>
      </c>
      <c r="D16" s="6" t="str">
        <f>адреса!$K$15</f>
        <v>ФИО-1-9</v>
      </c>
      <c r="E16" s="6">
        <v>10288.91</v>
      </c>
      <c r="F16" s="6">
        <v>4303.2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/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/>
      <c r="T16" s="6">
        <v>0</v>
      </c>
      <c r="U16" s="6"/>
      <c r="V16" s="6">
        <v>4303.2</v>
      </c>
      <c r="W16" s="6">
        <v>8606.4</v>
      </c>
      <c r="X16" s="6">
        <v>5985.71</v>
      </c>
      <c r="Y16" s="513">
        <f>IF(A16&lt;&gt;"",IF(A16=мар17!A16,0,1),IF(AND(B16=мар17!B16,C16=мар17!C16),0,1))</f>
        <v>0</v>
      </c>
      <c r="Z16" s="70" t="str">
        <f t="shared" si="0"/>
        <v>ул. Первая д.1</v>
      </c>
      <c r="AA16" s="504">
        <f>IF($B16&lt;&gt;"",MAX(AA$7:AA15)+1,0)</f>
        <v>9</v>
      </c>
      <c r="AB16" s="502">
        <f t="shared" si="1"/>
        <v>16</v>
      </c>
      <c r="AC16" s="504">
        <f>1</f>
        <v>1</v>
      </c>
      <c r="AD16" s="103">
        <f t="shared" si="2"/>
        <v>4303.2</v>
      </c>
      <c r="AE16" s="103">
        <f t="shared" si="3"/>
        <v>0</v>
      </c>
      <c r="AF16" s="103">
        <f t="shared" si="4"/>
        <v>0</v>
      </c>
      <c r="AG16" s="3"/>
    </row>
    <row r="17" spans="2:33" ht="13.2" x14ac:dyDescent="0.25">
      <c r="B17" s="1" t="str">
        <f>адреса!$G$16</f>
        <v>кв.10</v>
      </c>
      <c r="C17" s="522">
        <f>адреса!$I$16</f>
        <v>10000010</v>
      </c>
      <c r="D17" s="6" t="str">
        <f>адреса!$K$16</f>
        <v>ФИО-1-10</v>
      </c>
      <c r="E17" s="6">
        <v>61400.76</v>
      </c>
      <c r="F17" s="6">
        <v>4695.8999999999996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/>
      <c r="M17" s="6">
        <v>100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/>
      <c r="T17" s="6">
        <v>0</v>
      </c>
      <c r="U17" s="6"/>
      <c r="V17" s="6">
        <v>4795.8999999999996</v>
      </c>
      <c r="W17" s="6">
        <v>32834.58</v>
      </c>
      <c r="X17" s="6">
        <v>33362.080000000002</v>
      </c>
      <c r="Y17" s="513">
        <f>IF(A17&lt;&gt;"",IF(A17=мар17!A17,0,1),IF(AND(B17=мар17!B17,C17=мар17!C17),0,1))</f>
        <v>0</v>
      </c>
      <c r="Z17" s="70" t="str">
        <f t="shared" si="0"/>
        <v>ул. Первая д.1</v>
      </c>
      <c r="AA17" s="504">
        <f>IF($B17&lt;&gt;"",MAX(AA$7:AA16)+1,0)</f>
        <v>10</v>
      </c>
      <c r="AB17" s="502">
        <f t="shared" si="1"/>
        <v>17</v>
      </c>
      <c r="AC17" s="504">
        <f>1</f>
        <v>1</v>
      </c>
      <c r="AD17" s="103">
        <f t="shared" si="2"/>
        <v>4695.8999999999996</v>
      </c>
      <c r="AE17" s="103">
        <f t="shared" si="3"/>
        <v>0</v>
      </c>
      <c r="AF17" s="103">
        <f t="shared" si="4"/>
        <v>100</v>
      </c>
      <c r="AG17" s="3"/>
    </row>
    <row r="18" spans="2:33" ht="13.2" x14ac:dyDescent="0.25">
      <c r="B18" s="1" t="str">
        <f>адреса!$G$17</f>
        <v>кв.11</v>
      </c>
      <c r="C18" s="522">
        <f>адреса!$I$17</f>
        <v>10000011</v>
      </c>
      <c r="D18" s="6" t="str">
        <f>адреса!$K$17</f>
        <v>ФИО-1-11</v>
      </c>
      <c r="E18" s="6">
        <v>10011.27</v>
      </c>
      <c r="F18" s="6">
        <v>1732.5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/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/>
      <c r="T18" s="6">
        <v>0</v>
      </c>
      <c r="U18" s="6"/>
      <c r="V18" s="6">
        <v>1732.5</v>
      </c>
      <c r="W18" s="6">
        <v>0</v>
      </c>
      <c r="X18" s="6">
        <v>11743.77</v>
      </c>
      <c r="Y18" s="513">
        <f>IF(A18&lt;&gt;"",IF(A18=мар17!A18,0,1),IF(AND(B18=мар17!B18,C18=мар17!C18),0,1))</f>
        <v>0</v>
      </c>
      <c r="Z18" s="70" t="str">
        <f t="shared" si="0"/>
        <v>ул. Первая д.1</v>
      </c>
      <c r="AA18" s="504">
        <f>IF($B18&lt;&gt;"",MAX(AA$7:AA17)+1,0)</f>
        <v>11</v>
      </c>
      <c r="AB18" s="502">
        <f t="shared" si="1"/>
        <v>18</v>
      </c>
      <c r="AC18" s="504">
        <f>1</f>
        <v>1</v>
      </c>
      <c r="AD18" s="103">
        <f t="shared" si="2"/>
        <v>1732.5</v>
      </c>
      <c r="AE18" s="103">
        <f t="shared" si="3"/>
        <v>0</v>
      </c>
      <c r="AF18" s="103">
        <f t="shared" si="4"/>
        <v>0</v>
      </c>
      <c r="AG18" s="3"/>
    </row>
    <row r="19" spans="2:33" ht="13.2" x14ac:dyDescent="0.25">
      <c r="B19" s="1" t="str">
        <f>адреса!$G$18</f>
        <v>кв.12</v>
      </c>
      <c r="C19" s="522">
        <f>адреса!$I$18</f>
        <v>10000012</v>
      </c>
      <c r="D19" s="6" t="str">
        <f>адреса!$K$18</f>
        <v>ФИО-1-12</v>
      </c>
      <c r="E19" s="6">
        <v>35103.699999999997</v>
      </c>
      <c r="F19" s="6">
        <v>4303.2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/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/>
      <c r="T19" s="6">
        <v>0</v>
      </c>
      <c r="U19" s="6"/>
      <c r="V19" s="6">
        <v>4303.2</v>
      </c>
      <c r="W19" s="6">
        <v>0</v>
      </c>
      <c r="X19" s="6">
        <v>39406.9</v>
      </c>
      <c r="Y19" s="513">
        <f>IF(A19&lt;&gt;"",IF(A19=мар17!A19,0,1),IF(AND(B19=мар17!B19,C19=мар17!C19),0,1))</f>
        <v>0</v>
      </c>
      <c r="Z19" s="70" t="str">
        <f t="shared" si="0"/>
        <v>ул. Первая д.1</v>
      </c>
      <c r="AA19" s="504">
        <f>IF($B19&lt;&gt;"",MAX(AA$7:AA18)+1,0)</f>
        <v>12</v>
      </c>
      <c r="AB19" s="502">
        <f t="shared" si="1"/>
        <v>19</v>
      </c>
      <c r="AC19" s="504">
        <f>1</f>
        <v>1</v>
      </c>
      <c r="AD19" s="103">
        <f t="shared" si="2"/>
        <v>4303.2</v>
      </c>
      <c r="AE19" s="103">
        <f t="shared" si="3"/>
        <v>0</v>
      </c>
      <c r="AF19" s="103">
        <f t="shared" si="4"/>
        <v>0</v>
      </c>
      <c r="AG19" s="3"/>
    </row>
    <row r="20" spans="2:33" ht="13.2" x14ac:dyDescent="0.25">
      <c r="B20" s="1" t="str">
        <f>адреса!$G$19</f>
        <v>кв.13</v>
      </c>
      <c r="C20" s="522">
        <f>адреса!$I$19</f>
        <v>10000013</v>
      </c>
      <c r="D20" s="6" t="str">
        <f>адреса!$K$19</f>
        <v>ФИО-1-13</v>
      </c>
      <c r="E20" s="6">
        <v>24467.599999999999</v>
      </c>
      <c r="F20" s="6">
        <v>4695.8999999999996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/>
      <c r="M20" s="6">
        <v>100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/>
      <c r="T20" s="6">
        <v>0</v>
      </c>
      <c r="U20" s="6"/>
      <c r="V20" s="6">
        <v>4795.8999999999996</v>
      </c>
      <c r="W20" s="6">
        <v>24467.599999999999</v>
      </c>
      <c r="X20" s="6">
        <v>4795.8999999999996</v>
      </c>
      <c r="Y20" s="513">
        <f>IF(A20&lt;&gt;"",IF(A20=мар17!A20,0,1),IF(AND(B20=мар17!B20,C20=мар17!C20),0,1))</f>
        <v>0</v>
      </c>
      <c r="Z20" s="70" t="str">
        <f t="shared" si="0"/>
        <v>ул. Первая д.1</v>
      </c>
      <c r="AA20" s="504">
        <f>IF($B20&lt;&gt;"",MAX(AA$7:AA19)+1,0)</f>
        <v>13</v>
      </c>
      <c r="AB20" s="502">
        <f t="shared" si="1"/>
        <v>20</v>
      </c>
      <c r="AC20" s="504">
        <f>1</f>
        <v>1</v>
      </c>
      <c r="AD20" s="103">
        <f t="shared" si="2"/>
        <v>4695.8999999999996</v>
      </c>
      <c r="AE20" s="103">
        <f t="shared" si="3"/>
        <v>0</v>
      </c>
      <c r="AF20" s="103">
        <f t="shared" si="4"/>
        <v>100</v>
      </c>
      <c r="AG20" s="3"/>
    </row>
    <row r="21" spans="2:33" ht="13.2" x14ac:dyDescent="0.25">
      <c r="B21" s="1" t="str">
        <f>адреса!$G$20</f>
        <v>кв.14</v>
      </c>
      <c r="C21" s="522">
        <f>адреса!$I$20</f>
        <v>10000014</v>
      </c>
      <c r="D21" s="6" t="str">
        <f>адреса!$K$20</f>
        <v>ФИО-1-14</v>
      </c>
      <c r="E21" s="6">
        <v>22570.37</v>
      </c>
      <c r="F21" s="6">
        <v>1745.7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/>
      <c r="M21" s="6">
        <v>100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/>
      <c r="T21" s="6">
        <v>0</v>
      </c>
      <c r="U21" s="6"/>
      <c r="V21" s="6">
        <v>1845.7</v>
      </c>
      <c r="W21" s="6">
        <v>0</v>
      </c>
      <c r="X21" s="6">
        <v>24416.07</v>
      </c>
      <c r="Y21" s="513">
        <f>IF(A21&lt;&gt;"",IF(A21=мар17!A21,0,1),IF(AND(B21=мар17!B21,C21=мар17!C21),0,1))</f>
        <v>0</v>
      </c>
      <c r="Z21" s="70" t="str">
        <f t="shared" si="0"/>
        <v>ул. Первая д.1</v>
      </c>
      <c r="AA21" s="504">
        <f>IF($B21&lt;&gt;"",MAX(AA$7:AA20)+1,0)</f>
        <v>14</v>
      </c>
      <c r="AB21" s="502">
        <f t="shared" si="1"/>
        <v>21</v>
      </c>
      <c r="AC21" s="504">
        <f>1</f>
        <v>1</v>
      </c>
      <c r="AD21" s="103">
        <f t="shared" si="2"/>
        <v>1745.7</v>
      </c>
      <c r="AE21" s="103">
        <f t="shared" si="3"/>
        <v>0</v>
      </c>
      <c r="AF21" s="103">
        <f t="shared" si="4"/>
        <v>100</v>
      </c>
      <c r="AG21" s="3"/>
    </row>
    <row r="22" spans="2:33" ht="13.2" x14ac:dyDescent="0.25">
      <c r="B22" s="1" t="str">
        <f>адреса!$G$21</f>
        <v>кв.15</v>
      </c>
      <c r="C22" s="522">
        <f>адреса!$I$21</f>
        <v>10000015</v>
      </c>
      <c r="D22" s="6" t="str">
        <f>адреса!$K$21</f>
        <v>ФИО-1-15</v>
      </c>
      <c r="E22" s="6">
        <v>35103.699999999997</v>
      </c>
      <c r="F22" s="6">
        <v>4303.2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/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/>
      <c r="T22" s="6">
        <v>0</v>
      </c>
      <c r="U22" s="6"/>
      <c r="V22" s="6">
        <v>4303.2</v>
      </c>
      <c r="W22" s="6">
        <v>0</v>
      </c>
      <c r="X22" s="6">
        <v>39406.9</v>
      </c>
      <c r="Y22" s="513">
        <f>IF(A22&lt;&gt;"",IF(A22=мар17!A22,0,1),IF(AND(B22=мар17!B22,C22=мар17!C22),0,1))</f>
        <v>0</v>
      </c>
      <c r="Z22" s="70" t="str">
        <f t="shared" si="0"/>
        <v>ул. Первая д.1</v>
      </c>
      <c r="AA22" s="504">
        <f>IF($B22&lt;&gt;"",MAX(AA$7:AA21)+1,0)</f>
        <v>15</v>
      </c>
      <c r="AB22" s="502">
        <f t="shared" si="1"/>
        <v>22</v>
      </c>
      <c r="AC22" s="504">
        <f>1</f>
        <v>1</v>
      </c>
      <c r="AD22" s="103">
        <f t="shared" si="2"/>
        <v>4303.2</v>
      </c>
      <c r="AE22" s="103">
        <f t="shared" si="3"/>
        <v>0</v>
      </c>
      <c r="AF22" s="103">
        <f t="shared" si="4"/>
        <v>0</v>
      </c>
      <c r="AG22" s="3"/>
    </row>
    <row r="23" spans="2:33" ht="13.2" x14ac:dyDescent="0.25">
      <c r="B23" s="1" t="str">
        <f>адреса!$G$22</f>
        <v>кв.16</v>
      </c>
      <c r="C23" s="522">
        <f>адреса!$I$22</f>
        <v>10000016</v>
      </c>
      <c r="D23" s="6" t="str">
        <f>адреса!$K$22</f>
        <v>ФИО-1-16</v>
      </c>
      <c r="E23" s="6">
        <v>10385.91</v>
      </c>
      <c r="F23" s="6">
        <v>4290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/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/>
      <c r="T23" s="6">
        <v>0</v>
      </c>
      <c r="U23" s="6"/>
      <c r="V23" s="6">
        <v>4290</v>
      </c>
      <c r="W23" s="6">
        <v>0</v>
      </c>
      <c r="X23" s="6">
        <v>14675.91</v>
      </c>
      <c r="Y23" s="513">
        <f>IF(A23&lt;&gt;"",IF(A23=мар17!A23,0,1),IF(AND(B23=мар17!B23,C23=мар17!C23),0,1))</f>
        <v>0</v>
      </c>
      <c r="Z23" s="70" t="str">
        <f t="shared" si="0"/>
        <v>ул. Первая д.1</v>
      </c>
      <c r="AA23" s="504">
        <f>IF($B23&lt;&gt;"",MAX(AA$7:AA22)+1,0)</f>
        <v>16</v>
      </c>
      <c r="AB23" s="502">
        <f t="shared" si="1"/>
        <v>23</v>
      </c>
      <c r="AC23" s="504">
        <f>1</f>
        <v>1</v>
      </c>
      <c r="AD23" s="103">
        <f t="shared" si="2"/>
        <v>4290</v>
      </c>
      <c r="AE23" s="103">
        <f t="shared" si="3"/>
        <v>0</v>
      </c>
      <c r="AF23" s="103">
        <f t="shared" si="4"/>
        <v>0</v>
      </c>
      <c r="AG23" s="3"/>
    </row>
    <row r="24" spans="2:33" ht="13.2" x14ac:dyDescent="0.25">
      <c r="B24" s="1" t="str">
        <f>адреса!$G$23</f>
        <v>кв.17</v>
      </c>
      <c r="C24" s="522">
        <f>адреса!$I$23</f>
        <v>10000017</v>
      </c>
      <c r="D24" s="6" t="str">
        <f>адреса!$K$23</f>
        <v>ФИО-1-17</v>
      </c>
      <c r="E24" s="6">
        <v>33593.199999999997</v>
      </c>
      <c r="F24" s="6">
        <v>1788.6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/>
      <c r="M24" s="6">
        <v>100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/>
      <c r="T24" s="6">
        <v>0</v>
      </c>
      <c r="U24" s="6"/>
      <c r="V24" s="6">
        <v>1888.6</v>
      </c>
      <c r="W24" s="6">
        <v>0</v>
      </c>
      <c r="X24" s="6">
        <v>35481.800000000003</v>
      </c>
      <c r="Y24" s="513">
        <f>IF(A24&lt;&gt;"",IF(A24=мар17!A24,0,1),IF(AND(B24=мар17!B24,C24=мар17!C24),0,1))</f>
        <v>0</v>
      </c>
      <c r="Z24" s="70" t="str">
        <f t="shared" si="0"/>
        <v>ул. Первая д.1</v>
      </c>
      <c r="AA24" s="504">
        <f>IF($B24&lt;&gt;"",MAX(AA$7:AA23)+1,0)</f>
        <v>17</v>
      </c>
      <c r="AB24" s="502">
        <f t="shared" si="1"/>
        <v>24</v>
      </c>
      <c r="AC24" s="504">
        <f>1</f>
        <v>1</v>
      </c>
      <c r="AD24" s="103">
        <f t="shared" si="2"/>
        <v>1788.6</v>
      </c>
      <c r="AE24" s="103">
        <f t="shared" si="3"/>
        <v>0</v>
      </c>
      <c r="AF24" s="103">
        <f t="shared" si="4"/>
        <v>100</v>
      </c>
      <c r="AG24" s="3"/>
    </row>
    <row r="25" spans="2:33" ht="13.2" x14ac:dyDescent="0.25">
      <c r="B25" s="1" t="str">
        <f>адреса!$G$24</f>
        <v>кв.18</v>
      </c>
      <c r="C25" s="522">
        <f>адреса!$I$24</f>
        <v>10000018</v>
      </c>
      <c r="D25" s="6" t="str">
        <f>адреса!$K$24</f>
        <v>ФИО-1-18</v>
      </c>
      <c r="E25" s="6">
        <v>4112.8</v>
      </c>
      <c r="F25" s="6">
        <v>4012.8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/>
      <c r="M25" s="6">
        <v>100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/>
      <c r="T25" s="6">
        <v>0</v>
      </c>
      <c r="U25" s="6"/>
      <c r="V25" s="6">
        <v>4112.8</v>
      </c>
      <c r="W25" s="6">
        <v>4112.8</v>
      </c>
      <c r="X25" s="6">
        <v>4112.8</v>
      </c>
      <c r="Y25" s="513">
        <f>IF(A25&lt;&gt;"",IF(A25=мар17!A25,0,1),IF(AND(B25=мар17!B25,C25=мар17!C25),0,1))</f>
        <v>0</v>
      </c>
      <c r="Z25" s="70" t="str">
        <f t="shared" si="0"/>
        <v>ул. Первая д.1</v>
      </c>
      <c r="AA25" s="504">
        <f>IF($B25&lt;&gt;"",MAX(AA$7:AA24)+1,0)</f>
        <v>18</v>
      </c>
      <c r="AB25" s="502">
        <f t="shared" si="1"/>
        <v>25</v>
      </c>
      <c r="AC25" s="504">
        <f>1</f>
        <v>1</v>
      </c>
      <c r="AD25" s="103">
        <f t="shared" si="2"/>
        <v>4012.8</v>
      </c>
      <c r="AE25" s="103">
        <f t="shared" si="3"/>
        <v>0</v>
      </c>
      <c r="AF25" s="103">
        <f t="shared" si="4"/>
        <v>100</v>
      </c>
      <c r="AG25" s="3"/>
    </row>
    <row r="26" spans="2:33" ht="13.2" x14ac:dyDescent="0.25">
      <c r="B26" s="1" t="str">
        <f>адреса!$G$25</f>
        <v>кв.19</v>
      </c>
      <c r="C26" s="522">
        <f>адреса!$I$25</f>
        <v>10000019</v>
      </c>
      <c r="D26" s="6" t="str">
        <f>адреса!$K$25</f>
        <v>ФИО-1-19</v>
      </c>
      <c r="E26" s="6">
        <v>36422.75</v>
      </c>
      <c r="F26" s="6">
        <v>4464.8999999999996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/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/>
      <c r="T26" s="6">
        <v>0</v>
      </c>
      <c r="U26" s="6"/>
      <c r="V26" s="6">
        <v>4464.8999999999996</v>
      </c>
      <c r="W26" s="6">
        <v>0</v>
      </c>
      <c r="X26" s="6">
        <v>40887.65</v>
      </c>
      <c r="Y26" s="513">
        <f>IF(A26&lt;&gt;"",IF(A26=мар17!A26,0,1),IF(AND(B26=мар17!B26,C26=мар17!C26),0,1))</f>
        <v>0</v>
      </c>
      <c r="Z26" s="70" t="str">
        <f t="shared" si="0"/>
        <v>ул. Первая д.1</v>
      </c>
      <c r="AA26" s="504">
        <f>IF($B26&lt;&gt;"",MAX(AA$7:AA25)+1,0)</f>
        <v>19</v>
      </c>
      <c r="AB26" s="502">
        <f t="shared" si="1"/>
        <v>26</v>
      </c>
      <c r="AC26" s="504">
        <f>1</f>
        <v>1</v>
      </c>
      <c r="AD26" s="103">
        <f t="shared" si="2"/>
        <v>4464.8999999999996</v>
      </c>
      <c r="AE26" s="103">
        <f t="shared" si="3"/>
        <v>0</v>
      </c>
      <c r="AF26" s="103">
        <f t="shared" si="4"/>
        <v>0</v>
      </c>
      <c r="AG26" s="3"/>
    </row>
    <row r="27" spans="2:33" ht="13.2" x14ac:dyDescent="0.25">
      <c r="B27" s="1" t="str">
        <f>адреса!$G$26</f>
        <v>кв.20</v>
      </c>
      <c r="C27" s="522">
        <f>адреса!$I$26</f>
        <v>10000020</v>
      </c>
      <c r="D27" s="6" t="str">
        <f>адреса!$K$26</f>
        <v>ФИО-1-20</v>
      </c>
      <c r="E27" s="6">
        <v>22506.49</v>
      </c>
      <c r="F27" s="6">
        <v>1798.5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/>
      <c r="M27" s="6">
        <v>-500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/>
      <c r="T27" s="6">
        <v>0</v>
      </c>
      <c r="U27" s="6"/>
      <c r="V27" s="6">
        <v>1298.5</v>
      </c>
      <c r="W27" s="6">
        <v>17400</v>
      </c>
      <c r="X27" s="6">
        <v>6404.99</v>
      </c>
      <c r="Y27" s="513">
        <f>IF(A27&lt;&gt;"",IF(A27=мар17!A27,0,1),IF(AND(B27=мар17!B27,C27=мар17!C27),0,1))</f>
        <v>0</v>
      </c>
      <c r="Z27" s="70" t="str">
        <f t="shared" si="0"/>
        <v>ул. Первая д.1</v>
      </c>
      <c r="AA27" s="504">
        <f>IF($B27&lt;&gt;"",MAX(AA$7:AA26)+1,0)</f>
        <v>20</v>
      </c>
      <c r="AB27" s="502">
        <f t="shared" si="1"/>
        <v>27</v>
      </c>
      <c r="AC27" s="504">
        <f>1</f>
        <v>1</v>
      </c>
      <c r="AD27" s="103">
        <f t="shared" si="2"/>
        <v>1798.5</v>
      </c>
      <c r="AE27" s="103">
        <f t="shared" si="3"/>
        <v>0</v>
      </c>
      <c r="AF27" s="103">
        <f t="shared" si="4"/>
        <v>-500</v>
      </c>
      <c r="AG27" s="3"/>
    </row>
    <row r="28" spans="2:33" ht="13.2" x14ac:dyDescent="0.25">
      <c r="B28" s="1" t="str">
        <f>адреса!$G$27</f>
        <v>кв.21</v>
      </c>
      <c r="C28" s="522">
        <f>адреса!$I$27</f>
        <v>10000021</v>
      </c>
      <c r="D28" s="6" t="str">
        <f>адреса!$K$27</f>
        <v>ФИО-1-21</v>
      </c>
      <c r="E28" s="6">
        <v>34080.699999999997</v>
      </c>
      <c r="F28" s="6">
        <v>4177.8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/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/>
      <c r="T28" s="6">
        <v>0</v>
      </c>
      <c r="U28" s="6"/>
      <c r="V28" s="6">
        <v>4177.8</v>
      </c>
      <c r="W28" s="6">
        <v>0</v>
      </c>
      <c r="X28" s="6">
        <v>38258.5</v>
      </c>
      <c r="Y28" s="513">
        <f>IF(A28&lt;&gt;"",IF(A28=мар17!A28,0,1),IF(AND(B28=мар17!B28,C28=мар17!C28),0,1))</f>
        <v>0</v>
      </c>
      <c r="Z28" s="70" t="str">
        <f t="shared" si="0"/>
        <v>ул. Первая д.1</v>
      </c>
      <c r="AA28" s="504">
        <f>IF($B28&lt;&gt;"",MAX(AA$7:AA27)+1,0)</f>
        <v>21</v>
      </c>
      <c r="AB28" s="502">
        <f t="shared" si="1"/>
        <v>28</v>
      </c>
      <c r="AC28" s="504">
        <f>1</f>
        <v>1</v>
      </c>
      <c r="AD28" s="103">
        <f t="shared" si="2"/>
        <v>4177.8</v>
      </c>
      <c r="AE28" s="103">
        <f t="shared" si="3"/>
        <v>0</v>
      </c>
      <c r="AF28" s="103">
        <f t="shared" si="4"/>
        <v>0</v>
      </c>
      <c r="AG28" s="3"/>
    </row>
    <row r="29" spans="2:33" ht="13.2" x14ac:dyDescent="0.25">
      <c r="B29" s="1" t="str">
        <f>адреса!$G$28</f>
        <v>кв.22</v>
      </c>
      <c r="C29" s="522">
        <f>адреса!$I$28</f>
        <v>10000022</v>
      </c>
      <c r="D29" s="6" t="str">
        <f>адреса!$K$28</f>
        <v>ФИО-1-22</v>
      </c>
      <c r="E29" s="6">
        <v>30688.799999999999</v>
      </c>
      <c r="F29" s="6">
        <v>3762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/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/>
      <c r="T29" s="6">
        <v>0</v>
      </c>
      <c r="U29" s="6"/>
      <c r="V29" s="6">
        <v>3762</v>
      </c>
      <c r="W29" s="6">
        <v>0</v>
      </c>
      <c r="X29" s="6">
        <v>34450.800000000003</v>
      </c>
      <c r="Y29" s="513">
        <f>IF(A29&lt;&gt;"",IF(A29=мар17!A29,0,1),IF(AND(B29=мар17!B29,C29=мар17!C29),0,1))</f>
        <v>0</v>
      </c>
      <c r="Z29" s="70" t="str">
        <f t="shared" si="0"/>
        <v>ул. Первая д.1</v>
      </c>
      <c r="AA29" s="504">
        <f>IF($B29&lt;&gt;"",MAX(AA$7:AA28)+1,0)</f>
        <v>22</v>
      </c>
      <c r="AB29" s="502">
        <f t="shared" si="1"/>
        <v>29</v>
      </c>
      <c r="AC29" s="504">
        <f>1</f>
        <v>1</v>
      </c>
      <c r="AD29" s="103">
        <f t="shared" si="2"/>
        <v>3762</v>
      </c>
      <c r="AE29" s="103">
        <f t="shared" si="3"/>
        <v>0</v>
      </c>
      <c r="AF29" s="103">
        <f t="shared" si="4"/>
        <v>0</v>
      </c>
      <c r="AG29" s="3"/>
    </row>
    <row r="30" spans="2:33" ht="13.2" x14ac:dyDescent="0.25">
      <c r="B30" s="1" t="str">
        <f>адреса!$G$29</f>
        <v>кв.23</v>
      </c>
      <c r="C30" s="522">
        <f>адреса!$I$29</f>
        <v>10000023</v>
      </c>
      <c r="D30" s="6" t="str">
        <f>адреса!$K$29</f>
        <v>ФИО-1-23</v>
      </c>
      <c r="E30" s="6">
        <v>33135.480000000003</v>
      </c>
      <c r="F30" s="6">
        <v>1834.8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/>
      <c r="M30" s="6">
        <v>100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/>
      <c r="T30" s="6">
        <v>0</v>
      </c>
      <c r="U30" s="6"/>
      <c r="V30" s="6">
        <v>1934.8</v>
      </c>
      <c r="W30" s="6">
        <v>0</v>
      </c>
      <c r="X30" s="6">
        <v>35070.28</v>
      </c>
      <c r="Y30" s="513">
        <f>IF(A30&lt;&gt;"",IF(A30=мар17!A30,0,1),IF(AND(B30=мар17!B30,C30=мар17!C30),0,1))</f>
        <v>0</v>
      </c>
      <c r="Z30" s="70" t="str">
        <f t="shared" ref="Z30:Z63" si="5">IF(AND(A30&lt;&gt;"",B30=""),A30,Z29)</f>
        <v>ул. Первая д.1</v>
      </c>
      <c r="AA30" s="504">
        <f>IF($B30&lt;&gt;"",MAX(AA$7:AA29)+1,0)</f>
        <v>23</v>
      </c>
      <c r="AB30" s="502">
        <f t="shared" si="1"/>
        <v>30</v>
      </c>
      <c r="AC30" s="504">
        <f>1</f>
        <v>1</v>
      </c>
      <c r="AD30" s="103">
        <f t="shared" ref="AD30:AD63" si="6">F30</f>
        <v>1834.8</v>
      </c>
      <c r="AE30" s="103">
        <f t="shared" ref="AE30:AE63" si="7">H30+I30+J30+K30+L30+O30+R30+S30</f>
        <v>0</v>
      </c>
      <c r="AF30" s="103">
        <f t="shared" ref="AF30:AF63" si="8">V30-AD30-AE30</f>
        <v>100</v>
      </c>
      <c r="AG30" s="3"/>
    </row>
    <row r="31" spans="2:33" ht="13.2" x14ac:dyDescent="0.25">
      <c r="B31" s="1" t="str">
        <f>адреса!$G$30</f>
        <v>кв.24</v>
      </c>
      <c r="C31" s="522">
        <f>адреса!$I$30</f>
        <v>10000024</v>
      </c>
      <c r="D31" s="6" t="str">
        <f>адреса!$K$30</f>
        <v>ФИО-1-24</v>
      </c>
      <c r="E31" s="6">
        <v>1911.7</v>
      </c>
      <c r="F31" s="6">
        <v>1811.7</v>
      </c>
      <c r="G31" s="6">
        <v>0</v>
      </c>
      <c r="H31" s="6">
        <v>0</v>
      </c>
      <c r="I31" s="6">
        <v>0</v>
      </c>
      <c r="J31" s="6">
        <v>0</v>
      </c>
      <c r="K31" s="6">
        <v>0</v>
      </c>
      <c r="L31" s="6"/>
      <c r="M31" s="6">
        <v>100</v>
      </c>
      <c r="N31" s="6">
        <v>0</v>
      </c>
      <c r="O31" s="6">
        <v>0</v>
      </c>
      <c r="P31" s="6">
        <v>0</v>
      </c>
      <c r="Q31" s="6">
        <v>0</v>
      </c>
      <c r="R31" s="6">
        <v>0</v>
      </c>
      <c r="S31" s="6"/>
      <c r="T31" s="6">
        <v>0</v>
      </c>
      <c r="U31" s="6"/>
      <c r="V31" s="6">
        <v>1911.7</v>
      </c>
      <c r="W31" s="6">
        <v>1911.7</v>
      </c>
      <c r="X31" s="6">
        <v>1911.7</v>
      </c>
      <c r="Y31" s="513">
        <f>IF(A31&lt;&gt;"",IF(A31=мар17!A31,0,1),IF(AND(B31=мар17!B31,C31=мар17!C31),0,1))</f>
        <v>0</v>
      </c>
      <c r="Z31" s="70" t="str">
        <f t="shared" si="5"/>
        <v>ул. Первая д.1</v>
      </c>
      <c r="AA31" s="504">
        <f>IF($B31&lt;&gt;"",MAX(AA$7:AA30)+1,0)</f>
        <v>24</v>
      </c>
      <c r="AB31" s="502">
        <f t="shared" si="1"/>
        <v>31</v>
      </c>
      <c r="AC31" s="504">
        <f>1</f>
        <v>1</v>
      </c>
      <c r="AD31" s="103">
        <f t="shared" si="6"/>
        <v>1811.7</v>
      </c>
      <c r="AE31" s="103">
        <f t="shared" si="7"/>
        <v>0</v>
      </c>
      <c r="AF31" s="103">
        <f t="shared" si="8"/>
        <v>100</v>
      </c>
      <c r="AG31" s="3"/>
    </row>
    <row r="32" spans="2:33" ht="13.2" x14ac:dyDescent="0.25">
      <c r="B32" s="1" t="str">
        <f>адреса!$G$31</f>
        <v>кв.25</v>
      </c>
      <c r="C32" s="522">
        <f>адреса!$I$31</f>
        <v>10000025</v>
      </c>
      <c r="D32" s="6" t="str">
        <f>адреса!$K$31</f>
        <v>ФИО-1-25</v>
      </c>
      <c r="E32" s="6">
        <v>1852.3</v>
      </c>
      <c r="F32" s="6">
        <v>1752.3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/>
      <c r="M32" s="6">
        <v>100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/>
      <c r="T32" s="6">
        <v>0</v>
      </c>
      <c r="U32" s="6"/>
      <c r="V32" s="6">
        <v>1852.3</v>
      </c>
      <c r="W32" s="6">
        <v>3704.6</v>
      </c>
      <c r="X32" s="6">
        <v>0</v>
      </c>
      <c r="Y32" s="513">
        <f>IF(A32&lt;&gt;"",IF(A32=мар17!A32,0,1),IF(AND(B32=мар17!B32,C32=мар17!C32),0,1))</f>
        <v>0</v>
      </c>
      <c r="Z32" s="70" t="str">
        <f t="shared" si="5"/>
        <v>ул. Первая д.1</v>
      </c>
      <c r="AA32" s="504">
        <f>IF($B32&lt;&gt;"",MAX(AA$7:AA31)+1,0)</f>
        <v>25</v>
      </c>
      <c r="AB32" s="502">
        <f t="shared" si="1"/>
        <v>32</v>
      </c>
      <c r="AC32" s="504">
        <f>1</f>
        <v>1</v>
      </c>
      <c r="AD32" s="103">
        <f t="shared" si="6"/>
        <v>1752.3</v>
      </c>
      <c r="AE32" s="103">
        <f t="shared" si="7"/>
        <v>0</v>
      </c>
      <c r="AF32" s="103">
        <f t="shared" si="8"/>
        <v>100</v>
      </c>
      <c r="AG32" s="3"/>
    </row>
    <row r="33" spans="2:33" ht="13.2" x14ac:dyDescent="0.25">
      <c r="B33" s="1" t="str">
        <f>адреса!$G$32</f>
        <v>кв.26</v>
      </c>
      <c r="C33" s="522">
        <f>адреса!$I$32</f>
        <v>10000026</v>
      </c>
      <c r="D33" s="6" t="str">
        <f>адреса!$K$32</f>
        <v>ФИО-1-26</v>
      </c>
      <c r="E33" s="6">
        <v>6880.28</v>
      </c>
      <c r="F33" s="6">
        <v>3762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/>
      <c r="M33" s="6">
        <v>100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/>
      <c r="T33" s="6">
        <v>0</v>
      </c>
      <c r="U33" s="6"/>
      <c r="V33" s="6">
        <v>3862</v>
      </c>
      <c r="W33" s="6">
        <v>3862</v>
      </c>
      <c r="X33" s="6">
        <v>6880.28</v>
      </c>
      <c r="Y33" s="513">
        <f>IF(A33&lt;&gt;"",IF(A33=мар17!A33,0,1),IF(AND(B33=мар17!B33,C33=мар17!C33),0,1))</f>
        <v>0</v>
      </c>
      <c r="Z33" s="70" t="str">
        <f t="shared" si="5"/>
        <v>ул. Первая д.1</v>
      </c>
      <c r="AA33" s="504">
        <f>IF($B33&lt;&gt;"",MAX(AA$7:AA32)+1,0)</f>
        <v>26</v>
      </c>
      <c r="AB33" s="502">
        <f t="shared" si="1"/>
        <v>33</v>
      </c>
      <c r="AC33" s="504">
        <f>1</f>
        <v>1</v>
      </c>
      <c r="AD33" s="103">
        <f t="shared" si="6"/>
        <v>3762</v>
      </c>
      <c r="AE33" s="103">
        <f t="shared" si="7"/>
        <v>0</v>
      </c>
      <c r="AF33" s="103">
        <f t="shared" si="8"/>
        <v>100</v>
      </c>
      <c r="AG33" s="3"/>
    </row>
    <row r="34" spans="2:33" ht="13.2" x14ac:dyDescent="0.25">
      <c r="B34" s="1" t="str">
        <f>адреса!$G$33</f>
        <v>кв.27</v>
      </c>
      <c r="C34" s="522">
        <f>адреса!$I$33</f>
        <v>10000027</v>
      </c>
      <c r="D34" s="6" t="str">
        <f>адреса!$K$33</f>
        <v>ФИО-1-27</v>
      </c>
      <c r="E34" s="6">
        <v>31491.87</v>
      </c>
      <c r="F34" s="6">
        <v>3019.5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/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/>
      <c r="T34" s="6">
        <v>0</v>
      </c>
      <c r="U34" s="6"/>
      <c r="V34" s="6">
        <v>3019.5</v>
      </c>
      <c r="W34" s="6">
        <v>0</v>
      </c>
      <c r="X34" s="6">
        <v>34511.370000000003</v>
      </c>
      <c r="Y34" s="513">
        <f>IF(A34&lt;&gt;"",IF(A34=мар17!A34,0,1),IF(AND(B34=мар17!B34,C34=мар17!C34),0,1))</f>
        <v>0</v>
      </c>
      <c r="Z34" s="70" t="str">
        <f t="shared" si="5"/>
        <v>ул. Первая д.1</v>
      </c>
      <c r="AA34" s="504">
        <f>IF($B34&lt;&gt;"",MAX(AA$7:AA33)+1,0)</f>
        <v>27</v>
      </c>
      <c r="AB34" s="502">
        <f t="shared" si="1"/>
        <v>34</v>
      </c>
      <c r="AC34" s="504">
        <f>1</f>
        <v>1</v>
      </c>
      <c r="AD34" s="103">
        <f t="shared" si="6"/>
        <v>3019.5</v>
      </c>
      <c r="AE34" s="103">
        <f t="shared" si="7"/>
        <v>0</v>
      </c>
      <c r="AF34" s="103">
        <f t="shared" si="8"/>
        <v>0</v>
      </c>
      <c r="AG34" s="3"/>
    </row>
    <row r="35" spans="2:33" ht="13.2" x14ac:dyDescent="0.25">
      <c r="B35" s="1" t="str">
        <f>адреса!$G$34</f>
        <v>кв.28</v>
      </c>
      <c r="C35" s="522">
        <f>адреса!$I$34</f>
        <v>10000028</v>
      </c>
      <c r="D35" s="6" t="str">
        <f>адреса!$K$34</f>
        <v>ФИО-1-28</v>
      </c>
      <c r="E35" s="6">
        <v>11658.16</v>
      </c>
      <c r="F35" s="6">
        <v>1884.3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/>
      <c r="M35" s="6">
        <v>100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/>
      <c r="T35" s="6">
        <v>0</v>
      </c>
      <c r="U35" s="6"/>
      <c r="V35" s="6">
        <v>1984.3</v>
      </c>
      <c r="W35" s="6">
        <v>0</v>
      </c>
      <c r="X35" s="6">
        <v>13642.46</v>
      </c>
      <c r="Y35" s="513">
        <f>IF(A35&lt;&gt;"",IF(A35=мар17!A35,0,1),IF(AND(B35=мар17!B35,C35=мар17!C35),0,1))</f>
        <v>0</v>
      </c>
      <c r="Z35" s="70" t="str">
        <f t="shared" si="5"/>
        <v>ул. Первая д.1</v>
      </c>
      <c r="AA35" s="504">
        <f>IF($B35&lt;&gt;"",MAX(AA$7:AA34)+1,0)</f>
        <v>28</v>
      </c>
      <c r="AB35" s="502">
        <f t="shared" si="1"/>
        <v>35</v>
      </c>
      <c r="AC35" s="504">
        <f>1</f>
        <v>1</v>
      </c>
      <c r="AD35" s="103">
        <f t="shared" si="6"/>
        <v>1884.3</v>
      </c>
      <c r="AE35" s="103">
        <f t="shared" si="7"/>
        <v>0</v>
      </c>
      <c r="AF35" s="103">
        <f t="shared" si="8"/>
        <v>100</v>
      </c>
      <c r="AG35" s="3"/>
    </row>
    <row r="36" spans="2:33" ht="13.2" x14ac:dyDescent="0.25">
      <c r="B36" s="1" t="str">
        <f>адреса!$G$35</f>
        <v>кв.29</v>
      </c>
      <c r="C36" s="522">
        <f>адреса!$I$35</f>
        <v>10000029</v>
      </c>
      <c r="D36" s="6" t="str">
        <f>адреса!$K$35</f>
        <v>ФИО-1-29</v>
      </c>
      <c r="E36" s="6">
        <v>3862</v>
      </c>
      <c r="F36" s="6">
        <v>3762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/>
      <c r="M36" s="6">
        <v>100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/>
      <c r="T36" s="6">
        <v>0</v>
      </c>
      <c r="U36" s="6"/>
      <c r="V36" s="6">
        <v>3862</v>
      </c>
      <c r="W36" s="6">
        <v>7724</v>
      </c>
      <c r="X36" s="6">
        <v>0</v>
      </c>
      <c r="Y36" s="513">
        <f>IF(A36&lt;&gt;"",IF(A36=мар17!A36,0,1),IF(AND(B36=мар17!B36,C36=мар17!C36),0,1))</f>
        <v>0</v>
      </c>
      <c r="Z36" s="70" t="str">
        <f t="shared" si="5"/>
        <v>ул. Первая д.1</v>
      </c>
      <c r="AA36" s="504">
        <f>IF($B36&lt;&gt;"",MAX(AA$7:AA35)+1,0)</f>
        <v>29</v>
      </c>
      <c r="AB36" s="502">
        <f t="shared" si="1"/>
        <v>36</v>
      </c>
      <c r="AC36" s="504">
        <f>1</f>
        <v>1</v>
      </c>
      <c r="AD36" s="103">
        <f t="shared" si="6"/>
        <v>3762</v>
      </c>
      <c r="AE36" s="103">
        <f t="shared" si="7"/>
        <v>0</v>
      </c>
      <c r="AF36" s="103">
        <f t="shared" si="8"/>
        <v>100</v>
      </c>
      <c r="AG36" s="3"/>
    </row>
    <row r="37" spans="2:33" ht="13.2" x14ac:dyDescent="0.25">
      <c r="B37" s="1" t="str">
        <f>адреса!$G$36</f>
        <v>кв.30</v>
      </c>
      <c r="C37" s="522">
        <f>адреса!$I$36</f>
        <v>10000030</v>
      </c>
      <c r="D37" s="6" t="str">
        <f>адреса!$K$36</f>
        <v>ФИО-1-30</v>
      </c>
      <c r="E37" s="6">
        <v>32286.31</v>
      </c>
      <c r="F37" s="6">
        <v>3762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/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/>
      <c r="T37" s="6">
        <v>0</v>
      </c>
      <c r="U37" s="6"/>
      <c r="V37" s="6">
        <v>3762</v>
      </c>
      <c r="W37" s="6">
        <v>0</v>
      </c>
      <c r="X37" s="6">
        <v>36048.31</v>
      </c>
      <c r="Y37" s="513">
        <f>IF(A37&lt;&gt;"",IF(A37=мар17!A37,0,1),IF(AND(B37=мар17!B37,C37=мар17!C37),0,1))</f>
        <v>0</v>
      </c>
      <c r="Z37" s="70" t="str">
        <f t="shared" si="5"/>
        <v>ул. Первая д.1</v>
      </c>
      <c r="AA37" s="504">
        <f>IF($B37&lt;&gt;"",MAX(AA$7:AA36)+1,0)</f>
        <v>30</v>
      </c>
      <c r="AB37" s="502">
        <f t="shared" si="1"/>
        <v>37</v>
      </c>
      <c r="AC37" s="504">
        <f>1</f>
        <v>1</v>
      </c>
      <c r="AD37" s="103">
        <f t="shared" si="6"/>
        <v>3762</v>
      </c>
      <c r="AE37" s="103">
        <f t="shared" si="7"/>
        <v>0</v>
      </c>
      <c r="AF37" s="103">
        <f t="shared" si="8"/>
        <v>0</v>
      </c>
      <c r="AG37" s="3"/>
    </row>
    <row r="38" spans="2:33" ht="13.2" x14ac:dyDescent="0.25">
      <c r="B38" s="1" t="str">
        <f>адреса!$G$37</f>
        <v>кв.31</v>
      </c>
      <c r="C38" s="522">
        <f>адреса!$I$37</f>
        <v>10000031</v>
      </c>
      <c r="D38" s="6" t="str">
        <f>адреса!$K$37</f>
        <v>ФИО-1-31</v>
      </c>
      <c r="E38" s="6">
        <v>1984.3</v>
      </c>
      <c r="F38" s="6">
        <v>1884.3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/>
      <c r="M38" s="6">
        <v>100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/>
      <c r="T38" s="6">
        <v>0</v>
      </c>
      <c r="U38" s="6"/>
      <c r="V38" s="6">
        <v>1984.3</v>
      </c>
      <c r="W38" s="6">
        <v>1984.3</v>
      </c>
      <c r="X38" s="6">
        <v>1984.3</v>
      </c>
      <c r="Y38" s="513">
        <f>IF(A38&lt;&gt;"",IF(A38=мар17!A38,0,1),IF(AND(B38=мар17!B38,C38=мар17!C38),0,1))</f>
        <v>0</v>
      </c>
      <c r="Z38" s="70" t="str">
        <f t="shared" si="5"/>
        <v>ул. Первая д.1</v>
      </c>
      <c r="AA38" s="504">
        <f>IF($B38&lt;&gt;"",MAX(AA$7:AA37)+1,0)</f>
        <v>31</v>
      </c>
      <c r="AB38" s="502">
        <f t="shared" si="1"/>
        <v>38</v>
      </c>
      <c r="AC38" s="504">
        <f>1</f>
        <v>1</v>
      </c>
      <c r="AD38" s="103">
        <f t="shared" si="6"/>
        <v>1884.3</v>
      </c>
      <c r="AE38" s="103">
        <f t="shared" si="7"/>
        <v>0</v>
      </c>
      <c r="AF38" s="103">
        <f t="shared" si="8"/>
        <v>100</v>
      </c>
      <c r="AG38" s="3"/>
    </row>
    <row r="39" spans="2:33" ht="13.2" x14ac:dyDescent="0.25">
      <c r="B39" s="1" t="str">
        <f>адреса!$G$38</f>
        <v>кв.32</v>
      </c>
      <c r="C39" s="522">
        <f>адреса!$I$38</f>
        <v>10000032</v>
      </c>
      <c r="D39" s="6" t="str">
        <f>адреса!$K$38</f>
        <v>ФИО-1-32</v>
      </c>
      <c r="E39" s="6">
        <v>16567.8</v>
      </c>
      <c r="F39" s="6">
        <v>3762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/>
      <c r="M39" s="6">
        <v>100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/>
      <c r="T39" s="6">
        <v>0</v>
      </c>
      <c r="U39" s="6"/>
      <c r="V39" s="6">
        <v>3862</v>
      </c>
      <c r="W39" s="6">
        <v>0</v>
      </c>
      <c r="X39" s="6">
        <v>20429.8</v>
      </c>
      <c r="Y39" s="513">
        <f>IF(A39&lt;&gt;"",IF(A39=мар17!A39,0,1),IF(AND(B39=мар17!B39,C39=мар17!C39),0,1))</f>
        <v>0</v>
      </c>
      <c r="Z39" s="70" t="str">
        <f t="shared" si="5"/>
        <v>ул. Первая д.1</v>
      </c>
      <c r="AA39" s="504">
        <f>IF($B39&lt;&gt;"",MAX(AA$7:AA38)+1,0)</f>
        <v>32</v>
      </c>
      <c r="AB39" s="502">
        <f t="shared" si="1"/>
        <v>39</v>
      </c>
      <c r="AC39" s="504">
        <f>1</f>
        <v>1</v>
      </c>
      <c r="AD39" s="103">
        <f t="shared" si="6"/>
        <v>3762</v>
      </c>
      <c r="AE39" s="103">
        <f t="shared" si="7"/>
        <v>0</v>
      </c>
      <c r="AF39" s="103">
        <f t="shared" si="8"/>
        <v>100</v>
      </c>
      <c r="AG39" s="3"/>
    </row>
    <row r="40" spans="2:33" ht="13.2" x14ac:dyDescent="0.25">
      <c r="B40" s="1" t="str">
        <f>адреса!$G$39</f>
        <v>кв.33</v>
      </c>
      <c r="C40" s="522">
        <f>адреса!$I$39</f>
        <v>10000033</v>
      </c>
      <c r="D40" s="6" t="str">
        <f>адреса!$K$39</f>
        <v>ФИО-1-33</v>
      </c>
      <c r="E40" s="6">
        <v>3862</v>
      </c>
      <c r="F40" s="6">
        <v>3762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/>
      <c r="M40" s="6">
        <v>100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/>
      <c r="T40" s="6">
        <v>0</v>
      </c>
      <c r="U40" s="6"/>
      <c r="V40" s="6">
        <v>3862</v>
      </c>
      <c r="W40" s="6">
        <v>3862</v>
      </c>
      <c r="X40" s="6">
        <v>3862</v>
      </c>
      <c r="Y40" s="513">
        <f>IF(A40&lt;&gt;"",IF(A40=мар17!A40,0,1),IF(AND(B40=мар17!B40,C40=мар17!C40),0,1))</f>
        <v>0</v>
      </c>
      <c r="Z40" s="70" t="str">
        <f t="shared" si="5"/>
        <v>ул. Первая д.1</v>
      </c>
      <c r="AA40" s="504">
        <f>IF($B40&lt;&gt;"",MAX(AA$7:AA39)+1,0)</f>
        <v>33</v>
      </c>
      <c r="AB40" s="502">
        <f t="shared" si="1"/>
        <v>40</v>
      </c>
      <c r="AC40" s="504">
        <f>1</f>
        <v>1</v>
      </c>
      <c r="AD40" s="103">
        <f t="shared" si="6"/>
        <v>3762</v>
      </c>
      <c r="AE40" s="103">
        <f t="shared" si="7"/>
        <v>0</v>
      </c>
      <c r="AF40" s="103">
        <f t="shared" si="8"/>
        <v>100</v>
      </c>
      <c r="AG40" s="3"/>
    </row>
    <row r="41" spans="2:33" ht="13.2" x14ac:dyDescent="0.25">
      <c r="B41" s="1" t="str">
        <f>адреса!$G$40</f>
        <v>кв.34</v>
      </c>
      <c r="C41" s="522">
        <f>адреса!$I$40</f>
        <v>10000034</v>
      </c>
      <c r="D41" s="6" t="str">
        <f>адреса!$K$40</f>
        <v>ФИО-1-34</v>
      </c>
      <c r="E41" s="6">
        <v>4049.35</v>
      </c>
      <c r="F41" s="6">
        <v>1768.8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/>
      <c r="M41" s="6">
        <v>100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/>
      <c r="T41" s="6">
        <v>0</v>
      </c>
      <c r="U41" s="6"/>
      <c r="V41" s="6">
        <v>1868.8</v>
      </c>
      <c r="W41" s="6">
        <v>4049.35</v>
      </c>
      <c r="X41" s="6">
        <v>1868.8</v>
      </c>
      <c r="Y41" s="513">
        <f>IF(A41&lt;&gt;"",IF(A41=мар17!A41,0,1),IF(AND(B41=мар17!B41,C41=мар17!C41),0,1))</f>
        <v>0</v>
      </c>
      <c r="Z41" s="70" t="str">
        <f t="shared" si="5"/>
        <v>ул. Первая д.1</v>
      </c>
      <c r="AA41" s="504">
        <f>IF($B41&lt;&gt;"",MAX(AA$7:AA40)+1,0)</f>
        <v>34</v>
      </c>
      <c r="AB41" s="502">
        <f t="shared" si="1"/>
        <v>41</v>
      </c>
      <c r="AC41" s="504">
        <f>1</f>
        <v>1</v>
      </c>
      <c r="AD41" s="103">
        <f t="shared" si="6"/>
        <v>1768.8</v>
      </c>
      <c r="AE41" s="103">
        <f t="shared" si="7"/>
        <v>0</v>
      </c>
      <c r="AF41" s="103">
        <f t="shared" si="8"/>
        <v>100</v>
      </c>
      <c r="AG41" s="3"/>
    </row>
    <row r="42" spans="2:33" ht="13.2" x14ac:dyDescent="0.25">
      <c r="B42" s="1" t="str">
        <f>адреса!$G$41</f>
        <v>кв.35</v>
      </c>
      <c r="C42" s="522">
        <f>адреса!$I$41</f>
        <v>10000035</v>
      </c>
      <c r="D42" s="6" t="str">
        <f>адреса!$K$41</f>
        <v>ФИО-1-35</v>
      </c>
      <c r="E42" s="6">
        <v>3762</v>
      </c>
      <c r="F42" s="6">
        <v>3762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/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/>
      <c r="T42" s="6">
        <v>0</v>
      </c>
      <c r="U42" s="6"/>
      <c r="V42" s="6">
        <v>3762</v>
      </c>
      <c r="W42" s="6">
        <v>3762</v>
      </c>
      <c r="X42" s="6">
        <v>3762</v>
      </c>
      <c r="Y42" s="513">
        <f>IF(A42&lt;&gt;"",IF(A42=мар17!A42,0,1),IF(AND(B42=мар17!B42,C42=мар17!C42),0,1))</f>
        <v>0</v>
      </c>
      <c r="Z42" s="70" t="str">
        <f t="shared" si="5"/>
        <v>ул. Первая д.1</v>
      </c>
      <c r="AA42" s="504">
        <f>IF($B42&lt;&gt;"",MAX(AA$7:AA41)+1,0)</f>
        <v>35</v>
      </c>
      <c r="AB42" s="502">
        <f t="shared" si="1"/>
        <v>42</v>
      </c>
      <c r="AC42" s="504">
        <f>1</f>
        <v>1</v>
      </c>
      <c r="AD42" s="103">
        <f t="shared" si="6"/>
        <v>3762</v>
      </c>
      <c r="AE42" s="103">
        <f t="shared" si="7"/>
        <v>0</v>
      </c>
      <c r="AF42" s="103">
        <f t="shared" si="8"/>
        <v>0</v>
      </c>
      <c r="AG42" s="3"/>
    </row>
    <row r="43" spans="2:33" ht="13.2" x14ac:dyDescent="0.25">
      <c r="B43" s="1" t="str">
        <f>адреса!$G$42</f>
        <v>кв.36</v>
      </c>
      <c r="C43" s="522">
        <f>адреса!$I$42</f>
        <v>10000036</v>
      </c>
      <c r="D43" s="6" t="str">
        <f>адреса!$K$42</f>
        <v>ФИО-1-36</v>
      </c>
      <c r="E43" s="6">
        <v>-1196.3900000000001</v>
      </c>
      <c r="F43" s="6">
        <v>3375.9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/>
      <c r="M43" s="6">
        <v>100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/>
      <c r="T43" s="6">
        <v>0</v>
      </c>
      <c r="U43" s="6"/>
      <c r="V43" s="6">
        <v>3475.9</v>
      </c>
      <c r="W43" s="6">
        <v>0</v>
      </c>
      <c r="X43" s="6">
        <v>2279.5100000000002</v>
      </c>
      <c r="Y43" s="513">
        <f>IF(A43&lt;&gt;"",IF(A43=мар17!A43,0,1),IF(AND(B43=мар17!B43,C43=мар17!C43),0,1))</f>
        <v>0</v>
      </c>
      <c r="Z43" s="70" t="str">
        <f t="shared" si="5"/>
        <v>ул. Первая д.1</v>
      </c>
      <c r="AA43" s="504">
        <f>IF($B43&lt;&gt;"",MAX(AA$7:AA42)+1,0)</f>
        <v>36</v>
      </c>
      <c r="AB43" s="502">
        <f t="shared" si="1"/>
        <v>43</v>
      </c>
      <c r="AC43" s="504">
        <f>1</f>
        <v>1</v>
      </c>
      <c r="AD43" s="103">
        <f t="shared" si="6"/>
        <v>3375.9</v>
      </c>
      <c r="AE43" s="103">
        <f t="shared" si="7"/>
        <v>0</v>
      </c>
      <c r="AF43" s="103">
        <f t="shared" si="8"/>
        <v>100</v>
      </c>
      <c r="AG43" s="3"/>
    </row>
    <row r="44" spans="2:33" ht="13.2" x14ac:dyDescent="0.25">
      <c r="B44" s="1" t="str">
        <f>адреса!$G$43</f>
        <v>кв.37</v>
      </c>
      <c r="C44" s="522">
        <f>адреса!$I$43</f>
        <v>10000037</v>
      </c>
      <c r="D44" s="6" t="str">
        <f>адреса!$K$43</f>
        <v>ФИО-1-37</v>
      </c>
      <c r="E44" s="6">
        <v>4287.1899999999996</v>
      </c>
      <c r="F44" s="6">
        <v>1765.5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/>
      <c r="M44" s="6">
        <v>100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/>
      <c r="T44" s="6">
        <v>0</v>
      </c>
      <c r="U44" s="6"/>
      <c r="V44" s="6">
        <v>1865.5</v>
      </c>
      <c r="W44" s="6">
        <v>0</v>
      </c>
      <c r="X44" s="6">
        <v>6152.69</v>
      </c>
      <c r="Y44" s="513">
        <f>IF(A44&lt;&gt;"",IF(A44=мар17!A44,0,1),IF(AND(B44=мар17!B44,C44=мар17!C44),0,1))</f>
        <v>0</v>
      </c>
      <c r="Z44" s="70" t="str">
        <f t="shared" si="5"/>
        <v>ул. Первая д.1</v>
      </c>
      <c r="AA44" s="504">
        <f>IF($B44&lt;&gt;"",MAX(AA$7:AA43)+1,0)</f>
        <v>37</v>
      </c>
      <c r="AB44" s="502">
        <f t="shared" si="1"/>
        <v>44</v>
      </c>
      <c r="AC44" s="504">
        <f>1</f>
        <v>1</v>
      </c>
      <c r="AD44" s="103">
        <f t="shared" si="6"/>
        <v>1765.5</v>
      </c>
      <c r="AE44" s="103">
        <f t="shared" si="7"/>
        <v>0</v>
      </c>
      <c r="AF44" s="103">
        <f t="shared" si="8"/>
        <v>100</v>
      </c>
      <c r="AG44" s="3"/>
    </row>
    <row r="45" spans="2:33" ht="13.2" x14ac:dyDescent="0.25">
      <c r="B45" s="1" t="str">
        <f>адреса!$G$44</f>
        <v>кв.38</v>
      </c>
      <c r="C45" s="522">
        <f>адреса!$I$44</f>
        <v>10000038</v>
      </c>
      <c r="D45" s="6" t="str">
        <f>адреса!$K$44</f>
        <v>ФИО-1-38</v>
      </c>
      <c r="E45" s="6">
        <v>45958.05</v>
      </c>
      <c r="F45" s="6">
        <v>3230.7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/>
      <c r="M45" s="6">
        <v>100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/>
      <c r="T45" s="6">
        <v>0</v>
      </c>
      <c r="U45" s="6"/>
      <c r="V45" s="6">
        <v>3330.7</v>
      </c>
      <c r="W45" s="6">
        <v>22560.23</v>
      </c>
      <c r="X45" s="6">
        <v>26728.52</v>
      </c>
      <c r="Y45" s="513">
        <f>IF(A45&lt;&gt;"",IF(A45=мар17!A45,0,1),IF(AND(B45=мар17!B45,C45=мар17!C45),0,1))</f>
        <v>0</v>
      </c>
      <c r="Z45" s="70" t="str">
        <f t="shared" si="5"/>
        <v>ул. Первая д.1</v>
      </c>
      <c r="AA45" s="504">
        <f>IF($B45&lt;&gt;"",MAX(AA$7:AA44)+1,0)</f>
        <v>38</v>
      </c>
      <c r="AB45" s="502">
        <f t="shared" si="1"/>
        <v>45</v>
      </c>
      <c r="AC45" s="504">
        <f>1</f>
        <v>1</v>
      </c>
      <c r="AD45" s="103">
        <f t="shared" si="6"/>
        <v>3230.7</v>
      </c>
      <c r="AE45" s="103">
        <f t="shared" si="7"/>
        <v>0</v>
      </c>
      <c r="AF45" s="103">
        <f t="shared" si="8"/>
        <v>100</v>
      </c>
      <c r="AG45" s="3"/>
    </row>
    <row r="46" spans="2:33" ht="13.2" x14ac:dyDescent="0.25">
      <c r="B46" s="1" t="str">
        <f>адреса!$G$45</f>
        <v>кв.39</v>
      </c>
      <c r="C46" s="522">
        <f>адреса!$I$45</f>
        <v>10000039</v>
      </c>
      <c r="D46" s="6" t="str">
        <f>адреса!$K$45</f>
        <v>ФИО-1-39</v>
      </c>
      <c r="E46" s="6">
        <v>79469.899999999994</v>
      </c>
      <c r="F46" s="6">
        <v>8210.7000000000007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/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/>
      <c r="T46" s="6">
        <v>0</v>
      </c>
      <c r="U46" s="6"/>
      <c r="V46" s="6">
        <v>8210.7000000000007</v>
      </c>
      <c r="W46" s="6">
        <v>0</v>
      </c>
      <c r="X46" s="6">
        <v>87680.6</v>
      </c>
      <c r="Y46" s="513">
        <f>IF(A46&lt;&gt;"",IF(A46=мар17!A46,0,1),IF(AND(B46=мар17!B46,C46=мар17!C46),0,1))</f>
        <v>0</v>
      </c>
      <c r="Z46" s="70" t="str">
        <f t="shared" si="5"/>
        <v>ул. Первая д.1</v>
      </c>
      <c r="AA46" s="504">
        <f>IF($B46&lt;&gt;"",MAX(AA$7:AA45)+1,0)</f>
        <v>39</v>
      </c>
      <c r="AB46" s="502">
        <f t="shared" si="1"/>
        <v>46</v>
      </c>
      <c r="AC46" s="504">
        <f>1</f>
        <v>1</v>
      </c>
      <c r="AD46" s="103">
        <f t="shared" si="6"/>
        <v>8210.7000000000007</v>
      </c>
      <c r="AE46" s="103">
        <f t="shared" si="7"/>
        <v>0</v>
      </c>
      <c r="AF46" s="103">
        <f t="shared" si="8"/>
        <v>0</v>
      </c>
      <c r="AG46" s="3"/>
    </row>
    <row r="47" spans="2:33" ht="13.2" x14ac:dyDescent="0.25">
      <c r="B47" s="1" t="str">
        <f>адреса!$G$46</f>
        <v>кв.40</v>
      </c>
      <c r="C47" s="522">
        <f>адреса!$I$46</f>
        <v>10000040</v>
      </c>
      <c r="D47" s="6" t="str">
        <f>адреса!$K$46</f>
        <v>ФИО-1-40</v>
      </c>
      <c r="E47" s="6">
        <v>45867.61</v>
      </c>
      <c r="F47" s="6">
        <v>5385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/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/>
      <c r="T47" s="6">
        <v>0</v>
      </c>
      <c r="U47" s="6"/>
      <c r="V47" s="6">
        <v>5385</v>
      </c>
      <c r="W47" s="6">
        <v>0</v>
      </c>
      <c r="X47" s="6">
        <v>51252.61</v>
      </c>
      <c r="Y47" s="513">
        <f>IF(A47&lt;&gt;"",IF(A47=мар17!A47,0,1),IF(AND(B47=мар17!B47,C47=мар17!C47),0,1))</f>
        <v>0</v>
      </c>
      <c r="Z47" s="70" t="str">
        <f t="shared" si="5"/>
        <v>ул. Первая д.1</v>
      </c>
      <c r="AA47" s="504">
        <f>IF($B47&lt;&gt;"",MAX(AA$7:AA46)+1,0)</f>
        <v>40</v>
      </c>
      <c r="AB47" s="502">
        <f t="shared" si="1"/>
        <v>47</v>
      </c>
      <c r="AC47" s="504">
        <f>1</f>
        <v>1</v>
      </c>
      <c r="AD47" s="103">
        <f t="shared" si="6"/>
        <v>5385</v>
      </c>
      <c r="AE47" s="103">
        <f t="shared" si="7"/>
        <v>0</v>
      </c>
      <c r="AF47" s="103">
        <f t="shared" si="8"/>
        <v>0</v>
      </c>
      <c r="AG47" s="3"/>
    </row>
    <row r="48" spans="2:33" ht="13.2" x14ac:dyDescent="0.25">
      <c r="B48" s="1" t="str">
        <f>адреса!$G$47</f>
        <v>кв.41</v>
      </c>
      <c r="C48" s="522">
        <f>адреса!$I$47</f>
        <v>10000041</v>
      </c>
      <c r="D48" s="6" t="str">
        <f>адреса!$K$47</f>
        <v>ФИО-1-41</v>
      </c>
      <c r="E48" s="6">
        <v>35103.699999999997</v>
      </c>
      <c r="F48" s="6">
        <v>4303.2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/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/>
      <c r="T48" s="6">
        <v>0</v>
      </c>
      <c r="U48" s="6"/>
      <c r="V48" s="6">
        <v>4303.2</v>
      </c>
      <c r="W48" s="6">
        <v>0</v>
      </c>
      <c r="X48" s="6">
        <v>39406.9</v>
      </c>
      <c r="Y48" s="513">
        <f>IF(A48&lt;&gt;"",IF(A48=мар17!A48,0,1),IF(AND(B48=мар17!B48,C48=мар17!C48),0,1))</f>
        <v>0</v>
      </c>
      <c r="Z48" s="70" t="str">
        <f t="shared" si="5"/>
        <v>ул. Первая д.1</v>
      </c>
      <c r="AA48" s="504">
        <f>IF($B48&lt;&gt;"",MAX(AA$7:AA47)+1,0)</f>
        <v>41</v>
      </c>
      <c r="AB48" s="502">
        <f t="shared" si="1"/>
        <v>48</v>
      </c>
      <c r="AC48" s="504">
        <f>1</f>
        <v>1</v>
      </c>
      <c r="AD48" s="103">
        <f t="shared" si="6"/>
        <v>4303.2</v>
      </c>
      <c r="AE48" s="103">
        <f t="shared" si="7"/>
        <v>0</v>
      </c>
      <c r="AF48" s="103">
        <f t="shared" si="8"/>
        <v>0</v>
      </c>
      <c r="AG48" s="3"/>
    </row>
    <row r="49" spans="1:33" ht="13.2" x14ac:dyDescent="0.25">
      <c r="B49" s="1" t="str">
        <f>адреса!$G$48</f>
        <v>кв.42</v>
      </c>
      <c r="C49" s="522">
        <f>адреса!$I$48</f>
        <v>10000042</v>
      </c>
      <c r="D49" s="6" t="str">
        <f>адреса!$K$48</f>
        <v>ФИО-1-42</v>
      </c>
      <c r="E49" s="6">
        <v>4611.83</v>
      </c>
      <c r="F49" s="6">
        <v>1722.6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/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/>
      <c r="T49" s="6">
        <v>0</v>
      </c>
      <c r="U49" s="6"/>
      <c r="V49" s="6">
        <v>1722.6</v>
      </c>
      <c r="W49" s="6">
        <v>12000</v>
      </c>
      <c r="X49" s="6">
        <v>-5665.57</v>
      </c>
      <c r="Y49" s="513">
        <f>IF(A49&lt;&gt;"",IF(A49=мар17!A49,0,1),IF(AND(B49=мар17!B49,C49=мар17!C49),0,1))</f>
        <v>0</v>
      </c>
      <c r="Z49" s="70" t="str">
        <f t="shared" si="5"/>
        <v>ул. Первая д.1</v>
      </c>
      <c r="AA49" s="504">
        <f>IF($B49&lt;&gt;"",MAX(AA$7:AA48)+1,0)</f>
        <v>42</v>
      </c>
      <c r="AB49" s="502">
        <f t="shared" si="1"/>
        <v>49</v>
      </c>
      <c r="AC49" s="504">
        <f>1</f>
        <v>1</v>
      </c>
      <c r="AD49" s="103">
        <f t="shared" si="6"/>
        <v>1722.6</v>
      </c>
      <c r="AE49" s="103">
        <f t="shared" si="7"/>
        <v>0</v>
      </c>
      <c r="AF49" s="103">
        <f t="shared" si="8"/>
        <v>0</v>
      </c>
      <c r="AG49" s="3"/>
    </row>
    <row r="50" spans="1:33" ht="13.2" x14ac:dyDescent="0.25">
      <c r="B50" s="1" t="str">
        <f>адреса!$G$49</f>
        <v>кв.43</v>
      </c>
      <c r="C50" s="522">
        <f>адреса!$I$49</f>
        <v>10000043</v>
      </c>
      <c r="D50" s="6" t="str">
        <f>адреса!$K$49</f>
        <v>ФИО-1-43</v>
      </c>
      <c r="E50" s="6">
        <v>38307.15</v>
      </c>
      <c r="F50" s="6">
        <v>4695.8999999999996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/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/>
      <c r="T50" s="6">
        <v>0</v>
      </c>
      <c r="U50" s="6"/>
      <c r="V50" s="6">
        <v>4695.8999999999996</v>
      </c>
      <c r="W50" s="6">
        <v>0</v>
      </c>
      <c r="X50" s="6">
        <v>43003.05</v>
      </c>
      <c r="Y50" s="513">
        <f>IF(A50&lt;&gt;"",IF(A50=мар17!A50,0,1),IF(AND(B50=мар17!B50,C50=мар17!C50),0,1))</f>
        <v>0</v>
      </c>
      <c r="Z50" s="70" t="str">
        <f t="shared" si="5"/>
        <v>ул. Первая д.1</v>
      </c>
      <c r="AA50" s="504">
        <f>IF($B50&lt;&gt;"",MAX(AA$7:AA49)+1,0)</f>
        <v>43</v>
      </c>
      <c r="AB50" s="502">
        <f t="shared" si="1"/>
        <v>50</v>
      </c>
      <c r="AC50" s="504">
        <f>1</f>
        <v>1</v>
      </c>
      <c r="AD50" s="103">
        <f t="shared" si="6"/>
        <v>4695.8999999999996</v>
      </c>
      <c r="AE50" s="103">
        <f t="shared" si="7"/>
        <v>0</v>
      </c>
      <c r="AF50" s="103">
        <f t="shared" si="8"/>
        <v>0</v>
      </c>
      <c r="AG50" s="3"/>
    </row>
    <row r="51" spans="1:33" ht="13.2" x14ac:dyDescent="0.25">
      <c r="B51" s="1" t="str">
        <f>адреса!$G$50</f>
        <v>кв.44</v>
      </c>
      <c r="C51" s="522">
        <f>адреса!$I$50</f>
        <v>10000044</v>
      </c>
      <c r="D51" s="6" t="str">
        <f>адреса!$K$50</f>
        <v>ФИО-1-44</v>
      </c>
      <c r="E51" s="6">
        <v>35103.699999999997</v>
      </c>
      <c r="F51" s="6">
        <v>4303.2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/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/>
      <c r="T51" s="6">
        <v>0</v>
      </c>
      <c r="U51" s="6"/>
      <c r="V51" s="6">
        <v>4303.2</v>
      </c>
      <c r="W51" s="6">
        <v>0</v>
      </c>
      <c r="X51" s="6">
        <v>39406.9</v>
      </c>
      <c r="Y51" s="513">
        <f>IF(A51&lt;&gt;"",IF(A51=мар17!A51,0,1),IF(AND(B51=мар17!B51,C51=мар17!C51),0,1))</f>
        <v>0</v>
      </c>
      <c r="Z51" s="70" t="str">
        <f t="shared" si="5"/>
        <v>ул. Первая д.1</v>
      </c>
      <c r="AA51" s="504">
        <f>IF($B51&lt;&gt;"",MAX(AA$7:AA50)+1,0)</f>
        <v>44</v>
      </c>
      <c r="AB51" s="502">
        <f t="shared" si="1"/>
        <v>51</v>
      </c>
      <c r="AC51" s="504">
        <f>1</f>
        <v>1</v>
      </c>
      <c r="AD51" s="103">
        <f t="shared" si="6"/>
        <v>4303.2</v>
      </c>
      <c r="AE51" s="103">
        <f t="shared" si="7"/>
        <v>0</v>
      </c>
      <c r="AF51" s="103">
        <f t="shared" si="8"/>
        <v>0</v>
      </c>
      <c r="AG51" s="3"/>
    </row>
    <row r="52" spans="1:33" ht="13.2" x14ac:dyDescent="0.25">
      <c r="B52" s="1" t="str">
        <f>адреса!$G$51</f>
        <v>кв.45</v>
      </c>
      <c r="C52" s="522">
        <f>адреса!$I$51</f>
        <v>10000045</v>
      </c>
      <c r="D52" s="6" t="str">
        <f>адреса!$K$51</f>
        <v>ФИО-1-45</v>
      </c>
      <c r="E52" s="6">
        <v>28691.53</v>
      </c>
      <c r="F52" s="6">
        <v>1696.2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/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/>
      <c r="T52" s="6">
        <v>0</v>
      </c>
      <c r="U52" s="6"/>
      <c r="V52" s="6">
        <v>1696.2</v>
      </c>
      <c r="W52" s="6">
        <v>0</v>
      </c>
      <c r="X52" s="6">
        <v>30387.73</v>
      </c>
      <c r="Y52" s="513">
        <f>IF(A52&lt;&gt;"",IF(A52=мар17!A52,0,1),IF(AND(B52=мар17!B52,C52=мар17!C52),0,1))</f>
        <v>0</v>
      </c>
      <c r="Z52" s="70" t="str">
        <f t="shared" si="5"/>
        <v>ул. Первая д.1</v>
      </c>
      <c r="AA52" s="504">
        <f>IF($B52&lt;&gt;"",MAX(AA$7:AA51)+1,0)</f>
        <v>45</v>
      </c>
      <c r="AB52" s="502">
        <f t="shared" si="1"/>
        <v>52</v>
      </c>
      <c r="AC52" s="504">
        <f>1</f>
        <v>1</v>
      </c>
      <c r="AD52" s="103">
        <f t="shared" si="6"/>
        <v>1696.2</v>
      </c>
      <c r="AE52" s="103">
        <f t="shared" si="7"/>
        <v>0</v>
      </c>
      <c r="AF52" s="103">
        <f t="shared" si="8"/>
        <v>0</v>
      </c>
      <c r="AG52" s="3"/>
    </row>
    <row r="53" spans="1:33" ht="13.2" x14ac:dyDescent="0.25">
      <c r="B53" s="1" t="str">
        <f>адреса!$G$52</f>
        <v>кв.46</v>
      </c>
      <c r="C53" s="522">
        <f>адреса!$I$52</f>
        <v>10000046</v>
      </c>
      <c r="D53" s="6" t="str">
        <f>адреса!$K$52</f>
        <v>ФИО-1-46</v>
      </c>
      <c r="E53" s="6">
        <v>38307.15</v>
      </c>
      <c r="F53" s="6">
        <v>4695.8999999999996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/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/>
      <c r="T53" s="6">
        <v>0</v>
      </c>
      <c r="U53" s="6"/>
      <c r="V53" s="6">
        <v>4695.8999999999996</v>
      </c>
      <c r="W53" s="6">
        <v>0</v>
      </c>
      <c r="X53" s="6">
        <v>43003.05</v>
      </c>
      <c r="Y53" s="513">
        <f>IF(A53&lt;&gt;"",IF(A53=мар17!A53,0,1),IF(AND(B53=мар17!B53,C53=мар17!C53),0,1))</f>
        <v>0</v>
      </c>
      <c r="Z53" s="70" t="str">
        <f t="shared" si="5"/>
        <v>ул. Первая д.1</v>
      </c>
      <c r="AA53" s="504">
        <f>IF($B53&lt;&gt;"",MAX(AA$7:AA52)+1,0)</f>
        <v>46</v>
      </c>
      <c r="AB53" s="502">
        <f t="shared" si="1"/>
        <v>53</v>
      </c>
      <c r="AC53" s="504">
        <f>1</f>
        <v>1</v>
      </c>
      <c r="AD53" s="103">
        <f t="shared" si="6"/>
        <v>4695.8999999999996</v>
      </c>
      <c r="AE53" s="103">
        <f t="shared" si="7"/>
        <v>0</v>
      </c>
      <c r="AF53" s="103">
        <f t="shared" si="8"/>
        <v>0</v>
      </c>
      <c r="AG53" s="3"/>
    </row>
    <row r="54" spans="1:33" ht="13.2" x14ac:dyDescent="0.25">
      <c r="B54" s="1" t="str">
        <f>адреса!$G$53</f>
        <v>кв.47</v>
      </c>
      <c r="C54" s="522">
        <f>адреса!$I$53</f>
        <v>10000047</v>
      </c>
      <c r="D54" s="6" t="str">
        <f>адреса!$K$53</f>
        <v>ФИО-1-47</v>
      </c>
      <c r="E54" s="6">
        <v>12899.66</v>
      </c>
      <c r="F54" s="6">
        <v>4303.2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/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/>
      <c r="T54" s="6">
        <v>0</v>
      </c>
      <c r="U54" s="6"/>
      <c r="V54" s="6">
        <v>4303.2</v>
      </c>
      <c r="W54" s="6">
        <v>17205.490000000002</v>
      </c>
      <c r="X54" s="6">
        <v>-2.63</v>
      </c>
      <c r="Y54" s="513">
        <f>IF(A54&lt;&gt;"",IF(A54=мар17!A54,0,1),IF(AND(B54=мар17!B54,C54=мар17!C54),0,1))</f>
        <v>0</v>
      </c>
      <c r="Z54" s="70" t="str">
        <f t="shared" si="5"/>
        <v>ул. Первая д.1</v>
      </c>
      <c r="AA54" s="504">
        <f>IF($B54&lt;&gt;"",MAX(AA$7:AA53)+1,0)</f>
        <v>47</v>
      </c>
      <c r="AB54" s="502">
        <f t="shared" si="1"/>
        <v>54</v>
      </c>
      <c r="AC54" s="504">
        <f>1</f>
        <v>1</v>
      </c>
      <c r="AD54" s="103">
        <f t="shared" si="6"/>
        <v>4303.2</v>
      </c>
      <c r="AE54" s="103">
        <f t="shared" si="7"/>
        <v>0</v>
      </c>
      <c r="AF54" s="103">
        <f t="shared" si="8"/>
        <v>0</v>
      </c>
      <c r="AG54" s="3"/>
    </row>
    <row r="55" spans="1:33" ht="13.2" x14ac:dyDescent="0.25">
      <c r="B55" s="1" t="str">
        <f>адреса!$G$54</f>
        <v>кв.48</v>
      </c>
      <c r="C55" s="522">
        <f>адреса!$I$54</f>
        <v>10000048</v>
      </c>
      <c r="D55" s="6" t="str">
        <f>адреса!$K$54</f>
        <v>ФИО-1-48</v>
      </c>
      <c r="E55" s="6">
        <v>1984.3</v>
      </c>
      <c r="F55" s="6">
        <v>1884.3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/>
      <c r="M55" s="6">
        <v>100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/>
      <c r="T55" s="6">
        <v>0</v>
      </c>
      <c r="U55" s="6"/>
      <c r="V55" s="6">
        <v>1984.3</v>
      </c>
      <c r="W55" s="6">
        <v>0</v>
      </c>
      <c r="X55" s="6">
        <v>3968.6</v>
      </c>
      <c r="Y55" s="513">
        <f>IF(A55&lt;&gt;"",IF(A55=мар17!A55,0,1),IF(AND(B55=мар17!B55,C55=мар17!C55),0,1))</f>
        <v>0</v>
      </c>
      <c r="Z55" s="70" t="str">
        <f t="shared" si="5"/>
        <v>ул. Первая д.1</v>
      </c>
      <c r="AA55" s="504">
        <f>IF($B55&lt;&gt;"",MAX(AA$7:AA54)+1,0)</f>
        <v>48</v>
      </c>
      <c r="AB55" s="502">
        <f t="shared" si="1"/>
        <v>55</v>
      </c>
      <c r="AC55" s="504">
        <f>1</f>
        <v>1</v>
      </c>
      <c r="AD55" s="103">
        <f t="shared" si="6"/>
        <v>1884.3</v>
      </c>
      <c r="AE55" s="103">
        <f t="shared" si="7"/>
        <v>0</v>
      </c>
      <c r="AF55" s="103">
        <f t="shared" si="8"/>
        <v>100</v>
      </c>
      <c r="AG55" s="3"/>
    </row>
    <row r="56" spans="1:33" ht="13.2" x14ac:dyDescent="0.25">
      <c r="B56" s="1" t="str">
        <f>адреса!$G$55</f>
        <v>кв.49</v>
      </c>
      <c r="C56" s="522">
        <f>адреса!$I$55</f>
        <v>10000049</v>
      </c>
      <c r="D56" s="6" t="str">
        <f>адреса!$K$55</f>
        <v>ФИО-1-49</v>
      </c>
      <c r="E56" s="6">
        <v>53991.46</v>
      </c>
      <c r="F56" s="6">
        <v>4695.8999999999996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/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/>
      <c r="T56" s="6">
        <v>0</v>
      </c>
      <c r="U56" s="6"/>
      <c r="V56" s="6">
        <v>4695.8999999999996</v>
      </c>
      <c r="W56" s="6">
        <v>0</v>
      </c>
      <c r="X56" s="6">
        <v>58687.360000000001</v>
      </c>
      <c r="Y56" s="513">
        <f>IF(A56&lt;&gt;"",IF(A56=мар17!A56,0,1),IF(AND(B56=мар17!B56,C56=мар17!C56),0,1))</f>
        <v>0</v>
      </c>
      <c r="Z56" s="70" t="str">
        <f t="shared" si="5"/>
        <v>ул. Первая д.1</v>
      </c>
      <c r="AA56" s="504">
        <f>IF($B56&lt;&gt;"",MAX(AA$7:AA55)+1,0)</f>
        <v>49</v>
      </c>
      <c r="AB56" s="502">
        <f t="shared" si="1"/>
        <v>56</v>
      </c>
      <c r="AC56" s="504">
        <f>1</f>
        <v>1</v>
      </c>
      <c r="AD56" s="103">
        <f t="shared" si="6"/>
        <v>4695.8999999999996</v>
      </c>
      <c r="AE56" s="103">
        <f t="shared" si="7"/>
        <v>0</v>
      </c>
      <c r="AF56" s="103">
        <f t="shared" si="8"/>
        <v>0</v>
      </c>
      <c r="AG56" s="3"/>
    </row>
    <row r="57" spans="1:33" ht="13.2" x14ac:dyDescent="0.25">
      <c r="A57" s="4" t="str">
        <f>адреса!$E$56</f>
        <v>ул. Вторая д.2</v>
      </c>
      <c r="C57" s="522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513">
        <f>IF(A57&lt;&gt;"",IF(A57=мар17!A57,0,1),IF(AND(B57=мар17!B57,C57=мар17!C57),0,1))</f>
        <v>0</v>
      </c>
      <c r="Z57" s="70" t="str">
        <f t="shared" si="5"/>
        <v>ул. Вторая д.2</v>
      </c>
      <c r="AA57" s="504">
        <f>IF($B57&lt;&gt;"",MAX(AA$7:AA56)+1,0)</f>
        <v>0</v>
      </c>
      <c r="AB57" s="502">
        <f t="shared" si="1"/>
        <v>57</v>
      </c>
      <c r="AC57" s="504">
        <f>1</f>
        <v>1</v>
      </c>
      <c r="AD57" s="103">
        <f t="shared" si="6"/>
        <v>0</v>
      </c>
      <c r="AE57" s="103">
        <f t="shared" si="7"/>
        <v>0</v>
      </c>
      <c r="AF57" s="103">
        <f t="shared" si="8"/>
        <v>0</v>
      </c>
      <c r="AG57" s="3"/>
    </row>
    <row r="58" spans="1:33" ht="13.2" x14ac:dyDescent="0.25">
      <c r="B58" s="1" t="str">
        <f>адреса!$G$56</f>
        <v>кв.1</v>
      </c>
      <c r="C58" s="522">
        <f>адреса!$I$56</f>
        <v>20000001</v>
      </c>
      <c r="D58" s="6" t="str">
        <f>адреса!$K$56</f>
        <v>ФИО-2-1</v>
      </c>
      <c r="E58" s="6">
        <v>1680.02</v>
      </c>
      <c r="F58" s="6">
        <v>1188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/>
      <c r="M58" s="6">
        <v>100</v>
      </c>
      <c r="N58" s="6">
        <v>50</v>
      </c>
      <c r="O58" s="6">
        <v>0</v>
      </c>
      <c r="P58" s="6">
        <v>0</v>
      </c>
      <c r="Q58" s="6">
        <v>342.02</v>
      </c>
      <c r="R58" s="6">
        <v>0</v>
      </c>
      <c r="S58" s="6"/>
      <c r="T58" s="6">
        <v>0</v>
      </c>
      <c r="U58" s="6"/>
      <c r="V58" s="6">
        <v>1680.02</v>
      </c>
      <c r="W58" s="6">
        <v>924.22</v>
      </c>
      <c r="X58" s="6">
        <v>2435.8200000000002</v>
      </c>
      <c r="Y58" s="513">
        <f>IF(A58&lt;&gt;"",IF(A58=мар17!A58,0,1),IF(AND(B58=мар17!B58,C58=мар17!C58),0,1))</f>
        <v>0</v>
      </c>
      <c r="Z58" s="70" t="str">
        <f t="shared" si="5"/>
        <v>ул. Вторая д.2</v>
      </c>
      <c r="AA58" s="504">
        <f>IF($B58&lt;&gt;"",MAX(AA$7:AA57)+1,0)</f>
        <v>50</v>
      </c>
      <c r="AB58" s="502">
        <f t="shared" si="1"/>
        <v>58</v>
      </c>
      <c r="AC58" s="504">
        <f>1</f>
        <v>1</v>
      </c>
      <c r="AD58" s="103">
        <f t="shared" si="6"/>
        <v>1188</v>
      </c>
      <c r="AE58" s="103">
        <f t="shared" si="7"/>
        <v>0</v>
      </c>
      <c r="AF58" s="103">
        <f t="shared" si="8"/>
        <v>492.02</v>
      </c>
      <c r="AG58" s="3"/>
    </row>
    <row r="59" spans="1:33" ht="13.2" x14ac:dyDescent="0.25">
      <c r="B59" s="1" t="str">
        <f>адреса!$G$57</f>
        <v>кв.2</v>
      </c>
      <c r="C59" s="522">
        <f>адреса!$I$57</f>
        <v>20000002</v>
      </c>
      <c r="D59" s="6" t="str">
        <f>адреса!$K$57</f>
        <v>ФИО-2-2</v>
      </c>
      <c r="E59" s="6">
        <v>2407.7600000000002</v>
      </c>
      <c r="F59" s="6">
        <v>1753.06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  <c r="L59" s="6"/>
      <c r="M59" s="6">
        <v>100</v>
      </c>
      <c r="N59" s="6">
        <v>50</v>
      </c>
      <c r="O59" s="6">
        <v>0</v>
      </c>
      <c r="P59" s="6">
        <v>0</v>
      </c>
      <c r="Q59" s="6">
        <v>504.7</v>
      </c>
      <c r="R59" s="6">
        <v>0</v>
      </c>
      <c r="S59" s="6"/>
      <c r="T59" s="6">
        <v>0</v>
      </c>
      <c r="U59" s="6"/>
      <c r="V59" s="6">
        <v>2407.7600000000002</v>
      </c>
      <c r="W59" s="6">
        <v>0</v>
      </c>
      <c r="X59" s="6">
        <v>4815.5200000000004</v>
      </c>
      <c r="Y59" s="513">
        <f>IF(A59&lt;&gt;"",IF(A59=мар17!A59,0,1),IF(AND(B59=мар17!B59,C59=мар17!C59),0,1))</f>
        <v>0</v>
      </c>
      <c r="Z59" s="70" t="str">
        <f t="shared" si="5"/>
        <v>ул. Вторая д.2</v>
      </c>
      <c r="AA59" s="504">
        <f>IF($B59&lt;&gt;"",MAX(AA$7:AA58)+1,0)</f>
        <v>51</v>
      </c>
      <c r="AB59" s="502">
        <f t="shared" si="1"/>
        <v>59</v>
      </c>
      <c r="AC59" s="504">
        <f>1</f>
        <v>1</v>
      </c>
      <c r="AD59" s="103">
        <f t="shared" si="6"/>
        <v>1753.06</v>
      </c>
      <c r="AE59" s="103">
        <f t="shared" si="7"/>
        <v>0</v>
      </c>
      <c r="AF59" s="103">
        <f t="shared" si="8"/>
        <v>654.70000000000027</v>
      </c>
      <c r="AG59" s="3"/>
    </row>
    <row r="60" spans="1:33" ht="13.2" x14ac:dyDescent="0.25">
      <c r="B60" s="1" t="str">
        <f>адреса!$G$58</f>
        <v>кв.3</v>
      </c>
      <c r="C60" s="522">
        <f>адреса!$I$58</f>
        <v>20000003</v>
      </c>
      <c r="D60" s="6" t="str">
        <f>адреса!$K$58</f>
        <v>ФИО-2-3</v>
      </c>
      <c r="E60" s="6">
        <v>2070.19</v>
      </c>
      <c r="F60" s="6">
        <v>1490.95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/>
      <c r="M60" s="6">
        <v>100</v>
      </c>
      <c r="N60" s="6">
        <v>50</v>
      </c>
      <c r="O60" s="6">
        <v>0</v>
      </c>
      <c r="P60" s="6">
        <v>0</v>
      </c>
      <c r="Q60" s="6">
        <v>429.24</v>
      </c>
      <c r="R60" s="6">
        <v>0</v>
      </c>
      <c r="S60" s="6"/>
      <c r="T60" s="6">
        <v>0</v>
      </c>
      <c r="U60" s="6"/>
      <c r="V60" s="6">
        <v>2070.19</v>
      </c>
      <c r="W60" s="6">
        <v>0</v>
      </c>
      <c r="X60" s="6">
        <v>4140.38</v>
      </c>
      <c r="Y60" s="513">
        <f>IF(A60&lt;&gt;"",IF(A60=мар17!A60,0,1),IF(AND(B60=мар17!B60,C60=мар17!C60),0,1))</f>
        <v>0</v>
      </c>
      <c r="Z60" s="70" t="str">
        <f t="shared" si="5"/>
        <v>ул. Вторая д.2</v>
      </c>
      <c r="AA60" s="504">
        <f>IF($B60&lt;&gt;"",MAX(AA$7:AA59)+1,0)</f>
        <v>52</v>
      </c>
      <c r="AB60" s="502">
        <f t="shared" si="1"/>
        <v>60</v>
      </c>
      <c r="AC60" s="504">
        <f>1</f>
        <v>1</v>
      </c>
      <c r="AD60" s="103">
        <f t="shared" si="6"/>
        <v>1490.95</v>
      </c>
      <c r="AE60" s="103">
        <f t="shared" si="7"/>
        <v>0</v>
      </c>
      <c r="AF60" s="103">
        <f t="shared" si="8"/>
        <v>579.24</v>
      </c>
      <c r="AG60" s="3"/>
    </row>
    <row r="61" spans="1:33" ht="13.2" x14ac:dyDescent="0.25">
      <c r="B61" s="1" t="str">
        <f>адреса!$G$59</f>
        <v>кв.4</v>
      </c>
      <c r="C61" s="522">
        <f>адреса!$I$59</f>
        <v>20000004</v>
      </c>
      <c r="D61" s="6" t="str">
        <f>адреса!$K$59</f>
        <v>ФИО-2-4</v>
      </c>
      <c r="E61" s="6">
        <v>2363.92</v>
      </c>
      <c r="F61" s="6">
        <v>1719.02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/>
      <c r="M61" s="6">
        <v>100</v>
      </c>
      <c r="N61" s="6">
        <v>50</v>
      </c>
      <c r="O61" s="6">
        <v>0</v>
      </c>
      <c r="P61" s="6">
        <v>0</v>
      </c>
      <c r="Q61" s="6">
        <v>494.9</v>
      </c>
      <c r="R61" s="6">
        <v>0</v>
      </c>
      <c r="S61" s="6"/>
      <c r="T61" s="6">
        <v>0</v>
      </c>
      <c r="U61" s="6"/>
      <c r="V61" s="6">
        <v>2363.92</v>
      </c>
      <c r="W61" s="6">
        <v>0</v>
      </c>
      <c r="X61" s="6">
        <v>4727.84</v>
      </c>
      <c r="Y61" s="513">
        <f>IF(A61&lt;&gt;"",IF(A61=мар17!A61,0,1),IF(AND(B61=мар17!B61,C61=мар17!C61),0,1))</f>
        <v>0</v>
      </c>
      <c r="Z61" s="70" t="str">
        <f t="shared" si="5"/>
        <v>ул. Вторая д.2</v>
      </c>
      <c r="AA61" s="504">
        <f>IF($B61&lt;&gt;"",MAX(AA$7:AA60)+1,0)</f>
        <v>53</v>
      </c>
      <c r="AB61" s="502">
        <f t="shared" si="1"/>
        <v>61</v>
      </c>
      <c r="AC61" s="504">
        <f>1</f>
        <v>1</v>
      </c>
      <c r="AD61" s="103">
        <f t="shared" si="6"/>
        <v>1719.02</v>
      </c>
      <c r="AE61" s="103">
        <f t="shared" si="7"/>
        <v>0</v>
      </c>
      <c r="AF61" s="103">
        <f t="shared" si="8"/>
        <v>644.90000000000009</v>
      </c>
      <c r="AG61" s="3"/>
    </row>
    <row r="62" spans="1:33" ht="13.2" x14ac:dyDescent="0.25">
      <c r="B62" s="1" t="str">
        <f>адреса!$G$60</f>
        <v>кв.5</v>
      </c>
      <c r="C62" s="522">
        <f>адреса!$I$60</f>
        <v>20000005</v>
      </c>
      <c r="D62" s="6" t="str">
        <f>адреса!$K$60</f>
        <v>ФИО-2-5</v>
      </c>
      <c r="E62" s="6">
        <v>1964.98</v>
      </c>
      <c r="F62" s="6">
        <v>1409.26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/>
      <c r="M62" s="6">
        <v>100</v>
      </c>
      <c r="N62" s="6">
        <v>50</v>
      </c>
      <c r="O62" s="6">
        <v>0</v>
      </c>
      <c r="P62" s="6">
        <v>0</v>
      </c>
      <c r="Q62" s="6">
        <v>405.72</v>
      </c>
      <c r="R62" s="6">
        <v>0</v>
      </c>
      <c r="S62" s="6"/>
      <c r="T62" s="6">
        <v>0</v>
      </c>
      <c r="U62" s="6"/>
      <c r="V62" s="6">
        <v>1964.98</v>
      </c>
      <c r="W62" s="6">
        <v>0</v>
      </c>
      <c r="X62" s="6">
        <v>3929.96</v>
      </c>
      <c r="Y62" s="513">
        <f>IF(A62&lt;&gt;"",IF(A62=мар17!A62,0,1),IF(AND(B62=мар17!B62,C62=мар17!C62),0,1))</f>
        <v>0</v>
      </c>
      <c r="Z62" s="70" t="str">
        <f t="shared" si="5"/>
        <v>ул. Вторая д.2</v>
      </c>
      <c r="AA62" s="504">
        <f>IF($B62&lt;&gt;"",MAX(AA$7:AA61)+1,0)</f>
        <v>54</v>
      </c>
      <c r="AB62" s="502">
        <f t="shared" si="1"/>
        <v>62</v>
      </c>
      <c r="AC62" s="504">
        <f>1</f>
        <v>1</v>
      </c>
      <c r="AD62" s="103">
        <f t="shared" si="6"/>
        <v>1409.26</v>
      </c>
      <c r="AE62" s="103">
        <f t="shared" si="7"/>
        <v>0</v>
      </c>
      <c r="AF62" s="103">
        <f t="shared" si="8"/>
        <v>555.72</v>
      </c>
      <c r="AG62" s="3"/>
    </row>
    <row r="63" spans="1:33" ht="13.2" x14ac:dyDescent="0.25">
      <c r="B63" s="1" t="str">
        <f>адреса!$G$61</f>
        <v>кв.6</v>
      </c>
      <c r="C63" s="522">
        <f>адреса!$I$61</f>
        <v>20000006</v>
      </c>
      <c r="D63" s="6" t="str">
        <f>адреса!$K$61</f>
        <v>ФИО-2-6</v>
      </c>
      <c r="E63" s="6">
        <v>1890.45</v>
      </c>
      <c r="F63" s="6">
        <v>1351.39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/>
      <c r="M63" s="6">
        <v>100</v>
      </c>
      <c r="N63" s="6">
        <v>50</v>
      </c>
      <c r="O63" s="6">
        <v>0</v>
      </c>
      <c r="P63" s="6">
        <v>0</v>
      </c>
      <c r="Q63" s="6">
        <v>389.06</v>
      </c>
      <c r="R63" s="6">
        <v>0</v>
      </c>
      <c r="S63" s="6"/>
      <c r="T63" s="6">
        <v>0</v>
      </c>
      <c r="U63" s="6"/>
      <c r="V63" s="6">
        <v>1890.45</v>
      </c>
      <c r="W63" s="6">
        <v>0</v>
      </c>
      <c r="X63" s="6">
        <v>3780.9</v>
      </c>
      <c r="Y63" s="513">
        <f>IF(A63&lt;&gt;"",IF(A63=мар17!A63,0,1),IF(AND(B63=мар17!B63,C63=мар17!C63),0,1))</f>
        <v>0</v>
      </c>
      <c r="Z63" s="70" t="str">
        <f t="shared" si="5"/>
        <v>ул. Вторая д.2</v>
      </c>
      <c r="AA63" s="504">
        <f>IF($B63&lt;&gt;"",MAX(AA$7:AA62)+1,0)</f>
        <v>55</v>
      </c>
      <c r="AB63" s="502">
        <f t="shared" si="1"/>
        <v>63</v>
      </c>
      <c r="AC63" s="504">
        <f>1</f>
        <v>1</v>
      </c>
      <c r="AD63" s="103">
        <f t="shared" si="6"/>
        <v>1351.39</v>
      </c>
      <c r="AE63" s="103">
        <f t="shared" si="7"/>
        <v>0</v>
      </c>
      <c r="AF63" s="103">
        <f t="shared" si="8"/>
        <v>539.05999999999995</v>
      </c>
      <c r="AG63" s="3"/>
    </row>
    <row r="64" spans="1:33" ht="13.2" x14ac:dyDescent="0.25">
      <c r="B64" s="1" t="str">
        <f>адреса!$G$62</f>
        <v>кв.7</v>
      </c>
      <c r="C64" s="522">
        <f>адреса!$I$62</f>
        <v>20000007</v>
      </c>
      <c r="D64" s="6" t="str">
        <f>адреса!$K$62</f>
        <v>ФИО-2-7</v>
      </c>
      <c r="E64" s="6">
        <v>2464.75</v>
      </c>
      <c r="F64" s="6">
        <v>1797.31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/>
      <c r="M64" s="6">
        <v>100</v>
      </c>
      <c r="N64" s="6">
        <v>50</v>
      </c>
      <c r="O64" s="6">
        <v>0</v>
      </c>
      <c r="P64" s="6">
        <v>0</v>
      </c>
      <c r="Q64" s="6">
        <v>517.44000000000005</v>
      </c>
      <c r="R64" s="6">
        <v>0</v>
      </c>
      <c r="S64" s="6"/>
      <c r="T64" s="6">
        <v>0</v>
      </c>
      <c r="U64" s="6"/>
      <c r="V64" s="6">
        <v>2464.75</v>
      </c>
      <c r="W64" s="6">
        <v>0</v>
      </c>
      <c r="X64" s="6">
        <v>4929.5</v>
      </c>
      <c r="Y64" s="513">
        <f>IF(A64&lt;&gt;"",IF(A64=мар17!A64,0,1),IF(AND(B64=мар17!B64,C64=мар17!C64),0,1))</f>
        <v>0</v>
      </c>
      <c r="Z64" s="70" t="str">
        <f t="shared" ref="Z64:Z80" si="9">IF(AND(A64&lt;&gt;"",B64=""),A64,Z63)</f>
        <v>ул. Вторая д.2</v>
      </c>
      <c r="AA64" s="504">
        <f>IF($B64&lt;&gt;"",MAX(AA$7:AA63)+1,0)</f>
        <v>56</v>
      </c>
      <c r="AB64" s="502">
        <f t="shared" si="1"/>
        <v>64</v>
      </c>
      <c r="AC64" s="504">
        <f>1</f>
        <v>1</v>
      </c>
      <c r="AD64" s="103">
        <f t="shared" ref="AD64:AD80" si="10">F64</f>
        <v>1797.31</v>
      </c>
      <c r="AE64" s="103">
        <f t="shared" ref="AE64:AE80" si="11">H64+I64+J64+K64+L64+O64+R64+S64</f>
        <v>0</v>
      </c>
      <c r="AF64" s="103">
        <f t="shared" ref="AF64:AF80" si="12">V64-AD64-AE64</f>
        <v>667.44</v>
      </c>
      <c r="AG64" s="3"/>
    </row>
    <row r="65" spans="2:33" ht="13.2" x14ac:dyDescent="0.25">
      <c r="B65" s="1" t="str">
        <f>адреса!$G$63</f>
        <v>кв.8</v>
      </c>
      <c r="C65" s="522">
        <f>адреса!$I$63</f>
        <v>20000008</v>
      </c>
      <c r="D65" s="6" t="str">
        <f>адреса!$K$63</f>
        <v>ФИО-2-8</v>
      </c>
      <c r="E65" s="6">
        <v>2464.75</v>
      </c>
      <c r="F65" s="6">
        <v>1797.31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/>
      <c r="M65" s="6">
        <v>100</v>
      </c>
      <c r="N65" s="6">
        <v>50</v>
      </c>
      <c r="O65" s="6">
        <v>0</v>
      </c>
      <c r="P65" s="6">
        <v>0</v>
      </c>
      <c r="Q65" s="6">
        <v>517.44000000000005</v>
      </c>
      <c r="R65" s="6">
        <v>0</v>
      </c>
      <c r="S65" s="6"/>
      <c r="T65" s="6">
        <v>0</v>
      </c>
      <c r="U65" s="6"/>
      <c r="V65" s="6">
        <v>2464.75</v>
      </c>
      <c r="W65" s="6">
        <v>0</v>
      </c>
      <c r="X65" s="6">
        <v>4929.5</v>
      </c>
      <c r="Y65" s="513">
        <f>IF(A65&lt;&gt;"",IF(A65=мар17!A65,0,1),IF(AND(B65=мар17!B65,C65=мар17!C65),0,1))</f>
        <v>0</v>
      </c>
      <c r="Z65" s="70" t="str">
        <f t="shared" si="9"/>
        <v>ул. Вторая д.2</v>
      </c>
      <c r="AA65" s="504">
        <f>IF($B65&lt;&gt;"",MAX(AA$7:AA64)+1,0)</f>
        <v>57</v>
      </c>
      <c r="AB65" s="502">
        <f t="shared" si="1"/>
        <v>65</v>
      </c>
      <c r="AC65" s="504">
        <f>1</f>
        <v>1</v>
      </c>
      <c r="AD65" s="103">
        <f t="shared" si="10"/>
        <v>1797.31</v>
      </c>
      <c r="AE65" s="103">
        <f t="shared" si="11"/>
        <v>0</v>
      </c>
      <c r="AF65" s="103">
        <f t="shared" si="12"/>
        <v>667.44</v>
      </c>
      <c r="AG65" s="3"/>
    </row>
    <row r="66" spans="2:33" ht="13.2" x14ac:dyDescent="0.25">
      <c r="B66" s="1" t="str">
        <f>адреса!$G$64</f>
        <v>кв.9</v>
      </c>
      <c r="C66" s="522">
        <f>адреса!$I$64</f>
        <v>20000009</v>
      </c>
      <c r="D66" s="6" t="str">
        <f>адреса!$K$64</f>
        <v>ФИО-2-9</v>
      </c>
      <c r="E66" s="6">
        <v>1938.67</v>
      </c>
      <c r="F66" s="6">
        <v>1388.83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/>
      <c r="M66" s="6">
        <v>100</v>
      </c>
      <c r="N66" s="6">
        <v>50</v>
      </c>
      <c r="O66" s="6">
        <v>0</v>
      </c>
      <c r="P66" s="6">
        <v>0</v>
      </c>
      <c r="Q66" s="6">
        <v>399.84</v>
      </c>
      <c r="R66" s="6">
        <v>0</v>
      </c>
      <c r="S66" s="6"/>
      <c r="T66" s="6">
        <v>0</v>
      </c>
      <c r="U66" s="6"/>
      <c r="V66" s="6">
        <v>1938.67</v>
      </c>
      <c r="W66" s="6">
        <v>0</v>
      </c>
      <c r="X66" s="6">
        <v>3877.34</v>
      </c>
      <c r="Y66" s="513">
        <f>IF(A66&lt;&gt;"",IF(A66=мар17!A66,0,1),IF(AND(B66=мар17!B66,C66=мар17!C66),0,1))</f>
        <v>0</v>
      </c>
      <c r="Z66" s="70" t="str">
        <f t="shared" si="9"/>
        <v>ул. Вторая д.2</v>
      </c>
      <c r="AA66" s="504">
        <f>IF($B66&lt;&gt;"",MAX(AA$7:AA65)+1,0)</f>
        <v>58</v>
      </c>
      <c r="AB66" s="502">
        <f t="shared" si="1"/>
        <v>66</v>
      </c>
      <c r="AC66" s="504">
        <f>1</f>
        <v>1</v>
      </c>
      <c r="AD66" s="103">
        <f t="shared" si="10"/>
        <v>1388.83</v>
      </c>
      <c r="AE66" s="103">
        <f t="shared" si="11"/>
        <v>0</v>
      </c>
      <c r="AF66" s="103">
        <f t="shared" si="12"/>
        <v>549.84000000000015</v>
      </c>
      <c r="AG66" s="3"/>
    </row>
    <row r="67" spans="2:33" ht="13.2" x14ac:dyDescent="0.25">
      <c r="B67" s="1" t="str">
        <f>адреса!$G$65</f>
        <v>кв.10</v>
      </c>
      <c r="C67" s="522">
        <f>адреса!$I$65</f>
        <v>20000010</v>
      </c>
      <c r="D67" s="6" t="str">
        <f>адреса!$K$65</f>
        <v>ФИО-2-10</v>
      </c>
      <c r="E67" s="6">
        <v>1627.41</v>
      </c>
      <c r="F67" s="6">
        <v>1147.1500000000001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/>
      <c r="M67" s="6">
        <v>100</v>
      </c>
      <c r="N67" s="6">
        <v>50</v>
      </c>
      <c r="O67" s="6">
        <v>0</v>
      </c>
      <c r="P67" s="6">
        <v>0</v>
      </c>
      <c r="Q67" s="6">
        <v>330.26</v>
      </c>
      <c r="R67" s="6">
        <v>0</v>
      </c>
      <c r="S67" s="6"/>
      <c r="T67" s="6">
        <v>0</v>
      </c>
      <c r="U67" s="6"/>
      <c r="V67" s="6">
        <v>1627.41</v>
      </c>
      <c r="W67" s="6">
        <v>0</v>
      </c>
      <c r="X67" s="6">
        <v>3254.82</v>
      </c>
      <c r="Y67" s="513">
        <f>IF(A67&lt;&gt;"",IF(A67=мар17!A67,0,1),IF(AND(B67=мар17!B67,C67=мар17!C67),0,1))</f>
        <v>0</v>
      </c>
      <c r="Z67" s="70" t="str">
        <f t="shared" si="9"/>
        <v>ул. Вторая д.2</v>
      </c>
      <c r="AA67" s="504">
        <f>IF($B67&lt;&gt;"",MAX(AA$7:AA66)+1,0)</f>
        <v>59</v>
      </c>
      <c r="AB67" s="502">
        <f t="shared" si="1"/>
        <v>67</v>
      </c>
      <c r="AC67" s="504">
        <f>1</f>
        <v>1</v>
      </c>
      <c r="AD67" s="103">
        <f t="shared" si="10"/>
        <v>1147.1500000000001</v>
      </c>
      <c r="AE67" s="103">
        <f t="shared" si="11"/>
        <v>0</v>
      </c>
      <c r="AF67" s="103">
        <f t="shared" si="12"/>
        <v>480.26</v>
      </c>
      <c r="AG67" s="3"/>
    </row>
    <row r="68" spans="2:33" ht="13.2" x14ac:dyDescent="0.25">
      <c r="B68" s="1" t="str">
        <f>адреса!$G$66</f>
        <v>кв.11</v>
      </c>
      <c r="C68" s="522">
        <f>адреса!$I$66</f>
        <v>20000011</v>
      </c>
      <c r="D68" s="6" t="str">
        <f>адреса!$K$66</f>
        <v>ФИО-2-11</v>
      </c>
      <c r="E68" s="6">
        <v>3543.22</v>
      </c>
      <c r="F68" s="6">
        <v>2297.6999999999998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/>
      <c r="M68" s="6">
        <v>-100</v>
      </c>
      <c r="N68" s="6">
        <v>50</v>
      </c>
      <c r="O68" s="6">
        <v>0</v>
      </c>
      <c r="P68" s="6">
        <v>0</v>
      </c>
      <c r="Q68" s="6">
        <v>758.52</v>
      </c>
      <c r="R68" s="6">
        <v>0</v>
      </c>
      <c r="S68" s="6"/>
      <c r="T68" s="6">
        <v>0</v>
      </c>
      <c r="U68" s="6"/>
      <c r="V68" s="6">
        <v>3006.22</v>
      </c>
      <c r="W68" s="6">
        <v>1867.03</v>
      </c>
      <c r="X68" s="6">
        <v>4682.41</v>
      </c>
      <c r="Y68" s="513">
        <f>IF(A68&lt;&gt;"",IF(A68=мар17!A68,0,1),IF(AND(B68=мар17!B68,C68=мар17!C68),0,1))</f>
        <v>0</v>
      </c>
      <c r="Z68" s="70" t="str">
        <f t="shared" si="9"/>
        <v>ул. Вторая д.2</v>
      </c>
      <c r="AA68" s="504">
        <f>IF($B68&lt;&gt;"",MAX(AA$7:AA67)+1,0)</f>
        <v>60</v>
      </c>
      <c r="AB68" s="502">
        <f t="shared" si="1"/>
        <v>68</v>
      </c>
      <c r="AC68" s="504">
        <f>1</f>
        <v>1</v>
      </c>
      <c r="AD68" s="103">
        <f t="shared" si="10"/>
        <v>2297.6999999999998</v>
      </c>
      <c r="AE68" s="103">
        <f t="shared" si="11"/>
        <v>0</v>
      </c>
      <c r="AF68" s="103">
        <f t="shared" si="12"/>
        <v>708.52</v>
      </c>
      <c r="AG68" s="3"/>
    </row>
    <row r="69" spans="2:33" ht="13.2" x14ac:dyDescent="0.25">
      <c r="B69" s="1" t="str">
        <f>адреса!$G$67</f>
        <v>кв.12</v>
      </c>
      <c r="C69" s="522">
        <f>адреса!$I$67</f>
        <v>20000012</v>
      </c>
      <c r="D69" s="6" t="str">
        <f>адреса!$K$67</f>
        <v>ФИО-2-12</v>
      </c>
      <c r="E69" s="6">
        <v>2495.44</v>
      </c>
      <c r="F69" s="6">
        <v>1821.14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/>
      <c r="M69" s="6">
        <v>100</v>
      </c>
      <c r="N69" s="6">
        <v>50</v>
      </c>
      <c r="O69" s="6">
        <v>0</v>
      </c>
      <c r="P69" s="6">
        <v>0</v>
      </c>
      <c r="Q69" s="6">
        <v>524.29999999999995</v>
      </c>
      <c r="R69" s="6">
        <v>0</v>
      </c>
      <c r="S69" s="6"/>
      <c r="T69" s="6">
        <v>0</v>
      </c>
      <c r="U69" s="6"/>
      <c r="V69" s="6">
        <v>2495.44</v>
      </c>
      <c r="W69" s="6">
        <v>0</v>
      </c>
      <c r="X69" s="6">
        <v>4990.88</v>
      </c>
      <c r="Y69" s="513">
        <f>IF(A69&lt;&gt;"",IF(A69=мар17!A69,0,1),IF(AND(B69=мар17!B69,C69=мар17!C69),0,1))</f>
        <v>0</v>
      </c>
      <c r="Z69" s="70" t="str">
        <f t="shared" si="9"/>
        <v>ул. Вторая д.2</v>
      </c>
      <c r="AA69" s="504">
        <f>IF($B69&lt;&gt;"",MAX(AA$7:AA68)+1,0)</f>
        <v>61</v>
      </c>
      <c r="AB69" s="502">
        <f t="shared" si="1"/>
        <v>69</v>
      </c>
      <c r="AC69" s="504">
        <f>1</f>
        <v>1</v>
      </c>
      <c r="AD69" s="103">
        <f t="shared" si="10"/>
        <v>1821.14</v>
      </c>
      <c r="AE69" s="103">
        <f t="shared" si="11"/>
        <v>0</v>
      </c>
      <c r="AF69" s="103">
        <f t="shared" si="12"/>
        <v>674.3</v>
      </c>
      <c r="AG69" s="3"/>
    </row>
    <row r="70" spans="2:33" ht="13.2" x14ac:dyDescent="0.25">
      <c r="B70" s="1" t="str">
        <f>адреса!$G$68</f>
        <v>кв.13</v>
      </c>
      <c r="C70" s="522">
        <f>адреса!$I$68</f>
        <v>20000013</v>
      </c>
      <c r="D70" s="6" t="str">
        <f>адреса!$K$68</f>
        <v>ФИО-2-13</v>
      </c>
      <c r="E70" s="6">
        <v>2153.4899999999998</v>
      </c>
      <c r="F70" s="6">
        <v>1555.63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/>
      <c r="M70" s="6">
        <v>100</v>
      </c>
      <c r="N70" s="6">
        <v>50</v>
      </c>
      <c r="O70" s="6">
        <v>0</v>
      </c>
      <c r="P70" s="6">
        <v>0</v>
      </c>
      <c r="Q70" s="6">
        <v>447.86</v>
      </c>
      <c r="R70" s="6">
        <v>0</v>
      </c>
      <c r="S70" s="6"/>
      <c r="T70" s="6">
        <v>0</v>
      </c>
      <c r="U70" s="6"/>
      <c r="V70" s="6">
        <v>2153.4899999999998</v>
      </c>
      <c r="W70" s="6">
        <v>0</v>
      </c>
      <c r="X70" s="6">
        <v>4306.9799999999996</v>
      </c>
      <c r="Y70" s="513">
        <f>IF(A70&lt;&gt;"",IF(A70=мар17!A70,0,1),IF(AND(B70=мар17!B70,C70=мар17!C70),0,1))</f>
        <v>0</v>
      </c>
      <c r="Z70" s="70" t="str">
        <f t="shared" si="9"/>
        <v>ул. Вторая д.2</v>
      </c>
      <c r="AA70" s="504">
        <f>IF($B70&lt;&gt;"",MAX(AA$7:AA69)+1,0)</f>
        <v>62</v>
      </c>
      <c r="AB70" s="502">
        <f t="shared" si="1"/>
        <v>70</v>
      </c>
      <c r="AC70" s="504">
        <f>1</f>
        <v>1</v>
      </c>
      <c r="AD70" s="103">
        <f t="shared" si="10"/>
        <v>1555.63</v>
      </c>
      <c r="AE70" s="103">
        <f t="shared" si="11"/>
        <v>0</v>
      </c>
      <c r="AF70" s="103">
        <f t="shared" si="12"/>
        <v>597.85999999999967</v>
      </c>
      <c r="AG70" s="3"/>
    </row>
    <row r="71" spans="2:33" ht="13.2" x14ac:dyDescent="0.25">
      <c r="B71" s="1" t="str">
        <f>адреса!$G$69</f>
        <v>кв.14</v>
      </c>
      <c r="C71" s="522">
        <f>адреса!$I$69</f>
        <v>20000014</v>
      </c>
      <c r="D71" s="6" t="str">
        <f>адреса!$K$69</f>
        <v>ФИО-2-14</v>
      </c>
      <c r="E71" s="6">
        <v>1938.67</v>
      </c>
      <c r="F71" s="6">
        <v>1388.83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/>
      <c r="M71" s="6">
        <v>100</v>
      </c>
      <c r="N71" s="6">
        <v>50</v>
      </c>
      <c r="O71" s="6">
        <v>0</v>
      </c>
      <c r="P71" s="6">
        <v>0</v>
      </c>
      <c r="Q71" s="6">
        <v>399.84</v>
      </c>
      <c r="R71" s="6">
        <v>0</v>
      </c>
      <c r="S71" s="6"/>
      <c r="T71" s="6">
        <v>0</v>
      </c>
      <c r="U71" s="6"/>
      <c r="V71" s="6">
        <v>1938.67</v>
      </c>
      <c r="W71" s="6">
        <v>0</v>
      </c>
      <c r="X71" s="6">
        <v>3877.34</v>
      </c>
      <c r="Y71" s="513">
        <f>IF(A71&lt;&gt;"",IF(A71=мар17!A71,0,1),IF(AND(B71=мар17!B71,C71=мар17!C71),0,1))</f>
        <v>0</v>
      </c>
      <c r="Z71" s="70" t="str">
        <f t="shared" si="9"/>
        <v>ул. Вторая д.2</v>
      </c>
      <c r="AA71" s="504">
        <f>IF($B71&lt;&gt;"",MAX(AA$7:AA70)+1,0)</f>
        <v>63</v>
      </c>
      <c r="AB71" s="502">
        <f t="shared" si="1"/>
        <v>71</v>
      </c>
      <c r="AC71" s="504">
        <f>1</f>
        <v>1</v>
      </c>
      <c r="AD71" s="103">
        <f t="shared" si="10"/>
        <v>1388.83</v>
      </c>
      <c r="AE71" s="103">
        <f t="shared" si="11"/>
        <v>0</v>
      </c>
      <c r="AF71" s="103">
        <f t="shared" si="12"/>
        <v>549.84000000000015</v>
      </c>
      <c r="AG71" s="3"/>
    </row>
    <row r="72" spans="2:33" ht="13.2" x14ac:dyDescent="0.25">
      <c r="B72" s="1" t="str">
        <f>адреса!$G$70</f>
        <v>кв.15</v>
      </c>
      <c r="C72" s="522">
        <f>адреса!$I$70</f>
        <v>20000015</v>
      </c>
      <c r="D72" s="6" t="str">
        <f>адреса!$K$70</f>
        <v>ФИО-2-15</v>
      </c>
      <c r="E72" s="6">
        <v>2460.37</v>
      </c>
      <c r="F72" s="6">
        <v>1793.91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/>
      <c r="M72" s="6">
        <v>100</v>
      </c>
      <c r="N72" s="6">
        <v>50</v>
      </c>
      <c r="O72" s="6">
        <v>0</v>
      </c>
      <c r="P72" s="6">
        <v>0</v>
      </c>
      <c r="Q72" s="6">
        <v>516.46</v>
      </c>
      <c r="R72" s="6">
        <v>0</v>
      </c>
      <c r="S72" s="6"/>
      <c r="T72" s="6">
        <v>0</v>
      </c>
      <c r="U72" s="6"/>
      <c r="V72" s="6">
        <v>2460.37</v>
      </c>
      <c r="W72" s="6">
        <v>1319.09</v>
      </c>
      <c r="X72" s="6">
        <v>3601.65</v>
      </c>
      <c r="Y72" s="513">
        <f>IF(A72&lt;&gt;"",IF(A72=мар17!A72,0,1),IF(AND(B72=мар17!B72,C72=мар17!C72),0,1))</f>
        <v>0</v>
      </c>
      <c r="Z72" s="70" t="str">
        <f t="shared" si="9"/>
        <v>ул. Вторая д.2</v>
      </c>
      <c r="AA72" s="504">
        <f>IF($B72&lt;&gt;"",MAX(AA$7:AA71)+1,0)</f>
        <v>64</v>
      </c>
      <c r="AB72" s="502">
        <f t="shared" si="1"/>
        <v>72</v>
      </c>
      <c r="AC72" s="504">
        <f>1</f>
        <v>1</v>
      </c>
      <c r="AD72" s="103">
        <f t="shared" si="10"/>
        <v>1793.91</v>
      </c>
      <c r="AE72" s="103">
        <f t="shared" si="11"/>
        <v>0</v>
      </c>
      <c r="AF72" s="103">
        <f t="shared" si="12"/>
        <v>666.45999999999981</v>
      </c>
      <c r="AG72" s="3"/>
    </row>
    <row r="73" spans="2:33" ht="13.2" x14ac:dyDescent="0.25">
      <c r="B73" s="1" t="str">
        <f>адреса!$G$71</f>
        <v>кв.16</v>
      </c>
      <c r="C73" s="522">
        <f>адреса!$I$71</f>
        <v>20000016</v>
      </c>
      <c r="D73" s="6" t="str">
        <f>адреса!$K$71</f>
        <v>ФИО-2-16</v>
      </c>
      <c r="E73" s="6">
        <v>2464.75</v>
      </c>
      <c r="F73" s="6">
        <v>1797.31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/>
      <c r="M73" s="6">
        <v>100</v>
      </c>
      <c r="N73" s="6">
        <v>50</v>
      </c>
      <c r="O73" s="6">
        <v>0</v>
      </c>
      <c r="P73" s="6">
        <v>0</v>
      </c>
      <c r="Q73" s="6">
        <v>517.44000000000005</v>
      </c>
      <c r="R73" s="6">
        <v>0</v>
      </c>
      <c r="S73" s="6"/>
      <c r="T73" s="6">
        <v>0</v>
      </c>
      <c r="U73" s="6"/>
      <c r="V73" s="6">
        <v>2464.75</v>
      </c>
      <c r="W73" s="6">
        <v>1321.31</v>
      </c>
      <c r="X73" s="6">
        <v>3608.19</v>
      </c>
      <c r="Y73" s="513">
        <f>IF(A73&lt;&gt;"",IF(A73=мар17!A73,0,1),IF(AND(B73=мар17!B73,C73=мар17!C73),0,1))</f>
        <v>0</v>
      </c>
      <c r="Z73" s="70" t="str">
        <f t="shared" si="9"/>
        <v>ул. Вторая д.2</v>
      </c>
      <c r="AA73" s="504">
        <f>IF($B73&lt;&gt;"",MAX(AA$7:AA72)+1,0)</f>
        <v>65</v>
      </c>
      <c r="AB73" s="502">
        <f t="shared" ref="AB73:AB136" si="13">AB72+1</f>
        <v>73</v>
      </c>
      <c r="AC73" s="504">
        <f>1</f>
        <v>1</v>
      </c>
      <c r="AD73" s="103">
        <f t="shared" si="10"/>
        <v>1797.31</v>
      </c>
      <c r="AE73" s="103">
        <f t="shared" si="11"/>
        <v>0</v>
      </c>
      <c r="AF73" s="103">
        <f t="shared" si="12"/>
        <v>667.44</v>
      </c>
      <c r="AG73" s="3"/>
    </row>
    <row r="74" spans="2:33" ht="13.2" x14ac:dyDescent="0.25">
      <c r="B74" s="1" t="str">
        <f>адреса!$G$72</f>
        <v>кв.17</v>
      </c>
      <c r="C74" s="522">
        <f>адреса!$I$72</f>
        <v>20000017</v>
      </c>
      <c r="D74" s="6" t="str">
        <f>адреса!$K$72</f>
        <v>ФИО-2-17</v>
      </c>
      <c r="E74" s="6">
        <v>1929.9</v>
      </c>
      <c r="F74" s="6">
        <v>1382.02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/>
      <c r="M74" s="6">
        <v>100</v>
      </c>
      <c r="N74" s="6">
        <v>50</v>
      </c>
      <c r="O74" s="6">
        <v>0</v>
      </c>
      <c r="P74" s="6">
        <v>0</v>
      </c>
      <c r="Q74" s="6">
        <v>397.88</v>
      </c>
      <c r="R74" s="6">
        <v>0</v>
      </c>
      <c r="S74" s="6"/>
      <c r="T74" s="6">
        <v>0</v>
      </c>
      <c r="U74" s="6"/>
      <c r="V74" s="6">
        <v>1929.9</v>
      </c>
      <c r="W74" s="6">
        <v>0</v>
      </c>
      <c r="X74" s="6">
        <v>3859.8</v>
      </c>
      <c r="Y74" s="513">
        <f>IF(A74&lt;&gt;"",IF(A74=мар17!A74,0,1),IF(AND(B74=мар17!B74,C74=мар17!C74),0,1))</f>
        <v>0</v>
      </c>
      <c r="Z74" s="70" t="str">
        <f t="shared" si="9"/>
        <v>ул. Вторая д.2</v>
      </c>
      <c r="AA74" s="504">
        <f>IF($B74&lt;&gt;"",MAX(AA$7:AA73)+1,0)</f>
        <v>66</v>
      </c>
      <c r="AB74" s="502">
        <f t="shared" si="13"/>
        <v>74</v>
      </c>
      <c r="AC74" s="504">
        <f>1</f>
        <v>1</v>
      </c>
      <c r="AD74" s="103">
        <f t="shared" si="10"/>
        <v>1382.02</v>
      </c>
      <c r="AE74" s="103">
        <f t="shared" si="11"/>
        <v>0</v>
      </c>
      <c r="AF74" s="103">
        <f t="shared" si="12"/>
        <v>547.88000000000011</v>
      </c>
      <c r="AG74" s="3"/>
    </row>
    <row r="75" spans="2:33" ht="13.2" x14ac:dyDescent="0.25">
      <c r="B75" s="1" t="str">
        <f>адреса!$G$73</f>
        <v>кв.18</v>
      </c>
      <c r="C75" s="522">
        <f>адреса!$I$73</f>
        <v>20000018</v>
      </c>
      <c r="D75" s="6" t="str">
        <f>адреса!$K$73</f>
        <v>ФИО-2-18</v>
      </c>
      <c r="E75" s="6">
        <v>1947.44</v>
      </c>
      <c r="F75" s="6">
        <v>1395.64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/>
      <c r="M75" s="6">
        <v>100</v>
      </c>
      <c r="N75" s="6">
        <v>50</v>
      </c>
      <c r="O75" s="6">
        <v>0</v>
      </c>
      <c r="P75" s="6">
        <v>0</v>
      </c>
      <c r="Q75" s="6">
        <v>401.8</v>
      </c>
      <c r="R75" s="6">
        <v>0</v>
      </c>
      <c r="S75" s="6"/>
      <c r="T75" s="6">
        <v>0</v>
      </c>
      <c r="U75" s="6"/>
      <c r="V75" s="6">
        <v>1947.44</v>
      </c>
      <c r="W75" s="6">
        <v>0</v>
      </c>
      <c r="X75" s="6">
        <v>3894.88</v>
      </c>
      <c r="Y75" s="513">
        <f>IF(A75&lt;&gt;"",IF(A75=мар17!A75,0,1),IF(AND(B75=мар17!B75,C75=мар17!C75),0,1))</f>
        <v>0</v>
      </c>
      <c r="Z75" s="70" t="str">
        <f t="shared" si="9"/>
        <v>ул. Вторая д.2</v>
      </c>
      <c r="AA75" s="504">
        <f>IF($B75&lt;&gt;"",MAX(AA$7:AA74)+1,0)</f>
        <v>67</v>
      </c>
      <c r="AB75" s="502">
        <f t="shared" si="13"/>
        <v>75</v>
      </c>
      <c r="AC75" s="504">
        <f>1</f>
        <v>1</v>
      </c>
      <c r="AD75" s="103">
        <f t="shared" si="10"/>
        <v>1395.64</v>
      </c>
      <c r="AE75" s="103">
        <f t="shared" si="11"/>
        <v>0</v>
      </c>
      <c r="AF75" s="103">
        <f t="shared" si="12"/>
        <v>551.79999999999995</v>
      </c>
      <c r="AG75" s="3"/>
    </row>
    <row r="76" spans="2:33" ht="13.2" x14ac:dyDescent="0.25">
      <c r="B76" s="1" t="str">
        <f>адреса!$G$74</f>
        <v>кв.19</v>
      </c>
      <c r="C76" s="522">
        <f>адреса!$I$74</f>
        <v>20000019</v>
      </c>
      <c r="D76" s="6" t="str">
        <f>адреса!$K$74</f>
        <v>ФИО-2-19</v>
      </c>
      <c r="E76" s="6">
        <v>1623.02</v>
      </c>
      <c r="F76" s="6">
        <v>1143.74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/>
      <c r="M76" s="6">
        <v>100</v>
      </c>
      <c r="N76" s="6">
        <v>50</v>
      </c>
      <c r="O76" s="6">
        <v>0</v>
      </c>
      <c r="P76" s="6">
        <v>0</v>
      </c>
      <c r="Q76" s="6">
        <v>329.28</v>
      </c>
      <c r="R76" s="6">
        <v>0</v>
      </c>
      <c r="S76" s="6"/>
      <c r="T76" s="6">
        <v>0</v>
      </c>
      <c r="U76" s="6"/>
      <c r="V76" s="6">
        <v>1623.02</v>
      </c>
      <c r="W76" s="6">
        <v>0</v>
      </c>
      <c r="X76" s="6">
        <v>3246.04</v>
      </c>
      <c r="Y76" s="513">
        <f>IF(A76&lt;&gt;"",IF(A76=мар17!A76,0,1),IF(AND(B76=мар17!B76,C76=мар17!C76),0,1))</f>
        <v>0</v>
      </c>
      <c r="Z76" s="70" t="str">
        <f t="shared" si="9"/>
        <v>ул. Вторая д.2</v>
      </c>
      <c r="AA76" s="504">
        <f>IF($B76&lt;&gt;"",MAX(AA$7:AA75)+1,0)</f>
        <v>68</v>
      </c>
      <c r="AB76" s="502">
        <f t="shared" si="13"/>
        <v>76</v>
      </c>
      <c r="AC76" s="504">
        <f>1</f>
        <v>1</v>
      </c>
      <c r="AD76" s="103">
        <f t="shared" si="10"/>
        <v>1143.74</v>
      </c>
      <c r="AE76" s="103">
        <f t="shared" si="11"/>
        <v>0</v>
      </c>
      <c r="AF76" s="103">
        <f t="shared" si="12"/>
        <v>479.28</v>
      </c>
      <c r="AG76" s="3"/>
    </row>
    <row r="77" spans="2:33" ht="13.2" x14ac:dyDescent="0.25">
      <c r="B77" s="1" t="str">
        <f>адреса!$G$75</f>
        <v>кв.20</v>
      </c>
      <c r="C77" s="522">
        <f>адреса!$I$75</f>
        <v>20000020</v>
      </c>
      <c r="D77" s="6" t="str">
        <f>адреса!$K$75</f>
        <v>ФИО-2-20</v>
      </c>
      <c r="E77" s="6">
        <v>3551.98</v>
      </c>
      <c r="F77" s="6">
        <v>2641.5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/>
      <c r="M77" s="6">
        <v>100</v>
      </c>
      <c r="N77" s="6">
        <v>50</v>
      </c>
      <c r="O77" s="6">
        <v>0</v>
      </c>
      <c r="P77" s="6">
        <v>0</v>
      </c>
      <c r="Q77" s="6">
        <v>760.48</v>
      </c>
      <c r="R77" s="6">
        <v>0</v>
      </c>
      <c r="S77" s="6"/>
      <c r="T77" s="6">
        <v>0</v>
      </c>
      <c r="U77" s="6"/>
      <c r="V77" s="6">
        <v>3551.98</v>
      </c>
      <c r="W77" s="6">
        <v>0</v>
      </c>
      <c r="X77" s="6">
        <v>7103.96</v>
      </c>
      <c r="Y77" s="513">
        <f>IF(A77&lt;&gt;"",IF(A77=мар17!A77,0,1),IF(AND(B77=мар17!B77,C77=мар17!C77),0,1))</f>
        <v>0</v>
      </c>
      <c r="Z77" s="70" t="str">
        <f t="shared" si="9"/>
        <v>ул. Вторая д.2</v>
      </c>
      <c r="AA77" s="504">
        <f>IF($B77&lt;&gt;"",MAX(AA$7:AA76)+1,0)</f>
        <v>69</v>
      </c>
      <c r="AB77" s="502">
        <f t="shared" si="13"/>
        <v>77</v>
      </c>
      <c r="AC77" s="504">
        <f>1</f>
        <v>1</v>
      </c>
      <c r="AD77" s="103">
        <f t="shared" si="10"/>
        <v>2641.5</v>
      </c>
      <c r="AE77" s="103">
        <f t="shared" si="11"/>
        <v>0</v>
      </c>
      <c r="AF77" s="103">
        <f t="shared" si="12"/>
        <v>910.48</v>
      </c>
      <c r="AG77" s="3"/>
    </row>
    <row r="78" spans="2:33" ht="13.2" x14ac:dyDescent="0.25">
      <c r="B78" s="1" t="str">
        <f>адреса!$G$76</f>
        <v>кв.21</v>
      </c>
      <c r="C78" s="522">
        <f>адреса!$I$76</f>
        <v>20000021</v>
      </c>
      <c r="D78" s="6" t="str">
        <f>адреса!$K$76</f>
        <v>ФИО-2-21</v>
      </c>
      <c r="E78" s="6">
        <v>2482.29</v>
      </c>
      <c r="F78" s="6">
        <v>1810.93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/>
      <c r="M78" s="6">
        <v>100</v>
      </c>
      <c r="N78" s="6">
        <v>50</v>
      </c>
      <c r="O78" s="6">
        <v>0</v>
      </c>
      <c r="P78" s="6">
        <v>0</v>
      </c>
      <c r="Q78" s="6">
        <v>521.36</v>
      </c>
      <c r="R78" s="6">
        <v>0</v>
      </c>
      <c r="S78" s="6"/>
      <c r="T78" s="6">
        <v>0</v>
      </c>
      <c r="U78" s="6"/>
      <c r="V78" s="6">
        <v>2482.29</v>
      </c>
      <c r="W78" s="6">
        <v>0</v>
      </c>
      <c r="X78" s="6">
        <v>4964.58</v>
      </c>
      <c r="Y78" s="513">
        <f>IF(A78&lt;&gt;"",IF(A78=мар17!A78,0,1),IF(AND(B78=мар17!B78,C78=мар17!C78),0,1))</f>
        <v>0</v>
      </c>
      <c r="Z78" s="70" t="str">
        <f t="shared" si="9"/>
        <v>ул. Вторая д.2</v>
      </c>
      <c r="AA78" s="504">
        <f>IF($B78&lt;&gt;"",MAX(AA$7:AA77)+1,0)</f>
        <v>70</v>
      </c>
      <c r="AB78" s="502">
        <f t="shared" si="13"/>
        <v>78</v>
      </c>
      <c r="AC78" s="504">
        <f>1</f>
        <v>1</v>
      </c>
      <c r="AD78" s="103">
        <f t="shared" si="10"/>
        <v>1810.93</v>
      </c>
      <c r="AE78" s="103">
        <f t="shared" si="11"/>
        <v>0</v>
      </c>
      <c r="AF78" s="103">
        <f t="shared" si="12"/>
        <v>671.3599999999999</v>
      </c>
      <c r="AG78" s="3"/>
    </row>
    <row r="79" spans="2:33" ht="13.2" x14ac:dyDescent="0.25">
      <c r="B79" s="1" t="str">
        <f>адреса!$G$77</f>
        <v>кв.22</v>
      </c>
      <c r="C79" s="522">
        <f>адреса!$I$77</f>
        <v>20000022</v>
      </c>
      <c r="D79" s="6" t="str">
        <f>адреса!$K$77</f>
        <v>ФИО-2-22</v>
      </c>
      <c r="E79" s="6">
        <v>2149.1</v>
      </c>
      <c r="F79" s="6">
        <v>1552.22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/>
      <c r="M79" s="6">
        <v>100</v>
      </c>
      <c r="N79" s="6">
        <v>50</v>
      </c>
      <c r="O79" s="6">
        <v>0</v>
      </c>
      <c r="P79" s="6">
        <v>0</v>
      </c>
      <c r="Q79" s="6">
        <v>446.88</v>
      </c>
      <c r="R79" s="6">
        <v>0</v>
      </c>
      <c r="S79" s="6"/>
      <c r="T79" s="6">
        <v>0</v>
      </c>
      <c r="U79" s="6"/>
      <c r="V79" s="6">
        <v>2149.1</v>
      </c>
      <c r="W79" s="6">
        <v>0</v>
      </c>
      <c r="X79" s="6">
        <v>4298.2</v>
      </c>
      <c r="Y79" s="513">
        <f>IF(A79&lt;&gt;"",IF(A79=мар17!A79,0,1),IF(AND(B79=мар17!B79,C79=мар17!C79),0,1))</f>
        <v>0</v>
      </c>
      <c r="Z79" s="70" t="str">
        <f t="shared" si="9"/>
        <v>ул. Вторая д.2</v>
      </c>
      <c r="AA79" s="504">
        <f>IF($B79&lt;&gt;"",MAX(AA$7:AA78)+1,0)</f>
        <v>71</v>
      </c>
      <c r="AB79" s="502">
        <f t="shared" si="13"/>
        <v>79</v>
      </c>
      <c r="AC79" s="504">
        <f>1</f>
        <v>1</v>
      </c>
      <c r="AD79" s="103">
        <f t="shared" si="10"/>
        <v>1552.22</v>
      </c>
      <c r="AE79" s="103">
        <f t="shared" si="11"/>
        <v>0</v>
      </c>
      <c r="AF79" s="103">
        <f t="shared" si="12"/>
        <v>596.87999999999988</v>
      </c>
      <c r="AG79" s="3"/>
    </row>
    <row r="80" spans="2:33" ht="13.2" x14ac:dyDescent="0.25">
      <c r="B80" s="1" t="str">
        <f>адреса!$G$78</f>
        <v>кв.23</v>
      </c>
      <c r="C80" s="522">
        <f>адреса!$I$78</f>
        <v>20000023</v>
      </c>
      <c r="D80" s="6" t="str">
        <f>адреса!$K$78</f>
        <v>ФИО-2-23</v>
      </c>
      <c r="E80" s="6">
        <v>1943.06</v>
      </c>
      <c r="F80" s="6">
        <v>1392.24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/>
      <c r="M80" s="6">
        <v>-100</v>
      </c>
      <c r="N80" s="6">
        <v>50</v>
      </c>
      <c r="O80" s="6">
        <v>0</v>
      </c>
      <c r="P80" s="6">
        <v>0</v>
      </c>
      <c r="Q80" s="6">
        <v>400.82</v>
      </c>
      <c r="R80" s="6">
        <v>0</v>
      </c>
      <c r="S80" s="6"/>
      <c r="T80" s="6">
        <v>0</v>
      </c>
      <c r="U80" s="6"/>
      <c r="V80" s="6">
        <v>1743.06</v>
      </c>
      <c r="W80" s="6">
        <v>0</v>
      </c>
      <c r="X80" s="6">
        <v>3686.12</v>
      </c>
      <c r="Y80" s="513">
        <f>IF(A80&lt;&gt;"",IF(A80=мар17!A80,0,1),IF(AND(B80=мар17!B80,C80=мар17!C80),0,1))</f>
        <v>0</v>
      </c>
      <c r="Z80" s="70" t="str">
        <f t="shared" si="9"/>
        <v>ул. Вторая д.2</v>
      </c>
      <c r="AA80" s="504">
        <f>IF($B80&lt;&gt;"",MAX(AA$7:AA79)+1,0)</f>
        <v>72</v>
      </c>
      <c r="AB80" s="502">
        <f t="shared" si="13"/>
        <v>80</v>
      </c>
      <c r="AC80" s="504">
        <f>1</f>
        <v>1</v>
      </c>
      <c r="AD80" s="103">
        <f t="shared" si="10"/>
        <v>1392.24</v>
      </c>
      <c r="AE80" s="103">
        <f t="shared" si="11"/>
        <v>0</v>
      </c>
      <c r="AF80" s="103">
        <f t="shared" si="12"/>
        <v>350.81999999999994</v>
      </c>
      <c r="AG80" s="3"/>
    </row>
    <row r="81" spans="2:33" ht="13.2" x14ac:dyDescent="0.25">
      <c r="B81" s="1" t="str">
        <f>адреса!$G$79</f>
        <v>кв.24</v>
      </c>
      <c r="C81" s="522">
        <f>адреса!$I$79</f>
        <v>20000024</v>
      </c>
      <c r="D81" s="6" t="str">
        <f>адреса!$K$79</f>
        <v>ФИО-2-24</v>
      </c>
      <c r="E81" s="6">
        <v>2460.37</v>
      </c>
      <c r="F81" s="6">
        <v>1793.91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/>
      <c r="M81" s="6">
        <v>100</v>
      </c>
      <c r="N81" s="6">
        <v>50</v>
      </c>
      <c r="O81" s="6">
        <v>0</v>
      </c>
      <c r="P81" s="6">
        <v>0</v>
      </c>
      <c r="Q81" s="6">
        <v>516.46</v>
      </c>
      <c r="R81" s="6">
        <v>0</v>
      </c>
      <c r="S81" s="6"/>
      <c r="T81" s="6">
        <v>0</v>
      </c>
      <c r="U81" s="6"/>
      <c r="V81" s="6">
        <v>2460.37</v>
      </c>
      <c r="W81" s="6">
        <v>0</v>
      </c>
      <c r="X81" s="6">
        <v>4920.74</v>
      </c>
      <c r="Y81" s="513">
        <f>IF(A81&lt;&gt;"",IF(A81=мар17!A81,0,1),IF(AND(B81=мар17!B81,C81=мар17!C81),0,1))</f>
        <v>0</v>
      </c>
      <c r="Z81" s="70" t="str">
        <f t="shared" ref="Z81:Z127" si="14">IF(AND(A81&lt;&gt;"",B81=""),A81,Z80)</f>
        <v>ул. Вторая д.2</v>
      </c>
      <c r="AA81" s="504">
        <f>IF($B81&lt;&gt;"",MAX(AA$7:AA80)+1,0)</f>
        <v>73</v>
      </c>
      <c r="AB81" s="502">
        <f t="shared" si="13"/>
        <v>81</v>
      </c>
      <c r="AC81" s="504">
        <f>1</f>
        <v>1</v>
      </c>
      <c r="AD81" s="103">
        <f t="shared" ref="AD81:AD127" si="15">F81</f>
        <v>1793.91</v>
      </c>
      <c r="AE81" s="103">
        <f t="shared" ref="AE81:AE127" si="16">H81+I81+J81+K81+L81+O81+R81+S81</f>
        <v>0</v>
      </c>
      <c r="AF81" s="103">
        <f t="shared" ref="AF81:AF127" si="17">V81-AD81-AE81</f>
        <v>666.45999999999981</v>
      </c>
      <c r="AG81" s="3"/>
    </row>
    <row r="82" spans="2:33" ht="13.2" x14ac:dyDescent="0.25">
      <c r="B82" s="1" t="str">
        <f>адреса!$G$80</f>
        <v>кв.25</v>
      </c>
      <c r="C82" s="522">
        <f>адреса!$I$80</f>
        <v>20000025</v>
      </c>
      <c r="D82" s="6" t="str">
        <f>адреса!$K$80</f>
        <v>ФИО-2-25</v>
      </c>
      <c r="E82" s="6">
        <v>1925.52</v>
      </c>
      <c r="F82" s="6">
        <v>1378.62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/>
      <c r="M82" s="6">
        <v>100</v>
      </c>
      <c r="N82" s="6">
        <v>50</v>
      </c>
      <c r="O82" s="6">
        <v>0</v>
      </c>
      <c r="P82" s="6">
        <v>0</v>
      </c>
      <c r="Q82" s="6">
        <v>396.9</v>
      </c>
      <c r="R82" s="6">
        <v>0</v>
      </c>
      <c r="S82" s="6"/>
      <c r="T82" s="6">
        <v>0</v>
      </c>
      <c r="U82" s="6"/>
      <c r="V82" s="6">
        <v>1925.52</v>
      </c>
      <c r="W82" s="6">
        <v>0</v>
      </c>
      <c r="X82" s="6">
        <v>3851.04</v>
      </c>
      <c r="Y82" s="513">
        <f>IF(A82&lt;&gt;"",IF(A82=мар17!A82,0,1),IF(AND(B82=мар17!B82,C82=мар17!C82),0,1))</f>
        <v>0</v>
      </c>
      <c r="Z82" s="70" t="str">
        <f t="shared" si="14"/>
        <v>ул. Вторая д.2</v>
      </c>
      <c r="AA82" s="504">
        <f>IF($B82&lt;&gt;"",MAX(AA$7:AA81)+1,0)</f>
        <v>74</v>
      </c>
      <c r="AB82" s="502">
        <f t="shared" si="13"/>
        <v>82</v>
      </c>
      <c r="AC82" s="504">
        <f>1</f>
        <v>1</v>
      </c>
      <c r="AD82" s="103">
        <f t="shared" si="15"/>
        <v>1378.62</v>
      </c>
      <c r="AE82" s="103">
        <f t="shared" si="16"/>
        <v>0</v>
      </c>
      <c r="AF82" s="103">
        <f t="shared" si="17"/>
        <v>546.90000000000009</v>
      </c>
      <c r="AG82" s="3"/>
    </row>
    <row r="83" spans="2:33" ht="13.2" x14ac:dyDescent="0.25">
      <c r="B83" s="1" t="str">
        <f>адреса!$G$81</f>
        <v>кв.26</v>
      </c>
      <c r="C83" s="522">
        <f>адреса!$I$81</f>
        <v>20000026</v>
      </c>
      <c r="D83" s="6" t="str">
        <f>адреса!$K$81</f>
        <v>ФИО-2-26</v>
      </c>
      <c r="E83" s="6">
        <v>1956.21</v>
      </c>
      <c r="F83" s="6">
        <v>1402.45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/>
      <c r="M83" s="6">
        <v>100</v>
      </c>
      <c r="N83" s="6">
        <v>50</v>
      </c>
      <c r="O83" s="6">
        <v>0</v>
      </c>
      <c r="P83" s="6">
        <v>0</v>
      </c>
      <c r="Q83" s="6">
        <v>403.76</v>
      </c>
      <c r="R83" s="6">
        <v>0</v>
      </c>
      <c r="S83" s="6"/>
      <c r="T83" s="6">
        <v>0</v>
      </c>
      <c r="U83" s="6"/>
      <c r="V83" s="6">
        <v>1956.21</v>
      </c>
      <c r="W83" s="6">
        <v>0</v>
      </c>
      <c r="X83" s="6">
        <v>3912.42</v>
      </c>
      <c r="Y83" s="513">
        <f>IF(A83&lt;&gt;"",IF(A83=мар17!A83,0,1),IF(AND(B83=мар17!B83,C83=мар17!C83),0,1))</f>
        <v>0</v>
      </c>
      <c r="Z83" s="70" t="str">
        <f t="shared" si="14"/>
        <v>ул. Вторая д.2</v>
      </c>
      <c r="AA83" s="504">
        <f>IF($B83&lt;&gt;"",MAX(AA$7:AA82)+1,0)</f>
        <v>75</v>
      </c>
      <c r="AB83" s="502">
        <f t="shared" si="13"/>
        <v>83</v>
      </c>
      <c r="AC83" s="504">
        <f>1</f>
        <v>1</v>
      </c>
      <c r="AD83" s="103">
        <f t="shared" si="15"/>
        <v>1402.45</v>
      </c>
      <c r="AE83" s="103">
        <f t="shared" si="16"/>
        <v>0</v>
      </c>
      <c r="AF83" s="103">
        <f t="shared" si="17"/>
        <v>553.76</v>
      </c>
      <c r="AG83" s="3"/>
    </row>
    <row r="84" spans="2:33" ht="13.2" x14ac:dyDescent="0.25">
      <c r="B84" s="1" t="str">
        <f>адреса!$G$82</f>
        <v>кв.27</v>
      </c>
      <c r="C84" s="522">
        <f>адреса!$I$82</f>
        <v>20000027</v>
      </c>
      <c r="D84" s="6" t="str">
        <f>адреса!$K$82</f>
        <v>ФИО-2-27</v>
      </c>
      <c r="E84" s="6">
        <v>1618.64</v>
      </c>
      <c r="F84" s="6">
        <v>1140.3399999999999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/>
      <c r="M84" s="6">
        <v>100</v>
      </c>
      <c r="N84" s="6">
        <v>50</v>
      </c>
      <c r="O84" s="6">
        <v>0</v>
      </c>
      <c r="P84" s="6">
        <v>0</v>
      </c>
      <c r="Q84" s="6">
        <v>328.3</v>
      </c>
      <c r="R84" s="6">
        <v>0</v>
      </c>
      <c r="S84" s="6"/>
      <c r="T84" s="6">
        <v>0</v>
      </c>
      <c r="U84" s="6"/>
      <c r="V84" s="6">
        <v>1618.64</v>
      </c>
      <c r="W84" s="6">
        <v>0</v>
      </c>
      <c r="X84" s="6">
        <v>3237.28</v>
      </c>
      <c r="Y84" s="513">
        <f>IF(A84&lt;&gt;"",IF(A84=мар17!A84,0,1),IF(AND(B84=мар17!B84,C84=мар17!C84),0,1))</f>
        <v>0</v>
      </c>
      <c r="Z84" s="70" t="str">
        <f t="shared" si="14"/>
        <v>ул. Вторая д.2</v>
      </c>
      <c r="AA84" s="504">
        <f>IF($B84&lt;&gt;"",MAX(AA$7:AA83)+1,0)</f>
        <v>76</v>
      </c>
      <c r="AB84" s="502">
        <f t="shared" si="13"/>
        <v>84</v>
      </c>
      <c r="AC84" s="504">
        <f>1</f>
        <v>1</v>
      </c>
      <c r="AD84" s="103">
        <f t="shared" si="15"/>
        <v>1140.3399999999999</v>
      </c>
      <c r="AE84" s="103">
        <f t="shared" si="16"/>
        <v>0</v>
      </c>
      <c r="AF84" s="103">
        <f t="shared" si="17"/>
        <v>478.30000000000018</v>
      </c>
      <c r="AG84" s="3"/>
    </row>
    <row r="85" spans="2:33" ht="13.2" x14ac:dyDescent="0.25">
      <c r="B85" s="1" t="str">
        <f>адреса!$G$83</f>
        <v>кв.28</v>
      </c>
      <c r="C85" s="522">
        <f>адреса!$I$83</f>
        <v>20000028</v>
      </c>
      <c r="D85" s="6" t="str">
        <f>адреса!$K$83</f>
        <v>ФИО-2-28</v>
      </c>
      <c r="E85" s="6">
        <v>3534.45</v>
      </c>
      <c r="F85" s="6">
        <v>2627.89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/>
      <c r="M85" s="6">
        <v>100</v>
      </c>
      <c r="N85" s="6">
        <v>50</v>
      </c>
      <c r="O85" s="6">
        <v>0</v>
      </c>
      <c r="P85" s="6">
        <v>0</v>
      </c>
      <c r="Q85" s="6">
        <v>756.56</v>
      </c>
      <c r="R85" s="6">
        <v>0</v>
      </c>
      <c r="S85" s="6"/>
      <c r="T85" s="6">
        <v>0</v>
      </c>
      <c r="U85" s="6"/>
      <c r="V85" s="6">
        <v>3534.45</v>
      </c>
      <c r="W85" s="6">
        <v>0</v>
      </c>
      <c r="X85" s="6">
        <v>7068.9</v>
      </c>
      <c r="Y85" s="513">
        <f>IF(A85&lt;&gt;"",IF(A85=мар17!A85,0,1),IF(AND(B85=мар17!B85,C85=мар17!C85),0,1))</f>
        <v>0</v>
      </c>
      <c r="Z85" s="70" t="str">
        <f t="shared" si="14"/>
        <v>ул. Вторая д.2</v>
      </c>
      <c r="AA85" s="504">
        <f>IF($B85&lt;&gt;"",MAX(AA$7:AA84)+1,0)</f>
        <v>77</v>
      </c>
      <c r="AB85" s="502">
        <f t="shared" si="13"/>
        <v>85</v>
      </c>
      <c r="AC85" s="504">
        <f>1</f>
        <v>1</v>
      </c>
      <c r="AD85" s="103">
        <f t="shared" si="15"/>
        <v>2627.89</v>
      </c>
      <c r="AE85" s="103">
        <f t="shared" si="16"/>
        <v>0</v>
      </c>
      <c r="AF85" s="103">
        <f t="shared" si="17"/>
        <v>906.56</v>
      </c>
      <c r="AG85" s="3"/>
    </row>
    <row r="86" spans="2:33" ht="13.2" x14ac:dyDescent="0.25">
      <c r="B86" s="1" t="str">
        <f>адреса!$G$84</f>
        <v>кв.29</v>
      </c>
      <c r="C86" s="522">
        <f>адреса!$I$84</f>
        <v>20000029</v>
      </c>
      <c r="D86" s="6" t="str">
        <f>адреса!$K$84</f>
        <v>ФИО-2-29</v>
      </c>
      <c r="E86" s="6">
        <v>2491.06</v>
      </c>
      <c r="F86" s="6">
        <v>1817.74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6"/>
      <c r="M86" s="6">
        <v>100</v>
      </c>
      <c r="N86" s="6">
        <v>50</v>
      </c>
      <c r="O86" s="6">
        <v>0</v>
      </c>
      <c r="P86" s="6">
        <v>0</v>
      </c>
      <c r="Q86" s="6">
        <v>523.32000000000005</v>
      </c>
      <c r="R86" s="6">
        <v>0</v>
      </c>
      <c r="S86" s="6"/>
      <c r="T86" s="6">
        <v>0</v>
      </c>
      <c r="U86" s="6"/>
      <c r="V86" s="6">
        <v>2491.06</v>
      </c>
      <c r="W86" s="6">
        <v>0</v>
      </c>
      <c r="X86" s="6">
        <v>4982.12</v>
      </c>
      <c r="Y86" s="513">
        <f>IF(A86&lt;&gt;"",IF(A86=мар17!A86,0,1),IF(AND(B86=мар17!B86,C86=мар17!C86),0,1))</f>
        <v>0</v>
      </c>
      <c r="Z86" s="70" t="str">
        <f t="shared" si="14"/>
        <v>ул. Вторая д.2</v>
      </c>
      <c r="AA86" s="504">
        <f>IF($B86&lt;&gt;"",MAX(AA$7:AA85)+1,0)</f>
        <v>78</v>
      </c>
      <c r="AB86" s="502">
        <f t="shared" si="13"/>
        <v>86</v>
      </c>
      <c r="AC86" s="504">
        <f>1</f>
        <v>1</v>
      </c>
      <c r="AD86" s="103">
        <f t="shared" si="15"/>
        <v>1817.74</v>
      </c>
      <c r="AE86" s="103">
        <f t="shared" si="16"/>
        <v>0</v>
      </c>
      <c r="AF86" s="103">
        <f t="shared" si="17"/>
        <v>673.31999999999994</v>
      </c>
      <c r="AG86" s="3"/>
    </row>
    <row r="87" spans="2:33" ht="13.2" x14ac:dyDescent="0.25">
      <c r="B87" s="1" t="str">
        <f>адреса!$G$85</f>
        <v>кв.30</v>
      </c>
      <c r="C87" s="522">
        <f>адреса!$I$85</f>
        <v>20000030</v>
      </c>
      <c r="D87" s="6" t="str">
        <f>адреса!$K$85</f>
        <v>ФИО-2-30</v>
      </c>
      <c r="E87" s="6">
        <v>2153.4899999999998</v>
      </c>
      <c r="F87" s="6">
        <v>1555.63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/>
      <c r="M87" s="6">
        <v>100</v>
      </c>
      <c r="N87" s="6">
        <v>50</v>
      </c>
      <c r="O87" s="6">
        <v>0</v>
      </c>
      <c r="P87" s="6">
        <v>0</v>
      </c>
      <c r="Q87" s="6">
        <v>447.86</v>
      </c>
      <c r="R87" s="6">
        <v>0</v>
      </c>
      <c r="S87" s="6"/>
      <c r="T87" s="6">
        <v>0</v>
      </c>
      <c r="U87" s="6"/>
      <c r="V87" s="6">
        <v>2153.4899999999998</v>
      </c>
      <c r="W87" s="6">
        <v>0</v>
      </c>
      <c r="X87" s="6">
        <v>4306.9799999999996</v>
      </c>
      <c r="Y87" s="513">
        <f>IF(A87&lt;&gt;"",IF(A87=мар17!A87,0,1),IF(AND(B87=мар17!B87,C87=мар17!C87),0,1))</f>
        <v>0</v>
      </c>
      <c r="Z87" s="70" t="str">
        <f t="shared" si="14"/>
        <v>ул. Вторая д.2</v>
      </c>
      <c r="AA87" s="504">
        <f>IF($B87&lt;&gt;"",MAX(AA$7:AA86)+1,0)</f>
        <v>79</v>
      </c>
      <c r="AB87" s="502">
        <f t="shared" si="13"/>
        <v>87</v>
      </c>
      <c r="AC87" s="504">
        <f>1</f>
        <v>1</v>
      </c>
      <c r="AD87" s="103">
        <f t="shared" si="15"/>
        <v>1555.63</v>
      </c>
      <c r="AE87" s="103">
        <f t="shared" si="16"/>
        <v>0</v>
      </c>
      <c r="AF87" s="103">
        <f t="shared" si="17"/>
        <v>597.85999999999967</v>
      </c>
      <c r="AG87" s="3"/>
    </row>
    <row r="88" spans="2:33" ht="13.2" x14ac:dyDescent="0.25">
      <c r="B88" s="1" t="str">
        <f>адреса!$G$86</f>
        <v>кв.31</v>
      </c>
      <c r="C88" s="522">
        <f>адреса!$I$86</f>
        <v>20000031</v>
      </c>
      <c r="D88" s="6" t="str">
        <f>адреса!$K$86</f>
        <v>ФИО-2-31</v>
      </c>
      <c r="E88" s="6">
        <v>1929.9</v>
      </c>
      <c r="F88" s="6">
        <v>1382.02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/>
      <c r="M88" s="6">
        <v>100</v>
      </c>
      <c r="N88" s="6">
        <v>50</v>
      </c>
      <c r="O88" s="6">
        <v>0</v>
      </c>
      <c r="P88" s="6">
        <v>0</v>
      </c>
      <c r="Q88" s="6">
        <v>397.88</v>
      </c>
      <c r="R88" s="6">
        <v>0</v>
      </c>
      <c r="S88" s="6"/>
      <c r="T88" s="6">
        <v>0</v>
      </c>
      <c r="U88" s="6"/>
      <c r="V88" s="6">
        <v>1929.9</v>
      </c>
      <c r="W88" s="6">
        <v>950.67</v>
      </c>
      <c r="X88" s="6">
        <v>2909.13</v>
      </c>
      <c r="Y88" s="513">
        <f>IF(A88&lt;&gt;"",IF(A88=мар17!A88,0,1),IF(AND(B88=мар17!B88,C88=мар17!C88),0,1))</f>
        <v>0</v>
      </c>
      <c r="Z88" s="70" t="str">
        <f t="shared" si="14"/>
        <v>ул. Вторая д.2</v>
      </c>
      <c r="AA88" s="504">
        <f>IF($B88&lt;&gt;"",MAX(AA$7:AA87)+1,0)</f>
        <v>80</v>
      </c>
      <c r="AB88" s="502">
        <f t="shared" si="13"/>
        <v>88</v>
      </c>
      <c r="AC88" s="504">
        <f>1</f>
        <v>1</v>
      </c>
      <c r="AD88" s="103">
        <f t="shared" si="15"/>
        <v>1382.02</v>
      </c>
      <c r="AE88" s="103">
        <f t="shared" si="16"/>
        <v>0</v>
      </c>
      <c r="AF88" s="103">
        <f t="shared" si="17"/>
        <v>547.88000000000011</v>
      </c>
      <c r="AG88" s="3"/>
    </row>
    <row r="89" spans="2:33" ht="13.2" x14ac:dyDescent="0.25">
      <c r="B89" s="1" t="str">
        <f>адреса!$G$87</f>
        <v>кв.32</v>
      </c>
      <c r="C89" s="522">
        <f>адреса!$I$87</f>
        <v>20000032</v>
      </c>
      <c r="D89" s="6" t="str">
        <f>адреса!$K$87</f>
        <v>ФИО-2-32</v>
      </c>
      <c r="E89" s="6">
        <v>2442.83</v>
      </c>
      <c r="F89" s="6">
        <v>1780.29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/>
      <c r="M89" s="6">
        <v>100</v>
      </c>
      <c r="N89" s="6">
        <v>50</v>
      </c>
      <c r="O89" s="6">
        <v>0</v>
      </c>
      <c r="P89" s="6">
        <v>0</v>
      </c>
      <c r="Q89" s="6">
        <v>512.54</v>
      </c>
      <c r="R89" s="6">
        <v>0</v>
      </c>
      <c r="S89" s="6"/>
      <c r="T89" s="6">
        <v>0</v>
      </c>
      <c r="U89" s="6"/>
      <c r="V89" s="6">
        <v>2442.83</v>
      </c>
      <c r="W89" s="6">
        <v>0</v>
      </c>
      <c r="X89" s="6">
        <v>4885.66</v>
      </c>
      <c r="Y89" s="513">
        <f>IF(A89&lt;&gt;"",IF(A89=мар17!A89,0,1),IF(AND(B89=мар17!B89,C89=мар17!C89),0,1))</f>
        <v>0</v>
      </c>
      <c r="Z89" s="70" t="str">
        <f t="shared" si="14"/>
        <v>ул. Вторая д.2</v>
      </c>
      <c r="AA89" s="504">
        <f>IF($B89&lt;&gt;"",MAX(AA$7:AA88)+1,0)</f>
        <v>81</v>
      </c>
      <c r="AB89" s="502">
        <f t="shared" si="13"/>
        <v>89</v>
      </c>
      <c r="AC89" s="504">
        <f>1</f>
        <v>1</v>
      </c>
      <c r="AD89" s="103">
        <f t="shared" si="15"/>
        <v>1780.29</v>
      </c>
      <c r="AE89" s="103">
        <f t="shared" si="16"/>
        <v>0</v>
      </c>
      <c r="AF89" s="103">
        <f t="shared" si="17"/>
        <v>662.54</v>
      </c>
      <c r="AG89" s="3"/>
    </row>
    <row r="90" spans="2:33" ht="13.2" x14ac:dyDescent="0.25">
      <c r="B90" s="1" t="str">
        <f>адреса!$G$88</f>
        <v>кв.33</v>
      </c>
      <c r="C90" s="522">
        <f>адреса!$I$88</f>
        <v>20000033</v>
      </c>
      <c r="D90" s="6" t="str">
        <f>адреса!$K$88</f>
        <v>ФИО-2-33</v>
      </c>
      <c r="E90" s="6">
        <v>2460.37</v>
      </c>
      <c r="F90" s="6">
        <v>1793.91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/>
      <c r="M90" s="6">
        <v>100</v>
      </c>
      <c r="N90" s="6">
        <v>50</v>
      </c>
      <c r="O90" s="6">
        <v>0</v>
      </c>
      <c r="P90" s="6">
        <v>0</v>
      </c>
      <c r="Q90" s="6">
        <v>516.46</v>
      </c>
      <c r="R90" s="6">
        <v>0</v>
      </c>
      <c r="S90" s="6"/>
      <c r="T90" s="6">
        <v>0</v>
      </c>
      <c r="U90" s="6"/>
      <c r="V90" s="6">
        <v>2460.37</v>
      </c>
      <c r="W90" s="6">
        <v>0</v>
      </c>
      <c r="X90" s="6">
        <v>4920.74</v>
      </c>
      <c r="Y90" s="513">
        <f>IF(A90&lt;&gt;"",IF(A90=мар17!A90,0,1),IF(AND(B90=мар17!B90,C90=мар17!C90),0,1))</f>
        <v>0</v>
      </c>
      <c r="Z90" s="70" t="str">
        <f t="shared" si="14"/>
        <v>ул. Вторая д.2</v>
      </c>
      <c r="AA90" s="504">
        <f>IF($B90&lt;&gt;"",MAX(AA$7:AA89)+1,0)</f>
        <v>82</v>
      </c>
      <c r="AB90" s="502">
        <f t="shared" si="13"/>
        <v>90</v>
      </c>
      <c r="AC90" s="504">
        <f>1</f>
        <v>1</v>
      </c>
      <c r="AD90" s="103">
        <f t="shared" si="15"/>
        <v>1793.91</v>
      </c>
      <c r="AE90" s="103">
        <f t="shared" si="16"/>
        <v>0</v>
      </c>
      <c r="AF90" s="103">
        <f t="shared" si="17"/>
        <v>666.45999999999981</v>
      </c>
      <c r="AG90" s="3"/>
    </row>
    <row r="91" spans="2:33" ht="13.2" x14ac:dyDescent="0.25">
      <c r="B91" s="1" t="str">
        <f>адреса!$G$89</f>
        <v>кв.34</v>
      </c>
      <c r="C91" s="522">
        <f>адреса!$I$89</f>
        <v>20000034</v>
      </c>
      <c r="D91" s="6" t="str">
        <f>адреса!$K$89</f>
        <v>ФИО-2-34</v>
      </c>
      <c r="E91" s="6">
        <v>1929.9</v>
      </c>
      <c r="F91" s="6">
        <v>1382.02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/>
      <c r="M91" s="6">
        <v>100</v>
      </c>
      <c r="N91" s="6">
        <v>50</v>
      </c>
      <c r="O91" s="6">
        <v>0</v>
      </c>
      <c r="P91" s="6">
        <v>0</v>
      </c>
      <c r="Q91" s="6">
        <v>397.88</v>
      </c>
      <c r="R91" s="6">
        <v>0</v>
      </c>
      <c r="S91" s="6"/>
      <c r="T91" s="6">
        <v>0</v>
      </c>
      <c r="U91" s="6"/>
      <c r="V91" s="6">
        <v>1929.9</v>
      </c>
      <c r="W91" s="6">
        <v>0</v>
      </c>
      <c r="X91" s="6">
        <v>3859.8</v>
      </c>
      <c r="Y91" s="513">
        <f>IF(A91&lt;&gt;"",IF(A91=мар17!A91,0,1),IF(AND(B91=мар17!B91,C91=мар17!C91),0,1))</f>
        <v>0</v>
      </c>
      <c r="Z91" s="70" t="str">
        <f t="shared" si="14"/>
        <v>ул. Вторая д.2</v>
      </c>
      <c r="AA91" s="504">
        <f>IF($B91&lt;&gt;"",MAX(AA$7:AA90)+1,0)</f>
        <v>83</v>
      </c>
      <c r="AB91" s="502">
        <f t="shared" si="13"/>
        <v>91</v>
      </c>
      <c r="AC91" s="504">
        <f>1</f>
        <v>1</v>
      </c>
      <c r="AD91" s="103">
        <f t="shared" si="15"/>
        <v>1382.02</v>
      </c>
      <c r="AE91" s="103">
        <f t="shared" si="16"/>
        <v>0</v>
      </c>
      <c r="AF91" s="103">
        <f t="shared" si="17"/>
        <v>547.88000000000011</v>
      </c>
      <c r="AG91" s="3"/>
    </row>
    <row r="92" spans="2:33" ht="13.2" x14ac:dyDescent="0.25">
      <c r="B92" s="1" t="str">
        <f>адреса!$G$90</f>
        <v>кв.35</v>
      </c>
      <c r="C92" s="522">
        <f>адреса!$I$90</f>
        <v>20000035</v>
      </c>
      <c r="D92" s="6" t="str">
        <f>адреса!$K$90</f>
        <v>ФИО-2-35</v>
      </c>
      <c r="E92" s="6">
        <v>1951.82</v>
      </c>
      <c r="F92" s="6">
        <v>1399.04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/>
      <c r="M92" s="6">
        <v>100</v>
      </c>
      <c r="N92" s="6">
        <v>50</v>
      </c>
      <c r="O92" s="6">
        <v>0</v>
      </c>
      <c r="P92" s="6">
        <v>0</v>
      </c>
      <c r="Q92" s="6">
        <v>402.78</v>
      </c>
      <c r="R92" s="6">
        <v>0</v>
      </c>
      <c r="S92" s="6"/>
      <c r="T92" s="6">
        <v>0</v>
      </c>
      <c r="U92" s="6"/>
      <c r="V92" s="6">
        <v>1951.82</v>
      </c>
      <c r="W92" s="6">
        <v>0</v>
      </c>
      <c r="X92" s="6">
        <v>3903.64</v>
      </c>
      <c r="Y92" s="513">
        <f>IF(A92&lt;&gt;"",IF(A92=мар17!A92,0,1),IF(AND(B92=мар17!B92,C92=мар17!C92),0,1))</f>
        <v>0</v>
      </c>
      <c r="Z92" s="70" t="str">
        <f t="shared" si="14"/>
        <v>ул. Вторая д.2</v>
      </c>
      <c r="AA92" s="504">
        <f>IF($B92&lt;&gt;"",MAX(AA$7:AA91)+1,0)</f>
        <v>84</v>
      </c>
      <c r="AB92" s="502">
        <f t="shared" si="13"/>
        <v>92</v>
      </c>
      <c r="AC92" s="504">
        <f>1</f>
        <v>1</v>
      </c>
      <c r="AD92" s="103">
        <f t="shared" si="15"/>
        <v>1399.04</v>
      </c>
      <c r="AE92" s="103">
        <f t="shared" si="16"/>
        <v>0</v>
      </c>
      <c r="AF92" s="103">
        <f t="shared" si="17"/>
        <v>552.78</v>
      </c>
      <c r="AG92" s="3"/>
    </row>
    <row r="93" spans="2:33" ht="13.2" x14ac:dyDescent="0.25">
      <c r="B93" s="1" t="str">
        <f>адреса!$G$91</f>
        <v>кв.36</v>
      </c>
      <c r="C93" s="522">
        <f>адреса!$I$91</f>
        <v>20000036</v>
      </c>
      <c r="D93" s="6" t="str">
        <f>адреса!$K$91</f>
        <v>ФИО-2-36</v>
      </c>
      <c r="E93" s="6">
        <v>1627.41</v>
      </c>
      <c r="F93" s="6">
        <v>810.15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/>
      <c r="M93" s="6">
        <v>23.33</v>
      </c>
      <c r="N93" s="6">
        <v>50</v>
      </c>
      <c r="O93" s="6">
        <v>0</v>
      </c>
      <c r="P93" s="6">
        <v>0</v>
      </c>
      <c r="Q93" s="6">
        <v>330.26</v>
      </c>
      <c r="R93" s="6">
        <v>0</v>
      </c>
      <c r="S93" s="6"/>
      <c r="T93" s="6">
        <v>0</v>
      </c>
      <c r="U93" s="6"/>
      <c r="V93" s="6">
        <v>1213.74</v>
      </c>
      <c r="W93" s="6">
        <v>897.6</v>
      </c>
      <c r="X93" s="6">
        <v>1943.55</v>
      </c>
      <c r="Y93" s="513">
        <f>IF(A93&lt;&gt;"",IF(A93=мар17!A93,0,1),IF(AND(B93=мар17!B93,C93=мар17!C93),0,1))</f>
        <v>0</v>
      </c>
      <c r="Z93" s="70" t="str">
        <f t="shared" si="14"/>
        <v>ул. Вторая д.2</v>
      </c>
      <c r="AA93" s="504">
        <f>IF($B93&lt;&gt;"",MAX(AA$7:AA92)+1,0)</f>
        <v>85</v>
      </c>
      <c r="AB93" s="502">
        <f t="shared" si="13"/>
        <v>93</v>
      </c>
      <c r="AC93" s="504">
        <f>1</f>
        <v>1</v>
      </c>
      <c r="AD93" s="103">
        <f t="shared" si="15"/>
        <v>810.15</v>
      </c>
      <c r="AE93" s="103">
        <f t="shared" si="16"/>
        <v>0</v>
      </c>
      <c r="AF93" s="103">
        <f t="shared" si="17"/>
        <v>403.59000000000003</v>
      </c>
      <c r="AG93" s="3"/>
    </row>
    <row r="94" spans="2:33" ht="13.2" x14ac:dyDescent="0.25">
      <c r="B94" s="1" t="str">
        <f>адреса!$G$92</f>
        <v>кв.37</v>
      </c>
      <c r="C94" s="522">
        <f>адреса!$I$92</f>
        <v>20000037</v>
      </c>
      <c r="D94" s="6" t="str">
        <f>адреса!$K$92</f>
        <v>ФИО-2-37</v>
      </c>
      <c r="E94" s="6">
        <v>3556.37</v>
      </c>
      <c r="F94" s="6">
        <v>2644.91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/>
      <c r="M94" s="6">
        <v>100</v>
      </c>
      <c r="N94" s="6">
        <v>50</v>
      </c>
      <c r="O94" s="6">
        <v>0</v>
      </c>
      <c r="P94" s="6">
        <v>0</v>
      </c>
      <c r="Q94" s="6">
        <v>761.46</v>
      </c>
      <c r="R94" s="6">
        <v>0</v>
      </c>
      <c r="S94" s="6"/>
      <c r="T94" s="6">
        <v>0</v>
      </c>
      <c r="U94" s="6"/>
      <c r="V94" s="6">
        <v>3556.37</v>
      </c>
      <c r="W94" s="6">
        <v>0</v>
      </c>
      <c r="X94" s="6">
        <v>7112.74</v>
      </c>
      <c r="Y94" s="513">
        <f>IF(A94&lt;&gt;"",IF(A94=мар17!A94,0,1),IF(AND(B94=мар17!B94,C94=мар17!C94),0,1))</f>
        <v>0</v>
      </c>
      <c r="Z94" s="70" t="str">
        <f t="shared" si="14"/>
        <v>ул. Вторая д.2</v>
      </c>
      <c r="AA94" s="504">
        <f>IF($B94&lt;&gt;"",MAX(AA$7:AA93)+1,0)</f>
        <v>86</v>
      </c>
      <c r="AB94" s="502">
        <f t="shared" si="13"/>
        <v>94</v>
      </c>
      <c r="AC94" s="504">
        <f>1</f>
        <v>1</v>
      </c>
      <c r="AD94" s="103">
        <f t="shared" si="15"/>
        <v>2644.91</v>
      </c>
      <c r="AE94" s="103">
        <f t="shared" si="16"/>
        <v>0</v>
      </c>
      <c r="AF94" s="103">
        <f t="shared" si="17"/>
        <v>911.46</v>
      </c>
      <c r="AG94" s="3"/>
    </row>
    <row r="95" spans="2:33" ht="13.2" x14ac:dyDescent="0.25">
      <c r="B95" s="1" t="str">
        <f>адреса!$G$93</f>
        <v>кв.38</v>
      </c>
      <c r="C95" s="522">
        <f>адреса!$I$93</f>
        <v>20000038</v>
      </c>
      <c r="D95" s="6" t="str">
        <f>адреса!$K$93</f>
        <v>ФИО-2-38</v>
      </c>
      <c r="E95" s="6">
        <v>2486.67</v>
      </c>
      <c r="F95" s="6">
        <v>1814.33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/>
      <c r="M95" s="6">
        <v>100</v>
      </c>
      <c r="N95" s="6">
        <v>50</v>
      </c>
      <c r="O95" s="6">
        <v>0</v>
      </c>
      <c r="P95" s="6">
        <v>0</v>
      </c>
      <c r="Q95" s="6">
        <v>522.34</v>
      </c>
      <c r="R95" s="6">
        <v>0</v>
      </c>
      <c r="S95" s="6"/>
      <c r="T95" s="6">
        <v>0</v>
      </c>
      <c r="U95" s="6"/>
      <c r="V95" s="6">
        <v>2486.67</v>
      </c>
      <c r="W95" s="6">
        <v>0</v>
      </c>
      <c r="X95" s="6">
        <v>4973.34</v>
      </c>
      <c r="Y95" s="513">
        <f>IF(A95&lt;&gt;"",IF(A95=мар17!A95,0,1),IF(AND(B95=мар17!B95,C95=мар17!C95),0,1))</f>
        <v>0</v>
      </c>
      <c r="Z95" s="70" t="str">
        <f t="shared" si="14"/>
        <v>ул. Вторая д.2</v>
      </c>
      <c r="AA95" s="504">
        <f>IF($B95&lt;&gt;"",MAX(AA$7:AA94)+1,0)</f>
        <v>87</v>
      </c>
      <c r="AB95" s="502">
        <f t="shared" si="13"/>
        <v>95</v>
      </c>
      <c r="AC95" s="504">
        <f>1</f>
        <v>1</v>
      </c>
      <c r="AD95" s="103">
        <f t="shared" si="15"/>
        <v>1814.33</v>
      </c>
      <c r="AE95" s="103">
        <f t="shared" si="16"/>
        <v>0</v>
      </c>
      <c r="AF95" s="103">
        <f t="shared" si="17"/>
        <v>672.34000000000015</v>
      </c>
      <c r="AG95" s="3"/>
    </row>
    <row r="96" spans="2:33" ht="13.2" x14ac:dyDescent="0.25">
      <c r="B96" s="1" t="str">
        <f>адреса!$G$94</f>
        <v>кв.39</v>
      </c>
      <c r="C96" s="522">
        <f>адреса!$I$94</f>
        <v>20000039</v>
      </c>
      <c r="D96" s="6" t="str">
        <f>адреса!$K$94</f>
        <v>ФИО-2-39</v>
      </c>
      <c r="E96" s="6">
        <v>2153.4899999999998</v>
      </c>
      <c r="F96" s="6">
        <v>1555.63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/>
      <c r="M96" s="6">
        <v>100</v>
      </c>
      <c r="N96" s="6">
        <v>50</v>
      </c>
      <c r="O96" s="6">
        <v>0</v>
      </c>
      <c r="P96" s="6">
        <v>0</v>
      </c>
      <c r="Q96" s="6">
        <v>447.86</v>
      </c>
      <c r="R96" s="6">
        <v>0</v>
      </c>
      <c r="S96" s="6"/>
      <c r="T96" s="6">
        <v>0</v>
      </c>
      <c r="U96" s="6"/>
      <c r="V96" s="6">
        <v>2153.4899999999998</v>
      </c>
      <c r="W96" s="6">
        <v>0</v>
      </c>
      <c r="X96" s="6">
        <v>4306.9799999999996</v>
      </c>
      <c r="Y96" s="513">
        <f>IF(A96&lt;&gt;"",IF(A96=мар17!A96,0,1),IF(AND(B96=мар17!B96,C96=мар17!C96),0,1))</f>
        <v>0</v>
      </c>
      <c r="Z96" s="70" t="str">
        <f t="shared" si="14"/>
        <v>ул. Вторая д.2</v>
      </c>
      <c r="AA96" s="504">
        <f>IF($B96&lt;&gt;"",MAX(AA$7:AA95)+1,0)</f>
        <v>88</v>
      </c>
      <c r="AB96" s="502">
        <f t="shared" si="13"/>
        <v>96</v>
      </c>
      <c r="AC96" s="504">
        <f>1</f>
        <v>1</v>
      </c>
      <c r="AD96" s="103">
        <f t="shared" si="15"/>
        <v>1555.63</v>
      </c>
      <c r="AE96" s="103">
        <f t="shared" si="16"/>
        <v>0</v>
      </c>
      <c r="AF96" s="103">
        <f t="shared" si="17"/>
        <v>597.85999999999967</v>
      </c>
      <c r="AG96" s="3"/>
    </row>
    <row r="97" spans="1:33" ht="13.2" x14ac:dyDescent="0.25">
      <c r="B97" s="1" t="str">
        <f>адреса!$G$95</f>
        <v>кв.40</v>
      </c>
      <c r="C97" s="522">
        <f>адреса!$I$95</f>
        <v>20000040</v>
      </c>
      <c r="D97" s="6" t="str">
        <f>адреса!$K$95</f>
        <v>ФИО-2-40</v>
      </c>
      <c r="E97" s="6">
        <v>1938.67</v>
      </c>
      <c r="F97" s="6">
        <v>1388.83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/>
      <c r="M97" s="6">
        <v>100</v>
      </c>
      <c r="N97" s="6">
        <v>50</v>
      </c>
      <c r="O97" s="6">
        <v>0</v>
      </c>
      <c r="P97" s="6">
        <v>0</v>
      </c>
      <c r="Q97" s="6">
        <v>399.84</v>
      </c>
      <c r="R97" s="6">
        <v>0</v>
      </c>
      <c r="S97" s="6"/>
      <c r="T97" s="6">
        <v>0</v>
      </c>
      <c r="U97" s="6"/>
      <c r="V97" s="6">
        <v>1938.67</v>
      </c>
      <c r="W97" s="6">
        <v>1055.0999999999999</v>
      </c>
      <c r="X97" s="6">
        <v>2822.24</v>
      </c>
      <c r="Y97" s="513">
        <f>IF(A97&lt;&gt;"",IF(A97=мар17!A97,0,1),IF(AND(B97=мар17!B97,C97=мар17!C97),0,1))</f>
        <v>0</v>
      </c>
      <c r="Z97" s="70" t="str">
        <f t="shared" si="14"/>
        <v>ул. Вторая д.2</v>
      </c>
      <c r="AA97" s="504">
        <f>IF($B97&lt;&gt;"",MAX(AA$7:AA96)+1,0)</f>
        <v>89</v>
      </c>
      <c r="AB97" s="502">
        <f t="shared" si="13"/>
        <v>97</v>
      </c>
      <c r="AC97" s="504">
        <f>1</f>
        <v>1</v>
      </c>
      <c r="AD97" s="103">
        <f t="shared" si="15"/>
        <v>1388.83</v>
      </c>
      <c r="AE97" s="103">
        <f t="shared" si="16"/>
        <v>0</v>
      </c>
      <c r="AF97" s="103">
        <f t="shared" si="17"/>
        <v>549.84000000000015</v>
      </c>
      <c r="AG97" s="3"/>
    </row>
    <row r="98" spans="1:33" ht="13.2" x14ac:dyDescent="0.25">
      <c r="B98" s="1" t="str">
        <f>адреса!$G$96</f>
        <v>кв.41</v>
      </c>
      <c r="C98" s="522">
        <f>адреса!$I$96</f>
        <v>20000041</v>
      </c>
      <c r="D98" s="6" t="str">
        <f>адреса!$K$96</f>
        <v>ФИО-2-41</v>
      </c>
      <c r="E98" s="6">
        <v>2442.83</v>
      </c>
      <c r="F98" s="6">
        <v>1780.29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/>
      <c r="M98" s="6">
        <v>100</v>
      </c>
      <c r="N98" s="6">
        <v>50</v>
      </c>
      <c r="O98" s="6">
        <v>0</v>
      </c>
      <c r="P98" s="6">
        <v>0</v>
      </c>
      <c r="Q98" s="6">
        <v>512.54</v>
      </c>
      <c r="R98" s="6">
        <v>0</v>
      </c>
      <c r="S98" s="6"/>
      <c r="T98" s="6">
        <v>0</v>
      </c>
      <c r="U98" s="6"/>
      <c r="V98" s="6">
        <v>2442.83</v>
      </c>
      <c r="W98" s="6">
        <v>0</v>
      </c>
      <c r="X98" s="6">
        <v>4885.66</v>
      </c>
      <c r="Y98" s="513">
        <f>IF(A98&lt;&gt;"",IF(A98=мар17!A98,0,1),IF(AND(B98=мар17!B98,C98=мар17!C98),0,1))</f>
        <v>0</v>
      </c>
      <c r="Z98" s="70" t="str">
        <f t="shared" si="14"/>
        <v>ул. Вторая д.2</v>
      </c>
      <c r="AA98" s="504">
        <f>IF($B98&lt;&gt;"",MAX(AA$7:AA97)+1,0)</f>
        <v>90</v>
      </c>
      <c r="AB98" s="502">
        <f t="shared" si="13"/>
        <v>98</v>
      </c>
      <c r="AC98" s="504">
        <f>1</f>
        <v>1</v>
      </c>
      <c r="AD98" s="103">
        <f t="shared" si="15"/>
        <v>1780.29</v>
      </c>
      <c r="AE98" s="103">
        <f t="shared" si="16"/>
        <v>0</v>
      </c>
      <c r="AF98" s="103">
        <f t="shared" si="17"/>
        <v>662.54</v>
      </c>
      <c r="AG98" s="3"/>
    </row>
    <row r="99" spans="1:33" ht="13.2" x14ac:dyDescent="0.25">
      <c r="B99" s="1" t="str">
        <f>адреса!$G$97</f>
        <v>кв.42</v>
      </c>
      <c r="C99" s="522">
        <f>адреса!$I$97</f>
        <v>20000042</v>
      </c>
      <c r="D99" s="6" t="str">
        <f>адреса!$K$97</f>
        <v>ФИО-2-42</v>
      </c>
      <c r="E99" s="6">
        <v>2442.83</v>
      </c>
      <c r="F99" s="6">
        <v>1780.29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/>
      <c r="M99" s="6">
        <v>100</v>
      </c>
      <c r="N99" s="6">
        <v>50</v>
      </c>
      <c r="O99" s="6">
        <v>0</v>
      </c>
      <c r="P99" s="6">
        <v>0</v>
      </c>
      <c r="Q99" s="6">
        <v>512.54</v>
      </c>
      <c r="R99" s="6">
        <v>0</v>
      </c>
      <c r="S99" s="6"/>
      <c r="T99" s="6">
        <v>0</v>
      </c>
      <c r="U99" s="6"/>
      <c r="V99" s="6">
        <v>2442.83</v>
      </c>
      <c r="W99" s="6">
        <v>0</v>
      </c>
      <c r="X99" s="6">
        <v>4885.66</v>
      </c>
      <c r="Y99" s="513">
        <f>IF(A99&lt;&gt;"",IF(A99=мар17!A99,0,1),IF(AND(B99=мар17!B99,C99=мар17!C99),0,1))</f>
        <v>0</v>
      </c>
      <c r="Z99" s="70" t="str">
        <f t="shared" si="14"/>
        <v>ул. Вторая д.2</v>
      </c>
      <c r="AA99" s="504">
        <f>IF($B99&lt;&gt;"",MAX(AA$7:AA98)+1,0)</f>
        <v>91</v>
      </c>
      <c r="AB99" s="502">
        <f t="shared" si="13"/>
        <v>99</v>
      </c>
      <c r="AC99" s="504">
        <f>1</f>
        <v>1</v>
      </c>
      <c r="AD99" s="103">
        <f t="shared" si="15"/>
        <v>1780.29</v>
      </c>
      <c r="AE99" s="103">
        <f t="shared" si="16"/>
        <v>0</v>
      </c>
      <c r="AF99" s="103">
        <f t="shared" si="17"/>
        <v>662.54</v>
      </c>
      <c r="AG99" s="3"/>
    </row>
    <row r="100" spans="1:33" ht="13.2" x14ac:dyDescent="0.25">
      <c r="B100" s="1" t="str">
        <f>адреса!$G$98</f>
        <v>кв.43</v>
      </c>
      <c r="C100" s="522">
        <f>адреса!$I$98</f>
        <v>20000043</v>
      </c>
      <c r="D100" s="6" t="str">
        <f>адреса!$K$98</f>
        <v>ФИО-2-43</v>
      </c>
      <c r="E100" s="6">
        <v>1934.29</v>
      </c>
      <c r="F100" s="6">
        <v>1385.43</v>
      </c>
      <c r="G100" s="6">
        <v>0</v>
      </c>
      <c r="H100" s="6">
        <v>0</v>
      </c>
      <c r="I100" s="6">
        <v>0</v>
      </c>
      <c r="J100" s="6">
        <v>0</v>
      </c>
      <c r="K100" s="6">
        <v>0</v>
      </c>
      <c r="L100" s="6"/>
      <c r="M100" s="6">
        <v>100</v>
      </c>
      <c r="N100" s="6">
        <v>50</v>
      </c>
      <c r="O100" s="6">
        <v>0</v>
      </c>
      <c r="P100" s="6">
        <v>0</v>
      </c>
      <c r="Q100" s="6">
        <v>398.86</v>
      </c>
      <c r="R100" s="6">
        <v>0</v>
      </c>
      <c r="S100" s="6"/>
      <c r="T100" s="6">
        <v>0</v>
      </c>
      <c r="U100" s="6"/>
      <c r="V100" s="6">
        <v>1934.29</v>
      </c>
      <c r="W100" s="6">
        <v>0</v>
      </c>
      <c r="X100" s="6">
        <v>3868.58</v>
      </c>
      <c r="Y100" s="513">
        <f>IF(A100&lt;&gt;"",IF(A100=мар17!A100,0,1),IF(AND(B100=мар17!B100,C100=мар17!C100),0,1))</f>
        <v>0</v>
      </c>
      <c r="Z100" s="70" t="str">
        <f t="shared" si="14"/>
        <v>ул. Вторая д.2</v>
      </c>
      <c r="AA100" s="504">
        <f>IF($B100&lt;&gt;"",MAX(AA$7:AA99)+1,0)</f>
        <v>92</v>
      </c>
      <c r="AB100" s="502">
        <f t="shared" si="13"/>
        <v>100</v>
      </c>
      <c r="AC100" s="504">
        <f>1</f>
        <v>1</v>
      </c>
      <c r="AD100" s="103">
        <f t="shared" si="15"/>
        <v>1385.43</v>
      </c>
      <c r="AE100" s="103">
        <f t="shared" si="16"/>
        <v>0</v>
      </c>
      <c r="AF100" s="103">
        <f t="shared" si="17"/>
        <v>548.8599999999999</v>
      </c>
      <c r="AG100" s="3"/>
    </row>
    <row r="101" spans="1:33" ht="13.2" x14ac:dyDescent="0.25">
      <c r="B101" s="1" t="str">
        <f>адреса!$G$99</f>
        <v>кв.44</v>
      </c>
      <c r="C101" s="522">
        <f>адреса!$I$99</f>
        <v>20000044</v>
      </c>
      <c r="D101" s="6" t="str">
        <f>адреса!$K$99</f>
        <v>ФИО-2-44</v>
      </c>
      <c r="E101" s="6">
        <v>1943.06</v>
      </c>
      <c r="F101" s="6">
        <v>1392.24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/>
      <c r="M101" s="6">
        <v>100</v>
      </c>
      <c r="N101" s="6">
        <v>50</v>
      </c>
      <c r="O101" s="6">
        <v>0</v>
      </c>
      <c r="P101" s="6">
        <v>0</v>
      </c>
      <c r="Q101" s="6">
        <v>400.82</v>
      </c>
      <c r="R101" s="6">
        <v>0</v>
      </c>
      <c r="S101" s="6"/>
      <c r="T101" s="6">
        <v>0</v>
      </c>
      <c r="U101" s="6"/>
      <c r="V101" s="6">
        <v>1943.06</v>
      </c>
      <c r="W101" s="6">
        <v>0</v>
      </c>
      <c r="X101" s="6">
        <v>3886.12</v>
      </c>
      <c r="Y101" s="513">
        <f>IF(A101&lt;&gt;"",IF(A101=мар17!A101,0,1),IF(AND(B101=мар17!B101,C101=мар17!C101),0,1))</f>
        <v>0</v>
      </c>
      <c r="Z101" s="70" t="str">
        <f t="shared" si="14"/>
        <v>ул. Вторая д.2</v>
      </c>
      <c r="AA101" s="504">
        <f>IF($B101&lt;&gt;"",MAX(AA$7:AA100)+1,0)</f>
        <v>93</v>
      </c>
      <c r="AB101" s="502">
        <f t="shared" si="13"/>
        <v>101</v>
      </c>
      <c r="AC101" s="504">
        <f>1</f>
        <v>1</v>
      </c>
      <c r="AD101" s="103">
        <f t="shared" si="15"/>
        <v>1392.24</v>
      </c>
      <c r="AE101" s="103">
        <f t="shared" si="16"/>
        <v>0</v>
      </c>
      <c r="AF101" s="103">
        <f t="shared" si="17"/>
        <v>550.81999999999994</v>
      </c>
      <c r="AG101" s="3"/>
    </row>
    <row r="102" spans="1:33" ht="13.2" x14ac:dyDescent="0.25">
      <c r="B102" s="1" t="str">
        <f>адреса!$G$100</f>
        <v>кв.45</v>
      </c>
      <c r="C102" s="522">
        <f>адреса!$I$100</f>
        <v>20000045</v>
      </c>
      <c r="D102" s="6" t="str">
        <f>адреса!$K$100</f>
        <v>ФИО-2-45</v>
      </c>
      <c r="E102" s="6">
        <v>1618.64</v>
      </c>
      <c r="F102" s="6">
        <v>1140.3399999999999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/>
      <c r="M102" s="6">
        <v>100</v>
      </c>
      <c r="N102" s="6">
        <v>50</v>
      </c>
      <c r="O102" s="6">
        <v>0</v>
      </c>
      <c r="P102" s="6">
        <v>0</v>
      </c>
      <c r="Q102" s="6">
        <v>328.3</v>
      </c>
      <c r="R102" s="6">
        <v>0</v>
      </c>
      <c r="S102" s="6"/>
      <c r="T102" s="6">
        <v>0</v>
      </c>
      <c r="U102" s="6"/>
      <c r="V102" s="6">
        <v>1618.64</v>
      </c>
      <c r="W102" s="6">
        <v>0</v>
      </c>
      <c r="X102" s="6">
        <v>3237.28</v>
      </c>
      <c r="Y102" s="513">
        <f>IF(A102&lt;&gt;"",IF(A102=мар17!A102,0,1),IF(AND(B102=мар17!B102,C102=мар17!C102),0,1))</f>
        <v>0</v>
      </c>
      <c r="Z102" s="70" t="str">
        <f t="shared" si="14"/>
        <v>ул. Вторая д.2</v>
      </c>
      <c r="AA102" s="504">
        <f>IF($B102&lt;&gt;"",MAX(AA$7:AA101)+1,0)</f>
        <v>94</v>
      </c>
      <c r="AB102" s="502">
        <f t="shared" si="13"/>
        <v>102</v>
      </c>
      <c r="AC102" s="504">
        <f>1</f>
        <v>1</v>
      </c>
      <c r="AD102" s="103">
        <f t="shared" si="15"/>
        <v>1140.3399999999999</v>
      </c>
      <c r="AE102" s="103">
        <f t="shared" si="16"/>
        <v>0</v>
      </c>
      <c r="AF102" s="103">
        <f t="shared" si="17"/>
        <v>478.30000000000018</v>
      </c>
      <c r="AG102" s="3"/>
    </row>
    <row r="103" spans="1:33" ht="13.2" x14ac:dyDescent="0.25">
      <c r="B103" s="1" t="str">
        <f>адреса!$G$101</f>
        <v>кв.46</v>
      </c>
      <c r="C103" s="522">
        <f>адреса!$I$101</f>
        <v>20000046</v>
      </c>
      <c r="D103" s="6" t="str">
        <f>адреса!$K$101</f>
        <v>ФИО-2-46</v>
      </c>
      <c r="E103" s="6">
        <v>3551.98</v>
      </c>
      <c r="F103" s="6">
        <v>2641.5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/>
      <c r="M103" s="6">
        <v>100</v>
      </c>
      <c r="N103" s="6">
        <v>50</v>
      </c>
      <c r="O103" s="6">
        <v>0</v>
      </c>
      <c r="P103" s="6">
        <v>0</v>
      </c>
      <c r="Q103" s="6">
        <v>760.48</v>
      </c>
      <c r="R103" s="6">
        <v>0</v>
      </c>
      <c r="S103" s="6"/>
      <c r="T103" s="6">
        <v>0</v>
      </c>
      <c r="U103" s="6"/>
      <c r="V103" s="6">
        <v>3551.98</v>
      </c>
      <c r="W103" s="6">
        <v>7103.96</v>
      </c>
      <c r="X103" s="6">
        <v>0</v>
      </c>
      <c r="Y103" s="513">
        <f>IF(A103&lt;&gt;"",IF(A103=мар17!A103,0,1),IF(AND(B103=мар17!B103,C103=мар17!C103),0,1))</f>
        <v>0</v>
      </c>
      <c r="Z103" s="70" t="str">
        <f t="shared" si="14"/>
        <v>ул. Вторая д.2</v>
      </c>
      <c r="AA103" s="504">
        <f>IF($B103&lt;&gt;"",MAX(AA$7:AA102)+1,0)</f>
        <v>95</v>
      </c>
      <c r="AB103" s="502">
        <f t="shared" si="13"/>
        <v>103</v>
      </c>
      <c r="AC103" s="504">
        <f>1</f>
        <v>1</v>
      </c>
      <c r="AD103" s="103">
        <f t="shared" si="15"/>
        <v>2641.5</v>
      </c>
      <c r="AE103" s="103">
        <f t="shared" si="16"/>
        <v>0</v>
      </c>
      <c r="AF103" s="103">
        <f t="shared" si="17"/>
        <v>910.48</v>
      </c>
      <c r="AG103" s="3"/>
    </row>
    <row r="104" spans="1:33" ht="13.2" x14ac:dyDescent="0.25">
      <c r="B104" s="1" t="str">
        <f>адреса!$G$102</f>
        <v>кв.47</v>
      </c>
      <c r="C104" s="522">
        <f>адреса!$I$102</f>
        <v>20000047</v>
      </c>
      <c r="D104" s="6" t="str">
        <f>адреса!$K$102</f>
        <v>ФИО-2-47</v>
      </c>
      <c r="E104" s="6">
        <v>2486.67</v>
      </c>
      <c r="F104" s="6">
        <v>1814.33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/>
      <c r="M104" s="6">
        <v>100</v>
      </c>
      <c r="N104" s="6">
        <v>50</v>
      </c>
      <c r="O104" s="6">
        <v>0</v>
      </c>
      <c r="P104" s="6">
        <v>0</v>
      </c>
      <c r="Q104" s="6">
        <v>522.34</v>
      </c>
      <c r="R104" s="6">
        <v>0</v>
      </c>
      <c r="S104" s="6"/>
      <c r="T104" s="6">
        <v>0</v>
      </c>
      <c r="U104" s="6"/>
      <c r="V104" s="6">
        <v>2486.67</v>
      </c>
      <c r="W104" s="6">
        <v>0</v>
      </c>
      <c r="X104" s="6">
        <v>4973.34</v>
      </c>
      <c r="Y104" s="513">
        <f>IF(A104&lt;&gt;"",IF(A104=мар17!A104,0,1),IF(AND(B104=мар17!B104,C104=мар17!C104),0,1))</f>
        <v>0</v>
      </c>
      <c r="Z104" s="70" t="str">
        <f t="shared" si="14"/>
        <v>ул. Вторая д.2</v>
      </c>
      <c r="AA104" s="504">
        <f>IF($B104&lt;&gt;"",MAX(AA$7:AA103)+1,0)</f>
        <v>96</v>
      </c>
      <c r="AB104" s="502">
        <f t="shared" si="13"/>
        <v>104</v>
      </c>
      <c r="AC104" s="504">
        <f>1</f>
        <v>1</v>
      </c>
      <c r="AD104" s="103">
        <f t="shared" si="15"/>
        <v>1814.33</v>
      </c>
      <c r="AE104" s="103">
        <f t="shared" si="16"/>
        <v>0</v>
      </c>
      <c r="AF104" s="103">
        <f t="shared" si="17"/>
        <v>672.34000000000015</v>
      </c>
      <c r="AG104" s="3"/>
    </row>
    <row r="105" spans="1:33" ht="13.2" x14ac:dyDescent="0.25">
      <c r="B105" s="1" t="str">
        <f>адреса!$G$103</f>
        <v>кв.48</v>
      </c>
      <c r="C105" s="522">
        <f>адреса!$I$103</f>
        <v>20000048</v>
      </c>
      <c r="D105" s="6" t="str">
        <f>адреса!$K$103</f>
        <v>ФИО-2-48</v>
      </c>
      <c r="E105" s="6">
        <v>2153.4899999999998</v>
      </c>
      <c r="F105" s="6">
        <v>1555.63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/>
      <c r="M105" s="6">
        <v>100</v>
      </c>
      <c r="N105" s="6">
        <v>50</v>
      </c>
      <c r="O105" s="6">
        <v>0</v>
      </c>
      <c r="P105" s="6">
        <v>0</v>
      </c>
      <c r="Q105" s="6">
        <v>447.86</v>
      </c>
      <c r="R105" s="6">
        <v>0</v>
      </c>
      <c r="S105" s="6"/>
      <c r="T105" s="6">
        <v>0</v>
      </c>
      <c r="U105" s="6"/>
      <c r="V105" s="6">
        <v>2153.4899999999998</v>
      </c>
      <c r="W105" s="6">
        <v>4306.9799999999996</v>
      </c>
      <c r="X105" s="6">
        <v>0</v>
      </c>
      <c r="Y105" s="513">
        <f>IF(A105&lt;&gt;"",IF(A105=мар17!A105,0,1),IF(AND(B105=мар17!B105,C105=мар17!C105),0,1))</f>
        <v>0</v>
      </c>
      <c r="Z105" s="70" t="str">
        <f t="shared" si="14"/>
        <v>ул. Вторая д.2</v>
      </c>
      <c r="AA105" s="504">
        <f>IF($B105&lt;&gt;"",MAX(AA$7:AA104)+1,0)</f>
        <v>97</v>
      </c>
      <c r="AB105" s="502">
        <f t="shared" si="13"/>
        <v>105</v>
      </c>
      <c r="AC105" s="504">
        <f>1</f>
        <v>1</v>
      </c>
      <c r="AD105" s="103">
        <f t="shared" si="15"/>
        <v>1555.63</v>
      </c>
      <c r="AE105" s="103">
        <f t="shared" si="16"/>
        <v>0</v>
      </c>
      <c r="AF105" s="103">
        <f t="shared" si="17"/>
        <v>597.85999999999967</v>
      </c>
      <c r="AG105" s="3"/>
    </row>
    <row r="106" spans="1:33" ht="13.2" x14ac:dyDescent="0.25">
      <c r="A106" s="4" t="str">
        <f>адреса!$E$104</f>
        <v>ул. Третья д.3</v>
      </c>
      <c r="C106" s="522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513">
        <f>IF(A106&lt;&gt;"",IF(A106=мар17!A106,0,1),IF(AND(B106=мар17!B106,C106=мар17!C106),0,1))</f>
        <v>0</v>
      </c>
      <c r="Z106" s="70" t="str">
        <f t="shared" si="14"/>
        <v>ул. Третья д.3</v>
      </c>
      <c r="AA106" s="504">
        <f>IF($B106&lt;&gt;"",MAX(AA$7:AA105)+1,0)</f>
        <v>0</v>
      </c>
      <c r="AB106" s="502">
        <f t="shared" si="13"/>
        <v>106</v>
      </c>
      <c r="AC106" s="504">
        <f>1</f>
        <v>1</v>
      </c>
      <c r="AD106" s="103">
        <f t="shared" si="15"/>
        <v>0</v>
      </c>
      <c r="AE106" s="103">
        <f t="shared" si="16"/>
        <v>0</v>
      </c>
      <c r="AF106" s="103">
        <f t="shared" si="17"/>
        <v>0</v>
      </c>
      <c r="AG106" s="3"/>
    </row>
    <row r="107" spans="1:33" ht="13.2" x14ac:dyDescent="0.25">
      <c r="B107" s="1" t="str">
        <f>адреса!$G$104</f>
        <v>кв.1</v>
      </c>
      <c r="C107" s="522">
        <f>адреса!$I$104</f>
        <v>30000001</v>
      </c>
      <c r="D107" s="6" t="str">
        <f>адреса!$K$104</f>
        <v>ФИО-3-1</v>
      </c>
      <c r="E107" s="6">
        <v>5453.22</v>
      </c>
      <c r="F107" s="6">
        <v>1817.74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/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/>
      <c r="T107" s="6">
        <v>0</v>
      </c>
      <c r="U107" s="6"/>
      <c r="V107" s="6">
        <v>1817.74</v>
      </c>
      <c r="W107" s="6">
        <v>0</v>
      </c>
      <c r="X107" s="6">
        <v>7270.96</v>
      </c>
      <c r="Y107" s="513">
        <f>IF(A107&lt;&gt;"",IF(A107=мар17!A107,0,1),IF(AND(B107=мар17!B107,C107=мар17!C107),0,1))</f>
        <v>0</v>
      </c>
      <c r="Z107" s="70" t="str">
        <f t="shared" si="14"/>
        <v>ул. Третья д.3</v>
      </c>
      <c r="AA107" s="504">
        <f>IF($B107&lt;&gt;"",MAX(AA$7:AA106)+1,0)</f>
        <v>98</v>
      </c>
      <c r="AB107" s="502">
        <f t="shared" si="13"/>
        <v>107</v>
      </c>
      <c r="AC107" s="504">
        <f>1</f>
        <v>1</v>
      </c>
      <c r="AD107" s="103">
        <f t="shared" si="15"/>
        <v>1817.74</v>
      </c>
      <c r="AE107" s="103">
        <f t="shared" si="16"/>
        <v>0</v>
      </c>
      <c r="AF107" s="103">
        <f t="shared" si="17"/>
        <v>0</v>
      </c>
      <c r="AG107" s="3"/>
    </row>
    <row r="108" spans="1:33" ht="13.2" x14ac:dyDescent="0.25">
      <c r="B108" s="1" t="str">
        <f>адреса!$G$105</f>
        <v>кв.2</v>
      </c>
      <c r="C108" s="522">
        <f>адреса!$I$105</f>
        <v>30000002</v>
      </c>
      <c r="D108" s="6" t="str">
        <f>адреса!$K$105</f>
        <v>ФИО-3-2</v>
      </c>
      <c r="E108" s="6">
        <v>22933.86</v>
      </c>
      <c r="F108" s="6">
        <v>2079.84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/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/>
      <c r="T108" s="6">
        <v>0</v>
      </c>
      <c r="U108" s="6"/>
      <c r="V108" s="6">
        <v>2079.84</v>
      </c>
      <c r="W108" s="6">
        <v>0</v>
      </c>
      <c r="X108" s="6">
        <v>25013.7</v>
      </c>
      <c r="Y108" s="513">
        <f>IF(A108&lt;&gt;"",IF(A108=мар17!A108,0,1),IF(AND(B108=мар17!B108,C108=мар17!C108),0,1))</f>
        <v>0</v>
      </c>
      <c r="Z108" s="70" t="str">
        <f t="shared" si="14"/>
        <v>ул. Третья д.3</v>
      </c>
      <c r="AA108" s="504">
        <f>IF($B108&lt;&gt;"",MAX(AA$7:AA107)+1,0)</f>
        <v>99</v>
      </c>
      <c r="AB108" s="502">
        <f t="shared" si="13"/>
        <v>108</v>
      </c>
      <c r="AC108" s="504">
        <f>1</f>
        <v>1</v>
      </c>
      <c r="AD108" s="103">
        <f t="shared" si="15"/>
        <v>2079.84</v>
      </c>
      <c r="AE108" s="103">
        <f t="shared" si="16"/>
        <v>0</v>
      </c>
      <c r="AF108" s="103">
        <f t="shared" si="17"/>
        <v>0</v>
      </c>
      <c r="AG108" s="3"/>
    </row>
    <row r="109" spans="1:33" ht="13.2" x14ac:dyDescent="0.25">
      <c r="B109" s="1" t="str">
        <f>адреса!$G$106</f>
        <v>кв.3</v>
      </c>
      <c r="C109" s="522">
        <f>адреса!$I$106</f>
        <v>30000003</v>
      </c>
      <c r="D109" s="6" t="str">
        <f>адреса!$K$106</f>
        <v>ФИО-3-3</v>
      </c>
      <c r="E109" s="6">
        <v>30816.21</v>
      </c>
      <c r="F109" s="6">
        <v>2794.68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/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/>
      <c r="T109" s="6">
        <v>0</v>
      </c>
      <c r="U109" s="6"/>
      <c r="V109" s="6">
        <v>2794.68</v>
      </c>
      <c r="W109" s="6">
        <v>0</v>
      </c>
      <c r="X109" s="6">
        <v>33610.89</v>
      </c>
      <c r="Y109" s="513">
        <f>IF(A109&lt;&gt;"",IF(A109=мар17!A109,0,1),IF(AND(B109=мар17!B109,C109=мар17!C109),0,1))</f>
        <v>0</v>
      </c>
      <c r="Z109" s="70" t="str">
        <f t="shared" si="14"/>
        <v>ул. Третья д.3</v>
      </c>
      <c r="AA109" s="504">
        <f>IF($B109&lt;&gt;"",MAX(AA$7:AA108)+1,0)</f>
        <v>100</v>
      </c>
      <c r="AB109" s="502">
        <f t="shared" si="13"/>
        <v>109</v>
      </c>
      <c r="AC109" s="504">
        <f>1</f>
        <v>1</v>
      </c>
      <c r="AD109" s="103">
        <f t="shared" si="15"/>
        <v>2794.68</v>
      </c>
      <c r="AE109" s="103">
        <f t="shared" si="16"/>
        <v>0</v>
      </c>
      <c r="AF109" s="103">
        <f t="shared" si="17"/>
        <v>0</v>
      </c>
      <c r="AG109" s="3"/>
    </row>
    <row r="110" spans="1:33" ht="13.2" x14ac:dyDescent="0.25">
      <c r="B110" s="1" t="str">
        <f>адреса!$G$107</f>
        <v>кв.4</v>
      </c>
      <c r="C110" s="522">
        <f>адреса!$I$107</f>
        <v>30000004</v>
      </c>
      <c r="D110" s="6" t="str">
        <f>адреса!$K$107</f>
        <v>ФИО-3-4</v>
      </c>
      <c r="E110" s="6">
        <v>27738.400000000001</v>
      </c>
      <c r="F110" s="6">
        <v>2515.56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/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/>
      <c r="T110" s="6">
        <v>0</v>
      </c>
      <c r="U110" s="6"/>
      <c r="V110" s="6">
        <v>2515.56</v>
      </c>
      <c r="W110" s="6">
        <v>0</v>
      </c>
      <c r="X110" s="6">
        <v>30253.96</v>
      </c>
      <c r="Y110" s="513">
        <f>IF(A110&lt;&gt;"",IF(A110=мар17!A110,0,1),IF(AND(B110=мар17!B110,C110=мар17!C110),0,1))</f>
        <v>0</v>
      </c>
      <c r="Z110" s="70" t="str">
        <f t="shared" si="14"/>
        <v>ул. Третья д.3</v>
      </c>
      <c r="AA110" s="504">
        <f>IF($B110&lt;&gt;"",MAX(AA$7:AA109)+1,0)</f>
        <v>101</v>
      </c>
      <c r="AB110" s="502">
        <f t="shared" si="13"/>
        <v>110</v>
      </c>
      <c r="AC110" s="504">
        <f>1</f>
        <v>1</v>
      </c>
      <c r="AD110" s="103">
        <f t="shared" si="15"/>
        <v>2515.56</v>
      </c>
      <c r="AE110" s="103">
        <f t="shared" si="16"/>
        <v>0</v>
      </c>
      <c r="AF110" s="103">
        <f t="shared" si="17"/>
        <v>0</v>
      </c>
      <c r="AG110" s="3"/>
    </row>
    <row r="111" spans="1:33" ht="13.2" x14ac:dyDescent="0.25">
      <c r="B111" s="1" t="str">
        <f>адреса!$G$108</f>
        <v>кв.5</v>
      </c>
      <c r="C111" s="522">
        <f>адреса!$I$108</f>
        <v>30000005</v>
      </c>
      <c r="D111" s="6" t="str">
        <f>адреса!$K$108</f>
        <v>ФИО-3-5</v>
      </c>
      <c r="E111" s="6">
        <v>26121.56</v>
      </c>
      <c r="F111" s="6">
        <v>3223.59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/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/>
      <c r="T111" s="6">
        <v>0</v>
      </c>
      <c r="U111" s="6"/>
      <c r="V111" s="6">
        <v>3223.59</v>
      </c>
      <c r="W111" s="6">
        <v>6142.35</v>
      </c>
      <c r="X111" s="6">
        <v>23202.799999999999</v>
      </c>
      <c r="Y111" s="513">
        <f>IF(A111&lt;&gt;"",IF(A111=мар17!A111,0,1),IF(AND(B111=мар17!B111,C111=мар17!C111),0,1))</f>
        <v>0</v>
      </c>
      <c r="Z111" s="70" t="str">
        <f t="shared" si="14"/>
        <v>ул. Третья д.3</v>
      </c>
      <c r="AA111" s="504">
        <f>IF($B111&lt;&gt;"",MAX(AA$7:AA110)+1,0)</f>
        <v>102</v>
      </c>
      <c r="AB111" s="502">
        <f t="shared" si="13"/>
        <v>111</v>
      </c>
      <c r="AC111" s="504">
        <f>1</f>
        <v>1</v>
      </c>
      <c r="AD111" s="103">
        <f t="shared" si="15"/>
        <v>3223.59</v>
      </c>
      <c r="AE111" s="103">
        <f t="shared" si="16"/>
        <v>0</v>
      </c>
      <c r="AF111" s="103">
        <f t="shared" si="17"/>
        <v>0</v>
      </c>
      <c r="AG111" s="3"/>
    </row>
    <row r="112" spans="1:33" ht="13.2" x14ac:dyDescent="0.25">
      <c r="B112" s="1" t="str">
        <f>адреса!$G$109</f>
        <v>кв.6</v>
      </c>
      <c r="C112" s="522">
        <f>адреса!$I$109</f>
        <v>30000006</v>
      </c>
      <c r="D112" s="6" t="str">
        <f>адреса!$K$109</f>
        <v>ФИО-3-6</v>
      </c>
      <c r="E112" s="6">
        <v>12821.27</v>
      </c>
      <c r="F112" s="6">
        <v>2069.63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/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/>
      <c r="T112" s="6">
        <v>0</v>
      </c>
      <c r="U112" s="6"/>
      <c r="V112" s="6">
        <v>2069.63</v>
      </c>
      <c r="W112" s="6">
        <v>2474</v>
      </c>
      <c r="X112" s="6">
        <v>12416.9</v>
      </c>
      <c r="Y112" s="513">
        <f>IF(A112&lt;&gt;"",IF(A112=мар17!A112,0,1),IF(AND(B112=мар17!B112,C112=мар17!C112),0,1))</f>
        <v>0</v>
      </c>
      <c r="Z112" s="70" t="str">
        <f t="shared" si="14"/>
        <v>ул. Третья д.3</v>
      </c>
      <c r="AA112" s="504">
        <f>IF($B112&lt;&gt;"",MAX(AA$7:AA111)+1,0)</f>
        <v>103</v>
      </c>
      <c r="AB112" s="502">
        <f t="shared" si="13"/>
        <v>112</v>
      </c>
      <c r="AC112" s="504">
        <f>1</f>
        <v>1</v>
      </c>
      <c r="AD112" s="103">
        <f t="shared" si="15"/>
        <v>2069.63</v>
      </c>
      <c r="AE112" s="103">
        <f t="shared" si="16"/>
        <v>0</v>
      </c>
      <c r="AF112" s="103">
        <f t="shared" si="17"/>
        <v>0</v>
      </c>
      <c r="AG112" s="3"/>
    </row>
    <row r="113" spans="2:33" ht="13.2" x14ac:dyDescent="0.25">
      <c r="B113" s="1" t="str">
        <f>адреса!$G$110</f>
        <v>кв.7</v>
      </c>
      <c r="C113" s="522">
        <f>адреса!$I$110</f>
        <v>30000007</v>
      </c>
      <c r="D113" s="6" t="str">
        <f>адреса!$K$110</f>
        <v>ФИО-3-7</v>
      </c>
      <c r="E113" s="6">
        <v>8902.2000000000007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/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/>
      <c r="T113" s="6">
        <v>0</v>
      </c>
      <c r="U113" s="6"/>
      <c r="V113" s="6">
        <v>0</v>
      </c>
      <c r="W113" s="6">
        <v>0</v>
      </c>
      <c r="X113" s="6">
        <v>8902.2000000000007</v>
      </c>
      <c r="Y113" s="513">
        <f>IF(A113&lt;&gt;"",IF(A113=мар17!A113,0,1),IF(AND(B113=мар17!B113,C113=мар17!C113),0,1))</f>
        <v>0</v>
      </c>
      <c r="Z113" s="70" t="str">
        <f t="shared" si="14"/>
        <v>ул. Третья д.3</v>
      </c>
      <c r="AA113" s="504">
        <f>IF($B113&lt;&gt;"",MAX(AA$7:AA112)+1,0)</f>
        <v>104</v>
      </c>
      <c r="AB113" s="502">
        <f t="shared" si="13"/>
        <v>113</v>
      </c>
      <c r="AC113" s="504">
        <f>1</f>
        <v>1</v>
      </c>
      <c r="AD113" s="103">
        <f t="shared" si="15"/>
        <v>0</v>
      </c>
      <c r="AE113" s="103">
        <f t="shared" si="16"/>
        <v>0</v>
      </c>
      <c r="AF113" s="103">
        <f t="shared" si="17"/>
        <v>0</v>
      </c>
      <c r="AG113" s="3"/>
    </row>
    <row r="114" spans="2:33" ht="13.2" x14ac:dyDescent="0.25">
      <c r="B114" s="1" t="str">
        <f>адреса!$G$111</f>
        <v>кв.8</v>
      </c>
      <c r="C114" s="522">
        <f>адреса!$I$111</f>
        <v>30000008</v>
      </c>
      <c r="D114" s="6" t="str">
        <f>адреса!$K$111</f>
        <v>ФИО-3-8</v>
      </c>
      <c r="E114" s="6">
        <v>37835.269999999997</v>
      </c>
      <c r="F114" s="6">
        <v>3431.23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/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/>
      <c r="T114" s="6">
        <v>0</v>
      </c>
      <c r="U114" s="6"/>
      <c r="V114" s="6">
        <v>3431.23</v>
      </c>
      <c r="W114" s="6">
        <v>0</v>
      </c>
      <c r="X114" s="6">
        <v>41266.5</v>
      </c>
      <c r="Y114" s="513">
        <f>IF(A114&lt;&gt;"",IF(A114=мар17!A114,0,1),IF(AND(B114=мар17!B114,C114=мар17!C114),0,1))</f>
        <v>0</v>
      </c>
      <c r="Z114" s="70" t="str">
        <f t="shared" si="14"/>
        <v>ул. Третья д.3</v>
      </c>
      <c r="AA114" s="504">
        <f>IF($B114&lt;&gt;"",MAX(AA$7:AA113)+1,0)</f>
        <v>105</v>
      </c>
      <c r="AB114" s="502">
        <f t="shared" si="13"/>
        <v>114</v>
      </c>
      <c r="AC114" s="504">
        <f>1</f>
        <v>1</v>
      </c>
      <c r="AD114" s="103">
        <f t="shared" si="15"/>
        <v>3431.23</v>
      </c>
      <c r="AE114" s="103">
        <f t="shared" si="16"/>
        <v>0</v>
      </c>
      <c r="AF114" s="103">
        <f t="shared" si="17"/>
        <v>0</v>
      </c>
      <c r="AG114" s="3"/>
    </row>
    <row r="115" spans="2:33" ht="13.2" x14ac:dyDescent="0.25">
      <c r="B115" s="1" t="str">
        <f>адреса!$G$112</f>
        <v>кв.9</v>
      </c>
      <c r="C115" s="522">
        <f>адреса!$I$112</f>
        <v>30000009</v>
      </c>
      <c r="D115" s="6" t="str">
        <f>адреса!$K$112</f>
        <v>ФИО-3-9</v>
      </c>
      <c r="E115" s="6">
        <v>1579.79</v>
      </c>
      <c r="F115" s="6">
        <v>3070.41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/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/>
      <c r="T115" s="6">
        <v>0</v>
      </c>
      <c r="U115" s="6"/>
      <c r="V115" s="6">
        <v>3070.41</v>
      </c>
      <c r="W115" s="6">
        <v>6295.96</v>
      </c>
      <c r="X115" s="6">
        <v>-1645.76</v>
      </c>
      <c r="Y115" s="513">
        <f>IF(A115&lt;&gt;"",IF(A115=мар17!A115,0,1),IF(AND(B115=мар17!B115,C115=мар17!C115),0,1))</f>
        <v>0</v>
      </c>
      <c r="Z115" s="70" t="str">
        <f t="shared" si="14"/>
        <v>ул. Третья д.3</v>
      </c>
      <c r="AA115" s="504">
        <f>IF($B115&lt;&gt;"",MAX(AA$7:AA114)+1,0)</f>
        <v>106</v>
      </c>
      <c r="AB115" s="502">
        <f t="shared" si="13"/>
        <v>115</v>
      </c>
      <c r="AC115" s="504">
        <f>1</f>
        <v>1</v>
      </c>
      <c r="AD115" s="103">
        <f t="shared" si="15"/>
        <v>3070.41</v>
      </c>
      <c r="AE115" s="103">
        <f t="shared" si="16"/>
        <v>0</v>
      </c>
      <c r="AF115" s="103">
        <f t="shared" si="17"/>
        <v>0</v>
      </c>
      <c r="AG115" s="3"/>
    </row>
    <row r="116" spans="2:33" ht="13.2" x14ac:dyDescent="0.25">
      <c r="B116" s="1" t="str">
        <f>адреса!$G$113</f>
        <v>кв.10</v>
      </c>
      <c r="C116" s="522">
        <f>адреса!$I$113</f>
        <v>30000010</v>
      </c>
      <c r="D116" s="6" t="str">
        <f>адреса!$K$113</f>
        <v>ФИО-3-10</v>
      </c>
      <c r="E116" s="6">
        <v>25523.8</v>
      </c>
      <c r="F116" s="6">
        <v>2314.7199999999998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/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/>
      <c r="T116" s="6">
        <v>0</v>
      </c>
      <c r="U116" s="6"/>
      <c r="V116" s="6">
        <v>2314.7199999999998</v>
      </c>
      <c r="W116" s="6">
        <v>0</v>
      </c>
      <c r="X116" s="6">
        <v>27838.52</v>
      </c>
      <c r="Y116" s="513">
        <f>IF(A116&lt;&gt;"",IF(A116=мар17!A116,0,1),IF(AND(B116=мар17!B116,C116=мар17!C116),0,1))</f>
        <v>0</v>
      </c>
      <c r="Z116" s="70" t="str">
        <f t="shared" si="14"/>
        <v>ул. Третья д.3</v>
      </c>
      <c r="AA116" s="504">
        <f>IF($B116&lt;&gt;"",MAX(AA$7:AA115)+1,0)</f>
        <v>107</v>
      </c>
      <c r="AB116" s="502">
        <f t="shared" si="13"/>
        <v>116</v>
      </c>
      <c r="AC116" s="504">
        <f>1</f>
        <v>1</v>
      </c>
      <c r="AD116" s="103">
        <f t="shared" si="15"/>
        <v>2314.7199999999998</v>
      </c>
      <c r="AE116" s="103">
        <f t="shared" si="16"/>
        <v>0</v>
      </c>
      <c r="AF116" s="103">
        <f t="shared" si="17"/>
        <v>0</v>
      </c>
      <c r="AG116" s="3"/>
    </row>
    <row r="117" spans="2:33" ht="13.2" x14ac:dyDescent="0.25">
      <c r="B117" s="1" t="str">
        <f>адреса!$G$114</f>
        <v>кв.11</v>
      </c>
      <c r="C117" s="522">
        <f>адреса!$I$114</f>
        <v>30000011</v>
      </c>
      <c r="D117" s="6" t="str">
        <f>адреса!$K$114</f>
        <v>ФИО-3-11</v>
      </c>
      <c r="E117" s="6">
        <v>-3276.98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/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/>
      <c r="T117" s="6">
        <v>0</v>
      </c>
      <c r="U117" s="6"/>
      <c r="V117" s="6">
        <v>0</v>
      </c>
      <c r="W117" s="6">
        <v>0</v>
      </c>
      <c r="X117" s="6">
        <v>-3276.98</v>
      </c>
      <c r="Y117" s="513">
        <f>IF(A117&lt;&gt;"",IF(A117=мар17!A117,0,1),IF(AND(B117=мар17!B117,C117=мар17!C117),0,1))</f>
        <v>0</v>
      </c>
      <c r="Z117" s="70" t="str">
        <f t="shared" si="14"/>
        <v>ул. Третья д.3</v>
      </c>
      <c r="AA117" s="504">
        <f>IF($B117&lt;&gt;"",MAX(AA$7:AA116)+1,0)</f>
        <v>108</v>
      </c>
      <c r="AB117" s="502">
        <f t="shared" si="13"/>
        <v>117</v>
      </c>
      <c r="AC117" s="504">
        <f>1</f>
        <v>1</v>
      </c>
      <c r="AD117" s="103">
        <f t="shared" si="15"/>
        <v>0</v>
      </c>
      <c r="AE117" s="103">
        <f t="shared" si="16"/>
        <v>0</v>
      </c>
      <c r="AF117" s="103">
        <f t="shared" si="17"/>
        <v>0</v>
      </c>
      <c r="AG117" s="3"/>
    </row>
    <row r="118" spans="2:33" ht="13.2" x14ac:dyDescent="0.25">
      <c r="B118" s="1" t="str">
        <f>адреса!$G$115</f>
        <v>кв.12</v>
      </c>
      <c r="C118" s="522">
        <f>адреса!$I$115</f>
        <v>30000012</v>
      </c>
      <c r="D118" s="6" t="str">
        <f>адреса!$K$115</f>
        <v>ФИО-3-12</v>
      </c>
      <c r="E118" s="6">
        <v>39224.080000000002</v>
      </c>
      <c r="F118" s="6">
        <v>3557.18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/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/>
      <c r="T118" s="6">
        <v>0</v>
      </c>
      <c r="U118" s="6"/>
      <c r="V118" s="6">
        <v>3557.18</v>
      </c>
      <c r="W118" s="6">
        <v>0</v>
      </c>
      <c r="X118" s="6">
        <v>42781.26</v>
      </c>
      <c r="Y118" s="513">
        <f>IF(A118&lt;&gt;"",IF(A118=мар17!A118,0,1),IF(AND(B118=мар17!B118,C118=мар17!C118),0,1))</f>
        <v>0</v>
      </c>
      <c r="Z118" s="70" t="str">
        <f t="shared" si="14"/>
        <v>ул. Третья д.3</v>
      </c>
      <c r="AA118" s="504">
        <f>IF($B118&lt;&gt;"",MAX(AA$7:AA117)+1,0)</f>
        <v>109</v>
      </c>
      <c r="AB118" s="502">
        <f t="shared" si="13"/>
        <v>118</v>
      </c>
      <c r="AC118" s="504">
        <f>1</f>
        <v>1</v>
      </c>
      <c r="AD118" s="103">
        <f t="shared" si="15"/>
        <v>3557.18</v>
      </c>
      <c r="AE118" s="103">
        <f t="shared" si="16"/>
        <v>0</v>
      </c>
      <c r="AF118" s="103">
        <f t="shared" si="17"/>
        <v>0</v>
      </c>
      <c r="AG118" s="3"/>
    </row>
    <row r="119" spans="2:33" ht="13.2" x14ac:dyDescent="0.25">
      <c r="B119" s="1" t="str">
        <f>адреса!$G$116</f>
        <v>кв.13</v>
      </c>
      <c r="C119" s="522">
        <f>адреса!$I$116</f>
        <v>30000013</v>
      </c>
      <c r="D119" s="6" t="str">
        <f>адреса!$K$116</f>
        <v>ФИО-3-13</v>
      </c>
      <c r="E119" s="6">
        <v>3409.03</v>
      </c>
      <c r="F119" s="6">
        <v>2917.23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/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/>
      <c r="T119" s="6">
        <v>0</v>
      </c>
      <c r="U119" s="6"/>
      <c r="V119" s="6">
        <v>2917.23</v>
      </c>
      <c r="W119" s="6">
        <v>0</v>
      </c>
      <c r="X119" s="6">
        <v>6326.26</v>
      </c>
      <c r="Y119" s="513">
        <f>IF(A119&lt;&gt;"",IF(A119=мар17!A119,0,1),IF(AND(B119=мар17!B119,C119=мар17!C119),0,1))</f>
        <v>0</v>
      </c>
      <c r="Z119" s="70" t="str">
        <f t="shared" si="14"/>
        <v>ул. Третья д.3</v>
      </c>
      <c r="AA119" s="504">
        <f>IF($B119&lt;&gt;"",MAX(AA$7:AA118)+1,0)</f>
        <v>110</v>
      </c>
      <c r="AB119" s="502">
        <f t="shared" si="13"/>
        <v>119</v>
      </c>
      <c r="AC119" s="504">
        <f>1</f>
        <v>1</v>
      </c>
      <c r="AD119" s="103">
        <f t="shared" si="15"/>
        <v>2917.23</v>
      </c>
      <c r="AE119" s="103">
        <f t="shared" si="16"/>
        <v>0</v>
      </c>
      <c r="AF119" s="103">
        <f t="shared" si="17"/>
        <v>0</v>
      </c>
      <c r="AG119" s="3"/>
    </row>
    <row r="120" spans="2:33" ht="13.2" x14ac:dyDescent="0.25">
      <c r="B120" s="1" t="str">
        <f>адреса!$G$117</f>
        <v>кв.14</v>
      </c>
      <c r="C120" s="522">
        <f>адреса!$I$117</f>
        <v>30000014</v>
      </c>
      <c r="D120" s="6" t="str">
        <f>адреса!$K$117</f>
        <v>ФИО-3-14</v>
      </c>
      <c r="E120" s="6">
        <v>24834.560000000001</v>
      </c>
      <c r="F120" s="6">
        <v>2253.4499999999998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/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/>
      <c r="T120" s="6">
        <v>0</v>
      </c>
      <c r="U120" s="6"/>
      <c r="V120" s="6">
        <v>2253.4499999999998</v>
      </c>
      <c r="W120" s="6">
        <v>27088.01</v>
      </c>
      <c r="X120" s="6">
        <v>0</v>
      </c>
      <c r="Y120" s="513">
        <f>IF(A120&lt;&gt;"",IF(A120=мар17!A120,0,1),IF(AND(B120=мар17!B120,C120=мар17!C120),0,1))</f>
        <v>0</v>
      </c>
      <c r="Z120" s="70" t="str">
        <f t="shared" si="14"/>
        <v>ул. Третья д.3</v>
      </c>
      <c r="AA120" s="504">
        <f>IF($B120&lt;&gt;"",MAX(AA$7:AA119)+1,0)</f>
        <v>111</v>
      </c>
      <c r="AB120" s="502">
        <f t="shared" si="13"/>
        <v>120</v>
      </c>
      <c r="AC120" s="504">
        <f>1</f>
        <v>1</v>
      </c>
      <c r="AD120" s="103">
        <f t="shared" si="15"/>
        <v>2253.4499999999998</v>
      </c>
      <c r="AE120" s="103">
        <f t="shared" si="16"/>
        <v>0</v>
      </c>
      <c r="AF120" s="103">
        <f t="shared" si="17"/>
        <v>0</v>
      </c>
      <c r="AG120" s="3"/>
    </row>
    <row r="121" spans="2:33" ht="13.2" x14ac:dyDescent="0.25">
      <c r="B121" s="1" t="str">
        <f>адреса!$G$118</f>
        <v>кв.15</v>
      </c>
      <c r="C121" s="522">
        <f>адреса!$I$118</f>
        <v>30000015</v>
      </c>
      <c r="D121" s="6" t="str">
        <f>адреса!$K$118</f>
        <v>ФИО-3-15</v>
      </c>
      <c r="E121" s="6">
        <v>2794.68</v>
      </c>
      <c r="F121" s="6">
        <v>2794.68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/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/>
      <c r="T121" s="6">
        <v>0</v>
      </c>
      <c r="U121" s="6"/>
      <c r="V121" s="6">
        <v>2794.68</v>
      </c>
      <c r="W121" s="6">
        <v>0</v>
      </c>
      <c r="X121" s="6">
        <v>5589.36</v>
      </c>
      <c r="Y121" s="513">
        <f>IF(A121&lt;&gt;"",IF(A121=мар17!A121,0,1),IF(AND(B121=мар17!B121,C121=мар17!C121),0,1))</f>
        <v>0</v>
      </c>
      <c r="Z121" s="70" t="str">
        <f t="shared" si="14"/>
        <v>ул. Третья д.3</v>
      </c>
      <c r="AA121" s="504">
        <f>IF($B121&lt;&gt;"",MAX(AA$7:AA120)+1,0)</f>
        <v>112</v>
      </c>
      <c r="AB121" s="502">
        <f t="shared" si="13"/>
        <v>121</v>
      </c>
      <c r="AC121" s="504">
        <f>1</f>
        <v>1</v>
      </c>
      <c r="AD121" s="103">
        <f t="shared" si="15"/>
        <v>2794.68</v>
      </c>
      <c r="AE121" s="103">
        <f t="shared" si="16"/>
        <v>0</v>
      </c>
      <c r="AF121" s="103">
        <f t="shared" si="17"/>
        <v>0</v>
      </c>
      <c r="AG121" s="3"/>
    </row>
    <row r="122" spans="2:33" ht="13.2" x14ac:dyDescent="0.25">
      <c r="B122" s="1" t="str">
        <f>адреса!$G$119</f>
        <v>кв.16</v>
      </c>
      <c r="C122" s="522">
        <f>адреса!$I$119</f>
        <v>30000016</v>
      </c>
      <c r="D122" s="6" t="str">
        <f>адреса!$K$119</f>
        <v>ФИО-3-16</v>
      </c>
      <c r="E122" s="6">
        <v>38923.81</v>
      </c>
      <c r="F122" s="6">
        <v>3529.95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/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  <c r="S122" s="6"/>
      <c r="T122" s="6">
        <v>0</v>
      </c>
      <c r="U122" s="6"/>
      <c r="V122" s="6">
        <v>3529.95</v>
      </c>
      <c r="W122" s="6">
        <v>0</v>
      </c>
      <c r="X122" s="6">
        <v>42453.760000000002</v>
      </c>
      <c r="Y122" s="513">
        <f>IF(A122&lt;&gt;"",IF(A122=мар17!A122,0,1),IF(AND(B122=мар17!B122,C122=мар17!C122),0,1))</f>
        <v>0</v>
      </c>
      <c r="Z122" s="70" t="str">
        <f t="shared" si="14"/>
        <v>ул. Третья д.3</v>
      </c>
      <c r="AA122" s="504">
        <f>IF($B122&lt;&gt;"",MAX(AA$7:AA121)+1,0)</f>
        <v>113</v>
      </c>
      <c r="AB122" s="502">
        <f t="shared" si="13"/>
        <v>122</v>
      </c>
      <c r="AC122" s="504">
        <f>1</f>
        <v>1</v>
      </c>
      <c r="AD122" s="103">
        <f t="shared" si="15"/>
        <v>3529.95</v>
      </c>
      <c r="AE122" s="103">
        <f t="shared" si="16"/>
        <v>0</v>
      </c>
      <c r="AF122" s="103">
        <f t="shared" si="17"/>
        <v>0</v>
      </c>
      <c r="AG122" s="3"/>
    </row>
    <row r="123" spans="2:33" ht="13.2" x14ac:dyDescent="0.25">
      <c r="B123" s="1" t="str">
        <f>адреса!$G$120</f>
        <v>кв.17</v>
      </c>
      <c r="C123" s="522">
        <f>адреса!$I$120</f>
        <v>30000017</v>
      </c>
      <c r="D123" s="6" t="str">
        <f>адреса!$K$120</f>
        <v>ФИО-3-17</v>
      </c>
      <c r="E123" s="6">
        <v>5709.47</v>
      </c>
      <c r="F123" s="6">
        <v>3056.79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/>
      <c r="M123" s="6">
        <v>0</v>
      </c>
      <c r="N123" s="6">
        <v>0</v>
      </c>
      <c r="O123" s="6">
        <v>0</v>
      </c>
      <c r="P123" s="6">
        <v>0</v>
      </c>
      <c r="Q123" s="6">
        <v>0</v>
      </c>
      <c r="R123" s="6">
        <v>0</v>
      </c>
      <c r="S123" s="6"/>
      <c r="T123" s="6">
        <v>0</v>
      </c>
      <c r="U123" s="6"/>
      <c r="V123" s="6">
        <v>3056.79</v>
      </c>
      <c r="W123" s="6">
        <v>5709.47</v>
      </c>
      <c r="X123" s="6">
        <v>3056.79</v>
      </c>
      <c r="Y123" s="513">
        <f>IF(A123&lt;&gt;"",IF(A123=мар17!A123,0,1),IF(AND(B123=мар17!B123,C123=мар17!C123),0,1))</f>
        <v>0</v>
      </c>
      <c r="Z123" s="70" t="str">
        <f t="shared" si="14"/>
        <v>ул. Третья д.3</v>
      </c>
      <c r="AA123" s="504">
        <f>IF($B123&lt;&gt;"",MAX(AA$7:AA122)+1,0)</f>
        <v>114</v>
      </c>
      <c r="AB123" s="502">
        <f t="shared" si="13"/>
        <v>123</v>
      </c>
      <c r="AC123" s="504">
        <f>1</f>
        <v>1</v>
      </c>
      <c r="AD123" s="103">
        <f t="shared" si="15"/>
        <v>3056.79</v>
      </c>
      <c r="AE123" s="103">
        <f t="shared" si="16"/>
        <v>0</v>
      </c>
      <c r="AF123" s="103">
        <f t="shared" si="17"/>
        <v>0</v>
      </c>
      <c r="AG123" s="3"/>
    </row>
    <row r="124" spans="2:33" ht="13.2" x14ac:dyDescent="0.25">
      <c r="B124" s="1" t="str">
        <f>адреса!$G$121</f>
        <v>кв.18</v>
      </c>
      <c r="C124" s="522">
        <f>адреса!$I$121</f>
        <v>30000018</v>
      </c>
      <c r="D124" s="6" t="str">
        <f>адреса!$K$121</f>
        <v>ФИО-3-18</v>
      </c>
      <c r="E124" s="6">
        <v>22858.85</v>
      </c>
      <c r="F124" s="6">
        <v>2073.04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/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/>
      <c r="T124" s="6">
        <v>0</v>
      </c>
      <c r="U124" s="6"/>
      <c r="V124" s="6">
        <v>2073.04</v>
      </c>
      <c r="W124" s="6">
        <v>0</v>
      </c>
      <c r="X124" s="6">
        <v>24931.89</v>
      </c>
      <c r="Y124" s="513">
        <f>IF(A124&lt;&gt;"",IF(A124=мар17!A124,0,1),IF(AND(B124=мар17!B124,C124=мар17!C124),0,1))</f>
        <v>0</v>
      </c>
      <c r="Z124" s="70" t="str">
        <f t="shared" si="14"/>
        <v>ул. Третья д.3</v>
      </c>
      <c r="AA124" s="504">
        <f>IF($B124&lt;&gt;"",MAX(AA$7:AA123)+1,0)</f>
        <v>115</v>
      </c>
      <c r="AB124" s="502">
        <f t="shared" si="13"/>
        <v>124</v>
      </c>
      <c r="AC124" s="504">
        <f>1</f>
        <v>1</v>
      </c>
      <c r="AD124" s="103">
        <f t="shared" si="15"/>
        <v>2073.04</v>
      </c>
      <c r="AE124" s="103">
        <f t="shared" si="16"/>
        <v>0</v>
      </c>
      <c r="AF124" s="103">
        <f t="shared" si="17"/>
        <v>0</v>
      </c>
      <c r="AG124" s="3"/>
    </row>
    <row r="125" spans="2:33" ht="13.2" x14ac:dyDescent="0.25">
      <c r="B125" s="1" t="str">
        <f>адреса!$G$122</f>
        <v>кв.19</v>
      </c>
      <c r="C125" s="522">
        <f>адреса!$I$122</f>
        <v>30000019</v>
      </c>
      <c r="D125" s="6" t="str">
        <f>адреса!$K$122</f>
        <v>ФИО-3-19</v>
      </c>
      <c r="E125" s="6">
        <v>16778.16</v>
      </c>
      <c r="F125" s="6">
        <v>1521.59</v>
      </c>
      <c r="G125" s="6">
        <v>0</v>
      </c>
      <c r="H125" s="6">
        <v>0</v>
      </c>
      <c r="I125" s="6">
        <v>0</v>
      </c>
      <c r="J125" s="6">
        <v>0</v>
      </c>
      <c r="K125" s="6">
        <v>0</v>
      </c>
      <c r="L125" s="6"/>
      <c r="M125" s="6">
        <v>0</v>
      </c>
      <c r="N125" s="6">
        <v>0</v>
      </c>
      <c r="O125" s="6">
        <v>0</v>
      </c>
      <c r="P125" s="6">
        <v>0</v>
      </c>
      <c r="Q125" s="6">
        <v>0</v>
      </c>
      <c r="R125" s="6">
        <v>0</v>
      </c>
      <c r="S125" s="6"/>
      <c r="T125" s="6">
        <v>0</v>
      </c>
      <c r="U125" s="6"/>
      <c r="V125" s="6">
        <v>1521.59</v>
      </c>
      <c r="W125" s="6">
        <v>0</v>
      </c>
      <c r="X125" s="6">
        <v>18299.75</v>
      </c>
      <c r="Y125" s="513">
        <f>IF(A125&lt;&gt;"",IF(A125=мар17!A125,0,1),IF(AND(B125=мар17!B125,C125=мар17!C125),0,1))</f>
        <v>0</v>
      </c>
      <c r="Z125" s="70" t="str">
        <f t="shared" si="14"/>
        <v>ул. Третья д.3</v>
      </c>
      <c r="AA125" s="504">
        <f>IF($B125&lt;&gt;"",MAX(AA$7:AA124)+1,0)</f>
        <v>116</v>
      </c>
      <c r="AB125" s="502">
        <f t="shared" si="13"/>
        <v>125</v>
      </c>
      <c r="AC125" s="504">
        <f>1</f>
        <v>1</v>
      </c>
      <c r="AD125" s="103">
        <f t="shared" si="15"/>
        <v>1521.59</v>
      </c>
      <c r="AE125" s="103">
        <f t="shared" si="16"/>
        <v>0</v>
      </c>
      <c r="AF125" s="103">
        <f t="shared" si="17"/>
        <v>0</v>
      </c>
      <c r="AG125" s="3"/>
    </row>
    <row r="126" spans="2:33" ht="13.2" x14ac:dyDescent="0.25">
      <c r="B126" s="1" t="str">
        <f>адреса!$G$123</f>
        <v>кв.20</v>
      </c>
      <c r="C126" s="522">
        <f>адреса!$I$123</f>
        <v>30000020</v>
      </c>
      <c r="D126" s="6" t="str">
        <f>адреса!$K$123</f>
        <v>ФИО-3-20</v>
      </c>
      <c r="E126" s="6">
        <v>34231.93</v>
      </c>
      <c r="F126" s="6">
        <v>3104.45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/>
      <c r="M126" s="6">
        <v>0</v>
      </c>
      <c r="N126" s="6">
        <v>0</v>
      </c>
      <c r="O126" s="6">
        <v>0</v>
      </c>
      <c r="P126" s="6">
        <v>0</v>
      </c>
      <c r="Q126" s="6">
        <v>0</v>
      </c>
      <c r="R126" s="6">
        <v>0</v>
      </c>
      <c r="S126" s="6"/>
      <c r="T126" s="6">
        <v>0</v>
      </c>
      <c r="U126" s="6"/>
      <c r="V126" s="6">
        <v>3104.45</v>
      </c>
      <c r="W126" s="6">
        <v>0</v>
      </c>
      <c r="X126" s="6">
        <v>37336.379999999997</v>
      </c>
      <c r="Y126" s="513">
        <f>IF(A126&lt;&gt;"",IF(A126=мар17!A126,0,1),IF(AND(B126=мар17!B126,C126=мар17!C126),0,1))</f>
        <v>0</v>
      </c>
      <c r="Z126" s="70" t="str">
        <f t="shared" si="14"/>
        <v>ул. Третья д.3</v>
      </c>
      <c r="AA126" s="504">
        <f>IF($B126&lt;&gt;"",MAX(AA$7:AA125)+1,0)</f>
        <v>117</v>
      </c>
      <c r="AB126" s="502">
        <f t="shared" si="13"/>
        <v>126</v>
      </c>
      <c r="AC126" s="504">
        <f>1</f>
        <v>1</v>
      </c>
      <c r="AD126" s="103">
        <f t="shared" si="15"/>
        <v>3104.45</v>
      </c>
      <c r="AE126" s="103">
        <f t="shared" si="16"/>
        <v>0</v>
      </c>
      <c r="AF126" s="103">
        <f t="shared" si="17"/>
        <v>0</v>
      </c>
      <c r="AG126" s="3"/>
    </row>
    <row r="127" spans="2:33" ht="13.2" x14ac:dyDescent="0.25">
      <c r="B127" s="1" t="str">
        <f>адреса!$G$124</f>
        <v>кв.21</v>
      </c>
      <c r="C127" s="522">
        <f>адреса!$I$124</f>
        <v>30000021</v>
      </c>
      <c r="D127" s="6" t="str">
        <f>адреса!$K$124</f>
        <v>ФИО-3-21</v>
      </c>
      <c r="E127" s="6">
        <v>12176.36</v>
      </c>
      <c r="F127" s="6">
        <v>1739.44</v>
      </c>
      <c r="G127" s="6">
        <v>0</v>
      </c>
      <c r="H127" s="6">
        <v>0</v>
      </c>
      <c r="I127" s="6">
        <v>0</v>
      </c>
      <c r="J127" s="6">
        <v>0</v>
      </c>
      <c r="K127" s="6">
        <v>0</v>
      </c>
      <c r="L127" s="6"/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>
        <v>0</v>
      </c>
      <c r="S127" s="6"/>
      <c r="T127" s="6">
        <v>0</v>
      </c>
      <c r="U127" s="6"/>
      <c r="V127" s="6">
        <v>1739.44</v>
      </c>
      <c r="W127" s="6">
        <v>6980</v>
      </c>
      <c r="X127" s="6">
        <v>6935.8</v>
      </c>
      <c r="Y127" s="513">
        <f>IF(A127&lt;&gt;"",IF(A127=мар17!A127,0,1),IF(AND(B127=мар17!B127,C127=мар17!C127),0,1))</f>
        <v>0</v>
      </c>
      <c r="Z127" s="70" t="str">
        <f t="shared" si="14"/>
        <v>ул. Третья д.3</v>
      </c>
      <c r="AA127" s="504">
        <f>IF($B127&lt;&gt;"",MAX(AA$7:AA126)+1,0)</f>
        <v>118</v>
      </c>
      <c r="AB127" s="502">
        <f t="shared" si="13"/>
        <v>127</v>
      </c>
      <c r="AC127" s="504">
        <f>1</f>
        <v>1</v>
      </c>
      <c r="AD127" s="103">
        <f t="shared" si="15"/>
        <v>1739.44</v>
      </c>
      <c r="AE127" s="103">
        <f t="shared" si="16"/>
        <v>0</v>
      </c>
      <c r="AF127" s="103">
        <f t="shared" si="17"/>
        <v>0</v>
      </c>
      <c r="AG127" s="3"/>
    </row>
    <row r="128" spans="2:33" ht="13.2" x14ac:dyDescent="0.25">
      <c r="B128" s="1" t="str">
        <f>адреса!$G$125</f>
        <v>кв.22</v>
      </c>
      <c r="C128" s="522">
        <f>адреса!$I$125</f>
        <v>30000022</v>
      </c>
      <c r="D128" s="6" t="str">
        <f>адреса!$K$125</f>
        <v>ФИО-3-22</v>
      </c>
      <c r="E128" s="6">
        <v>3266.88</v>
      </c>
      <c r="F128" s="6">
        <v>1654.34</v>
      </c>
      <c r="G128" s="6">
        <v>0</v>
      </c>
      <c r="H128" s="6">
        <v>0</v>
      </c>
      <c r="I128" s="6">
        <v>0</v>
      </c>
      <c r="J128" s="6">
        <v>0</v>
      </c>
      <c r="K128" s="6">
        <v>0</v>
      </c>
      <c r="L128" s="6"/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>
        <v>0</v>
      </c>
      <c r="S128" s="6"/>
      <c r="T128" s="6">
        <v>0</v>
      </c>
      <c r="U128" s="6"/>
      <c r="V128" s="6">
        <v>1654.34</v>
      </c>
      <c r="W128" s="6">
        <v>1654.34</v>
      </c>
      <c r="X128" s="6">
        <v>3266.88</v>
      </c>
      <c r="Y128" s="513">
        <f>IF(A128&lt;&gt;"",IF(A128=мар17!A128,0,1),IF(AND(B128=мар17!B128,C128=мар17!C128),0,1))</f>
        <v>0</v>
      </c>
      <c r="Z128" s="70" t="str">
        <f t="shared" ref="Z128:Z191" si="18">IF(AND(A128&lt;&gt;"",B128=""),A128,Z127)</f>
        <v>ул. Третья д.3</v>
      </c>
      <c r="AA128" s="504">
        <f>IF($B128&lt;&gt;"",MAX(AA$7:AA127)+1,0)</f>
        <v>119</v>
      </c>
      <c r="AB128" s="502">
        <f t="shared" si="13"/>
        <v>128</v>
      </c>
      <c r="AC128" s="504">
        <f>1</f>
        <v>1</v>
      </c>
      <c r="AD128" s="103">
        <f t="shared" ref="AD128:AD191" si="19">F128</f>
        <v>1654.34</v>
      </c>
      <c r="AE128" s="103">
        <f t="shared" ref="AE128:AE191" si="20">H128+I128+J128+K128+L128+O128+R128+S128</f>
        <v>0</v>
      </c>
      <c r="AF128" s="103">
        <f t="shared" ref="AF128:AF191" si="21">V128-AD128-AE128</f>
        <v>0</v>
      </c>
      <c r="AG128" s="3"/>
    </row>
    <row r="129" spans="2:33" ht="13.2" x14ac:dyDescent="0.25">
      <c r="B129" s="1" t="str">
        <f>адреса!$G$126</f>
        <v>кв.23</v>
      </c>
      <c r="C129" s="522">
        <f>адреса!$I$126</f>
        <v>30000023</v>
      </c>
      <c r="D129" s="6" t="str">
        <f>адреса!$K$126</f>
        <v>ФИО-3-23</v>
      </c>
      <c r="E129" s="6">
        <v>2726.6</v>
      </c>
      <c r="F129" s="6">
        <v>2726.6</v>
      </c>
      <c r="G129" s="6">
        <v>0</v>
      </c>
      <c r="H129" s="6">
        <v>0</v>
      </c>
      <c r="I129" s="6">
        <v>0</v>
      </c>
      <c r="J129" s="6">
        <v>0</v>
      </c>
      <c r="K129" s="6">
        <v>0</v>
      </c>
      <c r="L129" s="6"/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  <c r="S129" s="6"/>
      <c r="T129" s="6">
        <v>0</v>
      </c>
      <c r="U129" s="6"/>
      <c r="V129" s="6">
        <v>2726.6</v>
      </c>
      <c r="W129" s="6">
        <v>0</v>
      </c>
      <c r="X129" s="6">
        <v>5453.2</v>
      </c>
      <c r="Y129" s="513">
        <f>IF(A129&lt;&gt;"",IF(A129=мар17!A129,0,1),IF(AND(B129=мар17!B129,C129=мар17!C129),0,1))</f>
        <v>0</v>
      </c>
      <c r="Z129" s="70" t="str">
        <f t="shared" si="18"/>
        <v>ул. Третья д.3</v>
      </c>
      <c r="AA129" s="504">
        <f>IF($B129&lt;&gt;"",MAX(AA$7:AA128)+1,0)</f>
        <v>120</v>
      </c>
      <c r="AB129" s="502">
        <f t="shared" si="13"/>
        <v>129</v>
      </c>
      <c r="AC129" s="504">
        <f>1</f>
        <v>1</v>
      </c>
      <c r="AD129" s="103">
        <f t="shared" si="19"/>
        <v>2726.6</v>
      </c>
      <c r="AE129" s="103">
        <f t="shared" si="20"/>
        <v>0</v>
      </c>
      <c r="AF129" s="103">
        <f t="shared" si="21"/>
        <v>0</v>
      </c>
      <c r="AG129" s="3"/>
    </row>
    <row r="130" spans="2:33" ht="13.2" x14ac:dyDescent="0.25">
      <c r="B130" s="1" t="str">
        <f>адреса!$G$127</f>
        <v>кв.24</v>
      </c>
      <c r="C130" s="522">
        <f>адреса!$I$127</f>
        <v>30000024</v>
      </c>
      <c r="D130" s="6" t="str">
        <f>адреса!$K$127</f>
        <v>ФИО-3-24</v>
      </c>
      <c r="E130" s="6">
        <v>19180.36</v>
      </c>
      <c r="F130" s="6">
        <v>1739.44</v>
      </c>
      <c r="G130" s="6">
        <v>0</v>
      </c>
      <c r="H130" s="6">
        <v>0</v>
      </c>
      <c r="I130" s="6">
        <v>0</v>
      </c>
      <c r="J130" s="6">
        <v>0</v>
      </c>
      <c r="K130" s="6">
        <v>0</v>
      </c>
      <c r="L130" s="6"/>
      <c r="M130" s="6">
        <v>0</v>
      </c>
      <c r="N130" s="6">
        <v>0</v>
      </c>
      <c r="O130" s="6">
        <v>0</v>
      </c>
      <c r="P130" s="6">
        <v>0</v>
      </c>
      <c r="Q130" s="6">
        <v>0</v>
      </c>
      <c r="R130" s="6">
        <v>0</v>
      </c>
      <c r="S130" s="6"/>
      <c r="T130" s="6">
        <v>0</v>
      </c>
      <c r="U130" s="6"/>
      <c r="V130" s="6">
        <v>1739.44</v>
      </c>
      <c r="W130" s="6">
        <v>0</v>
      </c>
      <c r="X130" s="6">
        <v>20919.8</v>
      </c>
      <c r="Y130" s="513">
        <f>IF(A130&lt;&gt;"",IF(A130=мар17!A130,0,1),IF(AND(B130=мар17!B130,C130=мар17!C130),0,1))</f>
        <v>0</v>
      </c>
      <c r="Z130" s="70" t="str">
        <f t="shared" si="18"/>
        <v>ул. Третья д.3</v>
      </c>
      <c r="AA130" s="504">
        <f>IF($B130&lt;&gt;"",MAX(AA$7:AA129)+1,0)</f>
        <v>121</v>
      </c>
      <c r="AB130" s="502">
        <f t="shared" si="13"/>
        <v>130</v>
      </c>
      <c r="AC130" s="504">
        <f>1</f>
        <v>1</v>
      </c>
      <c r="AD130" s="103">
        <f t="shared" si="19"/>
        <v>1739.44</v>
      </c>
      <c r="AE130" s="103">
        <f t="shared" si="20"/>
        <v>0</v>
      </c>
      <c r="AF130" s="103">
        <f t="shared" si="21"/>
        <v>0</v>
      </c>
      <c r="AG130" s="3"/>
    </row>
    <row r="131" spans="2:33" ht="13.2" x14ac:dyDescent="0.25">
      <c r="B131" s="1" t="str">
        <f>адреса!$G$128</f>
        <v>кв.25</v>
      </c>
      <c r="C131" s="522">
        <f>адреса!$I$128</f>
        <v>30000025</v>
      </c>
      <c r="D131" s="6" t="str">
        <f>адреса!$K$128</f>
        <v>ФИО-3-25</v>
      </c>
      <c r="E131" s="6">
        <v>18279.560000000001</v>
      </c>
      <c r="F131" s="6">
        <v>1657.75</v>
      </c>
      <c r="G131" s="6">
        <v>0</v>
      </c>
      <c r="H131" s="6">
        <v>0</v>
      </c>
      <c r="I131" s="6">
        <v>0</v>
      </c>
      <c r="J131" s="6">
        <v>0</v>
      </c>
      <c r="K131" s="6">
        <v>0</v>
      </c>
      <c r="L131" s="6"/>
      <c r="M131" s="6">
        <v>0</v>
      </c>
      <c r="N131" s="6">
        <v>0</v>
      </c>
      <c r="O131" s="6">
        <v>0</v>
      </c>
      <c r="P131" s="6">
        <v>0</v>
      </c>
      <c r="Q131" s="6">
        <v>0</v>
      </c>
      <c r="R131" s="6">
        <v>0</v>
      </c>
      <c r="S131" s="6"/>
      <c r="T131" s="6">
        <v>0</v>
      </c>
      <c r="U131" s="6"/>
      <c r="V131" s="6">
        <v>1657.75</v>
      </c>
      <c r="W131" s="6">
        <v>0</v>
      </c>
      <c r="X131" s="6">
        <v>19937.310000000001</v>
      </c>
      <c r="Y131" s="513">
        <f>IF(A131&lt;&gt;"",IF(A131=мар17!A131,0,1),IF(AND(B131=мар17!B131,C131=мар17!C131),0,1))</f>
        <v>0</v>
      </c>
      <c r="Z131" s="70" t="str">
        <f t="shared" si="18"/>
        <v>ул. Третья д.3</v>
      </c>
      <c r="AA131" s="504">
        <f>IF($B131&lt;&gt;"",MAX(AA$7:AA130)+1,0)</f>
        <v>122</v>
      </c>
      <c r="AB131" s="502">
        <f t="shared" si="13"/>
        <v>131</v>
      </c>
      <c r="AC131" s="504">
        <f>1</f>
        <v>1</v>
      </c>
      <c r="AD131" s="103">
        <f t="shared" si="19"/>
        <v>1657.75</v>
      </c>
      <c r="AE131" s="103">
        <f t="shared" si="20"/>
        <v>0</v>
      </c>
      <c r="AF131" s="103">
        <f t="shared" si="21"/>
        <v>0</v>
      </c>
      <c r="AG131" s="3"/>
    </row>
    <row r="132" spans="2:33" ht="13.2" x14ac:dyDescent="0.25">
      <c r="B132" s="1" t="str">
        <f>адреса!$G$129</f>
        <v>кв.26</v>
      </c>
      <c r="C132" s="522">
        <f>адреса!$I$129</f>
        <v>30000026</v>
      </c>
      <c r="D132" s="6" t="str">
        <f>адреса!$K$129</f>
        <v>ФИО-3-26</v>
      </c>
      <c r="E132" s="6">
        <v>31508.98</v>
      </c>
      <c r="F132" s="6">
        <v>2859.36</v>
      </c>
      <c r="G132" s="6">
        <v>0</v>
      </c>
      <c r="H132" s="6">
        <v>0</v>
      </c>
      <c r="I132" s="6">
        <v>0</v>
      </c>
      <c r="J132" s="6">
        <v>0</v>
      </c>
      <c r="K132" s="6">
        <v>0</v>
      </c>
      <c r="L132" s="6"/>
      <c r="M132" s="6">
        <v>0</v>
      </c>
      <c r="N132" s="6">
        <v>0</v>
      </c>
      <c r="O132" s="6">
        <v>0</v>
      </c>
      <c r="P132" s="6">
        <v>0</v>
      </c>
      <c r="Q132" s="6">
        <v>0</v>
      </c>
      <c r="R132" s="6">
        <v>0</v>
      </c>
      <c r="S132" s="6"/>
      <c r="T132" s="6">
        <v>0</v>
      </c>
      <c r="U132" s="6"/>
      <c r="V132" s="6">
        <v>2859.36</v>
      </c>
      <c r="W132" s="6">
        <v>0</v>
      </c>
      <c r="X132" s="6">
        <v>34368.339999999997</v>
      </c>
      <c r="Y132" s="513">
        <f>IF(A132&lt;&gt;"",IF(A132=мар17!A132,0,1),IF(AND(B132=мар17!B132,C132=мар17!C132),0,1))</f>
        <v>0</v>
      </c>
      <c r="Z132" s="70" t="str">
        <f t="shared" si="18"/>
        <v>ул. Третья д.3</v>
      </c>
      <c r="AA132" s="504">
        <f>IF($B132&lt;&gt;"",MAX(AA$7:AA131)+1,0)</f>
        <v>123</v>
      </c>
      <c r="AB132" s="502">
        <f t="shared" si="13"/>
        <v>132</v>
      </c>
      <c r="AC132" s="504">
        <f>1</f>
        <v>1</v>
      </c>
      <c r="AD132" s="103">
        <f t="shared" si="19"/>
        <v>2859.36</v>
      </c>
      <c r="AE132" s="103">
        <f t="shared" si="20"/>
        <v>0</v>
      </c>
      <c r="AF132" s="103">
        <f t="shared" si="21"/>
        <v>0</v>
      </c>
      <c r="AG132" s="3"/>
    </row>
    <row r="133" spans="2:33" ht="13.2" x14ac:dyDescent="0.25">
      <c r="B133" s="1" t="str">
        <f>адреса!$G$130</f>
        <v>кв.27</v>
      </c>
      <c r="C133" s="522">
        <f>адреса!$I$130</f>
        <v>30000027</v>
      </c>
      <c r="D133" s="6" t="str">
        <f>адреса!$K$130</f>
        <v>ФИО-3-27</v>
      </c>
      <c r="E133" s="6">
        <v>3126.23</v>
      </c>
      <c r="F133" s="6">
        <v>2716.39</v>
      </c>
      <c r="G133" s="6">
        <v>0</v>
      </c>
      <c r="H133" s="6">
        <v>0</v>
      </c>
      <c r="I133" s="6">
        <v>0</v>
      </c>
      <c r="J133" s="6">
        <v>0</v>
      </c>
      <c r="K133" s="6">
        <v>0</v>
      </c>
      <c r="L133" s="6"/>
      <c r="M133" s="6">
        <v>0</v>
      </c>
      <c r="N133" s="6">
        <v>0</v>
      </c>
      <c r="O133" s="6">
        <v>0</v>
      </c>
      <c r="P133" s="6">
        <v>0</v>
      </c>
      <c r="Q133" s="6">
        <v>0</v>
      </c>
      <c r="R133" s="6">
        <v>0</v>
      </c>
      <c r="S133" s="6"/>
      <c r="T133" s="6">
        <v>0</v>
      </c>
      <c r="U133" s="6"/>
      <c r="V133" s="6">
        <v>2716.39</v>
      </c>
      <c r="W133" s="6">
        <v>2716.39</v>
      </c>
      <c r="X133" s="6">
        <v>3126.23</v>
      </c>
      <c r="Y133" s="513">
        <f>IF(A133&lt;&gt;"",IF(A133=мар17!A133,0,1),IF(AND(B133=мар17!B133,C133=мар17!C133),0,1))</f>
        <v>0</v>
      </c>
      <c r="Z133" s="70" t="str">
        <f t="shared" si="18"/>
        <v>ул. Третья д.3</v>
      </c>
      <c r="AA133" s="504">
        <f>IF($B133&lt;&gt;"",MAX(AA$7:AA132)+1,0)</f>
        <v>124</v>
      </c>
      <c r="AB133" s="502">
        <f t="shared" si="13"/>
        <v>133</v>
      </c>
      <c r="AC133" s="504">
        <f>1</f>
        <v>1</v>
      </c>
      <c r="AD133" s="103">
        <f t="shared" si="19"/>
        <v>2716.39</v>
      </c>
      <c r="AE133" s="103">
        <f t="shared" si="20"/>
        <v>0</v>
      </c>
      <c r="AF133" s="103">
        <f t="shared" si="21"/>
        <v>0</v>
      </c>
      <c r="AG133" s="3"/>
    </row>
    <row r="134" spans="2:33" ht="13.2" x14ac:dyDescent="0.25">
      <c r="B134" s="1" t="str">
        <f>адреса!$G$131</f>
        <v>кв.28</v>
      </c>
      <c r="C134" s="522">
        <f>адреса!$I$131</f>
        <v>30000028</v>
      </c>
      <c r="D134" s="6" t="str">
        <f>адреса!$K$131</f>
        <v>ФИО-3-28</v>
      </c>
      <c r="E134" s="6">
        <v>17252.48</v>
      </c>
      <c r="F134" s="6">
        <v>1565.84</v>
      </c>
      <c r="G134" s="6">
        <v>0</v>
      </c>
      <c r="H134" s="6">
        <v>0</v>
      </c>
      <c r="I134" s="6">
        <v>0</v>
      </c>
      <c r="J134" s="6">
        <v>0</v>
      </c>
      <c r="K134" s="6">
        <v>0</v>
      </c>
      <c r="L134" s="6"/>
      <c r="M134" s="6">
        <v>0</v>
      </c>
      <c r="N134" s="6">
        <v>0</v>
      </c>
      <c r="O134" s="6">
        <v>0</v>
      </c>
      <c r="P134" s="6">
        <v>0</v>
      </c>
      <c r="Q134" s="6">
        <v>0</v>
      </c>
      <c r="R134" s="6">
        <v>0</v>
      </c>
      <c r="S134" s="6"/>
      <c r="T134" s="6">
        <v>0</v>
      </c>
      <c r="U134" s="6"/>
      <c r="V134" s="6">
        <v>1565.84</v>
      </c>
      <c r="W134" s="6">
        <v>0</v>
      </c>
      <c r="X134" s="6">
        <v>18818.32</v>
      </c>
      <c r="Y134" s="513">
        <f>IF(A134&lt;&gt;"",IF(A134=мар17!A134,0,1),IF(AND(B134=мар17!B134,C134=мар17!C134),0,1))</f>
        <v>0</v>
      </c>
      <c r="Z134" s="70" t="str">
        <f t="shared" si="18"/>
        <v>ул. Третья д.3</v>
      </c>
      <c r="AA134" s="504">
        <f>IF($B134&lt;&gt;"",MAX(AA$7:AA133)+1,0)</f>
        <v>125</v>
      </c>
      <c r="AB134" s="502">
        <f t="shared" si="13"/>
        <v>134</v>
      </c>
      <c r="AC134" s="504">
        <f>1</f>
        <v>1</v>
      </c>
      <c r="AD134" s="103">
        <f t="shared" si="19"/>
        <v>1565.84</v>
      </c>
      <c r="AE134" s="103">
        <f t="shared" si="20"/>
        <v>0</v>
      </c>
      <c r="AF134" s="103">
        <f t="shared" si="21"/>
        <v>0</v>
      </c>
      <c r="AG134" s="3"/>
    </row>
    <row r="135" spans="2:33" ht="13.2" x14ac:dyDescent="0.25">
      <c r="B135" s="1" t="str">
        <f>адреса!$G$132</f>
        <v>кв.29</v>
      </c>
      <c r="C135" s="522">
        <f>адреса!$I$132</f>
        <v>30000029</v>
      </c>
      <c r="D135" s="6" t="str">
        <f>адреса!$K$132</f>
        <v>ФИО-3-29</v>
      </c>
      <c r="E135" s="6">
        <v>1790.38</v>
      </c>
      <c r="F135" s="6">
        <v>1695.19</v>
      </c>
      <c r="G135" s="6">
        <v>0</v>
      </c>
      <c r="H135" s="6">
        <v>0</v>
      </c>
      <c r="I135" s="6">
        <v>0</v>
      </c>
      <c r="J135" s="6">
        <v>0</v>
      </c>
      <c r="K135" s="6">
        <v>0</v>
      </c>
      <c r="L135" s="6"/>
      <c r="M135" s="6">
        <v>0</v>
      </c>
      <c r="N135" s="6">
        <v>0</v>
      </c>
      <c r="O135" s="6">
        <v>0</v>
      </c>
      <c r="P135" s="6">
        <v>0</v>
      </c>
      <c r="Q135" s="6">
        <v>0</v>
      </c>
      <c r="R135" s="6">
        <v>0</v>
      </c>
      <c r="S135" s="6"/>
      <c r="T135" s="6">
        <v>0</v>
      </c>
      <c r="U135" s="6"/>
      <c r="V135" s="6">
        <v>1695.19</v>
      </c>
      <c r="W135" s="6">
        <v>0</v>
      </c>
      <c r="X135" s="6">
        <v>3485.57</v>
      </c>
      <c r="Y135" s="513">
        <f>IF(A135&lt;&gt;"",IF(A135=мар17!A135,0,1),IF(AND(B135=мар17!B135,C135=мар17!C135),0,1))</f>
        <v>0</v>
      </c>
      <c r="Z135" s="70" t="str">
        <f t="shared" si="18"/>
        <v>ул. Третья д.3</v>
      </c>
      <c r="AA135" s="504">
        <f>IF($B135&lt;&gt;"",MAX(AA$7:AA134)+1,0)</f>
        <v>126</v>
      </c>
      <c r="AB135" s="502">
        <f t="shared" si="13"/>
        <v>135</v>
      </c>
      <c r="AC135" s="504">
        <f>1</f>
        <v>1</v>
      </c>
      <c r="AD135" s="103">
        <f t="shared" si="19"/>
        <v>1695.19</v>
      </c>
      <c r="AE135" s="103">
        <f t="shared" si="20"/>
        <v>0</v>
      </c>
      <c r="AF135" s="103">
        <f t="shared" si="21"/>
        <v>0</v>
      </c>
      <c r="AG135" s="3"/>
    </row>
    <row r="136" spans="2:33" ht="13.2" x14ac:dyDescent="0.25">
      <c r="B136" s="1" t="str">
        <f>адреса!$G$133</f>
        <v>кв.30</v>
      </c>
      <c r="C136" s="522">
        <f>адреса!$I$133</f>
        <v>30000030</v>
      </c>
      <c r="D136" s="6" t="str">
        <f>адреса!$K$133</f>
        <v>ФИО-3-30</v>
      </c>
      <c r="E136" s="6">
        <v>2859.36</v>
      </c>
      <c r="F136" s="6">
        <v>2859.36</v>
      </c>
      <c r="G136" s="6">
        <v>0</v>
      </c>
      <c r="H136" s="6">
        <v>0</v>
      </c>
      <c r="I136" s="6">
        <v>0</v>
      </c>
      <c r="J136" s="6">
        <v>0</v>
      </c>
      <c r="K136" s="6">
        <v>0</v>
      </c>
      <c r="L136" s="6"/>
      <c r="M136" s="6">
        <v>0</v>
      </c>
      <c r="N136" s="6">
        <v>0</v>
      </c>
      <c r="O136" s="6">
        <v>0</v>
      </c>
      <c r="P136" s="6">
        <v>0</v>
      </c>
      <c r="Q136" s="6">
        <v>0</v>
      </c>
      <c r="R136" s="6">
        <v>0</v>
      </c>
      <c r="S136" s="6"/>
      <c r="T136" s="6">
        <v>0</v>
      </c>
      <c r="U136" s="6"/>
      <c r="V136" s="6">
        <v>2859.36</v>
      </c>
      <c r="W136" s="6">
        <v>2859.36</v>
      </c>
      <c r="X136" s="6">
        <v>2859.36</v>
      </c>
      <c r="Y136" s="513">
        <f>IF(A136&lt;&gt;"",IF(A136=мар17!A136,0,1),IF(AND(B136=мар17!B136,C136=мар17!C136),0,1))</f>
        <v>0</v>
      </c>
      <c r="Z136" s="70" t="str">
        <f t="shared" si="18"/>
        <v>ул. Третья д.3</v>
      </c>
      <c r="AA136" s="504">
        <f>IF($B136&lt;&gt;"",MAX(AA$7:AA135)+1,0)</f>
        <v>127</v>
      </c>
      <c r="AB136" s="502">
        <f t="shared" si="13"/>
        <v>136</v>
      </c>
      <c r="AC136" s="504">
        <f>1</f>
        <v>1</v>
      </c>
      <c r="AD136" s="103">
        <f t="shared" si="19"/>
        <v>2859.36</v>
      </c>
      <c r="AE136" s="103">
        <f t="shared" si="20"/>
        <v>0</v>
      </c>
      <c r="AF136" s="103">
        <f t="shared" si="21"/>
        <v>0</v>
      </c>
      <c r="AG136" s="3"/>
    </row>
    <row r="137" spans="2:33" ht="13.2" x14ac:dyDescent="0.25">
      <c r="B137" s="1" t="str">
        <f>адреса!$G$134</f>
        <v>кв.31</v>
      </c>
      <c r="C137" s="522">
        <f>адреса!$I$134</f>
        <v>30000031</v>
      </c>
      <c r="D137" s="6" t="str">
        <f>адреса!$K$134</f>
        <v>ФИО-3-31</v>
      </c>
      <c r="E137" s="6">
        <v>38661.050000000003</v>
      </c>
      <c r="F137" s="6">
        <v>3506.12</v>
      </c>
      <c r="G137" s="6">
        <v>0</v>
      </c>
      <c r="H137" s="6">
        <v>0</v>
      </c>
      <c r="I137" s="6">
        <v>0</v>
      </c>
      <c r="J137" s="6">
        <v>0</v>
      </c>
      <c r="K137" s="6">
        <v>0</v>
      </c>
      <c r="L137" s="6"/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>
        <v>0</v>
      </c>
      <c r="S137" s="6"/>
      <c r="T137" s="6">
        <v>0</v>
      </c>
      <c r="U137" s="6"/>
      <c r="V137" s="6">
        <v>3506.12</v>
      </c>
      <c r="W137" s="6">
        <v>0</v>
      </c>
      <c r="X137" s="6">
        <v>42167.17</v>
      </c>
      <c r="Y137" s="513">
        <f>IF(A137&lt;&gt;"",IF(A137=мар17!A137,0,1),IF(AND(B137=мар17!B137,C137=мар17!C137),0,1))</f>
        <v>0</v>
      </c>
      <c r="Z137" s="70" t="str">
        <f t="shared" si="18"/>
        <v>ул. Третья д.3</v>
      </c>
      <c r="AA137" s="504">
        <f>IF($B137&lt;&gt;"",MAX(AA$7:AA136)+1,0)</f>
        <v>128</v>
      </c>
      <c r="AB137" s="502">
        <f t="shared" ref="AB137:AB200" si="22">AB136+1</f>
        <v>137</v>
      </c>
      <c r="AC137" s="504">
        <f>1</f>
        <v>1</v>
      </c>
      <c r="AD137" s="103">
        <f t="shared" si="19"/>
        <v>3506.12</v>
      </c>
      <c r="AE137" s="103">
        <f t="shared" si="20"/>
        <v>0</v>
      </c>
      <c r="AF137" s="103">
        <f t="shared" si="21"/>
        <v>0</v>
      </c>
      <c r="AG137" s="3"/>
    </row>
    <row r="138" spans="2:33" ht="13.2" x14ac:dyDescent="0.25">
      <c r="B138" s="1" t="str">
        <f>адреса!$G$135</f>
        <v>кв.32</v>
      </c>
      <c r="C138" s="522">
        <f>адреса!$I$135</f>
        <v>30000032</v>
      </c>
      <c r="D138" s="6" t="str">
        <f>адреса!$K$135</f>
        <v>ФИО-3-32</v>
      </c>
      <c r="E138" s="6">
        <v>34870.050000000003</v>
      </c>
      <c r="F138" s="6">
        <v>3162.32</v>
      </c>
      <c r="G138" s="6">
        <v>0</v>
      </c>
      <c r="H138" s="6">
        <v>0</v>
      </c>
      <c r="I138" s="6">
        <v>0</v>
      </c>
      <c r="J138" s="6">
        <v>0</v>
      </c>
      <c r="K138" s="6">
        <v>0</v>
      </c>
      <c r="L138" s="6"/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>
        <v>0</v>
      </c>
      <c r="S138" s="6"/>
      <c r="T138" s="6">
        <v>0</v>
      </c>
      <c r="U138" s="6"/>
      <c r="V138" s="6">
        <v>3162.32</v>
      </c>
      <c r="W138" s="6">
        <v>0</v>
      </c>
      <c r="X138" s="6">
        <v>38032.370000000003</v>
      </c>
      <c r="Y138" s="513">
        <f>IF(A138&lt;&gt;"",IF(A138=мар17!A138,0,1),IF(AND(B138=мар17!B138,C138=мар17!C138),0,1))</f>
        <v>0</v>
      </c>
      <c r="Z138" s="70" t="str">
        <f t="shared" si="18"/>
        <v>ул. Третья д.3</v>
      </c>
      <c r="AA138" s="504">
        <f>IF($B138&lt;&gt;"",MAX(AA$7:AA137)+1,0)</f>
        <v>129</v>
      </c>
      <c r="AB138" s="502">
        <f t="shared" si="22"/>
        <v>138</v>
      </c>
      <c r="AC138" s="504">
        <f>1</f>
        <v>1</v>
      </c>
      <c r="AD138" s="103">
        <f t="shared" si="19"/>
        <v>3162.32</v>
      </c>
      <c r="AE138" s="103">
        <f t="shared" si="20"/>
        <v>0</v>
      </c>
      <c r="AF138" s="103">
        <f t="shared" si="21"/>
        <v>0</v>
      </c>
      <c r="AG138" s="3"/>
    </row>
    <row r="139" spans="2:33" ht="13.2" x14ac:dyDescent="0.25">
      <c r="B139" s="1" t="str">
        <f>адреса!$G$136</f>
        <v>кв.33</v>
      </c>
      <c r="C139" s="522">
        <f>адреса!$I$136</f>
        <v>30000033</v>
      </c>
      <c r="D139" s="6" t="str">
        <f>адреса!$K$136</f>
        <v>ФИО-3-33</v>
      </c>
      <c r="E139" s="6">
        <v>27325.47</v>
      </c>
      <c r="F139" s="6">
        <v>2478.11</v>
      </c>
      <c r="G139" s="6">
        <v>0</v>
      </c>
      <c r="H139" s="6">
        <v>0</v>
      </c>
      <c r="I139" s="6">
        <v>0</v>
      </c>
      <c r="J139" s="6">
        <v>0</v>
      </c>
      <c r="K139" s="6">
        <v>0</v>
      </c>
      <c r="L139" s="6"/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 s="6"/>
      <c r="T139" s="6">
        <v>0</v>
      </c>
      <c r="U139" s="6"/>
      <c r="V139" s="6">
        <v>2478.11</v>
      </c>
      <c r="W139" s="6">
        <v>0</v>
      </c>
      <c r="X139" s="6">
        <v>29803.58</v>
      </c>
      <c r="Y139" s="513">
        <f>IF(A139&lt;&gt;"",IF(A139=мар17!A139,0,1),IF(AND(B139=мар17!B139,C139=мар17!C139),0,1))</f>
        <v>0</v>
      </c>
      <c r="Z139" s="70" t="str">
        <f t="shared" si="18"/>
        <v>ул. Третья д.3</v>
      </c>
      <c r="AA139" s="504">
        <f>IF($B139&lt;&gt;"",MAX(AA$7:AA138)+1,0)</f>
        <v>130</v>
      </c>
      <c r="AB139" s="502">
        <f t="shared" si="22"/>
        <v>139</v>
      </c>
      <c r="AC139" s="504">
        <f>1</f>
        <v>1</v>
      </c>
      <c r="AD139" s="103">
        <f t="shared" si="19"/>
        <v>2478.11</v>
      </c>
      <c r="AE139" s="103">
        <f t="shared" si="20"/>
        <v>0</v>
      </c>
      <c r="AF139" s="103">
        <f t="shared" si="21"/>
        <v>0</v>
      </c>
      <c r="AG139" s="3"/>
    </row>
    <row r="140" spans="2:33" ht="13.2" x14ac:dyDescent="0.25">
      <c r="B140" s="1" t="str">
        <f>адреса!$G$137</f>
        <v>кв.34</v>
      </c>
      <c r="C140" s="522">
        <f>адреса!$I$137</f>
        <v>30000034</v>
      </c>
      <c r="D140" s="6" t="str">
        <f>адреса!$K$137</f>
        <v>ФИО-3-34</v>
      </c>
      <c r="E140" s="6">
        <v>6579.12</v>
      </c>
      <c r="F140" s="6">
        <v>1344.58</v>
      </c>
      <c r="G140" s="6">
        <v>0</v>
      </c>
      <c r="H140" s="6">
        <v>0</v>
      </c>
      <c r="I140" s="6">
        <v>0</v>
      </c>
      <c r="J140" s="6">
        <v>0</v>
      </c>
      <c r="K140" s="6">
        <v>0</v>
      </c>
      <c r="L140" s="6"/>
      <c r="M140" s="6">
        <v>0</v>
      </c>
      <c r="N140" s="6">
        <v>0</v>
      </c>
      <c r="O140" s="6">
        <v>0</v>
      </c>
      <c r="P140" s="6">
        <v>0</v>
      </c>
      <c r="Q140" s="6">
        <v>0</v>
      </c>
      <c r="R140" s="6">
        <v>0</v>
      </c>
      <c r="S140" s="6"/>
      <c r="T140" s="6">
        <v>0</v>
      </c>
      <c r="U140" s="6"/>
      <c r="V140" s="6">
        <v>1344.58</v>
      </c>
      <c r="W140" s="6">
        <v>7923.7</v>
      </c>
      <c r="X140" s="6">
        <v>0</v>
      </c>
      <c r="Y140" s="513">
        <f>IF(A140&lt;&gt;"",IF(A140=мар17!A140,0,1),IF(AND(B140=мар17!B140,C140=мар17!C140),0,1))</f>
        <v>0</v>
      </c>
      <c r="Z140" s="70" t="str">
        <f t="shared" si="18"/>
        <v>ул. Третья д.3</v>
      </c>
      <c r="AA140" s="504">
        <f>IF($B140&lt;&gt;"",MAX(AA$7:AA139)+1,0)</f>
        <v>131</v>
      </c>
      <c r="AB140" s="502">
        <f t="shared" si="22"/>
        <v>140</v>
      </c>
      <c r="AC140" s="504">
        <f>1</f>
        <v>1</v>
      </c>
      <c r="AD140" s="103">
        <f t="shared" si="19"/>
        <v>1344.58</v>
      </c>
      <c r="AE140" s="103">
        <f t="shared" si="20"/>
        <v>0</v>
      </c>
      <c r="AF140" s="103">
        <f t="shared" si="21"/>
        <v>0</v>
      </c>
      <c r="AG140" s="3"/>
    </row>
    <row r="141" spans="2:33" ht="13.2" x14ac:dyDescent="0.25">
      <c r="B141" s="1" t="str">
        <f>адреса!$G$138</f>
        <v>кв.35</v>
      </c>
      <c r="C141" s="522">
        <f>адреса!$I$138</f>
        <v>30000035</v>
      </c>
      <c r="D141" s="6" t="str">
        <f>адреса!$K$138</f>
        <v>ФИО-3-35</v>
      </c>
      <c r="E141" s="6">
        <v>4432</v>
      </c>
      <c r="F141" s="6">
        <v>2216</v>
      </c>
      <c r="G141" s="6">
        <v>0</v>
      </c>
      <c r="H141" s="6">
        <v>0</v>
      </c>
      <c r="I141" s="6">
        <v>0</v>
      </c>
      <c r="J141" s="6">
        <v>0</v>
      </c>
      <c r="K141" s="6">
        <v>0</v>
      </c>
      <c r="L141" s="6"/>
      <c r="M141" s="6">
        <v>0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/>
      <c r="T141" s="6">
        <v>0</v>
      </c>
      <c r="U141" s="6"/>
      <c r="V141" s="6">
        <v>2216</v>
      </c>
      <c r="W141" s="6">
        <v>4432</v>
      </c>
      <c r="X141" s="6">
        <v>2216</v>
      </c>
      <c r="Y141" s="513">
        <f>IF(A141&lt;&gt;"",IF(A141=мар17!A141,0,1),IF(AND(B141=мар17!B141,C141=мар17!C141),0,1))</f>
        <v>0</v>
      </c>
      <c r="Z141" s="70" t="str">
        <f t="shared" si="18"/>
        <v>ул. Третья д.3</v>
      </c>
      <c r="AA141" s="504">
        <f>IF($B141&lt;&gt;"",MAX(AA$7:AA140)+1,0)</f>
        <v>132</v>
      </c>
      <c r="AB141" s="502">
        <f t="shared" si="22"/>
        <v>141</v>
      </c>
      <c r="AC141" s="504">
        <f>1</f>
        <v>1</v>
      </c>
      <c r="AD141" s="103">
        <f t="shared" si="19"/>
        <v>2216</v>
      </c>
      <c r="AE141" s="103">
        <f t="shared" si="20"/>
        <v>0</v>
      </c>
      <c r="AF141" s="103">
        <f t="shared" si="21"/>
        <v>0</v>
      </c>
      <c r="AG141" s="3"/>
    </row>
    <row r="142" spans="2:33" ht="13.2" x14ac:dyDescent="0.25">
      <c r="B142" s="1" t="str">
        <f>адреса!$G$139</f>
        <v>кв.36</v>
      </c>
      <c r="C142" s="522">
        <f>адреса!$I$139</f>
        <v>30000036</v>
      </c>
      <c r="D142" s="6" t="str">
        <f>адреса!$K$139</f>
        <v>ФИО-3-36</v>
      </c>
      <c r="E142" s="6">
        <v>21432.46</v>
      </c>
      <c r="F142" s="6">
        <v>1943.68</v>
      </c>
      <c r="G142" s="6">
        <v>0</v>
      </c>
      <c r="H142" s="6">
        <v>0</v>
      </c>
      <c r="I142" s="6">
        <v>0</v>
      </c>
      <c r="J142" s="6">
        <v>0</v>
      </c>
      <c r="K142" s="6">
        <v>0</v>
      </c>
      <c r="L142" s="6"/>
      <c r="M142" s="6">
        <v>0</v>
      </c>
      <c r="N142" s="6">
        <v>0</v>
      </c>
      <c r="O142" s="6">
        <v>0</v>
      </c>
      <c r="P142" s="6">
        <v>0</v>
      </c>
      <c r="Q142" s="6">
        <v>0</v>
      </c>
      <c r="R142" s="6">
        <v>0</v>
      </c>
      <c r="S142" s="6"/>
      <c r="T142" s="6">
        <v>0</v>
      </c>
      <c r="U142" s="6"/>
      <c r="V142" s="6">
        <v>1943.68</v>
      </c>
      <c r="W142" s="6">
        <v>0</v>
      </c>
      <c r="X142" s="6">
        <v>23376.14</v>
      </c>
      <c r="Y142" s="513">
        <f>IF(A142&lt;&gt;"",IF(A142=мар17!A142,0,1),IF(AND(B142=мар17!B142,C142=мар17!C142),0,1))</f>
        <v>0</v>
      </c>
      <c r="Z142" s="70" t="str">
        <f t="shared" si="18"/>
        <v>ул. Третья д.3</v>
      </c>
      <c r="AA142" s="504">
        <f>IF($B142&lt;&gt;"",MAX(AA$7:AA141)+1,0)</f>
        <v>133</v>
      </c>
      <c r="AB142" s="502">
        <f t="shared" si="22"/>
        <v>142</v>
      </c>
      <c r="AC142" s="504">
        <f>1</f>
        <v>1</v>
      </c>
      <c r="AD142" s="103">
        <f t="shared" si="19"/>
        <v>1943.68</v>
      </c>
      <c r="AE142" s="103">
        <f t="shared" si="20"/>
        <v>0</v>
      </c>
      <c r="AF142" s="103">
        <f t="shared" si="21"/>
        <v>0</v>
      </c>
      <c r="AG142" s="3"/>
    </row>
    <row r="143" spans="2:33" ht="13.2" x14ac:dyDescent="0.25">
      <c r="B143" s="1" t="str">
        <f>адреса!$G$140</f>
        <v>кв.37</v>
      </c>
      <c r="C143" s="522">
        <f>адреса!$I$140</f>
        <v>30000037</v>
      </c>
      <c r="D143" s="6" t="str">
        <f>адреса!$K$140</f>
        <v>ФИО-3-37</v>
      </c>
      <c r="E143" s="6">
        <v>3519.74</v>
      </c>
      <c r="F143" s="6">
        <v>3519.74</v>
      </c>
      <c r="G143" s="6">
        <v>0</v>
      </c>
      <c r="H143" s="6">
        <v>0</v>
      </c>
      <c r="I143" s="6">
        <v>0</v>
      </c>
      <c r="J143" s="6">
        <v>0</v>
      </c>
      <c r="K143" s="6">
        <v>0</v>
      </c>
      <c r="L143" s="6"/>
      <c r="M143" s="6">
        <v>0</v>
      </c>
      <c r="N143" s="6">
        <v>0</v>
      </c>
      <c r="O143" s="6">
        <v>0</v>
      </c>
      <c r="P143" s="6">
        <v>0</v>
      </c>
      <c r="Q143" s="6">
        <v>0</v>
      </c>
      <c r="R143" s="6">
        <v>0</v>
      </c>
      <c r="S143" s="6"/>
      <c r="T143" s="6">
        <v>0</v>
      </c>
      <c r="U143" s="6"/>
      <c r="V143" s="6">
        <v>3519.74</v>
      </c>
      <c r="W143" s="6">
        <v>3519.74</v>
      </c>
      <c r="X143" s="6">
        <v>3519.74</v>
      </c>
      <c r="Y143" s="513">
        <f>IF(A143&lt;&gt;"",IF(A143=мар17!A143,0,1),IF(AND(B143=мар17!B143,C143=мар17!C143),0,1))</f>
        <v>0</v>
      </c>
      <c r="Z143" s="70" t="str">
        <f t="shared" si="18"/>
        <v>ул. Третья д.3</v>
      </c>
      <c r="AA143" s="504">
        <f>IF($B143&lt;&gt;"",MAX(AA$7:AA142)+1,0)</f>
        <v>134</v>
      </c>
      <c r="AB143" s="502">
        <f t="shared" si="22"/>
        <v>143</v>
      </c>
      <c r="AC143" s="504">
        <f>1</f>
        <v>1</v>
      </c>
      <c r="AD143" s="103">
        <f t="shared" si="19"/>
        <v>3519.74</v>
      </c>
      <c r="AE143" s="103">
        <f t="shared" si="20"/>
        <v>0</v>
      </c>
      <c r="AF143" s="103">
        <f t="shared" si="21"/>
        <v>0</v>
      </c>
      <c r="AG143" s="3"/>
    </row>
    <row r="144" spans="2:33" ht="13.2" x14ac:dyDescent="0.25">
      <c r="B144" s="1" t="str">
        <f>адреса!$G$141</f>
        <v>кв.38</v>
      </c>
      <c r="C144" s="522">
        <f>адреса!$I$141</f>
        <v>30000038</v>
      </c>
      <c r="D144" s="6" t="str">
        <f>адреса!$K$141</f>
        <v>ФИО-3-38</v>
      </c>
      <c r="E144" s="6">
        <v>32317.61</v>
      </c>
      <c r="F144" s="6">
        <v>2930.84</v>
      </c>
      <c r="G144" s="6">
        <v>0</v>
      </c>
      <c r="H144" s="6">
        <v>0</v>
      </c>
      <c r="I144" s="6">
        <v>0</v>
      </c>
      <c r="J144" s="6">
        <v>0</v>
      </c>
      <c r="K144" s="6">
        <v>0</v>
      </c>
      <c r="L144" s="6"/>
      <c r="M144" s="6">
        <v>0</v>
      </c>
      <c r="N144" s="6">
        <v>0</v>
      </c>
      <c r="O144" s="6">
        <v>0</v>
      </c>
      <c r="P144" s="6">
        <v>0</v>
      </c>
      <c r="Q144" s="6">
        <v>0</v>
      </c>
      <c r="R144" s="6">
        <v>0</v>
      </c>
      <c r="S144" s="6"/>
      <c r="T144" s="6">
        <v>0</v>
      </c>
      <c r="U144" s="6"/>
      <c r="V144" s="6">
        <v>2930.84</v>
      </c>
      <c r="W144" s="6">
        <v>0</v>
      </c>
      <c r="X144" s="6">
        <v>35248.449999999997</v>
      </c>
      <c r="Y144" s="513">
        <f>IF(A144&lt;&gt;"",IF(A144=мар17!A144,0,1),IF(AND(B144=мар17!B144,C144=мар17!C144),0,1))</f>
        <v>0</v>
      </c>
      <c r="Z144" s="70" t="str">
        <f t="shared" si="18"/>
        <v>ул. Третья д.3</v>
      </c>
      <c r="AA144" s="504">
        <f>IF($B144&lt;&gt;"",MAX(AA$7:AA143)+1,0)</f>
        <v>135</v>
      </c>
      <c r="AB144" s="502">
        <f t="shared" si="22"/>
        <v>144</v>
      </c>
      <c r="AC144" s="504">
        <f>1</f>
        <v>1</v>
      </c>
      <c r="AD144" s="103">
        <f t="shared" si="19"/>
        <v>2930.84</v>
      </c>
      <c r="AE144" s="103">
        <f t="shared" si="20"/>
        <v>0</v>
      </c>
      <c r="AF144" s="103">
        <f t="shared" si="21"/>
        <v>0</v>
      </c>
      <c r="AG144" s="3"/>
    </row>
    <row r="145" spans="1:33" ht="13.2" x14ac:dyDescent="0.25">
      <c r="B145" s="1" t="str">
        <f>адреса!$G$142</f>
        <v>кв.39</v>
      </c>
      <c r="C145" s="522">
        <f>адреса!$I$142</f>
        <v>30000039</v>
      </c>
      <c r="D145" s="6" t="str">
        <f>адреса!$K$142</f>
        <v>ФИО-3-39</v>
      </c>
      <c r="E145" s="6">
        <v>25185.96</v>
      </c>
      <c r="F145" s="6">
        <v>2284.08</v>
      </c>
      <c r="G145" s="6">
        <v>0</v>
      </c>
      <c r="H145" s="6">
        <v>0</v>
      </c>
      <c r="I145" s="6">
        <v>0</v>
      </c>
      <c r="J145" s="6">
        <v>0</v>
      </c>
      <c r="K145" s="6">
        <v>0</v>
      </c>
      <c r="L145" s="6"/>
      <c r="M145" s="6">
        <v>0</v>
      </c>
      <c r="N145" s="6">
        <v>0</v>
      </c>
      <c r="O145" s="6">
        <v>0</v>
      </c>
      <c r="P145" s="6">
        <v>0</v>
      </c>
      <c r="Q145" s="6">
        <v>0</v>
      </c>
      <c r="R145" s="6">
        <v>0</v>
      </c>
      <c r="S145" s="6"/>
      <c r="T145" s="6">
        <v>0</v>
      </c>
      <c r="U145" s="6"/>
      <c r="V145" s="6">
        <v>2284.08</v>
      </c>
      <c r="W145" s="6">
        <v>0</v>
      </c>
      <c r="X145" s="6">
        <v>27470.04</v>
      </c>
      <c r="Y145" s="513">
        <f>IF(A145&lt;&gt;"",IF(A145=мар17!A145,0,1),IF(AND(B145=мар17!B145,C145=мар17!C145),0,1))</f>
        <v>0</v>
      </c>
      <c r="Z145" s="70" t="str">
        <f t="shared" si="18"/>
        <v>ул. Третья д.3</v>
      </c>
      <c r="AA145" s="504">
        <f>IF($B145&lt;&gt;"",MAX(AA$7:AA144)+1,0)</f>
        <v>136</v>
      </c>
      <c r="AB145" s="502">
        <f t="shared" si="22"/>
        <v>145</v>
      </c>
      <c r="AC145" s="504">
        <f>1</f>
        <v>1</v>
      </c>
      <c r="AD145" s="103">
        <f t="shared" si="19"/>
        <v>2284.08</v>
      </c>
      <c r="AE145" s="103">
        <f t="shared" si="20"/>
        <v>0</v>
      </c>
      <c r="AF145" s="103">
        <f t="shared" si="21"/>
        <v>0</v>
      </c>
      <c r="AG145" s="3"/>
    </row>
    <row r="146" spans="1:33" ht="13.2" x14ac:dyDescent="0.25">
      <c r="B146" s="1" t="str">
        <f>адреса!$G$143</f>
        <v>кв.40</v>
      </c>
      <c r="C146" s="522">
        <f>адреса!$I$143</f>
        <v>30000040</v>
      </c>
      <c r="D146" s="6" t="str">
        <f>адреса!$K$143</f>
        <v>ФИО-3-40</v>
      </c>
      <c r="E146" s="6">
        <v>37272.25</v>
      </c>
      <c r="F146" s="6">
        <v>1690.09</v>
      </c>
      <c r="G146" s="6">
        <v>0</v>
      </c>
      <c r="H146" s="6">
        <v>0</v>
      </c>
      <c r="I146" s="6">
        <v>0</v>
      </c>
      <c r="J146" s="6">
        <v>0</v>
      </c>
      <c r="K146" s="6">
        <v>0</v>
      </c>
      <c r="L146" s="6"/>
      <c r="M146" s="6">
        <v>0</v>
      </c>
      <c r="N146" s="6">
        <v>0</v>
      </c>
      <c r="O146" s="6">
        <v>0</v>
      </c>
      <c r="P146" s="6">
        <v>0</v>
      </c>
      <c r="Q146" s="6">
        <v>0</v>
      </c>
      <c r="R146" s="6">
        <v>0</v>
      </c>
      <c r="S146" s="6"/>
      <c r="T146" s="6">
        <v>0</v>
      </c>
      <c r="U146" s="6"/>
      <c r="V146" s="6">
        <v>1690.09</v>
      </c>
      <c r="W146" s="6">
        <v>0</v>
      </c>
      <c r="X146" s="6">
        <v>38962.339999999997</v>
      </c>
      <c r="Y146" s="513">
        <f>IF(A146&lt;&gt;"",IF(A146=мар17!A146,0,1),IF(AND(B146=мар17!B146,C146=мар17!C146),0,1))</f>
        <v>0</v>
      </c>
      <c r="Z146" s="70" t="str">
        <f t="shared" si="18"/>
        <v>ул. Третья д.3</v>
      </c>
      <c r="AA146" s="504">
        <f>IF($B146&lt;&gt;"",MAX(AA$7:AA145)+1,0)</f>
        <v>137</v>
      </c>
      <c r="AB146" s="502">
        <f t="shared" si="22"/>
        <v>146</v>
      </c>
      <c r="AC146" s="504">
        <f>1</f>
        <v>1</v>
      </c>
      <c r="AD146" s="103">
        <f t="shared" si="19"/>
        <v>1690.09</v>
      </c>
      <c r="AE146" s="103">
        <f t="shared" si="20"/>
        <v>0</v>
      </c>
      <c r="AF146" s="103">
        <f t="shared" si="21"/>
        <v>0</v>
      </c>
      <c r="AG146" s="3"/>
    </row>
    <row r="147" spans="1:33" ht="13.2" x14ac:dyDescent="0.25">
      <c r="B147" s="1" t="str">
        <f>адреса!$G$144</f>
        <v>кв.41</v>
      </c>
      <c r="C147" s="522">
        <f>адреса!$I$144</f>
        <v>30000041</v>
      </c>
      <c r="D147" s="6" t="str">
        <f>адреса!$K$144</f>
        <v>ФИО-3-41</v>
      </c>
      <c r="E147" s="6">
        <v>3386.98</v>
      </c>
      <c r="F147" s="6">
        <v>3386.98</v>
      </c>
      <c r="G147" s="6">
        <v>0</v>
      </c>
      <c r="H147" s="6">
        <v>0</v>
      </c>
      <c r="I147" s="6">
        <v>0</v>
      </c>
      <c r="J147" s="6">
        <v>0</v>
      </c>
      <c r="K147" s="6">
        <v>0</v>
      </c>
      <c r="L147" s="6"/>
      <c r="M147" s="6">
        <v>0</v>
      </c>
      <c r="N147" s="6">
        <v>0</v>
      </c>
      <c r="O147" s="6">
        <v>0</v>
      </c>
      <c r="P147" s="6">
        <v>0</v>
      </c>
      <c r="Q147" s="6">
        <v>0</v>
      </c>
      <c r="R147" s="6">
        <v>0</v>
      </c>
      <c r="S147" s="6"/>
      <c r="T147" s="6">
        <v>0</v>
      </c>
      <c r="U147" s="6"/>
      <c r="V147" s="6">
        <v>3386.98</v>
      </c>
      <c r="W147" s="6">
        <v>0</v>
      </c>
      <c r="X147" s="6">
        <v>6773.96</v>
      </c>
      <c r="Y147" s="513">
        <f>IF(A147&lt;&gt;"",IF(A147=мар17!A147,0,1),IF(AND(B147=мар17!B147,C147=мар17!C147),0,1))</f>
        <v>0</v>
      </c>
      <c r="Z147" s="70" t="str">
        <f t="shared" si="18"/>
        <v>ул. Третья д.3</v>
      </c>
      <c r="AA147" s="504">
        <f>IF($B147&lt;&gt;"",MAX(AA$7:AA146)+1,0)</f>
        <v>138</v>
      </c>
      <c r="AB147" s="502">
        <f t="shared" si="22"/>
        <v>147</v>
      </c>
      <c r="AC147" s="504">
        <f>1</f>
        <v>1</v>
      </c>
      <c r="AD147" s="103">
        <f t="shared" si="19"/>
        <v>3386.98</v>
      </c>
      <c r="AE147" s="103">
        <f t="shared" si="20"/>
        <v>0</v>
      </c>
      <c r="AF147" s="103">
        <f t="shared" si="21"/>
        <v>0</v>
      </c>
      <c r="AG147" s="3"/>
    </row>
    <row r="148" spans="1:33" ht="13.2" x14ac:dyDescent="0.25">
      <c r="B148" s="1" t="str">
        <f>адреса!$G$145</f>
        <v>кв.42</v>
      </c>
      <c r="C148" s="522">
        <f>адреса!$I$145</f>
        <v>30000042</v>
      </c>
      <c r="D148" s="6" t="str">
        <f>адреса!$K$145</f>
        <v>ФИО-3-42</v>
      </c>
      <c r="E148" s="6">
        <v>32017.35</v>
      </c>
      <c r="F148" s="6">
        <v>2903.61</v>
      </c>
      <c r="G148" s="6">
        <v>0</v>
      </c>
      <c r="H148" s="6">
        <v>0</v>
      </c>
      <c r="I148" s="6">
        <v>0</v>
      </c>
      <c r="J148" s="6">
        <v>0</v>
      </c>
      <c r="K148" s="6">
        <v>0</v>
      </c>
      <c r="L148" s="6"/>
      <c r="M148" s="6">
        <v>0</v>
      </c>
      <c r="N148" s="6">
        <v>0</v>
      </c>
      <c r="O148" s="6">
        <v>0</v>
      </c>
      <c r="P148" s="6">
        <v>0</v>
      </c>
      <c r="Q148" s="6">
        <v>0</v>
      </c>
      <c r="R148" s="6">
        <v>0</v>
      </c>
      <c r="S148" s="6"/>
      <c r="T148" s="6">
        <v>0</v>
      </c>
      <c r="U148" s="6"/>
      <c r="V148" s="6">
        <v>2903.61</v>
      </c>
      <c r="W148" s="6">
        <v>0</v>
      </c>
      <c r="X148" s="6">
        <v>34920.959999999999</v>
      </c>
      <c r="Y148" s="513">
        <f>IF(A148&lt;&gt;"",IF(A148=мар17!A148,0,1),IF(AND(B148=мар17!B148,C148=мар17!C148),0,1))</f>
        <v>0</v>
      </c>
      <c r="Z148" s="70" t="str">
        <f t="shared" si="18"/>
        <v>ул. Третья д.3</v>
      </c>
      <c r="AA148" s="504">
        <f>IF($B148&lt;&gt;"",MAX(AA$7:AA147)+1,0)</f>
        <v>139</v>
      </c>
      <c r="AB148" s="502">
        <f t="shared" si="22"/>
        <v>148</v>
      </c>
      <c r="AC148" s="504">
        <f>1</f>
        <v>1</v>
      </c>
      <c r="AD148" s="103">
        <f t="shared" si="19"/>
        <v>2903.61</v>
      </c>
      <c r="AE148" s="103">
        <f t="shared" si="20"/>
        <v>0</v>
      </c>
      <c r="AF148" s="103">
        <f t="shared" si="21"/>
        <v>0</v>
      </c>
      <c r="AG148" s="3"/>
    </row>
    <row r="149" spans="1:33" ht="13.2" x14ac:dyDescent="0.25">
      <c r="B149" s="1" t="str">
        <f>адреса!$G$146</f>
        <v>кв.43</v>
      </c>
      <c r="C149" s="522">
        <f>адреса!$I$146</f>
        <v>30000043</v>
      </c>
      <c r="D149" s="6" t="str">
        <f>адреса!$K$146</f>
        <v>ФИО-3-43</v>
      </c>
      <c r="E149" s="6">
        <v>6420.71</v>
      </c>
      <c r="F149" s="6">
        <v>1131.83</v>
      </c>
      <c r="G149" s="6">
        <v>0</v>
      </c>
      <c r="H149" s="6">
        <v>0</v>
      </c>
      <c r="I149" s="6">
        <v>0</v>
      </c>
      <c r="J149" s="6">
        <v>0</v>
      </c>
      <c r="K149" s="6">
        <v>0</v>
      </c>
      <c r="L149" s="6"/>
      <c r="M149" s="6">
        <v>0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/>
      <c r="T149" s="6">
        <v>0</v>
      </c>
      <c r="U149" s="6"/>
      <c r="V149" s="6">
        <v>1131.83</v>
      </c>
      <c r="W149" s="6">
        <v>0</v>
      </c>
      <c r="X149" s="6">
        <v>7552.54</v>
      </c>
      <c r="Y149" s="513">
        <f>IF(A149&lt;&gt;"",IF(A149=мар17!A149,0,1),IF(AND(B149=мар17!B149,C149=мар17!C149),0,1))</f>
        <v>0</v>
      </c>
      <c r="Z149" s="70" t="str">
        <f t="shared" si="18"/>
        <v>ул. Третья д.3</v>
      </c>
      <c r="AA149" s="504">
        <f>IF($B149&lt;&gt;"",MAX(AA$7:AA148)+1,0)</f>
        <v>140</v>
      </c>
      <c r="AB149" s="502">
        <f t="shared" si="22"/>
        <v>149</v>
      </c>
      <c r="AC149" s="504">
        <f>1</f>
        <v>1</v>
      </c>
      <c r="AD149" s="103">
        <f t="shared" si="19"/>
        <v>1131.83</v>
      </c>
      <c r="AE149" s="103">
        <f t="shared" si="20"/>
        <v>0</v>
      </c>
      <c r="AF149" s="103">
        <f t="shared" si="21"/>
        <v>0</v>
      </c>
      <c r="AG149" s="3"/>
    </row>
    <row r="150" spans="1:33" ht="13.2" x14ac:dyDescent="0.25">
      <c r="B150" s="1" t="str">
        <f>адреса!$G$147</f>
        <v>кв.44</v>
      </c>
      <c r="C150" s="522">
        <f>адреса!$I$147</f>
        <v>30000044</v>
      </c>
      <c r="D150" s="6" t="str">
        <f>адреса!$K$147</f>
        <v>ФИО-3-44</v>
      </c>
      <c r="E150" s="6">
        <v>13008.42</v>
      </c>
      <c r="F150" s="6">
        <v>3247.42</v>
      </c>
      <c r="G150" s="6">
        <v>0</v>
      </c>
      <c r="H150" s="6">
        <v>0</v>
      </c>
      <c r="I150" s="6">
        <v>0</v>
      </c>
      <c r="J150" s="6">
        <v>0</v>
      </c>
      <c r="K150" s="6">
        <v>0</v>
      </c>
      <c r="L150" s="6"/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>
        <v>0</v>
      </c>
      <c r="S150" s="6"/>
      <c r="T150" s="6">
        <v>0</v>
      </c>
      <c r="U150" s="6"/>
      <c r="V150" s="6">
        <v>3247.42</v>
      </c>
      <c r="W150" s="6">
        <v>13008.42</v>
      </c>
      <c r="X150" s="6">
        <v>3247.42</v>
      </c>
      <c r="Y150" s="513">
        <f>IF(A150&lt;&gt;"",IF(A150=мар17!A150,0,1),IF(AND(B150=мар17!B150,C150=мар17!C150),0,1))</f>
        <v>0</v>
      </c>
      <c r="Z150" s="70" t="str">
        <f t="shared" si="18"/>
        <v>ул. Третья д.3</v>
      </c>
      <c r="AA150" s="504">
        <f>IF($B150&lt;&gt;"",MAX(AA$7:AA149)+1,0)</f>
        <v>141</v>
      </c>
      <c r="AB150" s="502">
        <f t="shared" si="22"/>
        <v>150</v>
      </c>
      <c r="AC150" s="504">
        <f>1</f>
        <v>1</v>
      </c>
      <c r="AD150" s="103">
        <f t="shared" si="19"/>
        <v>3247.42</v>
      </c>
      <c r="AE150" s="103">
        <f t="shared" si="20"/>
        <v>0</v>
      </c>
      <c r="AF150" s="103">
        <f t="shared" si="21"/>
        <v>0</v>
      </c>
      <c r="AG150" s="3"/>
    </row>
    <row r="151" spans="1:33" ht="13.2" x14ac:dyDescent="0.25">
      <c r="B151" s="1" t="str">
        <f>адреса!$G$148</f>
        <v>кв.45</v>
      </c>
      <c r="C151" s="522">
        <f>адреса!$I$148</f>
        <v>30000045</v>
      </c>
      <c r="D151" s="6" t="str">
        <f>адреса!$K$148</f>
        <v>ФИО-3-45</v>
      </c>
      <c r="E151" s="6">
        <v>38510.879999999997</v>
      </c>
      <c r="F151" s="6">
        <v>3492.5</v>
      </c>
      <c r="G151" s="6">
        <v>0</v>
      </c>
      <c r="H151" s="6">
        <v>0</v>
      </c>
      <c r="I151" s="6">
        <v>0</v>
      </c>
      <c r="J151" s="6">
        <v>0</v>
      </c>
      <c r="K151" s="6">
        <v>0</v>
      </c>
      <c r="L151" s="6"/>
      <c r="M151" s="6">
        <v>0</v>
      </c>
      <c r="N151" s="6">
        <v>0</v>
      </c>
      <c r="O151" s="6">
        <v>0</v>
      </c>
      <c r="P151" s="6">
        <v>0</v>
      </c>
      <c r="Q151" s="6">
        <v>0</v>
      </c>
      <c r="R151" s="6">
        <v>0</v>
      </c>
      <c r="S151" s="6"/>
      <c r="T151" s="6">
        <v>0</v>
      </c>
      <c r="U151" s="6"/>
      <c r="V151" s="6">
        <v>3492.5</v>
      </c>
      <c r="W151" s="6">
        <v>0</v>
      </c>
      <c r="X151" s="6">
        <v>42003.38</v>
      </c>
      <c r="Y151" s="513">
        <f>IF(A151&lt;&gt;"",IF(A151=мар17!A151,0,1),IF(AND(B151=мар17!B151,C151=мар17!C151),0,1))</f>
        <v>0</v>
      </c>
      <c r="Z151" s="70" t="str">
        <f t="shared" si="18"/>
        <v>ул. Третья д.3</v>
      </c>
      <c r="AA151" s="504">
        <f>IF($B151&lt;&gt;"",MAX(AA$7:AA150)+1,0)</f>
        <v>142</v>
      </c>
      <c r="AB151" s="502">
        <f t="shared" si="22"/>
        <v>151</v>
      </c>
      <c r="AC151" s="504">
        <f>1</f>
        <v>1</v>
      </c>
      <c r="AD151" s="103">
        <f t="shared" si="19"/>
        <v>3492.5</v>
      </c>
      <c r="AE151" s="103">
        <f t="shared" si="20"/>
        <v>0</v>
      </c>
      <c r="AF151" s="103">
        <f t="shared" si="21"/>
        <v>0</v>
      </c>
      <c r="AG151" s="3"/>
    </row>
    <row r="152" spans="1:33" ht="13.2" x14ac:dyDescent="0.25">
      <c r="B152" s="1" t="str">
        <f>адреса!$G$149</f>
        <v>кв.46</v>
      </c>
      <c r="C152" s="522">
        <f>адреса!$I$149</f>
        <v>30000046</v>
      </c>
      <c r="D152" s="6" t="str">
        <f>адреса!$K$149</f>
        <v>ФИО-3-46</v>
      </c>
      <c r="E152" s="6">
        <v>0</v>
      </c>
      <c r="F152" s="6">
        <v>2862.76</v>
      </c>
      <c r="G152" s="6">
        <v>0</v>
      </c>
      <c r="H152" s="6">
        <v>0</v>
      </c>
      <c r="I152" s="6">
        <v>0</v>
      </c>
      <c r="J152" s="6">
        <v>0</v>
      </c>
      <c r="K152" s="6">
        <v>0</v>
      </c>
      <c r="L152" s="6"/>
      <c r="M152" s="6">
        <v>0</v>
      </c>
      <c r="N152" s="6">
        <v>0</v>
      </c>
      <c r="O152" s="6">
        <v>0</v>
      </c>
      <c r="P152" s="6">
        <v>0</v>
      </c>
      <c r="Q152" s="6">
        <v>0</v>
      </c>
      <c r="R152" s="6">
        <v>0</v>
      </c>
      <c r="S152" s="6"/>
      <c r="T152" s="6">
        <v>0</v>
      </c>
      <c r="U152" s="6"/>
      <c r="V152" s="6">
        <v>2862.76</v>
      </c>
      <c r="W152" s="6">
        <v>0</v>
      </c>
      <c r="X152" s="6">
        <v>2862.76</v>
      </c>
      <c r="Y152" s="513">
        <f>IF(A152&lt;&gt;"",IF(A152=мар17!A152,0,1),IF(AND(B152=мар17!B152,C152=мар17!C152),0,1))</f>
        <v>0</v>
      </c>
      <c r="Z152" s="70" t="str">
        <f t="shared" si="18"/>
        <v>ул. Третья д.3</v>
      </c>
      <c r="AA152" s="504">
        <f>IF($B152&lt;&gt;"",MAX(AA$7:AA151)+1,0)</f>
        <v>143</v>
      </c>
      <c r="AB152" s="502">
        <f t="shared" si="22"/>
        <v>152</v>
      </c>
      <c r="AC152" s="504">
        <f>1</f>
        <v>1</v>
      </c>
      <c r="AD152" s="103">
        <f t="shared" si="19"/>
        <v>2862.76</v>
      </c>
      <c r="AE152" s="103">
        <f t="shared" si="20"/>
        <v>0</v>
      </c>
      <c r="AF152" s="103">
        <f t="shared" si="21"/>
        <v>0</v>
      </c>
      <c r="AG152" s="3"/>
    </row>
    <row r="153" spans="1:33" ht="13.2" x14ac:dyDescent="0.25">
      <c r="B153" s="1" t="str">
        <f>адреса!$G$150</f>
        <v>кв.47</v>
      </c>
      <c r="C153" s="522">
        <f>адреса!$I$150</f>
        <v>30000047</v>
      </c>
      <c r="D153" s="6" t="str">
        <f>адреса!$K$150</f>
        <v>ФИО-3-47</v>
      </c>
      <c r="E153" s="6">
        <v>22933.86</v>
      </c>
      <c r="F153" s="6">
        <v>2079.84</v>
      </c>
      <c r="G153" s="6">
        <v>0</v>
      </c>
      <c r="H153" s="6">
        <v>0</v>
      </c>
      <c r="I153" s="6">
        <v>0</v>
      </c>
      <c r="J153" s="6">
        <v>0</v>
      </c>
      <c r="K153" s="6">
        <v>0</v>
      </c>
      <c r="L153" s="6"/>
      <c r="M153" s="6">
        <v>0</v>
      </c>
      <c r="N153" s="6">
        <v>0</v>
      </c>
      <c r="O153" s="6">
        <v>0</v>
      </c>
      <c r="P153" s="6">
        <v>0</v>
      </c>
      <c r="Q153" s="6">
        <v>0</v>
      </c>
      <c r="R153" s="6">
        <v>0</v>
      </c>
      <c r="S153" s="6"/>
      <c r="T153" s="6">
        <v>0</v>
      </c>
      <c r="U153" s="6"/>
      <c r="V153" s="6">
        <v>2079.84</v>
      </c>
      <c r="W153" s="6">
        <v>0</v>
      </c>
      <c r="X153" s="6">
        <v>25013.7</v>
      </c>
      <c r="Y153" s="513">
        <f>IF(A153&lt;&gt;"",IF(A153=мар17!A153,0,1),IF(AND(B153=мар17!B153,C153=мар17!C153),0,1))</f>
        <v>0</v>
      </c>
      <c r="Z153" s="70" t="str">
        <f t="shared" si="18"/>
        <v>ул. Третья д.3</v>
      </c>
      <c r="AA153" s="504">
        <f>IF($B153&lt;&gt;"",MAX(AA$7:AA152)+1,0)</f>
        <v>144</v>
      </c>
      <c r="AB153" s="502">
        <f t="shared" si="22"/>
        <v>153</v>
      </c>
      <c r="AC153" s="504">
        <f>1</f>
        <v>1</v>
      </c>
      <c r="AD153" s="103">
        <f t="shared" si="19"/>
        <v>2079.84</v>
      </c>
      <c r="AE153" s="103">
        <f t="shared" si="20"/>
        <v>0</v>
      </c>
      <c r="AF153" s="103">
        <f t="shared" si="21"/>
        <v>0</v>
      </c>
      <c r="AG153" s="3"/>
    </row>
    <row r="154" spans="1:33" ht="13.2" x14ac:dyDescent="0.25">
      <c r="B154" s="1" t="str">
        <f>адреса!$G$151</f>
        <v>кв.48</v>
      </c>
      <c r="C154" s="522">
        <f>адреса!$I$151</f>
        <v>30000048</v>
      </c>
      <c r="D154" s="6" t="str">
        <f>адреса!$K$151</f>
        <v>ФИО-3-48</v>
      </c>
      <c r="E154" s="6">
        <v>35620.75</v>
      </c>
      <c r="F154" s="6">
        <v>3230.4</v>
      </c>
      <c r="G154" s="6">
        <v>0</v>
      </c>
      <c r="H154" s="6">
        <v>0</v>
      </c>
      <c r="I154" s="6">
        <v>0</v>
      </c>
      <c r="J154" s="6">
        <v>0</v>
      </c>
      <c r="K154" s="6">
        <v>0</v>
      </c>
      <c r="L154" s="6"/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/>
      <c r="T154" s="6">
        <v>0</v>
      </c>
      <c r="U154" s="6"/>
      <c r="V154" s="6">
        <v>3230.4</v>
      </c>
      <c r="W154" s="6">
        <v>0</v>
      </c>
      <c r="X154" s="6">
        <v>38851.15</v>
      </c>
      <c r="Y154" s="513">
        <f>IF(A154&lt;&gt;"",IF(A154=мар17!A154,0,1),IF(AND(B154=мар17!B154,C154=мар17!C154),0,1))</f>
        <v>0</v>
      </c>
      <c r="Z154" s="70" t="str">
        <f t="shared" si="18"/>
        <v>ул. Третья д.3</v>
      </c>
      <c r="AA154" s="504">
        <f>IF($B154&lt;&gt;"",MAX(AA$7:AA153)+1,0)</f>
        <v>145</v>
      </c>
      <c r="AB154" s="502">
        <f t="shared" si="22"/>
        <v>154</v>
      </c>
      <c r="AC154" s="504">
        <f>1</f>
        <v>1</v>
      </c>
      <c r="AD154" s="103">
        <f t="shared" si="19"/>
        <v>3230.4</v>
      </c>
      <c r="AE154" s="103">
        <f t="shared" si="20"/>
        <v>0</v>
      </c>
      <c r="AF154" s="103">
        <f t="shared" si="21"/>
        <v>0</v>
      </c>
      <c r="AG154" s="3"/>
    </row>
    <row r="155" spans="1:33" ht="13.2" x14ac:dyDescent="0.25">
      <c r="B155" s="1" t="str">
        <f>адреса!$G$152</f>
        <v>кв.49</v>
      </c>
      <c r="C155" s="522">
        <f>адреса!$I$152</f>
        <v>30000049</v>
      </c>
      <c r="D155" s="6" t="str">
        <f>адреса!$K$152</f>
        <v>ФИО-3-49</v>
      </c>
      <c r="E155" s="6">
        <v>4154.1899999999996</v>
      </c>
      <c r="F155" s="6">
        <v>2103.67</v>
      </c>
      <c r="G155" s="6">
        <v>0</v>
      </c>
      <c r="H155" s="6">
        <v>0</v>
      </c>
      <c r="I155" s="6">
        <v>0</v>
      </c>
      <c r="J155" s="6">
        <v>0</v>
      </c>
      <c r="K155" s="6">
        <v>0</v>
      </c>
      <c r="L155" s="6"/>
      <c r="M155" s="6">
        <v>0</v>
      </c>
      <c r="N155" s="6">
        <v>0</v>
      </c>
      <c r="O155" s="6">
        <v>0</v>
      </c>
      <c r="P155" s="6">
        <v>0</v>
      </c>
      <c r="Q155" s="6">
        <v>0</v>
      </c>
      <c r="R155" s="6">
        <v>0</v>
      </c>
      <c r="S155" s="6"/>
      <c r="T155" s="6">
        <v>0</v>
      </c>
      <c r="U155" s="6"/>
      <c r="V155" s="6">
        <v>2103.67</v>
      </c>
      <c r="W155" s="6">
        <v>4101.04</v>
      </c>
      <c r="X155" s="6">
        <v>2156.8200000000002</v>
      </c>
      <c r="Y155" s="513">
        <f>IF(A155&lt;&gt;"",IF(A155=мар17!A155,0,1),IF(AND(B155=мар17!B155,C155=мар17!C155),0,1))</f>
        <v>0</v>
      </c>
      <c r="Z155" s="70" t="str">
        <f t="shared" si="18"/>
        <v>ул. Третья д.3</v>
      </c>
      <c r="AA155" s="504">
        <f>IF($B155&lt;&gt;"",MAX(AA$7:AA154)+1,0)</f>
        <v>146</v>
      </c>
      <c r="AB155" s="502">
        <f t="shared" si="22"/>
        <v>155</v>
      </c>
      <c r="AC155" s="504">
        <f>1</f>
        <v>1</v>
      </c>
      <c r="AD155" s="103">
        <f t="shared" si="19"/>
        <v>2103.67</v>
      </c>
      <c r="AE155" s="103">
        <f t="shared" si="20"/>
        <v>0</v>
      </c>
      <c r="AF155" s="103">
        <f t="shared" si="21"/>
        <v>0</v>
      </c>
      <c r="AG155" s="3"/>
    </row>
    <row r="156" spans="1:33" ht="13.2" x14ac:dyDescent="0.25">
      <c r="A156" s="4" t="str">
        <f>адреса!$E$153</f>
        <v>ул. Четвертая д.4</v>
      </c>
      <c r="C156" s="522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513">
        <f>IF(A156&lt;&gt;"",IF(A156=мар17!A156,0,1),IF(AND(B156=мар17!B156,C156=мар17!C156),0,1))</f>
        <v>0</v>
      </c>
      <c r="Z156" s="70" t="str">
        <f t="shared" si="18"/>
        <v>ул. Четвертая д.4</v>
      </c>
      <c r="AA156" s="504">
        <f>IF($B156&lt;&gt;"",MAX(AA$7:AA155)+1,0)</f>
        <v>0</v>
      </c>
      <c r="AB156" s="502">
        <f t="shared" si="22"/>
        <v>156</v>
      </c>
      <c r="AC156" s="504">
        <f>1</f>
        <v>1</v>
      </c>
      <c r="AD156" s="103">
        <f t="shared" si="19"/>
        <v>0</v>
      </c>
      <c r="AE156" s="103">
        <f t="shared" si="20"/>
        <v>0</v>
      </c>
      <c r="AF156" s="103">
        <f t="shared" si="21"/>
        <v>0</v>
      </c>
      <c r="AG156" s="3"/>
    </row>
    <row r="157" spans="1:33" ht="13.2" x14ac:dyDescent="0.25">
      <c r="B157" s="1" t="str">
        <f>адреса!$G$153</f>
        <v>кв.1</v>
      </c>
      <c r="C157" s="522">
        <f>адреса!$I$153</f>
        <v>40000001</v>
      </c>
      <c r="D157" s="6" t="str">
        <f>адреса!$K$153</f>
        <v>ФИО-4-1</v>
      </c>
      <c r="E157" s="6">
        <v>21620.13</v>
      </c>
      <c r="F157" s="6">
        <v>1960.7</v>
      </c>
      <c r="G157" s="6">
        <v>0</v>
      </c>
      <c r="H157" s="6">
        <v>0</v>
      </c>
      <c r="I157" s="6">
        <v>0</v>
      </c>
      <c r="J157" s="6">
        <v>0</v>
      </c>
      <c r="K157" s="6">
        <v>0</v>
      </c>
      <c r="L157" s="6"/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/>
      <c r="T157" s="6">
        <v>0</v>
      </c>
      <c r="U157" s="6"/>
      <c r="V157" s="6">
        <v>1960.7</v>
      </c>
      <c r="W157" s="6">
        <v>0</v>
      </c>
      <c r="X157" s="6">
        <v>23580.83</v>
      </c>
      <c r="Y157" s="513">
        <f>IF(A157&lt;&gt;"",IF(A157=мар17!A157,0,1),IF(AND(B157=мар17!B157,C157=мар17!C157),0,1))</f>
        <v>0</v>
      </c>
      <c r="Z157" s="70" t="str">
        <f t="shared" si="18"/>
        <v>ул. Четвертая д.4</v>
      </c>
      <c r="AA157" s="504">
        <f>IF($B157&lt;&gt;"",MAX(AA$7:AA156)+1,0)</f>
        <v>147</v>
      </c>
      <c r="AB157" s="502">
        <f t="shared" si="22"/>
        <v>157</v>
      </c>
      <c r="AC157" s="504">
        <f>1</f>
        <v>1</v>
      </c>
      <c r="AD157" s="103">
        <f t="shared" si="19"/>
        <v>1960.7</v>
      </c>
      <c r="AE157" s="103">
        <f t="shared" si="20"/>
        <v>0</v>
      </c>
      <c r="AF157" s="103">
        <f t="shared" si="21"/>
        <v>0</v>
      </c>
      <c r="AG157" s="3"/>
    </row>
    <row r="158" spans="1:33" ht="13.2" x14ac:dyDescent="0.25">
      <c r="B158" s="1" t="str">
        <f>адреса!$G$154</f>
        <v>кв.2</v>
      </c>
      <c r="C158" s="522">
        <f>адреса!$I$154</f>
        <v>40000002</v>
      </c>
      <c r="D158" s="6" t="str">
        <f>адреса!$K$154</f>
        <v>ФИО-4-2</v>
      </c>
      <c r="E158" s="6">
        <v>7702.11</v>
      </c>
      <c r="F158" s="6">
        <v>1991.34</v>
      </c>
      <c r="G158" s="6">
        <v>0</v>
      </c>
      <c r="H158" s="6">
        <v>0</v>
      </c>
      <c r="I158" s="6">
        <v>0</v>
      </c>
      <c r="J158" s="6">
        <v>0</v>
      </c>
      <c r="K158" s="6">
        <v>0</v>
      </c>
      <c r="L158" s="6"/>
      <c r="M158" s="6">
        <v>0</v>
      </c>
      <c r="N158" s="6">
        <v>0</v>
      </c>
      <c r="O158" s="6">
        <v>0</v>
      </c>
      <c r="P158" s="6">
        <v>0</v>
      </c>
      <c r="Q158" s="6">
        <v>0</v>
      </c>
      <c r="R158" s="6">
        <v>0</v>
      </c>
      <c r="S158" s="6"/>
      <c r="T158" s="6">
        <v>0</v>
      </c>
      <c r="U158" s="6"/>
      <c r="V158" s="6">
        <v>1991.34</v>
      </c>
      <c r="W158" s="6">
        <v>0</v>
      </c>
      <c r="X158" s="6">
        <v>9693.4500000000007</v>
      </c>
      <c r="Y158" s="513">
        <f>IF(A158&lt;&gt;"",IF(A158=мар17!A158,0,1),IF(AND(B158=мар17!B158,C158=мар17!C158),0,1))</f>
        <v>0</v>
      </c>
      <c r="Z158" s="70" t="str">
        <f t="shared" si="18"/>
        <v>ул. Четвертая д.4</v>
      </c>
      <c r="AA158" s="504">
        <f>IF($B158&lt;&gt;"",MAX(AA$7:AA157)+1,0)</f>
        <v>148</v>
      </c>
      <c r="AB158" s="502">
        <f t="shared" si="22"/>
        <v>158</v>
      </c>
      <c r="AC158" s="504">
        <f>1</f>
        <v>1</v>
      </c>
      <c r="AD158" s="103">
        <f t="shared" si="19"/>
        <v>1991.34</v>
      </c>
      <c r="AE158" s="103">
        <f t="shared" si="20"/>
        <v>0</v>
      </c>
      <c r="AF158" s="103">
        <f t="shared" si="21"/>
        <v>0</v>
      </c>
      <c r="AG158" s="3"/>
    </row>
    <row r="159" spans="1:33" ht="13.2" x14ac:dyDescent="0.25">
      <c r="B159" s="1" t="str">
        <f>адреса!$G$155</f>
        <v>кв.3</v>
      </c>
      <c r="C159" s="522">
        <f>адреса!$I$155</f>
        <v>40000003</v>
      </c>
      <c r="D159" s="6" t="str">
        <f>адреса!$K$155</f>
        <v>ФИО-4-3</v>
      </c>
      <c r="E159" s="6">
        <v>26154.05</v>
      </c>
      <c r="F159" s="6">
        <v>1412.66</v>
      </c>
      <c r="G159" s="6">
        <v>0</v>
      </c>
      <c r="H159" s="6">
        <v>0</v>
      </c>
      <c r="I159" s="6">
        <v>0</v>
      </c>
      <c r="J159" s="6">
        <v>0</v>
      </c>
      <c r="K159" s="6">
        <v>0</v>
      </c>
      <c r="L159" s="6"/>
      <c r="M159" s="6">
        <v>0</v>
      </c>
      <c r="N159" s="6">
        <v>0</v>
      </c>
      <c r="O159" s="6">
        <v>0</v>
      </c>
      <c r="P159" s="6">
        <v>0</v>
      </c>
      <c r="Q159" s="6">
        <v>0</v>
      </c>
      <c r="R159" s="6">
        <v>0</v>
      </c>
      <c r="S159" s="6"/>
      <c r="T159" s="6">
        <v>0</v>
      </c>
      <c r="U159" s="6"/>
      <c r="V159" s="6">
        <v>1412.66</v>
      </c>
      <c r="W159" s="6">
        <v>2830</v>
      </c>
      <c r="X159" s="6">
        <v>24736.71</v>
      </c>
      <c r="Y159" s="513">
        <f>IF(A159&lt;&gt;"",IF(A159=мар17!A159,0,1),IF(AND(B159=мар17!B159,C159=мар17!C159),0,1))</f>
        <v>0</v>
      </c>
      <c r="Z159" s="70" t="str">
        <f t="shared" si="18"/>
        <v>ул. Четвертая д.4</v>
      </c>
      <c r="AA159" s="504">
        <f>IF($B159&lt;&gt;"",MAX(AA$7:AA158)+1,0)</f>
        <v>149</v>
      </c>
      <c r="AB159" s="502">
        <f t="shared" si="22"/>
        <v>159</v>
      </c>
      <c r="AC159" s="504">
        <f>1</f>
        <v>1</v>
      </c>
      <c r="AD159" s="103">
        <f t="shared" si="19"/>
        <v>1412.66</v>
      </c>
      <c r="AE159" s="103">
        <f t="shared" si="20"/>
        <v>0</v>
      </c>
      <c r="AF159" s="103">
        <f t="shared" si="21"/>
        <v>0</v>
      </c>
      <c r="AG159" s="3"/>
    </row>
    <row r="160" spans="1:33" ht="13.2" x14ac:dyDescent="0.25">
      <c r="B160" s="1" t="str">
        <f>адреса!$G$156</f>
        <v>кв.4</v>
      </c>
      <c r="C160" s="522">
        <f>адреса!$I$156</f>
        <v>40000004</v>
      </c>
      <c r="D160" s="6" t="str">
        <f>адреса!$K$156</f>
        <v>ФИО-4-4</v>
      </c>
      <c r="E160" s="6">
        <v>2372.59</v>
      </c>
      <c r="F160" s="6">
        <v>2372.59</v>
      </c>
      <c r="G160" s="6">
        <v>0</v>
      </c>
      <c r="H160" s="6">
        <v>0</v>
      </c>
      <c r="I160" s="6">
        <v>0</v>
      </c>
      <c r="J160" s="6">
        <v>0</v>
      </c>
      <c r="K160" s="6">
        <v>0</v>
      </c>
      <c r="L160" s="6"/>
      <c r="M160" s="6">
        <v>0</v>
      </c>
      <c r="N160" s="6">
        <v>0</v>
      </c>
      <c r="O160" s="6">
        <v>0</v>
      </c>
      <c r="P160" s="6">
        <v>0</v>
      </c>
      <c r="Q160" s="6">
        <v>0</v>
      </c>
      <c r="R160" s="6">
        <v>0</v>
      </c>
      <c r="S160" s="6"/>
      <c r="T160" s="6">
        <v>0</v>
      </c>
      <c r="U160" s="6"/>
      <c r="V160" s="6">
        <v>2372.59</v>
      </c>
      <c r="W160" s="6">
        <v>0</v>
      </c>
      <c r="X160" s="6">
        <v>4745.18</v>
      </c>
      <c r="Y160" s="513">
        <f>IF(A160&lt;&gt;"",IF(A160=мар17!A160,0,1),IF(AND(B160=мар17!B160,C160=мар17!C160),0,1))</f>
        <v>0</v>
      </c>
      <c r="Z160" s="70" t="str">
        <f t="shared" si="18"/>
        <v>ул. Четвертая д.4</v>
      </c>
      <c r="AA160" s="504">
        <f>IF($B160&lt;&gt;"",MAX(AA$7:AA159)+1,0)</f>
        <v>150</v>
      </c>
      <c r="AB160" s="502">
        <f t="shared" si="22"/>
        <v>160</v>
      </c>
      <c r="AC160" s="504">
        <f>1</f>
        <v>1</v>
      </c>
      <c r="AD160" s="103">
        <f t="shared" si="19"/>
        <v>2372.59</v>
      </c>
      <c r="AE160" s="103">
        <f t="shared" si="20"/>
        <v>0</v>
      </c>
      <c r="AF160" s="103">
        <f t="shared" si="21"/>
        <v>0</v>
      </c>
      <c r="AG160" s="3"/>
    </row>
    <row r="161" spans="2:33" ht="13.2" x14ac:dyDescent="0.25">
      <c r="B161" s="1" t="str">
        <f>адреса!$G$157</f>
        <v>кв.5</v>
      </c>
      <c r="C161" s="522">
        <f>адреса!$I$157</f>
        <v>40000005</v>
      </c>
      <c r="D161" s="6" t="str">
        <f>адреса!$K$157</f>
        <v>ФИО-4-5</v>
      </c>
      <c r="E161" s="6">
        <v>8098.11</v>
      </c>
      <c r="F161" s="6">
        <v>2699.37</v>
      </c>
      <c r="G161" s="6">
        <v>0</v>
      </c>
      <c r="H161" s="6">
        <v>0</v>
      </c>
      <c r="I161" s="6">
        <v>0</v>
      </c>
      <c r="J161" s="6">
        <v>0</v>
      </c>
      <c r="K161" s="6">
        <v>0</v>
      </c>
      <c r="L161" s="6"/>
      <c r="M161" s="6">
        <v>0</v>
      </c>
      <c r="N161" s="6">
        <v>0</v>
      </c>
      <c r="O161" s="6">
        <v>0</v>
      </c>
      <c r="P161" s="6">
        <v>0</v>
      </c>
      <c r="Q161" s="6">
        <v>0</v>
      </c>
      <c r="R161" s="6">
        <v>0</v>
      </c>
      <c r="S161" s="6"/>
      <c r="T161" s="6">
        <v>0</v>
      </c>
      <c r="U161" s="6"/>
      <c r="V161" s="6">
        <v>2699.37</v>
      </c>
      <c r="W161" s="6">
        <v>0</v>
      </c>
      <c r="X161" s="6">
        <v>10797.48</v>
      </c>
      <c r="Y161" s="513">
        <f>IF(A161&lt;&gt;"",IF(A161=мар17!A161,0,1),IF(AND(B161=мар17!B161,C161=мар17!C161),0,1))</f>
        <v>0</v>
      </c>
      <c r="Z161" s="70" t="str">
        <f t="shared" si="18"/>
        <v>ул. Четвертая д.4</v>
      </c>
      <c r="AA161" s="504">
        <f>IF($B161&lt;&gt;"",MAX(AA$7:AA160)+1,0)</f>
        <v>151</v>
      </c>
      <c r="AB161" s="502">
        <f t="shared" si="22"/>
        <v>161</v>
      </c>
      <c r="AC161" s="504">
        <f>1</f>
        <v>1</v>
      </c>
      <c r="AD161" s="103">
        <f t="shared" si="19"/>
        <v>2699.37</v>
      </c>
      <c r="AE161" s="103">
        <f t="shared" si="20"/>
        <v>0</v>
      </c>
      <c r="AF161" s="103">
        <f t="shared" si="21"/>
        <v>0</v>
      </c>
      <c r="AG161" s="3"/>
    </row>
    <row r="162" spans="2:33" ht="13.2" x14ac:dyDescent="0.25">
      <c r="B162" s="1" t="str">
        <f>адреса!$G$158</f>
        <v>кв.6</v>
      </c>
      <c r="C162" s="522">
        <f>адреса!$I$158</f>
        <v>40000006</v>
      </c>
      <c r="D162" s="6" t="str">
        <f>адреса!$K$158</f>
        <v>ФИО-4-6</v>
      </c>
      <c r="E162" s="6">
        <v>31942.26</v>
      </c>
      <c r="F162" s="6">
        <v>2896.8</v>
      </c>
      <c r="G162" s="6">
        <v>0</v>
      </c>
      <c r="H162" s="6">
        <v>0</v>
      </c>
      <c r="I162" s="6">
        <v>0</v>
      </c>
      <c r="J162" s="6">
        <v>0</v>
      </c>
      <c r="K162" s="6">
        <v>0</v>
      </c>
      <c r="L162" s="6"/>
      <c r="M162" s="6">
        <v>0</v>
      </c>
      <c r="N162" s="6">
        <v>0</v>
      </c>
      <c r="O162" s="6">
        <v>0</v>
      </c>
      <c r="P162" s="6">
        <v>0</v>
      </c>
      <c r="Q162" s="6">
        <v>0</v>
      </c>
      <c r="R162" s="6">
        <v>0</v>
      </c>
      <c r="S162" s="6"/>
      <c r="T162" s="6">
        <v>0</v>
      </c>
      <c r="U162" s="6"/>
      <c r="V162" s="6">
        <v>2896.8</v>
      </c>
      <c r="W162" s="6">
        <v>0</v>
      </c>
      <c r="X162" s="6">
        <v>34839.06</v>
      </c>
      <c r="Y162" s="513">
        <f>IF(A162&lt;&gt;"",IF(A162=мар17!A162,0,1),IF(AND(B162=мар17!B162,C162=мар17!C162),0,1))</f>
        <v>0</v>
      </c>
      <c r="Z162" s="70" t="str">
        <f t="shared" si="18"/>
        <v>ул. Четвертая д.4</v>
      </c>
      <c r="AA162" s="504">
        <f>IF($B162&lt;&gt;"",MAX(AA$7:AA161)+1,0)</f>
        <v>152</v>
      </c>
      <c r="AB162" s="502">
        <f t="shared" si="22"/>
        <v>162</v>
      </c>
      <c r="AC162" s="504">
        <f>1</f>
        <v>1</v>
      </c>
      <c r="AD162" s="103">
        <f t="shared" si="19"/>
        <v>2896.8</v>
      </c>
      <c r="AE162" s="103">
        <f t="shared" si="20"/>
        <v>0</v>
      </c>
      <c r="AF162" s="103">
        <f t="shared" si="21"/>
        <v>0</v>
      </c>
      <c r="AG162" s="3"/>
    </row>
    <row r="163" spans="2:33" ht="13.2" x14ac:dyDescent="0.25">
      <c r="B163" s="1" t="str">
        <f>адреса!$G$159</f>
        <v>кв.7</v>
      </c>
      <c r="C163" s="522">
        <f>адреса!$I$159</f>
        <v>40000007</v>
      </c>
      <c r="D163" s="6" t="str">
        <f>адреса!$K$159</f>
        <v>ФИО-4-7</v>
      </c>
      <c r="E163" s="6">
        <v>21920.47</v>
      </c>
      <c r="F163" s="6">
        <v>1987.94</v>
      </c>
      <c r="G163" s="6">
        <v>0</v>
      </c>
      <c r="H163" s="6">
        <v>0</v>
      </c>
      <c r="I163" s="6">
        <v>0</v>
      </c>
      <c r="J163" s="6">
        <v>0</v>
      </c>
      <c r="K163" s="6">
        <v>0</v>
      </c>
      <c r="L163" s="6"/>
      <c r="M163" s="6">
        <v>0</v>
      </c>
      <c r="N163" s="6">
        <v>0</v>
      </c>
      <c r="O163" s="6">
        <v>0</v>
      </c>
      <c r="P163" s="6">
        <v>0</v>
      </c>
      <c r="Q163" s="6">
        <v>0</v>
      </c>
      <c r="R163" s="6">
        <v>0</v>
      </c>
      <c r="S163" s="6"/>
      <c r="T163" s="6">
        <v>0</v>
      </c>
      <c r="U163" s="6"/>
      <c r="V163" s="6">
        <v>1987.94</v>
      </c>
      <c r="W163" s="6">
        <v>0</v>
      </c>
      <c r="X163" s="6">
        <v>23908.41</v>
      </c>
      <c r="Y163" s="513">
        <f>IF(A163&lt;&gt;"",IF(A163=мар17!A163,0,1),IF(AND(B163=мар17!B163,C163=мар17!C163),0,1))</f>
        <v>0</v>
      </c>
      <c r="Z163" s="70" t="str">
        <f t="shared" si="18"/>
        <v>ул. Четвертая д.4</v>
      </c>
      <c r="AA163" s="504">
        <f>IF($B163&lt;&gt;"",MAX(AA$7:AA162)+1,0)</f>
        <v>153</v>
      </c>
      <c r="AB163" s="502">
        <f t="shared" si="22"/>
        <v>163</v>
      </c>
      <c r="AC163" s="504">
        <f>1</f>
        <v>1</v>
      </c>
      <c r="AD163" s="103">
        <f t="shared" si="19"/>
        <v>1987.94</v>
      </c>
      <c r="AE163" s="103">
        <f t="shared" si="20"/>
        <v>0</v>
      </c>
      <c r="AF163" s="103">
        <f t="shared" si="21"/>
        <v>0</v>
      </c>
      <c r="AG163" s="3"/>
    </row>
    <row r="164" spans="2:33" ht="13.2" x14ac:dyDescent="0.25">
      <c r="B164" s="1" t="str">
        <f>адреса!$G$160</f>
        <v>кв.8</v>
      </c>
      <c r="C164" s="522">
        <f>адреса!$I$160</f>
        <v>40000008</v>
      </c>
      <c r="D164" s="6" t="str">
        <f>адреса!$K$160</f>
        <v>ФИО-4-8</v>
      </c>
      <c r="E164" s="6">
        <v>21957.98</v>
      </c>
      <c r="F164" s="6">
        <v>1991.34</v>
      </c>
      <c r="G164" s="6">
        <v>0</v>
      </c>
      <c r="H164" s="6">
        <v>0</v>
      </c>
      <c r="I164" s="6">
        <v>0</v>
      </c>
      <c r="J164" s="6">
        <v>0</v>
      </c>
      <c r="K164" s="6">
        <v>0</v>
      </c>
      <c r="L164" s="6"/>
      <c r="M164" s="6">
        <v>0</v>
      </c>
      <c r="N164" s="6">
        <v>0</v>
      </c>
      <c r="O164" s="6">
        <v>0</v>
      </c>
      <c r="P164" s="6">
        <v>0</v>
      </c>
      <c r="Q164" s="6">
        <v>0</v>
      </c>
      <c r="R164" s="6">
        <v>0</v>
      </c>
      <c r="S164" s="6"/>
      <c r="T164" s="6">
        <v>0</v>
      </c>
      <c r="U164" s="6"/>
      <c r="V164" s="6">
        <v>1991.34</v>
      </c>
      <c r="W164" s="6">
        <v>0</v>
      </c>
      <c r="X164" s="6">
        <v>23949.32</v>
      </c>
      <c r="Y164" s="513">
        <f>IF(A164&lt;&gt;"",IF(A164=мар17!A164,0,1),IF(AND(B164=мар17!B164,C164=мар17!C164),0,1))</f>
        <v>0</v>
      </c>
      <c r="Z164" s="70" t="str">
        <f t="shared" si="18"/>
        <v>ул. Четвертая д.4</v>
      </c>
      <c r="AA164" s="504">
        <f>IF($B164&lt;&gt;"",MAX(AA$7:AA163)+1,0)</f>
        <v>154</v>
      </c>
      <c r="AB164" s="502">
        <f t="shared" si="22"/>
        <v>164</v>
      </c>
      <c r="AC164" s="504">
        <f>1</f>
        <v>1</v>
      </c>
      <c r="AD164" s="103">
        <f t="shared" si="19"/>
        <v>1991.34</v>
      </c>
      <c r="AE164" s="103">
        <f t="shared" si="20"/>
        <v>0</v>
      </c>
      <c r="AF164" s="103">
        <f t="shared" si="21"/>
        <v>0</v>
      </c>
      <c r="AG164" s="3"/>
    </row>
    <row r="165" spans="2:33" ht="13.2" x14ac:dyDescent="0.25">
      <c r="B165" s="1" t="str">
        <f>адреса!$G$161</f>
        <v>кв.9</v>
      </c>
      <c r="C165" s="522">
        <f>адреса!$I$161</f>
        <v>40000009</v>
      </c>
      <c r="D165" s="6" t="str">
        <f>адреса!$K$161</f>
        <v>ФИО-4-9</v>
      </c>
      <c r="E165" s="6">
        <v>25395.5</v>
      </c>
      <c r="F165" s="6">
        <v>3209.97</v>
      </c>
      <c r="G165" s="6">
        <v>0</v>
      </c>
      <c r="H165" s="6">
        <v>0</v>
      </c>
      <c r="I165" s="6">
        <v>0</v>
      </c>
      <c r="J165" s="6">
        <v>0</v>
      </c>
      <c r="K165" s="6">
        <v>0</v>
      </c>
      <c r="L165" s="6"/>
      <c r="M165" s="6">
        <v>0</v>
      </c>
      <c r="N165" s="6">
        <v>0</v>
      </c>
      <c r="O165" s="6">
        <v>0</v>
      </c>
      <c r="P165" s="6">
        <v>0</v>
      </c>
      <c r="Q165" s="6">
        <v>0</v>
      </c>
      <c r="R165" s="6">
        <v>0</v>
      </c>
      <c r="S165" s="6"/>
      <c r="T165" s="6">
        <v>0</v>
      </c>
      <c r="U165" s="6"/>
      <c r="V165" s="6">
        <v>3209.97</v>
      </c>
      <c r="W165" s="6">
        <v>0</v>
      </c>
      <c r="X165" s="6">
        <v>28605.47</v>
      </c>
      <c r="Y165" s="513">
        <f>IF(A165&lt;&gt;"",IF(A165=мар17!A165,0,1),IF(AND(B165=мар17!B165,C165=мар17!C165),0,1))</f>
        <v>0</v>
      </c>
      <c r="Z165" s="70" t="str">
        <f t="shared" si="18"/>
        <v>ул. Четвертая д.4</v>
      </c>
      <c r="AA165" s="504">
        <f>IF($B165&lt;&gt;"",MAX(AA$7:AA164)+1,0)</f>
        <v>155</v>
      </c>
      <c r="AB165" s="502">
        <f t="shared" si="22"/>
        <v>165</v>
      </c>
      <c r="AC165" s="504">
        <f>1</f>
        <v>1</v>
      </c>
      <c r="AD165" s="103">
        <f t="shared" si="19"/>
        <v>3209.97</v>
      </c>
      <c r="AE165" s="103">
        <f t="shared" si="20"/>
        <v>0</v>
      </c>
      <c r="AF165" s="103">
        <f t="shared" si="21"/>
        <v>0</v>
      </c>
      <c r="AG165" s="3"/>
    </row>
    <row r="166" spans="2:33" ht="13.2" x14ac:dyDescent="0.25">
      <c r="B166" s="1" t="str">
        <f>адреса!$G$162</f>
        <v>кв.10</v>
      </c>
      <c r="C166" s="522">
        <f>адреса!$I$162</f>
        <v>40000010</v>
      </c>
      <c r="D166" s="6" t="str">
        <f>адреса!$K$162</f>
        <v>ФИО-4-10</v>
      </c>
      <c r="E166" s="6">
        <v>6236.12</v>
      </c>
      <c r="F166" s="6">
        <v>3118.06</v>
      </c>
      <c r="G166" s="6">
        <v>0</v>
      </c>
      <c r="H166" s="6">
        <v>0</v>
      </c>
      <c r="I166" s="6">
        <v>0</v>
      </c>
      <c r="J166" s="6">
        <v>0</v>
      </c>
      <c r="K166" s="6">
        <v>0</v>
      </c>
      <c r="L166" s="6"/>
      <c r="M166" s="6">
        <v>0</v>
      </c>
      <c r="N166" s="6">
        <v>0</v>
      </c>
      <c r="O166" s="6">
        <v>0</v>
      </c>
      <c r="P166" s="6">
        <v>0</v>
      </c>
      <c r="Q166" s="6">
        <v>0</v>
      </c>
      <c r="R166" s="6">
        <v>0</v>
      </c>
      <c r="S166" s="6"/>
      <c r="T166" s="6">
        <v>0</v>
      </c>
      <c r="U166" s="6"/>
      <c r="V166" s="6">
        <v>3118.06</v>
      </c>
      <c r="W166" s="6">
        <v>0</v>
      </c>
      <c r="X166" s="6">
        <v>9354.18</v>
      </c>
      <c r="Y166" s="513">
        <f>IF(A166&lt;&gt;"",IF(A166=мар17!A166,0,1),IF(AND(B166=мар17!B166,C166=мар17!C166),0,1))</f>
        <v>0</v>
      </c>
      <c r="Z166" s="70" t="str">
        <f t="shared" si="18"/>
        <v>ул. Четвертая д.4</v>
      </c>
      <c r="AA166" s="504">
        <f>IF($B166&lt;&gt;"",MAX(AA$7:AA165)+1,0)</f>
        <v>156</v>
      </c>
      <c r="AB166" s="502">
        <f t="shared" si="22"/>
        <v>166</v>
      </c>
      <c r="AC166" s="504">
        <f>1</f>
        <v>1</v>
      </c>
      <c r="AD166" s="103">
        <f t="shared" si="19"/>
        <v>3118.06</v>
      </c>
      <c r="AE166" s="103">
        <f t="shared" si="20"/>
        <v>0</v>
      </c>
      <c r="AF166" s="103">
        <f t="shared" si="21"/>
        <v>0</v>
      </c>
      <c r="AG166" s="3"/>
    </row>
    <row r="167" spans="2:33" ht="13.2" x14ac:dyDescent="0.25">
      <c r="B167" s="1" t="str">
        <f>адреса!$G$163</f>
        <v>кв.11</v>
      </c>
      <c r="C167" s="522">
        <f>адреса!$I$163</f>
        <v>40000011</v>
      </c>
      <c r="D167" s="6" t="str">
        <f>адреса!$K$163</f>
        <v>ФИО-4-11</v>
      </c>
      <c r="E167" s="6">
        <v>29802.82</v>
      </c>
      <c r="F167" s="6">
        <v>2702.78</v>
      </c>
      <c r="G167" s="6">
        <v>0</v>
      </c>
      <c r="H167" s="6">
        <v>0</v>
      </c>
      <c r="I167" s="6">
        <v>0</v>
      </c>
      <c r="J167" s="6">
        <v>0</v>
      </c>
      <c r="K167" s="6">
        <v>0</v>
      </c>
      <c r="L167" s="6"/>
      <c r="M167" s="6">
        <v>0</v>
      </c>
      <c r="N167" s="6">
        <v>0</v>
      </c>
      <c r="O167" s="6">
        <v>0</v>
      </c>
      <c r="P167" s="6">
        <v>0</v>
      </c>
      <c r="Q167" s="6">
        <v>0</v>
      </c>
      <c r="R167" s="6">
        <v>0</v>
      </c>
      <c r="S167" s="6"/>
      <c r="T167" s="6">
        <v>0</v>
      </c>
      <c r="U167" s="6"/>
      <c r="V167" s="6">
        <v>2702.78</v>
      </c>
      <c r="W167" s="6">
        <v>0</v>
      </c>
      <c r="X167" s="6">
        <v>32505.599999999999</v>
      </c>
      <c r="Y167" s="513">
        <f>IF(A167&lt;&gt;"",IF(A167=мар17!A167,0,1),IF(AND(B167=мар17!B167,C167=мар17!C167),0,1))</f>
        <v>0</v>
      </c>
      <c r="Z167" s="70" t="str">
        <f t="shared" si="18"/>
        <v>ул. Четвертая д.4</v>
      </c>
      <c r="AA167" s="504">
        <f>IF($B167&lt;&gt;"",MAX(AA$7:AA166)+1,0)</f>
        <v>157</v>
      </c>
      <c r="AB167" s="502">
        <f t="shared" si="22"/>
        <v>167</v>
      </c>
      <c r="AC167" s="504">
        <f>1</f>
        <v>1</v>
      </c>
      <c r="AD167" s="103">
        <f t="shared" si="19"/>
        <v>2702.78</v>
      </c>
      <c r="AE167" s="103">
        <f t="shared" si="20"/>
        <v>0</v>
      </c>
      <c r="AF167" s="103">
        <f t="shared" si="21"/>
        <v>0</v>
      </c>
      <c r="AG167" s="3"/>
    </row>
    <row r="168" spans="2:33" ht="13.2" x14ac:dyDescent="0.25">
      <c r="B168" s="1" t="str">
        <f>адреса!$G$164</f>
        <v>кв.12</v>
      </c>
      <c r="C168" s="522">
        <f>адреса!$I$164</f>
        <v>40000012</v>
      </c>
      <c r="D168" s="6" t="str">
        <f>адреса!$K$164</f>
        <v>ФИО-4-12</v>
      </c>
      <c r="E168" s="6">
        <v>29277.3</v>
      </c>
      <c r="F168" s="6">
        <v>2655.12</v>
      </c>
      <c r="G168" s="6">
        <v>0</v>
      </c>
      <c r="H168" s="6">
        <v>0</v>
      </c>
      <c r="I168" s="6">
        <v>0</v>
      </c>
      <c r="J168" s="6">
        <v>0</v>
      </c>
      <c r="K168" s="6">
        <v>0</v>
      </c>
      <c r="L168" s="6"/>
      <c r="M168" s="6">
        <v>0</v>
      </c>
      <c r="N168" s="6">
        <v>0</v>
      </c>
      <c r="O168" s="6">
        <v>0</v>
      </c>
      <c r="P168" s="6">
        <v>0</v>
      </c>
      <c r="Q168" s="6">
        <v>0</v>
      </c>
      <c r="R168" s="6">
        <v>0</v>
      </c>
      <c r="S168" s="6"/>
      <c r="T168" s="6">
        <v>0</v>
      </c>
      <c r="U168" s="6"/>
      <c r="V168" s="6">
        <v>2655.12</v>
      </c>
      <c r="W168" s="6">
        <v>0</v>
      </c>
      <c r="X168" s="6">
        <v>31932.42</v>
      </c>
      <c r="Y168" s="513">
        <f>IF(A168&lt;&gt;"",IF(A168=мар17!A168,0,1),IF(AND(B168=мар17!B168,C168=мар17!C168),0,1))</f>
        <v>0</v>
      </c>
      <c r="Z168" s="70" t="str">
        <f t="shared" si="18"/>
        <v>ул. Четвертая д.4</v>
      </c>
      <c r="AA168" s="504">
        <f>IF($B168&lt;&gt;"",MAX(AA$7:AA167)+1,0)</f>
        <v>158</v>
      </c>
      <c r="AB168" s="502">
        <f t="shared" si="22"/>
        <v>168</v>
      </c>
      <c r="AC168" s="504">
        <f>1</f>
        <v>1</v>
      </c>
      <c r="AD168" s="103">
        <f t="shared" si="19"/>
        <v>2655.12</v>
      </c>
      <c r="AE168" s="103">
        <f t="shared" si="20"/>
        <v>0</v>
      </c>
      <c r="AF168" s="103">
        <f t="shared" si="21"/>
        <v>0</v>
      </c>
      <c r="AG168" s="3"/>
    </row>
    <row r="169" spans="2:33" ht="13.2" x14ac:dyDescent="0.25">
      <c r="B169" s="1" t="str">
        <f>адреса!$G$165</f>
        <v>кв.13</v>
      </c>
      <c r="C169" s="522">
        <f>адреса!$I$165</f>
        <v>40000013</v>
      </c>
      <c r="D169" s="6" t="str">
        <f>адреса!$K$165</f>
        <v>ФИО-4-13</v>
      </c>
      <c r="E169" s="6">
        <v>12414.59</v>
      </c>
      <c r="F169" s="6">
        <v>1753.06</v>
      </c>
      <c r="G169" s="6">
        <v>0</v>
      </c>
      <c r="H169" s="6">
        <v>0</v>
      </c>
      <c r="I169" s="6">
        <v>0</v>
      </c>
      <c r="J169" s="6">
        <v>0</v>
      </c>
      <c r="K169" s="6">
        <v>0</v>
      </c>
      <c r="L169" s="6"/>
      <c r="M169" s="6">
        <v>0</v>
      </c>
      <c r="N169" s="6">
        <v>0</v>
      </c>
      <c r="O169" s="6">
        <v>0</v>
      </c>
      <c r="P169" s="6">
        <v>0</v>
      </c>
      <c r="Q169" s="6">
        <v>0</v>
      </c>
      <c r="R169" s="6">
        <v>0</v>
      </c>
      <c r="S169" s="6"/>
      <c r="T169" s="6">
        <v>0</v>
      </c>
      <c r="U169" s="6"/>
      <c r="V169" s="6">
        <v>1753.06</v>
      </c>
      <c r="W169" s="6">
        <v>5000</v>
      </c>
      <c r="X169" s="6">
        <v>9167.65</v>
      </c>
      <c r="Y169" s="513">
        <f>IF(A169&lt;&gt;"",IF(A169=мар17!A169,0,1),IF(AND(B169=мар17!B169,C169=мар17!C169),0,1))</f>
        <v>0</v>
      </c>
      <c r="Z169" s="70" t="str">
        <f t="shared" si="18"/>
        <v>ул. Четвертая д.4</v>
      </c>
      <c r="AA169" s="504">
        <f>IF($B169&lt;&gt;"",MAX(AA$7:AA168)+1,0)</f>
        <v>159</v>
      </c>
      <c r="AB169" s="502">
        <f t="shared" si="22"/>
        <v>169</v>
      </c>
      <c r="AC169" s="504">
        <f>1</f>
        <v>1</v>
      </c>
      <c r="AD169" s="103">
        <f t="shared" si="19"/>
        <v>1753.06</v>
      </c>
      <c r="AE169" s="103">
        <f t="shared" si="20"/>
        <v>0</v>
      </c>
      <c r="AF169" s="103">
        <f t="shared" si="21"/>
        <v>0</v>
      </c>
      <c r="AG169" s="3"/>
    </row>
    <row r="170" spans="2:33" ht="13.2" x14ac:dyDescent="0.25">
      <c r="B170" s="1" t="str">
        <f>адреса!$G$166</f>
        <v>кв.14</v>
      </c>
      <c r="C170" s="522">
        <f>адреса!$I$166</f>
        <v>40000014</v>
      </c>
      <c r="D170" s="6" t="str">
        <f>адреса!$K$166</f>
        <v>ФИО-4-14</v>
      </c>
      <c r="E170" s="6">
        <v>21995.48</v>
      </c>
      <c r="F170" s="6">
        <v>1994.74</v>
      </c>
      <c r="G170" s="6">
        <v>0</v>
      </c>
      <c r="H170" s="6">
        <v>0</v>
      </c>
      <c r="I170" s="6">
        <v>0</v>
      </c>
      <c r="J170" s="6">
        <v>0</v>
      </c>
      <c r="K170" s="6">
        <v>0</v>
      </c>
      <c r="L170" s="6"/>
      <c r="M170" s="6">
        <v>0</v>
      </c>
      <c r="N170" s="6">
        <v>0</v>
      </c>
      <c r="O170" s="6">
        <v>0</v>
      </c>
      <c r="P170" s="6">
        <v>0</v>
      </c>
      <c r="Q170" s="6">
        <v>0</v>
      </c>
      <c r="R170" s="6">
        <v>0</v>
      </c>
      <c r="S170" s="6"/>
      <c r="T170" s="6">
        <v>0</v>
      </c>
      <c r="U170" s="6"/>
      <c r="V170" s="6">
        <v>1994.74</v>
      </c>
      <c r="W170" s="6">
        <v>12021.78</v>
      </c>
      <c r="X170" s="6">
        <v>11968.44</v>
      </c>
      <c r="Y170" s="513">
        <f>IF(A170&lt;&gt;"",IF(A170=мар17!A170,0,1),IF(AND(B170=мар17!B170,C170=мар17!C170),0,1))</f>
        <v>0</v>
      </c>
      <c r="Z170" s="70" t="str">
        <f t="shared" si="18"/>
        <v>ул. Четвертая д.4</v>
      </c>
      <c r="AA170" s="504">
        <f>IF($B170&lt;&gt;"",MAX(AA$7:AA169)+1,0)</f>
        <v>160</v>
      </c>
      <c r="AB170" s="502">
        <f t="shared" si="22"/>
        <v>170</v>
      </c>
      <c r="AC170" s="504">
        <f>1</f>
        <v>1</v>
      </c>
      <c r="AD170" s="103">
        <f t="shared" si="19"/>
        <v>1994.74</v>
      </c>
      <c r="AE170" s="103">
        <f t="shared" si="20"/>
        <v>0</v>
      </c>
      <c r="AF170" s="103">
        <f t="shared" si="21"/>
        <v>0</v>
      </c>
      <c r="AG170" s="3"/>
    </row>
    <row r="171" spans="2:33" ht="13.2" x14ac:dyDescent="0.25">
      <c r="B171" s="1" t="str">
        <f>адреса!$G$167</f>
        <v>кв.15</v>
      </c>
      <c r="C171" s="522">
        <f>адреса!$I$167</f>
        <v>40000015</v>
      </c>
      <c r="D171" s="6" t="str">
        <f>адреса!$K$167</f>
        <v>ФИО-4-15</v>
      </c>
      <c r="E171" s="6">
        <v>10191.57</v>
      </c>
      <c r="F171" s="6">
        <v>3397.19</v>
      </c>
      <c r="G171" s="6">
        <v>0</v>
      </c>
      <c r="H171" s="6">
        <v>0</v>
      </c>
      <c r="I171" s="6">
        <v>0</v>
      </c>
      <c r="J171" s="6">
        <v>0</v>
      </c>
      <c r="K171" s="6">
        <v>0</v>
      </c>
      <c r="L171" s="6"/>
      <c r="M171" s="6">
        <v>0</v>
      </c>
      <c r="N171" s="6">
        <v>0</v>
      </c>
      <c r="O171" s="6">
        <v>0</v>
      </c>
      <c r="P171" s="6">
        <v>0</v>
      </c>
      <c r="Q171" s="6">
        <v>0</v>
      </c>
      <c r="R171" s="6">
        <v>0</v>
      </c>
      <c r="S171" s="6"/>
      <c r="T171" s="6">
        <v>0</v>
      </c>
      <c r="U171" s="6"/>
      <c r="V171" s="6">
        <v>3397.19</v>
      </c>
      <c r="W171" s="6">
        <v>0</v>
      </c>
      <c r="X171" s="6">
        <v>13588.76</v>
      </c>
      <c r="Y171" s="513">
        <f>IF(A171&lt;&gt;"",IF(A171=мар17!A171,0,1),IF(AND(B171=мар17!B171,C171=мар17!C171),0,1))</f>
        <v>0</v>
      </c>
      <c r="Z171" s="70" t="str">
        <f t="shared" si="18"/>
        <v>ул. Четвертая д.4</v>
      </c>
      <c r="AA171" s="504">
        <f>IF($B171&lt;&gt;"",MAX(AA$7:AA170)+1,0)</f>
        <v>161</v>
      </c>
      <c r="AB171" s="502">
        <f t="shared" si="22"/>
        <v>171</v>
      </c>
      <c r="AC171" s="504">
        <f>1</f>
        <v>1</v>
      </c>
      <c r="AD171" s="103">
        <f t="shared" si="19"/>
        <v>3397.19</v>
      </c>
      <c r="AE171" s="103">
        <f t="shared" si="20"/>
        <v>0</v>
      </c>
      <c r="AF171" s="103">
        <f t="shared" si="21"/>
        <v>0</v>
      </c>
      <c r="AG171" s="3"/>
    </row>
    <row r="172" spans="2:33" ht="13.2" x14ac:dyDescent="0.25">
      <c r="B172" s="1" t="str">
        <f>адреса!$G$168</f>
        <v>кв.16</v>
      </c>
      <c r="C172" s="522">
        <f>адреса!$I$168</f>
        <v>40000016</v>
      </c>
      <c r="D172" s="6" t="str">
        <f>адреса!$K$168</f>
        <v>ФИО-4-16</v>
      </c>
      <c r="E172" s="6">
        <v>37797.760000000002</v>
      </c>
      <c r="F172" s="6">
        <v>3427.83</v>
      </c>
      <c r="G172" s="6">
        <v>0</v>
      </c>
      <c r="H172" s="6">
        <v>0</v>
      </c>
      <c r="I172" s="6">
        <v>0</v>
      </c>
      <c r="J172" s="6">
        <v>0</v>
      </c>
      <c r="K172" s="6">
        <v>0</v>
      </c>
      <c r="L172" s="6"/>
      <c r="M172" s="6">
        <v>0</v>
      </c>
      <c r="N172" s="6">
        <v>0</v>
      </c>
      <c r="O172" s="6">
        <v>0</v>
      </c>
      <c r="P172" s="6">
        <v>0</v>
      </c>
      <c r="Q172" s="6">
        <v>0</v>
      </c>
      <c r="R172" s="6">
        <v>0</v>
      </c>
      <c r="S172" s="6"/>
      <c r="T172" s="6">
        <v>0</v>
      </c>
      <c r="U172" s="6"/>
      <c r="V172" s="6">
        <v>3427.83</v>
      </c>
      <c r="W172" s="6">
        <v>0</v>
      </c>
      <c r="X172" s="6">
        <v>41225.589999999997</v>
      </c>
      <c r="Y172" s="513">
        <f>IF(A172&lt;&gt;"",IF(A172=мар17!A172,0,1),IF(AND(B172=мар17!B172,C172=мар17!C172),0,1))</f>
        <v>0</v>
      </c>
      <c r="Z172" s="70" t="str">
        <f t="shared" si="18"/>
        <v>ул. Четвертая д.4</v>
      </c>
      <c r="AA172" s="504">
        <f>IF($B172&lt;&gt;"",MAX(AA$7:AA171)+1,0)</f>
        <v>162</v>
      </c>
      <c r="AB172" s="502">
        <f t="shared" si="22"/>
        <v>172</v>
      </c>
      <c r="AC172" s="504">
        <f>1</f>
        <v>1</v>
      </c>
      <c r="AD172" s="103">
        <f t="shared" si="19"/>
        <v>3427.83</v>
      </c>
      <c r="AE172" s="103">
        <f t="shared" si="20"/>
        <v>0</v>
      </c>
      <c r="AF172" s="103">
        <f t="shared" si="21"/>
        <v>0</v>
      </c>
      <c r="AG172" s="3"/>
    </row>
    <row r="173" spans="2:33" ht="13.2" x14ac:dyDescent="0.25">
      <c r="B173" s="1" t="str">
        <f>адреса!$G$169</f>
        <v>кв.17</v>
      </c>
      <c r="C173" s="522">
        <f>адреса!$I$169</f>
        <v>40000017</v>
      </c>
      <c r="D173" s="6" t="str">
        <f>адреса!$K$169</f>
        <v>ФИО-4-17</v>
      </c>
      <c r="E173" s="6">
        <v>2685.15</v>
      </c>
      <c r="F173" s="6">
        <v>2685.76</v>
      </c>
      <c r="G173" s="6">
        <v>0</v>
      </c>
      <c r="H173" s="6">
        <v>0</v>
      </c>
      <c r="I173" s="6">
        <v>0</v>
      </c>
      <c r="J173" s="6">
        <v>0</v>
      </c>
      <c r="K173" s="6">
        <v>0</v>
      </c>
      <c r="L173" s="6"/>
      <c r="M173" s="6">
        <v>0</v>
      </c>
      <c r="N173" s="6">
        <v>0</v>
      </c>
      <c r="O173" s="6">
        <v>0</v>
      </c>
      <c r="P173" s="6">
        <v>0</v>
      </c>
      <c r="Q173" s="6">
        <v>0</v>
      </c>
      <c r="R173" s="6">
        <v>0</v>
      </c>
      <c r="S173" s="6"/>
      <c r="T173" s="6">
        <v>0</v>
      </c>
      <c r="U173" s="6"/>
      <c r="V173" s="6">
        <v>2685.76</v>
      </c>
      <c r="W173" s="6">
        <v>2690</v>
      </c>
      <c r="X173" s="6">
        <v>2680.91</v>
      </c>
      <c r="Y173" s="513">
        <f>IF(A173&lt;&gt;"",IF(A173=мар17!A173,0,1),IF(AND(B173=мар17!B173,C173=мар17!C173),0,1))</f>
        <v>0</v>
      </c>
      <c r="Z173" s="70" t="str">
        <f t="shared" si="18"/>
        <v>ул. Четвертая д.4</v>
      </c>
      <c r="AA173" s="504">
        <f>IF($B173&lt;&gt;"",MAX(AA$7:AA172)+1,0)</f>
        <v>163</v>
      </c>
      <c r="AB173" s="502">
        <f t="shared" si="22"/>
        <v>173</v>
      </c>
      <c r="AC173" s="504">
        <f>1</f>
        <v>1</v>
      </c>
      <c r="AD173" s="103">
        <f t="shared" si="19"/>
        <v>2685.76</v>
      </c>
      <c r="AE173" s="103">
        <f t="shared" si="20"/>
        <v>0</v>
      </c>
      <c r="AF173" s="103">
        <f t="shared" si="21"/>
        <v>0</v>
      </c>
      <c r="AG173" s="3"/>
    </row>
    <row r="174" spans="2:33" ht="13.2" x14ac:dyDescent="0.25">
      <c r="B174" s="1" t="str">
        <f>адреса!$G$170</f>
        <v>кв.18</v>
      </c>
      <c r="C174" s="522">
        <f>адреса!$I$170</f>
        <v>40000018</v>
      </c>
      <c r="D174" s="6" t="str">
        <f>адреса!$K$170</f>
        <v>ФИО-4-18</v>
      </c>
      <c r="E174" s="6">
        <v>30028</v>
      </c>
      <c r="F174" s="6">
        <v>2723.2</v>
      </c>
      <c r="G174" s="6">
        <v>0</v>
      </c>
      <c r="H174" s="6">
        <v>0</v>
      </c>
      <c r="I174" s="6">
        <v>0</v>
      </c>
      <c r="J174" s="6">
        <v>0</v>
      </c>
      <c r="K174" s="6">
        <v>0</v>
      </c>
      <c r="L174" s="6"/>
      <c r="M174" s="6">
        <v>0</v>
      </c>
      <c r="N174" s="6">
        <v>0</v>
      </c>
      <c r="O174" s="6">
        <v>0</v>
      </c>
      <c r="P174" s="6">
        <v>0</v>
      </c>
      <c r="Q174" s="6">
        <v>0</v>
      </c>
      <c r="R174" s="6">
        <v>0</v>
      </c>
      <c r="S174" s="6"/>
      <c r="T174" s="6">
        <v>0</v>
      </c>
      <c r="U174" s="6"/>
      <c r="V174" s="6">
        <v>2723.2</v>
      </c>
      <c r="W174" s="6">
        <v>0</v>
      </c>
      <c r="X174" s="6">
        <v>32751.200000000001</v>
      </c>
      <c r="Y174" s="513">
        <f>IF(A174&lt;&gt;"",IF(A174=мар17!A174,0,1),IF(AND(B174=мар17!B174,C174=мар17!C174),0,1))</f>
        <v>0</v>
      </c>
      <c r="Z174" s="70" t="str">
        <f t="shared" si="18"/>
        <v>ул. Четвертая д.4</v>
      </c>
      <c r="AA174" s="504">
        <f>IF($B174&lt;&gt;"",MAX(AA$7:AA173)+1,0)</f>
        <v>164</v>
      </c>
      <c r="AB174" s="502">
        <f t="shared" si="22"/>
        <v>174</v>
      </c>
      <c r="AC174" s="504">
        <f>1</f>
        <v>1</v>
      </c>
      <c r="AD174" s="103">
        <f t="shared" si="19"/>
        <v>2723.2</v>
      </c>
      <c r="AE174" s="103">
        <f t="shared" si="20"/>
        <v>0</v>
      </c>
      <c r="AF174" s="103">
        <f t="shared" si="21"/>
        <v>0</v>
      </c>
      <c r="AG174" s="3"/>
    </row>
    <row r="175" spans="2:33" ht="13.2" x14ac:dyDescent="0.25">
      <c r="B175" s="1" t="str">
        <f>адреса!$G$171</f>
        <v>кв.19</v>
      </c>
      <c r="C175" s="522">
        <f>адреса!$I$171</f>
        <v>40000019</v>
      </c>
      <c r="D175" s="6" t="str">
        <f>адреса!$K$171</f>
        <v>ФИО-4-19</v>
      </c>
      <c r="E175" s="6">
        <v>1137.73</v>
      </c>
      <c r="F175" s="6">
        <v>1930.07</v>
      </c>
      <c r="G175" s="6">
        <v>0</v>
      </c>
      <c r="H175" s="6">
        <v>0</v>
      </c>
      <c r="I175" s="6">
        <v>0</v>
      </c>
      <c r="J175" s="6">
        <v>0</v>
      </c>
      <c r="K175" s="6">
        <v>0</v>
      </c>
      <c r="L175" s="6"/>
      <c r="M175" s="6">
        <v>0</v>
      </c>
      <c r="N175" s="6">
        <v>0</v>
      </c>
      <c r="O175" s="6">
        <v>0</v>
      </c>
      <c r="P175" s="6">
        <v>0</v>
      </c>
      <c r="Q175" s="6">
        <v>0</v>
      </c>
      <c r="R175" s="6">
        <v>0</v>
      </c>
      <c r="S175" s="6"/>
      <c r="T175" s="6">
        <v>0</v>
      </c>
      <c r="U175" s="6"/>
      <c r="V175" s="6">
        <v>1930.07</v>
      </c>
      <c r="W175" s="6">
        <v>0</v>
      </c>
      <c r="X175" s="6">
        <v>3067.8</v>
      </c>
      <c r="Y175" s="513">
        <f>IF(A175&lt;&gt;"",IF(A175=мар17!A175,0,1),IF(AND(B175=мар17!B175,C175=мар17!C175),0,1))</f>
        <v>0</v>
      </c>
      <c r="Z175" s="70" t="str">
        <f t="shared" si="18"/>
        <v>ул. Четвертая д.4</v>
      </c>
      <c r="AA175" s="504">
        <f>IF($B175&lt;&gt;"",MAX(AA$7:AA174)+1,0)</f>
        <v>165</v>
      </c>
      <c r="AB175" s="502">
        <f t="shared" si="22"/>
        <v>175</v>
      </c>
      <c r="AC175" s="504">
        <f>1</f>
        <v>1</v>
      </c>
      <c r="AD175" s="103">
        <f t="shared" si="19"/>
        <v>1930.07</v>
      </c>
      <c r="AE175" s="103">
        <f t="shared" si="20"/>
        <v>0</v>
      </c>
      <c r="AF175" s="103">
        <f t="shared" si="21"/>
        <v>0</v>
      </c>
      <c r="AG175" s="3"/>
    </row>
    <row r="176" spans="2:33" ht="13.2" x14ac:dyDescent="0.25">
      <c r="B176" s="1" t="str">
        <f>адреса!$G$172</f>
        <v>кв.20</v>
      </c>
      <c r="C176" s="522">
        <f>адреса!$I$172</f>
        <v>40000020</v>
      </c>
      <c r="D176" s="6" t="str">
        <f>адреса!$K$172</f>
        <v>ФИО-4-20</v>
      </c>
      <c r="E176" s="6">
        <v>6977.98</v>
      </c>
      <c r="F176" s="6">
        <v>1804.12</v>
      </c>
      <c r="G176" s="6">
        <v>0</v>
      </c>
      <c r="H176" s="6">
        <v>0</v>
      </c>
      <c r="I176" s="6">
        <v>0</v>
      </c>
      <c r="J176" s="6">
        <v>0</v>
      </c>
      <c r="K176" s="6">
        <v>0</v>
      </c>
      <c r="L176" s="6"/>
      <c r="M176" s="6">
        <v>0</v>
      </c>
      <c r="N176" s="6">
        <v>0</v>
      </c>
      <c r="O176" s="6">
        <v>0</v>
      </c>
      <c r="P176" s="6">
        <v>0</v>
      </c>
      <c r="Q176" s="6">
        <v>0</v>
      </c>
      <c r="R176" s="6">
        <v>0</v>
      </c>
      <c r="S176" s="6"/>
      <c r="T176" s="6">
        <v>0</v>
      </c>
      <c r="U176" s="6"/>
      <c r="V176" s="6">
        <v>1804.12</v>
      </c>
      <c r="W176" s="6">
        <v>0</v>
      </c>
      <c r="X176" s="6">
        <v>8782.1</v>
      </c>
      <c r="Y176" s="513">
        <f>IF(A176&lt;&gt;"",IF(A176=мар17!A176,0,1),IF(AND(B176=мар17!B176,C176=мар17!C176),0,1))</f>
        <v>0</v>
      </c>
      <c r="Z176" s="70" t="str">
        <f t="shared" si="18"/>
        <v>ул. Четвертая д.4</v>
      </c>
      <c r="AA176" s="504">
        <f>IF($B176&lt;&gt;"",MAX(AA$7:AA175)+1,0)</f>
        <v>166</v>
      </c>
      <c r="AB176" s="502">
        <f t="shared" si="22"/>
        <v>176</v>
      </c>
      <c r="AC176" s="504">
        <f>1</f>
        <v>1</v>
      </c>
      <c r="AD176" s="103">
        <f t="shared" si="19"/>
        <v>1804.12</v>
      </c>
      <c r="AE176" s="103">
        <f t="shared" si="20"/>
        <v>0</v>
      </c>
      <c r="AF176" s="103">
        <f t="shared" si="21"/>
        <v>0</v>
      </c>
      <c r="AG176" s="3"/>
    </row>
    <row r="177" spans="2:33" ht="13.2" x14ac:dyDescent="0.25">
      <c r="B177" s="1" t="str">
        <f>адреса!$G$173</f>
        <v>кв.21</v>
      </c>
      <c r="C177" s="522">
        <f>адреса!$I$173</f>
        <v>40000021</v>
      </c>
      <c r="D177" s="6" t="str">
        <f>адреса!$K$173</f>
        <v>ФИО-4-21</v>
      </c>
      <c r="E177" s="6">
        <v>34344.53</v>
      </c>
      <c r="F177" s="6">
        <v>3114.66</v>
      </c>
      <c r="G177" s="6">
        <v>0</v>
      </c>
      <c r="H177" s="6">
        <v>0</v>
      </c>
      <c r="I177" s="6">
        <v>0</v>
      </c>
      <c r="J177" s="6">
        <v>0</v>
      </c>
      <c r="K177" s="6">
        <v>0</v>
      </c>
      <c r="L177" s="6"/>
      <c r="M177" s="6">
        <v>0</v>
      </c>
      <c r="N177" s="6">
        <v>0</v>
      </c>
      <c r="O177" s="6">
        <v>0</v>
      </c>
      <c r="P177" s="6">
        <v>0</v>
      </c>
      <c r="Q177" s="6">
        <v>0</v>
      </c>
      <c r="R177" s="6">
        <v>0</v>
      </c>
      <c r="S177" s="6"/>
      <c r="T177" s="6">
        <v>0</v>
      </c>
      <c r="U177" s="6"/>
      <c r="V177" s="6">
        <v>3114.66</v>
      </c>
      <c r="W177" s="6">
        <v>0</v>
      </c>
      <c r="X177" s="6">
        <v>37459.19</v>
      </c>
      <c r="Y177" s="513">
        <f>IF(A177&lt;&gt;"",IF(A177=мар17!A177,0,1),IF(AND(B177=мар17!B177,C177=мар17!C177),0,1))</f>
        <v>0</v>
      </c>
      <c r="Z177" s="70" t="str">
        <f t="shared" si="18"/>
        <v>ул. Четвертая д.4</v>
      </c>
      <c r="AA177" s="504">
        <f>IF($B177&lt;&gt;"",MAX(AA$7:AA176)+1,0)</f>
        <v>167</v>
      </c>
      <c r="AB177" s="502">
        <f t="shared" si="22"/>
        <v>177</v>
      </c>
      <c r="AC177" s="504">
        <f>1</f>
        <v>1</v>
      </c>
      <c r="AD177" s="103">
        <f t="shared" si="19"/>
        <v>3114.66</v>
      </c>
      <c r="AE177" s="103">
        <f t="shared" si="20"/>
        <v>0</v>
      </c>
      <c r="AF177" s="103">
        <f t="shared" si="21"/>
        <v>0</v>
      </c>
      <c r="AG177" s="3"/>
    </row>
    <row r="178" spans="2:33" ht="13.2" x14ac:dyDescent="0.25">
      <c r="B178" s="1" t="str">
        <f>адреса!$G$174</f>
        <v>кв.22</v>
      </c>
      <c r="C178" s="522">
        <f>адреса!$I$174</f>
        <v>40000022</v>
      </c>
      <c r="D178" s="6" t="str">
        <f>адреса!$K$174</f>
        <v>ФИО-4-22</v>
      </c>
      <c r="E178" s="6">
        <v>1553.93</v>
      </c>
      <c r="F178" s="6">
        <v>1553.93</v>
      </c>
      <c r="G178" s="6">
        <v>0</v>
      </c>
      <c r="H178" s="6">
        <v>0</v>
      </c>
      <c r="I178" s="6">
        <v>0</v>
      </c>
      <c r="J178" s="6">
        <v>0</v>
      </c>
      <c r="K178" s="6">
        <v>0</v>
      </c>
      <c r="L178" s="6"/>
      <c r="M178" s="6">
        <v>0</v>
      </c>
      <c r="N178" s="6">
        <v>0</v>
      </c>
      <c r="O178" s="6">
        <v>0</v>
      </c>
      <c r="P178" s="6">
        <v>0</v>
      </c>
      <c r="Q178" s="6">
        <v>0</v>
      </c>
      <c r="R178" s="6">
        <v>0</v>
      </c>
      <c r="S178" s="6"/>
      <c r="T178" s="6">
        <v>0</v>
      </c>
      <c r="U178" s="6"/>
      <c r="V178" s="6">
        <v>1553.93</v>
      </c>
      <c r="W178" s="6">
        <v>0</v>
      </c>
      <c r="X178" s="6">
        <v>3107.86</v>
      </c>
      <c r="Y178" s="513">
        <f>IF(A178&lt;&gt;"",IF(A178=мар17!A178,0,1),IF(AND(B178=мар17!B178,C178=мар17!C178),0,1))</f>
        <v>0</v>
      </c>
      <c r="Z178" s="70" t="str">
        <f t="shared" si="18"/>
        <v>ул. Четвертая д.4</v>
      </c>
      <c r="AA178" s="504">
        <f>IF($B178&lt;&gt;"",MAX(AA$7:AA177)+1,0)</f>
        <v>168</v>
      </c>
      <c r="AB178" s="502">
        <f t="shared" si="22"/>
        <v>178</v>
      </c>
      <c r="AC178" s="504">
        <f>1</f>
        <v>1</v>
      </c>
      <c r="AD178" s="103">
        <f t="shared" si="19"/>
        <v>1553.93</v>
      </c>
      <c r="AE178" s="103">
        <f t="shared" si="20"/>
        <v>0</v>
      </c>
      <c r="AF178" s="103">
        <f t="shared" si="21"/>
        <v>0</v>
      </c>
      <c r="AG178" s="3"/>
    </row>
    <row r="179" spans="2:33" ht="13.2" x14ac:dyDescent="0.25">
      <c r="B179" s="1" t="str">
        <f>адреса!$G$175</f>
        <v>кв.23</v>
      </c>
      <c r="C179" s="522">
        <f>адреса!$I$175</f>
        <v>40000023</v>
      </c>
      <c r="D179" s="6" t="str">
        <f>адреса!$K$175</f>
        <v>ФИО-4-23</v>
      </c>
      <c r="E179" s="6">
        <v>6105.97</v>
      </c>
      <c r="F179" s="6">
        <v>2035.59</v>
      </c>
      <c r="G179" s="6">
        <v>0</v>
      </c>
      <c r="H179" s="6">
        <v>0</v>
      </c>
      <c r="I179" s="6">
        <v>0</v>
      </c>
      <c r="J179" s="6">
        <v>0</v>
      </c>
      <c r="K179" s="6">
        <v>0</v>
      </c>
      <c r="L179" s="6"/>
      <c r="M179" s="6">
        <v>0</v>
      </c>
      <c r="N179" s="6">
        <v>0</v>
      </c>
      <c r="O179" s="6">
        <v>0</v>
      </c>
      <c r="P179" s="6">
        <v>0</v>
      </c>
      <c r="Q179" s="6">
        <v>0</v>
      </c>
      <c r="R179" s="6">
        <v>0</v>
      </c>
      <c r="S179" s="6"/>
      <c r="T179" s="6">
        <v>0</v>
      </c>
      <c r="U179" s="6"/>
      <c r="V179" s="6">
        <v>2035.59</v>
      </c>
      <c r="W179" s="6">
        <v>0</v>
      </c>
      <c r="X179" s="6">
        <v>8141.56</v>
      </c>
      <c r="Y179" s="513">
        <f>IF(A179&lt;&gt;"",IF(A179=мар17!A179,0,1),IF(AND(B179=мар17!B179,C179=мар17!C179),0,1))</f>
        <v>0</v>
      </c>
      <c r="Z179" s="70" t="str">
        <f t="shared" si="18"/>
        <v>ул. Четвертая д.4</v>
      </c>
      <c r="AA179" s="504">
        <f>IF($B179&lt;&gt;"",MAX(AA$7:AA178)+1,0)</f>
        <v>169</v>
      </c>
      <c r="AB179" s="502">
        <f t="shared" si="22"/>
        <v>179</v>
      </c>
      <c r="AC179" s="504">
        <f>1</f>
        <v>1</v>
      </c>
      <c r="AD179" s="103">
        <f t="shared" si="19"/>
        <v>2035.59</v>
      </c>
      <c r="AE179" s="103">
        <f t="shared" si="20"/>
        <v>0</v>
      </c>
      <c r="AF179" s="103">
        <f t="shared" si="21"/>
        <v>0</v>
      </c>
      <c r="AG179" s="3"/>
    </row>
    <row r="180" spans="2:33" ht="13.2" x14ac:dyDescent="0.25">
      <c r="B180" s="1" t="str">
        <f>адреса!$G$176</f>
        <v>кв.24</v>
      </c>
      <c r="C180" s="522">
        <f>адреса!$I$176</f>
        <v>40000024</v>
      </c>
      <c r="D180" s="6" t="str">
        <f>адреса!$K$176</f>
        <v>ФИО-4-24</v>
      </c>
      <c r="E180" s="6">
        <v>0</v>
      </c>
      <c r="F180" s="6">
        <v>2709.58</v>
      </c>
      <c r="G180" s="6">
        <v>0</v>
      </c>
      <c r="H180" s="6">
        <v>0</v>
      </c>
      <c r="I180" s="6">
        <v>0</v>
      </c>
      <c r="J180" s="6">
        <v>0</v>
      </c>
      <c r="K180" s="6">
        <v>0</v>
      </c>
      <c r="L180" s="6"/>
      <c r="M180" s="6">
        <v>0</v>
      </c>
      <c r="N180" s="6">
        <v>0</v>
      </c>
      <c r="O180" s="6">
        <v>0</v>
      </c>
      <c r="P180" s="6">
        <v>0</v>
      </c>
      <c r="Q180" s="6">
        <v>0</v>
      </c>
      <c r="R180" s="6">
        <v>0</v>
      </c>
      <c r="S180" s="6"/>
      <c r="T180" s="6">
        <v>0</v>
      </c>
      <c r="U180" s="6"/>
      <c r="V180" s="6">
        <v>2709.58</v>
      </c>
      <c r="W180" s="6">
        <v>2709.58</v>
      </c>
      <c r="X180" s="6">
        <v>0</v>
      </c>
      <c r="Y180" s="513">
        <f>IF(A180&lt;&gt;"",IF(A180=мар17!A180,0,1),IF(AND(B180=мар17!B180,C180=мар17!C180),0,1))</f>
        <v>0</v>
      </c>
      <c r="Z180" s="70" t="str">
        <f t="shared" si="18"/>
        <v>ул. Четвертая д.4</v>
      </c>
      <c r="AA180" s="504">
        <f>IF($B180&lt;&gt;"",MAX(AA$7:AA179)+1,0)</f>
        <v>170</v>
      </c>
      <c r="AB180" s="502">
        <f t="shared" si="22"/>
        <v>180</v>
      </c>
      <c r="AC180" s="504">
        <f>1</f>
        <v>1</v>
      </c>
      <c r="AD180" s="103">
        <f t="shared" si="19"/>
        <v>2709.58</v>
      </c>
      <c r="AE180" s="103">
        <f t="shared" si="20"/>
        <v>0</v>
      </c>
      <c r="AF180" s="103">
        <f t="shared" si="21"/>
        <v>0</v>
      </c>
      <c r="AG180" s="3"/>
    </row>
    <row r="181" spans="2:33" ht="13.2" x14ac:dyDescent="0.25">
      <c r="B181" s="1" t="str">
        <f>адреса!$G$177</f>
        <v>кв.25</v>
      </c>
      <c r="C181" s="522">
        <f>адреса!$I$177</f>
        <v>40000025</v>
      </c>
      <c r="D181" s="6" t="str">
        <f>адреса!$K$177</f>
        <v>ФИО-4-25</v>
      </c>
      <c r="E181" s="6">
        <v>11342.58</v>
      </c>
      <c r="F181" s="6">
        <v>1708.81</v>
      </c>
      <c r="G181" s="6">
        <v>0</v>
      </c>
      <c r="H181" s="6">
        <v>0</v>
      </c>
      <c r="I181" s="6">
        <v>0</v>
      </c>
      <c r="J181" s="6">
        <v>0</v>
      </c>
      <c r="K181" s="6">
        <v>0</v>
      </c>
      <c r="L181" s="6"/>
      <c r="M181" s="6">
        <v>0</v>
      </c>
      <c r="N181" s="6">
        <v>0</v>
      </c>
      <c r="O181" s="6">
        <v>0</v>
      </c>
      <c r="P181" s="6">
        <v>0</v>
      </c>
      <c r="Q181" s="6">
        <v>0</v>
      </c>
      <c r="R181" s="6">
        <v>0</v>
      </c>
      <c r="S181" s="6"/>
      <c r="T181" s="6">
        <v>0</v>
      </c>
      <c r="U181" s="6"/>
      <c r="V181" s="6">
        <v>1708.81</v>
      </c>
      <c r="W181" s="6">
        <v>3000</v>
      </c>
      <c r="X181" s="6">
        <v>10051.39</v>
      </c>
      <c r="Y181" s="513">
        <f>IF(A181&lt;&gt;"",IF(A181=мар17!A181,0,1),IF(AND(B181=мар17!B181,C181=мар17!C181),0,1))</f>
        <v>0</v>
      </c>
      <c r="Z181" s="70" t="str">
        <f t="shared" si="18"/>
        <v>ул. Четвертая д.4</v>
      </c>
      <c r="AA181" s="504">
        <f>IF($B181&lt;&gt;"",MAX(AA$7:AA180)+1,0)</f>
        <v>171</v>
      </c>
      <c r="AB181" s="502">
        <f t="shared" si="22"/>
        <v>181</v>
      </c>
      <c r="AC181" s="504">
        <f>1</f>
        <v>1</v>
      </c>
      <c r="AD181" s="103">
        <f t="shared" si="19"/>
        <v>1708.81</v>
      </c>
      <c r="AE181" s="103">
        <f t="shared" si="20"/>
        <v>0</v>
      </c>
      <c r="AF181" s="103">
        <f t="shared" si="21"/>
        <v>0</v>
      </c>
      <c r="AG181" s="3"/>
    </row>
    <row r="182" spans="2:33" ht="13.2" x14ac:dyDescent="0.25">
      <c r="B182" s="1" t="str">
        <f>адреса!$G$178</f>
        <v>кв.26</v>
      </c>
      <c r="C182" s="522">
        <f>адреса!$I$178</f>
        <v>40000026</v>
      </c>
      <c r="D182" s="6" t="str">
        <f>адреса!$K$178</f>
        <v>ФИО-4-26</v>
      </c>
      <c r="E182" s="6">
        <v>2015.17</v>
      </c>
      <c r="F182" s="6">
        <v>2015.17</v>
      </c>
      <c r="G182" s="6">
        <v>0</v>
      </c>
      <c r="H182" s="6">
        <v>0</v>
      </c>
      <c r="I182" s="6">
        <v>0</v>
      </c>
      <c r="J182" s="6">
        <v>0</v>
      </c>
      <c r="K182" s="6">
        <v>0</v>
      </c>
      <c r="L182" s="6"/>
      <c r="M182" s="6">
        <v>0</v>
      </c>
      <c r="N182" s="6">
        <v>0</v>
      </c>
      <c r="O182" s="6">
        <v>0</v>
      </c>
      <c r="P182" s="6">
        <v>0</v>
      </c>
      <c r="Q182" s="6">
        <v>0</v>
      </c>
      <c r="R182" s="6">
        <v>0</v>
      </c>
      <c r="S182" s="6"/>
      <c r="T182" s="6">
        <v>0</v>
      </c>
      <c r="U182" s="6"/>
      <c r="V182" s="6">
        <v>2015.17</v>
      </c>
      <c r="W182" s="6">
        <v>2015.17</v>
      </c>
      <c r="X182" s="6">
        <v>2015.17</v>
      </c>
      <c r="Y182" s="513">
        <f>IF(A182&lt;&gt;"",IF(A182=мар17!A182,0,1),IF(AND(B182=мар17!B182,C182=мар17!C182),0,1))</f>
        <v>0</v>
      </c>
      <c r="Z182" s="70" t="str">
        <f t="shared" si="18"/>
        <v>ул. Четвертая д.4</v>
      </c>
      <c r="AA182" s="504">
        <f>IF($B182&lt;&gt;"",MAX(AA$7:AA181)+1,0)</f>
        <v>172</v>
      </c>
      <c r="AB182" s="502">
        <f t="shared" si="22"/>
        <v>182</v>
      </c>
      <c r="AC182" s="504">
        <f>1</f>
        <v>1</v>
      </c>
      <c r="AD182" s="103">
        <f t="shared" si="19"/>
        <v>2015.17</v>
      </c>
      <c r="AE182" s="103">
        <f t="shared" si="20"/>
        <v>0</v>
      </c>
      <c r="AF182" s="103">
        <f t="shared" si="21"/>
        <v>0</v>
      </c>
      <c r="AG182" s="3"/>
    </row>
    <row r="183" spans="2:33" ht="13.2" x14ac:dyDescent="0.25">
      <c r="B183" s="1" t="str">
        <f>адреса!$G$179</f>
        <v>кв.27</v>
      </c>
      <c r="C183" s="522">
        <f>адреса!$I$179</f>
        <v>40000027</v>
      </c>
      <c r="D183" s="6" t="str">
        <f>адреса!$K$179</f>
        <v>ФИО-4-27</v>
      </c>
      <c r="E183" s="6">
        <v>1695.19</v>
      </c>
      <c r="F183" s="6">
        <v>0</v>
      </c>
      <c r="G183" s="6">
        <v>0</v>
      </c>
      <c r="H183" s="6">
        <v>0</v>
      </c>
      <c r="I183" s="6">
        <v>0</v>
      </c>
      <c r="J183" s="6">
        <v>0</v>
      </c>
      <c r="K183" s="6">
        <v>0</v>
      </c>
      <c r="L183" s="6"/>
      <c r="M183" s="6">
        <v>0</v>
      </c>
      <c r="N183" s="6">
        <v>0</v>
      </c>
      <c r="O183" s="6">
        <v>0</v>
      </c>
      <c r="P183" s="6">
        <v>0</v>
      </c>
      <c r="Q183" s="6">
        <v>0</v>
      </c>
      <c r="R183" s="6">
        <v>0</v>
      </c>
      <c r="S183" s="6"/>
      <c r="T183" s="6">
        <v>0</v>
      </c>
      <c r="U183" s="6"/>
      <c r="V183" s="6">
        <v>0</v>
      </c>
      <c r="W183" s="6">
        <v>0</v>
      </c>
      <c r="X183" s="6">
        <v>1695.19</v>
      </c>
      <c r="Y183" s="513">
        <f>IF(A183&lt;&gt;"",IF(A183=мар17!A183,0,1),IF(AND(B183=мар17!B183,C183=мар17!C183),0,1))</f>
        <v>0</v>
      </c>
      <c r="Z183" s="70" t="str">
        <f t="shared" si="18"/>
        <v>ул. Четвертая д.4</v>
      </c>
      <c r="AA183" s="504">
        <f>IF($B183&lt;&gt;"",MAX(AA$7:AA182)+1,0)</f>
        <v>173</v>
      </c>
      <c r="AB183" s="502">
        <f t="shared" si="22"/>
        <v>183</v>
      </c>
      <c r="AC183" s="504">
        <f>1</f>
        <v>1</v>
      </c>
      <c r="AD183" s="103">
        <f t="shared" si="19"/>
        <v>0</v>
      </c>
      <c r="AE183" s="103">
        <f t="shared" si="20"/>
        <v>0</v>
      </c>
      <c r="AF183" s="103">
        <f t="shared" si="21"/>
        <v>0</v>
      </c>
      <c r="AG183" s="3"/>
    </row>
    <row r="184" spans="2:33" ht="13.2" x14ac:dyDescent="0.25">
      <c r="B184" s="1" t="str">
        <f>адреса!$G$180</f>
        <v>кв.28</v>
      </c>
      <c r="C184" s="522">
        <f>адреса!$I$180</f>
        <v>40000028</v>
      </c>
      <c r="D184" s="6" t="str">
        <f>адреса!$K$180</f>
        <v>ФИО-4-28</v>
      </c>
      <c r="E184" s="6">
        <v>3386.98</v>
      </c>
      <c r="F184" s="6">
        <v>3386.98</v>
      </c>
      <c r="G184" s="6">
        <v>0</v>
      </c>
      <c r="H184" s="6">
        <v>0</v>
      </c>
      <c r="I184" s="6">
        <v>0</v>
      </c>
      <c r="J184" s="6">
        <v>0</v>
      </c>
      <c r="K184" s="6">
        <v>0</v>
      </c>
      <c r="L184" s="6"/>
      <c r="M184" s="6">
        <v>0</v>
      </c>
      <c r="N184" s="6">
        <v>0</v>
      </c>
      <c r="O184" s="6">
        <v>0</v>
      </c>
      <c r="P184" s="6">
        <v>0</v>
      </c>
      <c r="Q184" s="6">
        <v>0</v>
      </c>
      <c r="R184" s="6">
        <v>0</v>
      </c>
      <c r="S184" s="6"/>
      <c r="T184" s="6">
        <v>0</v>
      </c>
      <c r="U184" s="6"/>
      <c r="V184" s="6">
        <v>3386.98</v>
      </c>
      <c r="W184" s="6">
        <v>3386.98</v>
      </c>
      <c r="X184" s="6">
        <v>3386.98</v>
      </c>
      <c r="Y184" s="513">
        <f>IF(A184&lt;&gt;"",IF(A184=мар17!A184,0,1),IF(AND(B184=мар17!B184,C184=мар17!C184),0,1))</f>
        <v>0</v>
      </c>
      <c r="Z184" s="70" t="str">
        <f t="shared" si="18"/>
        <v>ул. Четвертая д.4</v>
      </c>
      <c r="AA184" s="504">
        <f>IF($B184&lt;&gt;"",MAX(AA$7:AA183)+1,0)</f>
        <v>174</v>
      </c>
      <c r="AB184" s="502">
        <f t="shared" si="22"/>
        <v>184</v>
      </c>
      <c r="AC184" s="504">
        <f>1</f>
        <v>1</v>
      </c>
      <c r="AD184" s="103">
        <f t="shared" si="19"/>
        <v>3386.98</v>
      </c>
      <c r="AE184" s="103">
        <f t="shared" si="20"/>
        <v>0</v>
      </c>
      <c r="AF184" s="103">
        <f t="shared" si="21"/>
        <v>0</v>
      </c>
      <c r="AG184" s="3"/>
    </row>
    <row r="185" spans="2:33" ht="13.2" x14ac:dyDescent="0.25">
      <c r="B185" s="1" t="str">
        <f>адреса!$G$181</f>
        <v>кв.29</v>
      </c>
      <c r="C185" s="522">
        <f>адреса!$I$181</f>
        <v>40000029</v>
      </c>
      <c r="D185" s="6" t="str">
        <f>адреса!$K$181</f>
        <v>ФИО-4-29</v>
      </c>
      <c r="E185" s="6">
        <v>2674.94</v>
      </c>
      <c r="F185" s="6">
        <v>2675.54</v>
      </c>
      <c r="G185" s="6">
        <v>0</v>
      </c>
      <c r="H185" s="6">
        <v>0</v>
      </c>
      <c r="I185" s="6">
        <v>0</v>
      </c>
      <c r="J185" s="6">
        <v>0</v>
      </c>
      <c r="K185" s="6">
        <v>0</v>
      </c>
      <c r="L185" s="6"/>
      <c r="M185" s="6">
        <v>0</v>
      </c>
      <c r="N185" s="6">
        <v>0</v>
      </c>
      <c r="O185" s="6">
        <v>0</v>
      </c>
      <c r="P185" s="6">
        <v>0</v>
      </c>
      <c r="Q185" s="6">
        <v>0</v>
      </c>
      <c r="R185" s="6">
        <v>0</v>
      </c>
      <c r="S185" s="6"/>
      <c r="T185" s="6">
        <v>0</v>
      </c>
      <c r="U185" s="6"/>
      <c r="V185" s="6">
        <v>2675.54</v>
      </c>
      <c r="W185" s="6">
        <v>2676</v>
      </c>
      <c r="X185" s="6">
        <v>2674.48</v>
      </c>
      <c r="Y185" s="513">
        <f>IF(A185&lt;&gt;"",IF(A185=мар17!A185,0,1),IF(AND(B185=мар17!B185,C185=мар17!C185),0,1))</f>
        <v>0</v>
      </c>
      <c r="Z185" s="70" t="str">
        <f t="shared" si="18"/>
        <v>ул. Четвертая д.4</v>
      </c>
      <c r="AA185" s="504">
        <f>IF($B185&lt;&gt;"",MAX(AA$7:AA184)+1,0)</f>
        <v>175</v>
      </c>
      <c r="AB185" s="502">
        <f t="shared" si="22"/>
        <v>185</v>
      </c>
      <c r="AC185" s="504">
        <f>1</f>
        <v>1</v>
      </c>
      <c r="AD185" s="103">
        <f t="shared" si="19"/>
        <v>2675.54</v>
      </c>
      <c r="AE185" s="103">
        <f t="shared" si="20"/>
        <v>0</v>
      </c>
      <c r="AF185" s="103">
        <f t="shared" si="21"/>
        <v>0</v>
      </c>
      <c r="AG185" s="3"/>
    </row>
    <row r="186" spans="2:33" ht="13.2" x14ac:dyDescent="0.25">
      <c r="B186" s="1" t="str">
        <f>адреса!$G$182</f>
        <v>кв.30</v>
      </c>
      <c r="C186" s="522">
        <f>адреса!$I$182</f>
        <v>40000030</v>
      </c>
      <c r="D186" s="6" t="str">
        <f>адреса!$K$182</f>
        <v>ФИО-4-30</v>
      </c>
      <c r="E186" s="6">
        <v>31642</v>
      </c>
      <c r="F186" s="6">
        <v>2869.57</v>
      </c>
      <c r="G186" s="6">
        <v>0</v>
      </c>
      <c r="H186" s="6">
        <v>0</v>
      </c>
      <c r="I186" s="6">
        <v>0</v>
      </c>
      <c r="J186" s="6">
        <v>0</v>
      </c>
      <c r="K186" s="6">
        <v>0</v>
      </c>
      <c r="L186" s="6"/>
      <c r="M186" s="6">
        <v>0</v>
      </c>
      <c r="N186" s="6">
        <v>0</v>
      </c>
      <c r="O186" s="6">
        <v>0</v>
      </c>
      <c r="P186" s="6">
        <v>0</v>
      </c>
      <c r="Q186" s="6">
        <v>0</v>
      </c>
      <c r="R186" s="6">
        <v>0</v>
      </c>
      <c r="S186" s="6"/>
      <c r="T186" s="6">
        <v>0</v>
      </c>
      <c r="U186" s="6"/>
      <c r="V186" s="6">
        <v>2869.57</v>
      </c>
      <c r="W186" s="6">
        <v>0</v>
      </c>
      <c r="X186" s="6">
        <v>34511.57</v>
      </c>
      <c r="Y186" s="513">
        <f>IF(A186&lt;&gt;"",IF(A186=мар17!A186,0,1),IF(AND(B186=мар17!B186,C186=мар17!C186),0,1))</f>
        <v>0</v>
      </c>
      <c r="Z186" s="70" t="str">
        <f t="shared" si="18"/>
        <v>ул. Четвертая д.4</v>
      </c>
      <c r="AA186" s="504">
        <f>IF($B186&lt;&gt;"",MAX(AA$7:AA185)+1,0)</f>
        <v>176</v>
      </c>
      <c r="AB186" s="502">
        <f t="shared" si="22"/>
        <v>186</v>
      </c>
      <c r="AC186" s="504">
        <f>1</f>
        <v>1</v>
      </c>
      <c r="AD186" s="103">
        <f t="shared" si="19"/>
        <v>2869.57</v>
      </c>
      <c r="AE186" s="103">
        <f t="shared" si="20"/>
        <v>0</v>
      </c>
      <c r="AF186" s="103">
        <f t="shared" si="21"/>
        <v>0</v>
      </c>
      <c r="AG186" s="3"/>
    </row>
    <row r="187" spans="2:33" ht="13.2" x14ac:dyDescent="0.25">
      <c r="B187" s="1" t="str">
        <f>адреса!$G$183</f>
        <v>кв.31</v>
      </c>
      <c r="C187" s="522">
        <f>адреса!$I$183</f>
        <v>40000031</v>
      </c>
      <c r="D187" s="6" t="str">
        <f>адреса!$K$183</f>
        <v>ФИО-4-31</v>
      </c>
      <c r="E187" s="6">
        <v>9684.4</v>
      </c>
      <c r="F187" s="6">
        <v>1936.88</v>
      </c>
      <c r="G187" s="6">
        <v>0</v>
      </c>
      <c r="H187" s="6">
        <v>0</v>
      </c>
      <c r="I187" s="6">
        <v>0</v>
      </c>
      <c r="J187" s="6">
        <v>0</v>
      </c>
      <c r="K187" s="6">
        <v>0</v>
      </c>
      <c r="L187" s="6"/>
      <c r="M187" s="6">
        <v>0</v>
      </c>
      <c r="N187" s="6">
        <v>0</v>
      </c>
      <c r="O187" s="6">
        <v>0</v>
      </c>
      <c r="P187" s="6">
        <v>0</v>
      </c>
      <c r="Q187" s="6">
        <v>0</v>
      </c>
      <c r="R187" s="6">
        <v>0</v>
      </c>
      <c r="S187" s="6"/>
      <c r="T187" s="6">
        <v>0</v>
      </c>
      <c r="U187" s="6"/>
      <c r="V187" s="6">
        <v>1936.88</v>
      </c>
      <c r="W187" s="6">
        <v>0</v>
      </c>
      <c r="X187" s="6">
        <v>11621.28</v>
      </c>
      <c r="Y187" s="513">
        <f>IF(A187&lt;&gt;"",IF(A187=мар17!A187,0,1),IF(AND(B187=мар17!B187,C187=мар17!C187),0,1))</f>
        <v>0</v>
      </c>
      <c r="Z187" s="70" t="str">
        <f t="shared" si="18"/>
        <v>ул. Четвертая д.4</v>
      </c>
      <c r="AA187" s="504">
        <f>IF($B187&lt;&gt;"",MAX(AA$7:AA186)+1,0)</f>
        <v>177</v>
      </c>
      <c r="AB187" s="502">
        <f t="shared" si="22"/>
        <v>187</v>
      </c>
      <c r="AC187" s="504">
        <f>1</f>
        <v>1</v>
      </c>
      <c r="AD187" s="103">
        <f t="shared" si="19"/>
        <v>1936.88</v>
      </c>
      <c r="AE187" s="103">
        <f t="shared" si="20"/>
        <v>0</v>
      </c>
      <c r="AF187" s="103">
        <f t="shared" si="21"/>
        <v>0</v>
      </c>
      <c r="AG187" s="3"/>
    </row>
    <row r="188" spans="2:33" ht="13.2" x14ac:dyDescent="0.25">
      <c r="B188" s="1" t="str">
        <f>адреса!$G$184</f>
        <v>кв.32</v>
      </c>
      <c r="C188" s="522">
        <f>адреса!$I$184</f>
        <v>40000032</v>
      </c>
      <c r="D188" s="6" t="str">
        <f>адреса!$K$184</f>
        <v>ФИО-4-32</v>
      </c>
      <c r="E188" s="6">
        <v>21807.81</v>
      </c>
      <c r="F188" s="6">
        <v>1977.72</v>
      </c>
      <c r="G188" s="6">
        <v>0</v>
      </c>
      <c r="H188" s="6">
        <v>0</v>
      </c>
      <c r="I188" s="6">
        <v>0</v>
      </c>
      <c r="J188" s="6">
        <v>0</v>
      </c>
      <c r="K188" s="6">
        <v>0</v>
      </c>
      <c r="L188" s="6"/>
      <c r="M188" s="6">
        <v>0</v>
      </c>
      <c r="N188" s="6">
        <v>0</v>
      </c>
      <c r="O188" s="6">
        <v>0</v>
      </c>
      <c r="P188" s="6">
        <v>0</v>
      </c>
      <c r="Q188" s="6">
        <v>0</v>
      </c>
      <c r="R188" s="6">
        <v>0</v>
      </c>
      <c r="S188" s="6"/>
      <c r="T188" s="6">
        <v>0</v>
      </c>
      <c r="U188" s="6"/>
      <c r="V188" s="6">
        <v>1977.72</v>
      </c>
      <c r="W188" s="6">
        <v>0</v>
      </c>
      <c r="X188" s="6">
        <v>23785.53</v>
      </c>
      <c r="Y188" s="513">
        <f>IF(A188&lt;&gt;"",IF(A188=мар17!A188,0,1),IF(AND(B188=мар17!B188,C188=мар17!C188),0,1))</f>
        <v>0</v>
      </c>
      <c r="Z188" s="70" t="str">
        <f t="shared" si="18"/>
        <v>ул. Четвертая д.4</v>
      </c>
      <c r="AA188" s="504">
        <f>IF($B188&lt;&gt;"",MAX(AA$7:AA187)+1,0)</f>
        <v>178</v>
      </c>
      <c r="AB188" s="502">
        <f t="shared" si="22"/>
        <v>188</v>
      </c>
      <c r="AC188" s="504">
        <f>1</f>
        <v>1</v>
      </c>
      <c r="AD188" s="103">
        <f t="shared" si="19"/>
        <v>1977.72</v>
      </c>
      <c r="AE188" s="103">
        <f t="shared" si="20"/>
        <v>0</v>
      </c>
      <c r="AF188" s="103">
        <f t="shared" si="21"/>
        <v>0</v>
      </c>
      <c r="AG188" s="3"/>
    </row>
    <row r="189" spans="2:33" ht="13.2" x14ac:dyDescent="0.25">
      <c r="B189" s="1" t="str">
        <f>адреса!$G$185</f>
        <v>кв.33</v>
      </c>
      <c r="C189" s="522">
        <f>адреса!$I$185</f>
        <v>40000033</v>
      </c>
      <c r="D189" s="6" t="str">
        <f>адреса!$K$185</f>
        <v>ФИО-4-33</v>
      </c>
      <c r="E189" s="6">
        <v>33443.660000000003</v>
      </c>
      <c r="F189" s="6">
        <v>3032.96</v>
      </c>
      <c r="G189" s="6">
        <v>0</v>
      </c>
      <c r="H189" s="6">
        <v>0</v>
      </c>
      <c r="I189" s="6">
        <v>0</v>
      </c>
      <c r="J189" s="6">
        <v>0</v>
      </c>
      <c r="K189" s="6">
        <v>0</v>
      </c>
      <c r="L189" s="6"/>
      <c r="M189" s="6">
        <v>0</v>
      </c>
      <c r="N189" s="6">
        <v>0</v>
      </c>
      <c r="O189" s="6">
        <v>0</v>
      </c>
      <c r="P189" s="6">
        <v>0</v>
      </c>
      <c r="Q189" s="6">
        <v>0</v>
      </c>
      <c r="R189" s="6">
        <v>0</v>
      </c>
      <c r="S189" s="6"/>
      <c r="T189" s="6">
        <v>0</v>
      </c>
      <c r="U189" s="6"/>
      <c r="V189" s="6">
        <v>3032.96</v>
      </c>
      <c r="W189" s="6">
        <v>0</v>
      </c>
      <c r="X189" s="6">
        <v>36476.620000000003</v>
      </c>
      <c r="Y189" s="513">
        <f>IF(A189&lt;&gt;"",IF(A189=мар17!A189,0,1),IF(AND(B189=мар17!B189,C189=мар17!C189),0,1))</f>
        <v>0</v>
      </c>
      <c r="Z189" s="70" t="str">
        <f t="shared" si="18"/>
        <v>ул. Четвертая д.4</v>
      </c>
      <c r="AA189" s="504">
        <f>IF($B189&lt;&gt;"",MAX(AA$7:AA188)+1,0)</f>
        <v>179</v>
      </c>
      <c r="AB189" s="502">
        <f t="shared" si="22"/>
        <v>189</v>
      </c>
      <c r="AC189" s="504">
        <f>1</f>
        <v>1</v>
      </c>
      <c r="AD189" s="103">
        <f t="shared" si="19"/>
        <v>3032.96</v>
      </c>
      <c r="AE189" s="103">
        <f t="shared" si="20"/>
        <v>0</v>
      </c>
      <c r="AF189" s="103">
        <f t="shared" si="21"/>
        <v>0</v>
      </c>
      <c r="AG189" s="3"/>
    </row>
    <row r="190" spans="2:33" ht="13.2" x14ac:dyDescent="0.25">
      <c r="B190" s="1" t="str">
        <f>адреса!$G$186</f>
        <v>кв.34</v>
      </c>
      <c r="C190" s="522">
        <f>адреса!$I$186</f>
        <v>40000034</v>
      </c>
      <c r="D190" s="6" t="str">
        <f>адреса!$K$186</f>
        <v>ФИО-4-34</v>
      </c>
      <c r="E190" s="6">
        <v>3039.77</v>
      </c>
      <c r="F190" s="6">
        <v>3039.77</v>
      </c>
      <c r="G190" s="6">
        <v>0</v>
      </c>
      <c r="H190" s="6">
        <v>0</v>
      </c>
      <c r="I190" s="6">
        <v>0</v>
      </c>
      <c r="J190" s="6">
        <v>0</v>
      </c>
      <c r="K190" s="6">
        <v>0</v>
      </c>
      <c r="L190" s="6"/>
      <c r="M190" s="6">
        <v>0</v>
      </c>
      <c r="N190" s="6">
        <v>0</v>
      </c>
      <c r="O190" s="6">
        <v>0</v>
      </c>
      <c r="P190" s="6">
        <v>0</v>
      </c>
      <c r="Q190" s="6">
        <v>0</v>
      </c>
      <c r="R190" s="6">
        <v>0</v>
      </c>
      <c r="S190" s="6"/>
      <c r="T190" s="6">
        <v>0</v>
      </c>
      <c r="U190" s="6"/>
      <c r="V190" s="6">
        <v>3039.77</v>
      </c>
      <c r="W190" s="6">
        <v>3039.77</v>
      </c>
      <c r="X190" s="6">
        <v>3039.77</v>
      </c>
      <c r="Y190" s="513">
        <f>IF(A190&lt;&gt;"",IF(A190=мар17!A190,0,1),IF(AND(B190=мар17!B190,C190=мар17!C190),0,1))</f>
        <v>0</v>
      </c>
      <c r="Z190" s="70" t="str">
        <f t="shared" si="18"/>
        <v>ул. Четвертая д.4</v>
      </c>
      <c r="AA190" s="504">
        <f>IF($B190&lt;&gt;"",MAX(AA$7:AA189)+1,0)</f>
        <v>180</v>
      </c>
      <c r="AB190" s="502">
        <f t="shared" si="22"/>
        <v>190</v>
      </c>
      <c r="AC190" s="504">
        <f>1</f>
        <v>1</v>
      </c>
      <c r="AD190" s="103">
        <f t="shared" si="19"/>
        <v>3039.77</v>
      </c>
      <c r="AE190" s="103">
        <f t="shared" si="20"/>
        <v>0</v>
      </c>
      <c r="AF190" s="103">
        <f t="shared" si="21"/>
        <v>0</v>
      </c>
      <c r="AG190" s="3"/>
    </row>
    <row r="191" spans="2:33" ht="13.2" x14ac:dyDescent="0.25">
      <c r="B191" s="1" t="str">
        <f>адреса!$G$187</f>
        <v>кв.35</v>
      </c>
      <c r="C191" s="522">
        <f>адреса!$I$187</f>
        <v>40000035</v>
      </c>
      <c r="D191" s="6" t="str">
        <f>адреса!$K$187</f>
        <v>ФИО-4-35</v>
      </c>
      <c r="E191" s="6">
        <v>34344.53</v>
      </c>
      <c r="F191" s="6">
        <v>3114.66</v>
      </c>
      <c r="G191" s="6">
        <v>0</v>
      </c>
      <c r="H191" s="6">
        <v>0</v>
      </c>
      <c r="I191" s="6">
        <v>0</v>
      </c>
      <c r="J191" s="6">
        <v>0</v>
      </c>
      <c r="K191" s="6">
        <v>0</v>
      </c>
      <c r="L191" s="6"/>
      <c r="M191" s="6">
        <v>0</v>
      </c>
      <c r="N191" s="6">
        <v>0</v>
      </c>
      <c r="O191" s="6">
        <v>0</v>
      </c>
      <c r="P191" s="6">
        <v>0</v>
      </c>
      <c r="Q191" s="6">
        <v>0</v>
      </c>
      <c r="R191" s="6">
        <v>0</v>
      </c>
      <c r="S191" s="6"/>
      <c r="T191" s="6">
        <v>0</v>
      </c>
      <c r="U191" s="6"/>
      <c r="V191" s="6">
        <v>3114.66</v>
      </c>
      <c r="W191" s="6">
        <v>0</v>
      </c>
      <c r="X191" s="6">
        <v>37459.19</v>
      </c>
      <c r="Y191" s="513">
        <f>IF(A191&lt;&gt;"",IF(A191=мар17!A191,0,1),IF(AND(B191=мар17!B191,C191=мар17!C191),0,1))</f>
        <v>0</v>
      </c>
      <c r="Z191" s="70" t="str">
        <f t="shared" si="18"/>
        <v>ул. Четвертая д.4</v>
      </c>
      <c r="AA191" s="504">
        <f>IF($B191&lt;&gt;"",MAX(AA$7:AA190)+1,0)</f>
        <v>181</v>
      </c>
      <c r="AB191" s="502">
        <f t="shared" si="22"/>
        <v>191</v>
      </c>
      <c r="AC191" s="504">
        <f>1</f>
        <v>1</v>
      </c>
      <c r="AD191" s="103">
        <f t="shared" si="19"/>
        <v>3114.66</v>
      </c>
      <c r="AE191" s="103">
        <f t="shared" si="20"/>
        <v>0</v>
      </c>
      <c r="AF191" s="103">
        <f t="shared" si="21"/>
        <v>0</v>
      </c>
      <c r="AG191" s="3"/>
    </row>
    <row r="192" spans="2:33" ht="13.2" x14ac:dyDescent="0.25">
      <c r="B192" s="1" t="str">
        <f>адреса!$G$188</f>
        <v>кв.36</v>
      </c>
      <c r="C192" s="522">
        <f>адреса!$I$188</f>
        <v>40000036</v>
      </c>
      <c r="D192" s="6" t="str">
        <f>адреса!$K$188</f>
        <v>ФИО-4-36</v>
      </c>
      <c r="E192" s="6">
        <v>27363.05</v>
      </c>
      <c r="F192" s="6">
        <v>2481.52</v>
      </c>
      <c r="G192" s="6">
        <v>0</v>
      </c>
      <c r="H192" s="6">
        <v>0</v>
      </c>
      <c r="I192" s="6">
        <v>0</v>
      </c>
      <c r="J192" s="6">
        <v>0</v>
      </c>
      <c r="K192" s="6">
        <v>0</v>
      </c>
      <c r="L192" s="6"/>
      <c r="M192" s="6">
        <v>0</v>
      </c>
      <c r="N192" s="6">
        <v>0</v>
      </c>
      <c r="O192" s="6">
        <v>0</v>
      </c>
      <c r="P192" s="6">
        <v>0</v>
      </c>
      <c r="Q192" s="6">
        <v>0</v>
      </c>
      <c r="R192" s="6">
        <v>0</v>
      </c>
      <c r="S192" s="6"/>
      <c r="T192" s="6">
        <v>0</v>
      </c>
      <c r="U192" s="6"/>
      <c r="V192" s="6">
        <v>2481.52</v>
      </c>
      <c r="W192" s="6">
        <v>0</v>
      </c>
      <c r="X192" s="6">
        <v>29844.57</v>
      </c>
      <c r="Y192" s="513">
        <f>IF(A192&lt;&gt;"",IF(A192=мар17!A192,0,1),IF(AND(B192=мар17!B192,C192=мар17!C192),0,1))</f>
        <v>0</v>
      </c>
      <c r="Z192" s="70" t="str">
        <f t="shared" ref="Z192:Z209" si="23">IF(AND(A192&lt;&gt;"",B192=""),A192,Z191)</f>
        <v>ул. Четвертая д.4</v>
      </c>
      <c r="AA192" s="504">
        <f>IF($B192&lt;&gt;"",MAX(AA$7:AA191)+1,0)</f>
        <v>182</v>
      </c>
      <c r="AB192" s="502">
        <f t="shared" si="22"/>
        <v>192</v>
      </c>
      <c r="AC192" s="504">
        <f>1</f>
        <v>1</v>
      </c>
      <c r="AD192" s="103">
        <f t="shared" ref="AD192:AD209" si="24">F192</f>
        <v>2481.52</v>
      </c>
      <c r="AE192" s="103">
        <f t="shared" ref="AE192:AE209" si="25">H192+I192+J192+K192+L192+O192+R192+S192</f>
        <v>0</v>
      </c>
      <c r="AF192" s="103">
        <f t="shared" ref="AF192:AF209" si="26">V192-AD192-AE192</f>
        <v>0</v>
      </c>
      <c r="AG192" s="3"/>
    </row>
    <row r="193" spans="1:33" ht="13.2" x14ac:dyDescent="0.25">
      <c r="B193" s="1" t="str">
        <f>адреса!$G$189</f>
        <v>кв.37</v>
      </c>
      <c r="C193" s="522">
        <f>адреса!$I$189</f>
        <v>40000037</v>
      </c>
      <c r="D193" s="6" t="str">
        <f>адреса!$K$189</f>
        <v>ФИО-4-37</v>
      </c>
      <c r="E193" s="6">
        <v>31078.97</v>
      </c>
      <c r="F193" s="6">
        <v>2818.51</v>
      </c>
      <c r="G193" s="6">
        <v>0</v>
      </c>
      <c r="H193" s="6">
        <v>0</v>
      </c>
      <c r="I193" s="6">
        <v>0</v>
      </c>
      <c r="J193" s="6">
        <v>0</v>
      </c>
      <c r="K193" s="6">
        <v>0</v>
      </c>
      <c r="L193" s="6"/>
      <c r="M193" s="6">
        <v>0</v>
      </c>
      <c r="N193" s="6">
        <v>0</v>
      </c>
      <c r="O193" s="6">
        <v>0</v>
      </c>
      <c r="P193" s="6">
        <v>0</v>
      </c>
      <c r="Q193" s="6">
        <v>0</v>
      </c>
      <c r="R193" s="6">
        <v>0</v>
      </c>
      <c r="S193" s="6"/>
      <c r="T193" s="6">
        <v>0</v>
      </c>
      <c r="U193" s="6"/>
      <c r="V193" s="6">
        <v>2818.51</v>
      </c>
      <c r="W193" s="6">
        <v>0</v>
      </c>
      <c r="X193" s="6">
        <v>33897.480000000003</v>
      </c>
      <c r="Y193" s="513">
        <f>IF(A193&lt;&gt;"",IF(A193=мар17!A193,0,1),IF(AND(B193=мар17!B193,C193=мар17!C193),0,1))</f>
        <v>0</v>
      </c>
      <c r="Z193" s="70" t="str">
        <f t="shared" si="23"/>
        <v>ул. Четвертая д.4</v>
      </c>
      <c r="AA193" s="504">
        <f>IF($B193&lt;&gt;"",MAX(AA$7:AA192)+1,0)</f>
        <v>183</v>
      </c>
      <c r="AB193" s="502">
        <f t="shared" si="22"/>
        <v>193</v>
      </c>
      <c r="AC193" s="504">
        <f>1</f>
        <v>1</v>
      </c>
      <c r="AD193" s="103">
        <f t="shared" si="24"/>
        <v>2818.51</v>
      </c>
      <c r="AE193" s="103">
        <f t="shared" si="25"/>
        <v>0</v>
      </c>
      <c r="AF193" s="103">
        <f t="shared" si="26"/>
        <v>0</v>
      </c>
      <c r="AG193" s="3"/>
    </row>
    <row r="194" spans="1:33" ht="13.2" x14ac:dyDescent="0.25">
      <c r="B194" s="1" t="str">
        <f>адреса!$G$190</f>
        <v>кв.38</v>
      </c>
      <c r="C194" s="522">
        <f>адреса!$I$190</f>
        <v>40000038</v>
      </c>
      <c r="D194" s="6" t="str">
        <f>адреса!$K$190</f>
        <v>ФИО-4-38</v>
      </c>
      <c r="E194" s="6">
        <v>43840.87</v>
      </c>
      <c r="F194" s="6">
        <v>3975.87</v>
      </c>
      <c r="G194" s="6">
        <v>0</v>
      </c>
      <c r="H194" s="6">
        <v>0</v>
      </c>
      <c r="I194" s="6">
        <v>0</v>
      </c>
      <c r="J194" s="6">
        <v>0</v>
      </c>
      <c r="K194" s="6">
        <v>0</v>
      </c>
      <c r="L194" s="6"/>
      <c r="M194" s="6">
        <v>0</v>
      </c>
      <c r="N194" s="6">
        <v>0</v>
      </c>
      <c r="O194" s="6">
        <v>0</v>
      </c>
      <c r="P194" s="6">
        <v>0</v>
      </c>
      <c r="Q194" s="6">
        <v>0</v>
      </c>
      <c r="R194" s="6">
        <v>0</v>
      </c>
      <c r="S194" s="6"/>
      <c r="T194" s="6">
        <v>0</v>
      </c>
      <c r="U194" s="6"/>
      <c r="V194" s="6">
        <v>3975.87</v>
      </c>
      <c r="W194" s="6">
        <v>0</v>
      </c>
      <c r="X194" s="6">
        <v>47816.74</v>
      </c>
      <c r="Y194" s="513">
        <f>IF(A194&lt;&gt;"",IF(A194=мар17!A194,0,1),IF(AND(B194=мар17!B194,C194=мар17!C194),0,1))</f>
        <v>0</v>
      </c>
      <c r="Z194" s="70" t="str">
        <f t="shared" si="23"/>
        <v>ул. Четвертая д.4</v>
      </c>
      <c r="AA194" s="504">
        <f>IF($B194&lt;&gt;"",MAX(AA$7:AA193)+1,0)</f>
        <v>184</v>
      </c>
      <c r="AB194" s="502">
        <f t="shared" si="22"/>
        <v>194</v>
      </c>
      <c r="AC194" s="504">
        <f>1</f>
        <v>1</v>
      </c>
      <c r="AD194" s="103">
        <f t="shared" si="24"/>
        <v>3975.87</v>
      </c>
      <c r="AE194" s="103">
        <f t="shared" si="25"/>
        <v>0</v>
      </c>
      <c r="AF194" s="103">
        <f t="shared" si="26"/>
        <v>0</v>
      </c>
      <c r="AG194" s="3"/>
    </row>
    <row r="195" spans="1:33" ht="13.2" x14ac:dyDescent="0.25">
      <c r="B195" s="1" t="str">
        <f>адреса!$G$191</f>
        <v>кв.39</v>
      </c>
      <c r="C195" s="522">
        <f>адреса!$I$191</f>
        <v>40000039</v>
      </c>
      <c r="D195" s="6" t="str">
        <f>адреса!$K$191</f>
        <v>ФИО-4-39</v>
      </c>
      <c r="E195" s="6">
        <v>21094.68</v>
      </c>
      <c r="F195" s="6">
        <v>1913.05</v>
      </c>
      <c r="G195" s="6">
        <v>0</v>
      </c>
      <c r="H195" s="6">
        <v>0</v>
      </c>
      <c r="I195" s="6">
        <v>0</v>
      </c>
      <c r="J195" s="6">
        <v>0</v>
      </c>
      <c r="K195" s="6">
        <v>0</v>
      </c>
      <c r="L195" s="6"/>
      <c r="M195" s="6">
        <v>0</v>
      </c>
      <c r="N195" s="6">
        <v>0</v>
      </c>
      <c r="O195" s="6">
        <v>0</v>
      </c>
      <c r="P195" s="6">
        <v>0</v>
      </c>
      <c r="Q195" s="6">
        <v>0</v>
      </c>
      <c r="R195" s="6">
        <v>0</v>
      </c>
      <c r="S195" s="6"/>
      <c r="T195" s="6">
        <v>0</v>
      </c>
      <c r="U195" s="6"/>
      <c r="V195" s="6">
        <v>1913.05</v>
      </c>
      <c r="W195" s="6">
        <v>0</v>
      </c>
      <c r="X195" s="6">
        <v>23007.73</v>
      </c>
      <c r="Y195" s="513">
        <f>IF(A195&lt;&gt;"",IF(A195=мар17!A195,0,1),IF(AND(B195=мар17!B195,C195=мар17!C195),0,1))</f>
        <v>0</v>
      </c>
      <c r="Z195" s="70" t="str">
        <f t="shared" si="23"/>
        <v>ул. Четвертая д.4</v>
      </c>
      <c r="AA195" s="504">
        <f>IF($B195&lt;&gt;"",MAX(AA$7:AA194)+1,0)</f>
        <v>185</v>
      </c>
      <c r="AB195" s="502">
        <f t="shared" si="22"/>
        <v>195</v>
      </c>
      <c r="AC195" s="504">
        <f>1</f>
        <v>1</v>
      </c>
      <c r="AD195" s="103">
        <f t="shared" si="24"/>
        <v>1913.05</v>
      </c>
      <c r="AE195" s="103">
        <f t="shared" si="25"/>
        <v>0</v>
      </c>
      <c r="AF195" s="103">
        <f t="shared" si="26"/>
        <v>0</v>
      </c>
      <c r="AG195" s="3"/>
    </row>
    <row r="196" spans="1:33" ht="13.2" x14ac:dyDescent="0.25">
      <c r="B196" s="1" t="str">
        <f>адреса!$G$192</f>
        <v>кв.40</v>
      </c>
      <c r="C196" s="522">
        <f>адреса!$I$192</f>
        <v>40000040</v>
      </c>
      <c r="D196" s="6" t="str">
        <f>адреса!$K$192</f>
        <v>ФИО-4-40</v>
      </c>
      <c r="E196" s="6">
        <v>20043.72</v>
      </c>
      <c r="F196" s="6">
        <v>1817.74</v>
      </c>
      <c r="G196" s="6">
        <v>0</v>
      </c>
      <c r="H196" s="6">
        <v>0</v>
      </c>
      <c r="I196" s="6">
        <v>0</v>
      </c>
      <c r="J196" s="6">
        <v>0</v>
      </c>
      <c r="K196" s="6">
        <v>0</v>
      </c>
      <c r="L196" s="6"/>
      <c r="M196" s="6">
        <v>0</v>
      </c>
      <c r="N196" s="6">
        <v>0</v>
      </c>
      <c r="O196" s="6">
        <v>0</v>
      </c>
      <c r="P196" s="6">
        <v>0</v>
      </c>
      <c r="Q196" s="6">
        <v>0</v>
      </c>
      <c r="R196" s="6">
        <v>0</v>
      </c>
      <c r="S196" s="6"/>
      <c r="T196" s="6">
        <v>0</v>
      </c>
      <c r="U196" s="6"/>
      <c r="V196" s="6">
        <v>1817.74</v>
      </c>
      <c r="W196" s="6">
        <v>0</v>
      </c>
      <c r="X196" s="6">
        <v>21861.46</v>
      </c>
      <c r="Y196" s="513">
        <f>IF(A196&lt;&gt;"",IF(A196=мар17!A196,0,1),IF(AND(B196=мар17!B196,C196=мар17!C196),0,1))</f>
        <v>0</v>
      </c>
      <c r="Z196" s="70" t="str">
        <f t="shared" si="23"/>
        <v>ул. Четвертая д.4</v>
      </c>
      <c r="AA196" s="504">
        <f>IF($B196&lt;&gt;"",MAX(AA$7:AA195)+1,0)</f>
        <v>186</v>
      </c>
      <c r="AB196" s="502">
        <f t="shared" si="22"/>
        <v>196</v>
      </c>
      <c r="AC196" s="504">
        <f>1</f>
        <v>1</v>
      </c>
      <c r="AD196" s="103">
        <f t="shared" si="24"/>
        <v>1817.74</v>
      </c>
      <c r="AE196" s="103">
        <f t="shared" si="25"/>
        <v>0</v>
      </c>
      <c r="AF196" s="103">
        <f t="shared" si="26"/>
        <v>0</v>
      </c>
      <c r="AG196" s="3"/>
    </row>
    <row r="197" spans="1:33" ht="13.2" x14ac:dyDescent="0.25">
      <c r="B197" s="1" t="str">
        <f>адреса!$G$193</f>
        <v>кв.41</v>
      </c>
      <c r="C197" s="522">
        <f>адреса!$I$193</f>
        <v>40000041</v>
      </c>
      <c r="D197" s="6" t="str">
        <f>адреса!$K$193</f>
        <v>ФИО-4-41</v>
      </c>
      <c r="E197" s="6">
        <v>10438.530000000001</v>
      </c>
      <c r="F197" s="6">
        <v>2777.66</v>
      </c>
      <c r="G197" s="6">
        <v>0</v>
      </c>
      <c r="H197" s="6">
        <v>0</v>
      </c>
      <c r="I197" s="6">
        <v>0</v>
      </c>
      <c r="J197" s="6">
        <v>0</v>
      </c>
      <c r="K197" s="6">
        <v>0</v>
      </c>
      <c r="L197" s="6"/>
      <c r="M197" s="6">
        <v>0</v>
      </c>
      <c r="N197" s="6">
        <v>0</v>
      </c>
      <c r="O197" s="6">
        <v>0</v>
      </c>
      <c r="P197" s="6">
        <v>0</v>
      </c>
      <c r="Q197" s="6">
        <v>0</v>
      </c>
      <c r="R197" s="6">
        <v>0</v>
      </c>
      <c r="S197" s="6"/>
      <c r="T197" s="6">
        <v>0</v>
      </c>
      <c r="U197" s="6"/>
      <c r="V197" s="6">
        <v>2777.66</v>
      </c>
      <c r="W197" s="6">
        <v>0</v>
      </c>
      <c r="X197" s="6">
        <v>13216.19</v>
      </c>
      <c r="Y197" s="513">
        <f>IF(A197&lt;&gt;"",IF(A197=мар17!A197,0,1),IF(AND(B197=мар17!B197,C197=мар17!C197),0,1))</f>
        <v>0</v>
      </c>
      <c r="Z197" s="70" t="str">
        <f t="shared" si="23"/>
        <v>ул. Четвертая д.4</v>
      </c>
      <c r="AA197" s="504">
        <f>IF($B197&lt;&gt;"",MAX(AA$7:AA196)+1,0)</f>
        <v>187</v>
      </c>
      <c r="AB197" s="502">
        <f t="shared" si="22"/>
        <v>197</v>
      </c>
      <c r="AC197" s="504">
        <f>1</f>
        <v>1</v>
      </c>
      <c r="AD197" s="103">
        <f t="shared" si="24"/>
        <v>2777.66</v>
      </c>
      <c r="AE197" s="103">
        <f t="shared" si="25"/>
        <v>0</v>
      </c>
      <c r="AF197" s="103">
        <f t="shared" si="26"/>
        <v>0</v>
      </c>
      <c r="AG197" s="3"/>
    </row>
    <row r="198" spans="1:33" ht="13.2" x14ac:dyDescent="0.25">
      <c r="B198" s="1" t="str">
        <f>адреса!$G$194</f>
        <v>кв.42</v>
      </c>
      <c r="C198" s="522">
        <f>адреса!$I$194</f>
        <v>40000042</v>
      </c>
      <c r="D198" s="6" t="str">
        <f>адреса!$K$194</f>
        <v>ФИО-4-42</v>
      </c>
      <c r="E198" s="6">
        <v>25974.23</v>
      </c>
      <c r="F198" s="6">
        <v>2355.5700000000002</v>
      </c>
      <c r="G198" s="6">
        <v>0</v>
      </c>
      <c r="H198" s="6">
        <v>0</v>
      </c>
      <c r="I198" s="6">
        <v>0</v>
      </c>
      <c r="J198" s="6">
        <v>0</v>
      </c>
      <c r="K198" s="6">
        <v>0</v>
      </c>
      <c r="L198" s="6"/>
      <c r="M198" s="6">
        <v>0</v>
      </c>
      <c r="N198" s="6">
        <v>0</v>
      </c>
      <c r="O198" s="6">
        <v>0</v>
      </c>
      <c r="P198" s="6">
        <v>0</v>
      </c>
      <c r="Q198" s="6">
        <v>0</v>
      </c>
      <c r="R198" s="6">
        <v>0</v>
      </c>
      <c r="S198" s="6"/>
      <c r="T198" s="6">
        <v>0</v>
      </c>
      <c r="U198" s="6"/>
      <c r="V198" s="6">
        <v>2355.5700000000002</v>
      </c>
      <c r="W198" s="6">
        <v>0</v>
      </c>
      <c r="X198" s="6">
        <v>28329.8</v>
      </c>
      <c r="Y198" s="513">
        <f>IF(A198&lt;&gt;"",IF(A198=мар17!A198,0,1),IF(AND(B198=мар17!B198,C198=мар17!C198),0,1))</f>
        <v>0</v>
      </c>
      <c r="Z198" s="70" t="str">
        <f t="shared" si="23"/>
        <v>ул. Четвертая д.4</v>
      </c>
      <c r="AA198" s="504">
        <f>IF($B198&lt;&gt;"",MAX(AA$7:AA197)+1,0)</f>
        <v>188</v>
      </c>
      <c r="AB198" s="502">
        <f t="shared" si="22"/>
        <v>198</v>
      </c>
      <c r="AC198" s="504">
        <f>1</f>
        <v>1</v>
      </c>
      <c r="AD198" s="103">
        <f t="shared" si="24"/>
        <v>2355.5700000000002</v>
      </c>
      <c r="AE198" s="103">
        <f t="shared" si="25"/>
        <v>0</v>
      </c>
      <c r="AF198" s="103">
        <f t="shared" si="26"/>
        <v>0</v>
      </c>
      <c r="AG198" s="3"/>
    </row>
    <row r="199" spans="1:33" ht="13.2" x14ac:dyDescent="0.25">
      <c r="B199" s="1" t="str">
        <f>адреса!$G$195</f>
        <v>кв.43</v>
      </c>
      <c r="C199" s="522">
        <f>адреса!$I$195</f>
        <v>40000043</v>
      </c>
      <c r="D199" s="6" t="str">
        <f>адреса!$K$195</f>
        <v>ФИО-4-43</v>
      </c>
      <c r="E199" s="6">
        <v>29502.48</v>
      </c>
      <c r="F199" s="6">
        <v>2675.54</v>
      </c>
      <c r="G199" s="6">
        <v>0</v>
      </c>
      <c r="H199" s="6">
        <v>0</v>
      </c>
      <c r="I199" s="6">
        <v>0</v>
      </c>
      <c r="J199" s="6">
        <v>0</v>
      </c>
      <c r="K199" s="6">
        <v>0</v>
      </c>
      <c r="L199" s="6"/>
      <c r="M199" s="6">
        <v>0</v>
      </c>
      <c r="N199" s="6">
        <v>0</v>
      </c>
      <c r="O199" s="6">
        <v>0</v>
      </c>
      <c r="P199" s="6">
        <v>0</v>
      </c>
      <c r="Q199" s="6">
        <v>0</v>
      </c>
      <c r="R199" s="6">
        <v>0</v>
      </c>
      <c r="S199" s="6"/>
      <c r="T199" s="6">
        <v>0</v>
      </c>
      <c r="U199" s="6"/>
      <c r="V199" s="6">
        <v>2675.54</v>
      </c>
      <c r="W199" s="6">
        <v>51500</v>
      </c>
      <c r="X199" s="6">
        <v>-19321.98</v>
      </c>
      <c r="Y199" s="513">
        <f>IF(A199&lt;&gt;"",IF(A199=мар17!A199,0,1),IF(AND(B199=мар17!B199,C199=мар17!C199),0,1))</f>
        <v>0</v>
      </c>
      <c r="Z199" s="70" t="str">
        <f t="shared" si="23"/>
        <v>ул. Четвертая д.4</v>
      </c>
      <c r="AA199" s="504">
        <f>IF($B199&lt;&gt;"",MAX(AA$7:AA198)+1,0)</f>
        <v>189</v>
      </c>
      <c r="AB199" s="502">
        <f t="shared" si="22"/>
        <v>199</v>
      </c>
      <c r="AC199" s="504">
        <f>1</f>
        <v>1</v>
      </c>
      <c r="AD199" s="103">
        <f t="shared" si="24"/>
        <v>2675.54</v>
      </c>
      <c r="AE199" s="103">
        <f t="shared" si="25"/>
        <v>0</v>
      </c>
      <c r="AF199" s="103">
        <f t="shared" si="26"/>
        <v>0</v>
      </c>
      <c r="AG199" s="3"/>
    </row>
    <row r="200" spans="1:33" ht="13.2" x14ac:dyDescent="0.25">
      <c r="B200" s="1" t="str">
        <f>адреса!$G$196</f>
        <v>кв.44</v>
      </c>
      <c r="C200" s="522">
        <f>адреса!$I$196</f>
        <v>40000044</v>
      </c>
      <c r="D200" s="6" t="str">
        <f>адреса!$K$196</f>
        <v>ФИО-4-44</v>
      </c>
      <c r="E200" s="6">
        <v>32054.92</v>
      </c>
      <c r="F200" s="6">
        <v>2907.02</v>
      </c>
      <c r="G200" s="6">
        <v>0</v>
      </c>
      <c r="H200" s="6">
        <v>0</v>
      </c>
      <c r="I200" s="6">
        <v>0</v>
      </c>
      <c r="J200" s="6">
        <v>0</v>
      </c>
      <c r="K200" s="6">
        <v>0</v>
      </c>
      <c r="L200" s="6"/>
      <c r="M200" s="6">
        <v>0</v>
      </c>
      <c r="N200" s="6">
        <v>0</v>
      </c>
      <c r="O200" s="6">
        <v>0</v>
      </c>
      <c r="P200" s="6">
        <v>0</v>
      </c>
      <c r="Q200" s="6">
        <v>0</v>
      </c>
      <c r="R200" s="6">
        <v>0</v>
      </c>
      <c r="S200" s="6"/>
      <c r="T200" s="6">
        <v>0</v>
      </c>
      <c r="U200" s="6"/>
      <c r="V200" s="6">
        <v>2907.02</v>
      </c>
      <c r="W200" s="6">
        <v>0</v>
      </c>
      <c r="X200" s="6">
        <v>34961.94</v>
      </c>
      <c r="Y200" s="513">
        <f>IF(A200&lt;&gt;"",IF(A200=мар17!A200,0,1),IF(AND(B200=мар17!B200,C200=мар17!C200),0,1))</f>
        <v>0</v>
      </c>
      <c r="Z200" s="70" t="str">
        <f t="shared" si="23"/>
        <v>ул. Четвертая д.4</v>
      </c>
      <c r="AA200" s="504">
        <f>IF($B200&lt;&gt;"",MAX(AA$7:AA199)+1,0)</f>
        <v>190</v>
      </c>
      <c r="AB200" s="502">
        <f t="shared" si="22"/>
        <v>200</v>
      </c>
      <c r="AC200" s="504">
        <f>1</f>
        <v>1</v>
      </c>
      <c r="AD200" s="103">
        <f t="shared" si="24"/>
        <v>2907.02</v>
      </c>
      <c r="AE200" s="103">
        <f t="shared" si="25"/>
        <v>0</v>
      </c>
      <c r="AF200" s="103">
        <f t="shared" si="26"/>
        <v>0</v>
      </c>
      <c r="AG200" s="3"/>
    </row>
    <row r="201" spans="1:33" ht="13.2" x14ac:dyDescent="0.25">
      <c r="B201" s="1" t="str">
        <f>адреса!$G$197</f>
        <v>кв.45</v>
      </c>
      <c r="C201" s="522">
        <f>адреса!$I$197</f>
        <v>40000045</v>
      </c>
      <c r="D201" s="6" t="str">
        <f>адреса!$K$197</f>
        <v>ФИО-4-45</v>
      </c>
      <c r="E201" s="6">
        <v>21920.47</v>
      </c>
      <c r="F201" s="6">
        <v>1987.94</v>
      </c>
      <c r="G201" s="6">
        <v>0</v>
      </c>
      <c r="H201" s="6">
        <v>0</v>
      </c>
      <c r="I201" s="6">
        <v>0</v>
      </c>
      <c r="J201" s="6">
        <v>0</v>
      </c>
      <c r="K201" s="6">
        <v>0</v>
      </c>
      <c r="L201" s="6"/>
      <c r="M201" s="6">
        <v>0</v>
      </c>
      <c r="N201" s="6">
        <v>0</v>
      </c>
      <c r="O201" s="6">
        <v>0</v>
      </c>
      <c r="P201" s="6">
        <v>0</v>
      </c>
      <c r="Q201" s="6">
        <v>0</v>
      </c>
      <c r="R201" s="6">
        <v>0</v>
      </c>
      <c r="S201" s="6"/>
      <c r="T201" s="6">
        <v>0</v>
      </c>
      <c r="U201" s="6"/>
      <c r="V201" s="6">
        <v>1987.94</v>
      </c>
      <c r="W201" s="6">
        <v>0</v>
      </c>
      <c r="X201" s="6">
        <v>23908.41</v>
      </c>
      <c r="Y201" s="513">
        <f>IF(A201&lt;&gt;"",IF(A201=мар17!A201,0,1),IF(AND(B201=мар17!B201,C201=мар17!C201),0,1))</f>
        <v>0</v>
      </c>
      <c r="Z201" s="70" t="str">
        <f t="shared" si="23"/>
        <v>ул. Четвертая д.4</v>
      </c>
      <c r="AA201" s="504">
        <f>IF($B201&lt;&gt;"",MAX(AA$7:AA200)+1,0)</f>
        <v>191</v>
      </c>
      <c r="AB201" s="502">
        <f t="shared" ref="AB201:AB264" si="27">AB200+1</f>
        <v>201</v>
      </c>
      <c r="AC201" s="504">
        <f>1</f>
        <v>1</v>
      </c>
      <c r="AD201" s="103">
        <f t="shared" si="24"/>
        <v>1987.94</v>
      </c>
      <c r="AE201" s="103">
        <f t="shared" si="25"/>
        <v>0</v>
      </c>
      <c r="AF201" s="103">
        <f t="shared" si="26"/>
        <v>0</v>
      </c>
      <c r="AG201" s="3"/>
    </row>
    <row r="202" spans="1:33" ht="13.2" x14ac:dyDescent="0.25">
      <c r="B202" s="1" t="str">
        <f>адреса!$G$198</f>
        <v>кв.46</v>
      </c>
      <c r="C202" s="522">
        <f>адреса!$I$198</f>
        <v>40000046</v>
      </c>
      <c r="D202" s="6" t="str">
        <f>адреса!$K$198</f>
        <v>ФИО-4-46</v>
      </c>
      <c r="E202" s="6">
        <v>21807.81</v>
      </c>
      <c r="F202" s="6">
        <v>1977.72</v>
      </c>
      <c r="G202" s="6">
        <v>0</v>
      </c>
      <c r="H202" s="6">
        <v>0</v>
      </c>
      <c r="I202" s="6">
        <v>0</v>
      </c>
      <c r="J202" s="6">
        <v>0</v>
      </c>
      <c r="K202" s="6">
        <v>0</v>
      </c>
      <c r="L202" s="6"/>
      <c r="M202" s="6">
        <v>0</v>
      </c>
      <c r="N202" s="6">
        <v>0</v>
      </c>
      <c r="O202" s="6">
        <v>0</v>
      </c>
      <c r="P202" s="6">
        <v>0</v>
      </c>
      <c r="Q202" s="6">
        <v>0</v>
      </c>
      <c r="R202" s="6">
        <v>0</v>
      </c>
      <c r="S202" s="6"/>
      <c r="T202" s="6">
        <v>0</v>
      </c>
      <c r="U202" s="6"/>
      <c r="V202" s="6">
        <v>1977.72</v>
      </c>
      <c r="W202" s="6">
        <v>0</v>
      </c>
      <c r="X202" s="6">
        <v>23785.53</v>
      </c>
      <c r="Y202" s="513">
        <f>IF(A202&lt;&gt;"",IF(A202=мар17!A202,0,1),IF(AND(B202=мар17!B202,C202=мар17!C202),0,1))</f>
        <v>0</v>
      </c>
      <c r="Z202" s="70" t="str">
        <f t="shared" si="23"/>
        <v>ул. Четвертая д.4</v>
      </c>
      <c r="AA202" s="504">
        <f>IF($B202&lt;&gt;"",MAX(AA$7:AA201)+1,0)</f>
        <v>192</v>
      </c>
      <c r="AB202" s="502">
        <f t="shared" si="27"/>
        <v>202</v>
      </c>
      <c r="AC202" s="504">
        <f>1</f>
        <v>1</v>
      </c>
      <c r="AD202" s="103">
        <f t="shared" si="24"/>
        <v>1977.72</v>
      </c>
      <c r="AE202" s="103">
        <f t="shared" si="25"/>
        <v>0</v>
      </c>
      <c r="AF202" s="103">
        <f t="shared" si="26"/>
        <v>0</v>
      </c>
      <c r="AG202" s="3"/>
    </row>
    <row r="203" spans="1:33" ht="13.2" x14ac:dyDescent="0.25">
      <c r="B203" s="1" t="str">
        <f>адреса!$G$199</f>
        <v>кв.47</v>
      </c>
      <c r="C203" s="522">
        <f>адреса!$I$199</f>
        <v>40000047</v>
      </c>
      <c r="D203" s="6" t="str">
        <f>адреса!$K$199</f>
        <v>ФИО-4-47</v>
      </c>
      <c r="E203" s="6">
        <v>9670.66</v>
      </c>
      <c r="F203" s="6">
        <v>3223.59</v>
      </c>
      <c r="G203" s="6">
        <v>0</v>
      </c>
      <c r="H203" s="6">
        <v>0</v>
      </c>
      <c r="I203" s="6">
        <v>0</v>
      </c>
      <c r="J203" s="6">
        <v>0</v>
      </c>
      <c r="K203" s="6">
        <v>0</v>
      </c>
      <c r="L203" s="6"/>
      <c r="M203" s="6">
        <v>0</v>
      </c>
      <c r="N203" s="6">
        <v>0</v>
      </c>
      <c r="O203" s="6">
        <v>0</v>
      </c>
      <c r="P203" s="6">
        <v>0</v>
      </c>
      <c r="Q203" s="6">
        <v>0</v>
      </c>
      <c r="R203" s="6">
        <v>0</v>
      </c>
      <c r="S203" s="6"/>
      <c r="T203" s="6">
        <v>0</v>
      </c>
      <c r="U203" s="6"/>
      <c r="V203" s="6">
        <v>3223.59</v>
      </c>
      <c r="W203" s="6">
        <v>0</v>
      </c>
      <c r="X203" s="6">
        <v>12894.25</v>
      </c>
      <c r="Y203" s="513">
        <f>IF(A203&lt;&gt;"",IF(A203=мар17!A203,0,1),IF(AND(B203=мар17!B203,C203=мар17!C203),0,1))</f>
        <v>0</v>
      </c>
      <c r="Z203" s="70" t="str">
        <f t="shared" si="23"/>
        <v>ул. Четвертая д.4</v>
      </c>
      <c r="AA203" s="504">
        <f>IF($B203&lt;&gt;"",MAX(AA$7:AA202)+1,0)</f>
        <v>193</v>
      </c>
      <c r="AB203" s="502">
        <f t="shared" si="27"/>
        <v>203</v>
      </c>
      <c r="AC203" s="504">
        <f>1</f>
        <v>1</v>
      </c>
      <c r="AD203" s="103">
        <f t="shared" si="24"/>
        <v>3223.59</v>
      </c>
      <c r="AE203" s="103">
        <f t="shared" si="25"/>
        <v>0</v>
      </c>
      <c r="AF203" s="103">
        <f t="shared" si="26"/>
        <v>0</v>
      </c>
      <c r="AG203" s="3"/>
    </row>
    <row r="204" spans="1:33" ht="13.2" x14ac:dyDescent="0.25">
      <c r="B204" s="1" t="str">
        <f>адреса!$G$200</f>
        <v>кв.48</v>
      </c>
      <c r="C204" s="522">
        <f>адреса!$I$200</f>
        <v>40000048</v>
      </c>
      <c r="D204" s="6" t="str">
        <f>адреса!$K$200</f>
        <v>ФИО-4-48</v>
      </c>
      <c r="E204" s="6">
        <v>34607.279999999999</v>
      </c>
      <c r="F204" s="6">
        <v>3138.49</v>
      </c>
      <c r="G204" s="6">
        <v>0</v>
      </c>
      <c r="H204" s="6">
        <v>0</v>
      </c>
      <c r="I204" s="6">
        <v>0</v>
      </c>
      <c r="J204" s="6">
        <v>0</v>
      </c>
      <c r="K204" s="6">
        <v>0</v>
      </c>
      <c r="L204" s="6"/>
      <c r="M204" s="6">
        <v>0</v>
      </c>
      <c r="N204" s="6">
        <v>0</v>
      </c>
      <c r="O204" s="6">
        <v>0</v>
      </c>
      <c r="P204" s="6">
        <v>0</v>
      </c>
      <c r="Q204" s="6">
        <v>0</v>
      </c>
      <c r="R204" s="6">
        <v>0</v>
      </c>
      <c r="S204" s="6"/>
      <c r="T204" s="6">
        <v>0</v>
      </c>
      <c r="U204" s="6"/>
      <c r="V204" s="6">
        <v>3138.49</v>
      </c>
      <c r="W204" s="6">
        <v>0</v>
      </c>
      <c r="X204" s="6">
        <v>37745.769999999997</v>
      </c>
      <c r="Y204" s="513">
        <f>IF(A204&lt;&gt;"",IF(A204=мар17!A204,0,1),IF(AND(B204=мар17!B204,C204=мар17!C204),0,1))</f>
        <v>0</v>
      </c>
      <c r="Z204" s="70" t="str">
        <f t="shared" si="23"/>
        <v>ул. Четвертая д.4</v>
      </c>
      <c r="AA204" s="504">
        <f>IF($B204&lt;&gt;"",MAX(AA$7:AA203)+1,0)</f>
        <v>194</v>
      </c>
      <c r="AB204" s="502">
        <f t="shared" si="27"/>
        <v>204</v>
      </c>
      <c r="AC204" s="504">
        <f>1</f>
        <v>1</v>
      </c>
      <c r="AD204" s="103">
        <f t="shared" si="24"/>
        <v>3138.49</v>
      </c>
      <c r="AE204" s="103">
        <f t="shared" si="25"/>
        <v>0</v>
      </c>
      <c r="AF204" s="103">
        <f t="shared" si="26"/>
        <v>0</v>
      </c>
      <c r="AG204" s="3"/>
    </row>
    <row r="205" spans="1:33" ht="13.2" x14ac:dyDescent="0.25">
      <c r="B205" s="1" t="str">
        <f>адреса!$G$201</f>
        <v>кв.49</v>
      </c>
      <c r="C205" s="522">
        <f>адреса!$I$201</f>
        <v>40000049</v>
      </c>
      <c r="D205" s="6" t="str">
        <f>адреса!$K$201</f>
        <v>ФИО-4-49</v>
      </c>
      <c r="E205" s="6">
        <v>28076.17</v>
      </c>
      <c r="F205" s="6">
        <v>2546.19</v>
      </c>
      <c r="G205" s="6">
        <v>0</v>
      </c>
      <c r="H205" s="6">
        <v>0</v>
      </c>
      <c r="I205" s="6">
        <v>0</v>
      </c>
      <c r="J205" s="6">
        <v>0</v>
      </c>
      <c r="K205" s="6">
        <v>0</v>
      </c>
      <c r="L205" s="6"/>
      <c r="M205" s="6">
        <v>0</v>
      </c>
      <c r="N205" s="6">
        <v>0</v>
      </c>
      <c r="O205" s="6">
        <v>0</v>
      </c>
      <c r="P205" s="6">
        <v>0</v>
      </c>
      <c r="Q205" s="6">
        <v>0</v>
      </c>
      <c r="R205" s="6">
        <v>0</v>
      </c>
      <c r="S205" s="6"/>
      <c r="T205" s="6">
        <v>0</v>
      </c>
      <c r="U205" s="6"/>
      <c r="V205" s="6">
        <v>2546.19</v>
      </c>
      <c r="W205" s="6">
        <v>0</v>
      </c>
      <c r="X205" s="6">
        <v>30622.36</v>
      </c>
      <c r="Y205" s="513">
        <f>IF(A205&lt;&gt;"",IF(A205=мар17!A205,0,1),IF(AND(B205=мар17!B205,C205=мар17!C205),0,1))</f>
        <v>0</v>
      </c>
      <c r="Z205" s="70" t="str">
        <f t="shared" si="23"/>
        <v>ул. Четвертая д.4</v>
      </c>
      <c r="AA205" s="504">
        <f>IF($B205&lt;&gt;"",MAX(AA$7:AA204)+1,0)</f>
        <v>195</v>
      </c>
      <c r="AB205" s="502">
        <f t="shared" si="27"/>
        <v>205</v>
      </c>
      <c r="AC205" s="504">
        <f>1</f>
        <v>1</v>
      </c>
      <c r="AD205" s="103">
        <f t="shared" si="24"/>
        <v>2546.19</v>
      </c>
      <c r="AE205" s="103">
        <f t="shared" si="25"/>
        <v>0</v>
      </c>
      <c r="AF205" s="103">
        <f t="shared" si="26"/>
        <v>0</v>
      </c>
      <c r="AG205" s="3"/>
    </row>
    <row r="206" spans="1:33" ht="13.2" x14ac:dyDescent="0.25">
      <c r="B206" s="1" t="str">
        <f>адреса!$G$202</f>
        <v>кв.50</v>
      </c>
      <c r="C206" s="522">
        <f>адреса!$I$202</f>
        <v>40000050</v>
      </c>
      <c r="D206" s="6" t="str">
        <f>адреса!$K$202</f>
        <v>ФИО-4-50</v>
      </c>
      <c r="E206" s="6">
        <v>2804.9</v>
      </c>
      <c r="F206" s="6">
        <v>2804.9</v>
      </c>
      <c r="G206" s="6">
        <v>0</v>
      </c>
      <c r="H206" s="6">
        <v>0</v>
      </c>
      <c r="I206" s="6">
        <v>0</v>
      </c>
      <c r="J206" s="6">
        <v>0</v>
      </c>
      <c r="K206" s="6">
        <v>0</v>
      </c>
      <c r="L206" s="6"/>
      <c r="M206" s="6">
        <v>0</v>
      </c>
      <c r="N206" s="6">
        <v>0</v>
      </c>
      <c r="O206" s="6">
        <v>0</v>
      </c>
      <c r="P206" s="6">
        <v>0</v>
      </c>
      <c r="Q206" s="6">
        <v>0</v>
      </c>
      <c r="R206" s="6">
        <v>0</v>
      </c>
      <c r="S206" s="6"/>
      <c r="T206" s="6">
        <v>0</v>
      </c>
      <c r="U206" s="6"/>
      <c r="V206" s="6">
        <v>2804.9</v>
      </c>
      <c r="W206" s="6">
        <v>0</v>
      </c>
      <c r="X206" s="6">
        <v>5609.8</v>
      </c>
      <c r="Y206" s="513">
        <f>IF(A206&lt;&gt;"",IF(A206=мар17!A206,0,1),IF(AND(B206=мар17!B206,C206=мар17!C206),0,1))</f>
        <v>0</v>
      </c>
      <c r="Z206" s="70" t="str">
        <f t="shared" si="23"/>
        <v>ул. Четвертая д.4</v>
      </c>
      <c r="AA206" s="504">
        <f>IF($B206&lt;&gt;"",MAX(AA$7:AA205)+1,0)</f>
        <v>196</v>
      </c>
      <c r="AB206" s="502">
        <f t="shared" si="27"/>
        <v>206</v>
      </c>
      <c r="AC206" s="504">
        <f>1</f>
        <v>1</v>
      </c>
      <c r="AD206" s="103">
        <f t="shared" si="24"/>
        <v>2804.9</v>
      </c>
      <c r="AE206" s="103">
        <f t="shared" si="25"/>
        <v>0</v>
      </c>
      <c r="AF206" s="103">
        <f t="shared" si="26"/>
        <v>0</v>
      </c>
      <c r="AG206" s="3"/>
    </row>
    <row r="207" spans="1:33" ht="13.2" x14ac:dyDescent="0.25">
      <c r="A207" s="4" t="str">
        <f>адреса!$E$203</f>
        <v>ул. Пятая д.5</v>
      </c>
      <c r="C207" s="522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513">
        <f>IF(A207&lt;&gt;"",IF(A207=мар17!A207,0,1),IF(AND(B207=мар17!B207,C207=мар17!C207),0,1))</f>
        <v>0</v>
      </c>
      <c r="Z207" s="70" t="str">
        <f t="shared" si="23"/>
        <v>ул. Пятая д.5</v>
      </c>
      <c r="AA207" s="504">
        <f>IF($B207&lt;&gt;"",MAX(AA$7:AA206)+1,0)</f>
        <v>0</v>
      </c>
      <c r="AB207" s="502">
        <f t="shared" si="27"/>
        <v>207</v>
      </c>
      <c r="AC207" s="504">
        <f>1</f>
        <v>1</v>
      </c>
      <c r="AD207" s="103">
        <f t="shared" si="24"/>
        <v>0</v>
      </c>
      <c r="AE207" s="103">
        <f t="shared" si="25"/>
        <v>0</v>
      </c>
      <c r="AF207" s="103">
        <f t="shared" si="26"/>
        <v>0</v>
      </c>
      <c r="AG207" s="3"/>
    </row>
    <row r="208" spans="1:33" ht="13.2" x14ac:dyDescent="0.25">
      <c r="B208" s="1" t="str">
        <f>адреса!$G$203</f>
        <v>кв.1</v>
      </c>
      <c r="C208" s="522">
        <f>адреса!$I$203</f>
        <v>50000001</v>
      </c>
      <c r="D208" s="6" t="str">
        <f>адреса!$K$203</f>
        <v>ФИО-5-1</v>
      </c>
      <c r="E208" s="6">
        <v>10458.44</v>
      </c>
      <c r="F208" s="6">
        <v>2642.82</v>
      </c>
      <c r="G208" s="6">
        <v>0</v>
      </c>
      <c r="H208" s="6">
        <v>0</v>
      </c>
      <c r="I208" s="6">
        <v>116.42</v>
      </c>
      <c r="J208" s="6">
        <v>517.83000000000004</v>
      </c>
      <c r="K208" s="6">
        <v>238.52</v>
      </c>
      <c r="L208" s="6"/>
      <c r="M208" s="6">
        <v>0</v>
      </c>
      <c r="N208" s="6">
        <v>50</v>
      </c>
      <c r="O208" s="6">
        <v>0</v>
      </c>
      <c r="P208" s="6">
        <v>0</v>
      </c>
      <c r="Q208" s="6">
        <v>0</v>
      </c>
      <c r="R208" s="6">
        <v>0</v>
      </c>
      <c r="S208" s="6"/>
      <c r="T208" s="6">
        <v>0</v>
      </c>
      <c r="U208" s="6"/>
      <c r="V208" s="6">
        <v>3565.59</v>
      </c>
      <c r="W208" s="6">
        <v>0</v>
      </c>
      <c r="X208" s="6">
        <v>14024.03</v>
      </c>
      <c r="Y208" s="513">
        <f>IF(A208&lt;&gt;"",IF(A208=мар17!A208,0,1),IF(AND(B208=мар17!B208,C208=мар17!C208),0,1))</f>
        <v>0</v>
      </c>
      <c r="Z208" s="70" t="str">
        <f t="shared" si="23"/>
        <v>ул. Пятая д.5</v>
      </c>
      <c r="AA208" s="504">
        <f>IF($B208&lt;&gt;"",MAX(AA$7:AA207)+1,0)</f>
        <v>197</v>
      </c>
      <c r="AB208" s="502">
        <f t="shared" si="27"/>
        <v>208</v>
      </c>
      <c r="AC208" s="504">
        <f>1</f>
        <v>1</v>
      </c>
      <c r="AD208" s="103">
        <f t="shared" si="24"/>
        <v>2642.82</v>
      </c>
      <c r="AE208" s="103">
        <f t="shared" si="25"/>
        <v>872.77</v>
      </c>
      <c r="AF208" s="103">
        <f t="shared" si="26"/>
        <v>50</v>
      </c>
      <c r="AG208" s="3"/>
    </row>
    <row r="209" spans="2:33" ht="13.2" x14ac:dyDescent="0.25">
      <c r="B209" s="1" t="str">
        <f>адреса!$G$204</f>
        <v>кв.2</v>
      </c>
      <c r="C209" s="522">
        <f>адреса!$I$204</f>
        <v>50000002</v>
      </c>
      <c r="D209" s="6" t="str">
        <f>адреса!$K$204</f>
        <v>ФИО-5-2</v>
      </c>
      <c r="E209" s="6">
        <v>8445.7199999999993</v>
      </c>
      <c r="F209" s="6">
        <v>1685.55</v>
      </c>
      <c r="G209" s="6">
        <v>0</v>
      </c>
      <c r="H209" s="6">
        <v>0</v>
      </c>
      <c r="I209" s="6">
        <v>2630.55</v>
      </c>
      <c r="J209" s="6">
        <v>17745.599999999999</v>
      </c>
      <c r="K209" s="6">
        <v>6561.78</v>
      </c>
      <c r="L209" s="6"/>
      <c r="M209" s="6">
        <v>0</v>
      </c>
      <c r="N209" s="6">
        <v>50</v>
      </c>
      <c r="O209" s="6">
        <v>0</v>
      </c>
      <c r="P209" s="6">
        <v>0</v>
      </c>
      <c r="Q209" s="6">
        <v>0</v>
      </c>
      <c r="R209" s="6">
        <v>0</v>
      </c>
      <c r="S209" s="6"/>
      <c r="T209" s="6">
        <v>0</v>
      </c>
      <c r="U209" s="6"/>
      <c r="V209" s="6">
        <v>28673.48</v>
      </c>
      <c r="W209" s="6">
        <v>37119.199999999997</v>
      </c>
      <c r="X209" s="6">
        <v>0</v>
      </c>
      <c r="Y209" s="513">
        <f>IF(A209&lt;&gt;"",IF(A209=мар17!A209,0,1),IF(AND(B209=мар17!B209,C209=мар17!C209),0,1))</f>
        <v>0</v>
      </c>
      <c r="Z209" s="70" t="str">
        <f t="shared" si="23"/>
        <v>ул. Пятая д.5</v>
      </c>
      <c r="AA209" s="504">
        <f>IF($B209&lt;&gt;"",MAX(AA$7:AA208)+1,0)</f>
        <v>198</v>
      </c>
      <c r="AB209" s="502">
        <f t="shared" si="27"/>
        <v>209</v>
      </c>
      <c r="AC209" s="504">
        <f>1</f>
        <v>1</v>
      </c>
      <c r="AD209" s="103">
        <f t="shared" si="24"/>
        <v>1685.55</v>
      </c>
      <c r="AE209" s="103">
        <f t="shared" si="25"/>
        <v>26937.929999999997</v>
      </c>
      <c r="AF209" s="103">
        <f t="shared" si="26"/>
        <v>50.000000000003638</v>
      </c>
      <c r="AG209" s="3"/>
    </row>
    <row r="210" spans="2:33" ht="13.2" x14ac:dyDescent="0.25">
      <c r="B210" s="1" t="str">
        <f>адреса!$G$205</f>
        <v>кв.3</v>
      </c>
      <c r="C210" s="522">
        <f>адреса!$I$205</f>
        <v>50000003</v>
      </c>
      <c r="D210" s="6" t="str">
        <f>адреса!$K$205</f>
        <v>ФИО-5-3</v>
      </c>
      <c r="E210" s="6">
        <v>2728.43</v>
      </c>
      <c r="F210" s="6">
        <v>1644.25</v>
      </c>
      <c r="G210" s="6">
        <v>0</v>
      </c>
      <c r="H210" s="6">
        <v>0</v>
      </c>
      <c r="I210" s="6">
        <v>23.21</v>
      </c>
      <c r="J210" s="6">
        <v>0</v>
      </c>
      <c r="K210" s="6">
        <v>27.53</v>
      </c>
      <c r="L210" s="6"/>
      <c r="M210" s="6">
        <v>0</v>
      </c>
      <c r="N210" s="6">
        <v>50</v>
      </c>
      <c r="O210" s="6">
        <v>0</v>
      </c>
      <c r="P210" s="6">
        <v>0</v>
      </c>
      <c r="Q210" s="6">
        <v>0</v>
      </c>
      <c r="R210" s="6">
        <v>0</v>
      </c>
      <c r="S210" s="6"/>
      <c r="T210" s="6">
        <v>0</v>
      </c>
      <c r="U210" s="6"/>
      <c r="V210" s="6">
        <v>1744.99</v>
      </c>
      <c r="W210" s="6">
        <v>2728.43</v>
      </c>
      <c r="X210" s="6">
        <v>1744.99</v>
      </c>
      <c r="Y210" s="513">
        <f>IF(A210&lt;&gt;"",IF(A210=мар17!A210,0,1),IF(AND(B210=мар17!B210,C210=мар17!C210),0,1))</f>
        <v>0</v>
      </c>
      <c r="Z210" s="70" t="str">
        <f t="shared" ref="Z210:Z219" si="28">IF(AND(A210&lt;&gt;"",B210=""),A210,Z209)</f>
        <v>ул. Пятая д.5</v>
      </c>
      <c r="AA210" s="504">
        <f>IF($B210&lt;&gt;"",MAX(AA$7:AA209)+1,0)</f>
        <v>199</v>
      </c>
      <c r="AB210" s="502">
        <f t="shared" si="27"/>
        <v>210</v>
      </c>
      <c r="AC210" s="504">
        <f>1</f>
        <v>1</v>
      </c>
      <c r="AD210" s="103">
        <f t="shared" ref="AD210:AD219" si="29">F210</f>
        <v>1644.25</v>
      </c>
      <c r="AE210" s="103">
        <f t="shared" ref="AE210:AE219" si="30">H210+I210+J210+K210+L210+O210+R210+S210</f>
        <v>50.74</v>
      </c>
      <c r="AF210" s="103">
        <f t="shared" ref="AF210:AF219" si="31">V210-AD210-AE210</f>
        <v>50.000000000000007</v>
      </c>
      <c r="AG210" s="3"/>
    </row>
    <row r="211" spans="2:33" ht="13.2" x14ac:dyDescent="0.25">
      <c r="B211" s="1" t="str">
        <f>адреса!$G$206</f>
        <v>кв.4</v>
      </c>
      <c r="C211" s="522">
        <f>адреса!$I$206</f>
        <v>50000004</v>
      </c>
      <c r="D211" s="6" t="str">
        <f>адреса!$K$206</f>
        <v>ФИО-5-4</v>
      </c>
      <c r="E211" s="6">
        <v>5107.92</v>
      </c>
      <c r="F211" s="6">
        <v>2620.29</v>
      </c>
      <c r="G211" s="6">
        <v>0</v>
      </c>
      <c r="H211" s="6">
        <v>0</v>
      </c>
      <c r="I211" s="6">
        <v>208.89</v>
      </c>
      <c r="J211" s="6">
        <v>567.79999999999995</v>
      </c>
      <c r="K211" s="6">
        <v>357.89</v>
      </c>
      <c r="L211" s="6"/>
      <c r="M211" s="6">
        <v>0</v>
      </c>
      <c r="N211" s="6">
        <v>50</v>
      </c>
      <c r="O211" s="6">
        <v>0</v>
      </c>
      <c r="P211" s="6">
        <v>0</v>
      </c>
      <c r="Q211" s="6">
        <v>0</v>
      </c>
      <c r="R211" s="6">
        <v>0</v>
      </c>
      <c r="S211" s="6"/>
      <c r="T211" s="6">
        <v>0</v>
      </c>
      <c r="U211" s="6"/>
      <c r="V211" s="6">
        <v>3804.87</v>
      </c>
      <c r="W211" s="6">
        <v>8912.7900000000009</v>
      </c>
      <c r="X211" s="6">
        <v>0</v>
      </c>
      <c r="Y211" s="513">
        <f>IF(A211&lt;&gt;"",IF(A211=мар17!A211,0,1),IF(AND(B211=мар17!B211,C211=мар17!C211),0,1))</f>
        <v>0</v>
      </c>
      <c r="Z211" s="70" t="str">
        <f t="shared" si="28"/>
        <v>ул. Пятая д.5</v>
      </c>
      <c r="AA211" s="504">
        <f>IF($B211&lt;&gt;"",MAX(AA$7:AA210)+1,0)</f>
        <v>200</v>
      </c>
      <c r="AB211" s="502">
        <f t="shared" si="27"/>
        <v>211</v>
      </c>
      <c r="AC211" s="504">
        <f>1</f>
        <v>1</v>
      </c>
      <c r="AD211" s="103">
        <f t="shared" si="29"/>
        <v>2620.29</v>
      </c>
      <c r="AE211" s="103">
        <f t="shared" si="30"/>
        <v>1134.58</v>
      </c>
      <c r="AF211" s="103">
        <f t="shared" si="31"/>
        <v>50</v>
      </c>
      <c r="AG211" s="3"/>
    </row>
    <row r="212" spans="2:33" ht="13.2" x14ac:dyDescent="0.25">
      <c r="B212" s="1" t="str">
        <f>адреса!$G$207</f>
        <v>кв.5</v>
      </c>
      <c r="C212" s="522">
        <f>адреса!$I$207</f>
        <v>50000005</v>
      </c>
      <c r="D212" s="6" t="str">
        <f>адреса!$K$207</f>
        <v>ФИО-5-5</v>
      </c>
      <c r="E212" s="6">
        <v>3787.31</v>
      </c>
      <c r="F212" s="6">
        <v>1685.55</v>
      </c>
      <c r="G212" s="6">
        <v>0</v>
      </c>
      <c r="H212" s="6">
        <v>0</v>
      </c>
      <c r="I212" s="6">
        <v>162.47</v>
      </c>
      <c r="J212" s="6">
        <v>1277.55</v>
      </c>
      <c r="K212" s="6">
        <v>440.48</v>
      </c>
      <c r="L212" s="6"/>
      <c r="M212" s="6">
        <v>0</v>
      </c>
      <c r="N212" s="6">
        <v>50</v>
      </c>
      <c r="O212" s="6">
        <v>0</v>
      </c>
      <c r="P212" s="6">
        <v>0</v>
      </c>
      <c r="Q212" s="6">
        <v>0</v>
      </c>
      <c r="R212" s="6">
        <v>0</v>
      </c>
      <c r="S212" s="6"/>
      <c r="T212" s="6">
        <v>0</v>
      </c>
      <c r="U212" s="6"/>
      <c r="V212" s="6">
        <v>3616.05</v>
      </c>
      <c r="W212" s="6">
        <v>3787.31</v>
      </c>
      <c r="X212" s="6">
        <v>3616.05</v>
      </c>
      <c r="Y212" s="513">
        <f>IF(A212&lt;&gt;"",IF(A212=мар17!A212,0,1),IF(AND(B212=мар17!B212,C212=мар17!C212),0,1))</f>
        <v>0</v>
      </c>
      <c r="Z212" s="70" t="str">
        <f t="shared" si="28"/>
        <v>ул. Пятая д.5</v>
      </c>
      <c r="AA212" s="504">
        <f>IF($B212&lt;&gt;"",MAX(AA$7:AA211)+1,0)</f>
        <v>201</v>
      </c>
      <c r="AB212" s="502">
        <f t="shared" si="27"/>
        <v>212</v>
      </c>
      <c r="AC212" s="504">
        <f>1</f>
        <v>1</v>
      </c>
      <c r="AD212" s="103">
        <f t="shared" si="29"/>
        <v>1685.55</v>
      </c>
      <c r="AE212" s="103">
        <f t="shared" si="30"/>
        <v>1880.5</v>
      </c>
      <c r="AF212" s="103">
        <f t="shared" si="31"/>
        <v>50.000000000000227</v>
      </c>
      <c r="AG212" s="3"/>
    </row>
    <row r="213" spans="2:33" ht="13.2" x14ac:dyDescent="0.25">
      <c r="B213" s="1" t="str">
        <f>адреса!$G$208</f>
        <v>кв.6</v>
      </c>
      <c r="C213" s="522">
        <f>адреса!$I$208</f>
        <v>50000006</v>
      </c>
      <c r="D213" s="6" t="str">
        <f>адреса!$K$208</f>
        <v>ФИО-5-6</v>
      </c>
      <c r="E213" s="6">
        <v>11713.04</v>
      </c>
      <c r="F213" s="6">
        <v>1648.01</v>
      </c>
      <c r="G213" s="6">
        <v>0</v>
      </c>
      <c r="H213" s="6">
        <v>0</v>
      </c>
      <c r="I213" s="6">
        <v>116.42</v>
      </c>
      <c r="J213" s="6">
        <v>517.83000000000004</v>
      </c>
      <c r="K213" s="6">
        <v>238.52</v>
      </c>
      <c r="L213" s="6"/>
      <c r="M213" s="6">
        <v>0</v>
      </c>
      <c r="N213" s="6">
        <v>50</v>
      </c>
      <c r="O213" s="6">
        <v>0</v>
      </c>
      <c r="P213" s="6">
        <v>0</v>
      </c>
      <c r="Q213" s="6">
        <v>0</v>
      </c>
      <c r="R213" s="6">
        <v>0</v>
      </c>
      <c r="S213" s="6"/>
      <c r="T213" s="6">
        <v>0</v>
      </c>
      <c r="U213" s="6"/>
      <c r="V213" s="6">
        <v>2570.7800000000002</v>
      </c>
      <c r="W213" s="6">
        <v>10000</v>
      </c>
      <c r="X213" s="6">
        <v>4283.82</v>
      </c>
      <c r="Y213" s="513">
        <f>IF(A213&lt;&gt;"",IF(A213=мар17!A213,0,1),IF(AND(B213=мар17!B213,C213=мар17!C213),0,1))</f>
        <v>0</v>
      </c>
      <c r="Z213" s="70" t="str">
        <f t="shared" si="28"/>
        <v>ул. Пятая д.5</v>
      </c>
      <c r="AA213" s="504">
        <f>IF($B213&lt;&gt;"",MAX(AA$7:AA212)+1,0)</f>
        <v>202</v>
      </c>
      <c r="AB213" s="502">
        <f t="shared" si="27"/>
        <v>213</v>
      </c>
      <c r="AC213" s="504">
        <f>1</f>
        <v>1</v>
      </c>
      <c r="AD213" s="103">
        <f t="shared" si="29"/>
        <v>1648.01</v>
      </c>
      <c r="AE213" s="103">
        <f t="shared" si="30"/>
        <v>872.77</v>
      </c>
      <c r="AF213" s="103">
        <f t="shared" si="31"/>
        <v>50.000000000000227</v>
      </c>
      <c r="AG213" s="3"/>
    </row>
    <row r="214" spans="2:33" ht="13.2" x14ac:dyDescent="0.25">
      <c r="B214" s="1" t="str">
        <f>адреса!$G$209</f>
        <v>кв.7</v>
      </c>
      <c r="C214" s="522">
        <f>адреса!$I$209</f>
        <v>50000007</v>
      </c>
      <c r="D214" s="6" t="str">
        <f>адреса!$K$209</f>
        <v>ФИО-5-7</v>
      </c>
      <c r="E214" s="6">
        <v>12950.49</v>
      </c>
      <c r="F214" s="6">
        <v>4054.32</v>
      </c>
      <c r="G214" s="6">
        <v>0</v>
      </c>
      <c r="H214" s="6">
        <v>0</v>
      </c>
      <c r="I214" s="6">
        <v>116.42</v>
      </c>
      <c r="J214" s="6">
        <v>517.83000000000004</v>
      </c>
      <c r="K214" s="6">
        <v>238.52</v>
      </c>
      <c r="L214" s="6"/>
      <c r="M214" s="6">
        <v>0</v>
      </c>
      <c r="N214" s="6">
        <v>50</v>
      </c>
      <c r="O214" s="6">
        <v>0</v>
      </c>
      <c r="P214" s="6">
        <v>0</v>
      </c>
      <c r="Q214" s="6">
        <v>0</v>
      </c>
      <c r="R214" s="6">
        <v>0</v>
      </c>
      <c r="S214" s="6"/>
      <c r="T214" s="6">
        <v>0</v>
      </c>
      <c r="U214" s="6"/>
      <c r="V214" s="6">
        <v>4977.09</v>
      </c>
      <c r="W214" s="6">
        <v>0</v>
      </c>
      <c r="X214" s="6">
        <v>17927.580000000002</v>
      </c>
      <c r="Y214" s="513">
        <f>IF(A214&lt;&gt;"",IF(A214=мар17!A214,0,1),IF(AND(B214=мар17!B214,C214=мар17!C214),0,1))</f>
        <v>0</v>
      </c>
      <c r="Z214" s="70" t="str">
        <f t="shared" si="28"/>
        <v>ул. Пятая д.5</v>
      </c>
      <c r="AA214" s="504">
        <f>IF($B214&lt;&gt;"",MAX(AA$7:AA213)+1,0)</f>
        <v>203</v>
      </c>
      <c r="AB214" s="502">
        <f t="shared" si="27"/>
        <v>214</v>
      </c>
      <c r="AC214" s="504">
        <f>1</f>
        <v>1</v>
      </c>
      <c r="AD214" s="103">
        <f t="shared" si="29"/>
        <v>4054.32</v>
      </c>
      <c r="AE214" s="103">
        <f t="shared" si="30"/>
        <v>872.77</v>
      </c>
      <c r="AF214" s="103">
        <f t="shared" si="31"/>
        <v>50</v>
      </c>
      <c r="AG214" s="3"/>
    </row>
    <row r="215" spans="2:33" ht="13.2" x14ac:dyDescent="0.25">
      <c r="B215" s="1" t="str">
        <f>адреса!$G$210</f>
        <v>кв.8</v>
      </c>
      <c r="C215" s="522">
        <f>адреса!$I$210</f>
        <v>50000008</v>
      </c>
      <c r="D215" s="6" t="str">
        <f>адреса!$K$210</f>
        <v>ФИО-5-8</v>
      </c>
      <c r="E215" s="6">
        <v>9153.58</v>
      </c>
      <c r="F215" s="6">
        <v>2620.29</v>
      </c>
      <c r="G215" s="6">
        <v>0</v>
      </c>
      <c r="H215" s="6">
        <v>0</v>
      </c>
      <c r="I215" s="6">
        <v>232.1</v>
      </c>
      <c r="J215" s="6">
        <v>1419.5</v>
      </c>
      <c r="K215" s="6">
        <v>550.6</v>
      </c>
      <c r="L215" s="6"/>
      <c r="M215" s="6">
        <v>0</v>
      </c>
      <c r="N215" s="6">
        <v>50</v>
      </c>
      <c r="O215" s="6">
        <v>0</v>
      </c>
      <c r="P215" s="6">
        <v>0</v>
      </c>
      <c r="Q215" s="6">
        <v>0</v>
      </c>
      <c r="R215" s="6">
        <v>0</v>
      </c>
      <c r="S215" s="6"/>
      <c r="T215" s="6">
        <v>0</v>
      </c>
      <c r="U215" s="6"/>
      <c r="V215" s="6">
        <v>4872.49</v>
      </c>
      <c r="W215" s="6">
        <v>8404.02</v>
      </c>
      <c r="X215" s="6">
        <v>5622.05</v>
      </c>
      <c r="Y215" s="513">
        <f>IF(A215&lt;&gt;"",IF(A215=мар17!A215,0,1),IF(AND(B215=мар17!B215,C215=мар17!C215),0,1))</f>
        <v>0</v>
      </c>
      <c r="Z215" s="70" t="str">
        <f t="shared" si="28"/>
        <v>ул. Пятая д.5</v>
      </c>
      <c r="AA215" s="504">
        <f>IF($B215&lt;&gt;"",MAX(AA$7:AA214)+1,0)</f>
        <v>204</v>
      </c>
      <c r="AB215" s="502">
        <f t="shared" si="27"/>
        <v>215</v>
      </c>
      <c r="AC215" s="504">
        <f>1</f>
        <v>1</v>
      </c>
      <c r="AD215" s="103">
        <f t="shared" si="29"/>
        <v>2620.29</v>
      </c>
      <c r="AE215" s="103">
        <f t="shared" si="30"/>
        <v>2202.1999999999998</v>
      </c>
      <c r="AF215" s="103">
        <f t="shared" si="31"/>
        <v>50</v>
      </c>
      <c r="AG215" s="3"/>
    </row>
    <row r="216" spans="2:33" ht="13.2" x14ac:dyDescent="0.25">
      <c r="B216" s="1" t="str">
        <f>адреса!$G$211</f>
        <v>кв.9</v>
      </c>
      <c r="C216" s="522">
        <f>адреса!$I$211</f>
        <v>50000009</v>
      </c>
      <c r="D216" s="6" t="str">
        <f>адреса!$K$211</f>
        <v>ФИО-5-9</v>
      </c>
      <c r="E216" s="6">
        <v>13886.81</v>
      </c>
      <c r="F216" s="6">
        <v>1685.55</v>
      </c>
      <c r="G216" s="6">
        <v>0</v>
      </c>
      <c r="H216" s="6">
        <v>0</v>
      </c>
      <c r="I216" s="6">
        <v>232.1</v>
      </c>
      <c r="J216" s="6">
        <v>1419.5</v>
      </c>
      <c r="K216" s="6">
        <v>550.6</v>
      </c>
      <c r="L216" s="6"/>
      <c r="M216" s="6">
        <v>0</v>
      </c>
      <c r="N216" s="6">
        <v>50</v>
      </c>
      <c r="O216" s="6">
        <v>0</v>
      </c>
      <c r="P216" s="6">
        <v>0</v>
      </c>
      <c r="Q216" s="6">
        <v>0</v>
      </c>
      <c r="R216" s="6">
        <v>0</v>
      </c>
      <c r="S216" s="6"/>
      <c r="T216" s="6">
        <v>0</v>
      </c>
      <c r="U216" s="6"/>
      <c r="V216" s="6">
        <v>3937.75</v>
      </c>
      <c r="W216" s="6">
        <v>0</v>
      </c>
      <c r="X216" s="6">
        <v>17824.560000000001</v>
      </c>
      <c r="Y216" s="513">
        <f>IF(A216&lt;&gt;"",IF(A216=мар17!A216,0,1),IF(AND(B216=мар17!B216,C216=мар17!C216),0,1))</f>
        <v>0</v>
      </c>
      <c r="Z216" s="70" t="str">
        <f t="shared" si="28"/>
        <v>ул. Пятая д.5</v>
      </c>
      <c r="AA216" s="504">
        <f>IF($B216&lt;&gt;"",MAX(AA$7:AA215)+1,0)</f>
        <v>205</v>
      </c>
      <c r="AB216" s="502">
        <f t="shared" si="27"/>
        <v>216</v>
      </c>
      <c r="AC216" s="504">
        <f>1</f>
        <v>1</v>
      </c>
      <c r="AD216" s="103">
        <f t="shared" si="29"/>
        <v>1685.55</v>
      </c>
      <c r="AE216" s="103">
        <f t="shared" si="30"/>
        <v>2202.1999999999998</v>
      </c>
      <c r="AF216" s="103">
        <f t="shared" si="31"/>
        <v>50</v>
      </c>
      <c r="AG216" s="3"/>
    </row>
    <row r="217" spans="2:33" ht="13.2" x14ac:dyDescent="0.25">
      <c r="B217" s="1" t="str">
        <f>адреса!$G$212</f>
        <v>кв.10</v>
      </c>
      <c r="C217" s="522">
        <f>адреса!$I$212</f>
        <v>50000010</v>
      </c>
      <c r="D217" s="6" t="str">
        <f>адреса!$K$212</f>
        <v>ФИО-5-10</v>
      </c>
      <c r="E217" s="6">
        <v>3113.85</v>
      </c>
      <c r="F217" s="6">
        <v>1648.01</v>
      </c>
      <c r="G217" s="6">
        <v>0</v>
      </c>
      <c r="H217" s="6">
        <v>0</v>
      </c>
      <c r="I217" s="6">
        <v>176.4</v>
      </c>
      <c r="J217" s="6">
        <v>85.17</v>
      </c>
      <c r="K217" s="6">
        <v>225.75</v>
      </c>
      <c r="L217" s="6"/>
      <c r="M217" s="6">
        <v>0</v>
      </c>
      <c r="N217" s="6">
        <v>50</v>
      </c>
      <c r="O217" s="6">
        <v>0</v>
      </c>
      <c r="P217" s="6">
        <v>0</v>
      </c>
      <c r="Q217" s="6">
        <v>0</v>
      </c>
      <c r="R217" s="6">
        <v>0</v>
      </c>
      <c r="S217" s="6"/>
      <c r="T217" s="6">
        <v>0</v>
      </c>
      <c r="U217" s="6"/>
      <c r="V217" s="6">
        <v>2185.33</v>
      </c>
      <c r="W217" s="6">
        <v>3113.85</v>
      </c>
      <c r="X217" s="6">
        <v>2185.33</v>
      </c>
      <c r="Y217" s="513">
        <f>IF(A217&lt;&gt;"",IF(A217=мар17!A217,0,1),IF(AND(B217=мар17!B217,C217=мар17!C217),0,1))</f>
        <v>0</v>
      </c>
      <c r="Z217" s="70" t="str">
        <f t="shared" si="28"/>
        <v>ул. Пятая д.5</v>
      </c>
      <c r="AA217" s="504">
        <f>IF($B217&lt;&gt;"",MAX(AA$7:AA216)+1,0)</f>
        <v>206</v>
      </c>
      <c r="AB217" s="502">
        <f t="shared" si="27"/>
        <v>217</v>
      </c>
      <c r="AC217" s="504">
        <f>1</f>
        <v>1</v>
      </c>
      <c r="AD217" s="103">
        <f t="shared" si="29"/>
        <v>1648.01</v>
      </c>
      <c r="AE217" s="103">
        <f t="shared" si="30"/>
        <v>487.32</v>
      </c>
      <c r="AF217" s="103">
        <f t="shared" si="31"/>
        <v>49.999999999999943</v>
      </c>
      <c r="AG217" s="3"/>
    </row>
    <row r="218" spans="2:33" ht="13.2" x14ac:dyDescent="0.25">
      <c r="B218" s="1" t="str">
        <f>адреса!$G$213</f>
        <v>кв.11</v>
      </c>
      <c r="C218" s="522">
        <f>адреса!$I$213</f>
        <v>50000011</v>
      </c>
      <c r="D218" s="6" t="str">
        <f>адреса!$K$213</f>
        <v>ФИО-5-11</v>
      </c>
      <c r="E218" s="6">
        <v>6505.98</v>
      </c>
      <c r="F218" s="6">
        <v>4054.32</v>
      </c>
      <c r="G218" s="6">
        <v>0</v>
      </c>
      <c r="H218" s="6">
        <v>0</v>
      </c>
      <c r="I218" s="6">
        <v>31.29</v>
      </c>
      <c r="J218" s="6">
        <v>232.8</v>
      </c>
      <c r="K218" s="6">
        <v>82.26</v>
      </c>
      <c r="L218" s="6"/>
      <c r="M218" s="6">
        <v>0</v>
      </c>
      <c r="N218" s="6">
        <v>50</v>
      </c>
      <c r="O218" s="6">
        <v>0</v>
      </c>
      <c r="P218" s="6">
        <v>0</v>
      </c>
      <c r="Q218" s="6">
        <v>0</v>
      </c>
      <c r="R218" s="6">
        <v>0</v>
      </c>
      <c r="S218" s="6"/>
      <c r="T218" s="6">
        <v>0</v>
      </c>
      <c r="U218" s="6"/>
      <c r="V218" s="6">
        <v>4450.67</v>
      </c>
      <c r="W218" s="6">
        <v>7255.54</v>
      </c>
      <c r="X218" s="6">
        <v>3701.11</v>
      </c>
      <c r="Y218" s="513">
        <f>IF(A218&lt;&gt;"",IF(A218=мар17!A218,0,1),IF(AND(B218=мар17!B218,C218=мар17!C218),0,1))</f>
        <v>0</v>
      </c>
      <c r="Z218" s="70" t="str">
        <f t="shared" si="28"/>
        <v>ул. Пятая д.5</v>
      </c>
      <c r="AA218" s="504">
        <f>IF($B218&lt;&gt;"",MAX(AA$7:AA217)+1,0)</f>
        <v>207</v>
      </c>
      <c r="AB218" s="502">
        <f t="shared" si="27"/>
        <v>218</v>
      </c>
      <c r="AC218" s="504">
        <f>1</f>
        <v>1</v>
      </c>
      <c r="AD218" s="103">
        <f t="shared" si="29"/>
        <v>4054.32</v>
      </c>
      <c r="AE218" s="103">
        <f t="shared" si="30"/>
        <v>346.35</v>
      </c>
      <c r="AF218" s="103">
        <f t="shared" si="31"/>
        <v>49.999999999999886</v>
      </c>
      <c r="AG218" s="3"/>
    </row>
    <row r="219" spans="2:33" ht="13.2" x14ac:dyDescent="0.25">
      <c r="B219" s="1" t="str">
        <f>адреса!$G$214</f>
        <v>кв.12</v>
      </c>
      <c r="C219" s="522">
        <f>адреса!$I$214</f>
        <v>50000012</v>
      </c>
      <c r="D219" s="6" t="str">
        <f>адреса!$K$214</f>
        <v>ФИО-5-12</v>
      </c>
      <c r="E219" s="6">
        <v>58892.71</v>
      </c>
      <c r="F219" s="6">
        <v>2627.8</v>
      </c>
      <c r="G219" s="6">
        <v>0</v>
      </c>
      <c r="H219" s="6">
        <v>0</v>
      </c>
      <c r="I219" s="6">
        <v>0</v>
      </c>
      <c r="J219" s="6">
        <v>0</v>
      </c>
      <c r="K219" s="6">
        <v>0</v>
      </c>
      <c r="L219" s="6"/>
      <c r="M219" s="6">
        <v>0</v>
      </c>
      <c r="N219" s="6">
        <v>50</v>
      </c>
      <c r="O219" s="6">
        <v>0</v>
      </c>
      <c r="P219" s="6">
        <v>0</v>
      </c>
      <c r="Q219" s="6">
        <v>0</v>
      </c>
      <c r="R219" s="6">
        <v>0</v>
      </c>
      <c r="S219" s="6"/>
      <c r="T219" s="6">
        <v>0</v>
      </c>
      <c r="U219" s="6"/>
      <c r="V219" s="6">
        <v>2677.8</v>
      </c>
      <c r="W219" s="6">
        <v>0</v>
      </c>
      <c r="X219" s="6">
        <v>61570.51</v>
      </c>
      <c r="Y219" s="513">
        <f>IF(A219&lt;&gt;"",IF(A219=мар17!A219,0,1),IF(AND(B219=мар17!B219,C219=мар17!C219),0,1))</f>
        <v>0</v>
      </c>
      <c r="Z219" s="70" t="str">
        <f t="shared" si="28"/>
        <v>ул. Пятая д.5</v>
      </c>
      <c r="AA219" s="504">
        <f>IF($B219&lt;&gt;"",MAX(AA$7:AA218)+1,0)</f>
        <v>208</v>
      </c>
      <c r="AB219" s="502">
        <f t="shared" si="27"/>
        <v>219</v>
      </c>
      <c r="AC219" s="504">
        <f>1</f>
        <v>1</v>
      </c>
      <c r="AD219" s="103">
        <f t="shared" si="29"/>
        <v>2627.8</v>
      </c>
      <c r="AE219" s="103">
        <f t="shared" si="30"/>
        <v>0</v>
      </c>
      <c r="AF219" s="103">
        <f t="shared" si="31"/>
        <v>50</v>
      </c>
      <c r="AG219" s="3"/>
    </row>
    <row r="220" spans="2:33" ht="13.2" x14ac:dyDescent="0.25">
      <c r="B220" s="1" t="str">
        <f>адреса!$G$215</f>
        <v>кв.13</v>
      </c>
      <c r="C220" s="522">
        <f>адреса!$I$215</f>
        <v>50000013</v>
      </c>
      <c r="D220" s="6" t="str">
        <f>адреса!$K$215</f>
        <v>ФИО-5-13</v>
      </c>
      <c r="E220" s="6">
        <v>2953.41</v>
      </c>
      <c r="F220" s="6">
        <v>1681.79</v>
      </c>
      <c r="G220" s="6">
        <v>0</v>
      </c>
      <c r="H220" s="6">
        <v>0</v>
      </c>
      <c r="I220" s="6">
        <v>92.84</v>
      </c>
      <c r="J220" s="6">
        <v>283.89999999999998</v>
      </c>
      <c r="K220" s="6">
        <v>165.18</v>
      </c>
      <c r="L220" s="6"/>
      <c r="M220" s="6">
        <v>0</v>
      </c>
      <c r="N220" s="6">
        <v>50</v>
      </c>
      <c r="O220" s="6">
        <v>0</v>
      </c>
      <c r="P220" s="6">
        <v>0</v>
      </c>
      <c r="Q220" s="6">
        <v>0</v>
      </c>
      <c r="R220" s="6">
        <v>0</v>
      </c>
      <c r="S220" s="6"/>
      <c r="T220" s="6">
        <v>0</v>
      </c>
      <c r="U220" s="6"/>
      <c r="V220" s="6">
        <v>2273.71</v>
      </c>
      <c r="W220" s="6">
        <v>5227.12</v>
      </c>
      <c r="X220" s="6">
        <v>0</v>
      </c>
      <c r="Y220" s="513">
        <f>IF(A220&lt;&gt;"",IF(A220=мар17!A220,0,1),IF(AND(B220=мар17!B220,C220=мар17!C220),0,1))</f>
        <v>0</v>
      </c>
      <c r="Z220" s="70" t="str">
        <f t="shared" ref="Z220:Z283" si="32">IF(AND(A220&lt;&gt;"",B220=""),A220,Z219)</f>
        <v>ул. Пятая д.5</v>
      </c>
      <c r="AA220" s="504">
        <f>IF($B220&lt;&gt;"",MAX(AA$7:AA219)+1,0)</f>
        <v>209</v>
      </c>
      <c r="AB220" s="502">
        <f t="shared" si="27"/>
        <v>220</v>
      </c>
      <c r="AC220" s="504">
        <f>1</f>
        <v>1</v>
      </c>
      <c r="AD220" s="103">
        <f t="shared" ref="AD220:AD283" si="33">F220</f>
        <v>1681.79</v>
      </c>
      <c r="AE220" s="103">
        <f t="shared" ref="AE220:AE283" si="34">H220+I220+J220+K220+L220+O220+R220+S220</f>
        <v>541.92000000000007</v>
      </c>
      <c r="AF220" s="103">
        <f t="shared" ref="AF220:AF283" si="35">V220-AD220-AE220</f>
        <v>50</v>
      </c>
      <c r="AG220" s="3"/>
    </row>
    <row r="221" spans="2:33" ht="13.2" x14ac:dyDescent="0.25">
      <c r="B221" s="1" t="str">
        <f>адреса!$G$216</f>
        <v>кв.14</v>
      </c>
      <c r="C221" s="522">
        <f>адреса!$I$216</f>
        <v>50000014</v>
      </c>
      <c r="D221" s="6" t="str">
        <f>адреса!$K$216</f>
        <v>ФИО-5-14</v>
      </c>
      <c r="E221" s="6">
        <v>64423.199999999997</v>
      </c>
      <c r="F221" s="6">
        <v>4043.06</v>
      </c>
      <c r="G221" s="6">
        <v>0</v>
      </c>
      <c r="H221" s="6">
        <v>0</v>
      </c>
      <c r="I221" s="6">
        <v>116.42</v>
      </c>
      <c r="J221" s="6">
        <v>517.83000000000004</v>
      </c>
      <c r="K221" s="6">
        <v>238.52</v>
      </c>
      <c r="L221" s="6"/>
      <c r="M221" s="6">
        <v>0</v>
      </c>
      <c r="N221" s="6">
        <v>50</v>
      </c>
      <c r="O221" s="6">
        <v>0</v>
      </c>
      <c r="P221" s="6">
        <v>0</v>
      </c>
      <c r="Q221" s="6">
        <v>0</v>
      </c>
      <c r="R221" s="6">
        <v>0</v>
      </c>
      <c r="S221" s="6"/>
      <c r="T221" s="6">
        <v>0</v>
      </c>
      <c r="U221" s="6"/>
      <c r="V221" s="6">
        <v>4965.83</v>
      </c>
      <c r="W221" s="6">
        <v>0</v>
      </c>
      <c r="X221" s="6">
        <v>69389.03</v>
      </c>
      <c r="Y221" s="513">
        <f>IF(A221&lt;&gt;"",IF(A221=мар17!A221,0,1),IF(AND(B221=мар17!B221,C221=мар17!C221),0,1))</f>
        <v>0</v>
      </c>
      <c r="Z221" s="70" t="str">
        <f t="shared" si="32"/>
        <v>ул. Пятая д.5</v>
      </c>
      <c r="AA221" s="504">
        <f>IF($B221&lt;&gt;"",MAX(AA$7:AA220)+1,0)</f>
        <v>210</v>
      </c>
      <c r="AB221" s="502">
        <f t="shared" si="27"/>
        <v>221</v>
      </c>
      <c r="AC221" s="504">
        <f>1</f>
        <v>1</v>
      </c>
      <c r="AD221" s="103">
        <f t="shared" si="33"/>
        <v>4043.06</v>
      </c>
      <c r="AE221" s="103">
        <f t="shared" si="34"/>
        <v>872.77</v>
      </c>
      <c r="AF221" s="103">
        <f t="shared" si="35"/>
        <v>50</v>
      </c>
      <c r="AG221" s="3"/>
    </row>
    <row r="222" spans="2:33" ht="13.2" x14ac:dyDescent="0.25">
      <c r="B222" s="1" t="str">
        <f>адреса!$G$217</f>
        <v>кв.15</v>
      </c>
      <c r="C222" s="522">
        <f>адреса!$I$217</f>
        <v>50000015</v>
      </c>
      <c r="D222" s="6" t="str">
        <f>адреса!$K$217</f>
        <v>ФИО-5-15</v>
      </c>
      <c r="E222" s="6">
        <v>4410.0200000000004</v>
      </c>
      <c r="F222" s="6">
        <v>2627.8</v>
      </c>
      <c r="G222" s="6">
        <v>0</v>
      </c>
      <c r="H222" s="6">
        <v>0</v>
      </c>
      <c r="I222" s="6">
        <v>100.82</v>
      </c>
      <c r="J222" s="6">
        <v>308.32</v>
      </c>
      <c r="K222" s="6">
        <v>179.39</v>
      </c>
      <c r="L222" s="6"/>
      <c r="M222" s="6">
        <v>0</v>
      </c>
      <c r="N222" s="6">
        <v>50</v>
      </c>
      <c r="O222" s="6">
        <v>0</v>
      </c>
      <c r="P222" s="6">
        <v>0</v>
      </c>
      <c r="Q222" s="6">
        <v>0</v>
      </c>
      <c r="R222" s="6">
        <v>0</v>
      </c>
      <c r="S222" s="6"/>
      <c r="T222" s="6">
        <v>0</v>
      </c>
      <c r="U222" s="6"/>
      <c r="V222" s="6">
        <v>3266.33</v>
      </c>
      <c r="W222" s="6">
        <v>7676.35</v>
      </c>
      <c r="X222" s="6">
        <v>0</v>
      </c>
      <c r="Y222" s="513">
        <f>IF(A222&lt;&gt;"",IF(A222=мар17!A222,0,1),IF(AND(B222=мар17!B222,C222=мар17!C222),0,1))</f>
        <v>0</v>
      </c>
      <c r="Z222" s="70" t="str">
        <f t="shared" si="32"/>
        <v>ул. Пятая д.5</v>
      </c>
      <c r="AA222" s="504">
        <f>IF($B222&lt;&gt;"",MAX(AA$7:AA221)+1,0)</f>
        <v>211</v>
      </c>
      <c r="AB222" s="502">
        <f t="shared" si="27"/>
        <v>222</v>
      </c>
      <c r="AC222" s="504">
        <f>1</f>
        <v>1</v>
      </c>
      <c r="AD222" s="103">
        <f t="shared" si="33"/>
        <v>2627.8</v>
      </c>
      <c r="AE222" s="103">
        <f t="shared" si="34"/>
        <v>588.53</v>
      </c>
      <c r="AF222" s="103">
        <f t="shared" si="35"/>
        <v>49.999999999999773</v>
      </c>
      <c r="AG222" s="3"/>
    </row>
    <row r="223" spans="2:33" ht="13.2" x14ac:dyDescent="0.25">
      <c r="B223" s="1" t="str">
        <f>адреса!$G$218</f>
        <v>кв.16</v>
      </c>
      <c r="C223" s="522">
        <f>адреса!$I$218</f>
        <v>50000016</v>
      </c>
      <c r="D223" s="6" t="str">
        <f>адреса!$K$218</f>
        <v>ФИО-5-16</v>
      </c>
      <c r="E223" s="6">
        <v>2487.1999999999998</v>
      </c>
      <c r="F223" s="6">
        <v>1681.79</v>
      </c>
      <c r="G223" s="6">
        <v>0</v>
      </c>
      <c r="H223" s="6">
        <v>0</v>
      </c>
      <c r="I223" s="6">
        <v>4.6399999999999997</v>
      </c>
      <c r="J223" s="6">
        <v>0</v>
      </c>
      <c r="K223" s="6">
        <v>5.51</v>
      </c>
      <c r="L223" s="6"/>
      <c r="M223" s="6">
        <v>0</v>
      </c>
      <c r="N223" s="6">
        <v>50</v>
      </c>
      <c r="O223" s="6">
        <v>0</v>
      </c>
      <c r="P223" s="6">
        <v>0</v>
      </c>
      <c r="Q223" s="6">
        <v>0</v>
      </c>
      <c r="R223" s="6">
        <v>0</v>
      </c>
      <c r="S223" s="6"/>
      <c r="T223" s="6">
        <v>0</v>
      </c>
      <c r="U223" s="6"/>
      <c r="V223" s="6">
        <v>1741.94</v>
      </c>
      <c r="W223" s="6">
        <v>2487.1999999999998</v>
      </c>
      <c r="X223" s="6">
        <v>1741.94</v>
      </c>
      <c r="Y223" s="513">
        <f>IF(A223&lt;&gt;"",IF(A223=мар17!A223,0,1),IF(AND(B223=мар17!B223,C223=мар17!C223),0,1))</f>
        <v>0</v>
      </c>
      <c r="Z223" s="70" t="str">
        <f t="shared" si="32"/>
        <v>ул. Пятая д.5</v>
      </c>
      <c r="AA223" s="504">
        <f>IF($B223&lt;&gt;"",MAX(AA$7:AA222)+1,0)</f>
        <v>212</v>
      </c>
      <c r="AB223" s="502">
        <f t="shared" si="27"/>
        <v>223</v>
      </c>
      <c r="AC223" s="504">
        <f>1</f>
        <v>1</v>
      </c>
      <c r="AD223" s="103">
        <f t="shared" si="33"/>
        <v>1681.79</v>
      </c>
      <c r="AE223" s="103">
        <f t="shared" si="34"/>
        <v>10.149999999999999</v>
      </c>
      <c r="AF223" s="103">
        <f t="shared" si="35"/>
        <v>50.000000000000092</v>
      </c>
      <c r="AG223" s="3"/>
    </row>
    <row r="224" spans="2:33" ht="13.2" x14ac:dyDescent="0.25">
      <c r="B224" s="1" t="str">
        <f>адреса!$G$219</f>
        <v>кв.17</v>
      </c>
      <c r="C224" s="522">
        <f>адреса!$I$219</f>
        <v>50000017</v>
      </c>
      <c r="D224" s="6" t="str">
        <f>адреса!$K$219</f>
        <v>ФИО-5-17</v>
      </c>
      <c r="E224" s="6">
        <v>6287.25</v>
      </c>
      <c r="F224" s="6">
        <v>1674.28</v>
      </c>
      <c r="G224" s="6">
        <v>0</v>
      </c>
      <c r="H224" s="6">
        <v>0</v>
      </c>
      <c r="I224" s="6">
        <v>232.1</v>
      </c>
      <c r="J224" s="6">
        <v>567.79999999999995</v>
      </c>
      <c r="K224" s="6">
        <v>385.42</v>
      </c>
      <c r="L224" s="6"/>
      <c r="M224" s="6">
        <v>0</v>
      </c>
      <c r="N224" s="6">
        <v>50</v>
      </c>
      <c r="O224" s="6">
        <v>0</v>
      </c>
      <c r="P224" s="6">
        <v>0</v>
      </c>
      <c r="Q224" s="6">
        <v>0</v>
      </c>
      <c r="R224" s="6">
        <v>0</v>
      </c>
      <c r="S224" s="6"/>
      <c r="T224" s="6">
        <v>0</v>
      </c>
      <c r="U224" s="6"/>
      <c r="V224" s="6">
        <v>2909.6</v>
      </c>
      <c r="W224" s="6">
        <v>6287.25</v>
      </c>
      <c r="X224" s="6">
        <v>2909.6</v>
      </c>
      <c r="Y224" s="513">
        <f>IF(A224&lt;&gt;"",IF(A224=мар17!A224,0,1),IF(AND(B224=мар17!B224,C224=мар17!C224),0,1))</f>
        <v>0</v>
      </c>
      <c r="Z224" s="70" t="str">
        <f t="shared" si="32"/>
        <v>ул. Пятая д.5</v>
      </c>
      <c r="AA224" s="504">
        <f>IF($B224&lt;&gt;"",MAX(AA$7:AA223)+1,0)</f>
        <v>213</v>
      </c>
      <c r="AB224" s="502">
        <f t="shared" si="27"/>
        <v>224</v>
      </c>
      <c r="AC224" s="504">
        <f>1</f>
        <v>1</v>
      </c>
      <c r="AD224" s="103">
        <f t="shared" si="33"/>
        <v>1674.28</v>
      </c>
      <c r="AE224" s="103">
        <f t="shared" si="34"/>
        <v>1185.32</v>
      </c>
      <c r="AF224" s="103">
        <f t="shared" si="35"/>
        <v>50</v>
      </c>
      <c r="AG224" s="3"/>
    </row>
    <row r="225" spans="2:33" ht="13.2" x14ac:dyDescent="0.25">
      <c r="B225" s="1" t="str">
        <f>адреса!$G$220</f>
        <v>кв.18</v>
      </c>
      <c r="C225" s="522">
        <f>адреса!$I$220</f>
        <v>50000018</v>
      </c>
      <c r="D225" s="6" t="str">
        <f>адреса!$K$220</f>
        <v>ФИО-5-18</v>
      </c>
      <c r="E225" s="6">
        <v>9978.75</v>
      </c>
      <c r="F225" s="6">
        <v>4043.06</v>
      </c>
      <c r="G225" s="6">
        <v>0</v>
      </c>
      <c r="H225" s="6">
        <v>0</v>
      </c>
      <c r="I225" s="6">
        <v>232.1</v>
      </c>
      <c r="J225" s="6">
        <v>1561.45</v>
      </c>
      <c r="K225" s="6">
        <v>578.13</v>
      </c>
      <c r="L225" s="6"/>
      <c r="M225" s="6">
        <v>0</v>
      </c>
      <c r="N225" s="6">
        <v>50</v>
      </c>
      <c r="O225" s="6">
        <v>0</v>
      </c>
      <c r="P225" s="6">
        <v>0</v>
      </c>
      <c r="Q225" s="6">
        <v>0</v>
      </c>
      <c r="R225" s="6">
        <v>0</v>
      </c>
      <c r="S225" s="6"/>
      <c r="T225" s="6">
        <v>0</v>
      </c>
      <c r="U225" s="6"/>
      <c r="V225" s="6">
        <v>6464.74</v>
      </c>
      <c r="W225" s="6">
        <v>0</v>
      </c>
      <c r="X225" s="6">
        <v>16443.490000000002</v>
      </c>
      <c r="Y225" s="513">
        <f>IF(A225&lt;&gt;"",IF(A225=мар17!A225,0,1),IF(AND(B225=мар17!B225,C225=мар17!C225),0,1))</f>
        <v>0</v>
      </c>
      <c r="Z225" s="70" t="str">
        <f t="shared" si="32"/>
        <v>ул. Пятая д.5</v>
      </c>
      <c r="AA225" s="504">
        <f>IF($B225&lt;&gt;"",MAX(AA$7:AA224)+1,0)</f>
        <v>214</v>
      </c>
      <c r="AB225" s="502">
        <f t="shared" si="27"/>
        <v>225</v>
      </c>
      <c r="AC225" s="504">
        <f>1</f>
        <v>1</v>
      </c>
      <c r="AD225" s="103">
        <f t="shared" si="33"/>
        <v>4043.06</v>
      </c>
      <c r="AE225" s="103">
        <f t="shared" si="34"/>
        <v>2371.6799999999998</v>
      </c>
      <c r="AF225" s="103">
        <f t="shared" si="35"/>
        <v>50</v>
      </c>
      <c r="AG225" s="3"/>
    </row>
    <row r="226" spans="2:33" ht="13.2" x14ac:dyDescent="0.25">
      <c r="B226" s="1" t="str">
        <f>адреса!$G$221</f>
        <v>кв.19</v>
      </c>
      <c r="C226" s="522">
        <f>адреса!$I$221</f>
        <v>50000019</v>
      </c>
      <c r="D226" s="6" t="str">
        <f>адреса!$K$221</f>
        <v>ФИО-5-19</v>
      </c>
      <c r="E226" s="6">
        <v>2922.63</v>
      </c>
      <c r="F226" s="6">
        <v>2627.8</v>
      </c>
      <c r="G226" s="6">
        <v>0</v>
      </c>
      <c r="H226" s="6">
        <v>0</v>
      </c>
      <c r="I226" s="6">
        <v>180.69</v>
      </c>
      <c r="J226" s="6">
        <v>932.61</v>
      </c>
      <c r="K226" s="6">
        <v>395.19</v>
      </c>
      <c r="L226" s="6"/>
      <c r="M226" s="6">
        <v>0</v>
      </c>
      <c r="N226" s="6">
        <v>50</v>
      </c>
      <c r="O226" s="6">
        <v>0</v>
      </c>
      <c r="P226" s="6">
        <v>0</v>
      </c>
      <c r="Q226" s="6">
        <v>0</v>
      </c>
      <c r="R226" s="6">
        <v>0</v>
      </c>
      <c r="S226" s="6"/>
      <c r="T226" s="6">
        <v>0</v>
      </c>
      <c r="U226" s="6"/>
      <c r="V226" s="6">
        <v>4186.29</v>
      </c>
      <c r="W226" s="6">
        <v>5000</v>
      </c>
      <c r="X226" s="6">
        <v>2108.92</v>
      </c>
      <c r="Y226" s="513">
        <f>IF(A226&lt;&gt;"",IF(A226=мар17!A226,0,1),IF(AND(B226=мар17!B226,C226=мар17!C226),0,1))</f>
        <v>0</v>
      </c>
      <c r="Z226" s="70" t="str">
        <f t="shared" si="32"/>
        <v>ул. Пятая д.5</v>
      </c>
      <c r="AA226" s="504">
        <f>IF($B226&lt;&gt;"",MAX(AA$7:AA225)+1,0)</f>
        <v>215</v>
      </c>
      <c r="AB226" s="502">
        <f t="shared" si="27"/>
        <v>226</v>
      </c>
      <c r="AC226" s="504">
        <f>1</f>
        <v>1</v>
      </c>
      <c r="AD226" s="103">
        <f t="shared" si="33"/>
        <v>2627.8</v>
      </c>
      <c r="AE226" s="103">
        <f t="shared" si="34"/>
        <v>1508.49</v>
      </c>
      <c r="AF226" s="103">
        <f t="shared" si="35"/>
        <v>49.999999999999773</v>
      </c>
      <c r="AG226" s="3"/>
    </row>
    <row r="227" spans="2:33" ht="13.2" x14ac:dyDescent="0.25">
      <c r="B227" s="1" t="str">
        <f>адреса!$G$222</f>
        <v>кв.20</v>
      </c>
      <c r="C227" s="522">
        <f>адреса!$I$222</f>
        <v>50000020</v>
      </c>
      <c r="D227" s="6" t="str">
        <f>адреса!$K$222</f>
        <v>ФИО-5-20</v>
      </c>
      <c r="E227" s="6">
        <v>8428.4500000000007</v>
      </c>
      <c r="F227" s="6">
        <v>1681.79</v>
      </c>
      <c r="G227" s="6">
        <v>0</v>
      </c>
      <c r="H227" s="6">
        <v>0</v>
      </c>
      <c r="I227" s="6">
        <v>116.42</v>
      </c>
      <c r="J227" s="6">
        <v>517.83000000000004</v>
      </c>
      <c r="K227" s="6">
        <v>238.52</v>
      </c>
      <c r="L227" s="6"/>
      <c r="M227" s="6">
        <v>0</v>
      </c>
      <c r="N227" s="6">
        <v>50</v>
      </c>
      <c r="O227" s="6">
        <v>0</v>
      </c>
      <c r="P227" s="6">
        <v>0</v>
      </c>
      <c r="Q227" s="6">
        <v>0</v>
      </c>
      <c r="R227" s="6">
        <v>0</v>
      </c>
      <c r="S227" s="6"/>
      <c r="T227" s="6">
        <v>0</v>
      </c>
      <c r="U227" s="6"/>
      <c r="V227" s="6">
        <v>2604.56</v>
      </c>
      <c r="W227" s="6">
        <v>5966.22</v>
      </c>
      <c r="X227" s="6">
        <v>5066.79</v>
      </c>
      <c r="Y227" s="513">
        <f>IF(A227&lt;&gt;"",IF(A227=мар17!A227,0,1),IF(AND(B227=мар17!B227,C227=мар17!C227),0,1))</f>
        <v>0</v>
      </c>
      <c r="Z227" s="70" t="str">
        <f t="shared" si="32"/>
        <v>ул. Пятая д.5</v>
      </c>
      <c r="AA227" s="504">
        <f>IF($B227&lt;&gt;"",MAX(AA$7:AA226)+1,0)</f>
        <v>216</v>
      </c>
      <c r="AB227" s="502">
        <f t="shared" si="27"/>
        <v>227</v>
      </c>
      <c r="AC227" s="504">
        <f>1</f>
        <v>1</v>
      </c>
      <c r="AD227" s="103">
        <f t="shared" si="33"/>
        <v>1681.79</v>
      </c>
      <c r="AE227" s="103">
        <f t="shared" si="34"/>
        <v>872.77</v>
      </c>
      <c r="AF227" s="103">
        <f t="shared" si="35"/>
        <v>50</v>
      </c>
      <c r="AG227" s="3"/>
    </row>
    <row r="228" spans="2:33" ht="13.2" x14ac:dyDescent="0.25">
      <c r="B228" s="1" t="str">
        <f>адреса!$G$223</f>
        <v>кв.21</v>
      </c>
      <c r="C228" s="522">
        <f>адреса!$I$223</f>
        <v>50000021</v>
      </c>
      <c r="D228" s="6" t="str">
        <f>адреса!$K$223</f>
        <v>ФИО-5-21</v>
      </c>
      <c r="E228" s="6">
        <v>6116.73</v>
      </c>
      <c r="F228" s="6">
        <v>1674.28</v>
      </c>
      <c r="G228" s="6">
        <v>0</v>
      </c>
      <c r="H228" s="6">
        <v>0</v>
      </c>
      <c r="I228" s="6">
        <v>77.849999999999994</v>
      </c>
      <c r="J228" s="6">
        <v>0</v>
      </c>
      <c r="K228" s="6">
        <v>92.34</v>
      </c>
      <c r="L228" s="6"/>
      <c r="M228" s="6">
        <v>0</v>
      </c>
      <c r="N228" s="6">
        <v>50</v>
      </c>
      <c r="O228" s="6">
        <v>0</v>
      </c>
      <c r="P228" s="6">
        <v>0</v>
      </c>
      <c r="Q228" s="6">
        <v>0</v>
      </c>
      <c r="R228" s="6">
        <v>0</v>
      </c>
      <c r="S228" s="6"/>
      <c r="T228" s="6">
        <v>0</v>
      </c>
      <c r="U228" s="6"/>
      <c r="V228" s="6">
        <v>1894.47</v>
      </c>
      <c r="W228" s="6">
        <v>3414.3</v>
      </c>
      <c r="X228" s="6">
        <v>4596.8999999999996</v>
      </c>
      <c r="Y228" s="513">
        <f>IF(A228&lt;&gt;"",IF(A228=мар17!A228,0,1),IF(AND(B228=мар17!B228,C228=мар17!C228),0,1))</f>
        <v>0</v>
      </c>
      <c r="Z228" s="70" t="str">
        <f t="shared" si="32"/>
        <v>ул. Пятая д.5</v>
      </c>
      <c r="AA228" s="504">
        <f>IF($B228&lt;&gt;"",MAX(AA$7:AA227)+1,0)</f>
        <v>217</v>
      </c>
      <c r="AB228" s="502">
        <f t="shared" si="27"/>
        <v>228</v>
      </c>
      <c r="AC228" s="504">
        <f>1</f>
        <v>1</v>
      </c>
      <c r="AD228" s="103">
        <f t="shared" si="33"/>
        <v>1674.28</v>
      </c>
      <c r="AE228" s="103">
        <f t="shared" si="34"/>
        <v>170.19</v>
      </c>
      <c r="AF228" s="103">
        <f t="shared" si="35"/>
        <v>50.000000000000057</v>
      </c>
      <c r="AG228" s="3"/>
    </row>
    <row r="229" spans="2:33" ht="13.2" x14ac:dyDescent="0.25">
      <c r="B229" s="1" t="str">
        <f>адреса!$G$224</f>
        <v>кв.22</v>
      </c>
      <c r="C229" s="522">
        <f>адреса!$I$224</f>
        <v>50000022</v>
      </c>
      <c r="D229" s="6" t="str">
        <f>адреса!$K$224</f>
        <v>ФИО-5-22</v>
      </c>
      <c r="E229" s="6">
        <v>19527.79</v>
      </c>
      <c r="F229" s="6">
        <v>4043.06</v>
      </c>
      <c r="G229" s="6">
        <v>0</v>
      </c>
      <c r="H229" s="6">
        <v>0</v>
      </c>
      <c r="I229" s="6">
        <v>116.42</v>
      </c>
      <c r="J229" s="6">
        <v>517.83000000000004</v>
      </c>
      <c r="K229" s="6">
        <v>238.52</v>
      </c>
      <c r="L229" s="6"/>
      <c r="M229" s="6">
        <v>0</v>
      </c>
      <c r="N229" s="6">
        <v>50</v>
      </c>
      <c r="O229" s="6">
        <v>0</v>
      </c>
      <c r="P229" s="6">
        <v>0</v>
      </c>
      <c r="Q229" s="6">
        <v>0</v>
      </c>
      <c r="R229" s="6">
        <v>0</v>
      </c>
      <c r="S229" s="6"/>
      <c r="T229" s="6">
        <v>0</v>
      </c>
      <c r="U229" s="6"/>
      <c r="V229" s="6">
        <v>4965.83</v>
      </c>
      <c r="W229" s="6">
        <v>0</v>
      </c>
      <c r="X229" s="6">
        <v>24493.62</v>
      </c>
      <c r="Y229" s="513">
        <f>IF(A229&lt;&gt;"",IF(A229=мар17!A229,0,1),IF(AND(B229=мар17!B229,C229=мар17!C229),0,1))</f>
        <v>0</v>
      </c>
      <c r="Z229" s="70" t="str">
        <f t="shared" si="32"/>
        <v>ул. Пятая д.5</v>
      </c>
      <c r="AA229" s="504">
        <f>IF($B229&lt;&gt;"",MAX(AA$7:AA228)+1,0)</f>
        <v>218</v>
      </c>
      <c r="AB229" s="502">
        <f t="shared" si="27"/>
        <v>229</v>
      </c>
      <c r="AC229" s="504">
        <f>1</f>
        <v>1</v>
      </c>
      <c r="AD229" s="103">
        <f t="shared" si="33"/>
        <v>4043.06</v>
      </c>
      <c r="AE229" s="103">
        <f t="shared" si="34"/>
        <v>872.77</v>
      </c>
      <c r="AF229" s="103">
        <f t="shared" si="35"/>
        <v>50</v>
      </c>
      <c r="AG229" s="3"/>
    </row>
    <row r="230" spans="2:33" ht="13.2" x14ac:dyDescent="0.25">
      <c r="B230" s="1" t="str">
        <f>адреса!$G$225</f>
        <v>кв.23</v>
      </c>
      <c r="C230" s="522">
        <f>адреса!$I$225</f>
        <v>50000023</v>
      </c>
      <c r="D230" s="6" t="str">
        <f>адреса!$K$225</f>
        <v>ФИО-5-23</v>
      </c>
      <c r="E230" s="6">
        <v>6436.01</v>
      </c>
      <c r="F230" s="6">
        <v>2646.57</v>
      </c>
      <c r="G230" s="6">
        <v>0</v>
      </c>
      <c r="H230" s="6">
        <v>0</v>
      </c>
      <c r="I230" s="6">
        <v>185.68</v>
      </c>
      <c r="J230" s="6">
        <v>1703.4</v>
      </c>
      <c r="K230" s="6">
        <v>550.6</v>
      </c>
      <c r="L230" s="6"/>
      <c r="M230" s="6">
        <v>0</v>
      </c>
      <c r="N230" s="6">
        <v>50</v>
      </c>
      <c r="O230" s="6">
        <v>0</v>
      </c>
      <c r="P230" s="6">
        <v>0</v>
      </c>
      <c r="Q230" s="6">
        <v>0</v>
      </c>
      <c r="R230" s="6">
        <v>0</v>
      </c>
      <c r="S230" s="6"/>
      <c r="T230" s="6">
        <v>0</v>
      </c>
      <c r="U230" s="6"/>
      <c r="V230" s="6">
        <v>5136.25</v>
      </c>
      <c r="W230" s="6">
        <v>11572.26</v>
      </c>
      <c r="X230" s="6">
        <v>0</v>
      </c>
      <c r="Y230" s="513">
        <f>IF(A230&lt;&gt;"",IF(A230=мар17!A230,0,1),IF(AND(B230=мар17!B230,C230=мар17!C230),0,1))</f>
        <v>0</v>
      </c>
      <c r="Z230" s="70" t="str">
        <f t="shared" si="32"/>
        <v>ул. Пятая д.5</v>
      </c>
      <c r="AA230" s="504">
        <f>IF($B230&lt;&gt;"",MAX(AA$7:AA229)+1,0)</f>
        <v>219</v>
      </c>
      <c r="AB230" s="502">
        <f t="shared" si="27"/>
        <v>230</v>
      </c>
      <c r="AC230" s="504">
        <f>1</f>
        <v>1</v>
      </c>
      <c r="AD230" s="103">
        <f t="shared" si="33"/>
        <v>2646.57</v>
      </c>
      <c r="AE230" s="103">
        <f t="shared" si="34"/>
        <v>2439.6800000000003</v>
      </c>
      <c r="AF230" s="103">
        <f t="shared" si="35"/>
        <v>49.999999999999545</v>
      </c>
      <c r="AG230" s="3"/>
    </row>
    <row r="231" spans="2:33" ht="13.2" x14ac:dyDescent="0.25">
      <c r="B231" s="1" t="str">
        <f>адреса!$G$226</f>
        <v>кв.24</v>
      </c>
      <c r="C231" s="522">
        <f>адреса!$I$226</f>
        <v>50000024</v>
      </c>
      <c r="D231" s="6" t="str">
        <f>адреса!$K$226</f>
        <v>ФИО-5-24</v>
      </c>
      <c r="E231" s="6">
        <v>7575.06</v>
      </c>
      <c r="F231" s="6">
        <v>1693.05</v>
      </c>
      <c r="G231" s="6">
        <v>0</v>
      </c>
      <c r="H231" s="6">
        <v>0</v>
      </c>
      <c r="I231" s="6">
        <v>371.36</v>
      </c>
      <c r="J231" s="6">
        <v>2697.05</v>
      </c>
      <c r="K231" s="6">
        <v>963.55</v>
      </c>
      <c r="L231" s="6"/>
      <c r="M231" s="6">
        <v>0</v>
      </c>
      <c r="N231" s="6">
        <v>50</v>
      </c>
      <c r="O231" s="6">
        <v>0</v>
      </c>
      <c r="P231" s="6">
        <v>0</v>
      </c>
      <c r="Q231" s="6">
        <v>0</v>
      </c>
      <c r="R231" s="6">
        <v>0</v>
      </c>
      <c r="S231" s="6"/>
      <c r="T231" s="6">
        <v>0</v>
      </c>
      <c r="U231" s="6"/>
      <c r="V231" s="6">
        <v>5775.01</v>
      </c>
      <c r="W231" s="6">
        <v>7575.06</v>
      </c>
      <c r="X231" s="6">
        <v>5775.01</v>
      </c>
      <c r="Y231" s="513">
        <f>IF(A231&lt;&gt;"",IF(A231=мар17!A231,0,1),IF(AND(B231=мар17!B231,C231=мар17!C231),0,1))</f>
        <v>0</v>
      </c>
      <c r="Z231" s="70" t="str">
        <f t="shared" si="32"/>
        <v>ул. Пятая д.5</v>
      </c>
      <c r="AA231" s="504">
        <f>IF($B231&lt;&gt;"",MAX(AA$7:AA230)+1,0)</f>
        <v>220</v>
      </c>
      <c r="AB231" s="502">
        <f t="shared" si="27"/>
        <v>231</v>
      </c>
      <c r="AC231" s="504">
        <f>1</f>
        <v>1</v>
      </c>
      <c r="AD231" s="103">
        <f t="shared" si="33"/>
        <v>1693.05</v>
      </c>
      <c r="AE231" s="103">
        <f t="shared" si="34"/>
        <v>4031.96</v>
      </c>
      <c r="AF231" s="103">
        <f t="shared" si="35"/>
        <v>50</v>
      </c>
      <c r="AG231" s="3"/>
    </row>
    <row r="232" spans="2:33" ht="13.2" x14ac:dyDescent="0.25">
      <c r="B232" s="1" t="str">
        <f>адреса!$G$227</f>
        <v>кв.25</v>
      </c>
      <c r="C232" s="522">
        <f>адреса!$I$227</f>
        <v>50000025</v>
      </c>
      <c r="D232" s="6" t="str">
        <f>адреса!$K$227</f>
        <v>ФИО-5-25</v>
      </c>
      <c r="E232" s="6">
        <v>5406.37</v>
      </c>
      <c r="F232" s="6">
        <v>1674.28</v>
      </c>
      <c r="G232" s="6">
        <v>0</v>
      </c>
      <c r="H232" s="6">
        <v>0</v>
      </c>
      <c r="I232" s="6">
        <v>116.42</v>
      </c>
      <c r="J232" s="6">
        <v>517.83000000000004</v>
      </c>
      <c r="K232" s="6">
        <v>238.52</v>
      </c>
      <c r="L232" s="6"/>
      <c r="M232" s="6">
        <v>0</v>
      </c>
      <c r="N232" s="6">
        <v>50</v>
      </c>
      <c r="O232" s="6">
        <v>0</v>
      </c>
      <c r="P232" s="6">
        <v>0</v>
      </c>
      <c r="Q232" s="6">
        <v>0</v>
      </c>
      <c r="R232" s="6">
        <v>0</v>
      </c>
      <c r="S232" s="6"/>
      <c r="T232" s="6">
        <v>0</v>
      </c>
      <c r="U232" s="6"/>
      <c r="V232" s="6">
        <v>2597.0500000000002</v>
      </c>
      <c r="W232" s="6">
        <v>2448.73</v>
      </c>
      <c r="X232" s="6">
        <v>5554.69</v>
      </c>
      <c r="Y232" s="513">
        <f>IF(A232&lt;&gt;"",IF(A232=мар17!A232,0,1),IF(AND(B232=мар17!B232,C232=мар17!C232),0,1))</f>
        <v>0</v>
      </c>
      <c r="Z232" s="70" t="str">
        <f t="shared" si="32"/>
        <v>ул. Пятая д.5</v>
      </c>
      <c r="AA232" s="504">
        <f>IF($B232&lt;&gt;"",MAX(AA$7:AA231)+1,0)</f>
        <v>221</v>
      </c>
      <c r="AB232" s="502">
        <f t="shared" si="27"/>
        <v>232</v>
      </c>
      <c r="AC232" s="504">
        <f>1</f>
        <v>1</v>
      </c>
      <c r="AD232" s="103">
        <f t="shared" si="33"/>
        <v>1674.28</v>
      </c>
      <c r="AE232" s="103">
        <f t="shared" si="34"/>
        <v>872.77</v>
      </c>
      <c r="AF232" s="103">
        <f t="shared" si="35"/>
        <v>50.000000000000227</v>
      </c>
      <c r="AG232" s="3"/>
    </row>
    <row r="233" spans="2:33" ht="13.2" x14ac:dyDescent="0.25">
      <c r="B233" s="1" t="str">
        <f>адреса!$G$228</f>
        <v>кв.26</v>
      </c>
      <c r="C233" s="522">
        <f>адреса!$I$228</f>
        <v>50000026</v>
      </c>
      <c r="D233" s="6" t="str">
        <f>адреса!$K$228</f>
        <v>ФИО-5-26</v>
      </c>
      <c r="E233" s="6">
        <v>6727.69</v>
      </c>
      <c r="F233" s="6">
        <v>4043.06</v>
      </c>
      <c r="G233" s="6">
        <v>0</v>
      </c>
      <c r="H233" s="6">
        <v>0</v>
      </c>
      <c r="I233" s="6">
        <v>162.93</v>
      </c>
      <c r="J233" s="6">
        <v>529.47</v>
      </c>
      <c r="K233" s="6">
        <v>295.95</v>
      </c>
      <c r="L233" s="6"/>
      <c r="M233" s="6">
        <v>0</v>
      </c>
      <c r="N233" s="6">
        <v>50</v>
      </c>
      <c r="O233" s="6">
        <v>0</v>
      </c>
      <c r="P233" s="6">
        <v>0</v>
      </c>
      <c r="Q233" s="6">
        <v>0</v>
      </c>
      <c r="R233" s="6">
        <v>0</v>
      </c>
      <c r="S233" s="6"/>
      <c r="T233" s="6">
        <v>0</v>
      </c>
      <c r="U233" s="6"/>
      <c r="V233" s="6">
        <v>5081.41</v>
      </c>
      <c r="W233" s="6">
        <v>6727.69</v>
      </c>
      <c r="X233" s="6">
        <v>5081.41</v>
      </c>
      <c r="Y233" s="513">
        <f>IF(A233&lt;&gt;"",IF(A233=мар17!A233,0,1),IF(AND(B233=мар17!B233,C233=мар17!C233),0,1))</f>
        <v>0</v>
      </c>
      <c r="Z233" s="70" t="str">
        <f t="shared" si="32"/>
        <v>ул. Пятая д.5</v>
      </c>
      <c r="AA233" s="504">
        <f>IF($B233&lt;&gt;"",MAX(AA$7:AA232)+1,0)</f>
        <v>222</v>
      </c>
      <c r="AB233" s="502">
        <f t="shared" si="27"/>
        <v>233</v>
      </c>
      <c r="AC233" s="504">
        <f>1</f>
        <v>1</v>
      </c>
      <c r="AD233" s="103">
        <f t="shared" si="33"/>
        <v>4043.06</v>
      </c>
      <c r="AE233" s="103">
        <f t="shared" si="34"/>
        <v>988.35000000000014</v>
      </c>
      <c r="AF233" s="103">
        <f t="shared" si="35"/>
        <v>49.999999999999773</v>
      </c>
      <c r="AG233" s="3"/>
    </row>
    <row r="234" spans="2:33" ht="13.2" x14ac:dyDescent="0.25">
      <c r="B234" s="1" t="str">
        <f>адреса!$G$229</f>
        <v>кв.27</v>
      </c>
      <c r="C234" s="522">
        <f>адреса!$I$229</f>
        <v>50000027</v>
      </c>
      <c r="D234" s="6" t="str">
        <f>адреса!$K$229</f>
        <v>ФИО-5-27</v>
      </c>
      <c r="E234" s="6">
        <v>4582.2700000000004</v>
      </c>
      <c r="F234" s="6">
        <v>2665.34</v>
      </c>
      <c r="G234" s="6">
        <v>0</v>
      </c>
      <c r="H234" s="6">
        <v>0</v>
      </c>
      <c r="I234" s="6">
        <v>116.05</v>
      </c>
      <c r="J234" s="6">
        <v>425.85</v>
      </c>
      <c r="K234" s="6">
        <v>220.24</v>
      </c>
      <c r="L234" s="6"/>
      <c r="M234" s="6">
        <v>0</v>
      </c>
      <c r="N234" s="6">
        <v>50</v>
      </c>
      <c r="O234" s="6">
        <v>0</v>
      </c>
      <c r="P234" s="6">
        <v>0</v>
      </c>
      <c r="Q234" s="6">
        <v>0</v>
      </c>
      <c r="R234" s="6">
        <v>0</v>
      </c>
      <c r="S234" s="6"/>
      <c r="T234" s="6">
        <v>0</v>
      </c>
      <c r="U234" s="6"/>
      <c r="V234" s="6">
        <v>3477.48</v>
      </c>
      <c r="W234" s="6">
        <v>8059.75</v>
      </c>
      <c r="X234" s="6">
        <v>0</v>
      </c>
      <c r="Y234" s="513">
        <f>IF(A234&lt;&gt;"",IF(A234=мар17!A234,0,1),IF(AND(B234=мар17!B234,C234=мар17!C234),0,1))</f>
        <v>0</v>
      </c>
      <c r="Z234" s="70" t="str">
        <f t="shared" si="32"/>
        <v>ул. Пятая д.5</v>
      </c>
      <c r="AA234" s="504">
        <f>IF($B234&lt;&gt;"",MAX(AA$7:AA233)+1,0)</f>
        <v>223</v>
      </c>
      <c r="AB234" s="502">
        <f t="shared" si="27"/>
        <v>234</v>
      </c>
      <c r="AC234" s="504">
        <f>1</f>
        <v>1</v>
      </c>
      <c r="AD234" s="103">
        <f t="shared" si="33"/>
        <v>2665.34</v>
      </c>
      <c r="AE234" s="103">
        <f t="shared" si="34"/>
        <v>762.14</v>
      </c>
      <c r="AF234" s="103">
        <f t="shared" si="35"/>
        <v>49.999999999999886</v>
      </c>
      <c r="AG234" s="3"/>
    </row>
    <row r="235" spans="2:33" ht="13.2" x14ac:dyDescent="0.25">
      <c r="B235" s="1" t="str">
        <f>адреса!$G$230</f>
        <v>кв.28</v>
      </c>
      <c r="C235" s="522">
        <f>адреса!$I$230</f>
        <v>50000028</v>
      </c>
      <c r="D235" s="6" t="str">
        <f>адреса!$K$230</f>
        <v>ФИО-5-28</v>
      </c>
      <c r="E235" s="6">
        <v>2762.03</v>
      </c>
      <c r="F235" s="6">
        <v>1693.05</v>
      </c>
      <c r="G235" s="6">
        <v>0</v>
      </c>
      <c r="H235" s="6">
        <v>0</v>
      </c>
      <c r="I235" s="6">
        <v>27.92</v>
      </c>
      <c r="J235" s="6">
        <v>107.31</v>
      </c>
      <c r="K235" s="6">
        <v>53.93</v>
      </c>
      <c r="L235" s="6"/>
      <c r="M235" s="6">
        <v>0</v>
      </c>
      <c r="N235" s="6">
        <v>50</v>
      </c>
      <c r="O235" s="6">
        <v>0</v>
      </c>
      <c r="P235" s="6">
        <v>0</v>
      </c>
      <c r="Q235" s="6">
        <v>0</v>
      </c>
      <c r="R235" s="6">
        <v>0</v>
      </c>
      <c r="S235" s="6"/>
      <c r="T235" s="6">
        <v>0</v>
      </c>
      <c r="U235" s="6"/>
      <c r="V235" s="6">
        <v>1932.21</v>
      </c>
      <c r="W235" s="6">
        <v>2762.03</v>
      </c>
      <c r="X235" s="6">
        <v>1932.21</v>
      </c>
      <c r="Y235" s="513">
        <f>IF(A235&lt;&gt;"",IF(A235=мар17!A235,0,1),IF(AND(B235=мар17!B235,C235=мар17!C235),0,1))</f>
        <v>0</v>
      </c>
      <c r="Z235" s="70" t="str">
        <f t="shared" si="32"/>
        <v>ул. Пятая д.5</v>
      </c>
      <c r="AA235" s="504">
        <f>IF($B235&lt;&gt;"",MAX(AA$7:AA234)+1,0)</f>
        <v>224</v>
      </c>
      <c r="AB235" s="502">
        <f t="shared" si="27"/>
        <v>235</v>
      </c>
      <c r="AC235" s="504">
        <f>1</f>
        <v>1</v>
      </c>
      <c r="AD235" s="103">
        <f t="shared" si="33"/>
        <v>1693.05</v>
      </c>
      <c r="AE235" s="103">
        <f t="shared" si="34"/>
        <v>189.16000000000003</v>
      </c>
      <c r="AF235" s="103">
        <f t="shared" si="35"/>
        <v>50.000000000000057</v>
      </c>
      <c r="AG235" s="3"/>
    </row>
    <row r="236" spans="2:33" ht="13.2" x14ac:dyDescent="0.25">
      <c r="B236" s="1" t="str">
        <f>адреса!$G$231</f>
        <v>кв.29</v>
      </c>
      <c r="C236" s="522">
        <f>адреса!$I$231</f>
        <v>50000029</v>
      </c>
      <c r="D236" s="6" t="str">
        <f>адреса!$K$231</f>
        <v>ФИО-5-29</v>
      </c>
      <c r="E236" s="6">
        <v>106.62</v>
      </c>
      <c r="F236" s="6">
        <v>1674.28</v>
      </c>
      <c r="G236" s="6">
        <v>0</v>
      </c>
      <c r="H236" s="6">
        <v>0</v>
      </c>
      <c r="I236" s="6">
        <v>22.91</v>
      </c>
      <c r="J236" s="6">
        <v>310.02</v>
      </c>
      <c r="K236" s="6">
        <v>87.3</v>
      </c>
      <c r="L236" s="6"/>
      <c r="M236" s="6">
        <v>0</v>
      </c>
      <c r="N236" s="6">
        <v>50</v>
      </c>
      <c r="O236" s="6">
        <v>0</v>
      </c>
      <c r="P236" s="6">
        <v>0</v>
      </c>
      <c r="Q236" s="6">
        <v>0</v>
      </c>
      <c r="R236" s="6">
        <v>0</v>
      </c>
      <c r="S236" s="6"/>
      <c r="T236" s="6">
        <v>0</v>
      </c>
      <c r="U236" s="6"/>
      <c r="V236" s="6">
        <v>2144.5100000000002</v>
      </c>
      <c r="W236" s="6">
        <v>0</v>
      </c>
      <c r="X236" s="6">
        <v>2251.13</v>
      </c>
      <c r="Y236" s="513">
        <f>IF(A236&lt;&gt;"",IF(A236=мар17!A236,0,1),IF(AND(B236=мар17!B236,C236=мар17!C236),0,1))</f>
        <v>0</v>
      </c>
      <c r="Z236" s="70" t="str">
        <f t="shared" si="32"/>
        <v>ул. Пятая д.5</v>
      </c>
      <c r="AA236" s="504">
        <f>IF($B236&lt;&gt;"",MAX(AA$7:AA235)+1,0)</f>
        <v>225</v>
      </c>
      <c r="AB236" s="502">
        <f t="shared" si="27"/>
        <v>236</v>
      </c>
      <c r="AC236" s="504">
        <f>1</f>
        <v>1</v>
      </c>
      <c r="AD236" s="103">
        <f t="shared" si="33"/>
        <v>1674.28</v>
      </c>
      <c r="AE236" s="103">
        <f t="shared" si="34"/>
        <v>420.23</v>
      </c>
      <c r="AF236" s="103">
        <f t="shared" si="35"/>
        <v>50.000000000000227</v>
      </c>
      <c r="AG236" s="3"/>
    </row>
    <row r="237" spans="2:33" ht="13.2" x14ac:dyDescent="0.25">
      <c r="B237" s="1" t="str">
        <f>адреса!$G$232</f>
        <v>кв.30</v>
      </c>
      <c r="C237" s="522">
        <f>адреса!$I$232</f>
        <v>50000030</v>
      </c>
      <c r="D237" s="6" t="str">
        <f>адреса!$K$232</f>
        <v>ФИО-5-30</v>
      </c>
      <c r="E237" s="6">
        <v>28771.69</v>
      </c>
      <c r="F237" s="6">
        <v>4043.06</v>
      </c>
      <c r="G237" s="6">
        <v>0</v>
      </c>
      <c r="H237" s="6">
        <v>0</v>
      </c>
      <c r="I237" s="6">
        <v>212.58</v>
      </c>
      <c r="J237" s="6">
        <v>1384.86</v>
      </c>
      <c r="K237" s="6">
        <v>520.73</v>
      </c>
      <c r="L237" s="6"/>
      <c r="M237" s="6">
        <v>0</v>
      </c>
      <c r="N237" s="6">
        <v>50</v>
      </c>
      <c r="O237" s="6">
        <v>0</v>
      </c>
      <c r="P237" s="6">
        <v>0</v>
      </c>
      <c r="Q237" s="6">
        <v>0</v>
      </c>
      <c r="R237" s="6">
        <v>0</v>
      </c>
      <c r="S237" s="6"/>
      <c r="T237" s="6">
        <v>0</v>
      </c>
      <c r="U237" s="6"/>
      <c r="V237" s="6">
        <v>6211.23</v>
      </c>
      <c r="W237" s="6">
        <v>20000</v>
      </c>
      <c r="X237" s="6">
        <v>14982.92</v>
      </c>
      <c r="Y237" s="513">
        <f>IF(A237&lt;&gt;"",IF(A237=мар17!A237,0,1),IF(AND(B237=мар17!B237,C237=мар17!C237),0,1))</f>
        <v>0</v>
      </c>
      <c r="Z237" s="70" t="str">
        <f t="shared" si="32"/>
        <v>ул. Пятая д.5</v>
      </c>
      <c r="AA237" s="504">
        <f>IF($B237&lt;&gt;"",MAX(AA$7:AA236)+1,0)</f>
        <v>226</v>
      </c>
      <c r="AB237" s="502">
        <f t="shared" si="27"/>
        <v>237</v>
      </c>
      <c r="AC237" s="504">
        <f>1</f>
        <v>1</v>
      </c>
      <c r="AD237" s="103">
        <f t="shared" si="33"/>
        <v>4043.06</v>
      </c>
      <c r="AE237" s="103">
        <f t="shared" si="34"/>
        <v>2118.17</v>
      </c>
      <c r="AF237" s="103">
        <f t="shared" si="35"/>
        <v>49.999999999999545</v>
      </c>
      <c r="AG237" s="3"/>
    </row>
    <row r="238" spans="2:33" ht="13.2" x14ac:dyDescent="0.25">
      <c r="B238" s="1" t="str">
        <f>адреса!$G$233</f>
        <v>кв.31</v>
      </c>
      <c r="C238" s="522">
        <f>адреса!$I$233</f>
        <v>50000031</v>
      </c>
      <c r="D238" s="6" t="str">
        <f>адреса!$K$233</f>
        <v>ФИО-5-31</v>
      </c>
      <c r="E238" s="6">
        <v>78071.14</v>
      </c>
      <c r="F238" s="6">
        <v>2665.34</v>
      </c>
      <c r="G238" s="6">
        <v>0</v>
      </c>
      <c r="H238" s="6">
        <v>0</v>
      </c>
      <c r="I238" s="6">
        <v>116.42</v>
      </c>
      <c r="J238" s="6">
        <v>517.83000000000004</v>
      </c>
      <c r="K238" s="6">
        <v>238.52</v>
      </c>
      <c r="L238" s="6"/>
      <c r="M238" s="6">
        <v>0</v>
      </c>
      <c r="N238" s="6">
        <v>50</v>
      </c>
      <c r="O238" s="6">
        <v>0</v>
      </c>
      <c r="P238" s="6">
        <v>0</v>
      </c>
      <c r="Q238" s="6">
        <v>0</v>
      </c>
      <c r="R238" s="6">
        <v>0</v>
      </c>
      <c r="S238" s="6"/>
      <c r="T238" s="6">
        <v>0</v>
      </c>
      <c r="U238" s="6"/>
      <c r="V238" s="6">
        <v>3588.11</v>
      </c>
      <c r="W238" s="6">
        <v>0</v>
      </c>
      <c r="X238" s="6">
        <v>81659.25</v>
      </c>
      <c r="Y238" s="513">
        <f>IF(A238&lt;&gt;"",IF(A238=мар17!A238,0,1),IF(AND(B238=мар17!B238,C238=мар17!C238),0,1))</f>
        <v>0</v>
      </c>
      <c r="Z238" s="70" t="str">
        <f t="shared" si="32"/>
        <v>ул. Пятая д.5</v>
      </c>
      <c r="AA238" s="504">
        <f>IF($B238&lt;&gt;"",MAX(AA$7:AA237)+1,0)</f>
        <v>227</v>
      </c>
      <c r="AB238" s="502">
        <f t="shared" si="27"/>
        <v>238</v>
      </c>
      <c r="AC238" s="504">
        <f>1</f>
        <v>1</v>
      </c>
      <c r="AD238" s="103">
        <f t="shared" si="33"/>
        <v>2665.34</v>
      </c>
      <c r="AE238" s="103">
        <f t="shared" si="34"/>
        <v>872.77</v>
      </c>
      <c r="AF238" s="103">
        <f t="shared" si="35"/>
        <v>50</v>
      </c>
      <c r="AG238" s="3"/>
    </row>
    <row r="239" spans="2:33" ht="13.2" x14ac:dyDescent="0.25">
      <c r="B239" s="1" t="str">
        <f>адреса!$G$234</f>
        <v>кв.32</v>
      </c>
      <c r="C239" s="522">
        <f>адреса!$I$234</f>
        <v>50000032</v>
      </c>
      <c r="D239" s="6" t="str">
        <f>адреса!$K$234</f>
        <v>ФИО-5-32</v>
      </c>
      <c r="E239" s="6">
        <v>20593.93</v>
      </c>
      <c r="F239" s="6">
        <v>1693.05</v>
      </c>
      <c r="G239" s="6">
        <v>0</v>
      </c>
      <c r="H239" s="6">
        <v>0</v>
      </c>
      <c r="I239" s="6">
        <v>89.34</v>
      </c>
      <c r="J239" s="6">
        <v>456.37</v>
      </c>
      <c r="K239" s="6">
        <v>194.47</v>
      </c>
      <c r="L239" s="6"/>
      <c r="M239" s="6">
        <v>0</v>
      </c>
      <c r="N239" s="6">
        <v>50</v>
      </c>
      <c r="O239" s="6">
        <v>0</v>
      </c>
      <c r="P239" s="6">
        <v>0</v>
      </c>
      <c r="Q239" s="6">
        <v>0</v>
      </c>
      <c r="R239" s="6">
        <v>0</v>
      </c>
      <c r="S239" s="6"/>
      <c r="T239" s="6">
        <v>0</v>
      </c>
      <c r="U239" s="6"/>
      <c r="V239" s="6">
        <v>2483.23</v>
      </c>
      <c r="W239" s="6">
        <v>21000</v>
      </c>
      <c r="X239" s="6">
        <v>2077.16</v>
      </c>
      <c r="Y239" s="513">
        <f>IF(A239&lt;&gt;"",IF(A239=мар17!A239,0,1),IF(AND(B239=мар17!B239,C239=мар17!C239),0,1))</f>
        <v>0</v>
      </c>
      <c r="Z239" s="70" t="str">
        <f t="shared" si="32"/>
        <v>ул. Пятая д.5</v>
      </c>
      <c r="AA239" s="504">
        <f>IF($B239&lt;&gt;"",MAX(AA$7:AA238)+1,0)</f>
        <v>228</v>
      </c>
      <c r="AB239" s="502">
        <f t="shared" si="27"/>
        <v>239</v>
      </c>
      <c r="AC239" s="504">
        <f>1</f>
        <v>1</v>
      </c>
      <c r="AD239" s="103">
        <f t="shared" si="33"/>
        <v>1693.05</v>
      </c>
      <c r="AE239" s="103">
        <f t="shared" si="34"/>
        <v>740.18000000000006</v>
      </c>
      <c r="AF239" s="103">
        <f t="shared" si="35"/>
        <v>50</v>
      </c>
      <c r="AG239" s="3"/>
    </row>
    <row r="240" spans="2:33" ht="13.2" x14ac:dyDescent="0.25">
      <c r="B240" s="1" t="str">
        <f>адреса!$G$235</f>
        <v>кв.33</v>
      </c>
      <c r="C240" s="522">
        <f>адреса!$I$235</f>
        <v>50000033</v>
      </c>
      <c r="D240" s="6" t="str">
        <f>адреса!$K$235</f>
        <v>ФИО-5-33</v>
      </c>
      <c r="E240" s="6">
        <v>2448.41</v>
      </c>
      <c r="F240" s="6">
        <v>1674.28</v>
      </c>
      <c r="G240" s="6">
        <v>0</v>
      </c>
      <c r="H240" s="6">
        <v>0</v>
      </c>
      <c r="I240" s="6">
        <v>116.42</v>
      </c>
      <c r="J240" s="6">
        <v>517.83000000000004</v>
      </c>
      <c r="K240" s="6">
        <v>238.52</v>
      </c>
      <c r="L240" s="6"/>
      <c r="M240" s="6">
        <v>0</v>
      </c>
      <c r="N240" s="6">
        <v>50</v>
      </c>
      <c r="O240" s="6">
        <v>0</v>
      </c>
      <c r="P240" s="6">
        <v>0</v>
      </c>
      <c r="Q240" s="6">
        <v>0</v>
      </c>
      <c r="R240" s="6">
        <v>0</v>
      </c>
      <c r="S240" s="6"/>
      <c r="T240" s="6">
        <v>0</v>
      </c>
      <c r="U240" s="6"/>
      <c r="V240" s="6">
        <v>2597.0500000000002</v>
      </c>
      <c r="W240" s="6">
        <v>2450</v>
      </c>
      <c r="X240" s="6">
        <v>2595.46</v>
      </c>
      <c r="Y240" s="513">
        <f>IF(A240&lt;&gt;"",IF(A240=мар17!A240,0,1),IF(AND(B240=мар17!B240,C240=мар17!C240),0,1))</f>
        <v>0</v>
      </c>
      <c r="Z240" s="70" t="str">
        <f t="shared" si="32"/>
        <v>ул. Пятая д.5</v>
      </c>
      <c r="AA240" s="504">
        <f>IF($B240&lt;&gt;"",MAX(AA$7:AA239)+1,0)</f>
        <v>229</v>
      </c>
      <c r="AB240" s="502">
        <f t="shared" si="27"/>
        <v>240</v>
      </c>
      <c r="AC240" s="504">
        <f>1</f>
        <v>1</v>
      </c>
      <c r="AD240" s="103">
        <f t="shared" si="33"/>
        <v>1674.28</v>
      </c>
      <c r="AE240" s="103">
        <f t="shared" si="34"/>
        <v>872.77</v>
      </c>
      <c r="AF240" s="103">
        <f t="shared" si="35"/>
        <v>50.000000000000227</v>
      </c>
      <c r="AG240" s="3"/>
    </row>
    <row r="241" spans="2:33" ht="13.2" x14ac:dyDescent="0.25">
      <c r="B241" s="1" t="str">
        <f>адреса!$G$236</f>
        <v>кв.34</v>
      </c>
      <c r="C241" s="522">
        <f>адреса!$I$236</f>
        <v>50000034</v>
      </c>
      <c r="D241" s="6" t="str">
        <f>адреса!$K$236</f>
        <v>ФИО-5-34</v>
      </c>
      <c r="E241" s="6">
        <v>7317.79</v>
      </c>
      <c r="F241" s="6">
        <v>4043.06</v>
      </c>
      <c r="G241" s="6">
        <v>0</v>
      </c>
      <c r="H241" s="6">
        <v>0</v>
      </c>
      <c r="I241" s="6">
        <v>301.73</v>
      </c>
      <c r="J241" s="6">
        <v>1277.55</v>
      </c>
      <c r="K241" s="6">
        <v>605.66</v>
      </c>
      <c r="L241" s="6"/>
      <c r="M241" s="6">
        <v>0</v>
      </c>
      <c r="N241" s="6">
        <v>50</v>
      </c>
      <c r="O241" s="6">
        <v>0</v>
      </c>
      <c r="P241" s="6">
        <v>0</v>
      </c>
      <c r="Q241" s="6">
        <v>0</v>
      </c>
      <c r="R241" s="6">
        <v>0</v>
      </c>
      <c r="S241" s="6"/>
      <c r="T241" s="6">
        <v>0</v>
      </c>
      <c r="U241" s="6"/>
      <c r="V241" s="6">
        <v>6278</v>
      </c>
      <c r="W241" s="6">
        <v>13598</v>
      </c>
      <c r="X241" s="6">
        <v>-2.21</v>
      </c>
      <c r="Y241" s="513">
        <f>IF(A241&lt;&gt;"",IF(A241=мар17!A241,0,1),IF(AND(B241=мар17!B241,C241=мар17!C241),0,1))</f>
        <v>0</v>
      </c>
      <c r="Z241" s="70" t="str">
        <f t="shared" si="32"/>
        <v>ул. Пятая д.5</v>
      </c>
      <c r="AA241" s="504">
        <f>IF($B241&lt;&gt;"",MAX(AA$7:AA240)+1,0)</f>
        <v>230</v>
      </c>
      <c r="AB241" s="502">
        <f t="shared" si="27"/>
        <v>241</v>
      </c>
      <c r="AC241" s="504">
        <f>1</f>
        <v>1</v>
      </c>
      <c r="AD241" s="103">
        <f t="shared" si="33"/>
        <v>4043.06</v>
      </c>
      <c r="AE241" s="103">
        <f t="shared" si="34"/>
        <v>2184.94</v>
      </c>
      <c r="AF241" s="103">
        <f t="shared" si="35"/>
        <v>50</v>
      </c>
      <c r="AG241" s="3"/>
    </row>
    <row r="242" spans="2:33" ht="13.2" x14ac:dyDescent="0.25">
      <c r="B242" s="1" t="str">
        <f>адреса!$G$237</f>
        <v>кв.35</v>
      </c>
      <c r="C242" s="522">
        <f>адреса!$I$237</f>
        <v>50000035</v>
      </c>
      <c r="D242" s="6" t="str">
        <f>адреса!$K$237</f>
        <v>ФИО-5-35</v>
      </c>
      <c r="E242" s="6">
        <v>60284.76</v>
      </c>
      <c r="F242" s="6">
        <v>2650.32</v>
      </c>
      <c r="G242" s="6">
        <v>0</v>
      </c>
      <c r="H242" s="6">
        <v>0</v>
      </c>
      <c r="I242" s="6">
        <v>116.42</v>
      </c>
      <c r="J242" s="6">
        <v>517.83000000000004</v>
      </c>
      <c r="K242" s="6">
        <v>238.52</v>
      </c>
      <c r="L242" s="6"/>
      <c r="M242" s="6">
        <v>0</v>
      </c>
      <c r="N242" s="6">
        <v>50</v>
      </c>
      <c r="O242" s="6">
        <v>0</v>
      </c>
      <c r="P242" s="6">
        <v>0</v>
      </c>
      <c r="Q242" s="6">
        <v>0</v>
      </c>
      <c r="R242" s="6">
        <v>0</v>
      </c>
      <c r="S242" s="6"/>
      <c r="T242" s="6">
        <v>0</v>
      </c>
      <c r="U242" s="6"/>
      <c r="V242" s="6">
        <v>3573.09</v>
      </c>
      <c r="W242" s="6">
        <v>64000</v>
      </c>
      <c r="X242" s="6">
        <v>-142.15</v>
      </c>
      <c r="Y242" s="513">
        <f>IF(A242&lt;&gt;"",IF(A242=мар17!A242,0,1),IF(AND(B242=мар17!B242,C242=мар17!C242),0,1))</f>
        <v>0</v>
      </c>
      <c r="Z242" s="70" t="str">
        <f t="shared" si="32"/>
        <v>ул. Пятая д.5</v>
      </c>
      <c r="AA242" s="504">
        <f>IF($B242&lt;&gt;"",MAX(AA$7:AA241)+1,0)</f>
        <v>231</v>
      </c>
      <c r="AB242" s="502">
        <f t="shared" si="27"/>
        <v>242</v>
      </c>
      <c r="AC242" s="504">
        <f>1</f>
        <v>1</v>
      </c>
      <c r="AD242" s="103">
        <f t="shared" si="33"/>
        <v>2650.32</v>
      </c>
      <c r="AE242" s="103">
        <f t="shared" si="34"/>
        <v>872.77</v>
      </c>
      <c r="AF242" s="103">
        <f t="shared" si="35"/>
        <v>50</v>
      </c>
      <c r="AG242" s="3"/>
    </row>
    <row r="243" spans="2:33" ht="13.2" x14ac:dyDescent="0.25">
      <c r="B243" s="1" t="str">
        <f>адреса!$G$238</f>
        <v>кв.36</v>
      </c>
      <c r="C243" s="522">
        <f>адреса!$I$238</f>
        <v>50000036</v>
      </c>
      <c r="D243" s="6" t="str">
        <f>адреса!$K$238</f>
        <v>ФИО-5-36</v>
      </c>
      <c r="E243" s="6">
        <v>3785.3</v>
      </c>
      <c r="F243" s="6">
        <v>1696.81</v>
      </c>
      <c r="G243" s="6">
        <v>0</v>
      </c>
      <c r="H243" s="6">
        <v>0</v>
      </c>
      <c r="I243" s="6">
        <v>41.29</v>
      </c>
      <c r="J243" s="6">
        <v>140.1</v>
      </c>
      <c r="K243" s="6">
        <v>76.150000000000006</v>
      </c>
      <c r="L243" s="6"/>
      <c r="M243" s="6">
        <v>0</v>
      </c>
      <c r="N243" s="6">
        <v>50</v>
      </c>
      <c r="O243" s="6">
        <v>0</v>
      </c>
      <c r="P243" s="6">
        <v>0</v>
      </c>
      <c r="Q243" s="6">
        <v>0</v>
      </c>
      <c r="R243" s="6">
        <v>0</v>
      </c>
      <c r="S243" s="6"/>
      <c r="T243" s="6">
        <v>0</v>
      </c>
      <c r="U243" s="6"/>
      <c r="V243" s="6">
        <v>2004.35</v>
      </c>
      <c r="W243" s="6">
        <v>0</v>
      </c>
      <c r="X243" s="6">
        <v>5789.65</v>
      </c>
      <c r="Y243" s="513">
        <f>IF(A243&lt;&gt;"",IF(A243=мар17!A243,0,1),IF(AND(B243=мар17!B243,C243=мар17!C243),0,1))</f>
        <v>0</v>
      </c>
      <c r="Z243" s="70" t="str">
        <f t="shared" si="32"/>
        <v>ул. Пятая д.5</v>
      </c>
      <c r="AA243" s="504">
        <f>IF($B243&lt;&gt;"",MAX(AA$7:AA242)+1,0)</f>
        <v>232</v>
      </c>
      <c r="AB243" s="502">
        <f t="shared" si="27"/>
        <v>243</v>
      </c>
      <c r="AC243" s="504">
        <f>1</f>
        <v>1</v>
      </c>
      <c r="AD243" s="103">
        <f t="shared" si="33"/>
        <v>1696.81</v>
      </c>
      <c r="AE243" s="103">
        <f t="shared" si="34"/>
        <v>257.53999999999996</v>
      </c>
      <c r="AF243" s="103">
        <f t="shared" si="35"/>
        <v>50</v>
      </c>
      <c r="AG243" s="3"/>
    </row>
    <row r="244" spans="2:33" ht="13.2" x14ac:dyDescent="0.25">
      <c r="B244" s="1" t="str">
        <f>адреса!$G$239</f>
        <v>кв.37</v>
      </c>
      <c r="C244" s="522">
        <f>адреса!$I$239</f>
        <v>50000037</v>
      </c>
      <c r="D244" s="6" t="str">
        <f>адреса!$K$239</f>
        <v>ФИО-5-37</v>
      </c>
      <c r="E244" s="6">
        <v>6562.94</v>
      </c>
      <c r="F244" s="6">
        <v>1670.53</v>
      </c>
      <c r="G244" s="6">
        <v>0</v>
      </c>
      <c r="H244" s="6">
        <v>0</v>
      </c>
      <c r="I244" s="6">
        <v>185.68</v>
      </c>
      <c r="J244" s="6">
        <v>283.89999999999998</v>
      </c>
      <c r="K244" s="6">
        <v>275.3</v>
      </c>
      <c r="L244" s="6"/>
      <c r="M244" s="6">
        <v>0</v>
      </c>
      <c r="N244" s="6">
        <v>50</v>
      </c>
      <c r="O244" s="6">
        <v>0</v>
      </c>
      <c r="P244" s="6">
        <v>0</v>
      </c>
      <c r="Q244" s="6">
        <v>0</v>
      </c>
      <c r="R244" s="6">
        <v>0</v>
      </c>
      <c r="S244" s="6"/>
      <c r="T244" s="6">
        <v>0</v>
      </c>
      <c r="U244" s="6"/>
      <c r="V244" s="6">
        <v>2465.41</v>
      </c>
      <c r="W244" s="6">
        <v>6562.94</v>
      </c>
      <c r="X244" s="6">
        <v>2465.41</v>
      </c>
      <c r="Y244" s="513">
        <f>IF(A244&lt;&gt;"",IF(A244=мар17!A244,0,1),IF(AND(B244=мар17!B244,C244=мар17!C244),0,1))</f>
        <v>0</v>
      </c>
      <c r="Z244" s="70" t="str">
        <f t="shared" si="32"/>
        <v>ул. Пятая д.5</v>
      </c>
      <c r="AA244" s="504">
        <f>IF($B244&lt;&gt;"",MAX(AA$7:AA243)+1,0)</f>
        <v>233</v>
      </c>
      <c r="AB244" s="502">
        <f t="shared" si="27"/>
        <v>244</v>
      </c>
      <c r="AC244" s="504">
        <f>1</f>
        <v>1</v>
      </c>
      <c r="AD244" s="103">
        <f t="shared" si="33"/>
        <v>1670.53</v>
      </c>
      <c r="AE244" s="103">
        <f t="shared" si="34"/>
        <v>744.88</v>
      </c>
      <c r="AF244" s="103">
        <f t="shared" si="35"/>
        <v>49.999999999999886</v>
      </c>
      <c r="AG244" s="3"/>
    </row>
    <row r="245" spans="2:33" ht="13.2" x14ac:dyDescent="0.25">
      <c r="B245" s="1" t="str">
        <f>адреса!$G$240</f>
        <v>кв.38</v>
      </c>
      <c r="C245" s="522">
        <f>адреса!$I$240</f>
        <v>50000038</v>
      </c>
      <c r="D245" s="6" t="str">
        <f>адреса!$K$240</f>
        <v>ФИО-5-38</v>
      </c>
      <c r="E245" s="6">
        <v>9799.7099999999991</v>
      </c>
      <c r="F245" s="6">
        <v>4043.06</v>
      </c>
      <c r="G245" s="6">
        <v>0</v>
      </c>
      <c r="H245" s="6">
        <v>0</v>
      </c>
      <c r="I245" s="6">
        <v>195.24</v>
      </c>
      <c r="J245" s="6">
        <v>950.5</v>
      </c>
      <c r="K245" s="6">
        <v>415.92</v>
      </c>
      <c r="L245" s="6"/>
      <c r="M245" s="6">
        <v>0</v>
      </c>
      <c r="N245" s="6">
        <v>50</v>
      </c>
      <c r="O245" s="6">
        <v>0</v>
      </c>
      <c r="P245" s="6">
        <v>0</v>
      </c>
      <c r="Q245" s="6">
        <v>0</v>
      </c>
      <c r="R245" s="6">
        <v>0</v>
      </c>
      <c r="S245" s="6"/>
      <c r="T245" s="6">
        <v>0</v>
      </c>
      <c r="U245" s="6"/>
      <c r="V245" s="6">
        <v>5654.72</v>
      </c>
      <c r="W245" s="6">
        <v>0</v>
      </c>
      <c r="X245" s="6">
        <v>15454.43</v>
      </c>
      <c r="Y245" s="513">
        <f>IF(A245&lt;&gt;"",IF(A245=мар17!A245,0,1),IF(AND(B245=мар17!B245,C245=мар17!C245),0,1))</f>
        <v>0</v>
      </c>
      <c r="Z245" s="70" t="str">
        <f t="shared" si="32"/>
        <v>ул. Пятая д.5</v>
      </c>
      <c r="AA245" s="504">
        <f>IF($B245&lt;&gt;"",MAX(AA$7:AA244)+1,0)</f>
        <v>234</v>
      </c>
      <c r="AB245" s="502">
        <f t="shared" si="27"/>
        <v>245</v>
      </c>
      <c r="AC245" s="504">
        <f>1</f>
        <v>1</v>
      </c>
      <c r="AD245" s="103">
        <f t="shared" si="33"/>
        <v>4043.06</v>
      </c>
      <c r="AE245" s="103">
        <f t="shared" si="34"/>
        <v>1561.66</v>
      </c>
      <c r="AF245" s="103">
        <f t="shared" si="35"/>
        <v>50.000000000000227</v>
      </c>
      <c r="AG245" s="3"/>
    </row>
    <row r="246" spans="2:33" ht="13.2" x14ac:dyDescent="0.25">
      <c r="B246" s="1" t="str">
        <f>адреса!$G$241</f>
        <v>кв.39</v>
      </c>
      <c r="C246" s="522">
        <f>адреса!$I$241</f>
        <v>50000039</v>
      </c>
      <c r="D246" s="6" t="str">
        <f>адреса!$K$241</f>
        <v>ФИО-5-39</v>
      </c>
      <c r="E246" s="6">
        <v>23484.66</v>
      </c>
      <c r="F246" s="6">
        <v>2650.32</v>
      </c>
      <c r="G246" s="6">
        <v>0</v>
      </c>
      <c r="H246" s="6">
        <v>0</v>
      </c>
      <c r="I246" s="6">
        <v>116.42</v>
      </c>
      <c r="J246" s="6">
        <v>517.83000000000004</v>
      </c>
      <c r="K246" s="6">
        <v>238.52</v>
      </c>
      <c r="L246" s="6"/>
      <c r="M246" s="6">
        <v>0</v>
      </c>
      <c r="N246" s="6">
        <v>50</v>
      </c>
      <c r="O246" s="6">
        <v>0</v>
      </c>
      <c r="P246" s="6">
        <v>0</v>
      </c>
      <c r="Q246" s="6">
        <v>0</v>
      </c>
      <c r="R246" s="6">
        <v>0</v>
      </c>
      <c r="S246" s="6"/>
      <c r="T246" s="6">
        <v>0</v>
      </c>
      <c r="U246" s="6"/>
      <c r="V246" s="6">
        <v>3573.09</v>
      </c>
      <c r="W246" s="6">
        <v>0</v>
      </c>
      <c r="X246" s="6">
        <v>27057.75</v>
      </c>
      <c r="Y246" s="513">
        <f>IF(A246&lt;&gt;"",IF(A246=мар17!A246,0,1),IF(AND(B246=мар17!B246,C246=мар17!C246),0,1))</f>
        <v>0</v>
      </c>
      <c r="Z246" s="70" t="str">
        <f t="shared" si="32"/>
        <v>ул. Пятая д.5</v>
      </c>
      <c r="AA246" s="504">
        <f>IF($B246&lt;&gt;"",MAX(AA$7:AA245)+1,0)</f>
        <v>235</v>
      </c>
      <c r="AB246" s="502">
        <f t="shared" si="27"/>
        <v>246</v>
      </c>
      <c r="AC246" s="504">
        <f>1</f>
        <v>1</v>
      </c>
      <c r="AD246" s="103">
        <f t="shared" si="33"/>
        <v>2650.32</v>
      </c>
      <c r="AE246" s="103">
        <f t="shared" si="34"/>
        <v>872.77</v>
      </c>
      <c r="AF246" s="103">
        <f t="shared" si="35"/>
        <v>50</v>
      </c>
      <c r="AG246" s="3"/>
    </row>
    <row r="247" spans="2:33" ht="13.2" x14ac:dyDescent="0.25">
      <c r="B247" s="1" t="str">
        <f>адреса!$G$242</f>
        <v>кв.40</v>
      </c>
      <c r="C247" s="522">
        <f>адреса!$I$242</f>
        <v>50000040</v>
      </c>
      <c r="D247" s="6" t="str">
        <f>адреса!$K$242</f>
        <v>ФИО-5-40</v>
      </c>
      <c r="E247" s="6">
        <v>2481.2399999999998</v>
      </c>
      <c r="F247" s="6">
        <v>1696.81</v>
      </c>
      <c r="G247" s="6">
        <v>0</v>
      </c>
      <c r="H247" s="6">
        <v>0</v>
      </c>
      <c r="I247" s="6">
        <v>139.26</v>
      </c>
      <c r="J247" s="6">
        <v>709.75</v>
      </c>
      <c r="K247" s="6">
        <v>302.83</v>
      </c>
      <c r="L247" s="6"/>
      <c r="M247" s="6">
        <v>0</v>
      </c>
      <c r="N247" s="6">
        <v>50</v>
      </c>
      <c r="O247" s="6">
        <v>0</v>
      </c>
      <c r="P247" s="6">
        <v>0</v>
      </c>
      <c r="Q247" s="6">
        <v>0</v>
      </c>
      <c r="R247" s="6">
        <v>0</v>
      </c>
      <c r="S247" s="6"/>
      <c r="T247" s="6">
        <v>0</v>
      </c>
      <c r="U247" s="6"/>
      <c r="V247" s="6">
        <v>2898.65</v>
      </c>
      <c r="W247" s="6">
        <v>0</v>
      </c>
      <c r="X247" s="6">
        <v>5379.89</v>
      </c>
      <c r="Y247" s="513">
        <f>IF(A247&lt;&gt;"",IF(A247=мар17!A247,0,1),IF(AND(B247=мар17!B247,C247=мар17!C247),0,1))</f>
        <v>0</v>
      </c>
      <c r="Z247" s="70" t="str">
        <f t="shared" si="32"/>
        <v>ул. Пятая д.5</v>
      </c>
      <c r="AA247" s="504">
        <f>IF($B247&lt;&gt;"",MAX(AA$7:AA246)+1,0)</f>
        <v>236</v>
      </c>
      <c r="AB247" s="502">
        <f t="shared" si="27"/>
        <v>247</v>
      </c>
      <c r="AC247" s="504">
        <f>1</f>
        <v>1</v>
      </c>
      <c r="AD247" s="103">
        <f t="shared" si="33"/>
        <v>1696.81</v>
      </c>
      <c r="AE247" s="103">
        <f t="shared" si="34"/>
        <v>1151.8399999999999</v>
      </c>
      <c r="AF247" s="103">
        <f t="shared" si="35"/>
        <v>50.000000000000227</v>
      </c>
      <c r="AG247" s="3"/>
    </row>
    <row r="248" spans="2:33" ht="13.2" x14ac:dyDescent="0.25">
      <c r="B248" s="1" t="str">
        <f>адреса!$G$243</f>
        <v>кв.41</v>
      </c>
      <c r="C248" s="522">
        <f>адреса!$I$243</f>
        <v>50000041</v>
      </c>
      <c r="D248" s="6" t="str">
        <f>адреса!$K$243</f>
        <v>ФИО-5-41</v>
      </c>
      <c r="E248" s="6">
        <v>20914.349999999999</v>
      </c>
      <c r="F248" s="6">
        <v>1670.53</v>
      </c>
      <c r="G248" s="6">
        <v>0</v>
      </c>
      <c r="H248" s="6">
        <v>0</v>
      </c>
      <c r="I248" s="6">
        <v>646.67999999999995</v>
      </c>
      <c r="J248" s="6">
        <v>762.56</v>
      </c>
      <c r="K248" s="6">
        <v>914.93</v>
      </c>
      <c r="L248" s="6"/>
      <c r="M248" s="6">
        <v>0</v>
      </c>
      <c r="N248" s="6">
        <v>50</v>
      </c>
      <c r="O248" s="6">
        <v>0</v>
      </c>
      <c r="P248" s="6">
        <v>0</v>
      </c>
      <c r="Q248" s="6">
        <v>0</v>
      </c>
      <c r="R248" s="6">
        <v>0</v>
      </c>
      <c r="S248" s="6"/>
      <c r="T248" s="6">
        <v>0</v>
      </c>
      <c r="U248" s="6"/>
      <c r="V248" s="6">
        <v>4044.7</v>
      </c>
      <c r="W248" s="6">
        <v>13780</v>
      </c>
      <c r="X248" s="6">
        <v>11179.05</v>
      </c>
      <c r="Y248" s="513">
        <f>IF(A248&lt;&gt;"",IF(A248=мар17!A248,0,1),IF(AND(B248=мар17!B248,C248=мар17!C248),0,1))</f>
        <v>0</v>
      </c>
      <c r="Z248" s="70" t="str">
        <f t="shared" si="32"/>
        <v>ул. Пятая д.5</v>
      </c>
      <c r="AA248" s="504">
        <f>IF($B248&lt;&gt;"",MAX(AA$7:AA247)+1,0)</f>
        <v>237</v>
      </c>
      <c r="AB248" s="502">
        <f t="shared" si="27"/>
        <v>248</v>
      </c>
      <c r="AC248" s="504">
        <f>1</f>
        <v>1</v>
      </c>
      <c r="AD248" s="103">
        <f t="shared" si="33"/>
        <v>1670.53</v>
      </c>
      <c r="AE248" s="103">
        <f t="shared" si="34"/>
        <v>2324.1699999999996</v>
      </c>
      <c r="AF248" s="103">
        <f t="shared" si="35"/>
        <v>50.000000000000455</v>
      </c>
      <c r="AG248" s="3"/>
    </row>
    <row r="249" spans="2:33" ht="13.2" x14ac:dyDescent="0.25">
      <c r="B249" s="1" t="str">
        <f>адреса!$G$244</f>
        <v>кв.42</v>
      </c>
      <c r="C249" s="522">
        <f>адреса!$I$244</f>
        <v>50000042</v>
      </c>
      <c r="D249" s="6" t="str">
        <f>адреса!$K$244</f>
        <v>ФИО-5-42</v>
      </c>
      <c r="E249" s="6">
        <v>53555.95</v>
      </c>
      <c r="F249" s="6">
        <v>4043.06</v>
      </c>
      <c r="G249" s="6">
        <v>0</v>
      </c>
      <c r="H249" s="6">
        <v>0</v>
      </c>
      <c r="I249" s="6">
        <v>116.42</v>
      </c>
      <c r="J249" s="6">
        <v>517.83000000000004</v>
      </c>
      <c r="K249" s="6">
        <v>238.52</v>
      </c>
      <c r="L249" s="6"/>
      <c r="M249" s="6">
        <v>0</v>
      </c>
      <c r="N249" s="6">
        <v>50</v>
      </c>
      <c r="O249" s="6">
        <v>0</v>
      </c>
      <c r="P249" s="6">
        <v>0</v>
      </c>
      <c r="Q249" s="6">
        <v>0</v>
      </c>
      <c r="R249" s="6">
        <v>0</v>
      </c>
      <c r="S249" s="6"/>
      <c r="T249" s="6">
        <v>0</v>
      </c>
      <c r="U249" s="6"/>
      <c r="V249" s="6">
        <v>4965.83</v>
      </c>
      <c r="W249" s="6">
        <v>23369.45</v>
      </c>
      <c r="X249" s="6">
        <v>35152.33</v>
      </c>
      <c r="Y249" s="513">
        <f>IF(A249&lt;&gt;"",IF(A249=мар17!A249,0,1),IF(AND(B249=мар17!B249,C249=мар17!C249),0,1))</f>
        <v>0</v>
      </c>
      <c r="Z249" s="70" t="str">
        <f t="shared" si="32"/>
        <v>ул. Пятая д.5</v>
      </c>
      <c r="AA249" s="504">
        <f>IF($B249&lt;&gt;"",MAX(AA$7:AA248)+1,0)</f>
        <v>238</v>
      </c>
      <c r="AB249" s="502">
        <f t="shared" si="27"/>
        <v>249</v>
      </c>
      <c r="AC249" s="504">
        <f>1</f>
        <v>1</v>
      </c>
      <c r="AD249" s="103">
        <f t="shared" si="33"/>
        <v>4043.06</v>
      </c>
      <c r="AE249" s="103">
        <f t="shared" si="34"/>
        <v>872.77</v>
      </c>
      <c r="AF249" s="103">
        <f t="shared" si="35"/>
        <v>50</v>
      </c>
      <c r="AG249" s="3"/>
    </row>
    <row r="250" spans="2:33" ht="13.2" x14ac:dyDescent="0.25">
      <c r="B250" s="1" t="str">
        <f>адреса!$G$245</f>
        <v>кв.43</v>
      </c>
      <c r="C250" s="522">
        <f>адреса!$I$245</f>
        <v>50000043</v>
      </c>
      <c r="D250" s="6" t="str">
        <f>адреса!$K$245</f>
        <v>ФИО-5-43</v>
      </c>
      <c r="E250" s="6">
        <v>45017.38</v>
      </c>
      <c r="F250" s="6">
        <v>2650.32</v>
      </c>
      <c r="G250" s="6">
        <v>0</v>
      </c>
      <c r="H250" s="6">
        <v>0</v>
      </c>
      <c r="I250" s="6">
        <v>0</v>
      </c>
      <c r="J250" s="6">
        <v>0</v>
      </c>
      <c r="K250" s="6">
        <v>0</v>
      </c>
      <c r="L250" s="6"/>
      <c r="M250" s="6">
        <v>0</v>
      </c>
      <c r="N250" s="6">
        <v>50</v>
      </c>
      <c r="O250" s="6">
        <v>0</v>
      </c>
      <c r="P250" s="6">
        <v>0</v>
      </c>
      <c r="Q250" s="6">
        <v>0</v>
      </c>
      <c r="R250" s="6">
        <v>0</v>
      </c>
      <c r="S250" s="6"/>
      <c r="T250" s="6">
        <v>0</v>
      </c>
      <c r="U250" s="6"/>
      <c r="V250" s="6">
        <v>2700.32</v>
      </c>
      <c r="W250" s="6">
        <v>0</v>
      </c>
      <c r="X250" s="6">
        <v>47717.7</v>
      </c>
      <c r="Y250" s="513">
        <f>IF(A250&lt;&gt;"",IF(A250=мар17!A250,0,1),IF(AND(B250=мар17!B250,C250=мар17!C250),0,1))</f>
        <v>0</v>
      </c>
      <c r="Z250" s="70" t="str">
        <f t="shared" si="32"/>
        <v>ул. Пятая д.5</v>
      </c>
      <c r="AA250" s="504">
        <f>IF($B250&lt;&gt;"",MAX(AA$7:AA249)+1,0)</f>
        <v>239</v>
      </c>
      <c r="AB250" s="502">
        <f t="shared" si="27"/>
        <v>250</v>
      </c>
      <c r="AC250" s="504">
        <f>1</f>
        <v>1</v>
      </c>
      <c r="AD250" s="103">
        <f t="shared" si="33"/>
        <v>2650.32</v>
      </c>
      <c r="AE250" s="103">
        <f t="shared" si="34"/>
        <v>0</v>
      </c>
      <c r="AF250" s="103">
        <f t="shared" si="35"/>
        <v>50</v>
      </c>
      <c r="AG250" s="3"/>
    </row>
    <row r="251" spans="2:33" ht="13.2" x14ac:dyDescent="0.25">
      <c r="B251" s="1" t="str">
        <f>адреса!$G$246</f>
        <v>кв.44</v>
      </c>
      <c r="C251" s="522">
        <f>адреса!$I$246</f>
        <v>50000044</v>
      </c>
      <c r="D251" s="6" t="str">
        <f>адреса!$K$246</f>
        <v>ФИО-5-44</v>
      </c>
      <c r="E251" s="6">
        <v>24444.63</v>
      </c>
      <c r="F251" s="6">
        <v>1696.81</v>
      </c>
      <c r="G251" s="6">
        <v>0</v>
      </c>
      <c r="H251" s="6">
        <v>0</v>
      </c>
      <c r="I251" s="6">
        <v>116.42</v>
      </c>
      <c r="J251" s="6">
        <v>517.83000000000004</v>
      </c>
      <c r="K251" s="6">
        <v>238.52</v>
      </c>
      <c r="L251" s="6"/>
      <c r="M251" s="6">
        <v>0</v>
      </c>
      <c r="N251" s="6">
        <v>50</v>
      </c>
      <c r="O251" s="6">
        <v>0</v>
      </c>
      <c r="P251" s="6">
        <v>0</v>
      </c>
      <c r="Q251" s="6">
        <v>0</v>
      </c>
      <c r="R251" s="6">
        <v>0</v>
      </c>
      <c r="S251" s="6"/>
      <c r="T251" s="6">
        <v>0</v>
      </c>
      <c r="U251" s="6"/>
      <c r="V251" s="6">
        <v>2619.58</v>
      </c>
      <c r="W251" s="6">
        <v>0</v>
      </c>
      <c r="X251" s="6">
        <v>27064.21</v>
      </c>
      <c r="Y251" s="513">
        <f>IF(A251&lt;&gt;"",IF(A251=мар17!A251,0,1),IF(AND(B251=мар17!B251,C251=мар17!C251),0,1))</f>
        <v>0</v>
      </c>
      <c r="Z251" s="70" t="str">
        <f t="shared" si="32"/>
        <v>ул. Пятая д.5</v>
      </c>
      <c r="AA251" s="504">
        <f>IF($B251&lt;&gt;"",MAX(AA$7:AA250)+1,0)</f>
        <v>240</v>
      </c>
      <c r="AB251" s="502">
        <f t="shared" si="27"/>
        <v>251</v>
      </c>
      <c r="AC251" s="504">
        <f>1</f>
        <v>1</v>
      </c>
      <c r="AD251" s="103">
        <f t="shared" si="33"/>
        <v>1696.81</v>
      </c>
      <c r="AE251" s="103">
        <f t="shared" si="34"/>
        <v>872.77</v>
      </c>
      <c r="AF251" s="103">
        <f t="shared" si="35"/>
        <v>50</v>
      </c>
      <c r="AG251" s="3"/>
    </row>
    <row r="252" spans="2:33" ht="13.2" x14ac:dyDescent="0.25">
      <c r="B252" s="1" t="str">
        <f>адреса!$G$247</f>
        <v>кв.45</v>
      </c>
      <c r="C252" s="522">
        <f>адреса!$I$247</f>
        <v>50000045</v>
      </c>
      <c r="D252" s="6" t="str">
        <f>адреса!$K$247</f>
        <v>ФИО-5-45</v>
      </c>
      <c r="E252" s="6">
        <v>39312.61</v>
      </c>
      <c r="F252" s="6">
        <v>1670.53</v>
      </c>
      <c r="G252" s="6">
        <v>0</v>
      </c>
      <c r="H252" s="6">
        <v>0</v>
      </c>
      <c r="I252" s="6">
        <v>163.03</v>
      </c>
      <c r="J252" s="6">
        <v>452.68</v>
      </c>
      <c r="K252" s="6">
        <v>281.16000000000003</v>
      </c>
      <c r="L252" s="6"/>
      <c r="M252" s="6">
        <v>0</v>
      </c>
      <c r="N252" s="6">
        <v>50</v>
      </c>
      <c r="O252" s="6">
        <v>0</v>
      </c>
      <c r="P252" s="6">
        <v>0</v>
      </c>
      <c r="Q252" s="6">
        <v>0</v>
      </c>
      <c r="R252" s="6">
        <v>0</v>
      </c>
      <c r="S252" s="6"/>
      <c r="T252" s="6">
        <v>0</v>
      </c>
      <c r="U252" s="6"/>
      <c r="V252" s="6">
        <v>2617.4</v>
      </c>
      <c r="W252" s="6">
        <v>3000</v>
      </c>
      <c r="X252" s="6">
        <v>38930.01</v>
      </c>
      <c r="Y252" s="513">
        <f>IF(A252&lt;&gt;"",IF(A252=мар17!A252,0,1),IF(AND(B252=мар17!B252,C252=мар17!C252),0,1))</f>
        <v>0</v>
      </c>
      <c r="Z252" s="70" t="str">
        <f t="shared" si="32"/>
        <v>ул. Пятая д.5</v>
      </c>
      <c r="AA252" s="504">
        <f>IF($B252&lt;&gt;"",MAX(AA$7:AA251)+1,0)</f>
        <v>241</v>
      </c>
      <c r="AB252" s="502">
        <f t="shared" si="27"/>
        <v>252</v>
      </c>
      <c r="AC252" s="504">
        <f>1</f>
        <v>1</v>
      </c>
      <c r="AD252" s="103">
        <f t="shared" si="33"/>
        <v>1670.53</v>
      </c>
      <c r="AE252" s="103">
        <f t="shared" si="34"/>
        <v>896.87000000000012</v>
      </c>
      <c r="AF252" s="103">
        <f t="shared" si="35"/>
        <v>50</v>
      </c>
      <c r="AG252" s="3"/>
    </row>
    <row r="253" spans="2:33" ht="13.2" x14ac:dyDescent="0.25">
      <c r="B253" s="1" t="str">
        <f>адреса!$G$248</f>
        <v>кв.46</v>
      </c>
      <c r="C253" s="522">
        <f>адреса!$I$248</f>
        <v>50000046</v>
      </c>
      <c r="D253" s="6" t="str">
        <f>адреса!$K$248</f>
        <v>ФИО-5-46</v>
      </c>
      <c r="E253" s="6">
        <v>5817.44</v>
      </c>
      <c r="F253" s="6">
        <v>4043.06</v>
      </c>
      <c r="G253" s="6">
        <v>0</v>
      </c>
      <c r="H253" s="6">
        <v>0</v>
      </c>
      <c r="I253" s="6">
        <v>116.42</v>
      </c>
      <c r="J253" s="6">
        <v>517.83000000000004</v>
      </c>
      <c r="K253" s="6">
        <v>238.52</v>
      </c>
      <c r="L253" s="6"/>
      <c r="M253" s="6">
        <v>0</v>
      </c>
      <c r="N253" s="6">
        <v>50</v>
      </c>
      <c r="O253" s="6">
        <v>0</v>
      </c>
      <c r="P253" s="6">
        <v>0</v>
      </c>
      <c r="Q253" s="6">
        <v>0</v>
      </c>
      <c r="R253" s="6">
        <v>0</v>
      </c>
      <c r="S253" s="6"/>
      <c r="T253" s="6">
        <v>0</v>
      </c>
      <c r="U253" s="6"/>
      <c r="V253" s="6">
        <v>4965.83</v>
      </c>
      <c r="W253" s="6">
        <v>0</v>
      </c>
      <c r="X253" s="6">
        <v>10783.27</v>
      </c>
      <c r="Y253" s="513">
        <f>IF(A253&lt;&gt;"",IF(A253=мар17!A253,0,1),IF(AND(B253=мар17!B253,C253=мар17!C253),0,1))</f>
        <v>0</v>
      </c>
      <c r="Z253" s="70" t="str">
        <f t="shared" si="32"/>
        <v>ул. Пятая д.5</v>
      </c>
      <c r="AA253" s="504">
        <f>IF($B253&lt;&gt;"",MAX(AA$7:AA252)+1,0)</f>
        <v>242</v>
      </c>
      <c r="AB253" s="502">
        <f t="shared" si="27"/>
        <v>253</v>
      </c>
      <c r="AC253" s="504">
        <f>1</f>
        <v>1</v>
      </c>
      <c r="AD253" s="103">
        <f t="shared" si="33"/>
        <v>4043.06</v>
      </c>
      <c r="AE253" s="103">
        <f t="shared" si="34"/>
        <v>872.77</v>
      </c>
      <c r="AF253" s="103">
        <f t="shared" si="35"/>
        <v>50</v>
      </c>
      <c r="AG253" s="3"/>
    </row>
    <row r="254" spans="2:33" ht="13.2" x14ac:dyDescent="0.25">
      <c r="B254" s="1" t="str">
        <f>адреса!$G$249</f>
        <v>кв.47</v>
      </c>
      <c r="C254" s="522">
        <f>адреса!$I$249</f>
        <v>50000047</v>
      </c>
      <c r="D254" s="6" t="str">
        <f>адреса!$K$249</f>
        <v>ФИО-5-47</v>
      </c>
      <c r="E254" s="6">
        <v>5304.16</v>
      </c>
      <c r="F254" s="6">
        <v>2639.06</v>
      </c>
      <c r="G254" s="6">
        <v>0</v>
      </c>
      <c r="H254" s="6">
        <v>0</v>
      </c>
      <c r="I254" s="6">
        <v>232.1</v>
      </c>
      <c r="J254" s="6">
        <v>1135.5999999999999</v>
      </c>
      <c r="K254" s="6">
        <v>495.54</v>
      </c>
      <c r="L254" s="6"/>
      <c r="M254" s="6">
        <v>0</v>
      </c>
      <c r="N254" s="6">
        <v>50</v>
      </c>
      <c r="O254" s="6">
        <v>0</v>
      </c>
      <c r="P254" s="6">
        <v>0</v>
      </c>
      <c r="Q254" s="6">
        <v>0</v>
      </c>
      <c r="R254" s="6">
        <v>0</v>
      </c>
      <c r="S254" s="6"/>
      <c r="T254" s="6">
        <v>0</v>
      </c>
      <c r="U254" s="6"/>
      <c r="V254" s="6">
        <v>4552.3</v>
      </c>
      <c r="W254" s="6">
        <v>8261.7999999999993</v>
      </c>
      <c r="X254" s="6">
        <v>1594.66</v>
      </c>
      <c r="Y254" s="513">
        <f>IF(A254&lt;&gt;"",IF(A254=мар17!A254,0,1),IF(AND(B254=мар17!B254,C254=мар17!C254),0,1))</f>
        <v>0</v>
      </c>
      <c r="Z254" s="70" t="str">
        <f t="shared" si="32"/>
        <v>ул. Пятая д.5</v>
      </c>
      <c r="AA254" s="504">
        <f>IF($B254&lt;&gt;"",MAX(AA$7:AA253)+1,0)</f>
        <v>243</v>
      </c>
      <c r="AB254" s="502">
        <f t="shared" si="27"/>
        <v>254</v>
      </c>
      <c r="AC254" s="504">
        <f>1</f>
        <v>1</v>
      </c>
      <c r="AD254" s="103">
        <f t="shared" si="33"/>
        <v>2639.06</v>
      </c>
      <c r="AE254" s="103">
        <f t="shared" si="34"/>
        <v>1863.2399999999998</v>
      </c>
      <c r="AF254" s="103">
        <f t="shared" si="35"/>
        <v>50.000000000000455</v>
      </c>
      <c r="AG254" s="3"/>
    </row>
    <row r="255" spans="2:33" ht="13.2" x14ac:dyDescent="0.25">
      <c r="B255" s="1" t="str">
        <f>адреса!$G$250</f>
        <v>кв.48</v>
      </c>
      <c r="C255" s="522">
        <f>адреса!$I$250</f>
        <v>50000048</v>
      </c>
      <c r="D255" s="6" t="str">
        <f>адреса!$K$250</f>
        <v>ФИО-5-48</v>
      </c>
      <c r="E255" s="6">
        <v>3109.39</v>
      </c>
      <c r="F255" s="6">
        <v>1685.55</v>
      </c>
      <c r="G255" s="6">
        <v>0</v>
      </c>
      <c r="H255" s="6">
        <v>0</v>
      </c>
      <c r="I255" s="6">
        <v>23.21</v>
      </c>
      <c r="J255" s="6">
        <v>283.89999999999998</v>
      </c>
      <c r="K255" s="6">
        <v>82.59</v>
      </c>
      <c r="L255" s="6"/>
      <c r="M255" s="6">
        <v>0</v>
      </c>
      <c r="N255" s="6">
        <v>50</v>
      </c>
      <c r="O255" s="6">
        <v>0</v>
      </c>
      <c r="P255" s="6">
        <v>0</v>
      </c>
      <c r="Q255" s="6">
        <v>0</v>
      </c>
      <c r="R255" s="6">
        <v>0</v>
      </c>
      <c r="S255" s="6"/>
      <c r="T255" s="6">
        <v>0</v>
      </c>
      <c r="U255" s="6"/>
      <c r="V255" s="6">
        <v>2125.25</v>
      </c>
      <c r="W255" s="6">
        <v>3109.39</v>
      </c>
      <c r="X255" s="6">
        <v>2125.25</v>
      </c>
      <c r="Y255" s="513">
        <f>IF(A255&lt;&gt;"",IF(A255=мар17!A255,0,1),IF(AND(B255=мар17!B255,C255=мар17!C255),0,1))</f>
        <v>0</v>
      </c>
      <c r="Z255" s="70" t="str">
        <f t="shared" si="32"/>
        <v>ул. Пятая д.5</v>
      </c>
      <c r="AA255" s="504">
        <f>IF($B255&lt;&gt;"",MAX(AA$7:AA254)+1,0)</f>
        <v>244</v>
      </c>
      <c r="AB255" s="502">
        <f t="shared" si="27"/>
        <v>255</v>
      </c>
      <c r="AC255" s="504">
        <f>1</f>
        <v>1</v>
      </c>
      <c r="AD255" s="103">
        <f t="shared" si="33"/>
        <v>1685.55</v>
      </c>
      <c r="AE255" s="103">
        <f t="shared" si="34"/>
        <v>389.69999999999993</v>
      </c>
      <c r="AF255" s="103">
        <f t="shared" si="35"/>
        <v>50.000000000000114</v>
      </c>
      <c r="AG255" s="3"/>
    </row>
    <row r="256" spans="2:33" ht="13.2" x14ac:dyDescent="0.25">
      <c r="B256" s="1" t="str">
        <f>адреса!$G$251</f>
        <v>кв.49</v>
      </c>
      <c r="C256" s="522">
        <f>адреса!$I$251</f>
        <v>50000049</v>
      </c>
      <c r="D256" s="6" t="str">
        <f>адреса!$K$251</f>
        <v>ФИО-5-49</v>
      </c>
      <c r="E256" s="6">
        <v>12034.99</v>
      </c>
      <c r="F256" s="6">
        <v>1663.02</v>
      </c>
      <c r="G256" s="6">
        <v>0</v>
      </c>
      <c r="H256" s="6">
        <v>0</v>
      </c>
      <c r="I256" s="6">
        <v>116.42</v>
      </c>
      <c r="J256" s="6">
        <v>517.83000000000004</v>
      </c>
      <c r="K256" s="6">
        <v>238.52</v>
      </c>
      <c r="L256" s="6"/>
      <c r="M256" s="6">
        <v>0</v>
      </c>
      <c r="N256" s="6">
        <v>50</v>
      </c>
      <c r="O256" s="6">
        <v>0</v>
      </c>
      <c r="P256" s="6">
        <v>0</v>
      </c>
      <c r="Q256" s="6">
        <v>0</v>
      </c>
      <c r="R256" s="6">
        <v>0</v>
      </c>
      <c r="S256" s="6"/>
      <c r="T256" s="6">
        <v>0</v>
      </c>
      <c r="U256" s="6"/>
      <c r="V256" s="6">
        <v>2585.79</v>
      </c>
      <c r="W256" s="6">
        <v>0</v>
      </c>
      <c r="X256" s="6">
        <v>14620.78</v>
      </c>
      <c r="Y256" s="513">
        <f>IF(A256&lt;&gt;"",IF(A256=мар17!A256,0,1),IF(AND(B256=мар17!B256,C256=мар17!C256),0,1))</f>
        <v>0</v>
      </c>
      <c r="Z256" s="70" t="str">
        <f t="shared" si="32"/>
        <v>ул. Пятая д.5</v>
      </c>
      <c r="AA256" s="504">
        <f>IF($B256&lt;&gt;"",MAX(AA$7:AA255)+1,0)</f>
        <v>245</v>
      </c>
      <c r="AB256" s="502">
        <f t="shared" si="27"/>
        <v>256</v>
      </c>
      <c r="AC256" s="504">
        <f>1</f>
        <v>1</v>
      </c>
      <c r="AD256" s="103">
        <f t="shared" si="33"/>
        <v>1663.02</v>
      </c>
      <c r="AE256" s="103">
        <f t="shared" si="34"/>
        <v>872.77</v>
      </c>
      <c r="AF256" s="103">
        <f t="shared" si="35"/>
        <v>50</v>
      </c>
      <c r="AG256" s="3"/>
    </row>
    <row r="257" spans="2:33" ht="13.2" x14ac:dyDescent="0.25">
      <c r="B257" s="1" t="str">
        <f>адреса!$G$252</f>
        <v>кв.50</v>
      </c>
      <c r="C257" s="522">
        <f>адреса!$I$252</f>
        <v>50000050</v>
      </c>
      <c r="D257" s="6" t="str">
        <f>адреса!$K$252</f>
        <v>ФИО-5-50</v>
      </c>
      <c r="E257" s="6">
        <v>21606.47</v>
      </c>
      <c r="F257" s="6">
        <v>4043.06</v>
      </c>
      <c r="G257" s="6">
        <v>0</v>
      </c>
      <c r="H257" s="6">
        <v>0</v>
      </c>
      <c r="I257" s="6">
        <v>1370.11</v>
      </c>
      <c r="J257" s="6">
        <v>4977.4799999999996</v>
      </c>
      <c r="K257" s="6">
        <v>2590.46</v>
      </c>
      <c r="L257" s="6"/>
      <c r="M257" s="6">
        <v>0</v>
      </c>
      <c r="N257" s="6">
        <v>50</v>
      </c>
      <c r="O257" s="6">
        <v>0</v>
      </c>
      <c r="P257" s="6">
        <v>0</v>
      </c>
      <c r="Q257" s="6">
        <v>0</v>
      </c>
      <c r="R257" s="6">
        <v>0</v>
      </c>
      <c r="S257" s="6"/>
      <c r="T257" s="6">
        <v>0</v>
      </c>
      <c r="U257" s="6"/>
      <c r="V257" s="6">
        <v>13031.11</v>
      </c>
      <c r="W257" s="6">
        <v>0</v>
      </c>
      <c r="X257" s="6">
        <v>34637.58</v>
      </c>
      <c r="Y257" s="513">
        <f>IF(A257&lt;&gt;"",IF(A257=мар17!A257,0,1),IF(AND(B257=мар17!B257,C257=мар17!C257),0,1))</f>
        <v>0</v>
      </c>
      <c r="Z257" s="70" t="str">
        <f t="shared" si="32"/>
        <v>ул. Пятая д.5</v>
      </c>
      <c r="AA257" s="504">
        <f>IF($B257&lt;&gt;"",MAX(AA$7:AA256)+1,0)</f>
        <v>246</v>
      </c>
      <c r="AB257" s="502">
        <f t="shared" si="27"/>
        <v>257</v>
      </c>
      <c r="AC257" s="504">
        <f>1</f>
        <v>1</v>
      </c>
      <c r="AD257" s="103">
        <f t="shared" si="33"/>
        <v>4043.06</v>
      </c>
      <c r="AE257" s="103">
        <f t="shared" si="34"/>
        <v>8938.0499999999993</v>
      </c>
      <c r="AF257" s="103">
        <f t="shared" si="35"/>
        <v>50.000000000001819</v>
      </c>
      <c r="AG257" s="3"/>
    </row>
    <row r="258" spans="2:33" ht="13.2" x14ac:dyDescent="0.25">
      <c r="B258" s="1" t="str">
        <f>адреса!$G$253</f>
        <v>кв.51</v>
      </c>
      <c r="C258" s="522">
        <f>адреса!$I$253</f>
        <v>50000051</v>
      </c>
      <c r="D258" s="6" t="str">
        <f>адреса!$K$253</f>
        <v>ФИО-5-51</v>
      </c>
      <c r="E258" s="6">
        <v>4863.72</v>
      </c>
      <c r="F258" s="6">
        <v>2639.06</v>
      </c>
      <c r="G258" s="6">
        <v>0</v>
      </c>
      <c r="H258" s="6">
        <v>0</v>
      </c>
      <c r="I258" s="6">
        <v>301.73</v>
      </c>
      <c r="J258" s="6">
        <v>1135.5999999999999</v>
      </c>
      <c r="K258" s="6">
        <v>578.13</v>
      </c>
      <c r="L258" s="6"/>
      <c r="M258" s="6">
        <v>0</v>
      </c>
      <c r="N258" s="6">
        <v>50</v>
      </c>
      <c r="O258" s="6">
        <v>0</v>
      </c>
      <c r="P258" s="6">
        <v>0</v>
      </c>
      <c r="Q258" s="6">
        <v>0</v>
      </c>
      <c r="R258" s="6">
        <v>0</v>
      </c>
      <c r="S258" s="6"/>
      <c r="T258" s="6">
        <v>0</v>
      </c>
      <c r="U258" s="6"/>
      <c r="V258" s="6">
        <v>4704.5200000000004</v>
      </c>
      <c r="W258" s="6">
        <v>9568.24</v>
      </c>
      <c r="X258" s="6">
        <v>0</v>
      </c>
      <c r="Y258" s="513">
        <f>IF(A258&lt;&gt;"",IF(A258=мар17!A258,0,1),IF(AND(B258=мар17!B258,C258=мар17!C258),0,1))</f>
        <v>0</v>
      </c>
      <c r="Z258" s="70" t="str">
        <f t="shared" si="32"/>
        <v>ул. Пятая д.5</v>
      </c>
      <c r="AA258" s="504">
        <f>IF($B258&lt;&gt;"",MAX(AA$7:AA257)+1,0)</f>
        <v>247</v>
      </c>
      <c r="AB258" s="502">
        <f t="shared" si="27"/>
        <v>258</v>
      </c>
      <c r="AC258" s="504">
        <f>1</f>
        <v>1</v>
      </c>
      <c r="AD258" s="103">
        <f t="shared" si="33"/>
        <v>2639.06</v>
      </c>
      <c r="AE258" s="103">
        <f t="shared" si="34"/>
        <v>2015.46</v>
      </c>
      <c r="AF258" s="103">
        <f t="shared" si="35"/>
        <v>50.000000000000455</v>
      </c>
      <c r="AG258" s="3"/>
    </row>
    <row r="259" spans="2:33" ht="13.2" x14ac:dyDescent="0.25">
      <c r="B259" s="1" t="str">
        <f>адреса!$G$254</f>
        <v>кв.52</v>
      </c>
      <c r="C259" s="522">
        <f>адреса!$I$254</f>
        <v>50000052</v>
      </c>
      <c r="D259" s="6" t="str">
        <f>адреса!$K$254</f>
        <v>ФИО-5-52</v>
      </c>
      <c r="E259" s="6">
        <v>-119.75</v>
      </c>
      <c r="F259" s="6">
        <v>1685.55</v>
      </c>
      <c r="G259" s="6">
        <v>0</v>
      </c>
      <c r="H259" s="6">
        <v>0</v>
      </c>
      <c r="I259" s="6">
        <v>116.42</v>
      </c>
      <c r="J259" s="6">
        <v>517.83000000000004</v>
      </c>
      <c r="K259" s="6">
        <v>238.52</v>
      </c>
      <c r="L259" s="6"/>
      <c r="M259" s="6">
        <v>0</v>
      </c>
      <c r="N259" s="6">
        <v>50</v>
      </c>
      <c r="O259" s="6">
        <v>0</v>
      </c>
      <c r="P259" s="6">
        <v>0</v>
      </c>
      <c r="Q259" s="6">
        <v>0</v>
      </c>
      <c r="R259" s="6">
        <v>0</v>
      </c>
      <c r="S259" s="6"/>
      <c r="T259" s="6">
        <v>0</v>
      </c>
      <c r="U259" s="6"/>
      <c r="V259" s="6">
        <v>2608.3200000000002</v>
      </c>
      <c r="W259" s="6">
        <v>0</v>
      </c>
      <c r="X259" s="6">
        <v>2488.5700000000002</v>
      </c>
      <c r="Y259" s="513">
        <f>IF(A259&lt;&gt;"",IF(A259=мар17!A259,0,1),IF(AND(B259=мар17!B259,C259=мар17!C259),0,1))</f>
        <v>0</v>
      </c>
      <c r="Z259" s="70" t="str">
        <f t="shared" si="32"/>
        <v>ул. Пятая д.5</v>
      </c>
      <c r="AA259" s="504">
        <f>IF($B259&lt;&gt;"",MAX(AA$7:AA258)+1,0)</f>
        <v>248</v>
      </c>
      <c r="AB259" s="502">
        <f t="shared" si="27"/>
        <v>259</v>
      </c>
      <c r="AC259" s="504">
        <f>1</f>
        <v>1</v>
      </c>
      <c r="AD259" s="103">
        <f t="shared" si="33"/>
        <v>1685.55</v>
      </c>
      <c r="AE259" s="103">
        <f t="shared" si="34"/>
        <v>872.77</v>
      </c>
      <c r="AF259" s="103">
        <f t="shared" si="35"/>
        <v>50.000000000000227</v>
      </c>
      <c r="AG259" s="3"/>
    </row>
    <row r="260" spans="2:33" ht="13.2" x14ac:dyDescent="0.25">
      <c r="B260" s="1" t="str">
        <f>адреса!$G$255</f>
        <v>кв.53</v>
      </c>
      <c r="C260" s="522">
        <f>адреса!$I$255</f>
        <v>50000053</v>
      </c>
      <c r="D260" s="6" t="str">
        <f>адреса!$K$255</f>
        <v>ФИО-5-53</v>
      </c>
      <c r="E260" s="6">
        <v>22263.84</v>
      </c>
      <c r="F260" s="6">
        <v>1663.02</v>
      </c>
      <c r="G260" s="6">
        <v>0</v>
      </c>
      <c r="H260" s="6">
        <v>0</v>
      </c>
      <c r="I260" s="6">
        <v>116.42</v>
      </c>
      <c r="J260" s="6">
        <v>517.83000000000004</v>
      </c>
      <c r="K260" s="6">
        <v>238.52</v>
      </c>
      <c r="L260" s="6"/>
      <c r="M260" s="6">
        <v>0</v>
      </c>
      <c r="N260" s="6">
        <v>50</v>
      </c>
      <c r="O260" s="6">
        <v>0</v>
      </c>
      <c r="P260" s="6">
        <v>0</v>
      </c>
      <c r="Q260" s="6">
        <v>0</v>
      </c>
      <c r="R260" s="6">
        <v>0</v>
      </c>
      <c r="S260" s="6"/>
      <c r="T260" s="6">
        <v>0</v>
      </c>
      <c r="U260" s="6"/>
      <c r="V260" s="6">
        <v>2585.79</v>
      </c>
      <c r="W260" s="6">
        <v>31236.41</v>
      </c>
      <c r="X260" s="6">
        <v>-6386.78</v>
      </c>
      <c r="Y260" s="513">
        <f>IF(A260&lt;&gt;"",IF(A260=мар17!A260,0,1),IF(AND(B260=мар17!B260,C260=мар17!C260),0,1))</f>
        <v>0</v>
      </c>
      <c r="Z260" s="70" t="str">
        <f t="shared" si="32"/>
        <v>ул. Пятая д.5</v>
      </c>
      <c r="AA260" s="504">
        <f>IF($B260&lt;&gt;"",MAX(AA$7:AA259)+1,0)</f>
        <v>249</v>
      </c>
      <c r="AB260" s="502">
        <f t="shared" si="27"/>
        <v>260</v>
      </c>
      <c r="AC260" s="504">
        <f>1</f>
        <v>1</v>
      </c>
      <c r="AD260" s="103">
        <f t="shared" si="33"/>
        <v>1663.02</v>
      </c>
      <c r="AE260" s="103">
        <f t="shared" si="34"/>
        <v>872.77</v>
      </c>
      <c r="AF260" s="103">
        <f t="shared" si="35"/>
        <v>50</v>
      </c>
      <c r="AG260" s="3"/>
    </row>
    <row r="261" spans="2:33" ht="13.2" x14ac:dyDescent="0.25">
      <c r="B261" s="1" t="str">
        <f>адреса!$G$256</f>
        <v>кв.54</v>
      </c>
      <c r="C261" s="522">
        <f>адреса!$I$256</f>
        <v>50000054</v>
      </c>
      <c r="D261" s="6" t="str">
        <f>адреса!$K$256</f>
        <v>ФИО-5-54</v>
      </c>
      <c r="E261" s="6">
        <v>9958.77</v>
      </c>
      <c r="F261" s="6">
        <v>4043.06</v>
      </c>
      <c r="G261" s="6">
        <v>0</v>
      </c>
      <c r="H261" s="6">
        <v>0</v>
      </c>
      <c r="I261" s="6">
        <v>92.84</v>
      </c>
      <c r="J261" s="6">
        <v>141.94999999999999</v>
      </c>
      <c r="K261" s="6">
        <v>137.65</v>
      </c>
      <c r="L261" s="6"/>
      <c r="M261" s="6">
        <v>0</v>
      </c>
      <c r="N261" s="6">
        <v>50</v>
      </c>
      <c r="O261" s="6">
        <v>0</v>
      </c>
      <c r="P261" s="6">
        <v>0</v>
      </c>
      <c r="Q261" s="6">
        <v>0</v>
      </c>
      <c r="R261" s="6">
        <v>0</v>
      </c>
      <c r="S261" s="6"/>
      <c r="T261" s="6">
        <v>0</v>
      </c>
      <c r="U261" s="6"/>
      <c r="V261" s="6">
        <v>4465.5</v>
      </c>
      <c r="W261" s="6">
        <v>14424.27</v>
      </c>
      <c r="X261" s="6">
        <v>0</v>
      </c>
      <c r="Y261" s="513">
        <f>IF(A261&lt;&gt;"",IF(A261=мар17!A261,0,1),IF(AND(B261=мар17!B261,C261=мар17!C261),0,1))</f>
        <v>0</v>
      </c>
      <c r="Z261" s="70" t="str">
        <f t="shared" si="32"/>
        <v>ул. Пятая д.5</v>
      </c>
      <c r="AA261" s="504">
        <f>IF($B261&lt;&gt;"",MAX(AA$7:AA260)+1,0)</f>
        <v>250</v>
      </c>
      <c r="AB261" s="502">
        <f t="shared" si="27"/>
        <v>261</v>
      </c>
      <c r="AC261" s="504">
        <f>1</f>
        <v>1</v>
      </c>
      <c r="AD261" s="103">
        <f t="shared" si="33"/>
        <v>4043.06</v>
      </c>
      <c r="AE261" s="103">
        <f t="shared" si="34"/>
        <v>372.44</v>
      </c>
      <c r="AF261" s="103">
        <f t="shared" si="35"/>
        <v>50.000000000000057</v>
      </c>
      <c r="AG261" s="3"/>
    </row>
    <row r="262" spans="2:33" ht="13.2" x14ac:dyDescent="0.25">
      <c r="B262" s="1" t="str">
        <f>адреса!$G$257</f>
        <v>кв.55</v>
      </c>
      <c r="C262" s="522">
        <f>адреса!$I$257</f>
        <v>50000055</v>
      </c>
      <c r="D262" s="6" t="str">
        <f>адреса!$K$257</f>
        <v>ФИО-5-55</v>
      </c>
      <c r="E262" s="6">
        <v>5456.38</v>
      </c>
      <c r="F262" s="6">
        <v>2639.06</v>
      </c>
      <c r="G262" s="6">
        <v>0</v>
      </c>
      <c r="H262" s="6">
        <v>0</v>
      </c>
      <c r="I262" s="6">
        <v>160.29</v>
      </c>
      <c r="J262" s="6">
        <v>784.42</v>
      </c>
      <c r="K262" s="6">
        <v>342.25</v>
      </c>
      <c r="L262" s="6"/>
      <c r="M262" s="6">
        <v>0</v>
      </c>
      <c r="N262" s="6">
        <v>50</v>
      </c>
      <c r="O262" s="6">
        <v>0</v>
      </c>
      <c r="P262" s="6">
        <v>0</v>
      </c>
      <c r="Q262" s="6">
        <v>0</v>
      </c>
      <c r="R262" s="6">
        <v>0</v>
      </c>
      <c r="S262" s="6"/>
      <c r="T262" s="6">
        <v>0</v>
      </c>
      <c r="U262" s="6"/>
      <c r="V262" s="6">
        <v>3976.02</v>
      </c>
      <c r="W262" s="6">
        <v>5456.38</v>
      </c>
      <c r="X262" s="6">
        <v>3976.02</v>
      </c>
      <c r="Y262" s="513">
        <f>IF(A262&lt;&gt;"",IF(A262=мар17!A262,0,1),IF(AND(B262=мар17!B262,C262=мар17!C262),0,1))</f>
        <v>0</v>
      </c>
      <c r="Z262" s="70" t="str">
        <f t="shared" si="32"/>
        <v>ул. Пятая д.5</v>
      </c>
      <c r="AA262" s="504">
        <f>IF($B262&lt;&gt;"",MAX(AA$7:AA261)+1,0)</f>
        <v>251</v>
      </c>
      <c r="AB262" s="502">
        <f t="shared" si="27"/>
        <v>262</v>
      </c>
      <c r="AC262" s="504">
        <f>1</f>
        <v>1</v>
      </c>
      <c r="AD262" s="103">
        <f t="shared" si="33"/>
        <v>2639.06</v>
      </c>
      <c r="AE262" s="103">
        <f t="shared" si="34"/>
        <v>1286.96</v>
      </c>
      <c r="AF262" s="103">
        <f t="shared" si="35"/>
        <v>50</v>
      </c>
      <c r="AG262" s="3"/>
    </row>
    <row r="263" spans="2:33" ht="13.2" x14ac:dyDescent="0.25">
      <c r="B263" s="1" t="str">
        <f>адреса!$G$258</f>
        <v>кв.56</v>
      </c>
      <c r="C263" s="522">
        <f>адреса!$I$258</f>
        <v>50000056</v>
      </c>
      <c r="D263" s="6" t="str">
        <f>адреса!$K$258</f>
        <v>ФИО-5-56</v>
      </c>
      <c r="E263" s="6">
        <v>5210.1099999999997</v>
      </c>
      <c r="F263" s="6">
        <v>1685.55</v>
      </c>
      <c r="G263" s="6">
        <v>0</v>
      </c>
      <c r="H263" s="6">
        <v>0</v>
      </c>
      <c r="I263" s="6">
        <v>580.25</v>
      </c>
      <c r="J263" s="6">
        <v>2839</v>
      </c>
      <c r="K263" s="6">
        <v>1238.8499999999999</v>
      </c>
      <c r="L263" s="6"/>
      <c r="M263" s="6">
        <v>0</v>
      </c>
      <c r="N263" s="6">
        <v>50</v>
      </c>
      <c r="O263" s="6">
        <v>0</v>
      </c>
      <c r="P263" s="6">
        <v>0</v>
      </c>
      <c r="Q263" s="6">
        <v>0</v>
      </c>
      <c r="R263" s="6">
        <v>0</v>
      </c>
      <c r="S263" s="6"/>
      <c r="T263" s="6">
        <v>0</v>
      </c>
      <c r="U263" s="6"/>
      <c r="V263" s="6">
        <v>6393.65</v>
      </c>
      <c r="W263" s="6">
        <v>11603.76</v>
      </c>
      <c r="X263" s="6">
        <v>0</v>
      </c>
      <c r="Y263" s="513">
        <f>IF(A263&lt;&gt;"",IF(A263=мар17!A263,0,1),IF(AND(B263=мар17!B263,C263=мар17!C263),0,1))</f>
        <v>0</v>
      </c>
      <c r="Z263" s="70" t="str">
        <f t="shared" si="32"/>
        <v>ул. Пятая д.5</v>
      </c>
      <c r="AA263" s="504">
        <f>IF($B263&lt;&gt;"",MAX(AA$7:AA262)+1,0)</f>
        <v>252</v>
      </c>
      <c r="AB263" s="502">
        <f t="shared" si="27"/>
        <v>263</v>
      </c>
      <c r="AC263" s="504">
        <f>1</f>
        <v>1</v>
      </c>
      <c r="AD263" s="103">
        <f t="shared" si="33"/>
        <v>1685.55</v>
      </c>
      <c r="AE263" s="103">
        <f t="shared" si="34"/>
        <v>4658.1000000000004</v>
      </c>
      <c r="AF263" s="103">
        <f t="shared" si="35"/>
        <v>49.999999999999091</v>
      </c>
      <c r="AG263" s="3"/>
    </row>
    <row r="264" spans="2:33" ht="13.2" x14ac:dyDescent="0.25">
      <c r="B264" s="1" t="str">
        <f>адреса!$G$259</f>
        <v>кв.57</v>
      </c>
      <c r="C264" s="522">
        <f>адреса!$I$259</f>
        <v>50000057</v>
      </c>
      <c r="D264" s="6" t="str">
        <f>адреса!$K$259</f>
        <v>ФИО-5-57</v>
      </c>
      <c r="E264" s="6">
        <v>3141.62</v>
      </c>
      <c r="F264" s="6">
        <v>1663.02</v>
      </c>
      <c r="G264" s="6">
        <v>0</v>
      </c>
      <c r="H264" s="6">
        <v>0</v>
      </c>
      <c r="I264" s="6">
        <v>187.79</v>
      </c>
      <c r="J264" s="6">
        <v>672.42</v>
      </c>
      <c r="K264" s="6">
        <v>353.15</v>
      </c>
      <c r="L264" s="6"/>
      <c r="M264" s="6">
        <v>0</v>
      </c>
      <c r="N264" s="6">
        <v>50</v>
      </c>
      <c r="O264" s="6">
        <v>0</v>
      </c>
      <c r="P264" s="6">
        <v>0</v>
      </c>
      <c r="Q264" s="6">
        <v>0</v>
      </c>
      <c r="R264" s="6">
        <v>0</v>
      </c>
      <c r="S264" s="6"/>
      <c r="T264" s="6">
        <v>0</v>
      </c>
      <c r="U264" s="6"/>
      <c r="V264" s="6">
        <v>2926.38</v>
      </c>
      <c r="W264" s="6">
        <v>3500</v>
      </c>
      <c r="X264" s="6">
        <v>2568</v>
      </c>
      <c r="Y264" s="513">
        <f>IF(A264&lt;&gt;"",IF(A264=мар17!A264,0,1),IF(AND(B264=мар17!B264,C264=мар17!C264),0,1))</f>
        <v>0</v>
      </c>
      <c r="Z264" s="70" t="str">
        <f t="shared" si="32"/>
        <v>ул. Пятая д.5</v>
      </c>
      <c r="AA264" s="504">
        <f>IF($B264&lt;&gt;"",MAX(AA$7:AA263)+1,0)</f>
        <v>253</v>
      </c>
      <c r="AB264" s="502">
        <f t="shared" si="27"/>
        <v>264</v>
      </c>
      <c r="AC264" s="504">
        <f>1</f>
        <v>1</v>
      </c>
      <c r="AD264" s="103">
        <f t="shared" si="33"/>
        <v>1663.02</v>
      </c>
      <c r="AE264" s="103">
        <f t="shared" si="34"/>
        <v>1213.3599999999999</v>
      </c>
      <c r="AF264" s="103">
        <f t="shared" si="35"/>
        <v>50.000000000000227</v>
      </c>
      <c r="AG264" s="3"/>
    </row>
    <row r="265" spans="2:33" ht="13.2" x14ac:dyDescent="0.25">
      <c r="B265" s="1" t="str">
        <f>адреса!$G$260</f>
        <v>кв.58</v>
      </c>
      <c r="C265" s="522">
        <f>адреса!$I$260</f>
        <v>50000058</v>
      </c>
      <c r="D265" s="6" t="str">
        <f>адреса!$K$260</f>
        <v>ФИО-5-58</v>
      </c>
      <c r="E265" s="6">
        <v>6607.45</v>
      </c>
      <c r="F265" s="6">
        <v>4043.06</v>
      </c>
      <c r="G265" s="6">
        <v>0</v>
      </c>
      <c r="H265" s="6">
        <v>0</v>
      </c>
      <c r="I265" s="6">
        <v>139.26</v>
      </c>
      <c r="J265" s="6">
        <v>425.85</v>
      </c>
      <c r="K265" s="6">
        <v>247.77</v>
      </c>
      <c r="L265" s="6"/>
      <c r="M265" s="6">
        <v>0</v>
      </c>
      <c r="N265" s="6">
        <v>50</v>
      </c>
      <c r="O265" s="6">
        <v>0</v>
      </c>
      <c r="P265" s="6">
        <v>0</v>
      </c>
      <c r="Q265" s="6">
        <v>0</v>
      </c>
      <c r="R265" s="6">
        <v>0</v>
      </c>
      <c r="S265" s="6"/>
      <c r="T265" s="6">
        <v>0</v>
      </c>
      <c r="U265" s="6"/>
      <c r="V265" s="6">
        <v>4905.9399999999996</v>
      </c>
      <c r="W265" s="6">
        <v>6607.45</v>
      </c>
      <c r="X265" s="6">
        <v>4905.9399999999996</v>
      </c>
      <c r="Y265" s="513">
        <f>IF(A265&lt;&gt;"",IF(A265=мар17!A265,0,1),IF(AND(B265=мар17!B265,C265=мар17!C265),0,1))</f>
        <v>0</v>
      </c>
      <c r="Z265" s="70" t="str">
        <f t="shared" si="32"/>
        <v>ул. Пятая д.5</v>
      </c>
      <c r="AA265" s="504">
        <f>IF($B265&lt;&gt;"",MAX(AA$7:AA264)+1,0)</f>
        <v>254</v>
      </c>
      <c r="AB265" s="502">
        <f t="shared" ref="AB265:AB305" si="36">AB264+1</f>
        <v>265</v>
      </c>
      <c r="AC265" s="504">
        <f>1</f>
        <v>1</v>
      </c>
      <c r="AD265" s="103">
        <f t="shared" si="33"/>
        <v>4043.06</v>
      </c>
      <c r="AE265" s="103">
        <f t="shared" si="34"/>
        <v>812.88</v>
      </c>
      <c r="AF265" s="103">
        <f t="shared" si="35"/>
        <v>49.999999999999659</v>
      </c>
      <c r="AG265" s="3"/>
    </row>
    <row r="266" spans="2:33" ht="13.2" x14ac:dyDescent="0.25">
      <c r="B266" s="1" t="str">
        <f>адреса!$G$261</f>
        <v>кв.59</v>
      </c>
      <c r="C266" s="522">
        <f>адреса!$I$261</f>
        <v>50000059</v>
      </c>
      <c r="D266" s="6" t="str">
        <f>адреса!$K$261</f>
        <v>ФИО-5-59</v>
      </c>
      <c r="E266" s="6">
        <v>4567.33</v>
      </c>
      <c r="F266" s="6">
        <v>2639.06</v>
      </c>
      <c r="G266" s="6">
        <v>0</v>
      </c>
      <c r="H266" s="6">
        <v>0</v>
      </c>
      <c r="I266" s="6">
        <v>120.23</v>
      </c>
      <c r="J266" s="6">
        <v>471.13</v>
      </c>
      <c r="K266" s="6">
        <v>233.98</v>
      </c>
      <c r="L266" s="6"/>
      <c r="M266" s="6">
        <v>0</v>
      </c>
      <c r="N266" s="6">
        <v>50</v>
      </c>
      <c r="O266" s="6">
        <v>0</v>
      </c>
      <c r="P266" s="6">
        <v>0</v>
      </c>
      <c r="Q266" s="6">
        <v>0</v>
      </c>
      <c r="R266" s="6">
        <v>0</v>
      </c>
      <c r="S266" s="6"/>
      <c r="T266" s="6">
        <v>0</v>
      </c>
      <c r="U266" s="6"/>
      <c r="V266" s="6">
        <v>3514.4</v>
      </c>
      <c r="W266" s="6">
        <v>8081.73</v>
      </c>
      <c r="X266" s="6">
        <v>0</v>
      </c>
      <c r="Y266" s="513">
        <f>IF(A266&lt;&gt;"",IF(A266=мар17!A266,0,1),IF(AND(B266=мар17!B266,C266=мар17!C266),0,1))</f>
        <v>0</v>
      </c>
      <c r="Z266" s="70" t="str">
        <f t="shared" si="32"/>
        <v>ул. Пятая д.5</v>
      </c>
      <c r="AA266" s="504">
        <f>IF($B266&lt;&gt;"",MAX(AA$7:AA265)+1,0)</f>
        <v>255</v>
      </c>
      <c r="AB266" s="502">
        <f t="shared" si="36"/>
        <v>266</v>
      </c>
      <c r="AC266" s="504">
        <f>1</f>
        <v>1</v>
      </c>
      <c r="AD266" s="103">
        <f t="shared" si="33"/>
        <v>2639.06</v>
      </c>
      <c r="AE266" s="103">
        <f t="shared" si="34"/>
        <v>825.34</v>
      </c>
      <c r="AF266" s="103">
        <f t="shared" si="35"/>
        <v>50.000000000000114</v>
      </c>
      <c r="AG266" s="3"/>
    </row>
    <row r="267" spans="2:33" ht="13.2" x14ac:dyDescent="0.25">
      <c r="B267" s="1" t="str">
        <f>адреса!$G$262</f>
        <v>кв.60</v>
      </c>
      <c r="C267" s="522">
        <f>адреса!$I$262</f>
        <v>50000060</v>
      </c>
      <c r="D267" s="6" t="str">
        <f>адреса!$K$262</f>
        <v>ФИО-5-60</v>
      </c>
      <c r="E267" s="6">
        <v>158080.1</v>
      </c>
      <c r="F267" s="6">
        <v>1689.3</v>
      </c>
      <c r="G267" s="6">
        <v>0</v>
      </c>
      <c r="H267" s="6">
        <v>0</v>
      </c>
      <c r="I267" s="6">
        <v>1576.45</v>
      </c>
      <c r="J267" s="6">
        <v>3671.82</v>
      </c>
      <c r="K267" s="6">
        <v>2581.98</v>
      </c>
      <c r="L267" s="6"/>
      <c r="M267" s="6">
        <v>0</v>
      </c>
      <c r="N267" s="6">
        <v>50</v>
      </c>
      <c r="O267" s="6">
        <v>0</v>
      </c>
      <c r="P267" s="6">
        <v>0</v>
      </c>
      <c r="Q267" s="6">
        <v>0</v>
      </c>
      <c r="R267" s="6">
        <v>0</v>
      </c>
      <c r="S267" s="6"/>
      <c r="T267" s="6">
        <v>0</v>
      </c>
      <c r="U267" s="6"/>
      <c r="V267" s="6">
        <v>9569.5499999999993</v>
      </c>
      <c r="W267" s="6">
        <v>0</v>
      </c>
      <c r="X267" s="6">
        <v>167649.65</v>
      </c>
      <c r="Y267" s="513">
        <f>IF(A267&lt;&gt;"",IF(A267=мар17!A267,0,1),IF(AND(B267=мар17!B267,C267=мар17!C267),0,1))</f>
        <v>0</v>
      </c>
      <c r="Z267" s="70" t="str">
        <f t="shared" si="32"/>
        <v>ул. Пятая д.5</v>
      </c>
      <c r="AA267" s="504">
        <f>IF($B267&lt;&gt;"",MAX(AA$7:AA266)+1,0)</f>
        <v>256</v>
      </c>
      <c r="AB267" s="502">
        <f t="shared" si="36"/>
        <v>267</v>
      </c>
      <c r="AC267" s="504">
        <f>1</f>
        <v>1</v>
      </c>
      <c r="AD267" s="103">
        <f t="shared" si="33"/>
        <v>1689.3</v>
      </c>
      <c r="AE267" s="103">
        <f t="shared" si="34"/>
        <v>7830.25</v>
      </c>
      <c r="AF267" s="103">
        <f t="shared" si="35"/>
        <v>49.999999999999091</v>
      </c>
      <c r="AG267" s="3"/>
    </row>
    <row r="268" spans="2:33" ht="13.2" x14ac:dyDescent="0.25">
      <c r="B268" s="1" t="str">
        <f>адреса!$G$263</f>
        <v>кв.61</v>
      </c>
      <c r="C268" s="522">
        <f>адреса!$I$263</f>
        <v>50000061</v>
      </c>
      <c r="D268" s="6" t="str">
        <f>адреса!$K$263</f>
        <v>ФИО-5-61</v>
      </c>
      <c r="E268" s="6">
        <v>144234.76999999999</v>
      </c>
      <c r="F268" s="6">
        <v>1670.53</v>
      </c>
      <c r="G268" s="6">
        <v>0</v>
      </c>
      <c r="H268" s="6">
        <v>0</v>
      </c>
      <c r="I268" s="6">
        <v>185.68</v>
      </c>
      <c r="J268" s="6">
        <v>709.75</v>
      </c>
      <c r="K268" s="6">
        <v>357.89</v>
      </c>
      <c r="L268" s="6"/>
      <c r="M268" s="6">
        <v>0</v>
      </c>
      <c r="N268" s="6">
        <v>50</v>
      </c>
      <c r="O268" s="6">
        <v>0</v>
      </c>
      <c r="P268" s="6">
        <v>0</v>
      </c>
      <c r="Q268" s="6">
        <v>0</v>
      </c>
      <c r="R268" s="6">
        <v>0</v>
      </c>
      <c r="S268" s="6"/>
      <c r="T268" s="6">
        <v>0</v>
      </c>
      <c r="U268" s="6"/>
      <c r="V268" s="6">
        <v>2973.85</v>
      </c>
      <c r="W268" s="6">
        <v>3000</v>
      </c>
      <c r="X268" s="6">
        <v>144208.62</v>
      </c>
      <c r="Y268" s="513">
        <f>IF(A268&lt;&gt;"",IF(A268=мар17!A268,0,1),IF(AND(B268=мар17!B268,C268=мар17!C268),0,1))</f>
        <v>0</v>
      </c>
      <c r="Z268" s="70" t="str">
        <f t="shared" si="32"/>
        <v>ул. Пятая д.5</v>
      </c>
      <c r="AA268" s="504">
        <f>IF($B268&lt;&gt;"",MAX(AA$7:AA267)+1,0)</f>
        <v>257</v>
      </c>
      <c r="AB268" s="502">
        <f t="shared" si="36"/>
        <v>268</v>
      </c>
      <c r="AC268" s="504">
        <f>1</f>
        <v>1</v>
      </c>
      <c r="AD268" s="103">
        <f t="shared" si="33"/>
        <v>1670.53</v>
      </c>
      <c r="AE268" s="103">
        <f t="shared" si="34"/>
        <v>1253.3200000000002</v>
      </c>
      <c r="AF268" s="103">
        <f t="shared" si="35"/>
        <v>49.999999999999773</v>
      </c>
      <c r="AG268" s="3"/>
    </row>
    <row r="269" spans="2:33" ht="13.2" x14ac:dyDescent="0.25">
      <c r="B269" s="1" t="str">
        <f>адреса!$G$264</f>
        <v>кв.62</v>
      </c>
      <c r="C269" s="522">
        <f>адреса!$I$264</f>
        <v>50000062</v>
      </c>
      <c r="D269" s="6" t="str">
        <f>адреса!$K$264</f>
        <v>ФИО-5-62</v>
      </c>
      <c r="E269" s="6">
        <v>29214.76</v>
      </c>
      <c r="F269" s="6">
        <v>4043.06</v>
      </c>
      <c r="G269" s="6">
        <v>0</v>
      </c>
      <c r="H269" s="6">
        <v>0</v>
      </c>
      <c r="I269" s="6">
        <v>116.42</v>
      </c>
      <c r="J269" s="6">
        <v>517.83000000000004</v>
      </c>
      <c r="K269" s="6">
        <v>238.52</v>
      </c>
      <c r="L269" s="6"/>
      <c r="M269" s="6">
        <v>0</v>
      </c>
      <c r="N269" s="6">
        <v>50</v>
      </c>
      <c r="O269" s="6">
        <v>0</v>
      </c>
      <c r="P269" s="6">
        <v>0</v>
      </c>
      <c r="Q269" s="6">
        <v>0</v>
      </c>
      <c r="R269" s="6">
        <v>0</v>
      </c>
      <c r="S269" s="6"/>
      <c r="T269" s="6">
        <v>0</v>
      </c>
      <c r="U269" s="6"/>
      <c r="V269" s="6">
        <v>4965.83</v>
      </c>
      <c r="W269" s="6">
        <v>17000</v>
      </c>
      <c r="X269" s="6">
        <v>17180.59</v>
      </c>
      <c r="Y269" s="513">
        <f>IF(A269&lt;&gt;"",IF(A269=мар17!A269,0,1),IF(AND(B269=мар17!B269,C269=мар17!C269),0,1))</f>
        <v>0</v>
      </c>
      <c r="Z269" s="70" t="str">
        <f t="shared" si="32"/>
        <v>ул. Пятая д.5</v>
      </c>
      <c r="AA269" s="504">
        <f>IF($B269&lt;&gt;"",MAX(AA$7:AA268)+1,0)</f>
        <v>258</v>
      </c>
      <c r="AB269" s="502">
        <f t="shared" si="36"/>
        <v>269</v>
      </c>
      <c r="AC269" s="504">
        <f>1</f>
        <v>1</v>
      </c>
      <c r="AD269" s="103">
        <f t="shared" si="33"/>
        <v>4043.06</v>
      </c>
      <c r="AE269" s="103">
        <f t="shared" si="34"/>
        <v>872.77</v>
      </c>
      <c r="AF269" s="103">
        <f t="shared" si="35"/>
        <v>50</v>
      </c>
      <c r="AG269" s="3"/>
    </row>
    <row r="270" spans="2:33" ht="13.2" x14ac:dyDescent="0.25">
      <c r="B270" s="1" t="str">
        <f>адреса!$G$265</f>
        <v>кв.63</v>
      </c>
      <c r="C270" s="522">
        <f>адреса!$I$265</f>
        <v>50000063</v>
      </c>
      <c r="D270" s="6" t="str">
        <f>адреса!$K$265</f>
        <v>ФИО-5-63</v>
      </c>
      <c r="E270" s="6">
        <v>4349.26</v>
      </c>
      <c r="F270" s="6">
        <v>2642.82</v>
      </c>
      <c r="G270" s="6">
        <v>0</v>
      </c>
      <c r="H270" s="6">
        <v>0</v>
      </c>
      <c r="I270" s="6">
        <v>91.68</v>
      </c>
      <c r="J270" s="6">
        <v>461.48</v>
      </c>
      <c r="K270" s="6">
        <v>198.24</v>
      </c>
      <c r="L270" s="6"/>
      <c r="M270" s="6">
        <v>0</v>
      </c>
      <c r="N270" s="6">
        <v>50</v>
      </c>
      <c r="O270" s="6">
        <v>0</v>
      </c>
      <c r="P270" s="6">
        <v>0</v>
      </c>
      <c r="Q270" s="6">
        <v>0</v>
      </c>
      <c r="R270" s="6">
        <v>0</v>
      </c>
      <c r="S270" s="6"/>
      <c r="T270" s="6">
        <v>0</v>
      </c>
      <c r="U270" s="6"/>
      <c r="V270" s="6">
        <v>3444.22</v>
      </c>
      <c r="W270" s="6">
        <v>4349.26</v>
      </c>
      <c r="X270" s="6">
        <v>3444.22</v>
      </c>
      <c r="Y270" s="513">
        <f>IF(A270&lt;&gt;"",IF(A270=мар17!A270,0,1),IF(AND(B270=мар17!B270,C270=мар17!C270),0,1))</f>
        <v>0</v>
      </c>
      <c r="Z270" s="70" t="str">
        <f t="shared" si="32"/>
        <v>ул. Пятая д.5</v>
      </c>
      <c r="AA270" s="504">
        <f>IF($B270&lt;&gt;"",MAX(AA$7:AA269)+1,0)</f>
        <v>259</v>
      </c>
      <c r="AB270" s="502">
        <f t="shared" si="36"/>
        <v>270</v>
      </c>
      <c r="AC270" s="504">
        <f>1</f>
        <v>1</v>
      </c>
      <c r="AD270" s="103">
        <f t="shared" si="33"/>
        <v>2642.82</v>
      </c>
      <c r="AE270" s="103">
        <f t="shared" si="34"/>
        <v>751.40000000000009</v>
      </c>
      <c r="AF270" s="103">
        <f t="shared" si="35"/>
        <v>49.999999999999545</v>
      </c>
      <c r="AG270" s="3"/>
    </row>
    <row r="271" spans="2:33" ht="13.2" x14ac:dyDescent="0.25">
      <c r="B271" s="1" t="str">
        <f>адреса!$G$266</f>
        <v>кв.64</v>
      </c>
      <c r="C271" s="522">
        <f>адреса!$I$266</f>
        <v>50000064</v>
      </c>
      <c r="D271" s="6" t="str">
        <f>адреса!$K$266</f>
        <v>ФИО-5-64</v>
      </c>
      <c r="E271" s="6">
        <v>3752.79</v>
      </c>
      <c r="F271" s="6">
        <v>1685.55</v>
      </c>
      <c r="G271" s="6">
        <v>0</v>
      </c>
      <c r="H271" s="6">
        <v>0</v>
      </c>
      <c r="I271" s="6">
        <v>139.26</v>
      </c>
      <c r="J271" s="6">
        <v>567.79999999999995</v>
      </c>
      <c r="K271" s="6">
        <v>275.3</v>
      </c>
      <c r="L271" s="6"/>
      <c r="M271" s="6">
        <v>0</v>
      </c>
      <c r="N271" s="6">
        <v>50</v>
      </c>
      <c r="O271" s="6">
        <v>0</v>
      </c>
      <c r="P271" s="6">
        <v>0</v>
      </c>
      <c r="Q271" s="6">
        <v>0</v>
      </c>
      <c r="R271" s="6">
        <v>0</v>
      </c>
      <c r="S271" s="6"/>
      <c r="T271" s="6">
        <v>0</v>
      </c>
      <c r="U271" s="6"/>
      <c r="V271" s="6">
        <v>2717.91</v>
      </c>
      <c r="W271" s="6">
        <v>3752.79</v>
      </c>
      <c r="X271" s="6">
        <v>2717.91</v>
      </c>
      <c r="Y271" s="513">
        <f>IF(A271&lt;&gt;"",IF(A271=мар17!A271,0,1),IF(AND(B271=мар17!B271,C271=мар17!C271),0,1))</f>
        <v>0</v>
      </c>
      <c r="Z271" s="70" t="str">
        <f t="shared" si="32"/>
        <v>ул. Пятая д.5</v>
      </c>
      <c r="AA271" s="504">
        <f>IF($B271&lt;&gt;"",MAX(AA$7:AA270)+1,0)</f>
        <v>260</v>
      </c>
      <c r="AB271" s="502">
        <f t="shared" si="36"/>
        <v>271</v>
      </c>
      <c r="AC271" s="504">
        <f>1</f>
        <v>1</v>
      </c>
      <c r="AD271" s="103">
        <f t="shared" si="33"/>
        <v>1685.55</v>
      </c>
      <c r="AE271" s="103">
        <f t="shared" si="34"/>
        <v>982.3599999999999</v>
      </c>
      <c r="AF271" s="103">
        <f t="shared" si="35"/>
        <v>50</v>
      </c>
      <c r="AG271" s="3"/>
    </row>
    <row r="272" spans="2:33" ht="13.2" x14ac:dyDescent="0.25">
      <c r="B272" s="1" t="str">
        <f>адреса!$G$267</f>
        <v>кв.65</v>
      </c>
      <c r="C272" s="522">
        <f>адреса!$I$267</f>
        <v>50000065</v>
      </c>
      <c r="D272" s="6" t="str">
        <f>адреса!$K$267</f>
        <v>ФИО-5-65</v>
      </c>
      <c r="E272" s="6">
        <v>9009.67</v>
      </c>
      <c r="F272" s="6">
        <v>1644.25</v>
      </c>
      <c r="G272" s="6">
        <v>0</v>
      </c>
      <c r="H272" s="6">
        <v>0</v>
      </c>
      <c r="I272" s="6">
        <v>116.42</v>
      </c>
      <c r="J272" s="6">
        <v>517.83000000000004</v>
      </c>
      <c r="K272" s="6">
        <v>238.52</v>
      </c>
      <c r="L272" s="6"/>
      <c r="M272" s="6">
        <v>0</v>
      </c>
      <c r="N272" s="6">
        <v>50</v>
      </c>
      <c r="O272" s="6">
        <v>0</v>
      </c>
      <c r="P272" s="6">
        <v>0</v>
      </c>
      <c r="Q272" s="6">
        <v>0</v>
      </c>
      <c r="R272" s="6">
        <v>0</v>
      </c>
      <c r="S272" s="6"/>
      <c r="T272" s="6">
        <v>0</v>
      </c>
      <c r="U272" s="6"/>
      <c r="V272" s="6">
        <v>2567.02</v>
      </c>
      <c r="W272" s="6">
        <v>0</v>
      </c>
      <c r="X272" s="6">
        <v>11576.69</v>
      </c>
      <c r="Y272" s="513">
        <f>IF(A272&lt;&gt;"",IF(A272=мар17!A272,0,1),IF(AND(B272=мар17!B272,C272=мар17!C272),0,1))</f>
        <v>0</v>
      </c>
      <c r="Z272" s="70" t="str">
        <f t="shared" si="32"/>
        <v>ул. Пятая д.5</v>
      </c>
      <c r="AA272" s="504">
        <f>IF($B272&lt;&gt;"",MAX(AA$7:AA271)+1,0)</f>
        <v>261</v>
      </c>
      <c r="AB272" s="502">
        <f t="shared" si="36"/>
        <v>272</v>
      </c>
      <c r="AC272" s="504">
        <f>1</f>
        <v>1</v>
      </c>
      <c r="AD272" s="103">
        <f t="shared" si="33"/>
        <v>1644.25</v>
      </c>
      <c r="AE272" s="103">
        <f t="shared" si="34"/>
        <v>872.77</v>
      </c>
      <c r="AF272" s="103">
        <f t="shared" si="35"/>
        <v>50</v>
      </c>
      <c r="AG272" s="3"/>
    </row>
    <row r="273" spans="2:33" ht="13.2" x14ac:dyDescent="0.25">
      <c r="B273" s="1" t="str">
        <f>адреса!$G$268</f>
        <v>кв.66</v>
      </c>
      <c r="C273" s="522">
        <f>адреса!$I$268</f>
        <v>50000066</v>
      </c>
      <c r="D273" s="6" t="str">
        <f>адреса!$K$268</f>
        <v>ФИО-5-66</v>
      </c>
      <c r="E273" s="6">
        <v>55577.98</v>
      </c>
      <c r="F273" s="6">
        <v>2642.82</v>
      </c>
      <c r="G273" s="6">
        <v>0</v>
      </c>
      <c r="H273" s="6">
        <v>0</v>
      </c>
      <c r="I273" s="6">
        <v>349.26</v>
      </c>
      <c r="J273" s="6">
        <v>1553.5</v>
      </c>
      <c r="K273" s="6">
        <v>715.56</v>
      </c>
      <c r="L273" s="6"/>
      <c r="M273" s="6">
        <v>0</v>
      </c>
      <c r="N273" s="6">
        <v>50</v>
      </c>
      <c r="O273" s="6">
        <v>0</v>
      </c>
      <c r="P273" s="6">
        <v>0</v>
      </c>
      <c r="Q273" s="6">
        <v>0</v>
      </c>
      <c r="R273" s="6">
        <v>0</v>
      </c>
      <c r="S273" s="6"/>
      <c r="T273" s="6">
        <v>0</v>
      </c>
      <c r="U273" s="6"/>
      <c r="V273" s="6">
        <v>5311.14</v>
      </c>
      <c r="W273" s="6">
        <v>0</v>
      </c>
      <c r="X273" s="6">
        <v>60889.120000000003</v>
      </c>
      <c r="Y273" s="513">
        <f>IF(A273&lt;&gt;"",IF(A273=мар17!A273,0,1),IF(AND(B273=мар17!B273,C273=мар17!C273),0,1))</f>
        <v>0</v>
      </c>
      <c r="Z273" s="70" t="str">
        <f t="shared" si="32"/>
        <v>ул. Пятая д.5</v>
      </c>
      <c r="AA273" s="504">
        <f>IF($B273&lt;&gt;"",MAX(AA$7:AA272)+1,0)</f>
        <v>262</v>
      </c>
      <c r="AB273" s="502">
        <f t="shared" si="36"/>
        <v>273</v>
      </c>
      <c r="AC273" s="504">
        <f>1</f>
        <v>1</v>
      </c>
      <c r="AD273" s="103">
        <f t="shared" si="33"/>
        <v>2642.82</v>
      </c>
      <c r="AE273" s="103">
        <f t="shared" si="34"/>
        <v>2618.3199999999997</v>
      </c>
      <c r="AF273" s="103">
        <f t="shared" si="35"/>
        <v>50.000000000000455</v>
      </c>
      <c r="AG273" s="3"/>
    </row>
    <row r="274" spans="2:33" ht="13.2" x14ac:dyDescent="0.25">
      <c r="B274" s="1" t="str">
        <f>адреса!$G$269</f>
        <v>кв.67</v>
      </c>
      <c r="C274" s="522">
        <f>адреса!$I$269</f>
        <v>50000067</v>
      </c>
      <c r="D274" s="6" t="str">
        <f>адреса!$K$269</f>
        <v>ФИО-5-67</v>
      </c>
      <c r="E274" s="6">
        <v>8404.02</v>
      </c>
      <c r="F274" s="6">
        <v>2620.29</v>
      </c>
      <c r="G274" s="6">
        <v>0</v>
      </c>
      <c r="H274" s="6">
        <v>0</v>
      </c>
      <c r="I274" s="6">
        <v>465.69</v>
      </c>
      <c r="J274" s="6">
        <v>2071.33</v>
      </c>
      <c r="K274" s="6">
        <v>954.08</v>
      </c>
      <c r="L274" s="6"/>
      <c r="M274" s="6">
        <v>0</v>
      </c>
      <c r="N274" s="6">
        <v>50</v>
      </c>
      <c r="O274" s="6">
        <v>0</v>
      </c>
      <c r="P274" s="6">
        <v>0</v>
      </c>
      <c r="Q274" s="6">
        <v>0</v>
      </c>
      <c r="R274" s="6">
        <v>0</v>
      </c>
      <c r="S274" s="6"/>
      <c r="T274" s="6">
        <v>0</v>
      </c>
      <c r="U274" s="6"/>
      <c r="V274" s="6">
        <v>6161.39</v>
      </c>
      <c r="W274" s="6">
        <v>0</v>
      </c>
      <c r="X274" s="6">
        <v>14565.41</v>
      </c>
      <c r="Y274" s="513">
        <f>IF(A274&lt;&gt;"",IF(A274=мар17!A274,0,1),IF(AND(B274=мар17!B274,C274=мар17!C274),0,1))</f>
        <v>0</v>
      </c>
      <c r="Z274" s="70" t="str">
        <f t="shared" si="32"/>
        <v>ул. Пятая д.5</v>
      </c>
      <c r="AA274" s="504">
        <f>IF($B274&lt;&gt;"",MAX(AA$7:AA273)+1,0)</f>
        <v>263</v>
      </c>
      <c r="AB274" s="502">
        <f t="shared" si="36"/>
        <v>274</v>
      </c>
      <c r="AC274" s="504">
        <f>1</f>
        <v>1</v>
      </c>
      <c r="AD274" s="103">
        <f t="shared" si="33"/>
        <v>2620.29</v>
      </c>
      <c r="AE274" s="103">
        <f t="shared" si="34"/>
        <v>3491.1</v>
      </c>
      <c r="AF274" s="103">
        <f t="shared" si="35"/>
        <v>50.000000000000455</v>
      </c>
      <c r="AG274" s="3"/>
    </row>
    <row r="275" spans="2:33" ht="13.2" x14ac:dyDescent="0.25">
      <c r="B275" s="1" t="str">
        <f>адреса!$G$270</f>
        <v>кв.68</v>
      </c>
      <c r="C275" s="522">
        <f>адреса!$I$270</f>
        <v>50000068</v>
      </c>
      <c r="D275" s="6" t="str">
        <f>адреса!$K$270</f>
        <v>ФИО-5-68</v>
      </c>
      <c r="E275" s="6">
        <v>12196.96</v>
      </c>
      <c r="F275" s="6">
        <v>1685.55</v>
      </c>
      <c r="G275" s="6">
        <v>0</v>
      </c>
      <c r="H275" s="6">
        <v>0</v>
      </c>
      <c r="I275" s="6">
        <v>920.93</v>
      </c>
      <c r="J275" s="6">
        <v>3846.28</v>
      </c>
      <c r="K275" s="6">
        <v>1838.29</v>
      </c>
      <c r="L275" s="6"/>
      <c r="M275" s="6">
        <v>0</v>
      </c>
      <c r="N275" s="6">
        <v>50</v>
      </c>
      <c r="O275" s="6">
        <v>0</v>
      </c>
      <c r="P275" s="6">
        <v>0</v>
      </c>
      <c r="Q275" s="6">
        <v>0</v>
      </c>
      <c r="R275" s="6">
        <v>0</v>
      </c>
      <c r="S275" s="6"/>
      <c r="T275" s="6">
        <v>0</v>
      </c>
      <c r="U275" s="6"/>
      <c r="V275" s="6">
        <v>8341.0499999999993</v>
      </c>
      <c r="W275" s="6">
        <v>0</v>
      </c>
      <c r="X275" s="6">
        <v>20538.009999999998</v>
      </c>
      <c r="Y275" s="513">
        <f>IF(A275&lt;&gt;"",IF(A275=мар17!A275,0,1),IF(AND(B275=мар17!B275,C275=мар17!C275),0,1))</f>
        <v>0</v>
      </c>
      <c r="Z275" s="70" t="str">
        <f t="shared" si="32"/>
        <v>ул. Пятая д.5</v>
      </c>
      <c r="AA275" s="504">
        <f>IF($B275&lt;&gt;"",MAX(AA$7:AA274)+1,0)</f>
        <v>264</v>
      </c>
      <c r="AB275" s="502">
        <f t="shared" si="36"/>
        <v>275</v>
      </c>
      <c r="AC275" s="504">
        <f>1</f>
        <v>1</v>
      </c>
      <c r="AD275" s="103">
        <f t="shared" si="33"/>
        <v>1685.55</v>
      </c>
      <c r="AE275" s="103">
        <f t="shared" si="34"/>
        <v>6605.5</v>
      </c>
      <c r="AF275" s="103">
        <f t="shared" si="35"/>
        <v>49.999999999999091</v>
      </c>
      <c r="AG275" s="3"/>
    </row>
    <row r="276" spans="2:33" ht="13.2" x14ac:dyDescent="0.25">
      <c r="B276" s="1" t="str">
        <f>адреса!$G$271</f>
        <v>кв.69</v>
      </c>
      <c r="C276" s="522">
        <f>адреса!$I$271</f>
        <v>50000069</v>
      </c>
      <c r="D276" s="6" t="str">
        <f>адреса!$K$271</f>
        <v>ФИО-5-69</v>
      </c>
      <c r="E276" s="6">
        <v>4483.0600000000004</v>
      </c>
      <c r="F276" s="6">
        <v>1648.01</v>
      </c>
      <c r="G276" s="6">
        <v>0</v>
      </c>
      <c r="H276" s="6">
        <v>0</v>
      </c>
      <c r="I276" s="6">
        <v>46.42</v>
      </c>
      <c r="J276" s="6">
        <v>567.79999999999995</v>
      </c>
      <c r="K276" s="6">
        <v>165.18</v>
      </c>
      <c r="L276" s="6"/>
      <c r="M276" s="6">
        <v>0</v>
      </c>
      <c r="N276" s="6">
        <v>50</v>
      </c>
      <c r="O276" s="6">
        <v>0</v>
      </c>
      <c r="P276" s="6">
        <v>0</v>
      </c>
      <c r="Q276" s="6">
        <v>0</v>
      </c>
      <c r="R276" s="6">
        <v>0</v>
      </c>
      <c r="S276" s="6"/>
      <c r="T276" s="6">
        <v>0</v>
      </c>
      <c r="U276" s="6"/>
      <c r="V276" s="6">
        <v>2477.41</v>
      </c>
      <c r="W276" s="6">
        <v>3683.06</v>
      </c>
      <c r="X276" s="6">
        <v>3277.41</v>
      </c>
      <c r="Y276" s="513">
        <f>IF(A276&lt;&gt;"",IF(A276=мар17!A276,0,1),IF(AND(B276=мар17!B276,C276=мар17!C276),0,1))</f>
        <v>0</v>
      </c>
      <c r="Z276" s="70" t="str">
        <f t="shared" si="32"/>
        <v>ул. Пятая д.5</v>
      </c>
      <c r="AA276" s="504">
        <f>IF($B276&lt;&gt;"",MAX(AA$7:AA275)+1,0)</f>
        <v>265</v>
      </c>
      <c r="AB276" s="502">
        <f t="shared" si="36"/>
        <v>276</v>
      </c>
      <c r="AC276" s="504">
        <f>1</f>
        <v>1</v>
      </c>
      <c r="AD276" s="103">
        <f t="shared" si="33"/>
        <v>1648.01</v>
      </c>
      <c r="AE276" s="103">
        <f t="shared" si="34"/>
        <v>779.39999999999986</v>
      </c>
      <c r="AF276" s="103">
        <f t="shared" si="35"/>
        <v>50</v>
      </c>
      <c r="AG276" s="3"/>
    </row>
    <row r="277" spans="2:33" ht="13.2" x14ac:dyDescent="0.25">
      <c r="B277" s="1" t="str">
        <f>адреса!$G$272</f>
        <v>кв.70</v>
      </c>
      <c r="C277" s="522">
        <f>адреса!$I$272</f>
        <v>50000070</v>
      </c>
      <c r="D277" s="6" t="str">
        <f>адреса!$K$272</f>
        <v>ФИО-5-70</v>
      </c>
      <c r="E277" s="6">
        <v>34975.18</v>
      </c>
      <c r="F277" s="6">
        <v>2646.57</v>
      </c>
      <c r="G277" s="6">
        <v>0</v>
      </c>
      <c r="H277" s="6">
        <v>0</v>
      </c>
      <c r="I277" s="6">
        <v>116.42</v>
      </c>
      <c r="J277" s="6">
        <v>517.83000000000004</v>
      </c>
      <c r="K277" s="6">
        <v>238.52</v>
      </c>
      <c r="L277" s="6"/>
      <c r="M277" s="6">
        <v>0</v>
      </c>
      <c r="N277" s="6">
        <v>50</v>
      </c>
      <c r="O277" s="6">
        <v>0</v>
      </c>
      <c r="P277" s="6">
        <v>0</v>
      </c>
      <c r="Q277" s="6">
        <v>0</v>
      </c>
      <c r="R277" s="6">
        <v>0</v>
      </c>
      <c r="S277" s="6"/>
      <c r="T277" s="6">
        <v>0</v>
      </c>
      <c r="U277" s="6"/>
      <c r="V277" s="6">
        <v>3569.34</v>
      </c>
      <c r="W277" s="6">
        <v>0</v>
      </c>
      <c r="X277" s="6">
        <v>38544.519999999997</v>
      </c>
      <c r="Y277" s="513">
        <f>IF(A277&lt;&gt;"",IF(A277=мар17!A277,0,1),IF(AND(B277=мар17!B277,C277=мар17!C277),0,1))</f>
        <v>0</v>
      </c>
      <c r="Z277" s="70" t="str">
        <f t="shared" si="32"/>
        <v>ул. Пятая д.5</v>
      </c>
      <c r="AA277" s="504">
        <f>IF($B277&lt;&gt;"",MAX(AA$7:AA276)+1,0)</f>
        <v>266</v>
      </c>
      <c r="AB277" s="502">
        <f t="shared" si="36"/>
        <v>277</v>
      </c>
      <c r="AC277" s="504">
        <f>1</f>
        <v>1</v>
      </c>
      <c r="AD277" s="103">
        <f t="shared" si="33"/>
        <v>2646.57</v>
      </c>
      <c r="AE277" s="103">
        <f t="shared" si="34"/>
        <v>872.77</v>
      </c>
      <c r="AF277" s="103">
        <f t="shared" si="35"/>
        <v>50</v>
      </c>
      <c r="AG277" s="3"/>
    </row>
    <row r="278" spans="2:33" ht="13.2" x14ac:dyDescent="0.25">
      <c r="B278" s="1" t="str">
        <f>адреса!$G$273</f>
        <v>кв.71</v>
      </c>
      <c r="C278" s="522">
        <f>адреса!$I$273</f>
        <v>50000071</v>
      </c>
      <c r="D278" s="6" t="str">
        <f>адреса!$K$273</f>
        <v>ФИО-5-71</v>
      </c>
      <c r="E278" s="6">
        <v>-19199.88</v>
      </c>
      <c r="F278" s="6">
        <v>2620.29</v>
      </c>
      <c r="G278" s="6">
        <v>0</v>
      </c>
      <c r="H278" s="6">
        <v>0</v>
      </c>
      <c r="I278" s="6">
        <v>232.84</v>
      </c>
      <c r="J278" s="6">
        <v>1035.67</v>
      </c>
      <c r="K278" s="6">
        <v>477.04</v>
      </c>
      <c r="L278" s="6"/>
      <c r="M278" s="6">
        <v>0</v>
      </c>
      <c r="N278" s="6">
        <v>50</v>
      </c>
      <c r="O278" s="6">
        <v>0</v>
      </c>
      <c r="P278" s="6">
        <v>0</v>
      </c>
      <c r="Q278" s="6">
        <v>0</v>
      </c>
      <c r="R278" s="6">
        <v>0</v>
      </c>
      <c r="S278" s="6"/>
      <c r="T278" s="6">
        <v>0</v>
      </c>
      <c r="U278" s="6"/>
      <c r="V278" s="6">
        <v>4415.84</v>
      </c>
      <c r="W278" s="6">
        <v>0</v>
      </c>
      <c r="X278" s="6">
        <v>-14784.04</v>
      </c>
      <c r="Y278" s="513">
        <f>IF(A278&lt;&gt;"",IF(A278=мар17!A278,0,1),IF(AND(B278=мар17!B278,C278=мар17!C278),0,1))</f>
        <v>0</v>
      </c>
      <c r="Z278" s="70" t="str">
        <f t="shared" si="32"/>
        <v>ул. Пятая д.5</v>
      </c>
      <c r="AA278" s="504">
        <f>IF($B278&lt;&gt;"",MAX(AA$7:AA277)+1,0)</f>
        <v>267</v>
      </c>
      <c r="AB278" s="502">
        <f t="shared" si="36"/>
        <v>278</v>
      </c>
      <c r="AC278" s="504">
        <f>1</f>
        <v>1</v>
      </c>
      <c r="AD278" s="103">
        <f t="shared" si="33"/>
        <v>2620.29</v>
      </c>
      <c r="AE278" s="103">
        <f t="shared" si="34"/>
        <v>1745.55</v>
      </c>
      <c r="AF278" s="103">
        <f t="shared" si="35"/>
        <v>50.000000000000227</v>
      </c>
      <c r="AG278" s="3"/>
    </row>
    <row r="279" spans="2:33" ht="13.2" x14ac:dyDescent="0.25">
      <c r="B279" s="1" t="str">
        <f>адреса!$G$274</f>
        <v>кв.72</v>
      </c>
      <c r="C279" s="522">
        <f>адреса!$I$274</f>
        <v>50000072</v>
      </c>
      <c r="D279" s="6" t="str">
        <f>адреса!$K$274</f>
        <v>ФИО-5-72</v>
      </c>
      <c r="E279" s="6">
        <v>3058.65</v>
      </c>
      <c r="F279" s="6">
        <v>1685.55</v>
      </c>
      <c r="G279" s="6">
        <v>0</v>
      </c>
      <c r="H279" s="6">
        <v>0</v>
      </c>
      <c r="I279" s="6">
        <v>139.26</v>
      </c>
      <c r="J279" s="6">
        <v>283.89999999999998</v>
      </c>
      <c r="K279" s="6">
        <v>220.24</v>
      </c>
      <c r="L279" s="6"/>
      <c r="M279" s="6">
        <v>0</v>
      </c>
      <c r="N279" s="6">
        <v>50</v>
      </c>
      <c r="O279" s="6">
        <v>0</v>
      </c>
      <c r="P279" s="6">
        <v>0</v>
      </c>
      <c r="Q279" s="6">
        <v>0</v>
      </c>
      <c r="R279" s="6">
        <v>0</v>
      </c>
      <c r="S279" s="6"/>
      <c r="T279" s="6">
        <v>0</v>
      </c>
      <c r="U279" s="6"/>
      <c r="V279" s="6">
        <v>2378.9499999999998</v>
      </c>
      <c r="W279" s="6">
        <v>3058.65</v>
      </c>
      <c r="X279" s="6">
        <v>2378.9499999999998</v>
      </c>
      <c r="Y279" s="513">
        <f>IF(A279&lt;&gt;"",IF(A279=мар17!A279,0,1),IF(AND(B279=мар17!B279,C279=мар17!C279),0,1))</f>
        <v>0</v>
      </c>
      <c r="Z279" s="70" t="str">
        <f t="shared" si="32"/>
        <v>ул. Пятая д.5</v>
      </c>
      <c r="AA279" s="504">
        <f>IF($B279&lt;&gt;"",MAX(AA$7:AA278)+1,0)</f>
        <v>268</v>
      </c>
      <c r="AB279" s="502">
        <f t="shared" si="36"/>
        <v>279</v>
      </c>
      <c r="AC279" s="504">
        <f>1</f>
        <v>1</v>
      </c>
      <c r="AD279" s="103">
        <f t="shared" si="33"/>
        <v>1685.55</v>
      </c>
      <c r="AE279" s="103">
        <f t="shared" si="34"/>
        <v>643.4</v>
      </c>
      <c r="AF279" s="103">
        <f t="shared" si="35"/>
        <v>49.999999999999886</v>
      </c>
      <c r="AG279" s="3"/>
    </row>
    <row r="280" spans="2:33" ht="13.2" x14ac:dyDescent="0.25">
      <c r="B280" s="1" t="str">
        <f>адреса!$G$275</f>
        <v>кв.73</v>
      </c>
      <c r="C280" s="522">
        <f>адреса!$I$275</f>
        <v>50000073</v>
      </c>
      <c r="D280" s="6" t="str">
        <f>адреса!$K$275</f>
        <v>ФИО-5-73</v>
      </c>
      <c r="E280" s="6">
        <v>15326.19</v>
      </c>
      <c r="F280" s="6">
        <v>1648.01</v>
      </c>
      <c r="G280" s="6">
        <v>0</v>
      </c>
      <c r="H280" s="6">
        <v>0</v>
      </c>
      <c r="I280" s="6">
        <v>201.93</v>
      </c>
      <c r="J280" s="6">
        <v>1096.1400000000001</v>
      </c>
      <c r="K280" s="6">
        <v>452.1</v>
      </c>
      <c r="L280" s="6"/>
      <c r="M280" s="6">
        <v>0</v>
      </c>
      <c r="N280" s="6">
        <v>50</v>
      </c>
      <c r="O280" s="6">
        <v>0</v>
      </c>
      <c r="P280" s="6">
        <v>0</v>
      </c>
      <c r="Q280" s="6">
        <v>0</v>
      </c>
      <c r="R280" s="6">
        <v>0</v>
      </c>
      <c r="S280" s="6"/>
      <c r="T280" s="6">
        <v>0</v>
      </c>
      <c r="U280" s="6"/>
      <c r="V280" s="6">
        <v>3448.18</v>
      </c>
      <c r="W280" s="6">
        <v>0</v>
      </c>
      <c r="X280" s="6">
        <v>18774.37</v>
      </c>
      <c r="Y280" s="513">
        <f>IF(A280&lt;&gt;"",IF(A280=мар17!A280,0,1),IF(AND(B280=мар17!B280,C280=мар17!C280),0,1))</f>
        <v>0</v>
      </c>
      <c r="Z280" s="70" t="str">
        <f t="shared" si="32"/>
        <v>ул. Пятая д.5</v>
      </c>
      <c r="AA280" s="504">
        <f>IF($B280&lt;&gt;"",MAX(AA$7:AA279)+1,0)</f>
        <v>269</v>
      </c>
      <c r="AB280" s="502">
        <f t="shared" si="36"/>
        <v>280</v>
      </c>
      <c r="AC280" s="504">
        <f>1</f>
        <v>1</v>
      </c>
      <c r="AD280" s="103">
        <f t="shared" si="33"/>
        <v>1648.01</v>
      </c>
      <c r="AE280" s="103">
        <f t="shared" si="34"/>
        <v>1750.17</v>
      </c>
      <c r="AF280" s="103">
        <f t="shared" si="35"/>
        <v>49.999999999999773</v>
      </c>
      <c r="AG280" s="3"/>
    </row>
    <row r="281" spans="2:33" ht="13.2" x14ac:dyDescent="0.25">
      <c r="B281" s="1" t="str">
        <f>адреса!$G$276</f>
        <v>кв.74</v>
      </c>
      <c r="C281" s="522">
        <f>адреса!$I$276</f>
        <v>50000074</v>
      </c>
      <c r="D281" s="6" t="str">
        <f>адреса!$K$276</f>
        <v>ФИО-5-74</v>
      </c>
      <c r="E281" s="6">
        <v>3844.11</v>
      </c>
      <c r="F281" s="6">
        <v>2646.57</v>
      </c>
      <c r="G281" s="6">
        <v>0</v>
      </c>
      <c r="H281" s="6">
        <v>0</v>
      </c>
      <c r="I281" s="6">
        <v>116.42</v>
      </c>
      <c r="J281" s="6">
        <v>517.83000000000004</v>
      </c>
      <c r="K281" s="6">
        <v>238.52</v>
      </c>
      <c r="L281" s="6"/>
      <c r="M281" s="6">
        <v>0</v>
      </c>
      <c r="N281" s="6">
        <v>50</v>
      </c>
      <c r="O281" s="6">
        <v>0</v>
      </c>
      <c r="P281" s="6">
        <v>0</v>
      </c>
      <c r="Q281" s="6">
        <v>0</v>
      </c>
      <c r="R281" s="6">
        <v>0</v>
      </c>
      <c r="S281" s="6"/>
      <c r="T281" s="6">
        <v>0</v>
      </c>
      <c r="U281" s="6"/>
      <c r="V281" s="6">
        <v>3569.34</v>
      </c>
      <c r="W281" s="6">
        <v>3844.11</v>
      </c>
      <c r="X281" s="6">
        <v>3569.34</v>
      </c>
      <c r="Y281" s="513">
        <f>IF(A281&lt;&gt;"",IF(A281=мар17!A281,0,1),IF(AND(B281=мар17!B281,C281=мар17!C281),0,1))</f>
        <v>0</v>
      </c>
      <c r="Z281" s="70" t="str">
        <f t="shared" si="32"/>
        <v>ул. Пятая д.5</v>
      </c>
      <c r="AA281" s="504">
        <f>IF($B281&lt;&gt;"",MAX(AA$7:AA280)+1,0)</f>
        <v>270</v>
      </c>
      <c r="AB281" s="502">
        <f t="shared" si="36"/>
        <v>281</v>
      </c>
      <c r="AC281" s="504">
        <f>1</f>
        <v>1</v>
      </c>
      <c r="AD281" s="103">
        <f t="shared" si="33"/>
        <v>2646.57</v>
      </c>
      <c r="AE281" s="103">
        <f t="shared" si="34"/>
        <v>872.77</v>
      </c>
      <c r="AF281" s="103">
        <f t="shared" si="35"/>
        <v>50</v>
      </c>
      <c r="AG281" s="3"/>
    </row>
    <row r="282" spans="2:33" ht="13.2" x14ac:dyDescent="0.25">
      <c r="B282" s="1" t="str">
        <f>адреса!$G$277</f>
        <v>кв.75</v>
      </c>
      <c r="C282" s="522">
        <f>адреса!$I$277</f>
        <v>50000075</v>
      </c>
      <c r="D282" s="6" t="str">
        <f>адреса!$K$277</f>
        <v>ФИО-5-75</v>
      </c>
      <c r="E282" s="6">
        <v>3918.08</v>
      </c>
      <c r="F282" s="6">
        <v>2627.8</v>
      </c>
      <c r="G282" s="6">
        <v>0</v>
      </c>
      <c r="H282" s="6">
        <v>0</v>
      </c>
      <c r="I282" s="6">
        <v>13.9</v>
      </c>
      <c r="J282" s="6">
        <v>116.97</v>
      </c>
      <c r="K282" s="6">
        <v>39.18</v>
      </c>
      <c r="L282" s="6"/>
      <c r="M282" s="6">
        <v>0</v>
      </c>
      <c r="N282" s="6">
        <v>50</v>
      </c>
      <c r="O282" s="6">
        <v>0</v>
      </c>
      <c r="P282" s="6">
        <v>0</v>
      </c>
      <c r="Q282" s="6">
        <v>0</v>
      </c>
      <c r="R282" s="6">
        <v>0</v>
      </c>
      <c r="S282" s="6"/>
      <c r="T282" s="6">
        <v>0</v>
      </c>
      <c r="U282" s="6"/>
      <c r="V282" s="6">
        <v>2847.85</v>
      </c>
      <c r="W282" s="6">
        <v>3918.08</v>
      </c>
      <c r="X282" s="6">
        <v>2847.85</v>
      </c>
      <c r="Y282" s="513">
        <f>IF(A282&lt;&gt;"",IF(A282=мар17!A282,0,1),IF(AND(B282=мар17!B282,C282=мар17!C282),0,1))</f>
        <v>0</v>
      </c>
      <c r="Z282" s="70" t="str">
        <f t="shared" si="32"/>
        <v>ул. Пятая д.5</v>
      </c>
      <c r="AA282" s="504">
        <f>IF($B282&lt;&gt;"",MAX(AA$7:AA281)+1,0)</f>
        <v>271</v>
      </c>
      <c r="AB282" s="502">
        <f t="shared" si="36"/>
        <v>282</v>
      </c>
      <c r="AC282" s="504">
        <f>1</f>
        <v>1</v>
      </c>
      <c r="AD282" s="103">
        <f t="shared" si="33"/>
        <v>2627.8</v>
      </c>
      <c r="AE282" s="103">
        <f t="shared" si="34"/>
        <v>170.05</v>
      </c>
      <c r="AF282" s="103">
        <f t="shared" si="35"/>
        <v>49.999999999999716</v>
      </c>
      <c r="AG282" s="3"/>
    </row>
    <row r="283" spans="2:33" ht="13.2" x14ac:dyDescent="0.25">
      <c r="B283" s="1" t="str">
        <f>адреса!$G$278</f>
        <v>кв.76</v>
      </c>
      <c r="C283" s="522">
        <f>адреса!$I$278</f>
        <v>50000076</v>
      </c>
      <c r="D283" s="6" t="str">
        <f>адреса!$K$278</f>
        <v>ФИО-5-76</v>
      </c>
      <c r="E283" s="6">
        <v>8428.4500000000007</v>
      </c>
      <c r="F283" s="6">
        <v>1681.79</v>
      </c>
      <c r="G283" s="6">
        <v>0</v>
      </c>
      <c r="H283" s="6">
        <v>0</v>
      </c>
      <c r="I283" s="6">
        <v>349.26</v>
      </c>
      <c r="J283" s="6">
        <v>1553.5</v>
      </c>
      <c r="K283" s="6">
        <v>715.56</v>
      </c>
      <c r="L283" s="6"/>
      <c r="M283" s="6">
        <v>0</v>
      </c>
      <c r="N283" s="6">
        <v>50</v>
      </c>
      <c r="O283" s="6">
        <v>0</v>
      </c>
      <c r="P283" s="6">
        <v>0</v>
      </c>
      <c r="Q283" s="6">
        <v>0</v>
      </c>
      <c r="R283" s="6">
        <v>0</v>
      </c>
      <c r="S283" s="6"/>
      <c r="T283" s="6">
        <v>0</v>
      </c>
      <c r="U283" s="6"/>
      <c r="V283" s="6">
        <v>4350.1099999999997</v>
      </c>
      <c r="W283" s="6">
        <v>8428.4500000000007</v>
      </c>
      <c r="X283" s="6">
        <v>4350.1099999999997</v>
      </c>
      <c r="Y283" s="513">
        <f>IF(A283&lt;&gt;"",IF(A283=мар17!A283,0,1),IF(AND(B283=мар17!B283,C283=мар17!C283),0,1))</f>
        <v>0</v>
      </c>
      <c r="Z283" s="70" t="str">
        <f t="shared" si="32"/>
        <v>ул. Пятая д.5</v>
      </c>
      <c r="AA283" s="504">
        <f>IF($B283&lt;&gt;"",MAX(AA$7:AA282)+1,0)</f>
        <v>272</v>
      </c>
      <c r="AB283" s="502">
        <f t="shared" si="36"/>
        <v>283</v>
      </c>
      <c r="AC283" s="504">
        <f>1</f>
        <v>1</v>
      </c>
      <c r="AD283" s="103">
        <f t="shared" si="33"/>
        <v>1681.79</v>
      </c>
      <c r="AE283" s="103">
        <f t="shared" si="34"/>
        <v>2618.3199999999997</v>
      </c>
      <c r="AF283" s="103">
        <f t="shared" si="35"/>
        <v>50</v>
      </c>
      <c r="AG283" s="3"/>
    </row>
    <row r="284" spans="2:33" ht="13.2" x14ac:dyDescent="0.25">
      <c r="B284" s="1" t="str">
        <f>адреса!$G$279</f>
        <v>кв.77</v>
      </c>
      <c r="C284" s="522">
        <f>адреса!$I$279</f>
        <v>50000077</v>
      </c>
      <c r="D284" s="6" t="str">
        <f>адреса!$K$279</f>
        <v>ФИО-5-77</v>
      </c>
      <c r="E284" s="6">
        <v>2795.81</v>
      </c>
      <c r="F284" s="6">
        <v>1674.28</v>
      </c>
      <c r="G284" s="6">
        <v>0</v>
      </c>
      <c r="H284" s="6">
        <v>0</v>
      </c>
      <c r="I284" s="6">
        <v>116.05</v>
      </c>
      <c r="J284" s="6">
        <v>212.93</v>
      </c>
      <c r="K284" s="6">
        <v>178.95</v>
      </c>
      <c r="L284" s="6"/>
      <c r="M284" s="6">
        <v>0</v>
      </c>
      <c r="N284" s="6">
        <v>50</v>
      </c>
      <c r="O284" s="6">
        <v>0</v>
      </c>
      <c r="P284" s="6">
        <v>0</v>
      </c>
      <c r="Q284" s="6">
        <v>0</v>
      </c>
      <c r="R284" s="6">
        <v>0</v>
      </c>
      <c r="S284" s="6"/>
      <c r="T284" s="6">
        <v>0</v>
      </c>
      <c r="U284" s="6"/>
      <c r="V284" s="6">
        <v>2232.21</v>
      </c>
      <c r="W284" s="6">
        <v>2795.81</v>
      </c>
      <c r="X284" s="6">
        <v>2232.21</v>
      </c>
      <c r="Y284" s="513">
        <f>IF(A284&lt;&gt;"",IF(A284=мар17!A284,0,1),IF(AND(B284=мар17!B284,C284=мар17!C284),0,1))</f>
        <v>0</v>
      </c>
      <c r="Z284" s="70" t="str">
        <f t="shared" ref="Z284:Z305" si="37">IF(AND(A284&lt;&gt;"",B284=""),A284,Z283)</f>
        <v>ул. Пятая д.5</v>
      </c>
      <c r="AA284" s="504">
        <f>IF($B284&lt;&gt;"",MAX(AA$7:AA283)+1,0)</f>
        <v>273</v>
      </c>
      <c r="AB284" s="502">
        <f t="shared" si="36"/>
        <v>284</v>
      </c>
      <c r="AC284" s="504">
        <f>1</f>
        <v>1</v>
      </c>
      <c r="AD284" s="103">
        <f t="shared" ref="AD284:AD305" si="38">F284</f>
        <v>1674.28</v>
      </c>
      <c r="AE284" s="103">
        <f t="shared" ref="AE284:AE305" si="39">H284+I284+J284+K284+L284+O284+R284+S284</f>
        <v>507.93</v>
      </c>
      <c r="AF284" s="103">
        <f t="shared" ref="AF284:AF305" si="40">V284-AD284-AE284</f>
        <v>50.000000000000057</v>
      </c>
      <c r="AG284" s="3"/>
    </row>
    <row r="285" spans="2:33" ht="13.2" x14ac:dyDescent="0.25">
      <c r="B285" s="1" t="str">
        <f>адреса!$G$280</f>
        <v>кв.78</v>
      </c>
      <c r="C285" s="522">
        <f>адреса!$I$280</f>
        <v>50000078</v>
      </c>
      <c r="D285" s="6" t="str">
        <f>адреса!$K$280</f>
        <v>ФИО-5-78</v>
      </c>
      <c r="E285" s="6">
        <v>3870.87</v>
      </c>
      <c r="F285" s="6">
        <v>2665.34</v>
      </c>
      <c r="G285" s="6">
        <v>0</v>
      </c>
      <c r="H285" s="6">
        <v>0</v>
      </c>
      <c r="I285" s="6">
        <v>116.42</v>
      </c>
      <c r="J285" s="6">
        <v>517.83000000000004</v>
      </c>
      <c r="K285" s="6">
        <v>238.52</v>
      </c>
      <c r="L285" s="6"/>
      <c r="M285" s="6">
        <v>0</v>
      </c>
      <c r="N285" s="6">
        <v>50</v>
      </c>
      <c r="O285" s="6">
        <v>0</v>
      </c>
      <c r="P285" s="6">
        <v>0</v>
      </c>
      <c r="Q285" s="6">
        <v>0</v>
      </c>
      <c r="R285" s="6">
        <v>0</v>
      </c>
      <c r="S285" s="6"/>
      <c r="T285" s="6">
        <v>0</v>
      </c>
      <c r="U285" s="6"/>
      <c r="V285" s="6">
        <v>3588.11</v>
      </c>
      <c r="W285" s="6">
        <v>0</v>
      </c>
      <c r="X285" s="6">
        <v>7458.98</v>
      </c>
      <c r="Y285" s="513">
        <f>IF(A285&lt;&gt;"",IF(A285=мар17!A285,0,1),IF(AND(B285=мар17!B285,C285=мар17!C285),0,1))</f>
        <v>0</v>
      </c>
      <c r="Z285" s="70" t="str">
        <f t="shared" si="37"/>
        <v>ул. Пятая д.5</v>
      </c>
      <c r="AA285" s="504">
        <f>IF($B285&lt;&gt;"",MAX(AA$7:AA284)+1,0)</f>
        <v>274</v>
      </c>
      <c r="AB285" s="502">
        <f t="shared" si="36"/>
        <v>285</v>
      </c>
      <c r="AC285" s="504">
        <f>1</f>
        <v>1</v>
      </c>
      <c r="AD285" s="103">
        <f t="shared" si="38"/>
        <v>2665.34</v>
      </c>
      <c r="AE285" s="103">
        <f t="shared" si="39"/>
        <v>872.77</v>
      </c>
      <c r="AF285" s="103">
        <f t="shared" si="40"/>
        <v>50</v>
      </c>
      <c r="AG285" s="3"/>
    </row>
    <row r="286" spans="2:33" ht="13.2" x14ac:dyDescent="0.25">
      <c r="B286" s="1" t="str">
        <f>адреса!$G$281</f>
        <v>кв.79</v>
      </c>
      <c r="C286" s="522">
        <f>адреса!$I$281</f>
        <v>50000079</v>
      </c>
      <c r="D286" s="6" t="str">
        <f>адреса!$K$281</f>
        <v>ФИО-5-79</v>
      </c>
      <c r="E286" s="6">
        <v>4460.76</v>
      </c>
      <c r="F286" s="6">
        <v>2627.8</v>
      </c>
      <c r="G286" s="6">
        <v>0</v>
      </c>
      <c r="H286" s="6">
        <v>0</v>
      </c>
      <c r="I286" s="6">
        <v>185.68</v>
      </c>
      <c r="J286" s="6">
        <v>851.7</v>
      </c>
      <c r="K286" s="6">
        <v>385.42</v>
      </c>
      <c r="L286" s="6"/>
      <c r="M286" s="6">
        <v>0</v>
      </c>
      <c r="N286" s="6">
        <v>50</v>
      </c>
      <c r="O286" s="6">
        <v>0</v>
      </c>
      <c r="P286" s="6">
        <v>0</v>
      </c>
      <c r="Q286" s="6">
        <v>0</v>
      </c>
      <c r="R286" s="6">
        <v>0</v>
      </c>
      <c r="S286" s="6"/>
      <c r="T286" s="6">
        <v>0</v>
      </c>
      <c r="U286" s="6"/>
      <c r="V286" s="6">
        <v>4100.6000000000004</v>
      </c>
      <c r="W286" s="6">
        <v>4460.76</v>
      </c>
      <c r="X286" s="6">
        <v>4100.6000000000004</v>
      </c>
      <c r="Y286" s="513">
        <f>IF(A286&lt;&gt;"",IF(A286=мар17!A286,0,1),IF(AND(B286=мар17!B286,C286=мар17!C286),0,1))</f>
        <v>0</v>
      </c>
      <c r="Z286" s="70" t="str">
        <f t="shared" si="37"/>
        <v>ул. Пятая д.5</v>
      </c>
      <c r="AA286" s="504">
        <f>IF($B286&lt;&gt;"",MAX(AA$7:AA285)+1,0)</f>
        <v>275</v>
      </c>
      <c r="AB286" s="502">
        <f t="shared" si="36"/>
        <v>286</v>
      </c>
      <c r="AC286" s="504">
        <f>1</f>
        <v>1</v>
      </c>
      <c r="AD286" s="103">
        <f t="shared" si="38"/>
        <v>2627.8</v>
      </c>
      <c r="AE286" s="103">
        <f t="shared" si="39"/>
        <v>1422.8000000000002</v>
      </c>
      <c r="AF286" s="103">
        <f t="shared" si="40"/>
        <v>50</v>
      </c>
      <c r="AG286" s="3"/>
    </row>
    <row r="287" spans="2:33" ht="13.2" x14ac:dyDescent="0.25">
      <c r="B287" s="1" t="str">
        <f>адреса!$G$282</f>
        <v>кв.80</v>
      </c>
      <c r="C287" s="522">
        <f>адреса!$I$282</f>
        <v>50000080</v>
      </c>
      <c r="D287" s="6" t="str">
        <f>адреса!$K$282</f>
        <v>ФИО-5-80</v>
      </c>
      <c r="E287" s="6">
        <v>3241.63</v>
      </c>
      <c r="F287" s="6">
        <v>1681.79</v>
      </c>
      <c r="G287" s="6">
        <v>0</v>
      </c>
      <c r="H287" s="6">
        <v>0</v>
      </c>
      <c r="I287" s="6">
        <v>394.57</v>
      </c>
      <c r="J287" s="6">
        <v>283.89999999999998</v>
      </c>
      <c r="K287" s="6">
        <v>523.07000000000005</v>
      </c>
      <c r="L287" s="6"/>
      <c r="M287" s="6">
        <v>0</v>
      </c>
      <c r="N287" s="6">
        <v>50</v>
      </c>
      <c r="O287" s="6">
        <v>0</v>
      </c>
      <c r="P287" s="6">
        <v>0</v>
      </c>
      <c r="Q287" s="6">
        <v>0</v>
      </c>
      <c r="R287" s="6">
        <v>0</v>
      </c>
      <c r="S287" s="6"/>
      <c r="T287" s="6">
        <v>0</v>
      </c>
      <c r="U287" s="6"/>
      <c r="V287" s="6">
        <v>2933.33</v>
      </c>
      <c r="W287" s="6">
        <v>3241.63</v>
      </c>
      <c r="X287" s="6">
        <v>2933.33</v>
      </c>
      <c r="Y287" s="513">
        <f>IF(A287&lt;&gt;"",IF(A287=мар17!A287,0,1),IF(AND(B287=мар17!B287,C287=мар17!C287),0,1))</f>
        <v>0</v>
      </c>
      <c r="Z287" s="70" t="str">
        <f t="shared" si="37"/>
        <v>ул. Пятая д.5</v>
      </c>
      <c r="AA287" s="504">
        <f>IF($B287&lt;&gt;"",MAX(AA$7:AA286)+1,0)</f>
        <v>276</v>
      </c>
      <c r="AB287" s="502">
        <f t="shared" si="36"/>
        <v>287</v>
      </c>
      <c r="AC287" s="504">
        <f>1</f>
        <v>1</v>
      </c>
      <c r="AD287" s="103">
        <f t="shared" si="38"/>
        <v>1681.79</v>
      </c>
      <c r="AE287" s="103">
        <f t="shared" si="39"/>
        <v>1201.54</v>
      </c>
      <c r="AF287" s="103">
        <f t="shared" si="40"/>
        <v>50</v>
      </c>
      <c r="AG287" s="3"/>
    </row>
    <row r="288" spans="2:33" ht="13.2" x14ac:dyDescent="0.25">
      <c r="B288" s="1" t="str">
        <f>адреса!$G$283</f>
        <v>кв.81</v>
      </c>
      <c r="C288" s="522">
        <f>адреса!$I$283</f>
        <v>50000081</v>
      </c>
      <c r="D288" s="6" t="str">
        <f>адреса!$K$283</f>
        <v>ФИО-5-81</v>
      </c>
      <c r="E288" s="6">
        <v>7268.14</v>
      </c>
      <c r="F288" s="6">
        <v>1674.28</v>
      </c>
      <c r="G288" s="6">
        <v>0</v>
      </c>
      <c r="H288" s="6">
        <v>0</v>
      </c>
      <c r="I288" s="6">
        <v>192.32</v>
      </c>
      <c r="J288" s="6">
        <v>504.92</v>
      </c>
      <c r="K288" s="6">
        <v>326.04000000000002</v>
      </c>
      <c r="L288" s="6"/>
      <c r="M288" s="6">
        <v>0</v>
      </c>
      <c r="N288" s="6">
        <v>50</v>
      </c>
      <c r="O288" s="6">
        <v>0</v>
      </c>
      <c r="P288" s="6">
        <v>0</v>
      </c>
      <c r="Q288" s="6">
        <v>0</v>
      </c>
      <c r="R288" s="6">
        <v>0</v>
      </c>
      <c r="S288" s="6"/>
      <c r="T288" s="6">
        <v>0</v>
      </c>
      <c r="U288" s="6"/>
      <c r="V288" s="6">
        <v>2747.56</v>
      </c>
      <c r="W288" s="6">
        <v>0</v>
      </c>
      <c r="X288" s="6">
        <v>10015.700000000001</v>
      </c>
      <c r="Y288" s="513">
        <f>IF(A288&lt;&gt;"",IF(A288=мар17!A288,0,1),IF(AND(B288=мар17!B288,C288=мар17!C288),0,1))</f>
        <v>0</v>
      </c>
      <c r="Z288" s="70" t="str">
        <f t="shared" si="37"/>
        <v>ул. Пятая д.5</v>
      </c>
      <c r="AA288" s="504">
        <f>IF($B288&lt;&gt;"",MAX(AA$7:AA287)+1,0)</f>
        <v>277</v>
      </c>
      <c r="AB288" s="502">
        <f t="shared" si="36"/>
        <v>288</v>
      </c>
      <c r="AC288" s="504">
        <f>1</f>
        <v>1</v>
      </c>
      <c r="AD288" s="103">
        <f t="shared" si="38"/>
        <v>1674.28</v>
      </c>
      <c r="AE288" s="103">
        <f t="shared" si="39"/>
        <v>1023.28</v>
      </c>
      <c r="AF288" s="103">
        <f t="shared" si="40"/>
        <v>50</v>
      </c>
      <c r="AG288" s="3"/>
    </row>
    <row r="289" spans="2:33" ht="13.2" x14ac:dyDescent="0.25">
      <c r="B289" s="1" t="str">
        <f>адреса!$G$284</f>
        <v>кв.82</v>
      </c>
      <c r="C289" s="522">
        <f>адреса!$I$284</f>
        <v>50000082</v>
      </c>
      <c r="D289" s="6" t="str">
        <f>адреса!$K$284</f>
        <v>ФИО-5-82</v>
      </c>
      <c r="E289" s="6">
        <v>10952.28</v>
      </c>
      <c r="F289" s="6">
        <v>2665.34</v>
      </c>
      <c r="G289" s="6">
        <v>0</v>
      </c>
      <c r="H289" s="6">
        <v>0</v>
      </c>
      <c r="I289" s="6">
        <v>120.69</v>
      </c>
      <c r="J289" s="6">
        <v>809.12</v>
      </c>
      <c r="K289" s="6">
        <v>300.08</v>
      </c>
      <c r="L289" s="6"/>
      <c r="M289" s="6">
        <v>0</v>
      </c>
      <c r="N289" s="6">
        <v>50</v>
      </c>
      <c r="O289" s="6">
        <v>0</v>
      </c>
      <c r="P289" s="6">
        <v>0</v>
      </c>
      <c r="Q289" s="6">
        <v>0</v>
      </c>
      <c r="R289" s="6">
        <v>0</v>
      </c>
      <c r="S289" s="6"/>
      <c r="T289" s="6">
        <v>0</v>
      </c>
      <c r="U289" s="6"/>
      <c r="V289" s="6">
        <v>3945.23</v>
      </c>
      <c r="W289" s="6">
        <v>14897.51</v>
      </c>
      <c r="X289" s="6">
        <v>0</v>
      </c>
      <c r="Y289" s="513">
        <f>IF(A289&lt;&gt;"",IF(A289=мар17!A289,0,1),IF(AND(B289=мар17!B289,C289=мар17!C289),0,1))</f>
        <v>0</v>
      </c>
      <c r="Z289" s="70" t="str">
        <f t="shared" si="37"/>
        <v>ул. Пятая д.5</v>
      </c>
      <c r="AA289" s="504">
        <f>IF($B289&lt;&gt;"",MAX(AA$7:AA288)+1,0)</f>
        <v>278</v>
      </c>
      <c r="AB289" s="502">
        <f t="shared" si="36"/>
        <v>289</v>
      </c>
      <c r="AC289" s="504">
        <f>1</f>
        <v>1</v>
      </c>
      <c r="AD289" s="103">
        <f t="shared" si="38"/>
        <v>2665.34</v>
      </c>
      <c r="AE289" s="103">
        <f t="shared" si="39"/>
        <v>1229.8899999999999</v>
      </c>
      <c r="AF289" s="103">
        <f t="shared" si="40"/>
        <v>50</v>
      </c>
      <c r="AG289" s="3"/>
    </row>
    <row r="290" spans="2:33" ht="13.2" x14ac:dyDescent="0.25">
      <c r="B290" s="1" t="str">
        <f>адреса!$G$285</f>
        <v>кв.83</v>
      </c>
      <c r="C290" s="522">
        <f>адреса!$I$285</f>
        <v>50000083</v>
      </c>
      <c r="D290" s="6" t="str">
        <f>адреса!$K$285</f>
        <v>ФИО-5-83</v>
      </c>
      <c r="E290" s="6">
        <v>4444.83</v>
      </c>
      <c r="F290" s="6">
        <v>2627.8</v>
      </c>
      <c r="G290" s="6">
        <v>0</v>
      </c>
      <c r="H290" s="6">
        <v>0</v>
      </c>
      <c r="I290" s="6">
        <v>96.95</v>
      </c>
      <c r="J290" s="6">
        <v>509.74</v>
      </c>
      <c r="K290" s="6">
        <v>213.85</v>
      </c>
      <c r="L290" s="6"/>
      <c r="M290" s="6">
        <v>0</v>
      </c>
      <c r="N290" s="6">
        <v>50</v>
      </c>
      <c r="O290" s="6">
        <v>0</v>
      </c>
      <c r="P290" s="6">
        <v>0</v>
      </c>
      <c r="Q290" s="6">
        <v>0</v>
      </c>
      <c r="R290" s="6">
        <v>0</v>
      </c>
      <c r="S290" s="6"/>
      <c r="T290" s="6">
        <v>0</v>
      </c>
      <c r="U290" s="6"/>
      <c r="V290" s="6">
        <v>3498.34</v>
      </c>
      <c r="W290" s="6">
        <v>7943.17</v>
      </c>
      <c r="X290" s="6">
        <v>0</v>
      </c>
      <c r="Y290" s="513">
        <f>IF(A290&lt;&gt;"",IF(A290=мар17!A290,0,1),IF(AND(B290=мар17!B290,C290=мар17!C290),0,1))</f>
        <v>0</v>
      </c>
      <c r="Z290" s="70" t="str">
        <f t="shared" si="37"/>
        <v>ул. Пятая д.5</v>
      </c>
      <c r="AA290" s="504">
        <f>IF($B290&lt;&gt;"",MAX(AA$7:AA289)+1,0)</f>
        <v>279</v>
      </c>
      <c r="AB290" s="502">
        <f t="shared" si="36"/>
        <v>290</v>
      </c>
      <c r="AC290" s="504">
        <f>1</f>
        <v>1</v>
      </c>
      <c r="AD290" s="103">
        <f t="shared" si="38"/>
        <v>2627.8</v>
      </c>
      <c r="AE290" s="103">
        <f t="shared" si="39"/>
        <v>820.54000000000008</v>
      </c>
      <c r="AF290" s="103">
        <f t="shared" si="40"/>
        <v>49.999999999999886</v>
      </c>
      <c r="AG290" s="3"/>
    </row>
    <row r="291" spans="2:33" ht="13.2" x14ac:dyDescent="0.25">
      <c r="B291" s="1" t="str">
        <f>адреса!$G$286</f>
        <v>кв.84</v>
      </c>
      <c r="C291" s="522">
        <f>адреса!$I$286</f>
        <v>50000084</v>
      </c>
      <c r="D291" s="6" t="str">
        <f>адреса!$K$286</f>
        <v>ФИО-5-84</v>
      </c>
      <c r="E291" s="6">
        <v>3579</v>
      </c>
      <c r="F291" s="6">
        <v>1681.79</v>
      </c>
      <c r="G291" s="6">
        <v>0</v>
      </c>
      <c r="H291" s="6">
        <v>0</v>
      </c>
      <c r="I291" s="6">
        <v>79.73</v>
      </c>
      <c r="J291" s="6">
        <v>902.52</v>
      </c>
      <c r="K291" s="6">
        <v>269.60000000000002</v>
      </c>
      <c r="L291" s="6"/>
      <c r="M291" s="6">
        <v>0</v>
      </c>
      <c r="N291" s="6">
        <v>50</v>
      </c>
      <c r="O291" s="6">
        <v>0</v>
      </c>
      <c r="P291" s="6">
        <v>0</v>
      </c>
      <c r="Q291" s="6">
        <v>0</v>
      </c>
      <c r="R291" s="6">
        <v>0</v>
      </c>
      <c r="S291" s="6"/>
      <c r="T291" s="6">
        <v>0</v>
      </c>
      <c r="U291" s="6"/>
      <c r="V291" s="6">
        <v>2983.64</v>
      </c>
      <c r="W291" s="6">
        <v>3579</v>
      </c>
      <c r="X291" s="6">
        <v>2983.64</v>
      </c>
      <c r="Y291" s="513">
        <f>IF(A291&lt;&gt;"",IF(A291=мар17!A291,0,1),IF(AND(B291=мар17!B291,C291=мар17!C291),0,1))</f>
        <v>0</v>
      </c>
      <c r="Z291" s="70" t="str">
        <f t="shared" si="37"/>
        <v>ул. Пятая д.5</v>
      </c>
      <c r="AA291" s="504">
        <f>IF($B291&lt;&gt;"",MAX(AA$7:AA290)+1,0)</f>
        <v>280</v>
      </c>
      <c r="AB291" s="502">
        <f t="shared" si="36"/>
        <v>291</v>
      </c>
      <c r="AC291" s="504">
        <f>1</f>
        <v>1</v>
      </c>
      <c r="AD291" s="103">
        <f t="shared" si="38"/>
        <v>1681.79</v>
      </c>
      <c r="AE291" s="103">
        <f t="shared" si="39"/>
        <v>1251.8499999999999</v>
      </c>
      <c r="AF291" s="103">
        <f t="shared" si="40"/>
        <v>50</v>
      </c>
      <c r="AG291" s="3"/>
    </row>
    <row r="292" spans="2:33" ht="13.2" x14ac:dyDescent="0.25">
      <c r="B292" s="1" t="str">
        <f>адреса!$G$287</f>
        <v>кв.85</v>
      </c>
      <c r="C292" s="522">
        <f>адреса!$I$287</f>
        <v>50000085</v>
      </c>
      <c r="D292" s="6" t="str">
        <f>адреса!$K$287</f>
        <v>ФИО-5-85</v>
      </c>
      <c r="E292" s="6">
        <v>5406.37</v>
      </c>
      <c r="F292" s="6">
        <v>1674.28</v>
      </c>
      <c r="G292" s="6">
        <v>0</v>
      </c>
      <c r="H292" s="6">
        <v>0</v>
      </c>
      <c r="I292" s="6">
        <v>116.42</v>
      </c>
      <c r="J292" s="6">
        <v>517.83000000000004</v>
      </c>
      <c r="K292" s="6">
        <v>238.52</v>
      </c>
      <c r="L292" s="6"/>
      <c r="M292" s="6">
        <v>0</v>
      </c>
      <c r="N292" s="6">
        <v>50</v>
      </c>
      <c r="O292" s="6">
        <v>0</v>
      </c>
      <c r="P292" s="6">
        <v>0</v>
      </c>
      <c r="Q292" s="6">
        <v>0</v>
      </c>
      <c r="R292" s="6">
        <v>0</v>
      </c>
      <c r="S292" s="6"/>
      <c r="T292" s="6">
        <v>0</v>
      </c>
      <c r="U292" s="6"/>
      <c r="V292" s="6">
        <v>2597.0500000000002</v>
      </c>
      <c r="W292" s="6">
        <v>5406.37</v>
      </c>
      <c r="X292" s="6">
        <v>2597.0500000000002</v>
      </c>
      <c r="Y292" s="513">
        <f>IF(A292&lt;&gt;"",IF(A292=мар17!A292,0,1),IF(AND(B292=мар17!B292,C292=мар17!C292),0,1))</f>
        <v>0</v>
      </c>
      <c r="Z292" s="70" t="str">
        <f t="shared" si="37"/>
        <v>ул. Пятая д.5</v>
      </c>
      <c r="AA292" s="504">
        <f>IF($B292&lt;&gt;"",MAX(AA$7:AA291)+1,0)</f>
        <v>281</v>
      </c>
      <c r="AB292" s="502">
        <f t="shared" si="36"/>
        <v>292</v>
      </c>
      <c r="AC292" s="504">
        <f>1</f>
        <v>1</v>
      </c>
      <c r="AD292" s="103">
        <f t="shared" si="38"/>
        <v>1674.28</v>
      </c>
      <c r="AE292" s="103">
        <f t="shared" si="39"/>
        <v>872.77</v>
      </c>
      <c r="AF292" s="103">
        <f t="shared" si="40"/>
        <v>50.000000000000227</v>
      </c>
      <c r="AG292" s="3"/>
    </row>
    <row r="293" spans="2:33" ht="13.2" x14ac:dyDescent="0.25">
      <c r="B293" s="1" t="str">
        <f>адреса!$G$288</f>
        <v>кв.86</v>
      </c>
      <c r="C293" s="522">
        <f>адреса!$I$288</f>
        <v>50000086</v>
      </c>
      <c r="D293" s="6" t="str">
        <f>адреса!$K$288</f>
        <v>ФИО-5-86</v>
      </c>
      <c r="E293" s="6">
        <v>4384.6099999999997</v>
      </c>
      <c r="F293" s="6">
        <v>2665.34</v>
      </c>
      <c r="G293" s="6">
        <v>0</v>
      </c>
      <c r="H293" s="6">
        <v>0</v>
      </c>
      <c r="I293" s="6">
        <v>70.47</v>
      </c>
      <c r="J293" s="6">
        <v>392.35</v>
      </c>
      <c r="K293" s="6">
        <v>159.66999999999999</v>
      </c>
      <c r="L293" s="6"/>
      <c r="M293" s="6">
        <v>0</v>
      </c>
      <c r="N293" s="6">
        <v>50</v>
      </c>
      <c r="O293" s="6">
        <v>0</v>
      </c>
      <c r="P293" s="6">
        <v>0</v>
      </c>
      <c r="Q293" s="6">
        <v>0</v>
      </c>
      <c r="R293" s="6">
        <v>0</v>
      </c>
      <c r="S293" s="6"/>
      <c r="T293" s="6">
        <v>0</v>
      </c>
      <c r="U293" s="6"/>
      <c r="V293" s="6">
        <v>3337.83</v>
      </c>
      <c r="W293" s="6">
        <v>4384.6099999999997</v>
      </c>
      <c r="X293" s="6">
        <v>3337.83</v>
      </c>
      <c r="Y293" s="513">
        <f>IF(A293&lt;&gt;"",IF(A293=мар17!A293,0,1),IF(AND(B293=мар17!B293,C293=мар17!C293),0,1))</f>
        <v>0</v>
      </c>
      <c r="Z293" s="70" t="str">
        <f t="shared" si="37"/>
        <v>ул. Пятая д.5</v>
      </c>
      <c r="AA293" s="504">
        <f>IF($B293&lt;&gt;"",MAX(AA$7:AA292)+1,0)</f>
        <v>282</v>
      </c>
      <c r="AB293" s="502">
        <f t="shared" si="36"/>
        <v>293</v>
      </c>
      <c r="AC293" s="504">
        <f>1</f>
        <v>1</v>
      </c>
      <c r="AD293" s="103">
        <f t="shared" si="38"/>
        <v>2665.34</v>
      </c>
      <c r="AE293" s="103">
        <f t="shared" si="39"/>
        <v>622.49</v>
      </c>
      <c r="AF293" s="103">
        <f t="shared" si="40"/>
        <v>49.999999999999773</v>
      </c>
      <c r="AG293" s="3"/>
    </row>
    <row r="294" spans="2:33" ht="13.2" x14ac:dyDescent="0.25">
      <c r="B294" s="1" t="str">
        <f>адреса!$G$289</f>
        <v>кв.87</v>
      </c>
      <c r="C294" s="522">
        <f>адреса!$I$289</f>
        <v>50000087</v>
      </c>
      <c r="D294" s="6" t="str">
        <f>адреса!$K$289</f>
        <v>ФИО-5-87</v>
      </c>
      <c r="E294" s="6">
        <v>4805.8599999999997</v>
      </c>
      <c r="F294" s="6">
        <v>2665.34</v>
      </c>
      <c r="G294" s="6">
        <v>0</v>
      </c>
      <c r="H294" s="6">
        <v>0</v>
      </c>
      <c r="I294" s="6">
        <v>133.9</v>
      </c>
      <c r="J294" s="6">
        <v>574.9</v>
      </c>
      <c r="K294" s="6">
        <v>270.32</v>
      </c>
      <c r="L294" s="6"/>
      <c r="M294" s="6">
        <v>0</v>
      </c>
      <c r="N294" s="6">
        <v>50</v>
      </c>
      <c r="O294" s="6">
        <v>0</v>
      </c>
      <c r="P294" s="6">
        <v>0</v>
      </c>
      <c r="Q294" s="6">
        <v>0</v>
      </c>
      <c r="R294" s="6">
        <v>0</v>
      </c>
      <c r="S294" s="6"/>
      <c r="T294" s="6">
        <v>0</v>
      </c>
      <c r="U294" s="6"/>
      <c r="V294" s="6">
        <v>3694.46</v>
      </c>
      <c r="W294" s="6">
        <v>4805.8599999999997</v>
      </c>
      <c r="X294" s="6">
        <v>3694.46</v>
      </c>
      <c r="Y294" s="513">
        <f>IF(A294&lt;&gt;"",IF(A294=мар17!A294,0,1),IF(AND(B294=мар17!B294,C294=мар17!C294),0,1))</f>
        <v>0</v>
      </c>
      <c r="Z294" s="70" t="str">
        <f t="shared" si="37"/>
        <v>ул. Пятая д.5</v>
      </c>
      <c r="AA294" s="504">
        <f>IF($B294&lt;&gt;"",MAX(AA$7:AA293)+1,0)</f>
        <v>283</v>
      </c>
      <c r="AB294" s="502">
        <f t="shared" si="36"/>
        <v>294</v>
      </c>
      <c r="AC294" s="504">
        <f>1</f>
        <v>1</v>
      </c>
      <c r="AD294" s="103">
        <f t="shared" si="38"/>
        <v>2665.34</v>
      </c>
      <c r="AE294" s="103">
        <f t="shared" si="39"/>
        <v>979.11999999999989</v>
      </c>
      <c r="AF294" s="103">
        <f t="shared" si="40"/>
        <v>50</v>
      </c>
      <c r="AG294" s="3"/>
    </row>
    <row r="295" spans="2:33" ht="13.2" x14ac:dyDescent="0.25">
      <c r="B295" s="1" t="str">
        <f>адреса!$G$290</f>
        <v>кв.88</v>
      </c>
      <c r="C295" s="522">
        <f>адреса!$I$290</f>
        <v>50000088</v>
      </c>
      <c r="D295" s="6" t="str">
        <f>адреса!$K$290</f>
        <v>ФИО-5-88</v>
      </c>
      <c r="E295" s="6">
        <v>4318.22</v>
      </c>
      <c r="F295" s="6">
        <v>1693.05</v>
      </c>
      <c r="G295" s="6">
        <v>0</v>
      </c>
      <c r="H295" s="6">
        <v>0</v>
      </c>
      <c r="I295" s="6">
        <v>80.819999999999993</v>
      </c>
      <c r="J295" s="6">
        <v>457.65</v>
      </c>
      <c r="K295" s="6">
        <v>184.62</v>
      </c>
      <c r="L295" s="6"/>
      <c r="M295" s="6">
        <v>0</v>
      </c>
      <c r="N295" s="6">
        <v>50</v>
      </c>
      <c r="O295" s="6">
        <v>0</v>
      </c>
      <c r="P295" s="6">
        <v>0</v>
      </c>
      <c r="Q295" s="6">
        <v>0</v>
      </c>
      <c r="R295" s="6">
        <v>0</v>
      </c>
      <c r="S295" s="6"/>
      <c r="T295" s="6">
        <v>0</v>
      </c>
      <c r="U295" s="6"/>
      <c r="V295" s="6">
        <v>2466.14</v>
      </c>
      <c r="W295" s="6">
        <v>4318.22</v>
      </c>
      <c r="X295" s="6">
        <v>2466.14</v>
      </c>
      <c r="Y295" s="513">
        <f>IF(A295&lt;&gt;"",IF(A295=мар17!A295,0,1),IF(AND(B295=мар17!B295,C295=мар17!C295),0,1))</f>
        <v>0</v>
      </c>
      <c r="Z295" s="70" t="str">
        <f t="shared" si="37"/>
        <v>ул. Пятая д.5</v>
      </c>
      <c r="AA295" s="504">
        <f>IF($B295&lt;&gt;"",MAX(AA$7:AA294)+1,0)</f>
        <v>284</v>
      </c>
      <c r="AB295" s="502">
        <f t="shared" si="36"/>
        <v>295</v>
      </c>
      <c r="AC295" s="504">
        <f>1</f>
        <v>1</v>
      </c>
      <c r="AD295" s="103">
        <f t="shared" si="38"/>
        <v>1693.05</v>
      </c>
      <c r="AE295" s="103">
        <f t="shared" si="39"/>
        <v>723.09</v>
      </c>
      <c r="AF295" s="103">
        <f t="shared" si="40"/>
        <v>49.999999999999886</v>
      </c>
      <c r="AG295" s="3"/>
    </row>
    <row r="296" spans="2:33" ht="13.2" x14ac:dyDescent="0.25">
      <c r="B296" s="1" t="str">
        <f>адреса!$G$291</f>
        <v>кв.89</v>
      </c>
      <c r="C296" s="522">
        <f>адреса!$I$291</f>
        <v>50000089</v>
      </c>
      <c r="D296" s="6" t="str">
        <f>адреса!$K$291</f>
        <v>ФИО-5-89</v>
      </c>
      <c r="E296" s="6">
        <v>2448.73</v>
      </c>
      <c r="F296" s="6">
        <v>1674.28</v>
      </c>
      <c r="G296" s="6">
        <v>0</v>
      </c>
      <c r="H296" s="6">
        <v>0</v>
      </c>
      <c r="I296" s="6">
        <v>116.42</v>
      </c>
      <c r="J296" s="6">
        <v>517.83000000000004</v>
      </c>
      <c r="K296" s="6">
        <v>238.52</v>
      </c>
      <c r="L296" s="6"/>
      <c r="M296" s="6">
        <v>0</v>
      </c>
      <c r="N296" s="6">
        <v>50</v>
      </c>
      <c r="O296" s="6">
        <v>0</v>
      </c>
      <c r="P296" s="6">
        <v>0</v>
      </c>
      <c r="Q296" s="6">
        <v>0</v>
      </c>
      <c r="R296" s="6">
        <v>0</v>
      </c>
      <c r="S296" s="6"/>
      <c r="T296" s="6">
        <v>0</v>
      </c>
      <c r="U296" s="6"/>
      <c r="V296" s="6">
        <v>2597.0500000000002</v>
      </c>
      <c r="W296" s="6">
        <v>2500</v>
      </c>
      <c r="X296" s="6">
        <v>2545.7800000000002</v>
      </c>
      <c r="Y296" s="513">
        <f>IF(A296&lt;&gt;"",IF(A296=мар17!A296,0,1),IF(AND(B296=мар17!B296,C296=мар17!C296),0,1))</f>
        <v>0</v>
      </c>
      <c r="Z296" s="70" t="str">
        <f t="shared" si="37"/>
        <v>ул. Пятая д.5</v>
      </c>
      <c r="AA296" s="504">
        <f>IF($B296&lt;&gt;"",MAX(AA$7:AA295)+1,0)</f>
        <v>285</v>
      </c>
      <c r="AB296" s="502">
        <f t="shared" si="36"/>
        <v>296</v>
      </c>
      <c r="AC296" s="504">
        <f>1</f>
        <v>1</v>
      </c>
      <c r="AD296" s="103">
        <f t="shared" si="38"/>
        <v>1674.28</v>
      </c>
      <c r="AE296" s="103">
        <f t="shared" si="39"/>
        <v>872.77</v>
      </c>
      <c r="AF296" s="103">
        <f t="shared" si="40"/>
        <v>50.000000000000227</v>
      </c>
      <c r="AG296" s="3"/>
    </row>
    <row r="297" spans="2:33" ht="13.2" x14ac:dyDescent="0.25">
      <c r="B297" s="1" t="str">
        <f>адреса!$G$292</f>
        <v>кв.90</v>
      </c>
      <c r="C297" s="522">
        <f>адреса!$I$292</f>
        <v>50000090</v>
      </c>
      <c r="D297" s="6" t="str">
        <f>адреса!$K$292</f>
        <v>ФИО-5-90</v>
      </c>
      <c r="E297" s="6">
        <v>7991.86</v>
      </c>
      <c r="F297" s="6">
        <v>2639.06</v>
      </c>
      <c r="G297" s="6">
        <v>0</v>
      </c>
      <c r="H297" s="6">
        <v>0</v>
      </c>
      <c r="I297" s="6">
        <v>229.78</v>
      </c>
      <c r="J297" s="6">
        <v>1350.94</v>
      </c>
      <c r="K297" s="6">
        <v>534.54999999999995</v>
      </c>
      <c r="L297" s="6"/>
      <c r="M297" s="6">
        <v>0</v>
      </c>
      <c r="N297" s="6">
        <v>50</v>
      </c>
      <c r="O297" s="6">
        <v>0</v>
      </c>
      <c r="P297" s="6">
        <v>0</v>
      </c>
      <c r="Q297" s="6">
        <v>0</v>
      </c>
      <c r="R297" s="6">
        <v>0</v>
      </c>
      <c r="S297" s="6"/>
      <c r="T297" s="6">
        <v>0</v>
      </c>
      <c r="U297" s="6"/>
      <c r="V297" s="6">
        <v>4804.33</v>
      </c>
      <c r="W297" s="6">
        <v>7991.86</v>
      </c>
      <c r="X297" s="6">
        <v>4804.33</v>
      </c>
      <c r="Y297" s="513">
        <f>IF(A297&lt;&gt;"",IF(A297=мар17!A297,0,1),IF(AND(B297=мар17!B297,C297=мар17!C297),0,1))</f>
        <v>0</v>
      </c>
      <c r="Z297" s="70" t="str">
        <f t="shared" si="37"/>
        <v>ул. Пятая д.5</v>
      </c>
      <c r="AA297" s="504">
        <f>IF($B297&lt;&gt;"",MAX(AA$7:AA296)+1,0)</f>
        <v>286</v>
      </c>
      <c r="AB297" s="502">
        <f t="shared" si="36"/>
        <v>297</v>
      </c>
      <c r="AC297" s="504">
        <f>1</f>
        <v>1</v>
      </c>
      <c r="AD297" s="103">
        <f t="shared" si="38"/>
        <v>2639.06</v>
      </c>
      <c r="AE297" s="103">
        <f t="shared" si="39"/>
        <v>2115.27</v>
      </c>
      <c r="AF297" s="103">
        <f t="shared" si="40"/>
        <v>50</v>
      </c>
      <c r="AG297" s="3"/>
    </row>
    <row r="298" spans="2:33" ht="13.2" x14ac:dyDescent="0.25">
      <c r="B298" s="1" t="str">
        <f>адреса!$G$293</f>
        <v>кв.91</v>
      </c>
      <c r="C298" s="522">
        <f>адреса!$I$293</f>
        <v>50000091</v>
      </c>
      <c r="D298" s="6" t="str">
        <f>адреса!$K$293</f>
        <v>ФИО-5-91</v>
      </c>
      <c r="E298" s="6">
        <v>24004.39</v>
      </c>
      <c r="F298" s="6">
        <v>2665.34</v>
      </c>
      <c r="G298" s="6">
        <v>0</v>
      </c>
      <c r="H298" s="6">
        <v>0</v>
      </c>
      <c r="I298" s="6">
        <v>136.88999999999999</v>
      </c>
      <c r="J298" s="6">
        <v>9946.44</v>
      </c>
      <c r="K298" s="6">
        <v>2091.4</v>
      </c>
      <c r="L298" s="6"/>
      <c r="M298" s="6">
        <v>0</v>
      </c>
      <c r="N298" s="6">
        <v>50</v>
      </c>
      <c r="O298" s="6">
        <v>0</v>
      </c>
      <c r="P298" s="6">
        <v>0</v>
      </c>
      <c r="Q298" s="6">
        <v>0</v>
      </c>
      <c r="R298" s="6">
        <v>0</v>
      </c>
      <c r="S298" s="6"/>
      <c r="T298" s="6">
        <v>0</v>
      </c>
      <c r="U298" s="6"/>
      <c r="V298" s="6">
        <v>14890.07</v>
      </c>
      <c r="W298" s="6">
        <v>0</v>
      </c>
      <c r="X298" s="6">
        <v>38894.46</v>
      </c>
      <c r="Y298" s="513">
        <f>IF(A298&lt;&gt;"",IF(A298=мар17!A298,0,1),IF(AND(B298=мар17!B298,C298=мар17!C298),0,1))</f>
        <v>0</v>
      </c>
      <c r="Z298" s="70" t="str">
        <f t="shared" si="37"/>
        <v>ул. Пятая д.5</v>
      </c>
      <c r="AA298" s="504">
        <f>IF($B298&lt;&gt;"",MAX(AA$7:AA297)+1,0)</f>
        <v>287</v>
      </c>
      <c r="AB298" s="502">
        <f t="shared" si="36"/>
        <v>298</v>
      </c>
      <c r="AC298" s="504">
        <f>1</f>
        <v>1</v>
      </c>
      <c r="AD298" s="103">
        <f t="shared" si="38"/>
        <v>2665.34</v>
      </c>
      <c r="AE298" s="103">
        <f t="shared" si="39"/>
        <v>12174.73</v>
      </c>
      <c r="AF298" s="103">
        <f t="shared" si="40"/>
        <v>50</v>
      </c>
      <c r="AG298" s="3"/>
    </row>
    <row r="299" spans="2:33" ht="13.2" x14ac:dyDescent="0.25">
      <c r="B299" s="1" t="str">
        <f>адреса!$G$294</f>
        <v>кв.92</v>
      </c>
      <c r="C299" s="522">
        <f>адреса!$I$294</f>
        <v>50000092</v>
      </c>
      <c r="D299" s="6" t="str">
        <f>адреса!$K$294</f>
        <v>ФИО-5-92</v>
      </c>
      <c r="E299" s="6">
        <v>2702.52</v>
      </c>
      <c r="F299" s="6">
        <v>1693.05</v>
      </c>
      <c r="G299" s="6">
        <v>0</v>
      </c>
      <c r="H299" s="6">
        <v>0</v>
      </c>
      <c r="I299" s="6">
        <v>16.25</v>
      </c>
      <c r="J299" s="6">
        <v>141.94999999999999</v>
      </c>
      <c r="K299" s="6">
        <v>46.8</v>
      </c>
      <c r="L299" s="6"/>
      <c r="M299" s="6">
        <v>0</v>
      </c>
      <c r="N299" s="6">
        <v>50</v>
      </c>
      <c r="O299" s="6">
        <v>0</v>
      </c>
      <c r="P299" s="6">
        <v>0</v>
      </c>
      <c r="Q299" s="6">
        <v>0</v>
      </c>
      <c r="R299" s="6">
        <v>0</v>
      </c>
      <c r="S299" s="6"/>
      <c r="T299" s="6">
        <v>0</v>
      </c>
      <c r="U299" s="6"/>
      <c r="V299" s="6">
        <v>1948.05</v>
      </c>
      <c r="W299" s="6">
        <v>4650.6000000000004</v>
      </c>
      <c r="X299" s="6">
        <v>-0.03</v>
      </c>
      <c r="Y299" s="513">
        <f>IF(A299&lt;&gt;"",IF(A299=мар17!A299,0,1),IF(AND(B299=мар17!B299,C299=мар17!C299),0,1))</f>
        <v>0</v>
      </c>
      <c r="Z299" s="70" t="str">
        <f t="shared" si="37"/>
        <v>ул. Пятая д.5</v>
      </c>
      <c r="AA299" s="504">
        <f>IF($B299&lt;&gt;"",MAX(AA$7:AA298)+1,0)</f>
        <v>288</v>
      </c>
      <c r="AB299" s="502">
        <f t="shared" si="36"/>
        <v>299</v>
      </c>
      <c r="AC299" s="504">
        <f>1</f>
        <v>1</v>
      </c>
      <c r="AD299" s="103">
        <f t="shared" si="38"/>
        <v>1693.05</v>
      </c>
      <c r="AE299" s="103">
        <f t="shared" si="39"/>
        <v>205</v>
      </c>
      <c r="AF299" s="103">
        <f t="shared" si="40"/>
        <v>50</v>
      </c>
      <c r="AG299" s="3"/>
    </row>
    <row r="300" spans="2:33" ht="13.2" x14ac:dyDescent="0.25">
      <c r="B300" s="1" t="str">
        <f>адреса!$G$295</f>
        <v>кв.93</v>
      </c>
      <c r="C300" s="522">
        <f>адреса!$I$295</f>
        <v>50000093</v>
      </c>
      <c r="D300" s="6" t="str">
        <f>адреса!$K$295</f>
        <v>ФИО-5-93</v>
      </c>
      <c r="E300" s="6">
        <v>3922.27</v>
      </c>
      <c r="F300" s="6">
        <v>1674.28</v>
      </c>
      <c r="G300" s="6">
        <v>0</v>
      </c>
      <c r="H300" s="6">
        <v>0</v>
      </c>
      <c r="I300" s="6">
        <v>92.84</v>
      </c>
      <c r="J300" s="6">
        <v>567.79999999999995</v>
      </c>
      <c r="K300" s="6">
        <v>220.24</v>
      </c>
      <c r="L300" s="6"/>
      <c r="M300" s="6">
        <v>0</v>
      </c>
      <c r="N300" s="6">
        <v>50</v>
      </c>
      <c r="O300" s="6">
        <v>0</v>
      </c>
      <c r="P300" s="6">
        <v>0</v>
      </c>
      <c r="Q300" s="6">
        <v>0</v>
      </c>
      <c r="R300" s="6">
        <v>0</v>
      </c>
      <c r="S300" s="6"/>
      <c r="T300" s="6">
        <v>0</v>
      </c>
      <c r="U300" s="6"/>
      <c r="V300" s="6">
        <v>2605.16</v>
      </c>
      <c r="W300" s="6">
        <v>3922.27</v>
      </c>
      <c r="X300" s="6">
        <v>2605.16</v>
      </c>
      <c r="Y300" s="513">
        <f>IF(A300&lt;&gt;"",IF(A300=мар17!A300,0,1),IF(AND(B300=мар17!B300,C300=мар17!C300),0,1))</f>
        <v>0</v>
      </c>
      <c r="Z300" s="70" t="str">
        <f t="shared" si="37"/>
        <v>ул. Пятая д.5</v>
      </c>
      <c r="AA300" s="504">
        <f>IF($B300&lt;&gt;"",MAX(AA$7:AA299)+1,0)</f>
        <v>289</v>
      </c>
      <c r="AB300" s="502">
        <f t="shared" si="36"/>
        <v>300</v>
      </c>
      <c r="AC300" s="504">
        <f>1</f>
        <v>1</v>
      </c>
      <c r="AD300" s="103">
        <f t="shared" si="38"/>
        <v>1674.28</v>
      </c>
      <c r="AE300" s="103">
        <f t="shared" si="39"/>
        <v>880.88</v>
      </c>
      <c r="AF300" s="103">
        <f t="shared" si="40"/>
        <v>49.999999999999886</v>
      </c>
      <c r="AG300" s="3"/>
    </row>
    <row r="301" spans="2:33" ht="13.2" x14ac:dyDescent="0.25">
      <c r="B301" s="1" t="str">
        <f>адреса!$G$296</f>
        <v>кв.94</v>
      </c>
      <c r="C301" s="522">
        <f>адреса!$I$296</f>
        <v>50000094</v>
      </c>
      <c r="D301" s="6" t="str">
        <f>адреса!$K$296</f>
        <v>ФИО-5-94</v>
      </c>
      <c r="E301" s="6">
        <v>49049.24</v>
      </c>
      <c r="F301" s="6">
        <v>2639.06</v>
      </c>
      <c r="G301" s="6">
        <v>0</v>
      </c>
      <c r="H301" s="6">
        <v>0</v>
      </c>
      <c r="I301" s="6">
        <v>349.26</v>
      </c>
      <c r="J301" s="6">
        <v>1553.5</v>
      </c>
      <c r="K301" s="6">
        <v>715.56</v>
      </c>
      <c r="L301" s="6"/>
      <c r="M301" s="6">
        <v>0</v>
      </c>
      <c r="N301" s="6">
        <v>50</v>
      </c>
      <c r="O301" s="6">
        <v>0</v>
      </c>
      <c r="P301" s="6">
        <v>0</v>
      </c>
      <c r="Q301" s="6">
        <v>0</v>
      </c>
      <c r="R301" s="6">
        <v>0</v>
      </c>
      <c r="S301" s="6"/>
      <c r="T301" s="6">
        <v>0</v>
      </c>
      <c r="U301" s="6"/>
      <c r="V301" s="6">
        <v>5307.38</v>
      </c>
      <c r="W301" s="6">
        <v>0</v>
      </c>
      <c r="X301" s="6">
        <v>54356.62</v>
      </c>
      <c r="Y301" s="513">
        <f>IF(A301&lt;&gt;"",IF(A301=мар17!A301,0,1),IF(AND(B301=мар17!B301,C301=мар17!C301),0,1))</f>
        <v>0</v>
      </c>
      <c r="Z301" s="70" t="str">
        <f t="shared" si="37"/>
        <v>ул. Пятая д.5</v>
      </c>
      <c r="AA301" s="504">
        <f>IF($B301&lt;&gt;"",MAX(AA$7:AA300)+1,0)</f>
        <v>290</v>
      </c>
      <c r="AB301" s="502">
        <f t="shared" si="36"/>
        <v>301</v>
      </c>
      <c r="AC301" s="504">
        <f>1</f>
        <v>1</v>
      </c>
      <c r="AD301" s="103">
        <f t="shared" si="38"/>
        <v>2639.06</v>
      </c>
      <c r="AE301" s="103">
        <f t="shared" si="39"/>
        <v>2618.3199999999997</v>
      </c>
      <c r="AF301" s="103">
        <f t="shared" si="40"/>
        <v>50.000000000000455</v>
      </c>
      <c r="AG301" s="3"/>
    </row>
    <row r="302" spans="2:33" ht="13.2" x14ac:dyDescent="0.25">
      <c r="B302" s="1" t="str">
        <f>адреса!$G$297</f>
        <v>кв.95</v>
      </c>
      <c r="C302" s="522">
        <f>адреса!$I$297</f>
        <v>50000095</v>
      </c>
      <c r="D302" s="6" t="str">
        <f>адреса!$K$297</f>
        <v>ФИО-5-95</v>
      </c>
      <c r="E302" s="6">
        <v>22825.83</v>
      </c>
      <c r="F302" s="6">
        <v>2665.34</v>
      </c>
      <c r="G302" s="6">
        <v>0</v>
      </c>
      <c r="H302" s="6">
        <v>0</v>
      </c>
      <c r="I302" s="6">
        <v>232.1</v>
      </c>
      <c r="J302" s="6">
        <v>610.39</v>
      </c>
      <c r="K302" s="6">
        <v>393.68</v>
      </c>
      <c r="L302" s="6"/>
      <c r="M302" s="6">
        <v>0</v>
      </c>
      <c r="N302" s="6">
        <v>50</v>
      </c>
      <c r="O302" s="6">
        <v>0</v>
      </c>
      <c r="P302" s="6">
        <v>0</v>
      </c>
      <c r="Q302" s="6">
        <v>0</v>
      </c>
      <c r="R302" s="6">
        <v>0</v>
      </c>
      <c r="S302" s="6"/>
      <c r="T302" s="6">
        <v>0</v>
      </c>
      <c r="U302" s="6"/>
      <c r="V302" s="6">
        <v>3951.51</v>
      </c>
      <c r="W302" s="6">
        <v>10777</v>
      </c>
      <c r="X302" s="6">
        <v>16000.34</v>
      </c>
      <c r="Y302" s="513">
        <f>IF(A302&lt;&gt;"",IF(A302=мар17!A302,0,1),IF(AND(B302=мар17!B302,C302=мар17!C302),0,1))</f>
        <v>0</v>
      </c>
      <c r="Z302" s="70" t="str">
        <f t="shared" si="37"/>
        <v>ул. Пятая д.5</v>
      </c>
      <c r="AA302" s="504">
        <f>IF($B302&lt;&gt;"",MAX(AA$7:AA301)+1,0)</f>
        <v>291</v>
      </c>
      <c r="AB302" s="502">
        <f t="shared" si="36"/>
        <v>302</v>
      </c>
      <c r="AC302" s="504">
        <f>1</f>
        <v>1</v>
      </c>
      <c r="AD302" s="103">
        <f t="shared" si="38"/>
        <v>2665.34</v>
      </c>
      <c r="AE302" s="103">
        <f t="shared" si="39"/>
        <v>1236.17</v>
      </c>
      <c r="AF302" s="103">
        <f t="shared" si="40"/>
        <v>50</v>
      </c>
      <c r="AG302" s="3"/>
    </row>
    <row r="303" spans="2:33" ht="13.2" x14ac:dyDescent="0.25">
      <c r="B303" s="1" t="str">
        <f>адреса!$G$298</f>
        <v>кв.96</v>
      </c>
      <c r="C303" s="522">
        <f>адреса!$I$298</f>
        <v>50000096</v>
      </c>
      <c r="D303" s="6" t="str">
        <f>адреса!$K$298</f>
        <v>ФИО-5-96</v>
      </c>
      <c r="E303" s="6">
        <v>14677.34</v>
      </c>
      <c r="F303" s="6">
        <v>1693.05</v>
      </c>
      <c r="G303" s="6">
        <v>0</v>
      </c>
      <c r="H303" s="6">
        <v>0</v>
      </c>
      <c r="I303" s="6">
        <v>155.51</v>
      </c>
      <c r="J303" s="6">
        <v>425.85</v>
      </c>
      <c r="K303" s="6">
        <v>267.04000000000002</v>
      </c>
      <c r="L303" s="6"/>
      <c r="M303" s="6">
        <v>0</v>
      </c>
      <c r="N303" s="6">
        <v>50</v>
      </c>
      <c r="O303" s="6">
        <v>0</v>
      </c>
      <c r="P303" s="6">
        <v>0</v>
      </c>
      <c r="Q303" s="6">
        <v>0</v>
      </c>
      <c r="R303" s="6">
        <v>0</v>
      </c>
      <c r="S303" s="6"/>
      <c r="T303" s="6">
        <v>0</v>
      </c>
      <c r="U303" s="6"/>
      <c r="V303" s="6">
        <v>2591.4499999999998</v>
      </c>
      <c r="W303" s="6">
        <v>0</v>
      </c>
      <c r="X303" s="6">
        <v>17268.79</v>
      </c>
      <c r="Y303" s="513">
        <f>IF(A303&lt;&gt;"",IF(A303=мар17!A303,0,1),IF(AND(B303=мар17!B303,C303=мар17!C303),0,1))</f>
        <v>0</v>
      </c>
      <c r="Z303" s="70" t="str">
        <f t="shared" si="37"/>
        <v>ул. Пятая д.5</v>
      </c>
      <c r="AA303" s="504">
        <f>IF($B303&lt;&gt;"",MAX(AA$7:AA302)+1,0)</f>
        <v>292</v>
      </c>
      <c r="AB303" s="502">
        <f t="shared" si="36"/>
        <v>303</v>
      </c>
      <c r="AC303" s="504">
        <f>1</f>
        <v>1</v>
      </c>
      <c r="AD303" s="103">
        <f t="shared" si="38"/>
        <v>1693.05</v>
      </c>
      <c r="AE303" s="103">
        <f t="shared" si="39"/>
        <v>848.40000000000009</v>
      </c>
      <c r="AF303" s="103">
        <f t="shared" si="40"/>
        <v>49.999999999999773</v>
      </c>
      <c r="AG303" s="3"/>
    </row>
    <row r="304" spans="2:33" ht="13.2" x14ac:dyDescent="0.25">
      <c r="B304" s="1" t="str">
        <f>адреса!$G$299</f>
        <v>кв.97</v>
      </c>
      <c r="C304" s="522">
        <f>адреса!$I$299</f>
        <v>50000097</v>
      </c>
      <c r="D304" s="6" t="str">
        <f>адреса!$K$299</f>
        <v>ФИО-5-97</v>
      </c>
      <c r="E304" s="6">
        <v>2448.73</v>
      </c>
      <c r="F304" s="6">
        <v>1674.28</v>
      </c>
      <c r="G304" s="6">
        <v>0</v>
      </c>
      <c r="H304" s="6">
        <v>0</v>
      </c>
      <c r="I304" s="6">
        <v>368.27</v>
      </c>
      <c r="J304" s="6">
        <v>985.42</v>
      </c>
      <c r="K304" s="6">
        <v>627.92999999999995</v>
      </c>
      <c r="L304" s="6"/>
      <c r="M304" s="6">
        <v>0</v>
      </c>
      <c r="N304" s="6">
        <v>50</v>
      </c>
      <c r="O304" s="6">
        <v>0</v>
      </c>
      <c r="P304" s="6">
        <v>0</v>
      </c>
      <c r="Q304" s="6">
        <v>0</v>
      </c>
      <c r="R304" s="6">
        <v>0</v>
      </c>
      <c r="S304" s="6"/>
      <c r="T304" s="6">
        <v>0</v>
      </c>
      <c r="U304" s="6"/>
      <c r="V304" s="6">
        <v>3705.9</v>
      </c>
      <c r="W304" s="6">
        <v>2448.73</v>
      </c>
      <c r="X304" s="6">
        <v>3705.9</v>
      </c>
      <c r="Y304" s="513">
        <f>IF(A304&lt;&gt;"",IF(A304=мар17!A304,0,1),IF(AND(B304=мар17!B304,C304=мар17!C304),0,1))</f>
        <v>0</v>
      </c>
      <c r="Z304" s="70" t="str">
        <f t="shared" si="37"/>
        <v>ул. Пятая д.5</v>
      </c>
      <c r="AA304" s="504">
        <f>IF($B304&lt;&gt;"",MAX(AA$7:AA303)+1,0)</f>
        <v>293</v>
      </c>
      <c r="AB304" s="502">
        <f t="shared" si="36"/>
        <v>304</v>
      </c>
      <c r="AC304" s="504">
        <f>1</f>
        <v>1</v>
      </c>
      <c r="AD304" s="103">
        <f t="shared" si="38"/>
        <v>1674.28</v>
      </c>
      <c r="AE304" s="103">
        <f t="shared" si="39"/>
        <v>1981.62</v>
      </c>
      <c r="AF304" s="103">
        <f t="shared" si="40"/>
        <v>50.000000000000227</v>
      </c>
      <c r="AG304" s="3"/>
    </row>
    <row r="305" spans="2:33" ht="13.2" x14ac:dyDescent="0.25">
      <c r="B305" s="1" t="str">
        <f>адреса!$G$300</f>
        <v>кв.98</v>
      </c>
      <c r="C305" s="522">
        <f>адреса!$I$300</f>
        <v>50000098</v>
      </c>
      <c r="D305" s="6" t="str">
        <f>адреса!$K$300</f>
        <v>ФИО-5-98</v>
      </c>
      <c r="E305" s="6">
        <v>5185.42</v>
      </c>
      <c r="F305" s="6">
        <v>2639.06</v>
      </c>
      <c r="G305" s="6">
        <v>0</v>
      </c>
      <c r="H305" s="6">
        <v>0</v>
      </c>
      <c r="I305" s="6">
        <v>255.31</v>
      </c>
      <c r="J305" s="6">
        <v>567.79999999999995</v>
      </c>
      <c r="K305" s="6">
        <v>412.95</v>
      </c>
      <c r="L305" s="6"/>
      <c r="M305" s="6">
        <v>0</v>
      </c>
      <c r="N305" s="6">
        <v>50</v>
      </c>
      <c r="O305" s="6">
        <v>0</v>
      </c>
      <c r="P305" s="6">
        <v>0</v>
      </c>
      <c r="Q305" s="6">
        <v>0</v>
      </c>
      <c r="R305" s="6">
        <v>0</v>
      </c>
      <c r="S305" s="6"/>
      <c r="T305" s="6">
        <v>0</v>
      </c>
      <c r="U305" s="6"/>
      <c r="V305" s="6">
        <v>3925.12</v>
      </c>
      <c r="W305" s="6">
        <v>9110.5400000000009</v>
      </c>
      <c r="X305" s="6">
        <v>0</v>
      </c>
      <c r="Y305" s="513">
        <f>IF(A305&lt;&gt;"",IF(A305=мар17!A305,0,1),IF(AND(B305=мар17!B305,C305=мар17!C305),0,1))</f>
        <v>0</v>
      </c>
      <c r="Z305" s="70" t="str">
        <f t="shared" si="37"/>
        <v>ул. Пятая д.5</v>
      </c>
      <c r="AA305" s="504">
        <f>IF($B305&lt;&gt;"",MAX(AA$7:AA304)+1,0)</f>
        <v>294</v>
      </c>
      <c r="AB305" s="502">
        <f t="shared" si="36"/>
        <v>305</v>
      </c>
      <c r="AC305" s="504">
        <f>1</f>
        <v>1</v>
      </c>
      <c r="AD305" s="103">
        <f t="shared" si="38"/>
        <v>2639.06</v>
      </c>
      <c r="AE305" s="103">
        <f t="shared" si="39"/>
        <v>1236.06</v>
      </c>
      <c r="AF305" s="103">
        <f t="shared" si="40"/>
        <v>50</v>
      </c>
      <c r="AG305" s="3"/>
    </row>
    <row r="306" spans="2:33" x14ac:dyDescent="0.3">
      <c r="AG306" s="3"/>
    </row>
  </sheetData>
  <autoFilter ref="A6:AG305"/>
  <conditionalFormatting sqref="A3">
    <cfRule type="cellIs" dxfId="13" priority="2" operator="equal">
      <formula>0</formula>
    </cfRule>
  </conditionalFormatting>
  <conditionalFormatting sqref="B2:D2">
    <cfRule type="cellIs" dxfId="12" priority="1" operator="equal">
      <formula>0</formula>
    </cfRule>
  </conditionalFormatting>
  <hyperlinks>
    <hyperlink ref="B2:D2" location="оглавление!A1" tooltip="в оглавление" display="оглавление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G305"/>
  <sheetViews>
    <sheetView workbookViewId="0">
      <pane xSplit="4" ySplit="6" topLeftCell="X7" activePane="bottomRight" state="frozen"/>
      <selection activeCell="C90" sqref="C90"/>
      <selection pane="topRight" activeCell="C90" sqref="C90"/>
      <selection pane="bottomLeft" activeCell="C90" sqref="C90"/>
      <selection pane="bottomRight" activeCell="B2" sqref="B2:D2"/>
    </sheetView>
  </sheetViews>
  <sheetFormatPr defaultRowHeight="14.4" x14ac:dyDescent="0.3"/>
  <cols>
    <col min="1" max="1" width="12.6640625" style="1" customWidth="1"/>
    <col min="2" max="2" width="7.6640625" style="1" customWidth="1"/>
    <col min="3" max="3" width="15.6640625" style="3" bestFit="1" customWidth="1"/>
    <col min="4" max="4" width="16.44140625" style="3" customWidth="1"/>
    <col min="5" max="5" width="12.6640625" style="3" bestFit="1" customWidth="1"/>
    <col min="6" max="7" width="11.6640625" style="3" bestFit="1" customWidth="1"/>
    <col min="8" max="8" width="10.109375" style="3" bestFit="1" customWidth="1"/>
    <col min="9" max="10" width="10.44140625" style="3" bestFit="1" customWidth="1"/>
    <col min="11" max="11" width="10.109375" style="3" bestFit="1" customWidth="1"/>
    <col min="12" max="12" width="10.109375" style="3" customWidth="1"/>
    <col min="13" max="14" width="9.5546875" style="3" bestFit="1" customWidth="1"/>
    <col min="15" max="15" width="10.109375" style="3" bestFit="1" customWidth="1"/>
    <col min="16" max="16" width="10.6640625" style="3" bestFit="1" customWidth="1"/>
    <col min="17" max="17" width="10.109375" style="3" bestFit="1" customWidth="1"/>
    <col min="18" max="18" width="9.109375" style="3" bestFit="1" customWidth="1"/>
    <col min="19" max="19" width="10.109375" style="3" bestFit="1" customWidth="1"/>
    <col min="20" max="20" width="9.5546875" style="3" bestFit="1" customWidth="1"/>
    <col min="21" max="21" width="9.5546875" style="3" customWidth="1"/>
    <col min="22" max="22" width="12.6640625" style="3" bestFit="1" customWidth="1"/>
    <col min="23" max="23" width="11.6640625" style="3" bestFit="1" customWidth="1"/>
    <col min="24" max="24" width="12.6640625" style="3" bestFit="1" customWidth="1"/>
    <col min="25" max="25" width="2.6640625" style="15" customWidth="1"/>
    <col min="28" max="28" width="16" bestFit="1" customWidth="1"/>
    <col min="29" max="29" width="7.5546875" style="10" bestFit="1" customWidth="1"/>
    <col min="30" max="30" width="10" bestFit="1" customWidth="1"/>
    <col min="31" max="31" width="14.109375" style="10" bestFit="1" customWidth="1"/>
    <col min="32" max="32" width="15.44140625" bestFit="1" customWidth="1"/>
    <col min="33" max="33" width="2.6640625" style="10" customWidth="1"/>
    <col min="34" max="222" width="9.109375" style="3"/>
    <col min="223" max="223" width="12.6640625" style="3" customWidth="1"/>
    <col min="224" max="224" width="7.6640625" style="3" customWidth="1"/>
    <col min="225" max="225" width="15.6640625" style="3" bestFit="1" customWidth="1"/>
    <col min="226" max="226" width="16.44140625" style="3" customWidth="1"/>
    <col min="227" max="227" width="12.6640625" style="3" bestFit="1" customWidth="1"/>
    <col min="228" max="229" width="11.6640625" style="3" bestFit="1" customWidth="1"/>
    <col min="230" max="230" width="10.109375" style="3" bestFit="1" customWidth="1"/>
    <col min="231" max="232" width="10.44140625" style="3" bestFit="1" customWidth="1"/>
    <col min="233" max="233" width="10.109375" style="3" bestFit="1" customWidth="1"/>
    <col min="234" max="235" width="9.5546875" style="3" bestFit="1" customWidth="1"/>
    <col min="236" max="236" width="10.109375" style="3" bestFit="1" customWidth="1"/>
    <col min="237" max="237" width="10.6640625" style="3" bestFit="1" customWidth="1"/>
    <col min="238" max="238" width="10.109375" style="3" bestFit="1" customWidth="1"/>
    <col min="239" max="239" width="9.109375" style="3" bestFit="1" customWidth="1"/>
    <col min="240" max="240" width="10.109375" style="3" bestFit="1" customWidth="1"/>
    <col min="241" max="241" width="9.5546875" style="3" bestFit="1" customWidth="1"/>
    <col min="242" max="242" width="12.6640625" style="3" bestFit="1" customWidth="1"/>
    <col min="243" max="243" width="11.6640625" style="3" bestFit="1" customWidth="1"/>
    <col min="244" max="244" width="12.6640625" style="3" bestFit="1" customWidth="1"/>
    <col min="245" max="478" width="9.109375" style="3"/>
    <col min="479" max="479" width="12.6640625" style="3" customWidth="1"/>
    <col min="480" max="480" width="7.6640625" style="3" customWidth="1"/>
    <col min="481" max="481" width="15.6640625" style="3" bestFit="1" customWidth="1"/>
    <col min="482" max="482" width="16.44140625" style="3" customWidth="1"/>
    <col min="483" max="483" width="12.6640625" style="3" bestFit="1" customWidth="1"/>
    <col min="484" max="485" width="11.6640625" style="3" bestFit="1" customWidth="1"/>
    <col min="486" max="486" width="10.109375" style="3" bestFit="1" customWidth="1"/>
    <col min="487" max="488" width="10.44140625" style="3" bestFit="1" customWidth="1"/>
    <col min="489" max="489" width="10.109375" style="3" bestFit="1" customWidth="1"/>
    <col min="490" max="491" width="9.5546875" style="3" bestFit="1" customWidth="1"/>
    <col min="492" max="492" width="10.109375" style="3" bestFit="1" customWidth="1"/>
    <col min="493" max="493" width="10.6640625" style="3" bestFit="1" customWidth="1"/>
    <col min="494" max="494" width="10.109375" style="3" bestFit="1" customWidth="1"/>
    <col min="495" max="495" width="9.109375" style="3" bestFit="1" customWidth="1"/>
    <col min="496" max="496" width="10.109375" style="3" bestFit="1" customWidth="1"/>
    <col min="497" max="497" width="9.5546875" style="3" bestFit="1" customWidth="1"/>
    <col min="498" max="498" width="12.6640625" style="3" bestFit="1" customWidth="1"/>
    <col min="499" max="499" width="11.6640625" style="3" bestFit="1" customWidth="1"/>
    <col min="500" max="500" width="12.6640625" style="3" bestFit="1" customWidth="1"/>
    <col min="501" max="734" width="9.109375" style="3"/>
    <col min="735" max="735" width="12.6640625" style="3" customWidth="1"/>
    <col min="736" max="736" width="7.6640625" style="3" customWidth="1"/>
    <col min="737" max="737" width="15.6640625" style="3" bestFit="1" customWidth="1"/>
    <col min="738" max="738" width="16.44140625" style="3" customWidth="1"/>
    <col min="739" max="739" width="12.6640625" style="3" bestFit="1" customWidth="1"/>
    <col min="740" max="741" width="11.6640625" style="3" bestFit="1" customWidth="1"/>
    <col min="742" max="742" width="10.109375" style="3" bestFit="1" customWidth="1"/>
    <col min="743" max="744" width="10.44140625" style="3" bestFit="1" customWidth="1"/>
    <col min="745" max="745" width="10.109375" style="3" bestFit="1" customWidth="1"/>
    <col min="746" max="747" width="9.5546875" style="3" bestFit="1" customWidth="1"/>
    <col min="748" max="748" width="10.109375" style="3" bestFit="1" customWidth="1"/>
    <col min="749" max="749" width="10.6640625" style="3" bestFit="1" customWidth="1"/>
    <col min="750" max="750" width="10.109375" style="3" bestFit="1" customWidth="1"/>
    <col min="751" max="751" width="9.109375" style="3" bestFit="1" customWidth="1"/>
    <col min="752" max="752" width="10.109375" style="3" bestFit="1" customWidth="1"/>
    <col min="753" max="753" width="9.5546875" style="3" bestFit="1" customWidth="1"/>
    <col min="754" max="754" width="12.6640625" style="3" bestFit="1" customWidth="1"/>
    <col min="755" max="755" width="11.6640625" style="3" bestFit="1" customWidth="1"/>
    <col min="756" max="756" width="12.6640625" style="3" bestFit="1" customWidth="1"/>
    <col min="757" max="990" width="9.109375" style="3"/>
    <col min="991" max="991" width="12.6640625" style="3" customWidth="1"/>
    <col min="992" max="992" width="7.6640625" style="3" customWidth="1"/>
    <col min="993" max="993" width="15.6640625" style="3" bestFit="1" customWidth="1"/>
    <col min="994" max="994" width="16.44140625" style="3" customWidth="1"/>
    <col min="995" max="995" width="12.6640625" style="3" bestFit="1" customWidth="1"/>
    <col min="996" max="997" width="11.6640625" style="3" bestFit="1" customWidth="1"/>
    <col min="998" max="998" width="10.109375" style="3" bestFit="1" customWidth="1"/>
    <col min="999" max="1000" width="10.44140625" style="3" bestFit="1" customWidth="1"/>
    <col min="1001" max="1001" width="10.109375" style="3" bestFit="1" customWidth="1"/>
    <col min="1002" max="1003" width="9.5546875" style="3" bestFit="1" customWidth="1"/>
    <col min="1004" max="1004" width="10.109375" style="3" bestFit="1" customWidth="1"/>
    <col min="1005" max="1005" width="10.6640625" style="3" bestFit="1" customWidth="1"/>
    <col min="1006" max="1006" width="10.109375" style="3" bestFit="1" customWidth="1"/>
    <col min="1007" max="1007" width="9.109375" style="3" bestFit="1" customWidth="1"/>
    <col min="1008" max="1008" width="10.109375" style="3" bestFit="1" customWidth="1"/>
    <col min="1009" max="1009" width="9.5546875" style="3" bestFit="1" customWidth="1"/>
    <col min="1010" max="1010" width="12.6640625" style="3" bestFit="1" customWidth="1"/>
    <col min="1011" max="1011" width="11.6640625" style="3" bestFit="1" customWidth="1"/>
    <col min="1012" max="1012" width="12.6640625" style="3" bestFit="1" customWidth="1"/>
    <col min="1013" max="1246" width="9.109375" style="3"/>
    <col min="1247" max="1247" width="12.6640625" style="3" customWidth="1"/>
    <col min="1248" max="1248" width="7.6640625" style="3" customWidth="1"/>
    <col min="1249" max="1249" width="15.6640625" style="3" bestFit="1" customWidth="1"/>
    <col min="1250" max="1250" width="16.44140625" style="3" customWidth="1"/>
    <col min="1251" max="1251" width="12.6640625" style="3" bestFit="1" customWidth="1"/>
    <col min="1252" max="1253" width="11.6640625" style="3" bestFit="1" customWidth="1"/>
    <col min="1254" max="1254" width="10.109375" style="3" bestFit="1" customWidth="1"/>
    <col min="1255" max="1256" width="10.44140625" style="3" bestFit="1" customWidth="1"/>
    <col min="1257" max="1257" width="10.109375" style="3" bestFit="1" customWidth="1"/>
    <col min="1258" max="1259" width="9.5546875" style="3" bestFit="1" customWidth="1"/>
    <col min="1260" max="1260" width="10.109375" style="3" bestFit="1" customWidth="1"/>
    <col min="1261" max="1261" width="10.6640625" style="3" bestFit="1" customWidth="1"/>
    <col min="1262" max="1262" width="10.109375" style="3" bestFit="1" customWidth="1"/>
    <col min="1263" max="1263" width="9.109375" style="3" bestFit="1" customWidth="1"/>
    <col min="1264" max="1264" width="10.109375" style="3" bestFit="1" customWidth="1"/>
    <col min="1265" max="1265" width="9.5546875" style="3" bestFit="1" customWidth="1"/>
    <col min="1266" max="1266" width="12.6640625" style="3" bestFit="1" customWidth="1"/>
    <col min="1267" max="1267" width="11.6640625" style="3" bestFit="1" customWidth="1"/>
    <col min="1268" max="1268" width="12.6640625" style="3" bestFit="1" customWidth="1"/>
    <col min="1269" max="1502" width="9.109375" style="3"/>
    <col min="1503" max="1503" width="12.6640625" style="3" customWidth="1"/>
    <col min="1504" max="1504" width="7.6640625" style="3" customWidth="1"/>
    <col min="1505" max="1505" width="15.6640625" style="3" bestFit="1" customWidth="1"/>
    <col min="1506" max="1506" width="16.44140625" style="3" customWidth="1"/>
    <col min="1507" max="1507" width="12.6640625" style="3" bestFit="1" customWidth="1"/>
    <col min="1508" max="1509" width="11.6640625" style="3" bestFit="1" customWidth="1"/>
    <col min="1510" max="1510" width="10.109375" style="3" bestFit="1" customWidth="1"/>
    <col min="1511" max="1512" width="10.44140625" style="3" bestFit="1" customWidth="1"/>
    <col min="1513" max="1513" width="10.109375" style="3" bestFit="1" customWidth="1"/>
    <col min="1514" max="1515" width="9.5546875" style="3" bestFit="1" customWidth="1"/>
    <col min="1516" max="1516" width="10.109375" style="3" bestFit="1" customWidth="1"/>
    <col min="1517" max="1517" width="10.6640625" style="3" bestFit="1" customWidth="1"/>
    <col min="1518" max="1518" width="10.109375" style="3" bestFit="1" customWidth="1"/>
    <col min="1519" max="1519" width="9.109375" style="3" bestFit="1" customWidth="1"/>
    <col min="1520" max="1520" width="10.109375" style="3" bestFit="1" customWidth="1"/>
    <col min="1521" max="1521" width="9.5546875" style="3" bestFit="1" customWidth="1"/>
    <col min="1522" max="1522" width="12.6640625" style="3" bestFit="1" customWidth="1"/>
    <col min="1523" max="1523" width="11.6640625" style="3" bestFit="1" customWidth="1"/>
    <col min="1524" max="1524" width="12.6640625" style="3" bestFit="1" customWidth="1"/>
    <col min="1525" max="1758" width="9.109375" style="3"/>
    <col min="1759" max="1759" width="12.6640625" style="3" customWidth="1"/>
    <col min="1760" max="1760" width="7.6640625" style="3" customWidth="1"/>
    <col min="1761" max="1761" width="15.6640625" style="3" bestFit="1" customWidth="1"/>
    <col min="1762" max="1762" width="16.44140625" style="3" customWidth="1"/>
    <col min="1763" max="1763" width="12.6640625" style="3" bestFit="1" customWidth="1"/>
    <col min="1764" max="1765" width="11.6640625" style="3" bestFit="1" customWidth="1"/>
    <col min="1766" max="1766" width="10.109375" style="3" bestFit="1" customWidth="1"/>
    <col min="1767" max="1768" width="10.44140625" style="3" bestFit="1" customWidth="1"/>
    <col min="1769" max="1769" width="10.109375" style="3" bestFit="1" customWidth="1"/>
    <col min="1770" max="1771" width="9.5546875" style="3" bestFit="1" customWidth="1"/>
    <col min="1772" max="1772" width="10.109375" style="3" bestFit="1" customWidth="1"/>
    <col min="1773" max="1773" width="10.6640625" style="3" bestFit="1" customWidth="1"/>
    <col min="1774" max="1774" width="10.109375" style="3" bestFit="1" customWidth="1"/>
    <col min="1775" max="1775" width="9.109375" style="3" bestFit="1" customWidth="1"/>
    <col min="1776" max="1776" width="10.109375" style="3" bestFit="1" customWidth="1"/>
    <col min="1777" max="1777" width="9.5546875" style="3" bestFit="1" customWidth="1"/>
    <col min="1778" max="1778" width="12.6640625" style="3" bestFit="1" customWidth="1"/>
    <col min="1779" max="1779" width="11.6640625" style="3" bestFit="1" customWidth="1"/>
    <col min="1780" max="1780" width="12.6640625" style="3" bestFit="1" customWidth="1"/>
    <col min="1781" max="2014" width="9.109375" style="3"/>
    <col min="2015" max="2015" width="12.6640625" style="3" customWidth="1"/>
    <col min="2016" max="2016" width="7.6640625" style="3" customWidth="1"/>
    <col min="2017" max="2017" width="15.6640625" style="3" bestFit="1" customWidth="1"/>
    <col min="2018" max="2018" width="16.44140625" style="3" customWidth="1"/>
    <col min="2019" max="2019" width="12.6640625" style="3" bestFit="1" customWidth="1"/>
    <col min="2020" max="2021" width="11.6640625" style="3" bestFit="1" customWidth="1"/>
    <col min="2022" max="2022" width="10.109375" style="3" bestFit="1" customWidth="1"/>
    <col min="2023" max="2024" width="10.44140625" style="3" bestFit="1" customWidth="1"/>
    <col min="2025" max="2025" width="10.109375" style="3" bestFit="1" customWidth="1"/>
    <col min="2026" max="2027" width="9.5546875" style="3" bestFit="1" customWidth="1"/>
    <col min="2028" max="2028" width="10.109375" style="3" bestFit="1" customWidth="1"/>
    <col min="2029" max="2029" width="10.6640625" style="3" bestFit="1" customWidth="1"/>
    <col min="2030" max="2030" width="10.109375" style="3" bestFit="1" customWidth="1"/>
    <col min="2031" max="2031" width="9.109375" style="3" bestFit="1" customWidth="1"/>
    <col min="2032" max="2032" width="10.109375" style="3" bestFit="1" customWidth="1"/>
    <col min="2033" max="2033" width="9.5546875" style="3" bestFit="1" customWidth="1"/>
    <col min="2034" max="2034" width="12.6640625" style="3" bestFit="1" customWidth="1"/>
    <col min="2035" max="2035" width="11.6640625" style="3" bestFit="1" customWidth="1"/>
    <col min="2036" max="2036" width="12.6640625" style="3" bestFit="1" customWidth="1"/>
    <col min="2037" max="2270" width="9.109375" style="3"/>
    <col min="2271" max="2271" width="12.6640625" style="3" customWidth="1"/>
    <col min="2272" max="2272" width="7.6640625" style="3" customWidth="1"/>
    <col min="2273" max="2273" width="15.6640625" style="3" bestFit="1" customWidth="1"/>
    <col min="2274" max="2274" width="16.44140625" style="3" customWidth="1"/>
    <col min="2275" max="2275" width="12.6640625" style="3" bestFit="1" customWidth="1"/>
    <col min="2276" max="2277" width="11.6640625" style="3" bestFit="1" customWidth="1"/>
    <col min="2278" max="2278" width="10.109375" style="3" bestFit="1" customWidth="1"/>
    <col min="2279" max="2280" width="10.44140625" style="3" bestFit="1" customWidth="1"/>
    <col min="2281" max="2281" width="10.109375" style="3" bestFit="1" customWidth="1"/>
    <col min="2282" max="2283" width="9.5546875" style="3" bestFit="1" customWidth="1"/>
    <col min="2284" max="2284" width="10.109375" style="3" bestFit="1" customWidth="1"/>
    <col min="2285" max="2285" width="10.6640625" style="3" bestFit="1" customWidth="1"/>
    <col min="2286" max="2286" width="10.109375" style="3" bestFit="1" customWidth="1"/>
    <col min="2287" max="2287" width="9.109375" style="3" bestFit="1" customWidth="1"/>
    <col min="2288" max="2288" width="10.109375" style="3" bestFit="1" customWidth="1"/>
    <col min="2289" max="2289" width="9.5546875" style="3" bestFit="1" customWidth="1"/>
    <col min="2290" max="2290" width="12.6640625" style="3" bestFit="1" customWidth="1"/>
    <col min="2291" max="2291" width="11.6640625" style="3" bestFit="1" customWidth="1"/>
    <col min="2292" max="2292" width="12.6640625" style="3" bestFit="1" customWidth="1"/>
    <col min="2293" max="2526" width="9.109375" style="3"/>
    <col min="2527" max="2527" width="12.6640625" style="3" customWidth="1"/>
    <col min="2528" max="2528" width="7.6640625" style="3" customWidth="1"/>
    <col min="2529" max="2529" width="15.6640625" style="3" bestFit="1" customWidth="1"/>
    <col min="2530" max="2530" width="16.44140625" style="3" customWidth="1"/>
    <col min="2531" max="2531" width="12.6640625" style="3" bestFit="1" customWidth="1"/>
    <col min="2532" max="2533" width="11.6640625" style="3" bestFit="1" customWidth="1"/>
    <col min="2534" max="2534" width="10.109375" style="3" bestFit="1" customWidth="1"/>
    <col min="2535" max="2536" width="10.44140625" style="3" bestFit="1" customWidth="1"/>
    <col min="2537" max="2537" width="10.109375" style="3" bestFit="1" customWidth="1"/>
    <col min="2538" max="2539" width="9.5546875" style="3" bestFit="1" customWidth="1"/>
    <col min="2540" max="2540" width="10.109375" style="3" bestFit="1" customWidth="1"/>
    <col min="2541" max="2541" width="10.6640625" style="3" bestFit="1" customWidth="1"/>
    <col min="2542" max="2542" width="10.109375" style="3" bestFit="1" customWidth="1"/>
    <col min="2543" max="2543" width="9.109375" style="3" bestFit="1" customWidth="1"/>
    <col min="2544" max="2544" width="10.109375" style="3" bestFit="1" customWidth="1"/>
    <col min="2545" max="2545" width="9.5546875" style="3" bestFit="1" customWidth="1"/>
    <col min="2546" max="2546" width="12.6640625" style="3" bestFit="1" customWidth="1"/>
    <col min="2547" max="2547" width="11.6640625" style="3" bestFit="1" customWidth="1"/>
    <col min="2548" max="2548" width="12.6640625" style="3" bestFit="1" customWidth="1"/>
    <col min="2549" max="2782" width="9.109375" style="3"/>
    <col min="2783" max="2783" width="12.6640625" style="3" customWidth="1"/>
    <col min="2784" max="2784" width="7.6640625" style="3" customWidth="1"/>
    <col min="2785" max="2785" width="15.6640625" style="3" bestFit="1" customWidth="1"/>
    <col min="2786" max="2786" width="16.44140625" style="3" customWidth="1"/>
    <col min="2787" max="2787" width="12.6640625" style="3" bestFit="1" customWidth="1"/>
    <col min="2788" max="2789" width="11.6640625" style="3" bestFit="1" customWidth="1"/>
    <col min="2790" max="2790" width="10.109375" style="3" bestFit="1" customWidth="1"/>
    <col min="2791" max="2792" width="10.44140625" style="3" bestFit="1" customWidth="1"/>
    <col min="2793" max="2793" width="10.109375" style="3" bestFit="1" customWidth="1"/>
    <col min="2794" max="2795" width="9.5546875" style="3" bestFit="1" customWidth="1"/>
    <col min="2796" max="2796" width="10.109375" style="3" bestFit="1" customWidth="1"/>
    <col min="2797" max="2797" width="10.6640625" style="3" bestFit="1" customWidth="1"/>
    <col min="2798" max="2798" width="10.109375" style="3" bestFit="1" customWidth="1"/>
    <col min="2799" max="2799" width="9.109375" style="3" bestFit="1" customWidth="1"/>
    <col min="2800" max="2800" width="10.109375" style="3" bestFit="1" customWidth="1"/>
    <col min="2801" max="2801" width="9.5546875" style="3" bestFit="1" customWidth="1"/>
    <col min="2802" max="2802" width="12.6640625" style="3" bestFit="1" customWidth="1"/>
    <col min="2803" max="2803" width="11.6640625" style="3" bestFit="1" customWidth="1"/>
    <col min="2804" max="2804" width="12.6640625" style="3" bestFit="1" customWidth="1"/>
    <col min="2805" max="3038" width="9.109375" style="3"/>
    <col min="3039" max="3039" width="12.6640625" style="3" customWidth="1"/>
    <col min="3040" max="3040" width="7.6640625" style="3" customWidth="1"/>
    <col min="3041" max="3041" width="15.6640625" style="3" bestFit="1" customWidth="1"/>
    <col min="3042" max="3042" width="16.44140625" style="3" customWidth="1"/>
    <col min="3043" max="3043" width="12.6640625" style="3" bestFit="1" customWidth="1"/>
    <col min="3044" max="3045" width="11.6640625" style="3" bestFit="1" customWidth="1"/>
    <col min="3046" max="3046" width="10.109375" style="3" bestFit="1" customWidth="1"/>
    <col min="3047" max="3048" width="10.44140625" style="3" bestFit="1" customWidth="1"/>
    <col min="3049" max="3049" width="10.109375" style="3" bestFit="1" customWidth="1"/>
    <col min="3050" max="3051" width="9.5546875" style="3" bestFit="1" customWidth="1"/>
    <col min="3052" max="3052" width="10.109375" style="3" bestFit="1" customWidth="1"/>
    <col min="3053" max="3053" width="10.6640625" style="3" bestFit="1" customWidth="1"/>
    <col min="3054" max="3054" width="10.109375" style="3" bestFit="1" customWidth="1"/>
    <col min="3055" max="3055" width="9.109375" style="3" bestFit="1" customWidth="1"/>
    <col min="3056" max="3056" width="10.109375" style="3" bestFit="1" customWidth="1"/>
    <col min="3057" max="3057" width="9.5546875" style="3" bestFit="1" customWidth="1"/>
    <col min="3058" max="3058" width="12.6640625" style="3" bestFit="1" customWidth="1"/>
    <col min="3059" max="3059" width="11.6640625" style="3" bestFit="1" customWidth="1"/>
    <col min="3060" max="3060" width="12.6640625" style="3" bestFit="1" customWidth="1"/>
    <col min="3061" max="3294" width="9.109375" style="3"/>
    <col min="3295" max="3295" width="12.6640625" style="3" customWidth="1"/>
    <col min="3296" max="3296" width="7.6640625" style="3" customWidth="1"/>
    <col min="3297" max="3297" width="15.6640625" style="3" bestFit="1" customWidth="1"/>
    <col min="3298" max="3298" width="16.44140625" style="3" customWidth="1"/>
    <col min="3299" max="3299" width="12.6640625" style="3" bestFit="1" customWidth="1"/>
    <col min="3300" max="3301" width="11.6640625" style="3" bestFit="1" customWidth="1"/>
    <col min="3302" max="3302" width="10.109375" style="3" bestFit="1" customWidth="1"/>
    <col min="3303" max="3304" width="10.44140625" style="3" bestFit="1" customWidth="1"/>
    <col min="3305" max="3305" width="10.109375" style="3" bestFit="1" customWidth="1"/>
    <col min="3306" max="3307" width="9.5546875" style="3" bestFit="1" customWidth="1"/>
    <col min="3308" max="3308" width="10.109375" style="3" bestFit="1" customWidth="1"/>
    <col min="3309" max="3309" width="10.6640625" style="3" bestFit="1" customWidth="1"/>
    <col min="3310" max="3310" width="10.109375" style="3" bestFit="1" customWidth="1"/>
    <col min="3311" max="3311" width="9.109375" style="3" bestFit="1" customWidth="1"/>
    <col min="3312" max="3312" width="10.109375" style="3" bestFit="1" customWidth="1"/>
    <col min="3313" max="3313" width="9.5546875" style="3" bestFit="1" customWidth="1"/>
    <col min="3314" max="3314" width="12.6640625" style="3" bestFit="1" customWidth="1"/>
    <col min="3315" max="3315" width="11.6640625" style="3" bestFit="1" customWidth="1"/>
    <col min="3316" max="3316" width="12.6640625" style="3" bestFit="1" customWidth="1"/>
    <col min="3317" max="3550" width="9.109375" style="3"/>
    <col min="3551" max="3551" width="12.6640625" style="3" customWidth="1"/>
    <col min="3552" max="3552" width="7.6640625" style="3" customWidth="1"/>
    <col min="3553" max="3553" width="15.6640625" style="3" bestFit="1" customWidth="1"/>
    <col min="3554" max="3554" width="16.44140625" style="3" customWidth="1"/>
    <col min="3555" max="3555" width="12.6640625" style="3" bestFit="1" customWidth="1"/>
    <col min="3556" max="3557" width="11.6640625" style="3" bestFit="1" customWidth="1"/>
    <col min="3558" max="3558" width="10.109375" style="3" bestFit="1" customWidth="1"/>
    <col min="3559" max="3560" width="10.44140625" style="3" bestFit="1" customWidth="1"/>
    <col min="3561" max="3561" width="10.109375" style="3" bestFit="1" customWidth="1"/>
    <col min="3562" max="3563" width="9.5546875" style="3" bestFit="1" customWidth="1"/>
    <col min="3564" max="3564" width="10.109375" style="3" bestFit="1" customWidth="1"/>
    <col min="3565" max="3565" width="10.6640625" style="3" bestFit="1" customWidth="1"/>
    <col min="3566" max="3566" width="10.109375" style="3" bestFit="1" customWidth="1"/>
    <col min="3567" max="3567" width="9.109375" style="3" bestFit="1" customWidth="1"/>
    <col min="3568" max="3568" width="10.109375" style="3" bestFit="1" customWidth="1"/>
    <col min="3569" max="3569" width="9.5546875" style="3" bestFit="1" customWidth="1"/>
    <col min="3570" max="3570" width="12.6640625" style="3" bestFit="1" customWidth="1"/>
    <col min="3571" max="3571" width="11.6640625" style="3" bestFit="1" customWidth="1"/>
    <col min="3572" max="3572" width="12.6640625" style="3" bestFit="1" customWidth="1"/>
    <col min="3573" max="3806" width="9.109375" style="3"/>
    <col min="3807" max="3807" width="12.6640625" style="3" customWidth="1"/>
    <col min="3808" max="3808" width="7.6640625" style="3" customWidth="1"/>
    <col min="3809" max="3809" width="15.6640625" style="3" bestFit="1" customWidth="1"/>
    <col min="3810" max="3810" width="16.44140625" style="3" customWidth="1"/>
    <col min="3811" max="3811" width="12.6640625" style="3" bestFit="1" customWidth="1"/>
    <col min="3812" max="3813" width="11.6640625" style="3" bestFit="1" customWidth="1"/>
    <col min="3814" max="3814" width="10.109375" style="3" bestFit="1" customWidth="1"/>
    <col min="3815" max="3816" width="10.44140625" style="3" bestFit="1" customWidth="1"/>
    <col min="3817" max="3817" width="10.109375" style="3" bestFit="1" customWidth="1"/>
    <col min="3818" max="3819" width="9.5546875" style="3" bestFit="1" customWidth="1"/>
    <col min="3820" max="3820" width="10.109375" style="3" bestFit="1" customWidth="1"/>
    <col min="3821" max="3821" width="10.6640625" style="3" bestFit="1" customWidth="1"/>
    <col min="3822" max="3822" width="10.109375" style="3" bestFit="1" customWidth="1"/>
    <col min="3823" max="3823" width="9.109375" style="3" bestFit="1" customWidth="1"/>
    <col min="3824" max="3824" width="10.109375" style="3" bestFit="1" customWidth="1"/>
    <col min="3825" max="3825" width="9.5546875" style="3" bestFit="1" customWidth="1"/>
    <col min="3826" max="3826" width="12.6640625" style="3" bestFit="1" customWidth="1"/>
    <col min="3827" max="3827" width="11.6640625" style="3" bestFit="1" customWidth="1"/>
    <col min="3828" max="3828" width="12.6640625" style="3" bestFit="1" customWidth="1"/>
    <col min="3829" max="4062" width="9.109375" style="3"/>
    <col min="4063" max="4063" width="12.6640625" style="3" customWidth="1"/>
    <col min="4064" max="4064" width="7.6640625" style="3" customWidth="1"/>
    <col min="4065" max="4065" width="15.6640625" style="3" bestFit="1" customWidth="1"/>
    <col min="4066" max="4066" width="16.44140625" style="3" customWidth="1"/>
    <col min="4067" max="4067" width="12.6640625" style="3" bestFit="1" customWidth="1"/>
    <col min="4068" max="4069" width="11.6640625" style="3" bestFit="1" customWidth="1"/>
    <col min="4070" max="4070" width="10.109375" style="3" bestFit="1" customWidth="1"/>
    <col min="4071" max="4072" width="10.44140625" style="3" bestFit="1" customWidth="1"/>
    <col min="4073" max="4073" width="10.109375" style="3" bestFit="1" customWidth="1"/>
    <col min="4074" max="4075" width="9.5546875" style="3" bestFit="1" customWidth="1"/>
    <col min="4076" max="4076" width="10.109375" style="3" bestFit="1" customWidth="1"/>
    <col min="4077" max="4077" width="10.6640625" style="3" bestFit="1" customWidth="1"/>
    <col min="4078" max="4078" width="10.109375" style="3" bestFit="1" customWidth="1"/>
    <col min="4079" max="4079" width="9.109375" style="3" bestFit="1" customWidth="1"/>
    <col min="4080" max="4080" width="10.109375" style="3" bestFit="1" customWidth="1"/>
    <col min="4081" max="4081" width="9.5546875" style="3" bestFit="1" customWidth="1"/>
    <col min="4082" max="4082" width="12.6640625" style="3" bestFit="1" customWidth="1"/>
    <col min="4083" max="4083" width="11.6640625" style="3" bestFit="1" customWidth="1"/>
    <col min="4084" max="4084" width="12.6640625" style="3" bestFit="1" customWidth="1"/>
    <col min="4085" max="4318" width="9.109375" style="3"/>
    <col min="4319" max="4319" width="12.6640625" style="3" customWidth="1"/>
    <col min="4320" max="4320" width="7.6640625" style="3" customWidth="1"/>
    <col min="4321" max="4321" width="15.6640625" style="3" bestFit="1" customWidth="1"/>
    <col min="4322" max="4322" width="16.44140625" style="3" customWidth="1"/>
    <col min="4323" max="4323" width="12.6640625" style="3" bestFit="1" customWidth="1"/>
    <col min="4324" max="4325" width="11.6640625" style="3" bestFit="1" customWidth="1"/>
    <col min="4326" max="4326" width="10.109375" style="3" bestFit="1" customWidth="1"/>
    <col min="4327" max="4328" width="10.44140625" style="3" bestFit="1" customWidth="1"/>
    <col min="4329" max="4329" width="10.109375" style="3" bestFit="1" customWidth="1"/>
    <col min="4330" max="4331" width="9.5546875" style="3" bestFit="1" customWidth="1"/>
    <col min="4332" max="4332" width="10.109375" style="3" bestFit="1" customWidth="1"/>
    <col min="4333" max="4333" width="10.6640625" style="3" bestFit="1" customWidth="1"/>
    <col min="4334" max="4334" width="10.109375" style="3" bestFit="1" customWidth="1"/>
    <col min="4335" max="4335" width="9.109375" style="3" bestFit="1" customWidth="1"/>
    <col min="4336" max="4336" width="10.109375" style="3" bestFit="1" customWidth="1"/>
    <col min="4337" max="4337" width="9.5546875" style="3" bestFit="1" customWidth="1"/>
    <col min="4338" max="4338" width="12.6640625" style="3" bestFit="1" customWidth="1"/>
    <col min="4339" max="4339" width="11.6640625" style="3" bestFit="1" customWidth="1"/>
    <col min="4340" max="4340" width="12.6640625" style="3" bestFit="1" customWidth="1"/>
    <col min="4341" max="4574" width="9.109375" style="3"/>
    <col min="4575" max="4575" width="12.6640625" style="3" customWidth="1"/>
    <col min="4576" max="4576" width="7.6640625" style="3" customWidth="1"/>
    <col min="4577" max="4577" width="15.6640625" style="3" bestFit="1" customWidth="1"/>
    <col min="4578" max="4578" width="16.44140625" style="3" customWidth="1"/>
    <col min="4579" max="4579" width="12.6640625" style="3" bestFit="1" customWidth="1"/>
    <col min="4580" max="4581" width="11.6640625" style="3" bestFit="1" customWidth="1"/>
    <col min="4582" max="4582" width="10.109375" style="3" bestFit="1" customWidth="1"/>
    <col min="4583" max="4584" width="10.44140625" style="3" bestFit="1" customWidth="1"/>
    <col min="4585" max="4585" width="10.109375" style="3" bestFit="1" customWidth="1"/>
    <col min="4586" max="4587" width="9.5546875" style="3" bestFit="1" customWidth="1"/>
    <col min="4588" max="4588" width="10.109375" style="3" bestFit="1" customWidth="1"/>
    <col min="4589" max="4589" width="10.6640625" style="3" bestFit="1" customWidth="1"/>
    <col min="4590" max="4590" width="10.109375" style="3" bestFit="1" customWidth="1"/>
    <col min="4591" max="4591" width="9.109375" style="3" bestFit="1" customWidth="1"/>
    <col min="4592" max="4592" width="10.109375" style="3" bestFit="1" customWidth="1"/>
    <col min="4593" max="4593" width="9.5546875" style="3" bestFit="1" customWidth="1"/>
    <col min="4594" max="4594" width="12.6640625" style="3" bestFit="1" customWidth="1"/>
    <col min="4595" max="4595" width="11.6640625" style="3" bestFit="1" customWidth="1"/>
    <col min="4596" max="4596" width="12.6640625" style="3" bestFit="1" customWidth="1"/>
    <col min="4597" max="4830" width="9.109375" style="3"/>
    <col min="4831" max="4831" width="12.6640625" style="3" customWidth="1"/>
    <col min="4832" max="4832" width="7.6640625" style="3" customWidth="1"/>
    <col min="4833" max="4833" width="15.6640625" style="3" bestFit="1" customWidth="1"/>
    <col min="4834" max="4834" width="16.44140625" style="3" customWidth="1"/>
    <col min="4835" max="4835" width="12.6640625" style="3" bestFit="1" customWidth="1"/>
    <col min="4836" max="4837" width="11.6640625" style="3" bestFit="1" customWidth="1"/>
    <col min="4838" max="4838" width="10.109375" style="3" bestFit="1" customWidth="1"/>
    <col min="4839" max="4840" width="10.44140625" style="3" bestFit="1" customWidth="1"/>
    <col min="4841" max="4841" width="10.109375" style="3" bestFit="1" customWidth="1"/>
    <col min="4842" max="4843" width="9.5546875" style="3" bestFit="1" customWidth="1"/>
    <col min="4844" max="4844" width="10.109375" style="3" bestFit="1" customWidth="1"/>
    <col min="4845" max="4845" width="10.6640625" style="3" bestFit="1" customWidth="1"/>
    <col min="4846" max="4846" width="10.109375" style="3" bestFit="1" customWidth="1"/>
    <col min="4847" max="4847" width="9.109375" style="3" bestFit="1" customWidth="1"/>
    <col min="4848" max="4848" width="10.109375" style="3" bestFit="1" customWidth="1"/>
    <col min="4849" max="4849" width="9.5546875" style="3" bestFit="1" customWidth="1"/>
    <col min="4850" max="4850" width="12.6640625" style="3" bestFit="1" customWidth="1"/>
    <col min="4851" max="4851" width="11.6640625" style="3" bestFit="1" customWidth="1"/>
    <col min="4852" max="4852" width="12.6640625" style="3" bestFit="1" customWidth="1"/>
    <col min="4853" max="5086" width="9.109375" style="3"/>
    <col min="5087" max="5087" width="12.6640625" style="3" customWidth="1"/>
    <col min="5088" max="5088" width="7.6640625" style="3" customWidth="1"/>
    <col min="5089" max="5089" width="15.6640625" style="3" bestFit="1" customWidth="1"/>
    <col min="5090" max="5090" width="16.44140625" style="3" customWidth="1"/>
    <col min="5091" max="5091" width="12.6640625" style="3" bestFit="1" customWidth="1"/>
    <col min="5092" max="5093" width="11.6640625" style="3" bestFit="1" customWidth="1"/>
    <col min="5094" max="5094" width="10.109375" style="3" bestFit="1" customWidth="1"/>
    <col min="5095" max="5096" width="10.44140625" style="3" bestFit="1" customWidth="1"/>
    <col min="5097" max="5097" width="10.109375" style="3" bestFit="1" customWidth="1"/>
    <col min="5098" max="5099" width="9.5546875" style="3" bestFit="1" customWidth="1"/>
    <col min="5100" max="5100" width="10.109375" style="3" bestFit="1" customWidth="1"/>
    <col min="5101" max="5101" width="10.6640625" style="3" bestFit="1" customWidth="1"/>
    <col min="5102" max="5102" width="10.109375" style="3" bestFit="1" customWidth="1"/>
    <col min="5103" max="5103" width="9.109375" style="3" bestFit="1" customWidth="1"/>
    <col min="5104" max="5104" width="10.109375" style="3" bestFit="1" customWidth="1"/>
    <col min="5105" max="5105" width="9.5546875" style="3" bestFit="1" customWidth="1"/>
    <col min="5106" max="5106" width="12.6640625" style="3" bestFit="1" customWidth="1"/>
    <col min="5107" max="5107" width="11.6640625" style="3" bestFit="1" customWidth="1"/>
    <col min="5108" max="5108" width="12.6640625" style="3" bestFit="1" customWidth="1"/>
    <col min="5109" max="5342" width="9.109375" style="3"/>
    <col min="5343" max="5343" width="12.6640625" style="3" customWidth="1"/>
    <col min="5344" max="5344" width="7.6640625" style="3" customWidth="1"/>
    <col min="5345" max="5345" width="15.6640625" style="3" bestFit="1" customWidth="1"/>
    <col min="5346" max="5346" width="16.44140625" style="3" customWidth="1"/>
    <col min="5347" max="5347" width="12.6640625" style="3" bestFit="1" customWidth="1"/>
    <col min="5348" max="5349" width="11.6640625" style="3" bestFit="1" customWidth="1"/>
    <col min="5350" max="5350" width="10.109375" style="3" bestFit="1" customWidth="1"/>
    <col min="5351" max="5352" width="10.44140625" style="3" bestFit="1" customWidth="1"/>
    <col min="5353" max="5353" width="10.109375" style="3" bestFit="1" customWidth="1"/>
    <col min="5354" max="5355" width="9.5546875" style="3" bestFit="1" customWidth="1"/>
    <col min="5356" max="5356" width="10.109375" style="3" bestFit="1" customWidth="1"/>
    <col min="5357" max="5357" width="10.6640625" style="3" bestFit="1" customWidth="1"/>
    <col min="5358" max="5358" width="10.109375" style="3" bestFit="1" customWidth="1"/>
    <col min="5359" max="5359" width="9.109375" style="3" bestFit="1" customWidth="1"/>
    <col min="5360" max="5360" width="10.109375" style="3" bestFit="1" customWidth="1"/>
    <col min="5361" max="5361" width="9.5546875" style="3" bestFit="1" customWidth="1"/>
    <col min="5362" max="5362" width="12.6640625" style="3" bestFit="1" customWidth="1"/>
    <col min="5363" max="5363" width="11.6640625" style="3" bestFit="1" customWidth="1"/>
    <col min="5364" max="5364" width="12.6640625" style="3" bestFit="1" customWidth="1"/>
    <col min="5365" max="5598" width="9.109375" style="3"/>
    <col min="5599" max="5599" width="12.6640625" style="3" customWidth="1"/>
    <col min="5600" max="5600" width="7.6640625" style="3" customWidth="1"/>
    <col min="5601" max="5601" width="15.6640625" style="3" bestFit="1" customWidth="1"/>
    <col min="5602" max="5602" width="16.44140625" style="3" customWidth="1"/>
    <col min="5603" max="5603" width="12.6640625" style="3" bestFit="1" customWidth="1"/>
    <col min="5604" max="5605" width="11.6640625" style="3" bestFit="1" customWidth="1"/>
    <col min="5606" max="5606" width="10.109375" style="3" bestFit="1" customWidth="1"/>
    <col min="5607" max="5608" width="10.44140625" style="3" bestFit="1" customWidth="1"/>
    <col min="5609" max="5609" width="10.109375" style="3" bestFit="1" customWidth="1"/>
    <col min="5610" max="5611" width="9.5546875" style="3" bestFit="1" customWidth="1"/>
    <col min="5612" max="5612" width="10.109375" style="3" bestFit="1" customWidth="1"/>
    <col min="5613" max="5613" width="10.6640625" style="3" bestFit="1" customWidth="1"/>
    <col min="5614" max="5614" width="10.109375" style="3" bestFit="1" customWidth="1"/>
    <col min="5615" max="5615" width="9.109375" style="3" bestFit="1" customWidth="1"/>
    <col min="5616" max="5616" width="10.109375" style="3" bestFit="1" customWidth="1"/>
    <col min="5617" max="5617" width="9.5546875" style="3" bestFit="1" customWidth="1"/>
    <col min="5618" max="5618" width="12.6640625" style="3" bestFit="1" customWidth="1"/>
    <col min="5619" max="5619" width="11.6640625" style="3" bestFit="1" customWidth="1"/>
    <col min="5620" max="5620" width="12.6640625" style="3" bestFit="1" customWidth="1"/>
    <col min="5621" max="5854" width="9.109375" style="3"/>
    <col min="5855" max="5855" width="12.6640625" style="3" customWidth="1"/>
    <col min="5856" max="5856" width="7.6640625" style="3" customWidth="1"/>
    <col min="5857" max="5857" width="15.6640625" style="3" bestFit="1" customWidth="1"/>
    <col min="5858" max="5858" width="16.44140625" style="3" customWidth="1"/>
    <col min="5859" max="5859" width="12.6640625" style="3" bestFit="1" customWidth="1"/>
    <col min="5860" max="5861" width="11.6640625" style="3" bestFit="1" customWidth="1"/>
    <col min="5862" max="5862" width="10.109375" style="3" bestFit="1" customWidth="1"/>
    <col min="5863" max="5864" width="10.44140625" style="3" bestFit="1" customWidth="1"/>
    <col min="5865" max="5865" width="10.109375" style="3" bestFit="1" customWidth="1"/>
    <col min="5866" max="5867" width="9.5546875" style="3" bestFit="1" customWidth="1"/>
    <col min="5868" max="5868" width="10.109375" style="3" bestFit="1" customWidth="1"/>
    <col min="5869" max="5869" width="10.6640625" style="3" bestFit="1" customWidth="1"/>
    <col min="5870" max="5870" width="10.109375" style="3" bestFit="1" customWidth="1"/>
    <col min="5871" max="5871" width="9.109375" style="3" bestFit="1" customWidth="1"/>
    <col min="5872" max="5872" width="10.109375" style="3" bestFit="1" customWidth="1"/>
    <col min="5873" max="5873" width="9.5546875" style="3" bestFit="1" customWidth="1"/>
    <col min="5874" max="5874" width="12.6640625" style="3" bestFit="1" customWidth="1"/>
    <col min="5875" max="5875" width="11.6640625" style="3" bestFit="1" customWidth="1"/>
    <col min="5876" max="5876" width="12.6640625" style="3" bestFit="1" customWidth="1"/>
    <col min="5877" max="6110" width="9.109375" style="3"/>
    <col min="6111" max="6111" width="12.6640625" style="3" customWidth="1"/>
    <col min="6112" max="6112" width="7.6640625" style="3" customWidth="1"/>
    <col min="6113" max="6113" width="15.6640625" style="3" bestFit="1" customWidth="1"/>
    <col min="6114" max="6114" width="16.44140625" style="3" customWidth="1"/>
    <col min="6115" max="6115" width="12.6640625" style="3" bestFit="1" customWidth="1"/>
    <col min="6116" max="6117" width="11.6640625" style="3" bestFit="1" customWidth="1"/>
    <col min="6118" max="6118" width="10.109375" style="3" bestFit="1" customWidth="1"/>
    <col min="6119" max="6120" width="10.44140625" style="3" bestFit="1" customWidth="1"/>
    <col min="6121" max="6121" width="10.109375" style="3" bestFit="1" customWidth="1"/>
    <col min="6122" max="6123" width="9.5546875" style="3" bestFit="1" customWidth="1"/>
    <col min="6124" max="6124" width="10.109375" style="3" bestFit="1" customWidth="1"/>
    <col min="6125" max="6125" width="10.6640625" style="3" bestFit="1" customWidth="1"/>
    <col min="6126" max="6126" width="10.109375" style="3" bestFit="1" customWidth="1"/>
    <col min="6127" max="6127" width="9.109375" style="3" bestFit="1" customWidth="1"/>
    <col min="6128" max="6128" width="10.109375" style="3" bestFit="1" customWidth="1"/>
    <col min="6129" max="6129" width="9.5546875" style="3" bestFit="1" customWidth="1"/>
    <col min="6130" max="6130" width="12.6640625" style="3" bestFit="1" customWidth="1"/>
    <col min="6131" max="6131" width="11.6640625" style="3" bestFit="1" customWidth="1"/>
    <col min="6132" max="6132" width="12.6640625" style="3" bestFit="1" customWidth="1"/>
    <col min="6133" max="6366" width="9.109375" style="3"/>
    <col min="6367" max="6367" width="12.6640625" style="3" customWidth="1"/>
    <col min="6368" max="6368" width="7.6640625" style="3" customWidth="1"/>
    <col min="6369" max="6369" width="15.6640625" style="3" bestFit="1" customWidth="1"/>
    <col min="6370" max="6370" width="16.44140625" style="3" customWidth="1"/>
    <col min="6371" max="6371" width="12.6640625" style="3" bestFit="1" customWidth="1"/>
    <col min="6372" max="6373" width="11.6640625" style="3" bestFit="1" customWidth="1"/>
    <col min="6374" max="6374" width="10.109375" style="3" bestFit="1" customWidth="1"/>
    <col min="6375" max="6376" width="10.44140625" style="3" bestFit="1" customWidth="1"/>
    <col min="6377" max="6377" width="10.109375" style="3" bestFit="1" customWidth="1"/>
    <col min="6378" max="6379" width="9.5546875" style="3" bestFit="1" customWidth="1"/>
    <col min="6380" max="6380" width="10.109375" style="3" bestFit="1" customWidth="1"/>
    <col min="6381" max="6381" width="10.6640625" style="3" bestFit="1" customWidth="1"/>
    <col min="6382" max="6382" width="10.109375" style="3" bestFit="1" customWidth="1"/>
    <col min="6383" max="6383" width="9.109375" style="3" bestFit="1" customWidth="1"/>
    <col min="6384" max="6384" width="10.109375" style="3" bestFit="1" customWidth="1"/>
    <col min="6385" max="6385" width="9.5546875" style="3" bestFit="1" customWidth="1"/>
    <col min="6386" max="6386" width="12.6640625" style="3" bestFit="1" customWidth="1"/>
    <col min="6387" max="6387" width="11.6640625" style="3" bestFit="1" customWidth="1"/>
    <col min="6388" max="6388" width="12.6640625" style="3" bestFit="1" customWidth="1"/>
    <col min="6389" max="6622" width="9.109375" style="3"/>
    <col min="6623" max="6623" width="12.6640625" style="3" customWidth="1"/>
    <col min="6624" max="6624" width="7.6640625" style="3" customWidth="1"/>
    <col min="6625" max="6625" width="15.6640625" style="3" bestFit="1" customWidth="1"/>
    <col min="6626" max="6626" width="16.44140625" style="3" customWidth="1"/>
    <col min="6627" max="6627" width="12.6640625" style="3" bestFit="1" customWidth="1"/>
    <col min="6628" max="6629" width="11.6640625" style="3" bestFit="1" customWidth="1"/>
    <col min="6630" max="6630" width="10.109375" style="3" bestFit="1" customWidth="1"/>
    <col min="6631" max="6632" width="10.44140625" style="3" bestFit="1" customWidth="1"/>
    <col min="6633" max="6633" width="10.109375" style="3" bestFit="1" customWidth="1"/>
    <col min="6634" max="6635" width="9.5546875" style="3" bestFit="1" customWidth="1"/>
    <col min="6636" max="6636" width="10.109375" style="3" bestFit="1" customWidth="1"/>
    <col min="6637" max="6637" width="10.6640625" style="3" bestFit="1" customWidth="1"/>
    <col min="6638" max="6638" width="10.109375" style="3" bestFit="1" customWidth="1"/>
    <col min="6639" max="6639" width="9.109375" style="3" bestFit="1" customWidth="1"/>
    <col min="6640" max="6640" width="10.109375" style="3" bestFit="1" customWidth="1"/>
    <col min="6641" max="6641" width="9.5546875" style="3" bestFit="1" customWidth="1"/>
    <col min="6642" max="6642" width="12.6640625" style="3" bestFit="1" customWidth="1"/>
    <col min="6643" max="6643" width="11.6640625" style="3" bestFit="1" customWidth="1"/>
    <col min="6644" max="6644" width="12.6640625" style="3" bestFit="1" customWidth="1"/>
    <col min="6645" max="6878" width="9.109375" style="3"/>
    <col min="6879" max="6879" width="12.6640625" style="3" customWidth="1"/>
    <col min="6880" max="6880" width="7.6640625" style="3" customWidth="1"/>
    <col min="6881" max="6881" width="15.6640625" style="3" bestFit="1" customWidth="1"/>
    <col min="6882" max="6882" width="16.44140625" style="3" customWidth="1"/>
    <col min="6883" max="6883" width="12.6640625" style="3" bestFit="1" customWidth="1"/>
    <col min="6884" max="6885" width="11.6640625" style="3" bestFit="1" customWidth="1"/>
    <col min="6886" max="6886" width="10.109375" style="3" bestFit="1" customWidth="1"/>
    <col min="6887" max="6888" width="10.44140625" style="3" bestFit="1" customWidth="1"/>
    <col min="6889" max="6889" width="10.109375" style="3" bestFit="1" customWidth="1"/>
    <col min="6890" max="6891" width="9.5546875" style="3" bestFit="1" customWidth="1"/>
    <col min="6892" max="6892" width="10.109375" style="3" bestFit="1" customWidth="1"/>
    <col min="6893" max="6893" width="10.6640625" style="3" bestFit="1" customWidth="1"/>
    <col min="6894" max="6894" width="10.109375" style="3" bestFit="1" customWidth="1"/>
    <col min="6895" max="6895" width="9.109375" style="3" bestFit="1" customWidth="1"/>
    <col min="6896" max="6896" width="10.109375" style="3" bestFit="1" customWidth="1"/>
    <col min="6897" max="6897" width="9.5546875" style="3" bestFit="1" customWidth="1"/>
    <col min="6898" max="6898" width="12.6640625" style="3" bestFit="1" customWidth="1"/>
    <col min="6899" max="6899" width="11.6640625" style="3" bestFit="1" customWidth="1"/>
    <col min="6900" max="6900" width="12.6640625" style="3" bestFit="1" customWidth="1"/>
    <col min="6901" max="7134" width="9.109375" style="3"/>
    <col min="7135" max="7135" width="12.6640625" style="3" customWidth="1"/>
    <col min="7136" max="7136" width="7.6640625" style="3" customWidth="1"/>
    <col min="7137" max="7137" width="15.6640625" style="3" bestFit="1" customWidth="1"/>
    <col min="7138" max="7138" width="16.44140625" style="3" customWidth="1"/>
    <col min="7139" max="7139" width="12.6640625" style="3" bestFit="1" customWidth="1"/>
    <col min="7140" max="7141" width="11.6640625" style="3" bestFit="1" customWidth="1"/>
    <col min="7142" max="7142" width="10.109375" style="3" bestFit="1" customWidth="1"/>
    <col min="7143" max="7144" width="10.44140625" style="3" bestFit="1" customWidth="1"/>
    <col min="7145" max="7145" width="10.109375" style="3" bestFit="1" customWidth="1"/>
    <col min="7146" max="7147" width="9.5546875" style="3" bestFit="1" customWidth="1"/>
    <col min="7148" max="7148" width="10.109375" style="3" bestFit="1" customWidth="1"/>
    <col min="7149" max="7149" width="10.6640625" style="3" bestFit="1" customWidth="1"/>
    <col min="7150" max="7150" width="10.109375" style="3" bestFit="1" customWidth="1"/>
    <col min="7151" max="7151" width="9.109375" style="3" bestFit="1" customWidth="1"/>
    <col min="7152" max="7152" width="10.109375" style="3" bestFit="1" customWidth="1"/>
    <col min="7153" max="7153" width="9.5546875" style="3" bestFit="1" customWidth="1"/>
    <col min="7154" max="7154" width="12.6640625" style="3" bestFit="1" customWidth="1"/>
    <col min="7155" max="7155" width="11.6640625" style="3" bestFit="1" customWidth="1"/>
    <col min="7156" max="7156" width="12.6640625" style="3" bestFit="1" customWidth="1"/>
    <col min="7157" max="7390" width="9.109375" style="3"/>
    <col min="7391" max="7391" width="12.6640625" style="3" customWidth="1"/>
    <col min="7392" max="7392" width="7.6640625" style="3" customWidth="1"/>
    <col min="7393" max="7393" width="15.6640625" style="3" bestFit="1" customWidth="1"/>
    <col min="7394" max="7394" width="16.44140625" style="3" customWidth="1"/>
    <col min="7395" max="7395" width="12.6640625" style="3" bestFit="1" customWidth="1"/>
    <col min="7396" max="7397" width="11.6640625" style="3" bestFit="1" customWidth="1"/>
    <col min="7398" max="7398" width="10.109375" style="3" bestFit="1" customWidth="1"/>
    <col min="7399" max="7400" width="10.44140625" style="3" bestFit="1" customWidth="1"/>
    <col min="7401" max="7401" width="10.109375" style="3" bestFit="1" customWidth="1"/>
    <col min="7402" max="7403" width="9.5546875" style="3" bestFit="1" customWidth="1"/>
    <col min="7404" max="7404" width="10.109375" style="3" bestFit="1" customWidth="1"/>
    <col min="7405" max="7405" width="10.6640625" style="3" bestFit="1" customWidth="1"/>
    <col min="7406" max="7406" width="10.109375" style="3" bestFit="1" customWidth="1"/>
    <col min="7407" max="7407" width="9.109375" style="3" bestFit="1" customWidth="1"/>
    <col min="7408" max="7408" width="10.109375" style="3" bestFit="1" customWidth="1"/>
    <col min="7409" max="7409" width="9.5546875" style="3" bestFit="1" customWidth="1"/>
    <col min="7410" max="7410" width="12.6640625" style="3" bestFit="1" customWidth="1"/>
    <col min="7411" max="7411" width="11.6640625" style="3" bestFit="1" customWidth="1"/>
    <col min="7412" max="7412" width="12.6640625" style="3" bestFit="1" customWidth="1"/>
    <col min="7413" max="7646" width="9.109375" style="3"/>
    <col min="7647" max="7647" width="12.6640625" style="3" customWidth="1"/>
    <col min="7648" max="7648" width="7.6640625" style="3" customWidth="1"/>
    <col min="7649" max="7649" width="15.6640625" style="3" bestFit="1" customWidth="1"/>
    <col min="7650" max="7650" width="16.44140625" style="3" customWidth="1"/>
    <col min="7651" max="7651" width="12.6640625" style="3" bestFit="1" customWidth="1"/>
    <col min="7652" max="7653" width="11.6640625" style="3" bestFit="1" customWidth="1"/>
    <col min="7654" max="7654" width="10.109375" style="3" bestFit="1" customWidth="1"/>
    <col min="7655" max="7656" width="10.44140625" style="3" bestFit="1" customWidth="1"/>
    <col min="7657" max="7657" width="10.109375" style="3" bestFit="1" customWidth="1"/>
    <col min="7658" max="7659" width="9.5546875" style="3" bestFit="1" customWidth="1"/>
    <col min="7660" max="7660" width="10.109375" style="3" bestFit="1" customWidth="1"/>
    <col min="7661" max="7661" width="10.6640625" style="3" bestFit="1" customWidth="1"/>
    <col min="7662" max="7662" width="10.109375" style="3" bestFit="1" customWidth="1"/>
    <col min="7663" max="7663" width="9.109375" style="3" bestFit="1" customWidth="1"/>
    <col min="7664" max="7664" width="10.109375" style="3" bestFit="1" customWidth="1"/>
    <col min="7665" max="7665" width="9.5546875" style="3" bestFit="1" customWidth="1"/>
    <col min="7666" max="7666" width="12.6640625" style="3" bestFit="1" customWidth="1"/>
    <col min="7667" max="7667" width="11.6640625" style="3" bestFit="1" customWidth="1"/>
    <col min="7668" max="7668" width="12.6640625" style="3" bestFit="1" customWidth="1"/>
    <col min="7669" max="7902" width="9.109375" style="3"/>
    <col min="7903" max="7903" width="12.6640625" style="3" customWidth="1"/>
    <col min="7904" max="7904" width="7.6640625" style="3" customWidth="1"/>
    <col min="7905" max="7905" width="15.6640625" style="3" bestFit="1" customWidth="1"/>
    <col min="7906" max="7906" width="16.44140625" style="3" customWidth="1"/>
    <col min="7907" max="7907" width="12.6640625" style="3" bestFit="1" customWidth="1"/>
    <col min="7908" max="7909" width="11.6640625" style="3" bestFit="1" customWidth="1"/>
    <col min="7910" max="7910" width="10.109375" style="3" bestFit="1" customWidth="1"/>
    <col min="7911" max="7912" width="10.44140625" style="3" bestFit="1" customWidth="1"/>
    <col min="7913" max="7913" width="10.109375" style="3" bestFit="1" customWidth="1"/>
    <col min="7914" max="7915" width="9.5546875" style="3" bestFit="1" customWidth="1"/>
    <col min="7916" max="7916" width="10.109375" style="3" bestFit="1" customWidth="1"/>
    <col min="7917" max="7917" width="10.6640625" style="3" bestFit="1" customWidth="1"/>
    <col min="7918" max="7918" width="10.109375" style="3" bestFit="1" customWidth="1"/>
    <col min="7919" max="7919" width="9.109375" style="3" bestFit="1" customWidth="1"/>
    <col min="7920" max="7920" width="10.109375" style="3" bestFit="1" customWidth="1"/>
    <col min="7921" max="7921" width="9.5546875" style="3" bestFit="1" customWidth="1"/>
    <col min="7922" max="7922" width="12.6640625" style="3" bestFit="1" customWidth="1"/>
    <col min="7923" max="7923" width="11.6640625" style="3" bestFit="1" customWidth="1"/>
    <col min="7924" max="7924" width="12.6640625" style="3" bestFit="1" customWidth="1"/>
    <col min="7925" max="8158" width="9.109375" style="3"/>
    <col min="8159" max="8159" width="12.6640625" style="3" customWidth="1"/>
    <col min="8160" max="8160" width="7.6640625" style="3" customWidth="1"/>
    <col min="8161" max="8161" width="15.6640625" style="3" bestFit="1" customWidth="1"/>
    <col min="8162" max="8162" width="16.44140625" style="3" customWidth="1"/>
    <col min="8163" max="8163" width="12.6640625" style="3" bestFit="1" customWidth="1"/>
    <col min="8164" max="8165" width="11.6640625" style="3" bestFit="1" customWidth="1"/>
    <col min="8166" max="8166" width="10.109375" style="3" bestFit="1" customWidth="1"/>
    <col min="8167" max="8168" width="10.44140625" style="3" bestFit="1" customWidth="1"/>
    <col min="8169" max="8169" width="10.109375" style="3" bestFit="1" customWidth="1"/>
    <col min="8170" max="8171" width="9.5546875" style="3" bestFit="1" customWidth="1"/>
    <col min="8172" max="8172" width="10.109375" style="3" bestFit="1" customWidth="1"/>
    <col min="8173" max="8173" width="10.6640625" style="3" bestFit="1" customWidth="1"/>
    <col min="8174" max="8174" width="10.109375" style="3" bestFit="1" customWidth="1"/>
    <col min="8175" max="8175" width="9.109375" style="3" bestFit="1" customWidth="1"/>
    <col min="8176" max="8176" width="10.109375" style="3" bestFit="1" customWidth="1"/>
    <col min="8177" max="8177" width="9.5546875" style="3" bestFit="1" customWidth="1"/>
    <col min="8178" max="8178" width="12.6640625" style="3" bestFit="1" customWidth="1"/>
    <col min="8179" max="8179" width="11.6640625" style="3" bestFit="1" customWidth="1"/>
    <col min="8180" max="8180" width="12.6640625" style="3" bestFit="1" customWidth="1"/>
    <col min="8181" max="8414" width="9.109375" style="3"/>
    <col min="8415" max="8415" width="12.6640625" style="3" customWidth="1"/>
    <col min="8416" max="8416" width="7.6640625" style="3" customWidth="1"/>
    <col min="8417" max="8417" width="15.6640625" style="3" bestFit="1" customWidth="1"/>
    <col min="8418" max="8418" width="16.44140625" style="3" customWidth="1"/>
    <col min="8419" max="8419" width="12.6640625" style="3" bestFit="1" customWidth="1"/>
    <col min="8420" max="8421" width="11.6640625" style="3" bestFit="1" customWidth="1"/>
    <col min="8422" max="8422" width="10.109375" style="3" bestFit="1" customWidth="1"/>
    <col min="8423" max="8424" width="10.44140625" style="3" bestFit="1" customWidth="1"/>
    <col min="8425" max="8425" width="10.109375" style="3" bestFit="1" customWidth="1"/>
    <col min="8426" max="8427" width="9.5546875" style="3" bestFit="1" customWidth="1"/>
    <col min="8428" max="8428" width="10.109375" style="3" bestFit="1" customWidth="1"/>
    <col min="8429" max="8429" width="10.6640625" style="3" bestFit="1" customWidth="1"/>
    <col min="8430" max="8430" width="10.109375" style="3" bestFit="1" customWidth="1"/>
    <col min="8431" max="8431" width="9.109375" style="3" bestFit="1" customWidth="1"/>
    <col min="8432" max="8432" width="10.109375" style="3" bestFit="1" customWidth="1"/>
    <col min="8433" max="8433" width="9.5546875" style="3" bestFit="1" customWidth="1"/>
    <col min="8434" max="8434" width="12.6640625" style="3" bestFit="1" customWidth="1"/>
    <col min="8435" max="8435" width="11.6640625" style="3" bestFit="1" customWidth="1"/>
    <col min="8436" max="8436" width="12.6640625" style="3" bestFit="1" customWidth="1"/>
    <col min="8437" max="8670" width="9.109375" style="3"/>
    <col min="8671" max="8671" width="12.6640625" style="3" customWidth="1"/>
    <col min="8672" max="8672" width="7.6640625" style="3" customWidth="1"/>
    <col min="8673" max="8673" width="15.6640625" style="3" bestFit="1" customWidth="1"/>
    <col min="8674" max="8674" width="16.44140625" style="3" customWidth="1"/>
    <col min="8675" max="8675" width="12.6640625" style="3" bestFit="1" customWidth="1"/>
    <col min="8676" max="8677" width="11.6640625" style="3" bestFit="1" customWidth="1"/>
    <col min="8678" max="8678" width="10.109375" style="3" bestFit="1" customWidth="1"/>
    <col min="8679" max="8680" width="10.44140625" style="3" bestFit="1" customWidth="1"/>
    <col min="8681" max="8681" width="10.109375" style="3" bestFit="1" customWidth="1"/>
    <col min="8682" max="8683" width="9.5546875" style="3" bestFit="1" customWidth="1"/>
    <col min="8684" max="8684" width="10.109375" style="3" bestFit="1" customWidth="1"/>
    <col min="8685" max="8685" width="10.6640625" style="3" bestFit="1" customWidth="1"/>
    <col min="8686" max="8686" width="10.109375" style="3" bestFit="1" customWidth="1"/>
    <col min="8687" max="8687" width="9.109375" style="3" bestFit="1" customWidth="1"/>
    <col min="8688" max="8688" width="10.109375" style="3" bestFit="1" customWidth="1"/>
    <col min="8689" max="8689" width="9.5546875" style="3" bestFit="1" customWidth="1"/>
    <col min="8690" max="8690" width="12.6640625" style="3" bestFit="1" customWidth="1"/>
    <col min="8691" max="8691" width="11.6640625" style="3" bestFit="1" customWidth="1"/>
    <col min="8692" max="8692" width="12.6640625" style="3" bestFit="1" customWidth="1"/>
    <col min="8693" max="8926" width="9.109375" style="3"/>
    <col min="8927" max="8927" width="12.6640625" style="3" customWidth="1"/>
    <col min="8928" max="8928" width="7.6640625" style="3" customWidth="1"/>
    <col min="8929" max="8929" width="15.6640625" style="3" bestFit="1" customWidth="1"/>
    <col min="8930" max="8930" width="16.44140625" style="3" customWidth="1"/>
    <col min="8931" max="8931" width="12.6640625" style="3" bestFit="1" customWidth="1"/>
    <col min="8932" max="8933" width="11.6640625" style="3" bestFit="1" customWidth="1"/>
    <col min="8934" max="8934" width="10.109375" style="3" bestFit="1" customWidth="1"/>
    <col min="8935" max="8936" width="10.44140625" style="3" bestFit="1" customWidth="1"/>
    <col min="8937" max="8937" width="10.109375" style="3" bestFit="1" customWidth="1"/>
    <col min="8938" max="8939" width="9.5546875" style="3" bestFit="1" customWidth="1"/>
    <col min="8940" max="8940" width="10.109375" style="3" bestFit="1" customWidth="1"/>
    <col min="8941" max="8941" width="10.6640625" style="3" bestFit="1" customWidth="1"/>
    <col min="8942" max="8942" width="10.109375" style="3" bestFit="1" customWidth="1"/>
    <col min="8943" max="8943" width="9.109375" style="3" bestFit="1" customWidth="1"/>
    <col min="8944" max="8944" width="10.109375" style="3" bestFit="1" customWidth="1"/>
    <col min="8945" max="8945" width="9.5546875" style="3" bestFit="1" customWidth="1"/>
    <col min="8946" max="8946" width="12.6640625" style="3" bestFit="1" customWidth="1"/>
    <col min="8947" max="8947" width="11.6640625" style="3" bestFit="1" customWidth="1"/>
    <col min="8948" max="8948" width="12.6640625" style="3" bestFit="1" customWidth="1"/>
    <col min="8949" max="9182" width="9.109375" style="3"/>
    <col min="9183" max="9183" width="12.6640625" style="3" customWidth="1"/>
    <col min="9184" max="9184" width="7.6640625" style="3" customWidth="1"/>
    <col min="9185" max="9185" width="15.6640625" style="3" bestFit="1" customWidth="1"/>
    <col min="9186" max="9186" width="16.44140625" style="3" customWidth="1"/>
    <col min="9187" max="9187" width="12.6640625" style="3" bestFit="1" customWidth="1"/>
    <col min="9188" max="9189" width="11.6640625" style="3" bestFit="1" customWidth="1"/>
    <col min="9190" max="9190" width="10.109375" style="3" bestFit="1" customWidth="1"/>
    <col min="9191" max="9192" width="10.44140625" style="3" bestFit="1" customWidth="1"/>
    <col min="9193" max="9193" width="10.109375" style="3" bestFit="1" customWidth="1"/>
    <col min="9194" max="9195" width="9.5546875" style="3" bestFit="1" customWidth="1"/>
    <col min="9196" max="9196" width="10.109375" style="3" bestFit="1" customWidth="1"/>
    <col min="9197" max="9197" width="10.6640625" style="3" bestFit="1" customWidth="1"/>
    <col min="9198" max="9198" width="10.109375" style="3" bestFit="1" customWidth="1"/>
    <col min="9199" max="9199" width="9.109375" style="3" bestFit="1" customWidth="1"/>
    <col min="9200" max="9200" width="10.109375" style="3" bestFit="1" customWidth="1"/>
    <col min="9201" max="9201" width="9.5546875" style="3" bestFit="1" customWidth="1"/>
    <col min="9202" max="9202" width="12.6640625" style="3" bestFit="1" customWidth="1"/>
    <col min="9203" max="9203" width="11.6640625" style="3" bestFit="1" customWidth="1"/>
    <col min="9204" max="9204" width="12.6640625" style="3" bestFit="1" customWidth="1"/>
    <col min="9205" max="9438" width="9.109375" style="3"/>
    <col min="9439" max="9439" width="12.6640625" style="3" customWidth="1"/>
    <col min="9440" max="9440" width="7.6640625" style="3" customWidth="1"/>
    <col min="9441" max="9441" width="15.6640625" style="3" bestFit="1" customWidth="1"/>
    <col min="9442" max="9442" width="16.44140625" style="3" customWidth="1"/>
    <col min="9443" max="9443" width="12.6640625" style="3" bestFit="1" customWidth="1"/>
    <col min="9444" max="9445" width="11.6640625" style="3" bestFit="1" customWidth="1"/>
    <col min="9446" max="9446" width="10.109375" style="3" bestFit="1" customWidth="1"/>
    <col min="9447" max="9448" width="10.44140625" style="3" bestFit="1" customWidth="1"/>
    <col min="9449" max="9449" width="10.109375" style="3" bestFit="1" customWidth="1"/>
    <col min="9450" max="9451" width="9.5546875" style="3" bestFit="1" customWidth="1"/>
    <col min="9452" max="9452" width="10.109375" style="3" bestFit="1" customWidth="1"/>
    <col min="9453" max="9453" width="10.6640625" style="3" bestFit="1" customWidth="1"/>
    <col min="9454" max="9454" width="10.109375" style="3" bestFit="1" customWidth="1"/>
    <col min="9455" max="9455" width="9.109375" style="3" bestFit="1" customWidth="1"/>
    <col min="9456" max="9456" width="10.109375" style="3" bestFit="1" customWidth="1"/>
    <col min="9457" max="9457" width="9.5546875" style="3" bestFit="1" customWidth="1"/>
    <col min="9458" max="9458" width="12.6640625" style="3" bestFit="1" customWidth="1"/>
    <col min="9459" max="9459" width="11.6640625" style="3" bestFit="1" customWidth="1"/>
    <col min="9460" max="9460" width="12.6640625" style="3" bestFit="1" customWidth="1"/>
    <col min="9461" max="9694" width="9.109375" style="3"/>
    <col min="9695" max="9695" width="12.6640625" style="3" customWidth="1"/>
    <col min="9696" max="9696" width="7.6640625" style="3" customWidth="1"/>
    <col min="9697" max="9697" width="15.6640625" style="3" bestFit="1" customWidth="1"/>
    <col min="9698" max="9698" width="16.44140625" style="3" customWidth="1"/>
    <col min="9699" max="9699" width="12.6640625" style="3" bestFit="1" customWidth="1"/>
    <col min="9700" max="9701" width="11.6640625" style="3" bestFit="1" customWidth="1"/>
    <col min="9702" max="9702" width="10.109375" style="3" bestFit="1" customWidth="1"/>
    <col min="9703" max="9704" width="10.44140625" style="3" bestFit="1" customWidth="1"/>
    <col min="9705" max="9705" width="10.109375" style="3" bestFit="1" customWidth="1"/>
    <col min="9706" max="9707" width="9.5546875" style="3" bestFit="1" customWidth="1"/>
    <col min="9708" max="9708" width="10.109375" style="3" bestFit="1" customWidth="1"/>
    <col min="9709" max="9709" width="10.6640625" style="3" bestFit="1" customWidth="1"/>
    <col min="9710" max="9710" width="10.109375" style="3" bestFit="1" customWidth="1"/>
    <col min="9711" max="9711" width="9.109375" style="3" bestFit="1" customWidth="1"/>
    <col min="9712" max="9712" width="10.109375" style="3" bestFit="1" customWidth="1"/>
    <col min="9713" max="9713" width="9.5546875" style="3" bestFit="1" customWidth="1"/>
    <col min="9714" max="9714" width="12.6640625" style="3" bestFit="1" customWidth="1"/>
    <col min="9715" max="9715" width="11.6640625" style="3" bestFit="1" customWidth="1"/>
    <col min="9716" max="9716" width="12.6640625" style="3" bestFit="1" customWidth="1"/>
    <col min="9717" max="9950" width="9.109375" style="3"/>
    <col min="9951" max="9951" width="12.6640625" style="3" customWidth="1"/>
    <col min="9952" max="9952" width="7.6640625" style="3" customWidth="1"/>
    <col min="9953" max="9953" width="15.6640625" style="3" bestFit="1" customWidth="1"/>
    <col min="9954" max="9954" width="16.44140625" style="3" customWidth="1"/>
    <col min="9955" max="9955" width="12.6640625" style="3" bestFit="1" customWidth="1"/>
    <col min="9956" max="9957" width="11.6640625" style="3" bestFit="1" customWidth="1"/>
    <col min="9958" max="9958" width="10.109375" style="3" bestFit="1" customWidth="1"/>
    <col min="9959" max="9960" width="10.44140625" style="3" bestFit="1" customWidth="1"/>
    <col min="9961" max="9961" width="10.109375" style="3" bestFit="1" customWidth="1"/>
    <col min="9962" max="9963" width="9.5546875" style="3" bestFit="1" customWidth="1"/>
    <col min="9964" max="9964" width="10.109375" style="3" bestFit="1" customWidth="1"/>
    <col min="9965" max="9965" width="10.6640625" style="3" bestFit="1" customWidth="1"/>
    <col min="9966" max="9966" width="10.109375" style="3" bestFit="1" customWidth="1"/>
    <col min="9967" max="9967" width="9.109375" style="3" bestFit="1" customWidth="1"/>
    <col min="9968" max="9968" width="10.109375" style="3" bestFit="1" customWidth="1"/>
    <col min="9969" max="9969" width="9.5546875" style="3" bestFit="1" customWidth="1"/>
    <col min="9970" max="9970" width="12.6640625" style="3" bestFit="1" customWidth="1"/>
    <col min="9971" max="9971" width="11.6640625" style="3" bestFit="1" customWidth="1"/>
    <col min="9972" max="9972" width="12.6640625" style="3" bestFit="1" customWidth="1"/>
    <col min="9973" max="10206" width="9.109375" style="3"/>
    <col min="10207" max="10207" width="12.6640625" style="3" customWidth="1"/>
    <col min="10208" max="10208" width="7.6640625" style="3" customWidth="1"/>
    <col min="10209" max="10209" width="15.6640625" style="3" bestFit="1" customWidth="1"/>
    <col min="10210" max="10210" width="16.44140625" style="3" customWidth="1"/>
    <col min="10211" max="10211" width="12.6640625" style="3" bestFit="1" customWidth="1"/>
    <col min="10212" max="10213" width="11.6640625" style="3" bestFit="1" customWidth="1"/>
    <col min="10214" max="10214" width="10.109375" style="3" bestFit="1" customWidth="1"/>
    <col min="10215" max="10216" width="10.44140625" style="3" bestFit="1" customWidth="1"/>
    <col min="10217" max="10217" width="10.109375" style="3" bestFit="1" customWidth="1"/>
    <col min="10218" max="10219" width="9.5546875" style="3" bestFit="1" customWidth="1"/>
    <col min="10220" max="10220" width="10.109375" style="3" bestFit="1" customWidth="1"/>
    <col min="10221" max="10221" width="10.6640625" style="3" bestFit="1" customWidth="1"/>
    <col min="10222" max="10222" width="10.109375" style="3" bestFit="1" customWidth="1"/>
    <col min="10223" max="10223" width="9.109375" style="3" bestFit="1" customWidth="1"/>
    <col min="10224" max="10224" width="10.109375" style="3" bestFit="1" customWidth="1"/>
    <col min="10225" max="10225" width="9.5546875" style="3" bestFit="1" customWidth="1"/>
    <col min="10226" max="10226" width="12.6640625" style="3" bestFit="1" customWidth="1"/>
    <col min="10227" max="10227" width="11.6640625" style="3" bestFit="1" customWidth="1"/>
    <col min="10228" max="10228" width="12.6640625" style="3" bestFit="1" customWidth="1"/>
    <col min="10229" max="10462" width="9.109375" style="3"/>
    <col min="10463" max="10463" width="12.6640625" style="3" customWidth="1"/>
    <col min="10464" max="10464" width="7.6640625" style="3" customWidth="1"/>
    <col min="10465" max="10465" width="15.6640625" style="3" bestFit="1" customWidth="1"/>
    <col min="10466" max="10466" width="16.44140625" style="3" customWidth="1"/>
    <col min="10467" max="10467" width="12.6640625" style="3" bestFit="1" customWidth="1"/>
    <col min="10468" max="10469" width="11.6640625" style="3" bestFit="1" customWidth="1"/>
    <col min="10470" max="10470" width="10.109375" style="3" bestFit="1" customWidth="1"/>
    <col min="10471" max="10472" width="10.44140625" style="3" bestFit="1" customWidth="1"/>
    <col min="10473" max="10473" width="10.109375" style="3" bestFit="1" customWidth="1"/>
    <col min="10474" max="10475" width="9.5546875" style="3" bestFit="1" customWidth="1"/>
    <col min="10476" max="10476" width="10.109375" style="3" bestFit="1" customWidth="1"/>
    <col min="10477" max="10477" width="10.6640625" style="3" bestFit="1" customWidth="1"/>
    <col min="10478" max="10478" width="10.109375" style="3" bestFit="1" customWidth="1"/>
    <col min="10479" max="10479" width="9.109375" style="3" bestFit="1" customWidth="1"/>
    <col min="10480" max="10480" width="10.109375" style="3" bestFit="1" customWidth="1"/>
    <col min="10481" max="10481" width="9.5546875" style="3" bestFit="1" customWidth="1"/>
    <col min="10482" max="10482" width="12.6640625" style="3" bestFit="1" customWidth="1"/>
    <col min="10483" max="10483" width="11.6640625" style="3" bestFit="1" customWidth="1"/>
    <col min="10484" max="10484" width="12.6640625" style="3" bestFit="1" customWidth="1"/>
    <col min="10485" max="10718" width="9.109375" style="3"/>
    <col min="10719" max="10719" width="12.6640625" style="3" customWidth="1"/>
    <col min="10720" max="10720" width="7.6640625" style="3" customWidth="1"/>
    <col min="10721" max="10721" width="15.6640625" style="3" bestFit="1" customWidth="1"/>
    <col min="10722" max="10722" width="16.44140625" style="3" customWidth="1"/>
    <col min="10723" max="10723" width="12.6640625" style="3" bestFit="1" customWidth="1"/>
    <col min="10724" max="10725" width="11.6640625" style="3" bestFit="1" customWidth="1"/>
    <col min="10726" max="10726" width="10.109375" style="3" bestFit="1" customWidth="1"/>
    <col min="10727" max="10728" width="10.44140625" style="3" bestFit="1" customWidth="1"/>
    <col min="10729" max="10729" width="10.109375" style="3" bestFit="1" customWidth="1"/>
    <col min="10730" max="10731" width="9.5546875" style="3" bestFit="1" customWidth="1"/>
    <col min="10732" max="10732" width="10.109375" style="3" bestFit="1" customWidth="1"/>
    <col min="10733" max="10733" width="10.6640625" style="3" bestFit="1" customWidth="1"/>
    <col min="10734" max="10734" width="10.109375" style="3" bestFit="1" customWidth="1"/>
    <col min="10735" max="10735" width="9.109375" style="3" bestFit="1" customWidth="1"/>
    <col min="10736" max="10736" width="10.109375" style="3" bestFit="1" customWidth="1"/>
    <col min="10737" max="10737" width="9.5546875" style="3" bestFit="1" customWidth="1"/>
    <col min="10738" max="10738" width="12.6640625" style="3" bestFit="1" customWidth="1"/>
    <col min="10739" max="10739" width="11.6640625" style="3" bestFit="1" customWidth="1"/>
    <col min="10740" max="10740" width="12.6640625" style="3" bestFit="1" customWidth="1"/>
    <col min="10741" max="10974" width="9.109375" style="3"/>
    <col min="10975" max="10975" width="12.6640625" style="3" customWidth="1"/>
    <col min="10976" max="10976" width="7.6640625" style="3" customWidth="1"/>
    <col min="10977" max="10977" width="15.6640625" style="3" bestFit="1" customWidth="1"/>
    <col min="10978" max="10978" width="16.44140625" style="3" customWidth="1"/>
    <col min="10979" max="10979" width="12.6640625" style="3" bestFit="1" customWidth="1"/>
    <col min="10980" max="10981" width="11.6640625" style="3" bestFit="1" customWidth="1"/>
    <col min="10982" max="10982" width="10.109375" style="3" bestFit="1" customWidth="1"/>
    <col min="10983" max="10984" width="10.44140625" style="3" bestFit="1" customWidth="1"/>
    <col min="10985" max="10985" width="10.109375" style="3" bestFit="1" customWidth="1"/>
    <col min="10986" max="10987" width="9.5546875" style="3" bestFit="1" customWidth="1"/>
    <col min="10988" max="10988" width="10.109375" style="3" bestFit="1" customWidth="1"/>
    <col min="10989" max="10989" width="10.6640625" style="3" bestFit="1" customWidth="1"/>
    <col min="10990" max="10990" width="10.109375" style="3" bestFit="1" customWidth="1"/>
    <col min="10991" max="10991" width="9.109375" style="3" bestFit="1" customWidth="1"/>
    <col min="10992" max="10992" width="10.109375" style="3" bestFit="1" customWidth="1"/>
    <col min="10993" max="10993" width="9.5546875" style="3" bestFit="1" customWidth="1"/>
    <col min="10994" max="10994" width="12.6640625" style="3" bestFit="1" customWidth="1"/>
    <col min="10995" max="10995" width="11.6640625" style="3" bestFit="1" customWidth="1"/>
    <col min="10996" max="10996" width="12.6640625" style="3" bestFit="1" customWidth="1"/>
    <col min="10997" max="11230" width="9.109375" style="3"/>
    <col min="11231" max="11231" width="12.6640625" style="3" customWidth="1"/>
    <col min="11232" max="11232" width="7.6640625" style="3" customWidth="1"/>
    <col min="11233" max="11233" width="15.6640625" style="3" bestFit="1" customWidth="1"/>
    <col min="11234" max="11234" width="16.44140625" style="3" customWidth="1"/>
    <col min="11235" max="11235" width="12.6640625" style="3" bestFit="1" customWidth="1"/>
    <col min="11236" max="11237" width="11.6640625" style="3" bestFit="1" customWidth="1"/>
    <col min="11238" max="11238" width="10.109375" style="3" bestFit="1" customWidth="1"/>
    <col min="11239" max="11240" width="10.44140625" style="3" bestFit="1" customWidth="1"/>
    <col min="11241" max="11241" width="10.109375" style="3" bestFit="1" customWidth="1"/>
    <col min="11242" max="11243" width="9.5546875" style="3" bestFit="1" customWidth="1"/>
    <col min="11244" max="11244" width="10.109375" style="3" bestFit="1" customWidth="1"/>
    <col min="11245" max="11245" width="10.6640625" style="3" bestFit="1" customWidth="1"/>
    <col min="11246" max="11246" width="10.109375" style="3" bestFit="1" customWidth="1"/>
    <col min="11247" max="11247" width="9.109375" style="3" bestFit="1" customWidth="1"/>
    <col min="11248" max="11248" width="10.109375" style="3" bestFit="1" customWidth="1"/>
    <col min="11249" max="11249" width="9.5546875" style="3" bestFit="1" customWidth="1"/>
    <col min="11250" max="11250" width="12.6640625" style="3" bestFit="1" customWidth="1"/>
    <col min="11251" max="11251" width="11.6640625" style="3" bestFit="1" customWidth="1"/>
    <col min="11252" max="11252" width="12.6640625" style="3" bestFit="1" customWidth="1"/>
    <col min="11253" max="11486" width="9.109375" style="3"/>
    <col min="11487" max="11487" width="12.6640625" style="3" customWidth="1"/>
    <col min="11488" max="11488" width="7.6640625" style="3" customWidth="1"/>
    <col min="11489" max="11489" width="15.6640625" style="3" bestFit="1" customWidth="1"/>
    <col min="11490" max="11490" width="16.44140625" style="3" customWidth="1"/>
    <col min="11491" max="11491" width="12.6640625" style="3" bestFit="1" customWidth="1"/>
    <col min="11492" max="11493" width="11.6640625" style="3" bestFit="1" customWidth="1"/>
    <col min="11494" max="11494" width="10.109375" style="3" bestFit="1" customWidth="1"/>
    <col min="11495" max="11496" width="10.44140625" style="3" bestFit="1" customWidth="1"/>
    <col min="11497" max="11497" width="10.109375" style="3" bestFit="1" customWidth="1"/>
    <col min="11498" max="11499" width="9.5546875" style="3" bestFit="1" customWidth="1"/>
    <col min="11500" max="11500" width="10.109375" style="3" bestFit="1" customWidth="1"/>
    <col min="11501" max="11501" width="10.6640625" style="3" bestFit="1" customWidth="1"/>
    <col min="11502" max="11502" width="10.109375" style="3" bestFit="1" customWidth="1"/>
    <col min="11503" max="11503" width="9.109375" style="3" bestFit="1" customWidth="1"/>
    <col min="11504" max="11504" width="10.109375" style="3" bestFit="1" customWidth="1"/>
    <col min="11505" max="11505" width="9.5546875" style="3" bestFit="1" customWidth="1"/>
    <col min="11506" max="11506" width="12.6640625" style="3" bestFit="1" customWidth="1"/>
    <col min="11507" max="11507" width="11.6640625" style="3" bestFit="1" customWidth="1"/>
    <col min="11508" max="11508" width="12.6640625" style="3" bestFit="1" customWidth="1"/>
    <col min="11509" max="11742" width="9.109375" style="3"/>
    <col min="11743" max="11743" width="12.6640625" style="3" customWidth="1"/>
    <col min="11744" max="11744" width="7.6640625" style="3" customWidth="1"/>
    <col min="11745" max="11745" width="15.6640625" style="3" bestFit="1" customWidth="1"/>
    <col min="11746" max="11746" width="16.44140625" style="3" customWidth="1"/>
    <col min="11747" max="11747" width="12.6640625" style="3" bestFit="1" customWidth="1"/>
    <col min="11748" max="11749" width="11.6640625" style="3" bestFit="1" customWidth="1"/>
    <col min="11750" max="11750" width="10.109375" style="3" bestFit="1" customWidth="1"/>
    <col min="11751" max="11752" width="10.44140625" style="3" bestFit="1" customWidth="1"/>
    <col min="11753" max="11753" width="10.109375" style="3" bestFit="1" customWidth="1"/>
    <col min="11754" max="11755" width="9.5546875" style="3" bestFit="1" customWidth="1"/>
    <col min="11756" max="11756" width="10.109375" style="3" bestFit="1" customWidth="1"/>
    <col min="11757" max="11757" width="10.6640625" style="3" bestFit="1" customWidth="1"/>
    <col min="11758" max="11758" width="10.109375" style="3" bestFit="1" customWidth="1"/>
    <col min="11759" max="11759" width="9.109375" style="3" bestFit="1" customWidth="1"/>
    <col min="11760" max="11760" width="10.109375" style="3" bestFit="1" customWidth="1"/>
    <col min="11761" max="11761" width="9.5546875" style="3" bestFit="1" customWidth="1"/>
    <col min="11762" max="11762" width="12.6640625" style="3" bestFit="1" customWidth="1"/>
    <col min="11763" max="11763" width="11.6640625" style="3" bestFit="1" customWidth="1"/>
    <col min="11764" max="11764" width="12.6640625" style="3" bestFit="1" customWidth="1"/>
    <col min="11765" max="11998" width="9.109375" style="3"/>
    <col min="11999" max="11999" width="12.6640625" style="3" customWidth="1"/>
    <col min="12000" max="12000" width="7.6640625" style="3" customWidth="1"/>
    <col min="12001" max="12001" width="15.6640625" style="3" bestFit="1" customWidth="1"/>
    <col min="12002" max="12002" width="16.44140625" style="3" customWidth="1"/>
    <col min="12003" max="12003" width="12.6640625" style="3" bestFit="1" customWidth="1"/>
    <col min="12004" max="12005" width="11.6640625" style="3" bestFit="1" customWidth="1"/>
    <col min="12006" max="12006" width="10.109375" style="3" bestFit="1" customWidth="1"/>
    <col min="12007" max="12008" width="10.44140625" style="3" bestFit="1" customWidth="1"/>
    <col min="12009" max="12009" width="10.109375" style="3" bestFit="1" customWidth="1"/>
    <col min="12010" max="12011" width="9.5546875" style="3" bestFit="1" customWidth="1"/>
    <col min="12012" max="12012" width="10.109375" style="3" bestFit="1" customWidth="1"/>
    <col min="12013" max="12013" width="10.6640625" style="3" bestFit="1" customWidth="1"/>
    <col min="12014" max="12014" width="10.109375" style="3" bestFit="1" customWidth="1"/>
    <col min="12015" max="12015" width="9.109375" style="3" bestFit="1" customWidth="1"/>
    <col min="12016" max="12016" width="10.109375" style="3" bestFit="1" customWidth="1"/>
    <col min="12017" max="12017" width="9.5546875" style="3" bestFit="1" customWidth="1"/>
    <col min="12018" max="12018" width="12.6640625" style="3" bestFit="1" customWidth="1"/>
    <col min="12019" max="12019" width="11.6640625" style="3" bestFit="1" customWidth="1"/>
    <col min="12020" max="12020" width="12.6640625" style="3" bestFit="1" customWidth="1"/>
    <col min="12021" max="12254" width="9.109375" style="3"/>
    <col min="12255" max="12255" width="12.6640625" style="3" customWidth="1"/>
    <col min="12256" max="12256" width="7.6640625" style="3" customWidth="1"/>
    <col min="12257" max="12257" width="15.6640625" style="3" bestFit="1" customWidth="1"/>
    <col min="12258" max="12258" width="16.44140625" style="3" customWidth="1"/>
    <col min="12259" max="12259" width="12.6640625" style="3" bestFit="1" customWidth="1"/>
    <col min="12260" max="12261" width="11.6640625" style="3" bestFit="1" customWidth="1"/>
    <col min="12262" max="12262" width="10.109375" style="3" bestFit="1" customWidth="1"/>
    <col min="12263" max="12264" width="10.44140625" style="3" bestFit="1" customWidth="1"/>
    <col min="12265" max="12265" width="10.109375" style="3" bestFit="1" customWidth="1"/>
    <col min="12266" max="12267" width="9.5546875" style="3" bestFit="1" customWidth="1"/>
    <col min="12268" max="12268" width="10.109375" style="3" bestFit="1" customWidth="1"/>
    <col min="12269" max="12269" width="10.6640625" style="3" bestFit="1" customWidth="1"/>
    <col min="12270" max="12270" width="10.109375" style="3" bestFit="1" customWidth="1"/>
    <col min="12271" max="12271" width="9.109375" style="3" bestFit="1" customWidth="1"/>
    <col min="12272" max="12272" width="10.109375" style="3" bestFit="1" customWidth="1"/>
    <col min="12273" max="12273" width="9.5546875" style="3" bestFit="1" customWidth="1"/>
    <col min="12274" max="12274" width="12.6640625" style="3" bestFit="1" customWidth="1"/>
    <col min="12275" max="12275" width="11.6640625" style="3" bestFit="1" customWidth="1"/>
    <col min="12276" max="12276" width="12.6640625" style="3" bestFit="1" customWidth="1"/>
    <col min="12277" max="12510" width="9.109375" style="3"/>
    <col min="12511" max="12511" width="12.6640625" style="3" customWidth="1"/>
    <col min="12512" max="12512" width="7.6640625" style="3" customWidth="1"/>
    <col min="12513" max="12513" width="15.6640625" style="3" bestFit="1" customWidth="1"/>
    <col min="12514" max="12514" width="16.44140625" style="3" customWidth="1"/>
    <col min="12515" max="12515" width="12.6640625" style="3" bestFit="1" customWidth="1"/>
    <col min="12516" max="12517" width="11.6640625" style="3" bestFit="1" customWidth="1"/>
    <col min="12518" max="12518" width="10.109375" style="3" bestFit="1" customWidth="1"/>
    <col min="12519" max="12520" width="10.44140625" style="3" bestFit="1" customWidth="1"/>
    <col min="12521" max="12521" width="10.109375" style="3" bestFit="1" customWidth="1"/>
    <col min="12522" max="12523" width="9.5546875" style="3" bestFit="1" customWidth="1"/>
    <col min="12524" max="12524" width="10.109375" style="3" bestFit="1" customWidth="1"/>
    <col min="12525" max="12525" width="10.6640625" style="3" bestFit="1" customWidth="1"/>
    <col min="12526" max="12526" width="10.109375" style="3" bestFit="1" customWidth="1"/>
    <col min="12527" max="12527" width="9.109375" style="3" bestFit="1" customWidth="1"/>
    <col min="12528" max="12528" width="10.109375" style="3" bestFit="1" customWidth="1"/>
    <col min="12529" max="12529" width="9.5546875" style="3" bestFit="1" customWidth="1"/>
    <col min="12530" max="12530" width="12.6640625" style="3" bestFit="1" customWidth="1"/>
    <col min="12531" max="12531" width="11.6640625" style="3" bestFit="1" customWidth="1"/>
    <col min="12532" max="12532" width="12.6640625" style="3" bestFit="1" customWidth="1"/>
    <col min="12533" max="12766" width="9.109375" style="3"/>
    <col min="12767" max="12767" width="12.6640625" style="3" customWidth="1"/>
    <col min="12768" max="12768" width="7.6640625" style="3" customWidth="1"/>
    <col min="12769" max="12769" width="15.6640625" style="3" bestFit="1" customWidth="1"/>
    <col min="12770" max="12770" width="16.44140625" style="3" customWidth="1"/>
    <col min="12771" max="12771" width="12.6640625" style="3" bestFit="1" customWidth="1"/>
    <col min="12772" max="12773" width="11.6640625" style="3" bestFit="1" customWidth="1"/>
    <col min="12774" max="12774" width="10.109375" style="3" bestFit="1" customWidth="1"/>
    <col min="12775" max="12776" width="10.44140625" style="3" bestFit="1" customWidth="1"/>
    <col min="12777" max="12777" width="10.109375" style="3" bestFit="1" customWidth="1"/>
    <col min="12778" max="12779" width="9.5546875" style="3" bestFit="1" customWidth="1"/>
    <col min="12780" max="12780" width="10.109375" style="3" bestFit="1" customWidth="1"/>
    <col min="12781" max="12781" width="10.6640625" style="3" bestFit="1" customWidth="1"/>
    <col min="12782" max="12782" width="10.109375" style="3" bestFit="1" customWidth="1"/>
    <col min="12783" max="12783" width="9.109375" style="3" bestFit="1" customWidth="1"/>
    <col min="12784" max="12784" width="10.109375" style="3" bestFit="1" customWidth="1"/>
    <col min="12785" max="12785" width="9.5546875" style="3" bestFit="1" customWidth="1"/>
    <col min="12786" max="12786" width="12.6640625" style="3" bestFit="1" customWidth="1"/>
    <col min="12787" max="12787" width="11.6640625" style="3" bestFit="1" customWidth="1"/>
    <col min="12788" max="12788" width="12.6640625" style="3" bestFit="1" customWidth="1"/>
    <col min="12789" max="13022" width="9.109375" style="3"/>
    <col min="13023" max="13023" width="12.6640625" style="3" customWidth="1"/>
    <col min="13024" max="13024" width="7.6640625" style="3" customWidth="1"/>
    <col min="13025" max="13025" width="15.6640625" style="3" bestFit="1" customWidth="1"/>
    <col min="13026" max="13026" width="16.44140625" style="3" customWidth="1"/>
    <col min="13027" max="13027" width="12.6640625" style="3" bestFit="1" customWidth="1"/>
    <col min="13028" max="13029" width="11.6640625" style="3" bestFit="1" customWidth="1"/>
    <col min="13030" max="13030" width="10.109375" style="3" bestFit="1" customWidth="1"/>
    <col min="13031" max="13032" width="10.44140625" style="3" bestFit="1" customWidth="1"/>
    <col min="13033" max="13033" width="10.109375" style="3" bestFit="1" customWidth="1"/>
    <col min="13034" max="13035" width="9.5546875" style="3" bestFit="1" customWidth="1"/>
    <col min="13036" max="13036" width="10.109375" style="3" bestFit="1" customWidth="1"/>
    <col min="13037" max="13037" width="10.6640625" style="3" bestFit="1" customWidth="1"/>
    <col min="13038" max="13038" width="10.109375" style="3" bestFit="1" customWidth="1"/>
    <col min="13039" max="13039" width="9.109375" style="3" bestFit="1" customWidth="1"/>
    <col min="13040" max="13040" width="10.109375" style="3" bestFit="1" customWidth="1"/>
    <col min="13041" max="13041" width="9.5546875" style="3" bestFit="1" customWidth="1"/>
    <col min="13042" max="13042" width="12.6640625" style="3" bestFit="1" customWidth="1"/>
    <col min="13043" max="13043" width="11.6640625" style="3" bestFit="1" customWidth="1"/>
    <col min="13044" max="13044" width="12.6640625" style="3" bestFit="1" customWidth="1"/>
    <col min="13045" max="13278" width="9.109375" style="3"/>
    <col min="13279" max="13279" width="12.6640625" style="3" customWidth="1"/>
    <col min="13280" max="13280" width="7.6640625" style="3" customWidth="1"/>
    <col min="13281" max="13281" width="15.6640625" style="3" bestFit="1" customWidth="1"/>
    <col min="13282" max="13282" width="16.44140625" style="3" customWidth="1"/>
    <col min="13283" max="13283" width="12.6640625" style="3" bestFit="1" customWidth="1"/>
    <col min="13284" max="13285" width="11.6640625" style="3" bestFit="1" customWidth="1"/>
    <col min="13286" max="13286" width="10.109375" style="3" bestFit="1" customWidth="1"/>
    <col min="13287" max="13288" width="10.44140625" style="3" bestFit="1" customWidth="1"/>
    <col min="13289" max="13289" width="10.109375" style="3" bestFit="1" customWidth="1"/>
    <col min="13290" max="13291" width="9.5546875" style="3" bestFit="1" customWidth="1"/>
    <col min="13292" max="13292" width="10.109375" style="3" bestFit="1" customWidth="1"/>
    <col min="13293" max="13293" width="10.6640625" style="3" bestFit="1" customWidth="1"/>
    <col min="13294" max="13294" width="10.109375" style="3" bestFit="1" customWidth="1"/>
    <col min="13295" max="13295" width="9.109375" style="3" bestFit="1" customWidth="1"/>
    <col min="13296" max="13296" width="10.109375" style="3" bestFit="1" customWidth="1"/>
    <col min="13297" max="13297" width="9.5546875" style="3" bestFit="1" customWidth="1"/>
    <col min="13298" max="13298" width="12.6640625" style="3" bestFit="1" customWidth="1"/>
    <col min="13299" max="13299" width="11.6640625" style="3" bestFit="1" customWidth="1"/>
    <col min="13300" max="13300" width="12.6640625" style="3" bestFit="1" customWidth="1"/>
    <col min="13301" max="13534" width="9.109375" style="3"/>
    <col min="13535" max="13535" width="12.6640625" style="3" customWidth="1"/>
    <col min="13536" max="13536" width="7.6640625" style="3" customWidth="1"/>
    <col min="13537" max="13537" width="15.6640625" style="3" bestFit="1" customWidth="1"/>
    <col min="13538" max="13538" width="16.44140625" style="3" customWidth="1"/>
    <col min="13539" max="13539" width="12.6640625" style="3" bestFit="1" customWidth="1"/>
    <col min="13540" max="13541" width="11.6640625" style="3" bestFit="1" customWidth="1"/>
    <col min="13542" max="13542" width="10.109375" style="3" bestFit="1" customWidth="1"/>
    <col min="13543" max="13544" width="10.44140625" style="3" bestFit="1" customWidth="1"/>
    <col min="13545" max="13545" width="10.109375" style="3" bestFit="1" customWidth="1"/>
    <col min="13546" max="13547" width="9.5546875" style="3" bestFit="1" customWidth="1"/>
    <col min="13548" max="13548" width="10.109375" style="3" bestFit="1" customWidth="1"/>
    <col min="13549" max="13549" width="10.6640625" style="3" bestFit="1" customWidth="1"/>
    <col min="13550" max="13550" width="10.109375" style="3" bestFit="1" customWidth="1"/>
    <col min="13551" max="13551" width="9.109375" style="3" bestFit="1" customWidth="1"/>
    <col min="13552" max="13552" width="10.109375" style="3" bestFit="1" customWidth="1"/>
    <col min="13553" max="13553" width="9.5546875" style="3" bestFit="1" customWidth="1"/>
    <col min="13554" max="13554" width="12.6640625" style="3" bestFit="1" customWidth="1"/>
    <col min="13555" max="13555" width="11.6640625" style="3" bestFit="1" customWidth="1"/>
    <col min="13556" max="13556" width="12.6640625" style="3" bestFit="1" customWidth="1"/>
    <col min="13557" max="13790" width="9.109375" style="3"/>
    <col min="13791" max="13791" width="12.6640625" style="3" customWidth="1"/>
    <col min="13792" max="13792" width="7.6640625" style="3" customWidth="1"/>
    <col min="13793" max="13793" width="15.6640625" style="3" bestFit="1" customWidth="1"/>
    <col min="13794" max="13794" width="16.44140625" style="3" customWidth="1"/>
    <col min="13795" max="13795" width="12.6640625" style="3" bestFit="1" customWidth="1"/>
    <col min="13796" max="13797" width="11.6640625" style="3" bestFit="1" customWidth="1"/>
    <col min="13798" max="13798" width="10.109375" style="3" bestFit="1" customWidth="1"/>
    <col min="13799" max="13800" width="10.44140625" style="3" bestFit="1" customWidth="1"/>
    <col min="13801" max="13801" width="10.109375" style="3" bestFit="1" customWidth="1"/>
    <col min="13802" max="13803" width="9.5546875" style="3" bestFit="1" customWidth="1"/>
    <col min="13804" max="13804" width="10.109375" style="3" bestFit="1" customWidth="1"/>
    <col min="13805" max="13805" width="10.6640625" style="3" bestFit="1" customWidth="1"/>
    <col min="13806" max="13806" width="10.109375" style="3" bestFit="1" customWidth="1"/>
    <col min="13807" max="13807" width="9.109375" style="3" bestFit="1" customWidth="1"/>
    <col min="13808" max="13808" width="10.109375" style="3" bestFit="1" customWidth="1"/>
    <col min="13809" max="13809" width="9.5546875" style="3" bestFit="1" customWidth="1"/>
    <col min="13810" max="13810" width="12.6640625" style="3" bestFit="1" customWidth="1"/>
    <col min="13811" max="13811" width="11.6640625" style="3" bestFit="1" customWidth="1"/>
    <col min="13812" max="13812" width="12.6640625" style="3" bestFit="1" customWidth="1"/>
    <col min="13813" max="14046" width="9.109375" style="3"/>
    <col min="14047" max="14047" width="12.6640625" style="3" customWidth="1"/>
    <col min="14048" max="14048" width="7.6640625" style="3" customWidth="1"/>
    <col min="14049" max="14049" width="15.6640625" style="3" bestFit="1" customWidth="1"/>
    <col min="14050" max="14050" width="16.44140625" style="3" customWidth="1"/>
    <col min="14051" max="14051" width="12.6640625" style="3" bestFit="1" customWidth="1"/>
    <col min="14052" max="14053" width="11.6640625" style="3" bestFit="1" customWidth="1"/>
    <col min="14054" max="14054" width="10.109375" style="3" bestFit="1" customWidth="1"/>
    <col min="14055" max="14056" width="10.44140625" style="3" bestFit="1" customWidth="1"/>
    <col min="14057" max="14057" width="10.109375" style="3" bestFit="1" customWidth="1"/>
    <col min="14058" max="14059" width="9.5546875" style="3" bestFit="1" customWidth="1"/>
    <col min="14060" max="14060" width="10.109375" style="3" bestFit="1" customWidth="1"/>
    <col min="14061" max="14061" width="10.6640625" style="3" bestFit="1" customWidth="1"/>
    <col min="14062" max="14062" width="10.109375" style="3" bestFit="1" customWidth="1"/>
    <col min="14063" max="14063" width="9.109375" style="3" bestFit="1" customWidth="1"/>
    <col min="14064" max="14064" width="10.109375" style="3" bestFit="1" customWidth="1"/>
    <col min="14065" max="14065" width="9.5546875" style="3" bestFit="1" customWidth="1"/>
    <col min="14066" max="14066" width="12.6640625" style="3" bestFit="1" customWidth="1"/>
    <col min="14067" max="14067" width="11.6640625" style="3" bestFit="1" customWidth="1"/>
    <col min="14068" max="14068" width="12.6640625" style="3" bestFit="1" customWidth="1"/>
    <col min="14069" max="14302" width="9.109375" style="3"/>
    <col min="14303" max="14303" width="12.6640625" style="3" customWidth="1"/>
    <col min="14304" max="14304" width="7.6640625" style="3" customWidth="1"/>
    <col min="14305" max="14305" width="15.6640625" style="3" bestFit="1" customWidth="1"/>
    <col min="14306" max="14306" width="16.44140625" style="3" customWidth="1"/>
    <col min="14307" max="14307" width="12.6640625" style="3" bestFit="1" customWidth="1"/>
    <col min="14308" max="14309" width="11.6640625" style="3" bestFit="1" customWidth="1"/>
    <col min="14310" max="14310" width="10.109375" style="3" bestFit="1" customWidth="1"/>
    <col min="14311" max="14312" width="10.44140625" style="3" bestFit="1" customWidth="1"/>
    <col min="14313" max="14313" width="10.109375" style="3" bestFit="1" customWidth="1"/>
    <col min="14314" max="14315" width="9.5546875" style="3" bestFit="1" customWidth="1"/>
    <col min="14316" max="14316" width="10.109375" style="3" bestFit="1" customWidth="1"/>
    <col min="14317" max="14317" width="10.6640625" style="3" bestFit="1" customWidth="1"/>
    <col min="14318" max="14318" width="10.109375" style="3" bestFit="1" customWidth="1"/>
    <col min="14319" max="14319" width="9.109375" style="3" bestFit="1" customWidth="1"/>
    <col min="14320" max="14320" width="10.109375" style="3" bestFit="1" customWidth="1"/>
    <col min="14321" max="14321" width="9.5546875" style="3" bestFit="1" customWidth="1"/>
    <col min="14322" max="14322" width="12.6640625" style="3" bestFit="1" customWidth="1"/>
    <col min="14323" max="14323" width="11.6640625" style="3" bestFit="1" customWidth="1"/>
    <col min="14324" max="14324" width="12.6640625" style="3" bestFit="1" customWidth="1"/>
    <col min="14325" max="14558" width="9.109375" style="3"/>
    <col min="14559" max="14559" width="12.6640625" style="3" customWidth="1"/>
    <col min="14560" max="14560" width="7.6640625" style="3" customWidth="1"/>
    <col min="14561" max="14561" width="15.6640625" style="3" bestFit="1" customWidth="1"/>
    <col min="14562" max="14562" width="16.44140625" style="3" customWidth="1"/>
    <col min="14563" max="14563" width="12.6640625" style="3" bestFit="1" customWidth="1"/>
    <col min="14564" max="14565" width="11.6640625" style="3" bestFit="1" customWidth="1"/>
    <col min="14566" max="14566" width="10.109375" style="3" bestFit="1" customWidth="1"/>
    <col min="14567" max="14568" width="10.44140625" style="3" bestFit="1" customWidth="1"/>
    <col min="14569" max="14569" width="10.109375" style="3" bestFit="1" customWidth="1"/>
    <col min="14570" max="14571" width="9.5546875" style="3" bestFit="1" customWidth="1"/>
    <col min="14572" max="14572" width="10.109375" style="3" bestFit="1" customWidth="1"/>
    <col min="14573" max="14573" width="10.6640625" style="3" bestFit="1" customWidth="1"/>
    <col min="14574" max="14574" width="10.109375" style="3" bestFit="1" customWidth="1"/>
    <col min="14575" max="14575" width="9.109375" style="3" bestFit="1" customWidth="1"/>
    <col min="14576" max="14576" width="10.109375" style="3" bestFit="1" customWidth="1"/>
    <col min="14577" max="14577" width="9.5546875" style="3" bestFit="1" customWidth="1"/>
    <col min="14578" max="14578" width="12.6640625" style="3" bestFit="1" customWidth="1"/>
    <col min="14579" max="14579" width="11.6640625" style="3" bestFit="1" customWidth="1"/>
    <col min="14580" max="14580" width="12.6640625" style="3" bestFit="1" customWidth="1"/>
    <col min="14581" max="14814" width="9.109375" style="3"/>
    <col min="14815" max="14815" width="12.6640625" style="3" customWidth="1"/>
    <col min="14816" max="14816" width="7.6640625" style="3" customWidth="1"/>
    <col min="14817" max="14817" width="15.6640625" style="3" bestFit="1" customWidth="1"/>
    <col min="14818" max="14818" width="16.44140625" style="3" customWidth="1"/>
    <col min="14819" max="14819" width="12.6640625" style="3" bestFit="1" customWidth="1"/>
    <col min="14820" max="14821" width="11.6640625" style="3" bestFit="1" customWidth="1"/>
    <col min="14822" max="14822" width="10.109375" style="3" bestFit="1" customWidth="1"/>
    <col min="14823" max="14824" width="10.44140625" style="3" bestFit="1" customWidth="1"/>
    <col min="14825" max="14825" width="10.109375" style="3" bestFit="1" customWidth="1"/>
    <col min="14826" max="14827" width="9.5546875" style="3" bestFit="1" customWidth="1"/>
    <col min="14828" max="14828" width="10.109375" style="3" bestFit="1" customWidth="1"/>
    <col min="14829" max="14829" width="10.6640625" style="3" bestFit="1" customWidth="1"/>
    <col min="14830" max="14830" width="10.109375" style="3" bestFit="1" customWidth="1"/>
    <col min="14831" max="14831" width="9.109375" style="3" bestFit="1" customWidth="1"/>
    <col min="14832" max="14832" width="10.109375" style="3" bestFit="1" customWidth="1"/>
    <col min="14833" max="14833" width="9.5546875" style="3" bestFit="1" customWidth="1"/>
    <col min="14834" max="14834" width="12.6640625" style="3" bestFit="1" customWidth="1"/>
    <col min="14835" max="14835" width="11.6640625" style="3" bestFit="1" customWidth="1"/>
    <col min="14836" max="14836" width="12.6640625" style="3" bestFit="1" customWidth="1"/>
    <col min="14837" max="15070" width="9.109375" style="3"/>
    <col min="15071" max="15071" width="12.6640625" style="3" customWidth="1"/>
    <col min="15072" max="15072" width="7.6640625" style="3" customWidth="1"/>
    <col min="15073" max="15073" width="15.6640625" style="3" bestFit="1" customWidth="1"/>
    <col min="15074" max="15074" width="16.44140625" style="3" customWidth="1"/>
    <col min="15075" max="15075" width="12.6640625" style="3" bestFit="1" customWidth="1"/>
    <col min="15076" max="15077" width="11.6640625" style="3" bestFit="1" customWidth="1"/>
    <col min="15078" max="15078" width="10.109375" style="3" bestFit="1" customWidth="1"/>
    <col min="15079" max="15080" width="10.44140625" style="3" bestFit="1" customWidth="1"/>
    <col min="15081" max="15081" width="10.109375" style="3" bestFit="1" customWidth="1"/>
    <col min="15082" max="15083" width="9.5546875" style="3" bestFit="1" customWidth="1"/>
    <col min="15084" max="15084" width="10.109375" style="3" bestFit="1" customWidth="1"/>
    <col min="15085" max="15085" width="10.6640625" style="3" bestFit="1" customWidth="1"/>
    <col min="15086" max="15086" width="10.109375" style="3" bestFit="1" customWidth="1"/>
    <col min="15087" max="15087" width="9.109375" style="3" bestFit="1" customWidth="1"/>
    <col min="15088" max="15088" width="10.109375" style="3" bestFit="1" customWidth="1"/>
    <col min="15089" max="15089" width="9.5546875" style="3" bestFit="1" customWidth="1"/>
    <col min="15090" max="15090" width="12.6640625" style="3" bestFit="1" customWidth="1"/>
    <col min="15091" max="15091" width="11.6640625" style="3" bestFit="1" customWidth="1"/>
    <col min="15092" max="15092" width="12.6640625" style="3" bestFit="1" customWidth="1"/>
    <col min="15093" max="15326" width="9.109375" style="3"/>
    <col min="15327" max="15327" width="12.6640625" style="3" customWidth="1"/>
    <col min="15328" max="15328" width="7.6640625" style="3" customWidth="1"/>
    <col min="15329" max="15329" width="15.6640625" style="3" bestFit="1" customWidth="1"/>
    <col min="15330" max="15330" width="16.44140625" style="3" customWidth="1"/>
    <col min="15331" max="15331" width="12.6640625" style="3" bestFit="1" customWidth="1"/>
    <col min="15332" max="15333" width="11.6640625" style="3" bestFit="1" customWidth="1"/>
    <col min="15334" max="15334" width="10.109375" style="3" bestFit="1" customWidth="1"/>
    <col min="15335" max="15336" width="10.44140625" style="3" bestFit="1" customWidth="1"/>
    <col min="15337" max="15337" width="10.109375" style="3" bestFit="1" customWidth="1"/>
    <col min="15338" max="15339" width="9.5546875" style="3" bestFit="1" customWidth="1"/>
    <col min="15340" max="15340" width="10.109375" style="3" bestFit="1" customWidth="1"/>
    <col min="15341" max="15341" width="10.6640625" style="3" bestFit="1" customWidth="1"/>
    <col min="15342" max="15342" width="10.109375" style="3" bestFit="1" customWidth="1"/>
    <col min="15343" max="15343" width="9.109375" style="3" bestFit="1" customWidth="1"/>
    <col min="15344" max="15344" width="10.109375" style="3" bestFit="1" customWidth="1"/>
    <col min="15345" max="15345" width="9.5546875" style="3" bestFit="1" customWidth="1"/>
    <col min="15346" max="15346" width="12.6640625" style="3" bestFit="1" customWidth="1"/>
    <col min="15347" max="15347" width="11.6640625" style="3" bestFit="1" customWidth="1"/>
    <col min="15348" max="15348" width="12.6640625" style="3" bestFit="1" customWidth="1"/>
    <col min="15349" max="15582" width="9.109375" style="3"/>
    <col min="15583" max="15583" width="12.6640625" style="3" customWidth="1"/>
    <col min="15584" max="15584" width="7.6640625" style="3" customWidth="1"/>
    <col min="15585" max="15585" width="15.6640625" style="3" bestFit="1" customWidth="1"/>
    <col min="15586" max="15586" width="16.44140625" style="3" customWidth="1"/>
    <col min="15587" max="15587" width="12.6640625" style="3" bestFit="1" customWidth="1"/>
    <col min="15588" max="15589" width="11.6640625" style="3" bestFit="1" customWidth="1"/>
    <col min="15590" max="15590" width="10.109375" style="3" bestFit="1" customWidth="1"/>
    <col min="15591" max="15592" width="10.44140625" style="3" bestFit="1" customWidth="1"/>
    <col min="15593" max="15593" width="10.109375" style="3" bestFit="1" customWidth="1"/>
    <col min="15594" max="15595" width="9.5546875" style="3" bestFit="1" customWidth="1"/>
    <col min="15596" max="15596" width="10.109375" style="3" bestFit="1" customWidth="1"/>
    <col min="15597" max="15597" width="10.6640625" style="3" bestFit="1" customWidth="1"/>
    <col min="15598" max="15598" width="10.109375" style="3" bestFit="1" customWidth="1"/>
    <col min="15599" max="15599" width="9.109375" style="3" bestFit="1" customWidth="1"/>
    <col min="15600" max="15600" width="10.109375" style="3" bestFit="1" customWidth="1"/>
    <col min="15601" max="15601" width="9.5546875" style="3" bestFit="1" customWidth="1"/>
    <col min="15602" max="15602" width="12.6640625" style="3" bestFit="1" customWidth="1"/>
    <col min="15603" max="15603" width="11.6640625" style="3" bestFit="1" customWidth="1"/>
    <col min="15604" max="15604" width="12.6640625" style="3" bestFit="1" customWidth="1"/>
    <col min="15605" max="15838" width="9.109375" style="3"/>
    <col min="15839" max="15839" width="12.6640625" style="3" customWidth="1"/>
    <col min="15840" max="15840" width="7.6640625" style="3" customWidth="1"/>
    <col min="15841" max="15841" width="15.6640625" style="3" bestFit="1" customWidth="1"/>
    <col min="15842" max="15842" width="16.44140625" style="3" customWidth="1"/>
    <col min="15843" max="15843" width="12.6640625" style="3" bestFit="1" customWidth="1"/>
    <col min="15844" max="15845" width="11.6640625" style="3" bestFit="1" customWidth="1"/>
    <col min="15846" max="15846" width="10.109375" style="3" bestFit="1" customWidth="1"/>
    <col min="15847" max="15848" width="10.44140625" style="3" bestFit="1" customWidth="1"/>
    <col min="15849" max="15849" width="10.109375" style="3" bestFit="1" customWidth="1"/>
    <col min="15850" max="15851" width="9.5546875" style="3" bestFit="1" customWidth="1"/>
    <col min="15852" max="15852" width="10.109375" style="3" bestFit="1" customWidth="1"/>
    <col min="15853" max="15853" width="10.6640625" style="3" bestFit="1" customWidth="1"/>
    <col min="15854" max="15854" width="10.109375" style="3" bestFit="1" customWidth="1"/>
    <col min="15855" max="15855" width="9.109375" style="3" bestFit="1" customWidth="1"/>
    <col min="15856" max="15856" width="10.109375" style="3" bestFit="1" customWidth="1"/>
    <col min="15857" max="15857" width="9.5546875" style="3" bestFit="1" customWidth="1"/>
    <col min="15858" max="15858" width="12.6640625" style="3" bestFit="1" customWidth="1"/>
    <col min="15859" max="15859" width="11.6640625" style="3" bestFit="1" customWidth="1"/>
    <col min="15860" max="15860" width="12.6640625" style="3" bestFit="1" customWidth="1"/>
    <col min="15861" max="16094" width="9.109375" style="3"/>
    <col min="16095" max="16095" width="12.6640625" style="3" customWidth="1"/>
    <col min="16096" max="16096" width="7.6640625" style="3" customWidth="1"/>
    <col min="16097" max="16097" width="15.6640625" style="3" bestFit="1" customWidth="1"/>
    <col min="16098" max="16098" width="16.44140625" style="3" customWidth="1"/>
    <col min="16099" max="16099" width="12.6640625" style="3" bestFit="1" customWidth="1"/>
    <col min="16100" max="16101" width="11.6640625" style="3" bestFit="1" customWidth="1"/>
    <col min="16102" max="16102" width="10.109375" style="3" bestFit="1" customWidth="1"/>
    <col min="16103" max="16104" width="10.44140625" style="3" bestFit="1" customWidth="1"/>
    <col min="16105" max="16105" width="10.109375" style="3" bestFit="1" customWidth="1"/>
    <col min="16106" max="16107" width="9.5546875" style="3" bestFit="1" customWidth="1"/>
    <col min="16108" max="16108" width="10.109375" style="3" bestFit="1" customWidth="1"/>
    <col min="16109" max="16109" width="10.6640625" style="3" bestFit="1" customWidth="1"/>
    <col min="16110" max="16110" width="10.109375" style="3" bestFit="1" customWidth="1"/>
    <col min="16111" max="16111" width="9.109375" style="3" bestFit="1" customWidth="1"/>
    <col min="16112" max="16112" width="10.109375" style="3" bestFit="1" customWidth="1"/>
    <col min="16113" max="16113" width="9.5546875" style="3" bestFit="1" customWidth="1"/>
    <col min="16114" max="16114" width="12.6640625" style="3" bestFit="1" customWidth="1"/>
    <col min="16115" max="16115" width="11.6640625" style="3" bestFit="1" customWidth="1"/>
    <col min="16116" max="16116" width="12.6640625" style="3" bestFit="1" customWidth="1"/>
    <col min="16117" max="16384" width="9.109375" style="3"/>
  </cols>
  <sheetData>
    <row r="1" spans="1:33" ht="17.399999999999999" x14ac:dyDescent="0.3">
      <c r="B1" s="2" t="s">
        <v>0</v>
      </c>
      <c r="Y1" s="504"/>
      <c r="Z1" s="505"/>
      <c r="AA1" s="505"/>
      <c r="AB1" s="506"/>
      <c r="AC1" s="505"/>
      <c r="AD1" s="503"/>
      <c r="AE1" s="503"/>
      <c r="AF1" s="503"/>
      <c r="AG1" s="3"/>
    </row>
    <row r="2" spans="1:33" ht="13.2" x14ac:dyDescent="0.25">
      <c r="B2" s="542" t="s">
        <v>286</v>
      </c>
      <c r="C2" s="543"/>
      <c r="D2" s="543"/>
      <c r="Y2" s="504"/>
      <c r="Z2" s="505"/>
      <c r="AA2" s="505"/>
      <c r="AB2" s="506"/>
      <c r="AC2" s="505"/>
      <c r="AD2" s="503"/>
      <c r="AE2" s="503"/>
      <c r="AF2" s="503"/>
      <c r="AG2" s="3"/>
    </row>
    <row r="3" spans="1:33" ht="13.2" x14ac:dyDescent="0.25">
      <c r="A3" s="67" t="str">
        <f>оглавление!$D$2</f>
        <v>Управление жилой недвижимостью, ЖКХ</v>
      </c>
      <c r="B3" s="4"/>
      <c r="Y3" s="504"/>
      <c r="Z3" s="505"/>
      <c r="AA3" s="505"/>
      <c r="AB3" s="506"/>
      <c r="AC3" s="505"/>
      <c r="AD3" s="503"/>
      <c r="AE3" s="503"/>
      <c r="AF3" s="503"/>
      <c r="AG3" s="3"/>
    </row>
    <row r="4" spans="1:33" ht="13.2" x14ac:dyDescent="0.25">
      <c r="A4" s="1" t="str">
        <f>оглавление!$F$29</f>
        <v>выгрузки данных о начислениях и оплатах</v>
      </c>
      <c r="B4" s="4"/>
      <c r="Y4" s="504"/>
      <c r="Z4" s="505"/>
      <c r="AA4" s="505"/>
      <c r="AB4" s="506"/>
      <c r="AC4" s="505"/>
      <c r="AD4" s="503"/>
      <c r="AE4" s="503"/>
      <c r="AF4" s="503"/>
      <c r="AG4" s="3"/>
    </row>
    <row r="5" spans="1:33" ht="13.2" x14ac:dyDescent="0.25">
      <c r="A5" s="1" t="s">
        <v>1</v>
      </c>
      <c r="B5" s="5" t="s">
        <v>20</v>
      </c>
      <c r="D5" s="9"/>
      <c r="E5" s="7"/>
      <c r="Y5" s="504"/>
      <c r="Z5" s="505"/>
      <c r="AA5" s="507"/>
      <c r="AB5" s="508"/>
      <c r="AC5" s="507"/>
      <c r="AD5" s="503"/>
      <c r="AE5" s="503"/>
      <c r="AF5" s="503"/>
      <c r="AG5" s="3"/>
    </row>
    <row r="6" spans="1:33" ht="30.6" x14ac:dyDescent="0.25">
      <c r="A6" s="528" t="str">
        <f>мар17!A$6</f>
        <v>улица_дом</v>
      </c>
      <c r="B6" s="528" t="str">
        <f>мар17!B$6</f>
        <v>квартира</v>
      </c>
      <c r="C6" s="523" t="str">
        <f>мар17!C$6</f>
        <v>лицевой счет</v>
      </c>
      <c r="D6" s="524" t="str">
        <f>мар17!D$6</f>
        <v>ФИО</v>
      </c>
      <c r="E6" s="529" t="str">
        <f>мар17!E$6</f>
        <v>Нач. сальдо</v>
      </c>
      <c r="F6" s="530" t="str">
        <f>мар17!F$6</f>
        <v>Содерж. и ремонт общего имущества</v>
      </c>
      <c r="G6" s="530" t="str">
        <f>мар17!G$6</f>
        <v>Содержание гаража</v>
      </c>
      <c r="H6" s="530" t="str">
        <f>мар17!H$6</f>
        <v>Отопление</v>
      </c>
      <c r="I6" s="530" t="str">
        <f>мар17!I$6</f>
        <v>Холодное водоснабжение</v>
      </c>
      <c r="J6" s="530" t="str">
        <f>мар17!J$6</f>
        <v>Горячее водоснабжение</v>
      </c>
      <c r="K6" s="530" t="str">
        <f>мар17!K$6</f>
        <v>Водоотведение (канализ.)</v>
      </c>
      <c r="L6" s="530" t="str">
        <f>мар17!L$6</f>
        <v>Газоснабжение</v>
      </c>
      <c r="M6" s="530" t="str">
        <f>мар17!M$6</f>
        <v>Услуги тв</v>
      </c>
      <c r="N6" s="530" t="str">
        <f>мар17!N$6</f>
        <v>Услуги домофона</v>
      </c>
      <c r="O6" s="530" t="str">
        <f>мар17!O$6</f>
        <v>Электроснабжение</v>
      </c>
      <c r="P6" s="530" t="str">
        <f>мар17!P$6</f>
        <v>Прочее сод и рем ж/п</v>
      </c>
      <c r="Q6" s="530" t="str">
        <f>мар17!Q$6</f>
        <v xml:space="preserve">Охрана </v>
      </c>
      <c r="R6" s="530" t="str">
        <f>мар17!R$6</f>
        <v>ХВС для нужд ГВС</v>
      </c>
      <c r="S6" s="530" t="str">
        <f>мар17!S$6</f>
        <v>Подогрев ГВС</v>
      </c>
      <c r="T6" s="530" t="str">
        <f>мар17!T$6</f>
        <v>Разовые услуги УК</v>
      </c>
      <c r="U6" s="530" t="str">
        <f>мар17!U$6</f>
        <v>Услуги вахтера</v>
      </c>
      <c r="V6" s="529" t="str">
        <f>мар17!V$6</f>
        <v>ИТОГО</v>
      </c>
      <c r="W6" s="529" t="str">
        <f>мар17!W$6</f>
        <v>ОПЛАЧЕНО</v>
      </c>
      <c r="X6" s="529" t="str">
        <f>мар17!X$6</f>
        <v>Конеч. сальдо</v>
      </c>
      <c r="Y6" s="525"/>
      <c r="Z6" s="509" t="str">
        <f>мар17!Z$6</f>
        <v>улица</v>
      </c>
      <c r="AA6" s="510" t="str">
        <f>мар17!AA$6</f>
        <v>п.№_кв</v>
      </c>
      <c r="AB6" s="511" t="str">
        <f>мар17!AB$6</f>
        <v>№_стр</v>
      </c>
      <c r="AC6" s="510" t="str">
        <f>мар17!AC$6</f>
        <v>one</v>
      </c>
      <c r="AD6" s="510" t="str">
        <f>мар17!AD$6</f>
        <v>СиР</v>
      </c>
      <c r="AE6" s="510" t="str">
        <f>мар17!AE$6</f>
        <v>Коммуналка</v>
      </c>
      <c r="AF6" s="510" t="str">
        <f>мар17!AF$6</f>
        <v>Прочие услуги</v>
      </c>
      <c r="AG6" s="512"/>
    </row>
    <row r="7" spans="1:33" ht="13.2" x14ac:dyDescent="0.25">
      <c r="A7" s="4" t="str">
        <f>адреса!$E$7</f>
        <v>ул. Первая д.1</v>
      </c>
      <c r="C7" s="522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513">
        <f>IF(A7&lt;&gt;"",IF(A7=мар17!A7,0,1),IF(AND(B7=мар17!B7,C7=мар17!C7),0,1))</f>
        <v>0</v>
      </c>
      <c r="Z7" s="70" t="str">
        <f>IF(AND(A7&lt;&gt;"",B7=""),A7,Z6)</f>
        <v>ул. Первая д.1</v>
      </c>
      <c r="AA7" s="504">
        <v>0</v>
      </c>
      <c r="AB7" s="502">
        <v>7</v>
      </c>
      <c r="AC7" s="504">
        <f>1</f>
        <v>1</v>
      </c>
      <c r="AD7" s="103">
        <f>F7</f>
        <v>0</v>
      </c>
      <c r="AE7" s="103">
        <f>H7+I7+J7+K7+L7+O7+R7+S7</f>
        <v>0</v>
      </c>
      <c r="AF7" s="103">
        <f>V7-AD7-AE7</f>
        <v>0</v>
      </c>
      <c r="AG7" s="3"/>
    </row>
    <row r="8" spans="1:33" ht="13.2" x14ac:dyDescent="0.25">
      <c r="B8" s="1" t="str">
        <f>адреса!$G$7</f>
        <v>кв.1</v>
      </c>
      <c r="C8" s="522">
        <f>адреса!$I$7</f>
        <v>10000001</v>
      </c>
      <c r="D8" s="6" t="str">
        <f>адреса!$K$7</f>
        <v>ФИО-1-1</v>
      </c>
      <c r="E8" s="6">
        <v>43378.3</v>
      </c>
      <c r="F8" s="6">
        <v>4695.8999999999996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/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v>0</v>
      </c>
      <c r="T8" s="6">
        <v>0</v>
      </c>
      <c r="U8" s="6"/>
      <c r="V8" s="6">
        <v>4695.8999999999996</v>
      </c>
      <c r="W8" s="6">
        <v>9391.7999999999993</v>
      </c>
      <c r="X8" s="6">
        <v>38682.400000000001</v>
      </c>
      <c r="Y8" s="513">
        <f>IF(A8&lt;&gt;"",IF(A8=мар17!A8,0,1),IF(AND(B8=мар17!B8,C8=мар17!C8),0,1))</f>
        <v>0</v>
      </c>
      <c r="Z8" s="70" t="str">
        <f>IF(AND(A8&lt;&gt;"",B8=""),A8,Z7)</f>
        <v>ул. Первая д.1</v>
      </c>
      <c r="AA8" s="504">
        <f>IF($B8&lt;&gt;"",MAX(AA$7:AA7)+1,0)</f>
        <v>1</v>
      </c>
      <c r="AB8" s="502">
        <f>AB7+1</f>
        <v>8</v>
      </c>
      <c r="AC8" s="504">
        <f>1</f>
        <v>1</v>
      </c>
      <c r="AD8" s="103">
        <f>F8</f>
        <v>4695.8999999999996</v>
      </c>
      <c r="AE8" s="103">
        <f>H8+I8+J8+K8+L8+O8+R8+S8</f>
        <v>0</v>
      </c>
      <c r="AF8" s="103">
        <f>V8-AD8-AE8</f>
        <v>0</v>
      </c>
      <c r="AG8" s="3"/>
    </row>
    <row r="9" spans="1:33" ht="13.2" x14ac:dyDescent="0.25">
      <c r="B9" s="1" t="str">
        <f>адреса!$G$8</f>
        <v>кв.2</v>
      </c>
      <c r="C9" s="522">
        <f>адреса!$I$8</f>
        <v>10000002</v>
      </c>
      <c r="D9" s="6" t="str">
        <f>адреса!$K$8</f>
        <v>ФИО-1-2</v>
      </c>
      <c r="E9" s="6">
        <v>6964.4</v>
      </c>
      <c r="F9" s="6">
        <v>1834.8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/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v>0</v>
      </c>
      <c r="T9" s="6">
        <v>0</v>
      </c>
      <c r="U9" s="6"/>
      <c r="V9" s="6">
        <v>1834.8</v>
      </c>
      <c r="W9" s="6">
        <v>0</v>
      </c>
      <c r="X9" s="6">
        <v>8799.2000000000007</v>
      </c>
      <c r="Y9" s="513">
        <f>IF(A9&lt;&gt;"",IF(A9=мар17!A9,0,1),IF(AND(B9=мар17!B9,C9=мар17!C9),0,1))</f>
        <v>0</v>
      </c>
      <c r="Z9" s="70" t="str">
        <f t="shared" ref="Z9:Z29" si="0">IF(AND(A9&lt;&gt;"",B9=""),A9,Z8)</f>
        <v>ул. Первая д.1</v>
      </c>
      <c r="AA9" s="504">
        <f>IF($B9&lt;&gt;"",MAX(AA$7:AA8)+1,0)</f>
        <v>2</v>
      </c>
      <c r="AB9" s="502">
        <f t="shared" ref="AB9:AB72" si="1">AB8+1</f>
        <v>9</v>
      </c>
      <c r="AC9" s="504">
        <f>1</f>
        <v>1</v>
      </c>
      <c r="AD9" s="103">
        <f t="shared" ref="AD9:AD29" si="2">F9</f>
        <v>1834.8</v>
      </c>
      <c r="AE9" s="103">
        <f t="shared" ref="AE9:AE29" si="3">H9+I9+J9+K9+L9+O9+R9+S9</f>
        <v>0</v>
      </c>
      <c r="AF9" s="103">
        <f t="shared" ref="AF9:AF29" si="4">V9-AD9-AE9</f>
        <v>0</v>
      </c>
      <c r="AG9" s="3"/>
    </row>
    <row r="10" spans="1:33" ht="13.2" x14ac:dyDescent="0.25">
      <c r="B10" s="1" t="str">
        <f>адреса!$G$9</f>
        <v>кв.3</v>
      </c>
      <c r="C10" s="522">
        <f>адреса!$I$9</f>
        <v>10000003</v>
      </c>
      <c r="D10" s="6" t="str">
        <f>адреса!$K$9</f>
        <v>ФИО-1-3</v>
      </c>
      <c r="E10" s="6">
        <v>39406.9</v>
      </c>
      <c r="F10" s="6">
        <v>4303.2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/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v>0</v>
      </c>
      <c r="T10" s="6">
        <v>0</v>
      </c>
      <c r="U10" s="6"/>
      <c r="V10" s="6">
        <v>4303.2</v>
      </c>
      <c r="W10" s="6">
        <v>8606.4</v>
      </c>
      <c r="X10" s="6">
        <v>35103.699999999997</v>
      </c>
      <c r="Y10" s="513">
        <f>IF(A10&lt;&gt;"",IF(A10=мар17!A10,0,1),IF(AND(B10=мар17!B10,C10=мар17!C10),0,1))</f>
        <v>0</v>
      </c>
      <c r="Z10" s="70" t="str">
        <f t="shared" si="0"/>
        <v>ул. Первая д.1</v>
      </c>
      <c r="AA10" s="504">
        <f>IF($B10&lt;&gt;"",MAX(AA$7:AA9)+1,0)</f>
        <v>3</v>
      </c>
      <c r="AB10" s="502">
        <f t="shared" si="1"/>
        <v>10</v>
      </c>
      <c r="AC10" s="504">
        <f>1</f>
        <v>1</v>
      </c>
      <c r="AD10" s="103">
        <f t="shared" si="2"/>
        <v>4303.2</v>
      </c>
      <c r="AE10" s="103">
        <f t="shared" si="3"/>
        <v>0</v>
      </c>
      <c r="AF10" s="103">
        <f t="shared" si="4"/>
        <v>0</v>
      </c>
      <c r="AG10" s="3"/>
    </row>
    <row r="11" spans="1:33" ht="13.2" x14ac:dyDescent="0.25">
      <c r="B11" s="1" t="str">
        <f>адреса!$G$10</f>
        <v>кв.4</v>
      </c>
      <c r="C11" s="522">
        <f>адреса!$I$10</f>
        <v>10000004</v>
      </c>
      <c r="D11" s="6" t="str">
        <f>адреса!$K$10</f>
        <v>ФИО-1-4</v>
      </c>
      <c r="E11" s="6">
        <v>43003.05</v>
      </c>
      <c r="F11" s="6">
        <v>4695.8999999999996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/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v>0</v>
      </c>
      <c r="T11" s="6">
        <v>0</v>
      </c>
      <c r="U11" s="6"/>
      <c r="V11" s="6">
        <v>4695.8999999999996</v>
      </c>
      <c r="W11" s="6">
        <v>9391.7999999999993</v>
      </c>
      <c r="X11" s="6">
        <v>38307.15</v>
      </c>
      <c r="Y11" s="513">
        <f>IF(A11&lt;&gt;"",IF(A11=мар17!A11,0,1),IF(AND(B11=мар17!B11,C11=мар17!C11),0,1))</f>
        <v>0</v>
      </c>
      <c r="Z11" s="70" t="str">
        <f t="shared" si="0"/>
        <v>ул. Первая д.1</v>
      </c>
      <c r="AA11" s="504">
        <f>IF($B11&lt;&gt;"",MAX(AA$7:AA10)+1,0)</f>
        <v>4</v>
      </c>
      <c r="AB11" s="502">
        <f t="shared" si="1"/>
        <v>11</v>
      </c>
      <c r="AC11" s="504">
        <f>1</f>
        <v>1</v>
      </c>
      <c r="AD11" s="103">
        <f t="shared" si="2"/>
        <v>4695.8999999999996</v>
      </c>
      <c r="AE11" s="103">
        <f t="shared" si="3"/>
        <v>0</v>
      </c>
      <c r="AF11" s="103">
        <f t="shared" si="4"/>
        <v>0</v>
      </c>
      <c r="AG11" s="3"/>
    </row>
    <row r="12" spans="1:33" ht="13.2" x14ac:dyDescent="0.25">
      <c r="B12" s="1" t="str">
        <f>адреса!$G$11</f>
        <v>кв.5</v>
      </c>
      <c r="C12" s="522">
        <f>адреса!$I$11</f>
        <v>10000005</v>
      </c>
      <c r="D12" s="6" t="str">
        <f>адреса!$K$11</f>
        <v>ФИО-1-5</v>
      </c>
      <c r="E12" s="6">
        <v>5587.6</v>
      </c>
      <c r="F12" s="6">
        <v>1729.2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/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v>0</v>
      </c>
      <c r="T12" s="6">
        <v>0</v>
      </c>
      <c r="U12" s="6"/>
      <c r="V12" s="6">
        <v>1729.2</v>
      </c>
      <c r="W12" s="6">
        <v>0</v>
      </c>
      <c r="X12" s="6">
        <v>7316.8</v>
      </c>
      <c r="Y12" s="513">
        <f>IF(A12&lt;&gt;"",IF(A12=мар17!A12,0,1),IF(AND(B12=мар17!B12,C12=мар17!C12),0,1))</f>
        <v>0</v>
      </c>
      <c r="Z12" s="70" t="str">
        <f t="shared" si="0"/>
        <v>ул. Первая д.1</v>
      </c>
      <c r="AA12" s="504">
        <f>IF($B12&lt;&gt;"",MAX(AA$7:AA11)+1,0)</f>
        <v>5</v>
      </c>
      <c r="AB12" s="502">
        <f t="shared" si="1"/>
        <v>12</v>
      </c>
      <c r="AC12" s="504">
        <f>1</f>
        <v>1</v>
      </c>
      <c r="AD12" s="103">
        <f t="shared" si="2"/>
        <v>1729.2</v>
      </c>
      <c r="AE12" s="103">
        <f t="shared" si="3"/>
        <v>0</v>
      </c>
      <c r="AF12" s="103">
        <f t="shared" si="4"/>
        <v>0</v>
      </c>
      <c r="AG12" s="3"/>
    </row>
    <row r="13" spans="1:33" ht="13.2" x14ac:dyDescent="0.25">
      <c r="B13" s="1" t="str">
        <f>адреса!$G$12</f>
        <v>кв.6</v>
      </c>
      <c r="C13" s="522">
        <f>адреса!$I$12</f>
        <v>10000006</v>
      </c>
      <c r="D13" s="6" t="str">
        <f>адреса!$K$12</f>
        <v>ФИО-1-6</v>
      </c>
      <c r="E13" s="6">
        <v>39406.9</v>
      </c>
      <c r="F13" s="6">
        <v>4303.2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/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v>0</v>
      </c>
      <c r="T13" s="6">
        <v>0</v>
      </c>
      <c r="U13" s="6"/>
      <c r="V13" s="6">
        <v>4303.2</v>
      </c>
      <c r="W13" s="6">
        <v>8606.4</v>
      </c>
      <c r="X13" s="6">
        <v>35103.699999999997</v>
      </c>
      <c r="Y13" s="513">
        <f>IF(A13&lt;&gt;"",IF(A13=мар17!A13,0,1),IF(AND(B13=мар17!B13,C13=мар17!C13),0,1))</f>
        <v>0</v>
      </c>
      <c r="Z13" s="70" t="str">
        <f t="shared" si="0"/>
        <v>ул. Первая д.1</v>
      </c>
      <c r="AA13" s="504">
        <f>IF($B13&lt;&gt;"",MAX(AA$7:AA12)+1,0)</f>
        <v>6</v>
      </c>
      <c r="AB13" s="502">
        <f t="shared" si="1"/>
        <v>13</v>
      </c>
      <c r="AC13" s="504">
        <f>1</f>
        <v>1</v>
      </c>
      <c r="AD13" s="103">
        <f t="shared" si="2"/>
        <v>4303.2</v>
      </c>
      <c r="AE13" s="103">
        <f t="shared" si="3"/>
        <v>0</v>
      </c>
      <c r="AF13" s="103">
        <f t="shared" si="4"/>
        <v>0</v>
      </c>
      <c r="AG13" s="3"/>
    </row>
    <row r="14" spans="1:33" ht="13.2" x14ac:dyDescent="0.25">
      <c r="B14" s="1" t="str">
        <f>адреса!$G$13</f>
        <v>кв.7</v>
      </c>
      <c r="C14" s="522">
        <f>адреса!$I$13</f>
        <v>10000007</v>
      </c>
      <c r="D14" s="6" t="str">
        <f>адреса!$K$13</f>
        <v>ФИО-1-7</v>
      </c>
      <c r="E14" s="6">
        <v>58687.360000000001</v>
      </c>
      <c r="F14" s="6">
        <v>4695.8999999999996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/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v>0</v>
      </c>
      <c r="T14" s="6">
        <v>0</v>
      </c>
      <c r="U14" s="6"/>
      <c r="V14" s="6">
        <v>4695.8999999999996</v>
      </c>
      <c r="W14" s="6">
        <v>0</v>
      </c>
      <c r="X14" s="6">
        <v>63383.26</v>
      </c>
      <c r="Y14" s="513">
        <f>IF(A14&lt;&gt;"",IF(A14=мар17!A14,0,1),IF(AND(B14=мар17!B14,C14=мар17!C14),0,1))</f>
        <v>0</v>
      </c>
      <c r="Z14" s="70" t="str">
        <f t="shared" si="0"/>
        <v>ул. Первая д.1</v>
      </c>
      <c r="AA14" s="504">
        <f>IF($B14&lt;&gt;"",MAX(AA$7:AA13)+1,0)</f>
        <v>7</v>
      </c>
      <c r="AB14" s="502">
        <f t="shared" si="1"/>
        <v>14</v>
      </c>
      <c r="AC14" s="504">
        <f>1</f>
        <v>1</v>
      </c>
      <c r="AD14" s="103">
        <f t="shared" si="2"/>
        <v>4695.8999999999996</v>
      </c>
      <c r="AE14" s="103">
        <f t="shared" si="3"/>
        <v>0</v>
      </c>
      <c r="AF14" s="103">
        <f t="shared" si="4"/>
        <v>0</v>
      </c>
      <c r="AG14" s="3"/>
    </row>
    <row r="15" spans="1:33" ht="13.2" x14ac:dyDescent="0.25">
      <c r="B15" s="1" t="str">
        <f>адреса!$G$14</f>
        <v>кв.8</v>
      </c>
      <c r="C15" s="522">
        <f>адреса!$I$14</f>
        <v>10000008</v>
      </c>
      <c r="D15" s="6" t="str">
        <f>адреса!$K$14</f>
        <v>ФИО-1-8</v>
      </c>
      <c r="E15" s="6">
        <v>36801.730000000003</v>
      </c>
      <c r="F15" s="6">
        <v>1884.3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/>
      <c r="M15" s="6">
        <v>100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v>0</v>
      </c>
      <c r="T15" s="6">
        <v>0</v>
      </c>
      <c r="U15" s="6"/>
      <c r="V15" s="6">
        <v>1984.3</v>
      </c>
      <c r="W15" s="6">
        <v>0</v>
      </c>
      <c r="X15" s="6">
        <v>38786.03</v>
      </c>
      <c r="Y15" s="513">
        <f>IF(A15&lt;&gt;"",IF(A15=мар17!A15,0,1),IF(AND(B15=мар17!B15,C15=мар17!C15),0,1))</f>
        <v>0</v>
      </c>
      <c r="Z15" s="70" t="str">
        <f t="shared" si="0"/>
        <v>ул. Первая д.1</v>
      </c>
      <c r="AA15" s="504">
        <f>IF($B15&lt;&gt;"",MAX(AA$7:AA14)+1,0)</f>
        <v>8</v>
      </c>
      <c r="AB15" s="502">
        <f t="shared" si="1"/>
        <v>15</v>
      </c>
      <c r="AC15" s="504">
        <f>1</f>
        <v>1</v>
      </c>
      <c r="AD15" s="103">
        <f t="shared" si="2"/>
        <v>1884.3</v>
      </c>
      <c r="AE15" s="103">
        <f t="shared" si="3"/>
        <v>0</v>
      </c>
      <c r="AF15" s="103">
        <f t="shared" si="4"/>
        <v>100</v>
      </c>
      <c r="AG15" s="3"/>
    </row>
    <row r="16" spans="1:33" ht="13.2" x14ac:dyDescent="0.25">
      <c r="B16" s="1" t="str">
        <f>адреса!$G$15</f>
        <v>кв.9</v>
      </c>
      <c r="C16" s="522">
        <f>адреса!$I$15</f>
        <v>10000009</v>
      </c>
      <c r="D16" s="6" t="str">
        <f>адреса!$K$15</f>
        <v>ФИО-1-9</v>
      </c>
      <c r="E16" s="6">
        <v>5985.71</v>
      </c>
      <c r="F16" s="6">
        <v>4303.2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/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v>0</v>
      </c>
      <c r="T16" s="6">
        <v>0</v>
      </c>
      <c r="U16" s="6"/>
      <c r="V16" s="6">
        <v>4303.2</v>
      </c>
      <c r="W16" s="6">
        <v>0</v>
      </c>
      <c r="X16" s="6">
        <v>10288.91</v>
      </c>
      <c r="Y16" s="513">
        <f>IF(A16&lt;&gt;"",IF(A16=мар17!A16,0,1),IF(AND(B16=мар17!B16,C16=мар17!C16),0,1))</f>
        <v>0</v>
      </c>
      <c r="Z16" s="70" t="str">
        <f t="shared" si="0"/>
        <v>ул. Первая д.1</v>
      </c>
      <c r="AA16" s="504">
        <f>IF($B16&lt;&gt;"",MAX(AA$7:AA15)+1,0)</f>
        <v>9</v>
      </c>
      <c r="AB16" s="502">
        <f t="shared" si="1"/>
        <v>16</v>
      </c>
      <c r="AC16" s="504">
        <f>1</f>
        <v>1</v>
      </c>
      <c r="AD16" s="103">
        <f t="shared" si="2"/>
        <v>4303.2</v>
      </c>
      <c r="AE16" s="103">
        <f t="shared" si="3"/>
        <v>0</v>
      </c>
      <c r="AF16" s="103">
        <f t="shared" si="4"/>
        <v>0</v>
      </c>
      <c r="AG16" s="3"/>
    </row>
    <row r="17" spans="2:33" ht="13.2" x14ac:dyDescent="0.25">
      <c r="B17" s="1" t="str">
        <f>адреса!$G$16</f>
        <v>кв.10</v>
      </c>
      <c r="C17" s="522">
        <f>адреса!$I$16</f>
        <v>10000010</v>
      </c>
      <c r="D17" s="6" t="str">
        <f>адреса!$K$16</f>
        <v>ФИО-1-10</v>
      </c>
      <c r="E17" s="6">
        <v>33362.080000000002</v>
      </c>
      <c r="F17" s="6">
        <v>4695.8999999999996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/>
      <c r="M17" s="6">
        <v>100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v>0</v>
      </c>
      <c r="T17" s="6">
        <v>0</v>
      </c>
      <c r="U17" s="6"/>
      <c r="V17" s="6">
        <v>4795.8999999999996</v>
      </c>
      <c r="W17" s="6">
        <v>0</v>
      </c>
      <c r="X17" s="6">
        <v>38157.980000000003</v>
      </c>
      <c r="Y17" s="513">
        <f>IF(A17&lt;&gt;"",IF(A17=мар17!A17,0,1),IF(AND(B17=мар17!B17,C17=мар17!C17),0,1))</f>
        <v>0</v>
      </c>
      <c r="Z17" s="70" t="str">
        <f t="shared" si="0"/>
        <v>ул. Первая д.1</v>
      </c>
      <c r="AA17" s="504">
        <f>IF($B17&lt;&gt;"",MAX(AA$7:AA16)+1,0)</f>
        <v>10</v>
      </c>
      <c r="AB17" s="502">
        <f t="shared" si="1"/>
        <v>17</v>
      </c>
      <c r="AC17" s="504">
        <f>1</f>
        <v>1</v>
      </c>
      <c r="AD17" s="103">
        <f t="shared" si="2"/>
        <v>4695.8999999999996</v>
      </c>
      <c r="AE17" s="103">
        <f t="shared" si="3"/>
        <v>0</v>
      </c>
      <c r="AF17" s="103">
        <f t="shared" si="4"/>
        <v>100</v>
      </c>
      <c r="AG17" s="3"/>
    </row>
    <row r="18" spans="2:33" ht="13.2" x14ac:dyDescent="0.25">
      <c r="B18" s="1" t="str">
        <f>адреса!$G$17</f>
        <v>кв.11</v>
      </c>
      <c r="C18" s="522">
        <f>адреса!$I$17</f>
        <v>10000011</v>
      </c>
      <c r="D18" s="6" t="str">
        <f>адреса!$K$17</f>
        <v>ФИО-1-11</v>
      </c>
      <c r="E18" s="6">
        <v>11743.77</v>
      </c>
      <c r="F18" s="6">
        <v>1732.5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/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6"/>
      <c r="V18" s="6">
        <v>1732.5</v>
      </c>
      <c r="W18" s="6">
        <v>0</v>
      </c>
      <c r="X18" s="6">
        <v>13476.27</v>
      </c>
      <c r="Y18" s="513">
        <f>IF(A18&lt;&gt;"",IF(A18=мар17!A18,0,1),IF(AND(B18=мар17!B18,C18=мар17!C18),0,1))</f>
        <v>0</v>
      </c>
      <c r="Z18" s="70" t="str">
        <f t="shared" si="0"/>
        <v>ул. Первая д.1</v>
      </c>
      <c r="AA18" s="504">
        <f>IF($B18&lt;&gt;"",MAX(AA$7:AA17)+1,0)</f>
        <v>11</v>
      </c>
      <c r="AB18" s="502">
        <f t="shared" si="1"/>
        <v>18</v>
      </c>
      <c r="AC18" s="504">
        <f>1</f>
        <v>1</v>
      </c>
      <c r="AD18" s="103">
        <f t="shared" si="2"/>
        <v>1732.5</v>
      </c>
      <c r="AE18" s="103">
        <f t="shared" si="3"/>
        <v>0</v>
      </c>
      <c r="AF18" s="103">
        <f t="shared" si="4"/>
        <v>0</v>
      </c>
      <c r="AG18" s="3"/>
    </row>
    <row r="19" spans="2:33" ht="13.2" x14ac:dyDescent="0.25">
      <c r="B19" s="1" t="str">
        <f>адреса!$G$18</f>
        <v>кв.12</v>
      </c>
      <c r="C19" s="522">
        <f>адреса!$I$18</f>
        <v>10000012</v>
      </c>
      <c r="D19" s="6" t="str">
        <f>адреса!$K$18</f>
        <v>ФИО-1-12</v>
      </c>
      <c r="E19" s="6">
        <v>39406.9</v>
      </c>
      <c r="F19" s="6">
        <v>4303.2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/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0</v>
      </c>
      <c r="U19" s="6"/>
      <c r="V19" s="6">
        <v>4303.2</v>
      </c>
      <c r="W19" s="6">
        <v>8606.4</v>
      </c>
      <c r="X19" s="6">
        <v>35103.699999999997</v>
      </c>
      <c r="Y19" s="513">
        <f>IF(A19&lt;&gt;"",IF(A19=мар17!A19,0,1),IF(AND(B19=мар17!B19,C19=мар17!C19),0,1))</f>
        <v>0</v>
      </c>
      <c r="Z19" s="70" t="str">
        <f t="shared" si="0"/>
        <v>ул. Первая д.1</v>
      </c>
      <c r="AA19" s="504">
        <f>IF($B19&lt;&gt;"",MAX(AA$7:AA18)+1,0)</f>
        <v>12</v>
      </c>
      <c r="AB19" s="502">
        <f t="shared" si="1"/>
        <v>19</v>
      </c>
      <c r="AC19" s="504">
        <f>1</f>
        <v>1</v>
      </c>
      <c r="AD19" s="103">
        <f t="shared" si="2"/>
        <v>4303.2</v>
      </c>
      <c r="AE19" s="103">
        <f t="shared" si="3"/>
        <v>0</v>
      </c>
      <c r="AF19" s="103">
        <f t="shared" si="4"/>
        <v>0</v>
      </c>
      <c r="AG19" s="3"/>
    </row>
    <row r="20" spans="2:33" ht="13.2" x14ac:dyDescent="0.25">
      <c r="B20" s="1" t="str">
        <f>адреса!$G$19</f>
        <v>кв.13</v>
      </c>
      <c r="C20" s="522">
        <f>адреса!$I$19</f>
        <v>10000013</v>
      </c>
      <c r="D20" s="6" t="str">
        <f>адреса!$K$19</f>
        <v>ФИО-1-13</v>
      </c>
      <c r="E20" s="6">
        <v>4795.8999999999996</v>
      </c>
      <c r="F20" s="6">
        <v>4695.8999999999996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/>
      <c r="M20" s="6">
        <v>100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v>0</v>
      </c>
      <c r="T20" s="6">
        <v>0</v>
      </c>
      <c r="U20" s="6"/>
      <c r="V20" s="6">
        <v>4795.8999999999996</v>
      </c>
      <c r="W20" s="6">
        <v>0</v>
      </c>
      <c r="X20" s="6">
        <v>9591.7999999999993</v>
      </c>
      <c r="Y20" s="513">
        <f>IF(A20&lt;&gt;"",IF(A20=мар17!A20,0,1),IF(AND(B20=мар17!B20,C20=мар17!C20),0,1))</f>
        <v>0</v>
      </c>
      <c r="Z20" s="70" t="str">
        <f t="shared" si="0"/>
        <v>ул. Первая д.1</v>
      </c>
      <c r="AA20" s="504">
        <f>IF($B20&lt;&gt;"",MAX(AA$7:AA19)+1,0)</f>
        <v>13</v>
      </c>
      <c r="AB20" s="502">
        <f t="shared" si="1"/>
        <v>20</v>
      </c>
      <c r="AC20" s="504">
        <f>1</f>
        <v>1</v>
      </c>
      <c r="AD20" s="103">
        <f t="shared" si="2"/>
        <v>4695.8999999999996</v>
      </c>
      <c r="AE20" s="103">
        <f t="shared" si="3"/>
        <v>0</v>
      </c>
      <c r="AF20" s="103">
        <f t="shared" si="4"/>
        <v>100</v>
      </c>
      <c r="AG20" s="3"/>
    </row>
    <row r="21" spans="2:33" ht="13.2" x14ac:dyDescent="0.25">
      <c r="B21" s="1" t="str">
        <f>адреса!$G$20</f>
        <v>кв.14</v>
      </c>
      <c r="C21" s="522">
        <f>адреса!$I$20</f>
        <v>10000014</v>
      </c>
      <c r="D21" s="6" t="str">
        <f>адреса!$K$20</f>
        <v>ФИО-1-14</v>
      </c>
      <c r="E21" s="6">
        <v>24416.07</v>
      </c>
      <c r="F21" s="6">
        <v>1745.7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/>
      <c r="M21" s="6">
        <v>100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v>0</v>
      </c>
      <c r="T21" s="6">
        <v>0</v>
      </c>
      <c r="U21" s="6"/>
      <c r="V21" s="6">
        <v>1845.7</v>
      </c>
      <c r="W21" s="6">
        <v>0</v>
      </c>
      <c r="X21" s="6">
        <v>26261.77</v>
      </c>
      <c r="Y21" s="513">
        <f>IF(A21&lt;&gt;"",IF(A21=мар17!A21,0,1),IF(AND(B21=мар17!B21,C21=мар17!C21),0,1))</f>
        <v>0</v>
      </c>
      <c r="Z21" s="70" t="str">
        <f t="shared" si="0"/>
        <v>ул. Первая д.1</v>
      </c>
      <c r="AA21" s="504">
        <f>IF($B21&lt;&gt;"",MAX(AA$7:AA20)+1,0)</f>
        <v>14</v>
      </c>
      <c r="AB21" s="502">
        <f t="shared" si="1"/>
        <v>21</v>
      </c>
      <c r="AC21" s="504">
        <f>1</f>
        <v>1</v>
      </c>
      <c r="AD21" s="103">
        <f t="shared" si="2"/>
        <v>1745.7</v>
      </c>
      <c r="AE21" s="103">
        <f t="shared" si="3"/>
        <v>0</v>
      </c>
      <c r="AF21" s="103">
        <f t="shared" si="4"/>
        <v>100</v>
      </c>
      <c r="AG21" s="3"/>
    </row>
    <row r="22" spans="2:33" ht="13.2" x14ac:dyDescent="0.25">
      <c r="B22" s="1" t="str">
        <f>адреса!$G$21</f>
        <v>кв.15</v>
      </c>
      <c r="C22" s="522">
        <f>адреса!$I$21</f>
        <v>10000015</v>
      </c>
      <c r="D22" s="6" t="str">
        <f>адреса!$K$21</f>
        <v>ФИО-1-15</v>
      </c>
      <c r="E22" s="6">
        <v>39406.9</v>
      </c>
      <c r="F22" s="6">
        <v>4303.2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/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6"/>
      <c r="V22" s="6">
        <v>4303.2</v>
      </c>
      <c r="W22" s="6">
        <v>8606.4</v>
      </c>
      <c r="X22" s="6">
        <v>35103.699999999997</v>
      </c>
      <c r="Y22" s="513">
        <f>IF(A22&lt;&gt;"",IF(A22=мар17!A22,0,1),IF(AND(B22=мар17!B22,C22=мар17!C22),0,1))</f>
        <v>0</v>
      </c>
      <c r="Z22" s="70" t="str">
        <f t="shared" si="0"/>
        <v>ул. Первая д.1</v>
      </c>
      <c r="AA22" s="504">
        <f>IF($B22&lt;&gt;"",MAX(AA$7:AA21)+1,0)</f>
        <v>15</v>
      </c>
      <c r="AB22" s="502">
        <f t="shared" si="1"/>
        <v>22</v>
      </c>
      <c r="AC22" s="504">
        <f>1</f>
        <v>1</v>
      </c>
      <c r="AD22" s="103">
        <f t="shared" si="2"/>
        <v>4303.2</v>
      </c>
      <c r="AE22" s="103">
        <f t="shared" si="3"/>
        <v>0</v>
      </c>
      <c r="AF22" s="103">
        <f t="shared" si="4"/>
        <v>0</v>
      </c>
      <c r="AG22" s="3"/>
    </row>
    <row r="23" spans="2:33" ht="13.2" x14ac:dyDescent="0.25">
      <c r="B23" s="1" t="str">
        <f>адреса!$G$22</f>
        <v>кв.16</v>
      </c>
      <c r="C23" s="522">
        <f>адреса!$I$22</f>
        <v>10000016</v>
      </c>
      <c r="D23" s="6" t="str">
        <f>адреса!$K$22</f>
        <v>ФИО-1-16</v>
      </c>
      <c r="E23" s="6">
        <v>14675.91</v>
      </c>
      <c r="F23" s="6">
        <v>4290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/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v>0</v>
      </c>
      <c r="T23" s="6">
        <v>0</v>
      </c>
      <c r="U23" s="6"/>
      <c r="V23" s="6">
        <v>4290</v>
      </c>
      <c r="W23" s="6">
        <v>0</v>
      </c>
      <c r="X23" s="6">
        <v>18965.91</v>
      </c>
      <c r="Y23" s="513">
        <f>IF(A23&lt;&gt;"",IF(A23=мар17!A23,0,1),IF(AND(B23=мар17!B23,C23=мар17!C23),0,1))</f>
        <v>0</v>
      </c>
      <c r="Z23" s="70" t="str">
        <f t="shared" si="0"/>
        <v>ул. Первая д.1</v>
      </c>
      <c r="AA23" s="504">
        <f>IF($B23&lt;&gt;"",MAX(AA$7:AA22)+1,0)</f>
        <v>16</v>
      </c>
      <c r="AB23" s="502">
        <f t="shared" si="1"/>
        <v>23</v>
      </c>
      <c r="AC23" s="504">
        <f>1</f>
        <v>1</v>
      </c>
      <c r="AD23" s="103">
        <f t="shared" si="2"/>
        <v>4290</v>
      </c>
      <c r="AE23" s="103">
        <f t="shared" si="3"/>
        <v>0</v>
      </c>
      <c r="AF23" s="103">
        <f t="shared" si="4"/>
        <v>0</v>
      </c>
      <c r="AG23" s="3"/>
    </row>
    <row r="24" spans="2:33" ht="13.2" x14ac:dyDescent="0.25">
      <c r="B24" s="1" t="str">
        <f>адреса!$G$23</f>
        <v>кв.17</v>
      </c>
      <c r="C24" s="522">
        <f>адреса!$I$23</f>
        <v>10000017</v>
      </c>
      <c r="D24" s="6" t="str">
        <f>адреса!$K$23</f>
        <v>ФИО-1-17</v>
      </c>
      <c r="E24" s="6">
        <v>35481.800000000003</v>
      </c>
      <c r="F24" s="6">
        <v>1788.6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/>
      <c r="M24" s="6">
        <v>100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v>0</v>
      </c>
      <c r="T24" s="6">
        <v>0</v>
      </c>
      <c r="U24" s="6"/>
      <c r="V24" s="6">
        <v>1888.6</v>
      </c>
      <c r="W24" s="6">
        <v>0</v>
      </c>
      <c r="X24" s="6">
        <v>37370.400000000001</v>
      </c>
      <c r="Y24" s="513">
        <f>IF(A24&lt;&gt;"",IF(A24=мар17!A24,0,1),IF(AND(B24=мар17!B24,C24=мар17!C24),0,1))</f>
        <v>0</v>
      </c>
      <c r="Z24" s="70" t="str">
        <f t="shared" si="0"/>
        <v>ул. Первая д.1</v>
      </c>
      <c r="AA24" s="504">
        <f>IF($B24&lt;&gt;"",MAX(AA$7:AA23)+1,0)</f>
        <v>17</v>
      </c>
      <c r="AB24" s="502">
        <f t="shared" si="1"/>
        <v>24</v>
      </c>
      <c r="AC24" s="504">
        <f>1</f>
        <v>1</v>
      </c>
      <c r="AD24" s="103">
        <f t="shared" si="2"/>
        <v>1788.6</v>
      </c>
      <c r="AE24" s="103">
        <f t="shared" si="3"/>
        <v>0</v>
      </c>
      <c r="AF24" s="103">
        <f t="shared" si="4"/>
        <v>100</v>
      </c>
      <c r="AG24" s="3"/>
    </row>
    <row r="25" spans="2:33" ht="13.2" x14ac:dyDescent="0.25">
      <c r="B25" s="1" t="str">
        <f>адреса!$G$24</f>
        <v>кв.18</v>
      </c>
      <c r="C25" s="522">
        <f>адреса!$I$24</f>
        <v>10000018</v>
      </c>
      <c r="D25" s="6" t="str">
        <f>адреса!$K$24</f>
        <v>ФИО-1-18</v>
      </c>
      <c r="E25" s="6">
        <v>4112.8</v>
      </c>
      <c r="F25" s="6">
        <v>4012.8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/>
      <c r="M25" s="6">
        <v>100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v>0</v>
      </c>
      <c r="T25" s="6">
        <v>0</v>
      </c>
      <c r="U25" s="6"/>
      <c r="V25" s="6">
        <v>4112.8</v>
      </c>
      <c r="W25" s="6">
        <v>4112.8</v>
      </c>
      <c r="X25" s="6">
        <v>4112.8</v>
      </c>
      <c r="Y25" s="513">
        <f>IF(A25&lt;&gt;"",IF(A25=мар17!A25,0,1),IF(AND(B25=мар17!B25,C25=мар17!C25),0,1))</f>
        <v>0</v>
      </c>
      <c r="Z25" s="70" t="str">
        <f t="shared" si="0"/>
        <v>ул. Первая д.1</v>
      </c>
      <c r="AA25" s="504">
        <f>IF($B25&lt;&gt;"",MAX(AA$7:AA24)+1,0)</f>
        <v>18</v>
      </c>
      <c r="AB25" s="502">
        <f t="shared" si="1"/>
        <v>25</v>
      </c>
      <c r="AC25" s="504">
        <f>1</f>
        <v>1</v>
      </c>
      <c r="AD25" s="103">
        <f t="shared" si="2"/>
        <v>4012.8</v>
      </c>
      <c r="AE25" s="103">
        <f t="shared" si="3"/>
        <v>0</v>
      </c>
      <c r="AF25" s="103">
        <f t="shared" si="4"/>
        <v>100</v>
      </c>
      <c r="AG25" s="3"/>
    </row>
    <row r="26" spans="2:33" ht="13.2" x14ac:dyDescent="0.25">
      <c r="B26" s="1" t="str">
        <f>адреса!$G$25</f>
        <v>кв.19</v>
      </c>
      <c r="C26" s="522">
        <f>адреса!$I$25</f>
        <v>10000019</v>
      </c>
      <c r="D26" s="6" t="str">
        <f>адреса!$K$25</f>
        <v>ФИО-1-19</v>
      </c>
      <c r="E26" s="6">
        <v>40887.65</v>
      </c>
      <c r="F26" s="6">
        <v>4464.8999999999996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/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6"/>
      <c r="V26" s="6">
        <v>4464.8999999999996</v>
      </c>
      <c r="W26" s="6">
        <v>8929.7999999999993</v>
      </c>
      <c r="X26" s="6">
        <v>36422.75</v>
      </c>
      <c r="Y26" s="513">
        <f>IF(A26&lt;&gt;"",IF(A26=мар17!A26,0,1),IF(AND(B26=мар17!B26,C26=мар17!C26),0,1))</f>
        <v>0</v>
      </c>
      <c r="Z26" s="70" t="str">
        <f t="shared" si="0"/>
        <v>ул. Первая д.1</v>
      </c>
      <c r="AA26" s="504">
        <f>IF($B26&lt;&gt;"",MAX(AA$7:AA25)+1,0)</f>
        <v>19</v>
      </c>
      <c r="AB26" s="502">
        <f t="shared" si="1"/>
        <v>26</v>
      </c>
      <c r="AC26" s="504">
        <f>1</f>
        <v>1</v>
      </c>
      <c r="AD26" s="103">
        <f t="shared" si="2"/>
        <v>4464.8999999999996</v>
      </c>
      <c r="AE26" s="103">
        <f t="shared" si="3"/>
        <v>0</v>
      </c>
      <c r="AF26" s="103">
        <f t="shared" si="4"/>
        <v>0</v>
      </c>
      <c r="AG26" s="3"/>
    </row>
    <row r="27" spans="2:33" ht="13.2" x14ac:dyDescent="0.25">
      <c r="B27" s="1" t="str">
        <f>адреса!$G$26</f>
        <v>кв.20</v>
      </c>
      <c r="C27" s="522">
        <f>адреса!$I$26</f>
        <v>10000020</v>
      </c>
      <c r="D27" s="6" t="str">
        <f>адреса!$K$26</f>
        <v>ФИО-1-20</v>
      </c>
      <c r="E27" s="6">
        <v>6404.99</v>
      </c>
      <c r="F27" s="6">
        <v>1798.5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/>
      <c r="M27" s="6">
        <v>100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v>0</v>
      </c>
      <c r="T27" s="6">
        <v>0</v>
      </c>
      <c r="U27" s="6"/>
      <c r="V27" s="6">
        <v>1898.5</v>
      </c>
      <c r="W27" s="6">
        <v>0</v>
      </c>
      <c r="X27" s="6">
        <v>8303.49</v>
      </c>
      <c r="Y27" s="513">
        <f>IF(A27&lt;&gt;"",IF(A27=мар17!A27,0,1),IF(AND(B27=мар17!B27,C27=мар17!C27),0,1))</f>
        <v>0</v>
      </c>
      <c r="Z27" s="70" t="str">
        <f t="shared" si="0"/>
        <v>ул. Первая д.1</v>
      </c>
      <c r="AA27" s="504">
        <f>IF($B27&lt;&gt;"",MAX(AA$7:AA26)+1,0)</f>
        <v>20</v>
      </c>
      <c r="AB27" s="502">
        <f t="shared" si="1"/>
        <v>27</v>
      </c>
      <c r="AC27" s="504">
        <f>1</f>
        <v>1</v>
      </c>
      <c r="AD27" s="103">
        <f t="shared" si="2"/>
        <v>1798.5</v>
      </c>
      <c r="AE27" s="103">
        <f t="shared" si="3"/>
        <v>0</v>
      </c>
      <c r="AF27" s="103">
        <f t="shared" si="4"/>
        <v>100</v>
      </c>
      <c r="AG27" s="3"/>
    </row>
    <row r="28" spans="2:33" ht="13.2" x14ac:dyDescent="0.25">
      <c r="B28" s="1" t="str">
        <f>адреса!$G$27</f>
        <v>кв.21</v>
      </c>
      <c r="C28" s="522">
        <f>адреса!$I$27</f>
        <v>10000021</v>
      </c>
      <c r="D28" s="6" t="str">
        <f>адреса!$K$27</f>
        <v>ФИО-1-21</v>
      </c>
      <c r="E28" s="6">
        <v>38258.5</v>
      </c>
      <c r="F28" s="6">
        <v>4177.8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/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v>0</v>
      </c>
      <c r="T28" s="6">
        <v>0</v>
      </c>
      <c r="U28" s="6"/>
      <c r="V28" s="6">
        <v>4177.8</v>
      </c>
      <c r="W28" s="6">
        <v>8355.6</v>
      </c>
      <c r="X28" s="6">
        <v>34080.699999999997</v>
      </c>
      <c r="Y28" s="513">
        <f>IF(A28&lt;&gt;"",IF(A28=мар17!A28,0,1),IF(AND(B28=мар17!B28,C28=мар17!C28),0,1))</f>
        <v>0</v>
      </c>
      <c r="Z28" s="70" t="str">
        <f t="shared" si="0"/>
        <v>ул. Первая д.1</v>
      </c>
      <c r="AA28" s="504">
        <f>IF($B28&lt;&gt;"",MAX(AA$7:AA27)+1,0)</f>
        <v>21</v>
      </c>
      <c r="AB28" s="502">
        <f t="shared" si="1"/>
        <v>28</v>
      </c>
      <c r="AC28" s="504">
        <f>1</f>
        <v>1</v>
      </c>
      <c r="AD28" s="103">
        <f t="shared" si="2"/>
        <v>4177.8</v>
      </c>
      <c r="AE28" s="103">
        <f t="shared" si="3"/>
        <v>0</v>
      </c>
      <c r="AF28" s="103">
        <f t="shared" si="4"/>
        <v>0</v>
      </c>
      <c r="AG28" s="3"/>
    </row>
    <row r="29" spans="2:33" ht="13.2" x14ac:dyDescent="0.25">
      <c r="B29" s="1" t="str">
        <f>адреса!$G$28</f>
        <v>кв.22</v>
      </c>
      <c r="C29" s="522">
        <f>адреса!$I$28</f>
        <v>10000022</v>
      </c>
      <c r="D29" s="6" t="str">
        <f>адреса!$K$28</f>
        <v>ФИО-1-22</v>
      </c>
      <c r="E29" s="6">
        <v>34450.800000000003</v>
      </c>
      <c r="F29" s="6">
        <v>3762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/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v>0</v>
      </c>
      <c r="T29" s="6">
        <v>0</v>
      </c>
      <c r="U29" s="6"/>
      <c r="V29" s="6">
        <v>3762</v>
      </c>
      <c r="W29" s="6">
        <v>7524</v>
      </c>
      <c r="X29" s="6">
        <v>30688.799999999999</v>
      </c>
      <c r="Y29" s="513">
        <f>IF(A29&lt;&gt;"",IF(A29=мар17!A29,0,1),IF(AND(B29=мар17!B29,C29=мар17!C29),0,1))</f>
        <v>0</v>
      </c>
      <c r="Z29" s="70" t="str">
        <f t="shared" si="0"/>
        <v>ул. Первая д.1</v>
      </c>
      <c r="AA29" s="504">
        <f>IF($B29&lt;&gt;"",MAX(AA$7:AA28)+1,0)</f>
        <v>22</v>
      </c>
      <c r="AB29" s="502">
        <f t="shared" si="1"/>
        <v>29</v>
      </c>
      <c r="AC29" s="504">
        <f>1</f>
        <v>1</v>
      </c>
      <c r="AD29" s="103">
        <f t="shared" si="2"/>
        <v>3762</v>
      </c>
      <c r="AE29" s="103">
        <f t="shared" si="3"/>
        <v>0</v>
      </c>
      <c r="AF29" s="103">
        <f t="shared" si="4"/>
        <v>0</v>
      </c>
      <c r="AG29" s="3"/>
    </row>
    <row r="30" spans="2:33" ht="13.2" x14ac:dyDescent="0.25">
      <c r="B30" s="1" t="str">
        <f>адреса!$G$29</f>
        <v>кв.23</v>
      </c>
      <c r="C30" s="522">
        <f>адреса!$I$29</f>
        <v>10000023</v>
      </c>
      <c r="D30" s="6" t="str">
        <f>адреса!$K$29</f>
        <v>ФИО-1-23</v>
      </c>
      <c r="E30" s="6">
        <v>35070.28</v>
      </c>
      <c r="F30" s="6">
        <v>1834.8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/>
      <c r="M30" s="6">
        <v>100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U30" s="6"/>
      <c r="V30" s="6">
        <v>1934.8</v>
      </c>
      <c r="W30" s="6">
        <v>0</v>
      </c>
      <c r="X30" s="6">
        <v>37005.08</v>
      </c>
      <c r="Y30" s="513">
        <f>IF(A30&lt;&gt;"",IF(A30=мар17!A30,0,1),IF(AND(B30=мар17!B30,C30=мар17!C30),0,1))</f>
        <v>0</v>
      </c>
      <c r="Z30" s="70" t="str">
        <f t="shared" ref="Z30:Z64" si="5">IF(AND(A30&lt;&gt;"",B30=""),A30,Z29)</f>
        <v>ул. Первая д.1</v>
      </c>
      <c r="AA30" s="504">
        <f>IF($B30&lt;&gt;"",MAX(AA$7:AA29)+1,0)</f>
        <v>23</v>
      </c>
      <c r="AB30" s="502">
        <f t="shared" si="1"/>
        <v>30</v>
      </c>
      <c r="AC30" s="504">
        <f>1</f>
        <v>1</v>
      </c>
      <c r="AD30" s="103">
        <f t="shared" ref="AD30:AD64" si="6">F30</f>
        <v>1834.8</v>
      </c>
      <c r="AE30" s="103">
        <f t="shared" ref="AE30:AE64" si="7">H30+I30+J30+K30+L30+O30+R30+S30</f>
        <v>0</v>
      </c>
      <c r="AF30" s="103">
        <f t="shared" ref="AF30:AF64" si="8">V30-AD30-AE30</f>
        <v>100</v>
      </c>
      <c r="AG30" s="3"/>
    </row>
    <row r="31" spans="2:33" ht="13.2" x14ac:dyDescent="0.25">
      <c r="B31" s="1" t="str">
        <f>адреса!$G$30</f>
        <v>кв.24</v>
      </c>
      <c r="C31" s="522">
        <f>адреса!$I$30</f>
        <v>10000024</v>
      </c>
      <c r="D31" s="6" t="str">
        <f>адреса!$K$30</f>
        <v>ФИО-1-24</v>
      </c>
      <c r="E31" s="6">
        <v>1911.7</v>
      </c>
      <c r="F31" s="6">
        <v>1811.7</v>
      </c>
      <c r="G31" s="6">
        <v>0</v>
      </c>
      <c r="H31" s="6">
        <v>0</v>
      </c>
      <c r="I31" s="6">
        <v>0</v>
      </c>
      <c r="J31" s="6">
        <v>0</v>
      </c>
      <c r="K31" s="6">
        <v>0</v>
      </c>
      <c r="L31" s="6"/>
      <c r="M31" s="6">
        <v>100</v>
      </c>
      <c r="N31" s="6">
        <v>0</v>
      </c>
      <c r="O31" s="6">
        <v>0</v>
      </c>
      <c r="P31" s="6">
        <v>0</v>
      </c>
      <c r="Q31" s="6">
        <v>0</v>
      </c>
      <c r="R31" s="6">
        <v>0</v>
      </c>
      <c r="S31" s="6">
        <v>0</v>
      </c>
      <c r="T31" s="6">
        <v>0</v>
      </c>
      <c r="U31" s="6"/>
      <c r="V31" s="6">
        <v>1911.7</v>
      </c>
      <c r="W31" s="6">
        <v>1911.7</v>
      </c>
      <c r="X31" s="6">
        <v>1911.7</v>
      </c>
      <c r="Y31" s="513">
        <f>IF(A31&lt;&gt;"",IF(A31=мар17!A31,0,1),IF(AND(B31=мар17!B31,C31=мар17!C31),0,1))</f>
        <v>0</v>
      </c>
      <c r="Z31" s="70" t="str">
        <f t="shared" si="5"/>
        <v>ул. Первая д.1</v>
      </c>
      <c r="AA31" s="504">
        <f>IF($B31&lt;&gt;"",MAX(AA$7:AA30)+1,0)</f>
        <v>24</v>
      </c>
      <c r="AB31" s="502">
        <f t="shared" si="1"/>
        <v>31</v>
      </c>
      <c r="AC31" s="504">
        <f>1</f>
        <v>1</v>
      </c>
      <c r="AD31" s="103">
        <f t="shared" si="6"/>
        <v>1811.7</v>
      </c>
      <c r="AE31" s="103">
        <f t="shared" si="7"/>
        <v>0</v>
      </c>
      <c r="AF31" s="103">
        <f t="shared" si="8"/>
        <v>100</v>
      </c>
      <c r="AG31" s="3"/>
    </row>
    <row r="32" spans="2:33" ht="13.2" x14ac:dyDescent="0.25">
      <c r="B32" s="1" t="str">
        <f>адреса!$G$31</f>
        <v>кв.25</v>
      </c>
      <c r="C32" s="522">
        <f>адреса!$I$31</f>
        <v>10000025</v>
      </c>
      <c r="D32" s="6" t="str">
        <f>адреса!$K$31</f>
        <v>ФИО-1-25</v>
      </c>
      <c r="E32" s="6">
        <v>0</v>
      </c>
      <c r="F32" s="6">
        <v>1752.3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/>
      <c r="M32" s="6">
        <v>100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v>0</v>
      </c>
      <c r="T32" s="6">
        <v>0</v>
      </c>
      <c r="U32" s="6"/>
      <c r="V32" s="6">
        <v>1852.3</v>
      </c>
      <c r="W32" s="6">
        <v>1852.3</v>
      </c>
      <c r="X32" s="6">
        <v>0</v>
      </c>
      <c r="Y32" s="513">
        <f>IF(A32&lt;&gt;"",IF(A32=мар17!A32,0,1),IF(AND(B32=мар17!B32,C32=мар17!C32),0,1))</f>
        <v>0</v>
      </c>
      <c r="Z32" s="70" t="str">
        <f t="shared" si="5"/>
        <v>ул. Первая д.1</v>
      </c>
      <c r="AA32" s="504">
        <f>IF($B32&lt;&gt;"",MAX(AA$7:AA31)+1,0)</f>
        <v>25</v>
      </c>
      <c r="AB32" s="502">
        <f t="shared" si="1"/>
        <v>32</v>
      </c>
      <c r="AC32" s="504">
        <f>1</f>
        <v>1</v>
      </c>
      <c r="AD32" s="103">
        <f t="shared" si="6"/>
        <v>1752.3</v>
      </c>
      <c r="AE32" s="103">
        <f t="shared" si="7"/>
        <v>0</v>
      </c>
      <c r="AF32" s="103">
        <f t="shared" si="8"/>
        <v>100</v>
      </c>
      <c r="AG32" s="3"/>
    </row>
    <row r="33" spans="2:33" ht="13.2" x14ac:dyDescent="0.25">
      <c r="B33" s="1" t="str">
        <f>адреса!$G$32</f>
        <v>кв.26</v>
      </c>
      <c r="C33" s="522">
        <f>адреса!$I$32</f>
        <v>10000026</v>
      </c>
      <c r="D33" s="6" t="str">
        <f>адреса!$K$32</f>
        <v>ФИО-1-26</v>
      </c>
      <c r="E33" s="6">
        <v>6880.28</v>
      </c>
      <c r="F33" s="6">
        <v>3762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/>
      <c r="M33" s="6">
        <v>100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v>0</v>
      </c>
      <c r="T33" s="6">
        <v>0</v>
      </c>
      <c r="U33" s="6"/>
      <c r="V33" s="6">
        <v>3862</v>
      </c>
      <c r="W33" s="6">
        <v>7000</v>
      </c>
      <c r="X33" s="6">
        <v>3742.28</v>
      </c>
      <c r="Y33" s="513">
        <f>IF(A33&lt;&gt;"",IF(A33=мар17!A33,0,1),IF(AND(B33=мар17!B33,C33=мар17!C33),0,1))</f>
        <v>0</v>
      </c>
      <c r="Z33" s="70" t="str">
        <f t="shared" si="5"/>
        <v>ул. Первая д.1</v>
      </c>
      <c r="AA33" s="504">
        <f>IF($B33&lt;&gt;"",MAX(AA$7:AA32)+1,0)</f>
        <v>26</v>
      </c>
      <c r="AB33" s="502">
        <f t="shared" si="1"/>
        <v>33</v>
      </c>
      <c r="AC33" s="504">
        <f>1</f>
        <v>1</v>
      </c>
      <c r="AD33" s="103">
        <f t="shared" si="6"/>
        <v>3762</v>
      </c>
      <c r="AE33" s="103">
        <f t="shared" si="7"/>
        <v>0</v>
      </c>
      <c r="AF33" s="103">
        <f t="shared" si="8"/>
        <v>100</v>
      </c>
      <c r="AG33" s="3"/>
    </row>
    <row r="34" spans="2:33" ht="13.2" x14ac:dyDescent="0.25">
      <c r="B34" s="1" t="str">
        <f>адреса!$G$33</f>
        <v>кв.27</v>
      </c>
      <c r="C34" s="522">
        <f>адреса!$I$33</f>
        <v>10000027</v>
      </c>
      <c r="D34" s="6" t="str">
        <f>адреса!$K$33</f>
        <v>ФИО-1-27</v>
      </c>
      <c r="E34" s="6">
        <v>34511.370000000003</v>
      </c>
      <c r="F34" s="6">
        <v>3019.5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/>
      <c r="M34" s="6">
        <v>100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6"/>
      <c r="V34" s="6">
        <v>3119.5</v>
      </c>
      <c r="W34" s="6">
        <v>0</v>
      </c>
      <c r="X34" s="6">
        <v>37630.870000000003</v>
      </c>
      <c r="Y34" s="513">
        <f>IF(A34&lt;&gt;"",IF(A34=мар17!A34,0,1),IF(AND(B34=мар17!B34,C34=мар17!C34),0,1))</f>
        <v>0</v>
      </c>
      <c r="Z34" s="70" t="str">
        <f t="shared" si="5"/>
        <v>ул. Первая д.1</v>
      </c>
      <c r="AA34" s="504">
        <f>IF($B34&lt;&gt;"",MAX(AA$7:AA33)+1,0)</f>
        <v>27</v>
      </c>
      <c r="AB34" s="502">
        <f t="shared" si="1"/>
        <v>34</v>
      </c>
      <c r="AC34" s="504">
        <f>1</f>
        <v>1</v>
      </c>
      <c r="AD34" s="103">
        <f t="shared" si="6"/>
        <v>3019.5</v>
      </c>
      <c r="AE34" s="103">
        <f t="shared" si="7"/>
        <v>0</v>
      </c>
      <c r="AF34" s="103">
        <f t="shared" si="8"/>
        <v>100</v>
      </c>
      <c r="AG34" s="3"/>
    </row>
    <row r="35" spans="2:33" ht="13.2" x14ac:dyDescent="0.25">
      <c r="B35" s="1" t="str">
        <f>адреса!$G$34</f>
        <v>кв.28</v>
      </c>
      <c r="C35" s="522">
        <f>адреса!$I$34</f>
        <v>10000028</v>
      </c>
      <c r="D35" s="6" t="str">
        <f>адреса!$K$34</f>
        <v>ФИО-1-28</v>
      </c>
      <c r="E35" s="6">
        <v>13642.46</v>
      </c>
      <c r="F35" s="6">
        <v>1884.3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/>
      <c r="M35" s="6">
        <v>100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v>0</v>
      </c>
      <c r="T35" s="6">
        <v>0</v>
      </c>
      <c r="U35" s="6"/>
      <c r="V35" s="6">
        <v>1984.3</v>
      </c>
      <c r="W35" s="6">
        <v>0</v>
      </c>
      <c r="X35" s="6">
        <v>15626.76</v>
      </c>
      <c r="Y35" s="513">
        <f>IF(A35&lt;&gt;"",IF(A35=мар17!A35,0,1),IF(AND(B35=мар17!B35,C35=мар17!C35),0,1))</f>
        <v>0</v>
      </c>
      <c r="Z35" s="70" t="str">
        <f t="shared" si="5"/>
        <v>ул. Первая д.1</v>
      </c>
      <c r="AA35" s="504">
        <f>IF($B35&lt;&gt;"",MAX(AA$7:AA34)+1,0)</f>
        <v>28</v>
      </c>
      <c r="AB35" s="502">
        <f t="shared" si="1"/>
        <v>35</v>
      </c>
      <c r="AC35" s="504">
        <f>1</f>
        <v>1</v>
      </c>
      <c r="AD35" s="103">
        <f t="shared" si="6"/>
        <v>1884.3</v>
      </c>
      <c r="AE35" s="103">
        <f t="shared" si="7"/>
        <v>0</v>
      </c>
      <c r="AF35" s="103">
        <f t="shared" si="8"/>
        <v>100</v>
      </c>
      <c r="AG35" s="3"/>
    </row>
    <row r="36" spans="2:33" ht="13.2" x14ac:dyDescent="0.25">
      <c r="B36" s="1" t="str">
        <f>адреса!$G$35</f>
        <v>кв.29</v>
      </c>
      <c r="C36" s="522">
        <f>адреса!$I$35</f>
        <v>10000029</v>
      </c>
      <c r="D36" s="6" t="str">
        <f>адреса!$K$35</f>
        <v>ФИО-1-29</v>
      </c>
      <c r="E36" s="6">
        <v>0</v>
      </c>
      <c r="F36" s="6">
        <v>3762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/>
      <c r="M36" s="6">
        <v>100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v>0</v>
      </c>
      <c r="T36" s="6">
        <v>0</v>
      </c>
      <c r="U36" s="6"/>
      <c r="V36" s="6">
        <v>3862</v>
      </c>
      <c r="W36" s="6">
        <v>0</v>
      </c>
      <c r="X36" s="6">
        <v>3862</v>
      </c>
      <c r="Y36" s="513">
        <f>IF(A36&lt;&gt;"",IF(A36=мар17!A36,0,1),IF(AND(B36=мар17!B36,C36=мар17!C36),0,1))</f>
        <v>0</v>
      </c>
      <c r="Z36" s="70" t="str">
        <f t="shared" si="5"/>
        <v>ул. Первая д.1</v>
      </c>
      <c r="AA36" s="504">
        <f>IF($B36&lt;&gt;"",MAX(AA$7:AA35)+1,0)</f>
        <v>29</v>
      </c>
      <c r="AB36" s="502">
        <f t="shared" si="1"/>
        <v>36</v>
      </c>
      <c r="AC36" s="504">
        <f>1</f>
        <v>1</v>
      </c>
      <c r="AD36" s="103">
        <f t="shared" si="6"/>
        <v>3762</v>
      </c>
      <c r="AE36" s="103">
        <f t="shared" si="7"/>
        <v>0</v>
      </c>
      <c r="AF36" s="103">
        <f t="shared" si="8"/>
        <v>100</v>
      </c>
      <c r="AG36" s="3"/>
    </row>
    <row r="37" spans="2:33" ht="13.2" x14ac:dyDescent="0.25">
      <c r="B37" s="1" t="str">
        <f>адреса!$G$36</f>
        <v>кв.30</v>
      </c>
      <c r="C37" s="522">
        <f>адреса!$I$36</f>
        <v>10000030</v>
      </c>
      <c r="D37" s="6" t="str">
        <f>адреса!$K$36</f>
        <v>ФИО-1-30</v>
      </c>
      <c r="E37" s="6">
        <v>36048.31</v>
      </c>
      <c r="F37" s="6">
        <v>3762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/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v>0</v>
      </c>
      <c r="T37" s="6">
        <v>0</v>
      </c>
      <c r="U37" s="6"/>
      <c r="V37" s="6">
        <v>3762</v>
      </c>
      <c r="W37" s="6">
        <v>0</v>
      </c>
      <c r="X37" s="6">
        <v>39810.31</v>
      </c>
      <c r="Y37" s="513">
        <f>IF(A37&lt;&gt;"",IF(A37=мар17!A37,0,1),IF(AND(B37=мар17!B37,C37=мар17!C37),0,1))</f>
        <v>0</v>
      </c>
      <c r="Z37" s="70" t="str">
        <f t="shared" si="5"/>
        <v>ул. Первая д.1</v>
      </c>
      <c r="AA37" s="504">
        <f>IF($B37&lt;&gt;"",MAX(AA$7:AA36)+1,0)</f>
        <v>30</v>
      </c>
      <c r="AB37" s="502">
        <f t="shared" si="1"/>
        <v>37</v>
      </c>
      <c r="AC37" s="504">
        <f>1</f>
        <v>1</v>
      </c>
      <c r="AD37" s="103">
        <f t="shared" si="6"/>
        <v>3762</v>
      </c>
      <c r="AE37" s="103">
        <f t="shared" si="7"/>
        <v>0</v>
      </c>
      <c r="AF37" s="103">
        <f t="shared" si="8"/>
        <v>0</v>
      </c>
      <c r="AG37" s="3"/>
    </row>
    <row r="38" spans="2:33" ht="13.2" x14ac:dyDescent="0.25">
      <c r="B38" s="1" t="str">
        <f>адреса!$G$37</f>
        <v>кв.31</v>
      </c>
      <c r="C38" s="522">
        <f>адреса!$I$37</f>
        <v>10000031</v>
      </c>
      <c r="D38" s="6" t="str">
        <f>адреса!$K$37</f>
        <v>ФИО-1-31</v>
      </c>
      <c r="E38" s="6">
        <v>1984.3</v>
      </c>
      <c r="F38" s="6">
        <v>1884.3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/>
      <c r="M38" s="6">
        <v>100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v>0</v>
      </c>
      <c r="T38" s="6">
        <v>0</v>
      </c>
      <c r="U38" s="6"/>
      <c r="V38" s="6">
        <v>1984.3</v>
      </c>
      <c r="W38" s="6">
        <v>1984.3</v>
      </c>
      <c r="X38" s="6">
        <v>1984.3</v>
      </c>
      <c r="Y38" s="513">
        <f>IF(A38&lt;&gt;"",IF(A38=мар17!A38,0,1),IF(AND(B38=мар17!B38,C38=мар17!C38),0,1))</f>
        <v>0</v>
      </c>
      <c r="Z38" s="70" t="str">
        <f t="shared" si="5"/>
        <v>ул. Первая д.1</v>
      </c>
      <c r="AA38" s="504">
        <f>IF($B38&lt;&gt;"",MAX(AA$7:AA37)+1,0)</f>
        <v>31</v>
      </c>
      <c r="AB38" s="502">
        <f t="shared" si="1"/>
        <v>38</v>
      </c>
      <c r="AC38" s="504">
        <f>1</f>
        <v>1</v>
      </c>
      <c r="AD38" s="103">
        <f t="shared" si="6"/>
        <v>1884.3</v>
      </c>
      <c r="AE38" s="103">
        <f t="shared" si="7"/>
        <v>0</v>
      </c>
      <c r="AF38" s="103">
        <f t="shared" si="8"/>
        <v>100</v>
      </c>
      <c r="AG38" s="3"/>
    </row>
    <row r="39" spans="2:33" ht="13.2" x14ac:dyDescent="0.25">
      <c r="B39" s="1" t="str">
        <f>адреса!$G$38</f>
        <v>кв.32</v>
      </c>
      <c r="C39" s="522">
        <f>адреса!$I$38</f>
        <v>10000032</v>
      </c>
      <c r="D39" s="6" t="str">
        <f>адреса!$K$38</f>
        <v>ФИО-1-32</v>
      </c>
      <c r="E39" s="6">
        <v>20429.8</v>
      </c>
      <c r="F39" s="6">
        <v>3762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/>
      <c r="M39" s="6">
        <v>100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v>0</v>
      </c>
      <c r="T39" s="6">
        <v>0</v>
      </c>
      <c r="U39" s="6"/>
      <c r="V39" s="6">
        <v>3862</v>
      </c>
      <c r="W39" s="6">
        <v>0</v>
      </c>
      <c r="X39" s="6">
        <v>24291.8</v>
      </c>
      <c r="Y39" s="513">
        <f>IF(A39&lt;&gt;"",IF(A39=мар17!A39,0,1),IF(AND(B39=мар17!B39,C39=мар17!C39),0,1))</f>
        <v>0</v>
      </c>
      <c r="Z39" s="70" t="str">
        <f t="shared" si="5"/>
        <v>ул. Первая д.1</v>
      </c>
      <c r="AA39" s="504">
        <f>IF($B39&lt;&gt;"",MAX(AA$7:AA38)+1,0)</f>
        <v>32</v>
      </c>
      <c r="AB39" s="502">
        <f t="shared" si="1"/>
        <v>39</v>
      </c>
      <c r="AC39" s="504">
        <f>1</f>
        <v>1</v>
      </c>
      <c r="AD39" s="103">
        <f t="shared" si="6"/>
        <v>3762</v>
      </c>
      <c r="AE39" s="103">
        <f t="shared" si="7"/>
        <v>0</v>
      </c>
      <c r="AF39" s="103">
        <f t="shared" si="8"/>
        <v>100</v>
      </c>
      <c r="AG39" s="3"/>
    </row>
    <row r="40" spans="2:33" ht="13.2" x14ac:dyDescent="0.25">
      <c r="B40" s="1" t="str">
        <f>адреса!$G$39</f>
        <v>кв.33</v>
      </c>
      <c r="C40" s="522">
        <f>адреса!$I$39</f>
        <v>10000033</v>
      </c>
      <c r="D40" s="6" t="str">
        <f>адреса!$K$39</f>
        <v>ФИО-1-33</v>
      </c>
      <c r="E40" s="6">
        <v>3862</v>
      </c>
      <c r="F40" s="6">
        <v>3762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/>
      <c r="M40" s="6">
        <v>100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v>0</v>
      </c>
      <c r="T40" s="6">
        <v>0</v>
      </c>
      <c r="U40" s="6"/>
      <c r="V40" s="6">
        <v>3862</v>
      </c>
      <c r="W40" s="6">
        <v>3862</v>
      </c>
      <c r="X40" s="6">
        <v>3862</v>
      </c>
      <c r="Y40" s="513">
        <f>IF(A40&lt;&gt;"",IF(A40=мар17!A40,0,1),IF(AND(B40=мар17!B40,C40=мар17!C40),0,1))</f>
        <v>0</v>
      </c>
      <c r="Z40" s="70" t="str">
        <f t="shared" si="5"/>
        <v>ул. Первая д.1</v>
      </c>
      <c r="AA40" s="504">
        <f>IF($B40&lt;&gt;"",MAX(AA$7:AA39)+1,0)</f>
        <v>33</v>
      </c>
      <c r="AB40" s="502">
        <f t="shared" si="1"/>
        <v>40</v>
      </c>
      <c r="AC40" s="504">
        <f>1</f>
        <v>1</v>
      </c>
      <c r="AD40" s="103">
        <f t="shared" si="6"/>
        <v>3762</v>
      </c>
      <c r="AE40" s="103">
        <f t="shared" si="7"/>
        <v>0</v>
      </c>
      <c r="AF40" s="103">
        <f t="shared" si="8"/>
        <v>100</v>
      </c>
      <c r="AG40" s="3"/>
    </row>
    <row r="41" spans="2:33" ht="13.2" x14ac:dyDescent="0.25">
      <c r="B41" s="1" t="str">
        <f>адреса!$G$40</f>
        <v>кв.34</v>
      </c>
      <c r="C41" s="522">
        <f>адреса!$I$40</f>
        <v>10000034</v>
      </c>
      <c r="D41" s="6" t="str">
        <f>адреса!$K$40</f>
        <v>ФИО-1-34</v>
      </c>
      <c r="E41" s="6">
        <v>1868.8</v>
      </c>
      <c r="F41" s="6">
        <v>1768.8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/>
      <c r="M41" s="6">
        <v>100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v>0</v>
      </c>
      <c r="T41" s="6">
        <v>0</v>
      </c>
      <c r="U41" s="6"/>
      <c r="V41" s="6">
        <v>1868.8</v>
      </c>
      <c r="W41" s="6">
        <v>1868.8</v>
      </c>
      <c r="X41" s="6">
        <v>1868.8</v>
      </c>
      <c r="Y41" s="513">
        <f>IF(A41&lt;&gt;"",IF(A41=мар17!A41,0,1),IF(AND(B41=мар17!B41,C41=мар17!C41),0,1))</f>
        <v>0</v>
      </c>
      <c r="Z41" s="70" t="str">
        <f t="shared" si="5"/>
        <v>ул. Первая д.1</v>
      </c>
      <c r="AA41" s="504">
        <f>IF($B41&lt;&gt;"",MAX(AA$7:AA40)+1,0)</f>
        <v>34</v>
      </c>
      <c r="AB41" s="502">
        <f t="shared" si="1"/>
        <v>41</v>
      </c>
      <c r="AC41" s="504">
        <f>1</f>
        <v>1</v>
      </c>
      <c r="AD41" s="103">
        <f t="shared" si="6"/>
        <v>1768.8</v>
      </c>
      <c r="AE41" s="103">
        <f t="shared" si="7"/>
        <v>0</v>
      </c>
      <c r="AF41" s="103">
        <f t="shared" si="8"/>
        <v>100</v>
      </c>
      <c r="AG41" s="3"/>
    </row>
    <row r="42" spans="2:33" ht="13.2" x14ac:dyDescent="0.25">
      <c r="B42" s="1" t="str">
        <f>адреса!$G$41</f>
        <v>кв.35</v>
      </c>
      <c r="C42" s="522">
        <f>адреса!$I$41</f>
        <v>10000035</v>
      </c>
      <c r="D42" s="6" t="str">
        <f>адреса!$K$41</f>
        <v>ФИО-1-35</v>
      </c>
      <c r="E42" s="6">
        <v>3762</v>
      </c>
      <c r="F42" s="6">
        <v>3762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/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v>0</v>
      </c>
      <c r="T42" s="6">
        <v>0</v>
      </c>
      <c r="U42" s="6"/>
      <c r="V42" s="6">
        <v>3762</v>
      </c>
      <c r="W42" s="6">
        <v>3762</v>
      </c>
      <c r="X42" s="6">
        <v>3762</v>
      </c>
      <c r="Y42" s="513">
        <f>IF(A42&lt;&gt;"",IF(A42=мар17!A42,0,1),IF(AND(B42=мар17!B42,C42=мар17!C42),0,1))</f>
        <v>0</v>
      </c>
      <c r="Z42" s="70" t="str">
        <f t="shared" si="5"/>
        <v>ул. Первая д.1</v>
      </c>
      <c r="AA42" s="504">
        <f>IF($B42&lt;&gt;"",MAX(AA$7:AA41)+1,0)</f>
        <v>35</v>
      </c>
      <c r="AB42" s="502">
        <f t="shared" si="1"/>
        <v>42</v>
      </c>
      <c r="AC42" s="504">
        <f>1</f>
        <v>1</v>
      </c>
      <c r="AD42" s="103">
        <f t="shared" si="6"/>
        <v>3762</v>
      </c>
      <c r="AE42" s="103">
        <f t="shared" si="7"/>
        <v>0</v>
      </c>
      <c r="AF42" s="103">
        <f t="shared" si="8"/>
        <v>0</v>
      </c>
      <c r="AG42" s="3"/>
    </row>
    <row r="43" spans="2:33" ht="13.2" x14ac:dyDescent="0.25">
      <c r="B43" s="1" t="str">
        <f>адреса!$G$42</f>
        <v>кв.36</v>
      </c>
      <c r="C43" s="522">
        <f>адреса!$I$42</f>
        <v>10000036</v>
      </c>
      <c r="D43" s="6" t="str">
        <f>адреса!$K$42</f>
        <v>ФИО-1-36</v>
      </c>
      <c r="E43" s="6">
        <v>2279.5100000000002</v>
      </c>
      <c r="F43" s="6">
        <v>3375.9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/>
      <c r="M43" s="6">
        <v>100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v>0</v>
      </c>
      <c r="T43" s="6">
        <v>0</v>
      </c>
      <c r="U43" s="6"/>
      <c r="V43" s="6">
        <v>3475.9</v>
      </c>
      <c r="W43" s="6">
        <v>0</v>
      </c>
      <c r="X43" s="6">
        <v>5755.41</v>
      </c>
      <c r="Y43" s="513">
        <f>IF(A43&lt;&gt;"",IF(A43=мар17!A43,0,1),IF(AND(B43=мар17!B43,C43=мар17!C43),0,1))</f>
        <v>0</v>
      </c>
      <c r="Z43" s="70" t="str">
        <f t="shared" si="5"/>
        <v>ул. Первая д.1</v>
      </c>
      <c r="AA43" s="504">
        <f>IF($B43&lt;&gt;"",MAX(AA$7:AA42)+1,0)</f>
        <v>36</v>
      </c>
      <c r="AB43" s="502">
        <f t="shared" si="1"/>
        <v>43</v>
      </c>
      <c r="AC43" s="504">
        <f>1</f>
        <v>1</v>
      </c>
      <c r="AD43" s="103">
        <f t="shared" si="6"/>
        <v>3375.9</v>
      </c>
      <c r="AE43" s="103">
        <f t="shared" si="7"/>
        <v>0</v>
      </c>
      <c r="AF43" s="103">
        <f t="shared" si="8"/>
        <v>100</v>
      </c>
      <c r="AG43" s="3"/>
    </row>
    <row r="44" spans="2:33" ht="13.2" x14ac:dyDescent="0.25">
      <c r="B44" s="1" t="str">
        <f>адреса!$G$43</f>
        <v>кв.37</v>
      </c>
      <c r="C44" s="522">
        <f>адреса!$I$43</f>
        <v>10000037</v>
      </c>
      <c r="D44" s="6" t="str">
        <f>адреса!$K$43</f>
        <v>ФИО-1-37</v>
      </c>
      <c r="E44" s="6">
        <v>6152.69</v>
      </c>
      <c r="F44" s="6">
        <v>1765.5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/>
      <c r="M44" s="6">
        <v>100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v>0</v>
      </c>
      <c r="T44" s="6">
        <v>0</v>
      </c>
      <c r="U44" s="6"/>
      <c r="V44" s="6">
        <v>1865.5</v>
      </c>
      <c r="W44" s="6">
        <v>6152.69</v>
      </c>
      <c r="X44" s="6">
        <v>1865.5</v>
      </c>
      <c r="Y44" s="513">
        <f>IF(A44&lt;&gt;"",IF(A44=мар17!A44,0,1),IF(AND(B44=мар17!B44,C44=мар17!C44),0,1))</f>
        <v>0</v>
      </c>
      <c r="Z44" s="70" t="str">
        <f t="shared" si="5"/>
        <v>ул. Первая д.1</v>
      </c>
      <c r="AA44" s="504">
        <f>IF($B44&lt;&gt;"",MAX(AA$7:AA43)+1,0)</f>
        <v>37</v>
      </c>
      <c r="AB44" s="502">
        <f t="shared" si="1"/>
        <v>44</v>
      </c>
      <c r="AC44" s="504">
        <f>1</f>
        <v>1</v>
      </c>
      <c r="AD44" s="103">
        <f t="shared" si="6"/>
        <v>1765.5</v>
      </c>
      <c r="AE44" s="103">
        <f t="shared" si="7"/>
        <v>0</v>
      </c>
      <c r="AF44" s="103">
        <f t="shared" si="8"/>
        <v>100</v>
      </c>
      <c r="AG44" s="3"/>
    </row>
    <row r="45" spans="2:33" ht="13.2" x14ac:dyDescent="0.25">
      <c r="B45" s="1" t="str">
        <f>адреса!$G$44</f>
        <v>кв.38</v>
      </c>
      <c r="C45" s="522">
        <f>адреса!$I$44</f>
        <v>10000038</v>
      </c>
      <c r="D45" s="6" t="str">
        <f>адреса!$K$44</f>
        <v>ФИО-1-38</v>
      </c>
      <c r="E45" s="6">
        <v>26728.52</v>
      </c>
      <c r="F45" s="6">
        <v>3230.7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/>
      <c r="M45" s="6">
        <v>100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v>0</v>
      </c>
      <c r="T45" s="6">
        <v>0</v>
      </c>
      <c r="U45" s="6"/>
      <c r="V45" s="6">
        <v>3330.7</v>
      </c>
      <c r="W45" s="6">
        <v>0</v>
      </c>
      <c r="X45" s="6">
        <v>30059.22</v>
      </c>
      <c r="Y45" s="513">
        <f>IF(A45&lt;&gt;"",IF(A45=мар17!A45,0,1),IF(AND(B45=мар17!B45,C45=мар17!C45),0,1))</f>
        <v>0</v>
      </c>
      <c r="Z45" s="70" t="str">
        <f t="shared" si="5"/>
        <v>ул. Первая д.1</v>
      </c>
      <c r="AA45" s="504">
        <f>IF($B45&lt;&gt;"",MAX(AA$7:AA44)+1,0)</f>
        <v>38</v>
      </c>
      <c r="AB45" s="502">
        <f t="shared" si="1"/>
        <v>45</v>
      </c>
      <c r="AC45" s="504">
        <f>1</f>
        <v>1</v>
      </c>
      <c r="AD45" s="103">
        <f t="shared" si="6"/>
        <v>3230.7</v>
      </c>
      <c r="AE45" s="103">
        <f t="shared" si="7"/>
        <v>0</v>
      </c>
      <c r="AF45" s="103">
        <f t="shared" si="8"/>
        <v>100</v>
      </c>
      <c r="AG45" s="3"/>
    </row>
    <row r="46" spans="2:33" ht="13.2" x14ac:dyDescent="0.25">
      <c r="B46" s="1" t="str">
        <f>адреса!$G$45</f>
        <v>кв.39</v>
      </c>
      <c r="C46" s="522">
        <f>адреса!$I$45</f>
        <v>10000039</v>
      </c>
      <c r="D46" s="6" t="str">
        <f>адреса!$K$45</f>
        <v>ФИО-1-39</v>
      </c>
      <c r="E46" s="6">
        <v>87680.6</v>
      </c>
      <c r="F46" s="6">
        <v>8210.7000000000007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/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v>0</v>
      </c>
      <c r="T46" s="6">
        <v>0</v>
      </c>
      <c r="U46" s="6"/>
      <c r="V46" s="6">
        <v>8210.7000000000007</v>
      </c>
      <c r="W46" s="6">
        <v>0</v>
      </c>
      <c r="X46" s="6">
        <v>95891.3</v>
      </c>
      <c r="Y46" s="513">
        <f>IF(A46&lt;&gt;"",IF(A46=мар17!A46,0,1),IF(AND(B46=мар17!B46,C46=мар17!C46),0,1))</f>
        <v>0</v>
      </c>
      <c r="Z46" s="70" t="str">
        <f t="shared" si="5"/>
        <v>ул. Первая д.1</v>
      </c>
      <c r="AA46" s="504">
        <f>IF($B46&lt;&gt;"",MAX(AA$7:AA45)+1,0)</f>
        <v>39</v>
      </c>
      <c r="AB46" s="502">
        <f t="shared" si="1"/>
        <v>46</v>
      </c>
      <c r="AC46" s="504">
        <f>1</f>
        <v>1</v>
      </c>
      <c r="AD46" s="103">
        <f t="shared" si="6"/>
        <v>8210.7000000000007</v>
      </c>
      <c r="AE46" s="103">
        <f t="shared" si="7"/>
        <v>0</v>
      </c>
      <c r="AF46" s="103">
        <f t="shared" si="8"/>
        <v>0</v>
      </c>
      <c r="AG46" s="3"/>
    </row>
    <row r="47" spans="2:33" ht="13.2" x14ac:dyDescent="0.25">
      <c r="B47" s="1" t="str">
        <f>адреса!$G$46</f>
        <v>кв.40</v>
      </c>
      <c r="C47" s="522">
        <f>адреса!$I$46</f>
        <v>10000040</v>
      </c>
      <c r="D47" s="6" t="str">
        <f>адреса!$K$46</f>
        <v>ФИО-1-40</v>
      </c>
      <c r="E47" s="6">
        <v>51252.61</v>
      </c>
      <c r="F47" s="6">
        <v>5385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/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v>0</v>
      </c>
      <c r="T47" s="6">
        <v>0</v>
      </c>
      <c r="U47" s="6"/>
      <c r="V47" s="6">
        <v>5385</v>
      </c>
      <c r="W47" s="6">
        <v>0</v>
      </c>
      <c r="X47" s="6">
        <v>56637.61</v>
      </c>
      <c r="Y47" s="513">
        <f>IF(A47&lt;&gt;"",IF(A47=мар17!A47,0,1),IF(AND(B47=мар17!B47,C47=мар17!C47),0,1))</f>
        <v>0</v>
      </c>
      <c r="Z47" s="70" t="str">
        <f t="shared" si="5"/>
        <v>ул. Первая д.1</v>
      </c>
      <c r="AA47" s="504">
        <f>IF($B47&lt;&gt;"",MAX(AA$7:AA46)+1,0)</f>
        <v>40</v>
      </c>
      <c r="AB47" s="502">
        <f t="shared" si="1"/>
        <v>47</v>
      </c>
      <c r="AC47" s="504">
        <f>1</f>
        <v>1</v>
      </c>
      <c r="AD47" s="103">
        <f t="shared" si="6"/>
        <v>5385</v>
      </c>
      <c r="AE47" s="103">
        <f t="shared" si="7"/>
        <v>0</v>
      </c>
      <c r="AF47" s="103">
        <f t="shared" si="8"/>
        <v>0</v>
      </c>
      <c r="AG47" s="3"/>
    </row>
    <row r="48" spans="2:33" ht="13.2" x14ac:dyDescent="0.25">
      <c r="B48" s="1" t="str">
        <f>адреса!$G$47</f>
        <v>кв.41</v>
      </c>
      <c r="C48" s="522">
        <f>адреса!$I$47</f>
        <v>10000041</v>
      </c>
      <c r="D48" s="6" t="str">
        <f>адреса!$K$47</f>
        <v>ФИО-1-41</v>
      </c>
      <c r="E48" s="6">
        <v>39406.9</v>
      </c>
      <c r="F48" s="6">
        <v>4303.2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/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v>0</v>
      </c>
      <c r="T48" s="6">
        <v>0</v>
      </c>
      <c r="U48" s="6"/>
      <c r="V48" s="6">
        <v>4303.2</v>
      </c>
      <c r="W48" s="6">
        <v>8606.4</v>
      </c>
      <c r="X48" s="6">
        <v>35103.699999999997</v>
      </c>
      <c r="Y48" s="513">
        <f>IF(A48&lt;&gt;"",IF(A48=мар17!A48,0,1),IF(AND(B48=мар17!B48,C48=мар17!C48),0,1))</f>
        <v>0</v>
      </c>
      <c r="Z48" s="70" t="str">
        <f t="shared" si="5"/>
        <v>ул. Первая д.1</v>
      </c>
      <c r="AA48" s="504">
        <f>IF($B48&lt;&gt;"",MAX(AA$7:AA47)+1,0)</f>
        <v>41</v>
      </c>
      <c r="AB48" s="502">
        <f t="shared" si="1"/>
        <v>48</v>
      </c>
      <c r="AC48" s="504">
        <f>1</f>
        <v>1</v>
      </c>
      <c r="AD48" s="103">
        <f t="shared" si="6"/>
        <v>4303.2</v>
      </c>
      <c r="AE48" s="103">
        <f t="shared" si="7"/>
        <v>0</v>
      </c>
      <c r="AF48" s="103">
        <f t="shared" si="8"/>
        <v>0</v>
      </c>
      <c r="AG48" s="3"/>
    </row>
    <row r="49" spans="1:33" ht="13.2" x14ac:dyDescent="0.25">
      <c r="B49" s="1" t="str">
        <f>адреса!$G$48</f>
        <v>кв.42</v>
      </c>
      <c r="C49" s="522">
        <f>адреса!$I$48</f>
        <v>10000042</v>
      </c>
      <c r="D49" s="6" t="str">
        <f>адреса!$K$48</f>
        <v>ФИО-1-42</v>
      </c>
      <c r="E49" s="6">
        <v>-5665.57</v>
      </c>
      <c r="F49" s="6">
        <v>1722.6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/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v>0</v>
      </c>
      <c r="T49" s="6">
        <v>0</v>
      </c>
      <c r="U49" s="6"/>
      <c r="V49" s="6">
        <v>1722.6</v>
      </c>
      <c r="W49" s="6">
        <v>0</v>
      </c>
      <c r="X49" s="6">
        <v>-3942.97</v>
      </c>
      <c r="Y49" s="513">
        <f>IF(A49&lt;&gt;"",IF(A49=мар17!A49,0,1),IF(AND(B49=мар17!B49,C49=мар17!C49),0,1))</f>
        <v>0</v>
      </c>
      <c r="Z49" s="70" t="str">
        <f t="shared" si="5"/>
        <v>ул. Первая д.1</v>
      </c>
      <c r="AA49" s="504">
        <f>IF($B49&lt;&gt;"",MAX(AA$7:AA48)+1,0)</f>
        <v>42</v>
      </c>
      <c r="AB49" s="502">
        <f t="shared" si="1"/>
        <v>49</v>
      </c>
      <c r="AC49" s="504">
        <f>1</f>
        <v>1</v>
      </c>
      <c r="AD49" s="103">
        <f t="shared" si="6"/>
        <v>1722.6</v>
      </c>
      <c r="AE49" s="103">
        <f t="shared" si="7"/>
        <v>0</v>
      </c>
      <c r="AF49" s="103">
        <f t="shared" si="8"/>
        <v>0</v>
      </c>
      <c r="AG49" s="3"/>
    </row>
    <row r="50" spans="1:33" ht="13.2" x14ac:dyDescent="0.25">
      <c r="B50" s="1" t="str">
        <f>адреса!$G$49</f>
        <v>кв.43</v>
      </c>
      <c r="C50" s="522">
        <f>адреса!$I$49</f>
        <v>10000043</v>
      </c>
      <c r="D50" s="6" t="str">
        <f>адреса!$K$49</f>
        <v>ФИО-1-43</v>
      </c>
      <c r="E50" s="6">
        <v>43003.05</v>
      </c>
      <c r="F50" s="6">
        <v>4695.8999999999996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/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v>0</v>
      </c>
      <c r="T50" s="6">
        <v>0</v>
      </c>
      <c r="U50" s="6"/>
      <c r="V50" s="6">
        <v>4695.8999999999996</v>
      </c>
      <c r="W50" s="6">
        <v>9391.7999999999993</v>
      </c>
      <c r="X50" s="6">
        <v>38307.15</v>
      </c>
      <c r="Y50" s="513">
        <f>IF(A50&lt;&gt;"",IF(A50=мар17!A50,0,1),IF(AND(B50=мар17!B50,C50=мар17!C50),0,1))</f>
        <v>0</v>
      </c>
      <c r="Z50" s="70" t="str">
        <f t="shared" si="5"/>
        <v>ул. Первая д.1</v>
      </c>
      <c r="AA50" s="504">
        <f>IF($B50&lt;&gt;"",MAX(AA$7:AA49)+1,0)</f>
        <v>43</v>
      </c>
      <c r="AB50" s="502">
        <f t="shared" si="1"/>
        <v>50</v>
      </c>
      <c r="AC50" s="504">
        <f>1</f>
        <v>1</v>
      </c>
      <c r="AD50" s="103">
        <f t="shared" si="6"/>
        <v>4695.8999999999996</v>
      </c>
      <c r="AE50" s="103">
        <f t="shared" si="7"/>
        <v>0</v>
      </c>
      <c r="AF50" s="103">
        <f t="shared" si="8"/>
        <v>0</v>
      </c>
      <c r="AG50" s="3"/>
    </row>
    <row r="51" spans="1:33" ht="13.2" x14ac:dyDescent="0.25">
      <c r="B51" s="1" t="str">
        <f>адреса!$G$50</f>
        <v>кв.44</v>
      </c>
      <c r="C51" s="522">
        <f>адреса!$I$50</f>
        <v>10000044</v>
      </c>
      <c r="D51" s="6" t="str">
        <f>адреса!$K$50</f>
        <v>ФИО-1-44</v>
      </c>
      <c r="E51" s="6">
        <v>39406.9</v>
      </c>
      <c r="F51" s="6">
        <v>4303.2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/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v>0</v>
      </c>
      <c r="T51" s="6">
        <v>0</v>
      </c>
      <c r="U51" s="6"/>
      <c r="V51" s="6">
        <v>4303.2</v>
      </c>
      <c r="W51" s="6">
        <v>8606.4</v>
      </c>
      <c r="X51" s="6">
        <v>35103.699999999997</v>
      </c>
      <c r="Y51" s="513">
        <f>IF(A51&lt;&gt;"",IF(A51=мар17!A51,0,1),IF(AND(B51=мар17!B51,C51=мар17!C51),0,1))</f>
        <v>0</v>
      </c>
      <c r="Z51" s="70" t="str">
        <f t="shared" si="5"/>
        <v>ул. Первая д.1</v>
      </c>
      <c r="AA51" s="504">
        <f>IF($B51&lt;&gt;"",MAX(AA$7:AA50)+1,0)</f>
        <v>44</v>
      </c>
      <c r="AB51" s="502">
        <f t="shared" si="1"/>
        <v>51</v>
      </c>
      <c r="AC51" s="504">
        <f>1</f>
        <v>1</v>
      </c>
      <c r="AD51" s="103">
        <f t="shared" si="6"/>
        <v>4303.2</v>
      </c>
      <c r="AE51" s="103">
        <f t="shared" si="7"/>
        <v>0</v>
      </c>
      <c r="AF51" s="103">
        <f t="shared" si="8"/>
        <v>0</v>
      </c>
      <c r="AG51" s="3"/>
    </row>
    <row r="52" spans="1:33" ht="13.2" x14ac:dyDescent="0.25">
      <c r="B52" s="1" t="str">
        <f>адреса!$G$51</f>
        <v>кв.45</v>
      </c>
      <c r="C52" s="522">
        <f>адреса!$I$51</f>
        <v>10000045</v>
      </c>
      <c r="D52" s="6" t="str">
        <f>адреса!$K$51</f>
        <v>ФИО-1-45</v>
      </c>
      <c r="E52" s="6">
        <v>30387.73</v>
      </c>
      <c r="F52" s="6">
        <v>1696.2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/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v>0</v>
      </c>
      <c r="T52" s="6">
        <v>0</v>
      </c>
      <c r="U52" s="6"/>
      <c r="V52" s="6">
        <v>1696.2</v>
      </c>
      <c r="W52" s="6">
        <v>0</v>
      </c>
      <c r="X52" s="6">
        <v>32083.93</v>
      </c>
      <c r="Y52" s="513">
        <f>IF(A52&lt;&gt;"",IF(A52=мар17!A52,0,1),IF(AND(B52=мар17!B52,C52=мар17!C52),0,1))</f>
        <v>0</v>
      </c>
      <c r="Z52" s="70" t="str">
        <f t="shared" si="5"/>
        <v>ул. Первая д.1</v>
      </c>
      <c r="AA52" s="504">
        <f>IF($B52&lt;&gt;"",MAX(AA$7:AA51)+1,0)</f>
        <v>45</v>
      </c>
      <c r="AB52" s="502">
        <f t="shared" si="1"/>
        <v>52</v>
      </c>
      <c r="AC52" s="504">
        <f>1</f>
        <v>1</v>
      </c>
      <c r="AD52" s="103">
        <f t="shared" si="6"/>
        <v>1696.2</v>
      </c>
      <c r="AE52" s="103">
        <f t="shared" si="7"/>
        <v>0</v>
      </c>
      <c r="AF52" s="103">
        <f t="shared" si="8"/>
        <v>0</v>
      </c>
      <c r="AG52" s="3"/>
    </row>
    <row r="53" spans="1:33" ht="13.2" x14ac:dyDescent="0.25">
      <c r="B53" s="1" t="str">
        <f>адреса!$G$52</f>
        <v>кв.46</v>
      </c>
      <c r="C53" s="522">
        <f>адреса!$I$52</f>
        <v>10000046</v>
      </c>
      <c r="D53" s="6" t="str">
        <f>адреса!$K$52</f>
        <v>ФИО-1-46</v>
      </c>
      <c r="E53" s="6">
        <v>43003.05</v>
      </c>
      <c r="F53" s="6">
        <v>4695.8999999999996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/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v>0</v>
      </c>
      <c r="T53" s="6">
        <v>0</v>
      </c>
      <c r="U53" s="6"/>
      <c r="V53" s="6">
        <v>4695.8999999999996</v>
      </c>
      <c r="W53" s="6">
        <v>9391.7999999999993</v>
      </c>
      <c r="X53" s="6">
        <v>38307.15</v>
      </c>
      <c r="Y53" s="513">
        <f>IF(A53&lt;&gt;"",IF(A53=мар17!A53,0,1),IF(AND(B53=мар17!B53,C53=мар17!C53),0,1))</f>
        <v>0</v>
      </c>
      <c r="Z53" s="70" t="str">
        <f t="shared" si="5"/>
        <v>ул. Первая д.1</v>
      </c>
      <c r="AA53" s="504">
        <f>IF($B53&lt;&gt;"",MAX(AA$7:AA52)+1,0)</f>
        <v>46</v>
      </c>
      <c r="AB53" s="502">
        <f t="shared" si="1"/>
        <v>53</v>
      </c>
      <c r="AC53" s="504">
        <f>1</f>
        <v>1</v>
      </c>
      <c r="AD53" s="103">
        <f t="shared" si="6"/>
        <v>4695.8999999999996</v>
      </c>
      <c r="AE53" s="103">
        <f t="shared" si="7"/>
        <v>0</v>
      </c>
      <c r="AF53" s="103">
        <f t="shared" si="8"/>
        <v>0</v>
      </c>
      <c r="AG53" s="3"/>
    </row>
    <row r="54" spans="1:33" ht="13.2" x14ac:dyDescent="0.25">
      <c r="B54" s="1" t="str">
        <f>адреса!$G$53</f>
        <v>кв.47</v>
      </c>
      <c r="C54" s="522">
        <f>адреса!$I$53</f>
        <v>10000047</v>
      </c>
      <c r="D54" s="6" t="str">
        <f>адреса!$K$53</f>
        <v>ФИО-1-47</v>
      </c>
      <c r="E54" s="6">
        <v>-2.63</v>
      </c>
      <c r="F54" s="6">
        <v>4303.2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/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v>0</v>
      </c>
      <c r="T54" s="6">
        <v>0</v>
      </c>
      <c r="U54" s="6"/>
      <c r="V54" s="6">
        <v>4303.2</v>
      </c>
      <c r="W54" s="6">
        <v>0</v>
      </c>
      <c r="X54" s="6">
        <v>4300.57</v>
      </c>
      <c r="Y54" s="513">
        <f>IF(A54&lt;&gt;"",IF(A54=мар17!A54,0,1),IF(AND(B54=мар17!B54,C54=мар17!C54),0,1))</f>
        <v>0</v>
      </c>
      <c r="Z54" s="70" t="str">
        <f t="shared" si="5"/>
        <v>ул. Первая д.1</v>
      </c>
      <c r="AA54" s="504">
        <f>IF($B54&lt;&gt;"",MAX(AA$7:AA53)+1,0)</f>
        <v>47</v>
      </c>
      <c r="AB54" s="502">
        <f t="shared" si="1"/>
        <v>54</v>
      </c>
      <c r="AC54" s="504">
        <f>1</f>
        <v>1</v>
      </c>
      <c r="AD54" s="103">
        <f t="shared" si="6"/>
        <v>4303.2</v>
      </c>
      <c r="AE54" s="103">
        <f t="shared" si="7"/>
        <v>0</v>
      </c>
      <c r="AF54" s="103">
        <f t="shared" si="8"/>
        <v>0</v>
      </c>
      <c r="AG54" s="3"/>
    </row>
    <row r="55" spans="1:33" ht="13.2" x14ac:dyDescent="0.25">
      <c r="B55" s="1" t="str">
        <f>адреса!$G$54</f>
        <v>кв.48</v>
      </c>
      <c r="C55" s="522">
        <f>адреса!$I$54</f>
        <v>10000048</v>
      </c>
      <c r="D55" s="6" t="str">
        <f>адреса!$K$54</f>
        <v>ФИО-1-48</v>
      </c>
      <c r="E55" s="6">
        <v>3968.6</v>
      </c>
      <c r="F55" s="6">
        <v>1884.3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/>
      <c r="M55" s="6">
        <v>100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v>0</v>
      </c>
      <c r="T55" s="6">
        <v>0</v>
      </c>
      <c r="U55" s="6"/>
      <c r="V55" s="6">
        <v>1984.3</v>
      </c>
      <c r="W55" s="6">
        <v>3968.6</v>
      </c>
      <c r="X55" s="6">
        <v>1984.3</v>
      </c>
      <c r="Y55" s="513">
        <f>IF(A55&lt;&gt;"",IF(A55=мар17!A55,0,1),IF(AND(B55=мар17!B55,C55=мар17!C55),0,1))</f>
        <v>0</v>
      </c>
      <c r="Z55" s="70" t="str">
        <f t="shared" si="5"/>
        <v>ул. Первая д.1</v>
      </c>
      <c r="AA55" s="504">
        <f>IF($B55&lt;&gt;"",MAX(AA$7:AA54)+1,0)</f>
        <v>48</v>
      </c>
      <c r="AB55" s="502">
        <f t="shared" si="1"/>
        <v>55</v>
      </c>
      <c r="AC55" s="504">
        <f>1</f>
        <v>1</v>
      </c>
      <c r="AD55" s="103">
        <f t="shared" si="6"/>
        <v>1884.3</v>
      </c>
      <c r="AE55" s="103">
        <f t="shared" si="7"/>
        <v>0</v>
      </c>
      <c r="AF55" s="103">
        <f t="shared" si="8"/>
        <v>100</v>
      </c>
      <c r="AG55" s="3"/>
    </row>
    <row r="56" spans="1:33" ht="13.2" x14ac:dyDescent="0.25">
      <c r="B56" s="1" t="str">
        <f>адреса!$G$55</f>
        <v>кв.49</v>
      </c>
      <c r="C56" s="522">
        <f>адреса!$I$55</f>
        <v>10000049</v>
      </c>
      <c r="D56" s="6" t="str">
        <f>адреса!$K$55</f>
        <v>ФИО-1-49</v>
      </c>
      <c r="E56" s="6">
        <v>58687.360000000001</v>
      </c>
      <c r="F56" s="6">
        <v>4695.8999999999996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/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v>0</v>
      </c>
      <c r="T56" s="6">
        <v>0</v>
      </c>
      <c r="U56" s="6"/>
      <c r="V56" s="6">
        <v>4695.8999999999996</v>
      </c>
      <c r="W56" s="6">
        <v>0</v>
      </c>
      <c r="X56" s="6">
        <v>63383.26</v>
      </c>
      <c r="Y56" s="513">
        <f>IF(A56&lt;&gt;"",IF(A56=мар17!A56,0,1),IF(AND(B56=мар17!B56,C56=мар17!C56),0,1))</f>
        <v>0</v>
      </c>
      <c r="Z56" s="70" t="str">
        <f t="shared" si="5"/>
        <v>ул. Первая д.1</v>
      </c>
      <c r="AA56" s="504">
        <f>IF($B56&lt;&gt;"",MAX(AA$7:AA55)+1,0)</f>
        <v>49</v>
      </c>
      <c r="AB56" s="502">
        <f t="shared" si="1"/>
        <v>56</v>
      </c>
      <c r="AC56" s="504">
        <f>1</f>
        <v>1</v>
      </c>
      <c r="AD56" s="103">
        <f t="shared" si="6"/>
        <v>4695.8999999999996</v>
      </c>
      <c r="AE56" s="103">
        <f t="shared" si="7"/>
        <v>0</v>
      </c>
      <c r="AF56" s="103">
        <f t="shared" si="8"/>
        <v>0</v>
      </c>
      <c r="AG56" s="3"/>
    </row>
    <row r="57" spans="1:33" ht="13.2" x14ac:dyDescent="0.25">
      <c r="A57" s="4" t="str">
        <f>адреса!$E$56</f>
        <v>ул. Вторая д.2</v>
      </c>
      <c r="C57" s="522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513">
        <f>IF(A57&lt;&gt;"",IF(A57=мар17!A57,0,1),IF(AND(B57=мар17!B57,C57=мар17!C57),0,1))</f>
        <v>0</v>
      </c>
      <c r="Z57" s="70" t="str">
        <f t="shared" si="5"/>
        <v>ул. Вторая д.2</v>
      </c>
      <c r="AA57" s="504">
        <f>IF($B57&lt;&gt;"",MAX(AA$7:AA56)+1,0)</f>
        <v>0</v>
      </c>
      <c r="AB57" s="502">
        <f t="shared" si="1"/>
        <v>57</v>
      </c>
      <c r="AC57" s="504">
        <f>1</f>
        <v>1</v>
      </c>
      <c r="AD57" s="103">
        <f t="shared" si="6"/>
        <v>0</v>
      </c>
      <c r="AE57" s="103">
        <f t="shared" si="7"/>
        <v>0</v>
      </c>
      <c r="AF57" s="103">
        <f t="shared" si="8"/>
        <v>0</v>
      </c>
      <c r="AG57" s="3"/>
    </row>
    <row r="58" spans="1:33" ht="13.2" x14ac:dyDescent="0.25">
      <c r="B58" s="1" t="str">
        <f>адреса!$G$56</f>
        <v>кв.1</v>
      </c>
      <c r="C58" s="522">
        <f>адреса!$I$56</f>
        <v>20000001</v>
      </c>
      <c r="D58" s="6" t="str">
        <f>адреса!$K$56</f>
        <v>ФИО-2-1</v>
      </c>
      <c r="E58" s="6">
        <v>2435.8200000000002</v>
      </c>
      <c r="F58" s="6">
        <v>1188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/>
      <c r="M58" s="6">
        <v>100</v>
      </c>
      <c r="N58" s="6">
        <v>50</v>
      </c>
      <c r="O58" s="6">
        <v>0</v>
      </c>
      <c r="P58" s="6">
        <v>0</v>
      </c>
      <c r="Q58" s="6">
        <v>342.02</v>
      </c>
      <c r="R58" s="6">
        <v>0</v>
      </c>
      <c r="S58" s="6">
        <v>0</v>
      </c>
      <c r="T58" s="6">
        <v>0</v>
      </c>
      <c r="U58" s="6"/>
      <c r="V58" s="6">
        <v>1680.02</v>
      </c>
      <c r="W58" s="6">
        <v>0</v>
      </c>
      <c r="X58" s="6">
        <v>4115.84</v>
      </c>
      <c r="Y58" s="513">
        <f>IF(A58&lt;&gt;"",IF(A58=мар17!A58,0,1),IF(AND(B58=мар17!B58,C58=мар17!C58),0,1))</f>
        <v>0</v>
      </c>
      <c r="Z58" s="70" t="str">
        <f t="shared" si="5"/>
        <v>ул. Вторая д.2</v>
      </c>
      <c r="AA58" s="504">
        <f>IF($B58&lt;&gt;"",MAX(AA$7:AA57)+1,0)</f>
        <v>50</v>
      </c>
      <c r="AB58" s="502">
        <f t="shared" si="1"/>
        <v>58</v>
      </c>
      <c r="AC58" s="504">
        <f>1</f>
        <v>1</v>
      </c>
      <c r="AD58" s="103">
        <f t="shared" si="6"/>
        <v>1188</v>
      </c>
      <c r="AE58" s="103">
        <f t="shared" si="7"/>
        <v>0</v>
      </c>
      <c r="AF58" s="103">
        <f t="shared" si="8"/>
        <v>492.02</v>
      </c>
      <c r="AG58" s="3"/>
    </row>
    <row r="59" spans="1:33" ht="13.2" x14ac:dyDescent="0.25">
      <c r="B59" s="1" t="str">
        <f>адреса!$G$57</f>
        <v>кв.2</v>
      </c>
      <c r="C59" s="522">
        <f>адреса!$I$57</f>
        <v>20000002</v>
      </c>
      <c r="D59" s="6" t="str">
        <f>адреса!$K$57</f>
        <v>ФИО-2-2</v>
      </c>
      <c r="E59" s="6">
        <v>4815.5200000000004</v>
      </c>
      <c r="F59" s="6">
        <v>1753.06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  <c r="L59" s="6"/>
      <c r="M59" s="6">
        <v>100</v>
      </c>
      <c r="N59" s="6">
        <v>50</v>
      </c>
      <c r="O59" s="6">
        <v>0</v>
      </c>
      <c r="P59" s="6">
        <v>0</v>
      </c>
      <c r="Q59" s="6">
        <v>504.7</v>
      </c>
      <c r="R59" s="6">
        <v>0</v>
      </c>
      <c r="S59" s="6">
        <v>0</v>
      </c>
      <c r="T59" s="6">
        <v>0</v>
      </c>
      <c r="U59" s="6"/>
      <c r="V59" s="6">
        <v>2407.7600000000002</v>
      </c>
      <c r="W59" s="6">
        <v>0</v>
      </c>
      <c r="X59" s="6">
        <v>7223.28</v>
      </c>
      <c r="Y59" s="513">
        <f>IF(A59&lt;&gt;"",IF(A59=мар17!A59,0,1),IF(AND(B59=мар17!B59,C59=мар17!C59),0,1))</f>
        <v>0</v>
      </c>
      <c r="Z59" s="70" t="str">
        <f t="shared" si="5"/>
        <v>ул. Вторая д.2</v>
      </c>
      <c r="AA59" s="504">
        <f>IF($B59&lt;&gt;"",MAX(AA$7:AA58)+1,0)</f>
        <v>51</v>
      </c>
      <c r="AB59" s="502">
        <f t="shared" si="1"/>
        <v>59</v>
      </c>
      <c r="AC59" s="504">
        <f>1</f>
        <v>1</v>
      </c>
      <c r="AD59" s="103">
        <f t="shared" si="6"/>
        <v>1753.06</v>
      </c>
      <c r="AE59" s="103">
        <f t="shared" si="7"/>
        <v>0</v>
      </c>
      <c r="AF59" s="103">
        <f t="shared" si="8"/>
        <v>654.70000000000027</v>
      </c>
      <c r="AG59" s="3"/>
    </row>
    <row r="60" spans="1:33" ht="13.2" x14ac:dyDescent="0.25">
      <c r="B60" s="1" t="str">
        <f>адреса!$G$58</f>
        <v>кв.3</v>
      </c>
      <c r="C60" s="522">
        <f>адреса!$I$58</f>
        <v>20000003</v>
      </c>
      <c r="D60" s="6" t="str">
        <f>адреса!$K$58</f>
        <v>ФИО-2-3</v>
      </c>
      <c r="E60" s="6">
        <v>4140.38</v>
      </c>
      <c r="F60" s="6">
        <v>1490.95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/>
      <c r="M60" s="6">
        <v>100</v>
      </c>
      <c r="N60" s="6">
        <v>50</v>
      </c>
      <c r="O60" s="6">
        <v>0</v>
      </c>
      <c r="P60" s="6">
        <v>0</v>
      </c>
      <c r="Q60" s="6">
        <v>429.24</v>
      </c>
      <c r="R60" s="6">
        <v>0</v>
      </c>
      <c r="S60" s="6">
        <v>0</v>
      </c>
      <c r="T60" s="6">
        <v>0</v>
      </c>
      <c r="U60" s="6"/>
      <c r="V60" s="6">
        <v>2070.19</v>
      </c>
      <c r="W60" s="6">
        <v>0</v>
      </c>
      <c r="X60" s="6">
        <v>6210.57</v>
      </c>
      <c r="Y60" s="513">
        <f>IF(A60&lt;&gt;"",IF(A60=мар17!A60,0,1),IF(AND(B60=мар17!B60,C60=мар17!C60),0,1))</f>
        <v>0</v>
      </c>
      <c r="Z60" s="70" t="str">
        <f t="shared" si="5"/>
        <v>ул. Вторая д.2</v>
      </c>
      <c r="AA60" s="504">
        <f>IF($B60&lt;&gt;"",MAX(AA$7:AA59)+1,0)</f>
        <v>52</v>
      </c>
      <c r="AB60" s="502">
        <f t="shared" si="1"/>
        <v>60</v>
      </c>
      <c r="AC60" s="504">
        <f>1</f>
        <v>1</v>
      </c>
      <c r="AD60" s="103">
        <f t="shared" si="6"/>
        <v>1490.95</v>
      </c>
      <c r="AE60" s="103">
        <f t="shared" si="7"/>
        <v>0</v>
      </c>
      <c r="AF60" s="103">
        <f t="shared" si="8"/>
        <v>579.24</v>
      </c>
      <c r="AG60" s="3"/>
    </row>
    <row r="61" spans="1:33" ht="13.2" x14ac:dyDescent="0.25">
      <c r="B61" s="1" t="str">
        <f>адреса!$G$59</f>
        <v>кв.4</v>
      </c>
      <c r="C61" s="522">
        <f>адреса!$I$59</f>
        <v>20000004</v>
      </c>
      <c r="D61" s="6" t="str">
        <f>адреса!$K$59</f>
        <v>ФИО-2-4</v>
      </c>
      <c r="E61" s="6">
        <v>4727.84</v>
      </c>
      <c r="F61" s="6">
        <v>1719.02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/>
      <c r="M61" s="6">
        <v>100</v>
      </c>
      <c r="N61" s="6">
        <v>50</v>
      </c>
      <c r="O61" s="6">
        <v>0</v>
      </c>
      <c r="P61" s="6">
        <v>0</v>
      </c>
      <c r="Q61" s="6">
        <v>494.9</v>
      </c>
      <c r="R61" s="6">
        <v>0</v>
      </c>
      <c r="S61" s="6">
        <v>0</v>
      </c>
      <c r="T61" s="6">
        <v>0</v>
      </c>
      <c r="U61" s="6"/>
      <c r="V61" s="6">
        <v>2363.92</v>
      </c>
      <c r="W61" s="6">
        <v>0</v>
      </c>
      <c r="X61" s="6">
        <v>7091.76</v>
      </c>
      <c r="Y61" s="513">
        <f>IF(A61&lt;&gt;"",IF(A61=мар17!A61,0,1),IF(AND(B61=мар17!B61,C61=мар17!C61),0,1))</f>
        <v>0</v>
      </c>
      <c r="Z61" s="70" t="str">
        <f t="shared" si="5"/>
        <v>ул. Вторая д.2</v>
      </c>
      <c r="AA61" s="504">
        <f>IF($B61&lt;&gt;"",MAX(AA$7:AA60)+1,0)</f>
        <v>53</v>
      </c>
      <c r="AB61" s="502">
        <f t="shared" si="1"/>
        <v>61</v>
      </c>
      <c r="AC61" s="504">
        <f>1</f>
        <v>1</v>
      </c>
      <c r="AD61" s="103">
        <f t="shared" si="6"/>
        <v>1719.02</v>
      </c>
      <c r="AE61" s="103">
        <f t="shared" si="7"/>
        <v>0</v>
      </c>
      <c r="AF61" s="103">
        <f t="shared" si="8"/>
        <v>644.90000000000009</v>
      </c>
      <c r="AG61" s="3"/>
    </row>
    <row r="62" spans="1:33" ht="13.2" x14ac:dyDescent="0.25">
      <c r="B62" s="1" t="str">
        <f>адреса!$G$60</f>
        <v>кв.5</v>
      </c>
      <c r="C62" s="522">
        <f>адреса!$I$60</f>
        <v>20000005</v>
      </c>
      <c r="D62" s="6" t="str">
        <f>адреса!$K$60</f>
        <v>ФИО-2-5</v>
      </c>
      <c r="E62" s="6">
        <v>3929.96</v>
      </c>
      <c r="F62" s="6">
        <v>1409.26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/>
      <c r="M62" s="6">
        <v>100</v>
      </c>
      <c r="N62" s="6">
        <v>50</v>
      </c>
      <c r="O62" s="6">
        <v>0</v>
      </c>
      <c r="P62" s="6">
        <v>0</v>
      </c>
      <c r="Q62" s="6">
        <v>405.72</v>
      </c>
      <c r="R62" s="6">
        <v>0</v>
      </c>
      <c r="S62" s="6">
        <v>0</v>
      </c>
      <c r="T62" s="6">
        <v>0</v>
      </c>
      <c r="U62" s="6"/>
      <c r="V62" s="6">
        <v>1964.98</v>
      </c>
      <c r="W62" s="6">
        <v>0</v>
      </c>
      <c r="X62" s="6">
        <v>5894.94</v>
      </c>
      <c r="Y62" s="513">
        <f>IF(A62&lt;&gt;"",IF(A62=мар17!A62,0,1),IF(AND(B62=мар17!B62,C62=мар17!C62),0,1))</f>
        <v>0</v>
      </c>
      <c r="Z62" s="70" t="str">
        <f t="shared" si="5"/>
        <v>ул. Вторая д.2</v>
      </c>
      <c r="AA62" s="504">
        <f>IF($B62&lt;&gt;"",MAX(AA$7:AA61)+1,0)</f>
        <v>54</v>
      </c>
      <c r="AB62" s="502">
        <f t="shared" si="1"/>
        <v>62</v>
      </c>
      <c r="AC62" s="504">
        <f>1</f>
        <v>1</v>
      </c>
      <c r="AD62" s="103">
        <f t="shared" si="6"/>
        <v>1409.26</v>
      </c>
      <c r="AE62" s="103">
        <f t="shared" si="7"/>
        <v>0</v>
      </c>
      <c r="AF62" s="103">
        <f t="shared" si="8"/>
        <v>555.72</v>
      </c>
      <c r="AG62" s="3"/>
    </row>
    <row r="63" spans="1:33" ht="13.2" x14ac:dyDescent="0.25">
      <c r="B63" s="1" t="str">
        <f>адреса!$G$61</f>
        <v>кв.6</v>
      </c>
      <c r="C63" s="522">
        <f>адреса!$I$61</f>
        <v>20000006</v>
      </c>
      <c r="D63" s="6" t="str">
        <f>адреса!$K$61</f>
        <v>ФИО-2-6</v>
      </c>
      <c r="E63" s="6">
        <v>3780.9</v>
      </c>
      <c r="F63" s="6">
        <v>1351.39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/>
      <c r="M63" s="6">
        <v>100</v>
      </c>
      <c r="N63" s="6">
        <v>50</v>
      </c>
      <c r="O63" s="6">
        <v>0</v>
      </c>
      <c r="P63" s="6">
        <v>0</v>
      </c>
      <c r="Q63" s="6">
        <v>389.06</v>
      </c>
      <c r="R63" s="6">
        <v>0</v>
      </c>
      <c r="S63" s="6">
        <v>0</v>
      </c>
      <c r="T63" s="6">
        <v>0</v>
      </c>
      <c r="U63" s="6"/>
      <c r="V63" s="6">
        <v>1890.45</v>
      </c>
      <c r="W63" s="6">
        <v>3781</v>
      </c>
      <c r="X63" s="6">
        <v>1890.35</v>
      </c>
      <c r="Y63" s="513">
        <f>IF(A63&lt;&gt;"",IF(A63=мар17!A63,0,1),IF(AND(B63=мар17!B63,C63=мар17!C63),0,1))</f>
        <v>0</v>
      </c>
      <c r="Z63" s="70" t="str">
        <f t="shared" si="5"/>
        <v>ул. Вторая д.2</v>
      </c>
      <c r="AA63" s="504">
        <f>IF($B63&lt;&gt;"",MAX(AA$7:AA62)+1,0)</f>
        <v>55</v>
      </c>
      <c r="AB63" s="502">
        <f t="shared" si="1"/>
        <v>63</v>
      </c>
      <c r="AC63" s="504">
        <f>1</f>
        <v>1</v>
      </c>
      <c r="AD63" s="103">
        <f t="shared" si="6"/>
        <v>1351.39</v>
      </c>
      <c r="AE63" s="103">
        <f t="shared" si="7"/>
        <v>0</v>
      </c>
      <c r="AF63" s="103">
        <f t="shared" si="8"/>
        <v>539.05999999999995</v>
      </c>
      <c r="AG63" s="3"/>
    </row>
    <row r="64" spans="1:33" ht="13.2" x14ac:dyDescent="0.25">
      <c r="B64" s="1" t="str">
        <f>адреса!$G$62</f>
        <v>кв.7</v>
      </c>
      <c r="C64" s="522">
        <f>адреса!$I$62</f>
        <v>20000007</v>
      </c>
      <c r="D64" s="6" t="str">
        <f>адреса!$K$62</f>
        <v>ФИО-2-7</v>
      </c>
      <c r="E64" s="6">
        <v>4929.5</v>
      </c>
      <c r="F64" s="6">
        <v>1797.31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/>
      <c r="M64" s="6">
        <v>100</v>
      </c>
      <c r="N64" s="6">
        <v>50</v>
      </c>
      <c r="O64" s="6">
        <v>0</v>
      </c>
      <c r="P64" s="6">
        <v>0</v>
      </c>
      <c r="Q64" s="6">
        <v>517.44000000000005</v>
      </c>
      <c r="R64" s="6">
        <v>0</v>
      </c>
      <c r="S64" s="6">
        <v>0</v>
      </c>
      <c r="T64" s="6">
        <v>0</v>
      </c>
      <c r="U64" s="6"/>
      <c r="V64" s="6">
        <v>2464.75</v>
      </c>
      <c r="W64" s="6">
        <v>0</v>
      </c>
      <c r="X64" s="6">
        <v>7394.25</v>
      </c>
      <c r="Y64" s="513">
        <f>IF(A64&lt;&gt;"",IF(A64=мар17!A64,0,1),IF(AND(B64=мар17!B64,C64=мар17!C64),0,1))</f>
        <v>0</v>
      </c>
      <c r="Z64" s="70" t="str">
        <f t="shared" si="5"/>
        <v>ул. Вторая д.2</v>
      </c>
      <c r="AA64" s="504">
        <f>IF($B64&lt;&gt;"",MAX(AA$7:AA63)+1,0)</f>
        <v>56</v>
      </c>
      <c r="AB64" s="502">
        <f t="shared" si="1"/>
        <v>64</v>
      </c>
      <c r="AC64" s="504">
        <f>1</f>
        <v>1</v>
      </c>
      <c r="AD64" s="103">
        <f t="shared" si="6"/>
        <v>1797.31</v>
      </c>
      <c r="AE64" s="103">
        <f t="shared" si="7"/>
        <v>0</v>
      </c>
      <c r="AF64" s="103">
        <f t="shared" si="8"/>
        <v>667.44</v>
      </c>
      <c r="AG64" s="3"/>
    </row>
    <row r="65" spans="2:33" ht="13.2" x14ac:dyDescent="0.25">
      <c r="B65" s="1" t="str">
        <f>адреса!$G$63</f>
        <v>кв.8</v>
      </c>
      <c r="C65" s="522">
        <f>адреса!$I$63</f>
        <v>20000008</v>
      </c>
      <c r="D65" s="6" t="str">
        <f>адреса!$K$63</f>
        <v>ФИО-2-8</v>
      </c>
      <c r="E65" s="6">
        <v>4929.5</v>
      </c>
      <c r="F65" s="6">
        <v>1797.31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/>
      <c r="M65" s="6">
        <v>100</v>
      </c>
      <c r="N65" s="6">
        <v>50</v>
      </c>
      <c r="O65" s="6">
        <v>0</v>
      </c>
      <c r="P65" s="6">
        <v>0</v>
      </c>
      <c r="Q65" s="6">
        <v>517.44000000000005</v>
      </c>
      <c r="R65" s="6">
        <v>0</v>
      </c>
      <c r="S65" s="6">
        <v>0</v>
      </c>
      <c r="T65" s="6">
        <v>0</v>
      </c>
      <c r="U65" s="6"/>
      <c r="V65" s="6">
        <v>2464.75</v>
      </c>
      <c r="W65" s="6">
        <v>0</v>
      </c>
      <c r="X65" s="6">
        <v>7394.25</v>
      </c>
      <c r="Y65" s="513">
        <f>IF(A65&lt;&gt;"",IF(A65=мар17!A65,0,1),IF(AND(B65=мар17!B65,C65=мар17!C65),0,1))</f>
        <v>0</v>
      </c>
      <c r="Z65" s="70" t="str">
        <f t="shared" ref="Z65:Z80" si="9">IF(AND(A65&lt;&gt;"",B65=""),A65,Z64)</f>
        <v>ул. Вторая д.2</v>
      </c>
      <c r="AA65" s="504">
        <f>IF($B65&lt;&gt;"",MAX(AA$7:AA64)+1,0)</f>
        <v>57</v>
      </c>
      <c r="AB65" s="502">
        <f t="shared" si="1"/>
        <v>65</v>
      </c>
      <c r="AC65" s="504">
        <f>1</f>
        <v>1</v>
      </c>
      <c r="AD65" s="103">
        <f t="shared" ref="AD65:AD80" si="10">F65</f>
        <v>1797.31</v>
      </c>
      <c r="AE65" s="103">
        <f t="shared" ref="AE65:AE80" si="11">H65+I65+J65+K65+L65+O65+R65+S65</f>
        <v>0</v>
      </c>
      <c r="AF65" s="103">
        <f t="shared" ref="AF65:AF80" si="12">V65-AD65-AE65</f>
        <v>667.44</v>
      </c>
      <c r="AG65" s="3"/>
    </row>
    <row r="66" spans="2:33" ht="13.2" x14ac:dyDescent="0.25">
      <c r="B66" s="1" t="str">
        <f>адреса!$G$64</f>
        <v>кв.9</v>
      </c>
      <c r="C66" s="522">
        <f>адреса!$I$64</f>
        <v>20000009</v>
      </c>
      <c r="D66" s="6" t="str">
        <f>адреса!$K$64</f>
        <v>ФИО-2-9</v>
      </c>
      <c r="E66" s="6">
        <v>3877.34</v>
      </c>
      <c r="F66" s="6">
        <v>1388.83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/>
      <c r="M66" s="6">
        <v>-10</v>
      </c>
      <c r="N66" s="6">
        <v>50</v>
      </c>
      <c r="O66" s="6">
        <v>0</v>
      </c>
      <c r="P66" s="6">
        <v>0</v>
      </c>
      <c r="Q66" s="6">
        <v>399.84</v>
      </c>
      <c r="R66" s="6">
        <v>0</v>
      </c>
      <c r="S66" s="6">
        <v>0</v>
      </c>
      <c r="T66" s="6">
        <v>0</v>
      </c>
      <c r="U66" s="6"/>
      <c r="V66" s="6">
        <v>1828.67</v>
      </c>
      <c r="W66" s="6">
        <v>0</v>
      </c>
      <c r="X66" s="6">
        <v>5706.01</v>
      </c>
      <c r="Y66" s="513">
        <f>IF(A66&lt;&gt;"",IF(A66=мар17!A66,0,1),IF(AND(B66=мар17!B66,C66=мар17!C66),0,1))</f>
        <v>0</v>
      </c>
      <c r="Z66" s="70" t="str">
        <f t="shared" si="9"/>
        <v>ул. Вторая д.2</v>
      </c>
      <c r="AA66" s="504">
        <f>IF($B66&lt;&gt;"",MAX(AA$7:AA65)+1,0)</f>
        <v>58</v>
      </c>
      <c r="AB66" s="502">
        <f t="shared" si="1"/>
        <v>66</v>
      </c>
      <c r="AC66" s="504">
        <f>1</f>
        <v>1</v>
      </c>
      <c r="AD66" s="103">
        <f t="shared" si="10"/>
        <v>1388.83</v>
      </c>
      <c r="AE66" s="103">
        <f t="shared" si="11"/>
        <v>0</v>
      </c>
      <c r="AF66" s="103">
        <f t="shared" si="12"/>
        <v>439.84000000000015</v>
      </c>
      <c r="AG66" s="3"/>
    </row>
    <row r="67" spans="2:33" ht="13.2" x14ac:dyDescent="0.25">
      <c r="B67" s="1" t="str">
        <f>адреса!$G$65</f>
        <v>кв.10</v>
      </c>
      <c r="C67" s="522">
        <f>адреса!$I$65</f>
        <v>20000010</v>
      </c>
      <c r="D67" s="6" t="str">
        <f>адреса!$K$65</f>
        <v>ФИО-2-10</v>
      </c>
      <c r="E67" s="6">
        <v>3254.82</v>
      </c>
      <c r="F67" s="6">
        <v>1147.1500000000001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/>
      <c r="M67" s="6">
        <v>100</v>
      </c>
      <c r="N67" s="6">
        <v>50</v>
      </c>
      <c r="O67" s="6">
        <v>0</v>
      </c>
      <c r="P67" s="6">
        <v>0</v>
      </c>
      <c r="Q67" s="6">
        <v>330.26</v>
      </c>
      <c r="R67" s="6">
        <v>0</v>
      </c>
      <c r="S67" s="6">
        <v>0</v>
      </c>
      <c r="T67" s="6">
        <v>0</v>
      </c>
      <c r="U67" s="6"/>
      <c r="V67" s="6">
        <v>1627.41</v>
      </c>
      <c r="W67" s="6">
        <v>0</v>
      </c>
      <c r="X67" s="6">
        <v>4882.2299999999996</v>
      </c>
      <c r="Y67" s="513">
        <f>IF(A67&lt;&gt;"",IF(A67=мар17!A67,0,1),IF(AND(B67=мар17!B67,C67=мар17!C67),0,1))</f>
        <v>0</v>
      </c>
      <c r="Z67" s="70" t="str">
        <f t="shared" si="9"/>
        <v>ул. Вторая д.2</v>
      </c>
      <c r="AA67" s="504">
        <f>IF($B67&lt;&gt;"",MAX(AA$7:AA66)+1,0)</f>
        <v>59</v>
      </c>
      <c r="AB67" s="502">
        <f t="shared" si="1"/>
        <v>67</v>
      </c>
      <c r="AC67" s="504">
        <f>1</f>
        <v>1</v>
      </c>
      <c r="AD67" s="103">
        <f t="shared" si="10"/>
        <v>1147.1500000000001</v>
      </c>
      <c r="AE67" s="103">
        <f t="shared" si="11"/>
        <v>0</v>
      </c>
      <c r="AF67" s="103">
        <f t="shared" si="12"/>
        <v>480.26</v>
      </c>
      <c r="AG67" s="3"/>
    </row>
    <row r="68" spans="2:33" ht="13.2" x14ac:dyDescent="0.25">
      <c r="B68" s="1" t="str">
        <f>адреса!$G$66</f>
        <v>кв.11</v>
      </c>
      <c r="C68" s="522">
        <f>адреса!$I$66</f>
        <v>20000011</v>
      </c>
      <c r="D68" s="6" t="str">
        <f>адреса!$K$66</f>
        <v>ФИО-2-11</v>
      </c>
      <c r="E68" s="6">
        <v>4682.41</v>
      </c>
      <c r="F68" s="6">
        <v>2420.25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/>
      <c r="M68" s="6">
        <v>0</v>
      </c>
      <c r="N68" s="6">
        <v>50</v>
      </c>
      <c r="O68" s="6">
        <v>0</v>
      </c>
      <c r="P68" s="6">
        <v>0</v>
      </c>
      <c r="Q68" s="6">
        <v>758.52</v>
      </c>
      <c r="R68" s="6">
        <v>0</v>
      </c>
      <c r="S68" s="6">
        <v>0</v>
      </c>
      <c r="T68" s="6">
        <v>0</v>
      </c>
      <c r="U68" s="6"/>
      <c r="V68" s="6">
        <v>3228.77</v>
      </c>
      <c r="W68" s="6">
        <v>4682.41</v>
      </c>
      <c r="X68" s="6">
        <v>3228.77</v>
      </c>
      <c r="Y68" s="513">
        <f>IF(A68&lt;&gt;"",IF(A68=мар17!A68,0,1),IF(AND(B68=мар17!B68,C68=мар17!C68),0,1))</f>
        <v>0</v>
      </c>
      <c r="Z68" s="70" t="str">
        <f t="shared" si="9"/>
        <v>ул. Вторая д.2</v>
      </c>
      <c r="AA68" s="504">
        <f>IF($B68&lt;&gt;"",MAX(AA$7:AA67)+1,0)</f>
        <v>60</v>
      </c>
      <c r="AB68" s="502">
        <f t="shared" si="1"/>
        <v>68</v>
      </c>
      <c r="AC68" s="504">
        <f>1</f>
        <v>1</v>
      </c>
      <c r="AD68" s="103">
        <f t="shared" si="10"/>
        <v>2420.25</v>
      </c>
      <c r="AE68" s="103">
        <f t="shared" si="11"/>
        <v>0</v>
      </c>
      <c r="AF68" s="103">
        <f t="shared" si="12"/>
        <v>808.52</v>
      </c>
      <c r="AG68" s="3"/>
    </row>
    <row r="69" spans="2:33" ht="13.2" x14ac:dyDescent="0.25">
      <c r="B69" s="1" t="str">
        <f>адреса!$G$67</f>
        <v>кв.12</v>
      </c>
      <c r="C69" s="522">
        <f>адреса!$I$67</f>
        <v>20000012</v>
      </c>
      <c r="D69" s="6" t="str">
        <f>адреса!$K$67</f>
        <v>ФИО-2-12</v>
      </c>
      <c r="E69" s="6">
        <v>4990.88</v>
      </c>
      <c r="F69" s="6">
        <v>1821.14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/>
      <c r="M69" s="6">
        <v>100</v>
      </c>
      <c r="N69" s="6">
        <v>50</v>
      </c>
      <c r="O69" s="6">
        <v>0</v>
      </c>
      <c r="P69" s="6">
        <v>0</v>
      </c>
      <c r="Q69" s="6">
        <v>524.29999999999995</v>
      </c>
      <c r="R69" s="6">
        <v>0</v>
      </c>
      <c r="S69" s="6">
        <v>0</v>
      </c>
      <c r="T69" s="6">
        <v>0</v>
      </c>
      <c r="U69" s="6"/>
      <c r="V69" s="6">
        <v>2495.44</v>
      </c>
      <c r="W69" s="6">
        <v>0</v>
      </c>
      <c r="X69" s="6">
        <v>7486.32</v>
      </c>
      <c r="Y69" s="513">
        <f>IF(A69&lt;&gt;"",IF(A69=мар17!A69,0,1),IF(AND(B69=мар17!B69,C69=мар17!C69),0,1))</f>
        <v>0</v>
      </c>
      <c r="Z69" s="70" t="str">
        <f t="shared" si="9"/>
        <v>ул. Вторая д.2</v>
      </c>
      <c r="AA69" s="504">
        <f>IF($B69&lt;&gt;"",MAX(AA$7:AA68)+1,0)</f>
        <v>61</v>
      </c>
      <c r="AB69" s="502">
        <f t="shared" si="1"/>
        <v>69</v>
      </c>
      <c r="AC69" s="504">
        <f>1</f>
        <v>1</v>
      </c>
      <c r="AD69" s="103">
        <f t="shared" si="10"/>
        <v>1821.14</v>
      </c>
      <c r="AE69" s="103">
        <f t="shared" si="11"/>
        <v>0</v>
      </c>
      <c r="AF69" s="103">
        <f t="shared" si="12"/>
        <v>674.3</v>
      </c>
      <c r="AG69" s="3"/>
    </row>
    <row r="70" spans="2:33" ht="13.2" x14ac:dyDescent="0.25">
      <c r="B70" s="1" t="str">
        <f>адреса!$G$68</f>
        <v>кв.13</v>
      </c>
      <c r="C70" s="522">
        <f>адреса!$I$68</f>
        <v>20000013</v>
      </c>
      <c r="D70" s="6" t="str">
        <f>адреса!$K$68</f>
        <v>ФИО-2-13</v>
      </c>
      <c r="E70" s="6">
        <v>4306.9799999999996</v>
      </c>
      <c r="F70" s="6">
        <v>912.28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/>
      <c r="M70" s="6">
        <v>100</v>
      </c>
      <c r="N70" s="6">
        <v>50</v>
      </c>
      <c r="O70" s="6">
        <v>0</v>
      </c>
      <c r="P70" s="6">
        <v>0</v>
      </c>
      <c r="Q70" s="6">
        <v>447.86</v>
      </c>
      <c r="R70" s="6">
        <v>0</v>
      </c>
      <c r="S70" s="6">
        <v>0</v>
      </c>
      <c r="T70" s="6">
        <v>0</v>
      </c>
      <c r="U70" s="6"/>
      <c r="V70" s="6">
        <v>1510.14</v>
      </c>
      <c r="W70" s="6">
        <v>0</v>
      </c>
      <c r="X70" s="6">
        <v>5817.12</v>
      </c>
      <c r="Y70" s="513">
        <f>IF(A70&lt;&gt;"",IF(A70=мар17!A70,0,1),IF(AND(B70=мар17!B70,C70=мар17!C70),0,1))</f>
        <v>0</v>
      </c>
      <c r="Z70" s="70" t="str">
        <f t="shared" si="9"/>
        <v>ул. Вторая д.2</v>
      </c>
      <c r="AA70" s="504">
        <f>IF($B70&lt;&gt;"",MAX(AA$7:AA69)+1,0)</f>
        <v>62</v>
      </c>
      <c r="AB70" s="502">
        <f t="shared" si="1"/>
        <v>70</v>
      </c>
      <c r="AC70" s="504">
        <f>1</f>
        <v>1</v>
      </c>
      <c r="AD70" s="103">
        <f t="shared" si="10"/>
        <v>912.28</v>
      </c>
      <c r="AE70" s="103">
        <f t="shared" si="11"/>
        <v>0</v>
      </c>
      <c r="AF70" s="103">
        <f t="shared" si="12"/>
        <v>597.86000000000013</v>
      </c>
      <c r="AG70" s="3"/>
    </row>
    <row r="71" spans="2:33" ht="13.2" x14ac:dyDescent="0.25">
      <c r="B71" s="1" t="str">
        <f>адреса!$G$69</f>
        <v>кв.14</v>
      </c>
      <c r="C71" s="522">
        <f>адреса!$I$69</f>
        <v>20000014</v>
      </c>
      <c r="D71" s="6" t="str">
        <f>адреса!$K$69</f>
        <v>ФИО-2-14</v>
      </c>
      <c r="E71" s="6">
        <v>3877.34</v>
      </c>
      <c r="F71" s="6">
        <v>1388.83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/>
      <c r="M71" s="6">
        <v>100</v>
      </c>
      <c r="N71" s="6">
        <v>50</v>
      </c>
      <c r="O71" s="6">
        <v>0</v>
      </c>
      <c r="P71" s="6">
        <v>0</v>
      </c>
      <c r="Q71" s="6">
        <v>399.84</v>
      </c>
      <c r="R71" s="6">
        <v>0</v>
      </c>
      <c r="S71" s="6">
        <v>0</v>
      </c>
      <c r="T71" s="6">
        <v>0</v>
      </c>
      <c r="U71" s="6"/>
      <c r="V71" s="6">
        <v>1938.67</v>
      </c>
      <c r="W71" s="6">
        <v>0</v>
      </c>
      <c r="X71" s="6">
        <v>5816.01</v>
      </c>
      <c r="Y71" s="513">
        <f>IF(A71&lt;&gt;"",IF(A71=мар17!A71,0,1),IF(AND(B71=мар17!B71,C71=мар17!C71),0,1))</f>
        <v>0</v>
      </c>
      <c r="Z71" s="70" t="str">
        <f t="shared" si="9"/>
        <v>ул. Вторая д.2</v>
      </c>
      <c r="AA71" s="504">
        <f>IF($B71&lt;&gt;"",MAX(AA$7:AA70)+1,0)</f>
        <v>63</v>
      </c>
      <c r="AB71" s="502">
        <f t="shared" si="1"/>
        <v>71</v>
      </c>
      <c r="AC71" s="504">
        <f>1</f>
        <v>1</v>
      </c>
      <c r="AD71" s="103">
        <f t="shared" si="10"/>
        <v>1388.83</v>
      </c>
      <c r="AE71" s="103">
        <f t="shared" si="11"/>
        <v>0</v>
      </c>
      <c r="AF71" s="103">
        <f t="shared" si="12"/>
        <v>549.84000000000015</v>
      </c>
      <c r="AG71" s="3"/>
    </row>
    <row r="72" spans="2:33" ht="13.2" x14ac:dyDescent="0.25">
      <c r="B72" s="1" t="str">
        <f>адреса!$G$70</f>
        <v>кв.15</v>
      </c>
      <c r="C72" s="522">
        <f>адреса!$I$70</f>
        <v>20000015</v>
      </c>
      <c r="D72" s="6" t="str">
        <f>адреса!$K$70</f>
        <v>ФИО-2-15</v>
      </c>
      <c r="E72" s="6">
        <v>3601.65</v>
      </c>
      <c r="F72" s="6">
        <v>1793.91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/>
      <c r="M72" s="6">
        <v>100</v>
      </c>
      <c r="N72" s="6">
        <v>50</v>
      </c>
      <c r="O72" s="6">
        <v>0</v>
      </c>
      <c r="P72" s="6">
        <v>0</v>
      </c>
      <c r="Q72" s="6">
        <v>516.46</v>
      </c>
      <c r="R72" s="6">
        <v>0</v>
      </c>
      <c r="S72" s="6">
        <v>0</v>
      </c>
      <c r="T72" s="6">
        <v>0</v>
      </c>
      <c r="U72" s="6"/>
      <c r="V72" s="6">
        <v>2460.37</v>
      </c>
      <c r="W72" s="6">
        <v>6062.02</v>
      </c>
      <c r="X72" s="6">
        <v>0</v>
      </c>
      <c r="Y72" s="513">
        <f>IF(A72&lt;&gt;"",IF(A72=мар17!A72,0,1),IF(AND(B72=мар17!B72,C72=мар17!C72),0,1))</f>
        <v>0</v>
      </c>
      <c r="Z72" s="70" t="str">
        <f t="shared" si="9"/>
        <v>ул. Вторая д.2</v>
      </c>
      <c r="AA72" s="504">
        <f>IF($B72&lt;&gt;"",MAX(AA$7:AA71)+1,0)</f>
        <v>64</v>
      </c>
      <c r="AB72" s="502">
        <f t="shared" si="1"/>
        <v>72</v>
      </c>
      <c r="AC72" s="504">
        <f>1</f>
        <v>1</v>
      </c>
      <c r="AD72" s="103">
        <f t="shared" si="10"/>
        <v>1793.91</v>
      </c>
      <c r="AE72" s="103">
        <f t="shared" si="11"/>
        <v>0</v>
      </c>
      <c r="AF72" s="103">
        <f t="shared" si="12"/>
        <v>666.45999999999981</v>
      </c>
      <c r="AG72" s="3"/>
    </row>
    <row r="73" spans="2:33" ht="13.2" x14ac:dyDescent="0.25">
      <c r="B73" s="1" t="str">
        <f>адреса!$G$71</f>
        <v>кв.16</v>
      </c>
      <c r="C73" s="522">
        <f>адреса!$I$71</f>
        <v>20000016</v>
      </c>
      <c r="D73" s="6" t="str">
        <f>адреса!$K$71</f>
        <v>ФИО-2-16</v>
      </c>
      <c r="E73" s="6">
        <v>3608.19</v>
      </c>
      <c r="F73" s="6">
        <v>1797.31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/>
      <c r="M73" s="6">
        <v>100</v>
      </c>
      <c r="N73" s="6">
        <v>50</v>
      </c>
      <c r="O73" s="6">
        <v>0</v>
      </c>
      <c r="P73" s="6">
        <v>0</v>
      </c>
      <c r="Q73" s="6">
        <v>517.44000000000005</v>
      </c>
      <c r="R73" s="6">
        <v>0</v>
      </c>
      <c r="S73" s="6">
        <v>0</v>
      </c>
      <c r="T73" s="6">
        <v>0</v>
      </c>
      <c r="U73" s="6"/>
      <c r="V73" s="6">
        <v>2464.75</v>
      </c>
      <c r="W73" s="6">
        <v>0</v>
      </c>
      <c r="X73" s="6">
        <v>6072.94</v>
      </c>
      <c r="Y73" s="513">
        <f>IF(A73&lt;&gt;"",IF(A73=мар17!A73,0,1),IF(AND(B73=мар17!B73,C73=мар17!C73),0,1))</f>
        <v>0</v>
      </c>
      <c r="Z73" s="70" t="str">
        <f t="shared" si="9"/>
        <v>ул. Вторая д.2</v>
      </c>
      <c r="AA73" s="504">
        <f>IF($B73&lt;&gt;"",MAX(AA$7:AA72)+1,0)</f>
        <v>65</v>
      </c>
      <c r="AB73" s="502">
        <f t="shared" ref="AB73:AB136" si="13">AB72+1</f>
        <v>73</v>
      </c>
      <c r="AC73" s="504">
        <f>1</f>
        <v>1</v>
      </c>
      <c r="AD73" s="103">
        <f t="shared" si="10"/>
        <v>1797.31</v>
      </c>
      <c r="AE73" s="103">
        <f t="shared" si="11"/>
        <v>0</v>
      </c>
      <c r="AF73" s="103">
        <f t="shared" si="12"/>
        <v>667.44</v>
      </c>
      <c r="AG73" s="3"/>
    </row>
    <row r="74" spans="2:33" ht="13.2" x14ac:dyDescent="0.25">
      <c r="B74" s="1" t="str">
        <f>адреса!$G$72</f>
        <v>кв.17</v>
      </c>
      <c r="C74" s="522">
        <f>адреса!$I$72</f>
        <v>20000017</v>
      </c>
      <c r="D74" s="6" t="str">
        <f>адреса!$K$72</f>
        <v>ФИО-2-17</v>
      </c>
      <c r="E74" s="6">
        <v>3859.8</v>
      </c>
      <c r="F74" s="6">
        <v>1382.02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/>
      <c r="M74" s="6">
        <v>100</v>
      </c>
      <c r="N74" s="6">
        <v>50</v>
      </c>
      <c r="O74" s="6">
        <v>0</v>
      </c>
      <c r="P74" s="6">
        <v>0</v>
      </c>
      <c r="Q74" s="6">
        <v>397.88</v>
      </c>
      <c r="R74" s="6">
        <v>0</v>
      </c>
      <c r="S74" s="6">
        <v>0</v>
      </c>
      <c r="T74" s="6">
        <v>0</v>
      </c>
      <c r="U74" s="6"/>
      <c r="V74" s="6">
        <v>1929.9</v>
      </c>
      <c r="W74" s="6">
        <v>0</v>
      </c>
      <c r="X74" s="6">
        <v>5789.7</v>
      </c>
      <c r="Y74" s="513">
        <f>IF(A74&lt;&gt;"",IF(A74=мар17!A74,0,1),IF(AND(B74=мар17!B74,C74=мар17!C74),0,1))</f>
        <v>0</v>
      </c>
      <c r="Z74" s="70" t="str">
        <f t="shared" si="9"/>
        <v>ул. Вторая д.2</v>
      </c>
      <c r="AA74" s="504">
        <f>IF($B74&lt;&gt;"",MAX(AA$7:AA73)+1,0)</f>
        <v>66</v>
      </c>
      <c r="AB74" s="502">
        <f t="shared" si="13"/>
        <v>74</v>
      </c>
      <c r="AC74" s="504">
        <f>1</f>
        <v>1</v>
      </c>
      <c r="AD74" s="103">
        <f t="shared" si="10"/>
        <v>1382.02</v>
      </c>
      <c r="AE74" s="103">
        <f t="shared" si="11"/>
        <v>0</v>
      </c>
      <c r="AF74" s="103">
        <f t="shared" si="12"/>
        <v>547.88000000000011</v>
      </c>
      <c r="AG74" s="3"/>
    </row>
    <row r="75" spans="2:33" ht="13.2" x14ac:dyDescent="0.25">
      <c r="B75" s="1" t="str">
        <f>адреса!$G$73</f>
        <v>кв.18</v>
      </c>
      <c r="C75" s="522">
        <f>адреса!$I$73</f>
        <v>20000018</v>
      </c>
      <c r="D75" s="6" t="str">
        <f>адреса!$K$73</f>
        <v>ФИО-2-18</v>
      </c>
      <c r="E75" s="6">
        <v>3894.88</v>
      </c>
      <c r="F75" s="6">
        <v>1395.64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/>
      <c r="M75" s="6">
        <v>100</v>
      </c>
      <c r="N75" s="6">
        <v>50</v>
      </c>
      <c r="O75" s="6">
        <v>0</v>
      </c>
      <c r="P75" s="6">
        <v>0</v>
      </c>
      <c r="Q75" s="6">
        <v>401.8</v>
      </c>
      <c r="R75" s="6">
        <v>0</v>
      </c>
      <c r="S75" s="6">
        <v>0</v>
      </c>
      <c r="T75" s="6">
        <v>0</v>
      </c>
      <c r="U75" s="6"/>
      <c r="V75" s="6">
        <v>1947.44</v>
      </c>
      <c r="W75" s="6">
        <v>0</v>
      </c>
      <c r="X75" s="6">
        <v>5842.32</v>
      </c>
      <c r="Y75" s="513">
        <f>IF(A75&lt;&gt;"",IF(A75=мар17!A75,0,1),IF(AND(B75=мар17!B75,C75=мар17!C75),0,1))</f>
        <v>0</v>
      </c>
      <c r="Z75" s="70" t="str">
        <f t="shared" si="9"/>
        <v>ул. Вторая д.2</v>
      </c>
      <c r="AA75" s="504">
        <f>IF($B75&lt;&gt;"",MAX(AA$7:AA74)+1,0)</f>
        <v>67</v>
      </c>
      <c r="AB75" s="502">
        <f t="shared" si="13"/>
        <v>75</v>
      </c>
      <c r="AC75" s="504">
        <f>1</f>
        <v>1</v>
      </c>
      <c r="AD75" s="103">
        <f t="shared" si="10"/>
        <v>1395.64</v>
      </c>
      <c r="AE75" s="103">
        <f t="shared" si="11"/>
        <v>0</v>
      </c>
      <c r="AF75" s="103">
        <f t="shared" si="12"/>
        <v>551.79999999999995</v>
      </c>
      <c r="AG75" s="3"/>
    </row>
    <row r="76" spans="2:33" ht="13.2" x14ac:dyDescent="0.25">
      <c r="B76" s="1" t="str">
        <f>адреса!$G$74</f>
        <v>кв.19</v>
      </c>
      <c r="C76" s="522">
        <f>адреса!$I$74</f>
        <v>20000019</v>
      </c>
      <c r="D76" s="6" t="str">
        <f>адреса!$K$74</f>
        <v>ФИО-2-19</v>
      </c>
      <c r="E76" s="6">
        <v>3246.04</v>
      </c>
      <c r="F76" s="6">
        <v>1143.74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/>
      <c r="M76" s="6">
        <v>100</v>
      </c>
      <c r="N76" s="6">
        <v>50</v>
      </c>
      <c r="O76" s="6">
        <v>0</v>
      </c>
      <c r="P76" s="6">
        <v>0</v>
      </c>
      <c r="Q76" s="6">
        <v>329.28</v>
      </c>
      <c r="R76" s="6">
        <v>0</v>
      </c>
      <c r="S76" s="6">
        <v>0</v>
      </c>
      <c r="T76" s="6">
        <v>0</v>
      </c>
      <c r="U76" s="6"/>
      <c r="V76" s="6">
        <v>1623.02</v>
      </c>
      <c r="W76" s="6">
        <v>0</v>
      </c>
      <c r="X76" s="6">
        <v>4869.0600000000004</v>
      </c>
      <c r="Y76" s="513">
        <f>IF(A76&lt;&gt;"",IF(A76=мар17!A76,0,1),IF(AND(B76=мар17!B76,C76=мар17!C76),0,1))</f>
        <v>0</v>
      </c>
      <c r="Z76" s="70" t="str">
        <f t="shared" si="9"/>
        <v>ул. Вторая д.2</v>
      </c>
      <c r="AA76" s="504">
        <f>IF($B76&lt;&gt;"",MAX(AA$7:AA75)+1,0)</f>
        <v>68</v>
      </c>
      <c r="AB76" s="502">
        <f t="shared" si="13"/>
        <v>76</v>
      </c>
      <c r="AC76" s="504">
        <f>1</f>
        <v>1</v>
      </c>
      <c r="AD76" s="103">
        <f t="shared" si="10"/>
        <v>1143.74</v>
      </c>
      <c r="AE76" s="103">
        <f t="shared" si="11"/>
        <v>0</v>
      </c>
      <c r="AF76" s="103">
        <f t="shared" si="12"/>
        <v>479.28</v>
      </c>
      <c r="AG76" s="3"/>
    </row>
    <row r="77" spans="2:33" ht="13.2" x14ac:dyDescent="0.25">
      <c r="B77" s="1" t="str">
        <f>адреса!$G$75</f>
        <v>кв.20</v>
      </c>
      <c r="C77" s="522">
        <f>адреса!$I$75</f>
        <v>20000020</v>
      </c>
      <c r="D77" s="6" t="str">
        <f>адреса!$K$75</f>
        <v>ФИО-2-20</v>
      </c>
      <c r="E77" s="6">
        <v>7103.96</v>
      </c>
      <c r="F77" s="6">
        <v>2641.5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/>
      <c r="M77" s="6">
        <v>100</v>
      </c>
      <c r="N77" s="6">
        <v>50</v>
      </c>
      <c r="O77" s="6">
        <v>0</v>
      </c>
      <c r="P77" s="6">
        <v>0</v>
      </c>
      <c r="Q77" s="6">
        <v>760.48</v>
      </c>
      <c r="R77" s="6">
        <v>0</v>
      </c>
      <c r="S77" s="6">
        <v>0</v>
      </c>
      <c r="T77" s="6">
        <v>0</v>
      </c>
      <c r="U77" s="6"/>
      <c r="V77" s="6">
        <v>3551.98</v>
      </c>
      <c r="W77" s="6">
        <v>10655.94</v>
      </c>
      <c r="X77" s="6">
        <v>0</v>
      </c>
      <c r="Y77" s="513">
        <f>IF(A77&lt;&gt;"",IF(A77=мар17!A77,0,1),IF(AND(B77=мар17!B77,C77=мар17!C77),0,1))</f>
        <v>0</v>
      </c>
      <c r="Z77" s="70" t="str">
        <f t="shared" si="9"/>
        <v>ул. Вторая д.2</v>
      </c>
      <c r="AA77" s="504">
        <f>IF($B77&lt;&gt;"",MAX(AA$7:AA76)+1,0)</f>
        <v>69</v>
      </c>
      <c r="AB77" s="502">
        <f t="shared" si="13"/>
        <v>77</v>
      </c>
      <c r="AC77" s="504">
        <f>1</f>
        <v>1</v>
      </c>
      <c r="AD77" s="103">
        <f t="shared" si="10"/>
        <v>2641.5</v>
      </c>
      <c r="AE77" s="103">
        <f t="shared" si="11"/>
        <v>0</v>
      </c>
      <c r="AF77" s="103">
        <f t="shared" si="12"/>
        <v>910.48</v>
      </c>
      <c r="AG77" s="3"/>
    </row>
    <row r="78" spans="2:33" ht="13.2" x14ac:dyDescent="0.25">
      <c r="B78" s="1" t="str">
        <f>адреса!$G$76</f>
        <v>кв.21</v>
      </c>
      <c r="C78" s="522">
        <f>адреса!$I$76</f>
        <v>20000021</v>
      </c>
      <c r="D78" s="6" t="str">
        <f>адреса!$K$76</f>
        <v>ФИО-2-21</v>
      </c>
      <c r="E78" s="6">
        <v>4964.58</v>
      </c>
      <c r="F78" s="6">
        <v>1810.93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/>
      <c r="M78" s="6">
        <v>100</v>
      </c>
      <c r="N78" s="6">
        <v>50</v>
      </c>
      <c r="O78" s="6">
        <v>0</v>
      </c>
      <c r="P78" s="6">
        <v>0</v>
      </c>
      <c r="Q78" s="6">
        <v>521.36</v>
      </c>
      <c r="R78" s="6">
        <v>0</v>
      </c>
      <c r="S78" s="6">
        <v>0</v>
      </c>
      <c r="T78" s="6">
        <v>0</v>
      </c>
      <c r="U78" s="6"/>
      <c r="V78" s="6">
        <v>2482.29</v>
      </c>
      <c r="W78" s="6">
        <v>0</v>
      </c>
      <c r="X78" s="6">
        <v>7446.87</v>
      </c>
      <c r="Y78" s="513">
        <f>IF(A78&lt;&gt;"",IF(A78=мар17!A78,0,1),IF(AND(B78=мар17!B78,C78=мар17!C78),0,1))</f>
        <v>0</v>
      </c>
      <c r="Z78" s="70" t="str">
        <f t="shared" si="9"/>
        <v>ул. Вторая д.2</v>
      </c>
      <c r="AA78" s="504">
        <f>IF($B78&lt;&gt;"",MAX(AA$7:AA77)+1,0)</f>
        <v>70</v>
      </c>
      <c r="AB78" s="502">
        <f t="shared" si="13"/>
        <v>78</v>
      </c>
      <c r="AC78" s="504">
        <f>1</f>
        <v>1</v>
      </c>
      <c r="AD78" s="103">
        <f t="shared" si="10"/>
        <v>1810.93</v>
      </c>
      <c r="AE78" s="103">
        <f t="shared" si="11"/>
        <v>0</v>
      </c>
      <c r="AF78" s="103">
        <f t="shared" si="12"/>
        <v>671.3599999999999</v>
      </c>
      <c r="AG78" s="3"/>
    </row>
    <row r="79" spans="2:33" ht="13.2" x14ac:dyDescent="0.25">
      <c r="B79" s="1" t="str">
        <f>адреса!$G$77</f>
        <v>кв.22</v>
      </c>
      <c r="C79" s="522">
        <f>адреса!$I$77</f>
        <v>20000022</v>
      </c>
      <c r="D79" s="6" t="str">
        <f>адреса!$K$77</f>
        <v>ФИО-2-22</v>
      </c>
      <c r="E79" s="6">
        <v>4298.2</v>
      </c>
      <c r="F79" s="6">
        <v>1552.22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/>
      <c r="M79" s="6">
        <v>100</v>
      </c>
      <c r="N79" s="6">
        <v>50</v>
      </c>
      <c r="O79" s="6">
        <v>0</v>
      </c>
      <c r="P79" s="6">
        <v>0</v>
      </c>
      <c r="Q79" s="6">
        <v>446.88</v>
      </c>
      <c r="R79" s="6">
        <v>0</v>
      </c>
      <c r="S79" s="6">
        <v>0</v>
      </c>
      <c r="T79" s="6">
        <v>0</v>
      </c>
      <c r="U79" s="6"/>
      <c r="V79" s="6">
        <v>2149.1</v>
      </c>
      <c r="W79" s="6">
        <v>0</v>
      </c>
      <c r="X79" s="6">
        <v>6447.3</v>
      </c>
      <c r="Y79" s="513">
        <f>IF(A79&lt;&gt;"",IF(A79=мар17!A79,0,1),IF(AND(B79=мар17!B79,C79=мар17!C79),0,1))</f>
        <v>0</v>
      </c>
      <c r="Z79" s="70" t="str">
        <f t="shared" si="9"/>
        <v>ул. Вторая д.2</v>
      </c>
      <c r="AA79" s="504">
        <f>IF($B79&lt;&gt;"",MAX(AA$7:AA78)+1,0)</f>
        <v>71</v>
      </c>
      <c r="AB79" s="502">
        <f t="shared" si="13"/>
        <v>79</v>
      </c>
      <c r="AC79" s="504">
        <f>1</f>
        <v>1</v>
      </c>
      <c r="AD79" s="103">
        <f t="shared" si="10"/>
        <v>1552.22</v>
      </c>
      <c r="AE79" s="103">
        <f t="shared" si="11"/>
        <v>0</v>
      </c>
      <c r="AF79" s="103">
        <f t="shared" si="12"/>
        <v>596.87999999999988</v>
      </c>
      <c r="AG79" s="3"/>
    </row>
    <row r="80" spans="2:33" ht="13.2" x14ac:dyDescent="0.25">
      <c r="B80" s="1" t="str">
        <f>адреса!$G$78</f>
        <v>кв.23</v>
      </c>
      <c r="C80" s="522">
        <f>адреса!$I$78</f>
        <v>20000023</v>
      </c>
      <c r="D80" s="6" t="str">
        <f>адреса!$K$78</f>
        <v>ФИО-2-23</v>
      </c>
      <c r="E80" s="6">
        <v>3686.12</v>
      </c>
      <c r="F80" s="6">
        <v>1392.24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/>
      <c r="M80" s="6">
        <v>0</v>
      </c>
      <c r="N80" s="6">
        <v>50</v>
      </c>
      <c r="O80" s="6">
        <v>0</v>
      </c>
      <c r="P80" s="6">
        <v>0</v>
      </c>
      <c r="Q80" s="6">
        <v>400.82</v>
      </c>
      <c r="R80" s="6">
        <v>0</v>
      </c>
      <c r="S80" s="6">
        <v>0</v>
      </c>
      <c r="T80" s="6">
        <v>0</v>
      </c>
      <c r="U80" s="6"/>
      <c r="V80" s="6">
        <v>1843.06</v>
      </c>
      <c r="W80" s="6">
        <v>0</v>
      </c>
      <c r="X80" s="6">
        <v>5529.18</v>
      </c>
      <c r="Y80" s="513">
        <f>IF(A80&lt;&gt;"",IF(A80=мар17!A80,0,1),IF(AND(B80=мар17!B80,C80=мар17!C80),0,1))</f>
        <v>0</v>
      </c>
      <c r="Z80" s="70" t="str">
        <f t="shared" si="9"/>
        <v>ул. Вторая д.2</v>
      </c>
      <c r="AA80" s="504">
        <f>IF($B80&lt;&gt;"",MAX(AA$7:AA79)+1,0)</f>
        <v>72</v>
      </c>
      <c r="AB80" s="502">
        <f t="shared" si="13"/>
        <v>80</v>
      </c>
      <c r="AC80" s="504">
        <f>1</f>
        <v>1</v>
      </c>
      <c r="AD80" s="103">
        <f t="shared" si="10"/>
        <v>1392.24</v>
      </c>
      <c r="AE80" s="103">
        <f t="shared" si="11"/>
        <v>0</v>
      </c>
      <c r="AF80" s="103">
        <f t="shared" si="12"/>
        <v>450.81999999999994</v>
      </c>
      <c r="AG80" s="3"/>
    </row>
    <row r="81" spans="2:33" ht="13.2" x14ac:dyDescent="0.25">
      <c r="B81" s="1" t="str">
        <f>адреса!$G$79</f>
        <v>кв.24</v>
      </c>
      <c r="C81" s="522">
        <f>адреса!$I$79</f>
        <v>20000024</v>
      </c>
      <c r="D81" s="6" t="str">
        <f>адреса!$K$79</f>
        <v>ФИО-2-24</v>
      </c>
      <c r="E81" s="6">
        <v>4920.74</v>
      </c>
      <c r="F81" s="6">
        <v>1793.91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/>
      <c r="M81" s="6">
        <v>100</v>
      </c>
      <c r="N81" s="6">
        <v>50</v>
      </c>
      <c r="O81" s="6">
        <v>0</v>
      </c>
      <c r="P81" s="6">
        <v>0</v>
      </c>
      <c r="Q81" s="6">
        <v>516.46</v>
      </c>
      <c r="R81" s="6">
        <v>0</v>
      </c>
      <c r="S81" s="6">
        <v>0</v>
      </c>
      <c r="T81" s="6">
        <v>0</v>
      </c>
      <c r="U81" s="6"/>
      <c r="V81" s="6">
        <v>2460.37</v>
      </c>
      <c r="W81" s="6">
        <v>0</v>
      </c>
      <c r="X81" s="6">
        <v>7381.11</v>
      </c>
      <c r="Y81" s="513">
        <f>IF(A81&lt;&gt;"",IF(A81=мар17!A81,0,1),IF(AND(B81=мар17!B81,C81=мар17!C81),0,1))</f>
        <v>0</v>
      </c>
      <c r="Z81" s="70" t="str">
        <f t="shared" ref="Z81:Z127" si="14">IF(AND(A81&lt;&gt;"",B81=""),A81,Z80)</f>
        <v>ул. Вторая д.2</v>
      </c>
      <c r="AA81" s="504">
        <f>IF($B81&lt;&gt;"",MAX(AA$7:AA80)+1,0)</f>
        <v>73</v>
      </c>
      <c r="AB81" s="502">
        <f t="shared" si="13"/>
        <v>81</v>
      </c>
      <c r="AC81" s="504">
        <f>1</f>
        <v>1</v>
      </c>
      <c r="AD81" s="103">
        <f t="shared" ref="AD81:AD127" si="15">F81</f>
        <v>1793.91</v>
      </c>
      <c r="AE81" s="103">
        <f t="shared" ref="AE81:AE127" si="16">H81+I81+J81+K81+L81+O81+R81+S81</f>
        <v>0</v>
      </c>
      <c r="AF81" s="103">
        <f t="shared" ref="AF81:AF127" si="17">V81-AD81-AE81</f>
        <v>666.45999999999981</v>
      </c>
      <c r="AG81" s="3"/>
    </row>
    <row r="82" spans="2:33" ht="13.2" x14ac:dyDescent="0.25">
      <c r="B82" s="1" t="str">
        <f>адреса!$G$80</f>
        <v>кв.25</v>
      </c>
      <c r="C82" s="522">
        <f>адреса!$I$80</f>
        <v>20000025</v>
      </c>
      <c r="D82" s="6" t="str">
        <f>адреса!$K$80</f>
        <v>ФИО-2-25</v>
      </c>
      <c r="E82" s="6">
        <v>3851.04</v>
      </c>
      <c r="F82" s="6">
        <v>1378.62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/>
      <c r="M82" s="6">
        <v>100</v>
      </c>
      <c r="N82" s="6">
        <v>50</v>
      </c>
      <c r="O82" s="6">
        <v>0</v>
      </c>
      <c r="P82" s="6">
        <v>0</v>
      </c>
      <c r="Q82" s="6">
        <v>396.9</v>
      </c>
      <c r="R82" s="6">
        <v>0</v>
      </c>
      <c r="S82" s="6">
        <v>0</v>
      </c>
      <c r="T82" s="6">
        <v>0</v>
      </c>
      <c r="U82" s="6"/>
      <c r="V82" s="6">
        <v>1925.52</v>
      </c>
      <c r="W82" s="6">
        <v>0</v>
      </c>
      <c r="X82" s="6">
        <v>5776.56</v>
      </c>
      <c r="Y82" s="513">
        <f>IF(A82&lt;&gt;"",IF(A82=мар17!A82,0,1),IF(AND(B82=мар17!B82,C82=мар17!C82),0,1))</f>
        <v>0</v>
      </c>
      <c r="Z82" s="70" t="str">
        <f t="shared" si="14"/>
        <v>ул. Вторая д.2</v>
      </c>
      <c r="AA82" s="504">
        <f>IF($B82&lt;&gt;"",MAX(AA$7:AA81)+1,0)</f>
        <v>74</v>
      </c>
      <c r="AB82" s="502">
        <f t="shared" si="13"/>
        <v>82</v>
      </c>
      <c r="AC82" s="504">
        <f>1</f>
        <v>1</v>
      </c>
      <c r="AD82" s="103">
        <f t="shared" si="15"/>
        <v>1378.62</v>
      </c>
      <c r="AE82" s="103">
        <f t="shared" si="16"/>
        <v>0</v>
      </c>
      <c r="AF82" s="103">
        <f t="shared" si="17"/>
        <v>546.90000000000009</v>
      </c>
      <c r="AG82" s="3"/>
    </row>
    <row r="83" spans="2:33" ht="13.2" x14ac:dyDescent="0.25">
      <c r="B83" s="1" t="str">
        <f>адреса!$G$81</f>
        <v>кв.26</v>
      </c>
      <c r="C83" s="522">
        <f>адреса!$I$81</f>
        <v>20000026</v>
      </c>
      <c r="D83" s="6" t="str">
        <f>адреса!$K$81</f>
        <v>ФИО-2-26</v>
      </c>
      <c r="E83" s="6">
        <v>3912.42</v>
      </c>
      <c r="F83" s="6">
        <v>1402.45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/>
      <c r="M83" s="6">
        <v>100</v>
      </c>
      <c r="N83" s="6">
        <v>50</v>
      </c>
      <c r="O83" s="6">
        <v>0</v>
      </c>
      <c r="P83" s="6">
        <v>0</v>
      </c>
      <c r="Q83" s="6">
        <v>403.76</v>
      </c>
      <c r="R83" s="6">
        <v>0</v>
      </c>
      <c r="S83" s="6">
        <v>0</v>
      </c>
      <c r="T83" s="6">
        <v>0</v>
      </c>
      <c r="U83" s="6"/>
      <c r="V83" s="6">
        <v>1956.21</v>
      </c>
      <c r="W83" s="6">
        <v>0</v>
      </c>
      <c r="X83" s="6">
        <v>5868.63</v>
      </c>
      <c r="Y83" s="513">
        <f>IF(A83&lt;&gt;"",IF(A83=мар17!A83,0,1),IF(AND(B83=мар17!B83,C83=мар17!C83),0,1))</f>
        <v>0</v>
      </c>
      <c r="Z83" s="70" t="str">
        <f t="shared" si="14"/>
        <v>ул. Вторая д.2</v>
      </c>
      <c r="AA83" s="504">
        <f>IF($B83&lt;&gt;"",MAX(AA$7:AA82)+1,0)</f>
        <v>75</v>
      </c>
      <c r="AB83" s="502">
        <f t="shared" si="13"/>
        <v>83</v>
      </c>
      <c r="AC83" s="504">
        <f>1</f>
        <v>1</v>
      </c>
      <c r="AD83" s="103">
        <f t="shared" si="15"/>
        <v>1402.45</v>
      </c>
      <c r="AE83" s="103">
        <f t="shared" si="16"/>
        <v>0</v>
      </c>
      <c r="AF83" s="103">
        <f t="shared" si="17"/>
        <v>553.76</v>
      </c>
      <c r="AG83" s="3"/>
    </row>
    <row r="84" spans="2:33" ht="13.2" x14ac:dyDescent="0.25">
      <c r="B84" s="1" t="str">
        <f>адреса!$G$82</f>
        <v>кв.27</v>
      </c>
      <c r="C84" s="522">
        <f>адреса!$I$82</f>
        <v>20000027</v>
      </c>
      <c r="D84" s="6" t="str">
        <f>адреса!$K$82</f>
        <v>ФИО-2-27</v>
      </c>
      <c r="E84" s="6">
        <v>3237.28</v>
      </c>
      <c r="F84" s="6">
        <v>1140.3399999999999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/>
      <c r="M84" s="6">
        <v>100</v>
      </c>
      <c r="N84" s="6">
        <v>50</v>
      </c>
      <c r="O84" s="6">
        <v>0</v>
      </c>
      <c r="P84" s="6">
        <v>0</v>
      </c>
      <c r="Q84" s="6">
        <v>328.3</v>
      </c>
      <c r="R84" s="6">
        <v>0</v>
      </c>
      <c r="S84" s="6">
        <v>0</v>
      </c>
      <c r="T84" s="6">
        <v>0</v>
      </c>
      <c r="U84" s="6"/>
      <c r="V84" s="6">
        <v>1618.64</v>
      </c>
      <c r="W84" s="6">
        <v>0</v>
      </c>
      <c r="X84" s="6">
        <v>4855.92</v>
      </c>
      <c r="Y84" s="513">
        <f>IF(A84&lt;&gt;"",IF(A84=мар17!A84,0,1),IF(AND(B84=мар17!B84,C84=мар17!C84),0,1))</f>
        <v>0</v>
      </c>
      <c r="Z84" s="70" t="str">
        <f t="shared" si="14"/>
        <v>ул. Вторая д.2</v>
      </c>
      <c r="AA84" s="504">
        <f>IF($B84&lt;&gt;"",MAX(AA$7:AA83)+1,0)</f>
        <v>76</v>
      </c>
      <c r="AB84" s="502">
        <f t="shared" si="13"/>
        <v>84</v>
      </c>
      <c r="AC84" s="504">
        <f>1</f>
        <v>1</v>
      </c>
      <c r="AD84" s="103">
        <f t="shared" si="15"/>
        <v>1140.3399999999999</v>
      </c>
      <c r="AE84" s="103">
        <f t="shared" si="16"/>
        <v>0</v>
      </c>
      <c r="AF84" s="103">
        <f t="shared" si="17"/>
        <v>478.30000000000018</v>
      </c>
      <c r="AG84" s="3"/>
    </row>
    <row r="85" spans="2:33" ht="13.2" x14ac:dyDescent="0.25">
      <c r="B85" s="1" t="str">
        <f>адреса!$G$83</f>
        <v>кв.28</v>
      </c>
      <c r="C85" s="522">
        <f>адреса!$I$83</f>
        <v>20000028</v>
      </c>
      <c r="D85" s="6" t="str">
        <f>адреса!$K$83</f>
        <v>ФИО-2-28</v>
      </c>
      <c r="E85" s="6">
        <v>7068.9</v>
      </c>
      <c r="F85" s="6">
        <v>2627.89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/>
      <c r="M85" s="6">
        <v>100</v>
      </c>
      <c r="N85" s="6">
        <v>50</v>
      </c>
      <c r="O85" s="6">
        <v>0</v>
      </c>
      <c r="P85" s="6">
        <v>0</v>
      </c>
      <c r="Q85" s="6">
        <v>756.56</v>
      </c>
      <c r="R85" s="6">
        <v>0</v>
      </c>
      <c r="S85" s="6">
        <v>0</v>
      </c>
      <c r="T85" s="6">
        <v>0</v>
      </c>
      <c r="U85" s="6"/>
      <c r="V85" s="6">
        <v>3534.45</v>
      </c>
      <c r="W85" s="6">
        <v>0</v>
      </c>
      <c r="X85" s="6">
        <v>10603.35</v>
      </c>
      <c r="Y85" s="513">
        <f>IF(A85&lt;&gt;"",IF(A85=мар17!A85,0,1),IF(AND(B85=мар17!B85,C85=мар17!C85),0,1))</f>
        <v>0</v>
      </c>
      <c r="Z85" s="70" t="str">
        <f t="shared" si="14"/>
        <v>ул. Вторая д.2</v>
      </c>
      <c r="AA85" s="504">
        <f>IF($B85&lt;&gt;"",MAX(AA$7:AA84)+1,0)</f>
        <v>77</v>
      </c>
      <c r="AB85" s="502">
        <f t="shared" si="13"/>
        <v>85</v>
      </c>
      <c r="AC85" s="504">
        <f>1</f>
        <v>1</v>
      </c>
      <c r="AD85" s="103">
        <f t="shared" si="15"/>
        <v>2627.89</v>
      </c>
      <c r="AE85" s="103">
        <f t="shared" si="16"/>
        <v>0</v>
      </c>
      <c r="AF85" s="103">
        <f t="shared" si="17"/>
        <v>906.56</v>
      </c>
      <c r="AG85" s="3"/>
    </row>
    <row r="86" spans="2:33" ht="13.2" x14ac:dyDescent="0.25">
      <c r="B86" s="1" t="str">
        <f>адреса!$G$84</f>
        <v>кв.29</v>
      </c>
      <c r="C86" s="522">
        <f>адреса!$I$84</f>
        <v>20000029</v>
      </c>
      <c r="D86" s="6" t="str">
        <f>адреса!$K$84</f>
        <v>ФИО-2-29</v>
      </c>
      <c r="E86" s="6">
        <v>4982.12</v>
      </c>
      <c r="F86" s="6">
        <v>1817.74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6"/>
      <c r="M86" s="6">
        <v>100</v>
      </c>
      <c r="N86" s="6">
        <v>50</v>
      </c>
      <c r="O86" s="6">
        <v>0</v>
      </c>
      <c r="P86" s="6">
        <v>0</v>
      </c>
      <c r="Q86" s="6">
        <v>523.32000000000005</v>
      </c>
      <c r="R86" s="6">
        <v>0</v>
      </c>
      <c r="S86" s="6">
        <v>0</v>
      </c>
      <c r="T86" s="6">
        <v>0</v>
      </c>
      <c r="U86" s="6"/>
      <c r="V86" s="6">
        <v>2491.06</v>
      </c>
      <c r="W86" s="6">
        <v>0</v>
      </c>
      <c r="X86" s="6">
        <v>7473.18</v>
      </c>
      <c r="Y86" s="513">
        <f>IF(A86&lt;&gt;"",IF(A86=мар17!A86,0,1),IF(AND(B86=мар17!B86,C86=мар17!C86),0,1))</f>
        <v>0</v>
      </c>
      <c r="Z86" s="70" t="str">
        <f t="shared" si="14"/>
        <v>ул. Вторая д.2</v>
      </c>
      <c r="AA86" s="504">
        <f>IF($B86&lt;&gt;"",MAX(AA$7:AA85)+1,0)</f>
        <v>78</v>
      </c>
      <c r="AB86" s="502">
        <f t="shared" si="13"/>
        <v>86</v>
      </c>
      <c r="AC86" s="504">
        <f>1</f>
        <v>1</v>
      </c>
      <c r="AD86" s="103">
        <f t="shared" si="15"/>
        <v>1817.74</v>
      </c>
      <c r="AE86" s="103">
        <f t="shared" si="16"/>
        <v>0</v>
      </c>
      <c r="AF86" s="103">
        <f t="shared" si="17"/>
        <v>673.31999999999994</v>
      </c>
      <c r="AG86" s="3"/>
    </row>
    <row r="87" spans="2:33" ht="13.2" x14ac:dyDescent="0.25">
      <c r="B87" s="1" t="str">
        <f>адреса!$G$85</f>
        <v>кв.30</v>
      </c>
      <c r="C87" s="522">
        <f>адреса!$I$85</f>
        <v>20000030</v>
      </c>
      <c r="D87" s="6" t="str">
        <f>адреса!$K$85</f>
        <v>ФИО-2-30</v>
      </c>
      <c r="E87" s="6">
        <v>4306.9799999999996</v>
      </c>
      <c r="F87" s="6">
        <v>1555.63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/>
      <c r="M87" s="6">
        <v>100</v>
      </c>
      <c r="N87" s="6">
        <v>50</v>
      </c>
      <c r="O87" s="6">
        <v>0</v>
      </c>
      <c r="P87" s="6">
        <v>0</v>
      </c>
      <c r="Q87" s="6">
        <v>447.86</v>
      </c>
      <c r="R87" s="6">
        <v>0</v>
      </c>
      <c r="S87" s="6">
        <v>0</v>
      </c>
      <c r="T87" s="6">
        <v>0</v>
      </c>
      <c r="U87" s="6"/>
      <c r="V87" s="6">
        <v>2153.4899999999998</v>
      </c>
      <c r="W87" s="6">
        <v>0</v>
      </c>
      <c r="X87" s="6">
        <v>6460.47</v>
      </c>
      <c r="Y87" s="513">
        <f>IF(A87&lt;&gt;"",IF(A87=мар17!A87,0,1),IF(AND(B87=мар17!B87,C87=мар17!C87),0,1))</f>
        <v>0</v>
      </c>
      <c r="Z87" s="70" t="str">
        <f t="shared" si="14"/>
        <v>ул. Вторая д.2</v>
      </c>
      <c r="AA87" s="504">
        <f>IF($B87&lt;&gt;"",MAX(AA$7:AA86)+1,0)</f>
        <v>79</v>
      </c>
      <c r="AB87" s="502">
        <f t="shared" si="13"/>
        <v>87</v>
      </c>
      <c r="AC87" s="504">
        <f>1</f>
        <v>1</v>
      </c>
      <c r="AD87" s="103">
        <f t="shared" si="15"/>
        <v>1555.63</v>
      </c>
      <c r="AE87" s="103">
        <f t="shared" si="16"/>
        <v>0</v>
      </c>
      <c r="AF87" s="103">
        <f t="shared" si="17"/>
        <v>597.85999999999967</v>
      </c>
      <c r="AG87" s="3"/>
    </row>
    <row r="88" spans="2:33" ht="13.2" x14ac:dyDescent="0.25">
      <c r="B88" s="1" t="str">
        <f>адреса!$G$86</f>
        <v>кв.31</v>
      </c>
      <c r="C88" s="522">
        <f>адреса!$I$86</f>
        <v>20000031</v>
      </c>
      <c r="D88" s="6" t="str">
        <f>адреса!$K$86</f>
        <v>ФИО-2-31</v>
      </c>
      <c r="E88" s="6">
        <v>2909.13</v>
      </c>
      <c r="F88" s="6">
        <v>1382.02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/>
      <c r="M88" s="6">
        <v>-13.33</v>
      </c>
      <c r="N88" s="6">
        <v>50</v>
      </c>
      <c r="O88" s="6">
        <v>0</v>
      </c>
      <c r="P88" s="6">
        <v>0</v>
      </c>
      <c r="Q88" s="6">
        <v>397.88</v>
      </c>
      <c r="R88" s="6">
        <v>0</v>
      </c>
      <c r="S88" s="6">
        <v>0</v>
      </c>
      <c r="T88" s="6">
        <v>0</v>
      </c>
      <c r="U88" s="6"/>
      <c r="V88" s="6">
        <v>1816.57</v>
      </c>
      <c r="W88" s="6">
        <v>1829.9</v>
      </c>
      <c r="X88" s="6">
        <v>2895.8</v>
      </c>
      <c r="Y88" s="513">
        <f>IF(A88&lt;&gt;"",IF(A88=мар17!A88,0,1),IF(AND(B88=мар17!B88,C88=мар17!C88),0,1))</f>
        <v>0</v>
      </c>
      <c r="Z88" s="70" t="str">
        <f t="shared" si="14"/>
        <v>ул. Вторая д.2</v>
      </c>
      <c r="AA88" s="504">
        <f>IF($B88&lt;&gt;"",MAX(AA$7:AA87)+1,0)</f>
        <v>80</v>
      </c>
      <c r="AB88" s="502">
        <f t="shared" si="13"/>
        <v>88</v>
      </c>
      <c r="AC88" s="504">
        <f>1</f>
        <v>1</v>
      </c>
      <c r="AD88" s="103">
        <f t="shared" si="15"/>
        <v>1382.02</v>
      </c>
      <c r="AE88" s="103">
        <f t="shared" si="16"/>
        <v>0</v>
      </c>
      <c r="AF88" s="103">
        <f t="shared" si="17"/>
        <v>434.54999999999995</v>
      </c>
      <c r="AG88" s="3"/>
    </row>
    <row r="89" spans="2:33" ht="13.2" x14ac:dyDescent="0.25">
      <c r="B89" s="1" t="str">
        <f>адреса!$G$87</f>
        <v>кв.32</v>
      </c>
      <c r="C89" s="522">
        <f>адреса!$I$87</f>
        <v>20000032</v>
      </c>
      <c r="D89" s="6" t="str">
        <f>адреса!$K$87</f>
        <v>ФИО-2-32</v>
      </c>
      <c r="E89" s="6">
        <v>4885.66</v>
      </c>
      <c r="F89" s="6">
        <v>1780.29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/>
      <c r="M89" s="6">
        <v>100</v>
      </c>
      <c r="N89" s="6">
        <v>50</v>
      </c>
      <c r="O89" s="6">
        <v>0</v>
      </c>
      <c r="P89" s="6">
        <v>0</v>
      </c>
      <c r="Q89" s="6">
        <v>512.54</v>
      </c>
      <c r="R89" s="6">
        <v>0</v>
      </c>
      <c r="S89" s="6">
        <v>0</v>
      </c>
      <c r="T89" s="6">
        <v>0</v>
      </c>
      <c r="U89" s="6"/>
      <c r="V89" s="6">
        <v>2442.83</v>
      </c>
      <c r="W89" s="6">
        <v>0</v>
      </c>
      <c r="X89" s="6">
        <v>7328.49</v>
      </c>
      <c r="Y89" s="513">
        <f>IF(A89&lt;&gt;"",IF(A89=мар17!A89,0,1),IF(AND(B89=мар17!B89,C89=мар17!C89),0,1))</f>
        <v>0</v>
      </c>
      <c r="Z89" s="70" t="str">
        <f t="shared" si="14"/>
        <v>ул. Вторая д.2</v>
      </c>
      <c r="AA89" s="504">
        <f>IF($B89&lt;&gt;"",MAX(AA$7:AA88)+1,0)</f>
        <v>81</v>
      </c>
      <c r="AB89" s="502">
        <f t="shared" si="13"/>
        <v>89</v>
      </c>
      <c r="AC89" s="504">
        <f>1</f>
        <v>1</v>
      </c>
      <c r="AD89" s="103">
        <f t="shared" si="15"/>
        <v>1780.29</v>
      </c>
      <c r="AE89" s="103">
        <f t="shared" si="16"/>
        <v>0</v>
      </c>
      <c r="AF89" s="103">
        <f t="shared" si="17"/>
        <v>662.54</v>
      </c>
      <c r="AG89" s="3"/>
    </row>
    <row r="90" spans="2:33" ht="13.2" x14ac:dyDescent="0.25">
      <c r="B90" s="1" t="str">
        <f>адреса!$G$88</f>
        <v>кв.33</v>
      </c>
      <c r="C90" s="522">
        <f>адреса!$I$88</f>
        <v>20000033</v>
      </c>
      <c r="D90" s="6" t="str">
        <f>адреса!$K$88</f>
        <v>ФИО-2-33</v>
      </c>
      <c r="E90" s="6">
        <v>4920.74</v>
      </c>
      <c r="F90" s="6">
        <v>1793.91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/>
      <c r="M90" s="6">
        <v>100</v>
      </c>
      <c r="N90" s="6">
        <v>50</v>
      </c>
      <c r="O90" s="6">
        <v>0</v>
      </c>
      <c r="P90" s="6">
        <v>0</v>
      </c>
      <c r="Q90" s="6">
        <v>516.46</v>
      </c>
      <c r="R90" s="6">
        <v>0</v>
      </c>
      <c r="S90" s="6">
        <v>0</v>
      </c>
      <c r="T90" s="6">
        <v>0</v>
      </c>
      <c r="U90" s="6"/>
      <c r="V90" s="6">
        <v>2460.37</v>
      </c>
      <c r="W90" s="6">
        <v>0</v>
      </c>
      <c r="X90" s="6">
        <v>7381.11</v>
      </c>
      <c r="Y90" s="513">
        <f>IF(A90&lt;&gt;"",IF(A90=мар17!A90,0,1),IF(AND(B90=мар17!B90,C90=мар17!C90),0,1))</f>
        <v>0</v>
      </c>
      <c r="Z90" s="70" t="str">
        <f t="shared" si="14"/>
        <v>ул. Вторая д.2</v>
      </c>
      <c r="AA90" s="504">
        <f>IF($B90&lt;&gt;"",MAX(AA$7:AA89)+1,0)</f>
        <v>82</v>
      </c>
      <c r="AB90" s="502">
        <f t="shared" si="13"/>
        <v>90</v>
      </c>
      <c r="AC90" s="504">
        <f>1</f>
        <v>1</v>
      </c>
      <c r="AD90" s="103">
        <f t="shared" si="15"/>
        <v>1793.91</v>
      </c>
      <c r="AE90" s="103">
        <f t="shared" si="16"/>
        <v>0</v>
      </c>
      <c r="AF90" s="103">
        <f t="shared" si="17"/>
        <v>666.45999999999981</v>
      </c>
      <c r="AG90" s="3"/>
    </row>
    <row r="91" spans="2:33" ht="13.2" x14ac:dyDescent="0.25">
      <c r="B91" s="1" t="str">
        <f>адреса!$G$89</f>
        <v>кв.34</v>
      </c>
      <c r="C91" s="522">
        <f>адреса!$I$89</f>
        <v>20000034</v>
      </c>
      <c r="D91" s="6" t="str">
        <f>адреса!$K$89</f>
        <v>ФИО-2-34</v>
      </c>
      <c r="E91" s="6">
        <v>3859.8</v>
      </c>
      <c r="F91" s="6">
        <v>1382.02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/>
      <c r="M91" s="6">
        <v>100</v>
      </c>
      <c r="N91" s="6">
        <v>50</v>
      </c>
      <c r="O91" s="6">
        <v>0</v>
      </c>
      <c r="P91" s="6">
        <v>0</v>
      </c>
      <c r="Q91" s="6">
        <v>397.88</v>
      </c>
      <c r="R91" s="6">
        <v>0</v>
      </c>
      <c r="S91" s="6">
        <v>0</v>
      </c>
      <c r="T91" s="6">
        <v>0</v>
      </c>
      <c r="U91" s="6"/>
      <c r="V91" s="6">
        <v>1929.9</v>
      </c>
      <c r="W91" s="6">
        <v>0</v>
      </c>
      <c r="X91" s="6">
        <v>5789.7</v>
      </c>
      <c r="Y91" s="513">
        <f>IF(A91&lt;&gt;"",IF(A91=мар17!A91,0,1),IF(AND(B91=мар17!B91,C91=мар17!C91),0,1))</f>
        <v>0</v>
      </c>
      <c r="Z91" s="70" t="str">
        <f t="shared" si="14"/>
        <v>ул. Вторая д.2</v>
      </c>
      <c r="AA91" s="504">
        <f>IF($B91&lt;&gt;"",MAX(AA$7:AA90)+1,0)</f>
        <v>83</v>
      </c>
      <c r="AB91" s="502">
        <f t="shared" si="13"/>
        <v>91</v>
      </c>
      <c r="AC91" s="504">
        <f>1</f>
        <v>1</v>
      </c>
      <c r="AD91" s="103">
        <f t="shared" si="15"/>
        <v>1382.02</v>
      </c>
      <c r="AE91" s="103">
        <f t="shared" si="16"/>
        <v>0</v>
      </c>
      <c r="AF91" s="103">
        <f t="shared" si="17"/>
        <v>547.88000000000011</v>
      </c>
      <c r="AG91" s="3"/>
    </row>
    <row r="92" spans="2:33" ht="13.2" x14ac:dyDescent="0.25">
      <c r="B92" s="1" t="str">
        <f>адреса!$G$90</f>
        <v>кв.35</v>
      </c>
      <c r="C92" s="522">
        <f>адреса!$I$90</f>
        <v>20000035</v>
      </c>
      <c r="D92" s="6" t="str">
        <f>адреса!$K$90</f>
        <v>ФИО-2-35</v>
      </c>
      <c r="E92" s="6">
        <v>3903.64</v>
      </c>
      <c r="F92" s="6">
        <v>1399.04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/>
      <c r="M92" s="6">
        <v>100</v>
      </c>
      <c r="N92" s="6">
        <v>50</v>
      </c>
      <c r="O92" s="6">
        <v>0</v>
      </c>
      <c r="P92" s="6">
        <v>0</v>
      </c>
      <c r="Q92" s="6">
        <v>402.78</v>
      </c>
      <c r="R92" s="6">
        <v>0</v>
      </c>
      <c r="S92" s="6">
        <v>0</v>
      </c>
      <c r="T92" s="6">
        <v>0</v>
      </c>
      <c r="U92" s="6"/>
      <c r="V92" s="6">
        <v>1951.82</v>
      </c>
      <c r="W92" s="6">
        <v>0</v>
      </c>
      <c r="X92" s="6">
        <v>5855.46</v>
      </c>
      <c r="Y92" s="513">
        <f>IF(A92&lt;&gt;"",IF(A92=мар17!A92,0,1),IF(AND(B92=мар17!B92,C92=мар17!C92),0,1))</f>
        <v>0</v>
      </c>
      <c r="Z92" s="70" t="str">
        <f t="shared" si="14"/>
        <v>ул. Вторая д.2</v>
      </c>
      <c r="AA92" s="504">
        <f>IF($B92&lt;&gt;"",MAX(AA$7:AA91)+1,0)</f>
        <v>84</v>
      </c>
      <c r="AB92" s="502">
        <f t="shared" si="13"/>
        <v>92</v>
      </c>
      <c r="AC92" s="504">
        <f>1</f>
        <v>1</v>
      </c>
      <c r="AD92" s="103">
        <f t="shared" si="15"/>
        <v>1399.04</v>
      </c>
      <c r="AE92" s="103">
        <f t="shared" si="16"/>
        <v>0</v>
      </c>
      <c r="AF92" s="103">
        <f t="shared" si="17"/>
        <v>552.78</v>
      </c>
      <c r="AG92" s="3"/>
    </row>
    <row r="93" spans="2:33" ht="13.2" x14ac:dyDescent="0.25">
      <c r="B93" s="1" t="str">
        <f>адреса!$G$91</f>
        <v>кв.36</v>
      </c>
      <c r="C93" s="522">
        <f>адреса!$I$91</f>
        <v>20000036</v>
      </c>
      <c r="D93" s="6" t="str">
        <f>адреса!$K$91</f>
        <v>ФИО-2-36</v>
      </c>
      <c r="E93" s="6">
        <v>1943.55</v>
      </c>
      <c r="F93" s="6">
        <v>975.08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/>
      <c r="M93" s="6">
        <v>0</v>
      </c>
      <c r="N93" s="6">
        <v>50</v>
      </c>
      <c r="O93" s="6">
        <v>0</v>
      </c>
      <c r="P93" s="6">
        <v>0</v>
      </c>
      <c r="Q93" s="6">
        <v>330.26</v>
      </c>
      <c r="R93" s="6">
        <v>0</v>
      </c>
      <c r="S93" s="6">
        <v>0</v>
      </c>
      <c r="T93" s="6">
        <v>0</v>
      </c>
      <c r="U93" s="6"/>
      <c r="V93" s="6">
        <v>1355.34</v>
      </c>
      <c r="W93" s="6">
        <v>1943.55</v>
      </c>
      <c r="X93" s="6">
        <v>1355.34</v>
      </c>
      <c r="Y93" s="513">
        <f>IF(A93&lt;&gt;"",IF(A93=мар17!A93,0,1),IF(AND(B93=мар17!B93,C93=мар17!C93),0,1))</f>
        <v>0</v>
      </c>
      <c r="Z93" s="70" t="str">
        <f t="shared" si="14"/>
        <v>ул. Вторая д.2</v>
      </c>
      <c r="AA93" s="504">
        <f>IF($B93&lt;&gt;"",MAX(AA$7:AA92)+1,0)</f>
        <v>85</v>
      </c>
      <c r="AB93" s="502">
        <f t="shared" si="13"/>
        <v>93</v>
      </c>
      <c r="AC93" s="504">
        <f>1</f>
        <v>1</v>
      </c>
      <c r="AD93" s="103">
        <f t="shared" si="15"/>
        <v>975.08</v>
      </c>
      <c r="AE93" s="103">
        <f t="shared" si="16"/>
        <v>0</v>
      </c>
      <c r="AF93" s="103">
        <f t="shared" si="17"/>
        <v>380.25999999999988</v>
      </c>
      <c r="AG93" s="3"/>
    </row>
    <row r="94" spans="2:33" ht="13.2" x14ac:dyDescent="0.25">
      <c r="B94" s="1" t="str">
        <f>адреса!$G$92</f>
        <v>кв.37</v>
      </c>
      <c r="C94" s="522">
        <f>адреса!$I$92</f>
        <v>20000037</v>
      </c>
      <c r="D94" s="6" t="str">
        <f>адреса!$K$92</f>
        <v>ФИО-2-37</v>
      </c>
      <c r="E94" s="6">
        <v>7112.74</v>
      </c>
      <c r="F94" s="6">
        <v>2644.91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/>
      <c r="M94" s="6">
        <v>100</v>
      </c>
      <c r="N94" s="6">
        <v>50</v>
      </c>
      <c r="O94" s="6">
        <v>0</v>
      </c>
      <c r="P94" s="6">
        <v>0</v>
      </c>
      <c r="Q94" s="6">
        <v>761.46</v>
      </c>
      <c r="R94" s="6">
        <v>0</v>
      </c>
      <c r="S94" s="6">
        <v>0</v>
      </c>
      <c r="T94" s="6">
        <v>0</v>
      </c>
      <c r="U94" s="6"/>
      <c r="V94" s="6">
        <v>3556.37</v>
      </c>
      <c r="W94" s="6">
        <v>0</v>
      </c>
      <c r="X94" s="6">
        <v>10669.11</v>
      </c>
      <c r="Y94" s="513">
        <f>IF(A94&lt;&gt;"",IF(A94=мар17!A94,0,1),IF(AND(B94=мар17!B94,C94=мар17!C94),0,1))</f>
        <v>0</v>
      </c>
      <c r="Z94" s="70" t="str">
        <f t="shared" si="14"/>
        <v>ул. Вторая д.2</v>
      </c>
      <c r="AA94" s="504">
        <f>IF($B94&lt;&gt;"",MAX(AA$7:AA93)+1,0)</f>
        <v>86</v>
      </c>
      <c r="AB94" s="502">
        <f t="shared" si="13"/>
        <v>94</v>
      </c>
      <c r="AC94" s="504">
        <f>1</f>
        <v>1</v>
      </c>
      <c r="AD94" s="103">
        <f t="shared" si="15"/>
        <v>2644.91</v>
      </c>
      <c r="AE94" s="103">
        <f t="shared" si="16"/>
        <v>0</v>
      </c>
      <c r="AF94" s="103">
        <f t="shared" si="17"/>
        <v>911.46</v>
      </c>
      <c r="AG94" s="3"/>
    </row>
    <row r="95" spans="2:33" ht="13.2" x14ac:dyDescent="0.25">
      <c r="B95" s="1" t="str">
        <f>адреса!$G$93</f>
        <v>кв.38</v>
      </c>
      <c r="C95" s="522">
        <f>адреса!$I$93</f>
        <v>20000038</v>
      </c>
      <c r="D95" s="6" t="str">
        <f>адреса!$K$93</f>
        <v>ФИО-2-38</v>
      </c>
      <c r="E95" s="6">
        <v>4973.34</v>
      </c>
      <c r="F95" s="6">
        <v>1814.33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/>
      <c r="M95" s="6">
        <v>100</v>
      </c>
      <c r="N95" s="6">
        <v>50</v>
      </c>
      <c r="O95" s="6">
        <v>0</v>
      </c>
      <c r="P95" s="6">
        <v>0</v>
      </c>
      <c r="Q95" s="6">
        <v>522.34</v>
      </c>
      <c r="R95" s="6">
        <v>0</v>
      </c>
      <c r="S95" s="6">
        <v>0</v>
      </c>
      <c r="T95" s="6">
        <v>0</v>
      </c>
      <c r="U95" s="6"/>
      <c r="V95" s="6">
        <v>2486.67</v>
      </c>
      <c r="W95" s="6">
        <v>0</v>
      </c>
      <c r="X95" s="6">
        <v>7460.01</v>
      </c>
      <c r="Y95" s="513">
        <f>IF(A95&lt;&gt;"",IF(A95=мар17!A95,0,1),IF(AND(B95=мар17!B95,C95=мар17!C95),0,1))</f>
        <v>0</v>
      </c>
      <c r="Z95" s="70" t="str">
        <f t="shared" si="14"/>
        <v>ул. Вторая д.2</v>
      </c>
      <c r="AA95" s="504">
        <f>IF($B95&lt;&gt;"",MAX(AA$7:AA94)+1,0)</f>
        <v>87</v>
      </c>
      <c r="AB95" s="502">
        <f t="shared" si="13"/>
        <v>95</v>
      </c>
      <c r="AC95" s="504">
        <f>1</f>
        <v>1</v>
      </c>
      <c r="AD95" s="103">
        <f t="shared" si="15"/>
        <v>1814.33</v>
      </c>
      <c r="AE95" s="103">
        <f t="shared" si="16"/>
        <v>0</v>
      </c>
      <c r="AF95" s="103">
        <f t="shared" si="17"/>
        <v>672.34000000000015</v>
      </c>
      <c r="AG95" s="3"/>
    </row>
    <row r="96" spans="2:33" ht="13.2" x14ac:dyDescent="0.25">
      <c r="B96" s="1" t="str">
        <f>адреса!$G$94</f>
        <v>кв.39</v>
      </c>
      <c r="C96" s="522">
        <f>адреса!$I$94</f>
        <v>20000039</v>
      </c>
      <c r="D96" s="6" t="str">
        <f>адреса!$K$94</f>
        <v>ФИО-2-39</v>
      </c>
      <c r="E96" s="6">
        <v>4306.9799999999996</v>
      </c>
      <c r="F96" s="6">
        <v>1555.63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/>
      <c r="M96" s="6">
        <v>100</v>
      </c>
      <c r="N96" s="6">
        <v>50</v>
      </c>
      <c r="O96" s="6">
        <v>0</v>
      </c>
      <c r="P96" s="6">
        <v>0</v>
      </c>
      <c r="Q96" s="6">
        <v>447.86</v>
      </c>
      <c r="R96" s="6">
        <v>0</v>
      </c>
      <c r="S96" s="6">
        <v>0</v>
      </c>
      <c r="T96" s="6">
        <v>0</v>
      </c>
      <c r="U96" s="6"/>
      <c r="V96" s="6">
        <v>2153.4899999999998</v>
      </c>
      <c r="W96" s="6">
        <v>0</v>
      </c>
      <c r="X96" s="6">
        <v>6460.47</v>
      </c>
      <c r="Y96" s="513">
        <f>IF(A96&lt;&gt;"",IF(A96=мар17!A96,0,1),IF(AND(B96=мар17!B96,C96=мар17!C96),0,1))</f>
        <v>0</v>
      </c>
      <c r="Z96" s="70" t="str">
        <f t="shared" si="14"/>
        <v>ул. Вторая д.2</v>
      </c>
      <c r="AA96" s="504">
        <f>IF($B96&lt;&gt;"",MAX(AA$7:AA95)+1,0)</f>
        <v>88</v>
      </c>
      <c r="AB96" s="502">
        <f t="shared" si="13"/>
        <v>96</v>
      </c>
      <c r="AC96" s="504">
        <f>1</f>
        <v>1</v>
      </c>
      <c r="AD96" s="103">
        <f t="shared" si="15"/>
        <v>1555.63</v>
      </c>
      <c r="AE96" s="103">
        <f t="shared" si="16"/>
        <v>0</v>
      </c>
      <c r="AF96" s="103">
        <f t="shared" si="17"/>
        <v>597.85999999999967</v>
      </c>
      <c r="AG96" s="3"/>
    </row>
    <row r="97" spans="1:33" ht="13.2" x14ac:dyDescent="0.25">
      <c r="B97" s="1" t="str">
        <f>адреса!$G$95</f>
        <v>кв.40</v>
      </c>
      <c r="C97" s="522">
        <f>адреса!$I$95</f>
        <v>20000040</v>
      </c>
      <c r="D97" s="6" t="str">
        <f>адреса!$K$95</f>
        <v>ФИО-2-40</v>
      </c>
      <c r="E97" s="6">
        <v>2822.24</v>
      </c>
      <c r="F97" s="6">
        <v>1388.83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/>
      <c r="M97" s="6">
        <v>100</v>
      </c>
      <c r="N97" s="6">
        <v>50</v>
      </c>
      <c r="O97" s="6">
        <v>0</v>
      </c>
      <c r="P97" s="6">
        <v>0</v>
      </c>
      <c r="Q97" s="6">
        <v>399.84</v>
      </c>
      <c r="R97" s="6">
        <v>0</v>
      </c>
      <c r="S97" s="6">
        <v>0</v>
      </c>
      <c r="T97" s="6">
        <v>0</v>
      </c>
      <c r="U97" s="6"/>
      <c r="V97" s="6">
        <v>1938.67</v>
      </c>
      <c r="W97" s="6">
        <v>0</v>
      </c>
      <c r="X97" s="6">
        <v>4760.91</v>
      </c>
      <c r="Y97" s="513">
        <f>IF(A97&lt;&gt;"",IF(A97=мар17!A97,0,1),IF(AND(B97=мар17!B97,C97=мар17!C97),0,1))</f>
        <v>0</v>
      </c>
      <c r="Z97" s="70" t="str">
        <f t="shared" si="14"/>
        <v>ул. Вторая д.2</v>
      </c>
      <c r="AA97" s="504">
        <f>IF($B97&lt;&gt;"",MAX(AA$7:AA96)+1,0)</f>
        <v>89</v>
      </c>
      <c r="AB97" s="502">
        <f t="shared" si="13"/>
        <v>97</v>
      </c>
      <c r="AC97" s="504">
        <f>1</f>
        <v>1</v>
      </c>
      <c r="AD97" s="103">
        <f t="shared" si="15"/>
        <v>1388.83</v>
      </c>
      <c r="AE97" s="103">
        <f t="shared" si="16"/>
        <v>0</v>
      </c>
      <c r="AF97" s="103">
        <f t="shared" si="17"/>
        <v>549.84000000000015</v>
      </c>
      <c r="AG97" s="3"/>
    </row>
    <row r="98" spans="1:33" ht="13.2" x14ac:dyDescent="0.25">
      <c r="B98" s="1" t="str">
        <f>адреса!$G$96</f>
        <v>кв.41</v>
      </c>
      <c r="C98" s="522">
        <f>адреса!$I$96</f>
        <v>20000041</v>
      </c>
      <c r="D98" s="6" t="str">
        <f>адреса!$K$96</f>
        <v>ФИО-2-41</v>
      </c>
      <c r="E98" s="6">
        <v>4885.66</v>
      </c>
      <c r="F98" s="6">
        <v>1780.29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/>
      <c r="M98" s="6">
        <v>100</v>
      </c>
      <c r="N98" s="6">
        <v>50</v>
      </c>
      <c r="O98" s="6">
        <v>0</v>
      </c>
      <c r="P98" s="6">
        <v>0</v>
      </c>
      <c r="Q98" s="6">
        <v>512.54</v>
      </c>
      <c r="R98" s="6">
        <v>0</v>
      </c>
      <c r="S98" s="6">
        <v>0</v>
      </c>
      <c r="T98" s="6">
        <v>0</v>
      </c>
      <c r="U98" s="6"/>
      <c r="V98" s="6">
        <v>2442.83</v>
      </c>
      <c r="W98" s="6">
        <v>0</v>
      </c>
      <c r="X98" s="6">
        <v>7328.49</v>
      </c>
      <c r="Y98" s="513">
        <f>IF(A98&lt;&gt;"",IF(A98=мар17!A98,0,1),IF(AND(B98=мар17!B98,C98=мар17!C98),0,1))</f>
        <v>0</v>
      </c>
      <c r="Z98" s="70" t="str">
        <f t="shared" si="14"/>
        <v>ул. Вторая д.2</v>
      </c>
      <c r="AA98" s="504">
        <f>IF($B98&lt;&gt;"",MAX(AA$7:AA97)+1,0)</f>
        <v>90</v>
      </c>
      <c r="AB98" s="502">
        <f t="shared" si="13"/>
        <v>98</v>
      </c>
      <c r="AC98" s="504">
        <f>1</f>
        <v>1</v>
      </c>
      <c r="AD98" s="103">
        <f t="shared" si="15"/>
        <v>1780.29</v>
      </c>
      <c r="AE98" s="103">
        <f t="shared" si="16"/>
        <v>0</v>
      </c>
      <c r="AF98" s="103">
        <f t="shared" si="17"/>
        <v>662.54</v>
      </c>
      <c r="AG98" s="3"/>
    </row>
    <row r="99" spans="1:33" ht="13.2" x14ac:dyDescent="0.25">
      <c r="B99" s="1" t="str">
        <f>адреса!$G$97</f>
        <v>кв.42</v>
      </c>
      <c r="C99" s="522">
        <f>адреса!$I$97</f>
        <v>20000042</v>
      </c>
      <c r="D99" s="6" t="str">
        <f>адреса!$K$97</f>
        <v>ФИО-2-42</v>
      </c>
      <c r="E99" s="6">
        <v>4885.66</v>
      </c>
      <c r="F99" s="6">
        <v>1780.29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/>
      <c r="M99" s="6">
        <v>100</v>
      </c>
      <c r="N99" s="6">
        <v>50</v>
      </c>
      <c r="O99" s="6">
        <v>0</v>
      </c>
      <c r="P99" s="6">
        <v>0</v>
      </c>
      <c r="Q99" s="6">
        <v>512.54</v>
      </c>
      <c r="R99" s="6">
        <v>0</v>
      </c>
      <c r="S99" s="6">
        <v>0</v>
      </c>
      <c r="T99" s="6">
        <v>0</v>
      </c>
      <c r="U99" s="6"/>
      <c r="V99" s="6">
        <v>2442.83</v>
      </c>
      <c r="W99" s="6">
        <v>0</v>
      </c>
      <c r="X99" s="6">
        <v>7328.49</v>
      </c>
      <c r="Y99" s="513">
        <f>IF(A99&lt;&gt;"",IF(A99=мар17!A99,0,1),IF(AND(B99=мар17!B99,C99=мар17!C99),0,1))</f>
        <v>0</v>
      </c>
      <c r="Z99" s="70" t="str">
        <f t="shared" si="14"/>
        <v>ул. Вторая д.2</v>
      </c>
      <c r="AA99" s="504">
        <f>IF($B99&lt;&gt;"",MAX(AA$7:AA98)+1,0)</f>
        <v>91</v>
      </c>
      <c r="AB99" s="502">
        <f t="shared" si="13"/>
        <v>99</v>
      </c>
      <c r="AC99" s="504">
        <f>1</f>
        <v>1</v>
      </c>
      <c r="AD99" s="103">
        <f t="shared" si="15"/>
        <v>1780.29</v>
      </c>
      <c r="AE99" s="103">
        <f t="shared" si="16"/>
        <v>0</v>
      </c>
      <c r="AF99" s="103">
        <f t="shared" si="17"/>
        <v>662.54</v>
      </c>
      <c r="AG99" s="3"/>
    </row>
    <row r="100" spans="1:33" ht="13.2" x14ac:dyDescent="0.25">
      <c r="B100" s="1" t="str">
        <f>адреса!$G$98</f>
        <v>кв.43</v>
      </c>
      <c r="C100" s="522">
        <f>адреса!$I$98</f>
        <v>20000043</v>
      </c>
      <c r="D100" s="6" t="str">
        <f>адреса!$K$98</f>
        <v>ФИО-2-43</v>
      </c>
      <c r="E100" s="6">
        <v>3868.58</v>
      </c>
      <c r="F100" s="6">
        <v>1385.43</v>
      </c>
      <c r="G100" s="6">
        <v>0</v>
      </c>
      <c r="H100" s="6">
        <v>0</v>
      </c>
      <c r="I100" s="6">
        <v>0</v>
      </c>
      <c r="J100" s="6">
        <v>0</v>
      </c>
      <c r="K100" s="6">
        <v>0</v>
      </c>
      <c r="L100" s="6"/>
      <c r="M100" s="6">
        <v>100</v>
      </c>
      <c r="N100" s="6">
        <v>50</v>
      </c>
      <c r="O100" s="6">
        <v>0</v>
      </c>
      <c r="P100" s="6">
        <v>0</v>
      </c>
      <c r="Q100" s="6">
        <v>398.86</v>
      </c>
      <c r="R100" s="6">
        <v>0</v>
      </c>
      <c r="S100" s="6">
        <v>0</v>
      </c>
      <c r="T100" s="6">
        <v>0</v>
      </c>
      <c r="U100" s="6"/>
      <c r="V100" s="6">
        <v>1934.29</v>
      </c>
      <c r="W100" s="6">
        <v>0</v>
      </c>
      <c r="X100" s="6">
        <v>5802.87</v>
      </c>
      <c r="Y100" s="513">
        <f>IF(A100&lt;&gt;"",IF(A100=мар17!A100,0,1),IF(AND(B100=мар17!B100,C100=мар17!C100),0,1))</f>
        <v>0</v>
      </c>
      <c r="Z100" s="70" t="str">
        <f t="shared" si="14"/>
        <v>ул. Вторая д.2</v>
      </c>
      <c r="AA100" s="504">
        <f>IF($B100&lt;&gt;"",MAX(AA$7:AA99)+1,0)</f>
        <v>92</v>
      </c>
      <c r="AB100" s="502">
        <f t="shared" si="13"/>
        <v>100</v>
      </c>
      <c r="AC100" s="504">
        <f>1</f>
        <v>1</v>
      </c>
      <c r="AD100" s="103">
        <f t="shared" si="15"/>
        <v>1385.43</v>
      </c>
      <c r="AE100" s="103">
        <f t="shared" si="16"/>
        <v>0</v>
      </c>
      <c r="AF100" s="103">
        <f t="shared" si="17"/>
        <v>548.8599999999999</v>
      </c>
      <c r="AG100" s="3"/>
    </row>
    <row r="101" spans="1:33" ht="13.2" x14ac:dyDescent="0.25">
      <c r="B101" s="1" t="str">
        <f>адреса!$G$99</f>
        <v>кв.44</v>
      </c>
      <c r="C101" s="522">
        <f>адреса!$I$99</f>
        <v>20000044</v>
      </c>
      <c r="D101" s="6" t="str">
        <f>адреса!$K$99</f>
        <v>ФИО-2-44</v>
      </c>
      <c r="E101" s="6">
        <v>3886.12</v>
      </c>
      <c r="F101" s="6">
        <v>1392.24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/>
      <c r="M101" s="6">
        <v>100</v>
      </c>
      <c r="N101" s="6">
        <v>50</v>
      </c>
      <c r="O101" s="6">
        <v>0</v>
      </c>
      <c r="P101" s="6">
        <v>0</v>
      </c>
      <c r="Q101" s="6">
        <v>400.82</v>
      </c>
      <c r="R101" s="6">
        <v>0</v>
      </c>
      <c r="S101" s="6">
        <v>0</v>
      </c>
      <c r="T101" s="6">
        <v>0</v>
      </c>
      <c r="U101" s="6"/>
      <c r="V101" s="6">
        <v>1943.06</v>
      </c>
      <c r="W101" s="6">
        <v>0</v>
      </c>
      <c r="X101" s="6">
        <v>5829.18</v>
      </c>
      <c r="Y101" s="513">
        <f>IF(A101&lt;&gt;"",IF(A101=мар17!A101,0,1),IF(AND(B101=мар17!B101,C101=мар17!C101),0,1))</f>
        <v>0</v>
      </c>
      <c r="Z101" s="70" t="str">
        <f t="shared" si="14"/>
        <v>ул. Вторая д.2</v>
      </c>
      <c r="AA101" s="504">
        <f>IF($B101&lt;&gt;"",MAX(AA$7:AA100)+1,0)</f>
        <v>93</v>
      </c>
      <c r="AB101" s="502">
        <f t="shared" si="13"/>
        <v>101</v>
      </c>
      <c r="AC101" s="504">
        <f>1</f>
        <v>1</v>
      </c>
      <c r="AD101" s="103">
        <f t="shared" si="15"/>
        <v>1392.24</v>
      </c>
      <c r="AE101" s="103">
        <f t="shared" si="16"/>
        <v>0</v>
      </c>
      <c r="AF101" s="103">
        <f t="shared" si="17"/>
        <v>550.81999999999994</v>
      </c>
      <c r="AG101" s="3"/>
    </row>
    <row r="102" spans="1:33" ht="13.2" x14ac:dyDescent="0.25">
      <c r="B102" s="1" t="str">
        <f>адреса!$G$100</f>
        <v>кв.45</v>
      </c>
      <c r="C102" s="522">
        <f>адреса!$I$100</f>
        <v>20000045</v>
      </c>
      <c r="D102" s="6" t="str">
        <f>адреса!$K$100</f>
        <v>ФИО-2-45</v>
      </c>
      <c r="E102" s="6">
        <v>3237.28</v>
      </c>
      <c r="F102" s="6">
        <v>1140.3399999999999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/>
      <c r="M102" s="6">
        <v>100</v>
      </c>
      <c r="N102" s="6">
        <v>50</v>
      </c>
      <c r="O102" s="6">
        <v>0</v>
      </c>
      <c r="P102" s="6">
        <v>0</v>
      </c>
      <c r="Q102" s="6">
        <v>328.3</v>
      </c>
      <c r="R102" s="6">
        <v>0</v>
      </c>
      <c r="S102" s="6">
        <v>0</v>
      </c>
      <c r="T102" s="6">
        <v>0</v>
      </c>
      <c r="U102" s="6"/>
      <c r="V102" s="6">
        <v>1618.64</v>
      </c>
      <c r="W102" s="6">
        <v>0</v>
      </c>
      <c r="X102" s="6">
        <v>4855.92</v>
      </c>
      <c r="Y102" s="513">
        <f>IF(A102&lt;&gt;"",IF(A102=мар17!A102,0,1),IF(AND(B102=мар17!B102,C102=мар17!C102),0,1))</f>
        <v>0</v>
      </c>
      <c r="Z102" s="70" t="str">
        <f t="shared" si="14"/>
        <v>ул. Вторая д.2</v>
      </c>
      <c r="AA102" s="504">
        <f>IF($B102&lt;&gt;"",MAX(AA$7:AA101)+1,0)</f>
        <v>94</v>
      </c>
      <c r="AB102" s="502">
        <f t="shared" si="13"/>
        <v>102</v>
      </c>
      <c r="AC102" s="504">
        <f>1</f>
        <v>1</v>
      </c>
      <c r="AD102" s="103">
        <f t="shared" si="15"/>
        <v>1140.3399999999999</v>
      </c>
      <c r="AE102" s="103">
        <f t="shared" si="16"/>
        <v>0</v>
      </c>
      <c r="AF102" s="103">
        <f t="shared" si="17"/>
        <v>478.30000000000018</v>
      </c>
      <c r="AG102" s="3"/>
    </row>
    <row r="103" spans="1:33" ht="13.2" x14ac:dyDescent="0.25">
      <c r="B103" s="1" t="str">
        <f>адреса!$G$101</f>
        <v>кв.46</v>
      </c>
      <c r="C103" s="522">
        <f>адреса!$I$101</f>
        <v>20000046</v>
      </c>
      <c r="D103" s="6" t="str">
        <f>адреса!$K$101</f>
        <v>ФИО-2-46</v>
      </c>
      <c r="E103" s="6">
        <v>0</v>
      </c>
      <c r="F103" s="6">
        <v>2641.5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/>
      <c r="M103" s="6">
        <v>100</v>
      </c>
      <c r="N103" s="6">
        <v>50</v>
      </c>
      <c r="O103" s="6">
        <v>0</v>
      </c>
      <c r="P103" s="6">
        <v>0</v>
      </c>
      <c r="Q103" s="6">
        <v>760.48</v>
      </c>
      <c r="R103" s="6">
        <v>0</v>
      </c>
      <c r="S103" s="6">
        <v>0</v>
      </c>
      <c r="T103" s="6">
        <v>0</v>
      </c>
      <c r="U103" s="6"/>
      <c r="V103" s="6">
        <v>3551.98</v>
      </c>
      <c r="W103" s="6">
        <v>0</v>
      </c>
      <c r="X103" s="6">
        <v>3551.98</v>
      </c>
      <c r="Y103" s="513">
        <f>IF(A103&lt;&gt;"",IF(A103=мар17!A103,0,1),IF(AND(B103=мар17!B103,C103=мар17!C103),0,1))</f>
        <v>0</v>
      </c>
      <c r="Z103" s="70" t="str">
        <f t="shared" si="14"/>
        <v>ул. Вторая д.2</v>
      </c>
      <c r="AA103" s="504">
        <f>IF($B103&lt;&gt;"",MAX(AA$7:AA102)+1,0)</f>
        <v>95</v>
      </c>
      <c r="AB103" s="502">
        <f t="shared" si="13"/>
        <v>103</v>
      </c>
      <c r="AC103" s="504">
        <f>1</f>
        <v>1</v>
      </c>
      <c r="AD103" s="103">
        <f t="shared" si="15"/>
        <v>2641.5</v>
      </c>
      <c r="AE103" s="103">
        <f t="shared" si="16"/>
        <v>0</v>
      </c>
      <c r="AF103" s="103">
        <f t="shared" si="17"/>
        <v>910.48</v>
      </c>
      <c r="AG103" s="3"/>
    </row>
    <row r="104" spans="1:33" ht="13.2" x14ac:dyDescent="0.25">
      <c r="B104" s="1" t="str">
        <f>адреса!$G$102</f>
        <v>кв.47</v>
      </c>
      <c r="C104" s="522">
        <f>адреса!$I$102</f>
        <v>20000047</v>
      </c>
      <c r="D104" s="6" t="str">
        <f>адреса!$K$102</f>
        <v>ФИО-2-47</v>
      </c>
      <c r="E104" s="6">
        <v>4973.34</v>
      </c>
      <c r="F104" s="6">
        <v>1814.33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/>
      <c r="M104" s="6">
        <v>100</v>
      </c>
      <c r="N104" s="6">
        <v>50</v>
      </c>
      <c r="O104" s="6">
        <v>0</v>
      </c>
      <c r="P104" s="6">
        <v>0</v>
      </c>
      <c r="Q104" s="6">
        <v>522.34</v>
      </c>
      <c r="R104" s="6">
        <v>0</v>
      </c>
      <c r="S104" s="6">
        <v>0</v>
      </c>
      <c r="T104" s="6">
        <v>0</v>
      </c>
      <c r="U104" s="6"/>
      <c r="V104" s="6">
        <v>2486.67</v>
      </c>
      <c r="W104" s="6">
        <v>0</v>
      </c>
      <c r="X104" s="6">
        <v>7460.01</v>
      </c>
      <c r="Y104" s="513">
        <f>IF(A104&lt;&gt;"",IF(A104=мар17!A104,0,1),IF(AND(B104=мар17!B104,C104=мар17!C104),0,1))</f>
        <v>0</v>
      </c>
      <c r="Z104" s="70" t="str">
        <f t="shared" si="14"/>
        <v>ул. Вторая д.2</v>
      </c>
      <c r="AA104" s="504">
        <f>IF($B104&lt;&gt;"",MAX(AA$7:AA103)+1,0)</f>
        <v>96</v>
      </c>
      <c r="AB104" s="502">
        <f t="shared" si="13"/>
        <v>104</v>
      </c>
      <c r="AC104" s="504">
        <f>1</f>
        <v>1</v>
      </c>
      <c r="AD104" s="103">
        <f t="shared" si="15"/>
        <v>1814.33</v>
      </c>
      <c r="AE104" s="103">
        <f t="shared" si="16"/>
        <v>0</v>
      </c>
      <c r="AF104" s="103">
        <f t="shared" si="17"/>
        <v>672.34000000000015</v>
      </c>
      <c r="AG104" s="3"/>
    </row>
    <row r="105" spans="1:33" ht="13.2" x14ac:dyDescent="0.25">
      <c r="B105" s="1" t="str">
        <f>адреса!$G$103</f>
        <v>кв.48</v>
      </c>
      <c r="C105" s="522">
        <f>адреса!$I$103</f>
        <v>20000048</v>
      </c>
      <c r="D105" s="6" t="str">
        <f>адреса!$K$103</f>
        <v>ФИО-2-48</v>
      </c>
      <c r="E105" s="6">
        <v>0</v>
      </c>
      <c r="F105" s="6">
        <v>1555.63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/>
      <c r="M105" s="6">
        <v>100</v>
      </c>
      <c r="N105" s="6">
        <v>50</v>
      </c>
      <c r="O105" s="6">
        <v>0</v>
      </c>
      <c r="P105" s="6">
        <v>0</v>
      </c>
      <c r="Q105" s="6">
        <v>447.86</v>
      </c>
      <c r="R105" s="6">
        <v>0</v>
      </c>
      <c r="S105" s="6">
        <v>0</v>
      </c>
      <c r="T105" s="6">
        <v>0</v>
      </c>
      <c r="U105" s="6"/>
      <c r="V105" s="6">
        <v>2153.4899999999998</v>
      </c>
      <c r="W105" s="6">
        <v>0</v>
      </c>
      <c r="X105" s="6">
        <v>2153.4899999999998</v>
      </c>
      <c r="Y105" s="513">
        <f>IF(A105&lt;&gt;"",IF(A105=мар17!A105,0,1),IF(AND(B105=мар17!B105,C105=мар17!C105),0,1))</f>
        <v>0</v>
      </c>
      <c r="Z105" s="70" t="str">
        <f t="shared" si="14"/>
        <v>ул. Вторая д.2</v>
      </c>
      <c r="AA105" s="504">
        <f>IF($B105&lt;&gt;"",MAX(AA$7:AA104)+1,0)</f>
        <v>97</v>
      </c>
      <c r="AB105" s="502">
        <f t="shared" si="13"/>
        <v>105</v>
      </c>
      <c r="AC105" s="504">
        <f>1</f>
        <v>1</v>
      </c>
      <c r="AD105" s="103">
        <f t="shared" si="15"/>
        <v>1555.63</v>
      </c>
      <c r="AE105" s="103">
        <f t="shared" si="16"/>
        <v>0</v>
      </c>
      <c r="AF105" s="103">
        <f t="shared" si="17"/>
        <v>597.85999999999967</v>
      </c>
      <c r="AG105" s="3"/>
    </row>
    <row r="106" spans="1:33" ht="13.2" x14ac:dyDescent="0.25">
      <c r="A106" s="4" t="str">
        <f>адреса!$E$104</f>
        <v>ул. Третья д.3</v>
      </c>
      <c r="C106" s="522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513">
        <f>IF(A106&lt;&gt;"",IF(A106=мар17!A106,0,1),IF(AND(B106=мар17!B106,C106=мар17!C106),0,1))</f>
        <v>0</v>
      </c>
      <c r="Z106" s="70" t="str">
        <f t="shared" si="14"/>
        <v>ул. Третья д.3</v>
      </c>
      <c r="AA106" s="504">
        <f>IF($B106&lt;&gt;"",MAX(AA$7:AA105)+1,0)</f>
        <v>0</v>
      </c>
      <c r="AB106" s="502">
        <f t="shared" si="13"/>
        <v>106</v>
      </c>
      <c r="AC106" s="504">
        <f>1</f>
        <v>1</v>
      </c>
      <c r="AD106" s="103">
        <f t="shared" si="15"/>
        <v>0</v>
      </c>
      <c r="AE106" s="103">
        <f t="shared" si="16"/>
        <v>0</v>
      </c>
      <c r="AF106" s="103">
        <f t="shared" si="17"/>
        <v>0</v>
      </c>
      <c r="AG106" s="3"/>
    </row>
    <row r="107" spans="1:33" ht="13.2" x14ac:dyDescent="0.25">
      <c r="B107" s="1" t="str">
        <f>адреса!$G$104</f>
        <v>кв.1</v>
      </c>
      <c r="C107" s="522">
        <f>адреса!$I$104</f>
        <v>30000001</v>
      </c>
      <c r="D107" s="6" t="str">
        <f>адреса!$K$104</f>
        <v>ФИО-3-1</v>
      </c>
      <c r="E107" s="6">
        <v>7270.96</v>
      </c>
      <c r="F107" s="6">
        <v>1817.74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/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v>0</v>
      </c>
      <c r="T107" s="6">
        <v>0</v>
      </c>
      <c r="U107" s="6"/>
      <c r="V107" s="6">
        <v>1817.74</v>
      </c>
      <c r="W107" s="6">
        <v>0</v>
      </c>
      <c r="X107" s="6">
        <v>9088.7000000000007</v>
      </c>
      <c r="Y107" s="513">
        <f>IF(A107&lt;&gt;"",IF(A107=мар17!A107,0,1),IF(AND(B107=мар17!B107,C107=мар17!C107),0,1))</f>
        <v>0</v>
      </c>
      <c r="Z107" s="70" t="str">
        <f t="shared" si="14"/>
        <v>ул. Третья д.3</v>
      </c>
      <c r="AA107" s="504">
        <f>IF($B107&lt;&gt;"",MAX(AA$7:AA106)+1,0)</f>
        <v>98</v>
      </c>
      <c r="AB107" s="502">
        <f t="shared" si="13"/>
        <v>107</v>
      </c>
      <c r="AC107" s="504">
        <f>1</f>
        <v>1</v>
      </c>
      <c r="AD107" s="103">
        <f t="shared" si="15"/>
        <v>1817.74</v>
      </c>
      <c r="AE107" s="103">
        <f t="shared" si="16"/>
        <v>0</v>
      </c>
      <c r="AF107" s="103">
        <f t="shared" si="17"/>
        <v>0</v>
      </c>
      <c r="AG107" s="3"/>
    </row>
    <row r="108" spans="1:33" ht="13.2" x14ac:dyDescent="0.25">
      <c r="B108" s="1" t="str">
        <f>адреса!$G$105</f>
        <v>кв.2</v>
      </c>
      <c r="C108" s="522">
        <f>адреса!$I$105</f>
        <v>30000002</v>
      </c>
      <c r="D108" s="6" t="str">
        <f>адреса!$K$105</f>
        <v>ФИО-3-2</v>
      </c>
      <c r="E108" s="6">
        <v>25013.7</v>
      </c>
      <c r="F108" s="6">
        <v>2079.84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/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v>0</v>
      </c>
      <c r="T108" s="6">
        <v>0</v>
      </c>
      <c r="U108" s="6"/>
      <c r="V108" s="6">
        <v>2079.84</v>
      </c>
      <c r="W108" s="6">
        <v>0</v>
      </c>
      <c r="X108" s="6">
        <v>27093.54</v>
      </c>
      <c r="Y108" s="513">
        <f>IF(A108&lt;&gt;"",IF(A108=мар17!A108,0,1),IF(AND(B108=мар17!B108,C108=мар17!C108),0,1))</f>
        <v>0</v>
      </c>
      <c r="Z108" s="70" t="str">
        <f t="shared" si="14"/>
        <v>ул. Третья д.3</v>
      </c>
      <c r="AA108" s="504">
        <f>IF($B108&lt;&gt;"",MAX(AA$7:AA107)+1,0)</f>
        <v>99</v>
      </c>
      <c r="AB108" s="502">
        <f t="shared" si="13"/>
        <v>108</v>
      </c>
      <c r="AC108" s="504">
        <f>1</f>
        <v>1</v>
      </c>
      <c r="AD108" s="103">
        <f t="shared" si="15"/>
        <v>2079.84</v>
      </c>
      <c r="AE108" s="103">
        <f t="shared" si="16"/>
        <v>0</v>
      </c>
      <c r="AF108" s="103">
        <f t="shared" si="17"/>
        <v>0</v>
      </c>
      <c r="AG108" s="3"/>
    </row>
    <row r="109" spans="1:33" ht="13.2" x14ac:dyDescent="0.25">
      <c r="B109" s="1" t="str">
        <f>адреса!$G$106</f>
        <v>кв.3</v>
      </c>
      <c r="C109" s="522">
        <f>адреса!$I$106</f>
        <v>30000003</v>
      </c>
      <c r="D109" s="6" t="str">
        <f>адреса!$K$106</f>
        <v>ФИО-3-3</v>
      </c>
      <c r="E109" s="6">
        <v>33610.89</v>
      </c>
      <c r="F109" s="6">
        <v>2794.68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/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v>0</v>
      </c>
      <c r="T109" s="6">
        <v>0</v>
      </c>
      <c r="U109" s="6"/>
      <c r="V109" s="6">
        <v>2794.68</v>
      </c>
      <c r="W109" s="6">
        <v>0</v>
      </c>
      <c r="X109" s="6">
        <v>36405.57</v>
      </c>
      <c r="Y109" s="513">
        <f>IF(A109&lt;&gt;"",IF(A109=мар17!A109,0,1),IF(AND(B109=мар17!B109,C109=мар17!C109),0,1))</f>
        <v>0</v>
      </c>
      <c r="Z109" s="70" t="str">
        <f t="shared" si="14"/>
        <v>ул. Третья д.3</v>
      </c>
      <c r="AA109" s="504">
        <f>IF($B109&lt;&gt;"",MAX(AA$7:AA108)+1,0)</f>
        <v>100</v>
      </c>
      <c r="AB109" s="502">
        <f t="shared" si="13"/>
        <v>109</v>
      </c>
      <c r="AC109" s="504">
        <f>1</f>
        <v>1</v>
      </c>
      <c r="AD109" s="103">
        <f t="shared" si="15"/>
        <v>2794.68</v>
      </c>
      <c r="AE109" s="103">
        <f t="shared" si="16"/>
        <v>0</v>
      </c>
      <c r="AF109" s="103">
        <f t="shared" si="17"/>
        <v>0</v>
      </c>
      <c r="AG109" s="3"/>
    </row>
    <row r="110" spans="1:33" ht="13.2" x14ac:dyDescent="0.25">
      <c r="B110" s="1" t="str">
        <f>адреса!$G$107</f>
        <v>кв.4</v>
      </c>
      <c r="C110" s="522">
        <f>адреса!$I$107</f>
        <v>30000004</v>
      </c>
      <c r="D110" s="6" t="str">
        <f>адреса!$K$107</f>
        <v>ФИО-3-4</v>
      </c>
      <c r="E110" s="6">
        <v>30253.96</v>
      </c>
      <c r="F110" s="6">
        <v>2515.56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/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0</v>
      </c>
      <c r="T110" s="6">
        <v>0</v>
      </c>
      <c r="U110" s="6"/>
      <c r="V110" s="6">
        <v>2515.56</v>
      </c>
      <c r="W110" s="6">
        <v>0</v>
      </c>
      <c r="X110" s="6">
        <v>32769.519999999997</v>
      </c>
      <c r="Y110" s="513">
        <f>IF(A110&lt;&gt;"",IF(A110=мар17!A110,0,1),IF(AND(B110=мар17!B110,C110=мар17!C110),0,1))</f>
        <v>0</v>
      </c>
      <c r="Z110" s="70" t="str">
        <f t="shared" si="14"/>
        <v>ул. Третья д.3</v>
      </c>
      <c r="AA110" s="504">
        <f>IF($B110&lt;&gt;"",MAX(AA$7:AA109)+1,0)</f>
        <v>101</v>
      </c>
      <c r="AB110" s="502">
        <f t="shared" si="13"/>
        <v>110</v>
      </c>
      <c r="AC110" s="504">
        <f>1</f>
        <v>1</v>
      </c>
      <c r="AD110" s="103">
        <f t="shared" si="15"/>
        <v>2515.56</v>
      </c>
      <c r="AE110" s="103">
        <f t="shared" si="16"/>
        <v>0</v>
      </c>
      <c r="AF110" s="103">
        <f t="shared" si="17"/>
        <v>0</v>
      </c>
      <c r="AG110" s="3"/>
    </row>
    <row r="111" spans="1:33" ht="13.2" x14ac:dyDescent="0.25">
      <c r="B111" s="1" t="str">
        <f>адреса!$G$108</f>
        <v>кв.5</v>
      </c>
      <c r="C111" s="522">
        <f>адреса!$I$108</f>
        <v>30000005</v>
      </c>
      <c r="D111" s="6" t="str">
        <f>адреса!$K$108</f>
        <v>ФИО-3-5</v>
      </c>
      <c r="E111" s="6">
        <v>23202.799999999999</v>
      </c>
      <c r="F111" s="6">
        <v>3223.59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/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v>0</v>
      </c>
      <c r="T111" s="6">
        <v>0</v>
      </c>
      <c r="U111" s="6"/>
      <c r="V111" s="6">
        <v>3223.59</v>
      </c>
      <c r="W111" s="6">
        <v>3000</v>
      </c>
      <c r="X111" s="6">
        <v>23426.39</v>
      </c>
      <c r="Y111" s="513">
        <f>IF(A111&lt;&gt;"",IF(A111=мар17!A111,0,1),IF(AND(B111=мар17!B111,C111=мар17!C111),0,1))</f>
        <v>0</v>
      </c>
      <c r="Z111" s="70" t="str">
        <f t="shared" si="14"/>
        <v>ул. Третья д.3</v>
      </c>
      <c r="AA111" s="504">
        <f>IF($B111&lt;&gt;"",MAX(AA$7:AA110)+1,0)</f>
        <v>102</v>
      </c>
      <c r="AB111" s="502">
        <f t="shared" si="13"/>
        <v>111</v>
      </c>
      <c r="AC111" s="504">
        <f>1</f>
        <v>1</v>
      </c>
      <c r="AD111" s="103">
        <f t="shared" si="15"/>
        <v>3223.59</v>
      </c>
      <c r="AE111" s="103">
        <f t="shared" si="16"/>
        <v>0</v>
      </c>
      <c r="AF111" s="103">
        <f t="shared" si="17"/>
        <v>0</v>
      </c>
      <c r="AG111" s="3"/>
    </row>
    <row r="112" spans="1:33" ht="13.2" x14ac:dyDescent="0.25">
      <c r="B112" s="1" t="str">
        <f>адреса!$G$109</f>
        <v>кв.6</v>
      </c>
      <c r="C112" s="522">
        <f>адреса!$I$109</f>
        <v>30000006</v>
      </c>
      <c r="D112" s="6" t="str">
        <f>адреса!$K$109</f>
        <v>ФИО-3-6</v>
      </c>
      <c r="E112" s="6">
        <v>12416.9</v>
      </c>
      <c r="F112" s="6">
        <v>2069.63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/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v>0</v>
      </c>
      <c r="T112" s="6">
        <v>0</v>
      </c>
      <c r="U112" s="6"/>
      <c r="V112" s="6">
        <v>2069.63</v>
      </c>
      <c r="W112" s="6">
        <v>0</v>
      </c>
      <c r="X112" s="6">
        <v>14486.53</v>
      </c>
      <c r="Y112" s="513">
        <f>IF(A112&lt;&gt;"",IF(A112=мар17!A112,0,1),IF(AND(B112=мар17!B112,C112=мар17!C112),0,1))</f>
        <v>0</v>
      </c>
      <c r="Z112" s="70" t="str">
        <f t="shared" si="14"/>
        <v>ул. Третья д.3</v>
      </c>
      <c r="AA112" s="504">
        <f>IF($B112&lt;&gt;"",MAX(AA$7:AA111)+1,0)</f>
        <v>103</v>
      </c>
      <c r="AB112" s="502">
        <f t="shared" si="13"/>
        <v>112</v>
      </c>
      <c r="AC112" s="504">
        <f>1</f>
        <v>1</v>
      </c>
      <c r="AD112" s="103">
        <f t="shared" si="15"/>
        <v>2069.63</v>
      </c>
      <c r="AE112" s="103">
        <f t="shared" si="16"/>
        <v>0</v>
      </c>
      <c r="AF112" s="103">
        <f t="shared" si="17"/>
        <v>0</v>
      </c>
      <c r="AG112" s="3"/>
    </row>
    <row r="113" spans="2:33" ht="13.2" x14ac:dyDescent="0.25">
      <c r="B113" s="1" t="str">
        <f>адреса!$G$110</f>
        <v>кв.7</v>
      </c>
      <c r="C113" s="522">
        <f>адреса!$I$110</f>
        <v>30000007</v>
      </c>
      <c r="D113" s="6" t="str">
        <f>адреса!$K$110</f>
        <v>ФИО-3-7</v>
      </c>
      <c r="E113" s="6">
        <v>8902.2000000000007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/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  <c r="T113" s="6">
        <v>0</v>
      </c>
      <c r="U113" s="6"/>
      <c r="V113" s="6">
        <v>0</v>
      </c>
      <c r="W113" s="6">
        <v>0</v>
      </c>
      <c r="X113" s="6">
        <v>8902.2000000000007</v>
      </c>
      <c r="Y113" s="513">
        <f>IF(A113&lt;&gt;"",IF(A113=мар17!A113,0,1),IF(AND(B113=мар17!B113,C113=мар17!C113),0,1))</f>
        <v>0</v>
      </c>
      <c r="Z113" s="70" t="str">
        <f t="shared" si="14"/>
        <v>ул. Третья д.3</v>
      </c>
      <c r="AA113" s="504">
        <f>IF($B113&lt;&gt;"",MAX(AA$7:AA112)+1,0)</f>
        <v>104</v>
      </c>
      <c r="AB113" s="502">
        <f t="shared" si="13"/>
        <v>113</v>
      </c>
      <c r="AC113" s="504">
        <f>1</f>
        <v>1</v>
      </c>
      <c r="AD113" s="103">
        <f t="shared" si="15"/>
        <v>0</v>
      </c>
      <c r="AE113" s="103">
        <f t="shared" si="16"/>
        <v>0</v>
      </c>
      <c r="AF113" s="103">
        <f t="shared" si="17"/>
        <v>0</v>
      </c>
      <c r="AG113" s="3"/>
    </row>
    <row r="114" spans="2:33" ht="13.2" x14ac:dyDescent="0.25">
      <c r="B114" s="1" t="str">
        <f>адреса!$G$111</f>
        <v>кв.8</v>
      </c>
      <c r="C114" s="522">
        <f>адреса!$I$111</f>
        <v>30000008</v>
      </c>
      <c r="D114" s="6" t="str">
        <f>адреса!$K$111</f>
        <v>ФИО-3-8</v>
      </c>
      <c r="E114" s="6">
        <v>41266.5</v>
      </c>
      <c r="F114" s="6">
        <v>3431.23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/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v>0</v>
      </c>
      <c r="T114" s="6">
        <v>0</v>
      </c>
      <c r="U114" s="6"/>
      <c r="V114" s="6">
        <v>3431.23</v>
      </c>
      <c r="W114" s="6">
        <v>21000</v>
      </c>
      <c r="X114" s="6">
        <v>23697.73</v>
      </c>
      <c r="Y114" s="513">
        <f>IF(A114&lt;&gt;"",IF(A114=мар17!A114,0,1),IF(AND(B114=мар17!B114,C114=мар17!C114),0,1))</f>
        <v>0</v>
      </c>
      <c r="Z114" s="70" t="str">
        <f t="shared" si="14"/>
        <v>ул. Третья д.3</v>
      </c>
      <c r="AA114" s="504">
        <f>IF($B114&lt;&gt;"",MAX(AA$7:AA113)+1,0)</f>
        <v>105</v>
      </c>
      <c r="AB114" s="502">
        <f t="shared" si="13"/>
        <v>114</v>
      </c>
      <c r="AC114" s="504">
        <f>1</f>
        <v>1</v>
      </c>
      <c r="AD114" s="103">
        <f t="shared" si="15"/>
        <v>3431.23</v>
      </c>
      <c r="AE114" s="103">
        <f t="shared" si="16"/>
        <v>0</v>
      </c>
      <c r="AF114" s="103">
        <f t="shared" si="17"/>
        <v>0</v>
      </c>
      <c r="AG114" s="3"/>
    </row>
    <row r="115" spans="2:33" ht="13.2" x14ac:dyDescent="0.25">
      <c r="B115" s="1" t="str">
        <f>адреса!$G$112</f>
        <v>кв.9</v>
      </c>
      <c r="C115" s="522">
        <f>адреса!$I$112</f>
        <v>30000009</v>
      </c>
      <c r="D115" s="6" t="str">
        <f>адреса!$K$112</f>
        <v>ФИО-3-9</v>
      </c>
      <c r="E115" s="6">
        <v>-1645.76</v>
      </c>
      <c r="F115" s="6">
        <v>3070.41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/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>
        <v>0</v>
      </c>
      <c r="U115" s="6"/>
      <c r="V115" s="6">
        <v>3070.41</v>
      </c>
      <c r="W115" s="6">
        <v>0</v>
      </c>
      <c r="X115" s="6">
        <v>1424.65</v>
      </c>
      <c r="Y115" s="513">
        <f>IF(A115&lt;&gt;"",IF(A115=мар17!A115,0,1),IF(AND(B115=мар17!B115,C115=мар17!C115),0,1))</f>
        <v>0</v>
      </c>
      <c r="Z115" s="70" t="str">
        <f t="shared" si="14"/>
        <v>ул. Третья д.3</v>
      </c>
      <c r="AA115" s="504">
        <f>IF($B115&lt;&gt;"",MAX(AA$7:AA114)+1,0)</f>
        <v>106</v>
      </c>
      <c r="AB115" s="502">
        <f t="shared" si="13"/>
        <v>115</v>
      </c>
      <c r="AC115" s="504">
        <f>1</f>
        <v>1</v>
      </c>
      <c r="AD115" s="103">
        <f t="shared" si="15"/>
        <v>3070.41</v>
      </c>
      <c r="AE115" s="103">
        <f t="shared" si="16"/>
        <v>0</v>
      </c>
      <c r="AF115" s="103">
        <f t="shared" si="17"/>
        <v>0</v>
      </c>
      <c r="AG115" s="3"/>
    </row>
    <row r="116" spans="2:33" ht="13.2" x14ac:dyDescent="0.25">
      <c r="B116" s="1" t="str">
        <f>адреса!$G$113</f>
        <v>кв.10</v>
      </c>
      <c r="C116" s="522">
        <f>адреса!$I$113</f>
        <v>30000010</v>
      </c>
      <c r="D116" s="6" t="str">
        <f>адреса!$K$113</f>
        <v>ФИО-3-10</v>
      </c>
      <c r="E116" s="6">
        <v>27838.52</v>
      </c>
      <c r="F116" s="6">
        <v>2314.7199999999998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/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/>
      <c r="V116" s="6">
        <v>2314.7199999999998</v>
      </c>
      <c r="W116" s="6">
        <v>0</v>
      </c>
      <c r="X116" s="6">
        <v>30153.24</v>
      </c>
      <c r="Y116" s="513">
        <f>IF(A116&lt;&gt;"",IF(A116=мар17!A116,0,1),IF(AND(B116=мар17!B116,C116=мар17!C116),0,1))</f>
        <v>0</v>
      </c>
      <c r="Z116" s="70" t="str">
        <f t="shared" si="14"/>
        <v>ул. Третья д.3</v>
      </c>
      <c r="AA116" s="504">
        <f>IF($B116&lt;&gt;"",MAX(AA$7:AA115)+1,0)</f>
        <v>107</v>
      </c>
      <c r="AB116" s="502">
        <f t="shared" si="13"/>
        <v>116</v>
      </c>
      <c r="AC116" s="504">
        <f>1</f>
        <v>1</v>
      </c>
      <c r="AD116" s="103">
        <f t="shared" si="15"/>
        <v>2314.7199999999998</v>
      </c>
      <c r="AE116" s="103">
        <f t="shared" si="16"/>
        <v>0</v>
      </c>
      <c r="AF116" s="103">
        <f t="shared" si="17"/>
        <v>0</v>
      </c>
      <c r="AG116" s="3"/>
    </row>
    <row r="117" spans="2:33" ht="13.2" x14ac:dyDescent="0.25">
      <c r="B117" s="1" t="str">
        <f>адреса!$G$114</f>
        <v>кв.11</v>
      </c>
      <c r="C117" s="522">
        <f>адреса!$I$114</f>
        <v>30000011</v>
      </c>
      <c r="D117" s="6" t="str">
        <f>адреса!$K$114</f>
        <v>ФИО-3-11</v>
      </c>
      <c r="E117" s="6">
        <v>-3276.98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/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v>0</v>
      </c>
      <c r="T117" s="6">
        <v>0</v>
      </c>
      <c r="U117" s="6"/>
      <c r="V117" s="6">
        <v>0</v>
      </c>
      <c r="W117" s="6">
        <v>0</v>
      </c>
      <c r="X117" s="6">
        <v>-3276.98</v>
      </c>
      <c r="Y117" s="513">
        <f>IF(A117&lt;&gt;"",IF(A117=мар17!A117,0,1),IF(AND(B117=мар17!B117,C117=мар17!C117),0,1))</f>
        <v>0</v>
      </c>
      <c r="Z117" s="70" t="str">
        <f t="shared" si="14"/>
        <v>ул. Третья д.3</v>
      </c>
      <c r="AA117" s="504">
        <f>IF($B117&lt;&gt;"",MAX(AA$7:AA116)+1,0)</f>
        <v>108</v>
      </c>
      <c r="AB117" s="502">
        <f t="shared" si="13"/>
        <v>117</v>
      </c>
      <c r="AC117" s="504">
        <f>1</f>
        <v>1</v>
      </c>
      <c r="AD117" s="103">
        <f t="shared" si="15"/>
        <v>0</v>
      </c>
      <c r="AE117" s="103">
        <f t="shared" si="16"/>
        <v>0</v>
      </c>
      <c r="AF117" s="103">
        <f t="shared" si="17"/>
        <v>0</v>
      </c>
      <c r="AG117" s="3"/>
    </row>
    <row r="118" spans="2:33" ht="13.2" x14ac:dyDescent="0.25">
      <c r="B118" s="1" t="str">
        <f>адреса!$G$115</f>
        <v>кв.12</v>
      </c>
      <c r="C118" s="522">
        <f>адреса!$I$115</f>
        <v>30000012</v>
      </c>
      <c r="D118" s="6" t="str">
        <f>адреса!$K$115</f>
        <v>ФИО-3-12</v>
      </c>
      <c r="E118" s="6">
        <v>42781.26</v>
      </c>
      <c r="F118" s="6">
        <v>3557.18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/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6"/>
      <c r="V118" s="6">
        <v>3557.18</v>
      </c>
      <c r="W118" s="6">
        <v>0</v>
      </c>
      <c r="X118" s="6">
        <v>46338.44</v>
      </c>
      <c r="Y118" s="513">
        <f>IF(A118&lt;&gt;"",IF(A118=мар17!A118,0,1),IF(AND(B118=мар17!B118,C118=мар17!C118),0,1))</f>
        <v>0</v>
      </c>
      <c r="Z118" s="70" t="str">
        <f t="shared" si="14"/>
        <v>ул. Третья д.3</v>
      </c>
      <c r="AA118" s="504">
        <f>IF($B118&lt;&gt;"",MAX(AA$7:AA117)+1,0)</f>
        <v>109</v>
      </c>
      <c r="AB118" s="502">
        <f t="shared" si="13"/>
        <v>118</v>
      </c>
      <c r="AC118" s="504">
        <f>1</f>
        <v>1</v>
      </c>
      <c r="AD118" s="103">
        <f t="shared" si="15"/>
        <v>3557.18</v>
      </c>
      <c r="AE118" s="103">
        <f t="shared" si="16"/>
        <v>0</v>
      </c>
      <c r="AF118" s="103">
        <f t="shared" si="17"/>
        <v>0</v>
      </c>
      <c r="AG118" s="3"/>
    </row>
    <row r="119" spans="2:33" ht="13.2" x14ac:dyDescent="0.25">
      <c r="B119" s="1" t="str">
        <f>адреса!$G$116</f>
        <v>кв.13</v>
      </c>
      <c r="C119" s="522">
        <f>адреса!$I$116</f>
        <v>30000013</v>
      </c>
      <c r="D119" s="6" t="str">
        <f>адреса!$K$116</f>
        <v>ФИО-3-13</v>
      </c>
      <c r="E119" s="6">
        <v>6326.26</v>
      </c>
      <c r="F119" s="6">
        <v>2917.23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/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v>0</v>
      </c>
      <c r="T119" s="6">
        <v>0</v>
      </c>
      <c r="U119" s="6"/>
      <c r="V119" s="6">
        <v>2917.23</v>
      </c>
      <c r="W119" s="6">
        <v>6326.26</v>
      </c>
      <c r="X119" s="6">
        <v>2917.23</v>
      </c>
      <c r="Y119" s="513">
        <f>IF(A119&lt;&gt;"",IF(A119=мар17!A119,0,1),IF(AND(B119=мар17!B119,C119=мар17!C119),0,1))</f>
        <v>0</v>
      </c>
      <c r="Z119" s="70" t="str">
        <f t="shared" si="14"/>
        <v>ул. Третья д.3</v>
      </c>
      <c r="AA119" s="504">
        <f>IF($B119&lt;&gt;"",MAX(AA$7:AA118)+1,0)</f>
        <v>110</v>
      </c>
      <c r="AB119" s="502">
        <f t="shared" si="13"/>
        <v>119</v>
      </c>
      <c r="AC119" s="504">
        <f>1</f>
        <v>1</v>
      </c>
      <c r="AD119" s="103">
        <f t="shared" si="15"/>
        <v>2917.23</v>
      </c>
      <c r="AE119" s="103">
        <f t="shared" si="16"/>
        <v>0</v>
      </c>
      <c r="AF119" s="103">
        <f t="shared" si="17"/>
        <v>0</v>
      </c>
      <c r="AG119" s="3"/>
    </row>
    <row r="120" spans="2:33" ht="13.2" x14ac:dyDescent="0.25">
      <c r="B120" s="1" t="str">
        <f>адреса!$G$117</f>
        <v>кв.14</v>
      </c>
      <c r="C120" s="522">
        <f>адреса!$I$117</f>
        <v>30000014</v>
      </c>
      <c r="D120" s="6" t="str">
        <f>адреса!$K$117</f>
        <v>ФИО-3-14</v>
      </c>
      <c r="E120" s="6">
        <v>0</v>
      </c>
      <c r="F120" s="6">
        <v>2253.4499999999998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/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/>
      <c r="V120" s="6">
        <v>2253.4499999999998</v>
      </c>
      <c r="W120" s="6">
        <v>0</v>
      </c>
      <c r="X120" s="6">
        <v>2253.4499999999998</v>
      </c>
      <c r="Y120" s="513">
        <f>IF(A120&lt;&gt;"",IF(A120=мар17!A120,0,1),IF(AND(B120=мар17!B120,C120=мар17!C120),0,1))</f>
        <v>0</v>
      </c>
      <c r="Z120" s="70" t="str">
        <f t="shared" si="14"/>
        <v>ул. Третья д.3</v>
      </c>
      <c r="AA120" s="504">
        <f>IF($B120&lt;&gt;"",MAX(AA$7:AA119)+1,0)</f>
        <v>111</v>
      </c>
      <c r="AB120" s="502">
        <f t="shared" si="13"/>
        <v>120</v>
      </c>
      <c r="AC120" s="504">
        <f>1</f>
        <v>1</v>
      </c>
      <c r="AD120" s="103">
        <f t="shared" si="15"/>
        <v>2253.4499999999998</v>
      </c>
      <c r="AE120" s="103">
        <f t="shared" si="16"/>
        <v>0</v>
      </c>
      <c r="AF120" s="103">
        <f t="shared" si="17"/>
        <v>0</v>
      </c>
      <c r="AG120" s="3"/>
    </row>
    <row r="121" spans="2:33" ht="13.2" x14ac:dyDescent="0.25">
      <c r="B121" s="1" t="str">
        <f>адреса!$G$118</f>
        <v>кв.15</v>
      </c>
      <c r="C121" s="522">
        <f>адреса!$I$118</f>
        <v>30000015</v>
      </c>
      <c r="D121" s="6" t="str">
        <f>адреса!$K$118</f>
        <v>ФИО-3-15</v>
      </c>
      <c r="E121" s="6">
        <v>5589.36</v>
      </c>
      <c r="F121" s="6">
        <v>2794.68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/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0</v>
      </c>
      <c r="U121" s="6"/>
      <c r="V121" s="6">
        <v>2794.68</v>
      </c>
      <c r="W121" s="6">
        <v>2794.68</v>
      </c>
      <c r="X121" s="6">
        <v>5589.36</v>
      </c>
      <c r="Y121" s="513">
        <f>IF(A121&lt;&gt;"",IF(A121=мар17!A121,0,1),IF(AND(B121=мар17!B121,C121=мар17!C121),0,1))</f>
        <v>0</v>
      </c>
      <c r="Z121" s="70" t="str">
        <f t="shared" si="14"/>
        <v>ул. Третья д.3</v>
      </c>
      <c r="AA121" s="504">
        <f>IF($B121&lt;&gt;"",MAX(AA$7:AA120)+1,0)</f>
        <v>112</v>
      </c>
      <c r="AB121" s="502">
        <f t="shared" si="13"/>
        <v>121</v>
      </c>
      <c r="AC121" s="504">
        <f>1</f>
        <v>1</v>
      </c>
      <c r="AD121" s="103">
        <f t="shared" si="15"/>
        <v>2794.68</v>
      </c>
      <c r="AE121" s="103">
        <f t="shared" si="16"/>
        <v>0</v>
      </c>
      <c r="AF121" s="103">
        <f t="shared" si="17"/>
        <v>0</v>
      </c>
      <c r="AG121" s="3"/>
    </row>
    <row r="122" spans="2:33" ht="13.2" x14ac:dyDescent="0.25">
      <c r="B122" s="1" t="str">
        <f>адреса!$G$119</f>
        <v>кв.16</v>
      </c>
      <c r="C122" s="522">
        <f>адреса!$I$119</f>
        <v>30000016</v>
      </c>
      <c r="D122" s="6" t="str">
        <f>адреса!$K$119</f>
        <v>ФИО-3-16</v>
      </c>
      <c r="E122" s="6">
        <v>42453.760000000002</v>
      </c>
      <c r="F122" s="6">
        <v>3529.95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/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6"/>
      <c r="V122" s="6">
        <v>3529.95</v>
      </c>
      <c r="W122" s="6">
        <v>0</v>
      </c>
      <c r="X122" s="6">
        <v>45983.71</v>
      </c>
      <c r="Y122" s="513">
        <f>IF(A122&lt;&gt;"",IF(A122=мар17!A122,0,1),IF(AND(B122=мар17!B122,C122=мар17!C122),0,1))</f>
        <v>0</v>
      </c>
      <c r="Z122" s="70" t="str">
        <f t="shared" si="14"/>
        <v>ул. Третья д.3</v>
      </c>
      <c r="AA122" s="504">
        <f>IF($B122&lt;&gt;"",MAX(AA$7:AA121)+1,0)</f>
        <v>113</v>
      </c>
      <c r="AB122" s="502">
        <f t="shared" si="13"/>
        <v>122</v>
      </c>
      <c r="AC122" s="504">
        <f>1</f>
        <v>1</v>
      </c>
      <c r="AD122" s="103">
        <f t="shared" si="15"/>
        <v>3529.95</v>
      </c>
      <c r="AE122" s="103">
        <f t="shared" si="16"/>
        <v>0</v>
      </c>
      <c r="AF122" s="103">
        <f t="shared" si="17"/>
        <v>0</v>
      </c>
      <c r="AG122" s="3"/>
    </row>
    <row r="123" spans="2:33" ht="13.2" x14ac:dyDescent="0.25">
      <c r="B123" s="1" t="str">
        <f>адреса!$G$120</f>
        <v>кв.17</v>
      </c>
      <c r="C123" s="522">
        <f>адреса!$I$120</f>
        <v>30000017</v>
      </c>
      <c r="D123" s="6" t="str">
        <f>адреса!$K$120</f>
        <v>ФИО-3-17</v>
      </c>
      <c r="E123" s="6">
        <v>3056.79</v>
      </c>
      <c r="F123" s="6">
        <v>3056.79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/>
      <c r="M123" s="6">
        <v>0</v>
      </c>
      <c r="N123" s="6">
        <v>0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  <c r="T123" s="6">
        <v>0</v>
      </c>
      <c r="U123" s="6"/>
      <c r="V123" s="6">
        <v>3056.79</v>
      </c>
      <c r="W123" s="6">
        <v>3056.79</v>
      </c>
      <c r="X123" s="6">
        <v>3056.79</v>
      </c>
      <c r="Y123" s="513">
        <f>IF(A123&lt;&gt;"",IF(A123=мар17!A123,0,1),IF(AND(B123=мар17!B123,C123=мар17!C123),0,1))</f>
        <v>0</v>
      </c>
      <c r="Z123" s="70" t="str">
        <f t="shared" si="14"/>
        <v>ул. Третья д.3</v>
      </c>
      <c r="AA123" s="504">
        <f>IF($B123&lt;&gt;"",MAX(AA$7:AA122)+1,0)</f>
        <v>114</v>
      </c>
      <c r="AB123" s="502">
        <f t="shared" si="13"/>
        <v>123</v>
      </c>
      <c r="AC123" s="504">
        <f>1</f>
        <v>1</v>
      </c>
      <c r="AD123" s="103">
        <f t="shared" si="15"/>
        <v>3056.79</v>
      </c>
      <c r="AE123" s="103">
        <f t="shared" si="16"/>
        <v>0</v>
      </c>
      <c r="AF123" s="103">
        <f t="shared" si="17"/>
        <v>0</v>
      </c>
      <c r="AG123" s="3"/>
    </row>
    <row r="124" spans="2:33" ht="13.2" x14ac:dyDescent="0.25">
      <c r="B124" s="1" t="str">
        <f>адреса!$G$121</f>
        <v>кв.18</v>
      </c>
      <c r="C124" s="522">
        <f>адреса!$I$121</f>
        <v>30000018</v>
      </c>
      <c r="D124" s="6" t="str">
        <f>адреса!$K$121</f>
        <v>ФИО-3-18</v>
      </c>
      <c r="E124" s="6">
        <v>24931.89</v>
      </c>
      <c r="F124" s="6">
        <v>2073.04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/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/>
      <c r="V124" s="6">
        <v>2073.04</v>
      </c>
      <c r="W124" s="6">
        <v>0</v>
      </c>
      <c r="X124" s="6">
        <v>27004.93</v>
      </c>
      <c r="Y124" s="513">
        <f>IF(A124&lt;&gt;"",IF(A124=мар17!A124,0,1),IF(AND(B124=мар17!B124,C124=мар17!C124),0,1))</f>
        <v>0</v>
      </c>
      <c r="Z124" s="70" t="str">
        <f t="shared" si="14"/>
        <v>ул. Третья д.3</v>
      </c>
      <c r="AA124" s="504">
        <f>IF($B124&lt;&gt;"",MAX(AA$7:AA123)+1,0)</f>
        <v>115</v>
      </c>
      <c r="AB124" s="502">
        <f t="shared" si="13"/>
        <v>124</v>
      </c>
      <c r="AC124" s="504">
        <f>1</f>
        <v>1</v>
      </c>
      <c r="AD124" s="103">
        <f t="shared" si="15"/>
        <v>2073.04</v>
      </c>
      <c r="AE124" s="103">
        <f t="shared" si="16"/>
        <v>0</v>
      </c>
      <c r="AF124" s="103">
        <f t="shared" si="17"/>
        <v>0</v>
      </c>
      <c r="AG124" s="3"/>
    </row>
    <row r="125" spans="2:33" ht="13.2" x14ac:dyDescent="0.25">
      <c r="B125" s="1" t="str">
        <f>адреса!$G$122</f>
        <v>кв.19</v>
      </c>
      <c r="C125" s="522">
        <f>адреса!$I$122</f>
        <v>30000019</v>
      </c>
      <c r="D125" s="6" t="str">
        <f>адреса!$K$122</f>
        <v>ФИО-3-19</v>
      </c>
      <c r="E125" s="6">
        <v>18299.75</v>
      </c>
      <c r="F125" s="6">
        <v>1521.59</v>
      </c>
      <c r="G125" s="6">
        <v>0</v>
      </c>
      <c r="H125" s="6">
        <v>0</v>
      </c>
      <c r="I125" s="6">
        <v>0</v>
      </c>
      <c r="J125" s="6">
        <v>0</v>
      </c>
      <c r="K125" s="6">
        <v>0</v>
      </c>
      <c r="L125" s="6"/>
      <c r="M125" s="6">
        <v>0</v>
      </c>
      <c r="N125" s="6">
        <v>0</v>
      </c>
      <c r="O125" s="6">
        <v>0</v>
      </c>
      <c r="P125" s="6">
        <v>0</v>
      </c>
      <c r="Q125" s="6">
        <v>0</v>
      </c>
      <c r="R125" s="6">
        <v>0</v>
      </c>
      <c r="S125" s="6">
        <v>0</v>
      </c>
      <c r="T125" s="6">
        <v>0</v>
      </c>
      <c r="U125" s="6"/>
      <c r="V125" s="6">
        <v>1521.59</v>
      </c>
      <c r="W125" s="6">
        <v>0</v>
      </c>
      <c r="X125" s="6">
        <v>19821.34</v>
      </c>
      <c r="Y125" s="513">
        <f>IF(A125&lt;&gt;"",IF(A125=мар17!A125,0,1),IF(AND(B125=мар17!B125,C125=мар17!C125),0,1))</f>
        <v>0</v>
      </c>
      <c r="Z125" s="70" t="str">
        <f t="shared" si="14"/>
        <v>ул. Третья д.3</v>
      </c>
      <c r="AA125" s="504">
        <f>IF($B125&lt;&gt;"",MAX(AA$7:AA124)+1,0)</f>
        <v>116</v>
      </c>
      <c r="AB125" s="502">
        <f t="shared" si="13"/>
        <v>125</v>
      </c>
      <c r="AC125" s="504">
        <f>1</f>
        <v>1</v>
      </c>
      <c r="AD125" s="103">
        <f t="shared" si="15"/>
        <v>1521.59</v>
      </c>
      <c r="AE125" s="103">
        <f t="shared" si="16"/>
        <v>0</v>
      </c>
      <c r="AF125" s="103">
        <f t="shared" si="17"/>
        <v>0</v>
      </c>
      <c r="AG125" s="3"/>
    </row>
    <row r="126" spans="2:33" ht="13.2" x14ac:dyDescent="0.25">
      <c r="B126" s="1" t="str">
        <f>адреса!$G$123</f>
        <v>кв.20</v>
      </c>
      <c r="C126" s="522">
        <f>адреса!$I$123</f>
        <v>30000020</v>
      </c>
      <c r="D126" s="6" t="str">
        <f>адреса!$K$123</f>
        <v>ФИО-3-20</v>
      </c>
      <c r="E126" s="6">
        <v>37336.379999999997</v>
      </c>
      <c r="F126" s="6">
        <v>3104.45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/>
      <c r="M126" s="6">
        <v>0</v>
      </c>
      <c r="N126" s="6">
        <v>0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/>
      <c r="V126" s="6">
        <v>3104.45</v>
      </c>
      <c r="W126" s="6">
        <v>0</v>
      </c>
      <c r="X126" s="6">
        <v>40440.83</v>
      </c>
      <c r="Y126" s="513">
        <f>IF(A126&lt;&gt;"",IF(A126=мар17!A126,0,1),IF(AND(B126=мар17!B126,C126=мар17!C126),0,1))</f>
        <v>0</v>
      </c>
      <c r="Z126" s="70" t="str">
        <f t="shared" si="14"/>
        <v>ул. Третья д.3</v>
      </c>
      <c r="AA126" s="504">
        <f>IF($B126&lt;&gt;"",MAX(AA$7:AA125)+1,0)</f>
        <v>117</v>
      </c>
      <c r="AB126" s="502">
        <f t="shared" si="13"/>
        <v>126</v>
      </c>
      <c r="AC126" s="504">
        <f>1</f>
        <v>1</v>
      </c>
      <c r="AD126" s="103">
        <f t="shared" si="15"/>
        <v>3104.45</v>
      </c>
      <c r="AE126" s="103">
        <f t="shared" si="16"/>
        <v>0</v>
      </c>
      <c r="AF126" s="103">
        <f t="shared" si="17"/>
        <v>0</v>
      </c>
      <c r="AG126" s="3"/>
    </row>
    <row r="127" spans="2:33" ht="13.2" x14ac:dyDescent="0.25">
      <c r="B127" s="1" t="str">
        <f>адреса!$G$124</f>
        <v>кв.21</v>
      </c>
      <c r="C127" s="522">
        <f>адреса!$I$124</f>
        <v>30000021</v>
      </c>
      <c r="D127" s="6" t="str">
        <f>адреса!$K$124</f>
        <v>ФИО-3-21</v>
      </c>
      <c r="E127" s="6">
        <v>6935.8</v>
      </c>
      <c r="F127" s="6">
        <v>1739.44</v>
      </c>
      <c r="G127" s="6">
        <v>0</v>
      </c>
      <c r="H127" s="6">
        <v>0</v>
      </c>
      <c r="I127" s="6">
        <v>0</v>
      </c>
      <c r="J127" s="6">
        <v>0</v>
      </c>
      <c r="K127" s="6">
        <v>0</v>
      </c>
      <c r="L127" s="6"/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>
        <v>0</v>
      </c>
      <c r="S127" s="6">
        <v>0</v>
      </c>
      <c r="T127" s="6">
        <v>0</v>
      </c>
      <c r="U127" s="6"/>
      <c r="V127" s="6">
        <v>1739.44</v>
      </c>
      <c r="W127" s="6">
        <v>0</v>
      </c>
      <c r="X127" s="6">
        <v>8675.24</v>
      </c>
      <c r="Y127" s="513">
        <f>IF(A127&lt;&gt;"",IF(A127=мар17!A127,0,1),IF(AND(B127=мар17!B127,C127=мар17!C127),0,1))</f>
        <v>0</v>
      </c>
      <c r="Z127" s="70" t="str">
        <f t="shared" si="14"/>
        <v>ул. Третья д.3</v>
      </c>
      <c r="AA127" s="504">
        <f>IF($B127&lt;&gt;"",MAX(AA$7:AA126)+1,0)</f>
        <v>118</v>
      </c>
      <c r="AB127" s="502">
        <f t="shared" si="13"/>
        <v>127</v>
      </c>
      <c r="AC127" s="504">
        <f>1</f>
        <v>1</v>
      </c>
      <c r="AD127" s="103">
        <f t="shared" si="15"/>
        <v>1739.44</v>
      </c>
      <c r="AE127" s="103">
        <f t="shared" si="16"/>
        <v>0</v>
      </c>
      <c r="AF127" s="103">
        <f t="shared" si="17"/>
        <v>0</v>
      </c>
      <c r="AG127" s="3"/>
    </row>
    <row r="128" spans="2:33" ht="13.2" x14ac:dyDescent="0.25">
      <c r="B128" s="1" t="str">
        <f>адреса!$G$125</f>
        <v>кв.22</v>
      </c>
      <c r="C128" s="522">
        <f>адреса!$I$125</f>
        <v>30000022</v>
      </c>
      <c r="D128" s="6" t="str">
        <f>адреса!$K$125</f>
        <v>ФИО-3-22</v>
      </c>
      <c r="E128" s="6">
        <v>3266.88</v>
      </c>
      <c r="F128" s="6">
        <v>1654.34</v>
      </c>
      <c r="G128" s="6">
        <v>0</v>
      </c>
      <c r="H128" s="6">
        <v>0</v>
      </c>
      <c r="I128" s="6">
        <v>0</v>
      </c>
      <c r="J128" s="6">
        <v>0</v>
      </c>
      <c r="K128" s="6">
        <v>0</v>
      </c>
      <c r="L128" s="6"/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>
        <v>0</v>
      </c>
      <c r="S128" s="6">
        <v>0</v>
      </c>
      <c r="T128" s="6">
        <v>0</v>
      </c>
      <c r="U128" s="6"/>
      <c r="V128" s="6">
        <v>1654.34</v>
      </c>
      <c r="W128" s="6">
        <v>3266.88</v>
      </c>
      <c r="X128" s="6">
        <v>1654.34</v>
      </c>
      <c r="Y128" s="513">
        <f>IF(A128&lt;&gt;"",IF(A128=мар17!A128,0,1),IF(AND(B128=мар17!B128,C128=мар17!C128),0,1))</f>
        <v>0</v>
      </c>
      <c r="Z128" s="70" t="str">
        <f t="shared" ref="Z128:Z191" si="18">IF(AND(A128&lt;&gt;"",B128=""),A128,Z127)</f>
        <v>ул. Третья д.3</v>
      </c>
      <c r="AA128" s="504">
        <f>IF($B128&lt;&gt;"",MAX(AA$7:AA127)+1,0)</f>
        <v>119</v>
      </c>
      <c r="AB128" s="502">
        <f t="shared" si="13"/>
        <v>128</v>
      </c>
      <c r="AC128" s="504">
        <f>1</f>
        <v>1</v>
      </c>
      <c r="AD128" s="103">
        <f t="shared" ref="AD128:AD191" si="19">F128</f>
        <v>1654.34</v>
      </c>
      <c r="AE128" s="103">
        <f t="shared" ref="AE128:AE191" si="20">H128+I128+J128+K128+L128+O128+R128+S128</f>
        <v>0</v>
      </c>
      <c r="AF128" s="103">
        <f t="shared" ref="AF128:AF191" si="21">V128-AD128-AE128</f>
        <v>0</v>
      </c>
      <c r="AG128" s="3"/>
    </row>
    <row r="129" spans="2:33" ht="13.2" x14ac:dyDescent="0.25">
      <c r="B129" s="1" t="str">
        <f>адреса!$G$126</f>
        <v>кв.23</v>
      </c>
      <c r="C129" s="522">
        <f>адреса!$I$126</f>
        <v>30000023</v>
      </c>
      <c r="D129" s="6" t="str">
        <f>адреса!$K$126</f>
        <v>ФИО-3-23</v>
      </c>
      <c r="E129" s="6">
        <v>5453.2</v>
      </c>
      <c r="F129" s="6">
        <v>2726.6</v>
      </c>
      <c r="G129" s="6">
        <v>0</v>
      </c>
      <c r="H129" s="6">
        <v>0</v>
      </c>
      <c r="I129" s="6">
        <v>0</v>
      </c>
      <c r="J129" s="6">
        <v>0</v>
      </c>
      <c r="K129" s="6">
        <v>0</v>
      </c>
      <c r="L129" s="6"/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  <c r="S129" s="6">
        <v>0</v>
      </c>
      <c r="T129" s="6">
        <v>0</v>
      </c>
      <c r="U129" s="6"/>
      <c r="V129" s="6">
        <v>2726.6</v>
      </c>
      <c r="W129" s="6">
        <v>0</v>
      </c>
      <c r="X129" s="6">
        <v>8179.8</v>
      </c>
      <c r="Y129" s="513">
        <f>IF(A129&lt;&gt;"",IF(A129=мар17!A129,0,1),IF(AND(B129=мар17!B129,C129=мар17!C129),0,1))</f>
        <v>0</v>
      </c>
      <c r="Z129" s="70" t="str">
        <f t="shared" si="18"/>
        <v>ул. Третья д.3</v>
      </c>
      <c r="AA129" s="504">
        <f>IF($B129&lt;&gt;"",MAX(AA$7:AA128)+1,0)</f>
        <v>120</v>
      </c>
      <c r="AB129" s="502">
        <f t="shared" si="13"/>
        <v>129</v>
      </c>
      <c r="AC129" s="504">
        <f>1</f>
        <v>1</v>
      </c>
      <c r="AD129" s="103">
        <f t="shared" si="19"/>
        <v>2726.6</v>
      </c>
      <c r="AE129" s="103">
        <f t="shared" si="20"/>
        <v>0</v>
      </c>
      <c r="AF129" s="103">
        <f t="shared" si="21"/>
        <v>0</v>
      </c>
      <c r="AG129" s="3"/>
    </row>
    <row r="130" spans="2:33" ht="13.2" x14ac:dyDescent="0.25">
      <c r="B130" s="1" t="str">
        <f>адреса!$G$127</f>
        <v>кв.24</v>
      </c>
      <c r="C130" s="522">
        <f>адреса!$I$127</f>
        <v>30000024</v>
      </c>
      <c r="D130" s="6" t="str">
        <f>адреса!$K$127</f>
        <v>ФИО-3-24</v>
      </c>
      <c r="E130" s="6">
        <v>20919.8</v>
      </c>
      <c r="F130" s="6">
        <v>1739.44</v>
      </c>
      <c r="G130" s="6">
        <v>0</v>
      </c>
      <c r="H130" s="6">
        <v>0</v>
      </c>
      <c r="I130" s="6">
        <v>0</v>
      </c>
      <c r="J130" s="6">
        <v>0</v>
      </c>
      <c r="K130" s="6">
        <v>0</v>
      </c>
      <c r="L130" s="6"/>
      <c r="M130" s="6">
        <v>0</v>
      </c>
      <c r="N130" s="6">
        <v>0</v>
      </c>
      <c r="O130" s="6">
        <v>0</v>
      </c>
      <c r="P130" s="6">
        <v>0</v>
      </c>
      <c r="Q130" s="6">
        <v>0</v>
      </c>
      <c r="R130" s="6">
        <v>0</v>
      </c>
      <c r="S130" s="6">
        <v>0</v>
      </c>
      <c r="T130" s="6">
        <v>0</v>
      </c>
      <c r="U130" s="6"/>
      <c r="V130" s="6">
        <v>1739.44</v>
      </c>
      <c r="W130" s="6">
        <v>0</v>
      </c>
      <c r="X130" s="6">
        <v>22659.24</v>
      </c>
      <c r="Y130" s="513">
        <f>IF(A130&lt;&gt;"",IF(A130=мар17!A130,0,1),IF(AND(B130=мар17!B130,C130=мар17!C130),0,1))</f>
        <v>0</v>
      </c>
      <c r="Z130" s="70" t="str">
        <f t="shared" si="18"/>
        <v>ул. Третья д.3</v>
      </c>
      <c r="AA130" s="504">
        <f>IF($B130&lt;&gt;"",MAX(AA$7:AA129)+1,0)</f>
        <v>121</v>
      </c>
      <c r="AB130" s="502">
        <f t="shared" si="13"/>
        <v>130</v>
      </c>
      <c r="AC130" s="504">
        <f>1</f>
        <v>1</v>
      </c>
      <c r="AD130" s="103">
        <f t="shared" si="19"/>
        <v>1739.44</v>
      </c>
      <c r="AE130" s="103">
        <f t="shared" si="20"/>
        <v>0</v>
      </c>
      <c r="AF130" s="103">
        <f t="shared" si="21"/>
        <v>0</v>
      </c>
      <c r="AG130" s="3"/>
    </row>
    <row r="131" spans="2:33" ht="13.2" x14ac:dyDescent="0.25">
      <c r="B131" s="1" t="str">
        <f>адреса!$G$128</f>
        <v>кв.25</v>
      </c>
      <c r="C131" s="522">
        <f>адреса!$I$128</f>
        <v>30000025</v>
      </c>
      <c r="D131" s="6" t="str">
        <f>адреса!$K$128</f>
        <v>ФИО-3-25</v>
      </c>
      <c r="E131" s="6">
        <v>19937.310000000001</v>
      </c>
      <c r="F131" s="6">
        <v>1657.75</v>
      </c>
      <c r="G131" s="6">
        <v>0</v>
      </c>
      <c r="H131" s="6">
        <v>0</v>
      </c>
      <c r="I131" s="6">
        <v>0</v>
      </c>
      <c r="J131" s="6">
        <v>0</v>
      </c>
      <c r="K131" s="6">
        <v>0</v>
      </c>
      <c r="L131" s="6"/>
      <c r="M131" s="6">
        <v>0</v>
      </c>
      <c r="N131" s="6">
        <v>0</v>
      </c>
      <c r="O131" s="6">
        <v>0</v>
      </c>
      <c r="P131" s="6">
        <v>0</v>
      </c>
      <c r="Q131" s="6">
        <v>0</v>
      </c>
      <c r="R131" s="6">
        <v>0</v>
      </c>
      <c r="S131" s="6">
        <v>0</v>
      </c>
      <c r="T131" s="6">
        <v>0</v>
      </c>
      <c r="U131" s="6"/>
      <c r="V131" s="6">
        <v>1657.75</v>
      </c>
      <c r="W131" s="6">
        <v>0</v>
      </c>
      <c r="X131" s="6">
        <v>21595.06</v>
      </c>
      <c r="Y131" s="513">
        <f>IF(A131&lt;&gt;"",IF(A131=мар17!A131,0,1),IF(AND(B131=мар17!B131,C131=мар17!C131),0,1))</f>
        <v>0</v>
      </c>
      <c r="Z131" s="70" t="str">
        <f t="shared" si="18"/>
        <v>ул. Третья д.3</v>
      </c>
      <c r="AA131" s="504">
        <f>IF($B131&lt;&gt;"",MAX(AA$7:AA130)+1,0)</f>
        <v>122</v>
      </c>
      <c r="AB131" s="502">
        <f t="shared" si="13"/>
        <v>131</v>
      </c>
      <c r="AC131" s="504">
        <f>1</f>
        <v>1</v>
      </c>
      <c r="AD131" s="103">
        <f t="shared" si="19"/>
        <v>1657.75</v>
      </c>
      <c r="AE131" s="103">
        <f t="shared" si="20"/>
        <v>0</v>
      </c>
      <c r="AF131" s="103">
        <f t="shared" si="21"/>
        <v>0</v>
      </c>
      <c r="AG131" s="3"/>
    </row>
    <row r="132" spans="2:33" ht="13.2" x14ac:dyDescent="0.25">
      <c r="B132" s="1" t="str">
        <f>адреса!$G$129</f>
        <v>кв.26</v>
      </c>
      <c r="C132" s="522">
        <f>адреса!$I$129</f>
        <v>30000026</v>
      </c>
      <c r="D132" s="6" t="str">
        <f>адреса!$K$129</f>
        <v>ФИО-3-26</v>
      </c>
      <c r="E132" s="6">
        <v>34368.339999999997</v>
      </c>
      <c r="F132" s="6">
        <v>2859.36</v>
      </c>
      <c r="G132" s="6">
        <v>0</v>
      </c>
      <c r="H132" s="6">
        <v>0</v>
      </c>
      <c r="I132" s="6">
        <v>0</v>
      </c>
      <c r="J132" s="6">
        <v>0</v>
      </c>
      <c r="K132" s="6">
        <v>0</v>
      </c>
      <c r="L132" s="6"/>
      <c r="M132" s="6">
        <v>0</v>
      </c>
      <c r="N132" s="6">
        <v>0</v>
      </c>
      <c r="O132" s="6">
        <v>0</v>
      </c>
      <c r="P132" s="6">
        <v>0</v>
      </c>
      <c r="Q132" s="6">
        <v>0</v>
      </c>
      <c r="R132" s="6">
        <v>0</v>
      </c>
      <c r="S132" s="6">
        <v>0</v>
      </c>
      <c r="T132" s="6">
        <v>0</v>
      </c>
      <c r="U132" s="6"/>
      <c r="V132" s="6">
        <v>2859.36</v>
      </c>
      <c r="W132" s="6">
        <v>0</v>
      </c>
      <c r="X132" s="6">
        <v>37227.699999999997</v>
      </c>
      <c r="Y132" s="513">
        <f>IF(A132&lt;&gt;"",IF(A132=мар17!A132,0,1),IF(AND(B132=мар17!B132,C132=мар17!C132),0,1))</f>
        <v>0</v>
      </c>
      <c r="Z132" s="70" t="str">
        <f t="shared" si="18"/>
        <v>ул. Третья д.3</v>
      </c>
      <c r="AA132" s="504">
        <f>IF($B132&lt;&gt;"",MAX(AA$7:AA131)+1,0)</f>
        <v>123</v>
      </c>
      <c r="AB132" s="502">
        <f t="shared" si="13"/>
        <v>132</v>
      </c>
      <c r="AC132" s="504">
        <f>1</f>
        <v>1</v>
      </c>
      <c r="AD132" s="103">
        <f t="shared" si="19"/>
        <v>2859.36</v>
      </c>
      <c r="AE132" s="103">
        <f t="shared" si="20"/>
        <v>0</v>
      </c>
      <c r="AF132" s="103">
        <f t="shared" si="21"/>
        <v>0</v>
      </c>
      <c r="AG132" s="3"/>
    </row>
    <row r="133" spans="2:33" ht="13.2" x14ac:dyDescent="0.25">
      <c r="B133" s="1" t="str">
        <f>адреса!$G$130</f>
        <v>кв.27</v>
      </c>
      <c r="C133" s="522">
        <f>адреса!$I$130</f>
        <v>30000027</v>
      </c>
      <c r="D133" s="6" t="str">
        <f>адреса!$K$130</f>
        <v>ФИО-3-27</v>
      </c>
      <c r="E133" s="6">
        <v>3126.23</v>
      </c>
      <c r="F133" s="6">
        <v>2716.39</v>
      </c>
      <c r="G133" s="6">
        <v>0</v>
      </c>
      <c r="H133" s="6">
        <v>0</v>
      </c>
      <c r="I133" s="6">
        <v>0</v>
      </c>
      <c r="J133" s="6">
        <v>0</v>
      </c>
      <c r="K133" s="6">
        <v>0</v>
      </c>
      <c r="L133" s="6"/>
      <c r="M133" s="6">
        <v>0</v>
      </c>
      <c r="N133" s="6">
        <v>0</v>
      </c>
      <c r="O133" s="6">
        <v>0</v>
      </c>
      <c r="P133" s="6">
        <v>0</v>
      </c>
      <c r="Q133" s="6">
        <v>0</v>
      </c>
      <c r="R133" s="6">
        <v>0</v>
      </c>
      <c r="S133" s="6">
        <v>0</v>
      </c>
      <c r="T133" s="6">
        <v>0</v>
      </c>
      <c r="U133" s="6"/>
      <c r="V133" s="6">
        <v>2716.39</v>
      </c>
      <c r="W133" s="6">
        <v>1926.23</v>
      </c>
      <c r="X133" s="6">
        <v>3916.39</v>
      </c>
      <c r="Y133" s="513">
        <f>IF(A133&lt;&gt;"",IF(A133=мар17!A133,0,1),IF(AND(B133=мар17!B133,C133=мар17!C133),0,1))</f>
        <v>0</v>
      </c>
      <c r="Z133" s="70" t="str">
        <f t="shared" si="18"/>
        <v>ул. Третья д.3</v>
      </c>
      <c r="AA133" s="504">
        <f>IF($B133&lt;&gt;"",MAX(AA$7:AA132)+1,0)</f>
        <v>124</v>
      </c>
      <c r="AB133" s="502">
        <f t="shared" si="13"/>
        <v>133</v>
      </c>
      <c r="AC133" s="504">
        <f>1</f>
        <v>1</v>
      </c>
      <c r="AD133" s="103">
        <f t="shared" si="19"/>
        <v>2716.39</v>
      </c>
      <c r="AE133" s="103">
        <f t="shared" si="20"/>
        <v>0</v>
      </c>
      <c r="AF133" s="103">
        <f t="shared" si="21"/>
        <v>0</v>
      </c>
      <c r="AG133" s="3"/>
    </row>
    <row r="134" spans="2:33" ht="13.2" x14ac:dyDescent="0.25">
      <c r="B134" s="1" t="str">
        <f>адреса!$G$131</f>
        <v>кв.28</v>
      </c>
      <c r="C134" s="522">
        <f>адреса!$I$131</f>
        <v>30000028</v>
      </c>
      <c r="D134" s="6" t="str">
        <f>адреса!$K$131</f>
        <v>ФИО-3-28</v>
      </c>
      <c r="E134" s="6">
        <v>18818.32</v>
      </c>
      <c r="F134" s="6">
        <v>1565.84</v>
      </c>
      <c r="G134" s="6">
        <v>0</v>
      </c>
      <c r="H134" s="6">
        <v>0</v>
      </c>
      <c r="I134" s="6">
        <v>0</v>
      </c>
      <c r="J134" s="6">
        <v>0</v>
      </c>
      <c r="K134" s="6">
        <v>0</v>
      </c>
      <c r="L134" s="6"/>
      <c r="M134" s="6">
        <v>0</v>
      </c>
      <c r="N134" s="6">
        <v>0</v>
      </c>
      <c r="O134" s="6">
        <v>0</v>
      </c>
      <c r="P134" s="6">
        <v>0</v>
      </c>
      <c r="Q134" s="6">
        <v>0</v>
      </c>
      <c r="R134" s="6">
        <v>0</v>
      </c>
      <c r="S134" s="6">
        <v>0</v>
      </c>
      <c r="T134" s="6">
        <v>0</v>
      </c>
      <c r="U134" s="6"/>
      <c r="V134" s="6">
        <v>1565.84</v>
      </c>
      <c r="W134" s="6">
        <v>0</v>
      </c>
      <c r="X134" s="6">
        <v>20384.16</v>
      </c>
      <c r="Y134" s="513">
        <f>IF(A134&lt;&gt;"",IF(A134=мар17!A134,0,1),IF(AND(B134=мар17!B134,C134=мар17!C134),0,1))</f>
        <v>0</v>
      </c>
      <c r="Z134" s="70" t="str">
        <f t="shared" si="18"/>
        <v>ул. Третья д.3</v>
      </c>
      <c r="AA134" s="504">
        <f>IF($B134&lt;&gt;"",MAX(AA$7:AA133)+1,0)</f>
        <v>125</v>
      </c>
      <c r="AB134" s="502">
        <f t="shared" si="13"/>
        <v>134</v>
      </c>
      <c r="AC134" s="504">
        <f>1</f>
        <v>1</v>
      </c>
      <c r="AD134" s="103">
        <f t="shared" si="19"/>
        <v>1565.84</v>
      </c>
      <c r="AE134" s="103">
        <f t="shared" si="20"/>
        <v>0</v>
      </c>
      <c r="AF134" s="103">
        <f t="shared" si="21"/>
        <v>0</v>
      </c>
      <c r="AG134" s="3"/>
    </row>
    <row r="135" spans="2:33" ht="13.2" x14ac:dyDescent="0.25">
      <c r="B135" s="1" t="str">
        <f>адреса!$G$132</f>
        <v>кв.29</v>
      </c>
      <c r="C135" s="522">
        <f>адреса!$I$132</f>
        <v>30000029</v>
      </c>
      <c r="D135" s="6" t="str">
        <f>адреса!$K$132</f>
        <v>ФИО-3-29</v>
      </c>
      <c r="E135" s="6">
        <v>3485.57</v>
      </c>
      <c r="F135" s="6">
        <v>1695.19</v>
      </c>
      <c r="G135" s="6">
        <v>0</v>
      </c>
      <c r="H135" s="6">
        <v>0</v>
      </c>
      <c r="I135" s="6">
        <v>0</v>
      </c>
      <c r="J135" s="6">
        <v>0</v>
      </c>
      <c r="K135" s="6">
        <v>0</v>
      </c>
      <c r="L135" s="6"/>
      <c r="M135" s="6">
        <v>0</v>
      </c>
      <c r="N135" s="6">
        <v>0</v>
      </c>
      <c r="O135" s="6">
        <v>0</v>
      </c>
      <c r="P135" s="6">
        <v>0</v>
      </c>
      <c r="Q135" s="6">
        <v>0</v>
      </c>
      <c r="R135" s="6">
        <v>0</v>
      </c>
      <c r="S135" s="6">
        <v>0</v>
      </c>
      <c r="T135" s="6">
        <v>0</v>
      </c>
      <c r="U135" s="6"/>
      <c r="V135" s="6">
        <v>1695.19</v>
      </c>
      <c r="W135" s="6">
        <v>3485.57</v>
      </c>
      <c r="X135" s="6">
        <v>1695.19</v>
      </c>
      <c r="Y135" s="513">
        <f>IF(A135&lt;&gt;"",IF(A135=мар17!A135,0,1),IF(AND(B135=мар17!B135,C135=мар17!C135),0,1))</f>
        <v>0</v>
      </c>
      <c r="Z135" s="70" t="str">
        <f t="shared" si="18"/>
        <v>ул. Третья д.3</v>
      </c>
      <c r="AA135" s="504">
        <f>IF($B135&lt;&gt;"",MAX(AA$7:AA134)+1,0)</f>
        <v>126</v>
      </c>
      <c r="AB135" s="502">
        <f t="shared" si="13"/>
        <v>135</v>
      </c>
      <c r="AC135" s="504">
        <f>1</f>
        <v>1</v>
      </c>
      <c r="AD135" s="103">
        <f t="shared" si="19"/>
        <v>1695.19</v>
      </c>
      <c r="AE135" s="103">
        <f t="shared" si="20"/>
        <v>0</v>
      </c>
      <c r="AF135" s="103">
        <f t="shared" si="21"/>
        <v>0</v>
      </c>
      <c r="AG135" s="3"/>
    </row>
    <row r="136" spans="2:33" ht="13.2" x14ac:dyDescent="0.25">
      <c r="B136" s="1" t="str">
        <f>адреса!$G$133</f>
        <v>кв.30</v>
      </c>
      <c r="C136" s="522">
        <f>адреса!$I$133</f>
        <v>30000030</v>
      </c>
      <c r="D136" s="6" t="str">
        <f>адреса!$K$133</f>
        <v>ФИО-3-30</v>
      </c>
      <c r="E136" s="6">
        <v>2859.36</v>
      </c>
      <c r="F136" s="6">
        <v>2859.36</v>
      </c>
      <c r="G136" s="6">
        <v>0</v>
      </c>
      <c r="H136" s="6">
        <v>0</v>
      </c>
      <c r="I136" s="6">
        <v>0</v>
      </c>
      <c r="J136" s="6">
        <v>0</v>
      </c>
      <c r="K136" s="6">
        <v>0</v>
      </c>
      <c r="L136" s="6"/>
      <c r="M136" s="6">
        <v>0</v>
      </c>
      <c r="N136" s="6">
        <v>0</v>
      </c>
      <c r="O136" s="6">
        <v>0</v>
      </c>
      <c r="P136" s="6">
        <v>0</v>
      </c>
      <c r="Q136" s="6">
        <v>0</v>
      </c>
      <c r="R136" s="6">
        <v>0</v>
      </c>
      <c r="S136" s="6">
        <v>0</v>
      </c>
      <c r="T136" s="6">
        <v>0</v>
      </c>
      <c r="U136" s="6"/>
      <c r="V136" s="6">
        <v>2859.36</v>
      </c>
      <c r="W136" s="6">
        <v>2859.36</v>
      </c>
      <c r="X136" s="6">
        <v>2859.36</v>
      </c>
      <c r="Y136" s="513">
        <f>IF(A136&lt;&gt;"",IF(A136=мар17!A136,0,1),IF(AND(B136=мар17!B136,C136=мар17!C136),0,1))</f>
        <v>0</v>
      </c>
      <c r="Z136" s="70" t="str">
        <f t="shared" si="18"/>
        <v>ул. Третья д.3</v>
      </c>
      <c r="AA136" s="504">
        <f>IF($B136&lt;&gt;"",MAX(AA$7:AA135)+1,0)</f>
        <v>127</v>
      </c>
      <c r="AB136" s="502">
        <f t="shared" si="13"/>
        <v>136</v>
      </c>
      <c r="AC136" s="504">
        <f>1</f>
        <v>1</v>
      </c>
      <c r="AD136" s="103">
        <f t="shared" si="19"/>
        <v>2859.36</v>
      </c>
      <c r="AE136" s="103">
        <f t="shared" si="20"/>
        <v>0</v>
      </c>
      <c r="AF136" s="103">
        <f t="shared" si="21"/>
        <v>0</v>
      </c>
      <c r="AG136" s="3"/>
    </row>
    <row r="137" spans="2:33" ht="13.2" x14ac:dyDescent="0.25">
      <c r="B137" s="1" t="str">
        <f>адреса!$G$134</f>
        <v>кв.31</v>
      </c>
      <c r="C137" s="522">
        <f>адреса!$I$134</f>
        <v>30000031</v>
      </c>
      <c r="D137" s="6" t="str">
        <f>адреса!$K$134</f>
        <v>ФИО-3-31</v>
      </c>
      <c r="E137" s="6">
        <v>42167.17</v>
      </c>
      <c r="F137" s="6">
        <v>3506.12</v>
      </c>
      <c r="G137" s="6">
        <v>0</v>
      </c>
      <c r="H137" s="6">
        <v>0</v>
      </c>
      <c r="I137" s="6">
        <v>0</v>
      </c>
      <c r="J137" s="6">
        <v>0</v>
      </c>
      <c r="K137" s="6">
        <v>0</v>
      </c>
      <c r="L137" s="6"/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>
        <v>0</v>
      </c>
      <c r="S137" s="6">
        <v>0</v>
      </c>
      <c r="T137" s="6">
        <v>0</v>
      </c>
      <c r="U137" s="6"/>
      <c r="V137" s="6">
        <v>3506.12</v>
      </c>
      <c r="W137" s="6">
        <v>0</v>
      </c>
      <c r="X137" s="6">
        <v>45673.29</v>
      </c>
      <c r="Y137" s="513">
        <f>IF(A137&lt;&gt;"",IF(A137=мар17!A137,0,1),IF(AND(B137=мар17!B137,C137=мар17!C137),0,1))</f>
        <v>0</v>
      </c>
      <c r="Z137" s="70" t="str">
        <f t="shared" si="18"/>
        <v>ул. Третья д.3</v>
      </c>
      <c r="AA137" s="504">
        <f>IF($B137&lt;&gt;"",MAX(AA$7:AA136)+1,0)</f>
        <v>128</v>
      </c>
      <c r="AB137" s="502">
        <f t="shared" ref="AB137:AB200" si="22">AB136+1</f>
        <v>137</v>
      </c>
      <c r="AC137" s="504">
        <f>1</f>
        <v>1</v>
      </c>
      <c r="AD137" s="103">
        <f t="shared" si="19"/>
        <v>3506.12</v>
      </c>
      <c r="AE137" s="103">
        <f t="shared" si="20"/>
        <v>0</v>
      </c>
      <c r="AF137" s="103">
        <f t="shared" si="21"/>
        <v>0</v>
      </c>
      <c r="AG137" s="3"/>
    </row>
    <row r="138" spans="2:33" ht="13.2" x14ac:dyDescent="0.25">
      <c r="B138" s="1" t="str">
        <f>адреса!$G$135</f>
        <v>кв.32</v>
      </c>
      <c r="C138" s="522">
        <f>адреса!$I$135</f>
        <v>30000032</v>
      </c>
      <c r="D138" s="6" t="str">
        <f>адреса!$K$135</f>
        <v>ФИО-3-32</v>
      </c>
      <c r="E138" s="6">
        <v>38032.370000000003</v>
      </c>
      <c r="F138" s="6">
        <v>3162.32</v>
      </c>
      <c r="G138" s="6">
        <v>0</v>
      </c>
      <c r="H138" s="6">
        <v>0</v>
      </c>
      <c r="I138" s="6">
        <v>0</v>
      </c>
      <c r="J138" s="6">
        <v>0</v>
      </c>
      <c r="K138" s="6">
        <v>0</v>
      </c>
      <c r="L138" s="6"/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>
        <v>0</v>
      </c>
      <c r="S138" s="6">
        <v>0</v>
      </c>
      <c r="T138" s="6">
        <v>0</v>
      </c>
      <c r="U138" s="6"/>
      <c r="V138" s="6">
        <v>3162.32</v>
      </c>
      <c r="W138" s="6">
        <v>0</v>
      </c>
      <c r="X138" s="6">
        <v>41194.69</v>
      </c>
      <c r="Y138" s="513">
        <f>IF(A138&lt;&gt;"",IF(A138=мар17!A138,0,1),IF(AND(B138=мар17!B138,C138=мар17!C138),0,1))</f>
        <v>0</v>
      </c>
      <c r="Z138" s="70" t="str">
        <f t="shared" si="18"/>
        <v>ул. Третья д.3</v>
      </c>
      <c r="AA138" s="504">
        <f>IF($B138&lt;&gt;"",MAX(AA$7:AA137)+1,0)</f>
        <v>129</v>
      </c>
      <c r="AB138" s="502">
        <f t="shared" si="22"/>
        <v>138</v>
      </c>
      <c r="AC138" s="504">
        <f>1</f>
        <v>1</v>
      </c>
      <c r="AD138" s="103">
        <f t="shared" si="19"/>
        <v>3162.32</v>
      </c>
      <c r="AE138" s="103">
        <f t="shared" si="20"/>
        <v>0</v>
      </c>
      <c r="AF138" s="103">
        <f t="shared" si="21"/>
        <v>0</v>
      </c>
      <c r="AG138" s="3"/>
    </row>
    <row r="139" spans="2:33" ht="13.2" x14ac:dyDescent="0.25">
      <c r="B139" s="1" t="str">
        <f>адреса!$G$136</f>
        <v>кв.33</v>
      </c>
      <c r="C139" s="522">
        <f>адреса!$I$136</f>
        <v>30000033</v>
      </c>
      <c r="D139" s="6" t="str">
        <f>адреса!$K$136</f>
        <v>ФИО-3-33</v>
      </c>
      <c r="E139" s="6">
        <v>29803.58</v>
      </c>
      <c r="F139" s="6">
        <v>2478.11</v>
      </c>
      <c r="G139" s="6">
        <v>0</v>
      </c>
      <c r="H139" s="6">
        <v>0</v>
      </c>
      <c r="I139" s="6">
        <v>0</v>
      </c>
      <c r="J139" s="6">
        <v>0</v>
      </c>
      <c r="K139" s="6">
        <v>0</v>
      </c>
      <c r="L139" s="6"/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 s="6">
        <v>0</v>
      </c>
      <c r="T139" s="6">
        <v>0</v>
      </c>
      <c r="U139" s="6"/>
      <c r="V139" s="6">
        <v>2478.11</v>
      </c>
      <c r="W139" s="6">
        <v>0</v>
      </c>
      <c r="X139" s="6">
        <v>32281.69</v>
      </c>
      <c r="Y139" s="513">
        <f>IF(A139&lt;&gt;"",IF(A139=мар17!A139,0,1),IF(AND(B139=мар17!B139,C139=мар17!C139),0,1))</f>
        <v>0</v>
      </c>
      <c r="Z139" s="70" t="str">
        <f t="shared" si="18"/>
        <v>ул. Третья д.3</v>
      </c>
      <c r="AA139" s="504">
        <f>IF($B139&lt;&gt;"",MAX(AA$7:AA138)+1,0)</f>
        <v>130</v>
      </c>
      <c r="AB139" s="502">
        <f t="shared" si="22"/>
        <v>139</v>
      </c>
      <c r="AC139" s="504">
        <f>1</f>
        <v>1</v>
      </c>
      <c r="AD139" s="103">
        <f t="shared" si="19"/>
        <v>2478.11</v>
      </c>
      <c r="AE139" s="103">
        <f t="shared" si="20"/>
        <v>0</v>
      </c>
      <c r="AF139" s="103">
        <f t="shared" si="21"/>
        <v>0</v>
      </c>
      <c r="AG139" s="3"/>
    </row>
    <row r="140" spans="2:33" ht="13.2" x14ac:dyDescent="0.25">
      <c r="B140" s="1" t="str">
        <f>адреса!$G$137</f>
        <v>кв.34</v>
      </c>
      <c r="C140" s="522">
        <f>адреса!$I$137</f>
        <v>30000034</v>
      </c>
      <c r="D140" s="6" t="str">
        <f>адреса!$K$137</f>
        <v>ФИО-3-34</v>
      </c>
      <c r="E140" s="6">
        <v>0</v>
      </c>
      <c r="F140" s="6">
        <v>1344.58</v>
      </c>
      <c r="G140" s="6">
        <v>0</v>
      </c>
      <c r="H140" s="6">
        <v>0</v>
      </c>
      <c r="I140" s="6">
        <v>0</v>
      </c>
      <c r="J140" s="6">
        <v>0</v>
      </c>
      <c r="K140" s="6">
        <v>0</v>
      </c>
      <c r="L140" s="6"/>
      <c r="M140" s="6">
        <v>0</v>
      </c>
      <c r="N140" s="6">
        <v>0</v>
      </c>
      <c r="O140" s="6">
        <v>0</v>
      </c>
      <c r="P140" s="6">
        <v>0</v>
      </c>
      <c r="Q140" s="6">
        <v>0</v>
      </c>
      <c r="R140" s="6">
        <v>0</v>
      </c>
      <c r="S140" s="6">
        <v>0</v>
      </c>
      <c r="T140" s="6">
        <v>0</v>
      </c>
      <c r="U140" s="6"/>
      <c r="V140" s="6">
        <v>1344.58</v>
      </c>
      <c r="W140" s="6">
        <v>0</v>
      </c>
      <c r="X140" s="6">
        <v>1344.58</v>
      </c>
      <c r="Y140" s="513">
        <f>IF(A140&lt;&gt;"",IF(A140=мар17!A140,0,1),IF(AND(B140=мар17!B140,C140=мар17!C140),0,1))</f>
        <v>0</v>
      </c>
      <c r="Z140" s="70" t="str">
        <f t="shared" si="18"/>
        <v>ул. Третья д.3</v>
      </c>
      <c r="AA140" s="504">
        <f>IF($B140&lt;&gt;"",MAX(AA$7:AA139)+1,0)</f>
        <v>131</v>
      </c>
      <c r="AB140" s="502">
        <f t="shared" si="22"/>
        <v>140</v>
      </c>
      <c r="AC140" s="504">
        <f>1</f>
        <v>1</v>
      </c>
      <c r="AD140" s="103">
        <f t="shared" si="19"/>
        <v>1344.58</v>
      </c>
      <c r="AE140" s="103">
        <f t="shared" si="20"/>
        <v>0</v>
      </c>
      <c r="AF140" s="103">
        <f t="shared" si="21"/>
        <v>0</v>
      </c>
      <c r="AG140" s="3"/>
    </row>
    <row r="141" spans="2:33" ht="13.2" x14ac:dyDescent="0.25">
      <c r="B141" s="1" t="str">
        <f>адреса!$G$138</f>
        <v>кв.35</v>
      </c>
      <c r="C141" s="522">
        <f>адреса!$I$138</f>
        <v>30000035</v>
      </c>
      <c r="D141" s="6" t="str">
        <f>адреса!$K$138</f>
        <v>ФИО-3-35</v>
      </c>
      <c r="E141" s="6">
        <v>2216</v>
      </c>
      <c r="F141" s="6">
        <v>2216</v>
      </c>
      <c r="G141" s="6">
        <v>0</v>
      </c>
      <c r="H141" s="6">
        <v>0</v>
      </c>
      <c r="I141" s="6">
        <v>0</v>
      </c>
      <c r="J141" s="6">
        <v>0</v>
      </c>
      <c r="K141" s="6">
        <v>0</v>
      </c>
      <c r="L141" s="6"/>
      <c r="M141" s="6">
        <v>0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>
        <v>0</v>
      </c>
      <c r="U141" s="6"/>
      <c r="V141" s="6">
        <v>2216</v>
      </c>
      <c r="W141" s="6">
        <v>2216</v>
      </c>
      <c r="X141" s="6">
        <v>2216</v>
      </c>
      <c r="Y141" s="513">
        <f>IF(A141&lt;&gt;"",IF(A141=мар17!A141,0,1),IF(AND(B141=мар17!B141,C141=мар17!C141),0,1))</f>
        <v>0</v>
      </c>
      <c r="Z141" s="70" t="str">
        <f t="shared" si="18"/>
        <v>ул. Третья д.3</v>
      </c>
      <c r="AA141" s="504">
        <f>IF($B141&lt;&gt;"",MAX(AA$7:AA140)+1,0)</f>
        <v>132</v>
      </c>
      <c r="AB141" s="502">
        <f t="shared" si="22"/>
        <v>141</v>
      </c>
      <c r="AC141" s="504">
        <f>1</f>
        <v>1</v>
      </c>
      <c r="AD141" s="103">
        <f t="shared" si="19"/>
        <v>2216</v>
      </c>
      <c r="AE141" s="103">
        <f t="shared" si="20"/>
        <v>0</v>
      </c>
      <c r="AF141" s="103">
        <f t="shared" si="21"/>
        <v>0</v>
      </c>
      <c r="AG141" s="3"/>
    </row>
    <row r="142" spans="2:33" ht="13.2" x14ac:dyDescent="0.25">
      <c r="B142" s="1" t="str">
        <f>адреса!$G$139</f>
        <v>кв.36</v>
      </c>
      <c r="C142" s="522">
        <f>адреса!$I$139</f>
        <v>30000036</v>
      </c>
      <c r="D142" s="6" t="str">
        <f>адреса!$K$139</f>
        <v>ФИО-3-36</v>
      </c>
      <c r="E142" s="6">
        <v>23376.14</v>
      </c>
      <c r="F142" s="6">
        <v>1943.68</v>
      </c>
      <c r="G142" s="6">
        <v>0</v>
      </c>
      <c r="H142" s="6">
        <v>0</v>
      </c>
      <c r="I142" s="6">
        <v>0</v>
      </c>
      <c r="J142" s="6">
        <v>0</v>
      </c>
      <c r="K142" s="6">
        <v>0</v>
      </c>
      <c r="L142" s="6"/>
      <c r="M142" s="6">
        <v>0</v>
      </c>
      <c r="N142" s="6">
        <v>0</v>
      </c>
      <c r="O142" s="6">
        <v>0</v>
      </c>
      <c r="P142" s="6">
        <v>0</v>
      </c>
      <c r="Q142" s="6">
        <v>0</v>
      </c>
      <c r="R142" s="6">
        <v>0</v>
      </c>
      <c r="S142" s="6">
        <v>0</v>
      </c>
      <c r="T142" s="6">
        <v>0</v>
      </c>
      <c r="U142" s="6"/>
      <c r="V142" s="6">
        <v>1943.68</v>
      </c>
      <c r="W142" s="6">
        <v>0</v>
      </c>
      <c r="X142" s="6">
        <v>25319.82</v>
      </c>
      <c r="Y142" s="513">
        <f>IF(A142&lt;&gt;"",IF(A142=мар17!A142,0,1),IF(AND(B142=мар17!B142,C142=мар17!C142),0,1))</f>
        <v>0</v>
      </c>
      <c r="Z142" s="70" t="str">
        <f t="shared" si="18"/>
        <v>ул. Третья д.3</v>
      </c>
      <c r="AA142" s="504">
        <f>IF($B142&lt;&gt;"",MAX(AA$7:AA141)+1,0)</f>
        <v>133</v>
      </c>
      <c r="AB142" s="502">
        <f t="shared" si="22"/>
        <v>142</v>
      </c>
      <c r="AC142" s="504">
        <f>1</f>
        <v>1</v>
      </c>
      <c r="AD142" s="103">
        <f t="shared" si="19"/>
        <v>1943.68</v>
      </c>
      <c r="AE142" s="103">
        <f t="shared" si="20"/>
        <v>0</v>
      </c>
      <c r="AF142" s="103">
        <f t="shared" si="21"/>
        <v>0</v>
      </c>
      <c r="AG142" s="3"/>
    </row>
    <row r="143" spans="2:33" ht="13.2" x14ac:dyDescent="0.25">
      <c r="B143" s="1" t="str">
        <f>адреса!$G$140</f>
        <v>кв.37</v>
      </c>
      <c r="C143" s="522">
        <f>адреса!$I$140</f>
        <v>30000037</v>
      </c>
      <c r="D143" s="6" t="str">
        <f>адреса!$K$140</f>
        <v>ФИО-3-37</v>
      </c>
      <c r="E143" s="6">
        <v>3519.74</v>
      </c>
      <c r="F143" s="6">
        <v>3519.74</v>
      </c>
      <c r="G143" s="6">
        <v>0</v>
      </c>
      <c r="H143" s="6">
        <v>0</v>
      </c>
      <c r="I143" s="6">
        <v>0</v>
      </c>
      <c r="J143" s="6">
        <v>0</v>
      </c>
      <c r="K143" s="6">
        <v>0</v>
      </c>
      <c r="L143" s="6"/>
      <c r="M143" s="6">
        <v>0</v>
      </c>
      <c r="N143" s="6">
        <v>0</v>
      </c>
      <c r="O143" s="6">
        <v>0</v>
      </c>
      <c r="P143" s="6">
        <v>0</v>
      </c>
      <c r="Q143" s="6">
        <v>0</v>
      </c>
      <c r="R143" s="6">
        <v>0</v>
      </c>
      <c r="S143" s="6">
        <v>0</v>
      </c>
      <c r="T143" s="6">
        <v>0</v>
      </c>
      <c r="U143" s="6"/>
      <c r="V143" s="6">
        <v>3519.74</v>
      </c>
      <c r="W143" s="6">
        <v>3519.74</v>
      </c>
      <c r="X143" s="6">
        <v>3519.74</v>
      </c>
      <c r="Y143" s="513">
        <f>IF(A143&lt;&gt;"",IF(A143=мар17!A143,0,1),IF(AND(B143=мар17!B143,C143=мар17!C143),0,1))</f>
        <v>0</v>
      </c>
      <c r="Z143" s="70" t="str">
        <f t="shared" si="18"/>
        <v>ул. Третья д.3</v>
      </c>
      <c r="AA143" s="504">
        <f>IF($B143&lt;&gt;"",MAX(AA$7:AA142)+1,0)</f>
        <v>134</v>
      </c>
      <c r="AB143" s="502">
        <f t="shared" si="22"/>
        <v>143</v>
      </c>
      <c r="AC143" s="504">
        <f>1</f>
        <v>1</v>
      </c>
      <c r="AD143" s="103">
        <f t="shared" si="19"/>
        <v>3519.74</v>
      </c>
      <c r="AE143" s="103">
        <f t="shared" si="20"/>
        <v>0</v>
      </c>
      <c r="AF143" s="103">
        <f t="shared" si="21"/>
        <v>0</v>
      </c>
      <c r="AG143" s="3"/>
    </row>
    <row r="144" spans="2:33" ht="13.2" x14ac:dyDescent="0.25">
      <c r="B144" s="1" t="str">
        <f>адреса!$G$141</f>
        <v>кв.38</v>
      </c>
      <c r="C144" s="522">
        <f>адреса!$I$141</f>
        <v>30000038</v>
      </c>
      <c r="D144" s="6" t="str">
        <f>адреса!$K$141</f>
        <v>ФИО-3-38</v>
      </c>
      <c r="E144" s="6">
        <v>35248.449999999997</v>
      </c>
      <c r="F144" s="6">
        <v>2930.84</v>
      </c>
      <c r="G144" s="6">
        <v>0</v>
      </c>
      <c r="H144" s="6">
        <v>0</v>
      </c>
      <c r="I144" s="6">
        <v>0</v>
      </c>
      <c r="J144" s="6">
        <v>0</v>
      </c>
      <c r="K144" s="6">
        <v>0</v>
      </c>
      <c r="L144" s="6"/>
      <c r="M144" s="6">
        <v>0</v>
      </c>
      <c r="N144" s="6">
        <v>0</v>
      </c>
      <c r="O144" s="6">
        <v>0</v>
      </c>
      <c r="P144" s="6">
        <v>0</v>
      </c>
      <c r="Q144" s="6">
        <v>0</v>
      </c>
      <c r="R144" s="6">
        <v>0</v>
      </c>
      <c r="S144" s="6">
        <v>0</v>
      </c>
      <c r="T144" s="6">
        <v>0</v>
      </c>
      <c r="U144" s="6"/>
      <c r="V144" s="6">
        <v>2930.84</v>
      </c>
      <c r="W144" s="6">
        <v>0</v>
      </c>
      <c r="X144" s="6">
        <v>38179.29</v>
      </c>
      <c r="Y144" s="513">
        <f>IF(A144&lt;&gt;"",IF(A144=мар17!A144,0,1),IF(AND(B144=мар17!B144,C144=мар17!C144),0,1))</f>
        <v>0</v>
      </c>
      <c r="Z144" s="70" t="str">
        <f t="shared" si="18"/>
        <v>ул. Третья д.3</v>
      </c>
      <c r="AA144" s="504">
        <f>IF($B144&lt;&gt;"",MAX(AA$7:AA143)+1,0)</f>
        <v>135</v>
      </c>
      <c r="AB144" s="502">
        <f t="shared" si="22"/>
        <v>144</v>
      </c>
      <c r="AC144" s="504">
        <f>1</f>
        <v>1</v>
      </c>
      <c r="AD144" s="103">
        <f t="shared" si="19"/>
        <v>2930.84</v>
      </c>
      <c r="AE144" s="103">
        <f t="shared" si="20"/>
        <v>0</v>
      </c>
      <c r="AF144" s="103">
        <f t="shared" si="21"/>
        <v>0</v>
      </c>
      <c r="AG144" s="3"/>
    </row>
    <row r="145" spans="1:33" ht="13.2" x14ac:dyDescent="0.25">
      <c r="B145" s="1" t="str">
        <f>адреса!$G$142</f>
        <v>кв.39</v>
      </c>
      <c r="C145" s="522">
        <f>адреса!$I$142</f>
        <v>30000039</v>
      </c>
      <c r="D145" s="6" t="str">
        <f>адреса!$K$142</f>
        <v>ФИО-3-39</v>
      </c>
      <c r="E145" s="6">
        <v>27470.04</v>
      </c>
      <c r="F145" s="6">
        <v>2284.08</v>
      </c>
      <c r="G145" s="6">
        <v>0</v>
      </c>
      <c r="H145" s="6">
        <v>0</v>
      </c>
      <c r="I145" s="6">
        <v>0</v>
      </c>
      <c r="J145" s="6">
        <v>0</v>
      </c>
      <c r="K145" s="6">
        <v>0</v>
      </c>
      <c r="L145" s="6"/>
      <c r="M145" s="6">
        <v>0</v>
      </c>
      <c r="N145" s="6">
        <v>0</v>
      </c>
      <c r="O145" s="6">
        <v>0</v>
      </c>
      <c r="P145" s="6">
        <v>0</v>
      </c>
      <c r="Q145" s="6">
        <v>0</v>
      </c>
      <c r="R145" s="6">
        <v>0</v>
      </c>
      <c r="S145" s="6">
        <v>0</v>
      </c>
      <c r="T145" s="6">
        <v>0</v>
      </c>
      <c r="U145" s="6"/>
      <c r="V145" s="6">
        <v>2284.08</v>
      </c>
      <c r="W145" s="6">
        <v>0</v>
      </c>
      <c r="X145" s="6">
        <v>29754.12</v>
      </c>
      <c r="Y145" s="513">
        <f>IF(A145&lt;&gt;"",IF(A145=мар17!A145,0,1),IF(AND(B145=мар17!B145,C145=мар17!C145),0,1))</f>
        <v>0</v>
      </c>
      <c r="Z145" s="70" t="str">
        <f t="shared" si="18"/>
        <v>ул. Третья д.3</v>
      </c>
      <c r="AA145" s="504">
        <f>IF($B145&lt;&gt;"",MAX(AA$7:AA144)+1,0)</f>
        <v>136</v>
      </c>
      <c r="AB145" s="502">
        <f t="shared" si="22"/>
        <v>145</v>
      </c>
      <c r="AC145" s="504">
        <f>1</f>
        <v>1</v>
      </c>
      <c r="AD145" s="103">
        <f t="shared" si="19"/>
        <v>2284.08</v>
      </c>
      <c r="AE145" s="103">
        <f t="shared" si="20"/>
        <v>0</v>
      </c>
      <c r="AF145" s="103">
        <f t="shared" si="21"/>
        <v>0</v>
      </c>
      <c r="AG145" s="3"/>
    </row>
    <row r="146" spans="1:33" ht="13.2" x14ac:dyDescent="0.25">
      <c r="B146" s="1" t="str">
        <f>адреса!$G$143</f>
        <v>кв.40</v>
      </c>
      <c r="C146" s="522">
        <f>адреса!$I$143</f>
        <v>30000040</v>
      </c>
      <c r="D146" s="6" t="str">
        <f>адреса!$K$143</f>
        <v>ФИО-3-40</v>
      </c>
      <c r="E146" s="6">
        <v>38962.339999999997</v>
      </c>
      <c r="F146" s="6">
        <v>1690.09</v>
      </c>
      <c r="G146" s="6">
        <v>0</v>
      </c>
      <c r="H146" s="6">
        <v>0</v>
      </c>
      <c r="I146" s="6">
        <v>0</v>
      </c>
      <c r="J146" s="6">
        <v>0</v>
      </c>
      <c r="K146" s="6">
        <v>0</v>
      </c>
      <c r="L146" s="6"/>
      <c r="M146" s="6">
        <v>0</v>
      </c>
      <c r="N146" s="6">
        <v>0</v>
      </c>
      <c r="O146" s="6">
        <v>0</v>
      </c>
      <c r="P146" s="6">
        <v>0</v>
      </c>
      <c r="Q146" s="6">
        <v>0</v>
      </c>
      <c r="R146" s="6">
        <v>0</v>
      </c>
      <c r="S146" s="6">
        <v>0</v>
      </c>
      <c r="T146" s="6">
        <v>0</v>
      </c>
      <c r="U146" s="6"/>
      <c r="V146" s="6">
        <v>1690.09</v>
      </c>
      <c r="W146" s="6">
        <v>0</v>
      </c>
      <c r="X146" s="6">
        <v>40652.43</v>
      </c>
      <c r="Y146" s="513">
        <f>IF(A146&lt;&gt;"",IF(A146=мар17!A146,0,1),IF(AND(B146=мар17!B146,C146=мар17!C146),0,1))</f>
        <v>0</v>
      </c>
      <c r="Z146" s="70" t="str">
        <f t="shared" si="18"/>
        <v>ул. Третья д.3</v>
      </c>
      <c r="AA146" s="504">
        <f>IF($B146&lt;&gt;"",MAX(AA$7:AA145)+1,0)</f>
        <v>137</v>
      </c>
      <c r="AB146" s="502">
        <f t="shared" si="22"/>
        <v>146</v>
      </c>
      <c r="AC146" s="504">
        <f>1</f>
        <v>1</v>
      </c>
      <c r="AD146" s="103">
        <f t="shared" si="19"/>
        <v>1690.09</v>
      </c>
      <c r="AE146" s="103">
        <f t="shared" si="20"/>
        <v>0</v>
      </c>
      <c r="AF146" s="103">
        <f t="shared" si="21"/>
        <v>0</v>
      </c>
      <c r="AG146" s="3"/>
    </row>
    <row r="147" spans="1:33" ht="13.2" x14ac:dyDescent="0.25">
      <c r="B147" s="1" t="str">
        <f>адреса!$G$144</f>
        <v>кв.41</v>
      </c>
      <c r="C147" s="522">
        <f>адреса!$I$144</f>
        <v>30000041</v>
      </c>
      <c r="D147" s="6" t="str">
        <f>адреса!$K$144</f>
        <v>ФИО-3-41</v>
      </c>
      <c r="E147" s="6">
        <v>6773.96</v>
      </c>
      <c r="F147" s="6">
        <v>3386.98</v>
      </c>
      <c r="G147" s="6">
        <v>0</v>
      </c>
      <c r="H147" s="6">
        <v>0</v>
      </c>
      <c r="I147" s="6">
        <v>0</v>
      </c>
      <c r="J147" s="6">
        <v>0</v>
      </c>
      <c r="K147" s="6">
        <v>0</v>
      </c>
      <c r="L147" s="6"/>
      <c r="M147" s="6">
        <v>0</v>
      </c>
      <c r="N147" s="6">
        <v>0</v>
      </c>
      <c r="O147" s="6">
        <v>0</v>
      </c>
      <c r="P147" s="6">
        <v>0</v>
      </c>
      <c r="Q147" s="6">
        <v>0</v>
      </c>
      <c r="R147" s="6">
        <v>0</v>
      </c>
      <c r="S147" s="6">
        <v>0</v>
      </c>
      <c r="T147" s="6">
        <v>0</v>
      </c>
      <c r="U147" s="6"/>
      <c r="V147" s="6">
        <v>3386.98</v>
      </c>
      <c r="W147" s="6">
        <v>0</v>
      </c>
      <c r="X147" s="6">
        <v>10160.94</v>
      </c>
      <c r="Y147" s="513">
        <f>IF(A147&lt;&gt;"",IF(A147=мар17!A147,0,1),IF(AND(B147=мар17!B147,C147=мар17!C147),0,1))</f>
        <v>0</v>
      </c>
      <c r="Z147" s="70" t="str">
        <f t="shared" si="18"/>
        <v>ул. Третья д.3</v>
      </c>
      <c r="AA147" s="504">
        <f>IF($B147&lt;&gt;"",MAX(AA$7:AA146)+1,0)</f>
        <v>138</v>
      </c>
      <c r="AB147" s="502">
        <f t="shared" si="22"/>
        <v>147</v>
      </c>
      <c r="AC147" s="504">
        <f>1</f>
        <v>1</v>
      </c>
      <c r="AD147" s="103">
        <f t="shared" si="19"/>
        <v>3386.98</v>
      </c>
      <c r="AE147" s="103">
        <f t="shared" si="20"/>
        <v>0</v>
      </c>
      <c r="AF147" s="103">
        <f t="shared" si="21"/>
        <v>0</v>
      </c>
      <c r="AG147" s="3"/>
    </row>
    <row r="148" spans="1:33" ht="13.2" x14ac:dyDescent="0.25">
      <c r="B148" s="1" t="str">
        <f>адреса!$G$145</f>
        <v>кв.42</v>
      </c>
      <c r="C148" s="522">
        <f>адреса!$I$145</f>
        <v>30000042</v>
      </c>
      <c r="D148" s="6" t="str">
        <f>адреса!$K$145</f>
        <v>ФИО-3-42</v>
      </c>
      <c r="E148" s="6">
        <v>34920.959999999999</v>
      </c>
      <c r="F148" s="6">
        <v>2903.61</v>
      </c>
      <c r="G148" s="6">
        <v>0</v>
      </c>
      <c r="H148" s="6">
        <v>0</v>
      </c>
      <c r="I148" s="6">
        <v>0</v>
      </c>
      <c r="J148" s="6">
        <v>0</v>
      </c>
      <c r="K148" s="6">
        <v>0</v>
      </c>
      <c r="L148" s="6"/>
      <c r="M148" s="6">
        <v>0</v>
      </c>
      <c r="N148" s="6">
        <v>0</v>
      </c>
      <c r="O148" s="6">
        <v>0</v>
      </c>
      <c r="P148" s="6">
        <v>0</v>
      </c>
      <c r="Q148" s="6">
        <v>0</v>
      </c>
      <c r="R148" s="6">
        <v>0</v>
      </c>
      <c r="S148" s="6">
        <v>0</v>
      </c>
      <c r="T148" s="6">
        <v>0</v>
      </c>
      <c r="U148" s="6"/>
      <c r="V148" s="6">
        <v>2903.61</v>
      </c>
      <c r="W148" s="6">
        <v>0</v>
      </c>
      <c r="X148" s="6">
        <v>37824.57</v>
      </c>
      <c r="Y148" s="513">
        <f>IF(A148&lt;&gt;"",IF(A148=мар17!A148,0,1),IF(AND(B148=мар17!B148,C148=мар17!C148),0,1))</f>
        <v>0</v>
      </c>
      <c r="Z148" s="70" t="str">
        <f t="shared" si="18"/>
        <v>ул. Третья д.3</v>
      </c>
      <c r="AA148" s="504">
        <f>IF($B148&lt;&gt;"",MAX(AA$7:AA147)+1,0)</f>
        <v>139</v>
      </c>
      <c r="AB148" s="502">
        <f t="shared" si="22"/>
        <v>148</v>
      </c>
      <c r="AC148" s="504">
        <f>1</f>
        <v>1</v>
      </c>
      <c r="AD148" s="103">
        <f t="shared" si="19"/>
        <v>2903.61</v>
      </c>
      <c r="AE148" s="103">
        <f t="shared" si="20"/>
        <v>0</v>
      </c>
      <c r="AF148" s="103">
        <f t="shared" si="21"/>
        <v>0</v>
      </c>
      <c r="AG148" s="3"/>
    </row>
    <row r="149" spans="1:33" ht="13.2" x14ac:dyDescent="0.25">
      <c r="B149" s="1" t="str">
        <f>адреса!$G$146</f>
        <v>кв.43</v>
      </c>
      <c r="C149" s="522">
        <f>адреса!$I$146</f>
        <v>30000043</v>
      </c>
      <c r="D149" s="6" t="str">
        <f>адреса!$K$146</f>
        <v>ФИО-3-43</v>
      </c>
      <c r="E149" s="6">
        <v>7552.54</v>
      </c>
      <c r="F149" s="6">
        <v>1131.83</v>
      </c>
      <c r="G149" s="6">
        <v>0</v>
      </c>
      <c r="H149" s="6">
        <v>0</v>
      </c>
      <c r="I149" s="6">
        <v>0</v>
      </c>
      <c r="J149" s="6">
        <v>0</v>
      </c>
      <c r="K149" s="6">
        <v>0</v>
      </c>
      <c r="L149" s="6"/>
      <c r="M149" s="6">
        <v>0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0</v>
      </c>
      <c r="U149" s="6"/>
      <c r="V149" s="6">
        <v>1131.83</v>
      </c>
      <c r="W149" s="6">
        <v>5290</v>
      </c>
      <c r="X149" s="6">
        <v>3394.37</v>
      </c>
      <c r="Y149" s="513">
        <f>IF(A149&lt;&gt;"",IF(A149=мар17!A149,0,1),IF(AND(B149=мар17!B149,C149=мар17!C149),0,1))</f>
        <v>0</v>
      </c>
      <c r="Z149" s="70" t="str">
        <f t="shared" si="18"/>
        <v>ул. Третья д.3</v>
      </c>
      <c r="AA149" s="504">
        <f>IF($B149&lt;&gt;"",MAX(AA$7:AA148)+1,0)</f>
        <v>140</v>
      </c>
      <c r="AB149" s="502">
        <f t="shared" si="22"/>
        <v>149</v>
      </c>
      <c r="AC149" s="504">
        <f>1</f>
        <v>1</v>
      </c>
      <c r="AD149" s="103">
        <f t="shared" si="19"/>
        <v>1131.83</v>
      </c>
      <c r="AE149" s="103">
        <f t="shared" si="20"/>
        <v>0</v>
      </c>
      <c r="AF149" s="103">
        <f t="shared" si="21"/>
        <v>0</v>
      </c>
      <c r="AG149" s="3"/>
    </row>
    <row r="150" spans="1:33" ht="13.2" x14ac:dyDescent="0.25">
      <c r="B150" s="1" t="str">
        <f>адреса!$G$147</f>
        <v>кв.44</v>
      </c>
      <c r="C150" s="522">
        <f>адреса!$I$147</f>
        <v>30000044</v>
      </c>
      <c r="D150" s="6" t="str">
        <f>адреса!$K$147</f>
        <v>ФИО-3-44</v>
      </c>
      <c r="E150" s="6">
        <v>3247.42</v>
      </c>
      <c r="F150" s="6">
        <v>3247.42</v>
      </c>
      <c r="G150" s="6">
        <v>0</v>
      </c>
      <c r="H150" s="6">
        <v>0</v>
      </c>
      <c r="I150" s="6">
        <v>0</v>
      </c>
      <c r="J150" s="6">
        <v>0</v>
      </c>
      <c r="K150" s="6">
        <v>0</v>
      </c>
      <c r="L150" s="6"/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>
        <v>0</v>
      </c>
      <c r="S150" s="6">
        <v>0</v>
      </c>
      <c r="T150" s="6">
        <v>0</v>
      </c>
      <c r="U150" s="6"/>
      <c r="V150" s="6">
        <v>3247.42</v>
      </c>
      <c r="W150" s="6">
        <v>0</v>
      </c>
      <c r="X150" s="6">
        <v>6494.84</v>
      </c>
      <c r="Y150" s="513">
        <f>IF(A150&lt;&gt;"",IF(A150=мар17!A150,0,1),IF(AND(B150=мар17!B150,C150=мар17!C150),0,1))</f>
        <v>0</v>
      </c>
      <c r="Z150" s="70" t="str">
        <f t="shared" si="18"/>
        <v>ул. Третья д.3</v>
      </c>
      <c r="AA150" s="504">
        <f>IF($B150&lt;&gt;"",MAX(AA$7:AA149)+1,0)</f>
        <v>141</v>
      </c>
      <c r="AB150" s="502">
        <f t="shared" si="22"/>
        <v>150</v>
      </c>
      <c r="AC150" s="504">
        <f>1</f>
        <v>1</v>
      </c>
      <c r="AD150" s="103">
        <f t="shared" si="19"/>
        <v>3247.42</v>
      </c>
      <c r="AE150" s="103">
        <f t="shared" si="20"/>
        <v>0</v>
      </c>
      <c r="AF150" s="103">
        <f t="shared" si="21"/>
        <v>0</v>
      </c>
      <c r="AG150" s="3"/>
    </row>
    <row r="151" spans="1:33" ht="13.2" x14ac:dyDescent="0.25">
      <c r="B151" s="1" t="str">
        <f>адреса!$G$148</f>
        <v>кв.45</v>
      </c>
      <c r="C151" s="522">
        <f>адреса!$I$148</f>
        <v>30000045</v>
      </c>
      <c r="D151" s="6" t="str">
        <f>адреса!$K$148</f>
        <v>ФИО-3-45</v>
      </c>
      <c r="E151" s="6">
        <v>42003.38</v>
      </c>
      <c r="F151" s="6">
        <v>3492.5</v>
      </c>
      <c r="G151" s="6">
        <v>0</v>
      </c>
      <c r="H151" s="6">
        <v>0</v>
      </c>
      <c r="I151" s="6">
        <v>0</v>
      </c>
      <c r="J151" s="6">
        <v>0</v>
      </c>
      <c r="K151" s="6">
        <v>0</v>
      </c>
      <c r="L151" s="6"/>
      <c r="M151" s="6">
        <v>0</v>
      </c>
      <c r="N151" s="6">
        <v>0</v>
      </c>
      <c r="O151" s="6">
        <v>0</v>
      </c>
      <c r="P151" s="6">
        <v>0</v>
      </c>
      <c r="Q151" s="6">
        <v>0</v>
      </c>
      <c r="R151" s="6">
        <v>0</v>
      </c>
      <c r="S151" s="6">
        <v>0</v>
      </c>
      <c r="T151" s="6">
        <v>0</v>
      </c>
      <c r="U151" s="6"/>
      <c r="V151" s="6">
        <v>3492.5</v>
      </c>
      <c r="W151" s="6">
        <v>0</v>
      </c>
      <c r="X151" s="6">
        <v>45495.88</v>
      </c>
      <c r="Y151" s="513">
        <f>IF(A151&lt;&gt;"",IF(A151=мар17!A151,0,1),IF(AND(B151=мар17!B151,C151=мар17!C151),0,1))</f>
        <v>0</v>
      </c>
      <c r="Z151" s="70" t="str">
        <f t="shared" si="18"/>
        <v>ул. Третья д.3</v>
      </c>
      <c r="AA151" s="504">
        <f>IF($B151&lt;&gt;"",MAX(AA$7:AA150)+1,0)</f>
        <v>142</v>
      </c>
      <c r="AB151" s="502">
        <f t="shared" si="22"/>
        <v>151</v>
      </c>
      <c r="AC151" s="504">
        <f>1</f>
        <v>1</v>
      </c>
      <c r="AD151" s="103">
        <f t="shared" si="19"/>
        <v>3492.5</v>
      </c>
      <c r="AE151" s="103">
        <f t="shared" si="20"/>
        <v>0</v>
      </c>
      <c r="AF151" s="103">
        <f t="shared" si="21"/>
        <v>0</v>
      </c>
      <c r="AG151" s="3"/>
    </row>
    <row r="152" spans="1:33" ht="13.2" x14ac:dyDescent="0.25">
      <c r="B152" s="1" t="str">
        <f>адреса!$G$149</f>
        <v>кв.46</v>
      </c>
      <c r="C152" s="522">
        <f>адреса!$I$149</f>
        <v>30000046</v>
      </c>
      <c r="D152" s="6" t="str">
        <f>адреса!$K$149</f>
        <v>ФИО-3-46</v>
      </c>
      <c r="E152" s="6">
        <v>2862.76</v>
      </c>
      <c r="F152" s="6">
        <v>2862.76</v>
      </c>
      <c r="G152" s="6">
        <v>0</v>
      </c>
      <c r="H152" s="6">
        <v>0</v>
      </c>
      <c r="I152" s="6">
        <v>0</v>
      </c>
      <c r="J152" s="6">
        <v>0</v>
      </c>
      <c r="K152" s="6">
        <v>0</v>
      </c>
      <c r="L152" s="6"/>
      <c r="M152" s="6">
        <v>0</v>
      </c>
      <c r="N152" s="6">
        <v>0</v>
      </c>
      <c r="O152" s="6">
        <v>0</v>
      </c>
      <c r="P152" s="6">
        <v>0</v>
      </c>
      <c r="Q152" s="6">
        <v>0</v>
      </c>
      <c r="R152" s="6">
        <v>0</v>
      </c>
      <c r="S152" s="6">
        <v>0</v>
      </c>
      <c r="T152" s="6">
        <v>0</v>
      </c>
      <c r="U152" s="6"/>
      <c r="V152" s="6">
        <v>2862.76</v>
      </c>
      <c r="W152" s="6">
        <v>2862.76</v>
      </c>
      <c r="X152" s="6">
        <v>2862.76</v>
      </c>
      <c r="Y152" s="513">
        <f>IF(A152&lt;&gt;"",IF(A152=мар17!A152,0,1),IF(AND(B152=мар17!B152,C152=мар17!C152),0,1))</f>
        <v>0</v>
      </c>
      <c r="Z152" s="70" t="str">
        <f t="shared" si="18"/>
        <v>ул. Третья д.3</v>
      </c>
      <c r="AA152" s="504">
        <f>IF($B152&lt;&gt;"",MAX(AA$7:AA151)+1,0)</f>
        <v>143</v>
      </c>
      <c r="AB152" s="502">
        <f t="shared" si="22"/>
        <v>152</v>
      </c>
      <c r="AC152" s="504">
        <f>1</f>
        <v>1</v>
      </c>
      <c r="AD152" s="103">
        <f t="shared" si="19"/>
        <v>2862.76</v>
      </c>
      <c r="AE152" s="103">
        <f t="shared" si="20"/>
        <v>0</v>
      </c>
      <c r="AF152" s="103">
        <f t="shared" si="21"/>
        <v>0</v>
      </c>
      <c r="AG152" s="3"/>
    </row>
    <row r="153" spans="1:33" ht="13.2" x14ac:dyDescent="0.25">
      <c r="B153" s="1" t="str">
        <f>адреса!$G$150</f>
        <v>кв.47</v>
      </c>
      <c r="C153" s="522">
        <f>адреса!$I$150</f>
        <v>30000047</v>
      </c>
      <c r="D153" s="6" t="str">
        <f>адреса!$K$150</f>
        <v>ФИО-3-47</v>
      </c>
      <c r="E153" s="6">
        <v>25013.7</v>
      </c>
      <c r="F153" s="6">
        <v>2079.84</v>
      </c>
      <c r="G153" s="6">
        <v>0</v>
      </c>
      <c r="H153" s="6">
        <v>0</v>
      </c>
      <c r="I153" s="6">
        <v>0</v>
      </c>
      <c r="J153" s="6">
        <v>0</v>
      </c>
      <c r="K153" s="6">
        <v>0</v>
      </c>
      <c r="L153" s="6"/>
      <c r="M153" s="6">
        <v>0</v>
      </c>
      <c r="N153" s="6">
        <v>0</v>
      </c>
      <c r="O153" s="6">
        <v>0</v>
      </c>
      <c r="P153" s="6">
        <v>0</v>
      </c>
      <c r="Q153" s="6">
        <v>0</v>
      </c>
      <c r="R153" s="6">
        <v>0</v>
      </c>
      <c r="S153" s="6">
        <v>0</v>
      </c>
      <c r="T153" s="6">
        <v>0</v>
      </c>
      <c r="U153" s="6"/>
      <c r="V153" s="6">
        <v>2079.84</v>
      </c>
      <c r="W153" s="6">
        <v>14614.5</v>
      </c>
      <c r="X153" s="6">
        <v>12479.04</v>
      </c>
      <c r="Y153" s="513">
        <f>IF(A153&lt;&gt;"",IF(A153=мар17!A153,0,1),IF(AND(B153=мар17!B153,C153=мар17!C153),0,1))</f>
        <v>0</v>
      </c>
      <c r="Z153" s="70" t="str">
        <f t="shared" si="18"/>
        <v>ул. Третья д.3</v>
      </c>
      <c r="AA153" s="504">
        <f>IF($B153&lt;&gt;"",MAX(AA$7:AA152)+1,0)</f>
        <v>144</v>
      </c>
      <c r="AB153" s="502">
        <f t="shared" si="22"/>
        <v>153</v>
      </c>
      <c r="AC153" s="504">
        <f>1</f>
        <v>1</v>
      </c>
      <c r="AD153" s="103">
        <f t="shared" si="19"/>
        <v>2079.84</v>
      </c>
      <c r="AE153" s="103">
        <f t="shared" si="20"/>
        <v>0</v>
      </c>
      <c r="AF153" s="103">
        <f t="shared" si="21"/>
        <v>0</v>
      </c>
      <c r="AG153" s="3"/>
    </row>
    <row r="154" spans="1:33" ht="13.2" x14ac:dyDescent="0.25">
      <c r="B154" s="1" t="str">
        <f>адреса!$G$151</f>
        <v>кв.48</v>
      </c>
      <c r="C154" s="522">
        <f>адреса!$I$151</f>
        <v>30000048</v>
      </c>
      <c r="D154" s="6" t="str">
        <f>адреса!$K$151</f>
        <v>ФИО-3-48</v>
      </c>
      <c r="E154" s="6">
        <v>38851.15</v>
      </c>
      <c r="F154" s="6">
        <v>3230.4</v>
      </c>
      <c r="G154" s="6">
        <v>0</v>
      </c>
      <c r="H154" s="6">
        <v>0</v>
      </c>
      <c r="I154" s="6">
        <v>0</v>
      </c>
      <c r="J154" s="6">
        <v>0</v>
      </c>
      <c r="K154" s="6">
        <v>0</v>
      </c>
      <c r="L154" s="6"/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0</v>
      </c>
      <c r="T154" s="6">
        <v>0</v>
      </c>
      <c r="U154" s="6"/>
      <c r="V154" s="6">
        <v>3230.4</v>
      </c>
      <c r="W154" s="6">
        <v>0</v>
      </c>
      <c r="X154" s="6">
        <v>42081.55</v>
      </c>
      <c r="Y154" s="513">
        <f>IF(A154&lt;&gt;"",IF(A154=мар17!A154,0,1),IF(AND(B154=мар17!B154,C154=мар17!C154),0,1))</f>
        <v>0</v>
      </c>
      <c r="Z154" s="70" t="str">
        <f t="shared" si="18"/>
        <v>ул. Третья д.3</v>
      </c>
      <c r="AA154" s="504">
        <f>IF($B154&lt;&gt;"",MAX(AA$7:AA153)+1,0)</f>
        <v>145</v>
      </c>
      <c r="AB154" s="502">
        <f t="shared" si="22"/>
        <v>154</v>
      </c>
      <c r="AC154" s="504">
        <f>1</f>
        <v>1</v>
      </c>
      <c r="AD154" s="103">
        <f t="shared" si="19"/>
        <v>3230.4</v>
      </c>
      <c r="AE154" s="103">
        <f t="shared" si="20"/>
        <v>0</v>
      </c>
      <c r="AF154" s="103">
        <f t="shared" si="21"/>
        <v>0</v>
      </c>
      <c r="AG154" s="3"/>
    </row>
    <row r="155" spans="1:33" ht="13.2" x14ac:dyDescent="0.25">
      <c r="B155" s="1" t="str">
        <f>адреса!$G$152</f>
        <v>кв.49</v>
      </c>
      <c r="C155" s="522">
        <f>адреса!$I$152</f>
        <v>30000049</v>
      </c>
      <c r="D155" s="6" t="str">
        <f>адреса!$K$152</f>
        <v>ФИО-3-49</v>
      </c>
      <c r="E155" s="6">
        <v>2156.8200000000002</v>
      </c>
      <c r="F155" s="6">
        <v>2103.67</v>
      </c>
      <c r="G155" s="6">
        <v>0</v>
      </c>
      <c r="H155" s="6">
        <v>0</v>
      </c>
      <c r="I155" s="6">
        <v>0</v>
      </c>
      <c r="J155" s="6">
        <v>0</v>
      </c>
      <c r="K155" s="6">
        <v>0</v>
      </c>
      <c r="L155" s="6"/>
      <c r="M155" s="6">
        <v>0</v>
      </c>
      <c r="N155" s="6">
        <v>0</v>
      </c>
      <c r="O155" s="6">
        <v>0</v>
      </c>
      <c r="P155" s="6">
        <v>0</v>
      </c>
      <c r="Q155" s="6">
        <v>0</v>
      </c>
      <c r="R155" s="6">
        <v>0</v>
      </c>
      <c r="S155" s="6">
        <v>0</v>
      </c>
      <c r="T155" s="6">
        <v>0</v>
      </c>
      <c r="U155" s="6"/>
      <c r="V155" s="6">
        <v>2103.67</v>
      </c>
      <c r="W155" s="6">
        <v>1104.99</v>
      </c>
      <c r="X155" s="6">
        <v>3155.5</v>
      </c>
      <c r="Y155" s="513">
        <f>IF(A155&lt;&gt;"",IF(A155=мар17!A155,0,1),IF(AND(B155=мар17!B155,C155=мар17!C155),0,1))</f>
        <v>0</v>
      </c>
      <c r="Z155" s="70" t="str">
        <f t="shared" si="18"/>
        <v>ул. Третья д.3</v>
      </c>
      <c r="AA155" s="504">
        <f>IF($B155&lt;&gt;"",MAX(AA$7:AA154)+1,0)</f>
        <v>146</v>
      </c>
      <c r="AB155" s="502">
        <f t="shared" si="22"/>
        <v>155</v>
      </c>
      <c r="AC155" s="504">
        <f>1</f>
        <v>1</v>
      </c>
      <c r="AD155" s="103">
        <f t="shared" si="19"/>
        <v>2103.67</v>
      </c>
      <c r="AE155" s="103">
        <f t="shared" si="20"/>
        <v>0</v>
      </c>
      <c r="AF155" s="103">
        <f t="shared" si="21"/>
        <v>0</v>
      </c>
      <c r="AG155" s="3"/>
    </row>
    <row r="156" spans="1:33" ht="13.2" x14ac:dyDescent="0.25">
      <c r="A156" s="4" t="str">
        <f>адреса!$E$153</f>
        <v>ул. Четвертая д.4</v>
      </c>
      <c r="C156" s="522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513">
        <f>IF(A156&lt;&gt;"",IF(A156=мар17!A156,0,1),IF(AND(B156=мар17!B156,C156=мар17!C156),0,1))</f>
        <v>0</v>
      </c>
      <c r="Z156" s="70" t="str">
        <f t="shared" si="18"/>
        <v>ул. Четвертая д.4</v>
      </c>
      <c r="AA156" s="504">
        <f>IF($B156&lt;&gt;"",MAX(AA$7:AA155)+1,0)</f>
        <v>0</v>
      </c>
      <c r="AB156" s="502">
        <f t="shared" si="22"/>
        <v>156</v>
      </c>
      <c r="AC156" s="504">
        <f>1</f>
        <v>1</v>
      </c>
      <c r="AD156" s="103">
        <f t="shared" si="19"/>
        <v>0</v>
      </c>
      <c r="AE156" s="103">
        <f t="shared" si="20"/>
        <v>0</v>
      </c>
      <c r="AF156" s="103">
        <f t="shared" si="21"/>
        <v>0</v>
      </c>
      <c r="AG156" s="3"/>
    </row>
    <row r="157" spans="1:33" ht="13.2" x14ac:dyDescent="0.25">
      <c r="B157" s="1" t="str">
        <f>адреса!$G$153</f>
        <v>кв.1</v>
      </c>
      <c r="C157" s="522">
        <f>адреса!$I$153</f>
        <v>40000001</v>
      </c>
      <c r="D157" s="6" t="str">
        <f>адреса!$K$153</f>
        <v>ФИО-4-1</v>
      </c>
      <c r="E157" s="6">
        <v>23580.83</v>
      </c>
      <c r="F157" s="6">
        <v>1960.7</v>
      </c>
      <c r="G157" s="6">
        <v>0</v>
      </c>
      <c r="H157" s="6">
        <v>0</v>
      </c>
      <c r="I157" s="6">
        <v>0</v>
      </c>
      <c r="J157" s="6">
        <v>0</v>
      </c>
      <c r="K157" s="6">
        <v>0</v>
      </c>
      <c r="L157" s="6"/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0</v>
      </c>
      <c r="T157" s="6">
        <v>0</v>
      </c>
      <c r="U157" s="6"/>
      <c r="V157" s="6">
        <v>1960.7</v>
      </c>
      <c r="W157" s="6">
        <v>0</v>
      </c>
      <c r="X157" s="6">
        <v>25541.53</v>
      </c>
      <c r="Y157" s="513">
        <f>IF(A157&lt;&gt;"",IF(A157=мар17!A157,0,1),IF(AND(B157=мар17!B157,C157=мар17!C157),0,1))</f>
        <v>0</v>
      </c>
      <c r="Z157" s="70" t="str">
        <f t="shared" si="18"/>
        <v>ул. Четвертая д.4</v>
      </c>
      <c r="AA157" s="504">
        <f>IF($B157&lt;&gt;"",MAX(AA$7:AA156)+1,0)</f>
        <v>147</v>
      </c>
      <c r="AB157" s="502">
        <f t="shared" si="22"/>
        <v>157</v>
      </c>
      <c r="AC157" s="504">
        <f>1</f>
        <v>1</v>
      </c>
      <c r="AD157" s="103">
        <f t="shared" si="19"/>
        <v>1960.7</v>
      </c>
      <c r="AE157" s="103">
        <f t="shared" si="20"/>
        <v>0</v>
      </c>
      <c r="AF157" s="103">
        <f t="shared" si="21"/>
        <v>0</v>
      </c>
      <c r="AG157" s="3"/>
    </row>
    <row r="158" spans="1:33" ht="13.2" x14ac:dyDescent="0.25">
      <c r="B158" s="1" t="str">
        <f>адреса!$G$154</f>
        <v>кв.2</v>
      </c>
      <c r="C158" s="522">
        <f>адреса!$I$154</f>
        <v>40000002</v>
      </c>
      <c r="D158" s="6" t="str">
        <f>адреса!$K$154</f>
        <v>ФИО-4-2</v>
      </c>
      <c r="E158" s="6">
        <v>9693.4500000000007</v>
      </c>
      <c r="F158" s="6">
        <v>1991.34</v>
      </c>
      <c r="G158" s="6">
        <v>0</v>
      </c>
      <c r="H158" s="6">
        <v>0</v>
      </c>
      <c r="I158" s="6">
        <v>0</v>
      </c>
      <c r="J158" s="6">
        <v>0</v>
      </c>
      <c r="K158" s="6">
        <v>0</v>
      </c>
      <c r="L158" s="6"/>
      <c r="M158" s="6">
        <v>0</v>
      </c>
      <c r="N158" s="6">
        <v>0</v>
      </c>
      <c r="O158" s="6">
        <v>0</v>
      </c>
      <c r="P158" s="6">
        <v>0</v>
      </c>
      <c r="Q158" s="6">
        <v>0</v>
      </c>
      <c r="R158" s="6">
        <v>0</v>
      </c>
      <c r="S158" s="6">
        <v>0</v>
      </c>
      <c r="T158" s="6">
        <v>0</v>
      </c>
      <c r="U158" s="6"/>
      <c r="V158" s="6">
        <v>1991.34</v>
      </c>
      <c r="W158" s="6">
        <v>7703.29</v>
      </c>
      <c r="X158" s="6">
        <v>3981.5</v>
      </c>
      <c r="Y158" s="513">
        <f>IF(A158&lt;&gt;"",IF(A158=мар17!A158,0,1),IF(AND(B158=мар17!B158,C158=мар17!C158),0,1))</f>
        <v>0</v>
      </c>
      <c r="Z158" s="70" t="str">
        <f t="shared" si="18"/>
        <v>ул. Четвертая д.4</v>
      </c>
      <c r="AA158" s="504">
        <f>IF($B158&lt;&gt;"",MAX(AA$7:AA157)+1,0)</f>
        <v>148</v>
      </c>
      <c r="AB158" s="502">
        <f t="shared" si="22"/>
        <v>158</v>
      </c>
      <c r="AC158" s="504">
        <f>1</f>
        <v>1</v>
      </c>
      <c r="AD158" s="103">
        <f t="shared" si="19"/>
        <v>1991.34</v>
      </c>
      <c r="AE158" s="103">
        <f t="shared" si="20"/>
        <v>0</v>
      </c>
      <c r="AF158" s="103">
        <f t="shared" si="21"/>
        <v>0</v>
      </c>
      <c r="AG158" s="3"/>
    </row>
    <row r="159" spans="1:33" ht="13.2" x14ac:dyDescent="0.25">
      <c r="B159" s="1" t="str">
        <f>адреса!$G$155</f>
        <v>кв.3</v>
      </c>
      <c r="C159" s="522">
        <f>адреса!$I$155</f>
        <v>40000003</v>
      </c>
      <c r="D159" s="6" t="str">
        <f>адреса!$K$155</f>
        <v>ФИО-4-3</v>
      </c>
      <c r="E159" s="6">
        <v>24736.71</v>
      </c>
      <c r="F159" s="6">
        <v>1412.66</v>
      </c>
      <c r="G159" s="6">
        <v>0</v>
      </c>
      <c r="H159" s="6">
        <v>0</v>
      </c>
      <c r="I159" s="6">
        <v>0</v>
      </c>
      <c r="J159" s="6">
        <v>0</v>
      </c>
      <c r="K159" s="6">
        <v>0</v>
      </c>
      <c r="L159" s="6"/>
      <c r="M159" s="6">
        <v>0</v>
      </c>
      <c r="N159" s="6">
        <v>0</v>
      </c>
      <c r="O159" s="6">
        <v>0</v>
      </c>
      <c r="P159" s="6">
        <v>0</v>
      </c>
      <c r="Q159" s="6">
        <v>0</v>
      </c>
      <c r="R159" s="6">
        <v>0</v>
      </c>
      <c r="S159" s="6">
        <v>0</v>
      </c>
      <c r="T159" s="6">
        <v>0</v>
      </c>
      <c r="U159" s="6"/>
      <c r="V159" s="6">
        <v>1412.66</v>
      </c>
      <c r="W159" s="6">
        <v>1413</v>
      </c>
      <c r="X159" s="6">
        <v>24736.37</v>
      </c>
      <c r="Y159" s="513">
        <f>IF(A159&lt;&gt;"",IF(A159=мар17!A159,0,1),IF(AND(B159=мар17!B159,C159=мар17!C159),0,1))</f>
        <v>0</v>
      </c>
      <c r="Z159" s="70" t="str">
        <f t="shared" si="18"/>
        <v>ул. Четвертая д.4</v>
      </c>
      <c r="AA159" s="504">
        <f>IF($B159&lt;&gt;"",MAX(AA$7:AA158)+1,0)</f>
        <v>149</v>
      </c>
      <c r="AB159" s="502">
        <f t="shared" si="22"/>
        <v>159</v>
      </c>
      <c r="AC159" s="504">
        <f>1</f>
        <v>1</v>
      </c>
      <c r="AD159" s="103">
        <f t="shared" si="19"/>
        <v>1412.66</v>
      </c>
      <c r="AE159" s="103">
        <f t="shared" si="20"/>
        <v>0</v>
      </c>
      <c r="AF159" s="103">
        <f t="shared" si="21"/>
        <v>0</v>
      </c>
      <c r="AG159" s="3"/>
    </row>
    <row r="160" spans="1:33" ht="13.2" x14ac:dyDescent="0.25">
      <c r="B160" s="1" t="str">
        <f>адреса!$G$156</f>
        <v>кв.4</v>
      </c>
      <c r="C160" s="522">
        <f>адреса!$I$156</f>
        <v>40000004</v>
      </c>
      <c r="D160" s="6" t="str">
        <f>адреса!$K$156</f>
        <v>ФИО-4-4</v>
      </c>
      <c r="E160" s="6">
        <v>4745.18</v>
      </c>
      <c r="F160" s="6">
        <v>2372.59</v>
      </c>
      <c r="G160" s="6">
        <v>0</v>
      </c>
      <c r="H160" s="6">
        <v>0</v>
      </c>
      <c r="I160" s="6">
        <v>0</v>
      </c>
      <c r="J160" s="6">
        <v>0</v>
      </c>
      <c r="K160" s="6">
        <v>0</v>
      </c>
      <c r="L160" s="6"/>
      <c r="M160" s="6">
        <v>0</v>
      </c>
      <c r="N160" s="6">
        <v>0</v>
      </c>
      <c r="O160" s="6">
        <v>0</v>
      </c>
      <c r="P160" s="6">
        <v>0</v>
      </c>
      <c r="Q160" s="6">
        <v>0</v>
      </c>
      <c r="R160" s="6">
        <v>0</v>
      </c>
      <c r="S160" s="6">
        <v>0</v>
      </c>
      <c r="T160" s="6">
        <v>0</v>
      </c>
      <c r="U160" s="6"/>
      <c r="V160" s="6">
        <v>2372.59</v>
      </c>
      <c r="W160" s="6">
        <v>7117.77</v>
      </c>
      <c r="X160" s="6">
        <v>0</v>
      </c>
      <c r="Y160" s="513">
        <f>IF(A160&lt;&gt;"",IF(A160=мар17!A160,0,1),IF(AND(B160=мар17!B160,C160=мар17!C160),0,1))</f>
        <v>0</v>
      </c>
      <c r="Z160" s="70" t="str">
        <f t="shared" si="18"/>
        <v>ул. Четвертая д.4</v>
      </c>
      <c r="AA160" s="504">
        <f>IF($B160&lt;&gt;"",MAX(AA$7:AA159)+1,0)</f>
        <v>150</v>
      </c>
      <c r="AB160" s="502">
        <f t="shared" si="22"/>
        <v>160</v>
      </c>
      <c r="AC160" s="504">
        <f>1</f>
        <v>1</v>
      </c>
      <c r="AD160" s="103">
        <f t="shared" si="19"/>
        <v>2372.59</v>
      </c>
      <c r="AE160" s="103">
        <f t="shared" si="20"/>
        <v>0</v>
      </c>
      <c r="AF160" s="103">
        <f t="shared" si="21"/>
        <v>0</v>
      </c>
      <c r="AG160" s="3"/>
    </row>
    <row r="161" spans="2:33" ht="13.2" x14ac:dyDescent="0.25">
      <c r="B161" s="1" t="str">
        <f>адреса!$G$157</f>
        <v>кв.5</v>
      </c>
      <c r="C161" s="522">
        <f>адреса!$I$157</f>
        <v>40000005</v>
      </c>
      <c r="D161" s="6" t="str">
        <f>адреса!$K$157</f>
        <v>ФИО-4-5</v>
      </c>
      <c r="E161" s="6">
        <v>10797.48</v>
      </c>
      <c r="F161" s="6">
        <v>2699.37</v>
      </c>
      <c r="G161" s="6">
        <v>0</v>
      </c>
      <c r="H161" s="6">
        <v>0</v>
      </c>
      <c r="I161" s="6">
        <v>0</v>
      </c>
      <c r="J161" s="6">
        <v>0</v>
      </c>
      <c r="K161" s="6">
        <v>0</v>
      </c>
      <c r="L161" s="6"/>
      <c r="M161" s="6">
        <v>0</v>
      </c>
      <c r="N161" s="6">
        <v>0</v>
      </c>
      <c r="O161" s="6">
        <v>0</v>
      </c>
      <c r="P161" s="6">
        <v>0</v>
      </c>
      <c r="Q161" s="6">
        <v>0</v>
      </c>
      <c r="R161" s="6">
        <v>0</v>
      </c>
      <c r="S161" s="6">
        <v>0</v>
      </c>
      <c r="T161" s="6">
        <v>0</v>
      </c>
      <c r="U161" s="6"/>
      <c r="V161" s="6">
        <v>2699.37</v>
      </c>
      <c r="W161" s="6">
        <v>0</v>
      </c>
      <c r="X161" s="6">
        <v>13496.85</v>
      </c>
      <c r="Y161" s="513">
        <f>IF(A161&lt;&gt;"",IF(A161=мар17!A161,0,1),IF(AND(B161=мар17!B161,C161=мар17!C161),0,1))</f>
        <v>0</v>
      </c>
      <c r="Z161" s="70" t="str">
        <f t="shared" si="18"/>
        <v>ул. Четвертая д.4</v>
      </c>
      <c r="AA161" s="504">
        <f>IF($B161&lt;&gt;"",MAX(AA$7:AA160)+1,0)</f>
        <v>151</v>
      </c>
      <c r="AB161" s="502">
        <f t="shared" si="22"/>
        <v>161</v>
      </c>
      <c r="AC161" s="504">
        <f>1</f>
        <v>1</v>
      </c>
      <c r="AD161" s="103">
        <f t="shared" si="19"/>
        <v>2699.37</v>
      </c>
      <c r="AE161" s="103">
        <f t="shared" si="20"/>
        <v>0</v>
      </c>
      <c r="AF161" s="103">
        <f t="shared" si="21"/>
        <v>0</v>
      </c>
      <c r="AG161" s="3"/>
    </row>
    <row r="162" spans="2:33" ht="13.2" x14ac:dyDescent="0.25">
      <c r="B162" s="1" t="str">
        <f>адреса!$G$158</f>
        <v>кв.6</v>
      </c>
      <c r="C162" s="522">
        <f>адреса!$I$158</f>
        <v>40000006</v>
      </c>
      <c r="D162" s="6" t="str">
        <f>адреса!$K$158</f>
        <v>ФИО-4-6</v>
      </c>
      <c r="E162" s="6">
        <v>34839.06</v>
      </c>
      <c r="F162" s="6">
        <v>2896.8</v>
      </c>
      <c r="G162" s="6">
        <v>0</v>
      </c>
      <c r="H162" s="6">
        <v>0</v>
      </c>
      <c r="I162" s="6">
        <v>0</v>
      </c>
      <c r="J162" s="6">
        <v>0</v>
      </c>
      <c r="K162" s="6">
        <v>0</v>
      </c>
      <c r="L162" s="6"/>
      <c r="M162" s="6">
        <v>0</v>
      </c>
      <c r="N162" s="6">
        <v>0</v>
      </c>
      <c r="O162" s="6">
        <v>0</v>
      </c>
      <c r="P162" s="6">
        <v>0</v>
      </c>
      <c r="Q162" s="6">
        <v>0</v>
      </c>
      <c r="R162" s="6">
        <v>0</v>
      </c>
      <c r="S162" s="6">
        <v>0</v>
      </c>
      <c r="T162" s="6">
        <v>0</v>
      </c>
      <c r="U162" s="6"/>
      <c r="V162" s="6">
        <v>2896.8</v>
      </c>
      <c r="W162" s="6">
        <v>0</v>
      </c>
      <c r="X162" s="6">
        <v>37735.86</v>
      </c>
      <c r="Y162" s="513">
        <f>IF(A162&lt;&gt;"",IF(A162=мар17!A162,0,1),IF(AND(B162=мар17!B162,C162=мар17!C162),0,1))</f>
        <v>0</v>
      </c>
      <c r="Z162" s="70" t="str">
        <f t="shared" si="18"/>
        <v>ул. Четвертая д.4</v>
      </c>
      <c r="AA162" s="504">
        <f>IF($B162&lt;&gt;"",MAX(AA$7:AA161)+1,0)</f>
        <v>152</v>
      </c>
      <c r="AB162" s="502">
        <f t="shared" si="22"/>
        <v>162</v>
      </c>
      <c r="AC162" s="504">
        <f>1</f>
        <v>1</v>
      </c>
      <c r="AD162" s="103">
        <f t="shared" si="19"/>
        <v>2896.8</v>
      </c>
      <c r="AE162" s="103">
        <f t="shared" si="20"/>
        <v>0</v>
      </c>
      <c r="AF162" s="103">
        <f t="shared" si="21"/>
        <v>0</v>
      </c>
      <c r="AG162" s="3"/>
    </row>
    <row r="163" spans="2:33" ht="13.2" x14ac:dyDescent="0.25">
      <c r="B163" s="1" t="str">
        <f>адреса!$G$159</f>
        <v>кв.7</v>
      </c>
      <c r="C163" s="522">
        <f>адреса!$I$159</f>
        <v>40000007</v>
      </c>
      <c r="D163" s="6" t="str">
        <f>адреса!$K$159</f>
        <v>ФИО-4-7</v>
      </c>
      <c r="E163" s="6">
        <v>23908.41</v>
      </c>
      <c r="F163" s="6">
        <v>1987.94</v>
      </c>
      <c r="G163" s="6">
        <v>0</v>
      </c>
      <c r="H163" s="6">
        <v>0</v>
      </c>
      <c r="I163" s="6">
        <v>0</v>
      </c>
      <c r="J163" s="6">
        <v>0</v>
      </c>
      <c r="K163" s="6">
        <v>0</v>
      </c>
      <c r="L163" s="6"/>
      <c r="M163" s="6">
        <v>0</v>
      </c>
      <c r="N163" s="6">
        <v>0</v>
      </c>
      <c r="O163" s="6">
        <v>0</v>
      </c>
      <c r="P163" s="6">
        <v>0</v>
      </c>
      <c r="Q163" s="6">
        <v>0</v>
      </c>
      <c r="R163" s="6">
        <v>0</v>
      </c>
      <c r="S163" s="6">
        <v>0</v>
      </c>
      <c r="T163" s="6">
        <v>0</v>
      </c>
      <c r="U163" s="6"/>
      <c r="V163" s="6">
        <v>1987.94</v>
      </c>
      <c r="W163" s="6">
        <v>0</v>
      </c>
      <c r="X163" s="6">
        <v>25896.35</v>
      </c>
      <c r="Y163" s="513">
        <f>IF(A163&lt;&gt;"",IF(A163=мар17!A163,0,1),IF(AND(B163=мар17!B163,C163=мар17!C163),0,1))</f>
        <v>0</v>
      </c>
      <c r="Z163" s="70" t="str">
        <f t="shared" si="18"/>
        <v>ул. Четвертая д.4</v>
      </c>
      <c r="AA163" s="504">
        <f>IF($B163&lt;&gt;"",MAX(AA$7:AA162)+1,0)</f>
        <v>153</v>
      </c>
      <c r="AB163" s="502">
        <f t="shared" si="22"/>
        <v>163</v>
      </c>
      <c r="AC163" s="504">
        <f>1</f>
        <v>1</v>
      </c>
      <c r="AD163" s="103">
        <f t="shared" si="19"/>
        <v>1987.94</v>
      </c>
      <c r="AE163" s="103">
        <f t="shared" si="20"/>
        <v>0</v>
      </c>
      <c r="AF163" s="103">
        <f t="shared" si="21"/>
        <v>0</v>
      </c>
      <c r="AG163" s="3"/>
    </row>
    <row r="164" spans="2:33" ht="13.2" x14ac:dyDescent="0.25">
      <c r="B164" s="1" t="str">
        <f>адреса!$G$160</f>
        <v>кв.8</v>
      </c>
      <c r="C164" s="522">
        <f>адреса!$I$160</f>
        <v>40000008</v>
      </c>
      <c r="D164" s="6" t="str">
        <f>адреса!$K$160</f>
        <v>ФИО-4-8</v>
      </c>
      <c r="E164" s="6">
        <v>23949.32</v>
      </c>
      <c r="F164" s="6">
        <v>1991.34</v>
      </c>
      <c r="G164" s="6">
        <v>0</v>
      </c>
      <c r="H164" s="6">
        <v>0</v>
      </c>
      <c r="I164" s="6">
        <v>0</v>
      </c>
      <c r="J164" s="6">
        <v>0</v>
      </c>
      <c r="K164" s="6">
        <v>0</v>
      </c>
      <c r="L164" s="6"/>
      <c r="M164" s="6">
        <v>0</v>
      </c>
      <c r="N164" s="6">
        <v>0</v>
      </c>
      <c r="O164" s="6">
        <v>0</v>
      </c>
      <c r="P164" s="6">
        <v>0</v>
      </c>
      <c r="Q164" s="6">
        <v>0</v>
      </c>
      <c r="R164" s="6">
        <v>0</v>
      </c>
      <c r="S164" s="6">
        <v>0</v>
      </c>
      <c r="T164" s="6">
        <v>0</v>
      </c>
      <c r="U164" s="6"/>
      <c r="V164" s="6">
        <v>1991.34</v>
      </c>
      <c r="W164" s="6">
        <v>0</v>
      </c>
      <c r="X164" s="6">
        <v>25940.66</v>
      </c>
      <c r="Y164" s="513">
        <f>IF(A164&lt;&gt;"",IF(A164=мар17!A164,0,1),IF(AND(B164=мар17!B164,C164=мар17!C164),0,1))</f>
        <v>0</v>
      </c>
      <c r="Z164" s="70" t="str">
        <f t="shared" si="18"/>
        <v>ул. Четвертая д.4</v>
      </c>
      <c r="AA164" s="504">
        <f>IF($B164&lt;&gt;"",MAX(AA$7:AA163)+1,0)</f>
        <v>154</v>
      </c>
      <c r="AB164" s="502">
        <f t="shared" si="22"/>
        <v>164</v>
      </c>
      <c r="AC164" s="504">
        <f>1</f>
        <v>1</v>
      </c>
      <c r="AD164" s="103">
        <f t="shared" si="19"/>
        <v>1991.34</v>
      </c>
      <c r="AE164" s="103">
        <f t="shared" si="20"/>
        <v>0</v>
      </c>
      <c r="AF164" s="103">
        <f t="shared" si="21"/>
        <v>0</v>
      </c>
      <c r="AG164" s="3"/>
    </row>
    <row r="165" spans="2:33" ht="13.2" x14ac:dyDescent="0.25">
      <c r="B165" s="1" t="str">
        <f>адреса!$G$161</f>
        <v>кв.9</v>
      </c>
      <c r="C165" s="522">
        <f>адреса!$I$161</f>
        <v>40000009</v>
      </c>
      <c r="D165" s="6" t="str">
        <f>адреса!$K$161</f>
        <v>ФИО-4-9</v>
      </c>
      <c r="E165" s="6">
        <v>28605.47</v>
      </c>
      <c r="F165" s="6">
        <v>3209.97</v>
      </c>
      <c r="G165" s="6">
        <v>0</v>
      </c>
      <c r="H165" s="6">
        <v>0</v>
      </c>
      <c r="I165" s="6">
        <v>0</v>
      </c>
      <c r="J165" s="6">
        <v>0</v>
      </c>
      <c r="K165" s="6">
        <v>0</v>
      </c>
      <c r="L165" s="6"/>
      <c r="M165" s="6">
        <v>0</v>
      </c>
      <c r="N165" s="6">
        <v>0</v>
      </c>
      <c r="O165" s="6">
        <v>0</v>
      </c>
      <c r="P165" s="6">
        <v>0</v>
      </c>
      <c r="Q165" s="6">
        <v>0</v>
      </c>
      <c r="R165" s="6">
        <v>0</v>
      </c>
      <c r="S165" s="6">
        <v>0</v>
      </c>
      <c r="T165" s="6">
        <v>0</v>
      </c>
      <c r="U165" s="6"/>
      <c r="V165" s="6">
        <v>3209.97</v>
      </c>
      <c r="W165" s="6">
        <v>0</v>
      </c>
      <c r="X165" s="6">
        <v>31815.439999999999</v>
      </c>
      <c r="Y165" s="513">
        <f>IF(A165&lt;&gt;"",IF(A165=мар17!A165,0,1),IF(AND(B165=мар17!B165,C165=мар17!C165),0,1))</f>
        <v>0</v>
      </c>
      <c r="Z165" s="70" t="str">
        <f t="shared" si="18"/>
        <v>ул. Четвертая д.4</v>
      </c>
      <c r="AA165" s="504">
        <f>IF($B165&lt;&gt;"",MAX(AA$7:AA164)+1,0)</f>
        <v>155</v>
      </c>
      <c r="AB165" s="502">
        <f t="shared" si="22"/>
        <v>165</v>
      </c>
      <c r="AC165" s="504">
        <f>1</f>
        <v>1</v>
      </c>
      <c r="AD165" s="103">
        <f t="shared" si="19"/>
        <v>3209.97</v>
      </c>
      <c r="AE165" s="103">
        <f t="shared" si="20"/>
        <v>0</v>
      </c>
      <c r="AF165" s="103">
        <f t="shared" si="21"/>
        <v>0</v>
      </c>
      <c r="AG165" s="3"/>
    </row>
    <row r="166" spans="2:33" ht="13.2" x14ac:dyDescent="0.25">
      <c r="B166" s="1" t="str">
        <f>адреса!$G$162</f>
        <v>кв.10</v>
      </c>
      <c r="C166" s="522">
        <f>адреса!$I$162</f>
        <v>40000010</v>
      </c>
      <c r="D166" s="6" t="str">
        <f>адреса!$K$162</f>
        <v>ФИО-4-10</v>
      </c>
      <c r="E166" s="6">
        <v>9354.18</v>
      </c>
      <c r="F166" s="6">
        <v>3118.06</v>
      </c>
      <c r="G166" s="6">
        <v>0</v>
      </c>
      <c r="H166" s="6">
        <v>0</v>
      </c>
      <c r="I166" s="6">
        <v>0</v>
      </c>
      <c r="J166" s="6">
        <v>0</v>
      </c>
      <c r="K166" s="6">
        <v>0</v>
      </c>
      <c r="L166" s="6"/>
      <c r="M166" s="6">
        <v>0</v>
      </c>
      <c r="N166" s="6">
        <v>0</v>
      </c>
      <c r="O166" s="6">
        <v>0</v>
      </c>
      <c r="P166" s="6">
        <v>0</v>
      </c>
      <c r="Q166" s="6">
        <v>0</v>
      </c>
      <c r="R166" s="6">
        <v>0</v>
      </c>
      <c r="S166" s="6">
        <v>0</v>
      </c>
      <c r="T166" s="6">
        <v>0</v>
      </c>
      <c r="U166" s="6"/>
      <c r="V166" s="6">
        <v>3118.06</v>
      </c>
      <c r="W166" s="6">
        <v>0</v>
      </c>
      <c r="X166" s="6">
        <v>12472.24</v>
      </c>
      <c r="Y166" s="513">
        <f>IF(A166&lt;&gt;"",IF(A166=мар17!A166,0,1),IF(AND(B166=мар17!B166,C166=мар17!C166),0,1))</f>
        <v>0</v>
      </c>
      <c r="Z166" s="70" t="str">
        <f t="shared" si="18"/>
        <v>ул. Четвертая д.4</v>
      </c>
      <c r="AA166" s="504">
        <f>IF($B166&lt;&gt;"",MAX(AA$7:AA165)+1,0)</f>
        <v>156</v>
      </c>
      <c r="AB166" s="502">
        <f t="shared" si="22"/>
        <v>166</v>
      </c>
      <c r="AC166" s="504">
        <f>1</f>
        <v>1</v>
      </c>
      <c r="AD166" s="103">
        <f t="shared" si="19"/>
        <v>3118.06</v>
      </c>
      <c r="AE166" s="103">
        <f t="shared" si="20"/>
        <v>0</v>
      </c>
      <c r="AF166" s="103">
        <f t="shared" si="21"/>
        <v>0</v>
      </c>
      <c r="AG166" s="3"/>
    </row>
    <row r="167" spans="2:33" ht="13.2" x14ac:dyDescent="0.25">
      <c r="B167" s="1" t="str">
        <f>адреса!$G$163</f>
        <v>кв.11</v>
      </c>
      <c r="C167" s="522">
        <f>адреса!$I$163</f>
        <v>40000011</v>
      </c>
      <c r="D167" s="6" t="str">
        <f>адреса!$K$163</f>
        <v>ФИО-4-11</v>
      </c>
      <c r="E167" s="6">
        <v>32505.599999999999</v>
      </c>
      <c r="F167" s="6">
        <v>2702.78</v>
      </c>
      <c r="G167" s="6">
        <v>0</v>
      </c>
      <c r="H167" s="6">
        <v>0</v>
      </c>
      <c r="I167" s="6">
        <v>0</v>
      </c>
      <c r="J167" s="6">
        <v>0</v>
      </c>
      <c r="K167" s="6">
        <v>0</v>
      </c>
      <c r="L167" s="6"/>
      <c r="M167" s="6">
        <v>0</v>
      </c>
      <c r="N167" s="6">
        <v>0</v>
      </c>
      <c r="O167" s="6">
        <v>0</v>
      </c>
      <c r="P167" s="6">
        <v>0</v>
      </c>
      <c r="Q167" s="6">
        <v>0</v>
      </c>
      <c r="R167" s="6">
        <v>0</v>
      </c>
      <c r="S167" s="6">
        <v>0</v>
      </c>
      <c r="T167" s="6">
        <v>0</v>
      </c>
      <c r="U167" s="6"/>
      <c r="V167" s="6">
        <v>2702.78</v>
      </c>
      <c r="W167" s="6">
        <v>0</v>
      </c>
      <c r="X167" s="6">
        <v>35208.379999999997</v>
      </c>
      <c r="Y167" s="513">
        <f>IF(A167&lt;&gt;"",IF(A167=мар17!A167,0,1),IF(AND(B167=мар17!B167,C167=мар17!C167),0,1))</f>
        <v>0</v>
      </c>
      <c r="Z167" s="70" t="str">
        <f t="shared" si="18"/>
        <v>ул. Четвертая д.4</v>
      </c>
      <c r="AA167" s="504">
        <f>IF($B167&lt;&gt;"",MAX(AA$7:AA166)+1,0)</f>
        <v>157</v>
      </c>
      <c r="AB167" s="502">
        <f t="shared" si="22"/>
        <v>167</v>
      </c>
      <c r="AC167" s="504">
        <f>1</f>
        <v>1</v>
      </c>
      <c r="AD167" s="103">
        <f t="shared" si="19"/>
        <v>2702.78</v>
      </c>
      <c r="AE167" s="103">
        <f t="shared" si="20"/>
        <v>0</v>
      </c>
      <c r="AF167" s="103">
        <f t="shared" si="21"/>
        <v>0</v>
      </c>
      <c r="AG167" s="3"/>
    </row>
    <row r="168" spans="2:33" ht="13.2" x14ac:dyDescent="0.25">
      <c r="B168" s="1" t="str">
        <f>адреса!$G$164</f>
        <v>кв.12</v>
      </c>
      <c r="C168" s="522">
        <f>адреса!$I$164</f>
        <v>40000012</v>
      </c>
      <c r="D168" s="6" t="str">
        <f>адреса!$K$164</f>
        <v>ФИО-4-12</v>
      </c>
      <c r="E168" s="6">
        <v>31932.42</v>
      </c>
      <c r="F168" s="6">
        <v>2655.12</v>
      </c>
      <c r="G168" s="6">
        <v>0</v>
      </c>
      <c r="H168" s="6">
        <v>0</v>
      </c>
      <c r="I168" s="6">
        <v>0</v>
      </c>
      <c r="J168" s="6">
        <v>0</v>
      </c>
      <c r="K168" s="6">
        <v>0</v>
      </c>
      <c r="L168" s="6"/>
      <c r="M168" s="6">
        <v>0</v>
      </c>
      <c r="N168" s="6">
        <v>0</v>
      </c>
      <c r="O168" s="6">
        <v>0</v>
      </c>
      <c r="P168" s="6">
        <v>0</v>
      </c>
      <c r="Q168" s="6">
        <v>0</v>
      </c>
      <c r="R168" s="6">
        <v>0</v>
      </c>
      <c r="S168" s="6">
        <v>0</v>
      </c>
      <c r="T168" s="6">
        <v>0</v>
      </c>
      <c r="U168" s="6"/>
      <c r="V168" s="6">
        <v>2655.12</v>
      </c>
      <c r="W168" s="6">
        <v>0</v>
      </c>
      <c r="X168" s="6">
        <v>34587.54</v>
      </c>
      <c r="Y168" s="513">
        <f>IF(A168&lt;&gt;"",IF(A168=мар17!A168,0,1),IF(AND(B168=мар17!B168,C168=мар17!C168),0,1))</f>
        <v>0</v>
      </c>
      <c r="Z168" s="70" t="str">
        <f t="shared" si="18"/>
        <v>ул. Четвертая д.4</v>
      </c>
      <c r="AA168" s="504">
        <f>IF($B168&lt;&gt;"",MAX(AA$7:AA167)+1,0)</f>
        <v>158</v>
      </c>
      <c r="AB168" s="502">
        <f t="shared" si="22"/>
        <v>168</v>
      </c>
      <c r="AC168" s="504">
        <f>1</f>
        <v>1</v>
      </c>
      <c r="AD168" s="103">
        <f t="shared" si="19"/>
        <v>2655.12</v>
      </c>
      <c r="AE168" s="103">
        <f t="shared" si="20"/>
        <v>0</v>
      </c>
      <c r="AF168" s="103">
        <f t="shared" si="21"/>
        <v>0</v>
      </c>
      <c r="AG168" s="3"/>
    </row>
    <row r="169" spans="2:33" ht="13.2" x14ac:dyDescent="0.25">
      <c r="B169" s="1" t="str">
        <f>адреса!$G$165</f>
        <v>кв.13</v>
      </c>
      <c r="C169" s="522">
        <f>адреса!$I$165</f>
        <v>40000013</v>
      </c>
      <c r="D169" s="6" t="str">
        <f>адреса!$K$165</f>
        <v>ФИО-4-13</v>
      </c>
      <c r="E169" s="6">
        <v>9167.65</v>
      </c>
      <c r="F169" s="6">
        <v>1753.06</v>
      </c>
      <c r="G169" s="6">
        <v>0</v>
      </c>
      <c r="H169" s="6">
        <v>0</v>
      </c>
      <c r="I169" s="6">
        <v>0</v>
      </c>
      <c r="J169" s="6">
        <v>0</v>
      </c>
      <c r="K169" s="6">
        <v>0</v>
      </c>
      <c r="L169" s="6"/>
      <c r="M169" s="6">
        <v>0</v>
      </c>
      <c r="N169" s="6">
        <v>0</v>
      </c>
      <c r="O169" s="6">
        <v>0</v>
      </c>
      <c r="P169" s="6">
        <v>0</v>
      </c>
      <c r="Q169" s="6">
        <v>0</v>
      </c>
      <c r="R169" s="6">
        <v>0</v>
      </c>
      <c r="S169" s="6">
        <v>0</v>
      </c>
      <c r="T169" s="6">
        <v>0</v>
      </c>
      <c r="U169" s="6"/>
      <c r="V169" s="6">
        <v>1753.06</v>
      </c>
      <c r="W169" s="6">
        <v>7000</v>
      </c>
      <c r="X169" s="6">
        <v>3920.71</v>
      </c>
      <c r="Y169" s="513">
        <f>IF(A169&lt;&gt;"",IF(A169=мар17!A169,0,1),IF(AND(B169=мар17!B169,C169=мар17!C169),0,1))</f>
        <v>0</v>
      </c>
      <c r="Z169" s="70" t="str">
        <f t="shared" si="18"/>
        <v>ул. Четвертая д.4</v>
      </c>
      <c r="AA169" s="504">
        <f>IF($B169&lt;&gt;"",MAX(AA$7:AA168)+1,0)</f>
        <v>159</v>
      </c>
      <c r="AB169" s="502">
        <f t="shared" si="22"/>
        <v>169</v>
      </c>
      <c r="AC169" s="504">
        <f>1</f>
        <v>1</v>
      </c>
      <c r="AD169" s="103">
        <f t="shared" si="19"/>
        <v>1753.06</v>
      </c>
      <c r="AE169" s="103">
        <f t="shared" si="20"/>
        <v>0</v>
      </c>
      <c r="AF169" s="103">
        <f t="shared" si="21"/>
        <v>0</v>
      </c>
      <c r="AG169" s="3"/>
    </row>
    <row r="170" spans="2:33" ht="13.2" x14ac:dyDescent="0.25">
      <c r="B170" s="1" t="str">
        <f>адреса!$G$166</f>
        <v>кв.14</v>
      </c>
      <c r="C170" s="522">
        <f>адреса!$I$166</f>
        <v>40000014</v>
      </c>
      <c r="D170" s="6" t="str">
        <f>адреса!$K$166</f>
        <v>ФИО-4-14</v>
      </c>
      <c r="E170" s="6">
        <v>11968.44</v>
      </c>
      <c r="F170" s="6">
        <v>1994.74</v>
      </c>
      <c r="G170" s="6">
        <v>0</v>
      </c>
      <c r="H170" s="6">
        <v>0</v>
      </c>
      <c r="I170" s="6">
        <v>0</v>
      </c>
      <c r="J170" s="6">
        <v>0</v>
      </c>
      <c r="K170" s="6">
        <v>0</v>
      </c>
      <c r="L170" s="6"/>
      <c r="M170" s="6">
        <v>0</v>
      </c>
      <c r="N170" s="6">
        <v>0</v>
      </c>
      <c r="O170" s="6">
        <v>0</v>
      </c>
      <c r="P170" s="6">
        <v>0</v>
      </c>
      <c r="Q170" s="6">
        <v>0</v>
      </c>
      <c r="R170" s="6">
        <v>0</v>
      </c>
      <c r="S170" s="6">
        <v>0</v>
      </c>
      <c r="T170" s="6">
        <v>0</v>
      </c>
      <c r="U170" s="6"/>
      <c r="V170" s="6">
        <v>1994.74</v>
      </c>
      <c r="W170" s="6">
        <v>0</v>
      </c>
      <c r="X170" s="6">
        <v>13963.18</v>
      </c>
      <c r="Y170" s="513">
        <f>IF(A170&lt;&gt;"",IF(A170=мар17!A170,0,1),IF(AND(B170=мар17!B170,C170=мар17!C170),0,1))</f>
        <v>0</v>
      </c>
      <c r="Z170" s="70" t="str">
        <f t="shared" si="18"/>
        <v>ул. Четвертая д.4</v>
      </c>
      <c r="AA170" s="504">
        <f>IF($B170&lt;&gt;"",MAX(AA$7:AA169)+1,0)</f>
        <v>160</v>
      </c>
      <c r="AB170" s="502">
        <f t="shared" si="22"/>
        <v>170</v>
      </c>
      <c r="AC170" s="504">
        <f>1</f>
        <v>1</v>
      </c>
      <c r="AD170" s="103">
        <f t="shared" si="19"/>
        <v>1994.74</v>
      </c>
      <c r="AE170" s="103">
        <f t="shared" si="20"/>
        <v>0</v>
      </c>
      <c r="AF170" s="103">
        <f t="shared" si="21"/>
        <v>0</v>
      </c>
      <c r="AG170" s="3"/>
    </row>
    <row r="171" spans="2:33" ht="13.2" x14ac:dyDescent="0.25">
      <c r="B171" s="1" t="str">
        <f>адреса!$G$167</f>
        <v>кв.15</v>
      </c>
      <c r="C171" s="522">
        <f>адреса!$I$167</f>
        <v>40000015</v>
      </c>
      <c r="D171" s="6" t="str">
        <f>адреса!$K$167</f>
        <v>ФИО-4-15</v>
      </c>
      <c r="E171" s="6">
        <v>13588.76</v>
      </c>
      <c r="F171" s="6">
        <v>3397.19</v>
      </c>
      <c r="G171" s="6">
        <v>0</v>
      </c>
      <c r="H171" s="6">
        <v>0</v>
      </c>
      <c r="I171" s="6">
        <v>0</v>
      </c>
      <c r="J171" s="6">
        <v>0</v>
      </c>
      <c r="K171" s="6">
        <v>0</v>
      </c>
      <c r="L171" s="6"/>
      <c r="M171" s="6">
        <v>0</v>
      </c>
      <c r="N171" s="6">
        <v>0</v>
      </c>
      <c r="O171" s="6">
        <v>0</v>
      </c>
      <c r="P171" s="6">
        <v>0</v>
      </c>
      <c r="Q171" s="6">
        <v>0</v>
      </c>
      <c r="R171" s="6">
        <v>0</v>
      </c>
      <c r="S171" s="6">
        <v>0</v>
      </c>
      <c r="T171" s="6">
        <v>0</v>
      </c>
      <c r="U171" s="6"/>
      <c r="V171" s="6">
        <v>3397.19</v>
      </c>
      <c r="W171" s="6">
        <v>6794.38</v>
      </c>
      <c r="X171" s="6">
        <v>10191.57</v>
      </c>
      <c r="Y171" s="513">
        <f>IF(A171&lt;&gt;"",IF(A171=мар17!A171,0,1),IF(AND(B171=мар17!B171,C171=мар17!C171),0,1))</f>
        <v>0</v>
      </c>
      <c r="Z171" s="70" t="str">
        <f t="shared" si="18"/>
        <v>ул. Четвертая д.4</v>
      </c>
      <c r="AA171" s="504">
        <f>IF($B171&lt;&gt;"",MAX(AA$7:AA170)+1,0)</f>
        <v>161</v>
      </c>
      <c r="AB171" s="502">
        <f t="shared" si="22"/>
        <v>171</v>
      </c>
      <c r="AC171" s="504">
        <f>1</f>
        <v>1</v>
      </c>
      <c r="AD171" s="103">
        <f t="shared" si="19"/>
        <v>3397.19</v>
      </c>
      <c r="AE171" s="103">
        <f t="shared" si="20"/>
        <v>0</v>
      </c>
      <c r="AF171" s="103">
        <f t="shared" si="21"/>
        <v>0</v>
      </c>
      <c r="AG171" s="3"/>
    </row>
    <row r="172" spans="2:33" ht="13.2" x14ac:dyDescent="0.25">
      <c r="B172" s="1" t="str">
        <f>адреса!$G$168</f>
        <v>кв.16</v>
      </c>
      <c r="C172" s="522">
        <f>адреса!$I$168</f>
        <v>40000016</v>
      </c>
      <c r="D172" s="6" t="str">
        <f>адреса!$K$168</f>
        <v>ФИО-4-16</v>
      </c>
      <c r="E172" s="6">
        <v>41225.589999999997</v>
      </c>
      <c r="F172" s="6">
        <v>3427.83</v>
      </c>
      <c r="G172" s="6">
        <v>0</v>
      </c>
      <c r="H172" s="6">
        <v>0</v>
      </c>
      <c r="I172" s="6">
        <v>0</v>
      </c>
      <c r="J172" s="6">
        <v>0</v>
      </c>
      <c r="K172" s="6">
        <v>0</v>
      </c>
      <c r="L172" s="6"/>
      <c r="M172" s="6">
        <v>0</v>
      </c>
      <c r="N172" s="6">
        <v>0</v>
      </c>
      <c r="O172" s="6">
        <v>0</v>
      </c>
      <c r="P172" s="6">
        <v>0</v>
      </c>
      <c r="Q172" s="6">
        <v>0</v>
      </c>
      <c r="R172" s="6">
        <v>0</v>
      </c>
      <c r="S172" s="6">
        <v>0</v>
      </c>
      <c r="T172" s="6">
        <v>0</v>
      </c>
      <c r="U172" s="6"/>
      <c r="V172" s="6">
        <v>3427.83</v>
      </c>
      <c r="W172" s="6">
        <v>0</v>
      </c>
      <c r="X172" s="6">
        <v>44653.42</v>
      </c>
      <c r="Y172" s="513">
        <f>IF(A172&lt;&gt;"",IF(A172=мар17!A172,0,1),IF(AND(B172=мар17!B172,C172=мар17!C172),0,1))</f>
        <v>0</v>
      </c>
      <c r="Z172" s="70" t="str">
        <f t="shared" si="18"/>
        <v>ул. Четвертая д.4</v>
      </c>
      <c r="AA172" s="504">
        <f>IF($B172&lt;&gt;"",MAX(AA$7:AA171)+1,0)</f>
        <v>162</v>
      </c>
      <c r="AB172" s="502">
        <f t="shared" si="22"/>
        <v>172</v>
      </c>
      <c r="AC172" s="504">
        <f>1</f>
        <v>1</v>
      </c>
      <c r="AD172" s="103">
        <f t="shared" si="19"/>
        <v>3427.83</v>
      </c>
      <c r="AE172" s="103">
        <f t="shared" si="20"/>
        <v>0</v>
      </c>
      <c r="AF172" s="103">
        <f t="shared" si="21"/>
        <v>0</v>
      </c>
      <c r="AG172" s="3"/>
    </row>
    <row r="173" spans="2:33" ht="13.2" x14ac:dyDescent="0.25">
      <c r="B173" s="1" t="str">
        <f>адреса!$G$169</f>
        <v>кв.17</v>
      </c>
      <c r="C173" s="522">
        <f>адреса!$I$169</f>
        <v>40000017</v>
      </c>
      <c r="D173" s="6" t="str">
        <f>адреса!$K$169</f>
        <v>ФИО-4-17</v>
      </c>
      <c r="E173" s="6">
        <v>2680.91</v>
      </c>
      <c r="F173" s="6">
        <v>2685.76</v>
      </c>
      <c r="G173" s="6">
        <v>0</v>
      </c>
      <c r="H173" s="6">
        <v>0</v>
      </c>
      <c r="I173" s="6">
        <v>0</v>
      </c>
      <c r="J173" s="6">
        <v>0</v>
      </c>
      <c r="K173" s="6">
        <v>0</v>
      </c>
      <c r="L173" s="6"/>
      <c r="M173" s="6">
        <v>0</v>
      </c>
      <c r="N173" s="6">
        <v>0</v>
      </c>
      <c r="O173" s="6">
        <v>0</v>
      </c>
      <c r="P173" s="6">
        <v>0</v>
      </c>
      <c r="Q173" s="6">
        <v>0</v>
      </c>
      <c r="R173" s="6">
        <v>0</v>
      </c>
      <c r="S173" s="6">
        <v>0</v>
      </c>
      <c r="T173" s="6">
        <v>0</v>
      </c>
      <c r="U173" s="6"/>
      <c r="V173" s="6">
        <v>2685.76</v>
      </c>
      <c r="W173" s="6">
        <v>2950</v>
      </c>
      <c r="X173" s="6">
        <v>2416.67</v>
      </c>
      <c r="Y173" s="513">
        <f>IF(A173&lt;&gt;"",IF(A173=мар17!A173,0,1),IF(AND(B173=мар17!B173,C173=мар17!C173),0,1))</f>
        <v>0</v>
      </c>
      <c r="Z173" s="70" t="str">
        <f t="shared" si="18"/>
        <v>ул. Четвертая д.4</v>
      </c>
      <c r="AA173" s="504">
        <f>IF($B173&lt;&gt;"",MAX(AA$7:AA172)+1,0)</f>
        <v>163</v>
      </c>
      <c r="AB173" s="502">
        <f t="shared" si="22"/>
        <v>173</v>
      </c>
      <c r="AC173" s="504">
        <f>1</f>
        <v>1</v>
      </c>
      <c r="AD173" s="103">
        <f t="shared" si="19"/>
        <v>2685.76</v>
      </c>
      <c r="AE173" s="103">
        <f t="shared" si="20"/>
        <v>0</v>
      </c>
      <c r="AF173" s="103">
        <f t="shared" si="21"/>
        <v>0</v>
      </c>
      <c r="AG173" s="3"/>
    </row>
    <row r="174" spans="2:33" ht="13.2" x14ac:dyDescent="0.25">
      <c r="B174" s="1" t="str">
        <f>адреса!$G$170</f>
        <v>кв.18</v>
      </c>
      <c r="C174" s="522">
        <f>адреса!$I$170</f>
        <v>40000018</v>
      </c>
      <c r="D174" s="6" t="str">
        <f>адреса!$K$170</f>
        <v>ФИО-4-18</v>
      </c>
      <c r="E174" s="6">
        <v>32751.200000000001</v>
      </c>
      <c r="F174" s="6">
        <v>2723.2</v>
      </c>
      <c r="G174" s="6">
        <v>0</v>
      </c>
      <c r="H174" s="6">
        <v>0</v>
      </c>
      <c r="I174" s="6">
        <v>0</v>
      </c>
      <c r="J174" s="6">
        <v>0</v>
      </c>
      <c r="K174" s="6">
        <v>0</v>
      </c>
      <c r="L174" s="6"/>
      <c r="M174" s="6">
        <v>0</v>
      </c>
      <c r="N174" s="6">
        <v>0</v>
      </c>
      <c r="O174" s="6">
        <v>0</v>
      </c>
      <c r="P174" s="6">
        <v>0</v>
      </c>
      <c r="Q174" s="6">
        <v>0</v>
      </c>
      <c r="R174" s="6">
        <v>0</v>
      </c>
      <c r="S174" s="6">
        <v>0</v>
      </c>
      <c r="T174" s="6">
        <v>0</v>
      </c>
      <c r="U174" s="6"/>
      <c r="V174" s="6">
        <v>2723.2</v>
      </c>
      <c r="W174" s="6">
        <v>0</v>
      </c>
      <c r="X174" s="6">
        <v>35474.400000000001</v>
      </c>
      <c r="Y174" s="513">
        <f>IF(A174&lt;&gt;"",IF(A174=мар17!A174,0,1),IF(AND(B174=мар17!B174,C174=мар17!C174),0,1))</f>
        <v>0</v>
      </c>
      <c r="Z174" s="70" t="str">
        <f t="shared" si="18"/>
        <v>ул. Четвертая д.4</v>
      </c>
      <c r="AA174" s="504">
        <f>IF($B174&lt;&gt;"",MAX(AA$7:AA173)+1,0)</f>
        <v>164</v>
      </c>
      <c r="AB174" s="502">
        <f t="shared" si="22"/>
        <v>174</v>
      </c>
      <c r="AC174" s="504">
        <f>1</f>
        <v>1</v>
      </c>
      <c r="AD174" s="103">
        <f t="shared" si="19"/>
        <v>2723.2</v>
      </c>
      <c r="AE174" s="103">
        <f t="shared" si="20"/>
        <v>0</v>
      </c>
      <c r="AF174" s="103">
        <f t="shared" si="21"/>
        <v>0</v>
      </c>
      <c r="AG174" s="3"/>
    </row>
    <row r="175" spans="2:33" ht="13.2" x14ac:dyDescent="0.25">
      <c r="B175" s="1" t="str">
        <f>адреса!$G$171</f>
        <v>кв.19</v>
      </c>
      <c r="C175" s="522">
        <f>адреса!$I$171</f>
        <v>40000019</v>
      </c>
      <c r="D175" s="6" t="str">
        <f>адреса!$K$171</f>
        <v>ФИО-4-19</v>
      </c>
      <c r="E175" s="6">
        <v>3067.8</v>
      </c>
      <c r="F175" s="6">
        <v>1930.07</v>
      </c>
      <c r="G175" s="6">
        <v>0</v>
      </c>
      <c r="H175" s="6">
        <v>0</v>
      </c>
      <c r="I175" s="6">
        <v>0</v>
      </c>
      <c r="J175" s="6">
        <v>0</v>
      </c>
      <c r="K175" s="6">
        <v>0</v>
      </c>
      <c r="L175" s="6"/>
      <c r="M175" s="6">
        <v>0</v>
      </c>
      <c r="N175" s="6">
        <v>0</v>
      </c>
      <c r="O175" s="6">
        <v>0</v>
      </c>
      <c r="P175" s="6">
        <v>0</v>
      </c>
      <c r="Q175" s="6">
        <v>0</v>
      </c>
      <c r="R175" s="6">
        <v>0</v>
      </c>
      <c r="S175" s="6">
        <v>0</v>
      </c>
      <c r="T175" s="6">
        <v>0</v>
      </c>
      <c r="U175" s="6"/>
      <c r="V175" s="6">
        <v>1930.07</v>
      </c>
      <c r="W175" s="6">
        <v>3067.8</v>
      </c>
      <c r="X175" s="6">
        <v>1930.07</v>
      </c>
      <c r="Y175" s="513">
        <f>IF(A175&lt;&gt;"",IF(A175=мар17!A175,0,1),IF(AND(B175=мар17!B175,C175=мар17!C175),0,1))</f>
        <v>0</v>
      </c>
      <c r="Z175" s="70" t="str">
        <f t="shared" si="18"/>
        <v>ул. Четвертая д.4</v>
      </c>
      <c r="AA175" s="504">
        <f>IF($B175&lt;&gt;"",MAX(AA$7:AA174)+1,0)</f>
        <v>165</v>
      </c>
      <c r="AB175" s="502">
        <f t="shared" si="22"/>
        <v>175</v>
      </c>
      <c r="AC175" s="504">
        <f>1</f>
        <v>1</v>
      </c>
      <c r="AD175" s="103">
        <f t="shared" si="19"/>
        <v>1930.07</v>
      </c>
      <c r="AE175" s="103">
        <f t="shared" si="20"/>
        <v>0</v>
      </c>
      <c r="AF175" s="103">
        <f t="shared" si="21"/>
        <v>0</v>
      </c>
      <c r="AG175" s="3"/>
    </row>
    <row r="176" spans="2:33" ht="13.2" x14ac:dyDescent="0.25">
      <c r="B176" s="1" t="str">
        <f>адреса!$G$172</f>
        <v>кв.20</v>
      </c>
      <c r="C176" s="522">
        <f>адреса!$I$172</f>
        <v>40000020</v>
      </c>
      <c r="D176" s="6" t="str">
        <f>адреса!$K$172</f>
        <v>ФИО-4-20</v>
      </c>
      <c r="E176" s="6">
        <v>8782.1</v>
      </c>
      <c r="F176" s="6">
        <v>1804.12</v>
      </c>
      <c r="G176" s="6">
        <v>0</v>
      </c>
      <c r="H176" s="6">
        <v>0</v>
      </c>
      <c r="I176" s="6">
        <v>0</v>
      </c>
      <c r="J176" s="6">
        <v>0</v>
      </c>
      <c r="K176" s="6">
        <v>0</v>
      </c>
      <c r="L176" s="6"/>
      <c r="M176" s="6">
        <v>0</v>
      </c>
      <c r="N176" s="6">
        <v>0</v>
      </c>
      <c r="O176" s="6">
        <v>0</v>
      </c>
      <c r="P176" s="6">
        <v>0</v>
      </c>
      <c r="Q176" s="6">
        <v>0</v>
      </c>
      <c r="R176" s="6">
        <v>0</v>
      </c>
      <c r="S176" s="6">
        <v>0</v>
      </c>
      <c r="T176" s="6">
        <v>0</v>
      </c>
      <c r="U176" s="6"/>
      <c r="V176" s="6">
        <v>1804.12</v>
      </c>
      <c r="W176" s="6">
        <v>0</v>
      </c>
      <c r="X176" s="6">
        <v>10586.22</v>
      </c>
      <c r="Y176" s="513">
        <f>IF(A176&lt;&gt;"",IF(A176=мар17!A176,0,1),IF(AND(B176=мар17!B176,C176=мар17!C176),0,1))</f>
        <v>0</v>
      </c>
      <c r="Z176" s="70" t="str">
        <f t="shared" si="18"/>
        <v>ул. Четвертая д.4</v>
      </c>
      <c r="AA176" s="504">
        <f>IF($B176&lt;&gt;"",MAX(AA$7:AA175)+1,0)</f>
        <v>166</v>
      </c>
      <c r="AB176" s="502">
        <f t="shared" si="22"/>
        <v>176</v>
      </c>
      <c r="AC176" s="504">
        <f>1</f>
        <v>1</v>
      </c>
      <c r="AD176" s="103">
        <f t="shared" si="19"/>
        <v>1804.12</v>
      </c>
      <c r="AE176" s="103">
        <f t="shared" si="20"/>
        <v>0</v>
      </c>
      <c r="AF176" s="103">
        <f t="shared" si="21"/>
        <v>0</v>
      </c>
      <c r="AG176" s="3"/>
    </row>
    <row r="177" spans="2:33" ht="13.2" x14ac:dyDescent="0.25">
      <c r="B177" s="1" t="str">
        <f>адреса!$G$173</f>
        <v>кв.21</v>
      </c>
      <c r="C177" s="522">
        <f>адреса!$I$173</f>
        <v>40000021</v>
      </c>
      <c r="D177" s="6" t="str">
        <f>адреса!$K$173</f>
        <v>ФИО-4-21</v>
      </c>
      <c r="E177" s="6">
        <v>37459.19</v>
      </c>
      <c r="F177" s="6">
        <v>3114.66</v>
      </c>
      <c r="G177" s="6">
        <v>0</v>
      </c>
      <c r="H177" s="6">
        <v>0</v>
      </c>
      <c r="I177" s="6">
        <v>0</v>
      </c>
      <c r="J177" s="6">
        <v>0</v>
      </c>
      <c r="K177" s="6">
        <v>0</v>
      </c>
      <c r="L177" s="6"/>
      <c r="M177" s="6">
        <v>0</v>
      </c>
      <c r="N177" s="6">
        <v>0</v>
      </c>
      <c r="O177" s="6">
        <v>0</v>
      </c>
      <c r="P177" s="6">
        <v>0</v>
      </c>
      <c r="Q177" s="6">
        <v>0</v>
      </c>
      <c r="R177" s="6">
        <v>0</v>
      </c>
      <c r="S177" s="6">
        <v>0</v>
      </c>
      <c r="T177" s="6">
        <v>0</v>
      </c>
      <c r="U177" s="6"/>
      <c r="V177" s="6">
        <v>3114.66</v>
      </c>
      <c r="W177" s="6">
        <v>0</v>
      </c>
      <c r="X177" s="6">
        <v>40573.85</v>
      </c>
      <c r="Y177" s="513">
        <f>IF(A177&lt;&gt;"",IF(A177=мар17!A177,0,1),IF(AND(B177=мар17!B177,C177=мар17!C177),0,1))</f>
        <v>0</v>
      </c>
      <c r="Z177" s="70" t="str">
        <f t="shared" si="18"/>
        <v>ул. Четвертая д.4</v>
      </c>
      <c r="AA177" s="504">
        <f>IF($B177&lt;&gt;"",MAX(AA$7:AA176)+1,0)</f>
        <v>167</v>
      </c>
      <c r="AB177" s="502">
        <f t="shared" si="22"/>
        <v>177</v>
      </c>
      <c r="AC177" s="504">
        <f>1</f>
        <v>1</v>
      </c>
      <c r="AD177" s="103">
        <f t="shared" si="19"/>
        <v>3114.66</v>
      </c>
      <c r="AE177" s="103">
        <f t="shared" si="20"/>
        <v>0</v>
      </c>
      <c r="AF177" s="103">
        <f t="shared" si="21"/>
        <v>0</v>
      </c>
      <c r="AG177" s="3"/>
    </row>
    <row r="178" spans="2:33" ht="13.2" x14ac:dyDescent="0.25">
      <c r="B178" s="1" t="str">
        <f>адреса!$G$174</f>
        <v>кв.22</v>
      </c>
      <c r="C178" s="522">
        <f>адреса!$I$174</f>
        <v>40000022</v>
      </c>
      <c r="D178" s="6" t="str">
        <f>адреса!$K$174</f>
        <v>ФИО-4-22</v>
      </c>
      <c r="E178" s="6">
        <v>3107.86</v>
      </c>
      <c r="F178" s="6">
        <v>1553.93</v>
      </c>
      <c r="G178" s="6">
        <v>0</v>
      </c>
      <c r="H178" s="6">
        <v>0</v>
      </c>
      <c r="I178" s="6">
        <v>0</v>
      </c>
      <c r="J178" s="6">
        <v>0</v>
      </c>
      <c r="K178" s="6">
        <v>0</v>
      </c>
      <c r="L178" s="6"/>
      <c r="M178" s="6">
        <v>0</v>
      </c>
      <c r="N178" s="6">
        <v>0</v>
      </c>
      <c r="O178" s="6">
        <v>0</v>
      </c>
      <c r="P178" s="6">
        <v>0</v>
      </c>
      <c r="Q178" s="6">
        <v>0</v>
      </c>
      <c r="R178" s="6">
        <v>0</v>
      </c>
      <c r="S178" s="6">
        <v>0</v>
      </c>
      <c r="T178" s="6">
        <v>0</v>
      </c>
      <c r="U178" s="6"/>
      <c r="V178" s="6">
        <v>1553.93</v>
      </c>
      <c r="W178" s="6">
        <v>0</v>
      </c>
      <c r="X178" s="6">
        <v>4661.79</v>
      </c>
      <c r="Y178" s="513">
        <f>IF(A178&lt;&gt;"",IF(A178=мар17!A178,0,1),IF(AND(B178=мар17!B178,C178=мар17!C178),0,1))</f>
        <v>0</v>
      </c>
      <c r="Z178" s="70" t="str">
        <f t="shared" si="18"/>
        <v>ул. Четвертая д.4</v>
      </c>
      <c r="AA178" s="504">
        <f>IF($B178&lt;&gt;"",MAX(AA$7:AA177)+1,0)</f>
        <v>168</v>
      </c>
      <c r="AB178" s="502">
        <f t="shared" si="22"/>
        <v>178</v>
      </c>
      <c r="AC178" s="504">
        <f>1</f>
        <v>1</v>
      </c>
      <c r="AD178" s="103">
        <f t="shared" si="19"/>
        <v>1553.93</v>
      </c>
      <c r="AE178" s="103">
        <f t="shared" si="20"/>
        <v>0</v>
      </c>
      <c r="AF178" s="103">
        <f t="shared" si="21"/>
        <v>0</v>
      </c>
      <c r="AG178" s="3"/>
    </row>
    <row r="179" spans="2:33" ht="13.2" x14ac:dyDescent="0.25">
      <c r="B179" s="1" t="str">
        <f>адреса!$G$175</f>
        <v>кв.23</v>
      </c>
      <c r="C179" s="522">
        <f>адреса!$I$175</f>
        <v>40000023</v>
      </c>
      <c r="D179" s="6" t="str">
        <f>адреса!$K$175</f>
        <v>ФИО-4-23</v>
      </c>
      <c r="E179" s="6">
        <v>8141.56</v>
      </c>
      <c r="F179" s="6">
        <v>2035.59</v>
      </c>
      <c r="G179" s="6">
        <v>0</v>
      </c>
      <c r="H179" s="6">
        <v>0</v>
      </c>
      <c r="I179" s="6">
        <v>0</v>
      </c>
      <c r="J179" s="6">
        <v>0</v>
      </c>
      <c r="K179" s="6">
        <v>0</v>
      </c>
      <c r="L179" s="6"/>
      <c r="M179" s="6">
        <v>0</v>
      </c>
      <c r="N179" s="6">
        <v>0</v>
      </c>
      <c r="O179" s="6">
        <v>0</v>
      </c>
      <c r="P179" s="6">
        <v>0</v>
      </c>
      <c r="Q179" s="6">
        <v>0</v>
      </c>
      <c r="R179" s="6">
        <v>0</v>
      </c>
      <c r="S179" s="6">
        <v>0</v>
      </c>
      <c r="T179" s="6">
        <v>0</v>
      </c>
      <c r="U179" s="6"/>
      <c r="V179" s="6">
        <v>2035.59</v>
      </c>
      <c r="W179" s="6">
        <v>0</v>
      </c>
      <c r="X179" s="6">
        <v>10177.15</v>
      </c>
      <c r="Y179" s="513">
        <f>IF(A179&lt;&gt;"",IF(A179=мар17!A179,0,1),IF(AND(B179=мар17!B179,C179=мар17!C179),0,1))</f>
        <v>0</v>
      </c>
      <c r="Z179" s="70" t="str">
        <f t="shared" si="18"/>
        <v>ул. Четвертая д.4</v>
      </c>
      <c r="AA179" s="504">
        <f>IF($B179&lt;&gt;"",MAX(AA$7:AA178)+1,0)</f>
        <v>169</v>
      </c>
      <c r="AB179" s="502">
        <f t="shared" si="22"/>
        <v>179</v>
      </c>
      <c r="AC179" s="504">
        <f>1</f>
        <v>1</v>
      </c>
      <c r="AD179" s="103">
        <f t="shared" si="19"/>
        <v>2035.59</v>
      </c>
      <c r="AE179" s="103">
        <f t="shared" si="20"/>
        <v>0</v>
      </c>
      <c r="AF179" s="103">
        <f t="shared" si="21"/>
        <v>0</v>
      </c>
      <c r="AG179" s="3"/>
    </row>
    <row r="180" spans="2:33" ht="13.2" x14ac:dyDescent="0.25">
      <c r="B180" s="1" t="str">
        <f>адреса!$G$176</f>
        <v>кв.24</v>
      </c>
      <c r="C180" s="522">
        <f>адреса!$I$176</f>
        <v>40000024</v>
      </c>
      <c r="D180" s="6" t="str">
        <f>адреса!$K$176</f>
        <v>ФИО-4-24</v>
      </c>
      <c r="E180" s="6">
        <v>0</v>
      </c>
      <c r="F180" s="6">
        <v>2709.58</v>
      </c>
      <c r="G180" s="6">
        <v>0</v>
      </c>
      <c r="H180" s="6">
        <v>0</v>
      </c>
      <c r="I180" s="6">
        <v>0</v>
      </c>
      <c r="J180" s="6">
        <v>0</v>
      </c>
      <c r="K180" s="6">
        <v>0</v>
      </c>
      <c r="L180" s="6"/>
      <c r="M180" s="6">
        <v>0</v>
      </c>
      <c r="N180" s="6">
        <v>0</v>
      </c>
      <c r="O180" s="6">
        <v>0</v>
      </c>
      <c r="P180" s="6">
        <v>0</v>
      </c>
      <c r="Q180" s="6">
        <v>0</v>
      </c>
      <c r="R180" s="6">
        <v>0</v>
      </c>
      <c r="S180" s="6">
        <v>0</v>
      </c>
      <c r="T180" s="6">
        <v>0</v>
      </c>
      <c r="U180" s="6"/>
      <c r="V180" s="6">
        <v>2709.58</v>
      </c>
      <c r="W180" s="6">
        <v>2709.58</v>
      </c>
      <c r="X180" s="6">
        <v>0</v>
      </c>
      <c r="Y180" s="513">
        <f>IF(A180&lt;&gt;"",IF(A180=мар17!A180,0,1),IF(AND(B180=мар17!B180,C180=мар17!C180),0,1))</f>
        <v>0</v>
      </c>
      <c r="Z180" s="70" t="str">
        <f t="shared" si="18"/>
        <v>ул. Четвертая д.4</v>
      </c>
      <c r="AA180" s="504">
        <f>IF($B180&lt;&gt;"",MAX(AA$7:AA179)+1,0)</f>
        <v>170</v>
      </c>
      <c r="AB180" s="502">
        <f t="shared" si="22"/>
        <v>180</v>
      </c>
      <c r="AC180" s="504">
        <f>1</f>
        <v>1</v>
      </c>
      <c r="AD180" s="103">
        <f t="shared" si="19"/>
        <v>2709.58</v>
      </c>
      <c r="AE180" s="103">
        <f t="shared" si="20"/>
        <v>0</v>
      </c>
      <c r="AF180" s="103">
        <f t="shared" si="21"/>
        <v>0</v>
      </c>
      <c r="AG180" s="3"/>
    </row>
    <row r="181" spans="2:33" ht="13.2" x14ac:dyDescent="0.25">
      <c r="B181" s="1" t="str">
        <f>адреса!$G$177</f>
        <v>кв.25</v>
      </c>
      <c r="C181" s="522">
        <f>адреса!$I$177</f>
        <v>40000025</v>
      </c>
      <c r="D181" s="6" t="str">
        <f>адреса!$K$177</f>
        <v>ФИО-4-25</v>
      </c>
      <c r="E181" s="6">
        <v>10051.39</v>
      </c>
      <c r="F181" s="6">
        <v>1708.81</v>
      </c>
      <c r="G181" s="6">
        <v>0</v>
      </c>
      <c r="H181" s="6">
        <v>0</v>
      </c>
      <c r="I181" s="6">
        <v>0</v>
      </c>
      <c r="J181" s="6">
        <v>0</v>
      </c>
      <c r="K181" s="6">
        <v>0</v>
      </c>
      <c r="L181" s="6"/>
      <c r="M181" s="6">
        <v>0</v>
      </c>
      <c r="N181" s="6">
        <v>0</v>
      </c>
      <c r="O181" s="6">
        <v>0</v>
      </c>
      <c r="P181" s="6">
        <v>0</v>
      </c>
      <c r="Q181" s="6">
        <v>0</v>
      </c>
      <c r="R181" s="6">
        <v>0</v>
      </c>
      <c r="S181" s="6">
        <v>0</v>
      </c>
      <c r="T181" s="6">
        <v>0</v>
      </c>
      <c r="U181" s="6"/>
      <c r="V181" s="6">
        <v>1708.81</v>
      </c>
      <c r="W181" s="6">
        <v>3000</v>
      </c>
      <c r="X181" s="6">
        <v>8760.2000000000007</v>
      </c>
      <c r="Y181" s="513">
        <f>IF(A181&lt;&gt;"",IF(A181=мар17!A181,0,1),IF(AND(B181=мар17!B181,C181=мар17!C181),0,1))</f>
        <v>0</v>
      </c>
      <c r="Z181" s="70" t="str">
        <f t="shared" si="18"/>
        <v>ул. Четвертая д.4</v>
      </c>
      <c r="AA181" s="504">
        <f>IF($B181&lt;&gt;"",MAX(AA$7:AA180)+1,0)</f>
        <v>171</v>
      </c>
      <c r="AB181" s="502">
        <f t="shared" si="22"/>
        <v>181</v>
      </c>
      <c r="AC181" s="504">
        <f>1</f>
        <v>1</v>
      </c>
      <c r="AD181" s="103">
        <f t="shared" si="19"/>
        <v>1708.81</v>
      </c>
      <c r="AE181" s="103">
        <f t="shared" si="20"/>
        <v>0</v>
      </c>
      <c r="AF181" s="103">
        <f t="shared" si="21"/>
        <v>0</v>
      </c>
      <c r="AG181" s="3"/>
    </row>
    <row r="182" spans="2:33" ht="13.2" x14ac:dyDescent="0.25">
      <c r="B182" s="1" t="str">
        <f>адреса!$G$178</f>
        <v>кв.26</v>
      </c>
      <c r="C182" s="522">
        <f>адреса!$I$178</f>
        <v>40000026</v>
      </c>
      <c r="D182" s="6" t="str">
        <f>адреса!$K$178</f>
        <v>ФИО-4-26</v>
      </c>
      <c r="E182" s="6">
        <v>2015.17</v>
      </c>
      <c r="F182" s="6">
        <v>2015.17</v>
      </c>
      <c r="G182" s="6">
        <v>0</v>
      </c>
      <c r="H182" s="6">
        <v>0</v>
      </c>
      <c r="I182" s="6">
        <v>0</v>
      </c>
      <c r="J182" s="6">
        <v>0</v>
      </c>
      <c r="K182" s="6">
        <v>0</v>
      </c>
      <c r="L182" s="6"/>
      <c r="M182" s="6">
        <v>0</v>
      </c>
      <c r="N182" s="6">
        <v>0</v>
      </c>
      <c r="O182" s="6">
        <v>0</v>
      </c>
      <c r="P182" s="6">
        <v>0</v>
      </c>
      <c r="Q182" s="6">
        <v>0</v>
      </c>
      <c r="R182" s="6">
        <v>0</v>
      </c>
      <c r="S182" s="6">
        <v>0</v>
      </c>
      <c r="T182" s="6">
        <v>0</v>
      </c>
      <c r="U182" s="6"/>
      <c r="V182" s="6">
        <v>2015.17</v>
      </c>
      <c r="W182" s="6">
        <v>2015.17</v>
      </c>
      <c r="X182" s="6">
        <v>2015.17</v>
      </c>
      <c r="Y182" s="513">
        <f>IF(A182&lt;&gt;"",IF(A182=мар17!A182,0,1),IF(AND(B182=мар17!B182,C182=мар17!C182),0,1))</f>
        <v>0</v>
      </c>
      <c r="Z182" s="70" t="str">
        <f t="shared" si="18"/>
        <v>ул. Четвертая д.4</v>
      </c>
      <c r="AA182" s="504">
        <f>IF($B182&lt;&gt;"",MAX(AA$7:AA181)+1,0)</f>
        <v>172</v>
      </c>
      <c r="AB182" s="502">
        <f t="shared" si="22"/>
        <v>182</v>
      </c>
      <c r="AC182" s="504">
        <f>1</f>
        <v>1</v>
      </c>
      <c r="AD182" s="103">
        <f t="shared" si="19"/>
        <v>2015.17</v>
      </c>
      <c r="AE182" s="103">
        <f t="shared" si="20"/>
        <v>0</v>
      </c>
      <c r="AF182" s="103">
        <f t="shared" si="21"/>
        <v>0</v>
      </c>
      <c r="AG182" s="3"/>
    </row>
    <row r="183" spans="2:33" ht="13.2" x14ac:dyDescent="0.25">
      <c r="B183" s="1" t="str">
        <f>адреса!$G$179</f>
        <v>кв.27</v>
      </c>
      <c r="C183" s="522">
        <f>адреса!$I$179</f>
        <v>40000027</v>
      </c>
      <c r="D183" s="6" t="str">
        <f>адреса!$K$179</f>
        <v>ФИО-4-27</v>
      </c>
      <c r="E183" s="6">
        <v>1695.19</v>
      </c>
      <c r="F183" s="6">
        <v>0</v>
      </c>
      <c r="G183" s="6">
        <v>0</v>
      </c>
      <c r="H183" s="6">
        <v>0</v>
      </c>
      <c r="I183" s="6">
        <v>0</v>
      </c>
      <c r="J183" s="6">
        <v>0</v>
      </c>
      <c r="K183" s="6">
        <v>0</v>
      </c>
      <c r="L183" s="6"/>
      <c r="M183" s="6">
        <v>0</v>
      </c>
      <c r="N183" s="6">
        <v>0</v>
      </c>
      <c r="O183" s="6">
        <v>0</v>
      </c>
      <c r="P183" s="6">
        <v>0</v>
      </c>
      <c r="Q183" s="6">
        <v>0</v>
      </c>
      <c r="R183" s="6">
        <v>0</v>
      </c>
      <c r="S183" s="6">
        <v>0</v>
      </c>
      <c r="T183" s="6">
        <v>0</v>
      </c>
      <c r="U183" s="6"/>
      <c r="V183" s="6">
        <v>0</v>
      </c>
      <c r="W183" s="6">
        <v>0</v>
      </c>
      <c r="X183" s="6">
        <v>1695.19</v>
      </c>
      <c r="Y183" s="513">
        <f>IF(A183&lt;&gt;"",IF(A183=мар17!A183,0,1),IF(AND(B183=мар17!B183,C183=мар17!C183),0,1))</f>
        <v>0</v>
      </c>
      <c r="Z183" s="70" t="str">
        <f t="shared" si="18"/>
        <v>ул. Четвертая д.4</v>
      </c>
      <c r="AA183" s="504">
        <f>IF($B183&lt;&gt;"",MAX(AA$7:AA182)+1,0)</f>
        <v>173</v>
      </c>
      <c r="AB183" s="502">
        <f t="shared" si="22"/>
        <v>183</v>
      </c>
      <c r="AC183" s="504">
        <f>1</f>
        <v>1</v>
      </c>
      <c r="AD183" s="103">
        <f t="shared" si="19"/>
        <v>0</v>
      </c>
      <c r="AE183" s="103">
        <f t="shared" si="20"/>
        <v>0</v>
      </c>
      <c r="AF183" s="103">
        <f t="shared" si="21"/>
        <v>0</v>
      </c>
      <c r="AG183" s="3"/>
    </row>
    <row r="184" spans="2:33" ht="13.2" x14ac:dyDescent="0.25">
      <c r="B184" s="1" t="str">
        <f>адреса!$G$180</f>
        <v>кв.28</v>
      </c>
      <c r="C184" s="522">
        <f>адреса!$I$180</f>
        <v>40000028</v>
      </c>
      <c r="D184" s="6" t="str">
        <f>адреса!$K$180</f>
        <v>ФИО-4-28</v>
      </c>
      <c r="E184" s="6">
        <v>3386.98</v>
      </c>
      <c r="F184" s="6">
        <v>3386.98</v>
      </c>
      <c r="G184" s="6">
        <v>0</v>
      </c>
      <c r="H184" s="6">
        <v>0</v>
      </c>
      <c r="I184" s="6">
        <v>0</v>
      </c>
      <c r="J184" s="6">
        <v>0</v>
      </c>
      <c r="K184" s="6">
        <v>0</v>
      </c>
      <c r="L184" s="6"/>
      <c r="M184" s="6">
        <v>0</v>
      </c>
      <c r="N184" s="6">
        <v>0</v>
      </c>
      <c r="O184" s="6">
        <v>0</v>
      </c>
      <c r="P184" s="6">
        <v>0</v>
      </c>
      <c r="Q184" s="6">
        <v>0</v>
      </c>
      <c r="R184" s="6">
        <v>0</v>
      </c>
      <c r="S184" s="6">
        <v>0</v>
      </c>
      <c r="T184" s="6">
        <v>0</v>
      </c>
      <c r="U184" s="6"/>
      <c r="V184" s="6">
        <v>3386.98</v>
      </c>
      <c r="W184" s="6">
        <v>3386.98</v>
      </c>
      <c r="X184" s="6">
        <v>3386.98</v>
      </c>
      <c r="Y184" s="513">
        <f>IF(A184&lt;&gt;"",IF(A184=мар17!A184,0,1),IF(AND(B184=мар17!B184,C184=мар17!C184),0,1))</f>
        <v>0</v>
      </c>
      <c r="Z184" s="70" t="str">
        <f t="shared" si="18"/>
        <v>ул. Четвертая д.4</v>
      </c>
      <c r="AA184" s="504">
        <f>IF($B184&lt;&gt;"",MAX(AA$7:AA183)+1,0)</f>
        <v>174</v>
      </c>
      <c r="AB184" s="502">
        <f t="shared" si="22"/>
        <v>184</v>
      </c>
      <c r="AC184" s="504">
        <f>1</f>
        <v>1</v>
      </c>
      <c r="AD184" s="103">
        <f t="shared" si="19"/>
        <v>3386.98</v>
      </c>
      <c r="AE184" s="103">
        <f t="shared" si="20"/>
        <v>0</v>
      </c>
      <c r="AF184" s="103">
        <f t="shared" si="21"/>
        <v>0</v>
      </c>
      <c r="AG184" s="3"/>
    </row>
    <row r="185" spans="2:33" ht="13.2" x14ac:dyDescent="0.25">
      <c r="B185" s="1" t="str">
        <f>адреса!$G$181</f>
        <v>кв.29</v>
      </c>
      <c r="C185" s="522">
        <f>адреса!$I$181</f>
        <v>40000029</v>
      </c>
      <c r="D185" s="6" t="str">
        <f>адреса!$K$181</f>
        <v>ФИО-4-29</v>
      </c>
      <c r="E185" s="6">
        <v>2674.48</v>
      </c>
      <c r="F185" s="6">
        <v>2675.54</v>
      </c>
      <c r="G185" s="6">
        <v>0</v>
      </c>
      <c r="H185" s="6">
        <v>0</v>
      </c>
      <c r="I185" s="6">
        <v>0</v>
      </c>
      <c r="J185" s="6">
        <v>0</v>
      </c>
      <c r="K185" s="6">
        <v>0</v>
      </c>
      <c r="L185" s="6"/>
      <c r="M185" s="6">
        <v>0</v>
      </c>
      <c r="N185" s="6">
        <v>0</v>
      </c>
      <c r="O185" s="6">
        <v>0</v>
      </c>
      <c r="P185" s="6">
        <v>0</v>
      </c>
      <c r="Q185" s="6">
        <v>0</v>
      </c>
      <c r="R185" s="6">
        <v>0</v>
      </c>
      <c r="S185" s="6">
        <v>0</v>
      </c>
      <c r="T185" s="6">
        <v>0</v>
      </c>
      <c r="U185" s="6"/>
      <c r="V185" s="6">
        <v>2675.54</v>
      </c>
      <c r="W185" s="6">
        <v>5350</v>
      </c>
      <c r="X185" s="6">
        <v>0.02</v>
      </c>
      <c r="Y185" s="513">
        <f>IF(A185&lt;&gt;"",IF(A185=мар17!A185,0,1),IF(AND(B185=мар17!B185,C185=мар17!C185),0,1))</f>
        <v>0</v>
      </c>
      <c r="Z185" s="70" t="str">
        <f t="shared" si="18"/>
        <v>ул. Четвертая д.4</v>
      </c>
      <c r="AA185" s="504">
        <f>IF($B185&lt;&gt;"",MAX(AA$7:AA184)+1,0)</f>
        <v>175</v>
      </c>
      <c r="AB185" s="502">
        <f t="shared" si="22"/>
        <v>185</v>
      </c>
      <c r="AC185" s="504">
        <f>1</f>
        <v>1</v>
      </c>
      <c r="AD185" s="103">
        <f t="shared" si="19"/>
        <v>2675.54</v>
      </c>
      <c r="AE185" s="103">
        <f t="shared" si="20"/>
        <v>0</v>
      </c>
      <c r="AF185" s="103">
        <f t="shared" si="21"/>
        <v>0</v>
      </c>
      <c r="AG185" s="3"/>
    </row>
    <row r="186" spans="2:33" ht="13.2" x14ac:dyDescent="0.25">
      <c r="B186" s="1" t="str">
        <f>адреса!$G$182</f>
        <v>кв.30</v>
      </c>
      <c r="C186" s="522">
        <f>адреса!$I$182</f>
        <v>40000030</v>
      </c>
      <c r="D186" s="6" t="str">
        <f>адреса!$K$182</f>
        <v>ФИО-4-30</v>
      </c>
      <c r="E186" s="6">
        <v>34511.57</v>
      </c>
      <c r="F186" s="6">
        <v>2869.57</v>
      </c>
      <c r="G186" s="6">
        <v>0</v>
      </c>
      <c r="H186" s="6">
        <v>0</v>
      </c>
      <c r="I186" s="6">
        <v>0</v>
      </c>
      <c r="J186" s="6">
        <v>0</v>
      </c>
      <c r="K186" s="6">
        <v>0</v>
      </c>
      <c r="L186" s="6"/>
      <c r="M186" s="6">
        <v>0</v>
      </c>
      <c r="N186" s="6">
        <v>0</v>
      </c>
      <c r="O186" s="6">
        <v>0</v>
      </c>
      <c r="P186" s="6">
        <v>0</v>
      </c>
      <c r="Q186" s="6">
        <v>0</v>
      </c>
      <c r="R186" s="6">
        <v>0</v>
      </c>
      <c r="S186" s="6">
        <v>0</v>
      </c>
      <c r="T186" s="6">
        <v>0</v>
      </c>
      <c r="U186" s="6"/>
      <c r="V186" s="6">
        <v>2869.57</v>
      </c>
      <c r="W186" s="6">
        <v>0</v>
      </c>
      <c r="X186" s="6">
        <v>37381.14</v>
      </c>
      <c r="Y186" s="513">
        <f>IF(A186&lt;&gt;"",IF(A186=мар17!A186,0,1),IF(AND(B186=мар17!B186,C186=мар17!C186),0,1))</f>
        <v>0</v>
      </c>
      <c r="Z186" s="70" t="str">
        <f t="shared" si="18"/>
        <v>ул. Четвертая д.4</v>
      </c>
      <c r="AA186" s="504">
        <f>IF($B186&lt;&gt;"",MAX(AA$7:AA185)+1,0)</f>
        <v>176</v>
      </c>
      <c r="AB186" s="502">
        <f t="shared" si="22"/>
        <v>186</v>
      </c>
      <c r="AC186" s="504">
        <f>1</f>
        <v>1</v>
      </c>
      <c r="AD186" s="103">
        <f t="shared" si="19"/>
        <v>2869.57</v>
      </c>
      <c r="AE186" s="103">
        <f t="shared" si="20"/>
        <v>0</v>
      </c>
      <c r="AF186" s="103">
        <f t="shared" si="21"/>
        <v>0</v>
      </c>
      <c r="AG186" s="3"/>
    </row>
    <row r="187" spans="2:33" ht="13.2" x14ac:dyDescent="0.25">
      <c r="B187" s="1" t="str">
        <f>адреса!$G$183</f>
        <v>кв.31</v>
      </c>
      <c r="C187" s="522">
        <f>адреса!$I$183</f>
        <v>40000031</v>
      </c>
      <c r="D187" s="6" t="str">
        <f>адреса!$K$183</f>
        <v>ФИО-4-31</v>
      </c>
      <c r="E187" s="6">
        <v>11621.28</v>
      </c>
      <c r="F187" s="6">
        <v>1936.88</v>
      </c>
      <c r="G187" s="6">
        <v>0</v>
      </c>
      <c r="H187" s="6">
        <v>0</v>
      </c>
      <c r="I187" s="6">
        <v>0</v>
      </c>
      <c r="J187" s="6">
        <v>0</v>
      </c>
      <c r="K187" s="6">
        <v>0</v>
      </c>
      <c r="L187" s="6"/>
      <c r="M187" s="6">
        <v>0</v>
      </c>
      <c r="N187" s="6">
        <v>0</v>
      </c>
      <c r="O187" s="6">
        <v>0</v>
      </c>
      <c r="P187" s="6">
        <v>0</v>
      </c>
      <c r="Q187" s="6">
        <v>0</v>
      </c>
      <c r="R187" s="6">
        <v>0</v>
      </c>
      <c r="S187" s="6">
        <v>0</v>
      </c>
      <c r="T187" s="6">
        <v>0</v>
      </c>
      <c r="U187" s="6"/>
      <c r="V187" s="6">
        <v>1936.88</v>
      </c>
      <c r="W187" s="6">
        <v>0</v>
      </c>
      <c r="X187" s="6">
        <v>13558.16</v>
      </c>
      <c r="Y187" s="513">
        <f>IF(A187&lt;&gt;"",IF(A187=мар17!A187,0,1),IF(AND(B187=мар17!B187,C187=мар17!C187),0,1))</f>
        <v>0</v>
      </c>
      <c r="Z187" s="70" t="str">
        <f t="shared" si="18"/>
        <v>ул. Четвертая д.4</v>
      </c>
      <c r="AA187" s="504">
        <f>IF($B187&lt;&gt;"",MAX(AA$7:AA186)+1,0)</f>
        <v>177</v>
      </c>
      <c r="AB187" s="502">
        <f t="shared" si="22"/>
        <v>187</v>
      </c>
      <c r="AC187" s="504">
        <f>1</f>
        <v>1</v>
      </c>
      <c r="AD187" s="103">
        <f t="shared" si="19"/>
        <v>1936.88</v>
      </c>
      <c r="AE187" s="103">
        <f t="shared" si="20"/>
        <v>0</v>
      </c>
      <c r="AF187" s="103">
        <f t="shared" si="21"/>
        <v>0</v>
      </c>
      <c r="AG187" s="3"/>
    </row>
    <row r="188" spans="2:33" ht="13.2" x14ac:dyDescent="0.25">
      <c r="B188" s="1" t="str">
        <f>адреса!$G$184</f>
        <v>кв.32</v>
      </c>
      <c r="C188" s="522">
        <f>адреса!$I$184</f>
        <v>40000032</v>
      </c>
      <c r="D188" s="6" t="str">
        <f>адреса!$K$184</f>
        <v>ФИО-4-32</v>
      </c>
      <c r="E188" s="6">
        <v>23785.53</v>
      </c>
      <c r="F188" s="6">
        <v>1977.72</v>
      </c>
      <c r="G188" s="6">
        <v>0</v>
      </c>
      <c r="H188" s="6">
        <v>0</v>
      </c>
      <c r="I188" s="6">
        <v>0</v>
      </c>
      <c r="J188" s="6">
        <v>0</v>
      </c>
      <c r="K188" s="6">
        <v>0</v>
      </c>
      <c r="L188" s="6"/>
      <c r="M188" s="6">
        <v>0</v>
      </c>
      <c r="N188" s="6">
        <v>0</v>
      </c>
      <c r="O188" s="6">
        <v>0</v>
      </c>
      <c r="P188" s="6">
        <v>0</v>
      </c>
      <c r="Q188" s="6">
        <v>0</v>
      </c>
      <c r="R188" s="6">
        <v>0</v>
      </c>
      <c r="S188" s="6">
        <v>0</v>
      </c>
      <c r="T188" s="6">
        <v>0</v>
      </c>
      <c r="U188" s="6"/>
      <c r="V188" s="6">
        <v>1977.72</v>
      </c>
      <c r="W188" s="6">
        <v>0</v>
      </c>
      <c r="X188" s="6">
        <v>25763.25</v>
      </c>
      <c r="Y188" s="513">
        <f>IF(A188&lt;&gt;"",IF(A188=мар17!A188,0,1),IF(AND(B188=мар17!B188,C188=мар17!C188),0,1))</f>
        <v>0</v>
      </c>
      <c r="Z188" s="70" t="str">
        <f t="shared" si="18"/>
        <v>ул. Четвертая д.4</v>
      </c>
      <c r="AA188" s="504">
        <f>IF($B188&lt;&gt;"",MAX(AA$7:AA187)+1,0)</f>
        <v>178</v>
      </c>
      <c r="AB188" s="502">
        <f t="shared" si="22"/>
        <v>188</v>
      </c>
      <c r="AC188" s="504">
        <f>1</f>
        <v>1</v>
      </c>
      <c r="AD188" s="103">
        <f t="shared" si="19"/>
        <v>1977.72</v>
      </c>
      <c r="AE188" s="103">
        <f t="shared" si="20"/>
        <v>0</v>
      </c>
      <c r="AF188" s="103">
        <f t="shared" si="21"/>
        <v>0</v>
      </c>
      <c r="AG188" s="3"/>
    </row>
    <row r="189" spans="2:33" ht="13.2" x14ac:dyDescent="0.25">
      <c r="B189" s="1" t="str">
        <f>адреса!$G$185</f>
        <v>кв.33</v>
      </c>
      <c r="C189" s="522">
        <f>адреса!$I$185</f>
        <v>40000033</v>
      </c>
      <c r="D189" s="6" t="str">
        <f>адреса!$K$185</f>
        <v>ФИО-4-33</v>
      </c>
      <c r="E189" s="6">
        <v>36476.620000000003</v>
      </c>
      <c r="F189" s="6">
        <v>3032.96</v>
      </c>
      <c r="G189" s="6">
        <v>0</v>
      </c>
      <c r="H189" s="6">
        <v>0</v>
      </c>
      <c r="I189" s="6">
        <v>0</v>
      </c>
      <c r="J189" s="6">
        <v>0</v>
      </c>
      <c r="K189" s="6">
        <v>0</v>
      </c>
      <c r="L189" s="6"/>
      <c r="M189" s="6">
        <v>0</v>
      </c>
      <c r="N189" s="6">
        <v>0</v>
      </c>
      <c r="O189" s="6">
        <v>0</v>
      </c>
      <c r="P189" s="6">
        <v>0</v>
      </c>
      <c r="Q189" s="6">
        <v>0</v>
      </c>
      <c r="R189" s="6">
        <v>0</v>
      </c>
      <c r="S189" s="6">
        <v>0</v>
      </c>
      <c r="T189" s="6">
        <v>0</v>
      </c>
      <c r="U189" s="6"/>
      <c r="V189" s="6">
        <v>3032.96</v>
      </c>
      <c r="W189" s="6">
        <v>0</v>
      </c>
      <c r="X189" s="6">
        <v>39509.58</v>
      </c>
      <c r="Y189" s="513">
        <f>IF(A189&lt;&gt;"",IF(A189=мар17!A189,0,1),IF(AND(B189=мар17!B189,C189=мар17!C189),0,1))</f>
        <v>0</v>
      </c>
      <c r="Z189" s="70" t="str">
        <f t="shared" si="18"/>
        <v>ул. Четвертая д.4</v>
      </c>
      <c r="AA189" s="504">
        <f>IF($B189&lt;&gt;"",MAX(AA$7:AA188)+1,0)</f>
        <v>179</v>
      </c>
      <c r="AB189" s="502">
        <f t="shared" si="22"/>
        <v>189</v>
      </c>
      <c r="AC189" s="504">
        <f>1</f>
        <v>1</v>
      </c>
      <c r="AD189" s="103">
        <f t="shared" si="19"/>
        <v>3032.96</v>
      </c>
      <c r="AE189" s="103">
        <f t="shared" si="20"/>
        <v>0</v>
      </c>
      <c r="AF189" s="103">
        <f t="shared" si="21"/>
        <v>0</v>
      </c>
      <c r="AG189" s="3"/>
    </row>
    <row r="190" spans="2:33" ht="13.2" x14ac:dyDescent="0.25">
      <c r="B190" s="1" t="str">
        <f>адреса!$G$186</f>
        <v>кв.34</v>
      </c>
      <c r="C190" s="522">
        <f>адреса!$I$186</f>
        <v>40000034</v>
      </c>
      <c r="D190" s="6" t="str">
        <f>адреса!$K$186</f>
        <v>ФИО-4-34</v>
      </c>
      <c r="E190" s="6">
        <v>3039.77</v>
      </c>
      <c r="F190" s="6">
        <v>3039.77</v>
      </c>
      <c r="G190" s="6">
        <v>0</v>
      </c>
      <c r="H190" s="6">
        <v>0</v>
      </c>
      <c r="I190" s="6">
        <v>0</v>
      </c>
      <c r="J190" s="6">
        <v>0</v>
      </c>
      <c r="K190" s="6">
        <v>0</v>
      </c>
      <c r="L190" s="6"/>
      <c r="M190" s="6">
        <v>0</v>
      </c>
      <c r="N190" s="6">
        <v>0</v>
      </c>
      <c r="O190" s="6">
        <v>0</v>
      </c>
      <c r="P190" s="6">
        <v>0</v>
      </c>
      <c r="Q190" s="6">
        <v>0</v>
      </c>
      <c r="R190" s="6">
        <v>0</v>
      </c>
      <c r="S190" s="6">
        <v>0</v>
      </c>
      <c r="T190" s="6">
        <v>0</v>
      </c>
      <c r="U190" s="6"/>
      <c r="V190" s="6">
        <v>3039.77</v>
      </c>
      <c r="W190" s="6">
        <v>6079.54</v>
      </c>
      <c r="X190" s="6">
        <v>0</v>
      </c>
      <c r="Y190" s="513">
        <f>IF(A190&lt;&gt;"",IF(A190=мар17!A190,0,1),IF(AND(B190=мар17!B190,C190=мар17!C190),0,1))</f>
        <v>0</v>
      </c>
      <c r="Z190" s="70" t="str">
        <f t="shared" si="18"/>
        <v>ул. Четвертая д.4</v>
      </c>
      <c r="AA190" s="504">
        <f>IF($B190&lt;&gt;"",MAX(AA$7:AA189)+1,0)</f>
        <v>180</v>
      </c>
      <c r="AB190" s="502">
        <f t="shared" si="22"/>
        <v>190</v>
      </c>
      <c r="AC190" s="504">
        <f>1</f>
        <v>1</v>
      </c>
      <c r="AD190" s="103">
        <f t="shared" si="19"/>
        <v>3039.77</v>
      </c>
      <c r="AE190" s="103">
        <f t="shared" si="20"/>
        <v>0</v>
      </c>
      <c r="AF190" s="103">
        <f t="shared" si="21"/>
        <v>0</v>
      </c>
      <c r="AG190" s="3"/>
    </row>
    <row r="191" spans="2:33" ht="13.2" x14ac:dyDescent="0.25">
      <c r="B191" s="1" t="str">
        <f>адреса!$G$187</f>
        <v>кв.35</v>
      </c>
      <c r="C191" s="522">
        <f>адреса!$I$187</f>
        <v>40000035</v>
      </c>
      <c r="D191" s="6" t="str">
        <f>адреса!$K$187</f>
        <v>ФИО-4-35</v>
      </c>
      <c r="E191" s="6">
        <v>37459.19</v>
      </c>
      <c r="F191" s="6">
        <v>3114.66</v>
      </c>
      <c r="G191" s="6">
        <v>0</v>
      </c>
      <c r="H191" s="6">
        <v>0</v>
      </c>
      <c r="I191" s="6">
        <v>0</v>
      </c>
      <c r="J191" s="6">
        <v>0</v>
      </c>
      <c r="K191" s="6">
        <v>0</v>
      </c>
      <c r="L191" s="6"/>
      <c r="M191" s="6">
        <v>0</v>
      </c>
      <c r="N191" s="6">
        <v>0</v>
      </c>
      <c r="O191" s="6">
        <v>0</v>
      </c>
      <c r="P191" s="6">
        <v>0</v>
      </c>
      <c r="Q191" s="6">
        <v>0</v>
      </c>
      <c r="R191" s="6">
        <v>0</v>
      </c>
      <c r="S191" s="6">
        <v>0</v>
      </c>
      <c r="T191" s="6">
        <v>0</v>
      </c>
      <c r="U191" s="6"/>
      <c r="V191" s="6">
        <v>3114.66</v>
      </c>
      <c r="W191" s="6">
        <v>0</v>
      </c>
      <c r="X191" s="6">
        <v>40573.85</v>
      </c>
      <c r="Y191" s="513">
        <f>IF(A191&lt;&gt;"",IF(A191=мар17!A191,0,1),IF(AND(B191=мар17!B191,C191=мар17!C191),0,1))</f>
        <v>0</v>
      </c>
      <c r="Z191" s="70" t="str">
        <f t="shared" si="18"/>
        <v>ул. Четвертая д.4</v>
      </c>
      <c r="AA191" s="504">
        <f>IF($B191&lt;&gt;"",MAX(AA$7:AA190)+1,0)</f>
        <v>181</v>
      </c>
      <c r="AB191" s="502">
        <f t="shared" si="22"/>
        <v>191</v>
      </c>
      <c r="AC191" s="504">
        <f>1</f>
        <v>1</v>
      </c>
      <c r="AD191" s="103">
        <f t="shared" si="19"/>
        <v>3114.66</v>
      </c>
      <c r="AE191" s="103">
        <f t="shared" si="20"/>
        <v>0</v>
      </c>
      <c r="AF191" s="103">
        <f t="shared" si="21"/>
        <v>0</v>
      </c>
      <c r="AG191" s="3"/>
    </row>
    <row r="192" spans="2:33" ht="13.2" x14ac:dyDescent="0.25">
      <c r="B192" s="1" t="str">
        <f>адреса!$G$188</f>
        <v>кв.36</v>
      </c>
      <c r="C192" s="522">
        <f>адреса!$I$188</f>
        <v>40000036</v>
      </c>
      <c r="D192" s="6" t="str">
        <f>адреса!$K$188</f>
        <v>ФИО-4-36</v>
      </c>
      <c r="E192" s="6">
        <v>29844.57</v>
      </c>
      <c r="F192" s="6">
        <v>2481.52</v>
      </c>
      <c r="G192" s="6">
        <v>0</v>
      </c>
      <c r="H192" s="6">
        <v>0</v>
      </c>
      <c r="I192" s="6">
        <v>0</v>
      </c>
      <c r="J192" s="6">
        <v>0</v>
      </c>
      <c r="K192" s="6">
        <v>0</v>
      </c>
      <c r="L192" s="6"/>
      <c r="M192" s="6">
        <v>0</v>
      </c>
      <c r="N192" s="6">
        <v>0</v>
      </c>
      <c r="O192" s="6">
        <v>0</v>
      </c>
      <c r="P192" s="6">
        <v>0</v>
      </c>
      <c r="Q192" s="6">
        <v>0</v>
      </c>
      <c r="R192" s="6">
        <v>0</v>
      </c>
      <c r="S192" s="6">
        <v>0</v>
      </c>
      <c r="T192" s="6">
        <v>0</v>
      </c>
      <c r="U192" s="6"/>
      <c r="V192" s="6">
        <v>2481.52</v>
      </c>
      <c r="W192" s="6">
        <v>0</v>
      </c>
      <c r="X192" s="6">
        <v>32326.09</v>
      </c>
      <c r="Y192" s="513">
        <f>IF(A192&lt;&gt;"",IF(A192=мар17!A192,0,1),IF(AND(B192=мар17!B192,C192=мар17!C192),0,1))</f>
        <v>0</v>
      </c>
      <c r="Z192" s="70" t="str">
        <f t="shared" ref="Z192:Z209" si="23">IF(AND(A192&lt;&gt;"",B192=""),A192,Z191)</f>
        <v>ул. Четвертая д.4</v>
      </c>
      <c r="AA192" s="504">
        <f>IF($B192&lt;&gt;"",MAX(AA$7:AA191)+1,0)</f>
        <v>182</v>
      </c>
      <c r="AB192" s="502">
        <f t="shared" si="22"/>
        <v>192</v>
      </c>
      <c r="AC192" s="504">
        <f>1</f>
        <v>1</v>
      </c>
      <c r="AD192" s="103">
        <f t="shared" ref="AD192:AD209" si="24">F192</f>
        <v>2481.52</v>
      </c>
      <c r="AE192" s="103">
        <f t="shared" ref="AE192:AE209" si="25">H192+I192+J192+K192+L192+O192+R192+S192</f>
        <v>0</v>
      </c>
      <c r="AF192" s="103">
        <f t="shared" ref="AF192:AF209" si="26">V192-AD192-AE192</f>
        <v>0</v>
      </c>
      <c r="AG192" s="3"/>
    </row>
    <row r="193" spans="1:33" ht="13.2" x14ac:dyDescent="0.25">
      <c r="B193" s="1" t="str">
        <f>адреса!$G$189</f>
        <v>кв.37</v>
      </c>
      <c r="C193" s="522">
        <f>адреса!$I$189</f>
        <v>40000037</v>
      </c>
      <c r="D193" s="6" t="str">
        <f>адреса!$K$189</f>
        <v>ФИО-4-37</v>
      </c>
      <c r="E193" s="6">
        <v>33897.480000000003</v>
      </c>
      <c r="F193" s="6">
        <v>2818.51</v>
      </c>
      <c r="G193" s="6">
        <v>0</v>
      </c>
      <c r="H193" s="6">
        <v>0</v>
      </c>
      <c r="I193" s="6">
        <v>0</v>
      </c>
      <c r="J193" s="6">
        <v>0</v>
      </c>
      <c r="K193" s="6">
        <v>0</v>
      </c>
      <c r="L193" s="6"/>
      <c r="M193" s="6">
        <v>0</v>
      </c>
      <c r="N193" s="6">
        <v>0</v>
      </c>
      <c r="O193" s="6">
        <v>0</v>
      </c>
      <c r="P193" s="6">
        <v>0</v>
      </c>
      <c r="Q193" s="6">
        <v>0</v>
      </c>
      <c r="R193" s="6">
        <v>0</v>
      </c>
      <c r="S193" s="6">
        <v>0</v>
      </c>
      <c r="T193" s="6">
        <v>0</v>
      </c>
      <c r="U193" s="6"/>
      <c r="V193" s="6">
        <v>2818.51</v>
      </c>
      <c r="W193" s="6">
        <v>0</v>
      </c>
      <c r="X193" s="6">
        <v>36715.99</v>
      </c>
      <c r="Y193" s="513">
        <f>IF(A193&lt;&gt;"",IF(A193=мар17!A193,0,1),IF(AND(B193=мар17!B193,C193=мар17!C193),0,1))</f>
        <v>0</v>
      </c>
      <c r="Z193" s="70" t="str">
        <f t="shared" si="23"/>
        <v>ул. Четвертая д.4</v>
      </c>
      <c r="AA193" s="504">
        <f>IF($B193&lt;&gt;"",MAX(AA$7:AA192)+1,0)</f>
        <v>183</v>
      </c>
      <c r="AB193" s="502">
        <f t="shared" si="22"/>
        <v>193</v>
      </c>
      <c r="AC193" s="504">
        <f>1</f>
        <v>1</v>
      </c>
      <c r="AD193" s="103">
        <f t="shared" si="24"/>
        <v>2818.51</v>
      </c>
      <c r="AE193" s="103">
        <f t="shared" si="25"/>
        <v>0</v>
      </c>
      <c r="AF193" s="103">
        <f t="shared" si="26"/>
        <v>0</v>
      </c>
      <c r="AG193" s="3"/>
    </row>
    <row r="194" spans="1:33" ht="13.2" x14ac:dyDescent="0.25">
      <c r="B194" s="1" t="str">
        <f>адреса!$G$190</f>
        <v>кв.38</v>
      </c>
      <c r="C194" s="522">
        <f>адреса!$I$190</f>
        <v>40000038</v>
      </c>
      <c r="D194" s="6" t="str">
        <f>адреса!$K$190</f>
        <v>ФИО-4-38</v>
      </c>
      <c r="E194" s="6">
        <v>47816.74</v>
      </c>
      <c r="F194" s="6">
        <v>3975.87</v>
      </c>
      <c r="G194" s="6">
        <v>0</v>
      </c>
      <c r="H194" s="6">
        <v>0</v>
      </c>
      <c r="I194" s="6">
        <v>0</v>
      </c>
      <c r="J194" s="6">
        <v>0</v>
      </c>
      <c r="K194" s="6">
        <v>0</v>
      </c>
      <c r="L194" s="6"/>
      <c r="M194" s="6">
        <v>0</v>
      </c>
      <c r="N194" s="6">
        <v>0</v>
      </c>
      <c r="O194" s="6">
        <v>0</v>
      </c>
      <c r="P194" s="6">
        <v>0</v>
      </c>
      <c r="Q194" s="6">
        <v>0</v>
      </c>
      <c r="R194" s="6">
        <v>0</v>
      </c>
      <c r="S194" s="6">
        <v>0</v>
      </c>
      <c r="T194" s="6">
        <v>0</v>
      </c>
      <c r="U194" s="6"/>
      <c r="V194" s="6">
        <v>3975.87</v>
      </c>
      <c r="W194" s="6">
        <v>0</v>
      </c>
      <c r="X194" s="6">
        <v>51792.61</v>
      </c>
      <c r="Y194" s="513">
        <f>IF(A194&lt;&gt;"",IF(A194=мар17!A194,0,1),IF(AND(B194=мар17!B194,C194=мар17!C194),0,1))</f>
        <v>0</v>
      </c>
      <c r="Z194" s="70" t="str">
        <f t="shared" si="23"/>
        <v>ул. Четвертая д.4</v>
      </c>
      <c r="AA194" s="504">
        <f>IF($B194&lt;&gt;"",MAX(AA$7:AA193)+1,0)</f>
        <v>184</v>
      </c>
      <c r="AB194" s="502">
        <f t="shared" si="22"/>
        <v>194</v>
      </c>
      <c r="AC194" s="504">
        <f>1</f>
        <v>1</v>
      </c>
      <c r="AD194" s="103">
        <f t="shared" si="24"/>
        <v>3975.87</v>
      </c>
      <c r="AE194" s="103">
        <f t="shared" si="25"/>
        <v>0</v>
      </c>
      <c r="AF194" s="103">
        <f t="shared" si="26"/>
        <v>0</v>
      </c>
      <c r="AG194" s="3"/>
    </row>
    <row r="195" spans="1:33" ht="13.2" x14ac:dyDescent="0.25">
      <c r="B195" s="1" t="str">
        <f>адреса!$G$191</f>
        <v>кв.39</v>
      </c>
      <c r="C195" s="522">
        <f>адреса!$I$191</f>
        <v>40000039</v>
      </c>
      <c r="D195" s="6" t="str">
        <f>адреса!$K$191</f>
        <v>ФИО-4-39</v>
      </c>
      <c r="E195" s="6">
        <v>23007.73</v>
      </c>
      <c r="F195" s="6">
        <v>1913.05</v>
      </c>
      <c r="G195" s="6">
        <v>0</v>
      </c>
      <c r="H195" s="6">
        <v>0</v>
      </c>
      <c r="I195" s="6">
        <v>0</v>
      </c>
      <c r="J195" s="6">
        <v>0</v>
      </c>
      <c r="K195" s="6">
        <v>0</v>
      </c>
      <c r="L195" s="6"/>
      <c r="M195" s="6">
        <v>0</v>
      </c>
      <c r="N195" s="6">
        <v>0</v>
      </c>
      <c r="O195" s="6">
        <v>0</v>
      </c>
      <c r="P195" s="6">
        <v>0</v>
      </c>
      <c r="Q195" s="6">
        <v>0</v>
      </c>
      <c r="R195" s="6">
        <v>0</v>
      </c>
      <c r="S195" s="6">
        <v>0</v>
      </c>
      <c r="T195" s="6">
        <v>0</v>
      </c>
      <c r="U195" s="6"/>
      <c r="V195" s="6">
        <v>1913.05</v>
      </c>
      <c r="W195" s="6">
        <v>0</v>
      </c>
      <c r="X195" s="6">
        <v>24920.78</v>
      </c>
      <c r="Y195" s="513">
        <f>IF(A195&lt;&gt;"",IF(A195=мар17!A195,0,1),IF(AND(B195=мар17!B195,C195=мар17!C195),0,1))</f>
        <v>0</v>
      </c>
      <c r="Z195" s="70" t="str">
        <f t="shared" si="23"/>
        <v>ул. Четвертая д.4</v>
      </c>
      <c r="AA195" s="504">
        <f>IF($B195&lt;&gt;"",MAX(AA$7:AA194)+1,0)</f>
        <v>185</v>
      </c>
      <c r="AB195" s="502">
        <f t="shared" si="22"/>
        <v>195</v>
      </c>
      <c r="AC195" s="504">
        <f>1</f>
        <v>1</v>
      </c>
      <c r="AD195" s="103">
        <f t="shared" si="24"/>
        <v>1913.05</v>
      </c>
      <c r="AE195" s="103">
        <f t="shared" si="25"/>
        <v>0</v>
      </c>
      <c r="AF195" s="103">
        <f t="shared" si="26"/>
        <v>0</v>
      </c>
      <c r="AG195" s="3"/>
    </row>
    <row r="196" spans="1:33" ht="13.2" x14ac:dyDescent="0.25">
      <c r="B196" s="1" t="str">
        <f>адреса!$G$192</f>
        <v>кв.40</v>
      </c>
      <c r="C196" s="522">
        <f>адреса!$I$192</f>
        <v>40000040</v>
      </c>
      <c r="D196" s="6" t="str">
        <f>адреса!$K$192</f>
        <v>ФИО-4-40</v>
      </c>
      <c r="E196" s="6">
        <v>21861.46</v>
      </c>
      <c r="F196" s="6">
        <v>1817.74</v>
      </c>
      <c r="G196" s="6">
        <v>0</v>
      </c>
      <c r="H196" s="6">
        <v>0</v>
      </c>
      <c r="I196" s="6">
        <v>0</v>
      </c>
      <c r="J196" s="6">
        <v>0</v>
      </c>
      <c r="K196" s="6">
        <v>0</v>
      </c>
      <c r="L196" s="6"/>
      <c r="M196" s="6">
        <v>0</v>
      </c>
      <c r="N196" s="6">
        <v>0</v>
      </c>
      <c r="O196" s="6">
        <v>0</v>
      </c>
      <c r="P196" s="6">
        <v>0</v>
      </c>
      <c r="Q196" s="6">
        <v>0</v>
      </c>
      <c r="R196" s="6">
        <v>0</v>
      </c>
      <c r="S196" s="6">
        <v>0</v>
      </c>
      <c r="T196" s="6">
        <v>0</v>
      </c>
      <c r="U196" s="6"/>
      <c r="V196" s="6">
        <v>1817.74</v>
      </c>
      <c r="W196" s="6">
        <v>9100</v>
      </c>
      <c r="X196" s="6">
        <v>14579.2</v>
      </c>
      <c r="Y196" s="513">
        <f>IF(A196&lt;&gt;"",IF(A196=мар17!A196,0,1),IF(AND(B196=мар17!B196,C196=мар17!C196),0,1))</f>
        <v>0</v>
      </c>
      <c r="Z196" s="70" t="str">
        <f t="shared" si="23"/>
        <v>ул. Четвертая д.4</v>
      </c>
      <c r="AA196" s="504">
        <f>IF($B196&lt;&gt;"",MAX(AA$7:AA195)+1,0)</f>
        <v>186</v>
      </c>
      <c r="AB196" s="502">
        <f t="shared" si="22"/>
        <v>196</v>
      </c>
      <c r="AC196" s="504">
        <f>1</f>
        <v>1</v>
      </c>
      <c r="AD196" s="103">
        <f t="shared" si="24"/>
        <v>1817.74</v>
      </c>
      <c r="AE196" s="103">
        <f t="shared" si="25"/>
        <v>0</v>
      </c>
      <c r="AF196" s="103">
        <f t="shared" si="26"/>
        <v>0</v>
      </c>
      <c r="AG196" s="3"/>
    </row>
    <row r="197" spans="1:33" ht="13.2" x14ac:dyDescent="0.25">
      <c r="B197" s="1" t="str">
        <f>адреса!$G$193</f>
        <v>кв.41</v>
      </c>
      <c r="C197" s="522">
        <f>адреса!$I$193</f>
        <v>40000041</v>
      </c>
      <c r="D197" s="6" t="str">
        <f>адреса!$K$193</f>
        <v>ФИО-4-41</v>
      </c>
      <c r="E197" s="6">
        <v>13216.19</v>
      </c>
      <c r="F197" s="6">
        <v>2777.66</v>
      </c>
      <c r="G197" s="6">
        <v>0</v>
      </c>
      <c r="H197" s="6">
        <v>0</v>
      </c>
      <c r="I197" s="6">
        <v>0</v>
      </c>
      <c r="J197" s="6">
        <v>0</v>
      </c>
      <c r="K197" s="6">
        <v>0</v>
      </c>
      <c r="L197" s="6"/>
      <c r="M197" s="6">
        <v>0</v>
      </c>
      <c r="N197" s="6">
        <v>0</v>
      </c>
      <c r="O197" s="6">
        <v>0</v>
      </c>
      <c r="P197" s="6">
        <v>0</v>
      </c>
      <c r="Q197" s="6">
        <v>0</v>
      </c>
      <c r="R197" s="6">
        <v>0</v>
      </c>
      <c r="S197" s="6">
        <v>0</v>
      </c>
      <c r="T197" s="6">
        <v>0</v>
      </c>
      <c r="U197" s="6"/>
      <c r="V197" s="6">
        <v>2777.66</v>
      </c>
      <c r="W197" s="6">
        <v>0</v>
      </c>
      <c r="X197" s="6">
        <v>15993.85</v>
      </c>
      <c r="Y197" s="513">
        <f>IF(A197&lt;&gt;"",IF(A197=мар17!A197,0,1),IF(AND(B197=мар17!B197,C197=мар17!C197),0,1))</f>
        <v>0</v>
      </c>
      <c r="Z197" s="70" t="str">
        <f t="shared" si="23"/>
        <v>ул. Четвертая д.4</v>
      </c>
      <c r="AA197" s="504">
        <f>IF($B197&lt;&gt;"",MAX(AA$7:AA196)+1,0)</f>
        <v>187</v>
      </c>
      <c r="AB197" s="502">
        <f t="shared" si="22"/>
        <v>197</v>
      </c>
      <c r="AC197" s="504">
        <f>1</f>
        <v>1</v>
      </c>
      <c r="AD197" s="103">
        <f t="shared" si="24"/>
        <v>2777.66</v>
      </c>
      <c r="AE197" s="103">
        <f t="shared" si="25"/>
        <v>0</v>
      </c>
      <c r="AF197" s="103">
        <f t="shared" si="26"/>
        <v>0</v>
      </c>
      <c r="AG197" s="3"/>
    </row>
    <row r="198" spans="1:33" ht="13.2" x14ac:dyDescent="0.25">
      <c r="B198" s="1" t="str">
        <f>адреса!$G$194</f>
        <v>кв.42</v>
      </c>
      <c r="C198" s="522">
        <f>адреса!$I$194</f>
        <v>40000042</v>
      </c>
      <c r="D198" s="6" t="str">
        <f>адреса!$K$194</f>
        <v>ФИО-4-42</v>
      </c>
      <c r="E198" s="6">
        <v>28329.8</v>
      </c>
      <c r="F198" s="6">
        <v>2355.5700000000002</v>
      </c>
      <c r="G198" s="6">
        <v>0</v>
      </c>
      <c r="H198" s="6">
        <v>0</v>
      </c>
      <c r="I198" s="6">
        <v>0</v>
      </c>
      <c r="J198" s="6">
        <v>0</v>
      </c>
      <c r="K198" s="6">
        <v>0</v>
      </c>
      <c r="L198" s="6"/>
      <c r="M198" s="6">
        <v>0</v>
      </c>
      <c r="N198" s="6">
        <v>0</v>
      </c>
      <c r="O198" s="6">
        <v>0</v>
      </c>
      <c r="P198" s="6">
        <v>0</v>
      </c>
      <c r="Q198" s="6">
        <v>0</v>
      </c>
      <c r="R198" s="6">
        <v>0</v>
      </c>
      <c r="S198" s="6">
        <v>0</v>
      </c>
      <c r="T198" s="6">
        <v>0</v>
      </c>
      <c r="U198" s="6"/>
      <c r="V198" s="6">
        <v>2355.5700000000002</v>
      </c>
      <c r="W198" s="6">
        <v>0</v>
      </c>
      <c r="X198" s="6">
        <v>30685.37</v>
      </c>
      <c r="Y198" s="513">
        <f>IF(A198&lt;&gt;"",IF(A198=мар17!A198,0,1),IF(AND(B198=мар17!B198,C198=мар17!C198),0,1))</f>
        <v>0</v>
      </c>
      <c r="Z198" s="70" t="str">
        <f t="shared" si="23"/>
        <v>ул. Четвертая д.4</v>
      </c>
      <c r="AA198" s="504">
        <f>IF($B198&lt;&gt;"",MAX(AA$7:AA197)+1,0)</f>
        <v>188</v>
      </c>
      <c r="AB198" s="502">
        <f t="shared" si="22"/>
        <v>198</v>
      </c>
      <c r="AC198" s="504">
        <f>1</f>
        <v>1</v>
      </c>
      <c r="AD198" s="103">
        <f t="shared" si="24"/>
        <v>2355.5700000000002</v>
      </c>
      <c r="AE198" s="103">
        <f t="shared" si="25"/>
        <v>0</v>
      </c>
      <c r="AF198" s="103">
        <f t="shared" si="26"/>
        <v>0</v>
      </c>
      <c r="AG198" s="3"/>
    </row>
    <row r="199" spans="1:33" ht="13.2" x14ac:dyDescent="0.25">
      <c r="B199" s="1" t="str">
        <f>адреса!$G$195</f>
        <v>кв.43</v>
      </c>
      <c r="C199" s="522">
        <f>адреса!$I$195</f>
        <v>40000043</v>
      </c>
      <c r="D199" s="6" t="str">
        <f>адреса!$K$195</f>
        <v>ФИО-4-43</v>
      </c>
      <c r="E199" s="6">
        <v>-19321.98</v>
      </c>
      <c r="F199" s="6">
        <v>2675.54</v>
      </c>
      <c r="G199" s="6">
        <v>0</v>
      </c>
      <c r="H199" s="6">
        <v>0</v>
      </c>
      <c r="I199" s="6">
        <v>0</v>
      </c>
      <c r="J199" s="6">
        <v>0</v>
      </c>
      <c r="K199" s="6">
        <v>0</v>
      </c>
      <c r="L199" s="6"/>
      <c r="M199" s="6">
        <v>0</v>
      </c>
      <c r="N199" s="6">
        <v>0</v>
      </c>
      <c r="O199" s="6">
        <v>0</v>
      </c>
      <c r="P199" s="6">
        <v>0</v>
      </c>
      <c r="Q199" s="6">
        <v>0</v>
      </c>
      <c r="R199" s="6">
        <v>0</v>
      </c>
      <c r="S199" s="6">
        <v>0</v>
      </c>
      <c r="T199" s="6">
        <v>0</v>
      </c>
      <c r="U199" s="6"/>
      <c r="V199" s="6">
        <v>2675.54</v>
      </c>
      <c r="W199" s="6">
        <v>0</v>
      </c>
      <c r="X199" s="6">
        <v>-16646.439999999999</v>
      </c>
      <c r="Y199" s="513">
        <f>IF(A199&lt;&gt;"",IF(A199=мар17!A199,0,1),IF(AND(B199=мар17!B199,C199=мар17!C199),0,1))</f>
        <v>0</v>
      </c>
      <c r="Z199" s="70" t="str">
        <f t="shared" si="23"/>
        <v>ул. Четвертая д.4</v>
      </c>
      <c r="AA199" s="504">
        <f>IF($B199&lt;&gt;"",MAX(AA$7:AA198)+1,0)</f>
        <v>189</v>
      </c>
      <c r="AB199" s="502">
        <f t="shared" si="22"/>
        <v>199</v>
      </c>
      <c r="AC199" s="504">
        <f>1</f>
        <v>1</v>
      </c>
      <c r="AD199" s="103">
        <f t="shared" si="24"/>
        <v>2675.54</v>
      </c>
      <c r="AE199" s="103">
        <f t="shared" si="25"/>
        <v>0</v>
      </c>
      <c r="AF199" s="103">
        <f t="shared" si="26"/>
        <v>0</v>
      </c>
      <c r="AG199" s="3"/>
    </row>
    <row r="200" spans="1:33" ht="13.2" x14ac:dyDescent="0.25">
      <c r="B200" s="1" t="str">
        <f>адреса!$G$196</f>
        <v>кв.44</v>
      </c>
      <c r="C200" s="522">
        <f>адреса!$I$196</f>
        <v>40000044</v>
      </c>
      <c r="D200" s="6" t="str">
        <f>адреса!$K$196</f>
        <v>ФИО-4-44</v>
      </c>
      <c r="E200" s="6">
        <v>34961.94</v>
      </c>
      <c r="F200" s="6">
        <v>2907.02</v>
      </c>
      <c r="G200" s="6">
        <v>0</v>
      </c>
      <c r="H200" s="6">
        <v>0</v>
      </c>
      <c r="I200" s="6">
        <v>0</v>
      </c>
      <c r="J200" s="6">
        <v>0</v>
      </c>
      <c r="K200" s="6">
        <v>0</v>
      </c>
      <c r="L200" s="6"/>
      <c r="M200" s="6">
        <v>0</v>
      </c>
      <c r="N200" s="6">
        <v>0</v>
      </c>
      <c r="O200" s="6">
        <v>0</v>
      </c>
      <c r="P200" s="6">
        <v>0</v>
      </c>
      <c r="Q200" s="6">
        <v>0</v>
      </c>
      <c r="R200" s="6">
        <v>0</v>
      </c>
      <c r="S200" s="6">
        <v>0</v>
      </c>
      <c r="T200" s="6">
        <v>0</v>
      </c>
      <c r="U200" s="6"/>
      <c r="V200" s="6">
        <v>2907.02</v>
      </c>
      <c r="W200" s="6">
        <v>0</v>
      </c>
      <c r="X200" s="6">
        <v>37868.959999999999</v>
      </c>
      <c r="Y200" s="513">
        <f>IF(A200&lt;&gt;"",IF(A200=мар17!A200,0,1),IF(AND(B200=мар17!B200,C200=мар17!C200),0,1))</f>
        <v>0</v>
      </c>
      <c r="Z200" s="70" t="str">
        <f t="shared" si="23"/>
        <v>ул. Четвертая д.4</v>
      </c>
      <c r="AA200" s="504">
        <f>IF($B200&lt;&gt;"",MAX(AA$7:AA199)+1,0)</f>
        <v>190</v>
      </c>
      <c r="AB200" s="502">
        <f t="shared" si="22"/>
        <v>200</v>
      </c>
      <c r="AC200" s="504">
        <f>1</f>
        <v>1</v>
      </c>
      <c r="AD200" s="103">
        <f t="shared" si="24"/>
        <v>2907.02</v>
      </c>
      <c r="AE200" s="103">
        <f t="shared" si="25"/>
        <v>0</v>
      </c>
      <c r="AF200" s="103">
        <f t="shared" si="26"/>
        <v>0</v>
      </c>
      <c r="AG200" s="3"/>
    </row>
    <row r="201" spans="1:33" ht="13.2" x14ac:dyDescent="0.25">
      <c r="B201" s="1" t="str">
        <f>адреса!$G$197</f>
        <v>кв.45</v>
      </c>
      <c r="C201" s="522">
        <f>адреса!$I$197</f>
        <v>40000045</v>
      </c>
      <c r="D201" s="6" t="str">
        <f>адреса!$K$197</f>
        <v>ФИО-4-45</v>
      </c>
      <c r="E201" s="6">
        <v>23908.41</v>
      </c>
      <c r="F201" s="6">
        <v>1987.94</v>
      </c>
      <c r="G201" s="6">
        <v>0</v>
      </c>
      <c r="H201" s="6">
        <v>0</v>
      </c>
      <c r="I201" s="6">
        <v>0</v>
      </c>
      <c r="J201" s="6">
        <v>0</v>
      </c>
      <c r="K201" s="6">
        <v>0</v>
      </c>
      <c r="L201" s="6"/>
      <c r="M201" s="6">
        <v>0</v>
      </c>
      <c r="N201" s="6">
        <v>0</v>
      </c>
      <c r="O201" s="6">
        <v>0</v>
      </c>
      <c r="P201" s="6">
        <v>0</v>
      </c>
      <c r="Q201" s="6">
        <v>0</v>
      </c>
      <c r="R201" s="6">
        <v>0</v>
      </c>
      <c r="S201" s="6">
        <v>0</v>
      </c>
      <c r="T201" s="6">
        <v>0</v>
      </c>
      <c r="U201" s="6"/>
      <c r="V201" s="6">
        <v>1987.94</v>
      </c>
      <c r="W201" s="6">
        <v>0</v>
      </c>
      <c r="X201" s="6">
        <v>25896.35</v>
      </c>
      <c r="Y201" s="513">
        <f>IF(A201&lt;&gt;"",IF(A201=мар17!A201,0,1),IF(AND(B201=мар17!B201,C201=мар17!C201),0,1))</f>
        <v>0</v>
      </c>
      <c r="Z201" s="70" t="str">
        <f t="shared" si="23"/>
        <v>ул. Четвертая д.4</v>
      </c>
      <c r="AA201" s="504">
        <f>IF($B201&lt;&gt;"",MAX(AA$7:AA200)+1,0)</f>
        <v>191</v>
      </c>
      <c r="AB201" s="502">
        <f t="shared" ref="AB201:AB264" si="27">AB200+1</f>
        <v>201</v>
      </c>
      <c r="AC201" s="504">
        <f>1</f>
        <v>1</v>
      </c>
      <c r="AD201" s="103">
        <f t="shared" si="24"/>
        <v>1987.94</v>
      </c>
      <c r="AE201" s="103">
        <f t="shared" si="25"/>
        <v>0</v>
      </c>
      <c r="AF201" s="103">
        <f t="shared" si="26"/>
        <v>0</v>
      </c>
      <c r="AG201" s="3"/>
    </row>
    <row r="202" spans="1:33" ht="13.2" x14ac:dyDescent="0.25">
      <c r="B202" s="1" t="str">
        <f>адреса!$G$198</f>
        <v>кв.46</v>
      </c>
      <c r="C202" s="522">
        <f>адреса!$I$198</f>
        <v>40000046</v>
      </c>
      <c r="D202" s="6" t="str">
        <f>адреса!$K$198</f>
        <v>ФИО-4-46</v>
      </c>
      <c r="E202" s="6">
        <v>23785.53</v>
      </c>
      <c r="F202" s="6">
        <v>1977.72</v>
      </c>
      <c r="G202" s="6">
        <v>0</v>
      </c>
      <c r="H202" s="6">
        <v>0</v>
      </c>
      <c r="I202" s="6">
        <v>0</v>
      </c>
      <c r="J202" s="6">
        <v>0</v>
      </c>
      <c r="K202" s="6">
        <v>0</v>
      </c>
      <c r="L202" s="6"/>
      <c r="M202" s="6">
        <v>0</v>
      </c>
      <c r="N202" s="6">
        <v>0</v>
      </c>
      <c r="O202" s="6">
        <v>0</v>
      </c>
      <c r="P202" s="6">
        <v>0</v>
      </c>
      <c r="Q202" s="6">
        <v>0</v>
      </c>
      <c r="R202" s="6">
        <v>0</v>
      </c>
      <c r="S202" s="6">
        <v>0</v>
      </c>
      <c r="T202" s="6">
        <v>0</v>
      </c>
      <c r="U202" s="6"/>
      <c r="V202" s="6">
        <v>1977.72</v>
      </c>
      <c r="W202" s="6">
        <v>0</v>
      </c>
      <c r="X202" s="6">
        <v>25763.25</v>
      </c>
      <c r="Y202" s="513">
        <f>IF(A202&lt;&gt;"",IF(A202=мар17!A202,0,1),IF(AND(B202=мар17!B202,C202=мар17!C202),0,1))</f>
        <v>0</v>
      </c>
      <c r="Z202" s="70" t="str">
        <f t="shared" si="23"/>
        <v>ул. Четвертая д.4</v>
      </c>
      <c r="AA202" s="504">
        <f>IF($B202&lt;&gt;"",MAX(AA$7:AA201)+1,0)</f>
        <v>192</v>
      </c>
      <c r="AB202" s="502">
        <f t="shared" si="27"/>
        <v>202</v>
      </c>
      <c r="AC202" s="504">
        <f>1</f>
        <v>1</v>
      </c>
      <c r="AD202" s="103">
        <f t="shared" si="24"/>
        <v>1977.72</v>
      </c>
      <c r="AE202" s="103">
        <f t="shared" si="25"/>
        <v>0</v>
      </c>
      <c r="AF202" s="103">
        <f t="shared" si="26"/>
        <v>0</v>
      </c>
      <c r="AG202" s="3"/>
    </row>
    <row r="203" spans="1:33" ht="13.2" x14ac:dyDescent="0.25">
      <c r="B203" s="1" t="str">
        <f>адреса!$G$199</f>
        <v>кв.47</v>
      </c>
      <c r="C203" s="522">
        <f>адреса!$I$199</f>
        <v>40000047</v>
      </c>
      <c r="D203" s="6" t="str">
        <f>адреса!$K$199</f>
        <v>ФИО-4-47</v>
      </c>
      <c r="E203" s="6">
        <v>12894.25</v>
      </c>
      <c r="F203" s="6">
        <v>3223.59</v>
      </c>
      <c r="G203" s="6">
        <v>0</v>
      </c>
      <c r="H203" s="6">
        <v>0</v>
      </c>
      <c r="I203" s="6">
        <v>0</v>
      </c>
      <c r="J203" s="6">
        <v>0</v>
      </c>
      <c r="K203" s="6">
        <v>0</v>
      </c>
      <c r="L203" s="6"/>
      <c r="M203" s="6">
        <v>0</v>
      </c>
      <c r="N203" s="6">
        <v>0</v>
      </c>
      <c r="O203" s="6">
        <v>0</v>
      </c>
      <c r="P203" s="6">
        <v>0</v>
      </c>
      <c r="Q203" s="6">
        <v>0</v>
      </c>
      <c r="R203" s="6">
        <v>0</v>
      </c>
      <c r="S203" s="6">
        <v>0</v>
      </c>
      <c r="T203" s="6">
        <v>0</v>
      </c>
      <c r="U203" s="6"/>
      <c r="V203" s="6">
        <v>3223.59</v>
      </c>
      <c r="W203" s="6">
        <v>0</v>
      </c>
      <c r="X203" s="6">
        <v>16117.84</v>
      </c>
      <c r="Y203" s="513">
        <f>IF(A203&lt;&gt;"",IF(A203=мар17!A203,0,1),IF(AND(B203=мар17!B203,C203=мар17!C203),0,1))</f>
        <v>0</v>
      </c>
      <c r="Z203" s="70" t="str">
        <f t="shared" si="23"/>
        <v>ул. Четвертая д.4</v>
      </c>
      <c r="AA203" s="504">
        <f>IF($B203&lt;&gt;"",MAX(AA$7:AA202)+1,0)</f>
        <v>193</v>
      </c>
      <c r="AB203" s="502">
        <f t="shared" si="27"/>
        <v>203</v>
      </c>
      <c r="AC203" s="504">
        <f>1</f>
        <v>1</v>
      </c>
      <c r="AD203" s="103">
        <f t="shared" si="24"/>
        <v>3223.59</v>
      </c>
      <c r="AE203" s="103">
        <f t="shared" si="25"/>
        <v>0</v>
      </c>
      <c r="AF203" s="103">
        <f t="shared" si="26"/>
        <v>0</v>
      </c>
      <c r="AG203" s="3"/>
    </row>
    <row r="204" spans="1:33" ht="13.2" x14ac:dyDescent="0.25">
      <c r="B204" s="1" t="str">
        <f>адреса!$G$200</f>
        <v>кв.48</v>
      </c>
      <c r="C204" s="522">
        <f>адреса!$I$200</f>
        <v>40000048</v>
      </c>
      <c r="D204" s="6" t="str">
        <f>адреса!$K$200</f>
        <v>ФИО-4-48</v>
      </c>
      <c r="E204" s="6">
        <v>37745.769999999997</v>
      </c>
      <c r="F204" s="6">
        <v>3138.49</v>
      </c>
      <c r="G204" s="6">
        <v>0</v>
      </c>
      <c r="H204" s="6">
        <v>0</v>
      </c>
      <c r="I204" s="6">
        <v>0</v>
      </c>
      <c r="J204" s="6">
        <v>0</v>
      </c>
      <c r="K204" s="6">
        <v>0</v>
      </c>
      <c r="L204" s="6"/>
      <c r="M204" s="6">
        <v>0</v>
      </c>
      <c r="N204" s="6">
        <v>0</v>
      </c>
      <c r="O204" s="6">
        <v>0</v>
      </c>
      <c r="P204" s="6">
        <v>0</v>
      </c>
      <c r="Q204" s="6">
        <v>0</v>
      </c>
      <c r="R204" s="6">
        <v>0</v>
      </c>
      <c r="S204" s="6">
        <v>0</v>
      </c>
      <c r="T204" s="6">
        <v>0</v>
      </c>
      <c r="U204" s="6"/>
      <c r="V204" s="6">
        <v>3138.49</v>
      </c>
      <c r="W204" s="6">
        <v>0</v>
      </c>
      <c r="X204" s="6">
        <v>40884.26</v>
      </c>
      <c r="Y204" s="513">
        <f>IF(A204&lt;&gt;"",IF(A204=мар17!A204,0,1),IF(AND(B204=мар17!B204,C204=мар17!C204),0,1))</f>
        <v>0</v>
      </c>
      <c r="Z204" s="70" t="str">
        <f t="shared" si="23"/>
        <v>ул. Четвертая д.4</v>
      </c>
      <c r="AA204" s="504">
        <f>IF($B204&lt;&gt;"",MAX(AA$7:AA203)+1,0)</f>
        <v>194</v>
      </c>
      <c r="AB204" s="502">
        <f t="shared" si="27"/>
        <v>204</v>
      </c>
      <c r="AC204" s="504">
        <f>1</f>
        <v>1</v>
      </c>
      <c r="AD204" s="103">
        <f t="shared" si="24"/>
        <v>3138.49</v>
      </c>
      <c r="AE204" s="103">
        <f t="shared" si="25"/>
        <v>0</v>
      </c>
      <c r="AF204" s="103">
        <f t="shared" si="26"/>
        <v>0</v>
      </c>
      <c r="AG204" s="3"/>
    </row>
    <row r="205" spans="1:33" ht="13.2" x14ac:dyDescent="0.25">
      <c r="B205" s="1" t="str">
        <f>адреса!$G$201</f>
        <v>кв.49</v>
      </c>
      <c r="C205" s="522">
        <f>адреса!$I$201</f>
        <v>40000049</v>
      </c>
      <c r="D205" s="6" t="str">
        <f>адреса!$K$201</f>
        <v>ФИО-4-49</v>
      </c>
      <c r="E205" s="6">
        <v>30622.36</v>
      </c>
      <c r="F205" s="6">
        <v>2546.19</v>
      </c>
      <c r="G205" s="6">
        <v>0</v>
      </c>
      <c r="H205" s="6">
        <v>0</v>
      </c>
      <c r="I205" s="6">
        <v>0</v>
      </c>
      <c r="J205" s="6">
        <v>0</v>
      </c>
      <c r="K205" s="6">
        <v>0</v>
      </c>
      <c r="L205" s="6"/>
      <c r="M205" s="6">
        <v>0</v>
      </c>
      <c r="N205" s="6">
        <v>0</v>
      </c>
      <c r="O205" s="6">
        <v>0</v>
      </c>
      <c r="P205" s="6">
        <v>0</v>
      </c>
      <c r="Q205" s="6">
        <v>0</v>
      </c>
      <c r="R205" s="6">
        <v>0</v>
      </c>
      <c r="S205" s="6">
        <v>0</v>
      </c>
      <c r="T205" s="6">
        <v>0</v>
      </c>
      <c r="U205" s="6"/>
      <c r="V205" s="6">
        <v>2546.19</v>
      </c>
      <c r="W205" s="6">
        <v>0</v>
      </c>
      <c r="X205" s="6">
        <v>33168.550000000003</v>
      </c>
      <c r="Y205" s="513">
        <f>IF(A205&lt;&gt;"",IF(A205=мар17!A205,0,1),IF(AND(B205=мар17!B205,C205=мар17!C205),0,1))</f>
        <v>0</v>
      </c>
      <c r="Z205" s="70" t="str">
        <f t="shared" si="23"/>
        <v>ул. Четвертая д.4</v>
      </c>
      <c r="AA205" s="504">
        <f>IF($B205&lt;&gt;"",MAX(AA$7:AA204)+1,0)</f>
        <v>195</v>
      </c>
      <c r="AB205" s="502">
        <f t="shared" si="27"/>
        <v>205</v>
      </c>
      <c r="AC205" s="504">
        <f>1</f>
        <v>1</v>
      </c>
      <c r="AD205" s="103">
        <f t="shared" si="24"/>
        <v>2546.19</v>
      </c>
      <c r="AE205" s="103">
        <f t="shared" si="25"/>
        <v>0</v>
      </c>
      <c r="AF205" s="103">
        <f t="shared" si="26"/>
        <v>0</v>
      </c>
      <c r="AG205" s="3"/>
    </row>
    <row r="206" spans="1:33" ht="13.2" x14ac:dyDescent="0.25">
      <c r="B206" s="1" t="str">
        <f>адреса!$G$202</f>
        <v>кв.50</v>
      </c>
      <c r="C206" s="522">
        <f>адреса!$I$202</f>
        <v>40000050</v>
      </c>
      <c r="D206" s="6" t="str">
        <f>адреса!$K$202</f>
        <v>ФИО-4-50</v>
      </c>
      <c r="E206" s="6">
        <v>5609.8</v>
      </c>
      <c r="F206" s="6">
        <v>2804.9</v>
      </c>
      <c r="G206" s="6">
        <v>0</v>
      </c>
      <c r="H206" s="6">
        <v>0</v>
      </c>
      <c r="I206" s="6">
        <v>0</v>
      </c>
      <c r="J206" s="6">
        <v>0</v>
      </c>
      <c r="K206" s="6">
        <v>0</v>
      </c>
      <c r="L206" s="6"/>
      <c r="M206" s="6">
        <v>0</v>
      </c>
      <c r="N206" s="6">
        <v>0</v>
      </c>
      <c r="O206" s="6">
        <v>0</v>
      </c>
      <c r="P206" s="6">
        <v>0</v>
      </c>
      <c r="Q206" s="6">
        <v>0</v>
      </c>
      <c r="R206" s="6">
        <v>0</v>
      </c>
      <c r="S206" s="6">
        <v>0</v>
      </c>
      <c r="T206" s="6">
        <v>0</v>
      </c>
      <c r="U206" s="6"/>
      <c r="V206" s="6">
        <v>2804.9</v>
      </c>
      <c r="W206" s="6">
        <v>5609.8</v>
      </c>
      <c r="X206" s="6">
        <v>2804.9</v>
      </c>
      <c r="Y206" s="513">
        <f>IF(A206&lt;&gt;"",IF(A206=мар17!A206,0,1),IF(AND(B206=мар17!B206,C206=мар17!C206),0,1))</f>
        <v>0</v>
      </c>
      <c r="Z206" s="70" t="str">
        <f t="shared" si="23"/>
        <v>ул. Четвертая д.4</v>
      </c>
      <c r="AA206" s="504">
        <f>IF($B206&lt;&gt;"",MAX(AA$7:AA205)+1,0)</f>
        <v>196</v>
      </c>
      <c r="AB206" s="502">
        <f t="shared" si="27"/>
        <v>206</v>
      </c>
      <c r="AC206" s="504">
        <f>1</f>
        <v>1</v>
      </c>
      <c r="AD206" s="103">
        <f t="shared" si="24"/>
        <v>2804.9</v>
      </c>
      <c r="AE206" s="103">
        <f t="shared" si="25"/>
        <v>0</v>
      </c>
      <c r="AF206" s="103">
        <f t="shared" si="26"/>
        <v>0</v>
      </c>
      <c r="AG206" s="3"/>
    </row>
    <row r="207" spans="1:33" ht="13.2" x14ac:dyDescent="0.25">
      <c r="A207" s="4" t="str">
        <f>адреса!$E$203</f>
        <v>ул. Пятая д.5</v>
      </c>
      <c r="C207" s="522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513">
        <f>IF(A207&lt;&gt;"",IF(A207=мар17!A207,0,1),IF(AND(B207=мар17!B207,C207=мар17!C207),0,1))</f>
        <v>0</v>
      </c>
      <c r="Z207" s="70" t="str">
        <f t="shared" si="23"/>
        <v>ул. Пятая д.5</v>
      </c>
      <c r="AA207" s="504">
        <f>IF($B207&lt;&gt;"",MAX(AA$7:AA206)+1,0)</f>
        <v>0</v>
      </c>
      <c r="AB207" s="502">
        <f t="shared" si="27"/>
        <v>207</v>
      </c>
      <c r="AC207" s="504">
        <f>1</f>
        <v>1</v>
      </c>
      <c r="AD207" s="103">
        <f t="shared" si="24"/>
        <v>0</v>
      </c>
      <c r="AE207" s="103">
        <f t="shared" si="25"/>
        <v>0</v>
      </c>
      <c r="AF207" s="103">
        <f t="shared" si="26"/>
        <v>0</v>
      </c>
      <c r="AG207" s="3"/>
    </row>
    <row r="208" spans="1:33" ht="13.2" x14ac:dyDescent="0.25">
      <c r="B208" s="1" t="str">
        <f>адреса!$G$203</f>
        <v>кв.1</v>
      </c>
      <c r="C208" s="522">
        <f>адреса!$I$203</f>
        <v>50000001</v>
      </c>
      <c r="D208" s="6" t="str">
        <f>адреса!$K$203</f>
        <v>ФИО-5-1</v>
      </c>
      <c r="E208" s="6">
        <v>14024.03</v>
      </c>
      <c r="F208" s="6">
        <v>2758.27</v>
      </c>
      <c r="G208" s="6">
        <v>0</v>
      </c>
      <c r="H208" s="6">
        <v>0</v>
      </c>
      <c r="I208" s="6">
        <v>121.09</v>
      </c>
      <c r="J208" s="6">
        <v>0</v>
      </c>
      <c r="K208" s="6">
        <v>250.04</v>
      </c>
      <c r="L208" s="6"/>
      <c r="M208" s="6">
        <v>0</v>
      </c>
      <c r="N208" s="6">
        <v>50</v>
      </c>
      <c r="O208" s="6">
        <v>0</v>
      </c>
      <c r="P208" s="6">
        <v>0</v>
      </c>
      <c r="Q208" s="6">
        <v>0</v>
      </c>
      <c r="R208" s="6">
        <v>88.06</v>
      </c>
      <c r="S208" s="6">
        <v>448.35</v>
      </c>
      <c r="T208" s="6">
        <v>0</v>
      </c>
      <c r="U208" s="6"/>
      <c r="V208" s="6">
        <v>3715.81</v>
      </c>
      <c r="W208" s="6">
        <v>0</v>
      </c>
      <c r="X208" s="6">
        <v>17739.84</v>
      </c>
      <c r="Y208" s="513">
        <f>IF(A208&lt;&gt;"",IF(A208=мар17!A208,0,1),IF(AND(B208=мар17!B208,C208=мар17!C208),0,1))</f>
        <v>0</v>
      </c>
      <c r="Z208" s="70" t="str">
        <f t="shared" si="23"/>
        <v>ул. Пятая д.5</v>
      </c>
      <c r="AA208" s="504">
        <f>IF($B208&lt;&gt;"",MAX(AA$7:AA207)+1,0)</f>
        <v>197</v>
      </c>
      <c r="AB208" s="502">
        <f t="shared" si="27"/>
        <v>208</v>
      </c>
      <c r="AC208" s="504">
        <f>1</f>
        <v>1</v>
      </c>
      <c r="AD208" s="103">
        <f t="shared" si="24"/>
        <v>2758.27</v>
      </c>
      <c r="AE208" s="103">
        <f t="shared" si="25"/>
        <v>907.54</v>
      </c>
      <c r="AF208" s="103">
        <f t="shared" si="26"/>
        <v>50</v>
      </c>
      <c r="AG208" s="3"/>
    </row>
    <row r="209" spans="2:33" ht="13.2" x14ac:dyDescent="0.25">
      <c r="B209" s="1" t="str">
        <f>адреса!$G$204</f>
        <v>кв.2</v>
      </c>
      <c r="C209" s="522">
        <f>адреса!$I$204</f>
        <v>50000002</v>
      </c>
      <c r="D209" s="6" t="str">
        <f>адреса!$K$204</f>
        <v>ФИО-5-2</v>
      </c>
      <c r="E209" s="6">
        <v>0</v>
      </c>
      <c r="F209" s="6">
        <v>1759.18</v>
      </c>
      <c r="G209" s="6">
        <v>0</v>
      </c>
      <c r="H209" s="6">
        <v>0</v>
      </c>
      <c r="I209" s="6">
        <v>465.99</v>
      </c>
      <c r="J209" s="6">
        <v>0</v>
      </c>
      <c r="K209" s="6">
        <v>1171.6500000000001</v>
      </c>
      <c r="L209" s="6"/>
      <c r="M209" s="6">
        <v>0</v>
      </c>
      <c r="N209" s="6">
        <v>50</v>
      </c>
      <c r="O209" s="6">
        <v>0</v>
      </c>
      <c r="P209" s="6">
        <v>0</v>
      </c>
      <c r="Q209" s="6">
        <v>0</v>
      </c>
      <c r="R209" s="6">
        <v>514.03</v>
      </c>
      <c r="S209" s="6">
        <v>2617.08</v>
      </c>
      <c r="T209" s="6">
        <v>0</v>
      </c>
      <c r="U209" s="6"/>
      <c r="V209" s="6">
        <v>6577.93</v>
      </c>
      <c r="W209" s="6">
        <v>0</v>
      </c>
      <c r="X209" s="6">
        <v>6577.93</v>
      </c>
      <c r="Y209" s="513">
        <f>IF(A209&lt;&gt;"",IF(A209=мар17!A209,0,1),IF(AND(B209=мар17!B209,C209=мар17!C209),0,1))</f>
        <v>0</v>
      </c>
      <c r="Z209" s="70" t="str">
        <f t="shared" si="23"/>
        <v>ул. Пятая д.5</v>
      </c>
      <c r="AA209" s="504">
        <f>IF($B209&lt;&gt;"",MAX(AA$7:AA208)+1,0)</f>
        <v>198</v>
      </c>
      <c r="AB209" s="502">
        <f t="shared" si="27"/>
        <v>209</v>
      </c>
      <c r="AC209" s="504">
        <f>1</f>
        <v>1</v>
      </c>
      <c r="AD209" s="103">
        <f t="shared" si="24"/>
        <v>1759.18</v>
      </c>
      <c r="AE209" s="103">
        <f t="shared" si="25"/>
        <v>4768.75</v>
      </c>
      <c r="AF209" s="103">
        <f t="shared" si="26"/>
        <v>50</v>
      </c>
      <c r="AG209" s="3"/>
    </row>
    <row r="210" spans="2:33" ht="13.2" x14ac:dyDescent="0.25">
      <c r="B210" s="1" t="str">
        <f>адреса!$G$205</f>
        <v>кв.3</v>
      </c>
      <c r="C210" s="522">
        <f>адреса!$I$205</f>
        <v>50000003</v>
      </c>
      <c r="D210" s="6" t="str">
        <f>адреса!$K$205</f>
        <v>ФИО-5-3</v>
      </c>
      <c r="E210" s="6">
        <v>1744.99</v>
      </c>
      <c r="F210" s="6">
        <v>1716.08</v>
      </c>
      <c r="G210" s="6">
        <v>0</v>
      </c>
      <c r="H210" s="6">
        <v>0</v>
      </c>
      <c r="I210" s="6">
        <v>48.28</v>
      </c>
      <c r="J210" s="6">
        <v>0</v>
      </c>
      <c r="K210" s="6">
        <v>86.58</v>
      </c>
      <c r="L210" s="6"/>
      <c r="M210" s="6">
        <v>0</v>
      </c>
      <c r="N210" s="6">
        <v>50</v>
      </c>
      <c r="O210" s="6">
        <v>0</v>
      </c>
      <c r="P210" s="6">
        <v>0</v>
      </c>
      <c r="Q210" s="6">
        <v>0</v>
      </c>
      <c r="R210" s="6">
        <v>24.14</v>
      </c>
      <c r="S210" s="6">
        <v>122.9</v>
      </c>
      <c r="T210" s="6">
        <v>0</v>
      </c>
      <c r="U210" s="6"/>
      <c r="V210" s="6">
        <v>2047.98</v>
      </c>
      <c r="W210" s="6">
        <v>1744.99</v>
      </c>
      <c r="X210" s="6">
        <v>2047.98</v>
      </c>
      <c r="Y210" s="513">
        <f>IF(A210&lt;&gt;"",IF(A210=мар17!A210,0,1),IF(AND(B210=мар17!B210,C210=мар17!C210),0,1))</f>
        <v>0</v>
      </c>
      <c r="Z210" s="70" t="str">
        <f t="shared" ref="Z210:Z219" si="28">IF(AND(A210&lt;&gt;"",B210=""),A210,Z209)</f>
        <v>ул. Пятая д.5</v>
      </c>
      <c r="AA210" s="504">
        <f>IF($B210&lt;&gt;"",MAX(AA$7:AA209)+1,0)</f>
        <v>199</v>
      </c>
      <c r="AB210" s="502">
        <f t="shared" si="27"/>
        <v>210</v>
      </c>
      <c r="AC210" s="504">
        <f>1</f>
        <v>1</v>
      </c>
      <c r="AD210" s="103">
        <f t="shared" ref="AD210:AD219" si="29">F210</f>
        <v>1716.08</v>
      </c>
      <c r="AE210" s="103">
        <f t="shared" ref="AE210:AE219" si="30">H210+I210+J210+K210+L210+O210+R210+S210</f>
        <v>281.89999999999998</v>
      </c>
      <c r="AF210" s="103">
        <f t="shared" ref="AF210:AF219" si="31">V210-AD210-AE210</f>
        <v>50.000000000000114</v>
      </c>
      <c r="AG210" s="3"/>
    </row>
    <row r="211" spans="2:33" ht="13.2" x14ac:dyDescent="0.25">
      <c r="B211" s="1" t="str">
        <f>адреса!$G$206</f>
        <v>кв.4</v>
      </c>
      <c r="C211" s="522">
        <f>адреса!$I$206</f>
        <v>50000004</v>
      </c>
      <c r="D211" s="6" t="str">
        <f>адреса!$K$206</f>
        <v>ФИО-5-4</v>
      </c>
      <c r="E211" s="6">
        <v>0</v>
      </c>
      <c r="F211" s="6">
        <v>2734.76</v>
      </c>
      <c r="G211" s="6">
        <v>0</v>
      </c>
      <c r="H211" s="6">
        <v>0</v>
      </c>
      <c r="I211" s="6">
        <v>241.4</v>
      </c>
      <c r="J211" s="6">
        <v>0</v>
      </c>
      <c r="K211" s="6">
        <v>404.04</v>
      </c>
      <c r="L211" s="6"/>
      <c r="M211" s="6">
        <v>0</v>
      </c>
      <c r="N211" s="6">
        <v>50</v>
      </c>
      <c r="O211" s="6">
        <v>0</v>
      </c>
      <c r="P211" s="6">
        <v>0</v>
      </c>
      <c r="Q211" s="6">
        <v>0</v>
      </c>
      <c r="R211" s="6">
        <v>96.56</v>
      </c>
      <c r="S211" s="6">
        <v>491.61</v>
      </c>
      <c r="T211" s="6">
        <v>0</v>
      </c>
      <c r="U211" s="6"/>
      <c r="V211" s="6">
        <v>4018.37</v>
      </c>
      <c r="W211" s="6">
        <v>0</v>
      </c>
      <c r="X211" s="6">
        <v>4018.37</v>
      </c>
      <c r="Y211" s="513">
        <f>IF(A211&lt;&gt;"",IF(A211=мар17!A211,0,1),IF(AND(B211=мар17!B211,C211=мар17!C211),0,1))</f>
        <v>0</v>
      </c>
      <c r="Z211" s="70" t="str">
        <f t="shared" si="28"/>
        <v>ул. Пятая д.5</v>
      </c>
      <c r="AA211" s="504">
        <f>IF($B211&lt;&gt;"",MAX(AA$7:AA210)+1,0)</f>
        <v>200</v>
      </c>
      <c r="AB211" s="502">
        <f t="shared" si="27"/>
        <v>211</v>
      </c>
      <c r="AC211" s="504">
        <f>1</f>
        <v>1</v>
      </c>
      <c r="AD211" s="103">
        <f t="shared" si="29"/>
        <v>2734.76</v>
      </c>
      <c r="AE211" s="103">
        <f t="shared" si="30"/>
        <v>1233.6100000000001</v>
      </c>
      <c r="AF211" s="103">
        <f t="shared" si="31"/>
        <v>49.999999999999545</v>
      </c>
      <c r="AG211" s="3"/>
    </row>
    <row r="212" spans="2:33" ht="13.2" x14ac:dyDescent="0.25">
      <c r="B212" s="1" t="str">
        <f>адреса!$G$207</f>
        <v>кв.5</v>
      </c>
      <c r="C212" s="522">
        <f>адреса!$I$207</f>
        <v>50000005</v>
      </c>
      <c r="D212" s="6" t="str">
        <f>адреса!$K$207</f>
        <v>ФИО-5-5</v>
      </c>
      <c r="E212" s="6">
        <v>3616.05</v>
      </c>
      <c r="F212" s="6">
        <v>1759.18</v>
      </c>
      <c r="G212" s="6">
        <v>0</v>
      </c>
      <c r="H212" s="6">
        <v>0</v>
      </c>
      <c r="I212" s="6">
        <v>144.84</v>
      </c>
      <c r="J212" s="6">
        <v>0</v>
      </c>
      <c r="K212" s="6">
        <v>259.74</v>
      </c>
      <c r="L212" s="6"/>
      <c r="M212" s="6">
        <v>0</v>
      </c>
      <c r="N212" s="6">
        <v>50</v>
      </c>
      <c r="O212" s="6">
        <v>0</v>
      </c>
      <c r="P212" s="6">
        <v>0</v>
      </c>
      <c r="Q212" s="6">
        <v>0</v>
      </c>
      <c r="R212" s="6">
        <v>72.42</v>
      </c>
      <c r="S212" s="6">
        <v>368.71</v>
      </c>
      <c r="T212" s="6">
        <v>0</v>
      </c>
      <c r="U212" s="6"/>
      <c r="V212" s="6">
        <v>2654.89</v>
      </c>
      <c r="W212" s="6">
        <v>3616.05</v>
      </c>
      <c r="X212" s="6">
        <v>2654.89</v>
      </c>
      <c r="Y212" s="513">
        <f>IF(A212&lt;&gt;"",IF(A212=мар17!A212,0,1),IF(AND(B212=мар17!B212,C212=мар17!C212),0,1))</f>
        <v>0</v>
      </c>
      <c r="Z212" s="70" t="str">
        <f t="shared" si="28"/>
        <v>ул. Пятая д.5</v>
      </c>
      <c r="AA212" s="504">
        <f>IF($B212&lt;&gt;"",MAX(AA$7:AA211)+1,0)</f>
        <v>201</v>
      </c>
      <c r="AB212" s="502">
        <f t="shared" si="27"/>
        <v>212</v>
      </c>
      <c r="AC212" s="504">
        <f>1</f>
        <v>1</v>
      </c>
      <c r="AD212" s="103">
        <f t="shared" si="29"/>
        <v>1759.18</v>
      </c>
      <c r="AE212" s="103">
        <f t="shared" si="30"/>
        <v>845.71</v>
      </c>
      <c r="AF212" s="103">
        <f t="shared" si="31"/>
        <v>49.999999999999773</v>
      </c>
      <c r="AG212" s="3"/>
    </row>
    <row r="213" spans="2:33" ht="13.2" x14ac:dyDescent="0.25">
      <c r="B213" s="1" t="str">
        <f>адреса!$G$208</f>
        <v>кв.6</v>
      </c>
      <c r="C213" s="522">
        <f>адреса!$I$208</f>
        <v>50000006</v>
      </c>
      <c r="D213" s="6" t="str">
        <f>адреса!$K$208</f>
        <v>ФИО-5-6</v>
      </c>
      <c r="E213" s="6">
        <v>4283.82</v>
      </c>
      <c r="F213" s="6">
        <v>1720</v>
      </c>
      <c r="G213" s="6">
        <v>0</v>
      </c>
      <c r="H213" s="6">
        <v>0</v>
      </c>
      <c r="I213" s="6">
        <v>121.09</v>
      </c>
      <c r="J213" s="6">
        <v>0</v>
      </c>
      <c r="K213" s="6">
        <v>250.04</v>
      </c>
      <c r="L213" s="6"/>
      <c r="M213" s="6">
        <v>0</v>
      </c>
      <c r="N213" s="6">
        <v>50</v>
      </c>
      <c r="O213" s="6">
        <v>0</v>
      </c>
      <c r="P213" s="6">
        <v>0</v>
      </c>
      <c r="Q213" s="6">
        <v>0</v>
      </c>
      <c r="R213" s="6">
        <v>88.06</v>
      </c>
      <c r="S213" s="6">
        <v>448.35</v>
      </c>
      <c r="T213" s="6">
        <v>0</v>
      </c>
      <c r="U213" s="6"/>
      <c r="V213" s="6">
        <v>2677.54</v>
      </c>
      <c r="W213" s="6">
        <v>0</v>
      </c>
      <c r="X213" s="6">
        <v>6961.36</v>
      </c>
      <c r="Y213" s="513">
        <f>IF(A213&lt;&gt;"",IF(A213=мар17!A213,0,1),IF(AND(B213=мар17!B213,C213=мар17!C213),0,1))</f>
        <v>0</v>
      </c>
      <c r="Z213" s="70" t="str">
        <f t="shared" si="28"/>
        <v>ул. Пятая д.5</v>
      </c>
      <c r="AA213" s="504">
        <f>IF($B213&lt;&gt;"",MAX(AA$7:AA212)+1,0)</f>
        <v>202</v>
      </c>
      <c r="AB213" s="502">
        <f t="shared" si="27"/>
        <v>213</v>
      </c>
      <c r="AC213" s="504">
        <f>1</f>
        <v>1</v>
      </c>
      <c r="AD213" s="103">
        <f t="shared" si="29"/>
        <v>1720</v>
      </c>
      <c r="AE213" s="103">
        <f t="shared" si="30"/>
        <v>907.54</v>
      </c>
      <c r="AF213" s="103">
        <f t="shared" si="31"/>
        <v>50</v>
      </c>
      <c r="AG213" s="3"/>
    </row>
    <row r="214" spans="2:33" ht="13.2" x14ac:dyDescent="0.25">
      <c r="B214" s="1" t="str">
        <f>адреса!$G$209</f>
        <v>кв.7</v>
      </c>
      <c r="C214" s="522">
        <f>адреса!$I$209</f>
        <v>50000007</v>
      </c>
      <c r="D214" s="6" t="str">
        <f>адреса!$K$209</f>
        <v>ФИО-5-7</v>
      </c>
      <c r="E214" s="6">
        <v>17927.580000000002</v>
      </c>
      <c r="F214" s="6">
        <v>4231.4399999999996</v>
      </c>
      <c r="G214" s="6">
        <v>0</v>
      </c>
      <c r="H214" s="6">
        <v>0</v>
      </c>
      <c r="I214" s="6">
        <v>121.09</v>
      </c>
      <c r="J214" s="6">
        <v>0</v>
      </c>
      <c r="K214" s="6">
        <v>250.04</v>
      </c>
      <c r="L214" s="6"/>
      <c r="M214" s="6">
        <v>0</v>
      </c>
      <c r="N214" s="6">
        <v>50</v>
      </c>
      <c r="O214" s="6">
        <v>0</v>
      </c>
      <c r="P214" s="6">
        <v>0</v>
      </c>
      <c r="Q214" s="6">
        <v>0</v>
      </c>
      <c r="R214" s="6">
        <v>88.06</v>
      </c>
      <c r="S214" s="6">
        <v>448.35</v>
      </c>
      <c r="T214" s="6">
        <v>0</v>
      </c>
      <c r="U214" s="6"/>
      <c r="V214" s="6">
        <v>5188.9799999999996</v>
      </c>
      <c r="W214" s="6">
        <v>17927.580000000002</v>
      </c>
      <c r="X214" s="6">
        <v>5188.9799999999996</v>
      </c>
      <c r="Y214" s="513">
        <f>IF(A214&lt;&gt;"",IF(A214=мар17!A214,0,1),IF(AND(B214=мар17!B214,C214=мар17!C214),0,1))</f>
        <v>0</v>
      </c>
      <c r="Z214" s="70" t="str">
        <f t="shared" si="28"/>
        <v>ул. Пятая д.5</v>
      </c>
      <c r="AA214" s="504">
        <f>IF($B214&lt;&gt;"",MAX(AA$7:AA213)+1,0)</f>
        <v>203</v>
      </c>
      <c r="AB214" s="502">
        <f t="shared" si="27"/>
        <v>214</v>
      </c>
      <c r="AC214" s="504">
        <f>1</f>
        <v>1</v>
      </c>
      <c r="AD214" s="103">
        <f t="shared" si="29"/>
        <v>4231.4399999999996</v>
      </c>
      <c r="AE214" s="103">
        <f t="shared" si="30"/>
        <v>907.54</v>
      </c>
      <c r="AF214" s="103">
        <f t="shared" si="31"/>
        <v>50</v>
      </c>
      <c r="AG214" s="3"/>
    </row>
    <row r="215" spans="2:33" ht="13.2" x14ac:dyDescent="0.25">
      <c r="B215" s="1" t="str">
        <f>адреса!$G$210</f>
        <v>кв.8</v>
      </c>
      <c r="C215" s="522">
        <f>адреса!$I$210</f>
        <v>50000008</v>
      </c>
      <c r="D215" s="6" t="str">
        <f>адреса!$K$210</f>
        <v>ФИО-5-8</v>
      </c>
      <c r="E215" s="6">
        <v>5622.05</v>
      </c>
      <c r="F215" s="6">
        <v>2734.76</v>
      </c>
      <c r="G215" s="6">
        <v>0</v>
      </c>
      <c r="H215" s="6">
        <v>0</v>
      </c>
      <c r="I215" s="6">
        <v>241.4</v>
      </c>
      <c r="J215" s="6">
        <v>0</v>
      </c>
      <c r="K215" s="6">
        <v>432.9</v>
      </c>
      <c r="L215" s="6"/>
      <c r="M215" s="6">
        <v>0</v>
      </c>
      <c r="N215" s="6">
        <v>50</v>
      </c>
      <c r="O215" s="6">
        <v>0</v>
      </c>
      <c r="P215" s="6">
        <v>0</v>
      </c>
      <c r="Q215" s="6">
        <v>0</v>
      </c>
      <c r="R215" s="6">
        <v>120.7</v>
      </c>
      <c r="S215" s="6">
        <v>614.51</v>
      </c>
      <c r="T215" s="6">
        <v>0</v>
      </c>
      <c r="U215" s="6"/>
      <c r="V215" s="6">
        <v>4194.2700000000004</v>
      </c>
      <c r="W215" s="6">
        <v>9816.32</v>
      </c>
      <c r="X215" s="6">
        <v>0</v>
      </c>
      <c r="Y215" s="513">
        <f>IF(A215&lt;&gt;"",IF(A215=мар17!A215,0,1),IF(AND(B215=мар17!B215,C215=мар17!C215),0,1))</f>
        <v>0</v>
      </c>
      <c r="Z215" s="70" t="str">
        <f t="shared" si="28"/>
        <v>ул. Пятая д.5</v>
      </c>
      <c r="AA215" s="504">
        <f>IF($B215&lt;&gt;"",MAX(AA$7:AA214)+1,0)</f>
        <v>204</v>
      </c>
      <c r="AB215" s="502">
        <f t="shared" si="27"/>
        <v>215</v>
      </c>
      <c r="AC215" s="504">
        <f>1</f>
        <v>1</v>
      </c>
      <c r="AD215" s="103">
        <f t="shared" si="29"/>
        <v>2734.76</v>
      </c>
      <c r="AE215" s="103">
        <f t="shared" si="30"/>
        <v>1409.51</v>
      </c>
      <c r="AF215" s="103">
        <f t="shared" si="31"/>
        <v>50.000000000000227</v>
      </c>
      <c r="AG215" s="3"/>
    </row>
    <row r="216" spans="2:33" ht="13.2" x14ac:dyDescent="0.25">
      <c r="B216" s="1" t="str">
        <f>адреса!$G$211</f>
        <v>кв.9</v>
      </c>
      <c r="C216" s="522">
        <f>адреса!$I$211</f>
        <v>50000009</v>
      </c>
      <c r="D216" s="6" t="str">
        <f>адреса!$K$211</f>
        <v>ФИО-5-9</v>
      </c>
      <c r="E216" s="6">
        <v>17824.560000000001</v>
      </c>
      <c r="F216" s="6">
        <v>1759.18</v>
      </c>
      <c r="G216" s="6">
        <v>0</v>
      </c>
      <c r="H216" s="6">
        <v>0</v>
      </c>
      <c r="I216" s="6">
        <v>313.82</v>
      </c>
      <c r="J216" s="6">
        <v>0</v>
      </c>
      <c r="K216" s="6">
        <v>548.34</v>
      </c>
      <c r="L216" s="6"/>
      <c r="M216" s="6">
        <v>0</v>
      </c>
      <c r="N216" s="6">
        <v>50</v>
      </c>
      <c r="O216" s="6">
        <v>0</v>
      </c>
      <c r="P216" s="6">
        <v>0</v>
      </c>
      <c r="Q216" s="6">
        <v>0</v>
      </c>
      <c r="R216" s="6">
        <v>144.84</v>
      </c>
      <c r="S216" s="6">
        <v>737.42</v>
      </c>
      <c r="T216" s="6">
        <v>0</v>
      </c>
      <c r="U216" s="6"/>
      <c r="V216" s="6">
        <v>3553.6</v>
      </c>
      <c r="W216" s="6">
        <v>20000</v>
      </c>
      <c r="X216" s="6">
        <v>1378.16</v>
      </c>
      <c r="Y216" s="513">
        <f>IF(A216&lt;&gt;"",IF(A216=мар17!A216,0,1),IF(AND(B216=мар17!B216,C216=мар17!C216),0,1))</f>
        <v>0</v>
      </c>
      <c r="Z216" s="70" t="str">
        <f t="shared" si="28"/>
        <v>ул. Пятая д.5</v>
      </c>
      <c r="AA216" s="504">
        <f>IF($B216&lt;&gt;"",MAX(AA$7:AA215)+1,0)</f>
        <v>205</v>
      </c>
      <c r="AB216" s="502">
        <f t="shared" si="27"/>
        <v>216</v>
      </c>
      <c r="AC216" s="504">
        <f>1</f>
        <v>1</v>
      </c>
      <c r="AD216" s="103">
        <f t="shared" si="29"/>
        <v>1759.18</v>
      </c>
      <c r="AE216" s="103">
        <f t="shared" si="30"/>
        <v>1744.42</v>
      </c>
      <c r="AF216" s="103">
        <f t="shared" si="31"/>
        <v>49.999999999999773</v>
      </c>
      <c r="AG216" s="3"/>
    </row>
    <row r="217" spans="2:33" ht="13.2" x14ac:dyDescent="0.25">
      <c r="B217" s="1" t="str">
        <f>адреса!$G$212</f>
        <v>кв.10</v>
      </c>
      <c r="C217" s="522">
        <f>адреса!$I$212</f>
        <v>50000010</v>
      </c>
      <c r="D217" s="6" t="str">
        <f>адреса!$K$212</f>
        <v>ФИО-5-10</v>
      </c>
      <c r="E217" s="6">
        <v>2185.33</v>
      </c>
      <c r="F217" s="6">
        <v>1720</v>
      </c>
      <c r="G217" s="6">
        <v>0</v>
      </c>
      <c r="H217" s="6">
        <v>0</v>
      </c>
      <c r="I217" s="6">
        <v>53.06</v>
      </c>
      <c r="J217" s="6">
        <v>0</v>
      </c>
      <c r="K217" s="6">
        <v>92.87</v>
      </c>
      <c r="L217" s="6"/>
      <c r="M217" s="6">
        <v>0</v>
      </c>
      <c r="N217" s="6">
        <v>50</v>
      </c>
      <c r="O217" s="6">
        <v>0</v>
      </c>
      <c r="P217" s="6">
        <v>0</v>
      </c>
      <c r="Q217" s="6">
        <v>0</v>
      </c>
      <c r="R217" s="6">
        <v>24.62</v>
      </c>
      <c r="S217" s="6">
        <v>125.35</v>
      </c>
      <c r="T217" s="6">
        <v>0</v>
      </c>
      <c r="U217" s="6"/>
      <c r="V217" s="6">
        <v>2065.9</v>
      </c>
      <c r="W217" s="6">
        <v>2185.33</v>
      </c>
      <c r="X217" s="6">
        <v>2065.9</v>
      </c>
      <c r="Y217" s="513">
        <f>IF(A217&lt;&gt;"",IF(A217=мар17!A217,0,1),IF(AND(B217=мар17!B217,C217=мар17!C217),0,1))</f>
        <v>0</v>
      </c>
      <c r="Z217" s="70" t="str">
        <f t="shared" si="28"/>
        <v>ул. Пятая д.5</v>
      </c>
      <c r="AA217" s="504">
        <f>IF($B217&lt;&gt;"",MAX(AA$7:AA216)+1,0)</f>
        <v>206</v>
      </c>
      <c r="AB217" s="502">
        <f t="shared" si="27"/>
        <v>217</v>
      </c>
      <c r="AC217" s="504">
        <f>1</f>
        <v>1</v>
      </c>
      <c r="AD217" s="103">
        <f t="shared" si="29"/>
        <v>1720</v>
      </c>
      <c r="AE217" s="103">
        <f t="shared" si="30"/>
        <v>295.89999999999998</v>
      </c>
      <c r="AF217" s="103">
        <f t="shared" si="31"/>
        <v>50.000000000000114</v>
      </c>
      <c r="AG217" s="3"/>
    </row>
    <row r="218" spans="2:33" ht="13.2" x14ac:dyDescent="0.25">
      <c r="B218" s="1" t="str">
        <f>адреса!$G$213</f>
        <v>кв.11</v>
      </c>
      <c r="C218" s="522">
        <f>адреса!$I$213</f>
        <v>50000011</v>
      </c>
      <c r="D218" s="6" t="str">
        <f>адреса!$K$213</f>
        <v>ФИО-5-11</v>
      </c>
      <c r="E218" s="6">
        <v>3701.11</v>
      </c>
      <c r="F218" s="6">
        <v>4231.4399999999996</v>
      </c>
      <c r="G218" s="6">
        <v>0</v>
      </c>
      <c r="H218" s="6">
        <v>0</v>
      </c>
      <c r="I218" s="6">
        <v>10.02</v>
      </c>
      <c r="J218" s="6">
        <v>0</v>
      </c>
      <c r="K218" s="6">
        <v>14.31</v>
      </c>
      <c r="L218" s="6"/>
      <c r="M218" s="6">
        <v>0</v>
      </c>
      <c r="N218" s="6">
        <v>50</v>
      </c>
      <c r="O218" s="6">
        <v>0</v>
      </c>
      <c r="P218" s="6">
        <v>0</v>
      </c>
      <c r="Q218" s="6">
        <v>0</v>
      </c>
      <c r="R218" s="6">
        <v>1.96</v>
      </c>
      <c r="S218" s="6">
        <v>9.9600000000000009</v>
      </c>
      <c r="T218" s="6">
        <v>0</v>
      </c>
      <c r="U218" s="6"/>
      <c r="V218" s="6">
        <v>4317.6899999999996</v>
      </c>
      <c r="W218" s="6">
        <v>3701.11</v>
      </c>
      <c r="X218" s="6">
        <v>4317.6899999999996</v>
      </c>
      <c r="Y218" s="513">
        <f>IF(A218&lt;&gt;"",IF(A218=мар17!A218,0,1),IF(AND(B218=мар17!B218,C218=мар17!C218),0,1))</f>
        <v>0</v>
      </c>
      <c r="Z218" s="70" t="str">
        <f t="shared" si="28"/>
        <v>ул. Пятая д.5</v>
      </c>
      <c r="AA218" s="504">
        <f>IF($B218&lt;&gt;"",MAX(AA$7:AA217)+1,0)</f>
        <v>207</v>
      </c>
      <c r="AB218" s="502">
        <f t="shared" si="27"/>
        <v>218</v>
      </c>
      <c r="AC218" s="504">
        <f>1</f>
        <v>1</v>
      </c>
      <c r="AD218" s="103">
        <f t="shared" si="29"/>
        <v>4231.4399999999996</v>
      </c>
      <c r="AE218" s="103">
        <f t="shared" si="30"/>
        <v>36.25</v>
      </c>
      <c r="AF218" s="103">
        <f t="shared" si="31"/>
        <v>50</v>
      </c>
      <c r="AG218" s="3"/>
    </row>
    <row r="219" spans="2:33" ht="13.2" x14ac:dyDescent="0.25">
      <c r="B219" s="1" t="str">
        <f>адреса!$G$214</f>
        <v>кв.12</v>
      </c>
      <c r="C219" s="522">
        <f>адреса!$I$214</f>
        <v>50000012</v>
      </c>
      <c r="D219" s="6" t="str">
        <f>адреса!$K$214</f>
        <v>ФИО-5-12</v>
      </c>
      <c r="E219" s="6">
        <v>61570.51</v>
      </c>
      <c r="F219" s="6">
        <v>2742.6</v>
      </c>
      <c r="G219" s="6">
        <v>0</v>
      </c>
      <c r="H219" s="6">
        <v>0</v>
      </c>
      <c r="I219" s="6">
        <v>0</v>
      </c>
      <c r="J219" s="6">
        <v>0</v>
      </c>
      <c r="K219" s="6">
        <v>0</v>
      </c>
      <c r="L219" s="6"/>
      <c r="M219" s="6">
        <v>0</v>
      </c>
      <c r="N219" s="6">
        <v>50</v>
      </c>
      <c r="O219" s="6">
        <v>0</v>
      </c>
      <c r="P219" s="6">
        <v>0</v>
      </c>
      <c r="Q219" s="6">
        <v>0</v>
      </c>
      <c r="R219" s="6">
        <v>0</v>
      </c>
      <c r="S219" s="6">
        <v>0</v>
      </c>
      <c r="T219" s="6">
        <v>0</v>
      </c>
      <c r="U219" s="6"/>
      <c r="V219" s="6">
        <v>2792.6</v>
      </c>
      <c r="W219" s="6">
        <v>0</v>
      </c>
      <c r="X219" s="6">
        <v>64363.11</v>
      </c>
      <c r="Y219" s="513">
        <f>IF(A219&lt;&gt;"",IF(A219=мар17!A219,0,1),IF(AND(B219=мар17!B219,C219=мар17!C219),0,1))</f>
        <v>0</v>
      </c>
      <c r="Z219" s="70" t="str">
        <f t="shared" si="28"/>
        <v>ул. Пятая д.5</v>
      </c>
      <c r="AA219" s="504">
        <f>IF($B219&lt;&gt;"",MAX(AA$7:AA218)+1,0)</f>
        <v>208</v>
      </c>
      <c r="AB219" s="502">
        <f t="shared" si="27"/>
        <v>219</v>
      </c>
      <c r="AC219" s="504">
        <f>1</f>
        <v>1</v>
      </c>
      <c r="AD219" s="103">
        <f t="shared" si="29"/>
        <v>2742.6</v>
      </c>
      <c r="AE219" s="103">
        <f t="shared" si="30"/>
        <v>0</v>
      </c>
      <c r="AF219" s="103">
        <f t="shared" si="31"/>
        <v>50</v>
      </c>
      <c r="AG219" s="3"/>
    </row>
    <row r="220" spans="2:33" ht="13.2" x14ac:dyDescent="0.25">
      <c r="B220" s="1" t="str">
        <f>адреса!$G$215</f>
        <v>кв.13</v>
      </c>
      <c r="C220" s="522">
        <f>адреса!$I$215</f>
        <v>50000013</v>
      </c>
      <c r="D220" s="6" t="str">
        <f>адреса!$K$215</f>
        <v>ФИО-5-13</v>
      </c>
      <c r="E220" s="6">
        <v>0</v>
      </c>
      <c r="F220" s="6">
        <v>1755.26</v>
      </c>
      <c r="G220" s="6">
        <v>0</v>
      </c>
      <c r="H220" s="6">
        <v>0</v>
      </c>
      <c r="I220" s="6">
        <v>96.56</v>
      </c>
      <c r="J220" s="6">
        <v>0</v>
      </c>
      <c r="K220" s="6">
        <v>173.16</v>
      </c>
      <c r="L220" s="6"/>
      <c r="M220" s="6">
        <v>0</v>
      </c>
      <c r="N220" s="6">
        <v>50</v>
      </c>
      <c r="O220" s="6">
        <v>0</v>
      </c>
      <c r="P220" s="6">
        <v>0</v>
      </c>
      <c r="Q220" s="6">
        <v>0</v>
      </c>
      <c r="R220" s="6">
        <v>48.28</v>
      </c>
      <c r="S220" s="6">
        <v>245.81</v>
      </c>
      <c r="T220" s="6">
        <v>0</v>
      </c>
      <c r="U220" s="6"/>
      <c r="V220" s="6">
        <v>2369.0700000000002</v>
      </c>
      <c r="W220" s="6">
        <v>0</v>
      </c>
      <c r="X220" s="6">
        <v>2369.0700000000002</v>
      </c>
      <c r="Y220" s="513">
        <f>IF(A220&lt;&gt;"",IF(A220=мар17!A220,0,1),IF(AND(B220=мар17!B220,C220=мар17!C220),0,1))</f>
        <v>0</v>
      </c>
      <c r="Z220" s="70" t="str">
        <f t="shared" ref="Z220:Z283" si="32">IF(AND(A220&lt;&gt;"",B220=""),A220,Z219)</f>
        <v>ул. Пятая д.5</v>
      </c>
      <c r="AA220" s="504">
        <f>IF($B220&lt;&gt;"",MAX(AA$7:AA219)+1,0)</f>
        <v>209</v>
      </c>
      <c r="AB220" s="502">
        <f t="shared" si="27"/>
        <v>220</v>
      </c>
      <c r="AC220" s="504">
        <f>1</f>
        <v>1</v>
      </c>
      <c r="AD220" s="103">
        <f t="shared" ref="AD220:AD283" si="33">F220</f>
        <v>1755.26</v>
      </c>
      <c r="AE220" s="103">
        <f t="shared" ref="AE220:AE283" si="34">H220+I220+J220+K220+L220+O220+R220+S220</f>
        <v>563.80999999999995</v>
      </c>
      <c r="AF220" s="103">
        <f t="shared" ref="AF220:AF283" si="35">V220-AD220-AE220</f>
        <v>50.000000000000227</v>
      </c>
      <c r="AG220" s="3"/>
    </row>
    <row r="221" spans="2:33" ht="13.2" x14ac:dyDescent="0.25">
      <c r="B221" s="1" t="str">
        <f>адреса!$G$216</f>
        <v>кв.14</v>
      </c>
      <c r="C221" s="522">
        <f>адреса!$I$216</f>
        <v>50000014</v>
      </c>
      <c r="D221" s="6" t="str">
        <f>адреса!$K$216</f>
        <v>ФИО-5-14</v>
      </c>
      <c r="E221" s="6">
        <v>69389.03</v>
      </c>
      <c r="F221" s="6">
        <v>4219.6899999999996</v>
      </c>
      <c r="G221" s="6">
        <v>0</v>
      </c>
      <c r="H221" s="6">
        <v>0</v>
      </c>
      <c r="I221" s="6">
        <v>-116.42</v>
      </c>
      <c r="J221" s="6">
        <v>-517.83000000000004</v>
      </c>
      <c r="K221" s="6">
        <v>-238.52</v>
      </c>
      <c r="L221" s="6"/>
      <c r="M221" s="6">
        <v>0</v>
      </c>
      <c r="N221" s="6">
        <v>50</v>
      </c>
      <c r="O221" s="6">
        <v>0</v>
      </c>
      <c r="P221" s="6">
        <v>0</v>
      </c>
      <c r="Q221" s="6">
        <v>0</v>
      </c>
      <c r="R221" s="6">
        <v>0</v>
      </c>
      <c r="S221" s="6">
        <v>0</v>
      </c>
      <c r="T221" s="6">
        <v>0</v>
      </c>
      <c r="U221" s="6"/>
      <c r="V221" s="6">
        <v>3396.92</v>
      </c>
      <c r="W221" s="6">
        <v>17250.54</v>
      </c>
      <c r="X221" s="6">
        <v>55535.41</v>
      </c>
      <c r="Y221" s="513">
        <f>IF(A221&lt;&gt;"",IF(A221=мар17!A221,0,1),IF(AND(B221=мар17!B221,C221=мар17!C221),0,1))</f>
        <v>0</v>
      </c>
      <c r="Z221" s="70" t="str">
        <f t="shared" si="32"/>
        <v>ул. Пятая д.5</v>
      </c>
      <c r="AA221" s="504">
        <f>IF($B221&lt;&gt;"",MAX(AA$7:AA220)+1,0)</f>
        <v>210</v>
      </c>
      <c r="AB221" s="502">
        <f t="shared" si="27"/>
        <v>221</v>
      </c>
      <c r="AC221" s="504">
        <f>1</f>
        <v>1</v>
      </c>
      <c r="AD221" s="103">
        <f t="shared" si="33"/>
        <v>4219.6899999999996</v>
      </c>
      <c r="AE221" s="103">
        <f t="shared" si="34"/>
        <v>-872.77</v>
      </c>
      <c r="AF221" s="103">
        <f t="shared" si="35"/>
        <v>50.000000000000455</v>
      </c>
      <c r="AG221" s="3"/>
    </row>
    <row r="222" spans="2:33" ht="13.2" x14ac:dyDescent="0.25">
      <c r="B222" s="1" t="str">
        <f>адреса!$G$217</f>
        <v>кв.15</v>
      </c>
      <c r="C222" s="522">
        <f>адреса!$I$217</f>
        <v>50000015</v>
      </c>
      <c r="D222" s="6" t="str">
        <f>адреса!$K$217</f>
        <v>ФИО-5-15</v>
      </c>
      <c r="E222" s="6">
        <v>0</v>
      </c>
      <c r="F222" s="6">
        <v>2742.6</v>
      </c>
      <c r="G222" s="6">
        <v>0</v>
      </c>
      <c r="H222" s="6">
        <v>0</v>
      </c>
      <c r="I222" s="6">
        <v>44.02</v>
      </c>
      <c r="J222" s="6">
        <v>-308.32</v>
      </c>
      <c r="K222" s="6">
        <v>51.49</v>
      </c>
      <c r="L222" s="6"/>
      <c r="M222" s="6">
        <v>0</v>
      </c>
      <c r="N222" s="6">
        <v>50</v>
      </c>
      <c r="O222" s="6">
        <v>0</v>
      </c>
      <c r="P222" s="6">
        <v>0</v>
      </c>
      <c r="Q222" s="6">
        <v>0</v>
      </c>
      <c r="R222" s="6">
        <v>48.28</v>
      </c>
      <c r="S222" s="6">
        <v>245.81</v>
      </c>
      <c r="T222" s="6">
        <v>0</v>
      </c>
      <c r="U222" s="6"/>
      <c r="V222" s="6">
        <v>2873.88</v>
      </c>
      <c r="W222" s="6">
        <v>2873.88</v>
      </c>
      <c r="X222" s="6">
        <v>0</v>
      </c>
      <c r="Y222" s="513">
        <f>IF(A222&lt;&gt;"",IF(A222=мар17!A222,0,1),IF(AND(B222=мар17!B222,C222=мар17!C222),0,1))</f>
        <v>0</v>
      </c>
      <c r="Z222" s="70" t="str">
        <f t="shared" si="32"/>
        <v>ул. Пятая д.5</v>
      </c>
      <c r="AA222" s="504">
        <f>IF($B222&lt;&gt;"",MAX(AA$7:AA221)+1,0)</f>
        <v>211</v>
      </c>
      <c r="AB222" s="502">
        <f t="shared" si="27"/>
        <v>222</v>
      </c>
      <c r="AC222" s="504">
        <f>1</f>
        <v>1</v>
      </c>
      <c r="AD222" s="103">
        <f t="shared" si="33"/>
        <v>2742.6</v>
      </c>
      <c r="AE222" s="103">
        <f t="shared" si="34"/>
        <v>81.28</v>
      </c>
      <c r="AF222" s="103">
        <f t="shared" si="35"/>
        <v>50.000000000000199</v>
      </c>
      <c r="AG222" s="3"/>
    </row>
    <row r="223" spans="2:33" ht="13.2" x14ac:dyDescent="0.25">
      <c r="B223" s="1" t="str">
        <f>адреса!$G$218</f>
        <v>кв.16</v>
      </c>
      <c r="C223" s="522">
        <f>адреса!$I$218</f>
        <v>50000016</v>
      </c>
      <c r="D223" s="6" t="str">
        <f>адреса!$K$218</f>
        <v>ФИО-5-16</v>
      </c>
      <c r="E223" s="6">
        <v>1741.94</v>
      </c>
      <c r="F223" s="6">
        <v>1755.26</v>
      </c>
      <c r="G223" s="6">
        <v>0</v>
      </c>
      <c r="H223" s="6">
        <v>0</v>
      </c>
      <c r="I223" s="6">
        <v>1.35</v>
      </c>
      <c r="J223" s="6">
        <v>0</v>
      </c>
      <c r="K223" s="6">
        <v>2.2400000000000002</v>
      </c>
      <c r="L223" s="6"/>
      <c r="M223" s="6">
        <v>0</v>
      </c>
      <c r="N223" s="6">
        <v>50</v>
      </c>
      <c r="O223" s="6">
        <v>0</v>
      </c>
      <c r="P223" s="6">
        <v>0</v>
      </c>
      <c r="Q223" s="6">
        <v>0</v>
      </c>
      <c r="R223" s="6">
        <v>0.52</v>
      </c>
      <c r="S223" s="6">
        <v>2.67</v>
      </c>
      <c r="T223" s="6">
        <v>0</v>
      </c>
      <c r="U223" s="6"/>
      <c r="V223" s="6">
        <v>1812.04</v>
      </c>
      <c r="W223" s="6">
        <v>1741.94</v>
      </c>
      <c r="X223" s="6">
        <v>1812.04</v>
      </c>
      <c r="Y223" s="513">
        <f>IF(A223&lt;&gt;"",IF(A223=мар17!A223,0,1),IF(AND(B223=мар17!B223,C223=мар17!C223),0,1))</f>
        <v>0</v>
      </c>
      <c r="Z223" s="70" t="str">
        <f t="shared" si="32"/>
        <v>ул. Пятая д.5</v>
      </c>
      <c r="AA223" s="504">
        <f>IF($B223&lt;&gt;"",MAX(AA$7:AA222)+1,0)</f>
        <v>212</v>
      </c>
      <c r="AB223" s="502">
        <f t="shared" si="27"/>
        <v>223</v>
      </c>
      <c r="AC223" s="504">
        <f>1</f>
        <v>1</v>
      </c>
      <c r="AD223" s="103">
        <f t="shared" si="33"/>
        <v>1755.26</v>
      </c>
      <c r="AE223" s="103">
        <f t="shared" si="34"/>
        <v>6.78</v>
      </c>
      <c r="AF223" s="103">
        <f t="shared" si="35"/>
        <v>49.999999999999972</v>
      </c>
      <c r="AG223" s="3"/>
    </row>
    <row r="224" spans="2:33" ht="13.2" x14ac:dyDescent="0.25">
      <c r="B224" s="1" t="str">
        <f>адреса!$G$219</f>
        <v>кв.17</v>
      </c>
      <c r="C224" s="522">
        <f>адреса!$I$219</f>
        <v>50000017</v>
      </c>
      <c r="D224" s="6" t="str">
        <f>адреса!$K$219</f>
        <v>ФИО-5-17</v>
      </c>
      <c r="E224" s="6">
        <v>2909.6</v>
      </c>
      <c r="F224" s="6">
        <v>1747.43</v>
      </c>
      <c r="G224" s="6">
        <v>0</v>
      </c>
      <c r="H224" s="6">
        <v>0</v>
      </c>
      <c r="I224" s="6">
        <v>115.17</v>
      </c>
      <c r="J224" s="6">
        <v>0</v>
      </c>
      <c r="K224" s="6">
        <v>177.05</v>
      </c>
      <c r="L224" s="6"/>
      <c r="M224" s="6">
        <v>0</v>
      </c>
      <c r="N224" s="6">
        <v>50</v>
      </c>
      <c r="O224" s="6">
        <v>0</v>
      </c>
      <c r="P224" s="6">
        <v>0</v>
      </c>
      <c r="Q224" s="6">
        <v>0</v>
      </c>
      <c r="R224" s="6">
        <v>32.93</v>
      </c>
      <c r="S224" s="6">
        <v>167.64</v>
      </c>
      <c r="T224" s="6">
        <v>0</v>
      </c>
      <c r="U224" s="6"/>
      <c r="V224" s="6">
        <v>2290.2199999999998</v>
      </c>
      <c r="W224" s="6">
        <v>0</v>
      </c>
      <c r="X224" s="6">
        <v>5199.82</v>
      </c>
      <c r="Y224" s="513">
        <f>IF(A224&lt;&gt;"",IF(A224=мар17!A224,0,1),IF(AND(B224=мар17!B224,C224=мар17!C224),0,1))</f>
        <v>0</v>
      </c>
      <c r="Z224" s="70" t="str">
        <f t="shared" si="32"/>
        <v>ул. Пятая д.5</v>
      </c>
      <c r="AA224" s="504">
        <f>IF($B224&lt;&gt;"",MAX(AA$7:AA223)+1,0)</f>
        <v>213</v>
      </c>
      <c r="AB224" s="502">
        <f t="shared" si="27"/>
        <v>224</v>
      </c>
      <c r="AC224" s="504">
        <f>1</f>
        <v>1</v>
      </c>
      <c r="AD224" s="103">
        <f t="shared" si="33"/>
        <v>1747.43</v>
      </c>
      <c r="AE224" s="103">
        <f t="shared" si="34"/>
        <v>492.79</v>
      </c>
      <c r="AF224" s="103">
        <f t="shared" si="35"/>
        <v>49.999999999999716</v>
      </c>
      <c r="AG224" s="3"/>
    </row>
    <row r="225" spans="2:33" ht="13.2" x14ac:dyDescent="0.25">
      <c r="B225" s="1" t="str">
        <f>адреса!$G$220</f>
        <v>кв.18</v>
      </c>
      <c r="C225" s="522">
        <f>адреса!$I$220</f>
        <v>50000018</v>
      </c>
      <c r="D225" s="6" t="str">
        <f>адреса!$K$220</f>
        <v>ФИО-5-18</v>
      </c>
      <c r="E225" s="6">
        <v>16443.490000000002</v>
      </c>
      <c r="F225" s="6">
        <v>4219.6899999999996</v>
      </c>
      <c r="G225" s="6">
        <v>0</v>
      </c>
      <c r="H225" s="6">
        <v>0</v>
      </c>
      <c r="I225" s="6">
        <v>217.26</v>
      </c>
      <c r="J225" s="6">
        <v>0</v>
      </c>
      <c r="K225" s="6">
        <v>490.62</v>
      </c>
      <c r="L225" s="6"/>
      <c r="M225" s="6">
        <v>0</v>
      </c>
      <c r="N225" s="6">
        <v>50</v>
      </c>
      <c r="O225" s="6">
        <v>0</v>
      </c>
      <c r="P225" s="6">
        <v>0</v>
      </c>
      <c r="Q225" s="6">
        <v>0</v>
      </c>
      <c r="R225" s="6">
        <v>193.12</v>
      </c>
      <c r="S225" s="6">
        <v>983.22</v>
      </c>
      <c r="T225" s="6">
        <v>0</v>
      </c>
      <c r="U225" s="6"/>
      <c r="V225" s="6">
        <v>6153.91</v>
      </c>
      <c r="W225" s="6">
        <v>16443.490000000002</v>
      </c>
      <c r="X225" s="6">
        <v>6153.91</v>
      </c>
      <c r="Y225" s="513">
        <f>IF(A225&lt;&gt;"",IF(A225=мар17!A225,0,1),IF(AND(B225=мар17!B225,C225=мар17!C225),0,1))</f>
        <v>0</v>
      </c>
      <c r="Z225" s="70" t="str">
        <f t="shared" si="32"/>
        <v>ул. Пятая д.5</v>
      </c>
      <c r="AA225" s="504">
        <f>IF($B225&lt;&gt;"",MAX(AA$7:AA224)+1,0)</f>
        <v>214</v>
      </c>
      <c r="AB225" s="502">
        <f t="shared" si="27"/>
        <v>225</v>
      </c>
      <c r="AC225" s="504">
        <f>1</f>
        <v>1</v>
      </c>
      <c r="AD225" s="103">
        <f t="shared" si="33"/>
        <v>4219.6899999999996</v>
      </c>
      <c r="AE225" s="103">
        <f t="shared" si="34"/>
        <v>1884.22</v>
      </c>
      <c r="AF225" s="103">
        <f t="shared" si="35"/>
        <v>50.000000000000227</v>
      </c>
      <c r="AG225" s="3"/>
    </row>
    <row r="226" spans="2:33" ht="13.2" x14ac:dyDescent="0.25">
      <c r="B226" s="1" t="str">
        <f>адреса!$G$221</f>
        <v>кв.19</v>
      </c>
      <c r="C226" s="522">
        <f>адреса!$I$221</f>
        <v>50000019</v>
      </c>
      <c r="D226" s="6" t="str">
        <f>адреса!$K$221</f>
        <v>ФИО-5-19</v>
      </c>
      <c r="E226" s="6">
        <v>2108.92</v>
      </c>
      <c r="F226" s="6">
        <v>2742.6</v>
      </c>
      <c r="G226" s="6">
        <v>0</v>
      </c>
      <c r="H226" s="6">
        <v>0</v>
      </c>
      <c r="I226" s="6">
        <v>782.09</v>
      </c>
      <c r="J226" s="6">
        <v>-932.61</v>
      </c>
      <c r="K226" s="6">
        <v>1477.3</v>
      </c>
      <c r="L226" s="6"/>
      <c r="M226" s="6">
        <v>0</v>
      </c>
      <c r="N226" s="6">
        <v>50</v>
      </c>
      <c r="O226" s="6">
        <v>0</v>
      </c>
      <c r="P226" s="6">
        <v>0</v>
      </c>
      <c r="Q226" s="6">
        <v>0</v>
      </c>
      <c r="R226" s="6">
        <v>603.48</v>
      </c>
      <c r="S226" s="6">
        <v>3072.44</v>
      </c>
      <c r="T226" s="6">
        <v>0</v>
      </c>
      <c r="U226" s="6"/>
      <c r="V226" s="6">
        <v>7795.3</v>
      </c>
      <c r="W226" s="6">
        <v>10000</v>
      </c>
      <c r="X226" s="6">
        <v>-95.78</v>
      </c>
      <c r="Y226" s="513">
        <f>IF(A226&lt;&gt;"",IF(A226=мар17!A226,0,1),IF(AND(B226=мар17!B226,C226=мар17!C226),0,1))</f>
        <v>0</v>
      </c>
      <c r="Z226" s="70" t="str">
        <f t="shared" si="32"/>
        <v>ул. Пятая д.5</v>
      </c>
      <c r="AA226" s="504">
        <f>IF($B226&lt;&gt;"",MAX(AA$7:AA225)+1,0)</f>
        <v>215</v>
      </c>
      <c r="AB226" s="502">
        <f t="shared" si="27"/>
        <v>226</v>
      </c>
      <c r="AC226" s="504">
        <f>1</f>
        <v>1</v>
      </c>
      <c r="AD226" s="103">
        <f t="shared" si="33"/>
        <v>2742.6</v>
      </c>
      <c r="AE226" s="103">
        <f t="shared" si="34"/>
        <v>5002.7</v>
      </c>
      <c r="AF226" s="103">
        <f t="shared" si="35"/>
        <v>50.000000000000909</v>
      </c>
      <c r="AG226" s="3"/>
    </row>
    <row r="227" spans="2:33" ht="13.2" x14ac:dyDescent="0.25">
      <c r="B227" s="1" t="str">
        <f>адреса!$G$222</f>
        <v>кв.20</v>
      </c>
      <c r="C227" s="522">
        <f>адреса!$I$222</f>
        <v>50000020</v>
      </c>
      <c r="D227" s="6" t="str">
        <f>адреса!$K$222</f>
        <v>ФИО-5-20</v>
      </c>
      <c r="E227" s="6">
        <v>5066.79</v>
      </c>
      <c r="F227" s="6">
        <v>1755.26</v>
      </c>
      <c r="G227" s="6">
        <v>0</v>
      </c>
      <c r="H227" s="6">
        <v>0</v>
      </c>
      <c r="I227" s="6">
        <v>121.09</v>
      </c>
      <c r="J227" s="6">
        <v>0</v>
      </c>
      <c r="K227" s="6">
        <v>250.04</v>
      </c>
      <c r="L227" s="6"/>
      <c r="M227" s="6">
        <v>0</v>
      </c>
      <c r="N227" s="6">
        <v>50</v>
      </c>
      <c r="O227" s="6">
        <v>0</v>
      </c>
      <c r="P227" s="6">
        <v>0</v>
      </c>
      <c r="Q227" s="6">
        <v>0</v>
      </c>
      <c r="R227" s="6">
        <v>88.06</v>
      </c>
      <c r="S227" s="6">
        <v>448.35</v>
      </c>
      <c r="T227" s="6">
        <v>0</v>
      </c>
      <c r="U227" s="6"/>
      <c r="V227" s="6">
        <v>2712.8</v>
      </c>
      <c r="W227" s="6">
        <v>0</v>
      </c>
      <c r="X227" s="6">
        <v>7779.59</v>
      </c>
      <c r="Y227" s="513">
        <f>IF(A227&lt;&gt;"",IF(A227=мар17!A227,0,1),IF(AND(B227=мар17!B227,C227=мар17!C227),0,1))</f>
        <v>0</v>
      </c>
      <c r="Z227" s="70" t="str">
        <f t="shared" si="32"/>
        <v>ул. Пятая д.5</v>
      </c>
      <c r="AA227" s="504">
        <f>IF($B227&lt;&gt;"",MAX(AA$7:AA226)+1,0)</f>
        <v>216</v>
      </c>
      <c r="AB227" s="502">
        <f t="shared" si="27"/>
        <v>227</v>
      </c>
      <c r="AC227" s="504">
        <f>1</f>
        <v>1</v>
      </c>
      <c r="AD227" s="103">
        <f t="shared" si="33"/>
        <v>1755.26</v>
      </c>
      <c r="AE227" s="103">
        <f t="shared" si="34"/>
        <v>907.54</v>
      </c>
      <c r="AF227" s="103">
        <f t="shared" si="35"/>
        <v>50.000000000000227</v>
      </c>
      <c r="AG227" s="3"/>
    </row>
    <row r="228" spans="2:33" ht="13.2" x14ac:dyDescent="0.25">
      <c r="B228" s="1" t="str">
        <f>адреса!$G$223</f>
        <v>кв.21</v>
      </c>
      <c r="C228" s="522">
        <f>адреса!$I$223</f>
        <v>50000021</v>
      </c>
      <c r="D228" s="6" t="str">
        <f>адреса!$K$223</f>
        <v>ФИО-5-21</v>
      </c>
      <c r="E228" s="6">
        <v>4596.8999999999996</v>
      </c>
      <c r="F228" s="6">
        <v>1747.43</v>
      </c>
      <c r="G228" s="6">
        <v>0</v>
      </c>
      <c r="H228" s="6">
        <v>0</v>
      </c>
      <c r="I228" s="6">
        <v>308.39</v>
      </c>
      <c r="J228" s="6">
        <v>0</v>
      </c>
      <c r="K228" s="6">
        <v>369.42</v>
      </c>
      <c r="L228" s="6"/>
      <c r="M228" s="6">
        <v>0</v>
      </c>
      <c r="N228" s="6">
        <v>50</v>
      </c>
      <c r="O228" s="6">
        <v>0</v>
      </c>
      <c r="P228" s="6">
        <v>0</v>
      </c>
      <c r="Q228" s="6">
        <v>0</v>
      </c>
      <c r="R228" s="6">
        <v>0</v>
      </c>
      <c r="S228" s="6">
        <v>0</v>
      </c>
      <c r="T228" s="6">
        <v>0</v>
      </c>
      <c r="U228" s="6"/>
      <c r="V228" s="6">
        <v>2475.2399999999998</v>
      </c>
      <c r="W228" s="6">
        <v>0</v>
      </c>
      <c r="X228" s="6">
        <v>7072.14</v>
      </c>
      <c r="Y228" s="513">
        <f>IF(A228&lt;&gt;"",IF(A228=мар17!A228,0,1),IF(AND(B228=мар17!B228,C228=мар17!C228),0,1))</f>
        <v>0</v>
      </c>
      <c r="Z228" s="70" t="str">
        <f t="shared" si="32"/>
        <v>ул. Пятая д.5</v>
      </c>
      <c r="AA228" s="504">
        <f>IF($B228&lt;&gt;"",MAX(AA$7:AA227)+1,0)</f>
        <v>217</v>
      </c>
      <c r="AB228" s="502">
        <f t="shared" si="27"/>
        <v>228</v>
      </c>
      <c r="AC228" s="504">
        <f>1</f>
        <v>1</v>
      </c>
      <c r="AD228" s="103">
        <f t="shared" si="33"/>
        <v>1747.43</v>
      </c>
      <c r="AE228" s="103">
        <f t="shared" si="34"/>
        <v>677.81</v>
      </c>
      <c r="AF228" s="103">
        <f t="shared" si="35"/>
        <v>49.999999999999773</v>
      </c>
      <c r="AG228" s="3"/>
    </row>
    <row r="229" spans="2:33" ht="13.2" x14ac:dyDescent="0.25">
      <c r="B229" s="1" t="str">
        <f>адреса!$G$224</f>
        <v>кв.22</v>
      </c>
      <c r="C229" s="522">
        <f>адреса!$I$224</f>
        <v>50000022</v>
      </c>
      <c r="D229" s="6" t="str">
        <f>адреса!$K$224</f>
        <v>ФИО-5-22</v>
      </c>
      <c r="E229" s="6">
        <v>24493.62</v>
      </c>
      <c r="F229" s="6">
        <v>4219.6899999999996</v>
      </c>
      <c r="G229" s="6">
        <v>0</v>
      </c>
      <c r="H229" s="6">
        <v>0</v>
      </c>
      <c r="I229" s="6">
        <v>121.09</v>
      </c>
      <c r="J229" s="6">
        <v>0</v>
      </c>
      <c r="K229" s="6">
        <v>250.04</v>
      </c>
      <c r="L229" s="6"/>
      <c r="M229" s="6">
        <v>0</v>
      </c>
      <c r="N229" s="6">
        <v>50</v>
      </c>
      <c r="O229" s="6">
        <v>0</v>
      </c>
      <c r="P229" s="6">
        <v>0</v>
      </c>
      <c r="Q229" s="6">
        <v>0</v>
      </c>
      <c r="R229" s="6">
        <v>88.06</v>
      </c>
      <c r="S229" s="6">
        <v>448.35</v>
      </c>
      <c r="T229" s="6">
        <v>0</v>
      </c>
      <c r="U229" s="6"/>
      <c r="V229" s="6">
        <v>5177.2299999999996</v>
      </c>
      <c r="W229" s="6">
        <v>0</v>
      </c>
      <c r="X229" s="6">
        <v>29670.85</v>
      </c>
      <c r="Y229" s="513">
        <f>IF(A229&lt;&gt;"",IF(A229=мар17!A229,0,1),IF(AND(B229=мар17!B229,C229=мар17!C229),0,1))</f>
        <v>0</v>
      </c>
      <c r="Z229" s="70" t="str">
        <f t="shared" si="32"/>
        <v>ул. Пятая д.5</v>
      </c>
      <c r="AA229" s="504">
        <f>IF($B229&lt;&gt;"",MAX(AA$7:AA228)+1,0)</f>
        <v>218</v>
      </c>
      <c r="AB229" s="502">
        <f t="shared" si="27"/>
        <v>229</v>
      </c>
      <c r="AC229" s="504">
        <f>1</f>
        <v>1</v>
      </c>
      <c r="AD229" s="103">
        <f t="shared" si="33"/>
        <v>4219.6899999999996</v>
      </c>
      <c r="AE229" s="103">
        <f t="shared" si="34"/>
        <v>907.54</v>
      </c>
      <c r="AF229" s="103">
        <f t="shared" si="35"/>
        <v>50</v>
      </c>
      <c r="AG229" s="3"/>
    </row>
    <row r="230" spans="2:33" ht="13.2" x14ac:dyDescent="0.25">
      <c r="B230" s="1" t="str">
        <f>адреса!$G$225</f>
        <v>кв.23</v>
      </c>
      <c r="C230" s="522">
        <f>адреса!$I$225</f>
        <v>50000023</v>
      </c>
      <c r="D230" s="6" t="str">
        <f>адреса!$K$225</f>
        <v>ФИО-5-23</v>
      </c>
      <c r="E230" s="6">
        <v>0</v>
      </c>
      <c r="F230" s="6">
        <v>2762.19</v>
      </c>
      <c r="G230" s="6">
        <v>0</v>
      </c>
      <c r="H230" s="6">
        <v>0</v>
      </c>
      <c r="I230" s="6">
        <v>362.1</v>
      </c>
      <c r="J230" s="6">
        <v>0</v>
      </c>
      <c r="K230" s="6">
        <v>519.48</v>
      </c>
      <c r="L230" s="6"/>
      <c r="M230" s="6">
        <v>0</v>
      </c>
      <c r="N230" s="6">
        <v>50</v>
      </c>
      <c r="O230" s="6">
        <v>0</v>
      </c>
      <c r="P230" s="6">
        <v>0</v>
      </c>
      <c r="Q230" s="6">
        <v>0</v>
      </c>
      <c r="R230" s="6">
        <v>72.42</v>
      </c>
      <c r="S230" s="6">
        <v>368.71</v>
      </c>
      <c r="T230" s="6">
        <v>0</v>
      </c>
      <c r="U230" s="6"/>
      <c r="V230" s="6">
        <v>4134.8999999999996</v>
      </c>
      <c r="W230" s="6">
        <v>0</v>
      </c>
      <c r="X230" s="6">
        <v>4134.8999999999996</v>
      </c>
      <c r="Y230" s="513">
        <f>IF(A230&lt;&gt;"",IF(A230=мар17!A230,0,1),IF(AND(B230=мар17!B230,C230=мар17!C230),0,1))</f>
        <v>0</v>
      </c>
      <c r="Z230" s="70" t="str">
        <f t="shared" si="32"/>
        <v>ул. Пятая д.5</v>
      </c>
      <c r="AA230" s="504">
        <f>IF($B230&lt;&gt;"",MAX(AA$7:AA229)+1,0)</f>
        <v>219</v>
      </c>
      <c r="AB230" s="502">
        <f t="shared" si="27"/>
        <v>230</v>
      </c>
      <c r="AC230" s="504">
        <f>1</f>
        <v>1</v>
      </c>
      <c r="AD230" s="103">
        <f t="shared" si="33"/>
        <v>2762.19</v>
      </c>
      <c r="AE230" s="103">
        <f t="shared" si="34"/>
        <v>1322.71</v>
      </c>
      <c r="AF230" s="103">
        <f t="shared" si="35"/>
        <v>49.999999999999545</v>
      </c>
      <c r="AG230" s="3"/>
    </row>
    <row r="231" spans="2:33" ht="13.2" x14ac:dyDescent="0.25">
      <c r="B231" s="1" t="str">
        <f>адреса!$G$226</f>
        <v>кв.24</v>
      </c>
      <c r="C231" s="522">
        <f>адреса!$I$226</f>
        <v>50000024</v>
      </c>
      <c r="D231" s="6" t="str">
        <f>адреса!$K$226</f>
        <v>ФИО-5-24</v>
      </c>
      <c r="E231" s="6">
        <v>5775.01</v>
      </c>
      <c r="F231" s="6">
        <v>1767.02</v>
      </c>
      <c r="G231" s="6">
        <v>0</v>
      </c>
      <c r="H231" s="6">
        <v>0</v>
      </c>
      <c r="I231" s="6">
        <v>265.54000000000002</v>
      </c>
      <c r="J231" s="6">
        <v>0</v>
      </c>
      <c r="K231" s="6">
        <v>663.78</v>
      </c>
      <c r="L231" s="6"/>
      <c r="M231" s="6">
        <v>0</v>
      </c>
      <c r="N231" s="6">
        <v>50</v>
      </c>
      <c r="O231" s="6">
        <v>0</v>
      </c>
      <c r="P231" s="6">
        <v>0</v>
      </c>
      <c r="Q231" s="6">
        <v>0</v>
      </c>
      <c r="R231" s="6">
        <v>289.68</v>
      </c>
      <c r="S231" s="6">
        <v>1474.83</v>
      </c>
      <c r="T231" s="6">
        <v>0</v>
      </c>
      <c r="U231" s="6"/>
      <c r="V231" s="6">
        <v>4510.8500000000004</v>
      </c>
      <c r="W231" s="6">
        <v>5775.01</v>
      </c>
      <c r="X231" s="6">
        <v>4510.8500000000004</v>
      </c>
      <c r="Y231" s="513">
        <f>IF(A231&lt;&gt;"",IF(A231=мар17!A231,0,1),IF(AND(B231=мар17!B231,C231=мар17!C231),0,1))</f>
        <v>0</v>
      </c>
      <c r="Z231" s="70" t="str">
        <f t="shared" si="32"/>
        <v>ул. Пятая д.5</v>
      </c>
      <c r="AA231" s="504">
        <f>IF($B231&lt;&gt;"",MAX(AA$7:AA230)+1,0)</f>
        <v>220</v>
      </c>
      <c r="AB231" s="502">
        <f t="shared" si="27"/>
        <v>231</v>
      </c>
      <c r="AC231" s="504">
        <f>1</f>
        <v>1</v>
      </c>
      <c r="AD231" s="103">
        <f t="shared" si="33"/>
        <v>1767.02</v>
      </c>
      <c r="AE231" s="103">
        <f t="shared" si="34"/>
        <v>2693.83</v>
      </c>
      <c r="AF231" s="103">
        <f t="shared" si="35"/>
        <v>50.000000000000455</v>
      </c>
      <c r="AG231" s="3"/>
    </row>
    <row r="232" spans="2:33" ht="13.2" x14ac:dyDescent="0.25">
      <c r="B232" s="1" t="str">
        <f>адреса!$G$227</f>
        <v>кв.25</v>
      </c>
      <c r="C232" s="522">
        <f>адреса!$I$227</f>
        <v>50000025</v>
      </c>
      <c r="D232" s="6" t="str">
        <f>адреса!$K$227</f>
        <v>ФИО-5-25</v>
      </c>
      <c r="E232" s="6">
        <v>5554.69</v>
      </c>
      <c r="F232" s="6">
        <v>1747.43</v>
      </c>
      <c r="G232" s="6">
        <v>0</v>
      </c>
      <c r="H232" s="6">
        <v>0</v>
      </c>
      <c r="I232" s="6">
        <v>-116.42</v>
      </c>
      <c r="J232" s="6">
        <v>-517.83000000000004</v>
      </c>
      <c r="K232" s="6">
        <v>-238.52</v>
      </c>
      <c r="L232" s="6"/>
      <c r="M232" s="6">
        <v>0</v>
      </c>
      <c r="N232" s="6">
        <v>50</v>
      </c>
      <c r="O232" s="6">
        <v>0</v>
      </c>
      <c r="P232" s="6">
        <v>0</v>
      </c>
      <c r="Q232" s="6">
        <v>0</v>
      </c>
      <c r="R232" s="6">
        <v>0</v>
      </c>
      <c r="S232" s="6">
        <v>0</v>
      </c>
      <c r="T232" s="6">
        <v>0</v>
      </c>
      <c r="U232" s="6"/>
      <c r="V232" s="6">
        <v>924.66</v>
      </c>
      <c r="W232" s="6">
        <v>4681.92</v>
      </c>
      <c r="X232" s="6">
        <v>1797.43</v>
      </c>
      <c r="Y232" s="513">
        <f>IF(A232&lt;&gt;"",IF(A232=мар17!A232,0,1),IF(AND(B232=мар17!B232,C232=мар17!C232),0,1))</f>
        <v>0</v>
      </c>
      <c r="Z232" s="70" t="str">
        <f t="shared" si="32"/>
        <v>ул. Пятая д.5</v>
      </c>
      <c r="AA232" s="504">
        <f>IF($B232&lt;&gt;"",MAX(AA$7:AA231)+1,0)</f>
        <v>221</v>
      </c>
      <c r="AB232" s="502">
        <f t="shared" si="27"/>
        <v>232</v>
      </c>
      <c r="AC232" s="504">
        <f>1</f>
        <v>1</v>
      </c>
      <c r="AD232" s="103">
        <f t="shared" si="33"/>
        <v>1747.43</v>
      </c>
      <c r="AE232" s="103">
        <f t="shared" si="34"/>
        <v>-872.77</v>
      </c>
      <c r="AF232" s="103">
        <f t="shared" si="35"/>
        <v>49.999999999999886</v>
      </c>
      <c r="AG232" s="3"/>
    </row>
    <row r="233" spans="2:33" ht="13.2" x14ac:dyDescent="0.25">
      <c r="B233" s="1" t="str">
        <f>адреса!$G$228</f>
        <v>кв.26</v>
      </c>
      <c r="C233" s="522">
        <f>адреса!$I$228</f>
        <v>50000026</v>
      </c>
      <c r="D233" s="6" t="str">
        <f>адреса!$K$228</f>
        <v>ФИО-5-26</v>
      </c>
      <c r="E233" s="6">
        <v>5081.41</v>
      </c>
      <c r="F233" s="6">
        <v>4219.6899999999996</v>
      </c>
      <c r="G233" s="6">
        <v>0</v>
      </c>
      <c r="H233" s="6">
        <v>0</v>
      </c>
      <c r="I233" s="6">
        <v>159.08000000000001</v>
      </c>
      <c r="J233" s="6">
        <v>0</v>
      </c>
      <c r="K233" s="6">
        <v>252.53</v>
      </c>
      <c r="L233" s="6"/>
      <c r="M233" s="6">
        <v>0</v>
      </c>
      <c r="N233" s="6">
        <v>50</v>
      </c>
      <c r="O233" s="6">
        <v>0</v>
      </c>
      <c r="P233" s="6">
        <v>0</v>
      </c>
      <c r="Q233" s="6">
        <v>0</v>
      </c>
      <c r="R233" s="6">
        <v>52.14</v>
      </c>
      <c r="S233" s="6">
        <v>265.47000000000003</v>
      </c>
      <c r="T233" s="6">
        <v>0</v>
      </c>
      <c r="U233" s="6"/>
      <c r="V233" s="6">
        <v>4998.91</v>
      </c>
      <c r="W233" s="6">
        <v>5081.41</v>
      </c>
      <c r="X233" s="6">
        <v>4998.91</v>
      </c>
      <c r="Y233" s="513">
        <f>IF(A233&lt;&gt;"",IF(A233=мар17!A233,0,1),IF(AND(B233=мар17!B233,C233=мар17!C233),0,1))</f>
        <v>0</v>
      </c>
      <c r="Z233" s="70" t="str">
        <f t="shared" si="32"/>
        <v>ул. Пятая д.5</v>
      </c>
      <c r="AA233" s="504">
        <f>IF($B233&lt;&gt;"",MAX(AA$7:AA232)+1,0)</f>
        <v>222</v>
      </c>
      <c r="AB233" s="502">
        <f t="shared" si="27"/>
        <v>233</v>
      </c>
      <c r="AC233" s="504">
        <f>1</f>
        <v>1</v>
      </c>
      <c r="AD233" s="103">
        <f t="shared" si="33"/>
        <v>4219.6899999999996</v>
      </c>
      <c r="AE233" s="103">
        <f t="shared" si="34"/>
        <v>729.22</v>
      </c>
      <c r="AF233" s="103">
        <f t="shared" si="35"/>
        <v>50.000000000000227</v>
      </c>
      <c r="AG233" s="3"/>
    </row>
    <row r="234" spans="2:33" ht="13.2" x14ac:dyDescent="0.25">
      <c r="B234" s="1" t="str">
        <f>адреса!$G$229</f>
        <v>кв.27</v>
      </c>
      <c r="C234" s="522">
        <f>адреса!$I$229</f>
        <v>50000027</v>
      </c>
      <c r="D234" s="6" t="str">
        <f>адреса!$K$229</f>
        <v>ФИО-5-27</v>
      </c>
      <c r="E234" s="6">
        <v>0</v>
      </c>
      <c r="F234" s="6">
        <v>2781.78</v>
      </c>
      <c r="G234" s="6">
        <v>0</v>
      </c>
      <c r="H234" s="6">
        <v>0</v>
      </c>
      <c r="I234" s="6">
        <v>72.42</v>
      </c>
      <c r="J234" s="6">
        <v>0</v>
      </c>
      <c r="K234" s="6">
        <v>144.30000000000001</v>
      </c>
      <c r="L234" s="6"/>
      <c r="M234" s="6">
        <v>0</v>
      </c>
      <c r="N234" s="6">
        <v>50</v>
      </c>
      <c r="O234" s="6">
        <v>0</v>
      </c>
      <c r="P234" s="6">
        <v>0</v>
      </c>
      <c r="Q234" s="6">
        <v>0</v>
      </c>
      <c r="R234" s="6">
        <v>48.28</v>
      </c>
      <c r="S234" s="6">
        <v>245.81</v>
      </c>
      <c r="T234" s="6">
        <v>0</v>
      </c>
      <c r="U234" s="6"/>
      <c r="V234" s="6">
        <v>3342.59</v>
      </c>
      <c r="W234" s="6">
        <v>0</v>
      </c>
      <c r="X234" s="6">
        <v>3342.59</v>
      </c>
      <c r="Y234" s="513">
        <f>IF(A234&lt;&gt;"",IF(A234=мар17!A234,0,1),IF(AND(B234=мар17!B234,C234=мар17!C234),0,1))</f>
        <v>0</v>
      </c>
      <c r="Z234" s="70" t="str">
        <f t="shared" si="32"/>
        <v>ул. Пятая д.5</v>
      </c>
      <c r="AA234" s="504">
        <f>IF($B234&lt;&gt;"",MAX(AA$7:AA233)+1,0)</f>
        <v>223</v>
      </c>
      <c r="AB234" s="502">
        <f t="shared" si="27"/>
        <v>234</v>
      </c>
      <c r="AC234" s="504">
        <f>1</f>
        <v>1</v>
      </c>
      <c r="AD234" s="103">
        <f t="shared" si="33"/>
        <v>2781.78</v>
      </c>
      <c r="AE234" s="103">
        <f t="shared" si="34"/>
        <v>510.81</v>
      </c>
      <c r="AF234" s="103">
        <f t="shared" si="35"/>
        <v>49.999999999999943</v>
      </c>
      <c r="AG234" s="3"/>
    </row>
    <row r="235" spans="2:33" ht="13.2" x14ac:dyDescent="0.25">
      <c r="B235" s="1" t="str">
        <f>адреса!$G$230</f>
        <v>кв.28</v>
      </c>
      <c r="C235" s="522">
        <f>адреса!$I$230</f>
        <v>50000028</v>
      </c>
      <c r="D235" s="6" t="str">
        <f>адреса!$K$230</f>
        <v>ФИО-5-28</v>
      </c>
      <c r="E235" s="6">
        <v>1932.21</v>
      </c>
      <c r="F235" s="6">
        <v>1767.02</v>
      </c>
      <c r="G235" s="6">
        <v>0</v>
      </c>
      <c r="H235" s="6">
        <v>0</v>
      </c>
      <c r="I235" s="6">
        <v>30.01</v>
      </c>
      <c r="J235" s="6">
        <v>0</v>
      </c>
      <c r="K235" s="6">
        <v>58.42</v>
      </c>
      <c r="L235" s="6"/>
      <c r="M235" s="6">
        <v>0</v>
      </c>
      <c r="N235" s="6">
        <v>50</v>
      </c>
      <c r="O235" s="6">
        <v>0</v>
      </c>
      <c r="P235" s="6">
        <v>0</v>
      </c>
      <c r="Q235" s="6">
        <v>0</v>
      </c>
      <c r="R235" s="6">
        <v>18.86</v>
      </c>
      <c r="S235" s="6">
        <v>96.01</v>
      </c>
      <c r="T235" s="6">
        <v>0</v>
      </c>
      <c r="U235" s="6"/>
      <c r="V235" s="6">
        <v>2020.32</v>
      </c>
      <c r="W235" s="6">
        <v>1932.21</v>
      </c>
      <c r="X235" s="6">
        <v>2020.32</v>
      </c>
      <c r="Y235" s="513">
        <f>IF(A235&lt;&gt;"",IF(A235=мар17!A235,0,1),IF(AND(B235=мар17!B235,C235=мар17!C235),0,1))</f>
        <v>0</v>
      </c>
      <c r="Z235" s="70" t="str">
        <f t="shared" si="32"/>
        <v>ул. Пятая д.5</v>
      </c>
      <c r="AA235" s="504">
        <f>IF($B235&lt;&gt;"",MAX(AA$7:AA234)+1,0)</f>
        <v>224</v>
      </c>
      <c r="AB235" s="502">
        <f t="shared" si="27"/>
        <v>235</v>
      </c>
      <c r="AC235" s="504">
        <f>1</f>
        <v>1</v>
      </c>
      <c r="AD235" s="103">
        <f t="shared" si="33"/>
        <v>1767.02</v>
      </c>
      <c r="AE235" s="103">
        <f t="shared" si="34"/>
        <v>203.3</v>
      </c>
      <c r="AF235" s="103">
        <f t="shared" si="35"/>
        <v>49.999999999999943</v>
      </c>
      <c r="AG235" s="3"/>
    </row>
    <row r="236" spans="2:33" ht="13.2" x14ac:dyDescent="0.25">
      <c r="B236" s="1" t="str">
        <f>адреса!$G$231</f>
        <v>кв.29</v>
      </c>
      <c r="C236" s="522">
        <f>адреса!$I$231</f>
        <v>50000029</v>
      </c>
      <c r="D236" s="6" t="str">
        <f>адреса!$K$231</f>
        <v>ФИО-5-29</v>
      </c>
      <c r="E236" s="6">
        <v>2251.13</v>
      </c>
      <c r="F236" s="6">
        <v>1747.43</v>
      </c>
      <c r="G236" s="6">
        <v>0</v>
      </c>
      <c r="H236" s="6">
        <v>0</v>
      </c>
      <c r="I236" s="6">
        <v>24.62</v>
      </c>
      <c r="J236" s="6">
        <v>0</v>
      </c>
      <c r="K236" s="6">
        <v>94.57</v>
      </c>
      <c r="L236" s="6"/>
      <c r="M236" s="6">
        <v>0</v>
      </c>
      <c r="N236" s="6">
        <v>50</v>
      </c>
      <c r="O236" s="6">
        <v>0</v>
      </c>
      <c r="P236" s="6">
        <v>0</v>
      </c>
      <c r="Q236" s="6">
        <v>0</v>
      </c>
      <c r="R236" s="6">
        <v>54.48</v>
      </c>
      <c r="S236" s="6">
        <v>277.37</v>
      </c>
      <c r="T236" s="6">
        <v>0</v>
      </c>
      <c r="U236" s="6"/>
      <c r="V236" s="6">
        <v>2248.4699999999998</v>
      </c>
      <c r="W236" s="6">
        <v>0</v>
      </c>
      <c r="X236" s="6">
        <v>4499.6000000000004</v>
      </c>
      <c r="Y236" s="513">
        <f>IF(A236&lt;&gt;"",IF(A236=мар17!A236,0,1),IF(AND(B236=мар17!B236,C236=мар17!C236),0,1))</f>
        <v>0</v>
      </c>
      <c r="Z236" s="70" t="str">
        <f t="shared" si="32"/>
        <v>ул. Пятая д.5</v>
      </c>
      <c r="AA236" s="504">
        <f>IF($B236&lt;&gt;"",MAX(AA$7:AA235)+1,0)</f>
        <v>225</v>
      </c>
      <c r="AB236" s="502">
        <f t="shared" si="27"/>
        <v>236</v>
      </c>
      <c r="AC236" s="504">
        <f>1</f>
        <v>1</v>
      </c>
      <c r="AD236" s="103">
        <f t="shared" si="33"/>
        <v>1747.43</v>
      </c>
      <c r="AE236" s="103">
        <f t="shared" si="34"/>
        <v>451.03999999999996</v>
      </c>
      <c r="AF236" s="103">
        <f t="shared" si="35"/>
        <v>49.999999999999773</v>
      </c>
      <c r="AG236" s="3"/>
    </row>
    <row r="237" spans="2:33" ht="13.2" x14ac:dyDescent="0.25">
      <c r="B237" s="1" t="str">
        <f>адреса!$G$232</f>
        <v>кв.30</v>
      </c>
      <c r="C237" s="522">
        <f>адреса!$I$232</f>
        <v>50000030</v>
      </c>
      <c r="D237" s="6" t="str">
        <f>адреса!$K$232</f>
        <v>ФИО-5-30</v>
      </c>
      <c r="E237" s="6">
        <v>14982.92</v>
      </c>
      <c r="F237" s="6">
        <v>4219.6899999999996</v>
      </c>
      <c r="G237" s="6">
        <v>0</v>
      </c>
      <c r="H237" s="6">
        <v>0</v>
      </c>
      <c r="I237" s="6">
        <v>388.51</v>
      </c>
      <c r="J237" s="6">
        <v>-1384.86</v>
      </c>
      <c r="K237" s="6">
        <v>492.26</v>
      </c>
      <c r="L237" s="6"/>
      <c r="M237" s="6">
        <v>0</v>
      </c>
      <c r="N237" s="6">
        <v>50</v>
      </c>
      <c r="O237" s="6">
        <v>0</v>
      </c>
      <c r="P237" s="6">
        <v>0</v>
      </c>
      <c r="Q237" s="6">
        <v>0</v>
      </c>
      <c r="R237" s="6">
        <v>246.23</v>
      </c>
      <c r="S237" s="6">
        <v>1253.6099999999999</v>
      </c>
      <c r="T237" s="6">
        <v>0</v>
      </c>
      <c r="U237" s="6"/>
      <c r="V237" s="6">
        <v>5265.44</v>
      </c>
      <c r="W237" s="6">
        <v>10000</v>
      </c>
      <c r="X237" s="6">
        <v>10248.36</v>
      </c>
      <c r="Y237" s="513">
        <f>IF(A237&lt;&gt;"",IF(A237=мар17!A237,0,1),IF(AND(B237=мар17!B237,C237=мар17!C237),0,1))</f>
        <v>0</v>
      </c>
      <c r="Z237" s="70" t="str">
        <f t="shared" si="32"/>
        <v>ул. Пятая д.5</v>
      </c>
      <c r="AA237" s="504">
        <f>IF($B237&lt;&gt;"",MAX(AA$7:AA236)+1,0)</f>
        <v>226</v>
      </c>
      <c r="AB237" s="502">
        <f t="shared" si="27"/>
        <v>237</v>
      </c>
      <c r="AC237" s="504">
        <f>1</f>
        <v>1</v>
      </c>
      <c r="AD237" s="103">
        <f t="shared" si="33"/>
        <v>4219.6899999999996</v>
      </c>
      <c r="AE237" s="103">
        <f t="shared" si="34"/>
        <v>995.75</v>
      </c>
      <c r="AF237" s="103">
        <f t="shared" si="35"/>
        <v>50</v>
      </c>
      <c r="AG237" s="3"/>
    </row>
    <row r="238" spans="2:33" ht="13.2" x14ac:dyDescent="0.25">
      <c r="B238" s="1" t="str">
        <f>адреса!$G$233</f>
        <v>кв.31</v>
      </c>
      <c r="C238" s="522">
        <f>адреса!$I$233</f>
        <v>50000031</v>
      </c>
      <c r="D238" s="6" t="str">
        <f>адреса!$K$233</f>
        <v>ФИО-5-31</v>
      </c>
      <c r="E238" s="6">
        <v>81659.25</v>
      </c>
      <c r="F238" s="6">
        <v>2781.78</v>
      </c>
      <c r="G238" s="6">
        <v>0</v>
      </c>
      <c r="H238" s="6">
        <v>0</v>
      </c>
      <c r="I238" s="6">
        <v>1071.1199999999999</v>
      </c>
      <c r="J238" s="6">
        <v>2071.34</v>
      </c>
      <c r="K238" s="6">
        <v>2204.3000000000002</v>
      </c>
      <c r="L238" s="6"/>
      <c r="M238" s="6">
        <v>0</v>
      </c>
      <c r="N238" s="6">
        <v>50</v>
      </c>
      <c r="O238" s="6">
        <v>0</v>
      </c>
      <c r="P238" s="6">
        <v>0</v>
      </c>
      <c r="Q238" s="6">
        <v>0</v>
      </c>
      <c r="R238" s="6">
        <v>440.31</v>
      </c>
      <c r="S238" s="6">
        <v>2241.7399999999998</v>
      </c>
      <c r="T238" s="6">
        <v>0</v>
      </c>
      <c r="U238" s="6"/>
      <c r="V238" s="6">
        <v>10860.59</v>
      </c>
      <c r="W238" s="6">
        <v>0</v>
      </c>
      <c r="X238" s="6">
        <v>92519.84</v>
      </c>
      <c r="Y238" s="513">
        <f>IF(A238&lt;&gt;"",IF(A238=мар17!A238,0,1),IF(AND(B238=мар17!B238,C238=мар17!C238),0,1))</f>
        <v>0</v>
      </c>
      <c r="Z238" s="70" t="str">
        <f t="shared" si="32"/>
        <v>ул. Пятая д.5</v>
      </c>
      <c r="AA238" s="504">
        <f>IF($B238&lt;&gt;"",MAX(AA$7:AA237)+1,0)</f>
        <v>227</v>
      </c>
      <c r="AB238" s="502">
        <f t="shared" si="27"/>
        <v>238</v>
      </c>
      <c r="AC238" s="504">
        <f>1</f>
        <v>1</v>
      </c>
      <c r="AD238" s="103">
        <f t="shared" si="33"/>
        <v>2781.78</v>
      </c>
      <c r="AE238" s="103">
        <f t="shared" si="34"/>
        <v>8028.81</v>
      </c>
      <c r="AF238" s="103">
        <f t="shared" si="35"/>
        <v>49.999999999999091</v>
      </c>
      <c r="AG238" s="3"/>
    </row>
    <row r="239" spans="2:33" ht="13.2" x14ac:dyDescent="0.25">
      <c r="B239" s="1" t="str">
        <f>адреса!$G$234</f>
        <v>кв.32</v>
      </c>
      <c r="C239" s="522">
        <f>адреса!$I$234</f>
        <v>50000032</v>
      </c>
      <c r="D239" s="6" t="str">
        <f>адреса!$K$234</f>
        <v>ФИО-5-32</v>
      </c>
      <c r="E239" s="6">
        <v>2077.16</v>
      </c>
      <c r="F239" s="6">
        <v>1767.02</v>
      </c>
      <c r="G239" s="6">
        <v>0</v>
      </c>
      <c r="H239" s="6">
        <v>0</v>
      </c>
      <c r="I239" s="6">
        <v>692.81</v>
      </c>
      <c r="J239" s="6">
        <v>0</v>
      </c>
      <c r="K239" s="6">
        <v>1133.8900000000001</v>
      </c>
      <c r="L239" s="6"/>
      <c r="M239" s="6">
        <v>0</v>
      </c>
      <c r="N239" s="6">
        <v>50</v>
      </c>
      <c r="O239" s="6">
        <v>0</v>
      </c>
      <c r="P239" s="6">
        <v>0</v>
      </c>
      <c r="Q239" s="6">
        <v>0</v>
      </c>
      <c r="R239" s="6">
        <v>255.63</v>
      </c>
      <c r="S239" s="6">
        <v>1301.49</v>
      </c>
      <c r="T239" s="6">
        <v>0</v>
      </c>
      <c r="U239" s="6"/>
      <c r="V239" s="6">
        <v>5200.84</v>
      </c>
      <c r="W239" s="6">
        <v>2100</v>
      </c>
      <c r="X239" s="6">
        <v>5178</v>
      </c>
      <c r="Y239" s="513">
        <f>IF(A239&lt;&gt;"",IF(A239=мар17!A239,0,1),IF(AND(B239=мар17!B239,C239=мар17!C239),0,1))</f>
        <v>0</v>
      </c>
      <c r="Z239" s="70" t="str">
        <f t="shared" si="32"/>
        <v>ул. Пятая д.5</v>
      </c>
      <c r="AA239" s="504">
        <f>IF($B239&lt;&gt;"",MAX(AA$7:AA238)+1,0)</f>
        <v>228</v>
      </c>
      <c r="AB239" s="502">
        <f t="shared" si="27"/>
        <v>239</v>
      </c>
      <c r="AC239" s="504">
        <f>1</f>
        <v>1</v>
      </c>
      <c r="AD239" s="103">
        <f t="shared" si="33"/>
        <v>1767.02</v>
      </c>
      <c r="AE239" s="103">
        <f t="shared" si="34"/>
        <v>3383.8199999999997</v>
      </c>
      <c r="AF239" s="103">
        <f t="shared" si="35"/>
        <v>50.000000000000455</v>
      </c>
      <c r="AG239" s="3"/>
    </row>
    <row r="240" spans="2:33" ht="13.2" x14ac:dyDescent="0.25">
      <c r="B240" s="1" t="str">
        <f>адреса!$G$235</f>
        <v>кв.33</v>
      </c>
      <c r="C240" s="522">
        <f>адреса!$I$235</f>
        <v>50000033</v>
      </c>
      <c r="D240" s="6" t="str">
        <f>адреса!$K$235</f>
        <v>ФИО-5-33</v>
      </c>
      <c r="E240" s="6">
        <v>2595.46</v>
      </c>
      <c r="F240" s="6">
        <v>1747.43</v>
      </c>
      <c r="G240" s="6">
        <v>0</v>
      </c>
      <c r="H240" s="6">
        <v>0</v>
      </c>
      <c r="I240" s="6">
        <v>121.09</v>
      </c>
      <c r="J240" s="6">
        <v>0</v>
      </c>
      <c r="K240" s="6">
        <v>250.04</v>
      </c>
      <c r="L240" s="6"/>
      <c r="M240" s="6">
        <v>0</v>
      </c>
      <c r="N240" s="6">
        <v>50</v>
      </c>
      <c r="O240" s="6">
        <v>0</v>
      </c>
      <c r="P240" s="6">
        <v>0</v>
      </c>
      <c r="Q240" s="6">
        <v>0</v>
      </c>
      <c r="R240" s="6">
        <v>88.06</v>
      </c>
      <c r="S240" s="6">
        <v>448.35</v>
      </c>
      <c r="T240" s="6">
        <v>0</v>
      </c>
      <c r="U240" s="6"/>
      <c r="V240" s="6">
        <v>2704.97</v>
      </c>
      <c r="W240" s="6">
        <v>0</v>
      </c>
      <c r="X240" s="6">
        <v>5300.43</v>
      </c>
      <c r="Y240" s="513">
        <f>IF(A240&lt;&gt;"",IF(A240=мар17!A240,0,1),IF(AND(B240=мар17!B240,C240=мар17!C240),0,1))</f>
        <v>0</v>
      </c>
      <c r="Z240" s="70" t="str">
        <f t="shared" si="32"/>
        <v>ул. Пятая д.5</v>
      </c>
      <c r="AA240" s="504">
        <f>IF($B240&lt;&gt;"",MAX(AA$7:AA239)+1,0)</f>
        <v>229</v>
      </c>
      <c r="AB240" s="502">
        <f t="shared" si="27"/>
        <v>240</v>
      </c>
      <c r="AC240" s="504">
        <f>1</f>
        <v>1</v>
      </c>
      <c r="AD240" s="103">
        <f t="shared" si="33"/>
        <v>1747.43</v>
      </c>
      <c r="AE240" s="103">
        <f t="shared" si="34"/>
        <v>907.54</v>
      </c>
      <c r="AF240" s="103">
        <f t="shared" si="35"/>
        <v>49.999999999999773</v>
      </c>
      <c r="AG240" s="3"/>
    </row>
    <row r="241" spans="2:33" ht="13.2" x14ac:dyDescent="0.25">
      <c r="B241" s="1" t="str">
        <f>адреса!$G$236</f>
        <v>кв.34</v>
      </c>
      <c r="C241" s="522">
        <f>адреса!$I$236</f>
        <v>50000034</v>
      </c>
      <c r="D241" s="6" t="str">
        <f>адреса!$K$236</f>
        <v>ФИО-5-34</v>
      </c>
      <c r="E241" s="6">
        <v>-2.21</v>
      </c>
      <c r="F241" s="6">
        <v>4219.6899999999996</v>
      </c>
      <c r="G241" s="6">
        <v>0</v>
      </c>
      <c r="H241" s="6">
        <v>0</v>
      </c>
      <c r="I241" s="6">
        <v>241.4</v>
      </c>
      <c r="J241" s="6">
        <v>0</v>
      </c>
      <c r="K241" s="6">
        <v>432.9</v>
      </c>
      <c r="L241" s="6"/>
      <c r="M241" s="6">
        <v>0</v>
      </c>
      <c r="N241" s="6">
        <v>50</v>
      </c>
      <c r="O241" s="6">
        <v>0</v>
      </c>
      <c r="P241" s="6">
        <v>0</v>
      </c>
      <c r="Q241" s="6">
        <v>0</v>
      </c>
      <c r="R241" s="6">
        <v>120.7</v>
      </c>
      <c r="S241" s="6">
        <v>614.51</v>
      </c>
      <c r="T241" s="6">
        <v>0</v>
      </c>
      <c r="U241" s="6"/>
      <c r="V241" s="6">
        <v>5679.2</v>
      </c>
      <c r="W241" s="6">
        <v>0</v>
      </c>
      <c r="X241" s="6">
        <v>5676.99</v>
      </c>
      <c r="Y241" s="513">
        <f>IF(A241&lt;&gt;"",IF(A241=мар17!A241,0,1),IF(AND(B241=мар17!B241,C241=мар17!C241),0,1))</f>
        <v>0</v>
      </c>
      <c r="Z241" s="70" t="str">
        <f t="shared" si="32"/>
        <v>ул. Пятая д.5</v>
      </c>
      <c r="AA241" s="504">
        <f>IF($B241&lt;&gt;"",MAX(AA$7:AA240)+1,0)</f>
        <v>230</v>
      </c>
      <c r="AB241" s="502">
        <f t="shared" si="27"/>
        <v>241</v>
      </c>
      <c r="AC241" s="504">
        <f>1</f>
        <v>1</v>
      </c>
      <c r="AD241" s="103">
        <f t="shared" si="33"/>
        <v>4219.6899999999996</v>
      </c>
      <c r="AE241" s="103">
        <f t="shared" si="34"/>
        <v>1409.51</v>
      </c>
      <c r="AF241" s="103">
        <f t="shared" si="35"/>
        <v>50.000000000000227</v>
      </c>
      <c r="AG241" s="3"/>
    </row>
    <row r="242" spans="2:33" ht="13.2" x14ac:dyDescent="0.25">
      <c r="B242" s="1" t="str">
        <f>адреса!$G$237</f>
        <v>кв.35</v>
      </c>
      <c r="C242" s="522">
        <f>адреса!$I$237</f>
        <v>50000035</v>
      </c>
      <c r="D242" s="6" t="str">
        <f>адреса!$K$237</f>
        <v>ФИО-5-35</v>
      </c>
      <c r="E242" s="6">
        <v>-142.15</v>
      </c>
      <c r="F242" s="6">
        <v>2766.11</v>
      </c>
      <c r="G242" s="6">
        <v>0</v>
      </c>
      <c r="H242" s="6">
        <v>0</v>
      </c>
      <c r="I242" s="6">
        <v>121.09</v>
      </c>
      <c r="J242" s="6">
        <v>0</v>
      </c>
      <c r="K242" s="6">
        <v>250.04</v>
      </c>
      <c r="L242" s="6"/>
      <c r="M242" s="6">
        <v>0</v>
      </c>
      <c r="N242" s="6">
        <v>50</v>
      </c>
      <c r="O242" s="6">
        <v>0</v>
      </c>
      <c r="P242" s="6">
        <v>0</v>
      </c>
      <c r="Q242" s="6">
        <v>0</v>
      </c>
      <c r="R242" s="6">
        <v>88.06</v>
      </c>
      <c r="S242" s="6">
        <v>448.35</v>
      </c>
      <c r="T242" s="6">
        <v>0</v>
      </c>
      <c r="U242" s="6"/>
      <c r="V242" s="6">
        <v>3723.65</v>
      </c>
      <c r="W242" s="6">
        <v>0</v>
      </c>
      <c r="X242" s="6">
        <v>3581.5</v>
      </c>
      <c r="Y242" s="513">
        <f>IF(A242&lt;&gt;"",IF(A242=мар17!A242,0,1),IF(AND(B242=мар17!B242,C242=мар17!C242),0,1))</f>
        <v>0</v>
      </c>
      <c r="Z242" s="70" t="str">
        <f t="shared" si="32"/>
        <v>ул. Пятая д.5</v>
      </c>
      <c r="AA242" s="504">
        <f>IF($B242&lt;&gt;"",MAX(AA$7:AA241)+1,0)</f>
        <v>231</v>
      </c>
      <c r="AB242" s="502">
        <f t="shared" si="27"/>
        <v>242</v>
      </c>
      <c r="AC242" s="504">
        <f>1</f>
        <v>1</v>
      </c>
      <c r="AD242" s="103">
        <f t="shared" si="33"/>
        <v>2766.11</v>
      </c>
      <c r="AE242" s="103">
        <f t="shared" si="34"/>
        <v>907.54</v>
      </c>
      <c r="AF242" s="103">
        <f t="shared" si="35"/>
        <v>50</v>
      </c>
      <c r="AG242" s="3"/>
    </row>
    <row r="243" spans="2:33" ht="13.2" x14ac:dyDescent="0.25">
      <c r="B243" s="1" t="str">
        <f>адреса!$G$238</f>
        <v>кв.36</v>
      </c>
      <c r="C243" s="522">
        <f>адреса!$I$238</f>
        <v>50000036</v>
      </c>
      <c r="D243" s="6" t="str">
        <f>адреса!$K$238</f>
        <v>ФИО-5-36</v>
      </c>
      <c r="E243" s="6">
        <v>5789.65</v>
      </c>
      <c r="F243" s="6">
        <v>1770.94</v>
      </c>
      <c r="G243" s="6">
        <v>0</v>
      </c>
      <c r="H243" s="6">
        <v>0</v>
      </c>
      <c r="I243" s="6">
        <v>44.38</v>
      </c>
      <c r="J243" s="6">
        <v>0</v>
      </c>
      <c r="K243" s="6">
        <v>82.49</v>
      </c>
      <c r="L243" s="6"/>
      <c r="M243" s="6">
        <v>0</v>
      </c>
      <c r="N243" s="6">
        <v>50</v>
      </c>
      <c r="O243" s="6">
        <v>0</v>
      </c>
      <c r="P243" s="6">
        <v>0</v>
      </c>
      <c r="Q243" s="6">
        <v>0</v>
      </c>
      <c r="R243" s="6">
        <v>24.62</v>
      </c>
      <c r="S243" s="6">
        <v>125.35</v>
      </c>
      <c r="T243" s="6">
        <v>0</v>
      </c>
      <c r="U243" s="6"/>
      <c r="V243" s="6">
        <v>2097.7800000000002</v>
      </c>
      <c r="W243" s="6">
        <v>0</v>
      </c>
      <c r="X243" s="6">
        <v>7887.43</v>
      </c>
      <c r="Y243" s="513">
        <f>IF(A243&lt;&gt;"",IF(A243=мар17!A243,0,1),IF(AND(B243=мар17!B243,C243=мар17!C243),0,1))</f>
        <v>0</v>
      </c>
      <c r="Z243" s="70" t="str">
        <f t="shared" si="32"/>
        <v>ул. Пятая д.5</v>
      </c>
      <c r="AA243" s="504">
        <f>IF($B243&lt;&gt;"",MAX(AA$7:AA242)+1,0)</f>
        <v>232</v>
      </c>
      <c r="AB243" s="502">
        <f t="shared" si="27"/>
        <v>243</v>
      </c>
      <c r="AC243" s="504">
        <f>1</f>
        <v>1</v>
      </c>
      <c r="AD243" s="103">
        <f t="shared" si="33"/>
        <v>1770.94</v>
      </c>
      <c r="AE243" s="103">
        <f t="shared" si="34"/>
        <v>276.84000000000003</v>
      </c>
      <c r="AF243" s="103">
        <f t="shared" si="35"/>
        <v>50.000000000000114</v>
      </c>
      <c r="AG243" s="3"/>
    </row>
    <row r="244" spans="2:33" ht="13.2" x14ac:dyDescent="0.25">
      <c r="B244" s="1" t="str">
        <f>адреса!$G$239</f>
        <v>кв.37</v>
      </c>
      <c r="C244" s="522">
        <f>адреса!$I$239</f>
        <v>50000037</v>
      </c>
      <c r="D244" s="6" t="str">
        <f>адреса!$K$239</f>
        <v>ФИО-5-37</v>
      </c>
      <c r="E244" s="6">
        <v>2465.41</v>
      </c>
      <c r="F244" s="6">
        <v>1743.51</v>
      </c>
      <c r="G244" s="6">
        <v>0</v>
      </c>
      <c r="H244" s="6">
        <v>0</v>
      </c>
      <c r="I244" s="6">
        <v>168.98</v>
      </c>
      <c r="J244" s="6">
        <v>0</v>
      </c>
      <c r="K244" s="6">
        <v>202.02</v>
      </c>
      <c r="L244" s="6"/>
      <c r="M244" s="6">
        <v>0</v>
      </c>
      <c r="N244" s="6">
        <v>50</v>
      </c>
      <c r="O244" s="6">
        <v>0</v>
      </c>
      <c r="P244" s="6">
        <v>0</v>
      </c>
      <c r="Q244" s="6">
        <v>0</v>
      </c>
      <c r="R244" s="6">
        <v>0</v>
      </c>
      <c r="S244" s="6">
        <v>0</v>
      </c>
      <c r="T244" s="6">
        <v>0</v>
      </c>
      <c r="U244" s="6"/>
      <c r="V244" s="6">
        <v>2164.5100000000002</v>
      </c>
      <c r="W244" s="6">
        <v>4629.92</v>
      </c>
      <c r="X244" s="6">
        <v>0</v>
      </c>
      <c r="Y244" s="513">
        <f>IF(A244&lt;&gt;"",IF(A244=мар17!A244,0,1),IF(AND(B244=мар17!B244,C244=мар17!C244),0,1))</f>
        <v>0</v>
      </c>
      <c r="Z244" s="70" t="str">
        <f t="shared" si="32"/>
        <v>ул. Пятая д.5</v>
      </c>
      <c r="AA244" s="504">
        <f>IF($B244&lt;&gt;"",MAX(AA$7:AA243)+1,0)</f>
        <v>233</v>
      </c>
      <c r="AB244" s="502">
        <f t="shared" si="27"/>
        <v>244</v>
      </c>
      <c r="AC244" s="504">
        <f>1</f>
        <v>1</v>
      </c>
      <c r="AD244" s="103">
        <f t="shared" si="33"/>
        <v>1743.51</v>
      </c>
      <c r="AE244" s="103">
        <f t="shared" si="34"/>
        <v>371</v>
      </c>
      <c r="AF244" s="103">
        <f t="shared" si="35"/>
        <v>50.000000000000227</v>
      </c>
      <c r="AG244" s="3"/>
    </row>
    <row r="245" spans="2:33" ht="13.2" x14ac:dyDescent="0.25">
      <c r="B245" s="1" t="str">
        <f>адреса!$G$240</f>
        <v>кв.38</v>
      </c>
      <c r="C245" s="522">
        <f>адреса!$I$240</f>
        <v>50000038</v>
      </c>
      <c r="D245" s="6" t="str">
        <f>адреса!$K$240</f>
        <v>ФИО-5-38</v>
      </c>
      <c r="E245" s="6">
        <v>15454.43</v>
      </c>
      <c r="F245" s="6">
        <v>4219.6899999999996</v>
      </c>
      <c r="G245" s="6">
        <v>0</v>
      </c>
      <c r="H245" s="6">
        <v>0</v>
      </c>
      <c r="I245" s="6">
        <v>209.83</v>
      </c>
      <c r="J245" s="6">
        <v>0</v>
      </c>
      <c r="K245" s="6">
        <v>450.55</v>
      </c>
      <c r="L245" s="6"/>
      <c r="M245" s="6">
        <v>0</v>
      </c>
      <c r="N245" s="6">
        <v>50</v>
      </c>
      <c r="O245" s="6">
        <v>0</v>
      </c>
      <c r="P245" s="6">
        <v>0</v>
      </c>
      <c r="Q245" s="6">
        <v>0</v>
      </c>
      <c r="R245" s="6">
        <v>167.03</v>
      </c>
      <c r="S245" s="6">
        <v>850.39</v>
      </c>
      <c r="T245" s="6">
        <v>0</v>
      </c>
      <c r="U245" s="6"/>
      <c r="V245" s="6">
        <v>5947.49</v>
      </c>
      <c r="W245" s="6">
        <v>7068.69</v>
      </c>
      <c r="X245" s="6">
        <v>14333.23</v>
      </c>
      <c r="Y245" s="513">
        <f>IF(A245&lt;&gt;"",IF(A245=мар17!A245,0,1),IF(AND(B245=мар17!B245,C245=мар17!C245),0,1))</f>
        <v>0</v>
      </c>
      <c r="Z245" s="70" t="str">
        <f t="shared" si="32"/>
        <v>ул. Пятая д.5</v>
      </c>
      <c r="AA245" s="504">
        <f>IF($B245&lt;&gt;"",MAX(AA$7:AA244)+1,0)</f>
        <v>234</v>
      </c>
      <c r="AB245" s="502">
        <f t="shared" si="27"/>
        <v>245</v>
      </c>
      <c r="AC245" s="504">
        <f>1</f>
        <v>1</v>
      </c>
      <c r="AD245" s="103">
        <f t="shared" si="33"/>
        <v>4219.6899999999996</v>
      </c>
      <c r="AE245" s="103">
        <f t="shared" si="34"/>
        <v>1677.8</v>
      </c>
      <c r="AF245" s="103">
        <f t="shared" si="35"/>
        <v>50.000000000000227</v>
      </c>
      <c r="AG245" s="3"/>
    </row>
    <row r="246" spans="2:33" ht="13.2" x14ac:dyDescent="0.25">
      <c r="B246" s="1" t="str">
        <f>адреса!$G$241</f>
        <v>кв.39</v>
      </c>
      <c r="C246" s="522">
        <f>адреса!$I$241</f>
        <v>50000039</v>
      </c>
      <c r="D246" s="6" t="str">
        <f>адреса!$K$241</f>
        <v>ФИО-5-39</v>
      </c>
      <c r="E246" s="6">
        <v>27057.75</v>
      </c>
      <c r="F246" s="6">
        <v>2766.11</v>
      </c>
      <c r="G246" s="6">
        <v>0</v>
      </c>
      <c r="H246" s="6">
        <v>0</v>
      </c>
      <c r="I246" s="6">
        <v>121.09</v>
      </c>
      <c r="J246" s="6">
        <v>0</v>
      </c>
      <c r="K246" s="6">
        <v>250.04</v>
      </c>
      <c r="L246" s="6"/>
      <c r="M246" s="6">
        <v>0</v>
      </c>
      <c r="N246" s="6">
        <v>50</v>
      </c>
      <c r="O246" s="6">
        <v>0</v>
      </c>
      <c r="P246" s="6">
        <v>0</v>
      </c>
      <c r="Q246" s="6">
        <v>0</v>
      </c>
      <c r="R246" s="6">
        <v>88.06</v>
      </c>
      <c r="S246" s="6">
        <v>448.35</v>
      </c>
      <c r="T246" s="6">
        <v>0</v>
      </c>
      <c r="U246" s="6"/>
      <c r="V246" s="6">
        <v>3723.65</v>
      </c>
      <c r="W246" s="6">
        <v>0</v>
      </c>
      <c r="X246" s="6">
        <v>30781.4</v>
      </c>
      <c r="Y246" s="513">
        <f>IF(A246&lt;&gt;"",IF(A246=мар17!A246,0,1),IF(AND(B246=мар17!B246,C246=мар17!C246),0,1))</f>
        <v>0</v>
      </c>
      <c r="Z246" s="70" t="str">
        <f t="shared" si="32"/>
        <v>ул. Пятая д.5</v>
      </c>
      <c r="AA246" s="504">
        <f>IF($B246&lt;&gt;"",MAX(AA$7:AA245)+1,0)</f>
        <v>235</v>
      </c>
      <c r="AB246" s="502">
        <f t="shared" si="27"/>
        <v>246</v>
      </c>
      <c r="AC246" s="504">
        <f>1</f>
        <v>1</v>
      </c>
      <c r="AD246" s="103">
        <f t="shared" si="33"/>
        <v>2766.11</v>
      </c>
      <c r="AE246" s="103">
        <f t="shared" si="34"/>
        <v>907.54</v>
      </c>
      <c r="AF246" s="103">
        <f t="shared" si="35"/>
        <v>50</v>
      </c>
      <c r="AG246" s="3"/>
    </row>
    <row r="247" spans="2:33" ht="13.2" x14ac:dyDescent="0.25">
      <c r="B247" s="1" t="str">
        <f>адреса!$G$242</f>
        <v>кв.40</v>
      </c>
      <c r="C247" s="522">
        <f>адреса!$I$242</f>
        <v>50000040</v>
      </c>
      <c r="D247" s="6" t="str">
        <f>адреса!$K$242</f>
        <v>ФИО-5-40</v>
      </c>
      <c r="E247" s="6">
        <v>5379.89</v>
      </c>
      <c r="F247" s="6">
        <v>1770.94</v>
      </c>
      <c r="G247" s="6">
        <v>0</v>
      </c>
      <c r="H247" s="6">
        <v>0</v>
      </c>
      <c r="I247" s="6">
        <v>72.42</v>
      </c>
      <c r="J247" s="6">
        <v>0</v>
      </c>
      <c r="K247" s="6">
        <v>86.58</v>
      </c>
      <c r="L247" s="6"/>
      <c r="M247" s="6">
        <v>0</v>
      </c>
      <c r="N247" s="6">
        <v>50</v>
      </c>
      <c r="O247" s="6">
        <v>0</v>
      </c>
      <c r="P247" s="6">
        <v>0</v>
      </c>
      <c r="Q247" s="6">
        <v>0</v>
      </c>
      <c r="R247" s="6">
        <v>0</v>
      </c>
      <c r="S247" s="6">
        <v>0</v>
      </c>
      <c r="T247" s="6">
        <v>0</v>
      </c>
      <c r="U247" s="6"/>
      <c r="V247" s="6">
        <v>1979.94</v>
      </c>
      <c r="W247" s="6">
        <v>5379.89</v>
      </c>
      <c r="X247" s="6">
        <v>1979.94</v>
      </c>
      <c r="Y247" s="513">
        <f>IF(A247&lt;&gt;"",IF(A247=мар17!A247,0,1),IF(AND(B247=мар17!B247,C247=мар17!C247),0,1))</f>
        <v>0</v>
      </c>
      <c r="Z247" s="70" t="str">
        <f t="shared" si="32"/>
        <v>ул. Пятая д.5</v>
      </c>
      <c r="AA247" s="504">
        <f>IF($B247&lt;&gt;"",MAX(AA$7:AA246)+1,0)</f>
        <v>236</v>
      </c>
      <c r="AB247" s="502">
        <f t="shared" si="27"/>
        <v>247</v>
      </c>
      <c r="AC247" s="504">
        <f>1</f>
        <v>1</v>
      </c>
      <c r="AD247" s="103">
        <f t="shared" si="33"/>
        <v>1770.94</v>
      </c>
      <c r="AE247" s="103">
        <f t="shared" si="34"/>
        <v>159</v>
      </c>
      <c r="AF247" s="103">
        <f t="shared" si="35"/>
        <v>50</v>
      </c>
      <c r="AG247" s="3"/>
    </row>
    <row r="248" spans="2:33" ht="13.2" x14ac:dyDescent="0.25">
      <c r="B248" s="1" t="str">
        <f>адреса!$G$243</f>
        <v>кв.41</v>
      </c>
      <c r="C248" s="522">
        <f>адреса!$I$243</f>
        <v>50000041</v>
      </c>
      <c r="D248" s="6" t="str">
        <f>адреса!$K$243</f>
        <v>ФИО-5-41</v>
      </c>
      <c r="E248" s="6">
        <v>11179.05</v>
      </c>
      <c r="F248" s="6">
        <v>1743.51</v>
      </c>
      <c r="G248" s="6">
        <v>0</v>
      </c>
      <c r="H248" s="6">
        <v>0</v>
      </c>
      <c r="I248" s="6">
        <v>372.52</v>
      </c>
      <c r="J248" s="6">
        <v>0</v>
      </c>
      <c r="K248" s="6">
        <v>647.29</v>
      </c>
      <c r="L248" s="6"/>
      <c r="M248" s="6">
        <v>0</v>
      </c>
      <c r="N248" s="6">
        <v>50</v>
      </c>
      <c r="O248" s="6">
        <v>0</v>
      </c>
      <c r="P248" s="6">
        <v>0</v>
      </c>
      <c r="Q248" s="6">
        <v>0</v>
      </c>
      <c r="R248" s="6">
        <v>168.9</v>
      </c>
      <c r="S248" s="6">
        <v>859.91</v>
      </c>
      <c r="T248" s="6">
        <v>0</v>
      </c>
      <c r="U248" s="6"/>
      <c r="V248" s="6">
        <v>3842.13</v>
      </c>
      <c r="W248" s="6">
        <v>11179.05</v>
      </c>
      <c r="X248" s="6">
        <v>3842.13</v>
      </c>
      <c r="Y248" s="513">
        <f>IF(A248&lt;&gt;"",IF(A248=мар17!A248,0,1),IF(AND(B248=мар17!B248,C248=мар17!C248),0,1))</f>
        <v>0</v>
      </c>
      <c r="Z248" s="70" t="str">
        <f t="shared" si="32"/>
        <v>ул. Пятая д.5</v>
      </c>
      <c r="AA248" s="504">
        <f>IF($B248&lt;&gt;"",MAX(AA$7:AA247)+1,0)</f>
        <v>237</v>
      </c>
      <c r="AB248" s="502">
        <f t="shared" si="27"/>
        <v>248</v>
      </c>
      <c r="AC248" s="504">
        <f>1</f>
        <v>1</v>
      </c>
      <c r="AD248" s="103">
        <f t="shared" si="33"/>
        <v>1743.51</v>
      </c>
      <c r="AE248" s="103">
        <f t="shared" si="34"/>
        <v>2048.62</v>
      </c>
      <c r="AF248" s="103">
        <f t="shared" si="35"/>
        <v>50</v>
      </c>
      <c r="AG248" s="3"/>
    </row>
    <row r="249" spans="2:33" ht="13.2" x14ac:dyDescent="0.25">
      <c r="B249" s="1" t="str">
        <f>адреса!$G$244</f>
        <v>кв.42</v>
      </c>
      <c r="C249" s="522">
        <f>адреса!$I$244</f>
        <v>50000042</v>
      </c>
      <c r="D249" s="6" t="str">
        <f>адреса!$K$244</f>
        <v>ФИО-5-42</v>
      </c>
      <c r="E249" s="6">
        <v>35152.33</v>
      </c>
      <c r="F249" s="6">
        <v>4219.6899999999996</v>
      </c>
      <c r="G249" s="6">
        <v>0</v>
      </c>
      <c r="H249" s="6">
        <v>0</v>
      </c>
      <c r="I249" s="6">
        <v>121.09</v>
      </c>
      <c r="J249" s="6">
        <v>0</v>
      </c>
      <c r="K249" s="6">
        <v>250.04</v>
      </c>
      <c r="L249" s="6"/>
      <c r="M249" s="6">
        <v>0</v>
      </c>
      <c r="N249" s="6">
        <v>50</v>
      </c>
      <c r="O249" s="6">
        <v>0</v>
      </c>
      <c r="P249" s="6">
        <v>0</v>
      </c>
      <c r="Q249" s="6">
        <v>0</v>
      </c>
      <c r="R249" s="6">
        <v>88.06</v>
      </c>
      <c r="S249" s="6">
        <v>448.35</v>
      </c>
      <c r="T249" s="6">
        <v>0</v>
      </c>
      <c r="U249" s="6"/>
      <c r="V249" s="6">
        <v>5177.2299999999996</v>
      </c>
      <c r="W249" s="6">
        <v>0</v>
      </c>
      <c r="X249" s="6">
        <v>40329.56</v>
      </c>
      <c r="Y249" s="513">
        <f>IF(A249&lt;&gt;"",IF(A249=мар17!A249,0,1),IF(AND(B249=мар17!B249,C249=мар17!C249),0,1))</f>
        <v>0</v>
      </c>
      <c r="Z249" s="70" t="str">
        <f t="shared" si="32"/>
        <v>ул. Пятая д.5</v>
      </c>
      <c r="AA249" s="504">
        <f>IF($B249&lt;&gt;"",MAX(AA$7:AA248)+1,0)</f>
        <v>238</v>
      </c>
      <c r="AB249" s="502">
        <f t="shared" si="27"/>
        <v>249</v>
      </c>
      <c r="AC249" s="504">
        <f>1</f>
        <v>1</v>
      </c>
      <c r="AD249" s="103">
        <f t="shared" si="33"/>
        <v>4219.6899999999996</v>
      </c>
      <c r="AE249" s="103">
        <f t="shared" si="34"/>
        <v>907.54</v>
      </c>
      <c r="AF249" s="103">
        <f t="shared" si="35"/>
        <v>50</v>
      </c>
      <c r="AG249" s="3"/>
    </row>
    <row r="250" spans="2:33" ht="13.2" x14ac:dyDescent="0.25">
      <c r="B250" s="1" t="str">
        <f>адреса!$G$245</f>
        <v>кв.43</v>
      </c>
      <c r="C250" s="522">
        <f>адреса!$I$245</f>
        <v>50000043</v>
      </c>
      <c r="D250" s="6" t="str">
        <f>адреса!$K$245</f>
        <v>ФИО-5-43</v>
      </c>
      <c r="E250" s="6">
        <v>47717.7</v>
      </c>
      <c r="F250" s="6">
        <v>2766.11</v>
      </c>
      <c r="G250" s="6">
        <v>0</v>
      </c>
      <c r="H250" s="6">
        <v>0</v>
      </c>
      <c r="I250" s="6">
        <v>0</v>
      </c>
      <c r="J250" s="6">
        <v>0</v>
      </c>
      <c r="K250" s="6">
        <v>0</v>
      </c>
      <c r="L250" s="6"/>
      <c r="M250" s="6">
        <v>0</v>
      </c>
      <c r="N250" s="6">
        <v>50</v>
      </c>
      <c r="O250" s="6">
        <v>0</v>
      </c>
      <c r="P250" s="6">
        <v>0</v>
      </c>
      <c r="Q250" s="6">
        <v>0</v>
      </c>
      <c r="R250" s="6">
        <v>0</v>
      </c>
      <c r="S250" s="6">
        <v>0</v>
      </c>
      <c r="T250" s="6">
        <v>0</v>
      </c>
      <c r="U250" s="6"/>
      <c r="V250" s="6">
        <v>2816.11</v>
      </c>
      <c r="W250" s="6">
        <v>10000</v>
      </c>
      <c r="X250" s="6">
        <v>40533.81</v>
      </c>
      <c r="Y250" s="513">
        <f>IF(A250&lt;&gt;"",IF(A250=мар17!A250,0,1),IF(AND(B250=мар17!B250,C250=мар17!C250),0,1))</f>
        <v>0</v>
      </c>
      <c r="Z250" s="70" t="str">
        <f t="shared" si="32"/>
        <v>ул. Пятая д.5</v>
      </c>
      <c r="AA250" s="504">
        <f>IF($B250&lt;&gt;"",MAX(AA$7:AA249)+1,0)</f>
        <v>239</v>
      </c>
      <c r="AB250" s="502">
        <f t="shared" si="27"/>
        <v>250</v>
      </c>
      <c r="AC250" s="504">
        <f>1</f>
        <v>1</v>
      </c>
      <c r="AD250" s="103">
        <f t="shared" si="33"/>
        <v>2766.11</v>
      </c>
      <c r="AE250" s="103">
        <f t="shared" si="34"/>
        <v>0</v>
      </c>
      <c r="AF250" s="103">
        <f t="shared" si="35"/>
        <v>50</v>
      </c>
      <c r="AG250" s="3"/>
    </row>
    <row r="251" spans="2:33" ht="13.2" x14ac:dyDescent="0.25">
      <c r="B251" s="1" t="str">
        <f>адреса!$G$246</f>
        <v>кв.44</v>
      </c>
      <c r="C251" s="522">
        <f>адреса!$I$246</f>
        <v>50000044</v>
      </c>
      <c r="D251" s="6" t="str">
        <f>адреса!$K$246</f>
        <v>ФИО-5-44</v>
      </c>
      <c r="E251" s="6">
        <v>27064.21</v>
      </c>
      <c r="F251" s="6">
        <v>1770.94</v>
      </c>
      <c r="G251" s="6">
        <v>0</v>
      </c>
      <c r="H251" s="6">
        <v>0</v>
      </c>
      <c r="I251" s="6">
        <v>121.09</v>
      </c>
      <c r="J251" s="6">
        <v>0</v>
      </c>
      <c r="K251" s="6">
        <v>250.04</v>
      </c>
      <c r="L251" s="6"/>
      <c r="M251" s="6">
        <v>0</v>
      </c>
      <c r="N251" s="6">
        <v>50</v>
      </c>
      <c r="O251" s="6">
        <v>0</v>
      </c>
      <c r="P251" s="6">
        <v>0</v>
      </c>
      <c r="Q251" s="6">
        <v>0</v>
      </c>
      <c r="R251" s="6">
        <v>88.06</v>
      </c>
      <c r="S251" s="6">
        <v>448.35</v>
      </c>
      <c r="T251" s="6">
        <v>0</v>
      </c>
      <c r="U251" s="6"/>
      <c r="V251" s="6">
        <v>2728.48</v>
      </c>
      <c r="W251" s="6">
        <v>0</v>
      </c>
      <c r="X251" s="6">
        <v>29792.69</v>
      </c>
      <c r="Y251" s="513">
        <f>IF(A251&lt;&gt;"",IF(A251=мар17!A251,0,1),IF(AND(B251=мар17!B251,C251=мар17!C251),0,1))</f>
        <v>0</v>
      </c>
      <c r="Z251" s="70" t="str">
        <f t="shared" si="32"/>
        <v>ул. Пятая д.5</v>
      </c>
      <c r="AA251" s="504">
        <f>IF($B251&lt;&gt;"",MAX(AA$7:AA250)+1,0)</f>
        <v>240</v>
      </c>
      <c r="AB251" s="502">
        <f t="shared" si="27"/>
        <v>251</v>
      </c>
      <c r="AC251" s="504">
        <f>1</f>
        <v>1</v>
      </c>
      <c r="AD251" s="103">
        <f t="shared" si="33"/>
        <v>1770.94</v>
      </c>
      <c r="AE251" s="103">
        <f t="shared" si="34"/>
        <v>907.54</v>
      </c>
      <c r="AF251" s="103">
        <f t="shared" si="35"/>
        <v>50</v>
      </c>
      <c r="AG251" s="3"/>
    </row>
    <row r="252" spans="2:33" ht="13.2" x14ac:dyDescent="0.25">
      <c r="B252" s="1" t="str">
        <f>адреса!$G$247</f>
        <v>кв.45</v>
      </c>
      <c r="C252" s="522">
        <f>адреса!$I$247</f>
        <v>50000045</v>
      </c>
      <c r="D252" s="6" t="str">
        <f>адреса!$K$247</f>
        <v>ФИО-5-45</v>
      </c>
      <c r="E252" s="6">
        <v>38930.01</v>
      </c>
      <c r="F252" s="6">
        <v>1743.51</v>
      </c>
      <c r="G252" s="6">
        <v>0</v>
      </c>
      <c r="H252" s="6">
        <v>0</v>
      </c>
      <c r="I252" s="6">
        <v>187.28</v>
      </c>
      <c r="J252" s="6">
        <v>0</v>
      </c>
      <c r="K252" s="6">
        <v>270.58999999999997</v>
      </c>
      <c r="L252" s="6"/>
      <c r="M252" s="6">
        <v>0</v>
      </c>
      <c r="N252" s="6">
        <v>50</v>
      </c>
      <c r="O252" s="6">
        <v>0</v>
      </c>
      <c r="P252" s="6">
        <v>0</v>
      </c>
      <c r="Q252" s="6">
        <v>0</v>
      </c>
      <c r="R252" s="6">
        <v>39.06</v>
      </c>
      <c r="S252" s="6">
        <v>198.86</v>
      </c>
      <c r="T252" s="6">
        <v>0</v>
      </c>
      <c r="U252" s="6"/>
      <c r="V252" s="6">
        <v>2489.3000000000002</v>
      </c>
      <c r="W252" s="6">
        <v>0</v>
      </c>
      <c r="X252" s="6">
        <v>41419.31</v>
      </c>
      <c r="Y252" s="513">
        <f>IF(A252&lt;&gt;"",IF(A252=мар17!A252,0,1),IF(AND(B252=мар17!B252,C252=мар17!C252),0,1))</f>
        <v>0</v>
      </c>
      <c r="Z252" s="70" t="str">
        <f t="shared" si="32"/>
        <v>ул. Пятая д.5</v>
      </c>
      <c r="AA252" s="504">
        <f>IF($B252&lt;&gt;"",MAX(AA$7:AA251)+1,0)</f>
        <v>241</v>
      </c>
      <c r="AB252" s="502">
        <f t="shared" si="27"/>
        <v>252</v>
      </c>
      <c r="AC252" s="504">
        <f>1</f>
        <v>1</v>
      </c>
      <c r="AD252" s="103">
        <f t="shared" si="33"/>
        <v>1743.51</v>
      </c>
      <c r="AE252" s="103">
        <f t="shared" si="34"/>
        <v>695.79</v>
      </c>
      <c r="AF252" s="103">
        <f t="shared" si="35"/>
        <v>50.000000000000227</v>
      </c>
      <c r="AG252" s="3"/>
    </row>
    <row r="253" spans="2:33" ht="13.2" x14ac:dyDescent="0.25">
      <c r="B253" s="1" t="str">
        <f>адреса!$G$248</f>
        <v>кв.46</v>
      </c>
      <c r="C253" s="522">
        <f>адреса!$I$248</f>
        <v>50000046</v>
      </c>
      <c r="D253" s="6" t="str">
        <f>адреса!$K$248</f>
        <v>ФИО-5-46</v>
      </c>
      <c r="E253" s="6">
        <v>10783.27</v>
      </c>
      <c r="F253" s="6">
        <v>4219.6899999999996</v>
      </c>
      <c r="G253" s="6">
        <v>0</v>
      </c>
      <c r="H253" s="6">
        <v>0</v>
      </c>
      <c r="I253" s="6">
        <v>121.09</v>
      </c>
      <c r="J253" s="6">
        <v>0</v>
      </c>
      <c r="K253" s="6">
        <v>250.04</v>
      </c>
      <c r="L253" s="6"/>
      <c r="M253" s="6">
        <v>0</v>
      </c>
      <c r="N253" s="6">
        <v>50</v>
      </c>
      <c r="O253" s="6">
        <v>0</v>
      </c>
      <c r="P253" s="6">
        <v>0</v>
      </c>
      <c r="Q253" s="6">
        <v>0</v>
      </c>
      <c r="R253" s="6">
        <v>88.06</v>
      </c>
      <c r="S253" s="6">
        <v>448.35</v>
      </c>
      <c r="T253" s="6">
        <v>0</v>
      </c>
      <c r="U253" s="6"/>
      <c r="V253" s="6">
        <v>5177.2299999999996</v>
      </c>
      <c r="W253" s="6">
        <v>10783.27</v>
      </c>
      <c r="X253" s="6">
        <v>5177.2299999999996</v>
      </c>
      <c r="Y253" s="513">
        <f>IF(A253&lt;&gt;"",IF(A253=мар17!A253,0,1),IF(AND(B253=мар17!B253,C253=мар17!C253),0,1))</f>
        <v>0</v>
      </c>
      <c r="Z253" s="70" t="str">
        <f t="shared" si="32"/>
        <v>ул. Пятая д.5</v>
      </c>
      <c r="AA253" s="504">
        <f>IF($B253&lt;&gt;"",MAX(AA$7:AA252)+1,0)</f>
        <v>242</v>
      </c>
      <c r="AB253" s="502">
        <f t="shared" si="27"/>
        <v>253</v>
      </c>
      <c r="AC253" s="504">
        <f>1</f>
        <v>1</v>
      </c>
      <c r="AD253" s="103">
        <f t="shared" si="33"/>
        <v>4219.6899999999996</v>
      </c>
      <c r="AE253" s="103">
        <f t="shared" si="34"/>
        <v>907.54</v>
      </c>
      <c r="AF253" s="103">
        <f t="shared" si="35"/>
        <v>50</v>
      </c>
      <c r="AG253" s="3"/>
    </row>
    <row r="254" spans="2:33" ht="13.2" x14ac:dyDescent="0.25">
      <c r="B254" s="1" t="str">
        <f>адреса!$G$249</f>
        <v>кв.47</v>
      </c>
      <c r="C254" s="522">
        <f>адреса!$I$249</f>
        <v>50000047</v>
      </c>
      <c r="D254" s="6" t="str">
        <f>адреса!$K$249</f>
        <v>ФИО-5-47</v>
      </c>
      <c r="E254" s="6">
        <v>1594.66</v>
      </c>
      <c r="F254" s="6">
        <v>2754.35</v>
      </c>
      <c r="G254" s="6">
        <v>0</v>
      </c>
      <c r="H254" s="6">
        <v>0</v>
      </c>
      <c r="I254" s="6">
        <v>241.4</v>
      </c>
      <c r="J254" s="6">
        <v>0</v>
      </c>
      <c r="K254" s="6">
        <v>404.04</v>
      </c>
      <c r="L254" s="6"/>
      <c r="M254" s="6">
        <v>0</v>
      </c>
      <c r="N254" s="6">
        <v>50</v>
      </c>
      <c r="O254" s="6">
        <v>0</v>
      </c>
      <c r="P254" s="6">
        <v>0</v>
      </c>
      <c r="Q254" s="6">
        <v>0</v>
      </c>
      <c r="R254" s="6">
        <v>96.56</v>
      </c>
      <c r="S254" s="6">
        <v>491.61</v>
      </c>
      <c r="T254" s="6">
        <v>0</v>
      </c>
      <c r="U254" s="6"/>
      <c r="V254" s="6">
        <v>4037.96</v>
      </c>
      <c r="W254" s="6">
        <v>1594.66</v>
      </c>
      <c r="X254" s="6">
        <v>4037.96</v>
      </c>
      <c r="Y254" s="513">
        <f>IF(A254&lt;&gt;"",IF(A254=мар17!A254,0,1),IF(AND(B254=мар17!B254,C254=мар17!C254),0,1))</f>
        <v>0</v>
      </c>
      <c r="Z254" s="70" t="str">
        <f t="shared" si="32"/>
        <v>ул. Пятая д.5</v>
      </c>
      <c r="AA254" s="504">
        <f>IF($B254&lt;&gt;"",MAX(AA$7:AA253)+1,0)</f>
        <v>243</v>
      </c>
      <c r="AB254" s="502">
        <f t="shared" si="27"/>
        <v>254</v>
      </c>
      <c r="AC254" s="504">
        <f>1</f>
        <v>1</v>
      </c>
      <c r="AD254" s="103">
        <f t="shared" si="33"/>
        <v>2754.35</v>
      </c>
      <c r="AE254" s="103">
        <f t="shared" si="34"/>
        <v>1233.6100000000001</v>
      </c>
      <c r="AF254" s="103">
        <f t="shared" si="35"/>
        <v>50</v>
      </c>
      <c r="AG254" s="3"/>
    </row>
    <row r="255" spans="2:33" ht="13.2" x14ac:dyDescent="0.25">
      <c r="B255" s="1" t="str">
        <f>адреса!$G$250</f>
        <v>кв.48</v>
      </c>
      <c r="C255" s="522">
        <f>адреса!$I$250</f>
        <v>50000048</v>
      </c>
      <c r="D255" s="6" t="str">
        <f>адреса!$K$250</f>
        <v>ФИО-5-48</v>
      </c>
      <c r="E255" s="6">
        <v>2125.25</v>
      </c>
      <c r="F255" s="6">
        <v>1759.18</v>
      </c>
      <c r="G255" s="6">
        <v>0</v>
      </c>
      <c r="H255" s="6">
        <v>0</v>
      </c>
      <c r="I255" s="6">
        <v>69.89</v>
      </c>
      <c r="J255" s="6">
        <v>0</v>
      </c>
      <c r="K255" s="6">
        <v>127.85</v>
      </c>
      <c r="L255" s="6"/>
      <c r="M255" s="6">
        <v>0</v>
      </c>
      <c r="N255" s="6">
        <v>50</v>
      </c>
      <c r="O255" s="6">
        <v>0</v>
      </c>
      <c r="P255" s="6">
        <v>0</v>
      </c>
      <c r="Q255" s="6">
        <v>0</v>
      </c>
      <c r="R255" s="6">
        <v>37.04</v>
      </c>
      <c r="S255" s="6">
        <v>188.59</v>
      </c>
      <c r="T255" s="6">
        <v>0</v>
      </c>
      <c r="U255" s="6"/>
      <c r="V255" s="6">
        <v>2232.5500000000002</v>
      </c>
      <c r="W255" s="6">
        <v>2125.25</v>
      </c>
      <c r="X255" s="6">
        <v>2232.5500000000002</v>
      </c>
      <c r="Y255" s="513">
        <f>IF(A255&lt;&gt;"",IF(A255=мар17!A255,0,1),IF(AND(B255=мар17!B255,C255=мар17!C255),0,1))</f>
        <v>0</v>
      </c>
      <c r="Z255" s="70" t="str">
        <f t="shared" si="32"/>
        <v>ул. Пятая д.5</v>
      </c>
      <c r="AA255" s="504">
        <f>IF($B255&lt;&gt;"",MAX(AA$7:AA254)+1,0)</f>
        <v>244</v>
      </c>
      <c r="AB255" s="502">
        <f t="shared" si="27"/>
        <v>255</v>
      </c>
      <c r="AC255" s="504">
        <f>1</f>
        <v>1</v>
      </c>
      <c r="AD255" s="103">
        <f t="shared" si="33"/>
        <v>1759.18</v>
      </c>
      <c r="AE255" s="103">
        <f t="shared" si="34"/>
        <v>423.37</v>
      </c>
      <c r="AF255" s="103">
        <f t="shared" si="35"/>
        <v>50.000000000000114</v>
      </c>
      <c r="AG255" s="3"/>
    </row>
    <row r="256" spans="2:33" ht="13.2" x14ac:dyDescent="0.25">
      <c r="B256" s="1" t="str">
        <f>адреса!$G$251</f>
        <v>кв.49</v>
      </c>
      <c r="C256" s="522">
        <f>адреса!$I$251</f>
        <v>50000049</v>
      </c>
      <c r="D256" s="6" t="str">
        <f>адреса!$K$251</f>
        <v>ФИО-5-49</v>
      </c>
      <c r="E256" s="6">
        <v>14620.78</v>
      </c>
      <c r="F256" s="6">
        <v>1735.67</v>
      </c>
      <c r="G256" s="6">
        <v>0</v>
      </c>
      <c r="H256" s="6">
        <v>0</v>
      </c>
      <c r="I256" s="6">
        <v>121.09</v>
      </c>
      <c r="J256" s="6">
        <v>0</v>
      </c>
      <c r="K256" s="6">
        <v>250.04</v>
      </c>
      <c r="L256" s="6"/>
      <c r="M256" s="6">
        <v>0</v>
      </c>
      <c r="N256" s="6">
        <v>50</v>
      </c>
      <c r="O256" s="6">
        <v>0</v>
      </c>
      <c r="P256" s="6">
        <v>0</v>
      </c>
      <c r="Q256" s="6">
        <v>0</v>
      </c>
      <c r="R256" s="6">
        <v>88.06</v>
      </c>
      <c r="S256" s="6">
        <v>448.35</v>
      </c>
      <c r="T256" s="6">
        <v>0</v>
      </c>
      <c r="U256" s="6"/>
      <c r="V256" s="6">
        <v>2693.21</v>
      </c>
      <c r="W256" s="6">
        <v>14620.78</v>
      </c>
      <c r="X256" s="6">
        <v>2693.21</v>
      </c>
      <c r="Y256" s="513">
        <f>IF(A256&lt;&gt;"",IF(A256=мар17!A256,0,1),IF(AND(B256=мар17!B256,C256=мар17!C256),0,1))</f>
        <v>0</v>
      </c>
      <c r="Z256" s="70" t="str">
        <f t="shared" si="32"/>
        <v>ул. Пятая д.5</v>
      </c>
      <c r="AA256" s="504">
        <f>IF($B256&lt;&gt;"",MAX(AA$7:AA255)+1,0)</f>
        <v>245</v>
      </c>
      <c r="AB256" s="502">
        <f t="shared" si="27"/>
        <v>256</v>
      </c>
      <c r="AC256" s="504">
        <f>1</f>
        <v>1</v>
      </c>
      <c r="AD256" s="103">
        <f t="shared" si="33"/>
        <v>1735.67</v>
      </c>
      <c r="AE256" s="103">
        <f t="shared" si="34"/>
        <v>907.54</v>
      </c>
      <c r="AF256" s="103">
        <f t="shared" si="35"/>
        <v>50</v>
      </c>
      <c r="AG256" s="3"/>
    </row>
    <row r="257" spans="2:33" ht="13.2" x14ac:dyDescent="0.25">
      <c r="B257" s="1" t="str">
        <f>адреса!$G$252</f>
        <v>кв.50</v>
      </c>
      <c r="C257" s="522">
        <f>адреса!$I$252</f>
        <v>50000050</v>
      </c>
      <c r="D257" s="6" t="str">
        <f>адреса!$K$252</f>
        <v>ФИО-5-50</v>
      </c>
      <c r="E257" s="6">
        <v>34637.58</v>
      </c>
      <c r="F257" s="6">
        <v>4219.6899999999996</v>
      </c>
      <c r="G257" s="6">
        <v>0</v>
      </c>
      <c r="H257" s="6">
        <v>0</v>
      </c>
      <c r="I257" s="6">
        <v>383.52</v>
      </c>
      <c r="J257" s="6">
        <v>0</v>
      </c>
      <c r="K257" s="6">
        <v>729.77</v>
      </c>
      <c r="L257" s="6"/>
      <c r="M257" s="6">
        <v>0</v>
      </c>
      <c r="N257" s="6">
        <v>50</v>
      </c>
      <c r="O257" s="6">
        <v>0</v>
      </c>
      <c r="P257" s="6">
        <v>0</v>
      </c>
      <c r="Q257" s="6">
        <v>0</v>
      </c>
      <c r="R257" s="6">
        <v>226.9</v>
      </c>
      <c r="S257" s="6">
        <v>1155.19</v>
      </c>
      <c r="T257" s="6">
        <v>0</v>
      </c>
      <c r="U257" s="6"/>
      <c r="V257" s="6">
        <v>6765.07</v>
      </c>
      <c r="W257" s="6">
        <v>25000</v>
      </c>
      <c r="X257" s="6">
        <v>16402.650000000001</v>
      </c>
      <c r="Y257" s="513">
        <f>IF(A257&lt;&gt;"",IF(A257=мар17!A257,0,1),IF(AND(B257=мар17!B257,C257=мар17!C257),0,1))</f>
        <v>0</v>
      </c>
      <c r="Z257" s="70" t="str">
        <f t="shared" si="32"/>
        <v>ул. Пятая д.5</v>
      </c>
      <c r="AA257" s="504">
        <f>IF($B257&lt;&gt;"",MAX(AA$7:AA256)+1,0)</f>
        <v>246</v>
      </c>
      <c r="AB257" s="502">
        <f t="shared" si="27"/>
        <v>257</v>
      </c>
      <c r="AC257" s="504">
        <f>1</f>
        <v>1</v>
      </c>
      <c r="AD257" s="103">
        <f t="shared" si="33"/>
        <v>4219.6899999999996</v>
      </c>
      <c r="AE257" s="103">
        <f t="shared" si="34"/>
        <v>2495.38</v>
      </c>
      <c r="AF257" s="103">
        <f t="shared" si="35"/>
        <v>50</v>
      </c>
      <c r="AG257" s="3"/>
    </row>
    <row r="258" spans="2:33" ht="13.2" x14ac:dyDescent="0.25">
      <c r="B258" s="1" t="str">
        <f>адреса!$G$253</f>
        <v>кв.51</v>
      </c>
      <c r="C258" s="522">
        <f>адреса!$I$253</f>
        <v>50000051</v>
      </c>
      <c r="D258" s="6" t="str">
        <f>адреса!$K$253</f>
        <v>ФИО-5-51</v>
      </c>
      <c r="E258" s="6">
        <v>0</v>
      </c>
      <c r="F258" s="6">
        <v>2754.35</v>
      </c>
      <c r="G258" s="6">
        <v>0</v>
      </c>
      <c r="H258" s="6">
        <v>0</v>
      </c>
      <c r="I258" s="6">
        <v>265.54000000000002</v>
      </c>
      <c r="J258" s="6">
        <v>0</v>
      </c>
      <c r="K258" s="6">
        <v>490.62</v>
      </c>
      <c r="L258" s="6"/>
      <c r="M258" s="6">
        <v>0</v>
      </c>
      <c r="N258" s="6">
        <v>50</v>
      </c>
      <c r="O258" s="6">
        <v>0</v>
      </c>
      <c r="P258" s="6">
        <v>0</v>
      </c>
      <c r="Q258" s="6">
        <v>0</v>
      </c>
      <c r="R258" s="6">
        <v>144.84</v>
      </c>
      <c r="S258" s="6">
        <v>737.42</v>
      </c>
      <c r="T258" s="6">
        <v>0</v>
      </c>
      <c r="U258" s="6"/>
      <c r="V258" s="6">
        <v>4442.7700000000004</v>
      </c>
      <c r="W258" s="6">
        <v>4442.7700000000004</v>
      </c>
      <c r="X258" s="6">
        <v>0</v>
      </c>
      <c r="Y258" s="513">
        <f>IF(A258&lt;&gt;"",IF(A258=мар17!A258,0,1),IF(AND(B258=мар17!B258,C258=мар17!C258),0,1))</f>
        <v>0</v>
      </c>
      <c r="Z258" s="70" t="str">
        <f t="shared" si="32"/>
        <v>ул. Пятая д.5</v>
      </c>
      <c r="AA258" s="504">
        <f>IF($B258&lt;&gt;"",MAX(AA$7:AA257)+1,0)</f>
        <v>247</v>
      </c>
      <c r="AB258" s="502">
        <f t="shared" si="27"/>
        <v>258</v>
      </c>
      <c r="AC258" s="504">
        <f>1</f>
        <v>1</v>
      </c>
      <c r="AD258" s="103">
        <f t="shared" si="33"/>
        <v>2754.35</v>
      </c>
      <c r="AE258" s="103">
        <f t="shared" si="34"/>
        <v>1638.42</v>
      </c>
      <c r="AF258" s="103">
        <f t="shared" si="35"/>
        <v>50.000000000000455</v>
      </c>
      <c r="AG258" s="3"/>
    </row>
    <row r="259" spans="2:33" ht="13.2" x14ac:dyDescent="0.25">
      <c r="B259" s="1" t="str">
        <f>адреса!$G$254</f>
        <v>кв.52</v>
      </c>
      <c r="C259" s="522">
        <f>адреса!$I$254</f>
        <v>50000052</v>
      </c>
      <c r="D259" s="6" t="str">
        <f>адреса!$K$254</f>
        <v>ФИО-5-52</v>
      </c>
      <c r="E259" s="6">
        <v>2488.5700000000002</v>
      </c>
      <c r="F259" s="6">
        <v>1759.18</v>
      </c>
      <c r="G259" s="6">
        <v>0</v>
      </c>
      <c r="H259" s="6">
        <v>0</v>
      </c>
      <c r="I259" s="6">
        <v>121.09</v>
      </c>
      <c r="J259" s="6">
        <v>0</v>
      </c>
      <c r="K259" s="6">
        <v>250.04</v>
      </c>
      <c r="L259" s="6"/>
      <c r="M259" s="6">
        <v>0</v>
      </c>
      <c r="N259" s="6">
        <v>50</v>
      </c>
      <c r="O259" s="6">
        <v>0</v>
      </c>
      <c r="P259" s="6">
        <v>0</v>
      </c>
      <c r="Q259" s="6">
        <v>0</v>
      </c>
      <c r="R259" s="6">
        <v>88.06</v>
      </c>
      <c r="S259" s="6">
        <v>448.35</v>
      </c>
      <c r="T259" s="6">
        <v>0</v>
      </c>
      <c r="U259" s="6"/>
      <c r="V259" s="6">
        <v>2716.72</v>
      </c>
      <c r="W259" s="6">
        <v>5205.29</v>
      </c>
      <c r="X259" s="6">
        <v>0</v>
      </c>
      <c r="Y259" s="513">
        <f>IF(A259&lt;&gt;"",IF(A259=мар17!A259,0,1),IF(AND(B259=мар17!B259,C259=мар17!C259),0,1))</f>
        <v>0</v>
      </c>
      <c r="Z259" s="70" t="str">
        <f t="shared" si="32"/>
        <v>ул. Пятая д.5</v>
      </c>
      <c r="AA259" s="504">
        <f>IF($B259&lt;&gt;"",MAX(AA$7:AA258)+1,0)</f>
        <v>248</v>
      </c>
      <c r="AB259" s="502">
        <f t="shared" si="27"/>
        <v>259</v>
      </c>
      <c r="AC259" s="504">
        <f>1</f>
        <v>1</v>
      </c>
      <c r="AD259" s="103">
        <f t="shared" si="33"/>
        <v>1759.18</v>
      </c>
      <c r="AE259" s="103">
        <f t="shared" si="34"/>
        <v>907.54</v>
      </c>
      <c r="AF259" s="103">
        <f t="shared" si="35"/>
        <v>49.999999999999773</v>
      </c>
      <c r="AG259" s="3"/>
    </row>
    <row r="260" spans="2:33" ht="13.2" x14ac:dyDescent="0.25">
      <c r="B260" s="1" t="str">
        <f>адреса!$G$255</f>
        <v>кв.53</v>
      </c>
      <c r="C260" s="522">
        <f>адреса!$I$255</f>
        <v>50000053</v>
      </c>
      <c r="D260" s="6" t="str">
        <f>адреса!$K$255</f>
        <v>ФИО-5-53</v>
      </c>
      <c r="E260" s="6">
        <v>-6386.78</v>
      </c>
      <c r="F260" s="6">
        <v>1735.67</v>
      </c>
      <c r="G260" s="6">
        <v>0</v>
      </c>
      <c r="H260" s="6">
        <v>0</v>
      </c>
      <c r="I260" s="6">
        <v>121.09</v>
      </c>
      <c r="J260" s="6">
        <v>0</v>
      </c>
      <c r="K260" s="6">
        <v>250.04</v>
      </c>
      <c r="L260" s="6"/>
      <c r="M260" s="6">
        <v>0</v>
      </c>
      <c r="N260" s="6">
        <v>50</v>
      </c>
      <c r="O260" s="6">
        <v>0</v>
      </c>
      <c r="P260" s="6">
        <v>0</v>
      </c>
      <c r="Q260" s="6">
        <v>0</v>
      </c>
      <c r="R260" s="6">
        <v>88.06</v>
      </c>
      <c r="S260" s="6">
        <v>448.35</v>
      </c>
      <c r="T260" s="6">
        <v>0</v>
      </c>
      <c r="U260" s="6"/>
      <c r="V260" s="6">
        <v>2693.21</v>
      </c>
      <c r="W260" s="6">
        <v>0</v>
      </c>
      <c r="X260" s="6">
        <v>-3693.57</v>
      </c>
      <c r="Y260" s="513">
        <f>IF(A260&lt;&gt;"",IF(A260=мар17!A260,0,1),IF(AND(B260=мар17!B260,C260=мар17!C260),0,1))</f>
        <v>0</v>
      </c>
      <c r="Z260" s="70" t="str">
        <f t="shared" si="32"/>
        <v>ул. Пятая д.5</v>
      </c>
      <c r="AA260" s="504">
        <f>IF($B260&lt;&gt;"",MAX(AA$7:AA259)+1,0)</f>
        <v>249</v>
      </c>
      <c r="AB260" s="502">
        <f t="shared" si="27"/>
        <v>260</v>
      </c>
      <c r="AC260" s="504">
        <f>1</f>
        <v>1</v>
      </c>
      <c r="AD260" s="103">
        <f t="shared" si="33"/>
        <v>1735.67</v>
      </c>
      <c r="AE260" s="103">
        <f t="shared" si="34"/>
        <v>907.54</v>
      </c>
      <c r="AF260" s="103">
        <f t="shared" si="35"/>
        <v>50</v>
      </c>
      <c r="AG260" s="3"/>
    </row>
    <row r="261" spans="2:33" ht="13.2" x14ac:dyDescent="0.25">
      <c r="B261" s="1" t="str">
        <f>адреса!$G$256</f>
        <v>кв.54</v>
      </c>
      <c r="C261" s="522">
        <f>адреса!$I$256</f>
        <v>50000054</v>
      </c>
      <c r="D261" s="6" t="str">
        <f>адреса!$K$256</f>
        <v>ФИО-5-54</v>
      </c>
      <c r="E261" s="6">
        <v>0</v>
      </c>
      <c r="F261" s="6">
        <v>4219.6899999999996</v>
      </c>
      <c r="G261" s="6">
        <v>0</v>
      </c>
      <c r="H261" s="6">
        <v>0</v>
      </c>
      <c r="I261" s="6">
        <v>24.14</v>
      </c>
      <c r="J261" s="6">
        <v>0</v>
      </c>
      <c r="K261" s="6">
        <v>28.86</v>
      </c>
      <c r="L261" s="6"/>
      <c r="M261" s="6">
        <v>0</v>
      </c>
      <c r="N261" s="6">
        <v>50</v>
      </c>
      <c r="O261" s="6">
        <v>0</v>
      </c>
      <c r="P261" s="6">
        <v>0</v>
      </c>
      <c r="Q261" s="6">
        <v>0</v>
      </c>
      <c r="R261" s="6">
        <v>0</v>
      </c>
      <c r="S261" s="6">
        <v>0</v>
      </c>
      <c r="T261" s="6">
        <v>0</v>
      </c>
      <c r="U261" s="6"/>
      <c r="V261" s="6">
        <v>4322.6899999999996</v>
      </c>
      <c r="W261" s="6">
        <v>4322.6899999999996</v>
      </c>
      <c r="X261" s="6">
        <v>0</v>
      </c>
      <c r="Y261" s="513">
        <f>IF(A261&lt;&gt;"",IF(A261=мар17!A261,0,1),IF(AND(B261=мар17!B261,C261=мар17!C261),0,1))</f>
        <v>0</v>
      </c>
      <c r="Z261" s="70" t="str">
        <f t="shared" si="32"/>
        <v>ул. Пятая д.5</v>
      </c>
      <c r="AA261" s="504">
        <f>IF($B261&lt;&gt;"",MAX(AA$7:AA260)+1,0)</f>
        <v>250</v>
      </c>
      <c r="AB261" s="502">
        <f t="shared" si="27"/>
        <v>261</v>
      </c>
      <c r="AC261" s="504">
        <f>1</f>
        <v>1</v>
      </c>
      <c r="AD261" s="103">
        <f t="shared" si="33"/>
        <v>4219.6899999999996</v>
      </c>
      <c r="AE261" s="103">
        <f t="shared" si="34"/>
        <v>53</v>
      </c>
      <c r="AF261" s="103">
        <f t="shared" si="35"/>
        <v>50</v>
      </c>
      <c r="AG261" s="3"/>
    </row>
    <row r="262" spans="2:33" ht="13.2" x14ac:dyDescent="0.25">
      <c r="B262" s="1" t="str">
        <f>адреса!$G$257</f>
        <v>кв.55</v>
      </c>
      <c r="C262" s="522">
        <f>адреса!$I$257</f>
        <v>50000055</v>
      </c>
      <c r="D262" s="6" t="str">
        <f>адреса!$K$257</f>
        <v>ФИО-5-55</v>
      </c>
      <c r="E262" s="6">
        <v>3976.02</v>
      </c>
      <c r="F262" s="6">
        <v>2754.35</v>
      </c>
      <c r="G262" s="6">
        <v>0</v>
      </c>
      <c r="H262" s="6">
        <v>0</v>
      </c>
      <c r="I262" s="6">
        <v>274.23</v>
      </c>
      <c r="J262" s="6">
        <v>-784.42</v>
      </c>
      <c r="K262" s="6">
        <v>321.52999999999997</v>
      </c>
      <c r="L262" s="6"/>
      <c r="M262" s="6">
        <v>0</v>
      </c>
      <c r="N262" s="6">
        <v>50</v>
      </c>
      <c r="O262" s="6">
        <v>0</v>
      </c>
      <c r="P262" s="6">
        <v>0</v>
      </c>
      <c r="Q262" s="6">
        <v>0</v>
      </c>
      <c r="R262" s="6">
        <v>120.7</v>
      </c>
      <c r="S262" s="6">
        <v>614.51</v>
      </c>
      <c r="T262" s="6">
        <v>0</v>
      </c>
      <c r="U262" s="6"/>
      <c r="V262" s="6">
        <v>3350.9</v>
      </c>
      <c r="W262" s="6">
        <v>3976.02</v>
      </c>
      <c r="X262" s="6">
        <v>3350.9</v>
      </c>
      <c r="Y262" s="513">
        <f>IF(A262&lt;&gt;"",IF(A262=мар17!A262,0,1),IF(AND(B262=мар17!B262,C262=мар17!C262),0,1))</f>
        <v>0</v>
      </c>
      <c r="Z262" s="70" t="str">
        <f t="shared" si="32"/>
        <v>ул. Пятая д.5</v>
      </c>
      <c r="AA262" s="504">
        <f>IF($B262&lt;&gt;"",MAX(AA$7:AA261)+1,0)</f>
        <v>251</v>
      </c>
      <c r="AB262" s="502">
        <f t="shared" si="27"/>
        <v>262</v>
      </c>
      <c r="AC262" s="504">
        <f>1</f>
        <v>1</v>
      </c>
      <c r="AD262" s="103">
        <f t="shared" si="33"/>
        <v>2754.35</v>
      </c>
      <c r="AE262" s="103">
        <f t="shared" si="34"/>
        <v>546.55000000000007</v>
      </c>
      <c r="AF262" s="103">
        <f t="shared" si="35"/>
        <v>50.000000000000114</v>
      </c>
      <c r="AG262" s="3"/>
    </row>
    <row r="263" spans="2:33" ht="13.2" x14ac:dyDescent="0.25">
      <c r="B263" s="1" t="str">
        <f>адреса!$G$258</f>
        <v>кв.56</v>
      </c>
      <c r="C263" s="522">
        <f>адреса!$I$258</f>
        <v>50000056</v>
      </c>
      <c r="D263" s="6" t="str">
        <f>адреса!$K$258</f>
        <v>ФИО-5-56</v>
      </c>
      <c r="E263" s="6">
        <v>0</v>
      </c>
      <c r="F263" s="6">
        <v>1759.18</v>
      </c>
      <c r="G263" s="6">
        <v>0</v>
      </c>
      <c r="H263" s="6">
        <v>0</v>
      </c>
      <c r="I263" s="6">
        <v>328.97</v>
      </c>
      <c r="J263" s="6">
        <v>0</v>
      </c>
      <c r="K263" s="6">
        <v>722.62</v>
      </c>
      <c r="L263" s="6"/>
      <c r="M263" s="6">
        <v>0</v>
      </c>
      <c r="N263" s="6">
        <v>50</v>
      </c>
      <c r="O263" s="6">
        <v>0</v>
      </c>
      <c r="P263" s="6">
        <v>0</v>
      </c>
      <c r="Q263" s="6">
        <v>0</v>
      </c>
      <c r="R263" s="6">
        <v>275.45999999999998</v>
      </c>
      <c r="S263" s="6">
        <v>1402.45</v>
      </c>
      <c r="T263" s="6">
        <v>0</v>
      </c>
      <c r="U263" s="6"/>
      <c r="V263" s="6">
        <v>4538.68</v>
      </c>
      <c r="W263" s="6">
        <v>0</v>
      </c>
      <c r="X263" s="6">
        <v>4538.68</v>
      </c>
      <c r="Y263" s="513">
        <f>IF(A263&lt;&gt;"",IF(A263=мар17!A263,0,1),IF(AND(B263=мар17!B263,C263=мар17!C263),0,1))</f>
        <v>0</v>
      </c>
      <c r="Z263" s="70" t="str">
        <f t="shared" si="32"/>
        <v>ул. Пятая д.5</v>
      </c>
      <c r="AA263" s="504">
        <f>IF($B263&lt;&gt;"",MAX(AA$7:AA262)+1,0)</f>
        <v>252</v>
      </c>
      <c r="AB263" s="502">
        <f t="shared" si="27"/>
        <v>263</v>
      </c>
      <c r="AC263" s="504">
        <f>1</f>
        <v>1</v>
      </c>
      <c r="AD263" s="103">
        <f t="shared" si="33"/>
        <v>1759.18</v>
      </c>
      <c r="AE263" s="103">
        <f t="shared" si="34"/>
        <v>2729.5</v>
      </c>
      <c r="AF263" s="103">
        <f t="shared" si="35"/>
        <v>50</v>
      </c>
      <c r="AG263" s="3"/>
    </row>
    <row r="264" spans="2:33" ht="13.2" x14ac:dyDescent="0.25">
      <c r="B264" s="1" t="str">
        <f>адреса!$G$259</f>
        <v>кв.57</v>
      </c>
      <c r="C264" s="522">
        <f>адреса!$I$259</f>
        <v>50000057</v>
      </c>
      <c r="D264" s="6" t="str">
        <f>адреса!$K$259</f>
        <v>ФИО-5-57</v>
      </c>
      <c r="E264" s="6">
        <v>2568</v>
      </c>
      <c r="F264" s="6">
        <v>1735.67</v>
      </c>
      <c r="G264" s="6">
        <v>0</v>
      </c>
      <c r="H264" s="6">
        <v>0</v>
      </c>
      <c r="I264" s="6">
        <v>201.83</v>
      </c>
      <c r="J264" s="6">
        <v>0</v>
      </c>
      <c r="K264" s="6">
        <v>382.56</v>
      </c>
      <c r="L264" s="6"/>
      <c r="M264" s="6">
        <v>0</v>
      </c>
      <c r="N264" s="6">
        <v>50</v>
      </c>
      <c r="O264" s="6">
        <v>0</v>
      </c>
      <c r="P264" s="6">
        <v>0</v>
      </c>
      <c r="Q264" s="6">
        <v>0</v>
      </c>
      <c r="R264" s="6">
        <v>118.16</v>
      </c>
      <c r="S264" s="6">
        <v>601.6</v>
      </c>
      <c r="T264" s="6">
        <v>0</v>
      </c>
      <c r="U264" s="6"/>
      <c r="V264" s="6">
        <v>3089.82</v>
      </c>
      <c r="W264" s="6">
        <v>0</v>
      </c>
      <c r="X264" s="6">
        <v>5657.82</v>
      </c>
      <c r="Y264" s="513">
        <f>IF(A264&lt;&gt;"",IF(A264=мар17!A264,0,1),IF(AND(B264=мар17!B264,C264=мар17!C264),0,1))</f>
        <v>0</v>
      </c>
      <c r="Z264" s="70" t="str">
        <f t="shared" si="32"/>
        <v>ул. Пятая д.5</v>
      </c>
      <c r="AA264" s="504">
        <f>IF($B264&lt;&gt;"",MAX(AA$7:AA263)+1,0)</f>
        <v>253</v>
      </c>
      <c r="AB264" s="502">
        <f t="shared" si="27"/>
        <v>264</v>
      </c>
      <c r="AC264" s="504">
        <f>1</f>
        <v>1</v>
      </c>
      <c r="AD264" s="103">
        <f t="shared" si="33"/>
        <v>1735.67</v>
      </c>
      <c r="AE264" s="103">
        <f t="shared" si="34"/>
        <v>1304.1500000000001</v>
      </c>
      <c r="AF264" s="103">
        <f t="shared" si="35"/>
        <v>50</v>
      </c>
      <c r="AG264" s="3"/>
    </row>
    <row r="265" spans="2:33" ht="13.2" x14ac:dyDescent="0.25">
      <c r="B265" s="1" t="str">
        <f>адреса!$G$260</f>
        <v>кв.58</v>
      </c>
      <c r="C265" s="522">
        <f>адреса!$I$260</f>
        <v>50000058</v>
      </c>
      <c r="D265" s="6" t="str">
        <f>адреса!$K$260</f>
        <v>ФИО-5-58</v>
      </c>
      <c r="E265" s="6">
        <v>4905.9399999999996</v>
      </c>
      <c r="F265" s="6">
        <v>4219.6899999999996</v>
      </c>
      <c r="G265" s="6">
        <v>0</v>
      </c>
      <c r="H265" s="6">
        <v>0</v>
      </c>
      <c r="I265" s="6">
        <v>72.42</v>
      </c>
      <c r="J265" s="6">
        <v>0</v>
      </c>
      <c r="K265" s="6">
        <v>144.30000000000001</v>
      </c>
      <c r="L265" s="6"/>
      <c r="M265" s="6">
        <v>0</v>
      </c>
      <c r="N265" s="6">
        <v>50</v>
      </c>
      <c r="O265" s="6">
        <v>0</v>
      </c>
      <c r="P265" s="6">
        <v>0</v>
      </c>
      <c r="Q265" s="6">
        <v>0</v>
      </c>
      <c r="R265" s="6">
        <v>48.28</v>
      </c>
      <c r="S265" s="6">
        <v>245.81</v>
      </c>
      <c r="T265" s="6">
        <v>0</v>
      </c>
      <c r="U265" s="6"/>
      <c r="V265" s="6">
        <v>4780.5</v>
      </c>
      <c r="W265" s="6">
        <v>4914.9399999999996</v>
      </c>
      <c r="X265" s="6">
        <v>4771.5</v>
      </c>
      <c r="Y265" s="513">
        <f>IF(A265&lt;&gt;"",IF(A265=мар17!A265,0,1),IF(AND(B265=мар17!B265,C265=мар17!C265),0,1))</f>
        <v>0</v>
      </c>
      <c r="Z265" s="70" t="str">
        <f t="shared" si="32"/>
        <v>ул. Пятая д.5</v>
      </c>
      <c r="AA265" s="504">
        <f>IF($B265&lt;&gt;"",MAX(AA$7:AA264)+1,0)</f>
        <v>254</v>
      </c>
      <c r="AB265" s="502">
        <f t="shared" ref="AB265:AB305" si="36">AB264+1</f>
        <v>265</v>
      </c>
      <c r="AC265" s="504">
        <f>1</f>
        <v>1</v>
      </c>
      <c r="AD265" s="103">
        <f t="shared" si="33"/>
        <v>4219.6899999999996</v>
      </c>
      <c r="AE265" s="103">
        <f t="shared" si="34"/>
        <v>510.81</v>
      </c>
      <c r="AF265" s="103">
        <f t="shared" si="35"/>
        <v>50.000000000000398</v>
      </c>
      <c r="AG265" s="3"/>
    </row>
    <row r="266" spans="2:33" ht="13.2" x14ac:dyDescent="0.25">
      <c r="B266" s="1" t="str">
        <f>адреса!$G$261</f>
        <v>кв.59</v>
      </c>
      <c r="C266" s="522">
        <f>адреса!$I$261</f>
        <v>50000059</v>
      </c>
      <c r="D266" s="6" t="str">
        <f>адреса!$K$261</f>
        <v>ФИО-5-59</v>
      </c>
      <c r="E266" s="6">
        <v>0</v>
      </c>
      <c r="F266" s="6">
        <v>2754.35</v>
      </c>
      <c r="G266" s="6">
        <v>0</v>
      </c>
      <c r="H266" s="6">
        <v>0</v>
      </c>
      <c r="I266" s="6">
        <v>144.84</v>
      </c>
      <c r="J266" s="6">
        <v>0</v>
      </c>
      <c r="K266" s="6">
        <v>217.37</v>
      </c>
      <c r="L266" s="6"/>
      <c r="M266" s="6">
        <v>0</v>
      </c>
      <c r="N266" s="6">
        <v>50</v>
      </c>
      <c r="O266" s="6">
        <v>0</v>
      </c>
      <c r="P266" s="6">
        <v>0</v>
      </c>
      <c r="Q266" s="6">
        <v>0</v>
      </c>
      <c r="R266" s="6">
        <v>36.979999999999997</v>
      </c>
      <c r="S266" s="6">
        <v>188.29</v>
      </c>
      <c r="T266" s="6">
        <v>0</v>
      </c>
      <c r="U266" s="6"/>
      <c r="V266" s="6">
        <v>3391.83</v>
      </c>
      <c r="W266" s="6">
        <v>0</v>
      </c>
      <c r="X266" s="6">
        <v>3391.83</v>
      </c>
      <c r="Y266" s="513">
        <f>IF(A266&lt;&gt;"",IF(A266=мар17!A266,0,1),IF(AND(B266=мар17!B266,C266=мар17!C266),0,1))</f>
        <v>0</v>
      </c>
      <c r="Z266" s="70" t="str">
        <f t="shared" si="32"/>
        <v>ул. Пятая д.5</v>
      </c>
      <c r="AA266" s="504">
        <f>IF($B266&lt;&gt;"",MAX(AA$7:AA265)+1,0)</f>
        <v>255</v>
      </c>
      <c r="AB266" s="502">
        <f t="shared" si="36"/>
        <v>266</v>
      </c>
      <c r="AC266" s="504">
        <f>1</f>
        <v>1</v>
      </c>
      <c r="AD266" s="103">
        <f t="shared" si="33"/>
        <v>2754.35</v>
      </c>
      <c r="AE266" s="103">
        <f t="shared" si="34"/>
        <v>587.48</v>
      </c>
      <c r="AF266" s="103">
        <f t="shared" si="35"/>
        <v>50</v>
      </c>
      <c r="AG266" s="3"/>
    </row>
    <row r="267" spans="2:33" ht="13.2" x14ac:dyDescent="0.25">
      <c r="B267" s="1" t="str">
        <f>адреса!$G$262</f>
        <v>кв.60</v>
      </c>
      <c r="C267" s="522">
        <f>адреса!$I$262</f>
        <v>50000060</v>
      </c>
      <c r="D267" s="6" t="str">
        <f>адреса!$K$262</f>
        <v>ФИО-5-60</v>
      </c>
      <c r="E267" s="6">
        <v>167649.65</v>
      </c>
      <c r="F267" s="6">
        <v>1763.1</v>
      </c>
      <c r="G267" s="6">
        <v>0</v>
      </c>
      <c r="H267" s="6">
        <v>0</v>
      </c>
      <c r="I267" s="6">
        <v>579.07000000000005</v>
      </c>
      <c r="J267" s="6">
        <v>0</v>
      </c>
      <c r="K267" s="6">
        <v>890.54</v>
      </c>
      <c r="L267" s="6"/>
      <c r="M267" s="6">
        <v>0</v>
      </c>
      <c r="N267" s="6">
        <v>50</v>
      </c>
      <c r="O267" s="6">
        <v>0</v>
      </c>
      <c r="P267" s="6">
        <v>0</v>
      </c>
      <c r="Q267" s="6">
        <v>0</v>
      </c>
      <c r="R267" s="6">
        <v>165.83</v>
      </c>
      <c r="S267" s="6">
        <v>844.29</v>
      </c>
      <c r="T267" s="6">
        <v>0</v>
      </c>
      <c r="U267" s="6"/>
      <c r="V267" s="6">
        <v>4292.83</v>
      </c>
      <c r="W267" s="6">
        <v>3000</v>
      </c>
      <c r="X267" s="6">
        <v>168942.48</v>
      </c>
      <c r="Y267" s="513">
        <f>IF(A267&lt;&gt;"",IF(A267=мар17!A267,0,1),IF(AND(B267=мар17!B267,C267=мар17!C267),0,1))</f>
        <v>0</v>
      </c>
      <c r="Z267" s="70" t="str">
        <f t="shared" si="32"/>
        <v>ул. Пятая д.5</v>
      </c>
      <c r="AA267" s="504">
        <f>IF($B267&lt;&gt;"",MAX(AA$7:AA266)+1,0)</f>
        <v>256</v>
      </c>
      <c r="AB267" s="502">
        <f t="shared" si="36"/>
        <v>267</v>
      </c>
      <c r="AC267" s="504">
        <f>1</f>
        <v>1</v>
      </c>
      <c r="AD267" s="103">
        <f t="shared" si="33"/>
        <v>1763.1</v>
      </c>
      <c r="AE267" s="103">
        <f t="shared" si="34"/>
        <v>2479.73</v>
      </c>
      <c r="AF267" s="103">
        <f t="shared" si="35"/>
        <v>50</v>
      </c>
      <c r="AG267" s="3"/>
    </row>
    <row r="268" spans="2:33" ht="13.2" x14ac:dyDescent="0.25">
      <c r="B268" s="1" t="str">
        <f>адреса!$G$263</f>
        <v>кв.61</v>
      </c>
      <c r="C268" s="522">
        <f>адреса!$I$263</f>
        <v>50000061</v>
      </c>
      <c r="D268" s="6" t="str">
        <f>адреса!$K$263</f>
        <v>ФИО-5-61</v>
      </c>
      <c r="E268" s="6">
        <v>144208.62</v>
      </c>
      <c r="F268" s="6">
        <v>1743.51</v>
      </c>
      <c r="G268" s="6">
        <v>0</v>
      </c>
      <c r="H268" s="6">
        <v>0</v>
      </c>
      <c r="I268" s="6">
        <v>352.84</v>
      </c>
      <c r="J268" s="6">
        <v>0</v>
      </c>
      <c r="K268" s="6">
        <v>710.45</v>
      </c>
      <c r="L268" s="6"/>
      <c r="M268" s="6">
        <v>0</v>
      </c>
      <c r="N268" s="6">
        <v>50</v>
      </c>
      <c r="O268" s="6">
        <v>0</v>
      </c>
      <c r="P268" s="6">
        <v>0</v>
      </c>
      <c r="Q268" s="6">
        <v>0</v>
      </c>
      <c r="R268" s="6">
        <v>241.41</v>
      </c>
      <c r="S268" s="6">
        <v>1229.0999999999999</v>
      </c>
      <c r="T268" s="6">
        <v>0</v>
      </c>
      <c r="U268" s="6"/>
      <c r="V268" s="6">
        <v>4327.3100000000004</v>
      </c>
      <c r="W268" s="6">
        <v>0</v>
      </c>
      <c r="X268" s="6">
        <v>148535.93</v>
      </c>
      <c r="Y268" s="513">
        <f>IF(A268&lt;&gt;"",IF(A268=мар17!A268,0,1),IF(AND(B268=мар17!B268,C268=мар17!C268),0,1))</f>
        <v>0</v>
      </c>
      <c r="Z268" s="70" t="str">
        <f t="shared" si="32"/>
        <v>ул. Пятая д.5</v>
      </c>
      <c r="AA268" s="504">
        <f>IF($B268&lt;&gt;"",MAX(AA$7:AA267)+1,0)</f>
        <v>257</v>
      </c>
      <c r="AB268" s="502">
        <f t="shared" si="36"/>
        <v>268</v>
      </c>
      <c r="AC268" s="504">
        <f>1</f>
        <v>1</v>
      </c>
      <c r="AD268" s="103">
        <f t="shared" si="33"/>
        <v>1743.51</v>
      </c>
      <c r="AE268" s="103">
        <f t="shared" si="34"/>
        <v>2533.8000000000002</v>
      </c>
      <c r="AF268" s="103">
        <f t="shared" si="35"/>
        <v>50</v>
      </c>
      <c r="AG268" s="3"/>
    </row>
    <row r="269" spans="2:33" ht="13.2" x14ac:dyDescent="0.25">
      <c r="B269" s="1" t="str">
        <f>адреса!$G$264</f>
        <v>кв.62</v>
      </c>
      <c r="C269" s="522">
        <f>адреса!$I$264</f>
        <v>50000062</v>
      </c>
      <c r="D269" s="6" t="str">
        <f>адреса!$K$264</f>
        <v>ФИО-5-62</v>
      </c>
      <c r="E269" s="6">
        <v>17180.59</v>
      </c>
      <c r="F269" s="6">
        <v>4219.6899999999996</v>
      </c>
      <c r="G269" s="6">
        <v>0</v>
      </c>
      <c r="H269" s="6">
        <v>0</v>
      </c>
      <c r="I269" s="6">
        <v>121.09</v>
      </c>
      <c r="J269" s="6">
        <v>0</v>
      </c>
      <c r="K269" s="6">
        <v>250.04</v>
      </c>
      <c r="L269" s="6"/>
      <c r="M269" s="6">
        <v>0</v>
      </c>
      <c r="N269" s="6">
        <v>50</v>
      </c>
      <c r="O269" s="6">
        <v>0</v>
      </c>
      <c r="P269" s="6">
        <v>0</v>
      </c>
      <c r="Q269" s="6">
        <v>0</v>
      </c>
      <c r="R269" s="6">
        <v>88.06</v>
      </c>
      <c r="S269" s="6">
        <v>448.35</v>
      </c>
      <c r="T269" s="6">
        <v>0</v>
      </c>
      <c r="U269" s="6"/>
      <c r="V269" s="6">
        <v>5177.2299999999996</v>
      </c>
      <c r="W269" s="6">
        <v>0</v>
      </c>
      <c r="X269" s="6">
        <v>22357.82</v>
      </c>
      <c r="Y269" s="513">
        <f>IF(A269&lt;&gt;"",IF(A269=мар17!A269,0,1),IF(AND(B269=мар17!B269,C269=мар17!C269),0,1))</f>
        <v>0</v>
      </c>
      <c r="Z269" s="70" t="str">
        <f t="shared" si="32"/>
        <v>ул. Пятая д.5</v>
      </c>
      <c r="AA269" s="504">
        <f>IF($B269&lt;&gt;"",MAX(AA$7:AA268)+1,0)</f>
        <v>258</v>
      </c>
      <c r="AB269" s="502">
        <f t="shared" si="36"/>
        <v>269</v>
      </c>
      <c r="AC269" s="504">
        <f>1</f>
        <v>1</v>
      </c>
      <c r="AD269" s="103">
        <f t="shared" si="33"/>
        <v>4219.6899999999996</v>
      </c>
      <c r="AE269" s="103">
        <f t="shared" si="34"/>
        <v>907.54</v>
      </c>
      <c r="AF269" s="103">
        <f t="shared" si="35"/>
        <v>50</v>
      </c>
      <c r="AG269" s="3"/>
    </row>
    <row r="270" spans="2:33" ht="13.2" x14ac:dyDescent="0.25">
      <c r="B270" s="1" t="str">
        <f>адреса!$G$265</f>
        <v>кв.63</v>
      </c>
      <c r="C270" s="522">
        <f>адреса!$I$265</f>
        <v>50000063</v>
      </c>
      <c r="D270" s="6" t="str">
        <f>адреса!$K$265</f>
        <v>ФИО-5-63</v>
      </c>
      <c r="E270" s="6">
        <v>3444.22</v>
      </c>
      <c r="F270" s="6">
        <v>2758.27</v>
      </c>
      <c r="G270" s="6">
        <v>0</v>
      </c>
      <c r="H270" s="6">
        <v>0</v>
      </c>
      <c r="I270" s="6">
        <v>127.59</v>
      </c>
      <c r="J270" s="6">
        <v>0</v>
      </c>
      <c r="K270" s="6">
        <v>232.7</v>
      </c>
      <c r="L270" s="6"/>
      <c r="M270" s="6">
        <v>0</v>
      </c>
      <c r="N270" s="6">
        <v>50</v>
      </c>
      <c r="O270" s="6">
        <v>0</v>
      </c>
      <c r="P270" s="6">
        <v>0</v>
      </c>
      <c r="Q270" s="6">
        <v>0</v>
      </c>
      <c r="R270" s="6">
        <v>67.05</v>
      </c>
      <c r="S270" s="6">
        <v>341.37</v>
      </c>
      <c r="T270" s="6">
        <v>0</v>
      </c>
      <c r="U270" s="6"/>
      <c r="V270" s="6">
        <v>3576.98</v>
      </c>
      <c r="W270" s="6">
        <v>3444.48</v>
      </c>
      <c r="X270" s="6">
        <v>3576.72</v>
      </c>
      <c r="Y270" s="513">
        <f>IF(A270&lt;&gt;"",IF(A270=мар17!A270,0,1),IF(AND(B270=мар17!B270,C270=мар17!C270),0,1))</f>
        <v>0</v>
      </c>
      <c r="Z270" s="70" t="str">
        <f t="shared" si="32"/>
        <v>ул. Пятая д.5</v>
      </c>
      <c r="AA270" s="504">
        <f>IF($B270&lt;&gt;"",MAX(AA$7:AA269)+1,0)</f>
        <v>259</v>
      </c>
      <c r="AB270" s="502">
        <f t="shared" si="36"/>
        <v>270</v>
      </c>
      <c r="AC270" s="504">
        <f>1</f>
        <v>1</v>
      </c>
      <c r="AD270" s="103">
        <f t="shared" si="33"/>
        <v>2758.27</v>
      </c>
      <c r="AE270" s="103">
        <f t="shared" si="34"/>
        <v>768.71</v>
      </c>
      <c r="AF270" s="103">
        <f t="shared" si="35"/>
        <v>50</v>
      </c>
      <c r="AG270" s="3"/>
    </row>
    <row r="271" spans="2:33" ht="13.2" x14ac:dyDescent="0.25">
      <c r="B271" s="1" t="str">
        <f>адреса!$G$266</f>
        <v>кв.64</v>
      </c>
      <c r="C271" s="522">
        <f>адреса!$I$266</f>
        <v>50000064</v>
      </c>
      <c r="D271" s="6" t="str">
        <f>адреса!$K$266</f>
        <v>ФИО-5-64</v>
      </c>
      <c r="E271" s="6">
        <v>2717.91</v>
      </c>
      <c r="F271" s="6">
        <v>1759.18</v>
      </c>
      <c r="G271" s="6">
        <v>0</v>
      </c>
      <c r="H271" s="6">
        <v>0</v>
      </c>
      <c r="I271" s="6">
        <v>217.26</v>
      </c>
      <c r="J271" s="6">
        <v>0</v>
      </c>
      <c r="K271" s="6">
        <v>288.60000000000002</v>
      </c>
      <c r="L271" s="6"/>
      <c r="M271" s="6">
        <v>0</v>
      </c>
      <c r="N271" s="6">
        <v>50</v>
      </c>
      <c r="O271" s="6">
        <v>0</v>
      </c>
      <c r="P271" s="6">
        <v>0</v>
      </c>
      <c r="Q271" s="6">
        <v>0</v>
      </c>
      <c r="R271" s="6">
        <v>24.14</v>
      </c>
      <c r="S271" s="6">
        <v>122.9</v>
      </c>
      <c r="T271" s="6">
        <v>0</v>
      </c>
      <c r="U271" s="6"/>
      <c r="V271" s="6">
        <v>2462.08</v>
      </c>
      <c r="W271" s="6">
        <v>5179.99</v>
      </c>
      <c r="X271" s="6">
        <v>0</v>
      </c>
      <c r="Y271" s="513">
        <f>IF(A271&lt;&gt;"",IF(A271=мар17!A271,0,1),IF(AND(B271=мар17!B271,C271=мар17!C271),0,1))</f>
        <v>0</v>
      </c>
      <c r="Z271" s="70" t="str">
        <f t="shared" si="32"/>
        <v>ул. Пятая д.5</v>
      </c>
      <c r="AA271" s="504">
        <f>IF($B271&lt;&gt;"",MAX(AA$7:AA270)+1,0)</f>
        <v>260</v>
      </c>
      <c r="AB271" s="502">
        <f t="shared" si="36"/>
        <v>271</v>
      </c>
      <c r="AC271" s="504">
        <f>1</f>
        <v>1</v>
      </c>
      <c r="AD271" s="103">
        <f t="shared" si="33"/>
        <v>1759.18</v>
      </c>
      <c r="AE271" s="103">
        <f t="shared" si="34"/>
        <v>652.9</v>
      </c>
      <c r="AF271" s="103">
        <f t="shared" si="35"/>
        <v>49.999999999999886</v>
      </c>
      <c r="AG271" s="3"/>
    </row>
    <row r="272" spans="2:33" ht="13.2" x14ac:dyDescent="0.25">
      <c r="B272" s="1" t="str">
        <f>адреса!$G$267</f>
        <v>кв.65</v>
      </c>
      <c r="C272" s="522">
        <f>адреса!$I$267</f>
        <v>50000065</v>
      </c>
      <c r="D272" s="6" t="str">
        <f>адреса!$K$267</f>
        <v>ФИО-5-65</v>
      </c>
      <c r="E272" s="6">
        <v>11576.69</v>
      </c>
      <c r="F272" s="6">
        <v>1716.08</v>
      </c>
      <c r="G272" s="6">
        <v>0</v>
      </c>
      <c r="H272" s="6">
        <v>0</v>
      </c>
      <c r="I272" s="6">
        <v>121.09</v>
      </c>
      <c r="J272" s="6">
        <v>0</v>
      </c>
      <c r="K272" s="6">
        <v>250.04</v>
      </c>
      <c r="L272" s="6"/>
      <c r="M272" s="6">
        <v>0</v>
      </c>
      <c r="N272" s="6">
        <v>50</v>
      </c>
      <c r="O272" s="6">
        <v>0</v>
      </c>
      <c r="P272" s="6">
        <v>0</v>
      </c>
      <c r="Q272" s="6">
        <v>0</v>
      </c>
      <c r="R272" s="6">
        <v>88.06</v>
      </c>
      <c r="S272" s="6">
        <v>448.35</v>
      </c>
      <c r="T272" s="6">
        <v>0</v>
      </c>
      <c r="U272" s="6"/>
      <c r="V272" s="6">
        <v>2673.62</v>
      </c>
      <c r="W272" s="6">
        <v>8250.31</v>
      </c>
      <c r="X272" s="6">
        <v>6000</v>
      </c>
      <c r="Y272" s="513">
        <f>IF(A272&lt;&gt;"",IF(A272=мар17!A272,0,1),IF(AND(B272=мар17!B272,C272=мар17!C272),0,1))</f>
        <v>0</v>
      </c>
      <c r="Z272" s="70" t="str">
        <f t="shared" si="32"/>
        <v>ул. Пятая д.5</v>
      </c>
      <c r="AA272" s="504">
        <f>IF($B272&lt;&gt;"",MAX(AA$7:AA271)+1,0)</f>
        <v>261</v>
      </c>
      <c r="AB272" s="502">
        <f t="shared" si="36"/>
        <v>272</v>
      </c>
      <c r="AC272" s="504">
        <f>1</f>
        <v>1</v>
      </c>
      <c r="AD272" s="103">
        <f t="shared" si="33"/>
        <v>1716.08</v>
      </c>
      <c r="AE272" s="103">
        <f t="shared" si="34"/>
        <v>907.54</v>
      </c>
      <c r="AF272" s="103">
        <f t="shared" si="35"/>
        <v>50</v>
      </c>
      <c r="AG272" s="3"/>
    </row>
    <row r="273" spans="2:33" ht="13.2" x14ac:dyDescent="0.25">
      <c r="B273" s="1" t="str">
        <f>адреса!$G$268</f>
        <v>кв.66</v>
      </c>
      <c r="C273" s="522">
        <f>адреса!$I$268</f>
        <v>50000066</v>
      </c>
      <c r="D273" s="6" t="str">
        <f>адреса!$K$268</f>
        <v>ФИО-5-66</v>
      </c>
      <c r="E273" s="6">
        <v>60889.120000000003</v>
      </c>
      <c r="F273" s="6">
        <v>2758.27</v>
      </c>
      <c r="G273" s="6">
        <v>0</v>
      </c>
      <c r="H273" s="6">
        <v>0</v>
      </c>
      <c r="I273" s="6">
        <v>363.26</v>
      </c>
      <c r="J273" s="6">
        <v>0</v>
      </c>
      <c r="K273" s="6">
        <v>750.13</v>
      </c>
      <c r="L273" s="6"/>
      <c r="M273" s="6">
        <v>0</v>
      </c>
      <c r="N273" s="6">
        <v>50</v>
      </c>
      <c r="O273" s="6">
        <v>0</v>
      </c>
      <c r="P273" s="6">
        <v>0</v>
      </c>
      <c r="Q273" s="6">
        <v>0</v>
      </c>
      <c r="R273" s="6">
        <v>264.19</v>
      </c>
      <c r="S273" s="6">
        <v>1345.05</v>
      </c>
      <c r="T273" s="6">
        <v>0</v>
      </c>
      <c r="U273" s="6"/>
      <c r="V273" s="6">
        <v>5530.9</v>
      </c>
      <c r="W273" s="6">
        <v>0</v>
      </c>
      <c r="X273" s="6">
        <v>66420.02</v>
      </c>
      <c r="Y273" s="513">
        <f>IF(A273&lt;&gt;"",IF(A273=мар17!A273,0,1),IF(AND(B273=мар17!B273,C273=мар17!C273),0,1))</f>
        <v>0</v>
      </c>
      <c r="Z273" s="70" t="str">
        <f t="shared" si="32"/>
        <v>ул. Пятая д.5</v>
      </c>
      <c r="AA273" s="504">
        <f>IF($B273&lt;&gt;"",MAX(AA$7:AA272)+1,0)</f>
        <v>262</v>
      </c>
      <c r="AB273" s="502">
        <f t="shared" si="36"/>
        <v>273</v>
      </c>
      <c r="AC273" s="504">
        <f>1</f>
        <v>1</v>
      </c>
      <c r="AD273" s="103">
        <f t="shared" si="33"/>
        <v>2758.27</v>
      </c>
      <c r="AE273" s="103">
        <f t="shared" si="34"/>
        <v>2722.63</v>
      </c>
      <c r="AF273" s="103">
        <f t="shared" si="35"/>
        <v>49.999999999999545</v>
      </c>
      <c r="AG273" s="3"/>
    </row>
    <row r="274" spans="2:33" ht="13.2" x14ac:dyDescent="0.25">
      <c r="B274" s="1" t="str">
        <f>адреса!$G$269</f>
        <v>кв.67</v>
      </c>
      <c r="C274" s="522">
        <f>адреса!$I$269</f>
        <v>50000067</v>
      </c>
      <c r="D274" s="6" t="str">
        <f>адреса!$K$269</f>
        <v>ФИО-5-67</v>
      </c>
      <c r="E274" s="6">
        <v>14565.41</v>
      </c>
      <c r="F274" s="6">
        <v>2734.76</v>
      </c>
      <c r="G274" s="6">
        <v>0</v>
      </c>
      <c r="H274" s="6">
        <v>0</v>
      </c>
      <c r="I274" s="6">
        <v>484.34</v>
      </c>
      <c r="J274" s="6">
        <v>0</v>
      </c>
      <c r="K274" s="6">
        <v>1000.17</v>
      </c>
      <c r="L274" s="6"/>
      <c r="M274" s="6">
        <v>0</v>
      </c>
      <c r="N274" s="6">
        <v>50</v>
      </c>
      <c r="O274" s="6">
        <v>0</v>
      </c>
      <c r="P274" s="6">
        <v>0</v>
      </c>
      <c r="Q274" s="6">
        <v>0</v>
      </c>
      <c r="R274" s="6">
        <v>352.25</v>
      </c>
      <c r="S274" s="6">
        <v>1793.39</v>
      </c>
      <c r="T274" s="6">
        <v>0</v>
      </c>
      <c r="U274" s="6"/>
      <c r="V274" s="6">
        <v>6414.91</v>
      </c>
      <c r="W274" s="6">
        <v>8404.02</v>
      </c>
      <c r="X274" s="6">
        <v>12576.3</v>
      </c>
      <c r="Y274" s="513">
        <f>IF(A274&lt;&gt;"",IF(A274=мар17!A274,0,1),IF(AND(B274=мар17!B274,C274=мар17!C274),0,1))</f>
        <v>0</v>
      </c>
      <c r="Z274" s="70" t="str">
        <f t="shared" si="32"/>
        <v>ул. Пятая д.5</v>
      </c>
      <c r="AA274" s="504">
        <f>IF($B274&lt;&gt;"",MAX(AA$7:AA273)+1,0)</f>
        <v>263</v>
      </c>
      <c r="AB274" s="502">
        <f t="shared" si="36"/>
        <v>274</v>
      </c>
      <c r="AC274" s="504">
        <f>1</f>
        <v>1</v>
      </c>
      <c r="AD274" s="103">
        <f t="shared" si="33"/>
        <v>2734.76</v>
      </c>
      <c r="AE274" s="103">
        <f t="shared" si="34"/>
        <v>3630.15</v>
      </c>
      <c r="AF274" s="103">
        <f t="shared" si="35"/>
        <v>49.999999999999545</v>
      </c>
      <c r="AG274" s="3"/>
    </row>
    <row r="275" spans="2:33" ht="13.2" x14ac:dyDescent="0.25">
      <c r="B275" s="1" t="str">
        <f>адреса!$G$270</f>
        <v>кв.68</v>
      </c>
      <c r="C275" s="522">
        <f>адреса!$I$270</f>
        <v>50000068</v>
      </c>
      <c r="D275" s="6" t="str">
        <f>адреса!$K$270</f>
        <v>ФИО-5-68</v>
      </c>
      <c r="E275" s="6">
        <v>20538.009999999998</v>
      </c>
      <c r="F275" s="6">
        <v>1759.18</v>
      </c>
      <c r="G275" s="6">
        <v>0</v>
      </c>
      <c r="H275" s="6">
        <v>0</v>
      </c>
      <c r="I275" s="6">
        <v>989.75</v>
      </c>
      <c r="J275" s="6">
        <v>0</v>
      </c>
      <c r="K275" s="6">
        <v>1991.33</v>
      </c>
      <c r="L275" s="6"/>
      <c r="M275" s="6">
        <v>0</v>
      </c>
      <c r="N275" s="6">
        <v>50</v>
      </c>
      <c r="O275" s="6">
        <v>0</v>
      </c>
      <c r="P275" s="6">
        <v>0</v>
      </c>
      <c r="Q275" s="6">
        <v>0</v>
      </c>
      <c r="R275" s="6">
        <v>675.9</v>
      </c>
      <c r="S275" s="6">
        <v>3441.17</v>
      </c>
      <c r="T275" s="6">
        <v>0</v>
      </c>
      <c r="U275" s="6"/>
      <c r="V275" s="6">
        <v>8907.33</v>
      </c>
      <c r="W275" s="6">
        <v>0</v>
      </c>
      <c r="X275" s="6">
        <v>29445.34</v>
      </c>
      <c r="Y275" s="513">
        <f>IF(A275&lt;&gt;"",IF(A275=мар17!A275,0,1),IF(AND(B275=мар17!B275,C275=мар17!C275),0,1))</f>
        <v>0</v>
      </c>
      <c r="Z275" s="70" t="str">
        <f t="shared" si="32"/>
        <v>ул. Пятая д.5</v>
      </c>
      <c r="AA275" s="504">
        <f>IF($B275&lt;&gt;"",MAX(AA$7:AA274)+1,0)</f>
        <v>264</v>
      </c>
      <c r="AB275" s="502">
        <f t="shared" si="36"/>
        <v>275</v>
      </c>
      <c r="AC275" s="504">
        <f>1</f>
        <v>1</v>
      </c>
      <c r="AD275" s="103">
        <f t="shared" si="33"/>
        <v>1759.18</v>
      </c>
      <c r="AE275" s="103">
        <f t="shared" si="34"/>
        <v>7098.15</v>
      </c>
      <c r="AF275" s="103">
        <f t="shared" si="35"/>
        <v>50</v>
      </c>
      <c r="AG275" s="3"/>
    </row>
    <row r="276" spans="2:33" ht="13.2" x14ac:dyDescent="0.25">
      <c r="B276" s="1" t="str">
        <f>адреса!$G$271</f>
        <v>кв.69</v>
      </c>
      <c r="C276" s="522">
        <f>адреса!$I$271</f>
        <v>50000069</v>
      </c>
      <c r="D276" s="6" t="str">
        <f>адреса!$K$271</f>
        <v>ФИО-5-69</v>
      </c>
      <c r="E276" s="6">
        <v>3277.41</v>
      </c>
      <c r="F276" s="6">
        <v>1720</v>
      </c>
      <c r="G276" s="6">
        <v>0</v>
      </c>
      <c r="H276" s="6">
        <v>0</v>
      </c>
      <c r="I276" s="6">
        <v>96.56</v>
      </c>
      <c r="J276" s="6">
        <v>0</v>
      </c>
      <c r="K276" s="6">
        <v>173.16</v>
      </c>
      <c r="L276" s="6"/>
      <c r="M276" s="6">
        <v>0</v>
      </c>
      <c r="N276" s="6">
        <v>50</v>
      </c>
      <c r="O276" s="6">
        <v>0</v>
      </c>
      <c r="P276" s="6">
        <v>0</v>
      </c>
      <c r="Q276" s="6">
        <v>0</v>
      </c>
      <c r="R276" s="6">
        <v>48.28</v>
      </c>
      <c r="S276" s="6">
        <v>245.81</v>
      </c>
      <c r="T276" s="6">
        <v>0</v>
      </c>
      <c r="U276" s="6"/>
      <c r="V276" s="6">
        <v>2333.81</v>
      </c>
      <c r="W276" s="6">
        <v>0</v>
      </c>
      <c r="X276" s="6">
        <v>5611.22</v>
      </c>
      <c r="Y276" s="513">
        <f>IF(A276&lt;&gt;"",IF(A276=мар17!A276,0,1),IF(AND(B276=мар17!B276,C276=мар17!C276),0,1))</f>
        <v>0</v>
      </c>
      <c r="Z276" s="70" t="str">
        <f t="shared" si="32"/>
        <v>ул. Пятая д.5</v>
      </c>
      <c r="AA276" s="504">
        <f>IF($B276&lt;&gt;"",MAX(AA$7:AA275)+1,0)</f>
        <v>265</v>
      </c>
      <c r="AB276" s="502">
        <f t="shared" si="36"/>
        <v>276</v>
      </c>
      <c r="AC276" s="504">
        <f>1</f>
        <v>1</v>
      </c>
      <c r="AD276" s="103">
        <f t="shared" si="33"/>
        <v>1720</v>
      </c>
      <c r="AE276" s="103">
        <f t="shared" si="34"/>
        <v>563.80999999999995</v>
      </c>
      <c r="AF276" s="103">
        <f t="shared" si="35"/>
        <v>50</v>
      </c>
      <c r="AG276" s="3"/>
    </row>
    <row r="277" spans="2:33" ht="13.2" x14ac:dyDescent="0.25">
      <c r="B277" s="1" t="str">
        <f>адреса!$G$272</f>
        <v>кв.70</v>
      </c>
      <c r="C277" s="522">
        <f>адреса!$I$272</f>
        <v>50000070</v>
      </c>
      <c r="D277" s="6" t="str">
        <f>адреса!$K$272</f>
        <v>ФИО-5-70</v>
      </c>
      <c r="E277" s="6">
        <v>38544.519999999997</v>
      </c>
      <c r="F277" s="6">
        <v>2762.19</v>
      </c>
      <c r="G277" s="6">
        <v>0</v>
      </c>
      <c r="H277" s="6">
        <v>0</v>
      </c>
      <c r="I277" s="6">
        <v>121.09</v>
      </c>
      <c r="J277" s="6">
        <v>0</v>
      </c>
      <c r="K277" s="6">
        <v>250.04</v>
      </c>
      <c r="L277" s="6"/>
      <c r="M277" s="6">
        <v>0</v>
      </c>
      <c r="N277" s="6">
        <v>50</v>
      </c>
      <c r="O277" s="6">
        <v>0</v>
      </c>
      <c r="P277" s="6">
        <v>0</v>
      </c>
      <c r="Q277" s="6">
        <v>0</v>
      </c>
      <c r="R277" s="6">
        <v>88.06</v>
      </c>
      <c r="S277" s="6">
        <v>448.35</v>
      </c>
      <c r="T277" s="6">
        <v>0</v>
      </c>
      <c r="U277" s="6"/>
      <c r="V277" s="6">
        <v>3719.73</v>
      </c>
      <c r="W277" s="6">
        <v>0</v>
      </c>
      <c r="X277" s="6">
        <v>42264.25</v>
      </c>
      <c r="Y277" s="513">
        <f>IF(A277&lt;&gt;"",IF(A277=мар17!A277,0,1),IF(AND(B277=мар17!B277,C277=мар17!C277),0,1))</f>
        <v>0</v>
      </c>
      <c r="Z277" s="70" t="str">
        <f t="shared" si="32"/>
        <v>ул. Пятая д.5</v>
      </c>
      <c r="AA277" s="504">
        <f>IF($B277&lt;&gt;"",MAX(AA$7:AA276)+1,0)</f>
        <v>266</v>
      </c>
      <c r="AB277" s="502">
        <f t="shared" si="36"/>
        <v>277</v>
      </c>
      <c r="AC277" s="504">
        <f>1</f>
        <v>1</v>
      </c>
      <c r="AD277" s="103">
        <f t="shared" si="33"/>
        <v>2762.19</v>
      </c>
      <c r="AE277" s="103">
        <f t="shared" si="34"/>
        <v>907.54</v>
      </c>
      <c r="AF277" s="103">
        <f t="shared" si="35"/>
        <v>50</v>
      </c>
      <c r="AG277" s="3"/>
    </row>
    <row r="278" spans="2:33" ht="13.2" x14ac:dyDescent="0.25">
      <c r="B278" s="1" t="str">
        <f>адреса!$G$273</f>
        <v>кв.71</v>
      </c>
      <c r="C278" s="522">
        <f>адреса!$I$273</f>
        <v>50000071</v>
      </c>
      <c r="D278" s="6" t="str">
        <f>адреса!$K$273</f>
        <v>ФИО-5-71</v>
      </c>
      <c r="E278" s="6">
        <v>-14784.04</v>
      </c>
      <c r="F278" s="6">
        <v>2734.76</v>
      </c>
      <c r="G278" s="6">
        <v>0</v>
      </c>
      <c r="H278" s="6">
        <v>0</v>
      </c>
      <c r="I278" s="6">
        <v>242.17</v>
      </c>
      <c r="J278" s="6">
        <v>0</v>
      </c>
      <c r="K278" s="6">
        <v>500.09</v>
      </c>
      <c r="L278" s="6"/>
      <c r="M278" s="6">
        <v>0</v>
      </c>
      <c r="N278" s="6">
        <v>50</v>
      </c>
      <c r="O278" s="6">
        <v>0</v>
      </c>
      <c r="P278" s="6">
        <v>0</v>
      </c>
      <c r="Q278" s="6">
        <v>0</v>
      </c>
      <c r="R278" s="6">
        <v>176.13</v>
      </c>
      <c r="S278" s="6">
        <v>896.7</v>
      </c>
      <c r="T278" s="6">
        <v>0</v>
      </c>
      <c r="U278" s="6"/>
      <c r="V278" s="6">
        <v>4599.8500000000004</v>
      </c>
      <c r="W278" s="6">
        <v>0</v>
      </c>
      <c r="X278" s="6">
        <v>-10184.19</v>
      </c>
      <c r="Y278" s="513">
        <f>IF(A278&lt;&gt;"",IF(A278=мар17!A278,0,1),IF(AND(B278=мар17!B278,C278=мар17!C278),0,1))</f>
        <v>0</v>
      </c>
      <c r="Z278" s="70" t="str">
        <f t="shared" si="32"/>
        <v>ул. Пятая д.5</v>
      </c>
      <c r="AA278" s="504">
        <f>IF($B278&lt;&gt;"",MAX(AA$7:AA277)+1,0)</f>
        <v>267</v>
      </c>
      <c r="AB278" s="502">
        <f t="shared" si="36"/>
        <v>278</v>
      </c>
      <c r="AC278" s="504">
        <f>1</f>
        <v>1</v>
      </c>
      <c r="AD278" s="103">
        <f t="shared" si="33"/>
        <v>2734.76</v>
      </c>
      <c r="AE278" s="103">
        <f t="shared" si="34"/>
        <v>1815.0900000000001</v>
      </c>
      <c r="AF278" s="103">
        <f t="shared" si="35"/>
        <v>50</v>
      </c>
      <c r="AG278" s="3"/>
    </row>
    <row r="279" spans="2:33" ht="13.2" x14ac:dyDescent="0.25">
      <c r="B279" s="1" t="str">
        <f>адреса!$G$274</f>
        <v>кв.72</v>
      </c>
      <c r="C279" s="522">
        <f>адреса!$I$274</f>
        <v>50000072</v>
      </c>
      <c r="D279" s="6" t="str">
        <f>адреса!$K$274</f>
        <v>ФИО-5-72</v>
      </c>
      <c r="E279" s="6">
        <v>2378.9499999999998</v>
      </c>
      <c r="F279" s="6">
        <v>1759.18</v>
      </c>
      <c r="G279" s="6">
        <v>0</v>
      </c>
      <c r="H279" s="6">
        <v>0</v>
      </c>
      <c r="I279" s="6">
        <v>148.02000000000001</v>
      </c>
      <c r="J279" s="6">
        <v>0</v>
      </c>
      <c r="K279" s="6">
        <v>265.45</v>
      </c>
      <c r="L279" s="6"/>
      <c r="M279" s="6">
        <v>0</v>
      </c>
      <c r="N279" s="6">
        <v>50</v>
      </c>
      <c r="O279" s="6">
        <v>0</v>
      </c>
      <c r="P279" s="6">
        <v>0</v>
      </c>
      <c r="Q279" s="6">
        <v>0</v>
      </c>
      <c r="R279" s="6">
        <v>74.010000000000005</v>
      </c>
      <c r="S279" s="6">
        <v>376.81</v>
      </c>
      <c r="T279" s="6">
        <v>0</v>
      </c>
      <c r="U279" s="6"/>
      <c r="V279" s="6">
        <v>2673.47</v>
      </c>
      <c r="W279" s="6">
        <v>2378.9499999999998</v>
      </c>
      <c r="X279" s="6">
        <v>2673.47</v>
      </c>
      <c r="Y279" s="513">
        <f>IF(A279&lt;&gt;"",IF(A279=мар17!A279,0,1),IF(AND(B279=мар17!B279,C279=мар17!C279),0,1))</f>
        <v>0</v>
      </c>
      <c r="Z279" s="70" t="str">
        <f t="shared" si="32"/>
        <v>ул. Пятая д.5</v>
      </c>
      <c r="AA279" s="504">
        <f>IF($B279&lt;&gt;"",MAX(AA$7:AA278)+1,0)</f>
        <v>268</v>
      </c>
      <c r="AB279" s="502">
        <f t="shared" si="36"/>
        <v>279</v>
      </c>
      <c r="AC279" s="504">
        <f>1</f>
        <v>1</v>
      </c>
      <c r="AD279" s="103">
        <f t="shared" si="33"/>
        <v>1759.18</v>
      </c>
      <c r="AE279" s="103">
        <f t="shared" si="34"/>
        <v>864.29</v>
      </c>
      <c r="AF279" s="103">
        <f t="shared" si="35"/>
        <v>49.999999999999773</v>
      </c>
      <c r="AG279" s="3"/>
    </row>
    <row r="280" spans="2:33" ht="13.2" x14ac:dyDescent="0.25">
      <c r="B280" s="1" t="str">
        <f>адреса!$G$275</f>
        <v>кв.73</v>
      </c>
      <c r="C280" s="522">
        <f>адреса!$I$275</f>
        <v>50000073</v>
      </c>
      <c r="D280" s="6" t="str">
        <f>адреса!$K$275</f>
        <v>ФИО-5-73</v>
      </c>
      <c r="E280" s="6">
        <v>18774.37</v>
      </c>
      <c r="F280" s="6">
        <v>1720</v>
      </c>
      <c r="G280" s="6">
        <v>0</v>
      </c>
      <c r="H280" s="6">
        <v>0</v>
      </c>
      <c r="I280" s="6">
        <v>-69.5</v>
      </c>
      <c r="J280" s="6">
        <v>-1096.1400000000001</v>
      </c>
      <c r="K280" s="6">
        <v>-106.59</v>
      </c>
      <c r="L280" s="6"/>
      <c r="M280" s="6">
        <v>0</v>
      </c>
      <c r="N280" s="6">
        <v>50</v>
      </c>
      <c r="O280" s="6">
        <v>0</v>
      </c>
      <c r="P280" s="6">
        <v>0</v>
      </c>
      <c r="Q280" s="6">
        <v>0</v>
      </c>
      <c r="R280" s="6">
        <v>156.57</v>
      </c>
      <c r="S280" s="6">
        <v>797.15</v>
      </c>
      <c r="T280" s="6">
        <v>0</v>
      </c>
      <c r="U280" s="6"/>
      <c r="V280" s="6">
        <v>1451.49</v>
      </c>
      <c r="W280" s="6">
        <v>0</v>
      </c>
      <c r="X280" s="6">
        <v>20225.86</v>
      </c>
      <c r="Y280" s="513">
        <f>IF(A280&lt;&gt;"",IF(A280=мар17!A280,0,1),IF(AND(B280=мар17!B280,C280=мар17!C280),0,1))</f>
        <v>0</v>
      </c>
      <c r="Z280" s="70" t="str">
        <f t="shared" si="32"/>
        <v>ул. Пятая д.5</v>
      </c>
      <c r="AA280" s="504">
        <f>IF($B280&lt;&gt;"",MAX(AA$7:AA279)+1,0)</f>
        <v>269</v>
      </c>
      <c r="AB280" s="502">
        <f t="shared" si="36"/>
        <v>280</v>
      </c>
      <c r="AC280" s="504">
        <f>1</f>
        <v>1</v>
      </c>
      <c r="AD280" s="103">
        <f t="shared" si="33"/>
        <v>1720</v>
      </c>
      <c r="AE280" s="103">
        <f t="shared" si="34"/>
        <v>-318.5100000000001</v>
      </c>
      <c r="AF280" s="103">
        <f t="shared" si="35"/>
        <v>50.000000000000114</v>
      </c>
      <c r="AG280" s="3"/>
    </row>
    <row r="281" spans="2:33" ht="13.2" x14ac:dyDescent="0.25">
      <c r="B281" s="1" t="str">
        <f>адреса!$G$276</f>
        <v>кв.74</v>
      </c>
      <c r="C281" s="522">
        <f>адреса!$I$276</f>
        <v>50000074</v>
      </c>
      <c r="D281" s="6" t="str">
        <f>адреса!$K$276</f>
        <v>ФИО-5-74</v>
      </c>
      <c r="E281" s="6">
        <v>3569.34</v>
      </c>
      <c r="F281" s="6">
        <v>2762.19</v>
      </c>
      <c r="G281" s="6">
        <v>0</v>
      </c>
      <c r="H281" s="6">
        <v>0</v>
      </c>
      <c r="I281" s="6">
        <v>121.09</v>
      </c>
      <c r="J281" s="6">
        <v>0</v>
      </c>
      <c r="K281" s="6">
        <v>250.04</v>
      </c>
      <c r="L281" s="6"/>
      <c r="M281" s="6">
        <v>0</v>
      </c>
      <c r="N281" s="6">
        <v>50</v>
      </c>
      <c r="O281" s="6">
        <v>0</v>
      </c>
      <c r="P281" s="6">
        <v>0</v>
      </c>
      <c r="Q281" s="6">
        <v>0</v>
      </c>
      <c r="R281" s="6">
        <v>88.06</v>
      </c>
      <c r="S281" s="6">
        <v>448.35</v>
      </c>
      <c r="T281" s="6">
        <v>0</v>
      </c>
      <c r="U281" s="6"/>
      <c r="V281" s="6">
        <v>3719.73</v>
      </c>
      <c r="W281" s="6">
        <v>3569.34</v>
      </c>
      <c r="X281" s="6">
        <v>3719.73</v>
      </c>
      <c r="Y281" s="513">
        <f>IF(A281&lt;&gt;"",IF(A281=мар17!A281,0,1),IF(AND(B281=мар17!B281,C281=мар17!C281),0,1))</f>
        <v>0</v>
      </c>
      <c r="Z281" s="70" t="str">
        <f t="shared" si="32"/>
        <v>ул. Пятая д.5</v>
      </c>
      <c r="AA281" s="504">
        <f>IF($B281&lt;&gt;"",MAX(AA$7:AA280)+1,0)</f>
        <v>270</v>
      </c>
      <c r="AB281" s="502">
        <f t="shared" si="36"/>
        <v>281</v>
      </c>
      <c r="AC281" s="504">
        <f>1</f>
        <v>1</v>
      </c>
      <c r="AD281" s="103">
        <f t="shared" si="33"/>
        <v>2762.19</v>
      </c>
      <c r="AE281" s="103">
        <f t="shared" si="34"/>
        <v>907.54</v>
      </c>
      <c r="AF281" s="103">
        <f t="shared" si="35"/>
        <v>50</v>
      </c>
      <c r="AG281" s="3"/>
    </row>
    <row r="282" spans="2:33" ht="13.2" x14ac:dyDescent="0.25">
      <c r="B282" s="1" t="str">
        <f>адреса!$G$277</f>
        <v>кв.75</v>
      </c>
      <c r="C282" s="522">
        <f>адреса!$I$277</f>
        <v>50000075</v>
      </c>
      <c r="D282" s="6" t="str">
        <f>адреса!$K$277</f>
        <v>ФИО-5-75</v>
      </c>
      <c r="E282" s="6">
        <v>2847.85</v>
      </c>
      <c r="F282" s="6">
        <v>2742.6</v>
      </c>
      <c r="G282" s="6">
        <v>0</v>
      </c>
      <c r="H282" s="6">
        <v>0</v>
      </c>
      <c r="I282" s="6">
        <v>27.79</v>
      </c>
      <c r="J282" s="6">
        <v>0</v>
      </c>
      <c r="K282" s="6">
        <v>86.2</v>
      </c>
      <c r="L282" s="6"/>
      <c r="M282" s="6">
        <v>0</v>
      </c>
      <c r="N282" s="6">
        <v>50</v>
      </c>
      <c r="O282" s="6">
        <v>0</v>
      </c>
      <c r="P282" s="6">
        <v>0</v>
      </c>
      <c r="Q282" s="6">
        <v>0</v>
      </c>
      <c r="R282" s="6">
        <v>44.32</v>
      </c>
      <c r="S282" s="6">
        <v>225.65</v>
      </c>
      <c r="T282" s="6">
        <v>0</v>
      </c>
      <c r="U282" s="6"/>
      <c r="V282" s="6">
        <v>3176.56</v>
      </c>
      <c r="W282" s="6">
        <v>2847.85</v>
      </c>
      <c r="X282" s="6">
        <v>3176.56</v>
      </c>
      <c r="Y282" s="513">
        <f>IF(A282&lt;&gt;"",IF(A282=мар17!A282,0,1),IF(AND(B282=мар17!B282,C282=мар17!C282),0,1))</f>
        <v>0</v>
      </c>
      <c r="Z282" s="70" t="str">
        <f t="shared" si="32"/>
        <v>ул. Пятая д.5</v>
      </c>
      <c r="AA282" s="504">
        <f>IF($B282&lt;&gt;"",MAX(AA$7:AA281)+1,0)</f>
        <v>271</v>
      </c>
      <c r="AB282" s="502">
        <f t="shared" si="36"/>
        <v>282</v>
      </c>
      <c r="AC282" s="504">
        <f>1</f>
        <v>1</v>
      </c>
      <c r="AD282" s="103">
        <f t="shared" si="33"/>
        <v>2742.6</v>
      </c>
      <c r="AE282" s="103">
        <f t="shared" si="34"/>
        <v>383.96000000000004</v>
      </c>
      <c r="AF282" s="103">
        <f t="shared" si="35"/>
        <v>50</v>
      </c>
      <c r="AG282" s="3"/>
    </row>
    <row r="283" spans="2:33" ht="13.2" x14ac:dyDescent="0.25">
      <c r="B283" s="1" t="str">
        <f>адреса!$G$278</f>
        <v>кв.76</v>
      </c>
      <c r="C283" s="522">
        <f>адреса!$I$278</f>
        <v>50000076</v>
      </c>
      <c r="D283" s="6" t="str">
        <f>адреса!$K$278</f>
        <v>ФИО-5-76</v>
      </c>
      <c r="E283" s="6">
        <v>4350.1099999999997</v>
      </c>
      <c r="F283" s="6">
        <v>1755.26</v>
      </c>
      <c r="G283" s="6">
        <v>0</v>
      </c>
      <c r="H283" s="6">
        <v>0</v>
      </c>
      <c r="I283" s="6">
        <v>363.26</v>
      </c>
      <c r="J283" s="6">
        <v>0</v>
      </c>
      <c r="K283" s="6">
        <v>750.13</v>
      </c>
      <c r="L283" s="6"/>
      <c r="M283" s="6">
        <v>0</v>
      </c>
      <c r="N283" s="6">
        <v>50</v>
      </c>
      <c r="O283" s="6">
        <v>0</v>
      </c>
      <c r="P283" s="6">
        <v>0</v>
      </c>
      <c r="Q283" s="6">
        <v>0</v>
      </c>
      <c r="R283" s="6">
        <v>264.19</v>
      </c>
      <c r="S283" s="6">
        <v>1345.05</v>
      </c>
      <c r="T283" s="6">
        <v>0</v>
      </c>
      <c r="U283" s="6"/>
      <c r="V283" s="6">
        <v>4527.8900000000003</v>
      </c>
      <c r="W283" s="6">
        <v>0</v>
      </c>
      <c r="X283" s="6">
        <v>8878</v>
      </c>
      <c r="Y283" s="513">
        <f>IF(A283&lt;&gt;"",IF(A283=мар17!A283,0,1),IF(AND(B283=мар17!B283,C283=мар17!C283),0,1))</f>
        <v>0</v>
      </c>
      <c r="Z283" s="70" t="str">
        <f t="shared" si="32"/>
        <v>ул. Пятая д.5</v>
      </c>
      <c r="AA283" s="504">
        <f>IF($B283&lt;&gt;"",MAX(AA$7:AA282)+1,0)</f>
        <v>272</v>
      </c>
      <c r="AB283" s="502">
        <f t="shared" si="36"/>
        <v>283</v>
      </c>
      <c r="AC283" s="504">
        <f>1</f>
        <v>1</v>
      </c>
      <c r="AD283" s="103">
        <f t="shared" si="33"/>
        <v>1755.26</v>
      </c>
      <c r="AE283" s="103">
        <f t="shared" si="34"/>
        <v>2722.63</v>
      </c>
      <c r="AF283" s="103">
        <f t="shared" si="35"/>
        <v>50</v>
      </c>
      <c r="AG283" s="3"/>
    </row>
    <row r="284" spans="2:33" ht="13.2" x14ac:dyDescent="0.25">
      <c r="B284" s="1" t="str">
        <f>адреса!$G$279</f>
        <v>кв.77</v>
      </c>
      <c r="C284" s="522">
        <f>адреса!$I$279</f>
        <v>50000077</v>
      </c>
      <c r="D284" s="6" t="str">
        <f>адреса!$K$279</f>
        <v>ФИО-5-77</v>
      </c>
      <c r="E284" s="6">
        <v>2232.21</v>
      </c>
      <c r="F284" s="6">
        <v>1747.43</v>
      </c>
      <c r="G284" s="6">
        <v>0</v>
      </c>
      <c r="H284" s="6">
        <v>0</v>
      </c>
      <c r="I284" s="6">
        <v>24.14</v>
      </c>
      <c r="J284" s="6">
        <v>0</v>
      </c>
      <c r="K284" s="6">
        <v>28.86</v>
      </c>
      <c r="L284" s="6"/>
      <c r="M284" s="6">
        <v>0</v>
      </c>
      <c r="N284" s="6">
        <v>50</v>
      </c>
      <c r="O284" s="6">
        <v>0</v>
      </c>
      <c r="P284" s="6">
        <v>0</v>
      </c>
      <c r="Q284" s="6">
        <v>0</v>
      </c>
      <c r="R284" s="6">
        <v>0</v>
      </c>
      <c r="S284" s="6">
        <v>0</v>
      </c>
      <c r="T284" s="6">
        <v>0</v>
      </c>
      <c r="U284" s="6"/>
      <c r="V284" s="6">
        <v>1850.43</v>
      </c>
      <c r="W284" s="6">
        <v>2232.21</v>
      </c>
      <c r="X284" s="6">
        <v>1850.43</v>
      </c>
      <c r="Y284" s="513">
        <f>IF(A284&lt;&gt;"",IF(A284=мар17!A284,0,1),IF(AND(B284=мар17!B284,C284=мар17!C284),0,1))</f>
        <v>0</v>
      </c>
      <c r="Z284" s="70" t="str">
        <f t="shared" ref="Z284:Z305" si="37">IF(AND(A284&lt;&gt;"",B284=""),A284,Z283)</f>
        <v>ул. Пятая д.5</v>
      </c>
      <c r="AA284" s="504">
        <f>IF($B284&lt;&gt;"",MAX(AA$7:AA283)+1,0)</f>
        <v>273</v>
      </c>
      <c r="AB284" s="502">
        <f t="shared" si="36"/>
        <v>284</v>
      </c>
      <c r="AC284" s="504">
        <f>1</f>
        <v>1</v>
      </c>
      <c r="AD284" s="103">
        <f t="shared" ref="AD284:AD305" si="38">F284</f>
        <v>1747.43</v>
      </c>
      <c r="AE284" s="103">
        <f t="shared" ref="AE284:AE305" si="39">H284+I284+J284+K284+L284+O284+R284+S284</f>
        <v>53</v>
      </c>
      <c r="AF284" s="103">
        <f t="shared" ref="AF284:AF305" si="40">V284-AD284-AE284</f>
        <v>50</v>
      </c>
      <c r="AG284" s="3"/>
    </row>
    <row r="285" spans="2:33" ht="13.2" x14ac:dyDescent="0.25">
      <c r="B285" s="1" t="str">
        <f>адреса!$G$280</f>
        <v>кв.78</v>
      </c>
      <c r="C285" s="522">
        <f>адреса!$I$280</f>
        <v>50000078</v>
      </c>
      <c r="D285" s="6" t="str">
        <f>адреса!$K$280</f>
        <v>ФИО-5-78</v>
      </c>
      <c r="E285" s="6">
        <v>7458.98</v>
      </c>
      <c r="F285" s="6">
        <v>2781.78</v>
      </c>
      <c r="G285" s="6">
        <v>0</v>
      </c>
      <c r="H285" s="6">
        <v>0</v>
      </c>
      <c r="I285" s="6">
        <v>121.09</v>
      </c>
      <c r="J285" s="6">
        <v>0</v>
      </c>
      <c r="K285" s="6">
        <v>250.04</v>
      </c>
      <c r="L285" s="6"/>
      <c r="M285" s="6">
        <v>0</v>
      </c>
      <c r="N285" s="6">
        <v>50</v>
      </c>
      <c r="O285" s="6">
        <v>0</v>
      </c>
      <c r="P285" s="6">
        <v>0</v>
      </c>
      <c r="Q285" s="6">
        <v>0</v>
      </c>
      <c r="R285" s="6">
        <v>88.06</v>
      </c>
      <c r="S285" s="6">
        <v>448.35</v>
      </c>
      <c r="T285" s="6">
        <v>0</v>
      </c>
      <c r="U285" s="6"/>
      <c r="V285" s="6">
        <v>3739.32</v>
      </c>
      <c r="W285" s="6">
        <v>6000</v>
      </c>
      <c r="X285" s="6">
        <v>5198.3</v>
      </c>
      <c r="Y285" s="513">
        <f>IF(A285&lt;&gt;"",IF(A285=мар17!A285,0,1),IF(AND(B285=мар17!B285,C285=мар17!C285),0,1))</f>
        <v>0</v>
      </c>
      <c r="Z285" s="70" t="str">
        <f t="shared" si="37"/>
        <v>ул. Пятая д.5</v>
      </c>
      <c r="AA285" s="504">
        <f>IF($B285&lt;&gt;"",MAX(AA$7:AA284)+1,0)</f>
        <v>274</v>
      </c>
      <c r="AB285" s="502">
        <f t="shared" si="36"/>
        <v>285</v>
      </c>
      <c r="AC285" s="504">
        <f>1</f>
        <v>1</v>
      </c>
      <c r="AD285" s="103">
        <f t="shared" si="38"/>
        <v>2781.78</v>
      </c>
      <c r="AE285" s="103">
        <f t="shared" si="39"/>
        <v>907.54</v>
      </c>
      <c r="AF285" s="103">
        <f t="shared" si="40"/>
        <v>50</v>
      </c>
      <c r="AG285" s="3"/>
    </row>
    <row r="286" spans="2:33" ht="13.2" x14ac:dyDescent="0.25">
      <c r="B286" s="1" t="str">
        <f>адреса!$G$281</f>
        <v>кв.79</v>
      </c>
      <c r="C286" s="522">
        <f>адреса!$I$281</f>
        <v>50000079</v>
      </c>
      <c r="D286" s="6" t="str">
        <f>адреса!$K$281</f>
        <v>ФИО-5-79</v>
      </c>
      <c r="E286" s="6">
        <v>4100.6000000000004</v>
      </c>
      <c r="F286" s="6">
        <v>2742.6</v>
      </c>
      <c r="G286" s="6">
        <v>0</v>
      </c>
      <c r="H286" s="6">
        <v>0</v>
      </c>
      <c r="I286" s="6">
        <v>120.7</v>
      </c>
      <c r="J286" s="6">
        <v>0</v>
      </c>
      <c r="K286" s="6">
        <v>202.02</v>
      </c>
      <c r="L286" s="6"/>
      <c r="M286" s="6">
        <v>0</v>
      </c>
      <c r="N286" s="6">
        <v>50</v>
      </c>
      <c r="O286" s="6">
        <v>0</v>
      </c>
      <c r="P286" s="6">
        <v>0</v>
      </c>
      <c r="Q286" s="6">
        <v>0</v>
      </c>
      <c r="R286" s="6">
        <v>48.28</v>
      </c>
      <c r="S286" s="6">
        <v>245.81</v>
      </c>
      <c r="T286" s="6">
        <v>0</v>
      </c>
      <c r="U286" s="6"/>
      <c r="V286" s="6">
        <v>3409.41</v>
      </c>
      <c r="W286" s="6">
        <v>8921.52</v>
      </c>
      <c r="X286" s="6">
        <v>-1411.51</v>
      </c>
      <c r="Y286" s="513">
        <f>IF(A286&lt;&gt;"",IF(A286=мар17!A286,0,1),IF(AND(B286=мар17!B286,C286=мар17!C286),0,1))</f>
        <v>0</v>
      </c>
      <c r="Z286" s="70" t="str">
        <f t="shared" si="37"/>
        <v>ул. Пятая д.5</v>
      </c>
      <c r="AA286" s="504">
        <f>IF($B286&lt;&gt;"",MAX(AA$7:AA285)+1,0)</f>
        <v>275</v>
      </c>
      <c r="AB286" s="502">
        <f t="shared" si="36"/>
        <v>286</v>
      </c>
      <c r="AC286" s="504">
        <f>1</f>
        <v>1</v>
      </c>
      <c r="AD286" s="103">
        <f t="shared" si="38"/>
        <v>2742.6</v>
      </c>
      <c r="AE286" s="103">
        <f t="shared" si="39"/>
        <v>616.80999999999995</v>
      </c>
      <c r="AF286" s="103">
        <f t="shared" si="40"/>
        <v>50</v>
      </c>
      <c r="AG286" s="3"/>
    </row>
    <row r="287" spans="2:33" ht="13.2" x14ac:dyDescent="0.25">
      <c r="B287" s="1" t="str">
        <f>адреса!$G$282</f>
        <v>кв.80</v>
      </c>
      <c r="C287" s="522">
        <f>адреса!$I$282</f>
        <v>50000080</v>
      </c>
      <c r="D287" s="6" t="str">
        <f>адреса!$K$282</f>
        <v>ФИО-5-80</v>
      </c>
      <c r="E287" s="6">
        <v>2933.33</v>
      </c>
      <c r="F287" s="6">
        <v>1755.26</v>
      </c>
      <c r="G287" s="6">
        <v>0</v>
      </c>
      <c r="H287" s="6">
        <v>0</v>
      </c>
      <c r="I287" s="6">
        <v>115.09</v>
      </c>
      <c r="J287" s="6">
        <v>0</v>
      </c>
      <c r="K287" s="6">
        <v>221.16</v>
      </c>
      <c r="L287" s="6"/>
      <c r="M287" s="6">
        <v>0</v>
      </c>
      <c r="N287" s="6">
        <v>50</v>
      </c>
      <c r="O287" s="6">
        <v>0</v>
      </c>
      <c r="P287" s="6">
        <v>0</v>
      </c>
      <c r="Q287" s="6">
        <v>0</v>
      </c>
      <c r="R287" s="6">
        <v>69.89</v>
      </c>
      <c r="S287" s="6">
        <v>355.85</v>
      </c>
      <c r="T287" s="6">
        <v>0</v>
      </c>
      <c r="U287" s="6"/>
      <c r="V287" s="6">
        <v>2567.25</v>
      </c>
      <c r="W287" s="6">
        <v>2933.33</v>
      </c>
      <c r="X287" s="6">
        <v>2567.25</v>
      </c>
      <c r="Y287" s="513">
        <f>IF(A287&lt;&gt;"",IF(A287=мар17!A287,0,1),IF(AND(B287=мар17!B287,C287=мар17!C287),0,1))</f>
        <v>0</v>
      </c>
      <c r="Z287" s="70" t="str">
        <f t="shared" si="37"/>
        <v>ул. Пятая д.5</v>
      </c>
      <c r="AA287" s="504">
        <f>IF($B287&lt;&gt;"",MAX(AA$7:AA286)+1,0)</f>
        <v>276</v>
      </c>
      <c r="AB287" s="502">
        <f t="shared" si="36"/>
        <v>287</v>
      </c>
      <c r="AC287" s="504">
        <f>1</f>
        <v>1</v>
      </c>
      <c r="AD287" s="103">
        <f t="shared" si="38"/>
        <v>1755.26</v>
      </c>
      <c r="AE287" s="103">
        <f t="shared" si="39"/>
        <v>761.99</v>
      </c>
      <c r="AF287" s="103">
        <f t="shared" si="40"/>
        <v>50</v>
      </c>
      <c r="AG287" s="3"/>
    </row>
    <row r="288" spans="2:33" ht="13.2" x14ac:dyDescent="0.25">
      <c r="B288" s="1" t="str">
        <f>адреса!$G$283</f>
        <v>кв.81</v>
      </c>
      <c r="C288" s="522">
        <f>адреса!$I$283</f>
        <v>50000081</v>
      </c>
      <c r="D288" s="6" t="str">
        <f>адреса!$K$283</f>
        <v>ФИО-5-81</v>
      </c>
      <c r="E288" s="6">
        <v>10015.700000000001</v>
      </c>
      <c r="F288" s="6">
        <v>1747.43</v>
      </c>
      <c r="G288" s="6">
        <v>0</v>
      </c>
      <c r="H288" s="6">
        <v>0</v>
      </c>
      <c r="I288" s="6">
        <v>264.74</v>
      </c>
      <c r="J288" s="6">
        <v>0</v>
      </c>
      <c r="K288" s="6">
        <v>454.69</v>
      </c>
      <c r="L288" s="6"/>
      <c r="M288" s="6">
        <v>0</v>
      </c>
      <c r="N288" s="6">
        <v>50</v>
      </c>
      <c r="O288" s="6">
        <v>0</v>
      </c>
      <c r="P288" s="6">
        <v>0</v>
      </c>
      <c r="Q288" s="6">
        <v>0</v>
      </c>
      <c r="R288" s="6">
        <v>115.58</v>
      </c>
      <c r="S288" s="6">
        <v>588.46</v>
      </c>
      <c r="T288" s="6">
        <v>0</v>
      </c>
      <c r="U288" s="6"/>
      <c r="V288" s="6">
        <v>3220.9</v>
      </c>
      <c r="W288" s="6">
        <v>0</v>
      </c>
      <c r="X288" s="6">
        <v>13236.6</v>
      </c>
      <c r="Y288" s="513">
        <f>IF(A288&lt;&gt;"",IF(A288=мар17!A288,0,1),IF(AND(B288=мар17!B288,C288=мар17!C288),0,1))</f>
        <v>0</v>
      </c>
      <c r="Z288" s="70" t="str">
        <f t="shared" si="37"/>
        <v>ул. Пятая д.5</v>
      </c>
      <c r="AA288" s="504">
        <f>IF($B288&lt;&gt;"",MAX(AA$7:AA287)+1,0)</f>
        <v>277</v>
      </c>
      <c r="AB288" s="502">
        <f t="shared" si="36"/>
        <v>288</v>
      </c>
      <c r="AC288" s="504">
        <f>1</f>
        <v>1</v>
      </c>
      <c r="AD288" s="103">
        <f t="shared" si="38"/>
        <v>1747.43</v>
      </c>
      <c r="AE288" s="103">
        <f t="shared" si="39"/>
        <v>1423.4700000000003</v>
      </c>
      <c r="AF288" s="103">
        <f t="shared" si="40"/>
        <v>49.999999999999773</v>
      </c>
      <c r="AG288" s="3"/>
    </row>
    <row r="289" spans="2:33" ht="13.2" x14ac:dyDescent="0.25">
      <c r="B289" s="1" t="str">
        <f>адреса!$G$284</f>
        <v>кв.82</v>
      </c>
      <c r="C289" s="522">
        <f>адреса!$I$284</f>
        <v>50000082</v>
      </c>
      <c r="D289" s="6" t="str">
        <f>адреса!$K$284</f>
        <v>ФИО-5-82</v>
      </c>
      <c r="E289" s="6">
        <v>0</v>
      </c>
      <c r="F289" s="6">
        <v>2781.78</v>
      </c>
      <c r="G289" s="6">
        <v>0</v>
      </c>
      <c r="H289" s="6">
        <v>0</v>
      </c>
      <c r="I289" s="6">
        <v>176.22</v>
      </c>
      <c r="J289" s="6">
        <v>0</v>
      </c>
      <c r="K289" s="6">
        <v>294.37</v>
      </c>
      <c r="L289" s="6"/>
      <c r="M289" s="6">
        <v>0</v>
      </c>
      <c r="N289" s="6">
        <v>50</v>
      </c>
      <c r="O289" s="6">
        <v>0</v>
      </c>
      <c r="P289" s="6">
        <v>0</v>
      </c>
      <c r="Q289" s="6">
        <v>0</v>
      </c>
      <c r="R289" s="6">
        <v>70.010000000000005</v>
      </c>
      <c r="S289" s="6">
        <v>356.42</v>
      </c>
      <c r="T289" s="6">
        <v>0</v>
      </c>
      <c r="U289" s="6"/>
      <c r="V289" s="6">
        <v>3728.8</v>
      </c>
      <c r="W289" s="6">
        <v>0</v>
      </c>
      <c r="X289" s="6">
        <v>3728.8</v>
      </c>
      <c r="Y289" s="513">
        <f>IF(A289&lt;&gt;"",IF(A289=мар17!A289,0,1),IF(AND(B289=мар17!B289,C289=мар17!C289),0,1))</f>
        <v>0</v>
      </c>
      <c r="Z289" s="70" t="str">
        <f t="shared" si="37"/>
        <v>ул. Пятая д.5</v>
      </c>
      <c r="AA289" s="504">
        <f>IF($B289&lt;&gt;"",MAX(AA$7:AA288)+1,0)</f>
        <v>278</v>
      </c>
      <c r="AB289" s="502">
        <f t="shared" si="36"/>
        <v>289</v>
      </c>
      <c r="AC289" s="504">
        <f>1</f>
        <v>1</v>
      </c>
      <c r="AD289" s="103">
        <f t="shared" si="38"/>
        <v>2781.78</v>
      </c>
      <c r="AE289" s="103">
        <f t="shared" si="39"/>
        <v>897.02</v>
      </c>
      <c r="AF289" s="103">
        <f t="shared" si="40"/>
        <v>50</v>
      </c>
      <c r="AG289" s="3"/>
    </row>
    <row r="290" spans="2:33" ht="13.2" x14ac:dyDescent="0.25">
      <c r="B290" s="1" t="str">
        <f>адреса!$G$285</f>
        <v>кв.83</v>
      </c>
      <c r="C290" s="522">
        <f>адреса!$I$285</f>
        <v>50000083</v>
      </c>
      <c r="D290" s="6" t="str">
        <f>адреса!$K$285</f>
        <v>ФИО-5-83</v>
      </c>
      <c r="E290" s="6">
        <v>0</v>
      </c>
      <c r="F290" s="6">
        <v>2742.6</v>
      </c>
      <c r="G290" s="6">
        <v>0</v>
      </c>
      <c r="H290" s="6">
        <v>0</v>
      </c>
      <c r="I290" s="6">
        <v>83.31</v>
      </c>
      <c r="J290" s="6">
        <v>0</v>
      </c>
      <c r="K290" s="6">
        <v>148.4</v>
      </c>
      <c r="L290" s="6"/>
      <c r="M290" s="6">
        <v>0</v>
      </c>
      <c r="N290" s="6">
        <v>50</v>
      </c>
      <c r="O290" s="6">
        <v>0</v>
      </c>
      <c r="P290" s="6">
        <v>0</v>
      </c>
      <c r="Q290" s="6">
        <v>0</v>
      </c>
      <c r="R290" s="6">
        <v>40.82</v>
      </c>
      <c r="S290" s="6">
        <v>207.83</v>
      </c>
      <c r="T290" s="6">
        <v>0</v>
      </c>
      <c r="U290" s="6"/>
      <c r="V290" s="6">
        <v>3272.96</v>
      </c>
      <c r="W290" s="6">
        <v>3272.96</v>
      </c>
      <c r="X290" s="6">
        <v>0</v>
      </c>
      <c r="Y290" s="513">
        <f>IF(A290&lt;&gt;"",IF(A290=мар17!A290,0,1),IF(AND(B290=мар17!B290,C290=мар17!C290),0,1))</f>
        <v>0</v>
      </c>
      <c r="Z290" s="70" t="str">
        <f t="shared" si="37"/>
        <v>ул. Пятая д.5</v>
      </c>
      <c r="AA290" s="504">
        <f>IF($B290&lt;&gt;"",MAX(AA$7:AA289)+1,0)</f>
        <v>279</v>
      </c>
      <c r="AB290" s="502">
        <f t="shared" si="36"/>
        <v>290</v>
      </c>
      <c r="AC290" s="504">
        <f>1</f>
        <v>1</v>
      </c>
      <c r="AD290" s="103">
        <f t="shared" si="38"/>
        <v>2742.6</v>
      </c>
      <c r="AE290" s="103">
        <f t="shared" si="39"/>
        <v>480.36</v>
      </c>
      <c r="AF290" s="103">
        <f t="shared" si="40"/>
        <v>50.000000000000114</v>
      </c>
      <c r="AG290" s="3"/>
    </row>
    <row r="291" spans="2:33" ht="13.2" x14ac:dyDescent="0.25">
      <c r="B291" s="1" t="str">
        <f>адреса!$G$286</f>
        <v>кв.84</v>
      </c>
      <c r="C291" s="522">
        <f>адреса!$I$286</f>
        <v>50000084</v>
      </c>
      <c r="D291" s="6" t="str">
        <f>адреса!$K$286</f>
        <v>ФИО-5-84</v>
      </c>
      <c r="E291" s="6">
        <v>2983.64</v>
      </c>
      <c r="F291" s="6">
        <v>1755.26</v>
      </c>
      <c r="G291" s="6">
        <v>0</v>
      </c>
      <c r="H291" s="6">
        <v>0</v>
      </c>
      <c r="I291" s="6">
        <v>120.7</v>
      </c>
      <c r="J291" s="6">
        <v>0</v>
      </c>
      <c r="K291" s="6">
        <v>272.5</v>
      </c>
      <c r="L291" s="6"/>
      <c r="M291" s="6">
        <v>0</v>
      </c>
      <c r="N291" s="6">
        <v>50</v>
      </c>
      <c r="O291" s="6">
        <v>0</v>
      </c>
      <c r="P291" s="6">
        <v>0</v>
      </c>
      <c r="Q291" s="6">
        <v>0</v>
      </c>
      <c r="R291" s="6">
        <v>107.23</v>
      </c>
      <c r="S291" s="6">
        <v>545.92999999999995</v>
      </c>
      <c r="T291" s="6">
        <v>0</v>
      </c>
      <c r="U291" s="6"/>
      <c r="V291" s="6">
        <v>2851.62</v>
      </c>
      <c r="W291" s="6">
        <v>5835.26</v>
      </c>
      <c r="X291" s="6">
        <v>0</v>
      </c>
      <c r="Y291" s="513">
        <f>IF(A291&lt;&gt;"",IF(A291=мар17!A291,0,1),IF(AND(B291=мар17!B291,C291=мар17!C291),0,1))</f>
        <v>0</v>
      </c>
      <c r="Z291" s="70" t="str">
        <f t="shared" si="37"/>
        <v>ул. Пятая д.5</v>
      </c>
      <c r="AA291" s="504">
        <f>IF($B291&lt;&gt;"",MAX(AA$7:AA290)+1,0)</f>
        <v>280</v>
      </c>
      <c r="AB291" s="502">
        <f t="shared" si="36"/>
        <v>291</v>
      </c>
      <c r="AC291" s="504">
        <f>1</f>
        <v>1</v>
      </c>
      <c r="AD291" s="103">
        <f t="shared" si="38"/>
        <v>1755.26</v>
      </c>
      <c r="AE291" s="103">
        <f t="shared" si="39"/>
        <v>1046.3599999999999</v>
      </c>
      <c r="AF291" s="103">
        <f t="shared" si="40"/>
        <v>50</v>
      </c>
      <c r="AG291" s="3"/>
    </row>
    <row r="292" spans="2:33" ht="13.2" x14ac:dyDescent="0.25">
      <c r="B292" s="1" t="str">
        <f>адреса!$G$287</f>
        <v>кв.85</v>
      </c>
      <c r="C292" s="522">
        <f>адреса!$I$287</f>
        <v>50000085</v>
      </c>
      <c r="D292" s="6" t="str">
        <f>адреса!$K$287</f>
        <v>ФИО-5-85</v>
      </c>
      <c r="E292" s="6">
        <v>2597.0500000000002</v>
      </c>
      <c r="F292" s="6">
        <v>1747.43</v>
      </c>
      <c r="G292" s="6">
        <v>0</v>
      </c>
      <c r="H292" s="6">
        <v>0</v>
      </c>
      <c r="I292" s="6">
        <v>121.09</v>
      </c>
      <c r="J292" s="6">
        <v>0</v>
      </c>
      <c r="K292" s="6">
        <v>250.04</v>
      </c>
      <c r="L292" s="6"/>
      <c r="M292" s="6">
        <v>0</v>
      </c>
      <c r="N292" s="6">
        <v>50</v>
      </c>
      <c r="O292" s="6">
        <v>0</v>
      </c>
      <c r="P292" s="6">
        <v>0</v>
      </c>
      <c r="Q292" s="6">
        <v>0</v>
      </c>
      <c r="R292" s="6">
        <v>88.06</v>
      </c>
      <c r="S292" s="6">
        <v>448.35</v>
      </c>
      <c r="T292" s="6">
        <v>0</v>
      </c>
      <c r="U292" s="6"/>
      <c r="V292" s="6">
        <v>2704.97</v>
      </c>
      <c r="W292" s="6">
        <v>0</v>
      </c>
      <c r="X292" s="6">
        <v>5302.02</v>
      </c>
      <c r="Y292" s="513">
        <f>IF(A292&lt;&gt;"",IF(A292=мар17!A292,0,1),IF(AND(B292=мар17!B292,C292=мар17!C292),0,1))</f>
        <v>0</v>
      </c>
      <c r="Z292" s="70" t="str">
        <f t="shared" si="37"/>
        <v>ул. Пятая д.5</v>
      </c>
      <c r="AA292" s="504">
        <f>IF($B292&lt;&gt;"",MAX(AA$7:AA291)+1,0)</f>
        <v>281</v>
      </c>
      <c r="AB292" s="502">
        <f t="shared" si="36"/>
        <v>292</v>
      </c>
      <c r="AC292" s="504">
        <f>1</f>
        <v>1</v>
      </c>
      <c r="AD292" s="103">
        <f t="shared" si="38"/>
        <v>1747.43</v>
      </c>
      <c r="AE292" s="103">
        <f t="shared" si="39"/>
        <v>907.54</v>
      </c>
      <c r="AF292" s="103">
        <f t="shared" si="40"/>
        <v>49.999999999999773</v>
      </c>
      <c r="AG292" s="3"/>
    </row>
    <row r="293" spans="2:33" ht="13.2" x14ac:dyDescent="0.25">
      <c r="B293" s="1" t="str">
        <f>адреса!$G$288</f>
        <v>кв.86</v>
      </c>
      <c r="C293" s="522">
        <f>адреса!$I$288</f>
        <v>50000086</v>
      </c>
      <c r="D293" s="6" t="str">
        <f>адреса!$K$288</f>
        <v>ФИО-5-86</v>
      </c>
      <c r="E293" s="6">
        <v>3337.83</v>
      </c>
      <c r="F293" s="6">
        <v>2781.78</v>
      </c>
      <c r="G293" s="6">
        <v>0</v>
      </c>
      <c r="H293" s="6">
        <v>0</v>
      </c>
      <c r="I293" s="6">
        <v>70.709999999999994</v>
      </c>
      <c r="J293" s="6">
        <v>0</v>
      </c>
      <c r="K293" s="6">
        <v>132.78</v>
      </c>
      <c r="L293" s="6"/>
      <c r="M293" s="6">
        <v>0</v>
      </c>
      <c r="N293" s="6">
        <v>50</v>
      </c>
      <c r="O293" s="6">
        <v>0</v>
      </c>
      <c r="P293" s="6">
        <v>0</v>
      </c>
      <c r="Q293" s="6">
        <v>0</v>
      </c>
      <c r="R293" s="6">
        <v>40.36</v>
      </c>
      <c r="S293" s="6">
        <v>205.49</v>
      </c>
      <c r="T293" s="6">
        <v>0</v>
      </c>
      <c r="U293" s="6"/>
      <c r="V293" s="6">
        <v>3281.12</v>
      </c>
      <c r="W293" s="6">
        <v>3337.83</v>
      </c>
      <c r="X293" s="6">
        <v>3281.12</v>
      </c>
      <c r="Y293" s="513">
        <f>IF(A293&lt;&gt;"",IF(A293=мар17!A293,0,1),IF(AND(B293=мар17!B293,C293=мар17!C293),0,1))</f>
        <v>0</v>
      </c>
      <c r="Z293" s="70" t="str">
        <f t="shared" si="37"/>
        <v>ул. Пятая д.5</v>
      </c>
      <c r="AA293" s="504">
        <f>IF($B293&lt;&gt;"",MAX(AA$7:AA292)+1,0)</f>
        <v>282</v>
      </c>
      <c r="AB293" s="502">
        <f t="shared" si="36"/>
        <v>293</v>
      </c>
      <c r="AC293" s="504">
        <f>1</f>
        <v>1</v>
      </c>
      <c r="AD293" s="103">
        <f t="shared" si="38"/>
        <v>2781.78</v>
      </c>
      <c r="AE293" s="103">
        <f t="shared" si="39"/>
        <v>449.34000000000003</v>
      </c>
      <c r="AF293" s="103">
        <f t="shared" si="40"/>
        <v>49.999999999999659</v>
      </c>
      <c r="AG293" s="3"/>
    </row>
    <row r="294" spans="2:33" ht="13.2" x14ac:dyDescent="0.25">
      <c r="B294" s="1" t="str">
        <f>адреса!$G$289</f>
        <v>кв.87</v>
      </c>
      <c r="C294" s="522">
        <f>адреса!$I$289</f>
        <v>50000087</v>
      </c>
      <c r="D294" s="6" t="str">
        <f>адреса!$K$289</f>
        <v>ФИО-5-87</v>
      </c>
      <c r="E294" s="6">
        <v>3694.46</v>
      </c>
      <c r="F294" s="6">
        <v>2781.78</v>
      </c>
      <c r="G294" s="6">
        <v>0</v>
      </c>
      <c r="H294" s="6">
        <v>0</v>
      </c>
      <c r="I294" s="6">
        <v>169.54</v>
      </c>
      <c r="J294" s="6">
        <v>-574.9</v>
      </c>
      <c r="K294" s="6">
        <v>260.99</v>
      </c>
      <c r="L294" s="6"/>
      <c r="M294" s="6">
        <v>0</v>
      </c>
      <c r="N294" s="6">
        <v>50</v>
      </c>
      <c r="O294" s="6">
        <v>0</v>
      </c>
      <c r="P294" s="6">
        <v>0</v>
      </c>
      <c r="Q294" s="6">
        <v>0</v>
      </c>
      <c r="R294" s="6">
        <v>140.97999999999999</v>
      </c>
      <c r="S294" s="6">
        <v>717.75</v>
      </c>
      <c r="T294" s="6">
        <v>0</v>
      </c>
      <c r="U294" s="6"/>
      <c r="V294" s="6">
        <v>3546.14</v>
      </c>
      <c r="W294" s="6">
        <v>3694.46</v>
      </c>
      <c r="X294" s="6">
        <v>3546.14</v>
      </c>
      <c r="Y294" s="513">
        <f>IF(A294&lt;&gt;"",IF(A294=мар17!A294,0,1),IF(AND(B294=мар17!B294,C294=мар17!C294),0,1))</f>
        <v>0</v>
      </c>
      <c r="Z294" s="70" t="str">
        <f t="shared" si="37"/>
        <v>ул. Пятая д.5</v>
      </c>
      <c r="AA294" s="504">
        <f>IF($B294&lt;&gt;"",MAX(AA$7:AA293)+1,0)</f>
        <v>283</v>
      </c>
      <c r="AB294" s="502">
        <f t="shared" si="36"/>
        <v>294</v>
      </c>
      <c r="AC294" s="504">
        <f>1</f>
        <v>1</v>
      </c>
      <c r="AD294" s="103">
        <f t="shared" si="38"/>
        <v>2781.78</v>
      </c>
      <c r="AE294" s="103">
        <f t="shared" si="39"/>
        <v>714.36</v>
      </c>
      <c r="AF294" s="103">
        <f t="shared" si="40"/>
        <v>49.999999999999659</v>
      </c>
      <c r="AG294" s="3"/>
    </row>
    <row r="295" spans="2:33" ht="13.2" x14ac:dyDescent="0.25">
      <c r="B295" s="1" t="str">
        <f>адреса!$G$290</f>
        <v>кв.88</v>
      </c>
      <c r="C295" s="522">
        <f>адреса!$I$290</f>
        <v>50000088</v>
      </c>
      <c r="D295" s="6" t="str">
        <f>адреса!$K$290</f>
        <v>ФИО-5-88</v>
      </c>
      <c r="E295" s="6">
        <v>2466.14</v>
      </c>
      <c r="F295" s="6">
        <v>1767.02</v>
      </c>
      <c r="G295" s="6">
        <v>0</v>
      </c>
      <c r="H295" s="6">
        <v>0</v>
      </c>
      <c r="I295" s="6">
        <v>113</v>
      </c>
      <c r="J295" s="6">
        <v>0</v>
      </c>
      <c r="K295" s="6">
        <v>188.17</v>
      </c>
      <c r="L295" s="6"/>
      <c r="M295" s="6">
        <v>0</v>
      </c>
      <c r="N295" s="6">
        <v>50</v>
      </c>
      <c r="O295" s="6">
        <v>0</v>
      </c>
      <c r="P295" s="6">
        <v>0</v>
      </c>
      <c r="Q295" s="6">
        <v>0</v>
      </c>
      <c r="R295" s="6">
        <v>44.39</v>
      </c>
      <c r="S295" s="6">
        <v>226.02</v>
      </c>
      <c r="T295" s="6">
        <v>0</v>
      </c>
      <c r="U295" s="6"/>
      <c r="V295" s="6">
        <v>2388.6</v>
      </c>
      <c r="W295" s="6">
        <v>2466.11</v>
      </c>
      <c r="X295" s="6">
        <v>2388.63</v>
      </c>
      <c r="Y295" s="513">
        <f>IF(A295&lt;&gt;"",IF(A295=мар17!A295,0,1),IF(AND(B295=мар17!B295,C295=мар17!C295),0,1))</f>
        <v>0</v>
      </c>
      <c r="Z295" s="70" t="str">
        <f t="shared" si="37"/>
        <v>ул. Пятая д.5</v>
      </c>
      <c r="AA295" s="504">
        <f>IF($B295&lt;&gt;"",MAX(AA$7:AA294)+1,0)</f>
        <v>284</v>
      </c>
      <c r="AB295" s="502">
        <f t="shared" si="36"/>
        <v>295</v>
      </c>
      <c r="AC295" s="504">
        <f>1</f>
        <v>1</v>
      </c>
      <c r="AD295" s="103">
        <f t="shared" si="38"/>
        <v>1767.02</v>
      </c>
      <c r="AE295" s="103">
        <f t="shared" si="39"/>
        <v>571.57999999999993</v>
      </c>
      <c r="AF295" s="103">
        <f t="shared" si="40"/>
        <v>50</v>
      </c>
      <c r="AG295" s="3"/>
    </row>
    <row r="296" spans="2:33" ht="13.2" x14ac:dyDescent="0.25">
      <c r="B296" s="1" t="str">
        <f>адреса!$G$291</f>
        <v>кв.89</v>
      </c>
      <c r="C296" s="522">
        <f>адреса!$I$291</f>
        <v>50000089</v>
      </c>
      <c r="D296" s="6" t="str">
        <f>адреса!$K$291</f>
        <v>ФИО-5-89</v>
      </c>
      <c r="E296" s="6">
        <v>2545.7800000000002</v>
      </c>
      <c r="F296" s="6">
        <v>1747.43</v>
      </c>
      <c r="G296" s="6">
        <v>0</v>
      </c>
      <c r="H296" s="6">
        <v>0</v>
      </c>
      <c r="I296" s="6">
        <v>121.09</v>
      </c>
      <c r="J296" s="6">
        <v>0</v>
      </c>
      <c r="K296" s="6">
        <v>250.04</v>
      </c>
      <c r="L296" s="6"/>
      <c r="M296" s="6">
        <v>0</v>
      </c>
      <c r="N296" s="6">
        <v>50</v>
      </c>
      <c r="O296" s="6">
        <v>0</v>
      </c>
      <c r="P296" s="6">
        <v>0</v>
      </c>
      <c r="Q296" s="6">
        <v>0</v>
      </c>
      <c r="R296" s="6">
        <v>88.06</v>
      </c>
      <c r="S296" s="6">
        <v>448.35</v>
      </c>
      <c r="T296" s="6">
        <v>0</v>
      </c>
      <c r="U296" s="6"/>
      <c r="V296" s="6">
        <v>2704.97</v>
      </c>
      <c r="W296" s="6">
        <v>0</v>
      </c>
      <c r="X296" s="6">
        <v>5250.75</v>
      </c>
      <c r="Y296" s="513">
        <f>IF(A296&lt;&gt;"",IF(A296=мар17!A296,0,1),IF(AND(B296=мар17!B296,C296=мар17!C296),0,1))</f>
        <v>0</v>
      </c>
      <c r="Z296" s="70" t="str">
        <f t="shared" si="37"/>
        <v>ул. Пятая д.5</v>
      </c>
      <c r="AA296" s="504">
        <f>IF($B296&lt;&gt;"",MAX(AA$7:AA295)+1,0)</f>
        <v>285</v>
      </c>
      <c r="AB296" s="502">
        <f t="shared" si="36"/>
        <v>296</v>
      </c>
      <c r="AC296" s="504">
        <f>1</f>
        <v>1</v>
      </c>
      <c r="AD296" s="103">
        <f t="shared" si="38"/>
        <v>1747.43</v>
      </c>
      <c r="AE296" s="103">
        <f t="shared" si="39"/>
        <v>907.54</v>
      </c>
      <c r="AF296" s="103">
        <f t="shared" si="40"/>
        <v>49.999999999999773</v>
      </c>
      <c r="AG296" s="3"/>
    </row>
    <row r="297" spans="2:33" ht="13.2" x14ac:dyDescent="0.25">
      <c r="B297" s="1" t="str">
        <f>адреса!$G$292</f>
        <v>кв.90</v>
      </c>
      <c r="C297" s="522">
        <f>адреса!$I$292</f>
        <v>50000090</v>
      </c>
      <c r="D297" s="6" t="str">
        <f>адреса!$K$292</f>
        <v>ФИО-5-90</v>
      </c>
      <c r="E297" s="6">
        <v>4804.33</v>
      </c>
      <c r="F297" s="6">
        <v>2754.35</v>
      </c>
      <c r="G297" s="6">
        <v>0</v>
      </c>
      <c r="H297" s="6">
        <v>0</v>
      </c>
      <c r="I297" s="6">
        <v>414.31</v>
      </c>
      <c r="J297" s="6">
        <v>0</v>
      </c>
      <c r="K297" s="6">
        <v>659.91</v>
      </c>
      <c r="L297" s="6"/>
      <c r="M297" s="6">
        <v>0</v>
      </c>
      <c r="N297" s="6">
        <v>50</v>
      </c>
      <c r="O297" s="6">
        <v>0</v>
      </c>
      <c r="P297" s="6">
        <v>0</v>
      </c>
      <c r="Q297" s="6">
        <v>0</v>
      </c>
      <c r="R297" s="6">
        <v>137.66999999999999</v>
      </c>
      <c r="S297" s="6">
        <v>700.91</v>
      </c>
      <c r="T297" s="6">
        <v>0</v>
      </c>
      <c r="U297" s="6"/>
      <c r="V297" s="6">
        <v>4717.1499999999996</v>
      </c>
      <c r="W297" s="6">
        <v>9521.48</v>
      </c>
      <c r="X297" s="6">
        <v>0</v>
      </c>
      <c r="Y297" s="513">
        <f>IF(A297&lt;&gt;"",IF(A297=мар17!A297,0,1),IF(AND(B297=мар17!B297,C297=мар17!C297),0,1))</f>
        <v>0</v>
      </c>
      <c r="Z297" s="70" t="str">
        <f t="shared" si="37"/>
        <v>ул. Пятая д.5</v>
      </c>
      <c r="AA297" s="504">
        <f>IF($B297&lt;&gt;"",MAX(AA$7:AA296)+1,0)</f>
        <v>286</v>
      </c>
      <c r="AB297" s="502">
        <f t="shared" si="36"/>
        <v>297</v>
      </c>
      <c r="AC297" s="504">
        <f>1</f>
        <v>1</v>
      </c>
      <c r="AD297" s="103">
        <f t="shared" si="38"/>
        <v>2754.35</v>
      </c>
      <c r="AE297" s="103">
        <f t="shared" si="39"/>
        <v>1912.8000000000002</v>
      </c>
      <c r="AF297" s="103">
        <f t="shared" si="40"/>
        <v>49.999999999999545</v>
      </c>
      <c r="AG297" s="3"/>
    </row>
    <row r="298" spans="2:33" ht="13.2" x14ac:dyDescent="0.25">
      <c r="B298" s="1" t="str">
        <f>адреса!$G$293</f>
        <v>кв.91</v>
      </c>
      <c r="C298" s="522">
        <f>адреса!$I$293</f>
        <v>50000091</v>
      </c>
      <c r="D298" s="6" t="str">
        <f>адреса!$K$293</f>
        <v>ФИО-5-91</v>
      </c>
      <c r="E298" s="6">
        <v>38894.46</v>
      </c>
      <c r="F298" s="6">
        <v>2781.78</v>
      </c>
      <c r="G298" s="6">
        <v>0</v>
      </c>
      <c r="H298" s="6">
        <v>0</v>
      </c>
      <c r="I298" s="6">
        <v>0</v>
      </c>
      <c r="J298" s="6">
        <v>0</v>
      </c>
      <c r="K298" s="6">
        <v>0</v>
      </c>
      <c r="L298" s="6"/>
      <c r="M298" s="6">
        <v>0</v>
      </c>
      <c r="N298" s="6">
        <v>50</v>
      </c>
      <c r="O298" s="6">
        <v>0</v>
      </c>
      <c r="P298" s="6">
        <v>0</v>
      </c>
      <c r="Q298" s="6">
        <v>0</v>
      </c>
      <c r="R298" s="6">
        <v>0</v>
      </c>
      <c r="S298" s="6">
        <v>0</v>
      </c>
      <c r="T298" s="6">
        <v>0</v>
      </c>
      <c r="U298" s="6"/>
      <c r="V298" s="6">
        <v>2831.78</v>
      </c>
      <c r="W298" s="6">
        <v>24004.39</v>
      </c>
      <c r="X298" s="6">
        <v>17721.849999999999</v>
      </c>
      <c r="Y298" s="513">
        <f>IF(A298&lt;&gt;"",IF(A298=мар17!A298,0,1),IF(AND(B298=мар17!B298,C298=мар17!C298),0,1))</f>
        <v>0</v>
      </c>
      <c r="Z298" s="70" t="str">
        <f t="shared" si="37"/>
        <v>ул. Пятая д.5</v>
      </c>
      <c r="AA298" s="504">
        <f>IF($B298&lt;&gt;"",MAX(AA$7:AA297)+1,0)</f>
        <v>287</v>
      </c>
      <c r="AB298" s="502">
        <f t="shared" si="36"/>
        <v>298</v>
      </c>
      <c r="AC298" s="504">
        <f>1</f>
        <v>1</v>
      </c>
      <c r="AD298" s="103">
        <f t="shared" si="38"/>
        <v>2781.78</v>
      </c>
      <c r="AE298" s="103">
        <f t="shared" si="39"/>
        <v>0</v>
      </c>
      <c r="AF298" s="103">
        <f t="shared" si="40"/>
        <v>50</v>
      </c>
      <c r="AG298" s="3"/>
    </row>
    <row r="299" spans="2:33" ht="13.2" x14ac:dyDescent="0.25">
      <c r="B299" s="1" t="str">
        <f>адреса!$G$294</f>
        <v>кв.92</v>
      </c>
      <c r="C299" s="522">
        <f>адреса!$I$294</f>
        <v>50000092</v>
      </c>
      <c r="D299" s="6" t="str">
        <f>адреса!$K$294</f>
        <v>ФИО-5-92</v>
      </c>
      <c r="E299" s="6">
        <v>-0.03</v>
      </c>
      <c r="F299" s="6">
        <v>1767.02</v>
      </c>
      <c r="G299" s="6">
        <v>0</v>
      </c>
      <c r="H299" s="6">
        <v>0</v>
      </c>
      <c r="I299" s="6">
        <v>16.899999999999999</v>
      </c>
      <c r="J299" s="6">
        <v>0</v>
      </c>
      <c r="K299" s="6">
        <v>37.520000000000003</v>
      </c>
      <c r="L299" s="6"/>
      <c r="M299" s="6">
        <v>0</v>
      </c>
      <c r="N299" s="6">
        <v>50</v>
      </c>
      <c r="O299" s="6">
        <v>0</v>
      </c>
      <c r="P299" s="6">
        <v>0</v>
      </c>
      <c r="Q299" s="6">
        <v>0</v>
      </c>
      <c r="R299" s="6">
        <v>14.48</v>
      </c>
      <c r="S299" s="6">
        <v>73.739999999999995</v>
      </c>
      <c r="T299" s="6">
        <v>0</v>
      </c>
      <c r="U299" s="6"/>
      <c r="V299" s="6">
        <v>1959.66</v>
      </c>
      <c r="W299" s="6">
        <v>1959.63</v>
      </c>
      <c r="X299" s="6">
        <v>0</v>
      </c>
      <c r="Y299" s="513">
        <f>IF(A299&lt;&gt;"",IF(A299=мар17!A299,0,1),IF(AND(B299=мар17!B299,C299=мар17!C299),0,1))</f>
        <v>0</v>
      </c>
      <c r="Z299" s="70" t="str">
        <f t="shared" si="37"/>
        <v>ул. Пятая д.5</v>
      </c>
      <c r="AA299" s="504">
        <f>IF($B299&lt;&gt;"",MAX(AA$7:AA298)+1,0)</f>
        <v>288</v>
      </c>
      <c r="AB299" s="502">
        <f t="shared" si="36"/>
        <v>299</v>
      </c>
      <c r="AC299" s="504">
        <f>1</f>
        <v>1</v>
      </c>
      <c r="AD299" s="103">
        <f t="shared" si="38"/>
        <v>1767.02</v>
      </c>
      <c r="AE299" s="103">
        <f t="shared" si="39"/>
        <v>142.63999999999999</v>
      </c>
      <c r="AF299" s="103">
        <f t="shared" si="40"/>
        <v>50.000000000000114</v>
      </c>
      <c r="AG299" s="3"/>
    </row>
    <row r="300" spans="2:33" ht="13.2" x14ac:dyDescent="0.25">
      <c r="B300" s="1" t="str">
        <f>адреса!$G$295</f>
        <v>кв.93</v>
      </c>
      <c r="C300" s="522">
        <f>адреса!$I$295</f>
        <v>50000093</v>
      </c>
      <c r="D300" s="6" t="str">
        <f>адреса!$K$295</f>
        <v>ФИО-5-93</v>
      </c>
      <c r="E300" s="6">
        <v>2605.16</v>
      </c>
      <c r="F300" s="6">
        <v>1747.43</v>
      </c>
      <c r="G300" s="6">
        <v>0</v>
      </c>
      <c r="H300" s="6">
        <v>0</v>
      </c>
      <c r="I300" s="6">
        <v>106.94</v>
      </c>
      <c r="J300" s="6">
        <v>0</v>
      </c>
      <c r="K300" s="6">
        <v>240.93</v>
      </c>
      <c r="L300" s="6"/>
      <c r="M300" s="6">
        <v>0</v>
      </c>
      <c r="N300" s="6">
        <v>50</v>
      </c>
      <c r="O300" s="6">
        <v>0</v>
      </c>
      <c r="P300" s="6">
        <v>0</v>
      </c>
      <c r="Q300" s="6">
        <v>0</v>
      </c>
      <c r="R300" s="6">
        <v>94.59</v>
      </c>
      <c r="S300" s="6">
        <v>481.58</v>
      </c>
      <c r="T300" s="6">
        <v>0</v>
      </c>
      <c r="U300" s="6"/>
      <c r="V300" s="6">
        <v>2721.47</v>
      </c>
      <c r="W300" s="6">
        <v>0</v>
      </c>
      <c r="X300" s="6">
        <v>5326.63</v>
      </c>
      <c r="Y300" s="513">
        <f>IF(A300&lt;&gt;"",IF(A300=мар17!A300,0,1),IF(AND(B300=мар17!B300,C300=мар17!C300),0,1))</f>
        <v>0</v>
      </c>
      <c r="Z300" s="70" t="str">
        <f t="shared" si="37"/>
        <v>ул. Пятая д.5</v>
      </c>
      <c r="AA300" s="504">
        <f>IF($B300&lt;&gt;"",MAX(AA$7:AA299)+1,0)</f>
        <v>289</v>
      </c>
      <c r="AB300" s="502">
        <f t="shared" si="36"/>
        <v>300</v>
      </c>
      <c r="AC300" s="504">
        <f>1</f>
        <v>1</v>
      </c>
      <c r="AD300" s="103">
        <f t="shared" si="38"/>
        <v>1747.43</v>
      </c>
      <c r="AE300" s="103">
        <f t="shared" si="39"/>
        <v>924.04</v>
      </c>
      <c r="AF300" s="103">
        <f t="shared" si="40"/>
        <v>49.999999999999773</v>
      </c>
      <c r="AG300" s="3"/>
    </row>
    <row r="301" spans="2:33" ht="13.2" x14ac:dyDescent="0.25">
      <c r="B301" s="1" t="str">
        <f>адреса!$G$296</f>
        <v>кв.94</v>
      </c>
      <c r="C301" s="522">
        <f>адреса!$I$296</f>
        <v>50000094</v>
      </c>
      <c r="D301" s="6" t="str">
        <f>адреса!$K$296</f>
        <v>ФИО-5-94</v>
      </c>
      <c r="E301" s="6">
        <v>54356.62</v>
      </c>
      <c r="F301" s="6">
        <v>2754.35</v>
      </c>
      <c r="G301" s="6">
        <v>0</v>
      </c>
      <c r="H301" s="6">
        <v>0</v>
      </c>
      <c r="I301" s="6">
        <v>363.26</v>
      </c>
      <c r="J301" s="6">
        <v>0</v>
      </c>
      <c r="K301" s="6">
        <v>750.13</v>
      </c>
      <c r="L301" s="6"/>
      <c r="M301" s="6">
        <v>0</v>
      </c>
      <c r="N301" s="6">
        <v>50</v>
      </c>
      <c r="O301" s="6">
        <v>0</v>
      </c>
      <c r="P301" s="6">
        <v>0</v>
      </c>
      <c r="Q301" s="6">
        <v>0</v>
      </c>
      <c r="R301" s="6">
        <v>264.19</v>
      </c>
      <c r="S301" s="6">
        <v>1345.05</v>
      </c>
      <c r="T301" s="6">
        <v>0</v>
      </c>
      <c r="U301" s="6"/>
      <c r="V301" s="6">
        <v>5526.98</v>
      </c>
      <c r="W301" s="6">
        <v>0</v>
      </c>
      <c r="X301" s="6">
        <v>59883.6</v>
      </c>
      <c r="Y301" s="513">
        <f>IF(A301&lt;&gt;"",IF(A301=мар17!A301,0,1),IF(AND(B301=мар17!B301,C301=мар17!C301),0,1))</f>
        <v>0</v>
      </c>
      <c r="Z301" s="70" t="str">
        <f t="shared" si="37"/>
        <v>ул. Пятая д.5</v>
      </c>
      <c r="AA301" s="504">
        <f>IF($B301&lt;&gt;"",MAX(AA$7:AA300)+1,0)</f>
        <v>290</v>
      </c>
      <c r="AB301" s="502">
        <f t="shared" si="36"/>
        <v>301</v>
      </c>
      <c r="AC301" s="504">
        <f>1</f>
        <v>1</v>
      </c>
      <c r="AD301" s="103">
        <f t="shared" si="38"/>
        <v>2754.35</v>
      </c>
      <c r="AE301" s="103">
        <f t="shared" si="39"/>
        <v>2722.63</v>
      </c>
      <c r="AF301" s="103">
        <f t="shared" si="40"/>
        <v>49.999999999999545</v>
      </c>
      <c r="AG301" s="3"/>
    </row>
    <row r="302" spans="2:33" ht="13.2" x14ac:dyDescent="0.25">
      <c r="B302" s="1" t="str">
        <f>адреса!$G$297</f>
        <v>кв.95</v>
      </c>
      <c r="C302" s="522">
        <f>адреса!$I$297</f>
        <v>50000095</v>
      </c>
      <c r="D302" s="6" t="str">
        <f>адреса!$K$297</f>
        <v>ФИО-5-95</v>
      </c>
      <c r="E302" s="6">
        <v>16000.34</v>
      </c>
      <c r="F302" s="6">
        <v>2781.78</v>
      </c>
      <c r="G302" s="6">
        <v>0</v>
      </c>
      <c r="H302" s="6">
        <v>0</v>
      </c>
      <c r="I302" s="6">
        <v>217.26</v>
      </c>
      <c r="J302" s="6">
        <v>0</v>
      </c>
      <c r="K302" s="6">
        <v>331.89</v>
      </c>
      <c r="L302" s="6"/>
      <c r="M302" s="6">
        <v>0</v>
      </c>
      <c r="N302" s="6">
        <v>50</v>
      </c>
      <c r="O302" s="6">
        <v>0</v>
      </c>
      <c r="P302" s="6">
        <v>0</v>
      </c>
      <c r="Q302" s="6">
        <v>0</v>
      </c>
      <c r="R302" s="6">
        <v>60.35</v>
      </c>
      <c r="S302" s="6">
        <v>307.26</v>
      </c>
      <c r="T302" s="6">
        <v>0</v>
      </c>
      <c r="U302" s="6"/>
      <c r="V302" s="6">
        <v>3748.54</v>
      </c>
      <c r="W302" s="6">
        <v>9800</v>
      </c>
      <c r="X302" s="6">
        <v>9948.8799999999992</v>
      </c>
      <c r="Y302" s="513">
        <f>IF(A302&lt;&gt;"",IF(A302=мар17!A302,0,1),IF(AND(B302=мар17!B302,C302=мар17!C302),0,1))</f>
        <v>0</v>
      </c>
      <c r="Z302" s="70" t="str">
        <f t="shared" si="37"/>
        <v>ул. Пятая д.5</v>
      </c>
      <c r="AA302" s="504">
        <f>IF($B302&lt;&gt;"",MAX(AA$7:AA301)+1,0)</f>
        <v>291</v>
      </c>
      <c r="AB302" s="502">
        <f t="shared" si="36"/>
        <v>302</v>
      </c>
      <c r="AC302" s="504">
        <f>1</f>
        <v>1</v>
      </c>
      <c r="AD302" s="103">
        <f t="shared" si="38"/>
        <v>2781.78</v>
      </c>
      <c r="AE302" s="103">
        <f t="shared" si="39"/>
        <v>916.76</v>
      </c>
      <c r="AF302" s="103">
        <f t="shared" si="40"/>
        <v>49.999999999999773</v>
      </c>
      <c r="AG302" s="3"/>
    </row>
    <row r="303" spans="2:33" ht="13.2" x14ac:dyDescent="0.25">
      <c r="B303" s="1" t="str">
        <f>адреса!$G$298</f>
        <v>кв.96</v>
      </c>
      <c r="C303" s="522">
        <f>адреса!$I$298</f>
        <v>50000096</v>
      </c>
      <c r="D303" s="6" t="str">
        <f>адреса!$K$298</f>
        <v>ФИО-5-96</v>
      </c>
      <c r="E303" s="6">
        <v>17268.79</v>
      </c>
      <c r="F303" s="6">
        <v>1767.02</v>
      </c>
      <c r="G303" s="6">
        <v>0</v>
      </c>
      <c r="H303" s="6">
        <v>0</v>
      </c>
      <c r="I303" s="6">
        <v>118.29</v>
      </c>
      <c r="J303" s="6">
        <v>0</v>
      </c>
      <c r="K303" s="6">
        <v>167.39</v>
      </c>
      <c r="L303" s="6"/>
      <c r="M303" s="6">
        <v>0</v>
      </c>
      <c r="N303" s="6">
        <v>50</v>
      </c>
      <c r="O303" s="6">
        <v>0</v>
      </c>
      <c r="P303" s="6">
        <v>0</v>
      </c>
      <c r="Q303" s="6">
        <v>0</v>
      </c>
      <c r="R303" s="6">
        <v>21.73</v>
      </c>
      <c r="S303" s="6">
        <v>110.61</v>
      </c>
      <c r="T303" s="6">
        <v>0</v>
      </c>
      <c r="U303" s="6"/>
      <c r="V303" s="6">
        <v>2235.04</v>
      </c>
      <c r="W303" s="6">
        <v>0</v>
      </c>
      <c r="X303" s="6">
        <v>19503.830000000002</v>
      </c>
      <c r="Y303" s="513">
        <f>IF(A303&lt;&gt;"",IF(A303=мар17!A303,0,1),IF(AND(B303=мар17!B303,C303=мар17!C303),0,1))</f>
        <v>0</v>
      </c>
      <c r="Z303" s="70" t="str">
        <f t="shared" si="37"/>
        <v>ул. Пятая д.5</v>
      </c>
      <c r="AA303" s="504">
        <f>IF($B303&lt;&gt;"",MAX(AA$7:AA302)+1,0)</f>
        <v>292</v>
      </c>
      <c r="AB303" s="502">
        <f t="shared" si="36"/>
        <v>303</v>
      </c>
      <c r="AC303" s="504">
        <f>1</f>
        <v>1</v>
      </c>
      <c r="AD303" s="103">
        <f t="shared" si="38"/>
        <v>1767.02</v>
      </c>
      <c r="AE303" s="103">
        <f t="shared" si="39"/>
        <v>418.02000000000004</v>
      </c>
      <c r="AF303" s="103">
        <f t="shared" si="40"/>
        <v>49.999999999999943</v>
      </c>
      <c r="AG303" s="3"/>
    </row>
    <row r="304" spans="2:33" ht="13.2" x14ac:dyDescent="0.25">
      <c r="B304" s="1" t="str">
        <f>адреса!$G$299</f>
        <v>кв.97</v>
      </c>
      <c r="C304" s="522">
        <f>адреса!$I$299</f>
        <v>50000097</v>
      </c>
      <c r="D304" s="6" t="str">
        <f>адреса!$K$299</f>
        <v>ФИО-5-97</v>
      </c>
      <c r="E304" s="6">
        <v>3705.9</v>
      </c>
      <c r="F304" s="6">
        <v>1747.43</v>
      </c>
      <c r="G304" s="6">
        <v>0</v>
      </c>
      <c r="H304" s="6">
        <v>0</v>
      </c>
      <c r="I304" s="6">
        <v>-247.57</v>
      </c>
      <c r="J304" s="6">
        <v>-985.42</v>
      </c>
      <c r="K304" s="6">
        <v>-368.19</v>
      </c>
      <c r="L304" s="6"/>
      <c r="M304" s="6">
        <v>0</v>
      </c>
      <c r="N304" s="6">
        <v>50</v>
      </c>
      <c r="O304" s="6">
        <v>0</v>
      </c>
      <c r="P304" s="6">
        <v>0</v>
      </c>
      <c r="Q304" s="6">
        <v>0</v>
      </c>
      <c r="R304" s="6">
        <v>96.56</v>
      </c>
      <c r="S304" s="6">
        <v>491.61</v>
      </c>
      <c r="T304" s="6">
        <v>0</v>
      </c>
      <c r="U304" s="6"/>
      <c r="V304" s="6">
        <v>784.42</v>
      </c>
      <c r="W304" s="6">
        <v>1724.28</v>
      </c>
      <c r="X304" s="6">
        <v>2766.04</v>
      </c>
      <c r="Y304" s="513">
        <f>IF(A304&lt;&gt;"",IF(A304=мар17!A304,0,1),IF(AND(B304=мар17!B304,C304=мар17!C304),0,1))</f>
        <v>0</v>
      </c>
      <c r="Z304" s="70" t="str">
        <f t="shared" si="37"/>
        <v>ул. Пятая д.5</v>
      </c>
      <c r="AA304" s="504">
        <f>IF($B304&lt;&gt;"",MAX(AA$7:AA303)+1,0)</f>
        <v>293</v>
      </c>
      <c r="AB304" s="502">
        <f t="shared" si="36"/>
        <v>304</v>
      </c>
      <c r="AC304" s="504">
        <f>1</f>
        <v>1</v>
      </c>
      <c r="AD304" s="103">
        <f t="shared" si="38"/>
        <v>1747.43</v>
      </c>
      <c r="AE304" s="103">
        <f t="shared" si="39"/>
        <v>-1013.0100000000001</v>
      </c>
      <c r="AF304" s="103">
        <f t="shared" si="40"/>
        <v>50</v>
      </c>
      <c r="AG304" s="3"/>
    </row>
    <row r="305" spans="2:33" ht="13.2" x14ac:dyDescent="0.25">
      <c r="B305" s="1" t="str">
        <f>адреса!$G$300</f>
        <v>кв.98</v>
      </c>
      <c r="C305" s="522">
        <f>адреса!$I$300</f>
        <v>50000098</v>
      </c>
      <c r="D305" s="6" t="str">
        <f>адреса!$K$300</f>
        <v>ФИО-5-98</v>
      </c>
      <c r="E305" s="6">
        <v>0</v>
      </c>
      <c r="F305" s="6">
        <v>2754.35</v>
      </c>
      <c r="G305" s="6">
        <v>0</v>
      </c>
      <c r="H305" s="6">
        <v>0</v>
      </c>
      <c r="I305" s="6">
        <v>193.12</v>
      </c>
      <c r="J305" s="6">
        <v>0</v>
      </c>
      <c r="K305" s="6">
        <v>288.60000000000002</v>
      </c>
      <c r="L305" s="6"/>
      <c r="M305" s="6">
        <v>0</v>
      </c>
      <c r="N305" s="6">
        <v>50</v>
      </c>
      <c r="O305" s="6">
        <v>0</v>
      </c>
      <c r="P305" s="6">
        <v>0</v>
      </c>
      <c r="Q305" s="6">
        <v>0</v>
      </c>
      <c r="R305" s="6">
        <v>48.28</v>
      </c>
      <c r="S305" s="6">
        <v>245.81</v>
      </c>
      <c r="T305" s="6">
        <v>0</v>
      </c>
      <c r="U305" s="6"/>
      <c r="V305" s="6">
        <v>3580.16</v>
      </c>
      <c r="W305" s="6">
        <v>0</v>
      </c>
      <c r="X305" s="6">
        <v>3580.16</v>
      </c>
      <c r="Y305" s="513">
        <f>IF(A305&lt;&gt;"",IF(A305=мар17!A305,0,1),IF(AND(B305=мар17!B305,C305=мар17!C305),0,1))</f>
        <v>0</v>
      </c>
      <c r="Z305" s="70" t="str">
        <f t="shared" si="37"/>
        <v>ул. Пятая д.5</v>
      </c>
      <c r="AA305" s="504">
        <f>IF($B305&lt;&gt;"",MAX(AA$7:AA304)+1,0)</f>
        <v>294</v>
      </c>
      <c r="AB305" s="502">
        <f t="shared" si="36"/>
        <v>305</v>
      </c>
      <c r="AC305" s="504">
        <f>1</f>
        <v>1</v>
      </c>
      <c r="AD305" s="103">
        <f t="shared" si="38"/>
        <v>2754.35</v>
      </c>
      <c r="AE305" s="103">
        <f t="shared" si="39"/>
        <v>775.81</v>
      </c>
      <c r="AF305" s="103">
        <f t="shared" si="40"/>
        <v>50</v>
      </c>
      <c r="AG305" s="3"/>
    </row>
  </sheetData>
  <autoFilter ref="A6:AG305"/>
  <conditionalFormatting sqref="A3">
    <cfRule type="cellIs" dxfId="11" priority="2" operator="equal">
      <formula>0</formula>
    </cfRule>
  </conditionalFormatting>
  <conditionalFormatting sqref="B2:D2">
    <cfRule type="cellIs" dxfId="10" priority="1" operator="equal">
      <formula>0</formula>
    </cfRule>
  </conditionalFormatting>
  <hyperlinks>
    <hyperlink ref="B2:D2" location="оглавление!A1" tooltip="в оглавление" display="оглавление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AA86"/>
  <sheetViews>
    <sheetView showGridLines="0" tabSelected="1" workbookViewId="0">
      <pane xSplit="8" ySplit="18" topLeftCell="I19" activePane="bottomRight" state="frozen"/>
      <selection pane="topRight" activeCell="I1" sqref="I1"/>
      <selection pane="bottomLeft" activeCell="A19" sqref="A19"/>
      <selection pane="bottomRight" activeCell="Q3" sqref="Q3"/>
    </sheetView>
  </sheetViews>
  <sheetFormatPr defaultColWidth="9.109375" defaultRowHeight="12" x14ac:dyDescent="0.25"/>
  <cols>
    <col min="1" max="1" width="0.88671875" style="13" customWidth="1"/>
    <col min="2" max="2" width="1.6640625" style="13" customWidth="1"/>
    <col min="3" max="3" width="1.6640625" style="93" customWidth="1"/>
    <col min="4" max="4" width="21.6640625" style="65" customWidth="1"/>
    <col min="5" max="5" width="1.6640625" style="13" customWidth="1"/>
    <col min="6" max="6" width="6.6640625" style="92" customWidth="1"/>
    <col min="7" max="7" width="11.6640625" style="92" customWidth="1"/>
    <col min="8" max="8" width="6.6640625" style="94" bestFit="1" customWidth="1"/>
    <col min="9" max="9" width="1.6640625" style="95" customWidth="1"/>
    <col min="10" max="10" width="6.6640625" style="50" customWidth="1"/>
    <col min="11" max="11" width="10.6640625" style="50" customWidth="1"/>
    <col min="12" max="12" width="6.6640625" style="94" bestFit="1" customWidth="1"/>
    <col min="13" max="13" width="6.6640625" style="50" customWidth="1"/>
    <col min="14" max="14" width="10.6640625" style="50" customWidth="1"/>
    <col min="15" max="15" width="6.6640625" style="94" bestFit="1" customWidth="1"/>
    <col min="16" max="16" width="6.6640625" style="50" customWidth="1"/>
    <col min="17" max="17" width="10.6640625" style="50" customWidth="1"/>
    <col min="18" max="18" width="6.6640625" style="94" bestFit="1" customWidth="1"/>
    <col min="19" max="19" width="6.6640625" style="50" customWidth="1"/>
    <col min="20" max="20" width="10.6640625" style="50" customWidth="1"/>
    <col min="21" max="21" width="6.6640625" style="94" bestFit="1" customWidth="1"/>
    <col min="22" max="22" width="6.6640625" style="50" customWidth="1"/>
    <col min="23" max="23" width="10.6640625" style="50" customWidth="1"/>
    <col min="24" max="24" width="6.6640625" style="94" bestFit="1" customWidth="1"/>
    <col min="25" max="25" width="1.6640625" style="13" customWidth="1"/>
    <col min="26" max="26" width="0.88671875" style="13" customWidth="1"/>
    <col min="27" max="27" width="1.6640625" style="13" customWidth="1"/>
    <col min="28" max="16384" width="9.109375" style="13"/>
  </cols>
  <sheetData>
    <row r="1" spans="1:27" x14ac:dyDescent="0.25">
      <c r="A1" s="384"/>
      <c r="B1" s="542" t="s">
        <v>286</v>
      </c>
      <c r="C1" s="543"/>
      <c r="D1" s="543"/>
      <c r="E1" s="97"/>
      <c r="F1" s="97"/>
      <c r="G1" s="97"/>
      <c r="H1" s="97"/>
      <c r="I1" s="102"/>
      <c r="J1" s="71"/>
      <c r="K1" s="71"/>
      <c r="L1" s="97"/>
      <c r="M1" s="71"/>
      <c r="N1" s="71"/>
      <c r="O1" s="97"/>
      <c r="P1" s="71"/>
      <c r="Q1" s="71"/>
      <c r="R1" s="97"/>
      <c r="S1" s="71"/>
      <c r="T1" s="71"/>
      <c r="U1" s="97"/>
      <c r="V1" s="71"/>
      <c r="W1" s="71"/>
      <c r="X1" s="97"/>
      <c r="Y1" s="66"/>
      <c r="Z1" s="384"/>
      <c r="AA1" s="66"/>
    </row>
    <row r="2" spans="1:27" x14ac:dyDescent="0.25">
      <c r="A2" s="384"/>
      <c r="B2" s="67" t="s">
        <v>265</v>
      </c>
      <c r="C2" s="96"/>
      <c r="D2" s="67"/>
      <c r="E2" s="66"/>
      <c r="F2" s="69"/>
      <c r="G2" s="69"/>
      <c r="H2" s="97"/>
      <c r="I2" s="102"/>
      <c r="J2" s="71"/>
      <c r="K2" s="71"/>
      <c r="L2" s="71"/>
      <c r="M2" s="71"/>
      <c r="N2" s="71"/>
      <c r="O2" s="71"/>
      <c r="P2" s="71"/>
      <c r="Q2" s="71"/>
      <c r="R2" s="97"/>
      <c r="S2" s="71"/>
      <c r="T2" s="71"/>
      <c r="U2" s="97"/>
      <c r="V2" s="71"/>
      <c r="W2" s="71"/>
      <c r="X2" s="97"/>
      <c r="Y2" s="66"/>
      <c r="Z2" s="384"/>
      <c r="AA2" s="66"/>
    </row>
    <row r="3" spans="1:27" x14ac:dyDescent="0.25">
      <c r="A3" s="384"/>
      <c r="B3" s="67" t="s">
        <v>267</v>
      </c>
      <c r="C3" s="96"/>
      <c r="D3" s="67"/>
      <c r="E3" s="66"/>
      <c r="F3" s="69"/>
      <c r="G3" s="69"/>
      <c r="H3" s="97"/>
      <c r="I3" s="102"/>
      <c r="J3" s="71"/>
      <c r="K3" s="71"/>
      <c r="L3" s="71"/>
      <c r="M3" s="71"/>
      <c r="N3" s="71"/>
      <c r="O3" s="71"/>
      <c r="P3" s="71"/>
      <c r="Q3" s="564" t="s">
        <v>291</v>
      </c>
      <c r="R3" s="97"/>
      <c r="S3" s="71"/>
      <c r="T3" s="71"/>
      <c r="U3" s="97"/>
      <c r="V3" s="71"/>
      <c r="W3" s="71"/>
      <c r="X3" s="97"/>
      <c r="Y3" s="66"/>
      <c r="Z3" s="384"/>
      <c r="AA3" s="66"/>
    </row>
    <row r="4" spans="1:27" x14ac:dyDescent="0.25">
      <c r="A4" s="384"/>
      <c r="B4" s="66"/>
      <c r="C4" s="96"/>
      <c r="D4" s="67"/>
      <c r="E4" s="196"/>
      <c r="F4" s="197" t="s">
        <v>144</v>
      </c>
      <c r="G4" s="198">
        <v>42795</v>
      </c>
      <c r="H4" s="97"/>
      <c r="I4" s="102"/>
      <c r="J4" s="71"/>
      <c r="K4" s="71"/>
      <c r="L4" s="97"/>
      <c r="M4" s="71"/>
      <c r="N4" s="71"/>
      <c r="O4" s="97"/>
      <c r="P4" s="71"/>
      <c r="Q4" s="71"/>
      <c r="R4" s="97"/>
      <c r="S4" s="71"/>
      <c r="T4" s="71"/>
      <c r="U4" s="97"/>
      <c r="V4" s="71"/>
      <c r="W4" s="71"/>
      <c r="X4" s="97"/>
      <c r="Y4" s="66"/>
      <c r="Z4" s="384"/>
      <c r="AA4" s="66"/>
    </row>
    <row r="5" spans="1:27" x14ac:dyDescent="0.25">
      <c r="A5" s="384"/>
      <c r="B5" s="66"/>
      <c r="C5" s="96"/>
      <c r="D5" s="67"/>
      <c r="E5" s="66"/>
      <c r="F5" s="308" t="s">
        <v>264</v>
      </c>
      <c r="G5" s="383">
        <v>42814</v>
      </c>
      <c r="H5" s="97"/>
      <c r="I5" s="102"/>
      <c r="J5" s="71"/>
      <c r="K5" s="71"/>
      <c r="L5" s="97"/>
      <c r="M5" s="71"/>
      <c r="N5" s="71"/>
      <c r="O5" s="97"/>
      <c r="P5" s="71"/>
      <c r="Q5" s="71"/>
      <c r="R5" s="97"/>
      <c r="S5" s="71"/>
      <c r="T5" s="71"/>
      <c r="U5" s="97"/>
      <c r="V5" s="71"/>
      <c r="W5" s="71"/>
      <c r="X5" s="97"/>
      <c r="Y5" s="66"/>
      <c r="Z5" s="384"/>
      <c r="AA5" s="66"/>
    </row>
    <row r="6" spans="1:27" x14ac:dyDescent="0.25">
      <c r="A6" s="384"/>
      <c r="B6" s="66"/>
      <c r="C6" s="96"/>
      <c r="D6" s="67" t="s">
        <v>65</v>
      </c>
      <c r="E6" s="66"/>
      <c r="F6" s="69"/>
      <c r="G6" s="69"/>
      <c r="H6" s="97"/>
      <c r="I6" s="102"/>
      <c r="J6" s="71"/>
      <c r="K6" s="195" t="s">
        <v>290</v>
      </c>
      <c r="L6" s="97"/>
      <c r="M6" s="71"/>
      <c r="N6" s="195" t="s">
        <v>290</v>
      </c>
      <c r="O6" s="97"/>
      <c r="P6" s="71"/>
      <c r="Q6" s="195" t="s">
        <v>290</v>
      </c>
      <c r="R6" s="97"/>
      <c r="S6" s="71"/>
      <c r="T6" s="195" t="s">
        <v>290</v>
      </c>
      <c r="U6" s="97"/>
      <c r="V6" s="71"/>
      <c r="W6" s="71"/>
      <c r="X6" s="97"/>
      <c r="Y6" s="66"/>
      <c r="Z6" s="384"/>
      <c r="AA6" s="66"/>
    </row>
    <row r="7" spans="1:27" ht="3" customHeight="1" x14ac:dyDescent="0.25">
      <c r="A7" s="384"/>
      <c r="B7" s="66"/>
      <c r="C7" s="96"/>
      <c r="D7" s="140"/>
      <c r="E7" s="66"/>
      <c r="F7" s="141"/>
      <c r="G7" s="141"/>
      <c r="H7" s="142"/>
      <c r="I7" s="102"/>
      <c r="J7" s="143"/>
      <c r="K7" s="143"/>
      <c r="L7" s="144"/>
      <c r="M7" s="145"/>
      <c r="N7" s="143"/>
      <c r="O7" s="144"/>
      <c r="P7" s="145"/>
      <c r="Q7" s="143"/>
      <c r="R7" s="144"/>
      <c r="S7" s="145"/>
      <c r="T7" s="143"/>
      <c r="U7" s="144"/>
      <c r="V7" s="145"/>
      <c r="W7" s="143"/>
      <c r="X7" s="142"/>
      <c r="Y7" s="66"/>
      <c r="Z7" s="384"/>
      <c r="AA7" s="66"/>
    </row>
    <row r="8" spans="1:27" s="65" customFormat="1" x14ac:dyDescent="0.25">
      <c r="A8" s="385"/>
      <c r="B8" s="67"/>
      <c r="C8" s="98"/>
      <c r="D8" s="67" t="s">
        <v>141</v>
      </c>
      <c r="E8" s="67"/>
      <c r="F8" s="69"/>
      <c r="G8" s="99">
        <v>0</v>
      </c>
      <c r="H8" s="97"/>
      <c r="I8" s="102"/>
      <c r="J8" s="99"/>
      <c r="K8" s="99">
        <v>0</v>
      </c>
      <c r="L8" s="97"/>
      <c r="M8" s="99"/>
      <c r="N8" s="99">
        <v>5000</v>
      </c>
      <c r="O8" s="97"/>
      <c r="P8" s="99"/>
      <c r="Q8" s="99">
        <v>10000</v>
      </c>
      <c r="R8" s="97"/>
      <c r="S8" s="99"/>
      <c r="T8" s="99">
        <v>20000</v>
      </c>
      <c r="U8" s="97"/>
      <c r="V8" s="99"/>
      <c r="W8" s="99">
        <v>50000</v>
      </c>
      <c r="X8" s="97"/>
      <c r="Y8" s="67"/>
      <c r="Z8" s="385"/>
      <c r="AA8" s="67"/>
    </row>
    <row r="9" spans="1:27" s="65" customFormat="1" x14ac:dyDescent="0.25">
      <c r="A9" s="385"/>
      <c r="B9" s="67"/>
      <c r="C9" s="98"/>
      <c r="D9" s="67" t="s">
        <v>142</v>
      </c>
      <c r="E9" s="67"/>
      <c r="F9" s="69"/>
      <c r="G9" s="99" t="s">
        <v>11</v>
      </c>
      <c r="H9" s="97"/>
      <c r="I9" s="102"/>
      <c r="J9" s="100" t="s">
        <v>128</v>
      </c>
      <c r="K9" s="101">
        <v>5000</v>
      </c>
      <c r="L9" s="97"/>
      <c r="M9" s="100" t="s">
        <v>128</v>
      </c>
      <c r="N9" s="101">
        <v>10000</v>
      </c>
      <c r="O9" s="97"/>
      <c r="P9" s="100" t="s">
        <v>128</v>
      </c>
      <c r="Q9" s="101">
        <v>20000</v>
      </c>
      <c r="R9" s="97"/>
      <c r="S9" s="100" t="s">
        <v>128</v>
      </c>
      <c r="T9" s="101">
        <v>50000</v>
      </c>
      <c r="U9" s="97"/>
      <c r="V9" s="100"/>
      <c r="W9" s="99"/>
      <c r="X9" s="97"/>
      <c r="Y9" s="67"/>
      <c r="Z9" s="385"/>
      <c r="AA9" s="67"/>
    </row>
    <row r="10" spans="1:27" ht="3" customHeight="1" x14ac:dyDescent="0.25">
      <c r="A10" s="384"/>
      <c r="B10" s="66"/>
      <c r="C10" s="96"/>
      <c r="D10" s="140"/>
      <c r="E10" s="66"/>
      <c r="F10" s="141"/>
      <c r="G10" s="141"/>
      <c r="H10" s="142"/>
      <c r="I10" s="102"/>
      <c r="J10" s="143"/>
      <c r="K10" s="143"/>
      <c r="L10" s="144"/>
      <c r="M10" s="145"/>
      <c r="N10" s="143"/>
      <c r="O10" s="144"/>
      <c r="P10" s="145"/>
      <c r="Q10" s="143"/>
      <c r="R10" s="144"/>
      <c r="S10" s="145"/>
      <c r="T10" s="143"/>
      <c r="U10" s="144"/>
      <c r="V10" s="145"/>
      <c r="W10" s="143"/>
      <c r="X10" s="142"/>
      <c r="Y10" s="66"/>
      <c r="Z10" s="384"/>
      <c r="AA10" s="66"/>
    </row>
    <row r="11" spans="1:27" s="65" customFormat="1" ht="6" customHeight="1" x14ac:dyDescent="0.25">
      <c r="A11" s="385"/>
      <c r="B11" s="67"/>
      <c r="C11" s="98"/>
      <c r="D11" s="67"/>
      <c r="E11" s="67"/>
      <c r="F11" s="69"/>
      <c r="G11" s="69"/>
      <c r="H11" s="97"/>
      <c r="I11" s="102"/>
      <c r="J11" s="69"/>
      <c r="K11" s="69"/>
      <c r="L11" s="97"/>
      <c r="M11" s="69"/>
      <c r="N11" s="69"/>
      <c r="O11" s="97"/>
      <c r="P11" s="69"/>
      <c r="Q11" s="69"/>
      <c r="R11" s="97"/>
      <c r="S11" s="69"/>
      <c r="T11" s="69"/>
      <c r="U11" s="97"/>
      <c r="V11" s="69"/>
      <c r="W11" s="69"/>
      <c r="X11" s="97"/>
      <c r="Y11" s="67"/>
      <c r="Z11" s="385"/>
      <c r="AA11" s="67"/>
    </row>
    <row r="12" spans="1:27" s="65" customFormat="1" x14ac:dyDescent="0.25">
      <c r="A12" s="385"/>
      <c r="B12" s="67"/>
      <c r="C12" s="98"/>
      <c r="D12" s="67" t="s">
        <v>135</v>
      </c>
      <c r="E12" s="67"/>
      <c r="F12" s="112" t="s">
        <v>133</v>
      </c>
      <c r="G12" s="113" t="s">
        <v>134</v>
      </c>
      <c r="H12" s="114" t="s">
        <v>140</v>
      </c>
      <c r="I12" s="110"/>
      <c r="J12" s="112" t="s">
        <v>133</v>
      </c>
      <c r="K12" s="113" t="s">
        <v>134</v>
      </c>
      <c r="L12" s="114" t="s">
        <v>140</v>
      </c>
      <c r="M12" s="112" t="s">
        <v>133</v>
      </c>
      <c r="N12" s="113" t="s">
        <v>134</v>
      </c>
      <c r="O12" s="114" t="s">
        <v>140</v>
      </c>
      <c r="P12" s="112" t="s">
        <v>133</v>
      </c>
      <c r="Q12" s="113" t="s">
        <v>134</v>
      </c>
      <c r="R12" s="114" t="s">
        <v>140</v>
      </c>
      <c r="S12" s="112" t="s">
        <v>133</v>
      </c>
      <c r="T12" s="113" t="s">
        <v>134</v>
      </c>
      <c r="U12" s="114" t="s">
        <v>140</v>
      </c>
      <c r="V12" s="112" t="s">
        <v>133</v>
      </c>
      <c r="W12" s="113" t="s">
        <v>134</v>
      </c>
      <c r="X12" s="114" t="s">
        <v>140</v>
      </c>
      <c r="Y12" s="105"/>
      <c r="Z12" s="385"/>
      <c r="AA12" s="67"/>
    </row>
    <row r="13" spans="1:27" s="65" customFormat="1" x14ac:dyDescent="0.25">
      <c r="A13" s="385"/>
      <c r="B13" s="67"/>
      <c r="C13" s="98"/>
      <c r="D13" s="67" t="s">
        <v>146</v>
      </c>
      <c r="E13" s="67"/>
      <c r="F13" s="115" t="s">
        <v>29</v>
      </c>
      <c r="G13" s="116" t="s">
        <v>136</v>
      </c>
      <c r="H13" s="117" t="s">
        <v>137</v>
      </c>
      <c r="I13" s="256"/>
      <c r="J13" s="115" t="s">
        <v>29</v>
      </c>
      <c r="K13" s="116" t="s">
        <v>136</v>
      </c>
      <c r="L13" s="117" t="s">
        <v>137</v>
      </c>
      <c r="M13" s="115" t="s">
        <v>29</v>
      </c>
      <c r="N13" s="116" t="s">
        <v>136</v>
      </c>
      <c r="O13" s="117" t="s">
        <v>137</v>
      </c>
      <c r="P13" s="115" t="s">
        <v>29</v>
      </c>
      <c r="Q13" s="116" t="s">
        <v>136</v>
      </c>
      <c r="R13" s="117" t="s">
        <v>137</v>
      </c>
      <c r="S13" s="115" t="s">
        <v>29</v>
      </c>
      <c r="T13" s="116" t="s">
        <v>136</v>
      </c>
      <c r="U13" s="117" t="s">
        <v>137</v>
      </c>
      <c r="V13" s="115" t="s">
        <v>29</v>
      </c>
      <c r="W13" s="116" t="s">
        <v>136</v>
      </c>
      <c r="X13" s="117" t="s">
        <v>137</v>
      </c>
      <c r="Y13" s="105"/>
      <c r="Z13" s="385"/>
      <c r="AA13" s="67"/>
    </row>
    <row r="14" spans="1:27" ht="6" customHeight="1" x14ac:dyDescent="0.25">
      <c r="A14" s="384"/>
      <c r="B14" s="66"/>
      <c r="C14" s="96"/>
      <c r="D14" s="67"/>
      <c r="E14" s="66"/>
      <c r="F14" s="69"/>
      <c r="G14" s="69"/>
      <c r="H14" s="97"/>
      <c r="I14" s="110"/>
      <c r="J14" s="107"/>
      <c r="K14" s="107"/>
      <c r="L14" s="97"/>
      <c r="M14" s="107"/>
      <c r="N14" s="107"/>
      <c r="O14" s="97"/>
      <c r="P14" s="107"/>
      <c r="Q14" s="107"/>
      <c r="R14" s="97"/>
      <c r="S14" s="107"/>
      <c r="T14" s="107"/>
      <c r="U14" s="97"/>
      <c r="V14" s="107"/>
      <c r="W14" s="107"/>
      <c r="X14" s="97"/>
      <c r="Y14" s="106"/>
      <c r="Z14" s="384"/>
      <c r="AA14" s="66"/>
    </row>
    <row r="15" spans="1:27" s="18" customFormat="1" ht="13.8" x14ac:dyDescent="0.3">
      <c r="A15" s="398"/>
      <c r="B15" s="20"/>
      <c r="C15" s="98">
        <v>1</v>
      </c>
      <c r="D15" s="20" t="s">
        <v>147</v>
      </c>
      <c r="E15" s="20"/>
      <c r="F15" s="118">
        <v>421</v>
      </c>
      <c r="G15" s="119">
        <v>10468149.000000009</v>
      </c>
      <c r="H15" s="120">
        <v>1</v>
      </c>
      <c r="I15" s="110"/>
      <c r="J15" s="118">
        <v>75</v>
      </c>
      <c r="K15" s="119">
        <v>311730.7699999999</v>
      </c>
      <c r="L15" s="120">
        <v>1</v>
      </c>
      <c r="M15" s="118">
        <v>123</v>
      </c>
      <c r="N15" s="119">
        <v>868763.02</v>
      </c>
      <c r="O15" s="120">
        <v>1</v>
      </c>
      <c r="P15" s="118">
        <v>63</v>
      </c>
      <c r="Q15" s="119">
        <v>845871.31999999983</v>
      </c>
      <c r="R15" s="120">
        <v>1</v>
      </c>
      <c r="S15" s="118">
        <v>100</v>
      </c>
      <c r="T15" s="119">
        <v>3096744.8800000013</v>
      </c>
      <c r="U15" s="120">
        <v>1</v>
      </c>
      <c r="V15" s="118">
        <v>60</v>
      </c>
      <c r="W15" s="119">
        <v>5345039.0100000007</v>
      </c>
      <c r="X15" s="120">
        <v>1</v>
      </c>
      <c r="Y15" s="108"/>
      <c r="Z15" s="398"/>
      <c r="AA15" s="20"/>
    </row>
    <row r="16" spans="1:27" s="130" customFormat="1" ht="10.199999999999999" x14ac:dyDescent="0.2">
      <c r="A16" s="399"/>
      <c r="B16" s="123"/>
      <c r="C16" s="124">
        <v>2</v>
      </c>
      <c r="D16" s="125" t="s">
        <v>139</v>
      </c>
      <c r="E16" s="125"/>
      <c r="F16" s="121">
        <v>1</v>
      </c>
      <c r="G16" s="122">
        <v>1</v>
      </c>
      <c r="H16" s="126"/>
      <c r="I16" s="258"/>
      <c r="J16" s="127">
        <v>0.17814726840855108</v>
      </c>
      <c r="K16" s="128">
        <v>2.9778977162056026E-2</v>
      </c>
      <c r="L16" s="126"/>
      <c r="M16" s="127">
        <v>0.29216152019002373</v>
      </c>
      <c r="N16" s="128">
        <v>8.2991082759712273E-2</v>
      </c>
      <c r="O16" s="126"/>
      <c r="P16" s="127">
        <v>0.1496437054631829</v>
      </c>
      <c r="Q16" s="128">
        <v>8.0804287367327227E-2</v>
      </c>
      <c r="R16" s="126"/>
      <c r="S16" s="127">
        <v>0.23752969121140141</v>
      </c>
      <c r="T16" s="128">
        <v>0.2958254491792196</v>
      </c>
      <c r="U16" s="126"/>
      <c r="V16" s="127">
        <v>0.14251781472684086</v>
      </c>
      <c r="W16" s="128">
        <v>0.51060020353168412</v>
      </c>
      <c r="X16" s="126"/>
      <c r="Y16" s="129"/>
      <c r="Z16" s="399"/>
      <c r="AA16" s="123"/>
    </row>
    <row r="17" spans="1:27" s="95" customFormat="1" ht="10.199999999999999" x14ac:dyDescent="0.2">
      <c r="A17" s="400"/>
      <c r="B17" s="102"/>
      <c r="C17" s="102"/>
      <c r="D17" s="102" t="s">
        <v>27</v>
      </c>
      <c r="E17" s="102"/>
      <c r="F17" s="103">
        <v>0</v>
      </c>
      <c r="G17" s="103">
        <v>0</v>
      </c>
      <c r="H17" s="104">
        <v>8.8817841970012523E-16</v>
      </c>
      <c r="I17" s="111">
        <v>0</v>
      </c>
      <c r="J17" s="103">
        <v>0</v>
      </c>
      <c r="K17" s="103">
        <v>0</v>
      </c>
      <c r="L17" s="104">
        <v>1.1102230246251565E-16</v>
      </c>
      <c r="M17" s="103">
        <v>0</v>
      </c>
      <c r="N17" s="103">
        <v>0</v>
      </c>
      <c r="O17" s="104">
        <v>1.1102230246251565E-16</v>
      </c>
      <c r="P17" s="103">
        <v>0</v>
      </c>
      <c r="Q17" s="103">
        <v>0</v>
      </c>
      <c r="R17" s="104">
        <v>-2.2204460492503131E-16</v>
      </c>
      <c r="S17" s="103">
        <v>0</v>
      </c>
      <c r="T17" s="103">
        <v>0</v>
      </c>
      <c r="U17" s="104">
        <v>4.4408920985006262E-16</v>
      </c>
      <c r="V17" s="103">
        <v>0</v>
      </c>
      <c r="W17" s="103">
        <v>0</v>
      </c>
      <c r="X17" s="104">
        <v>2.2204460492503131E-16</v>
      </c>
      <c r="Y17" s="110"/>
      <c r="Z17" s="400"/>
      <c r="AA17" s="102"/>
    </row>
    <row r="18" spans="1:27" ht="6" customHeight="1" x14ac:dyDescent="0.25">
      <c r="A18" s="384"/>
      <c r="B18" s="66"/>
      <c r="C18" s="96"/>
      <c r="D18" s="67"/>
      <c r="E18" s="66"/>
      <c r="F18" s="69"/>
      <c r="G18" s="69"/>
      <c r="H18" s="97"/>
      <c r="I18" s="110"/>
      <c r="J18" s="107"/>
      <c r="K18" s="107"/>
      <c r="L18" s="97"/>
      <c r="M18" s="107"/>
      <c r="N18" s="107"/>
      <c r="O18" s="97"/>
      <c r="P18" s="107"/>
      <c r="Q18" s="107"/>
      <c r="R18" s="97"/>
      <c r="S18" s="107"/>
      <c r="T18" s="107"/>
      <c r="U18" s="97"/>
      <c r="V18" s="107"/>
      <c r="W18" s="107"/>
      <c r="X18" s="97"/>
      <c r="Y18" s="106"/>
      <c r="Z18" s="384"/>
      <c r="AA18" s="66"/>
    </row>
    <row r="19" spans="1:27" x14ac:dyDescent="0.25">
      <c r="A19" s="384"/>
      <c r="B19" s="66"/>
      <c r="C19" s="96">
        <v>1</v>
      </c>
      <c r="D19" s="88" t="s">
        <v>138</v>
      </c>
      <c r="E19" s="66"/>
      <c r="F19" s="146">
        <v>203</v>
      </c>
      <c r="G19" s="147">
        <v>1298469.7800000003</v>
      </c>
      <c r="H19" s="148">
        <v>0.12404005521893118</v>
      </c>
      <c r="I19" s="110"/>
      <c r="J19" s="152">
        <v>72</v>
      </c>
      <c r="K19" s="153">
        <v>299976.70999999985</v>
      </c>
      <c r="L19" s="154">
        <v>0.96229419380063108</v>
      </c>
      <c r="M19" s="152">
        <v>110</v>
      </c>
      <c r="N19" s="153">
        <v>758458.08</v>
      </c>
      <c r="O19" s="154">
        <v>0.87303218776508229</v>
      </c>
      <c r="P19" s="152">
        <v>21</v>
      </c>
      <c r="Q19" s="153">
        <v>240034.98999999987</v>
      </c>
      <c r="R19" s="154">
        <v>0.283772465532937</v>
      </c>
      <c r="S19" s="152">
        <v>0</v>
      </c>
      <c r="T19" s="153">
        <v>0</v>
      </c>
      <c r="U19" s="154">
        <v>0</v>
      </c>
      <c r="V19" s="152">
        <v>0</v>
      </c>
      <c r="W19" s="153">
        <v>0</v>
      </c>
      <c r="X19" s="154">
        <v>0</v>
      </c>
      <c r="Y19" s="106"/>
      <c r="Z19" s="384"/>
      <c r="AA19" s="66"/>
    </row>
    <row r="20" spans="1:27" s="14" customFormat="1" ht="10.199999999999999" x14ac:dyDescent="0.2">
      <c r="A20" s="390"/>
      <c r="B20" s="136"/>
      <c r="C20" s="96">
        <v>2</v>
      </c>
      <c r="D20" s="137"/>
      <c r="E20" s="136"/>
      <c r="F20" s="149"/>
      <c r="G20" s="150"/>
      <c r="H20" s="151"/>
      <c r="I20" s="111">
        <v>0</v>
      </c>
      <c r="J20" s="155">
        <v>0.35467980295566504</v>
      </c>
      <c r="K20" s="156">
        <v>0.23102325107635527</v>
      </c>
      <c r="L20" s="157"/>
      <c r="M20" s="155">
        <v>0.54187192118226601</v>
      </c>
      <c r="N20" s="156">
        <v>0.58411685176069317</v>
      </c>
      <c r="O20" s="157"/>
      <c r="P20" s="155">
        <v>0.10344827586206896</v>
      </c>
      <c r="Q20" s="156">
        <v>0.18485989716295118</v>
      </c>
      <c r="R20" s="157"/>
      <c r="S20" s="155">
        <v>0</v>
      </c>
      <c r="T20" s="156">
        <v>0</v>
      </c>
      <c r="U20" s="157"/>
      <c r="V20" s="155">
        <v>0</v>
      </c>
      <c r="W20" s="156">
        <v>0</v>
      </c>
      <c r="X20" s="157"/>
      <c r="Y20" s="139"/>
      <c r="Z20" s="390"/>
      <c r="AA20" s="136"/>
    </row>
    <row r="21" spans="1:27" x14ac:dyDescent="0.25">
      <c r="A21" s="384"/>
      <c r="B21" s="66"/>
      <c r="C21" s="96">
        <v>1</v>
      </c>
      <c r="D21" s="88" t="s">
        <v>129</v>
      </c>
      <c r="E21" s="66"/>
      <c r="F21" s="146">
        <v>81</v>
      </c>
      <c r="G21" s="147">
        <v>1430282.6099999999</v>
      </c>
      <c r="H21" s="148">
        <v>0.13663185439947392</v>
      </c>
      <c r="I21" s="110"/>
      <c r="J21" s="152">
        <v>3</v>
      </c>
      <c r="K21" s="153">
        <v>11754.059999999994</v>
      </c>
      <c r="L21" s="154">
        <v>3.7705806199368759E-2</v>
      </c>
      <c r="M21" s="152">
        <v>12</v>
      </c>
      <c r="N21" s="153">
        <v>100811.01999999999</v>
      </c>
      <c r="O21" s="154">
        <v>0.1160397227773346</v>
      </c>
      <c r="P21" s="152">
        <v>38</v>
      </c>
      <c r="Q21" s="153">
        <v>542422.59000000008</v>
      </c>
      <c r="R21" s="154">
        <v>0.64125899197055192</v>
      </c>
      <c r="S21" s="152">
        <v>28</v>
      </c>
      <c r="T21" s="153">
        <v>775294.94</v>
      </c>
      <c r="U21" s="154">
        <v>0.25035802755569569</v>
      </c>
      <c r="V21" s="152">
        <v>0</v>
      </c>
      <c r="W21" s="153">
        <v>0</v>
      </c>
      <c r="X21" s="154">
        <v>0</v>
      </c>
      <c r="Y21" s="106"/>
      <c r="Z21" s="384"/>
      <c r="AA21" s="66"/>
    </row>
    <row r="22" spans="1:27" s="14" customFormat="1" ht="10.199999999999999" x14ac:dyDescent="0.2">
      <c r="A22" s="390"/>
      <c r="B22" s="136"/>
      <c r="C22" s="96">
        <v>2</v>
      </c>
      <c r="D22" s="137"/>
      <c r="E22" s="136"/>
      <c r="F22" s="158"/>
      <c r="G22" s="138"/>
      <c r="H22" s="159"/>
      <c r="I22" s="110">
        <v>0</v>
      </c>
      <c r="J22" s="160">
        <v>3.7037037037037035E-2</v>
      </c>
      <c r="K22" s="109">
        <v>8.2179982597984577E-3</v>
      </c>
      <c r="L22" s="161"/>
      <c r="M22" s="160">
        <v>0.14814814814814814</v>
      </c>
      <c r="N22" s="109">
        <v>7.0483287215524493E-2</v>
      </c>
      <c r="O22" s="161"/>
      <c r="P22" s="160">
        <v>0.46913580246913578</v>
      </c>
      <c r="Q22" s="109">
        <v>0.37924154723519998</v>
      </c>
      <c r="R22" s="161"/>
      <c r="S22" s="160">
        <v>0.34567901234567899</v>
      </c>
      <c r="T22" s="109">
        <v>0.54205716728947717</v>
      </c>
      <c r="U22" s="161"/>
      <c r="V22" s="160">
        <v>0</v>
      </c>
      <c r="W22" s="109">
        <v>0</v>
      </c>
      <c r="X22" s="161"/>
      <c r="Y22" s="139"/>
      <c r="Z22" s="390"/>
      <c r="AA22" s="136"/>
    </row>
    <row r="23" spans="1:27" x14ac:dyDescent="0.25">
      <c r="A23" s="384"/>
      <c r="B23" s="66"/>
      <c r="C23" s="96">
        <v>1</v>
      </c>
      <c r="D23" s="89" t="s">
        <v>130</v>
      </c>
      <c r="E23" s="66"/>
      <c r="F23" s="162">
        <v>75</v>
      </c>
      <c r="G23" s="163">
        <v>2574905.5900000003</v>
      </c>
      <c r="H23" s="164">
        <v>0.24597525216731228</v>
      </c>
      <c r="I23" s="110"/>
      <c r="J23" s="165">
        <v>0</v>
      </c>
      <c r="K23" s="166">
        <v>0</v>
      </c>
      <c r="L23" s="167">
        <v>0</v>
      </c>
      <c r="M23" s="165">
        <v>1</v>
      </c>
      <c r="N23" s="166">
        <v>9493.92</v>
      </c>
      <c r="O23" s="167">
        <v>1.0928089457583036E-2</v>
      </c>
      <c r="P23" s="165">
        <v>2</v>
      </c>
      <c r="Q23" s="166">
        <v>38488.639999999999</v>
      </c>
      <c r="R23" s="167">
        <v>4.5501767337377048E-2</v>
      </c>
      <c r="S23" s="165">
        <v>64</v>
      </c>
      <c r="T23" s="166">
        <v>2041969.5</v>
      </c>
      <c r="U23" s="167">
        <v>0.65939222607191306</v>
      </c>
      <c r="V23" s="165">
        <v>8</v>
      </c>
      <c r="W23" s="166">
        <v>484953.53</v>
      </c>
      <c r="X23" s="167">
        <v>9.0729652130265737E-2</v>
      </c>
      <c r="Y23" s="106"/>
      <c r="Z23" s="384"/>
      <c r="AA23" s="66"/>
    </row>
    <row r="24" spans="1:27" s="14" customFormat="1" ht="10.199999999999999" x14ac:dyDescent="0.2">
      <c r="A24" s="390"/>
      <c r="B24" s="136"/>
      <c r="C24" s="96">
        <v>2</v>
      </c>
      <c r="D24" s="137"/>
      <c r="E24" s="136"/>
      <c r="F24" s="168"/>
      <c r="G24" s="138"/>
      <c r="H24" s="169"/>
      <c r="I24" s="110">
        <v>0</v>
      </c>
      <c r="J24" s="170">
        <v>0</v>
      </c>
      <c r="K24" s="109">
        <v>0</v>
      </c>
      <c r="L24" s="171"/>
      <c r="M24" s="170">
        <v>1.3333333333333334E-2</v>
      </c>
      <c r="N24" s="109">
        <v>3.6870944072166928E-3</v>
      </c>
      <c r="O24" s="171"/>
      <c r="P24" s="170">
        <v>2.6666666666666668E-2</v>
      </c>
      <c r="Q24" s="109">
        <v>1.4947592699893899E-2</v>
      </c>
      <c r="R24" s="171"/>
      <c r="S24" s="170">
        <v>0.85333333333333339</v>
      </c>
      <c r="T24" s="109">
        <v>0.79302693967898052</v>
      </c>
      <c r="U24" s="171"/>
      <c r="V24" s="170">
        <v>0.10666666666666667</v>
      </c>
      <c r="W24" s="109">
        <v>0.18833837321390878</v>
      </c>
      <c r="X24" s="171"/>
      <c r="Y24" s="139"/>
      <c r="Z24" s="390"/>
      <c r="AA24" s="136"/>
    </row>
    <row r="25" spans="1:27" x14ac:dyDescent="0.25">
      <c r="A25" s="384"/>
      <c r="B25" s="66"/>
      <c r="C25" s="96">
        <v>1</v>
      </c>
      <c r="D25" s="90" t="s">
        <v>131</v>
      </c>
      <c r="E25" s="66"/>
      <c r="F25" s="172">
        <v>13</v>
      </c>
      <c r="G25" s="173">
        <v>608087.59000000008</v>
      </c>
      <c r="H25" s="174">
        <v>5.8089313593071665E-2</v>
      </c>
      <c r="I25" s="110"/>
      <c r="J25" s="175">
        <v>0</v>
      </c>
      <c r="K25" s="176">
        <v>0</v>
      </c>
      <c r="L25" s="177">
        <v>0</v>
      </c>
      <c r="M25" s="175">
        <v>0</v>
      </c>
      <c r="N25" s="176">
        <v>0</v>
      </c>
      <c r="O25" s="177">
        <v>0</v>
      </c>
      <c r="P25" s="175">
        <v>2</v>
      </c>
      <c r="Q25" s="176">
        <v>24925.1</v>
      </c>
      <c r="R25" s="177">
        <v>2.9466775159134137E-2</v>
      </c>
      <c r="S25" s="175">
        <v>7</v>
      </c>
      <c r="T25" s="176">
        <v>239343.55000000008</v>
      </c>
      <c r="U25" s="177">
        <v>7.7288752956620688E-2</v>
      </c>
      <c r="V25" s="175">
        <v>4</v>
      </c>
      <c r="W25" s="176">
        <v>343818.94000000006</v>
      </c>
      <c r="X25" s="177">
        <v>6.432487010043357E-2</v>
      </c>
      <c r="Y25" s="106"/>
      <c r="Z25" s="384"/>
      <c r="AA25" s="66"/>
    </row>
    <row r="26" spans="1:27" s="14" customFormat="1" ht="10.8" thickBot="1" x14ac:dyDescent="0.25">
      <c r="A26" s="390"/>
      <c r="B26" s="136"/>
      <c r="C26" s="96">
        <v>2</v>
      </c>
      <c r="D26" s="137"/>
      <c r="E26" s="136"/>
      <c r="F26" s="178"/>
      <c r="G26" s="138"/>
      <c r="H26" s="179"/>
      <c r="I26" s="110">
        <v>0</v>
      </c>
      <c r="J26" s="180">
        <v>0</v>
      </c>
      <c r="K26" s="109">
        <v>0</v>
      </c>
      <c r="L26" s="181"/>
      <c r="M26" s="180">
        <v>0</v>
      </c>
      <c r="N26" s="109">
        <v>0</v>
      </c>
      <c r="O26" s="181"/>
      <c r="P26" s="180">
        <v>0.15384615384615385</v>
      </c>
      <c r="Q26" s="109">
        <v>4.0989325238490713E-2</v>
      </c>
      <c r="R26" s="181"/>
      <c r="S26" s="180">
        <v>0.53846153846153844</v>
      </c>
      <c r="T26" s="109">
        <v>0.39360045154021323</v>
      </c>
      <c r="U26" s="181"/>
      <c r="V26" s="180">
        <v>0.30769230769230771</v>
      </c>
      <c r="W26" s="109">
        <v>0.56541022322129619</v>
      </c>
      <c r="X26" s="181"/>
      <c r="Y26" s="139"/>
      <c r="Z26" s="390"/>
      <c r="AA26" s="136"/>
    </row>
    <row r="27" spans="1:27" x14ac:dyDescent="0.25">
      <c r="A27" s="384"/>
      <c r="B27" s="66"/>
      <c r="C27" s="96">
        <v>1</v>
      </c>
      <c r="D27" s="91" t="s">
        <v>132</v>
      </c>
      <c r="E27" s="66"/>
      <c r="F27" s="183">
        <v>49</v>
      </c>
      <c r="G27" s="184">
        <v>4556403.43</v>
      </c>
      <c r="H27" s="185">
        <v>0.4352635246212101</v>
      </c>
      <c r="I27" s="110"/>
      <c r="J27" s="189">
        <v>0</v>
      </c>
      <c r="K27" s="190">
        <v>0</v>
      </c>
      <c r="L27" s="191">
        <v>0</v>
      </c>
      <c r="M27" s="189">
        <v>0</v>
      </c>
      <c r="N27" s="190">
        <v>0</v>
      </c>
      <c r="O27" s="191">
        <v>0</v>
      </c>
      <c r="P27" s="189">
        <v>0</v>
      </c>
      <c r="Q27" s="190">
        <v>0</v>
      </c>
      <c r="R27" s="191">
        <v>0</v>
      </c>
      <c r="S27" s="189">
        <v>1</v>
      </c>
      <c r="T27" s="190">
        <v>40136.89</v>
      </c>
      <c r="U27" s="191">
        <v>1.2960993415770169E-2</v>
      </c>
      <c r="V27" s="189">
        <v>48</v>
      </c>
      <c r="W27" s="190">
        <v>4516266.5399999991</v>
      </c>
      <c r="X27" s="191">
        <v>0.8449454777693004</v>
      </c>
      <c r="Y27" s="106"/>
      <c r="Z27" s="384"/>
      <c r="AA27" s="66"/>
    </row>
    <row r="28" spans="1:27" s="14" customFormat="1" ht="10.8" thickBot="1" x14ac:dyDescent="0.25">
      <c r="A28" s="390"/>
      <c r="B28" s="136"/>
      <c r="C28" s="96">
        <v>2</v>
      </c>
      <c r="D28" s="137"/>
      <c r="E28" s="136"/>
      <c r="F28" s="186"/>
      <c r="G28" s="187"/>
      <c r="H28" s="188"/>
      <c r="I28" s="110">
        <v>0</v>
      </c>
      <c r="J28" s="192">
        <v>0</v>
      </c>
      <c r="K28" s="193">
        <v>0</v>
      </c>
      <c r="L28" s="194"/>
      <c r="M28" s="192">
        <v>0</v>
      </c>
      <c r="N28" s="193">
        <v>0</v>
      </c>
      <c r="O28" s="194"/>
      <c r="P28" s="192">
        <v>0</v>
      </c>
      <c r="Q28" s="193">
        <v>0</v>
      </c>
      <c r="R28" s="194"/>
      <c r="S28" s="192">
        <v>2.0408163265306121E-2</v>
      </c>
      <c r="T28" s="193">
        <v>8.8088973280401554E-3</v>
      </c>
      <c r="U28" s="194"/>
      <c r="V28" s="192">
        <v>0.97959183673469385</v>
      </c>
      <c r="W28" s="193">
        <v>0.99119110267195976</v>
      </c>
      <c r="X28" s="194"/>
      <c r="Y28" s="139"/>
      <c r="Z28" s="390"/>
      <c r="AA28" s="136"/>
    </row>
    <row r="29" spans="1:27" ht="6" customHeight="1" x14ac:dyDescent="0.25">
      <c r="A29" s="384"/>
      <c r="B29" s="66"/>
      <c r="C29" s="96"/>
      <c r="D29" s="67"/>
      <c r="E29" s="66"/>
      <c r="F29" s="131"/>
      <c r="G29" s="132"/>
      <c r="H29" s="133"/>
      <c r="I29" s="257"/>
      <c r="J29" s="134"/>
      <c r="K29" s="135"/>
      <c r="L29" s="182"/>
      <c r="M29" s="134"/>
      <c r="N29" s="135"/>
      <c r="O29" s="182"/>
      <c r="P29" s="134"/>
      <c r="Q29" s="135"/>
      <c r="R29" s="182"/>
      <c r="S29" s="134"/>
      <c r="T29" s="135"/>
      <c r="U29" s="182"/>
      <c r="V29" s="134"/>
      <c r="W29" s="135"/>
      <c r="X29" s="182"/>
      <c r="Y29" s="106"/>
      <c r="Z29" s="384"/>
      <c r="AA29" s="66"/>
    </row>
    <row r="30" spans="1:27" ht="3" customHeight="1" x14ac:dyDescent="0.25">
      <c r="A30" s="384"/>
      <c r="B30" s="66"/>
      <c r="C30" s="96"/>
      <c r="D30" s="140"/>
      <c r="E30" s="66"/>
      <c r="F30" s="141"/>
      <c r="G30" s="141"/>
      <c r="H30" s="142"/>
      <c r="I30" s="102"/>
      <c r="J30" s="143"/>
      <c r="K30" s="143"/>
      <c r="L30" s="144"/>
      <c r="M30" s="145"/>
      <c r="N30" s="143"/>
      <c r="O30" s="144"/>
      <c r="P30" s="145"/>
      <c r="Q30" s="143"/>
      <c r="R30" s="144"/>
      <c r="S30" s="145"/>
      <c r="T30" s="143"/>
      <c r="U30" s="144"/>
      <c r="V30" s="145"/>
      <c r="W30" s="143"/>
      <c r="X30" s="142"/>
      <c r="Y30" s="66"/>
      <c r="Z30" s="384"/>
      <c r="AA30" s="66"/>
    </row>
    <row r="31" spans="1:27" x14ac:dyDescent="0.25">
      <c r="A31" s="384"/>
      <c r="B31" s="66"/>
      <c r="C31" s="96"/>
      <c r="D31" s="199" t="s">
        <v>149</v>
      </c>
      <c r="E31" s="66"/>
      <c r="F31" s="69"/>
      <c r="G31" s="69"/>
      <c r="H31" s="97"/>
      <c r="I31" s="102"/>
      <c r="J31" s="71"/>
      <c r="K31" s="71"/>
      <c r="L31" s="97"/>
      <c r="M31" s="71"/>
      <c r="N31" s="71"/>
      <c r="O31" s="97"/>
      <c r="P31" s="71"/>
      <c r="Q31" s="71"/>
      <c r="R31" s="97"/>
      <c r="S31" s="71"/>
      <c r="T31" s="71"/>
      <c r="U31" s="97"/>
      <c r="V31" s="71"/>
      <c r="W31" s="71"/>
      <c r="X31" s="97"/>
      <c r="Y31" s="66"/>
      <c r="Z31" s="384"/>
      <c r="AA31" s="66"/>
    </row>
    <row r="32" spans="1:27" s="18" customFormat="1" ht="13.8" x14ac:dyDescent="0.3">
      <c r="A32" s="398"/>
      <c r="B32" s="20"/>
      <c r="C32" s="98">
        <v>1</v>
      </c>
      <c r="D32" s="20" t="s">
        <v>148</v>
      </c>
      <c r="E32" s="20"/>
      <c r="F32" s="118">
        <v>420</v>
      </c>
      <c r="G32" s="119">
        <v>6285099.3200000012</v>
      </c>
      <c r="H32" s="120">
        <v>1</v>
      </c>
      <c r="I32" s="110"/>
      <c r="J32" s="118">
        <v>74</v>
      </c>
      <c r="K32" s="119">
        <v>181393.81399999993</v>
      </c>
      <c r="L32" s="120">
        <v>1</v>
      </c>
      <c r="M32" s="118">
        <v>123</v>
      </c>
      <c r="N32" s="119">
        <v>523108.18999999971</v>
      </c>
      <c r="O32" s="120">
        <v>1</v>
      </c>
      <c r="P32" s="118">
        <v>63</v>
      </c>
      <c r="Q32" s="119">
        <v>466779.03800000012</v>
      </c>
      <c r="R32" s="120">
        <v>1</v>
      </c>
      <c r="S32" s="118">
        <v>100</v>
      </c>
      <c r="T32" s="119">
        <v>1745723.2499999993</v>
      </c>
      <c r="U32" s="120">
        <v>1</v>
      </c>
      <c r="V32" s="118">
        <v>60</v>
      </c>
      <c r="W32" s="119">
        <v>3368095.0279999999</v>
      </c>
      <c r="X32" s="120">
        <v>1</v>
      </c>
      <c r="Y32" s="108"/>
      <c r="Z32" s="398"/>
      <c r="AA32" s="20"/>
    </row>
    <row r="33" spans="1:27" s="202" customFormat="1" ht="10.199999999999999" x14ac:dyDescent="0.2">
      <c r="A33" s="401"/>
      <c r="B33" s="200"/>
      <c r="C33" s="203" t="s">
        <v>128</v>
      </c>
      <c r="D33" s="206" t="s">
        <v>150</v>
      </c>
      <c r="E33" s="200"/>
      <c r="F33" s="209">
        <v>72</v>
      </c>
      <c r="G33" s="210">
        <v>2120118.59</v>
      </c>
      <c r="H33" s="211">
        <v>0.33732459616883181</v>
      </c>
      <c r="I33" s="110"/>
      <c r="J33" s="209">
        <v>10</v>
      </c>
      <c r="K33" s="210">
        <v>41041.17</v>
      </c>
      <c r="L33" s="211">
        <v>0.22625451824944823</v>
      </c>
      <c r="M33" s="209">
        <v>23</v>
      </c>
      <c r="N33" s="210">
        <v>161778.53000000003</v>
      </c>
      <c r="O33" s="211">
        <v>0.30926399756807499</v>
      </c>
      <c r="P33" s="209">
        <v>8</v>
      </c>
      <c r="Q33" s="210">
        <v>92493.440000000002</v>
      </c>
      <c r="R33" s="211">
        <v>0.1981525142952113</v>
      </c>
      <c r="S33" s="209">
        <v>17</v>
      </c>
      <c r="T33" s="210">
        <v>506134.01999999996</v>
      </c>
      <c r="U33" s="211">
        <v>0.28992798257112068</v>
      </c>
      <c r="V33" s="209">
        <v>14</v>
      </c>
      <c r="W33" s="210">
        <v>1318671.43</v>
      </c>
      <c r="X33" s="211">
        <v>0.39151847529166567</v>
      </c>
      <c r="Y33" s="201"/>
      <c r="Z33" s="401"/>
      <c r="AA33" s="200"/>
    </row>
    <row r="34" spans="1:27" s="202" customFormat="1" ht="10.199999999999999" x14ac:dyDescent="0.2">
      <c r="A34" s="401"/>
      <c r="B34" s="200"/>
      <c r="C34" s="203" t="s">
        <v>128</v>
      </c>
      <c r="D34" s="207" t="s">
        <v>174</v>
      </c>
      <c r="E34" s="200"/>
      <c r="F34" s="209">
        <v>174</v>
      </c>
      <c r="G34" s="210">
        <v>2805425.1240000003</v>
      </c>
      <c r="H34" s="211">
        <v>0.44636130332463858</v>
      </c>
      <c r="I34" s="111">
        <v>0</v>
      </c>
      <c r="J34" s="209">
        <v>33</v>
      </c>
      <c r="K34" s="210">
        <v>102251.83800000003</v>
      </c>
      <c r="L34" s="211">
        <v>0.56370079963145858</v>
      </c>
      <c r="M34" s="209">
        <v>56</v>
      </c>
      <c r="N34" s="210">
        <v>266611.81599999999</v>
      </c>
      <c r="O34" s="211">
        <v>0.50966859455976044</v>
      </c>
      <c r="P34" s="209">
        <v>25</v>
      </c>
      <c r="Q34" s="210">
        <v>254060.81600000002</v>
      </c>
      <c r="R34" s="211">
        <v>0.54428497279691457</v>
      </c>
      <c r="S34" s="209">
        <v>38</v>
      </c>
      <c r="T34" s="210">
        <v>815936.29400000011</v>
      </c>
      <c r="U34" s="211">
        <v>0.46739154903275787</v>
      </c>
      <c r="V34" s="209">
        <v>22</v>
      </c>
      <c r="W34" s="210">
        <v>1366564.3599999996</v>
      </c>
      <c r="X34" s="211">
        <v>0.40573806517908012</v>
      </c>
      <c r="Y34" s="201"/>
      <c r="Z34" s="401"/>
      <c r="AA34" s="200"/>
    </row>
    <row r="35" spans="1:27" s="202" customFormat="1" ht="10.199999999999999" x14ac:dyDescent="0.2">
      <c r="A35" s="401"/>
      <c r="B35" s="200"/>
      <c r="C35" s="203" t="s">
        <v>128</v>
      </c>
      <c r="D35" s="208" t="s">
        <v>175</v>
      </c>
      <c r="E35" s="200"/>
      <c r="F35" s="209">
        <v>174</v>
      </c>
      <c r="G35" s="210">
        <v>1359555.6060000006</v>
      </c>
      <c r="H35" s="211">
        <v>0.21631410050652952</v>
      </c>
      <c r="I35" s="111">
        <v>0</v>
      </c>
      <c r="J35" s="209">
        <v>31</v>
      </c>
      <c r="K35" s="210">
        <v>38100.805999999997</v>
      </c>
      <c r="L35" s="211">
        <v>0.21004468211909372</v>
      </c>
      <c r="M35" s="209">
        <v>44</v>
      </c>
      <c r="N35" s="210">
        <v>94717.844000000012</v>
      </c>
      <c r="O35" s="211">
        <v>0.18106740787216516</v>
      </c>
      <c r="P35" s="209">
        <v>30</v>
      </c>
      <c r="Q35" s="210">
        <v>120224.78199999999</v>
      </c>
      <c r="R35" s="211">
        <v>0.25756251290787391</v>
      </c>
      <c r="S35" s="209">
        <v>45</v>
      </c>
      <c r="T35" s="210">
        <v>423652.93599999993</v>
      </c>
      <c r="U35" s="211">
        <v>0.24268046839612184</v>
      </c>
      <c r="V35" s="209">
        <v>24</v>
      </c>
      <c r="W35" s="210">
        <v>682859.23800000024</v>
      </c>
      <c r="X35" s="211">
        <v>0.20274345952925418</v>
      </c>
      <c r="Y35" s="201"/>
      <c r="Z35" s="401"/>
      <c r="AA35" s="200"/>
    </row>
    <row r="36" spans="1:27" s="130" customFormat="1" ht="10.199999999999999" x14ac:dyDescent="0.2">
      <c r="A36" s="399"/>
      <c r="B36" s="123"/>
      <c r="C36" s="124">
        <v>2</v>
      </c>
      <c r="D36" s="125" t="s">
        <v>152</v>
      </c>
      <c r="E36" s="125"/>
      <c r="F36" s="204">
        <v>0.99762470308788598</v>
      </c>
      <c r="G36" s="205">
        <v>0.60040216469979513</v>
      </c>
      <c r="H36" s="126"/>
      <c r="I36" s="111">
        <v>0</v>
      </c>
      <c r="J36" s="127">
        <v>0.98666666666666669</v>
      </c>
      <c r="K36" s="128">
        <v>0.58189255427046871</v>
      </c>
      <c r="L36" s="126"/>
      <c r="M36" s="127">
        <v>1</v>
      </c>
      <c r="N36" s="128">
        <v>0.60212989958987861</v>
      </c>
      <c r="O36" s="126"/>
      <c r="P36" s="127">
        <v>1</v>
      </c>
      <c r="Q36" s="128">
        <v>0.55183220776417885</v>
      </c>
      <c r="R36" s="126"/>
      <c r="S36" s="127">
        <v>1</v>
      </c>
      <c r="T36" s="128">
        <v>0.56372846897223206</v>
      </c>
      <c r="U36" s="126"/>
      <c r="V36" s="127">
        <v>1</v>
      </c>
      <c r="W36" s="128">
        <v>0.63013478885722851</v>
      </c>
      <c r="X36" s="126"/>
      <c r="Y36" s="129"/>
      <c r="Z36" s="399"/>
      <c r="AA36" s="123"/>
    </row>
    <row r="37" spans="1:27" s="95" customFormat="1" ht="10.199999999999999" x14ac:dyDescent="0.2">
      <c r="A37" s="400"/>
      <c r="B37" s="102"/>
      <c r="C37" s="102"/>
      <c r="D37" s="102" t="s">
        <v>27</v>
      </c>
      <c r="E37" s="102"/>
      <c r="F37" s="103">
        <v>0</v>
      </c>
      <c r="G37" s="103">
        <v>0</v>
      </c>
      <c r="H37" s="104">
        <v>1.1102230246251565E-16</v>
      </c>
      <c r="I37" s="111">
        <v>0</v>
      </c>
      <c r="J37" s="103">
        <v>0</v>
      </c>
      <c r="K37" s="103">
        <v>0</v>
      </c>
      <c r="L37" s="104">
        <v>-2.2204460492503131E-16</v>
      </c>
      <c r="M37" s="103">
        <v>0</v>
      </c>
      <c r="N37" s="103">
        <v>0</v>
      </c>
      <c r="O37" s="104">
        <v>-4.4408920985006262E-16</v>
      </c>
      <c r="P37" s="103">
        <v>0</v>
      </c>
      <c r="Q37" s="103">
        <v>0</v>
      </c>
      <c r="R37" s="104">
        <v>2.2204460492503131E-16</v>
      </c>
      <c r="S37" s="103">
        <v>0</v>
      </c>
      <c r="T37" s="103">
        <v>0</v>
      </c>
      <c r="U37" s="104">
        <v>-2.2204460492503131E-16</v>
      </c>
      <c r="V37" s="103">
        <v>0</v>
      </c>
      <c r="W37" s="103">
        <v>0</v>
      </c>
      <c r="X37" s="104">
        <v>0</v>
      </c>
      <c r="Y37" s="110"/>
      <c r="Z37" s="400"/>
      <c r="AA37" s="102"/>
    </row>
    <row r="38" spans="1:27" ht="6" customHeight="1" x14ac:dyDescent="0.25">
      <c r="A38" s="384"/>
      <c r="B38" s="66"/>
      <c r="C38" s="96"/>
      <c r="D38" s="67"/>
      <c r="E38" s="66"/>
      <c r="F38" s="69"/>
      <c r="G38" s="69"/>
      <c r="H38" s="97"/>
      <c r="I38" s="110"/>
      <c r="J38" s="107"/>
      <c r="K38" s="107"/>
      <c r="L38" s="97"/>
      <c r="M38" s="107"/>
      <c r="N38" s="107"/>
      <c r="O38" s="97"/>
      <c r="P38" s="107"/>
      <c r="Q38" s="107"/>
      <c r="R38" s="97"/>
      <c r="S38" s="107"/>
      <c r="T38" s="107"/>
      <c r="U38" s="97"/>
      <c r="V38" s="107"/>
      <c r="W38" s="107"/>
      <c r="X38" s="97"/>
      <c r="Y38" s="106"/>
      <c r="Z38" s="384"/>
      <c r="AA38" s="66"/>
    </row>
    <row r="39" spans="1:27" x14ac:dyDescent="0.25">
      <c r="A39" s="384"/>
      <c r="B39" s="66"/>
      <c r="C39" s="96">
        <v>1</v>
      </c>
      <c r="D39" s="88" t="s">
        <v>138</v>
      </c>
      <c r="E39" s="66"/>
      <c r="F39" s="146">
        <v>203</v>
      </c>
      <c r="G39" s="147">
        <v>761782.73999999976</v>
      </c>
      <c r="H39" s="148">
        <v>0.12120456674024359</v>
      </c>
      <c r="I39" s="110"/>
      <c r="J39" s="152">
        <v>72</v>
      </c>
      <c r="K39" s="153">
        <v>178042.95399999997</v>
      </c>
      <c r="L39" s="154">
        <v>0.98152715395244983</v>
      </c>
      <c r="M39" s="152">
        <v>110</v>
      </c>
      <c r="N39" s="153">
        <v>458101.52399999992</v>
      </c>
      <c r="O39" s="154">
        <v>0.87572997853465107</v>
      </c>
      <c r="P39" s="152">
        <v>21</v>
      </c>
      <c r="Q39" s="153">
        <v>125638.26200000002</v>
      </c>
      <c r="R39" s="154">
        <v>0.26916003456007803</v>
      </c>
      <c r="S39" s="152">
        <v>0</v>
      </c>
      <c r="T39" s="153">
        <v>0</v>
      </c>
      <c r="U39" s="154">
        <v>0</v>
      </c>
      <c r="V39" s="152">
        <v>0</v>
      </c>
      <c r="W39" s="153">
        <v>0</v>
      </c>
      <c r="X39" s="154">
        <v>0</v>
      </c>
      <c r="Y39" s="106"/>
      <c r="Z39" s="384"/>
      <c r="AA39" s="66"/>
    </row>
    <row r="40" spans="1:27" s="202" customFormat="1" ht="10.199999999999999" x14ac:dyDescent="0.2">
      <c r="A40" s="401"/>
      <c r="B40" s="200"/>
      <c r="C40" s="203"/>
      <c r="D40" s="212" t="s">
        <v>150</v>
      </c>
      <c r="E40" s="200"/>
      <c r="F40" s="230">
        <v>32</v>
      </c>
      <c r="G40" s="210">
        <v>202947.73</v>
      </c>
      <c r="H40" s="231">
        <v>0.26641156243576752</v>
      </c>
      <c r="I40" s="110">
        <v>0</v>
      </c>
      <c r="J40" s="232">
        <v>10</v>
      </c>
      <c r="K40" s="215">
        <v>41041.17</v>
      </c>
      <c r="L40" s="233">
        <v>0.23051274469418209</v>
      </c>
      <c r="M40" s="232">
        <v>19</v>
      </c>
      <c r="N40" s="215">
        <v>130123.49999999999</v>
      </c>
      <c r="O40" s="233">
        <v>0.28404948069982849</v>
      </c>
      <c r="P40" s="232">
        <v>3</v>
      </c>
      <c r="Q40" s="215">
        <v>31783.059999999998</v>
      </c>
      <c r="R40" s="233">
        <v>0.25297277671669793</v>
      </c>
      <c r="S40" s="232">
        <v>0</v>
      </c>
      <c r="T40" s="215">
        <v>0</v>
      </c>
      <c r="U40" s="233">
        <v>0</v>
      </c>
      <c r="V40" s="232">
        <v>0</v>
      </c>
      <c r="W40" s="215">
        <v>0</v>
      </c>
      <c r="X40" s="233">
        <v>0</v>
      </c>
      <c r="Y40" s="201"/>
      <c r="Z40" s="401"/>
      <c r="AA40" s="200"/>
    </row>
    <row r="41" spans="1:27" s="202" customFormat="1" ht="10.199999999999999" x14ac:dyDescent="0.2">
      <c r="A41" s="401"/>
      <c r="B41" s="200"/>
      <c r="C41" s="203"/>
      <c r="D41" s="213" t="s">
        <v>174</v>
      </c>
      <c r="E41" s="200"/>
      <c r="F41" s="230">
        <v>93</v>
      </c>
      <c r="G41" s="210">
        <v>413680.97599999991</v>
      </c>
      <c r="H41" s="231">
        <v>0.54304325141312604</v>
      </c>
      <c r="I41" s="110">
        <v>0</v>
      </c>
      <c r="J41" s="232">
        <v>33</v>
      </c>
      <c r="K41" s="215">
        <v>102251.83800000003</v>
      </c>
      <c r="L41" s="233">
        <v>0.57430993871287961</v>
      </c>
      <c r="M41" s="232">
        <v>53</v>
      </c>
      <c r="N41" s="215">
        <v>251419.88000000003</v>
      </c>
      <c r="O41" s="233">
        <v>0.54883004493126308</v>
      </c>
      <c r="P41" s="232">
        <v>7</v>
      </c>
      <c r="Q41" s="215">
        <v>60009.258000000002</v>
      </c>
      <c r="R41" s="233">
        <v>0.47763521275071436</v>
      </c>
      <c r="S41" s="232">
        <v>0</v>
      </c>
      <c r="T41" s="215">
        <v>0</v>
      </c>
      <c r="U41" s="233">
        <v>0</v>
      </c>
      <c r="V41" s="232">
        <v>0</v>
      </c>
      <c r="W41" s="215">
        <v>0</v>
      </c>
      <c r="X41" s="233">
        <v>0</v>
      </c>
      <c r="Y41" s="201"/>
      <c r="Z41" s="401"/>
      <c r="AA41" s="200"/>
    </row>
    <row r="42" spans="1:27" s="202" customFormat="1" ht="10.199999999999999" x14ac:dyDescent="0.2">
      <c r="A42" s="401"/>
      <c r="B42" s="200"/>
      <c r="C42" s="203"/>
      <c r="D42" s="214" t="s">
        <v>175</v>
      </c>
      <c r="E42" s="200"/>
      <c r="F42" s="230">
        <v>78</v>
      </c>
      <c r="G42" s="210">
        <v>145154.03400000007</v>
      </c>
      <c r="H42" s="231">
        <v>0.19054518615110672</v>
      </c>
      <c r="I42" s="110">
        <v>0</v>
      </c>
      <c r="J42" s="232">
        <v>29</v>
      </c>
      <c r="K42" s="215">
        <v>34749.945999999996</v>
      </c>
      <c r="L42" s="233">
        <v>0.1951773165929386</v>
      </c>
      <c r="M42" s="232">
        <v>38</v>
      </c>
      <c r="N42" s="215">
        <v>76558.143999999971</v>
      </c>
      <c r="O42" s="233">
        <v>0.16712047436890864</v>
      </c>
      <c r="P42" s="232">
        <v>11</v>
      </c>
      <c r="Q42" s="215">
        <v>33845.944000000003</v>
      </c>
      <c r="R42" s="233">
        <v>0.2693920105325876</v>
      </c>
      <c r="S42" s="232">
        <v>0</v>
      </c>
      <c r="T42" s="215">
        <v>0</v>
      </c>
      <c r="U42" s="233">
        <v>0</v>
      </c>
      <c r="V42" s="232">
        <v>0</v>
      </c>
      <c r="W42" s="215">
        <v>0</v>
      </c>
      <c r="X42" s="233">
        <v>0</v>
      </c>
      <c r="Y42" s="201"/>
      <c r="Z42" s="401"/>
      <c r="AA42" s="200"/>
    </row>
    <row r="43" spans="1:27" s="220" customFormat="1" ht="10.199999999999999" x14ac:dyDescent="0.2">
      <c r="A43" s="402"/>
      <c r="B43" s="216"/>
      <c r="C43" s="221">
        <v>2</v>
      </c>
      <c r="D43" s="125" t="s">
        <v>152</v>
      </c>
      <c r="E43" s="216"/>
      <c r="F43" s="222">
        <v>1</v>
      </c>
      <c r="G43" s="223">
        <v>0.58667729640962429</v>
      </c>
      <c r="H43" s="225">
        <v>0</v>
      </c>
      <c r="I43" s="111">
        <v>0</v>
      </c>
      <c r="J43" s="217">
        <v>1</v>
      </c>
      <c r="K43" s="218">
        <v>0.59352259047044043</v>
      </c>
      <c r="L43" s="224">
        <v>0</v>
      </c>
      <c r="M43" s="217">
        <v>1</v>
      </c>
      <c r="N43" s="218">
        <v>0.60399056464663137</v>
      </c>
      <c r="O43" s="224">
        <v>0</v>
      </c>
      <c r="P43" s="217">
        <v>1</v>
      </c>
      <c r="Q43" s="218">
        <v>0.52341644857693492</v>
      </c>
      <c r="R43" s="224">
        <v>0</v>
      </c>
      <c r="S43" s="217">
        <v>0</v>
      </c>
      <c r="T43" s="218">
        <v>0</v>
      </c>
      <c r="U43" s="224">
        <v>0</v>
      </c>
      <c r="V43" s="217">
        <v>0</v>
      </c>
      <c r="W43" s="218">
        <v>0</v>
      </c>
      <c r="X43" s="224">
        <v>0</v>
      </c>
      <c r="Y43" s="219"/>
      <c r="Z43" s="402"/>
      <c r="AA43" s="216"/>
    </row>
    <row r="44" spans="1:27" x14ac:dyDescent="0.25">
      <c r="A44" s="384"/>
      <c r="B44" s="66"/>
      <c r="C44" s="96">
        <v>1</v>
      </c>
      <c r="D44" s="88" t="s">
        <v>129</v>
      </c>
      <c r="E44" s="66"/>
      <c r="F44" s="146">
        <v>80</v>
      </c>
      <c r="G44" s="147">
        <v>854890.61200000008</v>
      </c>
      <c r="H44" s="148">
        <v>0.13601863208105994</v>
      </c>
      <c r="I44" s="110"/>
      <c r="J44" s="152">
        <v>2</v>
      </c>
      <c r="K44" s="153">
        <v>3350.86</v>
      </c>
      <c r="L44" s="154">
        <v>1.8472846047550451E-2</v>
      </c>
      <c r="M44" s="152">
        <v>12</v>
      </c>
      <c r="N44" s="153">
        <v>60182.985999999997</v>
      </c>
      <c r="O44" s="154">
        <v>0.11504883148550978</v>
      </c>
      <c r="P44" s="152">
        <v>38</v>
      </c>
      <c r="Q44" s="153">
        <v>307218.32</v>
      </c>
      <c r="R44" s="154">
        <v>0.65816648775903241</v>
      </c>
      <c r="S44" s="152">
        <v>28</v>
      </c>
      <c r="T44" s="153">
        <v>484138.44600000005</v>
      </c>
      <c r="U44" s="154">
        <v>0.27732829129703135</v>
      </c>
      <c r="V44" s="152">
        <v>0</v>
      </c>
      <c r="W44" s="153">
        <v>0</v>
      </c>
      <c r="X44" s="154">
        <v>0</v>
      </c>
      <c r="Y44" s="106"/>
      <c r="Z44" s="384"/>
      <c r="AA44" s="66"/>
    </row>
    <row r="45" spans="1:27" s="202" customFormat="1" ht="10.199999999999999" x14ac:dyDescent="0.2">
      <c r="A45" s="401"/>
      <c r="B45" s="200"/>
      <c r="C45" s="203"/>
      <c r="D45" s="212" t="s">
        <v>150</v>
      </c>
      <c r="E45" s="200"/>
      <c r="F45" s="230">
        <v>16</v>
      </c>
      <c r="G45" s="210">
        <v>281388.46000000002</v>
      </c>
      <c r="H45" s="231">
        <v>0.32915142130488151</v>
      </c>
      <c r="I45" s="110">
        <v>0</v>
      </c>
      <c r="J45" s="232">
        <v>0</v>
      </c>
      <c r="K45" s="215">
        <v>0</v>
      </c>
      <c r="L45" s="233">
        <v>0</v>
      </c>
      <c r="M45" s="232">
        <v>4</v>
      </c>
      <c r="N45" s="215">
        <v>31655.03</v>
      </c>
      <c r="O45" s="233">
        <v>0.52597971792227127</v>
      </c>
      <c r="P45" s="232">
        <v>5</v>
      </c>
      <c r="Q45" s="215">
        <v>60710.38</v>
      </c>
      <c r="R45" s="233">
        <v>0.19761315015328512</v>
      </c>
      <c r="S45" s="232">
        <v>7</v>
      </c>
      <c r="T45" s="215">
        <v>189023.05</v>
      </c>
      <c r="U45" s="233">
        <v>0.39043181049083625</v>
      </c>
      <c r="V45" s="232">
        <v>0</v>
      </c>
      <c r="W45" s="215">
        <v>0</v>
      </c>
      <c r="X45" s="233">
        <v>0</v>
      </c>
      <c r="Y45" s="201"/>
      <c r="Z45" s="401"/>
      <c r="AA45" s="200"/>
    </row>
    <row r="46" spans="1:27" s="202" customFormat="1" ht="10.199999999999999" x14ac:dyDescent="0.2">
      <c r="A46" s="401"/>
      <c r="B46" s="200"/>
      <c r="C46" s="203"/>
      <c r="D46" s="213" t="s">
        <v>174</v>
      </c>
      <c r="E46" s="200"/>
      <c r="F46" s="230">
        <v>29</v>
      </c>
      <c r="G46" s="210">
        <v>380895.46400000004</v>
      </c>
      <c r="H46" s="231">
        <v>0.44554877390559061</v>
      </c>
      <c r="I46" s="110">
        <v>0</v>
      </c>
      <c r="J46" s="232">
        <v>0</v>
      </c>
      <c r="K46" s="215">
        <v>0</v>
      </c>
      <c r="L46" s="233">
        <v>0</v>
      </c>
      <c r="M46" s="232">
        <v>2</v>
      </c>
      <c r="N46" s="215">
        <v>10368.256000000001</v>
      </c>
      <c r="O46" s="233">
        <v>0.17227885635318929</v>
      </c>
      <c r="P46" s="232">
        <v>16</v>
      </c>
      <c r="Q46" s="215">
        <v>169477.35800000001</v>
      </c>
      <c r="R46" s="233">
        <v>0.55165121012314633</v>
      </c>
      <c r="S46" s="232">
        <v>11</v>
      </c>
      <c r="T46" s="215">
        <v>201049.85</v>
      </c>
      <c r="U46" s="233">
        <v>0.41527346497906509</v>
      </c>
      <c r="V46" s="232">
        <v>0</v>
      </c>
      <c r="W46" s="215">
        <v>0</v>
      </c>
      <c r="X46" s="233">
        <v>0</v>
      </c>
      <c r="Y46" s="201"/>
      <c r="Z46" s="401"/>
      <c r="AA46" s="200"/>
    </row>
    <row r="47" spans="1:27" s="202" customFormat="1" ht="10.199999999999999" x14ac:dyDescent="0.2">
      <c r="A47" s="401"/>
      <c r="B47" s="200"/>
      <c r="C47" s="203"/>
      <c r="D47" s="214" t="s">
        <v>175</v>
      </c>
      <c r="E47" s="200"/>
      <c r="F47" s="230">
        <v>35</v>
      </c>
      <c r="G47" s="210">
        <v>192606.68799999997</v>
      </c>
      <c r="H47" s="231">
        <v>0.2252998047895278</v>
      </c>
      <c r="I47" s="110">
        <v>0</v>
      </c>
      <c r="J47" s="232">
        <v>2</v>
      </c>
      <c r="K47" s="215">
        <v>3350.86</v>
      </c>
      <c r="L47" s="233">
        <v>1</v>
      </c>
      <c r="M47" s="232">
        <v>6</v>
      </c>
      <c r="N47" s="215">
        <v>18159.7</v>
      </c>
      <c r="O47" s="233">
        <v>0.30174142572453949</v>
      </c>
      <c r="P47" s="232">
        <v>17</v>
      </c>
      <c r="Q47" s="215">
        <v>77030.582000000009</v>
      </c>
      <c r="R47" s="233">
        <v>0.2507356397235686</v>
      </c>
      <c r="S47" s="232">
        <v>10</v>
      </c>
      <c r="T47" s="215">
        <v>94065.546000000002</v>
      </c>
      <c r="U47" s="233">
        <v>0.19429472453009855</v>
      </c>
      <c r="V47" s="232">
        <v>0</v>
      </c>
      <c r="W47" s="215">
        <v>0</v>
      </c>
      <c r="X47" s="233">
        <v>0</v>
      </c>
      <c r="Y47" s="201"/>
      <c r="Z47" s="401"/>
      <c r="AA47" s="200"/>
    </row>
    <row r="48" spans="1:27" s="14" customFormat="1" ht="10.199999999999999" x14ac:dyDescent="0.2">
      <c r="A48" s="390"/>
      <c r="B48" s="136"/>
      <c r="C48" s="96">
        <v>2</v>
      </c>
      <c r="D48" s="125" t="s">
        <v>152</v>
      </c>
      <c r="E48" s="136"/>
      <c r="F48" s="222">
        <v>0.98765432098765427</v>
      </c>
      <c r="G48" s="223">
        <v>0.59770747824445702</v>
      </c>
      <c r="H48" s="225">
        <v>0</v>
      </c>
      <c r="I48" s="110">
        <v>0</v>
      </c>
      <c r="J48" s="217">
        <v>0.66666666666666663</v>
      </c>
      <c r="K48" s="218">
        <v>0.28508106986011655</v>
      </c>
      <c r="L48" s="224">
        <v>0</v>
      </c>
      <c r="M48" s="217">
        <v>1</v>
      </c>
      <c r="N48" s="218">
        <v>0.59698816657147213</v>
      </c>
      <c r="O48" s="224">
        <v>0</v>
      </c>
      <c r="P48" s="217">
        <v>1</v>
      </c>
      <c r="Q48" s="218">
        <v>0.56638186842476446</v>
      </c>
      <c r="R48" s="224">
        <v>0</v>
      </c>
      <c r="S48" s="217">
        <v>1</v>
      </c>
      <c r="T48" s="218">
        <v>0.62445712079586135</v>
      </c>
      <c r="U48" s="224">
        <v>0</v>
      </c>
      <c r="V48" s="217">
        <v>0</v>
      </c>
      <c r="W48" s="218">
        <v>0</v>
      </c>
      <c r="X48" s="224">
        <v>0</v>
      </c>
      <c r="Y48" s="139"/>
      <c r="Z48" s="390"/>
      <c r="AA48" s="136"/>
    </row>
    <row r="49" spans="1:27" x14ac:dyDescent="0.25">
      <c r="A49" s="384"/>
      <c r="B49" s="66"/>
      <c r="C49" s="96">
        <v>1</v>
      </c>
      <c r="D49" s="89" t="s">
        <v>130</v>
      </c>
      <c r="E49" s="66"/>
      <c r="F49" s="162">
        <v>75</v>
      </c>
      <c r="G49" s="163">
        <v>1472314.1900000002</v>
      </c>
      <c r="H49" s="164">
        <v>0.23425472137169026</v>
      </c>
      <c r="I49" s="110"/>
      <c r="J49" s="165">
        <v>0</v>
      </c>
      <c r="K49" s="166">
        <v>0</v>
      </c>
      <c r="L49" s="167">
        <v>0</v>
      </c>
      <c r="M49" s="165">
        <v>1</v>
      </c>
      <c r="N49" s="166">
        <v>4823.68</v>
      </c>
      <c r="O49" s="167">
        <v>9.2211899798395492E-3</v>
      </c>
      <c r="P49" s="165">
        <v>2</v>
      </c>
      <c r="Q49" s="166">
        <v>19600.491999999998</v>
      </c>
      <c r="R49" s="167">
        <v>4.1990943046589839E-2</v>
      </c>
      <c r="S49" s="165">
        <v>64</v>
      </c>
      <c r="T49" s="166">
        <v>1113220.4579999999</v>
      </c>
      <c r="U49" s="167">
        <v>0.63768438554049178</v>
      </c>
      <c r="V49" s="165">
        <v>8</v>
      </c>
      <c r="W49" s="166">
        <v>334669.56000000006</v>
      </c>
      <c r="X49" s="167">
        <v>9.9364642985957957E-2</v>
      </c>
      <c r="Y49" s="106"/>
      <c r="Z49" s="384"/>
      <c r="AA49" s="66"/>
    </row>
    <row r="50" spans="1:27" s="202" customFormat="1" ht="10.199999999999999" x14ac:dyDescent="0.2">
      <c r="A50" s="401"/>
      <c r="B50" s="200"/>
      <c r="C50" s="203"/>
      <c r="D50" s="212" t="s">
        <v>150</v>
      </c>
      <c r="E50" s="200"/>
      <c r="F50" s="234">
        <v>11</v>
      </c>
      <c r="G50" s="210">
        <v>428907.43</v>
      </c>
      <c r="H50" s="235">
        <v>0.29131515060654273</v>
      </c>
      <c r="I50" s="110">
        <v>0</v>
      </c>
      <c r="J50" s="239">
        <v>0</v>
      </c>
      <c r="K50" s="215">
        <v>0</v>
      </c>
      <c r="L50" s="240">
        <v>0</v>
      </c>
      <c r="M50" s="239">
        <v>0</v>
      </c>
      <c r="N50" s="215">
        <v>0</v>
      </c>
      <c r="O50" s="240">
        <v>0</v>
      </c>
      <c r="P50" s="239">
        <v>0</v>
      </c>
      <c r="Q50" s="215">
        <v>0</v>
      </c>
      <c r="R50" s="240">
        <v>0</v>
      </c>
      <c r="S50" s="239">
        <v>8</v>
      </c>
      <c r="T50" s="215">
        <v>250359.94999999998</v>
      </c>
      <c r="U50" s="240">
        <v>0.22489700777669325</v>
      </c>
      <c r="V50" s="239">
        <v>3</v>
      </c>
      <c r="W50" s="215">
        <v>178547.47999999998</v>
      </c>
      <c r="X50" s="240">
        <v>0.53350379401102377</v>
      </c>
      <c r="Y50" s="201"/>
      <c r="Z50" s="401"/>
      <c r="AA50" s="200"/>
    </row>
    <row r="51" spans="1:27" s="202" customFormat="1" ht="10.199999999999999" x14ac:dyDescent="0.2">
      <c r="A51" s="401"/>
      <c r="B51" s="200"/>
      <c r="C51" s="203"/>
      <c r="D51" s="213" t="s">
        <v>174</v>
      </c>
      <c r="E51" s="200"/>
      <c r="F51" s="234">
        <v>30</v>
      </c>
      <c r="G51" s="210">
        <v>699021.91200000001</v>
      </c>
      <c r="H51" s="235">
        <v>0.47477767771836793</v>
      </c>
      <c r="I51" s="110">
        <v>0</v>
      </c>
      <c r="J51" s="239">
        <v>0</v>
      </c>
      <c r="K51" s="215">
        <v>0</v>
      </c>
      <c r="L51" s="240">
        <v>0</v>
      </c>
      <c r="M51" s="239">
        <v>1</v>
      </c>
      <c r="N51" s="215">
        <v>4823.68</v>
      </c>
      <c r="O51" s="240">
        <v>1</v>
      </c>
      <c r="P51" s="239">
        <v>1</v>
      </c>
      <c r="Q51" s="215">
        <v>15870.351999999999</v>
      </c>
      <c r="R51" s="240">
        <v>0.8096915118253154</v>
      </c>
      <c r="S51" s="239">
        <v>26</v>
      </c>
      <c r="T51" s="215">
        <v>588137.71200000006</v>
      </c>
      <c r="U51" s="240">
        <v>0.5283209698253678</v>
      </c>
      <c r="V51" s="239">
        <v>2</v>
      </c>
      <c r="W51" s="215">
        <v>90190.168000000005</v>
      </c>
      <c r="X51" s="240">
        <v>0.26949020400899321</v>
      </c>
      <c r="Y51" s="201"/>
      <c r="Z51" s="401"/>
      <c r="AA51" s="200"/>
    </row>
    <row r="52" spans="1:27" s="202" customFormat="1" ht="10.199999999999999" x14ac:dyDescent="0.2">
      <c r="A52" s="401"/>
      <c r="B52" s="200"/>
      <c r="C52" s="203"/>
      <c r="D52" s="214" t="s">
        <v>175</v>
      </c>
      <c r="E52" s="200"/>
      <c r="F52" s="234">
        <v>34</v>
      </c>
      <c r="G52" s="210">
        <v>344384.848</v>
      </c>
      <c r="H52" s="235">
        <v>0.23390717167508923</v>
      </c>
      <c r="I52" s="110">
        <v>0</v>
      </c>
      <c r="J52" s="239">
        <v>0</v>
      </c>
      <c r="K52" s="215">
        <v>0</v>
      </c>
      <c r="L52" s="240">
        <v>0</v>
      </c>
      <c r="M52" s="239">
        <v>0</v>
      </c>
      <c r="N52" s="215">
        <v>0</v>
      </c>
      <c r="O52" s="240">
        <v>0</v>
      </c>
      <c r="P52" s="239">
        <v>1</v>
      </c>
      <c r="Q52" s="215">
        <v>3730.1400000000003</v>
      </c>
      <c r="R52" s="240">
        <v>0.19030848817468463</v>
      </c>
      <c r="S52" s="239">
        <v>30</v>
      </c>
      <c r="T52" s="215">
        <v>274722.79600000003</v>
      </c>
      <c r="U52" s="240">
        <v>0.24678202239793914</v>
      </c>
      <c r="V52" s="239">
        <v>3</v>
      </c>
      <c r="W52" s="215">
        <v>65931.912000000011</v>
      </c>
      <c r="X52" s="240">
        <v>0.19700600197998289</v>
      </c>
      <c r="Y52" s="201"/>
      <c r="Z52" s="401"/>
      <c r="AA52" s="200"/>
    </row>
    <row r="53" spans="1:27" s="14" customFormat="1" ht="10.199999999999999" x14ac:dyDescent="0.2">
      <c r="A53" s="390"/>
      <c r="B53" s="136"/>
      <c r="C53" s="96">
        <v>2</v>
      </c>
      <c r="D53" s="125" t="s">
        <v>152</v>
      </c>
      <c r="E53" s="136"/>
      <c r="F53" s="236">
        <v>1</v>
      </c>
      <c r="G53" s="237">
        <v>0.57179346525089492</v>
      </c>
      <c r="H53" s="238">
        <v>0</v>
      </c>
      <c r="I53" s="110">
        <v>0</v>
      </c>
      <c r="J53" s="241">
        <v>0</v>
      </c>
      <c r="K53" s="242">
        <v>0</v>
      </c>
      <c r="L53" s="243">
        <v>0</v>
      </c>
      <c r="M53" s="241">
        <v>1</v>
      </c>
      <c r="N53" s="242">
        <v>0.50808096128890912</v>
      </c>
      <c r="O53" s="243">
        <v>0</v>
      </c>
      <c r="P53" s="241">
        <v>1</v>
      </c>
      <c r="Q53" s="242">
        <v>0.5092539512957589</v>
      </c>
      <c r="R53" s="243">
        <v>0</v>
      </c>
      <c r="S53" s="241">
        <v>1</v>
      </c>
      <c r="T53" s="242">
        <v>0.54516997340067996</v>
      </c>
      <c r="U53" s="243">
        <v>0</v>
      </c>
      <c r="V53" s="241">
        <v>1</v>
      </c>
      <c r="W53" s="242">
        <v>0.69010645205531351</v>
      </c>
      <c r="X53" s="243">
        <v>0</v>
      </c>
      <c r="Y53" s="139"/>
      <c r="Z53" s="390"/>
      <c r="AA53" s="136"/>
    </row>
    <row r="54" spans="1:27" x14ac:dyDescent="0.25">
      <c r="A54" s="384"/>
      <c r="B54" s="66"/>
      <c r="C54" s="96">
        <v>1</v>
      </c>
      <c r="D54" s="90" t="s">
        <v>131</v>
      </c>
      <c r="E54" s="66"/>
      <c r="F54" s="172">
        <v>13</v>
      </c>
      <c r="G54" s="173">
        <v>365150.76199999999</v>
      </c>
      <c r="H54" s="174">
        <v>5.8097850711450634E-2</v>
      </c>
      <c r="I54" s="110"/>
      <c r="J54" s="175">
        <v>0</v>
      </c>
      <c r="K54" s="176">
        <v>0</v>
      </c>
      <c r="L54" s="177">
        <v>0</v>
      </c>
      <c r="M54" s="175">
        <v>0</v>
      </c>
      <c r="N54" s="176">
        <v>0</v>
      </c>
      <c r="O54" s="177">
        <v>0</v>
      </c>
      <c r="P54" s="175">
        <v>2</v>
      </c>
      <c r="Q54" s="176">
        <v>14321.964</v>
      </c>
      <c r="R54" s="177">
        <v>3.0682534634299485E-2</v>
      </c>
      <c r="S54" s="175">
        <v>7</v>
      </c>
      <c r="T54" s="176">
        <v>108227.45600000001</v>
      </c>
      <c r="U54" s="177">
        <v>6.1995769375243211E-2</v>
      </c>
      <c r="V54" s="175">
        <v>4</v>
      </c>
      <c r="W54" s="176">
        <v>242601.342</v>
      </c>
      <c r="X54" s="177">
        <v>7.2029245013332799E-2</v>
      </c>
      <c r="Y54" s="106"/>
      <c r="Z54" s="384"/>
      <c r="AA54" s="66"/>
    </row>
    <row r="55" spans="1:27" s="202" customFormat="1" ht="10.199999999999999" x14ac:dyDescent="0.2">
      <c r="A55" s="401"/>
      <c r="B55" s="200"/>
      <c r="C55" s="203"/>
      <c r="D55" s="212" t="s">
        <v>150</v>
      </c>
      <c r="E55" s="200"/>
      <c r="F55" s="244">
        <v>1</v>
      </c>
      <c r="G55" s="210">
        <v>26614.13</v>
      </c>
      <c r="H55" s="245">
        <v>7.288531962587004E-2</v>
      </c>
      <c r="I55" s="110">
        <v>0</v>
      </c>
      <c r="J55" s="248">
        <v>0</v>
      </c>
      <c r="K55" s="215">
        <v>0</v>
      </c>
      <c r="L55" s="249">
        <v>0</v>
      </c>
      <c r="M55" s="248">
        <v>0</v>
      </c>
      <c r="N55" s="215">
        <v>0</v>
      </c>
      <c r="O55" s="249">
        <v>0</v>
      </c>
      <c r="P55" s="248">
        <v>0</v>
      </c>
      <c r="Q55" s="215">
        <v>0</v>
      </c>
      <c r="R55" s="249">
        <v>0</v>
      </c>
      <c r="S55" s="248">
        <v>1</v>
      </c>
      <c r="T55" s="215">
        <v>26614.13</v>
      </c>
      <c r="U55" s="249">
        <v>0.24590922658294767</v>
      </c>
      <c r="V55" s="248">
        <v>0</v>
      </c>
      <c r="W55" s="215">
        <v>0</v>
      </c>
      <c r="X55" s="249">
        <v>0</v>
      </c>
      <c r="Y55" s="201"/>
      <c r="Z55" s="401"/>
      <c r="AA55" s="200"/>
    </row>
    <row r="56" spans="1:27" s="202" customFormat="1" ht="10.199999999999999" x14ac:dyDescent="0.2">
      <c r="A56" s="401"/>
      <c r="B56" s="200"/>
      <c r="C56" s="203"/>
      <c r="D56" s="213" t="s">
        <v>174</v>
      </c>
      <c r="E56" s="200"/>
      <c r="F56" s="244">
        <v>5</v>
      </c>
      <c r="G56" s="210">
        <v>255907.274</v>
      </c>
      <c r="H56" s="245">
        <v>0.7008263452562643</v>
      </c>
      <c r="I56" s="110">
        <v>0</v>
      </c>
      <c r="J56" s="248">
        <v>0</v>
      </c>
      <c r="K56" s="215">
        <v>0</v>
      </c>
      <c r="L56" s="249">
        <v>0</v>
      </c>
      <c r="M56" s="248">
        <v>0</v>
      </c>
      <c r="N56" s="215">
        <v>0</v>
      </c>
      <c r="O56" s="249">
        <v>0</v>
      </c>
      <c r="P56" s="248">
        <v>1</v>
      </c>
      <c r="Q56" s="215">
        <v>8703.848</v>
      </c>
      <c r="R56" s="249">
        <v>0.60772726422158296</v>
      </c>
      <c r="S56" s="248">
        <v>1</v>
      </c>
      <c r="T56" s="215">
        <v>26748.732</v>
      </c>
      <c r="U56" s="249">
        <v>0.24715292208291395</v>
      </c>
      <c r="V56" s="248">
        <v>3</v>
      </c>
      <c r="W56" s="215">
        <v>220454.69400000002</v>
      </c>
      <c r="X56" s="249">
        <v>0.9087117663182589</v>
      </c>
      <c r="Y56" s="201"/>
      <c r="Z56" s="401"/>
      <c r="AA56" s="200"/>
    </row>
    <row r="57" spans="1:27" s="202" customFormat="1" ht="10.199999999999999" x14ac:dyDescent="0.2">
      <c r="A57" s="401"/>
      <c r="B57" s="200"/>
      <c r="C57" s="203"/>
      <c r="D57" s="214" t="s">
        <v>175</v>
      </c>
      <c r="E57" s="200"/>
      <c r="F57" s="244">
        <v>7</v>
      </c>
      <c r="G57" s="210">
        <v>82629.358000000007</v>
      </c>
      <c r="H57" s="245">
        <v>0.22628833511786567</v>
      </c>
      <c r="I57" s="110">
        <v>0</v>
      </c>
      <c r="J57" s="248">
        <v>0</v>
      </c>
      <c r="K57" s="215">
        <v>0</v>
      </c>
      <c r="L57" s="249">
        <v>0</v>
      </c>
      <c r="M57" s="248">
        <v>0</v>
      </c>
      <c r="N57" s="215">
        <v>0</v>
      </c>
      <c r="O57" s="249">
        <v>0</v>
      </c>
      <c r="P57" s="248">
        <v>1</v>
      </c>
      <c r="Q57" s="215">
        <v>5618.1160000000009</v>
      </c>
      <c r="R57" s="249">
        <v>0.39227273577841704</v>
      </c>
      <c r="S57" s="248">
        <v>5</v>
      </c>
      <c r="T57" s="215">
        <v>54864.594000000005</v>
      </c>
      <c r="U57" s="249">
        <v>0.50693785133413838</v>
      </c>
      <c r="V57" s="248">
        <v>1</v>
      </c>
      <c r="W57" s="215">
        <v>22146.648000000001</v>
      </c>
      <c r="X57" s="249">
        <v>9.1288233681741132E-2</v>
      </c>
      <c r="Y57" s="201"/>
      <c r="Z57" s="401"/>
      <c r="AA57" s="200"/>
    </row>
    <row r="58" spans="1:27" s="14" customFormat="1" ht="10.8" thickBot="1" x14ac:dyDescent="0.25">
      <c r="A58" s="390"/>
      <c r="B58" s="136"/>
      <c r="C58" s="96">
        <v>2</v>
      </c>
      <c r="D58" s="125" t="s">
        <v>152</v>
      </c>
      <c r="E58" s="136"/>
      <c r="F58" s="246">
        <v>1</v>
      </c>
      <c r="G58" s="228">
        <v>0.60049040303552315</v>
      </c>
      <c r="H58" s="247">
        <v>0</v>
      </c>
      <c r="I58" s="110">
        <v>0</v>
      </c>
      <c r="J58" s="250">
        <v>0</v>
      </c>
      <c r="K58" s="193">
        <v>0</v>
      </c>
      <c r="L58" s="251">
        <v>0</v>
      </c>
      <c r="M58" s="250">
        <v>0</v>
      </c>
      <c r="N58" s="193">
        <v>0</v>
      </c>
      <c r="O58" s="251">
        <v>0</v>
      </c>
      <c r="P58" s="250">
        <v>1</v>
      </c>
      <c r="Q58" s="193">
        <v>0.57460006178510825</v>
      </c>
      <c r="R58" s="251">
        <v>0</v>
      </c>
      <c r="S58" s="250">
        <v>1</v>
      </c>
      <c r="T58" s="193">
        <v>0.4521845522889586</v>
      </c>
      <c r="U58" s="251">
        <v>0</v>
      </c>
      <c r="V58" s="250">
        <v>1</v>
      </c>
      <c r="W58" s="193">
        <v>0.70560784696736012</v>
      </c>
      <c r="X58" s="251">
        <v>0</v>
      </c>
      <c r="Y58" s="139"/>
      <c r="Z58" s="390"/>
      <c r="AA58" s="136"/>
    </row>
    <row r="59" spans="1:27" x14ac:dyDescent="0.25">
      <c r="A59" s="384"/>
      <c r="B59" s="66"/>
      <c r="C59" s="96">
        <v>1</v>
      </c>
      <c r="D59" s="91" t="s">
        <v>132</v>
      </c>
      <c r="E59" s="66"/>
      <c r="F59" s="183">
        <v>49</v>
      </c>
      <c r="G59" s="184">
        <v>2830961.0160000003</v>
      </c>
      <c r="H59" s="185">
        <v>0.45042422909555546</v>
      </c>
      <c r="I59" s="110"/>
      <c r="J59" s="189">
        <v>0</v>
      </c>
      <c r="K59" s="190">
        <v>0</v>
      </c>
      <c r="L59" s="191">
        <v>0</v>
      </c>
      <c r="M59" s="189">
        <v>0</v>
      </c>
      <c r="N59" s="190">
        <v>0</v>
      </c>
      <c r="O59" s="191">
        <v>0</v>
      </c>
      <c r="P59" s="189">
        <v>0</v>
      </c>
      <c r="Q59" s="190">
        <v>0</v>
      </c>
      <c r="R59" s="191">
        <v>0</v>
      </c>
      <c r="S59" s="189">
        <v>1</v>
      </c>
      <c r="T59" s="190">
        <v>40136.89</v>
      </c>
      <c r="U59" s="191">
        <v>2.299155378723404E-2</v>
      </c>
      <c r="V59" s="189">
        <v>48</v>
      </c>
      <c r="W59" s="190">
        <v>2790824.1260000002</v>
      </c>
      <c r="X59" s="191">
        <v>0.82860611200070933</v>
      </c>
      <c r="Y59" s="106"/>
      <c r="Z59" s="384"/>
      <c r="AA59" s="66"/>
    </row>
    <row r="60" spans="1:27" s="202" customFormat="1" ht="10.199999999999999" x14ac:dyDescent="0.2">
      <c r="A60" s="401"/>
      <c r="B60" s="200"/>
      <c r="C60" s="203"/>
      <c r="D60" s="212" t="s">
        <v>150</v>
      </c>
      <c r="E60" s="200"/>
      <c r="F60" s="252">
        <v>12</v>
      </c>
      <c r="G60" s="210">
        <v>1180260.8400000001</v>
      </c>
      <c r="H60" s="253">
        <v>0.41691172479218624</v>
      </c>
      <c r="I60" s="110">
        <v>0</v>
      </c>
      <c r="J60" s="254">
        <v>0</v>
      </c>
      <c r="K60" s="215">
        <v>0</v>
      </c>
      <c r="L60" s="255">
        <v>0</v>
      </c>
      <c r="M60" s="254">
        <v>0</v>
      </c>
      <c r="N60" s="215">
        <v>0</v>
      </c>
      <c r="O60" s="255">
        <v>0</v>
      </c>
      <c r="P60" s="254">
        <v>0</v>
      </c>
      <c r="Q60" s="215">
        <v>0</v>
      </c>
      <c r="R60" s="255">
        <v>0</v>
      </c>
      <c r="S60" s="254">
        <v>1</v>
      </c>
      <c r="T60" s="215">
        <v>40136.89</v>
      </c>
      <c r="U60" s="255">
        <v>1</v>
      </c>
      <c r="V60" s="254">
        <v>11</v>
      </c>
      <c r="W60" s="215">
        <v>1140123.95</v>
      </c>
      <c r="X60" s="255">
        <v>0.4085259043657844</v>
      </c>
      <c r="Y60" s="201"/>
      <c r="Z60" s="401"/>
      <c r="AA60" s="200"/>
    </row>
    <row r="61" spans="1:27" s="202" customFormat="1" ht="10.199999999999999" x14ac:dyDescent="0.2">
      <c r="A61" s="401"/>
      <c r="B61" s="200"/>
      <c r="C61" s="203"/>
      <c r="D61" s="213" t="s">
        <v>174</v>
      </c>
      <c r="E61" s="200"/>
      <c r="F61" s="252">
        <v>17</v>
      </c>
      <c r="G61" s="210">
        <v>1055919.4979999999</v>
      </c>
      <c r="H61" s="253">
        <v>0.37298976991635119</v>
      </c>
      <c r="I61" s="110">
        <v>0</v>
      </c>
      <c r="J61" s="254">
        <v>0</v>
      </c>
      <c r="K61" s="215">
        <v>0</v>
      </c>
      <c r="L61" s="255">
        <v>0</v>
      </c>
      <c r="M61" s="254">
        <v>0</v>
      </c>
      <c r="N61" s="215">
        <v>0</v>
      </c>
      <c r="O61" s="255">
        <v>0</v>
      </c>
      <c r="P61" s="254">
        <v>0</v>
      </c>
      <c r="Q61" s="215">
        <v>0</v>
      </c>
      <c r="R61" s="255">
        <v>0</v>
      </c>
      <c r="S61" s="254">
        <v>0</v>
      </c>
      <c r="T61" s="215">
        <v>0</v>
      </c>
      <c r="U61" s="255">
        <v>0</v>
      </c>
      <c r="V61" s="254">
        <v>17</v>
      </c>
      <c r="W61" s="215">
        <v>1055919.4979999999</v>
      </c>
      <c r="X61" s="255">
        <v>0.37835400954248444</v>
      </c>
      <c r="Y61" s="201"/>
      <c r="Z61" s="401"/>
      <c r="AA61" s="200"/>
    </row>
    <row r="62" spans="1:27" s="202" customFormat="1" ht="10.199999999999999" x14ac:dyDescent="0.2">
      <c r="A62" s="401"/>
      <c r="B62" s="200"/>
      <c r="C62" s="203"/>
      <c r="D62" s="214" t="s">
        <v>175</v>
      </c>
      <c r="E62" s="200"/>
      <c r="F62" s="252">
        <v>20</v>
      </c>
      <c r="G62" s="210">
        <v>594780.67799999996</v>
      </c>
      <c r="H62" s="253">
        <v>0.21009850529146246</v>
      </c>
      <c r="I62" s="110">
        <v>0</v>
      </c>
      <c r="J62" s="254">
        <v>0</v>
      </c>
      <c r="K62" s="215">
        <v>0</v>
      </c>
      <c r="L62" s="255">
        <v>0</v>
      </c>
      <c r="M62" s="254">
        <v>0</v>
      </c>
      <c r="N62" s="215">
        <v>0</v>
      </c>
      <c r="O62" s="255">
        <v>0</v>
      </c>
      <c r="P62" s="254">
        <v>0</v>
      </c>
      <c r="Q62" s="215">
        <v>0</v>
      </c>
      <c r="R62" s="255">
        <v>0</v>
      </c>
      <c r="S62" s="254">
        <v>0</v>
      </c>
      <c r="T62" s="215">
        <v>0</v>
      </c>
      <c r="U62" s="255">
        <v>0</v>
      </c>
      <c r="V62" s="254">
        <v>20</v>
      </c>
      <c r="W62" s="215">
        <v>594780.67799999996</v>
      </c>
      <c r="X62" s="255">
        <v>0.213120086091731</v>
      </c>
      <c r="Y62" s="201"/>
      <c r="Z62" s="401"/>
      <c r="AA62" s="200"/>
    </row>
    <row r="63" spans="1:27" s="14" customFormat="1" ht="10.8" thickBot="1" x14ac:dyDescent="0.25">
      <c r="A63" s="390"/>
      <c r="B63" s="136"/>
      <c r="C63" s="96">
        <v>2</v>
      </c>
      <c r="D63" s="125" t="s">
        <v>152</v>
      </c>
      <c r="E63" s="136"/>
      <c r="F63" s="227">
        <v>1</v>
      </c>
      <c r="G63" s="228">
        <v>0.62131482856863718</v>
      </c>
      <c r="H63" s="226">
        <v>0</v>
      </c>
      <c r="I63" s="110">
        <v>0</v>
      </c>
      <c r="J63" s="192">
        <v>0</v>
      </c>
      <c r="K63" s="193">
        <v>0</v>
      </c>
      <c r="L63" s="229">
        <v>0</v>
      </c>
      <c r="M63" s="192">
        <v>0</v>
      </c>
      <c r="N63" s="193">
        <v>0</v>
      </c>
      <c r="O63" s="229">
        <v>0</v>
      </c>
      <c r="P63" s="192">
        <v>0</v>
      </c>
      <c r="Q63" s="193">
        <v>0</v>
      </c>
      <c r="R63" s="229">
        <v>0</v>
      </c>
      <c r="S63" s="192">
        <v>1</v>
      </c>
      <c r="T63" s="193">
        <v>1</v>
      </c>
      <c r="U63" s="229">
        <v>0</v>
      </c>
      <c r="V63" s="192">
        <v>1</v>
      </c>
      <c r="W63" s="193">
        <v>0.61794938391745158</v>
      </c>
      <c r="X63" s="229">
        <v>0</v>
      </c>
      <c r="Y63" s="139"/>
      <c r="Z63" s="390"/>
      <c r="AA63" s="136"/>
    </row>
    <row r="64" spans="1:27" ht="6" customHeight="1" x14ac:dyDescent="0.25">
      <c r="A64" s="384"/>
      <c r="B64" s="66"/>
      <c r="C64" s="96"/>
      <c r="D64" s="67"/>
      <c r="E64" s="66"/>
      <c r="F64" s="131"/>
      <c r="G64" s="132"/>
      <c r="H64" s="133"/>
      <c r="I64" s="257"/>
      <c r="J64" s="134"/>
      <c r="K64" s="135"/>
      <c r="L64" s="182"/>
      <c r="M64" s="134"/>
      <c r="N64" s="135"/>
      <c r="O64" s="182"/>
      <c r="P64" s="134"/>
      <c r="Q64" s="135"/>
      <c r="R64" s="182"/>
      <c r="S64" s="134"/>
      <c r="T64" s="135"/>
      <c r="U64" s="182"/>
      <c r="V64" s="134"/>
      <c r="W64" s="135"/>
      <c r="X64" s="182"/>
      <c r="Y64" s="106"/>
      <c r="Z64" s="384"/>
      <c r="AA64" s="66"/>
    </row>
    <row r="65" spans="1:27" ht="3" customHeight="1" x14ac:dyDescent="0.25">
      <c r="A65" s="384"/>
      <c r="B65" s="66"/>
      <c r="C65" s="96"/>
      <c r="D65" s="140"/>
      <c r="E65" s="66"/>
      <c r="F65" s="141"/>
      <c r="G65" s="141"/>
      <c r="H65" s="142"/>
      <c r="I65" s="102"/>
      <c r="J65" s="143"/>
      <c r="K65" s="143"/>
      <c r="L65" s="144"/>
      <c r="M65" s="145"/>
      <c r="N65" s="143"/>
      <c r="O65" s="144"/>
      <c r="P65" s="145"/>
      <c r="Q65" s="143"/>
      <c r="R65" s="144"/>
      <c r="S65" s="145"/>
      <c r="T65" s="143"/>
      <c r="U65" s="144"/>
      <c r="V65" s="145"/>
      <c r="W65" s="143"/>
      <c r="X65" s="142"/>
      <c r="Y65" s="66"/>
      <c r="Z65" s="384"/>
      <c r="AA65" s="66"/>
    </row>
    <row r="66" spans="1:27" x14ac:dyDescent="0.25">
      <c r="A66" s="66"/>
      <c r="B66" s="66"/>
      <c r="C66" s="96"/>
      <c r="D66" s="67"/>
      <c r="E66" s="66"/>
      <c r="F66" s="69"/>
      <c r="G66" s="69"/>
      <c r="H66" s="97"/>
      <c r="I66" s="102"/>
      <c r="J66" s="71"/>
      <c r="K66" s="71"/>
      <c r="L66" s="97"/>
      <c r="M66" s="71"/>
      <c r="N66" s="71"/>
      <c r="O66" s="97"/>
      <c r="P66" s="71"/>
      <c r="Q66" s="71"/>
      <c r="R66" s="97"/>
      <c r="S66" s="71"/>
      <c r="T66" s="71"/>
      <c r="U66" s="97"/>
      <c r="V66" s="71"/>
      <c r="W66" s="71"/>
      <c r="X66" s="97"/>
      <c r="Y66" s="66"/>
      <c r="Z66" s="66"/>
      <c r="AA66" s="66"/>
    </row>
    <row r="67" spans="1:27" x14ac:dyDescent="0.25">
      <c r="A67" s="66"/>
      <c r="B67" s="66"/>
      <c r="C67" s="96"/>
      <c r="D67" s="67"/>
      <c r="E67" s="66"/>
      <c r="F67" s="69"/>
      <c r="G67" s="69"/>
      <c r="H67" s="97"/>
      <c r="I67" s="102"/>
      <c r="J67" s="71"/>
      <c r="K67" s="71"/>
      <c r="L67" s="97"/>
      <c r="M67" s="71"/>
      <c r="N67" s="71"/>
      <c r="O67" s="97"/>
      <c r="P67" s="71"/>
      <c r="Q67" s="71"/>
      <c r="R67" s="97"/>
      <c r="S67" s="71"/>
      <c r="T67" s="71"/>
      <c r="U67" s="97"/>
      <c r="V67" s="71"/>
      <c r="W67" s="71"/>
      <c r="X67" s="97"/>
      <c r="Y67" s="66"/>
      <c r="Z67" s="66"/>
      <c r="AA67" s="66"/>
    </row>
    <row r="68" spans="1:27" x14ac:dyDescent="0.25">
      <c r="A68" s="66"/>
      <c r="B68" s="66"/>
      <c r="C68" s="96"/>
      <c r="D68" s="67"/>
      <c r="E68" s="66"/>
      <c r="F68" s="69"/>
      <c r="G68" s="69"/>
      <c r="H68" s="97"/>
      <c r="I68" s="102"/>
      <c r="J68" s="71"/>
      <c r="K68" s="71"/>
      <c r="L68" s="97"/>
      <c r="M68" s="71"/>
      <c r="N68" s="71"/>
      <c r="O68" s="97"/>
      <c r="P68" s="71"/>
      <c r="Q68" s="71"/>
      <c r="R68" s="97"/>
      <c r="S68" s="71"/>
      <c r="T68" s="71"/>
      <c r="U68" s="97"/>
      <c r="V68" s="71"/>
      <c r="W68" s="71"/>
      <c r="X68" s="97"/>
      <c r="Y68" s="66"/>
      <c r="Z68" s="66"/>
      <c r="AA68" s="66"/>
    </row>
    <row r="69" spans="1:27" x14ac:dyDescent="0.25">
      <c r="A69" s="66"/>
      <c r="B69" s="66"/>
      <c r="C69" s="96"/>
      <c r="D69" s="67"/>
      <c r="E69" s="66"/>
      <c r="F69" s="69"/>
      <c r="G69" s="69"/>
      <c r="H69" s="97"/>
      <c r="I69" s="102"/>
      <c r="J69" s="71"/>
      <c r="K69" s="71"/>
      <c r="L69" s="97"/>
      <c r="M69" s="71"/>
      <c r="N69" s="71"/>
      <c r="O69" s="97"/>
      <c r="P69" s="71"/>
      <c r="Q69" s="71"/>
      <c r="R69" s="97"/>
      <c r="S69" s="71"/>
      <c r="T69" s="71"/>
      <c r="U69" s="97"/>
      <c r="V69" s="71"/>
      <c r="W69" s="71"/>
      <c r="X69" s="97"/>
      <c r="Y69" s="66"/>
      <c r="Z69" s="66"/>
      <c r="AA69" s="66"/>
    </row>
    <row r="70" spans="1:27" x14ac:dyDescent="0.25">
      <c r="A70" s="66"/>
      <c r="B70" s="66"/>
      <c r="C70" s="96"/>
      <c r="D70" s="67"/>
      <c r="E70" s="66"/>
      <c r="F70" s="69"/>
      <c r="G70" s="69"/>
      <c r="H70" s="97"/>
      <c r="I70" s="102"/>
      <c r="J70" s="71"/>
      <c r="K70" s="71"/>
      <c r="L70" s="97"/>
      <c r="M70" s="71"/>
      <c r="N70" s="71"/>
      <c r="O70" s="97"/>
      <c r="P70" s="71"/>
      <c r="Q70" s="71"/>
      <c r="R70" s="97"/>
      <c r="S70" s="71"/>
      <c r="T70" s="71"/>
      <c r="U70" s="97"/>
      <c r="V70" s="71"/>
      <c r="W70" s="71"/>
      <c r="X70" s="97"/>
      <c r="Y70" s="66"/>
      <c r="Z70" s="66"/>
      <c r="AA70" s="66"/>
    </row>
    <row r="71" spans="1:27" x14ac:dyDescent="0.25">
      <c r="A71" s="66"/>
      <c r="B71" s="66"/>
      <c r="C71" s="96"/>
      <c r="D71" s="67"/>
      <c r="E71" s="66"/>
      <c r="F71" s="69"/>
      <c r="G71" s="69"/>
      <c r="H71" s="97"/>
      <c r="I71" s="102"/>
      <c r="J71" s="71"/>
      <c r="K71" s="71"/>
      <c r="L71" s="97"/>
      <c r="M71" s="71"/>
      <c r="N71" s="71"/>
      <c r="O71" s="97"/>
      <c r="P71" s="71"/>
      <c r="Q71" s="71"/>
      <c r="R71" s="97"/>
      <c r="S71" s="71"/>
      <c r="T71" s="71"/>
      <c r="U71" s="97"/>
      <c r="V71" s="71"/>
      <c r="W71" s="71"/>
      <c r="X71" s="97"/>
      <c r="Y71" s="66"/>
      <c r="Z71" s="66"/>
      <c r="AA71" s="66"/>
    </row>
    <row r="72" spans="1:27" x14ac:dyDescent="0.25">
      <c r="A72" s="66"/>
      <c r="B72" s="66"/>
      <c r="C72" s="96"/>
      <c r="D72" s="67"/>
      <c r="E72" s="66"/>
      <c r="F72" s="69"/>
      <c r="G72" s="69"/>
      <c r="H72" s="97"/>
      <c r="I72" s="102"/>
      <c r="J72" s="71"/>
      <c r="K72" s="71"/>
      <c r="L72" s="97"/>
      <c r="M72" s="71"/>
      <c r="N72" s="71"/>
      <c r="O72" s="97"/>
      <c r="P72" s="71"/>
      <c r="Q72" s="71"/>
      <c r="R72" s="97"/>
      <c r="S72" s="71"/>
      <c r="T72" s="71"/>
      <c r="U72" s="97"/>
      <c r="V72" s="71"/>
      <c r="W72" s="71"/>
      <c r="X72" s="97"/>
      <c r="Y72" s="66"/>
      <c r="Z72" s="66"/>
      <c r="AA72" s="66"/>
    </row>
    <row r="73" spans="1:27" x14ac:dyDescent="0.25">
      <c r="A73" s="66"/>
      <c r="B73" s="66"/>
      <c r="C73" s="96"/>
      <c r="D73" s="67"/>
      <c r="E73" s="66"/>
      <c r="F73" s="69"/>
      <c r="G73" s="69"/>
      <c r="H73" s="97"/>
      <c r="I73" s="102"/>
      <c r="J73" s="71"/>
      <c r="K73" s="71"/>
      <c r="L73" s="97"/>
      <c r="M73" s="71"/>
      <c r="N73" s="71"/>
      <c r="O73" s="97"/>
      <c r="P73" s="71"/>
      <c r="Q73" s="71"/>
      <c r="R73" s="97"/>
      <c r="S73" s="71"/>
      <c r="T73" s="71"/>
      <c r="U73" s="97"/>
      <c r="V73" s="71"/>
      <c r="W73" s="71"/>
      <c r="X73" s="97"/>
      <c r="Y73" s="66"/>
      <c r="Z73" s="66"/>
      <c r="AA73" s="66"/>
    </row>
    <row r="74" spans="1:27" x14ac:dyDescent="0.25">
      <c r="A74" s="66"/>
      <c r="B74" s="66"/>
      <c r="C74" s="96"/>
      <c r="D74" s="67"/>
      <c r="E74" s="66"/>
      <c r="F74" s="69"/>
      <c r="G74" s="69"/>
      <c r="H74" s="97"/>
      <c r="I74" s="102"/>
      <c r="J74" s="71"/>
      <c r="K74" s="71"/>
      <c r="L74" s="97"/>
      <c r="M74" s="71"/>
      <c r="N74" s="71"/>
      <c r="O74" s="97"/>
      <c r="P74" s="71"/>
      <c r="Q74" s="71"/>
      <c r="R74" s="97"/>
      <c r="S74" s="71"/>
      <c r="T74" s="71"/>
      <c r="U74" s="97"/>
      <c r="V74" s="71"/>
      <c r="W74" s="71"/>
      <c r="X74" s="97"/>
      <c r="Y74" s="66"/>
      <c r="Z74" s="66"/>
      <c r="AA74" s="66"/>
    </row>
    <row r="75" spans="1:27" x14ac:dyDescent="0.25">
      <c r="A75" s="66"/>
      <c r="B75" s="66"/>
      <c r="C75" s="96"/>
      <c r="D75" s="67"/>
      <c r="E75" s="66"/>
      <c r="F75" s="69"/>
      <c r="G75" s="69"/>
      <c r="H75" s="97"/>
      <c r="I75" s="102"/>
      <c r="J75" s="71"/>
      <c r="K75" s="71"/>
      <c r="L75" s="97"/>
      <c r="M75" s="71"/>
      <c r="N75" s="71"/>
      <c r="O75" s="97"/>
      <c r="P75" s="71"/>
      <c r="Q75" s="71"/>
      <c r="R75" s="97"/>
      <c r="S75" s="71"/>
      <c r="T75" s="71"/>
      <c r="U75" s="97"/>
      <c r="V75" s="71"/>
      <c r="W75" s="71"/>
      <c r="X75" s="97"/>
      <c r="Y75" s="66"/>
      <c r="Z75" s="66"/>
      <c r="AA75" s="66"/>
    </row>
    <row r="76" spans="1:27" x14ac:dyDescent="0.25">
      <c r="A76" s="66"/>
      <c r="B76" s="66"/>
      <c r="C76" s="96"/>
      <c r="D76" s="67"/>
      <c r="E76" s="66"/>
      <c r="F76" s="69"/>
      <c r="G76" s="69"/>
      <c r="H76" s="97"/>
      <c r="I76" s="102"/>
      <c r="J76" s="71"/>
      <c r="K76" s="71"/>
      <c r="L76" s="97"/>
      <c r="M76" s="71"/>
      <c r="N76" s="71"/>
      <c r="O76" s="97"/>
      <c r="P76" s="71"/>
      <c r="Q76" s="71"/>
      <c r="R76" s="97"/>
      <c r="S76" s="71"/>
      <c r="T76" s="71"/>
      <c r="U76" s="97"/>
      <c r="V76" s="71"/>
      <c r="W76" s="71"/>
      <c r="X76" s="97"/>
      <c r="Y76" s="66"/>
      <c r="Z76" s="66"/>
      <c r="AA76" s="66"/>
    </row>
    <row r="77" spans="1:27" x14ac:dyDescent="0.25">
      <c r="A77" s="66"/>
      <c r="B77" s="66"/>
      <c r="C77" s="96"/>
      <c r="D77" s="67"/>
      <c r="E77" s="66"/>
      <c r="F77" s="69"/>
      <c r="G77" s="69"/>
      <c r="H77" s="97"/>
      <c r="I77" s="102"/>
      <c r="J77" s="71"/>
      <c r="K77" s="71"/>
      <c r="L77" s="97"/>
      <c r="M77" s="71"/>
      <c r="N77" s="71"/>
      <c r="O77" s="97"/>
      <c r="P77" s="71"/>
      <c r="Q77" s="71"/>
      <c r="R77" s="97"/>
      <c r="S77" s="71"/>
      <c r="T77" s="71"/>
      <c r="U77" s="97"/>
      <c r="V77" s="71"/>
      <c r="W77" s="71"/>
      <c r="X77" s="97"/>
      <c r="Y77" s="66"/>
      <c r="Z77" s="66"/>
      <c r="AA77" s="66"/>
    </row>
    <row r="78" spans="1:27" x14ac:dyDescent="0.25">
      <c r="A78" s="66"/>
      <c r="B78" s="66"/>
      <c r="C78" s="96"/>
      <c r="D78" s="67"/>
      <c r="E78" s="66"/>
      <c r="F78" s="69"/>
      <c r="G78" s="69"/>
      <c r="H78" s="97"/>
      <c r="I78" s="102"/>
      <c r="J78" s="71"/>
      <c r="K78" s="71"/>
      <c r="L78" s="97"/>
      <c r="M78" s="71"/>
      <c r="N78" s="71"/>
      <c r="O78" s="97"/>
      <c r="P78" s="71"/>
      <c r="Q78" s="71"/>
      <c r="R78" s="97"/>
      <c r="S78" s="71"/>
      <c r="T78" s="71"/>
      <c r="U78" s="97"/>
      <c r="V78" s="71"/>
      <c r="W78" s="71"/>
      <c r="X78" s="97"/>
      <c r="Y78" s="66"/>
      <c r="Z78" s="66"/>
      <c r="AA78" s="66"/>
    </row>
    <row r="79" spans="1:27" x14ac:dyDescent="0.25">
      <c r="A79" s="66"/>
      <c r="B79" s="66"/>
      <c r="C79" s="96"/>
      <c r="D79" s="67"/>
      <c r="E79" s="66"/>
      <c r="F79" s="69"/>
      <c r="G79" s="69"/>
      <c r="H79" s="97"/>
      <c r="I79" s="102"/>
      <c r="J79" s="71"/>
      <c r="K79" s="71"/>
      <c r="L79" s="97"/>
      <c r="M79" s="71"/>
      <c r="N79" s="71"/>
      <c r="O79" s="97"/>
      <c r="P79" s="71"/>
      <c r="Q79" s="71"/>
      <c r="R79" s="97"/>
      <c r="S79" s="71"/>
      <c r="T79" s="71"/>
      <c r="U79" s="97"/>
      <c r="V79" s="71"/>
      <c r="W79" s="71"/>
      <c r="X79" s="97"/>
      <c r="Y79" s="66"/>
      <c r="Z79" s="66"/>
      <c r="AA79" s="66"/>
    </row>
    <row r="80" spans="1:27" x14ac:dyDescent="0.25">
      <c r="A80" s="66"/>
      <c r="B80" s="66"/>
      <c r="C80" s="96"/>
      <c r="D80" s="67"/>
      <c r="E80" s="66"/>
      <c r="F80" s="69"/>
      <c r="G80" s="69"/>
      <c r="H80" s="97"/>
      <c r="I80" s="102"/>
      <c r="J80" s="71"/>
      <c r="K80" s="71"/>
      <c r="L80" s="97"/>
      <c r="M80" s="71"/>
      <c r="N80" s="71"/>
      <c r="O80" s="97"/>
      <c r="P80" s="71"/>
      <c r="Q80" s="71"/>
      <c r="R80" s="97"/>
      <c r="S80" s="71"/>
      <c r="T80" s="71"/>
      <c r="U80" s="97"/>
      <c r="V80" s="71"/>
      <c r="W80" s="71"/>
      <c r="X80" s="97"/>
      <c r="Y80" s="66"/>
      <c r="Z80" s="66"/>
      <c r="AA80" s="66"/>
    </row>
    <row r="81" spans="1:27" x14ac:dyDescent="0.25">
      <c r="A81" s="66"/>
      <c r="B81" s="66"/>
      <c r="C81" s="96"/>
      <c r="D81" s="67"/>
      <c r="E81" s="66"/>
      <c r="F81" s="69"/>
      <c r="G81" s="69"/>
      <c r="H81" s="97"/>
      <c r="I81" s="102"/>
      <c r="J81" s="71"/>
      <c r="K81" s="71"/>
      <c r="L81" s="97"/>
      <c r="M81" s="71"/>
      <c r="N81" s="71"/>
      <c r="O81" s="97"/>
      <c r="P81" s="71"/>
      <c r="Q81" s="71"/>
      <c r="R81" s="97"/>
      <c r="S81" s="71"/>
      <c r="T81" s="71"/>
      <c r="U81" s="97"/>
      <c r="V81" s="71"/>
      <c r="W81" s="71"/>
      <c r="X81" s="97"/>
      <c r="Y81" s="66"/>
      <c r="Z81" s="66"/>
      <c r="AA81" s="66"/>
    </row>
    <row r="82" spans="1:27" x14ac:dyDescent="0.25">
      <c r="A82" s="66"/>
      <c r="B82" s="66"/>
      <c r="C82" s="96"/>
      <c r="D82" s="67"/>
      <c r="E82" s="66"/>
      <c r="F82" s="69"/>
      <c r="G82" s="69"/>
      <c r="H82" s="97"/>
      <c r="I82" s="102"/>
      <c r="J82" s="71"/>
      <c r="K82" s="71"/>
      <c r="L82" s="97"/>
      <c r="M82" s="71"/>
      <c r="N82" s="71"/>
      <c r="O82" s="97"/>
      <c r="P82" s="71"/>
      <c r="Q82" s="71"/>
      <c r="R82" s="97"/>
      <c r="S82" s="71"/>
      <c r="T82" s="71"/>
      <c r="U82" s="97"/>
      <c r="V82" s="71"/>
      <c r="W82" s="71"/>
      <c r="X82" s="97"/>
      <c r="Y82" s="66"/>
      <c r="Z82" s="66"/>
      <c r="AA82" s="66"/>
    </row>
    <row r="83" spans="1:27" x14ac:dyDescent="0.25">
      <c r="A83" s="66"/>
      <c r="B83" s="66"/>
      <c r="C83" s="96"/>
      <c r="D83" s="67"/>
      <c r="E83" s="66"/>
      <c r="F83" s="69"/>
      <c r="G83" s="69"/>
      <c r="H83" s="97"/>
      <c r="I83" s="102"/>
      <c r="J83" s="71"/>
      <c r="K83" s="71"/>
      <c r="L83" s="97"/>
      <c r="M83" s="71"/>
      <c r="N83" s="71"/>
      <c r="O83" s="97"/>
      <c r="P83" s="71"/>
      <c r="Q83" s="71"/>
      <c r="R83" s="97"/>
      <c r="S83" s="71"/>
      <c r="T83" s="71"/>
      <c r="U83" s="97"/>
      <c r="V83" s="71"/>
      <c r="W83" s="71"/>
      <c r="X83" s="97"/>
      <c r="Y83" s="66"/>
      <c r="Z83" s="66"/>
      <c r="AA83" s="66"/>
    </row>
    <row r="84" spans="1:27" x14ac:dyDescent="0.25">
      <c r="A84" s="66"/>
      <c r="B84" s="66"/>
      <c r="C84" s="96"/>
      <c r="D84" s="67"/>
      <c r="E84" s="66"/>
      <c r="F84" s="69"/>
      <c r="G84" s="69"/>
      <c r="H84" s="97"/>
      <c r="I84" s="102"/>
      <c r="J84" s="71"/>
      <c r="K84" s="71"/>
      <c r="L84" s="97"/>
      <c r="M84" s="71"/>
      <c r="N84" s="71"/>
      <c r="O84" s="97"/>
      <c r="P84" s="71"/>
      <c r="Q84" s="71"/>
      <c r="R84" s="97"/>
      <c r="S84" s="71"/>
      <c r="T84" s="71"/>
      <c r="U84" s="97"/>
      <c r="V84" s="71"/>
      <c r="W84" s="71"/>
      <c r="X84" s="97"/>
      <c r="Y84" s="66"/>
      <c r="Z84" s="66"/>
      <c r="AA84" s="66"/>
    </row>
    <row r="85" spans="1:27" x14ac:dyDescent="0.25">
      <c r="A85" s="66"/>
      <c r="B85" s="66"/>
      <c r="C85" s="96"/>
      <c r="D85" s="67"/>
      <c r="E85" s="66"/>
      <c r="F85" s="69"/>
      <c r="G85" s="69"/>
      <c r="H85" s="97"/>
      <c r="I85" s="102"/>
      <c r="J85" s="71"/>
      <c r="K85" s="71"/>
      <c r="L85" s="97"/>
      <c r="M85" s="71"/>
      <c r="N85" s="71"/>
      <c r="O85" s="97"/>
      <c r="P85" s="71"/>
      <c r="Q85" s="71"/>
      <c r="R85" s="97"/>
      <c r="S85" s="71"/>
      <c r="T85" s="71"/>
      <c r="U85" s="97"/>
      <c r="V85" s="71"/>
      <c r="W85" s="71"/>
      <c r="X85" s="97"/>
      <c r="Y85" s="66"/>
      <c r="Z85" s="66"/>
      <c r="AA85" s="66"/>
    </row>
    <row r="86" spans="1:27" x14ac:dyDescent="0.25">
      <c r="A86" s="66"/>
      <c r="B86" s="66"/>
      <c r="C86" s="96"/>
      <c r="D86" s="67"/>
      <c r="E86" s="66"/>
      <c r="F86" s="69"/>
      <c r="G86" s="69"/>
      <c r="H86" s="97"/>
      <c r="I86" s="102"/>
      <c r="J86" s="71"/>
      <c r="K86" s="71"/>
      <c r="L86" s="97"/>
      <c r="M86" s="71"/>
      <c r="N86" s="71"/>
      <c r="O86" s="97"/>
      <c r="P86" s="71"/>
      <c r="Q86" s="71"/>
      <c r="R86" s="97"/>
      <c r="S86" s="71"/>
      <c r="T86" s="71"/>
      <c r="U86" s="97"/>
      <c r="V86" s="71"/>
      <c r="W86" s="71"/>
      <c r="X86" s="97"/>
      <c r="Y86" s="66"/>
      <c r="Z86" s="66"/>
      <c r="AA86" s="66"/>
    </row>
  </sheetData>
  <conditionalFormatting sqref="K9 N9 Q9 T9">
    <cfRule type="containsBlanks" dxfId="108" priority="3">
      <formula>LEN(TRIM(K9))=0</formula>
    </cfRule>
  </conditionalFormatting>
  <conditionalFormatting sqref="A1:XFD1048576">
    <cfRule type="cellIs" dxfId="107" priority="1" operator="equal">
      <formula>0</formula>
    </cfRule>
  </conditionalFormatting>
  <hyperlinks>
    <hyperlink ref="B1:D1" location="оглавление!A1" tooltip="в оглавление" display="оглавление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G306"/>
  <sheetViews>
    <sheetView workbookViewId="0">
      <pane xSplit="4" ySplit="6" topLeftCell="E7" activePane="bottomRight" state="frozen"/>
      <selection activeCell="C90" sqref="C90"/>
      <selection pane="topRight" activeCell="C90" sqref="C90"/>
      <selection pane="bottomLeft" activeCell="C90" sqref="C90"/>
      <selection pane="bottomRight" activeCell="B2" sqref="B2:D2"/>
    </sheetView>
  </sheetViews>
  <sheetFormatPr defaultRowHeight="14.4" x14ac:dyDescent="0.3"/>
  <cols>
    <col min="1" max="1" width="6.6640625" style="1" customWidth="1"/>
    <col min="2" max="2" width="7.6640625" style="1" customWidth="1"/>
    <col min="3" max="3" width="15.6640625" style="3" bestFit="1" customWidth="1"/>
    <col min="4" max="4" width="17.44140625" style="3" customWidth="1"/>
    <col min="5" max="5" width="12.6640625" style="3" bestFit="1" customWidth="1"/>
    <col min="6" max="7" width="11.6640625" style="3" bestFit="1" customWidth="1"/>
    <col min="8" max="8" width="10.109375" style="3" bestFit="1" customWidth="1"/>
    <col min="9" max="9" width="10.44140625" style="3" bestFit="1" customWidth="1"/>
    <col min="10" max="10" width="10.6640625" style="3" bestFit="1" customWidth="1"/>
    <col min="11" max="11" width="10.109375" style="3" bestFit="1" customWidth="1"/>
    <col min="12" max="12" width="10.109375" style="3" customWidth="1"/>
    <col min="13" max="14" width="9.5546875" style="3" bestFit="1" customWidth="1"/>
    <col min="15" max="15" width="10.109375" style="3" bestFit="1" customWidth="1"/>
    <col min="16" max="16" width="10.6640625" style="3" bestFit="1" customWidth="1"/>
    <col min="17" max="18" width="10.109375" style="3" bestFit="1" customWidth="1"/>
    <col min="19" max="19" width="11.6640625" style="3" bestFit="1" customWidth="1"/>
    <col min="20" max="20" width="9.5546875" style="3" bestFit="1" customWidth="1"/>
    <col min="21" max="21" width="9.5546875" style="3" customWidth="1"/>
    <col min="22" max="22" width="12.6640625" style="3" bestFit="1" customWidth="1"/>
    <col min="23" max="23" width="11.6640625" style="3" bestFit="1" customWidth="1"/>
    <col min="24" max="24" width="12.6640625" style="3" bestFit="1" customWidth="1"/>
    <col min="25" max="25" width="2.6640625" style="15" customWidth="1"/>
    <col min="28" max="28" width="16" bestFit="1" customWidth="1"/>
    <col min="29" max="29" width="7.5546875" style="10" bestFit="1" customWidth="1"/>
    <col min="30" max="30" width="10" bestFit="1" customWidth="1"/>
    <col min="31" max="31" width="14.109375" style="10" bestFit="1" customWidth="1"/>
    <col min="32" max="32" width="15.44140625" bestFit="1" customWidth="1"/>
    <col min="33" max="33" width="2.6640625" style="10" customWidth="1"/>
    <col min="34" max="223" width="9.109375" style="3"/>
    <col min="224" max="224" width="6.6640625" style="3" customWidth="1"/>
    <col min="225" max="225" width="7.6640625" style="3" customWidth="1"/>
    <col min="226" max="226" width="15.6640625" style="3" bestFit="1" customWidth="1"/>
    <col min="227" max="227" width="17.44140625" style="3" customWidth="1"/>
    <col min="228" max="228" width="12.6640625" style="3" bestFit="1" customWidth="1"/>
    <col min="229" max="230" width="11.6640625" style="3" bestFit="1" customWidth="1"/>
    <col min="231" max="231" width="10.109375" style="3" bestFit="1" customWidth="1"/>
    <col min="232" max="232" width="10.44140625" style="3" bestFit="1" customWidth="1"/>
    <col min="233" max="233" width="10.6640625" style="3" bestFit="1" customWidth="1"/>
    <col min="234" max="234" width="10.109375" style="3" bestFit="1" customWidth="1"/>
    <col min="235" max="236" width="9.5546875" style="3" bestFit="1" customWidth="1"/>
    <col min="237" max="237" width="10.109375" style="3" bestFit="1" customWidth="1"/>
    <col min="238" max="238" width="10.6640625" style="3" bestFit="1" customWidth="1"/>
    <col min="239" max="240" width="10.109375" style="3" bestFit="1" customWidth="1"/>
    <col min="241" max="241" width="11.6640625" style="3" bestFit="1" customWidth="1"/>
    <col min="242" max="242" width="9.5546875" style="3" bestFit="1" customWidth="1"/>
    <col min="243" max="243" width="12.6640625" style="3" bestFit="1" customWidth="1"/>
    <col min="244" max="244" width="11.6640625" style="3" bestFit="1" customWidth="1"/>
    <col min="245" max="245" width="12.6640625" style="3" bestFit="1" customWidth="1"/>
    <col min="246" max="479" width="9.109375" style="3"/>
    <col min="480" max="480" width="6.6640625" style="3" customWidth="1"/>
    <col min="481" max="481" width="7.6640625" style="3" customWidth="1"/>
    <col min="482" max="482" width="15.6640625" style="3" bestFit="1" customWidth="1"/>
    <col min="483" max="483" width="17.44140625" style="3" customWidth="1"/>
    <col min="484" max="484" width="12.6640625" style="3" bestFit="1" customWidth="1"/>
    <col min="485" max="486" width="11.6640625" style="3" bestFit="1" customWidth="1"/>
    <col min="487" max="487" width="10.109375" style="3" bestFit="1" customWidth="1"/>
    <col min="488" max="488" width="10.44140625" style="3" bestFit="1" customWidth="1"/>
    <col min="489" max="489" width="10.6640625" style="3" bestFit="1" customWidth="1"/>
    <col min="490" max="490" width="10.109375" style="3" bestFit="1" customWidth="1"/>
    <col min="491" max="492" width="9.5546875" style="3" bestFit="1" customWidth="1"/>
    <col min="493" max="493" width="10.109375" style="3" bestFit="1" customWidth="1"/>
    <col min="494" max="494" width="10.6640625" style="3" bestFit="1" customWidth="1"/>
    <col min="495" max="496" width="10.109375" style="3" bestFit="1" customWidth="1"/>
    <col min="497" max="497" width="11.6640625" style="3" bestFit="1" customWidth="1"/>
    <col min="498" max="498" width="9.5546875" style="3" bestFit="1" customWidth="1"/>
    <col min="499" max="499" width="12.6640625" style="3" bestFit="1" customWidth="1"/>
    <col min="500" max="500" width="11.6640625" style="3" bestFit="1" customWidth="1"/>
    <col min="501" max="501" width="12.6640625" style="3" bestFit="1" customWidth="1"/>
    <col min="502" max="735" width="9.109375" style="3"/>
    <col min="736" max="736" width="6.6640625" style="3" customWidth="1"/>
    <col min="737" max="737" width="7.6640625" style="3" customWidth="1"/>
    <col min="738" max="738" width="15.6640625" style="3" bestFit="1" customWidth="1"/>
    <col min="739" max="739" width="17.44140625" style="3" customWidth="1"/>
    <col min="740" max="740" width="12.6640625" style="3" bestFit="1" customWidth="1"/>
    <col min="741" max="742" width="11.6640625" style="3" bestFit="1" customWidth="1"/>
    <col min="743" max="743" width="10.109375" style="3" bestFit="1" customWidth="1"/>
    <col min="744" max="744" width="10.44140625" style="3" bestFit="1" customWidth="1"/>
    <col min="745" max="745" width="10.6640625" style="3" bestFit="1" customWidth="1"/>
    <col min="746" max="746" width="10.109375" style="3" bestFit="1" customWidth="1"/>
    <col min="747" max="748" width="9.5546875" style="3" bestFit="1" customWidth="1"/>
    <col min="749" max="749" width="10.109375" style="3" bestFit="1" customWidth="1"/>
    <col min="750" max="750" width="10.6640625" style="3" bestFit="1" customWidth="1"/>
    <col min="751" max="752" width="10.109375" style="3" bestFit="1" customWidth="1"/>
    <col min="753" max="753" width="11.6640625" style="3" bestFit="1" customWidth="1"/>
    <col min="754" max="754" width="9.5546875" style="3" bestFit="1" customWidth="1"/>
    <col min="755" max="755" width="12.6640625" style="3" bestFit="1" customWidth="1"/>
    <col min="756" max="756" width="11.6640625" style="3" bestFit="1" customWidth="1"/>
    <col min="757" max="757" width="12.6640625" style="3" bestFit="1" customWidth="1"/>
    <col min="758" max="991" width="9.109375" style="3"/>
    <col min="992" max="992" width="6.6640625" style="3" customWidth="1"/>
    <col min="993" max="993" width="7.6640625" style="3" customWidth="1"/>
    <col min="994" max="994" width="15.6640625" style="3" bestFit="1" customWidth="1"/>
    <col min="995" max="995" width="17.44140625" style="3" customWidth="1"/>
    <col min="996" max="996" width="12.6640625" style="3" bestFit="1" customWidth="1"/>
    <col min="997" max="998" width="11.6640625" style="3" bestFit="1" customWidth="1"/>
    <col min="999" max="999" width="10.109375" style="3" bestFit="1" customWidth="1"/>
    <col min="1000" max="1000" width="10.44140625" style="3" bestFit="1" customWidth="1"/>
    <col min="1001" max="1001" width="10.6640625" style="3" bestFit="1" customWidth="1"/>
    <col min="1002" max="1002" width="10.109375" style="3" bestFit="1" customWidth="1"/>
    <col min="1003" max="1004" width="9.5546875" style="3" bestFit="1" customWidth="1"/>
    <col min="1005" max="1005" width="10.109375" style="3" bestFit="1" customWidth="1"/>
    <col min="1006" max="1006" width="10.6640625" style="3" bestFit="1" customWidth="1"/>
    <col min="1007" max="1008" width="10.109375" style="3" bestFit="1" customWidth="1"/>
    <col min="1009" max="1009" width="11.6640625" style="3" bestFit="1" customWidth="1"/>
    <col min="1010" max="1010" width="9.5546875" style="3" bestFit="1" customWidth="1"/>
    <col min="1011" max="1011" width="12.6640625" style="3" bestFit="1" customWidth="1"/>
    <col min="1012" max="1012" width="11.6640625" style="3" bestFit="1" customWidth="1"/>
    <col min="1013" max="1013" width="12.6640625" style="3" bestFit="1" customWidth="1"/>
    <col min="1014" max="1247" width="9.109375" style="3"/>
    <col min="1248" max="1248" width="6.6640625" style="3" customWidth="1"/>
    <col min="1249" max="1249" width="7.6640625" style="3" customWidth="1"/>
    <col min="1250" max="1250" width="15.6640625" style="3" bestFit="1" customWidth="1"/>
    <col min="1251" max="1251" width="17.44140625" style="3" customWidth="1"/>
    <col min="1252" max="1252" width="12.6640625" style="3" bestFit="1" customWidth="1"/>
    <col min="1253" max="1254" width="11.6640625" style="3" bestFit="1" customWidth="1"/>
    <col min="1255" max="1255" width="10.109375" style="3" bestFit="1" customWidth="1"/>
    <col min="1256" max="1256" width="10.44140625" style="3" bestFit="1" customWidth="1"/>
    <col min="1257" max="1257" width="10.6640625" style="3" bestFit="1" customWidth="1"/>
    <col min="1258" max="1258" width="10.109375" style="3" bestFit="1" customWidth="1"/>
    <col min="1259" max="1260" width="9.5546875" style="3" bestFit="1" customWidth="1"/>
    <col min="1261" max="1261" width="10.109375" style="3" bestFit="1" customWidth="1"/>
    <col min="1262" max="1262" width="10.6640625" style="3" bestFit="1" customWidth="1"/>
    <col min="1263" max="1264" width="10.109375" style="3" bestFit="1" customWidth="1"/>
    <col min="1265" max="1265" width="11.6640625" style="3" bestFit="1" customWidth="1"/>
    <col min="1266" max="1266" width="9.5546875" style="3" bestFit="1" customWidth="1"/>
    <col min="1267" max="1267" width="12.6640625" style="3" bestFit="1" customWidth="1"/>
    <col min="1268" max="1268" width="11.6640625" style="3" bestFit="1" customWidth="1"/>
    <col min="1269" max="1269" width="12.6640625" style="3" bestFit="1" customWidth="1"/>
    <col min="1270" max="1503" width="9.109375" style="3"/>
    <col min="1504" max="1504" width="6.6640625" style="3" customWidth="1"/>
    <col min="1505" max="1505" width="7.6640625" style="3" customWidth="1"/>
    <col min="1506" max="1506" width="15.6640625" style="3" bestFit="1" customWidth="1"/>
    <col min="1507" max="1507" width="17.44140625" style="3" customWidth="1"/>
    <col min="1508" max="1508" width="12.6640625" style="3" bestFit="1" customWidth="1"/>
    <col min="1509" max="1510" width="11.6640625" style="3" bestFit="1" customWidth="1"/>
    <col min="1511" max="1511" width="10.109375" style="3" bestFit="1" customWidth="1"/>
    <col min="1512" max="1512" width="10.44140625" style="3" bestFit="1" customWidth="1"/>
    <col min="1513" max="1513" width="10.6640625" style="3" bestFit="1" customWidth="1"/>
    <col min="1514" max="1514" width="10.109375" style="3" bestFit="1" customWidth="1"/>
    <col min="1515" max="1516" width="9.5546875" style="3" bestFit="1" customWidth="1"/>
    <col min="1517" max="1517" width="10.109375" style="3" bestFit="1" customWidth="1"/>
    <col min="1518" max="1518" width="10.6640625" style="3" bestFit="1" customWidth="1"/>
    <col min="1519" max="1520" width="10.109375" style="3" bestFit="1" customWidth="1"/>
    <col min="1521" max="1521" width="11.6640625" style="3" bestFit="1" customWidth="1"/>
    <col min="1522" max="1522" width="9.5546875" style="3" bestFit="1" customWidth="1"/>
    <col min="1523" max="1523" width="12.6640625" style="3" bestFit="1" customWidth="1"/>
    <col min="1524" max="1524" width="11.6640625" style="3" bestFit="1" customWidth="1"/>
    <col min="1525" max="1525" width="12.6640625" style="3" bestFit="1" customWidth="1"/>
    <col min="1526" max="1759" width="9.109375" style="3"/>
    <col min="1760" max="1760" width="6.6640625" style="3" customWidth="1"/>
    <col min="1761" max="1761" width="7.6640625" style="3" customWidth="1"/>
    <col min="1762" max="1762" width="15.6640625" style="3" bestFit="1" customWidth="1"/>
    <col min="1763" max="1763" width="17.44140625" style="3" customWidth="1"/>
    <col min="1764" max="1764" width="12.6640625" style="3" bestFit="1" customWidth="1"/>
    <col min="1765" max="1766" width="11.6640625" style="3" bestFit="1" customWidth="1"/>
    <col min="1767" max="1767" width="10.109375" style="3" bestFit="1" customWidth="1"/>
    <col min="1768" max="1768" width="10.44140625" style="3" bestFit="1" customWidth="1"/>
    <col min="1769" max="1769" width="10.6640625" style="3" bestFit="1" customWidth="1"/>
    <col min="1770" max="1770" width="10.109375" style="3" bestFit="1" customWidth="1"/>
    <col min="1771" max="1772" width="9.5546875" style="3" bestFit="1" customWidth="1"/>
    <col min="1773" max="1773" width="10.109375" style="3" bestFit="1" customWidth="1"/>
    <col min="1774" max="1774" width="10.6640625" style="3" bestFit="1" customWidth="1"/>
    <col min="1775" max="1776" width="10.109375" style="3" bestFit="1" customWidth="1"/>
    <col min="1777" max="1777" width="11.6640625" style="3" bestFit="1" customWidth="1"/>
    <col min="1778" max="1778" width="9.5546875" style="3" bestFit="1" customWidth="1"/>
    <col min="1779" max="1779" width="12.6640625" style="3" bestFit="1" customWidth="1"/>
    <col min="1780" max="1780" width="11.6640625" style="3" bestFit="1" customWidth="1"/>
    <col min="1781" max="1781" width="12.6640625" style="3" bestFit="1" customWidth="1"/>
    <col min="1782" max="2015" width="9.109375" style="3"/>
    <col min="2016" max="2016" width="6.6640625" style="3" customWidth="1"/>
    <col min="2017" max="2017" width="7.6640625" style="3" customWidth="1"/>
    <col min="2018" max="2018" width="15.6640625" style="3" bestFit="1" customWidth="1"/>
    <col min="2019" max="2019" width="17.44140625" style="3" customWidth="1"/>
    <col min="2020" max="2020" width="12.6640625" style="3" bestFit="1" customWidth="1"/>
    <col min="2021" max="2022" width="11.6640625" style="3" bestFit="1" customWidth="1"/>
    <col min="2023" max="2023" width="10.109375" style="3" bestFit="1" customWidth="1"/>
    <col min="2024" max="2024" width="10.44140625" style="3" bestFit="1" customWidth="1"/>
    <col min="2025" max="2025" width="10.6640625" style="3" bestFit="1" customWidth="1"/>
    <col min="2026" max="2026" width="10.109375" style="3" bestFit="1" customWidth="1"/>
    <col min="2027" max="2028" width="9.5546875" style="3" bestFit="1" customWidth="1"/>
    <col min="2029" max="2029" width="10.109375" style="3" bestFit="1" customWidth="1"/>
    <col min="2030" max="2030" width="10.6640625" style="3" bestFit="1" customWidth="1"/>
    <col min="2031" max="2032" width="10.109375" style="3" bestFit="1" customWidth="1"/>
    <col min="2033" max="2033" width="11.6640625" style="3" bestFit="1" customWidth="1"/>
    <col min="2034" max="2034" width="9.5546875" style="3" bestFit="1" customWidth="1"/>
    <col min="2035" max="2035" width="12.6640625" style="3" bestFit="1" customWidth="1"/>
    <col min="2036" max="2036" width="11.6640625" style="3" bestFit="1" customWidth="1"/>
    <col min="2037" max="2037" width="12.6640625" style="3" bestFit="1" customWidth="1"/>
    <col min="2038" max="2271" width="9.109375" style="3"/>
    <col min="2272" max="2272" width="6.6640625" style="3" customWidth="1"/>
    <col min="2273" max="2273" width="7.6640625" style="3" customWidth="1"/>
    <col min="2274" max="2274" width="15.6640625" style="3" bestFit="1" customWidth="1"/>
    <col min="2275" max="2275" width="17.44140625" style="3" customWidth="1"/>
    <col min="2276" max="2276" width="12.6640625" style="3" bestFit="1" customWidth="1"/>
    <col min="2277" max="2278" width="11.6640625" style="3" bestFit="1" customWidth="1"/>
    <col min="2279" max="2279" width="10.109375" style="3" bestFit="1" customWidth="1"/>
    <col min="2280" max="2280" width="10.44140625" style="3" bestFit="1" customWidth="1"/>
    <col min="2281" max="2281" width="10.6640625" style="3" bestFit="1" customWidth="1"/>
    <col min="2282" max="2282" width="10.109375" style="3" bestFit="1" customWidth="1"/>
    <col min="2283" max="2284" width="9.5546875" style="3" bestFit="1" customWidth="1"/>
    <col min="2285" max="2285" width="10.109375" style="3" bestFit="1" customWidth="1"/>
    <col min="2286" max="2286" width="10.6640625" style="3" bestFit="1" customWidth="1"/>
    <col min="2287" max="2288" width="10.109375" style="3" bestFit="1" customWidth="1"/>
    <col min="2289" max="2289" width="11.6640625" style="3" bestFit="1" customWidth="1"/>
    <col min="2290" max="2290" width="9.5546875" style="3" bestFit="1" customWidth="1"/>
    <col min="2291" max="2291" width="12.6640625" style="3" bestFit="1" customWidth="1"/>
    <col min="2292" max="2292" width="11.6640625" style="3" bestFit="1" customWidth="1"/>
    <col min="2293" max="2293" width="12.6640625" style="3" bestFit="1" customWidth="1"/>
    <col min="2294" max="2527" width="9.109375" style="3"/>
    <col min="2528" max="2528" width="6.6640625" style="3" customWidth="1"/>
    <col min="2529" max="2529" width="7.6640625" style="3" customWidth="1"/>
    <col min="2530" max="2530" width="15.6640625" style="3" bestFit="1" customWidth="1"/>
    <col min="2531" max="2531" width="17.44140625" style="3" customWidth="1"/>
    <col min="2532" max="2532" width="12.6640625" style="3" bestFit="1" customWidth="1"/>
    <col min="2533" max="2534" width="11.6640625" style="3" bestFit="1" customWidth="1"/>
    <col min="2535" max="2535" width="10.109375" style="3" bestFit="1" customWidth="1"/>
    <col min="2536" max="2536" width="10.44140625" style="3" bestFit="1" customWidth="1"/>
    <col min="2537" max="2537" width="10.6640625" style="3" bestFit="1" customWidth="1"/>
    <col min="2538" max="2538" width="10.109375" style="3" bestFit="1" customWidth="1"/>
    <col min="2539" max="2540" width="9.5546875" style="3" bestFit="1" customWidth="1"/>
    <col min="2541" max="2541" width="10.109375" style="3" bestFit="1" customWidth="1"/>
    <col min="2542" max="2542" width="10.6640625" style="3" bestFit="1" customWidth="1"/>
    <col min="2543" max="2544" width="10.109375" style="3" bestFit="1" customWidth="1"/>
    <col min="2545" max="2545" width="11.6640625" style="3" bestFit="1" customWidth="1"/>
    <col min="2546" max="2546" width="9.5546875" style="3" bestFit="1" customWidth="1"/>
    <col min="2547" max="2547" width="12.6640625" style="3" bestFit="1" customWidth="1"/>
    <col min="2548" max="2548" width="11.6640625" style="3" bestFit="1" customWidth="1"/>
    <col min="2549" max="2549" width="12.6640625" style="3" bestFit="1" customWidth="1"/>
    <col min="2550" max="2783" width="9.109375" style="3"/>
    <col min="2784" max="2784" width="6.6640625" style="3" customWidth="1"/>
    <col min="2785" max="2785" width="7.6640625" style="3" customWidth="1"/>
    <col min="2786" max="2786" width="15.6640625" style="3" bestFit="1" customWidth="1"/>
    <col min="2787" max="2787" width="17.44140625" style="3" customWidth="1"/>
    <col min="2788" max="2788" width="12.6640625" style="3" bestFit="1" customWidth="1"/>
    <col min="2789" max="2790" width="11.6640625" style="3" bestFit="1" customWidth="1"/>
    <col min="2791" max="2791" width="10.109375" style="3" bestFit="1" customWidth="1"/>
    <col min="2792" max="2792" width="10.44140625" style="3" bestFit="1" customWidth="1"/>
    <col min="2793" max="2793" width="10.6640625" style="3" bestFit="1" customWidth="1"/>
    <col min="2794" max="2794" width="10.109375" style="3" bestFit="1" customWidth="1"/>
    <col min="2795" max="2796" width="9.5546875" style="3" bestFit="1" customWidth="1"/>
    <col min="2797" max="2797" width="10.109375" style="3" bestFit="1" customWidth="1"/>
    <col min="2798" max="2798" width="10.6640625" style="3" bestFit="1" customWidth="1"/>
    <col min="2799" max="2800" width="10.109375" style="3" bestFit="1" customWidth="1"/>
    <col min="2801" max="2801" width="11.6640625" style="3" bestFit="1" customWidth="1"/>
    <col min="2802" max="2802" width="9.5546875" style="3" bestFit="1" customWidth="1"/>
    <col min="2803" max="2803" width="12.6640625" style="3" bestFit="1" customWidth="1"/>
    <col min="2804" max="2804" width="11.6640625" style="3" bestFit="1" customWidth="1"/>
    <col min="2805" max="2805" width="12.6640625" style="3" bestFit="1" customWidth="1"/>
    <col min="2806" max="3039" width="9.109375" style="3"/>
    <col min="3040" max="3040" width="6.6640625" style="3" customWidth="1"/>
    <col min="3041" max="3041" width="7.6640625" style="3" customWidth="1"/>
    <col min="3042" max="3042" width="15.6640625" style="3" bestFit="1" customWidth="1"/>
    <col min="3043" max="3043" width="17.44140625" style="3" customWidth="1"/>
    <col min="3044" max="3044" width="12.6640625" style="3" bestFit="1" customWidth="1"/>
    <col min="3045" max="3046" width="11.6640625" style="3" bestFit="1" customWidth="1"/>
    <col min="3047" max="3047" width="10.109375" style="3" bestFit="1" customWidth="1"/>
    <col min="3048" max="3048" width="10.44140625" style="3" bestFit="1" customWidth="1"/>
    <col min="3049" max="3049" width="10.6640625" style="3" bestFit="1" customWidth="1"/>
    <col min="3050" max="3050" width="10.109375" style="3" bestFit="1" customWidth="1"/>
    <col min="3051" max="3052" width="9.5546875" style="3" bestFit="1" customWidth="1"/>
    <col min="3053" max="3053" width="10.109375" style="3" bestFit="1" customWidth="1"/>
    <col min="3054" max="3054" width="10.6640625" style="3" bestFit="1" customWidth="1"/>
    <col min="3055" max="3056" width="10.109375" style="3" bestFit="1" customWidth="1"/>
    <col min="3057" max="3057" width="11.6640625" style="3" bestFit="1" customWidth="1"/>
    <col min="3058" max="3058" width="9.5546875" style="3" bestFit="1" customWidth="1"/>
    <col min="3059" max="3059" width="12.6640625" style="3" bestFit="1" customWidth="1"/>
    <col min="3060" max="3060" width="11.6640625" style="3" bestFit="1" customWidth="1"/>
    <col min="3061" max="3061" width="12.6640625" style="3" bestFit="1" customWidth="1"/>
    <col min="3062" max="3295" width="9.109375" style="3"/>
    <col min="3296" max="3296" width="6.6640625" style="3" customWidth="1"/>
    <col min="3297" max="3297" width="7.6640625" style="3" customWidth="1"/>
    <col min="3298" max="3298" width="15.6640625" style="3" bestFit="1" customWidth="1"/>
    <col min="3299" max="3299" width="17.44140625" style="3" customWidth="1"/>
    <col min="3300" max="3300" width="12.6640625" style="3" bestFit="1" customWidth="1"/>
    <col min="3301" max="3302" width="11.6640625" style="3" bestFit="1" customWidth="1"/>
    <col min="3303" max="3303" width="10.109375" style="3" bestFit="1" customWidth="1"/>
    <col min="3304" max="3304" width="10.44140625" style="3" bestFit="1" customWidth="1"/>
    <col min="3305" max="3305" width="10.6640625" style="3" bestFit="1" customWidth="1"/>
    <col min="3306" max="3306" width="10.109375" style="3" bestFit="1" customWidth="1"/>
    <col min="3307" max="3308" width="9.5546875" style="3" bestFit="1" customWidth="1"/>
    <col min="3309" max="3309" width="10.109375" style="3" bestFit="1" customWidth="1"/>
    <col min="3310" max="3310" width="10.6640625" style="3" bestFit="1" customWidth="1"/>
    <col min="3311" max="3312" width="10.109375" style="3" bestFit="1" customWidth="1"/>
    <col min="3313" max="3313" width="11.6640625" style="3" bestFit="1" customWidth="1"/>
    <col min="3314" max="3314" width="9.5546875" style="3" bestFit="1" customWidth="1"/>
    <col min="3315" max="3315" width="12.6640625" style="3" bestFit="1" customWidth="1"/>
    <col min="3316" max="3316" width="11.6640625" style="3" bestFit="1" customWidth="1"/>
    <col min="3317" max="3317" width="12.6640625" style="3" bestFit="1" customWidth="1"/>
    <col min="3318" max="3551" width="9.109375" style="3"/>
    <col min="3552" max="3552" width="6.6640625" style="3" customWidth="1"/>
    <col min="3553" max="3553" width="7.6640625" style="3" customWidth="1"/>
    <col min="3554" max="3554" width="15.6640625" style="3" bestFit="1" customWidth="1"/>
    <col min="3555" max="3555" width="17.44140625" style="3" customWidth="1"/>
    <col min="3556" max="3556" width="12.6640625" style="3" bestFit="1" customWidth="1"/>
    <col min="3557" max="3558" width="11.6640625" style="3" bestFit="1" customWidth="1"/>
    <col min="3559" max="3559" width="10.109375" style="3" bestFit="1" customWidth="1"/>
    <col min="3560" max="3560" width="10.44140625" style="3" bestFit="1" customWidth="1"/>
    <col min="3561" max="3561" width="10.6640625" style="3" bestFit="1" customWidth="1"/>
    <col min="3562" max="3562" width="10.109375" style="3" bestFit="1" customWidth="1"/>
    <col min="3563" max="3564" width="9.5546875" style="3" bestFit="1" customWidth="1"/>
    <col min="3565" max="3565" width="10.109375" style="3" bestFit="1" customWidth="1"/>
    <col min="3566" max="3566" width="10.6640625" style="3" bestFit="1" customWidth="1"/>
    <col min="3567" max="3568" width="10.109375" style="3" bestFit="1" customWidth="1"/>
    <col min="3569" max="3569" width="11.6640625" style="3" bestFit="1" customWidth="1"/>
    <col min="3570" max="3570" width="9.5546875" style="3" bestFit="1" customWidth="1"/>
    <col min="3571" max="3571" width="12.6640625" style="3" bestFit="1" customWidth="1"/>
    <col min="3572" max="3572" width="11.6640625" style="3" bestFit="1" customWidth="1"/>
    <col min="3573" max="3573" width="12.6640625" style="3" bestFit="1" customWidth="1"/>
    <col min="3574" max="3807" width="9.109375" style="3"/>
    <col min="3808" max="3808" width="6.6640625" style="3" customWidth="1"/>
    <col min="3809" max="3809" width="7.6640625" style="3" customWidth="1"/>
    <col min="3810" max="3810" width="15.6640625" style="3" bestFit="1" customWidth="1"/>
    <col min="3811" max="3811" width="17.44140625" style="3" customWidth="1"/>
    <col min="3812" max="3812" width="12.6640625" style="3" bestFit="1" customWidth="1"/>
    <col min="3813" max="3814" width="11.6640625" style="3" bestFit="1" customWidth="1"/>
    <col min="3815" max="3815" width="10.109375" style="3" bestFit="1" customWidth="1"/>
    <col min="3816" max="3816" width="10.44140625" style="3" bestFit="1" customWidth="1"/>
    <col min="3817" max="3817" width="10.6640625" style="3" bestFit="1" customWidth="1"/>
    <col min="3818" max="3818" width="10.109375" style="3" bestFit="1" customWidth="1"/>
    <col min="3819" max="3820" width="9.5546875" style="3" bestFit="1" customWidth="1"/>
    <col min="3821" max="3821" width="10.109375" style="3" bestFit="1" customWidth="1"/>
    <col min="3822" max="3822" width="10.6640625" style="3" bestFit="1" customWidth="1"/>
    <col min="3823" max="3824" width="10.109375" style="3" bestFit="1" customWidth="1"/>
    <col min="3825" max="3825" width="11.6640625" style="3" bestFit="1" customWidth="1"/>
    <col min="3826" max="3826" width="9.5546875" style="3" bestFit="1" customWidth="1"/>
    <col min="3827" max="3827" width="12.6640625" style="3" bestFit="1" customWidth="1"/>
    <col min="3828" max="3828" width="11.6640625" style="3" bestFit="1" customWidth="1"/>
    <col min="3829" max="3829" width="12.6640625" style="3" bestFit="1" customWidth="1"/>
    <col min="3830" max="4063" width="9.109375" style="3"/>
    <col min="4064" max="4064" width="6.6640625" style="3" customWidth="1"/>
    <col min="4065" max="4065" width="7.6640625" style="3" customWidth="1"/>
    <col min="4066" max="4066" width="15.6640625" style="3" bestFit="1" customWidth="1"/>
    <col min="4067" max="4067" width="17.44140625" style="3" customWidth="1"/>
    <col min="4068" max="4068" width="12.6640625" style="3" bestFit="1" customWidth="1"/>
    <col min="4069" max="4070" width="11.6640625" style="3" bestFit="1" customWidth="1"/>
    <col min="4071" max="4071" width="10.109375" style="3" bestFit="1" customWidth="1"/>
    <col min="4072" max="4072" width="10.44140625" style="3" bestFit="1" customWidth="1"/>
    <col min="4073" max="4073" width="10.6640625" style="3" bestFit="1" customWidth="1"/>
    <col min="4074" max="4074" width="10.109375" style="3" bestFit="1" customWidth="1"/>
    <col min="4075" max="4076" width="9.5546875" style="3" bestFit="1" customWidth="1"/>
    <col min="4077" max="4077" width="10.109375" style="3" bestFit="1" customWidth="1"/>
    <col min="4078" max="4078" width="10.6640625" style="3" bestFit="1" customWidth="1"/>
    <col min="4079" max="4080" width="10.109375" style="3" bestFit="1" customWidth="1"/>
    <col min="4081" max="4081" width="11.6640625" style="3" bestFit="1" customWidth="1"/>
    <col min="4082" max="4082" width="9.5546875" style="3" bestFit="1" customWidth="1"/>
    <col min="4083" max="4083" width="12.6640625" style="3" bestFit="1" customWidth="1"/>
    <col min="4084" max="4084" width="11.6640625" style="3" bestFit="1" customWidth="1"/>
    <col min="4085" max="4085" width="12.6640625" style="3" bestFit="1" customWidth="1"/>
    <col min="4086" max="4319" width="9.109375" style="3"/>
    <col min="4320" max="4320" width="6.6640625" style="3" customWidth="1"/>
    <col min="4321" max="4321" width="7.6640625" style="3" customWidth="1"/>
    <col min="4322" max="4322" width="15.6640625" style="3" bestFit="1" customWidth="1"/>
    <col min="4323" max="4323" width="17.44140625" style="3" customWidth="1"/>
    <col min="4324" max="4324" width="12.6640625" style="3" bestFit="1" customWidth="1"/>
    <col min="4325" max="4326" width="11.6640625" style="3" bestFit="1" customWidth="1"/>
    <col min="4327" max="4327" width="10.109375" style="3" bestFit="1" customWidth="1"/>
    <col min="4328" max="4328" width="10.44140625" style="3" bestFit="1" customWidth="1"/>
    <col min="4329" max="4329" width="10.6640625" style="3" bestFit="1" customWidth="1"/>
    <col min="4330" max="4330" width="10.109375" style="3" bestFit="1" customWidth="1"/>
    <col min="4331" max="4332" width="9.5546875" style="3" bestFit="1" customWidth="1"/>
    <col min="4333" max="4333" width="10.109375" style="3" bestFit="1" customWidth="1"/>
    <col min="4334" max="4334" width="10.6640625" style="3" bestFit="1" customWidth="1"/>
    <col min="4335" max="4336" width="10.109375" style="3" bestFit="1" customWidth="1"/>
    <col min="4337" max="4337" width="11.6640625" style="3" bestFit="1" customWidth="1"/>
    <col min="4338" max="4338" width="9.5546875" style="3" bestFit="1" customWidth="1"/>
    <col min="4339" max="4339" width="12.6640625" style="3" bestFit="1" customWidth="1"/>
    <col min="4340" max="4340" width="11.6640625" style="3" bestFit="1" customWidth="1"/>
    <col min="4341" max="4341" width="12.6640625" style="3" bestFit="1" customWidth="1"/>
    <col min="4342" max="4575" width="9.109375" style="3"/>
    <col min="4576" max="4576" width="6.6640625" style="3" customWidth="1"/>
    <col min="4577" max="4577" width="7.6640625" style="3" customWidth="1"/>
    <col min="4578" max="4578" width="15.6640625" style="3" bestFit="1" customWidth="1"/>
    <col min="4579" max="4579" width="17.44140625" style="3" customWidth="1"/>
    <col min="4580" max="4580" width="12.6640625" style="3" bestFit="1" customWidth="1"/>
    <col min="4581" max="4582" width="11.6640625" style="3" bestFit="1" customWidth="1"/>
    <col min="4583" max="4583" width="10.109375" style="3" bestFit="1" customWidth="1"/>
    <col min="4584" max="4584" width="10.44140625" style="3" bestFit="1" customWidth="1"/>
    <col min="4585" max="4585" width="10.6640625" style="3" bestFit="1" customWidth="1"/>
    <col min="4586" max="4586" width="10.109375" style="3" bestFit="1" customWidth="1"/>
    <col min="4587" max="4588" width="9.5546875" style="3" bestFit="1" customWidth="1"/>
    <col min="4589" max="4589" width="10.109375" style="3" bestFit="1" customWidth="1"/>
    <col min="4590" max="4590" width="10.6640625" style="3" bestFit="1" customWidth="1"/>
    <col min="4591" max="4592" width="10.109375" style="3" bestFit="1" customWidth="1"/>
    <col min="4593" max="4593" width="11.6640625" style="3" bestFit="1" customWidth="1"/>
    <col min="4594" max="4594" width="9.5546875" style="3" bestFit="1" customWidth="1"/>
    <col min="4595" max="4595" width="12.6640625" style="3" bestFit="1" customWidth="1"/>
    <col min="4596" max="4596" width="11.6640625" style="3" bestFit="1" customWidth="1"/>
    <col min="4597" max="4597" width="12.6640625" style="3" bestFit="1" customWidth="1"/>
    <col min="4598" max="4831" width="9.109375" style="3"/>
    <col min="4832" max="4832" width="6.6640625" style="3" customWidth="1"/>
    <col min="4833" max="4833" width="7.6640625" style="3" customWidth="1"/>
    <col min="4834" max="4834" width="15.6640625" style="3" bestFit="1" customWidth="1"/>
    <col min="4835" max="4835" width="17.44140625" style="3" customWidth="1"/>
    <col min="4836" max="4836" width="12.6640625" style="3" bestFit="1" customWidth="1"/>
    <col min="4837" max="4838" width="11.6640625" style="3" bestFit="1" customWidth="1"/>
    <col min="4839" max="4839" width="10.109375" style="3" bestFit="1" customWidth="1"/>
    <col min="4840" max="4840" width="10.44140625" style="3" bestFit="1" customWidth="1"/>
    <col min="4841" max="4841" width="10.6640625" style="3" bestFit="1" customWidth="1"/>
    <col min="4842" max="4842" width="10.109375" style="3" bestFit="1" customWidth="1"/>
    <col min="4843" max="4844" width="9.5546875" style="3" bestFit="1" customWidth="1"/>
    <col min="4845" max="4845" width="10.109375" style="3" bestFit="1" customWidth="1"/>
    <col min="4846" max="4846" width="10.6640625" style="3" bestFit="1" customWidth="1"/>
    <col min="4847" max="4848" width="10.109375" style="3" bestFit="1" customWidth="1"/>
    <col min="4849" max="4849" width="11.6640625" style="3" bestFit="1" customWidth="1"/>
    <col min="4850" max="4850" width="9.5546875" style="3" bestFit="1" customWidth="1"/>
    <col min="4851" max="4851" width="12.6640625" style="3" bestFit="1" customWidth="1"/>
    <col min="4852" max="4852" width="11.6640625" style="3" bestFit="1" customWidth="1"/>
    <col min="4853" max="4853" width="12.6640625" style="3" bestFit="1" customWidth="1"/>
    <col min="4854" max="5087" width="9.109375" style="3"/>
    <col min="5088" max="5088" width="6.6640625" style="3" customWidth="1"/>
    <col min="5089" max="5089" width="7.6640625" style="3" customWidth="1"/>
    <col min="5090" max="5090" width="15.6640625" style="3" bestFit="1" customWidth="1"/>
    <col min="5091" max="5091" width="17.44140625" style="3" customWidth="1"/>
    <col min="5092" max="5092" width="12.6640625" style="3" bestFit="1" customWidth="1"/>
    <col min="5093" max="5094" width="11.6640625" style="3" bestFit="1" customWidth="1"/>
    <col min="5095" max="5095" width="10.109375" style="3" bestFit="1" customWidth="1"/>
    <col min="5096" max="5096" width="10.44140625" style="3" bestFit="1" customWidth="1"/>
    <col min="5097" max="5097" width="10.6640625" style="3" bestFit="1" customWidth="1"/>
    <col min="5098" max="5098" width="10.109375" style="3" bestFit="1" customWidth="1"/>
    <col min="5099" max="5100" width="9.5546875" style="3" bestFit="1" customWidth="1"/>
    <col min="5101" max="5101" width="10.109375" style="3" bestFit="1" customWidth="1"/>
    <col min="5102" max="5102" width="10.6640625" style="3" bestFit="1" customWidth="1"/>
    <col min="5103" max="5104" width="10.109375" style="3" bestFit="1" customWidth="1"/>
    <col min="5105" max="5105" width="11.6640625" style="3" bestFit="1" customWidth="1"/>
    <col min="5106" max="5106" width="9.5546875" style="3" bestFit="1" customWidth="1"/>
    <col min="5107" max="5107" width="12.6640625" style="3" bestFit="1" customWidth="1"/>
    <col min="5108" max="5108" width="11.6640625" style="3" bestFit="1" customWidth="1"/>
    <col min="5109" max="5109" width="12.6640625" style="3" bestFit="1" customWidth="1"/>
    <col min="5110" max="5343" width="9.109375" style="3"/>
    <col min="5344" max="5344" width="6.6640625" style="3" customWidth="1"/>
    <col min="5345" max="5345" width="7.6640625" style="3" customWidth="1"/>
    <col min="5346" max="5346" width="15.6640625" style="3" bestFit="1" customWidth="1"/>
    <col min="5347" max="5347" width="17.44140625" style="3" customWidth="1"/>
    <col min="5348" max="5348" width="12.6640625" style="3" bestFit="1" customWidth="1"/>
    <col min="5349" max="5350" width="11.6640625" style="3" bestFit="1" customWidth="1"/>
    <col min="5351" max="5351" width="10.109375" style="3" bestFit="1" customWidth="1"/>
    <col min="5352" max="5352" width="10.44140625" style="3" bestFit="1" customWidth="1"/>
    <col min="5353" max="5353" width="10.6640625" style="3" bestFit="1" customWidth="1"/>
    <col min="5354" max="5354" width="10.109375" style="3" bestFit="1" customWidth="1"/>
    <col min="5355" max="5356" width="9.5546875" style="3" bestFit="1" customWidth="1"/>
    <col min="5357" max="5357" width="10.109375" style="3" bestFit="1" customWidth="1"/>
    <col min="5358" max="5358" width="10.6640625" style="3" bestFit="1" customWidth="1"/>
    <col min="5359" max="5360" width="10.109375" style="3" bestFit="1" customWidth="1"/>
    <col min="5361" max="5361" width="11.6640625" style="3" bestFit="1" customWidth="1"/>
    <col min="5362" max="5362" width="9.5546875" style="3" bestFit="1" customWidth="1"/>
    <col min="5363" max="5363" width="12.6640625" style="3" bestFit="1" customWidth="1"/>
    <col min="5364" max="5364" width="11.6640625" style="3" bestFit="1" customWidth="1"/>
    <col min="5365" max="5365" width="12.6640625" style="3" bestFit="1" customWidth="1"/>
    <col min="5366" max="5599" width="9.109375" style="3"/>
    <col min="5600" max="5600" width="6.6640625" style="3" customWidth="1"/>
    <col min="5601" max="5601" width="7.6640625" style="3" customWidth="1"/>
    <col min="5602" max="5602" width="15.6640625" style="3" bestFit="1" customWidth="1"/>
    <col min="5603" max="5603" width="17.44140625" style="3" customWidth="1"/>
    <col min="5604" max="5604" width="12.6640625" style="3" bestFit="1" customWidth="1"/>
    <col min="5605" max="5606" width="11.6640625" style="3" bestFit="1" customWidth="1"/>
    <col min="5607" max="5607" width="10.109375" style="3" bestFit="1" customWidth="1"/>
    <col min="5608" max="5608" width="10.44140625" style="3" bestFit="1" customWidth="1"/>
    <col min="5609" max="5609" width="10.6640625" style="3" bestFit="1" customWidth="1"/>
    <col min="5610" max="5610" width="10.109375" style="3" bestFit="1" customWidth="1"/>
    <col min="5611" max="5612" width="9.5546875" style="3" bestFit="1" customWidth="1"/>
    <col min="5613" max="5613" width="10.109375" style="3" bestFit="1" customWidth="1"/>
    <col min="5614" max="5614" width="10.6640625" style="3" bestFit="1" customWidth="1"/>
    <col min="5615" max="5616" width="10.109375" style="3" bestFit="1" customWidth="1"/>
    <col min="5617" max="5617" width="11.6640625" style="3" bestFit="1" customWidth="1"/>
    <col min="5618" max="5618" width="9.5546875" style="3" bestFit="1" customWidth="1"/>
    <col min="5619" max="5619" width="12.6640625" style="3" bestFit="1" customWidth="1"/>
    <col min="5620" max="5620" width="11.6640625" style="3" bestFit="1" customWidth="1"/>
    <col min="5621" max="5621" width="12.6640625" style="3" bestFit="1" customWidth="1"/>
    <col min="5622" max="5855" width="9.109375" style="3"/>
    <col min="5856" max="5856" width="6.6640625" style="3" customWidth="1"/>
    <col min="5857" max="5857" width="7.6640625" style="3" customWidth="1"/>
    <col min="5858" max="5858" width="15.6640625" style="3" bestFit="1" customWidth="1"/>
    <col min="5859" max="5859" width="17.44140625" style="3" customWidth="1"/>
    <col min="5860" max="5860" width="12.6640625" style="3" bestFit="1" customWidth="1"/>
    <col min="5861" max="5862" width="11.6640625" style="3" bestFit="1" customWidth="1"/>
    <col min="5863" max="5863" width="10.109375" style="3" bestFit="1" customWidth="1"/>
    <col min="5864" max="5864" width="10.44140625" style="3" bestFit="1" customWidth="1"/>
    <col min="5865" max="5865" width="10.6640625" style="3" bestFit="1" customWidth="1"/>
    <col min="5866" max="5866" width="10.109375" style="3" bestFit="1" customWidth="1"/>
    <col min="5867" max="5868" width="9.5546875" style="3" bestFit="1" customWidth="1"/>
    <col min="5869" max="5869" width="10.109375" style="3" bestFit="1" customWidth="1"/>
    <col min="5870" max="5870" width="10.6640625" style="3" bestFit="1" customWidth="1"/>
    <col min="5871" max="5872" width="10.109375" style="3" bestFit="1" customWidth="1"/>
    <col min="5873" max="5873" width="11.6640625" style="3" bestFit="1" customWidth="1"/>
    <col min="5874" max="5874" width="9.5546875" style="3" bestFit="1" customWidth="1"/>
    <col min="5875" max="5875" width="12.6640625" style="3" bestFit="1" customWidth="1"/>
    <col min="5876" max="5876" width="11.6640625" style="3" bestFit="1" customWidth="1"/>
    <col min="5877" max="5877" width="12.6640625" style="3" bestFit="1" customWidth="1"/>
    <col min="5878" max="6111" width="9.109375" style="3"/>
    <col min="6112" max="6112" width="6.6640625" style="3" customWidth="1"/>
    <col min="6113" max="6113" width="7.6640625" style="3" customWidth="1"/>
    <col min="6114" max="6114" width="15.6640625" style="3" bestFit="1" customWidth="1"/>
    <col min="6115" max="6115" width="17.44140625" style="3" customWidth="1"/>
    <col min="6116" max="6116" width="12.6640625" style="3" bestFit="1" customWidth="1"/>
    <col min="6117" max="6118" width="11.6640625" style="3" bestFit="1" customWidth="1"/>
    <col min="6119" max="6119" width="10.109375" style="3" bestFit="1" customWidth="1"/>
    <col min="6120" max="6120" width="10.44140625" style="3" bestFit="1" customWidth="1"/>
    <col min="6121" max="6121" width="10.6640625" style="3" bestFit="1" customWidth="1"/>
    <col min="6122" max="6122" width="10.109375" style="3" bestFit="1" customWidth="1"/>
    <col min="6123" max="6124" width="9.5546875" style="3" bestFit="1" customWidth="1"/>
    <col min="6125" max="6125" width="10.109375" style="3" bestFit="1" customWidth="1"/>
    <col min="6126" max="6126" width="10.6640625" style="3" bestFit="1" customWidth="1"/>
    <col min="6127" max="6128" width="10.109375" style="3" bestFit="1" customWidth="1"/>
    <col min="6129" max="6129" width="11.6640625" style="3" bestFit="1" customWidth="1"/>
    <col min="6130" max="6130" width="9.5546875" style="3" bestFit="1" customWidth="1"/>
    <col min="6131" max="6131" width="12.6640625" style="3" bestFit="1" customWidth="1"/>
    <col min="6132" max="6132" width="11.6640625" style="3" bestFit="1" customWidth="1"/>
    <col min="6133" max="6133" width="12.6640625" style="3" bestFit="1" customWidth="1"/>
    <col min="6134" max="6367" width="9.109375" style="3"/>
    <col min="6368" max="6368" width="6.6640625" style="3" customWidth="1"/>
    <col min="6369" max="6369" width="7.6640625" style="3" customWidth="1"/>
    <col min="6370" max="6370" width="15.6640625" style="3" bestFit="1" customWidth="1"/>
    <col min="6371" max="6371" width="17.44140625" style="3" customWidth="1"/>
    <col min="6372" max="6372" width="12.6640625" style="3" bestFit="1" customWidth="1"/>
    <col min="6373" max="6374" width="11.6640625" style="3" bestFit="1" customWidth="1"/>
    <col min="6375" max="6375" width="10.109375" style="3" bestFit="1" customWidth="1"/>
    <col min="6376" max="6376" width="10.44140625" style="3" bestFit="1" customWidth="1"/>
    <col min="6377" max="6377" width="10.6640625" style="3" bestFit="1" customWidth="1"/>
    <col min="6378" max="6378" width="10.109375" style="3" bestFit="1" customWidth="1"/>
    <col min="6379" max="6380" width="9.5546875" style="3" bestFit="1" customWidth="1"/>
    <col min="6381" max="6381" width="10.109375" style="3" bestFit="1" customWidth="1"/>
    <col min="6382" max="6382" width="10.6640625" style="3" bestFit="1" customWidth="1"/>
    <col min="6383" max="6384" width="10.109375" style="3" bestFit="1" customWidth="1"/>
    <col min="6385" max="6385" width="11.6640625" style="3" bestFit="1" customWidth="1"/>
    <col min="6386" max="6386" width="9.5546875" style="3" bestFit="1" customWidth="1"/>
    <col min="6387" max="6387" width="12.6640625" style="3" bestFit="1" customWidth="1"/>
    <col min="6388" max="6388" width="11.6640625" style="3" bestFit="1" customWidth="1"/>
    <col min="6389" max="6389" width="12.6640625" style="3" bestFit="1" customWidth="1"/>
    <col min="6390" max="6623" width="9.109375" style="3"/>
    <col min="6624" max="6624" width="6.6640625" style="3" customWidth="1"/>
    <col min="6625" max="6625" width="7.6640625" style="3" customWidth="1"/>
    <col min="6626" max="6626" width="15.6640625" style="3" bestFit="1" customWidth="1"/>
    <col min="6627" max="6627" width="17.44140625" style="3" customWidth="1"/>
    <col min="6628" max="6628" width="12.6640625" style="3" bestFit="1" customWidth="1"/>
    <col min="6629" max="6630" width="11.6640625" style="3" bestFit="1" customWidth="1"/>
    <col min="6631" max="6631" width="10.109375" style="3" bestFit="1" customWidth="1"/>
    <col min="6632" max="6632" width="10.44140625" style="3" bestFit="1" customWidth="1"/>
    <col min="6633" max="6633" width="10.6640625" style="3" bestFit="1" customWidth="1"/>
    <col min="6634" max="6634" width="10.109375" style="3" bestFit="1" customWidth="1"/>
    <col min="6635" max="6636" width="9.5546875" style="3" bestFit="1" customWidth="1"/>
    <col min="6637" max="6637" width="10.109375" style="3" bestFit="1" customWidth="1"/>
    <col min="6638" max="6638" width="10.6640625" style="3" bestFit="1" customWidth="1"/>
    <col min="6639" max="6640" width="10.109375" style="3" bestFit="1" customWidth="1"/>
    <col min="6641" max="6641" width="11.6640625" style="3" bestFit="1" customWidth="1"/>
    <col min="6642" max="6642" width="9.5546875" style="3" bestFit="1" customWidth="1"/>
    <col min="6643" max="6643" width="12.6640625" style="3" bestFit="1" customWidth="1"/>
    <col min="6644" max="6644" width="11.6640625" style="3" bestFit="1" customWidth="1"/>
    <col min="6645" max="6645" width="12.6640625" style="3" bestFit="1" customWidth="1"/>
    <col min="6646" max="6879" width="9.109375" style="3"/>
    <col min="6880" max="6880" width="6.6640625" style="3" customWidth="1"/>
    <col min="6881" max="6881" width="7.6640625" style="3" customWidth="1"/>
    <col min="6882" max="6882" width="15.6640625" style="3" bestFit="1" customWidth="1"/>
    <col min="6883" max="6883" width="17.44140625" style="3" customWidth="1"/>
    <col min="6884" max="6884" width="12.6640625" style="3" bestFit="1" customWidth="1"/>
    <col min="6885" max="6886" width="11.6640625" style="3" bestFit="1" customWidth="1"/>
    <col min="6887" max="6887" width="10.109375" style="3" bestFit="1" customWidth="1"/>
    <col min="6888" max="6888" width="10.44140625" style="3" bestFit="1" customWidth="1"/>
    <col min="6889" max="6889" width="10.6640625" style="3" bestFit="1" customWidth="1"/>
    <col min="6890" max="6890" width="10.109375" style="3" bestFit="1" customWidth="1"/>
    <col min="6891" max="6892" width="9.5546875" style="3" bestFit="1" customWidth="1"/>
    <col min="6893" max="6893" width="10.109375" style="3" bestFit="1" customWidth="1"/>
    <col min="6894" max="6894" width="10.6640625" style="3" bestFit="1" customWidth="1"/>
    <col min="6895" max="6896" width="10.109375" style="3" bestFit="1" customWidth="1"/>
    <col min="6897" max="6897" width="11.6640625" style="3" bestFit="1" customWidth="1"/>
    <col min="6898" max="6898" width="9.5546875" style="3" bestFit="1" customWidth="1"/>
    <col min="6899" max="6899" width="12.6640625" style="3" bestFit="1" customWidth="1"/>
    <col min="6900" max="6900" width="11.6640625" style="3" bestFit="1" customWidth="1"/>
    <col min="6901" max="6901" width="12.6640625" style="3" bestFit="1" customWidth="1"/>
    <col min="6902" max="7135" width="9.109375" style="3"/>
    <col min="7136" max="7136" width="6.6640625" style="3" customWidth="1"/>
    <col min="7137" max="7137" width="7.6640625" style="3" customWidth="1"/>
    <col min="7138" max="7138" width="15.6640625" style="3" bestFit="1" customWidth="1"/>
    <col min="7139" max="7139" width="17.44140625" style="3" customWidth="1"/>
    <col min="7140" max="7140" width="12.6640625" style="3" bestFit="1" customWidth="1"/>
    <col min="7141" max="7142" width="11.6640625" style="3" bestFit="1" customWidth="1"/>
    <col min="7143" max="7143" width="10.109375" style="3" bestFit="1" customWidth="1"/>
    <col min="7144" max="7144" width="10.44140625" style="3" bestFit="1" customWidth="1"/>
    <col min="7145" max="7145" width="10.6640625" style="3" bestFit="1" customWidth="1"/>
    <col min="7146" max="7146" width="10.109375" style="3" bestFit="1" customWidth="1"/>
    <col min="7147" max="7148" width="9.5546875" style="3" bestFit="1" customWidth="1"/>
    <col min="7149" max="7149" width="10.109375" style="3" bestFit="1" customWidth="1"/>
    <col min="7150" max="7150" width="10.6640625" style="3" bestFit="1" customWidth="1"/>
    <col min="7151" max="7152" width="10.109375" style="3" bestFit="1" customWidth="1"/>
    <col min="7153" max="7153" width="11.6640625" style="3" bestFit="1" customWidth="1"/>
    <col min="7154" max="7154" width="9.5546875" style="3" bestFit="1" customWidth="1"/>
    <col min="7155" max="7155" width="12.6640625" style="3" bestFit="1" customWidth="1"/>
    <col min="7156" max="7156" width="11.6640625" style="3" bestFit="1" customWidth="1"/>
    <col min="7157" max="7157" width="12.6640625" style="3" bestFit="1" customWidth="1"/>
    <col min="7158" max="7391" width="9.109375" style="3"/>
    <col min="7392" max="7392" width="6.6640625" style="3" customWidth="1"/>
    <col min="7393" max="7393" width="7.6640625" style="3" customWidth="1"/>
    <col min="7394" max="7394" width="15.6640625" style="3" bestFit="1" customWidth="1"/>
    <col min="7395" max="7395" width="17.44140625" style="3" customWidth="1"/>
    <col min="7396" max="7396" width="12.6640625" style="3" bestFit="1" customWidth="1"/>
    <col min="7397" max="7398" width="11.6640625" style="3" bestFit="1" customWidth="1"/>
    <col min="7399" max="7399" width="10.109375" style="3" bestFit="1" customWidth="1"/>
    <col min="7400" max="7400" width="10.44140625" style="3" bestFit="1" customWidth="1"/>
    <col min="7401" max="7401" width="10.6640625" style="3" bestFit="1" customWidth="1"/>
    <col min="7402" max="7402" width="10.109375" style="3" bestFit="1" customWidth="1"/>
    <col min="7403" max="7404" width="9.5546875" style="3" bestFit="1" customWidth="1"/>
    <col min="7405" max="7405" width="10.109375" style="3" bestFit="1" customWidth="1"/>
    <col min="7406" max="7406" width="10.6640625" style="3" bestFit="1" customWidth="1"/>
    <col min="7407" max="7408" width="10.109375" style="3" bestFit="1" customWidth="1"/>
    <col min="7409" max="7409" width="11.6640625" style="3" bestFit="1" customWidth="1"/>
    <col min="7410" max="7410" width="9.5546875" style="3" bestFit="1" customWidth="1"/>
    <col min="7411" max="7411" width="12.6640625" style="3" bestFit="1" customWidth="1"/>
    <col min="7412" max="7412" width="11.6640625" style="3" bestFit="1" customWidth="1"/>
    <col min="7413" max="7413" width="12.6640625" style="3" bestFit="1" customWidth="1"/>
    <col min="7414" max="7647" width="9.109375" style="3"/>
    <col min="7648" max="7648" width="6.6640625" style="3" customWidth="1"/>
    <col min="7649" max="7649" width="7.6640625" style="3" customWidth="1"/>
    <col min="7650" max="7650" width="15.6640625" style="3" bestFit="1" customWidth="1"/>
    <col min="7651" max="7651" width="17.44140625" style="3" customWidth="1"/>
    <col min="7652" max="7652" width="12.6640625" style="3" bestFit="1" customWidth="1"/>
    <col min="7653" max="7654" width="11.6640625" style="3" bestFit="1" customWidth="1"/>
    <col min="7655" max="7655" width="10.109375" style="3" bestFit="1" customWidth="1"/>
    <col min="7656" max="7656" width="10.44140625" style="3" bestFit="1" customWidth="1"/>
    <col min="7657" max="7657" width="10.6640625" style="3" bestFit="1" customWidth="1"/>
    <col min="7658" max="7658" width="10.109375" style="3" bestFit="1" customWidth="1"/>
    <col min="7659" max="7660" width="9.5546875" style="3" bestFit="1" customWidth="1"/>
    <col min="7661" max="7661" width="10.109375" style="3" bestFit="1" customWidth="1"/>
    <col min="7662" max="7662" width="10.6640625" style="3" bestFit="1" customWidth="1"/>
    <col min="7663" max="7664" width="10.109375" style="3" bestFit="1" customWidth="1"/>
    <col min="7665" max="7665" width="11.6640625" style="3" bestFit="1" customWidth="1"/>
    <col min="7666" max="7666" width="9.5546875" style="3" bestFit="1" customWidth="1"/>
    <col min="7667" max="7667" width="12.6640625" style="3" bestFit="1" customWidth="1"/>
    <col min="7668" max="7668" width="11.6640625" style="3" bestFit="1" customWidth="1"/>
    <col min="7669" max="7669" width="12.6640625" style="3" bestFit="1" customWidth="1"/>
    <col min="7670" max="7903" width="9.109375" style="3"/>
    <col min="7904" max="7904" width="6.6640625" style="3" customWidth="1"/>
    <col min="7905" max="7905" width="7.6640625" style="3" customWidth="1"/>
    <col min="7906" max="7906" width="15.6640625" style="3" bestFit="1" customWidth="1"/>
    <col min="7907" max="7907" width="17.44140625" style="3" customWidth="1"/>
    <col min="7908" max="7908" width="12.6640625" style="3" bestFit="1" customWidth="1"/>
    <col min="7909" max="7910" width="11.6640625" style="3" bestFit="1" customWidth="1"/>
    <col min="7911" max="7911" width="10.109375" style="3" bestFit="1" customWidth="1"/>
    <col min="7912" max="7912" width="10.44140625" style="3" bestFit="1" customWidth="1"/>
    <col min="7913" max="7913" width="10.6640625" style="3" bestFit="1" customWidth="1"/>
    <col min="7914" max="7914" width="10.109375" style="3" bestFit="1" customWidth="1"/>
    <col min="7915" max="7916" width="9.5546875" style="3" bestFit="1" customWidth="1"/>
    <col min="7917" max="7917" width="10.109375" style="3" bestFit="1" customWidth="1"/>
    <col min="7918" max="7918" width="10.6640625" style="3" bestFit="1" customWidth="1"/>
    <col min="7919" max="7920" width="10.109375" style="3" bestFit="1" customWidth="1"/>
    <col min="7921" max="7921" width="11.6640625" style="3" bestFit="1" customWidth="1"/>
    <col min="7922" max="7922" width="9.5546875" style="3" bestFit="1" customWidth="1"/>
    <col min="7923" max="7923" width="12.6640625" style="3" bestFit="1" customWidth="1"/>
    <col min="7924" max="7924" width="11.6640625" style="3" bestFit="1" customWidth="1"/>
    <col min="7925" max="7925" width="12.6640625" style="3" bestFit="1" customWidth="1"/>
    <col min="7926" max="8159" width="9.109375" style="3"/>
    <col min="8160" max="8160" width="6.6640625" style="3" customWidth="1"/>
    <col min="8161" max="8161" width="7.6640625" style="3" customWidth="1"/>
    <col min="8162" max="8162" width="15.6640625" style="3" bestFit="1" customWidth="1"/>
    <col min="8163" max="8163" width="17.44140625" style="3" customWidth="1"/>
    <col min="8164" max="8164" width="12.6640625" style="3" bestFit="1" customWidth="1"/>
    <col min="8165" max="8166" width="11.6640625" style="3" bestFit="1" customWidth="1"/>
    <col min="8167" max="8167" width="10.109375" style="3" bestFit="1" customWidth="1"/>
    <col min="8168" max="8168" width="10.44140625" style="3" bestFit="1" customWidth="1"/>
    <col min="8169" max="8169" width="10.6640625" style="3" bestFit="1" customWidth="1"/>
    <col min="8170" max="8170" width="10.109375" style="3" bestFit="1" customWidth="1"/>
    <col min="8171" max="8172" width="9.5546875" style="3" bestFit="1" customWidth="1"/>
    <col min="8173" max="8173" width="10.109375" style="3" bestFit="1" customWidth="1"/>
    <col min="8174" max="8174" width="10.6640625" style="3" bestFit="1" customWidth="1"/>
    <col min="8175" max="8176" width="10.109375" style="3" bestFit="1" customWidth="1"/>
    <col min="8177" max="8177" width="11.6640625" style="3" bestFit="1" customWidth="1"/>
    <col min="8178" max="8178" width="9.5546875" style="3" bestFit="1" customWidth="1"/>
    <col min="8179" max="8179" width="12.6640625" style="3" bestFit="1" customWidth="1"/>
    <col min="8180" max="8180" width="11.6640625" style="3" bestFit="1" customWidth="1"/>
    <col min="8181" max="8181" width="12.6640625" style="3" bestFit="1" customWidth="1"/>
    <col min="8182" max="8415" width="9.109375" style="3"/>
    <col min="8416" max="8416" width="6.6640625" style="3" customWidth="1"/>
    <col min="8417" max="8417" width="7.6640625" style="3" customWidth="1"/>
    <col min="8418" max="8418" width="15.6640625" style="3" bestFit="1" customWidth="1"/>
    <col min="8419" max="8419" width="17.44140625" style="3" customWidth="1"/>
    <col min="8420" max="8420" width="12.6640625" style="3" bestFit="1" customWidth="1"/>
    <col min="8421" max="8422" width="11.6640625" style="3" bestFit="1" customWidth="1"/>
    <col min="8423" max="8423" width="10.109375" style="3" bestFit="1" customWidth="1"/>
    <col min="8424" max="8424" width="10.44140625" style="3" bestFit="1" customWidth="1"/>
    <col min="8425" max="8425" width="10.6640625" style="3" bestFit="1" customWidth="1"/>
    <col min="8426" max="8426" width="10.109375" style="3" bestFit="1" customWidth="1"/>
    <col min="8427" max="8428" width="9.5546875" style="3" bestFit="1" customWidth="1"/>
    <col min="8429" max="8429" width="10.109375" style="3" bestFit="1" customWidth="1"/>
    <col min="8430" max="8430" width="10.6640625" style="3" bestFit="1" customWidth="1"/>
    <col min="8431" max="8432" width="10.109375" style="3" bestFit="1" customWidth="1"/>
    <col min="8433" max="8433" width="11.6640625" style="3" bestFit="1" customWidth="1"/>
    <col min="8434" max="8434" width="9.5546875" style="3" bestFit="1" customWidth="1"/>
    <col min="8435" max="8435" width="12.6640625" style="3" bestFit="1" customWidth="1"/>
    <col min="8436" max="8436" width="11.6640625" style="3" bestFit="1" customWidth="1"/>
    <col min="8437" max="8437" width="12.6640625" style="3" bestFit="1" customWidth="1"/>
    <col min="8438" max="8671" width="9.109375" style="3"/>
    <col min="8672" max="8672" width="6.6640625" style="3" customWidth="1"/>
    <col min="8673" max="8673" width="7.6640625" style="3" customWidth="1"/>
    <col min="8674" max="8674" width="15.6640625" style="3" bestFit="1" customWidth="1"/>
    <col min="8675" max="8675" width="17.44140625" style="3" customWidth="1"/>
    <col min="8676" max="8676" width="12.6640625" style="3" bestFit="1" customWidth="1"/>
    <col min="8677" max="8678" width="11.6640625" style="3" bestFit="1" customWidth="1"/>
    <col min="8679" max="8679" width="10.109375" style="3" bestFit="1" customWidth="1"/>
    <col min="8680" max="8680" width="10.44140625" style="3" bestFit="1" customWidth="1"/>
    <col min="8681" max="8681" width="10.6640625" style="3" bestFit="1" customWidth="1"/>
    <col min="8682" max="8682" width="10.109375" style="3" bestFit="1" customWidth="1"/>
    <col min="8683" max="8684" width="9.5546875" style="3" bestFit="1" customWidth="1"/>
    <col min="8685" max="8685" width="10.109375" style="3" bestFit="1" customWidth="1"/>
    <col min="8686" max="8686" width="10.6640625" style="3" bestFit="1" customWidth="1"/>
    <col min="8687" max="8688" width="10.109375" style="3" bestFit="1" customWidth="1"/>
    <col min="8689" max="8689" width="11.6640625" style="3" bestFit="1" customWidth="1"/>
    <col min="8690" max="8690" width="9.5546875" style="3" bestFit="1" customWidth="1"/>
    <col min="8691" max="8691" width="12.6640625" style="3" bestFit="1" customWidth="1"/>
    <col min="8692" max="8692" width="11.6640625" style="3" bestFit="1" customWidth="1"/>
    <col min="8693" max="8693" width="12.6640625" style="3" bestFit="1" customWidth="1"/>
    <col min="8694" max="8927" width="9.109375" style="3"/>
    <col min="8928" max="8928" width="6.6640625" style="3" customWidth="1"/>
    <col min="8929" max="8929" width="7.6640625" style="3" customWidth="1"/>
    <col min="8930" max="8930" width="15.6640625" style="3" bestFit="1" customWidth="1"/>
    <col min="8931" max="8931" width="17.44140625" style="3" customWidth="1"/>
    <col min="8932" max="8932" width="12.6640625" style="3" bestFit="1" customWidth="1"/>
    <col min="8933" max="8934" width="11.6640625" style="3" bestFit="1" customWidth="1"/>
    <col min="8935" max="8935" width="10.109375" style="3" bestFit="1" customWidth="1"/>
    <col min="8936" max="8936" width="10.44140625" style="3" bestFit="1" customWidth="1"/>
    <col min="8937" max="8937" width="10.6640625" style="3" bestFit="1" customWidth="1"/>
    <col min="8938" max="8938" width="10.109375" style="3" bestFit="1" customWidth="1"/>
    <col min="8939" max="8940" width="9.5546875" style="3" bestFit="1" customWidth="1"/>
    <col min="8941" max="8941" width="10.109375" style="3" bestFit="1" customWidth="1"/>
    <col min="8942" max="8942" width="10.6640625" style="3" bestFit="1" customWidth="1"/>
    <col min="8943" max="8944" width="10.109375" style="3" bestFit="1" customWidth="1"/>
    <col min="8945" max="8945" width="11.6640625" style="3" bestFit="1" customWidth="1"/>
    <col min="8946" max="8946" width="9.5546875" style="3" bestFit="1" customWidth="1"/>
    <col min="8947" max="8947" width="12.6640625" style="3" bestFit="1" customWidth="1"/>
    <col min="8948" max="8948" width="11.6640625" style="3" bestFit="1" customWidth="1"/>
    <col min="8949" max="8949" width="12.6640625" style="3" bestFit="1" customWidth="1"/>
    <col min="8950" max="9183" width="9.109375" style="3"/>
    <col min="9184" max="9184" width="6.6640625" style="3" customWidth="1"/>
    <col min="9185" max="9185" width="7.6640625" style="3" customWidth="1"/>
    <col min="9186" max="9186" width="15.6640625" style="3" bestFit="1" customWidth="1"/>
    <col min="9187" max="9187" width="17.44140625" style="3" customWidth="1"/>
    <col min="9188" max="9188" width="12.6640625" style="3" bestFit="1" customWidth="1"/>
    <col min="9189" max="9190" width="11.6640625" style="3" bestFit="1" customWidth="1"/>
    <col min="9191" max="9191" width="10.109375" style="3" bestFit="1" customWidth="1"/>
    <col min="9192" max="9192" width="10.44140625" style="3" bestFit="1" customWidth="1"/>
    <col min="9193" max="9193" width="10.6640625" style="3" bestFit="1" customWidth="1"/>
    <col min="9194" max="9194" width="10.109375" style="3" bestFit="1" customWidth="1"/>
    <col min="9195" max="9196" width="9.5546875" style="3" bestFit="1" customWidth="1"/>
    <col min="9197" max="9197" width="10.109375" style="3" bestFit="1" customWidth="1"/>
    <col min="9198" max="9198" width="10.6640625" style="3" bestFit="1" customWidth="1"/>
    <col min="9199" max="9200" width="10.109375" style="3" bestFit="1" customWidth="1"/>
    <col min="9201" max="9201" width="11.6640625" style="3" bestFit="1" customWidth="1"/>
    <col min="9202" max="9202" width="9.5546875" style="3" bestFit="1" customWidth="1"/>
    <col min="9203" max="9203" width="12.6640625" style="3" bestFit="1" customWidth="1"/>
    <col min="9204" max="9204" width="11.6640625" style="3" bestFit="1" customWidth="1"/>
    <col min="9205" max="9205" width="12.6640625" style="3" bestFit="1" customWidth="1"/>
    <col min="9206" max="9439" width="9.109375" style="3"/>
    <col min="9440" max="9440" width="6.6640625" style="3" customWidth="1"/>
    <col min="9441" max="9441" width="7.6640625" style="3" customWidth="1"/>
    <col min="9442" max="9442" width="15.6640625" style="3" bestFit="1" customWidth="1"/>
    <col min="9443" max="9443" width="17.44140625" style="3" customWidth="1"/>
    <col min="9444" max="9444" width="12.6640625" style="3" bestFit="1" customWidth="1"/>
    <col min="9445" max="9446" width="11.6640625" style="3" bestFit="1" customWidth="1"/>
    <col min="9447" max="9447" width="10.109375" style="3" bestFit="1" customWidth="1"/>
    <col min="9448" max="9448" width="10.44140625" style="3" bestFit="1" customWidth="1"/>
    <col min="9449" max="9449" width="10.6640625" style="3" bestFit="1" customWidth="1"/>
    <col min="9450" max="9450" width="10.109375" style="3" bestFit="1" customWidth="1"/>
    <col min="9451" max="9452" width="9.5546875" style="3" bestFit="1" customWidth="1"/>
    <col min="9453" max="9453" width="10.109375" style="3" bestFit="1" customWidth="1"/>
    <col min="9454" max="9454" width="10.6640625" style="3" bestFit="1" customWidth="1"/>
    <col min="9455" max="9456" width="10.109375" style="3" bestFit="1" customWidth="1"/>
    <col min="9457" max="9457" width="11.6640625" style="3" bestFit="1" customWidth="1"/>
    <col min="9458" max="9458" width="9.5546875" style="3" bestFit="1" customWidth="1"/>
    <col min="9459" max="9459" width="12.6640625" style="3" bestFit="1" customWidth="1"/>
    <col min="9460" max="9460" width="11.6640625" style="3" bestFit="1" customWidth="1"/>
    <col min="9461" max="9461" width="12.6640625" style="3" bestFit="1" customWidth="1"/>
    <col min="9462" max="9695" width="9.109375" style="3"/>
    <col min="9696" max="9696" width="6.6640625" style="3" customWidth="1"/>
    <col min="9697" max="9697" width="7.6640625" style="3" customWidth="1"/>
    <col min="9698" max="9698" width="15.6640625" style="3" bestFit="1" customWidth="1"/>
    <col min="9699" max="9699" width="17.44140625" style="3" customWidth="1"/>
    <col min="9700" max="9700" width="12.6640625" style="3" bestFit="1" customWidth="1"/>
    <col min="9701" max="9702" width="11.6640625" style="3" bestFit="1" customWidth="1"/>
    <col min="9703" max="9703" width="10.109375" style="3" bestFit="1" customWidth="1"/>
    <col min="9704" max="9704" width="10.44140625" style="3" bestFit="1" customWidth="1"/>
    <col min="9705" max="9705" width="10.6640625" style="3" bestFit="1" customWidth="1"/>
    <col min="9706" max="9706" width="10.109375" style="3" bestFit="1" customWidth="1"/>
    <col min="9707" max="9708" width="9.5546875" style="3" bestFit="1" customWidth="1"/>
    <col min="9709" max="9709" width="10.109375" style="3" bestFit="1" customWidth="1"/>
    <col min="9710" max="9710" width="10.6640625" style="3" bestFit="1" customWidth="1"/>
    <col min="9711" max="9712" width="10.109375" style="3" bestFit="1" customWidth="1"/>
    <col min="9713" max="9713" width="11.6640625" style="3" bestFit="1" customWidth="1"/>
    <col min="9714" max="9714" width="9.5546875" style="3" bestFit="1" customWidth="1"/>
    <col min="9715" max="9715" width="12.6640625" style="3" bestFit="1" customWidth="1"/>
    <col min="9716" max="9716" width="11.6640625" style="3" bestFit="1" customWidth="1"/>
    <col min="9717" max="9717" width="12.6640625" style="3" bestFit="1" customWidth="1"/>
    <col min="9718" max="9951" width="9.109375" style="3"/>
    <col min="9952" max="9952" width="6.6640625" style="3" customWidth="1"/>
    <col min="9953" max="9953" width="7.6640625" style="3" customWidth="1"/>
    <col min="9954" max="9954" width="15.6640625" style="3" bestFit="1" customWidth="1"/>
    <col min="9955" max="9955" width="17.44140625" style="3" customWidth="1"/>
    <col min="9956" max="9956" width="12.6640625" style="3" bestFit="1" customWidth="1"/>
    <col min="9957" max="9958" width="11.6640625" style="3" bestFit="1" customWidth="1"/>
    <col min="9959" max="9959" width="10.109375" style="3" bestFit="1" customWidth="1"/>
    <col min="9960" max="9960" width="10.44140625" style="3" bestFit="1" customWidth="1"/>
    <col min="9961" max="9961" width="10.6640625" style="3" bestFit="1" customWidth="1"/>
    <col min="9962" max="9962" width="10.109375" style="3" bestFit="1" customWidth="1"/>
    <col min="9963" max="9964" width="9.5546875" style="3" bestFit="1" customWidth="1"/>
    <col min="9965" max="9965" width="10.109375" style="3" bestFit="1" customWidth="1"/>
    <col min="9966" max="9966" width="10.6640625" style="3" bestFit="1" customWidth="1"/>
    <col min="9967" max="9968" width="10.109375" style="3" bestFit="1" customWidth="1"/>
    <col min="9969" max="9969" width="11.6640625" style="3" bestFit="1" customWidth="1"/>
    <col min="9970" max="9970" width="9.5546875" style="3" bestFit="1" customWidth="1"/>
    <col min="9971" max="9971" width="12.6640625" style="3" bestFit="1" customWidth="1"/>
    <col min="9972" max="9972" width="11.6640625" style="3" bestFit="1" customWidth="1"/>
    <col min="9973" max="9973" width="12.6640625" style="3" bestFit="1" customWidth="1"/>
    <col min="9974" max="10207" width="9.109375" style="3"/>
    <col min="10208" max="10208" width="6.6640625" style="3" customWidth="1"/>
    <col min="10209" max="10209" width="7.6640625" style="3" customWidth="1"/>
    <col min="10210" max="10210" width="15.6640625" style="3" bestFit="1" customWidth="1"/>
    <col min="10211" max="10211" width="17.44140625" style="3" customWidth="1"/>
    <col min="10212" max="10212" width="12.6640625" style="3" bestFit="1" customWidth="1"/>
    <col min="10213" max="10214" width="11.6640625" style="3" bestFit="1" customWidth="1"/>
    <col min="10215" max="10215" width="10.109375" style="3" bestFit="1" customWidth="1"/>
    <col min="10216" max="10216" width="10.44140625" style="3" bestFit="1" customWidth="1"/>
    <col min="10217" max="10217" width="10.6640625" style="3" bestFit="1" customWidth="1"/>
    <col min="10218" max="10218" width="10.109375" style="3" bestFit="1" customWidth="1"/>
    <col min="10219" max="10220" width="9.5546875" style="3" bestFit="1" customWidth="1"/>
    <col min="10221" max="10221" width="10.109375" style="3" bestFit="1" customWidth="1"/>
    <col min="10222" max="10222" width="10.6640625" style="3" bestFit="1" customWidth="1"/>
    <col min="10223" max="10224" width="10.109375" style="3" bestFit="1" customWidth="1"/>
    <col min="10225" max="10225" width="11.6640625" style="3" bestFit="1" customWidth="1"/>
    <col min="10226" max="10226" width="9.5546875" style="3" bestFit="1" customWidth="1"/>
    <col min="10227" max="10227" width="12.6640625" style="3" bestFit="1" customWidth="1"/>
    <col min="10228" max="10228" width="11.6640625" style="3" bestFit="1" customWidth="1"/>
    <col min="10229" max="10229" width="12.6640625" style="3" bestFit="1" customWidth="1"/>
    <col min="10230" max="10463" width="9.109375" style="3"/>
    <col min="10464" max="10464" width="6.6640625" style="3" customWidth="1"/>
    <col min="10465" max="10465" width="7.6640625" style="3" customWidth="1"/>
    <col min="10466" max="10466" width="15.6640625" style="3" bestFit="1" customWidth="1"/>
    <col min="10467" max="10467" width="17.44140625" style="3" customWidth="1"/>
    <col min="10468" max="10468" width="12.6640625" style="3" bestFit="1" customWidth="1"/>
    <col min="10469" max="10470" width="11.6640625" style="3" bestFit="1" customWidth="1"/>
    <col min="10471" max="10471" width="10.109375" style="3" bestFit="1" customWidth="1"/>
    <col min="10472" max="10472" width="10.44140625" style="3" bestFit="1" customWidth="1"/>
    <col min="10473" max="10473" width="10.6640625" style="3" bestFit="1" customWidth="1"/>
    <col min="10474" max="10474" width="10.109375" style="3" bestFit="1" customWidth="1"/>
    <col min="10475" max="10476" width="9.5546875" style="3" bestFit="1" customWidth="1"/>
    <col min="10477" max="10477" width="10.109375" style="3" bestFit="1" customWidth="1"/>
    <col min="10478" max="10478" width="10.6640625" style="3" bestFit="1" customWidth="1"/>
    <col min="10479" max="10480" width="10.109375" style="3" bestFit="1" customWidth="1"/>
    <col min="10481" max="10481" width="11.6640625" style="3" bestFit="1" customWidth="1"/>
    <col min="10482" max="10482" width="9.5546875" style="3" bestFit="1" customWidth="1"/>
    <col min="10483" max="10483" width="12.6640625" style="3" bestFit="1" customWidth="1"/>
    <col min="10484" max="10484" width="11.6640625" style="3" bestFit="1" customWidth="1"/>
    <col min="10485" max="10485" width="12.6640625" style="3" bestFit="1" customWidth="1"/>
    <col min="10486" max="10719" width="9.109375" style="3"/>
    <col min="10720" max="10720" width="6.6640625" style="3" customWidth="1"/>
    <col min="10721" max="10721" width="7.6640625" style="3" customWidth="1"/>
    <col min="10722" max="10722" width="15.6640625" style="3" bestFit="1" customWidth="1"/>
    <col min="10723" max="10723" width="17.44140625" style="3" customWidth="1"/>
    <col min="10724" max="10724" width="12.6640625" style="3" bestFit="1" customWidth="1"/>
    <col min="10725" max="10726" width="11.6640625" style="3" bestFit="1" customWidth="1"/>
    <col min="10727" max="10727" width="10.109375" style="3" bestFit="1" customWidth="1"/>
    <col min="10728" max="10728" width="10.44140625" style="3" bestFit="1" customWidth="1"/>
    <col min="10729" max="10729" width="10.6640625" style="3" bestFit="1" customWidth="1"/>
    <col min="10730" max="10730" width="10.109375" style="3" bestFit="1" customWidth="1"/>
    <col min="10731" max="10732" width="9.5546875" style="3" bestFit="1" customWidth="1"/>
    <col min="10733" max="10733" width="10.109375" style="3" bestFit="1" customWidth="1"/>
    <col min="10734" max="10734" width="10.6640625" style="3" bestFit="1" customWidth="1"/>
    <col min="10735" max="10736" width="10.109375" style="3" bestFit="1" customWidth="1"/>
    <col min="10737" max="10737" width="11.6640625" style="3" bestFit="1" customWidth="1"/>
    <col min="10738" max="10738" width="9.5546875" style="3" bestFit="1" customWidth="1"/>
    <col min="10739" max="10739" width="12.6640625" style="3" bestFit="1" customWidth="1"/>
    <col min="10740" max="10740" width="11.6640625" style="3" bestFit="1" customWidth="1"/>
    <col min="10741" max="10741" width="12.6640625" style="3" bestFit="1" customWidth="1"/>
    <col min="10742" max="10975" width="9.109375" style="3"/>
    <col min="10976" max="10976" width="6.6640625" style="3" customWidth="1"/>
    <col min="10977" max="10977" width="7.6640625" style="3" customWidth="1"/>
    <col min="10978" max="10978" width="15.6640625" style="3" bestFit="1" customWidth="1"/>
    <col min="10979" max="10979" width="17.44140625" style="3" customWidth="1"/>
    <col min="10980" max="10980" width="12.6640625" style="3" bestFit="1" customWidth="1"/>
    <col min="10981" max="10982" width="11.6640625" style="3" bestFit="1" customWidth="1"/>
    <col min="10983" max="10983" width="10.109375" style="3" bestFit="1" customWidth="1"/>
    <col min="10984" max="10984" width="10.44140625" style="3" bestFit="1" customWidth="1"/>
    <col min="10985" max="10985" width="10.6640625" style="3" bestFit="1" customWidth="1"/>
    <col min="10986" max="10986" width="10.109375" style="3" bestFit="1" customWidth="1"/>
    <col min="10987" max="10988" width="9.5546875" style="3" bestFit="1" customWidth="1"/>
    <col min="10989" max="10989" width="10.109375" style="3" bestFit="1" customWidth="1"/>
    <col min="10990" max="10990" width="10.6640625" style="3" bestFit="1" customWidth="1"/>
    <col min="10991" max="10992" width="10.109375" style="3" bestFit="1" customWidth="1"/>
    <col min="10993" max="10993" width="11.6640625" style="3" bestFit="1" customWidth="1"/>
    <col min="10994" max="10994" width="9.5546875" style="3" bestFit="1" customWidth="1"/>
    <col min="10995" max="10995" width="12.6640625" style="3" bestFit="1" customWidth="1"/>
    <col min="10996" max="10996" width="11.6640625" style="3" bestFit="1" customWidth="1"/>
    <col min="10997" max="10997" width="12.6640625" style="3" bestFit="1" customWidth="1"/>
    <col min="10998" max="11231" width="9.109375" style="3"/>
    <col min="11232" max="11232" width="6.6640625" style="3" customWidth="1"/>
    <col min="11233" max="11233" width="7.6640625" style="3" customWidth="1"/>
    <col min="11234" max="11234" width="15.6640625" style="3" bestFit="1" customWidth="1"/>
    <col min="11235" max="11235" width="17.44140625" style="3" customWidth="1"/>
    <col min="11236" max="11236" width="12.6640625" style="3" bestFit="1" customWidth="1"/>
    <col min="11237" max="11238" width="11.6640625" style="3" bestFit="1" customWidth="1"/>
    <col min="11239" max="11239" width="10.109375" style="3" bestFit="1" customWidth="1"/>
    <col min="11240" max="11240" width="10.44140625" style="3" bestFit="1" customWidth="1"/>
    <col min="11241" max="11241" width="10.6640625" style="3" bestFit="1" customWidth="1"/>
    <col min="11242" max="11242" width="10.109375" style="3" bestFit="1" customWidth="1"/>
    <col min="11243" max="11244" width="9.5546875" style="3" bestFit="1" customWidth="1"/>
    <col min="11245" max="11245" width="10.109375" style="3" bestFit="1" customWidth="1"/>
    <col min="11246" max="11246" width="10.6640625" style="3" bestFit="1" customWidth="1"/>
    <col min="11247" max="11248" width="10.109375" style="3" bestFit="1" customWidth="1"/>
    <col min="11249" max="11249" width="11.6640625" style="3" bestFit="1" customWidth="1"/>
    <col min="11250" max="11250" width="9.5546875" style="3" bestFit="1" customWidth="1"/>
    <col min="11251" max="11251" width="12.6640625" style="3" bestFit="1" customWidth="1"/>
    <col min="11252" max="11252" width="11.6640625" style="3" bestFit="1" customWidth="1"/>
    <col min="11253" max="11253" width="12.6640625" style="3" bestFit="1" customWidth="1"/>
    <col min="11254" max="11487" width="9.109375" style="3"/>
    <col min="11488" max="11488" width="6.6640625" style="3" customWidth="1"/>
    <col min="11489" max="11489" width="7.6640625" style="3" customWidth="1"/>
    <col min="11490" max="11490" width="15.6640625" style="3" bestFit="1" customWidth="1"/>
    <col min="11491" max="11491" width="17.44140625" style="3" customWidth="1"/>
    <col min="11492" max="11492" width="12.6640625" style="3" bestFit="1" customWidth="1"/>
    <col min="11493" max="11494" width="11.6640625" style="3" bestFit="1" customWidth="1"/>
    <col min="11495" max="11495" width="10.109375" style="3" bestFit="1" customWidth="1"/>
    <col min="11496" max="11496" width="10.44140625" style="3" bestFit="1" customWidth="1"/>
    <col min="11497" max="11497" width="10.6640625" style="3" bestFit="1" customWidth="1"/>
    <col min="11498" max="11498" width="10.109375" style="3" bestFit="1" customWidth="1"/>
    <col min="11499" max="11500" width="9.5546875" style="3" bestFit="1" customWidth="1"/>
    <col min="11501" max="11501" width="10.109375" style="3" bestFit="1" customWidth="1"/>
    <col min="11502" max="11502" width="10.6640625" style="3" bestFit="1" customWidth="1"/>
    <col min="11503" max="11504" width="10.109375" style="3" bestFit="1" customWidth="1"/>
    <col min="11505" max="11505" width="11.6640625" style="3" bestFit="1" customWidth="1"/>
    <col min="11506" max="11506" width="9.5546875" style="3" bestFit="1" customWidth="1"/>
    <col min="11507" max="11507" width="12.6640625" style="3" bestFit="1" customWidth="1"/>
    <col min="11508" max="11508" width="11.6640625" style="3" bestFit="1" customWidth="1"/>
    <col min="11509" max="11509" width="12.6640625" style="3" bestFit="1" customWidth="1"/>
    <col min="11510" max="11743" width="9.109375" style="3"/>
    <col min="11744" max="11744" width="6.6640625" style="3" customWidth="1"/>
    <col min="11745" max="11745" width="7.6640625" style="3" customWidth="1"/>
    <col min="11746" max="11746" width="15.6640625" style="3" bestFit="1" customWidth="1"/>
    <col min="11747" max="11747" width="17.44140625" style="3" customWidth="1"/>
    <col min="11748" max="11748" width="12.6640625" style="3" bestFit="1" customWidth="1"/>
    <col min="11749" max="11750" width="11.6640625" style="3" bestFit="1" customWidth="1"/>
    <col min="11751" max="11751" width="10.109375" style="3" bestFit="1" customWidth="1"/>
    <col min="11752" max="11752" width="10.44140625" style="3" bestFit="1" customWidth="1"/>
    <col min="11753" max="11753" width="10.6640625" style="3" bestFit="1" customWidth="1"/>
    <col min="11754" max="11754" width="10.109375" style="3" bestFit="1" customWidth="1"/>
    <col min="11755" max="11756" width="9.5546875" style="3" bestFit="1" customWidth="1"/>
    <col min="11757" max="11757" width="10.109375" style="3" bestFit="1" customWidth="1"/>
    <col min="11758" max="11758" width="10.6640625" style="3" bestFit="1" customWidth="1"/>
    <col min="11759" max="11760" width="10.109375" style="3" bestFit="1" customWidth="1"/>
    <col min="11761" max="11761" width="11.6640625" style="3" bestFit="1" customWidth="1"/>
    <col min="11762" max="11762" width="9.5546875" style="3" bestFit="1" customWidth="1"/>
    <col min="11763" max="11763" width="12.6640625" style="3" bestFit="1" customWidth="1"/>
    <col min="11764" max="11764" width="11.6640625" style="3" bestFit="1" customWidth="1"/>
    <col min="11765" max="11765" width="12.6640625" style="3" bestFit="1" customWidth="1"/>
    <col min="11766" max="11999" width="9.109375" style="3"/>
    <col min="12000" max="12000" width="6.6640625" style="3" customWidth="1"/>
    <col min="12001" max="12001" width="7.6640625" style="3" customWidth="1"/>
    <col min="12002" max="12002" width="15.6640625" style="3" bestFit="1" customWidth="1"/>
    <col min="12003" max="12003" width="17.44140625" style="3" customWidth="1"/>
    <col min="12004" max="12004" width="12.6640625" style="3" bestFit="1" customWidth="1"/>
    <col min="12005" max="12006" width="11.6640625" style="3" bestFit="1" customWidth="1"/>
    <col min="12007" max="12007" width="10.109375" style="3" bestFit="1" customWidth="1"/>
    <col min="12008" max="12008" width="10.44140625" style="3" bestFit="1" customWidth="1"/>
    <col min="12009" max="12009" width="10.6640625" style="3" bestFit="1" customWidth="1"/>
    <col min="12010" max="12010" width="10.109375" style="3" bestFit="1" customWidth="1"/>
    <col min="12011" max="12012" width="9.5546875" style="3" bestFit="1" customWidth="1"/>
    <col min="12013" max="12013" width="10.109375" style="3" bestFit="1" customWidth="1"/>
    <col min="12014" max="12014" width="10.6640625" style="3" bestFit="1" customWidth="1"/>
    <col min="12015" max="12016" width="10.109375" style="3" bestFit="1" customWidth="1"/>
    <col min="12017" max="12017" width="11.6640625" style="3" bestFit="1" customWidth="1"/>
    <col min="12018" max="12018" width="9.5546875" style="3" bestFit="1" customWidth="1"/>
    <col min="12019" max="12019" width="12.6640625" style="3" bestFit="1" customWidth="1"/>
    <col min="12020" max="12020" width="11.6640625" style="3" bestFit="1" customWidth="1"/>
    <col min="12021" max="12021" width="12.6640625" style="3" bestFit="1" customWidth="1"/>
    <col min="12022" max="12255" width="9.109375" style="3"/>
    <col min="12256" max="12256" width="6.6640625" style="3" customWidth="1"/>
    <col min="12257" max="12257" width="7.6640625" style="3" customWidth="1"/>
    <col min="12258" max="12258" width="15.6640625" style="3" bestFit="1" customWidth="1"/>
    <col min="12259" max="12259" width="17.44140625" style="3" customWidth="1"/>
    <col min="12260" max="12260" width="12.6640625" style="3" bestFit="1" customWidth="1"/>
    <col min="12261" max="12262" width="11.6640625" style="3" bestFit="1" customWidth="1"/>
    <col min="12263" max="12263" width="10.109375" style="3" bestFit="1" customWidth="1"/>
    <col min="12264" max="12264" width="10.44140625" style="3" bestFit="1" customWidth="1"/>
    <col min="12265" max="12265" width="10.6640625" style="3" bestFit="1" customWidth="1"/>
    <col min="12266" max="12266" width="10.109375" style="3" bestFit="1" customWidth="1"/>
    <col min="12267" max="12268" width="9.5546875" style="3" bestFit="1" customWidth="1"/>
    <col min="12269" max="12269" width="10.109375" style="3" bestFit="1" customWidth="1"/>
    <col min="12270" max="12270" width="10.6640625" style="3" bestFit="1" customWidth="1"/>
    <col min="12271" max="12272" width="10.109375" style="3" bestFit="1" customWidth="1"/>
    <col min="12273" max="12273" width="11.6640625" style="3" bestFit="1" customWidth="1"/>
    <col min="12274" max="12274" width="9.5546875" style="3" bestFit="1" customWidth="1"/>
    <col min="12275" max="12275" width="12.6640625" style="3" bestFit="1" customWidth="1"/>
    <col min="12276" max="12276" width="11.6640625" style="3" bestFit="1" customWidth="1"/>
    <col min="12277" max="12277" width="12.6640625" style="3" bestFit="1" customWidth="1"/>
    <col min="12278" max="12511" width="9.109375" style="3"/>
    <col min="12512" max="12512" width="6.6640625" style="3" customWidth="1"/>
    <col min="12513" max="12513" width="7.6640625" style="3" customWidth="1"/>
    <col min="12514" max="12514" width="15.6640625" style="3" bestFit="1" customWidth="1"/>
    <col min="12515" max="12515" width="17.44140625" style="3" customWidth="1"/>
    <col min="12516" max="12516" width="12.6640625" style="3" bestFit="1" customWidth="1"/>
    <col min="12517" max="12518" width="11.6640625" style="3" bestFit="1" customWidth="1"/>
    <col min="12519" max="12519" width="10.109375" style="3" bestFit="1" customWidth="1"/>
    <col min="12520" max="12520" width="10.44140625" style="3" bestFit="1" customWidth="1"/>
    <col min="12521" max="12521" width="10.6640625" style="3" bestFit="1" customWidth="1"/>
    <col min="12522" max="12522" width="10.109375" style="3" bestFit="1" customWidth="1"/>
    <col min="12523" max="12524" width="9.5546875" style="3" bestFit="1" customWidth="1"/>
    <col min="12525" max="12525" width="10.109375" style="3" bestFit="1" customWidth="1"/>
    <col min="12526" max="12526" width="10.6640625" style="3" bestFit="1" customWidth="1"/>
    <col min="12527" max="12528" width="10.109375" style="3" bestFit="1" customWidth="1"/>
    <col min="12529" max="12529" width="11.6640625" style="3" bestFit="1" customWidth="1"/>
    <col min="12530" max="12530" width="9.5546875" style="3" bestFit="1" customWidth="1"/>
    <col min="12531" max="12531" width="12.6640625" style="3" bestFit="1" customWidth="1"/>
    <col min="12532" max="12532" width="11.6640625" style="3" bestFit="1" customWidth="1"/>
    <col min="12533" max="12533" width="12.6640625" style="3" bestFit="1" customWidth="1"/>
    <col min="12534" max="12767" width="9.109375" style="3"/>
    <col min="12768" max="12768" width="6.6640625" style="3" customWidth="1"/>
    <col min="12769" max="12769" width="7.6640625" style="3" customWidth="1"/>
    <col min="12770" max="12770" width="15.6640625" style="3" bestFit="1" customWidth="1"/>
    <col min="12771" max="12771" width="17.44140625" style="3" customWidth="1"/>
    <col min="12772" max="12772" width="12.6640625" style="3" bestFit="1" customWidth="1"/>
    <col min="12773" max="12774" width="11.6640625" style="3" bestFit="1" customWidth="1"/>
    <col min="12775" max="12775" width="10.109375" style="3" bestFit="1" customWidth="1"/>
    <col min="12776" max="12776" width="10.44140625" style="3" bestFit="1" customWidth="1"/>
    <col min="12777" max="12777" width="10.6640625" style="3" bestFit="1" customWidth="1"/>
    <col min="12778" max="12778" width="10.109375" style="3" bestFit="1" customWidth="1"/>
    <col min="12779" max="12780" width="9.5546875" style="3" bestFit="1" customWidth="1"/>
    <col min="12781" max="12781" width="10.109375" style="3" bestFit="1" customWidth="1"/>
    <col min="12782" max="12782" width="10.6640625" style="3" bestFit="1" customWidth="1"/>
    <col min="12783" max="12784" width="10.109375" style="3" bestFit="1" customWidth="1"/>
    <col min="12785" max="12785" width="11.6640625" style="3" bestFit="1" customWidth="1"/>
    <col min="12786" max="12786" width="9.5546875" style="3" bestFit="1" customWidth="1"/>
    <col min="12787" max="12787" width="12.6640625" style="3" bestFit="1" customWidth="1"/>
    <col min="12788" max="12788" width="11.6640625" style="3" bestFit="1" customWidth="1"/>
    <col min="12789" max="12789" width="12.6640625" style="3" bestFit="1" customWidth="1"/>
    <col min="12790" max="13023" width="9.109375" style="3"/>
    <col min="13024" max="13024" width="6.6640625" style="3" customWidth="1"/>
    <col min="13025" max="13025" width="7.6640625" style="3" customWidth="1"/>
    <col min="13026" max="13026" width="15.6640625" style="3" bestFit="1" customWidth="1"/>
    <col min="13027" max="13027" width="17.44140625" style="3" customWidth="1"/>
    <col min="13028" max="13028" width="12.6640625" style="3" bestFit="1" customWidth="1"/>
    <col min="13029" max="13030" width="11.6640625" style="3" bestFit="1" customWidth="1"/>
    <col min="13031" max="13031" width="10.109375" style="3" bestFit="1" customWidth="1"/>
    <col min="13032" max="13032" width="10.44140625" style="3" bestFit="1" customWidth="1"/>
    <col min="13033" max="13033" width="10.6640625" style="3" bestFit="1" customWidth="1"/>
    <col min="13034" max="13034" width="10.109375" style="3" bestFit="1" customWidth="1"/>
    <col min="13035" max="13036" width="9.5546875" style="3" bestFit="1" customWidth="1"/>
    <col min="13037" max="13037" width="10.109375" style="3" bestFit="1" customWidth="1"/>
    <col min="13038" max="13038" width="10.6640625" style="3" bestFit="1" customWidth="1"/>
    <col min="13039" max="13040" width="10.109375" style="3" bestFit="1" customWidth="1"/>
    <col min="13041" max="13041" width="11.6640625" style="3" bestFit="1" customWidth="1"/>
    <col min="13042" max="13042" width="9.5546875" style="3" bestFit="1" customWidth="1"/>
    <col min="13043" max="13043" width="12.6640625" style="3" bestFit="1" customWidth="1"/>
    <col min="13044" max="13044" width="11.6640625" style="3" bestFit="1" customWidth="1"/>
    <col min="13045" max="13045" width="12.6640625" style="3" bestFit="1" customWidth="1"/>
    <col min="13046" max="13279" width="9.109375" style="3"/>
    <col min="13280" max="13280" width="6.6640625" style="3" customWidth="1"/>
    <col min="13281" max="13281" width="7.6640625" style="3" customWidth="1"/>
    <col min="13282" max="13282" width="15.6640625" style="3" bestFit="1" customWidth="1"/>
    <col min="13283" max="13283" width="17.44140625" style="3" customWidth="1"/>
    <col min="13284" max="13284" width="12.6640625" style="3" bestFit="1" customWidth="1"/>
    <col min="13285" max="13286" width="11.6640625" style="3" bestFit="1" customWidth="1"/>
    <col min="13287" max="13287" width="10.109375" style="3" bestFit="1" customWidth="1"/>
    <col min="13288" max="13288" width="10.44140625" style="3" bestFit="1" customWidth="1"/>
    <col min="13289" max="13289" width="10.6640625" style="3" bestFit="1" customWidth="1"/>
    <col min="13290" max="13290" width="10.109375" style="3" bestFit="1" customWidth="1"/>
    <col min="13291" max="13292" width="9.5546875" style="3" bestFit="1" customWidth="1"/>
    <col min="13293" max="13293" width="10.109375" style="3" bestFit="1" customWidth="1"/>
    <col min="13294" max="13294" width="10.6640625" style="3" bestFit="1" customWidth="1"/>
    <col min="13295" max="13296" width="10.109375" style="3" bestFit="1" customWidth="1"/>
    <col min="13297" max="13297" width="11.6640625" style="3" bestFit="1" customWidth="1"/>
    <col min="13298" max="13298" width="9.5546875" style="3" bestFit="1" customWidth="1"/>
    <col min="13299" max="13299" width="12.6640625" style="3" bestFit="1" customWidth="1"/>
    <col min="13300" max="13300" width="11.6640625" style="3" bestFit="1" customWidth="1"/>
    <col min="13301" max="13301" width="12.6640625" style="3" bestFit="1" customWidth="1"/>
    <col min="13302" max="13535" width="9.109375" style="3"/>
    <col min="13536" max="13536" width="6.6640625" style="3" customWidth="1"/>
    <col min="13537" max="13537" width="7.6640625" style="3" customWidth="1"/>
    <col min="13538" max="13538" width="15.6640625" style="3" bestFit="1" customWidth="1"/>
    <col min="13539" max="13539" width="17.44140625" style="3" customWidth="1"/>
    <col min="13540" max="13540" width="12.6640625" style="3" bestFit="1" customWidth="1"/>
    <col min="13541" max="13542" width="11.6640625" style="3" bestFit="1" customWidth="1"/>
    <col min="13543" max="13543" width="10.109375" style="3" bestFit="1" customWidth="1"/>
    <col min="13544" max="13544" width="10.44140625" style="3" bestFit="1" customWidth="1"/>
    <col min="13545" max="13545" width="10.6640625" style="3" bestFit="1" customWidth="1"/>
    <col min="13546" max="13546" width="10.109375" style="3" bestFit="1" customWidth="1"/>
    <col min="13547" max="13548" width="9.5546875" style="3" bestFit="1" customWidth="1"/>
    <col min="13549" max="13549" width="10.109375" style="3" bestFit="1" customWidth="1"/>
    <col min="13550" max="13550" width="10.6640625" style="3" bestFit="1" customWidth="1"/>
    <col min="13551" max="13552" width="10.109375" style="3" bestFit="1" customWidth="1"/>
    <col min="13553" max="13553" width="11.6640625" style="3" bestFit="1" customWidth="1"/>
    <col min="13554" max="13554" width="9.5546875" style="3" bestFit="1" customWidth="1"/>
    <col min="13555" max="13555" width="12.6640625" style="3" bestFit="1" customWidth="1"/>
    <col min="13556" max="13556" width="11.6640625" style="3" bestFit="1" customWidth="1"/>
    <col min="13557" max="13557" width="12.6640625" style="3" bestFit="1" customWidth="1"/>
    <col min="13558" max="13791" width="9.109375" style="3"/>
    <col min="13792" max="13792" width="6.6640625" style="3" customWidth="1"/>
    <col min="13793" max="13793" width="7.6640625" style="3" customWidth="1"/>
    <col min="13794" max="13794" width="15.6640625" style="3" bestFit="1" customWidth="1"/>
    <col min="13795" max="13795" width="17.44140625" style="3" customWidth="1"/>
    <col min="13796" max="13796" width="12.6640625" style="3" bestFit="1" customWidth="1"/>
    <col min="13797" max="13798" width="11.6640625" style="3" bestFit="1" customWidth="1"/>
    <col min="13799" max="13799" width="10.109375" style="3" bestFit="1" customWidth="1"/>
    <col min="13800" max="13800" width="10.44140625" style="3" bestFit="1" customWidth="1"/>
    <col min="13801" max="13801" width="10.6640625" style="3" bestFit="1" customWidth="1"/>
    <col min="13802" max="13802" width="10.109375" style="3" bestFit="1" customWidth="1"/>
    <col min="13803" max="13804" width="9.5546875" style="3" bestFit="1" customWidth="1"/>
    <col min="13805" max="13805" width="10.109375" style="3" bestFit="1" customWidth="1"/>
    <col min="13806" max="13806" width="10.6640625" style="3" bestFit="1" customWidth="1"/>
    <col min="13807" max="13808" width="10.109375" style="3" bestFit="1" customWidth="1"/>
    <col min="13809" max="13809" width="11.6640625" style="3" bestFit="1" customWidth="1"/>
    <col min="13810" max="13810" width="9.5546875" style="3" bestFit="1" customWidth="1"/>
    <col min="13811" max="13811" width="12.6640625" style="3" bestFit="1" customWidth="1"/>
    <col min="13812" max="13812" width="11.6640625" style="3" bestFit="1" customWidth="1"/>
    <col min="13813" max="13813" width="12.6640625" style="3" bestFit="1" customWidth="1"/>
    <col min="13814" max="14047" width="9.109375" style="3"/>
    <col min="14048" max="14048" width="6.6640625" style="3" customWidth="1"/>
    <col min="14049" max="14049" width="7.6640625" style="3" customWidth="1"/>
    <col min="14050" max="14050" width="15.6640625" style="3" bestFit="1" customWidth="1"/>
    <col min="14051" max="14051" width="17.44140625" style="3" customWidth="1"/>
    <col min="14052" max="14052" width="12.6640625" style="3" bestFit="1" customWidth="1"/>
    <col min="14053" max="14054" width="11.6640625" style="3" bestFit="1" customWidth="1"/>
    <col min="14055" max="14055" width="10.109375" style="3" bestFit="1" customWidth="1"/>
    <col min="14056" max="14056" width="10.44140625" style="3" bestFit="1" customWidth="1"/>
    <col min="14057" max="14057" width="10.6640625" style="3" bestFit="1" customWidth="1"/>
    <col min="14058" max="14058" width="10.109375" style="3" bestFit="1" customWidth="1"/>
    <col min="14059" max="14060" width="9.5546875" style="3" bestFit="1" customWidth="1"/>
    <col min="14061" max="14061" width="10.109375" style="3" bestFit="1" customWidth="1"/>
    <col min="14062" max="14062" width="10.6640625" style="3" bestFit="1" customWidth="1"/>
    <col min="14063" max="14064" width="10.109375" style="3" bestFit="1" customWidth="1"/>
    <col min="14065" max="14065" width="11.6640625" style="3" bestFit="1" customWidth="1"/>
    <col min="14066" max="14066" width="9.5546875" style="3" bestFit="1" customWidth="1"/>
    <col min="14067" max="14067" width="12.6640625" style="3" bestFit="1" customWidth="1"/>
    <col min="14068" max="14068" width="11.6640625" style="3" bestFit="1" customWidth="1"/>
    <col min="14069" max="14069" width="12.6640625" style="3" bestFit="1" customWidth="1"/>
    <col min="14070" max="14303" width="9.109375" style="3"/>
    <col min="14304" max="14304" width="6.6640625" style="3" customWidth="1"/>
    <col min="14305" max="14305" width="7.6640625" style="3" customWidth="1"/>
    <col min="14306" max="14306" width="15.6640625" style="3" bestFit="1" customWidth="1"/>
    <col min="14307" max="14307" width="17.44140625" style="3" customWidth="1"/>
    <col min="14308" max="14308" width="12.6640625" style="3" bestFit="1" customWidth="1"/>
    <col min="14309" max="14310" width="11.6640625" style="3" bestFit="1" customWidth="1"/>
    <col min="14311" max="14311" width="10.109375" style="3" bestFit="1" customWidth="1"/>
    <col min="14312" max="14312" width="10.44140625" style="3" bestFit="1" customWidth="1"/>
    <col min="14313" max="14313" width="10.6640625" style="3" bestFit="1" customWidth="1"/>
    <col min="14314" max="14314" width="10.109375" style="3" bestFit="1" customWidth="1"/>
    <col min="14315" max="14316" width="9.5546875" style="3" bestFit="1" customWidth="1"/>
    <col min="14317" max="14317" width="10.109375" style="3" bestFit="1" customWidth="1"/>
    <col min="14318" max="14318" width="10.6640625" style="3" bestFit="1" customWidth="1"/>
    <col min="14319" max="14320" width="10.109375" style="3" bestFit="1" customWidth="1"/>
    <col min="14321" max="14321" width="11.6640625" style="3" bestFit="1" customWidth="1"/>
    <col min="14322" max="14322" width="9.5546875" style="3" bestFit="1" customWidth="1"/>
    <col min="14323" max="14323" width="12.6640625" style="3" bestFit="1" customWidth="1"/>
    <col min="14324" max="14324" width="11.6640625" style="3" bestFit="1" customWidth="1"/>
    <col min="14325" max="14325" width="12.6640625" style="3" bestFit="1" customWidth="1"/>
    <col min="14326" max="14559" width="9.109375" style="3"/>
    <col min="14560" max="14560" width="6.6640625" style="3" customWidth="1"/>
    <col min="14561" max="14561" width="7.6640625" style="3" customWidth="1"/>
    <col min="14562" max="14562" width="15.6640625" style="3" bestFit="1" customWidth="1"/>
    <col min="14563" max="14563" width="17.44140625" style="3" customWidth="1"/>
    <col min="14564" max="14564" width="12.6640625" style="3" bestFit="1" customWidth="1"/>
    <col min="14565" max="14566" width="11.6640625" style="3" bestFit="1" customWidth="1"/>
    <col min="14567" max="14567" width="10.109375" style="3" bestFit="1" customWidth="1"/>
    <col min="14568" max="14568" width="10.44140625" style="3" bestFit="1" customWidth="1"/>
    <col min="14569" max="14569" width="10.6640625" style="3" bestFit="1" customWidth="1"/>
    <col min="14570" max="14570" width="10.109375" style="3" bestFit="1" customWidth="1"/>
    <col min="14571" max="14572" width="9.5546875" style="3" bestFit="1" customWidth="1"/>
    <col min="14573" max="14573" width="10.109375" style="3" bestFit="1" customWidth="1"/>
    <col min="14574" max="14574" width="10.6640625" style="3" bestFit="1" customWidth="1"/>
    <col min="14575" max="14576" width="10.109375" style="3" bestFit="1" customWidth="1"/>
    <col min="14577" max="14577" width="11.6640625" style="3" bestFit="1" customWidth="1"/>
    <col min="14578" max="14578" width="9.5546875" style="3" bestFit="1" customWidth="1"/>
    <col min="14579" max="14579" width="12.6640625" style="3" bestFit="1" customWidth="1"/>
    <col min="14580" max="14580" width="11.6640625" style="3" bestFit="1" customWidth="1"/>
    <col min="14581" max="14581" width="12.6640625" style="3" bestFit="1" customWidth="1"/>
    <col min="14582" max="14815" width="9.109375" style="3"/>
    <col min="14816" max="14816" width="6.6640625" style="3" customWidth="1"/>
    <col min="14817" max="14817" width="7.6640625" style="3" customWidth="1"/>
    <col min="14818" max="14818" width="15.6640625" style="3" bestFit="1" customWidth="1"/>
    <col min="14819" max="14819" width="17.44140625" style="3" customWidth="1"/>
    <col min="14820" max="14820" width="12.6640625" style="3" bestFit="1" customWidth="1"/>
    <col min="14821" max="14822" width="11.6640625" style="3" bestFit="1" customWidth="1"/>
    <col min="14823" max="14823" width="10.109375" style="3" bestFit="1" customWidth="1"/>
    <col min="14824" max="14824" width="10.44140625" style="3" bestFit="1" customWidth="1"/>
    <col min="14825" max="14825" width="10.6640625" style="3" bestFit="1" customWidth="1"/>
    <col min="14826" max="14826" width="10.109375" style="3" bestFit="1" customWidth="1"/>
    <col min="14827" max="14828" width="9.5546875" style="3" bestFit="1" customWidth="1"/>
    <col min="14829" max="14829" width="10.109375" style="3" bestFit="1" customWidth="1"/>
    <col min="14830" max="14830" width="10.6640625" style="3" bestFit="1" customWidth="1"/>
    <col min="14831" max="14832" width="10.109375" style="3" bestFit="1" customWidth="1"/>
    <col min="14833" max="14833" width="11.6640625" style="3" bestFit="1" customWidth="1"/>
    <col min="14834" max="14834" width="9.5546875" style="3" bestFit="1" customWidth="1"/>
    <col min="14835" max="14835" width="12.6640625" style="3" bestFit="1" customWidth="1"/>
    <col min="14836" max="14836" width="11.6640625" style="3" bestFit="1" customWidth="1"/>
    <col min="14837" max="14837" width="12.6640625" style="3" bestFit="1" customWidth="1"/>
    <col min="14838" max="15071" width="9.109375" style="3"/>
    <col min="15072" max="15072" width="6.6640625" style="3" customWidth="1"/>
    <col min="15073" max="15073" width="7.6640625" style="3" customWidth="1"/>
    <col min="15074" max="15074" width="15.6640625" style="3" bestFit="1" customWidth="1"/>
    <col min="15075" max="15075" width="17.44140625" style="3" customWidth="1"/>
    <col min="15076" max="15076" width="12.6640625" style="3" bestFit="1" customWidth="1"/>
    <col min="15077" max="15078" width="11.6640625" style="3" bestFit="1" customWidth="1"/>
    <col min="15079" max="15079" width="10.109375" style="3" bestFit="1" customWidth="1"/>
    <col min="15080" max="15080" width="10.44140625" style="3" bestFit="1" customWidth="1"/>
    <col min="15081" max="15081" width="10.6640625" style="3" bestFit="1" customWidth="1"/>
    <col min="15082" max="15082" width="10.109375" style="3" bestFit="1" customWidth="1"/>
    <col min="15083" max="15084" width="9.5546875" style="3" bestFit="1" customWidth="1"/>
    <col min="15085" max="15085" width="10.109375" style="3" bestFit="1" customWidth="1"/>
    <col min="15086" max="15086" width="10.6640625" style="3" bestFit="1" customWidth="1"/>
    <col min="15087" max="15088" width="10.109375" style="3" bestFit="1" customWidth="1"/>
    <col min="15089" max="15089" width="11.6640625" style="3" bestFit="1" customWidth="1"/>
    <col min="15090" max="15090" width="9.5546875" style="3" bestFit="1" customWidth="1"/>
    <col min="15091" max="15091" width="12.6640625" style="3" bestFit="1" customWidth="1"/>
    <col min="15092" max="15092" width="11.6640625" style="3" bestFit="1" customWidth="1"/>
    <col min="15093" max="15093" width="12.6640625" style="3" bestFit="1" customWidth="1"/>
    <col min="15094" max="15327" width="9.109375" style="3"/>
    <col min="15328" max="15328" width="6.6640625" style="3" customWidth="1"/>
    <col min="15329" max="15329" width="7.6640625" style="3" customWidth="1"/>
    <col min="15330" max="15330" width="15.6640625" style="3" bestFit="1" customWidth="1"/>
    <col min="15331" max="15331" width="17.44140625" style="3" customWidth="1"/>
    <col min="15332" max="15332" width="12.6640625" style="3" bestFit="1" customWidth="1"/>
    <col min="15333" max="15334" width="11.6640625" style="3" bestFit="1" customWidth="1"/>
    <col min="15335" max="15335" width="10.109375" style="3" bestFit="1" customWidth="1"/>
    <col min="15336" max="15336" width="10.44140625" style="3" bestFit="1" customWidth="1"/>
    <col min="15337" max="15337" width="10.6640625" style="3" bestFit="1" customWidth="1"/>
    <col min="15338" max="15338" width="10.109375" style="3" bestFit="1" customWidth="1"/>
    <col min="15339" max="15340" width="9.5546875" style="3" bestFit="1" customWidth="1"/>
    <col min="15341" max="15341" width="10.109375" style="3" bestFit="1" customWidth="1"/>
    <col min="15342" max="15342" width="10.6640625" style="3" bestFit="1" customWidth="1"/>
    <col min="15343" max="15344" width="10.109375" style="3" bestFit="1" customWidth="1"/>
    <col min="15345" max="15345" width="11.6640625" style="3" bestFit="1" customWidth="1"/>
    <col min="15346" max="15346" width="9.5546875" style="3" bestFit="1" customWidth="1"/>
    <col min="15347" max="15347" width="12.6640625" style="3" bestFit="1" customWidth="1"/>
    <col min="15348" max="15348" width="11.6640625" style="3" bestFit="1" customWidth="1"/>
    <col min="15349" max="15349" width="12.6640625" style="3" bestFit="1" customWidth="1"/>
    <col min="15350" max="15583" width="9.109375" style="3"/>
    <col min="15584" max="15584" width="6.6640625" style="3" customWidth="1"/>
    <col min="15585" max="15585" width="7.6640625" style="3" customWidth="1"/>
    <col min="15586" max="15586" width="15.6640625" style="3" bestFit="1" customWidth="1"/>
    <col min="15587" max="15587" width="17.44140625" style="3" customWidth="1"/>
    <col min="15588" max="15588" width="12.6640625" style="3" bestFit="1" customWidth="1"/>
    <col min="15589" max="15590" width="11.6640625" style="3" bestFit="1" customWidth="1"/>
    <col min="15591" max="15591" width="10.109375" style="3" bestFit="1" customWidth="1"/>
    <col min="15592" max="15592" width="10.44140625" style="3" bestFit="1" customWidth="1"/>
    <col min="15593" max="15593" width="10.6640625" style="3" bestFit="1" customWidth="1"/>
    <col min="15594" max="15594" width="10.109375" style="3" bestFit="1" customWidth="1"/>
    <col min="15595" max="15596" width="9.5546875" style="3" bestFit="1" customWidth="1"/>
    <col min="15597" max="15597" width="10.109375" style="3" bestFit="1" customWidth="1"/>
    <col min="15598" max="15598" width="10.6640625" style="3" bestFit="1" customWidth="1"/>
    <col min="15599" max="15600" width="10.109375" style="3" bestFit="1" customWidth="1"/>
    <col min="15601" max="15601" width="11.6640625" style="3" bestFit="1" customWidth="1"/>
    <col min="15602" max="15602" width="9.5546875" style="3" bestFit="1" customWidth="1"/>
    <col min="15603" max="15603" width="12.6640625" style="3" bestFit="1" customWidth="1"/>
    <col min="15604" max="15604" width="11.6640625" style="3" bestFit="1" customWidth="1"/>
    <col min="15605" max="15605" width="12.6640625" style="3" bestFit="1" customWidth="1"/>
    <col min="15606" max="15839" width="9.109375" style="3"/>
    <col min="15840" max="15840" width="6.6640625" style="3" customWidth="1"/>
    <col min="15841" max="15841" width="7.6640625" style="3" customWidth="1"/>
    <col min="15842" max="15842" width="15.6640625" style="3" bestFit="1" customWidth="1"/>
    <col min="15843" max="15843" width="17.44140625" style="3" customWidth="1"/>
    <col min="15844" max="15844" width="12.6640625" style="3" bestFit="1" customWidth="1"/>
    <col min="15845" max="15846" width="11.6640625" style="3" bestFit="1" customWidth="1"/>
    <col min="15847" max="15847" width="10.109375" style="3" bestFit="1" customWidth="1"/>
    <col min="15848" max="15848" width="10.44140625" style="3" bestFit="1" customWidth="1"/>
    <col min="15849" max="15849" width="10.6640625" style="3" bestFit="1" customWidth="1"/>
    <col min="15850" max="15850" width="10.109375" style="3" bestFit="1" customWidth="1"/>
    <col min="15851" max="15852" width="9.5546875" style="3" bestFit="1" customWidth="1"/>
    <col min="15853" max="15853" width="10.109375" style="3" bestFit="1" customWidth="1"/>
    <col min="15854" max="15854" width="10.6640625" style="3" bestFit="1" customWidth="1"/>
    <col min="15855" max="15856" width="10.109375" style="3" bestFit="1" customWidth="1"/>
    <col min="15857" max="15857" width="11.6640625" style="3" bestFit="1" customWidth="1"/>
    <col min="15858" max="15858" width="9.5546875" style="3" bestFit="1" customWidth="1"/>
    <col min="15859" max="15859" width="12.6640625" style="3" bestFit="1" customWidth="1"/>
    <col min="15860" max="15860" width="11.6640625" style="3" bestFit="1" customWidth="1"/>
    <col min="15861" max="15861" width="12.6640625" style="3" bestFit="1" customWidth="1"/>
    <col min="15862" max="16095" width="9.109375" style="3"/>
    <col min="16096" max="16096" width="6.6640625" style="3" customWidth="1"/>
    <col min="16097" max="16097" width="7.6640625" style="3" customWidth="1"/>
    <col min="16098" max="16098" width="15.6640625" style="3" bestFit="1" customWidth="1"/>
    <col min="16099" max="16099" width="17.44140625" style="3" customWidth="1"/>
    <col min="16100" max="16100" width="12.6640625" style="3" bestFit="1" customWidth="1"/>
    <col min="16101" max="16102" width="11.6640625" style="3" bestFit="1" customWidth="1"/>
    <col min="16103" max="16103" width="10.109375" style="3" bestFit="1" customWidth="1"/>
    <col min="16104" max="16104" width="10.44140625" style="3" bestFit="1" customWidth="1"/>
    <col min="16105" max="16105" width="10.6640625" style="3" bestFit="1" customWidth="1"/>
    <col min="16106" max="16106" width="10.109375" style="3" bestFit="1" customWidth="1"/>
    <col min="16107" max="16108" width="9.5546875" style="3" bestFit="1" customWidth="1"/>
    <col min="16109" max="16109" width="10.109375" style="3" bestFit="1" customWidth="1"/>
    <col min="16110" max="16110" width="10.6640625" style="3" bestFit="1" customWidth="1"/>
    <col min="16111" max="16112" width="10.109375" style="3" bestFit="1" customWidth="1"/>
    <col min="16113" max="16113" width="11.6640625" style="3" bestFit="1" customWidth="1"/>
    <col min="16114" max="16114" width="9.5546875" style="3" bestFit="1" customWidth="1"/>
    <col min="16115" max="16115" width="12.6640625" style="3" bestFit="1" customWidth="1"/>
    <col min="16116" max="16116" width="11.6640625" style="3" bestFit="1" customWidth="1"/>
    <col min="16117" max="16117" width="12.6640625" style="3" bestFit="1" customWidth="1"/>
    <col min="16118" max="16384" width="9.109375" style="3"/>
  </cols>
  <sheetData>
    <row r="1" spans="1:33" ht="17.399999999999999" x14ac:dyDescent="0.3">
      <c r="B1" s="2" t="s">
        <v>0</v>
      </c>
      <c r="Y1" s="504"/>
      <c r="Z1" s="505"/>
      <c r="AA1" s="505"/>
      <c r="AB1" s="506"/>
      <c r="AC1" s="505"/>
      <c r="AD1" s="503"/>
      <c r="AE1" s="503"/>
      <c r="AF1" s="503"/>
      <c r="AG1" s="3"/>
    </row>
    <row r="2" spans="1:33" ht="13.2" x14ac:dyDescent="0.25">
      <c r="B2" s="542" t="s">
        <v>286</v>
      </c>
      <c r="C2" s="543"/>
      <c r="D2" s="543"/>
      <c r="Y2" s="504"/>
      <c r="Z2" s="505"/>
      <c r="AA2" s="505"/>
      <c r="AB2" s="506"/>
      <c r="AC2" s="505"/>
      <c r="AD2" s="503"/>
      <c r="AE2" s="503"/>
      <c r="AF2" s="503"/>
      <c r="AG2" s="3"/>
    </row>
    <row r="3" spans="1:33" ht="13.2" x14ac:dyDescent="0.25">
      <c r="A3" s="67" t="str">
        <f>оглавление!$D$2</f>
        <v>Управление жилой недвижимостью, ЖКХ</v>
      </c>
      <c r="B3" s="4"/>
      <c r="Y3" s="504"/>
      <c r="Z3" s="505"/>
      <c r="AA3" s="505"/>
      <c r="AB3" s="506"/>
      <c r="AC3" s="505"/>
      <c r="AD3" s="503"/>
      <c r="AE3" s="503"/>
      <c r="AF3" s="503"/>
      <c r="AG3" s="3"/>
    </row>
    <row r="4" spans="1:33" ht="13.2" x14ac:dyDescent="0.25">
      <c r="A4" s="1" t="str">
        <f>оглавление!$F$29</f>
        <v>выгрузки данных о начислениях и оплатах</v>
      </c>
      <c r="B4" s="4"/>
      <c r="Y4" s="504"/>
      <c r="Z4" s="505"/>
      <c r="AA4" s="505"/>
      <c r="AB4" s="506"/>
      <c r="AC4" s="505"/>
      <c r="AD4" s="503"/>
      <c r="AE4" s="503"/>
      <c r="AF4" s="503"/>
      <c r="AG4" s="3"/>
    </row>
    <row r="5" spans="1:33" ht="13.2" x14ac:dyDescent="0.25">
      <c r="A5" s="1" t="s">
        <v>1</v>
      </c>
      <c r="B5" s="5" t="s">
        <v>21</v>
      </c>
      <c r="D5" s="9"/>
      <c r="E5" s="7"/>
      <c r="Y5" s="504"/>
      <c r="Z5" s="505"/>
      <c r="AA5" s="507"/>
      <c r="AB5" s="508"/>
      <c r="AC5" s="507"/>
      <c r="AD5" s="503"/>
      <c r="AE5" s="503"/>
      <c r="AF5" s="503"/>
      <c r="AG5" s="3"/>
    </row>
    <row r="6" spans="1:33" ht="30.6" x14ac:dyDescent="0.25">
      <c r="A6" s="528" t="str">
        <f>мар17!A$6</f>
        <v>улица_дом</v>
      </c>
      <c r="B6" s="528" t="str">
        <f>мар17!B$6</f>
        <v>квартира</v>
      </c>
      <c r="C6" s="523" t="str">
        <f>мар17!C$6</f>
        <v>лицевой счет</v>
      </c>
      <c r="D6" s="524" t="str">
        <f>мар17!D$6</f>
        <v>ФИО</v>
      </c>
      <c r="E6" s="529" t="str">
        <f>мар17!E$6</f>
        <v>Нач. сальдо</v>
      </c>
      <c r="F6" s="530" t="str">
        <f>мар17!F$6</f>
        <v>Содерж. и ремонт общего имущества</v>
      </c>
      <c r="G6" s="530" t="str">
        <f>мар17!G$6</f>
        <v>Содержание гаража</v>
      </c>
      <c r="H6" s="530" t="str">
        <f>мар17!H$6</f>
        <v>Отопление</v>
      </c>
      <c r="I6" s="530" t="str">
        <f>мар17!I$6</f>
        <v>Холодное водоснабжение</v>
      </c>
      <c r="J6" s="530" t="str">
        <f>мар17!J$6</f>
        <v>Горячее водоснабжение</v>
      </c>
      <c r="K6" s="530" t="str">
        <f>мар17!K$6</f>
        <v>Водоотведение (канализ.)</v>
      </c>
      <c r="L6" s="530" t="str">
        <f>мар17!L$6</f>
        <v>Газоснабжение</v>
      </c>
      <c r="M6" s="530" t="str">
        <f>мар17!M$6</f>
        <v>Услуги тв</v>
      </c>
      <c r="N6" s="530" t="str">
        <f>мар17!N$6</f>
        <v>Услуги домофона</v>
      </c>
      <c r="O6" s="530" t="str">
        <f>мар17!O$6</f>
        <v>Электроснабжение</v>
      </c>
      <c r="P6" s="530" t="str">
        <f>мар17!P$6</f>
        <v>Прочее сод и рем ж/п</v>
      </c>
      <c r="Q6" s="530" t="str">
        <f>мар17!Q$6</f>
        <v xml:space="preserve">Охрана </v>
      </c>
      <c r="R6" s="530" t="str">
        <f>мар17!R$6</f>
        <v>ХВС для нужд ГВС</v>
      </c>
      <c r="S6" s="530" t="str">
        <f>мар17!S$6</f>
        <v>Подогрев ГВС</v>
      </c>
      <c r="T6" s="530" t="str">
        <f>мар17!T$6</f>
        <v>Разовые услуги УК</v>
      </c>
      <c r="U6" s="530" t="str">
        <f>мар17!U$6</f>
        <v>Услуги вахтера</v>
      </c>
      <c r="V6" s="529" t="str">
        <f>мар17!V$6</f>
        <v>ИТОГО</v>
      </c>
      <c r="W6" s="529" t="str">
        <f>мар17!W$6</f>
        <v>ОПЛАЧЕНО</v>
      </c>
      <c r="X6" s="529" t="str">
        <f>мар17!X$6</f>
        <v>Конеч. сальдо</v>
      </c>
      <c r="Y6" s="525"/>
      <c r="Z6" s="509" t="str">
        <f>мар17!Z$6</f>
        <v>улица</v>
      </c>
      <c r="AA6" s="510" t="str">
        <f>мар17!AA$6</f>
        <v>п.№_кв</v>
      </c>
      <c r="AB6" s="511" t="str">
        <f>мар17!AB$6</f>
        <v>№_стр</v>
      </c>
      <c r="AC6" s="510" t="str">
        <f>мар17!AC$6</f>
        <v>one</v>
      </c>
      <c r="AD6" s="510" t="str">
        <f>мар17!AD$6</f>
        <v>СиР</v>
      </c>
      <c r="AE6" s="510" t="str">
        <f>мар17!AE$6</f>
        <v>Коммуналка</v>
      </c>
      <c r="AF6" s="510" t="str">
        <f>мар17!AF$6</f>
        <v>Прочие услуги</v>
      </c>
      <c r="AG6" s="512"/>
    </row>
    <row r="7" spans="1:33" ht="13.2" x14ac:dyDescent="0.25">
      <c r="A7" s="4" t="str">
        <f>адреса!$E$7</f>
        <v>ул. Первая д.1</v>
      </c>
      <c r="C7" s="522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513">
        <f>IF(A7&lt;&gt;"",IF(A7=мар17!A7,0,1),IF(AND(B7=мар17!B7,C7=мар17!C7),0,1))</f>
        <v>0</v>
      </c>
      <c r="Z7" s="70" t="str">
        <f>IF(AND(A7&lt;&gt;"",B7=""),A7,Z6)</f>
        <v>ул. Первая д.1</v>
      </c>
      <c r="AA7" s="504">
        <v>0</v>
      </c>
      <c r="AB7" s="502">
        <v>7</v>
      </c>
      <c r="AC7" s="504">
        <f>1</f>
        <v>1</v>
      </c>
      <c r="AD7" s="103">
        <f>F7</f>
        <v>0</v>
      </c>
      <c r="AE7" s="103">
        <f>H7+I7+J7+K7+L7+O7+R7+S7</f>
        <v>0</v>
      </c>
      <c r="AF7" s="103">
        <f>V7-AD7-AE7</f>
        <v>0</v>
      </c>
      <c r="AG7" s="3"/>
    </row>
    <row r="8" spans="1:33" ht="13.2" x14ac:dyDescent="0.25">
      <c r="B8" s="1" t="str">
        <f>адреса!$G$7</f>
        <v>кв.1</v>
      </c>
      <c r="C8" s="522">
        <f>адреса!$I$7</f>
        <v>10000001</v>
      </c>
      <c r="D8" s="6" t="str">
        <f>адреса!$K$7</f>
        <v>ФИО-1-1</v>
      </c>
      <c r="E8" s="6">
        <v>38682.400000000001</v>
      </c>
      <c r="F8" s="6">
        <v>4695.8999999999996</v>
      </c>
      <c r="G8" s="6">
        <v>0</v>
      </c>
      <c r="H8" s="6">
        <v>0</v>
      </c>
      <c r="I8" s="6">
        <v>0</v>
      </c>
      <c r="J8" s="6">
        <v>0</v>
      </c>
      <c r="K8" s="6">
        <v>0</v>
      </c>
      <c r="L8" s="6"/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v>0</v>
      </c>
      <c r="T8" s="6">
        <v>0</v>
      </c>
      <c r="U8" s="6"/>
      <c r="V8" s="6">
        <v>4695.8999999999996</v>
      </c>
      <c r="W8" s="6">
        <v>9391.7999999999993</v>
      </c>
      <c r="X8" s="6">
        <v>33986.5</v>
      </c>
      <c r="Y8" s="513">
        <f>IF(A8&lt;&gt;"",IF(A8=мар17!A8,0,1),IF(AND(B8=мар17!B8,C8=мар17!C8),0,1))</f>
        <v>0</v>
      </c>
      <c r="Z8" s="70" t="str">
        <f>IF(AND(A8&lt;&gt;"",B8=""),A8,Z7)</f>
        <v>ул. Первая д.1</v>
      </c>
      <c r="AA8" s="504">
        <f>IF($B8&lt;&gt;"",MAX(AA$7:AA7)+1,0)</f>
        <v>1</v>
      </c>
      <c r="AB8" s="502">
        <f>AB7+1</f>
        <v>8</v>
      </c>
      <c r="AC8" s="504">
        <f>1</f>
        <v>1</v>
      </c>
      <c r="AD8" s="103">
        <f>F8</f>
        <v>4695.8999999999996</v>
      </c>
      <c r="AE8" s="103">
        <f>H8+I8+J8+K8+L8+O8+R8+S8</f>
        <v>0</v>
      </c>
      <c r="AF8" s="103">
        <f>V8-AD8-AE8</f>
        <v>0</v>
      </c>
      <c r="AG8" s="3"/>
    </row>
    <row r="9" spans="1:33" ht="13.2" x14ac:dyDescent="0.25">
      <c r="B9" s="1" t="str">
        <f>адреса!$G$8</f>
        <v>кв.2</v>
      </c>
      <c r="C9" s="522">
        <f>адреса!$I$8</f>
        <v>10000002</v>
      </c>
      <c r="D9" s="6" t="str">
        <f>адреса!$K$8</f>
        <v>ФИО-1-2</v>
      </c>
      <c r="E9" s="6">
        <v>8799.2000000000007</v>
      </c>
      <c r="F9" s="6">
        <v>1834.8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/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v>0</v>
      </c>
      <c r="T9" s="6">
        <v>0</v>
      </c>
      <c r="U9" s="6"/>
      <c r="V9" s="6">
        <v>1834.8</v>
      </c>
      <c r="W9" s="6">
        <v>5000</v>
      </c>
      <c r="X9" s="6">
        <v>5634</v>
      </c>
      <c r="Y9" s="513">
        <f>IF(A9&lt;&gt;"",IF(A9=мар17!A9,0,1),IF(AND(B9=мар17!B9,C9=мар17!C9),0,1))</f>
        <v>0</v>
      </c>
      <c r="Z9" s="70" t="str">
        <f t="shared" ref="Z9:Z29" si="0">IF(AND(A9&lt;&gt;"",B9=""),A9,Z8)</f>
        <v>ул. Первая д.1</v>
      </c>
      <c r="AA9" s="504">
        <f>IF($B9&lt;&gt;"",MAX(AA$7:AA8)+1,0)</f>
        <v>2</v>
      </c>
      <c r="AB9" s="502">
        <f t="shared" ref="AB9:AB72" si="1">AB8+1</f>
        <v>9</v>
      </c>
      <c r="AC9" s="504">
        <f>1</f>
        <v>1</v>
      </c>
      <c r="AD9" s="103">
        <f t="shared" ref="AD9:AD29" si="2">F9</f>
        <v>1834.8</v>
      </c>
      <c r="AE9" s="103">
        <f t="shared" ref="AE9:AE29" si="3">H9+I9+J9+K9+L9+O9+R9+S9</f>
        <v>0</v>
      </c>
      <c r="AF9" s="103">
        <f t="shared" ref="AF9:AF29" si="4">V9-AD9-AE9</f>
        <v>0</v>
      </c>
      <c r="AG9" s="3"/>
    </row>
    <row r="10" spans="1:33" ht="13.2" x14ac:dyDescent="0.25">
      <c r="B10" s="1" t="str">
        <f>адреса!$G$9</f>
        <v>кв.3</v>
      </c>
      <c r="C10" s="522">
        <f>адреса!$I$9</f>
        <v>10000003</v>
      </c>
      <c r="D10" s="6" t="str">
        <f>адреса!$K$9</f>
        <v>ФИО-1-3</v>
      </c>
      <c r="E10" s="6">
        <v>35103.699999999997</v>
      </c>
      <c r="F10" s="6">
        <v>4303.2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/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v>0</v>
      </c>
      <c r="T10" s="6">
        <v>0</v>
      </c>
      <c r="U10" s="6"/>
      <c r="V10" s="6">
        <v>4303.2</v>
      </c>
      <c r="W10" s="6">
        <v>8606.4</v>
      </c>
      <c r="X10" s="6">
        <v>30800.5</v>
      </c>
      <c r="Y10" s="513">
        <f>IF(A10&lt;&gt;"",IF(A10=мар17!A10,0,1),IF(AND(B10=мар17!B10,C10=мар17!C10),0,1))</f>
        <v>0</v>
      </c>
      <c r="Z10" s="70" t="str">
        <f t="shared" si="0"/>
        <v>ул. Первая д.1</v>
      </c>
      <c r="AA10" s="504">
        <f>IF($B10&lt;&gt;"",MAX(AA$7:AA9)+1,0)</f>
        <v>3</v>
      </c>
      <c r="AB10" s="502">
        <f t="shared" si="1"/>
        <v>10</v>
      </c>
      <c r="AC10" s="504">
        <f>1</f>
        <v>1</v>
      </c>
      <c r="AD10" s="103">
        <f t="shared" si="2"/>
        <v>4303.2</v>
      </c>
      <c r="AE10" s="103">
        <f t="shared" si="3"/>
        <v>0</v>
      </c>
      <c r="AF10" s="103">
        <f t="shared" si="4"/>
        <v>0</v>
      </c>
      <c r="AG10" s="3"/>
    </row>
    <row r="11" spans="1:33" ht="13.2" x14ac:dyDescent="0.25">
      <c r="B11" s="1" t="str">
        <f>адреса!$G$10</f>
        <v>кв.4</v>
      </c>
      <c r="C11" s="522">
        <f>адреса!$I$10</f>
        <v>10000004</v>
      </c>
      <c r="D11" s="6" t="str">
        <f>адреса!$K$10</f>
        <v>ФИО-1-4</v>
      </c>
      <c r="E11" s="6">
        <v>38307.15</v>
      </c>
      <c r="F11" s="6">
        <v>4695.8999999999996</v>
      </c>
      <c r="G11" s="6">
        <v>0</v>
      </c>
      <c r="H11" s="6">
        <v>0</v>
      </c>
      <c r="I11" s="6">
        <v>0</v>
      </c>
      <c r="J11" s="6">
        <v>0</v>
      </c>
      <c r="K11" s="6">
        <v>0</v>
      </c>
      <c r="L11" s="6"/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v>0</v>
      </c>
      <c r="T11" s="6">
        <v>0</v>
      </c>
      <c r="U11" s="6"/>
      <c r="V11" s="6">
        <v>4695.8999999999996</v>
      </c>
      <c r="W11" s="6">
        <v>9391.7999999999993</v>
      </c>
      <c r="X11" s="6">
        <v>33611.25</v>
      </c>
      <c r="Y11" s="513">
        <f>IF(A11&lt;&gt;"",IF(A11=мар17!A11,0,1),IF(AND(B11=мар17!B11,C11=мар17!C11),0,1))</f>
        <v>0</v>
      </c>
      <c r="Z11" s="70" t="str">
        <f t="shared" si="0"/>
        <v>ул. Первая д.1</v>
      </c>
      <c r="AA11" s="504">
        <f>IF($B11&lt;&gt;"",MAX(AA$7:AA10)+1,0)</f>
        <v>4</v>
      </c>
      <c r="AB11" s="502">
        <f t="shared" si="1"/>
        <v>11</v>
      </c>
      <c r="AC11" s="504">
        <f>1</f>
        <v>1</v>
      </c>
      <c r="AD11" s="103">
        <f t="shared" si="2"/>
        <v>4695.8999999999996</v>
      </c>
      <c r="AE11" s="103">
        <f t="shared" si="3"/>
        <v>0</v>
      </c>
      <c r="AF11" s="103">
        <f t="shared" si="4"/>
        <v>0</v>
      </c>
      <c r="AG11" s="3"/>
    </row>
    <row r="12" spans="1:33" ht="13.2" x14ac:dyDescent="0.25">
      <c r="B12" s="1" t="str">
        <f>адреса!$G$11</f>
        <v>кв.5</v>
      </c>
      <c r="C12" s="522">
        <f>адреса!$I$11</f>
        <v>10000005</v>
      </c>
      <c r="D12" s="6" t="str">
        <f>адреса!$K$11</f>
        <v>ФИО-1-5</v>
      </c>
      <c r="E12" s="6">
        <v>7316.8</v>
      </c>
      <c r="F12" s="6">
        <v>1729.2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/>
      <c r="M12" s="6">
        <v>-100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v>0</v>
      </c>
      <c r="T12" s="6">
        <v>0</v>
      </c>
      <c r="U12" s="6"/>
      <c r="V12" s="6">
        <v>1629.2</v>
      </c>
      <c r="W12" s="6">
        <v>0</v>
      </c>
      <c r="X12" s="6">
        <v>8946</v>
      </c>
      <c r="Y12" s="513">
        <f>IF(A12&lt;&gt;"",IF(A12=мар17!A12,0,1),IF(AND(B12=мар17!B12,C12=мар17!C12),0,1))</f>
        <v>0</v>
      </c>
      <c r="Z12" s="70" t="str">
        <f t="shared" si="0"/>
        <v>ул. Первая д.1</v>
      </c>
      <c r="AA12" s="504">
        <f>IF($B12&lt;&gt;"",MAX(AA$7:AA11)+1,0)</f>
        <v>5</v>
      </c>
      <c r="AB12" s="502">
        <f t="shared" si="1"/>
        <v>12</v>
      </c>
      <c r="AC12" s="504">
        <f>1</f>
        <v>1</v>
      </c>
      <c r="AD12" s="103">
        <f t="shared" si="2"/>
        <v>1729.2</v>
      </c>
      <c r="AE12" s="103">
        <f t="shared" si="3"/>
        <v>0</v>
      </c>
      <c r="AF12" s="103">
        <f t="shared" si="4"/>
        <v>-100</v>
      </c>
      <c r="AG12" s="3"/>
    </row>
    <row r="13" spans="1:33" ht="13.2" x14ac:dyDescent="0.25">
      <c r="B13" s="1" t="str">
        <f>адреса!$G$12</f>
        <v>кв.6</v>
      </c>
      <c r="C13" s="522">
        <f>адреса!$I$12</f>
        <v>10000006</v>
      </c>
      <c r="D13" s="6" t="str">
        <f>адреса!$K$12</f>
        <v>ФИО-1-6</v>
      </c>
      <c r="E13" s="6">
        <v>35103.699999999997</v>
      </c>
      <c r="F13" s="6">
        <v>4303.2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6"/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v>0</v>
      </c>
      <c r="T13" s="6">
        <v>0</v>
      </c>
      <c r="U13" s="6"/>
      <c r="V13" s="6">
        <v>4303.2</v>
      </c>
      <c r="W13" s="6">
        <v>8606.4</v>
      </c>
      <c r="X13" s="6">
        <v>30800.5</v>
      </c>
      <c r="Y13" s="513">
        <f>IF(A13&lt;&gt;"",IF(A13=мар17!A13,0,1),IF(AND(B13=мар17!B13,C13=мар17!C13),0,1))</f>
        <v>0</v>
      </c>
      <c r="Z13" s="70" t="str">
        <f t="shared" si="0"/>
        <v>ул. Первая д.1</v>
      </c>
      <c r="AA13" s="504">
        <f>IF($B13&lt;&gt;"",MAX(AA$7:AA12)+1,0)</f>
        <v>6</v>
      </c>
      <c r="AB13" s="502">
        <f t="shared" si="1"/>
        <v>13</v>
      </c>
      <c r="AC13" s="504">
        <f>1</f>
        <v>1</v>
      </c>
      <c r="AD13" s="103">
        <f t="shared" si="2"/>
        <v>4303.2</v>
      </c>
      <c r="AE13" s="103">
        <f t="shared" si="3"/>
        <v>0</v>
      </c>
      <c r="AF13" s="103">
        <f t="shared" si="4"/>
        <v>0</v>
      </c>
      <c r="AG13" s="3"/>
    </row>
    <row r="14" spans="1:33" ht="13.2" x14ac:dyDescent="0.25">
      <c r="B14" s="1" t="str">
        <f>адреса!$G$13</f>
        <v>кв.7</v>
      </c>
      <c r="C14" s="522">
        <f>адреса!$I$13</f>
        <v>10000007</v>
      </c>
      <c r="D14" s="6" t="str">
        <f>адреса!$K$13</f>
        <v>ФИО-1-7</v>
      </c>
      <c r="E14" s="6">
        <v>63383.26</v>
      </c>
      <c r="F14" s="6">
        <v>4695.8999999999996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/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v>0</v>
      </c>
      <c r="T14" s="6">
        <v>0</v>
      </c>
      <c r="U14" s="6"/>
      <c r="V14" s="6">
        <v>4695.8999999999996</v>
      </c>
      <c r="W14" s="6">
        <v>0</v>
      </c>
      <c r="X14" s="6">
        <v>68079.16</v>
      </c>
      <c r="Y14" s="513">
        <f>IF(A14&lt;&gt;"",IF(A14=мар17!A14,0,1),IF(AND(B14=мар17!B14,C14=мар17!C14),0,1))</f>
        <v>0</v>
      </c>
      <c r="Z14" s="70" t="str">
        <f t="shared" si="0"/>
        <v>ул. Первая д.1</v>
      </c>
      <c r="AA14" s="504">
        <f>IF($B14&lt;&gt;"",MAX(AA$7:AA13)+1,0)</f>
        <v>7</v>
      </c>
      <c r="AB14" s="502">
        <f t="shared" si="1"/>
        <v>14</v>
      </c>
      <c r="AC14" s="504">
        <f>1</f>
        <v>1</v>
      </c>
      <c r="AD14" s="103">
        <f t="shared" si="2"/>
        <v>4695.8999999999996</v>
      </c>
      <c r="AE14" s="103">
        <f t="shared" si="3"/>
        <v>0</v>
      </c>
      <c r="AF14" s="103">
        <f t="shared" si="4"/>
        <v>0</v>
      </c>
      <c r="AG14" s="3"/>
    </row>
    <row r="15" spans="1:33" ht="13.2" x14ac:dyDescent="0.25">
      <c r="B15" s="1" t="str">
        <f>адреса!$G$14</f>
        <v>кв.8</v>
      </c>
      <c r="C15" s="522">
        <f>адреса!$I$14</f>
        <v>10000008</v>
      </c>
      <c r="D15" s="6" t="str">
        <f>адреса!$K$14</f>
        <v>ФИО-1-8</v>
      </c>
      <c r="E15" s="6">
        <v>38786.03</v>
      </c>
      <c r="F15" s="6">
        <v>1884.3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/>
      <c r="M15" s="6">
        <v>100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v>0</v>
      </c>
      <c r="T15" s="6">
        <v>0</v>
      </c>
      <c r="U15" s="6"/>
      <c r="V15" s="6">
        <v>1984.3</v>
      </c>
      <c r="W15" s="6">
        <v>0</v>
      </c>
      <c r="X15" s="6">
        <v>40770.33</v>
      </c>
      <c r="Y15" s="513">
        <f>IF(A15&lt;&gt;"",IF(A15=мар17!A15,0,1),IF(AND(B15=мар17!B15,C15=мар17!C15),0,1))</f>
        <v>0</v>
      </c>
      <c r="Z15" s="70" t="str">
        <f t="shared" si="0"/>
        <v>ул. Первая д.1</v>
      </c>
      <c r="AA15" s="504">
        <f>IF($B15&lt;&gt;"",MAX(AA$7:AA14)+1,0)</f>
        <v>8</v>
      </c>
      <c r="AB15" s="502">
        <f t="shared" si="1"/>
        <v>15</v>
      </c>
      <c r="AC15" s="504">
        <f>1</f>
        <v>1</v>
      </c>
      <c r="AD15" s="103">
        <f t="shared" si="2"/>
        <v>1884.3</v>
      </c>
      <c r="AE15" s="103">
        <f t="shared" si="3"/>
        <v>0</v>
      </c>
      <c r="AF15" s="103">
        <f t="shared" si="4"/>
        <v>100</v>
      </c>
      <c r="AG15" s="3"/>
    </row>
    <row r="16" spans="1:33" ht="13.2" x14ac:dyDescent="0.25">
      <c r="B16" s="1" t="str">
        <f>адреса!$G$15</f>
        <v>кв.9</v>
      </c>
      <c r="C16" s="522">
        <f>адреса!$I$15</f>
        <v>10000009</v>
      </c>
      <c r="D16" s="6" t="str">
        <f>адреса!$K$15</f>
        <v>ФИО-1-9</v>
      </c>
      <c r="E16" s="6">
        <v>10288.91</v>
      </c>
      <c r="F16" s="6">
        <v>4303.2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/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v>0</v>
      </c>
      <c r="T16" s="6">
        <v>0</v>
      </c>
      <c r="U16" s="6"/>
      <c r="V16" s="6">
        <v>4303.2</v>
      </c>
      <c r="W16" s="6">
        <v>14592.11</v>
      </c>
      <c r="X16" s="6">
        <v>0</v>
      </c>
      <c r="Y16" s="513">
        <f>IF(A16&lt;&gt;"",IF(A16=мар17!A16,0,1),IF(AND(B16=мар17!B16,C16=мар17!C16),0,1))</f>
        <v>0</v>
      </c>
      <c r="Z16" s="70" t="str">
        <f t="shared" si="0"/>
        <v>ул. Первая д.1</v>
      </c>
      <c r="AA16" s="504">
        <f>IF($B16&lt;&gt;"",MAX(AA$7:AA15)+1,0)</f>
        <v>9</v>
      </c>
      <c r="AB16" s="502">
        <f t="shared" si="1"/>
        <v>16</v>
      </c>
      <c r="AC16" s="504">
        <f>1</f>
        <v>1</v>
      </c>
      <c r="AD16" s="103">
        <f t="shared" si="2"/>
        <v>4303.2</v>
      </c>
      <c r="AE16" s="103">
        <f t="shared" si="3"/>
        <v>0</v>
      </c>
      <c r="AF16" s="103">
        <f t="shared" si="4"/>
        <v>0</v>
      </c>
      <c r="AG16" s="3"/>
    </row>
    <row r="17" spans="2:33" ht="13.2" x14ac:dyDescent="0.25">
      <c r="B17" s="1" t="str">
        <f>адреса!$G$16</f>
        <v>кв.10</v>
      </c>
      <c r="C17" s="522">
        <f>адреса!$I$16</f>
        <v>10000010</v>
      </c>
      <c r="D17" s="6" t="str">
        <f>адреса!$K$16</f>
        <v>ФИО-1-10</v>
      </c>
      <c r="E17" s="6">
        <v>38157.980000000003</v>
      </c>
      <c r="F17" s="6">
        <v>4695.8999999999996</v>
      </c>
      <c r="G17" s="6">
        <v>0</v>
      </c>
      <c r="H17" s="6">
        <v>0</v>
      </c>
      <c r="I17" s="6">
        <v>0</v>
      </c>
      <c r="J17" s="6">
        <v>0</v>
      </c>
      <c r="K17" s="6">
        <v>0</v>
      </c>
      <c r="L17" s="6"/>
      <c r="M17" s="6">
        <v>100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v>0</v>
      </c>
      <c r="T17" s="6">
        <v>0</v>
      </c>
      <c r="U17" s="6"/>
      <c r="V17" s="6">
        <v>4795.8999999999996</v>
      </c>
      <c r="W17" s="6">
        <v>0</v>
      </c>
      <c r="X17" s="6">
        <v>42953.88</v>
      </c>
      <c r="Y17" s="513">
        <f>IF(A17&lt;&gt;"",IF(A17=мар17!A17,0,1),IF(AND(B17=мар17!B17,C17=мар17!C17),0,1))</f>
        <v>0</v>
      </c>
      <c r="Z17" s="70" t="str">
        <f t="shared" si="0"/>
        <v>ул. Первая д.1</v>
      </c>
      <c r="AA17" s="504">
        <f>IF($B17&lt;&gt;"",MAX(AA$7:AA16)+1,0)</f>
        <v>10</v>
      </c>
      <c r="AB17" s="502">
        <f t="shared" si="1"/>
        <v>17</v>
      </c>
      <c r="AC17" s="504">
        <f>1</f>
        <v>1</v>
      </c>
      <c r="AD17" s="103">
        <f t="shared" si="2"/>
        <v>4695.8999999999996</v>
      </c>
      <c r="AE17" s="103">
        <f t="shared" si="3"/>
        <v>0</v>
      </c>
      <c r="AF17" s="103">
        <f t="shared" si="4"/>
        <v>100</v>
      </c>
      <c r="AG17" s="3"/>
    </row>
    <row r="18" spans="2:33" ht="13.2" x14ac:dyDescent="0.25">
      <c r="B18" s="1" t="str">
        <f>адреса!$G$17</f>
        <v>кв.11</v>
      </c>
      <c r="C18" s="522">
        <f>адреса!$I$17</f>
        <v>10000011</v>
      </c>
      <c r="D18" s="6" t="str">
        <f>адреса!$K$17</f>
        <v>ФИО-1-11</v>
      </c>
      <c r="E18" s="6">
        <v>13476.27</v>
      </c>
      <c r="F18" s="6">
        <v>1732.5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/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6"/>
      <c r="V18" s="6">
        <v>1732.5</v>
      </c>
      <c r="W18" s="6">
        <v>13476.27</v>
      </c>
      <c r="X18" s="6">
        <v>1732.5</v>
      </c>
      <c r="Y18" s="513">
        <f>IF(A18&lt;&gt;"",IF(A18=мар17!A18,0,1),IF(AND(B18=мар17!B18,C18=мар17!C18),0,1))</f>
        <v>0</v>
      </c>
      <c r="Z18" s="70" t="str">
        <f t="shared" si="0"/>
        <v>ул. Первая д.1</v>
      </c>
      <c r="AA18" s="504">
        <f>IF($B18&lt;&gt;"",MAX(AA$7:AA17)+1,0)</f>
        <v>11</v>
      </c>
      <c r="AB18" s="502">
        <f t="shared" si="1"/>
        <v>18</v>
      </c>
      <c r="AC18" s="504">
        <f>1</f>
        <v>1</v>
      </c>
      <c r="AD18" s="103">
        <f t="shared" si="2"/>
        <v>1732.5</v>
      </c>
      <c r="AE18" s="103">
        <f t="shared" si="3"/>
        <v>0</v>
      </c>
      <c r="AF18" s="103">
        <f t="shared" si="4"/>
        <v>0</v>
      </c>
      <c r="AG18" s="3"/>
    </row>
    <row r="19" spans="2:33" ht="13.2" x14ac:dyDescent="0.25">
      <c r="B19" s="1" t="str">
        <f>адреса!$G$18</f>
        <v>кв.12</v>
      </c>
      <c r="C19" s="522">
        <f>адреса!$I$18</f>
        <v>10000012</v>
      </c>
      <c r="D19" s="6" t="str">
        <f>адреса!$K$18</f>
        <v>ФИО-1-12</v>
      </c>
      <c r="E19" s="6">
        <v>35103.699999999997</v>
      </c>
      <c r="F19" s="6">
        <v>4303.2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/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0</v>
      </c>
      <c r="U19" s="6"/>
      <c r="V19" s="6">
        <v>4303.2</v>
      </c>
      <c r="W19" s="6">
        <v>8606.4</v>
      </c>
      <c r="X19" s="6">
        <v>30800.5</v>
      </c>
      <c r="Y19" s="513">
        <f>IF(A19&lt;&gt;"",IF(A19=мар17!A19,0,1),IF(AND(B19=мар17!B19,C19=мар17!C19),0,1))</f>
        <v>0</v>
      </c>
      <c r="Z19" s="70" t="str">
        <f t="shared" si="0"/>
        <v>ул. Первая д.1</v>
      </c>
      <c r="AA19" s="504">
        <f>IF($B19&lt;&gt;"",MAX(AA$7:AA18)+1,0)</f>
        <v>12</v>
      </c>
      <c r="AB19" s="502">
        <f t="shared" si="1"/>
        <v>19</v>
      </c>
      <c r="AC19" s="504">
        <f>1</f>
        <v>1</v>
      </c>
      <c r="AD19" s="103">
        <f t="shared" si="2"/>
        <v>4303.2</v>
      </c>
      <c r="AE19" s="103">
        <f t="shared" si="3"/>
        <v>0</v>
      </c>
      <c r="AF19" s="103">
        <f t="shared" si="4"/>
        <v>0</v>
      </c>
      <c r="AG19" s="3"/>
    </row>
    <row r="20" spans="2:33" ht="13.2" x14ac:dyDescent="0.25">
      <c r="B20" s="1" t="str">
        <f>адреса!$G$19</f>
        <v>кв.13</v>
      </c>
      <c r="C20" s="522">
        <f>адреса!$I$19</f>
        <v>10000013</v>
      </c>
      <c r="D20" s="6" t="str">
        <f>адреса!$K$19</f>
        <v>ФИО-1-13</v>
      </c>
      <c r="E20" s="6">
        <v>9591.7999999999993</v>
      </c>
      <c r="F20" s="6">
        <v>4695.8999999999996</v>
      </c>
      <c r="G20" s="6">
        <v>0</v>
      </c>
      <c r="H20" s="6">
        <v>0</v>
      </c>
      <c r="I20" s="6">
        <v>0</v>
      </c>
      <c r="J20" s="6">
        <v>0</v>
      </c>
      <c r="K20" s="6">
        <v>0</v>
      </c>
      <c r="L20" s="6"/>
      <c r="M20" s="6">
        <v>100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v>0</v>
      </c>
      <c r="T20" s="6">
        <v>0</v>
      </c>
      <c r="U20" s="6"/>
      <c r="V20" s="6">
        <v>4795.8999999999996</v>
      </c>
      <c r="W20" s="6">
        <v>9591.7999999999993</v>
      </c>
      <c r="X20" s="6">
        <v>4795.8999999999996</v>
      </c>
      <c r="Y20" s="513">
        <f>IF(A20&lt;&gt;"",IF(A20=мар17!A20,0,1),IF(AND(B20=мар17!B20,C20=мар17!C20),0,1))</f>
        <v>0</v>
      </c>
      <c r="Z20" s="70" t="str">
        <f t="shared" si="0"/>
        <v>ул. Первая д.1</v>
      </c>
      <c r="AA20" s="504">
        <f>IF($B20&lt;&gt;"",MAX(AA$7:AA19)+1,0)</f>
        <v>13</v>
      </c>
      <c r="AB20" s="502">
        <f t="shared" si="1"/>
        <v>20</v>
      </c>
      <c r="AC20" s="504">
        <f>1</f>
        <v>1</v>
      </c>
      <c r="AD20" s="103">
        <f t="shared" si="2"/>
        <v>4695.8999999999996</v>
      </c>
      <c r="AE20" s="103">
        <f t="shared" si="3"/>
        <v>0</v>
      </c>
      <c r="AF20" s="103">
        <f t="shared" si="4"/>
        <v>100</v>
      </c>
      <c r="AG20" s="3"/>
    </row>
    <row r="21" spans="2:33" ht="13.2" x14ac:dyDescent="0.25">
      <c r="B21" s="1" t="str">
        <f>адреса!$G$20</f>
        <v>кв.14</v>
      </c>
      <c r="C21" s="522">
        <f>адреса!$I$20</f>
        <v>10000014</v>
      </c>
      <c r="D21" s="6" t="str">
        <f>адреса!$K$20</f>
        <v>ФИО-1-14</v>
      </c>
      <c r="E21" s="6">
        <v>26261.77</v>
      </c>
      <c r="F21" s="6">
        <v>1745.7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/>
      <c r="M21" s="6">
        <v>100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v>0</v>
      </c>
      <c r="T21" s="6">
        <v>0</v>
      </c>
      <c r="U21" s="6"/>
      <c r="V21" s="6">
        <v>1845.7</v>
      </c>
      <c r="W21" s="6">
        <v>0</v>
      </c>
      <c r="X21" s="6">
        <v>28107.47</v>
      </c>
      <c r="Y21" s="513">
        <f>IF(A21&lt;&gt;"",IF(A21=мар17!A21,0,1),IF(AND(B21=мар17!B21,C21=мар17!C21),0,1))</f>
        <v>0</v>
      </c>
      <c r="Z21" s="70" t="str">
        <f t="shared" si="0"/>
        <v>ул. Первая д.1</v>
      </c>
      <c r="AA21" s="504">
        <f>IF($B21&lt;&gt;"",MAX(AA$7:AA20)+1,0)</f>
        <v>14</v>
      </c>
      <c r="AB21" s="502">
        <f t="shared" si="1"/>
        <v>21</v>
      </c>
      <c r="AC21" s="504">
        <f>1</f>
        <v>1</v>
      </c>
      <c r="AD21" s="103">
        <f t="shared" si="2"/>
        <v>1745.7</v>
      </c>
      <c r="AE21" s="103">
        <f t="shared" si="3"/>
        <v>0</v>
      </c>
      <c r="AF21" s="103">
        <f t="shared" si="4"/>
        <v>100</v>
      </c>
      <c r="AG21" s="3"/>
    </row>
    <row r="22" spans="2:33" ht="13.2" x14ac:dyDescent="0.25">
      <c r="B22" s="1" t="str">
        <f>адреса!$G$21</f>
        <v>кв.15</v>
      </c>
      <c r="C22" s="522">
        <f>адреса!$I$21</f>
        <v>10000015</v>
      </c>
      <c r="D22" s="6" t="str">
        <f>адреса!$K$21</f>
        <v>ФИО-1-15</v>
      </c>
      <c r="E22" s="6">
        <v>35103.699999999997</v>
      </c>
      <c r="F22" s="6">
        <v>4303.2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/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6"/>
      <c r="V22" s="6">
        <v>4303.2</v>
      </c>
      <c r="W22" s="6">
        <v>8606.4</v>
      </c>
      <c r="X22" s="6">
        <v>30800.5</v>
      </c>
      <c r="Y22" s="513">
        <f>IF(A22&lt;&gt;"",IF(A22=мар17!A22,0,1),IF(AND(B22=мар17!B22,C22=мар17!C22),0,1))</f>
        <v>0</v>
      </c>
      <c r="Z22" s="70" t="str">
        <f t="shared" si="0"/>
        <v>ул. Первая д.1</v>
      </c>
      <c r="AA22" s="504">
        <f>IF($B22&lt;&gt;"",MAX(AA$7:AA21)+1,0)</f>
        <v>15</v>
      </c>
      <c r="AB22" s="502">
        <f t="shared" si="1"/>
        <v>22</v>
      </c>
      <c r="AC22" s="504">
        <f>1</f>
        <v>1</v>
      </c>
      <c r="AD22" s="103">
        <f t="shared" si="2"/>
        <v>4303.2</v>
      </c>
      <c r="AE22" s="103">
        <f t="shared" si="3"/>
        <v>0</v>
      </c>
      <c r="AF22" s="103">
        <f t="shared" si="4"/>
        <v>0</v>
      </c>
      <c r="AG22" s="3"/>
    </row>
    <row r="23" spans="2:33" ht="13.2" x14ac:dyDescent="0.25">
      <c r="B23" s="1" t="str">
        <f>адреса!$G$22</f>
        <v>кв.16</v>
      </c>
      <c r="C23" s="522">
        <f>адреса!$I$22</f>
        <v>10000016</v>
      </c>
      <c r="D23" s="6" t="str">
        <f>адреса!$K$22</f>
        <v>ФИО-1-16</v>
      </c>
      <c r="E23" s="6">
        <v>18965.91</v>
      </c>
      <c r="F23" s="6">
        <v>4290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/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v>0</v>
      </c>
      <c r="T23" s="6">
        <v>0</v>
      </c>
      <c r="U23" s="6"/>
      <c r="V23" s="6">
        <v>4290</v>
      </c>
      <c r="W23" s="6">
        <v>23255.91</v>
      </c>
      <c r="X23" s="6">
        <v>0</v>
      </c>
      <c r="Y23" s="513">
        <f>IF(A23&lt;&gt;"",IF(A23=мар17!A23,0,1),IF(AND(B23=мар17!B23,C23=мар17!C23),0,1))</f>
        <v>0</v>
      </c>
      <c r="Z23" s="70" t="str">
        <f t="shared" si="0"/>
        <v>ул. Первая д.1</v>
      </c>
      <c r="AA23" s="504">
        <f>IF($B23&lt;&gt;"",MAX(AA$7:AA22)+1,0)</f>
        <v>16</v>
      </c>
      <c r="AB23" s="502">
        <f t="shared" si="1"/>
        <v>23</v>
      </c>
      <c r="AC23" s="504">
        <f>1</f>
        <v>1</v>
      </c>
      <c r="AD23" s="103">
        <f t="shared" si="2"/>
        <v>4290</v>
      </c>
      <c r="AE23" s="103">
        <f t="shared" si="3"/>
        <v>0</v>
      </c>
      <c r="AF23" s="103">
        <f t="shared" si="4"/>
        <v>0</v>
      </c>
      <c r="AG23" s="3"/>
    </row>
    <row r="24" spans="2:33" ht="13.2" x14ac:dyDescent="0.25">
      <c r="B24" s="1" t="str">
        <f>адреса!$G$23</f>
        <v>кв.17</v>
      </c>
      <c r="C24" s="522">
        <f>адреса!$I$23</f>
        <v>10000017</v>
      </c>
      <c r="D24" s="6" t="str">
        <f>адреса!$K$23</f>
        <v>ФИО-1-17</v>
      </c>
      <c r="E24" s="6">
        <v>37370.400000000001</v>
      </c>
      <c r="F24" s="6">
        <v>1788.6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/>
      <c r="M24" s="6">
        <v>100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v>0</v>
      </c>
      <c r="T24" s="6">
        <v>0</v>
      </c>
      <c r="U24" s="6"/>
      <c r="V24" s="6">
        <v>1888.6</v>
      </c>
      <c r="W24" s="6">
        <v>0</v>
      </c>
      <c r="X24" s="6">
        <v>39259</v>
      </c>
      <c r="Y24" s="513">
        <f>IF(A24&lt;&gt;"",IF(A24=мар17!A24,0,1),IF(AND(B24=мар17!B24,C24=мар17!C24),0,1))</f>
        <v>0</v>
      </c>
      <c r="Z24" s="70" t="str">
        <f t="shared" si="0"/>
        <v>ул. Первая д.1</v>
      </c>
      <c r="AA24" s="504">
        <f>IF($B24&lt;&gt;"",MAX(AA$7:AA23)+1,0)</f>
        <v>17</v>
      </c>
      <c r="AB24" s="502">
        <f t="shared" si="1"/>
        <v>24</v>
      </c>
      <c r="AC24" s="504">
        <f>1</f>
        <v>1</v>
      </c>
      <c r="AD24" s="103">
        <f t="shared" si="2"/>
        <v>1788.6</v>
      </c>
      <c r="AE24" s="103">
        <f t="shared" si="3"/>
        <v>0</v>
      </c>
      <c r="AF24" s="103">
        <f t="shared" si="4"/>
        <v>100</v>
      </c>
      <c r="AG24" s="3"/>
    </row>
    <row r="25" spans="2:33" ht="13.2" x14ac:dyDescent="0.25">
      <c r="B25" s="1" t="str">
        <f>адреса!$G$24</f>
        <v>кв.18</v>
      </c>
      <c r="C25" s="522">
        <f>адреса!$I$24</f>
        <v>10000018</v>
      </c>
      <c r="D25" s="6" t="str">
        <f>адреса!$K$24</f>
        <v>ФИО-1-18</v>
      </c>
      <c r="E25" s="6">
        <v>4112.8</v>
      </c>
      <c r="F25" s="6">
        <v>4012.8</v>
      </c>
      <c r="G25" s="6">
        <v>0</v>
      </c>
      <c r="H25" s="6">
        <v>0</v>
      </c>
      <c r="I25" s="6">
        <v>0</v>
      </c>
      <c r="J25" s="6">
        <v>0</v>
      </c>
      <c r="K25" s="6">
        <v>0</v>
      </c>
      <c r="L25" s="6"/>
      <c r="M25" s="6">
        <v>100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v>0</v>
      </c>
      <c r="T25" s="6">
        <v>0</v>
      </c>
      <c r="U25" s="6"/>
      <c r="V25" s="6">
        <v>4112.8</v>
      </c>
      <c r="W25" s="6">
        <v>4112.8</v>
      </c>
      <c r="X25" s="6">
        <v>4112.8</v>
      </c>
      <c r="Y25" s="513">
        <f>IF(A25&lt;&gt;"",IF(A25=мар17!A25,0,1),IF(AND(B25=мар17!B25,C25=мар17!C25),0,1))</f>
        <v>0</v>
      </c>
      <c r="Z25" s="70" t="str">
        <f t="shared" si="0"/>
        <v>ул. Первая д.1</v>
      </c>
      <c r="AA25" s="504">
        <f>IF($B25&lt;&gt;"",MAX(AA$7:AA24)+1,0)</f>
        <v>18</v>
      </c>
      <c r="AB25" s="502">
        <f t="shared" si="1"/>
        <v>25</v>
      </c>
      <c r="AC25" s="504">
        <f>1</f>
        <v>1</v>
      </c>
      <c r="AD25" s="103">
        <f t="shared" si="2"/>
        <v>4012.8</v>
      </c>
      <c r="AE25" s="103">
        <f t="shared" si="3"/>
        <v>0</v>
      </c>
      <c r="AF25" s="103">
        <f t="shared" si="4"/>
        <v>100</v>
      </c>
      <c r="AG25" s="3"/>
    </row>
    <row r="26" spans="2:33" ht="13.2" x14ac:dyDescent="0.25">
      <c r="B26" s="1" t="str">
        <f>адреса!$G$25</f>
        <v>кв.19</v>
      </c>
      <c r="C26" s="522">
        <f>адреса!$I$25</f>
        <v>10000019</v>
      </c>
      <c r="D26" s="6" t="str">
        <f>адреса!$K$25</f>
        <v>ФИО-1-19</v>
      </c>
      <c r="E26" s="6">
        <v>36422.75</v>
      </c>
      <c r="F26" s="6">
        <v>4464.8999999999996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/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6"/>
      <c r="V26" s="6">
        <v>4464.8999999999996</v>
      </c>
      <c r="W26" s="6">
        <v>8929.7999999999993</v>
      </c>
      <c r="X26" s="6">
        <v>31957.85</v>
      </c>
      <c r="Y26" s="513">
        <f>IF(A26&lt;&gt;"",IF(A26=мар17!A26,0,1),IF(AND(B26=мар17!B26,C26=мар17!C26),0,1))</f>
        <v>0</v>
      </c>
      <c r="Z26" s="70" t="str">
        <f t="shared" si="0"/>
        <v>ул. Первая д.1</v>
      </c>
      <c r="AA26" s="504">
        <f>IF($B26&lt;&gt;"",MAX(AA$7:AA25)+1,0)</f>
        <v>19</v>
      </c>
      <c r="AB26" s="502">
        <f t="shared" si="1"/>
        <v>26</v>
      </c>
      <c r="AC26" s="504">
        <f>1</f>
        <v>1</v>
      </c>
      <c r="AD26" s="103">
        <f t="shared" si="2"/>
        <v>4464.8999999999996</v>
      </c>
      <c r="AE26" s="103">
        <f t="shared" si="3"/>
        <v>0</v>
      </c>
      <c r="AF26" s="103">
        <f t="shared" si="4"/>
        <v>0</v>
      </c>
      <c r="AG26" s="3"/>
    </row>
    <row r="27" spans="2:33" ht="13.2" x14ac:dyDescent="0.25">
      <c r="B27" s="1" t="str">
        <f>адреса!$G$26</f>
        <v>кв.20</v>
      </c>
      <c r="C27" s="522">
        <f>адреса!$I$26</f>
        <v>10000020</v>
      </c>
      <c r="D27" s="6" t="str">
        <f>адреса!$K$26</f>
        <v>ФИО-1-20</v>
      </c>
      <c r="E27" s="6">
        <v>8303.49</v>
      </c>
      <c r="F27" s="6">
        <v>1798.5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/>
      <c r="M27" s="6">
        <v>-100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v>0</v>
      </c>
      <c r="T27" s="6">
        <v>0</v>
      </c>
      <c r="U27" s="6"/>
      <c r="V27" s="6">
        <v>1698.5</v>
      </c>
      <c r="W27" s="6">
        <v>0</v>
      </c>
      <c r="X27" s="6">
        <v>10001.99</v>
      </c>
      <c r="Y27" s="513">
        <f>IF(A27&lt;&gt;"",IF(A27=мар17!A27,0,1),IF(AND(B27=мар17!B27,C27=мар17!C27),0,1))</f>
        <v>0</v>
      </c>
      <c r="Z27" s="70" t="str">
        <f t="shared" si="0"/>
        <v>ул. Первая д.1</v>
      </c>
      <c r="AA27" s="504">
        <f>IF($B27&lt;&gt;"",MAX(AA$7:AA26)+1,0)</f>
        <v>20</v>
      </c>
      <c r="AB27" s="502">
        <f t="shared" si="1"/>
        <v>27</v>
      </c>
      <c r="AC27" s="504">
        <f>1</f>
        <v>1</v>
      </c>
      <c r="AD27" s="103">
        <f t="shared" si="2"/>
        <v>1798.5</v>
      </c>
      <c r="AE27" s="103">
        <f t="shared" si="3"/>
        <v>0</v>
      </c>
      <c r="AF27" s="103">
        <f t="shared" si="4"/>
        <v>-100</v>
      </c>
      <c r="AG27" s="3"/>
    </row>
    <row r="28" spans="2:33" ht="13.2" x14ac:dyDescent="0.25">
      <c r="B28" s="1" t="str">
        <f>адреса!$G$27</f>
        <v>кв.21</v>
      </c>
      <c r="C28" s="522">
        <f>адреса!$I$27</f>
        <v>10000021</v>
      </c>
      <c r="D28" s="6" t="str">
        <f>адреса!$K$27</f>
        <v>ФИО-1-21</v>
      </c>
      <c r="E28" s="6">
        <v>34080.699999999997</v>
      </c>
      <c r="F28" s="6">
        <v>4177.8</v>
      </c>
      <c r="G28" s="6">
        <v>0</v>
      </c>
      <c r="H28" s="6">
        <v>0</v>
      </c>
      <c r="I28" s="6">
        <v>0</v>
      </c>
      <c r="J28" s="6">
        <v>0</v>
      </c>
      <c r="K28" s="6">
        <v>0</v>
      </c>
      <c r="L28" s="6"/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v>0</v>
      </c>
      <c r="T28" s="6">
        <v>0</v>
      </c>
      <c r="U28" s="6"/>
      <c r="V28" s="6">
        <v>4177.8</v>
      </c>
      <c r="W28" s="6">
        <v>8355.6</v>
      </c>
      <c r="X28" s="6">
        <v>29902.9</v>
      </c>
      <c r="Y28" s="513">
        <f>IF(A28&lt;&gt;"",IF(A28=мар17!A28,0,1),IF(AND(B28=мар17!B28,C28=мар17!C28),0,1))</f>
        <v>0</v>
      </c>
      <c r="Z28" s="70" t="str">
        <f t="shared" si="0"/>
        <v>ул. Первая д.1</v>
      </c>
      <c r="AA28" s="504">
        <f>IF($B28&lt;&gt;"",MAX(AA$7:AA27)+1,0)</f>
        <v>21</v>
      </c>
      <c r="AB28" s="502">
        <f t="shared" si="1"/>
        <v>28</v>
      </c>
      <c r="AC28" s="504">
        <f>1</f>
        <v>1</v>
      </c>
      <c r="AD28" s="103">
        <f t="shared" si="2"/>
        <v>4177.8</v>
      </c>
      <c r="AE28" s="103">
        <f t="shared" si="3"/>
        <v>0</v>
      </c>
      <c r="AF28" s="103">
        <f t="shared" si="4"/>
        <v>0</v>
      </c>
      <c r="AG28" s="3"/>
    </row>
    <row r="29" spans="2:33" ht="13.2" x14ac:dyDescent="0.25">
      <c r="B29" s="1" t="str">
        <f>адреса!$G$28</f>
        <v>кв.22</v>
      </c>
      <c r="C29" s="522">
        <f>адреса!$I$28</f>
        <v>10000022</v>
      </c>
      <c r="D29" s="6" t="str">
        <f>адреса!$K$28</f>
        <v>ФИО-1-22</v>
      </c>
      <c r="E29" s="6">
        <v>30688.799999999999</v>
      </c>
      <c r="F29" s="6">
        <v>3762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/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v>0</v>
      </c>
      <c r="T29" s="6">
        <v>0</v>
      </c>
      <c r="U29" s="6"/>
      <c r="V29" s="6">
        <v>3762</v>
      </c>
      <c r="W29" s="6">
        <v>7524</v>
      </c>
      <c r="X29" s="6">
        <v>26926.799999999999</v>
      </c>
      <c r="Y29" s="513">
        <f>IF(A29&lt;&gt;"",IF(A29=мар17!A29,0,1),IF(AND(B29=мар17!B29,C29=мар17!C29),0,1))</f>
        <v>0</v>
      </c>
      <c r="Z29" s="70" t="str">
        <f t="shared" si="0"/>
        <v>ул. Первая д.1</v>
      </c>
      <c r="AA29" s="504">
        <f>IF($B29&lt;&gt;"",MAX(AA$7:AA28)+1,0)</f>
        <v>22</v>
      </c>
      <c r="AB29" s="502">
        <f t="shared" si="1"/>
        <v>29</v>
      </c>
      <c r="AC29" s="504">
        <f>1</f>
        <v>1</v>
      </c>
      <c r="AD29" s="103">
        <f t="shared" si="2"/>
        <v>3762</v>
      </c>
      <c r="AE29" s="103">
        <f t="shared" si="3"/>
        <v>0</v>
      </c>
      <c r="AF29" s="103">
        <f t="shared" si="4"/>
        <v>0</v>
      </c>
      <c r="AG29" s="3"/>
    </row>
    <row r="30" spans="2:33" ht="13.2" x14ac:dyDescent="0.25">
      <c r="B30" s="1" t="str">
        <f>адреса!$G$29</f>
        <v>кв.23</v>
      </c>
      <c r="C30" s="522">
        <f>адреса!$I$29</f>
        <v>10000023</v>
      </c>
      <c r="D30" s="6" t="str">
        <f>адреса!$K$29</f>
        <v>ФИО-1-23</v>
      </c>
      <c r="E30" s="6">
        <v>37005.08</v>
      </c>
      <c r="F30" s="6">
        <v>1834.8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/>
      <c r="M30" s="6">
        <v>100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U30" s="6"/>
      <c r="V30" s="6">
        <v>1934.8</v>
      </c>
      <c r="W30" s="6">
        <v>0</v>
      </c>
      <c r="X30" s="6">
        <v>38939.879999999997</v>
      </c>
      <c r="Y30" s="513">
        <f>IF(A30&lt;&gt;"",IF(A30=мар17!A30,0,1),IF(AND(B30=мар17!B30,C30=мар17!C30),0,1))</f>
        <v>0</v>
      </c>
      <c r="Z30" s="70" t="str">
        <f t="shared" ref="Z30:Z65" si="5">IF(AND(A30&lt;&gt;"",B30=""),A30,Z29)</f>
        <v>ул. Первая д.1</v>
      </c>
      <c r="AA30" s="504">
        <f>IF($B30&lt;&gt;"",MAX(AA$7:AA29)+1,0)</f>
        <v>23</v>
      </c>
      <c r="AB30" s="502">
        <f t="shared" si="1"/>
        <v>30</v>
      </c>
      <c r="AC30" s="504">
        <f>1</f>
        <v>1</v>
      </c>
      <c r="AD30" s="103">
        <f t="shared" ref="AD30:AD65" si="6">F30</f>
        <v>1834.8</v>
      </c>
      <c r="AE30" s="103">
        <f t="shared" ref="AE30:AE65" si="7">H30+I30+J30+K30+L30+O30+R30+S30</f>
        <v>0</v>
      </c>
      <c r="AF30" s="103">
        <f t="shared" ref="AF30:AF65" si="8">V30-AD30-AE30</f>
        <v>100</v>
      </c>
      <c r="AG30" s="3"/>
    </row>
    <row r="31" spans="2:33" ht="13.2" x14ac:dyDescent="0.25">
      <c r="B31" s="1" t="str">
        <f>адреса!$G$30</f>
        <v>кв.24</v>
      </c>
      <c r="C31" s="522">
        <f>адреса!$I$30</f>
        <v>10000024</v>
      </c>
      <c r="D31" s="6" t="str">
        <f>адреса!$K$30</f>
        <v>ФИО-1-24</v>
      </c>
      <c r="E31" s="6">
        <v>1911.7</v>
      </c>
      <c r="F31" s="6">
        <v>1811.7</v>
      </c>
      <c r="G31" s="6">
        <v>0</v>
      </c>
      <c r="H31" s="6">
        <v>0</v>
      </c>
      <c r="I31" s="6">
        <v>0</v>
      </c>
      <c r="J31" s="6">
        <v>0</v>
      </c>
      <c r="K31" s="6">
        <v>0</v>
      </c>
      <c r="L31" s="6"/>
      <c r="M31" s="6">
        <v>100</v>
      </c>
      <c r="N31" s="6">
        <v>0</v>
      </c>
      <c r="O31" s="6">
        <v>0</v>
      </c>
      <c r="P31" s="6">
        <v>0</v>
      </c>
      <c r="Q31" s="6">
        <v>0</v>
      </c>
      <c r="R31" s="6">
        <v>0</v>
      </c>
      <c r="S31" s="6">
        <v>0</v>
      </c>
      <c r="T31" s="6">
        <v>0</v>
      </c>
      <c r="U31" s="6"/>
      <c r="V31" s="6">
        <v>1911.7</v>
      </c>
      <c r="W31" s="6">
        <v>1911.7</v>
      </c>
      <c r="X31" s="6">
        <v>1911.7</v>
      </c>
      <c r="Y31" s="513">
        <f>IF(A31&lt;&gt;"",IF(A31=мар17!A31,0,1),IF(AND(B31=мар17!B31,C31=мар17!C31),0,1))</f>
        <v>0</v>
      </c>
      <c r="Z31" s="70" t="str">
        <f t="shared" si="5"/>
        <v>ул. Первая д.1</v>
      </c>
      <c r="AA31" s="504">
        <f>IF($B31&lt;&gt;"",MAX(AA$7:AA30)+1,0)</f>
        <v>24</v>
      </c>
      <c r="AB31" s="502">
        <f t="shared" si="1"/>
        <v>31</v>
      </c>
      <c r="AC31" s="504">
        <f>1</f>
        <v>1</v>
      </c>
      <c r="AD31" s="103">
        <f t="shared" si="6"/>
        <v>1811.7</v>
      </c>
      <c r="AE31" s="103">
        <f t="shared" si="7"/>
        <v>0</v>
      </c>
      <c r="AF31" s="103">
        <f t="shared" si="8"/>
        <v>100</v>
      </c>
      <c r="AG31" s="3"/>
    </row>
    <row r="32" spans="2:33" ht="13.2" x14ac:dyDescent="0.25">
      <c r="B32" s="1" t="str">
        <f>адреса!$G$31</f>
        <v>кв.25</v>
      </c>
      <c r="C32" s="522">
        <f>адреса!$I$31</f>
        <v>10000025</v>
      </c>
      <c r="D32" s="6" t="str">
        <f>адреса!$K$31</f>
        <v>ФИО-1-25</v>
      </c>
      <c r="E32" s="6">
        <v>0</v>
      </c>
      <c r="F32" s="6">
        <v>1752.3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/>
      <c r="M32" s="6">
        <v>100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v>0</v>
      </c>
      <c r="T32" s="6">
        <v>0</v>
      </c>
      <c r="U32" s="6"/>
      <c r="V32" s="6">
        <v>1852.3</v>
      </c>
      <c r="W32" s="6">
        <v>1852.3</v>
      </c>
      <c r="X32" s="6">
        <v>0</v>
      </c>
      <c r="Y32" s="513">
        <f>IF(A32&lt;&gt;"",IF(A32=мар17!A32,0,1),IF(AND(B32=мар17!B32,C32=мар17!C32),0,1))</f>
        <v>0</v>
      </c>
      <c r="Z32" s="70" t="str">
        <f t="shared" si="5"/>
        <v>ул. Первая д.1</v>
      </c>
      <c r="AA32" s="504">
        <f>IF($B32&lt;&gt;"",MAX(AA$7:AA31)+1,0)</f>
        <v>25</v>
      </c>
      <c r="AB32" s="502">
        <f t="shared" si="1"/>
        <v>32</v>
      </c>
      <c r="AC32" s="504">
        <f>1</f>
        <v>1</v>
      </c>
      <c r="AD32" s="103">
        <f t="shared" si="6"/>
        <v>1752.3</v>
      </c>
      <c r="AE32" s="103">
        <f t="shared" si="7"/>
        <v>0</v>
      </c>
      <c r="AF32" s="103">
        <f t="shared" si="8"/>
        <v>100</v>
      </c>
      <c r="AG32" s="3"/>
    </row>
    <row r="33" spans="2:33" ht="13.2" x14ac:dyDescent="0.25">
      <c r="B33" s="1" t="str">
        <f>адреса!$G$32</f>
        <v>кв.26</v>
      </c>
      <c r="C33" s="522">
        <f>адреса!$I$32</f>
        <v>10000026</v>
      </c>
      <c r="D33" s="6" t="str">
        <f>адреса!$K$32</f>
        <v>ФИО-1-26</v>
      </c>
      <c r="E33" s="6">
        <v>3742.28</v>
      </c>
      <c r="F33" s="6">
        <v>3762</v>
      </c>
      <c r="G33" s="6">
        <v>0</v>
      </c>
      <c r="H33" s="6">
        <v>0</v>
      </c>
      <c r="I33" s="6">
        <v>0</v>
      </c>
      <c r="J33" s="6">
        <v>0</v>
      </c>
      <c r="K33" s="6">
        <v>0</v>
      </c>
      <c r="L33" s="6"/>
      <c r="M33" s="6">
        <v>100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v>0</v>
      </c>
      <c r="T33" s="6">
        <v>0</v>
      </c>
      <c r="U33" s="6"/>
      <c r="V33" s="6">
        <v>3862</v>
      </c>
      <c r="W33" s="6">
        <v>0</v>
      </c>
      <c r="X33" s="6">
        <v>7604.28</v>
      </c>
      <c r="Y33" s="513">
        <f>IF(A33&lt;&gt;"",IF(A33=мар17!A33,0,1),IF(AND(B33=мар17!B33,C33=мар17!C33),0,1))</f>
        <v>0</v>
      </c>
      <c r="Z33" s="70" t="str">
        <f t="shared" si="5"/>
        <v>ул. Первая д.1</v>
      </c>
      <c r="AA33" s="504">
        <f>IF($B33&lt;&gt;"",MAX(AA$7:AA32)+1,0)</f>
        <v>26</v>
      </c>
      <c r="AB33" s="502">
        <f t="shared" si="1"/>
        <v>33</v>
      </c>
      <c r="AC33" s="504">
        <f>1</f>
        <v>1</v>
      </c>
      <c r="AD33" s="103">
        <f t="shared" si="6"/>
        <v>3762</v>
      </c>
      <c r="AE33" s="103">
        <f t="shared" si="7"/>
        <v>0</v>
      </c>
      <c r="AF33" s="103">
        <f t="shared" si="8"/>
        <v>100</v>
      </c>
      <c r="AG33" s="3"/>
    </row>
    <row r="34" spans="2:33" ht="13.2" x14ac:dyDescent="0.25">
      <c r="B34" s="1" t="str">
        <f>адреса!$G$33</f>
        <v>кв.27</v>
      </c>
      <c r="C34" s="522">
        <f>адреса!$I$33</f>
        <v>10000027</v>
      </c>
      <c r="D34" s="6" t="str">
        <f>адреса!$K$33</f>
        <v>ФИО-1-27</v>
      </c>
      <c r="E34" s="6">
        <v>37630.870000000003</v>
      </c>
      <c r="F34" s="6">
        <v>3019.5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/>
      <c r="M34" s="6">
        <v>100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6"/>
      <c r="V34" s="6">
        <v>3119.5</v>
      </c>
      <c r="W34" s="6">
        <v>17921</v>
      </c>
      <c r="X34" s="6">
        <v>22829.37</v>
      </c>
      <c r="Y34" s="513">
        <f>IF(A34&lt;&gt;"",IF(A34=мар17!A34,0,1),IF(AND(B34=мар17!B34,C34=мар17!C34),0,1))</f>
        <v>0</v>
      </c>
      <c r="Z34" s="70" t="str">
        <f t="shared" si="5"/>
        <v>ул. Первая д.1</v>
      </c>
      <c r="AA34" s="504">
        <f>IF($B34&lt;&gt;"",MAX(AA$7:AA33)+1,0)</f>
        <v>27</v>
      </c>
      <c r="AB34" s="502">
        <f t="shared" si="1"/>
        <v>34</v>
      </c>
      <c r="AC34" s="504">
        <f>1</f>
        <v>1</v>
      </c>
      <c r="AD34" s="103">
        <f t="shared" si="6"/>
        <v>3019.5</v>
      </c>
      <c r="AE34" s="103">
        <f t="shared" si="7"/>
        <v>0</v>
      </c>
      <c r="AF34" s="103">
        <f t="shared" si="8"/>
        <v>100</v>
      </c>
      <c r="AG34" s="3"/>
    </row>
    <row r="35" spans="2:33" ht="13.2" x14ac:dyDescent="0.25">
      <c r="B35" s="1" t="str">
        <f>адреса!$G$34</f>
        <v>кв.28</v>
      </c>
      <c r="C35" s="522">
        <f>адреса!$I$34</f>
        <v>10000028</v>
      </c>
      <c r="D35" s="6" t="str">
        <f>адреса!$K$34</f>
        <v>ФИО-1-28</v>
      </c>
      <c r="E35" s="6">
        <v>15626.76</v>
      </c>
      <c r="F35" s="6">
        <v>1884.3</v>
      </c>
      <c r="G35" s="6">
        <v>0</v>
      </c>
      <c r="H35" s="6">
        <v>0</v>
      </c>
      <c r="I35" s="6">
        <v>0</v>
      </c>
      <c r="J35" s="6">
        <v>0</v>
      </c>
      <c r="K35" s="6">
        <v>0</v>
      </c>
      <c r="L35" s="6"/>
      <c r="M35" s="6">
        <v>100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v>0</v>
      </c>
      <c r="T35" s="6">
        <v>0</v>
      </c>
      <c r="U35" s="6"/>
      <c r="V35" s="6">
        <v>1984.3</v>
      </c>
      <c r="W35" s="6">
        <v>0</v>
      </c>
      <c r="X35" s="6">
        <v>17611.060000000001</v>
      </c>
      <c r="Y35" s="513">
        <f>IF(A35&lt;&gt;"",IF(A35=мар17!A35,0,1),IF(AND(B35=мар17!B35,C35=мар17!C35),0,1))</f>
        <v>0</v>
      </c>
      <c r="Z35" s="70" t="str">
        <f t="shared" si="5"/>
        <v>ул. Первая д.1</v>
      </c>
      <c r="AA35" s="504">
        <f>IF($B35&lt;&gt;"",MAX(AA$7:AA34)+1,0)</f>
        <v>28</v>
      </c>
      <c r="AB35" s="502">
        <f t="shared" si="1"/>
        <v>35</v>
      </c>
      <c r="AC35" s="504">
        <f>1</f>
        <v>1</v>
      </c>
      <c r="AD35" s="103">
        <f t="shared" si="6"/>
        <v>1884.3</v>
      </c>
      <c r="AE35" s="103">
        <f t="shared" si="7"/>
        <v>0</v>
      </c>
      <c r="AF35" s="103">
        <f t="shared" si="8"/>
        <v>100</v>
      </c>
      <c r="AG35" s="3"/>
    </row>
    <row r="36" spans="2:33" ht="13.2" x14ac:dyDescent="0.25">
      <c r="B36" s="1" t="str">
        <f>адреса!$G$35</f>
        <v>кв.29</v>
      </c>
      <c r="C36" s="522">
        <f>адреса!$I$35</f>
        <v>10000029</v>
      </c>
      <c r="D36" s="6" t="str">
        <f>адреса!$K$35</f>
        <v>ФИО-1-29</v>
      </c>
      <c r="E36" s="6">
        <v>3862</v>
      </c>
      <c r="F36" s="6">
        <v>3762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/>
      <c r="M36" s="6">
        <v>100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v>0</v>
      </c>
      <c r="T36" s="6">
        <v>0</v>
      </c>
      <c r="U36" s="6"/>
      <c r="V36" s="6">
        <v>3862</v>
      </c>
      <c r="W36" s="6">
        <v>0</v>
      </c>
      <c r="X36" s="6">
        <v>7724</v>
      </c>
      <c r="Y36" s="513">
        <f>IF(A36&lt;&gt;"",IF(A36=мар17!A36,0,1),IF(AND(B36=мар17!B36,C36=мар17!C36),0,1))</f>
        <v>0</v>
      </c>
      <c r="Z36" s="70" t="str">
        <f t="shared" si="5"/>
        <v>ул. Первая д.1</v>
      </c>
      <c r="AA36" s="504">
        <f>IF($B36&lt;&gt;"",MAX(AA$7:AA35)+1,0)</f>
        <v>29</v>
      </c>
      <c r="AB36" s="502">
        <f t="shared" si="1"/>
        <v>36</v>
      </c>
      <c r="AC36" s="504">
        <f>1</f>
        <v>1</v>
      </c>
      <c r="AD36" s="103">
        <f t="shared" si="6"/>
        <v>3762</v>
      </c>
      <c r="AE36" s="103">
        <f t="shared" si="7"/>
        <v>0</v>
      </c>
      <c r="AF36" s="103">
        <f t="shared" si="8"/>
        <v>100</v>
      </c>
      <c r="AG36" s="3"/>
    </row>
    <row r="37" spans="2:33" ht="13.2" x14ac:dyDescent="0.25">
      <c r="B37" s="1" t="str">
        <f>адреса!$G$36</f>
        <v>кв.30</v>
      </c>
      <c r="C37" s="522">
        <f>адреса!$I$36</f>
        <v>10000030</v>
      </c>
      <c r="D37" s="6" t="str">
        <f>адреса!$K$36</f>
        <v>ФИО-1-30</v>
      </c>
      <c r="E37" s="6">
        <v>39810.31</v>
      </c>
      <c r="F37" s="6">
        <v>3762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/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v>0</v>
      </c>
      <c r="T37" s="6">
        <v>0</v>
      </c>
      <c r="U37" s="6"/>
      <c r="V37" s="6">
        <v>3762</v>
      </c>
      <c r="W37" s="6">
        <v>0</v>
      </c>
      <c r="X37" s="6">
        <v>43572.31</v>
      </c>
      <c r="Y37" s="513">
        <f>IF(A37&lt;&gt;"",IF(A37=мар17!A37,0,1),IF(AND(B37=мар17!B37,C37=мар17!C37),0,1))</f>
        <v>0</v>
      </c>
      <c r="Z37" s="70" t="str">
        <f t="shared" si="5"/>
        <v>ул. Первая д.1</v>
      </c>
      <c r="AA37" s="504">
        <f>IF($B37&lt;&gt;"",MAX(AA$7:AA36)+1,0)</f>
        <v>30</v>
      </c>
      <c r="AB37" s="502">
        <f t="shared" si="1"/>
        <v>37</v>
      </c>
      <c r="AC37" s="504">
        <f>1</f>
        <v>1</v>
      </c>
      <c r="AD37" s="103">
        <f t="shared" si="6"/>
        <v>3762</v>
      </c>
      <c r="AE37" s="103">
        <f t="shared" si="7"/>
        <v>0</v>
      </c>
      <c r="AF37" s="103">
        <f t="shared" si="8"/>
        <v>0</v>
      </c>
      <c r="AG37" s="3"/>
    </row>
    <row r="38" spans="2:33" ht="13.2" x14ac:dyDescent="0.25">
      <c r="B38" s="1" t="str">
        <f>адреса!$G$37</f>
        <v>кв.31</v>
      </c>
      <c r="C38" s="522">
        <f>адреса!$I$37</f>
        <v>10000031</v>
      </c>
      <c r="D38" s="6" t="str">
        <f>адреса!$K$37</f>
        <v>ФИО-1-31</v>
      </c>
      <c r="E38" s="6">
        <v>1984.3</v>
      </c>
      <c r="F38" s="6">
        <v>1884.3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/>
      <c r="M38" s="6">
        <v>100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v>0</v>
      </c>
      <c r="T38" s="6">
        <v>0</v>
      </c>
      <c r="U38" s="6"/>
      <c r="V38" s="6">
        <v>1984.3</v>
      </c>
      <c r="W38" s="6">
        <v>1984.3</v>
      </c>
      <c r="X38" s="6">
        <v>1984.3</v>
      </c>
      <c r="Y38" s="513">
        <f>IF(A38&lt;&gt;"",IF(A38=мар17!A38,0,1),IF(AND(B38=мар17!B38,C38=мар17!C38),0,1))</f>
        <v>0</v>
      </c>
      <c r="Z38" s="70" t="str">
        <f t="shared" si="5"/>
        <v>ул. Первая д.1</v>
      </c>
      <c r="AA38" s="504">
        <f>IF($B38&lt;&gt;"",MAX(AA$7:AA37)+1,0)</f>
        <v>31</v>
      </c>
      <c r="AB38" s="502">
        <f t="shared" si="1"/>
        <v>38</v>
      </c>
      <c r="AC38" s="504">
        <f>1</f>
        <v>1</v>
      </c>
      <c r="AD38" s="103">
        <f t="shared" si="6"/>
        <v>1884.3</v>
      </c>
      <c r="AE38" s="103">
        <f t="shared" si="7"/>
        <v>0</v>
      </c>
      <c r="AF38" s="103">
        <f t="shared" si="8"/>
        <v>100</v>
      </c>
      <c r="AG38" s="3"/>
    </row>
    <row r="39" spans="2:33" ht="13.2" x14ac:dyDescent="0.25">
      <c r="B39" s="1" t="str">
        <f>адреса!$G$38</f>
        <v>кв.32</v>
      </c>
      <c r="C39" s="522">
        <f>адреса!$I$38</f>
        <v>10000032</v>
      </c>
      <c r="D39" s="6" t="str">
        <f>адреса!$K$38</f>
        <v>ФИО-1-32</v>
      </c>
      <c r="E39" s="6">
        <v>24291.8</v>
      </c>
      <c r="F39" s="6">
        <v>3762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/>
      <c r="M39" s="6">
        <v>100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v>0</v>
      </c>
      <c r="T39" s="6">
        <v>0</v>
      </c>
      <c r="U39" s="6"/>
      <c r="V39" s="6">
        <v>3862</v>
      </c>
      <c r="W39" s="6">
        <v>24291.8</v>
      </c>
      <c r="X39" s="6">
        <v>3862</v>
      </c>
      <c r="Y39" s="513">
        <f>IF(A39&lt;&gt;"",IF(A39=мар17!A39,0,1),IF(AND(B39=мар17!B39,C39=мар17!C39),0,1))</f>
        <v>0</v>
      </c>
      <c r="Z39" s="70" t="str">
        <f t="shared" si="5"/>
        <v>ул. Первая д.1</v>
      </c>
      <c r="AA39" s="504">
        <f>IF($B39&lt;&gt;"",MAX(AA$7:AA38)+1,0)</f>
        <v>32</v>
      </c>
      <c r="AB39" s="502">
        <f t="shared" si="1"/>
        <v>39</v>
      </c>
      <c r="AC39" s="504">
        <f>1</f>
        <v>1</v>
      </c>
      <c r="AD39" s="103">
        <f t="shared" si="6"/>
        <v>3762</v>
      </c>
      <c r="AE39" s="103">
        <f t="shared" si="7"/>
        <v>0</v>
      </c>
      <c r="AF39" s="103">
        <f t="shared" si="8"/>
        <v>100</v>
      </c>
      <c r="AG39" s="3"/>
    </row>
    <row r="40" spans="2:33" ht="13.2" x14ac:dyDescent="0.25">
      <c r="B40" s="1" t="str">
        <f>адреса!$G$39</f>
        <v>кв.33</v>
      </c>
      <c r="C40" s="522">
        <f>адреса!$I$39</f>
        <v>10000033</v>
      </c>
      <c r="D40" s="6" t="str">
        <f>адреса!$K$39</f>
        <v>ФИО-1-33</v>
      </c>
      <c r="E40" s="6">
        <v>3862</v>
      </c>
      <c r="F40" s="6">
        <v>3762</v>
      </c>
      <c r="G40" s="6">
        <v>0</v>
      </c>
      <c r="H40" s="6">
        <v>0</v>
      </c>
      <c r="I40" s="6">
        <v>0</v>
      </c>
      <c r="J40" s="6">
        <v>0</v>
      </c>
      <c r="K40" s="6">
        <v>0</v>
      </c>
      <c r="L40" s="6"/>
      <c r="M40" s="6">
        <v>100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v>0</v>
      </c>
      <c r="T40" s="6">
        <v>0</v>
      </c>
      <c r="U40" s="6"/>
      <c r="V40" s="6">
        <v>3862</v>
      </c>
      <c r="W40" s="6">
        <v>7724</v>
      </c>
      <c r="X40" s="6">
        <v>0</v>
      </c>
      <c r="Y40" s="513">
        <f>IF(A40&lt;&gt;"",IF(A40=мар17!A40,0,1),IF(AND(B40=мар17!B40,C40=мар17!C40),0,1))</f>
        <v>0</v>
      </c>
      <c r="Z40" s="70" t="str">
        <f t="shared" si="5"/>
        <v>ул. Первая д.1</v>
      </c>
      <c r="AA40" s="504">
        <f>IF($B40&lt;&gt;"",MAX(AA$7:AA39)+1,0)</f>
        <v>33</v>
      </c>
      <c r="AB40" s="502">
        <f t="shared" si="1"/>
        <v>40</v>
      </c>
      <c r="AC40" s="504">
        <f>1</f>
        <v>1</v>
      </c>
      <c r="AD40" s="103">
        <f t="shared" si="6"/>
        <v>3762</v>
      </c>
      <c r="AE40" s="103">
        <f t="shared" si="7"/>
        <v>0</v>
      </c>
      <c r="AF40" s="103">
        <f t="shared" si="8"/>
        <v>100</v>
      </c>
      <c r="AG40" s="3"/>
    </row>
    <row r="41" spans="2:33" ht="13.2" x14ac:dyDescent="0.25">
      <c r="B41" s="1" t="str">
        <f>адреса!$G$40</f>
        <v>кв.34</v>
      </c>
      <c r="C41" s="522">
        <f>адреса!$I$40</f>
        <v>10000034</v>
      </c>
      <c r="D41" s="6" t="str">
        <f>адреса!$K$40</f>
        <v>ФИО-1-34</v>
      </c>
      <c r="E41" s="6">
        <v>1868.8</v>
      </c>
      <c r="F41" s="6">
        <v>1768.8</v>
      </c>
      <c r="G41" s="6">
        <v>0</v>
      </c>
      <c r="H41" s="6">
        <v>0</v>
      </c>
      <c r="I41" s="6">
        <v>0</v>
      </c>
      <c r="J41" s="6">
        <v>0</v>
      </c>
      <c r="K41" s="6">
        <v>0</v>
      </c>
      <c r="L41" s="6"/>
      <c r="M41" s="6">
        <v>100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v>0</v>
      </c>
      <c r="T41" s="6">
        <v>0</v>
      </c>
      <c r="U41" s="6"/>
      <c r="V41" s="6">
        <v>1868.8</v>
      </c>
      <c r="W41" s="6">
        <v>1868.8</v>
      </c>
      <c r="X41" s="6">
        <v>1868.8</v>
      </c>
      <c r="Y41" s="513">
        <f>IF(A41&lt;&gt;"",IF(A41=мар17!A41,0,1),IF(AND(B41=мар17!B41,C41=мар17!C41),0,1))</f>
        <v>0</v>
      </c>
      <c r="Z41" s="70" t="str">
        <f t="shared" si="5"/>
        <v>ул. Первая д.1</v>
      </c>
      <c r="AA41" s="504">
        <f>IF($B41&lt;&gt;"",MAX(AA$7:AA40)+1,0)</f>
        <v>34</v>
      </c>
      <c r="AB41" s="502">
        <f t="shared" si="1"/>
        <v>41</v>
      </c>
      <c r="AC41" s="504">
        <f>1</f>
        <v>1</v>
      </c>
      <c r="AD41" s="103">
        <f t="shared" si="6"/>
        <v>1768.8</v>
      </c>
      <c r="AE41" s="103">
        <f t="shared" si="7"/>
        <v>0</v>
      </c>
      <c r="AF41" s="103">
        <f t="shared" si="8"/>
        <v>100</v>
      </c>
      <c r="AG41" s="3"/>
    </row>
    <row r="42" spans="2:33" ht="13.2" x14ac:dyDescent="0.25">
      <c r="B42" s="1" t="str">
        <f>адреса!$G$41</f>
        <v>кв.35</v>
      </c>
      <c r="C42" s="522">
        <f>адреса!$I$41</f>
        <v>10000035</v>
      </c>
      <c r="D42" s="6" t="str">
        <f>адреса!$K$41</f>
        <v>ФИО-1-35</v>
      </c>
      <c r="E42" s="6">
        <v>3762</v>
      </c>
      <c r="F42" s="6">
        <v>3762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/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v>0</v>
      </c>
      <c r="T42" s="6">
        <v>0</v>
      </c>
      <c r="U42" s="6"/>
      <c r="V42" s="6">
        <v>3762</v>
      </c>
      <c r="W42" s="6">
        <v>3762</v>
      </c>
      <c r="X42" s="6">
        <v>3762</v>
      </c>
      <c r="Y42" s="513">
        <f>IF(A42&lt;&gt;"",IF(A42=мар17!A42,0,1),IF(AND(B42=мар17!B42,C42=мар17!C42),0,1))</f>
        <v>0</v>
      </c>
      <c r="Z42" s="70" t="str">
        <f t="shared" si="5"/>
        <v>ул. Первая д.1</v>
      </c>
      <c r="AA42" s="504">
        <f>IF($B42&lt;&gt;"",MAX(AA$7:AA41)+1,0)</f>
        <v>35</v>
      </c>
      <c r="AB42" s="502">
        <f t="shared" si="1"/>
        <v>42</v>
      </c>
      <c r="AC42" s="504">
        <f>1</f>
        <v>1</v>
      </c>
      <c r="AD42" s="103">
        <f t="shared" si="6"/>
        <v>3762</v>
      </c>
      <c r="AE42" s="103">
        <f t="shared" si="7"/>
        <v>0</v>
      </c>
      <c r="AF42" s="103">
        <f t="shared" si="8"/>
        <v>0</v>
      </c>
      <c r="AG42" s="3"/>
    </row>
    <row r="43" spans="2:33" ht="13.2" x14ac:dyDescent="0.25">
      <c r="B43" s="1" t="str">
        <f>адреса!$G$42</f>
        <v>кв.36</v>
      </c>
      <c r="C43" s="522">
        <f>адреса!$I$42</f>
        <v>10000036</v>
      </c>
      <c r="D43" s="6" t="str">
        <f>адреса!$K$42</f>
        <v>ФИО-1-36</v>
      </c>
      <c r="E43" s="6">
        <v>5755.41</v>
      </c>
      <c r="F43" s="6">
        <v>3375.9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/>
      <c r="M43" s="6">
        <v>100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v>0</v>
      </c>
      <c r="T43" s="6">
        <v>0</v>
      </c>
      <c r="U43" s="6"/>
      <c r="V43" s="6">
        <v>3475.9</v>
      </c>
      <c r="W43" s="6">
        <v>5755.41</v>
      </c>
      <c r="X43" s="6">
        <v>3475.9</v>
      </c>
      <c r="Y43" s="513">
        <f>IF(A43&lt;&gt;"",IF(A43=мар17!A43,0,1),IF(AND(B43=мар17!B43,C43=мар17!C43),0,1))</f>
        <v>0</v>
      </c>
      <c r="Z43" s="70" t="str">
        <f t="shared" si="5"/>
        <v>ул. Первая д.1</v>
      </c>
      <c r="AA43" s="504">
        <f>IF($B43&lt;&gt;"",MAX(AA$7:AA42)+1,0)</f>
        <v>36</v>
      </c>
      <c r="AB43" s="502">
        <f t="shared" si="1"/>
        <v>43</v>
      </c>
      <c r="AC43" s="504">
        <f>1</f>
        <v>1</v>
      </c>
      <c r="AD43" s="103">
        <f t="shared" si="6"/>
        <v>3375.9</v>
      </c>
      <c r="AE43" s="103">
        <f t="shared" si="7"/>
        <v>0</v>
      </c>
      <c r="AF43" s="103">
        <f t="shared" si="8"/>
        <v>100</v>
      </c>
      <c r="AG43" s="3"/>
    </row>
    <row r="44" spans="2:33" ht="13.2" x14ac:dyDescent="0.25">
      <c r="B44" s="1" t="str">
        <f>адреса!$G$43</f>
        <v>кв.37</v>
      </c>
      <c r="C44" s="522">
        <f>адреса!$I$43</f>
        <v>10000037</v>
      </c>
      <c r="D44" s="6" t="str">
        <f>адреса!$K$43</f>
        <v>ФИО-1-37</v>
      </c>
      <c r="E44" s="6">
        <v>1865.5</v>
      </c>
      <c r="F44" s="6">
        <v>1765.5</v>
      </c>
      <c r="G44" s="6">
        <v>0</v>
      </c>
      <c r="H44" s="6">
        <v>0</v>
      </c>
      <c r="I44" s="6">
        <v>0</v>
      </c>
      <c r="J44" s="6">
        <v>0</v>
      </c>
      <c r="K44" s="6">
        <v>0</v>
      </c>
      <c r="L44" s="6"/>
      <c r="M44" s="6">
        <v>100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v>0</v>
      </c>
      <c r="T44" s="6">
        <v>0</v>
      </c>
      <c r="U44" s="6"/>
      <c r="V44" s="6">
        <v>1865.5</v>
      </c>
      <c r="W44" s="6">
        <v>0</v>
      </c>
      <c r="X44" s="6">
        <v>3731</v>
      </c>
      <c r="Y44" s="513">
        <f>IF(A44&lt;&gt;"",IF(A44=мар17!A44,0,1),IF(AND(B44=мар17!B44,C44=мар17!C44),0,1))</f>
        <v>0</v>
      </c>
      <c r="Z44" s="70" t="str">
        <f t="shared" si="5"/>
        <v>ул. Первая д.1</v>
      </c>
      <c r="AA44" s="504">
        <f>IF($B44&lt;&gt;"",MAX(AA$7:AA43)+1,0)</f>
        <v>37</v>
      </c>
      <c r="AB44" s="502">
        <f t="shared" si="1"/>
        <v>44</v>
      </c>
      <c r="AC44" s="504">
        <f>1</f>
        <v>1</v>
      </c>
      <c r="AD44" s="103">
        <f t="shared" si="6"/>
        <v>1765.5</v>
      </c>
      <c r="AE44" s="103">
        <f t="shared" si="7"/>
        <v>0</v>
      </c>
      <c r="AF44" s="103">
        <f t="shared" si="8"/>
        <v>100</v>
      </c>
      <c r="AG44" s="3"/>
    </row>
    <row r="45" spans="2:33" ht="13.2" x14ac:dyDescent="0.25">
      <c r="B45" s="1" t="str">
        <f>адреса!$G$44</f>
        <v>кв.38</v>
      </c>
      <c r="C45" s="522">
        <f>адреса!$I$44</f>
        <v>10000038</v>
      </c>
      <c r="D45" s="6" t="str">
        <f>адреса!$K$44</f>
        <v>ФИО-1-38</v>
      </c>
      <c r="E45" s="6">
        <v>30059.22</v>
      </c>
      <c r="F45" s="6">
        <v>3230.7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/>
      <c r="M45" s="6">
        <v>100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v>0</v>
      </c>
      <c r="T45" s="6">
        <v>0</v>
      </c>
      <c r="U45" s="6"/>
      <c r="V45" s="6">
        <v>3330.7</v>
      </c>
      <c r="W45" s="6">
        <v>0</v>
      </c>
      <c r="X45" s="6">
        <v>33389.919999999998</v>
      </c>
      <c r="Y45" s="513">
        <f>IF(A45&lt;&gt;"",IF(A45=мар17!A45,0,1),IF(AND(B45=мар17!B45,C45=мар17!C45),0,1))</f>
        <v>0</v>
      </c>
      <c r="Z45" s="70" t="str">
        <f t="shared" si="5"/>
        <v>ул. Первая д.1</v>
      </c>
      <c r="AA45" s="504">
        <f>IF($B45&lt;&gt;"",MAX(AA$7:AA44)+1,0)</f>
        <v>38</v>
      </c>
      <c r="AB45" s="502">
        <f t="shared" si="1"/>
        <v>45</v>
      </c>
      <c r="AC45" s="504">
        <f>1</f>
        <v>1</v>
      </c>
      <c r="AD45" s="103">
        <f t="shared" si="6"/>
        <v>3230.7</v>
      </c>
      <c r="AE45" s="103">
        <f t="shared" si="7"/>
        <v>0</v>
      </c>
      <c r="AF45" s="103">
        <f t="shared" si="8"/>
        <v>100</v>
      </c>
      <c r="AG45" s="3"/>
    </row>
    <row r="46" spans="2:33" ht="13.2" x14ac:dyDescent="0.25">
      <c r="B46" s="1" t="str">
        <f>адреса!$G$45</f>
        <v>кв.39</v>
      </c>
      <c r="C46" s="522">
        <f>адреса!$I$45</f>
        <v>10000039</v>
      </c>
      <c r="D46" s="6" t="str">
        <f>адреса!$K$45</f>
        <v>ФИО-1-39</v>
      </c>
      <c r="E46" s="6">
        <v>95891.3</v>
      </c>
      <c r="F46" s="6">
        <v>8210.7000000000007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/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v>0</v>
      </c>
      <c r="T46" s="6">
        <v>0</v>
      </c>
      <c r="U46" s="6"/>
      <c r="V46" s="6">
        <v>8210.7000000000007</v>
      </c>
      <c r="W46" s="6">
        <v>0</v>
      </c>
      <c r="X46" s="6">
        <v>104102</v>
      </c>
      <c r="Y46" s="513">
        <f>IF(A46&lt;&gt;"",IF(A46=мар17!A46,0,1),IF(AND(B46=мар17!B46,C46=мар17!C46),0,1))</f>
        <v>0</v>
      </c>
      <c r="Z46" s="70" t="str">
        <f t="shared" si="5"/>
        <v>ул. Первая д.1</v>
      </c>
      <c r="AA46" s="504">
        <f>IF($B46&lt;&gt;"",MAX(AA$7:AA45)+1,0)</f>
        <v>39</v>
      </c>
      <c r="AB46" s="502">
        <f t="shared" si="1"/>
        <v>46</v>
      </c>
      <c r="AC46" s="504">
        <f>1</f>
        <v>1</v>
      </c>
      <c r="AD46" s="103">
        <f t="shared" si="6"/>
        <v>8210.7000000000007</v>
      </c>
      <c r="AE46" s="103">
        <f t="shared" si="7"/>
        <v>0</v>
      </c>
      <c r="AF46" s="103">
        <f t="shared" si="8"/>
        <v>0</v>
      </c>
      <c r="AG46" s="3"/>
    </row>
    <row r="47" spans="2:33" ht="13.2" x14ac:dyDescent="0.25">
      <c r="B47" s="1" t="str">
        <f>адреса!$G$46</f>
        <v>кв.40</v>
      </c>
      <c r="C47" s="522">
        <f>адреса!$I$46</f>
        <v>10000040</v>
      </c>
      <c r="D47" s="6" t="str">
        <f>адреса!$K$46</f>
        <v>ФИО-1-40</v>
      </c>
      <c r="E47" s="6">
        <v>56637.61</v>
      </c>
      <c r="F47" s="6">
        <v>5385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/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v>0</v>
      </c>
      <c r="T47" s="6">
        <v>0</v>
      </c>
      <c r="U47" s="6"/>
      <c r="V47" s="6">
        <v>5385</v>
      </c>
      <c r="W47" s="6">
        <v>0</v>
      </c>
      <c r="X47" s="6">
        <v>62022.61</v>
      </c>
      <c r="Y47" s="513">
        <f>IF(A47&lt;&gt;"",IF(A47=мар17!A47,0,1),IF(AND(B47=мар17!B47,C47=мар17!C47),0,1))</f>
        <v>0</v>
      </c>
      <c r="Z47" s="70" t="str">
        <f t="shared" si="5"/>
        <v>ул. Первая д.1</v>
      </c>
      <c r="AA47" s="504">
        <f>IF($B47&lt;&gt;"",MAX(AA$7:AA46)+1,0)</f>
        <v>40</v>
      </c>
      <c r="AB47" s="502">
        <f t="shared" si="1"/>
        <v>47</v>
      </c>
      <c r="AC47" s="504">
        <f>1</f>
        <v>1</v>
      </c>
      <c r="AD47" s="103">
        <f t="shared" si="6"/>
        <v>5385</v>
      </c>
      <c r="AE47" s="103">
        <f t="shared" si="7"/>
        <v>0</v>
      </c>
      <c r="AF47" s="103">
        <f t="shared" si="8"/>
        <v>0</v>
      </c>
      <c r="AG47" s="3"/>
    </row>
    <row r="48" spans="2:33" ht="13.2" x14ac:dyDescent="0.25">
      <c r="B48" s="1" t="str">
        <f>адреса!$G$47</f>
        <v>кв.41</v>
      </c>
      <c r="C48" s="522">
        <f>адреса!$I$47</f>
        <v>10000041</v>
      </c>
      <c r="D48" s="6" t="str">
        <f>адреса!$K$47</f>
        <v>ФИО-1-41</v>
      </c>
      <c r="E48" s="6">
        <v>35103.699999999997</v>
      </c>
      <c r="F48" s="6">
        <v>4303.2</v>
      </c>
      <c r="G48" s="6">
        <v>0</v>
      </c>
      <c r="H48" s="6">
        <v>0</v>
      </c>
      <c r="I48" s="6">
        <v>0</v>
      </c>
      <c r="J48" s="6">
        <v>0</v>
      </c>
      <c r="K48" s="6">
        <v>0</v>
      </c>
      <c r="L48" s="6"/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v>0</v>
      </c>
      <c r="T48" s="6">
        <v>0</v>
      </c>
      <c r="U48" s="6"/>
      <c r="V48" s="6">
        <v>4303.2</v>
      </c>
      <c r="W48" s="6">
        <v>8606.4</v>
      </c>
      <c r="X48" s="6">
        <v>30800.5</v>
      </c>
      <c r="Y48" s="513">
        <f>IF(A48&lt;&gt;"",IF(A48=мар17!A48,0,1),IF(AND(B48=мар17!B48,C48=мар17!C48),0,1))</f>
        <v>0</v>
      </c>
      <c r="Z48" s="70" t="str">
        <f t="shared" si="5"/>
        <v>ул. Первая д.1</v>
      </c>
      <c r="AA48" s="504">
        <f>IF($B48&lt;&gt;"",MAX(AA$7:AA47)+1,0)</f>
        <v>41</v>
      </c>
      <c r="AB48" s="502">
        <f t="shared" si="1"/>
        <v>48</v>
      </c>
      <c r="AC48" s="504">
        <f>1</f>
        <v>1</v>
      </c>
      <c r="AD48" s="103">
        <f t="shared" si="6"/>
        <v>4303.2</v>
      </c>
      <c r="AE48" s="103">
        <f t="shared" si="7"/>
        <v>0</v>
      </c>
      <c r="AF48" s="103">
        <f t="shared" si="8"/>
        <v>0</v>
      </c>
      <c r="AG48" s="3"/>
    </row>
    <row r="49" spans="1:33" ht="13.2" x14ac:dyDescent="0.25">
      <c r="B49" s="1" t="str">
        <f>адреса!$G$48</f>
        <v>кв.42</v>
      </c>
      <c r="C49" s="522">
        <f>адреса!$I$48</f>
        <v>10000042</v>
      </c>
      <c r="D49" s="6" t="str">
        <f>адреса!$K$48</f>
        <v>ФИО-1-42</v>
      </c>
      <c r="E49" s="6">
        <v>-3942.97</v>
      </c>
      <c r="F49" s="6">
        <v>1722.6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/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v>0</v>
      </c>
      <c r="T49" s="6">
        <v>0</v>
      </c>
      <c r="U49" s="6"/>
      <c r="V49" s="6">
        <v>1722.6</v>
      </c>
      <c r="W49" s="6">
        <v>0</v>
      </c>
      <c r="X49" s="6">
        <v>-2220.37</v>
      </c>
      <c r="Y49" s="513">
        <f>IF(A49&lt;&gt;"",IF(A49=мар17!A49,0,1),IF(AND(B49=мар17!B49,C49=мар17!C49),0,1))</f>
        <v>0</v>
      </c>
      <c r="Z49" s="70" t="str">
        <f t="shared" si="5"/>
        <v>ул. Первая д.1</v>
      </c>
      <c r="AA49" s="504">
        <f>IF($B49&lt;&gt;"",MAX(AA$7:AA48)+1,0)</f>
        <v>42</v>
      </c>
      <c r="AB49" s="502">
        <f t="shared" si="1"/>
        <v>49</v>
      </c>
      <c r="AC49" s="504">
        <f>1</f>
        <v>1</v>
      </c>
      <c r="AD49" s="103">
        <f t="shared" si="6"/>
        <v>1722.6</v>
      </c>
      <c r="AE49" s="103">
        <f t="shared" si="7"/>
        <v>0</v>
      </c>
      <c r="AF49" s="103">
        <f t="shared" si="8"/>
        <v>0</v>
      </c>
      <c r="AG49" s="3"/>
    </row>
    <row r="50" spans="1:33" ht="13.2" x14ac:dyDescent="0.25">
      <c r="B50" s="1" t="str">
        <f>адреса!$G$49</f>
        <v>кв.43</v>
      </c>
      <c r="C50" s="522">
        <f>адреса!$I$49</f>
        <v>10000043</v>
      </c>
      <c r="D50" s="6" t="str">
        <f>адреса!$K$49</f>
        <v>ФИО-1-43</v>
      </c>
      <c r="E50" s="6">
        <v>38307.15</v>
      </c>
      <c r="F50" s="6">
        <v>4695.8999999999996</v>
      </c>
      <c r="G50" s="6">
        <v>0</v>
      </c>
      <c r="H50" s="6">
        <v>0</v>
      </c>
      <c r="I50" s="6">
        <v>0</v>
      </c>
      <c r="J50" s="6">
        <v>0</v>
      </c>
      <c r="K50" s="6">
        <v>0</v>
      </c>
      <c r="L50" s="6"/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v>0</v>
      </c>
      <c r="T50" s="6">
        <v>0</v>
      </c>
      <c r="U50" s="6"/>
      <c r="V50" s="6">
        <v>4695.8999999999996</v>
      </c>
      <c r="W50" s="6">
        <v>9391.7999999999993</v>
      </c>
      <c r="X50" s="6">
        <v>33611.25</v>
      </c>
      <c r="Y50" s="513">
        <f>IF(A50&lt;&gt;"",IF(A50=мар17!A50,0,1),IF(AND(B50=мар17!B50,C50=мар17!C50),0,1))</f>
        <v>0</v>
      </c>
      <c r="Z50" s="70" t="str">
        <f t="shared" si="5"/>
        <v>ул. Первая д.1</v>
      </c>
      <c r="AA50" s="504">
        <f>IF($B50&lt;&gt;"",MAX(AA$7:AA49)+1,0)</f>
        <v>43</v>
      </c>
      <c r="AB50" s="502">
        <f t="shared" si="1"/>
        <v>50</v>
      </c>
      <c r="AC50" s="504">
        <f>1</f>
        <v>1</v>
      </c>
      <c r="AD50" s="103">
        <f t="shared" si="6"/>
        <v>4695.8999999999996</v>
      </c>
      <c r="AE50" s="103">
        <f t="shared" si="7"/>
        <v>0</v>
      </c>
      <c r="AF50" s="103">
        <f t="shared" si="8"/>
        <v>0</v>
      </c>
      <c r="AG50" s="3"/>
    </row>
    <row r="51" spans="1:33" ht="13.2" x14ac:dyDescent="0.25">
      <c r="B51" s="1" t="str">
        <f>адреса!$G$50</f>
        <v>кв.44</v>
      </c>
      <c r="C51" s="522">
        <f>адреса!$I$50</f>
        <v>10000044</v>
      </c>
      <c r="D51" s="6" t="str">
        <f>адреса!$K$50</f>
        <v>ФИО-1-44</v>
      </c>
      <c r="E51" s="6">
        <v>35103.699999999997</v>
      </c>
      <c r="F51" s="6">
        <v>4303.2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/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v>0</v>
      </c>
      <c r="T51" s="6">
        <v>0</v>
      </c>
      <c r="U51" s="6"/>
      <c r="V51" s="6">
        <v>4303.2</v>
      </c>
      <c r="W51" s="6">
        <v>8606.4</v>
      </c>
      <c r="X51" s="6">
        <v>30800.5</v>
      </c>
      <c r="Y51" s="513">
        <f>IF(A51&lt;&gt;"",IF(A51=мар17!A51,0,1),IF(AND(B51=мар17!B51,C51=мар17!C51),0,1))</f>
        <v>0</v>
      </c>
      <c r="Z51" s="70" t="str">
        <f t="shared" si="5"/>
        <v>ул. Первая д.1</v>
      </c>
      <c r="AA51" s="504">
        <f>IF($B51&lt;&gt;"",MAX(AA$7:AA50)+1,0)</f>
        <v>44</v>
      </c>
      <c r="AB51" s="502">
        <f t="shared" si="1"/>
        <v>51</v>
      </c>
      <c r="AC51" s="504">
        <f>1</f>
        <v>1</v>
      </c>
      <c r="AD51" s="103">
        <f t="shared" si="6"/>
        <v>4303.2</v>
      </c>
      <c r="AE51" s="103">
        <f t="shared" si="7"/>
        <v>0</v>
      </c>
      <c r="AF51" s="103">
        <f t="shared" si="8"/>
        <v>0</v>
      </c>
      <c r="AG51" s="3"/>
    </row>
    <row r="52" spans="1:33" ht="13.2" x14ac:dyDescent="0.25">
      <c r="B52" s="1" t="str">
        <f>адреса!$G$51</f>
        <v>кв.45</v>
      </c>
      <c r="C52" s="522">
        <f>адреса!$I$51</f>
        <v>10000045</v>
      </c>
      <c r="D52" s="6" t="str">
        <f>адреса!$K$51</f>
        <v>ФИО-1-45</v>
      </c>
      <c r="E52" s="6">
        <v>32083.93</v>
      </c>
      <c r="F52" s="6">
        <v>1696.2</v>
      </c>
      <c r="G52" s="6">
        <v>0</v>
      </c>
      <c r="H52" s="6">
        <v>0</v>
      </c>
      <c r="I52" s="6">
        <v>0</v>
      </c>
      <c r="J52" s="6">
        <v>0</v>
      </c>
      <c r="K52" s="6">
        <v>0</v>
      </c>
      <c r="L52" s="6"/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v>0</v>
      </c>
      <c r="T52" s="6">
        <v>0</v>
      </c>
      <c r="U52" s="6"/>
      <c r="V52" s="6">
        <v>1696.2</v>
      </c>
      <c r="W52" s="6">
        <v>0</v>
      </c>
      <c r="X52" s="6">
        <v>33780.129999999997</v>
      </c>
      <c r="Y52" s="513">
        <f>IF(A52&lt;&gt;"",IF(A52=мар17!A52,0,1),IF(AND(B52=мар17!B52,C52=мар17!C52),0,1))</f>
        <v>0</v>
      </c>
      <c r="Z52" s="70" t="str">
        <f t="shared" si="5"/>
        <v>ул. Первая д.1</v>
      </c>
      <c r="AA52" s="504">
        <f>IF($B52&lt;&gt;"",MAX(AA$7:AA51)+1,0)</f>
        <v>45</v>
      </c>
      <c r="AB52" s="502">
        <f t="shared" si="1"/>
        <v>52</v>
      </c>
      <c r="AC52" s="504">
        <f>1</f>
        <v>1</v>
      </c>
      <c r="AD52" s="103">
        <f t="shared" si="6"/>
        <v>1696.2</v>
      </c>
      <c r="AE52" s="103">
        <f t="shared" si="7"/>
        <v>0</v>
      </c>
      <c r="AF52" s="103">
        <f t="shared" si="8"/>
        <v>0</v>
      </c>
      <c r="AG52" s="3"/>
    </row>
    <row r="53" spans="1:33" ht="13.2" x14ac:dyDescent="0.25">
      <c r="B53" s="1" t="str">
        <f>адреса!$G$52</f>
        <v>кв.46</v>
      </c>
      <c r="C53" s="522">
        <f>адреса!$I$52</f>
        <v>10000046</v>
      </c>
      <c r="D53" s="6" t="str">
        <f>адреса!$K$52</f>
        <v>ФИО-1-46</v>
      </c>
      <c r="E53" s="6">
        <v>38307.15</v>
      </c>
      <c r="F53" s="6">
        <v>4695.8999999999996</v>
      </c>
      <c r="G53" s="6">
        <v>0</v>
      </c>
      <c r="H53" s="6">
        <v>0</v>
      </c>
      <c r="I53" s="6">
        <v>0</v>
      </c>
      <c r="J53" s="6">
        <v>0</v>
      </c>
      <c r="K53" s="6">
        <v>0</v>
      </c>
      <c r="L53" s="6"/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v>0</v>
      </c>
      <c r="T53" s="6">
        <v>0</v>
      </c>
      <c r="U53" s="6"/>
      <c r="V53" s="6">
        <v>4695.8999999999996</v>
      </c>
      <c r="W53" s="6">
        <v>9391.7999999999993</v>
      </c>
      <c r="X53" s="6">
        <v>33611.25</v>
      </c>
      <c r="Y53" s="513">
        <f>IF(A53&lt;&gt;"",IF(A53=мар17!A53,0,1),IF(AND(B53=мар17!B53,C53=мар17!C53),0,1))</f>
        <v>0</v>
      </c>
      <c r="Z53" s="70" t="str">
        <f t="shared" si="5"/>
        <v>ул. Первая д.1</v>
      </c>
      <c r="AA53" s="504">
        <f>IF($B53&lt;&gt;"",MAX(AA$7:AA52)+1,0)</f>
        <v>46</v>
      </c>
      <c r="AB53" s="502">
        <f t="shared" si="1"/>
        <v>53</v>
      </c>
      <c r="AC53" s="504">
        <f>1</f>
        <v>1</v>
      </c>
      <c r="AD53" s="103">
        <f t="shared" si="6"/>
        <v>4695.8999999999996</v>
      </c>
      <c r="AE53" s="103">
        <f t="shared" si="7"/>
        <v>0</v>
      </c>
      <c r="AF53" s="103">
        <f t="shared" si="8"/>
        <v>0</v>
      </c>
      <c r="AG53" s="3"/>
    </row>
    <row r="54" spans="1:33" ht="13.2" x14ac:dyDescent="0.25">
      <c r="B54" s="1" t="str">
        <f>адреса!$G$53</f>
        <v>кв.47</v>
      </c>
      <c r="C54" s="522">
        <f>адреса!$I$53</f>
        <v>10000047</v>
      </c>
      <c r="D54" s="6" t="str">
        <f>адреса!$K$53</f>
        <v>ФИО-1-47</v>
      </c>
      <c r="E54" s="6">
        <v>4300.57</v>
      </c>
      <c r="F54" s="6">
        <v>4303.2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/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v>0</v>
      </c>
      <c r="T54" s="6">
        <v>0</v>
      </c>
      <c r="U54" s="6"/>
      <c r="V54" s="6">
        <v>4303.2</v>
      </c>
      <c r="W54" s="6">
        <v>4300.57</v>
      </c>
      <c r="X54" s="6">
        <v>4303.2</v>
      </c>
      <c r="Y54" s="513">
        <f>IF(A54&lt;&gt;"",IF(A54=мар17!A54,0,1),IF(AND(B54=мар17!B54,C54=мар17!C54),0,1))</f>
        <v>0</v>
      </c>
      <c r="Z54" s="70" t="str">
        <f t="shared" si="5"/>
        <v>ул. Первая д.1</v>
      </c>
      <c r="AA54" s="504">
        <f>IF($B54&lt;&gt;"",MAX(AA$7:AA53)+1,0)</f>
        <v>47</v>
      </c>
      <c r="AB54" s="502">
        <f t="shared" si="1"/>
        <v>54</v>
      </c>
      <c r="AC54" s="504">
        <f>1</f>
        <v>1</v>
      </c>
      <c r="AD54" s="103">
        <f t="shared" si="6"/>
        <v>4303.2</v>
      </c>
      <c r="AE54" s="103">
        <f t="shared" si="7"/>
        <v>0</v>
      </c>
      <c r="AF54" s="103">
        <f t="shared" si="8"/>
        <v>0</v>
      </c>
      <c r="AG54" s="3"/>
    </row>
    <row r="55" spans="1:33" ht="13.2" x14ac:dyDescent="0.25">
      <c r="B55" s="1" t="str">
        <f>адреса!$G$54</f>
        <v>кв.48</v>
      </c>
      <c r="C55" s="522">
        <f>адреса!$I$54</f>
        <v>10000048</v>
      </c>
      <c r="D55" s="6" t="str">
        <f>адреса!$K$54</f>
        <v>ФИО-1-48</v>
      </c>
      <c r="E55" s="6">
        <v>1984.3</v>
      </c>
      <c r="F55" s="6">
        <v>1884.3</v>
      </c>
      <c r="G55" s="6">
        <v>0</v>
      </c>
      <c r="H55" s="6">
        <v>0</v>
      </c>
      <c r="I55" s="6">
        <v>0</v>
      </c>
      <c r="J55" s="6">
        <v>0</v>
      </c>
      <c r="K55" s="6">
        <v>0</v>
      </c>
      <c r="L55" s="6"/>
      <c r="M55" s="6">
        <v>100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v>0</v>
      </c>
      <c r="T55" s="6">
        <v>0</v>
      </c>
      <c r="U55" s="6"/>
      <c r="V55" s="6">
        <v>1984.3</v>
      </c>
      <c r="W55" s="6">
        <v>1984.3</v>
      </c>
      <c r="X55" s="6">
        <v>1984.3</v>
      </c>
      <c r="Y55" s="513">
        <f>IF(A55&lt;&gt;"",IF(A55=мар17!A55,0,1),IF(AND(B55=мар17!B55,C55=мар17!C55),0,1))</f>
        <v>0</v>
      </c>
      <c r="Z55" s="70" t="str">
        <f t="shared" si="5"/>
        <v>ул. Первая д.1</v>
      </c>
      <c r="AA55" s="504">
        <f>IF($B55&lt;&gt;"",MAX(AA$7:AA54)+1,0)</f>
        <v>48</v>
      </c>
      <c r="AB55" s="502">
        <f t="shared" si="1"/>
        <v>55</v>
      </c>
      <c r="AC55" s="504">
        <f>1</f>
        <v>1</v>
      </c>
      <c r="AD55" s="103">
        <f t="shared" si="6"/>
        <v>1884.3</v>
      </c>
      <c r="AE55" s="103">
        <f t="shared" si="7"/>
        <v>0</v>
      </c>
      <c r="AF55" s="103">
        <f t="shared" si="8"/>
        <v>100</v>
      </c>
      <c r="AG55" s="3"/>
    </row>
    <row r="56" spans="1:33" ht="13.2" x14ac:dyDescent="0.25">
      <c r="B56" s="1" t="str">
        <f>адреса!$G$55</f>
        <v>кв.49</v>
      </c>
      <c r="C56" s="522">
        <f>адреса!$I$55</f>
        <v>10000049</v>
      </c>
      <c r="D56" s="6" t="str">
        <f>адреса!$K$55</f>
        <v>ФИО-1-49</v>
      </c>
      <c r="E56" s="6">
        <v>63383.26</v>
      </c>
      <c r="F56" s="6">
        <v>4695.8999999999996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/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v>0</v>
      </c>
      <c r="T56" s="6">
        <v>0</v>
      </c>
      <c r="U56" s="6"/>
      <c r="V56" s="6">
        <v>4695.8999999999996</v>
      </c>
      <c r="W56" s="6">
        <v>0</v>
      </c>
      <c r="X56" s="6">
        <v>68079.16</v>
      </c>
      <c r="Y56" s="513">
        <f>IF(A56&lt;&gt;"",IF(A56=мар17!A56,0,1),IF(AND(B56=мар17!B56,C56=мар17!C56),0,1))</f>
        <v>0</v>
      </c>
      <c r="Z56" s="70" t="str">
        <f t="shared" si="5"/>
        <v>ул. Первая д.1</v>
      </c>
      <c r="AA56" s="504">
        <f>IF($B56&lt;&gt;"",MAX(AA$7:AA55)+1,0)</f>
        <v>49</v>
      </c>
      <c r="AB56" s="502">
        <f t="shared" si="1"/>
        <v>56</v>
      </c>
      <c r="AC56" s="504">
        <f>1</f>
        <v>1</v>
      </c>
      <c r="AD56" s="103">
        <f t="shared" si="6"/>
        <v>4695.8999999999996</v>
      </c>
      <c r="AE56" s="103">
        <f t="shared" si="7"/>
        <v>0</v>
      </c>
      <c r="AF56" s="103">
        <f t="shared" si="8"/>
        <v>0</v>
      </c>
      <c r="AG56" s="3"/>
    </row>
    <row r="57" spans="1:33" ht="13.2" x14ac:dyDescent="0.25">
      <c r="A57" s="4" t="str">
        <f>адреса!$E$56</f>
        <v>ул. Вторая д.2</v>
      </c>
      <c r="C57" s="522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>
        <v>0</v>
      </c>
      <c r="U57" s="6"/>
      <c r="V57" s="6"/>
      <c r="W57" s="6"/>
      <c r="X57" s="6"/>
      <c r="Y57" s="513">
        <f>IF(A57&lt;&gt;"",IF(A57=мар17!A57,0,1),IF(AND(B57=мар17!B57,C57=мар17!C57),0,1))</f>
        <v>0</v>
      </c>
      <c r="Z57" s="70" t="str">
        <f t="shared" si="5"/>
        <v>ул. Вторая д.2</v>
      </c>
      <c r="AA57" s="504">
        <f>IF($B57&lt;&gt;"",MAX(AA$7:AA56)+1,0)</f>
        <v>0</v>
      </c>
      <c r="AB57" s="502">
        <f t="shared" si="1"/>
        <v>57</v>
      </c>
      <c r="AC57" s="504">
        <f>1</f>
        <v>1</v>
      </c>
      <c r="AD57" s="103">
        <f t="shared" si="6"/>
        <v>0</v>
      </c>
      <c r="AE57" s="103">
        <f t="shared" si="7"/>
        <v>0</v>
      </c>
      <c r="AF57" s="103">
        <f t="shared" si="8"/>
        <v>0</v>
      </c>
      <c r="AG57" s="3"/>
    </row>
    <row r="58" spans="1:33" ht="13.2" x14ac:dyDescent="0.25">
      <c r="B58" s="1" t="str">
        <f>адреса!$G$56</f>
        <v>кв.1</v>
      </c>
      <c r="C58" s="522">
        <f>адреса!$I$56</f>
        <v>20000001</v>
      </c>
      <c r="D58" s="6" t="str">
        <f>адреса!$K$56</f>
        <v>ФИО-2-1</v>
      </c>
      <c r="E58" s="6">
        <v>4115.84</v>
      </c>
      <c r="F58" s="6">
        <v>1188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/>
      <c r="M58" s="6">
        <v>100</v>
      </c>
      <c r="N58" s="6">
        <v>50</v>
      </c>
      <c r="O58" s="6">
        <v>0</v>
      </c>
      <c r="P58" s="6">
        <v>0</v>
      </c>
      <c r="Q58" s="6">
        <v>342.02</v>
      </c>
      <c r="R58" s="6">
        <v>0</v>
      </c>
      <c r="S58" s="6">
        <v>0</v>
      </c>
      <c r="T58" s="6">
        <v>0</v>
      </c>
      <c r="U58" s="6"/>
      <c r="V58" s="6">
        <v>1680.02</v>
      </c>
      <c r="W58" s="6">
        <v>0</v>
      </c>
      <c r="X58" s="6">
        <v>5795.86</v>
      </c>
      <c r="Y58" s="513">
        <f>IF(A58&lt;&gt;"",IF(A58=мар17!A58,0,1),IF(AND(B58=мар17!B58,C58=мар17!C58),0,1))</f>
        <v>0</v>
      </c>
      <c r="Z58" s="70" t="str">
        <f t="shared" si="5"/>
        <v>ул. Вторая д.2</v>
      </c>
      <c r="AA58" s="504">
        <f>IF($B58&lt;&gt;"",MAX(AA$7:AA57)+1,0)</f>
        <v>50</v>
      </c>
      <c r="AB58" s="502">
        <f t="shared" si="1"/>
        <v>58</v>
      </c>
      <c r="AC58" s="504">
        <f>1</f>
        <v>1</v>
      </c>
      <c r="AD58" s="103">
        <f t="shared" si="6"/>
        <v>1188</v>
      </c>
      <c r="AE58" s="103">
        <f t="shared" si="7"/>
        <v>0</v>
      </c>
      <c r="AF58" s="103">
        <f t="shared" si="8"/>
        <v>492.02</v>
      </c>
      <c r="AG58" s="3"/>
    </row>
    <row r="59" spans="1:33" ht="13.2" x14ac:dyDescent="0.25">
      <c r="B59" s="1" t="str">
        <f>адреса!$G$57</f>
        <v>кв.2</v>
      </c>
      <c r="C59" s="522">
        <f>адреса!$I$57</f>
        <v>20000002</v>
      </c>
      <c r="D59" s="6" t="str">
        <f>адреса!$K$57</f>
        <v>ФИО-2-2</v>
      </c>
      <c r="E59" s="6">
        <v>7223.28</v>
      </c>
      <c r="F59" s="6">
        <v>1753.06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  <c r="L59" s="6"/>
      <c r="M59" s="6">
        <v>100</v>
      </c>
      <c r="N59" s="6">
        <v>50</v>
      </c>
      <c r="O59" s="6">
        <v>0</v>
      </c>
      <c r="P59" s="6">
        <v>0</v>
      </c>
      <c r="Q59" s="6">
        <v>504.7</v>
      </c>
      <c r="R59" s="6">
        <v>0</v>
      </c>
      <c r="S59" s="6">
        <v>0</v>
      </c>
      <c r="T59" s="6">
        <v>0</v>
      </c>
      <c r="U59" s="6"/>
      <c r="V59" s="6">
        <v>2407.7600000000002</v>
      </c>
      <c r="W59" s="6">
        <v>0</v>
      </c>
      <c r="X59" s="6">
        <v>9631.0400000000009</v>
      </c>
      <c r="Y59" s="513">
        <f>IF(A59&lt;&gt;"",IF(A59=мар17!A59,0,1),IF(AND(B59=мар17!B59,C59=мар17!C59),0,1))</f>
        <v>0</v>
      </c>
      <c r="Z59" s="70" t="str">
        <f t="shared" si="5"/>
        <v>ул. Вторая д.2</v>
      </c>
      <c r="AA59" s="504">
        <f>IF($B59&lt;&gt;"",MAX(AA$7:AA58)+1,0)</f>
        <v>51</v>
      </c>
      <c r="AB59" s="502">
        <f t="shared" si="1"/>
        <v>59</v>
      </c>
      <c r="AC59" s="504">
        <f>1</f>
        <v>1</v>
      </c>
      <c r="AD59" s="103">
        <f t="shared" si="6"/>
        <v>1753.06</v>
      </c>
      <c r="AE59" s="103">
        <f t="shared" si="7"/>
        <v>0</v>
      </c>
      <c r="AF59" s="103">
        <f t="shared" si="8"/>
        <v>654.70000000000027</v>
      </c>
      <c r="AG59" s="3"/>
    </row>
    <row r="60" spans="1:33" ht="13.2" x14ac:dyDescent="0.25">
      <c r="B60" s="1" t="str">
        <f>адреса!$G$58</f>
        <v>кв.3</v>
      </c>
      <c r="C60" s="522">
        <f>адреса!$I$58</f>
        <v>20000003</v>
      </c>
      <c r="D60" s="6" t="str">
        <f>адреса!$K$58</f>
        <v>ФИО-2-3</v>
      </c>
      <c r="E60" s="6">
        <v>6210.57</v>
      </c>
      <c r="F60" s="6">
        <v>1490.95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/>
      <c r="M60" s="6">
        <v>100</v>
      </c>
      <c r="N60" s="6">
        <v>50</v>
      </c>
      <c r="O60" s="6">
        <v>0</v>
      </c>
      <c r="P60" s="6">
        <v>0</v>
      </c>
      <c r="Q60" s="6">
        <v>429.24</v>
      </c>
      <c r="R60" s="6">
        <v>0</v>
      </c>
      <c r="S60" s="6">
        <v>0</v>
      </c>
      <c r="T60" s="6">
        <v>0</v>
      </c>
      <c r="U60" s="6"/>
      <c r="V60" s="6">
        <v>2070.19</v>
      </c>
      <c r="W60" s="6">
        <v>0</v>
      </c>
      <c r="X60" s="6">
        <v>8280.76</v>
      </c>
      <c r="Y60" s="513">
        <f>IF(A60&lt;&gt;"",IF(A60=мар17!A60,0,1),IF(AND(B60=мар17!B60,C60=мар17!C60),0,1))</f>
        <v>0</v>
      </c>
      <c r="Z60" s="70" t="str">
        <f t="shared" si="5"/>
        <v>ул. Вторая д.2</v>
      </c>
      <c r="AA60" s="504">
        <f>IF($B60&lt;&gt;"",MAX(AA$7:AA59)+1,0)</f>
        <v>52</v>
      </c>
      <c r="AB60" s="502">
        <f t="shared" si="1"/>
        <v>60</v>
      </c>
      <c r="AC60" s="504">
        <f>1</f>
        <v>1</v>
      </c>
      <c r="AD60" s="103">
        <f t="shared" si="6"/>
        <v>1490.95</v>
      </c>
      <c r="AE60" s="103">
        <f t="shared" si="7"/>
        <v>0</v>
      </c>
      <c r="AF60" s="103">
        <f t="shared" si="8"/>
        <v>579.24</v>
      </c>
      <c r="AG60" s="3"/>
    </row>
    <row r="61" spans="1:33" ht="13.2" x14ac:dyDescent="0.25">
      <c r="B61" s="1" t="str">
        <f>адреса!$G$59</f>
        <v>кв.4</v>
      </c>
      <c r="C61" s="522">
        <f>адреса!$I$59</f>
        <v>20000004</v>
      </c>
      <c r="D61" s="6" t="str">
        <f>адреса!$K$59</f>
        <v>ФИО-2-4</v>
      </c>
      <c r="E61" s="6">
        <v>7091.76</v>
      </c>
      <c r="F61" s="6">
        <v>1719.02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/>
      <c r="M61" s="6">
        <v>100</v>
      </c>
      <c r="N61" s="6">
        <v>50</v>
      </c>
      <c r="O61" s="6">
        <v>0</v>
      </c>
      <c r="P61" s="6">
        <v>0</v>
      </c>
      <c r="Q61" s="6">
        <v>494.9</v>
      </c>
      <c r="R61" s="6">
        <v>0</v>
      </c>
      <c r="S61" s="6">
        <v>0</v>
      </c>
      <c r="T61" s="6">
        <v>0</v>
      </c>
      <c r="U61" s="6"/>
      <c r="V61" s="6">
        <v>2363.92</v>
      </c>
      <c r="W61" s="6">
        <v>7090.84</v>
      </c>
      <c r="X61" s="6">
        <v>2364.84</v>
      </c>
      <c r="Y61" s="513">
        <f>IF(A61&lt;&gt;"",IF(A61=мар17!A61,0,1),IF(AND(B61=мар17!B61,C61=мар17!C61),0,1))</f>
        <v>0</v>
      </c>
      <c r="Z61" s="70" t="str">
        <f t="shared" si="5"/>
        <v>ул. Вторая д.2</v>
      </c>
      <c r="AA61" s="504">
        <f>IF($B61&lt;&gt;"",MAX(AA$7:AA60)+1,0)</f>
        <v>53</v>
      </c>
      <c r="AB61" s="502">
        <f t="shared" si="1"/>
        <v>61</v>
      </c>
      <c r="AC61" s="504">
        <f>1</f>
        <v>1</v>
      </c>
      <c r="AD61" s="103">
        <f t="shared" si="6"/>
        <v>1719.02</v>
      </c>
      <c r="AE61" s="103">
        <f t="shared" si="7"/>
        <v>0</v>
      </c>
      <c r="AF61" s="103">
        <f t="shared" si="8"/>
        <v>644.90000000000009</v>
      </c>
      <c r="AG61" s="3"/>
    </row>
    <row r="62" spans="1:33" ht="13.2" x14ac:dyDescent="0.25">
      <c r="B62" s="1" t="str">
        <f>адреса!$G$60</f>
        <v>кв.5</v>
      </c>
      <c r="C62" s="522">
        <f>адреса!$I$60</f>
        <v>20000005</v>
      </c>
      <c r="D62" s="6" t="str">
        <f>адреса!$K$60</f>
        <v>ФИО-2-5</v>
      </c>
      <c r="E62" s="6">
        <v>5894.94</v>
      </c>
      <c r="F62" s="6">
        <v>1409.26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/>
      <c r="M62" s="6">
        <v>100</v>
      </c>
      <c r="N62" s="6">
        <v>50</v>
      </c>
      <c r="O62" s="6">
        <v>0</v>
      </c>
      <c r="P62" s="6">
        <v>0</v>
      </c>
      <c r="Q62" s="6">
        <v>405.72</v>
      </c>
      <c r="R62" s="6">
        <v>0</v>
      </c>
      <c r="S62" s="6">
        <v>0</v>
      </c>
      <c r="T62" s="6">
        <v>0</v>
      </c>
      <c r="U62" s="6"/>
      <c r="V62" s="6">
        <v>1964.98</v>
      </c>
      <c r="W62" s="6">
        <v>5894.94</v>
      </c>
      <c r="X62" s="6">
        <v>1964.98</v>
      </c>
      <c r="Y62" s="513">
        <f>IF(A62&lt;&gt;"",IF(A62=мар17!A62,0,1),IF(AND(B62=мар17!B62,C62=мар17!C62),0,1))</f>
        <v>0</v>
      </c>
      <c r="Z62" s="70" t="str">
        <f t="shared" si="5"/>
        <v>ул. Вторая д.2</v>
      </c>
      <c r="AA62" s="504">
        <f>IF($B62&lt;&gt;"",MAX(AA$7:AA61)+1,0)</f>
        <v>54</v>
      </c>
      <c r="AB62" s="502">
        <f t="shared" si="1"/>
        <v>62</v>
      </c>
      <c r="AC62" s="504">
        <f>1</f>
        <v>1</v>
      </c>
      <c r="AD62" s="103">
        <f t="shared" si="6"/>
        <v>1409.26</v>
      </c>
      <c r="AE62" s="103">
        <f t="shared" si="7"/>
        <v>0</v>
      </c>
      <c r="AF62" s="103">
        <f t="shared" si="8"/>
        <v>555.72</v>
      </c>
      <c r="AG62" s="3"/>
    </row>
    <row r="63" spans="1:33" ht="13.2" x14ac:dyDescent="0.25">
      <c r="B63" s="1" t="str">
        <f>адреса!$G$61</f>
        <v>кв.6</v>
      </c>
      <c r="C63" s="522">
        <f>адреса!$I$61</f>
        <v>20000006</v>
      </c>
      <c r="D63" s="6" t="str">
        <f>адреса!$K$61</f>
        <v>ФИО-2-6</v>
      </c>
      <c r="E63" s="6">
        <v>1890.35</v>
      </c>
      <c r="F63" s="6">
        <v>1351.39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/>
      <c r="M63" s="6">
        <v>100</v>
      </c>
      <c r="N63" s="6">
        <v>50</v>
      </c>
      <c r="O63" s="6">
        <v>0</v>
      </c>
      <c r="P63" s="6">
        <v>0</v>
      </c>
      <c r="Q63" s="6">
        <v>389.06</v>
      </c>
      <c r="R63" s="6">
        <v>0</v>
      </c>
      <c r="S63" s="6">
        <v>0</v>
      </c>
      <c r="T63" s="6">
        <v>0</v>
      </c>
      <c r="U63" s="6"/>
      <c r="V63" s="6">
        <v>1890.45</v>
      </c>
      <c r="W63" s="6">
        <v>1890.35</v>
      </c>
      <c r="X63" s="6">
        <v>1890.45</v>
      </c>
      <c r="Y63" s="513">
        <f>IF(A63&lt;&gt;"",IF(A63=мар17!A63,0,1),IF(AND(B63=мар17!B63,C63=мар17!C63),0,1))</f>
        <v>0</v>
      </c>
      <c r="Z63" s="70" t="str">
        <f t="shared" si="5"/>
        <v>ул. Вторая д.2</v>
      </c>
      <c r="AA63" s="504">
        <f>IF($B63&lt;&gt;"",MAX(AA$7:AA62)+1,0)</f>
        <v>55</v>
      </c>
      <c r="AB63" s="502">
        <f t="shared" si="1"/>
        <v>63</v>
      </c>
      <c r="AC63" s="504">
        <f>1</f>
        <v>1</v>
      </c>
      <c r="AD63" s="103">
        <f t="shared" si="6"/>
        <v>1351.39</v>
      </c>
      <c r="AE63" s="103">
        <f t="shared" si="7"/>
        <v>0</v>
      </c>
      <c r="AF63" s="103">
        <f t="shared" si="8"/>
        <v>539.05999999999995</v>
      </c>
      <c r="AG63" s="3"/>
    </row>
    <row r="64" spans="1:33" ht="13.2" x14ac:dyDescent="0.25">
      <c r="B64" s="1" t="str">
        <f>адреса!$G$62</f>
        <v>кв.7</v>
      </c>
      <c r="C64" s="522">
        <f>адреса!$I$62</f>
        <v>20000007</v>
      </c>
      <c r="D64" s="6" t="str">
        <f>адреса!$K$62</f>
        <v>ФИО-2-7</v>
      </c>
      <c r="E64" s="6">
        <v>7394.25</v>
      </c>
      <c r="F64" s="6">
        <v>1797.31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/>
      <c r="M64" s="6">
        <v>100</v>
      </c>
      <c r="N64" s="6">
        <v>50</v>
      </c>
      <c r="O64" s="6">
        <v>0</v>
      </c>
      <c r="P64" s="6">
        <v>0</v>
      </c>
      <c r="Q64" s="6">
        <v>517.44000000000005</v>
      </c>
      <c r="R64" s="6">
        <v>0</v>
      </c>
      <c r="S64" s="6">
        <v>0</v>
      </c>
      <c r="T64" s="6">
        <v>0</v>
      </c>
      <c r="U64" s="6"/>
      <c r="V64" s="6">
        <v>2464.75</v>
      </c>
      <c r="W64" s="6">
        <v>0</v>
      </c>
      <c r="X64" s="6">
        <v>9859</v>
      </c>
      <c r="Y64" s="513">
        <f>IF(A64&lt;&gt;"",IF(A64=мар17!A64,0,1),IF(AND(B64=мар17!B64,C64=мар17!C64),0,1))</f>
        <v>0</v>
      </c>
      <c r="Z64" s="70" t="str">
        <f t="shared" si="5"/>
        <v>ул. Вторая д.2</v>
      </c>
      <c r="AA64" s="504">
        <f>IF($B64&lt;&gt;"",MAX(AA$7:AA63)+1,0)</f>
        <v>56</v>
      </c>
      <c r="AB64" s="502">
        <f t="shared" si="1"/>
        <v>64</v>
      </c>
      <c r="AC64" s="504">
        <f>1</f>
        <v>1</v>
      </c>
      <c r="AD64" s="103">
        <f t="shared" si="6"/>
        <v>1797.31</v>
      </c>
      <c r="AE64" s="103">
        <f t="shared" si="7"/>
        <v>0</v>
      </c>
      <c r="AF64" s="103">
        <f t="shared" si="8"/>
        <v>667.44</v>
      </c>
      <c r="AG64" s="3"/>
    </row>
    <row r="65" spans="2:33" ht="13.2" x14ac:dyDescent="0.25">
      <c r="B65" s="1" t="str">
        <f>адреса!$G$63</f>
        <v>кв.8</v>
      </c>
      <c r="C65" s="522">
        <f>адреса!$I$63</f>
        <v>20000008</v>
      </c>
      <c r="D65" s="6" t="str">
        <f>адреса!$K$63</f>
        <v>ФИО-2-8</v>
      </c>
      <c r="E65" s="6">
        <v>7394.25</v>
      </c>
      <c r="F65" s="6">
        <v>1797.31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/>
      <c r="M65" s="6">
        <v>100</v>
      </c>
      <c r="N65" s="6">
        <v>50</v>
      </c>
      <c r="O65" s="6">
        <v>0</v>
      </c>
      <c r="P65" s="6">
        <v>0</v>
      </c>
      <c r="Q65" s="6">
        <v>517.44000000000005</v>
      </c>
      <c r="R65" s="6">
        <v>0</v>
      </c>
      <c r="S65" s="6">
        <v>0</v>
      </c>
      <c r="T65" s="6">
        <v>0</v>
      </c>
      <c r="U65" s="6"/>
      <c r="V65" s="6">
        <v>2464.75</v>
      </c>
      <c r="W65" s="6">
        <v>4929.51</v>
      </c>
      <c r="X65" s="6">
        <v>4929.49</v>
      </c>
      <c r="Y65" s="513">
        <f>IF(A65&lt;&gt;"",IF(A65=мар17!A65,0,1),IF(AND(B65=мар17!B65,C65=мар17!C65),0,1))</f>
        <v>0</v>
      </c>
      <c r="Z65" s="70" t="str">
        <f t="shared" si="5"/>
        <v>ул. Вторая д.2</v>
      </c>
      <c r="AA65" s="504">
        <f>IF($B65&lt;&gt;"",MAX(AA$7:AA64)+1,0)</f>
        <v>57</v>
      </c>
      <c r="AB65" s="502">
        <f t="shared" si="1"/>
        <v>65</v>
      </c>
      <c r="AC65" s="504">
        <f>1</f>
        <v>1</v>
      </c>
      <c r="AD65" s="103">
        <f t="shared" si="6"/>
        <v>1797.31</v>
      </c>
      <c r="AE65" s="103">
        <f t="shared" si="7"/>
        <v>0</v>
      </c>
      <c r="AF65" s="103">
        <f t="shared" si="8"/>
        <v>667.44</v>
      </c>
      <c r="AG65" s="3"/>
    </row>
    <row r="66" spans="2:33" ht="13.2" x14ac:dyDescent="0.25">
      <c r="B66" s="1" t="str">
        <f>адреса!$G$64</f>
        <v>кв.9</v>
      </c>
      <c r="C66" s="522">
        <f>адреса!$I$64</f>
        <v>20000009</v>
      </c>
      <c r="D66" s="6" t="str">
        <f>адреса!$K$64</f>
        <v>ФИО-2-9</v>
      </c>
      <c r="E66" s="6">
        <v>5706.01</v>
      </c>
      <c r="F66" s="6">
        <v>1388.83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/>
      <c r="M66" s="6">
        <v>0</v>
      </c>
      <c r="N66" s="6">
        <v>50</v>
      </c>
      <c r="O66" s="6">
        <v>0</v>
      </c>
      <c r="P66" s="6">
        <v>0</v>
      </c>
      <c r="Q66" s="6">
        <v>399.84</v>
      </c>
      <c r="R66" s="6">
        <v>0</v>
      </c>
      <c r="S66" s="6">
        <v>0</v>
      </c>
      <c r="T66" s="6">
        <v>0</v>
      </c>
      <c r="U66" s="6"/>
      <c r="V66" s="6">
        <v>1838.67</v>
      </c>
      <c r="W66" s="6">
        <v>0</v>
      </c>
      <c r="X66" s="6">
        <v>7544.68</v>
      </c>
      <c r="Y66" s="513">
        <f>IF(A66&lt;&gt;"",IF(A66=мар17!A66,0,1),IF(AND(B66=мар17!B66,C66=мар17!C66),0,1))</f>
        <v>0</v>
      </c>
      <c r="Z66" s="70" t="str">
        <f t="shared" ref="Z66:Z80" si="9">IF(AND(A66&lt;&gt;"",B66=""),A66,Z65)</f>
        <v>ул. Вторая д.2</v>
      </c>
      <c r="AA66" s="504">
        <f>IF($B66&lt;&gt;"",MAX(AA$7:AA65)+1,0)</f>
        <v>58</v>
      </c>
      <c r="AB66" s="502">
        <f t="shared" si="1"/>
        <v>66</v>
      </c>
      <c r="AC66" s="504">
        <f>1</f>
        <v>1</v>
      </c>
      <c r="AD66" s="103">
        <f t="shared" ref="AD66:AD80" si="10">F66</f>
        <v>1388.83</v>
      </c>
      <c r="AE66" s="103">
        <f t="shared" ref="AE66:AE80" si="11">H66+I66+J66+K66+L66+O66+R66+S66</f>
        <v>0</v>
      </c>
      <c r="AF66" s="103">
        <f t="shared" ref="AF66:AF80" si="12">V66-AD66-AE66</f>
        <v>449.84000000000015</v>
      </c>
      <c r="AG66" s="3"/>
    </row>
    <row r="67" spans="2:33" ht="13.2" x14ac:dyDescent="0.25">
      <c r="B67" s="1" t="str">
        <f>адреса!$G$65</f>
        <v>кв.10</v>
      </c>
      <c r="C67" s="522">
        <f>адреса!$I$65</f>
        <v>20000010</v>
      </c>
      <c r="D67" s="6" t="str">
        <f>адреса!$K$65</f>
        <v>ФИО-2-10</v>
      </c>
      <c r="E67" s="6">
        <v>4882.2299999999996</v>
      </c>
      <c r="F67" s="6">
        <v>1147.1500000000001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/>
      <c r="M67" s="6">
        <v>100</v>
      </c>
      <c r="N67" s="6">
        <v>50</v>
      </c>
      <c r="O67" s="6">
        <v>0</v>
      </c>
      <c r="P67" s="6">
        <v>0</v>
      </c>
      <c r="Q67" s="6">
        <v>330.26</v>
      </c>
      <c r="R67" s="6">
        <v>0</v>
      </c>
      <c r="S67" s="6">
        <v>0</v>
      </c>
      <c r="T67" s="6">
        <v>0</v>
      </c>
      <c r="U67" s="6"/>
      <c r="V67" s="6">
        <v>1627.41</v>
      </c>
      <c r="W67" s="6">
        <v>0</v>
      </c>
      <c r="X67" s="6">
        <v>6509.64</v>
      </c>
      <c r="Y67" s="513">
        <f>IF(A67&lt;&gt;"",IF(A67=мар17!A67,0,1),IF(AND(B67=мар17!B67,C67=мар17!C67),0,1))</f>
        <v>0</v>
      </c>
      <c r="Z67" s="70" t="str">
        <f t="shared" si="9"/>
        <v>ул. Вторая д.2</v>
      </c>
      <c r="AA67" s="504">
        <f>IF($B67&lt;&gt;"",MAX(AA$7:AA66)+1,0)</f>
        <v>59</v>
      </c>
      <c r="AB67" s="502">
        <f t="shared" si="1"/>
        <v>67</v>
      </c>
      <c r="AC67" s="504">
        <f>1</f>
        <v>1</v>
      </c>
      <c r="AD67" s="103">
        <f t="shared" si="10"/>
        <v>1147.1500000000001</v>
      </c>
      <c r="AE67" s="103">
        <f t="shared" si="11"/>
        <v>0</v>
      </c>
      <c r="AF67" s="103">
        <f t="shared" si="12"/>
        <v>480.26</v>
      </c>
      <c r="AG67" s="3"/>
    </row>
    <row r="68" spans="2:33" ht="13.2" x14ac:dyDescent="0.25">
      <c r="B68" s="1" t="str">
        <f>адреса!$G$66</f>
        <v>кв.11</v>
      </c>
      <c r="C68" s="522">
        <f>адреса!$I$66</f>
        <v>20000011</v>
      </c>
      <c r="D68" s="6" t="str">
        <f>адреса!$K$66</f>
        <v>ФИО-2-11</v>
      </c>
      <c r="E68" s="6">
        <v>3228.77</v>
      </c>
      <c r="F68" s="6">
        <v>2420.25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/>
      <c r="M68" s="6">
        <v>0</v>
      </c>
      <c r="N68" s="6">
        <v>50</v>
      </c>
      <c r="O68" s="6">
        <v>0</v>
      </c>
      <c r="P68" s="6">
        <v>0</v>
      </c>
      <c r="Q68" s="6">
        <v>758.52</v>
      </c>
      <c r="R68" s="6">
        <v>0</v>
      </c>
      <c r="S68" s="6">
        <v>0</v>
      </c>
      <c r="T68" s="6">
        <v>0</v>
      </c>
      <c r="U68" s="6"/>
      <c r="V68" s="6">
        <v>3228.77</v>
      </c>
      <c r="W68" s="6">
        <v>3228.77</v>
      </c>
      <c r="X68" s="6">
        <v>3228.77</v>
      </c>
      <c r="Y68" s="513">
        <f>IF(A68&lt;&gt;"",IF(A68=мар17!A68,0,1),IF(AND(B68=мар17!B68,C68=мар17!C68),0,1))</f>
        <v>0</v>
      </c>
      <c r="Z68" s="70" t="str">
        <f t="shared" si="9"/>
        <v>ул. Вторая д.2</v>
      </c>
      <c r="AA68" s="504">
        <f>IF($B68&lt;&gt;"",MAX(AA$7:AA67)+1,0)</f>
        <v>60</v>
      </c>
      <c r="AB68" s="502">
        <f t="shared" si="1"/>
        <v>68</v>
      </c>
      <c r="AC68" s="504">
        <f>1</f>
        <v>1</v>
      </c>
      <c r="AD68" s="103">
        <f t="shared" si="10"/>
        <v>2420.25</v>
      </c>
      <c r="AE68" s="103">
        <f t="shared" si="11"/>
        <v>0</v>
      </c>
      <c r="AF68" s="103">
        <f t="shared" si="12"/>
        <v>808.52</v>
      </c>
      <c r="AG68" s="3"/>
    </row>
    <row r="69" spans="2:33" ht="13.2" x14ac:dyDescent="0.25">
      <c r="B69" s="1" t="str">
        <f>адреса!$G$67</f>
        <v>кв.12</v>
      </c>
      <c r="C69" s="522">
        <f>адреса!$I$67</f>
        <v>20000012</v>
      </c>
      <c r="D69" s="6" t="str">
        <f>адреса!$K$67</f>
        <v>ФИО-2-12</v>
      </c>
      <c r="E69" s="6">
        <v>7486.32</v>
      </c>
      <c r="F69" s="6">
        <v>1821.14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/>
      <c r="M69" s="6">
        <v>100</v>
      </c>
      <c r="N69" s="6">
        <v>50</v>
      </c>
      <c r="O69" s="6">
        <v>0</v>
      </c>
      <c r="P69" s="6">
        <v>0</v>
      </c>
      <c r="Q69" s="6">
        <v>524.29999999999995</v>
      </c>
      <c r="R69" s="6">
        <v>0</v>
      </c>
      <c r="S69" s="6">
        <v>0</v>
      </c>
      <c r="T69" s="6">
        <v>0</v>
      </c>
      <c r="U69" s="6"/>
      <c r="V69" s="6">
        <v>2495.44</v>
      </c>
      <c r="W69" s="6">
        <v>0</v>
      </c>
      <c r="X69" s="6">
        <v>9981.76</v>
      </c>
      <c r="Y69" s="513">
        <f>IF(A69&lt;&gt;"",IF(A69=мар17!A69,0,1),IF(AND(B69=мар17!B69,C69=мар17!C69),0,1))</f>
        <v>0</v>
      </c>
      <c r="Z69" s="70" t="str">
        <f t="shared" si="9"/>
        <v>ул. Вторая д.2</v>
      </c>
      <c r="AA69" s="504">
        <f>IF($B69&lt;&gt;"",MAX(AA$7:AA68)+1,0)</f>
        <v>61</v>
      </c>
      <c r="AB69" s="502">
        <f t="shared" si="1"/>
        <v>69</v>
      </c>
      <c r="AC69" s="504">
        <f>1</f>
        <v>1</v>
      </c>
      <c r="AD69" s="103">
        <f t="shared" si="10"/>
        <v>1821.14</v>
      </c>
      <c r="AE69" s="103">
        <f t="shared" si="11"/>
        <v>0</v>
      </c>
      <c r="AF69" s="103">
        <f t="shared" si="12"/>
        <v>674.3</v>
      </c>
      <c r="AG69" s="3"/>
    </row>
    <row r="70" spans="2:33" ht="13.2" x14ac:dyDescent="0.25">
      <c r="B70" s="1" t="str">
        <f>адреса!$G$68</f>
        <v>кв.13</v>
      </c>
      <c r="C70" s="522">
        <f>адреса!$I$68</f>
        <v>20000013</v>
      </c>
      <c r="D70" s="6" t="str">
        <f>адреса!$K$68</f>
        <v>ФИО-2-13</v>
      </c>
      <c r="E70" s="6">
        <v>5817.12</v>
      </c>
      <c r="F70" s="6">
        <v>1341.18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/>
      <c r="M70" s="6">
        <v>100</v>
      </c>
      <c r="N70" s="6">
        <v>50</v>
      </c>
      <c r="O70" s="6">
        <v>0</v>
      </c>
      <c r="P70" s="6">
        <v>0</v>
      </c>
      <c r="Q70" s="6">
        <v>447.86</v>
      </c>
      <c r="R70" s="6">
        <v>0</v>
      </c>
      <c r="S70" s="6">
        <v>0</v>
      </c>
      <c r="T70" s="6">
        <v>0</v>
      </c>
      <c r="U70" s="6"/>
      <c r="V70" s="6">
        <v>1939.04</v>
      </c>
      <c r="W70" s="6">
        <v>5817.12</v>
      </c>
      <c r="X70" s="6">
        <v>1939.04</v>
      </c>
      <c r="Y70" s="513">
        <f>IF(A70&lt;&gt;"",IF(A70=мар17!A70,0,1),IF(AND(B70=мар17!B70,C70=мар17!C70),0,1))</f>
        <v>0</v>
      </c>
      <c r="Z70" s="70" t="str">
        <f t="shared" si="9"/>
        <v>ул. Вторая д.2</v>
      </c>
      <c r="AA70" s="504">
        <f>IF($B70&lt;&gt;"",MAX(AA$7:AA69)+1,0)</f>
        <v>62</v>
      </c>
      <c r="AB70" s="502">
        <f t="shared" si="1"/>
        <v>70</v>
      </c>
      <c r="AC70" s="504">
        <f>1</f>
        <v>1</v>
      </c>
      <c r="AD70" s="103">
        <f t="shared" si="10"/>
        <v>1341.18</v>
      </c>
      <c r="AE70" s="103">
        <f t="shared" si="11"/>
        <v>0</v>
      </c>
      <c r="AF70" s="103">
        <f t="shared" si="12"/>
        <v>597.8599999999999</v>
      </c>
      <c r="AG70" s="3"/>
    </row>
    <row r="71" spans="2:33" ht="13.2" x14ac:dyDescent="0.25">
      <c r="B71" s="1" t="str">
        <f>адреса!$G$69</f>
        <v>кв.14</v>
      </c>
      <c r="C71" s="522">
        <f>адреса!$I$69</f>
        <v>20000014</v>
      </c>
      <c r="D71" s="6" t="str">
        <f>адреса!$K$69</f>
        <v>ФИО-2-14</v>
      </c>
      <c r="E71" s="6">
        <v>5816.01</v>
      </c>
      <c r="F71" s="6">
        <v>1388.83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/>
      <c r="M71" s="6">
        <v>100</v>
      </c>
      <c r="N71" s="6">
        <v>50</v>
      </c>
      <c r="O71" s="6">
        <v>0</v>
      </c>
      <c r="P71" s="6">
        <v>0</v>
      </c>
      <c r="Q71" s="6">
        <v>399.84</v>
      </c>
      <c r="R71" s="6">
        <v>0</v>
      </c>
      <c r="S71" s="6">
        <v>0</v>
      </c>
      <c r="T71" s="6">
        <v>0</v>
      </c>
      <c r="U71" s="6"/>
      <c r="V71" s="6">
        <v>1938.67</v>
      </c>
      <c r="W71" s="6">
        <v>0</v>
      </c>
      <c r="X71" s="6">
        <v>7754.68</v>
      </c>
      <c r="Y71" s="513">
        <f>IF(A71&lt;&gt;"",IF(A71=мар17!A71,0,1),IF(AND(B71=мар17!B71,C71=мар17!C71),0,1))</f>
        <v>0</v>
      </c>
      <c r="Z71" s="70" t="str">
        <f t="shared" si="9"/>
        <v>ул. Вторая д.2</v>
      </c>
      <c r="AA71" s="504">
        <f>IF($B71&lt;&gt;"",MAX(AA$7:AA70)+1,0)</f>
        <v>63</v>
      </c>
      <c r="AB71" s="502">
        <f t="shared" si="1"/>
        <v>71</v>
      </c>
      <c r="AC71" s="504">
        <f>1</f>
        <v>1</v>
      </c>
      <c r="AD71" s="103">
        <f t="shared" si="10"/>
        <v>1388.83</v>
      </c>
      <c r="AE71" s="103">
        <f t="shared" si="11"/>
        <v>0</v>
      </c>
      <c r="AF71" s="103">
        <f t="shared" si="12"/>
        <v>549.84000000000015</v>
      </c>
      <c r="AG71" s="3"/>
    </row>
    <row r="72" spans="2:33" ht="13.2" x14ac:dyDescent="0.25">
      <c r="B72" s="1" t="str">
        <f>адреса!$G$70</f>
        <v>кв.15</v>
      </c>
      <c r="C72" s="522">
        <f>адреса!$I$70</f>
        <v>20000015</v>
      </c>
      <c r="D72" s="6" t="str">
        <f>адреса!$K$70</f>
        <v>ФИО-2-15</v>
      </c>
      <c r="E72" s="6">
        <v>0</v>
      </c>
      <c r="F72" s="6">
        <v>1793.91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/>
      <c r="M72" s="6">
        <v>100</v>
      </c>
      <c r="N72" s="6">
        <v>50</v>
      </c>
      <c r="O72" s="6">
        <v>0</v>
      </c>
      <c r="P72" s="6">
        <v>0</v>
      </c>
      <c r="Q72" s="6">
        <v>516.46</v>
      </c>
      <c r="R72" s="6">
        <v>0</v>
      </c>
      <c r="S72" s="6">
        <v>0</v>
      </c>
      <c r="T72" s="6">
        <v>0</v>
      </c>
      <c r="U72" s="6"/>
      <c r="V72" s="6">
        <v>2460.37</v>
      </c>
      <c r="W72" s="6">
        <v>0</v>
      </c>
      <c r="X72" s="6">
        <v>2460.37</v>
      </c>
      <c r="Y72" s="513">
        <f>IF(A72&lt;&gt;"",IF(A72=мар17!A72,0,1),IF(AND(B72=мар17!B72,C72=мар17!C72),0,1))</f>
        <v>0</v>
      </c>
      <c r="Z72" s="70" t="str">
        <f t="shared" si="9"/>
        <v>ул. Вторая д.2</v>
      </c>
      <c r="AA72" s="504">
        <f>IF($B72&lt;&gt;"",MAX(AA$7:AA71)+1,0)</f>
        <v>64</v>
      </c>
      <c r="AB72" s="502">
        <f t="shared" si="1"/>
        <v>72</v>
      </c>
      <c r="AC72" s="504">
        <f>1</f>
        <v>1</v>
      </c>
      <c r="AD72" s="103">
        <f t="shared" si="10"/>
        <v>1793.91</v>
      </c>
      <c r="AE72" s="103">
        <f t="shared" si="11"/>
        <v>0</v>
      </c>
      <c r="AF72" s="103">
        <f t="shared" si="12"/>
        <v>666.45999999999981</v>
      </c>
      <c r="AG72" s="3"/>
    </row>
    <row r="73" spans="2:33" ht="13.2" x14ac:dyDescent="0.25">
      <c r="B73" s="1" t="str">
        <f>адреса!$G$71</f>
        <v>кв.16</v>
      </c>
      <c r="C73" s="522">
        <f>адреса!$I$71</f>
        <v>20000016</v>
      </c>
      <c r="D73" s="6" t="str">
        <f>адреса!$K$71</f>
        <v>ФИО-2-16</v>
      </c>
      <c r="E73" s="6">
        <v>6072.94</v>
      </c>
      <c r="F73" s="6">
        <v>1797.31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/>
      <c r="M73" s="6">
        <v>100</v>
      </c>
      <c r="N73" s="6">
        <v>50</v>
      </c>
      <c r="O73" s="6">
        <v>0</v>
      </c>
      <c r="P73" s="6">
        <v>0</v>
      </c>
      <c r="Q73" s="6">
        <v>517.44000000000005</v>
      </c>
      <c r="R73" s="6">
        <v>0</v>
      </c>
      <c r="S73" s="6">
        <v>0</v>
      </c>
      <c r="T73" s="6">
        <v>0</v>
      </c>
      <c r="U73" s="6"/>
      <c r="V73" s="6">
        <v>2464.75</v>
      </c>
      <c r="W73" s="6">
        <v>6072.94</v>
      </c>
      <c r="X73" s="6">
        <v>2464.75</v>
      </c>
      <c r="Y73" s="513">
        <f>IF(A73&lt;&gt;"",IF(A73=мар17!A73,0,1),IF(AND(B73=мар17!B73,C73=мар17!C73),0,1))</f>
        <v>0</v>
      </c>
      <c r="Z73" s="70" t="str">
        <f t="shared" si="9"/>
        <v>ул. Вторая д.2</v>
      </c>
      <c r="AA73" s="504">
        <f>IF($B73&lt;&gt;"",MAX(AA$7:AA72)+1,0)</f>
        <v>65</v>
      </c>
      <c r="AB73" s="502">
        <f t="shared" ref="AB73:AB136" si="13">AB72+1</f>
        <v>73</v>
      </c>
      <c r="AC73" s="504">
        <f>1</f>
        <v>1</v>
      </c>
      <c r="AD73" s="103">
        <f t="shared" si="10"/>
        <v>1797.31</v>
      </c>
      <c r="AE73" s="103">
        <f t="shared" si="11"/>
        <v>0</v>
      </c>
      <c r="AF73" s="103">
        <f t="shared" si="12"/>
        <v>667.44</v>
      </c>
      <c r="AG73" s="3"/>
    </row>
    <row r="74" spans="2:33" ht="13.2" x14ac:dyDescent="0.25">
      <c r="B74" s="1" t="str">
        <f>адреса!$G$72</f>
        <v>кв.17</v>
      </c>
      <c r="C74" s="522">
        <f>адреса!$I$72</f>
        <v>20000017</v>
      </c>
      <c r="D74" s="6" t="str">
        <f>адреса!$K$72</f>
        <v>ФИО-2-17</v>
      </c>
      <c r="E74" s="6">
        <v>5789.7</v>
      </c>
      <c r="F74" s="6">
        <v>1382.02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/>
      <c r="M74" s="6">
        <v>100</v>
      </c>
      <c r="N74" s="6">
        <v>50</v>
      </c>
      <c r="O74" s="6">
        <v>0</v>
      </c>
      <c r="P74" s="6">
        <v>0</v>
      </c>
      <c r="Q74" s="6">
        <v>397.88</v>
      </c>
      <c r="R74" s="6">
        <v>0</v>
      </c>
      <c r="S74" s="6">
        <v>0</v>
      </c>
      <c r="T74" s="6">
        <v>0</v>
      </c>
      <c r="U74" s="6"/>
      <c r="V74" s="6">
        <v>1929.9</v>
      </c>
      <c r="W74" s="6">
        <v>0</v>
      </c>
      <c r="X74" s="6">
        <v>7719.6</v>
      </c>
      <c r="Y74" s="513">
        <f>IF(A74&lt;&gt;"",IF(A74=мар17!A74,0,1),IF(AND(B74=мар17!B74,C74=мар17!C74),0,1))</f>
        <v>0</v>
      </c>
      <c r="Z74" s="70" t="str">
        <f t="shared" si="9"/>
        <v>ул. Вторая д.2</v>
      </c>
      <c r="AA74" s="504">
        <f>IF($B74&lt;&gt;"",MAX(AA$7:AA73)+1,0)</f>
        <v>66</v>
      </c>
      <c r="AB74" s="502">
        <f t="shared" si="13"/>
        <v>74</v>
      </c>
      <c r="AC74" s="504">
        <f>1</f>
        <v>1</v>
      </c>
      <c r="AD74" s="103">
        <f t="shared" si="10"/>
        <v>1382.02</v>
      </c>
      <c r="AE74" s="103">
        <f t="shared" si="11"/>
        <v>0</v>
      </c>
      <c r="AF74" s="103">
        <f t="shared" si="12"/>
        <v>547.88000000000011</v>
      </c>
      <c r="AG74" s="3"/>
    </row>
    <row r="75" spans="2:33" ht="13.2" x14ac:dyDescent="0.25">
      <c r="B75" s="1" t="str">
        <f>адреса!$G$73</f>
        <v>кв.18</v>
      </c>
      <c r="C75" s="522">
        <f>адреса!$I$73</f>
        <v>20000018</v>
      </c>
      <c r="D75" s="6" t="str">
        <f>адреса!$K$73</f>
        <v>ФИО-2-18</v>
      </c>
      <c r="E75" s="6">
        <v>5842.32</v>
      </c>
      <c r="F75" s="6">
        <v>1395.64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/>
      <c r="M75" s="6">
        <v>100</v>
      </c>
      <c r="N75" s="6">
        <v>50</v>
      </c>
      <c r="O75" s="6">
        <v>0</v>
      </c>
      <c r="P75" s="6">
        <v>0</v>
      </c>
      <c r="Q75" s="6">
        <v>401.8</v>
      </c>
      <c r="R75" s="6">
        <v>0</v>
      </c>
      <c r="S75" s="6">
        <v>0</v>
      </c>
      <c r="T75" s="6">
        <v>0</v>
      </c>
      <c r="U75" s="6"/>
      <c r="V75" s="6">
        <v>1947.44</v>
      </c>
      <c r="W75" s="6">
        <v>5842.32</v>
      </c>
      <c r="X75" s="6">
        <v>1947.44</v>
      </c>
      <c r="Y75" s="513">
        <f>IF(A75&lt;&gt;"",IF(A75=мар17!A75,0,1),IF(AND(B75=мар17!B75,C75=мар17!C75),0,1))</f>
        <v>0</v>
      </c>
      <c r="Z75" s="70" t="str">
        <f t="shared" si="9"/>
        <v>ул. Вторая д.2</v>
      </c>
      <c r="AA75" s="504">
        <f>IF($B75&lt;&gt;"",MAX(AA$7:AA74)+1,0)</f>
        <v>67</v>
      </c>
      <c r="AB75" s="502">
        <f t="shared" si="13"/>
        <v>75</v>
      </c>
      <c r="AC75" s="504">
        <f>1</f>
        <v>1</v>
      </c>
      <c r="AD75" s="103">
        <f t="shared" si="10"/>
        <v>1395.64</v>
      </c>
      <c r="AE75" s="103">
        <f t="shared" si="11"/>
        <v>0</v>
      </c>
      <c r="AF75" s="103">
        <f t="shared" si="12"/>
        <v>551.79999999999995</v>
      </c>
      <c r="AG75" s="3"/>
    </row>
    <row r="76" spans="2:33" ht="13.2" x14ac:dyDescent="0.25">
      <c r="B76" s="1" t="str">
        <f>адреса!$G$74</f>
        <v>кв.19</v>
      </c>
      <c r="C76" s="522">
        <f>адреса!$I$74</f>
        <v>20000019</v>
      </c>
      <c r="D76" s="6" t="str">
        <f>адреса!$K$74</f>
        <v>ФИО-2-19</v>
      </c>
      <c r="E76" s="6">
        <v>4869.0600000000004</v>
      </c>
      <c r="F76" s="6">
        <v>1143.74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/>
      <c r="M76" s="6">
        <v>100</v>
      </c>
      <c r="N76" s="6">
        <v>50</v>
      </c>
      <c r="O76" s="6">
        <v>0</v>
      </c>
      <c r="P76" s="6">
        <v>0</v>
      </c>
      <c r="Q76" s="6">
        <v>329.28</v>
      </c>
      <c r="R76" s="6">
        <v>0</v>
      </c>
      <c r="S76" s="6">
        <v>0</v>
      </c>
      <c r="T76" s="6">
        <v>0</v>
      </c>
      <c r="U76" s="6"/>
      <c r="V76" s="6">
        <v>1623.02</v>
      </c>
      <c r="W76" s="6">
        <v>0</v>
      </c>
      <c r="X76" s="6">
        <v>6492.08</v>
      </c>
      <c r="Y76" s="513">
        <f>IF(A76&lt;&gt;"",IF(A76=мар17!A76,0,1),IF(AND(B76=мар17!B76,C76=мар17!C76),0,1))</f>
        <v>0</v>
      </c>
      <c r="Z76" s="70" t="str">
        <f t="shared" si="9"/>
        <v>ул. Вторая д.2</v>
      </c>
      <c r="AA76" s="504">
        <f>IF($B76&lt;&gt;"",MAX(AA$7:AA75)+1,0)</f>
        <v>68</v>
      </c>
      <c r="AB76" s="502">
        <f t="shared" si="13"/>
        <v>76</v>
      </c>
      <c r="AC76" s="504">
        <f>1</f>
        <v>1</v>
      </c>
      <c r="AD76" s="103">
        <f t="shared" si="10"/>
        <v>1143.74</v>
      </c>
      <c r="AE76" s="103">
        <f t="shared" si="11"/>
        <v>0</v>
      </c>
      <c r="AF76" s="103">
        <f t="shared" si="12"/>
        <v>479.28</v>
      </c>
      <c r="AG76" s="3"/>
    </row>
    <row r="77" spans="2:33" ht="13.2" x14ac:dyDescent="0.25">
      <c r="B77" s="1" t="str">
        <f>адреса!$G$75</f>
        <v>кв.20</v>
      </c>
      <c r="C77" s="522">
        <f>адреса!$I$75</f>
        <v>20000020</v>
      </c>
      <c r="D77" s="6" t="str">
        <f>адреса!$K$75</f>
        <v>ФИО-2-20</v>
      </c>
      <c r="E77" s="6">
        <v>0</v>
      </c>
      <c r="F77" s="6">
        <v>2641.5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/>
      <c r="M77" s="6">
        <v>100</v>
      </c>
      <c r="N77" s="6">
        <v>50</v>
      </c>
      <c r="O77" s="6">
        <v>0</v>
      </c>
      <c r="P77" s="6">
        <v>0</v>
      </c>
      <c r="Q77" s="6">
        <v>760.48</v>
      </c>
      <c r="R77" s="6">
        <v>0</v>
      </c>
      <c r="S77" s="6">
        <v>0</v>
      </c>
      <c r="T77" s="6">
        <v>0</v>
      </c>
      <c r="U77" s="6"/>
      <c r="V77" s="6">
        <v>3551.98</v>
      </c>
      <c r="W77" s="6">
        <v>0</v>
      </c>
      <c r="X77" s="6">
        <v>3551.98</v>
      </c>
      <c r="Y77" s="513">
        <f>IF(A77&lt;&gt;"",IF(A77=мар17!A77,0,1),IF(AND(B77=мар17!B77,C77=мар17!C77),0,1))</f>
        <v>0</v>
      </c>
      <c r="Z77" s="70" t="str">
        <f t="shared" si="9"/>
        <v>ул. Вторая д.2</v>
      </c>
      <c r="AA77" s="504">
        <f>IF($B77&lt;&gt;"",MAX(AA$7:AA76)+1,0)</f>
        <v>69</v>
      </c>
      <c r="AB77" s="502">
        <f t="shared" si="13"/>
        <v>77</v>
      </c>
      <c r="AC77" s="504">
        <f>1</f>
        <v>1</v>
      </c>
      <c r="AD77" s="103">
        <f t="shared" si="10"/>
        <v>2641.5</v>
      </c>
      <c r="AE77" s="103">
        <f t="shared" si="11"/>
        <v>0</v>
      </c>
      <c r="AF77" s="103">
        <f t="shared" si="12"/>
        <v>910.48</v>
      </c>
      <c r="AG77" s="3"/>
    </row>
    <row r="78" spans="2:33" ht="13.2" x14ac:dyDescent="0.25">
      <c r="B78" s="1" t="str">
        <f>адреса!$G$76</f>
        <v>кв.21</v>
      </c>
      <c r="C78" s="522">
        <f>адреса!$I$76</f>
        <v>20000021</v>
      </c>
      <c r="D78" s="6" t="str">
        <f>адреса!$K$76</f>
        <v>ФИО-2-21</v>
      </c>
      <c r="E78" s="6">
        <v>7446.87</v>
      </c>
      <c r="F78" s="6">
        <v>1810.93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/>
      <c r="M78" s="6">
        <v>100</v>
      </c>
      <c r="N78" s="6">
        <v>50</v>
      </c>
      <c r="O78" s="6">
        <v>0</v>
      </c>
      <c r="P78" s="6">
        <v>0</v>
      </c>
      <c r="Q78" s="6">
        <v>521.36</v>
      </c>
      <c r="R78" s="6">
        <v>0</v>
      </c>
      <c r="S78" s="6">
        <v>0</v>
      </c>
      <c r="T78" s="6">
        <v>0</v>
      </c>
      <c r="U78" s="6"/>
      <c r="V78" s="6">
        <v>2482.29</v>
      </c>
      <c r="W78" s="6">
        <v>0</v>
      </c>
      <c r="X78" s="6">
        <v>9929.16</v>
      </c>
      <c r="Y78" s="513">
        <f>IF(A78&lt;&gt;"",IF(A78=мар17!A78,0,1),IF(AND(B78=мар17!B78,C78=мар17!C78),0,1))</f>
        <v>0</v>
      </c>
      <c r="Z78" s="70" t="str">
        <f t="shared" si="9"/>
        <v>ул. Вторая д.2</v>
      </c>
      <c r="AA78" s="504">
        <f>IF($B78&lt;&gt;"",MAX(AA$7:AA77)+1,0)</f>
        <v>70</v>
      </c>
      <c r="AB78" s="502">
        <f t="shared" si="13"/>
        <v>78</v>
      </c>
      <c r="AC78" s="504">
        <f>1</f>
        <v>1</v>
      </c>
      <c r="AD78" s="103">
        <f t="shared" si="10"/>
        <v>1810.93</v>
      </c>
      <c r="AE78" s="103">
        <f t="shared" si="11"/>
        <v>0</v>
      </c>
      <c r="AF78" s="103">
        <f t="shared" si="12"/>
        <v>671.3599999999999</v>
      </c>
      <c r="AG78" s="3"/>
    </row>
    <row r="79" spans="2:33" ht="13.2" x14ac:dyDescent="0.25">
      <c r="B79" s="1" t="str">
        <f>адреса!$G$77</f>
        <v>кв.22</v>
      </c>
      <c r="C79" s="522">
        <f>адреса!$I$77</f>
        <v>20000022</v>
      </c>
      <c r="D79" s="6" t="str">
        <f>адреса!$K$77</f>
        <v>ФИО-2-22</v>
      </c>
      <c r="E79" s="6">
        <v>6447.3</v>
      </c>
      <c r="F79" s="6">
        <v>1552.22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/>
      <c r="M79" s="6">
        <v>100</v>
      </c>
      <c r="N79" s="6">
        <v>50</v>
      </c>
      <c r="O79" s="6">
        <v>0</v>
      </c>
      <c r="P79" s="6">
        <v>0</v>
      </c>
      <c r="Q79" s="6">
        <v>446.88</v>
      </c>
      <c r="R79" s="6">
        <v>0</v>
      </c>
      <c r="S79" s="6">
        <v>0</v>
      </c>
      <c r="T79" s="6">
        <v>0</v>
      </c>
      <c r="U79" s="6"/>
      <c r="V79" s="6">
        <v>2149.1</v>
      </c>
      <c r="W79" s="6">
        <v>0</v>
      </c>
      <c r="X79" s="6">
        <v>8596.4</v>
      </c>
      <c r="Y79" s="513">
        <f>IF(A79&lt;&gt;"",IF(A79=мар17!A79,0,1),IF(AND(B79=мар17!B79,C79=мар17!C79),0,1))</f>
        <v>0</v>
      </c>
      <c r="Z79" s="70" t="str">
        <f t="shared" si="9"/>
        <v>ул. Вторая д.2</v>
      </c>
      <c r="AA79" s="504">
        <f>IF($B79&lt;&gt;"",MAX(AA$7:AA78)+1,0)</f>
        <v>71</v>
      </c>
      <c r="AB79" s="502">
        <f t="shared" si="13"/>
        <v>79</v>
      </c>
      <c r="AC79" s="504">
        <f>1</f>
        <v>1</v>
      </c>
      <c r="AD79" s="103">
        <f t="shared" si="10"/>
        <v>1552.22</v>
      </c>
      <c r="AE79" s="103">
        <f t="shared" si="11"/>
        <v>0</v>
      </c>
      <c r="AF79" s="103">
        <f t="shared" si="12"/>
        <v>596.87999999999988</v>
      </c>
      <c r="AG79" s="3"/>
    </row>
    <row r="80" spans="2:33" ht="13.2" x14ac:dyDescent="0.25">
      <c r="B80" s="1" t="str">
        <f>адреса!$G$78</f>
        <v>кв.23</v>
      </c>
      <c r="C80" s="522">
        <f>адреса!$I$78</f>
        <v>20000023</v>
      </c>
      <c r="D80" s="6" t="str">
        <f>адреса!$K$78</f>
        <v>ФИО-2-23</v>
      </c>
      <c r="E80" s="6">
        <v>5529.18</v>
      </c>
      <c r="F80" s="6">
        <v>1392.24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/>
      <c r="M80" s="6">
        <v>0</v>
      </c>
      <c r="N80" s="6">
        <v>50</v>
      </c>
      <c r="O80" s="6">
        <v>0</v>
      </c>
      <c r="P80" s="6">
        <v>0</v>
      </c>
      <c r="Q80" s="6">
        <v>400.82</v>
      </c>
      <c r="R80" s="6">
        <v>0</v>
      </c>
      <c r="S80" s="6">
        <v>0</v>
      </c>
      <c r="T80" s="6">
        <v>0</v>
      </c>
      <c r="U80" s="6"/>
      <c r="V80" s="6">
        <v>1843.06</v>
      </c>
      <c r="W80" s="6">
        <v>7372.24</v>
      </c>
      <c r="X80" s="6">
        <v>0</v>
      </c>
      <c r="Y80" s="513">
        <f>IF(A80&lt;&gt;"",IF(A80=мар17!A80,0,1),IF(AND(B80=мар17!B80,C80=мар17!C80),0,1))</f>
        <v>0</v>
      </c>
      <c r="Z80" s="70" t="str">
        <f t="shared" si="9"/>
        <v>ул. Вторая д.2</v>
      </c>
      <c r="AA80" s="504">
        <f>IF($B80&lt;&gt;"",MAX(AA$7:AA79)+1,0)</f>
        <v>72</v>
      </c>
      <c r="AB80" s="502">
        <f t="shared" si="13"/>
        <v>80</v>
      </c>
      <c r="AC80" s="504">
        <f>1</f>
        <v>1</v>
      </c>
      <c r="AD80" s="103">
        <f t="shared" si="10"/>
        <v>1392.24</v>
      </c>
      <c r="AE80" s="103">
        <f t="shared" si="11"/>
        <v>0</v>
      </c>
      <c r="AF80" s="103">
        <f t="shared" si="12"/>
        <v>450.81999999999994</v>
      </c>
      <c r="AG80" s="3"/>
    </row>
    <row r="81" spans="2:33" ht="13.2" x14ac:dyDescent="0.25">
      <c r="B81" s="1" t="str">
        <f>адреса!$G$79</f>
        <v>кв.24</v>
      </c>
      <c r="C81" s="522">
        <f>адреса!$I$79</f>
        <v>20000024</v>
      </c>
      <c r="D81" s="6" t="str">
        <f>адреса!$K$79</f>
        <v>ФИО-2-24</v>
      </c>
      <c r="E81" s="6">
        <v>7381.11</v>
      </c>
      <c r="F81" s="6">
        <v>1793.91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/>
      <c r="M81" s="6">
        <v>100</v>
      </c>
      <c r="N81" s="6">
        <v>50</v>
      </c>
      <c r="O81" s="6">
        <v>0</v>
      </c>
      <c r="P81" s="6">
        <v>0</v>
      </c>
      <c r="Q81" s="6">
        <v>516.46</v>
      </c>
      <c r="R81" s="6">
        <v>0</v>
      </c>
      <c r="S81" s="6">
        <v>0</v>
      </c>
      <c r="T81" s="6">
        <v>0</v>
      </c>
      <c r="U81" s="6"/>
      <c r="V81" s="6">
        <v>2460.37</v>
      </c>
      <c r="W81" s="6">
        <v>7381.11</v>
      </c>
      <c r="X81" s="6">
        <v>2460.37</v>
      </c>
      <c r="Y81" s="513">
        <f>IF(A81&lt;&gt;"",IF(A81=мар17!A81,0,1),IF(AND(B81=мар17!B81,C81=мар17!C81),0,1))</f>
        <v>0</v>
      </c>
      <c r="Z81" s="70" t="str">
        <f t="shared" ref="Z81:Z127" si="14">IF(AND(A81&lt;&gt;"",B81=""),A81,Z80)</f>
        <v>ул. Вторая д.2</v>
      </c>
      <c r="AA81" s="504">
        <f>IF($B81&lt;&gt;"",MAX(AA$7:AA80)+1,0)</f>
        <v>73</v>
      </c>
      <c r="AB81" s="502">
        <f t="shared" si="13"/>
        <v>81</v>
      </c>
      <c r="AC81" s="504">
        <f>1</f>
        <v>1</v>
      </c>
      <c r="AD81" s="103">
        <f t="shared" ref="AD81:AD127" si="15">F81</f>
        <v>1793.91</v>
      </c>
      <c r="AE81" s="103">
        <f t="shared" ref="AE81:AE127" si="16">H81+I81+J81+K81+L81+O81+R81+S81</f>
        <v>0</v>
      </c>
      <c r="AF81" s="103">
        <f t="shared" ref="AF81:AF127" si="17">V81-AD81-AE81</f>
        <v>666.45999999999981</v>
      </c>
      <c r="AG81" s="3"/>
    </row>
    <row r="82" spans="2:33" ht="13.2" x14ac:dyDescent="0.25">
      <c r="B82" s="1" t="str">
        <f>адреса!$G$80</f>
        <v>кв.25</v>
      </c>
      <c r="C82" s="522">
        <f>адреса!$I$80</f>
        <v>20000025</v>
      </c>
      <c r="D82" s="6" t="str">
        <f>адреса!$K$80</f>
        <v>ФИО-2-25</v>
      </c>
      <c r="E82" s="6">
        <v>5776.56</v>
      </c>
      <c r="F82" s="6">
        <v>1378.62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/>
      <c r="M82" s="6">
        <v>100</v>
      </c>
      <c r="N82" s="6">
        <v>50</v>
      </c>
      <c r="O82" s="6">
        <v>0</v>
      </c>
      <c r="P82" s="6">
        <v>0</v>
      </c>
      <c r="Q82" s="6">
        <v>396.9</v>
      </c>
      <c r="R82" s="6">
        <v>0</v>
      </c>
      <c r="S82" s="6">
        <v>0</v>
      </c>
      <c r="T82" s="6">
        <v>0</v>
      </c>
      <c r="U82" s="6"/>
      <c r="V82" s="6">
        <v>1925.52</v>
      </c>
      <c r="W82" s="6">
        <v>0</v>
      </c>
      <c r="X82" s="6">
        <v>7702.08</v>
      </c>
      <c r="Y82" s="513">
        <f>IF(A82&lt;&gt;"",IF(A82=мар17!A82,0,1),IF(AND(B82=мар17!B82,C82=мар17!C82),0,1))</f>
        <v>0</v>
      </c>
      <c r="Z82" s="70" t="str">
        <f t="shared" si="14"/>
        <v>ул. Вторая д.2</v>
      </c>
      <c r="AA82" s="504">
        <f>IF($B82&lt;&gt;"",MAX(AA$7:AA81)+1,0)</f>
        <v>74</v>
      </c>
      <c r="AB82" s="502">
        <f t="shared" si="13"/>
        <v>82</v>
      </c>
      <c r="AC82" s="504">
        <f>1</f>
        <v>1</v>
      </c>
      <c r="AD82" s="103">
        <f t="shared" si="15"/>
        <v>1378.62</v>
      </c>
      <c r="AE82" s="103">
        <f t="shared" si="16"/>
        <v>0</v>
      </c>
      <c r="AF82" s="103">
        <f t="shared" si="17"/>
        <v>546.90000000000009</v>
      </c>
      <c r="AG82" s="3"/>
    </row>
    <row r="83" spans="2:33" ht="13.2" x14ac:dyDescent="0.25">
      <c r="B83" s="1" t="str">
        <f>адреса!$G$81</f>
        <v>кв.26</v>
      </c>
      <c r="C83" s="522">
        <f>адреса!$I$81</f>
        <v>20000026</v>
      </c>
      <c r="D83" s="6" t="str">
        <f>адреса!$K$81</f>
        <v>ФИО-2-26</v>
      </c>
      <c r="E83" s="6">
        <v>5868.63</v>
      </c>
      <c r="F83" s="6">
        <v>1402.45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/>
      <c r="M83" s="6">
        <v>100</v>
      </c>
      <c r="N83" s="6">
        <v>50</v>
      </c>
      <c r="O83" s="6">
        <v>0</v>
      </c>
      <c r="P83" s="6">
        <v>0</v>
      </c>
      <c r="Q83" s="6">
        <v>403.76</v>
      </c>
      <c r="R83" s="6">
        <v>0</v>
      </c>
      <c r="S83" s="6">
        <v>0</v>
      </c>
      <c r="T83" s="6">
        <v>0</v>
      </c>
      <c r="U83" s="6"/>
      <c r="V83" s="6">
        <v>1956.21</v>
      </c>
      <c r="W83" s="6">
        <v>0</v>
      </c>
      <c r="X83" s="6">
        <v>7824.84</v>
      </c>
      <c r="Y83" s="513">
        <f>IF(A83&lt;&gt;"",IF(A83=мар17!A83,0,1),IF(AND(B83=мар17!B83,C83=мар17!C83),0,1))</f>
        <v>0</v>
      </c>
      <c r="Z83" s="70" t="str">
        <f t="shared" si="14"/>
        <v>ул. Вторая д.2</v>
      </c>
      <c r="AA83" s="504">
        <f>IF($B83&lt;&gt;"",MAX(AA$7:AA82)+1,0)</f>
        <v>75</v>
      </c>
      <c r="AB83" s="502">
        <f t="shared" si="13"/>
        <v>83</v>
      </c>
      <c r="AC83" s="504">
        <f>1</f>
        <v>1</v>
      </c>
      <c r="AD83" s="103">
        <f t="shared" si="15"/>
        <v>1402.45</v>
      </c>
      <c r="AE83" s="103">
        <f t="shared" si="16"/>
        <v>0</v>
      </c>
      <c r="AF83" s="103">
        <f t="shared" si="17"/>
        <v>553.76</v>
      </c>
      <c r="AG83" s="3"/>
    </row>
    <row r="84" spans="2:33" ht="13.2" x14ac:dyDescent="0.25">
      <c r="B84" s="1" t="str">
        <f>адреса!$G$82</f>
        <v>кв.27</v>
      </c>
      <c r="C84" s="522">
        <f>адреса!$I$82</f>
        <v>20000027</v>
      </c>
      <c r="D84" s="6" t="str">
        <f>адреса!$K$82</f>
        <v>ФИО-2-27</v>
      </c>
      <c r="E84" s="6">
        <v>4855.92</v>
      </c>
      <c r="F84" s="6">
        <v>1140.3399999999999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/>
      <c r="M84" s="6">
        <v>100</v>
      </c>
      <c r="N84" s="6">
        <v>50</v>
      </c>
      <c r="O84" s="6">
        <v>0</v>
      </c>
      <c r="P84" s="6">
        <v>0</v>
      </c>
      <c r="Q84" s="6">
        <v>328.3</v>
      </c>
      <c r="R84" s="6">
        <v>0</v>
      </c>
      <c r="S84" s="6">
        <v>0</v>
      </c>
      <c r="T84" s="6">
        <v>0</v>
      </c>
      <c r="U84" s="6"/>
      <c r="V84" s="6">
        <v>1618.64</v>
      </c>
      <c r="W84" s="6">
        <v>0</v>
      </c>
      <c r="X84" s="6">
        <v>6474.56</v>
      </c>
      <c r="Y84" s="513">
        <f>IF(A84&lt;&gt;"",IF(A84=мар17!A84,0,1),IF(AND(B84=мар17!B84,C84=мар17!C84),0,1))</f>
        <v>0</v>
      </c>
      <c r="Z84" s="70" t="str">
        <f t="shared" si="14"/>
        <v>ул. Вторая д.2</v>
      </c>
      <c r="AA84" s="504">
        <f>IF($B84&lt;&gt;"",MAX(AA$7:AA83)+1,0)</f>
        <v>76</v>
      </c>
      <c r="AB84" s="502">
        <f t="shared" si="13"/>
        <v>84</v>
      </c>
      <c r="AC84" s="504">
        <f>1</f>
        <v>1</v>
      </c>
      <c r="AD84" s="103">
        <f t="shared" si="15"/>
        <v>1140.3399999999999</v>
      </c>
      <c r="AE84" s="103">
        <f t="shared" si="16"/>
        <v>0</v>
      </c>
      <c r="AF84" s="103">
        <f t="shared" si="17"/>
        <v>478.30000000000018</v>
      </c>
      <c r="AG84" s="3"/>
    </row>
    <row r="85" spans="2:33" ht="13.2" x14ac:dyDescent="0.25">
      <c r="B85" s="1" t="str">
        <f>адреса!$G$83</f>
        <v>кв.28</v>
      </c>
      <c r="C85" s="522">
        <f>адреса!$I$83</f>
        <v>20000028</v>
      </c>
      <c r="D85" s="6" t="str">
        <f>адреса!$K$83</f>
        <v>ФИО-2-28</v>
      </c>
      <c r="E85" s="6">
        <v>10603.35</v>
      </c>
      <c r="F85" s="6">
        <v>2627.89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/>
      <c r="M85" s="6">
        <v>100</v>
      </c>
      <c r="N85" s="6">
        <v>50</v>
      </c>
      <c r="O85" s="6">
        <v>0</v>
      </c>
      <c r="P85" s="6">
        <v>0</v>
      </c>
      <c r="Q85" s="6">
        <v>756.56</v>
      </c>
      <c r="R85" s="6">
        <v>0</v>
      </c>
      <c r="S85" s="6">
        <v>0</v>
      </c>
      <c r="T85" s="6">
        <v>0</v>
      </c>
      <c r="U85" s="6"/>
      <c r="V85" s="6">
        <v>3534.45</v>
      </c>
      <c r="W85" s="6">
        <v>7068.9</v>
      </c>
      <c r="X85" s="6">
        <v>7068.9</v>
      </c>
      <c r="Y85" s="513">
        <f>IF(A85&lt;&gt;"",IF(A85=мар17!A85,0,1),IF(AND(B85=мар17!B85,C85=мар17!C85),0,1))</f>
        <v>0</v>
      </c>
      <c r="Z85" s="70" t="str">
        <f t="shared" si="14"/>
        <v>ул. Вторая д.2</v>
      </c>
      <c r="AA85" s="504">
        <f>IF($B85&lt;&gt;"",MAX(AA$7:AA84)+1,0)</f>
        <v>77</v>
      </c>
      <c r="AB85" s="502">
        <f t="shared" si="13"/>
        <v>85</v>
      </c>
      <c r="AC85" s="504">
        <f>1</f>
        <v>1</v>
      </c>
      <c r="AD85" s="103">
        <f t="shared" si="15"/>
        <v>2627.89</v>
      </c>
      <c r="AE85" s="103">
        <f t="shared" si="16"/>
        <v>0</v>
      </c>
      <c r="AF85" s="103">
        <f t="shared" si="17"/>
        <v>906.56</v>
      </c>
      <c r="AG85" s="3"/>
    </row>
    <row r="86" spans="2:33" ht="13.2" x14ac:dyDescent="0.25">
      <c r="B86" s="1" t="str">
        <f>адреса!$G$84</f>
        <v>кв.29</v>
      </c>
      <c r="C86" s="522">
        <f>адреса!$I$84</f>
        <v>20000029</v>
      </c>
      <c r="D86" s="6" t="str">
        <f>адреса!$K$84</f>
        <v>ФИО-2-29</v>
      </c>
      <c r="E86" s="6">
        <v>7473.18</v>
      </c>
      <c r="F86" s="6">
        <v>1817.74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6"/>
      <c r="M86" s="6">
        <v>100</v>
      </c>
      <c r="N86" s="6">
        <v>50</v>
      </c>
      <c r="O86" s="6">
        <v>0</v>
      </c>
      <c r="P86" s="6">
        <v>0</v>
      </c>
      <c r="Q86" s="6">
        <v>523.32000000000005</v>
      </c>
      <c r="R86" s="6">
        <v>0</v>
      </c>
      <c r="S86" s="6">
        <v>0</v>
      </c>
      <c r="T86" s="6">
        <v>0</v>
      </c>
      <c r="U86" s="6"/>
      <c r="V86" s="6">
        <v>2491.06</v>
      </c>
      <c r="W86" s="6">
        <v>0</v>
      </c>
      <c r="X86" s="6">
        <v>9964.24</v>
      </c>
      <c r="Y86" s="513">
        <f>IF(A86&lt;&gt;"",IF(A86=мар17!A86,0,1),IF(AND(B86=мар17!B86,C86=мар17!C86),0,1))</f>
        <v>0</v>
      </c>
      <c r="Z86" s="70" t="str">
        <f t="shared" si="14"/>
        <v>ул. Вторая д.2</v>
      </c>
      <c r="AA86" s="504">
        <f>IF($B86&lt;&gt;"",MAX(AA$7:AA85)+1,0)</f>
        <v>78</v>
      </c>
      <c r="AB86" s="502">
        <f t="shared" si="13"/>
        <v>86</v>
      </c>
      <c r="AC86" s="504">
        <f>1</f>
        <v>1</v>
      </c>
      <c r="AD86" s="103">
        <f t="shared" si="15"/>
        <v>1817.74</v>
      </c>
      <c r="AE86" s="103">
        <f t="shared" si="16"/>
        <v>0</v>
      </c>
      <c r="AF86" s="103">
        <f t="shared" si="17"/>
        <v>673.31999999999994</v>
      </c>
      <c r="AG86" s="3"/>
    </row>
    <row r="87" spans="2:33" ht="13.2" x14ac:dyDescent="0.25">
      <c r="B87" s="1" t="str">
        <f>адреса!$G$85</f>
        <v>кв.30</v>
      </c>
      <c r="C87" s="522">
        <f>адреса!$I$85</f>
        <v>20000030</v>
      </c>
      <c r="D87" s="6" t="str">
        <f>адреса!$K$85</f>
        <v>ФИО-2-30</v>
      </c>
      <c r="E87" s="6">
        <v>6460.47</v>
      </c>
      <c r="F87" s="6">
        <v>1555.63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/>
      <c r="M87" s="6">
        <v>100</v>
      </c>
      <c r="N87" s="6">
        <v>50</v>
      </c>
      <c r="O87" s="6">
        <v>0</v>
      </c>
      <c r="P87" s="6">
        <v>0</v>
      </c>
      <c r="Q87" s="6">
        <v>447.86</v>
      </c>
      <c r="R87" s="6">
        <v>0</v>
      </c>
      <c r="S87" s="6">
        <v>0</v>
      </c>
      <c r="T87" s="6">
        <v>0</v>
      </c>
      <c r="U87" s="6"/>
      <c r="V87" s="6">
        <v>2153.4899999999998</v>
      </c>
      <c r="W87" s="6">
        <v>6460.47</v>
      </c>
      <c r="X87" s="6">
        <v>2153.4899999999998</v>
      </c>
      <c r="Y87" s="513">
        <f>IF(A87&lt;&gt;"",IF(A87=мар17!A87,0,1),IF(AND(B87=мар17!B87,C87=мар17!C87),0,1))</f>
        <v>0</v>
      </c>
      <c r="Z87" s="70" t="str">
        <f t="shared" si="14"/>
        <v>ул. Вторая д.2</v>
      </c>
      <c r="AA87" s="504">
        <f>IF($B87&lt;&gt;"",MAX(AA$7:AA86)+1,0)</f>
        <v>79</v>
      </c>
      <c r="AB87" s="502">
        <f t="shared" si="13"/>
        <v>87</v>
      </c>
      <c r="AC87" s="504">
        <f>1</f>
        <v>1</v>
      </c>
      <c r="AD87" s="103">
        <f t="shared" si="15"/>
        <v>1555.63</v>
      </c>
      <c r="AE87" s="103">
        <f t="shared" si="16"/>
        <v>0</v>
      </c>
      <c r="AF87" s="103">
        <f t="shared" si="17"/>
        <v>597.85999999999967</v>
      </c>
      <c r="AG87" s="3"/>
    </row>
    <row r="88" spans="2:33" ht="13.2" x14ac:dyDescent="0.25">
      <c r="B88" s="1" t="str">
        <f>адреса!$G$86</f>
        <v>кв.31</v>
      </c>
      <c r="C88" s="522">
        <f>адреса!$I$86</f>
        <v>20000031</v>
      </c>
      <c r="D88" s="6" t="str">
        <f>адреса!$K$86</f>
        <v>ФИО-2-31</v>
      </c>
      <c r="E88" s="6">
        <v>2895.8</v>
      </c>
      <c r="F88" s="6">
        <v>1382.02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/>
      <c r="M88" s="6">
        <v>0</v>
      </c>
      <c r="N88" s="6">
        <v>50</v>
      </c>
      <c r="O88" s="6">
        <v>0</v>
      </c>
      <c r="P88" s="6">
        <v>0</v>
      </c>
      <c r="Q88" s="6">
        <v>397.88</v>
      </c>
      <c r="R88" s="6">
        <v>0</v>
      </c>
      <c r="S88" s="6">
        <v>0</v>
      </c>
      <c r="T88" s="6">
        <v>0</v>
      </c>
      <c r="U88" s="6"/>
      <c r="V88" s="6">
        <v>1829.9</v>
      </c>
      <c r="W88" s="6">
        <v>2895.8</v>
      </c>
      <c r="X88" s="6">
        <v>1829.9</v>
      </c>
      <c r="Y88" s="513">
        <f>IF(A88&lt;&gt;"",IF(A88=мар17!A88,0,1),IF(AND(B88=мар17!B88,C88=мар17!C88),0,1))</f>
        <v>0</v>
      </c>
      <c r="Z88" s="70" t="str">
        <f t="shared" si="14"/>
        <v>ул. Вторая д.2</v>
      </c>
      <c r="AA88" s="504">
        <f>IF($B88&lt;&gt;"",MAX(AA$7:AA87)+1,0)</f>
        <v>80</v>
      </c>
      <c r="AB88" s="502">
        <f t="shared" si="13"/>
        <v>88</v>
      </c>
      <c r="AC88" s="504">
        <f>1</f>
        <v>1</v>
      </c>
      <c r="AD88" s="103">
        <f t="shared" si="15"/>
        <v>1382.02</v>
      </c>
      <c r="AE88" s="103">
        <f t="shared" si="16"/>
        <v>0</v>
      </c>
      <c r="AF88" s="103">
        <f t="shared" si="17"/>
        <v>447.88000000000011</v>
      </c>
      <c r="AG88" s="3"/>
    </row>
    <row r="89" spans="2:33" ht="13.2" x14ac:dyDescent="0.25">
      <c r="B89" s="1" t="str">
        <f>адреса!$G$87</f>
        <v>кв.32</v>
      </c>
      <c r="C89" s="522">
        <f>адреса!$I$87</f>
        <v>20000032</v>
      </c>
      <c r="D89" s="6" t="str">
        <f>адреса!$K$87</f>
        <v>ФИО-2-32</v>
      </c>
      <c r="E89" s="6">
        <v>7328.49</v>
      </c>
      <c r="F89" s="6">
        <v>1780.29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/>
      <c r="M89" s="6">
        <v>100</v>
      </c>
      <c r="N89" s="6">
        <v>50</v>
      </c>
      <c r="O89" s="6">
        <v>0</v>
      </c>
      <c r="P89" s="6">
        <v>0</v>
      </c>
      <c r="Q89" s="6">
        <v>512.54</v>
      </c>
      <c r="R89" s="6">
        <v>0</v>
      </c>
      <c r="S89" s="6">
        <v>0</v>
      </c>
      <c r="T89" s="6">
        <v>0</v>
      </c>
      <c r="U89" s="6"/>
      <c r="V89" s="6">
        <v>2442.83</v>
      </c>
      <c r="W89" s="6">
        <v>0</v>
      </c>
      <c r="X89" s="6">
        <v>9771.32</v>
      </c>
      <c r="Y89" s="513">
        <f>IF(A89&lt;&gt;"",IF(A89=мар17!A89,0,1),IF(AND(B89=мар17!B89,C89=мар17!C89),0,1))</f>
        <v>0</v>
      </c>
      <c r="Z89" s="70" t="str">
        <f t="shared" si="14"/>
        <v>ул. Вторая д.2</v>
      </c>
      <c r="AA89" s="504">
        <f>IF($B89&lt;&gt;"",MAX(AA$7:AA88)+1,0)</f>
        <v>81</v>
      </c>
      <c r="AB89" s="502">
        <f t="shared" si="13"/>
        <v>89</v>
      </c>
      <c r="AC89" s="504">
        <f>1</f>
        <v>1</v>
      </c>
      <c r="AD89" s="103">
        <f t="shared" si="15"/>
        <v>1780.29</v>
      </c>
      <c r="AE89" s="103">
        <f t="shared" si="16"/>
        <v>0</v>
      </c>
      <c r="AF89" s="103">
        <f t="shared" si="17"/>
        <v>662.54</v>
      </c>
      <c r="AG89" s="3"/>
    </row>
    <row r="90" spans="2:33" ht="13.2" x14ac:dyDescent="0.25">
      <c r="B90" s="1" t="str">
        <f>адреса!$G$88</f>
        <v>кв.33</v>
      </c>
      <c r="C90" s="522">
        <f>адреса!$I$88</f>
        <v>20000033</v>
      </c>
      <c r="D90" s="6" t="str">
        <f>адреса!$K$88</f>
        <v>ФИО-2-33</v>
      </c>
      <c r="E90" s="6">
        <v>7381.11</v>
      </c>
      <c r="F90" s="6">
        <v>1793.91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/>
      <c r="M90" s="6">
        <v>100</v>
      </c>
      <c r="N90" s="6">
        <v>50</v>
      </c>
      <c r="O90" s="6">
        <v>0</v>
      </c>
      <c r="P90" s="6">
        <v>0</v>
      </c>
      <c r="Q90" s="6">
        <v>516.46</v>
      </c>
      <c r="R90" s="6">
        <v>0</v>
      </c>
      <c r="S90" s="6">
        <v>0</v>
      </c>
      <c r="T90" s="6">
        <v>0</v>
      </c>
      <c r="U90" s="6"/>
      <c r="V90" s="6">
        <v>2460.37</v>
      </c>
      <c r="W90" s="6">
        <v>0</v>
      </c>
      <c r="X90" s="6">
        <v>9841.48</v>
      </c>
      <c r="Y90" s="513">
        <f>IF(A90&lt;&gt;"",IF(A90=мар17!A90,0,1),IF(AND(B90=мар17!B90,C90=мар17!C90),0,1))</f>
        <v>0</v>
      </c>
      <c r="Z90" s="70" t="str">
        <f t="shared" si="14"/>
        <v>ул. Вторая д.2</v>
      </c>
      <c r="AA90" s="504">
        <f>IF($B90&lt;&gt;"",MAX(AA$7:AA89)+1,0)</f>
        <v>82</v>
      </c>
      <c r="AB90" s="502">
        <f t="shared" si="13"/>
        <v>90</v>
      </c>
      <c r="AC90" s="504">
        <f>1</f>
        <v>1</v>
      </c>
      <c r="AD90" s="103">
        <f t="shared" si="15"/>
        <v>1793.91</v>
      </c>
      <c r="AE90" s="103">
        <f t="shared" si="16"/>
        <v>0</v>
      </c>
      <c r="AF90" s="103">
        <f t="shared" si="17"/>
        <v>666.45999999999981</v>
      </c>
      <c r="AG90" s="3"/>
    </row>
    <row r="91" spans="2:33" ht="13.2" x14ac:dyDescent="0.25">
      <c r="B91" s="1" t="str">
        <f>адреса!$G$89</f>
        <v>кв.34</v>
      </c>
      <c r="C91" s="522">
        <f>адреса!$I$89</f>
        <v>20000034</v>
      </c>
      <c r="D91" s="6" t="str">
        <f>адреса!$K$89</f>
        <v>ФИО-2-34</v>
      </c>
      <c r="E91" s="6">
        <v>5789.7</v>
      </c>
      <c r="F91" s="6">
        <v>1382.02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/>
      <c r="M91" s="6">
        <v>100</v>
      </c>
      <c r="N91" s="6">
        <v>50</v>
      </c>
      <c r="O91" s="6">
        <v>0</v>
      </c>
      <c r="P91" s="6">
        <v>0</v>
      </c>
      <c r="Q91" s="6">
        <v>397.88</v>
      </c>
      <c r="R91" s="6">
        <v>0</v>
      </c>
      <c r="S91" s="6">
        <v>0</v>
      </c>
      <c r="T91" s="6">
        <v>0</v>
      </c>
      <c r="U91" s="6"/>
      <c r="V91" s="6">
        <v>1929.9</v>
      </c>
      <c r="W91" s="6">
        <v>0</v>
      </c>
      <c r="X91" s="6">
        <v>7719.6</v>
      </c>
      <c r="Y91" s="513">
        <f>IF(A91&lt;&gt;"",IF(A91=мар17!A91,0,1),IF(AND(B91=мар17!B91,C91=мар17!C91),0,1))</f>
        <v>0</v>
      </c>
      <c r="Z91" s="70" t="str">
        <f t="shared" si="14"/>
        <v>ул. Вторая д.2</v>
      </c>
      <c r="AA91" s="504">
        <f>IF($B91&lt;&gt;"",MAX(AA$7:AA90)+1,0)</f>
        <v>83</v>
      </c>
      <c r="AB91" s="502">
        <f t="shared" si="13"/>
        <v>91</v>
      </c>
      <c r="AC91" s="504">
        <f>1</f>
        <v>1</v>
      </c>
      <c r="AD91" s="103">
        <f t="shared" si="15"/>
        <v>1382.02</v>
      </c>
      <c r="AE91" s="103">
        <f t="shared" si="16"/>
        <v>0</v>
      </c>
      <c r="AF91" s="103">
        <f t="shared" si="17"/>
        <v>547.88000000000011</v>
      </c>
      <c r="AG91" s="3"/>
    </row>
    <row r="92" spans="2:33" ht="13.2" x14ac:dyDescent="0.25">
      <c r="B92" s="1" t="str">
        <f>адреса!$G$90</f>
        <v>кв.35</v>
      </c>
      <c r="C92" s="522">
        <f>адреса!$I$90</f>
        <v>20000035</v>
      </c>
      <c r="D92" s="6" t="str">
        <f>адреса!$K$90</f>
        <v>ФИО-2-35</v>
      </c>
      <c r="E92" s="6">
        <v>5855.46</v>
      </c>
      <c r="F92" s="6">
        <v>1399.04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/>
      <c r="M92" s="6">
        <v>100</v>
      </c>
      <c r="N92" s="6">
        <v>50</v>
      </c>
      <c r="O92" s="6">
        <v>0</v>
      </c>
      <c r="P92" s="6">
        <v>0</v>
      </c>
      <c r="Q92" s="6">
        <v>402.78</v>
      </c>
      <c r="R92" s="6">
        <v>0</v>
      </c>
      <c r="S92" s="6">
        <v>0</v>
      </c>
      <c r="T92" s="6">
        <v>0</v>
      </c>
      <c r="U92" s="6"/>
      <c r="V92" s="6">
        <v>1951.82</v>
      </c>
      <c r="W92" s="6">
        <v>5855.46</v>
      </c>
      <c r="X92" s="6">
        <v>1951.82</v>
      </c>
      <c r="Y92" s="513">
        <f>IF(A92&lt;&gt;"",IF(A92=мар17!A92,0,1),IF(AND(B92=мар17!B92,C92=мар17!C92),0,1))</f>
        <v>0</v>
      </c>
      <c r="Z92" s="70" t="str">
        <f t="shared" si="14"/>
        <v>ул. Вторая д.2</v>
      </c>
      <c r="AA92" s="504">
        <f>IF($B92&lt;&gt;"",MAX(AA$7:AA91)+1,0)</f>
        <v>84</v>
      </c>
      <c r="AB92" s="502">
        <f t="shared" si="13"/>
        <v>92</v>
      </c>
      <c r="AC92" s="504">
        <f>1</f>
        <v>1</v>
      </c>
      <c r="AD92" s="103">
        <f t="shared" si="15"/>
        <v>1399.04</v>
      </c>
      <c r="AE92" s="103">
        <f t="shared" si="16"/>
        <v>0</v>
      </c>
      <c r="AF92" s="103">
        <f t="shared" si="17"/>
        <v>552.78</v>
      </c>
      <c r="AG92" s="3"/>
    </row>
    <row r="93" spans="2:33" ht="13.2" x14ac:dyDescent="0.25">
      <c r="B93" s="1" t="str">
        <f>адреса!$G$91</f>
        <v>кв.36</v>
      </c>
      <c r="C93" s="522">
        <f>адреса!$I$91</f>
        <v>20000036</v>
      </c>
      <c r="D93" s="6" t="str">
        <f>адреса!$K$91</f>
        <v>ФИО-2-36</v>
      </c>
      <c r="E93" s="6">
        <v>1355.34</v>
      </c>
      <c r="F93" s="6">
        <v>975.08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/>
      <c r="M93" s="6">
        <v>0</v>
      </c>
      <c r="N93" s="6">
        <v>50</v>
      </c>
      <c r="O93" s="6">
        <v>0</v>
      </c>
      <c r="P93" s="6">
        <v>0</v>
      </c>
      <c r="Q93" s="6">
        <v>330.26</v>
      </c>
      <c r="R93" s="6">
        <v>0</v>
      </c>
      <c r="S93" s="6">
        <v>0</v>
      </c>
      <c r="T93" s="6">
        <v>0</v>
      </c>
      <c r="U93" s="6"/>
      <c r="V93" s="6">
        <v>1355.34</v>
      </c>
      <c r="W93" s="6">
        <v>1355.34</v>
      </c>
      <c r="X93" s="6">
        <v>1355.34</v>
      </c>
      <c r="Y93" s="513">
        <f>IF(A93&lt;&gt;"",IF(A93=мар17!A93,0,1),IF(AND(B93=мар17!B93,C93=мар17!C93),0,1))</f>
        <v>0</v>
      </c>
      <c r="Z93" s="70" t="str">
        <f t="shared" si="14"/>
        <v>ул. Вторая д.2</v>
      </c>
      <c r="AA93" s="504">
        <f>IF($B93&lt;&gt;"",MAX(AA$7:AA92)+1,0)</f>
        <v>85</v>
      </c>
      <c r="AB93" s="502">
        <f t="shared" si="13"/>
        <v>93</v>
      </c>
      <c r="AC93" s="504">
        <f>1</f>
        <v>1</v>
      </c>
      <c r="AD93" s="103">
        <f t="shared" si="15"/>
        <v>975.08</v>
      </c>
      <c r="AE93" s="103">
        <f t="shared" si="16"/>
        <v>0</v>
      </c>
      <c r="AF93" s="103">
        <f t="shared" si="17"/>
        <v>380.25999999999988</v>
      </c>
      <c r="AG93" s="3"/>
    </row>
    <row r="94" spans="2:33" ht="13.2" x14ac:dyDescent="0.25">
      <c r="B94" s="1" t="str">
        <f>адреса!$G$92</f>
        <v>кв.37</v>
      </c>
      <c r="C94" s="522">
        <f>адреса!$I$92</f>
        <v>20000037</v>
      </c>
      <c r="D94" s="6" t="str">
        <f>адреса!$K$92</f>
        <v>ФИО-2-37</v>
      </c>
      <c r="E94" s="6">
        <v>10669.11</v>
      </c>
      <c r="F94" s="6">
        <v>2644.91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/>
      <c r="M94" s="6">
        <v>100</v>
      </c>
      <c r="N94" s="6">
        <v>50</v>
      </c>
      <c r="O94" s="6">
        <v>0</v>
      </c>
      <c r="P94" s="6">
        <v>0</v>
      </c>
      <c r="Q94" s="6">
        <v>761.46</v>
      </c>
      <c r="R94" s="6">
        <v>0</v>
      </c>
      <c r="S94" s="6">
        <v>0</v>
      </c>
      <c r="T94" s="6">
        <v>0</v>
      </c>
      <c r="U94" s="6"/>
      <c r="V94" s="6">
        <v>3556.37</v>
      </c>
      <c r="W94" s="6">
        <v>0</v>
      </c>
      <c r="X94" s="6">
        <v>14225.48</v>
      </c>
      <c r="Y94" s="513">
        <f>IF(A94&lt;&gt;"",IF(A94=мар17!A94,0,1),IF(AND(B94=мар17!B94,C94=мар17!C94),0,1))</f>
        <v>0</v>
      </c>
      <c r="Z94" s="70" t="str">
        <f t="shared" si="14"/>
        <v>ул. Вторая д.2</v>
      </c>
      <c r="AA94" s="504">
        <f>IF($B94&lt;&gt;"",MAX(AA$7:AA93)+1,0)</f>
        <v>86</v>
      </c>
      <c r="AB94" s="502">
        <f t="shared" si="13"/>
        <v>94</v>
      </c>
      <c r="AC94" s="504">
        <f>1</f>
        <v>1</v>
      </c>
      <c r="AD94" s="103">
        <f t="shared" si="15"/>
        <v>2644.91</v>
      </c>
      <c r="AE94" s="103">
        <f t="shared" si="16"/>
        <v>0</v>
      </c>
      <c r="AF94" s="103">
        <f t="shared" si="17"/>
        <v>911.46</v>
      </c>
      <c r="AG94" s="3"/>
    </row>
    <row r="95" spans="2:33" ht="13.2" x14ac:dyDescent="0.25">
      <c r="B95" s="1" t="str">
        <f>адреса!$G$93</f>
        <v>кв.38</v>
      </c>
      <c r="C95" s="522">
        <f>адреса!$I$93</f>
        <v>20000038</v>
      </c>
      <c r="D95" s="6" t="str">
        <f>адреса!$K$93</f>
        <v>ФИО-2-38</v>
      </c>
      <c r="E95" s="6">
        <v>7460.01</v>
      </c>
      <c r="F95" s="6">
        <v>1814.33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/>
      <c r="M95" s="6">
        <v>100</v>
      </c>
      <c r="N95" s="6">
        <v>50</v>
      </c>
      <c r="O95" s="6">
        <v>0</v>
      </c>
      <c r="P95" s="6">
        <v>0</v>
      </c>
      <c r="Q95" s="6">
        <v>522.34</v>
      </c>
      <c r="R95" s="6">
        <v>0</v>
      </c>
      <c r="S95" s="6">
        <v>0</v>
      </c>
      <c r="T95" s="6">
        <v>0</v>
      </c>
      <c r="U95" s="6"/>
      <c r="V95" s="6">
        <v>2486.67</v>
      </c>
      <c r="W95" s="6">
        <v>0</v>
      </c>
      <c r="X95" s="6">
        <v>9946.68</v>
      </c>
      <c r="Y95" s="513">
        <f>IF(A95&lt;&gt;"",IF(A95=мар17!A95,0,1),IF(AND(B95=мар17!B95,C95=мар17!C95),0,1))</f>
        <v>0</v>
      </c>
      <c r="Z95" s="70" t="str">
        <f t="shared" si="14"/>
        <v>ул. Вторая д.2</v>
      </c>
      <c r="AA95" s="504">
        <f>IF($B95&lt;&gt;"",MAX(AA$7:AA94)+1,0)</f>
        <v>87</v>
      </c>
      <c r="AB95" s="502">
        <f t="shared" si="13"/>
        <v>95</v>
      </c>
      <c r="AC95" s="504">
        <f>1</f>
        <v>1</v>
      </c>
      <c r="AD95" s="103">
        <f t="shared" si="15"/>
        <v>1814.33</v>
      </c>
      <c r="AE95" s="103">
        <f t="shared" si="16"/>
        <v>0</v>
      </c>
      <c r="AF95" s="103">
        <f t="shared" si="17"/>
        <v>672.34000000000015</v>
      </c>
      <c r="AG95" s="3"/>
    </row>
    <row r="96" spans="2:33" ht="13.2" x14ac:dyDescent="0.25">
      <c r="B96" s="1" t="str">
        <f>адреса!$G$94</f>
        <v>кв.39</v>
      </c>
      <c r="C96" s="522">
        <f>адреса!$I$94</f>
        <v>20000039</v>
      </c>
      <c r="D96" s="6" t="str">
        <f>адреса!$K$94</f>
        <v>ФИО-2-39</v>
      </c>
      <c r="E96" s="6">
        <v>6460.47</v>
      </c>
      <c r="F96" s="6">
        <v>1555.63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/>
      <c r="M96" s="6">
        <v>100</v>
      </c>
      <c r="N96" s="6">
        <v>50</v>
      </c>
      <c r="O96" s="6">
        <v>0</v>
      </c>
      <c r="P96" s="6">
        <v>0</v>
      </c>
      <c r="Q96" s="6">
        <v>447.86</v>
      </c>
      <c r="R96" s="6">
        <v>0</v>
      </c>
      <c r="S96" s="6">
        <v>0</v>
      </c>
      <c r="T96" s="6">
        <v>0</v>
      </c>
      <c r="U96" s="6"/>
      <c r="V96" s="6">
        <v>2153.4899999999998</v>
      </c>
      <c r="W96" s="6">
        <v>0</v>
      </c>
      <c r="X96" s="6">
        <v>8613.9599999999991</v>
      </c>
      <c r="Y96" s="513">
        <f>IF(A96&lt;&gt;"",IF(A96=мар17!A96,0,1),IF(AND(B96=мар17!B96,C96=мар17!C96),0,1))</f>
        <v>0</v>
      </c>
      <c r="Z96" s="70" t="str">
        <f t="shared" si="14"/>
        <v>ул. Вторая д.2</v>
      </c>
      <c r="AA96" s="504">
        <f>IF($B96&lt;&gt;"",MAX(AA$7:AA95)+1,0)</f>
        <v>88</v>
      </c>
      <c r="AB96" s="502">
        <f t="shared" si="13"/>
        <v>96</v>
      </c>
      <c r="AC96" s="504">
        <f>1</f>
        <v>1</v>
      </c>
      <c r="AD96" s="103">
        <f t="shared" si="15"/>
        <v>1555.63</v>
      </c>
      <c r="AE96" s="103">
        <f t="shared" si="16"/>
        <v>0</v>
      </c>
      <c r="AF96" s="103">
        <f t="shared" si="17"/>
        <v>597.85999999999967</v>
      </c>
      <c r="AG96" s="3"/>
    </row>
    <row r="97" spans="1:33" ht="13.2" x14ac:dyDescent="0.25">
      <c r="B97" s="1" t="str">
        <f>адреса!$G$95</f>
        <v>кв.40</v>
      </c>
      <c r="C97" s="522">
        <f>адреса!$I$95</f>
        <v>20000040</v>
      </c>
      <c r="D97" s="6" t="str">
        <f>адреса!$K$95</f>
        <v>ФИО-2-40</v>
      </c>
      <c r="E97" s="6">
        <v>4760.91</v>
      </c>
      <c r="F97" s="6">
        <v>1388.83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/>
      <c r="M97" s="6">
        <v>100</v>
      </c>
      <c r="N97" s="6">
        <v>50</v>
      </c>
      <c r="O97" s="6">
        <v>0</v>
      </c>
      <c r="P97" s="6">
        <v>0</v>
      </c>
      <c r="Q97" s="6">
        <v>399.84</v>
      </c>
      <c r="R97" s="6">
        <v>0</v>
      </c>
      <c r="S97" s="6">
        <v>0</v>
      </c>
      <c r="T97" s="6">
        <v>0</v>
      </c>
      <c r="U97" s="6"/>
      <c r="V97" s="6">
        <v>1938.67</v>
      </c>
      <c r="W97" s="6">
        <v>0</v>
      </c>
      <c r="X97" s="6">
        <v>6699.58</v>
      </c>
      <c r="Y97" s="513">
        <f>IF(A97&lt;&gt;"",IF(A97=мар17!A97,0,1),IF(AND(B97=мар17!B97,C97=мар17!C97),0,1))</f>
        <v>0</v>
      </c>
      <c r="Z97" s="70" t="str">
        <f t="shared" si="14"/>
        <v>ул. Вторая д.2</v>
      </c>
      <c r="AA97" s="504">
        <f>IF($B97&lt;&gt;"",MAX(AA$7:AA96)+1,0)</f>
        <v>89</v>
      </c>
      <c r="AB97" s="502">
        <f t="shared" si="13"/>
        <v>97</v>
      </c>
      <c r="AC97" s="504">
        <f>1</f>
        <v>1</v>
      </c>
      <c r="AD97" s="103">
        <f t="shared" si="15"/>
        <v>1388.83</v>
      </c>
      <c r="AE97" s="103">
        <f t="shared" si="16"/>
        <v>0</v>
      </c>
      <c r="AF97" s="103">
        <f t="shared" si="17"/>
        <v>549.84000000000015</v>
      </c>
      <c r="AG97" s="3"/>
    </row>
    <row r="98" spans="1:33" ht="13.2" x14ac:dyDescent="0.25">
      <c r="B98" s="1" t="str">
        <f>адреса!$G$96</f>
        <v>кв.41</v>
      </c>
      <c r="C98" s="522">
        <f>адреса!$I$96</f>
        <v>20000041</v>
      </c>
      <c r="D98" s="6" t="str">
        <f>адреса!$K$96</f>
        <v>ФИО-2-41</v>
      </c>
      <c r="E98" s="6">
        <v>7328.49</v>
      </c>
      <c r="F98" s="6">
        <v>1780.29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/>
      <c r="M98" s="6">
        <v>100</v>
      </c>
      <c r="N98" s="6">
        <v>50</v>
      </c>
      <c r="O98" s="6">
        <v>0</v>
      </c>
      <c r="P98" s="6">
        <v>0</v>
      </c>
      <c r="Q98" s="6">
        <v>512.54</v>
      </c>
      <c r="R98" s="6">
        <v>0</v>
      </c>
      <c r="S98" s="6">
        <v>0</v>
      </c>
      <c r="T98" s="6">
        <v>0</v>
      </c>
      <c r="U98" s="6"/>
      <c r="V98" s="6">
        <v>2442.83</v>
      </c>
      <c r="W98" s="6">
        <v>0</v>
      </c>
      <c r="X98" s="6">
        <v>9771.32</v>
      </c>
      <c r="Y98" s="513">
        <f>IF(A98&lt;&gt;"",IF(A98=мар17!A98,0,1),IF(AND(B98=мар17!B98,C98=мар17!C98),0,1))</f>
        <v>0</v>
      </c>
      <c r="Z98" s="70" t="str">
        <f t="shared" si="14"/>
        <v>ул. Вторая д.2</v>
      </c>
      <c r="AA98" s="504">
        <f>IF($B98&lt;&gt;"",MAX(AA$7:AA97)+1,0)</f>
        <v>90</v>
      </c>
      <c r="AB98" s="502">
        <f t="shared" si="13"/>
        <v>98</v>
      </c>
      <c r="AC98" s="504">
        <f>1</f>
        <v>1</v>
      </c>
      <c r="AD98" s="103">
        <f t="shared" si="15"/>
        <v>1780.29</v>
      </c>
      <c r="AE98" s="103">
        <f t="shared" si="16"/>
        <v>0</v>
      </c>
      <c r="AF98" s="103">
        <f t="shared" si="17"/>
        <v>662.54</v>
      </c>
      <c r="AG98" s="3"/>
    </row>
    <row r="99" spans="1:33" ht="13.2" x14ac:dyDescent="0.25">
      <c r="B99" s="1" t="str">
        <f>адреса!$G$97</f>
        <v>кв.42</v>
      </c>
      <c r="C99" s="522">
        <f>адреса!$I$97</f>
        <v>20000042</v>
      </c>
      <c r="D99" s="6" t="str">
        <f>адреса!$K$97</f>
        <v>ФИО-2-42</v>
      </c>
      <c r="E99" s="6">
        <v>7328.49</v>
      </c>
      <c r="F99" s="6">
        <v>1780.29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/>
      <c r="M99" s="6">
        <v>100</v>
      </c>
      <c r="N99" s="6">
        <v>50</v>
      </c>
      <c r="O99" s="6">
        <v>0</v>
      </c>
      <c r="P99" s="6">
        <v>0</v>
      </c>
      <c r="Q99" s="6">
        <v>512.54</v>
      </c>
      <c r="R99" s="6">
        <v>0</v>
      </c>
      <c r="S99" s="6">
        <v>0</v>
      </c>
      <c r="T99" s="6">
        <v>0</v>
      </c>
      <c r="U99" s="6"/>
      <c r="V99" s="6">
        <v>2442.83</v>
      </c>
      <c r="W99" s="6">
        <v>0</v>
      </c>
      <c r="X99" s="6">
        <v>9771.32</v>
      </c>
      <c r="Y99" s="513">
        <f>IF(A99&lt;&gt;"",IF(A99=мар17!A99,0,1),IF(AND(B99=мар17!B99,C99=мар17!C99),0,1))</f>
        <v>0</v>
      </c>
      <c r="Z99" s="70" t="str">
        <f t="shared" si="14"/>
        <v>ул. Вторая д.2</v>
      </c>
      <c r="AA99" s="504">
        <f>IF($B99&lt;&gt;"",MAX(AA$7:AA98)+1,0)</f>
        <v>91</v>
      </c>
      <c r="AB99" s="502">
        <f t="shared" si="13"/>
        <v>99</v>
      </c>
      <c r="AC99" s="504">
        <f>1</f>
        <v>1</v>
      </c>
      <c r="AD99" s="103">
        <f t="shared" si="15"/>
        <v>1780.29</v>
      </c>
      <c r="AE99" s="103">
        <f t="shared" si="16"/>
        <v>0</v>
      </c>
      <c r="AF99" s="103">
        <f t="shared" si="17"/>
        <v>662.54</v>
      </c>
      <c r="AG99" s="3"/>
    </row>
    <row r="100" spans="1:33" ht="13.2" x14ac:dyDescent="0.25">
      <c r="B100" s="1" t="str">
        <f>адреса!$G$98</f>
        <v>кв.43</v>
      </c>
      <c r="C100" s="522">
        <f>адреса!$I$98</f>
        <v>20000043</v>
      </c>
      <c r="D100" s="6" t="str">
        <f>адреса!$K$98</f>
        <v>ФИО-2-43</v>
      </c>
      <c r="E100" s="6">
        <v>5802.87</v>
      </c>
      <c r="F100" s="6">
        <v>1385.43</v>
      </c>
      <c r="G100" s="6">
        <v>0</v>
      </c>
      <c r="H100" s="6">
        <v>0</v>
      </c>
      <c r="I100" s="6">
        <v>0</v>
      </c>
      <c r="J100" s="6">
        <v>0</v>
      </c>
      <c r="K100" s="6">
        <v>0</v>
      </c>
      <c r="L100" s="6"/>
      <c r="M100" s="6">
        <v>100</v>
      </c>
      <c r="N100" s="6">
        <v>50</v>
      </c>
      <c r="O100" s="6">
        <v>0</v>
      </c>
      <c r="P100" s="6">
        <v>0</v>
      </c>
      <c r="Q100" s="6">
        <v>398.86</v>
      </c>
      <c r="R100" s="6">
        <v>0</v>
      </c>
      <c r="S100" s="6">
        <v>0</v>
      </c>
      <c r="T100" s="6">
        <v>0</v>
      </c>
      <c r="U100" s="6"/>
      <c r="V100" s="6">
        <v>1934.29</v>
      </c>
      <c r="W100" s="6">
        <v>5802.87</v>
      </c>
      <c r="X100" s="6">
        <v>1934.29</v>
      </c>
      <c r="Y100" s="513">
        <f>IF(A100&lt;&gt;"",IF(A100=мар17!A100,0,1),IF(AND(B100=мар17!B100,C100=мар17!C100),0,1))</f>
        <v>0</v>
      </c>
      <c r="Z100" s="70" t="str">
        <f t="shared" si="14"/>
        <v>ул. Вторая д.2</v>
      </c>
      <c r="AA100" s="504">
        <f>IF($B100&lt;&gt;"",MAX(AA$7:AA99)+1,0)</f>
        <v>92</v>
      </c>
      <c r="AB100" s="502">
        <f t="shared" si="13"/>
        <v>100</v>
      </c>
      <c r="AC100" s="504">
        <f>1</f>
        <v>1</v>
      </c>
      <c r="AD100" s="103">
        <f t="shared" si="15"/>
        <v>1385.43</v>
      </c>
      <c r="AE100" s="103">
        <f t="shared" si="16"/>
        <v>0</v>
      </c>
      <c r="AF100" s="103">
        <f t="shared" si="17"/>
        <v>548.8599999999999</v>
      </c>
      <c r="AG100" s="3"/>
    </row>
    <row r="101" spans="1:33" ht="13.2" x14ac:dyDescent="0.25">
      <c r="B101" s="1" t="str">
        <f>адреса!$G$99</f>
        <v>кв.44</v>
      </c>
      <c r="C101" s="522">
        <f>адреса!$I$99</f>
        <v>20000044</v>
      </c>
      <c r="D101" s="6" t="str">
        <f>адреса!$K$99</f>
        <v>ФИО-2-44</v>
      </c>
      <c r="E101" s="6">
        <v>5829.18</v>
      </c>
      <c r="F101" s="6">
        <v>1392.24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/>
      <c r="M101" s="6">
        <v>100</v>
      </c>
      <c r="N101" s="6">
        <v>50</v>
      </c>
      <c r="O101" s="6">
        <v>0</v>
      </c>
      <c r="P101" s="6">
        <v>0</v>
      </c>
      <c r="Q101" s="6">
        <v>400.82</v>
      </c>
      <c r="R101" s="6">
        <v>0</v>
      </c>
      <c r="S101" s="6">
        <v>0</v>
      </c>
      <c r="T101" s="6">
        <v>0</v>
      </c>
      <c r="U101" s="6"/>
      <c r="V101" s="6">
        <v>1943.06</v>
      </c>
      <c r="W101" s="6">
        <v>0</v>
      </c>
      <c r="X101" s="6">
        <v>7772.24</v>
      </c>
      <c r="Y101" s="513">
        <f>IF(A101&lt;&gt;"",IF(A101=мар17!A101,0,1),IF(AND(B101=мар17!B101,C101=мар17!C101),0,1))</f>
        <v>0</v>
      </c>
      <c r="Z101" s="70" t="str">
        <f t="shared" si="14"/>
        <v>ул. Вторая д.2</v>
      </c>
      <c r="AA101" s="504">
        <f>IF($B101&lt;&gt;"",MAX(AA$7:AA100)+1,0)</f>
        <v>93</v>
      </c>
      <c r="AB101" s="502">
        <f t="shared" si="13"/>
        <v>101</v>
      </c>
      <c r="AC101" s="504">
        <f>1</f>
        <v>1</v>
      </c>
      <c r="AD101" s="103">
        <f t="shared" si="15"/>
        <v>1392.24</v>
      </c>
      <c r="AE101" s="103">
        <f t="shared" si="16"/>
        <v>0</v>
      </c>
      <c r="AF101" s="103">
        <f t="shared" si="17"/>
        <v>550.81999999999994</v>
      </c>
      <c r="AG101" s="3"/>
    </row>
    <row r="102" spans="1:33" ht="13.2" x14ac:dyDescent="0.25">
      <c r="B102" s="1" t="str">
        <f>адреса!$G$100</f>
        <v>кв.45</v>
      </c>
      <c r="C102" s="522">
        <f>адреса!$I$100</f>
        <v>20000045</v>
      </c>
      <c r="D102" s="6" t="str">
        <f>адреса!$K$100</f>
        <v>ФИО-2-45</v>
      </c>
      <c r="E102" s="6">
        <v>4855.92</v>
      </c>
      <c r="F102" s="6">
        <v>1140.3399999999999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/>
      <c r="M102" s="6">
        <v>100</v>
      </c>
      <c r="N102" s="6">
        <v>50</v>
      </c>
      <c r="O102" s="6">
        <v>0</v>
      </c>
      <c r="P102" s="6">
        <v>0</v>
      </c>
      <c r="Q102" s="6">
        <v>328.3</v>
      </c>
      <c r="R102" s="6">
        <v>0</v>
      </c>
      <c r="S102" s="6">
        <v>0</v>
      </c>
      <c r="T102" s="6">
        <v>0</v>
      </c>
      <c r="U102" s="6"/>
      <c r="V102" s="6">
        <v>1618.64</v>
      </c>
      <c r="W102" s="6">
        <v>0</v>
      </c>
      <c r="X102" s="6">
        <v>6474.56</v>
      </c>
      <c r="Y102" s="513">
        <f>IF(A102&lt;&gt;"",IF(A102=мар17!A102,0,1),IF(AND(B102=мар17!B102,C102=мар17!C102),0,1))</f>
        <v>0</v>
      </c>
      <c r="Z102" s="70" t="str">
        <f t="shared" si="14"/>
        <v>ул. Вторая д.2</v>
      </c>
      <c r="AA102" s="504">
        <f>IF($B102&lt;&gt;"",MAX(AA$7:AA101)+1,0)</f>
        <v>94</v>
      </c>
      <c r="AB102" s="502">
        <f t="shared" si="13"/>
        <v>102</v>
      </c>
      <c r="AC102" s="504">
        <f>1</f>
        <v>1</v>
      </c>
      <c r="AD102" s="103">
        <f t="shared" si="15"/>
        <v>1140.3399999999999</v>
      </c>
      <c r="AE102" s="103">
        <f t="shared" si="16"/>
        <v>0</v>
      </c>
      <c r="AF102" s="103">
        <f t="shared" si="17"/>
        <v>478.30000000000018</v>
      </c>
      <c r="AG102" s="3"/>
    </row>
    <row r="103" spans="1:33" ht="13.2" x14ac:dyDescent="0.25">
      <c r="B103" s="1" t="str">
        <f>адреса!$G$101</f>
        <v>кв.46</v>
      </c>
      <c r="C103" s="522">
        <f>адреса!$I$101</f>
        <v>20000046</v>
      </c>
      <c r="D103" s="6" t="str">
        <f>адреса!$K$101</f>
        <v>ФИО-2-46</v>
      </c>
      <c r="E103" s="6">
        <v>3551.98</v>
      </c>
      <c r="F103" s="6">
        <v>2641.5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/>
      <c r="M103" s="6">
        <v>100</v>
      </c>
      <c r="N103" s="6">
        <v>50</v>
      </c>
      <c r="O103" s="6">
        <v>0</v>
      </c>
      <c r="P103" s="6">
        <v>0</v>
      </c>
      <c r="Q103" s="6">
        <v>760.48</v>
      </c>
      <c r="R103" s="6">
        <v>0</v>
      </c>
      <c r="S103" s="6">
        <v>0</v>
      </c>
      <c r="T103" s="6">
        <v>0</v>
      </c>
      <c r="U103" s="6"/>
      <c r="V103" s="6">
        <v>3551.98</v>
      </c>
      <c r="W103" s="6">
        <v>3551.98</v>
      </c>
      <c r="X103" s="6">
        <v>3551.98</v>
      </c>
      <c r="Y103" s="513">
        <f>IF(A103&lt;&gt;"",IF(A103=мар17!A103,0,1),IF(AND(B103=мар17!B103,C103=мар17!C103),0,1))</f>
        <v>0</v>
      </c>
      <c r="Z103" s="70" t="str">
        <f t="shared" si="14"/>
        <v>ул. Вторая д.2</v>
      </c>
      <c r="AA103" s="504">
        <f>IF($B103&lt;&gt;"",MAX(AA$7:AA102)+1,0)</f>
        <v>95</v>
      </c>
      <c r="AB103" s="502">
        <f t="shared" si="13"/>
        <v>103</v>
      </c>
      <c r="AC103" s="504">
        <f>1</f>
        <v>1</v>
      </c>
      <c r="AD103" s="103">
        <f t="shared" si="15"/>
        <v>2641.5</v>
      </c>
      <c r="AE103" s="103">
        <f t="shared" si="16"/>
        <v>0</v>
      </c>
      <c r="AF103" s="103">
        <f t="shared" si="17"/>
        <v>910.48</v>
      </c>
      <c r="AG103" s="3"/>
    </row>
    <row r="104" spans="1:33" ht="13.2" x14ac:dyDescent="0.25">
      <c r="B104" s="1" t="str">
        <f>адреса!$G$102</f>
        <v>кв.47</v>
      </c>
      <c r="C104" s="522">
        <f>адреса!$I$102</f>
        <v>20000047</v>
      </c>
      <c r="D104" s="6" t="str">
        <f>адреса!$K$102</f>
        <v>ФИО-2-47</v>
      </c>
      <c r="E104" s="6">
        <v>7460.01</v>
      </c>
      <c r="F104" s="6">
        <v>1814.33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/>
      <c r="M104" s="6">
        <v>100</v>
      </c>
      <c r="N104" s="6">
        <v>50</v>
      </c>
      <c r="O104" s="6">
        <v>0</v>
      </c>
      <c r="P104" s="6">
        <v>0</v>
      </c>
      <c r="Q104" s="6">
        <v>522.34</v>
      </c>
      <c r="R104" s="6">
        <v>0</v>
      </c>
      <c r="S104" s="6">
        <v>0</v>
      </c>
      <c r="T104" s="6">
        <v>0</v>
      </c>
      <c r="U104" s="6"/>
      <c r="V104" s="6">
        <v>2486.67</v>
      </c>
      <c r="W104" s="6">
        <v>0</v>
      </c>
      <c r="X104" s="6">
        <v>9946.68</v>
      </c>
      <c r="Y104" s="513">
        <f>IF(A104&lt;&gt;"",IF(A104=мар17!A104,0,1),IF(AND(B104=мар17!B104,C104=мар17!C104),0,1))</f>
        <v>0</v>
      </c>
      <c r="Z104" s="70" t="str">
        <f t="shared" si="14"/>
        <v>ул. Вторая д.2</v>
      </c>
      <c r="AA104" s="504">
        <f>IF($B104&lt;&gt;"",MAX(AA$7:AA103)+1,0)</f>
        <v>96</v>
      </c>
      <c r="AB104" s="502">
        <f t="shared" si="13"/>
        <v>104</v>
      </c>
      <c r="AC104" s="504">
        <f>1</f>
        <v>1</v>
      </c>
      <c r="AD104" s="103">
        <f t="shared" si="15"/>
        <v>1814.33</v>
      </c>
      <c r="AE104" s="103">
        <f t="shared" si="16"/>
        <v>0</v>
      </c>
      <c r="AF104" s="103">
        <f t="shared" si="17"/>
        <v>672.34000000000015</v>
      </c>
      <c r="AG104" s="3"/>
    </row>
    <row r="105" spans="1:33" ht="13.2" x14ac:dyDescent="0.25">
      <c r="B105" s="1" t="str">
        <f>адреса!$G$103</f>
        <v>кв.48</v>
      </c>
      <c r="C105" s="522">
        <f>адреса!$I$103</f>
        <v>20000048</v>
      </c>
      <c r="D105" s="6" t="str">
        <f>адреса!$K$103</f>
        <v>ФИО-2-48</v>
      </c>
      <c r="E105" s="6">
        <v>2153.4899999999998</v>
      </c>
      <c r="F105" s="6">
        <v>1555.63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/>
      <c r="M105" s="6">
        <v>100</v>
      </c>
      <c r="N105" s="6">
        <v>50</v>
      </c>
      <c r="O105" s="6">
        <v>0</v>
      </c>
      <c r="P105" s="6">
        <v>0</v>
      </c>
      <c r="Q105" s="6">
        <v>447.86</v>
      </c>
      <c r="R105" s="6">
        <v>0</v>
      </c>
      <c r="S105" s="6">
        <v>0</v>
      </c>
      <c r="T105" s="6">
        <v>0</v>
      </c>
      <c r="U105" s="6"/>
      <c r="V105" s="6">
        <v>2153.4899999999998</v>
      </c>
      <c r="W105" s="6">
        <v>2153.4899999999998</v>
      </c>
      <c r="X105" s="6">
        <v>2153.4899999999998</v>
      </c>
      <c r="Y105" s="513">
        <f>IF(A105&lt;&gt;"",IF(A105=мар17!A105,0,1),IF(AND(B105=мар17!B105,C105=мар17!C105),0,1))</f>
        <v>0</v>
      </c>
      <c r="Z105" s="70" t="str">
        <f t="shared" si="14"/>
        <v>ул. Вторая д.2</v>
      </c>
      <c r="AA105" s="504">
        <f>IF($B105&lt;&gt;"",MAX(AA$7:AA104)+1,0)</f>
        <v>97</v>
      </c>
      <c r="AB105" s="502">
        <f t="shared" si="13"/>
        <v>105</v>
      </c>
      <c r="AC105" s="504">
        <f>1</f>
        <v>1</v>
      </c>
      <c r="AD105" s="103">
        <f t="shared" si="15"/>
        <v>1555.63</v>
      </c>
      <c r="AE105" s="103">
        <f t="shared" si="16"/>
        <v>0</v>
      </c>
      <c r="AF105" s="103">
        <f t="shared" si="17"/>
        <v>597.85999999999967</v>
      </c>
      <c r="AG105" s="3"/>
    </row>
    <row r="106" spans="1:33" ht="13.2" x14ac:dyDescent="0.25">
      <c r="A106" s="4" t="str">
        <f>адреса!$E$104</f>
        <v>ул. Третья д.3</v>
      </c>
      <c r="C106" s="522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>
        <v>0</v>
      </c>
      <c r="U106" s="6"/>
      <c r="V106" s="6"/>
      <c r="W106" s="6"/>
      <c r="X106" s="6"/>
      <c r="Y106" s="513">
        <f>IF(A106&lt;&gt;"",IF(A106=мар17!A106,0,1),IF(AND(B106=мар17!B106,C106=мар17!C106),0,1))</f>
        <v>0</v>
      </c>
      <c r="Z106" s="70" t="str">
        <f t="shared" si="14"/>
        <v>ул. Третья д.3</v>
      </c>
      <c r="AA106" s="504">
        <f>IF($B106&lt;&gt;"",MAX(AA$7:AA105)+1,0)</f>
        <v>0</v>
      </c>
      <c r="AB106" s="502">
        <f t="shared" si="13"/>
        <v>106</v>
      </c>
      <c r="AC106" s="504">
        <f>1</f>
        <v>1</v>
      </c>
      <c r="AD106" s="103">
        <f t="shared" si="15"/>
        <v>0</v>
      </c>
      <c r="AE106" s="103">
        <f t="shared" si="16"/>
        <v>0</v>
      </c>
      <c r="AF106" s="103">
        <f t="shared" si="17"/>
        <v>0</v>
      </c>
      <c r="AG106" s="3"/>
    </row>
    <row r="107" spans="1:33" ht="13.2" x14ac:dyDescent="0.25">
      <c r="B107" s="1" t="str">
        <f>адреса!$G$104</f>
        <v>кв.1</v>
      </c>
      <c r="C107" s="522">
        <f>адреса!$I$104</f>
        <v>30000001</v>
      </c>
      <c r="D107" s="6" t="str">
        <f>адреса!$K$104</f>
        <v>ФИО-3-1</v>
      </c>
      <c r="E107" s="6">
        <v>9088.7000000000007</v>
      </c>
      <c r="F107" s="6">
        <v>1817.74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/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v>0</v>
      </c>
      <c r="T107" s="6">
        <v>0</v>
      </c>
      <c r="U107" s="6"/>
      <c r="V107" s="6">
        <v>1817.74</v>
      </c>
      <c r="W107" s="6">
        <v>7270.96</v>
      </c>
      <c r="X107" s="6">
        <v>3635.48</v>
      </c>
      <c r="Y107" s="513">
        <f>IF(A107&lt;&gt;"",IF(A107=мар17!A107,0,1),IF(AND(B107=мар17!B107,C107=мар17!C107),0,1))</f>
        <v>0</v>
      </c>
      <c r="Z107" s="70" t="str">
        <f t="shared" si="14"/>
        <v>ул. Третья д.3</v>
      </c>
      <c r="AA107" s="504">
        <f>IF($B107&lt;&gt;"",MAX(AA$7:AA106)+1,0)</f>
        <v>98</v>
      </c>
      <c r="AB107" s="502">
        <f t="shared" si="13"/>
        <v>107</v>
      </c>
      <c r="AC107" s="504">
        <f>1</f>
        <v>1</v>
      </c>
      <c r="AD107" s="103">
        <f t="shared" si="15"/>
        <v>1817.74</v>
      </c>
      <c r="AE107" s="103">
        <f t="shared" si="16"/>
        <v>0</v>
      </c>
      <c r="AF107" s="103">
        <f t="shared" si="17"/>
        <v>0</v>
      </c>
      <c r="AG107" s="3"/>
    </row>
    <row r="108" spans="1:33" ht="13.2" x14ac:dyDescent="0.25">
      <c r="B108" s="1" t="str">
        <f>адреса!$G$105</f>
        <v>кв.2</v>
      </c>
      <c r="C108" s="522">
        <f>адреса!$I$105</f>
        <v>30000002</v>
      </c>
      <c r="D108" s="6" t="str">
        <f>адреса!$K$105</f>
        <v>ФИО-3-2</v>
      </c>
      <c r="E108" s="6">
        <v>27093.54</v>
      </c>
      <c r="F108" s="6">
        <v>2079.84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/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v>0</v>
      </c>
      <c r="T108" s="6">
        <v>0</v>
      </c>
      <c r="U108" s="6"/>
      <c r="V108" s="6">
        <v>2079.84</v>
      </c>
      <c r="W108" s="6">
        <v>0</v>
      </c>
      <c r="X108" s="6">
        <v>29173.38</v>
      </c>
      <c r="Y108" s="513">
        <f>IF(A108&lt;&gt;"",IF(A108=мар17!A108,0,1),IF(AND(B108=мар17!B108,C108=мар17!C108),0,1))</f>
        <v>0</v>
      </c>
      <c r="Z108" s="70" t="str">
        <f t="shared" si="14"/>
        <v>ул. Третья д.3</v>
      </c>
      <c r="AA108" s="504">
        <f>IF($B108&lt;&gt;"",MAX(AA$7:AA107)+1,0)</f>
        <v>99</v>
      </c>
      <c r="AB108" s="502">
        <f t="shared" si="13"/>
        <v>108</v>
      </c>
      <c r="AC108" s="504">
        <f>1</f>
        <v>1</v>
      </c>
      <c r="AD108" s="103">
        <f t="shared" si="15"/>
        <v>2079.84</v>
      </c>
      <c r="AE108" s="103">
        <f t="shared" si="16"/>
        <v>0</v>
      </c>
      <c r="AF108" s="103">
        <f t="shared" si="17"/>
        <v>0</v>
      </c>
      <c r="AG108" s="3"/>
    </row>
    <row r="109" spans="1:33" ht="13.2" x14ac:dyDescent="0.25">
      <c r="B109" s="1" t="str">
        <f>адреса!$G$106</f>
        <v>кв.3</v>
      </c>
      <c r="C109" s="522">
        <f>адреса!$I$106</f>
        <v>30000003</v>
      </c>
      <c r="D109" s="6" t="str">
        <f>адреса!$K$106</f>
        <v>ФИО-3-3</v>
      </c>
      <c r="E109" s="6">
        <v>36405.57</v>
      </c>
      <c r="F109" s="6">
        <v>2794.68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/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v>0</v>
      </c>
      <c r="T109" s="6">
        <v>0</v>
      </c>
      <c r="U109" s="6"/>
      <c r="V109" s="6">
        <v>2794.68</v>
      </c>
      <c r="W109" s="6">
        <v>0</v>
      </c>
      <c r="X109" s="6">
        <v>39200.25</v>
      </c>
      <c r="Y109" s="513">
        <f>IF(A109&lt;&gt;"",IF(A109=мар17!A109,0,1),IF(AND(B109=мар17!B109,C109=мар17!C109),0,1))</f>
        <v>0</v>
      </c>
      <c r="Z109" s="70" t="str">
        <f t="shared" si="14"/>
        <v>ул. Третья д.3</v>
      </c>
      <c r="AA109" s="504">
        <f>IF($B109&lt;&gt;"",MAX(AA$7:AA108)+1,0)</f>
        <v>100</v>
      </c>
      <c r="AB109" s="502">
        <f t="shared" si="13"/>
        <v>109</v>
      </c>
      <c r="AC109" s="504">
        <f>1</f>
        <v>1</v>
      </c>
      <c r="AD109" s="103">
        <f t="shared" si="15"/>
        <v>2794.68</v>
      </c>
      <c r="AE109" s="103">
        <f t="shared" si="16"/>
        <v>0</v>
      </c>
      <c r="AF109" s="103">
        <f t="shared" si="17"/>
        <v>0</v>
      </c>
      <c r="AG109" s="3"/>
    </row>
    <row r="110" spans="1:33" ht="13.2" x14ac:dyDescent="0.25">
      <c r="B110" s="1" t="str">
        <f>адреса!$G$107</f>
        <v>кв.4</v>
      </c>
      <c r="C110" s="522">
        <f>адреса!$I$107</f>
        <v>30000004</v>
      </c>
      <c r="D110" s="6" t="str">
        <f>адреса!$K$107</f>
        <v>ФИО-3-4</v>
      </c>
      <c r="E110" s="6">
        <v>32769.519999999997</v>
      </c>
      <c r="F110" s="6">
        <v>2515.56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/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0</v>
      </c>
      <c r="T110" s="6">
        <v>0</v>
      </c>
      <c r="U110" s="6"/>
      <c r="V110" s="6">
        <v>2515.56</v>
      </c>
      <c r="W110" s="6">
        <v>0</v>
      </c>
      <c r="X110" s="6">
        <v>35285.08</v>
      </c>
      <c r="Y110" s="513">
        <f>IF(A110&lt;&gt;"",IF(A110=мар17!A110,0,1),IF(AND(B110=мар17!B110,C110=мар17!C110),0,1))</f>
        <v>0</v>
      </c>
      <c r="Z110" s="70" t="str">
        <f t="shared" si="14"/>
        <v>ул. Третья д.3</v>
      </c>
      <c r="AA110" s="504">
        <f>IF($B110&lt;&gt;"",MAX(AA$7:AA109)+1,0)</f>
        <v>101</v>
      </c>
      <c r="AB110" s="502">
        <f t="shared" si="13"/>
        <v>110</v>
      </c>
      <c r="AC110" s="504">
        <f>1</f>
        <v>1</v>
      </c>
      <c r="AD110" s="103">
        <f t="shared" si="15"/>
        <v>2515.56</v>
      </c>
      <c r="AE110" s="103">
        <f t="shared" si="16"/>
        <v>0</v>
      </c>
      <c r="AF110" s="103">
        <f t="shared" si="17"/>
        <v>0</v>
      </c>
      <c r="AG110" s="3"/>
    </row>
    <row r="111" spans="1:33" ht="13.2" x14ac:dyDescent="0.25">
      <c r="B111" s="1" t="str">
        <f>адреса!$G$108</f>
        <v>кв.5</v>
      </c>
      <c r="C111" s="522">
        <f>адреса!$I$108</f>
        <v>30000005</v>
      </c>
      <c r="D111" s="6" t="str">
        <f>адреса!$K$108</f>
        <v>ФИО-3-5</v>
      </c>
      <c r="E111" s="6">
        <v>23426.39</v>
      </c>
      <c r="F111" s="6">
        <v>3223.59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/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v>0</v>
      </c>
      <c r="T111" s="6">
        <v>0</v>
      </c>
      <c r="U111" s="6"/>
      <c r="V111" s="6">
        <v>3223.59</v>
      </c>
      <c r="W111" s="6">
        <v>8000</v>
      </c>
      <c r="X111" s="6">
        <v>18649.98</v>
      </c>
      <c r="Y111" s="513">
        <f>IF(A111&lt;&gt;"",IF(A111=мар17!A111,0,1),IF(AND(B111=мар17!B111,C111=мар17!C111),0,1))</f>
        <v>0</v>
      </c>
      <c r="Z111" s="70" t="str">
        <f t="shared" si="14"/>
        <v>ул. Третья д.3</v>
      </c>
      <c r="AA111" s="504">
        <f>IF($B111&lt;&gt;"",MAX(AA$7:AA110)+1,0)</f>
        <v>102</v>
      </c>
      <c r="AB111" s="502">
        <f t="shared" si="13"/>
        <v>111</v>
      </c>
      <c r="AC111" s="504">
        <f>1</f>
        <v>1</v>
      </c>
      <c r="AD111" s="103">
        <f t="shared" si="15"/>
        <v>3223.59</v>
      </c>
      <c r="AE111" s="103">
        <f t="shared" si="16"/>
        <v>0</v>
      </c>
      <c r="AF111" s="103">
        <f t="shared" si="17"/>
        <v>0</v>
      </c>
      <c r="AG111" s="3"/>
    </row>
    <row r="112" spans="1:33" ht="13.2" x14ac:dyDescent="0.25">
      <c r="B112" s="1" t="str">
        <f>адреса!$G$109</f>
        <v>кв.6</v>
      </c>
      <c r="C112" s="522">
        <f>адреса!$I$109</f>
        <v>30000006</v>
      </c>
      <c r="D112" s="6" t="str">
        <f>адреса!$K$109</f>
        <v>ФИО-3-6</v>
      </c>
      <c r="E112" s="6">
        <v>14486.53</v>
      </c>
      <c r="F112" s="6">
        <v>2069.63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/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v>0</v>
      </c>
      <c r="T112" s="6">
        <v>0</v>
      </c>
      <c r="U112" s="6"/>
      <c r="V112" s="6">
        <v>2069.63</v>
      </c>
      <c r="W112" s="6">
        <v>0</v>
      </c>
      <c r="X112" s="6">
        <v>16556.16</v>
      </c>
      <c r="Y112" s="513">
        <f>IF(A112&lt;&gt;"",IF(A112=мар17!A112,0,1),IF(AND(B112=мар17!B112,C112=мар17!C112),0,1))</f>
        <v>0</v>
      </c>
      <c r="Z112" s="70" t="str">
        <f t="shared" si="14"/>
        <v>ул. Третья д.3</v>
      </c>
      <c r="AA112" s="504">
        <f>IF($B112&lt;&gt;"",MAX(AA$7:AA111)+1,0)</f>
        <v>103</v>
      </c>
      <c r="AB112" s="502">
        <f t="shared" si="13"/>
        <v>112</v>
      </c>
      <c r="AC112" s="504">
        <f>1</f>
        <v>1</v>
      </c>
      <c r="AD112" s="103">
        <f t="shared" si="15"/>
        <v>2069.63</v>
      </c>
      <c r="AE112" s="103">
        <f t="shared" si="16"/>
        <v>0</v>
      </c>
      <c r="AF112" s="103">
        <f t="shared" si="17"/>
        <v>0</v>
      </c>
      <c r="AG112" s="3"/>
    </row>
    <row r="113" spans="2:33" ht="13.2" x14ac:dyDescent="0.25">
      <c r="B113" s="1" t="str">
        <f>адреса!$G$110</f>
        <v>кв.7</v>
      </c>
      <c r="C113" s="522">
        <f>адреса!$I$110</f>
        <v>30000007</v>
      </c>
      <c r="D113" s="6" t="str">
        <f>адреса!$K$110</f>
        <v>ФИО-3-7</v>
      </c>
      <c r="E113" s="6">
        <v>8902.2000000000007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/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  <c r="T113" s="6">
        <v>0</v>
      </c>
      <c r="U113" s="6"/>
      <c r="V113" s="6">
        <v>0</v>
      </c>
      <c r="W113" s="6">
        <v>8903</v>
      </c>
      <c r="X113" s="6">
        <v>-0.8</v>
      </c>
      <c r="Y113" s="513">
        <f>IF(A113&lt;&gt;"",IF(A113=мар17!A113,0,1),IF(AND(B113=мар17!B113,C113=мар17!C113),0,1))</f>
        <v>0</v>
      </c>
      <c r="Z113" s="70" t="str">
        <f t="shared" si="14"/>
        <v>ул. Третья д.3</v>
      </c>
      <c r="AA113" s="504">
        <f>IF($B113&lt;&gt;"",MAX(AA$7:AA112)+1,0)</f>
        <v>104</v>
      </c>
      <c r="AB113" s="502">
        <f t="shared" si="13"/>
        <v>113</v>
      </c>
      <c r="AC113" s="504">
        <f>1</f>
        <v>1</v>
      </c>
      <c r="AD113" s="103">
        <f t="shared" si="15"/>
        <v>0</v>
      </c>
      <c r="AE113" s="103">
        <f t="shared" si="16"/>
        <v>0</v>
      </c>
      <c r="AF113" s="103">
        <f t="shared" si="17"/>
        <v>0</v>
      </c>
      <c r="AG113" s="3"/>
    </row>
    <row r="114" spans="2:33" ht="13.2" x14ac:dyDescent="0.25">
      <c r="B114" s="1" t="str">
        <f>адреса!$G$111</f>
        <v>кв.8</v>
      </c>
      <c r="C114" s="522">
        <f>адреса!$I$111</f>
        <v>30000008</v>
      </c>
      <c r="D114" s="6" t="str">
        <f>адреса!$K$111</f>
        <v>ФИО-3-8</v>
      </c>
      <c r="E114" s="6">
        <v>23697.73</v>
      </c>
      <c r="F114" s="6">
        <v>3431.23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/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v>0</v>
      </c>
      <c r="T114" s="6">
        <v>0</v>
      </c>
      <c r="U114" s="6"/>
      <c r="V114" s="6">
        <v>3431.23</v>
      </c>
      <c r="W114" s="6">
        <v>0</v>
      </c>
      <c r="X114" s="6">
        <v>27128.959999999999</v>
      </c>
      <c r="Y114" s="513">
        <f>IF(A114&lt;&gt;"",IF(A114=мар17!A114,0,1),IF(AND(B114=мар17!B114,C114=мар17!C114),0,1))</f>
        <v>0</v>
      </c>
      <c r="Z114" s="70" t="str">
        <f t="shared" si="14"/>
        <v>ул. Третья д.3</v>
      </c>
      <c r="AA114" s="504">
        <f>IF($B114&lt;&gt;"",MAX(AA$7:AA113)+1,0)</f>
        <v>105</v>
      </c>
      <c r="AB114" s="502">
        <f t="shared" si="13"/>
        <v>114</v>
      </c>
      <c r="AC114" s="504">
        <f>1</f>
        <v>1</v>
      </c>
      <c r="AD114" s="103">
        <f t="shared" si="15"/>
        <v>3431.23</v>
      </c>
      <c r="AE114" s="103">
        <f t="shared" si="16"/>
        <v>0</v>
      </c>
      <c r="AF114" s="103">
        <f t="shared" si="17"/>
        <v>0</v>
      </c>
      <c r="AG114" s="3"/>
    </row>
    <row r="115" spans="2:33" ht="13.2" x14ac:dyDescent="0.25">
      <c r="B115" s="1" t="str">
        <f>адреса!$G$112</f>
        <v>кв.9</v>
      </c>
      <c r="C115" s="522">
        <f>адреса!$I$112</f>
        <v>30000009</v>
      </c>
      <c r="D115" s="6" t="str">
        <f>адреса!$K$112</f>
        <v>ФИО-3-9</v>
      </c>
      <c r="E115" s="6">
        <v>1424.65</v>
      </c>
      <c r="F115" s="6">
        <v>3070.41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/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>
        <v>0</v>
      </c>
      <c r="U115" s="6"/>
      <c r="V115" s="6">
        <v>3070.41</v>
      </c>
      <c r="W115" s="6">
        <v>0</v>
      </c>
      <c r="X115" s="6">
        <v>4495.0600000000004</v>
      </c>
      <c r="Y115" s="513">
        <f>IF(A115&lt;&gt;"",IF(A115=мар17!A115,0,1),IF(AND(B115=мар17!B115,C115=мар17!C115),0,1))</f>
        <v>0</v>
      </c>
      <c r="Z115" s="70" t="str">
        <f t="shared" si="14"/>
        <v>ул. Третья д.3</v>
      </c>
      <c r="AA115" s="504">
        <f>IF($B115&lt;&gt;"",MAX(AA$7:AA114)+1,0)</f>
        <v>106</v>
      </c>
      <c r="AB115" s="502">
        <f t="shared" si="13"/>
        <v>115</v>
      </c>
      <c r="AC115" s="504">
        <f>1</f>
        <v>1</v>
      </c>
      <c r="AD115" s="103">
        <f t="shared" si="15"/>
        <v>3070.41</v>
      </c>
      <c r="AE115" s="103">
        <f t="shared" si="16"/>
        <v>0</v>
      </c>
      <c r="AF115" s="103">
        <f t="shared" si="17"/>
        <v>0</v>
      </c>
      <c r="AG115" s="3"/>
    </row>
    <row r="116" spans="2:33" ht="13.2" x14ac:dyDescent="0.25">
      <c r="B116" s="1" t="str">
        <f>адреса!$G$113</f>
        <v>кв.10</v>
      </c>
      <c r="C116" s="522">
        <f>адреса!$I$113</f>
        <v>30000010</v>
      </c>
      <c r="D116" s="6" t="str">
        <f>адреса!$K$113</f>
        <v>ФИО-3-10</v>
      </c>
      <c r="E116" s="6">
        <v>30153.24</v>
      </c>
      <c r="F116" s="6">
        <v>2314.7199999999998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/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/>
      <c r="V116" s="6">
        <v>2314.7199999999998</v>
      </c>
      <c r="W116" s="6">
        <v>0</v>
      </c>
      <c r="X116" s="6">
        <v>32467.96</v>
      </c>
      <c r="Y116" s="513">
        <f>IF(A116&lt;&gt;"",IF(A116=мар17!A116,0,1),IF(AND(B116=мар17!B116,C116=мар17!C116),0,1))</f>
        <v>0</v>
      </c>
      <c r="Z116" s="70" t="str">
        <f t="shared" si="14"/>
        <v>ул. Третья д.3</v>
      </c>
      <c r="AA116" s="504">
        <f>IF($B116&lt;&gt;"",MAX(AA$7:AA115)+1,0)</f>
        <v>107</v>
      </c>
      <c r="AB116" s="502">
        <f t="shared" si="13"/>
        <v>116</v>
      </c>
      <c r="AC116" s="504">
        <f>1</f>
        <v>1</v>
      </c>
      <c r="AD116" s="103">
        <f t="shared" si="15"/>
        <v>2314.7199999999998</v>
      </c>
      <c r="AE116" s="103">
        <f t="shared" si="16"/>
        <v>0</v>
      </c>
      <c r="AF116" s="103">
        <f t="shared" si="17"/>
        <v>0</v>
      </c>
      <c r="AG116" s="3"/>
    </row>
    <row r="117" spans="2:33" ht="13.2" x14ac:dyDescent="0.25">
      <c r="B117" s="1" t="str">
        <f>адреса!$G$114</f>
        <v>кв.11</v>
      </c>
      <c r="C117" s="522">
        <f>адреса!$I$114</f>
        <v>30000011</v>
      </c>
      <c r="D117" s="6" t="str">
        <f>адреса!$K$114</f>
        <v>ФИО-3-11</v>
      </c>
      <c r="E117" s="6">
        <v>-3276.98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/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v>0</v>
      </c>
      <c r="T117" s="6">
        <v>0</v>
      </c>
      <c r="U117" s="6"/>
      <c r="V117" s="6">
        <v>0</v>
      </c>
      <c r="W117" s="6">
        <v>0</v>
      </c>
      <c r="X117" s="6">
        <v>-3276.98</v>
      </c>
      <c r="Y117" s="513">
        <f>IF(A117&lt;&gt;"",IF(A117=мар17!A117,0,1),IF(AND(B117=мар17!B117,C117=мар17!C117),0,1))</f>
        <v>0</v>
      </c>
      <c r="Z117" s="70" t="str">
        <f t="shared" si="14"/>
        <v>ул. Третья д.3</v>
      </c>
      <c r="AA117" s="504">
        <f>IF($B117&lt;&gt;"",MAX(AA$7:AA116)+1,0)</f>
        <v>108</v>
      </c>
      <c r="AB117" s="502">
        <f t="shared" si="13"/>
        <v>117</v>
      </c>
      <c r="AC117" s="504">
        <f>1</f>
        <v>1</v>
      </c>
      <c r="AD117" s="103">
        <f t="shared" si="15"/>
        <v>0</v>
      </c>
      <c r="AE117" s="103">
        <f t="shared" si="16"/>
        <v>0</v>
      </c>
      <c r="AF117" s="103">
        <f t="shared" si="17"/>
        <v>0</v>
      </c>
      <c r="AG117" s="3"/>
    </row>
    <row r="118" spans="2:33" ht="13.2" x14ac:dyDescent="0.25">
      <c r="B118" s="1" t="str">
        <f>адреса!$G$115</f>
        <v>кв.12</v>
      </c>
      <c r="C118" s="522">
        <f>адреса!$I$115</f>
        <v>30000012</v>
      </c>
      <c r="D118" s="6" t="str">
        <f>адреса!$K$115</f>
        <v>ФИО-3-12</v>
      </c>
      <c r="E118" s="6">
        <v>46338.44</v>
      </c>
      <c r="F118" s="6">
        <v>3557.18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/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6"/>
      <c r="V118" s="6">
        <v>3557.18</v>
      </c>
      <c r="W118" s="6">
        <v>0</v>
      </c>
      <c r="X118" s="6">
        <v>49895.62</v>
      </c>
      <c r="Y118" s="513">
        <f>IF(A118&lt;&gt;"",IF(A118=мар17!A118,0,1),IF(AND(B118=мар17!B118,C118=мар17!C118),0,1))</f>
        <v>0</v>
      </c>
      <c r="Z118" s="70" t="str">
        <f t="shared" si="14"/>
        <v>ул. Третья д.3</v>
      </c>
      <c r="AA118" s="504">
        <f>IF($B118&lt;&gt;"",MAX(AA$7:AA117)+1,0)</f>
        <v>109</v>
      </c>
      <c r="AB118" s="502">
        <f t="shared" si="13"/>
        <v>118</v>
      </c>
      <c r="AC118" s="504">
        <f>1</f>
        <v>1</v>
      </c>
      <c r="AD118" s="103">
        <f t="shared" si="15"/>
        <v>3557.18</v>
      </c>
      <c r="AE118" s="103">
        <f t="shared" si="16"/>
        <v>0</v>
      </c>
      <c r="AF118" s="103">
        <f t="shared" si="17"/>
        <v>0</v>
      </c>
      <c r="AG118" s="3"/>
    </row>
    <row r="119" spans="2:33" ht="13.2" x14ac:dyDescent="0.25">
      <c r="B119" s="1" t="str">
        <f>адреса!$G$116</f>
        <v>кв.13</v>
      </c>
      <c r="C119" s="522">
        <f>адреса!$I$116</f>
        <v>30000013</v>
      </c>
      <c r="D119" s="6" t="str">
        <f>адреса!$K$116</f>
        <v>ФИО-3-13</v>
      </c>
      <c r="E119" s="6">
        <v>2917.23</v>
      </c>
      <c r="F119" s="6">
        <v>2917.23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/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v>0</v>
      </c>
      <c r="T119" s="6">
        <v>0</v>
      </c>
      <c r="U119" s="6"/>
      <c r="V119" s="6">
        <v>2917.23</v>
      </c>
      <c r="W119" s="6">
        <v>2917.23</v>
      </c>
      <c r="X119" s="6">
        <v>2917.23</v>
      </c>
      <c r="Y119" s="513">
        <f>IF(A119&lt;&gt;"",IF(A119=мар17!A119,0,1),IF(AND(B119=мар17!B119,C119=мар17!C119),0,1))</f>
        <v>0</v>
      </c>
      <c r="Z119" s="70" t="str">
        <f t="shared" si="14"/>
        <v>ул. Третья д.3</v>
      </c>
      <c r="AA119" s="504">
        <f>IF($B119&lt;&gt;"",MAX(AA$7:AA118)+1,0)</f>
        <v>110</v>
      </c>
      <c r="AB119" s="502">
        <f t="shared" si="13"/>
        <v>119</v>
      </c>
      <c r="AC119" s="504">
        <f>1</f>
        <v>1</v>
      </c>
      <c r="AD119" s="103">
        <f t="shared" si="15"/>
        <v>2917.23</v>
      </c>
      <c r="AE119" s="103">
        <f t="shared" si="16"/>
        <v>0</v>
      </c>
      <c r="AF119" s="103">
        <f t="shared" si="17"/>
        <v>0</v>
      </c>
      <c r="AG119" s="3"/>
    </row>
    <row r="120" spans="2:33" ht="13.2" x14ac:dyDescent="0.25">
      <c r="B120" s="1" t="str">
        <f>адреса!$G$117</f>
        <v>кв.14</v>
      </c>
      <c r="C120" s="522">
        <f>адреса!$I$117</f>
        <v>30000014</v>
      </c>
      <c r="D120" s="6" t="str">
        <f>адреса!$K$117</f>
        <v>ФИО-3-14</v>
      </c>
      <c r="E120" s="6">
        <v>2253.4499999999998</v>
      </c>
      <c r="F120" s="6">
        <v>2253.4499999999998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/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/>
      <c r="V120" s="6">
        <v>2253.4499999999998</v>
      </c>
      <c r="W120" s="6">
        <v>0</v>
      </c>
      <c r="X120" s="6">
        <v>4506.8999999999996</v>
      </c>
      <c r="Y120" s="513">
        <f>IF(A120&lt;&gt;"",IF(A120=мар17!A120,0,1),IF(AND(B120=мар17!B120,C120=мар17!C120),0,1))</f>
        <v>0</v>
      </c>
      <c r="Z120" s="70" t="str">
        <f t="shared" si="14"/>
        <v>ул. Третья д.3</v>
      </c>
      <c r="AA120" s="504">
        <f>IF($B120&lt;&gt;"",MAX(AA$7:AA119)+1,0)</f>
        <v>111</v>
      </c>
      <c r="AB120" s="502">
        <f t="shared" si="13"/>
        <v>120</v>
      </c>
      <c r="AC120" s="504">
        <f>1</f>
        <v>1</v>
      </c>
      <c r="AD120" s="103">
        <f t="shared" si="15"/>
        <v>2253.4499999999998</v>
      </c>
      <c r="AE120" s="103">
        <f t="shared" si="16"/>
        <v>0</v>
      </c>
      <c r="AF120" s="103">
        <f t="shared" si="17"/>
        <v>0</v>
      </c>
      <c r="AG120" s="3"/>
    </row>
    <row r="121" spans="2:33" ht="13.2" x14ac:dyDescent="0.25">
      <c r="B121" s="1" t="str">
        <f>адреса!$G$118</f>
        <v>кв.15</v>
      </c>
      <c r="C121" s="522">
        <f>адреса!$I$118</f>
        <v>30000015</v>
      </c>
      <c r="D121" s="6" t="str">
        <f>адреса!$K$118</f>
        <v>ФИО-3-15</v>
      </c>
      <c r="E121" s="6">
        <v>5589.36</v>
      </c>
      <c r="F121" s="6">
        <v>2794.68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/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0</v>
      </c>
      <c r="U121" s="6"/>
      <c r="V121" s="6">
        <v>2794.68</v>
      </c>
      <c r="W121" s="6">
        <v>5589.36</v>
      </c>
      <c r="X121" s="6">
        <v>2794.68</v>
      </c>
      <c r="Y121" s="513">
        <f>IF(A121&lt;&gt;"",IF(A121=мар17!A121,0,1),IF(AND(B121=мар17!B121,C121=мар17!C121),0,1))</f>
        <v>0</v>
      </c>
      <c r="Z121" s="70" t="str">
        <f t="shared" si="14"/>
        <v>ул. Третья д.3</v>
      </c>
      <c r="AA121" s="504">
        <f>IF($B121&lt;&gt;"",MAX(AA$7:AA120)+1,0)</f>
        <v>112</v>
      </c>
      <c r="AB121" s="502">
        <f t="shared" si="13"/>
        <v>121</v>
      </c>
      <c r="AC121" s="504">
        <f>1</f>
        <v>1</v>
      </c>
      <c r="AD121" s="103">
        <f t="shared" si="15"/>
        <v>2794.68</v>
      </c>
      <c r="AE121" s="103">
        <f t="shared" si="16"/>
        <v>0</v>
      </c>
      <c r="AF121" s="103">
        <f t="shared" si="17"/>
        <v>0</v>
      </c>
      <c r="AG121" s="3"/>
    </row>
    <row r="122" spans="2:33" ht="13.2" x14ac:dyDescent="0.25">
      <c r="B122" s="1" t="str">
        <f>адреса!$G$119</f>
        <v>кв.16</v>
      </c>
      <c r="C122" s="522">
        <f>адреса!$I$119</f>
        <v>30000016</v>
      </c>
      <c r="D122" s="6" t="str">
        <f>адреса!$K$119</f>
        <v>ФИО-3-16</v>
      </c>
      <c r="E122" s="6">
        <v>45983.71</v>
      </c>
      <c r="F122" s="6">
        <v>3529.95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/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6"/>
      <c r="V122" s="6">
        <v>3529.95</v>
      </c>
      <c r="W122" s="6">
        <v>0</v>
      </c>
      <c r="X122" s="6">
        <v>49513.66</v>
      </c>
      <c r="Y122" s="513">
        <f>IF(A122&lt;&gt;"",IF(A122=мар17!A122,0,1),IF(AND(B122=мар17!B122,C122=мар17!C122),0,1))</f>
        <v>0</v>
      </c>
      <c r="Z122" s="70" t="str">
        <f t="shared" si="14"/>
        <v>ул. Третья д.3</v>
      </c>
      <c r="AA122" s="504">
        <f>IF($B122&lt;&gt;"",MAX(AA$7:AA121)+1,0)</f>
        <v>113</v>
      </c>
      <c r="AB122" s="502">
        <f t="shared" si="13"/>
        <v>122</v>
      </c>
      <c r="AC122" s="504">
        <f>1</f>
        <v>1</v>
      </c>
      <c r="AD122" s="103">
        <f t="shared" si="15"/>
        <v>3529.95</v>
      </c>
      <c r="AE122" s="103">
        <f t="shared" si="16"/>
        <v>0</v>
      </c>
      <c r="AF122" s="103">
        <f t="shared" si="17"/>
        <v>0</v>
      </c>
      <c r="AG122" s="3"/>
    </row>
    <row r="123" spans="2:33" ht="13.2" x14ac:dyDescent="0.25">
      <c r="B123" s="1" t="str">
        <f>адреса!$G$120</f>
        <v>кв.17</v>
      </c>
      <c r="C123" s="522">
        <f>адреса!$I$120</f>
        <v>30000017</v>
      </c>
      <c r="D123" s="6" t="str">
        <f>адреса!$K$120</f>
        <v>ФИО-3-17</v>
      </c>
      <c r="E123" s="6">
        <v>3056.79</v>
      </c>
      <c r="F123" s="6">
        <v>3056.79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/>
      <c r="M123" s="6">
        <v>0</v>
      </c>
      <c r="N123" s="6">
        <v>0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  <c r="T123" s="6">
        <v>0</v>
      </c>
      <c r="U123" s="6"/>
      <c r="V123" s="6">
        <v>3056.79</v>
      </c>
      <c r="W123" s="6">
        <v>3056.79</v>
      </c>
      <c r="X123" s="6">
        <v>3056.79</v>
      </c>
      <c r="Y123" s="513">
        <f>IF(A123&lt;&gt;"",IF(A123=мар17!A123,0,1),IF(AND(B123=мар17!B123,C123=мар17!C123),0,1))</f>
        <v>0</v>
      </c>
      <c r="Z123" s="70" t="str">
        <f t="shared" si="14"/>
        <v>ул. Третья д.3</v>
      </c>
      <c r="AA123" s="504">
        <f>IF($B123&lt;&gt;"",MAX(AA$7:AA122)+1,0)</f>
        <v>114</v>
      </c>
      <c r="AB123" s="502">
        <f t="shared" si="13"/>
        <v>123</v>
      </c>
      <c r="AC123" s="504">
        <f>1</f>
        <v>1</v>
      </c>
      <c r="AD123" s="103">
        <f t="shared" si="15"/>
        <v>3056.79</v>
      </c>
      <c r="AE123" s="103">
        <f t="shared" si="16"/>
        <v>0</v>
      </c>
      <c r="AF123" s="103">
        <f t="shared" si="17"/>
        <v>0</v>
      </c>
      <c r="AG123" s="3"/>
    </row>
    <row r="124" spans="2:33" ht="13.2" x14ac:dyDescent="0.25">
      <c r="B124" s="1" t="str">
        <f>адреса!$G$121</f>
        <v>кв.18</v>
      </c>
      <c r="C124" s="522">
        <f>адреса!$I$121</f>
        <v>30000018</v>
      </c>
      <c r="D124" s="6" t="str">
        <f>адреса!$K$121</f>
        <v>ФИО-3-18</v>
      </c>
      <c r="E124" s="6">
        <v>27004.93</v>
      </c>
      <c r="F124" s="6">
        <v>2073.04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/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/>
      <c r="V124" s="6">
        <v>2073.04</v>
      </c>
      <c r="W124" s="6">
        <v>0</v>
      </c>
      <c r="X124" s="6">
        <v>29077.97</v>
      </c>
      <c r="Y124" s="513">
        <f>IF(A124&lt;&gt;"",IF(A124=мар17!A124,0,1),IF(AND(B124=мар17!B124,C124=мар17!C124),0,1))</f>
        <v>0</v>
      </c>
      <c r="Z124" s="70" t="str">
        <f t="shared" si="14"/>
        <v>ул. Третья д.3</v>
      </c>
      <c r="AA124" s="504">
        <f>IF($B124&lt;&gt;"",MAX(AA$7:AA123)+1,0)</f>
        <v>115</v>
      </c>
      <c r="AB124" s="502">
        <f t="shared" si="13"/>
        <v>124</v>
      </c>
      <c r="AC124" s="504">
        <f>1</f>
        <v>1</v>
      </c>
      <c r="AD124" s="103">
        <f t="shared" si="15"/>
        <v>2073.04</v>
      </c>
      <c r="AE124" s="103">
        <f t="shared" si="16"/>
        <v>0</v>
      </c>
      <c r="AF124" s="103">
        <f t="shared" si="17"/>
        <v>0</v>
      </c>
      <c r="AG124" s="3"/>
    </row>
    <row r="125" spans="2:33" ht="13.2" x14ac:dyDescent="0.25">
      <c r="B125" s="1" t="str">
        <f>адреса!$G$122</f>
        <v>кв.19</v>
      </c>
      <c r="C125" s="522">
        <f>адреса!$I$122</f>
        <v>30000019</v>
      </c>
      <c r="D125" s="6" t="str">
        <f>адреса!$K$122</f>
        <v>ФИО-3-19</v>
      </c>
      <c r="E125" s="6">
        <v>19821.34</v>
      </c>
      <c r="F125" s="6">
        <v>1521.59</v>
      </c>
      <c r="G125" s="6">
        <v>0</v>
      </c>
      <c r="H125" s="6">
        <v>0</v>
      </c>
      <c r="I125" s="6">
        <v>0</v>
      </c>
      <c r="J125" s="6">
        <v>0</v>
      </c>
      <c r="K125" s="6">
        <v>0</v>
      </c>
      <c r="L125" s="6"/>
      <c r="M125" s="6">
        <v>0</v>
      </c>
      <c r="N125" s="6">
        <v>0</v>
      </c>
      <c r="O125" s="6">
        <v>0</v>
      </c>
      <c r="P125" s="6">
        <v>0</v>
      </c>
      <c r="Q125" s="6">
        <v>0</v>
      </c>
      <c r="R125" s="6">
        <v>0</v>
      </c>
      <c r="S125" s="6">
        <v>0</v>
      </c>
      <c r="T125" s="6">
        <v>0</v>
      </c>
      <c r="U125" s="6"/>
      <c r="V125" s="6">
        <v>1521.59</v>
      </c>
      <c r="W125" s="6">
        <v>0</v>
      </c>
      <c r="X125" s="6">
        <v>21342.93</v>
      </c>
      <c r="Y125" s="513">
        <f>IF(A125&lt;&gt;"",IF(A125=мар17!A125,0,1),IF(AND(B125=мар17!B125,C125=мар17!C125),0,1))</f>
        <v>0</v>
      </c>
      <c r="Z125" s="70" t="str">
        <f t="shared" si="14"/>
        <v>ул. Третья д.3</v>
      </c>
      <c r="AA125" s="504">
        <f>IF($B125&lt;&gt;"",MAX(AA$7:AA124)+1,0)</f>
        <v>116</v>
      </c>
      <c r="AB125" s="502">
        <f t="shared" si="13"/>
        <v>125</v>
      </c>
      <c r="AC125" s="504">
        <f>1</f>
        <v>1</v>
      </c>
      <c r="AD125" s="103">
        <f t="shared" si="15"/>
        <v>1521.59</v>
      </c>
      <c r="AE125" s="103">
        <f t="shared" si="16"/>
        <v>0</v>
      </c>
      <c r="AF125" s="103">
        <f t="shared" si="17"/>
        <v>0</v>
      </c>
      <c r="AG125" s="3"/>
    </row>
    <row r="126" spans="2:33" ht="13.2" x14ac:dyDescent="0.25">
      <c r="B126" s="1" t="str">
        <f>адреса!$G$123</f>
        <v>кв.20</v>
      </c>
      <c r="C126" s="522">
        <f>адреса!$I$123</f>
        <v>30000020</v>
      </c>
      <c r="D126" s="6" t="str">
        <f>адреса!$K$123</f>
        <v>ФИО-3-20</v>
      </c>
      <c r="E126" s="6">
        <v>40440.83</v>
      </c>
      <c r="F126" s="6">
        <v>3104.45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/>
      <c r="M126" s="6">
        <v>0</v>
      </c>
      <c r="N126" s="6">
        <v>0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/>
      <c r="V126" s="6">
        <v>3104.45</v>
      </c>
      <c r="W126" s="6">
        <v>0</v>
      </c>
      <c r="X126" s="6">
        <v>43545.279999999999</v>
      </c>
      <c r="Y126" s="513">
        <f>IF(A126&lt;&gt;"",IF(A126=мар17!A126,0,1),IF(AND(B126=мар17!B126,C126=мар17!C126),0,1))</f>
        <v>0</v>
      </c>
      <c r="Z126" s="70" t="str">
        <f t="shared" si="14"/>
        <v>ул. Третья д.3</v>
      </c>
      <c r="AA126" s="504">
        <f>IF($B126&lt;&gt;"",MAX(AA$7:AA125)+1,0)</f>
        <v>117</v>
      </c>
      <c r="AB126" s="502">
        <f t="shared" si="13"/>
        <v>126</v>
      </c>
      <c r="AC126" s="504">
        <f>1</f>
        <v>1</v>
      </c>
      <c r="AD126" s="103">
        <f t="shared" si="15"/>
        <v>3104.45</v>
      </c>
      <c r="AE126" s="103">
        <f t="shared" si="16"/>
        <v>0</v>
      </c>
      <c r="AF126" s="103">
        <f t="shared" si="17"/>
        <v>0</v>
      </c>
      <c r="AG126" s="3"/>
    </row>
    <row r="127" spans="2:33" ht="13.2" x14ac:dyDescent="0.25">
      <c r="B127" s="1" t="str">
        <f>адреса!$G$124</f>
        <v>кв.21</v>
      </c>
      <c r="C127" s="522">
        <f>адреса!$I$124</f>
        <v>30000021</v>
      </c>
      <c r="D127" s="6" t="str">
        <f>адреса!$K$124</f>
        <v>ФИО-3-21</v>
      </c>
      <c r="E127" s="6">
        <v>8675.24</v>
      </c>
      <c r="F127" s="6">
        <v>1739.44</v>
      </c>
      <c r="G127" s="6">
        <v>0</v>
      </c>
      <c r="H127" s="6">
        <v>0</v>
      </c>
      <c r="I127" s="6">
        <v>0</v>
      </c>
      <c r="J127" s="6">
        <v>0</v>
      </c>
      <c r="K127" s="6">
        <v>0</v>
      </c>
      <c r="L127" s="6"/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>
        <v>0</v>
      </c>
      <c r="S127" s="6">
        <v>0</v>
      </c>
      <c r="T127" s="6">
        <v>0</v>
      </c>
      <c r="U127" s="6"/>
      <c r="V127" s="6">
        <v>1739.44</v>
      </c>
      <c r="W127" s="6">
        <v>0</v>
      </c>
      <c r="X127" s="6">
        <v>10414.68</v>
      </c>
      <c r="Y127" s="513">
        <f>IF(A127&lt;&gt;"",IF(A127=мар17!A127,0,1),IF(AND(B127=мар17!B127,C127=мар17!C127),0,1))</f>
        <v>0</v>
      </c>
      <c r="Z127" s="70" t="str">
        <f t="shared" si="14"/>
        <v>ул. Третья д.3</v>
      </c>
      <c r="AA127" s="504">
        <f>IF($B127&lt;&gt;"",MAX(AA$7:AA126)+1,0)</f>
        <v>118</v>
      </c>
      <c r="AB127" s="502">
        <f t="shared" si="13"/>
        <v>127</v>
      </c>
      <c r="AC127" s="504">
        <f>1</f>
        <v>1</v>
      </c>
      <c r="AD127" s="103">
        <f t="shared" si="15"/>
        <v>1739.44</v>
      </c>
      <c r="AE127" s="103">
        <f t="shared" si="16"/>
        <v>0</v>
      </c>
      <c r="AF127" s="103">
        <f t="shared" si="17"/>
        <v>0</v>
      </c>
      <c r="AG127" s="3"/>
    </row>
    <row r="128" spans="2:33" ht="13.2" x14ac:dyDescent="0.25">
      <c r="B128" s="1" t="str">
        <f>адреса!$G$125</f>
        <v>кв.22</v>
      </c>
      <c r="C128" s="522">
        <f>адреса!$I$125</f>
        <v>30000022</v>
      </c>
      <c r="D128" s="6" t="str">
        <f>адреса!$K$125</f>
        <v>ФИО-3-22</v>
      </c>
      <c r="E128" s="6">
        <v>1654.34</v>
      </c>
      <c r="F128" s="6">
        <v>1654.34</v>
      </c>
      <c r="G128" s="6">
        <v>0</v>
      </c>
      <c r="H128" s="6">
        <v>0</v>
      </c>
      <c r="I128" s="6">
        <v>0</v>
      </c>
      <c r="J128" s="6">
        <v>0</v>
      </c>
      <c r="K128" s="6">
        <v>0</v>
      </c>
      <c r="L128" s="6"/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>
        <v>0</v>
      </c>
      <c r="S128" s="6">
        <v>0</v>
      </c>
      <c r="T128" s="6">
        <v>0</v>
      </c>
      <c r="U128" s="6"/>
      <c r="V128" s="6">
        <v>1654.34</v>
      </c>
      <c r="W128" s="6">
        <v>1654.34</v>
      </c>
      <c r="X128" s="6">
        <v>1654.34</v>
      </c>
      <c r="Y128" s="513">
        <f>IF(A128&lt;&gt;"",IF(A128=мар17!A128,0,1),IF(AND(B128=мар17!B128,C128=мар17!C128),0,1))</f>
        <v>0</v>
      </c>
      <c r="Z128" s="70" t="str">
        <f t="shared" ref="Z128:Z191" si="18">IF(AND(A128&lt;&gt;"",B128=""),A128,Z127)</f>
        <v>ул. Третья д.3</v>
      </c>
      <c r="AA128" s="504">
        <f>IF($B128&lt;&gt;"",MAX(AA$7:AA127)+1,0)</f>
        <v>119</v>
      </c>
      <c r="AB128" s="502">
        <f t="shared" si="13"/>
        <v>128</v>
      </c>
      <c r="AC128" s="504">
        <f>1</f>
        <v>1</v>
      </c>
      <c r="AD128" s="103">
        <f t="shared" ref="AD128:AD191" si="19">F128</f>
        <v>1654.34</v>
      </c>
      <c r="AE128" s="103">
        <f t="shared" ref="AE128:AE191" si="20">H128+I128+J128+K128+L128+O128+R128+S128</f>
        <v>0</v>
      </c>
      <c r="AF128" s="103">
        <f t="shared" ref="AF128:AF191" si="21">V128-AD128-AE128</f>
        <v>0</v>
      </c>
      <c r="AG128" s="3"/>
    </row>
    <row r="129" spans="2:33" ht="13.2" x14ac:dyDescent="0.25">
      <c r="B129" s="1" t="str">
        <f>адреса!$G$126</f>
        <v>кв.23</v>
      </c>
      <c r="C129" s="522">
        <f>адреса!$I$126</f>
        <v>30000023</v>
      </c>
      <c r="D129" s="6" t="str">
        <f>адреса!$K$126</f>
        <v>ФИО-3-23</v>
      </c>
      <c r="E129" s="6">
        <v>8179.8</v>
      </c>
      <c r="F129" s="6">
        <v>2726.6</v>
      </c>
      <c r="G129" s="6">
        <v>0</v>
      </c>
      <c r="H129" s="6">
        <v>0</v>
      </c>
      <c r="I129" s="6">
        <v>0</v>
      </c>
      <c r="J129" s="6">
        <v>0</v>
      </c>
      <c r="K129" s="6">
        <v>0</v>
      </c>
      <c r="L129" s="6"/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  <c r="S129" s="6">
        <v>0</v>
      </c>
      <c r="T129" s="6">
        <v>0</v>
      </c>
      <c r="U129" s="6"/>
      <c r="V129" s="6">
        <v>2726.6</v>
      </c>
      <c r="W129" s="6">
        <v>8179.8</v>
      </c>
      <c r="X129" s="6">
        <v>2726.6</v>
      </c>
      <c r="Y129" s="513">
        <f>IF(A129&lt;&gt;"",IF(A129=мар17!A129,0,1),IF(AND(B129=мар17!B129,C129=мар17!C129),0,1))</f>
        <v>0</v>
      </c>
      <c r="Z129" s="70" t="str">
        <f t="shared" si="18"/>
        <v>ул. Третья д.3</v>
      </c>
      <c r="AA129" s="504">
        <f>IF($B129&lt;&gt;"",MAX(AA$7:AA128)+1,0)</f>
        <v>120</v>
      </c>
      <c r="AB129" s="502">
        <f t="shared" si="13"/>
        <v>129</v>
      </c>
      <c r="AC129" s="504">
        <f>1</f>
        <v>1</v>
      </c>
      <c r="AD129" s="103">
        <f t="shared" si="19"/>
        <v>2726.6</v>
      </c>
      <c r="AE129" s="103">
        <f t="shared" si="20"/>
        <v>0</v>
      </c>
      <c r="AF129" s="103">
        <f t="shared" si="21"/>
        <v>0</v>
      </c>
      <c r="AG129" s="3"/>
    </row>
    <row r="130" spans="2:33" ht="13.2" x14ac:dyDescent="0.25">
      <c r="B130" s="1" t="str">
        <f>адреса!$G$127</f>
        <v>кв.24</v>
      </c>
      <c r="C130" s="522">
        <f>адреса!$I$127</f>
        <v>30000024</v>
      </c>
      <c r="D130" s="6" t="str">
        <f>адреса!$K$127</f>
        <v>ФИО-3-24</v>
      </c>
      <c r="E130" s="6">
        <v>22659.24</v>
      </c>
      <c r="F130" s="6">
        <v>1739.44</v>
      </c>
      <c r="G130" s="6">
        <v>0</v>
      </c>
      <c r="H130" s="6">
        <v>0</v>
      </c>
      <c r="I130" s="6">
        <v>0</v>
      </c>
      <c r="J130" s="6">
        <v>0</v>
      </c>
      <c r="K130" s="6">
        <v>0</v>
      </c>
      <c r="L130" s="6"/>
      <c r="M130" s="6">
        <v>0</v>
      </c>
      <c r="N130" s="6">
        <v>0</v>
      </c>
      <c r="O130" s="6">
        <v>0</v>
      </c>
      <c r="P130" s="6">
        <v>0</v>
      </c>
      <c r="Q130" s="6">
        <v>0</v>
      </c>
      <c r="R130" s="6">
        <v>0</v>
      </c>
      <c r="S130" s="6">
        <v>0</v>
      </c>
      <c r="T130" s="6">
        <v>0</v>
      </c>
      <c r="U130" s="6"/>
      <c r="V130" s="6">
        <v>1739.44</v>
      </c>
      <c r="W130" s="6">
        <v>0</v>
      </c>
      <c r="X130" s="6">
        <v>24398.68</v>
      </c>
      <c r="Y130" s="513">
        <f>IF(A130&lt;&gt;"",IF(A130=мар17!A130,0,1),IF(AND(B130=мар17!B130,C130=мар17!C130),0,1))</f>
        <v>0</v>
      </c>
      <c r="Z130" s="70" t="str">
        <f t="shared" si="18"/>
        <v>ул. Третья д.3</v>
      </c>
      <c r="AA130" s="504">
        <f>IF($B130&lt;&gt;"",MAX(AA$7:AA129)+1,0)</f>
        <v>121</v>
      </c>
      <c r="AB130" s="502">
        <f t="shared" si="13"/>
        <v>130</v>
      </c>
      <c r="AC130" s="504">
        <f>1</f>
        <v>1</v>
      </c>
      <c r="AD130" s="103">
        <f t="shared" si="19"/>
        <v>1739.44</v>
      </c>
      <c r="AE130" s="103">
        <f t="shared" si="20"/>
        <v>0</v>
      </c>
      <c r="AF130" s="103">
        <f t="shared" si="21"/>
        <v>0</v>
      </c>
      <c r="AG130" s="3"/>
    </row>
    <row r="131" spans="2:33" ht="13.2" x14ac:dyDescent="0.25">
      <c r="B131" s="1" t="str">
        <f>адреса!$G$128</f>
        <v>кв.25</v>
      </c>
      <c r="C131" s="522">
        <f>адреса!$I$128</f>
        <v>30000025</v>
      </c>
      <c r="D131" s="6" t="str">
        <f>адреса!$K$128</f>
        <v>ФИО-3-25</v>
      </c>
      <c r="E131" s="6">
        <v>21595.06</v>
      </c>
      <c r="F131" s="6">
        <v>1657.75</v>
      </c>
      <c r="G131" s="6">
        <v>0</v>
      </c>
      <c r="H131" s="6">
        <v>0</v>
      </c>
      <c r="I131" s="6">
        <v>0</v>
      </c>
      <c r="J131" s="6">
        <v>0</v>
      </c>
      <c r="K131" s="6">
        <v>0</v>
      </c>
      <c r="L131" s="6"/>
      <c r="M131" s="6">
        <v>0</v>
      </c>
      <c r="N131" s="6">
        <v>0</v>
      </c>
      <c r="O131" s="6">
        <v>0</v>
      </c>
      <c r="P131" s="6">
        <v>0</v>
      </c>
      <c r="Q131" s="6">
        <v>0</v>
      </c>
      <c r="R131" s="6">
        <v>0</v>
      </c>
      <c r="S131" s="6">
        <v>0</v>
      </c>
      <c r="T131" s="6">
        <v>0</v>
      </c>
      <c r="U131" s="6"/>
      <c r="V131" s="6">
        <v>1657.75</v>
      </c>
      <c r="W131" s="6">
        <v>0</v>
      </c>
      <c r="X131" s="6">
        <v>23252.81</v>
      </c>
      <c r="Y131" s="513">
        <f>IF(A131&lt;&gt;"",IF(A131=мар17!A131,0,1),IF(AND(B131=мар17!B131,C131=мар17!C131),0,1))</f>
        <v>0</v>
      </c>
      <c r="Z131" s="70" t="str">
        <f t="shared" si="18"/>
        <v>ул. Третья д.3</v>
      </c>
      <c r="AA131" s="504">
        <f>IF($B131&lt;&gt;"",MAX(AA$7:AA130)+1,0)</f>
        <v>122</v>
      </c>
      <c r="AB131" s="502">
        <f t="shared" si="13"/>
        <v>131</v>
      </c>
      <c r="AC131" s="504">
        <f>1</f>
        <v>1</v>
      </c>
      <c r="AD131" s="103">
        <f t="shared" si="19"/>
        <v>1657.75</v>
      </c>
      <c r="AE131" s="103">
        <f t="shared" si="20"/>
        <v>0</v>
      </c>
      <c r="AF131" s="103">
        <f t="shared" si="21"/>
        <v>0</v>
      </c>
      <c r="AG131" s="3"/>
    </row>
    <row r="132" spans="2:33" ht="13.2" x14ac:dyDescent="0.25">
      <c r="B132" s="1" t="str">
        <f>адреса!$G$129</f>
        <v>кв.26</v>
      </c>
      <c r="C132" s="522">
        <f>адреса!$I$129</f>
        <v>30000026</v>
      </c>
      <c r="D132" s="6" t="str">
        <f>адреса!$K$129</f>
        <v>ФИО-3-26</v>
      </c>
      <c r="E132" s="6">
        <v>37227.699999999997</v>
      </c>
      <c r="F132" s="6">
        <v>2859.36</v>
      </c>
      <c r="G132" s="6">
        <v>0</v>
      </c>
      <c r="H132" s="6">
        <v>0</v>
      </c>
      <c r="I132" s="6">
        <v>0</v>
      </c>
      <c r="J132" s="6">
        <v>0</v>
      </c>
      <c r="K132" s="6">
        <v>0</v>
      </c>
      <c r="L132" s="6"/>
      <c r="M132" s="6">
        <v>0</v>
      </c>
      <c r="N132" s="6">
        <v>0</v>
      </c>
      <c r="O132" s="6">
        <v>0</v>
      </c>
      <c r="P132" s="6">
        <v>0</v>
      </c>
      <c r="Q132" s="6">
        <v>0</v>
      </c>
      <c r="R132" s="6">
        <v>0</v>
      </c>
      <c r="S132" s="6">
        <v>0</v>
      </c>
      <c r="T132" s="6">
        <v>0</v>
      </c>
      <c r="U132" s="6"/>
      <c r="V132" s="6">
        <v>2859.36</v>
      </c>
      <c r="W132" s="6">
        <v>0</v>
      </c>
      <c r="X132" s="6">
        <v>40087.06</v>
      </c>
      <c r="Y132" s="513">
        <f>IF(A132&lt;&gt;"",IF(A132=мар17!A132,0,1),IF(AND(B132=мар17!B132,C132=мар17!C132),0,1))</f>
        <v>0</v>
      </c>
      <c r="Z132" s="70" t="str">
        <f t="shared" si="18"/>
        <v>ул. Третья д.3</v>
      </c>
      <c r="AA132" s="504">
        <f>IF($B132&lt;&gt;"",MAX(AA$7:AA131)+1,0)</f>
        <v>123</v>
      </c>
      <c r="AB132" s="502">
        <f t="shared" si="13"/>
        <v>132</v>
      </c>
      <c r="AC132" s="504">
        <f>1</f>
        <v>1</v>
      </c>
      <c r="AD132" s="103">
        <f t="shared" si="19"/>
        <v>2859.36</v>
      </c>
      <c r="AE132" s="103">
        <f t="shared" si="20"/>
        <v>0</v>
      </c>
      <c r="AF132" s="103">
        <f t="shared" si="21"/>
        <v>0</v>
      </c>
      <c r="AG132" s="3"/>
    </row>
    <row r="133" spans="2:33" ht="13.2" x14ac:dyDescent="0.25">
      <c r="B133" s="1" t="str">
        <f>адреса!$G$130</f>
        <v>кв.27</v>
      </c>
      <c r="C133" s="522">
        <f>адреса!$I$130</f>
        <v>30000027</v>
      </c>
      <c r="D133" s="6" t="str">
        <f>адреса!$K$130</f>
        <v>ФИО-3-27</v>
      </c>
      <c r="E133" s="6">
        <v>3916.39</v>
      </c>
      <c r="F133" s="6">
        <v>2716.39</v>
      </c>
      <c r="G133" s="6">
        <v>0</v>
      </c>
      <c r="H133" s="6">
        <v>0</v>
      </c>
      <c r="I133" s="6">
        <v>0</v>
      </c>
      <c r="J133" s="6">
        <v>0</v>
      </c>
      <c r="K133" s="6">
        <v>0</v>
      </c>
      <c r="L133" s="6"/>
      <c r="M133" s="6">
        <v>0</v>
      </c>
      <c r="N133" s="6">
        <v>0</v>
      </c>
      <c r="O133" s="6">
        <v>0</v>
      </c>
      <c r="P133" s="6">
        <v>0</v>
      </c>
      <c r="Q133" s="6">
        <v>0</v>
      </c>
      <c r="R133" s="6">
        <v>0</v>
      </c>
      <c r="S133" s="6">
        <v>0</v>
      </c>
      <c r="T133" s="6">
        <v>0</v>
      </c>
      <c r="U133" s="6"/>
      <c r="V133" s="6">
        <v>2716.39</v>
      </c>
      <c r="W133" s="6">
        <v>2716.39</v>
      </c>
      <c r="X133" s="6">
        <v>3916.39</v>
      </c>
      <c r="Y133" s="513">
        <f>IF(A133&lt;&gt;"",IF(A133=мар17!A133,0,1),IF(AND(B133=мар17!B133,C133=мар17!C133),0,1))</f>
        <v>0</v>
      </c>
      <c r="Z133" s="70" t="str">
        <f t="shared" si="18"/>
        <v>ул. Третья д.3</v>
      </c>
      <c r="AA133" s="504">
        <f>IF($B133&lt;&gt;"",MAX(AA$7:AA132)+1,0)</f>
        <v>124</v>
      </c>
      <c r="AB133" s="502">
        <f t="shared" si="13"/>
        <v>133</v>
      </c>
      <c r="AC133" s="504">
        <f>1</f>
        <v>1</v>
      </c>
      <c r="AD133" s="103">
        <f t="shared" si="19"/>
        <v>2716.39</v>
      </c>
      <c r="AE133" s="103">
        <f t="shared" si="20"/>
        <v>0</v>
      </c>
      <c r="AF133" s="103">
        <f t="shared" si="21"/>
        <v>0</v>
      </c>
      <c r="AG133" s="3"/>
    </row>
    <row r="134" spans="2:33" ht="13.2" x14ac:dyDescent="0.25">
      <c r="B134" s="1" t="str">
        <f>адреса!$G$131</f>
        <v>кв.28</v>
      </c>
      <c r="C134" s="522">
        <f>адреса!$I$131</f>
        <v>30000028</v>
      </c>
      <c r="D134" s="6" t="str">
        <f>адреса!$K$131</f>
        <v>ФИО-3-28</v>
      </c>
      <c r="E134" s="6">
        <v>20384.16</v>
      </c>
      <c r="F134" s="6">
        <v>1565.84</v>
      </c>
      <c r="G134" s="6">
        <v>0</v>
      </c>
      <c r="H134" s="6">
        <v>0</v>
      </c>
      <c r="I134" s="6">
        <v>0</v>
      </c>
      <c r="J134" s="6">
        <v>0</v>
      </c>
      <c r="K134" s="6">
        <v>0</v>
      </c>
      <c r="L134" s="6"/>
      <c r="M134" s="6">
        <v>0</v>
      </c>
      <c r="N134" s="6">
        <v>0</v>
      </c>
      <c r="O134" s="6">
        <v>0</v>
      </c>
      <c r="P134" s="6">
        <v>0</v>
      </c>
      <c r="Q134" s="6">
        <v>0</v>
      </c>
      <c r="R134" s="6">
        <v>0</v>
      </c>
      <c r="S134" s="6">
        <v>0</v>
      </c>
      <c r="T134" s="6">
        <v>0</v>
      </c>
      <c r="U134" s="6"/>
      <c r="V134" s="6">
        <v>1565.84</v>
      </c>
      <c r="W134" s="6">
        <v>0</v>
      </c>
      <c r="X134" s="6">
        <v>21950</v>
      </c>
      <c r="Y134" s="513">
        <f>IF(A134&lt;&gt;"",IF(A134=мар17!A134,0,1),IF(AND(B134=мар17!B134,C134=мар17!C134),0,1))</f>
        <v>0</v>
      </c>
      <c r="Z134" s="70" t="str">
        <f t="shared" si="18"/>
        <v>ул. Третья д.3</v>
      </c>
      <c r="AA134" s="504">
        <f>IF($B134&lt;&gt;"",MAX(AA$7:AA133)+1,0)</f>
        <v>125</v>
      </c>
      <c r="AB134" s="502">
        <f t="shared" si="13"/>
        <v>134</v>
      </c>
      <c r="AC134" s="504">
        <f>1</f>
        <v>1</v>
      </c>
      <c r="AD134" s="103">
        <f t="shared" si="19"/>
        <v>1565.84</v>
      </c>
      <c r="AE134" s="103">
        <f t="shared" si="20"/>
        <v>0</v>
      </c>
      <c r="AF134" s="103">
        <f t="shared" si="21"/>
        <v>0</v>
      </c>
      <c r="AG134" s="3"/>
    </row>
    <row r="135" spans="2:33" ht="13.2" x14ac:dyDescent="0.25">
      <c r="B135" s="1" t="str">
        <f>адреса!$G$132</f>
        <v>кв.29</v>
      </c>
      <c r="C135" s="522">
        <f>адреса!$I$132</f>
        <v>30000029</v>
      </c>
      <c r="D135" s="6" t="str">
        <f>адреса!$K$132</f>
        <v>ФИО-3-29</v>
      </c>
      <c r="E135" s="6">
        <v>1695.19</v>
      </c>
      <c r="F135" s="6">
        <v>1695.19</v>
      </c>
      <c r="G135" s="6">
        <v>0</v>
      </c>
      <c r="H135" s="6">
        <v>0</v>
      </c>
      <c r="I135" s="6">
        <v>0</v>
      </c>
      <c r="J135" s="6">
        <v>0</v>
      </c>
      <c r="K135" s="6">
        <v>0</v>
      </c>
      <c r="L135" s="6"/>
      <c r="M135" s="6">
        <v>0</v>
      </c>
      <c r="N135" s="6">
        <v>0</v>
      </c>
      <c r="O135" s="6">
        <v>0</v>
      </c>
      <c r="P135" s="6">
        <v>0</v>
      </c>
      <c r="Q135" s="6">
        <v>0</v>
      </c>
      <c r="R135" s="6">
        <v>0</v>
      </c>
      <c r="S135" s="6">
        <v>0</v>
      </c>
      <c r="T135" s="6">
        <v>0</v>
      </c>
      <c r="U135" s="6"/>
      <c r="V135" s="6">
        <v>1695.19</v>
      </c>
      <c r="W135" s="6">
        <v>0</v>
      </c>
      <c r="X135" s="6">
        <v>3390.38</v>
      </c>
      <c r="Y135" s="513">
        <f>IF(A135&lt;&gt;"",IF(A135=мар17!A135,0,1),IF(AND(B135=мар17!B135,C135=мар17!C135),0,1))</f>
        <v>0</v>
      </c>
      <c r="Z135" s="70" t="str">
        <f t="shared" si="18"/>
        <v>ул. Третья д.3</v>
      </c>
      <c r="AA135" s="504">
        <f>IF($B135&lt;&gt;"",MAX(AA$7:AA134)+1,0)</f>
        <v>126</v>
      </c>
      <c r="AB135" s="502">
        <f t="shared" si="13"/>
        <v>135</v>
      </c>
      <c r="AC135" s="504">
        <f>1</f>
        <v>1</v>
      </c>
      <c r="AD135" s="103">
        <f t="shared" si="19"/>
        <v>1695.19</v>
      </c>
      <c r="AE135" s="103">
        <f t="shared" si="20"/>
        <v>0</v>
      </c>
      <c r="AF135" s="103">
        <f t="shared" si="21"/>
        <v>0</v>
      </c>
      <c r="AG135" s="3"/>
    </row>
    <row r="136" spans="2:33" ht="13.2" x14ac:dyDescent="0.25">
      <c r="B136" s="1" t="str">
        <f>адреса!$G$133</f>
        <v>кв.30</v>
      </c>
      <c r="C136" s="522">
        <f>адреса!$I$133</f>
        <v>30000030</v>
      </c>
      <c r="D136" s="6" t="str">
        <f>адреса!$K$133</f>
        <v>ФИО-3-30</v>
      </c>
      <c r="E136" s="6">
        <v>2859.36</v>
      </c>
      <c r="F136" s="6">
        <v>2859.36</v>
      </c>
      <c r="G136" s="6">
        <v>0</v>
      </c>
      <c r="H136" s="6">
        <v>0</v>
      </c>
      <c r="I136" s="6">
        <v>0</v>
      </c>
      <c r="J136" s="6">
        <v>0</v>
      </c>
      <c r="K136" s="6">
        <v>0</v>
      </c>
      <c r="L136" s="6"/>
      <c r="M136" s="6">
        <v>0</v>
      </c>
      <c r="N136" s="6">
        <v>0</v>
      </c>
      <c r="O136" s="6">
        <v>0</v>
      </c>
      <c r="P136" s="6">
        <v>0</v>
      </c>
      <c r="Q136" s="6">
        <v>0</v>
      </c>
      <c r="R136" s="6">
        <v>0</v>
      </c>
      <c r="S136" s="6">
        <v>0</v>
      </c>
      <c r="T136" s="6">
        <v>0</v>
      </c>
      <c r="U136" s="6"/>
      <c r="V136" s="6">
        <v>2859.36</v>
      </c>
      <c r="W136" s="6">
        <v>2859.36</v>
      </c>
      <c r="X136" s="6">
        <v>2859.36</v>
      </c>
      <c r="Y136" s="513">
        <f>IF(A136&lt;&gt;"",IF(A136=мар17!A136,0,1),IF(AND(B136=мар17!B136,C136=мар17!C136),0,1))</f>
        <v>0</v>
      </c>
      <c r="Z136" s="70" t="str">
        <f t="shared" si="18"/>
        <v>ул. Третья д.3</v>
      </c>
      <c r="AA136" s="504">
        <f>IF($B136&lt;&gt;"",MAX(AA$7:AA135)+1,0)</f>
        <v>127</v>
      </c>
      <c r="AB136" s="502">
        <f t="shared" si="13"/>
        <v>136</v>
      </c>
      <c r="AC136" s="504">
        <f>1</f>
        <v>1</v>
      </c>
      <c r="AD136" s="103">
        <f t="shared" si="19"/>
        <v>2859.36</v>
      </c>
      <c r="AE136" s="103">
        <f t="shared" si="20"/>
        <v>0</v>
      </c>
      <c r="AF136" s="103">
        <f t="shared" si="21"/>
        <v>0</v>
      </c>
      <c r="AG136" s="3"/>
    </row>
    <row r="137" spans="2:33" ht="13.2" x14ac:dyDescent="0.25">
      <c r="B137" s="1" t="str">
        <f>адреса!$G$134</f>
        <v>кв.31</v>
      </c>
      <c r="C137" s="522">
        <f>адреса!$I$134</f>
        <v>30000031</v>
      </c>
      <c r="D137" s="6" t="str">
        <f>адреса!$K$134</f>
        <v>ФИО-3-31</v>
      </c>
      <c r="E137" s="6">
        <v>45673.29</v>
      </c>
      <c r="F137" s="6">
        <v>3506.12</v>
      </c>
      <c r="G137" s="6">
        <v>0</v>
      </c>
      <c r="H137" s="6">
        <v>0</v>
      </c>
      <c r="I137" s="6">
        <v>0</v>
      </c>
      <c r="J137" s="6">
        <v>0</v>
      </c>
      <c r="K137" s="6">
        <v>0</v>
      </c>
      <c r="L137" s="6"/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>
        <v>0</v>
      </c>
      <c r="S137" s="6">
        <v>0</v>
      </c>
      <c r="T137" s="6">
        <v>0</v>
      </c>
      <c r="U137" s="6"/>
      <c r="V137" s="6">
        <v>3506.12</v>
      </c>
      <c r="W137" s="6">
        <v>0</v>
      </c>
      <c r="X137" s="6">
        <v>49179.41</v>
      </c>
      <c r="Y137" s="513">
        <f>IF(A137&lt;&gt;"",IF(A137=мар17!A137,0,1),IF(AND(B137=мар17!B137,C137=мар17!C137),0,1))</f>
        <v>0</v>
      </c>
      <c r="Z137" s="70" t="str">
        <f t="shared" si="18"/>
        <v>ул. Третья д.3</v>
      </c>
      <c r="AA137" s="504">
        <f>IF($B137&lt;&gt;"",MAX(AA$7:AA136)+1,0)</f>
        <v>128</v>
      </c>
      <c r="AB137" s="502">
        <f t="shared" ref="AB137:AB200" si="22">AB136+1</f>
        <v>137</v>
      </c>
      <c r="AC137" s="504">
        <f>1</f>
        <v>1</v>
      </c>
      <c r="AD137" s="103">
        <f t="shared" si="19"/>
        <v>3506.12</v>
      </c>
      <c r="AE137" s="103">
        <f t="shared" si="20"/>
        <v>0</v>
      </c>
      <c r="AF137" s="103">
        <f t="shared" si="21"/>
        <v>0</v>
      </c>
      <c r="AG137" s="3"/>
    </row>
    <row r="138" spans="2:33" ht="13.2" x14ac:dyDescent="0.25">
      <c r="B138" s="1" t="str">
        <f>адреса!$G$135</f>
        <v>кв.32</v>
      </c>
      <c r="C138" s="522">
        <f>адреса!$I$135</f>
        <v>30000032</v>
      </c>
      <c r="D138" s="6" t="str">
        <f>адреса!$K$135</f>
        <v>ФИО-3-32</v>
      </c>
      <c r="E138" s="6">
        <v>41194.69</v>
      </c>
      <c r="F138" s="6">
        <v>3162.32</v>
      </c>
      <c r="G138" s="6">
        <v>0</v>
      </c>
      <c r="H138" s="6">
        <v>0</v>
      </c>
      <c r="I138" s="6">
        <v>0</v>
      </c>
      <c r="J138" s="6">
        <v>0</v>
      </c>
      <c r="K138" s="6">
        <v>0</v>
      </c>
      <c r="L138" s="6"/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>
        <v>0</v>
      </c>
      <c r="S138" s="6">
        <v>0</v>
      </c>
      <c r="T138" s="6">
        <v>0</v>
      </c>
      <c r="U138" s="6"/>
      <c r="V138" s="6">
        <v>3162.32</v>
      </c>
      <c r="W138" s="6">
        <v>0</v>
      </c>
      <c r="X138" s="6">
        <v>44357.01</v>
      </c>
      <c r="Y138" s="513">
        <f>IF(A138&lt;&gt;"",IF(A138=мар17!A138,0,1),IF(AND(B138=мар17!B138,C138=мар17!C138),0,1))</f>
        <v>0</v>
      </c>
      <c r="Z138" s="70" t="str">
        <f t="shared" si="18"/>
        <v>ул. Третья д.3</v>
      </c>
      <c r="AA138" s="504">
        <f>IF($B138&lt;&gt;"",MAX(AA$7:AA137)+1,0)</f>
        <v>129</v>
      </c>
      <c r="AB138" s="502">
        <f t="shared" si="22"/>
        <v>138</v>
      </c>
      <c r="AC138" s="504">
        <f>1</f>
        <v>1</v>
      </c>
      <c r="AD138" s="103">
        <f t="shared" si="19"/>
        <v>3162.32</v>
      </c>
      <c r="AE138" s="103">
        <f t="shared" si="20"/>
        <v>0</v>
      </c>
      <c r="AF138" s="103">
        <f t="shared" si="21"/>
        <v>0</v>
      </c>
      <c r="AG138" s="3"/>
    </row>
    <row r="139" spans="2:33" ht="13.2" x14ac:dyDescent="0.25">
      <c r="B139" s="1" t="str">
        <f>адреса!$G$136</f>
        <v>кв.33</v>
      </c>
      <c r="C139" s="522">
        <f>адреса!$I$136</f>
        <v>30000033</v>
      </c>
      <c r="D139" s="6" t="str">
        <f>адреса!$K$136</f>
        <v>ФИО-3-33</v>
      </c>
      <c r="E139" s="6">
        <v>32281.69</v>
      </c>
      <c r="F139" s="6">
        <v>2478.11</v>
      </c>
      <c r="G139" s="6">
        <v>0</v>
      </c>
      <c r="H139" s="6">
        <v>0</v>
      </c>
      <c r="I139" s="6">
        <v>0</v>
      </c>
      <c r="J139" s="6">
        <v>0</v>
      </c>
      <c r="K139" s="6">
        <v>0</v>
      </c>
      <c r="L139" s="6"/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 s="6">
        <v>0</v>
      </c>
      <c r="T139" s="6">
        <v>0</v>
      </c>
      <c r="U139" s="6"/>
      <c r="V139" s="6">
        <v>2478.11</v>
      </c>
      <c r="W139" s="6">
        <v>0</v>
      </c>
      <c r="X139" s="6">
        <v>34759.800000000003</v>
      </c>
      <c r="Y139" s="513">
        <f>IF(A139&lt;&gt;"",IF(A139=мар17!A139,0,1),IF(AND(B139=мар17!B139,C139=мар17!C139),0,1))</f>
        <v>0</v>
      </c>
      <c r="Z139" s="70" t="str">
        <f t="shared" si="18"/>
        <v>ул. Третья д.3</v>
      </c>
      <c r="AA139" s="504">
        <f>IF($B139&lt;&gt;"",MAX(AA$7:AA138)+1,0)</f>
        <v>130</v>
      </c>
      <c r="AB139" s="502">
        <f t="shared" si="22"/>
        <v>139</v>
      </c>
      <c r="AC139" s="504">
        <f>1</f>
        <v>1</v>
      </c>
      <c r="AD139" s="103">
        <f t="shared" si="19"/>
        <v>2478.11</v>
      </c>
      <c r="AE139" s="103">
        <f t="shared" si="20"/>
        <v>0</v>
      </c>
      <c r="AF139" s="103">
        <f t="shared" si="21"/>
        <v>0</v>
      </c>
      <c r="AG139" s="3"/>
    </row>
    <row r="140" spans="2:33" ht="13.2" x14ac:dyDescent="0.25">
      <c r="B140" s="1" t="str">
        <f>адреса!$G$137</f>
        <v>кв.34</v>
      </c>
      <c r="C140" s="522">
        <f>адреса!$I$137</f>
        <v>30000034</v>
      </c>
      <c r="D140" s="6" t="str">
        <f>адреса!$K$137</f>
        <v>ФИО-3-34</v>
      </c>
      <c r="E140" s="6">
        <v>1344.58</v>
      </c>
      <c r="F140" s="6">
        <v>1344.58</v>
      </c>
      <c r="G140" s="6">
        <v>0</v>
      </c>
      <c r="H140" s="6">
        <v>0</v>
      </c>
      <c r="I140" s="6">
        <v>0</v>
      </c>
      <c r="J140" s="6">
        <v>0</v>
      </c>
      <c r="K140" s="6">
        <v>0</v>
      </c>
      <c r="L140" s="6"/>
      <c r="M140" s="6">
        <v>0</v>
      </c>
      <c r="N140" s="6">
        <v>0</v>
      </c>
      <c r="O140" s="6">
        <v>0</v>
      </c>
      <c r="P140" s="6">
        <v>0</v>
      </c>
      <c r="Q140" s="6">
        <v>0</v>
      </c>
      <c r="R140" s="6">
        <v>0</v>
      </c>
      <c r="S140" s="6">
        <v>0</v>
      </c>
      <c r="T140" s="6">
        <v>0</v>
      </c>
      <c r="U140" s="6"/>
      <c r="V140" s="6">
        <v>1344.58</v>
      </c>
      <c r="W140" s="6">
        <v>1344.58</v>
      </c>
      <c r="X140" s="6">
        <v>1344.58</v>
      </c>
      <c r="Y140" s="513">
        <f>IF(A140&lt;&gt;"",IF(A140=мар17!A140,0,1),IF(AND(B140=мар17!B140,C140=мар17!C140),0,1))</f>
        <v>0</v>
      </c>
      <c r="Z140" s="70" t="str">
        <f t="shared" si="18"/>
        <v>ул. Третья д.3</v>
      </c>
      <c r="AA140" s="504">
        <f>IF($B140&lt;&gt;"",MAX(AA$7:AA139)+1,0)</f>
        <v>131</v>
      </c>
      <c r="AB140" s="502">
        <f t="shared" si="22"/>
        <v>140</v>
      </c>
      <c r="AC140" s="504">
        <f>1</f>
        <v>1</v>
      </c>
      <c r="AD140" s="103">
        <f t="shared" si="19"/>
        <v>1344.58</v>
      </c>
      <c r="AE140" s="103">
        <f t="shared" si="20"/>
        <v>0</v>
      </c>
      <c r="AF140" s="103">
        <f t="shared" si="21"/>
        <v>0</v>
      </c>
      <c r="AG140" s="3"/>
    </row>
    <row r="141" spans="2:33" ht="13.2" x14ac:dyDescent="0.25">
      <c r="B141" s="1" t="str">
        <f>адреса!$G$138</f>
        <v>кв.35</v>
      </c>
      <c r="C141" s="522">
        <f>адреса!$I$138</f>
        <v>30000035</v>
      </c>
      <c r="D141" s="6" t="str">
        <f>адреса!$K$138</f>
        <v>ФИО-3-35</v>
      </c>
      <c r="E141" s="6">
        <v>2216</v>
      </c>
      <c r="F141" s="6">
        <v>2216</v>
      </c>
      <c r="G141" s="6">
        <v>0</v>
      </c>
      <c r="H141" s="6">
        <v>0</v>
      </c>
      <c r="I141" s="6">
        <v>0</v>
      </c>
      <c r="J141" s="6">
        <v>0</v>
      </c>
      <c r="K141" s="6">
        <v>0</v>
      </c>
      <c r="L141" s="6"/>
      <c r="M141" s="6">
        <v>0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>
        <v>0</v>
      </c>
      <c r="U141" s="6"/>
      <c r="V141" s="6">
        <v>2216</v>
      </c>
      <c r="W141" s="6">
        <v>2216</v>
      </c>
      <c r="X141" s="6">
        <v>2216</v>
      </c>
      <c r="Y141" s="513">
        <f>IF(A141&lt;&gt;"",IF(A141=мар17!A141,0,1),IF(AND(B141=мар17!B141,C141=мар17!C141),0,1))</f>
        <v>0</v>
      </c>
      <c r="Z141" s="70" t="str">
        <f t="shared" si="18"/>
        <v>ул. Третья д.3</v>
      </c>
      <c r="AA141" s="504">
        <f>IF($B141&lt;&gt;"",MAX(AA$7:AA140)+1,0)</f>
        <v>132</v>
      </c>
      <c r="AB141" s="502">
        <f t="shared" si="22"/>
        <v>141</v>
      </c>
      <c r="AC141" s="504">
        <f>1</f>
        <v>1</v>
      </c>
      <c r="AD141" s="103">
        <f t="shared" si="19"/>
        <v>2216</v>
      </c>
      <c r="AE141" s="103">
        <f t="shared" si="20"/>
        <v>0</v>
      </c>
      <c r="AF141" s="103">
        <f t="shared" si="21"/>
        <v>0</v>
      </c>
      <c r="AG141" s="3"/>
    </row>
    <row r="142" spans="2:33" ht="13.2" x14ac:dyDescent="0.25">
      <c r="B142" s="1" t="str">
        <f>адреса!$G$139</f>
        <v>кв.36</v>
      </c>
      <c r="C142" s="522">
        <f>адреса!$I$139</f>
        <v>30000036</v>
      </c>
      <c r="D142" s="6" t="str">
        <f>адреса!$K$139</f>
        <v>ФИО-3-36</v>
      </c>
      <c r="E142" s="6">
        <v>25319.82</v>
      </c>
      <c r="F142" s="6">
        <v>1943.68</v>
      </c>
      <c r="G142" s="6">
        <v>0</v>
      </c>
      <c r="H142" s="6">
        <v>0</v>
      </c>
      <c r="I142" s="6">
        <v>0</v>
      </c>
      <c r="J142" s="6">
        <v>0</v>
      </c>
      <c r="K142" s="6">
        <v>0</v>
      </c>
      <c r="L142" s="6"/>
      <c r="M142" s="6">
        <v>0</v>
      </c>
      <c r="N142" s="6">
        <v>0</v>
      </c>
      <c r="O142" s="6">
        <v>0</v>
      </c>
      <c r="P142" s="6">
        <v>0</v>
      </c>
      <c r="Q142" s="6">
        <v>0</v>
      </c>
      <c r="R142" s="6">
        <v>0</v>
      </c>
      <c r="S142" s="6">
        <v>0</v>
      </c>
      <c r="T142" s="6">
        <v>0</v>
      </c>
      <c r="U142" s="6"/>
      <c r="V142" s="6">
        <v>1943.68</v>
      </c>
      <c r="W142" s="6">
        <v>0</v>
      </c>
      <c r="X142" s="6">
        <v>27263.5</v>
      </c>
      <c r="Y142" s="513">
        <f>IF(A142&lt;&gt;"",IF(A142=мар17!A142,0,1),IF(AND(B142=мар17!B142,C142=мар17!C142),0,1))</f>
        <v>0</v>
      </c>
      <c r="Z142" s="70" t="str">
        <f t="shared" si="18"/>
        <v>ул. Третья д.3</v>
      </c>
      <c r="AA142" s="504">
        <f>IF($B142&lt;&gt;"",MAX(AA$7:AA141)+1,0)</f>
        <v>133</v>
      </c>
      <c r="AB142" s="502">
        <f t="shared" si="22"/>
        <v>142</v>
      </c>
      <c r="AC142" s="504">
        <f>1</f>
        <v>1</v>
      </c>
      <c r="AD142" s="103">
        <f t="shared" si="19"/>
        <v>1943.68</v>
      </c>
      <c r="AE142" s="103">
        <f t="shared" si="20"/>
        <v>0</v>
      </c>
      <c r="AF142" s="103">
        <f t="shared" si="21"/>
        <v>0</v>
      </c>
      <c r="AG142" s="3"/>
    </row>
    <row r="143" spans="2:33" ht="13.2" x14ac:dyDescent="0.25">
      <c r="B143" s="1" t="str">
        <f>адреса!$G$140</f>
        <v>кв.37</v>
      </c>
      <c r="C143" s="522">
        <f>адреса!$I$140</f>
        <v>30000037</v>
      </c>
      <c r="D143" s="6" t="str">
        <f>адреса!$K$140</f>
        <v>ФИО-3-37</v>
      </c>
      <c r="E143" s="6">
        <v>3519.74</v>
      </c>
      <c r="F143" s="6">
        <v>3519.74</v>
      </c>
      <c r="G143" s="6">
        <v>0</v>
      </c>
      <c r="H143" s="6">
        <v>0</v>
      </c>
      <c r="I143" s="6">
        <v>0</v>
      </c>
      <c r="J143" s="6">
        <v>0</v>
      </c>
      <c r="K143" s="6">
        <v>0</v>
      </c>
      <c r="L143" s="6"/>
      <c r="M143" s="6">
        <v>0</v>
      </c>
      <c r="N143" s="6">
        <v>0</v>
      </c>
      <c r="O143" s="6">
        <v>0</v>
      </c>
      <c r="P143" s="6">
        <v>0</v>
      </c>
      <c r="Q143" s="6">
        <v>0</v>
      </c>
      <c r="R143" s="6">
        <v>0</v>
      </c>
      <c r="S143" s="6">
        <v>0</v>
      </c>
      <c r="T143" s="6">
        <v>0</v>
      </c>
      <c r="U143" s="6"/>
      <c r="V143" s="6">
        <v>3519.74</v>
      </c>
      <c r="W143" s="6">
        <v>0</v>
      </c>
      <c r="X143" s="6">
        <v>7039.48</v>
      </c>
      <c r="Y143" s="513">
        <f>IF(A143&lt;&gt;"",IF(A143=мар17!A143,0,1),IF(AND(B143=мар17!B143,C143=мар17!C143),0,1))</f>
        <v>0</v>
      </c>
      <c r="Z143" s="70" t="str">
        <f t="shared" si="18"/>
        <v>ул. Третья д.3</v>
      </c>
      <c r="AA143" s="504">
        <f>IF($B143&lt;&gt;"",MAX(AA$7:AA142)+1,0)</f>
        <v>134</v>
      </c>
      <c r="AB143" s="502">
        <f t="shared" si="22"/>
        <v>143</v>
      </c>
      <c r="AC143" s="504">
        <f>1</f>
        <v>1</v>
      </c>
      <c r="AD143" s="103">
        <f t="shared" si="19"/>
        <v>3519.74</v>
      </c>
      <c r="AE143" s="103">
        <f t="shared" si="20"/>
        <v>0</v>
      </c>
      <c r="AF143" s="103">
        <f t="shared" si="21"/>
        <v>0</v>
      </c>
      <c r="AG143" s="3"/>
    </row>
    <row r="144" spans="2:33" ht="13.2" x14ac:dyDescent="0.25">
      <c r="B144" s="1" t="str">
        <f>адреса!$G$141</f>
        <v>кв.38</v>
      </c>
      <c r="C144" s="522">
        <f>адреса!$I$141</f>
        <v>30000038</v>
      </c>
      <c r="D144" s="6" t="str">
        <f>адреса!$K$141</f>
        <v>ФИО-3-38</v>
      </c>
      <c r="E144" s="6">
        <v>38179.29</v>
      </c>
      <c r="F144" s="6">
        <v>2930.84</v>
      </c>
      <c r="G144" s="6">
        <v>0</v>
      </c>
      <c r="H144" s="6">
        <v>0</v>
      </c>
      <c r="I144" s="6">
        <v>0</v>
      </c>
      <c r="J144" s="6">
        <v>0</v>
      </c>
      <c r="K144" s="6">
        <v>0</v>
      </c>
      <c r="L144" s="6"/>
      <c r="M144" s="6">
        <v>0</v>
      </c>
      <c r="N144" s="6">
        <v>0</v>
      </c>
      <c r="O144" s="6">
        <v>0</v>
      </c>
      <c r="P144" s="6">
        <v>0</v>
      </c>
      <c r="Q144" s="6">
        <v>0</v>
      </c>
      <c r="R144" s="6">
        <v>0</v>
      </c>
      <c r="S144" s="6">
        <v>0</v>
      </c>
      <c r="T144" s="6">
        <v>0</v>
      </c>
      <c r="U144" s="6"/>
      <c r="V144" s="6">
        <v>2930.84</v>
      </c>
      <c r="W144" s="6">
        <v>0</v>
      </c>
      <c r="X144" s="6">
        <v>41110.129999999997</v>
      </c>
      <c r="Y144" s="513">
        <f>IF(A144&lt;&gt;"",IF(A144=мар17!A144,0,1),IF(AND(B144=мар17!B144,C144=мар17!C144),0,1))</f>
        <v>0</v>
      </c>
      <c r="Z144" s="70" t="str">
        <f t="shared" si="18"/>
        <v>ул. Третья д.3</v>
      </c>
      <c r="AA144" s="504">
        <f>IF($B144&lt;&gt;"",MAX(AA$7:AA143)+1,0)</f>
        <v>135</v>
      </c>
      <c r="AB144" s="502">
        <f t="shared" si="22"/>
        <v>144</v>
      </c>
      <c r="AC144" s="504">
        <f>1</f>
        <v>1</v>
      </c>
      <c r="AD144" s="103">
        <f t="shared" si="19"/>
        <v>2930.84</v>
      </c>
      <c r="AE144" s="103">
        <f t="shared" si="20"/>
        <v>0</v>
      </c>
      <c r="AF144" s="103">
        <f t="shared" si="21"/>
        <v>0</v>
      </c>
      <c r="AG144" s="3"/>
    </row>
    <row r="145" spans="1:33" ht="13.2" x14ac:dyDescent="0.25">
      <c r="B145" s="1" t="str">
        <f>адреса!$G$142</f>
        <v>кв.39</v>
      </c>
      <c r="C145" s="522">
        <f>адреса!$I$142</f>
        <v>30000039</v>
      </c>
      <c r="D145" s="6" t="str">
        <f>адреса!$K$142</f>
        <v>ФИО-3-39</v>
      </c>
      <c r="E145" s="6">
        <v>29754.12</v>
      </c>
      <c r="F145" s="6">
        <v>2284.08</v>
      </c>
      <c r="G145" s="6">
        <v>0</v>
      </c>
      <c r="H145" s="6">
        <v>0</v>
      </c>
      <c r="I145" s="6">
        <v>0</v>
      </c>
      <c r="J145" s="6">
        <v>0</v>
      </c>
      <c r="K145" s="6">
        <v>0</v>
      </c>
      <c r="L145" s="6"/>
      <c r="M145" s="6">
        <v>0</v>
      </c>
      <c r="N145" s="6">
        <v>0</v>
      </c>
      <c r="O145" s="6">
        <v>0</v>
      </c>
      <c r="P145" s="6">
        <v>0</v>
      </c>
      <c r="Q145" s="6">
        <v>0</v>
      </c>
      <c r="R145" s="6">
        <v>0</v>
      </c>
      <c r="S145" s="6">
        <v>0</v>
      </c>
      <c r="T145" s="6">
        <v>0</v>
      </c>
      <c r="U145" s="6"/>
      <c r="V145" s="6">
        <v>2284.08</v>
      </c>
      <c r="W145" s="6">
        <v>0</v>
      </c>
      <c r="X145" s="6">
        <v>32038.2</v>
      </c>
      <c r="Y145" s="513">
        <f>IF(A145&lt;&gt;"",IF(A145=мар17!A145,0,1),IF(AND(B145=мар17!B145,C145=мар17!C145),0,1))</f>
        <v>0</v>
      </c>
      <c r="Z145" s="70" t="str">
        <f t="shared" si="18"/>
        <v>ул. Третья д.3</v>
      </c>
      <c r="AA145" s="504">
        <f>IF($B145&lt;&gt;"",MAX(AA$7:AA144)+1,0)</f>
        <v>136</v>
      </c>
      <c r="AB145" s="502">
        <f t="shared" si="22"/>
        <v>145</v>
      </c>
      <c r="AC145" s="504">
        <f>1</f>
        <v>1</v>
      </c>
      <c r="AD145" s="103">
        <f t="shared" si="19"/>
        <v>2284.08</v>
      </c>
      <c r="AE145" s="103">
        <f t="shared" si="20"/>
        <v>0</v>
      </c>
      <c r="AF145" s="103">
        <f t="shared" si="21"/>
        <v>0</v>
      </c>
      <c r="AG145" s="3"/>
    </row>
    <row r="146" spans="1:33" ht="13.2" x14ac:dyDescent="0.25">
      <c r="B146" s="1" t="str">
        <f>адреса!$G$143</f>
        <v>кв.40</v>
      </c>
      <c r="C146" s="522">
        <f>адреса!$I$143</f>
        <v>30000040</v>
      </c>
      <c r="D146" s="6" t="str">
        <f>адреса!$K$143</f>
        <v>ФИО-3-40</v>
      </c>
      <c r="E146" s="6">
        <v>40652.43</v>
      </c>
      <c r="F146" s="6">
        <v>1690.09</v>
      </c>
      <c r="G146" s="6">
        <v>0</v>
      </c>
      <c r="H146" s="6">
        <v>0</v>
      </c>
      <c r="I146" s="6">
        <v>0</v>
      </c>
      <c r="J146" s="6">
        <v>0</v>
      </c>
      <c r="K146" s="6">
        <v>0</v>
      </c>
      <c r="L146" s="6"/>
      <c r="M146" s="6">
        <v>0</v>
      </c>
      <c r="N146" s="6">
        <v>0</v>
      </c>
      <c r="O146" s="6">
        <v>0</v>
      </c>
      <c r="P146" s="6">
        <v>0</v>
      </c>
      <c r="Q146" s="6">
        <v>0</v>
      </c>
      <c r="R146" s="6">
        <v>0</v>
      </c>
      <c r="S146" s="6">
        <v>0</v>
      </c>
      <c r="T146" s="6">
        <v>0</v>
      </c>
      <c r="U146" s="6"/>
      <c r="V146" s="6">
        <v>1690.09</v>
      </c>
      <c r="W146" s="6">
        <v>0</v>
      </c>
      <c r="X146" s="6">
        <v>42342.52</v>
      </c>
      <c r="Y146" s="513">
        <f>IF(A146&lt;&gt;"",IF(A146=мар17!A146,0,1),IF(AND(B146=мар17!B146,C146=мар17!C146),0,1))</f>
        <v>0</v>
      </c>
      <c r="Z146" s="70" t="str">
        <f t="shared" si="18"/>
        <v>ул. Третья д.3</v>
      </c>
      <c r="AA146" s="504">
        <f>IF($B146&lt;&gt;"",MAX(AA$7:AA145)+1,0)</f>
        <v>137</v>
      </c>
      <c r="AB146" s="502">
        <f t="shared" si="22"/>
        <v>146</v>
      </c>
      <c r="AC146" s="504">
        <f>1</f>
        <v>1</v>
      </c>
      <c r="AD146" s="103">
        <f t="shared" si="19"/>
        <v>1690.09</v>
      </c>
      <c r="AE146" s="103">
        <f t="shared" si="20"/>
        <v>0</v>
      </c>
      <c r="AF146" s="103">
        <f t="shared" si="21"/>
        <v>0</v>
      </c>
      <c r="AG146" s="3"/>
    </row>
    <row r="147" spans="1:33" ht="13.2" x14ac:dyDescent="0.25">
      <c r="B147" s="1" t="str">
        <f>адреса!$G$144</f>
        <v>кв.41</v>
      </c>
      <c r="C147" s="522">
        <f>адреса!$I$144</f>
        <v>30000041</v>
      </c>
      <c r="D147" s="6" t="str">
        <f>адреса!$K$144</f>
        <v>ФИО-3-41</v>
      </c>
      <c r="E147" s="6">
        <v>10160.94</v>
      </c>
      <c r="F147" s="6">
        <v>3386.98</v>
      </c>
      <c r="G147" s="6">
        <v>0</v>
      </c>
      <c r="H147" s="6">
        <v>0</v>
      </c>
      <c r="I147" s="6">
        <v>0</v>
      </c>
      <c r="J147" s="6">
        <v>0</v>
      </c>
      <c r="K147" s="6">
        <v>0</v>
      </c>
      <c r="L147" s="6"/>
      <c r="M147" s="6">
        <v>0</v>
      </c>
      <c r="N147" s="6">
        <v>0</v>
      </c>
      <c r="O147" s="6">
        <v>0</v>
      </c>
      <c r="P147" s="6">
        <v>0</v>
      </c>
      <c r="Q147" s="6">
        <v>0</v>
      </c>
      <c r="R147" s="6">
        <v>0</v>
      </c>
      <c r="S147" s="6">
        <v>0</v>
      </c>
      <c r="T147" s="6">
        <v>0</v>
      </c>
      <c r="U147" s="6"/>
      <c r="V147" s="6">
        <v>3386.98</v>
      </c>
      <c r="W147" s="6">
        <v>0</v>
      </c>
      <c r="X147" s="6">
        <v>13547.92</v>
      </c>
      <c r="Y147" s="513">
        <f>IF(A147&lt;&gt;"",IF(A147=мар17!A147,0,1),IF(AND(B147=мар17!B147,C147=мар17!C147),0,1))</f>
        <v>0</v>
      </c>
      <c r="Z147" s="70" t="str">
        <f t="shared" si="18"/>
        <v>ул. Третья д.3</v>
      </c>
      <c r="AA147" s="504">
        <f>IF($B147&lt;&gt;"",MAX(AA$7:AA146)+1,0)</f>
        <v>138</v>
      </c>
      <c r="AB147" s="502">
        <f t="shared" si="22"/>
        <v>147</v>
      </c>
      <c r="AC147" s="504">
        <f>1</f>
        <v>1</v>
      </c>
      <c r="AD147" s="103">
        <f t="shared" si="19"/>
        <v>3386.98</v>
      </c>
      <c r="AE147" s="103">
        <f t="shared" si="20"/>
        <v>0</v>
      </c>
      <c r="AF147" s="103">
        <f t="shared" si="21"/>
        <v>0</v>
      </c>
      <c r="AG147" s="3"/>
    </row>
    <row r="148" spans="1:33" ht="13.2" x14ac:dyDescent="0.25">
      <c r="B148" s="1" t="str">
        <f>адреса!$G$145</f>
        <v>кв.42</v>
      </c>
      <c r="C148" s="522">
        <f>адреса!$I$145</f>
        <v>30000042</v>
      </c>
      <c r="D148" s="6" t="str">
        <f>адреса!$K$145</f>
        <v>ФИО-3-42</v>
      </c>
      <c r="E148" s="6">
        <v>37824.57</v>
      </c>
      <c r="F148" s="6">
        <v>2903.61</v>
      </c>
      <c r="G148" s="6">
        <v>0</v>
      </c>
      <c r="H148" s="6">
        <v>0</v>
      </c>
      <c r="I148" s="6">
        <v>0</v>
      </c>
      <c r="J148" s="6">
        <v>0</v>
      </c>
      <c r="K148" s="6">
        <v>0</v>
      </c>
      <c r="L148" s="6"/>
      <c r="M148" s="6">
        <v>0</v>
      </c>
      <c r="N148" s="6">
        <v>0</v>
      </c>
      <c r="O148" s="6">
        <v>0</v>
      </c>
      <c r="P148" s="6">
        <v>0</v>
      </c>
      <c r="Q148" s="6">
        <v>0</v>
      </c>
      <c r="R148" s="6">
        <v>0</v>
      </c>
      <c r="S148" s="6">
        <v>0</v>
      </c>
      <c r="T148" s="6">
        <v>0</v>
      </c>
      <c r="U148" s="6"/>
      <c r="V148" s="6">
        <v>2903.61</v>
      </c>
      <c r="W148" s="6">
        <v>0</v>
      </c>
      <c r="X148" s="6">
        <v>40728.18</v>
      </c>
      <c r="Y148" s="513">
        <f>IF(A148&lt;&gt;"",IF(A148=мар17!A148,0,1),IF(AND(B148=мар17!B148,C148=мар17!C148),0,1))</f>
        <v>0</v>
      </c>
      <c r="Z148" s="70" t="str">
        <f t="shared" si="18"/>
        <v>ул. Третья д.3</v>
      </c>
      <c r="AA148" s="504">
        <f>IF($B148&lt;&gt;"",MAX(AA$7:AA147)+1,0)</f>
        <v>139</v>
      </c>
      <c r="AB148" s="502">
        <f t="shared" si="22"/>
        <v>148</v>
      </c>
      <c r="AC148" s="504">
        <f>1</f>
        <v>1</v>
      </c>
      <c r="AD148" s="103">
        <f t="shared" si="19"/>
        <v>2903.61</v>
      </c>
      <c r="AE148" s="103">
        <f t="shared" si="20"/>
        <v>0</v>
      </c>
      <c r="AF148" s="103">
        <f t="shared" si="21"/>
        <v>0</v>
      </c>
      <c r="AG148" s="3"/>
    </row>
    <row r="149" spans="1:33" ht="13.2" x14ac:dyDescent="0.25">
      <c r="B149" s="1" t="str">
        <f>адреса!$G$146</f>
        <v>кв.43</v>
      </c>
      <c r="C149" s="522">
        <f>адреса!$I$146</f>
        <v>30000043</v>
      </c>
      <c r="D149" s="6" t="str">
        <f>адреса!$K$146</f>
        <v>ФИО-3-43</v>
      </c>
      <c r="E149" s="6">
        <v>3394.37</v>
      </c>
      <c r="F149" s="6">
        <v>1131.83</v>
      </c>
      <c r="G149" s="6">
        <v>0</v>
      </c>
      <c r="H149" s="6">
        <v>0</v>
      </c>
      <c r="I149" s="6">
        <v>0</v>
      </c>
      <c r="J149" s="6">
        <v>0</v>
      </c>
      <c r="K149" s="6">
        <v>0</v>
      </c>
      <c r="L149" s="6"/>
      <c r="M149" s="6">
        <v>0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0</v>
      </c>
      <c r="U149" s="6"/>
      <c r="V149" s="6">
        <v>1131.83</v>
      </c>
      <c r="W149" s="6">
        <v>1132</v>
      </c>
      <c r="X149" s="6">
        <v>3394.2</v>
      </c>
      <c r="Y149" s="513">
        <f>IF(A149&lt;&gt;"",IF(A149=мар17!A149,0,1),IF(AND(B149=мар17!B149,C149=мар17!C149),0,1))</f>
        <v>0</v>
      </c>
      <c r="Z149" s="70" t="str">
        <f t="shared" si="18"/>
        <v>ул. Третья д.3</v>
      </c>
      <c r="AA149" s="504">
        <f>IF($B149&lt;&gt;"",MAX(AA$7:AA148)+1,0)</f>
        <v>140</v>
      </c>
      <c r="AB149" s="502">
        <f t="shared" si="22"/>
        <v>149</v>
      </c>
      <c r="AC149" s="504">
        <f>1</f>
        <v>1</v>
      </c>
      <c r="AD149" s="103">
        <f t="shared" si="19"/>
        <v>1131.83</v>
      </c>
      <c r="AE149" s="103">
        <f t="shared" si="20"/>
        <v>0</v>
      </c>
      <c r="AF149" s="103">
        <f t="shared" si="21"/>
        <v>0</v>
      </c>
      <c r="AG149" s="3"/>
    </row>
    <row r="150" spans="1:33" ht="13.2" x14ac:dyDescent="0.25">
      <c r="B150" s="1" t="str">
        <f>адреса!$G$147</f>
        <v>кв.44</v>
      </c>
      <c r="C150" s="522">
        <f>адреса!$I$147</f>
        <v>30000044</v>
      </c>
      <c r="D150" s="6" t="str">
        <f>адреса!$K$147</f>
        <v>ФИО-3-44</v>
      </c>
      <c r="E150" s="6">
        <v>6494.84</v>
      </c>
      <c r="F150" s="6">
        <v>3247.42</v>
      </c>
      <c r="G150" s="6">
        <v>0</v>
      </c>
      <c r="H150" s="6">
        <v>0</v>
      </c>
      <c r="I150" s="6">
        <v>0</v>
      </c>
      <c r="J150" s="6">
        <v>0</v>
      </c>
      <c r="K150" s="6">
        <v>0</v>
      </c>
      <c r="L150" s="6"/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>
        <v>0</v>
      </c>
      <c r="S150" s="6">
        <v>0</v>
      </c>
      <c r="T150" s="6">
        <v>0</v>
      </c>
      <c r="U150" s="6"/>
      <c r="V150" s="6">
        <v>3247.42</v>
      </c>
      <c r="W150" s="6">
        <v>0</v>
      </c>
      <c r="X150" s="6">
        <v>9742.26</v>
      </c>
      <c r="Y150" s="513">
        <f>IF(A150&lt;&gt;"",IF(A150=мар17!A150,0,1),IF(AND(B150=мар17!B150,C150=мар17!C150),0,1))</f>
        <v>0</v>
      </c>
      <c r="Z150" s="70" t="str">
        <f t="shared" si="18"/>
        <v>ул. Третья д.3</v>
      </c>
      <c r="AA150" s="504">
        <f>IF($B150&lt;&gt;"",MAX(AA$7:AA149)+1,0)</f>
        <v>141</v>
      </c>
      <c r="AB150" s="502">
        <f t="shared" si="22"/>
        <v>150</v>
      </c>
      <c r="AC150" s="504">
        <f>1</f>
        <v>1</v>
      </c>
      <c r="AD150" s="103">
        <f t="shared" si="19"/>
        <v>3247.42</v>
      </c>
      <c r="AE150" s="103">
        <f t="shared" si="20"/>
        <v>0</v>
      </c>
      <c r="AF150" s="103">
        <f t="shared" si="21"/>
        <v>0</v>
      </c>
      <c r="AG150" s="3"/>
    </row>
    <row r="151" spans="1:33" ht="13.2" x14ac:dyDescent="0.25">
      <c r="B151" s="1" t="str">
        <f>адреса!$G$148</f>
        <v>кв.45</v>
      </c>
      <c r="C151" s="522">
        <f>адреса!$I$148</f>
        <v>30000045</v>
      </c>
      <c r="D151" s="6" t="str">
        <f>адреса!$K$148</f>
        <v>ФИО-3-45</v>
      </c>
      <c r="E151" s="6">
        <v>45495.88</v>
      </c>
      <c r="F151" s="6">
        <v>3492.5</v>
      </c>
      <c r="G151" s="6">
        <v>0</v>
      </c>
      <c r="H151" s="6">
        <v>0</v>
      </c>
      <c r="I151" s="6">
        <v>0</v>
      </c>
      <c r="J151" s="6">
        <v>0</v>
      </c>
      <c r="K151" s="6">
        <v>0</v>
      </c>
      <c r="L151" s="6"/>
      <c r="M151" s="6">
        <v>0</v>
      </c>
      <c r="N151" s="6">
        <v>0</v>
      </c>
      <c r="O151" s="6">
        <v>0</v>
      </c>
      <c r="P151" s="6">
        <v>0</v>
      </c>
      <c r="Q151" s="6">
        <v>0</v>
      </c>
      <c r="R151" s="6">
        <v>0</v>
      </c>
      <c r="S151" s="6">
        <v>0</v>
      </c>
      <c r="T151" s="6">
        <v>0</v>
      </c>
      <c r="U151" s="6"/>
      <c r="V151" s="6">
        <v>3492.5</v>
      </c>
      <c r="W151" s="6">
        <v>0</v>
      </c>
      <c r="X151" s="6">
        <v>48988.38</v>
      </c>
      <c r="Y151" s="513">
        <f>IF(A151&lt;&gt;"",IF(A151=мар17!A151,0,1),IF(AND(B151=мар17!B151,C151=мар17!C151),0,1))</f>
        <v>0</v>
      </c>
      <c r="Z151" s="70" t="str">
        <f t="shared" si="18"/>
        <v>ул. Третья д.3</v>
      </c>
      <c r="AA151" s="504">
        <f>IF($B151&lt;&gt;"",MAX(AA$7:AA150)+1,0)</f>
        <v>142</v>
      </c>
      <c r="AB151" s="502">
        <f t="shared" si="22"/>
        <v>151</v>
      </c>
      <c r="AC151" s="504">
        <f>1</f>
        <v>1</v>
      </c>
      <c r="AD151" s="103">
        <f t="shared" si="19"/>
        <v>3492.5</v>
      </c>
      <c r="AE151" s="103">
        <f t="shared" si="20"/>
        <v>0</v>
      </c>
      <c r="AF151" s="103">
        <f t="shared" si="21"/>
        <v>0</v>
      </c>
      <c r="AG151" s="3"/>
    </row>
    <row r="152" spans="1:33" ht="13.2" x14ac:dyDescent="0.25">
      <c r="B152" s="1" t="str">
        <f>адреса!$G$149</f>
        <v>кв.46</v>
      </c>
      <c r="C152" s="522">
        <f>адреса!$I$149</f>
        <v>30000046</v>
      </c>
      <c r="D152" s="6" t="str">
        <f>адреса!$K$149</f>
        <v>ФИО-3-46</v>
      </c>
      <c r="E152" s="6">
        <v>2862.76</v>
      </c>
      <c r="F152" s="6">
        <v>2862.76</v>
      </c>
      <c r="G152" s="6">
        <v>0</v>
      </c>
      <c r="H152" s="6">
        <v>0</v>
      </c>
      <c r="I152" s="6">
        <v>0</v>
      </c>
      <c r="J152" s="6">
        <v>0</v>
      </c>
      <c r="K152" s="6">
        <v>0</v>
      </c>
      <c r="L152" s="6"/>
      <c r="M152" s="6">
        <v>0</v>
      </c>
      <c r="N152" s="6">
        <v>0</v>
      </c>
      <c r="O152" s="6">
        <v>0</v>
      </c>
      <c r="P152" s="6">
        <v>0</v>
      </c>
      <c r="Q152" s="6">
        <v>0</v>
      </c>
      <c r="R152" s="6">
        <v>0</v>
      </c>
      <c r="S152" s="6">
        <v>0</v>
      </c>
      <c r="T152" s="6">
        <v>0</v>
      </c>
      <c r="U152" s="6"/>
      <c r="V152" s="6">
        <v>2862.76</v>
      </c>
      <c r="W152" s="6">
        <v>2862.76</v>
      </c>
      <c r="X152" s="6">
        <v>2862.76</v>
      </c>
      <c r="Y152" s="513">
        <f>IF(A152&lt;&gt;"",IF(A152=мар17!A152,0,1),IF(AND(B152=мар17!B152,C152=мар17!C152),0,1))</f>
        <v>0</v>
      </c>
      <c r="Z152" s="70" t="str">
        <f t="shared" si="18"/>
        <v>ул. Третья д.3</v>
      </c>
      <c r="AA152" s="504">
        <f>IF($B152&lt;&gt;"",MAX(AA$7:AA151)+1,0)</f>
        <v>143</v>
      </c>
      <c r="AB152" s="502">
        <f t="shared" si="22"/>
        <v>152</v>
      </c>
      <c r="AC152" s="504">
        <f>1</f>
        <v>1</v>
      </c>
      <c r="AD152" s="103">
        <f t="shared" si="19"/>
        <v>2862.76</v>
      </c>
      <c r="AE152" s="103">
        <f t="shared" si="20"/>
        <v>0</v>
      </c>
      <c r="AF152" s="103">
        <f t="shared" si="21"/>
        <v>0</v>
      </c>
      <c r="AG152" s="3"/>
    </row>
    <row r="153" spans="1:33" ht="13.2" x14ac:dyDescent="0.25">
      <c r="B153" s="1" t="str">
        <f>адреса!$G$150</f>
        <v>кв.47</v>
      </c>
      <c r="C153" s="522">
        <f>адреса!$I$150</f>
        <v>30000047</v>
      </c>
      <c r="D153" s="6" t="str">
        <f>адреса!$K$150</f>
        <v>ФИО-3-47</v>
      </c>
      <c r="E153" s="6">
        <v>12479.04</v>
      </c>
      <c r="F153" s="6">
        <v>2079.84</v>
      </c>
      <c r="G153" s="6">
        <v>0</v>
      </c>
      <c r="H153" s="6">
        <v>0</v>
      </c>
      <c r="I153" s="6">
        <v>0</v>
      </c>
      <c r="J153" s="6">
        <v>0</v>
      </c>
      <c r="K153" s="6">
        <v>0</v>
      </c>
      <c r="L153" s="6"/>
      <c r="M153" s="6">
        <v>0</v>
      </c>
      <c r="N153" s="6">
        <v>0</v>
      </c>
      <c r="O153" s="6">
        <v>0</v>
      </c>
      <c r="P153" s="6">
        <v>0</v>
      </c>
      <c r="Q153" s="6">
        <v>0</v>
      </c>
      <c r="R153" s="6">
        <v>0</v>
      </c>
      <c r="S153" s="6">
        <v>0</v>
      </c>
      <c r="T153" s="6">
        <v>0</v>
      </c>
      <c r="U153" s="6"/>
      <c r="V153" s="6">
        <v>2079.84</v>
      </c>
      <c r="W153" s="6">
        <v>0</v>
      </c>
      <c r="X153" s="6">
        <v>14558.88</v>
      </c>
      <c r="Y153" s="513">
        <f>IF(A153&lt;&gt;"",IF(A153=мар17!A153,0,1),IF(AND(B153=мар17!B153,C153=мар17!C153),0,1))</f>
        <v>0</v>
      </c>
      <c r="Z153" s="70" t="str">
        <f t="shared" si="18"/>
        <v>ул. Третья д.3</v>
      </c>
      <c r="AA153" s="504">
        <f>IF($B153&lt;&gt;"",MAX(AA$7:AA152)+1,0)</f>
        <v>144</v>
      </c>
      <c r="AB153" s="502">
        <f t="shared" si="22"/>
        <v>153</v>
      </c>
      <c r="AC153" s="504">
        <f>1</f>
        <v>1</v>
      </c>
      <c r="AD153" s="103">
        <f t="shared" si="19"/>
        <v>2079.84</v>
      </c>
      <c r="AE153" s="103">
        <f t="shared" si="20"/>
        <v>0</v>
      </c>
      <c r="AF153" s="103">
        <f t="shared" si="21"/>
        <v>0</v>
      </c>
      <c r="AG153" s="3"/>
    </row>
    <row r="154" spans="1:33" ht="13.2" x14ac:dyDescent="0.25">
      <c r="B154" s="1" t="str">
        <f>адреса!$G$151</f>
        <v>кв.48</v>
      </c>
      <c r="C154" s="522">
        <f>адреса!$I$151</f>
        <v>30000048</v>
      </c>
      <c r="D154" s="6" t="str">
        <f>адреса!$K$151</f>
        <v>ФИО-3-48</v>
      </c>
      <c r="E154" s="6">
        <v>42081.55</v>
      </c>
      <c r="F154" s="6">
        <v>3230.4</v>
      </c>
      <c r="G154" s="6">
        <v>0</v>
      </c>
      <c r="H154" s="6">
        <v>0</v>
      </c>
      <c r="I154" s="6">
        <v>0</v>
      </c>
      <c r="J154" s="6">
        <v>0</v>
      </c>
      <c r="K154" s="6">
        <v>0</v>
      </c>
      <c r="L154" s="6"/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0</v>
      </c>
      <c r="T154" s="6">
        <v>0</v>
      </c>
      <c r="U154" s="6"/>
      <c r="V154" s="6">
        <v>3230.4</v>
      </c>
      <c r="W154" s="6">
        <v>0</v>
      </c>
      <c r="X154" s="6">
        <v>45311.95</v>
      </c>
      <c r="Y154" s="513">
        <f>IF(A154&lt;&gt;"",IF(A154=мар17!A154,0,1),IF(AND(B154=мар17!B154,C154=мар17!C154),0,1))</f>
        <v>0</v>
      </c>
      <c r="Z154" s="70" t="str">
        <f t="shared" si="18"/>
        <v>ул. Третья д.3</v>
      </c>
      <c r="AA154" s="504">
        <f>IF($B154&lt;&gt;"",MAX(AA$7:AA153)+1,0)</f>
        <v>145</v>
      </c>
      <c r="AB154" s="502">
        <f t="shared" si="22"/>
        <v>154</v>
      </c>
      <c r="AC154" s="504">
        <f>1</f>
        <v>1</v>
      </c>
      <c r="AD154" s="103">
        <f t="shared" si="19"/>
        <v>3230.4</v>
      </c>
      <c r="AE154" s="103">
        <f t="shared" si="20"/>
        <v>0</v>
      </c>
      <c r="AF154" s="103">
        <f t="shared" si="21"/>
        <v>0</v>
      </c>
      <c r="AG154" s="3"/>
    </row>
    <row r="155" spans="1:33" ht="13.2" x14ac:dyDescent="0.25">
      <c r="B155" s="1" t="str">
        <f>адреса!$G$152</f>
        <v>кв.49</v>
      </c>
      <c r="C155" s="522">
        <f>адреса!$I$152</f>
        <v>30000049</v>
      </c>
      <c r="D155" s="6" t="str">
        <f>адреса!$K$152</f>
        <v>ФИО-3-49</v>
      </c>
      <c r="E155" s="6">
        <v>3155.5</v>
      </c>
      <c r="F155" s="6">
        <v>2103.67</v>
      </c>
      <c r="G155" s="6">
        <v>0</v>
      </c>
      <c r="H155" s="6">
        <v>0</v>
      </c>
      <c r="I155" s="6">
        <v>0</v>
      </c>
      <c r="J155" s="6">
        <v>0</v>
      </c>
      <c r="K155" s="6">
        <v>0</v>
      </c>
      <c r="L155" s="6"/>
      <c r="M155" s="6">
        <v>0</v>
      </c>
      <c r="N155" s="6">
        <v>0</v>
      </c>
      <c r="O155" s="6">
        <v>0</v>
      </c>
      <c r="P155" s="6">
        <v>0</v>
      </c>
      <c r="Q155" s="6">
        <v>0</v>
      </c>
      <c r="R155" s="6">
        <v>0</v>
      </c>
      <c r="S155" s="6">
        <v>0</v>
      </c>
      <c r="T155" s="6">
        <v>0</v>
      </c>
      <c r="U155" s="6"/>
      <c r="V155" s="6">
        <v>2103.67</v>
      </c>
      <c r="W155" s="6">
        <v>2103.67</v>
      </c>
      <c r="X155" s="6">
        <v>3155.5</v>
      </c>
      <c r="Y155" s="513">
        <f>IF(A155&lt;&gt;"",IF(A155=мар17!A155,0,1),IF(AND(B155=мар17!B155,C155=мар17!C155),0,1))</f>
        <v>0</v>
      </c>
      <c r="Z155" s="70" t="str">
        <f t="shared" si="18"/>
        <v>ул. Третья д.3</v>
      </c>
      <c r="AA155" s="504">
        <f>IF($B155&lt;&gt;"",MAX(AA$7:AA154)+1,0)</f>
        <v>146</v>
      </c>
      <c r="AB155" s="502">
        <f t="shared" si="22"/>
        <v>155</v>
      </c>
      <c r="AC155" s="504">
        <f>1</f>
        <v>1</v>
      </c>
      <c r="AD155" s="103">
        <f t="shared" si="19"/>
        <v>2103.67</v>
      </c>
      <c r="AE155" s="103">
        <f t="shared" si="20"/>
        <v>0</v>
      </c>
      <c r="AF155" s="103">
        <f t="shared" si="21"/>
        <v>0</v>
      </c>
      <c r="AG155" s="3"/>
    </row>
    <row r="156" spans="1:33" ht="13.2" x14ac:dyDescent="0.25">
      <c r="A156" s="4" t="str">
        <f>адреса!$E$153</f>
        <v>ул. Четвертая д.4</v>
      </c>
      <c r="C156" s="522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>
        <v>0</v>
      </c>
      <c r="U156" s="6"/>
      <c r="V156" s="6"/>
      <c r="W156" s="6"/>
      <c r="X156" s="6"/>
      <c r="Y156" s="513">
        <f>IF(A156&lt;&gt;"",IF(A156=мар17!A156,0,1),IF(AND(B156=мар17!B156,C156=мар17!C156),0,1))</f>
        <v>0</v>
      </c>
      <c r="Z156" s="70" t="str">
        <f t="shared" si="18"/>
        <v>ул. Четвертая д.4</v>
      </c>
      <c r="AA156" s="504">
        <f>IF($B156&lt;&gt;"",MAX(AA$7:AA155)+1,0)</f>
        <v>0</v>
      </c>
      <c r="AB156" s="502">
        <f t="shared" si="22"/>
        <v>156</v>
      </c>
      <c r="AC156" s="504">
        <f>1</f>
        <v>1</v>
      </c>
      <c r="AD156" s="103">
        <f t="shared" si="19"/>
        <v>0</v>
      </c>
      <c r="AE156" s="103">
        <f t="shared" si="20"/>
        <v>0</v>
      </c>
      <c r="AF156" s="103">
        <f t="shared" si="21"/>
        <v>0</v>
      </c>
      <c r="AG156" s="3"/>
    </row>
    <row r="157" spans="1:33" ht="13.2" x14ac:dyDescent="0.25">
      <c r="B157" s="1" t="str">
        <f>адреса!$G$153</f>
        <v>кв.1</v>
      </c>
      <c r="C157" s="522">
        <f>адреса!$I$153</f>
        <v>40000001</v>
      </c>
      <c r="D157" s="6" t="str">
        <f>адреса!$K$153</f>
        <v>ФИО-4-1</v>
      </c>
      <c r="E157" s="6">
        <v>25541.53</v>
      </c>
      <c r="F157" s="6">
        <v>1960.7</v>
      </c>
      <c r="G157" s="6">
        <v>0</v>
      </c>
      <c r="H157" s="6">
        <v>0</v>
      </c>
      <c r="I157" s="6">
        <v>0</v>
      </c>
      <c r="J157" s="6">
        <v>0</v>
      </c>
      <c r="K157" s="6">
        <v>0</v>
      </c>
      <c r="L157" s="6"/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0</v>
      </c>
      <c r="T157" s="6">
        <v>0</v>
      </c>
      <c r="U157" s="6"/>
      <c r="V157" s="6">
        <v>1960.7</v>
      </c>
      <c r="W157" s="6">
        <v>0</v>
      </c>
      <c r="X157" s="6">
        <v>27502.23</v>
      </c>
      <c r="Y157" s="513">
        <f>IF(A157&lt;&gt;"",IF(A157=мар17!A157,0,1),IF(AND(B157=мар17!B157,C157=мар17!C157),0,1))</f>
        <v>0</v>
      </c>
      <c r="Z157" s="70" t="str">
        <f t="shared" si="18"/>
        <v>ул. Четвертая д.4</v>
      </c>
      <c r="AA157" s="504">
        <f>IF($B157&lt;&gt;"",MAX(AA$7:AA156)+1,0)</f>
        <v>147</v>
      </c>
      <c r="AB157" s="502">
        <f t="shared" si="22"/>
        <v>157</v>
      </c>
      <c r="AC157" s="504">
        <f>1</f>
        <v>1</v>
      </c>
      <c r="AD157" s="103">
        <f t="shared" si="19"/>
        <v>1960.7</v>
      </c>
      <c r="AE157" s="103">
        <f t="shared" si="20"/>
        <v>0</v>
      </c>
      <c r="AF157" s="103">
        <f t="shared" si="21"/>
        <v>0</v>
      </c>
      <c r="AG157" s="3"/>
    </row>
    <row r="158" spans="1:33" ht="13.2" x14ac:dyDescent="0.25">
      <c r="B158" s="1" t="str">
        <f>адреса!$G$154</f>
        <v>кв.2</v>
      </c>
      <c r="C158" s="522">
        <f>адреса!$I$154</f>
        <v>40000002</v>
      </c>
      <c r="D158" s="6" t="str">
        <f>адреса!$K$154</f>
        <v>ФИО-4-2</v>
      </c>
      <c r="E158" s="6">
        <v>3981.5</v>
      </c>
      <c r="F158" s="6">
        <v>1991.34</v>
      </c>
      <c r="G158" s="6">
        <v>0</v>
      </c>
      <c r="H158" s="6">
        <v>0</v>
      </c>
      <c r="I158" s="6">
        <v>0</v>
      </c>
      <c r="J158" s="6">
        <v>0</v>
      </c>
      <c r="K158" s="6">
        <v>0</v>
      </c>
      <c r="L158" s="6"/>
      <c r="M158" s="6">
        <v>0</v>
      </c>
      <c r="N158" s="6">
        <v>0</v>
      </c>
      <c r="O158" s="6">
        <v>0</v>
      </c>
      <c r="P158" s="6">
        <v>0</v>
      </c>
      <c r="Q158" s="6">
        <v>0</v>
      </c>
      <c r="R158" s="6">
        <v>0</v>
      </c>
      <c r="S158" s="6">
        <v>0</v>
      </c>
      <c r="T158" s="6">
        <v>0</v>
      </c>
      <c r="U158" s="6"/>
      <c r="V158" s="6">
        <v>1991.34</v>
      </c>
      <c r="W158" s="6">
        <v>0</v>
      </c>
      <c r="X158" s="6">
        <v>5972.84</v>
      </c>
      <c r="Y158" s="513">
        <f>IF(A158&lt;&gt;"",IF(A158=мар17!A158,0,1),IF(AND(B158=мар17!B158,C158=мар17!C158),0,1))</f>
        <v>0</v>
      </c>
      <c r="Z158" s="70" t="str">
        <f t="shared" si="18"/>
        <v>ул. Четвертая д.4</v>
      </c>
      <c r="AA158" s="504">
        <f>IF($B158&lt;&gt;"",MAX(AA$7:AA157)+1,0)</f>
        <v>148</v>
      </c>
      <c r="AB158" s="502">
        <f t="shared" si="22"/>
        <v>158</v>
      </c>
      <c r="AC158" s="504">
        <f>1</f>
        <v>1</v>
      </c>
      <c r="AD158" s="103">
        <f t="shared" si="19"/>
        <v>1991.34</v>
      </c>
      <c r="AE158" s="103">
        <f t="shared" si="20"/>
        <v>0</v>
      </c>
      <c r="AF158" s="103">
        <f t="shared" si="21"/>
        <v>0</v>
      </c>
      <c r="AG158" s="3"/>
    </row>
    <row r="159" spans="1:33" ht="13.2" x14ac:dyDescent="0.25">
      <c r="B159" s="1" t="str">
        <f>адреса!$G$155</f>
        <v>кв.3</v>
      </c>
      <c r="C159" s="522">
        <f>адреса!$I$155</f>
        <v>40000003</v>
      </c>
      <c r="D159" s="6" t="str">
        <f>адреса!$K$155</f>
        <v>ФИО-4-3</v>
      </c>
      <c r="E159" s="6">
        <v>24736.37</v>
      </c>
      <c r="F159" s="6">
        <v>1412.66</v>
      </c>
      <c r="G159" s="6">
        <v>0</v>
      </c>
      <c r="H159" s="6">
        <v>0</v>
      </c>
      <c r="I159" s="6">
        <v>0</v>
      </c>
      <c r="J159" s="6">
        <v>0</v>
      </c>
      <c r="K159" s="6">
        <v>0</v>
      </c>
      <c r="L159" s="6"/>
      <c r="M159" s="6">
        <v>0</v>
      </c>
      <c r="N159" s="6">
        <v>0</v>
      </c>
      <c r="O159" s="6">
        <v>0</v>
      </c>
      <c r="P159" s="6">
        <v>0</v>
      </c>
      <c r="Q159" s="6">
        <v>0</v>
      </c>
      <c r="R159" s="6">
        <v>0</v>
      </c>
      <c r="S159" s="6">
        <v>0</v>
      </c>
      <c r="T159" s="6">
        <v>0</v>
      </c>
      <c r="U159" s="6"/>
      <c r="V159" s="6">
        <v>1412.66</v>
      </c>
      <c r="W159" s="6">
        <v>0</v>
      </c>
      <c r="X159" s="6">
        <v>26149.03</v>
      </c>
      <c r="Y159" s="513">
        <f>IF(A159&lt;&gt;"",IF(A159=мар17!A159,0,1),IF(AND(B159=мар17!B159,C159=мар17!C159),0,1))</f>
        <v>0</v>
      </c>
      <c r="Z159" s="70" t="str">
        <f t="shared" si="18"/>
        <v>ул. Четвертая д.4</v>
      </c>
      <c r="AA159" s="504">
        <f>IF($B159&lt;&gt;"",MAX(AA$7:AA158)+1,0)</f>
        <v>149</v>
      </c>
      <c r="AB159" s="502">
        <f t="shared" si="22"/>
        <v>159</v>
      </c>
      <c r="AC159" s="504">
        <f>1</f>
        <v>1</v>
      </c>
      <c r="AD159" s="103">
        <f t="shared" si="19"/>
        <v>1412.66</v>
      </c>
      <c r="AE159" s="103">
        <f t="shared" si="20"/>
        <v>0</v>
      </c>
      <c r="AF159" s="103">
        <f t="shared" si="21"/>
        <v>0</v>
      </c>
      <c r="AG159" s="3"/>
    </row>
    <row r="160" spans="1:33" ht="13.2" x14ac:dyDescent="0.25">
      <c r="B160" s="1" t="str">
        <f>адреса!$G$156</f>
        <v>кв.4</v>
      </c>
      <c r="C160" s="522">
        <f>адреса!$I$156</f>
        <v>40000004</v>
      </c>
      <c r="D160" s="6" t="str">
        <f>адреса!$K$156</f>
        <v>ФИО-4-4</v>
      </c>
      <c r="E160" s="6">
        <v>0</v>
      </c>
      <c r="F160" s="6">
        <v>2372.59</v>
      </c>
      <c r="G160" s="6">
        <v>0</v>
      </c>
      <c r="H160" s="6">
        <v>0</v>
      </c>
      <c r="I160" s="6">
        <v>0</v>
      </c>
      <c r="J160" s="6">
        <v>0</v>
      </c>
      <c r="K160" s="6">
        <v>0</v>
      </c>
      <c r="L160" s="6"/>
      <c r="M160" s="6">
        <v>0</v>
      </c>
      <c r="N160" s="6">
        <v>0</v>
      </c>
      <c r="O160" s="6">
        <v>0</v>
      </c>
      <c r="P160" s="6">
        <v>0</v>
      </c>
      <c r="Q160" s="6">
        <v>0</v>
      </c>
      <c r="R160" s="6">
        <v>0</v>
      </c>
      <c r="S160" s="6">
        <v>0</v>
      </c>
      <c r="T160" s="6">
        <v>0</v>
      </c>
      <c r="U160" s="6"/>
      <c r="V160" s="6">
        <v>2372.59</v>
      </c>
      <c r="W160" s="6">
        <v>0</v>
      </c>
      <c r="X160" s="6">
        <v>2372.59</v>
      </c>
      <c r="Y160" s="513">
        <f>IF(A160&lt;&gt;"",IF(A160=мар17!A160,0,1),IF(AND(B160=мар17!B160,C160=мар17!C160),0,1))</f>
        <v>0</v>
      </c>
      <c r="Z160" s="70" t="str">
        <f t="shared" si="18"/>
        <v>ул. Четвертая д.4</v>
      </c>
      <c r="AA160" s="504">
        <f>IF($B160&lt;&gt;"",MAX(AA$7:AA159)+1,0)</f>
        <v>150</v>
      </c>
      <c r="AB160" s="502">
        <f t="shared" si="22"/>
        <v>160</v>
      </c>
      <c r="AC160" s="504">
        <f>1</f>
        <v>1</v>
      </c>
      <c r="AD160" s="103">
        <f t="shared" si="19"/>
        <v>2372.59</v>
      </c>
      <c r="AE160" s="103">
        <f t="shared" si="20"/>
        <v>0</v>
      </c>
      <c r="AF160" s="103">
        <f t="shared" si="21"/>
        <v>0</v>
      </c>
      <c r="AG160" s="3"/>
    </row>
    <row r="161" spans="2:33" ht="13.2" x14ac:dyDescent="0.25">
      <c r="B161" s="1" t="str">
        <f>адреса!$G$157</f>
        <v>кв.5</v>
      </c>
      <c r="C161" s="522">
        <f>адреса!$I$157</f>
        <v>40000005</v>
      </c>
      <c r="D161" s="6" t="str">
        <f>адреса!$K$157</f>
        <v>ФИО-4-5</v>
      </c>
      <c r="E161" s="6">
        <v>13496.85</v>
      </c>
      <c r="F161" s="6">
        <v>2699.37</v>
      </c>
      <c r="G161" s="6">
        <v>0</v>
      </c>
      <c r="H161" s="6">
        <v>0</v>
      </c>
      <c r="I161" s="6">
        <v>0</v>
      </c>
      <c r="J161" s="6">
        <v>0</v>
      </c>
      <c r="K161" s="6">
        <v>0</v>
      </c>
      <c r="L161" s="6"/>
      <c r="M161" s="6">
        <v>0</v>
      </c>
      <c r="N161" s="6">
        <v>0</v>
      </c>
      <c r="O161" s="6">
        <v>0</v>
      </c>
      <c r="P161" s="6">
        <v>0</v>
      </c>
      <c r="Q161" s="6">
        <v>0</v>
      </c>
      <c r="R161" s="6">
        <v>0</v>
      </c>
      <c r="S161" s="6">
        <v>0</v>
      </c>
      <c r="T161" s="6">
        <v>0</v>
      </c>
      <c r="U161" s="6"/>
      <c r="V161" s="6">
        <v>2699.37</v>
      </c>
      <c r="W161" s="6">
        <v>0</v>
      </c>
      <c r="X161" s="6">
        <v>16196.22</v>
      </c>
      <c r="Y161" s="513">
        <f>IF(A161&lt;&gt;"",IF(A161=мар17!A161,0,1),IF(AND(B161=мар17!B161,C161=мар17!C161),0,1))</f>
        <v>0</v>
      </c>
      <c r="Z161" s="70" t="str">
        <f t="shared" si="18"/>
        <v>ул. Четвертая д.4</v>
      </c>
      <c r="AA161" s="504">
        <f>IF($B161&lt;&gt;"",MAX(AA$7:AA160)+1,0)</f>
        <v>151</v>
      </c>
      <c r="AB161" s="502">
        <f t="shared" si="22"/>
        <v>161</v>
      </c>
      <c r="AC161" s="504">
        <f>1</f>
        <v>1</v>
      </c>
      <c r="AD161" s="103">
        <f t="shared" si="19"/>
        <v>2699.37</v>
      </c>
      <c r="AE161" s="103">
        <f t="shared" si="20"/>
        <v>0</v>
      </c>
      <c r="AF161" s="103">
        <f t="shared" si="21"/>
        <v>0</v>
      </c>
      <c r="AG161" s="3"/>
    </row>
    <row r="162" spans="2:33" ht="13.2" x14ac:dyDescent="0.25">
      <c r="B162" s="1" t="str">
        <f>адреса!$G$158</f>
        <v>кв.6</v>
      </c>
      <c r="C162" s="522">
        <f>адреса!$I$158</f>
        <v>40000006</v>
      </c>
      <c r="D162" s="6" t="str">
        <f>адреса!$K$158</f>
        <v>ФИО-4-6</v>
      </c>
      <c r="E162" s="6">
        <v>37735.86</v>
      </c>
      <c r="F162" s="6">
        <v>2896.8</v>
      </c>
      <c r="G162" s="6">
        <v>0</v>
      </c>
      <c r="H162" s="6">
        <v>0</v>
      </c>
      <c r="I162" s="6">
        <v>0</v>
      </c>
      <c r="J162" s="6">
        <v>0</v>
      </c>
      <c r="K162" s="6">
        <v>0</v>
      </c>
      <c r="L162" s="6"/>
      <c r="M162" s="6">
        <v>0</v>
      </c>
      <c r="N162" s="6">
        <v>0</v>
      </c>
      <c r="O162" s="6">
        <v>0</v>
      </c>
      <c r="P162" s="6">
        <v>0</v>
      </c>
      <c r="Q162" s="6">
        <v>0</v>
      </c>
      <c r="R162" s="6">
        <v>0</v>
      </c>
      <c r="S162" s="6">
        <v>0</v>
      </c>
      <c r="T162" s="6">
        <v>0</v>
      </c>
      <c r="U162" s="6"/>
      <c r="V162" s="6">
        <v>2896.8</v>
      </c>
      <c r="W162" s="6">
        <v>0</v>
      </c>
      <c r="X162" s="6">
        <v>40632.660000000003</v>
      </c>
      <c r="Y162" s="513">
        <f>IF(A162&lt;&gt;"",IF(A162=мар17!A162,0,1),IF(AND(B162=мар17!B162,C162=мар17!C162),0,1))</f>
        <v>0</v>
      </c>
      <c r="Z162" s="70" t="str">
        <f t="shared" si="18"/>
        <v>ул. Четвертая д.4</v>
      </c>
      <c r="AA162" s="504">
        <f>IF($B162&lt;&gt;"",MAX(AA$7:AA161)+1,0)</f>
        <v>152</v>
      </c>
      <c r="AB162" s="502">
        <f t="shared" si="22"/>
        <v>162</v>
      </c>
      <c r="AC162" s="504">
        <f>1</f>
        <v>1</v>
      </c>
      <c r="AD162" s="103">
        <f t="shared" si="19"/>
        <v>2896.8</v>
      </c>
      <c r="AE162" s="103">
        <f t="shared" si="20"/>
        <v>0</v>
      </c>
      <c r="AF162" s="103">
        <f t="shared" si="21"/>
        <v>0</v>
      </c>
      <c r="AG162" s="3"/>
    </row>
    <row r="163" spans="2:33" ht="13.2" x14ac:dyDescent="0.25">
      <c r="B163" s="1" t="str">
        <f>адреса!$G$159</f>
        <v>кв.7</v>
      </c>
      <c r="C163" s="522">
        <f>адреса!$I$159</f>
        <v>40000007</v>
      </c>
      <c r="D163" s="6" t="str">
        <f>адреса!$K$159</f>
        <v>ФИО-4-7</v>
      </c>
      <c r="E163" s="6">
        <v>25896.35</v>
      </c>
      <c r="F163" s="6">
        <v>1987.94</v>
      </c>
      <c r="G163" s="6">
        <v>0</v>
      </c>
      <c r="H163" s="6">
        <v>0</v>
      </c>
      <c r="I163" s="6">
        <v>0</v>
      </c>
      <c r="J163" s="6">
        <v>0</v>
      </c>
      <c r="K163" s="6">
        <v>0</v>
      </c>
      <c r="L163" s="6"/>
      <c r="M163" s="6">
        <v>0</v>
      </c>
      <c r="N163" s="6">
        <v>0</v>
      </c>
      <c r="O163" s="6">
        <v>0</v>
      </c>
      <c r="P163" s="6">
        <v>0</v>
      </c>
      <c r="Q163" s="6">
        <v>0</v>
      </c>
      <c r="R163" s="6">
        <v>0</v>
      </c>
      <c r="S163" s="6">
        <v>0</v>
      </c>
      <c r="T163" s="6">
        <v>0</v>
      </c>
      <c r="U163" s="6"/>
      <c r="V163" s="6">
        <v>1987.94</v>
      </c>
      <c r="W163" s="6">
        <v>0</v>
      </c>
      <c r="X163" s="6">
        <v>27884.29</v>
      </c>
      <c r="Y163" s="513">
        <f>IF(A163&lt;&gt;"",IF(A163=мар17!A163,0,1),IF(AND(B163=мар17!B163,C163=мар17!C163),0,1))</f>
        <v>0</v>
      </c>
      <c r="Z163" s="70" t="str">
        <f t="shared" si="18"/>
        <v>ул. Четвертая д.4</v>
      </c>
      <c r="AA163" s="504">
        <f>IF($B163&lt;&gt;"",MAX(AA$7:AA162)+1,0)</f>
        <v>153</v>
      </c>
      <c r="AB163" s="502">
        <f t="shared" si="22"/>
        <v>163</v>
      </c>
      <c r="AC163" s="504">
        <f>1</f>
        <v>1</v>
      </c>
      <c r="AD163" s="103">
        <f t="shared" si="19"/>
        <v>1987.94</v>
      </c>
      <c r="AE163" s="103">
        <f t="shared" si="20"/>
        <v>0</v>
      </c>
      <c r="AF163" s="103">
        <f t="shared" si="21"/>
        <v>0</v>
      </c>
      <c r="AG163" s="3"/>
    </row>
    <row r="164" spans="2:33" ht="13.2" x14ac:dyDescent="0.25">
      <c r="B164" s="1" t="str">
        <f>адреса!$G$160</f>
        <v>кв.8</v>
      </c>
      <c r="C164" s="522">
        <f>адреса!$I$160</f>
        <v>40000008</v>
      </c>
      <c r="D164" s="6" t="str">
        <f>адреса!$K$160</f>
        <v>ФИО-4-8</v>
      </c>
      <c r="E164" s="6">
        <v>25940.66</v>
      </c>
      <c r="F164" s="6">
        <v>1991.34</v>
      </c>
      <c r="G164" s="6">
        <v>0</v>
      </c>
      <c r="H164" s="6">
        <v>0</v>
      </c>
      <c r="I164" s="6">
        <v>0</v>
      </c>
      <c r="J164" s="6">
        <v>0</v>
      </c>
      <c r="K164" s="6">
        <v>0</v>
      </c>
      <c r="L164" s="6"/>
      <c r="M164" s="6">
        <v>0</v>
      </c>
      <c r="N164" s="6">
        <v>0</v>
      </c>
      <c r="O164" s="6">
        <v>0</v>
      </c>
      <c r="P164" s="6">
        <v>0</v>
      </c>
      <c r="Q164" s="6">
        <v>0</v>
      </c>
      <c r="R164" s="6">
        <v>0</v>
      </c>
      <c r="S164" s="6">
        <v>0</v>
      </c>
      <c r="T164" s="6">
        <v>0</v>
      </c>
      <c r="U164" s="6"/>
      <c r="V164" s="6">
        <v>1991.34</v>
      </c>
      <c r="W164" s="6">
        <v>0</v>
      </c>
      <c r="X164" s="6">
        <v>27932</v>
      </c>
      <c r="Y164" s="513">
        <f>IF(A164&lt;&gt;"",IF(A164=мар17!A164,0,1),IF(AND(B164=мар17!B164,C164=мар17!C164),0,1))</f>
        <v>0</v>
      </c>
      <c r="Z164" s="70" t="str">
        <f t="shared" si="18"/>
        <v>ул. Четвертая д.4</v>
      </c>
      <c r="AA164" s="504">
        <f>IF($B164&lt;&gt;"",MAX(AA$7:AA163)+1,0)</f>
        <v>154</v>
      </c>
      <c r="AB164" s="502">
        <f t="shared" si="22"/>
        <v>164</v>
      </c>
      <c r="AC164" s="504">
        <f>1</f>
        <v>1</v>
      </c>
      <c r="AD164" s="103">
        <f t="shared" si="19"/>
        <v>1991.34</v>
      </c>
      <c r="AE164" s="103">
        <f t="shared" si="20"/>
        <v>0</v>
      </c>
      <c r="AF164" s="103">
        <f t="shared" si="21"/>
        <v>0</v>
      </c>
      <c r="AG164" s="3"/>
    </row>
    <row r="165" spans="2:33" ht="13.2" x14ac:dyDescent="0.25">
      <c r="B165" s="1" t="str">
        <f>адреса!$G$161</f>
        <v>кв.9</v>
      </c>
      <c r="C165" s="522">
        <f>адреса!$I$161</f>
        <v>40000009</v>
      </c>
      <c r="D165" s="6" t="str">
        <f>адреса!$K$161</f>
        <v>ФИО-4-9</v>
      </c>
      <c r="E165" s="6">
        <v>31815.439999999999</v>
      </c>
      <c r="F165" s="6">
        <v>3209.97</v>
      </c>
      <c r="G165" s="6">
        <v>0</v>
      </c>
      <c r="H165" s="6">
        <v>0</v>
      </c>
      <c r="I165" s="6">
        <v>0</v>
      </c>
      <c r="J165" s="6">
        <v>0</v>
      </c>
      <c r="K165" s="6">
        <v>0</v>
      </c>
      <c r="L165" s="6"/>
      <c r="M165" s="6">
        <v>0</v>
      </c>
      <c r="N165" s="6">
        <v>0</v>
      </c>
      <c r="O165" s="6">
        <v>0</v>
      </c>
      <c r="P165" s="6">
        <v>0</v>
      </c>
      <c r="Q165" s="6">
        <v>0</v>
      </c>
      <c r="R165" s="6">
        <v>0</v>
      </c>
      <c r="S165" s="6">
        <v>0</v>
      </c>
      <c r="T165" s="6">
        <v>0</v>
      </c>
      <c r="U165" s="6"/>
      <c r="V165" s="6">
        <v>3209.97</v>
      </c>
      <c r="W165" s="6">
        <v>6500</v>
      </c>
      <c r="X165" s="6">
        <v>28525.41</v>
      </c>
      <c r="Y165" s="513">
        <f>IF(A165&lt;&gt;"",IF(A165=мар17!A165,0,1),IF(AND(B165=мар17!B165,C165=мар17!C165),0,1))</f>
        <v>0</v>
      </c>
      <c r="Z165" s="70" t="str">
        <f t="shared" si="18"/>
        <v>ул. Четвертая д.4</v>
      </c>
      <c r="AA165" s="504">
        <f>IF($B165&lt;&gt;"",MAX(AA$7:AA164)+1,0)</f>
        <v>155</v>
      </c>
      <c r="AB165" s="502">
        <f t="shared" si="22"/>
        <v>165</v>
      </c>
      <c r="AC165" s="504">
        <f>1</f>
        <v>1</v>
      </c>
      <c r="AD165" s="103">
        <f t="shared" si="19"/>
        <v>3209.97</v>
      </c>
      <c r="AE165" s="103">
        <f t="shared" si="20"/>
        <v>0</v>
      </c>
      <c r="AF165" s="103">
        <f t="shared" si="21"/>
        <v>0</v>
      </c>
      <c r="AG165" s="3"/>
    </row>
    <row r="166" spans="2:33" ht="13.2" x14ac:dyDescent="0.25">
      <c r="B166" s="1" t="str">
        <f>адреса!$G$162</f>
        <v>кв.10</v>
      </c>
      <c r="C166" s="522">
        <f>адреса!$I$162</f>
        <v>40000010</v>
      </c>
      <c r="D166" s="6" t="str">
        <f>адреса!$K$162</f>
        <v>ФИО-4-10</v>
      </c>
      <c r="E166" s="6">
        <v>12472.24</v>
      </c>
      <c r="F166" s="6">
        <v>3118.06</v>
      </c>
      <c r="G166" s="6">
        <v>0</v>
      </c>
      <c r="H166" s="6">
        <v>0</v>
      </c>
      <c r="I166" s="6">
        <v>0</v>
      </c>
      <c r="J166" s="6">
        <v>0</v>
      </c>
      <c r="K166" s="6">
        <v>0</v>
      </c>
      <c r="L166" s="6"/>
      <c r="M166" s="6">
        <v>0</v>
      </c>
      <c r="N166" s="6">
        <v>0</v>
      </c>
      <c r="O166" s="6">
        <v>0</v>
      </c>
      <c r="P166" s="6">
        <v>0</v>
      </c>
      <c r="Q166" s="6">
        <v>0</v>
      </c>
      <c r="R166" s="6">
        <v>0</v>
      </c>
      <c r="S166" s="6">
        <v>0</v>
      </c>
      <c r="T166" s="6">
        <v>0</v>
      </c>
      <c r="U166" s="6"/>
      <c r="V166" s="6">
        <v>3118.06</v>
      </c>
      <c r="W166" s="6">
        <v>0</v>
      </c>
      <c r="X166" s="6">
        <v>15590.3</v>
      </c>
      <c r="Y166" s="513">
        <f>IF(A166&lt;&gt;"",IF(A166=мар17!A166,0,1),IF(AND(B166=мар17!B166,C166=мар17!C166),0,1))</f>
        <v>0</v>
      </c>
      <c r="Z166" s="70" t="str">
        <f t="shared" si="18"/>
        <v>ул. Четвертая д.4</v>
      </c>
      <c r="AA166" s="504">
        <f>IF($B166&lt;&gt;"",MAX(AA$7:AA165)+1,0)</f>
        <v>156</v>
      </c>
      <c r="AB166" s="502">
        <f t="shared" si="22"/>
        <v>166</v>
      </c>
      <c r="AC166" s="504">
        <f>1</f>
        <v>1</v>
      </c>
      <c r="AD166" s="103">
        <f t="shared" si="19"/>
        <v>3118.06</v>
      </c>
      <c r="AE166" s="103">
        <f t="shared" si="20"/>
        <v>0</v>
      </c>
      <c r="AF166" s="103">
        <f t="shared" si="21"/>
        <v>0</v>
      </c>
      <c r="AG166" s="3"/>
    </row>
    <row r="167" spans="2:33" ht="13.2" x14ac:dyDescent="0.25">
      <c r="B167" s="1" t="str">
        <f>адреса!$G$163</f>
        <v>кв.11</v>
      </c>
      <c r="C167" s="522">
        <f>адреса!$I$163</f>
        <v>40000011</v>
      </c>
      <c r="D167" s="6" t="str">
        <f>адреса!$K$163</f>
        <v>ФИО-4-11</v>
      </c>
      <c r="E167" s="6">
        <v>35208.379999999997</v>
      </c>
      <c r="F167" s="6">
        <v>2702.78</v>
      </c>
      <c r="G167" s="6">
        <v>0</v>
      </c>
      <c r="H167" s="6">
        <v>0</v>
      </c>
      <c r="I167" s="6">
        <v>0</v>
      </c>
      <c r="J167" s="6">
        <v>0</v>
      </c>
      <c r="K167" s="6">
        <v>0</v>
      </c>
      <c r="L167" s="6"/>
      <c r="M167" s="6">
        <v>0</v>
      </c>
      <c r="N167" s="6">
        <v>0</v>
      </c>
      <c r="O167" s="6">
        <v>0</v>
      </c>
      <c r="P167" s="6">
        <v>0</v>
      </c>
      <c r="Q167" s="6">
        <v>0</v>
      </c>
      <c r="R167" s="6">
        <v>0</v>
      </c>
      <c r="S167" s="6">
        <v>0</v>
      </c>
      <c r="T167" s="6">
        <v>0</v>
      </c>
      <c r="U167" s="6"/>
      <c r="V167" s="6">
        <v>2702.78</v>
      </c>
      <c r="W167" s="6">
        <v>0</v>
      </c>
      <c r="X167" s="6">
        <v>37911.160000000003</v>
      </c>
      <c r="Y167" s="513">
        <f>IF(A167&lt;&gt;"",IF(A167=мар17!A167,0,1),IF(AND(B167=мар17!B167,C167=мар17!C167),0,1))</f>
        <v>0</v>
      </c>
      <c r="Z167" s="70" t="str">
        <f t="shared" si="18"/>
        <v>ул. Четвертая д.4</v>
      </c>
      <c r="AA167" s="504">
        <f>IF($B167&lt;&gt;"",MAX(AA$7:AA166)+1,0)</f>
        <v>157</v>
      </c>
      <c r="AB167" s="502">
        <f t="shared" si="22"/>
        <v>167</v>
      </c>
      <c r="AC167" s="504">
        <f>1</f>
        <v>1</v>
      </c>
      <c r="AD167" s="103">
        <f t="shared" si="19"/>
        <v>2702.78</v>
      </c>
      <c r="AE167" s="103">
        <f t="shared" si="20"/>
        <v>0</v>
      </c>
      <c r="AF167" s="103">
        <f t="shared" si="21"/>
        <v>0</v>
      </c>
      <c r="AG167" s="3"/>
    </row>
    <row r="168" spans="2:33" ht="13.2" x14ac:dyDescent="0.25">
      <c r="B168" s="1" t="str">
        <f>адреса!$G$164</f>
        <v>кв.12</v>
      </c>
      <c r="C168" s="522">
        <f>адреса!$I$164</f>
        <v>40000012</v>
      </c>
      <c r="D168" s="6" t="str">
        <f>адреса!$K$164</f>
        <v>ФИО-4-12</v>
      </c>
      <c r="E168" s="6">
        <v>34587.54</v>
      </c>
      <c r="F168" s="6">
        <v>2655.12</v>
      </c>
      <c r="G168" s="6">
        <v>0</v>
      </c>
      <c r="H168" s="6">
        <v>0</v>
      </c>
      <c r="I168" s="6">
        <v>0</v>
      </c>
      <c r="J168" s="6">
        <v>0</v>
      </c>
      <c r="K168" s="6">
        <v>0</v>
      </c>
      <c r="L168" s="6"/>
      <c r="M168" s="6">
        <v>0</v>
      </c>
      <c r="N168" s="6">
        <v>0</v>
      </c>
      <c r="O168" s="6">
        <v>0</v>
      </c>
      <c r="P168" s="6">
        <v>0</v>
      </c>
      <c r="Q168" s="6">
        <v>0</v>
      </c>
      <c r="R168" s="6">
        <v>0</v>
      </c>
      <c r="S168" s="6">
        <v>0</v>
      </c>
      <c r="T168" s="6">
        <v>0</v>
      </c>
      <c r="U168" s="6"/>
      <c r="V168" s="6">
        <v>2655.12</v>
      </c>
      <c r="W168" s="6">
        <v>0</v>
      </c>
      <c r="X168" s="6">
        <v>37242.660000000003</v>
      </c>
      <c r="Y168" s="513">
        <f>IF(A168&lt;&gt;"",IF(A168=мар17!A168,0,1),IF(AND(B168=мар17!B168,C168=мар17!C168),0,1))</f>
        <v>0</v>
      </c>
      <c r="Z168" s="70" t="str">
        <f t="shared" si="18"/>
        <v>ул. Четвертая д.4</v>
      </c>
      <c r="AA168" s="504">
        <f>IF($B168&lt;&gt;"",MAX(AA$7:AA167)+1,0)</f>
        <v>158</v>
      </c>
      <c r="AB168" s="502">
        <f t="shared" si="22"/>
        <v>168</v>
      </c>
      <c r="AC168" s="504">
        <f>1</f>
        <v>1</v>
      </c>
      <c r="AD168" s="103">
        <f t="shared" si="19"/>
        <v>2655.12</v>
      </c>
      <c r="AE168" s="103">
        <f t="shared" si="20"/>
        <v>0</v>
      </c>
      <c r="AF168" s="103">
        <f t="shared" si="21"/>
        <v>0</v>
      </c>
      <c r="AG168" s="3"/>
    </row>
    <row r="169" spans="2:33" ht="13.2" x14ac:dyDescent="0.25">
      <c r="B169" s="1" t="str">
        <f>адреса!$G$165</f>
        <v>кв.13</v>
      </c>
      <c r="C169" s="522">
        <f>адреса!$I$165</f>
        <v>40000013</v>
      </c>
      <c r="D169" s="6" t="str">
        <f>адреса!$K$165</f>
        <v>ФИО-4-13</v>
      </c>
      <c r="E169" s="6">
        <v>3920.71</v>
      </c>
      <c r="F169" s="6">
        <v>1753.06</v>
      </c>
      <c r="G169" s="6">
        <v>0</v>
      </c>
      <c r="H169" s="6">
        <v>0</v>
      </c>
      <c r="I169" s="6">
        <v>0</v>
      </c>
      <c r="J169" s="6">
        <v>0</v>
      </c>
      <c r="K169" s="6">
        <v>0</v>
      </c>
      <c r="L169" s="6"/>
      <c r="M169" s="6">
        <v>0</v>
      </c>
      <c r="N169" s="6">
        <v>0</v>
      </c>
      <c r="O169" s="6">
        <v>0</v>
      </c>
      <c r="P169" s="6">
        <v>0</v>
      </c>
      <c r="Q169" s="6">
        <v>0</v>
      </c>
      <c r="R169" s="6">
        <v>0</v>
      </c>
      <c r="S169" s="6">
        <v>0</v>
      </c>
      <c r="T169" s="6">
        <v>0</v>
      </c>
      <c r="U169" s="6"/>
      <c r="V169" s="6">
        <v>1753.06</v>
      </c>
      <c r="W169" s="6">
        <v>0</v>
      </c>
      <c r="X169" s="6">
        <v>5673.77</v>
      </c>
      <c r="Y169" s="513">
        <f>IF(A169&lt;&gt;"",IF(A169=мар17!A169,0,1),IF(AND(B169=мар17!B169,C169=мар17!C169),0,1))</f>
        <v>0</v>
      </c>
      <c r="Z169" s="70" t="str">
        <f t="shared" si="18"/>
        <v>ул. Четвертая д.4</v>
      </c>
      <c r="AA169" s="504">
        <f>IF($B169&lt;&gt;"",MAX(AA$7:AA168)+1,0)</f>
        <v>159</v>
      </c>
      <c r="AB169" s="502">
        <f t="shared" si="22"/>
        <v>169</v>
      </c>
      <c r="AC169" s="504">
        <f>1</f>
        <v>1</v>
      </c>
      <c r="AD169" s="103">
        <f t="shared" si="19"/>
        <v>1753.06</v>
      </c>
      <c r="AE169" s="103">
        <f t="shared" si="20"/>
        <v>0</v>
      </c>
      <c r="AF169" s="103">
        <f t="shared" si="21"/>
        <v>0</v>
      </c>
      <c r="AG169" s="3"/>
    </row>
    <row r="170" spans="2:33" ht="13.2" x14ac:dyDescent="0.25">
      <c r="B170" s="1" t="str">
        <f>адреса!$G$166</f>
        <v>кв.14</v>
      </c>
      <c r="C170" s="522">
        <f>адреса!$I$166</f>
        <v>40000014</v>
      </c>
      <c r="D170" s="6" t="str">
        <f>адреса!$K$166</f>
        <v>ФИО-4-14</v>
      </c>
      <c r="E170" s="6">
        <v>13963.18</v>
      </c>
      <c r="F170" s="6">
        <v>1994.74</v>
      </c>
      <c r="G170" s="6">
        <v>0</v>
      </c>
      <c r="H170" s="6">
        <v>0</v>
      </c>
      <c r="I170" s="6">
        <v>0</v>
      </c>
      <c r="J170" s="6">
        <v>0</v>
      </c>
      <c r="K170" s="6">
        <v>0</v>
      </c>
      <c r="L170" s="6"/>
      <c r="M170" s="6">
        <v>0</v>
      </c>
      <c r="N170" s="6">
        <v>0</v>
      </c>
      <c r="O170" s="6">
        <v>0</v>
      </c>
      <c r="P170" s="6">
        <v>0</v>
      </c>
      <c r="Q170" s="6">
        <v>0</v>
      </c>
      <c r="R170" s="6">
        <v>0</v>
      </c>
      <c r="S170" s="6">
        <v>0</v>
      </c>
      <c r="T170" s="6">
        <v>0</v>
      </c>
      <c r="U170" s="6"/>
      <c r="V170" s="6">
        <v>1994.74</v>
      </c>
      <c r="W170" s="6">
        <v>0</v>
      </c>
      <c r="X170" s="6">
        <v>15957.92</v>
      </c>
      <c r="Y170" s="513">
        <f>IF(A170&lt;&gt;"",IF(A170=мар17!A170,0,1),IF(AND(B170=мар17!B170,C170=мар17!C170),0,1))</f>
        <v>0</v>
      </c>
      <c r="Z170" s="70" t="str">
        <f t="shared" si="18"/>
        <v>ул. Четвертая д.4</v>
      </c>
      <c r="AA170" s="504">
        <f>IF($B170&lt;&gt;"",MAX(AA$7:AA169)+1,0)</f>
        <v>160</v>
      </c>
      <c r="AB170" s="502">
        <f t="shared" si="22"/>
        <v>170</v>
      </c>
      <c r="AC170" s="504">
        <f>1</f>
        <v>1</v>
      </c>
      <c r="AD170" s="103">
        <f t="shared" si="19"/>
        <v>1994.74</v>
      </c>
      <c r="AE170" s="103">
        <f t="shared" si="20"/>
        <v>0</v>
      </c>
      <c r="AF170" s="103">
        <f t="shared" si="21"/>
        <v>0</v>
      </c>
      <c r="AG170" s="3"/>
    </row>
    <row r="171" spans="2:33" ht="13.2" x14ac:dyDescent="0.25">
      <c r="B171" s="1" t="str">
        <f>адреса!$G$167</f>
        <v>кв.15</v>
      </c>
      <c r="C171" s="522">
        <f>адреса!$I$167</f>
        <v>40000015</v>
      </c>
      <c r="D171" s="6" t="str">
        <f>адреса!$K$167</f>
        <v>ФИО-4-15</v>
      </c>
      <c r="E171" s="6">
        <v>10191.57</v>
      </c>
      <c r="F171" s="6">
        <v>3397.19</v>
      </c>
      <c r="G171" s="6">
        <v>0</v>
      </c>
      <c r="H171" s="6">
        <v>0</v>
      </c>
      <c r="I171" s="6">
        <v>0</v>
      </c>
      <c r="J171" s="6">
        <v>0</v>
      </c>
      <c r="K171" s="6">
        <v>0</v>
      </c>
      <c r="L171" s="6"/>
      <c r="M171" s="6">
        <v>0</v>
      </c>
      <c r="N171" s="6">
        <v>0</v>
      </c>
      <c r="O171" s="6">
        <v>0</v>
      </c>
      <c r="P171" s="6">
        <v>0</v>
      </c>
      <c r="Q171" s="6">
        <v>0</v>
      </c>
      <c r="R171" s="6">
        <v>0</v>
      </c>
      <c r="S171" s="6">
        <v>0</v>
      </c>
      <c r="T171" s="6">
        <v>0</v>
      </c>
      <c r="U171" s="6"/>
      <c r="V171" s="6">
        <v>3397.19</v>
      </c>
      <c r="W171" s="6">
        <v>10191.57</v>
      </c>
      <c r="X171" s="6">
        <v>3397.19</v>
      </c>
      <c r="Y171" s="513">
        <f>IF(A171&lt;&gt;"",IF(A171=мар17!A171,0,1),IF(AND(B171=мар17!B171,C171=мар17!C171),0,1))</f>
        <v>0</v>
      </c>
      <c r="Z171" s="70" t="str">
        <f t="shared" si="18"/>
        <v>ул. Четвертая д.4</v>
      </c>
      <c r="AA171" s="504">
        <f>IF($B171&lt;&gt;"",MAX(AA$7:AA170)+1,0)</f>
        <v>161</v>
      </c>
      <c r="AB171" s="502">
        <f t="shared" si="22"/>
        <v>171</v>
      </c>
      <c r="AC171" s="504">
        <f>1</f>
        <v>1</v>
      </c>
      <c r="AD171" s="103">
        <f t="shared" si="19"/>
        <v>3397.19</v>
      </c>
      <c r="AE171" s="103">
        <f t="shared" si="20"/>
        <v>0</v>
      </c>
      <c r="AF171" s="103">
        <f t="shared" si="21"/>
        <v>0</v>
      </c>
      <c r="AG171" s="3"/>
    </row>
    <row r="172" spans="2:33" ht="13.2" x14ac:dyDescent="0.25">
      <c r="B172" s="1" t="str">
        <f>адреса!$G$168</f>
        <v>кв.16</v>
      </c>
      <c r="C172" s="522">
        <f>адреса!$I$168</f>
        <v>40000016</v>
      </c>
      <c r="D172" s="6" t="str">
        <f>адреса!$K$168</f>
        <v>ФИО-4-16</v>
      </c>
      <c r="E172" s="6">
        <v>44653.42</v>
      </c>
      <c r="F172" s="6">
        <v>3427.83</v>
      </c>
      <c r="G172" s="6">
        <v>0</v>
      </c>
      <c r="H172" s="6">
        <v>0</v>
      </c>
      <c r="I172" s="6">
        <v>0</v>
      </c>
      <c r="J172" s="6">
        <v>0</v>
      </c>
      <c r="K172" s="6">
        <v>0</v>
      </c>
      <c r="L172" s="6"/>
      <c r="M172" s="6">
        <v>0</v>
      </c>
      <c r="N172" s="6">
        <v>0</v>
      </c>
      <c r="O172" s="6">
        <v>0</v>
      </c>
      <c r="P172" s="6">
        <v>0</v>
      </c>
      <c r="Q172" s="6">
        <v>0</v>
      </c>
      <c r="R172" s="6">
        <v>0</v>
      </c>
      <c r="S172" s="6">
        <v>0</v>
      </c>
      <c r="T172" s="6">
        <v>0</v>
      </c>
      <c r="U172" s="6"/>
      <c r="V172" s="6">
        <v>3427.83</v>
      </c>
      <c r="W172" s="6">
        <v>0</v>
      </c>
      <c r="X172" s="6">
        <v>48081.25</v>
      </c>
      <c r="Y172" s="513">
        <f>IF(A172&lt;&gt;"",IF(A172=мар17!A172,0,1),IF(AND(B172=мар17!B172,C172=мар17!C172),0,1))</f>
        <v>0</v>
      </c>
      <c r="Z172" s="70" t="str">
        <f t="shared" si="18"/>
        <v>ул. Четвертая д.4</v>
      </c>
      <c r="AA172" s="504">
        <f>IF($B172&lt;&gt;"",MAX(AA$7:AA171)+1,0)</f>
        <v>162</v>
      </c>
      <c r="AB172" s="502">
        <f t="shared" si="22"/>
        <v>172</v>
      </c>
      <c r="AC172" s="504">
        <f>1</f>
        <v>1</v>
      </c>
      <c r="AD172" s="103">
        <f t="shared" si="19"/>
        <v>3427.83</v>
      </c>
      <c r="AE172" s="103">
        <f t="shared" si="20"/>
        <v>0</v>
      </c>
      <c r="AF172" s="103">
        <f t="shared" si="21"/>
        <v>0</v>
      </c>
      <c r="AG172" s="3"/>
    </row>
    <row r="173" spans="2:33" ht="13.2" x14ac:dyDescent="0.25">
      <c r="B173" s="1" t="str">
        <f>адреса!$G$169</f>
        <v>кв.17</v>
      </c>
      <c r="C173" s="522">
        <f>адреса!$I$169</f>
        <v>40000017</v>
      </c>
      <c r="D173" s="6" t="str">
        <f>адреса!$K$169</f>
        <v>ФИО-4-17</v>
      </c>
      <c r="E173" s="6">
        <v>2416.67</v>
      </c>
      <c r="F173" s="6">
        <v>2685.76</v>
      </c>
      <c r="G173" s="6">
        <v>0</v>
      </c>
      <c r="H173" s="6">
        <v>0</v>
      </c>
      <c r="I173" s="6">
        <v>0</v>
      </c>
      <c r="J173" s="6">
        <v>0</v>
      </c>
      <c r="K173" s="6">
        <v>0</v>
      </c>
      <c r="L173" s="6"/>
      <c r="M173" s="6">
        <v>0</v>
      </c>
      <c r="N173" s="6">
        <v>0</v>
      </c>
      <c r="O173" s="6">
        <v>0</v>
      </c>
      <c r="P173" s="6">
        <v>0</v>
      </c>
      <c r="Q173" s="6">
        <v>0</v>
      </c>
      <c r="R173" s="6">
        <v>0</v>
      </c>
      <c r="S173" s="6">
        <v>0</v>
      </c>
      <c r="T173" s="6">
        <v>0</v>
      </c>
      <c r="U173" s="6"/>
      <c r="V173" s="6">
        <v>2685.76</v>
      </c>
      <c r="W173" s="6">
        <v>2500</v>
      </c>
      <c r="X173" s="6">
        <v>2602.4299999999998</v>
      </c>
      <c r="Y173" s="513">
        <f>IF(A173&lt;&gt;"",IF(A173=мар17!A173,0,1),IF(AND(B173=мар17!B173,C173=мар17!C173),0,1))</f>
        <v>0</v>
      </c>
      <c r="Z173" s="70" t="str">
        <f t="shared" si="18"/>
        <v>ул. Четвертая д.4</v>
      </c>
      <c r="AA173" s="504">
        <f>IF($B173&lt;&gt;"",MAX(AA$7:AA172)+1,0)</f>
        <v>163</v>
      </c>
      <c r="AB173" s="502">
        <f t="shared" si="22"/>
        <v>173</v>
      </c>
      <c r="AC173" s="504">
        <f>1</f>
        <v>1</v>
      </c>
      <c r="AD173" s="103">
        <f t="shared" si="19"/>
        <v>2685.76</v>
      </c>
      <c r="AE173" s="103">
        <f t="shared" si="20"/>
        <v>0</v>
      </c>
      <c r="AF173" s="103">
        <f t="shared" si="21"/>
        <v>0</v>
      </c>
      <c r="AG173" s="3"/>
    </row>
    <row r="174" spans="2:33" ht="13.2" x14ac:dyDescent="0.25">
      <c r="B174" s="1" t="str">
        <f>адреса!$G$170</f>
        <v>кв.18</v>
      </c>
      <c r="C174" s="522">
        <f>адреса!$I$170</f>
        <v>40000018</v>
      </c>
      <c r="D174" s="6" t="str">
        <f>адреса!$K$170</f>
        <v>ФИО-4-18</v>
      </c>
      <c r="E174" s="6">
        <v>35474.400000000001</v>
      </c>
      <c r="F174" s="6">
        <v>2723.2</v>
      </c>
      <c r="G174" s="6">
        <v>0</v>
      </c>
      <c r="H174" s="6">
        <v>0</v>
      </c>
      <c r="I174" s="6">
        <v>0</v>
      </c>
      <c r="J174" s="6">
        <v>0</v>
      </c>
      <c r="K174" s="6">
        <v>0</v>
      </c>
      <c r="L174" s="6"/>
      <c r="M174" s="6">
        <v>0</v>
      </c>
      <c r="N174" s="6">
        <v>0</v>
      </c>
      <c r="O174" s="6">
        <v>0</v>
      </c>
      <c r="P174" s="6">
        <v>0</v>
      </c>
      <c r="Q174" s="6">
        <v>0</v>
      </c>
      <c r="R174" s="6">
        <v>0</v>
      </c>
      <c r="S174" s="6">
        <v>0</v>
      </c>
      <c r="T174" s="6">
        <v>0</v>
      </c>
      <c r="U174" s="6"/>
      <c r="V174" s="6">
        <v>2723.2</v>
      </c>
      <c r="W174" s="6">
        <v>0</v>
      </c>
      <c r="X174" s="6">
        <v>38197.599999999999</v>
      </c>
      <c r="Y174" s="513">
        <f>IF(A174&lt;&gt;"",IF(A174=мар17!A174,0,1),IF(AND(B174=мар17!B174,C174=мар17!C174),0,1))</f>
        <v>0</v>
      </c>
      <c r="Z174" s="70" t="str">
        <f t="shared" si="18"/>
        <v>ул. Четвертая д.4</v>
      </c>
      <c r="AA174" s="504">
        <f>IF($B174&lt;&gt;"",MAX(AA$7:AA173)+1,0)</f>
        <v>164</v>
      </c>
      <c r="AB174" s="502">
        <f t="shared" si="22"/>
        <v>174</v>
      </c>
      <c r="AC174" s="504">
        <f>1</f>
        <v>1</v>
      </c>
      <c r="AD174" s="103">
        <f t="shared" si="19"/>
        <v>2723.2</v>
      </c>
      <c r="AE174" s="103">
        <f t="shared" si="20"/>
        <v>0</v>
      </c>
      <c r="AF174" s="103">
        <f t="shared" si="21"/>
        <v>0</v>
      </c>
      <c r="AG174" s="3"/>
    </row>
    <row r="175" spans="2:33" ht="13.2" x14ac:dyDescent="0.25">
      <c r="B175" s="1" t="str">
        <f>адреса!$G$171</f>
        <v>кв.19</v>
      </c>
      <c r="C175" s="522">
        <f>адреса!$I$171</f>
        <v>40000019</v>
      </c>
      <c r="D175" s="6" t="str">
        <f>адреса!$K$171</f>
        <v>ФИО-4-19</v>
      </c>
      <c r="E175" s="6">
        <v>1930.07</v>
      </c>
      <c r="F175" s="6">
        <v>1930.07</v>
      </c>
      <c r="G175" s="6">
        <v>0</v>
      </c>
      <c r="H175" s="6">
        <v>0</v>
      </c>
      <c r="I175" s="6">
        <v>0</v>
      </c>
      <c r="J175" s="6">
        <v>0</v>
      </c>
      <c r="K175" s="6">
        <v>0</v>
      </c>
      <c r="L175" s="6"/>
      <c r="M175" s="6">
        <v>0</v>
      </c>
      <c r="N175" s="6">
        <v>0</v>
      </c>
      <c r="O175" s="6">
        <v>0</v>
      </c>
      <c r="P175" s="6">
        <v>0</v>
      </c>
      <c r="Q175" s="6">
        <v>0</v>
      </c>
      <c r="R175" s="6">
        <v>0</v>
      </c>
      <c r="S175" s="6">
        <v>0</v>
      </c>
      <c r="T175" s="6">
        <v>0</v>
      </c>
      <c r="U175" s="6"/>
      <c r="V175" s="6">
        <v>1930.07</v>
      </c>
      <c r="W175" s="6">
        <v>1930.07</v>
      </c>
      <c r="X175" s="6">
        <v>1930.07</v>
      </c>
      <c r="Y175" s="513">
        <f>IF(A175&lt;&gt;"",IF(A175=мар17!A175,0,1),IF(AND(B175=мар17!B175,C175=мар17!C175),0,1))</f>
        <v>0</v>
      </c>
      <c r="Z175" s="70" t="str">
        <f t="shared" si="18"/>
        <v>ул. Четвертая д.4</v>
      </c>
      <c r="AA175" s="504">
        <f>IF($B175&lt;&gt;"",MAX(AA$7:AA174)+1,0)</f>
        <v>165</v>
      </c>
      <c r="AB175" s="502">
        <f t="shared" si="22"/>
        <v>175</v>
      </c>
      <c r="AC175" s="504">
        <f>1</f>
        <v>1</v>
      </c>
      <c r="AD175" s="103">
        <f t="shared" si="19"/>
        <v>1930.07</v>
      </c>
      <c r="AE175" s="103">
        <f t="shared" si="20"/>
        <v>0</v>
      </c>
      <c r="AF175" s="103">
        <f t="shared" si="21"/>
        <v>0</v>
      </c>
      <c r="AG175" s="3"/>
    </row>
    <row r="176" spans="2:33" ht="13.2" x14ac:dyDescent="0.25">
      <c r="B176" s="1" t="str">
        <f>адреса!$G$172</f>
        <v>кв.20</v>
      </c>
      <c r="C176" s="522">
        <f>адреса!$I$172</f>
        <v>40000020</v>
      </c>
      <c r="D176" s="6" t="str">
        <f>адреса!$K$172</f>
        <v>ФИО-4-20</v>
      </c>
      <c r="E176" s="6">
        <v>10586.22</v>
      </c>
      <c r="F176" s="6">
        <v>1804.12</v>
      </c>
      <c r="G176" s="6">
        <v>0</v>
      </c>
      <c r="H176" s="6">
        <v>0</v>
      </c>
      <c r="I176" s="6">
        <v>0</v>
      </c>
      <c r="J176" s="6">
        <v>0</v>
      </c>
      <c r="K176" s="6">
        <v>0</v>
      </c>
      <c r="L176" s="6"/>
      <c r="M176" s="6">
        <v>0</v>
      </c>
      <c r="N176" s="6">
        <v>0</v>
      </c>
      <c r="O176" s="6">
        <v>0</v>
      </c>
      <c r="P176" s="6">
        <v>0</v>
      </c>
      <c r="Q176" s="6">
        <v>0</v>
      </c>
      <c r="R176" s="6">
        <v>0</v>
      </c>
      <c r="S176" s="6">
        <v>0</v>
      </c>
      <c r="T176" s="6">
        <v>0</v>
      </c>
      <c r="U176" s="6"/>
      <c r="V176" s="6">
        <v>1804.12</v>
      </c>
      <c r="W176" s="6">
        <v>0</v>
      </c>
      <c r="X176" s="6">
        <v>12390.34</v>
      </c>
      <c r="Y176" s="513">
        <f>IF(A176&lt;&gt;"",IF(A176=мар17!A176,0,1),IF(AND(B176=мар17!B176,C176=мар17!C176),0,1))</f>
        <v>0</v>
      </c>
      <c r="Z176" s="70" t="str">
        <f t="shared" si="18"/>
        <v>ул. Четвертая д.4</v>
      </c>
      <c r="AA176" s="504">
        <f>IF($B176&lt;&gt;"",MAX(AA$7:AA175)+1,0)</f>
        <v>166</v>
      </c>
      <c r="AB176" s="502">
        <f t="shared" si="22"/>
        <v>176</v>
      </c>
      <c r="AC176" s="504">
        <f>1</f>
        <v>1</v>
      </c>
      <c r="AD176" s="103">
        <f t="shared" si="19"/>
        <v>1804.12</v>
      </c>
      <c r="AE176" s="103">
        <f t="shared" si="20"/>
        <v>0</v>
      </c>
      <c r="AF176" s="103">
        <f t="shared" si="21"/>
        <v>0</v>
      </c>
      <c r="AG176" s="3"/>
    </row>
    <row r="177" spans="2:33" ht="13.2" x14ac:dyDescent="0.25">
      <c r="B177" s="1" t="str">
        <f>адреса!$G$173</f>
        <v>кв.21</v>
      </c>
      <c r="C177" s="522">
        <f>адреса!$I$173</f>
        <v>40000021</v>
      </c>
      <c r="D177" s="6" t="str">
        <f>адреса!$K$173</f>
        <v>ФИО-4-21</v>
      </c>
      <c r="E177" s="6">
        <v>40573.85</v>
      </c>
      <c r="F177" s="6">
        <v>3114.66</v>
      </c>
      <c r="G177" s="6">
        <v>0</v>
      </c>
      <c r="H177" s="6">
        <v>0</v>
      </c>
      <c r="I177" s="6">
        <v>0</v>
      </c>
      <c r="J177" s="6">
        <v>0</v>
      </c>
      <c r="K177" s="6">
        <v>0</v>
      </c>
      <c r="L177" s="6"/>
      <c r="M177" s="6">
        <v>0</v>
      </c>
      <c r="N177" s="6">
        <v>0</v>
      </c>
      <c r="O177" s="6">
        <v>0</v>
      </c>
      <c r="P177" s="6">
        <v>0</v>
      </c>
      <c r="Q177" s="6">
        <v>0</v>
      </c>
      <c r="R177" s="6">
        <v>0</v>
      </c>
      <c r="S177" s="6">
        <v>0</v>
      </c>
      <c r="T177" s="6">
        <v>0</v>
      </c>
      <c r="U177" s="6"/>
      <c r="V177" s="6">
        <v>3114.66</v>
      </c>
      <c r="W177" s="6">
        <v>0</v>
      </c>
      <c r="X177" s="6">
        <v>43688.51</v>
      </c>
      <c r="Y177" s="513">
        <f>IF(A177&lt;&gt;"",IF(A177=мар17!A177,0,1),IF(AND(B177=мар17!B177,C177=мар17!C177),0,1))</f>
        <v>0</v>
      </c>
      <c r="Z177" s="70" t="str">
        <f t="shared" si="18"/>
        <v>ул. Четвертая д.4</v>
      </c>
      <c r="AA177" s="504">
        <f>IF($B177&lt;&gt;"",MAX(AA$7:AA176)+1,0)</f>
        <v>167</v>
      </c>
      <c r="AB177" s="502">
        <f t="shared" si="22"/>
        <v>177</v>
      </c>
      <c r="AC177" s="504">
        <f>1</f>
        <v>1</v>
      </c>
      <c r="AD177" s="103">
        <f t="shared" si="19"/>
        <v>3114.66</v>
      </c>
      <c r="AE177" s="103">
        <f t="shared" si="20"/>
        <v>0</v>
      </c>
      <c r="AF177" s="103">
        <f t="shared" si="21"/>
        <v>0</v>
      </c>
      <c r="AG177" s="3"/>
    </row>
    <row r="178" spans="2:33" ht="13.2" x14ac:dyDescent="0.25">
      <c r="B178" s="1" t="str">
        <f>адреса!$G$174</f>
        <v>кв.22</v>
      </c>
      <c r="C178" s="522">
        <f>адреса!$I$174</f>
        <v>40000022</v>
      </c>
      <c r="D178" s="6" t="str">
        <f>адреса!$K$174</f>
        <v>ФИО-4-22</v>
      </c>
      <c r="E178" s="6">
        <v>4661.79</v>
      </c>
      <c r="F178" s="6">
        <v>1553.93</v>
      </c>
      <c r="G178" s="6">
        <v>0</v>
      </c>
      <c r="H178" s="6">
        <v>0</v>
      </c>
      <c r="I178" s="6">
        <v>0</v>
      </c>
      <c r="J178" s="6">
        <v>0</v>
      </c>
      <c r="K178" s="6">
        <v>0</v>
      </c>
      <c r="L178" s="6"/>
      <c r="M178" s="6">
        <v>0</v>
      </c>
      <c r="N178" s="6">
        <v>0</v>
      </c>
      <c r="O178" s="6">
        <v>0</v>
      </c>
      <c r="P178" s="6">
        <v>0</v>
      </c>
      <c r="Q178" s="6">
        <v>0</v>
      </c>
      <c r="R178" s="6">
        <v>0</v>
      </c>
      <c r="S178" s="6">
        <v>0</v>
      </c>
      <c r="T178" s="6">
        <v>0</v>
      </c>
      <c r="U178" s="6"/>
      <c r="V178" s="6">
        <v>1553.93</v>
      </c>
      <c r="W178" s="6">
        <v>6215.72</v>
      </c>
      <c r="X178" s="6">
        <v>0</v>
      </c>
      <c r="Y178" s="513">
        <f>IF(A178&lt;&gt;"",IF(A178=мар17!A178,0,1),IF(AND(B178=мар17!B178,C178=мар17!C178),0,1))</f>
        <v>0</v>
      </c>
      <c r="Z178" s="70" t="str">
        <f t="shared" si="18"/>
        <v>ул. Четвертая д.4</v>
      </c>
      <c r="AA178" s="504">
        <f>IF($B178&lt;&gt;"",MAX(AA$7:AA177)+1,0)</f>
        <v>168</v>
      </c>
      <c r="AB178" s="502">
        <f t="shared" si="22"/>
        <v>178</v>
      </c>
      <c r="AC178" s="504">
        <f>1</f>
        <v>1</v>
      </c>
      <c r="AD178" s="103">
        <f t="shared" si="19"/>
        <v>1553.93</v>
      </c>
      <c r="AE178" s="103">
        <f t="shared" si="20"/>
        <v>0</v>
      </c>
      <c r="AF178" s="103">
        <f t="shared" si="21"/>
        <v>0</v>
      </c>
      <c r="AG178" s="3"/>
    </row>
    <row r="179" spans="2:33" ht="13.2" x14ac:dyDescent="0.25">
      <c r="B179" s="1" t="str">
        <f>адреса!$G$175</f>
        <v>кв.23</v>
      </c>
      <c r="C179" s="522">
        <f>адреса!$I$175</f>
        <v>40000023</v>
      </c>
      <c r="D179" s="6" t="str">
        <f>адреса!$K$175</f>
        <v>ФИО-4-23</v>
      </c>
      <c r="E179" s="6">
        <v>10177.15</v>
      </c>
      <c r="F179" s="6">
        <v>2035.59</v>
      </c>
      <c r="G179" s="6">
        <v>0</v>
      </c>
      <c r="H179" s="6">
        <v>0</v>
      </c>
      <c r="I179" s="6">
        <v>0</v>
      </c>
      <c r="J179" s="6">
        <v>0</v>
      </c>
      <c r="K179" s="6">
        <v>0</v>
      </c>
      <c r="L179" s="6"/>
      <c r="M179" s="6">
        <v>0</v>
      </c>
      <c r="N179" s="6">
        <v>0</v>
      </c>
      <c r="O179" s="6">
        <v>0</v>
      </c>
      <c r="P179" s="6">
        <v>0</v>
      </c>
      <c r="Q179" s="6">
        <v>0</v>
      </c>
      <c r="R179" s="6">
        <v>0</v>
      </c>
      <c r="S179" s="6">
        <v>0</v>
      </c>
      <c r="T179" s="6">
        <v>0</v>
      </c>
      <c r="U179" s="6"/>
      <c r="V179" s="6">
        <v>2035.59</v>
      </c>
      <c r="W179" s="6">
        <v>0</v>
      </c>
      <c r="X179" s="6">
        <v>12212.74</v>
      </c>
      <c r="Y179" s="513">
        <f>IF(A179&lt;&gt;"",IF(A179=мар17!A179,0,1),IF(AND(B179=мар17!B179,C179=мар17!C179),0,1))</f>
        <v>0</v>
      </c>
      <c r="Z179" s="70" t="str">
        <f t="shared" si="18"/>
        <v>ул. Четвертая д.4</v>
      </c>
      <c r="AA179" s="504">
        <f>IF($B179&lt;&gt;"",MAX(AA$7:AA178)+1,0)</f>
        <v>169</v>
      </c>
      <c r="AB179" s="502">
        <f t="shared" si="22"/>
        <v>179</v>
      </c>
      <c r="AC179" s="504">
        <f>1</f>
        <v>1</v>
      </c>
      <c r="AD179" s="103">
        <f t="shared" si="19"/>
        <v>2035.59</v>
      </c>
      <c r="AE179" s="103">
        <f t="shared" si="20"/>
        <v>0</v>
      </c>
      <c r="AF179" s="103">
        <f t="shared" si="21"/>
        <v>0</v>
      </c>
      <c r="AG179" s="3"/>
    </row>
    <row r="180" spans="2:33" ht="13.2" x14ac:dyDescent="0.25">
      <c r="B180" s="1" t="str">
        <f>адреса!$G$176</f>
        <v>кв.24</v>
      </c>
      <c r="C180" s="522">
        <f>адреса!$I$176</f>
        <v>40000024</v>
      </c>
      <c r="D180" s="6" t="str">
        <f>адреса!$K$176</f>
        <v>ФИО-4-24</v>
      </c>
      <c r="E180" s="6">
        <v>0</v>
      </c>
      <c r="F180" s="6">
        <v>2709.58</v>
      </c>
      <c r="G180" s="6">
        <v>0</v>
      </c>
      <c r="H180" s="6">
        <v>0</v>
      </c>
      <c r="I180" s="6">
        <v>0</v>
      </c>
      <c r="J180" s="6">
        <v>0</v>
      </c>
      <c r="K180" s="6">
        <v>0</v>
      </c>
      <c r="L180" s="6"/>
      <c r="M180" s="6">
        <v>0</v>
      </c>
      <c r="N180" s="6">
        <v>0</v>
      </c>
      <c r="O180" s="6">
        <v>0</v>
      </c>
      <c r="P180" s="6">
        <v>0</v>
      </c>
      <c r="Q180" s="6">
        <v>0</v>
      </c>
      <c r="R180" s="6">
        <v>0</v>
      </c>
      <c r="S180" s="6">
        <v>0</v>
      </c>
      <c r="T180" s="6">
        <v>0</v>
      </c>
      <c r="U180" s="6"/>
      <c r="V180" s="6">
        <v>2709.58</v>
      </c>
      <c r="W180" s="6">
        <v>2709.58</v>
      </c>
      <c r="X180" s="6">
        <v>0</v>
      </c>
      <c r="Y180" s="513">
        <f>IF(A180&lt;&gt;"",IF(A180=мар17!A180,0,1),IF(AND(B180=мар17!B180,C180=мар17!C180),0,1))</f>
        <v>0</v>
      </c>
      <c r="Z180" s="70" t="str">
        <f t="shared" si="18"/>
        <v>ул. Четвертая д.4</v>
      </c>
      <c r="AA180" s="504">
        <f>IF($B180&lt;&gt;"",MAX(AA$7:AA179)+1,0)</f>
        <v>170</v>
      </c>
      <c r="AB180" s="502">
        <f t="shared" si="22"/>
        <v>180</v>
      </c>
      <c r="AC180" s="504">
        <f>1</f>
        <v>1</v>
      </c>
      <c r="AD180" s="103">
        <f t="shared" si="19"/>
        <v>2709.58</v>
      </c>
      <c r="AE180" s="103">
        <f t="shared" si="20"/>
        <v>0</v>
      </c>
      <c r="AF180" s="103">
        <f t="shared" si="21"/>
        <v>0</v>
      </c>
      <c r="AG180" s="3"/>
    </row>
    <row r="181" spans="2:33" ht="13.2" x14ac:dyDescent="0.25">
      <c r="B181" s="1" t="str">
        <f>адреса!$G$177</f>
        <v>кв.25</v>
      </c>
      <c r="C181" s="522">
        <f>адреса!$I$177</f>
        <v>40000025</v>
      </c>
      <c r="D181" s="6" t="str">
        <f>адреса!$K$177</f>
        <v>ФИО-4-25</v>
      </c>
      <c r="E181" s="6">
        <v>8760.2000000000007</v>
      </c>
      <c r="F181" s="6">
        <v>1708.81</v>
      </c>
      <c r="G181" s="6">
        <v>0</v>
      </c>
      <c r="H181" s="6">
        <v>0</v>
      </c>
      <c r="I181" s="6">
        <v>0</v>
      </c>
      <c r="J181" s="6">
        <v>0</v>
      </c>
      <c r="K181" s="6">
        <v>0</v>
      </c>
      <c r="L181" s="6"/>
      <c r="M181" s="6">
        <v>0</v>
      </c>
      <c r="N181" s="6">
        <v>0</v>
      </c>
      <c r="O181" s="6">
        <v>0</v>
      </c>
      <c r="P181" s="6">
        <v>0</v>
      </c>
      <c r="Q181" s="6">
        <v>0</v>
      </c>
      <c r="R181" s="6">
        <v>0</v>
      </c>
      <c r="S181" s="6">
        <v>0</v>
      </c>
      <c r="T181" s="6">
        <v>0</v>
      </c>
      <c r="U181" s="6"/>
      <c r="V181" s="6">
        <v>1708.81</v>
      </c>
      <c r="W181" s="6">
        <v>3000</v>
      </c>
      <c r="X181" s="6">
        <v>7469.01</v>
      </c>
      <c r="Y181" s="513">
        <f>IF(A181&lt;&gt;"",IF(A181=мар17!A181,0,1),IF(AND(B181=мар17!B181,C181=мар17!C181),0,1))</f>
        <v>0</v>
      </c>
      <c r="Z181" s="70" t="str">
        <f t="shared" si="18"/>
        <v>ул. Четвертая д.4</v>
      </c>
      <c r="AA181" s="504">
        <f>IF($B181&lt;&gt;"",MAX(AA$7:AA180)+1,0)</f>
        <v>171</v>
      </c>
      <c r="AB181" s="502">
        <f t="shared" si="22"/>
        <v>181</v>
      </c>
      <c r="AC181" s="504">
        <f>1</f>
        <v>1</v>
      </c>
      <c r="AD181" s="103">
        <f t="shared" si="19"/>
        <v>1708.81</v>
      </c>
      <c r="AE181" s="103">
        <f t="shared" si="20"/>
        <v>0</v>
      </c>
      <c r="AF181" s="103">
        <f t="shared" si="21"/>
        <v>0</v>
      </c>
      <c r="AG181" s="3"/>
    </row>
    <row r="182" spans="2:33" ht="13.2" x14ac:dyDescent="0.25">
      <c r="B182" s="1" t="str">
        <f>адреса!$G$178</f>
        <v>кв.26</v>
      </c>
      <c r="C182" s="522">
        <f>адреса!$I$178</f>
        <v>40000026</v>
      </c>
      <c r="D182" s="6" t="str">
        <f>адреса!$K$178</f>
        <v>ФИО-4-26</v>
      </c>
      <c r="E182" s="6">
        <v>2015.17</v>
      </c>
      <c r="F182" s="6">
        <v>2015.17</v>
      </c>
      <c r="G182" s="6">
        <v>0</v>
      </c>
      <c r="H182" s="6">
        <v>0</v>
      </c>
      <c r="I182" s="6">
        <v>0</v>
      </c>
      <c r="J182" s="6">
        <v>0</v>
      </c>
      <c r="K182" s="6">
        <v>0</v>
      </c>
      <c r="L182" s="6"/>
      <c r="M182" s="6">
        <v>0</v>
      </c>
      <c r="N182" s="6">
        <v>0</v>
      </c>
      <c r="O182" s="6">
        <v>0</v>
      </c>
      <c r="P182" s="6">
        <v>0</v>
      </c>
      <c r="Q182" s="6">
        <v>0</v>
      </c>
      <c r="R182" s="6">
        <v>0</v>
      </c>
      <c r="S182" s="6">
        <v>0</v>
      </c>
      <c r="T182" s="6">
        <v>0</v>
      </c>
      <c r="U182" s="6"/>
      <c r="V182" s="6">
        <v>2015.17</v>
      </c>
      <c r="W182" s="6">
        <v>2015.17</v>
      </c>
      <c r="X182" s="6">
        <v>2015.17</v>
      </c>
      <c r="Y182" s="513">
        <f>IF(A182&lt;&gt;"",IF(A182=мар17!A182,0,1),IF(AND(B182=мар17!B182,C182=мар17!C182),0,1))</f>
        <v>0</v>
      </c>
      <c r="Z182" s="70" t="str">
        <f t="shared" si="18"/>
        <v>ул. Четвертая д.4</v>
      </c>
      <c r="AA182" s="504">
        <f>IF($B182&lt;&gt;"",MAX(AA$7:AA181)+1,0)</f>
        <v>172</v>
      </c>
      <c r="AB182" s="502">
        <f t="shared" si="22"/>
        <v>182</v>
      </c>
      <c r="AC182" s="504">
        <f>1</f>
        <v>1</v>
      </c>
      <c r="AD182" s="103">
        <f t="shared" si="19"/>
        <v>2015.17</v>
      </c>
      <c r="AE182" s="103">
        <f t="shared" si="20"/>
        <v>0</v>
      </c>
      <c r="AF182" s="103">
        <f t="shared" si="21"/>
        <v>0</v>
      </c>
      <c r="AG182" s="3"/>
    </row>
    <row r="183" spans="2:33" ht="13.2" x14ac:dyDescent="0.25">
      <c r="B183" s="1" t="str">
        <f>адреса!$G$179</f>
        <v>кв.27</v>
      </c>
      <c r="C183" s="522">
        <f>адреса!$I$179</f>
        <v>40000027</v>
      </c>
      <c r="D183" s="6" t="str">
        <f>адреса!$K$179</f>
        <v>ФИО-4-27</v>
      </c>
      <c r="E183" s="6">
        <v>1695.19</v>
      </c>
      <c r="F183" s="6">
        <v>0</v>
      </c>
      <c r="G183" s="6">
        <v>0</v>
      </c>
      <c r="H183" s="6">
        <v>0</v>
      </c>
      <c r="I183" s="6">
        <v>0</v>
      </c>
      <c r="J183" s="6">
        <v>0</v>
      </c>
      <c r="K183" s="6">
        <v>0</v>
      </c>
      <c r="L183" s="6"/>
      <c r="M183" s="6">
        <v>0</v>
      </c>
      <c r="N183" s="6">
        <v>0</v>
      </c>
      <c r="O183" s="6">
        <v>0</v>
      </c>
      <c r="P183" s="6">
        <v>0</v>
      </c>
      <c r="Q183" s="6">
        <v>0</v>
      </c>
      <c r="R183" s="6">
        <v>0</v>
      </c>
      <c r="S183" s="6">
        <v>0</v>
      </c>
      <c r="T183" s="6">
        <v>0</v>
      </c>
      <c r="U183" s="6"/>
      <c r="V183" s="6">
        <v>0</v>
      </c>
      <c r="W183" s="6">
        <v>0</v>
      </c>
      <c r="X183" s="6">
        <v>1695.19</v>
      </c>
      <c r="Y183" s="513">
        <f>IF(A183&lt;&gt;"",IF(A183=мар17!A183,0,1),IF(AND(B183=мар17!B183,C183=мар17!C183),0,1))</f>
        <v>0</v>
      </c>
      <c r="Z183" s="70" t="str">
        <f t="shared" si="18"/>
        <v>ул. Четвертая д.4</v>
      </c>
      <c r="AA183" s="504">
        <f>IF($B183&lt;&gt;"",MAX(AA$7:AA182)+1,0)</f>
        <v>173</v>
      </c>
      <c r="AB183" s="502">
        <f t="shared" si="22"/>
        <v>183</v>
      </c>
      <c r="AC183" s="504">
        <f>1</f>
        <v>1</v>
      </c>
      <c r="AD183" s="103">
        <f t="shared" si="19"/>
        <v>0</v>
      </c>
      <c r="AE183" s="103">
        <f t="shared" si="20"/>
        <v>0</v>
      </c>
      <c r="AF183" s="103">
        <f t="shared" si="21"/>
        <v>0</v>
      </c>
      <c r="AG183" s="3"/>
    </row>
    <row r="184" spans="2:33" ht="13.2" x14ac:dyDescent="0.25">
      <c r="B184" s="1" t="str">
        <f>адреса!$G$180</f>
        <v>кв.28</v>
      </c>
      <c r="C184" s="522">
        <f>адреса!$I$180</f>
        <v>40000028</v>
      </c>
      <c r="D184" s="6" t="str">
        <f>адреса!$K$180</f>
        <v>ФИО-4-28</v>
      </c>
      <c r="E184" s="6">
        <v>3386.98</v>
      </c>
      <c r="F184" s="6">
        <v>3386.98</v>
      </c>
      <c r="G184" s="6">
        <v>0</v>
      </c>
      <c r="H184" s="6">
        <v>0</v>
      </c>
      <c r="I184" s="6">
        <v>0</v>
      </c>
      <c r="J184" s="6">
        <v>0</v>
      </c>
      <c r="K184" s="6">
        <v>0</v>
      </c>
      <c r="L184" s="6"/>
      <c r="M184" s="6">
        <v>0</v>
      </c>
      <c r="N184" s="6">
        <v>0</v>
      </c>
      <c r="O184" s="6">
        <v>0</v>
      </c>
      <c r="P184" s="6">
        <v>0</v>
      </c>
      <c r="Q184" s="6">
        <v>0</v>
      </c>
      <c r="R184" s="6">
        <v>0</v>
      </c>
      <c r="S184" s="6">
        <v>0</v>
      </c>
      <c r="T184" s="6">
        <v>0</v>
      </c>
      <c r="U184" s="6"/>
      <c r="V184" s="6">
        <v>3386.98</v>
      </c>
      <c r="W184" s="6">
        <v>3386.98</v>
      </c>
      <c r="X184" s="6">
        <v>3386.98</v>
      </c>
      <c r="Y184" s="513">
        <f>IF(A184&lt;&gt;"",IF(A184=мар17!A184,0,1),IF(AND(B184=мар17!B184,C184=мар17!C184),0,1))</f>
        <v>0</v>
      </c>
      <c r="Z184" s="70" t="str">
        <f t="shared" si="18"/>
        <v>ул. Четвертая д.4</v>
      </c>
      <c r="AA184" s="504">
        <f>IF($B184&lt;&gt;"",MAX(AA$7:AA183)+1,0)</f>
        <v>174</v>
      </c>
      <c r="AB184" s="502">
        <f t="shared" si="22"/>
        <v>184</v>
      </c>
      <c r="AC184" s="504">
        <f>1</f>
        <v>1</v>
      </c>
      <c r="AD184" s="103">
        <f t="shared" si="19"/>
        <v>3386.98</v>
      </c>
      <c r="AE184" s="103">
        <f t="shared" si="20"/>
        <v>0</v>
      </c>
      <c r="AF184" s="103">
        <f t="shared" si="21"/>
        <v>0</v>
      </c>
      <c r="AG184" s="3"/>
    </row>
    <row r="185" spans="2:33" ht="13.2" x14ac:dyDescent="0.25">
      <c r="B185" s="1" t="str">
        <f>адреса!$G$181</f>
        <v>кв.29</v>
      </c>
      <c r="C185" s="522">
        <f>адреса!$I$181</f>
        <v>40000029</v>
      </c>
      <c r="D185" s="6" t="str">
        <f>адреса!$K$181</f>
        <v>ФИО-4-29</v>
      </c>
      <c r="E185" s="6">
        <v>0.02</v>
      </c>
      <c r="F185" s="6">
        <v>2675.54</v>
      </c>
      <c r="G185" s="6">
        <v>0</v>
      </c>
      <c r="H185" s="6">
        <v>0</v>
      </c>
      <c r="I185" s="6">
        <v>0</v>
      </c>
      <c r="J185" s="6">
        <v>0</v>
      </c>
      <c r="K185" s="6">
        <v>0</v>
      </c>
      <c r="L185" s="6"/>
      <c r="M185" s="6">
        <v>0</v>
      </c>
      <c r="N185" s="6">
        <v>0</v>
      </c>
      <c r="O185" s="6">
        <v>0</v>
      </c>
      <c r="P185" s="6">
        <v>0</v>
      </c>
      <c r="Q185" s="6">
        <v>0</v>
      </c>
      <c r="R185" s="6">
        <v>0</v>
      </c>
      <c r="S185" s="6">
        <v>0</v>
      </c>
      <c r="T185" s="6">
        <v>0</v>
      </c>
      <c r="U185" s="6"/>
      <c r="V185" s="6">
        <v>2675.54</v>
      </c>
      <c r="W185" s="6">
        <v>0</v>
      </c>
      <c r="X185" s="6">
        <v>2675.56</v>
      </c>
      <c r="Y185" s="513">
        <f>IF(A185&lt;&gt;"",IF(A185=мар17!A185,0,1),IF(AND(B185=мар17!B185,C185=мар17!C185),0,1))</f>
        <v>0</v>
      </c>
      <c r="Z185" s="70" t="str">
        <f t="shared" si="18"/>
        <v>ул. Четвертая д.4</v>
      </c>
      <c r="AA185" s="504">
        <f>IF($B185&lt;&gt;"",MAX(AA$7:AA184)+1,0)</f>
        <v>175</v>
      </c>
      <c r="AB185" s="502">
        <f t="shared" si="22"/>
        <v>185</v>
      </c>
      <c r="AC185" s="504">
        <f>1</f>
        <v>1</v>
      </c>
      <c r="AD185" s="103">
        <f t="shared" si="19"/>
        <v>2675.54</v>
      </c>
      <c r="AE185" s="103">
        <f t="shared" si="20"/>
        <v>0</v>
      </c>
      <c r="AF185" s="103">
        <f t="shared" si="21"/>
        <v>0</v>
      </c>
      <c r="AG185" s="3"/>
    </row>
    <row r="186" spans="2:33" ht="13.2" x14ac:dyDescent="0.25">
      <c r="B186" s="1" t="str">
        <f>адреса!$G$182</f>
        <v>кв.30</v>
      </c>
      <c r="C186" s="522">
        <f>адреса!$I$182</f>
        <v>40000030</v>
      </c>
      <c r="D186" s="6" t="str">
        <f>адреса!$K$182</f>
        <v>ФИО-4-30</v>
      </c>
      <c r="E186" s="6">
        <v>37381.14</v>
      </c>
      <c r="F186" s="6">
        <v>2869.57</v>
      </c>
      <c r="G186" s="6">
        <v>0</v>
      </c>
      <c r="H186" s="6">
        <v>0</v>
      </c>
      <c r="I186" s="6">
        <v>0</v>
      </c>
      <c r="J186" s="6">
        <v>0</v>
      </c>
      <c r="K186" s="6">
        <v>0</v>
      </c>
      <c r="L186" s="6"/>
      <c r="M186" s="6">
        <v>0</v>
      </c>
      <c r="N186" s="6">
        <v>0</v>
      </c>
      <c r="O186" s="6">
        <v>0</v>
      </c>
      <c r="P186" s="6">
        <v>0</v>
      </c>
      <c r="Q186" s="6">
        <v>0</v>
      </c>
      <c r="R186" s="6">
        <v>0</v>
      </c>
      <c r="S186" s="6">
        <v>0</v>
      </c>
      <c r="T186" s="6">
        <v>0</v>
      </c>
      <c r="U186" s="6"/>
      <c r="V186" s="6">
        <v>2869.57</v>
      </c>
      <c r="W186" s="6">
        <v>0</v>
      </c>
      <c r="X186" s="6">
        <v>40250.71</v>
      </c>
      <c r="Y186" s="513">
        <f>IF(A186&lt;&gt;"",IF(A186=мар17!A186,0,1),IF(AND(B186=мар17!B186,C186=мар17!C186),0,1))</f>
        <v>0</v>
      </c>
      <c r="Z186" s="70" t="str">
        <f t="shared" si="18"/>
        <v>ул. Четвертая д.4</v>
      </c>
      <c r="AA186" s="504">
        <f>IF($B186&lt;&gt;"",MAX(AA$7:AA185)+1,0)</f>
        <v>176</v>
      </c>
      <c r="AB186" s="502">
        <f t="shared" si="22"/>
        <v>186</v>
      </c>
      <c r="AC186" s="504">
        <f>1</f>
        <v>1</v>
      </c>
      <c r="AD186" s="103">
        <f t="shared" si="19"/>
        <v>2869.57</v>
      </c>
      <c r="AE186" s="103">
        <f t="shared" si="20"/>
        <v>0</v>
      </c>
      <c r="AF186" s="103">
        <f t="shared" si="21"/>
        <v>0</v>
      </c>
      <c r="AG186" s="3"/>
    </row>
    <row r="187" spans="2:33" ht="13.2" x14ac:dyDescent="0.25">
      <c r="B187" s="1" t="str">
        <f>адреса!$G$183</f>
        <v>кв.31</v>
      </c>
      <c r="C187" s="522">
        <f>адреса!$I$183</f>
        <v>40000031</v>
      </c>
      <c r="D187" s="6" t="str">
        <f>адреса!$K$183</f>
        <v>ФИО-4-31</v>
      </c>
      <c r="E187" s="6">
        <v>13558.16</v>
      </c>
      <c r="F187" s="6">
        <v>1936.88</v>
      </c>
      <c r="G187" s="6">
        <v>0</v>
      </c>
      <c r="H187" s="6">
        <v>0</v>
      </c>
      <c r="I187" s="6">
        <v>0</v>
      </c>
      <c r="J187" s="6">
        <v>0</v>
      </c>
      <c r="K187" s="6">
        <v>0</v>
      </c>
      <c r="L187" s="6"/>
      <c r="M187" s="6">
        <v>0</v>
      </c>
      <c r="N187" s="6">
        <v>0</v>
      </c>
      <c r="O187" s="6">
        <v>0</v>
      </c>
      <c r="P187" s="6">
        <v>0</v>
      </c>
      <c r="Q187" s="6">
        <v>0</v>
      </c>
      <c r="R187" s="6">
        <v>0</v>
      </c>
      <c r="S187" s="6">
        <v>0</v>
      </c>
      <c r="T187" s="6">
        <v>0</v>
      </c>
      <c r="U187" s="6"/>
      <c r="V187" s="6">
        <v>1936.88</v>
      </c>
      <c r="W187" s="6">
        <v>0</v>
      </c>
      <c r="X187" s="6">
        <v>15495.04</v>
      </c>
      <c r="Y187" s="513">
        <f>IF(A187&lt;&gt;"",IF(A187=мар17!A187,0,1),IF(AND(B187=мар17!B187,C187=мар17!C187),0,1))</f>
        <v>0</v>
      </c>
      <c r="Z187" s="70" t="str">
        <f t="shared" si="18"/>
        <v>ул. Четвертая д.4</v>
      </c>
      <c r="AA187" s="504">
        <f>IF($B187&lt;&gt;"",MAX(AA$7:AA186)+1,0)</f>
        <v>177</v>
      </c>
      <c r="AB187" s="502">
        <f t="shared" si="22"/>
        <v>187</v>
      </c>
      <c r="AC187" s="504">
        <f>1</f>
        <v>1</v>
      </c>
      <c r="AD187" s="103">
        <f t="shared" si="19"/>
        <v>1936.88</v>
      </c>
      <c r="AE187" s="103">
        <f t="shared" si="20"/>
        <v>0</v>
      </c>
      <c r="AF187" s="103">
        <f t="shared" si="21"/>
        <v>0</v>
      </c>
      <c r="AG187" s="3"/>
    </row>
    <row r="188" spans="2:33" ht="13.2" x14ac:dyDescent="0.25">
      <c r="B188" s="1" t="str">
        <f>адреса!$G$184</f>
        <v>кв.32</v>
      </c>
      <c r="C188" s="522">
        <f>адреса!$I$184</f>
        <v>40000032</v>
      </c>
      <c r="D188" s="6" t="str">
        <f>адреса!$K$184</f>
        <v>ФИО-4-32</v>
      </c>
      <c r="E188" s="6">
        <v>25763.25</v>
      </c>
      <c r="F188" s="6">
        <v>1977.72</v>
      </c>
      <c r="G188" s="6">
        <v>0</v>
      </c>
      <c r="H188" s="6">
        <v>0</v>
      </c>
      <c r="I188" s="6">
        <v>0</v>
      </c>
      <c r="J188" s="6">
        <v>0</v>
      </c>
      <c r="K188" s="6">
        <v>0</v>
      </c>
      <c r="L188" s="6"/>
      <c r="M188" s="6">
        <v>0</v>
      </c>
      <c r="N188" s="6">
        <v>0</v>
      </c>
      <c r="O188" s="6">
        <v>0</v>
      </c>
      <c r="P188" s="6">
        <v>0</v>
      </c>
      <c r="Q188" s="6">
        <v>0</v>
      </c>
      <c r="R188" s="6">
        <v>0</v>
      </c>
      <c r="S188" s="6">
        <v>0</v>
      </c>
      <c r="T188" s="6">
        <v>0</v>
      </c>
      <c r="U188" s="6"/>
      <c r="V188" s="6">
        <v>1977.72</v>
      </c>
      <c r="W188" s="6">
        <v>0</v>
      </c>
      <c r="X188" s="6">
        <v>27740.97</v>
      </c>
      <c r="Y188" s="513">
        <f>IF(A188&lt;&gt;"",IF(A188=мар17!A188,0,1),IF(AND(B188=мар17!B188,C188=мар17!C188),0,1))</f>
        <v>0</v>
      </c>
      <c r="Z188" s="70" t="str">
        <f t="shared" si="18"/>
        <v>ул. Четвертая д.4</v>
      </c>
      <c r="AA188" s="504">
        <f>IF($B188&lt;&gt;"",MAX(AA$7:AA187)+1,0)</f>
        <v>178</v>
      </c>
      <c r="AB188" s="502">
        <f t="shared" si="22"/>
        <v>188</v>
      </c>
      <c r="AC188" s="504">
        <f>1</f>
        <v>1</v>
      </c>
      <c r="AD188" s="103">
        <f t="shared" si="19"/>
        <v>1977.72</v>
      </c>
      <c r="AE188" s="103">
        <f t="shared" si="20"/>
        <v>0</v>
      </c>
      <c r="AF188" s="103">
        <f t="shared" si="21"/>
        <v>0</v>
      </c>
      <c r="AG188" s="3"/>
    </row>
    <row r="189" spans="2:33" ht="13.2" x14ac:dyDescent="0.25">
      <c r="B189" s="1" t="str">
        <f>адреса!$G$185</f>
        <v>кв.33</v>
      </c>
      <c r="C189" s="522">
        <f>адреса!$I$185</f>
        <v>40000033</v>
      </c>
      <c r="D189" s="6" t="str">
        <f>адреса!$K$185</f>
        <v>ФИО-4-33</v>
      </c>
      <c r="E189" s="6">
        <v>39509.58</v>
      </c>
      <c r="F189" s="6">
        <v>3032.96</v>
      </c>
      <c r="G189" s="6">
        <v>0</v>
      </c>
      <c r="H189" s="6">
        <v>0</v>
      </c>
      <c r="I189" s="6">
        <v>0</v>
      </c>
      <c r="J189" s="6">
        <v>0</v>
      </c>
      <c r="K189" s="6">
        <v>0</v>
      </c>
      <c r="L189" s="6"/>
      <c r="M189" s="6">
        <v>0</v>
      </c>
      <c r="N189" s="6">
        <v>0</v>
      </c>
      <c r="O189" s="6">
        <v>0</v>
      </c>
      <c r="P189" s="6">
        <v>0</v>
      </c>
      <c r="Q189" s="6">
        <v>0</v>
      </c>
      <c r="R189" s="6">
        <v>0</v>
      </c>
      <c r="S189" s="6">
        <v>0</v>
      </c>
      <c r="T189" s="6">
        <v>0</v>
      </c>
      <c r="U189" s="6"/>
      <c r="V189" s="6">
        <v>3032.96</v>
      </c>
      <c r="W189" s="6">
        <v>0</v>
      </c>
      <c r="X189" s="6">
        <v>42542.54</v>
      </c>
      <c r="Y189" s="513">
        <f>IF(A189&lt;&gt;"",IF(A189=мар17!A189,0,1),IF(AND(B189=мар17!B189,C189=мар17!C189),0,1))</f>
        <v>0</v>
      </c>
      <c r="Z189" s="70" t="str">
        <f t="shared" si="18"/>
        <v>ул. Четвертая д.4</v>
      </c>
      <c r="AA189" s="504">
        <f>IF($B189&lt;&gt;"",MAX(AA$7:AA188)+1,0)</f>
        <v>179</v>
      </c>
      <c r="AB189" s="502">
        <f t="shared" si="22"/>
        <v>189</v>
      </c>
      <c r="AC189" s="504">
        <f>1</f>
        <v>1</v>
      </c>
      <c r="AD189" s="103">
        <f t="shared" si="19"/>
        <v>3032.96</v>
      </c>
      <c r="AE189" s="103">
        <f t="shared" si="20"/>
        <v>0</v>
      </c>
      <c r="AF189" s="103">
        <f t="shared" si="21"/>
        <v>0</v>
      </c>
      <c r="AG189" s="3"/>
    </row>
    <row r="190" spans="2:33" ht="13.2" x14ac:dyDescent="0.25">
      <c r="B190" s="1" t="str">
        <f>адреса!$G$186</f>
        <v>кв.34</v>
      </c>
      <c r="C190" s="522">
        <f>адреса!$I$186</f>
        <v>40000034</v>
      </c>
      <c r="D190" s="6" t="str">
        <f>адреса!$K$186</f>
        <v>ФИО-4-34</v>
      </c>
      <c r="E190" s="6">
        <v>0</v>
      </c>
      <c r="F190" s="6">
        <v>3039.77</v>
      </c>
      <c r="G190" s="6">
        <v>0</v>
      </c>
      <c r="H190" s="6">
        <v>0</v>
      </c>
      <c r="I190" s="6">
        <v>0</v>
      </c>
      <c r="J190" s="6">
        <v>0</v>
      </c>
      <c r="K190" s="6">
        <v>0</v>
      </c>
      <c r="L190" s="6"/>
      <c r="M190" s="6">
        <v>0</v>
      </c>
      <c r="N190" s="6">
        <v>0</v>
      </c>
      <c r="O190" s="6">
        <v>0</v>
      </c>
      <c r="P190" s="6">
        <v>0</v>
      </c>
      <c r="Q190" s="6">
        <v>0</v>
      </c>
      <c r="R190" s="6">
        <v>0</v>
      </c>
      <c r="S190" s="6">
        <v>0</v>
      </c>
      <c r="T190" s="6">
        <v>0</v>
      </c>
      <c r="U190" s="6"/>
      <c r="V190" s="6">
        <v>3039.77</v>
      </c>
      <c r="W190" s="6">
        <v>0</v>
      </c>
      <c r="X190" s="6">
        <v>3039.77</v>
      </c>
      <c r="Y190" s="513">
        <f>IF(A190&lt;&gt;"",IF(A190=мар17!A190,0,1),IF(AND(B190=мар17!B190,C190=мар17!C190),0,1))</f>
        <v>0</v>
      </c>
      <c r="Z190" s="70" t="str">
        <f t="shared" si="18"/>
        <v>ул. Четвертая д.4</v>
      </c>
      <c r="AA190" s="504">
        <f>IF($B190&lt;&gt;"",MAX(AA$7:AA189)+1,0)</f>
        <v>180</v>
      </c>
      <c r="AB190" s="502">
        <f t="shared" si="22"/>
        <v>190</v>
      </c>
      <c r="AC190" s="504">
        <f>1</f>
        <v>1</v>
      </c>
      <c r="AD190" s="103">
        <f t="shared" si="19"/>
        <v>3039.77</v>
      </c>
      <c r="AE190" s="103">
        <f t="shared" si="20"/>
        <v>0</v>
      </c>
      <c r="AF190" s="103">
        <f t="shared" si="21"/>
        <v>0</v>
      </c>
      <c r="AG190" s="3"/>
    </row>
    <row r="191" spans="2:33" ht="13.2" x14ac:dyDescent="0.25">
      <c r="B191" s="1" t="str">
        <f>адреса!$G$187</f>
        <v>кв.35</v>
      </c>
      <c r="C191" s="522">
        <f>адреса!$I$187</f>
        <v>40000035</v>
      </c>
      <c r="D191" s="6" t="str">
        <f>адреса!$K$187</f>
        <v>ФИО-4-35</v>
      </c>
      <c r="E191" s="6">
        <v>40573.85</v>
      </c>
      <c r="F191" s="6">
        <v>3114.66</v>
      </c>
      <c r="G191" s="6">
        <v>0</v>
      </c>
      <c r="H191" s="6">
        <v>0</v>
      </c>
      <c r="I191" s="6">
        <v>0</v>
      </c>
      <c r="J191" s="6">
        <v>0</v>
      </c>
      <c r="K191" s="6">
        <v>0</v>
      </c>
      <c r="L191" s="6"/>
      <c r="M191" s="6">
        <v>0</v>
      </c>
      <c r="N191" s="6">
        <v>0</v>
      </c>
      <c r="O191" s="6">
        <v>0</v>
      </c>
      <c r="P191" s="6">
        <v>0</v>
      </c>
      <c r="Q191" s="6">
        <v>0</v>
      </c>
      <c r="R191" s="6">
        <v>0</v>
      </c>
      <c r="S191" s="6">
        <v>0</v>
      </c>
      <c r="T191" s="6">
        <v>0</v>
      </c>
      <c r="U191" s="6"/>
      <c r="V191" s="6">
        <v>3114.66</v>
      </c>
      <c r="W191" s="6">
        <v>0</v>
      </c>
      <c r="X191" s="6">
        <v>43688.51</v>
      </c>
      <c r="Y191" s="513">
        <f>IF(A191&lt;&gt;"",IF(A191=мар17!A191,0,1),IF(AND(B191=мар17!B191,C191=мар17!C191),0,1))</f>
        <v>0</v>
      </c>
      <c r="Z191" s="70" t="str">
        <f t="shared" si="18"/>
        <v>ул. Четвертая д.4</v>
      </c>
      <c r="AA191" s="504">
        <f>IF($B191&lt;&gt;"",MAX(AA$7:AA190)+1,0)</f>
        <v>181</v>
      </c>
      <c r="AB191" s="502">
        <f t="shared" si="22"/>
        <v>191</v>
      </c>
      <c r="AC191" s="504">
        <f>1</f>
        <v>1</v>
      </c>
      <c r="AD191" s="103">
        <f t="shared" si="19"/>
        <v>3114.66</v>
      </c>
      <c r="AE191" s="103">
        <f t="shared" si="20"/>
        <v>0</v>
      </c>
      <c r="AF191" s="103">
        <f t="shared" si="21"/>
        <v>0</v>
      </c>
      <c r="AG191" s="3"/>
    </row>
    <row r="192" spans="2:33" ht="13.2" x14ac:dyDescent="0.25">
      <c r="B192" s="1" t="str">
        <f>адреса!$G$188</f>
        <v>кв.36</v>
      </c>
      <c r="C192" s="522">
        <f>адреса!$I$188</f>
        <v>40000036</v>
      </c>
      <c r="D192" s="6" t="str">
        <f>адреса!$K$188</f>
        <v>ФИО-4-36</v>
      </c>
      <c r="E192" s="6">
        <v>32326.09</v>
      </c>
      <c r="F192" s="6">
        <v>2481.52</v>
      </c>
      <c r="G192" s="6">
        <v>0</v>
      </c>
      <c r="H192" s="6">
        <v>0</v>
      </c>
      <c r="I192" s="6">
        <v>0</v>
      </c>
      <c r="J192" s="6">
        <v>0</v>
      </c>
      <c r="K192" s="6">
        <v>0</v>
      </c>
      <c r="L192" s="6"/>
      <c r="M192" s="6">
        <v>0</v>
      </c>
      <c r="N192" s="6">
        <v>0</v>
      </c>
      <c r="O192" s="6">
        <v>0</v>
      </c>
      <c r="P192" s="6">
        <v>0</v>
      </c>
      <c r="Q192" s="6">
        <v>0</v>
      </c>
      <c r="R192" s="6">
        <v>0</v>
      </c>
      <c r="S192" s="6">
        <v>0</v>
      </c>
      <c r="T192" s="6">
        <v>0</v>
      </c>
      <c r="U192" s="6"/>
      <c r="V192" s="6">
        <v>2481.52</v>
      </c>
      <c r="W192" s="6">
        <v>0</v>
      </c>
      <c r="X192" s="6">
        <v>34807.61</v>
      </c>
      <c r="Y192" s="513">
        <f>IF(A192&lt;&gt;"",IF(A192=мар17!A192,0,1),IF(AND(B192=мар17!B192,C192=мар17!C192),0,1))</f>
        <v>0</v>
      </c>
      <c r="Z192" s="70" t="str">
        <f t="shared" ref="Z192:Z207" si="23">IF(AND(A192&lt;&gt;"",B192=""),A192,Z191)</f>
        <v>ул. Четвертая д.4</v>
      </c>
      <c r="AA192" s="504">
        <f>IF($B192&lt;&gt;"",MAX(AA$7:AA191)+1,0)</f>
        <v>182</v>
      </c>
      <c r="AB192" s="502">
        <f t="shared" si="22"/>
        <v>192</v>
      </c>
      <c r="AC192" s="504">
        <f>1</f>
        <v>1</v>
      </c>
      <c r="AD192" s="103">
        <f t="shared" ref="AD192:AD207" si="24">F192</f>
        <v>2481.52</v>
      </c>
      <c r="AE192" s="103">
        <f t="shared" ref="AE192:AE207" si="25">H192+I192+J192+K192+L192+O192+R192+S192</f>
        <v>0</v>
      </c>
      <c r="AF192" s="103">
        <f t="shared" ref="AF192:AF207" si="26">V192-AD192-AE192</f>
        <v>0</v>
      </c>
      <c r="AG192" s="3"/>
    </row>
    <row r="193" spans="1:33" ht="13.2" x14ac:dyDescent="0.25">
      <c r="B193" s="1" t="str">
        <f>адреса!$G$189</f>
        <v>кв.37</v>
      </c>
      <c r="C193" s="522">
        <f>адреса!$I$189</f>
        <v>40000037</v>
      </c>
      <c r="D193" s="6" t="str">
        <f>адреса!$K$189</f>
        <v>ФИО-4-37</v>
      </c>
      <c r="E193" s="6">
        <v>36715.99</v>
      </c>
      <c r="F193" s="6">
        <v>2818.51</v>
      </c>
      <c r="G193" s="6">
        <v>0</v>
      </c>
      <c r="H193" s="6">
        <v>0</v>
      </c>
      <c r="I193" s="6">
        <v>0</v>
      </c>
      <c r="J193" s="6">
        <v>0</v>
      </c>
      <c r="K193" s="6">
        <v>0</v>
      </c>
      <c r="L193" s="6"/>
      <c r="M193" s="6">
        <v>0</v>
      </c>
      <c r="N193" s="6">
        <v>0</v>
      </c>
      <c r="O193" s="6">
        <v>0</v>
      </c>
      <c r="P193" s="6">
        <v>0</v>
      </c>
      <c r="Q193" s="6">
        <v>0</v>
      </c>
      <c r="R193" s="6">
        <v>0</v>
      </c>
      <c r="S193" s="6">
        <v>0</v>
      </c>
      <c r="T193" s="6">
        <v>0</v>
      </c>
      <c r="U193" s="6"/>
      <c r="V193" s="6">
        <v>2818.51</v>
      </c>
      <c r="W193" s="6">
        <v>0</v>
      </c>
      <c r="X193" s="6">
        <v>39534.5</v>
      </c>
      <c r="Y193" s="513">
        <f>IF(A193&lt;&gt;"",IF(A193=мар17!A193,0,1),IF(AND(B193=мар17!B193,C193=мар17!C193),0,1))</f>
        <v>0</v>
      </c>
      <c r="Z193" s="70" t="str">
        <f t="shared" si="23"/>
        <v>ул. Четвертая д.4</v>
      </c>
      <c r="AA193" s="504">
        <f>IF($B193&lt;&gt;"",MAX(AA$7:AA192)+1,0)</f>
        <v>183</v>
      </c>
      <c r="AB193" s="502">
        <f t="shared" si="22"/>
        <v>193</v>
      </c>
      <c r="AC193" s="504">
        <f>1</f>
        <v>1</v>
      </c>
      <c r="AD193" s="103">
        <f t="shared" si="24"/>
        <v>2818.51</v>
      </c>
      <c r="AE193" s="103">
        <f t="shared" si="25"/>
        <v>0</v>
      </c>
      <c r="AF193" s="103">
        <f t="shared" si="26"/>
        <v>0</v>
      </c>
      <c r="AG193" s="3"/>
    </row>
    <row r="194" spans="1:33" ht="13.2" x14ac:dyDescent="0.25">
      <c r="B194" s="1" t="str">
        <f>адреса!$G$190</f>
        <v>кв.38</v>
      </c>
      <c r="C194" s="522">
        <f>адреса!$I$190</f>
        <v>40000038</v>
      </c>
      <c r="D194" s="6" t="str">
        <f>адреса!$K$190</f>
        <v>ФИО-4-38</v>
      </c>
      <c r="E194" s="6">
        <v>51792.61</v>
      </c>
      <c r="F194" s="6">
        <v>3975.87</v>
      </c>
      <c r="G194" s="6">
        <v>0</v>
      </c>
      <c r="H194" s="6">
        <v>0</v>
      </c>
      <c r="I194" s="6">
        <v>0</v>
      </c>
      <c r="J194" s="6">
        <v>0</v>
      </c>
      <c r="K194" s="6">
        <v>0</v>
      </c>
      <c r="L194" s="6"/>
      <c r="M194" s="6">
        <v>0</v>
      </c>
      <c r="N194" s="6">
        <v>0</v>
      </c>
      <c r="O194" s="6">
        <v>0</v>
      </c>
      <c r="P194" s="6">
        <v>0</v>
      </c>
      <c r="Q194" s="6">
        <v>0</v>
      </c>
      <c r="R194" s="6">
        <v>0</v>
      </c>
      <c r="S194" s="6">
        <v>0</v>
      </c>
      <c r="T194" s="6">
        <v>0</v>
      </c>
      <c r="U194" s="6"/>
      <c r="V194" s="6">
        <v>3975.87</v>
      </c>
      <c r="W194" s="6">
        <v>0</v>
      </c>
      <c r="X194" s="6">
        <v>55768.480000000003</v>
      </c>
      <c r="Y194" s="513">
        <f>IF(A194&lt;&gt;"",IF(A194=мар17!A194,0,1),IF(AND(B194=мар17!B194,C194=мар17!C194),0,1))</f>
        <v>0</v>
      </c>
      <c r="Z194" s="70" t="str">
        <f t="shared" si="23"/>
        <v>ул. Четвертая д.4</v>
      </c>
      <c r="AA194" s="504">
        <f>IF($B194&lt;&gt;"",MAX(AA$7:AA193)+1,0)</f>
        <v>184</v>
      </c>
      <c r="AB194" s="502">
        <f t="shared" si="22"/>
        <v>194</v>
      </c>
      <c r="AC194" s="504">
        <f>1</f>
        <v>1</v>
      </c>
      <c r="AD194" s="103">
        <f t="shared" si="24"/>
        <v>3975.87</v>
      </c>
      <c r="AE194" s="103">
        <f t="shared" si="25"/>
        <v>0</v>
      </c>
      <c r="AF194" s="103">
        <f t="shared" si="26"/>
        <v>0</v>
      </c>
      <c r="AG194" s="3"/>
    </row>
    <row r="195" spans="1:33" ht="13.2" x14ac:dyDescent="0.25">
      <c r="B195" s="1" t="str">
        <f>адреса!$G$191</f>
        <v>кв.39</v>
      </c>
      <c r="C195" s="522">
        <f>адреса!$I$191</f>
        <v>40000039</v>
      </c>
      <c r="D195" s="6" t="str">
        <f>адреса!$K$191</f>
        <v>ФИО-4-39</v>
      </c>
      <c r="E195" s="6">
        <v>24920.78</v>
      </c>
      <c r="F195" s="6">
        <v>1913.05</v>
      </c>
      <c r="G195" s="6">
        <v>0</v>
      </c>
      <c r="H195" s="6">
        <v>0</v>
      </c>
      <c r="I195" s="6">
        <v>0</v>
      </c>
      <c r="J195" s="6">
        <v>0</v>
      </c>
      <c r="K195" s="6">
        <v>0</v>
      </c>
      <c r="L195" s="6"/>
      <c r="M195" s="6">
        <v>0</v>
      </c>
      <c r="N195" s="6">
        <v>0</v>
      </c>
      <c r="O195" s="6">
        <v>0</v>
      </c>
      <c r="P195" s="6">
        <v>0</v>
      </c>
      <c r="Q195" s="6">
        <v>0</v>
      </c>
      <c r="R195" s="6">
        <v>0</v>
      </c>
      <c r="S195" s="6">
        <v>0</v>
      </c>
      <c r="T195" s="6">
        <v>0</v>
      </c>
      <c r="U195" s="6"/>
      <c r="V195" s="6">
        <v>1913.05</v>
      </c>
      <c r="W195" s="6">
        <v>0</v>
      </c>
      <c r="X195" s="6">
        <v>26833.83</v>
      </c>
      <c r="Y195" s="513">
        <f>IF(A195&lt;&gt;"",IF(A195=мар17!A195,0,1),IF(AND(B195=мар17!B195,C195=мар17!C195),0,1))</f>
        <v>0</v>
      </c>
      <c r="Z195" s="70" t="str">
        <f t="shared" si="23"/>
        <v>ул. Четвертая д.4</v>
      </c>
      <c r="AA195" s="504">
        <f>IF($B195&lt;&gt;"",MAX(AA$7:AA194)+1,0)</f>
        <v>185</v>
      </c>
      <c r="AB195" s="502">
        <f t="shared" si="22"/>
        <v>195</v>
      </c>
      <c r="AC195" s="504">
        <f>1</f>
        <v>1</v>
      </c>
      <c r="AD195" s="103">
        <f t="shared" si="24"/>
        <v>1913.05</v>
      </c>
      <c r="AE195" s="103">
        <f t="shared" si="25"/>
        <v>0</v>
      </c>
      <c r="AF195" s="103">
        <f t="shared" si="26"/>
        <v>0</v>
      </c>
      <c r="AG195" s="3"/>
    </row>
    <row r="196" spans="1:33" ht="13.2" x14ac:dyDescent="0.25">
      <c r="B196" s="1" t="str">
        <f>адреса!$G$192</f>
        <v>кв.40</v>
      </c>
      <c r="C196" s="522">
        <f>адреса!$I$192</f>
        <v>40000040</v>
      </c>
      <c r="D196" s="6" t="str">
        <f>адреса!$K$192</f>
        <v>ФИО-4-40</v>
      </c>
      <c r="E196" s="6">
        <v>14579.2</v>
      </c>
      <c r="F196" s="6">
        <v>1817.74</v>
      </c>
      <c r="G196" s="6">
        <v>0</v>
      </c>
      <c r="H196" s="6">
        <v>0</v>
      </c>
      <c r="I196" s="6">
        <v>0</v>
      </c>
      <c r="J196" s="6">
        <v>0</v>
      </c>
      <c r="K196" s="6">
        <v>0</v>
      </c>
      <c r="L196" s="6"/>
      <c r="M196" s="6">
        <v>0</v>
      </c>
      <c r="N196" s="6">
        <v>0</v>
      </c>
      <c r="O196" s="6">
        <v>0</v>
      </c>
      <c r="P196" s="6">
        <v>0</v>
      </c>
      <c r="Q196" s="6">
        <v>0</v>
      </c>
      <c r="R196" s="6">
        <v>0</v>
      </c>
      <c r="S196" s="6">
        <v>0</v>
      </c>
      <c r="T196" s="6">
        <v>0</v>
      </c>
      <c r="U196" s="6"/>
      <c r="V196" s="6">
        <v>1817.74</v>
      </c>
      <c r="W196" s="6">
        <v>0</v>
      </c>
      <c r="X196" s="6">
        <v>16396.939999999999</v>
      </c>
      <c r="Y196" s="513">
        <f>IF(A196&lt;&gt;"",IF(A196=мар17!A196,0,1),IF(AND(B196=мар17!B196,C196=мар17!C196),0,1))</f>
        <v>0</v>
      </c>
      <c r="Z196" s="70" t="str">
        <f t="shared" si="23"/>
        <v>ул. Четвертая д.4</v>
      </c>
      <c r="AA196" s="504">
        <f>IF($B196&lt;&gt;"",MAX(AA$7:AA195)+1,0)</f>
        <v>186</v>
      </c>
      <c r="AB196" s="502">
        <f t="shared" si="22"/>
        <v>196</v>
      </c>
      <c r="AC196" s="504">
        <f>1</f>
        <v>1</v>
      </c>
      <c r="AD196" s="103">
        <f t="shared" si="24"/>
        <v>1817.74</v>
      </c>
      <c r="AE196" s="103">
        <f t="shared" si="25"/>
        <v>0</v>
      </c>
      <c r="AF196" s="103">
        <f t="shared" si="26"/>
        <v>0</v>
      </c>
      <c r="AG196" s="3"/>
    </row>
    <row r="197" spans="1:33" ht="13.2" x14ac:dyDescent="0.25">
      <c r="B197" s="1" t="str">
        <f>адреса!$G$193</f>
        <v>кв.41</v>
      </c>
      <c r="C197" s="522">
        <f>адреса!$I$193</f>
        <v>40000041</v>
      </c>
      <c r="D197" s="6" t="str">
        <f>адреса!$K$193</f>
        <v>ФИО-4-41</v>
      </c>
      <c r="E197" s="6">
        <v>15993.85</v>
      </c>
      <c r="F197" s="6">
        <v>2777.66</v>
      </c>
      <c r="G197" s="6">
        <v>0</v>
      </c>
      <c r="H197" s="6">
        <v>0</v>
      </c>
      <c r="I197" s="6">
        <v>0</v>
      </c>
      <c r="J197" s="6">
        <v>0</v>
      </c>
      <c r="K197" s="6">
        <v>0</v>
      </c>
      <c r="L197" s="6"/>
      <c r="M197" s="6">
        <v>0</v>
      </c>
      <c r="N197" s="6">
        <v>0</v>
      </c>
      <c r="O197" s="6">
        <v>0</v>
      </c>
      <c r="P197" s="6">
        <v>0</v>
      </c>
      <c r="Q197" s="6">
        <v>0</v>
      </c>
      <c r="R197" s="6">
        <v>0</v>
      </c>
      <c r="S197" s="6">
        <v>0</v>
      </c>
      <c r="T197" s="6">
        <v>0</v>
      </c>
      <c r="U197" s="6"/>
      <c r="V197" s="6">
        <v>2777.66</v>
      </c>
      <c r="W197" s="6">
        <v>0</v>
      </c>
      <c r="X197" s="6">
        <v>18771.509999999998</v>
      </c>
      <c r="Y197" s="513">
        <f>IF(A197&lt;&gt;"",IF(A197=мар17!A197,0,1),IF(AND(B197=мар17!B197,C197=мар17!C197),0,1))</f>
        <v>0</v>
      </c>
      <c r="Z197" s="70" t="str">
        <f t="shared" si="23"/>
        <v>ул. Четвертая д.4</v>
      </c>
      <c r="AA197" s="504">
        <f>IF($B197&lt;&gt;"",MAX(AA$7:AA196)+1,0)</f>
        <v>187</v>
      </c>
      <c r="AB197" s="502">
        <f t="shared" si="22"/>
        <v>197</v>
      </c>
      <c r="AC197" s="504">
        <f>1</f>
        <v>1</v>
      </c>
      <c r="AD197" s="103">
        <f t="shared" si="24"/>
        <v>2777.66</v>
      </c>
      <c r="AE197" s="103">
        <f t="shared" si="25"/>
        <v>0</v>
      </c>
      <c r="AF197" s="103">
        <f t="shared" si="26"/>
        <v>0</v>
      </c>
      <c r="AG197" s="3"/>
    </row>
    <row r="198" spans="1:33" ht="13.2" x14ac:dyDescent="0.25">
      <c r="B198" s="1" t="str">
        <f>адреса!$G$194</f>
        <v>кв.42</v>
      </c>
      <c r="C198" s="522">
        <f>адреса!$I$194</f>
        <v>40000042</v>
      </c>
      <c r="D198" s="6" t="str">
        <f>адреса!$K$194</f>
        <v>ФИО-4-42</v>
      </c>
      <c r="E198" s="6">
        <v>30685.37</v>
      </c>
      <c r="F198" s="6">
        <v>2355.5700000000002</v>
      </c>
      <c r="G198" s="6">
        <v>0</v>
      </c>
      <c r="H198" s="6">
        <v>0</v>
      </c>
      <c r="I198" s="6">
        <v>0</v>
      </c>
      <c r="J198" s="6">
        <v>0</v>
      </c>
      <c r="K198" s="6">
        <v>0</v>
      </c>
      <c r="L198" s="6"/>
      <c r="M198" s="6">
        <v>0</v>
      </c>
      <c r="N198" s="6">
        <v>0</v>
      </c>
      <c r="O198" s="6">
        <v>0</v>
      </c>
      <c r="P198" s="6">
        <v>0</v>
      </c>
      <c r="Q198" s="6">
        <v>0</v>
      </c>
      <c r="R198" s="6">
        <v>0</v>
      </c>
      <c r="S198" s="6">
        <v>0</v>
      </c>
      <c r="T198" s="6">
        <v>0</v>
      </c>
      <c r="U198" s="6"/>
      <c r="V198" s="6">
        <v>2355.5700000000002</v>
      </c>
      <c r="W198" s="6">
        <v>0</v>
      </c>
      <c r="X198" s="6">
        <v>33040.94</v>
      </c>
      <c r="Y198" s="513">
        <f>IF(A198&lt;&gt;"",IF(A198=мар17!A198,0,1),IF(AND(B198=мар17!B198,C198=мар17!C198),0,1))</f>
        <v>0</v>
      </c>
      <c r="Z198" s="70" t="str">
        <f t="shared" si="23"/>
        <v>ул. Четвертая д.4</v>
      </c>
      <c r="AA198" s="504">
        <f>IF($B198&lt;&gt;"",MAX(AA$7:AA197)+1,0)</f>
        <v>188</v>
      </c>
      <c r="AB198" s="502">
        <f t="shared" si="22"/>
        <v>198</v>
      </c>
      <c r="AC198" s="504">
        <f>1</f>
        <v>1</v>
      </c>
      <c r="AD198" s="103">
        <f t="shared" si="24"/>
        <v>2355.5700000000002</v>
      </c>
      <c r="AE198" s="103">
        <f t="shared" si="25"/>
        <v>0</v>
      </c>
      <c r="AF198" s="103">
        <f t="shared" si="26"/>
        <v>0</v>
      </c>
      <c r="AG198" s="3"/>
    </row>
    <row r="199" spans="1:33" ht="13.2" x14ac:dyDescent="0.25">
      <c r="B199" s="1" t="str">
        <f>адреса!$G$195</f>
        <v>кв.43</v>
      </c>
      <c r="C199" s="522">
        <f>адреса!$I$195</f>
        <v>40000043</v>
      </c>
      <c r="D199" s="6" t="str">
        <f>адреса!$K$195</f>
        <v>ФИО-4-43</v>
      </c>
      <c r="E199" s="6">
        <v>-16646.439999999999</v>
      </c>
      <c r="F199" s="6">
        <v>2675.54</v>
      </c>
      <c r="G199" s="6">
        <v>0</v>
      </c>
      <c r="H199" s="6">
        <v>0</v>
      </c>
      <c r="I199" s="6">
        <v>0</v>
      </c>
      <c r="J199" s="6">
        <v>0</v>
      </c>
      <c r="K199" s="6">
        <v>0</v>
      </c>
      <c r="L199" s="6"/>
      <c r="M199" s="6">
        <v>0</v>
      </c>
      <c r="N199" s="6">
        <v>0</v>
      </c>
      <c r="O199" s="6">
        <v>0</v>
      </c>
      <c r="P199" s="6">
        <v>0</v>
      </c>
      <c r="Q199" s="6">
        <v>0</v>
      </c>
      <c r="R199" s="6">
        <v>0</v>
      </c>
      <c r="S199" s="6">
        <v>0</v>
      </c>
      <c r="T199" s="6">
        <v>0</v>
      </c>
      <c r="U199" s="6"/>
      <c r="V199" s="6">
        <v>2675.54</v>
      </c>
      <c r="W199" s="6">
        <v>0</v>
      </c>
      <c r="X199" s="6">
        <v>-13970.9</v>
      </c>
      <c r="Y199" s="513">
        <f>IF(A199&lt;&gt;"",IF(A199=мар17!A199,0,1),IF(AND(B199=мар17!B199,C199=мар17!C199),0,1))</f>
        <v>0</v>
      </c>
      <c r="Z199" s="70" t="str">
        <f t="shared" si="23"/>
        <v>ул. Четвертая д.4</v>
      </c>
      <c r="AA199" s="504">
        <f>IF($B199&lt;&gt;"",MAX(AA$7:AA198)+1,0)</f>
        <v>189</v>
      </c>
      <c r="AB199" s="502">
        <f t="shared" si="22"/>
        <v>199</v>
      </c>
      <c r="AC199" s="504">
        <f>1</f>
        <v>1</v>
      </c>
      <c r="AD199" s="103">
        <f t="shared" si="24"/>
        <v>2675.54</v>
      </c>
      <c r="AE199" s="103">
        <f t="shared" si="25"/>
        <v>0</v>
      </c>
      <c r="AF199" s="103">
        <f t="shared" si="26"/>
        <v>0</v>
      </c>
      <c r="AG199" s="3"/>
    </row>
    <row r="200" spans="1:33" ht="13.2" x14ac:dyDescent="0.25">
      <c r="B200" s="1" t="str">
        <f>адреса!$G$196</f>
        <v>кв.44</v>
      </c>
      <c r="C200" s="522">
        <f>адреса!$I$196</f>
        <v>40000044</v>
      </c>
      <c r="D200" s="6" t="str">
        <f>адреса!$K$196</f>
        <v>ФИО-4-44</v>
      </c>
      <c r="E200" s="6">
        <v>37868.959999999999</v>
      </c>
      <c r="F200" s="6">
        <v>2907.02</v>
      </c>
      <c r="G200" s="6">
        <v>0</v>
      </c>
      <c r="H200" s="6">
        <v>0</v>
      </c>
      <c r="I200" s="6">
        <v>0</v>
      </c>
      <c r="J200" s="6">
        <v>0</v>
      </c>
      <c r="K200" s="6">
        <v>0</v>
      </c>
      <c r="L200" s="6"/>
      <c r="M200" s="6">
        <v>0</v>
      </c>
      <c r="N200" s="6">
        <v>0</v>
      </c>
      <c r="O200" s="6">
        <v>0</v>
      </c>
      <c r="P200" s="6">
        <v>0</v>
      </c>
      <c r="Q200" s="6">
        <v>0</v>
      </c>
      <c r="R200" s="6">
        <v>0</v>
      </c>
      <c r="S200" s="6">
        <v>0</v>
      </c>
      <c r="T200" s="6">
        <v>0</v>
      </c>
      <c r="U200" s="6"/>
      <c r="V200" s="6">
        <v>2907.02</v>
      </c>
      <c r="W200" s="6">
        <v>0</v>
      </c>
      <c r="X200" s="6">
        <v>40775.980000000003</v>
      </c>
      <c r="Y200" s="513">
        <f>IF(A200&lt;&gt;"",IF(A200=мар17!A200,0,1),IF(AND(B200=мар17!B200,C200=мар17!C200),0,1))</f>
        <v>0</v>
      </c>
      <c r="Z200" s="70" t="str">
        <f t="shared" si="23"/>
        <v>ул. Четвертая д.4</v>
      </c>
      <c r="AA200" s="504">
        <f>IF($B200&lt;&gt;"",MAX(AA$7:AA199)+1,0)</f>
        <v>190</v>
      </c>
      <c r="AB200" s="502">
        <f t="shared" si="22"/>
        <v>200</v>
      </c>
      <c r="AC200" s="504">
        <f>1</f>
        <v>1</v>
      </c>
      <c r="AD200" s="103">
        <f t="shared" si="24"/>
        <v>2907.02</v>
      </c>
      <c r="AE200" s="103">
        <f t="shared" si="25"/>
        <v>0</v>
      </c>
      <c r="AF200" s="103">
        <f t="shared" si="26"/>
        <v>0</v>
      </c>
      <c r="AG200" s="3"/>
    </row>
    <row r="201" spans="1:33" ht="13.2" x14ac:dyDescent="0.25">
      <c r="B201" s="1" t="str">
        <f>адреса!$G$197</f>
        <v>кв.45</v>
      </c>
      <c r="C201" s="522">
        <f>адреса!$I$197</f>
        <v>40000045</v>
      </c>
      <c r="D201" s="6" t="str">
        <f>адреса!$K$197</f>
        <v>ФИО-4-45</v>
      </c>
      <c r="E201" s="6">
        <v>25896.35</v>
      </c>
      <c r="F201" s="6">
        <v>1987.94</v>
      </c>
      <c r="G201" s="6">
        <v>0</v>
      </c>
      <c r="H201" s="6">
        <v>0</v>
      </c>
      <c r="I201" s="6">
        <v>0</v>
      </c>
      <c r="J201" s="6">
        <v>0</v>
      </c>
      <c r="K201" s="6">
        <v>0</v>
      </c>
      <c r="L201" s="6"/>
      <c r="M201" s="6">
        <v>0</v>
      </c>
      <c r="N201" s="6">
        <v>0</v>
      </c>
      <c r="O201" s="6">
        <v>0</v>
      </c>
      <c r="P201" s="6">
        <v>0</v>
      </c>
      <c r="Q201" s="6">
        <v>0</v>
      </c>
      <c r="R201" s="6">
        <v>0</v>
      </c>
      <c r="S201" s="6">
        <v>0</v>
      </c>
      <c r="T201" s="6">
        <v>0</v>
      </c>
      <c r="U201" s="6"/>
      <c r="V201" s="6">
        <v>1987.94</v>
      </c>
      <c r="W201" s="6">
        <v>0</v>
      </c>
      <c r="X201" s="6">
        <v>27884.29</v>
      </c>
      <c r="Y201" s="513">
        <f>IF(A201&lt;&gt;"",IF(A201=мар17!A201,0,1),IF(AND(B201=мар17!B201,C201=мар17!C201),0,1))</f>
        <v>0</v>
      </c>
      <c r="Z201" s="70" t="str">
        <f t="shared" si="23"/>
        <v>ул. Четвертая д.4</v>
      </c>
      <c r="AA201" s="504">
        <f>IF($B201&lt;&gt;"",MAX(AA$7:AA200)+1,0)</f>
        <v>191</v>
      </c>
      <c r="AB201" s="502">
        <f t="shared" ref="AB201:AB247" si="27">AB200+1</f>
        <v>201</v>
      </c>
      <c r="AC201" s="504">
        <f>1</f>
        <v>1</v>
      </c>
      <c r="AD201" s="103">
        <f t="shared" si="24"/>
        <v>1987.94</v>
      </c>
      <c r="AE201" s="103">
        <f t="shared" si="25"/>
        <v>0</v>
      </c>
      <c r="AF201" s="103">
        <f t="shared" si="26"/>
        <v>0</v>
      </c>
      <c r="AG201" s="3"/>
    </row>
    <row r="202" spans="1:33" ht="13.2" x14ac:dyDescent="0.25">
      <c r="B202" s="1" t="str">
        <f>адреса!$G$198</f>
        <v>кв.46</v>
      </c>
      <c r="C202" s="522">
        <f>адреса!$I$198</f>
        <v>40000046</v>
      </c>
      <c r="D202" s="6" t="str">
        <f>адреса!$K$198</f>
        <v>ФИО-4-46</v>
      </c>
      <c r="E202" s="6">
        <v>25763.25</v>
      </c>
      <c r="F202" s="6">
        <v>1977.72</v>
      </c>
      <c r="G202" s="6">
        <v>0</v>
      </c>
      <c r="H202" s="6">
        <v>0</v>
      </c>
      <c r="I202" s="6">
        <v>0</v>
      </c>
      <c r="J202" s="6">
        <v>0</v>
      </c>
      <c r="K202" s="6">
        <v>0</v>
      </c>
      <c r="L202" s="6"/>
      <c r="M202" s="6">
        <v>0</v>
      </c>
      <c r="N202" s="6">
        <v>0</v>
      </c>
      <c r="O202" s="6">
        <v>0</v>
      </c>
      <c r="P202" s="6">
        <v>0</v>
      </c>
      <c r="Q202" s="6">
        <v>0</v>
      </c>
      <c r="R202" s="6">
        <v>0</v>
      </c>
      <c r="S202" s="6">
        <v>0</v>
      </c>
      <c r="T202" s="6">
        <v>0</v>
      </c>
      <c r="U202" s="6"/>
      <c r="V202" s="6">
        <v>1977.72</v>
      </c>
      <c r="W202" s="6">
        <v>40000</v>
      </c>
      <c r="X202" s="6">
        <v>-12259.03</v>
      </c>
      <c r="Y202" s="513">
        <f>IF(A202&lt;&gt;"",IF(A202=мар17!A202,0,1),IF(AND(B202=мар17!B202,C202=мар17!C202),0,1))</f>
        <v>0</v>
      </c>
      <c r="Z202" s="70" t="str">
        <f t="shared" si="23"/>
        <v>ул. Четвертая д.4</v>
      </c>
      <c r="AA202" s="504">
        <f>IF($B202&lt;&gt;"",MAX(AA$7:AA201)+1,0)</f>
        <v>192</v>
      </c>
      <c r="AB202" s="502">
        <f t="shared" si="27"/>
        <v>202</v>
      </c>
      <c r="AC202" s="504">
        <f>1</f>
        <v>1</v>
      </c>
      <c r="AD202" s="103">
        <f t="shared" si="24"/>
        <v>1977.72</v>
      </c>
      <c r="AE202" s="103">
        <f t="shared" si="25"/>
        <v>0</v>
      </c>
      <c r="AF202" s="103">
        <f t="shared" si="26"/>
        <v>0</v>
      </c>
      <c r="AG202" s="3"/>
    </row>
    <row r="203" spans="1:33" ht="13.2" x14ac:dyDescent="0.25">
      <c r="B203" s="1" t="str">
        <f>адреса!$G$199</f>
        <v>кв.47</v>
      </c>
      <c r="C203" s="522">
        <f>адреса!$I$199</f>
        <v>40000047</v>
      </c>
      <c r="D203" s="6" t="str">
        <f>адреса!$K$199</f>
        <v>ФИО-4-47</v>
      </c>
      <c r="E203" s="6">
        <v>16117.84</v>
      </c>
      <c r="F203" s="6">
        <v>3223.59</v>
      </c>
      <c r="G203" s="6">
        <v>0</v>
      </c>
      <c r="H203" s="6">
        <v>0</v>
      </c>
      <c r="I203" s="6">
        <v>0</v>
      </c>
      <c r="J203" s="6">
        <v>0</v>
      </c>
      <c r="K203" s="6">
        <v>0</v>
      </c>
      <c r="L203" s="6"/>
      <c r="M203" s="6">
        <v>0</v>
      </c>
      <c r="N203" s="6">
        <v>0</v>
      </c>
      <c r="O203" s="6">
        <v>0</v>
      </c>
      <c r="P203" s="6">
        <v>0</v>
      </c>
      <c r="Q203" s="6">
        <v>0</v>
      </c>
      <c r="R203" s="6">
        <v>0</v>
      </c>
      <c r="S203" s="6">
        <v>0</v>
      </c>
      <c r="T203" s="6">
        <v>0</v>
      </c>
      <c r="U203" s="6"/>
      <c r="V203" s="6">
        <v>3223.59</v>
      </c>
      <c r="W203" s="6">
        <v>0</v>
      </c>
      <c r="X203" s="6">
        <v>19341.43</v>
      </c>
      <c r="Y203" s="513">
        <f>IF(A203&lt;&gt;"",IF(A203=мар17!A203,0,1),IF(AND(B203=мар17!B203,C203=мар17!C203),0,1))</f>
        <v>0</v>
      </c>
      <c r="Z203" s="70" t="str">
        <f t="shared" si="23"/>
        <v>ул. Четвертая д.4</v>
      </c>
      <c r="AA203" s="504">
        <f>IF($B203&lt;&gt;"",MAX(AA$7:AA202)+1,0)</f>
        <v>193</v>
      </c>
      <c r="AB203" s="502">
        <f t="shared" si="27"/>
        <v>203</v>
      </c>
      <c r="AC203" s="504">
        <f>1</f>
        <v>1</v>
      </c>
      <c r="AD203" s="103">
        <f t="shared" si="24"/>
        <v>3223.59</v>
      </c>
      <c r="AE203" s="103">
        <f t="shared" si="25"/>
        <v>0</v>
      </c>
      <c r="AF203" s="103">
        <f t="shared" si="26"/>
        <v>0</v>
      </c>
      <c r="AG203" s="3"/>
    </row>
    <row r="204" spans="1:33" ht="13.2" x14ac:dyDescent="0.25">
      <c r="B204" s="1" t="str">
        <f>адреса!$G$200</f>
        <v>кв.48</v>
      </c>
      <c r="C204" s="522">
        <f>адреса!$I$200</f>
        <v>40000048</v>
      </c>
      <c r="D204" s="6" t="str">
        <f>адреса!$K$200</f>
        <v>ФИО-4-48</v>
      </c>
      <c r="E204" s="6">
        <v>40884.26</v>
      </c>
      <c r="F204" s="6">
        <v>3138.49</v>
      </c>
      <c r="G204" s="6">
        <v>0</v>
      </c>
      <c r="H204" s="6">
        <v>0</v>
      </c>
      <c r="I204" s="6">
        <v>0</v>
      </c>
      <c r="J204" s="6">
        <v>0</v>
      </c>
      <c r="K204" s="6">
        <v>0</v>
      </c>
      <c r="L204" s="6"/>
      <c r="M204" s="6">
        <v>0</v>
      </c>
      <c r="N204" s="6">
        <v>0</v>
      </c>
      <c r="O204" s="6">
        <v>0</v>
      </c>
      <c r="P204" s="6">
        <v>0</v>
      </c>
      <c r="Q204" s="6">
        <v>0</v>
      </c>
      <c r="R204" s="6">
        <v>0</v>
      </c>
      <c r="S204" s="6">
        <v>0</v>
      </c>
      <c r="T204" s="6">
        <v>0</v>
      </c>
      <c r="U204" s="6"/>
      <c r="V204" s="6">
        <v>3138.49</v>
      </c>
      <c r="W204" s="6">
        <v>0</v>
      </c>
      <c r="X204" s="6">
        <v>44022.75</v>
      </c>
      <c r="Y204" s="513">
        <f>IF(A204&lt;&gt;"",IF(A204=мар17!A204,0,1),IF(AND(B204=мар17!B204,C204=мар17!C204),0,1))</f>
        <v>0</v>
      </c>
      <c r="Z204" s="70" t="str">
        <f t="shared" si="23"/>
        <v>ул. Четвертая д.4</v>
      </c>
      <c r="AA204" s="504">
        <f>IF($B204&lt;&gt;"",MAX(AA$7:AA203)+1,0)</f>
        <v>194</v>
      </c>
      <c r="AB204" s="502">
        <f t="shared" si="27"/>
        <v>204</v>
      </c>
      <c r="AC204" s="504">
        <f>1</f>
        <v>1</v>
      </c>
      <c r="AD204" s="103">
        <f t="shared" si="24"/>
        <v>3138.49</v>
      </c>
      <c r="AE204" s="103">
        <f t="shared" si="25"/>
        <v>0</v>
      </c>
      <c r="AF204" s="103">
        <f t="shared" si="26"/>
        <v>0</v>
      </c>
      <c r="AG204" s="3"/>
    </row>
    <row r="205" spans="1:33" ht="13.2" x14ac:dyDescent="0.25">
      <c r="B205" s="1" t="str">
        <f>адреса!$G$201</f>
        <v>кв.49</v>
      </c>
      <c r="C205" s="522">
        <f>адреса!$I$201</f>
        <v>40000049</v>
      </c>
      <c r="D205" s="6" t="str">
        <f>адреса!$K$201</f>
        <v>ФИО-4-49</v>
      </c>
      <c r="E205" s="6">
        <v>33168.550000000003</v>
      </c>
      <c r="F205" s="6">
        <v>2546.19</v>
      </c>
      <c r="G205" s="6">
        <v>0</v>
      </c>
      <c r="H205" s="6">
        <v>0</v>
      </c>
      <c r="I205" s="6">
        <v>0</v>
      </c>
      <c r="J205" s="6">
        <v>0</v>
      </c>
      <c r="K205" s="6">
        <v>0</v>
      </c>
      <c r="L205" s="6"/>
      <c r="M205" s="6">
        <v>0</v>
      </c>
      <c r="N205" s="6">
        <v>0</v>
      </c>
      <c r="O205" s="6">
        <v>0</v>
      </c>
      <c r="P205" s="6">
        <v>0</v>
      </c>
      <c r="Q205" s="6">
        <v>0</v>
      </c>
      <c r="R205" s="6">
        <v>0</v>
      </c>
      <c r="S205" s="6">
        <v>0</v>
      </c>
      <c r="T205" s="6">
        <v>0</v>
      </c>
      <c r="U205" s="6"/>
      <c r="V205" s="6">
        <v>2546.19</v>
      </c>
      <c r="W205" s="6">
        <v>0</v>
      </c>
      <c r="X205" s="6">
        <v>35714.74</v>
      </c>
      <c r="Y205" s="513">
        <f>IF(A205&lt;&gt;"",IF(A205=мар17!A205,0,1),IF(AND(B205=мар17!B205,C205=мар17!C205),0,1))</f>
        <v>0</v>
      </c>
      <c r="Z205" s="70" t="str">
        <f t="shared" si="23"/>
        <v>ул. Четвертая д.4</v>
      </c>
      <c r="AA205" s="504">
        <f>IF($B205&lt;&gt;"",MAX(AA$7:AA204)+1,0)</f>
        <v>195</v>
      </c>
      <c r="AB205" s="502">
        <f t="shared" si="27"/>
        <v>205</v>
      </c>
      <c r="AC205" s="504">
        <f>1</f>
        <v>1</v>
      </c>
      <c r="AD205" s="103">
        <f t="shared" si="24"/>
        <v>2546.19</v>
      </c>
      <c r="AE205" s="103">
        <f t="shared" si="25"/>
        <v>0</v>
      </c>
      <c r="AF205" s="103">
        <f t="shared" si="26"/>
        <v>0</v>
      </c>
      <c r="AG205" s="3"/>
    </row>
    <row r="206" spans="1:33" ht="13.2" x14ac:dyDescent="0.25">
      <c r="B206" s="1" t="str">
        <f>адреса!$G$202</f>
        <v>кв.50</v>
      </c>
      <c r="C206" s="522">
        <f>адреса!$I$202</f>
        <v>40000050</v>
      </c>
      <c r="D206" s="6" t="str">
        <f>адреса!$K$202</f>
        <v>ФИО-4-50</v>
      </c>
      <c r="E206" s="6">
        <v>2804.9</v>
      </c>
      <c r="F206" s="6">
        <v>2804.9</v>
      </c>
      <c r="G206" s="6">
        <v>0</v>
      </c>
      <c r="H206" s="6">
        <v>0</v>
      </c>
      <c r="I206" s="6">
        <v>0</v>
      </c>
      <c r="J206" s="6">
        <v>0</v>
      </c>
      <c r="K206" s="6">
        <v>0</v>
      </c>
      <c r="L206" s="6"/>
      <c r="M206" s="6">
        <v>0</v>
      </c>
      <c r="N206" s="6">
        <v>0</v>
      </c>
      <c r="O206" s="6">
        <v>0</v>
      </c>
      <c r="P206" s="6">
        <v>0</v>
      </c>
      <c r="Q206" s="6">
        <v>0</v>
      </c>
      <c r="R206" s="6">
        <v>0</v>
      </c>
      <c r="S206" s="6">
        <v>0</v>
      </c>
      <c r="T206" s="6">
        <v>0</v>
      </c>
      <c r="U206" s="6"/>
      <c r="V206" s="6">
        <v>2804.9</v>
      </c>
      <c r="W206" s="6">
        <v>2804.9</v>
      </c>
      <c r="X206" s="6">
        <v>2804.9</v>
      </c>
      <c r="Y206" s="513">
        <f>IF(A206&lt;&gt;"",IF(A206=мар17!A206,0,1),IF(AND(B206=мар17!B206,C206=мар17!C206),0,1))</f>
        <v>0</v>
      </c>
      <c r="Z206" s="70" t="str">
        <f t="shared" si="23"/>
        <v>ул. Четвертая д.4</v>
      </c>
      <c r="AA206" s="504">
        <f>IF($B206&lt;&gt;"",MAX(AA$7:AA205)+1,0)</f>
        <v>196</v>
      </c>
      <c r="AB206" s="502">
        <f t="shared" si="27"/>
        <v>206</v>
      </c>
      <c r="AC206" s="504">
        <f>1</f>
        <v>1</v>
      </c>
      <c r="AD206" s="103">
        <f t="shared" si="24"/>
        <v>2804.9</v>
      </c>
      <c r="AE206" s="103">
        <f t="shared" si="25"/>
        <v>0</v>
      </c>
      <c r="AF206" s="103">
        <f t="shared" si="26"/>
        <v>0</v>
      </c>
      <c r="AG206" s="3"/>
    </row>
    <row r="207" spans="1:33" ht="13.2" x14ac:dyDescent="0.25">
      <c r="A207" s="4" t="str">
        <f>адреса!$E$203</f>
        <v>ул. Пятая д.5</v>
      </c>
      <c r="C207" s="522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>
        <v>0</v>
      </c>
      <c r="U207" s="6"/>
      <c r="V207" s="6"/>
      <c r="W207" s="6"/>
      <c r="X207" s="6"/>
      <c r="Y207" s="513">
        <f>IF(A207&lt;&gt;"",IF(A207=мар17!A207,0,1),IF(AND(B207=мар17!B207,C207=мар17!C207),0,1))</f>
        <v>0</v>
      </c>
      <c r="Z207" s="70" t="str">
        <f t="shared" si="23"/>
        <v>ул. Пятая д.5</v>
      </c>
      <c r="AA207" s="504">
        <f>IF($B207&lt;&gt;"",MAX(AA$7:AA206)+1,0)</f>
        <v>0</v>
      </c>
      <c r="AB207" s="502">
        <f t="shared" si="27"/>
        <v>207</v>
      </c>
      <c r="AC207" s="504">
        <f>1</f>
        <v>1</v>
      </c>
      <c r="AD207" s="103">
        <f t="shared" si="24"/>
        <v>0</v>
      </c>
      <c r="AE207" s="103">
        <f t="shared" si="25"/>
        <v>0</v>
      </c>
      <c r="AF207" s="103">
        <f t="shared" si="26"/>
        <v>0</v>
      </c>
      <c r="AG207" s="3"/>
    </row>
    <row r="208" spans="1:33" ht="13.2" x14ac:dyDescent="0.25">
      <c r="B208" s="1" t="str">
        <f>адреса!$G$203</f>
        <v>кв.1</v>
      </c>
      <c r="C208" s="522">
        <f>адреса!$I$203</f>
        <v>50000001</v>
      </c>
      <c r="D208" s="6" t="str">
        <f>адреса!$K$203</f>
        <v>ФИО-5-1</v>
      </c>
      <c r="E208" s="6">
        <v>17739.84</v>
      </c>
      <c r="F208" s="6">
        <v>2758.27</v>
      </c>
      <c r="G208" s="6">
        <v>0</v>
      </c>
      <c r="H208" s="6">
        <v>0</v>
      </c>
      <c r="I208" s="6">
        <v>121.09</v>
      </c>
      <c r="J208" s="6">
        <v>0</v>
      </c>
      <c r="K208" s="6">
        <v>250.04</v>
      </c>
      <c r="L208" s="6"/>
      <c r="M208" s="6">
        <v>0</v>
      </c>
      <c r="N208" s="6">
        <v>50</v>
      </c>
      <c r="O208" s="6">
        <v>716.93</v>
      </c>
      <c r="P208" s="6">
        <v>0</v>
      </c>
      <c r="Q208" s="6">
        <v>0</v>
      </c>
      <c r="R208" s="6">
        <v>88.06</v>
      </c>
      <c r="S208" s="6">
        <v>448.35</v>
      </c>
      <c r="T208" s="6">
        <v>0</v>
      </c>
      <c r="U208" s="6"/>
      <c r="V208" s="6">
        <v>4432.74</v>
      </c>
      <c r="W208" s="6">
        <v>0</v>
      </c>
      <c r="X208" s="6">
        <v>22172.58</v>
      </c>
      <c r="Y208" s="513">
        <f>IF(A208&lt;&gt;"",IF(A208=мар17!A208,0,1),IF(AND(B208=мар17!B208,C208=мар17!C208),0,1))</f>
        <v>0</v>
      </c>
      <c r="Z208" s="70" t="str">
        <f t="shared" ref="Z208:Z209" si="28">IF(AND(A208&lt;&gt;"",B208=""),A208,Z207)</f>
        <v>ул. Пятая д.5</v>
      </c>
      <c r="AA208" s="504">
        <f>IF($B208&lt;&gt;"",MAX(AA$7:AA207)+1,0)</f>
        <v>197</v>
      </c>
      <c r="AB208" s="502">
        <f t="shared" si="27"/>
        <v>208</v>
      </c>
      <c r="AC208" s="504">
        <f>1</f>
        <v>1</v>
      </c>
      <c r="AD208" s="103">
        <f t="shared" ref="AD208:AD209" si="29">F208</f>
        <v>2758.27</v>
      </c>
      <c r="AE208" s="103">
        <f t="shared" ref="AE208:AE209" si="30">H208+I208+J208+K208+L208+O208+R208+S208</f>
        <v>1624.4699999999998</v>
      </c>
      <c r="AF208" s="103">
        <f t="shared" ref="AF208:AF209" si="31">V208-AD208-AE208</f>
        <v>50</v>
      </c>
      <c r="AG208" s="3"/>
    </row>
    <row r="209" spans="2:33" ht="13.2" x14ac:dyDescent="0.25">
      <c r="B209" s="1" t="str">
        <f>адреса!$G$204</f>
        <v>кв.2</v>
      </c>
      <c r="C209" s="522">
        <f>адреса!$I$204</f>
        <v>50000002</v>
      </c>
      <c r="D209" s="6" t="str">
        <f>адреса!$K$204</f>
        <v>ФИО-5-2</v>
      </c>
      <c r="E209" s="6">
        <v>6577.93</v>
      </c>
      <c r="F209" s="6">
        <v>1759.18</v>
      </c>
      <c r="G209" s="6">
        <v>0</v>
      </c>
      <c r="H209" s="6">
        <v>0</v>
      </c>
      <c r="I209" s="6">
        <v>465.99</v>
      </c>
      <c r="J209" s="6">
        <v>0</v>
      </c>
      <c r="K209" s="6">
        <v>1171.6500000000001</v>
      </c>
      <c r="L209" s="6"/>
      <c r="M209" s="6">
        <v>0</v>
      </c>
      <c r="N209" s="6">
        <v>50</v>
      </c>
      <c r="O209" s="6">
        <v>457.25</v>
      </c>
      <c r="P209" s="6">
        <v>0</v>
      </c>
      <c r="Q209" s="6">
        <v>0</v>
      </c>
      <c r="R209" s="6">
        <v>514.03</v>
      </c>
      <c r="S209" s="6">
        <v>2617.08</v>
      </c>
      <c r="T209" s="6">
        <v>0</v>
      </c>
      <c r="U209" s="6"/>
      <c r="V209" s="6">
        <v>7035.18</v>
      </c>
      <c r="W209" s="6">
        <v>0</v>
      </c>
      <c r="X209" s="6">
        <v>13613.11</v>
      </c>
      <c r="Y209" s="513">
        <f>IF(A209&lt;&gt;"",IF(A209=мар17!A209,0,1),IF(AND(B209=мар17!B209,C209=мар17!C209),0,1))</f>
        <v>0</v>
      </c>
      <c r="Z209" s="70" t="str">
        <f t="shared" si="28"/>
        <v>ул. Пятая д.5</v>
      </c>
      <c r="AA209" s="504">
        <f>IF($B209&lt;&gt;"",MAX(AA$7:AA208)+1,0)</f>
        <v>198</v>
      </c>
      <c r="AB209" s="502">
        <f t="shared" si="27"/>
        <v>209</v>
      </c>
      <c r="AC209" s="504">
        <f>1</f>
        <v>1</v>
      </c>
      <c r="AD209" s="103">
        <f t="shared" si="29"/>
        <v>1759.18</v>
      </c>
      <c r="AE209" s="103">
        <f t="shared" si="30"/>
        <v>5226</v>
      </c>
      <c r="AF209" s="103">
        <f t="shared" si="31"/>
        <v>50</v>
      </c>
      <c r="AG209" s="3"/>
    </row>
    <row r="210" spans="2:33" ht="13.2" x14ac:dyDescent="0.25">
      <c r="B210" s="1" t="str">
        <f>адреса!$G$205</f>
        <v>кв.3</v>
      </c>
      <c r="C210" s="522">
        <f>адреса!$I$205</f>
        <v>50000003</v>
      </c>
      <c r="D210" s="6" t="str">
        <f>адреса!$K$205</f>
        <v>ФИО-5-3</v>
      </c>
      <c r="E210" s="6">
        <v>2047.98</v>
      </c>
      <c r="F210" s="6">
        <v>1716.08</v>
      </c>
      <c r="G210" s="6">
        <v>0</v>
      </c>
      <c r="H210" s="6">
        <v>0</v>
      </c>
      <c r="I210" s="6">
        <v>0</v>
      </c>
      <c r="J210" s="6">
        <v>0</v>
      </c>
      <c r="K210" s="6">
        <v>0</v>
      </c>
      <c r="L210" s="6"/>
      <c r="M210" s="6">
        <v>0</v>
      </c>
      <c r="N210" s="6">
        <v>50</v>
      </c>
      <c r="O210" s="6">
        <v>446.04</v>
      </c>
      <c r="P210" s="6">
        <v>0</v>
      </c>
      <c r="Q210" s="6">
        <v>0</v>
      </c>
      <c r="R210" s="6">
        <v>0</v>
      </c>
      <c r="S210" s="6">
        <v>0</v>
      </c>
      <c r="T210" s="6">
        <v>0</v>
      </c>
      <c r="U210" s="6"/>
      <c r="V210" s="6">
        <v>2212.12</v>
      </c>
      <c r="W210" s="6">
        <v>2047.98</v>
      </c>
      <c r="X210" s="6">
        <v>2212.12</v>
      </c>
      <c r="Y210" s="513">
        <f>IF(A210&lt;&gt;"",IF(A210=мар17!A210,0,1),IF(AND(B210=мар17!B210,C210=мар17!C210),0,1))</f>
        <v>0</v>
      </c>
      <c r="Z210" s="70" t="str">
        <f t="shared" ref="Z210:Z219" si="32">IF(AND(A210&lt;&gt;"",B210=""),A210,Z209)</f>
        <v>ул. Пятая д.5</v>
      </c>
      <c r="AA210" s="504">
        <f>IF($B210&lt;&gt;"",MAX(AA$7:AA209)+1,0)</f>
        <v>199</v>
      </c>
      <c r="AB210" s="502">
        <f t="shared" si="27"/>
        <v>210</v>
      </c>
      <c r="AC210" s="504">
        <f>1</f>
        <v>1</v>
      </c>
      <c r="AD210" s="103">
        <f t="shared" ref="AD210:AD219" si="33">F210</f>
        <v>1716.08</v>
      </c>
      <c r="AE210" s="103">
        <f t="shared" ref="AE210:AE219" si="34">H210+I210+J210+K210+L210+O210+R210+S210</f>
        <v>446.04</v>
      </c>
      <c r="AF210" s="103">
        <f t="shared" ref="AF210:AF219" si="35">V210-AD210-AE210</f>
        <v>49.999999999999943</v>
      </c>
      <c r="AG210" s="3"/>
    </row>
    <row r="211" spans="2:33" ht="13.2" x14ac:dyDescent="0.25">
      <c r="B211" s="1" t="str">
        <f>адреса!$G$206</f>
        <v>кв.4</v>
      </c>
      <c r="C211" s="522">
        <f>адреса!$I$206</f>
        <v>50000004</v>
      </c>
      <c r="D211" s="6" t="str">
        <f>адреса!$K$206</f>
        <v>ФИО-5-4</v>
      </c>
      <c r="E211" s="6">
        <v>4018.37</v>
      </c>
      <c r="F211" s="6">
        <v>2734.76</v>
      </c>
      <c r="G211" s="6">
        <v>0</v>
      </c>
      <c r="H211" s="6">
        <v>0</v>
      </c>
      <c r="I211" s="6">
        <v>120.7</v>
      </c>
      <c r="J211" s="6">
        <v>0</v>
      </c>
      <c r="K211" s="6">
        <v>259.74</v>
      </c>
      <c r="L211" s="6"/>
      <c r="M211" s="6">
        <v>0</v>
      </c>
      <c r="N211" s="6">
        <v>50</v>
      </c>
      <c r="O211" s="6">
        <v>710.81</v>
      </c>
      <c r="P211" s="6">
        <v>0</v>
      </c>
      <c r="Q211" s="6">
        <v>0</v>
      </c>
      <c r="R211" s="6">
        <v>96.56</v>
      </c>
      <c r="S211" s="6">
        <v>491.61</v>
      </c>
      <c r="T211" s="6">
        <v>0</v>
      </c>
      <c r="U211" s="6"/>
      <c r="V211" s="6">
        <v>4464.18</v>
      </c>
      <c r="W211" s="6">
        <v>4018.37</v>
      </c>
      <c r="X211" s="6">
        <v>4464.18</v>
      </c>
      <c r="Y211" s="513">
        <f>IF(A211&lt;&gt;"",IF(A211=мар17!A211,0,1),IF(AND(B211=мар17!B211,C211=мар17!C211),0,1))</f>
        <v>0</v>
      </c>
      <c r="Z211" s="70" t="str">
        <f t="shared" si="32"/>
        <v>ул. Пятая д.5</v>
      </c>
      <c r="AA211" s="504">
        <f>IF($B211&lt;&gt;"",MAX(AA$7:AA210)+1,0)</f>
        <v>200</v>
      </c>
      <c r="AB211" s="502">
        <f t="shared" si="27"/>
        <v>211</v>
      </c>
      <c r="AC211" s="504">
        <f>1</f>
        <v>1</v>
      </c>
      <c r="AD211" s="103">
        <f t="shared" si="33"/>
        <v>2734.76</v>
      </c>
      <c r="AE211" s="103">
        <f t="shared" si="34"/>
        <v>1679.42</v>
      </c>
      <c r="AF211" s="103">
        <f t="shared" si="35"/>
        <v>50</v>
      </c>
      <c r="AG211" s="3"/>
    </row>
    <row r="212" spans="2:33" ht="13.2" x14ac:dyDescent="0.25">
      <c r="B212" s="1" t="str">
        <f>адреса!$G$207</f>
        <v>кв.5</v>
      </c>
      <c r="C212" s="522">
        <f>адреса!$I$207</f>
        <v>50000005</v>
      </c>
      <c r="D212" s="6" t="str">
        <f>адреса!$K$207</f>
        <v>ФИО-5-5</v>
      </c>
      <c r="E212" s="6">
        <v>2654.89</v>
      </c>
      <c r="F212" s="6">
        <v>1759.18</v>
      </c>
      <c r="G212" s="6">
        <v>0</v>
      </c>
      <c r="H212" s="6">
        <v>0</v>
      </c>
      <c r="I212" s="6">
        <v>193.12</v>
      </c>
      <c r="J212" s="6">
        <v>0</v>
      </c>
      <c r="K212" s="6">
        <v>461.76</v>
      </c>
      <c r="L212" s="6"/>
      <c r="M212" s="6">
        <v>0</v>
      </c>
      <c r="N212" s="6">
        <v>50</v>
      </c>
      <c r="O212" s="6">
        <v>457.25</v>
      </c>
      <c r="P212" s="6">
        <v>0</v>
      </c>
      <c r="Q212" s="6">
        <v>0</v>
      </c>
      <c r="R212" s="6">
        <v>193.12</v>
      </c>
      <c r="S212" s="6">
        <v>983.22</v>
      </c>
      <c r="T212" s="6">
        <v>0</v>
      </c>
      <c r="U212" s="6"/>
      <c r="V212" s="6">
        <v>4097.6499999999996</v>
      </c>
      <c r="W212" s="6">
        <v>0</v>
      </c>
      <c r="X212" s="6">
        <v>6752.54</v>
      </c>
      <c r="Y212" s="513">
        <f>IF(A212&lt;&gt;"",IF(A212=мар17!A212,0,1),IF(AND(B212=мар17!B212,C212=мар17!C212),0,1))</f>
        <v>0</v>
      </c>
      <c r="Z212" s="70" t="str">
        <f t="shared" si="32"/>
        <v>ул. Пятая д.5</v>
      </c>
      <c r="AA212" s="504">
        <f>IF($B212&lt;&gt;"",MAX(AA$7:AA211)+1,0)</f>
        <v>201</v>
      </c>
      <c r="AB212" s="502">
        <f t="shared" si="27"/>
        <v>212</v>
      </c>
      <c r="AC212" s="504">
        <f>1</f>
        <v>1</v>
      </c>
      <c r="AD212" s="103">
        <f t="shared" si="33"/>
        <v>1759.18</v>
      </c>
      <c r="AE212" s="103">
        <f t="shared" si="34"/>
        <v>2288.4700000000003</v>
      </c>
      <c r="AF212" s="103">
        <f t="shared" si="35"/>
        <v>49.999999999999091</v>
      </c>
      <c r="AG212" s="3"/>
    </row>
    <row r="213" spans="2:33" ht="13.2" x14ac:dyDescent="0.25">
      <c r="B213" s="1" t="str">
        <f>адреса!$G$208</f>
        <v>кв.6</v>
      </c>
      <c r="C213" s="522">
        <f>адреса!$I$208</f>
        <v>50000006</v>
      </c>
      <c r="D213" s="6" t="str">
        <f>адреса!$K$208</f>
        <v>ФИО-5-6</v>
      </c>
      <c r="E213" s="6">
        <v>6961.36</v>
      </c>
      <c r="F213" s="6">
        <v>1720</v>
      </c>
      <c r="G213" s="6">
        <v>0</v>
      </c>
      <c r="H213" s="6">
        <v>0</v>
      </c>
      <c r="I213" s="6">
        <v>510.06</v>
      </c>
      <c r="J213" s="6">
        <v>-517.83000000000004</v>
      </c>
      <c r="K213" s="6">
        <v>1349.01</v>
      </c>
      <c r="L213" s="6"/>
      <c r="M213" s="6">
        <v>0</v>
      </c>
      <c r="N213" s="6">
        <v>50</v>
      </c>
      <c r="O213" s="6">
        <v>447.07</v>
      </c>
      <c r="P213" s="6">
        <v>0</v>
      </c>
      <c r="Q213" s="6">
        <v>0</v>
      </c>
      <c r="R213" s="6">
        <v>701.41</v>
      </c>
      <c r="S213" s="6">
        <v>3571.06</v>
      </c>
      <c r="T213" s="6">
        <v>0</v>
      </c>
      <c r="U213" s="6"/>
      <c r="V213" s="6">
        <v>7830.78</v>
      </c>
      <c r="W213" s="6">
        <v>0</v>
      </c>
      <c r="X213" s="6">
        <v>14792.14</v>
      </c>
      <c r="Y213" s="513">
        <f>IF(A213&lt;&gt;"",IF(A213=мар17!A213,0,1),IF(AND(B213=мар17!B213,C213=мар17!C213),0,1))</f>
        <v>0</v>
      </c>
      <c r="Z213" s="70" t="str">
        <f t="shared" si="32"/>
        <v>ул. Пятая д.5</v>
      </c>
      <c r="AA213" s="504">
        <f>IF($B213&lt;&gt;"",MAX(AA$7:AA212)+1,0)</f>
        <v>202</v>
      </c>
      <c r="AB213" s="502">
        <f t="shared" si="27"/>
        <v>213</v>
      </c>
      <c r="AC213" s="504">
        <f>1</f>
        <v>1</v>
      </c>
      <c r="AD213" s="103">
        <f t="shared" si="33"/>
        <v>1720</v>
      </c>
      <c r="AE213" s="103">
        <f t="shared" si="34"/>
        <v>6060.78</v>
      </c>
      <c r="AF213" s="103">
        <f t="shared" si="35"/>
        <v>50</v>
      </c>
      <c r="AG213" s="3"/>
    </row>
    <row r="214" spans="2:33" ht="13.2" x14ac:dyDescent="0.25">
      <c r="B214" s="1" t="str">
        <f>адреса!$G$209</f>
        <v>кв.7</v>
      </c>
      <c r="C214" s="522">
        <f>адреса!$I$209</f>
        <v>50000007</v>
      </c>
      <c r="D214" s="6" t="str">
        <f>адреса!$K$209</f>
        <v>ФИО-5-7</v>
      </c>
      <c r="E214" s="6">
        <v>5188.9799999999996</v>
      </c>
      <c r="F214" s="6">
        <v>4231.4399999999996</v>
      </c>
      <c r="G214" s="6">
        <v>0</v>
      </c>
      <c r="H214" s="6">
        <v>0</v>
      </c>
      <c r="I214" s="6">
        <v>121.09</v>
      </c>
      <c r="J214" s="6">
        <v>0</v>
      </c>
      <c r="K214" s="6">
        <v>250.04</v>
      </c>
      <c r="L214" s="6"/>
      <c r="M214" s="6">
        <v>0</v>
      </c>
      <c r="N214" s="6">
        <v>50</v>
      </c>
      <c r="O214" s="6">
        <v>1099.8499999999999</v>
      </c>
      <c r="P214" s="6">
        <v>0</v>
      </c>
      <c r="Q214" s="6">
        <v>0</v>
      </c>
      <c r="R214" s="6">
        <v>88.06</v>
      </c>
      <c r="S214" s="6">
        <v>448.35</v>
      </c>
      <c r="T214" s="6">
        <v>0</v>
      </c>
      <c r="U214" s="6"/>
      <c r="V214" s="6">
        <v>6288.83</v>
      </c>
      <c r="W214" s="6">
        <v>0</v>
      </c>
      <c r="X214" s="6">
        <v>11477.81</v>
      </c>
      <c r="Y214" s="513">
        <f>IF(A214&lt;&gt;"",IF(A214=мар17!A214,0,1),IF(AND(B214=мар17!B214,C214=мар17!C214),0,1))</f>
        <v>0</v>
      </c>
      <c r="Z214" s="70" t="str">
        <f t="shared" si="32"/>
        <v>ул. Пятая д.5</v>
      </c>
      <c r="AA214" s="504">
        <f>IF($B214&lt;&gt;"",MAX(AA$7:AA213)+1,0)</f>
        <v>203</v>
      </c>
      <c r="AB214" s="502">
        <f t="shared" si="27"/>
        <v>214</v>
      </c>
      <c r="AC214" s="504">
        <f>1</f>
        <v>1</v>
      </c>
      <c r="AD214" s="103">
        <f t="shared" si="33"/>
        <v>4231.4399999999996</v>
      </c>
      <c r="AE214" s="103">
        <f t="shared" si="34"/>
        <v>2007.3899999999999</v>
      </c>
      <c r="AF214" s="103">
        <f t="shared" si="35"/>
        <v>50.000000000000455</v>
      </c>
      <c r="AG214" s="3"/>
    </row>
    <row r="215" spans="2:33" ht="13.2" x14ac:dyDescent="0.25">
      <c r="B215" s="1" t="str">
        <f>адреса!$G$210</f>
        <v>кв.8</v>
      </c>
      <c r="C215" s="522">
        <f>адреса!$I$210</f>
        <v>50000008</v>
      </c>
      <c r="D215" s="6" t="str">
        <f>адреса!$K$210</f>
        <v>ФИО-5-8</v>
      </c>
      <c r="E215" s="6">
        <v>0</v>
      </c>
      <c r="F215" s="6">
        <v>2734.76</v>
      </c>
      <c r="G215" s="6">
        <v>0</v>
      </c>
      <c r="H215" s="6">
        <v>0</v>
      </c>
      <c r="I215" s="6">
        <v>118.76</v>
      </c>
      <c r="J215" s="6">
        <v>0</v>
      </c>
      <c r="K215" s="6">
        <v>241.38</v>
      </c>
      <c r="L215" s="6"/>
      <c r="M215" s="6">
        <v>0</v>
      </c>
      <c r="N215" s="6">
        <v>50</v>
      </c>
      <c r="O215" s="6">
        <v>710.81</v>
      </c>
      <c r="P215" s="6">
        <v>0</v>
      </c>
      <c r="Q215" s="6">
        <v>0</v>
      </c>
      <c r="R215" s="6">
        <v>83.14</v>
      </c>
      <c r="S215" s="6">
        <v>423.29</v>
      </c>
      <c r="T215" s="6">
        <v>0</v>
      </c>
      <c r="U215" s="6"/>
      <c r="V215" s="6">
        <v>4362.1400000000003</v>
      </c>
      <c r="W215" s="6">
        <v>0</v>
      </c>
      <c r="X215" s="6">
        <v>4362.1400000000003</v>
      </c>
      <c r="Y215" s="513">
        <f>IF(A215&lt;&gt;"",IF(A215=мар17!A215,0,1),IF(AND(B215=мар17!B215,C215=мар17!C215),0,1))</f>
        <v>0</v>
      </c>
      <c r="Z215" s="70" t="str">
        <f t="shared" si="32"/>
        <v>ул. Пятая д.5</v>
      </c>
      <c r="AA215" s="504">
        <f>IF($B215&lt;&gt;"",MAX(AA$7:AA214)+1,0)</f>
        <v>204</v>
      </c>
      <c r="AB215" s="502">
        <f t="shared" si="27"/>
        <v>215</v>
      </c>
      <c r="AC215" s="504">
        <f>1</f>
        <v>1</v>
      </c>
      <c r="AD215" s="103">
        <f t="shared" si="33"/>
        <v>2734.76</v>
      </c>
      <c r="AE215" s="103">
        <f t="shared" si="34"/>
        <v>1577.3799999999999</v>
      </c>
      <c r="AF215" s="103">
        <f t="shared" si="35"/>
        <v>50.000000000000227</v>
      </c>
      <c r="AG215" s="3"/>
    </row>
    <row r="216" spans="2:33" ht="13.2" x14ac:dyDescent="0.25">
      <c r="B216" s="1" t="str">
        <f>адреса!$G$211</f>
        <v>кв.9</v>
      </c>
      <c r="C216" s="522">
        <f>адреса!$I$211</f>
        <v>50000009</v>
      </c>
      <c r="D216" s="6" t="str">
        <f>адреса!$K$211</f>
        <v>ФИО-5-9</v>
      </c>
      <c r="E216" s="6">
        <v>1378.16</v>
      </c>
      <c r="F216" s="6">
        <v>1759.18</v>
      </c>
      <c r="G216" s="6">
        <v>0</v>
      </c>
      <c r="H216" s="6">
        <v>0</v>
      </c>
      <c r="I216" s="6">
        <v>313.82</v>
      </c>
      <c r="J216" s="6">
        <v>0</v>
      </c>
      <c r="K216" s="6">
        <v>750.36</v>
      </c>
      <c r="L216" s="6"/>
      <c r="M216" s="6">
        <v>0</v>
      </c>
      <c r="N216" s="6">
        <v>50</v>
      </c>
      <c r="O216" s="6">
        <v>457.25</v>
      </c>
      <c r="P216" s="6">
        <v>0</v>
      </c>
      <c r="Q216" s="6">
        <v>0</v>
      </c>
      <c r="R216" s="6">
        <v>313.82</v>
      </c>
      <c r="S216" s="6">
        <v>1597.73</v>
      </c>
      <c r="T216" s="6">
        <v>0</v>
      </c>
      <c r="U216" s="6"/>
      <c r="V216" s="6">
        <v>5242.16</v>
      </c>
      <c r="W216" s="6">
        <v>0</v>
      </c>
      <c r="X216" s="6">
        <v>6620.32</v>
      </c>
      <c r="Y216" s="513">
        <f>IF(A216&lt;&gt;"",IF(A216=мар17!A216,0,1),IF(AND(B216=мар17!B216,C216=мар17!C216),0,1))</f>
        <v>0</v>
      </c>
      <c r="Z216" s="70" t="str">
        <f t="shared" si="32"/>
        <v>ул. Пятая д.5</v>
      </c>
      <c r="AA216" s="504">
        <f>IF($B216&lt;&gt;"",MAX(AA$7:AA215)+1,0)</f>
        <v>205</v>
      </c>
      <c r="AB216" s="502">
        <f t="shared" si="27"/>
        <v>216</v>
      </c>
      <c r="AC216" s="504">
        <f>1</f>
        <v>1</v>
      </c>
      <c r="AD216" s="103">
        <f t="shared" si="33"/>
        <v>1759.18</v>
      </c>
      <c r="AE216" s="103">
        <f t="shared" si="34"/>
        <v>3432.98</v>
      </c>
      <c r="AF216" s="103">
        <f t="shared" si="35"/>
        <v>49.999999999999545</v>
      </c>
      <c r="AG216" s="3"/>
    </row>
    <row r="217" spans="2:33" ht="13.2" x14ac:dyDescent="0.25">
      <c r="B217" s="1" t="str">
        <f>адреса!$G$212</f>
        <v>кв.10</v>
      </c>
      <c r="C217" s="522">
        <f>адреса!$I$212</f>
        <v>50000010</v>
      </c>
      <c r="D217" s="6" t="str">
        <f>адреса!$K$212</f>
        <v>ФИО-5-10</v>
      </c>
      <c r="E217" s="6">
        <v>2065.9</v>
      </c>
      <c r="F217" s="6">
        <v>1720</v>
      </c>
      <c r="G217" s="6">
        <v>0</v>
      </c>
      <c r="H217" s="6">
        <v>0</v>
      </c>
      <c r="I217" s="6">
        <v>53.06</v>
      </c>
      <c r="J217" s="6">
        <v>0</v>
      </c>
      <c r="K217" s="6">
        <v>92.87</v>
      </c>
      <c r="L217" s="6"/>
      <c r="M217" s="6">
        <v>0</v>
      </c>
      <c r="N217" s="6">
        <v>50</v>
      </c>
      <c r="O217" s="6">
        <v>447.07</v>
      </c>
      <c r="P217" s="6">
        <v>0</v>
      </c>
      <c r="Q217" s="6">
        <v>0</v>
      </c>
      <c r="R217" s="6">
        <v>24.62</v>
      </c>
      <c r="S217" s="6">
        <v>125.35</v>
      </c>
      <c r="T217" s="6">
        <v>0</v>
      </c>
      <c r="U217" s="6"/>
      <c r="V217" s="6">
        <v>2512.9699999999998</v>
      </c>
      <c r="W217" s="6">
        <v>4578.87</v>
      </c>
      <c r="X217" s="6">
        <v>0</v>
      </c>
      <c r="Y217" s="513">
        <f>IF(A217&lt;&gt;"",IF(A217=мар17!A217,0,1),IF(AND(B217=мар17!B217,C217=мар17!C217),0,1))</f>
        <v>0</v>
      </c>
      <c r="Z217" s="70" t="str">
        <f t="shared" si="32"/>
        <v>ул. Пятая д.5</v>
      </c>
      <c r="AA217" s="504">
        <f>IF($B217&lt;&gt;"",MAX(AA$7:AA216)+1,0)</f>
        <v>206</v>
      </c>
      <c r="AB217" s="502">
        <f t="shared" si="27"/>
        <v>217</v>
      </c>
      <c r="AC217" s="504">
        <f>1</f>
        <v>1</v>
      </c>
      <c r="AD217" s="103">
        <f t="shared" si="33"/>
        <v>1720</v>
      </c>
      <c r="AE217" s="103">
        <f t="shared" si="34"/>
        <v>742.97</v>
      </c>
      <c r="AF217" s="103">
        <f t="shared" si="35"/>
        <v>49.999999999999773</v>
      </c>
      <c r="AG217" s="3"/>
    </row>
    <row r="218" spans="2:33" ht="13.2" x14ac:dyDescent="0.25">
      <c r="B218" s="1" t="str">
        <f>адреса!$G$213</f>
        <v>кв.11</v>
      </c>
      <c r="C218" s="522">
        <f>адреса!$I$213</f>
        <v>50000011</v>
      </c>
      <c r="D218" s="6" t="str">
        <f>адреса!$K$213</f>
        <v>ФИО-5-11</v>
      </c>
      <c r="E218" s="6">
        <v>4317.6899999999996</v>
      </c>
      <c r="F218" s="6">
        <v>4231.4399999999996</v>
      </c>
      <c r="G218" s="6">
        <v>0</v>
      </c>
      <c r="H218" s="6">
        <v>0</v>
      </c>
      <c r="I218" s="6">
        <v>84.86</v>
      </c>
      <c r="J218" s="6">
        <v>0</v>
      </c>
      <c r="K218" s="6">
        <v>195.93</v>
      </c>
      <c r="L218" s="6"/>
      <c r="M218" s="6">
        <v>0</v>
      </c>
      <c r="N218" s="6">
        <v>50</v>
      </c>
      <c r="O218" s="6">
        <v>1099.8499999999999</v>
      </c>
      <c r="P218" s="6">
        <v>0</v>
      </c>
      <c r="Q218" s="6">
        <v>0</v>
      </c>
      <c r="R218" s="6">
        <v>79.02</v>
      </c>
      <c r="S218" s="6">
        <v>402.33</v>
      </c>
      <c r="T218" s="6">
        <v>0</v>
      </c>
      <c r="U218" s="6"/>
      <c r="V218" s="6">
        <v>6143.43</v>
      </c>
      <c r="W218" s="6">
        <v>10461.120000000001</v>
      </c>
      <c r="X218" s="6">
        <v>0</v>
      </c>
      <c r="Y218" s="513">
        <f>IF(A218&lt;&gt;"",IF(A218=мар17!A218,0,1),IF(AND(B218=мар17!B218,C218=мар17!C218),0,1))</f>
        <v>0</v>
      </c>
      <c r="Z218" s="70" t="str">
        <f t="shared" si="32"/>
        <v>ул. Пятая д.5</v>
      </c>
      <c r="AA218" s="504">
        <f>IF($B218&lt;&gt;"",MAX(AA$7:AA217)+1,0)</f>
        <v>207</v>
      </c>
      <c r="AB218" s="502">
        <f t="shared" si="27"/>
        <v>218</v>
      </c>
      <c r="AC218" s="504">
        <f>1</f>
        <v>1</v>
      </c>
      <c r="AD218" s="103">
        <f t="shared" si="33"/>
        <v>4231.4399999999996</v>
      </c>
      <c r="AE218" s="103">
        <f t="shared" si="34"/>
        <v>1861.9899999999998</v>
      </c>
      <c r="AF218" s="103">
        <f t="shared" si="35"/>
        <v>50.000000000000909</v>
      </c>
      <c r="AG218" s="3"/>
    </row>
    <row r="219" spans="2:33" ht="13.2" x14ac:dyDescent="0.25">
      <c r="B219" s="1" t="str">
        <f>адреса!$G$214</f>
        <v>кв.12</v>
      </c>
      <c r="C219" s="522">
        <f>адреса!$I$214</f>
        <v>50000012</v>
      </c>
      <c r="D219" s="6" t="str">
        <f>адреса!$K$214</f>
        <v>ФИО-5-12</v>
      </c>
      <c r="E219" s="6">
        <v>64363.11</v>
      </c>
      <c r="F219" s="6">
        <v>2742.6</v>
      </c>
      <c r="G219" s="6">
        <v>0</v>
      </c>
      <c r="H219" s="6">
        <v>0</v>
      </c>
      <c r="I219" s="6">
        <v>0</v>
      </c>
      <c r="J219" s="6">
        <v>0</v>
      </c>
      <c r="K219" s="6">
        <v>0</v>
      </c>
      <c r="L219" s="6"/>
      <c r="M219" s="6">
        <v>0</v>
      </c>
      <c r="N219" s="6">
        <v>50</v>
      </c>
      <c r="O219" s="6">
        <v>712.87</v>
      </c>
      <c r="P219" s="6">
        <v>0</v>
      </c>
      <c r="Q219" s="6">
        <v>0</v>
      </c>
      <c r="R219" s="6">
        <v>0</v>
      </c>
      <c r="S219" s="6">
        <v>0</v>
      </c>
      <c r="T219" s="6">
        <v>0</v>
      </c>
      <c r="U219" s="6"/>
      <c r="V219" s="6">
        <v>3505.47</v>
      </c>
      <c r="W219" s="6">
        <v>0</v>
      </c>
      <c r="X219" s="6">
        <v>67868.58</v>
      </c>
      <c r="Y219" s="513">
        <f>IF(A219&lt;&gt;"",IF(A219=мар17!A219,0,1),IF(AND(B219=мар17!B219,C219=мар17!C219),0,1))</f>
        <v>0</v>
      </c>
      <c r="Z219" s="70" t="str">
        <f t="shared" si="32"/>
        <v>ул. Пятая д.5</v>
      </c>
      <c r="AA219" s="504">
        <f>IF($B219&lt;&gt;"",MAX(AA$7:AA218)+1,0)</f>
        <v>208</v>
      </c>
      <c r="AB219" s="502">
        <f t="shared" si="27"/>
        <v>219</v>
      </c>
      <c r="AC219" s="504">
        <f>1</f>
        <v>1</v>
      </c>
      <c r="AD219" s="103">
        <f t="shared" si="33"/>
        <v>2742.6</v>
      </c>
      <c r="AE219" s="103">
        <f t="shared" si="34"/>
        <v>712.87</v>
      </c>
      <c r="AF219" s="103">
        <f t="shared" si="35"/>
        <v>49.999999999999886</v>
      </c>
      <c r="AG219" s="3"/>
    </row>
    <row r="220" spans="2:33" ht="13.2" x14ac:dyDescent="0.25">
      <c r="B220" s="1" t="str">
        <f>адреса!$G$215</f>
        <v>кв.13</v>
      </c>
      <c r="C220" s="522">
        <f>адреса!$I$215</f>
        <v>50000013</v>
      </c>
      <c r="D220" s="6" t="str">
        <f>адреса!$K$215</f>
        <v>ФИО-5-13</v>
      </c>
      <c r="E220" s="6">
        <v>2369.0700000000002</v>
      </c>
      <c r="F220" s="6">
        <v>1755.26</v>
      </c>
      <c r="G220" s="6">
        <v>0</v>
      </c>
      <c r="H220" s="6">
        <v>0</v>
      </c>
      <c r="I220" s="6">
        <v>120.7</v>
      </c>
      <c r="J220" s="6">
        <v>0</v>
      </c>
      <c r="K220" s="6">
        <v>259.74</v>
      </c>
      <c r="L220" s="6"/>
      <c r="M220" s="6">
        <v>0</v>
      </c>
      <c r="N220" s="6">
        <v>50</v>
      </c>
      <c r="O220" s="6">
        <v>456.22</v>
      </c>
      <c r="P220" s="6">
        <v>0</v>
      </c>
      <c r="Q220" s="6">
        <v>0</v>
      </c>
      <c r="R220" s="6">
        <v>96.56</v>
      </c>
      <c r="S220" s="6">
        <v>491.61</v>
      </c>
      <c r="T220" s="6">
        <v>0</v>
      </c>
      <c r="U220" s="6"/>
      <c r="V220" s="6">
        <v>3230.09</v>
      </c>
      <c r="W220" s="6">
        <v>5599.16</v>
      </c>
      <c r="X220" s="6">
        <v>0</v>
      </c>
      <c r="Y220" s="513">
        <f>IF(A220&lt;&gt;"",IF(A220=мар17!A220,0,1),IF(AND(B220=мар17!B220,C220=мар17!C220),0,1))</f>
        <v>0</v>
      </c>
      <c r="Z220" s="70" t="str">
        <f t="shared" ref="Z220:Z283" si="36">IF(AND(A220&lt;&gt;"",B220=""),A220,Z219)</f>
        <v>ул. Пятая д.5</v>
      </c>
      <c r="AA220" s="504">
        <f>IF($B220&lt;&gt;"",MAX(AA$7:AA219)+1,0)</f>
        <v>209</v>
      </c>
      <c r="AB220" s="502">
        <f t="shared" si="27"/>
        <v>220</v>
      </c>
      <c r="AC220" s="504">
        <f>1</f>
        <v>1</v>
      </c>
      <c r="AD220" s="103">
        <f t="shared" ref="AD220:AD283" si="37">F220</f>
        <v>1755.26</v>
      </c>
      <c r="AE220" s="103">
        <f t="shared" ref="AE220:AE283" si="38">H220+I220+J220+K220+L220+O220+R220+S220</f>
        <v>1424.83</v>
      </c>
      <c r="AF220" s="103">
        <f t="shared" ref="AF220:AF283" si="39">V220-AD220-AE220</f>
        <v>50.000000000000227</v>
      </c>
      <c r="AG220" s="3"/>
    </row>
    <row r="221" spans="2:33" ht="13.2" x14ac:dyDescent="0.25">
      <c r="B221" s="1" t="str">
        <f>адреса!$G$216</f>
        <v>кв.14</v>
      </c>
      <c r="C221" s="522">
        <f>адреса!$I$216</f>
        <v>50000014</v>
      </c>
      <c r="D221" s="6" t="str">
        <f>адреса!$K$216</f>
        <v>ФИО-5-14</v>
      </c>
      <c r="E221" s="6">
        <v>55535.41</v>
      </c>
      <c r="F221" s="6">
        <v>4219.6899999999996</v>
      </c>
      <c r="G221" s="6">
        <v>0</v>
      </c>
      <c r="H221" s="6">
        <v>0</v>
      </c>
      <c r="I221" s="6">
        <v>121.09</v>
      </c>
      <c r="J221" s="6">
        <v>0</v>
      </c>
      <c r="K221" s="6">
        <v>250.04</v>
      </c>
      <c r="L221" s="6"/>
      <c r="M221" s="6">
        <v>0</v>
      </c>
      <c r="N221" s="6">
        <v>50</v>
      </c>
      <c r="O221" s="6">
        <v>1096.79</v>
      </c>
      <c r="P221" s="6">
        <v>0</v>
      </c>
      <c r="Q221" s="6">
        <v>0</v>
      </c>
      <c r="R221" s="6">
        <v>88.06</v>
      </c>
      <c r="S221" s="6">
        <v>448.35</v>
      </c>
      <c r="T221" s="6">
        <v>0</v>
      </c>
      <c r="U221" s="6"/>
      <c r="V221" s="6">
        <v>6274.02</v>
      </c>
      <c r="W221" s="6">
        <v>33765.47</v>
      </c>
      <c r="X221" s="6">
        <v>28043.96</v>
      </c>
      <c r="Y221" s="513">
        <f>IF(A221&lt;&gt;"",IF(A221=мар17!A221,0,1),IF(AND(B221=мар17!B221,C221=мар17!C221),0,1))</f>
        <v>0</v>
      </c>
      <c r="Z221" s="70" t="str">
        <f t="shared" si="36"/>
        <v>ул. Пятая д.5</v>
      </c>
      <c r="AA221" s="504">
        <f>IF($B221&lt;&gt;"",MAX(AA$7:AA220)+1,0)</f>
        <v>210</v>
      </c>
      <c r="AB221" s="502">
        <f t="shared" si="27"/>
        <v>221</v>
      </c>
      <c r="AC221" s="504">
        <f>1</f>
        <v>1</v>
      </c>
      <c r="AD221" s="103">
        <f t="shared" si="37"/>
        <v>4219.6899999999996</v>
      </c>
      <c r="AE221" s="103">
        <f t="shared" si="38"/>
        <v>2004.33</v>
      </c>
      <c r="AF221" s="103">
        <f t="shared" si="39"/>
        <v>50.000000000000909</v>
      </c>
      <c r="AG221" s="3"/>
    </row>
    <row r="222" spans="2:33" ht="13.2" x14ac:dyDescent="0.25">
      <c r="B222" s="1" t="str">
        <f>адреса!$G$217</f>
        <v>кв.15</v>
      </c>
      <c r="C222" s="522">
        <f>адреса!$I$217</f>
        <v>50000015</v>
      </c>
      <c r="D222" s="6" t="str">
        <f>адреса!$K$217</f>
        <v>ФИО-5-15</v>
      </c>
      <c r="E222" s="6">
        <v>0</v>
      </c>
      <c r="F222" s="6">
        <v>2742.6</v>
      </c>
      <c r="G222" s="6">
        <v>0</v>
      </c>
      <c r="H222" s="6">
        <v>0</v>
      </c>
      <c r="I222" s="6">
        <v>120.7</v>
      </c>
      <c r="J222" s="6">
        <v>0</v>
      </c>
      <c r="K222" s="6">
        <v>173.16</v>
      </c>
      <c r="L222" s="6"/>
      <c r="M222" s="6">
        <v>0</v>
      </c>
      <c r="N222" s="6">
        <v>50</v>
      </c>
      <c r="O222" s="6">
        <v>712.87</v>
      </c>
      <c r="P222" s="6">
        <v>0</v>
      </c>
      <c r="Q222" s="6">
        <v>0</v>
      </c>
      <c r="R222" s="6">
        <v>24.14</v>
      </c>
      <c r="S222" s="6">
        <v>122.9</v>
      </c>
      <c r="T222" s="6">
        <v>0</v>
      </c>
      <c r="U222" s="6"/>
      <c r="V222" s="6">
        <v>3946.37</v>
      </c>
      <c r="W222" s="6">
        <v>0</v>
      </c>
      <c r="X222" s="6">
        <v>3946.37</v>
      </c>
      <c r="Y222" s="513">
        <f>IF(A222&lt;&gt;"",IF(A222=мар17!A222,0,1),IF(AND(B222=мар17!B222,C222=мар17!C222),0,1))</f>
        <v>0</v>
      </c>
      <c r="Z222" s="70" t="str">
        <f t="shared" si="36"/>
        <v>ул. Пятая д.5</v>
      </c>
      <c r="AA222" s="504">
        <f>IF($B222&lt;&gt;"",MAX(AA$7:AA221)+1,0)</f>
        <v>211</v>
      </c>
      <c r="AB222" s="502">
        <f t="shared" si="27"/>
        <v>222</v>
      </c>
      <c r="AC222" s="504">
        <f>1</f>
        <v>1</v>
      </c>
      <c r="AD222" s="103">
        <f t="shared" si="37"/>
        <v>2742.6</v>
      </c>
      <c r="AE222" s="103">
        <f t="shared" si="38"/>
        <v>1153.7700000000002</v>
      </c>
      <c r="AF222" s="103">
        <f t="shared" si="39"/>
        <v>49.999999999999773</v>
      </c>
      <c r="AG222" s="3"/>
    </row>
    <row r="223" spans="2:33" ht="13.2" x14ac:dyDescent="0.25">
      <c r="B223" s="1" t="str">
        <f>адреса!$G$218</f>
        <v>кв.16</v>
      </c>
      <c r="C223" s="522">
        <f>адреса!$I$218</f>
        <v>50000016</v>
      </c>
      <c r="D223" s="6" t="str">
        <f>адреса!$K$218</f>
        <v>ФИО-5-16</v>
      </c>
      <c r="E223" s="6">
        <v>1812.04</v>
      </c>
      <c r="F223" s="6">
        <v>1755.26</v>
      </c>
      <c r="G223" s="6">
        <v>0</v>
      </c>
      <c r="H223" s="6">
        <v>0</v>
      </c>
      <c r="I223" s="6">
        <v>1.35</v>
      </c>
      <c r="J223" s="6">
        <v>0</v>
      </c>
      <c r="K223" s="6">
        <v>2.2400000000000002</v>
      </c>
      <c r="L223" s="6"/>
      <c r="M223" s="6">
        <v>0</v>
      </c>
      <c r="N223" s="6">
        <v>50</v>
      </c>
      <c r="O223" s="6">
        <v>456.22</v>
      </c>
      <c r="P223" s="6">
        <v>0</v>
      </c>
      <c r="Q223" s="6">
        <v>0</v>
      </c>
      <c r="R223" s="6">
        <v>0.52</v>
      </c>
      <c r="S223" s="6">
        <v>2.67</v>
      </c>
      <c r="T223" s="6">
        <v>0</v>
      </c>
      <c r="U223" s="6"/>
      <c r="V223" s="6">
        <v>2268.2600000000002</v>
      </c>
      <c r="W223" s="6">
        <v>0</v>
      </c>
      <c r="X223" s="6">
        <v>4080.3</v>
      </c>
      <c r="Y223" s="513">
        <f>IF(A223&lt;&gt;"",IF(A223=мар17!A223,0,1),IF(AND(B223=мар17!B223,C223=мар17!C223),0,1))</f>
        <v>0</v>
      </c>
      <c r="Z223" s="70" t="str">
        <f t="shared" si="36"/>
        <v>ул. Пятая д.5</v>
      </c>
      <c r="AA223" s="504">
        <f>IF($B223&lt;&gt;"",MAX(AA$7:AA222)+1,0)</f>
        <v>212</v>
      </c>
      <c r="AB223" s="502">
        <f t="shared" si="27"/>
        <v>223</v>
      </c>
      <c r="AC223" s="504">
        <f>1</f>
        <v>1</v>
      </c>
      <c r="AD223" s="103">
        <f t="shared" si="37"/>
        <v>1755.26</v>
      </c>
      <c r="AE223" s="103">
        <f t="shared" si="38"/>
        <v>463</v>
      </c>
      <c r="AF223" s="103">
        <f t="shared" si="39"/>
        <v>50.000000000000227</v>
      </c>
      <c r="AG223" s="3"/>
    </row>
    <row r="224" spans="2:33" ht="13.2" x14ac:dyDescent="0.25">
      <c r="B224" s="1" t="str">
        <f>адреса!$G$219</f>
        <v>кв.17</v>
      </c>
      <c r="C224" s="522">
        <f>адреса!$I$219</f>
        <v>50000017</v>
      </c>
      <c r="D224" s="6" t="str">
        <f>адреса!$K$219</f>
        <v>ФИО-5-17</v>
      </c>
      <c r="E224" s="6">
        <v>5199.82</v>
      </c>
      <c r="F224" s="6">
        <v>1747.43</v>
      </c>
      <c r="G224" s="6">
        <v>0</v>
      </c>
      <c r="H224" s="6">
        <v>0</v>
      </c>
      <c r="I224" s="6">
        <v>126.23</v>
      </c>
      <c r="J224" s="6">
        <v>0</v>
      </c>
      <c r="K224" s="6">
        <v>313.57</v>
      </c>
      <c r="L224" s="6"/>
      <c r="M224" s="6">
        <v>0</v>
      </c>
      <c r="N224" s="6">
        <v>50</v>
      </c>
      <c r="O224" s="6">
        <v>454.19</v>
      </c>
      <c r="P224" s="6">
        <v>0</v>
      </c>
      <c r="Q224" s="6">
        <v>0</v>
      </c>
      <c r="R224" s="6">
        <v>136.05000000000001</v>
      </c>
      <c r="S224" s="6">
        <v>692.68</v>
      </c>
      <c r="T224" s="6">
        <v>0</v>
      </c>
      <c r="U224" s="6"/>
      <c r="V224" s="6">
        <v>3520.15</v>
      </c>
      <c r="W224" s="6">
        <v>5199.82</v>
      </c>
      <c r="X224" s="6">
        <v>3520.15</v>
      </c>
      <c r="Y224" s="513">
        <f>IF(A224&lt;&gt;"",IF(A224=мар17!A224,0,1),IF(AND(B224=мар17!B224,C224=мар17!C224),0,1))</f>
        <v>0</v>
      </c>
      <c r="Z224" s="70" t="str">
        <f t="shared" si="36"/>
        <v>ул. Пятая д.5</v>
      </c>
      <c r="AA224" s="504">
        <f>IF($B224&lt;&gt;"",MAX(AA$7:AA223)+1,0)</f>
        <v>213</v>
      </c>
      <c r="AB224" s="502">
        <f t="shared" si="27"/>
        <v>224</v>
      </c>
      <c r="AC224" s="504">
        <f>1</f>
        <v>1</v>
      </c>
      <c r="AD224" s="103">
        <f t="shared" si="37"/>
        <v>1747.43</v>
      </c>
      <c r="AE224" s="103">
        <f t="shared" si="38"/>
        <v>1722.7199999999998</v>
      </c>
      <c r="AF224" s="103">
        <f t="shared" si="39"/>
        <v>50.000000000000227</v>
      </c>
      <c r="AG224" s="3"/>
    </row>
    <row r="225" spans="2:33" ht="13.2" x14ac:dyDescent="0.25">
      <c r="B225" s="1" t="str">
        <f>адреса!$G$220</f>
        <v>кв.18</v>
      </c>
      <c r="C225" s="522">
        <f>адреса!$I$220</f>
        <v>50000018</v>
      </c>
      <c r="D225" s="6" t="str">
        <f>адреса!$K$220</f>
        <v>ФИО-5-18</v>
      </c>
      <c r="E225" s="6">
        <v>6153.91</v>
      </c>
      <c r="F225" s="6">
        <v>4219.6899999999996</v>
      </c>
      <c r="G225" s="6">
        <v>0</v>
      </c>
      <c r="H225" s="6">
        <v>0</v>
      </c>
      <c r="I225" s="6">
        <v>72.42</v>
      </c>
      <c r="J225" s="6">
        <v>0</v>
      </c>
      <c r="K225" s="6">
        <v>144.30000000000001</v>
      </c>
      <c r="L225" s="6"/>
      <c r="M225" s="6">
        <v>0</v>
      </c>
      <c r="N225" s="6">
        <v>50</v>
      </c>
      <c r="O225" s="6">
        <v>1096.79</v>
      </c>
      <c r="P225" s="6">
        <v>0</v>
      </c>
      <c r="Q225" s="6">
        <v>0</v>
      </c>
      <c r="R225" s="6">
        <v>48.28</v>
      </c>
      <c r="S225" s="6">
        <v>245.81</v>
      </c>
      <c r="T225" s="6">
        <v>0</v>
      </c>
      <c r="U225" s="6"/>
      <c r="V225" s="6">
        <v>5877.29</v>
      </c>
      <c r="W225" s="6">
        <v>12031.2</v>
      </c>
      <c r="X225" s="6">
        <v>0</v>
      </c>
      <c r="Y225" s="513">
        <f>IF(A225&lt;&gt;"",IF(A225=мар17!A225,0,1),IF(AND(B225=мар17!B225,C225=мар17!C225),0,1))</f>
        <v>0</v>
      </c>
      <c r="Z225" s="70" t="str">
        <f t="shared" si="36"/>
        <v>ул. Пятая д.5</v>
      </c>
      <c r="AA225" s="504">
        <f>IF($B225&lt;&gt;"",MAX(AA$7:AA224)+1,0)</f>
        <v>214</v>
      </c>
      <c r="AB225" s="502">
        <f t="shared" si="27"/>
        <v>225</v>
      </c>
      <c r="AC225" s="504">
        <f>1</f>
        <v>1</v>
      </c>
      <c r="AD225" s="103">
        <f t="shared" si="37"/>
        <v>4219.6899999999996</v>
      </c>
      <c r="AE225" s="103">
        <f t="shared" si="38"/>
        <v>1607.6</v>
      </c>
      <c r="AF225" s="103">
        <f t="shared" si="39"/>
        <v>50.000000000000455</v>
      </c>
      <c r="AG225" s="3"/>
    </row>
    <row r="226" spans="2:33" ht="13.2" x14ac:dyDescent="0.25">
      <c r="B226" s="1" t="str">
        <f>адреса!$G$221</f>
        <v>кв.19</v>
      </c>
      <c r="C226" s="522">
        <f>адреса!$I$221</f>
        <v>50000019</v>
      </c>
      <c r="D226" s="6" t="str">
        <f>адреса!$K$221</f>
        <v>ФИО-5-19</v>
      </c>
      <c r="E226" s="6">
        <v>-95.78</v>
      </c>
      <c r="F226" s="6">
        <v>2742.6</v>
      </c>
      <c r="G226" s="6">
        <v>0</v>
      </c>
      <c r="H226" s="6">
        <v>0</v>
      </c>
      <c r="I226" s="6">
        <v>234.08</v>
      </c>
      <c r="J226" s="6">
        <v>0</v>
      </c>
      <c r="K226" s="6">
        <v>477.93</v>
      </c>
      <c r="L226" s="6"/>
      <c r="M226" s="6">
        <v>0</v>
      </c>
      <c r="N226" s="6">
        <v>50</v>
      </c>
      <c r="O226" s="6">
        <v>712.87</v>
      </c>
      <c r="P226" s="6">
        <v>0</v>
      </c>
      <c r="Q226" s="6">
        <v>0</v>
      </c>
      <c r="R226" s="6">
        <v>165.68</v>
      </c>
      <c r="S226" s="6">
        <v>843.53</v>
      </c>
      <c r="T226" s="6">
        <v>0</v>
      </c>
      <c r="U226" s="6"/>
      <c r="V226" s="6">
        <v>5226.6899999999996</v>
      </c>
      <c r="W226" s="6">
        <v>0</v>
      </c>
      <c r="X226" s="6">
        <v>5130.91</v>
      </c>
      <c r="Y226" s="513">
        <f>IF(A226&lt;&gt;"",IF(A226=мар17!A226,0,1),IF(AND(B226=мар17!B226,C226=мар17!C226),0,1))</f>
        <v>0</v>
      </c>
      <c r="Z226" s="70" t="str">
        <f t="shared" si="36"/>
        <v>ул. Пятая д.5</v>
      </c>
      <c r="AA226" s="504">
        <f>IF($B226&lt;&gt;"",MAX(AA$7:AA225)+1,0)</f>
        <v>215</v>
      </c>
      <c r="AB226" s="502">
        <f t="shared" si="27"/>
        <v>226</v>
      </c>
      <c r="AC226" s="504">
        <f>1</f>
        <v>1</v>
      </c>
      <c r="AD226" s="103">
        <f t="shared" si="37"/>
        <v>2742.6</v>
      </c>
      <c r="AE226" s="103">
        <f t="shared" si="38"/>
        <v>2434.09</v>
      </c>
      <c r="AF226" s="103">
        <f t="shared" si="39"/>
        <v>49.999999999999545</v>
      </c>
      <c r="AG226" s="3"/>
    </row>
    <row r="227" spans="2:33" ht="13.2" x14ac:dyDescent="0.25">
      <c r="B227" s="1" t="str">
        <f>адреса!$G$222</f>
        <v>кв.20</v>
      </c>
      <c r="C227" s="522">
        <f>адреса!$I$222</f>
        <v>50000020</v>
      </c>
      <c r="D227" s="6" t="str">
        <f>адреса!$K$222</f>
        <v>ФИО-5-20</v>
      </c>
      <c r="E227" s="6">
        <v>7779.59</v>
      </c>
      <c r="F227" s="6">
        <v>1755.26</v>
      </c>
      <c r="G227" s="6">
        <v>0</v>
      </c>
      <c r="H227" s="6">
        <v>0</v>
      </c>
      <c r="I227" s="6">
        <v>242.17</v>
      </c>
      <c r="J227" s="6">
        <v>0</v>
      </c>
      <c r="K227" s="6">
        <v>500.09</v>
      </c>
      <c r="L227" s="6"/>
      <c r="M227" s="6">
        <v>0</v>
      </c>
      <c r="N227" s="6">
        <v>50</v>
      </c>
      <c r="O227" s="6">
        <v>456.22</v>
      </c>
      <c r="P227" s="6">
        <v>0</v>
      </c>
      <c r="Q227" s="6">
        <v>0</v>
      </c>
      <c r="R227" s="6">
        <v>176.13</v>
      </c>
      <c r="S227" s="6">
        <v>896.7</v>
      </c>
      <c r="T227" s="6">
        <v>0</v>
      </c>
      <c r="U227" s="6"/>
      <c r="V227" s="6">
        <v>4076.57</v>
      </c>
      <c r="W227" s="6">
        <v>7779.59</v>
      </c>
      <c r="X227" s="6">
        <v>4076.57</v>
      </c>
      <c r="Y227" s="513">
        <f>IF(A227&lt;&gt;"",IF(A227=мар17!A227,0,1),IF(AND(B227=мар17!B227,C227=мар17!C227),0,1))</f>
        <v>0</v>
      </c>
      <c r="Z227" s="70" t="str">
        <f t="shared" si="36"/>
        <v>ул. Пятая д.5</v>
      </c>
      <c r="AA227" s="504">
        <f>IF($B227&lt;&gt;"",MAX(AA$7:AA226)+1,0)</f>
        <v>216</v>
      </c>
      <c r="AB227" s="502">
        <f t="shared" si="27"/>
        <v>227</v>
      </c>
      <c r="AC227" s="504">
        <f>1</f>
        <v>1</v>
      </c>
      <c r="AD227" s="103">
        <f t="shared" si="37"/>
        <v>1755.26</v>
      </c>
      <c r="AE227" s="103">
        <f t="shared" si="38"/>
        <v>2271.3100000000004</v>
      </c>
      <c r="AF227" s="103">
        <f t="shared" si="39"/>
        <v>50</v>
      </c>
      <c r="AG227" s="3"/>
    </row>
    <row r="228" spans="2:33" ht="13.2" x14ac:dyDescent="0.25">
      <c r="B228" s="1" t="str">
        <f>адреса!$G$223</f>
        <v>кв.21</v>
      </c>
      <c r="C228" s="522">
        <f>адреса!$I$223</f>
        <v>50000021</v>
      </c>
      <c r="D228" s="6" t="str">
        <f>адреса!$K$223</f>
        <v>ФИО-5-21</v>
      </c>
      <c r="E228" s="6">
        <v>7072.14</v>
      </c>
      <c r="F228" s="6">
        <v>1747.43</v>
      </c>
      <c r="G228" s="6">
        <v>0</v>
      </c>
      <c r="H228" s="6">
        <v>0</v>
      </c>
      <c r="I228" s="6">
        <v>193.12</v>
      </c>
      <c r="J228" s="6">
        <v>0</v>
      </c>
      <c r="K228" s="6">
        <v>336.16</v>
      </c>
      <c r="L228" s="6"/>
      <c r="M228" s="6">
        <v>0</v>
      </c>
      <c r="N228" s="6">
        <v>50</v>
      </c>
      <c r="O228" s="6">
        <v>454.19</v>
      </c>
      <c r="P228" s="6">
        <v>0</v>
      </c>
      <c r="Q228" s="6">
        <v>0</v>
      </c>
      <c r="R228" s="6">
        <v>88.06</v>
      </c>
      <c r="S228" s="6">
        <v>448.35</v>
      </c>
      <c r="T228" s="6">
        <v>0</v>
      </c>
      <c r="U228" s="6"/>
      <c r="V228" s="6">
        <v>3317.31</v>
      </c>
      <c r="W228" s="6">
        <v>4596.8999999999996</v>
      </c>
      <c r="X228" s="6">
        <v>5792.55</v>
      </c>
      <c r="Y228" s="513">
        <f>IF(A228&lt;&gt;"",IF(A228=мар17!A228,0,1),IF(AND(B228=мар17!B228,C228=мар17!C228),0,1))</f>
        <v>0</v>
      </c>
      <c r="Z228" s="70" t="str">
        <f t="shared" si="36"/>
        <v>ул. Пятая д.5</v>
      </c>
      <c r="AA228" s="504">
        <f>IF($B228&lt;&gt;"",MAX(AA$7:AA227)+1,0)</f>
        <v>217</v>
      </c>
      <c r="AB228" s="502">
        <f t="shared" si="27"/>
        <v>228</v>
      </c>
      <c r="AC228" s="504">
        <f>1</f>
        <v>1</v>
      </c>
      <c r="AD228" s="103">
        <f t="shared" si="37"/>
        <v>1747.43</v>
      </c>
      <c r="AE228" s="103">
        <f t="shared" si="38"/>
        <v>1519.88</v>
      </c>
      <c r="AF228" s="103">
        <f t="shared" si="39"/>
        <v>49.999999999999773</v>
      </c>
      <c r="AG228" s="3"/>
    </row>
    <row r="229" spans="2:33" ht="13.2" x14ac:dyDescent="0.25">
      <c r="B229" s="1" t="str">
        <f>адреса!$G$224</f>
        <v>кв.22</v>
      </c>
      <c r="C229" s="522">
        <f>адреса!$I$224</f>
        <v>50000022</v>
      </c>
      <c r="D229" s="6" t="str">
        <f>адреса!$K$224</f>
        <v>ФИО-5-22</v>
      </c>
      <c r="E229" s="6">
        <v>29670.85</v>
      </c>
      <c r="F229" s="6">
        <v>4219.6899999999996</v>
      </c>
      <c r="G229" s="6">
        <v>0</v>
      </c>
      <c r="H229" s="6">
        <v>0</v>
      </c>
      <c r="I229" s="6">
        <v>121.09</v>
      </c>
      <c r="J229" s="6">
        <v>0</v>
      </c>
      <c r="K229" s="6">
        <v>250.04</v>
      </c>
      <c r="L229" s="6"/>
      <c r="M229" s="6">
        <v>0</v>
      </c>
      <c r="N229" s="6">
        <v>50</v>
      </c>
      <c r="O229" s="6">
        <v>1096.79</v>
      </c>
      <c r="P229" s="6">
        <v>0</v>
      </c>
      <c r="Q229" s="6">
        <v>0</v>
      </c>
      <c r="R229" s="6">
        <v>88.06</v>
      </c>
      <c r="S229" s="6">
        <v>448.35</v>
      </c>
      <c r="T229" s="6">
        <v>0</v>
      </c>
      <c r="U229" s="6"/>
      <c r="V229" s="6">
        <v>6274.02</v>
      </c>
      <c r="W229" s="6">
        <v>0</v>
      </c>
      <c r="X229" s="6">
        <v>35944.870000000003</v>
      </c>
      <c r="Y229" s="513">
        <f>IF(A229&lt;&gt;"",IF(A229=мар17!A229,0,1),IF(AND(B229=мар17!B229,C229=мар17!C229),0,1))</f>
        <v>0</v>
      </c>
      <c r="Z229" s="70" t="str">
        <f t="shared" si="36"/>
        <v>ул. Пятая д.5</v>
      </c>
      <c r="AA229" s="504">
        <f>IF($B229&lt;&gt;"",MAX(AA$7:AA228)+1,0)</f>
        <v>218</v>
      </c>
      <c r="AB229" s="502">
        <f t="shared" si="27"/>
        <v>229</v>
      </c>
      <c r="AC229" s="504">
        <f>1</f>
        <v>1</v>
      </c>
      <c r="AD229" s="103">
        <f t="shared" si="37"/>
        <v>4219.6899999999996</v>
      </c>
      <c r="AE229" s="103">
        <f t="shared" si="38"/>
        <v>2004.33</v>
      </c>
      <c r="AF229" s="103">
        <f t="shared" si="39"/>
        <v>50.000000000000909</v>
      </c>
      <c r="AG229" s="3"/>
    </row>
    <row r="230" spans="2:33" ht="13.2" x14ac:dyDescent="0.25">
      <c r="B230" s="1" t="str">
        <f>адреса!$G$225</f>
        <v>кв.23</v>
      </c>
      <c r="C230" s="522">
        <f>адреса!$I$225</f>
        <v>50000023</v>
      </c>
      <c r="D230" s="6" t="str">
        <f>адреса!$K$225</f>
        <v>ФИО-5-23</v>
      </c>
      <c r="E230" s="6">
        <v>4134.8999999999996</v>
      </c>
      <c r="F230" s="6">
        <v>2762.19</v>
      </c>
      <c r="G230" s="6">
        <v>0</v>
      </c>
      <c r="H230" s="6">
        <v>0</v>
      </c>
      <c r="I230" s="6">
        <v>193.12</v>
      </c>
      <c r="J230" s="6">
        <v>0</v>
      </c>
      <c r="K230" s="6">
        <v>519.48</v>
      </c>
      <c r="L230" s="6"/>
      <c r="M230" s="6">
        <v>0</v>
      </c>
      <c r="N230" s="6">
        <v>50</v>
      </c>
      <c r="O230" s="6">
        <v>722.14</v>
      </c>
      <c r="P230" s="6">
        <v>0</v>
      </c>
      <c r="Q230" s="6">
        <v>0</v>
      </c>
      <c r="R230" s="6">
        <v>241.4</v>
      </c>
      <c r="S230" s="6">
        <v>1229.03</v>
      </c>
      <c r="T230" s="6">
        <v>0</v>
      </c>
      <c r="U230" s="6"/>
      <c r="V230" s="6">
        <v>5717.36</v>
      </c>
      <c r="W230" s="6">
        <v>9852.26</v>
      </c>
      <c r="X230" s="6">
        <v>0</v>
      </c>
      <c r="Y230" s="513">
        <f>IF(A230&lt;&gt;"",IF(A230=мар17!A230,0,1),IF(AND(B230=мар17!B230,C230=мар17!C230),0,1))</f>
        <v>0</v>
      </c>
      <c r="Z230" s="70" t="str">
        <f t="shared" si="36"/>
        <v>ул. Пятая д.5</v>
      </c>
      <c r="AA230" s="504">
        <f>IF($B230&lt;&gt;"",MAX(AA$7:AA229)+1,0)</f>
        <v>219</v>
      </c>
      <c r="AB230" s="502">
        <f t="shared" si="27"/>
        <v>230</v>
      </c>
      <c r="AC230" s="504">
        <f>1</f>
        <v>1</v>
      </c>
      <c r="AD230" s="103">
        <f t="shared" si="37"/>
        <v>2762.19</v>
      </c>
      <c r="AE230" s="103">
        <f t="shared" si="38"/>
        <v>2905.17</v>
      </c>
      <c r="AF230" s="103">
        <f t="shared" si="39"/>
        <v>49.999999999999545</v>
      </c>
      <c r="AG230" s="3"/>
    </row>
    <row r="231" spans="2:33" ht="13.2" x14ac:dyDescent="0.25">
      <c r="B231" s="1" t="str">
        <f>адреса!$G$226</f>
        <v>кв.24</v>
      </c>
      <c r="C231" s="522">
        <f>адреса!$I$226</f>
        <v>50000024</v>
      </c>
      <c r="D231" s="6" t="str">
        <f>адреса!$K$226</f>
        <v>ФИО-5-24</v>
      </c>
      <c r="E231" s="6">
        <v>4510.8500000000004</v>
      </c>
      <c r="F231" s="6">
        <v>1767.02</v>
      </c>
      <c r="G231" s="6">
        <v>0</v>
      </c>
      <c r="H231" s="6">
        <v>0</v>
      </c>
      <c r="I231" s="6">
        <v>241.4</v>
      </c>
      <c r="J231" s="6">
        <v>0</v>
      </c>
      <c r="K231" s="6">
        <v>461.76</v>
      </c>
      <c r="L231" s="6"/>
      <c r="M231" s="6">
        <v>0</v>
      </c>
      <c r="N231" s="6">
        <v>50</v>
      </c>
      <c r="O231" s="6">
        <v>459.28</v>
      </c>
      <c r="P231" s="6">
        <v>0</v>
      </c>
      <c r="Q231" s="6">
        <v>0</v>
      </c>
      <c r="R231" s="6">
        <v>144.84</v>
      </c>
      <c r="S231" s="6">
        <v>737.42</v>
      </c>
      <c r="T231" s="6">
        <v>0</v>
      </c>
      <c r="U231" s="6"/>
      <c r="V231" s="6">
        <v>3861.72</v>
      </c>
      <c r="W231" s="6">
        <v>4510.8500000000004</v>
      </c>
      <c r="X231" s="6">
        <v>3861.72</v>
      </c>
      <c r="Y231" s="513">
        <f>IF(A231&lt;&gt;"",IF(A231=мар17!A231,0,1),IF(AND(B231=мар17!B231,C231=мар17!C231),0,1))</f>
        <v>0</v>
      </c>
      <c r="Z231" s="70" t="str">
        <f t="shared" si="36"/>
        <v>ул. Пятая д.5</v>
      </c>
      <c r="AA231" s="504">
        <f>IF($B231&lt;&gt;"",MAX(AA$7:AA230)+1,0)</f>
        <v>220</v>
      </c>
      <c r="AB231" s="502">
        <f t="shared" si="27"/>
        <v>231</v>
      </c>
      <c r="AC231" s="504">
        <f>1</f>
        <v>1</v>
      </c>
      <c r="AD231" s="103">
        <f t="shared" si="37"/>
        <v>1767.02</v>
      </c>
      <c r="AE231" s="103">
        <f t="shared" si="38"/>
        <v>2044.6999999999998</v>
      </c>
      <c r="AF231" s="103">
        <f t="shared" si="39"/>
        <v>50</v>
      </c>
      <c r="AG231" s="3"/>
    </row>
    <row r="232" spans="2:33" ht="13.2" x14ac:dyDescent="0.25">
      <c r="B232" s="1" t="str">
        <f>адреса!$G$227</f>
        <v>кв.25</v>
      </c>
      <c r="C232" s="522">
        <f>адреса!$I$227</f>
        <v>50000025</v>
      </c>
      <c r="D232" s="6" t="str">
        <f>адреса!$K$227</f>
        <v>ФИО-5-25</v>
      </c>
      <c r="E232" s="6">
        <v>1797.43</v>
      </c>
      <c r="F232" s="6">
        <v>1747.43</v>
      </c>
      <c r="G232" s="6">
        <v>0</v>
      </c>
      <c r="H232" s="6">
        <v>0</v>
      </c>
      <c r="I232" s="6">
        <v>0</v>
      </c>
      <c r="J232" s="6">
        <v>0</v>
      </c>
      <c r="K232" s="6">
        <v>0</v>
      </c>
      <c r="L232" s="6"/>
      <c r="M232" s="6">
        <v>0</v>
      </c>
      <c r="N232" s="6">
        <v>50</v>
      </c>
      <c r="O232" s="6">
        <v>454.19</v>
      </c>
      <c r="P232" s="6">
        <v>0</v>
      </c>
      <c r="Q232" s="6">
        <v>0</v>
      </c>
      <c r="R232" s="6">
        <v>0</v>
      </c>
      <c r="S232" s="6">
        <v>0</v>
      </c>
      <c r="T232" s="6">
        <v>0</v>
      </c>
      <c r="U232" s="6"/>
      <c r="V232" s="6">
        <v>2251.62</v>
      </c>
      <c r="W232" s="6">
        <v>1797.43</v>
      </c>
      <c r="X232" s="6">
        <v>2251.62</v>
      </c>
      <c r="Y232" s="513">
        <f>IF(A232&lt;&gt;"",IF(A232=мар17!A232,0,1),IF(AND(B232=мар17!B232,C232=мар17!C232),0,1))</f>
        <v>0</v>
      </c>
      <c r="Z232" s="70" t="str">
        <f t="shared" si="36"/>
        <v>ул. Пятая д.5</v>
      </c>
      <c r="AA232" s="504">
        <f>IF($B232&lt;&gt;"",MAX(AA$7:AA231)+1,0)</f>
        <v>221</v>
      </c>
      <c r="AB232" s="502">
        <f t="shared" si="27"/>
        <v>232</v>
      </c>
      <c r="AC232" s="504">
        <f>1</f>
        <v>1</v>
      </c>
      <c r="AD232" s="103">
        <f t="shared" si="37"/>
        <v>1747.43</v>
      </c>
      <c r="AE232" s="103">
        <f t="shared" si="38"/>
        <v>454.19</v>
      </c>
      <c r="AF232" s="103">
        <f t="shared" si="39"/>
        <v>49.999999999999829</v>
      </c>
      <c r="AG232" s="3"/>
    </row>
    <row r="233" spans="2:33" ht="13.2" x14ac:dyDescent="0.25">
      <c r="B233" s="1" t="str">
        <f>адреса!$G$228</f>
        <v>кв.26</v>
      </c>
      <c r="C233" s="522">
        <f>адреса!$I$228</f>
        <v>50000026</v>
      </c>
      <c r="D233" s="6" t="str">
        <f>адреса!$K$228</f>
        <v>ФИО-5-26</v>
      </c>
      <c r="E233" s="6">
        <v>4998.91</v>
      </c>
      <c r="F233" s="6">
        <v>4219.6899999999996</v>
      </c>
      <c r="G233" s="6">
        <v>0</v>
      </c>
      <c r="H233" s="6">
        <v>0</v>
      </c>
      <c r="I233" s="6">
        <v>44.66</v>
      </c>
      <c r="J233" s="6">
        <v>0</v>
      </c>
      <c r="K233" s="6">
        <v>62.91</v>
      </c>
      <c r="L233" s="6"/>
      <c r="M233" s="6">
        <v>0</v>
      </c>
      <c r="N233" s="6">
        <v>50</v>
      </c>
      <c r="O233" s="6">
        <v>1096.79</v>
      </c>
      <c r="P233" s="6">
        <v>0</v>
      </c>
      <c r="Q233" s="6">
        <v>0</v>
      </c>
      <c r="R233" s="6">
        <v>7.97</v>
      </c>
      <c r="S233" s="6">
        <v>40.56</v>
      </c>
      <c r="T233" s="6">
        <v>0</v>
      </c>
      <c r="U233" s="6"/>
      <c r="V233" s="6">
        <v>5522.58</v>
      </c>
      <c r="W233" s="6">
        <v>4998.91</v>
      </c>
      <c r="X233" s="6">
        <v>5522.58</v>
      </c>
      <c r="Y233" s="513">
        <f>IF(A233&lt;&gt;"",IF(A233=мар17!A233,0,1),IF(AND(B233=мар17!B233,C233=мар17!C233),0,1))</f>
        <v>0</v>
      </c>
      <c r="Z233" s="70" t="str">
        <f t="shared" si="36"/>
        <v>ул. Пятая д.5</v>
      </c>
      <c r="AA233" s="504">
        <f>IF($B233&lt;&gt;"",MAX(AA$7:AA232)+1,0)</f>
        <v>222</v>
      </c>
      <c r="AB233" s="502">
        <f t="shared" si="27"/>
        <v>233</v>
      </c>
      <c r="AC233" s="504">
        <f>1</f>
        <v>1</v>
      </c>
      <c r="AD233" s="103">
        <f t="shared" si="37"/>
        <v>4219.6899999999996</v>
      </c>
      <c r="AE233" s="103">
        <f t="shared" si="38"/>
        <v>1252.8899999999999</v>
      </c>
      <c r="AF233" s="103">
        <f t="shared" si="39"/>
        <v>50.000000000000455</v>
      </c>
      <c r="AG233" s="3"/>
    </row>
    <row r="234" spans="2:33" ht="13.2" x14ac:dyDescent="0.25">
      <c r="B234" s="1" t="str">
        <f>адреса!$G$229</f>
        <v>кв.27</v>
      </c>
      <c r="C234" s="522">
        <f>адреса!$I$229</f>
        <v>50000027</v>
      </c>
      <c r="D234" s="6" t="str">
        <f>адреса!$K$229</f>
        <v>ФИО-5-27</v>
      </c>
      <c r="E234" s="6">
        <v>3342.59</v>
      </c>
      <c r="F234" s="6">
        <v>2781.78</v>
      </c>
      <c r="G234" s="6">
        <v>0</v>
      </c>
      <c r="H234" s="6">
        <v>0</v>
      </c>
      <c r="I234" s="6">
        <v>48.28</v>
      </c>
      <c r="J234" s="6">
        <v>0</v>
      </c>
      <c r="K234" s="6">
        <v>86.58</v>
      </c>
      <c r="L234" s="6"/>
      <c r="M234" s="6">
        <v>0</v>
      </c>
      <c r="N234" s="6">
        <v>50</v>
      </c>
      <c r="O234" s="6">
        <v>723.05</v>
      </c>
      <c r="P234" s="6">
        <v>0</v>
      </c>
      <c r="Q234" s="6">
        <v>0</v>
      </c>
      <c r="R234" s="6">
        <v>24.14</v>
      </c>
      <c r="S234" s="6">
        <v>122.9</v>
      </c>
      <c r="T234" s="6">
        <v>0</v>
      </c>
      <c r="U234" s="6"/>
      <c r="V234" s="6">
        <v>3836.73</v>
      </c>
      <c r="W234" s="6">
        <v>3342.59</v>
      </c>
      <c r="X234" s="6">
        <v>3836.73</v>
      </c>
      <c r="Y234" s="513">
        <f>IF(A234&lt;&gt;"",IF(A234=мар17!A234,0,1),IF(AND(B234=мар17!B234,C234=мар17!C234),0,1))</f>
        <v>0</v>
      </c>
      <c r="Z234" s="70" t="str">
        <f t="shared" si="36"/>
        <v>ул. Пятая д.5</v>
      </c>
      <c r="AA234" s="504">
        <f>IF($B234&lt;&gt;"",MAX(AA$7:AA233)+1,0)</f>
        <v>223</v>
      </c>
      <c r="AB234" s="502">
        <f t="shared" si="27"/>
        <v>234</v>
      </c>
      <c r="AC234" s="504">
        <f>1</f>
        <v>1</v>
      </c>
      <c r="AD234" s="103">
        <f t="shared" si="37"/>
        <v>2781.78</v>
      </c>
      <c r="AE234" s="103">
        <f t="shared" si="38"/>
        <v>1004.9499999999999</v>
      </c>
      <c r="AF234" s="103">
        <f t="shared" si="39"/>
        <v>49.999999999999886</v>
      </c>
      <c r="AG234" s="3"/>
    </row>
    <row r="235" spans="2:33" ht="13.2" x14ac:dyDescent="0.25">
      <c r="B235" s="1" t="str">
        <f>адреса!$G$230</f>
        <v>кв.28</v>
      </c>
      <c r="C235" s="522">
        <f>адреса!$I$230</f>
        <v>50000028</v>
      </c>
      <c r="D235" s="6" t="str">
        <f>адреса!$K$230</f>
        <v>ФИО-5-28</v>
      </c>
      <c r="E235" s="6">
        <v>2020.32</v>
      </c>
      <c r="F235" s="6">
        <v>1767.02</v>
      </c>
      <c r="G235" s="6">
        <v>0</v>
      </c>
      <c r="H235" s="6">
        <v>0</v>
      </c>
      <c r="I235" s="6">
        <v>19.8</v>
      </c>
      <c r="J235" s="6">
        <v>-107.31</v>
      </c>
      <c r="K235" s="6">
        <v>19.829999999999998</v>
      </c>
      <c r="L235" s="6"/>
      <c r="M235" s="6">
        <v>0</v>
      </c>
      <c r="N235" s="6">
        <v>50</v>
      </c>
      <c r="O235" s="6">
        <v>459.28</v>
      </c>
      <c r="P235" s="6">
        <v>0</v>
      </c>
      <c r="Q235" s="6">
        <v>0</v>
      </c>
      <c r="R235" s="6">
        <v>13.97</v>
      </c>
      <c r="S235" s="6">
        <v>71.14</v>
      </c>
      <c r="T235" s="6">
        <v>0</v>
      </c>
      <c r="U235" s="6"/>
      <c r="V235" s="6">
        <v>2293.73</v>
      </c>
      <c r="W235" s="6">
        <v>2020.32</v>
      </c>
      <c r="X235" s="6">
        <v>2293.73</v>
      </c>
      <c r="Y235" s="513">
        <f>IF(A235&lt;&gt;"",IF(A235=мар17!A235,0,1),IF(AND(B235=мар17!B235,C235=мар17!C235),0,1))</f>
        <v>0</v>
      </c>
      <c r="Z235" s="70" t="str">
        <f t="shared" si="36"/>
        <v>ул. Пятая д.5</v>
      </c>
      <c r="AA235" s="504">
        <f>IF($B235&lt;&gt;"",MAX(AA$7:AA234)+1,0)</f>
        <v>224</v>
      </c>
      <c r="AB235" s="502">
        <f t="shared" si="27"/>
        <v>235</v>
      </c>
      <c r="AC235" s="504">
        <f>1</f>
        <v>1</v>
      </c>
      <c r="AD235" s="103">
        <f t="shared" si="37"/>
        <v>1767.02</v>
      </c>
      <c r="AE235" s="103">
        <f t="shared" si="38"/>
        <v>476.71</v>
      </c>
      <c r="AF235" s="103">
        <f t="shared" si="39"/>
        <v>50.000000000000057</v>
      </c>
      <c r="AG235" s="3"/>
    </row>
    <row r="236" spans="2:33" ht="13.2" x14ac:dyDescent="0.25">
      <c r="B236" s="1" t="str">
        <f>адреса!$G$231</f>
        <v>кв.29</v>
      </c>
      <c r="C236" s="522">
        <f>адреса!$I$231</f>
        <v>50000029</v>
      </c>
      <c r="D236" s="6" t="str">
        <f>адреса!$K$231</f>
        <v>ФИО-5-29</v>
      </c>
      <c r="E236" s="6">
        <v>4499.6000000000004</v>
      </c>
      <c r="F236" s="6">
        <v>1747.43</v>
      </c>
      <c r="G236" s="6">
        <v>0</v>
      </c>
      <c r="H236" s="6">
        <v>0</v>
      </c>
      <c r="I236" s="6">
        <v>-1919.88</v>
      </c>
      <c r="J236" s="6">
        <v>0</v>
      </c>
      <c r="K236" s="6">
        <v>94.57</v>
      </c>
      <c r="L236" s="6"/>
      <c r="M236" s="6">
        <v>0</v>
      </c>
      <c r="N236" s="6">
        <v>50</v>
      </c>
      <c r="O236" s="6">
        <v>454.19</v>
      </c>
      <c r="P236" s="6">
        <v>0</v>
      </c>
      <c r="Q236" s="6">
        <v>0</v>
      </c>
      <c r="R236" s="6">
        <v>54.48</v>
      </c>
      <c r="S236" s="6">
        <v>277.37</v>
      </c>
      <c r="T236" s="6">
        <v>0</v>
      </c>
      <c r="U236" s="6"/>
      <c r="V236" s="6">
        <v>758.16</v>
      </c>
      <c r="W236" s="6">
        <v>0</v>
      </c>
      <c r="X236" s="6">
        <v>5257.76</v>
      </c>
      <c r="Y236" s="513">
        <f>IF(A236&lt;&gt;"",IF(A236=мар17!A236,0,1),IF(AND(B236=мар17!B236,C236=мар17!C236),0,1))</f>
        <v>0</v>
      </c>
      <c r="Z236" s="70" t="str">
        <f t="shared" si="36"/>
        <v>ул. Пятая д.5</v>
      </c>
      <c r="AA236" s="504">
        <f>IF($B236&lt;&gt;"",MAX(AA$7:AA235)+1,0)</f>
        <v>225</v>
      </c>
      <c r="AB236" s="502">
        <f t="shared" si="27"/>
        <v>236</v>
      </c>
      <c r="AC236" s="504">
        <f>1</f>
        <v>1</v>
      </c>
      <c r="AD236" s="103">
        <f t="shared" si="37"/>
        <v>1747.43</v>
      </c>
      <c r="AE236" s="103">
        <f t="shared" si="38"/>
        <v>-1039.27</v>
      </c>
      <c r="AF236" s="103">
        <f t="shared" si="39"/>
        <v>49.999999999999886</v>
      </c>
      <c r="AG236" s="3"/>
    </row>
    <row r="237" spans="2:33" ht="13.2" x14ac:dyDescent="0.25">
      <c r="B237" s="1" t="str">
        <f>адреса!$G$232</f>
        <v>кв.30</v>
      </c>
      <c r="C237" s="522">
        <f>адреса!$I$232</f>
        <v>50000030</v>
      </c>
      <c r="D237" s="6" t="str">
        <f>адреса!$K$232</f>
        <v>ФИО-5-30</v>
      </c>
      <c r="E237" s="6">
        <v>10248.36</v>
      </c>
      <c r="F237" s="6">
        <v>4219.6899999999996</v>
      </c>
      <c r="G237" s="6">
        <v>0</v>
      </c>
      <c r="H237" s="6">
        <v>0</v>
      </c>
      <c r="I237" s="6">
        <v>246.23</v>
      </c>
      <c r="J237" s="6">
        <v>0</v>
      </c>
      <c r="K237" s="6">
        <v>455.99</v>
      </c>
      <c r="L237" s="6"/>
      <c r="M237" s="6">
        <v>0</v>
      </c>
      <c r="N237" s="6">
        <v>50</v>
      </c>
      <c r="O237" s="6">
        <v>1096.79</v>
      </c>
      <c r="P237" s="6">
        <v>0</v>
      </c>
      <c r="Q237" s="6">
        <v>0</v>
      </c>
      <c r="R237" s="6">
        <v>135.18</v>
      </c>
      <c r="S237" s="6">
        <v>688.25</v>
      </c>
      <c r="T237" s="6">
        <v>0</v>
      </c>
      <c r="U237" s="6"/>
      <c r="V237" s="6">
        <v>6892.13</v>
      </c>
      <c r="W237" s="6">
        <v>10000</v>
      </c>
      <c r="X237" s="6">
        <v>7140.49</v>
      </c>
      <c r="Y237" s="513">
        <f>IF(A237&lt;&gt;"",IF(A237=мар17!A237,0,1),IF(AND(B237=мар17!B237,C237=мар17!C237),0,1))</f>
        <v>0</v>
      </c>
      <c r="Z237" s="70" t="str">
        <f t="shared" si="36"/>
        <v>ул. Пятая д.5</v>
      </c>
      <c r="AA237" s="504">
        <f>IF($B237&lt;&gt;"",MAX(AA$7:AA236)+1,0)</f>
        <v>226</v>
      </c>
      <c r="AB237" s="502">
        <f t="shared" si="27"/>
        <v>237</v>
      </c>
      <c r="AC237" s="504">
        <f>1</f>
        <v>1</v>
      </c>
      <c r="AD237" s="103">
        <f t="shared" si="37"/>
        <v>4219.6899999999996</v>
      </c>
      <c r="AE237" s="103">
        <f t="shared" si="38"/>
        <v>2622.44</v>
      </c>
      <c r="AF237" s="103">
        <f t="shared" si="39"/>
        <v>50.000000000000455</v>
      </c>
      <c r="AG237" s="3"/>
    </row>
    <row r="238" spans="2:33" ht="13.2" x14ac:dyDescent="0.25">
      <c r="B238" s="1" t="str">
        <f>адреса!$G$233</f>
        <v>кв.31</v>
      </c>
      <c r="C238" s="522">
        <f>адреса!$I$233</f>
        <v>50000031</v>
      </c>
      <c r="D238" s="6" t="str">
        <f>адреса!$K$233</f>
        <v>ФИО-5-31</v>
      </c>
      <c r="E238" s="6">
        <v>92519.84</v>
      </c>
      <c r="F238" s="6">
        <v>2781.78</v>
      </c>
      <c r="G238" s="6">
        <v>0</v>
      </c>
      <c r="H238" s="6">
        <v>0</v>
      </c>
      <c r="I238" s="6">
        <v>1089.78</v>
      </c>
      <c r="J238" s="6">
        <v>0</v>
      </c>
      <c r="K238" s="6">
        <v>2250.39</v>
      </c>
      <c r="L238" s="6"/>
      <c r="M238" s="6">
        <v>0</v>
      </c>
      <c r="N238" s="6">
        <v>50</v>
      </c>
      <c r="O238" s="6">
        <v>723.05</v>
      </c>
      <c r="P238" s="6">
        <v>0</v>
      </c>
      <c r="Q238" s="6">
        <v>0</v>
      </c>
      <c r="R238" s="6">
        <v>792.56</v>
      </c>
      <c r="S238" s="6">
        <v>4035.14</v>
      </c>
      <c r="T238" s="6">
        <v>0</v>
      </c>
      <c r="U238" s="6"/>
      <c r="V238" s="6">
        <v>11722.7</v>
      </c>
      <c r="W238" s="6">
        <v>0</v>
      </c>
      <c r="X238" s="6">
        <v>104242.54</v>
      </c>
      <c r="Y238" s="513">
        <f>IF(A238&lt;&gt;"",IF(A238=мар17!A238,0,1),IF(AND(B238=мар17!B238,C238=мар17!C238),0,1))</f>
        <v>0</v>
      </c>
      <c r="Z238" s="70" t="str">
        <f t="shared" si="36"/>
        <v>ул. Пятая д.5</v>
      </c>
      <c r="AA238" s="504">
        <f>IF($B238&lt;&gt;"",MAX(AA$7:AA237)+1,0)</f>
        <v>227</v>
      </c>
      <c r="AB238" s="502">
        <f t="shared" si="27"/>
        <v>238</v>
      </c>
      <c r="AC238" s="504">
        <f>1</f>
        <v>1</v>
      </c>
      <c r="AD238" s="103">
        <f t="shared" si="37"/>
        <v>2781.78</v>
      </c>
      <c r="AE238" s="103">
        <f t="shared" si="38"/>
        <v>8890.92</v>
      </c>
      <c r="AF238" s="103">
        <f t="shared" si="39"/>
        <v>50</v>
      </c>
      <c r="AG238" s="3"/>
    </row>
    <row r="239" spans="2:33" ht="13.2" x14ac:dyDescent="0.25">
      <c r="B239" s="1" t="str">
        <f>адреса!$G$234</f>
        <v>кв.32</v>
      </c>
      <c r="C239" s="522">
        <f>адреса!$I$234</f>
        <v>50000032</v>
      </c>
      <c r="D239" s="6" t="str">
        <f>адреса!$K$234</f>
        <v>ФИО-5-32</v>
      </c>
      <c r="E239" s="6">
        <v>5178</v>
      </c>
      <c r="F239" s="6">
        <v>1767.02</v>
      </c>
      <c r="G239" s="6">
        <v>0</v>
      </c>
      <c r="H239" s="6">
        <v>0</v>
      </c>
      <c r="I239" s="6">
        <v>692.81</v>
      </c>
      <c r="J239" s="6">
        <v>0</v>
      </c>
      <c r="K239" s="6">
        <v>1133.8900000000001</v>
      </c>
      <c r="L239" s="6"/>
      <c r="M239" s="6">
        <v>0</v>
      </c>
      <c r="N239" s="6">
        <v>50</v>
      </c>
      <c r="O239" s="6">
        <v>459.28</v>
      </c>
      <c r="P239" s="6">
        <v>0</v>
      </c>
      <c r="Q239" s="6">
        <v>0</v>
      </c>
      <c r="R239" s="6">
        <v>255.63</v>
      </c>
      <c r="S239" s="6">
        <v>1301.49</v>
      </c>
      <c r="T239" s="6">
        <v>0</v>
      </c>
      <c r="U239" s="6"/>
      <c r="V239" s="6">
        <v>5660.12</v>
      </c>
      <c r="W239" s="6">
        <v>2100</v>
      </c>
      <c r="X239" s="6">
        <v>8738.1200000000008</v>
      </c>
      <c r="Y239" s="513">
        <f>IF(A239&lt;&gt;"",IF(A239=мар17!A239,0,1),IF(AND(B239=мар17!B239,C239=мар17!C239),0,1))</f>
        <v>0</v>
      </c>
      <c r="Z239" s="70" t="str">
        <f t="shared" si="36"/>
        <v>ул. Пятая д.5</v>
      </c>
      <c r="AA239" s="504">
        <f>IF($B239&lt;&gt;"",MAX(AA$7:AA238)+1,0)</f>
        <v>228</v>
      </c>
      <c r="AB239" s="502">
        <f t="shared" si="27"/>
        <v>239</v>
      </c>
      <c r="AC239" s="504">
        <f>1</f>
        <v>1</v>
      </c>
      <c r="AD239" s="103">
        <f t="shared" si="37"/>
        <v>1767.02</v>
      </c>
      <c r="AE239" s="103">
        <f t="shared" si="38"/>
        <v>3843.1000000000004</v>
      </c>
      <c r="AF239" s="103">
        <f t="shared" si="39"/>
        <v>49.999999999999545</v>
      </c>
      <c r="AG239" s="3"/>
    </row>
    <row r="240" spans="2:33" ht="13.2" x14ac:dyDescent="0.25">
      <c r="B240" s="1" t="str">
        <f>адреса!$G$235</f>
        <v>кв.33</v>
      </c>
      <c r="C240" s="522">
        <f>адреса!$I$235</f>
        <v>50000033</v>
      </c>
      <c r="D240" s="6" t="str">
        <f>адреса!$K$235</f>
        <v>ФИО-5-33</v>
      </c>
      <c r="E240" s="6">
        <v>5300.43</v>
      </c>
      <c r="F240" s="6">
        <v>1747.43</v>
      </c>
      <c r="G240" s="6">
        <v>0</v>
      </c>
      <c r="H240" s="6">
        <v>0</v>
      </c>
      <c r="I240" s="6">
        <v>121.09</v>
      </c>
      <c r="J240" s="6">
        <v>0</v>
      </c>
      <c r="K240" s="6">
        <v>250.04</v>
      </c>
      <c r="L240" s="6"/>
      <c r="M240" s="6">
        <v>0</v>
      </c>
      <c r="N240" s="6">
        <v>50</v>
      </c>
      <c r="O240" s="6">
        <v>454.19</v>
      </c>
      <c r="P240" s="6">
        <v>0</v>
      </c>
      <c r="Q240" s="6">
        <v>0</v>
      </c>
      <c r="R240" s="6">
        <v>88.06</v>
      </c>
      <c r="S240" s="6">
        <v>448.35</v>
      </c>
      <c r="T240" s="6">
        <v>0</v>
      </c>
      <c r="U240" s="6"/>
      <c r="V240" s="6">
        <v>3159.16</v>
      </c>
      <c r="W240" s="6">
        <v>5300.43</v>
      </c>
      <c r="X240" s="6">
        <v>3159.16</v>
      </c>
      <c r="Y240" s="513">
        <f>IF(A240&lt;&gt;"",IF(A240=мар17!A240,0,1),IF(AND(B240=мар17!B240,C240=мар17!C240),0,1))</f>
        <v>0</v>
      </c>
      <c r="Z240" s="70" t="str">
        <f t="shared" si="36"/>
        <v>ул. Пятая д.5</v>
      </c>
      <c r="AA240" s="504">
        <f>IF($B240&lt;&gt;"",MAX(AA$7:AA239)+1,0)</f>
        <v>229</v>
      </c>
      <c r="AB240" s="502">
        <f t="shared" si="27"/>
        <v>240</v>
      </c>
      <c r="AC240" s="504">
        <f>1</f>
        <v>1</v>
      </c>
      <c r="AD240" s="103">
        <f t="shared" si="37"/>
        <v>1747.43</v>
      </c>
      <c r="AE240" s="103">
        <f t="shared" si="38"/>
        <v>1361.73</v>
      </c>
      <c r="AF240" s="103">
        <f t="shared" si="39"/>
        <v>49.999999999999773</v>
      </c>
      <c r="AG240" s="3"/>
    </row>
    <row r="241" spans="2:33" ht="13.2" x14ac:dyDescent="0.25">
      <c r="B241" s="1" t="str">
        <f>адреса!$G$236</f>
        <v>кв.34</v>
      </c>
      <c r="C241" s="522">
        <f>адреса!$I$236</f>
        <v>50000034</v>
      </c>
      <c r="D241" s="6" t="str">
        <f>адреса!$K$236</f>
        <v>ФИО-5-34</v>
      </c>
      <c r="E241" s="6">
        <v>5676.99</v>
      </c>
      <c r="F241" s="6">
        <v>4219.6899999999996</v>
      </c>
      <c r="G241" s="6">
        <v>0</v>
      </c>
      <c r="H241" s="6">
        <v>0</v>
      </c>
      <c r="I241" s="6">
        <v>168.98</v>
      </c>
      <c r="J241" s="6">
        <v>0</v>
      </c>
      <c r="K241" s="6">
        <v>259.74</v>
      </c>
      <c r="L241" s="6"/>
      <c r="M241" s="6">
        <v>0</v>
      </c>
      <c r="N241" s="6">
        <v>50</v>
      </c>
      <c r="O241" s="6">
        <v>1096.79</v>
      </c>
      <c r="P241" s="6">
        <v>0</v>
      </c>
      <c r="Q241" s="6">
        <v>0</v>
      </c>
      <c r="R241" s="6">
        <v>48.28</v>
      </c>
      <c r="S241" s="6">
        <v>245.81</v>
      </c>
      <c r="T241" s="6">
        <v>0</v>
      </c>
      <c r="U241" s="6"/>
      <c r="V241" s="6">
        <v>6089.29</v>
      </c>
      <c r="W241" s="6">
        <v>5680</v>
      </c>
      <c r="X241" s="6">
        <v>6086.28</v>
      </c>
      <c r="Y241" s="513">
        <f>IF(A241&lt;&gt;"",IF(A241=мар17!A241,0,1),IF(AND(B241=мар17!B241,C241=мар17!C241),0,1))</f>
        <v>0</v>
      </c>
      <c r="Z241" s="70" t="str">
        <f t="shared" si="36"/>
        <v>ул. Пятая д.5</v>
      </c>
      <c r="AA241" s="504">
        <f>IF($B241&lt;&gt;"",MAX(AA$7:AA240)+1,0)</f>
        <v>230</v>
      </c>
      <c r="AB241" s="502">
        <f t="shared" si="27"/>
        <v>241</v>
      </c>
      <c r="AC241" s="504">
        <f>1</f>
        <v>1</v>
      </c>
      <c r="AD241" s="103">
        <f t="shared" si="37"/>
        <v>4219.6899999999996</v>
      </c>
      <c r="AE241" s="103">
        <f t="shared" si="38"/>
        <v>1819.6</v>
      </c>
      <c r="AF241" s="103">
        <f t="shared" si="39"/>
        <v>50.000000000000455</v>
      </c>
      <c r="AG241" s="3"/>
    </row>
    <row r="242" spans="2:33" ht="13.2" x14ac:dyDescent="0.25">
      <c r="B242" s="1" t="str">
        <f>адреса!$G$237</f>
        <v>кв.35</v>
      </c>
      <c r="C242" s="522">
        <f>адреса!$I$237</f>
        <v>50000035</v>
      </c>
      <c r="D242" s="6" t="str">
        <f>адреса!$K$237</f>
        <v>ФИО-5-35</v>
      </c>
      <c r="E242" s="6">
        <v>3581.5</v>
      </c>
      <c r="F242" s="6">
        <v>2766.11</v>
      </c>
      <c r="G242" s="6">
        <v>0</v>
      </c>
      <c r="H242" s="6">
        <v>0</v>
      </c>
      <c r="I242" s="6">
        <v>363.26</v>
      </c>
      <c r="J242" s="6">
        <v>0</v>
      </c>
      <c r="K242" s="6">
        <v>750.13</v>
      </c>
      <c r="L242" s="6"/>
      <c r="M242" s="6">
        <v>0</v>
      </c>
      <c r="N242" s="6">
        <v>50</v>
      </c>
      <c r="O242" s="6">
        <v>718.97</v>
      </c>
      <c r="P242" s="6">
        <v>0</v>
      </c>
      <c r="Q242" s="6">
        <v>0</v>
      </c>
      <c r="R242" s="6">
        <v>264.19</v>
      </c>
      <c r="S242" s="6">
        <v>1345.05</v>
      </c>
      <c r="T242" s="6">
        <v>0</v>
      </c>
      <c r="U242" s="6"/>
      <c r="V242" s="6">
        <v>6257.71</v>
      </c>
      <c r="W242" s="6">
        <v>0</v>
      </c>
      <c r="X242" s="6">
        <v>9839.2099999999991</v>
      </c>
      <c r="Y242" s="513">
        <f>IF(A242&lt;&gt;"",IF(A242=мар17!A242,0,1),IF(AND(B242=мар17!B242,C242=мар17!C242),0,1))</f>
        <v>0</v>
      </c>
      <c r="Z242" s="70" t="str">
        <f t="shared" si="36"/>
        <v>ул. Пятая д.5</v>
      </c>
      <c r="AA242" s="504">
        <f>IF($B242&lt;&gt;"",MAX(AA$7:AA241)+1,0)</f>
        <v>231</v>
      </c>
      <c r="AB242" s="502">
        <f t="shared" si="27"/>
        <v>242</v>
      </c>
      <c r="AC242" s="504">
        <f>1</f>
        <v>1</v>
      </c>
      <c r="AD242" s="103">
        <f t="shared" si="37"/>
        <v>2766.11</v>
      </c>
      <c r="AE242" s="103">
        <f t="shared" si="38"/>
        <v>3441.5999999999995</v>
      </c>
      <c r="AF242" s="103">
        <f t="shared" si="39"/>
        <v>50.000000000000455</v>
      </c>
      <c r="AG242" s="3"/>
    </row>
    <row r="243" spans="2:33" ht="13.2" x14ac:dyDescent="0.25">
      <c r="B243" s="1" t="str">
        <f>адреса!$G$238</f>
        <v>кв.36</v>
      </c>
      <c r="C243" s="522">
        <f>адреса!$I$238</f>
        <v>50000036</v>
      </c>
      <c r="D243" s="6" t="str">
        <f>адреса!$K$238</f>
        <v>ФИО-5-36</v>
      </c>
      <c r="E243" s="6">
        <v>7887.43</v>
      </c>
      <c r="F243" s="6">
        <v>1770.94</v>
      </c>
      <c r="G243" s="6">
        <v>0</v>
      </c>
      <c r="H243" s="6">
        <v>0</v>
      </c>
      <c r="I243" s="6">
        <v>421.27</v>
      </c>
      <c r="J243" s="6">
        <v>-140.1</v>
      </c>
      <c r="K243" s="6">
        <v>562.86</v>
      </c>
      <c r="L243" s="6"/>
      <c r="M243" s="6">
        <v>0</v>
      </c>
      <c r="N243" s="6">
        <v>50</v>
      </c>
      <c r="O243" s="6">
        <v>460.3</v>
      </c>
      <c r="P243" s="6">
        <v>0</v>
      </c>
      <c r="Q243" s="6">
        <v>0</v>
      </c>
      <c r="R243" s="6">
        <v>71.94</v>
      </c>
      <c r="S243" s="6">
        <v>366.26</v>
      </c>
      <c r="T243" s="6">
        <v>0</v>
      </c>
      <c r="U243" s="6"/>
      <c r="V243" s="6">
        <v>3563.47</v>
      </c>
      <c r="W243" s="6">
        <v>0</v>
      </c>
      <c r="X243" s="6">
        <v>11450.9</v>
      </c>
      <c r="Y243" s="513">
        <f>IF(A243&lt;&gt;"",IF(A243=мар17!A243,0,1),IF(AND(B243=мар17!B243,C243=мар17!C243),0,1))</f>
        <v>0</v>
      </c>
      <c r="Z243" s="70" t="str">
        <f t="shared" si="36"/>
        <v>ул. Пятая д.5</v>
      </c>
      <c r="AA243" s="504">
        <f>IF($B243&lt;&gt;"",MAX(AA$7:AA242)+1,0)</f>
        <v>232</v>
      </c>
      <c r="AB243" s="502">
        <f t="shared" si="27"/>
        <v>243</v>
      </c>
      <c r="AC243" s="504">
        <f>1</f>
        <v>1</v>
      </c>
      <c r="AD243" s="103">
        <f t="shared" si="37"/>
        <v>1770.94</v>
      </c>
      <c r="AE243" s="103">
        <f t="shared" si="38"/>
        <v>1742.53</v>
      </c>
      <c r="AF243" s="103">
        <f t="shared" si="39"/>
        <v>49.999999999999773</v>
      </c>
      <c r="AG243" s="3"/>
    </row>
    <row r="244" spans="2:33" ht="13.2" x14ac:dyDescent="0.25">
      <c r="B244" s="1" t="str">
        <f>адреса!$G$239</f>
        <v>кв.37</v>
      </c>
      <c r="C244" s="522">
        <f>адреса!$I$239</f>
        <v>50000037</v>
      </c>
      <c r="D244" s="6" t="str">
        <f>адреса!$K$239</f>
        <v>ФИО-5-37</v>
      </c>
      <c r="E244" s="6">
        <v>0</v>
      </c>
      <c r="F244" s="6">
        <v>1743.51</v>
      </c>
      <c r="G244" s="6">
        <v>0</v>
      </c>
      <c r="H244" s="6">
        <v>0</v>
      </c>
      <c r="I244" s="6">
        <v>217.26</v>
      </c>
      <c r="J244" s="6">
        <v>0</v>
      </c>
      <c r="K244" s="6">
        <v>317.45999999999998</v>
      </c>
      <c r="L244" s="6"/>
      <c r="M244" s="6">
        <v>0</v>
      </c>
      <c r="N244" s="6">
        <v>50</v>
      </c>
      <c r="O244" s="6">
        <v>453.18</v>
      </c>
      <c r="P244" s="6">
        <v>0</v>
      </c>
      <c r="Q244" s="6">
        <v>0</v>
      </c>
      <c r="R244" s="6">
        <v>48.28</v>
      </c>
      <c r="S244" s="6">
        <v>245.81</v>
      </c>
      <c r="T244" s="6">
        <v>0</v>
      </c>
      <c r="U244" s="6"/>
      <c r="V244" s="6">
        <v>3075.5</v>
      </c>
      <c r="W244" s="6">
        <v>3071.25</v>
      </c>
      <c r="X244" s="6">
        <v>4.25</v>
      </c>
      <c r="Y244" s="513">
        <f>IF(A244&lt;&gt;"",IF(A244=мар17!A244,0,1),IF(AND(B244=мар17!B244,C244=мар17!C244),0,1))</f>
        <v>0</v>
      </c>
      <c r="Z244" s="70" t="str">
        <f t="shared" si="36"/>
        <v>ул. Пятая д.5</v>
      </c>
      <c r="AA244" s="504">
        <f>IF($B244&lt;&gt;"",MAX(AA$7:AA243)+1,0)</f>
        <v>233</v>
      </c>
      <c r="AB244" s="502">
        <f t="shared" si="27"/>
        <v>244</v>
      </c>
      <c r="AC244" s="504">
        <f>1</f>
        <v>1</v>
      </c>
      <c r="AD244" s="103">
        <f t="shared" si="37"/>
        <v>1743.51</v>
      </c>
      <c r="AE244" s="103">
        <f t="shared" si="38"/>
        <v>1281.99</v>
      </c>
      <c r="AF244" s="103">
        <f t="shared" si="39"/>
        <v>50</v>
      </c>
      <c r="AG244" s="3"/>
    </row>
    <row r="245" spans="2:33" ht="13.2" x14ac:dyDescent="0.25">
      <c r="B245" s="1" t="str">
        <f>адреса!$G$240</f>
        <v>кв.38</v>
      </c>
      <c r="C245" s="522">
        <f>адреса!$I$240</f>
        <v>50000038</v>
      </c>
      <c r="D245" s="6" t="str">
        <f>адреса!$K$240</f>
        <v>ФИО-5-38</v>
      </c>
      <c r="E245" s="6">
        <v>14333.23</v>
      </c>
      <c r="F245" s="6">
        <v>4219.6899999999996</v>
      </c>
      <c r="G245" s="6">
        <v>0</v>
      </c>
      <c r="H245" s="6">
        <v>0</v>
      </c>
      <c r="I245" s="6">
        <v>209.83</v>
      </c>
      <c r="J245" s="6">
        <v>0</v>
      </c>
      <c r="K245" s="6">
        <v>450.55</v>
      </c>
      <c r="L245" s="6"/>
      <c r="M245" s="6">
        <v>0</v>
      </c>
      <c r="N245" s="6">
        <v>50</v>
      </c>
      <c r="O245" s="6">
        <v>1096.79</v>
      </c>
      <c r="P245" s="6">
        <v>0</v>
      </c>
      <c r="Q245" s="6">
        <v>0</v>
      </c>
      <c r="R245" s="6">
        <v>167.03</v>
      </c>
      <c r="S245" s="6">
        <v>850.39</v>
      </c>
      <c r="T245" s="6">
        <v>0</v>
      </c>
      <c r="U245" s="6"/>
      <c r="V245" s="6">
        <v>7044.28</v>
      </c>
      <c r="W245" s="6">
        <v>14333.23</v>
      </c>
      <c r="X245" s="6">
        <v>7044.28</v>
      </c>
      <c r="Y245" s="513">
        <f>IF(A245&lt;&gt;"",IF(A245=мар17!A245,0,1),IF(AND(B245=мар17!B245,C245=мар17!C245),0,1))</f>
        <v>0</v>
      </c>
      <c r="Z245" s="70" t="str">
        <f t="shared" si="36"/>
        <v>ул. Пятая д.5</v>
      </c>
      <c r="AA245" s="504">
        <f>IF($B245&lt;&gt;"",MAX(AA$7:AA244)+1,0)</f>
        <v>234</v>
      </c>
      <c r="AB245" s="502">
        <f t="shared" si="27"/>
        <v>245</v>
      </c>
      <c r="AC245" s="504">
        <f>1</f>
        <v>1</v>
      </c>
      <c r="AD245" s="103">
        <f t="shared" si="37"/>
        <v>4219.6899999999996</v>
      </c>
      <c r="AE245" s="103">
        <f t="shared" si="38"/>
        <v>2774.59</v>
      </c>
      <c r="AF245" s="103">
        <f t="shared" si="39"/>
        <v>50</v>
      </c>
      <c r="AG245" s="3"/>
    </row>
    <row r="246" spans="2:33" ht="13.2" x14ac:dyDescent="0.25">
      <c r="B246" s="1" t="str">
        <f>адреса!$G$241</f>
        <v>кв.39</v>
      </c>
      <c r="C246" s="522">
        <f>адреса!$I$241</f>
        <v>50000039</v>
      </c>
      <c r="D246" s="6" t="str">
        <f>адреса!$K$241</f>
        <v>ФИО-5-39</v>
      </c>
      <c r="E246" s="6">
        <v>30781.4</v>
      </c>
      <c r="F246" s="6">
        <v>2766.11</v>
      </c>
      <c r="G246" s="6">
        <v>0</v>
      </c>
      <c r="H246" s="6">
        <v>0</v>
      </c>
      <c r="I246" s="6">
        <v>121.09</v>
      </c>
      <c r="J246" s="6">
        <v>0</v>
      </c>
      <c r="K246" s="6">
        <v>250.04</v>
      </c>
      <c r="L246" s="6"/>
      <c r="M246" s="6">
        <v>0</v>
      </c>
      <c r="N246" s="6">
        <v>50</v>
      </c>
      <c r="O246" s="6">
        <v>718.97</v>
      </c>
      <c r="P246" s="6">
        <v>0</v>
      </c>
      <c r="Q246" s="6">
        <v>0</v>
      </c>
      <c r="R246" s="6">
        <v>88.06</v>
      </c>
      <c r="S246" s="6">
        <v>448.35</v>
      </c>
      <c r="T246" s="6">
        <v>0</v>
      </c>
      <c r="U246" s="6"/>
      <c r="V246" s="6">
        <v>4442.62</v>
      </c>
      <c r="W246" s="6">
        <v>26108.03</v>
      </c>
      <c r="X246" s="6">
        <v>9115.99</v>
      </c>
      <c r="Y246" s="513">
        <f>IF(A246&lt;&gt;"",IF(A246=мар17!A246,0,1),IF(AND(B246=мар17!B246,C246=мар17!C246),0,1))</f>
        <v>0</v>
      </c>
      <c r="Z246" s="70" t="str">
        <f t="shared" si="36"/>
        <v>ул. Пятая д.5</v>
      </c>
      <c r="AA246" s="504">
        <f>IF($B246&lt;&gt;"",MAX(AA$7:AA245)+1,0)</f>
        <v>235</v>
      </c>
      <c r="AB246" s="502">
        <f t="shared" si="27"/>
        <v>246</v>
      </c>
      <c r="AC246" s="504">
        <f>1</f>
        <v>1</v>
      </c>
      <c r="AD246" s="103">
        <f t="shared" si="37"/>
        <v>2766.11</v>
      </c>
      <c r="AE246" s="103">
        <f t="shared" si="38"/>
        <v>1626.5099999999998</v>
      </c>
      <c r="AF246" s="103">
        <f t="shared" si="39"/>
        <v>50</v>
      </c>
      <c r="AG246" s="3"/>
    </row>
    <row r="247" spans="2:33" ht="13.2" x14ac:dyDescent="0.25">
      <c r="B247" s="1" t="str">
        <f>адреса!$G$242</f>
        <v>кв.40</v>
      </c>
      <c r="C247" s="522">
        <f>адреса!$I$242</f>
        <v>50000040</v>
      </c>
      <c r="D247" s="6" t="str">
        <f>адреса!$K$242</f>
        <v>ФИО-5-40</v>
      </c>
      <c r="E247" s="6">
        <v>1979.94</v>
      </c>
      <c r="F247" s="6">
        <v>1770.94</v>
      </c>
      <c r="G247" s="6">
        <v>0</v>
      </c>
      <c r="H247" s="6">
        <v>0</v>
      </c>
      <c r="I247" s="6">
        <v>24.14</v>
      </c>
      <c r="J247" s="6">
        <v>0</v>
      </c>
      <c r="K247" s="6">
        <v>57.72</v>
      </c>
      <c r="L247" s="6"/>
      <c r="M247" s="6">
        <v>0</v>
      </c>
      <c r="N247" s="6">
        <v>50</v>
      </c>
      <c r="O247" s="6">
        <v>460.3</v>
      </c>
      <c r="P247" s="6">
        <v>0</v>
      </c>
      <c r="Q247" s="6">
        <v>0</v>
      </c>
      <c r="R247" s="6">
        <v>24.14</v>
      </c>
      <c r="S247" s="6">
        <v>122.9</v>
      </c>
      <c r="T247" s="6">
        <v>0</v>
      </c>
      <c r="U247" s="6"/>
      <c r="V247" s="6">
        <v>2510.14</v>
      </c>
      <c r="W247" s="6">
        <v>1979.94</v>
      </c>
      <c r="X247" s="6">
        <v>2510.14</v>
      </c>
      <c r="Y247" s="513">
        <f>IF(A247&lt;&gt;"",IF(A247=мар17!A247,0,1),IF(AND(B247=мар17!B247,C247=мар17!C247),0,1))</f>
        <v>0</v>
      </c>
      <c r="Z247" s="70" t="str">
        <f t="shared" si="36"/>
        <v>ул. Пятая д.5</v>
      </c>
      <c r="AA247" s="504">
        <f>IF($B247&lt;&gt;"",MAX(AA$7:AA246)+1,0)</f>
        <v>236</v>
      </c>
      <c r="AB247" s="502">
        <f t="shared" si="27"/>
        <v>247</v>
      </c>
      <c r="AC247" s="504">
        <f>1</f>
        <v>1</v>
      </c>
      <c r="AD247" s="103">
        <f t="shared" si="37"/>
        <v>1770.94</v>
      </c>
      <c r="AE247" s="103">
        <f t="shared" si="38"/>
        <v>689.19999999999993</v>
      </c>
      <c r="AF247" s="103">
        <f t="shared" si="39"/>
        <v>49.999999999999886</v>
      </c>
      <c r="AG247" s="3"/>
    </row>
    <row r="248" spans="2:33" ht="13.2" x14ac:dyDescent="0.25">
      <c r="B248" s="1" t="str">
        <f>адреса!$G$243</f>
        <v>кв.41</v>
      </c>
      <c r="C248" s="522">
        <f>адреса!$I$243</f>
        <v>50000041</v>
      </c>
      <c r="D248" s="6" t="str">
        <f>адреса!$K$243</f>
        <v>ФИО-5-41</v>
      </c>
      <c r="E248" s="6">
        <v>3842.13</v>
      </c>
      <c r="F248" s="6">
        <v>1743.51</v>
      </c>
      <c r="G248" s="6">
        <v>0</v>
      </c>
      <c r="H248" s="6">
        <v>0</v>
      </c>
      <c r="I248" s="6">
        <v>82.95</v>
      </c>
      <c r="J248" s="6">
        <v>0</v>
      </c>
      <c r="K248" s="6">
        <v>-17.100000000000001</v>
      </c>
      <c r="L248" s="6"/>
      <c r="M248" s="6">
        <v>0</v>
      </c>
      <c r="N248" s="6">
        <v>50</v>
      </c>
      <c r="O248" s="6">
        <v>453.18</v>
      </c>
      <c r="P248" s="6">
        <v>0</v>
      </c>
      <c r="Q248" s="6">
        <v>0</v>
      </c>
      <c r="R248" s="6">
        <v>-97.25</v>
      </c>
      <c r="S248" s="6">
        <v>-495.14</v>
      </c>
      <c r="T248" s="6">
        <v>0</v>
      </c>
      <c r="U248" s="6"/>
      <c r="V248" s="6">
        <v>1720.15</v>
      </c>
      <c r="W248" s="6">
        <v>3842.13</v>
      </c>
      <c r="X248" s="6">
        <v>1720.15</v>
      </c>
      <c r="Y248" s="513">
        <f>IF(A248&lt;&gt;"",IF(A248=мар17!A248,0,1),IF(AND(B248=мар17!B248,C248=мар17!C248),0,1))</f>
        <v>0</v>
      </c>
      <c r="Z248" s="70" t="str">
        <f t="shared" si="36"/>
        <v>ул. Пятая д.5</v>
      </c>
      <c r="AA248" s="504">
        <f>IF($B248&lt;&gt;"",MAX(AA$7:AA247)+1,0)</f>
        <v>237</v>
      </c>
      <c r="AB248" s="502">
        <f t="shared" ref="AB248:AB305" si="40">AB247+1</f>
        <v>248</v>
      </c>
      <c r="AC248" s="504">
        <f>1</f>
        <v>1</v>
      </c>
      <c r="AD248" s="103">
        <f t="shared" si="37"/>
        <v>1743.51</v>
      </c>
      <c r="AE248" s="103">
        <f t="shared" si="38"/>
        <v>-73.360000000000014</v>
      </c>
      <c r="AF248" s="103">
        <f t="shared" si="39"/>
        <v>50.000000000000114</v>
      </c>
      <c r="AG248" s="3"/>
    </row>
    <row r="249" spans="2:33" ht="13.2" x14ac:dyDescent="0.25">
      <c r="B249" s="1" t="str">
        <f>адреса!$G$244</f>
        <v>кв.42</v>
      </c>
      <c r="C249" s="522">
        <f>адреса!$I$244</f>
        <v>50000042</v>
      </c>
      <c r="D249" s="6" t="str">
        <f>адреса!$K$244</f>
        <v>ФИО-5-42</v>
      </c>
      <c r="E249" s="6">
        <v>40329.56</v>
      </c>
      <c r="F249" s="6">
        <v>4219.6899999999996</v>
      </c>
      <c r="G249" s="6">
        <v>0</v>
      </c>
      <c r="H249" s="6">
        <v>0</v>
      </c>
      <c r="I249" s="6">
        <v>121.09</v>
      </c>
      <c r="J249" s="6">
        <v>0</v>
      </c>
      <c r="K249" s="6">
        <v>250.04</v>
      </c>
      <c r="L249" s="6"/>
      <c r="M249" s="6">
        <v>0</v>
      </c>
      <c r="N249" s="6">
        <v>50</v>
      </c>
      <c r="O249" s="6">
        <v>1096.79</v>
      </c>
      <c r="P249" s="6">
        <v>0</v>
      </c>
      <c r="Q249" s="6">
        <v>0</v>
      </c>
      <c r="R249" s="6">
        <v>88.06</v>
      </c>
      <c r="S249" s="6">
        <v>448.35</v>
      </c>
      <c r="T249" s="6">
        <v>0</v>
      </c>
      <c r="U249" s="6"/>
      <c r="V249" s="6">
        <v>6274.02</v>
      </c>
      <c r="W249" s="6">
        <v>0</v>
      </c>
      <c r="X249" s="6">
        <v>46603.58</v>
      </c>
      <c r="Y249" s="513">
        <f>IF(A249&lt;&gt;"",IF(A249=мар17!A249,0,1),IF(AND(B249=мар17!B249,C249=мар17!C249),0,1))</f>
        <v>0</v>
      </c>
      <c r="Z249" s="70" t="str">
        <f t="shared" si="36"/>
        <v>ул. Пятая д.5</v>
      </c>
      <c r="AA249" s="504">
        <f>IF($B249&lt;&gt;"",MAX(AA$7:AA248)+1,0)</f>
        <v>238</v>
      </c>
      <c r="AB249" s="502">
        <f t="shared" si="40"/>
        <v>249</v>
      </c>
      <c r="AC249" s="504">
        <f>1</f>
        <v>1</v>
      </c>
      <c r="AD249" s="103">
        <f t="shared" si="37"/>
        <v>4219.6899999999996</v>
      </c>
      <c r="AE249" s="103">
        <f t="shared" si="38"/>
        <v>2004.33</v>
      </c>
      <c r="AF249" s="103">
        <f t="shared" si="39"/>
        <v>50.000000000000909</v>
      </c>
      <c r="AG249" s="3"/>
    </row>
    <row r="250" spans="2:33" ht="13.2" x14ac:dyDescent="0.25">
      <c r="B250" s="1" t="str">
        <f>адреса!$G$245</f>
        <v>кв.43</v>
      </c>
      <c r="C250" s="522">
        <f>адреса!$I$245</f>
        <v>50000043</v>
      </c>
      <c r="D250" s="6" t="str">
        <f>адреса!$K$245</f>
        <v>ФИО-5-43</v>
      </c>
      <c r="E250" s="6">
        <v>40533.81</v>
      </c>
      <c r="F250" s="6">
        <v>2766.11</v>
      </c>
      <c r="G250" s="6">
        <v>0</v>
      </c>
      <c r="H250" s="6">
        <v>0</v>
      </c>
      <c r="I250" s="6">
        <v>121.09</v>
      </c>
      <c r="J250" s="6">
        <v>0</v>
      </c>
      <c r="K250" s="6">
        <v>250.04</v>
      </c>
      <c r="L250" s="6"/>
      <c r="M250" s="6">
        <v>0</v>
      </c>
      <c r="N250" s="6">
        <v>50</v>
      </c>
      <c r="O250" s="6">
        <v>718.97</v>
      </c>
      <c r="P250" s="6">
        <v>0</v>
      </c>
      <c r="Q250" s="6">
        <v>0</v>
      </c>
      <c r="R250" s="6">
        <v>88.06</v>
      </c>
      <c r="S250" s="6">
        <v>448.35</v>
      </c>
      <c r="T250" s="6">
        <v>0</v>
      </c>
      <c r="U250" s="6"/>
      <c r="V250" s="6">
        <v>4442.62</v>
      </c>
      <c r="W250" s="6">
        <v>10000.700000000001</v>
      </c>
      <c r="X250" s="6">
        <v>34975.730000000003</v>
      </c>
      <c r="Y250" s="513">
        <f>IF(A250&lt;&gt;"",IF(A250=мар17!A250,0,1),IF(AND(B250=мар17!B250,C250=мар17!C250),0,1))</f>
        <v>0</v>
      </c>
      <c r="Z250" s="70" t="str">
        <f t="shared" si="36"/>
        <v>ул. Пятая д.5</v>
      </c>
      <c r="AA250" s="504">
        <f>IF($B250&lt;&gt;"",MAX(AA$7:AA249)+1,0)</f>
        <v>239</v>
      </c>
      <c r="AB250" s="502">
        <f t="shared" si="40"/>
        <v>250</v>
      </c>
      <c r="AC250" s="504">
        <f>1</f>
        <v>1</v>
      </c>
      <c r="AD250" s="103">
        <f t="shared" si="37"/>
        <v>2766.11</v>
      </c>
      <c r="AE250" s="103">
        <f t="shared" si="38"/>
        <v>1626.5099999999998</v>
      </c>
      <c r="AF250" s="103">
        <f t="shared" si="39"/>
        <v>50</v>
      </c>
      <c r="AG250" s="3"/>
    </row>
    <row r="251" spans="2:33" ht="13.2" x14ac:dyDescent="0.25">
      <c r="B251" s="1" t="str">
        <f>адреса!$G$246</f>
        <v>кв.44</v>
      </c>
      <c r="C251" s="522">
        <f>адреса!$I$246</f>
        <v>50000044</v>
      </c>
      <c r="D251" s="6" t="str">
        <f>адреса!$K$246</f>
        <v>ФИО-5-44</v>
      </c>
      <c r="E251" s="6">
        <v>29792.69</v>
      </c>
      <c r="F251" s="6">
        <v>1770.94</v>
      </c>
      <c r="G251" s="6">
        <v>0</v>
      </c>
      <c r="H251" s="6">
        <v>0</v>
      </c>
      <c r="I251" s="6">
        <v>121.09</v>
      </c>
      <c r="J251" s="6">
        <v>0</v>
      </c>
      <c r="K251" s="6">
        <v>250.04</v>
      </c>
      <c r="L251" s="6"/>
      <c r="M251" s="6">
        <v>0</v>
      </c>
      <c r="N251" s="6">
        <v>50</v>
      </c>
      <c r="O251" s="6">
        <v>460.3</v>
      </c>
      <c r="P251" s="6">
        <v>0</v>
      </c>
      <c r="Q251" s="6">
        <v>0</v>
      </c>
      <c r="R251" s="6">
        <v>88.06</v>
      </c>
      <c r="S251" s="6">
        <v>448.35</v>
      </c>
      <c r="T251" s="6">
        <v>0</v>
      </c>
      <c r="U251" s="6"/>
      <c r="V251" s="6">
        <v>3188.78</v>
      </c>
      <c r="W251" s="6">
        <v>0</v>
      </c>
      <c r="X251" s="6">
        <v>32981.47</v>
      </c>
      <c r="Y251" s="513">
        <f>IF(A251&lt;&gt;"",IF(A251=мар17!A251,0,1),IF(AND(B251=мар17!B251,C251=мар17!C251),0,1))</f>
        <v>0</v>
      </c>
      <c r="Z251" s="70" t="str">
        <f t="shared" si="36"/>
        <v>ул. Пятая д.5</v>
      </c>
      <c r="AA251" s="504">
        <f>IF($B251&lt;&gt;"",MAX(AA$7:AA250)+1,0)</f>
        <v>240</v>
      </c>
      <c r="AB251" s="502">
        <f t="shared" si="40"/>
        <v>251</v>
      </c>
      <c r="AC251" s="504">
        <f>1</f>
        <v>1</v>
      </c>
      <c r="AD251" s="103">
        <f t="shared" si="37"/>
        <v>1770.94</v>
      </c>
      <c r="AE251" s="103">
        <f t="shared" si="38"/>
        <v>1367.8400000000001</v>
      </c>
      <c r="AF251" s="103">
        <f t="shared" si="39"/>
        <v>50</v>
      </c>
      <c r="AG251" s="3"/>
    </row>
    <row r="252" spans="2:33" ht="13.2" x14ac:dyDescent="0.25">
      <c r="B252" s="1" t="str">
        <f>адреса!$G$247</f>
        <v>кв.45</v>
      </c>
      <c r="C252" s="522">
        <f>адреса!$I$247</f>
        <v>50000045</v>
      </c>
      <c r="D252" s="6" t="str">
        <f>адреса!$K$247</f>
        <v>ФИО-5-45</v>
      </c>
      <c r="E252" s="6">
        <v>41419.31</v>
      </c>
      <c r="F252" s="6">
        <v>1743.51</v>
      </c>
      <c r="G252" s="6">
        <v>0</v>
      </c>
      <c r="H252" s="6">
        <v>0</v>
      </c>
      <c r="I252" s="6">
        <v>214.92</v>
      </c>
      <c r="J252" s="6">
        <v>0</v>
      </c>
      <c r="K252" s="6">
        <v>378.62</v>
      </c>
      <c r="L252" s="6"/>
      <c r="M252" s="6">
        <v>0</v>
      </c>
      <c r="N252" s="6">
        <v>50</v>
      </c>
      <c r="O252" s="6">
        <v>453.18</v>
      </c>
      <c r="P252" s="6">
        <v>0</v>
      </c>
      <c r="Q252" s="6">
        <v>0</v>
      </c>
      <c r="R252" s="6">
        <v>101.77</v>
      </c>
      <c r="S252" s="6">
        <v>518.16</v>
      </c>
      <c r="T252" s="6">
        <v>0</v>
      </c>
      <c r="U252" s="6"/>
      <c r="V252" s="6">
        <v>3460.16</v>
      </c>
      <c r="W252" s="6">
        <v>0</v>
      </c>
      <c r="X252" s="6">
        <v>44879.47</v>
      </c>
      <c r="Y252" s="513">
        <f>IF(A252&lt;&gt;"",IF(A252=мар17!A252,0,1),IF(AND(B252=мар17!B252,C252=мар17!C252),0,1))</f>
        <v>0</v>
      </c>
      <c r="Z252" s="70" t="str">
        <f t="shared" si="36"/>
        <v>ул. Пятая д.5</v>
      </c>
      <c r="AA252" s="504">
        <f>IF($B252&lt;&gt;"",MAX(AA$7:AA251)+1,0)</f>
        <v>241</v>
      </c>
      <c r="AB252" s="502">
        <f t="shared" si="40"/>
        <v>252</v>
      </c>
      <c r="AC252" s="504">
        <f>1</f>
        <v>1</v>
      </c>
      <c r="AD252" s="103">
        <f t="shared" si="37"/>
        <v>1743.51</v>
      </c>
      <c r="AE252" s="103">
        <f t="shared" si="38"/>
        <v>1666.65</v>
      </c>
      <c r="AF252" s="103">
        <f t="shared" si="39"/>
        <v>49.999999999999773</v>
      </c>
      <c r="AG252" s="3"/>
    </row>
    <row r="253" spans="2:33" ht="13.2" x14ac:dyDescent="0.25">
      <c r="B253" s="1" t="str">
        <f>адреса!$G$248</f>
        <v>кв.46</v>
      </c>
      <c r="C253" s="522">
        <f>адреса!$I$248</f>
        <v>50000046</v>
      </c>
      <c r="D253" s="6" t="str">
        <f>адреса!$K$248</f>
        <v>ФИО-5-46</v>
      </c>
      <c r="E253" s="6">
        <v>5177.2299999999996</v>
      </c>
      <c r="F253" s="6">
        <v>4219.6899999999996</v>
      </c>
      <c r="G253" s="6">
        <v>0</v>
      </c>
      <c r="H253" s="6">
        <v>0</v>
      </c>
      <c r="I253" s="6">
        <v>242.17</v>
      </c>
      <c r="J253" s="6">
        <v>0</v>
      </c>
      <c r="K253" s="6">
        <v>500.09</v>
      </c>
      <c r="L253" s="6"/>
      <c r="M253" s="6">
        <v>0</v>
      </c>
      <c r="N253" s="6">
        <v>50</v>
      </c>
      <c r="O253" s="6">
        <v>1096.79</v>
      </c>
      <c r="P253" s="6">
        <v>0</v>
      </c>
      <c r="Q253" s="6">
        <v>0</v>
      </c>
      <c r="R253" s="6">
        <v>176.13</v>
      </c>
      <c r="S253" s="6">
        <v>896.7</v>
      </c>
      <c r="T253" s="6">
        <v>0</v>
      </c>
      <c r="U253" s="6"/>
      <c r="V253" s="6">
        <v>7181.57</v>
      </c>
      <c r="W253" s="6">
        <v>5177.2299999999996</v>
      </c>
      <c r="X253" s="6">
        <v>7181.57</v>
      </c>
      <c r="Y253" s="513">
        <f>IF(A253&lt;&gt;"",IF(A253=мар17!A253,0,1),IF(AND(B253=мар17!B253,C253=мар17!C253),0,1))</f>
        <v>0</v>
      </c>
      <c r="Z253" s="70" t="str">
        <f t="shared" si="36"/>
        <v>ул. Пятая д.5</v>
      </c>
      <c r="AA253" s="504">
        <f>IF($B253&lt;&gt;"",MAX(AA$7:AA252)+1,0)</f>
        <v>242</v>
      </c>
      <c r="AB253" s="502">
        <f t="shared" si="40"/>
        <v>253</v>
      </c>
      <c r="AC253" s="504">
        <f>1</f>
        <v>1</v>
      </c>
      <c r="AD253" s="103">
        <f t="shared" si="37"/>
        <v>4219.6899999999996</v>
      </c>
      <c r="AE253" s="103">
        <f t="shared" si="38"/>
        <v>2911.88</v>
      </c>
      <c r="AF253" s="103">
        <f t="shared" si="39"/>
        <v>50</v>
      </c>
      <c r="AG253" s="3"/>
    </row>
    <row r="254" spans="2:33" ht="13.2" x14ac:dyDescent="0.25">
      <c r="B254" s="1" t="str">
        <f>адреса!$G$249</f>
        <v>кв.47</v>
      </c>
      <c r="C254" s="522">
        <f>адреса!$I$249</f>
        <v>50000047</v>
      </c>
      <c r="D254" s="6" t="str">
        <f>адреса!$K$249</f>
        <v>ФИО-5-47</v>
      </c>
      <c r="E254" s="6">
        <v>4037.96</v>
      </c>
      <c r="F254" s="6">
        <v>2754.35</v>
      </c>
      <c r="G254" s="6">
        <v>0</v>
      </c>
      <c r="H254" s="6">
        <v>0</v>
      </c>
      <c r="I254" s="6">
        <v>120.7</v>
      </c>
      <c r="J254" s="6">
        <v>0</v>
      </c>
      <c r="K254" s="6">
        <v>230.88</v>
      </c>
      <c r="L254" s="6"/>
      <c r="M254" s="6">
        <v>0</v>
      </c>
      <c r="N254" s="6">
        <v>50</v>
      </c>
      <c r="O254" s="6">
        <v>715.93</v>
      </c>
      <c r="P254" s="6">
        <v>0</v>
      </c>
      <c r="Q254" s="6">
        <v>0</v>
      </c>
      <c r="R254" s="6">
        <v>72.42</v>
      </c>
      <c r="S254" s="6">
        <v>368.71</v>
      </c>
      <c r="T254" s="6">
        <v>0</v>
      </c>
      <c r="U254" s="6"/>
      <c r="V254" s="6">
        <v>4312.99</v>
      </c>
      <c r="W254" s="6">
        <v>4037.96</v>
      </c>
      <c r="X254" s="6">
        <v>4312.99</v>
      </c>
      <c r="Y254" s="513">
        <f>IF(A254&lt;&gt;"",IF(A254=мар17!A254,0,1),IF(AND(B254=мар17!B254,C254=мар17!C254),0,1))</f>
        <v>0</v>
      </c>
      <c r="Z254" s="70" t="str">
        <f t="shared" si="36"/>
        <v>ул. Пятая д.5</v>
      </c>
      <c r="AA254" s="504">
        <f>IF($B254&lt;&gt;"",MAX(AA$7:AA253)+1,0)</f>
        <v>243</v>
      </c>
      <c r="AB254" s="502">
        <f t="shared" si="40"/>
        <v>254</v>
      </c>
      <c r="AC254" s="504">
        <f>1</f>
        <v>1</v>
      </c>
      <c r="AD254" s="103">
        <f t="shared" si="37"/>
        <v>2754.35</v>
      </c>
      <c r="AE254" s="103">
        <f t="shared" si="38"/>
        <v>1508.64</v>
      </c>
      <c r="AF254" s="103">
        <f t="shared" si="39"/>
        <v>49.999999999999773</v>
      </c>
      <c r="AG254" s="3"/>
    </row>
    <row r="255" spans="2:33" ht="13.2" x14ac:dyDescent="0.25">
      <c r="B255" s="1" t="str">
        <f>адреса!$G$250</f>
        <v>кв.48</v>
      </c>
      <c r="C255" s="522">
        <f>адреса!$I$250</f>
        <v>50000048</v>
      </c>
      <c r="D255" s="6" t="str">
        <f>адреса!$K$250</f>
        <v>ФИО-5-48</v>
      </c>
      <c r="E255" s="6">
        <v>2232.5500000000002</v>
      </c>
      <c r="F255" s="6">
        <v>1759.18</v>
      </c>
      <c r="G255" s="6">
        <v>0</v>
      </c>
      <c r="H255" s="6">
        <v>0</v>
      </c>
      <c r="I255" s="6">
        <v>50.81</v>
      </c>
      <c r="J255" s="6">
        <v>0</v>
      </c>
      <c r="K255" s="6">
        <v>16.45</v>
      </c>
      <c r="L255" s="6"/>
      <c r="M255" s="6">
        <v>0</v>
      </c>
      <c r="N255" s="6">
        <v>50</v>
      </c>
      <c r="O255" s="6">
        <v>457.25</v>
      </c>
      <c r="P255" s="6">
        <v>0</v>
      </c>
      <c r="Q255" s="6">
        <v>0</v>
      </c>
      <c r="R255" s="6">
        <v>-37.04</v>
      </c>
      <c r="S255" s="6">
        <v>-188.59</v>
      </c>
      <c r="T255" s="6">
        <v>0</v>
      </c>
      <c r="U255" s="6"/>
      <c r="V255" s="6">
        <v>2108.06</v>
      </c>
      <c r="W255" s="6">
        <v>2232.5500000000002</v>
      </c>
      <c r="X255" s="6">
        <v>2108.06</v>
      </c>
      <c r="Y255" s="513">
        <f>IF(A255&lt;&gt;"",IF(A255=мар17!A255,0,1),IF(AND(B255=мар17!B255,C255=мар17!C255),0,1))</f>
        <v>0</v>
      </c>
      <c r="Z255" s="70" t="str">
        <f t="shared" si="36"/>
        <v>ул. Пятая д.5</v>
      </c>
      <c r="AA255" s="504">
        <f>IF($B255&lt;&gt;"",MAX(AA$7:AA254)+1,0)</f>
        <v>244</v>
      </c>
      <c r="AB255" s="502">
        <f t="shared" si="40"/>
        <v>255</v>
      </c>
      <c r="AC255" s="504">
        <f>1</f>
        <v>1</v>
      </c>
      <c r="AD255" s="103">
        <f t="shared" si="37"/>
        <v>1759.18</v>
      </c>
      <c r="AE255" s="103">
        <f t="shared" si="38"/>
        <v>298.88</v>
      </c>
      <c r="AF255" s="103">
        <f t="shared" si="39"/>
        <v>49.999999999999886</v>
      </c>
      <c r="AG255" s="3"/>
    </row>
    <row r="256" spans="2:33" ht="13.2" x14ac:dyDescent="0.25">
      <c r="B256" s="1" t="str">
        <f>адреса!$G$251</f>
        <v>кв.49</v>
      </c>
      <c r="C256" s="522">
        <f>адреса!$I$251</f>
        <v>50000049</v>
      </c>
      <c r="D256" s="6" t="str">
        <f>адреса!$K$251</f>
        <v>ФИО-5-49</v>
      </c>
      <c r="E256" s="6">
        <v>2693.21</v>
      </c>
      <c r="F256" s="6">
        <v>1735.67</v>
      </c>
      <c r="G256" s="6">
        <v>0</v>
      </c>
      <c r="H256" s="6">
        <v>0</v>
      </c>
      <c r="I256" s="6">
        <v>121.09</v>
      </c>
      <c r="J256" s="6">
        <v>0</v>
      </c>
      <c r="K256" s="6">
        <v>250.04</v>
      </c>
      <c r="L256" s="6"/>
      <c r="M256" s="6">
        <v>0</v>
      </c>
      <c r="N256" s="6">
        <v>50</v>
      </c>
      <c r="O256" s="6">
        <v>451.14</v>
      </c>
      <c r="P256" s="6">
        <v>0</v>
      </c>
      <c r="Q256" s="6">
        <v>0</v>
      </c>
      <c r="R256" s="6">
        <v>88.06</v>
      </c>
      <c r="S256" s="6">
        <v>448.35</v>
      </c>
      <c r="T256" s="6">
        <v>0</v>
      </c>
      <c r="U256" s="6"/>
      <c r="V256" s="6">
        <v>3144.35</v>
      </c>
      <c r="W256" s="6">
        <v>0</v>
      </c>
      <c r="X256" s="6">
        <v>5837.56</v>
      </c>
      <c r="Y256" s="513">
        <f>IF(A256&lt;&gt;"",IF(A256=мар17!A256,0,1),IF(AND(B256=мар17!B256,C256=мар17!C256),0,1))</f>
        <v>0</v>
      </c>
      <c r="Z256" s="70" t="str">
        <f t="shared" si="36"/>
        <v>ул. Пятая д.5</v>
      </c>
      <c r="AA256" s="504">
        <f>IF($B256&lt;&gt;"",MAX(AA$7:AA255)+1,0)</f>
        <v>245</v>
      </c>
      <c r="AB256" s="502">
        <f t="shared" si="40"/>
        <v>256</v>
      </c>
      <c r="AC256" s="504">
        <f>1</f>
        <v>1</v>
      </c>
      <c r="AD256" s="103">
        <f t="shared" si="37"/>
        <v>1735.67</v>
      </c>
      <c r="AE256" s="103">
        <f t="shared" si="38"/>
        <v>1358.6799999999998</v>
      </c>
      <c r="AF256" s="103">
        <f t="shared" si="39"/>
        <v>50</v>
      </c>
      <c r="AG256" s="3"/>
    </row>
    <row r="257" spans="2:33" ht="13.2" x14ac:dyDescent="0.25">
      <c r="B257" s="1" t="str">
        <f>адреса!$G$252</f>
        <v>кв.50</v>
      </c>
      <c r="C257" s="522">
        <f>адреса!$I$252</f>
        <v>50000050</v>
      </c>
      <c r="D257" s="6" t="str">
        <f>адреса!$K$252</f>
        <v>ФИО-5-50</v>
      </c>
      <c r="E257" s="6">
        <v>16402.650000000001</v>
      </c>
      <c r="F257" s="6">
        <v>4219.6899999999996</v>
      </c>
      <c r="G257" s="6">
        <v>0</v>
      </c>
      <c r="H257" s="6">
        <v>0</v>
      </c>
      <c r="I257" s="6">
        <v>383.52</v>
      </c>
      <c r="J257" s="6">
        <v>0</v>
      </c>
      <c r="K257" s="6">
        <v>729.77</v>
      </c>
      <c r="L257" s="6"/>
      <c r="M257" s="6">
        <v>0</v>
      </c>
      <c r="N257" s="6">
        <v>50</v>
      </c>
      <c r="O257" s="6">
        <v>1096.79</v>
      </c>
      <c r="P257" s="6">
        <v>0</v>
      </c>
      <c r="Q257" s="6">
        <v>0</v>
      </c>
      <c r="R257" s="6">
        <v>226.9</v>
      </c>
      <c r="S257" s="6">
        <v>1155.19</v>
      </c>
      <c r="T257" s="6">
        <v>0</v>
      </c>
      <c r="U257" s="6"/>
      <c r="V257" s="6">
        <v>7861.86</v>
      </c>
      <c r="W257" s="6">
        <v>0</v>
      </c>
      <c r="X257" s="6">
        <v>24264.51</v>
      </c>
      <c r="Y257" s="513">
        <f>IF(A257&lt;&gt;"",IF(A257=мар17!A257,0,1),IF(AND(B257=мар17!B257,C257=мар17!C257),0,1))</f>
        <v>0</v>
      </c>
      <c r="Z257" s="70" t="str">
        <f t="shared" si="36"/>
        <v>ул. Пятая д.5</v>
      </c>
      <c r="AA257" s="504">
        <f>IF($B257&lt;&gt;"",MAX(AA$7:AA256)+1,0)</f>
        <v>246</v>
      </c>
      <c r="AB257" s="502">
        <f t="shared" si="40"/>
        <v>257</v>
      </c>
      <c r="AC257" s="504">
        <f>1</f>
        <v>1</v>
      </c>
      <c r="AD257" s="103">
        <f t="shared" si="37"/>
        <v>4219.6899999999996</v>
      </c>
      <c r="AE257" s="103">
        <f t="shared" si="38"/>
        <v>3592.17</v>
      </c>
      <c r="AF257" s="103">
        <f t="shared" si="39"/>
        <v>50</v>
      </c>
      <c r="AG257" s="3"/>
    </row>
    <row r="258" spans="2:33" ht="13.2" x14ac:dyDescent="0.25">
      <c r="B258" s="1" t="str">
        <f>адреса!$G$253</f>
        <v>кв.51</v>
      </c>
      <c r="C258" s="522">
        <f>адреса!$I$253</f>
        <v>50000051</v>
      </c>
      <c r="D258" s="6" t="str">
        <f>адреса!$K$253</f>
        <v>ФИО-5-51</v>
      </c>
      <c r="E258" s="6">
        <v>0</v>
      </c>
      <c r="F258" s="6">
        <v>2754.35</v>
      </c>
      <c r="G258" s="6">
        <v>0</v>
      </c>
      <c r="H258" s="6">
        <v>0</v>
      </c>
      <c r="I258" s="6">
        <v>241.4</v>
      </c>
      <c r="J258" s="6">
        <v>0</v>
      </c>
      <c r="K258" s="6">
        <v>404.04</v>
      </c>
      <c r="L258" s="6"/>
      <c r="M258" s="6">
        <v>0</v>
      </c>
      <c r="N258" s="6">
        <v>50</v>
      </c>
      <c r="O258" s="6">
        <v>715.93</v>
      </c>
      <c r="P258" s="6">
        <v>0</v>
      </c>
      <c r="Q258" s="6">
        <v>0</v>
      </c>
      <c r="R258" s="6">
        <v>96.56</v>
      </c>
      <c r="S258" s="6">
        <v>491.61</v>
      </c>
      <c r="T258" s="6">
        <v>0</v>
      </c>
      <c r="U258" s="6"/>
      <c r="V258" s="6">
        <v>4753.8900000000003</v>
      </c>
      <c r="W258" s="6">
        <v>4753.8900000000003</v>
      </c>
      <c r="X258" s="6">
        <v>0</v>
      </c>
      <c r="Y258" s="513">
        <f>IF(A258&lt;&gt;"",IF(A258=мар17!A258,0,1),IF(AND(B258=мар17!B258,C258=мар17!C258),0,1))</f>
        <v>0</v>
      </c>
      <c r="Z258" s="70" t="str">
        <f t="shared" si="36"/>
        <v>ул. Пятая д.5</v>
      </c>
      <c r="AA258" s="504">
        <f>IF($B258&lt;&gt;"",MAX(AA$7:AA257)+1,0)</f>
        <v>247</v>
      </c>
      <c r="AB258" s="502">
        <f t="shared" si="40"/>
        <v>258</v>
      </c>
      <c r="AC258" s="504">
        <f>1</f>
        <v>1</v>
      </c>
      <c r="AD258" s="103">
        <f t="shared" si="37"/>
        <v>2754.35</v>
      </c>
      <c r="AE258" s="103">
        <f t="shared" si="38"/>
        <v>1949.54</v>
      </c>
      <c r="AF258" s="103">
        <f t="shared" si="39"/>
        <v>50.000000000000455</v>
      </c>
      <c r="AG258" s="3"/>
    </row>
    <row r="259" spans="2:33" ht="13.2" x14ac:dyDescent="0.25">
      <c r="B259" s="1" t="str">
        <f>адреса!$G$254</f>
        <v>кв.52</v>
      </c>
      <c r="C259" s="522">
        <f>адреса!$I$254</f>
        <v>50000052</v>
      </c>
      <c r="D259" s="6" t="str">
        <f>адреса!$K$254</f>
        <v>ФИО-5-52</v>
      </c>
      <c r="E259" s="6">
        <v>0</v>
      </c>
      <c r="F259" s="6">
        <v>1759.18</v>
      </c>
      <c r="G259" s="6">
        <v>0</v>
      </c>
      <c r="H259" s="6">
        <v>0</v>
      </c>
      <c r="I259" s="6">
        <v>121.09</v>
      </c>
      <c r="J259" s="6">
        <v>0</v>
      </c>
      <c r="K259" s="6">
        <v>250.04</v>
      </c>
      <c r="L259" s="6"/>
      <c r="M259" s="6">
        <v>0</v>
      </c>
      <c r="N259" s="6">
        <v>50</v>
      </c>
      <c r="O259" s="6">
        <v>457.25</v>
      </c>
      <c r="P259" s="6">
        <v>0</v>
      </c>
      <c r="Q259" s="6">
        <v>0</v>
      </c>
      <c r="R259" s="6">
        <v>88.06</v>
      </c>
      <c r="S259" s="6">
        <v>448.35</v>
      </c>
      <c r="T259" s="6">
        <v>0</v>
      </c>
      <c r="U259" s="6"/>
      <c r="V259" s="6">
        <v>3173.97</v>
      </c>
      <c r="W259" s="6">
        <v>0</v>
      </c>
      <c r="X259" s="6">
        <v>3173.97</v>
      </c>
      <c r="Y259" s="513">
        <f>IF(A259&lt;&gt;"",IF(A259=мар17!A259,0,1),IF(AND(B259=мар17!B259,C259=мар17!C259),0,1))</f>
        <v>0</v>
      </c>
      <c r="Z259" s="70" t="str">
        <f t="shared" si="36"/>
        <v>ул. Пятая д.5</v>
      </c>
      <c r="AA259" s="504">
        <f>IF($B259&lt;&gt;"",MAX(AA$7:AA258)+1,0)</f>
        <v>248</v>
      </c>
      <c r="AB259" s="502">
        <f t="shared" si="40"/>
        <v>259</v>
      </c>
      <c r="AC259" s="504">
        <f>1</f>
        <v>1</v>
      </c>
      <c r="AD259" s="103">
        <f t="shared" si="37"/>
        <v>1759.18</v>
      </c>
      <c r="AE259" s="103">
        <f t="shared" si="38"/>
        <v>1364.79</v>
      </c>
      <c r="AF259" s="103">
        <f t="shared" si="39"/>
        <v>49.999999999999773</v>
      </c>
      <c r="AG259" s="3"/>
    </row>
    <row r="260" spans="2:33" ht="13.2" x14ac:dyDescent="0.25">
      <c r="B260" s="1" t="str">
        <f>адреса!$G$255</f>
        <v>кв.53</v>
      </c>
      <c r="C260" s="522">
        <f>адреса!$I$255</f>
        <v>50000053</v>
      </c>
      <c r="D260" s="6" t="str">
        <f>адреса!$K$255</f>
        <v>ФИО-5-53</v>
      </c>
      <c r="E260" s="6">
        <v>-3693.57</v>
      </c>
      <c r="F260" s="6">
        <v>1735.67</v>
      </c>
      <c r="G260" s="6">
        <v>0</v>
      </c>
      <c r="H260" s="6">
        <v>0</v>
      </c>
      <c r="I260" s="6">
        <v>121.09</v>
      </c>
      <c r="J260" s="6">
        <v>0</v>
      </c>
      <c r="K260" s="6">
        <v>250.04</v>
      </c>
      <c r="L260" s="6"/>
      <c r="M260" s="6">
        <v>0</v>
      </c>
      <c r="N260" s="6">
        <v>50</v>
      </c>
      <c r="O260" s="6">
        <v>451.14</v>
      </c>
      <c r="P260" s="6">
        <v>0</v>
      </c>
      <c r="Q260" s="6">
        <v>0</v>
      </c>
      <c r="R260" s="6">
        <v>88.06</v>
      </c>
      <c r="S260" s="6">
        <v>448.35</v>
      </c>
      <c r="T260" s="6">
        <v>0</v>
      </c>
      <c r="U260" s="6"/>
      <c r="V260" s="6">
        <v>3144.35</v>
      </c>
      <c r="W260" s="6">
        <v>0</v>
      </c>
      <c r="X260" s="6">
        <v>-549.22</v>
      </c>
      <c r="Y260" s="513">
        <f>IF(A260&lt;&gt;"",IF(A260=мар17!A260,0,1),IF(AND(B260=мар17!B260,C260=мар17!C260),0,1))</f>
        <v>0</v>
      </c>
      <c r="Z260" s="70" t="str">
        <f t="shared" si="36"/>
        <v>ул. Пятая д.5</v>
      </c>
      <c r="AA260" s="504">
        <f>IF($B260&lt;&gt;"",MAX(AA$7:AA259)+1,0)</f>
        <v>249</v>
      </c>
      <c r="AB260" s="502">
        <f t="shared" si="40"/>
        <v>260</v>
      </c>
      <c r="AC260" s="504">
        <f>1</f>
        <v>1</v>
      </c>
      <c r="AD260" s="103">
        <f t="shared" si="37"/>
        <v>1735.67</v>
      </c>
      <c r="AE260" s="103">
        <f t="shared" si="38"/>
        <v>1358.6799999999998</v>
      </c>
      <c r="AF260" s="103">
        <f t="shared" si="39"/>
        <v>50</v>
      </c>
      <c r="AG260" s="3"/>
    </row>
    <row r="261" spans="2:33" ht="13.2" x14ac:dyDescent="0.25">
      <c r="B261" s="1" t="str">
        <f>адреса!$G$256</f>
        <v>кв.54</v>
      </c>
      <c r="C261" s="522">
        <f>адреса!$I$256</f>
        <v>50000054</v>
      </c>
      <c r="D261" s="6" t="str">
        <f>адреса!$K$256</f>
        <v>ФИО-5-54</v>
      </c>
      <c r="E261" s="6">
        <v>0</v>
      </c>
      <c r="F261" s="6">
        <v>4219.6899999999996</v>
      </c>
      <c r="G261" s="6">
        <v>0</v>
      </c>
      <c r="H261" s="6">
        <v>0</v>
      </c>
      <c r="I261" s="6">
        <v>0</v>
      </c>
      <c r="J261" s="6">
        <v>0</v>
      </c>
      <c r="K261" s="6">
        <v>0</v>
      </c>
      <c r="L261" s="6"/>
      <c r="M261" s="6">
        <v>0</v>
      </c>
      <c r="N261" s="6">
        <v>50</v>
      </c>
      <c r="O261" s="6">
        <v>1096.79</v>
      </c>
      <c r="P261" s="6">
        <v>0</v>
      </c>
      <c r="Q261" s="6">
        <v>0</v>
      </c>
      <c r="R261" s="6">
        <v>0</v>
      </c>
      <c r="S261" s="6">
        <v>0</v>
      </c>
      <c r="T261" s="6">
        <v>0</v>
      </c>
      <c r="U261" s="6"/>
      <c r="V261" s="6">
        <v>5366.48</v>
      </c>
      <c r="W261" s="6">
        <v>0</v>
      </c>
      <c r="X261" s="6">
        <v>5366.48</v>
      </c>
      <c r="Y261" s="513">
        <f>IF(A261&lt;&gt;"",IF(A261=мар17!A261,0,1),IF(AND(B261=мар17!B261,C261=мар17!C261),0,1))</f>
        <v>0</v>
      </c>
      <c r="Z261" s="70" t="str">
        <f t="shared" si="36"/>
        <v>ул. Пятая д.5</v>
      </c>
      <c r="AA261" s="504">
        <f>IF($B261&lt;&gt;"",MAX(AA$7:AA260)+1,0)</f>
        <v>250</v>
      </c>
      <c r="AB261" s="502">
        <f t="shared" si="40"/>
        <v>261</v>
      </c>
      <c r="AC261" s="504">
        <f>1</f>
        <v>1</v>
      </c>
      <c r="AD261" s="103">
        <f t="shared" si="37"/>
        <v>4219.6899999999996</v>
      </c>
      <c r="AE261" s="103">
        <f t="shared" si="38"/>
        <v>1096.79</v>
      </c>
      <c r="AF261" s="103">
        <f t="shared" si="39"/>
        <v>50</v>
      </c>
      <c r="AG261" s="3"/>
    </row>
    <row r="262" spans="2:33" ht="13.2" x14ac:dyDescent="0.25">
      <c r="B262" s="1" t="str">
        <f>адреса!$G$257</f>
        <v>кв.55</v>
      </c>
      <c r="C262" s="522">
        <f>адреса!$I$257</f>
        <v>50000055</v>
      </c>
      <c r="D262" s="6" t="str">
        <f>адреса!$K$257</f>
        <v>ФИО-5-55</v>
      </c>
      <c r="E262" s="6">
        <v>3350.9</v>
      </c>
      <c r="F262" s="6">
        <v>2754.35</v>
      </c>
      <c r="G262" s="6">
        <v>0</v>
      </c>
      <c r="H262" s="6">
        <v>0</v>
      </c>
      <c r="I262" s="6">
        <v>265.54000000000002</v>
      </c>
      <c r="J262" s="6">
        <v>0</v>
      </c>
      <c r="K262" s="6">
        <v>404.04</v>
      </c>
      <c r="L262" s="6"/>
      <c r="M262" s="6">
        <v>0</v>
      </c>
      <c r="N262" s="6">
        <v>50</v>
      </c>
      <c r="O262" s="6">
        <v>715.93</v>
      </c>
      <c r="P262" s="6">
        <v>0</v>
      </c>
      <c r="Q262" s="6">
        <v>0</v>
      </c>
      <c r="R262" s="6">
        <v>72.42</v>
      </c>
      <c r="S262" s="6">
        <v>368.71</v>
      </c>
      <c r="T262" s="6">
        <v>0</v>
      </c>
      <c r="U262" s="6"/>
      <c r="V262" s="6">
        <v>4630.99</v>
      </c>
      <c r="W262" s="6">
        <v>7981.89</v>
      </c>
      <c r="X262" s="6">
        <v>0</v>
      </c>
      <c r="Y262" s="513">
        <f>IF(A262&lt;&gt;"",IF(A262=мар17!A262,0,1),IF(AND(B262=мар17!B262,C262=мар17!C262),0,1))</f>
        <v>0</v>
      </c>
      <c r="Z262" s="70" t="str">
        <f t="shared" si="36"/>
        <v>ул. Пятая д.5</v>
      </c>
      <c r="AA262" s="504">
        <f>IF($B262&lt;&gt;"",MAX(AA$7:AA261)+1,0)</f>
        <v>251</v>
      </c>
      <c r="AB262" s="502">
        <f t="shared" si="40"/>
        <v>262</v>
      </c>
      <c r="AC262" s="504">
        <f>1</f>
        <v>1</v>
      </c>
      <c r="AD262" s="103">
        <f t="shared" si="37"/>
        <v>2754.35</v>
      </c>
      <c r="AE262" s="103">
        <f t="shared" si="38"/>
        <v>1826.64</v>
      </c>
      <c r="AF262" s="103">
        <f t="shared" si="39"/>
        <v>49.999999999999773</v>
      </c>
      <c r="AG262" s="3"/>
    </row>
    <row r="263" spans="2:33" ht="13.2" x14ac:dyDescent="0.25">
      <c r="B263" s="1" t="str">
        <f>адреса!$G$258</f>
        <v>кв.56</v>
      </c>
      <c r="C263" s="522">
        <f>адреса!$I$258</f>
        <v>50000056</v>
      </c>
      <c r="D263" s="6" t="str">
        <f>адреса!$K$258</f>
        <v>ФИО-5-56</v>
      </c>
      <c r="E263" s="6">
        <v>4538.68</v>
      </c>
      <c r="F263" s="6">
        <v>1759.18</v>
      </c>
      <c r="G263" s="6">
        <v>0</v>
      </c>
      <c r="H263" s="6">
        <v>0</v>
      </c>
      <c r="I263" s="6">
        <v>-328.97</v>
      </c>
      <c r="J263" s="6">
        <v>0</v>
      </c>
      <c r="K263" s="6">
        <v>-722.62</v>
      </c>
      <c r="L263" s="6"/>
      <c r="M263" s="6">
        <v>0</v>
      </c>
      <c r="N263" s="6">
        <v>50</v>
      </c>
      <c r="O263" s="6">
        <v>457.25</v>
      </c>
      <c r="P263" s="6">
        <v>0</v>
      </c>
      <c r="Q263" s="6">
        <v>0</v>
      </c>
      <c r="R263" s="6">
        <v>-275.45999999999998</v>
      </c>
      <c r="S263" s="6">
        <v>-1402.45</v>
      </c>
      <c r="T263" s="6">
        <v>0</v>
      </c>
      <c r="U263" s="6"/>
      <c r="V263" s="6">
        <v>-463.07</v>
      </c>
      <c r="W263" s="6">
        <v>0</v>
      </c>
      <c r="X263" s="6">
        <v>4075.61</v>
      </c>
      <c r="Y263" s="513">
        <f>IF(A263&lt;&gt;"",IF(A263=мар17!A263,0,1),IF(AND(B263=мар17!B263,C263=мар17!C263),0,1))</f>
        <v>0</v>
      </c>
      <c r="Z263" s="70" t="str">
        <f t="shared" si="36"/>
        <v>ул. Пятая д.5</v>
      </c>
      <c r="AA263" s="504">
        <f>IF($B263&lt;&gt;"",MAX(AA$7:AA262)+1,0)</f>
        <v>252</v>
      </c>
      <c r="AB263" s="502">
        <f t="shared" si="40"/>
        <v>263</v>
      </c>
      <c r="AC263" s="504">
        <f>1</f>
        <v>1</v>
      </c>
      <c r="AD263" s="103">
        <f t="shared" si="37"/>
        <v>1759.18</v>
      </c>
      <c r="AE263" s="103">
        <f t="shared" si="38"/>
        <v>-2272.25</v>
      </c>
      <c r="AF263" s="103">
        <f t="shared" si="39"/>
        <v>50</v>
      </c>
      <c r="AG263" s="3"/>
    </row>
    <row r="264" spans="2:33" ht="13.2" x14ac:dyDescent="0.25">
      <c r="B264" s="1" t="str">
        <f>адреса!$G$259</f>
        <v>кв.57</v>
      </c>
      <c r="C264" s="522">
        <f>адреса!$I$259</f>
        <v>50000057</v>
      </c>
      <c r="D264" s="6" t="str">
        <f>адреса!$K$259</f>
        <v>ФИО-5-57</v>
      </c>
      <c r="E264" s="6">
        <v>5657.82</v>
      </c>
      <c r="F264" s="6">
        <v>1735.67</v>
      </c>
      <c r="G264" s="6">
        <v>0</v>
      </c>
      <c r="H264" s="6">
        <v>0</v>
      </c>
      <c r="I264" s="6">
        <v>117.32</v>
      </c>
      <c r="J264" s="6">
        <v>-672.42</v>
      </c>
      <c r="K264" s="6">
        <v>158.94999999999999</v>
      </c>
      <c r="L264" s="6"/>
      <c r="M264" s="6">
        <v>0</v>
      </c>
      <c r="N264" s="6">
        <v>50</v>
      </c>
      <c r="O264" s="6">
        <v>451.14</v>
      </c>
      <c r="P264" s="6">
        <v>0</v>
      </c>
      <c r="Q264" s="6">
        <v>0</v>
      </c>
      <c r="R264" s="6">
        <v>123.24</v>
      </c>
      <c r="S264" s="6">
        <v>627.42999999999995</v>
      </c>
      <c r="T264" s="6">
        <v>0</v>
      </c>
      <c r="U264" s="6"/>
      <c r="V264" s="6">
        <v>2591.33</v>
      </c>
      <c r="W264" s="6">
        <v>5700</v>
      </c>
      <c r="X264" s="6">
        <v>2549.15</v>
      </c>
      <c r="Y264" s="513">
        <f>IF(A264&lt;&gt;"",IF(A264=мар17!A264,0,1),IF(AND(B264=мар17!B264,C264=мар17!C264),0,1))</f>
        <v>0</v>
      </c>
      <c r="Z264" s="70" t="str">
        <f t="shared" si="36"/>
        <v>ул. Пятая д.5</v>
      </c>
      <c r="AA264" s="504">
        <f>IF($B264&lt;&gt;"",MAX(AA$7:AA263)+1,0)</f>
        <v>253</v>
      </c>
      <c r="AB264" s="502">
        <f t="shared" si="40"/>
        <v>264</v>
      </c>
      <c r="AC264" s="504">
        <f>1</f>
        <v>1</v>
      </c>
      <c r="AD264" s="103">
        <f t="shared" si="37"/>
        <v>1735.67</v>
      </c>
      <c r="AE264" s="103">
        <f t="shared" si="38"/>
        <v>805.66000000000008</v>
      </c>
      <c r="AF264" s="103">
        <f t="shared" si="39"/>
        <v>49.999999999999773</v>
      </c>
      <c r="AG264" s="3"/>
    </row>
    <row r="265" spans="2:33" ht="13.2" x14ac:dyDescent="0.25">
      <c r="B265" s="1" t="str">
        <f>адреса!$G$260</f>
        <v>кв.58</v>
      </c>
      <c r="C265" s="522">
        <f>адреса!$I$260</f>
        <v>50000058</v>
      </c>
      <c r="D265" s="6" t="str">
        <f>адреса!$K$260</f>
        <v>ФИО-5-58</v>
      </c>
      <c r="E265" s="6">
        <v>4771.5</v>
      </c>
      <c r="F265" s="6">
        <v>4219.6899999999996</v>
      </c>
      <c r="G265" s="6">
        <v>0</v>
      </c>
      <c r="H265" s="6">
        <v>0</v>
      </c>
      <c r="I265" s="6">
        <v>120.7</v>
      </c>
      <c r="J265" s="6">
        <v>0</v>
      </c>
      <c r="K265" s="6">
        <v>202.02</v>
      </c>
      <c r="L265" s="6"/>
      <c r="M265" s="6">
        <v>0</v>
      </c>
      <c r="N265" s="6">
        <v>50</v>
      </c>
      <c r="O265" s="6">
        <v>1096.79</v>
      </c>
      <c r="P265" s="6">
        <v>0</v>
      </c>
      <c r="Q265" s="6">
        <v>0</v>
      </c>
      <c r="R265" s="6">
        <v>48.28</v>
      </c>
      <c r="S265" s="6">
        <v>245.81</v>
      </c>
      <c r="T265" s="6">
        <v>0</v>
      </c>
      <c r="U265" s="6"/>
      <c r="V265" s="6">
        <v>5983.29</v>
      </c>
      <c r="W265" s="6">
        <v>4771.5</v>
      </c>
      <c r="X265" s="6">
        <v>5983.29</v>
      </c>
      <c r="Y265" s="513">
        <f>IF(A265&lt;&gt;"",IF(A265=мар17!A265,0,1),IF(AND(B265=мар17!B265,C265=мар17!C265),0,1))</f>
        <v>0</v>
      </c>
      <c r="Z265" s="70" t="str">
        <f t="shared" si="36"/>
        <v>ул. Пятая д.5</v>
      </c>
      <c r="AA265" s="504">
        <f>IF($B265&lt;&gt;"",MAX(AA$7:AA264)+1,0)</f>
        <v>254</v>
      </c>
      <c r="AB265" s="502">
        <f t="shared" si="40"/>
        <v>265</v>
      </c>
      <c r="AC265" s="504">
        <f>1</f>
        <v>1</v>
      </c>
      <c r="AD265" s="103">
        <f t="shared" si="37"/>
        <v>4219.6899999999996</v>
      </c>
      <c r="AE265" s="103">
        <f t="shared" si="38"/>
        <v>1713.6</v>
      </c>
      <c r="AF265" s="103">
        <f t="shared" si="39"/>
        <v>50.000000000000455</v>
      </c>
      <c r="AG265" s="3"/>
    </row>
    <row r="266" spans="2:33" ht="13.2" x14ac:dyDescent="0.25">
      <c r="B266" s="1" t="str">
        <f>адреса!$G$261</f>
        <v>кв.59</v>
      </c>
      <c r="C266" s="522">
        <f>адреса!$I$261</f>
        <v>50000059</v>
      </c>
      <c r="D266" s="6" t="str">
        <f>адреса!$K$261</f>
        <v>ФИО-5-59</v>
      </c>
      <c r="E266" s="6">
        <v>3391.83</v>
      </c>
      <c r="F266" s="6">
        <v>2754.35</v>
      </c>
      <c r="G266" s="6">
        <v>0</v>
      </c>
      <c r="H266" s="6">
        <v>0</v>
      </c>
      <c r="I266" s="6">
        <v>189.38</v>
      </c>
      <c r="J266" s="6">
        <v>0</v>
      </c>
      <c r="K266" s="6">
        <v>328.54</v>
      </c>
      <c r="L266" s="6"/>
      <c r="M266" s="6">
        <v>0</v>
      </c>
      <c r="N266" s="6">
        <v>50</v>
      </c>
      <c r="O266" s="6">
        <v>715.93</v>
      </c>
      <c r="P266" s="6">
        <v>0</v>
      </c>
      <c r="Q266" s="6">
        <v>0</v>
      </c>
      <c r="R266" s="6">
        <v>85.43</v>
      </c>
      <c r="S266" s="6">
        <v>434.95</v>
      </c>
      <c r="T266" s="6">
        <v>0</v>
      </c>
      <c r="U266" s="6"/>
      <c r="V266" s="6">
        <v>4558.58</v>
      </c>
      <c r="W266" s="6">
        <v>3391.83</v>
      </c>
      <c r="X266" s="6">
        <v>4558.58</v>
      </c>
      <c r="Y266" s="513">
        <f>IF(A266&lt;&gt;"",IF(A266=мар17!A266,0,1),IF(AND(B266=мар17!B266,C266=мар17!C266),0,1))</f>
        <v>0</v>
      </c>
      <c r="Z266" s="70" t="str">
        <f t="shared" si="36"/>
        <v>ул. Пятая д.5</v>
      </c>
      <c r="AA266" s="504">
        <f>IF($B266&lt;&gt;"",MAX(AA$7:AA265)+1,0)</f>
        <v>255</v>
      </c>
      <c r="AB266" s="502">
        <f t="shared" si="40"/>
        <v>266</v>
      </c>
      <c r="AC266" s="504">
        <f>1</f>
        <v>1</v>
      </c>
      <c r="AD266" s="103">
        <f t="shared" si="37"/>
        <v>2754.35</v>
      </c>
      <c r="AE266" s="103">
        <f t="shared" si="38"/>
        <v>1754.23</v>
      </c>
      <c r="AF266" s="103">
        <f t="shared" si="39"/>
        <v>50</v>
      </c>
      <c r="AG266" s="3"/>
    </row>
    <row r="267" spans="2:33" ht="13.2" x14ac:dyDescent="0.25">
      <c r="B267" s="1" t="str">
        <f>адреса!$G$262</f>
        <v>кв.60</v>
      </c>
      <c r="C267" s="522">
        <f>адреса!$I$262</f>
        <v>50000060</v>
      </c>
      <c r="D267" s="6" t="str">
        <f>адреса!$K$262</f>
        <v>ФИО-5-60</v>
      </c>
      <c r="E267" s="6">
        <v>168942.48</v>
      </c>
      <c r="F267" s="6">
        <v>1763.1</v>
      </c>
      <c r="G267" s="6">
        <v>0</v>
      </c>
      <c r="H267" s="6">
        <v>0</v>
      </c>
      <c r="I267" s="6">
        <v>579.07000000000005</v>
      </c>
      <c r="J267" s="6">
        <v>0</v>
      </c>
      <c r="K267" s="6">
        <v>890.54</v>
      </c>
      <c r="L267" s="6"/>
      <c r="M267" s="6">
        <v>0</v>
      </c>
      <c r="N267" s="6">
        <v>50</v>
      </c>
      <c r="O267" s="6">
        <v>458.27</v>
      </c>
      <c r="P267" s="6">
        <v>0</v>
      </c>
      <c r="Q267" s="6">
        <v>0</v>
      </c>
      <c r="R267" s="6">
        <v>165.83</v>
      </c>
      <c r="S267" s="6">
        <v>844.29</v>
      </c>
      <c r="T267" s="6">
        <v>0</v>
      </c>
      <c r="U267" s="6"/>
      <c r="V267" s="6">
        <v>4751.1000000000004</v>
      </c>
      <c r="W267" s="6">
        <v>0</v>
      </c>
      <c r="X267" s="6">
        <v>173693.58</v>
      </c>
      <c r="Y267" s="513">
        <f>IF(A267&lt;&gt;"",IF(A267=мар17!A267,0,1),IF(AND(B267=мар17!B267,C267=мар17!C267),0,1))</f>
        <v>0</v>
      </c>
      <c r="Z267" s="70" t="str">
        <f t="shared" si="36"/>
        <v>ул. Пятая д.5</v>
      </c>
      <c r="AA267" s="504">
        <f>IF($B267&lt;&gt;"",MAX(AA$7:AA266)+1,0)</f>
        <v>256</v>
      </c>
      <c r="AB267" s="502">
        <f t="shared" si="40"/>
        <v>267</v>
      </c>
      <c r="AC267" s="504">
        <f>1</f>
        <v>1</v>
      </c>
      <c r="AD267" s="103">
        <f t="shared" si="37"/>
        <v>1763.1</v>
      </c>
      <c r="AE267" s="103">
        <f t="shared" si="38"/>
        <v>2938</v>
      </c>
      <c r="AF267" s="103">
        <f t="shared" si="39"/>
        <v>50.000000000000455</v>
      </c>
      <c r="AG267" s="3"/>
    </row>
    <row r="268" spans="2:33" ht="13.2" x14ac:dyDescent="0.25">
      <c r="B268" s="1" t="str">
        <f>адреса!$G$263</f>
        <v>кв.61</v>
      </c>
      <c r="C268" s="522">
        <f>адреса!$I$263</f>
        <v>50000061</v>
      </c>
      <c r="D268" s="6" t="str">
        <f>адреса!$K$263</f>
        <v>ФИО-5-61</v>
      </c>
      <c r="E268" s="6">
        <v>148535.93</v>
      </c>
      <c r="F268" s="6">
        <v>1743.51</v>
      </c>
      <c r="G268" s="6">
        <v>0</v>
      </c>
      <c r="H268" s="6">
        <v>0</v>
      </c>
      <c r="I268" s="6">
        <v>352.84</v>
      </c>
      <c r="J268" s="6">
        <v>0</v>
      </c>
      <c r="K268" s="6">
        <v>710.45</v>
      </c>
      <c r="L268" s="6"/>
      <c r="M268" s="6">
        <v>0</v>
      </c>
      <c r="N268" s="6">
        <v>50</v>
      </c>
      <c r="O268" s="6">
        <v>453.18</v>
      </c>
      <c r="P268" s="6">
        <v>0</v>
      </c>
      <c r="Q268" s="6">
        <v>0</v>
      </c>
      <c r="R268" s="6">
        <v>241.41</v>
      </c>
      <c r="S268" s="6">
        <v>1229.0999999999999</v>
      </c>
      <c r="T268" s="6">
        <v>0</v>
      </c>
      <c r="U268" s="6"/>
      <c r="V268" s="6">
        <v>4780.49</v>
      </c>
      <c r="W268" s="6">
        <v>0</v>
      </c>
      <c r="X268" s="6">
        <v>153316.42000000001</v>
      </c>
      <c r="Y268" s="513">
        <f>IF(A268&lt;&gt;"",IF(A268=мар17!A268,0,1),IF(AND(B268=мар17!B268,C268=мар17!C268),0,1))</f>
        <v>0</v>
      </c>
      <c r="Z268" s="70" t="str">
        <f t="shared" si="36"/>
        <v>ул. Пятая д.5</v>
      </c>
      <c r="AA268" s="504">
        <f>IF($B268&lt;&gt;"",MAX(AA$7:AA267)+1,0)</f>
        <v>257</v>
      </c>
      <c r="AB268" s="502">
        <f t="shared" si="40"/>
        <v>268</v>
      </c>
      <c r="AC268" s="504">
        <f>1</f>
        <v>1</v>
      </c>
      <c r="AD268" s="103">
        <f t="shared" si="37"/>
        <v>1743.51</v>
      </c>
      <c r="AE268" s="103">
        <f t="shared" si="38"/>
        <v>2986.98</v>
      </c>
      <c r="AF268" s="103">
        <f t="shared" si="39"/>
        <v>49.999999999999545</v>
      </c>
      <c r="AG268" s="3"/>
    </row>
    <row r="269" spans="2:33" ht="13.2" x14ac:dyDescent="0.25">
      <c r="B269" s="1" t="str">
        <f>адреса!$G$264</f>
        <v>кв.62</v>
      </c>
      <c r="C269" s="522">
        <f>адреса!$I$264</f>
        <v>50000062</v>
      </c>
      <c r="D269" s="6" t="str">
        <f>адреса!$K$264</f>
        <v>ФИО-5-62</v>
      </c>
      <c r="E269" s="6">
        <v>22357.82</v>
      </c>
      <c r="F269" s="6">
        <v>4219.6899999999996</v>
      </c>
      <c r="G269" s="6">
        <v>0</v>
      </c>
      <c r="H269" s="6">
        <v>0</v>
      </c>
      <c r="I269" s="6">
        <v>121.09</v>
      </c>
      <c r="J269" s="6">
        <v>0</v>
      </c>
      <c r="K269" s="6">
        <v>250.04</v>
      </c>
      <c r="L269" s="6"/>
      <c r="M269" s="6">
        <v>0</v>
      </c>
      <c r="N269" s="6">
        <v>50</v>
      </c>
      <c r="O269" s="6">
        <v>1096.79</v>
      </c>
      <c r="P269" s="6">
        <v>0</v>
      </c>
      <c r="Q269" s="6">
        <v>0</v>
      </c>
      <c r="R269" s="6">
        <v>88.06</v>
      </c>
      <c r="S269" s="6">
        <v>448.35</v>
      </c>
      <c r="T269" s="6">
        <v>0</v>
      </c>
      <c r="U269" s="6"/>
      <c r="V269" s="6">
        <v>6274.02</v>
      </c>
      <c r="W269" s="6">
        <v>0</v>
      </c>
      <c r="X269" s="6">
        <v>28631.84</v>
      </c>
      <c r="Y269" s="513">
        <f>IF(A269&lt;&gt;"",IF(A269=мар17!A269,0,1),IF(AND(B269=мар17!B269,C269=мар17!C269),0,1))</f>
        <v>0</v>
      </c>
      <c r="Z269" s="70" t="str">
        <f t="shared" si="36"/>
        <v>ул. Пятая д.5</v>
      </c>
      <c r="AA269" s="504">
        <f>IF($B269&lt;&gt;"",MAX(AA$7:AA268)+1,0)</f>
        <v>258</v>
      </c>
      <c r="AB269" s="502">
        <f t="shared" si="40"/>
        <v>269</v>
      </c>
      <c r="AC269" s="504">
        <f>1</f>
        <v>1</v>
      </c>
      <c r="AD269" s="103">
        <f t="shared" si="37"/>
        <v>4219.6899999999996</v>
      </c>
      <c r="AE269" s="103">
        <f t="shared" si="38"/>
        <v>2004.33</v>
      </c>
      <c r="AF269" s="103">
        <f t="shared" si="39"/>
        <v>50.000000000000909</v>
      </c>
      <c r="AG269" s="3"/>
    </row>
    <row r="270" spans="2:33" ht="13.2" x14ac:dyDescent="0.25">
      <c r="B270" s="1" t="str">
        <f>адреса!$G$265</f>
        <v>кв.63</v>
      </c>
      <c r="C270" s="522">
        <f>адреса!$I$265</f>
        <v>50000063</v>
      </c>
      <c r="D270" s="6" t="str">
        <f>адреса!$K$265</f>
        <v>ФИО-5-63</v>
      </c>
      <c r="E270" s="6">
        <v>3576.72</v>
      </c>
      <c r="F270" s="6">
        <v>2758.27</v>
      </c>
      <c r="G270" s="6">
        <v>0</v>
      </c>
      <c r="H270" s="6">
        <v>0</v>
      </c>
      <c r="I270" s="6">
        <v>97.88</v>
      </c>
      <c r="J270" s="6">
        <v>0</v>
      </c>
      <c r="K270" s="6">
        <v>152.12</v>
      </c>
      <c r="L270" s="6"/>
      <c r="M270" s="6">
        <v>0</v>
      </c>
      <c r="N270" s="6">
        <v>50</v>
      </c>
      <c r="O270" s="6">
        <v>716.93</v>
      </c>
      <c r="P270" s="6">
        <v>0</v>
      </c>
      <c r="Q270" s="6">
        <v>0</v>
      </c>
      <c r="R270" s="6">
        <v>29.37</v>
      </c>
      <c r="S270" s="6">
        <v>149.5</v>
      </c>
      <c r="T270" s="6">
        <v>0</v>
      </c>
      <c r="U270" s="6"/>
      <c r="V270" s="6">
        <v>3954.07</v>
      </c>
      <c r="W270" s="6">
        <v>0</v>
      </c>
      <c r="X270" s="6">
        <v>7530.79</v>
      </c>
      <c r="Y270" s="513">
        <f>IF(A270&lt;&gt;"",IF(A270=мар17!A270,0,1),IF(AND(B270=мар17!B270,C270=мар17!C270),0,1))</f>
        <v>0</v>
      </c>
      <c r="Z270" s="70" t="str">
        <f t="shared" si="36"/>
        <v>ул. Пятая д.5</v>
      </c>
      <c r="AA270" s="504">
        <f>IF($B270&lt;&gt;"",MAX(AA$7:AA269)+1,0)</f>
        <v>259</v>
      </c>
      <c r="AB270" s="502">
        <f t="shared" si="40"/>
        <v>270</v>
      </c>
      <c r="AC270" s="504">
        <f>1</f>
        <v>1</v>
      </c>
      <c r="AD270" s="103">
        <f t="shared" si="37"/>
        <v>2758.27</v>
      </c>
      <c r="AE270" s="103">
        <f t="shared" si="38"/>
        <v>1145.8</v>
      </c>
      <c r="AF270" s="103">
        <f t="shared" si="39"/>
        <v>50.000000000000227</v>
      </c>
      <c r="AG270" s="3"/>
    </row>
    <row r="271" spans="2:33" ht="13.2" x14ac:dyDescent="0.25">
      <c r="B271" s="1" t="str">
        <f>адреса!$G$266</f>
        <v>кв.64</v>
      </c>
      <c r="C271" s="522">
        <f>адреса!$I$266</f>
        <v>50000064</v>
      </c>
      <c r="D271" s="6" t="str">
        <f>адреса!$K$266</f>
        <v>ФИО-5-64</v>
      </c>
      <c r="E271" s="6">
        <v>0</v>
      </c>
      <c r="F271" s="6">
        <v>1759.18</v>
      </c>
      <c r="G271" s="6">
        <v>0</v>
      </c>
      <c r="H271" s="6">
        <v>0</v>
      </c>
      <c r="I271" s="6">
        <v>96.56</v>
      </c>
      <c r="J271" s="6">
        <v>0</v>
      </c>
      <c r="K271" s="6">
        <v>144.30000000000001</v>
      </c>
      <c r="L271" s="6"/>
      <c r="M271" s="6">
        <v>0</v>
      </c>
      <c r="N271" s="6">
        <v>50</v>
      </c>
      <c r="O271" s="6">
        <v>457.25</v>
      </c>
      <c r="P271" s="6">
        <v>0</v>
      </c>
      <c r="Q271" s="6">
        <v>0</v>
      </c>
      <c r="R271" s="6">
        <v>24.14</v>
      </c>
      <c r="S271" s="6">
        <v>122.9</v>
      </c>
      <c r="T271" s="6">
        <v>0</v>
      </c>
      <c r="U271" s="6"/>
      <c r="V271" s="6">
        <v>2654.33</v>
      </c>
      <c r="W271" s="6">
        <v>2654.33</v>
      </c>
      <c r="X271" s="6">
        <v>0</v>
      </c>
      <c r="Y271" s="513">
        <f>IF(A271&lt;&gt;"",IF(A271=мар17!A271,0,1),IF(AND(B271=мар17!B271,C271=мар17!C271),0,1))</f>
        <v>0</v>
      </c>
      <c r="Z271" s="70" t="str">
        <f t="shared" si="36"/>
        <v>ул. Пятая д.5</v>
      </c>
      <c r="AA271" s="504">
        <f>IF($B271&lt;&gt;"",MAX(AA$7:AA270)+1,0)</f>
        <v>260</v>
      </c>
      <c r="AB271" s="502">
        <f t="shared" si="40"/>
        <v>271</v>
      </c>
      <c r="AC271" s="504">
        <f>1</f>
        <v>1</v>
      </c>
      <c r="AD271" s="103">
        <f t="shared" si="37"/>
        <v>1759.18</v>
      </c>
      <c r="AE271" s="103">
        <f t="shared" si="38"/>
        <v>845.15</v>
      </c>
      <c r="AF271" s="103">
        <f t="shared" si="39"/>
        <v>49.999999999999886</v>
      </c>
      <c r="AG271" s="3"/>
    </row>
    <row r="272" spans="2:33" ht="13.2" x14ac:dyDescent="0.25">
      <c r="B272" s="1" t="str">
        <f>адреса!$G$267</f>
        <v>кв.65</v>
      </c>
      <c r="C272" s="522">
        <f>адреса!$I$267</f>
        <v>50000065</v>
      </c>
      <c r="D272" s="6" t="str">
        <f>адреса!$K$267</f>
        <v>ФИО-5-65</v>
      </c>
      <c r="E272" s="6">
        <v>6000</v>
      </c>
      <c r="F272" s="6">
        <v>1716.08</v>
      </c>
      <c r="G272" s="6">
        <v>0</v>
      </c>
      <c r="H272" s="6">
        <v>0</v>
      </c>
      <c r="I272" s="6">
        <v>121.09</v>
      </c>
      <c r="J272" s="6">
        <v>0</v>
      </c>
      <c r="K272" s="6">
        <v>250.04</v>
      </c>
      <c r="L272" s="6"/>
      <c r="M272" s="6">
        <v>0</v>
      </c>
      <c r="N272" s="6">
        <v>50</v>
      </c>
      <c r="O272" s="6">
        <v>446.04</v>
      </c>
      <c r="P272" s="6">
        <v>0</v>
      </c>
      <c r="Q272" s="6">
        <v>0</v>
      </c>
      <c r="R272" s="6">
        <v>88.06</v>
      </c>
      <c r="S272" s="6">
        <v>448.35</v>
      </c>
      <c r="T272" s="6">
        <v>0</v>
      </c>
      <c r="U272" s="6"/>
      <c r="V272" s="6">
        <v>3119.66</v>
      </c>
      <c r="W272" s="6">
        <v>0</v>
      </c>
      <c r="X272" s="6">
        <v>9119.66</v>
      </c>
      <c r="Y272" s="513">
        <f>IF(A272&lt;&gt;"",IF(A272=мар17!A272,0,1),IF(AND(B272=мар17!B272,C272=мар17!C272),0,1))</f>
        <v>0</v>
      </c>
      <c r="Z272" s="70" t="str">
        <f t="shared" si="36"/>
        <v>ул. Пятая д.5</v>
      </c>
      <c r="AA272" s="504">
        <f>IF($B272&lt;&gt;"",MAX(AA$7:AA271)+1,0)</f>
        <v>261</v>
      </c>
      <c r="AB272" s="502">
        <f t="shared" si="40"/>
        <v>272</v>
      </c>
      <c r="AC272" s="504">
        <f>1</f>
        <v>1</v>
      </c>
      <c r="AD272" s="103">
        <f t="shared" si="37"/>
        <v>1716.08</v>
      </c>
      <c r="AE272" s="103">
        <f t="shared" si="38"/>
        <v>1353.58</v>
      </c>
      <c r="AF272" s="103">
        <f t="shared" si="39"/>
        <v>50</v>
      </c>
      <c r="AG272" s="3"/>
    </row>
    <row r="273" spans="2:33" ht="13.2" x14ac:dyDescent="0.25">
      <c r="B273" s="1" t="str">
        <f>адреса!$G$268</f>
        <v>кв.66</v>
      </c>
      <c r="C273" s="522">
        <f>адреса!$I$268</f>
        <v>50000066</v>
      </c>
      <c r="D273" s="6" t="str">
        <f>адреса!$K$268</f>
        <v>ФИО-5-66</v>
      </c>
      <c r="E273" s="6">
        <v>66420.02</v>
      </c>
      <c r="F273" s="6">
        <v>2758.27</v>
      </c>
      <c r="G273" s="6">
        <v>0</v>
      </c>
      <c r="H273" s="6">
        <v>0</v>
      </c>
      <c r="I273" s="6">
        <v>726.52</v>
      </c>
      <c r="J273" s="6">
        <v>0</v>
      </c>
      <c r="K273" s="6">
        <v>1500.26</v>
      </c>
      <c r="L273" s="6"/>
      <c r="M273" s="6">
        <v>0</v>
      </c>
      <c r="N273" s="6">
        <v>50</v>
      </c>
      <c r="O273" s="6">
        <v>716.93</v>
      </c>
      <c r="P273" s="6">
        <v>0</v>
      </c>
      <c r="Q273" s="6">
        <v>0</v>
      </c>
      <c r="R273" s="6">
        <v>528.38</v>
      </c>
      <c r="S273" s="6">
        <v>2690.09</v>
      </c>
      <c r="T273" s="6">
        <v>0</v>
      </c>
      <c r="U273" s="6"/>
      <c r="V273" s="6">
        <v>8970.4500000000007</v>
      </c>
      <c r="W273" s="6">
        <v>0</v>
      </c>
      <c r="X273" s="6">
        <v>75390.47</v>
      </c>
      <c r="Y273" s="513">
        <f>IF(A273&lt;&gt;"",IF(A273=мар17!A273,0,1),IF(AND(B273=мар17!B273,C273=мар17!C273),0,1))</f>
        <v>0</v>
      </c>
      <c r="Z273" s="70" t="str">
        <f t="shared" si="36"/>
        <v>ул. Пятая д.5</v>
      </c>
      <c r="AA273" s="504">
        <f>IF($B273&lt;&gt;"",MAX(AA$7:AA272)+1,0)</f>
        <v>262</v>
      </c>
      <c r="AB273" s="502">
        <f t="shared" si="40"/>
        <v>273</v>
      </c>
      <c r="AC273" s="504">
        <f>1</f>
        <v>1</v>
      </c>
      <c r="AD273" s="103">
        <f t="shared" si="37"/>
        <v>2758.27</v>
      </c>
      <c r="AE273" s="103">
        <f t="shared" si="38"/>
        <v>6162.18</v>
      </c>
      <c r="AF273" s="103">
        <f t="shared" si="39"/>
        <v>50</v>
      </c>
      <c r="AG273" s="3"/>
    </row>
    <row r="274" spans="2:33" ht="13.2" x14ac:dyDescent="0.25">
      <c r="B274" s="1" t="str">
        <f>адреса!$G$269</f>
        <v>кв.67</v>
      </c>
      <c r="C274" s="522">
        <f>адреса!$I$269</f>
        <v>50000067</v>
      </c>
      <c r="D274" s="6" t="str">
        <f>адреса!$K$269</f>
        <v>ФИО-5-67</v>
      </c>
      <c r="E274" s="6">
        <v>12576.3</v>
      </c>
      <c r="F274" s="6">
        <v>2734.76</v>
      </c>
      <c r="G274" s="6">
        <v>0</v>
      </c>
      <c r="H274" s="6">
        <v>0</v>
      </c>
      <c r="I274" s="6">
        <v>2853.85</v>
      </c>
      <c r="J274" s="6">
        <v>-2071.33</v>
      </c>
      <c r="K274" s="6">
        <v>3034.61</v>
      </c>
      <c r="L274" s="6"/>
      <c r="M274" s="6">
        <v>0</v>
      </c>
      <c r="N274" s="6">
        <v>50</v>
      </c>
      <c r="O274" s="6">
        <v>710.81</v>
      </c>
      <c r="P274" s="6">
        <v>0</v>
      </c>
      <c r="Q274" s="6">
        <v>0</v>
      </c>
      <c r="R274" s="6">
        <v>16.8</v>
      </c>
      <c r="S274" s="6">
        <v>85.55</v>
      </c>
      <c r="T274" s="6">
        <v>0</v>
      </c>
      <c r="U274" s="6"/>
      <c r="V274" s="6">
        <v>7415.05</v>
      </c>
      <c r="W274" s="6">
        <v>12576.3</v>
      </c>
      <c r="X274" s="6">
        <v>7415.05</v>
      </c>
      <c r="Y274" s="513">
        <f>IF(A274&lt;&gt;"",IF(A274=мар17!A274,0,1),IF(AND(B274=мар17!B274,C274=мар17!C274),0,1))</f>
        <v>0</v>
      </c>
      <c r="Z274" s="70" t="str">
        <f t="shared" si="36"/>
        <v>ул. Пятая д.5</v>
      </c>
      <c r="AA274" s="504">
        <f>IF($B274&lt;&gt;"",MAX(AA$7:AA273)+1,0)</f>
        <v>263</v>
      </c>
      <c r="AB274" s="502">
        <f t="shared" si="40"/>
        <v>274</v>
      </c>
      <c r="AC274" s="504">
        <f>1</f>
        <v>1</v>
      </c>
      <c r="AD274" s="103">
        <f t="shared" si="37"/>
        <v>2734.76</v>
      </c>
      <c r="AE274" s="103">
        <f t="shared" si="38"/>
        <v>4630.2900000000009</v>
      </c>
      <c r="AF274" s="103">
        <f t="shared" si="39"/>
        <v>49.999999999999091</v>
      </c>
      <c r="AG274" s="3"/>
    </row>
    <row r="275" spans="2:33" ht="13.2" x14ac:dyDescent="0.25">
      <c r="B275" s="1" t="str">
        <f>адреса!$G$270</f>
        <v>кв.68</v>
      </c>
      <c r="C275" s="522">
        <f>адреса!$I$270</f>
        <v>50000068</v>
      </c>
      <c r="D275" s="6" t="str">
        <f>адреса!$K$270</f>
        <v>ФИО-5-68</v>
      </c>
      <c r="E275" s="6">
        <v>29445.34</v>
      </c>
      <c r="F275" s="6">
        <v>1759.18</v>
      </c>
      <c r="G275" s="6">
        <v>0</v>
      </c>
      <c r="H275" s="6">
        <v>0</v>
      </c>
      <c r="I275" s="6">
        <v>-1041.6400000000001</v>
      </c>
      <c r="J275" s="6">
        <v>-4649.1099999999997</v>
      </c>
      <c r="K275" s="6">
        <v>-2342.2199999999998</v>
      </c>
      <c r="L275" s="6"/>
      <c r="M275" s="6">
        <v>0</v>
      </c>
      <c r="N275" s="6">
        <v>50</v>
      </c>
      <c r="O275" s="6">
        <v>457.25</v>
      </c>
      <c r="P275" s="6">
        <v>0</v>
      </c>
      <c r="Q275" s="6">
        <v>0</v>
      </c>
      <c r="R275" s="6">
        <v>-96.54</v>
      </c>
      <c r="S275" s="6">
        <v>-491.51</v>
      </c>
      <c r="T275" s="6">
        <v>0</v>
      </c>
      <c r="U275" s="6"/>
      <c r="V275" s="6">
        <v>-6354.59</v>
      </c>
      <c r="W275" s="6">
        <v>0</v>
      </c>
      <c r="X275" s="6">
        <v>23090.75</v>
      </c>
      <c r="Y275" s="513">
        <f>IF(A275&lt;&gt;"",IF(A275=мар17!A275,0,1),IF(AND(B275=мар17!B275,C275=мар17!C275),0,1))</f>
        <v>0</v>
      </c>
      <c r="Z275" s="70" t="str">
        <f t="shared" si="36"/>
        <v>ул. Пятая д.5</v>
      </c>
      <c r="AA275" s="504">
        <f>IF($B275&lt;&gt;"",MAX(AA$7:AA274)+1,0)</f>
        <v>264</v>
      </c>
      <c r="AB275" s="502">
        <f t="shared" si="40"/>
        <v>275</v>
      </c>
      <c r="AC275" s="504">
        <f>1</f>
        <v>1</v>
      </c>
      <c r="AD275" s="103">
        <f t="shared" si="37"/>
        <v>1759.18</v>
      </c>
      <c r="AE275" s="103">
        <f t="shared" si="38"/>
        <v>-8163.7699999999995</v>
      </c>
      <c r="AF275" s="103">
        <f t="shared" si="39"/>
        <v>49.999999999999091</v>
      </c>
      <c r="AG275" s="3"/>
    </row>
    <row r="276" spans="2:33" ht="13.2" x14ac:dyDescent="0.25">
      <c r="B276" s="1" t="str">
        <f>адреса!$G$271</f>
        <v>кв.69</v>
      </c>
      <c r="C276" s="522">
        <f>адреса!$I$271</f>
        <v>50000069</v>
      </c>
      <c r="D276" s="6" t="str">
        <f>адреса!$K$271</f>
        <v>ФИО-5-69</v>
      </c>
      <c r="E276" s="6">
        <v>5611.22</v>
      </c>
      <c r="F276" s="6">
        <v>1720</v>
      </c>
      <c r="G276" s="6">
        <v>0</v>
      </c>
      <c r="H276" s="6">
        <v>0</v>
      </c>
      <c r="I276" s="6">
        <v>96.56</v>
      </c>
      <c r="J276" s="6">
        <v>0</v>
      </c>
      <c r="K276" s="6">
        <v>202.02</v>
      </c>
      <c r="L276" s="6"/>
      <c r="M276" s="6">
        <v>0</v>
      </c>
      <c r="N276" s="6">
        <v>50</v>
      </c>
      <c r="O276" s="6">
        <v>447.07</v>
      </c>
      <c r="P276" s="6">
        <v>0</v>
      </c>
      <c r="Q276" s="6">
        <v>0</v>
      </c>
      <c r="R276" s="6">
        <v>72.42</v>
      </c>
      <c r="S276" s="6">
        <v>368.71</v>
      </c>
      <c r="T276" s="6">
        <v>0</v>
      </c>
      <c r="U276" s="6"/>
      <c r="V276" s="6">
        <v>2956.78</v>
      </c>
      <c r="W276" s="6">
        <v>7568</v>
      </c>
      <c r="X276" s="6">
        <v>1000</v>
      </c>
      <c r="Y276" s="513">
        <f>IF(A276&lt;&gt;"",IF(A276=мар17!A276,0,1),IF(AND(B276=мар17!B276,C276=мар17!C276),0,1))</f>
        <v>0</v>
      </c>
      <c r="Z276" s="70" t="str">
        <f t="shared" si="36"/>
        <v>ул. Пятая д.5</v>
      </c>
      <c r="AA276" s="504">
        <f>IF($B276&lt;&gt;"",MAX(AA$7:AA275)+1,0)</f>
        <v>265</v>
      </c>
      <c r="AB276" s="502">
        <f t="shared" si="40"/>
        <v>276</v>
      </c>
      <c r="AC276" s="504">
        <f>1</f>
        <v>1</v>
      </c>
      <c r="AD276" s="103">
        <f t="shared" si="37"/>
        <v>1720</v>
      </c>
      <c r="AE276" s="103">
        <f t="shared" si="38"/>
        <v>1186.78</v>
      </c>
      <c r="AF276" s="103">
        <f t="shared" si="39"/>
        <v>50.000000000000227</v>
      </c>
      <c r="AG276" s="3"/>
    </row>
    <row r="277" spans="2:33" ht="13.2" x14ac:dyDescent="0.25">
      <c r="B277" s="1" t="str">
        <f>адреса!$G$272</f>
        <v>кв.70</v>
      </c>
      <c r="C277" s="522">
        <f>адреса!$I$272</f>
        <v>50000070</v>
      </c>
      <c r="D277" s="6" t="str">
        <f>адреса!$K$272</f>
        <v>ФИО-5-70</v>
      </c>
      <c r="E277" s="6">
        <v>42264.25</v>
      </c>
      <c r="F277" s="6">
        <v>2762.19</v>
      </c>
      <c r="G277" s="6">
        <v>0</v>
      </c>
      <c r="H277" s="6">
        <v>0</v>
      </c>
      <c r="I277" s="6">
        <v>121.09</v>
      </c>
      <c r="J277" s="6">
        <v>0</v>
      </c>
      <c r="K277" s="6">
        <v>250.04</v>
      </c>
      <c r="L277" s="6"/>
      <c r="M277" s="6">
        <v>0</v>
      </c>
      <c r="N277" s="6">
        <v>50</v>
      </c>
      <c r="O277" s="6">
        <v>717.95</v>
      </c>
      <c r="P277" s="6">
        <v>0</v>
      </c>
      <c r="Q277" s="6">
        <v>0</v>
      </c>
      <c r="R277" s="6">
        <v>88.06</v>
      </c>
      <c r="S277" s="6">
        <v>448.35</v>
      </c>
      <c r="T277" s="6">
        <v>0</v>
      </c>
      <c r="U277" s="6"/>
      <c r="V277" s="6">
        <v>4437.68</v>
      </c>
      <c r="W277" s="6">
        <v>0</v>
      </c>
      <c r="X277" s="6">
        <v>46701.93</v>
      </c>
      <c r="Y277" s="513">
        <f>IF(A277&lt;&gt;"",IF(A277=мар17!A277,0,1),IF(AND(B277=мар17!B277,C277=мар17!C277),0,1))</f>
        <v>0</v>
      </c>
      <c r="Z277" s="70" t="str">
        <f t="shared" si="36"/>
        <v>ул. Пятая д.5</v>
      </c>
      <c r="AA277" s="504">
        <f>IF($B277&lt;&gt;"",MAX(AA$7:AA276)+1,0)</f>
        <v>266</v>
      </c>
      <c r="AB277" s="502">
        <f t="shared" si="40"/>
        <v>277</v>
      </c>
      <c r="AC277" s="504">
        <f>1</f>
        <v>1</v>
      </c>
      <c r="AD277" s="103">
        <f t="shared" si="37"/>
        <v>2762.19</v>
      </c>
      <c r="AE277" s="103">
        <f t="shared" si="38"/>
        <v>1625.4899999999998</v>
      </c>
      <c r="AF277" s="103">
        <f t="shared" si="39"/>
        <v>50.000000000000455</v>
      </c>
      <c r="AG277" s="3"/>
    </row>
    <row r="278" spans="2:33" ht="13.2" x14ac:dyDescent="0.25">
      <c r="B278" s="1" t="str">
        <f>адреса!$G$273</f>
        <v>кв.71</v>
      </c>
      <c r="C278" s="522">
        <f>адреса!$I$273</f>
        <v>50000071</v>
      </c>
      <c r="D278" s="6" t="str">
        <f>адреса!$K$273</f>
        <v>ФИО-5-71</v>
      </c>
      <c r="E278" s="6">
        <v>-10184.19</v>
      </c>
      <c r="F278" s="6">
        <v>2734.76</v>
      </c>
      <c r="G278" s="6">
        <v>0</v>
      </c>
      <c r="H278" s="6">
        <v>0</v>
      </c>
      <c r="I278" s="6">
        <v>552.87</v>
      </c>
      <c r="J278" s="6">
        <v>-1035.67</v>
      </c>
      <c r="K278" s="6">
        <v>1350.46</v>
      </c>
      <c r="L278" s="6"/>
      <c r="M278" s="6">
        <v>0</v>
      </c>
      <c r="N278" s="6">
        <v>50</v>
      </c>
      <c r="O278" s="6">
        <v>710.81</v>
      </c>
      <c r="P278" s="6">
        <v>0</v>
      </c>
      <c r="Q278" s="6">
        <v>0</v>
      </c>
      <c r="R278" s="6">
        <v>742.9</v>
      </c>
      <c r="S278" s="6">
        <v>3782.33</v>
      </c>
      <c r="T278" s="6">
        <v>0</v>
      </c>
      <c r="U278" s="6"/>
      <c r="V278" s="6">
        <v>8888.4599999999991</v>
      </c>
      <c r="W278" s="6">
        <v>20000</v>
      </c>
      <c r="X278" s="6">
        <v>-21295.73</v>
      </c>
      <c r="Y278" s="513">
        <f>IF(A278&lt;&gt;"",IF(A278=мар17!A278,0,1),IF(AND(B278=мар17!B278,C278=мар17!C278),0,1))</f>
        <v>0</v>
      </c>
      <c r="Z278" s="70" t="str">
        <f t="shared" si="36"/>
        <v>ул. Пятая д.5</v>
      </c>
      <c r="AA278" s="504">
        <f>IF($B278&lt;&gt;"",MAX(AA$7:AA277)+1,0)</f>
        <v>267</v>
      </c>
      <c r="AB278" s="502">
        <f t="shared" si="40"/>
        <v>278</v>
      </c>
      <c r="AC278" s="504">
        <f>1</f>
        <v>1</v>
      </c>
      <c r="AD278" s="103">
        <f t="shared" si="37"/>
        <v>2734.76</v>
      </c>
      <c r="AE278" s="103">
        <f t="shared" si="38"/>
        <v>6103.7</v>
      </c>
      <c r="AF278" s="103">
        <f t="shared" si="39"/>
        <v>49.999999999999091</v>
      </c>
      <c r="AG278" s="3"/>
    </row>
    <row r="279" spans="2:33" ht="13.2" x14ac:dyDescent="0.25">
      <c r="B279" s="1" t="str">
        <f>адреса!$G$274</f>
        <v>кв.72</v>
      </c>
      <c r="C279" s="522">
        <f>адреса!$I$274</f>
        <v>50000072</v>
      </c>
      <c r="D279" s="6" t="str">
        <f>адреса!$K$274</f>
        <v>ФИО-5-72</v>
      </c>
      <c r="E279" s="6">
        <v>2673.47</v>
      </c>
      <c r="F279" s="6">
        <v>1759.18</v>
      </c>
      <c r="G279" s="6">
        <v>0</v>
      </c>
      <c r="H279" s="6">
        <v>0</v>
      </c>
      <c r="I279" s="6">
        <v>117.52</v>
      </c>
      <c r="J279" s="6">
        <v>0</v>
      </c>
      <c r="K279" s="6">
        <v>282.89</v>
      </c>
      <c r="L279" s="6"/>
      <c r="M279" s="6">
        <v>0</v>
      </c>
      <c r="N279" s="6">
        <v>50</v>
      </c>
      <c r="O279" s="6">
        <v>457.25</v>
      </c>
      <c r="P279" s="6">
        <v>0</v>
      </c>
      <c r="Q279" s="6">
        <v>0</v>
      </c>
      <c r="R279" s="6">
        <v>119.11</v>
      </c>
      <c r="S279" s="6">
        <v>606.41999999999996</v>
      </c>
      <c r="T279" s="6">
        <v>0</v>
      </c>
      <c r="U279" s="6"/>
      <c r="V279" s="6">
        <v>3392.37</v>
      </c>
      <c r="W279" s="6">
        <v>2673.47</v>
      </c>
      <c r="X279" s="6">
        <v>3392.37</v>
      </c>
      <c r="Y279" s="513">
        <f>IF(A279&lt;&gt;"",IF(A279=мар17!A279,0,1),IF(AND(B279=мар17!B279,C279=мар17!C279),0,1))</f>
        <v>0</v>
      </c>
      <c r="Z279" s="70" t="str">
        <f t="shared" si="36"/>
        <v>ул. Пятая д.5</v>
      </c>
      <c r="AA279" s="504">
        <f>IF($B279&lt;&gt;"",MAX(AA$7:AA278)+1,0)</f>
        <v>268</v>
      </c>
      <c r="AB279" s="502">
        <f t="shared" si="40"/>
        <v>279</v>
      </c>
      <c r="AC279" s="504">
        <f>1</f>
        <v>1</v>
      </c>
      <c r="AD279" s="103">
        <f t="shared" si="37"/>
        <v>1759.18</v>
      </c>
      <c r="AE279" s="103">
        <f t="shared" si="38"/>
        <v>1583.19</v>
      </c>
      <c r="AF279" s="103">
        <f t="shared" si="39"/>
        <v>49.999999999999773</v>
      </c>
      <c r="AG279" s="3"/>
    </row>
    <row r="280" spans="2:33" ht="13.2" x14ac:dyDescent="0.25">
      <c r="B280" s="1" t="str">
        <f>адреса!$G$275</f>
        <v>кв.73</v>
      </c>
      <c r="C280" s="522">
        <f>адреса!$I$275</f>
        <v>50000073</v>
      </c>
      <c r="D280" s="6" t="str">
        <f>адреса!$K$275</f>
        <v>ФИО-5-73</v>
      </c>
      <c r="E280" s="6">
        <v>20225.86</v>
      </c>
      <c r="F280" s="6">
        <v>1720</v>
      </c>
      <c r="G280" s="6">
        <v>0</v>
      </c>
      <c r="H280" s="6">
        <v>0</v>
      </c>
      <c r="I280" s="6">
        <v>163.28</v>
      </c>
      <c r="J280" s="6">
        <v>0</v>
      </c>
      <c r="K280" s="6">
        <v>323.75</v>
      </c>
      <c r="L280" s="6"/>
      <c r="M280" s="6">
        <v>0</v>
      </c>
      <c r="N280" s="6">
        <v>50</v>
      </c>
      <c r="O280" s="6">
        <v>447.07</v>
      </c>
      <c r="P280" s="6">
        <v>0</v>
      </c>
      <c r="Q280" s="6">
        <v>0</v>
      </c>
      <c r="R280" s="6">
        <v>107.52</v>
      </c>
      <c r="S280" s="6">
        <v>547.41</v>
      </c>
      <c r="T280" s="6">
        <v>0</v>
      </c>
      <c r="U280" s="6"/>
      <c r="V280" s="6">
        <v>3359.03</v>
      </c>
      <c r="W280" s="6">
        <v>20225.86</v>
      </c>
      <c r="X280" s="6">
        <v>3359.03</v>
      </c>
      <c r="Y280" s="513">
        <f>IF(A280&lt;&gt;"",IF(A280=мар17!A280,0,1),IF(AND(B280=мар17!B280,C280=мар17!C280),0,1))</f>
        <v>0</v>
      </c>
      <c r="Z280" s="70" t="str">
        <f t="shared" si="36"/>
        <v>ул. Пятая д.5</v>
      </c>
      <c r="AA280" s="504">
        <f>IF($B280&lt;&gt;"",MAX(AA$7:AA279)+1,0)</f>
        <v>269</v>
      </c>
      <c r="AB280" s="502">
        <f t="shared" si="40"/>
        <v>280</v>
      </c>
      <c r="AC280" s="504">
        <f>1</f>
        <v>1</v>
      </c>
      <c r="AD280" s="103">
        <f t="shared" si="37"/>
        <v>1720</v>
      </c>
      <c r="AE280" s="103">
        <f t="shared" si="38"/>
        <v>1589.0299999999997</v>
      </c>
      <c r="AF280" s="103">
        <f t="shared" si="39"/>
        <v>50.000000000000455</v>
      </c>
      <c r="AG280" s="3"/>
    </row>
    <row r="281" spans="2:33" ht="13.2" x14ac:dyDescent="0.25">
      <c r="B281" s="1" t="str">
        <f>адреса!$G$276</f>
        <v>кв.74</v>
      </c>
      <c r="C281" s="522">
        <f>адреса!$I$276</f>
        <v>50000074</v>
      </c>
      <c r="D281" s="6" t="str">
        <f>адреса!$K$276</f>
        <v>ФИО-5-74</v>
      </c>
      <c r="E281" s="6">
        <v>3719.73</v>
      </c>
      <c r="F281" s="6">
        <v>2762.19</v>
      </c>
      <c r="G281" s="6">
        <v>0</v>
      </c>
      <c r="H281" s="6">
        <v>0</v>
      </c>
      <c r="I281" s="6">
        <v>121.09</v>
      </c>
      <c r="J281" s="6">
        <v>0</v>
      </c>
      <c r="K281" s="6">
        <v>250.04</v>
      </c>
      <c r="L281" s="6"/>
      <c r="M281" s="6">
        <v>0</v>
      </c>
      <c r="N281" s="6">
        <v>50</v>
      </c>
      <c r="O281" s="6">
        <v>717.95</v>
      </c>
      <c r="P281" s="6">
        <v>0</v>
      </c>
      <c r="Q281" s="6">
        <v>0</v>
      </c>
      <c r="R281" s="6">
        <v>88.06</v>
      </c>
      <c r="S281" s="6">
        <v>448.35</v>
      </c>
      <c r="T281" s="6">
        <v>0</v>
      </c>
      <c r="U281" s="6"/>
      <c r="V281" s="6">
        <v>4437.68</v>
      </c>
      <c r="W281" s="6">
        <v>3719.73</v>
      </c>
      <c r="X281" s="6">
        <v>4437.68</v>
      </c>
      <c r="Y281" s="513">
        <f>IF(A281&lt;&gt;"",IF(A281=мар17!A281,0,1),IF(AND(B281=мар17!B281,C281=мар17!C281),0,1))</f>
        <v>0</v>
      </c>
      <c r="Z281" s="70" t="str">
        <f t="shared" si="36"/>
        <v>ул. Пятая д.5</v>
      </c>
      <c r="AA281" s="504">
        <f>IF($B281&lt;&gt;"",MAX(AA$7:AA280)+1,0)</f>
        <v>270</v>
      </c>
      <c r="AB281" s="502">
        <f t="shared" si="40"/>
        <v>281</v>
      </c>
      <c r="AC281" s="504">
        <f>1</f>
        <v>1</v>
      </c>
      <c r="AD281" s="103">
        <f t="shared" si="37"/>
        <v>2762.19</v>
      </c>
      <c r="AE281" s="103">
        <f t="shared" si="38"/>
        <v>1625.4899999999998</v>
      </c>
      <c r="AF281" s="103">
        <f t="shared" si="39"/>
        <v>50.000000000000455</v>
      </c>
      <c r="AG281" s="3"/>
    </row>
    <row r="282" spans="2:33" ht="13.2" x14ac:dyDescent="0.25">
      <c r="B282" s="1" t="str">
        <f>адреса!$G$277</f>
        <v>кв.75</v>
      </c>
      <c r="C282" s="522">
        <f>адреса!$I$277</f>
        <v>50000075</v>
      </c>
      <c r="D282" s="6" t="str">
        <f>адреса!$K$277</f>
        <v>ФИО-5-75</v>
      </c>
      <c r="E282" s="6">
        <v>3176.56</v>
      </c>
      <c r="F282" s="6">
        <v>2742.6</v>
      </c>
      <c r="G282" s="6">
        <v>0</v>
      </c>
      <c r="H282" s="6">
        <v>0</v>
      </c>
      <c r="I282" s="6">
        <v>93.9</v>
      </c>
      <c r="J282" s="6">
        <v>0</v>
      </c>
      <c r="K282" s="6">
        <v>221.07</v>
      </c>
      <c r="L282" s="6"/>
      <c r="M282" s="6">
        <v>0</v>
      </c>
      <c r="N282" s="6">
        <v>50</v>
      </c>
      <c r="O282" s="6">
        <v>712.87</v>
      </c>
      <c r="P282" s="6">
        <v>0</v>
      </c>
      <c r="Q282" s="6">
        <v>0</v>
      </c>
      <c r="R282" s="6">
        <v>91.01</v>
      </c>
      <c r="S282" s="6">
        <v>463.34</v>
      </c>
      <c r="T282" s="6">
        <v>0</v>
      </c>
      <c r="U282" s="6"/>
      <c r="V282" s="6">
        <v>4374.79</v>
      </c>
      <c r="W282" s="6">
        <v>3176.56</v>
      </c>
      <c r="X282" s="6">
        <v>4374.79</v>
      </c>
      <c r="Y282" s="513">
        <f>IF(A282&lt;&gt;"",IF(A282=мар17!A282,0,1),IF(AND(B282=мар17!B282,C282=мар17!C282),0,1))</f>
        <v>0</v>
      </c>
      <c r="Z282" s="70" t="str">
        <f t="shared" si="36"/>
        <v>ул. Пятая д.5</v>
      </c>
      <c r="AA282" s="504">
        <f>IF($B282&lt;&gt;"",MAX(AA$7:AA281)+1,0)</f>
        <v>271</v>
      </c>
      <c r="AB282" s="502">
        <f t="shared" si="40"/>
        <v>282</v>
      </c>
      <c r="AC282" s="504">
        <f>1</f>
        <v>1</v>
      </c>
      <c r="AD282" s="103">
        <f t="shared" si="37"/>
        <v>2742.6</v>
      </c>
      <c r="AE282" s="103">
        <f t="shared" si="38"/>
        <v>1582.19</v>
      </c>
      <c r="AF282" s="103">
        <f t="shared" si="39"/>
        <v>50</v>
      </c>
      <c r="AG282" s="3"/>
    </row>
    <row r="283" spans="2:33" ht="13.2" x14ac:dyDescent="0.25">
      <c r="B283" s="1" t="str">
        <f>адреса!$G$278</f>
        <v>кв.76</v>
      </c>
      <c r="C283" s="522">
        <f>адреса!$I$278</f>
        <v>50000076</v>
      </c>
      <c r="D283" s="6" t="str">
        <f>адреса!$K$278</f>
        <v>ФИО-5-76</v>
      </c>
      <c r="E283" s="6">
        <v>8878</v>
      </c>
      <c r="F283" s="6">
        <v>1755.26</v>
      </c>
      <c r="G283" s="6">
        <v>0</v>
      </c>
      <c r="H283" s="6">
        <v>0</v>
      </c>
      <c r="I283" s="6">
        <v>726.52</v>
      </c>
      <c r="J283" s="6">
        <v>0</v>
      </c>
      <c r="K283" s="6">
        <v>1500.26</v>
      </c>
      <c r="L283" s="6"/>
      <c r="M283" s="6">
        <v>0</v>
      </c>
      <c r="N283" s="6">
        <v>50</v>
      </c>
      <c r="O283" s="6">
        <v>456.22</v>
      </c>
      <c r="P283" s="6">
        <v>0</v>
      </c>
      <c r="Q283" s="6">
        <v>0</v>
      </c>
      <c r="R283" s="6">
        <v>528.38</v>
      </c>
      <c r="S283" s="6">
        <v>2690.09</v>
      </c>
      <c r="T283" s="6">
        <v>0</v>
      </c>
      <c r="U283" s="6"/>
      <c r="V283" s="6">
        <v>7706.73</v>
      </c>
      <c r="W283" s="6">
        <v>0</v>
      </c>
      <c r="X283" s="6">
        <v>16584.73</v>
      </c>
      <c r="Y283" s="513">
        <f>IF(A283&lt;&gt;"",IF(A283=мар17!A283,0,1),IF(AND(B283=мар17!B283,C283=мар17!C283),0,1))</f>
        <v>0</v>
      </c>
      <c r="Z283" s="70" t="str">
        <f t="shared" si="36"/>
        <v>ул. Пятая д.5</v>
      </c>
      <c r="AA283" s="504">
        <f>IF($B283&lt;&gt;"",MAX(AA$7:AA282)+1,0)</f>
        <v>272</v>
      </c>
      <c r="AB283" s="502">
        <f t="shared" si="40"/>
        <v>283</v>
      </c>
      <c r="AC283" s="504">
        <f>1</f>
        <v>1</v>
      </c>
      <c r="AD283" s="103">
        <f t="shared" si="37"/>
        <v>1755.26</v>
      </c>
      <c r="AE283" s="103">
        <f t="shared" si="38"/>
        <v>5901.47</v>
      </c>
      <c r="AF283" s="103">
        <f t="shared" si="39"/>
        <v>49.999999999999091</v>
      </c>
      <c r="AG283" s="3"/>
    </row>
    <row r="284" spans="2:33" ht="13.2" x14ac:dyDescent="0.25">
      <c r="B284" s="1" t="str">
        <f>адреса!$G$279</f>
        <v>кв.77</v>
      </c>
      <c r="C284" s="522">
        <f>адреса!$I$279</f>
        <v>50000077</v>
      </c>
      <c r="D284" s="6" t="str">
        <f>адреса!$K$279</f>
        <v>ФИО-5-77</v>
      </c>
      <c r="E284" s="6">
        <v>1850.43</v>
      </c>
      <c r="F284" s="6">
        <v>1747.43</v>
      </c>
      <c r="G284" s="6">
        <v>0</v>
      </c>
      <c r="H284" s="6">
        <v>0</v>
      </c>
      <c r="I284" s="6">
        <v>48.28</v>
      </c>
      <c r="J284" s="6">
        <v>0</v>
      </c>
      <c r="K284" s="6">
        <v>86.58</v>
      </c>
      <c r="L284" s="6"/>
      <c r="M284" s="6">
        <v>0</v>
      </c>
      <c r="N284" s="6">
        <v>50</v>
      </c>
      <c r="O284" s="6">
        <v>454.19</v>
      </c>
      <c r="P284" s="6">
        <v>0</v>
      </c>
      <c r="Q284" s="6">
        <v>0</v>
      </c>
      <c r="R284" s="6">
        <v>24.14</v>
      </c>
      <c r="S284" s="6">
        <v>122.9</v>
      </c>
      <c r="T284" s="6">
        <v>0</v>
      </c>
      <c r="U284" s="6"/>
      <c r="V284" s="6">
        <v>2533.52</v>
      </c>
      <c r="W284" s="6">
        <v>1850.43</v>
      </c>
      <c r="X284" s="6">
        <v>2533.52</v>
      </c>
      <c r="Y284" s="513">
        <f>IF(A284&lt;&gt;"",IF(A284=мар17!A284,0,1),IF(AND(B284=мар17!B284,C284=мар17!C284),0,1))</f>
        <v>0</v>
      </c>
      <c r="Z284" s="70" t="str">
        <f t="shared" ref="Z284:Z305" si="41">IF(AND(A284&lt;&gt;"",B284=""),A284,Z283)</f>
        <v>ул. Пятая д.5</v>
      </c>
      <c r="AA284" s="504">
        <f>IF($B284&lt;&gt;"",MAX(AA$7:AA283)+1,0)</f>
        <v>273</v>
      </c>
      <c r="AB284" s="502">
        <f t="shared" si="40"/>
        <v>284</v>
      </c>
      <c r="AC284" s="504">
        <f>1</f>
        <v>1</v>
      </c>
      <c r="AD284" s="103">
        <f t="shared" ref="AD284:AD305" si="42">F284</f>
        <v>1747.43</v>
      </c>
      <c r="AE284" s="103">
        <f t="shared" ref="AE284:AE305" si="43">H284+I284+J284+K284+L284+O284+R284+S284</f>
        <v>736.08999999999992</v>
      </c>
      <c r="AF284" s="103">
        <f t="shared" ref="AF284:AF305" si="44">V284-AD284-AE284</f>
        <v>50</v>
      </c>
      <c r="AG284" s="3"/>
    </row>
    <row r="285" spans="2:33" ht="13.2" x14ac:dyDescent="0.25">
      <c r="B285" s="1" t="str">
        <f>адреса!$G$280</f>
        <v>кв.78</v>
      </c>
      <c r="C285" s="522">
        <f>адреса!$I$280</f>
        <v>50000078</v>
      </c>
      <c r="D285" s="6" t="str">
        <f>адреса!$K$280</f>
        <v>ФИО-5-78</v>
      </c>
      <c r="E285" s="6">
        <v>5198.3</v>
      </c>
      <c r="F285" s="6">
        <v>2781.78</v>
      </c>
      <c r="G285" s="6">
        <v>0</v>
      </c>
      <c r="H285" s="6">
        <v>0</v>
      </c>
      <c r="I285" s="6">
        <v>363.26</v>
      </c>
      <c r="J285" s="6">
        <v>0</v>
      </c>
      <c r="K285" s="6">
        <v>750.13</v>
      </c>
      <c r="L285" s="6"/>
      <c r="M285" s="6">
        <v>0</v>
      </c>
      <c r="N285" s="6">
        <v>50</v>
      </c>
      <c r="O285" s="6">
        <v>723.05</v>
      </c>
      <c r="P285" s="6">
        <v>0</v>
      </c>
      <c r="Q285" s="6">
        <v>0</v>
      </c>
      <c r="R285" s="6">
        <v>264.19</v>
      </c>
      <c r="S285" s="6">
        <v>1345.05</v>
      </c>
      <c r="T285" s="6">
        <v>0</v>
      </c>
      <c r="U285" s="6"/>
      <c r="V285" s="6">
        <v>6277.46</v>
      </c>
      <c r="W285" s="6">
        <v>0</v>
      </c>
      <c r="X285" s="6">
        <v>11475.76</v>
      </c>
      <c r="Y285" s="513">
        <f>IF(A285&lt;&gt;"",IF(A285=мар17!A285,0,1),IF(AND(B285=мар17!B285,C285=мар17!C285),0,1))</f>
        <v>0</v>
      </c>
      <c r="Z285" s="70" t="str">
        <f t="shared" si="41"/>
        <v>ул. Пятая д.5</v>
      </c>
      <c r="AA285" s="504">
        <f>IF($B285&lt;&gt;"",MAX(AA$7:AA284)+1,0)</f>
        <v>274</v>
      </c>
      <c r="AB285" s="502">
        <f t="shared" si="40"/>
        <v>285</v>
      </c>
      <c r="AC285" s="504">
        <f>1</f>
        <v>1</v>
      </c>
      <c r="AD285" s="103">
        <f t="shared" si="42"/>
        <v>2781.78</v>
      </c>
      <c r="AE285" s="103">
        <f t="shared" si="43"/>
        <v>3445.6799999999994</v>
      </c>
      <c r="AF285" s="103">
        <f t="shared" si="44"/>
        <v>50.000000000000455</v>
      </c>
      <c r="AG285" s="3"/>
    </row>
    <row r="286" spans="2:33" ht="13.2" x14ac:dyDescent="0.25">
      <c r="B286" s="1" t="str">
        <f>адреса!$G$281</f>
        <v>кв.79</v>
      </c>
      <c r="C286" s="522">
        <f>адреса!$I$281</f>
        <v>50000079</v>
      </c>
      <c r="D286" s="6" t="str">
        <f>адреса!$K$281</f>
        <v>ФИО-5-79</v>
      </c>
      <c r="E286" s="6">
        <v>-1411.51</v>
      </c>
      <c r="F286" s="6">
        <v>2742.6</v>
      </c>
      <c r="G286" s="6">
        <v>0</v>
      </c>
      <c r="H286" s="6">
        <v>0</v>
      </c>
      <c r="I286" s="6">
        <v>120.7</v>
      </c>
      <c r="J286" s="6">
        <v>0</v>
      </c>
      <c r="K286" s="6">
        <v>202.02</v>
      </c>
      <c r="L286" s="6"/>
      <c r="M286" s="6">
        <v>0</v>
      </c>
      <c r="N286" s="6">
        <v>50</v>
      </c>
      <c r="O286" s="6">
        <v>712.87</v>
      </c>
      <c r="P286" s="6">
        <v>0</v>
      </c>
      <c r="Q286" s="6">
        <v>0</v>
      </c>
      <c r="R286" s="6">
        <v>48.28</v>
      </c>
      <c r="S286" s="6">
        <v>245.81</v>
      </c>
      <c r="T286" s="6">
        <v>0</v>
      </c>
      <c r="U286" s="6"/>
      <c r="V286" s="6">
        <v>4122.28</v>
      </c>
      <c r="W286" s="6">
        <v>-1411.51</v>
      </c>
      <c r="X286" s="6">
        <v>4122.28</v>
      </c>
      <c r="Y286" s="513">
        <f>IF(A286&lt;&gt;"",IF(A286=мар17!A286,0,1),IF(AND(B286=мар17!B286,C286=мар17!C286),0,1))</f>
        <v>0</v>
      </c>
      <c r="Z286" s="70" t="str">
        <f t="shared" si="41"/>
        <v>ул. Пятая д.5</v>
      </c>
      <c r="AA286" s="504">
        <f>IF($B286&lt;&gt;"",MAX(AA$7:AA285)+1,0)</f>
        <v>275</v>
      </c>
      <c r="AB286" s="502">
        <f t="shared" si="40"/>
        <v>286</v>
      </c>
      <c r="AC286" s="504">
        <f>1</f>
        <v>1</v>
      </c>
      <c r="AD286" s="103">
        <f t="shared" si="42"/>
        <v>2742.6</v>
      </c>
      <c r="AE286" s="103">
        <f t="shared" si="43"/>
        <v>1329.68</v>
      </c>
      <c r="AF286" s="103">
        <f t="shared" si="44"/>
        <v>49.999999999999773</v>
      </c>
      <c r="AG286" s="3"/>
    </row>
    <row r="287" spans="2:33" ht="13.2" x14ac:dyDescent="0.25">
      <c r="B287" s="1" t="str">
        <f>адреса!$G$282</f>
        <v>кв.80</v>
      </c>
      <c r="C287" s="522">
        <f>адреса!$I$282</f>
        <v>50000080</v>
      </c>
      <c r="D287" s="6" t="str">
        <f>адреса!$K$282</f>
        <v>ФИО-5-80</v>
      </c>
      <c r="E287" s="6">
        <v>2567.25</v>
      </c>
      <c r="F287" s="6">
        <v>1755.26</v>
      </c>
      <c r="G287" s="6">
        <v>0</v>
      </c>
      <c r="H287" s="6">
        <v>0</v>
      </c>
      <c r="I287" s="6">
        <v>115.09</v>
      </c>
      <c r="J287" s="6">
        <v>0</v>
      </c>
      <c r="K287" s="6">
        <v>221.16</v>
      </c>
      <c r="L287" s="6"/>
      <c r="M287" s="6">
        <v>0</v>
      </c>
      <c r="N287" s="6">
        <v>50</v>
      </c>
      <c r="O287" s="6">
        <v>456.22</v>
      </c>
      <c r="P287" s="6">
        <v>0</v>
      </c>
      <c r="Q287" s="6">
        <v>0</v>
      </c>
      <c r="R287" s="6">
        <v>69.89</v>
      </c>
      <c r="S287" s="6">
        <v>355.85</v>
      </c>
      <c r="T287" s="6">
        <v>0</v>
      </c>
      <c r="U287" s="6"/>
      <c r="V287" s="6">
        <v>3023.47</v>
      </c>
      <c r="W287" s="6">
        <v>2567.25</v>
      </c>
      <c r="X287" s="6">
        <v>3023.47</v>
      </c>
      <c r="Y287" s="513">
        <f>IF(A287&lt;&gt;"",IF(A287=мар17!A287,0,1),IF(AND(B287=мар17!B287,C287=мар17!C287),0,1))</f>
        <v>0</v>
      </c>
      <c r="Z287" s="70" t="str">
        <f t="shared" si="41"/>
        <v>ул. Пятая д.5</v>
      </c>
      <c r="AA287" s="504">
        <f>IF($B287&lt;&gt;"",MAX(AA$7:AA286)+1,0)</f>
        <v>276</v>
      </c>
      <c r="AB287" s="502">
        <f t="shared" si="40"/>
        <v>287</v>
      </c>
      <c r="AC287" s="504">
        <f>1</f>
        <v>1</v>
      </c>
      <c r="AD287" s="103">
        <f t="shared" si="42"/>
        <v>1755.26</v>
      </c>
      <c r="AE287" s="103">
        <f t="shared" si="43"/>
        <v>1218.21</v>
      </c>
      <c r="AF287" s="103">
        <f t="shared" si="44"/>
        <v>49.999999999999773</v>
      </c>
      <c r="AG287" s="3"/>
    </row>
    <row r="288" spans="2:33" ht="13.2" x14ac:dyDescent="0.25">
      <c r="B288" s="1" t="str">
        <f>адреса!$G$283</f>
        <v>кв.81</v>
      </c>
      <c r="C288" s="522">
        <f>адреса!$I$283</f>
        <v>50000081</v>
      </c>
      <c r="D288" s="6" t="str">
        <f>адреса!$K$283</f>
        <v>ФИО-5-81</v>
      </c>
      <c r="E288" s="6">
        <v>13236.6</v>
      </c>
      <c r="F288" s="6">
        <v>1747.43</v>
      </c>
      <c r="G288" s="6">
        <v>0</v>
      </c>
      <c r="H288" s="6">
        <v>0</v>
      </c>
      <c r="I288" s="6">
        <v>150.01</v>
      </c>
      <c r="J288" s="6">
        <v>0</v>
      </c>
      <c r="K288" s="6">
        <v>243.43</v>
      </c>
      <c r="L288" s="6"/>
      <c r="M288" s="6">
        <v>0</v>
      </c>
      <c r="N288" s="6">
        <v>50</v>
      </c>
      <c r="O288" s="6">
        <v>454.19</v>
      </c>
      <c r="P288" s="6">
        <v>0</v>
      </c>
      <c r="Q288" s="6">
        <v>0</v>
      </c>
      <c r="R288" s="6">
        <v>53.61</v>
      </c>
      <c r="S288" s="6">
        <v>272.97000000000003</v>
      </c>
      <c r="T288" s="6">
        <v>0</v>
      </c>
      <c r="U288" s="6"/>
      <c r="V288" s="6">
        <v>2971.64</v>
      </c>
      <c r="W288" s="6">
        <v>13236.6</v>
      </c>
      <c r="X288" s="6">
        <v>2971.64</v>
      </c>
      <c r="Y288" s="513">
        <f>IF(A288&lt;&gt;"",IF(A288=мар17!A288,0,1),IF(AND(B288=мар17!B288,C288=мар17!C288),0,1))</f>
        <v>0</v>
      </c>
      <c r="Z288" s="70" t="str">
        <f t="shared" si="41"/>
        <v>ул. Пятая д.5</v>
      </c>
      <c r="AA288" s="504">
        <f>IF($B288&lt;&gt;"",MAX(AA$7:AA287)+1,0)</f>
        <v>277</v>
      </c>
      <c r="AB288" s="502">
        <f t="shared" si="40"/>
        <v>288</v>
      </c>
      <c r="AC288" s="504">
        <f>1</f>
        <v>1</v>
      </c>
      <c r="AD288" s="103">
        <f t="shared" si="42"/>
        <v>1747.43</v>
      </c>
      <c r="AE288" s="103">
        <f t="shared" si="43"/>
        <v>1174.21</v>
      </c>
      <c r="AF288" s="103">
        <f t="shared" si="44"/>
        <v>49.999999999999773</v>
      </c>
      <c r="AG288" s="3"/>
    </row>
    <row r="289" spans="2:33" ht="13.2" x14ac:dyDescent="0.25">
      <c r="B289" s="1" t="str">
        <f>адреса!$G$284</f>
        <v>кв.82</v>
      </c>
      <c r="C289" s="522">
        <f>адреса!$I$284</f>
        <v>50000082</v>
      </c>
      <c r="D289" s="6" t="str">
        <f>адреса!$K$284</f>
        <v>ФИО-5-82</v>
      </c>
      <c r="E289" s="6">
        <v>3728.8</v>
      </c>
      <c r="F289" s="6">
        <v>2781.78</v>
      </c>
      <c r="G289" s="6">
        <v>0</v>
      </c>
      <c r="H289" s="6">
        <v>0</v>
      </c>
      <c r="I289" s="6">
        <v>95.71</v>
      </c>
      <c r="J289" s="6">
        <v>0</v>
      </c>
      <c r="K289" s="6">
        <v>257.3</v>
      </c>
      <c r="L289" s="6"/>
      <c r="M289" s="6">
        <v>0</v>
      </c>
      <c r="N289" s="6">
        <v>50</v>
      </c>
      <c r="O289" s="6">
        <v>723.05</v>
      </c>
      <c r="P289" s="6">
        <v>0</v>
      </c>
      <c r="Q289" s="6">
        <v>0</v>
      </c>
      <c r="R289" s="6">
        <v>119.51</v>
      </c>
      <c r="S289" s="6">
        <v>608.45000000000005</v>
      </c>
      <c r="T289" s="6">
        <v>0</v>
      </c>
      <c r="U289" s="6"/>
      <c r="V289" s="6">
        <v>4635.8</v>
      </c>
      <c r="W289" s="6">
        <v>3728.8</v>
      </c>
      <c r="X289" s="6">
        <v>4635.8</v>
      </c>
      <c r="Y289" s="513">
        <f>IF(A289&lt;&gt;"",IF(A289=мар17!A289,0,1),IF(AND(B289=мар17!B289,C289=мар17!C289),0,1))</f>
        <v>0</v>
      </c>
      <c r="Z289" s="70" t="str">
        <f t="shared" si="41"/>
        <v>ул. Пятая д.5</v>
      </c>
      <c r="AA289" s="504">
        <f>IF($B289&lt;&gt;"",MAX(AA$7:AA288)+1,0)</f>
        <v>278</v>
      </c>
      <c r="AB289" s="502">
        <f t="shared" si="40"/>
        <v>289</v>
      </c>
      <c r="AC289" s="504">
        <f>1</f>
        <v>1</v>
      </c>
      <c r="AD289" s="103">
        <f t="shared" si="42"/>
        <v>2781.78</v>
      </c>
      <c r="AE289" s="103">
        <f t="shared" si="43"/>
        <v>1804.02</v>
      </c>
      <c r="AF289" s="103">
        <f t="shared" si="44"/>
        <v>50</v>
      </c>
      <c r="AG289" s="3"/>
    </row>
    <row r="290" spans="2:33" ht="13.2" x14ac:dyDescent="0.25">
      <c r="B290" s="1" t="str">
        <f>адреса!$G$285</f>
        <v>кв.83</v>
      </c>
      <c r="C290" s="522">
        <f>адреса!$I$285</f>
        <v>50000083</v>
      </c>
      <c r="D290" s="6" t="str">
        <f>адреса!$K$285</f>
        <v>ФИО-5-83</v>
      </c>
      <c r="E290" s="6">
        <v>0</v>
      </c>
      <c r="F290" s="6">
        <v>2742.6</v>
      </c>
      <c r="G290" s="6">
        <v>0</v>
      </c>
      <c r="H290" s="6">
        <v>0</v>
      </c>
      <c r="I290" s="6">
        <v>101.99</v>
      </c>
      <c r="J290" s="6">
        <v>0</v>
      </c>
      <c r="K290" s="6">
        <v>177.37</v>
      </c>
      <c r="L290" s="6"/>
      <c r="M290" s="6">
        <v>0</v>
      </c>
      <c r="N290" s="6">
        <v>50</v>
      </c>
      <c r="O290" s="6">
        <v>712.87</v>
      </c>
      <c r="P290" s="6">
        <v>0</v>
      </c>
      <c r="Q290" s="6">
        <v>0</v>
      </c>
      <c r="R290" s="6">
        <v>46.37</v>
      </c>
      <c r="S290" s="6">
        <v>236.1</v>
      </c>
      <c r="T290" s="6">
        <v>0</v>
      </c>
      <c r="U290" s="6"/>
      <c r="V290" s="6">
        <v>4067.3</v>
      </c>
      <c r="W290" s="6">
        <v>4067.3</v>
      </c>
      <c r="X290" s="6">
        <v>0</v>
      </c>
      <c r="Y290" s="513">
        <f>IF(A290&lt;&gt;"",IF(A290=мар17!A290,0,1),IF(AND(B290=мар17!B290,C290=мар17!C290),0,1))</f>
        <v>0</v>
      </c>
      <c r="Z290" s="70" t="str">
        <f t="shared" si="41"/>
        <v>ул. Пятая д.5</v>
      </c>
      <c r="AA290" s="504">
        <f>IF($B290&lt;&gt;"",MAX(AA$7:AA289)+1,0)</f>
        <v>279</v>
      </c>
      <c r="AB290" s="502">
        <f t="shared" si="40"/>
        <v>290</v>
      </c>
      <c r="AC290" s="504">
        <f>1</f>
        <v>1</v>
      </c>
      <c r="AD290" s="103">
        <f t="shared" si="42"/>
        <v>2742.6</v>
      </c>
      <c r="AE290" s="103">
        <f t="shared" si="43"/>
        <v>1274.6999999999998</v>
      </c>
      <c r="AF290" s="103">
        <f t="shared" si="44"/>
        <v>50.000000000000455</v>
      </c>
      <c r="AG290" s="3"/>
    </row>
    <row r="291" spans="2:33" ht="13.2" x14ac:dyDescent="0.25">
      <c r="B291" s="1" t="str">
        <f>адреса!$G$286</f>
        <v>кв.84</v>
      </c>
      <c r="C291" s="522">
        <f>адреса!$I$286</f>
        <v>50000084</v>
      </c>
      <c r="D291" s="6" t="str">
        <f>адреса!$K$286</f>
        <v>ФИО-5-84</v>
      </c>
      <c r="E291" s="6">
        <v>0</v>
      </c>
      <c r="F291" s="6">
        <v>1755.26</v>
      </c>
      <c r="G291" s="6">
        <v>0</v>
      </c>
      <c r="H291" s="6">
        <v>0</v>
      </c>
      <c r="I291" s="6">
        <v>131.19999999999999</v>
      </c>
      <c r="J291" s="6">
        <v>0</v>
      </c>
      <c r="K291" s="6">
        <v>217.46</v>
      </c>
      <c r="L291" s="6"/>
      <c r="M291" s="6">
        <v>0</v>
      </c>
      <c r="N291" s="6">
        <v>50</v>
      </c>
      <c r="O291" s="6">
        <v>456.22</v>
      </c>
      <c r="P291" s="6">
        <v>0</v>
      </c>
      <c r="Q291" s="6">
        <v>0</v>
      </c>
      <c r="R291" s="6">
        <v>50.69</v>
      </c>
      <c r="S291" s="6">
        <v>258.10000000000002</v>
      </c>
      <c r="T291" s="6">
        <v>0</v>
      </c>
      <c r="U291" s="6"/>
      <c r="V291" s="6">
        <v>2918.93</v>
      </c>
      <c r="W291" s="6">
        <v>0</v>
      </c>
      <c r="X291" s="6">
        <v>2918.93</v>
      </c>
      <c r="Y291" s="513">
        <f>IF(A291&lt;&gt;"",IF(A291=мар17!A291,0,1),IF(AND(B291=мар17!B291,C291=мар17!C291),0,1))</f>
        <v>0</v>
      </c>
      <c r="Z291" s="70" t="str">
        <f t="shared" si="41"/>
        <v>ул. Пятая д.5</v>
      </c>
      <c r="AA291" s="504">
        <f>IF($B291&lt;&gt;"",MAX(AA$7:AA290)+1,0)</f>
        <v>280</v>
      </c>
      <c r="AB291" s="502">
        <f t="shared" si="40"/>
        <v>291</v>
      </c>
      <c r="AC291" s="504">
        <f>1</f>
        <v>1</v>
      </c>
      <c r="AD291" s="103">
        <f t="shared" si="42"/>
        <v>1755.26</v>
      </c>
      <c r="AE291" s="103">
        <f t="shared" si="43"/>
        <v>1113.67</v>
      </c>
      <c r="AF291" s="103">
        <f t="shared" si="44"/>
        <v>49.999999999999773</v>
      </c>
      <c r="AG291" s="3"/>
    </row>
    <row r="292" spans="2:33" ht="13.2" x14ac:dyDescent="0.25">
      <c r="B292" s="1" t="str">
        <f>адреса!$G$287</f>
        <v>кв.85</v>
      </c>
      <c r="C292" s="522">
        <f>адреса!$I$287</f>
        <v>50000085</v>
      </c>
      <c r="D292" s="6" t="str">
        <f>адреса!$K$287</f>
        <v>ФИО-5-85</v>
      </c>
      <c r="E292" s="6">
        <v>5302.02</v>
      </c>
      <c r="F292" s="6">
        <v>1747.43</v>
      </c>
      <c r="G292" s="6">
        <v>0</v>
      </c>
      <c r="H292" s="6">
        <v>0</v>
      </c>
      <c r="I292" s="6">
        <v>121.09</v>
      </c>
      <c r="J292" s="6">
        <v>0</v>
      </c>
      <c r="K292" s="6">
        <v>250.04</v>
      </c>
      <c r="L292" s="6"/>
      <c r="M292" s="6">
        <v>0</v>
      </c>
      <c r="N292" s="6">
        <v>50</v>
      </c>
      <c r="O292" s="6">
        <v>454.19</v>
      </c>
      <c r="P292" s="6">
        <v>0</v>
      </c>
      <c r="Q292" s="6">
        <v>0</v>
      </c>
      <c r="R292" s="6">
        <v>88.06</v>
      </c>
      <c r="S292" s="6">
        <v>448.35</v>
      </c>
      <c r="T292" s="6">
        <v>0</v>
      </c>
      <c r="U292" s="6"/>
      <c r="V292" s="6">
        <v>3159.16</v>
      </c>
      <c r="W292" s="6">
        <v>0</v>
      </c>
      <c r="X292" s="6">
        <v>8461.18</v>
      </c>
      <c r="Y292" s="513">
        <f>IF(A292&lt;&gt;"",IF(A292=мар17!A292,0,1),IF(AND(B292=мар17!B292,C292=мар17!C292),0,1))</f>
        <v>0</v>
      </c>
      <c r="Z292" s="70" t="str">
        <f t="shared" si="41"/>
        <v>ул. Пятая д.5</v>
      </c>
      <c r="AA292" s="504">
        <f>IF($B292&lt;&gt;"",MAX(AA$7:AA291)+1,0)</f>
        <v>281</v>
      </c>
      <c r="AB292" s="502">
        <f t="shared" si="40"/>
        <v>292</v>
      </c>
      <c r="AC292" s="504">
        <f>1</f>
        <v>1</v>
      </c>
      <c r="AD292" s="103">
        <f t="shared" si="42"/>
        <v>1747.43</v>
      </c>
      <c r="AE292" s="103">
        <f t="shared" si="43"/>
        <v>1361.73</v>
      </c>
      <c r="AF292" s="103">
        <f t="shared" si="44"/>
        <v>49.999999999999773</v>
      </c>
      <c r="AG292" s="3"/>
    </row>
    <row r="293" spans="2:33" ht="13.2" x14ac:dyDescent="0.25">
      <c r="B293" s="1" t="str">
        <f>адреса!$G$288</f>
        <v>кв.86</v>
      </c>
      <c r="C293" s="522">
        <f>адреса!$I$288</f>
        <v>50000086</v>
      </c>
      <c r="D293" s="6" t="str">
        <f>адреса!$K$288</f>
        <v>ФИО-5-86</v>
      </c>
      <c r="E293" s="6">
        <v>3281.12</v>
      </c>
      <c r="F293" s="6">
        <v>2781.78</v>
      </c>
      <c r="G293" s="6">
        <v>0</v>
      </c>
      <c r="H293" s="6">
        <v>0</v>
      </c>
      <c r="I293" s="6">
        <v>98.35</v>
      </c>
      <c r="J293" s="6">
        <v>0</v>
      </c>
      <c r="K293" s="6">
        <v>184.65</v>
      </c>
      <c r="L293" s="6"/>
      <c r="M293" s="6">
        <v>0</v>
      </c>
      <c r="N293" s="6">
        <v>50</v>
      </c>
      <c r="O293" s="6">
        <v>723.05</v>
      </c>
      <c r="P293" s="6">
        <v>0</v>
      </c>
      <c r="Q293" s="6">
        <v>0</v>
      </c>
      <c r="R293" s="6">
        <v>56.1</v>
      </c>
      <c r="S293" s="6">
        <v>285.63</v>
      </c>
      <c r="T293" s="6">
        <v>0</v>
      </c>
      <c r="U293" s="6"/>
      <c r="V293" s="6">
        <v>4179.5600000000004</v>
      </c>
      <c r="W293" s="6">
        <v>3281.12</v>
      </c>
      <c r="X293" s="6">
        <v>4179.5600000000004</v>
      </c>
      <c r="Y293" s="513">
        <f>IF(A293&lt;&gt;"",IF(A293=мар17!A293,0,1),IF(AND(B293=мар17!B293,C293=мар17!C293),0,1))</f>
        <v>0</v>
      </c>
      <c r="Z293" s="70" t="str">
        <f t="shared" si="41"/>
        <v>ул. Пятая д.5</v>
      </c>
      <c r="AA293" s="504">
        <f>IF($B293&lt;&gt;"",MAX(AA$7:AA292)+1,0)</f>
        <v>282</v>
      </c>
      <c r="AB293" s="502">
        <f t="shared" si="40"/>
        <v>293</v>
      </c>
      <c r="AC293" s="504">
        <f>1</f>
        <v>1</v>
      </c>
      <c r="AD293" s="103">
        <f t="shared" si="42"/>
        <v>2781.78</v>
      </c>
      <c r="AE293" s="103">
        <f t="shared" si="43"/>
        <v>1347.7799999999997</v>
      </c>
      <c r="AF293" s="103">
        <f t="shared" si="44"/>
        <v>50.000000000000455</v>
      </c>
      <c r="AG293" s="3"/>
    </row>
    <row r="294" spans="2:33" ht="13.2" x14ac:dyDescent="0.25">
      <c r="B294" s="1" t="str">
        <f>адреса!$G$289</f>
        <v>кв.87</v>
      </c>
      <c r="C294" s="522">
        <f>адреса!$I$289</f>
        <v>50000087</v>
      </c>
      <c r="D294" s="6" t="str">
        <f>адреса!$K$289</f>
        <v>ФИО-5-87</v>
      </c>
      <c r="E294" s="6">
        <v>3546.14</v>
      </c>
      <c r="F294" s="6">
        <v>2781.78</v>
      </c>
      <c r="G294" s="6">
        <v>0</v>
      </c>
      <c r="H294" s="6">
        <v>0</v>
      </c>
      <c r="I294" s="6">
        <v>160.05000000000001</v>
      </c>
      <c r="J294" s="6">
        <v>0</v>
      </c>
      <c r="K294" s="6">
        <v>340.84</v>
      </c>
      <c r="L294" s="6"/>
      <c r="M294" s="6">
        <v>0</v>
      </c>
      <c r="N294" s="6">
        <v>50</v>
      </c>
      <c r="O294" s="6">
        <v>723.05</v>
      </c>
      <c r="P294" s="6">
        <v>0</v>
      </c>
      <c r="Q294" s="6">
        <v>0</v>
      </c>
      <c r="R294" s="6">
        <v>125.05</v>
      </c>
      <c r="S294" s="6">
        <v>636.64</v>
      </c>
      <c r="T294" s="6">
        <v>0</v>
      </c>
      <c r="U294" s="6"/>
      <c r="V294" s="6">
        <v>4817.41</v>
      </c>
      <c r="W294" s="6">
        <v>8363.5499999999993</v>
      </c>
      <c r="X294" s="6">
        <v>0</v>
      </c>
      <c r="Y294" s="513">
        <f>IF(A294&lt;&gt;"",IF(A294=мар17!A294,0,1),IF(AND(B294=мар17!B294,C294=мар17!C294),0,1))</f>
        <v>0</v>
      </c>
      <c r="Z294" s="70" t="str">
        <f t="shared" si="41"/>
        <v>ул. Пятая д.5</v>
      </c>
      <c r="AA294" s="504">
        <f>IF($B294&lt;&gt;"",MAX(AA$7:AA293)+1,0)</f>
        <v>283</v>
      </c>
      <c r="AB294" s="502">
        <f t="shared" si="40"/>
        <v>294</v>
      </c>
      <c r="AC294" s="504">
        <f>1</f>
        <v>1</v>
      </c>
      <c r="AD294" s="103">
        <f t="shared" si="42"/>
        <v>2781.78</v>
      </c>
      <c r="AE294" s="103">
        <f t="shared" si="43"/>
        <v>1985.63</v>
      </c>
      <c r="AF294" s="103">
        <f t="shared" si="44"/>
        <v>49.999999999999545</v>
      </c>
      <c r="AG294" s="3"/>
    </row>
    <row r="295" spans="2:33" ht="13.2" x14ac:dyDescent="0.25">
      <c r="B295" s="1" t="str">
        <f>адреса!$G$290</f>
        <v>кв.88</v>
      </c>
      <c r="C295" s="522">
        <f>адреса!$I$290</f>
        <v>50000088</v>
      </c>
      <c r="D295" s="6" t="str">
        <f>адреса!$K$290</f>
        <v>ФИО-5-88</v>
      </c>
      <c r="E295" s="6">
        <v>2388.63</v>
      </c>
      <c r="F295" s="6">
        <v>1767.02</v>
      </c>
      <c r="G295" s="6">
        <v>0</v>
      </c>
      <c r="H295" s="6">
        <v>0</v>
      </c>
      <c r="I295" s="6">
        <v>111.36</v>
      </c>
      <c r="J295" s="6">
        <v>0</v>
      </c>
      <c r="K295" s="6">
        <v>214.92</v>
      </c>
      <c r="L295" s="6"/>
      <c r="M295" s="6">
        <v>0</v>
      </c>
      <c r="N295" s="6">
        <v>50</v>
      </c>
      <c r="O295" s="6">
        <v>459.28</v>
      </c>
      <c r="P295" s="6">
        <v>0</v>
      </c>
      <c r="Q295" s="6">
        <v>0</v>
      </c>
      <c r="R295" s="6">
        <v>68.41</v>
      </c>
      <c r="S295" s="6">
        <v>348.31</v>
      </c>
      <c r="T295" s="6">
        <v>0</v>
      </c>
      <c r="U295" s="6"/>
      <c r="V295" s="6">
        <v>3019.3</v>
      </c>
      <c r="W295" s="6">
        <v>2388.63</v>
      </c>
      <c r="X295" s="6">
        <v>3019.3</v>
      </c>
      <c r="Y295" s="513">
        <f>IF(A295&lt;&gt;"",IF(A295=мар17!A295,0,1),IF(AND(B295=мар17!B295,C295=мар17!C295),0,1))</f>
        <v>0</v>
      </c>
      <c r="Z295" s="70" t="str">
        <f t="shared" si="41"/>
        <v>ул. Пятая д.5</v>
      </c>
      <c r="AA295" s="504">
        <f>IF($B295&lt;&gt;"",MAX(AA$7:AA294)+1,0)</f>
        <v>284</v>
      </c>
      <c r="AB295" s="502">
        <f t="shared" si="40"/>
        <v>295</v>
      </c>
      <c r="AC295" s="504">
        <f>1</f>
        <v>1</v>
      </c>
      <c r="AD295" s="103">
        <f t="shared" si="42"/>
        <v>1767.02</v>
      </c>
      <c r="AE295" s="103">
        <f t="shared" si="43"/>
        <v>1202.28</v>
      </c>
      <c r="AF295" s="103">
        <f t="shared" si="44"/>
        <v>50.000000000000227</v>
      </c>
      <c r="AG295" s="3"/>
    </row>
    <row r="296" spans="2:33" ht="13.2" x14ac:dyDescent="0.25">
      <c r="B296" s="1" t="str">
        <f>адреса!$G$291</f>
        <v>кв.89</v>
      </c>
      <c r="C296" s="522">
        <f>адреса!$I$291</f>
        <v>50000089</v>
      </c>
      <c r="D296" s="6" t="str">
        <f>адреса!$K$291</f>
        <v>ФИО-5-89</v>
      </c>
      <c r="E296" s="6">
        <v>5250.75</v>
      </c>
      <c r="F296" s="6">
        <v>1747.43</v>
      </c>
      <c r="G296" s="6">
        <v>0</v>
      </c>
      <c r="H296" s="6">
        <v>0</v>
      </c>
      <c r="I296" s="6">
        <v>363.26</v>
      </c>
      <c r="J296" s="6">
        <v>0</v>
      </c>
      <c r="K296" s="6">
        <v>750.13</v>
      </c>
      <c r="L296" s="6"/>
      <c r="M296" s="6">
        <v>0</v>
      </c>
      <c r="N296" s="6">
        <v>50</v>
      </c>
      <c r="O296" s="6">
        <v>454.19</v>
      </c>
      <c r="P296" s="6">
        <v>0</v>
      </c>
      <c r="Q296" s="6">
        <v>0</v>
      </c>
      <c r="R296" s="6">
        <v>264.19</v>
      </c>
      <c r="S296" s="6">
        <v>1345.05</v>
      </c>
      <c r="T296" s="6">
        <v>0</v>
      </c>
      <c r="U296" s="6"/>
      <c r="V296" s="6">
        <v>4974.25</v>
      </c>
      <c r="W296" s="6">
        <v>7796.53</v>
      </c>
      <c r="X296" s="6">
        <v>2428.4699999999998</v>
      </c>
      <c r="Y296" s="513">
        <f>IF(A296&lt;&gt;"",IF(A296=мар17!A296,0,1),IF(AND(B296=мар17!B296,C296=мар17!C296),0,1))</f>
        <v>0</v>
      </c>
      <c r="Z296" s="70" t="str">
        <f t="shared" si="41"/>
        <v>ул. Пятая д.5</v>
      </c>
      <c r="AA296" s="504">
        <f>IF($B296&lt;&gt;"",MAX(AA$7:AA295)+1,0)</f>
        <v>285</v>
      </c>
      <c r="AB296" s="502">
        <f t="shared" si="40"/>
        <v>296</v>
      </c>
      <c r="AC296" s="504">
        <f>1</f>
        <v>1</v>
      </c>
      <c r="AD296" s="103">
        <f t="shared" si="42"/>
        <v>1747.43</v>
      </c>
      <c r="AE296" s="103">
        <f t="shared" si="43"/>
        <v>3176.8199999999997</v>
      </c>
      <c r="AF296" s="103">
        <f t="shared" si="44"/>
        <v>50</v>
      </c>
      <c r="AG296" s="3"/>
    </row>
    <row r="297" spans="2:33" ht="13.2" x14ac:dyDescent="0.25">
      <c r="B297" s="1" t="str">
        <f>адреса!$G$292</f>
        <v>кв.90</v>
      </c>
      <c r="C297" s="522">
        <f>адреса!$I$292</f>
        <v>50000090</v>
      </c>
      <c r="D297" s="6" t="str">
        <f>адреса!$K$292</f>
        <v>ФИО-5-90</v>
      </c>
      <c r="E297" s="6">
        <v>0</v>
      </c>
      <c r="F297" s="6">
        <v>2754.35</v>
      </c>
      <c r="G297" s="6">
        <v>0</v>
      </c>
      <c r="H297" s="6">
        <v>0</v>
      </c>
      <c r="I297" s="6">
        <v>409.17</v>
      </c>
      <c r="J297" s="6">
        <v>0</v>
      </c>
      <c r="K297" s="6">
        <v>767.79</v>
      </c>
      <c r="L297" s="6"/>
      <c r="M297" s="6">
        <v>0</v>
      </c>
      <c r="N297" s="6">
        <v>50</v>
      </c>
      <c r="O297" s="6">
        <v>715.93</v>
      </c>
      <c r="P297" s="6">
        <v>0</v>
      </c>
      <c r="Q297" s="6">
        <v>0</v>
      </c>
      <c r="R297" s="6">
        <v>233.05</v>
      </c>
      <c r="S297" s="6">
        <v>1186.5</v>
      </c>
      <c r="T297" s="6">
        <v>0</v>
      </c>
      <c r="U297" s="6"/>
      <c r="V297" s="6">
        <v>6116.79</v>
      </c>
      <c r="W297" s="6">
        <v>6116.79</v>
      </c>
      <c r="X297" s="6">
        <v>0</v>
      </c>
      <c r="Y297" s="513">
        <f>IF(A297&lt;&gt;"",IF(A297=мар17!A297,0,1),IF(AND(B297=мар17!B297,C297=мар17!C297),0,1))</f>
        <v>0</v>
      </c>
      <c r="Z297" s="70" t="str">
        <f t="shared" si="41"/>
        <v>ул. Пятая д.5</v>
      </c>
      <c r="AA297" s="504">
        <f>IF($B297&lt;&gt;"",MAX(AA$7:AA296)+1,0)</f>
        <v>286</v>
      </c>
      <c r="AB297" s="502">
        <f t="shared" si="40"/>
        <v>297</v>
      </c>
      <c r="AC297" s="504">
        <f>1</f>
        <v>1</v>
      </c>
      <c r="AD297" s="103">
        <f t="shared" si="42"/>
        <v>2754.35</v>
      </c>
      <c r="AE297" s="103">
        <f t="shared" si="43"/>
        <v>3312.44</v>
      </c>
      <c r="AF297" s="103">
        <f t="shared" si="44"/>
        <v>50</v>
      </c>
      <c r="AG297" s="3"/>
    </row>
    <row r="298" spans="2:33" ht="13.2" x14ac:dyDescent="0.25">
      <c r="B298" s="1" t="str">
        <f>адреса!$G$293</f>
        <v>кв.91</v>
      </c>
      <c r="C298" s="522">
        <f>адреса!$I$293</f>
        <v>50000091</v>
      </c>
      <c r="D298" s="6" t="str">
        <f>адреса!$K$293</f>
        <v>ФИО-5-91</v>
      </c>
      <c r="E298" s="6">
        <v>17721.849999999999</v>
      </c>
      <c r="F298" s="6">
        <v>2781.78</v>
      </c>
      <c r="G298" s="6">
        <v>0</v>
      </c>
      <c r="H298" s="6">
        <v>0</v>
      </c>
      <c r="I298" s="6">
        <v>72.36</v>
      </c>
      <c r="J298" s="6">
        <v>0</v>
      </c>
      <c r="K298" s="6">
        <v>1114.21</v>
      </c>
      <c r="L298" s="6"/>
      <c r="M298" s="6">
        <v>0</v>
      </c>
      <c r="N298" s="6">
        <v>50</v>
      </c>
      <c r="O298" s="6">
        <v>723.05</v>
      </c>
      <c r="P298" s="6">
        <v>0</v>
      </c>
      <c r="Q298" s="6">
        <v>0</v>
      </c>
      <c r="R298" s="6">
        <v>859.62</v>
      </c>
      <c r="S298" s="6">
        <v>4376.5200000000004</v>
      </c>
      <c r="T298" s="6">
        <v>0</v>
      </c>
      <c r="U298" s="6"/>
      <c r="V298" s="6">
        <v>9977.5400000000009</v>
      </c>
      <c r="W298" s="6">
        <v>0</v>
      </c>
      <c r="X298" s="6">
        <v>27699.39</v>
      </c>
      <c r="Y298" s="513">
        <f>IF(A298&lt;&gt;"",IF(A298=мар17!A298,0,1),IF(AND(B298=мар17!B298,C298=мар17!C298),0,1))</f>
        <v>0</v>
      </c>
      <c r="Z298" s="70" t="str">
        <f t="shared" si="41"/>
        <v>ул. Пятая д.5</v>
      </c>
      <c r="AA298" s="504">
        <f>IF($B298&lt;&gt;"",MAX(AA$7:AA297)+1,0)</f>
        <v>287</v>
      </c>
      <c r="AB298" s="502">
        <f t="shared" si="40"/>
        <v>298</v>
      </c>
      <c r="AC298" s="504">
        <f>1</f>
        <v>1</v>
      </c>
      <c r="AD298" s="103">
        <f t="shared" si="42"/>
        <v>2781.78</v>
      </c>
      <c r="AE298" s="103">
        <f t="shared" si="43"/>
        <v>7145.76</v>
      </c>
      <c r="AF298" s="103">
        <f t="shared" si="44"/>
        <v>50</v>
      </c>
      <c r="AG298" s="3"/>
    </row>
    <row r="299" spans="2:33" ht="13.2" x14ac:dyDescent="0.25">
      <c r="B299" s="1" t="str">
        <f>адреса!$G$294</f>
        <v>кв.92</v>
      </c>
      <c r="C299" s="522">
        <f>адреса!$I$294</f>
        <v>50000092</v>
      </c>
      <c r="D299" s="6" t="str">
        <f>адреса!$K$294</f>
        <v>ФИО-5-92</v>
      </c>
      <c r="E299" s="6">
        <v>0</v>
      </c>
      <c r="F299" s="6">
        <v>1767.02</v>
      </c>
      <c r="G299" s="6">
        <v>0</v>
      </c>
      <c r="H299" s="6">
        <v>0</v>
      </c>
      <c r="I299" s="6">
        <v>12.07</v>
      </c>
      <c r="J299" s="6">
        <v>0</v>
      </c>
      <c r="K299" s="6">
        <v>25.97</v>
      </c>
      <c r="L299" s="6"/>
      <c r="M299" s="6">
        <v>0</v>
      </c>
      <c r="N299" s="6">
        <v>50</v>
      </c>
      <c r="O299" s="6">
        <v>459.28</v>
      </c>
      <c r="P299" s="6">
        <v>0</v>
      </c>
      <c r="Q299" s="6">
        <v>0</v>
      </c>
      <c r="R299" s="6">
        <v>9.66</v>
      </c>
      <c r="S299" s="6">
        <v>49.16</v>
      </c>
      <c r="T299" s="6">
        <v>0</v>
      </c>
      <c r="U299" s="6"/>
      <c r="V299" s="6">
        <v>2373.16</v>
      </c>
      <c r="W299" s="6">
        <v>2373.16</v>
      </c>
      <c r="X299" s="6">
        <v>0</v>
      </c>
      <c r="Y299" s="513">
        <f>IF(A299&lt;&gt;"",IF(A299=мар17!A299,0,1),IF(AND(B299=мар17!B299,C299=мар17!C299),0,1))</f>
        <v>0</v>
      </c>
      <c r="Z299" s="70" t="str">
        <f t="shared" si="41"/>
        <v>ул. Пятая д.5</v>
      </c>
      <c r="AA299" s="504">
        <f>IF($B299&lt;&gt;"",MAX(AA$7:AA298)+1,0)</f>
        <v>288</v>
      </c>
      <c r="AB299" s="502">
        <f t="shared" si="40"/>
        <v>299</v>
      </c>
      <c r="AC299" s="504">
        <f>1</f>
        <v>1</v>
      </c>
      <c r="AD299" s="103">
        <f t="shared" si="42"/>
        <v>1767.02</v>
      </c>
      <c r="AE299" s="103">
        <f t="shared" si="43"/>
        <v>556.14</v>
      </c>
      <c r="AF299" s="103">
        <f t="shared" si="44"/>
        <v>49.999999999999886</v>
      </c>
      <c r="AG299" s="3"/>
    </row>
    <row r="300" spans="2:33" ht="13.2" x14ac:dyDescent="0.25">
      <c r="B300" s="1" t="str">
        <f>адреса!$G$295</f>
        <v>кв.93</v>
      </c>
      <c r="C300" s="522">
        <f>адреса!$I$295</f>
        <v>50000093</v>
      </c>
      <c r="D300" s="6" t="str">
        <f>адреса!$K$295</f>
        <v>ФИО-5-93</v>
      </c>
      <c r="E300" s="6">
        <v>5326.63</v>
      </c>
      <c r="F300" s="6">
        <v>1747.43</v>
      </c>
      <c r="G300" s="6">
        <v>0</v>
      </c>
      <c r="H300" s="6">
        <v>0</v>
      </c>
      <c r="I300" s="6">
        <v>106.94</v>
      </c>
      <c r="J300" s="6">
        <v>0</v>
      </c>
      <c r="K300" s="6">
        <v>240.93</v>
      </c>
      <c r="L300" s="6"/>
      <c r="M300" s="6">
        <v>0</v>
      </c>
      <c r="N300" s="6">
        <v>50</v>
      </c>
      <c r="O300" s="6">
        <v>454.19</v>
      </c>
      <c r="P300" s="6">
        <v>0</v>
      </c>
      <c r="Q300" s="6">
        <v>0</v>
      </c>
      <c r="R300" s="6">
        <v>94.59</v>
      </c>
      <c r="S300" s="6">
        <v>481.58</v>
      </c>
      <c r="T300" s="6">
        <v>0</v>
      </c>
      <c r="U300" s="6"/>
      <c r="V300" s="6">
        <v>3175.66</v>
      </c>
      <c r="W300" s="6">
        <v>0</v>
      </c>
      <c r="X300" s="6">
        <v>8502.2900000000009</v>
      </c>
      <c r="Y300" s="513">
        <f>IF(A300&lt;&gt;"",IF(A300=мар17!A300,0,1),IF(AND(B300=мар17!B300,C300=мар17!C300),0,1))</f>
        <v>0</v>
      </c>
      <c r="Z300" s="70" t="str">
        <f t="shared" si="41"/>
        <v>ул. Пятая д.5</v>
      </c>
      <c r="AA300" s="504">
        <f>IF($B300&lt;&gt;"",MAX(AA$7:AA299)+1,0)</f>
        <v>289</v>
      </c>
      <c r="AB300" s="502">
        <f t="shared" si="40"/>
        <v>300</v>
      </c>
      <c r="AC300" s="504">
        <f>1</f>
        <v>1</v>
      </c>
      <c r="AD300" s="103">
        <f t="shared" si="42"/>
        <v>1747.43</v>
      </c>
      <c r="AE300" s="103">
        <f t="shared" si="43"/>
        <v>1378.23</v>
      </c>
      <c r="AF300" s="103">
        <f t="shared" si="44"/>
        <v>49.999999999999773</v>
      </c>
      <c r="AG300" s="3"/>
    </row>
    <row r="301" spans="2:33" ht="13.2" x14ac:dyDescent="0.25">
      <c r="B301" s="1" t="str">
        <f>адреса!$G$296</f>
        <v>кв.94</v>
      </c>
      <c r="C301" s="522">
        <f>адреса!$I$296</f>
        <v>50000094</v>
      </c>
      <c r="D301" s="6" t="str">
        <f>адреса!$K$296</f>
        <v>ФИО-5-94</v>
      </c>
      <c r="E301" s="6">
        <v>59883.6</v>
      </c>
      <c r="F301" s="6">
        <v>2754.35</v>
      </c>
      <c r="G301" s="6">
        <v>0</v>
      </c>
      <c r="H301" s="6">
        <v>0</v>
      </c>
      <c r="I301" s="6">
        <v>847.6</v>
      </c>
      <c r="J301" s="6">
        <v>0</v>
      </c>
      <c r="K301" s="6">
        <v>1750.3</v>
      </c>
      <c r="L301" s="6"/>
      <c r="M301" s="6">
        <v>0</v>
      </c>
      <c r="N301" s="6">
        <v>50</v>
      </c>
      <c r="O301" s="6">
        <v>715.93</v>
      </c>
      <c r="P301" s="6">
        <v>0</v>
      </c>
      <c r="Q301" s="6">
        <v>0</v>
      </c>
      <c r="R301" s="6">
        <v>616.44000000000005</v>
      </c>
      <c r="S301" s="6">
        <v>3138.44</v>
      </c>
      <c r="T301" s="6">
        <v>0</v>
      </c>
      <c r="U301" s="6"/>
      <c r="V301" s="6">
        <v>9873.06</v>
      </c>
      <c r="W301" s="6">
        <v>0</v>
      </c>
      <c r="X301" s="6">
        <v>69756.66</v>
      </c>
      <c r="Y301" s="513">
        <f>IF(A301&lt;&gt;"",IF(A301=мар17!A301,0,1),IF(AND(B301=мар17!B301,C301=мар17!C301),0,1))</f>
        <v>0</v>
      </c>
      <c r="Z301" s="70" t="str">
        <f t="shared" si="41"/>
        <v>ул. Пятая д.5</v>
      </c>
      <c r="AA301" s="504">
        <f>IF($B301&lt;&gt;"",MAX(AA$7:AA300)+1,0)</f>
        <v>290</v>
      </c>
      <c r="AB301" s="502">
        <f t="shared" si="40"/>
        <v>301</v>
      </c>
      <c r="AC301" s="504">
        <f>1</f>
        <v>1</v>
      </c>
      <c r="AD301" s="103">
        <f t="shared" si="42"/>
        <v>2754.35</v>
      </c>
      <c r="AE301" s="103">
        <f t="shared" si="43"/>
        <v>7068.71</v>
      </c>
      <c r="AF301" s="103">
        <f t="shared" si="44"/>
        <v>49.999999999999091</v>
      </c>
      <c r="AG301" s="3"/>
    </row>
    <row r="302" spans="2:33" ht="13.2" x14ac:dyDescent="0.25">
      <c r="B302" s="1" t="str">
        <f>адреса!$G$297</f>
        <v>кв.95</v>
      </c>
      <c r="C302" s="522">
        <f>адреса!$I$297</f>
        <v>50000095</v>
      </c>
      <c r="D302" s="6" t="str">
        <f>адреса!$K$297</f>
        <v>ФИО-5-95</v>
      </c>
      <c r="E302" s="6">
        <v>9948.8799999999992</v>
      </c>
      <c r="F302" s="6">
        <v>2781.78</v>
      </c>
      <c r="G302" s="6">
        <v>0</v>
      </c>
      <c r="H302" s="6">
        <v>0</v>
      </c>
      <c r="I302" s="6">
        <v>217.26</v>
      </c>
      <c r="J302" s="6">
        <v>0</v>
      </c>
      <c r="K302" s="6">
        <v>331.89</v>
      </c>
      <c r="L302" s="6"/>
      <c r="M302" s="6">
        <v>0</v>
      </c>
      <c r="N302" s="6">
        <v>50</v>
      </c>
      <c r="O302" s="6">
        <v>723.05</v>
      </c>
      <c r="P302" s="6">
        <v>0</v>
      </c>
      <c r="Q302" s="6">
        <v>0</v>
      </c>
      <c r="R302" s="6">
        <v>60.35</v>
      </c>
      <c r="S302" s="6">
        <v>307.26</v>
      </c>
      <c r="T302" s="6">
        <v>0</v>
      </c>
      <c r="U302" s="6"/>
      <c r="V302" s="6">
        <v>4471.59</v>
      </c>
      <c r="W302" s="6">
        <v>10000</v>
      </c>
      <c r="X302" s="6">
        <v>4420.47</v>
      </c>
      <c r="Y302" s="513">
        <f>IF(A302&lt;&gt;"",IF(A302=мар17!A302,0,1),IF(AND(B302=мар17!B302,C302=мар17!C302),0,1))</f>
        <v>0</v>
      </c>
      <c r="Z302" s="70" t="str">
        <f t="shared" si="41"/>
        <v>ул. Пятая д.5</v>
      </c>
      <c r="AA302" s="504">
        <f>IF($B302&lt;&gt;"",MAX(AA$7:AA301)+1,0)</f>
        <v>291</v>
      </c>
      <c r="AB302" s="502">
        <f t="shared" si="40"/>
        <v>302</v>
      </c>
      <c r="AC302" s="504">
        <f>1</f>
        <v>1</v>
      </c>
      <c r="AD302" s="103">
        <f t="shared" si="42"/>
        <v>2781.78</v>
      </c>
      <c r="AE302" s="103">
        <f t="shared" si="43"/>
        <v>1639.8099999999997</v>
      </c>
      <c r="AF302" s="103">
        <f t="shared" si="44"/>
        <v>50.000000000000227</v>
      </c>
      <c r="AG302" s="3"/>
    </row>
    <row r="303" spans="2:33" ht="13.2" x14ac:dyDescent="0.25">
      <c r="B303" s="1" t="str">
        <f>адреса!$G$298</f>
        <v>кв.96</v>
      </c>
      <c r="C303" s="522">
        <f>адреса!$I$298</f>
        <v>50000096</v>
      </c>
      <c r="D303" s="6" t="str">
        <f>адреса!$K$298</f>
        <v>ФИО-5-96</v>
      </c>
      <c r="E303" s="6">
        <v>19503.830000000002</v>
      </c>
      <c r="F303" s="6">
        <v>1767.02</v>
      </c>
      <c r="G303" s="6">
        <v>0</v>
      </c>
      <c r="H303" s="6">
        <v>0</v>
      </c>
      <c r="I303" s="6">
        <v>82.08</v>
      </c>
      <c r="J303" s="6">
        <v>0</v>
      </c>
      <c r="K303" s="6">
        <v>135.63999999999999</v>
      </c>
      <c r="L303" s="6"/>
      <c r="M303" s="6">
        <v>0</v>
      </c>
      <c r="N303" s="6">
        <v>50</v>
      </c>
      <c r="O303" s="6">
        <v>459.28</v>
      </c>
      <c r="P303" s="6">
        <v>0</v>
      </c>
      <c r="Q303" s="6">
        <v>0</v>
      </c>
      <c r="R303" s="6">
        <v>31.38</v>
      </c>
      <c r="S303" s="6">
        <v>159.77000000000001</v>
      </c>
      <c r="T303" s="6">
        <v>0</v>
      </c>
      <c r="U303" s="6"/>
      <c r="V303" s="6">
        <v>2685.17</v>
      </c>
      <c r="W303" s="6">
        <v>10000</v>
      </c>
      <c r="X303" s="6">
        <v>12189</v>
      </c>
      <c r="Y303" s="513">
        <f>IF(A303&lt;&gt;"",IF(A303=мар17!A303,0,1),IF(AND(B303=мар17!B303,C303=мар17!C303),0,1))</f>
        <v>0</v>
      </c>
      <c r="Z303" s="70" t="str">
        <f t="shared" si="41"/>
        <v>ул. Пятая д.5</v>
      </c>
      <c r="AA303" s="504">
        <f>IF($B303&lt;&gt;"",MAX(AA$7:AA302)+1,0)</f>
        <v>292</v>
      </c>
      <c r="AB303" s="502">
        <f t="shared" si="40"/>
        <v>303</v>
      </c>
      <c r="AC303" s="504">
        <f>1</f>
        <v>1</v>
      </c>
      <c r="AD303" s="103">
        <f t="shared" si="42"/>
        <v>1767.02</v>
      </c>
      <c r="AE303" s="103">
        <f t="shared" si="43"/>
        <v>868.15</v>
      </c>
      <c r="AF303" s="103">
        <f t="shared" si="44"/>
        <v>50.000000000000114</v>
      </c>
      <c r="AG303" s="3"/>
    </row>
    <row r="304" spans="2:33" ht="13.2" x14ac:dyDescent="0.25">
      <c r="B304" s="1" t="str">
        <f>адреса!$G$299</f>
        <v>кв.97</v>
      </c>
      <c r="C304" s="522">
        <f>адреса!$I$299</f>
        <v>50000097</v>
      </c>
      <c r="D304" s="6" t="str">
        <f>адреса!$K$299</f>
        <v>ФИО-5-97</v>
      </c>
      <c r="E304" s="6">
        <v>2766.04</v>
      </c>
      <c r="F304" s="6">
        <v>1747.43</v>
      </c>
      <c r="G304" s="6">
        <v>0</v>
      </c>
      <c r="H304" s="6">
        <v>0</v>
      </c>
      <c r="I304" s="6">
        <v>254.36</v>
      </c>
      <c r="J304" s="6">
        <v>0</v>
      </c>
      <c r="K304" s="6">
        <v>445.18</v>
      </c>
      <c r="L304" s="6"/>
      <c r="M304" s="6">
        <v>0</v>
      </c>
      <c r="N304" s="6">
        <v>50</v>
      </c>
      <c r="O304" s="6">
        <v>454.19</v>
      </c>
      <c r="P304" s="6">
        <v>0</v>
      </c>
      <c r="Q304" s="6">
        <v>0</v>
      </c>
      <c r="R304" s="6">
        <v>118.01</v>
      </c>
      <c r="S304" s="6">
        <v>600.83000000000004</v>
      </c>
      <c r="T304" s="6">
        <v>0</v>
      </c>
      <c r="U304" s="6"/>
      <c r="V304" s="6">
        <v>3670</v>
      </c>
      <c r="W304" s="6">
        <v>784.42</v>
      </c>
      <c r="X304" s="6">
        <v>5651.62</v>
      </c>
      <c r="Y304" s="513">
        <f>IF(A304&lt;&gt;"",IF(A304=мар17!A304,0,1),IF(AND(B304=мар17!B304,C304=мар17!C304),0,1))</f>
        <v>0</v>
      </c>
      <c r="Z304" s="70" t="str">
        <f t="shared" si="41"/>
        <v>ул. Пятая д.5</v>
      </c>
      <c r="AA304" s="504">
        <f>IF($B304&lt;&gt;"",MAX(AA$7:AA303)+1,0)</f>
        <v>293</v>
      </c>
      <c r="AB304" s="502">
        <f t="shared" si="40"/>
        <v>304</v>
      </c>
      <c r="AC304" s="504">
        <f>1</f>
        <v>1</v>
      </c>
      <c r="AD304" s="103">
        <f t="shared" si="42"/>
        <v>1747.43</v>
      </c>
      <c r="AE304" s="103">
        <f t="shared" si="43"/>
        <v>1872.5700000000002</v>
      </c>
      <c r="AF304" s="103">
        <f t="shared" si="44"/>
        <v>49.999999999999773</v>
      </c>
      <c r="AG304" s="3"/>
    </row>
    <row r="305" spans="2:33" ht="13.2" x14ac:dyDescent="0.25">
      <c r="B305" s="1" t="str">
        <f>адреса!$G$300</f>
        <v>кв.98</v>
      </c>
      <c r="C305" s="522">
        <f>адреса!$I$300</f>
        <v>50000098</v>
      </c>
      <c r="D305" s="6" t="str">
        <f>адреса!$K$300</f>
        <v>ФИО-5-98</v>
      </c>
      <c r="E305" s="6">
        <v>3580.16</v>
      </c>
      <c r="F305" s="6">
        <v>2754.35</v>
      </c>
      <c r="G305" s="6">
        <v>0</v>
      </c>
      <c r="H305" s="6">
        <v>0</v>
      </c>
      <c r="I305" s="6">
        <v>217.26</v>
      </c>
      <c r="J305" s="6">
        <v>0</v>
      </c>
      <c r="K305" s="6">
        <v>317.45999999999998</v>
      </c>
      <c r="L305" s="6"/>
      <c r="M305" s="6">
        <v>0</v>
      </c>
      <c r="N305" s="6">
        <v>50</v>
      </c>
      <c r="O305" s="6">
        <v>715.93</v>
      </c>
      <c r="P305" s="6">
        <v>0</v>
      </c>
      <c r="Q305" s="6">
        <v>0</v>
      </c>
      <c r="R305" s="6">
        <v>48.28</v>
      </c>
      <c r="S305" s="6">
        <v>245.81</v>
      </c>
      <c r="T305" s="6">
        <v>0</v>
      </c>
      <c r="U305" s="6"/>
      <c r="V305" s="6">
        <v>4349.09</v>
      </c>
      <c r="W305" s="6">
        <v>7929.25</v>
      </c>
      <c r="X305" s="6">
        <v>0</v>
      </c>
      <c r="Y305" s="513">
        <f>IF(A305&lt;&gt;"",IF(A305=мар17!A305,0,1),IF(AND(B305=мар17!B305,C305=мар17!C305),0,1))</f>
        <v>0</v>
      </c>
      <c r="Z305" s="70" t="str">
        <f t="shared" si="41"/>
        <v>ул. Пятая д.5</v>
      </c>
      <c r="AA305" s="504">
        <f>IF($B305&lt;&gt;"",MAX(AA$7:AA304)+1,0)</f>
        <v>294</v>
      </c>
      <c r="AB305" s="502">
        <f t="shared" si="40"/>
        <v>305</v>
      </c>
      <c r="AC305" s="504">
        <f>1</f>
        <v>1</v>
      </c>
      <c r="AD305" s="103">
        <f t="shared" si="42"/>
        <v>2754.35</v>
      </c>
      <c r="AE305" s="103">
        <f t="shared" si="43"/>
        <v>1544.74</v>
      </c>
      <c r="AF305" s="103">
        <f t="shared" si="44"/>
        <v>50.000000000000227</v>
      </c>
      <c r="AG305" s="3"/>
    </row>
    <row r="306" spans="2:33" ht="13.2" x14ac:dyDescent="0.25">
      <c r="Y306" s="513"/>
      <c r="Z306" s="70"/>
      <c r="AA306" s="504"/>
      <c r="AB306" s="502"/>
      <c r="AC306" s="504"/>
      <c r="AD306" s="103"/>
      <c r="AE306" s="103"/>
      <c r="AF306" s="103"/>
      <c r="AG306" s="3"/>
    </row>
  </sheetData>
  <autoFilter ref="A6:AG305"/>
  <conditionalFormatting sqref="A3">
    <cfRule type="cellIs" dxfId="9" priority="2" operator="equal">
      <formula>0</formula>
    </cfRule>
  </conditionalFormatting>
  <conditionalFormatting sqref="B2:D2">
    <cfRule type="cellIs" dxfId="8" priority="1" operator="equal">
      <formula>0</formula>
    </cfRule>
  </conditionalFormatting>
  <hyperlinks>
    <hyperlink ref="B2:D2" location="оглавление!A1" tooltip="в оглавление" display="оглавление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G472"/>
  <sheetViews>
    <sheetView workbookViewId="0">
      <pane xSplit="4" ySplit="6" topLeftCell="E7" activePane="bottomRight" state="frozen"/>
      <selection activeCell="C90" sqref="C90"/>
      <selection pane="topRight" activeCell="C90" sqref="C90"/>
      <selection pane="bottomLeft" activeCell="C90" sqref="C90"/>
      <selection pane="bottomRight" activeCell="B2" sqref="B2:D2"/>
    </sheetView>
  </sheetViews>
  <sheetFormatPr defaultRowHeight="14.4" x14ac:dyDescent="0.3"/>
  <cols>
    <col min="1" max="1" width="8.109375" style="1" customWidth="1"/>
    <col min="2" max="2" width="7.6640625" style="1" customWidth="1"/>
    <col min="3" max="3" width="15.6640625" style="3" bestFit="1" customWidth="1"/>
    <col min="4" max="4" width="22" style="3" customWidth="1"/>
    <col min="5" max="6" width="12.6640625" style="3" bestFit="1" customWidth="1"/>
    <col min="7" max="7" width="11.6640625" style="3" bestFit="1" customWidth="1"/>
    <col min="8" max="8" width="10.109375" style="3" bestFit="1" customWidth="1"/>
    <col min="9" max="10" width="10.44140625" style="3" bestFit="1" customWidth="1"/>
    <col min="11" max="11" width="10.109375" style="3" bestFit="1" customWidth="1"/>
    <col min="12" max="12" width="10.109375" style="3" customWidth="1"/>
    <col min="13" max="14" width="9.5546875" style="3" bestFit="1" customWidth="1"/>
    <col min="15" max="15" width="11.6640625" style="3" bestFit="1" customWidth="1"/>
    <col min="16" max="16" width="12.33203125" style="3" bestFit="1" customWidth="1"/>
    <col min="17" max="19" width="10.109375" style="3" bestFit="1" customWidth="1"/>
    <col min="20" max="20" width="9" style="3" bestFit="1" customWidth="1"/>
    <col min="21" max="21" width="9" style="3" customWidth="1"/>
    <col min="22" max="22" width="12.6640625" style="3" bestFit="1" customWidth="1"/>
    <col min="23" max="23" width="11.6640625" style="3" bestFit="1" customWidth="1"/>
    <col min="24" max="24" width="13.88671875" style="3" bestFit="1" customWidth="1"/>
    <col min="25" max="25" width="2.6640625" style="15" customWidth="1"/>
    <col min="28" max="28" width="16" bestFit="1" customWidth="1"/>
    <col min="29" max="29" width="7.5546875" style="10" bestFit="1" customWidth="1"/>
    <col min="30" max="30" width="10" bestFit="1" customWidth="1"/>
    <col min="31" max="31" width="14.109375" style="10" bestFit="1" customWidth="1"/>
    <col min="32" max="32" width="15.44140625" bestFit="1" customWidth="1"/>
    <col min="33" max="33" width="2.6640625" style="10" customWidth="1"/>
    <col min="34" max="233" width="9.109375" style="3"/>
    <col min="234" max="234" width="8.109375" style="3" customWidth="1"/>
    <col min="235" max="235" width="7.6640625" style="3" customWidth="1"/>
    <col min="236" max="236" width="15.6640625" style="3" bestFit="1" customWidth="1"/>
    <col min="237" max="237" width="22" style="3" customWidth="1"/>
    <col min="238" max="239" width="12.6640625" style="3" bestFit="1" customWidth="1"/>
    <col min="240" max="240" width="11.6640625" style="3" bestFit="1" customWidth="1"/>
    <col min="241" max="241" width="10.109375" style="3" bestFit="1" customWidth="1"/>
    <col min="242" max="243" width="10.44140625" style="3" bestFit="1" customWidth="1"/>
    <col min="244" max="244" width="10.109375" style="3" bestFit="1" customWidth="1"/>
    <col min="245" max="246" width="9.5546875" style="3" bestFit="1" customWidth="1"/>
    <col min="247" max="247" width="11.6640625" style="3" bestFit="1" customWidth="1"/>
    <col min="248" max="248" width="12.33203125" style="3" bestFit="1" customWidth="1"/>
    <col min="249" max="251" width="10.109375" style="3" bestFit="1" customWidth="1"/>
    <col min="252" max="252" width="9" style="3" bestFit="1" customWidth="1"/>
    <col min="253" max="253" width="12.6640625" style="3" bestFit="1" customWidth="1"/>
    <col min="254" max="254" width="11.6640625" style="3" bestFit="1" customWidth="1"/>
    <col min="255" max="255" width="13.88671875" style="3" bestFit="1" customWidth="1"/>
    <col min="256" max="489" width="9.109375" style="3"/>
    <col min="490" max="490" width="8.109375" style="3" customWidth="1"/>
    <col min="491" max="491" width="7.6640625" style="3" customWidth="1"/>
    <col min="492" max="492" width="15.6640625" style="3" bestFit="1" customWidth="1"/>
    <col min="493" max="493" width="22" style="3" customWidth="1"/>
    <col min="494" max="495" width="12.6640625" style="3" bestFit="1" customWidth="1"/>
    <col min="496" max="496" width="11.6640625" style="3" bestFit="1" customWidth="1"/>
    <col min="497" max="497" width="10.109375" style="3" bestFit="1" customWidth="1"/>
    <col min="498" max="499" width="10.44140625" style="3" bestFit="1" customWidth="1"/>
    <col min="500" max="500" width="10.109375" style="3" bestFit="1" customWidth="1"/>
    <col min="501" max="502" width="9.5546875" style="3" bestFit="1" customWidth="1"/>
    <col min="503" max="503" width="11.6640625" style="3" bestFit="1" customWidth="1"/>
    <col min="504" max="504" width="12.33203125" style="3" bestFit="1" customWidth="1"/>
    <col min="505" max="507" width="10.109375" style="3" bestFit="1" customWidth="1"/>
    <col min="508" max="508" width="9" style="3" bestFit="1" customWidth="1"/>
    <col min="509" max="509" width="12.6640625" style="3" bestFit="1" customWidth="1"/>
    <col min="510" max="510" width="11.6640625" style="3" bestFit="1" customWidth="1"/>
    <col min="511" max="511" width="13.88671875" style="3" bestFit="1" customWidth="1"/>
    <col min="512" max="745" width="9.109375" style="3"/>
    <col min="746" max="746" width="8.109375" style="3" customWidth="1"/>
    <col min="747" max="747" width="7.6640625" style="3" customWidth="1"/>
    <col min="748" max="748" width="15.6640625" style="3" bestFit="1" customWidth="1"/>
    <col min="749" max="749" width="22" style="3" customWidth="1"/>
    <col min="750" max="751" width="12.6640625" style="3" bestFit="1" customWidth="1"/>
    <col min="752" max="752" width="11.6640625" style="3" bestFit="1" customWidth="1"/>
    <col min="753" max="753" width="10.109375" style="3" bestFit="1" customWidth="1"/>
    <col min="754" max="755" width="10.44140625" style="3" bestFit="1" customWidth="1"/>
    <col min="756" max="756" width="10.109375" style="3" bestFit="1" customWidth="1"/>
    <col min="757" max="758" width="9.5546875" style="3" bestFit="1" customWidth="1"/>
    <col min="759" max="759" width="11.6640625" style="3" bestFit="1" customWidth="1"/>
    <col min="760" max="760" width="12.33203125" style="3" bestFit="1" customWidth="1"/>
    <col min="761" max="763" width="10.109375" style="3" bestFit="1" customWidth="1"/>
    <col min="764" max="764" width="9" style="3" bestFit="1" customWidth="1"/>
    <col min="765" max="765" width="12.6640625" style="3" bestFit="1" customWidth="1"/>
    <col min="766" max="766" width="11.6640625" style="3" bestFit="1" customWidth="1"/>
    <col min="767" max="767" width="13.88671875" style="3" bestFit="1" customWidth="1"/>
    <col min="768" max="1001" width="9.109375" style="3"/>
    <col min="1002" max="1002" width="8.109375" style="3" customWidth="1"/>
    <col min="1003" max="1003" width="7.6640625" style="3" customWidth="1"/>
    <col min="1004" max="1004" width="15.6640625" style="3" bestFit="1" customWidth="1"/>
    <col min="1005" max="1005" width="22" style="3" customWidth="1"/>
    <col min="1006" max="1007" width="12.6640625" style="3" bestFit="1" customWidth="1"/>
    <col min="1008" max="1008" width="11.6640625" style="3" bestFit="1" customWidth="1"/>
    <col min="1009" max="1009" width="10.109375" style="3" bestFit="1" customWidth="1"/>
    <col min="1010" max="1011" width="10.44140625" style="3" bestFit="1" customWidth="1"/>
    <col min="1012" max="1012" width="10.109375" style="3" bestFit="1" customWidth="1"/>
    <col min="1013" max="1014" width="9.5546875" style="3" bestFit="1" customWidth="1"/>
    <col min="1015" max="1015" width="11.6640625" style="3" bestFit="1" customWidth="1"/>
    <col min="1016" max="1016" width="12.33203125" style="3" bestFit="1" customWidth="1"/>
    <col min="1017" max="1019" width="10.109375" style="3" bestFit="1" customWidth="1"/>
    <col min="1020" max="1020" width="9" style="3" bestFit="1" customWidth="1"/>
    <col min="1021" max="1021" width="12.6640625" style="3" bestFit="1" customWidth="1"/>
    <col min="1022" max="1022" width="11.6640625" style="3" bestFit="1" customWidth="1"/>
    <col min="1023" max="1023" width="13.88671875" style="3" bestFit="1" customWidth="1"/>
    <col min="1024" max="1257" width="9.109375" style="3"/>
    <col min="1258" max="1258" width="8.109375" style="3" customWidth="1"/>
    <col min="1259" max="1259" width="7.6640625" style="3" customWidth="1"/>
    <col min="1260" max="1260" width="15.6640625" style="3" bestFit="1" customWidth="1"/>
    <col min="1261" max="1261" width="22" style="3" customWidth="1"/>
    <col min="1262" max="1263" width="12.6640625" style="3" bestFit="1" customWidth="1"/>
    <col min="1264" max="1264" width="11.6640625" style="3" bestFit="1" customWidth="1"/>
    <col min="1265" max="1265" width="10.109375" style="3" bestFit="1" customWidth="1"/>
    <col min="1266" max="1267" width="10.44140625" style="3" bestFit="1" customWidth="1"/>
    <col min="1268" max="1268" width="10.109375" style="3" bestFit="1" customWidth="1"/>
    <col min="1269" max="1270" width="9.5546875" style="3" bestFit="1" customWidth="1"/>
    <col min="1271" max="1271" width="11.6640625" style="3" bestFit="1" customWidth="1"/>
    <col min="1272" max="1272" width="12.33203125" style="3" bestFit="1" customWidth="1"/>
    <col min="1273" max="1275" width="10.109375" style="3" bestFit="1" customWidth="1"/>
    <col min="1276" max="1276" width="9" style="3" bestFit="1" customWidth="1"/>
    <col min="1277" max="1277" width="12.6640625" style="3" bestFit="1" customWidth="1"/>
    <col min="1278" max="1278" width="11.6640625" style="3" bestFit="1" customWidth="1"/>
    <col min="1279" max="1279" width="13.88671875" style="3" bestFit="1" customWidth="1"/>
    <col min="1280" max="1513" width="9.109375" style="3"/>
    <col min="1514" max="1514" width="8.109375" style="3" customWidth="1"/>
    <col min="1515" max="1515" width="7.6640625" style="3" customWidth="1"/>
    <col min="1516" max="1516" width="15.6640625" style="3" bestFit="1" customWidth="1"/>
    <col min="1517" max="1517" width="22" style="3" customWidth="1"/>
    <col min="1518" max="1519" width="12.6640625" style="3" bestFit="1" customWidth="1"/>
    <col min="1520" max="1520" width="11.6640625" style="3" bestFit="1" customWidth="1"/>
    <col min="1521" max="1521" width="10.109375" style="3" bestFit="1" customWidth="1"/>
    <col min="1522" max="1523" width="10.44140625" style="3" bestFit="1" customWidth="1"/>
    <col min="1524" max="1524" width="10.109375" style="3" bestFit="1" customWidth="1"/>
    <col min="1525" max="1526" width="9.5546875" style="3" bestFit="1" customWidth="1"/>
    <col min="1527" max="1527" width="11.6640625" style="3" bestFit="1" customWidth="1"/>
    <col min="1528" max="1528" width="12.33203125" style="3" bestFit="1" customWidth="1"/>
    <col min="1529" max="1531" width="10.109375" style="3" bestFit="1" customWidth="1"/>
    <col min="1532" max="1532" width="9" style="3" bestFit="1" customWidth="1"/>
    <col min="1533" max="1533" width="12.6640625" style="3" bestFit="1" customWidth="1"/>
    <col min="1534" max="1534" width="11.6640625" style="3" bestFit="1" customWidth="1"/>
    <col min="1535" max="1535" width="13.88671875" style="3" bestFit="1" customWidth="1"/>
    <col min="1536" max="1769" width="9.109375" style="3"/>
    <col min="1770" max="1770" width="8.109375" style="3" customWidth="1"/>
    <col min="1771" max="1771" width="7.6640625" style="3" customWidth="1"/>
    <col min="1772" max="1772" width="15.6640625" style="3" bestFit="1" customWidth="1"/>
    <col min="1773" max="1773" width="22" style="3" customWidth="1"/>
    <col min="1774" max="1775" width="12.6640625" style="3" bestFit="1" customWidth="1"/>
    <col min="1776" max="1776" width="11.6640625" style="3" bestFit="1" customWidth="1"/>
    <col min="1777" max="1777" width="10.109375" style="3" bestFit="1" customWidth="1"/>
    <col min="1778" max="1779" width="10.44140625" style="3" bestFit="1" customWidth="1"/>
    <col min="1780" max="1780" width="10.109375" style="3" bestFit="1" customWidth="1"/>
    <col min="1781" max="1782" width="9.5546875" style="3" bestFit="1" customWidth="1"/>
    <col min="1783" max="1783" width="11.6640625" style="3" bestFit="1" customWidth="1"/>
    <col min="1784" max="1784" width="12.33203125" style="3" bestFit="1" customWidth="1"/>
    <col min="1785" max="1787" width="10.109375" style="3" bestFit="1" customWidth="1"/>
    <col min="1788" max="1788" width="9" style="3" bestFit="1" customWidth="1"/>
    <col min="1789" max="1789" width="12.6640625" style="3" bestFit="1" customWidth="1"/>
    <col min="1790" max="1790" width="11.6640625" style="3" bestFit="1" customWidth="1"/>
    <col min="1791" max="1791" width="13.88671875" style="3" bestFit="1" customWidth="1"/>
    <col min="1792" max="2025" width="9.109375" style="3"/>
    <col min="2026" max="2026" width="8.109375" style="3" customWidth="1"/>
    <col min="2027" max="2027" width="7.6640625" style="3" customWidth="1"/>
    <col min="2028" max="2028" width="15.6640625" style="3" bestFit="1" customWidth="1"/>
    <col min="2029" max="2029" width="22" style="3" customWidth="1"/>
    <col min="2030" max="2031" width="12.6640625" style="3" bestFit="1" customWidth="1"/>
    <col min="2032" max="2032" width="11.6640625" style="3" bestFit="1" customWidth="1"/>
    <col min="2033" max="2033" width="10.109375" style="3" bestFit="1" customWidth="1"/>
    <col min="2034" max="2035" width="10.44140625" style="3" bestFit="1" customWidth="1"/>
    <col min="2036" max="2036" width="10.109375" style="3" bestFit="1" customWidth="1"/>
    <col min="2037" max="2038" width="9.5546875" style="3" bestFit="1" customWidth="1"/>
    <col min="2039" max="2039" width="11.6640625" style="3" bestFit="1" customWidth="1"/>
    <col min="2040" max="2040" width="12.33203125" style="3" bestFit="1" customWidth="1"/>
    <col min="2041" max="2043" width="10.109375" style="3" bestFit="1" customWidth="1"/>
    <col min="2044" max="2044" width="9" style="3" bestFit="1" customWidth="1"/>
    <col min="2045" max="2045" width="12.6640625" style="3" bestFit="1" customWidth="1"/>
    <col min="2046" max="2046" width="11.6640625" style="3" bestFit="1" customWidth="1"/>
    <col min="2047" max="2047" width="13.88671875" style="3" bestFit="1" customWidth="1"/>
    <col min="2048" max="2281" width="9.109375" style="3"/>
    <col min="2282" max="2282" width="8.109375" style="3" customWidth="1"/>
    <col min="2283" max="2283" width="7.6640625" style="3" customWidth="1"/>
    <col min="2284" max="2284" width="15.6640625" style="3" bestFit="1" customWidth="1"/>
    <col min="2285" max="2285" width="22" style="3" customWidth="1"/>
    <col min="2286" max="2287" width="12.6640625" style="3" bestFit="1" customWidth="1"/>
    <col min="2288" max="2288" width="11.6640625" style="3" bestFit="1" customWidth="1"/>
    <col min="2289" max="2289" width="10.109375" style="3" bestFit="1" customWidth="1"/>
    <col min="2290" max="2291" width="10.44140625" style="3" bestFit="1" customWidth="1"/>
    <col min="2292" max="2292" width="10.109375" style="3" bestFit="1" customWidth="1"/>
    <col min="2293" max="2294" width="9.5546875" style="3" bestFit="1" customWidth="1"/>
    <col min="2295" max="2295" width="11.6640625" style="3" bestFit="1" customWidth="1"/>
    <col min="2296" max="2296" width="12.33203125" style="3" bestFit="1" customWidth="1"/>
    <col min="2297" max="2299" width="10.109375" style="3" bestFit="1" customWidth="1"/>
    <col min="2300" max="2300" width="9" style="3" bestFit="1" customWidth="1"/>
    <col min="2301" max="2301" width="12.6640625" style="3" bestFit="1" customWidth="1"/>
    <col min="2302" max="2302" width="11.6640625" style="3" bestFit="1" customWidth="1"/>
    <col min="2303" max="2303" width="13.88671875" style="3" bestFit="1" customWidth="1"/>
    <col min="2304" max="2537" width="9.109375" style="3"/>
    <col min="2538" max="2538" width="8.109375" style="3" customWidth="1"/>
    <col min="2539" max="2539" width="7.6640625" style="3" customWidth="1"/>
    <col min="2540" max="2540" width="15.6640625" style="3" bestFit="1" customWidth="1"/>
    <col min="2541" max="2541" width="22" style="3" customWidth="1"/>
    <col min="2542" max="2543" width="12.6640625" style="3" bestFit="1" customWidth="1"/>
    <col min="2544" max="2544" width="11.6640625" style="3" bestFit="1" customWidth="1"/>
    <col min="2545" max="2545" width="10.109375" style="3" bestFit="1" customWidth="1"/>
    <col min="2546" max="2547" width="10.44140625" style="3" bestFit="1" customWidth="1"/>
    <col min="2548" max="2548" width="10.109375" style="3" bestFit="1" customWidth="1"/>
    <col min="2549" max="2550" width="9.5546875" style="3" bestFit="1" customWidth="1"/>
    <col min="2551" max="2551" width="11.6640625" style="3" bestFit="1" customWidth="1"/>
    <col min="2552" max="2552" width="12.33203125" style="3" bestFit="1" customWidth="1"/>
    <col min="2553" max="2555" width="10.109375" style="3" bestFit="1" customWidth="1"/>
    <col min="2556" max="2556" width="9" style="3" bestFit="1" customWidth="1"/>
    <col min="2557" max="2557" width="12.6640625" style="3" bestFit="1" customWidth="1"/>
    <col min="2558" max="2558" width="11.6640625" style="3" bestFit="1" customWidth="1"/>
    <col min="2559" max="2559" width="13.88671875" style="3" bestFit="1" customWidth="1"/>
    <col min="2560" max="2793" width="9.109375" style="3"/>
    <col min="2794" max="2794" width="8.109375" style="3" customWidth="1"/>
    <col min="2795" max="2795" width="7.6640625" style="3" customWidth="1"/>
    <col min="2796" max="2796" width="15.6640625" style="3" bestFit="1" customWidth="1"/>
    <col min="2797" max="2797" width="22" style="3" customWidth="1"/>
    <col min="2798" max="2799" width="12.6640625" style="3" bestFit="1" customWidth="1"/>
    <col min="2800" max="2800" width="11.6640625" style="3" bestFit="1" customWidth="1"/>
    <col min="2801" max="2801" width="10.109375" style="3" bestFit="1" customWidth="1"/>
    <col min="2802" max="2803" width="10.44140625" style="3" bestFit="1" customWidth="1"/>
    <col min="2804" max="2804" width="10.109375" style="3" bestFit="1" customWidth="1"/>
    <col min="2805" max="2806" width="9.5546875" style="3" bestFit="1" customWidth="1"/>
    <col min="2807" max="2807" width="11.6640625" style="3" bestFit="1" customWidth="1"/>
    <col min="2808" max="2808" width="12.33203125" style="3" bestFit="1" customWidth="1"/>
    <col min="2809" max="2811" width="10.109375" style="3" bestFit="1" customWidth="1"/>
    <col min="2812" max="2812" width="9" style="3" bestFit="1" customWidth="1"/>
    <col min="2813" max="2813" width="12.6640625" style="3" bestFit="1" customWidth="1"/>
    <col min="2814" max="2814" width="11.6640625" style="3" bestFit="1" customWidth="1"/>
    <col min="2815" max="2815" width="13.88671875" style="3" bestFit="1" customWidth="1"/>
    <col min="2816" max="3049" width="9.109375" style="3"/>
    <col min="3050" max="3050" width="8.109375" style="3" customWidth="1"/>
    <col min="3051" max="3051" width="7.6640625" style="3" customWidth="1"/>
    <col min="3052" max="3052" width="15.6640625" style="3" bestFit="1" customWidth="1"/>
    <col min="3053" max="3053" width="22" style="3" customWidth="1"/>
    <col min="3054" max="3055" width="12.6640625" style="3" bestFit="1" customWidth="1"/>
    <col min="3056" max="3056" width="11.6640625" style="3" bestFit="1" customWidth="1"/>
    <col min="3057" max="3057" width="10.109375" style="3" bestFit="1" customWidth="1"/>
    <col min="3058" max="3059" width="10.44140625" style="3" bestFit="1" customWidth="1"/>
    <col min="3060" max="3060" width="10.109375" style="3" bestFit="1" customWidth="1"/>
    <col min="3061" max="3062" width="9.5546875" style="3" bestFit="1" customWidth="1"/>
    <col min="3063" max="3063" width="11.6640625" style="3" bestFit="1" customWidth="1"/>
    <col min="3064" max="3064" width="12.33203125" style="3" bestFit="1" customWidth="1"/>
    <col min="3065" max="3067" width="10.109375" style="3" bestFit="1" customWidth="1"/>
    <col min="3068" max="3068" width="9" style="3" bestFit="1" customWidth="1"/>
    <col min="3069" max="3069" width="12.6640625" style="3" bestFit="1" customWidth="1"/>
    <col min="3070" max="3070" width="11.6640625" style="3" bestFit="1" customWidth="1"/>
    <col min="3071" max="3071" width="13.88671875" style="3" bestFit="1" customWidth="1"/>
    <col min="3072" max="3305" width="9.109375" style="3"/>
    <col min="3306" max="3306" width="8.109375" style="3" customWidth="1"/>
    <col min="3307" max="3307" width="7.6640625" style="3" customWidth="1"/>
    <col min="3308" max="3308" width="15.6640625" style="3" bestFit="1" customWidth="1"/>
    <col min="3309" max="3309" width="22" style="3" customWidth="1"/>
    <col min="3310" max="3311" width="12.6640625" style="3" bestFit="1" customWidth="1"/>
    <col min="3312" max="3312" width="11.6640625" style="3" bestFit="1" customWidth="1"/>
    <col min="3313" max="3313" width="10.109375" style="3" bestFit="1" customWidth="1"/>
    <col min="3314" max="3315" width="10.44140625" style="3" bestFit="1" customWidth="1"/>
    <col min="3316" max="3316" width="10.109375" style="3" bestFit="1" customWidth="1"/>
    <col min="3317" max="3318" width="9.5546875" style="3" bestFit="1" customWidth="1"/>
    <col min="3319" max="3319" width="11.6640625" style="3" bestFit="1" customWidth="1"/>
    <col min="3320" max="3320" width="12.33203125" style="3" bestFit="1" customWidth="1"/>
    <col min="3321" max="3323" width="10.109375" style="3" bestFit="1" customWidth="1"/>
    <col min="3324" max="3324" width="9" style="3" bestFit="1" customWidth="1"/>
    <col min="3325" max="3325" width="12.6640625" style="3" bestFit="1" customWidth="1"/>
    <col min="3326" max="3326" width="11.6640625" style="3" bestFit="1" customWidth="1"/>
    <col min="3327" max="3327" width="13.88671875" style="3" bestFit="1" customWidth="1"/>
    <col min="3328" max="3561" width="9.109375" style="3"/>
    <col min="3562" max="3562" width="8.109375" style="3" customWidth="1"/>
    <col min="3563" max="3563" width="7.6640625" style="3" customWidth="1"/>
    <col min="3564" max="3564" width="15.6640625" style="3" bestFit="1" customWidth="1"/>
    <col min="3565" max="3565" width="22" style="3" customWidth="1"/>
    <col min="3566" max="3567" width="12.6640625" style="3" bestFit="1" customWidth="1"/>
    <col min="3568" max="3568" width="11.6640625" style="3" bestFit="1" customWidth="1"/>
    <col min="3569" max="3569" width="10.109375" style="3" bestFit="1" customWidth="1"/>
    <col min="3570" max="3571" width="10.44140625" style="3" bestFit="1" customWidth="1"/>
    <col min="3572" max="3572" width="10.109375" style="3" bestFit="1" customWidth="1"/>
    <col min="3573" max="3574" width="9.5546875" style="3" bestFit="1" customWidth="1"/>
    <col min="3575" max="3575" width="11.6640625" style="3" bestFit="1" customWidth="1"/>
    <col min="3576" max="3576" width="12.33203125" style="3" bestFit="1" customWidth="1"/>
    <col min="3577" max="3579" width="10.109375" style="3" bestFit="1" customWidth="1"/>
    <col min="3580" max="3580" width="9" style="3" bestFit="1" customWidth="1"/>
    <col min="3581" max="3581" width="12.6640625" style="3" bestFit="1" customWidth="1"/>
    <col min="3582" max="3582" width="11.6640625" style="3" bestFit="1" customWidth="1"/>
    <col min="3583" max="3583" width="13.88671875" style="3" bestFit="1" customWidth="1"/>
    <col min="3584" max="3817" width="9.109375" style="3"/>
    <col min="3818" max="3818" width="8.109375" style="3" customWidth="1"/>
    <col min="3819" max="3819" width="7.6640625" style="3" customWidth="1"/>
    <col min="3820" max="3820" width="15.6640625" style="3" bestFit="1" customWidth="1"/>
    <col min="3821" max="3821" width="22" style="3" customWidth="1"/>
    <col min="3822" max="3823" width="12.6640625" style="3" bestFit="1" customWidth="1"/>
    <col min="3824" max="3824" width="11.6640625" style="3" bestFit="1" customWidth="1"/>
    <col min="3825" max="3825" width="10.109375" style="3" bestFit="1" customWidth="1"/>
    <col min="3826" max="3827" width="10.44140625" style="3" bestFit="1" customWidth="1"/>
    <col min="3828" max="3828" width="10.109375" style="3" bestFit="1" customWidth="1"/>
    <col min="3829" max="3830" width="9.5546875" style="3" bestFit="1" customWidth="1"/>
    <col min="3831" max="3831" width="11.6640625" style="3" bestFit="1" customWidth="1"/>
    <col min="3832" max="3832" width="12.33203125" style="3" bestFit="1" customWidth="1"/>
    <col min="3833" max="3835" width="10.109375" style="3" bestFit="1" customWidth="1"/>
    <col min="3836" max="3836" width="9" style="3" bestFit="1" customWidth="1"/>
    <col min="3837" max="3837" width="12.6640625" style="3" bestFit="1" customWidth="1"/>
    <col min="3838" max="3838" width="11.6640625" style="3" bestFit="1" customWidth="1"/>
    <col min="3839" max="3839" width="13.88671875" style="3" bestFit="1" customWidth="1"/>
    <col min="3840" max="4073" width="9.109375" style="3"/>
    <col min="4074" max="4074" width="8.109375" style="3" customWidth="1"/>
    <col min="4075" max="4075" width="7.6640625" style="3" customWidth="1"/>
    <col min="4076" max="4076" width="15.6640625" style="3" bestFit="1" customWidth="1"/>
    <col min="4077" max="4077" width="22" style="3" customWidth="1"/>
    <col min="4078" max="4079" width="12.6640625" style="3" bestFit="1" customWidth="1"/>
    <col min="4080" max="4080" width="11.6640625" style="3" bestFit="1" customWidth="1"/>
    <col min="4081" max="4081" width="10.109375" style="3" bestFit="1" customWidth="1"/>
    <col min="4082" max="4083" width="10.44140625" style="3" bestFit="1" customWidth="1"/>
    <col min="4084" max="4084" width="10.109375" style="3" bestFit="1" customWidth="1"/>
    <col min="4085" max="4086" width="9.5546875" style="3" bestFit="1" customWidth="1"/>
    <col min="4087" max="4087" width="11.6640625" style="3" bestFit="1" customWidth="1"/>
    <col min="4088" max="4088" width="12.33203125" style="3" bestFit="1" customWidth="1"/>
    <col min="4089" max="4091" width="10.109375" style="3" bestFit="1" customWidth="1"/>
    <col min="4092" max="4092" width="9" style="3" bestFit="1" customWidth="1"/>
    <col min="4093" max="4093" width="12.6640625" style="3" bestFit="1" customWidth="1"/>
    <col min="4094" max="4094" width="11.6640625" style="3" bestFit="1" customWidth="1"/>
    <col min="4095" max="4095" width="13.88671875" style="3" bestFit="1" customWidth="1"/>
    <col min="4096" max="4329" width="9.109375" style="3"/>
    <col min="4330" max="4330" width="8.109375" style="3" customWidth="1"/>
    <col min="4331" max="4331" width="7.6640625" style="3" customWidth="1"/>
    <col min="4332" max="4332" width="15.6640625" style="3" bestFit="1" customWidth="1"/>
    <col min="4333" max="4333" width="22" style="3" customWidth="1"/>
    <col min="4334" max="4335" width="12.6640625" style="3" bestFit="1" customWidth="1"/>
    <col min="4336" max="4336" width="11.6640625" style="3" bestFit="1" customWidth="1"/>
    <col min="4337" max="4337" width="10.109375" style="3" bestFit="1" customWidth="1"/>
    <col min="4338" max="4339" width="10.44140625" style="3" bestFit="1" customWidth="1"/>
    <col min="4340" max="4340" width="10.109375" style="3" bestFit="1" customWidth="1"/>
    <col min="4341" max="4342" width="9.5546875" style="3" bestFit="1" customWidth="1"/>
    <col min="4343" max="4343" width="11.6640625" style="3" bestFit="1" customWidth="1"/>
    <col min="4344" max="4344" width="12.33203125" style="3" bestFit="1" customWidth="1"/>
    <col min="4345" max="4347" width="10.109375" style="3" bestFit="1" customWidth="1"/>
    <col min="4348" max="4348" width="9" style="3" bestFit="1" customWidth="1"/>
    <col min="4349" max="4349" width="12.6640625" style="3" bestFit="1" customWidth="1"/>
    <col min="4350" max="4350" width="11.6640625" style="3" bestFit="1" customWidth="1"/>
    <col min="4351" max="4351" width="13.88671875" style="3" bestFit="1" customWidth="1"/>
    <col min="4352" max="4585" width="9.109375" style="3"/>
    <col min="4586" max="4586" width="8.109375" style="3" customWidth="1"/>
    <col min="4587" max="4587" width="7.6640625" style="3" customWidth="1"/>
    <col min="4588" max="4588" width="15.6640625" style="3" bestFit="1" customWidth="1"/>
    <col min="4589" max="4589" width="22" style="3" customWidth="1"/>
    <col min="4590" max="4591" width="12.6640625" style="3" bestFit="1" customWidth="1"/>
    <col min="4592" max="4592" width="11.6640625" style="3" bestFit="1" customWidth="1"/>
    <col min="4593" max="4593" width="10.109375" style="3" bestFit="1" customWidth="1"/>
    <col min="4594" max="4595" width="10.44140625" style="3" bestFit="1" customWidth="1"/>
    <col min="4596" max="4596" width="10.109375" style="3" bestFit="1" customWidth="1"/>
    <col min="4597" max="4598" width="9.5546875" style="3" bestFit="1" customWidth="1"/>
    <col min="4599" max="4599" width="11.6640625" style="3" bestFit="1" customWidth="1"/>
    <col min="4600" max="4600" width="12.33203125" style="3" bestFit="1" customWidth="1"/>
    <col min="4601" max="4603" width="10.109375" style="3" bestFit="1" customWidth="1"/>
    <col min="4604" max="4604" width="9" style="3" bestFit="1" customWidth="1"/>
    <col min="4605" max="4605" width="12.6640625" style="3" bestFit="1" customWidth="1"/>
    <col min="4606" max="4606" width="11.6640625" style="3" bestFit="1" customWidth="1"/>
    <col min="4607" max="4607" width="13.88671875" style="3" bestFit="1" customWidth="1"/>
    <col min="4608" max="4841" width="9.109375" style="3"/>
    <col min="4842" max="4842" width="8.109375" style="3" customWidth="1"/>
    <col min="4843" max="4843" width="7.6640625" style="3" customWidth="1"/>
    <col min="4844" max="4844" width="15.6640625" style="3" bestFit="1" customWidth="1"/>
    <col min="4845" max="4845" width="22" style="3" customWidth="1"/>
    <col min="4846" max="4847" width="12.6640625" style="3" bestFit="1" customWidth="1"/>
    <col min="4848" max="4848" width="11.6640625" style="3" bestFit="1" customWidth="1"/>
    <col min="4849" max="4849" width="10.109375" style="3" bestFit="1" customWidth="1"/>
    <col min="4850" max="4851" width="10.44140625" style="3" bestFit="1" customWidth="1"/>
    <col min="4852" max="4852" width="10.109375" style="3" bestFit="1" customWidth="1"/>
    <col min="4853" max="4854" width="9.5546875" style="3" bestFit="1" customWidth="1"/>
    <col min="4855" max="4855" width="11.6640625" style="3" bestFit="1" customWidth="1"/>
    <col min="4856" max="4856" width="12.33203125" style="3" bestFit="1" customWidth="1"/>
    <col min="4857" max="4859" width="10.109375" style="3" bestFit="1" customWidth="1"/>
    <col min="4860" max="4860" width="9" style="3" bestFit="1" customWidth="1"/>
    <col min="4861" max="4861" width="12.6640625" style="3" bestFit="1" customWidth="1"/>
    <col min="4862" max="4862" width="11.6640625" style="3" bestFit="1" customWidth="1"/>
    <col min="4863" max="4863" width="13.88671875" style="3" bestFit="1" customWidth="1"/>
    <col min="4864" max="5097" width="9.109375" style="3"/>
    <col min="5098" max="5098" width="8.109375" style="3" customWidth="1"/>
    <col min="5099" max="5099" width="7.6640625" style="3" customWidth="1"/>
    <col min="5100" max="5100" width="15.6640625" style="3" bestFit="1" customWidth="1"/>
    <col min="5101" max="5101" width="22" style="3" customWidth="1"/>
    <col min="5102" max="5103" width="12.6640625" style="3" bestFit="1" customWidth="1"/>
    <col min="5104" max="5104" width="11.6640625" style="3" bestFit="1" customWidth="1"/>
    <col min="5105" max="5105" width="10.109375" style="3" bestFit="1" customWidth="1"/>
    <col min="5106" max="5107" width="10.44140625" style="3" bestFit="1" customWidth="1"/>
    <col min="5108" max="5108" width="10.109375" style="3" bestFit="1" customWidth="1"/>
    <col min="5109" max="5110" width="9.5546875" style="3" bestFit="1" customWidth="1"/>
    <col min="5111" max="5111" width="11.6640625" style="3" bestFit="1" customWidth="1"/>
    <col min="5112" max="5112" width="12.33203125" style="3" bestFit="1" customWidth="1"/>
    <col min="5113" max="5115" width="10.109375" style="3" bestFit="1" customWidth="1"/>
    <col min="5116" max="5116" width="9" style="3" bestFit="1" customWidth="1"/>
    <col min="5117" max="5117" width="12.6640625" style="3" bestFit="1" customWidth="1"/>
    <col min="5118" max="5118" width="11.6640625" style="3" bestFit="1" customWidth="1"/>
    <col min="5119" max="5119" width="13.88671875" style="3" bestFit="1" customWidth="1"/>
    <col min="5120" max="5353" width="9.109375" style="3"/>
    <col min="5354" max="5354" width="8.109375" style="3" customWidth="1"/>
    <col min="5355" max="5355" width="7.6640625" style="3" customWidth="1"/>
    <col min="5356" max="5356" width="15.6640625" style="3" bestFit="1" customWidth="1"/>
    <col min="5357" max="5357" width="22" style="3" customWidth="1"/>
    <col min="5358" max="5359" width="12.6640625" style="3" bestFit="1" customWidth="1"/>
    <col min="5360" max="5360" width="11.6640625" style="3" bestFit="1" customWidth="1"/>
    <col min="5361" max="5361" width="10.109375" style="3" bestFit="1" customWidth="1"/>
    <col min="5362" max="5363" width="10.44140625" style="3" bestFit="1" customWidth="1"/>
    <col min="5364" max="5364" width="10.109375" style="3" bestFit="1" customWidth="1"/>
    <col min="5365" max="5366" width="9.5546875" style="3" bestFit="1" customWidth="1"/>
    <col min="5367" max="5367" width="11.6640625" style="3" bestFit="1" customWidth="1"/>
    <col min="5368" max="5368" width="12.33203125" style="3" bestFit="1" customWidth="1"/>
    <col min="5369" max="5371" width="10.109375" style="3" bestFit="1" customWidth="1"/>
    <col min="5372" max="5372" width="9" style="3" bestFit="1" customWidth="1"/>
    <col min="5373" max="5373" width="12.6640625" style="3" bestFit="1" customWidth="1"/>
    <col min="5374" max="5374" width="11.6640625" style="3" bestFit="1" customWidth="1"/>
    <col min="5375" max="5375" width="13.88671875" style="3" bestFit="1" customWidth="1"/>
    <col min="5376" max="5609" width="9.109375" style="3"/>
    <col min="5610" max="5610" width="8.109375" style="3" customWidth="1"/>
    <col min="5611" max="5611" width="7.6640625" style="3" customWidth="1"/>
    <col min="5612" max="5612" width="15.6640625" style="3" bestFit="1" customWidth="1"/>
    <col min="5613" max="5613" width="22" style="3" customWidth="1"/>
    <col min="5614" max="5615" width="12.6640625" style="3" bestFit="1" customWidth="1"/>
    <col min="5616" max="5616" width="11.6640625" style="3" bestFit="1" customWidth="1"/>
    <col min="5617" max="5617" width="10.109375" style="3" bestFit="1" customWidth="1"/>
    <col min="5618" max="5619" width="10.44140625" style="3" bestFit="1" customWidth="1"/>
    <col min="5620" max="5620" width="10.109375" style="3" bestFit="1" customWidth="1"/>
    <col min="5621" max="5622" width="9.5546875" style="3" bestFit="1" customWidth="1"/>
    <col min="5623" max="5623" width="11.6640625" style="3" bestFit="1" customWidth="1"/>
    <col min="5624" max="5624" width="12.33203125" style="3" bestFit="1" customWidth="1"/>
    <col min="5625" max="5627" width="10.109375" style="3" bestFit="1" customWidth="1"/>
    <col min="5628" max="5628" width="9" style="3" bestFit="1" customWidth="1"/>
    <col min="5629" max="5629" width="12.6640625" style="3" bestFit="1" customWidth="1"/>
    <col min="5630" max="5630" width="11.6640625" style="3" bestFit="1" customWidth="1"/>
    <col min="5631" max="5631" width="13.88671875" style="3" bestFit="1" customWidth="1"/>
    <col min="5632" max="5865" width="9.109375" style="3"/>
    <col min="5866" max="5866" width="8.109375" style="3" customWidth="1"/>
    <col min="5867" max="5867" width="7.6640625" style="3" customWidth="1"/>
    <col min="5868" max="5868" width="15.6640625" style="3" bestFit="1" customWidth="1"/>
    <col min="5869" max="5869" width="22" style="3" customWidth="1"/>
    <col min="5870" max="5871" width="12.6640625" style="3" bestFit="1" customWidth="1"/>
    <col min="5872" max="5872" width="11.6640625" style="3" bestFit="1" customWidth="1"/>
    <col min="5873" max="5873" width="10.109375" style="3" bestFit="1" customWidth="1"/>
    <col min="5874" max="5875" width="10.44140625" style="3" bestFit="1" customWidth="1"/>
    <col min="5876" max="5876" width="10.109375" style="3" bestFit="1" customWidth="1"/>
    <col min="5877" max="5878" width="9.5546875" style="3" bestFit="1" customWidth="1"/>
    <col min="5879" max="5879" width="11.6640625" style="3" bestFit="1" customWidth="1"/>
    <col min="5880" max="5880" width="12.33203125" style="3" bestFit="1" customWidth="1"/>
    <col min="5881" max="5883" width="10.109375" style="3" bestFit="1" customWidth="1"/>
    <col min="5884" max="5884" width="9" style="3" bestFit="1" customWidth="1"/>
    <col min="5885" max="5885" width="12.6640625" style="3" bestFit="1" customWidth="1"/>
    <col min="5886" max="5886" width="11.6640625" style="3" bestFit="1" customWidth="1"/>
    <col min="5887" max="5887" width="13.88671875" style="3" bestFit="1" customWidth="1"/>
    <col min="5888" max="6121" width="9.109375" style="3"/>
    <col min="6122" max="6122" width="8.109375" style="3" customWidth="1"/>
    <col min="6123" max="6123" width="7.6640625" style="3" customWidth="1"/>
    <col min="6124" max="6124" width="15.6640625" style="3" bestFit="1" customWidth="1"/>
    <col min="6125" max="6125" width="22" style="3" customWidth="1"/>
    <col min="6126" max="6127" width="12.6640625" style="3" bestFit="1" customWidth="1"/>
    <col min="6128" max="6128" width="11.6640625" style="3" bestFit="1" customWidth="1"/>
    <col min="6129" max="6129" width="10.109375" style="3" bestFit="1" customWidth="1"/>
    <col min="6130" max="6131" width="10.44140625" style="3" bestFit="1" customWidth="1"/>
    <col min="6132" max="6132" width="10.109375" style="3" bestFit="1" customWidth="1"/>
    <col min="6133" max="6134" width="9.5546875" style="3" bestFit="1" customWidth="1"/>
    <col min="6135" max="6135" width="11.6640625" style="3" bestFit="1" customWidth="1"/>
    <col min="6136" max="6136" width="12.33203125" style="3" bestFit="1" customWidth="1"/>
    <col min="6137" max="6139" width="10.109375" style="3" bestFit="1" customWidth="1"/>
    <col min="6140" max="6140" width="9" style="3" bestFit="1" customWidth="1"/>
    <col min="6141" max="6141" width="12.6640625" style="3" bestFit="1" customWidth="1"/>
    <col min="6142" max="6142" width="11.6640625" style="3" bestFit="1" customWidth="1"/>
    <col min="6143" max="6143" width="13.88671875" style="3" bestFit="1" customWidth="1"/>
    <col min="6144" max="6377" width="9.109375" style="3"/>
    <col min="6378" max="6378" width="8.109375" style="3" customWidth="1"/>
    <col min="6379" max="6379" width="7.6640625" style="3" customWidth="1"/>
    <col min="6380" max="6380" width="15.6640625" style="3" bestFit="1" customWidth="1"/>
    <col min="6381" max="6381" width="22" style="3" customWidth="1"/>
    <col min="6382" max="6383" width="12.6640625" style="3" bestFit="1" customWidth="1"/>
    <col min="6384" max="6384" width="11.6640625" style="3" bestFit="1" customWidth="1"/>
    <col min="6385" max="6385" width="10.109375" style="3" bestFit="1" customWidth="1"/>
    <col min="6386" max="6387" width="10.44140625" style="3" bestFit="1" customWidth="1"/>
    <col min="6388" max="6388" width="10.109375" style="3" bestFit="1" customWidth="1"/>
    <col min="6389" max="6390" width="9.5546875" style="3" bestFit="1" customWidth="1"/>
    <col min="6391" max="6391" width="11.6640625" style="3" bestFit="1" customWidth="1"/>
    <col min="6392" max="6392" width="12.33203125" style="3" bestFit="1" customWidth="1"/>
    <col min="6393" max="6395" width="10.109375" style="3" bestFit="1" customWidth="1"/>
    <col min="6396" max="6396" width="9" style="3" bestFit="1" customWidth="1"/>
    <col min="6397" max="6397" width="12.6640625" style="3" bestFit="1" customWidth="1"/>
    <col min="6398" max="6398" width="11.6640625" style="3" bestFit="1" customWidth="1"/>
    <col min="6399" max="6399" width="13.88671875" style="3" bestFit="1" customWidth="1"/>
    <col min="6400" max="6633" width="9.109375" style="3"/>
    <col min="6634" max="6634" width="8.109375" style="3" customWidth="1"/>
    <col min="6635" max="6635" width="7.6640625" style="3" customWidth="1"/>
    <col min="6636" max="6636" width="15.6640625" style="3" bestFit="1" customWidth="1"/>
    <col min="6637" max="6637" width="22" style="3" customWidth="1"/>
    <col min="6638" max="6639" width="12.6640625" style="3" bestFit="1" customWidth="1"/>
    <col min="6640" max="6640" width="11.6640625" style="3" bestFit="1" customWidth="1"/>
    <col min="6641" max="6641" width="10.109375" style="3" bestFit="1" customWidth="1"/>
    <col min="6642" max="6643" width="10.44140625" style="3" bestFit="1" customWidth="1"/>
    <col min="6644" max="6644" width="10.109375" style="3" bestFit="1" customWidth="1"/>
    <col min="6645" max="6646" width="9.5546875" style="3" bestFit="1" customWidth="1"/>
    <col min="6647" max="6647" width="11.6640625" style="3" bestFit="1" customWidth="1"/>
    <col min="6648" max="6648" width="12.33203125" style="3" bestFit="1" customWidth="1"/>
    <col min="6649" max="6651" width="10.109375" style="3" bestFit="1" customWidth="1"/>
    <col min="6652" max="6652" width="9" style="3" bestFit="1" customWidth="1"/>
    <col min="6653" max="6653" width="12.6640625" style="3" bestFit="1" customWidth="1"/>
    <col min="6654" max="6654" width="11.6640625" style="3" bestFit="1" customWidth="1"/>
    <col min="6655" max="6655" width="13.88671875" style="3" bestFit="1" customWidth="1"/>
    <col min="6656" max="6889" width="9.109375" style="3"/>
    <col min="6890" max="6890" width="8.109375" style="3" customWidth="1"/>
    <col min="6891" max="6891" width="7.6640625" style="3" customWidth="1"/>
    <col min="6892" max="6892" width="15.6640625" style="3" bestFit="1" customWidth="1"/>
    <col min="6893" max="6893" width="22" style="3" customWidth="1"/>
    <col min="6894" max="6895" width="12.6640625" style="3" bestFit="1" customWidth="1"/>
    <col min="6896" max="6896" width="11.6640625" style="3" bestFit="1" customWidth="1"/>
    <col min="6897" max="6897" width="10.109375" style="3" bestFit="1" customWidth="1"/>
    <col min="6898" max="6899" width="10.44140625" style="3" bestFit="1" customWidth="1"/>
    <col min="6900" max="6900" width="10.109375" style="3" bestFit="1" customWidth="1"/>
    <col min="6901" max="6902" width="9.5546875" style="3" bestFit="1" customWidth="1"/>
    <col min="6903" max="6903" width="11.6640625" style="3" bestFit="1" customWidth="1"/>
    <col min="6904" max="6904" width="12.33203125" style="3" bestFit="1" customWidth="1"/>
    <col min="6905" max="6907" width="10.109375" style="3" bestFit="1" customWidth="1"/>
    <col min="6908" max="6908" width="9" style="3" bestFit="1" customWidth="1"/>
    <col min="6909" max="6909" width="12.6640625" style="3" bestFit="1" customWidth="1"/>
    <col min="6910" max="6910" width="11.6640625" style="3" bestFit="1" customWidth="1"/>
    <col min="6911" max="6911" width="13.88671875" style="3" bestFit="1" customWidth="1"/>
    <col min="6912" max="7145" width="9.109375" style="3"/>
    <col min="7146" max="7146" width="8.109375" style="3" customWidth="1"/>
    <col min="7147" max="7147" width="7.6640625" style="3" customWidth="1"/>
    <col min="7148" max="7148" width="15.6640625" style="3" bestFit="1" customWidth="1"/>
    <col min="7149" max="7149" width="22" style="3" customWidth="1"/>
    <col min="7150" max="7151" width="12.6640625" style="3" bestFit="1" customWidth="1"/>
    <col min="7152" max="7152" width="11.6640625" style="3" bestFit="1" customWidth="1"/>
    <col min="7153" max="7153" width="10.109375" style="3" bestFit="1" customWidth="1"/>
    <col min="7154" max="7155" width="10.44140625" style="3" bestFit="1" customWidth="1"/>
    <col min="7156" max="7156" width="10.109375" style="3" bestFit="1" customWidth="1"/>
    <col min="7157" max="7158" width="9.5546875" style="3" bestFit="1" customWidth="1"/>
    <col min="7159" max="7159" width="11.6640625" style="3" bestFit="1" customWidth="1"/>
    <col min="7160" max="7160" width="12.33203125" style="3" bestFit="1" customWidth="1"/>
    <col min="7161" max="7163" width="10.109375" style="3" bestFit="1" customWidth="1"/>
    <col min="7164" max="7164" width="9" style="3" bestFit="1" customWidth="1"/>
    <col min="7165" max="7165" width="12.6640625" style="3" bestFit="1" customWidth="1"/>
    <col min="7166" max="7166" width="11.6640625" style="3" bestFit="1" customWidth="1"/>
    <col min="7167" max="7167" width="13.88671875" style="3" bestFit="1" customWidth="1"/>
    <col min="7168" max="7401" width="9.109375" style="3"/>
    <col min="7402" max="7402" width="8.109375" style="3" customWidth="1"/>
    <col min="7403" max="7403" width="7.6640625" style="3" customWidth="1"/>
    <col min="7404" max="7404" width="15.6640625" style="3" bestFit="1" customWidth="1"/>
    <col min="7405" max="7405" width="22" style="3" customWidth="1"/>
    <col min="7406" max="7407" width="12.6640625" style="3" bestFit="1" customWidth="1"/>
    <col min="7408" max="7408" width="11.6640625" style="3" bestFit="1" customWidth="1"/>
    <col min="7409" max="7409" width="10.109375" style="3" bestFit="1" customWidth="1"/>
    <col min="7410" max="7411" width="10.44140625" style="3" bestFit="1" customWidth="1"/>
    <col min="7412" max="7412" width="10.109375" style="3" bestFit="1" customWidth="1"/>
    <col min="7413" max="7414" width="9.5546875" style="3" bestFit="1" customWidth="1"/>
    <col min="7415" max="7415" width="11.6640625" style="3" bestFit="1" customWidth="1"/>
    <col min="7416" max="7416" width="12.33203125" style="3" bestFit="1" customWidth="1"/>
    <col min="7417" max="7419" width="10.109375" style="3" bestFit="1" customWidth="1"/>
    <col min="7420" max="7420" width="9" style="3" bestFit="1" customWidth="1"/>
    <col min="7421" max="7421" width="12.6640625" style="3" bestFit="1" customWidth="1"/>
    <col min="7422" max="7422" width="11.6640625" style="3" bestFit="1" customWidth="1"/>
    <col min="7423" max="7423" width="13.88671875" style="3" bestFit="1" customWidth="1"/>
    <col min="7424" max="7657" width="9.109375" style="3"/>
    <col min="7658" max="7658" width="8.109375" style="3" customWidth="1"/>
    <col min="7659" max="7659" width="7.6640625" style="3" customWidth="1"/>
    <col min="7660" max="7660" width="15.6640625" style="3" bestFit="1" customWidth="1"/>
    <col min="7661" max="7661" width="22" style="3" customWidth="1"/>
    <col min="7662" max="7663" width="12.6640625" style="3" bestFit="1" customWidth="1"/>
    <col min="7664" max="7664" width="11.6640625" style="3" bestFit="1" customWidth="1"/>
    <col min="7665" max="7665" width="10.109375" style="3" bestFit="1" customWidth="1"/>
    <col min="7666" max="7667" width="10.44140625" style="3" bestFit="1" customWidth="1"/>
    <col min="7668" max="7668" width="10.109375" style="3" bestFit="1" customWidth="1"/>
    <col min="7669" max="7670" width="9.5546875" style="3" bestFit="1" customWidth="1"/>
    <col min="7671" max="7671" width="11.6640625" style="3" bestFit="1" customWidth="1"/>
    <col min="7672" max="7672" width="12.33203125" style="3" bestFit="1" customWidth="1"/>
    <col min="7673" max="7675" width="10.109375" style="3" bestFit="1" customWidth="1"/>
    <col min="7676" max="7676" width="9" style="3" bestFit="1" customWidth="1"/>
    <col min="7677" max="7677" width="12.6640625" style="3" bestFit="1" customWidth="1"/>
    <col min="7678" max="7678" width="11.6640625" style="3" bestFit="1" customWidth="1"/>
    <col min="7679" max="7679" width="13.88671875" style="3" bestFit="1" customWidth="1"/>
    <col min="7680" max="7913" width="9.109375" style="3"/>
    <col min="7914" max="7914" width="8.109375" style="3" customWidth="1"/>
    <col min="7915" max="7915" width="7.6640625" style="3" customWidth="1"/>
    <col min="7916" max="7916" width="15.6640625" style="3" bestFit="1" customWidth="1"/>
    <col min="7917" max="7917" width="22" style="3" customWidth="1"/>
    <col min="7918" max="7919" width="12.6640625" style="3" bestFit="1" customWidth="1"/>
    <col min="7920" max="7920" width="11.6640625" style="3" bestFit="1" customWidth="1"/>
    <col min="7921" max="7921" width="10.109375" style="3" bestFit="1" customWidth="1"/>
    <col min="7922" max="7923" width="10.44140625" style="3" bestFit="1" customWidth="1"/>
    <col min="7924" max="7924" width="10.109375" style="3" bestFit="1" customWidth="1"/>
    <col min="7925" max="7926" width="9.5546875" style="3" bestFit="1" customWidth="1"/>
    <col min="7927" max="7927" width="11.6640625" style="3" bestFit="1" customWidth="1"/>
    <col min="7928" max="7928" width="12.33203125" style="3" bestFit="1" customWidth="1"/>
    <col min="7929" max="7931" width="10.109375" style="3" bestFit="1" customWidth="1"/>
    <col min="7932" max="7932" width="9" style="3" bestFit="1" customWidth="1"/>
    <col min="7933" max="7933" width="12.6640625" style="3" bestFit="1" customWidth="1"/>
    <col min="7934" max="7934" width="11.6640625" style="3" bestFit="1" customWidth="1"/>
    <col min="7935" max="7935" width="13.88671875" style="3" bestFit="1" customWidth="1"/>
    <col min="7936" max="8169" width="9.109375" style="3"/>
    <col min="8170" max="8170" width="8.109375" style="3" customWidth="1"/>
    <col min="8171" max="8171" width="7.6640625" style="3" customWidth="1"/>
    <col min="8172" max="8172" width="15.6640625" style="3" bestFit="1" customWidth="1"/>
    <col min="8173" max="8173" width="22" style="3" customWidth="1"/>
    <col min="8174" max="8175" width="12.6640625" style="3" bestFit="1" customWidth="1"/>
    <col min="8176" max="8176" width="11.6640625" style="3" bestFit="1" customWidth="1"/>
    <col min="8177" max="8177" width="10.109375" style="3" bestFit="1" customWidth="1"/>
    <col min="8178" max="8179" width="10.44140625" style="3" bestFit="1" customWidth="1"/>
    <col min="8180" max="8180" width="10.109375" style="3" bestFit="1" customWidth="1"/>
    <col min="8181" max="8182" width="9.5546875" style="3" bestFit="1" customWidth="1"/>
    <col min="8183" max="8183" width="11.6640625" style="3" bestFit="1" customWidth="1"/>
    <col min="8184" max="8184" width="12.33203125" style="3" bestFit="1" customWidth="1"/>
    <col min="8185" max="8187" width="10.109375" style="3" bestFit="1" customWidth="1"/>
    <col min="8188" max="8188" width="9" style="3" bestFit="1" customWidth="1"/>
    <col min="8189" max="8189" width="12.6640625" style="3" bestFit="1" customWidth="1"/>
    <col min="8190" max="8190" width="11.6640625" style="3" bestFit="1" customWidth="1"/>
    <col min="8191" max="8191" width="13.88671875" style="3" bestFit="1" customWidth="1"/>
    <col min="8192" max="8425" width="9.109375" style="3"/>
    <col min="8426" max="8426" width="8.109375" style="3" customWidth="1"/>
    <col min="8427" max="8427" width="7.6640625" style="3" customWidth="1"/>
    <col min="8428" max="8428" width="15.6640625" style="3" bestFit="1" customWidth="1"/>
    <col min="8429" max="8429" width="22" style="3" customWidth="1"/>
    <col min="8430" max="8431" width="12.6640625" style="3" bestFit="1" customWidth="1"/>
    <col min="8432" max="8432" width="11.6640625" style="3" bestFit="1" customWidth="1"/>
    <col min="8433" max="8433" width="10.109375" style="3" bestFit="1" customWidth="1"/>
    <col min="8434" max="8435" width="10.44140625" style="3" bestFit="1" customWidth="1"/>
    <col min="8436" max="8436" width="10.109375" style="3" bestFit="1" customWidth="1"/>
    <col min="8437" max="8438" width="9.5546875" style="3" bestFit="1" customWidth="1"/>
    <col min="8439" max="8439" width="11.6640625" style="3" bestFit="1" customWidth="1"/>
    <col min="8440" max="8440" width="12.33203125" style="3" bestFit="1" customWidth="1"/>
    <col min="8441" max="8443" width="10.109375" style="3" bestFit="1" customWidth="1"/>
    <col min="8444" max="8444" width="9" style="3" bestFit="1" customWidth="1"/>
    <col min="8445" max="8445" width="12.6640625" style="3" bestFit="1" customWidth="1"/>
    <col min="8446" max="8446" width="11.6640625" style="3" bestFit="1" customWidth="1"/>
    <col min="8447" max="8447" width="13.88671875" style="3" bestFit="1" customWidth="1"/>
    <col min="8448" max="8681" width="9.109375" style="3"/>
    <col min="8682" max="8682" width="8.109375" style="3" customWidth="1"/>
    <col min="8683" max="8683" width="7.6640625" style="3" customWidth="1"/>
    <col min="8684" max="8684" width="15.6640625" style="3" bestFit="1" customWidth="1"/>
    <col min="8685" max="8685" width="22" style="3" customWidth="1"/>
    <col min="8686" max="8687" width="12.6640625" style="3" bestFit="1" customWidth="1"/>
    <col min="8688" max="8688" width="11.6640625" style="3" bestFit="1" customWidth="1"/>
    <col min="8689" max="8689" width="10.109375" style="3" bestFit="1" customWidth="1"/>
    <col min="8690" max="8691" width="10.44140625" style="3" bestFit="1" customWidth="1"/>
    <col min="8692" max="8692" width="10.109375" style="3" bestFit="1" customWidth="1"/>
    <col min="8693" max="8694" width="9.5546875" style="3" bestFit="1" customWidth="1"/>
    <col min="8695" max="8695" width="11.6640625" style="3" bestFit="1" customWidth="1"/>
    <col min="8696" max="8696" width="12.33203125" style="3" bestFit="1" customWidth="1"/>
    <col min="8697" max="8699" width="10.109375" style="3" bestFit="1" customWidth="1"/>
    <col min="8700" max="8700" width="9" style="3" bestFit="1" customWidth="1"/>
    <col min="8701" max="8701" width="12.6640625" style="3" bestFit="1" customWidth="1"/>
    <col min="8702" max="8702" width="11.6640625" style="3" bestFit="1" customWidth="1"/>
    <col min="8703" max="8703" width="13.88671875" style="3" bestFit="1" customWidth="1"/>
    <col min="8704" max="8937" width="9.109375" style="3"/>
    <col min="8938" max="8938" width="8.109375" style="3" customWidth="1"/>
    <col min="8939" max="8939" width="7.6640625" style="3" customWidth="1"/>
    <col min="8940" max="8940" width="15.6640625" style="3" bestFit="1" customWidth="1"/>
    <col min="8941" max="8941" width="22" style="3" customWidth="1"/>
    <col min="8942" max="8943" width="12.6640625" style="3" bestFit="1" customWidth="1"/>
    <col min="8944" max="8944" width="11.6640625" style="3" bestFit="1" customWidth="1"/>
    <col min="8945" max="8945" width="10.109375" style="3" bestFit="1" customWidth="1"/>
    <col min="8946" max="8947" width="10.44140625" style="3" bestFit="1" customWidth="1"/>
    <col min="8948" max="8948" width="10.109375" style="3" bestFit="1" customWidth="1"/>
    <col min="8949" max="8950" width="9.5546875" style="3" bestFit="1" customWidth="1"/>
    <col min="8951" max="8951" width="11.6640625" style="3" bestFit="1" customWidth="1"/>
    <col min="8952" max="8952" width="12.33203125" style="3" bestFit="1" customWidth="1"/>
    <col min="8953" max="8955" width="10.109375" style="3" bestFit="1" customWidth="1"/>
    <col min="8956" max="8956" width="9" style="3" bestFit="1" customWidth="1"/>
    <col min="8957" max="8957" width="12.6640625" style="3" bestFit="1" customWidth="1"/>
    <col min="8958" max="8958" width="11.6640625" style="3" bestFit="1" customWidth="1"/>
    <col min="8959" max="8959" width="13.88671875" style="3" bestFit="1" customWidth="1"/>
    <col min="8960" max="9193" width="9.109375" style="3"/>
    <col min="9194" max="9194" width="8.109375" style="3" customWidth="1"/>
    <col min="9195" max="9195" width="7.6640625" style="3" customWidth="1"/>
    <col min="9196" max="9196" width="15.6640625" style="3" bestFit="1" customWidth="1"/>
    <col min="9197" max="9197" width="22" style="3" customWidth="1"/>
    <col min="9198" max="9199" width="12.6640625" style="3" bestFit="1" customWidth="1"/>
    <col min="9200" max="9200" width="11.6640625" style="3" bestFit="1" customWidth="1"/>
    <col min="9201" max="9201" width="10.109375" style="3" bestFit="1" customWidth="1"/>
    <col min="9202" max="9203" width="10.44140625" style="3" bestFit="1" customWidth="1"/>
    <col min="9204" max="9204" width="10.109375" style="3" bestFit="1" customWidth="1"/>
    <col min="9205" max="9206" width="9.5546875" style="3" bestFit="1" customWidth="1"/>
    <col min="9207" max="9207" width="11.6640625" style="3" bestFit="1" customWidth="1"/>
    <col min="9208" max="9208" width="12.33203125" style="3" bestFit="1" customWidth="1"/>
    <col min="9209" max="9211" width="10.109375" style="3" bestFit="1" customWidth="1"/>
    <col min="9212" max="9212" width="9" style="3" bestFit="1" customWidth="1"/>
    <col min="9213" max="9213" width="12.6640625" style="3" bestFit="1" customWidth="1"/>
    <col min="9214" max="9214" width="11.6640625" style="3" bestFit="1" customWidth="1"/>
    <col min="9215" max="9215" width="13.88671875" style="3" bestFit="1" customWidth="1"/>
    <col min="9216" max="9449" width="9.109375" style="3"/>
    <col min="9450" max="9450" width="8.109375" style="3" customWidth="1"/>
    <col min="9451" max="9451" width="7.6640625" style="3" customWidth="1"/>
    <col min="9452" max="9452" width="15.6640625" style="3" bestFit="1" customWidth="1"/>
    <col min="9453" max="9453" width="22" style="3" customWidth="1"/>
    <col min="9454" max="9455" width="12.6640625" style="3" bestFit="1" customWidth="1"/>
    <col min="9456" max="9456" width="11.6640625" style="3" bestFit="1" customWidth="1"/>
    <col min="9457" max="9457" width="10.109375" style="3" bestFit="1" customWidth="1"/>
    <col min="9458" max="9459" width="10.44140625" style="3" bestFit="1" customWidth="1"/>
    <col min="9460" max="9460" width="10.109375" style="3" bestFit="1" customWidth="1"/>
    <col min="9461" max="9462" width="9.5546875" style="3" bestFit="1" customWidth="1"/>
    <col min="9463" max="9463" width="11.6640625" style="3" bestFit="1" customWidth="1"/>
    <col min="9464" max="9464" width="12.33203125" style="3" bestFit="1" customWidth="1"/>
    <col min="9465" max="9467" width="10.109375" style="3" bestFit="1" customWidth="1"/>
    <col min="9468" max="9468" width="9" style="3" bestFit="1" customWidth="1"/>
    <col min="9469" max="9469" width="12.6640625" style="3" bestFit="1" customWidth="1"/>
    <col min="9470" max="9470" width="11.6640625" style="3" bestFit="1" customWidth="1"/>
    <col min="9471" max="9471" width="13.88671875" style="3" bestFit="1" customWidth="1"/>
    <col min="9472" max="9705" width="9.109375" style="3"/>
    <col min="9706" max="9706" width="8.109375" style="3" customWidth="1"/>
    <col min="9707" max="9707" width="7.6640625" style="3" customWidth="1"/>
    <col min="9708" max="9708" width="15.6640625" style="3" bestFit="1" customWidth="1"/>
    <col min="9709" max="9709" width="22" style="3" customWidth="1"/>
    <col min="9710" max="9711" width="12.6640625" style="3" bestFit="1" customWidth="1"/>
    <col min="9712" max="9712" width="11.6640625" style="3" bestFit="1" customWidth="1"/>
    <col min="9713" max="9713" width="10.109375" style="3" bestFit="1" customWidth="1"/>
    <col min="9714" max="9715" width="10.44140625" style="3" bestFit="1" customWidth="1"/>
    <col min="9716" max="9716" width="10.109375" style="3" bestFit="1" customWidth="1"/>
    <col min="9717" max="9718" width="9.5546875" style="3" bestFit="1" customWidth="1"/>
    <col min="9719" max="9719" width="11.6640625" style="3" bestFit="1" customWidth="1"/>
    <col min="9720" max="9720" width="12.33203125" style="3" bestFit="1" customWidth="1"/>
    <col min="9721" max="9723" width="10.109375" style="3" bestFit="1" customWidth="1"/>
    <col min="9724" max="9724" width="9" style="3" bestFit="1" customWidth="1"/>
    <col min="9725" max="9725" width="12.6640625" style="3" bestFit="1" customWidth="1"/>
    <col min="9726" max="9726" width="11.6640625" style="3" bestFit="1" customWidth="1"/>
    <col min="9727" max="9727" width="13.88671875" style="3" bestFit="1" customWidth="1"/>
    <col min="9728" max="9961" width="9.109375" style="3"/>
    <col min="9962" max="9962" width="8.109375" style="3" customWidth="1"/>
    <col min="9963" max="9963" width="7.6640625" style="3" customWidth="1"/>
    <col min="9964" max="9964" width="15.6640625" style="3" bestFit="1" customWidth="1"/>
    <col min="9965" max="9965" width="22" style="3" customWidth="1"/>
    <col min="9966" max="9967" width="12.6640625" style="3" bestFit="1" customWidth="1"/>
    <col min="9968" max="9968" width="11.6640625" style="3" bestFit="1" customWidth="1"/>
    <col min="9969" max="9969" width="10.109375" style="3" bestFit="1" customWidth="1"/>
    <col min="9970" max="9971" width="10.44140625" style="3" bestFit="1" customWidth="1"/>
    <col min="9972" max="9972" width="10.109375" style="3" bestFit="1" customWidth="1"/>
    <col min="9973" max="9974" width="9.5546875" style="3" bestFit="1" customWidth="1"/>
    <col min="9975" max="9975" width="11.6640625" style="3" bestFit="1" customWidth="1"/>
    <col min="9976" max="9976" width="12.33203125" style="3" bestFit="1" customWidth="1"/>
    <col min="9977" max="9979" width="10.109375" style="3" bestFit="1" customWidth="1"/>
    <col min="9980" max="9980" width="9" style="3" bestFit="1" customWidth="1"/>
    <col min="9981" max="9981" width="12.6640625" style="3" bestFit="1" customWidth="1"/>
    <col min="9982" max="9982" width="11.6640625" style="3" bestFit="1" customWidth="1"/>
    <col min="9983" max="9983" width="13.88671875" style="3" bestFit="1" customWidth="1"/>
    <col min="9984" max="10217" width="9.109375" style="3"/>
    <col min="10218" max="10218" width="8.109375" style="3" customWidth="1"/>
    <col min="10219" max="10219" width="7.6640625" style="3" customWidth="1"/>
    <col min="10220" max="10220" width="15.6640625" style="3" bestFit="1" customWidth="1"/>
    <col min="10221" max="10221" width="22" style="3" customWidth="1"/>
    <col min="10222" max="10223" width="12.6640625" style="3" bestFit="1" customWidth="1"/>
    <col min="10224" max="10224" width="11.6640625" style="3" bestFit="1" customWidth="1"/>
    <col min="10225" max="10225" width="10.109375" style="3" bestFit="1" customWidth="1"/>
    <col min="10226" max="10227" width="10.44140625" style="3" bestFit="1" customWidth="1"/>
    <col min="10228" max="10228" width="10.109375" style="3" bestFit="1" customWidth="1"/>
    <col min="10229" max="10230" width="9.5546875" style="3" bestFit="1" customWidth="1"/>
    <col min="10231" max="10231" width="11.6640625" style="3" bestFit="1" customWidth="1"/>
    <col min="10232" max="10232" width="12.33203125" style="3" bestFit="1" customWidth="1"/>
    <col min="10233" max="10235" width="10.109375" style="3" bestFit="1" customWidth="1"/>
    <col min="10236" max="10236" width="9" style="3" bestFit="1" customWidth="1"/>
    <col min="10237" max="10237" width="12.6640625" style="3" bestFit="1" customWidth="1"/>
    <col min="10238" max="10238" width="11.6640625" style="3" bestFit="1" customWidth="1"/>
    <col min="10239" max="10239" width="13.88671875" style="3" bestFit="1" customWidth="1"/>
    <col min="10240" max="10473" width="9.109375" style="3"/>
    <col min="10474" max="10474" width="8.109375" style="3" customWidth="1"/>
    <col min="10475" max="10475" width="7.6640625" style="3" customWidth="1"/>
    <col min="10476" max="10476" width="15.6640625" style="3" bestFit="1" customWidth="1"/>
    <col min="10477" max="10477" width="22" style="3" customWidth="1"/>
    <col min="10478" max="10479" width="12.6640625" style="3" bestFit="1" customWidth="1"/>
    <col min="10480" max="10480" width="11.6640625" style="3" bestFit="1" customWidth="1"/>
    <col min="10481" max="10481" width="10.109375" style="3" bestFit="1" customWidth="1"/>
    <col min="10482" max="10483" width="10.44140625" style="3" bestFit="1" customWidth="1"/>
    <col min="10484" max="10484" width="10.109375" style="3" bestFit="1" customWidth="1"/>
    <col min="10485" max="10486" width="9.5546875" style="3" bestFit="1" customWidth="1"/>
    <col min="10487" max="10487" width="11.6640625" style="3" bestFit="1" customWidth="1"/>
    <col min="10488" max="10488" width="12.33203125" style="3" bestFit="1" customWidth="1"/>
    <col min="10489" max="10491" width="10.109375" style="3" bestFit="1" customWidth="1"/>
    <col min="10492" max="10492" width="9" style="3" bestFit="1" customWidth="1"/>
    <col min="10493" max="10493" width="12.6640625" style="3" bestFit="1" customWidth="1"/>
    <col min="10494" max="10494" width="11.6640625" style="3" bestFit="1" customWidth="1"/>
    <col min="10495" max="10495" width="13.88671875" style="3" bestFit="1" customWidth="1"/>
    <col min="10496" max="10729" width="9.109375" style="3"/>
    <col min="10730" max="10730" width="8.109375" style="3" customWidth="1"/>
    <col min="10731" max="10731" width="7.6640625" style="3" customWidth="1"/>
    <col min="10732" max="10732" width="15.6640625" style="3" bestFit="1" customWidth="1"/>
    <col min="10733" max="10733" width="22" style="3" customWidth="1"/>
    <col min="10734" max="10735" width="12.6640625" style="3" bestFit="1" customWidth="1"/>
    <col min="10736" max="10736" width="11.6640625" style="3" bestFit="1" customWidth="1"/>
    <col min="10737" max="10737" width="10.109375" style="3" bestFit="1" customWidth="1"/>
    <col min="10738" max="10739" width="10.44140625" style="3" bestFit="1" customWidth="1"/>
    <col min="10740" max="10740" width="10.109375" style="3" bestFit="1" customWidth="1"/>
    <col min="10741" max="10742" width="9.5546875" style="3" bestFit="1" customWidth="1"/>
    <col min="10743" max="10743" width="11.6640625" style="3" bestFit="1" customWidth="1"/>
    <col min="10744" max="10744" width="12.33203125" style="3" bestFit="1" customWidth="1"/>
    <col min="10745" max="10747" width="10.109375" style="3" bestFit="1" customWidth="1"/>
    <col min="10748" max="10748" width="9" style="3" bestFit="1" customWidth="1"/>
    <col min="10749" max="10749" width="12.6640625" style="3" bestFit="1" customWidth="1"/>
    <col min="10750" max="10750" width="11.6640625" style="3" bestFit="1" customWidth="1"/>
    <col min="10751" max="10751" width="13.88671875" style="3" bestFit="1" customWidth="1"/>
    <col min="10752" max="10985" width="9.109375" style="3"/>
    <col min="10986" max="10986" width="8.109375" style="3" customWidth="1"/>
    <col min="10987" max="10987" width="7.6640625" style="3" customWidth="1"/>
    <col min="10988" max="10988" width="15.6640625" style="3" bestFit="1" customWidth="1"/>
    <col min="10989" max="10989" width="22" style="3" customWidth="1"/>
    <col min="10990" max="10991" width="12.6640625" style="3" bestFit="1" customWidth="1"/>
    <col min="10992" max="10992" width="11.6640625" style="3" bestFit="1" customWidth="1"/>
    <col min="10993" max="10993" width="10.109375" style="3" bestFit="1" customWidth="1"/>
    <col min="10994" max="10995" width="10.44140625" style="3" bestFit="1" customWidth="1"/>
    <col min="10996" max="10996" width="10.109375" style="3" bestFit="1" customWidth="1"/>
    <col min="10997" max="10998" width="9.5546875" style="3" bestFit="1" customWidth="1"/>
    <col min="10999" max="10999" width="11.6640625" style="3" bestFit="1" customWidth="1"/>
    <col min="11000" max="11000" width="12.33203125" style="3" bestFit="1" customWidth="1"/>
    <col min="11001" max="11003" width="10.109375" style="3" bestFit="1" customWidth="1"/>
    <col min="11004" max="11004" width="9" style="3" bestFit="1" customWidth="1"/>
    <col min="11005" max="11005" width="12.6640625" style="3" bestFit="1" customWidth="1"/>
    <col min="11006" max="11006" width="11.6640625" style="3" bestFit="1" customWidth="1"/>
    <col min="11007" max="11007" width="13.88671875" style="3" bestFit="1" customWidth="1"/>
    <col min="11008" max="11241" width="9.109375" style="3"/>
    <col min="11242" max="11242" width="8.109375" style="3" customWidth="1"/>
    <col min="11243" max="11243" width="7.6640625" style="3" customWidth="1"/>
    <col min="11244" max="11244" width="15.6640625" style="3" bestFit="1" customWidth="1"/>
    <col min="11245" max="11245" width="22" style="3" customWidth="1"/>
    <col min="11246" max="11247" width="12.6640625" style="3" bestFit="1" customWidth="1"/>
    <col min="11248" max="11248" width="11.6640625" style="3" bestFit="1" customWidth="1"/>
    <col min="11249" max="11249" width="10.109375" style="3" bestFit="1" customWidth="1"/>
    <col min="11250" max="11251" width="10.44140625" style="3" bestFit="1" customWidth="1"/>
    <col min="11252" max="11252" width="10.109375" style="3" bestFit="1" customWidth="1"/>
    <col min="11253" max="11254" width="9.5546875" style="3" bestFit="1" customWidth="1"/>
    <col min="11255" max="11255" width="11.6640625" style="3" bestFit="1" customWidth="1"/>
    <col min="11256" max="11256" width="12.33203125" style="3" bestFit="1" customWidth="1"/>
    <col min="11257" max="11259" width="10.109375" style="3" bestFit="1" customWidth="1"/>
    <col min="11260" max="11260" width="9" style="3" bestFit="1" customWidth="1"/>
    <col min="11261" max="11261" width="12.6640625" style="3" bestFit="1" customWidth="1"/>
    <col min="11262" max="11262" width="11.6640625" style="3" bestFit="1" customWidth="1"/>
    <col min="11263" max="11263" width="13.88671875" style="3" bestFit="1" customWidth="1"/>
    <col min="11264" max="11497" width="9.109375" style="3"/>
    <col min="11498" max="11498" width="8.109375" style="3" customWidth="1"/>
    <col min="11499" max="11499" width="7.6640625" style="3" customWidth="1"/>
    <col min="11500" max="11500" width="15.6640625" style="3" bestFit="1" customWidth="1"/>
    <col min="11501" max="11501" width="22" style="3" customWidth="1"/>
    <col min="11502" max="11503" width="12.6640625" style="3" bestFit="1" customWidth="1"/>
    <col min="11504" max="11504" width="11.6640625" style="3" bestFit="1" customWidth="1"/>
    <col min="11505" max="11505" width="10.109375" style="3" bestFit="1" customWidth="1"/>
    <col min="11506" max="11507" width="10.44140625" style="3" bestFit="1" customWidth="1"/>
    <col min="11508" max="11508" width="10.109375" style="3" bestFit="1" customWidth="1"/>
    <col min="11509" max="11510" width="9.5546875" style="3" bestFit="1" customWidth="1"/>
    <col min="11511" max="11511" width="11.6640625" style="3" bestFit="1" customWidth="1"/>
    <col min="11512" max="11512" width="12.33203125" style="3" bestFit="1" customWidth="1"/>
    <col min="11513" max="11515" width="10.109375" style="3" bestFit="1" customWidth="1"/>
    <col min="11516" max="11516" width="9" style="3" bestFit="1" customWidth="1"/>
    <col min="11517" max="11517" width="12.6640625" style="3" bestFit="1" customWidth="1"/>
    <col min="11518" max="11518" width="11.6640625" style="3" bestFit="1" customWidth="1"/>
    <col min="11519" max="11519" width="13.88671875" style="3" bestFit="1" customWidth="1"/>
    <col min="11520" max="11753" width="9.109375" style="3"/>
    <col min="11754" max="11754" width="8.109375" style="3" customWidth="1"/>
    <col min="11755" max="11755" width="7.6640625" style="3" customWidth="1"/>
    <col min="11756" max="11756" width="15.6640625" style="3" bestFit="1" customWidth="1"/>
    <col min="11757" max="11757" width="22" style="3" customWidth="1"/>
    <col min="11758" max="11759" width="12.6640625" style="3" bestFit="1" customWidth="1"/>
    <col min="11760" max="11760" width="11.6640625" style="3" bestFit="1" customWidth="1"/>
    <col min="11761" max="11761" width="10.109375" style="3" bestFit="1" customWidth="1"/>
    <col min="11762" max="11763" width="10.44140625" style="3" bestFit="1" customWidth="1"/>
    <col min="11764" max="11764" width="10.109375" style="3" bestFit="1" customWidth="1"/>
    <col min="11765" max="11766" width="9.5546875" style="3" bestFit="1" customWidth="1"/>
    <col min="11767" max="11767" width="11.6640625" style="3" bestFit="1" customWidth="1"/>
    <col min="11768" max="11768" width="12.33203125" style="3" bestFit="1" customWidth="1"/>
    <col min="11769" max="11771" width="10.109375" style="3" bestFit="1" customWidth="1"/>
    <col min="11772" max="11772" width="9" style="3" bestFit="1" customWidth="1"/>
    <col min="11773" max="11773" width="12.6640625" style="3" bestFit="1" customWidth="1"/>
    <col min="11774" max="11774" width="11.6640625" style="3" bestFit="1" customWidth="1"/>
    <col min="11775" max="11775" width="13.88671875" style="3" bestFit="1" customWidth="1"/>
    <col min="11776" max="12009" width="9.109375" style="3"/>
    <col min="12010" max="12010" width="8.109375" style="3" customWidth="1"/>
    <col min="12011" max="12011" width="7.6640625" style="3" customWidth="1"/>
    <col min="12012" max="12012" width="15.6640625" style="3" bestFit="1" customWidth="1"/>
    <col min="12013" max="12013" width="22" style="3" customWidth="1"/>
    <col min="12014" max="12015" width="12.6640625" style="3" bestFit="1" customWidth="1"/>
    <col min="12016" max="12016" width="11.6640625" style="3" bestFit="1" customWidth="1"/>
    <col min="12017" max="12017" width="10.109375" style="3" bestFit="1" customWidth="1"/>
    <col min="12018" max="12019" width="10.44140625" style="3" bestFit="1" customWidth="1"/>
    <col min="12020" max="12020" width="10.109375" style="3" bestFit="1" customWidth="1"/>
    <col min="12021" max="12022" width="9.5546875" style="3" bestFit="1" customWidth="1"/>
    <col min="12023" max="12023" width="11.6640625" style="3" bestFit="1" customWidth="1"/>
    <col min="12024" max="12024" width="12.33203125" style="3" bestFit="1" customWidth="1"/>
    <col min="12025" max="12027" width="10.109375" style="3" bestFit="1" customWidth="1"/>
    <col min="12028" max="12028" width="9" style="3" bestFit="1" customWidth="1"/>
    <col min="12029" max="12029" width="12.6640625" style="3" bestFit="1" customWidth="1"/>
    <col min="12030" max="12030" width="11.6640625" style="3" bestFit="1" customWidth="1"/>
    <col min="12031" max="12031" width="13.88671875" style="3" bestFit="1" customWidth="1"/>
    <col min="12032" max="12265" width="9.109375" style="3"/>
    <col min="12266" max="12266" width="8.109375" style="3" customWidth="1"/>
    <col min="12267" max="12267" width="7.6640625" style="3" customWidth="1"/>
    <col min="12268" max="12268" width="15.6640625" style="3" bestFit="1" customWidth="1"/>
    <col min="12269" max="12269" width="22" style="3" customWidth="1"/>
    <col min="12270" max="12271" width="12.6640625" style="3" bestFit="1" customWidth="1"/>
    <col min="12272" max="12272" width="11.6640625" style="3" bestFit="1" customWidth="1"/>
    <col min="12273" max="12273" width="10.109375" style="3" bestFit="1" customWidth="1"/>
    <col min="12274" max="12275" width="10.44140625" style="3" bestFit="1" customWidth="1"/>
    <col min="12276" max="12276" width="10.109375" style="3" bestFit="1" customWidth="1"/>
    <col min="12277" max="12278" width="9.5546875" style="3" bestFit="1" customWidth="1"/>
    <col min="12279" max="12279" width="11.6640625" style="3" bestFit="1" customWidth="1"/>
    <col min="12280" max="12280" width="12.33203125" style="3" bestFit="1" customWidth="1"/>
    <col min="12281" max="12283" width="10.109375" style="3" bestFit="1" customWidth="1"/>
    <col min="12284" max="12284" width="9" style="3" bestFit="1" customWidth="1"/>
    <col min="12285" max="12285" width="12.6640625" style="3" bestFit="1" customWidth="1"/>
    <col min="12286" max="12286" width="11.6640625" style="3" bestFit="1" customWidth="1"/>
    <col min="12287" max="12287" width="13.88671875" style="3" bestFit="1" customWidth="1"/>
    <col min="12288" max="12521" width="9.109375" style="3"/>
    <col min="12522" max="12522" width="8.109375" style="3" customWidth="1"/>
    <col min="12523" max="12523" width="7.6640625" style="3" customWidth="1"/>
    <col min="12524" max="12524" width="15.6640625" style="3" bestFit="1" customWidth="1"/>
    <col min="12525" max="12525" width="22" style="3" customWidth="1"/>
    <col min="12526" max="12527" width="12.6640625" style="3" bestFit="1" customWidth="1"/>
    <col min="12528" max="12528" width="11.6640625" style="3" bestFit="1" customWidth="1"/>
    <col min="12529" max="12529" width="10.109375" style="3" bestFit="1" customWidth="1"/>
    <col min="12530" max="12531" width="10.44140625" style="3" bestFit="1" customWidth="1"/>
    <col min="12532" max="12532" width="10.109375" style="3" bestFit="1" customWidth="1"/>
    <col min="12533" max="12534" width="9.5546875" style="3" bestFit="1" customWidth="1"/>
    <col min="12535" max="12535" width="11.6640625" style="3" bestFit="1" customWidth="1"/>
    <col min="12536" max="12536" width="12.33203125" style="3" bestFit="1" customWidth="1"/>
    <col min="12537" max="12539" width="10.109375" style="3" bestFit="1" customWidth="1"/>
    <col min="12540" max="12540" width="9" style="3" bestFit="1" customWidth="1"/>
    <col min="12541" max="12541" width="12.6640625" style="3" bestFit="1" customWidth="1"/>
    <col min="12542" max="12542" width="11.6640625" style="3" bestFit="1" customWidth="1"/>
    <col min="12543" max="12543" width="13.88671875" style="3" bestFit="1" customWidth="1"/>
    <col min="12544" max="12777" width="9.109375" style="3"/>
    <col min="12778" max="12778" width="8.109375" style="3" customWidth="1"/>
    <col min="12779" max="12779" width="7.6640625" style="3" customWidth="1"/>
    <col min="12780" max="12780" width="15.6640625" style="3" bestFit="1" customWidth="1"/>
    <col min="12781" max="12781" width="22" style="3" customWidth="1"/>
    <col min="12782" max="12783" width="12.6640625" style="3" bestFit="1" customWidth="1"/>
    <col min="12784" max="12784" width="11.6640625" style="3" bestFit="1" customWidth="1"/>
    <col min="12785" max="12785" width="10.109375" style="3" bestFit="1" customWidth="1"/>
    <col min="12786" max="12787" width="10.44140625" style="3" bestFit="1" customWidth="1"/>
    <col min="12788" max="12788" width="10.109375" style="3" bestFit="1" customWidth="1"/>
    <col min="12789" max="12790" width="9.5546875" style="3" bestFit="1" customWidth="1"/>
    <col min="12791" max="12791" width="11.6640625" style="3" bestFit="1" customWidth="1"/>
    <col min="12792" max="12792" width="12.33203125" style="3" bestFit="1" customWidth="1"/>
    <col min="12793" max="12795" width="10.109375" style="3" bestFit="1" customWidth="1"/>
    <col min="12796" max="12796" width="9" style="3" bestFit="1" customWidth="1"/>
    <col min="12797" max="12797" width="12.6640625" style="3" bestFit="1" customWidth="1"/>
    <col min="12798" max="12798" width="11.6640625" style="3" bestFit="1" customWidth="1"/>
    <col min="12799" max="12799" width="13.88671875" style="3" bestFit="1" customWidth="1"/>
    <col min="12800" max="13033" width="9.109375" style="3"/>
    <col min="13034" max="13034" width="8.109375" style="3" customWidth="1"/>
    <col min="13035" max="13035" width="7.6640625" style="3" customWidth="1"/>
    <col min="13036" max="13036" width="15.6640625" style="3" bestFit="1" customWidth="1"/>
    <col min="13037" max="13037" width="22" style="3" customWidth="1"/>
    <col min="13038" max="13039" width="12.6640625" style="3" bestFit="1" customWidth="1"/>
    <col min="13040" max="13040" width="11.6640625" style="3" bestFit="1" customWidth="1"/>
    <col min="13041" max="13041" width="10.109375" style="3" bestFit="1" customWidth="1"/>
    <col min="13042" max="13043" width="10.44140625" style="3" bestFit="1" customWidth="1"/>
    <col min="13044" max="13044" width="10.109375" style="3" bestFit="1" customWidth="1"/>
    <col min="13045" max="13046" width="9.5546875" style="3" bestFit="1" customWidth="1"/>
    <col min="13047" max="13047" width="11.6640625" style="3" bestFit="1" customWidth="1"/>
    <col min="13048" max="13048" width="12.33203125" style="3" bestFit="1" customWidth="1"/>
    <col min="13049" max="13051" width="10.109375" style="3" bestFit="1" customWidth="1"/>
    <col min="13052" max="13052" width="9" style="3" bestFit="1" customWidth="1"/>
    <col min="13053" max="13053" width="12.6640625" style="3" bestFit="1" customWidth="1"/>
    <col min="13054" max="13054" width="11.6640625" style="3" bestFit="1" customWidth="1"/>
    <col min="13055" max="13055" width="13.88671875" style="3" bestFit="1" customWidth="1"/>
    <col min="13056" max="13289" width="9.109375" style="3"/>
    <col min="13290" max="13290" width="8.109375" style="3" customWidth="1"/>
    <col min="13291" max="13291" width="7.6640625" style="3" customWidth="1"/>
    <col min="13292" max="13292" width="15.6640625" style="3" bestFit="1" customWidth="1"/>
    <col min="13293" max="13293" width="22" style="3" customWidth="1"/>
    <col min="13294" max="13295" width="12.6640625" style="3" bestFit="1" customWidth="1"/>
    <col min="13296" max="13296" width="11.6640625" style="3" bestFit="1" customWidth="1"/>
    <col min="13297" max="13297" width="10.109375" style="3" bestFit="1" customWidth="1"/>
    <col min="13298" max="13299" width="10.44140625" style="3" bestFit="1" customWidth="1"/>
    <col min="13300" max="13300" width="10.109375" style="3" bestFit="1" customWidth="1"/>
    <col min="13301" max="13302" width="9.5546875" style="3" bestFit="1" customWidth="1"/>
    <col min="13303" max="13303" width="11.6640625" style="3" bestFit="1" customWidth="1"/>
    <col min="13304" max="13304" width="12.33203125" style="3" bestFit="1" customWidth="1"/>
    <col min="13305" max="13307" width="10.109375" style="3" bestFit="1" customWidth="1"/>
    <col min="13308" max="13308" width="9" style="3" bestFit="1" customWidth="1"/>
    <col min="13309" max="13309" width="12.6640625" style="3" bestFit="1" customWidth="1"/>
    <col min="13310" max="13310" width="11.6640625" style="3" bestFit="1" customWidth="1"/>
    <col min="13311" max="13311" width="13.88671875" style="3" bestFit="1" customWidth="1"/>
    <col min="13312" max="13545" width="9.109375" style="3"/>
    <col min="13546" max="13546" width="8.109375" style="3" customWidth="1"/>
    <col min="13547" max="13547" width="7.6640625" style="3" customWidth="1"/>
    <col min="13548" max="13548" width="15.6640625" style="3" bestFit="1" customWidth="1"/>
    <col min="13549" max="13549" width="22" style="3" customWidth="1"/>
    <col min="13550" max="13551" width="12.6640625" style="3" bestFit="1" customWidth="1"/>
    <col min="13552" max="13552" width="11.6640625" style="3" bestFit="1" customWidth="1"/>
    <col min="13553" max="13553" width="10.109375" style="3" bestFit="1" customWidth="1"/>
    <col min="13554" max="13555" width="10.44140625" style="3" bestFit="1" customWidth="1"/>
    <col min="13556" max="13556" width="10.109375" style="3" bestFit="1" customWidth="1"/>
    <col min="13557" max="13558" width="9.5546875" style="3" bestFit="1" customWidth="1"/>
    <col min="13559" max="13559" width="11.6640625" style="3" bestFit="1" customWidth="1"/>
    <col min="13560" max="13560" width="12.33203125" style="3" bestFit="1" customWidth="1"/>
    <col min="13561" max="13563" width="10.109375" style="3" bestFit="1" customWidth="1"/>
    <col min="13564" max="13564" width="9" style="3" bestFit="1" customWidth="1"/>
    <col min="13565" max="13565" width="12.6640625" style="3" bestFit="1" customWidth="1"/>
    <col min="13566" max="13566" width="11.6640625" style="3" bestFit="1" customWidth="1"/>
    <col min="13567" max="13567" width="13.88671875" style="3" bestFit="1" customWidth="1"/>
    <col min="13568" max="13801" width="9.109375" style="3"/>
    <col min="13802" max="13802" width="8.109375" style="3" customWidth="1"/>
    <col min="13803" max="13803" width="7.6640625" style="3" customWidth="1"/>
    <col min="13804" max="13804" width="15.6640625" style="3" bestFit="1" customWidth="1"/>
    <col min="13805" max="13805" width="22" style="3" customWidth="1"/>
    <col min="13806" max="13807" width="12.6640625" style="3" bestFit="1" customWidth="1"/>
    <col min="13808" max="13808" width="11.6640625" style="3" bestFit="1" customWidth="1"/>
    <col min="13809" max="13809" width="10.109375" style="3" bestFit="1" customWidth="1"/>
    <col min="13810" max="13811" width="10.44140625" style="3" bestFit="1" customWidth="1"/>
    <col min="13812" max="13812" width="10.109375" style="3" bestFit="1" customWidth="1"/>
    <col min="13813" max="13814" width="9.5546875" style="3" bestFit="1" customWidth="1"/>
    <col min="13815" max="13815" width="11.6640625" style="3" bestFit="1" customWidth="1"/>
    <col min="13816" max="13816" width="12.33203125" style="3" bestFit="1" customWidth="1"/>
    <col min="13817" max="13819" width="10.109375" style="3" bestFit="1" customWidth="1"/>
    <col min="13820" max="13820" width="9" style="3" bestFit="1" customWidth="1"/>
    <col min="13821" max="13821" width="12.6640625" style="3" bestFit="1" customWidth="1"/>
    <col min="13822" max="13822" width="11.6640625" style="3" bestFit="1" customWidth="1"/>
    <col min="13823" max="13823" width="13.88671875" style="3" bestFit="1" customWidth="1"/>
    <col min="13824" max="14057" width="9.109375" style="3"/>
    <col min="14058" max="14058" width="8.109375" style="3" customWidth="1"/>
    <col min="14059" max="14059" width="7.6640625" style="3" customWidth="1"/>
    <col min="14060" max="14060" width="15.6640625" style="3" bestFit="1" customWidth="1"/>
    <col min="14061" max="14061" width="22" style="3" customWidth="1"/>
    <col min="14062" max="14063" width="12.6640625" style="3" bestFit="1" customWidth="1"/>
    <col min="14064" max="14064" width="11.6640625" style="3" bestFit="1" customWidth="1"/>
    <col min="14065" max="14065" width="10.109375" style="3" bestFit="1" customWidth="1"/>
    <col min="14066" max="14067" width="10.44140625" style="3" bestFit="1" customWidth="1"/>
    <col min="14068" max="14068" width="10.109375" style="3" bestFit="1" customWidth="1"/>
    <col min="14069" max="14070" width="9.5546875" style="3" bestFit="1" customWidth="1"/>
    <col min="14071" max="14071" width="11.6640625" style="3" bestFit="1" customWidth="1"/>
    <col min="14072" max="14072" width="12.33203125" style="3" bestFit="1" customWidth="1"/>
    <col min="14073" max="14075" width="10.109375" style="3" bestFit="1" customWidth="1"/>
    <col min="14076" max="14076" width="9" style="3" bestFit="1" customWidth="1"/>
    <col min="14077" max="14077" width="12.6640625" style="3" bestFit="1" customWidth="1"/>
    <col min="14078" max="14078" width="11.6640625" style="3" bestFit="1" customWidth="1"/>
    <col min="14079" max="14079" width="13.88671875" style="3" bestFit="1" customWidth="1"/>
    <col min="14080" max="14313" width="9.109375" style="3"/>
    <col min="14314" max="14314" width="8.109375" style="3" customWidth="1"/>
    <col min="14315" max="14315" width="7.6640625" style="3" customWidth="1"/>
    <col min="14316" max="14316" width="15.6640625" style="3" bestFit="1" customWidth="1"/>
    <col min="14317" max="14317" width="22" style="3" customWidth="1"/>
    <col min="14318" max="14319" width="12.6640625" style="3" bestFit="1" customWidth="1"/>
    <col min="14320" max="14320" width="11.6640625" style="3" bestFit="1" customWidth="1"/>
    <col min="14321" max="14321" width="10.109375" style="3" bestFit="1" customWidth="1"/>
    <col min="14322" max="14323" width="10.44140625" style="3" bestFit="1" customWidth="1"/>
    <col min="14324" max="14324" width="10.109375" style="3" bestFit="1" customWidth="1"/>
    <col min="14325" max="14326" width="9.5546875" style="3" bestFit="1" customWidth="1"/>
    <col min="14327" max="14327" width="11.6640625" style="3" bestFit="1" customWidth="1"/>
    <col min="14328" max="14328" width="12.33203125" style="3" bestFit="1" customWidth="1"/>
    <col min="14329" max="14331" width="10.109375" style="3" bestFit="1" customWidth="1"/>
    <col min="14332" max="14332" width="9" style="3" bestFit="1" customWidth="1"/>
    <col min="14333" max="14333" width="12.6640625" style="3" bestFit="1" customWidth="1"/>
    <col min="14334" max="14334" width="11.6640625" style="3" bestFit="1" customWidth="1"/>
    <col min="14335" max="14335" width="13.88671875" style="3" bestFit="1" customWidth="1"/>
    <col min="14336" max="14569" width="9.109375" style="3"/>
    <col min="14570" max="14570" width="8.109375" style="3" customWidth="1"/>
    <col min="14571" max="14571" width="7.6640625" style="3" customWidth="1"/>
    <col min="14572" max="14572" width="15.6640625" style="3" bestFit="1" customWidth="1"/>
    <col min="14573" max="14573" width="22" style="3" customWidth="1"/>
    <col min="14574" max="14575" width="12.6640625" style="3" bestFit="1" customWidth="1"/>
    <col min="14576" max="14576" width="11.6640625" style="3" bestFit="1" customWidth="1"/>
    <col min="14577" max="14577" width="10.109375" style="3" bestFit="1" customWidth="1"/>
    <col min="14578" max="14579" width="10.44140625" style="3" bestFit="1" customWidth="1"/>
    <col min="14580" max="14580" width="10.109375" style="3" bestFit="1" customWidth="1"/>
    <col min="14581" max="14582" width="9.5546875" style="3" bestFit="1" customWidth="1"/>
    <col min="14583" max="14583" width="11.6640625" style="3" bestFit="1" customWidth="1"/>
    <col min="14584" max="14584" width="12.33203125" style="3" bestFit="1" customWidth="1"/>
    <col min="14585" max="14587" width="10.109375" style="3" bestFit="1" customWidth="1"/>
    <col min="14588" max="14588" width="9" style="3" bestFit="1" customWidth="1"/>
    <col min="14589" max="14589" width="12.6640625" style="3" bestFit="1" customWidth="1"/>
    <col min="14590" max="14590" width="11.6640625" style="3" bestFit="1" customWidth="1"/>
    <col min="14591" max="14591" width="13.88671875" style="3" bestFit="1" customWidth="1"/>
    <col min="14592" max="14825" width="9.109375" style="3"/>
    <col min="14826" max="14826" width="8.109375" style="3" customWidth="1"/>
    <col min="14827" max="14827" width="7.6640625" style="3" customWidth="1"/>
    <col min="14828" max="14828" width="15.6640625" style="3" bestFit="1" customWidth="1"/>
    <col min="14829" max="14829" width="22" style="3" customWidth="1"/>
    <col min="14830" max="14831" width="12.6640625" style="3" bestFit="1" customWidth="1"/>
    <col min="14832" max="14832" width="11.6640625" style="3" bestFit="1" customWidth="1"/>
    <col min="14833" max="14833" width="10.109375" style="3" bestFit="1" customWidth="1"/>
    <col min="14834" max="14835" width="10.44140625" style="3" bestFit="1" customWidth="1"/>
    <col min="14836" max="14836" width="10.109375" style="3" bestFit="1" customWidth="1"/>
    <col min="14837" max="14838" width="9.5546875" style="3" bestFit="1" customWidth="1"/>
    <col min="14839" max="14839" width="11.6640625" style="3" bestFit="1" customWidth="1"/>
    <col min="14840" max="14840" width="12.33203125" style="3" bestFit="1" customWidth="1"/>
    <col min="14841" max="14843" width="10.109375" style="3" bestFit="1" customWidth="1"/>
    <col min="14844" max="14844" width="9" style="3" bestFit="1" customWidth="1"/>
    <col min="14845" max="14845" width="12.6640625" style="3" bestFit="1" customWidth="1"/>
    <col min="14846" max="14846" width="11.6640625" style="3" bestFit="1" customWidth="1"/>
    <col min="14847" max="14847" width="13.88671875" style="3" bestFit="1" customWidth="1"/>
    <col min="14848" max="15081" width="9.109375" style="3"/>
    <col min="15082" max="15082" width="8.109375" style="3" customWidth="1"/>
    <col min="15083" max="15083" width="7.6640625" style="3" customWidth="1"/>
    <col min="15084" max="15084" width="15.6640625" style="3" bestFit="1" customWidth="1"/>
    <col min="15085" max="15085" width="22" style="3" customWidth="1"/>
    <col min="15086" max="15087" width="12.6640625" style="3" bestFit="1" customWidth="1"/>
    <col min="15088" max="15088" width="11.6640625" style="3" bestFit="1" customWidth="1"/>
    <col min="15089" max="15089" width="10.109375" style="3" bestFit="1" customWidth="1"/>
    <col min="15090" max="15091" width="10.44140625" style="3" bestFit="1" customWidth="1"/>
    <col min="15092" max="15092" width="10.109375" style="3" bestFit="1" customWidth="1"/>
    <col min="15093" max="15094" width="9.5546875" style="3" bestFit="1" customWidth="1"/>
    <col min="15095" max="15095" width="11.6640625" style="3" bestFit="1" customWidth="1"/>
    <col min="15096" max="15096" width="12.33203125" style="3" bestFit="1" customWidth="1"/>
    <col min="15097" max="15099" width="10.109375" style="3" bestFit="1" customWidth="1"/>
    <col min="15100" max="15100" width="9" style="3" bestFit="1" customWidth="1"/>
    <col min="15101" max="15101" width="12.6640625" style="3" bestFit="1" customWidth="1"/>
    <col min="15102" max="15102" width="11.6640625" style="3" bestFit="1" customWidth="1"/>
    <col min="15103" max="15103" width="13.88671875" style="3" bestFit="1" customWidth="1"/>
    <col min="15104" max="15337" width="9.109375" style="3"/>
    <col min="15338" max="15338" width="8.109375" style="3" customWidth="1"/>
    <col min="15339" max="15339" width="7.6640625" style="3" customWidth="1"/>
    <col min="15340" max="15340" width="15.6640625" style="3" bestFit="1" customWidth="1"/>
    <col min="15341" max="15341" width="22" style="3" customWidth="1"/>
    <col min="15342" max="15343" width="12.6640625" style="3" bestFit="1" customWidth="1"/>
    <col min="15344" max="15344" width="11.6640625" style="3" bestFit="1" customWidth="1"/>
    <col min="15345" max="15345" width="10.109375" style="3" bestFit="1" customWidth="1"/>
    <col min="15346" max="15347" width="10.44140625" style="3" bestFit="1" customWidth="1"/>
    <col min="15348" max="15348" width="10.109375" style="3" bestFit="1" customWidth="1"/>
    <col min="15349" max="15350" width="9.5546875" style="3" bestFit="1" customWidth="1"/>
    <col min="15351" max="15351" width="11.6640625" style="3" bestFit="1" customWidth="1"/>
    <col min="15352" max="15352" width="12.33203125" style="3" bestFit="1" customWidth="1"/>
    <col min="15353" max="15355" width="10.109375" style="3" bestFit="1" customWidth="1"/>
    <col min="15356" max="15356" width="9" style="3" bestFit="1" customWidth="1"/>
    <col min="15357" max="15357" width="12.6640625" style="3" bestFit="1" customWidth="1"/>
    <col min="15358" max="15358" width="11.6640625" style="3" bestFit="1" customWidth="1"/>
    <col min="15359" max="15359" width="13.88671875" style="3" bestFit="1" customWidth="1"/>
    <col min="15360" max="15593" width="9.109375" style="3"/>
    <col min="15594" max="15594" width="8.109375" style="3" customWidth="1"/>
    <col min="15595" max="15595" width="7.6640625" style="3" customWidth="1"/>
    <col min="15596" max="15596" width="15.6640625" style="3" bestFit="1" customWidth="1"/>
    <col min="15597" max="15597" width="22" style="3" customWidth="1"/>
    <col min="15598" max="15599" width="12.6640625" style="3" bestFit="1" customWidth="1"/>
    <col min="15600" max="15600" width="11.6640625" style="3" bestFit="1" customWidth="1"/>
    <col min="15601" max="15601" width="10.109375" style="3" bestFit="1" customWidth="1"/>
    <col min="15602" max="15603" width="10.44140625" style="3" bestFit="1" customWidth="1"/>
    <col min="15604" max="15604" width="10.109375" style="3" bestFit="1" customWidth="1"/>
    <col min="15605" max="15606" width="9.5546875" style="3" bestFit="1" customWidth="1"/>
    <col min="15607" max="15607" width="11.6640625" style="3" bestFit="1" customWidth="1"/>
    <col min="15608" max="15608" width="12.33203125" style="3" bestFit="1" customWidth="1"/>
    <col min="15609" max="15611" width="10.109375" style="3" bestFit="1" customWidth="1"/>
    <col min="15612" max="15612" width="9" style="3" bestFit="1" customWidth="1"/>
    <col min="15613" max="15613" width="12.6640625" style="3" bestFit="1" customWidth="1"/>
    <col min="15614" max="15614" width="11.6640625" style="3" bestFit="1" customWidth="1"/>
    <col min="15615" max="15615" width="13.88671875" style="3" bestFit="1" customWidth="1"/>
    <col min="15616" max="15849" width="9.109375" style="3"/>
    <col min="15850" max="15850" width="8.109375" style="3" customWidth="1"/>
    <col min="15851" max="15851" width="7.6640625" style="3" customWidth="1"/>
    <col min="15852" max="15852" width="15.6640625" style="3" bestFit="1" customWidth="1"/>
    <col min="15853" max="15853" width="22" style="3" customWidth="1"/>
    <col min="15854" max="15855" width="12.6640625" style="3" bestFit="1" customWidth="1"/>
    <col min="15856" max="15856" width="11.6640625" style="3" bestFit="1" customWidth="1"/>
    <col min="15857" max="15857" width="10.109375" style="3" bestFit="1" customWidth="1"/>
    <col min="15858" max="15859" width="10.44140625" style="3" bestFit="1" customWidth="1"/>
    <col min="15860" max="15860" width="10.109375" style="3" bestFit="1" customWidth="1"/>
    <col min="15861" max="15862" width="9.5546875" style="3" bestFit="1" customWidth="1"/>
    <col min="15863" max="15863" width="11.6640625" style="3" bestFit="1" customWidth="1"/>
    <col min="15864" max="15864" width="12.33203125" style="3" bestFit="1" customWidth="1"/>
    <col min="15865" max="15867" width="10.109375" style="3" bestFit="1" customWidth="1"/>
    <col min="15868" max="15868" width="9" style="3" bestFit="1" customWidth="1"/>
    <col min="15869" max="15869" width="12.6640625" style="3" bestFit="1" customWidth="1"/>
    <col min="15870" max="15870" width="11.6640625" style="3" bestFit="1" customWidth="1"/>
    <col min="15871" max="15871" width="13.88671875" style="3" bestFit="1" customWidth="1"/>
    <col min="15872" max="16105" width="9.109375" style="3"/>
    <col min="16106" max="16106" width="8.109375" style="3" customWidth="1"/>
    <col min="16107" max="16107" width="7.6640625" style="3" customWidth="1"/>
    <col min="16108" max="16108" width="15.6640625" style="3" bestFit="1" customWidth="1"/>
    <col min="16109" max="16109" width="22" style="3" customWidth="1"/>
    <col min="16110" max="16111" width="12.6640625" style="3" bestFit="1" customWidth="1"/>
    <col min="16112" max="16112" width="11.6640625" style="3" bestFit="1" customWidth="1"/>
    <col min="16113" max="16113" width="10.109375" style="3" bestFit="1" customWidth="1"/>
    <col min="16114" max="16115" width="10.44140625" style="3" bestFit="1" customWidth="1"/>
    <col min="16116" max="16116" width="10.109375" style="3" bestFit="1" customWidth="1"/>
    <col min="16117" max="16118" width="9.5546875" style="3" bestFit="1" customWidth="1"/>
    <col min="16119" max="16119" width="11.6640625" style="3" bestFit="1" customWidth="1"/>
    <col min="16120" max="16120" width="12.33203125" style="3" bestFit="1" customWidth="1"/>
    <col min="16121" max="16123" width="10.109375" style="3" bestFit="1" customWidth="1"/>
    <col min="16124" max="16124" width="9" style="3" bestFit="1" customWidth="1"/>
    <col min="16125" max="16125" width="12.6640625" style="3" bestFit="1" customWidth="1"/>
    <col min="16126" max="16126" width="11.6640625" style="3" bestFit="1" customWidth="1"/>
    <col min="16127" max="16127" width="13.88671875" style="3" bestFit="1" customWidth="1"/>
    <col min="16128" max="16384" width="9.109375" style="3"/>
  </cols>
  <sheetData>
    <row r="1" spans="1:33" ht="17.399999999999999" x14ac:dyDescent="0.3">
      <c r="B1" s="2" t="s">
        <v>0</v>
      </c>
      <c r="Y1" s="504"/>
      <c r="Z1" s="505"/>
      <c r="AA1" s="505"/>
      <c r="AB1" s="506"/>
      <c r="AC1" s="505"/>
      <c r="AD1" s="503"/>
      <c r="AE1" s="503"/>
      <c r="AF1" s="503"/>
      <c r="AG1" s="3"/>
    </row>
    <row r="2" spans="1:33" ht="13.2" x14ac:dyDescent="0.25">
      <c r="B2" s="542" t="s">
        <v>286</v>
      </c>
      <c r="C2" s="543"/>
      <c r="D2" s="543"/>
      <c r="Y2" s="504"/>
      <c r="Z2" s="505"/>
      <c r="AA2" s="505"/>
      <c r="AB2" s="506"/>
      <c r="AC2" s="505"/>
      <c r="AD2" s="503"/>
      <c r="AE2" s="503"/>
      <c r="AF2" s="503"/>
      <c r="AG2" s="3"/>
    </row>
    <row r="3" spans="1:33" ht="13.2" x14ac:dyDescent="0.25">
      <c r="A3" s="67" t="str">
        <f>оглавление!$D$2</f>
        <v>Управление жилой недвижимостью, ЖКХ</v>
      </c>
      <c r="B3" s="4"/>
      <c r="Y3" s="504"/>
      <c r="Z3" s="505"/>
      <c r="AA3" s="505"/>
      <c r="AB3" s="506"/>
      <c r="AC3" s="505"/>
      <c r="AD3" s="503"/>
      <c r="AE3" s="503"/>
      <c r="AF3" s="503"/>
      <c r="AG3" s="3"/>
    </row>
    <row r="4" spans="1:33" ht="13.2" x14ac:dyDescent="0.25">
      <c r="A4" s="1" t="str">
        <f>оглавление!$F$29</f>
        <v>выгрузки данных о начислениях и оплатах</v>
      </c>
      <c r="B4" s="4"/>
      <c r="Y4" s="504"/>
      <c r="Z4" s="505"/>
      <c r="AA4" s="505"/>
      <c r="AB4" s="506"/>
      <c r="AC4" s="505"/>
      <c r="AD4" s="503"/>
      <c r="AE4" s="503"/>
      <c r="AF4" s="503"/>
      <c r="AG4" s="3"/>
    </row>
    <row r="5" spans="1:33" ht="13.2" x14ac:dyDescent="0.25">
      <c r="A5" s="1" t="s">
        <v>1</v>
      </c>
      <c r="B5" s="5" t="s">
        <v>22</v>
      </c>
      <c r="D5" s="9"/>
      <c r="E5" s="7"/>
      <c r="Y5" s="504"/>
      <c r="Z5" s="505"/>
      <c r="AA5" s="507"/>
      <c r="AB5" s="508"/>
      <c r="AC5" s="507"/>
      <c r="AD5" s="503"/>
      <c r="AE5" s="503"/>
      <c r="AF5" s="503"/>
      <c r="AG5" s="3"/>
    </row>
    <row r="6" spans="1:33" ht="30.6" x14ac:dyDescent="0.25">
      <c r="A6" s="528" t="str">
        <f>мар17!A$6</f>
        <v>улица_дом</v>
      </c>
      <c r="B6" s="528" t="str">
        <f>мар17!B$6</f>
        <v>квартира</v>
      </c>
      <c r="C6" s="523" t="str">
        <f>мар17!C$6</f>
        <v>лицевой счет</v>
      </c>
      <c r="D6" s="524" t="str">
        <f>мар17!D$6</f>
        <v>ФИО</v>
      </c>
      <c r="E6" s="529" t="str">
        <f>мар17!E$6</f>
        <v>Нач. сальдо</v>
      </c>
      <c r="F6" s="530" t="str">
        <f>мар17!F$6</f>
        <v>Содерж. и ремонт общего имущества</v>
      </c>
      <c r="G6" s="530" t="str">
        <f>мар17!G$6</f>
        <v>Содержание гаража</v>
      </c>
      <c r="H6" s="530" t="str">
        <f>мар17!H$6</f>
        <v>Отопление</v>
      </c>
      <c r="I6" s="530" t="str">
        <f>мар17!I$6</f>
        <v>Холодное водоснабжение</v>
      </c>
      <c r="J6" s="530" t="str">
        <f>мар17!J$6</f>
        <v>Горячее водоснабжение</v>
      </c>
      <c r="K6" s="530" t="str">
        <f>мар17!K$6</f>
        <v>Водоотведение (канализ.)</v>
      </c>
      <c r="L6" s="530" t="str">
        <f>мар17!L$6</f>
        <v>Газоснабжение</v>
      </c>
      <c r="M6" s="530" t="str">
        <f>мар17!M$6</f>
        <v>Услуги тв</v>
      </c>
      <c r="N6" s="530" t="str">
        <f>мар17!N$6</f>
        <v>Услуги домофона</v>
      </c>
      <c r="O6" s="530" t="str">
        <f>мар17!O$6</f>
        <v>Электроснабжение</v>
      </c>
      <c r="P6" s="530" t="str">
        <f>мар17!P$6</f>
        <v>Прочее сод и рем ж/п</v>
      </c>
      <c r="Q6" s="530" t="str">
        <f>мар17!Q$6</f>
        <v xml:space="preserve">Охрана </v>
      </c>
      <c r="R6" s="530" t="str">
        <f>мар17!R$6</f>
        <v>ХВС для нужд ГВС</v>
      </c>
      <c r="S6" s="530" t="str">
        <f>мар17!S$6</f>
        <v>Подогрев ГВС</v>
      </c>
      <c r="T6" s="530" t="str">
        <f>мар17!T$6</f>
        <v>Разовые услуги УК</v>
      </c>
      <c r="U6" s="530" t="str">
        <f>мар17!U$6</f>
        <v>Услуги вахтера</v>
      </c>
      <c r="V6" s="529" t="str">
        <f>мар17!V$6</f>
        <v>ИТОГО</v>
      </c>
      <c r="W6" s="529" t="str">
        <f>мар17!W$6</f>
        <v>ОПЛАЧЕНО</v>
      </c>
      <c r="X6" s="529" t="str">
        <f>мар17!X$6</f>
        <v>Конеч. сальдо</v>
      </c>
      <c r="Y6" s="525"/>
      <c r="Z6" s="509" t="str">
        <f>мар17!Z$6</f>
        <v>улица</v>
      </c>
      <c r="AA6" s="510" t="str">
        <f>мар17!AA$6</f>
        <v>п.№_кв</v>
      </c>
      <c r="AB6" s="511" t="str">
        <f>мар17!AB$6</f>
        <v>№_стр</v>
      </c>
      <c r="AC6" s="510" t="str">
        <f>мар17!AC$6</f>
        <v>one</v>
      </c>
      <c r="AD6" s="510" t="str">
        <f>мар17!AD$6</f>
        <v>СиР</v>
      </c>
      <c r="AE6" s="510" t="str">
        <f>мар17!AE$6</f>
        <v>Коммуналка</v>
      </c>
      <c r="AF6" s="510" t="str">
        <f>мар17!AF$6</f>
        <v>Прочие услуги</v>
      </c>
      <c r="AG6" s="512"/>
    </row>
    <row r="7" spans="1:33" ht="13.2" x14ac:dyDescent="0.25">
      <c r="A7" s="4" t="str">
        <f>адреса!$E$7</f>
        <v>ул. Первая д.1</v>
      </c>
      <c r="C7" s="522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513">
        <f>IF(A7&lt;&gt;"",IF(A7=мар17!A7,0,1),IF(AND(B7=мар17!B7,C7=мар17!C7),0,1))</f>
        <v>0</v>
      </c>
      <c r="Z7" s="70" t="str">
        <f>IF(AND(A7&lt;&gt;"",B7=""),A7,Z6)</f>
        <v>ул. Первая д.1</v>
      </c>
      <c r="AA7" s="504">
        <v>0</v>
      </c>
      <c r="AB7" s="502">
        <v>7</v>
      </c>
      <c r="AC7" s="504">
        <f>1</f>
        <v>1</v>
      </c>
      <c r="AD7" s="103">
        <f>F7</f>
        <v>0</v>
      </c>
      <c r="AE7" s="103">
        <f>H7+I7+J7+K7+L7+O7+R7+S7</f>
        <v>0</v>
      </c>
      <c r="AF7" s="103">
        <f>V7-AD7-AE7</f>
        <v>0</v>
      </c>
      <c r="AG7" s="3"/>
    </row>
    <row r="8" spans="1:33" ht="13.2" x14ac:dyDescent="0.25">
      <c r="B8" s="1" t="str">
        <f>адреса!$G$7</f>
        <v>кв.1</v>
      </c>
      <c r="C8" s="522">
        <f>адреса!$I$7</f>
        <v>10000001</v>
      </c>
      <c r="D8" s="6" t="str">
        <f>адреса!$K$7</f>
        <v>ФИО-1-1</v>
      </c>
      <c r="E8" s="6">
        <v>33986.5</v>
      </c>
      <c r="F8" s="6">
        <v>4695.8999999999996</v>
      </c>
      <c r="G8" s="6">
        <v>0</v>
      </c>
      <c r="H8" s="6">
        <v>4059.76</v>
      </c>
      <c r="I8" s="6">
        <v>0</v>
      </c>
      <c r="J8" s="6">
        <v>0</v>
      </c>
      <c r="K8" s="6">
        <v>0</v>
      </c>
      <c r="L8" s="6"/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v>0</v>
      </c>
      <c r="T8" s="6">
        <v>0</v>
      </c>
      <c r="U8" s="6"/>
      <c r="V8" s="6">
        <v>8755.66</v>
      </c>
      <c r="W8" s="6">
        <v>0</v>
      </c>
      <c r="X8" s="6">
        <v>42742.16</v>
      </c>
      <c r="Y8" s="513">
        <f>IF(A8&lt;&gt;"",IF(A8=мар17!A8,0,1),IF(AND(B8=мар17!B8,C8=мар17!C8),0,1))</f>
        <v>0</v>
      </c>
      <c r="Z8" s="70" t="str">
        <f>IF(AND(A8&lt;&gt;"",B8=""),A8,Z7)</f>
        <v>ул. Первая д.1</v>
      </c>
      <c r="AA8" s="504">
        <f>IF($B8&lt;&gt;"",MAX(AA$7:AA7)+1,0)</f>
        <v>1</v>
      </c>
      <c r="AB8" s="502">
        <f>AB7+1</f>
        <v>8</v>
      </c>
      <c r="AC8" s="504">
        <f>1</f>
        <v>1</v>
      </c>
      <c r="AD8" s="103">
        <f>F8</f>
        <v>4695.8999999999996</v>
      </c>
      <c r="AE8" s="103">
        <f>H8+I8+J8+K8+L8+O8+R8+S8</f>
        <v>4059.76</v>
      </c>
      <c r="AF8" s="103">
        <f>V8-AD8-AE8</f>
        <v>0</v>
      </c>
      <c r="AG8" s="3"/>
    </row>
    <row r="9" spans="1:33" ht="13.2" x14ac:dyDescent="0.25">
      <c r="B9" s="1" t="str">
        <f>адреса!$G$8</f>
        <v>кв.2</v>
      </c>
      <c r="C9" s="522">
        <f>адреса!$I$8</f>
        <v>10000002</v>
      </c>
      <c r="D9" s="6" t="str">
        <f>адреса!$K$8</f>
        <v>ФИО-1-2</v>
      </c>
      <c r="E9" s="6">
        <v>5634</v>
      </c>
      <c r="F9" s="6">
        <v>1834.8</v>
      </c>
      <c r="G9" s="6">
        <v>0</v>
      </c>
      <c r="H9" s="6">
        <v>1586.93</v>
      </c>
      <c r="I9" s="6">
        <v>0</v>
      </c>
      <c r="J9" s="6">
        <v>2643.6</v>
      </c>
      <c r="K9" s="6">
        <v>0</v>
      </c>
      <c r="L9" s="6"/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v>0</v>
      </c>
      <c r="T9" s="6">
        <v>0</v>
      </c>
      <c r="U9" s="6"/>
      <c r="V9" s="6">
        <v>6065.33</v>
      </c>
      <c r="W9" s="6">
        <v>3500</v>
      </c>
      <c r="X9" s="6">
        <v>8199.33</v>
      </c>
      <c r="Y9" s="513">
        <f>IF(A9&lt;&gt;"",IF(A9=мар17!A9,0,1),IF(AND(B9=мар17!B9,C9=мар17!C9),0,1))</f>
        <v>0</v>
      </c>
      <c r="Z9" s="70" t="str">
        <f t="shared" ref="Z9:Z29" si="0">IF(AND(A9&lt;&gt;"",B9=""),A9,Z8)</f>
        <v>ул. Первая д.1</v>
      </c>
      <c r="AA9" s="504">
        <f>IF($B9&lt;&gt;"",MAX(AA$7:AA8)+1,0)</f>
        <v>2</v>
      </c>
      <c r="AB9" s="502">
        <f t="shared" ref="AB9:AB72" si="1">AB8+1</f>
        <v>9</v>
      </c>
      <c r="AC9" s="504">
        <f>1</f>
        <v>1</v>
      </c>
      <c r="AD9" s="103">
        <f t="shared" ref="AD9:AD29" si="2">F9</f>
        <v>1834.8</v>
      </c>
      <c r="AE9" s="103">
        <f t="shared" ref="AE9:AE29" si="3">H9+I9+J9+K9+L9+O9+R9+S9</f>
        <v>4230.53</v>
      </c>
      <c r="AF9" s="103">
        <f t="shared" ref="AF9:AF29" si="4">V9-AD9-AE9</f>
        <v>0</v>
      </c>
      <c r="AG9" s="3"/>
    </row>
    <row r="10" spans="1:33" ht="13.2" x14ac:dyDescent="0.25">
      <c r="B10" s="1" t="str">
        <f>адреса!$G$9</f>
        <v>кв.3</v>
      </c>
      <c r="C10" s="522">
        <f>адреса!$I$9</f>
        <v>10000003</v>
      </c>
      <c r="D10" s="6" t="str">
        <f>адреса!$K$9</f>
        <v>ФИО-1-3</v>
      </c>
      <c r="E10" s="6">
        <v>30800.5</v>
      </c>
      <c r="F10" s="6">
        <v>4303.2</v>
      </c>
      <c r="G10" s="6">
        <v>0</v>
      </c>
      <c r="H10" s="6">
        <v>3720.8</v>
      </c>
      <c r="I10" s="6">
        <v>0</v>
      </c>
      <c r="J10" s="6">
        <v>0</v>
      </c>
      <c r="K10" s="6">
        <v>0</v>
      </c>
      <c r="L10" s="6"/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v>0</v>
      </c>
      <c r="T10" s="6">
        <v>0</v>
      </c>
      <c r="U10" s="6"/>
      <c r="V10" s="6">
        <v>8024</v>
      </c>
      <c r="W10" s="6">
        <v>0</v>
      </c>
      <c r="X10" s="6">
        <v>38824.5</v>
      </c>
      <c r="Y10" s="513">
        <f>IF(A10&lt;&gt;"",IF(A10=мар17!A10,0,1),IF(AND(B10=мар17!B10,C10=мар17!C10),0,1))</f>
        <v>0</v>
      </c>
      <c r="Z10" s="70" t="str">
        <f t="shared" si="0"/>
        <v>ул. Первая д.1</v>
      </c>
      <c r="AA10" s="504">
        <f>IF($B10&lt;&gt;"",MAX(AA$7:AA9)+1,0)</f>
        <v>3</v>
      </c>
      <c r="AB10" s="502">
        <f t="shared" si="1"/>
        <v>10</v>
      </c>
      <c r="AC10" s="504">
        <f>1</f>
        <v>1</v>
      </c>
      <c r="AD10" s="103">
        <f t="shared" si="2"/>
        <v>4303.2</v>
      </c>
      <c r="AE10" s="103">
        <f t="shared" si="3"/>
        <v>3720.8</v>
      </c>
      <c r="AF10" s="103">
        <f t="shared" si="4"/>
        <v>0</v>
      </c>
      <c r="AG10" s="3"/>
    </row>
    <row r="11" spans="1:33" ht="13.2" x14ac:dyDescent="0.25">
      <c r="B11" s="1" t="str">
        <f>адреса!$G$10</f>
        <v>кв.4</v>
      </c>
      <c r="C11" s="522">
        <f>адреса!$I$10</f>
        <v>10000004</v>
      </c>
      <c r="D11" s="6" t="str">
        <f>адреса!$K$10</f>
        <v>ФИО-1-4</v>
      </c>
      <c r="E11" s="6">
        <v>33611.25</v>
      </c>
      <c r="F11" s="6">
        <v>4695.8999999999996</v>
      </c>
      <c r="G11" s="6">
        <v>0</v>
      </c>
      <c r="H11" s="6">
        <v>4059.76</v>
      </c>
      <c r="I11" s="6">
        <v>0</v>
      </c>
      <c r="J11" s="6">
        <v>0</v>
      </c>
      <c r="K11" s="6">
        <v>0</v>
      </c>
      <c r="L11" s="6"/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v>0</v>
      </c>
      <c r="T11" s="6">
        <v>0</v>
      </c>
      <c r="U11" s="6"/>
      <c r="V11" s="6">
        <v>8755.66</v>
      </c>
      <c r="W11" s="6">
        <v>0</v>
      </c>
      <c r="X11" s="6">
        <v>42366.91</v>
      </c>
      <c r="Y11" s="513">
        <f>IF(A11&lt;&gt;"",IF(A11=мар17!A11,0,1),IF(AND(B11=мар17!B11,C11=мар17!C11),0,1))</f>
        <v>0</v>
      </c>
      <c r="Z11" s="70" t="str">
        <f t="shared" si="0"/>
        <v>ул. Первая д.1</v>
      </c>
      <c r="AA11" s="504">
        <f>IF($B11&lt;&gt;"",MAX(AA$7:AA10)+1,0)</f>
        <v>4</v>
      </c>
      <c r="AB11" s="502">
        <f t="shared" si="1"/>
        <v>11</v>
      </c>
      <c r="AC11" s="504">
        <f>1</f>
        <v>1</v>
      </c>
      <c r="AD11" s="103">
        <f t="shared" si="2"/>
        <v>4695.8999999999996</v>
      </c>
      <c r="AE11" s="103">
        <f t="shared" si="3"/>
        <v>4059.76</v>
      </c>
      <c r="AF11" s="103">
        <f t="shared" si="4"/>
        <v>0</v>
      </c>
      <c r="AG11" s="3"/>
    </row>
    <row r="12" spans="1:33" ht="13.2" x14ac:dyDescent="0.25">
      <c r="B12" s="1" t="str">
        <f>адреса!$G$11</f>
        <v>кв.5</v>
      </c>
      <c r="C12" s="522">
        <f>адреса!$I$11</f>
        <v>10000005</v>
      </c>
      <c r="D12" s="6" t="str">
        <f>адреса!$K$11</f>
        <v>ФИО-1-5</v>
      </c>
      <c r="E12" s="6">
        <v>8946</v>
      </c>
      <c r="F12" s="6">
        <v>1729.2</v>
      </c>
      <c r="G12" s="6">
        <v>0</v>
      </c>
      <c r="H12" s="6">
        <v>1494.48</v>
      </c>
      <c r="I12" s="6">
        <v>0</v>
      </c>
      <c r="J12" s="6">
        <v>2643.6</v>
      </c>
      <c r="K12" s="6">
        <v>0</v>
      </c>
      <c r="L12" s="6"/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v>0</v>
      </c>
      <c r="T12" s="6">
        <v>0</v>
      </c>
      <c r="U12" s="6"/>
      <c r="V12" s="6">
        <v>5867.28</v>
      </c>
      <c r="W12" s="6">
        <v>0</v>
      </c>
      <c r="X12" s="6">
        <v>14813.28</v>
      </c>
      <c r="Y12" s="513">
        <f>IF(A12&lt;&gt;"",IF(A12=мар17!A12,0,1),IF(AND(B12=мар17!B12,C12=мар17!C12),0,1))</f>
        <v>0</v>
      </c>
      <c r="Z12" s="70" t="str">
        <f t="shared" si="0"/>
        <v>ул. Первая д.1</v>
      </c>
      <c r="AA12" s="504">
        <f>IF($B12&lt;&gt;"",MAX(AA$7:AA11)+1,0)</f>
        <v>5</v>
      </c>
      <c r="AB12" s="502">
        <f t="shared" si="1"/>
        <v>12</v>
      </c>
      <c r="AC12" s="504">
        <f>1</f>
        <v>1</v>
      </c>
      <c r="AD12" s="103">
        <f t="shared" si="2"/>
        <v>1729.2</v>
      </c>
      <c r="AE12" s="103">
        <f t="shared" si="3"/>
        <v>4138.08</v>
      </c>
      <c r="AF12" s="103">
        <f t="shared" si="4"/>
        <v>0</v>
      </c>
      <c r="AG12" s="3"/>
    </row>
    <row r="13" spans="1:33" ht="13.2" x14ac:dyDescent="0.25">
      <c r="B13" s="1" t="str">
        <f>адреса!$G$12</f>
        <v>кв.6</v>
      </c>
      <c r="C13" s="522">
        <f>адреса!$I$12</f>
        <v>10000006</v>
      </c>
      <c r="D13" s="6" t="str">
        <f>адреса!$K$12</f>
        <v>ФИО-1-6</v>
      </c>
      <c r="E13" s="6">
        <v>30800.5</v>
      </c>
      <c r="F13" s="6">
        <v>4303.2</v>
      </c>
      <c r="G13" s="6">
        <v>0</v>
      </c>
      <c r="H13" s="6">
        <v>3720.8</v>
      </c>
      <c r="I13" s="6">
        <v>0</v>
      </c>
      <c r="J13" s="6">
        <v>0</v>
      </c>
      <c r="K13" s="6">
        <v>0</v>
      </c>
      <c r="L13" s="6"/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v>0</v>
      </c>
      <c r="T13" s="6">
        <v>0</v>
      </c>
      <c r="U13" s="6"/>
      <c r="V13" s="6">
        <v>8024</v>
      </c>
      <c r="W13" s="6">
        <v>0</v>
      </c>
      <c r="X13" s="6">
        <v>38824.5</v>
      </c>
      <c r="Y13" s="513">
        <f>IF(A13&lt;&gt;"",IF(A13=мар17!A13,0,1),IF(AND(B13=мар17!B13,C13=мар17!C13),0,1))</f>
        <v>0</v>
      </c>
      <c r="Z13" s="70" t="str">
        <f t="shared" si="0"/>
        <v>ул. Первая д.1</v>
      </c>
      <c r="AA13" s="504">
        <f>IF($B13&lt;&gt;"",MAX(AA$7:AA12)+1,0)</f>
        <v>6</v>
      </c>
      <c r="AB13" s="502">
        <f t="shared" si="1"/>
        <v>13</v>
      </c>
      <c r="AC13" s="504">
        <f>1</f>
        <v>1</v>
      </c>
      <c r="AD13" s="103">
        <f t="shared" si="2"/>
        <v>4303.2</v>
      </c>
      <c r="AE13" s="103">
        <f t="shared" si="3"/>
        <v>3720.8</v>
      </c>
      <c r="AF13" s="103">
        <f t="shared" si="4"/>
        <v>0</v>
      </c>
      <c r="AG13" s="3"/>
    </row>
    <row r="14" spans="1:33" ht="13.2" x14ac:dyDescent="0.25">
      <c r="B14" s="1" t="str">
        <f>адреса!$G$13</f>
        <v>кв.7</v>
      </c>
      <c r="C14" s="522">
        <f>адреса!$I$13</f>
        <v>10000007</v>
      </c>
      <c r="D14" s="6" t="str">
        <f>адреса!$K$13</f>
        <v>ФИО-1-7</v>
      </c>
      <c r="E14" s="6">
        <v>68079.16</v>
      </c>
      <c r="F14" s="6">
        <v>4695.8999999999996</v>
      </c>
      <c r="G14" s="6">
        <v>0</v>
      </c>
      <c r="H14" s="6">
        <v>4059.76</v>
      </c>
      <c r="I14" s="6">
        <v>0</v>
      </c>
      <c r="J14" s="6">
        <v>2643.6</v>
      </c>
      <c r="K14" s="6">
        <v>0</v>
      </c>
      <c r="L14" s="6"/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v>0</v>
      </c>
      <c r="T14" s="6">
        <v>0</v>
      </c>
      <c r="U14" s="6"/>
      <c r="V14" s="6">
        <v>11399.26</v>
      </c>
      <c r="W14" s="6">
        <v>0</v>
      </c>
      <c r="X14" s="6">
        <v>79478.42</v>
      </c>
      <c r="Y14" s="513">
        <f>IF(A14&lt;&gt;"",IF(A14=мар17!A14,0,1),IF(AND(B14=мар17!B14,C14=мар17!C14),0,1))</f>
        <v>0</v>
      </c>
      <c r="Z14" s="70" t="str">
        <f t="shared" si="0"/>
        <v>ул. Первая д.1</v>
      </c>
      <c r="AA14" s="504">
        <f>IF($B14&lt;&gt;"",MAX(AA$7:AA13)+1,0)</f>
        <v>7</v>
      </c>
      <c r="AB14" s="502">
        <f t="shared" si="1"/>
        <v>14</v>
      </c>
      <c r="AC14" s="504">
        <f>1</f>
        <v>1</v>
      </c>
      <c r="AD14" s="103">
        <f t="shared" si="2"/>
        <v>4695.8999999999996</v>
      </c>
      <c r="AE14" s="103">
        <f t="shared" si="3"/>
        <v>6703.3600000000006</v>
      </c>
      <c r="AF14" s="103">
        <f t="shared" si="4"/>
        <v>0</v>
      </c>
      <c r="AG14" s="3"/>
    </row>
    <row r="15" spans="1:33" ht="13.2" x14ac:dyDescent="0.25">
      <c r="B15" s="1" t="str">
        <f>адреса!$G$14</f>
        <v>кв.8</v>
      </c>
      <c r="C15" s="522">
        <f>адреса!$I$14</f>
        <v>10000008</v>
      </c>
      <c r="D15" s="6" t="str">
        <f>адреса!$K$14</f>
        <v>ФИО-1-8</v>
      </c>
      <c r="E15" s="6">
        <v>40770.33</v>
      </c>
      <c r="F15" s="6">
        <v>1884.3</v>
      </c>
      <c r="G15" s="6">
        <v>0</v>
      </c>
      <c r="H15" s="6">
        <v>1629.29</v>
      </c>
      <c r="I15" s="6">
        <v>0</v>
      </c>
      <c r="J15" s="6">
        <v>7930.86</v>
      </c>
      <c r="K15" s="6">
        <v>0</v>
      </c>
      <c r="L15" s="6"/>
      <c r="M15" s="6">
        <v>100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v>0</v>
      </c>
      <c r="T15" s="6">
        <v>0</v>
      </c>
      <c r="U15" s="6"/>
      <c r="V15" s="6">
        <v>11544.45</v>
      </c>
      <c r="W15" s="6">
        <v>0</v>
      </c>
      <c r="X15" s="6">
        <v>52314.78</v>
      </c>
      <c r="Y15" s="513">
        <f>IF(A15&lt;&gt;"",IF(A15=мар17!A15,0,1),IF(AND(B15=мар17!B15,C15=мар17!C15),0,1))</f>
        <v>0</v>
      </c>
      <c r="Z15" s="70" t="str">
        <f t="shared" si="0"/>
        <v>ул. Первая д.1</v>
      </c>
      <c r="AA15" s="504">
        <f>IF($B15&lt;&gt;"",MAX(AA$7:AA14)+1,0)</f>
        <v>8</v>
      </c>
      <c r="AB15" s="502">
        <f t="shared" si="1"/>
        <v>15</v>
      </c>
      <c r="AC15" s="504">
        <f>1</f>
        <v>1</v>
      </c>
      <c r="AD15" s="103">
        <f t="shared" si="2"/>
        <v>1884.3</v>
      </c>
      <c r="AE15" s="103">
        <f t="shared" si="3"/>
        <v>9560.15</v>
      </c>
      <c r="AF15" s="103">
        <f t="shared" si="4"/>
        <v>100.00000000000182</v>
      </c>
      <c r="AG15" s="3"/>
    </row>
    <row r="16" spans="1:33" ht="13.2" x14ac:dyDescent="0.25">
      <c r="B16" s="1" t="str">
        <f>адреса!$G$15</f>
        <v>кв.9</v>
      </c>
      <c r="C16" s="522">
        <f>адреса!$I$15</f>
        <v>10000009</v>
      </c>
      <c r="D16" s="6" t="str">
        <f>адреса!$K$15</f>
        <v>ФИО-1-9</v>
      </c>
      <c r="E16" s="6">
        <v>0</v>
      </c>
      <c r="F16" s="6">
        <v>4303.2</v>
      </c>
      <c r="G16" s="6">
        <v>0</v>
      </c>
      <c r="H16" s="6">
        <v>3720.8</v>
      </c>
      <c r="I16" s="6">
        <v>0</v>
      </c>
      <c r="J16" s="6">
        <v>5200.6499999999996</v>
      </c>
      <c r="K16" s="6">
        <v>0</v>
      </c>
      <c r="L16" s="6"/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v>0</v>
      </c>
      <c r="T16" s="6">
        <v>0</v>
      </c>
      <c r="U16" s="6"/>
      <c r="V16" s="6">
        <v>13224.65</v>
      </c>
      <c r="W16" s="6">
        <v>0</v>
      </c>
      <c r="X16" s="6">
        <v>13224.65</v>
      </c>
      <c r="Y16" s="513">
        <f>IF(A16&lt;&gt;"",IF(A16=мар17!A16,0,1),IF(AND(B16=мар17!B16,C16=мар17!C16),0,1))</f>
        <v>0</v>
      </c>
      <c r="Z16" s="70" t="str">
        <f t="shared" si="0"/>
        <v>ул. Первая д.1</v>
      </c>
      <c r="AA16" s="504">
        <f>IF($B16&lt;&gt;"",MAX(AA$7:AA15)+1,0)</f>
        <v>9</v>
      </c>
      <c r="AB16" s="502">
        <f t="shared" si="1"/>
        <v>16</v>
      </c>
      <c r="AC16" s="504">
        <f>1</f>
        <v>1</v>
      </c>
      <c r="AD16" s="103">
        <f t="shared" si="2"/>
        <v>4303.2</v>
      </c>
      <c r="AE16" s="103">
        <f t="shared" si="3"/>
        <v>8921.4500000000007</v>
      </c>
      <c r="AF16" s="103">
        <f t="shared" si="4"/>
        <v>0</v>
      </c>
      <c r="AG16" s="3"/>
    </row>
    <row r="17" spans="2:33" ht="13.2" x14ac:dyDescent="0.25">
      <c r="B17" s="1" t="str">
        <f>адреса!$G$16</f>
        <v>кв.10</v>
      </c>
      <c r="C17" s="522">
        <f>адреса!$I$16</f>
        <v>10000010</v>
      </c>
      <c r="D17" s="6" t="str">
        <f>адреса!$K$16</f>
        <v>ФИО-1-10</v>
      </c>
      <c r="E17" s="6">
        <v>42953.88</v>
      </c>
      <c r="F17" s="6">
        <v>4695.8999999999996</v>
      </c>
      <c r="G17" s="6">
        <v>0</v>
      </c>
      <c r="H17" s="6">
        <v>4059.76</v>
      </c>
      <c r="I17" s="6">
        <v>0</v>
      </c>
      <c r="J17" s="6">
        <v>2643.6</v>
      </c>
      <c r="K17" s="6">
        <v>0</v>
      </c>
      <c r="L17" s="6"/>
      <c r="M17" s="6">
        <v>100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v>0</v>
      </c>
      <c r="T17" s="6">
        <v>0</v>
      </c>
      <c r="U17" s="6"/>
      <c r="V17" s="6">
        <v>11499.26</v>
      </c>
      <c r="W17" s="6">
        <v>0</v>
      </c>
      <c r="X17" s="6">
        <v>54453.14</v>
      </c>
      <c r="Y17" s="513">
        <f>IF(A17&lt;&gt;"",IF(A17=мар17!A17,0,1),IF(AND(B17=мар17!B17,C17=мар17!C17),0,1))</f>
        <v>0</v>
      </c>
      <c r="Z17" s="70" t="str">
        <f t="shared" si="0"/>
        <v>ул. Первая д.1</v>
      </c>
      <c r="AA17" s="504">
        <f>IF($B17&lt;&gt;"",MAX(AA$7:AA16)+1,0)</f>
        <v>10</v>
      </c>
      <c r="AB17" s="502">
        <f t="shared" si="1"/>
        <v>17</v>
      </c>
      <c r="AC17" s="504">
        <f>1</f>
        <v>1</v>
      </c>
      <c r="AD17" s="103">
        <f t="shared" si="2"/>
        <v>4695.8999999999996</v>
      </c>
      <c r="AE17" s="103">
        <f t="shared" si="3"/>
        <v>6703.3600000000006</v>
      </c>
      <c r="AF17" s="103">
        <f t="shared" si="4"/>
        <v>100</v>
      </c>
      <c r="AG17" s="3"/>
    </row>
    <row r="18" spans="2:33" ht="13.2" x14ac:dyDescent="0.25">
      <c r="B18" s="1" t="str">
        <f>адреса!$G$17</f>
        <v>кв.11</v>
      </c>
      <c r="C18" s="522">
        <f>адреса!$I$17</f>
        <v>10000011</v>
      </c>
      <c r="D18" s="6" t="str">
        <f>адреса!$K$17</f>
        <v>ФИО-1-11</v>
      </c>
      <c r="E18" s="6">
        <v>1732.5</v>
      </c>
      <c r="F18" s="6">
        <v>1732.5</v>
      </c>
      <c r="G18" s="6">
        <v>0</v>
      </c>
      <c r="H18" s="6">
        <v>1498.33</v>
      </c>
      <c r="I18" s="6">
        <v>0</v>
      </c>
      <c r="J18" s="6">
        <v>8765.2000000000007</v>
      </c>
      <c r="K18" s="6">
        <v>0</v>
      </c>
      <c r="L18" s="6"/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6"/>
      <c r="V18" s="6">
        <v>11996.03</v>
      </c>
      <c r="W18" s="6">
        <v>0</v>
      </c>
      <c r="X18" s="6">
        <v>13728.53</v>
      </c>
      <c r="Y18" s="513">
        <f>IF(A18&lt;&gt;"",IF(A18=мар17!A18,0,1),IF(AND(B18=мар17!B18,C18=мар17!C18),0,1))</f>
        <v>0</v>
      </c>
      <c r="Z18" s="70" t="str">
        <f t="shared" si="0"/>
        <v>ул. Первая д.1</v>
      </c>
      <c r="AA18" s="504">
        <f>IF($B18&lt;&gt;"",MAX(AA$7:AA17)+1,0)</f>
        <v>11</v>
      </c>
      <c r="AB18" s="502">
        <f t="shared" si="1"/>
        <v>18</v>
      </c>
      <c r="AC18" s="504">
        <f>1</f>
        <v>1</v>
      </c>
      <c r="AD18" s="103">
        <f t="shared" si="2"/>
        <v>1732.5</v>
      </c>
      <c r="AE18" s="103">
        <f t="shared" si="3"/>
        <v>10263.530000000001</v>
      </c>
      <c r="AF18" s="103">
        <f t="shared" si="4"/>
        <v>0</v>
      </c>
      <c r="AG18" s="3"/>
    </row>
    <row r="19" spans="2:33" ht="13.2" x14ac:dyDescent="0.25">
      <c r="B19" s="1" t="str">
        <f>адреса!$G$18</f>
        <v>кв.12</v>
      </c>
      <c r="C19" s="522">
        <f>адреса!$I$18</f>
        <v>10000012</v>
      </c>
      <c r="D19" s="6" t="str">
        <f>адреса!$K$18</f>
        <v>ФИО-1-12</v>
      </c>
      <c r="E19" s="6">
        <v>30800.5</v>
      </c>
      <c r="F19" s="6">
        <v>4303.2</v>
      </c>
      <c r="G19" s="6">
        <v>0</v>
      </c>
      <c r="H19" s="6">
        <v>3720.8</v>
      </c>
      <c r="I19" s="6">
        <v>0</v>
      </c>
      <c r="J19" s="6">
        <v>0</v>
      </c>
      <c r="K19" s="6">
        <v>0</v>
      </c>
      <c r="L19" s="6"/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0</v>
      </c>
      <c r="U19" s="6"/>
      <c r="V19" s="6">
        <v>8024</v>
      </c>
      <c r="W19" s="6">
        <v>0</v>
      </c>
      <c r="X19" s="6">
        <v>38824.5</v>
      </c>
      <c r="Y19" s="513">
        <f>IF(A19&lt;&gt;"",IF(A19=мар17!A19,0,1),IF(AND(B19=мар17!B19,C19=мар17!C19),0,1))</f>
        <v>0</v>
      </c>
      <c r="Z19" s="70" t="str">
        <f t="shared" si="0"/>
        <v>ул. Первая д.1</v>
      </c>
      <c r="AA19" s="504">
        <f>IF($B19&lt;&gt;"",MAX(AA$7:AA18)+1,0)</f>
        <v>12</v>
      </c>
      <c r="AB19" s="502">
        <f t="shared" si="1"/>
        <v>19</v>
      </c>
      <c r="AC19" s="504">
        <f>1</f>
        <v>1</v>
      </c>
      <c r="AD19" s="103">
        <f t="shared" si="2"/>
        <v>4303.2</v>
      </c>
      <c r="AE19" s="103">
        <f t="shared" si="3"/>
        <v>3720.8</v>
      </c>
      <c r="AF19" s="103">
        <f t="shared" si="4"/>
        <v>0</v>
      </c>
      <c r="AG19" s="3"/>
    </row>
    <row r="20" spans="2:33" ht="13.2" x14ac:dyDescent="0.25">
      <c r="B20" s="1" t="str">
        <f>адреса!$G$19</f>
        <v>кв.13</v>
      </c>
      <c r="C20" s="522">
        <f>адреса!$I$19</f>
        <v>10000013</v>
      </c>
      <c r="D20" s="6" t="str">
        <f>адреса!$K$19</f>
        <v>ФИО-1-13</v>
      </c>
      <c r="E20" s="6">
        <v>4795.8999999999996</v>
      </c>
      <c r="F20" s="6">
        <v>4695.8999999999996</v>
      </c>
      <c r="G20" s="6">
        <v>0</v>
      </c>
      <c r="H20" s="6">
        <v>4059.76</v>
      </c>
      <c r="I20" s="6">
        <v>0</v>
      </c>
      <c r="J20" s="6">
        <v>5287.26</v>
      </c>
      <c r="K20" s="6">
        <v>0</v>
      </c>
      <c r="L20" s="6"/>
      <c r="M20" s="6">
        <v>100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v>0</v>
      </c>
      <c r="T20" s="6">
        <v>0</v>
      </c>
      <c r="U20" s="6"/>
      <c r="V20" s="6">
        <v>14142.92</v>
      </c>
      <c r="W20" s="6">
        <v>0</v>
      </c>
      <c r="X20" s="6">
        <v>18938.82</v>
      </c>
      <c r="Y20" s="513">
        <f>IF(A20&lt;&gt;"",IF(A20=мар17!A20,0,1),IF(AND(B20=мар17!B20,C20=мар17!C20),0,1))</f>
        <v>0</v>
      </c>
      <c r="Z20" s="70" t="str">
        <f t="shared" si="0"/>
        <v>ул. Первая д.1</v>
      </c>
      <c r="AA20" s="504">
        <f>IF($B20&lt;&gt;"",MAX(AA$7:AA19)+1,0)</f>
        <v>13</v>
      </c>
      <c r="AB20" s="502">
        <f t="shared" si="1"/>
        <v>20</v>
      </c>
      <c r="AC20" s="504">
        <f>1</f>
        <v>1</v>
      </c>
      <c r="AD20" s="103">
        <f t="shared" si="2"/>
        <v>4695.8999999999996</v>
      </c>
      <c r="AE20" s="103">
        <f t="shared" si="3"/>
        <v>9347.02</v>
      </c>
      <c r="AF20" s="103">
        <f t="shared" si="4"/>
        <v>100</v>
      </c>
      <c r="AG20" s="3"/>
    </row>
    <row r="21" spans="2:33" ht="13.2" x14ac:dyDescent="0.25">
      <c r="B21" s="1" t="str">
        <f>адреса!$G$20</f>
        <v>кв.14</v>
      </c>
      <c r="C21" s="522">
        <f>адреса!$I$20</f>
        <v>10000014</v>
      </c>
      <c r="D21" s="6" t="str">
        <f>адреса!$K$20</f>
        <v>ФИО-1-14</v>
      </c>
      <c r="E21" s="6">
        <v>28107.47</v>
      </c>
      <c r="F21" s="6">
        <v>1745.7</v>
      </c>
      <c r="G21" s="6">
        <v>0</v>
      </c>
      <c r="H21" s="6">
        <v>1509.89</v>
      </c>
      <c r="I21" s="6">
        <v>0</v>
      </c>
      <c r="J21" s="6">
        <v>2643.6</v>
      </c>
      <c r="K21" s="6">
        <v>0</v>
      </c>
      <c r="L21" s="6"/>
      <c r="M21" s="6">
        <v>100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v>0</v>
      </c>
      <c r="T21" s="6">
        <v>0</v>
      </c>
      <c r="U21" s="6"/>
      <c r="V21" s="6">
        <v>5999.19</v>
      </c>
      <c r="W21" s="6">
        <v>0</v>
      </c>
      <c r="X21" s="6">
        <v>34106.660000000003</v>
      </c>
      <c r="Y21" s="513">
        <f>IF(A21&lt;&gt;"",IF(A21=мар17!A21,0,1),IF(AND(B21=мар17!B21,C21=мар17!C21),0,1))</f>
        <v>0</v>
      </c>
      <c r="Z21" s="70" t="str">
        <f t="shared" si="0"/>
        <v>ул. Первая д.1</v>
      </c>
      <c r="AA21" s="504">
        <f>IF($B21&lt;&gt;"",MAX(AA$7:AA20)+1,0)</f>
        <v>14</v>
      </c>
      <c r="AB21" s="502">
        <f t="shared" si="1"/>
        <v>21</v>
      </c>
      <c r="AC21" s="504">
        <f>1</f>
        <v>1</v>
      </c>
      <c r="AD21" s="103">
        <f t="shared" si="2"/>
        <v>1745.7</v>
      </c>
      <c r="AE21" s="103">
        <f t="shared" si="3"/>
        <v>4153.49</v>
      </c>
      <c r="AF21" s="103">
        <f t="shared" si="4"/>
        <v>100</v>
      </c>
      <c r="AG21" s="3"/>
    </row>
    <row r="22" spans="2:33" ht="13.2" x14ac:dyDescent="0.25">
      <c r="B22" s="1" t="str">
        <f>адреса!$G$21</f>
        <v>кв.15</v>
      </c>
      <c r="C22" s="522">
        <f>адреса!$I$21</f>
        <v>10000015</v>
      </c>
      <c r="D22" s="6" t="str">
        <f>адреса!$K$21</f>
        <v>ФИО-1-15</v>
      </c>
      <c r="E22" s="6">
        <v>30800.5</v>
      </c>
      <c r="F22" s="6">
        <v>4303.2</v>
      </c>
      <c r="G22" s="6">
        <v>0</v>
      </c>
      <c r="H22" s="6">
        <v>3720.8</v>
      </c>
      <c r="I22" s="6">
        <v>0</v>
      </c>
      <c r="J22" s="6">
        <v>0</v>
      </c>
      <c r="K22" s="6">
        <v>0</v>
      </c>
      <c r="L22" s="6"/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6"/>
      <c r="V22" s="6">
        <v>8024</v>
      </c>
      <c r="W22" s="6">
        <v>0</v>
      </c>
      <c r="X22" s="6">
        <v>38824.5</v>
      </c>
      <c r="Y22" s="513">
        <f>IF(A22&lt;&gt;"",IF(A22=мар17!A22,0,1),IF(AND(B22=мар17!B22,C22=мар17!C22),0,1))</f>
        <v>0</v>
      </c>
      <c r="Z22" s="70" t="str">
        <f t="shared" si="0"/>
        <v>ул. Первая д.1</v>
      </c>
      <c r="AA22" s="504">
        <f>IF($B22&lt;&gt;"",MAX(AA$7:AA21)+1,0)</f>
        <v>15</v>
      </c>
      <c r="AB22" s="502">
        <f t="shared" si="1"/>
        <v>22</v>
      </c>
      <c r="AC22" s="504">
        <f>1</f>
        <v>1</v>
      </c>
      <c r="AD22" s="103">
        <f t="shared" si="2"/>
        <v>4303.2</v>
      </c>
      <c r="AE22" s="103">
        <f t="shared" si="3"/>
        <v>3720.8</v>
      </c>
      <c r="AF22" s="103">
        <f t="shared" si="4"/>
        <v>0</v>
      </c>
      <c r="AG22" s="3"/>
    </row>
    <row r="23" spans="2:33" ht="13.2" x14ac:dyDescent="0.25">
      <c r="B23" s="1" t="str">
        <f>адреса!$G$22</f>
        <v>кв.16</v>
      </c>
      <c r="C23" s="522">
        <f>адреса!$I$22</f>
        <v>10000016</v>
      </c>
      <c r="D23" s="6" t="str">
        <f>адреса!$K$22</f>
        <v>ФИО-1-16</v>
      </c>
      <c r="E23" s="6">
        <v>0</v>
      </c>
      <c r="F23" s="6">
        <v>4290</v>
      </c>
      <c r="G23" s="6">
        <v>0</v>
      </c>
      <c r="H23" s="6">
        <v>3709.24</v>
      </c>
      <c r="I23" s="6">
        <v>0</v>
      </c>
      <c r="J23" s="6">
        <v>2643.6</v>
      </c>
      <c r="K23" s="6">
        <v>0</v>
      </c>
      <c r="L23" s="6"/>
      <c r="M23" s="6">
        <v>0</v>
      </c>
      <c r="N23" s="6">
        <v>0</v>
      </c>
      <c r="O23" s="6">
        <v>0</v>
      </c>
      <c r="P23" s="6">
        <v>0</v>
      </c>
      <c r="Q23" s="6">
        <v>0</v>
      </c>
      <c r="R23" s="6">
        <v>0</v>
      </c>
      <c r="S23" s="6">
        <v>0</v>
      </c>
      <c r="T23" s="6">
        <v>0</v>
      </c>
      <c r="U23" s="6"/>
      <c r="V23" s="6">
        <v>10642.84</v>
      </c>
      <c r="W23" s="6">
        <v>0</v>
      </c>
      <c r="X23" s="6">
        <v>10642.84</v>
      </c>
      <c r="Y23" s="513">
        <f>IF(A23&lt;&gt;"",IF(A23=мар17!A23,0,1),IF(AND(B23=мар17!B23,C23=мар17!C23),0,1))</f>
        <v>0</v>
      </c>
      <c r="Z23" s="70" t="str">
        <f t="shared" si="0"/>
        <v>ул. Первая д.1</v>
      </c>
      <c r="AA23" s="504">
        <f>IF($B23&lt;&gt;"",MAX(AA$7:AA22)+1,0)</f>
        <v>16</v>
      </c>
      <c r="AB23" s="502">
        <f t="shared" si="1"/>
        <v>23</v>
      </c>
      <c r="AC23" s="504">
        <f>1</f>
        <v>1</v>
      </c>
      <c r="AD23" s="103">
        <f t="shared" si="2"/>
        <v>4290</v>
      </c>
      <c r="AE23" s="103">
        <f t="shared" si="3"/>
        <v>6352.84</v>
      </c>
      <c r="AF23" s="103">
        <f t="shared" si="4"/>
        <v>0</v>
      </c>
      <c r="AG23" s="3"/>
    </row>
    <row r="24" spans="2:33" ht="13.2" x14ac:dyDescent="0.25">
      <c r="B24" s="1" t="str">
        <f>адреса!$G$23</f>
        <v>кв.17</v>
      </c>
      <c r="C24" s="522">
        <f>адреса!$I$23</f>
        <v>10000017</v>
      </c>
      <c r="D24" s="6" t="str">
        <f>адреса!$K$23</f>
        <v>ФИО-1-17</v>
      </c>
      <c r="E24" s="6">
        <v>39259</v>
      </c>
      <c r="F24" s="6">
        <v>1788.6</v>
      </c>
      <c r="G24" s="6">
        <v>0</v>
      </c>
      <c r="H24" s="6">
        <v>1546.48</v>
      </c>
      <c r="I24" s="6">
        <v>0</v>
      </c>
      <c r="J24" s="6">
        <v>12559.04</v>
      </c>
      <c r="K24" s="6">
        <v>0</v>
      </c>
      <c r="L24" s="6"/>
      <c r="M24" s="6">
        <v>100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v>0</v>
      </c>
      <c r="T24" s="6">
        <v>0</v>
      </c>
      <c r="U24" s="6"/>
      <c r="V24" s="6">
        <v>15994.12</v>
      </c>
      <c r="W24" s="6">
        <v>0</v>
      </c>
      <c r="X24" s="6">
        <v>55253.120000000003</v>
      </c>
      <c r="Y24" s="513">
        <f>IF(A24&lt;&gt;"",IF(A24=мар17!A24,0,1),IF(AND(B24=мар17!B24,C24=мар17!C24),0,1))</f>
        <v>0</v>
      </c>
      <c r="Z24" s="70" t="str">
        <f t="shared" si="0"/>
        <v>ул. Первая д.1</v>
      </c>
      <c r="AA24" s="504">
        <f>IF($B24&lt;&gt;"",MAX(AA$7:AA23)+1,0)</f>
        <v>17</v>
      </c>
      <c r="AB24" s="502">
        <f t="shared" si="1"/>
        <v>24</v>
      </c>
      <c r="AC24" s="504">
        <f>1</f>
        <v>1</v>
      </c>
      <c r="AD24" s="103">
        <f t="shared" si="2"/>
        <v>1788.6</v>
      </c>
      <c r="AE24" s="103">
        <f t="shared" si="3"/>
        <v>14105.52</v>
      </c>
      <c r="AF24" s="103">
        <f t="shared" si="4"/>
        <v>100</v>
      </c>
      <c r="AG24" s="3"/>
    </row>
    <row r="25" spans="2:33" ht="13.2" x14ac:dyDescent="0.25">
      <c r="B25" s="1" t="str">
        <f>адреса!$G$24</f>
        <v>кв.18</v>
      </c>
      <c r="C25" s="522">
        <f>адреса!$I$24</f>
        <v>10000018</v>
      </c>
      <c r="D25" s="6" t="str">
        <f>адреса!$K$24</f>
        <v>ФИО-1-18</v>
      </c>
      <c r="E25" s="6">
        <v>4112.8</v>
      </c>
      <c r="F25" s="6">
        <v>4012.8</v>
      </c>
      <c r="G25" s="6">
        <v>0</v>
      </c>
      <c r="H25" s="6">
        <v>3468.51</v>
      </c>
      <c r="I25" s="6">
        <v>0</v>
      </c>
      <c r="J25" s="6">
        <v>13218.12</v>
      </c>
      <c r="K25" s="6">
        <v>0</v>
      </c>
      <c r="L25" s="6"/>
      <c r="M25" s="6">
        <v>100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v>0</v>
      </c>
      <c r="T25" s="6">
        <v>0</v>
      </c>
      <c r="U25" s="6"/>
      <c r="V25" s="6">
        <v>20799.43</v>
      </c>
      <c r="W25" s="6">
        <v>4112.8</v>
      </c>
      <c r="X25" s="6">
        <v>20799.43</v>
      </c>
      <c r="Y25" s="513">
        <f>IF(A25&lt;&gt;"",IF(A25=мар17!A25,0,1),IF(AND(B25=мар17!B25,C25=мар17!C25),0,1))</f>
        <v>0</v>
      </c>
      <c r="Z25" s="70" t="str">
        <f t="shared" si="0"/>
        <v>ул. Первая д.1</v>
      </c>
      <c r="AA25" s="504">
        <f>IF($B25&lt;&gt;"",MAX(AA$7:AA24)+1,0)</f>
        <v>18</v>
      </c>
      <c r="AB25" s="502">
        <f t="shared" si="1"/>
        <v>25</v>
      </c>
      <c r="AC25" s="504">
        <f>1</f>
        <v>1</v>
      </c>
      <c r="AD25" s="103">
        <f t="shared" si="2"/>
        <v>4012.8</v>
      </c>
      <c r="AE25" s="103">
        <f t="shared" si="3"/>
        <v>16686.63</v>
      </c>
      <c r="AF25" s="103">
        <f t="shared" si="4"/>
        <v>100</v>
      </c>
      <c r="AG25" s="3"/>
    </row>
    <row r="26" spans="2:33" ht="13.2" x14ac:dyDescent="0.25">
      <c r="B26" s="1" t="str">
        <f>адреса!$G$25</f>
        <v>кв.19</v>
      </c>
      <c r="C26" s="522">
        <f>адреса!$I$25</f>
        <v>10000019</v>
      </c>
      <c r="D26" s="6" t="str">
        <f>адреса!$K$25</f>
        <v>ФИО-1-19</v>
      </c>
      <c r="E26" s="6">
        <v>31957.85</v>
      </c>
      <c r="F26" s="6">
        <v>4464.8999999999996</v>
      </c>
      <c r="G26" s="6">
        <v>0</v>
      </c>
      <c r="H26" s="6">
        <v>3859.46</v>
      </c>
      <c r="I26" s="6">
        <v>0</v>
      </c>
      <c r="J26" s="6">
        <v>0</v>
      </c>
      <c r="K26" s="6">
        <v>0</v>
      </c>
      <c r="L26" s="6"/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6"/>
      <c r="V26" s="6">
        <v>8324.36</v>
      </c>
      <c r="W26" s="6">
        <v>0</v>
      </c>
      <c r="X26" s="6">
        <v>40282.21</v>
      </c>
      <c r="Y26" s="513">
        <f>IF(A26&lt;&gt;"",IF(A26=мар17!A26,0,1),IF(AND(B26=мар17!B26,C26=мар17!C26),0,1))</f>
        <v>0</v>
      </c>
      <c r="Z26" s="70" t="str">
        <f t="shared" si="0"/>
        <v>ул. Первая д.1</v>
      </c>
      <c r="AA26" s="504">
        <f>IF($B26&lt;&gt;"",MAX(AA$7:AA25)+1,0)</f>
        <v>19</v>
      </c>
      <c r="AB26" s="502">
        <f t="shared" si="1"/>
        <v>26</v>
      </c>
      <c r="AC26" s="504">
        <f>1</f>
        <v>1</v>
      </c>
      <c r="AD26" s="103">
        <f t="shared" si="2"/>
        <v>4464.8999999999996</v>
      </c>
      <c r="AE26" s="103">
        <f t="shared" si="3"/>
        <v>3859.46</v>
      </c>
      <c r="AF26" s="103">
        <f t="shared" si="4"/>
        <v>0</v>
      </c>
      <c r="AG26" s="3"/>
    </row>
    <row r="27" spans="2:33" ht="13.2" x14ac:dyDescent="0.25">
      <c r="B27" s="1" t="str">
        <f>адреса!$G$26</f>
        <v>кв.20</v>
      </c>
      <c r="C27" s="522">
        <f>адреса!$I$26</f>
        <v>10000020</v>
      </c>
      <c r="D27" s="6" t="str">
        <f>адреса!$K$26</f>
        <v>ФИО-1-20</v>
      </c>
      <c r="E27" s="6">
        <v>10001.99</v>
      </c>
      <c r="F27" s="6">
        <v>1798.5</v>
      </c>
      <c r="G27" s="6">
        <v>0</v>
      </c>
      <c r="H27" s="6">
        <v>1554.19</v>
      </c>
      <c r="I27" s="6">
        <v>0</v>
      </c>
      <c r="J27" s="6">
        <v>1025.9000000000001</v>
      </c>
      <c r="K27" s="6">
        <v>0</v>
      </c>
      <c r="L27" s="6"/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v>0</v>
      </c>
      <c r="T27" s="6">
        <v>0</v>
      </c>
      <c r="U27" s="6"/>
      <c r="V27" s="6">
        <v>4378.59</v>
      </c>
      <c r="W27" s="6">
        <v>8303.49</v>
      </c>
      <c r="X27" s="6">
        <v>6077.09</v>
      </c>
      <c r="Y27" s="513">
        <f>IF(A27&lt;&gt;"",IF(A27=мар17!A27,0,1),IF(AND(B27=мар17!B27,C27=мар17!C27),0,1))</f>
        <v>0</v>
      </c>
      <c r="Z27" s="70" t="str">
        <f t="shared" si="0"/>
        <v>ул. Первая д.1</v>
      </c>
      <c r="AA27" s="504">
        <f>IF($B27&lt;&gt;"",MAX(AA$7:AA26)+1,0)</f>
        <v>20</v>
      </c>
      <c r="AB27" s="502">
        <f t="shared" si="1"/>
        <v>27</v>
      </c>
      <c r="AC27" s="504">
        <f>1</f>
        <v>1</v>
      </c>
      <c r="AD27" s="103">
        <f t="shared" si="2"/>
        <v>1798.5</v>
      </c>
      <c r="AE27" s="103">
        <f t="shared" si="3"/>
        <v>2580.09</v>
      </c>
      <c r="AF27" s="103">
        <f t="shared" si="4"/>
        <v>0</v>
      </c>
      <c r="AG27" s="3"/>
    </row>
    <row r="28" spans="2:33" ht="13.2" x14ac:dyDescent="0.25">
      <c r="B28" s="1" t="str">
        <f>адреса!$G$27</f>
        <v>кв.21</v>
      </c>
      <c r="C28" s="522">
        <f>адреса!$I$27</f>
        <v>10000021</v>
      </c>
      <c r="D28" s="6" t="str">
        <f>адреса!$K$27</f>
        <v>ФИО-1-21</v>
      </c>
      <c r="E28" s="6">
        <v>29902.9</v>
      </c>
      <c r="F28" s="6">
        <v>4177.8</v>
      </c>
      <c r="G28" s="6">
        <v>0</v>
      </c>
      <c r="H28" s="6">
        <v>3611.03</v>
      </c>
      <c r="I28" s="6">
        <v>0</v>
      </c>
      <c r="J28" s="6">
        <v>0</v>
      </c>
      <c r="K28" s="6">
        <v>0</v>
      </c>
      <c r="L28" s="6"/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v>0</v>
      </c>
      <c r="T28" s="6">
        <v>0</v>
      </c>
      <c r="U28" s="6"/>
      <c r="V28" s="6">
        <v>7788.83</v>
      </c>
      <c r="W28" s="6">
        <v>0</v>
      </c>
      <c r="X28" s="6">
        <v>37691.730000000003</v>
      </c>
      <c r="Y28" s="513">
        <f>IF(A28&lt;&gt;"",IF(A28=мар17!A28,0,1),IF(AND(B28=мар17!B28,C28=мар17!C28),0,1))</f>
        <v>0</v>
      </c>
      <c r="Z28" s="70" t="str">
        <f t="shared" si="0"/>
        <v>ул. Первая д.1</v>
      </c>
      <c r="AA28" s="504">
        <f>IF($B28&lt;&gt;"",MAX(AA$7:AA27)+1,0)</f>
        <v>21</v>
      </c>
      <c r="AB28" s="502">
        <f t="shared" si="1"/>
        <v>28</v>
      </c>
      <c r="AC28" s="504">
        <f>1</f>
        <v>1</v>
      </c>
      <c r="AD28" s="103">
        <f t="shared" si="2"/>
        <v>4177.8</v>
      </c>
      <c r="AE28" s="103">
        <f t="shared" si="3"/>
        <v>3611.03</v>
      </c>
      <c r="AF28" s="103">
        <f t="shared" si="4"/>
        <v>0</v>
      </c>
      <c r="AG28" s="3"/>
    </row>
    <row r="29" spans="2:33" ht="13.2" x14ac:dyDescent="0.25">
      <c r="B29" s="1" t="str">
        <f>адреса!$G$28</f>
        <v>кв.22</v>
      </c>
      <c r="C29" s="522">
        <f>адреса!$I$28</f>
        <v>10000022</v>
      </c>
      <c r="D29" s="6" t="str">
        <f>адреса!$K$28</f>
        <v>ФИО-1-22</v>
      </c>
      <c r="E29" s="6">
        <v>26926.799999999999</v>
      </c>
      <c r="F29" s="6">
        <v>3762</v>
      </c>
      <c r="G29" s="6">
        <v>0</v>
      </c>
      <c r="H29" s="6">
        <v>3252.81</v>
      </c>
      <c r="I29" s="6">
        <v>0</v>
      </c>
      <c r="J29" s="6">
        <v>0</v>
      </c>
      <c r="K29" s="6">
        <v>0</v>
      </c>
      <c r="L29" s="6"/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v>0</v>
      </c>
      <c r="T29" s="6">
        <v>0</v>
      </c>
      <c r="U29" s="6"/>
      <c r="V29" s="6">
        <v>7014.81</v>
      </c>
      <c r="W29" s="6">
        <v>0</v>
      </c>
      <c r="X29" s="6">
        <v>33941.61</v>
      </c>
      <c r="Y29" s="513">
        <f>IF(A29&lt;&gt;"",IF(A29=мар17!A29,0,1),IF(AND(B29=мар17!B29,C29=мар17!C29),0,1))</f>
        <v>0</v>
      </c>
      <c r="Z29" s="70" t="str">
        <f t="shared" si="0"/>
        <v>ул. Первая д.1</v>
      </c>
      <c r="AA29" s="504">
        <f>IF($B29&lt;&gt;"",MAX(AA$7:AA28)+1,0)</f>
        <v>22</v>
      </c>
      <c r="AB29" s="502">
        <f t="shared" si="1"/>
        <v>29</v>
      </c>
      <c r="AC29" s="504">
        <f>1</f>
        <v>1</v>
      </c>
      <c r="AD29" s="103">
        <f t="shared" si="2"/>
        <v>3762</v>
      </c>
      <c r="AE29" s="103">
        <f t="shared" si="3"/>
        <v>3252.81</v>
      </c>
      <c r="AF29" s="103">
        <f t="shared" si="4"/>
        <v>0</v>
      </c>
      <c r="AG29" s="3"/>
    </row>
    <row r="30" spans="2:33" ht="13.2" x14ac:dyDescent="0.25">
      <c r="B30" s="1" t="str">
        <f>адреса!$G$29</f>
        <v>кв.23</v>
      </c>
      <c r="C30" s="522">
        <f>адреса!$I$29</f>
        <v>10000023</v>
      </c>
      <c r="D30" s="6" t="str">
        <f>адреса!$K$29</f>
        <v>ФИО-1-23</v>
      </c>
      <c r="E30" s="6">
        <v>38939.879999999997</v>
      </c>
      <c r="F30" s="6">
        <v>1834.8</v>
      </c>
      <c r="G30" s="6">
        <v>0</v>
      </c>
      <c r="H30" s="6">
        <v>1586.93</v>
      </c>
      <c r="I30" s="6">
        <v>0</v>
      </c>
      <c r="J30" s="6">
        <v>5287.26</v>
      </c>
      <c r="K30" s="6">
        <v>0</v>
      </c>
      <c r="L30" s="6"/>
      <c r="M30" s="6">
        <v>100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U30" s="6"/>
      <c r="V30" s="6">
        <v>8808.99</v>
      </c>
      <c r="W30" s="6">
        <v>0</v>
      </c>
      <c r="X30" s="6">
        <v>47748.87</v>
      </c>
      <c r="Y30" s="513">
        <f>IF(A30&lt;&gt;"",IF(A30=мар17!A30,0,1),IF(AND(B30=мар17!B30,C30=мар17!C30),0,1))</f>
        <v>0</v>
      </c>
      <c r="Z30" s="70" t="str">
        <f t="shared" ref="Z30:Z64" si="5">IF(AND(A30&lt;&gt;"",B30=""),A30,Z29)</f>
        <v>ул. Первая д.1</v>
      </c>
      <c r="AA30" s="504">
        <f>IF($B30&lt;&gt;"",MAX(AA$7:AA29)+1,0)</f>
        <v>23</v>
      </c>
      <c r="AB30" s="502">
        <f t="shared" si="1"/>
        <v>30</v>
      </c>
      <c r="AC30" s="504">
        <f>1</f>
        <v>1</v>
      </c>
      <c r="AD30" s="103">
        <f t="shared" ref="AD30:AD64" si="6">F30</f>
        <v>1834.8</v>
      </c>
      <c r="AE30" s="103">
        <f t="shared" ref="AE30:AE64" si="7">H30+I30+J30+K30+L30+O30+R30+S30</f>
        <v>6874.1900000000005</v>
      </c>
      <c r="AF30" s="103">
        <f t="shared" ref="AF30:AF64" si="8">V30-AD30-AE30</f>
        <v>99.999999999999091</v>
      </c>
      <c r="AG30" s="3"/>
    </row>
    <row r="31" spans="2:33" ht="13.2" x14ac:dyDescent="0.25">
      <c r="B31" s="1" t="str">
        <f>адреса!$G$30</f>
        <v>кв.24</v>
      </c>
      <c r="C31" s="522">
        <f>адреса!$I$30</f>
        <v>10000024</v>
      </c>
      <c r="D31" s="6" t="str">
        <f>адреса!$K$30</f>
        <v>ФИО-1-24</v>
      </c>
      <c r="E31" s="6">
        <v>1911.7</v>
      </c>
      <c r="F31" s="6">
        <v>1811.7</v>
      </c>
      <c r="G31" s="6">
        <v>0</v>
      </c>
      <c r="H31" s="6">
        <v>2640.47</v>
      </c>
      <c r="I31" s="6">
        <v>0</v>
      </c>
      <c r="J31" s="6">
        <v>9971.9699999999993</v>
      </c>
      <c r="K31" s="6">
        <v>0</v>
      </c>
      <c r="L31" s="6"/>
      <c r="M31" s="6">
        <v>100</v>
      </c>
      <c r="N31" s="6">
        <v>0</v>
      </c>
      <c r="O31" s="6">
        <v>0</v>
      </c>
      <c r="P31" s="6">
        <v>0</v>
      </c>
      <c r="Q31" s="6">
        <v>0</v>
      </c>
      <c r="R31" s="6">
        <v>0</v>
      </c>
      <c r="S31" s="6">
        <v>0</v>
      </c>
      <c r="T31" s="6">
        <v>0</v>
      </c>
      <c r="U31" s="6"/>
      <c r="V31" s="6">
        <v>14524.14</v>
      </c>
      <c r="W31" s="6">
        <v>1911.7</v>
      </c>
      <c r="X31" s="6">
        <v>14524.14</v>
      </c>
      <c r="Y31" s="513">
        <f>IF(A31&lt;&gt;"",IF(A31=мар17!A31,0,1),IF(AND(B31=мар17!B31,C31=мар17!C31),0,1))</f>
        <v>0</v>
      </c>
      <c r="Z31" s="70" t="str">
        <f t="shared" si="5"/>
        <v>ул. Первая д.1</v>
      </c>
      <c r="AA31" s="504">
        <f>IF($B31&lt;&gt;"",MAX(AA$7:AA30)+1,0)</f>
        <v>24</v>
      </c>
      <c r="AB31" s="502">
        <f t="shared" si="1"/>
        <v>31</v>
      </c>
      <c r="AC31" s="504">
        <f>1</f>
        <v>1</v>
      </c>
      <c r="AD31" s="103">
        <f t="shared" si="6"/>
        <v>1811.7</v>
      </c>
      <c r="AE31" s="103">
        <f t="shared" si="7"/>
        <v>12612.439999999999</v>
      </c>
      <c r="AF31" s="103">
        <f t="shared" si="8"/>
        <v>100</v>
      </c>
      <c r="AG31" s="3"/>
    </row>
    <row r="32" spans="2:33" ht="13.2" x14ac:dyDescent="0.25">
      <c r="B32" s="1" t="str">
        <f>адреса!$G$31</f>
        <v>кв.25</v>
      </c>
      <c r="C32" s="522">
        <f>адреса!$I$31</f>
        <v>10000025</v>
      </c>
      <c r="D32" s="6" t="str">
        <f>адреса!$K$31</f>
        <v>ФИО-1-25</v>
      </c>
      <c r="E32" s="6">
        <v>0</v>
      </c>
      <c r="F32" s="6">
        <v>1752.3</v>
      </c>
      <c r="G32" s="6">
        <v>0</v>
      </c>
      <c r="H32" s="6">
        <v>1515.67</v>
      </c>
      <c r="I32" s="6">
        <v>0</v>
      </c>
      <c r="J32" s="6">
        <v>4870.7</v>
      </c>
      <c r="K32" s="6">
        <v>0</v>
      </c>
      <c r="L32" s="6"/>
      <c r="M32" s="6">
        <v>100</v>
      </c>
      <c r="N32" s="6">
        <v>0</v>
      </c>
      <c r="O32" s="6">
        <v>0</v>
      </c>
      <c r="P32" s="6">
        <v>0</v>
      </c>
      <c r="Q32" s="6">
        <v>0</v>
      </c>
      <c r="R32" s="6">
        <v>0</v>
      </c>
      <c r="S32" s="6">
        <v>0</v>
      </c>
      <c r="T32" s="6">
        <v>0</v>
      </c>
      <c r="U32" s="6"/>
      <c r="V32" s="6">
        <v>8238.67</v>
      </c>
      <c r="W32" s="6">
        <v>0</v>
      </c>
      <c r="X32" s="6">
        <v>8238.67</v>
      </c>
      <c r="Y32" s="513">
        <f>IF(A32&lt;&gt;"",IF(A32=мар17!A32,0,1),IF(AND(B32=мар17!B32,C32=мар17!C32),0,1))</f>
        <v>0</v>
      </c>
      <c r="Z32" s="70" t="str">
        <f t="shared" si="5"/>
        <v>ул. Первая д.1</v>
      </c>
      <c r="AA32" s="504">
        <f>IF($B32&lt;&gt;"",MAX(AA$7:AA31)+1,0)</f>
        <v>25</v>
      </c>
      <c r="AB32" s="502">
        <f t="shared" si="1"/>
        <v>32</v>
      </c>
      <c r="AC32" s="504">
        <f>1</f>
        <v>1</v>
      </c>
      <c r="AD32" s="103">
        <f t="shared" si="6"/>
        <v>1752.3</v>
      </c>
      <c r="AE32" s="103">
        <f t="shared" si="7"/>
        <v>6386.37</v>
      </c>
      <c r="AF32" s="103">
        <f t="shared" si="8"/>
        <v>100</v>
      </c>
      <c r="AG32" s="3"/>
    </row>
    <row r="33" spans="2:33" ht="13.2" x14ac:dyDescent="0.25">
      <c r="B33" s="1" t="str">
        <f>адреса!$G$32</f>
        <v>кв.26</v>
      </c>
      <c r="C33" s="522">
        <f>адреса!$I$32</f>
        <v>10000026</v>
      </c>
      <c r="D33" s="6" t="str">
        <f>адреса!$K$32</f>
        <v>ФИО-1-26</v>
      </c>
      <c r="E33" s="6">
        <v>7604.28</v>
      </c>
      <c r="F33" s="6">
        <v>3762</v>
      </c>
      <c r="G33" s="6">
        <v>0</v>
      </c>
      <c r="H33" s="6">
        <v>3252.81</v>
      </c>
      <c r="I33" s="6">
        <v>0</v>
      </c>
      <c r="J33" s="6">
        <v>2087.27</v>
      </c>
      <c r="K33" s="6">
        <v>0</v>
      </c>
      <c r="L33" s="6"/>
      <c r="M33" s="6">
        <v>100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v>0</v>
      </c>
      <c r="T33" s="6">
        <v>0</v>
      </c>
      <c r="U33" s="6"/>
      <c r="V33" s="6">
        <v>9202.08</v>
      </c>
      <c r="W33" s="6">
        <v>7604.28</v>
      </c>
      <c r="X33" s="6">
        <v>9202.08</v>
      </c>
      <c r="Y33" s="513">
        <f>IF(A33&lt;&gt;"",IF(A33=мар17!A33,0,1),IF(AND(B33=мар17!B33,C33=мар17!C33),0,1))</f>
        <v>0</v>
      </c>
      <c r="Z33" s="70" t="str">
        <f t="shared" si="5"/>
        <v>ул. Первая д.1</v>
      </c>
      <c r="AA33" s="504">
        <f>IF($B33&lt;&gt;"",MAX(AA$7:AA32)+1,0)</f>
        <v>26</v>
      </c>
      <c r="AB33" s="502">
        <f t="shared" si="1"/>
        <v>33</v>
      </c>
      <c r="AC33" s="504">
        <f>1</f>
        <v>1</v>
      </c>
      <c r="AD33" s="103">
        <f t="shared" si="6"/>
        <v>3762</v>
      </c>
      <c r="AE33" s="103">
        <f t="shared" si="7"/>
        <v>5340.08</v>
      </c>
      <c r="AF33" s="103">
        <f t="shared" si="8"/>
        <v>100</v>
      </c>
      <c r="AG33" s="3"/>
    </row>
    <row r="34" spans="2:33" ht="13.2" x14ac:dyDescent="0.25">
      <c r="B34" s="1" t="str">
        <f>адреса!$G$33</f>
        <v>кв.27</v>
      </c>
      <c r="C34" s="522">
        <f>адреса!$I$33</f>
        <v>10000027</v>
      </c>
      <c r="D34" s="6" t="str">
        <f>адреса!$K$33</f>
        <v>ФИО-1-27</v>
      </c>
      <c r="E34" s="6">
        <v>22829.37</v>
      </c>
      <c r="F34" s="6">
        <v>3019.5</v>
      </c>
      <c r="G34" s="6">
        <v>0</v>
      </c>
      <c r="H34" s="6">
        <v>2764.89</v>
      </c>
      <c r="I34" s="6">
        <v>0</v>
      </c>
      <c r="J34" s="6">
        <v>11235.42</v>
      </c>
      <c r="K34" s="6">
        <v>0</v>
      </c>
      <c r="L34" s="6"/>
      <c r="M34" s="6">
        <v>100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6"/>
      <c r="V34" s="6">
        <v>17119.810000000001</v>
      </c>
      <c r="W34" s="6">
        <v>0</v>
      </c>
      <c r="X34" s="6">
        <v>39949.18</v>
      </c>
      <c r="Y34" s="513">
        <f>IF(A34&lt;&gt;"",IF(A34=мар17!A34,0,1),IF(AND(B34=мар17!B34,C34=мар17!C34),0,1))</f>
        <v>0</v>
      </c>
      <c r="Z34" s="70" t="str">
        <f t="shared" si="5"/>
        <v>ул. Первая д.1</v>
      </c>
      <c r="AA34" s="504">
        <f>IF($B34&lt;&gt;"",MAX(AA$7:AA33)+1,0)</f>
        <v>27</v>
      </c>
      <c r="AB34" s="502">
        <f t="shared" si="1"/>
        <v>34</v>
      </c>
      <c r="AC34" s="504">
        <f>1</f>
        <v>1</v>
      </c>
      <c r="AD34" s="103">
        <f t="shared" si="6"/>
        <v>3019.5</v>
      </c>
      <c r="AE34" s="103">
        <f t="shared" si="7"/>
        <v>14000.31</v>
      </c>
      <c r="AF34" s="103">
        <f t="shared" si="8"/>
        <v>100.00000000000182</v>
      </c>
      <c r="AG34" s="3"/>
    </row>
    <row r="35" spans="2:33" ht="13.2" x14ac:dyDescent="0.25">
      <c r="B35" s="1" t="str">
        <f>адреса!$G$34</f>
        <v>кв.28</v>
      </c>
      <c r="C35" s="522">
        <f>адреса!$I$34</f>
        <v>10000028</v>
      </c>
      <c r="D35" s="6" t="str">
        <f>адреса!$K$34</f>
        <v>ФИО-1-28</v>
      </c>
      <c r="E35" s="6">
        <v>17611.060000000001</v>
      </c>
      <c r="F35" s="6">
        <v>1884.3</v>
      </c>
      <c r="G35" s="6">
        <v>0</v>
      </c>
      <c r="H35" s="6">
        <v>1629.29</v>
      </c>
      <c r="I35" s="6">
        <v>0</v>
      </c>
      <c r="J35" s="6">
        <v>2643.6</v>
      </c>
      <c r="K35" s="6">
        <v>0</v>
      </c>
      <c r="L35" s="6"/>
      <c r="M35" s="6">
        <v>100</v>
      </c>
      <c r="N35" s="6">
        <v>0</v>
      </c>
      <c r="O35" s="6">
        <v>0</v>
      </c>
      <c r="P35" s="6">
        <v>0</v>
      </c>
      <c r="Q35" s="6">
        <v>0</v>
      </c>
      <c r="R35" s="6">
        <v>0</v>
      </c>
      <c r="S35" s="6">
        <v>0</v>
      </c>
      <c r="T35" s="6">
        <v>0</v>
      </c>
      <c r="U35" s="6"/>
      <c r="V35" s="6">
        <v>6257.19</v>
      </c>
      <c r="W35" s="6">
        <v>0</v>
      </c>
      <c r="X35" s="6">
        <v>23868.25</v>
      </c>
      <c r="Y35" s="513">
        <f>IF(A35&lt;&gt;"",IF(A35=мар17!A35,0,1),IF(AND(B35=мар17!B35,C35=мар17!C35),0,1))</f>
        <v>0</v>
      </c>
      <c r="Z35" s="70" t="str">
        <f t="shared" si="5"/>
        <v>ул. Первая д.1</v>
      </c>
      <c r="AA35" s="504">
        <f>IF($B35&lt;&gt;"",MAX(AA$7:AA34)+1,0)</f>
        <v>28</v>
      </c>
      <c r="AB35" s="502">
        <f t="shared" si="1"/>
        <v>35</v>
      </c>
      <c r="AC35" s="504">
        <f>1</f>
        <v>1</v>
      </c>
      <c r="AD35" s="103">
        <f t="shared" si="6"/>
        <v>1884.3</v>
      </c>
      <c r="AE35" s="103">
        <f t="shared" si="7"/>
        <v>4272.8899999999994</v>
      </c>
      <c r="AF35" s="103">
        <f t="shared" si="8"/>
        <v>100</v>
      </c>
      <c r="AG35" s="3"/>
    </row>
    <row r="36" spans="2:33" ht="13.2" x14ac:dyDescent="0.25">
      <c r="B36" s="1" t="str">
        <f>адреса!$G$35</f>
        <v>кв.29</v>
      </c>
      <c r="C36" s="522">
        <f>адреса!$I$35</f>
        <v>10000029</v>
      </c>
      <c r="D36" s="6" t="str">
        <f>адреса!$K$35</f>
        <v>ФИО-1-29</v>
      </c>
      <c r="E36" s="6">
        <v>7724</v>
      </c>
      <c r="F36" s="6">
        <v>3762</v>
      </c>
      <c r="G36" s="6">
        <v>0</v>
      </c>
      <c r="H36" s="6">
        <v>3252.81</v>
      </c>
      <c r="I36" s="6">
        <v>0</v>
      </c>
      <c r="J36" s="6">
        <v>2630.6</v>
      </c>
      <c r="K36" s="6">
        <v>0</v>
      </c>
      <c r="L36" s="6"/>
      <c r="M36" s="6">
        <v>100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v>0</v>
      </c>
      <c r="T36" s="6">
        <v>0</v>
      </c>
      <c r="U36" s="6"/>
      <c r="V36" s="6">
        <v>9745.41</v>
      </c>
      <c r="W36" s="6">
        <v>7724</v>
      </c>
      <c r="X36" s="6">
        <v>9745.41</v>
      </c>
      <c r="Y36" s="513">
        <f>IF(A36&lt;&gt;"",IF(A36=мар17!A36,0,1),IF(AND(B36=мар17!B36,C36=мар17!C36),0,1))</f>
        <v>0</v>
      </c>
      <c r="Z36" s="70" t="str">
        <f t="shared" si="5"/>
        <v>ул. Первая д.1</v>
      </c>
      <c r="AA36" s="504">
        <f>IF($B36&lt;&gt;"",MAX(AA$7:AA35)+1,0)</f>
        <v>29</v>
      </c>
      <c r="AB36" s="502">
        <f t="shared" si="1"/>
        <v>36</v>
      </c>
      <c r="AC36" s="504">
        <f>1</f>
        <v>1</v>
      </c>
      <c r="AD36" s="103">
        <f t="shared" si="6"/>
        <v>3762</v>
      </c>
      <c r="AE36" s="103">
        <f t="shared" si="7"/>
        <v>5883.41</v>
      </c>
      <c r="AF36" s="103">
        <f t="shared" si="8"/>
        <v>100</v>
      </c>
      <c r="AG36" s="3"/>
    </row>
    <row r="37" spans="2:33" ht="13.2" x14ac:dyDescent="0.25">
      <c r="B37" s="1" t="str">
        <f>адреса!$G$36</f>
        <v>кв.30</v>
      </c>
      <c r="C37" s="522">
        <f>адреса!$I$36</f>
        <v>10000030</v>
      </c>
      <c r="D37" s="6" t="str">
        <f>адреса!$K$36</f>
        <v>ФИО-1-30</v>
      </c>
      <c r="E37" s="6">
        <v>43572.31</v>
      </c>
      <c r="F37" s="6">
        <v>3762</v>
      </c>
      <c r="G37" s="6">
        <v>0</v>
      </c>
      <c r="H37" s="6">
        <v>3252.81</v>
      </c>
      <c r="I37" s="6">
        <v>0</v>
      </c>
      <c r="J37" s="6">
        <v>5250.99</v>
      </c>
      <c r="K37" s="6">
        <v>0</v>
      </c>
      <c r="L37" s="6"/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v>0</v>
      </c>
      <c r="T37" s="6">
        <v>0</v>
      </c>
      <c r="U37" s="6"/>
      <c r="V37" s="6">
        <v>12265.8</v>
      </c>
      <c r="W37" s="6">
        <v>43572.31</v>
      </c>
      <c r="X37" s="6">
        <v>12265.8</v>
      </c>
      <c r="Y37" s="513">
        <f>IF(A37&lt;&gt;"",IF(A37=мар17!A37,0,1),IF(AND(B37=мар17!B37,C37=мар17!C37),0,1))</f>
        <v>0</v>
      </c>
      <c r="Z37" s="70" t="str">
        <f t="shared" si="5"/>
        <v>ул. Первая д.1</v>
      </c>
      <c r="AA37" s="504">
        <f>IF($B37&lt;&gt;"",MAX(AA$7:AA36)+1,0)</f>
        <v>30</v>
      </c>
      <c r="AB37" s="502">
        <f t="shared" si="1"/>
        <v>37</v>
      </c>
      <c r="AC37" s="504">
        <f>1</f>
        <v>1</v>
      </c>
      <c r="AD37" s="103">
        <f t="shared" si="6"/>
        <v>3762</v>
      </c>
      <c r="AE37" s="103">
        <f t="shared" si="7"/>
        <v>8503.7999999999993</v>
      </c>
      <c r="AF37" s="103">
        <f t="shared" si="8"/>
        <v>0</v>
      </c>
      <c r="AG37" s="3"/>
    </row>
    <row r="38" spans="2:33" ht="13.2" x14ac:dyDescent="0.25">
      <c r="B38" s="1" t="str">
        <f>адреса!$G$37</f>
        <v>кв.31</v>
      </c>
      <c r="C38" s="522">
        <f>адреса!$I$37</f>
        <v>10000031</v>
      </c>
      <c r="D38" s="6" t="str">
        <f>адреса!$K$37</f>
        <v>ФИО-1-31</v>
      </c>
      <c r="E38" s="6">
        <v>1984.3</v>
      </c>
      <c r="F38" s="6">
        <v>1884.3</v>
      </c>
      <c r="G38" s="6">
        <v>0</v>
      </c>
      <c r="H38" s="6">
        <v>1629.29</v>
      </c>
      <c r="I38" s="6">
        <v>0</v>
      </c>
      <c r="J38" s="6">
        <v>2643.6</v>
      </c>
      <c r="K38" s="6">
        <v>0</v>
      </c>
      <c r="L38" s="6"/>
      <c r="M38" s="6">
        <v>100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v>0</v>
      </c>
      <c r="T38" s="6">
        <v>0</v>
      </c>
      <c r="U38" s="6"/>
      <c r="V38" s="6">
        <v>6257.19</v>
      </c>
      <c r="W38" s="6">
        <v>0</v>
      </c>
      <c r="X38" s="6">
        <v>8241.49</v>
      </c>
      <c r="Y38" s="513">
        <f>IF(A38&lt;&gt;"",IF(A38=мар17!A38,0,1),IF(AND(B38=мар17!B38,C38=мар17!C38),0,1))</f>
        <v>0</v>
      </c>
      <c r="Z38" s="70" t="str">
        <f t="shared" si="5"/>
        <v>ул. Первая д.1</v>
      </c>
      <c r="AA38" s="504">
        <f>IF($B38&lt;&gt;"",MAX(AA$7:AA37)+1,0)</f>
        <v>31</v>
      </c>
      <c r="AB38" s="502">
        <f t="shared" si="1"/>
        <v>38</v>
      </c>
      <c r="AC38" s="504">
        <f>1</f>
        <v>1</v>
      </c>
      <c r="AD38" s="103">
        <f t="shared" si="6"/>
        <v>1884.3</v>
      </c>
      <c r="AE38" s="103">
        <f t="shared" si="7"/>
        <v>4272.8899999999994</v>
      </c>
      <c r="AF38" s="103">
        <f t="shared" si="8"/>
        <v>100</v>
      </c>
      <c r="AG38" s="3"/>
    </row>
    <row r="39" spans="2:33" ht="13.2" x14ac:dyDescent="0.25">
      <c r="B39" s="1" t="str">
        <f>адреса!$G$38</f>
        <v>кв.32</v>
      </c>
      <c r="C39" s="522">
        <f>адреса!$I$38</f>
        <v>10000032</v>
      </c>
      <c r="D39" s="6" t="str">
        <f>адреса!$K$38</f>
        <v>ФИО-1-32</v>
      </c>
      <c r="E39" s="6">
        <v>3862</v>
      </c>
      <c r="F39" s="6">
        <v>3762</v>
      </c>
      <c r="G39" s="6">
        <v>0</v>
      </c>
      <c r="H39" s="6">
        <v>3252.81</v>
      </c>
      <c r="I39" s="6">
        <v>0</v>
      </c>
      <c r="J39" s="6">
        <v>2643.6</v>
      </c>
      <c r="K39" s="6">
        <v>0</v>
      </c>
      <c r="L39" s="6"/>
      <c r="M39" s="6">
        <v>100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v>0</v>
      </c>
      <c r="T39" s="6">
        <v>0</v>
      </c>
      <c r="U39" s="6"/>
      <c r="V39" s="6">
        <v>9758.41</v>
      </c>
      <c r="W39" s="6">
        <v>0</v>
      </c>
      <c r="X39" s="6">
        <v>13620.41</v>
      </c>
      <c r="Y39" s="513">
        <f>IF(A39&lt;&gt;"",IF(A39=мар17!A39,0,1),IF(AND(B39=мар17!B39,C39=мар17!C39),0,1))</f>
        <v>0</v>
      </c>
      <c r="Z39" s="70" t="str">
        <f t="shared" si="5"/>
        <v>ул. Первая д.1</v>
      </c>
      <c r="AA39" s="504">
        <f>IF($B39&lt;&gt;"",MAX(AA$7:AA38)+1,0)</f>
        <v>32</v>
      </c>
      <c r="AB39" s="502">
        <f t="shared" si="1"/>
        <v>39</v>
      </c>
      <c r="AC39" s="504">
        <f>1</f>
        <v>1</v>
      </c>
      <c r="AD39" s="103">
        <f t="shared" si="6"/>
        <v>3762</v>
      </c>
      <c r="AE39" s="103">
        <f t="shared" si="7"/>
        <v>5896.41</v>
      </c>
      <c r="AF39" s="103">
        <f t="shared" si="8"/>
        <v>100</v>
      </c>
      <c r="AG39" s="3"/>
    </row>
    <row r="40" spans="2:33" ht="13.2" x14ac:dyDescent="0.25">
      <c r="B40" s="1" t="str">
        <f>адреса!$G$39</f>
        <v>кв.33</v>
      </c>
      <c r="C40" s="522">
        <f>адреса!$I$39</f>
        <v>10000033</v>
      </c>
      <c r="D40" s="6" t="str">
        <f>адреса!$K$39</f>
        <v>ФИО-1-33</v>
      </c>
      <c r="E40" s="6">
        <v>0</v>
      </c>
      <c r="F40" s="6">
        <v>3762</v>
      </c>
      <c r="G40" s="6">
        <v>0</v>
      </c>
      <c r="H40" s="6">
        <v>3252.81</v>
      </c>
      <c r="I40" s="6">
        <v>0</v>
      </c>
      <c r="J40" s="6">
        <v>1609.97</v>
      </c>
      <c r="K40" s="6">
        <v>0</v>
      </c>
      <c r="L40" s="6"/>
      <c r="M40" s="6">
        <v>100</v>
      </c>
      <c r="N40" s="6">
        <v>0</v>
      </c>
      <c r="O40" s="6">
        <v>0</v>
      </c>
      <c r="P40" s="6">
        <v>0</v>
      </c>
      <c r="Q40" s="6">
        <v>0</v>
      </c>
      <c r="R40" s="6">
        <v>0</v>
      </c>
      <c r="S40" s="6">
        <v>0</v>
      </c>
      <c r="T40" s="6">
        <v>0</v>
      </c>
      <c r="U40" s="6"/>
      <c r="V40" s="6">
        <v>8724.7800000000007</v>
      </c>
      <c r="W40" s="6">
        <v>0</v>
      </c>
      <c r="X40" s="6">
        <v>8724.7800000000007</v>
      </c>
      <c r="Y40" s="513">
        <f>IF(A40&lt;&gt;"",IF(A40=мар17!A40,0,1),IF(AND(B40=мар17!B40,C40=мар17!C40),0,1))</f>
        <v>0</v>
      </c>
      <c r="Z40" s="70" t="str">
        <f t="shared" si="5"/>
        <v>ул. Первая д.1</v>
      </c>
      <c r="AA40" s="504">
        <f>IF($B40&lt;&gt;"",MAX(AA$7:AA39)+1,0)</f>
        <v>33</v>
      </c>
      <c r="AB40" s="502">
        <f t="shared" si="1"/>
        <v>40</v>
      </c>
      <c r="AC40" s="504">
        <f>1</f>
        <v>1</v>
      </c>
      <c r="AD40" s="103">
        <f t="shared" si="6"/>
        <v>3762</v>
      </c>
      <c r="AE40" s="103">
        <f t="shared" si="7"/>
        <v>4862.78</v>
      </c>
      <c r="AF40" s="103">
        <f t="shared" si="8"/>
        <v>100.00000000000091</v>
      </c>
      <c r="AG40" s="3"/>
    </row>
    <row r="41" spans="2:33" ht="13.2" x14ac:dyDescent="0.25">
      <c r="B41" s="1" t="str">
        <f>адреса!$G$40</f>
        <v>кв.34</v>
      </c>
      <c r="C41" s="522">
        <f>адреса!$I$40</f>
        <v>10000034</v>
      </c>
      <c r="D41" s="6" t="str">
        <f>адреса!$K$40</f>
        <v>ФИО-1-34</v>
      </c>
      <c r="E41" s="6">
        <v>1868.8</v>
      </c>
      <c r="F41" s="6">
        <v>1768.8</v>
      </c>
      <c r="G41" s="6">
        <v>0</v>
      </c>
      <c r="H41" s="6">
        <v>1529.15</v>
      </c>
      <c r="I41" s="6">
        <v>0</v>
      </c>
      <c r="J41" s="6">
        <v>3533.06</v>
      </c>
      <c r="K41" s="6">
        <v>0</v>
      </c>
      <c r="L41" s="6"/>
      <c r="M41" s="6">
        <v>100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v>0</v>
      </c>
      <c r="T41" s="6">
        <v>0</v>
      </c>
      <c r="U41" s="6"/>
      <c r="V41" s="6">
        <v>6931.01</v>
      </c>
      <c r="W41" s="6">
        <v>1868.8</v>
      </c>
      <c r="X41" s="6">
        <v>6931.01</v>
      </c>
      <c r="Y41" s="513">
        <f>IF(A41&lt;&gt;"",IF(A41=мар17!A41,0,1),IF(AND(B41=мар17!B41,C41=мар17!C41),0,1))</f>
        <v>0</v>
      </c>
      <c r="Z41" s="70" t="str">
        <f t="shared" si="5"/>
        <v>ул. Первая д.1</v>
      </c>
      <c r="AA41" s="504">
        <f>IF($B41&lt;&gt;"",MAX(AA$7:AA40)+1,0)</f>
        <v>34</v>
      </c>
      <c r="AB41" s="502">
        <f t="shared" si="1"/>
        <v>41</v>
      </c>
      <c r="AC41" s="504">
        <f>1</f>
        <v>1</v>
      </c>
      <c r="AD41" s="103">
        <f t="shared" si="6"/>
        <v>1768.8</v>
      </c>
      <c r="AE41" s="103">
        <f t="shared" si="7"/>
        <v>5062.21</v>
      </c>
      <c r="AF41" s="103">
        <f t="shared" si="8"/>
        <v>100</v>
      </c>
      <c r="AG41" s="3"/>
    </row>
    <row r="42" spans="2:33" ht="13.2" x14ac:dyDescent="0.25">
      <c r="B42" s="1" t="str">
        <f>адреса!$G$41</f>
        <v>кв.35</v>
      </c>
      <c r="C42" s="522">
        <f>адреса!$I$41</f>
        <v>10000035</v>
      </c>
      <c r="D42" s="6" t="str">
        <f>адреса!$K$41</f>
        <v>ФИО-1-35</v>
      </c>
      <c r="E42" s="6">
        <v>3762</v>
      </c>
      <c r="F42" s="6">
        <v>3762</v>
      </c>
      <c r="G42" s="6">
        <v>0</v>
      </c>
      <c r="H42" s="6">
        <v>3252.81</v>
      </c>
      <c r="I42" s="6">
        <v>0</v>
      </c>
      <c r="J42" s="6">
        <v>2643.6</v>
      </c>
      <c r="K42" s="6">
        <v>0</v>
      </c>
      <c r="L42" s="6"/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v>0</v>
      </c>
      <c r="T42" s="6">
        <v>0</v>
      </c>
      <c r="U42" s="6"/>
      <c r="V42" s="6">
        <v>9658.41</v>
      </c>
      <c r="W42" s="6">
        <v>3762</v>
      </c>
      <c r="X42" s="6">
        <v>9658.41</v>
      </c>
      <c r="Y42" s="513">
        <f>IF(A42&lt;&gt;"",IF(A42=мар17!A42,0,1),IF(AND(B42=мар17!B42,C42=мар17!C42),0,1))</f>
        <v>0</v>
      </c>
      <c r="Z42" s="70" t="str">
        <f t="shared" si="5"/>
        <v>ул. Первая д.1</v>
      </c>
      <c r="AA42" s="504">
        <f>IF($B42&lt;&gt;"",MAX(AA$7:AA41)+1,0)</f>
        <v>35</v>
      </c>
      <c r="AB42" s="502">
        <f t="shared" si="1"/>
        <v>42</v>
      </c>
      <c r="AC42" s="504">
        <f>1</f>
        <v>1</v>
      </c>
      <c r="AD42" s="103">
        <f t="shared" si="6"/>
        <v>3762</v>
      </c>
      <c r="AE42" s="103">
        <f t="shared" si="7"/>
        <v>5896.41</v>
      </c>
      <c r="AF42" s="103">
        <f t="shared" si="8"/>
        <v>0</v>
      </c>
      <c r="AG42" s="3"/>
    </row>
    <row r="43" spans="2:33" ht="13.2" x14ac:dyDescent="0.25">
      <c r="B43" s="1" t="str">
        <f>адреса!$G$42</f>
        <v>кв.36</v>
      </c>
      <c r="C43" s="522">
        <f>адреса!$I$42</f>
        <v>10000036</v>
      </c>
      <c r="D43" s="6" t="str">
        <f>адреса!$K$42</f>
        <v>ФИО-1-36</v>
      </c>
      <c r="E43" s="6">
        <v>3475.9</v>
      </c>
      <c r="F43" s="6">
        <v>3375.9</v>
      </c>
      <c r="G43" s="6">
        <v>0</v>
      </c>
      <c r="H43" s="6">
        <v>2919.63</v>
      </c>
      <c r="I43" s="6">
        <v>0</v>
      </c>
      <c r="J43" s="6">
        <v>8268.7000000000007</v>
      </c>
      <c r="K43" s="6">
        <v>0</v>
      </c>
      <c r="L43" s="6"/>
      <c r="M43" s="6">
        <v>100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v>0</v>
      </c>
      <c r="T43" s="6">
        <v>0</v>
      </c>
      <c r="U43" s="6"/>
      <c r="V43" s="6">
        <v>14664.23</v>
      </c>
      <c r="W43" s="6">
        <v>0</v>
      </c>
      <c r="X43" s="6">
        <v>18140.13</v>
      </c>
      <c r="Y43" s="513">
        <f>IF(A43&lt;&gt;"",IF(A43=мар17!A43,0,1),IF(AND(B43=мар17!B43,C43=мар17!C43),0,1))</f>
        <v>0</v>
      </c>
      <c r="Z43" s="70" t="str">
        <f t="shared" si="5"/>
        <v>ул. Первая д.1</v>
      </c>
      <c r="AA43" s="504">
        <f>IF($B43&lt;&gt;"",MAX(AA$7:AA42)+1,0)</f>
        <v>36</v>
      </c>
      <c r="AB43" s="502">
        <f t="shared" si="1"/>
        <v>43</v>
      </c>
      <c r="AC43" s="504">
        <f>1</f>
        <v>1</v>
      </c>
      <c r="AD43" s="103">
        <f t="shared" si="6"/>
        <v>3375.9</v>
      </c>
      <c r="AE43" s="103">
        <f t="shared" si="7"/>
        <v>11188.330000000002</v>
      </c>
      <c r="AF43" s="103">
        <f t="shared" si="8"/>
        <v>99.999999999998181</v>
      </c>
      <c r="AG43" s="3"/>
    </row>
    <row r="44" spans="2:33" ht="13.2" x14ac:dyDescent="0.25">
      <c r="B44" s="1" t="str">
        <f>адреса!$G$43</f>
        <v>кв.37</v>
      </c>
      <c r="C44" s="522">
        <f>адреса!$I$43</f>
        <v>10000037</v>
      </c>
      <c r="D44" s="6" t="str">
        <f>адреса!$K$43</f>
        <v>ФИО-1-37</v>
      </c>
      <c r="E44" s="6">
        <v>3731</v>
      </c>
      <c r="F44" s="6">
        <v>1765.5</v>
      </c>
      <c r="G44" s="6">
        <v>0</v>
      </c>
      <c r="H44" s="6">
        <v>1527.22</v>
      </c>
      <c r="I44" s="6">
        <v>0</v>
      </c>
      <c r="J44" s="6">
        <v>1482.43</v>
      </c>
      <c r="K44" s="6">
        <v>0</v>
      </c>
      <c r="L44" s="6"/>
      <c r="M44" s="6">
        <v>100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v>0</v>
      </c>
      <c r="T44" s="6">
        <v>0</v>
      </c>
      <c r="U44" s="6"/>
      <c r="V44" s="6">
        <v>4875.1499999999996</v>
      </c>
      <c r="W44" s="6">
        <v>3731</v>
      </c>
      <c r="X44" s="6">
        <v>4875.1499999999996</v>
      </c>
      <c r="Y44" s="513">
        <f>IF(A44&lt;&gt;"",IF(A44=мар17!A44,0,1),IF(AND(B44=мар17!B44,C44=мар17!C44),0,1))</f>
        <v>0</v>
      </c>
      <c r="Z44" s="70" t="str">
        <f t="shared" si="5"/>
        <v>ул. Первая д.1</v>
      </c>
      <c r="AA44" s="504">
        <f>IF($B44&lt;&gt;"",MAX(AA$7:AA43)+1,0)</f>
        <v>37</v>
      </c>
      <c r="AB44" s="502">
        <f t="shared" si="1"/>
        <v>44</v>
      </c>
      <c r="AC44" s="504">
        <f>1</f>
        <v>1</v>
      </c>
      <c r="AD44" s="103">
        <f t="shared" si="6"/>
        <v>1765.5</v>
      </c>
      <c r="AE44" s="103">
        <f t="shared" si="7"/>
        <v>3009.65</v>
      </c>
      <c r="AF44" s="103">
        <f t="shared" si="8"/>
        <v>99.999999999999545</v>
      </c>
      <c r="AG44" s="3"/>
    </row>
    <row r="45" spans="2:33" ht="13.2" x14ac:dyDescent="0.25">
      <c r="B45" s="1" t="str">
        <f>адреса!$G$44</f>
        <v>кв.38</v>
      </c>
      <c r="C45" s="522">
        <f>адреса!$I$44</f>
        <v>10000038</v>
      </c>
      <c r="D45" s="6" t="str">
        <f>адреса!$K$44</f>
        <v>ФИО-1-38</v>
      </c>
      <c r="E45" s="6">
        <v>33389.919999999998</v>
      </c>
      <c r="F45" s="6">
        <v>3230.7</v>
      </c>
      <c r="G45" s="6">
        <v>0</v>
      </c>
      <c r="H45" s="6">
        <v>2792.53</v>
      </c>
      <c r="I45" s="6">
        <v>0</v>
      </c>
      <c r="J45" s="6">
        <v>15861.72</v>
      </c>
      <c r="K45" s="6">
        <v>0</v>
      </c>
      <c r="L45" s="6"/>
      <c r="M45" s="6">
        <v>100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v>0</v>
      </c>
      <c r="T45" s="6">
        <v>0</v>
      </c>
      <c r="U45" s="6"/>
      <c r="V45" s="6">
        <v>21984.95</v>
      </c>
      <c r="W45" s="6">
        <v>0</v>
      </c>
      <c r="X45" s="6">
        <v>55374.87</v>
      </c>
      <c r="Y45" s="513">
        <f>IF(A45&lt;&gt;"",IF(A45=мар17!A45,0,1),IF(AND(B45=мар17!B45,C45=мар17!C45),0,1))</f>
        <v>0</v>
      </c>
      <c r="Z45" s="70" t="str">
        <f t="shared" si="5"/>
        <v>ул. Первая д.1</v>
      </c>
      <c r="AA45" s="504">
        <f>IF($B45&lt;&gt;"",MAX(AA$7:AA44)+1,0)</f>
        <v>38</v>
      </c>
      <c r="AB45" s="502">
        <f t="shared" si="1"/>
        <v>45</v>
      </c>
      <c r="AC45" s="504">
        <f>1</f>
        <v>1</v>
      </c>
      <c r="AD45" s="103">
        <f t="shared" si="6"/>
        <v>3230.7</v>
      </c>
      <c r="AE45" s="103">
        <f t="shared" si="7"/>
        <v>18654.25</v>
      </c>
      <c r="AF45" s="103">
        <f t="shared" si="8"/>
        <v>100</v>
      </c>
      <c r="AG45" s="3"/>
    </row>
    <row r="46" spans="2:33" ht="13.2" x14ac:dyDescent="0.25">
      <c r="B46" s="1" t="str">
        <f>адреса!$G$45</f>
        <v>кв.39</v>
      </c>
      <c r="C46" s="522">
        <f>адреса!$I$45</f>
        <v>10000039</v>
      </c>
      <c r="D46" s="6" t="str">
        <f>адреса!$K$45</f>
        <v>ФИО-1-39</v>
      </c>
      <c r="E46" s="6">
        <v>104102</v>
      </c>
      <c r="F46" s="6">
        <v>8210.7000000000007</v>
      </c>
      <c r="G46" s="6">
        <v>0</v>
      </c>
      <c r="H46" s="6">
        <v>8676.09</v>
      </c>
      <c r="I46" s="6">
        <v>0</v>
      </c>
      <c r="J46" s="6">
        <v>2643.6</v>
      </c>
      <c r="K46" s="6">
        <v>0</v>
      </c>
      <c r="L46" s="6"/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v>0</v>
      </c>
      <c r="T46" s="6">
        <v>0</v>
      </c>
      <c r="U46" s="6"/>
      <c r="V46" s="6">
        <v>19530.39</v>
      </c>
      <c r="W46" s="6">
        <v>0</v>
      </c>
      <c r="X46" s="6">
        <v>123632.39</v>
      </c>
      <c r="Y46" s="513">
        <f>IF(A46&lt;&gt;"",IF(A46=мар17!A46,0,1),IF(AND(B46=мар17!B46,C46=мар17!C46),0,1))</f>
        <v>0</v>
      </c>
      <c r="Z46" s="70" t="str">
        <f t="shared" si="5"/>
        <v>ул. Первая д.1</v>
      </c>
      <c r="AA46" s="504">
        <f>IF($B46&lt;&gt;"",MAX(AA$7:AA45)+1,0)</f>
        <v>39</v>
      </c>
      <c r="AB46" s="502">
        <f t="shared" si="1"/>
        <v>46</v>
      </c>
      <c r="AC46" s="504">
        <f>1</f>
        <v>1</v>
      </c>
      <c r="AD46" s="103">
        <f t="shared" si="6"/>
        <v>8210.7000000000007</v>
      </c>
      <c r="AE46" s="103">
        <f t="shared" si="7"/>
        <v>11319.69</v>
      </c>
      <c r="AF46" s="103">
        <f t="shared" si="8"/>
        <v>0</v>
      </c>
      <c r="AG46" s="3"/>
    </row>
    <row r="47" spans="2:33" ht="13.2" x14ac:dyDescent="0.25">
      <c r="B47" s="1" t="str">
        <f>адреса!$G$46</f>
        <v>кв.40</v>
      </c>
      <c r="C47" s="522">
        <f>адреса!$I$46</f>
        <v>10000040</v>
      </c>
      <c r="D47" s="6" t="str">
        <f>адреса!$K$46</f>
        <v>ФИО-1-40</v>
      </c>
      <c r="E47" s="6">
        <v>62022.61</v>
      </c>
      <c r="F47" s="6">
        <v>5385</v>
      </c>
      <c r="G47" s="6">
        <v>0</v>
      </c>
      <c r="H47" s="6">
        <v>5120.91</v>
      </c>
      <c r="I47" s="6">
        <v>0</v>
      </c>
      <c r="J47" s="6">
        <v>2643.6</v>
      </c>
      <c r="K47" s="6">
        <v>0</v>
      </c>
      <c r="L47" s="6"/>
      <c r="M47" s="6">
        <v>0</v>
      </c>
      <c r="N47" s="6">
        <v>0</v>
      </c>
      <c r="O47" s="6">
        <v>0</v>
      </c>
      <c r="P47" s="6">
        <v>0</v>
      </c>
      <c r="Q47" s="6">
        <v>0</v>
      </c>
      <c r="R47" s="6">
        <v>0</v>
      </c>
      <c r="S47" s="6">
        <v>0</v>
      </c>
      <c r="T47" s="6">
        <v>0</v>
      </c>
      <c r="U47" s="6"/>
      <c r="V47" s="6">
        <v>13149.51</v>
      </c>
      <c r="W47" s="6">
        <v>0</v>
      </c>
      <c r="X47" s="6">
        <v>75172.12</v>
      </c>
      <c r="Y47" s="513">
        <f>IF(A47&lt;&gt;"",IF(A47=мар17!A47,0,1),IF(AND(B47=мар17!B47,C47=мар17!C47),0,1))</f>
        <v>0</v>
      </c>
      <c r="Z47" s="70" t="str">
        <f t="shared" si="5"/>
        <v>ул. Первая д.1</v>
      </c>
      <c r="AA47" s="504">
        <f>IF($B47&lt;&gt;"",MAX(AA$7:AA46)+1,0)</f>
        <v>40</v>
      </c>
      <c r="AB47" s="502">
        <f t="shared" si="1"/>
        <v>47</v>
      </c>
      <c r="AC47" s="504">
        <f>1</f>
        <v>1</v>
      </c>
      <c r="AD47" s="103">
        <f t="shared" si="6"/>
        <v>5385</v>
      </c>
      <c r="AE47" s="103">
        <f t="shared" si="7"/>
        <v>7764.51</v>
      </c>
      <c r="AF47" s="103">
        <f t="shared" si="8"/>
        <v>0</v>
      </c>
      <c r="AG47" s="3"/>
    </row>
    <row r="48" spans="2:33" ht="13.2" x14ac:dyDescent="0.25">
      <c r="B48" s="1" t="str">
        <f>адреса!$G$47</f>
        <v>кв.41</v>
      </c>
      <c r="C48" s="522">
        <f>адреса!$I$47</f>
        <v>10000041</v>
      </c>
      <c r="D48" s="6" t="str">
        <f>адреса!$K$47</f>
        <v>ФИО-1-41</v>
      </c>
      <c r="E48" s="6">
        <v>30800.5</v>
      </c>
      <c r="F48" s="6">
        <v>4303.2</v>
      </c>
      <c r="G48" s="6">
        <v>0</v>
      </c>
      <c r="H48" s="6">
        <v>3720.8</v>
      </c>
      <c r="I48" s="6">
        <v>0</v>
      </c>
      <c r="J48" s="6">
        <v>0</v>
      </c>
      <c r="K48" s="6">
        <v>0</v>
      </c>
      <c r="L48" s="6"/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v>0</v>
      </c>
      <c r="T48" s="6">
        <v>0</v>
      </c>
      <c r="U48" s="6"/>
      <c r="V48" s="6">
        <v>8024</v>
      </c>
      <c r="W48" s="6">
        <v>0</v>
      </c>
      <c r="X48" s="6">
        <v>38824.5</v>
      </c>
      <c r="Y48" s="513">
        <f>IF(A48&lt;&gt;"",IF(A48=мар17!A48,0,1),IF(AND(B48=мар17!B48,C48=мар17!C48),0,1))</f>
        <v>0</v>
      </c>
      <c r="Z48" s="70" t="str">
        <f t="shared" si="5"/>
        <v>ул. Первая д.1</v>
      </c>
      <c r="AA48" s="504">
        <f>IF($B48&lt;&gt;"",MAX(AA$7:AA47)+1,0)</f>
        <v>41</v>
      </c>
      <c r="AB48" s="502">
        <f t="shared" si="1"/>
        <v>48</v>
      </c>
      <c r="AC48" s="504">
        <f>1</f>
        <v>1</v>
      </c>
      <c r="AD48" s="103">
        <f t="shared" si="6"/>
        <v>4303.2</v>
      </c>
      <c r="AE48" s="103">
        <f t="shared" si="7"/>
        <v>3720.8</v>
      </c>
      <c r="AF48" s="103">
        <f t="shared" si="8"/>
        <v>0</v>
      </c>
      <c r="AG48" s="3"/>
    </row>
    <row r="49" spans="1:33" ht="13.2" x14ac:dyDescent="0.25">
      <c r="B49" s="1" t="str">
        <f>адреса!$G$48</f>
        <v>кв.42</v>
      </c>
      <c r="C49" s="522">
        <f>адреса!$I$48</f>
        <v>10000042</v>
      </c>
      <c r="D49" s="6" t="str">
        <f>адреса!$K$48</f>
        <v>ФИО-1-42</v>
      </c>
      <c r="E49" s="6">
        <v>-2220.37</v>
      </c>
      <c r="F49" s="6">
        <v>1722.6</v>
      </c>
      <c r="G49" s="6">
        <v>0</v>
      </c>
      <c r="H49" s="6">
        <v>1488.71</v>
      </c>
      <c r="I49" s="6">
        <v>0</v>
      </c>
      <c r="J49" s="6">
        <v>5287.26</v>
      </c>
      <c r="K49" s="6">
        <v>0</v>
      </c>
      <c r="L49" s="6"/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v>0</v>
      </c>
      <c r="T49" s="6">
        <v>0</v>
      </c>
      <c r="U49" s="6"/>
      <c r="V49" s="6">
        <v>8498.57</v>
      </c>
      <c r="W49" s="6">
        <v>0</v>
      </c>
      <c r="X49" s="6">
        <v>6278.2</v>
      </c>
      <c r="Y49" s="513">
        <f>IF(A49&lt;&gt;"",IF(A49=мар17!A49,0,1),IF(AND(B49=мар17!B49,C49=мар17!C49),0,1))</f>
        <v>0</v>
      </c>
      <c r="Z49" s="70" t="str">
        <f t="shared" si="5"/>
        <v>ул. Первая д.1</v>
      </c>
      <c r="AA49" s="504">
        <f>IF($B49&lt;&gt;"",MAX(AA$7:AA48)+1,0)</f>
        <v>42</v>
      </c>
      <c r="AB49" s="502">
        <f t="shared" si="1"/>
        <v>49</v>
      </c>
      <c r="AC49" s="504">
        <f>1</f>
        <v>1</v>
      </c>
      <c r="AD49" s="103">
        <f t="shared" si="6"/>
        <v>1722.6</v>
      </c>
      <c r="AE49" s="103">
        <f t="shared" si="7"/>
        <v>6775.97</v>
      </c>
      <c r="AF49" s="103">
        <f t="shared" si="8"/>
        <v>0</v>
      </c>
      <c r="AG49" s="3"/>
    </row>
    <row r="50" spans="1:33" ht="13.2" x14ac:dyDescent="0.25">
      <c r="B50" s="1" t="str">
        <f>адреса!$G$49</f>
        <v>кв.43</v>
      </c>
      <c r="C50" s="522">
        <f>адреса!$I$49</f>
        <v>10000043</v>
      </c>
      <c r="D50" s="6" t="str">
        <f>адреса!$K$49</f>
        <v>ФИО-1-43</v>
      </c>
      <c r="E50" s="6">
        <v>33611.25</v>
      </c>
      <c r="F50" s="6">
        <v>4695.8999999999996</v>
      </c>
      <c r="G50" s="6">
        <v>0</v>
      </c>
      <c r="H50" s="6">
        <v>4059.76</v>
      </c>
      <c r="I50" s="6">
        <v>0</v>
      </c>
      <c r="J50" s="6">
        <v>0</v>
      </c>
      <c r="K50" s="6">
        <v>0</v>
      </c>
      <c r="L50" s="6"/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v>0</v>
      </c>
      <c r="T50" s="6">
        <v>0</v>
      </c>
      <c r="U50" s="6"/>
      <c r="V50" s="6">
        <v>8755.66</v>
      </c>
      <c r="W50" s="6">
        <v>0</v>
      </c>
      <c r="X50" s="6">
        <v>42366.91</v>
      </c>
      <c r="Y50" s="513">
        <f>IF(A50&lt;&gt;"",IF(A50=мар17!A50,0,1),IF(AND(B50=мар17!B50,C50=мар17!C50),0,1))</f>
        <v>0</v>
      </c>
      <c r="Z50" s="70" t="str">
        <f t="shared" si="5"/>
        <v>ул. Первая д.1</v>
      </c>
      <c r="AA50" s="504">
        <f>IF($B50&lt;&gt;"",MAX(AA$7:AA49)+1,0)</f>
        <v>43</v>
      </c>
      <c r="AB50" s="502">
        <f t="shared" si="1"/>
        <v>50</v>
      </c>
      <c r="AC50" s="504">
        <f>1</f>
        <v>1</v>
      </c>
      <c r="AD50" s="103">
        <f t="shared" si="6"/>
        <v>4695.8999999999996</v>
      </c>
      <c r="AE50" s="103">
        <f t="shared" si="7"/>
        <v>4059.76</v>
      </c>
      <c r="AF50" s="103">
        <f t="shared" si="8"/>
        <v>0</v>
      </c>
      <c r="AG50" s="3"/>
    </row>
    <row r="51" spans="1:33" ht="13.2" x14ac:dyDescent="0.25">
      <c r="B51" s="1" t="str">
        <f>адреса!$G$50</f>
        <v>кв.44</v>
      </c>
      <c r="C51" s="522">
        <f>адреса!$I$50</f>
        <v>10000044</v>
      </c>
      <c r="D51" s="6" t="str">
        <f>адреса!$K$50</f>
        <v>ФИО-1-44</v>
      </c>
      <c r="E51" s="6">
        <v>30800.5</v>
      </c>
      <c r="F51" s="6">
        <v>4303.2</v>
      </c>
      <c r="G51" s="6">
        <v>0</v>
      </c>
      <c r="H51" s="6">
        <v>3720.8</v>
      </c>
      <c r="I51" s="6">
        <v>0</v>
      </c>
      <c r="J51" s="6">
        <v>0</v>
      </c>
      <c r="K51" s="6">
        <v>0</v>
      </c>
      <c r="L51" s="6"/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v>0</v>
      </c>
      <c r="T51" s="6">
        <v>0</v>
      </c>
      <c r="U51" s="6"/>
      <c r="V51" s="6">
        <v>8024</v>
      </c>
      <c r="W51" s="6">
        <v>0</v>
      </c>
      <c r="X51" s="6">
        <v>38824.5</v>
      </c>
      <c r="Y51" s="513">
        <f>IF(A51&lt;&gt;"",IF(A51=мар17!A51,0,1),IF(AND(B51=мар17!B51,C51=мар17!C51),0,1))</f>
        <v>0</v>
      </c>
      <c r="Z51" s="70" t="str">
        <f t="shared" si="5"/>
        <v>ул. Первая д.1</v>
      </c>
      <c r="AA51" s="504">
        <f>IF($B51&lt;&gt;"",MAX(AA$7:AA50)+1,0)</f>
        <v>44</v>
      </c>
      <c r="AB51" s="502">
        <f t="shared" si="1"/>
        <v>51</v>
      </c>
      <c r="AC51" s="504">
        <f>1</f>
        <v>1</v>
      </c>
      <c r="AD51" s="103">
        <f t="shared" si="6"/>
        <v>4303.2</v>
      </c>
      <c r="AE51" s="103">
        <f t="shared" si="7"/>
        <v>3720.8</v>
      </c>
      <c r="AF51" s="103">
        <f t="shared" si="8"/>
        <v>0</v>
      </c>
      <c r="AG51" s="3"/>
    </row>
    <row r="52" spans="1:33" ht="13.2" x14ac:dyDescent="0.25">
      <c r="B52" s="1" t="str">
        <f>адреса!$G$51</f>
        <v>кв.45</v>
      </c>
      <c r="C52" s="522">
        <f>адреса!$I$51</f>
        <v>10000045</v>
      </c>
      <c r="D52" s="6" t="str">
        <f>адреса!$K$51</f>
        <v>ФИО-1-45</v>
      </c>
      <c r="E52" s="6">
        <v>33780.129999999997</v>
      </c>
      <c r="F52" s="6">
        <v>1696.2</v>
      </c>
      <c r="G52" s="6">
        <v>0</v>
      </c>
      <c r="H52" s="6">
        <v>1465.59</v>
      </c>
      <c r="I52" s="6">
        <v>0</v>
      </c>
      <c r="J52" s="6">
        <v>2643.6</v>
      </c>
      <c r="K52" s="6">
        <v>0</v>
      </c>
      <c r="L52" s="6"/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v>0</v>
      </c>
      <c r="T52" s="6">
        <v>0</v>
      </c>
      <c r="U52" s="6"/>
      <c r="V52" s="6">
        <v>5805.39</v>
      </c>
      <c r="W52" s="6">
        <v>0</v>
      </c>
      <c r="X52" s="6">
        <v>39585.519999999997</v>
      </c>
      <c r="Y52" s="513">
        <f>IF(A52&lt;&gt;"",IF(A52=мар17!A52,0,1),IF(AND(B52=мар17!B52,C52=мар17!C52),0,1))</f>
        <v>0</v>
      </c>
      <c r="Z52" s="70" t="str">
        <f t="shared" si="5"/>
        <v>ул. Первая д.1</v>
      </c>
      <c r="AA52" s="504">
        <f>IF($B52&lt;&gt;"",MAX(AA$7:AA51)+1,0)</f>
        <v>45</v>
      </c>
      <c r="AB52" s="502">
        <f t="shared" si="1"/>
        <v>52</v>
      </c>
      <c r="AC52" s="504">
        <f>1</f>
        <v>1</v>
      </c>
      <c r="AD52" s="103">
        <f t="shared" si="6"/>
        <v>1696.2</v>
      </c>
      <c r="AE52" s="103">
        <f t="shared" si="7"/>
        <v>4109.1899999999996</v>
      </c>
      <c r="AF52" s="103">
        <f t="shared" si="8"/>
        <v>0</v>
      </c>
      <c r="AG52" s="3"/>
    </row>
    <row r="53" spans="1:33" ht="13.2" x14ac:dyDescent="0.25">
      <c r="B53" s="1" t="str">
        <f>адреса!$G$52</f>
        <v>кв.46</v>
      </c>
      <c r="C53" s="522">
        <f>адреса!$I$52</f>
        <v>10000046</v>
      </c>
      <c r="D53" s="6" t="str">
        <f>адреса!$K$52</f>
        <v>ФИО-1-46</v>
      </c>
      <c r="E53" s="6">
        <v>33611.25</v>
      </c>
      <c r="F53" s="6">
        <v>4695.8999999999996</v>
      </c>
      <c r="G53" s="6">
        <v>0</v>
      </c>
      <c r="H53" s="6">
        <v>4059.76</v>
      </c>
      <c r="I53" s="6">
        <v>0</v>
      </c>
      <c r="J53" s="6">
        <v>0</v>
      </c>
      <c r="K53" s="6">
        <v>0</v>
      </c>
      <c r="L53" s="6"/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v>0</v>
      </c>
      <c r="T53" s="6">
        <v>0</v>
      </c>
      <c r="U53" s="6"/>
      <c r="V53" s="6">
        <v>8755.66</v>
      </c>
      <c r="W53" s="6">
        <v>0</v>
      </c>
      <c r="X53" s="6">
        <v>42366.91</v>
      </c>
      <c r="Y53" s="513">
        <f>IF(A53&lt;&gt;"",IF(A53=мар17!A53,0,1),IF(AND(B53=мар17!B53,C53=мар17!C53),0,1))</f>
        <v>0</v>
      </c>
      <c r="Z53" s="70" t="str">
        <f t="shared" si="5"/>
        <v>ул. Первая д.1</v>
      </c>
      <c r="AA53" s="504">
        <f>IF($B53&lt;&gt;"",MAX(AA$7:AA52)+1,0)</f>
        <v>46</v>
      </c>
      <c r="AB53" s="502">
        <f t="shared" si="1"/>
        <v>53</v>
      </c>
      <c r="AC53" s="504">
        <f>1</f>
        <v>1</v>
      </c>
      <c r="AD53" s="103">
        <f t="shared" si="6"/>
        <v>4695.8999999999996</v>
      </c>
      <c r="AE53" s="103">
        <f t="shared" si="7"/>
        <v>4059.76</v>
      </c>
      <c r="AF53" s="103">
        <f t="shared" si="8"/>
        <v>0</v>
      </c>
      <c r="AG53" s="3"/>
    </row>
    <row r="54" spans="1:33" ht="13.2" x14ac:dyDescent="0.25">
      <c r="B54" s="1" t="str">
        <f>адреса!$G$53</f>
        <v>кв.47</v>
      </c>
      <c r="C54" s="522">
        <f>адреса!$I$53</f>
        <v>10000047</v>
      </c>
      <c r="D54" s="6" t="str">
        <f>адреса!$K$53</f>
        <v>ФИО-1-47</v>
      </c>
      <c r="E54" s="6">
        <v>4303.2</v>
      </c>
      <c r="F54" s="6">
        <v>4303.2</v>
      </c>
      <c r="G54" s="6">
        <v>0</v>
      </c>
      <c r="H54" s="6">
        <v>3720.8</v>
      </c>
      <c r="I54" s="6">
        <v>0</v>
      </c>
      <c r="J54" s="6">
        <v>7930.86</v>
      </c>
      <c r="K54" s="6">
        <v>0</v>
      </c>
      <c r="L54" s="6"/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v>0</v>
      </c>
      <c r="T54" s="6">
        <v>0</v>
      </c>
      <c r="U54" s="6"/>
      <c r="V54" s="6">
        <v>15954.86</v>
      </c>
      <c r="W54" s="6">
        <v>4300.57</v>
      </c>
      <c r="X54" s="6">
        <v>15957.49</v>
      </c>
      <c r="Y54" s="513">
        <f>IF(A54&lt;&gt;"",IF(A54=мар17!A54,0,1),IF(AND(B54=мар17!B54,C54=мар17!C54),0,1))</f>
        <v>0</v>
      </c>
      <c r="Z54" s="70" t="str">
        <f t="shared" si="5"/>
        <v>ул. Первая д.1</v>
      </c>
      <c r="AA54" s="504">
        <f>IF($B54&lt;&gt;"",MAX(AA$7:AA53)+1,0)</f>
        <v>47</v>
      </c>
      <c r="AB54" s="502">
        <f t="shared" si="1"/>
        <v>54</v>
      </c>
      <c r="AC54" s="504">
        <f>1</f>
        <v>1</v>
      </c>
      <c r="AD54" s="103">
        <f t="shared" si="6"/>
        <v>4303.2</v>
      </c>
      <c r="AE54" s="103">
        <f t="shared" si="7"/>
        <v>11651.66</v>
      </c>
      <c r="AF54" s="103">
        <f t="shared" si="8"/>
        <v>0</v>
      </c>
      <c r="AG54" s="3"/>
    </row>
    <row r="55" spans="1:33" ht="13.2" x14ac:dyDescent="0.25">
      <c r="B55" s="1" t="str">
        <f>адреса!$G$54</f>
        <v>кв.48</v>
      </c>
      <c r="C55" s="522">
        <f>адреса!$I$54</f>
        <v>10000048</v>
      </c>
      <c r="D55" s="6" t="str">
        <f>адреса!$K$54</f>
        <v>ФИО-1-48</v>
      </c>
      <c r="E55" s="6">
        <v>1984.3</v>
      </c>
      <c r="F55" s="6">
        <v>1884.3</v>
      </c>
      <c r="G55" s="6">
        <v>0</v>
      </c>
      <c r="H55" s="6">
        <v>1629.29</v>
      </c>
      <c r="I55" s="6">
        <v>0</v>
      </c>
      <c r="J55" s="6">
        <v>1081.27</v>
      </c>
      <c r="K55" s="6">
        <v>0</v>
      </c>
      <c r="L55" s="6"/>
      <c r="M55" s="6">
        <v>100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v>0</v>
      </c>
      <c r="T55" s="6">
        <v>0</v>
      </c>
      <c r="U55" s="6"/>
      <c r="V55" s="6">
        <v>4694.8599999999997</v>
      </c>
      <c r="W55" s="6">
        <v>1984.3</v>
      </c>
      <c r="X55" s="6">
        <v>4694.8599999999997</v>
      </c>
      <c r="Y55" s="513">
        <f>IF(A55&lt;&gt;"",IF(A55=мар17!A55,0,1),IF(AND(B55=мар17!B55,C55=мар17!C55),0,1))</f>
        <v>0</v>
      </c>
      <c r="Z55" s="70" t="str">
        <f t="shared" si="5"/>
        <v>ул. Первая д.1</v>
      </c>
      <c r="AA55" s="504">
        <f>IF($B55&lt;&gt;"",MAX(AA$7:AA54)+1,0)</f>
        <v>48</v>
      </c>
      <c r="AB55" s="502">
        <f t="shared" si="1"/>
        <v>55</v>
      </c>
      <c r="AC55" s="504">
        <f>1</f>
        <v>1</v>
      </c>
      <c r="AD55" s="103">
        <f t="shared" si="6"/>
        <v>1884.3</v>
      </c>
      <c r="AE55" s="103">
        <f t="shared" si="7"/>
        <v>2710.56</v>
      </c>
      <c r="AF55" s="103">
        <f t="shared" si="8"/>
        <v>99.999999999999545</v>
      </c>
      <c r="AG55" s="3"/>
    </row>
    <row r="56" spans="1:33" ht="13.2" x14ac:dyDescent="0.25">
      <c r="B56" s="1" t="str">
        <f>адреса!$G$55</f>
        <v>кв.49</v>
      </c>
      <c r="C56" s="522">
        <f>адреса!$I$55</f>
        <v>10000049</v>
      </c>
      <c r="D56" s="6" t="str">
        <f>адреса!$K$55</f>
        <v>ФИО-1-49</v>
      </c>
      <c r="E56" s="6">
        <v>68079.16</v>
      </c>
      <c r="F56" s="6">
        <v>4695.8999999999996</v>
      </c>
      <c r="G56" s="6">
        <v>0</v>
      </c>
      <c r="H56" s="6">
        <v>4059.76</v>
      </c>
      <c r="I56" s="6">
        <v>0</v>
      </c>
      <c r="J56" s="6">
        <v>2643.6</v>
      </c>
      <c r="K56" s="6">
        <v>0</v>
      </c>
      <c r="L56" s="6"/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v>0</v>
      </c>
      <c r="T56" s="6">
        <v>0</v>
      </c>
      <c r="U56" s="6"/>
      <c r="V56" s="6">
        <v>11399.26</v>
      </c>
      <c r="W56" s="6">
        <v>0</v>
      </c>
      <c r="X56" s="6">
        <v>79478.42</v>
      </c>
      <c r="Y56" s="513">
        <f>IF(A56&lt;&gt;"",IF(A56=мар17!A56,0,1),IF(AND(B56=мар17!B56,C56=мар17!C56),0,1))</f>
        <v>0</v>
      </c>
      <c r="Z56" s="70" t="str">
        <f t="shared" si="5"/>
        <v>ул. Первая д.1</v>
      </c>
      <c r="AA56" s="504">
        <f>IF($B56&lt;&gt;"",MAX(AA$7:AA55)+1,0)</f>
        <v>49</v>
      </c>
      <c r="AB56" s="502">
        <f t="shared" si="1"/>
        <v>56</v>
      </c>
      <c r="AC56" s="504">
        <f>1</f>
        <v>1</v>
      </c>
      <c r="AD56" s="103">
        <f t="shared" si="6"/>
        <v>4695.8999999999996</v>
      </c>
      <c r="AE56" s="103">
        <f t="shared" si="7"/>
        <v>6703.3600000000006</v>
      </c>
      <c r="AF56" s="103">
        <f t="shared" si="8"/>
        <v>0</v>
      </c>
      <c r="AG56" s="3"/>
    </row>
    <row r="57" spans="1:33" ht="13.2" x14ac:dyDescent="0.25">
      <c r="A57" s="4" t="str">
        <f>адреса!$E$56</f>
        <v>ул. Вторая д.2</v>
      </c>
      <c r="C57" s="522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>
        <v>0</v>
      </c>
      <c r="U57" s="6"/>
      <c r="V57" s="6"/>
      <c r="W57" s="6"/>
      <c r="X57" s="6"/>
      <c r="Y57" s="513">
        <f>IF(A57&lt;&gt;"",IF(A57=мар17!A57,0,1),IF(AND(B57=мар17!B57,C57=мар17!C57),0,1))</f>
        <v>0</v>
      </c>
      <c r="Z57" s="70" t="str">
        <f t="shared" si="5"/>
        <v>ул. Вторая д.2</v>
      </c>
      <c r="AA57" s="504">
        <f>IF($B57&lt;&gt;"",MAX(AA$7:AA56)+1,0)</f>
        <v>0</v>
      </c>
      <c r="AB57" s="502">
        <f t="shared" si="1"/>
        <v>57</v>
      </c>
      <c r="AC57" s="504">
        <f>1</f>
        <v>1</v>
      </c>
      <c r="AD57" s="103">
        <f t="shared" si="6"/>
        <v>0</v>
      </c>
      <c r="AE57" s="103">
        <f t="shared" si="7"/>
        <v>0</v>
      </c>
      <c r="AF57" s="103">
        <f t="shared" si="8"/>
        <v>0</v>
      </c>
      <c r="AG57" s="3"/>
    </row>
    <row r="58" spans="1:33" ht="13.2" x14ac:dyDescent="0.25">
      <c r="B58" s="1" t="str">
        <f>адреса!$G$56</f>
        <v>кв.1</v>
      </c>
      <c r="C58" s="522">
        <f>адреса!$I$56</f>
        <v>20000001</v>
      </c>
      <c r="D58" s="6" t="str">
        <f>адреса!$K$56</f>
        <v>ФИО-2-1</v>
      </c>
      <c r="E58" s="6">
        <v>5795.86</v>
      </c>
      <c r="F58" s="6">
        <v>1188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/>
      <c r="M58" s="6">
        <v>100</v>
      </c>
      <c r="N58" s="6">
        <v>50</v>
      </c>
      <c r="O58" s="6">
        <v>0</v>
      </c>
      <c r="P58" s="6">
        <v>0</v>
      </c>
      <c r="Q58" s="6">
        <v>342.02</v>
      </c>
      <c r="R58" s="6">
        <v>0</v>
      </c>
      <c r="S58" s="6">
        <v>0</v>
      </c>
      <c r="T58" s="6">
        <v>0</v>
      </c>
      <c r="U58" s="6"/>
      <c r="V58" s="6">
        <v>1680.02</v>
      </c>
      <c r="W58" s="6">
        <v>5500</v>
      </c>
      <c r="X58" s="6">
        <v>1975.88</v>
      </c>
      <c r="Y58" s="513">
        <f>IF(A58&lt;&gt;"",IF(A58=мар17!A58,0,1),IF(AND(B58=мар17!B58,C58=мар17!C58),0,1))</f>
        <v>0</v>
      </c>
      <c r="Z58" s="70" t="str">
        <f t="shared" si="5"/>
        <v>ул. Вторая д.2</v>
      </c>
      <c r="AA58" s="504">
        <f>IF($B58&lt;&gt;"",MAX(AA$7:AA57)+1,0)</f>
        <v>50</v>
      </c>
      <c r="AB58" s="502">
        <f t="shared" si="1"/>
        <v>58</v>
      </c>
      <c r="AC58" s="504">
        <f>1</f>
        <v>1</v>
      </c>
      <c r="AD58" s="103">
        <f t="shared" si="6"/>
        <v>1188</v>
      </c>
      <c r="AE58" s="103">
        <f t="shared" si="7"/>
        <v>0</v>
      </c>
      <c r="AF58" s="103">
        <f t="shared" si="8"/>
        <v>492.02</v>
      </c>
      <c r="AG58" s="3"/>
    </row>
    <row r="59" spans="1:33" ht="13.2" x14ac:dyDescent="0.25">
      <c r="B59" s="1" t="str">
        <f>адреса!$G$57</f>
        <v>кв.2</v>
      </c>
      <c r="C59" s="522">
        <f>адреса!$I$57</f>
        <v>20000002</v>
      </c>
      <c r="D59" s="6" t="str">
        <f>адреса!$K$57</f>
        <v>ФИО-2-2</v>
      </c>
      <c r="E59" s="6">
        <v>9631.0400000000009</v>
      </c>
      <c r="F59" s="6">
        <v>1753.06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  <c r="L59" s="6"/>
      <c r="M59" s="6">
        <v>100</v>
      </c>
      <c r="N59" s="6">
        <v>50</v>
      </c>
      <c r="O59" s="6">
        <v>0</v>
      </c>
      <c r="P59" s="6">
        <v>0</v>
      </c>
      <c r="Q59" s="6">
        <v>504.7</v>
      </c>
      <c r="R59" s="6">
        <v>0</v>
      </c>
      <c r="S59" s="6">
        <v>0</v>
      </c>
      <c r="T59" s="6">
        <v>0</v>
      </c>
      <c r="U59" s="6"/>
      <c r="V59" s="6">
        <v>2407.7600000000002</v>
      </c>
      <c r="W59" s="6">
        <v>9631.0400000000009</v>
      </c>
      <c r="X59" s="6">
        <v>2407.7600000000002</v>
      </c>
      <c r="Y59" s="513">
        <f>IF(A59&lt;&gt;"",IF(A59=мар17!A59,0,1),IF(AND(B59=мар17!B59,C59=мар17!C59),0,1))</f>
        <v>0</v>
      </c>
      <c r="Z59" s="70" t="str">
        <f t="shared" si="5"/>
        <v>ул. Вторая д.2</v>
      </c>
      <c r="AA59" s="504">
        <f>IF($B59&lt;&gt;"",MAX(AA$7:AA58)+1,0)</f>
        <v>51</v>
      </c>
      <c r="AB59" s="502">
        <f t="shared" si="1"/>
        <v>59</v>
      </c>
      <c r="AC59" s="504">
        <f>1</f>
        <v>1</v>
      </c>
      <c r="AD59" s="103">
        <f t="shared" si="6"/>
        <v>1753.06</v>
      </c>
      <c r="AE59" s="103">
        <f t="shared" si="7"/>
        <v>0</v>
      </c>
      <c r="AF59" s="103">
        <f t="shared" si="8"/>
        <v>654.70000000000027</v>
      </c>
      <c r="AG59" s="3"/>
    </row>
    <row r="60" spans="1:33" ht="13.2" x14ac:dyDescent="0.25">
      <c r="B60" s="1" t="str">
        <f>адреса!$G$58</f>
        <v>кв.3</v>
      </c>
      <c r="C60" s="522">
        <f>адреса!$I$58</f>
        <v>20000003</v>
      </c>
      <c r="D60" s="6" t="str">
        <f>адреса!$K$58</f>
        <v>ФИО-2-3</v>
      </c>
      <c r="E60" s="6">
        <v>8280.76</v>
      </c>
      <c r="F60" s="6">
        <v>1490.95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/>
      <c r="M60" s="6">
        <v>100</v>
      </c>
      <c r="N60" s="6">
        <v>50</v>
      </c>
      <c r="O60" s="6">
        <v>0</v>
      </c>
      <c r="P60" s="6">
        <v>0</v>
      </c>
      <c r="Q60" s="6">
        <v>429.24</v>
      </c>
      <c r="R60" s="6">
        <v>0</v>
      </c>
      <c r="S60" s="6">
        <v>0</v>
      </c>
      <c r="T60" s="6">
        <v>0</v>
      </c>
      <c r="U60" s="6"/>
      <c r="V60" s="6">
        <v>2070.19</v>
      </c>
      <c r="W60" s="6">
        <v>0</v>
      </c>
      <c r="X60" s="6">
        <v>10350.950000000001</v>
      </c>
      <c r="Y60" s="513">
        <f>IF(A60&lt;&gt;"",IF(A60=мар17!A60,0,1),IF(AND(B60=мар17!B60,C60=мар17!C60),0,1))</f>
        <v>0</v>
      </c>
      <c r="Z60" s="70" t="str">
        <f t="shared" si="5"/>
        <v>ул. Вторая д.2</v>
      </c>
      <c r="AA60" s="504">
        <f>IF($B60&lt;&gt;"",MAX(AA$7:AA59)+1,0)</f>
        <v>52</v>
      </c>
      <c r="AB60" s="502">
        <f t="shared" si="1"/>
        <v>60</v>
      </c>
      <c r="AC60" s="504">
        <f>1</f>
        <v>1</v>
      </c>
      <c r="AD60" s="103">
        <f t="shared" si="6"/>
        <v>1490.95</v>
      </c>
      <c r="AE60" s="103">
        <f t="shared" si="7"/>
        <v>0</v>
      </c>
      <c r="AF60" s="103">
        <f t="shared" si="8"/>
        <v>579.24</v>
      </c>
      <c r="AG60" s="3"/>
    </row>
    <row r="61" spans="1:33" ht="13.2" x14ac:dyDescent="0.25">
      <c r="B61" s="1" t="str">
        <f>адреса!$G$59</f>
        <v>кв.4</v>
      </c>
      <c r="C61" s="522">
        <f>адреса!$I$59</f>
        <v>20000004</v>
      </c>
      <c r="D61" s="6" t="str">
        <f>адреса!$K$59</f>
        <v>ФИО-2-4</v>
      </c>
      <c r="E61" s="6">
        <v>2364.84</v>
      </c>
      <c r="F61" s="6">
        <v>1719.02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/>
      <c r="M61" s="6">
        <v>100</v>
      </c>
      <c r="N61" s="6">
        <v>50</v>
      </c>
      <c r="O61" s="6">
        <v>0</v>
      </c>
      <c r="P61" s="6">
        <v>0</v>
      </c>
      <c r="Q61" s="6">
        <v>494.9</v>
      </c>
      <c r="R61" s="6">
        <v>0</v>
      </c>
      <c r="S61" s="6">
        <v>0</v>
      </c>
      <c r="T61" s="6">
        <v>0</v>
      </c>
      <c r="U61" s="6"/>
      <c r="V61" s="6">
        <v>2363.92</v>
      </c>
      <c r="W61" s="6">
        <v>0</v>
      </c>
      <c r="X61" s="6">
        <v>4728.76</v>
      </c>
      <c r="Y61" s="513">
        <f>IF(A61&lt;&gt;"",IF(A61=мар17!A61,0,1),IF(AND(B61=мар17!B61,C61=мар17!C61),0,1))</f>
        <v>0</v>
      </c>
      <c r="Z61" s="70" t="str">
        <f t="shared" si="5"/>
        <v>ул. Вторая д.2</v>
      </c>
      <c r="AA61" s="504">
        <f>IF($B61&lt;&gt;"",MAX(AA$7:AA60)+1,0)</f>
        <v>53</v>
      </c>
      <c r="AB61" s="502">
        <f t="shared" si="1"/>
        <v>61</v>
      </c>
      <c r="AC61" s="504">
        <f>1</f>
        <v>1</v>
      </c>
      <c r="AD61" s="103">
        <f t="shared" si="6"/>
        <v>1719.02</v>
      </c>
      <c r="AE61" s="103">
        <f t="shared" si="7"/>
        <v>0</v>
      </c>
      <c r="AF61" s="103">
        <f t="shared" si="8"/>
        <v>644.90000000000009</v>
      </c>
      <c r="AG61" s="3"/>
    </row>
    <row r="62" spans="1:33" ht="13.2" x14ac:dyDescent="0.25">
      <c r="B62" s="1" t="str">
        <f>адреса!$G$60</f>
        <v>кв.5</v>
      </c>
      <c r="C62" s="522">
        <f>адреса!$I$60</f>
        <v>20000005</v>
      </c>
      <c r="D62" s="6" t="str">
        <f>адреса!$K$60</f>
        <v>ФИО-2-5</v>
      </c>
      <c r="E62" s="6">
        <v>1964.98</v>
      </c>
      <c r="F62" s="6">
        <v>1409.26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/>
      <c r="M62" s="6">
        <v>100</v>
      </c>
      <c r="N62" s="6">
        <v>50</v>
      </c>
      <c r="O62" s="6">
        <v>0</v>
      </c>
      <c r="P62" s="6">
        <v>0</v>
      </c>
      <c r="Q62" s="6">
        <v>405.72</v>
      </c>
      <c r="R62" s="6">
        <v>0</v>
      </c>
      <c r="S62" s="6">
        <v>0</v>
      </c>
      <c r="T62" s="6">
        <v>0</v>
      </c>
      <c r="U62" s="6"/>
      <c r="V62" s="6">
        <v>1964.98</v>
      </c>
      <c r="W62" s="6">
        <v>1964.98</v>
      </c>
      <c r="X62" s="6">
        <v>1964.98</v>
      </c>
      <c r="Y62" s="513">
        <f>IF(A62&lt;&gt;"",IF(A62=мар17!A62,0,1),IF(AND(B62=мар17!B62,C62=мар17!C62),0,1))</f>
        <v>0</v>
      </c>
      <c r="Z62" s="70" t="str">
        <f t="shared" si="5"/>
        <v>ул. Вторая д.2</v>
      </c>
      <c r="AA62" s="504">
        <f>IF($B62&lt;&gt;"",MAX(AA$7:AA61)+1,0)</f>
        <v>54</v>
      </c>
      <c r="AB62" s="502">
        <f t="shared" si="1"/>
        <v>62</v>
      </c>
      <c r="AC62" s="504">
        <f>1</f>
        <v>1</v>
      </c>
      <c r="AD62" s="103">
        <f t="shared" si="6"/>
        <v>1409.26</v>
      </c>
      <c r="AE62" s="103">
        <f t="shared" si="7"/>
        <v>0</v>
      </c>
      <c r="AF62" s="103">
        <f t="shared" si="8"/>
        <v>555.72</v>
      </c>
      <c r="AG62" s="3"/>
    </row>
    <row r="63" spans="1:33" ht="13.2" x14ac:dyDescent="0.25">
      <c r="B63" s="1" t="str">
        <f>адреса!$G$61</f>
        <v>кв.6</v>
      </c>
      <c r="C63" s="522">
        <f>адреса!$I$61</f>
        <v>20000006</v>
      </c>
      <c r="D63" s="6" t="str">
        <f>адреса!$K$61</f>
        <v>ФИО-2-6</v>
      </c>
      <c r="E63" s="6">
        <v>1890.45</v>
      </c>
      <c r="F63" s="6">
        <v>1351.39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/>
      <c r="M63" s="6">
        <v>100</v>
      </c>
      <c r="N63" s="6">
        <v>50</v>
      </c>
      <c r="O63" s="6">
        <v>0</v>
      </c>
      <c r="P63" s="6">
        <v>0</v>
      </c>
      <c r="Q63" s="6">
        <v>389.06</v>
      </c>
      <c r="R63" s="6">
        <v>0</v>
      </c>
      <c r="S63" s="6">
        <v>0</v>
      </c>
      <c r="T63" s="6">
        <v>0</v>
      </c>
      <c r="U63" s="6"/>
      <c r="V63" s="6">
        <v>1890.45</v>
      </c>
      <c r="W63" s="6">
        <v>1890.45</v>
      </c>
      <c r="X63" s="6">
        <v>1890.45</v>
      </c>
      <c r="Y63" s="513">
        <f>IF(A63&lt;&gt;"",IF(A63=мар17!A63,0,1),IF(AND(B63=мар17!B63,C63=мар17!C63),0,1))</f>
        <v>0</v>
      </c>
      <c r="Z63" s="70" t="str">
        <f t="shared" si="5"/>
        <v>ул. Вторая д.2</v>
      </c>
      <c r="AA63" s="504">
        <f>IF($B63&lt;&gt;"",MAX(AA$7:AA62)+1,0)</f>
        <v>55</v>
      </c>
      <c r="AB63" s="502">
        <f t="shared" si="1"/>
        <v>63</v>
      </c>
      <c r="AC63" s="504">
        <f>1</f>
        <v>1</v>
      </c>
      <c r="AD63" s="103">
        <f t="shared" si="6"/>
        <v>1351.39</v>
      </c>
      <c r="AE63" s="103">
        <f t="shared" si="7"/>
        <v>0</v>
      </c>
      <c r="AF63" s="103">
        <f t="shared" si="8"/>
        <v>539.05999999999995</v>
      </c>
      <c r="AG63" s="3"/>
    </row>
    <row r="64" spans="1:33" ht="13.2" x14ac:dyDescent="0.25">
      <c r="B64" s="1" t="str">
        <f>адреса!$G$62</f>
        <v>кв.7</v>
      </c>
      <c r="C64" s="522">
        <f>адреса!$I$62</f>
        <v>20000007</v>
      </c>
      <c r="D64" s="6" t="str">
        <f>адреса!$K$62</f>
        <v>ФИО-2-7</v>
      </c>
      <c r="E64" s="6">
        <v>9859</v>
      </c>
      <c r="F64" s="6">
        <v>1797.31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/>
      <c r="M64" s="6">
        <v>100</v>
      </c>
      <c r="N64" s="6">
        <v>50</v>
      </c>
      <c r="O64" s="6">
        <v>0</v>
      </c>
      <c r="P64" s="6">
        <v>0</v>
      </c>
      <c r="Q64" s="6">
        <v>517.44000000000005</v>
      </c>
      <c r="R64" s="6">
        <v>0</v>
      </c>
      <c r="S64" s="6">
        <v>0</v>
      </c>
      <c r="T64" s="6">
        <v>0</v>
      </c>
      <c r="U64" s="6"/>
      <c r="V64" s="6">
        <v>2464.75</v>
      </c>
      <c r="W64" s="6">
        <v>0</v>
      </c>
      <c r="X64" s="6">
        <v>12323.75</v>
      </c>
      <c r="Y64" s="513">
        <f>IF(A64&lt;&gt;"",IF(A64=мар17!A64,0,1),IF(AND(B64=мар17!B64,C64=мар17!C64),0,1))</f>
        <v>0</v>
      </c>
      <c r="Z64" s="70" t="str">
        <f t="shared" si="5"/>
        <v>ул. Вторая д.2</v>
      </c>
      <c r="AA64" s="504">
        <f>IF($B64&lt;&gt;"",MAX(AA$7:AA63)+1,0)</f>
        <v>56</v>
      </c>
      <c r="AB64" s="502">
        <f t="shared" si="1"/>
        <v>64</v>
      </c>
      <c r="AC64" s="504">
        <f>1</f>
        <v>1</v>
      </c>
      <c r="AD64" s="103">
        <f t="shared" si="6"/>
        <v>1797.31</v>
      </c>
      <c r="AE64" s="103">
        <f t="shared" si="7"/>
        <v>0</v>
      </c>
      <c r="AF64" s="103">
        <f t="shared" si="8"/>
        <v>667.44</v>
      </c>
      <c r="AG64" s="3"/>
    </row>
    <row r="65" spans="2:33" ht="13.2" x14ac:dyDescent="0.25">
      <c r="B65" s="1" t="str">
        <f>адреса!$G$63</f>
        <v>кв.8</v>
      </c>
      <c r="C65" s="522">
        <f>адреса!$I$63</f>
        <v>20000008</v>
      </c>
      <c r="D65" s="6" t="str">
        <f>адреса!$K$63</f>
        <v>ФИО-2-8</v>
      </c>
      <c r="E65" s="6">
        <v>4929.49</v>
      </c>
      <c r="F65" s="6">
        <v>1797.31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/>
      <c r="M65" s="6">
        <v>100</v>
      </c>
      <c r="N65" s="6">
        <v>50</v>
      </c>
      <c r="O65" s="6">
        <v>0</v>
      </c>
      <c r="P65" s="6">
        <v>0</v>
      </c>
      <c r="Q65" s="6">
        <v>517.44000000000005</v>
      </c>
      <c r="R65" s="6">
        <v>0</v>
      </c>
      <c r="S65" s="6">
        <v>0</v>
      </c>
      <c r="T65" s="6">
        <v>0</v>
      </c>
      <c r="U65" s="6"/>
      <c r="V65" s="6">
        <v>2464.75</v>
      </c>
      <c r="W65" s="6">
        <v>4929.49</v>
      </c>
      <c r="X65" s="6">
        <v>2464.75</v>
      </c>
      <c r="Y65" s="513">
        <f>IF(A65&lt;&gt;"",IF(A65=мар17!A65,0,1),IF(AND(B65=мар17!B65,C65=мар17!C65),0,1))</f>
        <v>0</v>
      </c>
      <c r="Z65" s="70" t="str">
        <f t="shared" ref="Z65:Z80" si="9">IF(AND(A65&lt;&gt;"",B65=""),A65,Z64)</f>
        <v>ул. Вторая д.2</v>
      </c>
      <c r="AA65" s="504">
        <f>IF($B65&lt;&gt;"",MAX(AA$7:AA64)+1,0)</f>
        <v>57</v>
      </c>
      <c r="AB65" s="502">
        <f t="shared" si="1"/>
        <v>65</v>
      </c>
      <c r="AC65" s="504">
        <f>1</f>
        <v>1</v>
      </c>
      <c r="AD65" s="103">
        <f t="shared" ref="AD65:AD80" si="10">F65</f>
        <v>1797.31</v>
      </c>
      <c r="AE65" s="103">
        <f t="shared" ref="AE65:AE80" si="11">H65+I65+J65+K65+L65+O65+R65+S65</f>
        <v>0</v>
      </c>
      <c r="AF65" s="103">
        <f t="shared" ref="AF65:AF80" si="12">V65-AD65-AE65</f>
        <v>667.44</v>
      </c>
      <c r="AG65" s="3"/>
    </row>
    <row r="66" spans="2:33" ht="13.2" x14ac:dyDescent="0.25">
      <c r="B66" s="1" t="str">
        <f>адреса!$G$64</f>
        <v>кв.9</v>
      </c>
      <c r="C66" s="522">
        <f>адреса!$I$64</f>
        <v>20000009</v>
      </c>
      <c r="D66" s="6" t="str">
        <f>адреса!$K$64</f>
        <v>ФИО-2-9</v>
      </c>
      <c r="E66" s="6">
        <v>7544.68</v>
      </c>
      <c r="F66" s="6">
        <v>1388.83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/>
      <c r="M66" s="6">
        <v>0</v>
      </c>
      <c r="N66" s="6">
        <v>50</v>
      </c>
      <c r="O66" s="6">
        <v>0</v>
      </c>
      <c r="P66" s="6">
        <v>0</v>
      </c>
      <c r="Q66" s="6">
        <v>399.84</v>
      </c>
      <c r="R66" s="6">
        <v>0</v>
      </c>
      <c r="S66" s="6">
        <v>0</v>
      </c>
      <c r="T66" s="6">
        <v>0</v>
      </c>
      <c r="U66" s="6"/>
      <c r="V66" s="6">
        <v>1838.67</v>
      </c>
      <c r="W66" s="6">
        <v>3667.34</v>
      </c>
      <c r="X66" s="6">
        <v>5716.01</v>
      </c>
      <c r="Y66" s="513">
        <f>IF(A66&lt;&gt;"",IF(A66=мар17!A66,0,1),IF(AND(B66=мар17!B66,C66=мар17!C66),0,1))</f>
        <v>0</v>
      </c>
      <c r="Z66" s="70" t="str">
        <f t="shared" si="9"/>
        <v>ул. Вторая д.2</v>
      </c>
      <c r="AA66" s="504">
        <f>IF($B66&lt;&gt;"",MAX(AA$7:AA65)+1,0)</f>
        <v>58</v>
      </c>
      <c r="AB66" s="502">
        <f t="shared" si="1"/>
        <v>66</v>
      </c>
      <c r="AC66" s="504">
        <f>1</f>
        <v>1</v>
      </c>
      <c r="AD66" s="103">
        <f t="shared" si="10"/>
        <v>1388.83</v>
      </c>
      <c r="AE66" s="103">
        <f t="shared" si="11"/>
        <v>0</v>
      </c>
      <c r="AF66" s="103">
        <f t="shared" si="12"/>
        <v>449.84000000000015</v>
      </c>
      <c r="AG66" s="3"/>
    </row>
    <row r="67" spans="2:33" ht="13.2" x14ac:dyDescent="0.25">
      <c r="B67" s="1" t="str">
        <f>адреса!$G$65</f>
        <v>кв.10</v>
      </c>
      <c r="C67" s="522">
        <f>адреса!$I$65</f>
        <v>20000010</v>
      </c>
      <c r="D67" s="6" t="str">
        <f>адреса!$K$65</f>
        <v>ФИО-2-10</v>
      </c>
      <c r="E67" s="6">
        <v>6509.64</v>
      </c>
      <c r="F67" s="6">
        <v>1147.1500000000001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/>
      <c r="M67" s="6">
        <v>100</v>
      </c>
      <c r="N67" s="6">
        <v>50</v>
      </c>
      <c r="O67" s="6">
        <v>0</v>
      </c>
      <c r="P67" s="6">
        <v>0</v>
      </c>
      <c r="Q67" s="6">
        <v>330.26</v>
      </c>
      <c r="R67" s="6">
        <v>0</v>
      </c>
      <c r="S67" s="6">
        <v>0</v>
      </c>
      <c r="T67" s="6">
        <v>0</v>
      </c>
      <c r="U67" s="6"/>
      <c r="V67" s="6">
        <v>1627.41</v>
      </c>
      <c r="W67" s="6">
        <v>8137.05</v>
      </c>
      <c r="X67" s="6">
        <v>0</v>
      </c>
      <c r="Y67" s="513">
        <f>IF(A67&lt;&gt;"",IF(A67=мар17!A67,0,1),IF(AND(B67=мар17!B67,C67=мар17!C67),0,1))</f>
        <v>0</v>
      </c>
      <c r="Z67" s="70" t="str">
        <f t="shared" si="9"/>
        <v>ул. Вторая д.2</v>
      </c>
      <c r="AA67" s="504">
        <f>IF($B67&lt;&gt;"",MAX(AA$7:AA66)+1,0)</f>
        <v>59</v>
      </c>
      <c r="AB67" s="502">
        <f t="shared" si="1"/>
        <v>67</v>
      </c>
      <c r="AC67" s="504">
        <f>1</f>
        <v>1</v>
      </c>
      <c r="AD67" s="103">
        <f t="shared" si="10"/>
        <v>1147.1500000000001</v>
      </c>
      <c r="AE67" s="103">
        <f t="shared" si="11"/>
        <v>0</v>
      </c>
      <c r="AF67" s="103">
        <f t="shared" si="12"/>
        <v>480.26</v>
      </c>
      <c r="AG67" s="3"/>
    </row>
    <row r="68" spans="2:33" ht="13.2" x14ac:dyDescent="0.25">
      <c r="B68" s="1" t="str">
        <f>адреса!$G$66</f>
        <v>кв.11</v>
      </c>
      <c r="C68" s="522">
        <f>адреса!$I$66</f>
        <v>20000011</v>
      </c>
      <c r="D68" s="6" t="str">
        <f>адреса!$K$66</f>
        <v>ФИО-2-11</v>
      </c>
      <c r="E68" s="6">
        <v>3228.77</v>
      </c>
      <c r="F68" s="6">
        <v>2420.25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/>
      <c r="M68" s="6">
        <v>0</v>
      </c>
      <c r="N68" s="6">
        <v>50</v>
      </c>
      <c r="O68" s="6">
        <v>0</v>
      </c>
      <c r="P68" s="6">
        <v>0</v>
      </c>
      <c r="Q68" s="6">
        <v>758.52</v>
      </c>
      <c r="R68" s="6">
        <v>0</v>
      </c>
      <c r="S68" s="6">
        <v>0</v>
      </c>
      <c r="T68" s="6">
        <v>0</v>
      </c>
      <c r="U68" s="6"/>
      <c r="V68" s="6">
        <v>3228.77</v>
      </c>
      <c r="W68" s="6">
        <v>3228.77</v>
      </c>
      <c r="X68" s="6">
        <v>3228.77</v>
      </c>
      <c r="Y68" s="513">
        <f>IF(A68&lt;&gt;"",IF(A68=мар17!A68,0,1),IF(AND(B68=мар17!B68,C68=мар17!C68),0,1))</f>
        <v>0</v>
      </c>
      <c r="Z68" s="70" t="str">
        <f t="shared" si="9"/>
        <v>ул. Вторая д.2</v>
      </c>
      <c r="AA68" s="504">
        <f>IF($B68&lt;&gt;"",MAX(AA$7:AA67)+1,0)</f>
        <v>60</v>
      </c>
      <c r="AB68" s="502">
        <f t="shared" si="1"/>
        <v>68</v>
      </c>
      <c r="AC68" s="504">
        <f>1</f>
        <v>1</v>
      </c>
      <c r="AD68" s="103">
        <f t="shared" si="10"/>
        <v>2420.25</v>
      </c>
      <c r="AE68" s="103">
        <f t="shared" si="11"/>
        <v>0</v>
      </c>
      <c r="AF68" s="103">
        <f t="shared" si="12"/>
        <v>808.52</v>
      </c>
      <c r="AG68" s="3"/>
    </row>
    <row r="69" spans="2:33" ht="13.2" x14ac:dyDescent="0.25">
      <c r="B69" s="1" t="str">
        <f>адреса!$G$67</f>
        <v>кв.12</v>
      </c>
      <c r="C69" s="522">
        <f>адреса!$I$67</f>
        <v>20000012</v>
      </c>
      <c r="D69" s="6" t="str">
        <f>адреса!$K$67</f>
        <v>ФИО-2-12</v>
      </c>
      <c r="E69" s="6">
        <v>9981.76</v>
      </c>
      <c r="F69" s="6">
        <v>1821.14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/>
      <c r="M69" s="6">
        <v>100</v>
      </c>
      <c r="N69" s="6">
        <v>50</v>
      </c>
      <c r="O69" s="6">
        <v>0</v>
      </c>
      <c r="P69" s="6">
        <v>0</v>
      </c>
      <c r="Q69" s="6">
        <v>524.29999999999995</v>
      </c>
      <c r="R69" s="6">
        <v>0</v>
      </c>
      <c r="S69" s="6">
        <v>0</v>
      </c>
      <c r="T69" s="6">
        <v>0</v>
      </c>
      <c r="U69" s="6"/>
      <c r="V69" s="6">
        <v>2495.44</v>
      </c>
      <c r="W69" s="6">
        <v>7486.32</v>
      </c>
      <c r="X69" s="6">
        <v>4990.88</v>
      </c>
      <c r="Y69" s="513">
        <f>IF(A69&lt;&gt;"",IF(A69=мар17!A69,0,1),IF(AND(B69=мар17!B69,C69=мар17!C69),0,1))</f>
        <v>0</v>
      </c>
      <c r="Z69" s="70" t="str">
        <f t="shared" si="9"/>
        <v>ул. Вторая д.2</v>
      </c>
      <c r="AA69" s="504">
        <f>IF($B69&lt;&gt;"",MAX(AA$7:AA68)+1,0)</f>
        <v>61</v>
      </c>
      <c r="AB69" s="502">
        <f t="shared" si="1"/>
        <v>69</v>
      </c>
      <c r="AC69" s="504">
        <f>1</f>
        <v>1</v>
      </c>
      <c r="AD69" s="103">
        <f t="shared" si="10"/>
        <v>1821.14</v>
      </c>
      <c r="AE69" s="103">
        <f t="shared" si="11"/>
        <v>0</v>
      </c>
      <c r="AF69" s="103">
        <f t="shared" si="12"/>
        <v>674.3</v>
      </c>
      <c r="AG69" s="3"/>
    </row>
    <row r="70" spans="2:33" ht="13.2" x14ac:dyDescent="0.25">
      <c r="B70" s="1" t="str">
        <f>адреса!$G$68</f>
        <v>кв.13</v>
      </c>
      <c r="C70" s="522">
        <f>адреса!$I$68</f>
        <v>20000013</v>
      </c>
      <c r="D70" s="6" t="str">
        <f>адреса!$K$68</f>
        <v>ФИО-2-13</v>
      </c>
      <c r="E70" s="6">
        <v>1939.04</v>
      </c>
      <c r="F70" s="6">
        <v>1341.18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/>
      <c r="M70" s="6">
        <v>100</v>
      </c>
      <c r="N70" s="6">
        <v>50</v>
      </c>
      <c r="O70" s="6">
        <v>0</v>
      </c>
      <c r="P70" s="6">
        <v>0</v>
      </c>
      <c r="Q70" s="6">
        <v>447.86</v>
      </c>
      <c r="R70" s="6">
        <v>0</v>
      </c>
      <c r="S70" s="6">
        <v>0</v>
      </c>
      <c r="T70" s="6">
        <v>0</v>
      </c>
      <c r="U70" s="6"/>
      <c r="V70" s="6">
        <v>1939.04</v>
      </c>
      <c r="W70" s="6">
        <v>0</v>
      </c>
      <c r="X70" s="6">
        <v>3878.08</v>
      </c>
      <c r="Y70" s="513">
        <f>IF(A70&lt;&gt;"",IF(A70=мар17!A70,0,1),IF(AND(B70=мар17!B70,C70=мар17!C70),0,1))</f>
        <v>0</v>
      </c>
      <c r="Z70" s="70" t="str">
        <f t="shared" si="9"/>
        <v>ул. Вторая д.2</v>
      </c>
      <c r="AA70" s="504">
        <f>IF($B70&lt;&gt;"",MAX(AA$7:AA69)+1,0)</f>
        <v>62</v>
      </c>
      <c r="AB70" s="502">
        <f t="shared" si="1"/>
        <v>70</v>
      </c>
      <c r="AC70" s="504">
        <f>1</f>
        <v>1</v>
      </c>
      <c r="AD70" s="103">
        <f t="shared" si="10"/>
        <v>1341.18</v>
      </c>
      <c r="AE70" s="103">
        <f t="shared" si="11"/>
        <v>0</v>
      </c>
      <c r="AF70" s="103">
        <f t="shared" si="12"/>
        <v>597.8599999999999</v>
      </c>
      <c r="AG70" s="3"/>
    </row>
    <row r="71" spans="2:33" ht="13.2" x14ac:dyDescent="0.25">
      <c r="B71" s="1" t="str">
        <f>адреса!$G$69</f>
        <v>кв.14</v>
      </c>
      <c r="C71" s="522">
        <f>адреса!$I$69</f>
        <v>20000014</v>
      </c>
      <c r="D71" s="6" t="str">
        <f>адреса!$K$69</f>
        <v>ФИО-2-14</v>
      </c>
      <c r="E71" s="6">
        <v>7754.68</v>
      </c>
      <c r="F71" s="6">
        <v>1388.83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/>
      <c r="M71" s="6">
        <v>100</v>
      </c>
      <c r="N71" s="6">
        <v>50</v>
      </c>
      <c r="O71" s="6">
        <v>0</v>
      </c>
      <c r="P71" s="6">
        <v>0</v>
      </c>
      <c r="Q71" s="6">
        <v>399.84</v>
      </c>
      <c r="R71" s="6">
        <v>0</v>
      </c>
      <c r="S71" s="6">
        <v>0</v>
      </c>
      <c r="T71" s="6">
        <v>0</v>
      </c>
      <c r="U71" s="6"/>
      <c r="V71" s="6">
        <v>1938.67</v>
      </c>
      <c r="W71" s="6">
        <v>7754.68</v>
      </c>
      <c r="X71" s="6">
        <v>1938.67</v>
      </c>
      <c r="Y71" s="513">
        <f>IF(A71&lt;&gt;"",IF(A71=мар17!A71,0,1),IF(AND(B71=мар17!B71,C71=мар17!C71),0,1))</f>
        <v>0</v>
      </c>
      <c r="Z71" s="70" t="str">
        <f t="shared" si="9"/>
        <v>ул. Вторая д.2</v>
      </c>
      <c r="AA71" s="504">
        <f>IF($B71&lt;&gt;"",MAX(AA$7:AA70)+1,0)</f>
        <v>63</v>
      </c>
      <c r="AB71" s="502">
        <f t="shared" si="1"/>
        <v>71</v>
      </c>
      <c r="AC71" s="504">
        <f>1</f>
        <v>1</v>
      </c>
      <c r="AD71" s="103">
        <f t="shared" si="10"/>
        <v>1388.83</v>
      </c>
      <c r="AE71" s="103">
        <f t="shared" si="11"/>
        <v>0</v>
      </c>
      <c r="AF71" s="103">
        <f t="shared" si="12"/>
        <v>549.84000000000015</v>
      </c>
      <c r="AG71" s="3"/>
    </row>
    <row r="72" spans="2:33" ht="13.2" x14ac:dyDescent="0.25">
      <c r="B72" s="1" t="str">
        <f>адреса!$G$70</f>
        <v>кв.15</v>
      </c>
      <c r="C72" s="522">
        <f>адреса!$I$70</f>
        <v>20000015</v>
      </c>
      <c r="D72" s="6" t="str">
        <f>адреса!$K$70</f>
        <v>ФИО-2-15</v>
      </c>
      <c r="E72" s="6">
        <v>2460.37</v>
      </c>
      <c r="F72" s="6">
        <v>1793.91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/>
      <c r="M72" s="6">
        <v>100</v>
      </c>
      <c r="N72" s="6">
        <v>50</v>
      </c>
      <c r="O72" s="6">
        <v>0</v>
      </c>
      <c r="P72" s="6">
        <v>0</v>
      </c>
      <c r="Q72" s="6">
        <v>516.46</v>
      </c>
      <c r="R72" s="6">
        <v>0</v>
      </c>
      <c r="S72" s="6">
        <v>0</v>
      </c>
      <c r="T72" s="6">
        <v>0</v>
      </c>
      <c r="U72" s="6"/>
      <c r="V72" s="6">
        <v>2460.37</v>
      </c>
      <c r="W72" s="6">
        <v>2460.37</v>
      </c>
      <c r="X72" s="6">
        <v>2460.37</v>
      </c>
      <c r="Y72" s="513">
        <f>IF(A72&lt;&gt;"",IF(A72=мар17!A72,0,1),IF(AND(B72=мар17!B72,C72=мар17!C72),0,1))</f>
        <v>0</v>
      </c>
      <c r="Z72" s="70" t="str">
        <f t="shared" si="9"/>
        <v>ул. Вторая д.2</v>
      </c>
      <c r="AA72" s="504">
        <f>IF($B72&lt;&gt;"",MAX(AA$7:AA71)+1,0)</f>
        <v>64</v>
      </c>
      <c r="AB72" s="502">
        <f t="shared" si="1"/>
        <v>72</v>
      </c>
      <c r="AC72" s="504">
        <f>1</f>
        <v>1</v>
      </c>
      <c r="AD72" s="103">
        <f t="shared" si="10"/>
        <v>1793.91</v>
      </c>
      <c r="AE72" s="103">
        <f t="shared" si="11"/>
        <v>0</v>
      </c>
      <c r="AF72" s="103">
        <f t="shared" si="12"/>
        <v>666.45999999999981</v>
      </c>
      <c r="AG72" s="3"/>
    </row>
    <row r="73" spans="2:33" ht="13.2" x14ac:dyDescent="0.25">
      <c r="B73" s="1" t="str">
        <f>адреса!$G$71</f>
        <v>кв.16</v>
      </c>
      <c r="C73" s="522">
        <f>адреса!$I$71</f>
        <v>20000016</v>
      </c>
      <c r="D73" s="6" t="str">
        <f>адреса!$K$71</f>
        <v>ФИО-2-16</v>
      </c>
      <c r="E73" s="6">
        <v>2464.75</v>
      </c>
      <c r="F73" s="6">
        <v>1797.31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/>
      <c r="M73" s="6">
        <v>100</v>
      </c>
      <c r="N73" s="6">
        <v>50</v>
      </c>
      <c r="O73" s="6">
        <v>0</v>
      </c>
      <c r="P73" s="6">
        <v>0</v>
      </c>
      <c r="Q73" s="6">
        <v>517.44000000000005</v>
      </c>
      <c r="R73" s="6">
        <v>0</v>
      </c>
      <c r="S73" s="6">
        <v>0</v>
      </c>
      <c r="T73" s="6">
        <v>0</v>
      </c>
      <c r="U73" s="6"/>
      <c r="V73" s="6">
        <v>2464.75</v>
      </c>
      <c r="W73" s="6">
        <v>2464.75</v>
      </c>
      <c r="X73" s="6">
        <v>2464.75</v>
      </c>
      <c r="Y73" s="513">
        <f>IF(A73&lt;&gt;"",IF(A73=мар17!A73,0,1),IF(AND(B73=мар17!B73,C73=мар17!C73),0,1))</f>
        <v>0</v>
      </c>
      <c r="Z73" s="70" t="str">
        <f t="shared" si="9"/>
        <v>ул. Вторая д.2</v>
      </c>
      <c r="AA73" s="504">
        <f>IF($B73&lt;&gt;"",MAX(AA$7:AA72)+1,0)</f>
        <v>65</v>
      </c>
      <c r="AB73" s="502">
        <f t="shared" ref="AB73:AB136" si="13">AB72+1</f>
        <v>73</v>
      </c>
      <c r="AC73" s="504">
        <f>1</f>
        <v>1</v>
      </c>
      <c r="AD73" s="103">
        <f t="shared" si="10"/>
        <v>1797.31</v>
      </c>
      <c r="AE73" s="103">
        <f t="shared" si="11"/>
        <v>0</v>
      </c>
      <c r="AF73" s="103">
        <f t="shared" si="12"/>
        <v>667.44</v>
      </c>
      <c r="AG73" s="3"/>
    </row>
    <row r="74" spans="2:33" ht="13.2" x14ac:dyDescent="0.25">
      <c r="B74" s="1" t="str">
        <f>адреса!$G$72</f>
        <v>кв.17</v>
      </c>
      <c r="C74" s="522">
        <f>адреса!$I$72</f>
        <v>20000017</v>
      </c>
      <c r="D74" s="6" t="str">
        <f>адреса!$K$72</f>
        <v>ФИО-2-17</v>
      </c>
      <c r="E74" s="6">
        <v>7719.6</v>
      </c>
      <c r="F74" s="6">
        <v>1382.02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/>
      <c r="M74" s="6">
        <v>100</v>
      </c>
      <c r="N74" s="6">
        <v>50</v>
      </c>
      <c r="O74" s="6">
        <v>0</v>
      </c>
      <c r="P74" s="6">
        <v>0</v>
      </c>
      <c r="Q74" s="6">
        <v>397.88</v>
      </c>
      <c r="R74" s="6">
        <v>0</v>
      </c>
      <c r="S74" s="6">
        <v>0</v>
      </c>
      <c r="T74" s="6">
        <v>0</v>
      </c>
      <c r="U74" s="6"/>
      <c r="V74" s="6">
        <v>1929.9</v>
      </c>
      <c r="W74" s="6">
        <v>0</v>
      </c>
      <c r="X74" s="6">
        <v>9649.5</v>
      </c>
      <c r="Y74" s="513">
        <f>IF(A74&lt;&gt;"",IF(A74=мар17!A74,0,1),IF(AND(B74=мар17!B74,C74=мар17!C74),0,1))</f>
        <v>0</v>
      </c>
      <c r="Z74" s="70" t="str">
        <f t="shared" si="9"/>
        <v>ул. Вторая д.2</v>
      </c>
      <c r="AA74" s="504">
        <f>IF($B74&lt;&gt;"",MAX(AA$7:AA73)+1,0)</f>
        <v>66</v>
      </c>
      <c r="AB74" s="502">
        <f t="shared" si="13"/>
        <v>74</v>
      </c>
      <c r="AC74" s="504">
        <f>1</f>
        <v>1</v>
      </c>
      <c r="AD74" s="103">
        <f t="shared" si="10"/>
        <v>1382.02</v>
      </c>
      <c r="AE74" s="103">
        <f t="shared" si="11"/>
        <v>0</v>
      </c>
      <c r="AF74" s="103">
        <f t="shared" si="12"/>
        <v>547.88000000000011</v>
      </c>
      <c r="AG74" s="3"/>
    </row>
    <row r="75" spans="2:33" ht="13.2" x14ac:dyDescent="0.25">
      <c r="B75" s="1" t="str">
        <f>адреса!$G$73</f>
        <v>кв.18</v>
      </c>
      <c r="C75" s="522">
        <f>адреса!$I$73</f>
        <v>20000018</v>
      </c>
      <c r="D75" s="6" t="str">
        <f>адреса!$K$73</f>
        <v>ФИО-2-18</v>
      </c>
      <c r="E75" s="6">
        <v>1947.44</v>
      </c>
      <c r="F75" s="6">
        <v>1395.64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/>
      <c r="M75" s="6">
        <v>100</v>
      </c>
      <c r="N75" s="6">
        <v>50</v>
      </c>
      <c r="O75" s="6">
        <v>0</v>
      </c>
      <c r="P75" s="6">
        <v>0</v>
      </c>
      <c r="Q75" s="6">
        <v>401.8</v>
      </c>
      <c r="R75" s="6">
        <v>0</v>
      </c>
      <c r="S75" s="6">
        <v>0</v>
      </c>
      <c r="T75" s="6">
        <v>0</v>
      </c>
      <c r="U75" s="6"/>
      <c r="V75" s="6">
        <v>1947.44</v>
      </c>
      <c r="W75" s="6">
        <v>1947.44</v>
      </c>
      <c r="X75" s="6">
        <v>1947.44</v>
      </c>
      <c r="Y75" s="513">
        <f>IF(A75&lt;&gt;"",IF(A75=мар17!A75,0,1),IF(AND(B75=мар17!B75,C75=мар17!C75),0,1))</f>
        <v>0</v>
      </c>
      <c r="Z75" s="70" t="str">
        <f t="shared" si="9"/>
        <v>ул. Вторая д.2</v>
      </c>
      <c r="AA75" s="504">
        <f>IF($B75&lt;&gt;"",MAX(AA$7:AA74)+1,0)</f>
        <v>67</v>
      </c>
      <c r="AB75" s="502">
        <f t="shared" si="13"/>
        <v>75</v>
      </c>
      <c r="AC75" s="504">
        <f>1</f>
        <v>1</v>
      </c>
      <c r="AD75" s="103">
        <f t="shared" si="10"/>
        <v>1395.64</v>
      </c>
      <c r="AE75" s="103">
        <f t="shared" si="11"/>
        <v>0</v>
      </c>
      <c r="AF75" s="103">
        <f t="shared" si="12"/>
        <v>551.79999999999995</v>
      </c>
      <c r="AG75" s="3"/>
    </row>
    <row r="76" spans="2:33" ht="13.2" x14ac:dyDescent="0.25">
      <c r="B76" s="1" t="str">
        <f>адреса!$G$74</f>
        <v>кв.19</v>
      </c>
      <c r="C76" s="522">
        <f>адреса!$I$74</f>
        <v>20000019</v>
      </c>
      <c r="D76" s="6" t="str">
        <f>адреса!$K$74</f>
        <v>ФИО-2-19</v>
      </c>
      <c r="E76" s="6">
        <v>6492.08</v>
      </c>
      <c r="F76" s="6">
        <v>1143.74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/>
      <c r="M76" s="6">
        <v>100</v>
      </c>
      <c r="N76" s="6">
        <v>50</v>
      </c>
      <c r="O76" s="6">
        <v>0</v>
      </c>
      <c r="P76" s="6">
        <v>0</v>
      </c>
      <c r="Q76" s="6">
        <v>329.28</v>
      </c>
      <c r="R76" s="6">
        <v>0</v>
      </c>
      <c r="S76" s="6">
        <v>0</v>
      </c>
      <c r="T76" s="6">
        <v>0</v>
      </c>
      <c r="U76" s="6"/>
      <c r="V76" s="6">
        <v>1623.02</v>
      </c>
      <c r="W76" s="6">
        <v>6492.08</v>
      </c>
      <c r="X76" s="6">
        <v>1623.02</v>
      </c>
      <c r="Y76" s="513">
        <f>IF(A76&lt;&gt;"",IF(A76=мар17!A76,0,1),IF(AND(B76=мар17!B76,C76=мар17!C76),0,1))</f>
        <v>0</v>
      </c>
      <c r="Z76" s="70" t="str">
        <f t="shared" si="9"/>
        <v>ул. Вторая д.2</v>
      </c>
      <c r="AA76" s="504">
        <f>IF($B76&lt;&gt;"",MAX(AA$7:AA75)+1,0)</f>
        <v>68</v>
      </c>
      <c r="AB76" s="502">
        <f t="shared" si="13"/>
        <v>76</v>
      </c>
      <c r="AC76" s="504">
        <f>1</f>
        <v>1</v>
      </c>
      <c r="AD76" s="103">
        <f t="shared" si="10"/>
        <v>1143.74</v>
      </c>
      <c r="AE76" s="103">
        <f t="shared" si="11"/>
        <v>0</v>
      </c>
      <c r="AF76" s="103">
        <f t="shared" si="12"/>
        <v>479.28</v>
      </c>
      <c r="AG76" s="3"/>
    </row>
    <row r="77" spans="2:33" ht="13.2" x14ac:dyDescent="0.25">
      <c r="B77" s="1" t="str">
        <f>адреса!$G$75</f>
        <v>кв.20</v>
      </c>
      <c r="C77" s="522">
        <f>адреса!$I$75</f>
        <v>20000020</v>
      </c>
      <c r="D77" s="6" t="str">
        <f>адреса!$K$75</f>
        <v>ФИО-2-20</v>
      </c>
      <c r="E77" s="6">
        <v>3551.98</v>
      </c>
      <c r="F77" s="6">
        <v>2641.5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/>
      <c r="M77" s="6">
        <v>100</v>
      </c>
      <c r="N77" s="6">
        <v>50</v>
      </c>
      <c r="O77" s="6">
        <v>0</v>
      </c>
      <c r="P77" s="6">
        <v>0</v>
      </c>
      <c r="Q77" s="6">
        <v>760.48</v>
      </c>
      <c r="R77" s="6">
        <v>0</v>
      </c>
      <c r="S77" s="6">
        <v>0</v>
      </c>
      <c r="T77" s="6">
        <v>0</v>
      </c>
      <c r="U77" s="6"/>
      <c r="V77" s="6">
        <v>3551.98</v>
      </c>
      <c r="W77" s="6">
        <v>0</v>
      </c>
      <c r="X77" s="6">
        <v>7103.96</v>
      </c>
      <c r="Y77" s="513">
        <f>IF(A77&lt;&gt;"",IF(A77=мар17!A77,0,1),IF(AND(B77=мар17!B77,C77=мар17!C77),0,1))</f>
        <v>0</v>
      </c>
      <c r="Z77" s="70" t="str">
        <f t="shared" si="9"/>
        <v>ул. Вторая д.2</v>
      </c>
      <c r="AA77" s="504">
        <f>IF($B77&lt;&gt;"",MAX(AA$7:AA76)+1,0)</f>
        <v>69</v>
      </c>
      <c r="AB77" s="502">
        <f t="shared" si="13"/>
        <v>77</v>
      </c>
      <c r="AC77" s="504">
        <f>1</f>
        <v>1</v>
      </c>
      <c r="AD77" s="103">
        <f t="shared" si="10"/>
        <v>2641.5</v>
      </c>
      <c r="AE77" s="103">
        <f t="shared" si="11"/>
        <v>0</v>
      </c>
      <c r="AF77" s="103">
        <f t="shared" si="12"/>
        <v>910.48</v>
      </c>
      <c r="AG77" s="3"/>
    </row>
    <row r="78" spans="2:33" ht="13.2" x14ac:dyDescent="0.25">
      <c r="B78" s="1" t="str">
        <f>адреса!$G$76</f>
        <v>кв.21</v>
      </c>
      <c r="C78" s="522">
        <f>адреса!$I$76</f>
        <v>20000021</v>
      </c>
      <c r="D78" s="6" t="str">
        <f>адреса!$K$76</f>
        <v>ФИО-2-21</v>
      </c>
      <c r="E78" s="6">
        <v>9929.16</v>
      </c>
      <c r="F78" s="6">
        <v>1810.93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/>
      <c r="M78" s="6">
        <v>100</v>
      </c>
      <c r="N78" s="6">
        <v>50</v>
      </c>
      <c r="O78" s="6">
        <v>0</v>
      </c>
      <c r="P78" s="6">
        <v>0</v>
      </c>
      <c r="Q78" s="6">
        <v>521.36</v>
      </c>
      <c r="R78" s="6">
        <v>0</v>
      </c>
      <c r="S78" s="6">
        <v>0</v>
      </c>
      <c r="T78" s="6">
        <v>0</v>
      </c>
      <c r="U78" s="6"/>
      <c r="V78" s="6">
        <v>2482.29</v>
      </c>
      <c r="W78" s="6">
        <v>15000</v>
      </c>
      <c r="X78" s="6">
        <v>-2588.5500000000002</v>
      </c>
      <c r="Y78" s="513">
        <f>IF(A78&lt;&gt;"",IF(A78=мар17!A78,0,1),IF(AND(B78=мар17!B78,C78=мар17!C78),0,1))</f>
        <v>0</v>
      </c>
      <c r="Z78" s="70" t="str">
        <f t="shared" si="9"/>
        <v>ул. Вторая д.2</v>
      </c>
      <c r="AA78" s="504">
        <f>IF($B78&lt;&gt;"",MAX(AA$7:AA77)+1,0)</f>
        <v>70</v>
      </c>
      <c r="AB78" s="502">
        <f t="shared" si="13"/>
        <v>78</v>
      </c>
      <c r="AC78" s="504">
        <f>1</f>
        <v>1</v>
      </c>
      <c r="AD78" s="103">
        <f t="shared" si="10"/>
        <v>1810.93</v>
      </c>
      <c r="AE78" s="103">
        <f t="shared" si="11"/>
        <v>0</v>
      </c>
      <c r="AF78" s="103">
        <f t="shared" si="12"/>
        <v>671.3599999999999</v>
      </c>
      <c r="AG78" s="3"/>
    </row>
    <row r="79" spans="2:33" ht="13.2" x14ac:dyDescent="0.25">
      <c r="B79" s="1" t="str">
        <f>адреса!$G$77</f>
        <v>кв.22</v>
      </c>
      <c r="C79" s="522">
        <f>адреса!$I$77</f>
        <v>20000022</v>
      </c>
      <c r="D79" s="6" t="str">
        <f>адреса!$K$77</f>
        <v>ФИО-2-22</v>
      </c>
      <c r="E79" s="6">
        <v>8596.4</v>
      </c>
      <c r="F79" s="6">
        <v>1552.22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/>
      <c r="M79" s="6">
        <v>100</v>
      </c>
      <c r="N79" s="6">
        <v>50</v>
      </c>
      <c r="O79" s="6">
        <v>0</v>
      </c>
      <c r="P79" s="6">
        <v>0</v>
      </c>
      <c r="Q79" s="6">
        <v>446.88</v>
      </c>
      <c r="R79" s="6">
        <v>0</v>
      </c>
      <c r="S79" s="6">
        <v>0</v>
      </c>
      <c r="T79" s="6">
        <v>0</v>
      </c>
      <c r="U79" s="6"/>
      <c r="V79" s="6">
        <v>2149.1</v>
      </c>
      <c r="W79" s="6">
        <v>8596.4</v>
      </c>
      <c r="X79" s="6">
        <v>2149.1</v>
      </c>
      <c r="Y79" s="513">
        <f>IF(A79&lt;&gt;"",IF(A79=мар17!A79,0,1),IF(AND(B79=мар17!B79,C79=мар17!C79),0,1))</f>
        <v>0</v>
      </c>
      <c r="Z79" s="70" t="str">
        <f t="shared" si="9"/>
        <v>ул. Вторая д.2</v>
      </c>
      <c r="AA79" s="504">
        <f>IF($B79&lt;&gt;"",MAX(AA$7:AA78)+1,0)</f>
        <v>71</v>
      </c>
      <c r="AB79" s="502">
        <f t="shared" si="13"/>
        <v>79</v>
      </c>
      <c r="AC79" s="504">
        <f>1</f>
        <v>1</v>
      </c>
      <c r="AD79" s="103">
        <f t="shared" si="10"/>
        <v>1552.22</v>
      </c>
      <c r="AE79" s="103">
        <f t="shared" si="11"/>
        <v>0</v>
      </c>
      <c r="AF79" s="103">
        <f t="shared" si="12"/>
        <v>596.87999999999988</v>
      </c>
      <c r="AG79" s="3"/>
    </row>
    <row r="80" spans="2:33" ht="13.2" x14ac:dyDescent="0.25">
      <c r="B80" s="1" t="str">
        <f>адреса!$G$78</f>
        <v>кв.23</v>
      </c>
      <c r="C80" s="522">
        <f>адреса!$I$78</f>
        <v>20000023</v>
      </c>
      <c r="D80" s="6" t="str">
        <f>адреса!$K$78</f>
        <v>ФИО-2-23</v>
      </c>
      <c r="E80" s="6">
        <v>0</v>
      </c>
      <c r="F80" s="6">
        <v>1392.24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/>
      <c r="M80" s="6">
        <v>0</v>
      </c>
      <c r="N80" s="6">
        <v>50</v>
      </c>
      <c r="O80" s="6">
        <v>0</v>
      </c>
      <c r="P80" s="6">
        <v>0</v>
      </c>
      <c r="Q80" s="6">
        <v>400.82</v>
      </c>
      <c r="R80" s="6">
        <v>0</v>
      </c>
      <c r="S80" s="6">
        <v>0</v>
      </c>
      <c r="T80" s="6">
        <v>0</v>
      </c>
      <c r="U80" s="6"/>
      <c r="V80" s="6">
        <v>1843.06</v>
      </c>
      <c r="W80" s="6">
        <v>0</v>
      </c>
      <c r="X80" s="6">
        <v>1843.06</v>
      </c>
      <c r="Y80" s="513">
        <f>IF(A80&lt;&gt;"",IF(A80=мар17!A80,0,1),IF(AND(B80=мар17!B80,C80=мар17!C80),0,1))</f>
        <v>0</v>
      </c>
      <c r="Z80" s="70" t="str">
        <f t="shared" si="9"/>
        <v>ул. Вторая д.2</v>
      </c>
      <c r="AA80" s="504">
        <f>IF($B80&lt;&gt;"",MAX(AA$7:AA79)+1,0)</f>
        <v>72</v>
      </c>
      <c r="AB80" s="502">
        <f t="shared" si="13"/>
        <v>80</v>
      </c>
      <c r="AC80" s="504">
        <f>1</f>
        <v>1</v>
      </c>
      <c r="AD80" s="103">
        <f t="shared" si="10"/>
        <v>1392.24</v>
      </c>
      <c r="AE80" s="103">
        <f t="shared" si="11"/>
        <v>0</v>
      </c>
      <c r="AF80" s="103">
        <f t="shared" si="12"/>
        <v>450.81999999999994</v>
      </c>
      <c r="AG80" s="3"/>
    </row>
    <row r="81" spans="2:33" ht="13.2" x14ac:dyDescent="0.25">
      <c r="B81" s="1" t="str">
        <f>адреса!$G$79</f>
        <v>кв.24</v>
      </c>
      <c r="C81" s="522">
        <f>адреса!$I$79</f>
        <v>20000024</v>
      </c>
      <c r="D81" s="6" t="str">
        <f>адреса!$K$79</f>
        <v>ФИО-2-24</v>
      </c>
      <c r="E81" s="6">
        <v>2460.37</v>
      </c>
      <c r="F81" s="6">
        <v>1793.91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/>
      <c r="M81" s="6">
        <v>100</v>
      </c>
      <c r="N81" s="6">
        <v>50</v>
      </c>
      <c r="O81" s="6">
        <v>0</v>
      </c>
      <c r="P81" s="6">
        <v>0</v>
      </c>
      <c r="Q81" s="6">
        <v>516.46</v>
      </c>
      <c r="R81" s="6">
        <v>0</v>
      </c>
      <c r="S81" s="6">
        <v>0</v>
      </c>
      <c r="T81" s="6">
        <v>0</v>
      </c>
      <c r="U81" s="6"/>
      <c r="V81" s="6">
        <v>2460.37</v>
      </c>
      <c r="W81" s="6">
        <v>0</v>
      </c>
      <c r="X81" s="6">
        <v>4920.74</v>
      </c>
      <c r="Y81" s="513">
        <f>IF(A81&lt;&gt;"",IF(A81=мар17!A81,0,1),IF(AND(B81=мар17!B81,C81=мар17!C81),0,1))</f>
        <v>0</v>
      </c>
      <c r="Z81" s="70" t="str">
        <f t="shared" ref="Z81:Z128" si="14">IF(AND(A81&lt;&gt;"",B81=""),A81,Z80)</f>
        <v>ул. Вторая д.2</v>
      </c>
      <c r="AA81" s="504">
        <f>IF($B81&lt;&gt;"",MAX(AA$7:AA80)+1,0)</f>
        <v>73</v>
      </c>
      <c r="AB81" s="502">
        <f t="shared" si="13"/>
        <v>81</v>
      </c>
      <c r="AC81" s="504">
        <f>1</f>
        <v>1</v>
      </c>
      <c r="AD81" s="103">
        <f t="shared" ref="AD81:AD128" si="15">F81</f>
        <v>1793.91</v>
      </c>
      <c r="AE81" s="103">
        <f t="shared" ref="AE81:AE128" si="16">H81+I81+J81+K81+L81+O81+R81+S81</f>
        <v>0</v>
      </c>
      <c r="AF81" s="103">
        <f t="shared" ref="AF81:AF128" si="17">V81-AD81-AE81</f>
        <v>666.45999999999981</v>
      </c>
      <c r="AG81" s="3"/>
    </row>
    <row r="82" spans="2:33" ht="13.2" x14ac:dyDescent="0.25">
      <c r="B82" s="1" t="str">
        <f>адреса!$G$80</f>
        <v>кв.25</v>
      </c>
      <c r="C82" s="522">
        <f>адреса!$I$80</f>
        <v>20000025</v>
      </c>
      <c r="D82" s="6" t="str">
        <f>адреса!$K$80</f>
        <v>ФИО-2-25</v>
      </c>
      <c r="E82" s="6">
        <v>7702.08</v>
      </c>
      <c r="F82" s="6">
        <v>1378.62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/>
      <c r="M82" s="6">
        <v>100</v>
      </c>
      <c r="N82" s="6">
        <v>50</v>
      </c>
      <c r="O82" s="6">
        <v>0</v>
      </c>
      <c r="P82" s="6">
        <v>0</v>
      </c>
      <c r="Q82" s="6">
        <v>396.9</v>
      </c>
      <c r="R82" s="6">
        <v>0</v>
      </c>
      <c r="S82" s="6">
        <v>0</v>
      </c>
      <c r="T82" s="6">
        <v>0</v>
      </c>
      <c r="U82" s="6"/>
      <c r="V82" s="6">
        <v>1925.52</v>
      </c>
      <c r="W82" s="6">
        <v>7702.08</v>
      </c>
      <c r="X82" s="6">
        <v>1925.52</v>
      </c>
      <c r="Y82" s="513">
        <f>IF(A82&lt;&gt;"",IF(A82=мар17!A82,0,1),IF(AND(B82=мар17!B82,C82=мар17!C82),0,1))</f>
        <v>0</v>
      </c>
      <c r="Z82" s="70" t="str">
        <f t="shared" si="14"/>
        <v>ул. Вторая д.2</v>
      </c>
      <c r="AA82" s="504">
        <f>IF($B82&lt;&gt;"",MAX(AA$7:AA81)+1,0)</f>
        <v>74</v>
      </c>
      <c r="AB82" s="502">
        <f t="shared" si="13"/>
        <v>82</v>
      </c>
      <c r="AC82" s="504">
        <f>1</f>
        <v>1</v>
      </c>
      <c r="AD82" s="103">
        <f t="shared" si="15"/>
        <v>1378.62</v>
      </c>
      <c r="AE82" s="103">
        <f t="shared" si="16"/>
        <v>0</v>
      </c>
      <c r="AF82" s="103">
        <f t="shared" si="17"/>
        <v>546.90000000000009</v>
      </c>
      <c r="AG82" s="3"/>
    </row>
    <row r="83" spans="2:33" ht="13.2" x14ac:dyDescent="0.25">
      <c r="B83" s="1" t="str">
        <f>адреса!$G$81</f>
        <v>кв.26</v>
      </c>
      <c r="C83" s="522">
        <f>адреса!$I$81</f>
        <v>20000026</v>
      </c>
      <c r="D83" s="6" t="str">
        <f>адреса!$K$81</f>
        <v>ФИО-2-26</v>
      </c>
      <c r="E83" s="6">
        <v>7824.84</v>
      </c>
      <c r="F83" s="6">
        <v>1402.45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/>
      <c r="M83" s="6">
        <v>100</v>
      </c>
      <c r="N83" s="6">
        <v>50</v>
      </c>
      <c r="O83" s="6">
        <v>0</v>
      </c>
      <c r="P83" s="6">
        <v>0</v>
      </c>
      <c r="Q83" s="6">
        <v>403.76</v>
      </c>
      <c r="R83" s="6">
        <v>0</v>
      </c>
      <c r="S83" s="6">
        <v>0</v>
      </c>
      <c r="T83" s="6">
        <v>0</v>
      </c>
      <c r="U83" s="6"/>
      <c r="V83" s="6">
        <v>1956.21</v>
      </c>
      <c r="W83" s="6">
        <v>0</v>
      </c>
      <c r="X83" s="6">
        <v>9781.0499999999993</v>
      </c>
      <c r="Y83" s="513">
        <f>IF(A83&lt;&gt;"",IF(A83=мар17!A83,0,1),IF(AND(B83=мар17!B83,C83=мар17!C83),0,1))</f>
        <v>0</v>
      </c>
      <c r="Z83" s="70" t="str">
        <f t="shared" si="14"/>
        <v>ул. Вторая д.2</v>
      </c>
      <c r="AA83" s="504">
        <f>IF($B83&lt;&gt;"",MAX(AA$7:AA82)+1,0)</f>
        <v>75</v>
      </c>
      <c r="AB83" s="502">
        <f t="shared" si="13"/>
        <v>83</v>
      </c>
      <c r="AC83" s="504">
        <f>1</f>
        <v>1</v>
      </c>
      <c r="AD83" s="103">
        <f t="shared" si="15"/>
        <v>1402.45</v>
      </c>
      <c r="AE83" s="103">
        <f t="shared" si="16"/>
        <v>0</v>
      </c>
      <c r="AF83" s="103">
        <f t="shared" si="17"/>
        <v>553.76</v>
      </c>
      <c r="AG83" s="3"/>
    </row>
    <row r="84" spans="2:33" ht="13.2" x14ac:dyDescent="0.25">
      <c r="B84" s="1" t="str">
        <f>адреса!$G$82</f>
        <v>кв.27</v>
      </c>
      <c r="C84" s="522">
        <f>адреса!$I$82</f>
        <v>20000027</v>
      </c>
      <c r="D84" s="6" t="str">
        <f>адреса!$K$82</f>
        <v>ФИО-2-27</v>
      </c>
      <c r="E84" s="6">
        <v>6474.56</v>
      </c>
      <c r="F84" s="6">
        <v>1140.3399999999999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/>
      <c r="M84" s="6">
        <v>100</v>
      </c>
      <c r="N84" s="6">
        <v>50</v>
      </c>
      <c r="O84" s="6">
        <v>0</v>
      </c>
      <c r="P84" s="6">
        <v>0</v>
      </c>
      <c r="Q84" s="6">
        <v>328.3</v>
      </c>
      <c r="R84" s="6">
        <v>0</v>
      </c>
      <c r="S84" s="6">
        <v>0</v>
      </c>
      <c r="T84" s="6">
        <v>0</v>
      </c>
      <c r="U84" s="6"/>
      <c r="V84" s="6">
        <v>1618.64</v>
      </c>
      <c r="W84" s="6">
        <v>0</v>
      </c>
      <c r="X84" s="6">
        <v>8093.2</v>
      </c>
      <c r="Y84" s="513">
        <f>IF(A84&lt;&gt;"",IF(A84=мар17!A84,0,1),IF(AND(B84=мар17!B84,C84=мар17!C84),0,1))</f>
        <v>0</v>
      </c>
      <c r="Z84" s="70" t="str">
        <f t="shared" si="14"/>
        <v>ул. Вторая д.2</v>
      </c>
      <c r="AA84" s="504">
        <f>IF($B84&lt;&gt;"",MAX(AA$7:AA83)+1,0)</f>
        <v>76</v>
      </c>
      <c r="AB84" s="502">
        <f t="shared" si="13"/>
        <v>84</v>
      </c>
      <c r="AC84" s="504">
        <f>1</f>
        <v>1</v>
      </c>
      <c r="AD84" s="103">
        <f t="shared" si="15"/>
        <v>1140.3399999999999</v>
      </c>
      <c r="AE84" s="103">
        <f t="shared" si="16"/>
        <v>0</v>
      </c>
      <c r="AF84" s="103">
        <f t="shared" si="17"/>
        <v>478.30000000000018</v>
      </c>
      <c r="AG84" s="3"/>
    </row>
    <row r="85" spans="2:33" ht="13.2" x14ac:dyDescent="0.25">
      <c r="B85" s="1" t="str">
        <f>адреса!$G$83</f>
        <v>кв.28</v>
      </c>
      <c r="C85" s="522">
        <f>адреса!$I$83</f>
        <v>20000028</v>
      </c>
      <c r="D85" s="6" t="str">
        <f>адреса!$K$83</f>
        <v>ФИО-2-28</v>
      </c>
      <c r="E85" s="6">
        <v>7068.9</v>
      </c>
      <c r="F85" s="6">
        <v>2627.89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/>
      <c r="M85" s="6">
        <v>100</v>
      </c>
      <c r="N85" s="6">
        <v>50</v>
      </c>
      <c r="O85" s="6">
        <v>0</v>
      </c>
      <c r="P85" s="6">
        <v>0</v>
      </c>
      <c r="Q85" s="6">
        <v>756.56</v>
      </c>
      <c r="R85" s="6">
        <v>0</v>
      </c>
      <c r="S85" s="6">
        <v>0</v>
      </c>
      <c r="T85" s="6">
        <v>0</v>
      </c>
      <c r="U85" s="6"/>
      <c r="V85" s="6">
        <v>3534.45</v>
      </c>
      <c r="W85" s="6">
        <v>0</v>
      </c>
      <c r="X85" s="6">
        <v>10603.35</v>
      </c>
      <c r="Y85" s="513">
        <f>IF(A85&lt;&gt;"",IF(A85=мар17!A85,0,1),IF(AND(B85=мар17!B85,C85=мар17!C85),0,1))</f>
        <v>0</v>
      </c>
      <c r="Z85" s="70" t="str">
        <f t="shared" si="14"/>
        <v>ул. Вторая д.2</v>
      </c>
      <c r="AA85" s="504">
        <f>IF($B85&lt;&gt;"",MAX(AA$7:AA84)+1,0)</f>
        <v>77</v>
      </c>
      <c r="AB85" s="502">
        <f t="shared" si="13"/>
        <v>85</v>
      </c>
      <c r="AC85" s="504">
        <f>1</f>
        <v>1</v>
      </c>
      <c r="AD85" s="103">
        <f t="shared" si="15"/>
        <v>2627.89</v>
      </c>
      <c r="AE85" s="103">
        <f t="shared" si="16"/>
        <v>0</v>
      </c>
      <c r="AF85" s="103">
        <f t="shared" si="17"/>
        <v>906.56</v>
      </c>
      <c r="AG85" s="3"/>
    </row>
    <row r="86" spans="2:33" ht="13.2" x14ac:dyDescent="0.25">
      <c r="B86" s="1" t="str">
        <f>адреса!$G$84</f>
        <v>кв.29</v>
      </c>
      <c r="C86" s="522">
        <f>адреса!$I$84</f>
        <v>20000029</v>
      </c>
      <c r="D86" s="6" t="str">
        <f>адреса!$K$84</f>
        <v>ФИО-2-29</v>
      </c>
      <c r="E86" s="6">
        <v>9964.24</v>
      </c>
      <c r="F86" s="6">
        <v>1817.74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6"/>
      <c r="M86" s="6">
        <v>100</v>
      </c>
      <c r="N86" s="6">
        <v>50</v>
      </c>
      <c r="O86" s="6">
        <v>0</v>
      </c>
      <c r="P86" s="6">
        <v>0</v>
      </c>
      <c r="Q86" s="6">
        <v>523.32000000000005</v>
      </c>
      <c r="R86" s="6">
        <v>0</v>
      </c>
      <c r="S86" s="6">
        <v>0</v>
      </c>
      <c r="T86" s="6">
        <v>0</v>
      </c>
      <c r="U86" s="6"/>
      <c r="V86" s="6">
        <v>2491.06</v>
      </c>
      <c r="W86" s="6">
        <v>0</v>
      </c>
      <c r="X86" s="6">
        <v>12455.3</v>
      </c>
      <c r="Y86" s="513">
        <f>IF(A86&lt;&gt;"",IF(A86=мар17!A86,0,1),IF(AND(B86=мар17!B86,C86=мар17!C86),0,1))</f>
        <v>0</v>
      </c>
      <c r="Z86" s="70" t="str">
        <f t="shared" si="14"/>
        <v>ул. Вторая д.2</v>
      </c>
      <c r="AA86" s="504">
        <f>IF($B86&lt;&gt;"",MAX(AA$7:AA85)+1,0)</f>
        <v>78</v>
      </c>
      <c r="AB86" s="502">
        <f t="shared" si="13"/>
        <v>86</v>
      </c>
      <c r="AC86" s="504">
        <f>1</f>
        <v>1</v>
      </c>
      <c r="AD86" s="103">
        <f t="shared" si="15"/>
        <v>1817.74</v>
      </c>
      <c r="AE86" s="103">
        <f t="shared" si="16"/>
        <v>0</v>
      </c>
      <c r="AF86" s="103">
        <f t="shared" si="17"/>
        <v>673.31999999999994</v>
      </c>
      <c r="AG86" s="3"/>
    </row>
    <row r="87" spans="2:33" ht="13.2" x14ac:dyDescent="0.25">
      <c r="B87" s="1" t="str">
        <f>адреса!$G$85</f>
        <v>кв.30</v>
      </c>
      <c r="C87" s="522">
        <f>адреса!$I$85</f>
        <v>20000030</v>
      </c>
      <c r="D87" s="6" t="str">
        <f>адреса!$K$85</f>
        <v>ФИО-2-30</v>
      </c>
      <c r="E87" s="6">
        <v>2153.4899999999998</v>
      </c>
      <c r="F87" s="6">
        <v>1555.63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/>
      <c r="M87" s="6">
        <v>100</v>
      </c>
      <c r="N87" s="6">
        <v>50</v>
      </c>
      <c r="O87" s="6">
        <v>0</v>
      </c>
      <c r="P87" s="6">
        <v>0</v>
      </c>
      <c r="Q87" s="6">
        <v>447.86</v>
      </c>
      <c r="R87" s="6">
        <v>0</v>
      </c>
      <c r="S87" s="6">
        <v>0</v>
      </c>
      <c r="T87" s="6">
        <v>0</v>
      </c>
      <c r="U87" s="6"/>
      <c r="V87" s="6">
        <v>2153.4899999999998</v>
      </c>
      <c r="W87" s="6">
        <v>0</v>
      </c>
      <c r="X87" s="6">
        <v>4306.9799999999996</v>
      </c>
      <c r="Y87" s="513">
        <f>IF(A87&lt;&gt;"",IF(A87=мар17!A87,0,1),IF(AND(B87=мар17!B87,C87=мар17!C87),0,1))</f>
        <v>0</v>
      </c>
      <c r="Z87" s="70" t="str">
        <f t="shared" si="14"/>
        <v>ул. Вторая д.2</v>
      </c>
      <c r="AA87" s="504">
        <f>IF($B87&lt;&gt;"",MAX(AA$7:AA86)+1,0)</f>
        <v>79</v>
      </c>
      <c r="AB87" s="502">
        <f t="shared" si="13"/>
        <v>87</v>
      </c>
      <c r="AC87" s="504">
        <f>1</f>
        <v>1</v>
      </c>
      <c r="AD87" s="103">
        <f t="shared" si="15"/>
        <v>1555.63</v>
      </c>
      <c r="AE87" s="103">
        <f t="shared" si="16"/>
        <v>0</v>
      </c>
      <c r="AF87" s="103">
        <f t="shared" si="17"/>
        <v>597.85999999999967</v>
      </c>
      <c r="AG87" s="3"/>
    </row>
    <row r="88" spans="2:33" ht="13.2" x14ac:dyDescent="0.25">
      <c r="B88" s="1" t="str">
        <f>адреса!$G$86</f>
        <v>кв.31</v>
      </c>
      <c r="C88" s="522">
        <f>адреса!$I$86</f>
        <v>20000031</v>
      </c>
      <c r="D88" s="6" t="str">
        <f>адреса!$K$86</f>
        <v>ФИО-2-31</v>
      </c>
      <c r="E88" s="6">
        <v>1829.9</v>
      </c>
      <c r="F88" s="6">
        <v>1382.02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/>
      <c r="M88" s="6">
        <v>0</v>
      </c>
      <c r="N88" s="6">
        <v>50</v>
      </c>
      <c r="O88" s="6">
        <v>0</v>
      </c>
      <c r="P88" s="6">
        <v>0</v>
      </c>
      <c r="Q88" s="6">
        <v>397.88</v>
      </c>
      <c r="R88" s="6">
        <v>0</v>
      </c>
      <c r="S88" s="6">
        <v>0</v>
      </c>
      <c r="T88" s="6">
        <v>0</v>
      </c>
      <c r="U88" s="6"/>
      <c r="V88" s="6">
        <v>1829.9</v>
      </c>
      <c r="W88" s="6">
        <v>1829.9</v>
      </c>
      <c r="X88" s="6">
        <v>1829.9</v>
      </c>
      <c r="Y88" s="513">
        <f>IF(A88&lt;&gt;"",IF(A88=мар17!A88,0,1),IF(AND(B88=мар17!B88,C88=мар17!C88),0,1))</f>
        <v>0</v>
      </c>
      <c r="Z88" s="70" t="str">
        <f t="shared" si="14"/>
        <v>ул. Вторая д.2</v>
      </c>
      <c r="AA88" s="504">
        <f>IF($B88&lt;&gt;"",MAX(AA$7:AA87)+1,0)</f>
        <v>80</v>
      </c>
      <c r="AB88" s="502">
        <f t="shared" si="13"/>
        <v>88</v>
      </c>
      <c r="AC88" s="504">
        <f>1</f>
        <v>1</v>
      </c>
      <c r="AD88" s="103">
        <f t="shared" si="15"/>
        <v>1382.02</v>
      </c>
      <c r="AE88" s="103">
        <f t="shared" si="16"/>
        <v>0</v>
      </c>
      <c r="AF88" s="103">
        <f t="shared" si="17"/>
        <v>447.88000000000011</v>
      </c>
      <c r="AG88" s="3"/>
    </row>
    <row r="89" spans="2:33" ht="13.2" x14ac:dyDescent="0.25">
      <c r="B89" s="1" t="str">
        <f>адреса!$G$87</f>
        <v>кв.32</v>
      </c>
      <c r="C89" s="522">
        <f>адреса!$I$87</f>
        <v>20000032</v>
      </c>
      <c r="D89" s="6" t="str">
        <f>адреса!$K$87</f>
        <v>ФИО-2-32</v>
      </c>
      <c r="E89" s="6">
        <v>9771.32</v>
      </c>
      <c r="F89" s="6">
        <v>1780.29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/>
      <c r="M89" s="6">
        <v>100</v>
      </c>
      <c r="N89" s="6">
        <v>50</v>
      </c>
      <c r="O89" s="6">
        <v>0</v>
      </c>
      <c r="P89" s="6">
        <v>0</v>
      </c>
      <c r="Q89" s="6">
        <v>512.54</v>
      </c>
      <c r="R89" s="6">
        <v>0</v>
      </c>
      <c r="S89" s="6">
        <v>0</v>
      </c>
      <c r="T89" s="6">
        <v>0</v>
      </c>
      <c r="U89" s="6"/>
      <c r="V89" s="6">
        <v>2442.83</v>
      </c>
      <c r="W89" s="6">
        <v>12214</v>
      </c>
      <c r="X89" s="6">
        <v>0.15</v>
      </c>
      <c r="Y89" s="513">
        <f>IF(A89&lt;&gt;"",IF(A89=мар17!A89,0,1),IF(AND(B89=мар17!B89,C89=мар17!C89),0,1))</f>
        <v>0</v>
      </c>
      <c r="Z89" s="70" t="str">
        <f t="shared" si="14"/>
        <v>ул. Вторая д.2</v>
      </c>
      <c r="AA89" s="504">
        <f>IF($B89&lt;&gt;"",MAX(AA$7:AA88)+1,0)</f>
        <v>81</v>
      </c>
      <c r="AB89" s="502">
        <f t="shared" si="13"/>
        <v>89</v>
      </c>
      <c r="AC89" s="504">
        <f>1</f>
        <v>1</v>
      </c>
      <c r="AD89" s="103">
        <f t="shared" si="15"/>
        <v>1780.29</v>
      </c>
      <c r="AE89" s="103">
        <f t="shared" si="16"/>
        <v>0</v>
      </c>
      <c r="AF89" s="103">
        <f t="shared" si="17"/>
        <v>662.54</v>
      </c>
      <c r="AG89" s="3"/>
    </row>
    <row r="90" spans="2:33" ht="13.2" x14ac:dyDescent="0.25">
      <c r="B90" s="1" t="str">
        <f>адреса!$G$88</f>
        <v>кв.33</v>
      </c>
      <c r="C90" s="522">
        <f>адреса!$I$88</f>
        <v>20000033</v>
      </c>
      <c r="D90" s="6" t="str">
        <f>адреса!$K$88</f>
        <v>ФИО-2-33</v>
      </c>
      <c r="E90" s="6">
        <v>9841.48</v>
      </c>
      <c r="F90" s="6">
        <v>1793.91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/>
      <c r="M90" s="6">
        <v>100</v>
      </c>
      <c r="N90" s="6">
        <v>50</v>
      </c>
      <c r="O90" s="6">
        <v>0</v>
      </c>
      <c r="P90" s="6">
        <v>0</v>
      </c>
      <c r="Q90" s="6">
        <v>516.46</v>
      </c>
      <c r="R90" s="6">
        <v>0</v>
      </c>
      <c r="S90" s="6">
        <v>0</v>
      </c>
      <c r="T90" s="6">
        <v>0</v>
      </c>
      <c r="U90" s="6"/>
      <c r="V90" s="6">
        <v>2460.37</v>
      </c>
      <c r="W90" s="6">
        <v>0</v>
      </c>
      <c r="X90" s="6">
        <v>12301.85</v>
      </c>
      <c r="Y90" s="513">
        <f>IF(A90&lt;&gt;"",IF(A90=мар17!A90,0,1),IF(AND(B90=мар17!B90,C90=мар17!C90),0,1))</f>
        <v>0</v>
      </c>
      <c r="Z90" s="70" t="str">
        <f t="shared" si="14"/>
        <v>ул. Вторая д.2</v>
      </c>
      <c r="AA90" s="504">
        <f>IF($B90&lt;&gt;"",MAX(AA$7:AA89)+1,0)</f>
        <v>82</v>
      </c>
      <c r="AB90" s="502">
        <f t="shared" si="13"/>
        <v>90</v>
      </c>
      <c r="AC90" s="504">
        <f>1</f>
        <v>1</v>
      </c>
      <c r="AD90" s="103">
        <f t="shared" si="15"/>
        <v>1793.91</v>
      </c>
      <c r="AE90" s="103">
        <f t="shared" si="16"/>
        <v>0</v>
      </c>
      <c r="AF90" s="103">
        <f t="shared" si="17"/>
        <v>666.45999999999981</v>
      </c>
      <c r="AG90" s="3"/>
    </row>
    <row r="91" spans="2:33" ht="13.2" x14ac:dyDescent="0.25">
      <c r="B91" s="1" t="str">
        <f>адреса!$G$89</f>
        <v>кв.34</v>
      </c>
      <c r="C91" s="522">
        <f>адреса!$I$89</f>
        <v>20000034</v>
      </c>
      <c r="D91" s="6" t="str">
        <f>адреса!$K$89</f>
        <v>ФИО-2-34</v>
      </c>
      <c r="E91" s="6">
        <v>7719.6</v>
      </c>
      <c r="F91" s="6">
        <v>1382.02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/>
      <c r="M91" s="6">
        <v>100</v>
      </c>
      <c r="N91" s="6">
        <v>50</v>
      </c>
      <c r="O91" s="6">
        <v>0</v>
      </c>
      <c r="P91" s="6">
        <v>0</v>
      </c>
      <c r="Q91" s="6">
        <v>397.88</v>
      </c>
      <c r="R91" s="6">
        <v>0</v>
      </c>
      <c r="S91" s="6">
        <v>0</v>
      </c>
      <c r="T91" s="6">
        <v>0</v>
      </c>
      <c r="U91" s="6"/>
      <c r="V91" s="6">
        <v>1929.9</v>
      </c>
      <c r="W91" s="6">
        <v>7719.6</v>
      </c>
      <c r="X91" s="6">
        <v>1929.9</v>
      </c>
      <c r="Y91" s="513">
        <f>IF(A91&lt;&gt;"",IF(A91=мар17!A91,0,1),IF(AND(B91=мар17!B91,C91=мар17!C91),0,1))</f>
        <v>0</v>
      </c>
      <c r="Z91" s="70" t="str">
        <f t="shared" si="14"/>
        <v>ул. Вторая д.2</v>
      </c>
      <c r="AA91" s="504">
        <f>IF($B91&lt;&gt;"",MAX(AA$7:AA90)+1,0)</f>
        <v>83</v>
      </c>
      <c r="AB91" s="502">
        <f t="shared" si="13"/>
        <v>91</v>
      </c>
      <c r="AC91" s="504">
        <f>1</f>
        <v>1</v>
      </c>
      <c r="AD91" s="103">
        <f t="shared" si="15"/>
        <v>1382.02</v>
      </c>
      <c r="AE91" s="103">
        <f t="shared" si="16"/>
        <v>0</v>
      </c>
      <c r="AF91" s="103">
        <f t="shared" si="17"/>
        <v>547.88000000000011</v>
      </c>
      <c r="AG91" s="3"/>
    </row>
    <row r="92" spans="2:33" ht="13.2" x14ac:dyDescent="0.25">
      <c r="B92" s="1" t="str">
        <f>адреса!$G$90</f>
        <v>кв.35</v>
      </c>
      <c r="C92" s="522">
        <f>адреса!$I$90</f>
        <v>20000035</v>
      </c>
      <c r="D92" s="6" t="str">
        <f>адреса!$K$90</f>
        <v>ФИО-2-35</v>
      </c>
      <c r="E92" s="6">
        <v>1951.82</v>
      </c>
      <c r="F92" s="6">
        <v>1399.04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/>
      <c r="M92" s="6">
        <v>100</v>
      </c>
      <c r="N92" s="6">
        <v>50</v>
      </c>
      <c r="O92" s="6">
        <v>0</v>
      </c>
      <c r="P92" s="6">
        <v>0</v>
      </c>
      <c r="Q92" s="6">
        <v>402.78</v>
      </c>
      <c r="R92" s="6">
        <v>0</v>
      </c>
      <c r="S92" s="6">
        <v>0</v>
      </c>
      <c r="T92" s="6">
        <v>0</v>
      </c>
      <c r="U92" s="6"/>
      <c r="V92" s="6">
        <v>1951.82</v>
      </c>
      <c r="W92" s="6">
        <v>1951.82</v>
      </c>
      <c r="X92" s="6">
        <v>1951.82</v>
      </c>
      <c r="Y92" s="513">
        <f>IF(A92&lt;&gt;"",IF(A92=мар17!A92,0,1),IF(AND(B92=мар17!B92,C92=мар17!C92),0,1))</f>
        <v>0</v>
      </c>
      <c r="Z92" s="70" t="str">
        <f t="shared" si="14"/>
        <v>ул. Вторая д.2</v>
      </c>
      <c r="AA92" s="504">
        <f>IF($B92&lt;&gt;"",MAX(AA$7:AA91)+1,0)</f>
        <v>84</v>
      </c>
      <c r="AB92" s="502">
        <f t="shared" si="13"/>
        <v>92</v>
      </c>
      <c r="AC92" s="504">
        <f>1</f>
        <v>1</v>
      </c>
      <c r="AD92" s="103">
        <f t="shared" si="15"/>
        <v>1399.04</v>
      </c>
      <c r="AE92" s="103">
        <f t="shared" si="16"/>
        <v>0</v>
      </c>
      <c r="AF92" s="103">
        <f t="shared" si="17"/>
        <v>552.78</v>
      </c>
      <c r="AG92" s="3"/>
    </row>
    <row r="93" spans="2:33" ht="13.2" x14ac:dyDescent="0.25">
      <c r="B93" s="1" t="str">
        <f>адреса!$G$91</f>
        <v>кв.36</v>
      </c>
      <c r="C93" s="522">
        <f>адреса!$I$91</f>
        <v>20000036</v>
      </c>
      <c r="D93" s="6" t="str">
        <f>адреса!$K$91</f>
        <v>ФИО-2-36</v>
      </c>
      <c r="E93" s="6">
        <v>1355.34</v>
      </c>
      <c r="F93" s="6">
        <v>975.08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/>
      <c r="M93" s="6">
        <v>0</v>
      </c>
      <c r="N93" s="6">
        <v>50</v>
      </c>
      <c r="O93" s="6">
        <v>0</v>
      </c>
      <c r="P93" s="6">
        <v>0</v>
      </c>
      <c r="Q93" s="6">
        <v>330.26</v>
      </c>
      <c r="R93" s="6">
        <v>0</v>
      </c>
      <c r="S93" s="6">
        <v>0</v>
      </c>
      <c r="T93" s="6">
        <v>0</v>
      </c>
      <c r="U93" s="6"/>
      <c r="V93" s="6">
        <v>1355.34</v>
      </c>
      <c r="W93" s="6">
        <v>1355.34</v>
      </c>
      <c r="X93" s="6">
        <v>1355.34</v>
      </c>
      <c r="Y93" s="513">
        <f>IF(A93&lt;&gt;"",IF(A93=мар17!A93,0,1),IF(AND(B93=мар17!B93,C93=мар17!C93),0,1))</f>
        <v>0</v>
      </c>
      <c r="Z93" s="70" t="str">
        <f t="shared" si="14"/>
        <v>ул. Вторая д.2</v>
      </c>
      <c r="AA93" s="504">
        <f>IF($B93&lt;&gt;"",MAX(AA$7:AA92)+1,0)</f>
        <v>85</v>
      </c>
      <c r="AB93" s="502">
        <f t="shared" si="13"/>
        <v>93</v>
      </c>
      <c r="AC93" s="504">
        <f>1</f>
        <v>1</v>
      </c>
      <c r="AD93" s="103">
        <f t="shared" si="15"/>
        <v>975.08</v>
      </c>
      <c r="AE93" s="103">
        <f t="shared" si="16"/>
        <v>0</v>
      </c>
      <c r="AF93" s="103">
        <f t="shared" si="17"/>
        <v>380.25999999999988</v>
      </c>
      <c r="AG93" s="3"/>
    </row>
    <row r="94" spans="2:33" ht="13.2" x14ac:dyDescent="0.25">
      <c r="B94" s="1" t="str">
        <f>адреса!$G$92</f>
        <v>кв.37</v>
      </c>
      <c r="C94" s="522">
        <f>адреса!$I$92</f>
        <v>20000037</v>
      </c>
      <c r="D94" s="6" t="str">
        <f>адреса!$K$92</f>
        <v>ФИО-2-37</v>
      </c>
      <c r="E94" s="6">
        <v>14225.48</v>
      </c>
      <c r="F94" s="6">
        <v>2644.91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/>
      <c r="M94" s="6">
        <v>100</v>
      </c>
      <c r="N94" s="6">
        <v>50</v>
      </c>
      <c r="O94" s="6">
        <v>0</v>
      </c>
      <c r="P94" s="6">
        <v>0</v>
      </c>
      <c r="Q94" s="6">
        <v>761.46</v>
      </c>
      <c r="R94" s="6">
        <v>0</v>
      </c>
      <c r="S94" s="6">
        <v>0</v>
      </c>
      <c r="T94" s="6">
        <v>0</v>
      </c>
      <c r="U94" s="6"/>
      <c r="V94" s="6">
        <v>3556.37</v>
      </c>
      <c r="W94" s="6">
        <v>0</v>
      </c>
      <c r="X94" s="6">
        <v>17781.849999999999</v>
      </c>
      <c r="Y94" s="513">
        <f>IF(A94&lt;&gt;"",IF(A94=мар17!A94,0,1),IF(AND(B94=мар17!B94,C94=мар17!C94),0,1))</f>
        <v>0</v>
      </c>
      <c r="Z94" s="70" t="str">
        <f t="shared" si="14"/>
        <v>ул. Вторая д.2</v>
      </c>
      <c r="AA94" s="504">
        <f>IF($B94&lt;&gt;"",MAX(AA$7:AA93)+1,0)</f>
        <v>86</v>
      </c>
      <c r="AB94" s="502">
        <f t="shared" si="13"/>
        <v>94</v>
      </c>
      <c r="AC94" s="504">
        <f>1</f>
        <v>1</v>
      </c>
      <c r="AD94" s="103">
        <f t="shared" si="15"/>
        <v>2644.91</v>
      </c>
      <c r="AE94" s="103">
        <f t="shared" si="16"/>
        <v>0</v>
      </c>
      <c r="AF94" s="103">
        <f t="shared" si="17"/>
        <v>911.46</v>
      </c>
      <c r="AG94" s="3"/>
    </row>
    <row r="95" spans="2:33" ht="13.2" x14ac:dyDescent="0.25">
      <c r="B95" s="1" t="str">
        <f>адреса!$G$93</f>
        <v>кв.38</v>
      </c>
      <c r="C95" s="522">
        <f>адреса!$I$93</f>
        <v>20000038</v>
      </c>
      <c r="D95" s="6" t="str">
        <f>адреса!$K$93</f>
        <v>ФИО-2-38</v>
      </c>
      <c r="E95" s="6">
        <v>9946.68</v>
      </c>
      <c r="F95" s="6">
        <v>1814.33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/>
      <c r="M95" s="6">
        <v>100</v>
      </c>
      <c r="N95" s="6">
        <v>50</v>
      </c>
      <c r="O95" s="6">
        <v>0</v>
      </c>
      <c r="P95" s="6">
        <v>0</v>
      </c>
      <c r="Q95" s="6">
        <v>522.34</v>
      </c>
      <c r="R95" s="6">
        <v>0</v>
      </c>
      <c r="S95" s="6">
        <v>0</v>
      </c>
      <c r="T95" s="6">
        <v>0</v>
      </c>
      <c r="U95" s="6"/>
      <c r="V95" s="6">
        <v>2486.67</v>
      </c>
      <c r="W95" s="6">
        <v>9946.68</v>
      </c>
      <c r="X95" s="6">
        <v>2486.67</v>
      </c>
      <c r="Y95" s="513">
        <f>IF(A95&lt;&gt;"",IF(A95=мар17!A95,0,1),IF(AND(B95=мар17!B95,C95=мар17!C95),0,1))</f>
        <v>0</v>
      </c>
      <c r="Z95" s="70" t="str">
        <f t="shared" si="14"/>
        <v>ул. Вторая д.2</v>
      </c>
      <c r="AA95" s="504">
        <f>IF($B95&lt;&gt;"",MAX(AA$7:AA94)+1,0)</f>
        <v>87</v>
      </c>
      <c r="AB95" s="502">
        <f t="shared" si="13"/>
        <v>95</v>
      </c>
      <c r="AC95" s="504">
        <f>1</f>
        <v>1</v>
      </c>
      <c r="AD95" s="103">
        <f t="shared" si="15"/>
        <v>1814.33</v>
      </c>
      <c r="AE95" s="103">
        <f t="shared" si="16"/>
        <v>0</v>
      </c>
      <c r="AF95" s="103">
        <f t="shared" si="17"/>
        <v>672.34000000000015</v>
      </c>
      <c r="AG95" s="3"/>
    </row>
    <row r="96" spans="2:33" ht="13.2" x14ac:dyDescent="0.25">
      <c r="B96" s="1" t="str">
        <f>адреса!$G$94</f>
        <v>кв.39</v>
      </c>
      <c r="C96" s="522">
        <f>адреса!$I$94</f>
        <v>20000039</v>
      </c>
      <c r="D96" s="6" t="str">
        <f>адреса!$K$94</f>
        <v>ФИО-2-39</v>
      </c>
      <c r="E96" s="6">
        <v>8613.9599999999991</v>
      </c>
      <c r="F96" s="6">
        <v>1555.63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/>
      <c r="M96" s="6">
        <v>100</v>
      </c>
      <c r="N96" s="6">
        <v>50</v>
      </c>
      <c r="O96" s="6">
        <v>0</v>
      </c>
      <c r="P96" s="6">
        <v>0</v>
      </c>
      <c r="Q96" s="6">
        <v>447.86</v>
      </c>
      <c r="R96" s="6">
        <v>0</v>
      </c>
      <c r="S96" s="6">
        <v>0</v>
      </c>
      <c r="T96" s="6">
        <v>0</v>
      </c>
      <c r="U96" s="6"/>
      <c r="V96" s="6">
        <v>2153.4899999999998</v>
      </c>
      <c r="W96" s="6">
        <v>0</v>
      </c>
      <c r="X96" s="6">
        <v>10767.45</v>
      </c>
      <c r="Y96" s="513">
        <f>IF(A96&lt;&gt;"",IF(A96=мар17!A96,0,1),IF(AND(B96=мар17!B96,C96=мар17!C96),0,1))</f>
        <v>0</v>
      </c>
      <c r="Z96" s="70" t="str">
        <f t="shared" si="14"/>
        <v>ул. Вторая д.2</v>
      </c>
      <c r="AA96" s="504">
        <f>IF($B96&lt;&gt;"",MAX(AA$7:AA95)+1,0)</f>
        <v>88</v>
      </c>
      <c r="AB96" s="502">
        <f t="shared" si="13"/>
        <v>96</v>
      </c>
      <c r="AC96" s="504">
        <f>1</f>
        <v>1</v>
      </c>
      <c r="AD96" s="103">
        <f t="shared" si="15"/>
        <v>1555.63</v>
      </c>
      <c r="AE96" s="103">
        <f t="shared" si="16"/>
        <v>0</v>
      </c>
      <c r="AF96" s="103">
        <f t="shared" si="17"/>
        <v>597.85999999999967</v>
      </c>
      <c r="AG96" s="3"/>
    </row>
    <row r="97" spans="1:33" ht="13.2" x14ac:dyDescent="0.25">
      <c r="B97" s="1" t="str">
        <f>адреса!$G$95</f>
        <v>кв.40</v>
      </c>
      <c r="C97" s="522">
        <f>адреса!$I$95</f>
        <v>20000040</v>
      </c>
      <c r="D97" s="6" t="str">
        <f>адреса!$K$95</f>
        <v>ФИО-2-40</v>
      </c>
      <c r="E97" s="6">
        <v>6699.58</v>
      </c>
      <c r="F97" s="6">
        <v>1388.83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/>
      <c r="M97" s="6">
        <v>100</v>
      </c>
      <c r="N97" s="6">
        <v>50</v>
      </c>
      <c r="O97" s="6">
        <v>0</v>
      </c>
      <c r="P97" s="6">
        <v>0</v>
      </c>
      <c r="Q97" s="6">
        <v>399.84</v>
      </c>
      <c r="R97" s="6">
        <v>0</v>
      </c>
      <c r="S97" s="6">
        <v>0</v>
      </c>
      <c r="T97" s="6">
        <v>0</v>
      </c>
      <c r="U97" s="6"/>
      <c r="V97" s="6">
        <v>1938.67</v>
      </c>
      <c r="W97" s="6">
        <v>6699.58</v>
      </c>
      <c r="X97" s="6">
        <v>1938.67</v>
      </c>
      <c r="Y97" s="513">
        <f>IF(A97&lt;&gt;"",IF(A97=мар17!A97,0,1),IF(AND(B97=мар17!B97,C97=мар17!C97),0,1))</f>
        <v>0</v>
      </c>
      <c r="Z97" s="70" t="str">
        <f t="shared" si="14"/>
        <v>ул. Вторая д.2</v>
      </c>
      <c r="AA97" s="504">
        <f>IF($B97&lt;&gt;"",MAX(AA$7:AA96)+1,0)</f>
        <v>89</v>
      </c>
      <c r="AB97" s="502">
        <f t="shared" si="13"/>
        <v>97</v>
      </c>
      <c r="AC97" s="504">
        <f>1</f>
        <v>1</v>
      </c>
      <c r="AD97" s="103">
        <f t="shared" si="15"/>
        <v>1388.83</v>
      </c>
      <c r="AE97" s="103">
        <f t="shared" si="16"/>
        <v>0</v>
      </c>
      <c r="AF97" s="103">
        <f t="shared" si="17"/>
        <v>549.84000000000015</v>
      </c>
      <c r="AG97" s="3"/>
    </row>
    <row r="98" spans="1:33" ht="13.2" x14ac:dyDescent="0.25">
      <c r="B98" s="1" t="str">
        <f>адреса!$G$96</f>
        <v>кв.41</v>
      </c>
      <c r="C98" s="522">
        <f>адреса!$I$96</f>
        <v>20000041</v>
      </c>
      <c r="D98" s="6" t="str">
        <f>адреса!$K$96</f>
        <v>ФИО-2-41</v>
      </c>
      <c r="E98" s="6">
        <v>9771.32</v>
      </c>
      <c r="F98" s="6">
        <v>1780.29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/>
      <c r="M98" s="6">
        <v>100</v>
      </c>
      <c r="N98" s="6">
        <v>50</v>
      </c>
      <c r="O98" s="6">
        <v>0</v>
      </c>
      <c r="P98" s="6">
        <v>0</v>
      </c>
      <c r="Q98" s="6">
        <v>512.54</v>
      </c>
      <c r="R98" s="6">
        <v>0</v>
      </c>
      <c r="S98" s="6">
        <v>0</v>
      </c>
      <c r="T98" s="6">
        <v>0</v>
      </c>
      <c r="U98" s="6"/>
      <c r="V98" s="6">
        <v>2442.83</v>
      </c>
      <c r="W98" s="6">
        <v>0</v>
      </c>
      <c r="X98" s="6">
        <v>12214.15</v>
      </c>
      <c r="Y98" s="513">
        <f>IF(A98&lt;&gt;"",IF(A98=мар17!A98,0,1),IF(AND(B98=мар17!B98,C98=мар17!C98),0,1))</f>
        <v>0</v>
      </c>
      <c r="Z98" s="70" t="str">
        <f t="shared" si="14"/>
        <v>ул. Вторая д.2</v>
      </c>
      <c r="AA98" s="504">
        <f>IF($B98&lt;&gt;"",MAX(AA$7:AA97)+1,0)</f>
        <v>90</v>
      </c>
      <c r="AB98" s="502">
        <f t="shared" si="13"/>
        <v>98</v>
      </c>
      <c r="AC98" s="504">
        <f>1</f>
        <v>1</v>
      </c>
      <c r="AD98" s="103">
        <f t="shared" si="15"/>
        <v>1780.29</v>
      </c>
      <c r="AE98" s="103">
        <f t="shared" si="16"/>
        <v>0</v>
      </c>
      <c r="AF98" s="103">
        <f t="shared" si="17"/>
        <v>662.54</v>
      </c>
      <c r="AG98" s="3"/>
    </row>
    <row r="99" spans="1:33" ht="13.2" x14ac:dyDescent="0.25">
      <c r="B99" s="1" t="str">
        <f>адреса!$G$97</f>
        <v>кв.42</v>
      </c>
      <c r="C99" s="522">
        <f>адреса!$I$97</f>
        <v>20000042</v>
      </c>
      <c r="D99" s="6" t="str">
        <f>адреса!$K$97</f>
        <v>ФИО-2-42</v>
      </c>
      <c r="E99" s="6">
        <v>9771.32</v>
      </c>
      <c r="F99" s="6">
        <v>1780.29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/>
      <c r="M99" s="6">
        <v>100</v>
      </c>
      <c r="N99" s="6">
        <v>50</v>
      </c>
      <c r="O99" s="6">
        <v>0</v>
      </c>
      <c r="P99" s="6">
        <v>0</v>
      </c>
      <c r="Q99" s="6">
        <v>512.54</v>
      </c>
      <c r="R99" s="6">
        <v>0</v>
      </c>
      <c r="S99" s="6">
        <v>0</v>
      </c>
      <c r="T99" s="6">
        <v>0</v>
      </c>
      <c r="U99" s="6"/>
      <c r="V99" s="6">
        <v>2442.83</v>
      </c>
      <c r="W99" s="6">
        <v>0</v>
      </c>
      <c r="X99" s="6">
        <v>12214.15</v>
      </c>
      <c r="Y99" s="513">
        <f>IF(A99&lt;&gt;"",IF(A99=мар17!A99,0,1),IF(AND(B99=мар17!B99,C99=мар17!C99),0,1))</f>
        <v>0</v>
      </c>
      <c r="Z99" s="70" t="str">
        <f t="shared" si="14"/>
        <v>ул. Вторая д.2</v>
      </c>
      <c r="AA99" s="504">
        <f>IF($B99&lt;&gt;"",MAX(AA$7:AA98)+1,0)</f>
        <v>91</v>
      </c>
      <c r="AB99" s="502">
        <f t="shared" si="13"/>
        <v>99</v>
      </c>
      <c r="AC99" s="504">
        <f>1</f>
        <v>1</v>
      </c>
      <c r="AD99" s="103">
        <f t="shared" si="15"/>
        <v>1780.29</v>
      </c>
      <c r="AE99" s="103">
        <f t="shared" si="16"/>
        <v>0</v>
      </c>
      <c r="AF99" s="103">
        <f t="shared" si="17"/>
        <v>662.54</v>
      </c>
      <c r="AG99" s="3"/>
    </row>
    <row r="100" spans="1:33" ht="13.2" x14ac:dyDescent="0.25">
      <c r="B100" s="1" t="str">
        <f>адреса!$G$98</f>
        <v>кв.43</v>
      </c>
      <c r="C100" s="522">
        <f>адреса!$I$98</f>
        <v>20000043</v>
      </c>
      <c r="D100" s="6" t="str">
        <f>адреса!$K$98</f>
        <v>ФИО-2-43</v>
      </c>
      <c r="E100" s="6">
        <v>1934.29</v>
      </c>
      <c r="F100" s="6">
        <v>1385.43</v>
      </c>
      <c r="G100" s="6">
        <v>0</v>
      </c>
      <c r="H100" s="6">
        <v>0</v>
      </c>
      <c r="I100" s="6">
        <v>0</v>
      </c>
      <c r="J100" s="6">
        <v>0</v>
      </c>
      <c r="K100" s="6">
        <v>0</v>
      </c>
      <c r="L100" s="6"/>
      <c r="M100" s="6">
        <v>100</v>
      </c>
      <c r="N100" s="6">
        <v>50</v>
      </c>
      <c r="O100" s="6">
        <v>0</v>
      </c>
      <c r="P100" s="6">
        <v>0</v>
      </c>
      <c r="Q100" s="6">
        <v>398.86</v>
      </c>
      <c r="R100" s="6">
        <v>0</v>
      </c>
      <c r="S100" s="6">
        <v>0</v>
      </c>
      <c r="T100" s="6">
        <v>0</v>
      </c>
      <c r="U100" s="6"/>
      <c r="V100" s="6">
        <v>1934.29</v>
      </c>
      <c r="W100" s="6">
        <v>0</v>
      </c>
      <c r="X100" s="6">
        <v>3868.58</v>
      </c>
      <c r="Y100" s="513">
        <f>IF(A100&lt;&gt;"",IF(A100=мар17!A100,0,1),IF(AND(B100=мар17!B100,C100=мар17!C100),0,1))</f>
        <v>0</v>
      </c>
      <c r="Z100" s="70" t="str">
        <f t="shared" si="14"/>
        <v>ул. Вторая д.2</v>
      </c>
      <c r="AA100" s="504">
        <f>IF($B100&lt;&gt;"",MAX(AA$7:AA99)+1,0)</f>
        <v>92</v>
      </c>
      <c r="AB100" s="502">
        <f t="shared" si="13"/>
        <v>100</v>
      </c>
      <c r="AC100" s="504">
        <f>1</f>
        <v>1</v>
      </c>
      <c r="AD100" s="103">
        <f t="shared" si="15"/>
        <v>1385.43</v>
      </c>
      <c r="AE100" s="103">
        <f t="shared" si="16"/>
        <v>0</v>
      </c>
      <c r="AF100" s="103">
        <f t="shared" si="17"/>
        <v>548.8599999999999</v>
      </c>
      <c r="AG100" s="3"/>
    </row>
    <row r="101" spans="1:33" ht="13.2" x14ac:dyDescent="0.25">
      <c r="B101" s="1" t="str">
        <f>адреса!$G$99</f>
        <v>кв.44</v>
      </c>
      <c r="C101" s="522">
        <f>адреса!$I$99</f>
        <v>20000044</v>
      </c>
      <c r="D101" s="6" t="str">
        <f>адреса!$K$99</f>
        <v>ФИО-2-44</v>
      </c>
      <c r="E101" s="6">
        <v>7772.24</v>
      </c>
      <c r="F101" s="6">
        <v>1392.24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/>
      <c r="M101" s="6">
        <v>100</v>
      </c>
      <c r="N101" s="6">
        <v>50</v>
      </c>
      <c r="O101" s="6">
        <v>0</v>
      </c>
      <c r="P101" s="6">
        <v>0</v>
      </c>
      <c r="Q101" s="6">
        <v>400.82</v>
      </c>
      <c r="R101" s="6">
        <v>0</v>
      </c>
      <c r="S101" s="6">
        <v>0</v>
      </c>
      <c r="T101" s="6">
        <v>0</v>
      </c>
      <c r="U101" s="6"/>
      <c r="V101" s="6">
        <v>1943.06</v>
      </c>
      <c r="W101" s="6">
        <v>0</v>
      </c>
      <c r="X101" s="6">
        <v>9715.2999999999993</v>
      </c>
      <c r="Y101" s="513">
        <f>IF(A101&lt;&gt;"",IF(A101=мар17!A101,0,1),IF(AND(B101=мар17!B101,C101=мар17!C101),0,1))</f>
        <v>0</v>
      </c>
      <c r="Z101" s="70" t="str">
        <f t="shared" si="14"/>
        <v>ул. Вторая д.2</v>
      </c>
      <c r="AA101" s="504">
        <f>IF($B101&lt;&gt;"",MAX(AA$7:AA100)+1,0)</f>
        <v>93</v>
      </c>
      <c r="AB101" s="502">
        <f t="shared" si="13"/>
        <v>101</v>
      </c>
      <c r="AC101" s="504">
        <f>1</f>
        <v>1</v>
      </c>
      <c r="AD101" s="103">
        <f t="shared" si="15"/>
        <v>1392.24</v>
      </c>
      <c r="AE101" s="103">
        <f t="shared" si="16"/>
        <v>0</v>
      </c>
      <c r="AF101" s="103">
        <f t="shared" si="17"/>
        <v>550.81999999999994</v>
      </c>
      <c r="AG101" s="3"/>
    </row>
    <row r="102" spans="1:33" ht="13.2" x14ac:dyDescent="0.25">
      <c r="B102" s="1" t="str">
        <f>адреса!$G$100</f>
        <v>кв.45</v>
      </c>
      <c r="C102" s="522">
        <f>адреса!$I$100</f>
        <v>20000045</v>
      </c>
      <c r="D102" s="6" t="str">
        <f>адреса!$K$100</f>
        <v>ФИО-2-45</v>
      </c>
      <c r="E102" s="6">
        <v>6474.56</v>
      </c>
      <c r="F102" s="6">
        <v>1140.3399999999999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/>
      <c r="M102" s="6">
        <v>100</v>
      </c>
      <c r="N102" s="6">
        <v>50</v>
      </c>
      <c r="O102" s="6">
        <v>0</v>
      </c>
      <c r="P102" s="6">
        <v>0</v>
      </c>
      <c r="Q102" s="6">
        <v>328.3</v>
      </c>
      <c r="R102" s="6">
        <v>0</v>
      </c>
      <c r="S102" s="6">
        <v>0</v>
      </c>
      <c r="T102" s="6">
        <v>0</v>
      </c>
      <c r="U102" s="6"/>
      <c r="V102" s="6">
        <v>1618.64</v>
      </c>
      <c r="W102" s="6">
        <v>0</v>
      </c>
      <c r="X102" s="6">
        <v>8093.2</v>
      </c>
      <c r="Y102" s="513">
        <f>IF(A102&lt;&gt;"",IF(A102=мар17!A102,0,1),IF(AND(B102=мар17!B102,C102=мар17!C102),0,1))</f>
        <v>0</v>
      </c>
      <c r="Z102" s="70" t="str">
        <f t="shared" si="14"/>
        <v>ул. Вторая д.2</v>
      </c>
      <c r="AA102" s="504">
        <f>IF($B102&lt;&gt;"",MAX(AA$7:AA101)+1,0)</f>
        <v>94</v>
      </c>
      <c r="AB102" s="502">
        <f t="shared" si="13"/>
        <v>102</v>
      </c>
      <c r="AC102" s="504">
        <f>1</f>
        <v>1</v>
      </c>
      <c r="AD102" s="103">
        <f t="shared" si="15"/>
        <v>1140.3399999999999</v>
      </c>
      <c r="AE102" s="103">
        <f t="shared" si="16"/>
        <v>0</v>
      </c>
      <c r="AF102" s="103">
        <f t="shared" si="17"/>
        <v>478.30000000000018</v>
      </c>
      <c r="AG102" s="3"/>
    </row>
    <row r="103" spans="1:33" ht="13.2" x14ac:dyDescent="0.25">
      <c r="B103" s="1" t="str">
        <f>адреса!$G$101</f>
        <v>кв.46</v>
      </c>
      <c r="C103" s="522">
        <f>адреса!$I$101</f>
        <v>20000046</v>
      </c>
      <c r="D103" s="6" t="str">
        <f>адреса!$K$101</f>
        <v>ФИО-2-46</v>
      </c>
      <c r="E103" s="6">
        <v>3551.98</v>
      </c>
      <c r="F103" s="6">
        <v>2641.5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/>
      <c r="M103" s="6">
        <v>100</v>
      </c>
      <c r="N103" s="6">
        <v>50</v>
      </c>
      <c r="O103" s="6">
        <v>0</v>
      </c>
      <c r="P103" s="6">
        <v>0</v>
      </c>
      <c r="Q103" s="6">
        <v>760.48</v>
      </c>
      <c r="R103" s="6">
        <v>0</v>
      </c>
      <c r="S103" s="6">
        <v>0</v>
      </c>
      <c r="T103" s="6">
        <v>0</v>
      </c>
      <c r="U103" s="6"/>
      <c r="V103" s="6">
        <v>3551.98</v>
      </c>
      <c r="W103" s="6">
        <v>3551.98</v>
      </c>
      <c r="X103" s="6">
        <v>3551.98</v>
      </c>
      <c r="Y103" s="513">
        <f>IF(A103&lt;&gt;"",IF(A103=мар17!A103,0,1),IF(AND(B103=мар17!B103,C103=мар17!C103),0,1))</f>
        <v>0</v>
      </c>
      <c r="Z103" s="70" t="str">
        <f t="shared" si="14"/>
        <v>ул. Вторая д.2</v>
      </c>
      <c r="AA103" s="504">
        <f>IF($B103&lt;&gt;"",MAX(AA$7:AA102)+1,0)</f>
        <v>95</v>
      </c>
      <c r="AB103" s="502">
        <f t="shared" si="13"/>
        <v>103</v>
      </c>
      <c r="AC103" s="504">
        <f>1</f>
        <v>1</v>
      </c>
      <c r="AD103" s="103">
        <f t="shared" si="15"/>
        <v>2641.5</v>
      </c>
      <c r="AE103" s="103">
        <f t="shared" si="16"/>
        <v>0</v>
      </c>
      <c r="AF103" s="103">
        <f t="shared" si="17"/>
        <v>910.48</v>
      </c>
      <c r="AG103" s="3"/>
    </row>
    <row r="104" spans="1:33" ht="13.2" x14ac:dyDescent="0.25">
      <c r="B104" s="1" t="str">
        <f>адреса!$G$102</f>
        <v>кв.47</v>
      </c>
      <c r="C104" s="522">
        <f>адреса!$I$102</f>
        <v>20000047</v>
      </c>
      <c r="D104" s="6" t="str">
        <f>адреса!$K$102</f>
        <v>ФИО-2-47</v>
      </c>
      <c r="E104" s="6">
        <v>9946.68</v>
      </c>
      <c r="F104" s="6">
        <v>1814.33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/>
      <c r="M104" s="6">
        <v>100</v>
      </c>
      <c r="N104" s="6">
        <v>50</v>
      </c>
      <c r="O104" s="6">
        <v>0</v>
      </c>
      <c r="P104" s="6">
        <v>0</v>
      </c>
      <c r="Q104" s="6">
        <v>522.34</v>
      </c>
      <c r="R104" s="6">
        <v>0</v>
      </c>
      <c r="S104" s="6">
        <v>0</v>
      </c>
      <c r="T104" s="6">
        <v>0</v>
      </c>
      <c r="U104" s="6"/>
      <c r="V104" s="6">
        <v>2486.67</v>
      </c>
      <c r="W104" s="6">
        <v>0</v>
      </c>
      <c r="X104" s="6">
        <v>12433.35</v>
      </c>
      <c r="Y104" s="513">
        <f>IF(A104&lt;&gt;"",IF(A104=мар17!A104,0,1),IF(AND(B104=мар17!B104,C104=мар17!C104),0,1))</f>
        <v>0</v>
      </c>
      <c r="Z104" s="70" t="str">
        <f t="shared" si="14"/>
        <v>ул. Вторая д.2</v>
      </c>
      <c r="AA104" s="504">
        <f>IF($B104&lt;&gt;"",MAX(AA$7:AA103)+1,0)</f>
        <v>96</v>
      </c>
      <c r="AB104" s="502">
        <f t="shared" si="13"/>
        <v>104</v>
      </c>
      <c r="AC104" s="504">
        <f>1</f>
        <v>1</v>
      </c>
      <c r="AD104" s="103">
        <f t="shared" si="15"/>
        <v>1814.33</v>
      </c>
      <c r="AE104" s="103">
        <f t="shared" si="16"/>
        <v>0</v>
      </c>
      <c r="AF104" s="103">
        <f t="shared" si="17"/>
        <v>672.34000000000015</v>
      </c>
      <c r="AG104" s="3"/>
    </row>
    <row r="105" spans="1:33" ht="13.2" x14ac:dyDescent="0.25">
      <c r="B105" s="1" t="str">
        <f>адреса!$G$103</f>
        <v>кв.48</v>
      </c>
      <c r="C105" s="522">
        <f>адреса!$I$103</f>
        <v>20000048</v>
      </c>
      <c r="D105" s="6" t="str">
        <f>адреса!$K$103</f>
        <v>ФИО-2-48</v>
      </c>
      <c r="E105" s="6">
        <v>2153.4899999999998</v>
      </c>
      <c r="F105" s="6">
        <v>1555.63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/>
      <c r="M105" s="6">
        <v>100</v>
      </c>
      <c r="N105" s="6">
        <v>50</v>
      </c>
      <c r="O105" s="6">
        <v>0</v>
      </c>
      <c r="P105" s="6">
        <v>0</v>
      </c>
      <c r="Q105" s="6">
        <v>447.86</v>
      </c>
      <c r="R105" s="6">
        <v>0</v>
      </c>
      <c r="S105" s="6">
        <v>0</v>
      </c>
      <c r="T105" s="6">
        <v>0</v>
      </c>
      <c r="U105" s="6"/>
      <c r="V105" s="6">
        <v>2153.4899999999998</v>
      </c>
      <c r="W105" s="6">
        <v>2153.4899999999998</v>
      </c>
      <c r="X105" s="6">
        <v>2153.4899999999998</v>
      </c>
      <c r="Y105" s="513">
        <f>IF(A105&lt;&gt;"",IF(A105=мар17!A105,0,1),IF(AND(B105=мар17!B105,C105=мар17!C105),0,1))</f>
        <v>0</v>
      </c>
      <c r="Z105" s="70" t="str">
        <f t="shared" si="14"/>
        <v>ул. Вторая д.2</v>
      </c>
      <c r="AA105" s="504">
        <f>IF($B105&lt;&gt;"",MAX(AA$7:AA104)+1,0)</f>
        <v>97</v>
      </c>
      <c r="AB105" s="502">
        <f t="shared" si="13"/>
        <v>105</v>
      </c>
      <c r="AC105" s="504">
        <f>1</f>
        <v>1</v>
      </c>
      <c r="AD105" s="103">
        <f t="shared" si="15"/>
        <v>1555.63</v>
      </c>
      <c r="AE105" s="103">
        <f t="shared" si="16"/>
        <v>0</v>
      </c>
      <c r="AF105" s="103">
        <f t="shared" si="17"/>
        <v>597.85999999999967</v>
      </c>
      <c r="AG105" s="3"/>
    </row>
    <row r="106" spans="1:33" ht="13.2" x14ac:dyDescent="0.25">
      <c r="A106" s="4" t="str">
        <f>адреса!$E$104</f>
        <v>ул. Третья д.3</v>
      </c>
      <c r="C106" s="522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>
        <v>0</v>
      </c>
      <c r="U106" s="6"/>
      <c r="V106" s="6"/>
      <c r="W106" s="6"/>
      <c r="X106" s="6"/>
      <c r="Y106" s="513">
        <f>IF(A106&lt;&gt;"",IF(A106=мар17!A106,0,1),IF(AND(B106=мар17!B106,C106=мар17!C106),0,1))</f>
        <v>0</v>
      </c>
      <c r="Z106" s="70" t="str">
        <f t="shared" si="14"/>
        <v>ул. Третья д.3</v>
      </c>
      <c r="AA106" s="504">
        <f>IF($B106&lt;&gt;"",MAX(AA$7:AA105)+1,0)</f>
        <v>0</v>
      </c>
      <c r="AB106" s="502">
        <f t="shared" si="13"/>
        <v>106</v>
      </c>
      <c r="AC106" s="504">
        <f>1</f>
        <v>1</v>
      </c>
      <c r="AD106" s="103">
        <f t="shared" si="15"/>
        <v>0</v>
      </c>
      <c r="AE106" s="103">
        <f t="shared" si="16"/>
        <v>0</v>
      </c>
      <c r="AF106" s="103">
        <f t="shared" si="17"/>
        <v>0</v>
      </c>
      <c r="AG106" s="3"/>
    </row>
    <row r="107" spans="1:33" ht="13.2" x14ac:dyDescent="0.25">
      <c r="B107" s="1" t="str">
        <f>адреса!$G$104</f>
        <v>кв.1</v>
      </c>
      <c r="C107" s="522">
        <f>адреса!$I$104</f>
        <v>30000001</v>
      </c>
      <c r="D107" s="6" t="str">
        <f>адреса!$K$104</f>
        <v>ФИО-3-1</v>
      </c>
      <c r="E107" s="6">
        <v>3635.48</v>
      </c>
      <c r="F107" s="6">
        <v>1817.74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/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v>0</v>
      </c>
      <c r="T107" s="6">
        <v>0</v>
      </c>
      <c r="U107" s="6"/>
      <c r="V107" s="6">
        <v>1817.74</v>
      </c>
      <c r="W107" s="6">
        <v>0</v>
      </c>
      <c r="X107" s="6">
        <v>5453.22</v>
      </c>
      <c r="Y107" s="513">
        <f>IF(A107&lt;&gt;"",IF(A107=мар17!A107,0,1),IF(AND(B107=мар17!B107,C107=мар17!C107),0,1))</f>
        <v>0</v>
      </c>
      <c r="Z107" s="70" t="str">
        <f t="shared" si="14"/>
        <v>ул. Третья д.3</v>
      </c>
      <c r="AA107" s="504">
        <f>IF($B107&lt;&gt;"",MAX(AA$7:AA106)+1,0)</f>
        <v>98</v>
      </c>
      <c r="AB107" s="502">
        <f t="shared" si="13"/>
        <v>107</v>
      </c>
      <c r="AC107" s="504">
        <f>1</f>
        <v>1</v>
      </c>
      <c r="AD107" s="103">
        <f t="shared" si="15"/>
        <v>1817.74</v>
      </c>
      <c r="AE107" s="103">
        <f t="shared" si="16"/>
        <v>0</v>
      </c>
      <c r="AF107" s="103">
        <f t="shared" si="17"/>
        <v>0</v>
      </c>
      <c r="AG107" s="3"/>
    </row>
    <row r="108" spans="1:33" ht="13.2" x14ac:dyDescent="0.25">
      <c r="B108" s="1" t="str">
        <f>адреса!$G$105</f>
        <v>кв.2</v>
      </c>
      <c r="C108" s="522">
        <f>адреса!$I$105</f>
        <v>30000002</v>
      </c>
      <c r="D108" s="6" t="str">
        <f>адреса!$K$105</f>
        <v>ФИО-3-2</v>
      </c>
      <c r="E108" s="6">
        <v>29173.38</v>
      </c>
      <c r="F108" s="6">
        <v>2079.84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/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v>0</v>
      </c>
      <c r="T108" s="6">
        <v>0</v>
      </c>
      <c r="U108" s="6"/>
      <c r="V108" s="6">
        <v>2079.84</v>
      </c>
      <c r="W108" s="6">
        <v>0</v>
      </c>
      <c r="X108" s="6">
        <v>31253.22</v>
      </c>
      <c r="Y108" s="513">
        <f>IF(A108&lt;&gt;"",IF(A108=мар17!A108,0,1),IF(AND(B108=мар17!B108,C108=мар17!C108),0,1))</f>
        <v>0</v>
      </c>
      <c r="Z108" s="70" t="str">
        <f t="shared" si="14"/>
        <v>ул. Третья д.3</v>
      </c>
      <c r="AA108" s="504">
        <f>IF($B108&lt;&gt;"",MAX(AA$7:AA107)+1,0)</f>
        <v>99</v>
      </c>
      <c r="AB108" s="502">
        <f t="shared" si="13"/>
        <v>108</v>
      </c>
      <c r="AC108" s="504">
        <f>1</f>
        <v>1</v>
      </c>
      <c r="AD108" s="103">
        <f t="shared" si="15"/>
        <v>2079.84</v>
      </c>
      <c r="AE108" s="103">
        <f t="shared" si="16"/>
        <v>0</v>
      </c>
      <c r="AF108" s="103">
        <f t="shared" si="17"/>
        <v>0</v>
      </c>
      <c r="AG108" s="3"/>
    </row>
    <row r="109" spans="1:33" ht="13.2" x14ac:dyDescent="0.25">
      <c r="B109" s="1" t="str">
        <f>адреса!$G$106</f>
        <v>кв.3</v>
      </c>
      <c r="C109" s="522">
        <f>адреса!$I$106</f>
        <v>30000003</v>
      </c>
      <c r="D109" s="6" t="str">
        <f>адреса!$K$106</f>
        <v>ФИО-3-3</v>
      </c>
      <c r="E109" s="6">
        <v>39200.25</v>
      </c>
      <c r="F109" s="6">
        <v>2794.68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/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v>0</v>
      </c>
      <c r="T109" s="6">
        <v>0</v>
      </c>
      <c r="U109" s="6"/>
      <c r="V109" s="6">
        <v>2794.68</v>
      </c>
      <c r="W109" s="6">
        <v>0</v>
      </c>
      <c r="X109" s="6">
        <v>41994.93</v>
      </c>
      <c r="Y109" s="513">
        <f>IF(A109&lt;&gt;"",IF(A109=мар17!A109,0,1),IF(AND(B109=мар17!B109,C109=мар17!C109),0,1))</f>
        <v>0</v>
      </c>
      <c r="Z109" s="70" t="str">
        <f t="shared" si="14"/>
        <v>ул. Третья д.3</v>
      </c>
      <c r="AA109" s="504">
        <f>IF($B109&lt;&gt;"",MAX(AA$7:AA108)+1,0)</f>
        <v>100</v>
      </c>
      <c r="AB109" s="502">
        <f t="shared" si="13"/>
        <v>109</v>
      </c>
      <c r="AC109" s="504">
        <f>1</f>
        <v>1</v>
      </c>
      <c r="AD109" s="103">
        <f t="shared" si="15"/>
        <v>2794.68</v>
      </c>
      <c r="AE109" s="103">
        <f t="shared" si="16"/>
        <v>0</v>
      </c>
      <c r="AF109" s="103">
        <f t="shared" si="17"/>
        <v>0</v>
      </c>
      <c r="AG109" s="3"/>
    </row>
    <row r="110" spans="1:33" ht="13.2" x14ac:dyDescent="0.25">
      <c r="B110" s="1" t="str">
        <f>адреса!$G$107</f>
        <v>кв.4</v>
      </c>
      <c r="C110" s="522">
        <f>адреса!$I$107</f>
        <v>30000004</v>
      </c>
      <c r="D110" s="6" t="str">
        <f>адреса!$K$107</f>
        <v>ФИО-3-4</v>
      </c>
      <c r="E110" s="6">
        <v>35285.08</v>
      </c>
      <c r="F110" s="6">
        <v>2515.56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/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0</v>
      </c>
      <c r="T110" s="6">
        <v>0</v>
      </c>
      <c r="U110" s="6"/>
      <c r="V110" s="6">
        <v>2515.56</v>
      </c>
      <c r="W110" s="6">
        <v>0</v>
      </c>
      <c r="X110" s="6">
        <v>37800.639999999999</v>
      </c>
      <c r="Y110" s="513">
        <f>IF(A110&lt;&gt;"",IF(A110=мар17!A110,0,1),IF(AND(B110=мар17!B110,C110=мар17!C110),0,1))</f>
        <v>0</v>
      </c>
      <c r="Z110" s="70" t="str">
        <f t="shared" si="14"/>
        <v>ул. Третья д.3</v>
      </c>
      <c r="AA110" s="504">
        <f>IF($B110&lt;&gt;"",MAX(AA$7:AA109)+1,0)</f>
        <v>101</v>
      </c>
      <c r="AB110" s="502">
        <f t="shared" si="13"/>
        <v>110</v>
      </c>
      <c r="AC110" s="504">
        <f>1</f>
        <v>1</v>
      </c>
      <c r="AD110" s="103">
        <f t="shared" si="15"/>
        <v>2515.56</v>
      </c>
      <c r="AE110" s="103">
        <f t="shared" si="16"/>
        <v>0</v>
      </c>
      <c r="AF110" s="103">
        <f t="shared" si="17"/>
        <v>0</v>
      </c>
      <c r="AG110" s="3"/>
    </row>
    <row r="111" spans="1:33" ht="13.2" x14ac:dyDescent="0.25">
      <c r="B111" s="1" t="str">
        <f>адреса!$G$108</f>
        <v>кв.5</v>
      </c>
      <c r="C111" s="522">
        <f>адреса!$I$108</f>
        <v>30000005</v>
      </c>
      <c r="D111" s="6" t="str">
        <f>адреса!$K$108</f>
        <v>ФИО-3-5</v>
      </c>
      <c r="E111" s="6">
        <v>18649.98</v>
      </c>
      <c r="F111" s="6">
        <v>3223.59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/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v>0</v>
      </c>
      <c r="T111" s="6">
        <v>0</v>
      </c>
      <c r="U111" s="6"/>
      <c r="V111" s="6">
        <v>3223.59</v>
      </c>
      <c r="W111" s="6">
        <v>6000</v>
      </c>
      <c r="X111" s="6">
        <v>15873.57</v>
      </c>
      <c r="Y111" s="513">
        <f>IF(A111&lt;&gt;"",IF(A111=мар17!A111,0,1),IF(AND(B111=мар17!B111,C111=мар17!C111),0,1))</f>
        <v>0</v>
      </c>
      <c r="Z111" s="70" t="str">
        <f t="shared" si="14"/>
        <v>ул. Третья д.3</v>
      </c>
      <c r="AA111" s="504">
        <f>IF($B111&lt;&gt;"",MAX(AA$7:AA110)+1,0)</f>
        <v>102</v>
      </c>
      <c r="AB111" s="502">
        <f t="shared" si="13"/>
        <v>111</v>
      </c>
      <c r="AC111" s="504">
        <f>1</f>
        <v>1</v>
      </c>
      <c r="AD111" s="103">
        <f t="shared" si="15"/>
        <v>3223.59</v>
      </c>
      <c r="AE111" s="103">
        <f t="shared" si="16"/>
        <v>0</v>
      </c>
      <c r="AF111" s="103">
        <f t="shared" si="17"/>
        <v>0</v>
      </c>
      <c r="AG111" s="3"/>
    </row>
    <row r="112" spans="1:33" ht="13.2" x14ac:dyDescent="0.25">
      <c r="B112" s="1" t="str">
        <f>адреса!$G$109</f>
        <v>кв.6</v>
      </c>
      <c r="C112" s="522">
        <f>адреса!$I$109</f>
        <v>30000006</v>
      </c>
      <c r="D112" s="6" t="str">
        <f>адреса!$K$109</f>
        <v>ФИО-3-6</v>
      </c>
      <c r="E112" s="6">
        <v>16556.16</v>
      </c>
      <c r="F112" s="6">
        <v>2069.63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/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v>0</v>
      </c>
      <c r="T112" s="6">
        <v>0</v>
      </c>
      <c r="U112" s="6"/>
      <c r="V112" s="6">
        <v>2069.63</v>
      </c>
      <c r="W112" s="6">
        <v>16556.16</v>
      </c>
      <c r="X112" s="6">
        <v>2069.63</v>
      </c>
      <c r="Y112" s="513">
        <f>IF(A112&lt;&gt;"",IF(A112=мар17!A112,0,1),IF(AND(B112=мар17!B112,C112=мар17!C112),0,1))</f>
        <v>0</v>
      </c>
      <c r="Z112" s="70" t="str">
        <f t="shared" si="14"/>
        <v>ул. Третья д.3</v>
      </c>
      <c r="AA112" s="504">
        <f>IF($B112&lt;&gt;"",MAX(AA$7:AA111)+1,0)</f>
        <v>103</v>
      </c>
      <c r="AB112" s="502">
        <f t="shared" si="13"/>
        <v>112</v>
      </c>
      <c r="AC112" s="504">
        <f>1</f>
        <v>1</v>
      </c>
      <c r="AD112" s="103">
        <f t="shared" si="15"/>
        <v>2069.63</v>
      </c>
      <c r="AE112" s="103">
        <f t="shared" si="16"/>
        <v>0</v>
      </c>
      <c r="AF112" s="103">
        <f t="shared" si="17"/>
        <v>0</v>
      </c>
      <c r="AG112" s="3"/>
    </row>
    <row r="113" spans="2:33" ht="13.2" x14ac:dyDescent="0.25">
      <c r="B113" s="1" t="str">
        <f>адреса!$G$110</f>
        <v>кв.7</v>
      </c>
      <c r="C113" s="522">
        <f>адреса!$I$110</f>
        <v>30000007</v>
      </c>
      <c r="D113" s="6" t="str">
        <f>адреса!$K$110</f>
        <v>ФИО-3-7</v>
      </c>
      <c r="E113" s="6">
        <v>-0.8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/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  <c r="T113" s="6">
        <v>0</v>
      </c>
      <c r="U113" s="6"/>
      <c r="V113" s="6">
        <v>0</v>
      </c>
      <c r="W113" s="6">
        <v>0</v>
      </c>
      <c r="X113" s="6">
        <v>-0.8</v>
      </c>
      <c r="Y113" s="513">
        <f>IF(A113&lt;&gt;"",IF(A113=мар17!A113,0,1),IF(AND(B113=мар17!B113,C113=мар17!C113),0,1))</f>
        <v>0</v>
      </c>
      <c r="Z113" s="70" t="str">
        <f t="shared" si="14"/>
        <v>ул. Третья д.3</v>
      </c>
      <c r="AA113" s="504">
        <f>IF($B113&lt;&gt;"",MAX(AA$7:AA112)+1,0)</f>
        <v>104</v>
      </c>
      <c r="AB113" s="502">
        <f t="shared" si="13"/>
        <v>113</v>
      </c>
      <c r="AC113" s="504">
        <f>1</f>
        <v>1</v>
      </c>
      <c r="AD113" s="103">
        <f t="shared" si="15"/>
        <v>0</v>
      </c>
      <c r="AE113" s="103">
        <f t="shared" si="16"/>
        <v>0</v>
      </c>
      <c r="AF113" s="103">
        <f t="shared" si="17"/>
        <v>0</v>
      </c>
      <c r="AG113" s="3"/>
    </row>
    <row r="114" spans="2:33" ht="13.2" x14ac:dyDescent="0.25">
      <c r="B114" s="1" t="str">
        <f>адреса!$G$111</f>
        <v>кв.8</v>
      </c>
      <c r="C114" s="522">
        <f>адреса!$I$111</f>
        <v>30000008</v>
      </c>
      <c r="D114" s="6" t="str">
        <f>адреса!$K$111</f>
        <v>ФИО-3-8</v>
      </c>
      <c r="E114" s="6">
        <v>27128.959999999999</v>
      </c>
      <c r="F114" s="6">
        <v>3431.23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/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v>0</v>
      </c>
      <c r="T114" s="6">
        <v>0</v>
      </c>
      <c r="U114" s="6"/>
      <c r="V114" s="6">
        <v>3431.23</v>
      </c>
      <c r="W114" s="6">
        <v>0</v>
      </c>
      <c r="X114" s="6">
        <v>30560.19</v>
      </c>
      <c r="Y114" s="513">
        <f>IF(A114&lt;&gt;"",IF(A114=мар17!A114,0,1),IF(AND(B114=мар17!B114,C114=мар17!C114),0,1))</f>
        <v>0</v>
      </c>
      <c r="Z114" s="70" t="str">
        <f t="shared" si="14"/>
        <v>ул. Третья д.3</v>
      </c>
      <c r="AA114" s="504">
        <f>IF($B114&lt;&gt;"",MAX(AA$7:AA113)+1,0)</f>
        <v>105</v>
      </c>
      <c r="AB114" s="502">
        <f t="shared" si="13"/>
        <v>114</v>
      </c>
      <c r="AC114" s="504">
        <f>1</f>
        <v>1</v>
      </c>
      <c r="AD114" s="103">
        <f t="shared" si="15"/>
        <v>3431.23</v>
      </c>
      <c r="AE114" s="103">
        <f t="shared" si="16"/>
        <v>0</v>
      </c>
      <c r="AF114" s="103">
        <f t="shared" si="17"/>
        <v>0</v>
      </c>
      <c r="AG114" s="3"/>
    </row>
    <row r="115" spans="2:33" ht="13.2" x14ac:dyDescent="0.25">
      <c r="B115" s="1" t="str">
        <f>адреса!$G$112</f>
        <v>кв.9</v>
      </c>
      <c r="C115" s="522">
        <f>адреса!$I$112</f>
        <v>30000009</v>
      </c>
      <c r="D115" s="6" t="str">
        <f>адреса!$K$112</f>
        <v>ФИО-3-9</v>
      </c>
      <c r="E115" s="6">
        <v>4495.0600000000004</v>
      </c>
      <c r="F115" s="6">
        <v>3070.41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/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>
        <v>0</v>
      </c>
      <c r="U115" s="6"/>
      <c r="V115" s="6">
        <v>3070.41</v>
      </c>
      <c r="W115" s="6">
        <v>5500</v>
      </c>
      <c r="X115" s="6">
        <v>2065.4699999999998</v>
      </c>
      <c r="Y115" s="513">
        <f>IF(A115&lt;&gt;"",IF(A115=мар17!A115,0,1),IF(AND(B115=мар17!B115,C115=мар17!C115),0,1))</f>
        <v>0</v>
      </c>
      <c r="Z115" s="70" t="str">
        <f t="shared" si="14"/>
        <v>ул. Третья д.3</v>
      </c>
      <c r="AA115" s="504">
        <f>IF($B115&lt;&gt;"",MAX(AA$7:AA114)+1,0)</f>
        <v>106</v>
      </c>
      <c r="AB115" s="502">
        <f t="shared" si="13"/>
        <v>115</v>
      </c>
      <c r="AC115" s="504">
        <f>1</f>
        <v>1</v>
      </c>
      <c r="AD115" s="103">
        <f t="shared" si="15"/>
        <v>3070.41</v>
      </c>
      <c r="AE115" s="103">
        <f t="shared" si="16"/>
        <v>0</v>
      </c>
      <c r="AF115" s="103">
        <f t="shared" si="17"/>
        <v>0</v>
      </c>
      <c r="AG115" s="3"/>
    </row>
    <row r="116" spans="2:33" ht="13.2" x14ac:dyDescent="0.25">
      <c r="B116" s="1" t="str">
        <f>адреса!$G$113</f>
        <v>кв.10</v>
      </c>
      <c r="C116" s="522">
        <f>адреса!$I$113</f>
        <v>30000010</v>
      </c>
      <c r="D116" s="6" t="str">
        <f>адреса!$K$113</f>
        <v>ФИО-3-10</v>
      </c>
      <c r="E116" s="6">
        <v>32467.96</v>
      </c>
      <c r="F116" s="6">
        <v>2314.7199999999998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/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/>
      <c r="V116" s="6">
        <v>2314.7199999999998</v>
      </c>
      <c r="W116" s="6">
        <v>0</v>
      </c>
      <c r="X116" s="6">
        <v>34782.68</v>
      </c>
      <c r="Y116" s="513">
        <f>IF(A116&lt;&gt;"",IF(A116=мар17!A116,0,1),IF(AND(B116=мар17!B116,C116=мар17!C116),0,1))</f>
        <v>0</v>
      </c>
      <c r="Z116" s="70" t="str">
        <f t="shared" si="14"/>
        <v>ул. Третья д.3</v>
      </c>
      <c r="AA116" s="504">
        <f>IF($B116&lt;&gt;"",MAX(AA$7:AA115)+1,0)</f>
        <v>107</v>
      </c>
      <c r="AB116" s="502">
        <f t="shared" si="13"/>
        <v>116</v>
      </c>
      <c r="AC116" s="504">
        <f>1</f>
        <v>1</v>
      </c>
      <c r="AD116" s="103">
        <f t="shared" si="15"/>
        <v>2314.7199999999998</v>
      </c>
      <c r="AE116" s="103">
        <f t="shared" si="16"/>
        <v>0</v>
      </c>
      <c r="AF116" s="103">
        <f t="shared" si="17"/>
        <v>0</v>
      </c>
      <c r="AG116" s="3"/>
    </row>
    <row r="117" spans="2:33" ht="13.2" x14ac:dyDescent="0.25">
      <c r="B117" s="1" t="str">
        <f>адреса!$G$114</f>
        <v>кв.11</v>
      </c>
      <c r="C117" s="522">
        <f>адреса!$I$114</f>
        <v>30000011</v>
      </c>
      <c r="D117" s="6" t="str">
        <f>адреса!$K$114</f>
        <v>ФИО-3-11</v>
      </c>
      <c r="E117" s="6">
        <v>-3276.98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/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v>0</v>
      </c>
      <c r="T117" s="6">
        <v>0</v>
      </c>
      <c r="U117" s="6"/>
      <c r="V117" s="6">
        <v>0</v>
      </c>
      <c r="W117" s="6">
        <v>0</v>
      </c>
      <c r="X117" s="6">
        <v>-3276.98</v>
      </c>
      <c r="Y117" s="513">
        <f>IF(A117&lt;&gt;"",IF(A117=мар17!A117,0,1),IF(AND(B117=мар17!B117,C117=мар17!C117),0,1))</f>
        <v>0</v>
      </c>
      <c r="Z117" s="70" t="str">
        <f t="shared" si="14"/>
        <v>ул. Третья д.3</v>
      </c>
      <c r="AA117" s="504">
        <f>IF($B117&lt;&gt;"",MAX(AA$7:AA116)+1,0)</f>
        <v>108</v>
      </c>
      <c r="AB117" s="502">
        <f t="shared" si="13"/>
        <v>117</v>
      </c>
      <c r="AC117" s="504">
        <f>1</f>
        <v>1</v>
      </c>
      <c r="AD117" s="103">
        <f t="shared" si="15"/>
        <v>0</v>
      </c>
      <c r="AE117" s="103">
        <f t="shared" si="16"/>
        <v>0</v>
      </c>
      <c r="AF117" s="103">
        <f t="shared" si="17"/>
        <v>0</v>
      </c>
      <c r="AG117" s="3"/>
    </row>
    <row r="118" spans="2:33" ht="13.2" x14ac:dyDescent="0.25">
      <c r="B118" s="1" t="str">
        <f>адреса!$G$115</f>
        <v>кв.12</v>
      </c>
      <c r="C118" s="522">
        <f>адреса!$I$115</f>
        <v>30000012</v>
      </c>
      <c r="D118" s="6" t="str">
        <f>адреса!$K$115</f>
        <v>ФИО-3-12</v>
      </c>
      <c r="E118" s="6">
        <v>49895.62</v>
      </c>
      <c r="F118" s="6">
        <v>3557.18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/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6"/>
      <c r="V118" s="6">
        <v>3557.18</v>
      </c>
      <c r="W118" s="6">
        <v>0</v>
      </c>
      <c r="X118" s="6">
        <v>53452.800000000003</v>
      </c>
      <c r="Y118" s="513">
        <f>IF(A118&lt;&gt;"",IF(A118=мар17!A118,0,1),IF(AND(B118=мар17!B118,C118=мар17!C118),0,1))</f>
        <v>0</v>
      </c>
      <c r="Z118" s="70" t="str">
        <f t="shared" si="14"/>
        <v>ул. Третья д.3</v>
      </c>
      <c r="AA118" s="504">
        <f>IF($B118&lt;&gt;"",MAX(AA$7:AA117)+1,0)</f>
        <v>109</v>
      </c>
      <c r="AB118" s="502">
        <f t="shared" si="13"/>
        <v>118</v>
      </c>
      <c r="AC118" s="504">
        <f>1</f>
        <v>1</v>
      </c>
      <c r="AD118" s="103">
        <f t="shared" si="15"/>
        <v>3557.18</v>
      </c>
      <c r="AE118" s="103">
        <f t="shared" si="16"/>
        <v>0</v>
      </c>
      <c r="AF118" s="103">
        <f t="shared" si="17"/>
        <v>0</v>
      </c>
      <c r="AG118" s="3"/>
    </row>
    <row r="119" spans="2:33" ht="13.2" x14ac:dyDescent="0.25">
      <c r="B119" s="1" t="str">
        <f>адреса!$G$116</f>
        <v>кв.13</v>
      </c>
      <c r="C119" s="522">
        <f>адреса!$I$116</f>
        <v>30000013</v>
      </c>
      <c r="D119" s="6" t="str">
        <f>адреса!$K$116</f>
        <v>ФИО-3-13</v>
      </c>
      <c r="E119" s="6">
        <v>2917.23</v>
      </c>
      <c r="F119" s="6">
        <v>2917.23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/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v>0</v>
      </c>
      <c r="T119" s="6">
        <v>0</v>
      </c>
      <c r="U119" s="6"/>
      <c r="V119" s="6">
        <v>2917.23</v>
      </c>
      <c r="W119" s="6">
        <v>0</v>
      </c>
      <c r="X119" s="6">
        <v>5834.46</v>
      </c>
      <c r="Y119" s="513">
        <f>IF(A119&lt;&gt;"",IF(A119=мар17!A119,0,1),IF(AND(B119=мар17!B119,C119=мар17!C119),0,1))</f>
        <v>0</v>
      </c>
      <c r="Z119" s="70" t="str">
        <f t="shared" si="14"/>
        <v>ул. Третья д.3</v>
      </c>
      <c r="AA119" s="504">
        <f>IF($B119&lt;&gt;"",MAX(AA$7:AA118)+1,0)</f>
        <v>110</v>
      </c>
      <c r="AB119" s="502">
        <f t="shared" si="13"/>
        <v>119</v>
      </c>
      <c r="AC119" s="504">
        <f>1</f>
        <v>1</v>
      </c>
      <c r="AD119" s="103">
        <f t="shared" si="15"/>
        <v>2917.23</v>
      </c>
      <c r="AE119" s="103">
        <f t="shared" si="16"/>
        <v>0</v>
      </c>
      <c r="AF119" s="103">
        <f t="shared" si="17"/>
        <v>0</v>
      </c>
      <c r="AG119" s="3"/>
    </row>
    <row r="120" spans="2:33" ht="13.2" x14ac:dyDescent="0.25">
      <c r="B120" s="1" t="str">
        <f>адреса!$G$117</f>
        <v>кв.14</v>
      </c>
      <c r="C120" s="522">
        <f>адреса!$I$117</f>
        <v>30000014</v>
      </c>
      <c r="D120" s="6" t="str">
        <f>адреса!$K$117</f>
        <v>ФИО-3-14</v>
      </c>
      <c r="E120" s="6">
        <v>4506.8999999999996</v>
      </c>
      <c r="F120" s="6">
        <v>2253.4499999999998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/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/>
      <c r="V120" s="6">
        <v>2253.4499999999998</v>
      </c>
      <c r="W120" s="6">
        <v>0</v>
      </c>
      <c r="X120" s="6">
        <v>6760.35</v>
      </c>
      <c r="Y120" s="513">
        <f>IF(A120&lt;&gt;"",IF(A120=мар17!A120,0,1),IF(AND(B120=мар17!B120,C120=мар17!C120),0,1))</f>
        <v>0</v>
      </c>
      <c r="Z120" s="70" t="str">
        <f t="shared" si="14"/>
        <v>ул. Третья д.3</v>
      </c>
      <c r="AA120" s="504">
        <f>IF($B120&lt;&gt;"",MAX(AA$7:AA119)+1,0)</f>
        <v>111</v>
      </c>
      <c r="AB120" s="502">
        <f t="shared" si="13"/>
        <v>120</v>
      </c>
      <c r="AC120" s="504">
        <f>1</f>
        <v>1</v>
      </c>
      <c r="AD120" s="103">
        <f t="shared" si="15"/>
        <v>2253.4499999999998</v>
      </c>
      <c r="AE120" s="103">
        <f t="shared" si="16"/>
        <v>0</v>
      </c>
      <c r="AF120" s="103">
        <f t="shared" si="17"/>
        <v>0</v>
      </c>
      <c r="AG120" s="3"/>
    </row>
    <row r="121" spans="2:33" ht="13.2" x14ac:dyDescent="0.25">
      <c r="B121" s="1" t="str">
        <f>адреса!$G$118</f>
        <v>кв.15</v>
      </c>
      <c r="C121" s="522">
        <f>адреса!$I$118</f>
        <v>30000015</v>
      </c>
      <c r="D121" s="6" t="str">
        <f>адреса!$K$118</f>
        <v>ФИО-3-15</v>
      </c>
      <c r="E121" s="6">
        <v>2794.68</v>
      </c>
      <c r="F121" s="6">
        <v>2794.68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/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0</v>
      </c>
      <c r="U121" s="6"/>
      <c r="V121" s="6">
        <v>2794.68</v>
      </c>
      <c r="W121" s="6">
        <v>0</v>
      </c>
      <c r="X121" s="6">
        <v>5589.36</v>
      </c>
      <c r="Y121" s="513">
        <f>IF(A121&lt;&gt;"",IF(A121=мар17!A121,0,1),IF(AND(B121=мар17!B121,C121=мар17!C121),0,1))</f>
        <v>0</v>
      </c>
      <c r="Z121" s="70" t="str">
        <f t="shared" si="14"/>
        <v>ул. Третья д.3</v>
      </c>
      <c r="AA121" s="504">
        <f>IF($B121&lt;&gt;"",MAX(AA$7:AA120)+1,0)</f>
        <v>112</v>
      </c>
      <c r="AB121" s="502">
        <f t="shared" si="13"/>
        <v>121</v>
      </c>
      <c r="AC121" s="504">
        <f>1</f>
        <v>1</v>
      </c>
      <c r="AD121" s="103">
        <f t="shared" si="15"/>
        <v>2794.68</v>
      </c>
      <c r="AE121" s="103">
        <f t="shared" si="16"/>
        <v>0</v>
      </c>
      <c r="AF121" s="103">
        <f t="shared" si="17"/>
        <v>0</v>
      </c>
      <c r="AG121" s="3"/>
    </row>
    <row r="122" spans="2:33" ht="13.2" x14ac:dyDescent="0.25">
      <c r="B122" s="1" t="str">
        <f>адреса!$G$119</f>
        <v>кв.16</v>
      </c>
      <c r="C122" s="522">
        <f>адреса!$I$119</f>
        <v>30000016</v>
      </c>
      <c r="D122" s="6" t="str">
        <f>адреса!$K$119</f>
        <v>ФИО-3-16</v>
      </c>
      <c r="E122" s="6">
        <v>49513.66</v>
      </c>
      <c r="F122" s="6">
        <v>3529.95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/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6"/>
      <c r="V122" s="6">
        <v>3529.95</v>
      </c>
      <c r="W122" s="6">
        <v>49513.66</v>
      </c>
      <c r="X122" s="6">
        <v>3529.95</v>
      </c>
      <c r="Y122" s="513">
        <f>IF(A122&lt;&gt;"",IF(A122=мар17!A122,0,1),IF(AND(B122=мар17!B122,C122=мар17!C122),0,1))</f>
        <v>0</v>
      </c>
      <c r="Z122" s="70" t="str">
        <f t="shared" si="14"/>
        <v>ул. Третья д.3</v>
      </c>
      <c r="AA122" s="504">
        <f>IF($B122&lt;&gt;"",MAX(AA$7:AA121)+1,0)</f>
        <v>113</v>
      </c>
      <c r="AB122" s="502">
        <f t="shared" si="13"/>
        <v>122</v>
      </c>
      <c r="AC122" s="504">
        <f>1</f>
        <v>1</v>
      </c>
      <c r="AD122" s="103">
        <f t="shared" si="15"/>
        <v>3529.95</v>
      </c>
      <c r="AE122" s="103">
        <f t="shared" si="16"/>
        <v>0</v>
      </c>
      <c r="AF122" s="103">
        <f t="shared" si="17"/>
        <v>0</v>
      </c>
      <c r="AG122" s="3"/>
    </row>
    <row r="123" spans="2:33" ht="13.2" x14ac:dyDescent="0.25">
      <c r="B123" s="1" t="str">
        <f>адреса!$G$120</f>
        <v>кв.17</v>
      </c>
      <c r="C123" s="522">
        <f>адреса!$I$120</f>
        <v>30000017</v>
      </c>
      <c r="D123" s="6" t="str">
        <f>адреса!$K$120</f>
        <v>ФИО-3-17</v>
      </c>
      <c r="E123" s="6">
        <v>3056.79</v>
      </c>
      <c r="F123" s="6">
        <v>3056.79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/>
      <c r="M123" s="6">
        <v>0</v>
      </c>
      <c r="N123" s="6">
        <v>0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  <c r="T123" s="6">
        <v>0</v>
      </c>
      <c r="U123" s="6"/>
      <c r="V123" s="6">
        <v>3056.79</v>
      </c>
      <c r="W123" s="6">
        <v>3056.79</v>
      </c>
      <c r="X123" s="6">
        <v>3056.79</v>
      </c>
      <c r="Y123" s="513">
        <f>IF(A123&lt;&gt;"",IF(A123=мар17!A123,0,1),IF(AND(B123=мар17!B123,C123=мар17!C123),0,1))</f>
        <v>0</v>
      </c>
      <c r="Z123" s="70" t="str">
        <f t="shared" si="14"/>
        <v>ул. Третья д.3</v>
      </c>
      <c r="AA123" s="504">
        <f>IF($B123&lt;&gt;"",MAX(AA$7:AA122)+1,0)</f>
        <v>114</v>
      </c>
      <c r="AB123" s="502">
        <f t="shared" si="13"/>
        <v>123</v>
      </c>
      <c r="AC123" s="504">
        <f>1</f>
        <v>1</v>
      </c>
      <c r="AD123" s="103">
        <f t="shared" si="15"/>
        <v>3056.79</v>
      </c>
      <c r="AE123" s="103">
        <f t="shared" si="16"/>
        <v>0</v>
      </c>
      <c r="AF123" s="103">
        <f t="shared" si="17"/>
        <v>0</v>
      </c>
      <c r="AG123" s="3"/>
    </row>
    <row r="124" spans="2:33" ht="13.2" x14ac:dyDescent="0.25">
      <c r="B124" s="1" t="str">
        <f>адреса!$G$121</f>
        <v>кв.18</v>
      </c>
      <c r="C124" s="522">
        <f>адреса!$I$121</f>
        <v>30000018</v>
      </c>
      <c r="D124" s="6" t="str">
        <f>адреса!$K$121</f>
        <v>ФИО-3-18</v>
      </c>
      <c r="E124" s="6">
        <v>29077.97</v>
      </c>
      <c r="F124" s="6">
        <v>2073.04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/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/>
      <c r="V124" s="6">
        <v>2073.04</v>
      </c>
      <c r="W124" s="6">
        <v>0</v>
      </c>
      <c r="X124" s="6">
        <v>31151.01</v>
      </c>
      <c r="Y124" s="513">
        <f>IF(A124&lt;&gt;"",IF(A124=мар17!A124,0,1),IF(AND(B124=мар17!B124,C124=мар17!C124),0,1))</f>
        <v>0</v>
      </c>
      <c r="Z124" s="70" t="str">
        <f t="shared" si="14"/>
        <v>ул. Третья д.3</v>
      </c>
      <c r="AA124" s="504">
        <f>IF($B124&lt;&gt;"",MAX(AA$7:AA123)+1,0)</f>
        <v>115</v>
      </c>
      <c r="AB124" s="502">
        <f t="shared" si="13"/>
        <v>124</v>
      </c>
      <c r="AC124" s="504">
        <f>1</f>
        <v>1</v>
      </c>
      <c r="AD124" s="103">
        <f t="shared" si="15"/>
        <v>2073.04</v>
      </c>
      <c r="AE124" s="103">
        <f t="shared" si="16"/>
        <v>0</v>
      </c>
      <c r="AF124" s="103">
        <f t="shared" si="17"/>
        <v>0</v>
      </c>
      <c r="AG124" s="3"/>
    </row>
    <row r="125" spans="2:33" ht="13.2" x14ac:dyDescent="0.25">
      <c r="B125" s="1" t="str">
        <f>адреса!$G$122</f>
        <v>кв.19</v>
      </c>
      <c r="C125" s="522">
        <f>адреса!$I$122</f>
        <v>30000019</v>
      </c>
      <c r="D125" s="6" t="str">
        <f>адреса!$K$122</f>
        <v>ФИО-3-19</v>
      </c>
      <c r="E125" s="6">
        <v>21342.93</v>
      </c>
      <c r="F125" s="6">
        <v>1521.59</v>
      </c>
      <c r="G125" s="6">
        <v>0</v>
      </c>
      <c r="H125" s="6">
        <v>0</v>
      </c>
      <c r="I125" s="6">
        <v>0</v>
      </c>
      <c r="J125" s="6">
        <v>0</v>
      </c>
      <c r="K125" s="6">
        <v>0</v>
      </c>
      <c r="L125" s="6"/>
      <c r="M125" s="6">
        <v>0</v>
      </c>
      <c r="N125" s="6">
        <v>0</v>
      </c>
      <c r="O125" s="6">
        <v>0</v>
      </c>
      <c r="P125" s="6">
        <v>0</v>
      </c>
      <c r="Q125" s="6">
        <v>0</v>
      </c>
      <c r="R125" s="6">
        <v>0</v>
      </c>
      <c r="S125" s="6">
        <v>0</v>
      </c>
      <c r="T125" s="6">
        <v>0</v>
      </c>
      <c r="U125" s="6"/>
      <c r="V125" s="6">
        <v>1521.59</v>
      </c>
      <c r="W125" s="6">
        <v>0</v>
      </c>
      <c r="X125" s="6">
        <v>22864.52</v>
      </c>
      <c r="Y125" s="513">
        <f>IF(A125&lt;&gt;"",IF(A125=мар17!A125,0,1),IF(AND(B125=мар17!B125,C125=мар17!C125),0,1))</f>
        <v>0</v>
      </c>
      <c r="Z125" s="70" t="str">
        <f t="shared" si="14"/>
        <v>ул. Третья д.3</v>
      </c>
      <c r="AA125" s="504">
        <f>IF($B125&lt;&gt;"",MAX(AA$7:AA124)+1,0)</f>
        <v>116</v>
      </c>
      <c r="AB125" s="502">
        <f t="shared" si="13"/>
        <v>125</v>
      </c>
      <c r="AC125" s="504">
        <f>1</f>
        <v>1</v>
      </c>
      <c r="AD125" s="103">
        <f t="shared" si="15"/>
        <v>1521.59</v>
      </c>
      <c r="AE125" s="103">
        <f t="shared" si="16"/>
        <v>0</v>
      </c>
      <c r="AF125" s="103">
        <f t="shared" si="17"/>
        <v>0</v>
      </c>
      <c r="AG125" s="3"/>
    </row>
    <row r="126" spans="2:33" ht="13.2" x14ac:dyDescent="0.25">
      <c r="B126" s="1" t="str">
        <f>адреса!$G$123</f>
        <v>кв.20</v>
      </c>
      <c r="C126" s="522">
        <f>адреса!$I$123</f>
        <v>30000020</v>
      </c>
      <c r="D126" s="6" t="str">
        <f>адреса!$K$123</f>
        <v>ФИО-3-20</v>
      </c>
      <c r="E126" s="6">
        <v>43545.279999999999</v>
      </c>
      <c r="F126" s="6">
        <v>3104.45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/>
      <c r="M126" s="6">
        <v>0</v>
      </c>
      <c r="N126" s="6">
        <v>0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/>
      <c r="V126" s="6">
        <v>3104.45</v>
      </c>
      <c r="W126" s="6">
        <v>0</v>
      </c>
      <c r="X126" s="6">
        <v>46649.73</v>
      </c>
      <c r="Y126" s="513">
        <f>IF(A126&lt;&gt;"",IF(A126=мар17!A126,0,1),IF(AND(B126=мар17!B126,C126=мар17!C126),0,1))</f>
        <v>0</v>
      </c>
      <c r="Z126" s="70" t="str">
        <f t="shared" si="14"/>
        <v>ул. Третья д.3</v>
      </c>
      <c r="AA126" s="504">
        <f>IF($B126&lt;&gt;"",MAX(AA$7:AA125)+1,0)</f>
        <v>117</v>
      </c>
      <c r="AB126" s="502">
        <f t="shared" si="13"/>
        <v>126</v>
      </c>
      <c r="AC126" s="504">
        <f>1</f>
        <v>1</v>
      </c>
      <c r="AD126" s="103">
        <f t="shared" si="15"/>
        <v>3104.45</v>
      </c>
      <c r="AE126" s="103">
        <f t="shared" si="16"/>
        <v>0</v>
      </c>
      <c r="AF126" s="103">
        <f t="shared" si="17"/>
        <v>0</v>
      </c>
      <c r="AG126" s="3"/>
    </row>
    <row r="127" spans="2:33" ht="13.2" x14ac:dyDescent="0.25">
      <c r="B127" s="1" t="str">
        <f>адреса!$G$124</f>
        <v>кв.21</v>
      </c>
      <c r="C127" s="522">
        <f>адреса!$I$124</f>
        <v>30000021</v>
      </c>
      <c r="D127" s="6" t="str">
        <f>адреса!$K$124</f>
        <v>ФИО-3-21</v>
      </c>
      <c r="E127" s="6">
        <v>10414.68</v>
      </c>
      <c r="F127" s="6">
        <v>1739.44</v>
      </c>
      <c r="G127" s="6">
        <v>0</v>
      </c>
      <c r="H127" s="6">
        <v>0</v>
      </c>
      <c r="I127" s="6">
        <v>0</v>
      </c>
      <c r="J127" s="6">
        <v>0</v>
      </c>
      <c r="K127" s="6">
        <v>0</v>
      </c>
      <c r="L127" s="6"/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>
        <v>0</v>
      </c>
      <c r="S127" s="6">
        <v>0</v>
      </c>
      <c r="T127" s="6">
        <v>0</v>
      </c>
      <c r="U127" s="6"/>
      <c r="V127" s="6">
        <v>1739.44</v>
      </c>
      <c r="W127" s="6">
        <v>0</v>
      </c>
      <c r="X127" s="6">
        <v>12154.12</v>
      </c>
      <c r="Y127" s="513">
        <f>IF(A127&lt;&gt;"",IF(A127=мар17!A127,0,1),IF(AND(B127=мар17!B127,C127=мар17!C127),0,1))</f>
        <v>0</v>
      </c>
      <c r="Z127" s="70" t="str">
        <f t="shared" si="14"/>
        <v>ул. Третья д.3</v>
      </c>
      <c r="AA127" s="504">
        <f>IF($B127&lt;&gt;"",MAX(AA$7:AA126)+1,0)</f>
        <v>118</v>
      </c>
      <c r="AB127" s="502">
        <f t="shared" si="13"/>
        <v>127</v>
      </c>
      <c r="AC127" s="504">
        <f>1</f>
        <v>1</v>
      </c>
      <c r="AD127" s="103">
        <f t="shared" si="15"/>
        <v>1739.44</v>
      </c>
      <c r="AE127" s="103">
        <f t="shared" si="16"/>
        <v>0</v>
      </c>
      <c r="AF127" s="103">
        <f t="shared" si="17"/>
        <v>0</v>
      </c>
      <c r="AG127" s="3"/>
    </row>
    <row r="128" spans="2:33" ht="13.2" x14ac:dyDescent="0.25">
      <c r="B128" s="1" t="str">
        <f>адреса!$G$125</f>
        <v>кв.22</v>
      </c>
      <c r="C128" s="522">
        <f>адреса!$I$125</f>
        <v>30000022</v>
      </c>
      <c r="D128" s="6" t="str">
        <f>адреса!$K$125</f>
        <v>ФИО-3-22</v>
      </c>
      <c r="E128" s="6">
        <v>1654.34</v>
      </c>
      <c r="F128" s="6">
        <v>1654.34</v>
      </c>
      <c r="G128" s="6">
        <v>0</v>
      </c>
      <c r="H128" s="6">
        <v>0</v>
      </c>
      <c r="I128" s="6">
        <v>0</v>
      </c>
      <c r="J128" s="6">
        <v>0</v>
      </c>
      <c r="K128" s="6">
        <v>0</v>
      </c>
      <c r="L128" s="6"/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>
        <v>0</v>
      </c>
      <c r="S128" s="6">
        <v>0</v>
      </c>
      <c r="T128" s="6">
        <v>0</v>
      </c>
      <c r="U128" s="6"/>
      <c r="V128" s="6">
        <v>1654.34</v>
      </c>
      <c r="W128" s="6">
        <v>1654.34</v>
      </c>
      <c r="X128" s="6">
        <v>1654.34</v>
      </c>
      <c r="Y128" s="513">
        <f>IF(A128&lt;&gt;"",IF(A128=мар17!A128,0,1),IF(AND(B128=мар17!B128,C128=мар17!C128),0,1))</f>
        <v>0</v>
      </c>
      <c r="Z128" s="70" t="str">
        <f t="shared" si="14"/>
        <v>ул. Третья д.3</v>
      </c>
      <c r="AA128" s="504">
        <f>IF($B128&lt;&gt;"",MAX(AA$7:AA127)+1,0)</f>
        <v>119</v>
      </c>
      <c r="AB128" s="502">
        <f t="shared" si="13"/>
        <v>128</v>
      </c>
      <c r="AC128" s="504">
        <f>1</f>
        <v>1</v>
      </c>
      <c r="AD128" s="103">
        <f t="shared" si="15"/>
        <v>1654.34</v>
      </c>
      <c r="AE128" s="103">
        <f t="shared" si="16"/>
        <v>0</v>
      </c>
      <c r="AF128" s="103">
        <f t="shared" si="17"/>
        <v>0</v>
      </c>
      <c r="AG128" s="3"/>
    </row>
    <row r="129" spans="2:33" ht="13.2" x14ac:dyDescent="0.25">
      <c r="B129" s="1" t="str">
        <f>адреса!$G$126</f>
        <v>кв.23</v>
      </c>
      <c r="C129" s="522">
        <f>адреса!$I$126</f>
        <v>30000023</v>
      </c>
      <c r="D129" s="6" t="str">
        <f>адреса!$K$126</f>
        <v>ФИО-3-23</v>
      </c>
      <c r="E129" s="6">
        <v>2726.6</v>
      </c>
      <c r="F129" s="6">
        <v>2726.6</v>
      </c>
      <c r="G129" s="6">
        <v>0</v>
      </c>
      <c r="H129" s="6">
        <v>0</v>
      </c>
      <c r="I129" s="6">
        <v>0</v>
      </c>
      <c r="J129" s="6">
        <v>0</v>
      </c>
      <c r="K129" s="6">
        <v>0</v>
      </c>
      <c r="L129" s="6"/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  <c r="S129" s="6">
        <v>0</v>
      </c>
      <c r="T129" s="6">
        <v>0</v>
      </c>
      <c r="U129" s="6"/>
      <c r="V129" s="6">
        <v>2726.6</v>
      </c>
      <c r="W129" s="6">
        <v>2726.6</v>
      </c>
      <c r="X129" s="6">
        <v>2726.6</v>
      </c>
      <c r="Y129" s="513">
        <f>IF(A129&lt;&gt;"",IF(A129=мар17!A129,0,1),IF(AND(B129=мар17!B129,C129=мар17!C129),0,1))</f>
        <v>0</v>
      </c>
      <c r="Z129" s="70" t="str">
        <f t="shared" ref="Z129:Z192" si="18">IF(AND(A129&lt;&gt;"",B129=""),A129,Z128)</f>
        <v>ул. Третья д.3</v>
      </c>
      <c r="AA129" s="504">
        <f>IF($B129&lt;&gt;"",MAX(AA$7:AA128)+1,0)</f>
        <v>120</v>
      </c>
      <c r="AB129" s="502">
        <f t="shared" si="13"/>
        <v>129</v>
      </c>
      <c r="AC129" s="504">
        <f>1</f>
        <v>1</v>
      </c>
      <c r="AD129" s="103">
        <f t="shared" ref="AD129:AD192" si="19">F129</f>
        <v>2726.6</v>
      </c>
      <c r="AE129" s="103">
        <f t="shared" ref="AE129:AE192" si="20">H129+I129+J129+K129+L129+O129+R129+S129</f>
        <v>0</v>
      </c>
      <c r="AF129" s="103">
        <f t="shared" ref="AF129:AF192" si="21">V129-AD129-AE129</f>
        <v>0</v>
      </c>
      <c r="AG129" s="3"/>
    </row>
    <row r="130" spans="2:33" ht="13.2" x14ac:dyDescent="0.25">
      <c r="B130" s="1" t="str">
        <f>адреса!$G$127</f>
        <v>кв.24</v>
      </c>
      <c r="C130" s="522">
        <f>адреса!$I$127</f>
        <v>30000024</v>
      </c>
      <c r="D130" s="6" t="str">
        <f>адреса!$K$127</f>
        <v>ФИО-3-24</v>
      </c>
      <c r="E130" s="6">
        <v>24398.68</v>
      </c>
      <c r="F130" s="6">
        <v>1739.44</v>
      </c>
      <c r="G130" s="6">
        <v>0</v>
      </c>
      <c r="H130" s="6">
        <v>0</v>
      </c>
      <c r="I130" s="6">
        <v>0</v>
      </c>
      <c r="J130" s="6">
        <v>0</v>
      </c>
      <c r="K130" s="6">
        <v>0</v>
      </c>
      <c r="L130" s="6"/>
      <c r="M130" s="6">
        <v>0</v>
      </c>
      <c r="N130" s="6">
        <v>0</v>
      </c>
      <c r="O130" s="6">
        <v>0</v>
      </c>
      <c r="P130" s="6">
        <v>0</v>
      </c>
      <c r="Q130" s="6">
        <v>0</v>
      </c>
      <c r="R130" s="6">
        <v>0</v>
      </c>
      <c r="S130" s="6">
        <v>0</v>
      </c>
      <c r="T130" s="6">
        <v>0</v>
      </c>
      <c r="U130" s="6"/>
      <c r="V130" s="6">
        <v>1739.44</v>
      </c>
      <c r="W130" s="6">
        <v>0</v>
      </c>
      <c r="X130" s="6">
        <v>26138.12</v>
      </c>
      <c r="Y130" s="513">
        <f>IF(A130&lt;&gt;"",IF(A130=мар17!A130,0,1),IF(AND(B130=мар17!B130,C130=мар17!C130),0,1))</f>
        <v>0</v>
      </c>
      <c r="Z130" s="70" t="str">
        <f t="shared" si="18"/>
        <v>ул. Третья д.3</v>
      </c>
      <c r="AA130" s="504">
        <f>IF($B130&lt;&gt;"",MAX(AA$7:AA129)+1,0)</f>
        <v>121</v>
      </c>
      <c r="AB130" s="502">
        <f t="shared" si="13"/>
        <v>130</v>
      </c>
      <c r="AC130" s="504">
        <f>1</f>
        <v>1</v>
      </c>
      <c r="AD130" s="103">
        <f t="shared" si="19"/>
        <v>1739.44</v>
      </c>
      <c r="AE130" s="103">
        <f t="shared" si="20"/>
        <v>0</v>
      </c>
      <c r="AF130" s="103">
        <f t="shared" si="21"/>
        <v>0</v>
      </c>
      <c r="AG130" s="3"/>
    </row>
    <row r="131" spans="2:33" ht="13.2" x14ac:dyDescent="0.25">
      <c r="B131" s="1" t="str">
        <f>адреса!$G$128</f>
        <v>кв.25</v>
      </c>
      <c r="C131" s="522">
        <f>адреса!$I$128</f>
        <v>30000025</v>
      </c>
      <c r="D131" s="6" t="str">
        <f>адреса!$K$128</f>
        <v>ФИО-3-25</v>
      </c>
      <c r="E131" s="6">
        <v>23252.81</v>
      </c>
      <c r="F131" s="6">
        <v>1657.75</v>
      </c>
      <c r="G131" s="6">
        <v>0</v>
      </c>
      <c r="H131" s="6">
        <v>0</v>
      </c>
      <c r="I131" s="6">
        <v>0</v>
      </c>
      <c r="J131" s="6">
        <v>0</v>
      </c>
      <c r="K131" s="6">
        <v>0</v>
      </c>
      <c r="L131" s="6"/>
      <c r="M131" s="6">
        <v>0</v>
      </c>
      <c r="N131" s="6">
        <v>0</v>
      </c>
      <c r="O131" s="6">
        <v>0</v>
      </c>
      <c r="P131" s="6">
        <v>0</v>
      </c>
      <c r="Q131" s="6">
        <v>0</v>
      </c>
      <c r="R131" s="6">
        <v>0</v>
      </c>
      <c r="S131" s="6">
        <v>0</v>
      </c>
      <c r="T131" s="6">
        <v>0</v>
      </c>
      <c r="U131" s="6"/>
      <c r="V131" s="6">
        <v>1657.75</v>
      </c>
      <c r="W131" s="6">
        <v>0</v>
      </c>
      <c r="X131" s="6">
        <v>24910.560000000001</v>
      </c>
      <c r="Y131" s="513">
        <f>IF(A131&lt;&gt;"",IF(A131=мар17!A131,0,1),IF(AND(B131=мар17!B131,C131=мар17!C131),0,1))</f>
        <v>0</v>
      </c>
      <c r="Z131" s="70" t="str">
        <f t="shared" si="18"/>
        <v>ул. Третья д.3</v>
      </c>
      <c r="AA131" s="504">
        <f>IF($B131&lt;&gt;"",MAX(AA$7:AA130)+1,0)</f>
        <v>122</v>
      </c>
      <c r="AB131" s="502">
        <f t="shared" si="13"/>
        <v>131</v>
      </c>
      <c r="AC131" s="504">
        <f>1</f>
        <v>1</v>
      </c>
      <c r="AD131" s="103">
        <f t="shared" si="19"/>
        <v>1657.75</v>
      </c>
      <c r="AE131" s="103">
        <f t="shared" si="20"/>
        <v>0</v>
      </c>
      <c r="AF131" s="103">
        <f t="shared" si="21"/>
        <v>0</v>
      </c>
      <c r="AG131" s="3"/>
    </row>
    <row r="132" spans="2:33" ht="13.2" x14ac:dyDescent="0.25">
      <c r="B132" s="1" t="str">
        <f>адреса!$G$129</f>
        <v>кв.26</v>
      </c>
      <c r="C132" s="522">
        <f>адреса!$I$129</f>
        <v>30000026</v>
      </c>
      <c r="D132" s="6" t="str">
        <f>адреса!$K$129</f>
        <v>ФИО-3-26</v>
      </c>
      <c r="E132" s="6">
        <v>40087.06</v>
      </c>
      <c r="F132" s="6">
        <v>2859.36</v>
      </c>
      <c r="G132" s="6">
        <v>0</v>
      </c>
      <c r="H132" s="6">
        <v>0</v>
      </c>
      <c r="I132" s="6">
        <v>0</v>
      </c>
      <c r="J132" s="6">
        <v>0</v>
      </c>
      <c r="K132" s="6">
        <v>0</v>
      </c>
      <c r="L132" s="6"/>
      <c r="M132" s="6">
        <v>0</v>
      </c>
      <c r="N132" s="6">
        <v>0</v>
      </c>
      <c r="O132" s="6">
        <v>0</v>
      </c>
      <c r="P132" s="6">
        <v>0</v>
      </c>
      <c r="Q132" s="6">
        <v>0</v>
      </c>
      <c r="R132" s="6">
        <v>0</v>
      </c>
      <c r="S132" s="6">
        <v>0</v>
      </c>
      <c r="T132" s="6">
        <v>0</v>
      </c>
      <c r="U132" s="6"/>
      <c r="V132" s="6">
        <v>2859.36</v>
      </c>
      <c r="W132" s="6">
        <v>40087.06</v>
      </c>
      <c r="X132" s="6">
        <v>2859.36</v>
      </c>
      <c r="Y132" s="513">
        <f>IF(A132&lt;&gt;"",IF(A132=мар17!A132,0,1),IF(AND(B132=мар17!B132,C132=мар17!C132),0,1))</f>
        <v>0</v>
      </c>
      <c r="Z132" s="70" t="str">
        <f t="shared" si="18"/>
        <v>ул. Третья д.3</v>
      </c>
      <c r="AA132" s="504">
        <f>IF($B132&lt;&gt;"",MAX(AA$7:AA131)+1,0)</f>
        <v>123</v>
      </c>
      <c r="AB132" s="502">
        <f t="shared" si="13"/>
        <v>132</v>
      </c>
      <c r="AC132" s="504">
        <f>1</f>
        <v>1</v>
      </c>
      <c r="AD132" s="103">
        <f t="shared" si="19"/>
        <v>2859.36</v>
      </c>
      <c r="AE132" s="103">
        <f t="shared" si="20"/>
        <v>0</v>
      </c>
      <c r="AF132" s="103">
        <f t="shared" si="21"/>
        <v>0</v>
      </c>
      <c r="AG132" s="3"/>
    </row>
    <row r="133" spans="2:33" ht="13.2" x14ac:dyDescent="0.25">
      <c r="B133" s="1" t="str">
        <f>адреса!$G$130</f>
        <v>кв.27</v>
      </c>
      <c r="C133" s="522">
        <f>адреса!$I$130</f>
        <v>30000027</v>
      </c>
      <c r="D133" s="6" t="str">
        <f>адреса!$K$130</f>
        <v>ФИО-3-27</v>
      </c>
      <c r="E133" s="6">
        <v>3916.39</v>
      </c>
      <c r="F133" s="6">
        <v>2716.39</v>
      </c>
      <c r="G133" s="6">
        <v>0</v>
      </c>
      <c r="H133" s="6">
        <v>0</v>
      </c>
      <c r="I133" s="6">
        <v>0</v>
      </c>
      <c r="J133" s="6">
        <v>0</v>
      </c>
      <c r="K133" s="6">
        <v>0</v>
      </c>
      <c r="L133" s="6"/>
      <c r="M133" s="6">
        <v>0</v>
      </c>
      <c r="N133" s="6">
        <v>0</v>
      </c>
      <c r="O133" s="6">
        <v>0</v>
      </c>
      <c r="P133" s="6">
        <v>0</v>
      </c>
      <c r="Q133" s="6">
        <v>0</v>
      </c>
      <c r="R133" s="6">
        <v>0</v>
      </c>
      <c r="S133" s="6">
        <v>0</v>
      </c>
      <c r="T133" s="6">
        <v>0</v>
      </c>
      <c r="U133" s="6"/>
      <c r="V133" s="6">
        <v>2716.39</v>
      </c>
      <c r="W133" s="6">
        <v>3916.39</v>
      </c>
      <c r="X133" s="6">
        <v>2716.39</v>
      </c>
      <c r="Y133" s="513">
        <f>IF(A133&lt;&gt;"",IF(A133=мар17!A133,0,1),IF(AND(B133=мар17!B133,C133=мар17!C133),0,1))</f>
        <v>0</v>
      </c>
      <c r="Z133" s="70" t="str">
        <f t="shared" si="18"/>
        <v>ул. Третья д.3</v>
      </c>
      <c r="AA133" s="504">
        <f>IF($B133&lt;&gt;"",MAX(AA$7:AA132)+1,0)</f>
        <v>124</v>
      </c>
      <c r="AB133" s="502">
        <f t="shared" si="13"/>
        <v>133</v>
      </c>
      <c r="AC133" s="504">
        <f>1</f>
        <v>1</v>
      </c>
      <c r="AD133" s="103">
        <f t="shared" si="19"/>
        <v>2716.39</v>
      </c>
      <c r="AE133" s="103">
        <f t="shared" si="20"/>
        <v>0</v>
      </c>
      <c r="AF133" s="103">
        <f t="shared" si="21"/>
        <v>0</v>
      </c>
      <c r="AG133" s="3"/>
    </row>
    <row r="134" spans="2:33" ht="13.2" x14ac:dyDescent="0.25">
      <c r="B134" s="1" t="str">
        <f>адреса!$G$131</f>
        <v>кв.28</v>
      </c>
      <c r="C134" s="522">
        <f>адреса!$I$131</f>
        <v>30000028</v>
      </c>
      <c r="D134" s="6" t="str">
        <f>адреса!$K$131</f>
        <v>ФИО-3-28</v>
      </c>
      <c r="E134" s="6">
        <v>21950</v>
      </c>
      <c r="F134" s="6">
        <v>1565.84</v>
      </c>
      <c r="G134" s="6">
        <v>0</v>
      </c>
      <c r="H134" s="6">
        <v>0</v>
      </c>
      <c r="I134" s="6">
        <v>0</v>
      </c>
      <c r="J134" s="6">
        <v>0</v>
      </c>
      <c r="K134" s="6">
        <v>0</v>
      </c>
      <c r="L134" s="6"/>
      <c r="M134" s="6">
        <v>0</v>
      </c>
      <c r="N134" s="6">
        <v>0</v>
      </c>
      <c r="O134" s="6">
        <v>0</v>
      </c>
      <c r="P134" s="6">
        <v>0</v>
      </c>
      <c r="Q134" s="6">
        <v>0</v>
      </c>
      <c r="R134" s="6">
        <v>0</v>
      </c>
      <c r="S134" s="6">
        <v>0</v>
      </c>
      <c r="T134" s="6">
        <v>0</v>
      </c>
      <c r="U134" s="6"/>
      <c r="V134" s="6">
        <v>1565.84</v>
      </c>
      <c r="W134" s="6">
        <v>0</v>
      </c>
      <c r="X134" s="6">
        <v>23515.84</v>
      </c>
      <c r="Y134" s="513">
        <f>IF(A134&lt;&gt;"",IF(A134=мар17!A134,0,1),IF(AND(B134=мар17!B134,C134=мар17!C134),0,1))</f>
        <v>0</v>
      </c>
      <c r="Z134" s="70" t="str">
        <f t="shared" si="18"/>
        <v>ул. Третья д.3</v>
      </c>
      <c r="AA134" s="504">
        <f>IF($B134&lt;&gt;"",MAX(AA$7:AA133)+1,0)</f>
        <v>125</v>
      </c>
      <c r="AB134" s="502">
        <f t="shared" si="13"/>
        <v>134</v>
      </c>
      <c r="AC134" s="504">
        <f>1</f>
        <v>1</v>
      </c>
      <c r="AD134" s="103">
        <f t="shared" si="19"/>
        <v>1565.84</v>
      </c>
      <c r="AE134" s="103">
        <f t="shared" si="20"/>
        <v>0</v>
      </c>
      <c r="AF134" s="103">
        <f t="shared" si="21"/>
        <v>0</v>
      </c>
      <c r="AG134" s="3"/>
    </row>
    <row r="135" spans="2:33" ht="13.2" x14ac:dyDescent="0.25">
      <c r="B135" s="1" t="str">
        <f>адреса!$G$132</f>
        <v>кв.29</v>
      </c>
      <c r="C135" s="522">
        <f>адреса!$I$132</f>
        <v>30000029</v>
      </c>
      <c r="D135" s="6" t="str">
        <f>адреса!$K$132</f>
        <v>ФИО-3-29</v>
      </c>
      <c r="E135" s="6">
        <v>3390.38</v>
      </c>
      <c r="F135" s="6">
        <v>1695.19</v>
      </c>
      <c r="G135" s="6">
        <v>0</v>
      </c>
      <c r="H135" s="6">
        <v>0</v>
      </c>
      <c r="I135" s="6">
        <v>0</v>
      </c>
      <c r="J135" s="6">
        <v>0</v>
      </c>
      <c r="K135" s="6">
        <v>0</v>
      </c>
      <c r="L135" s="6"/>
      <c r="M135" s="6">
        <v>0</v>
      </c>
      <c r="N135" s="6">
        <v>0</v>
      </c>
      <c r="O135" s="6">
        <v>0</v>
      </c>
      <c r="P135" s="6">
        <v>0</v>
      </c>
      <c r="Q135" s="6">
        <v>0</v>
      </c>
      <c r="R135" s="6">
        <v>0</v>
      </c>
      <c r="S135" s="6">
        <v>0</v>
      </c>
      <c r="T135" s="6">
        <v>0</v>
      </c>
      <c r="U135" s="6"/>
      <c r="V135" s="6">
        <v>1695.19</v>
      </c>
      <c r="W135" s="6">
        <v>3390.38</v>
      </c>
      <c r="X135" s="6">
        <v>1695.19</v>
      </c>
      <c r="Y135" s="513">
        <f>IF(A135&lt;&gt;"",IF(A135=мар17!A135,0,1),IF(AND(B135=мар17!B135,C135=мар17!C135),0,1))</f>
        <v>0</v>
      </c>
      <c r="Z135" s="70" t="str">
        <f t="shared" si="18"/>
        <v>ул. Третья д.3</v>
      </c>
      <c r="AA135" s="504">
        <f>IF($B135&lt;&gt;"",MAX(AA$7:AA134)+1,0)</f>
        <v>126</v>
      </c>
      <c r="AB135" s="502">
        <f t="shared" si="13"/>
        <v>135</v>
      </c>
      <c r="AC135" s="504">
        <f>1</f>
        <v>1</v>
      </c>
      <c r="AD135" s="103">
        <f t="shared" si="19"/>
        <v>1695.19</v>
      </c>
      <c r="AE135" s="103">
        <f t="shared" si="20"/>
        <v>0</v>
      </c>
      <c r="AF135" s="103">
        <f t="shared" si="21"/>
        <v>0</v>
      </c>
      <c r="AG135" s="3"/>
    </row>
    <row r="136" spans="2:33" ht="13.2" x14ac:dyDescent="0.25">
      <c r="B136" s="1" t="str">
        <f>адреса!$G$133</f>
        <v>кв.30</v>
      </c>
      <c r="C136" s="522">
        <f>адреса!$I$133</f>
        <v>30000030</v>
      </c>
      <c r="D136" s="6" t="str">
        <f>адреса!$K$133</f>
        <v>ФИО-3-30</v>
      </c>
      <c r="E136" s="6">
        <v>2859.36</v>
      </c>
      <c r="F136" s="6">
        <v>2859.36</v>
      </c>
      <c r="G136" s="6">
        <v>0</v>
      </c>
      <c r="H136" s="6">
        <v>0</v>
      </c>
      <c r="I136" s="6">
        <v>0</v>
      </c>
      <c r="J136" s="6">
        <v>0</v>
      </c>
      <c r="K136" s="6">
        <v>0</v>
      </c>
      <c r="L136" s="6"/>
      <c r="M136" s="6">
        <v>0</v>
      </c>
      <c r="N136" s="6">
        <v>0</v>
      </c>
      <c r="O136" s="6">
        <v>0</v>
      </c>
      <c r="P136" s="6">
        <v>0</v>
      </c>
      <c r="Q136" s="6">
        <v>0</v>
      </c>
      <c r="R136" s="6">
        <v>0</v>
      </c>
      <c r="S136" s="6">
        <v>0</v>
      </c>
      <c r="T136" s="6">
        <v>0</v>
      </c>
      <c r="U136" s="6"/>
      <c r="V136" s="6">
        <v>2859.36</v>
      </c>
      <c r="W136" s="6">
        <v>2859.36</v>
      </c>
      <c r="X136" s="6">
        <v>2859.36</v>
      </c>
      <c r="Y136" s="513">
        <f>IF(A136&lt;&gt;"",IF(A136=мар17!A136,0,1),IF(AND(B136=мар17!B136,C136=мар17!C136),0,1))</f>
        <v>0</v>
      </c>
      <c r="Z136" s="70" t="str">
        <f t="shared" si="18"/>
        <v>ул. Третья д.3</v>
      </c>
      <c r="AA136" s="504">
        <f>IF($B136&lt;&gt;"",MAX(AA$7:AA135)+1,0)</f>
        <v>127</v>
      </c>
      <c r="AB136" s="502">
        <f t="shared" si="13"/>
        <v>136</v>
      </c>
      <c r="AC136" s="504">
        <f>1</f>
        <v>1</v>
      </c>
      <c r="AD136" s="103">
        <f t="shared" si="19"/>
        <v>2859.36</v>
      </c>
      <c r="AE136" s="103">
        <f t="shared" si="20"/>
        <v>0</v>
      </c>
      <c r="AF136" s="103">
        <f t="shared" si="21"/>
        <v>0</v>
      </c>
      <c r="AG136" s="3"/>
    </row>
    <row r="137" spans="2:33" ht="13.2" x14ac:dyDescent="0.25">
      <c r="B137" s="1" t="str">
        <f>адреса!$G$134</f>
        <v>кв.31</v>
      </c>
      <c r="C137" s="522">
        <f>адреса!$I$134</f>
        <v>30000031</v>
      </c>
      <c r="D137" s="6" t="str">
        <f>адреса!$K$134</f>
        <v>ФИО-3-31</v>
      </c>
      <c r="E137" s="6">
        <v>49179.41</v>
      </c>
      <c r="F137" s="6">
        <v>3506.12</v>
      </c>
      <c r="G137" s="6">
        <v>0</v>
      </c>
      <c r="H137" s="6">
        <v>0</v>
      </c>
      <c r="I137" s="6">
        <v>0</v>
      </c>
      <c r="J137" s="6">
        <v>0</v>
      </c>
      <c r="K137" s="6">
        <v>0</v>
      </c>
      <c r="L137" s="6"/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>
        <v>0</v>
      </c>
      <c r="S137" s="6">
        <v>0</v>
      </c>
      <c r="T137" s="6">
        <v>0</v>
      </c>
      <c r="U137" s="6"/>
      <c r="V137" s="6">
        <v>3506.12</v>
      </c>
      <c r="W137" s="6">
        <v>0</v>
      </c>
      <c r="X137" s="6">
        <v>52685.53</v>
      </c>
      <c r="Y137" s="513">
        <f>IF(A137&lt;&gt;"",IF(A137=мар17!A137,0,1),IF(AND(B137=мар17!B137,C137=мар17!C137),0,1))</f>
        <v>0</v>
      </c>
      <c r="Z137" s="70" t="str">
        <f t="shared" si="18"/>
        <v>ул. Третья д.3</v>
      </c>
      <c r="AA137" s="504">
        <f>IF($B137&lt;&gt;"",MAX(AA$7:AA136)+1,0)</f>
        <v>128</v>
      </c>
      <c r="AB137" s="502">
        <f t="shared" ref="AB137:AB200" si="22">AB136+1</f>
        <v>137</v>
      </c>
      <c r="AC137" s="504">
        <f>1</f>
        <v>1</v>
      </c>
      <c r="AD137" s="103">
        <f t="shared" si="19"/>
        <v>3506.12</v>
      </c>
      <c r="AE137" s="103">
        <f t="shared" si="20"/>
        <v>0</v>
      </c>
      <c r="AF137" s="103">
        <f t="shared" si="21"/>
        <v>0</v>
      </c>
      <c r="AG137" s="3"/>
    </row>
    <row r="138" spans="2:33" ht="13.2" x14ac:dyDescent="0.25">
      <c r="B138" s="1" t="str">
        <f>адреса!$G$135</f>
        <v>кв.32</v>
      </c>
      <c r="C138" s="522">
        <f>адреса!$I$135</f>
        <v>30000032</v>
      </c>
      <c r="D138" s="6" t="str">
        <f>адреса!$K$135</f>
        <v>ФИО-3-32</v>
      </c>
      <c r="E138" s="6">
        <v>44357.01</v>
      </c>
      <c r="F138" s="6">
        <v>3162.32</v>
      </c>
      <c r="G138" s="6">
        <v>0</v>
      </c>
      <c r="H138" s="6">
        <v>0</v>
      </c>
      <c r="I138" s="6">
        <v>0</v>
      </c>
      <c r="J138" s="6">
        <v>0</v>
      </c>
      <c r="K138" s="6">
        <v>0</v>
      </c>
      <c r="L138" s="6"/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>
        <v>0</v>
      </c>
      <c r="S138" s="6">
        <v>0</v>
      </c>
      <c r="T138" s="6">
        <v>0</v>
      </c>
      <c r="U138" s="6"/>
      <c r="V138" s="6">
        <v>3162.32</v>
      </c>
      <c r="W138" s="6">
        <v>0</v>
      </c>
      <c r="X138" s="6">
        <v>47519.33</v>
      </c>
      <c r="Y138" s="513">
        <f>IF(A138&lt;&gt;"",IF(A138=мар17!A138,0,1),IF(AND(B138=мар17!B138,C138=мар17!C138),0,1))</f>
        <v>0</v>
      </c>
      <c r="Z138" s="70" t="str">
        <f t="shared" si="18"/>
        <v>ул. Третья д.3</v>
      </c>
      <c r="AA138" s="504">
        <f>IF($B138&lt;&gt;"",MAX(AA$7:AA137)+1,0)</f>
        <v>129</v>
      </c>
      <c r="AB138" s="502">
        <f t="shared" si="22"/>
        <v>138</v>
      </c>
      <c r="AC138" s="504">
        <f>1</f>
        <v>1</v>
      </c>
      <c r="AD138" s="103">
        <f t="shared" si="19"/>
        <v>3162.32</v>
      </c>
      <c r="AE138" s="103">
        <f t="shared" si="20"/>
        <v>0</v>
      </c>
      <c r="AF138" s="103">
        <f t="shared" si="21"/>
        <v>0</v>
      </c>
      <c r="AG138" s="3"/>
    </row>
    <row r="139" spans="2:33" ht="13.2" x14ac:dyDescent="0.25">
      <c r="B139" s="1" t="str">
        <f>адреса!$G$136</f>
        <v>кв.33</v>
      </c>
      <c r="C139" s="522">
        <f>адреса!$I$136</f>
        <v>30000033</v>
      </c>
      <c r="D139" s="6" t="str">
        <f>адреса!$K$136</f>
        <v>ФИО-3-33</v>
      </c>
      <c r="E139" s="6">
        <v>34759.800000000003</v>
      </c>
      <c r="F139" s="6">
        <v>2478.11</v>
      </c>
      <c r="G139" s="6">
        <v>0</v>
      </c>
      <c r="H139" s="6">
        <v>0</v>
      </c>
      <c r="I139" s="6">
        <v>0</v>
      </c>
      <c r="J139" s="6">
        <v>0</v>
      </c>
      <c r="K139" s="6">
        <v>0</v>
      </c>
      <c r="L139" s="6"/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 s="6">
        <v>0</v>
      </c>
      <c r="T139" s="6">
        <v>0</v>
      </c>
      <c r="U139" s="6"/>
      <c r="V139" s="6">
        <v>2478.11</v>
      </c>
      <c r="W139" s="6">
        <v>0</v>
      </c>
      <c r="X139" s="6">
        <v>37237.910000000003</v>
      </c>
      <c r="Y139" s="513">
        <f>IF(A139&lt;&gt;"",IF(A139=мар17!A139,0,1),IF(AND(B139=мар17!B139,C139=мар17!C139),0,1))</f>
        <v>0</v>
      </c>
      <c r="Z139" s="70" t="str">
        <f t="shared" si="18"/>
        <v>ул. Третья д.3</v>
      </c>
      <c r="AA139" s="504">
        <f>IF($B139&lt;&gt;"",MAX(AA$7:AA138)+1,0)</f>
        <v>130</v>
      </c>
      <c r="AB139" s="502">
        <f t="shared" si="22"/>
        <v>139</v>
      </c>
      <c r="AC139" s="504">
        <f>1</f>
        <v>1</v>
      </c>
      <c r="AD139" s="103">
        <f t="shared" si="19"/>
        <v>2478.11</v>
      </c>
      <c r="AE139" s="103">
        <f t="shared" si="20"/>
        <v>0</v>
      </c>
      <c r="AF139" s="103">
        <f t="shared" si="21"/>
        <v>0</v>
      </c>
      <c r="AG139" s="3"/>
    </row>
    <row r="140" spans="2:33" ht="13.2" x14ac:dyDescent="0.25">
      <c r="B140" s="1" t="str">
        <f>адреса!$G$137</f>
        <v>кв.34</v>
      </c>
      <c r="C140" s="522">
        <f>адреса!$I$137</f>
        <v>30000034</v>
      </c>
      <c r="D140" s="6" t="str">
        <f>адреса!$K$137</f>
        <v>ФИО-3-34</v>
      </c>
      <c r="E140" s="6">
        <v>1344.58</v>
      </c>
      <c r="F140" s="6">
        <v>1344.58</v>
      </c>
      <c r="G140" s="6">
        <v>0</v>
      </c>
      <c r="H140" s="6">
        <v>0</v>
      </c>
      <c r="I140" s="6">
        <v>0</v>
      </c>
      <c r="J140" s="6">
        <v>0</v>
      </c>
      <c r="K140" s="6">
        <v>0</v>
      </c>
      <c r="L140" s="6"/>
      <c r="M140" s="6">
        <v>0</v>
      </c>
      <c r="N140" s="6">
        <v>0</v>
      </c>
      <c r="O140" s="6">
        <v>0</v>
      </c>
      <c r="P140" s="6">
        <v>0</v>
      </c>
      <c r="Q140" s="6">
        <v>0</v>
      </c>
      <c r="R140" s="6">
        <v>0</v>
      </c>
      <c r="S140" s="6">
        <v>0</v>
      </c>
      <c r="T140" s="6">
        <v>0</v>
      </c>
      <c r="U140" s="6"/>
      <c r="V140" s="6">
        <v>1344.58</v>
      </c>
      <c r="W140" s="6">
        <v>1344.58</v>
      </c>
      <c r="X140" s="6">
        <v>1344.58</v>
      </c>
      <c r="Y140" s="513">
        <f>IF(A140&lt;&gt;"",IF(A140=мар17!A140,0,1),IF(AND(B140=мар17!B140,C140=мар17!C140),0,1))</f>
        <v>0</v>
      </c>
      <c r="Z140" s="70" t="str">
        <f t="shared" si="18"/>
        <v>ул. Третья д.3</v>
      </c>
      <c r="AA140" s="504">
        <f>IF($B140&lt;&gt;"",MAX(AA$7:AA139)+1,0)</f>
        <v>131</v>
      </c>
      <c r="AB140" s="502">
        <f t="shared" si="22"/>
        <v>140</v>
      </c>
      <c r="AC140" s="504">
        <f>1</f>
        <v>1</v>
      </c>
      <c r="AD140" s="103">
        <f t="shared" si="19"/>
        <v>1344.58</v>
      </c>
      <c r="AE140" s="103">
        <f t="shared" si="20"/>
        <v>0</v>
      </c>
      <c r="AF140" s="103">
        <f t="shared" si="21"/>
        <v>0</v>
      </c>
      <c r="AG140" s="3"/>
    </row>
    <row r="141" spans="2:33" ht="13.2" x14ac:dyDescent="0.25">
      <c r="B141" s="1" t="str">
        <f>адреса!$G$138</f>
        <v>кв.35</v>
      </c>
      <c r="C141" s="522">
        <f>адреса!$I$138</f>
        <v>30000035</v>
      </c>
      <c r="D141" s="6" t="str">
        <f>адреса!$K$138</f>
        <v>ФИО-3-35</v>
      </c>
      <c r="E141" s="6">
        <v>2216</v>
      </c>
      <c r="F141" s="6">
        <v>2216</v>
      </c>
      <c r="G141" s="6">
        <v>0</v>
      </c>
      <c r="H141" s="6">
        <v>0</v>
      </c>
      <c r="I141" s="6">
        <v>0</v>
      </c>
      <c r="J141" s="6">
        <v>0</v>
      </c>
      <c r="K141" s="6">
        <v>0</v>
      </c>
      <c r="L141" s="6"/>
      <c r="M141" s="6">
        <v>0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>
        <v>0</v>
      </c>
      <c r="U141" s="6"/>
      <c r="V141" s="6">
        <v>2216</v>
      </c>
      <c r="W141" s="6">
        <v>2216</v>
      </c>
      <c r="X141" s="6">
        <v>2216</v>
      </c>
      <c r="Y141" s="513">
        <f>IF(A141&lt;&gt;"",IF(A141=мар17!A141,0,1),IF(AND(B141=мар17!B141,C141=мар17!C141),0,1))</f>
        <v>0</v>
      </c>
      <c r="Z141" s="70" t="str">
        <f t="shared" si="18"/>
        <v>ул. Третья д.3</v>
      </c>
      <c r="AA141" s="504">
        <f>IF($B141&lt;&gt;"",MAX(AA$7:AA140)+1,0)</f>
        <v>132</v>
      </c>
      <c r="AB141" s="502">
        <f t="shared" si="22"/>
        <v>141</v>
      </c>
      <c r="AC141" s="504">
        <f>1</f>
        <v>1</v>
      </c>
      <c r="AD141" s="103">
        <f t="shared" si="19"/>
        <v>2216</v>
      </c>
      <c r="AE141" s="103">
        <f t="shared" si="20"/>
        <v>0</v>
      </c>
      <c r="AF141" s="103">
        <f t="shared" si="21"/>
        <v>0</v>
      </c>
      <c r="AG141" s="3"/>
    </row>
    <row r="142" spans="2:33" ht="13.2" x14ac:dyDescent="0.25">
      <c r="B142" s="1" t="str">
        <f>адреса!$G$139</f>
        <v>кв.36</v>
      </c>
      <c r="C142" s="522">
        <f>адреса!$I$139</f>
        <v>30000036</v>
      </c>
      <c r="D142" s="6" t="str">
        <f>адреса!$K$139</f>
        <v>ФИО-3-36</v>
      </c>
      <c r="E142" s="6">
        <v>27263.5</v>
      </c>
      <c r="F142" s="6">
        <v>1943.68</v>
      </c>
      <c r="G142" s="6">
        <v>0</v>
      </c>
      <c r="H142" s="6">
        <v>0</v>
      </c>
      <c r="I142" s="6">
        <v>0</v>
      </c>
      <c r="J142" s="6">
        <v>0</v>
      </c>
      <c r="K142" s="6">
        <v>0</v>
      </c>
      <c r="L142" s="6"/>
      <c r="M142" s="6">
        <v>0</v>
      </c>
      <c r="N142" s="6">
        <v>0</v>
      </c>
      <c r="O142" s="6">
        <v>0</v>
      </c>
      <c r="P142" s="6">
        <v>0</v>
      </c>
      <c r="Q142" s="6">
        <v>0</v>
      </c>
      <c r="R142" s="6">
        <v>0</v>
      </c>
      <c r="S142" s="6">
        <v>0</v>
      </c>
      <c r="T142" s="6">
        <v>0</v>
      </c>
      <c r="U142" s="6"/>
      <c r="V142" s="6">
        <v>1943.68</v>
      </c>
      <c r="W142" s="6">
        <v>0</v>
      </c>
      <c r="X142" s="6">
        <v>29207.18</v>
      </c>
      <c r="Y142" s="513">
        <f>IF(A142&lt;&gt;"",IF(A142=мар17!A142,0,1),IF(AND(B142=мар17!B142,C142=мар17!C142),0,1))</f>
        <v>0</v>
      </c>
      <c r="Z142" s="70" t="str">
        <f t="shared" si="18"/>
        <v>ул. Третья д.3</v>
      </c>
      <c r="AA142" s="504">
        <f>IF($B142&lt;&gt;"",MAX(AA$7:AA141)+1,0)</f>
        <v>133</v>
      </c>
      <c r="AB142" s="502">
        <f t="shared" si="22"/>
        <v>142</v>
      </c>
      <c r="AC142" s="504">
        <f>1</f>
        <v>1</v>
      </c>
      <c r="AD142" s="103">
        <f t="shared" si="19"/>
        <v>1943.68</v>
      </c>
      <c r="AE142" s="103">
        <f t="shared" si="20"/>
        <v>0</v>
      </c>
      <c r="AF142" s="103">
        <f t="shared" si="21"/>
        <v>0</v>
      </c>
      <c r="AG142" s="3"/>
    </row>
    <row r="143" spans="2:33" ht="13.2" x14ac:dyDescent="0.25">
      <c r="B143" s="1" t="str">
        <f>адреса!$G$140</f>
        <v>кв.37</v>
      </c>
      <c r="C143" s="522">
        <f>адреса!$I$140</f>
        <v>30000037</v>
      </c>
      <c r="D143" s="6" t="str">
        <f>адреса!$K$140</f>
        <v>ФИО-3-37</v>
      </c>
      <c r="E143" s="6">
        <v>7039.48</v>
      </c>
      <c r="F143" s="6">
        <v>3519.74</v>
      </c>
      <c r="G143" s="6">
        <v>0</v>
      </c>
      <c r="H143" s="6">
        <v>0</v>
      </c>
      <c r="I143" s="6">
        <v>0</v>
      </c>
      <c r="J143" s="6">
        <v>0</v>
      </c>
      <c r="K143" s="6">
        <v>0</v>
      </c>
      <c r="L143" s="6"/>
      <c r="M143" s="6">
        <v>0</v>
      </c>
      <c r="N143" s="6">
        <v>0</v>
      </c>
      <c r="O143" s="6">
        <v>0</v>
      </c>
      <c r="P143" s="6">
        <v>0</v>
      </c>
      <c r="Q143" s="6">
        <v>0</v>
      </c>
      <c r="R143" s="6">
        <v>0</v>
      </c>
      <c r="S143" s="6">
        <v>0</v>
      </c>
      <c r="T143" s="6">
        <v>0</v>
      </c>
      <c r="U143" s="6"/>
      <c r="V143" s="6">
        <v>3519.74</v>
      </c>
      <c r="W143" s="6">
        <v>0</v>
      </c>
      <c r="X143" s="6">
        <v>10559.22</v>
      </c>
      <c r="Y143" s="513">
        <f>IF(A143&lt;&gt;"",IF(A143=мар17!A143,0,1),IF(AND(B143=мар17!B143,C143=мар17!C143),0,1))</f>
        <v>0</v>
      </c>
      <c r="Z143" s="70" t="str">
        <f t="shared" si="18"/>
        <v>ул. Третья д.3</v>
      </c>
      <c r="AA143" s="504">
        <f>IF($B143&lt;&gt;"",MAX(AA$7:AA142)+1,0)</f>
        <v>134</v>
      </c>
      <c r="AB143" s="502">
        <f t="shared" si="22"/>
        <v>143</v>
      </c>
      <c r="AC143" s="504">
        <f>1</f>
        <v>1</v>
      </c>
      <c r="AD143" s="103">
        <f t="shared" si="19"/>
        <v>3519.74</v>
      </c>
      <c r="AE143" s="103">
        <f t="shared" si="20"/>
        <v>0</v>
      </c>
      <c r="AF143" s="103">
        <f t="shared" si="21"/>
        <v>0</v>
      </c>
      <c r="AG143" s="3"/>
    </row>
    <row r="144" spans="2:33" ht="13.2" x14ac:dyDescent="0.25">
      <c r="B144" s="1" t="str">
        <f>адреса!$G$141</f>
        <v>кв.38</v>
      </c>
      <c r="C144" s="522">
        <f>адреса!$I$141</f>
        <v>30000038</v>
      </c>
      <c r="D144" s="6" t="str">
        <f>адреса!$K$141</f>
        <v>ФИО-3-38</v>
      </c>
      <c r="E144" s="6">
        <v>41110.129999999997</v>
      </c>
      <c r="F144" s="6">
        <v>2930.84</v>
      </c>
      <c r="G144" s="6">
        <v>0</v>
      </c>
      <c r="H144" s="6">
        <v>0</v>
      </c>
      <c r="I144" s="6">
        <v>0</v>
      </c>
      <c r="J144" s="6">
        <v>0</v>
      </c>
      <c r="K144" s="6">
        <v>0</v>
      </c>
      <c r="L144" s="6"/>
      <c r="M144" s="6">
        <v>0</v>
      </c>
      <c r="N144" s="6">
        <v>0</v>
      </c>
      <c r="O144" s="6">
        <v>0</v>
      </c>
      <c r="P144" s="6">
        <v>0</v>
      </c>
      <c r="Q144" s="6">
        <v>0</v>
      </c>
      <c r="R144" s="6">
        <v>0</v>
      </c>
      <c r="S144" s="6">
        <v>0</v>
      </c>
      <c r="T144" s="6">
        <v>0</v>
      </c>
      <c r="U144" s="6"/>
      <c r="V144" s="6">
        <v>2930.84</v>
      </c>
      <c r="W144" s="6">
        <v>0</v>
      </c>
      <c r="X144" s="6">
        <v>44040.97</v>
      </c>
      <c r="Y144" s="513">
        <f>IF(A144&lt;&gt;"",IF(A144=мар17!A144,0,1),IF(AND(B144=мар17!B144,C144=мар17!C144),0,1))</f>
        <v>0</v>
      </c>
      <c r="Z144" s="70" t="str">
        <f t="shared" si="18"/>
        <v>ул. Третья д.3</v>
      </c>
      <c r="AA144" s="504">
        <f>IF($B144&lt;&gt;"",MAX(AA$7:AA143)+1,0)</f>
        <v>135</v>
      </c>
      <c r="AB144" s="502">
        <f t="shared" si="22"/>
        <v>144</v>
      </c>
      <c r="AC144" s="504">
        <f>1</f>
        <v>1</v>
      </c>
      <c r="AD144" s="103">
        <f t="shared" si="19"/>
        <v>2930.84</v>
      </c>
      <c r="AE144" s="103">
        <f t="shared" si="20"/>
        <v>0</v>
      </c>
      <c r="AF144" s="103">
        <f t="shared" si="21"/>
        <v>0</v>
      </c>
      <c r="AG144" s="3"/>
    </row>
    <row r="145" spans="1:33" ht="13.2" x14ac:dyDescent="0.25">
      <c r="B145" s="1" t="str">
        <f>адреса!$G$142</f>
        <v>кв.39</v>
      </c>
      <c r="C145" s="522">
        <f>адреса!$I$142</f>
        <v>30000039</v>
      </c>
      <c r="D145" s="6" t="str">
        <f>адреса!$K$142</f>
        <v>ФИО-3-39</v>
      </c>
      <c r="E145" s="6">
        <v>32038.2</v>
      </c>
      <c r="F145" s="6">
        <v>2284.08</v>
      </c>
      <c r="G145" s="6">
        <v>0</v>
      </c>
      <c r="H145" s="6">
        <v>0</v>
      </c>
      <c r="I145" s="6">
        <v>0</v>
      </c>
      <c r="J145" s="6">
        <v>0</v>
      </c>
      <c r="K145" s="6">
        <v>0</v>
      </c>
      <c r="L145" s="6"/>
      <c r="M145" s="6">
        <v>0</v>
      </c>
      <c r="N145" s="6">
        <v>0</v>
      </c>
      <c r="O145" s="6">
        <v>0</v>
      </c>
      <c r="P145" s="6">
        <v>0</v>
      </c>
      <c r="Q145" s="6">
        <v>0</v>
      </c>
      <c r="R145" s="6">
        <v>0</v>
      </c>
      <c r="S145" s="6">
        <v>0</v>
      </c>
      <c r="T145" s="6">
        <v>0</v>
      </c>
      <c r="U145" s="6"/>
      <c r="V145" s="6">
        <v>2284.08</v>
      </c>
      <c r="W145" s="6">
        <v>0</v>
      </c>
      <c r="X145" s="6">
        <v>34322.28</v>
      </c>
      <c r="Y145" s="513">
        <f>IF(A145&lt;&gt;"",IF(A145=мар17!A145,0,1),IF(AND(B145=мар17!B145,C145=мар17!C145),0,1))</f>
        <v>0</v>
      </c>
      <c r="Z145" s="70" t="str">
        <f t="shared" si="18"/>
        <v>ул. Третья д.3</v>
      </c>
      <c r="AA145" s="504">
        <f>IF($B145&lt;&gt;"",MAX(AA$7:AA144)+1,0)</f>
        <v>136</v>
      </c>
      <c r="AB145" s="502">
        <f t="shared" si="22"/>
        <v>145</v>
      </c>
      <c r="AC145" s="504">
        <f>1</f>
        <v>1</v>
      </c>
      <c r="AD145" s="103">
        <f t="shared" si="19"/>
        <v>2284.08</v>
      </c>
      <c r="AE145" s="103">
        <f t="shared" si="20"/>
        <v>0</v>
      </c>
      <c r="AF145" s="103">
        <f t="shared" si="21"/>
        <v>0</v>
      </c>
      <c r="AG145" s="3"/>
    </row>
    <row r="146" spans="1:33" ht="13.2" x14ac:dyDescent="0.25">
      <c r="B146" s="1" t="str">
        <f>адреса!$G$143</f>
        <v>кв.40</v>
      </c>
      <c r="C146" s="522">
        <f>адреса!$I$143</f>
        <v>30000040</v>
      </c>
      <c r="D146" s="6" t="str">
        <f>адреса!$K$143</f>
        <v>ФИО-3-40</v>
      </c>
      <c r="E146" s="6">
        <v>42342.52</v>
      </c>
      <c r="F146" s="6">
        <v>1690.09</v>
      </c>
      <c r="G146" s="6">
        <v>0</v>
      </c>
      <c r="H146" s="6">
        <v>0</v>
      </c>
      <c r="I146" s="6">
        <v>0</v>
      </c>
      <c r="J146" s="6">
        <v>0</v>
      </c>
      <c r="K146" s="6">
        <v>0</v>
      </c>
      <c r="L146" s="6"/>
      <c r="M146" s="6">
        <v>0</v>
      </c>
      <c r="N146" s="6">
        <v>0</v>
      </c>
      <c r="O146" s="6">
        <v>0</v>
      </c>
      <c r="P146" s="6">
        <v>0</v>
      </c>
      <c r="Q146" s="6">
        <v>0</v>
      </c>
      <c r="R146" s="6">
        <v>0</v>
      </c>
      <c r="S146" s="6">
        <v>0</v>
      </c>
      <c r="T146" s="6">
        <v>0</v>
      </c>
      <c r="U146" s="6"/>
      <c r="V146" s="6">
        <v>1690.09</v>
      </c>
      <c r="W146" s="6">
        <v>0</v>
      </c>
      <c r="X146" s="6">
        <v>44032.61</v>
      </c>
      <c r="Y146" s="513">
        <f>IF(A146&lt;&gt;"",IF(A146=мар17!A146,0,1),IF(AND(B146=мар17!B146,C146=мар17!C146),0,1))</f>
        <v>0</v>
      </c>
      <c r="Z146" s="70" t="str">
        <f t="shared" si="18"/>
        <v>ул. Третья д.3</v>
      </c>
      <c r="AA146" s="504">
        <f>IF($B146&lt;&gt;"",MAX(AA$7:AA145)+1,0)</f>
        <v>137</v>
      </c>
      <c r="AB146" s="502">
        <f t="shared" si="22"/>
        <v>146</v>
      </c>
      <c r="AC146" s="504">
        <f>1</f>
        <v>1</v>
      </c>
      <c r="AD146" s="103">
        <f t="shared" si="19"/>
        <v>1690.09</v>
      </c>
      <c r="AE146" s="103">
        <f t="shared" si="20"/>
        <v>0</v>
      </c>
      <c r="AF146" s="103">
        <f t="shared" si="21"/>
        <v>0</v>
      </c>
      <c r="AG146" s="3"/>
    </row>
    <row r="147" spans="1:33" ht="13.2" x14ac:dyDescent="0.25">
      <c r="B147" s="1" t="str">
        <f>адреса!$G$144</f>
        <v>кв.41</v>
      </c>
      <c r="C147" s="522">
        <f>адреса!$I$144</f>
        <v>30000041</v>
      </c>
      <c r="D147" s="6" t="str">
        <f>адреса!$K$144</f>
        <v>ФИО-3-41</v>
      </c>
      <c r="E147" s="6">
        <v>13547.92</v>
      </c>
      <c r="F147" s="6">
        <v>3386.98</v>
      </c>
      <c r="G147" s="6">
        <v>0</v>
      </c>
      <c r="H147" s="6">
        <v>0</v>
      </c>
      <c r="I147" s="6">
        <v>0</v>
      </c>
      <c r="J147" s="6">
        <v>0</v>
      </c>
      <c r="K147" s="6">
        <v>0</v>
      </c>
      <c r="L147" s="6"/>
      <c r="M147" s="6">
        <v>0</v>
      </c>
      <c r="N147" s="6">
        <v>0</v>
      </c>
      <c r="O147" s="6">
        <v>0</v>
      </c>
      <c r="P147" s="6">
        <v>0</v>
      </c>
      <c r="Q147" s="6">
        <v>0</v>
      </c>
      <c r="R147" s="6">
        <v>0</v>
      </c>
      <c r="S147" s="6">
        <v>0</v>
      </c>
      <c r="T147" s="6">
        <v>0</v>
      </c>
      <c r="U147" s="6"/>
      <c r="V147" s="6">
        <v>3386.98</v>
      </c>
      <c r="W147" s="6">
        <v>13547.92</v>
      </c>
      <c r="X147" s="6">
        <v>3386.98</v>
      </c>
      <c r="Y147" s="513">
        <f>IF(A147&lt;&gt;"",IF(A147=мар17!A147,0,1),IF(AND(B147=мар17!B147,C147=мар17!C147),0,1))</f>
        <v>0</v>
      </c>
      <c r="Z147" s="70" t="str">
        <f t="shared" si="18"/>
        <v>ул. Третья д.3</v>
      </c>
      <c r="AA147" s="504">
        <f>IF($B147&lt;&gt;"",MAX(AA$7:AA146)+1,0)</f>
        <v>138</v>
      </c>
      <c r="AB147" s="502">
        <f t="shared" si="22"/>
        <v>147</v>
      </c>
      <c r="AC147" s="504">
        <f>1</f>
        <v>1</v>
      </c>
      <c r="AD147" s="103">
        <f t="shared" si="19"/>
        <v>3386.98</v>
      </c>
      <c r="AE147" s="103">
        <f t="shared" si="20"/>
        <v>0</v>
      </c>
      <c r="AF147" s="103">
        <f t="shared" si="21"/>
        <v>0</v>
      </c>
      <c r="AG147" s="3"/>
    </row>
    <row r="148" spans="1:33" ht="13.2" x14ac:dyDescent="0.25">
      <c r="B148" s="1" t="str">
        <f>адреса!$G$145</f>
        <v>кв.42</v>
      </c>
      <c r="C148" s="522">
        <f>адреса!$I$145</f>
        <v>30000042</v>
      </c>
      <c r="D148" s="6" t="str">
        <f>адреса!$K$145</f>
        <v>ФИО-3-42</v>
      </c>
      <c r="E148" s="6">
        <v>40728.18</v>
      </c>
      <c r="F148" s="6">
        <v>2903.61</v>
      </c>
      <c r="G148" s="6">
        <v>0</v>
      </c>
      <c r="H148" s="6">
        <v>0</v>
      </c>
      <c r="I148" s="6">
        <v>0</v>
      </c>
      <c r="J148" s="6">
        <v>0</v>
      </c>
      <c r="K148" s="6">
        <v>0</v>
      </c>
      <c r="L148" s="6"/>
      <c r="M148" s="6">
        <v>0</v>
      </c>
      <c r="N148" s="6">
        <v>0</v>
      </c>
      <c r="O148" s="6">
        <v>0</v>
      </c>
      <c r="P148" s="6">
        <v>0</v>
      </c>
      <c r="Q148" s="6">
        <v>0</v>
      </c>
      <c r="R148" s="6">
        <v>0</v>
      </c>
      <c r="S148" s="6">
        <v>0</v>
      </c>
      <c r="T148" s="6">
        <v>0</v>
      </c>
      <c r="U148" s="6"/>
      <c r="V148" s="6">
        <v>2903.61</v>
      </c>
      <c r="W148" s="6">
        <v>0</v>
      </c>
      <c r="X148" s="6">
        <v>43631.79</v>
      </c>
      <c r="Y148" s="513">
        <f>IF(A148&lt;&gt;"",IF(A148=мар17!A148,0,1),IF(AND(B148=мар17!B148,C148=мар17!C148),0,1))</f>
        <v>0</v>
      </c>
      <c r="Z148" s="70" t="str">
        <f t="shared" si="18"/>
        <v>ул. Третья д.3</v>
      </c>
      <c r="AA148" s="504">
        <f>IF($B148&lt;&gt;"",MAX(AA$7:AA147)+1,0)</f>
        <v>139</v>
      </c>
      <c r="AB148" s="502">
        <f t="shared" si="22"/>
        <v>148</v>
      </c>
      <c r="AC148" s="504">
        <f>1</f>
        <v>1</v>
      </c>
      <c r="AD148" s="103">
        <f t="shared" si="19"/>
        <v>2903.61</v>
      </c>
      <c r="AE148" s="103">
        <f t="shared" si="20"/>
        <v>0</v>
      </c>
      <c r="AF148" s="103">
        <f t="shared" si="21"/>
        <v>0</v>
      </c>
      <c r="AG148" s="3"/>
    </row>
    <row r="149" spans="1:33" ht="13.2" x14ac:dyDescent="0.25">
      <c r="B149" s="1" t="str">
        <f>адреса!$G$146</f>
        <v>кв.43</v>
      </c>
      <c r="C149" s="522">
        <f>адреса!$I$146</f>
        <v>30000043</v>
      </c>
      <c r="D149" s="6" t="str">
        <f>адреса!$K$146</f>
        <v>ФИО-3-43</v>
      </c>
      <c r="E149" s="6">
        <v>3394.2</v>
      </c>
      <c r="F149" s="6">
        <v>1131.83</v>
      </c>
      <c r="G149" s="6">
        <v>0</v>
      </c>
      <c r="H149" s="6">
        <v>0</v>
      </c>
      <c r="I149" s="6">
        <v>0</v>
      </c>
      <c r="J149" s="6">
        <v>0</v>
      </c>
      <c r="K149" s="6">
        <v>0</v>
      </c>
      <c r="L149" s="6"/>
      <c r="M149" s="6">
        <v>0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0</v>
      </c>
      <c r="U149" s="6"/>
      <c r="V149" s="6">
        <v>1131.83</v>
      </c>
      <c r="W149" s="6">
        <v>1132</v>
      </c>
      <c r="X149" s="6">
        <v>3394.03</v>
      </c>
      <c r="Y149" s="513">
        <f>IF(A149&lt;&gt;"",IF(A149=мар17!A149,0,1),IF(AND(B149=мар17!B149,C149=мар17!C149),0,1))</f>
        <v>0</v>
      </c>
      <c r="Z149" s="70" t="str">
        <f t="shared" si="18"/>
        <v>ул. Третья д.3</v>
      </c>
      <c r="AA149" s="504">
        <f>IF($B149&lt;&gt;"",MAX(AA$7:AA148)+1,0)</f>
        <v>140</v>
      </c>
      <c r="AB149" s="502">
        <f t="shared" si="22"/>
        <v>149</v>
      </c>
      <c r="AC149" s="504">
        <f>1</f>
        <v>1</v>
      </c>
      <c r="AD149" s="103">
        <f t="shared" si="19"/>
        <v>1131.83</v>
      </c>
      <c r="AE149" s="103">
        <f t="shared" si="20"/>
        <v>0</v>
      </c>
      <c r="AF149" s="103">
        <f t="shared" si="21"/>
        <v>0</v>
      </c>
      <c r="AG149" s="3"/>
    </row>
    <row r="150" spans="1:33" ht="13.2" x14ac:dyDescent="0.25">
      <c r="B150" s="1" t="str">
        <f>адреса!$G$147</f>
        <v>кв.44</v>
      </c>
      <c r="C150" s="522">
        <f>адреса!$I$147</f>
        <v>30000044</v>
      </c>
      <c r="D150" s="6" t="str">
        <f>адреса!$K$147</f>
        <v>ФИО-3-44</v>
      </c>
      <c r="E150" s="6">
        <v>9742.26</v>
      </c>
      <c r="F150" s="6">
        <v>3247.42</v>
      </c>
      <c r="G150" s="6">
        <v>0</v>
      </c>
      <c r="H150" s="6">
        <v>0</v>
      </c>
      <c r="I150" s="6">
        <v>0</v>
      </c>
      <c r="J150" s="6">
        <v>0</v>
      </c>
      <c r="K150" s="6">
        <v>0</v>
      </c>
      <c r="L150" s="6"/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>
        <v>0</v>
      </c>
      <c r="S150" s="6">
        <v>0</v>
      </c>
      <c r="T150" s="6">
        <v>0</v>
      </c>
      <c r="U150" s="6"/>
      <c r="V150" s="6">
        <v>3247.42</v>
      </c>
      <c r="W150" s="6">
        <v>10000</v>
      </c>
      <c r="X150" s="6">
        <v>2989.68</v>
      </c>
      <c r="Y150" s="513">
        <f>IF(A150&lt;&gt;"",IF(A150=мар17!A150,0,1),IF(AND(B150=мар17!B150,C150=мар17!C150),0,1))</f>
        <v>0</v>
      </c>
      <c r="Z150" s="70" t="str">
        <f t="shared" si="18"/>
        <v>ул. Третья д.3</v>
      </c>
      <c r="AA150" s="504">
        <f>IF($B150&lt;&gt;"",MAX(AA$7:AA149)+1,0)</f>
        <v>141</v>
      </c>
      <c r="AB150" s="502">
        <f t="shared" si="22"/>
        <v>150</v>
      </c>
      <c r="AC150" s="504">
        <f>1</f>
        <v>1</v>
      </c>
      <c r="AD150" s="103">
        <f t="shared" si="19"/>
        <v>3247.42</v>
      </c>
      <c r="AE150" s="103">
        <f t="shared" si="20"/>
        <v>0</v>
      </c>
      <c r="AF150" s="103">
        <f t="shared" si="21"/>
        <v>0</v>
      </c>
      <c r="AG150" s="3"/>
    </row>
    <row r="151" spans="1:33" ht="13.2" x14ac:dyDescent="0.25">
      <c r="B151" s="1" t="str">
        <f>адреса!$G$148</f>
        <v>кв.45</v>
      </c>
      <c r="C151" s="522">
        <f>адреса!$I$148</f>
        <v>30000045</v>
      </c>
      <c r="D151" s="6" t="str">
        <f>адреса!$K$148</f>
        <v>ФИО-3-45</v>
      </c>
      <c r="E151" s="6">
        <v>48988.38</v>
      </c>
      <c r="F151" s="6">
        <v>3492.5</v>
      </c>
      <c r="G151" s="6">
        <v>0</v>
      </c>
      <c r="H151" s="6">
        <v>0</v>
      </c>
      <c r="I151" s="6">
        <v>0</v>
      </c>
      <c r="J151" s="6">
        <v>0</v>
      </c>
      <c r="K151" s="6">
        <v>0</v>
      </c>
      <c r="L151" s="6"/>
      <c r="M151" s="6">
        <v>0</v>
      </c>
      <c r="N151" s="6">
        <v>0</v>
      </c>
      <c r="O151" s="6">
        <v>0</v>
      </c>
      <c r="P151" s="6">
        <v>0</v>
      </c>
      <c r="Q151" s="6">
        <v>0</v>
      </c>
      <c r="R151" s="6">
        <v>0</v>
      </c>
      <c r="S151" s="6">
        <v>0</v>
      </c>
      <c r="T151" s="6">
        <v>0</v>
      </c>
      <c r="U151" s="6"/>
      <c r="V151" s="6">
        <v>3492.5</v>
      </c>
      <c r="W151" s="6">
        <v>0</v>
      </c>
      <c r="X151" s="6">
        <v>52480.88</v>
      </c>
      <c r="Y151" s="513">
        <f>IF(A151&lt;&gt;"",IF(A151=мар17!A151,0,1),IF(AND(B151=мар17!B151,C151=мар17!C151),0,1))</f>
        <v>0</v>
      </c>
      <c r="Z151" s="70" t="str">
        <f t="shared" si="18"/>
        <v>ул. Третья д.3</v>
      </c>
      <c r="AA151" s="504">
        <f>IF($B151&lt;&gt;"",MAX(AA$7:AA150)+1,0)</f>
        <v>142</v>
      </c>
      <c r="AB151" s="502">
        <f t="shared" si="22"/>
        <v>151</v>
      </c>
      <c r="AC151" s="504">
        <f>1</f>
        <v>1</v>
      </c>
      <c r="AD151" s="103">
        <f t="shared" si="19"/>
        <v>3492.5</v>
      </c>
      <c r="AE151" s="103">
        <f t="shared" si="20"/>
        <v>0</v>
      </c>
      <c r="AF151" s="103">
        <f t="shared" si="21"/>
        <v>0</v>
      </c>
      <c r="AG151" s="3"/>
    </row>
    <row r="152" spans="1:33" ht="13.2" x14ac:dyDescent="0.25">
      <c r="B152" s="1" t="str">
        <f>адреса!$G$149</f>
        <v>кв.46</v>
      </c>
      <c r="C152" s="522">
        <f>адреса!$I$149</f>
        <v>30000046</v>
      </c>
      <c r="D152" s="6" t="str">
        <f>адреса!$K$149</f>
        <v>ФИО-3-46</v>
      </c>
      <c r="E152" s="6">
        <v>2862.76</v>
      </c>
      <c r="F152" s="6">
        <v>2862.76</v>
      </c>
      <c r="G152" s="6">
        <v>0</v>
      </c>
      <c r="H152" s="6">
        <v>0</v>
      </c>
      <c r="I152" s="6">
        <v>0</v>
      </c>
      <c r="J152" s="6">
        <v>0</v>
      </c>
      <c r="K152" s="6">
        <v>0</v>
      </c>
      <c r="L152" s="6"/>
      <c r="M152" s="6">
        <v>0</v>
      </c>
      <c r="N152" s="6">
        <v>0</v>
      </c>
      <c r="O152" s="6">
        <v>0</v>
      </c>
      <c r="P152" s="6">
        <v>0</v>
      </c>
      <c r="Q152" s="6">
        <v>0</v>
      </c>
      <c r="R152" s="6">
        <v>0</v>
      </c>
      <c r="S152" s="6">
        <v>0</v>
      </c>
      <c r="T152" s="6">
        <v>0</v>
      </c>
      <c r="U152" s="6"/>
      <c r="V152" s="6">
        <v>2862.76</v>
      </c>
      <c r="W152" s="6">
        <v>2862.76</v>
      </c>
      <c r="X152" s="6">
        <v>2862.76</v>
      </c>
      <c r="Y152" s="513">
        <f>IF(A152&lt;&gt;"",IF(A152=мар17!A152,0,1),IF(AND(B152=мар17!B152,C152=мар17!C152),0,1))</f>
        <v>0</v>
      </c>
      <c r="Z152" s="70" t="str">
        <f t="shared" si="18"/>
        <v>ул. Третья д.3</v>
      </c>
      <c r="AA152" s="504">
        <f>IF($B152&lt;&gt;"",MAX(AA$7:AA151)+1,0)</f>
        <v>143</v>
      </c>
      <c r="AB152" s="502">
        <f t="shared" si="22"/>
        <v>152</v>
      </c>
      <c r="AC152" s="504">
        <f>1</f>
        <v>1</v>
      </c>
      <c r="AD152" s="103">
        <f t="shared" si="19"/>
        <v>2862.76</v>
      </c>
      <c r="AE152" s="103">
        <f t="shared" si="20"/>
        <v>0</v>
      </c>
      <c r="AF152" s="103">
        <f t="shared" si="21"/>
        <v>0</v>
      </c>
      <c r="AG152" s="3"/>
    </row>
    <row r="153" spans="1:33" ht="13.2" x14ac:dyDescent="0.25">
      <c r="B153" s="1" t="str">
        <f>адреса!$G$150</f>
        <v>кв.47</v>
      </c>
      <c r="C153" s="522">
        <f>адреса!$I$150</f>
        <v>30000047</v>
      </c>
      <c r="D153" s="6" t="str">
        <f>адреса!$K$150</f>
        <v>ФИО-3-47</v>
      </c>
      <c r="E153" s="6">
        <v>14558.88</v>
      </c>
      <c r="F153" s="6">
        <v>2079.84</v>
      </c>
      <c r="G153" s="6">
        <v>0</v>
      </c>
      <c r="H153" s="6">
        <v>0</v>
      </c>
      <c r="I153" s="6">
        <v>0</v>
      </c>
      <c r="J153" s="6">
        <v>0</v>
      </c>
      <c r="K153" s="6">
        <v>0</v>
      </c>
      <c r="L153" s="6"/>
      <c r="M153" s="6">
        <v>0</v>
      </c>
      <c r="N153" s="6">
        <v>0</v>
      </c>
      <c r="O153" s="6">
        <v>0</v>
      </c>
      <c r="P153" s="6">
        <v>0</v>
      </c>
      <c r="Q153" s="6">
        <v>0</v>
      </c>
      <c r="R153" s="6">
        <v>0</v>
      </c>
      <c r="S153" s="6">
        <v>0</v>
      </c>
      <c r="T153" s="6">
        <v>0</v>
      </c>
      <c r="U153" s="6"/>
      <c r="V153" s="6">
        <v>2079.84</v>
      </c>
      <c r="W153" s="6">
        <v>14558.88</v>
      </c>
      <c r="X153" s="6">
        <v>2079.84</v>
      </c>
      <c r="Y153" s="513">
        <f>IF(A153&lt;&gt;"",IF(A153=мар17!A153,0,1),IF(AND(B153=мар17!B153,C153=мар17!C153),0,1))</f>
        <v>0</v>
      </c>
      <c r="Z153" s="70" t="str">
        <f t="shared" si="18"/>
        <v>ул. Третья д.3</v>
      </c>
      <c r="AA153" s="504">
        <f>IF($B153&lt;&gt;"",MAX(AA$7:AA152)+1,0)</f>
        <v>144</v>
      </c>
      <c r="AB153" s="502">
        <f t="shared" si="22"/>
        <v>153</v>
      </c>
      <c r="AC153" s="504">
        <f>1</f>
        <v>1</v>
      </c>
      <c r="AD153" s="103">
        <f t="shared" si="19"/>
        <v>2079.84</v>
      </c>
      <c r="AE153" s="103">
        <f t="shared" si="20"/>
        <v>0</v>
      </c>
      <c r="AF153" s="103">
        <f t="shared" si="21"/>
        <v>0</v>
      </c>
      <c r="AG153" s="3"/>
    </row>
    <row r="154" spans="1:33" ht="13.2" x14ac:dyDescent="0.25">
      <c r="B154" s="1" t="str">
        <f>адреса!$G$151</f>
        <v>кв.48</v>
      </c>
      <c r="C154" s="522">
        <f>адреса!$I$151</f>
        <v>30000048</v>
      </c>
      <c r="D154" s="6" t="str">
        <f>адреса!$K$151</f>
        <v>ФИО-3-48</v>
      </c>
      <c r="E154" s="6">
        <v>45311.95</v>
      </c>
      <c r="F154" s="6">
        <v>3230.4</v>
      </c>
      <c r="G154" s="6">
        <v>0</v>
      </c>
      <c r="H154" s="6">
        <v>0</v>
      </c>
      <c r="I154" s="6">
        <v>0</v>
      </c>
      <c r="J154" s="6">
        <v>0</v>
      </c>
      <c r="K154" s="6">
        <v>0</v>
      </c>
      <c r="L154" s="6"/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0</v>
      </c>
      <c r="T154" s="6">
        <v>0</v>
      </c>
      <c r="U154" s="6"/>
      <c r="V154" s="6">
        <v>3230.4</v>
      </c>
      <c r="W154" s="6">
        <v>0</v>
      </c>
      <c r="X154" s="6">
        <v>48542.35</v>
      </c>
      <c r="Y154" s="513">
        <f>IF(A154&lt;&gt;"",IF(A154=мар17!A154,0,1),IF(AND(B154=мар17!B154,C154=мар17!C154),0,1))</f>
        <v>0</v>
      </c>
      <c r="Z154" s="70" t="str">
        <f t="shared" si="18"/>
        <v>ул. Третья д.3</v>
      </c>
      <c r="AA154" s="504">
        <f>IF($B154&lt;&gt;"",MAX(AA$7:AA153)+1,0)</f>
        <v>145</v>
      </c>
      <c r="AB154" s="502">
        <f t="shared" si="22"/>
        <v>154</v>
      </c>
      <c r="AC154" s="504">
        <f>1</f>
        <v>1</v>
      </c>
      <c r="AD154" s="103">
        <f t="shared" si="19"/>
        <v>3230.4</v>
      </c>
      <c r="AE154" s="103">
        <f t="shared" si="20"/>
        <v>0</v>
      </c>
      <c r="AF154" s="103">
        <f t="shared" si="21"/>
        <v>0</v>
      </c>
      <c r="AG154" s="3"/>
    </row>
    <row r="155" spans="1:33" ht="13.2" x14ac:dyDescent="0.25">
      <c r="B155" s="1" t="str">
        <f>адреса!$G$152</f>
        <v>кв.49</v>
      </c>
      <c r="C155" s="522">
        <f>адреса!$I$152</f>
        <v>30000049</v>
      </c>
      <c r="D155" s="6" t="str">
        <f>адреса!$K$152</f>
        <v>ФИО-3-49</v>
      </c>
      <c r="E155" s="6">
        <v>3155.5</v>
      </c>
      <c r="F155" s="6">
        <v>2103.67</v>
      </c>
      <c r="G155" s="6">
        <v>0</v>
      </c>
      <c r="H155" s="6">
        <v>0</v>
      </c>
      <c r="I155" s="6">
        <v>0</v>
      </c>
      <c r="J155" s="6">
        <v>0</v>
      </c>
      <c r="K155" s="6">
        <v>0</v>
      </c>
      <c r="L155" s="6"/>
      <c r="M155" s="6">
        <v>0</v>
      </c>
      <c r="N155" s="6">
        <v>0</v>
      </c>
      <c r="O155" s="6">
        <v>0</v>
      </c>
      <c r="P155" s="6">
        <v>0</v>
      </c>
      <c r="Q155" s="6">
        <v>0</v>
      </c>
      <c r="R155" s="6">
        <v>0</v>
      </c>
      <c r="S155" s="6">
        <v>0</v>
      </c>
      <c r="T155" s="6">
        <v>0</v>
      </c>
      <c r="U155" s="6"/>
      <c r="V155" s="6">
        <v>2103.67</v>
      </c>
      <c r="W155" s="6">
        <v>3155.5</v>
      </c>
      <c r="X155" s="6">
        <v>2103.67</v>
      </c>
      <c r="Y155" s="513">
        <f>IF(A155&lt;&gt;"",IF(A155=мар17!A155,0,1),IF(AND(B155=мар17!B155,C155=мар17!C155),0,1))</f>
        <v>0</v>
      </c>
      <c r="Z155" s="70" t="str">
        <f t="shared" si="18"/>
        <v>ул. Третья д.3</v>
      </c>
      <c r="AA155" s="504">
        <f>IF($B155&lt;&gt;"",MAX(AA$7:AA154)+1,0)</f>
        <v>146</v>
      </c>
      <c r="AB155" s="502">
        <f t="shared" si="22"/>
        <v>155</v>
      </c>
      <c r="AC155" s="504">
        <f>1</f>
        <v>1</v>
      </c>
      <c r="AD155" s="103">
        <f t="shared" si="19"/>
        <v>2103.67</v>
      </c>
      <c r="AE155" s="103">
        <f t="shared" si="20"/>
        <v>0</v>
      </c>
      <c r="AF155" s="103">
        <f t="shared" si="21"/>
        <v>0</v>
      </c>
      <c r="AG155" s="3"/>
    </row>
    <row r="156" spans="1:33" ht="13.2" x14ac:dyDescent="0.25">
      <c r="A156" s="4" t="str">
        <f>адреса!$E$153</f>
        <v>ул. Четвертая д.4</v>
      </c>
      <c r="C156" s="522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>
        <v>0</v>
      </c>
      <c r="U156" s="6"/>
      <c r="V156" s="6"/>
      <c r="W156" s="6"/>
      <c r="X156" s="6"/>
      <c r="Y156" s="513">
        <f>IF(A156&lt;&gt;"",IF(A156=мар17!A156,0,1),IF(AND(B156=мар17!B156,C156=мар17!C156),0,1))</f>
        <v>0</v>
      </c>
      <c r="Z156" s="70" t="str">
        <f t="shared" si="18"/>
        <v>ул. Четвертая д.4</v>
      </c>
      <c r="AA156" s="504">
        <f>IF($B156&lt;&gt;"",MAX(AA$7:AA155)+1,0)</f>
        <v>0</v>
      </c>
      <c r="AB156" s="502">
        <f t="shared" si="22"/>
        <v>156</v>
      </c>
      <c r="AC156" s="504">
        <f>1</f>
        <v>1</v>
      </c>
      <c r="AD156" s="103">
        <f t="shared" si="19"/>
        <v>0</v>
      </c>
      <c r="AE156" s="103">
        <f t="shared" si="20"/>
        <v>0</v>
      </c>
      <c r="AF156" s="103">
        <f t="shared" si="21"/>
        <v>0</v>
      </c>
      <c r="AG156" s="3"/>
    </row>
    <row r="157" spans="1:33" ht="13.2" x14ac:dyDescent="0.25">
      <c r="B157" s="1" t="str">
        <f>адреса!$G$153</f>
        <v>кв.1</v>
      </c>
      <c r="C157" s="522">
        <f>адреса!$I$153</f>
        <v>40000001</v>
      </c>
      <c r="D157" s="6" t="str">
        <f>адреса!$K$153</f>
        <v>ФИО-4-1</v>
      </c>
      <c r="E157" s="6">
        <v>27502.23</v>
      </c>
      <c r="F157" s="6">
        <v>1960.7</v>
      </c>
      <c r="G157" s="6">
        <v>0</v>
      </c>
      <c r="H157" s="6">
        <v>0</v>
      </c>
      <c r="I157" s="6">
        <v>0</v>
      </c>
      <c r="J157" s="6">
        <v>0</v>
      </c>
      <c r="K157" s="6">
        <v>0</v>
      </c>
      <c r="L157" s="6"/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0</v>
      </c>
      <c r="T157" s="6">
        <v>0</v>
      </c>
      <c r="U157" s="6"/>
      <c r="V157" s="6">
        <v>1960.7</v>
      </c>
      <c r="W157" s="6">
        <v>0</v>
      </c>
      <c r="X157" s="6">
        <v>29462.93</v>
      </c>
      <c r="Y157" s="513">
        <f>IF(A157&lt;&gt;"",IF(A157=мар17!A157,0,1),IF(AND(B157=мар17!B157,C157=мар17!C157),0,1))</f>
        <v>0</v>
      </c>
      <c r="Z157" s="70" t="str">
        <f t="shared" si="18"/>
        <v>ул. Четвертая д.4</v>
      </c>
      <c r="AA157" s="504">
        <f>IF($B157&lt;&gt;"",MAX(AA$7:AA156)+1,0)</f>
        <v>147</v>
      </c>
      <c r="AB157" s="502">
        <f t="shared" si="22"/>
        <v>157</v>
      </c>
      <c r="AC157" s="504">
        <f>1</f>
        <v>1</v>
      </c>
      <c r="AD157" s="103">
        <f t="shared" si="19"/>
        <v>1960.7</v>
      </c>
      <c r="AE157" s="103">
        <f t="shared" si="20"/>
        <v>0</v>
      </c>
      <c r="AF157" s="103">
        <f t="shared" si="21"/>
        <v>0</v>
      </c>
      <c r="AG157" s="3"/>
    </row>
    <row r="158" spans="1:33" ht="13.2" x14ac:dyDescent="0.25">
      <c r="B158" s="1" t="str">
        <f>адреса!$G$154</f>
        <v>кв.2</v>
      </c>
      <c r="C158" s="522">
        <f>адреса!$I$154</f>
        <v>40000002</v>
      </c>
      <c r="D158" s="6" t="str">
        <f>адреса!$K$154</f>
        <v>ФИО-4-2</v>
      </c>
      <c r="E158" s="6">
        <v>5972.84</v>
      </c>
      <c r="F158" s="6">
        <v>674.01</v>
      </c>
      <c r="G158" s="6">
        <v>0</v>
      </c>
      <c r="H158" s="6">
        <v>0</v>
      </c>
      <c r="I158" s="6">
        <v>0</v>
      </c>
      <c r="J158" s="6">
        <v>0</v>
      </c>
      <c r="K158" s="6">
        <v>0</v>
      </c>
      <c r="L158" s="6"/>
      <c r="M158" s="6">
        <v>0</v>
      </c>
      <c r="N158" s="6">
        <v>0</v>
      </c>
      <c r="O158" s="6">
        <v>0</v>
      </c>
      <c r="P158" s="6">
        <v>0</v>
      </c>
      <c r="Q158" s="6">
        <v>0</v>
      </c>
      <c r="R158" s="6">
        <v>0</v>
      </c>
      <c r="S158" s="6">
        <v>0</v>
      </c>
      <c r="T158" s="6">
        <v>0</v>
      </c>
      <c r="U158" s="6"/>
      <c r="V158" s="6">
        <v>674.01</v>
      </c>
      <c r="W158" s="6">
        <v>5972.84</v>
      </c>
      <c r="X158" s="6">
        <v>674.01</v>
      </c>
      <c r="Y158" s="513">
        <f>IF(A158&lt;&gt;"",IF(A158=мар17!A158,0,1),IF(AND(B158=мар17!B158,C158=мар17!C158),0,1))</f>
        <v>0</v>
      </c>
      <c r="Z158" s="70" t="str">
        <f t="shared" si="18"/>
        <v>ул. Четвертая д.4</v>
      </c>
      <c r="AA158" s="504">
        <f>IF($B158&lt;&gt;"",MAX(AA$7:AA157)+1,0)</f>
        <v>148</v>
      </c>
      <c r="AB158" s="502">
        <f t="shared" si="22"/>
        <v>158</v>
      </c>
      <c r="AC158" s="504">
        <f>1</f>
        <v>1</v>
      </c>
      <c r="AD158" s="103">
        <f t="shared" si="19"/>
        <v>674.01</v>
      </c>
      <c r="AE158" s="103">
        <f t="shared" si="20"/>
        <v>0</v>
      </c>
      <c r="AF158" s="103">
        <f t="shared" si="21"/>
        <v>0</v>
      </c>
      <c r="AG158" s="3"/>
    </row>
    <row r="159" spans="1:33" ht="13.2" x14ac:dyDescent="0.25">
      <c r="B159" s="1" t="str">
        <f>адреса!$G$155</f>
        <v>кв.3</v>
      </c>
      <c r="C159" s="522">
        <f>адреса!$I$155</f>
        <v>40000003</v>
      </c>
      <c r="D159" s="6" t="str">
        <f>адреса!$K$155</f>
        <v>ФИО-4-3</v>
      </c>
      <c r="E159" s="6">
        <v>26149.03</v>
      </c>
      <c r="F159" s="6">
        <v>1412.66</v>
      </c>
      <c r="G159" s="6">
        <v>0</v>
      </c>
      <c r="H159" s="6">
        <v>0</v>
      </c>
      <c r="I159" s="6">
        <v>0</v>
      </c>
      <c r="J159" s="6">
        <v>0</v>
      </c>
      <c r="K159" s="6">
        <v>0</v>
      </c>
      <c r="L159" s="6"/>
      <c r="M159" s="6">
        <v>0</v>
      </c>
      <c r="N159" s="6">
        <v>0</v>
      </c>
      <c r="O159" s="6">
        <v>0</v>
      </c>
      <c r="P159" s="6">
        <v>0</v>
      </c>
      <c r="Q159" s="6">
        <v>0</v>
      </c>
      <c r="R159" s="6">
        <v>0</v>
      </c>
      <c r="S159" s="6">
        <v>0</v>
      </c>
      <c r="T159" s="6">
        <v>0</v>
      </c>
      <c r="U159" s="6"/>
      <c r="V159" s="6">
        <v>1412.66</v>
      </c>
      <c r="W159" s="6">
        <v>0</v>
      </c>
      <c r="X159" s="6">
        <v>27561.69</v>
      </c>
      <c r="Y159" s="513">
        <f>IF(A159&lt;&gt;"",IF(A159=мар17!A159,0,1),IF(AND(B159=мар17!B159,C159=мар17!C159),0,1))</f>
        <v>0</v>
      </c>
      <c r="Z159" s="70" t="str">
        <f t="shared" si="18"/>
        <v>ул. Четвертая д.4</v>
      </c>
      <c r="AA159" s="504">
        <f>IF($B159&lt;&gt;"",MAX(AA$7:AA158)+1,0)</f>
        <v>149</v>
      </c>
      <c r="AB159" s="502">
        <f t="shared" si="22"/>
        <v>159</v>
      </c>
      <c r="AC159" s="504">
        <f>1</f>
        <v>1</v>
      </c>
      <c r="AD159" s="103">
        <f t="shared" si="19"/>
        <v>1412.66</v>
      </c>
      <c r="AE159" s="103">
        <f t="shared" si="20"/>
        <v>0</v>
      </c>
      <c r="AF159" s="103">
        <f t="shared" si="21"/>
        <v>0</v>
      </c>
      <c r="AG159" s="3"/>
    </row>
    <row r="160" spans="1:33" ht="13.2" x14ac:dyDescent="0.25">
      <c r="B160" s="1" t="str">
        <f>адреса!$G$156</f>
        <v>кв.4</v>
      </c>
      <c r="C160" s="522">
        <f>адреса!$I$156</f>
        <v>40000004</v>
      </c>
      <c r="D160" s="6" t="str">
        <f>адреса!$K$156</f>
        <v>ФИО-4-4</v>
      </c>
      <c r="E160" s="6">
        <v>2372.59</v>
      </c>
      <c r="F160" s="6">
        <v>2372.59</v>
      </c>
      <c r="G160" s="6">
        <v>0</v>
      </c>
      <c r="H160" s="6">
        <v>0</v>
      </c>
      <c r="I160" s="6">
        <v>0</v>
      </c>
      <c r="J160" s="6">
        <v>0</v>
      </c>
      <c r="K160" s="6">
        <v>0</v>
      </c>
      <c r="L160" s="6"/>
      <c r="M160" s="6">
        <v>0</v>
      </c>
      <c r="N160" s="6">
        <v>0</v>
      </c>
      <c r="O160" s="6">
        <v>0</v>
      </c>
      <c r="P160" s="6">
        <v>0</v>
      </c>
      <c r="Q160" s="6">
        <v>0</v>
      </c>
      <c r="R160" s="6">
        <v>0</v>
      </c>
      <c r="S160" s="6">
        <v>0</v>
      </c>
      <c r="T160" s="6">
        <v>0</v>
      </c>
      <c r="U160" s="6"/>
      <c r="V160" s="6">
        <v>2372.59</v>
      </c>
      <c r="W160" s="6">
        <v>2372.59</v>
      </c>
      <c r="X160" s="6">
        <v>2372.59</v>
      </c>
      <c r="Y160" s="513">
        <f>IF(A160&lt;&gt;"",IF(A160=мар17!A160,0,1),IF(AND(B160=мар17!B160,C160=мар17!C160),0,1))</f>
        <v>0</v>
      </c>
      <c r="Z160" s="70" t="str">
        <f t="shared" si="18"/>
        <v>ул. Четвертая д.4</v>
      </c>
      <c r="AA160" s="504">
        <f>IF($B160&lt;&gt;"",MAX(AA$7:AA159)+1,0)</f>
        <v>150</v>
      </c>
      <c r="AB160" s="502">
        <f t="shared" si="22"/>
        <v>160</v>
      </c>
      <c r="AC160" s="504">
        <f>1</f>
        <v>1</v>
      </c>
      <c r="AD160" s="103">
        <f t="shared" si="19"/>
        <v>2372.59</v>
      </c>
      <c r="AE160" s="103">
        <f t="shared" si="20"/>
        <v>0</v>
      </c>
      <c r="AF160" s="103">
        <f t="shared" si="21"/>
        <v>0</v>
      </c>
      <c r="AG160" s="3"/>
    </row>
    <row r="161" spans="2:33" ht="13.2" x14ac:dyDescent="0.25">
      <c r="B161" s="1" t="str">
        <f>адреса!$G$157</f>
        <v>кв.5</v>
      </c>
      <c r="C161" s="522">
        <f>адреса!$I$157</f>
        <v>40000005</v>
      </c>
      <c r="D161" s="6" t="str">
        <f>адреса!$K$157</f>
        <v>ФИО-4-5</v>
      </c>
      <c r="E161" s="6">
        <v>16196.22</v>
      </c>
      <c r="F161" s="6">
        <v>2699.37</v>
      </c>
      <c r="G161" s="6">
        <v>0</v>
      </c>
      <c r="H161" s="6">
        <v>0</v>
      </c>
      <c r="I161" s="6">
        <v>0</v>
      </c>
      <c r="J161" s="6">
        <v>0</v>
      </c>
      <c r="K161" s="6">
        <v>0</v>
      </c>
      <c r="L161" s="6"/>
      <c r="M161" s="6">
        <v>0</v>
      </c>
      <c r="N161" s="6">
        <v>0</v>
      </c>
      <c r="O161" s="6">
        <v>0</v>
      </c>
      <c r="P161" s="6">
        <v>0</v>
      </c>
      <c r="Q161" s="6">
        <v>0</v>
      </c>
      <c r="R161" s="6">
        <v>0</v>
      </c>
      <c r="S161" s="6">
        <v>0</v>
      </c>
      <c r="T161" s="6">
        <v>0</v>
      </c>
      <c r="U161" s="6"/>
      <c r="V161" s="6">
        <v>2699.37</v>
      </c>
      <c r="W161" s="6">
        <v>0</v>
      </c>
      <c r="X161" s="6">
        <v>18895.59</v>
      </c>
      <c r="Y161" s="513">
        <f>IF(A161&lt;&gt;"",IF(A161=мар17!A161,0,1),IF(AND(B161=мар17!B161,C161=мар17!C161),0,1))</f>
        <v>0</v>
      </c>
      <c r="Z161" s="70" t="str">
        <f t="shared" si="18"/>
        <v>ул. Четвертая д.4</v>
      </c>
      <c r="AA161" s="504">
        <f>IF($B161&lt;&gt;"",MAX(AA$7:AA160)+1,0)</f>
        <v>151</v>
      </c>
      <c r="AB161" s="502">
        <f t="shared" si="22"/>
        <v>161</v>
      </c>
      <c r="AC161" s="504">
        <f>1</f>
        <v>1</v>
      </c>
      <c r="AD161" s="103">
        <f t="shared" si="19"/>
        <v>2699.37</v>
      </c>
      <c r="AE161" s="103">
        <f t="shared" si="20"/>
        <v>0</v>
      </c>
      <c r="AF161" s="103">
        <f t="shared" si="21"/>
        <v>0</v>
      </c>
      <c r="AG161" s="3"/>
    </row>
    <row r="162" spans="2:33" ht="13.2" x14ac:dyDescent="0.25">
      <c r="B162" s="1" t="str">
        <f>адреса!$G$158</f>
        <v>кв.6</v>
      </c>
      <c r="C162" s="522">
        <f>адреса!$I$158</f>
        <v>40000006</v>
      </c>
      <c r="D162" s="6" t="str">
        <f>адреса!$K$158</f>
        <v>ФИО-4-6</v>
      </c>
      <c r="E162" s="6">
        <v>40632.660000000003</v>
      </c>
      <c r="F162" s="6">
        <v>2896.8</v>
      </c>
      <c r="G162" s="6">
        <v>0</v>
      </c>
      <c r="H162" s="6">
        <v>0</v>
      </c>
      <c r="I162" s="6">
        <v>0</v>
      </c>
      <c r="J162" s="6">
        <v>0</v>
      </c>
      <c r="K162" s="6">
        <v>0</v>
      </c>
      <c r="L162" s="6"/>
      <c r="M162" s="6">
        <v>0</v>
      </c>
      <c r="N162" s="6">
        <v>0</v>
      </c>
      <c r="O162" s="6">
        <v>0</v>
      </c>
      <c r="P162" s="6">
        <v>0</v>
      </c>
      <c r="Q162" s="6">
        <v>0</v>
      </c>
      <c r="R162" s="6">
        <v>0</v>
      </c>
      <c r="S162" s="6">
        <v>0</v>
      </c>
      <c r="T162" s="6">
        <v>0</v>
      </c>
      <c r="U162" s="6"/>
      <c r="V162" s="6">
        <v>2896.8</v>
      </c>
      <c r="W162" s="6">
        <v>0</v>
      </c>
      <c r="X162" s="6">
        <v>43529.46</v>
      </c>
      <c r="Y162" s="513">
        <f>IF(A162&lt;&gt;"",IF(A162=мар17!A162,0,1),IF(AND(B162=мар17!B162,C162=мар17!C162),0,1))</f>
        <v>0</v>
      </c>
      <c r="Z162" s="70" t="str">
        <f t="shared" si="18"/>
        <v>ул. Четвертая д.4</v>
      </c>
      <c r="AA162" s="504">
        <f>IF($B162&lt;&gt;"",MAX(AA$7:AA161)+1,0)</f>
        <v>152</v>
      </c>
      <c r="AB162" s="502">
        <f t="shared" si="22"/>
        <v>162</v>
      </c>
      <c r="AC162" s="504">
        <f>1</f>
        <v>1</v>
      </c>
      <c r="AD162" s="103">
        <f t="shared" si="19"/>
        <v>2896.8</v>
      </c>
      <c r="AE162" s="103">
        <f t="shared" si="20"/>
        <v>0</v>
      </c>
      <c r="AF162" s="103">
        <f t="shared" si="21"/>
        <v>0</v>
      </c>
      <c r="AG162" s="3"/>
    </row>
    <row r="163" spans="2:33" ht="13.2" x14ac:dyDescent="0.25">
      <c r="B163" s="1" t="str">
        <f>адреса!$G$159</f>
        <v>кв.7</v>
      </c>
      <c r="C163" s="522">
        <f>адреса!$I$159</f>
        <v>40000007</v>
      </c>
      <c r="D163" s="6" t="str">
        <f>адреса!$K$159</f>
        <v>ФИО-4-7</v>
      </c>
      <c r="E163" s="6">
        <v>27884.29</v>
      </c>
      <c r="F163" s="6">
        <v>1987.94</v>
      </c>
      <c r="G163" s="6">
        <v>0</v>
      </c>
      <c r="H163" s="6">
        <v>0</v>
      </c>
      <c r="I163" s="6">
        <v>0</v>
      </c>
      <c r="J163" s="6">
        <v>0</v>
      </c>
      <c r="K163" s="6">
        <v>0</v>
      </c>
      <c r="L163" s="6"/>
      <c r="M163" s="6">
        <v>0</v>
      </c>
      <c r="N163" s="6">
        <v>0</v>
      </c>
      <c r="O163" s="6">
        <v>0</v>
      </c>
      <c r="P163" s="6">
        <v>0</v>
      </c>
      <c r="Q163" s="6">
        <v>0</v>
      </c>
      <c r="R163" s="6">
        <v>0</v>
      </c>
      <c r="S163" s="6">
        <v>0</v>
      </c>
      <c r="T163" s="6">
        <v>0</v>
      </c>
      <c r="U163" s="6"/>
      <c r="V163" s="6">
        <v>1987.94</v>
      </c>
      <c r="W163" s="6">
        <v>0</v>
      </c>
      <c r="X163" s="6">
        <v>29872.23</v>
      </c>
      <c r="Y163" s="513">
        <f>IF(A163&lt;&gt;"",IF(A163=мар17!A163,0,1),IF(AND(B163=мар17!B163,C163=мар17!C163),0,1))</f>
        <v>0</v>
      </c>
      <c r="Z163" s="70" t="str">
        <f t="shared" si="18"/>
        <v>ул. Четвертая д.4</v>
      </c>
      <c r="AA163" s="504">
        <f>IF($B163&lt;&gt;"",MAX(AA$7:AA162)+1,0)</f>
        <v>153</v>
      </c>
      <c r="AB163" s="502">
        <f t="shared" si="22"/>
        <v>163</v>
      </c>
      <c r="AC163" s="504">
        <f>1</f>
        <v>1</v>
      </c>
      <c r="AD163" s="103">
        <f t="shared" si="19"/>
        <v>1987.94</v>
      </c>
      <c r="AE163" s="103">
        <f t="shared" si="20"/>
        <v>0</v>
      </c>
      <c r="AF163" s="103">
        <f t="shared" si="21"/>
        <v>0</v>
      </c>
      <c r="AG163" s="3"/>
    </row>
    <row r="164" spans="2:33" ht="13.2" x14ac:dyDescent="0.25">
      <c r="B164" s="1" t="str">
        <f>адреса!$G$160</f>
        <v>кв.8</v>
      </c>
      <c r="C164" s="522">
        <f>адреса!$I$160</f>
        <v>40000008</v>
      </c>
      <c r="D164" s="6" t="str">
        <f>адреса!$K$160</f>
        <v>ФИО-4-8</v>
      </c>
      <c r="E164" s="6">
        <v>27932</v>
      </c>
      <c r="F164" s="6">
        <v>1991.34</v>
      </c>
      <c r="G164" s="6">
        <v>0</v>
      </c>
      <c r="H164" s="6">
        <v>0</v>
      </c>
      <c r="I164" s="6">
        <v>0</v>
      </c>
      <c r="J164" s="6">
        <v>0</v>
      </c>
      <c r="K164" s="6">
        <v>0</v>
      </c>
      <c r="L164" s="6"/>
      <c r="M164" s="6">
        <v>0</v>
      </c>
      <c r="N164" s="6">
        <v>0</v>
      </c>
      <c r="O164" s="6">
        <v>0</v>
      </c>
      <c r="P164" s="6">
        <v>0</v>
      </c>
      <c r="Q164" s="6">
        <v>0</v>
      </c>
      <c r="R164" s="6">
        <v>0</v>
      </c>
      <c r="S164" s="6">
        <v>0</v>
      </c>
      <c r="T164" s="6">
        <v>0</v>
      </c>
      <c r="U164" s="6"/>
      <c r="V164" s="6">
        <v>1991.34</v>
      </c>
      <c r="W164" s="6">
        <v>0</v>
      </c>
      <c r="X164" s="6">
        <v>29923.34</v>
      </c>
      <c r="Y164" s="513">
        <f>IF(A164&lt;&gt;"",IF(A164=мар17!A164,0,1),IF(AND(B164=мар17!B164,C164=мар17!C164),0,1))</f>
        <v>0</v>
      </c>
      <c r="Z164" s="70" t="str">
        <f t="shared" si="18"/>
        <v>ул. Четвертая д.4</v>
      </c>
      <c r="AA164" s="504">
        <f>IF($B164&lt;&gt;"",MAX(AA$7:AA163)+1,0)</f>
        <v>154</v>
      </c>
      <c r="AB164" s="502">
        <f t="shared" si="22"/>
        <v>164</v>
      </c>
      <c r="AC164" s="504">
        <f>1</f>
        <v>1</v>
      </c>
      <c r="AD164" s="103">
        <f t="shared" si="19"/>
        <v>1991.34</v>
      </c>
      <c r="AE164" s="103">
        <f t="shared" si="20"/>
        <v>0</v>
      </c>
      <c r="AF164" s="103">
        <f t="shared" si="21"/>
        <v>0</v>
      </c>
      <c r="AG164" s="3"/>
    </row>
    <row r="165" spans="2:33" ht="13.2" x14ac:dyDescent="0.25">
      <c r="B165" s="1" t="str">
        <f>адреса!$G$161</f>
        <v>кв.9</v>
      </c>
      <c r="C165" s="522">
        <f>адреса!$I$161</f>
        <v>40000009</v>
      </c>
      <c r="D165" s="6" t="str">
        <f>адреса!$K$161</f>
        <v>ФИО-4-9</v>
      </c>
      <c r="E165" s="6">
        <v>28525.41</v>
      </c>
      <c r="F165" s="6">
        <v>3209.97</v>
      </c>
      <c r="G165" s="6">
        <v>0</v>
      </c>
      <c r="H165" s="6">
        <v>0</v>
      </c>
      <c r="I165" s="6">
        <v>0</v>
      </c>
      <c r="J165" s="6">
        <v>0</v>
      </c>
      <c r="K165" s="6">
        <v>0</v>
      </c>
      <c r="L165" s="6"/>
      <c r="M165" s="6">
        <v>0</v>
      </c>
      <c r="N165" s="6">
        <v>0</v>
      </c>
      <c r="O165" s="6">
        <v>0</v>
      </c>
      <c r="P165" s="6">
        <v>0</v>
      </c>
      <c r="Q165" s="6">
        <v>0</v>
      </c>
      <c r="R165" s="6">
        <v>0</v>
      </c>
      <c r="S165" s="6">
        <v>0</v>
      </c>
      <c r="T165" s="6">
        <v>0</v>
      </c>
      <c r="U165" s="6"/>
      <c r="V165" s="6">
        <v>3209.97</v>
      </c>
      <c r="W165" s="6">
        <v>6500</v>
      </c>
      <c r="X165" s="6">
        <v>25235.38</v>
      </c>
      <c r="Y165" s="513">
        <f>IF(A165&lt;&gt;"",IF(A165=мар17!A165,0,1),IF(AND(B165=мар17!B165,C165=мар17!C165),0,1))</f>
        <v>0</v>
      </c>
      <c r="Z165" s="70" t="str">
        <f t="shared" si="18"/>
        <v>ул. Четвертая д.4</v>
      </c>
      <c r="AA165" s="504">
        <f>IF($B165&lt;&gt;"",MAX(AA$7:AA164)+1,0)</f>
        <v>155</v>
      </c>
      <c r="AB165" s="502">
        <f t="shared" si="22"/>
        <v>165</v>
      </c>
      <c r="AC165" s="504">
        <f>1</f>
        <v>1</v>
      </c>
      <c r="AD165" s="103">
        <f t="shared" si="19"/>
        <v>3209.97</v>
      </c>
      <c r="AE165" s="103">
        <f t="shared" si="20"/>
        <v>0</v>
      </c>
      <c r="AF165" s="103">
        <f t="shared" si="21"/>
        <v>0</v>
      </c>
      <c r="AG165" s="3"/>
    </row>
    <row r="166" spans="2:33" ht="13.2" x14ac:dyDescent="0.25">
      <c r="B166" s="1" t="str">
        <f>адреса!$G$162</f>
        <v>кв.10</v>
      </c>
      <c r="C166" s="522">
        <f>адреса!$I$162</f>
        <v>40000010</v>
      </c>
      <c r="D166" s="6" t="str">
        <f>адреса!$K$162</f>
        <v>ФИО-4-10</v>
      </c>
      <c r="E166" s="6">
        <v>15590.3</v>
      </c>
      <c r="F166" s="6">
        <v>3118.06</v>
      </c>
      <c r="G166" s="6">
        <v>0</v>
      </c>
      <c r="H166" s="6">
        <v>0</v>
      </c>
      <c r="I166" s="6">
        <v>0</v>
      </c>
      <c r="J166" s="6">
        <v>0</v>
      </c>
      <c r="K166" s="6">
        <v>0</v>
      </c>
      <c r="L166" s="6"/>
      <c r="M166" s="6">
        <v>0</v>
      </c>
      <c r="N166" s="6">
        <v>0</v>
      </c>
      <c r="O166" s="6">
        <v>0</v>
      </c>
      <c r="P166" s="6">
        <v>0</v>
      </c>
      <c r="Q166" s="6">
        <v>0</v>
      </c>
      <c r="R166" s="6">
        <v>0</v>
      </c>
      <c r="S166" s="6">
        <v>0</v>
      </c>
      <c r="T166" s="6">
        <v>0</v>
      </c>
      <c r="U166" s="6"/>
      <c r="V166" s="6">
        <v>3118.06</v>
      </c>
      <c r="W166" s="6">
        <v>0</v>
      </c>
      <c r="X166" s="6">
        <v>18708.36</v>
      </c>
      <c r="Y166" s="513">
        <f>IF(A166&lt;&gt;"",IF(A166=мар17!A166,0,1),IF(AND(B166=мар17!B166,C166=мар17!C166),0,1))</f>
        <v>0</v>
      </c>
      <c r="Z166" s="70" t="str">
        <f t="shared" si="18"/>
        <v>ул. Четвертая д.4</v>
      </c>
      <c r="AA166" s="504">
        <f>IF($B166&lt;&gt;"",MAX(AA$7:AA165)+1,0)</f>
        <v>156</v>
      </c>
      <c r="AB166" s="502">
        <f t="shared" si="22"/>
        <v>166</v>
      </c>
      <c r="AC166" s="504">
        <f>1</f>
        <v>1</v>
      </c>
      <c r="AD166" s="103">
        <f t="shared" si="19"/>
        <v>3118.06</v>
      </c>
      <c r="AE166" s="103">
        <f t="shared" si="20"/>
        <v>0</v>
      </c>
      <c r="AF166" s="103">
        <f t="shared" si="21"/>
        <v>0</v>
      </c>
      <c r="AG166" s="3"/>
    </row>
    <row r="167" spans="2:33" ht="13.2" x14ac:dyDescent="0.25">
      <c r="B167" s="1" t="str">
        <f>адреса!$G$163</f>
        <v>кв.11</v>
      </c>
      <c r="C167" s="522">
        <f>адреса!$I$163</f>
        <v>40000011</v>
      </c>
      <c r="D167" s="6" t="str">
        <f>адреса!$K$163</f>
        <v>ФИО-4-11</v>
      </c>
      <c r="E167" s="6">
        <v>37911.160000000003</v>
      </c>
      <c r="F167" s="6">
        <v>2702.78</v>
      </c>
      <c r="G167" s="6">
        <v>0</v>
      </c>
      <c r="H167" s="6">
        <v>0</v>
      </c>
      <c r="I167" s="6">
        <v>0</v>
      </c>
      <c r="J167" s="6">
        <v>0</v>
      </c>
      <c r="K167" s="6">
        <v>0</v>
      </c>
      <c r="L167" s="6"/>
      <c r="M167" s="6">
        <v>0</v>
      </c>
      <c r="N167" s="6">
        <v>0</v>
      </c>
      <c r="O167" s="6">
        <v>0</v>
      </c>
      <c r="P167" s="6">
        <v>0</v>
      </c>
      <c r="Q167" s="6">
        <v>0</v>
      </c>
      <c r="R167" s="6">
        <v>0</v>
      </c>
      <c r="S167" s="6">
        <v>0</v>
      </c>
      <c r="T167" s="6">
        <v>0</v>
      </c>
      <c r="U167" s="6"/>
      <c r="V167" s="6">
        <v>2702.78</v>
      </c>
      <c r="W167" s="6">
        <v>0</v>
      </c>
      <c r="X167" s="6">
        <v>40613.94</v>
      </c>
      <c r="Y167" s="513">
        <f>IF(A167&lt;&gt;"",IF(A167=мар17!A167,0,1),IF(AND(B167=мар17!B167,C167=мар17!C167),0,1))</f>
        <v>0</v>
      </c>
      <c r="Z167" s="70" t="str">
        <f t="shared" si="18"/>
        <v>ул. Четвертая д.4</v>
      </c>
      <c r="AA167" s="504">
        <f>IF($B167&lt;&gt;"",MAX(AA$7:AA166)+1,0)</f>
        <v>157</v>
      </c>
      <c r="AB167" s="502">
        <f t="shared" si="22"/>
        <v>167</v>
      </c>
      <c r="AC167" s="504">
        <f>1</f>
        <v>1</v>
      </c>
      <c r="AD167" s="103">
        <f t="shared" si="19"/>
        <v>2702.78</v>
      </c>
      <c r="AE167" s="103">
        <f t="shared" si="20"/>
        <v>0</v>
      </c>
      <c r="AF167" s="103">
        <f t="shared" si="21"/>
        <v>0</v>
      </c>
      <c r="AG167" s="3"/>
    </row>
    <row r="168" spans="2:33" ht="13.2" x14ac:dyDescent="0.25">
      <c r="B168" s="1" t="str">
        <f>адреса!$G$164</f>
        <v>кв.12</v>
      </c>
      <c r="C168" s="522">
        <f>адреса!$I$164</f>
        <v>40000012</v>
      </c>
      <c r="D168" s="6" t="str">
        <f>адреса!$K$164</f>
        <v>ФИО-4-12</v>
      </c>
      <c r="E168" s="6">
        <v>37242.660000000003</v>
      </c>
      <c r="F168" s="6">
        <v>2655.12</v>
      </c>
      <c r="G168" s="6">
        <v>0</v>
      </c>
      <c r="H168" s="6">
        <v>0</v>
      </c>
      <c r="I168" s="6">
        <v>0</v>
      </c>
      <c r="J168" s="6">
        <v>0</v>
      </c>
      <c r="K168" s="6">
        <v>0</v>
      </c>
      <c r="L168" s="6"/>
      <c r="M168" s="6">
        <v>0</v>
      </c>
      <c r="N168" s="6">
        <v>0</v>
      </c>
      <c r="O168" s="6">
        <v>0</v>
      </c>
      <c r="P168" s="6">
        <v>0</v>
      </c>
      <c r="Q168" s="6">
        <v>0</v>
      </c>
      <c r="R168" s="6">
        <v>0</v>
      </c>
      <c r="S168" s="6">
        <v>0</v>
      </c>
      <c r="T168" s="6">
        <v>0</v>
      </c>
      <c r="U168" s="6"/>
      <c r="V168" s="6">
        <v>2655.12</v>
      </c>
      <c r="W168" s="6">
        <v>0</v>
      </c>
      <c r="X168" s="6">
        <v>39897.78</v>
      </c>
      <c r="Y168" s="513">
        <f>IF(A168&lt;&gt;"",IF(A168=мар17!A168,0,1),IF(AND(B168=мар17!B168,C168=мар17!C168),0,1))</f>
        <v>0</v>
      </c>
      <c r="Z168" s="70" t="str">
        <f t="shared" si="18"/>
        <v>ул. Четвертая д.4</v>
      </c>
      <c r="AA168" s="504">
        <f>IF($B168&lt;&gt;"",MAX(AA$7:AA167)+1,0)</f>
        <v>158</v>
      </c>
      <c r="AB168" s="502">
        <f t="shared" si="22"/>
        <v>168</v>
      </c>
      <c r="AC168" s="504">
        <f>1</f>
        <v>1</v>
      </c>
      <c r="AD168" s="103">
        <f t="shared" si="19"/>
        <v>2655.12</v>
      </c>
      <c r="AE168" s="103">
        <f t="shared" si="20"/>
        <v>0</v>
      </c>
      <c r="AF168" s="103">
        <f t="shared" si="21"/>
        <v>0</v>
      </c>
      <c r="AG168" s="3"/>
    </row>
    <row r="169" spans="2:33" ht="13.2" x14ac:dyDescent="0.25">
      <c r="B169" s="1" t="str">
        <f>адреса!$G$165</f>
        <v>кв.13</v>
      </c>
      <c r="C169" s="522">
        <f>адреса!$I$165</f>
        <v>40000013</v>
      </c>
      <c r="D169" s="6" t="str">
        <f>адреса!$K$165</f>
        <v>ФИО-4-13</v>
      </c>
      <c r="E169" s="6">
        <v>5673.77</v>
      </c>
      <c r="F169" s="6">
        <v>1753.06</v>
      </c>
      <c r="G169" s="6">
        <v>0</v>
      </c>
      <c r="H169" s="6">
        <v>0</v>
      </c>
      <c r="I169" s="6">
        <v>0</v>
      </c>
      <c r="J169" s="6">
        <v>0</v>
      </c>
      <c r="K169" s="6">
        <v>0</v>
      </c>
      <c r="L169" s="6"/>
      <c r="M169" s="6">
        <v>0</v>
      </c>
      <c r="N169" s="6">
        <v>0</v>
      </c>
      <c r="O169" s="6">
        <v>0</v>
      </c>
      <c r="P169" s="6">
        <v>0</v>
      </c>
      <c r="Q169" s="6">
        <v>0</v>
      </c>
      <c r="R169" s="6">
        <v>0</v>
      </c>
      <c r="S169" s="6">
        <v>0</v>
      </c>
      <c r="T169" s="6">
        <v>0</v>
      </c>
      <c r="U169" s="6"/>
      <c r="V169" s="6">
        <v>1753.06</v>
      </c>
      <c r="W169" s="6">
        <v>3920</v>
      </c>
      <c r="X169" s="6">
        <v>3506.83</v>
      </c>
      <c r="Y169" s="513">
        <f>IF(A169&lt;&gt;"",IF(A169=мар17!A169,0,1),IF(AND(B169=мар17!B169,C169=мар17!C169),0,1))</f>
        <v>0</v>
      </c>
      <c r="Z169" s="70" t="str">
        <f t="shared" si="18"/>
        <v>ул. Четвертая д.4</v>
      </c>
      <c r="AA169" s="504">
        <f>IF($B169&lt;&gt;"",MAX(AA$7:AA168)+1,0)</f>
        <v>159</v>
      </c>
      <c r="AB169" s="502">
        <f t="shared" si="22"/>
        <v>169</v>
      </c>
      <c r="AC169" s="504">
        <f>1</f>
        <v>1</v>
      </c>
      <c r="AD169" s="103">
        <f t="shared" si="19"/>
        <v>1753.06</v>
      </c>
      <c r="AE169" s="103">
        <f t="shared" si="20"/>
        <v>0</v>
      </c>
      <c r="AF169" s="103">
        <f t="shared" si="21"/>
        <v>0</v>
      </c>
      <c r="AG169" s="3"/>
    </row>
    <row r="170" spans="2:33" ht="13.2" x14ac:dyDescent="0.25">
      <c r="B170" s="1" t="str">
        <f>адреса!$G$166</f>
        <v>кв.14</v>
      </c>
      <c r="C170" s="522">
        <f>адреса!$I$166</f>
        <v>40000014</v>
      </c>
      <c r="D170" s="6" t="str">
        <f>адреса!$K$166</f>
        <v>ФИО-4-14</v>
      </c>
      <c r="E170" s="6">
        <v>15957.92</v>
      </c>
      <c r="F170" s="6">
        <v>1994.74</v>
      </c>
      <c r="G170" s="6">
        <v>0</v>
      </c>
      <c r="H170" s="6">
        <v>0</v>
      </c>
      <c r="I170" s="6">
        <v>0</v>
      </c>
      <c r="J170" s="6">
        <v>0</v>
      </c>
      <c r="K170" s="6">
        <v>0</v>
      </c>
      <c r="L170" s="6"/>
      <c r="M170" s="6">
        <v>0</v>
      </c>
      <c r="N170" s="6">
        <v>0</v>
      </c>
      <c r="O170" s="6">
        <v>0</v>
      </c>
      <c r="P170" s="6">
        <v>0</v>
      </c>
      <c r="Q170" s="6">
        <v>0</v>
      </c>
      <c r="R170" s="6">
        <v>0</v>
      </c>
      <c r="S170" s="6">
        <v>0</v>
      </c>
      <c r="T170" s="6">
        <v>0</v>
      </c>
      <c r="U170" s="6"/>
      <c r="V170" s="6">
        <v>1994.74</v>
      </c>
      <c r="W170" s="6">
        <v>15957.92</v>
      </c>
      <c r="X170" s="6">
        <v>1994.74</v>
      </c>
      <c r="Y170" s="513">
        <f>IF(A170&lt;&gt;"",IF(A170=мар17!A170,0,1),IF(AND(B170=мар17!B170,C170=мар17!C170),0,1))</f>
        <v>0</v>
      </c>
      <c r="Z170" s="70" t="str">
        <f t="shared" si="18"/>
        <v>ул. Четвертая д.4</v>
      </c>
      <c r="AA170" s="504">
        <f>IF($B170&lt;&gt;"",MAX(AA$7:AA169)+1,0)</f>
        <v>160</v>
      </c>
      <c r="AB170" s="502">
        <f t="shared" si="22"/>
        <v>170</v>
      </c>
      <c r="AC170" s="504">
        <f>1</f>
        <v>1</v>
      </c>
      <c r="AD170" s="103">
        <f t="shared" si="19"/>
        <v>1994.74</v>
      </c>
      <c r="AE170" s="103">
        <f t="shared" si="20"/>
        <v>0</v>
      </c>
      <c r="AF170" s="103">
        <f t="shared" si="21"/>
        <v>0</v>
      </c>
      <c r="AG170" s="3"/>
    </row>
    <row r="171" spans="2:33" ht="13.2" x14ac:dyDescent="0.25">
      <c r="B171" s="1" t="str">
        <f>адреса!$G$167</f>
        <v>кв.15</v>
      </c>
      <c r="C171" s="522">
        <f>адреса!$I$167</f>
        <v>40000015</v>
      </c>
      <c r="D171" s="6" t="str">
        <f>адреса!$K$167</f>
        <v>ФИО-4-15</v>
      </c>
      <c r="E171" s="6">
        <v>3397.19</v>
      </c>
      <c r="F171" s="6">
        <v>3397.19</v>
      </c>
      <c r="G171" s="6">
        <v>0</v>
      </c>
      <c r="H171" s="6">
        <v>0</v>
      </c>
      <c r="I171" s="6">
        <v>0</v>
      </c>
      <c r="J171" s="6">
        <v>0</v>
      </c>
      <c r="K171" s="6">
        <v>0</v>
      </c>
      <c r="L171" s="6"/>
      <c r="M171" s="6">
        <v>0</v>
      </c>
      <c r="N171" s="6">
        <v>0</v>
      </c>
      <c r="O171" s="6">
        <v>0</v>
      </c>
      <c r="P171" s="6">
        <v>0</v>
      </c>
      <c r="Q171" s="6">
        <v>0</v>
      </c>
      <c r="R171" s="6">
        <v>0</v>
      </c>
      <c r="S171" s="6">
        <v>0</v>
      </c>
      <c r="T171" s="6">
        <v>0</v>
      </c>
      <c r="U171" s="6"/>
      <c r="V171" s="6">
        <v>3397.19</v>
      </c>
      <c r="W171" s="6">
        <v>0</v>
      </c>
      <c r="X171" s="6">
        <v>6794.38</v>
      </c>
      <c r="Y171" s="513">
        <f>IF(A171&lt;&gt;"",IF(A171=мар17!A171,0,1),IF(AND(B171=мар17!B171,C171=мар17!C171),0,1))</f>
        <v>0</v>
      </c>
      <c r="Z171" s="70" t="str">
        <f t="shared" si="18"/>
        <v>ул. Четвертая д.4</v>
      </c>
      <c r="AA171" s="504">
        <f>IF($B171&lt;&gt;"",MAX(AA$7:AA170)+1,0)</f>
        <v>161</v>
      </c>
      <c r="AB171" s="502">
        <f t="shared" si="22"/>
        <v>171</v>
      </c>
      <c r="AC171" s="504">
        <f>1</f>
        <v>1</v>
      </c>
      <c r="AD171" s="103">
        <f t="shared" si="19"/>
        <v>3397.19</v>
      </c>
      <c r="AE171" s="103">
        <f t="shared" si="20"/>
        <v>0</v>
      </c>
      <c r="AF171" s="103">
        <f t="shared" si="21"/>
        <v>0</v>
      </c>
      <c r="AG171" s="3"/>
    </row>
    <row r="172" spans="2:33" ht="13.2" x14ac:dyDescent="0.25">
      <c r="B172" s="1" t="str">
        <f>адреса!$G$168</f>
        <v>кв.16</v>
      </c>
      <c r="C172" s="522">
        <f>адреса!$I$168</f>
        <v>40000016</v>
      </c>
      <c r="D172" s="6" t="str">
        <f>адреса!$K$168</f>
        <v>ФИО-4-16</v>
      </c>
      <c r="E172" s="6">
        <v>48081.25</v>
      </c>
      <c r="F172" s="6">
        <v>3427.83</v>
      </c>
      <c r="G172" s="6">
        <v>0</v>
      </c>
      <c r="H172" s="6">
        <v>0</v>
      </c>
      <c r="I172" s="6">
        <v>0</v>
      </c>
      <c r="J172" s="6">
        <v>0</v>
      </c>
      <c r="K172" s="6">
        <v>0</v>
      </c>
      <c r="L172" s="6"/>
      <c r="M172" s="6">
        <v>0</v>
      </c>
      <c r="N172" s="6">
        <v>0</v>
      </c>
      <c r="O172" s="6">
        <v>0</v>
      </c>
      <c r="P172" s="6">
        <v>0</v>
      </c>
      <c r="Q172" s="6">
        <v>0</v>
      </c>
      <c r="R172" s="6">
        <v>0</v>
      </c>
      <c r="S172" s="6">
        <v>0</v>
      </c>
      <c r="T172" s="6">
        <v>0</v>
      </c>
      <c r="U172" s="6"/>
      <c r="V172" s="6">
        <v>3427.83</v>
      </c>
      <c r="W172" s="6">
        <v>0</v>
      </c>
      <c r="X172" s="6">
        <v>51509.08</v>
      </c>
      <c r="Y172" s="513">
        <f>IF(A172&lt;&gt;"",IF(A172=мар17!A172,0,1),IF(AND(B172=мар17!B172,C172=мар17!C172),0,1))</f>
        <v>0</v>
      </c>
      <c r="Z172" s="70" t="str">
        <f t="shared" si="18"/>
        <v>ул. Четвертая д.4</v>
      </c>
      <c r="AA172" s="504">
        <f>IF($B172&lt;&gt;"",MAX(AA$7:AA171)+1,0)</f>
        <v>162</v>
      </c>
      <c r="AB172" s="502">
        <f t="shared" si="22"/>
        <v>172</v>
      </c>
      <c r="AC172" s="504">
        <f>1</f>
        <v>1</v>
      </c>
      <c r="AD172" s="103">
        <f t="shared" si="19"/>
        <v>3427.83</v>
      </c>
      <c r="AE172" s="103">
        <f t="shared" si="20"/>
        <v>0</v>
      </c>
      <c r="AF172" s="103">
        <f t="shared" si="21"/>
        <v>0</v>
      </c>
      <c r="AG172" s="3"/>
    </row>
    <row r="173" spans="2:33" ht="13.2" x14ac:dyDescent="0.25">
      <c r="B173" s="1" t="str">
        <f>адреса!$G$169</f>
        <v>кв.17</v>
      </c>
      <c r="C173" s="522">
        <f>адреса!$I$169</f>
        <v>40000017</v>
      </c>
      <c r="D173" s="6" t="str">
        <f>адреса!$K$169</f>
        <v>ФИО-4-17</v>
      </c>
      <c r="E173" s="6">
        <v>2602.4299999999998</v>
      </c>
      <c r="F173" s="6">
        <v>2685.76</v>
      </c>
      <c r="G173" s="6">
        <v>0</v>
      </c>
      <c r="H173" s="6">
        <v>0</v>
      </c>
      <c r="I173" s="6">
        <v>0</v>
      </c>
      <c r="J173" s="6">
        <v>0</v>
      </c>
      <c r="K173" s="6">
        <v>0</v>
      </c>
      <c r="L173" s="6"/>
      <c r="M173" s="6">
        <v>0</v>
      </c>
      <c r="N173" s="6">
        <v>0</v>
      </c>
      <c r="O173" s="6">
        <v>0</v>
      </c>
      <c r="P173" s="6">
        <v>0</v>
      </c>
      <c r="Q173" s="6">
        <v>0</v>
      </c>
      <c r="R173" s="6">
        <v>0</v>
      </c>
      <c r="S173" s="6">
        <v>0</v>
      </c>
      <c r="T173" s="6">
        <v>0</v>
      </c>
      <c r="U173" s="6"/>
      <c r="V173" s="6">
        <v>2685.76</v>
      </c>
      <c r="W173" s="6">
        <v>2900</v>
      </c>
      <c r="X173" s="6">
        <v>2388.19</v>
      </c>
      <c r="Y173" s="513">
        <f>IF(A173&lt;&gt;"",IF(A173=мар17!A173,0,1),IF(AND(B173=мар17!B173,C173=мар17!C173),0,1))</f>
        <v>0</v>
      </c>
      <c r="Z173" s="70" t="str">
        <f t="shared" si="18"/>
        <v>ул. Четвертая д.4</v>
      </c>
      <c r="AA173" s="504">
        <f>IF($B173&lt;&gt;"",MAX(AA$7:AA172)+1,0)</f>
        <v>163</v>
      </c>
      <c r="AB173" s="502">
        <f t="shared" si="22"/>
        <v>173</v>
      </c>
      <c r="AC173" s="504">
        <f>1</f>
        <v>1</v>
      </c>
      <c r="AD173" s="103">
        <f t="shared" si="19"/>
        <v>2685.76</v>
      </c>
      <c r="AE173" s="103">
        <f t="shared" si="20"/>
        <v>0</v>
      </c>
      <c r="AF173" s="103">
        <f t="shared" si="21"/>
        <v>0</v>
      </c>
      <c r="AG173" s="3"/>
    </row>
    <row r="174" spans="2:33" ht="13.2" x14ac:dyDescent="0.25">
      <c r="B174" s="1" t="str">
        <f>адреса!$G$170</f>
        <v>кв.18</v>
      </c>
      <c r="C174" s="522">
        <f>адреса!$I$170</f>
        <v>40000018</v>
      </c>
      <c r="D174" s="6" t="str">
        <f>адреса!$K$170</f>
        <v>ФИО-4-18</v>
      </c>
      <c r="E174" s="6">
        <v>38197.599999999999</v>
      </c>
      <c r="F174" s="6">
        <v>2723.2</v>
      </c>
      <c r="G174" s="6">
        <v>0</v>
      </c>
      <c r="H174" s="6">
        <v>0</v>
      </c>
      <c r="I174" s="6">
        <v>0</v>
      </c>
      <c r="J174" s="6">
        <v>0</v>
      </c>
      <c r="K174" s="6">
        <v>0</v>
      </c>
      <c r="L174" s="6"/>
      <c r="M174" s="6">
        <v>0</v>
      </c>
      <c r="N174" s="6">
        <v>0</v>
      </c>
      <c r="O174" s="6">
        <v>0</v>
      </c>
      <c r="P174" s="6">
        <v>0</v>
      </c>
      <c r="Q174" s="6">
        <v>0</v>
      </c>
      <c r="R174" s="6">
        <v>0</v>
      </c>
      <c r="S174" s="6">
        <v>0</v>
      </c>
      <c r="T174" s="6">
        <v>0</v>
      </c>
      <c r="U174" s="6"/>
      <c r="V174" s="6">
        <v>2723.2</v>
      </c>
      <c r="W174" s="6">
        <v>0</v>
      </c>
      <c r="X174" s="6">
        <v>40920.800000000003</v>
      </c>
      <c r="Y174" s="513">
        <f>IF(A174&lt;&gt;"",IF(A174=мар17!A174,0,1),IF(AND(B174=мар17!B174,C174=мар17!C174),0,1))</f>
        <v>0</v>
      </c>
      <c r="Z174" s="70" t="str">
        <f t="shared" si="18"/>
        <v>ул. Четвертая д.4</v>
      </c>
      <c r="AA174" s="504">
        <f>IF($B174&lt;&gt;"",MAX(AA$7:AA173)+1,0)</f>
        <v>164</v>
      </c>
      <c r="AB174" s="502">
        <f t="shared" si="22"/>
        <v>174</v>
      </c>
      <c r="AC174" s="504">
        <f>1</f>
        <v>1</v>
      </c>
      <c r="AD174" s="103">
        <f t="shared" si="19"/>
        <v>2723.2</v>
      </c>
      <c r="AE174" s="103">
        <f t="shared" si="20"/>
        <v>0</v>
      </c>
      <c r="AF174" s="103">
        <f t="shared" si="21"/>
        <v>0</v>
      </c>
      <c r="AG174" s="3"/>
    </row>
    <row r="175" spans="2:33" ht="13.2" x14ac:dyDescent="0.25">
      <c r="B175" s="1" t="str">
        <f>адреса!$G$171</f>
        <v>кв.19</v>
      </c>
      <c r="C175" s="522">
        <f>адреса!$I$171</f>
        <v>40000019</v>
      </c>
      <c r="D175" s="6" t="str">
        <f>адреса!$K$171</f>
        <v>ФИО-4-19</v>
      </c>
      <c r="E175" s="6">
        <v>1930.07</v>
      </c>
      <c r="F175" s="6">
        <v>1930.07</v>
      </c>
      <c r="G175" s="6">
        <v>0</v>
      </c>
      <c r="H175" s="6">
        <v>0</v>
      </c>
      <c r="I175" s="6">
        <v>0</v>
      </c>
      <c r="J175" s="6">
        <v>0</v>
      </c>
      <c r="K175" s="6">
        <v>0</v>
      </c>
      <c r="L175" s="6"/>
      <c r="M175" s="6">
        <v>0</v>
      </c>
      <c r="N175" s="6">
        <v>0</v>
      </c>
      <c r="O175" s="6">
        <v>0</v>
      </c>
      <c r="P175" s="6">
        <v>0</v>
      </c>
      <c r="Q175" s="6">
        <v>0</v>
      </c>
      <c r="R175" s="6">
        <v>0</v>
      </c>
      <c r="S175" s="6">
        <v>0</v>
      </c>
      <c r="T175" s="6">
        <v>0</v>
      </c>
      <c r="U175" s="6"/>
      <c r="V175" s="6">
        <v>1930.07</v>
      </c>
      <c r="W175" s="6">
        <v>1930.07</v>
      </c>
      <c r="X175" s="6">
        <v>1930.07</v>
      </c>
      <c r="Y175" s="513">
        <f>IF(A175&lt;&gt;"",IF(A175=мар17!A175,0,1),IF(AND(B175=мар17!B175,C175=мар17!C175),0,1))</f>
        <v>0</v>
      </c>
      <c r="Z175" s="70" t="str">
        <f t="shared" si="18"/>
        <v>ул. Четвертая д.4</v>
      </c>
      <c r="AA175" s="504">
        <f>IF($B175&lt;&gt;"",MAX(AA$7:AA174)+1,0)</f>
        <v>165</v>
      </c>
      <c r="AB175" s="502">
        <f t="shared" si="22"/>
        <v>175</v>
      </c>
      <c r="AC175" s="504">
        <f>1</f>
        <v>1</v>
      </c>
      <c r="AD175" s="103">
        <f t="shared" si="19"/>
        <v>1930.07</v>
      </c>
      <c r="AE175" s="103">
        <f t="shared" si="20"/>
        <v>0</v>
      </c>
      <c r="AF175" s="103">
        <f t="shared" si="21"/>
        <v>0</v>
      </c>
      <c r="AG175" s="3"/>
    </row>
    <row r="176" spans="2:33" ht="13.2" x14ac:dyDescent="0.25">
      <c r="B176" s="1" t="str">
        <f>адреса!$G$172</f>
        <v>кв.20</v>
      </c>
      <c r="C176" s="522">
        <f>адреса!$I$172</f>
        <v>40000020</v>
      </c>
      <c r="D176" s="6" t="str">
        <f>адреса!$K$172</f>
        <v>ФИО-4-20</v>
      </c>
      <c r="E176" s="6">
        <v>12390.34</v>
      </c>
      <c r="F176" s="6">
        <v>1804.12</v>
      </c>
      <c r="G176" s="6">
        <v>0</v>
      </c>
      <c r="H176" s="6">
        <v>0</v>
      </c>
      <c r="I176" s="6">
        <v>0</v>
      </c>
      <c r="J176" s="6">
        <v>0</v>
      </c>
      <c r="K176" s="6">
        <v>0</v>
      </c>
      <c r="L176" s="6"/>
      <c r="M176" s="6">
        <v>0</v>
      </c>
      <c r="N176" s="6">
        <v>0</v>
      </c>
      <c r="O176" s="6">
        <v>0</v>
      </c>
      <c r="P176" s="6">
        <v>0</v>
      </c>
      <c r="Q176" s="6">
        <v>0</v>
      </c>
      <c r="R176" s="6">
        <v>0</v>
      </c>
      <c r="S176" s="6">
        <v>0</v>
      </c>
      <c r="T176" s="6">
        <v>0</v>
      </c>
      <c r="U176" s="6"/>
      <c r="V176" s="6">
        <v>1804.12</v>
      </c>
      <c r="W176" s="6">
        <v>0</v>
      </c>
      <c r="X176" s="6">
        <v>14194.46</v>
      </c>
      <c r="Y176" s="513">
        <f>IF(A176&lt;&gt;"",IF(A176=мар17!A176,0,1),IF(AND(B176=мар17!B176,C176=мар17!C176),0,1))</f>
        <v>0</v>
      </c>
      <c r="Z176" s="70" t="str">
        <f t="shared" si="18"/>
        <v>ул. Четвертая д.4</v>
      </c>
      <c r="AA176" s="504">
        <f>IF($B176&lt;&gt;"",MAX(AA$7:AA175)+1,0)</f>
        <v>166</v>
      </c>
      <c r="AB176" s="502">
        <f t="shared" si="22"/>
        <v>176</v>
      </c>
      <c r="AC176" s="504">
        <f>1</f>
        <v>1</v>
      </c>
      <c r="AD176" s="103">
        <f t="shared" si="19"/>
        <v>1804.12</v>
      </c>
      <c r="AE176" s="103">
        <f t="shared" si="20"/>
        <v>0</v>
      </c>
      <c r="AF176" s="103">
        <f t="shared" si="21"/>
        <v>0</v>
      </c>
      <c r="AG176" s="3"/>
    </row>
    <row r="177" spans="2:33" ht="13.2" x14ac:dyDescent="0.25">
      <c r="B177" s="1" t="str">
        <f>адреса!$G$173</f>
        <v>кв.21</v>
      </c>
      <c r="C177" s="522">
        <f>адреса!$I$173</f>
        <v>40000021</v>
      </c>
      <c r="D177" s="6" t="str">
        <f>адреса!$K$173</f>
        <v>ФИО-4-21</v>
      </c>
      <c r="E177" s="6">
        <v>43688.51</v>
      </c>
      <c r="F177" s="6">
        <v>3114.66</v>
      </c>
      <c r="G177" s="6">
        <v>0</v>
      </c>
      <c r="H177" s="6">
        <v>0</v>
      </c>
      <c r="I177" s="6">
        <v>0</v>
      </c>
      <c r="J177" s="6">
        <v>0</v>
      </c>
      <c r="K177" s="6">
        <v>0</v>
      </c>
      <c r="L177" s="6"/>
      <c r="M177" s="6">
        <v>0</v>
      </c>
      <c r="N177" s="6">
        <v>0</v>
      </c>
      <c r="O177" s="6">
        <v>0</v>
      </c>
      <c r="P177" s="6">
        <v>0</v>
      </c>
      <c r="Q177" s="6">
        <v>0</v>
      </c>
      <c r="R177" s="6">
        <v>0</v>
      </c>
      <c r="S177" s="6">
        <v>0</v>
      </c>
      <c r="T177" s="6">
        <v>0</v>
      </c>
      <c r="U177" s="6"/>
      <c r="V177" s="6">
        <v>3114.66</v>
      </c>
      <c r="W177" s="6">
        <v>0</v>
      </c>
      <c r="X177" s="6">
        <v>46803.17</v>
      </c>
      <c r="Y177" s="513">
        <f>IF(A177&lt;&gt;"",IF(A177=мар17!A177,0,1),IF(AND(B177=мар17!B177,C177=мар17!C177),0,1))</f>
        <v>0</v>
      </c>
      <c r="Z177" s="70" t="str">
        <f t="shared" si="18"/>
        <v>ул. Четвертая д.4</v>
      </c>
      <c r="AA177" s="504">
        <f>IF($B177&lt;&gt;"",MAX(AA$7:AA176)+1,0)</f>
        <v>167</v>
      </c>
      <c r="AB177" s="502">
        <f t="shared" si="22"/>
        <v>177</v>
      </c>
      <c r="AC177" s="504">
        <f>1</f>
        <v>1</v>
      </c>
      <c r="AD177" s="103">
        <f t="shared" si="19"/>
        <v>3114.66</v>
      </c>
      <c r="AE177" s="103">
        <f t="shared" si="20"/>
        <v>0</v>
      </c>
      <c r="AF177" s="103">
        <f t="shared" si="21"/>
        <v>0</v>
      </c>
      <c r="AG177" s="3"/>
    </row>
    <row r="178" spans="2:33" ht="13.2" x14ac:dyDescent="0.25">
      <c r="B178" s="1" t="str">
        <f>адреса!$G$174</f>
        <v>кв.22</v>
      </c>
      <c r="C178" s="522">
        <f>адреса!$I$174</f>
        <v>40000022</v>
      </c>
      <c r="D178" s="6" t="str">
        <f>адреса!$K$174</f>
        <v>ФИО-4-22</v>
      </c>
      <c r="E178" s="6">
        <v>0</v>
      </c>
      <c r="F178" s="6">
        <v>1553.93</v>
      </c>
      <c r="G178" s="6">
        <v>0</v>
      </c>
      <c r="H178" s="6">
        <v>0</v>
      </c>
      <c r="I178" s="6">
        <v>0</v>
      </c>
      <c r="J178" s="6">
        <v>0</v>
      </c>
      <c r="K178" s="6">
        <v>0</v>
      </c>
      <c r="L178" s="6"/>
      <c r="M178" s="6">
        <v>0</v>
      </c>
      <c r="N178" s="6">
        <v>0</v>
      </c>
      <c r="O178" s="6">
        <v>0</v>
      </c>
      <c r="P178" s="6">
        <v>0</v>
      </c>
      <c r="Q178" s="6">
        <v>0</v>
      </c>
      <c r="R178" s="6">
        <v>0</v>
      </c>
      <c r="S178" s="6">
        <v>0</v>
      </c>
      <c r="T178" s="6">
        <v>0</v>
      </c>
      <c r="U178" s="6"/>
      <c r="V178" s="6">
        <v>1553.93</v>
      </c>
      <c r="W178" s="6">
        <v>1553.93</v>
      </c>
      <c r="X178" s="6">
        <v>0</v>
      </c>
      <c r="Y178" s="513">
        <f>IF(A178&lt;&gt;"",IF(A178=мар17!A178,0,1),IF(AND(B178=мар17!B178,C178=мар17!C178),0,1))</f>
        <v>0</v>
      </c>
      <c r="Z178" s="70" t="str">
        <f t="shared" si="18"/>
        <v>ул. Четвертая д.4</v>
      </c>
      <c r="AA178" s="504">
        <f>IF($B178&lt;&gt;"",MAX(AA$7:AA177)+1,0)</f>
        <v>168</v>
      </c>
      <c r="AB178" s="502">
        <f t="shared" si="22"/>
        <v>178</v>
      </c>
      <c r="AC178" s="504">
        <f>1</f>
        <v>1</v>
      </c>
      <c r="AD178" s="103">
        <f t="shared" si="19"/>
        <v>1553.93</v>
      </c>
      <c r="AE178" s="103">
        <f t="shared" si="20"/>
        <v>0</v>
      </c>
      <c r="AF178" s="103">
        <f t="shared" si="21"/>
        <v>0</v>
      </c>
      <c r="AG178" s="3"/>
    </row>
    <row r="179" spans="2:33" ht="13.2" x14ac:dyDescent="0.25">
      <c r="B179" s="1" t="str">
        <f>адреса!$G$175</f>
        <v>кв.23</v>
      </c>
      <c r="C179" s="522">
        <f>адреса!$I$175</f>
        <v>40000023</v>
      </c>
      <c r="D179" s="6" t="str">
        <f>адреса!$K$175</f>
        <v>ФИО-4-23</v>
      </c>
      <c r="E179" s="6">
        <v>12212.74</v>
      </c>
      <c r="F179" s="6">
        <v>2035.59</v>
      </c>
      <c r="G179" s="6">
        <v>0</v>
      </c>
      <c r="H179" s="6">
        <v>0</v>
      </c>
      <c r="I179" s="6">
        <v>0</v>
      </c>
      <c r="J179" s="6">
        <v>0</v>
      </c>
      <c r="K179" s="6">
        <v>0</v>
      </c>
      <c r="L179" s="6"/>
      <c r="M179" s="6">
        <v>0</v>
      </c>
      <c r="N179" s="6">
        <v>0</v>
      </c>
      <c r="O179" s="6">
        <v>0</v>
      </c>
      <c r="P179" s="6">
        <v>0</v>
      </c>
      <c r="Q179" s="6">
        <v>0</v>
      </c>
      <c r="R179" s="6">
        <v>0</v>
      </c>
      <c r="S179" s="6">
        <v>0</v>
      </c>
      <c r="T179" s="6">
        <v>0</v>
      </c>
      <c r="U179" s="6"/>
      <c r="V179" s="6">
        <v>2035.59</v>
      </c>
      <c r="W179" s="6">
        <v>12213</v>
      </c>
      <c r="X179" s="6">
        <v>2035.33</v>
      </c>
      <c r="Y179" s="513">
        <f>IF(A179&lt;&gt;"",IF(A179=мар17!A179,0,1),IF(AND(B179=мар17!B179,C179=мар17!C179),0,1))</f>
        <v>0</v>
      </c>
      <c r="Z179" s="70" t="str">
        <f t="shared" si="18"/>
        <v>ул. Четвертая д.4</v>
      </c>
      <c r="AA179" s="504">
        <f>IF($B179&lt;&gt;"",MAX(AA$7:AA178)+1,0)</f>
        <v>169</v>
      </c>
      <c r="AB179" s="502">
        <f t="shared" si="22"/>
        <v>179</v>
      </c>
      <c r="AC179" s="504">
        <f>1</f>
        <v>1</v>
      </c>
      <c r="AD179" s="103">
        <f t="shared" si="19"/>
        <v>2035.59</v>
      </c>
      <c r="AE179" s="103">
        <f t="shared" si="20"/>
        <v>0</v>
      </c>
      <c r="AF179" s="103">
        <f t="shared" si="21"/>
        <v>0</v>
      </c>
      <c r="AG179" s="3"/>
    </row>
    <row r="180" spans="2:33" ht="13.2" x14ac:dyDescent="0.25">
      <c r="B180" s="1" t="str">
        <f>адреса!$G$176</f>
        <v>кв.24</v>
      </c>
      <c r="C180" s="522">
        <f>адреса!$I$176</f>
        <v>40000024</v>
      </c>
      <c r="D180" s="6" t="str">
        <f>адреса!$K$176</f>
        <v>ФИО-4-24</v>
      </c>
      <c r="E180" s="6">
        <v>0</v>
      </c>
      <c r="F180" s="6">
        <v>2709.58</v>
      </c>
      <c r="G180" s="6">
        <v>0</v>
      </c>
      <c r="H180" s="6">
        <v>0</v>
      </c>
      <c r="I180" s="6">
        <v>0</v>
      </c>
      <c r="J180" s="6">
        <v>0</v>
      </c>
      <c r="K180" s="6">
        <v>0</v>
      </c>
      <c r="L180" s="6"/>
      <c r="M180" s="6">
        <v>0</v>
      </c>
      <c r="N180" s="6">
        <v>0</v>
      </c>
      <c r="O180" s="6">
        <v>0</v>
      </c>
      <c r="P180" s="6">
        <v>0</v>
      </c>
      <c r="Q180" s="6">
        <v>0</v>
      </c>
      <c r="R180" s="6">
        <v>0</v>
      </c>
      <c r="S180" s="6">
        <v>0</v>
      </c>
      <c r="T180" s="6">
        <v>0</v>
      </c>
      <c r="U180" s="6"/>
      <c r="V180" s="6">
        <v>2709.58</v>
      </c>
      <c r="W180" s="6">
        <v>2709.58</v>
      </c>
      <c r="X180" s="6">
        <v>0</v>
      </c>
      <c r="Y180" s="513">
        <f>IF(A180&lt;&gt;"",IF(A180=мар17!A180,0,1),IF(AND(B180=мар17!B180,C180=мар17!C180),0,1))</f>
        <v>0</v>
      </c>
      <c r="Z180" s="70" t="str">
        <f t="shared" si="18"/>
        <v>ул. Четвертая д.4</v>
      </c>
      <c r="AA180" s="504">
        <f>IF($B180&lt;&gt;"",MAX(AA$7:AA179)+1,0)</f>
        <v>170</v>
      </c>
      <c r="AB180" s="502">
        <f t="shared" si="22"/>
        <v>180</v>
      </c>
      <c r="AC180" s="504">
        <f>1</f>
        <v>1</v>
      </c>
      <c r="AD180" s="103">
        <f t="shared" si="19"/>
        <v>2709.58</v>
      </c>
      <c r="AE180" s="103">
        <f t="shared" si="20"/>
        <v>0</v>
      </c>
      <c r="AF180" s="103">
        <f t="shared" si="21"/>
        <v>0</v>
      </c>
      <c r="AG180" s="3"/>
    </row>
    <row r="181" spans="2:33" ht="13.2" x14ac:dyDescent="0.25">
      <c r="B181" s="1" t="str">
        <f>адреса!$G$177</f>
        <v>кв.25</v>
      </c>
      <c r="C181" s="522">
        <f>адреса!$I$177</f>
        <v>40000025</v>
      </c>
      <c r="D181" s="6" t="str">
        <f>адреса!$K$177</f>
        <v>ФИО-4-25</v>
      </c>
      <c r="E181" s="6">
        <v>7469.01</v>
      </c>
      <c r="F181" s="6">
        <v>1708.81</v>
      </c>
      <c r="G181" s="6">
        <v>0</v>
      </c>
      <c r="H181" s="6">
        <v>0</v>
      </c>
      <c r="I181" s="6">
        <v>0</v>
      </c>
      <c r="J181" s="6">
        <v>0</v>
      </c>
      <c r="K181" s="6">
        <v>0</v>
      </c>
      <c r="L181" s="6"/>
      <c r="M181" s="6">
        <v>0</v>
      </c>
      <c r="N181" s="6">
        <v>0</v>
      </c>
      <c r="O181" s="6">
        <v>0</v>
      </c>
      <c r="P181" s="6">
        <v>0</v>
      </c>
      <c r="Q181" s="6">
        <v>0</v>
      </c>
      <c r="R181" s="6">
        <v>0</v>
      </c>
      <c r="S181" s="6">
        <v>0</v>
      </c>
      <c r="T181" s="6">
        <v>0</v>
      </c>
      <c r="U181" s="6"/>
      <c r="V181" s="6">
        <v>1708.81</v>
      </c>
      <c r="W181" s="6">
        <v>5200</v>
      </c>
      <c r="X181" s="6">
        <v>3977.82</v>
      </c>
      <c r="Y181" s="513">
        <f>IF(A181&lt;&gt;"",IF(A181=мар17!A181,0,1),IF(AND(B181=мар17!B181,C181=мар17!C181),0,1))</f>
        <v>0</v>
      </c>
      <c r="Z181" s="70" t="str">
        <f t="shared" si="18"/>
        <v>ул. Четвертая д.4</v>
      </c>
      <c r="AA181" s="504">
        <f>IF($B181&lt;&gt;"",MAX(AA$7:AA180)+1,0)</f>
        <v>171</v>
      </c>
      <c r="AB181" s="502">
        <f t="shared" si="22"/>
        <v>181</v>
      </c>
      <c r="AC181" s="504">
        <f>1</f>
        <v>1</v>
      </c>
      <c r="AD181" s="103">
        <f t="shared" si="19"/>
        <v>1708.81</v>
      </c>
      <c r="AE181" s="103">
        <f t="shared" si="20"/>
        <v>0</v>
      </c>
      <c r="AF181" s="103">
        <f t="shared" si="21"/>
        <v>0</v>
      </c>
      <c r="AG181" s="3"/>
    </row>
    <row r="182" spans="2:33" ht="13.2" x14ac:dyDescent="0.25">
      <c r="B182" s="1" t="str">
        <f>адреса!$G$178</f>
        <v>кв.26</v>
      </c>
      <c r="C182" s="522">
        <f>адреса!$I$178</f>
        <v>40000026</v>
      </c>
      <c r="D182" s="6" t="str">
        <f>адреса!$K$178</f>
        <v>ФИО-4-26</v>
      </c>
      <c r="E182" s="6">
        <v>2015.17</v>
      </c>
      <c r="F182" s="6">
        <v>2015.17</v>
      </c>
      <c r="G182" s="6">
        <v>0</v>
      </c>
      <c r="H182" s="6">
        <v>0</v>
      </c>
      <c r="I182" s="6">
        <v>0</v>
      </c>
      <c r="J182" s="6">
        <v>0</v>
      </c>
      <c r="K182" s="6">
        <v>0</v>
      </c>
      <c r="L182" s="6"/>
      <c r="M182" s="6">
        <v>0</v>
      </c>
      <c r="N182" s="6">
        <v>0</v>
      </c>
      <c r="O182" s="6">
        <v>0</v>
      </c>
      <c r="P182" s="6">
        <v>0</v>
      </c>
      <c r="Q182" s="6">
        <v>0</v>
      </c>
      <c r="R182" s="6">
        <v>0</v>
      </c>
      <c r="S182" s="6">
        <v>0</v>
      </c>
      <c r="T182" s="6">
        <v>0</v>
      </c>
      <c r="U182" s="6"/>
      <c r="V182" s="6">
        <v>2015.17</v>
      </c>
      <c r="W182" s="6">
        <v>2015.17</v>
      </c>
      <c r="X182" s="6">
        <v>2015.17</v>
      </c>
      <c r="Y182" s="513">
        <f>IF(A182&lt;&gt;"",IF(A182=мар17!A182,0,1),IF(AND(B182=мар17!B182,C182=мар17!C182),0,1))</f>
        <v>0</v>
      </c>
      <c r="Z182" s="70" t="str">
        <f t="shared" si="18"/>
        <v>ул. Четвертая д.4</v>
      </c>
      <c r="AA182" s="504">
        <f>IF($B182&lt;&gt;"",MAX(AA$7:AA181)+1,0)</f>
        <v>172</v>
      </c>
      <c r="AB182" s="502">
        <f t="shared" si="22"/>
        <v>182</v>
      </c>
      <c r="AC182" s="504">
        <f>1</f>
        <v>1</v>
      </c>
      <c r="AD182" s="103">
        <f t="shared" si="19"/>
        <v>2015.17</v>
      </c>
      <c r="AE182" s="103">
        <f t="shared" si="20"/>
        <v>0</v>
      </c>
      <c r="AF182" s="103">
        <f t="shared" si="21"/>
        <v>0</v>
      </c>
      <c r="AG182" s="3"/>
    </row>
    <row r="183" spans="2:33" ht="13.2" x14ac:dyDescent="0.25">
      <c r="B183" s="1" t="str">
        <f>адреса!$G$179</f>
        <v>кв.27</v>
      </c>
      <c r="C183" s="522">
        <f>адреса!$I$179</f>
        <v>40000027</v>
      </c>
      <c r="D183" s="6" t="str">
        <f>адреса!$K$179</f>
        <v>ФИО-4-27</v>
      </c>
      <c r="E183" s="6">
        <v>1695.19</v>
      </c>
      <c r="F183" s="6">
        <v>0</v>
      </c>
      <c r="G183" s="6">
        <v>0</v>
      </c>
      <c r="H183" s="6">
        <v>0</v>
      </c>
      <c r="I183" s="6">
        <v>0</v>
      </c>
      <c r="J183" s="6">
        <v>0</v>
      </c>
      <c r="K183" s="6">
        <v>0</v>
      </c>
      <c r="L183" s="6"/>
      <c r="M183" s="6">
        <v>0</v>
      </c>
      <c r="N183" s="6">
        <v>0</v>
      </c>
      <c r="O183" s="6">
        <v>0</v>
      </c>
      <c r="P183" s="6">
        <v>0</v>
      </c>
      <c r="Q183" s="6">
        <v>0</v>
      </c>
      <c r="R183" s="6">
        <v>0</v>
      </c>
      <c r="S183" s="6">
        <v>0</v>
      </c>
      <c r="T183" s="6">
        <v>0</v>
      </c>
      <c r="U183" s="6"/>
      <c r="V183" s="6">
        <v>0</v>
      </c>
      <c r="W183" s="6">
        <v>1695.19</v>
      </c>
      <c r="X183" s="6">
        <v>0</v>
      </c>
      <c r="Y183" s="513">
        <f>IF(A183&lt;&gt;"",IF(A183=мар17!A183,0,1),IF(AND(B183=мар17!B183,C183=мар17!C183),0,1))</f>
        <v>0</v>
      </c>
      <c r="Z183" s="70" t="str">
        <f t="shared" si="18"/>
        <v>ул. Четвертая д.4</v>
      </c>
      <c r="AA183" s="504">
        <f>IF($B183&lt;&gt;"",MAX(AA$7:AA182)+1,0)</f>
        <v>173</v>
      </c>
      <c r="AB183" s="502">
        <f t="shared" si="22"/>
        <v>183</v>
      </c>
      <c r="AC183" s="504">
        <f>1</f>
        <v>1</v>
      </c>
      <c r="AD183" s="103">
        <f t="shared" si="19"/>
        <v>0</v>
      </c>
      <c r="AE183" s="103">
        <f t="shared" si="20"/>
        <v>0</v>
      </c>
      <c r="AF183" s="103">
        <f t="shared" si="21"/>
        <v>0</v>
      </c>
      <c r="AG183" s="3"/>
    </row>
    <row r="184" spans="2:33" ht="13.2" x14ac:dyDescent="0.25">
      <c r="B184" s="1" t="str">
        <f>адреса!$G$180</f>
        <v>кв.28</v>
      </c>
      <c r="C184" s="522">
        <f>адреса!$I$180</f>
        <v>40000028</v>
      </c>
      <c r="D184" s="6" t="str">
        <f>адреса!$K$180</f>
        <v>ФИО-4-28</v>
      </c>
      <c r="E184" s="6">
        <v>3386.98</v>
      </c>
      <c r="F184" s="6">
        <v>3386.98</v>
      </c>
      <c r="G184" s="6">
        <v>0</v>
      </c>
      <c r="H184" s="6">
        <v>0</v>
      </c>
      <c r="I184" s="6">
        <v>0</v>
      </c>
      <c r="J184" s="6">
        <v>0</v>
      </c>
      <c r="K184" s="6">
        <v>0</v>
      </c>
      <c r="L184" s="6"/>
      <c r="M184" s="6">
        <v>0</v>
      </c>
      <c r="N184" s="6">
        <v>0</v>
      </c>
      <c r="O184" s="6">
        <v>0</v>
      </c>
      <c r="P184" s="6">
        <v>0</v>
      </c>
      <c r="Q184" s="6">
        <v>0</v>
      </c>
      <c r="R184" s="6">
        <v>0</v>
      </c>
      <c r="S184" s="6">
        <v>0</v>
      </c>
      <c r="T184" s="6">
        <v>0</v>
      </c>
      <c r="U184" s="6"/>
      <c r="V184" s="6">
        <v>3386.98</v>
      </c>
      <c r="W184" s="6">
        <v>3386.98</v>
      </c>
      <c r="X184" s="6">
        <v>3386.98</v>
      </c>
      <c r="Y184" s="513">
        <f>IF(A184&lt;&gt;"",IF(A184=мар17!A184,0,1),IF(AND(B184=мар17!B184,C184=мар17!C184),0,1))</f>
        <v>0</v>
      </c>
      <c r="Z184" s="70" t="str">
        <f t="shared" si="18"/>
        <v>ул. Четвертая д.4</v>
      </c>
      <c r="AA184" s="504">
        <f>IF($B184&lt;&gt;"",MAX(AA$7:AA183)+1,0)</f>
        <v>174</v>
      </c>
      <c r="AB184" s="502">
        <f t="shared" si="22"/>
        <v>184</v>
      </c>
      <c r="AC184" s="504">
        <f>1</f>
        <v>1</v>
      </c>
      <c r="AD184" s="103">
        <f t="shared" si="19"/>
        <v>3386.98</v>
      </c>
      <c r="AE184" s="103">
        <f t="shared" si="20"/>
        <v>0</v>
      </c>
      <c r="AF184" s="103">
        <f t="shared" si="21"/>
        <v>0</v>
      </c>
      <c r="AG184" s="3"/>
    </row>
    <row r="185" spans="2:33" ht="13.2" x14ac:dyDescent="0.25">
      <c r="B185" s="1" t="str">
        <f>адреса!$G$181</f>
        <v>кв.29</v>
      </c>
      <c r="C185" s="522">
        <f>адреса!$I$181</f>
        <v>40000029</v>
      </c>
      <c r="D185" s="6" t="str">
        <f>адреса!$K$181</f>
        <v>ФИО-4-29</v>
      </c>
      <c r="E185" s="6">
        <v>2675.56</v>
      </c>
      <c r="F185" s="6">
        <v>2675.54</v>
      </c>
      <c r="G185" s="6">
        <v>0</v>
      </c>
      <c r="H185" s="6">
        <v>0</v>
      </c>
      <c r="I185" s="6">
        <v>0</v>
      </c>
      <c r="J185" s="6">
        <v>0</v>
      </c>
      <c r="K185" s="6">
        <v>0</v>
      </c>
      <c r="L185" s="6"/>
      <c r="M185" s="6">
        <v>0</v>
      </c>
      <c r="N185" s="6">
        <v>0</v>
      </c>
      <c r="O185" s="6">
        <v>0</v>
      </c>
      <c r="P185" s="6">
        <v>0</v>
      </c>
      <c r="Q185" s="6">
        <v>0</v>
      </c>
      <c r="R185" s="6">
        <v>0</v>
      </c>
      <c r="S185" s="6">
        <v>0</v>
      </c>
      <c r="T185" s="6">
        <v>0</v>
      </c>
      <c r="U185" s="6"/>
      <c r="V185" s="6">
        <v>2675.54</v>
      </c>
      <c r="W185" s="6">
        <v>2675</v>
      </c>
      <c r="X185" s="6">
        <v>2676.1</v>
      </c>
      <c r="Y185" s="513">
        <f>IF(A185&lt;&gt;"",IF(A185=мар17!A185,0,1),IF(AND(B185=мар17!B185,C185=мар17!C185),0,1))</f>
        <v>0</v>
      </c>
      <c r="Z185" s="70" t="str">
        <f t="shared" si="18"/>
        <v>ул. Четвертая д.4</v>
      </c>
      <c r="AA185" s="504">
        <f>IF($B185&lt;&gt;"",MAX(AA$7:AA184)+1,0)</f>
        <v>175</v>
      </c>
      <c r="AB185" s="502">
        <f t="shared" si="22"/>
        <v>185</v>
      </c>
      <c r="AC185" s="504">
        <f>1</f>
        <v>1</v>
      </c>
      <c r="AD185" s="103">
        <f t="shared" si="19"/>
        <v>2675.54</v>
      </c>
      <c r="AE185" s="103">
        <f t="shared" si="20"/>
        <v>0</v>
      </c>
      <c r="AF185" s="103">
        <f t="shared" si="21"/>
        <v>0</v>
      </c>
      <c r="AG185" s="3"/>
    </row>
    <row r="186" spans="2:33" ht="13.2" x14ac:dyDescent="0.25">
      <c r="B186" s="1" t="str">
        <f>адреса!$G$182</f>
        <v>кв.30</v>
      </c>
      <c r="C186" s="522">
        <f>адреса!$I$182</f>
        <v>40000030</v>
      </c>
      <c r="D186" s="6" t="str">
        <f>адреса!$K$182</f>
        <v>ФИО-4-30</v>
      </c>
      <c r="E186" s="6">
        <v>40250.71</v>
      </c>
      <c r="F186" s="6">
        <v>2869.57</v>
      </c>
      <c r="G186" s="6">
        <v>0</v>
      </c>
      <c r="H186" s="6">
        <v>0</v>
      </c>
      <c r="I186" s="6">
        <v>0</v>
      </c>
      <c r="J186" s="6">
        <v>0</v>
      </c>
      <c r="K186" s="6">
        <v>0</v>
      </c>
      <c r="L186" s="6"/>
      <c r="M186" s="6">
        <v>0</v>
      </c>
      <c r="N186" s="6">
        <v>0</v>
      </c>
      <c r="O186" s="6">
        <v>0</v>
      </c>
      <c r="P186" s="6">
        <v>0</v>
      </c>
      <c r="Q186" s="6">
        <v>0</v>
      </c>
      <c r="R186" s="6">
        <v>0</v>
      </c>
      <c r="S186" s="6">
        <v>0</v>
      </c>
      <c r="T186" s="6">
        <v>0</v>
      </c>
      <c r="U186" s="6"/>
      <c r="V186" s="6">
        <v>2869.57</v>
      </c>
      <c r="W186" s="6">
        <v>0</v>
      </c>
      <c r="X186" s="6">
        <v>43120.28</v>
      </c>
      <c r="Y186" s="513">
        <f>IF(A186&lt;&gt;"",IF(A186=мар17!A186,0,1),IF(AND(B186=мар17!B186,C186=мар17!C186),0,1))</f>
        <v>0</v>
      </c>
      <c r="Z186" s="70" t="str">
        <f t="shared" si="18"/>
        <v>ул. Четвертая д.4</v>
      </c>
      <c r="AA186" s="504">
        <f>IF($B186&lt;&gt;"",MAX(AA$7:AA185)+1,0)</f>
        <v>176</v>
      </c>
      <c r="AB186" s="502">
        <f t="shared" si="22"/>
        <v>186</v>
      </c>
      <c r="AC186" s="504">
        <f>1</f>
        <v>1</v>
      </c>
      <c r="AD186" s="103">
        <f t="shared" si="19"/>
        <v>2869.57</v>
      </c>
      <c r="AE186" s="103">
        <f t="shared" si="20"/>
        <v>0</v>
      </c>
      <c r="AF186" s="103">
        <f t="shared" si="21"/>
        <v>0</v>
      </c>
      <c r="AG186" s="3"/>
    </row>
    <row r="187" spans="2:33" ht="13.2" x14ac:dyDescent="0.25">
      <c r="B187" s="1" t="str">
        <f>адреса!$G$183</f>
        <v>кв.31</v>
      </c>
      <c r="C187" s="522">
        <f>адреса!$I$183</f>
        <v>40000031</v>
      </c>
      <c r="D187" s="6" t="str">
        <f>адреса!$K$183</f>
        <v>ФИО-4-31</v>
      </c>
      <c r="E187" s="6">
        <v>15495.04</v>
      </c>
      <c r="F187" s="6">
        <v>1936.88</v>
      </c>
      <c r="G187" s="6">
        <v>0</v>
      </c>
      <c r="H187" s="6">
        <v>0</v>
      </c>
      <c r="I187" s="6">
        <v>0</v>
      </c>
      <c r="J187" s="6">
        <v>0</v>
      </c>
      <c r="K187" s="6">
        <v>0</v>
      </c>
      <c r="L187" s="6"/>
      <c r="M187" s="6">
        <v>0</v>
      </c>
      <c r="N187" s="6">
        <v>0</v>
      </c>
      <c r="O187" s="6">
        <v>0</v>
      </c>
      <c r="P187" s="6">
        <v>0</v>
      </c>
      <c r="Q187" s="6">
        <v>0</v>
      </c>
      <c r="R187" s="6">
        <v>0</v>
      </c>
      <c r="S187" s="6">
        <v>0</v>
      </c>
      <c r="T187" s="6">
        <v>0</v>
      </c>
      <c r="U187" s="6"/>
      <c r="V187" s="6">
        <v>1936.88</v>
      </c>
      <c r="W187" s="6">
        <v>0</v>
      </c>
      <c r="X187" s="6">
        <v>17431.919999999998</v>
      </c>
      <c r="Y187" s="513">
        <f>IF(A187&lt;&gt;"",IF(A187=мар17!A187,0,1),IF(AND(B187=мар17!B187,C187=мар17!C187),0,1))</f>
        <v>0</v>
      </c>
      <c r="Z187" s="70" t="str">
        <f t="shared" si="18"/>
        <v>ул. Четвертая д.4</v>
      </c>
      <c r="AA187" s="504">
        <f>IF($B187&lt;&gt;"",MAX(AA$7:AA186)+1,0)</f>
        <v>177</v>
      </c>
      <c r="AB187" s="502">
        <f t="shared" si="22"/>
        <v>187</v>
      </c>
      <c r="AC187" s="504">
        <f>1</f>
        <v>1</v>
      </c>
      <c r="AD187" s="103">
        <f t="shared" si="19"/>
        <v>1936.88</v>
      </c>
      <c r="AE187" s="103">
        <f t="shared" si="20"/>
        <v>0</v>
      </c>
      <c r="AF187" s="103">
        <f t="shared" si="21"/>
        <v>0</v>
      </c>
      <c r="AG187" s="3"/>
    </row>
    <row r="188" spans="2:33" ht="13.2" x14ac:dyDescent="0.25">
      <c r="B188" s="1" t="str">
        <f>адреса!$G$184</f>
        <v>кв.32</v>
      </c>
      <c r="C188" s="522">
        <f>адреса!$I$184</f>
        <v>40000032</v>
      </c>
      <c r="D188" s="6" t="str">
        <f>адреса!$K$184</f>
        <v>ФИО-4-32</v>
      </c>
      <c r="E188" s="6">
        <v>27740.97</v>
      </c>
      <c r="F188" s="6">
        <v>1977.72</v>
      </c>
      <c r="G188" s="6">
        <v>0</v>
      </c>
      <c r="H188" s="6">
        <v>0</v>
      </c>
      <c r="I188" s="6">
        <v>0</v>
      </c>
      <c r="J188" s="6">
        <v>0</v>
      </c>
      <c r="K188" s="6">
        <v>0</v>
      </c>
      <c r="L188" s="6"/>
      <c r="M188" s="6">
        <v>0</v>
      </c>
      <c r="N188" s="6">
        <v>0</v>
      </c>
      <c r="O188" s="6">
        <v>0</v>
      </c>
      <c r="P188" s="6">
        <v>0</v>
      </c>
      <c r="Q188" s="6">
        <v>0</v>
      </c>
      <c r="R188" s="6">
        <v>0</v>
      </c>
      <c r="S188" s="6">
        <v>0</v>
      </c>
      <c r="T188" s="6">
        <v>0</v>
      </c>
      <c r="U188" s="6"/>
      <c r="V188" s="6">
        <v>1977.72</v>
      </c>
      <c r="W188" s="6">
        <v>0</v>
      </c>
      <c r="X188" s="6">
        <v>29718.69</v>
      </c>
      <c r="Y188" s="513">
        <f>IF(A188&lt;&gt;"",IF(A188=мар17!A188,0,1),IF(AND(B188=мар17!B188,C188=мар17!C188),0,1))</f>
        <v>0</v>
      </c>
      <c r="Z188" s="70" t="str">
        <f t="shared" si="18"/>
        <v>ул. Четвертая д.4</v>
      </c>
      <c r="AA188" s="504">
        <f>IF($B188&lt;&gt;"",MAX(AA$7:AA187)+1,0)</f>
        <v>178</v>
      </c>
      <c r="AB188" s="502">
        <f t="shared" si="22"/>
        <v>188</v>
      </c>
      <c r="AC188" s="504">
        <f>1</f>
        <v>1</v>
      </c>
      <c r="AD188" s="103">
        <f t="shared" si="19"/>
        <v>1977.72</v>
      </c>
      <c r="AE188" s="103">
        <f t="shared" si="20"/>
        <v>0</v>
      </c>
      <c r="AF188" s="103">
        <f t="shared" si="21"/>
        <v>0</v>
      </c>
      <c r="AG188" s="3"/>
    </row>
    <row r="189" spans="2:33" ht="13.2" x14ac:dyDescent="0.25">
      <c r="B189" s="1" t="str">
        <f>адреса!$G$185</f>
        <v>кв.33</v>
      </c>
      <c r="C189" s="522">
        <f>адреса!$I$185</f>
        <v>40000033</v>
      </c>
      <c r="D189" s="6" t="str">
        <f>адреса!$K$185</f>
        <v>ФИО-4-33</v>
      </c>
      <c r="E189" s="6">
        <v>42542.54</v>
      </c>
      <c r="F189" s="6">
        <v>3032.96</v>
      </c>
      <c r="G189" s="6">
        <v>0</v>
      </c>
      <c r="H189" s="6">
        <v>0</v>
      </c>
      <c r="I189" s="6">
        <v>0</v>
      </c>
      <c r="J189" s="6">
        <v>0</v>
      </c>
      <c r="K189" s="6">
        <v>0</v>
      </c>
      <c r="L189" s="6"/>
      <c r="M189" s="6">
        <v>0</v>
      </c>
      <c r="N189" s="6">
        <v>0</v>
      </c>
      <c r="O189" s="6">
        <v>0</v>
      </c>
      <c r="P189" s="6">
        <v>0</v>
      </c>
      <c r="Q189" s="6">
        <v>0</v>
      </c>
      <c r="R189" s="6">
        <v>0</v>
      </c>
      <c r="S189" s="6">
        <v>0</v>
      </c>
      <c r="T189" s="6">
        <v>0</v>
      </c>
      <c r="U189" s="6"/>
      <c r="V189" s="6">
        <v>3032.96</v>
      </c>
      <c r="W189" s="6">
        <v>0</v>
      </c>
      <c r="X189" s="6">
        <v>45575.5</v>
      </c>
      <c r="Y189" s="513">
        <f>IF(A189&lt;&gt;"",IF(A189=мар17!A189,0,1),IF(AND(B189=мар17!B189,C189=мар17!C189),0,1))</f>
        <v>0</v>
      </c>
      <c r="Z189" s="70" t="str">
        <f t="shared" si="18"/>
        <v>ул. Четвертая д.4</v>
      </c>
      <c r="AA189" s="504">
        <f>IF($B189&lt;&gt;"",MAX(AA$7:AA188)+1,0)</f>
        <v>179</v>
      </c>
      <c r="AB189" s="502">
        <f t="shared" si="22"/>
        <v>189</v>
      </c>
      <c r="AC189" s="504">
        <f>1</f>
        <v>1</v>
      </c>
      <c r="AD189" s="103">
        <f t="shared" si="19"/>
        <v>3032.96</v>
      </c>
      <c r="AE189" s="103">
        <f t="shared" si="20"/>
        <v>0</v>
      </c>
      <c r="AF189" s="103">
        <f t="shared" si="21"/>
        <v>0</v>
      </c>
      <c r="AG189" s="3"/>
    </row>
    <row r="190" spans="2:33" ht="13.2" x14ac:dyDescent="0.25">
      <c r="B190" s="1" t="str">
        <f>адреса!$G$186</f>
        <v>кв.34</v>
      </c>
      <c r="C190" s="522">
        <f>адреса!$I$186</f>
        <v>40000034</v>
      </c>
      <c r="D190" s="6" t="str">
        <f>адреса!$K$186</f>
        <v>ФИО-4-34</v>
      </c>
      <c r="E190" s="6">
        <v>3039.77</v>
      </c>
      <c r="F190" s="6">
        <v>3039.77</v>
      </c>
      <c r="G190" s="6">
        <v>0</v>
      </c>
      <c r="H190" s="6">
        <v>0</v>
      </c>
      <c r="I190" s="6">
        <v>0</v>
      </c>
      <c r="J190" s="6">
        <v>0</v>
      </c>
      <c r="K190" s="6">
        <v>0</v>
      </c>
      <c r="L190" s="6"/>
      <c r="M190" s="6">
        <v>0</v>
      </c>
      <c r="N190" s="6">
        <v>0</v>
      </c>
      <c r="O190" s="6">
        <v>0</v>
      </c>
      <c r="P190" s="6">
        <v>0</v>
      </c>
      <c r="Q190" s="6">
        <v>0</v>
      </c>
      <c r="R190" s="6">
        <v>0</v>
      </c>
      <c r="S190" s="6">
        <v>0</v>
      </c>
      <c r="T190" s="6">
        <v>0</v>
      </c>
      <c r="U190" s="6"/>
      <c r="V190" s="6">
        <v>3039.77</v>
      </c>
      <c r="W190" s="6">
        <v>3039.77</v>
      </c>
      <c r="X190" s="6">
        <v>3039.77</v>
      </c>
      <c r="Y190" s="513">
        <f>IF(A190&lt;&gt;"",IF(A190=мар17!A190,0,1),IF(AND(B190=мар17!B190,C190=мар17!C190),0,1))</f>
        <v>0</v>
      </c>
      <c r="Z190" s="70" t="str">
        <f t="shared" si="18"/>
        <v>ул. Четвертая д.4</v>
      </c>
      <c r="AA190" s="504">
        <f>IF($B190&lt;&gt;"",MAX(AA$7:AA189)+1,0)</f>
        <v>180</v>
      </c>
      <c r="AB190" s="502">
        <f t="shared" si="22"/>
        <v>190</v>
      </c>
      <c r="AC190" s="504">
        <f>1</f>
        <v>1</v>
      </c>
      <c r="AD190" s="103">
        <f t="shared" si="19"/>
        <v>3039.77</v>
      </c>
      <c r="AE190" s="103">
        <f t="shared" si="20"/>
        <v>0</v>
      </c>
      <c r="AF190" s="103">
        <f t="shared" si="21"/>
        <v>0</v>
      </c>
      <c r="AG190" s="3"/>
    </row>
    <row r="191" spans="2:33" ht="13.2" x14ac:dyDescent="0.25">
      <c r="B191" s="1" t="str">
        <f>адреса!$G$187</f>
        <v>кв.35</v>
      </c>
      <c r="C191" s="522">
        <f>адреса!$I$187</f>
        <v>40000035</v>
      </c>
      <c r="D191" s="6" t="str">
        <f>адреса!$K$187</f>
        <v>ФИО-4-35</v>
      </c>
      <c r="E191" s="6">
        <v>43688.51</v>
      </c>
      <c r="F191" s="6">
        <v>3114.66</v>
      </c>
      <c r="G191" s="6">
        <v>0</v>
      </c>
      <c r="H191" s="6">
        <v>0</v>
      </c>
      <c r="I191" s="6">
        <v>0</v>
      </c>
      <c r="J191" s="6">
        <v>0</v>
      </c>
      <c r="K191" s="6">
        <v>0</v>
      </c>
      <c r="L191" s="6"/>
      <c r="M191" s="6">
        <v>0</v>
      </c>
      <c r="N191" s="6">
        <v>0</v>
      </c>
      <c r="O191" s="6">
        <v>0</v>
      </c>
      <c r="P191" s="6">
        <v>0</v>
      </c>
      <c r="Q191" s="6">
        <v>0</v>
      </c>
      <c r="R191" s="6">
        <v>0</v>
      </c>
      <c r="S191" s="6">
        <v>0</v>
      </c>
      <c r="T191" s="6">
        <v>0</v>
      </c>
      <c r="U191" s="6"/>
      <c r="V191" s="6">
        <v>3114.66</v>
      </c>
      <c r="W191" s="6">
        <v>0</v>
      </c>
      <c r="X191" s="6">
        <v>46803.17</v>
      </c>
      <c r="Y191" s="513">
        <f>IF(A191&lt;&gt;"",IF(A191=мар17!A191,0,1),IF(AND(B191=мар17!B191,C191=мар17!C191),0,1))</f>
        <v>0</v>
      </c>
      <c r="Z191" s="70" t="str">
        <f t="shared" si="18"/>
        <v>ул. Четвертая д.4</v>
      </c>
      <c r="AA191" s="504">
        <f>IF($B191&lt;&gt;"",MAX(AA$7:AA190)+1,0)</f>
        <v>181</v>
      </c>
      <c r="AB191" s="502">
        <f t="shared" si="22"/>
        <v>191</v>
      </c>
      <c r="AC191" s="504">
        <f>1</f>
        <v>1</v>
      </c>
      <c r="AD191" s="103">
        <f t="shared" si="19"/>
        <v>3114.66</v>
      </c>
      <c r="AE191" s="103">
        <f t="shared" si="20"/>
        <v>0</v>
      </c>
      <c r="AF191" s="103">
        <f t="shared" si="21"/>
        <v>0</v>
      </c>
      <c r="AG191" s="3"/>
    </row>
    <row r="192" spans="2:33" ht="13.2" x14ac:dyDescent="0.25">
      <c r="B192" s="1" t="str">
        <f>адреса!$G$188</f>
        <v>кв.36</v>
      </c>
      <c r="C192" s="522">
        <f>адреса!$I$188</f>
        <v>40000036</v>
      </c>
      <c r="D192" s="6" t="str">
        <f>адреса!$K$188</f>
        <v>ФИО-4-36</v>
      </c>
      <c r="E192" s="6">
        <v>34807.61</v>
      </c>
      <c r="F192" s="6">
        <v>2481.52</v>
      </c>
      <c r="G192" s="6">
        <v>0</v>
      </c>
      <c r="H192" s="6">
        <v>0</v>
      </c>
      <c r="I192" s="6">
        <v>0</v>
      </c>
      <c r="J192" s="6">
        <v>0</v>
      </c>
      <c r="K192" s="6">
        <v>0</v>
      </c>
      <c r="L192" s="6"/>
      <c r="M192" s="6">
        <v>0</v>
      </c>
      <c r="N192" s="6">
        <v>0</v>
      </c>
      <c r="O192" s="6">
        <v>0</v>
      </c>
      <c r="P192" s="6">
        <v>0</v>
      </c>
      <c r="Q192" s="6">
        <v>0</v>
      </c>
      <c r="R192" s="6">
        <v>0</v>
      </c>
      <c r="S192" s="6">
        <v>0</v>
      </c>
      <c r="T192" s="6">
        <v>0</v>
      </c>
      <c r="U192" s="6"/>
      <c r="V192" s="6">
        <v>2481.52</v>
      </c>
      <c r="W192" s="6">
        <v>0</v>
      </c>
      <c r="X192" s="6">
        <v>37289.129999999997</v>
      </c>
      <c r="Y192" s="513">
        <f>IF(A192&lt;&gt;"",IF(A192=мар17!A192,0,1),IF(AND(B192=мар17!B192,C192=мар17!C192),0,1))</f>
        <v>0</v>
      </c>
      <c r="Z192" s="70" t="str">
        <f t="shared" si="18"/>
        <v>ул. Четвертая д.4</v>
      </c>
      <c r="AA192" s="504">
        <f>IF($B192&lt;&gt;"",MAX(AA$7:AA191)+1,0)</f>
        <v>182</v>
      </c>
      <c r="AB192" s="502">
        <f t="shared" si="22"/>
        <v>192</v>
      </c>
      <c r="AC192" s="504">
        <f>1</f>
        <v>1</v>
      </c>
      <c r="AD192" s="103">
        <f t="shared" si="19"/>
        <v>2481.52</v>
      </c>
      <c r="AE192" s="103">
        <f t="shared" si="20"/>
        <v>0</v>
      </c>
      <c r="AF192" s="103">
        <f t="shared" si="21"/>
        <v>0</v>
      </c>
      <c r="AG192" s="3"/>
    </row>
    <row r="193" spans="1:33" ht="13.2" x14ac:dyDescent="0.25">
      <c r="B193" s="1" t="str">
        <f>адреса!$G$189</f>
        <v>кв.37</v>
      </c>
      <c r="C193" s="522">
        <f>адреса!$I$189</f>
        <v>40000037</v>
      </c>
      <c r="D193" s="6" t="str">
        <f>адреса!$K$189</f>
        <v>ФИО-4-37</v>
      </c>
      <c r="E193" s="6">
        <v>39534.5</v>
      </c>
      <c r="F193" s="6">
        <v>2818.51</v>
      </c>
      <c r="G193" s="6">
        <v>0</v>
      </c>
      <c r="H193" s="6">
        <v>0</v>
      </c>
      <c r="I193" s="6">
        <v>0</v>
      </c>
      <c r="J193" s="6">
        <v>0</v>
      </c>
      <c r="K193" s="6">
        <v>0</v>
      </c>
      <c r="L193" s="6"/>
      <c r="M193" s="6">
        <v>0</v>
      </c>
      <c r="N193" s="6">
        <v>0</v>
      </c>
      <c r="O193" s="6">
        <v>0</v>
      </c>
      <c r="P193" s="6">
        <v>0</v>
      </c>
      <c r="Q193" s="6">
        <v>0</v>
      </c>
      <c r="R193" s="6">
        <v>0</v>
      </c>
      <c r="S193" s="6">
        <v>0</v>
      </c>
      <c r="T193" s="6">
        <v>0</v>
      </c>
      <c r="U193" s="6"/>
      <c r="V193" s="6">
        <v>2818.51</v>
      </c>
      <c r="W193" s="6">
        <v>0</v>
      </c>
      <c r="X193" s="6">
        <v>42353.01</v>
      </c>
      <c r="Y193" s="513">
        <f>IF(A193&lt;&gt;"",IF(A193=мар17!A193,0,1),IF(AND(B193=мар17!B193,C193=мар17!C193),0,1))</f>
        <v>0</v>
      </c>
      <c r="Z193" s="70" t="str">
        <f t="shared" ref="Z193:Z207" si="23">IF(AND(A193&lt;&gt;"",B193=""),A193,Z192)</f>
        <v>ул. Четвертая д.4</v>
      </c>
      <c r="AA193" s="504">
        <f>IF($B193&lt;&gt;"",MAX(AA$7:AA192)+1,0)</f>
        <v>183</v>
      </c>
      <c r="AB193" s="502">
        <f t="shared" si="22"/>
        <v>193</v>
      </c>
      <c r="AC193" s="504">
        <f>1</f>
        <v>1</v>
      </c>
      <c r="AD193" s="103">
        <f t="shared" ref="AD193:AD207" si="24">F193</f>
        <v>2818.51</v>
      </c>
      <c r="AE193" s="103">
        <f t="shared" ref="AE193:AE207" si="25">H193+I193+J193+K193+L193+O193+R193+S193</f>
        <v>0</v>
      </c>
      <c r="AF193" s="103">
        <f t="shared" ref="AF193:AF207" si="26">V193-AD193-AE193</f>
        <v>0</v>
      </c>
      <c r="AG193" s="3"/>
    </row>
    <row r="194" spans="1:33" ht="13.2" x14ac:dyDescent="0.25">
      <c r="B194" s="1" t="str">
        <f>адреса!$G$190</f>
        <v>кв.38</v>
      </c>
      <c r="C194" s="522">
        <f>адреса!$I$190</f>
        <v>40000038</v>
      </c>
      <c r="D194" s="6" t="str">
        <f>адреса!$K$190</f>
        <v>ФИО-4-38</v>
      </c>
      <c r="E194" s="6">
        <v>55768.480000000003</v>
      </c>
      <c r="F194" s="6">
        <v>3975.87</v>
      </c>
      <c r="G194" s="6">
        <v>0</v>
      </c>
      <c r="H194" s="6">
        <v>0</v>
      </c>
      <c r="I194" s="6">
        <v>0</v>
      </c>
      <c r="J194" s="6">
        <v>0</v>
      </c>
      <c r="K194" s="6">
        <v>0</v>
      </c>
      <c r="L194" s="6"/>
      <c r="M194" s="6">
        <v>0</v>
      </c>
      <c r="N194" s="6">
        <v>0</v>
      </c>
      <c r="O194" s="6">
        <v>0</v>
      </c>
      <c r="P194" s="6">
        <v>0</v>
      </c>
      <c r="Q194" s="6">
        <v>0</v>
      </c>
      <c r="R194" s="6">
        <v>0</v>
      </c>
      <c r="S194" s="6">
        <v>0</v>
      </c>
      <c r="T194" s="6">
        <v>0</v>
      </c>
      <c r="U194" s="6"/>
      <c r="V194" s="6">
        <v>3975.87</v>
      </c>
      <c r="W194" s="6">
        <v>0</v>
      </c>
      <c r="X194" s="6">
        <v>59744.35</v>
      </c>
      <c r="Y194" s="513">
        <f>IF(A194&lt;&gt;"",IF(A194=мар17!A194,0,1),IF(AND(B194=мар17!B194,C194=мар17!C194),0,1))</f>
        <v>0</v>
      </c>
      <c r="Z194" s="70" t="str">
        <f t="shared" si="23"/>
        <v>ул. Четвертая д.4</v>
      </c>
      <c r="AA194" s="504">
        <f>IF($B194&lt;&gt;"",MAX(AA$7:AA193)+1,0)</f>
        <v>184</v>
      </c>
      <c r="AB194" s="502">
        <f t="shared" si="22"/>
        <v>194</v>
      </c>
      <c r="AC194" s="504">
        <f>1</f>
        <v>1</v>
      </c>
      <c r="AD194" s="103">
        <f t="shared" si="24"/>
        <v>3975.87</v>
      </c>
      <c r="AE194" s="103">
        <f t="shared" si="25"/>
        <v>0</v>
      </c>
      <c r="AF194" s="103">
        <f t="shared" si="26"/>
        <v>0</v>
      </c>
      <c r="AG194" s="3"/>
    </row>
    <row r="195" spans="1:33" ht="13.2" x14ac:dyDescent="0.25">
      <c r="B195" s="1" t="str">
        <f>адреса!$G$191</f>
        <v>кв.39</v>
      </c>
      <c r="C195" s="522">
        <f>адреса!$I$191</f>
        <v>40000039</v>
      </c>
      <c r="D195" s="6" t="str">
        <f>адреса!$K$191</f>
        <v>ФИО-4-39</v>
      </c>
      <c r="E195" s="6">
        <v>26833.83</v>
      </c>
      <c r="F195" s="6">
        <v>1913.05</v>
      </c>
      <c r="G195" s="6">
        <v>0</v>
      </c>
      <c r="H195" s="6">
        <v>0</v>
      </c>
      <c r="I195" s="6">
        <v>0</v>
      </c>
      <c r="J195" s="6">
        <v>0</v>
      </c>
      <c r="K195" s="6">
        <v>0</v>
      </c>
      <c r="L195" s="6"/>
      <c r="M195" s="6">
        <v>0</v>
      </c>
      <c r="N195" s="6">
        <v>0</v>
      </c>
      <c r="O195" s="6">
        <v>0</v>
      </c>
      <c r="P195" s="6">
        <v>0</v>
      </c>
      <c r="Q195" s="6">
        <v>0</v>
      </c>
      <c r="R195" s="6">
        <v>0</v>
      </c>
      <c r="S195" s="6">
        <v>0</v>
      </c>
      <c r="T195" s="6">
        <v>0</v>
      </c>
      <c r="U195" s="6"/>
      <c r="V195" s="6">
        <v>1913.05</v>
      </c>
      <c r="W195" s="6">
        <v>0</v>
      </c>
      <c r="X195" s="6">
        <v>28746.880000000001</v>
      </c>
      <c r="Y195" s="513">
        <f>IF(A195&lt;&gt;"",IF(A195=мар17!A195,0,1),IF(AND(B195=мар17!B195,C195=мар17!C195),0,1))</f>
        <v>0</v>
      </c>
      <c r="Z195" s="70" t="str">
        <f t="shared" si="23"/>
        <v>ул. Четвертая д.4</v>
      </c>
      <c r="AA195" s="504">
        <f>IF($B195&lt;&gt;"",MAX(AA$7:AA194)+1,0)</f>
        <v>185</v>
      </c>
      <c r="AB195" s="502">
        <f t="shared" si="22"/>
        <v>195</v>
      </c>
      <c r="AC195" s="504">
        <f>1</f>
        <v>1</v>
      </c>
      <c r="AD195" s="103">
        <f t="shared" si="24"/>
        <v>1913.05</v>
      </c>
      <c r="AE195" s="103">
        <f t="shared" si="25"/>
        <v>0</v>
      </c>
      <c r="AF195" s="103">
        <f t="shared" si="26"/>
        <v>0</v>
      </c>
      <c r="AG195" s="3"/>
    </row>
    <row r="196" spans="1:33" ht="13.2" x14ac:dyDescent="0.25">
      <c r="B196" s="1" t="str">
        <f>адреса!$G$192</f>
        <v>кв.40</v>
      </c>
      <c r="C196" s="522">
        <f>адреса!$I$192</f>
        <v>40000040</v>
      </c>
      <c r="D196" s="6" t="str">
        <f>адреса!$K$192</f>
        <v>ФИО-4-40</v>
      </c>
      <c r="E196" s="6">
        <v>16396.939999999999</v>
      </c>
      <c r="F196" s="6">
        <v>1817.74</v>
      </c>
      <c r="G196" s="6">
        <v>0</v>
      </c>
      <c r="H196" s="6">
        <v>0</v>
      </c>
      <c r="I196" s="6">
        <v>0</v>
      </c>
      <c r="J196" s="6">
        <v>0</v>
      </c>
      <c r="K196" s="6">
        <v>0</v>
      </c>
      <c r="L196" s="6"/>
      <c r="M196" s="6">
        <v>0</v>
      </c>
      <c r="N196" s="6">
        <v>0</v>
      </c>
      <c r="O196" s="6">
        <v>0</v>
      </c>
      <c r="P196" s="6">
        <v>0</v>
      </c>
      <c r="Q196" s="6">
        <v>0</v>
      </c>
      <c r="R196" s="6">
        <v>0</v>
      </c>
      <c r="S196" s="6">
        <v>0</v>
      </c>
      <c r="T196" s="6">
        <v>0</v>
      </c>
      <c r="U196" s="6"/>
      <c r="V196" s="6">
        <v>1817.74</v>
      </c>
      <c r="W196" s="6">
        <v>0</v>
      </c>
      <c r="X196" s="6">
        <v>18214.68</v>
      </c>
      <c r="Y196" s="513">
        <f>IF(A196&lt;&gt;"",IF(A196=мар17!A196,0,1),IF(AND(B196=мар17!B196,C196=мар17!C196),0,1))</f>
        <v>0</v>
      </c>
      <c r="Z196" s="70" t="str">
        <f t="shared" si="23"/>
        <v>ул. Четвертая д.4</v>
      </c>
      <c r="AA196" s="504">
        <f>IF($B196&lt;&gt;"",MAX(AA$7:AA195)+1,0)</f>
        <v>186</v>
      </c>
      <c r="AB196" s="502">
        <f t="shared" si="22"/>
        <v>196</v>
      </c>
      <c r="AC196" s="504">
        <f>1</f>
        <v>1</v>
      </c>
      <c r="AD196" s="103">
        <f t="shared" si="24"/>
        <v>1817.74</v>
      </c>
      <c r="AE196" s="103">
        <f t="shared" si="25"/>
        <v>0</v>
      </c>
      <c r="AF196" s="103">
        <f t="shared" si="26"/>
        <v>0</v>
      </c>
      <c r="AG196" s="3"/>
    </row>
    <row r="197" spans="1:33" ht="13.2" x14ac:dyDescent="0.25">
      <c r="B197" s="1" t="str">
        <f>адреса!$G$193</f>
        <v>кв.41</v>
      </c>
      <c r="C197" s="522">
        <f>адреса!$I$193</f>
        <v>40000041</v>
      </c>
      <c r="D197" s="6" t="str">
        <f>адреса!$K$193</f>
        <v>ФИО-4-41</v>
      </c>
      <c r="E197" s="6">
        <v>18771.509999999998</v>
      </c>
      <c r="F197" s="6">
        <v>2777.66</v>
      </c>
      <c r="G197" s="6">
        <v>0</v>
      </c>
      <c r="H197" s="6">
        <v>0</v>
      </c>
      <c r="I197" s="6">
        <v>0</v>
      </c>
      <c r="J197" s="6">
        <v>0</v>
      </c>
      <c r="K197" s="6">
        <v>0</v>
      </c>
      <c r="L197" s="6"/>
      <c r="M197" s="6">
        <v>0</v>
      </c>
      <c r="N197" s="6">
        <v>0</v>
      </c>
      <c r="O197" s="6">
        <v>0</v>
      </c>
      <c r="P197" s="6">
        <v>0</v>
      </c>
      <c r="Q197" s="6">
        <v>0</v>
      </c>
      <c r="R197" s="6">
        <v>0</v>
      </c>
      <c r="S197" s="6">
        <v>0</v>
      </c>
      <c r="T197" s="6">
        <v>0</v>
      </c>
      <c r="U197" s="6"/>
      <c r="V197" s="6">
        <v>2777.66</v>
      </c>
      <c r="W197" s="6">
        <v>18771.509999999998</v>
      </c>
      <c r="X197" s="6">
        <v>2777.66</v>
      </c>
      <c r="Y197" s="513">
        <f>IF(A197&lt;&gt;"",IF(A197=мар17!A197,0,1),IF(AND(B197=мар17!B197,C197=мар17!C197),0,1))</f>
        <v>0</v>
      </c>
      <c r="Z197" s="70" t="str">
        <f t="shared" si="23"/>
        <v>ул. Четвертая д.4</v>
      </c>
      <c r="AA197" s="504">
        <f>IF($B197&lt;&gt;"",MAX(AA$7:AA196)+1,0)</f>
        <v>187</v>
      </c>
      <c r="AB197" s="502">
        <f t="shared" si="22"/>
        <v>197</v>
      </c>
      <c r="AC197" s="504">
        <f>1</f>
        <v>1</v>
      </c>
      <c r="AD197" s="103">
        <f t="shared" si="24"/>
        <v>2777.66</v>
      </c>
      <c r="AE197" s="103">
        <f t="shared" si="25"/>
        <v>0</v>
      </c>
      <c r="AF197" s="103">
        <f t="shared" si="26"/>
        <v>0</v>
      </c>
      <c r="AG197" s="3"/>
    </row>
    <row r="198" spans="1:33" ht="13.2" x14ac:dyDescent="0.25">
      <c r="B198" s="1" t="str">
        <f>адреса!$G$194</f>
        <v>кв.42</v>
      </c>
      <c r="C198" s="522">
        <f>адреса!$I$194</f>
        <v>40000042</v>
      </c>
      <c r="D198" s="6" t="str">
        <f>адреса!$K$194</f>
        <v>ФИО-4-42</v>
      </c>
      <c r="E198" s="6">
        <v>33040.94</v>
      </c>
      <c r="F198" s="6">
        <v>2355.5700000000002</v>
      </c>
      <c r="G198" s="6">
        <v>0</v>
      </c>
      <c r="H198" s="6">
        <v>0</v>
      </c>
      <c r="I198" s="6">
        <v>0</v>
      </c>
      <c r="J198" s="6">
        <v>0</v>
      </c>
      <c r="K198" s="6">
        <v>0</v>
      </c>
      <c r="L198" s="6"/>
      <c r="M198" s="6">
        <v>0</v>
      </c>
      <c r="N198" s="6">
        <v>0</v>
      </c>
      <c r="O198" s="6">
        <v>0</v>
      </c>
      <c r="P198" s="6">
        <v>0</v>
      </c>
      <c r="Q198" s="6">
        <v>0</v>
      </c>
      <c r="R198" s="6">
        <v>0</v>
      </c>
      <c r="S198" s="6">
        <v>0</v>
      </c>
      <c r="T198" s="6">
        <v>0</v>
      </c>
      <c r="U198" s="6"/>
      <c r="V198" s="6">
        <v>2355.5700000000002</v>
      </c>
      <c r="W198" s="6">
        <v>0</v>
      </c>
      <c r="X198" s="6">
        <v>35396.51</v>
      </c>
      <c r="Y198" s="513">
        <f>IF(A198&lt;&gt;"",IF(A198=мар17!A198,0,1),IF(AND(B198=мар17!B198,C198=мар17!C198),0,1))</f>
        <v>0</v>
      </c>
      <c r="Z198" s="70" t="str">
        <f t="shared" si="23"/>
        <v>ул. Четвертая д.4</v>
      </c>
      <c r="AA198" s="504">
        <f>IF($B198&lt;&gt;"",MAX(AA$7:AA197)+1,0)</f>
        <v>188</v>
      </c>
      <c r="AB198" s="502">
        <f t="shared" si="22"/>
        <v>198</v>
      </c>
      <c r="AC198" s="504">
        <f>1</f>
        <v>1</v>
      </c>
      <c r="AD198" s="103">
        <f t="shared" si="24"/>
        <v>2355.5700000000002</v>
      </c>
      <c r="AE198" s="103">
        <f t="shared" si="25"/>
        <v>0</v>
      </c>
      <c r="AF198" s="103">
        <f t="shared" si="26"/>
        <v>0</v>
      </c>
      <c r="AG198" s="3"/>
    </row>
    <row r="199" spans="1:33" ht="13.2" x14ac:dyDescent="0.25">
      <c r="B199" s="1" t="str">
        <f>адреса!$G$195</f>
        <v>кв.43</v>
      </c>
      <c r="C199" s="522">
        <f>адреса!$I$195</f>
        <v>40000043</v>
      </c>
      <c r="D199" s="6" t="str">
        <f>адреса!$K$195</f>
        <v>ФИО-4-43</v>
      </c>
      <c r="E199" s="6">
        <v>-13970.9</v>
      </c>
      <c r="F199" s="6">
        <v>2675.54</v>
      </c>
      <c r="G199" s="6">
        <v>0</v>
      </c>
      <c r="H199" s="6">
        <v>0</v>
      </c>
      <c r="I199" s="6">
        <v>0</v>
      </c>
      <c r="J199" s="6">
        <v>0</v>
      </c>
      <c r="K199" s="6">
        <v>0</v>
      </c>
      <c r="L199" s="6"/>
      <c r="M199" s="6">
        <v>0</v>
      </c>
      <c r="N199" s="6">
        <v>0</v>
      </c>
      <c r="O199" s="6">
        <v>0</v>
      </c>
      <c r="P199" s="6">
        <v>0</v>
      </c>
      <c r="Q199" s="6">
        <v>0</v>
      </c>
      <c r="R199" s="6">
        <v>0</v>
      </c>
      <c r="S199" s="6">
        <v>0</v>
      </c>
      <c r="T199" s="6">
        <v>0</v>
      </c>
      <c r="U199" s="6"/>
      <c r="V199" s="6">
        <v>2675.54</v>
      </c>
      <c r="W199" s="6">
        <v>0</v>
      </c>
      <c r="X199" s="6">
        <v>-11295.36</v>
      </c>
      <c r="Y199" s="513">
        <f>IF(A199&lt;&gt;"",IF(A199=мар17!A199,0,1),IF(AND(B199=мар17!B199,C199=мар17!C199),0,1))</f>
        <v>0</v>
      </c>
      <c r="Z199" s="70" t="str">
        <f t="shared" si="23"/>
        <v>ул. Четвертая д.4</v>
      </c>
      <c r="AA199" s="504">
        <f>IF($B199&lt;&gt;"",MAX(AA$7:AA198)+1,0)</f>
        <v>189</v>
      </c>
      <c r="AB199" s="502">
        <f t="shared" si="22"/>
        <v>199</v>
      </c>
      <c r="AC199" s="504">
        <f>1</f>
        <v>1</v>
      </c>
      <c r="AD199" s="103">
        <f t="shared" si="24"/>
        <v>2675.54</v>
      </c>
      <c r="AE199" s="103">
        <f t="shared" si="25"/>
        <v>0</v>
      </c>
      <c r="AF199" s="103">
        <f t="shared" si="26"/>
        <v>0</v>
      </c>
      <c r="AG199" s="3"/>
    </row>
    <row r="200" spans="1:33" ht="13.2" x14ac:dyDescent="0.25">
      <c r="B200" s="1" t="str">
        <f>адреса!$G$196</f>
        <v>кв.44</v>
      </c>
      <c r="C200" s="522">
        <f>адреса!$I$196</f>
        <v>40000044</v>
      </c>
      <c r="D200" s="6" t="str">
        <f>адреса!$K$196</f>
        <v>ФИО-4-44</v>
      </c>
      <c r="E200" s="6">
        <v>40775.980000000003</v>
      </c>
      <c r="F200" s="6">
        <v>2907.02</v>
      </c>
      <c r="G200" s="6">
        <v>0</v>
      </c>
      <c r="H200" s="6">
        <v>0</v>
      </c>
      <c r="I200" s="6">
        <v>0</v>
      </c>
      <c r="J200" s="6">
        <v>0</v>
      </c>
      <c r="K200" s="6">
        <v>0</v>
      </c>
      <c r="L200" s="6"/>
      <c r="M200" s="6">
        <v>0</v>
      </c>
      <c r="N200" s="6">
        <v>0</v>
      </c>
      <c r="O200" s="6">
        <v>0</v>
      </c>
      <c r="P200" s="6">
        <v>0</v>
      </c>
      <c r="Q200" s="6">
        <v>0</v>
      </c>
      <c r="R200" s="6">
        <v>0</v>
      </c>
      <c r="S200" s="6">
        <v>0</v>
      </c>
      <c r="T200" s="6">
        <v>0</v>
      </c>
      <c r="U200" s="6"/>
      <c r="V200" s="6">
        <v>2907.02</v>
      </c>
      <c r="W200" s="6">
        <v>0</v>
      </c>
      <c r="X200" s="6">
        <v>43683</v>
      </c>
      <c r="Y200" s="513">
        <f>IF(A200&lt;&gt;"",IF(A200=мар17!A200,0,1),IF(AND(B200=мар17!B200,C200=мар17!C200),0,1))</f>
        <v>0</v>
      </c>
      <c r="Z200" s="70" t="str">
        <f t="shared" si="23"/>
        <v>ул. Четвертая д.4</v>
      </c>
      <c r="AA200" s="504">
        <f>IF($B200&lt;&gt;"",MAX(AA$7:AA199)+1,0)</f>
        <v>190</v>
      </c>
      <c r="AB200" s="502">
        <f t="shared" si="22"/>
        <v>200</v>
      </c>
      <c r="AC200" s="504">
        <f>1</f>
        <v>1</v>
      </c>
      <c r="AD200" s="103">
        <f t="shared" si="24"/>
        <v>2907.02</v>
      </c>
      <c r="AE200" s="103">
        <f t="shared" si="25"/>
        <v>0</v>
      </c>
      <c r="AF200" s="103">
        <f t="shared" si="26"/>
        <v>0</v>
      </c>
      <c r="AG200" s="3"/>
    </row>
    <row r="201" spans="1:33" ht="13.2" x14ac:dyDescent="0.25">
      <c r="B201" s="1" t="str">
        <f>адреса!$G$197</f>
        <v>кв.45</v>
      </c>
      <c r="C201" s="522">
        <f>адреса!$I$197</f>
        <v>40000045</v>
      </c>
      <c r="D201" s="6" t="str">
        <f>адреса!$K$197</f>
        <v>ФИО-4-45</v>
      </c>
      <c r="E201" s="6">
        <v>27884.29</v>
      </c>
      <c r="F201" s="6">
        <v>1987.94</v>
      </c>
      <c r="G201" s="6">
        <v>0</v>
      </c>
      <c r="H201" s="6">
        <v>0</v>
      </c>
      <c r="I201" s="6">
        <v>0</v>
      </c>
      <c r="J201" s="6">
        <v>0</v>
      </c>
      <c r="K201" s="6">
        <v>0</v>
      </c>
      <c r="L201" s="6"/>
      <c r="M201" s="6">
        <v>0</v>
      </c>
      <c r="N201" s="6">
        <v>0</v>
      </c>
      <c r="O201" s="6">
        <v>0</v>
      </c>
      <c r="P201" s="6">
        <v>0</v>
      </c>
      <c r="Q201" s="6">
        <v>0</v>
      </c>
      <c r="R201" s="6">
        <v>0</v>
      </c>
      <c r="S201" s="6">
        <v>0</v>
      </c>
      <c r="T201" s="6">
        <v>0</v>
      </c>
      <c r="U201" s="6"/>
      <c r="V201" s="6">
        <v>1987.94</v>
      </c>
      <c r="W201" s="6">
        <v>0</v>
      </c>
      <c r="X201" s="6">
        <v>29872.23</v>
      </c>
      <c r="Y201" s="513">
        <f>IF(A201&lt;&gt;"",IF(A201=мар17!A201,0,1),IF(AND(B201=мар17!B201,C201=мар17!C201),0,1))</f>
        <v>0</v>
      </c>
      <c r="Z201" s="70" t="str">
        <f t="shared" si="23"/>
        <v>ул. Четвертая д.4</v>
      </c>
      <c r="AA201" s="504">
        <f>IF($B201&lt;&gt;"",MAX(AA$7:AA200)+1,0)</f>
        <v>191</v>
      </c>
      <c r="AB201" s="502">
        <f t="shared" ref="AB201:AB247" si="27">AB200+1</f>
        <v>201</v>
      </c>
      <c r="AC201" s="504">
        <f>1</f>
        <v>1</v>
      </c>
      <c r="AD201" s="103">
        <f t="shared" si="24"/>
        <v>1987.94</v>
      </c>
      <c r="AE201" s="103">
        <f t="shared" si="25"/>
        <v>0</v>
      </c>
      <c r="AF201" s="103">
        <f t="shared" si="26"/>
        <v>0</v>
      </c>
      <c r="AG201" s="3"/>
    </row>
    <row r="202" spans="1:33" ht="13.2" x14ac:dyDescent="0.25">
      <c r="B202" s="1" t="str">
        <f>адреса!$G$198</f>
        <v>кв.46</v>
      </c>
      <c r="C202" s="522">
        <f>адреса!$I$198</f>
        <v>40000046</v>
      </c>
      <c r="D202" s="6" t="str">
        <f>адреса!$K$198</f>
        <v>ФИО-4-46</v>
      </c>
      <c r="E202" s="6">
        <v>-12259.03</v>
      </c>
      <c r="F202" s="6">
        <v>1977.72</v>
      </c>
      <c r="G202" s="6">
        <v>0</v>
      </c>
      <c r="H202" s="6">
        <v>0</v>
      </c>
      <c r="I202" s="6">
        <v>0</v>
      </c>
      <c r="J202" s="6">
        <v>0</v>
      </c>
      <c r="K202" s="6">
        <v>0</v>
      </c>
      <c r="L202" s="6"/>
      <c r="M202" s="6">
        <v>0</v>
      </c>
      <c r="N202" s="6">
        <v>0</v>
      </c>
      <c r="O202" s="6">
        <v>0</v>
      </c>
      <c r="P202" s="6">
        <v>0</v>
      </c>
      <c r="Q202" s="6">
        <v>0</v>
      </c>
      <c r="R202" s="6">
        <v>0</v>
      </c>
      <c r="S202" s="6">
        <v>0</v>
      </c>
      <c r="T202" s="6">
        <v>0</v>
      </c>
      <c r="U202" s="6"/>
      <c r="V202" s="6">
        <v>1977.72</v>
      </c>
      <c r="W202" s="6">
        <v>0</v>
      </c>
      <c r="X202" s="6">
        <v>-10281.31</v>
      </c>
      <c r="Y202" s="513">
        <f>IF(A202&lt;&gt;"",IF(A202=мар17!A202,0,1),IF(AND(B202=мар17!B202,C202=мар17!C202),0,1))</f>
        <v>0</v>
      </c>
      <c r="Z202" s="70" t="str">
        <f t="shared" si="23"/>
        <v>ул. Четвертая д.4</v>
      </c>
      <c r="AA202" s="504">
        <f>IF($B202&lt;&gt;"",MAX(AA$7:AA201)+1,0)</f>
        <v>192</v>
      </c>
      <c r="AB202" s="502">
        <f t="shared" si="27"/>
        <v>202</v>
      </c>
      <c r="AC202" s="504">
        <f>1</f>
        <v>1</v>
      </c>
      <c r="AD202" s="103">
        <f t="shared" si="24"/>
        <v>1977.72</v>
      </c>
      <c r="AE202" s="103">
        <f t="shared" si="25"/>
        <v>0</v>
      </c>
      <c r="AF202" s="103">
        <f t="shared" si="26"/>
        <v>0</v>
      </c>
      <c r="AG202" s="3"/>
    </row>
    <row r="203" spans="1:33" ht="13.2" x14ac:dyDescent="0.25">
      <c r="B203" s="1" t="str">
        <f>адреса!$G$199</f>
        <v>кв.47</v>
      </c>
      <c r="C203" s="522">
        <f>адреса!$I$199</f>
        <v>40000047</v>
      </c>
      <c r="D203" s="6" t="str">
        <f>адреса!$K$199</f>
        <v>ФИО-4-47</v>
      </c>
      <c r="E203" s="6">
        <v>19341.43</v>
      </c>
      <c r="F203" s="6">
        <v>3223.59</v>
      </c>
      <c r="G203" s="6">
        <v>0</v>
      </c>
      <c r="H203" s="6">
        <v>0</v>
      </c>
      <c r="I203" s="6">
        <v>0</v>
      </c>
      <c r="J203" s="6">
        <v>0</v>
      </c>
      <c r="K203" s="6">
        <v>0</v>
      </c>
      <c r="L203" s="6"/>
      <c r="M203" s="6">
        <v>0</v>
      </c>
      <c r="N203" s="6">
        <v>0</v>
      </c>
      <c r="O203" s="6">
        <v>0</v>
      </c>
      <c r="P203" s="6">
        <v>0</v>
      </c>
      <c r="Q203" s="6">
        <v>0</v>
      </c>
      <c r="R203" s="6">
        <v>0</v>
      </c>
      <c r="S203" s="6">
        <v>0</v>
      </c>
      <c r="T203" s="6">
        <v>0</v>
      </c>
      <c r="U203" s="6"/>
      <c r="V203" s="6">
        <v>3223.59</v>
      </c>
      <c r="W203" s="6">
        <v>0</v>
      </c>
      <c r="X203" s="6">
        <v>22565.02</v>
      </c>
      <c r="Y203" s="513">
        <f>IF(A203&lt;&gt;"",IF(A203=мар17!A203,0,1),IF(AND(B203=мар17!B203,C203=мар17!C203),0,1))</f>
        <v>0</v>
      </c>
      <c r="Z203" s="70" t="str">
        <f t="shared" si="23"/>
        <v>ул. Четвертая д.4</v>
      </c>
      <c r="AA203" s="504">
        <f>IF($B203&lt;&gt;"",MAX(AA$7:AA202)+1,0)</f>
        <v>193</v>
      </c>
      <c r="AB203" s="502">
        <f t="shared" si="27"/>
        <v>203</v>
      </c>
      <c r="AC203" s="504">
        <f>1</f>
        <v>1</v>
      </c>
      <c r="AD203" s="103">
        <f t="shared" si="24"/>
        <v>3223.59</v>
      </c>
      <c r="AE203" s="103">
        <f t="shared" si="25"/>
        <v>0</v>
      </c>
      <c r="AF203" s="103">
        <f t="shared" si="26"/>
        <v>0</v>
      </c>
      <c r="AG203" s="3"/>
    </row>
    <row r="204" spans="1:33" ht="13.2" x14ac:dyDescent="0.25">
      <c r="B204" s="1" t="str">
        <f>адреса!$G$200</f>
        <v>кв.48</v>
      </c>
      <c r="C204" s="522">
        <f>адреса!$I$200</f>
        <v>40000048</v>
      </c>
      <c r="D204" s="6" t="str">
        <f>адреса!$K$200</f>
        <v>ФИО-4-48</v>
      </c>
      <c r="E204" s="6">
        <v>44022.75</v>
      </c>
      <c r="F204" s="6">
        <v>3138.49</v>
      </c>
      <c r="G204" s="6">
        <v>0</v>
      </c>
      <c r="H204" s="6">
        <v>0</v>
      </c>
      <c r="I204" s="6">
        <v>0</v>
      </c>
      <c r="J204" s="6">
        <v>0</v>
      </c>
      <c r="K204" s="6">
        <v>0</v>
      </c>
      <c r="L204" s="6"/>
      <c r="M204" s="6">
        <v>0</v>
      </c>
      <c r="N204" s="6">
        <v>0</v>
      </c>
      <c r="O204" s="6">
        <v>0</v>
      </c>
      <c r="P204" s="6">
        <v>0</v>
      </c>
      <c r="Q204" s="6">
        <v>0</v>
      </c>
      <c r="R204" s="6">
        <v>0</v>
      </c>
      <c r="S204" s="6">
        <v>0</v>
      </c>
      <c r="T204" s="6">
        <v>0</v>
      </c>
      <c r="U204" s="6"/>
      <c r="V204" s="6">
        <v>3138.49</v>
      </c>
      <c r="W204" s="6">
        <v>0</v>
      </c>
      <c r="X204" s="6">
        <v>47161.24</v>
      </c>
      <c r="Y204" s="513">
        <f>IF(A204&lt;&gt;"",IF(A204=мар17!A204,0,1),IF(AND(B204=мар17!B204,C204=мар17!C204),0,1))</f>
        <v>0</v>
      </c>
      <c r="Z204" s="70" t="str">
        <f t="shared" si="23"/>
        <v>ул. Четвертая д.4</v>
      </c>
      <c r="AA204" s="504">
        <f>IF($B204&lt;&gt;"",MAX(AA$7:AA203)+1,0)</f>
        <v>194</v>
      </c>
      <c r="AB204" s="502">
        <f t="shared" si="27"/>
        <v>204</v>
      </c>
      <c r="AC204" s="504">
        <f>1</f>
        <v>1</v>
      </c>
      <c r="AD204" s="103">
        <f t="shared" si="24"/>
        <v>3138.49</v>
      </c>
      <c r="AE204" s="103">
        <f t="shared" si="25"/>
        <v>0</v>
      </c>
      <c r="AF204" s="103">
        <f t="shared" si="26"/>
        <v>0</v>
      </c>
      <c r="AG204" s="3"/>
    </row>
    <row r="205" spans="1:33" ht="13.2" x14ac:dyDescent="0.25">
      <c r="B205" s="1" t="str">
        <f>адреса!$G$201</f>
        <v>кв.49</v>
      </c>
      <c r="C205" s="522">
        <f>адреса!$I$201</f>
        <v>40000049</v>
      </c>
      <c r="D205" s="6" t="str">
        <f>адреса!$K$201</f>
        <v>ФИО-4-49</v>
      </c>
      <c r="E205" s="6">
        <v>35714.74</v>
      </c>
      <c r="F205" s="6">
        <v>2546.19</v>
      </c>
      <c r="G205" s="6">
        <v>0</v>
      </c>
      <c r="H205" s="6">
        <v>0</v>
      </c>
      <c r="I205" s="6">
        <v>0</v>
      </c>
      <c r="J205" s="6">
        <v>0</v>
      </c>
      <c r="K205" s="6">
        <v>0</v>
      </c>
      <c r="L205" s="6"/>
      <c r="M205" s="6">
        <v>0</v>
      </c>
      <c r="N205" s="6">
        <v>0</v>
      </c>
      <c r="O205" s="6">
        <v>0</v>
      </c>
      <c r="P205" s="6">
        <v>0</v>
      </c>
      <c r="Q205" s="6">
        <v>0</v>
      </c>
      <c r="R205" s="6">
        <v>0</v>
      </c>
      <c r="S205" s="6">
        <v>0</v>
      </c>
      <c r="T205" s="6">
        <v>0</v>
      </c>
      <c r="U205" s="6"/>
      <c r="V205" s="6">
        <v>2546.19</v>
      </c>
      <c r="W205" s="6">
        <v>0</v>
      </c>
      <c r="X205" s="6">
        <v>38260.93</v>
      </c>
      <c r="Y205" s="513">
        <f>IF(A205&lt;&gt;"",IF(A205=мар17!A205,0,1),IF(AND(B205=мар17!B205,C205=мар17!C205),0,1))</f>
        <v>0</v>
      </c>
      <c r="Z205" s="70" t="str">
        <f t="shared" si="23"/>
        <v>ул. Четвертая д.4</v>
      </c>
      <c r="AA205" s="504">
        <f>IF($B205&lt;&gt;"",MAX(AA$7:AA204)+1,0)</f>
        <v>195</v>
      </c>
      <c r="AB205" s="502">
        <f t="shared" si="27"/>
        <v>205</v>
      </c>
      <c r="AC205" s="504">
        <f>1</f>
        <v>1</v>
      </c>
      <c r="AD205" s="103">
        <f t="shared" si="24"/>
        <v>2546.19</v>
      </c>
      <c r="AE205" s="103">
        <f t="shared" si="25"/>
        <v>0</v>
      </c>
      <c r="AF205" s="103">
        <f t="shared" si="26"/>
        <v>0</v>
      </c>
      <c r="AG205" s="3"/>
    </row>
    <row r="206" spans="1:33" ht="13.2" x14ac:dyDescent="0.25">
      <c r="B206" s="1" t="str">
        <f>адреса!$G$202</f>
        <v>кв.50</v>
      </c>
      <c r="C206" s="522">
        <f>адреса!$I$202</f>
        <v>40000050</v>
      </c>
      <c r="D206" s="6" t="str">
        <f>адреса!$K$202</f>
        <v>ФИО-4-50</v>
      </c>
      <c r="E206" s="6">
        <v>2804.9</v>
      </c>
      <c r="F206" s="6">
        <v>2804.9</v>
      </c>
      <c r="G206" s="6">
        <v>0</v>
      </c>
      <c r="H206" s="6">
        <v>0</v>
      </c>
      <c r="I206" s="6">
        <v>0</v>
      </c>
      <c r="J206" s="6">
        <v>0</v>
      </c>
      <c r="K206" s="6">
        <v>0</v>
      </c>
      <c r="L206" s="6"/>
      <c r="M206" s="6">
        <v>0</v>
      </c>
      <c r="N206" s="6">
        <v>0</v>
      </c>
      <c r="O206" s="6">
        <v>0</v>
      </c>
      <c r="P206" s="6">
        <v>0</v>
      </c>
      <c r="Q206" s="6">
        <v>0</v>
      </c>
      <c r="R206" s="6">
        <v>0</v>
      </c>
      <c r="S206" s="6">
        <v>0</v>
      </c>
      <c r="T206" s="6">
        <v>0</v>
      </c>
      <c r="U206" s="6"/>
      <c r="V206" s="6">
        <v>2804.9</v>
      </c>
      <c r="W206" s="6">
        <v>2804.9</v>
      </c>
      <c r="X206" s="6">
        <v>2804.9</v>
      </c>
      <c r="Y206" s="513">
        <f>IF(A206&lt;&gt;"",IF(A206=мар17!A206,0,1),IF(AND(B206=мар17!B206,C206=мар17!C206),0,1))</f>
        <v>0</v>
      </c>
      <c r="Z206" s="70" t="str">
        <f t="shared" si="23"/>
        <v>ул. Четвертая д.4</v>
      </c>
      <c r="AA206" s="504">
        <f>IF($B206&lt;&gt;"",MAX(AA$7:AA205)+1,0)</f>
        <v>196</v>
      </c>
      <c r="AB206" s="502">
        <f t="shared" si="27"/>
        <v>206</v>
      </c>
      <c r="AC206" s="504">
        <f>1</f>
        <v>1</v>
      </c>
      <c r="AD206" s="103">
        <f t="shared" si="24"/>
        <v>2804.9</v>
      </c>
      <c r="AE206" s="103">
        <f t="shared" si="25"/>
        <v>0</v>
      </c>
      <c r="AF206" s="103">
        <f t="shared" si="26"/>
        <v>0</v>
      </c>
      <c r="AG206" s="3"/>
    </row>
    <row r="207" spans="1:33" ht="13.2" x14ac:dyDescent="0.25">
      <c r="A207" s="4" t="str">
        <f>адреса!$E$203</f>
        <v>ул. Пятая д.5</v>
      </c>
      <c r="C207" s="522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>
        <v>0</v>
      </c>
      <c r="U207" s="6"/>
      <c r="V207" s="6"/>
      <c r="W207" s="6"/>
      <c r="X207" s="6"/>
      <c r="Y207" s="513">
        <f>IF(A207&lt;&gt;"",IF(A207=мар17!A207,0,1),IF(AND(B207=мар17!B207,C207=мар17!C207),0,1))</f>
        <v>0</v>
      </c>
      <c r="Z207" s="70" t="str">
        <f t="shared" si="23"/>
        <v>ул. Пятая д.5</v>
      </c>
      <c r="AA207" s="504">
        <f>IF($B207&lt;&gt;"",MAX(AA$7:AA206)+1,0)</f>
        <v>0</v>
      </c>
      <c r="AB207" s="502">
        <f t="shared" si="27"/>
        <v>207</v>
      </c>
      <c r="AC207" s="504">
        <f>1</f>
        <v>1</v>
      </c>
      <c r="AD207" s="103">
        <f t="shared" si="24"/>
        <v>0</v>
      </c>
      <c r="AE207" s="103">
        <f t="shared" si="25"/>
        <v>0</v>
      </c>
      <c r="AF207" s="103">
        <f t="shared" si="26"/>
        <v>0</v>
      </c>
      <c r="AG207" s="3"/>
    </row>
    <row r="208" spans="1:33" ht="13.2" x14ac:dyDescent="0.25">
      <c r="B208" s="1" t="str">
        <f>адреса!$G$203</f>
        <v>кв.1</v>
      </c>
      <c r="C208" s="522">
        <f>адреса!$I$203</f>
        <v>50000001</v>
      </c>
      <c r="D208" s="6" t="str">
        <f>адреса!$K$203</f>
        <v>ФИО-5-1</v>
      </c>
      <c r="E208" s="6">
        <v>22172.58</v>
      </c>
      <c r="F208" s="6">
        <v>2758.27</v>
      </c>
      <c r="G208" s="6">
        <v>0</v>
      </c>
      <c r="H208" s="6">
        <v>0</v>
      </c>
      <c r="I208" s="6">
        <v>121.09</v>
      </c>
      <c r="J208" s="6">
        <v>0</v>
      </c>
      <c r="K208" s="6">
        <v>250.04</v>
      </c>
      <c r="L208" s="6"/>
      <c r="M208" s="6">
        <v>0</v>
      </c>
      <c r="N208" s="6">
        <v>50</v>
      </c>
      <c r="O208" s="6">
        <v>771.23</v>
      </c>
      <c r="P208" s="6">
        <v>0</v>
      </c>
      <c r="Q208" s="6">
        <v>0</v>
      </c>
      <c r="R208" s="6">
        <v>88.06</v>
      </c>
      <c r="S208" s="6">
        <v>448.35</v>
      </c>
      <c r="T208" s="6">
        <v>0</v>
      </c>
      <c r="U208" s="6"/>
      <c r="V208" s="6">
        <v>4487.04</v>
      </c>
      <c r="W208" s="6">
        <v>0</v>
      </c>
      <c r="X208" s="6">
        <v>26659.62</v>
      </c>
      <c r="Y208" s="513">
        <f>IF(A208&lt;&gt;"",IF(A208=мар17!A208,0,1),IF(AND(B208=мар17!B208,C208=мар17!C208),0,1))</f>
        <v>0</v>
      </c>
      <c r="Z208" s="70" t="str">
        <f t="shared" ref="Z208:Z209" si="28">IF(AND(A208&lt;&gt;"",B208=""),A208,Z207)</f>
        <v>ул. Пятая д.5</v>
      </c>
      <c r="AA208" s="504">
        <f>IF($B208&lt;&gt;"",MAX(AA$7:AA207)+1,0)</f>
        <v>197</v>
      </c>
      <c r="AB208" s="502">
        <f t="shared" si="27"/>
        <v>208</v>
      </c>
      <c r="AC208" s="504">
        <f>1</f>
        <v>1</v>
      </c>
      <c r="AD208" s="103">
        <f t="shared" ref="AD208:AD209" si="29">F208</f>
        <v>2758.27</v>
      </c>
      <c r="AE208" s="103">
        <f t="shared" ref="AE208:AE209" si="30">H208+I208+J208+K208+L208+O208+R208+S208</f>
        <v>1678.77</v>
      </c>
      <c r="AF208" s="103">
        <f t="shared" ref="AF208:AF209" si="31">V208-AD208-AE208</f>
        <v>50</v>
      </c>
      <c r="AG208" s="3"/>
    </row>
    <row r="209" spans="2:33" ht="13.2" x14ac:dyDescent="0.25">
      <c r="B209" s="1" t="str">
        <f>адреса!$G$204</f>
        <v>кв.2</v>
      </c>
      <c r="C209" s="522">
        <f>адреса!$I$204</f>
        <v>50000002</v>
      </c>
      <c r="D209" s="6" t="str">
        <f>адреса!$K$204</f>
        <v>ФИО-5-2</v>
      </c>
      <c r="E209" s="6">
        <v>13613.11</v>
      </c>
      <c r="F209" s="6">
        <v>1759.18</v>
      </c>
      <c r="G209" s="6">
        <v>0</v>
      </c>
      <c r="H209" s="6">
        <v>0</v>
      </c>
      <c r="I209" s="6">
        <v>450.96</v>
      </c>
      <c r="J209" s="6">
        <v>0</v>
      </c>
      <c r="K209" s="6">
        <v>1133.8499999999999</v>
      </c>
      <c r="L209" s="6"/>
      <c r="M209" s="6">
        <v>0</v>
      </c>
      <c r="N209" s="6">
        <v>50</v>
      </c>
      <c r="O209" s="6">
        <v>491.9</v>
      </c>
      <c r="P209" s="6">
        <v>0</v>
      </c>
      <c r="Q209" s="6">
        <v>0</v>
      </c>
      <c r="R209" s="6">
        <v>497.45</v>
      </c>
      <c r="S209" s="6">
        <v>2532.65</v>
      </c>
      <c r="T209" s="6">
        <v>0</v>
      </c>
      <c r="U209" s="6"/>
      <c r="V209" s="6">
        <v>6915.99</v>
      </c>
      <c r="W209" s="6">
        <v>0</v>
      </c>
      <c r="X209" s="6">
        <v>20529.099999999999</v>
      </c>
      <c r="Y209" s="513">
        <f>IF(A209&lt;&gt;"",IF(A209=мар17!A209,0,1),IF(AND(B209=мар17!B209,C209=мар17!C209),0,1))</f>
        <v>0</v>
      </c>
      <c r="Z209" s="70" t="str">
        <f t="shared" si="28"/>
        <v>ул. Пятая д.5</v>
      </c>
      <c r="AA209" s="504">
        <f>IF($B209&lt;&gt;"",MAX(AA$7:AA208)+1,0)</f>
        <v>198</v>
      </c>
      <c r="AB209" s="502">
        <f t="shared" si="27"/>
        <v>209</v>
      </c>
      <c r="AC209" s="504">
        <f>1</f>
        <v>1</v>
      </c>
      <c r="AD209" s="103">
        <f t="shared" si="29"/>
        <v>1759.18</v>
      </c>
      <c r="AE209" s="103">
        <f t="shared" si="30"/>
        <v>5106.8099999999995</v>
      </c>
      <c r="AF209" s="103">
        <f t="shared" si="31"/>
        <v>50</v>
      </c>
      <c r="AG209" s="3"/>
    </row>
    <row r="210" spans="2:33" ht="13.2" x14ac:dyDescent="0.25">
      <c r="B210" s="1" t="str">
        <f>адреса!$G$205</f>
        <v>кв.3</v>
      </c>
      <c r="C210" s="522">
        <f>адреса!$I$205</f>
        <v>50000003</v>
      </c>
      <c r="D210" s="6" t="str">
        <f>адреса!$K$205</f>
        <v>ФИО-5-3</v>
      </c>
      <c r="E210" s="6">
        <v>2212.12</v>
      </c>
      <c r="F210" s="6">
        <v>1716.08</v>
      </c>
      <c r="G210" s="6">
        <v>0</v>
      </c>
      <c r="H210" s="6">
        <v>0</v>
      </c>
      <c r="I210" s="6">
        <v>24.14</v>
      </c>
      <c r="J210" s="6">
        <v>0</v>
      </c>
      <c r="K210" s="6">
        <v>57.72</v>
      </c>
      <c r="L210" s="6"/>
      <c r="M210" s="6">
        <v>0</v>
      </c>
      <c r="N210" s="6">
        <v>50</v>
      </c>
      <c r="O210" s="6">
        <v>479.84</v>
      </c>
      <c r="P210" s="6">
        <v>0</v>
      </c>
      <c r="Q210" s="6">
        <v>0</v>
      </c>
      <c r="R210" s="6">
        <v>24.14</v>
      </c>
      <c r="S210" s="6">
        <v>122.9</v>
      </c>
      <c r="T210" s="6">
        <v>0</v>
      </c>
      <c r="U210" s="6"/>
      <c r="V210" s="6">
        <v>2474.8200000000002</v>
      </c>
      <c r="W210" s="6">
        <v>2212.12</v>
      </c>
      <c r="X210" s="6">
        <v>2474.8200000000002</v>
      </c>
      <c r="Y210" s="513">
        <f>IF(A210&lt;&gt;"",IF(A210=мар17!A210,0,1),IF(AND(B210=мар17!B210,C210=мар17!C210),0,1))</f>
        <v>0</v>
      </c>
      <c r="Z210" s="70" t="str">
        <f t="shared" ref="Z210:Z219" si="32">IF(AND(A210&lt;&gt;"",B210=""),A210,Z209)</f>
        <v>ул. Пятая д.5</v>
      </c>
      <c r="AA210" s="504">
        <f>IF($B210&lt;&gt;"",MAX(AA$7:AA209)+1,0)</f>
        <v>199</v>
      </c>
      <c r="AB210" s="502">
        <f t="shared" si="27"/>
        <v>210</v>
      </c>
      <c r="AC210" s="504">
        <f>1</f>
        <v>1</v>
      </c>
      <c r="AD210" s="103">
        <f t="shared" ref="AD210:AD219" si="33">F210</f>
        <v>1716.08</v>
      </c>
      <c r="AE210" s="103">
        <f t="shared" ref="AE210:AE219" si="34">H210+I210+J210+K210+L210+O210+R210+S210</f>
        <v>708.7399999999999</v>
      </c>
      <c r="AF210" s="103">
        <f t="shared" ref="AF210:AF219" si="35">V210-AD210-AE210</f>
        <v>50.000000000000341</v>
      </c>
      <c r="AG210" s="3"/>
    </row>
    <row r="211" spans="2:33" ht="13.2" x14ac:dyDescent="0.25">
      <c r="B211" s="1" t="str">
        <f>адреса!$G$206</f>
        <v>кв.4</v>
      </c>
      <c r="C211" s="522">
        <f>адреса!$I$206</f>
        <v>50000004</v>
      </c>
      <c r="D211" s="6" t="str">
        <f>адреса!$K$206</f>
        <v>ФИО-5-4</v>
      </c>
      <c r="E211" s="6">
        <v>4464.18</v>
      </c>
      <c r="F211" s="6">
        <v>2734.76</v>
      </c>
      <c r="G211" s="6">
        <v>0</v>
      </c>
      <c r="H211" s="6">
        <v>0</v>
      </c>
      <c r="I211" s="6">
        <v>175.62</v>
      </c>
      <c r="J211" s="6">
        <v>0</v>
      </c>
      <c r="K211" s="6">
        <v>327.88</v>
      </c>
      <c r="L211" s="6"/>
      <c r="M211" s="6">
        <v>0</v>
      </c>
      <c r="N211" s="6">
        <v>50</v>
      </c>
      <c r="O211" s="6">
        <v>764.66</v>
      </c>
      <c r="P211" s="6">
        <v>0</v>
      </c>
      <c r="Q211" s="6">
        <v>0</v>
      </c>
      <c r="R211" s="6">
        <v>98.64</v>
      </c>
      <c r="S211" s="6">
        <v>502.18</v>
      </c>
      <c r="T211" s="6">
        <v>0</v>
      </c>
      <c r="U211" s="6"/>
      <c r="V211" s="6">
        <v>4653.74</v>
      </c>
      <c r="W211" s="6">
        <v>9117.92</v>
      </c>
      <c r="X211" s="6">
        <v>0</v>
      </c>
      <c r="Y211" s="513">
        <f>IF(A211&lt;&gt;"",IF(A211=мар17!A211,0,1),IF(AND(B211=мар17!B211,C211=мар17!C211),0,1))</f>
        <v>0</v>
      </c>
      <c r="Z211" s="70" t="str">
        <f t="shared" si="32"/>
        <v>ул. Пятая д.5</v>
      </c>
      <c r="AA211" s="504">
        <f>IF($B211&lt;&gt;"",MAX(AA$7:AA210)+1,0)</f>
        <v>200</v>
      </c>
      <c r="AB211" s="502">
        <f t="shared" si="27"/>
        <v>211</v>
      </c>
      <c r="AC211" s="504">
        <f>1</f>
        <v>1</v>
      </c>
      <c r="AD211" s="103">
        <f t="shared" si="33"/>
        <v>2734.76</v>
      </c>
      <c r="AE211" s="103">
        <f t="shared" si="34"/>
        <v>1868.98</v>
      </c>
      <c r="AF211" s="103">
        <f t="shared" si="35"/>
        <v>49.999999999999545</v>
      </c>
      <c r="AG211" s="3"/>
    </row>
    <row r="212" spans="2:33" ht="13.2" x14ac:dyDescent="0.25">
      <c r="B212" s="1" t="str">
        <f>адреса!$G$207</f>
        <v>кв.5</v>
      </c>
      <c r="C212" s="522">
        <f>адреса!$I$207</f>
        <v>50000005</v>
      </c>
      <c r="D212" s="6" t="str">
        <f>адреса!$K$207</f>
        <v>ФИО-5-5</v>
      </c>
      <c r="E212" s="6">
        <v>6752.54</v>
      </c>
      <c r="F212" s="6">
        <v>1759.18</v>
      </c>
      <c r="G212" s="6">
        <v>0</v>
      </c>
      <c r="H212" s="6">
        <v>0</v>
      </c>
      <c r="I212" s="6">
        <v>154.11000000000001</v>
      </c>
      <c r="J212" s="6">
        <v>0</v>
      </c>
      <c r="K212" s="6">
        <v>364.76</v>
      </c>
      <c r="L212" s="6"/>
      <c r="M212" s="6">
        <v>0</v>
      </c>
      <c r="N212" s="6">
        <v>50</v>
      </c>
      <c r="O212" s="6">
        <v>491.9</v>
      </c>
      <c r="P212" s="6">
        <v>0</v>
      </c>
      <c r="Q212" s="6">
        <v>0</v>
      </c>
      <c r="R212" s="6">
        <v>151</v>
      </c>
      <c r="S212" s="6">
        <v>768.76</v>
      </c>
      <c r="T212" s="6">
        <v>0</v>
      </c>
      <c r="U212" s="6"/>
      <c r="V212" s="6">
        <v>3739.71</v>
      </c>
      <c r="W212" s="6">
        <v>0</v>
      </c>
      <c r="X212" s="6">
        <v>10492.25</v>
      </c>
      <c r="Y212" s="513">
        <f>IF(A212&lt;&gt;"",IF(A212=мар17!A212,0,1),IF(AND(B212=мар17!B212,C212=мар17!C212),0,1))</f>
        <v>0</v>
      </c>
      <c r="Z212" s="70" t="str">
        <f t="shared" si="32"/>
        <v>ул. Пятая д.5</v>
      </c>
      <c r="AA212" s="504">
        <f>IF($B212&lt;&gt;"",MAX(AA$7:AA211)+1,0)</f>
        <v>201</v>
      </c>
      <c r="AB212" s="502">
        <f t="shared" si="27"/>
        <v>212</v>
      </c>
      <c r="AC212" s="504">
        <f>1</f>
        <v>1</v>
      </c>
      <c r="AD212" s="103">
        <f t="shared" si="33"/>
        <v>1759.18</v>
      </c>
      <c r="AE212" s="103">
        <f t="shared" si="34"/>
        <v>1930.53</v>
      </c>
      <c r="AF212" s="103">
        <f t="shared" si="35"/>
        <v>50</v>
      </c>
      <c r="AG212" s="3"/>
    </row>
    <row r="213" spans="2:33" ht="13.2" x14ac:dyDescent="0.25">
      <c r="B213" s="1" t="str">
        <f>адреса!$G$208</f>
        <v>кв.6</v>
      </c>
      <c r="C213" s="522">
        <f>адреса!$I$208</f>
        <v>50000006</v>
      </c>
      <c r="D213" s="6" t="str">
        <f>адреса!$K$208</f>
        <v>ФИО-5-6</v>
      </c>
      <c r="E213" s="6">
        <v>14792.14</v>
      </c>
      <c r="F213" s="6">
        <v>1720</v>
      </c>
      <c r="G213" s="6">
        <v>0</v>
      </c>
      <c r="H213" s="6">
        <v>0</v>
      </c>
      <c r="I213" s="6">
        <v>72.42</v>
      </c>
      <c r="J213" s="6">
        <v>0</v>
      </c>
      <c r="K213" s="6">
        <v>202.02</v>
      </c>
      <c r="L213" s="6"/>
      <c r="M213" s="6">
        <v>0</v>
      </c>
      <c r="N213" s="6">
        <v>50</v>
      </c>
      <c r="O213" s="6">
        <v>480.93</v>
      </c>
      <c r="P213" s="6">
        <v>0</v>
      </c>
      <c r="Q213" s="6">
        <v>0</v>
      </c>
      <c r="R213" s="6">
        <v>96.56</v>
      </c>
      <c r="S213" s="6">
        <v>491.61</v>
      </c>
      <c r="T213" s="6">
        <v>0</v>
      </c>
      <c r="U213" s="6"/>
      <c r="V213" s="6">
        <v>3113.54</v>
      </c>
      <c r="W213" s="6">
        <v>0</v>
      </c>
      <c r="X213" s="6">
        <v>17905.68</v>
      </c>
      <c r="Y213" s="513">
        <f>IF(A213&lt;&gt;"",IF(A213=мар17!A213,0,1),IF(AND(B213=мар17!B213,C213=мар17!C213),0,1))</f>
        <v>0</v>
      </c>
      <c r="Z213" s="70" t="str">
        <f t="shared" si="32"/>
        <v>ул. Пятая д.5</v>
      </c>
      <c r="AA213" s="504">
        <f>IF($B213&lt;&gt;"",MAX(AA$7:AA212)+1,0)</f>
        <v>202</v>
      </c>
      <c r="AB213" s="502">
        <f t="shared" si="27"/>
        <v>213</v>
      </c>
      <c r="AC213" s="504">
        <f>1</f>
        <v>1</v>
      </c>
      <c r="AD213" s="103">
        <f t="shared" si="33"/>
        <v>1720</v>
      </c>
      <c r="AE213" s="103">
        <f t="shared" si="34"/>
        <v>1343.54</v>
      </c>
      <c r="AF213" s="103">
        <f t="shared" si="35"/>
        <v>50</v>
      </c>
      <c r="AG213" s="3"/>
    </row>
    <row r="214" spans="2:33" ht="13.2" x14ac:dyDescent="0.25">
      <c r="B214" s="1" t="str">
        <f>адреса!$G$209</f>
        <v>кв.7</v>
      </c>
      <c r="C214" s="522">
        <f>адреса!$I$209</f>
        <v>50000007</v>
      </c>
      <c r="D214" s="6" t="str">
        <f>адреса!$K$209</f>
        <v>ФИО-5-7</v>
      </c>
      <c r="E214" s="6">
        <v>11477.81</v>
      </c>
      <c r="F214" s="6">
        <v>4231.4399999999996</v>
      </c>
      <c r="G214" s="6">
        <v>0</v>
      </c>
      <c r="H214" s="6">
        <v>0</v>
      </c>
      <c r="I214" s="6">
        <v>121.09</v>
      </c>
      <c r="J214" s="6">
        <v>0</v>
      </c>
      <c r="K214" s="6">
        <v>250.04</v>
      </c>
      <c r="L214" s="6"/>
      <c r="M214" s="6">
        <v>0</v>
      </c>
      <c r="N214" s="6">
        <v>50</v>
      </c>
      <c r="O214" s="6">
        <v>1183.1500000000001</v>
      </c>
      <c r="P214" s="6">
        <v>0</v>
      </c>
      <c r="Q214" s="6">
        <v>0</v>
      </c>
      <c r="R214" s="6">
        <v>88.06</v>
      </c>
      <c r="S214" s="6">
        <v>448.35</v>
      </c>
      <c r="T214" s="6">
        <v>0</v>
      </c>
      <c r="U214" s="6"/>
      <c r="V214" s="6">
        <v>6372.13</v>
      </c>
      <c r="W214" s="6">
        <v>0</v>
      </c>
      <c r="X214" s="6">
        <v>17849.939999999999</v>
      </c>
      <c r="Y214" s="513">
        <f>IF(A214&lt;&gt;"",IF(A214=мар17!A214,0,1),IF(AND(B214=мар17!B214,C214=мар17!C214),0,1))</f>
        <v>0</v>
      </c>
      <c r="Z214" s="70" t="str">
        <f t="shared" si="32"/>
        <v>ул. Пятая д.5</v>
      </c>
      <c r="AA214" s="504">
        <f>IF($B214&lt;&gt;"",MAX(AA$7:AA213)+1,0)</f>
        <v>203</v>
      </c>
      <c r="AB214" s="502">
        <f t="shared" si="27"/>
        <v>214</v>
      </c>
      <c r="AC214" s="504">
        <f>1</f>
        <v>1</v>
      </c>
      <c r="AD214" s="103">
        <f t="shared" si="33"/>
        <v>4231.4399999999996</v>
      </c>
      <c r="AE214" s="103">
        <f t="shared" si="34"/>
        <v>2090.69</v>
      </c>
      <c r="AF214" s="103">
        <f t="shared" si="35"/>
        <v>50.000000000000455</v>
      </c>
      <c r="AG214" s="3"/>
    </row>
    <row r="215" spans="2:33" ht="13.2" x14ac:dyDescent="0.25">
      <c r="B215" s="1" t="str">
        <f>адреса!$G$210</f>
        <v>кв.8</v>
      </c>
      <c r="C215" s="522">
        <f>адреса!$I$210</f>
        <v>50000008</v>
      </c>
      <c r="D215" s="6" t="str">
        <f>адреса!$K$210</f>
        <v>ФИО-5-8</v>
      </c>
      <c r="E215" s="6">
        <v>4362.1400000000003</v>
      </c>
      <c r="F215" s="6">
        <v>2734.76</v>
      </c>
      <c r="G215" s="6">
        <v>0</v>
      </c>
      <c r="H215" s="6">
        <v>0</v>
      </c>
      <c r="I215" s="6">
        <v>114.93</v>
      </c>
      <c r="J215" s="6">
        <v>0</v>
      </c>
      <c r="K215" s="6">
        <v>233.59</v>
      </c>
      <c r="L215" s="6"/>
      <c r="M215" s="6">
        <v>0</v>
      </c>
      <c r="N215" s="6">
        <v>50</v>
      </c>
      <c r="O215" s="6">
        <v>764.66</v>
      </c>
      <c r="P215" s="6">
        <v>0</v>
      </c>
      <c r="Q215" s="6">
        <v>0</v>
      </c>
      <c r="R215" s="6">
        <v>80.459999999999994</v>
      </c>
      <c r="S215" s="6">
        <v>409.63</v>
      </c>
      <c r="T215" s="6">
        <v>0</v>
      </c>
      <c r="U215" s="6"/>
      <c r="V215" s="6">
        <v>4388.03</v>
      </c>
      <c r="W215" s="6">
        <v>4362.1400000000003</v>
      </c>
      <c r="X215" s="6">
        <v>4388.03</v>
      </c>
      <c r="Y215" s="513">
        <f>IF(A215&lt;&gt;"",IF(A215=мар17!A215,0,1),IF(AND(B215=мар17!B215,C215=мар17!C215),0,1))</f>
        <v>0</v>
      </c>
      <c r="Z215" s="70" t="str">
        <f t="shared" si="32"/>
        <v>ул. Пятая д.5</v>
      </c>
      <c r="AA215" s="504">
        <f>IF($B215&lt;&gt;"",MAX(AA$7:AA214)+1,0)</f>
        <v>204</v>
      </c>
      <c r="AB215" s="502">
        <f t="shared" si="27"/>
        <v>215</v>
      </c>
      <c r="AC215" s="504">
        <f>1</f>
        <v>1</v>
      </c>
      <c r="AD215" s="103">
        <f t="shared" si="33"/>
        <v>2734.76</v>
      </c>
      <c r="AE215" s="103">
        <f t="shared" si="34"/>
        <v>1603.27</v>
      </c>
      <c r="AF215" s="103">
        <f t="shared" si="35"/>
        <v>49.999999999999545</v>
      </c>
      <c r="AG215" s="3"/>
    </row>
    <row r="216" spans="2:33" ht="13.2" x14ac:dyDescent="0.25">
      <c r="B216" s="1" t="str">
        <f>адреса!$G$211</f>
        <v>кв.9</v>
      </c>
      <c r="C216" s="522">
        <f>адреса!$I$211</f>
        <v>50000009</v>
      </c>
      <c r="D216" s="6" t="str">
        <f>адреса!$K$211</f>
        <v>ФИО-5-9</v>
      </c>
      <c r="E216" s="6">
        <v>6620.32</v>
      </c>
      <c r="F216" s="6">
        <v>1759.18</v>
      </c>
      <c r="G216" s="6">
        <v>0</v>
      </c>
      <c r="H216" s="6">
        <v>0</v>
      </c>
      <c r="I216" s="6">
        <v>217.26</v>
      </c>
      <c r="J216" s="6">
        <v>0</v>
      </c>
      <c r="K216" s="6">
        <v>577.20000000000005</v>
      </c>
      <c r="L216" s="6"/>
      <c r="M216" s="6">
        <v>0</v>
      </c>
      <c r="N216" s="6">
        <v>50</v>
      </c>
      <c r="O216" s="6">
        <v>491.9</v>
      </c>
      <c r="P216" s="6">
        <v>0</v>
      </c>
      <c r="Q216" s="6">
        <v>0</v>
      </c>
      <c r="R216" s="6">
        <v>265.54000000000002</v>
      </c>
      <c r="S216" s="6">
        <v>1351.93</v>
      </c>
      <c r="T216" s="6">
        <v>0</v>
      </c>
      <c r="U216" s="6"/>
      <c r="V216" s="6">
        <v>4713.01</v>
      </c>
      <c r="W216" s="6">
        <v>1378.16</v>
      </c>
      <c r="X216" s="6">
        <v>9955.17</v>
      </c>
      <c r="Y216" s="513">
        <f>IF(A216&lt;&gt;"",IF(A216=мар17!A216,0,1),IF(AND(B216=мар17!B216,C216=мар17!C216),0,1))</f>
        <v>0</v>
      </c>
      <c r="Z216" s="70" t="str">
        <f t="shared" si="32"/>
        <v>ул. Пятая д.5</v>
      </c>
      <c r="AA216" s="504">
        <f>IF($B216&lt;&gt;"",MAX(AA$7:AA215)+1,0)</f>
        <v>205</v>
      </c>
      <c r="AB216" s="502">
        <f t="shared" si="27"/>
        <v>216</v>
      </c>
      <c r="AC216" s="504">
        <f>1</f>
        <v>1</v>
      </c>
      <c r="AD216" s="103">
        <f t="shared" si="33"/>
        <v>1759.18</v>
      </c>
      <c r="AE216" s="103">
        <f t="shared" si="34"/>
        <v>2903.83</v>
      </c>
      <c r="AF216" s="103">
        <f t="shared" si="35"/>
        <v>50</v>
      </c>
      <c r="AG216" s="3"/>
    </row>
    <row r="217" spans="2:33" ht="13.2" x14ac:dyDescent="0.25">
      <c r="B217" s="1" t="str">
        <f>адреса!$G$212</f>
        <v>кв.10</v>
      </c>
      <c r="C217" s="522">
        <f>адреса!$I$212</f>
        <v>50000010</v>
      </c>
      <c r="D217" s="6" t="str">
        <f>адреса!$K$212</f>
        <v>ФИО-5-10</v>
      </c>
      <c r="E217" s="6">
        <v>0</v>
      </c>
      <c r="F217" s="6">
        <v>1720</v>
      </c>
      <c r="G217" s="6">
        <v>0</v>
      </c>
      <c r="H217" s="6">
        <v>0</v>
      </c>
      <c r="I217" s="6">
        <v>51.35</v>
      </c>
      <c r="J217" s="6">
        <v>0</v>
      </c>
      <c r="K217" s="6">
        <v>89.87</v>
      </c>
      <c r="L217" s="6"/>
      <c r="M217" s="6">
        <v>0</v>
      </c>
      <c r="N217" s="6">
        <v>50</v>
      </c>
      <c r="O217" s="6">
        <v>480.93</v>
      </c>
      <c r="P217" s="6">
        <v>0</v>
      </c>
      <c r="Q217" s="6">
        <v>0</v>
      </c>
      <c r="R217" s="6">
        <v>23.83</v>
      </c>
      <c r="S217" s="6">
        <v>121.3</v>
      </c>
      <c r="T217" s="6">
        <v>0</v>
      </c>
      <c r="U217" s="6"/>
      <c r="V217" s="6">
        <v>2537.2800000000002</v>
      </c>
      <c r="W217" s="6">
        <v>0</v>
      </c>
      <c r="X217" s="6">
        <v>2537.2800000000002</v>
      </c>
      <c r="Y217" s="513">
        <f>IF(A217&lt;&gt;"",IF(A217=мар17!A217,0,1),IF(AND(B217=мар17!B217,C217=мар17!C217),0,1))</f>
        <v>0</v>
      </c>
      <c r="Z217" s="70" t="str">
        <f t="shared" si="32"/>
        <v>ул. Пятая д.5</v>
      </c>
      <c r="AA217" s="504">
        <f>IF($B217&lt;&gt;"",MAX(AA$7:AA216)+1,0)</f>
        <v>206</v>
      </c>
      <c r="AB217" s="502">
        <f t="shared" si="27"/>
        <v>217</v>
      </c>
      <c r="AC217" s="504">
        <f>1</f>
        <v>1</v>
      </c>
      <c r="AD217" s="103">
        <f t="shared" si="33"/>
        <v>1720</v>
      </c>
      <c r="AE217" s="103">
        <f t="shared" si="34"/>
        <v>767.28</v>
      </c>
      <c r="AF217" s="103">
        <f t="shared" si="35"/>
        <v>50.000000000000227</v>
      </c>
      <c r="AG217" s="3"/>
    </row>
    <row r="218" spans="2:33" ht="13.2" x14ac:dyDescent="0.25">
      <c r="B218" s="1" t="str">
        <f>адреса!$G$213</f>
        <v>кв.11</v>
      </c>
      <c r="C218" s="522">
        <f>адреса!$I$213</f>
        <v>50000011</v>
      </c>
      <c r="D218" s="6" t="str">
        <f>адреса!$K$213</f>
        <v>ФИО-5-11</v>
      </c>
      <c r="E218" s="6">
        <v>0</v>
      </c>
      <c r="F218" s="6">
        <v>4231.4399999999996</v>
      </c>
      <c r="G218" s="6">
        <v>0</v>
      </c>
      <c r="H218" s="6">
        <v>0</v>
      </c>
      <c r="I218" s="6">
        <v>34.22</v>
      </c>
      <c r="J218" s="6">
        <v>0</v>
      </c>
      <c r="K218" s="6">
        <v>47.48</v>
      </c>
      <c r="L218" s="6"/>
      <c r="M218" s="6">
        <v>0</v>
      </c>
      <c r="N218" s="6">
        <v>50</v>
      </c>
      <c r="O218" s="6">
        <v>1183.1500000000001</v>
      </c>
      <c r="P218" s="6">
        <v>0</v>
      </c>
      <c r="Q218" s="6">
        <v>0</v>
      </c>
      <c r="R218" s="6">
        <v>5.49</v>
      </c>
      <c r="S218" s="6">
        <v>27.95</v>
      </c>
      <c r="T218" s="6">
        <v>0</v>
      </c>
      <c r="U218" s="6"/>
      <c r="V218" s="6">
        <v>5579.73</v>
      </c>
      <c r="W218" s="6">
        <v>5579.73</v>
      </c>
      <c r="X218" s="6">
        <v>0</v>
      </c>
      <c r="Y218" s="513">
        <f>IF(A218&lt;&gt;"",IF(A218=мар17!A218,0,1),IF(AND(B218=мар17!B218,C218=мар17!C218),0,1))</f>
        <v>0</v>
      </c>
      <c r="Z218" s="70" t="str">
        <f t="shared" si="32"/>
        <v>ул. Пятая д.5</v>
      </c>
      <c r="AA218" s="504">
        <f>IF($B218&lt;&gt;"",MAX(AA$7:AA217)+1,0)</f>
        <v>207</v>
      </c>
      <c r="AB218" s="502">
        <f t="shared" si="27"/>
        <v>218</v>
      </c>
      <c r="AC218" s="504">
        <f>1</f>
        <v>1</v>
      </c>
      <c r="AD218" s="103">
        <f t="shared" si="33"/>
        <v>4231.4399999999996</v>
      </c>
      <c r="AE218" s="103">
        <f t="shared" si="34"/>
        <v>1298.2900000000002</v>
      </c>
      <c r="AF218" s="103">
        <f t="shared" si="35"/>
        <v>49.999999999999773</v>
      </c>
      <c r="AG218" s="3"/>
    </row>
    <row r="219" spans="2:33" ht="13.2" x14ac:dyDescent="0.25">
      <c r="B219" s="1" t="str">
        <f>адреса!$G$214</f>
        <v>кв.12</v>
      </c>
      <c r="C219" s="522">
        <f>адреса!$I$214</f>
        <v>50000012</v>
      </c>
      <c r="D219" s="6" t="str">
        <f>адреса!$K$214</f>
        <v>ФИО-5-12</v>
      </c>
      <c r="E219" s="6">
        <v>67868.58</v>
      </c>
      <c r="F219" s="6">
        <v>2742.6</v>
      </c>
      <c r="G219" s="6">
        <v>0</v>
      </c>
      <c r="H219" s="6">
        <v>0</v>
      </c>
      <c r="I219" s="6">
        <v>0</v>
      </c>
      <c r="J219" s="6">
        <v>0</v>
      </c>
      <c r="K219" s="6">
        <v>0</v>
      </c>
      <c r="L219" s="6"/>
      <c r="M219" s="6">
        <v>0</v>
      </c>
      <c r="N219" s="6">
        <v>50</v>
      </c>
      <c r="O219" s="6">
        <v>766.86</v>
      </c>
      <c r="P219" s="6">
        <v>0</v>
      </c>
      <c r="Q219" s="6">
        <v>0</v>
      </c>
      <c r="R219" s="6">
        <v>0</v>
      </c>
      <c r="S219" s="6">
        <v>0</v>
      </c>
      <c r="T219" s="6">
        <v>0</v>
      </c>
      <c r="U219" s="6"/>
      <c r="V219" s="6">
        <v>3559.46</v>
      </c>
      <c r="W219" s="6">
        <v>0</v>
      </c>
      <c r="X219" s="6">
        <v>71428.039999999994</v>
      </c>
      <c r="Y219" s="513">
        <f>IF(A219&lt;&gt;"",IF(A219=мар17!A219,0,1),IF(AND(B219=мар17!B219,C219=мар17!C219),0,1))</f>
        <v>0</v>
      </c>
      <c r="Z219" s="70" t="str">
        <f t="shared" si="32"/>
        <v>ул. Пятая д.5</v>
      </c>
      <c r="AA219" s="504">
        <f>IF($B219&lt;&gt;"",MAX(AA$7:AA218)+1,0)</f>
        <v>208</v>
      </c>
      <c r="AB219" s="502">
        <f t="shared" si="27"/>
        <v>219</v>
      </c>
      <c r="AC219" s="504">
        <f>1</f>
        <v>1</v>
      </c>
      <c r="AD219" s="103">
        <f t="shared" si="33"/>
        <v>2742.6</v>
      </c>
      <c r="AE219" s="103">
        <f t="shared" si="34"/>
        <v>766.86</v>
      </c>
      <c r="AF219" s="103">
        <f t="shared" si="35"/>
        <v>50.000000000000114</v>
      </c>
      <c r="AG219" s="3"/>
    </row>
    <row r="220" spans="2:33" ht="13.2" x14ac:dyDescent="0.25">
      <c r="B220" s="1" t="str">
        <f>адреса!$G$215</f>
        <v>кв.13</v>
      </c>
      <c r="C220" s="522">
        <f>адреса!$I$215</f>
        <v>50000013</v>
      </c>
      <c r="D220" s="6" t="str">
        <f>адреса!$K$215</f>
        <v>ФИО-5-13</v>
      </c>
      <c r="E220" s="6">
        <v>0</v>
      </c>
      <c r="F220" s="6">
        <v>1755.26</v>
      </c>
      <c r="G220" s="6">
        <v>0</v>
      </c>
      <c r="H220" s="6">
        <v>0</v>
      </c>
      <c r="I220" s="6">
        <v>246.23</v>
      </c>
      <c r="J220" s="6">
        <v>0</v>
      </c>
      <c r="K220" s="6">
        <v>1160.17</v>
      </c>
      <c r="L220" s="6"/>
      <c r="M220" s="6">
        <v>0</v>
      </c>
      <c r="N220" s="6">
        <v>50</v>
      </c>
      <c r="O220" s="6">
        <v>490.8</v>
      </c>
      <c r="P220" s="6">
        <v>0</v>
      </c>
      <c r="Q220" s="6">
        <v>0</v>
      </c>
      <c r="R220" s="6">
        <v>724.2</v>
      </c>
      <c r="S220" s="6">
        <v>3687.08</v>
      </c>
      <c r="T220" s="6">
        <v>0</v>
      </c>
      <c r="U220" s="6"/>
      <c r="V220" s="6">
        <v>8113.74</v>
      </c>
      <c r="W220" s="6">
        <v>0</v>
      </c>
      <c r="X220" s="6">
        <v>8113.74</v>
      </c>
      <c r="Y220" s="513">
        <f>IF(A220&lt;&gt;"",IF(A220=мар17!A220,0,1),IF(AND(B220=мар17!B220,C220=мар17!C220),0,1))</f>
        <v>0</v>
      </c>
      <c r="Z220" s="70" t="str">
        <f t="shared" ref="Z220:Z283" si="36">IF(AND(A220&lt;&gt;"",B220=""),A220,Z219)</f>
        <v>ул. Пятая д.5</v>
      </c>
      <c r="AA220" s="504">
        <f>IF($B220&lt;&gt;"",MAX(AA$7:AA219)+1,0)</f>
        <v>209</v>
      </c>
      <c r="AB220" s="502">
        <f t="shared" si="27"/>
        <v>220</v>
      </c>
      <c r="AC220" s="504">
        <f>1</f>
        <v>1</v>
      </c>
      <c r="AD220" s="103">
        <f t="shared" ref="AD220:AD283" si="37">F220</f>
        <v>1755.26</v>
      </c>
      <c r="AE220" s="103">
        <f t="shared" ref="AE220:AE283" si="38">H220+I220+J220+K220+L220+O220+R220+S220</f>
        <v>6308.48</v>
      </c>
      <c r="AF220" s="103">
        <f t="shared" ref="AF220:AF283" si="39">V220-AD220-AE220</f>
        <v>50</v>
      </c>
      <c r="AG220" s="3"/>
    </row>
    <row r="221" spans="2:33" ht="13.2" x14ac:dyDescent="0.25">
      <c r="B221" s="1" t="str">
        <f>адреса!$G$216</f>
        <v>кв.14</v>
      </c>
      <c r="C221" s="522">
        <f>адреса!$I$216</f>
        <v>50000014</v>
      </c>
      <c r="D221" s="6" t="str">
        <f>адреса!$K$216</f>
        <v>ФИО-5-14</v>
      </c>
      <c r="E221" s="6">
        <v>28043.96</v>
      </c>
      <c r="F221" s="6">
        <v>4219.6899999999996</v>
      </c>
      <c r="G221" s="6">
        <v>0</v>
      </c>
      <c r="H221" s="6">
        <v>0</v>
      </c>
      <c r="I221" s="6">
        <v>0</v>
      </c>
      <c r="J221" s="6">
        <v>0</v>
      </c>
      <c r="K221" s="6">
        <v>0</v>
      </c>
      <c r="L221" s="6"/>
      <c r="M221" s="6">
        <v>0</v>
      </c>
      <c r="N221" s="6">
        <v>50</v>
      </c>
      <c r="O221" s="6">
        <v>1179.8499999999999</v>
      </c>
      <c r="P221" s="6">
        <v>0</v>
      </c>
      <c r="Q221" s="6">
        <v>0</v>
      </c>
      <c r="R221" s="6">
        <v>0</v>
      </c>
      <c r="S221" s="6">
        <v>0</v>
      </c>
      <c r="T221" s="6">
        <v>0</v>
      </c>
      <c r="U221" s="6"/>
      <c r="V221" s="6">
        <v>5449.54</v>
      </c>
      <c r="W221" s="6">
        <v>33493.5</v>
      </c>
      <c r="X221" s="6">
        <v>0</v>
      </c>
      <c r="Y221" s="513">
        <f>IF(A221&lt;&gt;"",IF(A221=мар17!A221,0,1),IF(AND(B221=мар17!B221,C221=мар17!C221),0,1))</f>
        <v>0</v>
      </c>
      <c r="Z221" s="70" t="str">
        <f t="shared" si="36"/>
        <v>ул. Пятая д.5</v>
      </c>
      <c r="AA221" s="504">
        <f>IF($B221&lt;&gt;"",MAX(AA$7:AA220)+1,0)</f>
        <v>210</v>
      </c>
      <c r="AB221" s="502">
        <f t="shared" si="27"/>
        <v>221</v>
      </c>
      <c r="AC221" s="504">
        <f>1</f>
        <v>1</v>
      </c>
      <c r="AD221" s="103">
        <f t="shared" si="37"/>
        <v>4219.6899999999996</v>
      </c>
      <c r="AE221" s="103">
        <f t="shared" si="38"/>
        <v>1179.8499999999999</v>
      </c>
      <c r="AF221" s="103">
        <f t="shared" si="39"/>
        <v>50.000000000000455</v>
      </c>
      <c r="AG221" s="3"/>
    </row>
    <row r="222" spans="2:33" ht="13.2" x14ac:dyDescent="0.25">
      <c r="B222" s="1" t="str">
        <f>адреса!$G$217</f>
        <v>кв.15</v>
      </c>
      <c r="C222" s="522">
        <f>адреса!$I$217</f>
        <v>50000015</v>
      </c>
      <c r="D222" s="6" t="str">
        <f>адреса!$K$217</f>
        <v>ФИО-5-15</v>
      </c>
      <c r="E222" s="6">
        <v>3946.37</v>
      </c>
      <c r="F222" s="6">
        <v>2742.6</v>
      </c>
      <c r="G222" s="6">
        <v>0</v>
      </c>
      <c r="H222" s="6">
        <v>0</v>
      </c>
      <c r="I222" s="6">
        <v>72.42</v>
      </c>
      <c r="J222" s="6">
        <v>0</v>
      </c>
      <c r="K222" s="6">
        <v>115.44</v>
      </c>
      <c r="L222" s="6"/>
      <c r="M222" s="6">
        <v>0</v>
      </c>
      <c r="N222" s="6">
        <v>50</v>
      </c>
      <c r="O222" s="6">
        <v>766.86</v>
      </c>
      <c r="P222" s="6">
        <v>0</v>
      </c>
      <c r="Q222" s="6">
        <v>0</v>
      </c>
      <c r="R222" s="6">
        <v>24.14</v>
      </c>
      <c r="S222" s="6">
        <v>122.9</v>
      </c>
      <c r="T222" s="6">
        <v>0</v>
      </c>
      <c r="U222" s="6"/>
      <c r="V222" s="6">
        <v>3894.36</v>
      </c>
      <c r="W222" s="6">
        <v>3946.37</v>
      </c>
      <c r="X222" s="6">
        <v>3894.36</v>
      </c>
      <c r="Y222" s="513">
        <f>IF(A222&lt;&gt;"",IF(A222=мар17!A222,0,1),IF(AND(B222=мар17!B222,C222=мар17!C222),0,1))</f>
        <v>0</v>
      </c>
      <c r="Z222" s="70" t="str">
        <f t="shared" si="36"/>
        <v>ул. Пятая д.5</v>
      </c>
      <c r="AA222" s="504">
        <f>IF($B222&lt;&gt;"",MAX(AA$7:AA221)+1,0)</f>
        <v>211</v>
      </c>
      <c r="AB222" s="502">
        <f t="shared" si="27"/>
        <v>222</v>
      </c>
      <c r="AC222" s="504">
        <f>1</f>
        <v>1</v>
      </c>
      <c r="AD222" s="103">
        <f t="shared" si="37"/>
        <v>2742.6</v>
      </c>
      <c r="AE222" s="103">
        <f t="shared" si="38"/>
        <v>1101.76</v>
      </c>
      <c r="AF222" s="103">
        <f t="shared" si="39"/>
        <v>50.000000000000227</v>
      </c>
      <c r="AG222" s="3"/>
    </row>
    <row r="223" spans="2:33" ht="13.2" x14ac:dyDescent="0.25">
      <c r="B223" s="1" t="str">
        <f>адреса!$G$218</f>
        <v>кв.16</v>
      </c>
      <c r="C223" s="522">
        <f>адреса!$I$218</f>
        <v>50000016</v>
      </c>
      <c r="D223" s="6" t="str">
        <f>адреса!$K$218</f>
        <v>ФИО-5-16</v>
      </c>
      <c r="E223" s="6">
        <v>4080.3</v>
      </c>
      <c r="F223" s="6">
        <v>1755.26</v>
      </c>
      <c r="G223" s="6">
        <v>0</v>
      </c>
      <c r="H223" s="6">
        <v>0</v>
      </c>
      <c r="I223" s="6">
        <v>1.3</v>
      </c>
      <c r="J223" s="6">
        <v>0</v>
      </c>
      <c r="K223" s="6">
        <v>2.16</v>
      </c>
      <c r="L223" s="6"/>
      <c r="M223" s="6">
        <v>0</v>
      </c>
      <c r="N223" s="6">
        <v>50</v>
      </c>
      <c r="O223" s="6">
        <v>490.8</v>
      </c>
      <c r="P223" s="6">
        <v>0</v>
      </c>
      <c r="Q223" s="6">
        <v>0</v>
      </c>
      <c r="R223" s="6">
        <v>0.51</v>
      </c>
      <c r="S223" s="6">
        <v>2.58</v>
      </c>
      <c r="T223" s="6">
        <v>0</v>
      </c>
      <c r="U223" s="6"/>
      <c r="V223" s="6">
        <v>2302.61</v>
      </c>
      <c r="W223" s="6">
        <v>0</v>
      </c>
      <c r="X223" s="6">
        <v>6382.91</v>
      </c>
      <c r="Y223" s="513">
        <f>IF(A223&lt;&gt;"",IF(A223=мар17!A223,0,1),IF(AND(B223=мар17!B223,C223=мар17!C223),0,1))</f>
        <v>0</v>
      </c>
      <c r="Z223" s="70" t="str">
        <f t="shared" si="36"/>
        <v>ул. Пятая д.5</v>
      </c>
      <c r="AA223" s="504">
        <f>IF($B223&lt;&gt;"",MAX(AA$7:AA222)+1,0)</f>
        <v>212</v>
      </c>
      <c r="AB223" s="502">
        <f t="shared" si="27"/>
        <v>223</v>
      </c>
      <c r="AC223" s="504">
        <f>1</f>
        <v>1</v>
      </c>
      <c r="AD223" s="103">
        <f t="shared" si="37"/>
        <v>1755.26</v>
      </c>
      <c r="AE223" s="103">
        <f t="shared" si="38"/>
        <v>497.34999999999997</v>
      </c>
      <c r="AF223" s="103">
        <f t="shared" si="39"/>
        <v>50.000000000000171</v>
      </c>
      <c r="AG223" s="3"/>
    </row>
    <row r="224" spans="2:33" ht="13.2" x14ac:dyDescent="0.25">
      <c r="B224" s="1" t="str">
        <f>адреса!$G$219</f>
        <v>кв.17</v>
      </c>
      <c r="C224" s="522">
        <f>адреса!$I$219</f>
        <v>50000017</v>
      </c>
      <c r="D224" s="6" t="str">
        <f>адреса!$K$219</f>
        <v>ФИО-5-17</v>
      </c>
      <c r="E224" s="6">
        <v>3520.15</v>
      </c>
      <c r="F224" s="6">
        <v>1747.43</v>
      </c>
      <c r="G224" s="6">
        <v>0</v>
      </c>
      <c r="H224" s="6">
        <v>0</v>
      </c>
      <c r="I224" s="6">
        <v>120.72</v>
      </c>
      <c r="J224" s="6">
        <v>0</v>
      </c>
      <c r="K224" s="6">
        <v>201.3</v>
      </c>
      <c r="L224" s="6"/>
      <c r="M224" s="6">
        <v>0</v>
      </c>
      <c r="N224" s="6">
        <v>50</v>
      </c>
      <c r="O224" s="6">
        <v>488.6</v>
      </c>
      <c r="P224" s="6">
        <v>0</v>
      </c>
      <c r="Q224" s="6">
        <v>0</v>
      </c>
      <c r="R224" s="6">
        <v>47.65</v>
      </c>
      <c r="S224" s="6">
        <v>242.61</v>
      </c>
      <c r="T224" s="6">
        <v>0</v>
      </c>
      <c r="U224" s="6"/>
      <c r="V224" s="6">
        <v>2898.31</v>
      </c>
      <c r="W224" s="6">
        <v>3520.15</v>
      </c>
      <c r="X224" s="6">
        <v>2898.31</v>
      </c>
      <c r="Y224" s="513">
        <f>IF(A224&lt;&gt;"",IF(A224=мар17!A224,0,1),IF(AND(B224=мар17!B224,C224=мар17!C224),0,1))</f>
        <v>0</v>
      </c>
      <c r="Z224" s="70" t="str">
        <f t="shared" si="36"/>
        <v>ул. Пятая д.5</v>
      </c>
      <c r="AA224" s="504">
        <f>IF($B224&lt;&gt;"",MAX(AA$7:AA223)+1,0)</f>
        <v>213</v>
      </c>
      <c r="AB224" s="502">
        <f t="shared" si="27"/>
        <v>224</v>
      </c>
      <c r="AC224" s="504">
        <f>1</f>
        <v>1</v>
      </c>
      <c r="AD224" s="103">
        <f t="shared" si="37"/>
        <v>1747.43</v>
      </c>
      <c r="AE224" s="103">
        <f t="shared" si="38"/>
        <v>1100.8800000000001</v>
      </c>
      <c r="AF224" s="103">
        <f t="shared" si="39"/>
        <v>49.999999999999773</v>
      </c>
      <c r="AG224" s="3"/>
    </row>
    <row r="225" spans="2:33" ht="13.2" x14ac:dyDescent="0.25">
      <c r="B225" s="1" t="str">
        <f>адреса!$G$220</f>
        <v>кв.18</v>
      </c>
      <c r="C225" s="522">
        <f>адреса!$I$220</f>
        <v>50000018</v>
      </c>
      <c r="D225" s="6" t="str">
        <f>адреса!$K$220</f>
        <v>ФИО-5-18</v>
      </c>
      <c r="E225" s="6">
        <v>0</v>
      </c>
      <c r="F225" s="6">
        <v>4219.6899999999996</v>
      </c>
      <c r="G225" s="6">
        <v>0</v>
      </c>
      <c r="H225" s="6">
        <v>0</v>
      </c>
      <c r="I225" s="6">
        <v>217.26</v>
      </c>
      <c r="J225" s="6">
        <v>0</v>
      </c>
      <c r="K225" s="6">
        <v>519.48</v>
      </c>
      <c r="L225" s="6"/>
      <c r="M225" s="6">
        <v>0</v>
      </c>
      <c r="N225" s="6">
        <v>50</v>
      </c>
      <c r="O225" s="6">
        <v>1179.8499999999999</v>
      </c>
      <c r="P225" s="6">
        <v>0</v>
      </c>
      <c r="Q225" s="6">
        <v>0</v>
      </c>
      <c r="R225" s="6">
        <v>217.26</v>
      </c>
      <c r="S225" s="6">
        <v>1106.1199999999999</v>
      </c>
      <c r="T225" s="6">
        <v>0</v>
      </c>
      <c r="U225" s="6"/>
      <c r="V225" s="6">
        <v>7509.66</v>
      </c>
      <c r="W225" s="6">
        <v>0</v>
      </c>
      <c r="X225" s="6">
        <v>7509.66</v>
      </c>
      <c r="Y225" s="513">
        <f>IF(A225&lt;&gt;"",IF(A225=мар17!A225,0,1),IF(AND(B225=мар17!B225,C225=мар17!C225),0,1))</f>
        <v>0</v>
      </c>
      <c r="Z225" s="70" t="str">
        <f t="shared" si="36"/>
        <v>ул. Пятая д.5</v>
      </c>
      <c r="AA225" s="504">
        <f>IF($B225&lt;&gt;"",MAX(AA$7:AA224)+1,0)</f>
        <v>214</v>
      </c>
      <c r="AB225" s="502">
        <f t="shared" si="27"/>
        <v>225</v>
      </c>
      <c r="AC225" s="504">
        <f>1</f>
        <v>1</v>
      </c>
      <c r="AD225" s="103">
        <f t="shared" si="37"/>
        <v>4219.6899999999996</v>
      </c>
      <c r="AE225" s="103">
        <f t="shared" si="38"/>
        <v>3239.97</v>
      </c>
      <c r="AF225" s="103">
        <f t="shared" si="39"/>
        <v>50.000000000000455</v>
      </c>
      <c r="AG225" s="3"/>
    </row>
    <row r="226" spans="2:33" ht="13.2" x14ac:dyDescent="0.25">
      <c r="B226" s="1" t="str">
        <f>адреса!$G$221</f>
        <v>кв.19</v>
      </c>
      <c r="C226" s="522">
        <f>адреса!$I$221</f>
        <v>50000019</v>
      </c>
      <c r="D226" s="6" t="str">
        <f>адреса!$K$221</f>
        <v>ФИО-5-19</v>
      </c>
      <c r="E226" s="6">
        <v>5130.91</v>
      </c>
      <c r="F226" s="6">
        <v>2742.6</v>
      </c>
      <c r="G226" s="6">
        <v>0</v>
      </c>
      <c r="H226" s="6">
        <v>0</v>
      </c>
      <c r="I226" s="6">
        <v>226.53</v>
      </c>
      <c r="J226" s="6">
        <v>0</v>
      </c>
      <c r="K226" s="6">
        <v>462.51</v>
      </c>
      <c r="L226" s="6"/>
      <c r="M226" s="6">
        <v>0</v>
      </c>
      <c r="N226" s="6">
        <v>50</v>
      </c>
      <c r="O226" s="6">
        <v>766.86</v>
      </c>
      <c r="P226" s="6">
        <v>0</v>
      </c>
      <c r="Q226" s="6">
        <v>0</v>
      </c>
      <c r="R226" s="6">
        <v>160.34</v>
      </c>
      <c r="S226" s="6">
        <v>816.32</v>
      </c>
      <c r="T226" s="6">
        <v>0</v>
      </c>
      <c r="U226" s="6"/>
      <c r="V226" s="6">
        <v>5225.16</v>
      </c>
      <c r="W226" s="6">
        <v>6000</v>
      </c>
      <c r="X226" s="6">
        <v>4356.07</v>
      </c>
      <c r="Y226" s="513">
        <f>IF(A226&lt;&gt;"",IF(A226=мар17!A226,0,1),IF(AND(B226=мар17!B226,C226=мар17!C226),0,1))</f>
        <v>0</v>
      </c>
      <c r="Z226" s="70" t="str">
        <f t="shared" si="36"/>
        <v>ул. Пятая д.5</v>
      </c>
      <c r="AA226" s="504">
        <f>IF($B226&lt;&gt;"",MAX(AA$7:AA225)+1,0)</f>
        <v>215</v>
      </c>
      <c r="AB226" s="502">
        <f t="shared" si="27"/>
        <v>226</v>
      </c>
      <c r="AC226" s="504">
        <f>1</f>
        <v>1</v>
      </c>
      <c r="AD226" s="103">
        <f t="shared" si="37"/>
        <v>2742.6</v>
      </c>
      <c r="AE226" s="103">
        <f t="shared" si="38"/>
        <v>2432.56</v>
      </c>
      <c r="AF226" s="103">
        <f t="shared" si="39"/>
        <v>50</v>
      </c>
      <c r="AG226" s="3"/>
    </row>
    <row r="227" spans="2:33" ht="13.2" x14ac:dyDescent="0.25">
      <c r="B227" s="1" t="str">
        <f>адреса!$G$222</f>
        <v>кв.20</v>
      </c>
      <c r="C227" s="522">
        <f>адреса!$I$222</f>
        <v>50000020</v>
      </c>
      <c r="D227" s="6" t="str">
        <f>адреса!$K$222</f>
        <v>ФИО-5-20</v>
      </c>
      <c r="E227" s="6">
        <v>4076.57</v>
      </c>
      <c r="F227" s="6">
        <v>1755.26</v>
      </c>
      <c r="G227" s="6">
        <v>0</v>
      </c>
      <c r="H227" s="6">
        <v>0</v>
      </c>
      <c r="I227" s="6">
        <v>0.01</v>
      </c>
      <c r="J227" s="6">
        <v>0</v>
      </c>
      <c r="K227" s="6">
        <v>-0.01</v>
      </c>
      <c r="L227" s="6"/>
      <c r="M227" s="6">
        <v>0</v>
      </c>
      <c r="N227" s="6">
        <v>50</v>
      </c>
      <c r="O227" s="6">
        <v>490.8</v>
      </c>
      <c r="P227" s="6">
        <v>0</v>
      </c>
      <c r="Q227" s="6">
        <v>0</v>
      </c>
      <c r="R227" s="6">
        <v>-0.01</v>
      </c>
      <c r="S227" s="6">
        <v>0</v>
      </c>
      <c r="T227" s="6">
        <v>0</v>
      </c>
      <c r="U227" s="6"/>
      <c r="V227" s="6">
        <v>2296.0500000000002</v>
      </c>
      <c r="W227" s="6">
        <v>0</v>
      </c>
      <c r="X227" s="6">
        <v>6372.62</v>
      </c>
      <c r="Y227" s="513">
        <f>IF(A227&lt;&gt;"",IF(A227=мар17!A227,0,1),IF(AND(B227=мар17!B227,C227=мар17!C227),0,1))</f>
        <v>0</v>
      </c>
      <c r="Z227" s="70" t="str">
        <f t="shared" si="36"/>
        <v>ул. Пятая д.5</v>
      </c>
      <c r="AA227" s="504">
        <f>IF($B227&lt;&gt;"",MAX(AA$7:AA226)+1,0)</f>
        <v>216</v>
      </c>
      <c r="AB227" s="502">
        <f t="shared" si="27"/>
        <v>227</v>
      </c>
      <c r="AC227" s="504">
        <f>1</f>
        <v>1</v>
      </c>
      <c r="AD227" s="103">
        <f t="shared" si="37"/>
        <v>1755.26</v>
      </c>
      <c r="AE227" s="103">
        <f t="shared" si="38"/>
        <v>490.79</v>
      </c>
      <c r="AF227" s="103">
        <f t="shared" si="39"/>
        <v>50.000000000000171</v>
      </c>
      <c r="AG227" s="3"/>
    </row>
    <row r="228" spans="2:33" ht="13.2" x14ac:dyDescent="0.25">
      <c r="B228" s="1" t="str">
        <f>адреса!$G$223</f>
        <v>кв.21</v>
      </c>
      <c r="C228" s="522">
        <f>адреса!$I$223</f>
        <v>50000021</v>
      </c>
      <c r="D228" s="6" t="str">
        <f>адреса!$K$223</f>
        <v>ФИО-5-21</v>
      </c>
      <c r="E228" s="6">
        <v>5792.55</v>
      </c>
      <c r="F228" s="6">
        <v>1747.43</v>
      </c>
      <c r="G228" s="6">
        <v>0</v>
      </c>
      <c r="H228" s="6">
        <v>0</v>
      </c>
      <c r="I228" s="6">
        <v>265.54000000000002</v>
      </c>
      <c r="J228" s="6">
        <v>0</v>
      </c>
      <c r="K228" s="6">
        <v>422.74</v>
      </c>
      <c r="L228" s="6"/>
      <c r="M228" s="6">
        <v>0</v>
      </c>
      <c r="N228" s="6">
        <v>50</v>
      </c>
      <c r="O228" s="6">
        <v>488.6</v>
      </c>
      <c r="P228" s="6">
        <v>0</v>
      </c>
      <c r="Q228" s="6">
        <v>0</v>
      </c>
      <c r="R228" s="6">
        <v>88.06</v>
      </c>
      <c r="S228" s="6">
        <v>448.35</v>
      </c>
      <c r="T228" s="6">
        <v>0</v>
      </c>
      <c r="U228" s="6"/>
      <c r="V228" s="6">
        <v>3510.72</v>
      </c>
      <c r="W228" s="6">
        <v>5792.55</v>
      </c>
      <c r="X228" s="6">
        <v>3510.72</v>
      </c>
      <c r="Y228" s="513">
        <f>IF(A228&lt;&gt;"",IF(A228=мар17!A228,0,1),IF(AND(B228=мар17!B228,C228=мар17!C228),0,1))</f>
        <v>0</v>
      </c>
      <c r="Z228" s="70" t="str">
        <f t="shared" si="36"/>
        <v>ул. Пятая д.5</v>
      </c>
      <c r="AA228" s="504">
        <f>IF($B228&lt;&gt;"",MAX(AA$7:AA227)+1,0)</f>
        <v>217</v>
      </c>
      <c r="AB228" s="502">
        <f t="shared" si="27"/>
        <v>228</v>
      </c>
      <c r="AC228" s="504">
        <f>1</f>
        <v>1</v>
      </c>
      <c r="AD228" s="103">
        <f t="shared" si="37"/>
        <v>1747.43</v>
      </c>
      <c r="AE228" s="103">
        <f t="shared" si="38"/>
        <v>1713.29</v>
      </c>
      <c r="AF228" s="103">
        <f t="shared" si="39"/>
        <v>49.999999999999773</v>
      </c>
      <c r="AG228" s="3"/>
    </row>
    <row r="229" spans="2:33" ht="13.2" x14ac:dyDescent="0.25">
      <c r="B229" s="1" t="str">
        <f>адреса!$G$224</f>
        <v>кв.22</v>
      </c>
      <c r="C229" s="522">
        <f>адреса!$I$224</f>
        <v>50000022</v>
      </c>
      <c r="D229" s="6" t="str">
        <f>адреса!$K$224</f>
        <v>ФИО-5-22</v>
      </c>
      <c r="E229" s="6">
        <v>35944.870000000003</v>
      </c>
      <c r="F229" s="6">
        <v>4219.6899999999996</v>
      </c>
      <c r="G229" s="6">
        <v>0</v>
      </c>
      <c r="H229" s="6">
        <v>0</v>
      </c>
      <c r="I229" s="6">
        <v>121.09</v>
      </c>
      <c r="J229" s="6">
        <v>0</v>
      </c>
      <c r="K229" s="6">
        <v>250.04</v>
      </c>
      <c r="L229" s="6"/>
      <c r="M229" s="6">
        <v>0</v>
      </c>
      <c r="N229" s="6">
        <v>50</v>
      </c>
      <c r="O229" s="6">
        <v>1179.8499999999999</v>
      </c>
      <c r="P229" s="6">
        <v>0</v>
      </c>
      <c r="Q229" s="6">
        <v>0</v>
      </c>
      <c r="R229" s="6">
        <v>88.06</v>
      </c>
      <c r="S229" s="6">
        <v>448.35</v>
      </c>
      <c r="T229" s="6">
        <v>0</v>
      </c>
      <c r="U229" s="6"/>
      <c r="V229" s="6">
        <v>6357.08</v>
      </c>
      <c r="W229" s="6">
        <v>35944.870000000003</v>
      </c>
      <c r="X229" s="6">
        <v>6357.08</v>
      </c>
      <c r="Y229" s="513">
        <f>IF(A229&lt;&gt;"",IF(A229=мар17!A229,0,1),IF(AND(B229=мар17!B229,C229=мар17!C229),0,1))</f>
        <v>0</v>
      </c>
      <c r="Z229" s="70" t="str">
        <f t="shared" si="36"/>
        <v>ул. Пятая д.5</v>
      </c>
      <c r="AA229" s="504">
        <f>IF($B229&lt;&gt;"",MAX(AA$7:AA228)+1,0)</f>
        <v>218</v>
      </c>
      <c r="AB229" s="502">
        <f t="shared" si="27"/>
        <v>229</v>
      </c>
      <c r="AC229" s="504">
        <f>1</f>
        <v>1</v>
      </c>
      <c r="AD229" s="103">
        <f t="shared" si="37"/>
        <v>4219.6899999999996</v>
      </c>
      <c r="AE229" s="103">
        <f t="shared" si="38"/>
        <v>2087.39</v>
      </c>
      <c r="AF229" s="103">
        <f t="shared" si="39"/>
        <v>50.000000000000455</v>
      </c>
      <c r="AG229" s="3"/>
    </row>
    <row r="230" spans="2:33" ht="13.2" x14ac:dyDescent="0.25">
      <c r="B230" s="1" t="str">
        <f>адреса!$G$225</f>
        <v>кв.23</v>
      </c>
      <c r="C230" s="522">
        <f>адреса!$I$225</f>
        <v>50000023</v>
      </c>
      <c r="D230" s="6" t="str">
        <f>адреса!$K$225</f>
        <v>ФИО-5-23</v>
      </c>
      <c r="E230" s="6">
        <v>0</v>
      </c>
      <c r="F230" s="6">
        <v>2762.19</v>
      </c>
      <c r="G230" s="6">
        <v>0</v>
      </c>
      <c r="H230" s="6">
        <v>0</v>
      </c>
      <c r="I230" s="6">
        <v>289.68</v>
      </c>
      <c r="J230" s="6">
        <v>0</v>
      </c>
      <c r="K230" s="6">
        <v>634.91999999999996</v>
      </c>
      <c r="L230" s="6"/>
      <c r="M230" s="6">
        <v>0</v>
      </c>
      <c r="N230" s="6">
        <v>50</v>
      </c>
      <c r="O230" s="6">
        <v>774.62</v>
      </c>
      <c r="P230" s="6">
        <v>0</v>
      </c>
      <c r="Q230" s="6">
        <v>0</v>
      </c>
      <c r="R230" s="6">
        <v>241.4</v>
      </c>
      <c r="S230" s="6">
        <v>1229.03</v>
      </c>
      <c r="T230" s="6">
        <v>0</v>
      </c>
      <c r="U230" s="6"/>
      <c r="V230" s="6">
        <v>5981.84</v>
      </c>
      <c r="W230" s="6">
        <v>5981.84</v>
      </c>
      <c r="X230" s="6">
        <v>0</v>
      </c>
      <c r="Y230" s="513">
        <f>IF(A230&lt;&gt;"",IF(A230=мар17!A230,0,1),IF(AND(B230=мар17!B230,C230=мар17!C230),0,1))</f>
        <v>0</v>
      </c>
      <c r="Z230" s="70" t="str">
        <f t="shared" si="36"/>
        <v>ул. Пятая д.5</v>
      </c>
      <c r="AA230" s="504">
        <f>IF($B230&lt;&gt;"",MAX(AA$7:AA229)+1,0)</f>
        <v>219</v>
      </c>
      <c r="AB230" s="502">
        <f t="shared" si="27"/>
        <v>230</v>
      </c>
      <c r="AC230" s="504">
        <f>1</f>
        <v>1</v>
      </c>
      <c r="AD230" s="103">
        <f t="shared" si="37"/>
        <v>2762.19</v>
      </c>
      <c r="AE230" s="103">
        <f t="shared" si="38"/>
        <v>3169.6499999999996</v>
      </c>
      <c r="AF230" s="103">
        <f t="shared" si="39"/>
        <v>50.000000000000455</v>
      </c>
      <c r="AG230" s="3"/>
    </row>
    <row r="231" spans="2:33" ht="13.2" x14ac:dyDescent="0.25">
      <c r="B231" s="1" t="str">
        <f>адреса!$G$226</f>
        <v>кв.24</v>
      </c>
      <c r="C231" s="522">
        <f>адреса!$I$226</f>
        <v>50000024</v>
      </c>
      <c r="D231" s="6" t="str">
        <f>адреса!$K$226</f>
        <v>ФИО-5-24</v>
      </c>
      <c r="E231" s="6">
        <v>3861.72</v>
      </c>
      <c r="F231" s="6">
        <v>1767.02</v>
      </c>
      <c r="G231" s="6">
        <v>0</v>
      </c>
      <c r="H231" s="6">
        <v>0</v>
      </c>
      <c r="I231" s="6">
        <v>217.26</v>
      </c>
      <c r="J231" s="6">
        <v>0</v>
      </c>
      <c r="K231" s="6">
        <v>490.62</v>
      </c>
      <c r="L231" s="6"/>
      <c r="M231" s="6">
        <v>0</v>
      </c>
      <c r="N231" s="6">
        <v>50</v>
      </c>
      <c r="O231" s="6">
        <v>494.07</v>
      </c>
      <c r="P231" s="6">
        <v>0</v>
      </c>
      <c r="Q231" s="6">
        <v>0</v>
      </c>
      <c r="R231" s="6">
        <v>193.12</v>
      </c>
      <c r="S231" s="6">
        <v>983.22</v>
      </c>
      <c r="T231" s="6">
        <v>0</v>
      </c>
      <c r="U231" s="6"/>
      <c r="V231" s="6">
        <v>4195.3100000000004</v>
      </c>
      <c r="W231" s="6">
        <v>3861.72</v>
      </c>
      <c r="X231" s="6">
        <v>4195.3100000000004</v>
      </c>
      <c r="Y231" s="513">
        <f>IF(A231&lt;&gt;"",IF(A231=мар17!A231,0,1),IF(AND(B231=мар17!B231,C231=мар17!C231),0,1))</f>
        <v>0</v>
      </c>
      <c r="Z231" s="70" t="str">
        <f t="shared" si="36"/>
        <v>ул. Пятая д.5</v>
      </c>
      <c r="AA231" s="504">
        <f>IF($B231&lt;&gt;"",MAX(AA$7:AA230)+1,0)</f>
        <v>220</v>
      </c>
      <c r="AB231" s="502">
        <f t="shared" si="27"/>
        <v>231</v>
      </c>
      <c r="AC231" s="504">
        <f>1</f>
        <v>1</v>
      </c>
      <c r="AD231" s="103">
        <f t="shared" si="37"/>
        <v>1767.02</v>
      </c>
      <c r="AE231" s="103">
        <f t="shared" si="38"/>
        <v>2378.29</v>
      </c>
      <c r="AF231" s="103">
        <f t="shared" si="39"/>
        <v>50.000000000000455</v>
      </c>
      <c r="AG231" s="3"/>
    </row>
    <row r="232" spans="2:33" ht="13.2" x14ac:dyDescent="0.25">
      <c r="B232" s="1" t="str">
        <f>адреса!$G$227</f>
        <v>кв.25</v>
      </c>
      <c r="C232" s="522">
        <f>адреса!$I$227</f>
        <v>50000025</v>
      </c>
      <c r="D232" s="6" t="str">
        <f>адреса!$K$227</f>
        <v>ФИО-5-25</v>
      </c>
      <c r="E232" s="6">
        <v>2251.62</v>
      </c>
      <c r="F232" s="6">
        <v>1747.43</v>
      </c>
      <c r="G232" s="6">
        <v>0</v>
      </c>
      <c r="H232" s="6">
        <v>0</v>
      </c>
      <c r="I232" s="6">
        <v>0</v>
      </c>
      <c r="J232" s="6">
        <v>0</v>
      </c>
      <c r="K232" s="6">
        <v>0</v>
      </c>
      <c r="L232" s="6"/>
      <c r="M232" s="6">
        <v>0</v>
      </c>
      <c r="N232" s="6">
        <v>50</v>
      </c>
      <c r="O232" s="6">
        <v>488.6</v>
      </c>
      <c r="P232" s="6">
        <v>0</v>
      </c>
      <c r="Q232" s="6">
        <v>0</v>
      </c>
      <c r="R232" s="6">
        <v>0</v>
      </c>
      <c r="S232" s="6">
        <v>0</v>
      </c>
      <c r="T232" s="6">
        <v>0</v>
      </c>
      <c r="U232" s="6"/>
      <c r="V232" s="6">
        <v>2286.0300000000002</v>
      </c>
      <c r="W232" s="6">
        <v>2251.62</v>
      </c>
      <c r="X232" s="6">
        <v>2286.0300000000002</v>
      </c>
      <c r="Y232" s="513">
        <f>IF(A232&lt;&gt;"",IF(A232=мар17!A232,0,1),IF(AND(B232=мар17!B232,C232=мар17!C232),0,1))</f>
        <v>0</v>
      </c>
      <c r="Z232" s="70" t="str">
        <f t="shared" si="36"/>
        <v>ул. Пятая д.5</v>
      </c>
      <c r="AA232" s="504">
        <f>IF($B232&lt;&gt;"",MAX(AA$7:AA231)+1,0)</f>
        <v>221</v>
      </c>
      <c r="AB232" s="502">
        <f t="shared" si="27"/>
        <v>232</v>
      </c>
      <c r="AC232" s="504">
        <f>1</f>
        <v>1</v>
      </c>
      <c r="AD232" s="103">
        <f t="shared" si="37"/>
        <v>1747.43</v>
      </c>
      <c r="AE232" s="103">
        <f t="shared" si="38"/>
        <v>488.6</v>
      </c>
      <c r="AF232" s="103">
        <f t="shared" si="39"/>
        <v>50.000000000000114</v>
      </c>
      <c r="AG232" s="3"/>
    </row>
    <row r="233" spans="2:33" ht="13.2" x14ac:dyDescent="0.25">
      <c r="B233" s="1" t="str">
        <f>адреса!$G$228</f>
        <v>кв.26</v>
      </c>
      <c r="C233" s="522">
        <f>адреса!$I$228</f>
        <v>50000026</v>
      </c>
      <c r="D233" s="6" t="str">
        <f>адреса!$K$228</f>
        <v>ФИО-5-26</v>
      </c>
      <c r="E233" s="6">
        <v>5522.58</v>
      </c>
      <c r="F233" s="6">
        <v>4219.6899999999996</v>
      </c>
      <c r="G233" s="6">
        <v>0</v>
      </c>
      <c r="H233" s="6">
        <v>0</v>
      </c>
      <c r="I233" s="6">
        <v>105.97</v>
      </c>
      <c r="J233" s="6">
        <v>0</v>
      </c>
      <c r="K233" s="6">
        <v>177.78</v>
      </c>
      <c r="L233" s="6"/>
      <c r="M233" s="6">
        <v>0</v>
      </c>
      <c r="N233" s="6">
        <v>50</v>
      </c>
      <c r="O233" s="6">
        <v>1179.8499999999999</v>
      </c>
      <c r="P233" s="6">
        <v>0</v>
      </c>
      <c r="Q233" s="6">
        <v>0</v>
      </c>
      <c r="R233" s="6">
        <v>42.73</v>
      </c>
      <c r="S233" s="6">
        <v>217.54</v>
      </c>
      <c r="T233" s="6">
        <v>0</v>
      </c>
      <c r="U233" s="6"/>
      <c r="V233" s="6">
        <v>5993.56</v>
      </c>
      <c r="W233" s="6">
        <v>5522.58</v>
      </c>
      <c r="X233" s="6">
        <v>5993.56</v>
      </c>
      <c r="Y233" s="513">
        <f>IF(A233&lt;&gt;"",IF(A233=мар17!A233,0,1),IF(AND(B233=мар17!B233,C233=мар17!C233),0,1))</f>
        <v>0</v>
      </c>
      <c r="Z233" s="70" t="str">
        <f t="shared" si="36"/>
        <v>ул. Пятая д.5</v>
      </c>
      <c r="AA233" s="504">
        <f>IF($B233&lt;&gt;"",MAX(AA$7:AA232)+1,0)</f>
        <v>222</v>
      </c>
      <c r="AB233" s="502">
        <f t="shared" si="27"/>
        <v>233</v>
      </c>
      <c r="AC233" s="504">
        <f>1</f>
        <v>1</v>
      </c>
      <c r="AD233" s="103">
        <f t="shared" si="37"/>
        <v>4219.6899999999996</v>
      </c>
      <c r="AE233" s="103">
        <f t="shared" si="38"/>
        <v>1723.87</v>
      </c>
      <c r="AF233" s="103">
        <f t="shared" si="39"/>
        <v>50.000000000000909</v>
      </c>
      <c r="AG233" s="3"/>
    </row>
    <row r="234" spans="2:33" ht="13.2" x14ac:dyDescent="0.25">
      <c r="B234" s="1" t="str">
        <f>адреса!$G$229</f>
        <v>кв.27</v>
      </c>
      <c r="C234" s="522">
        <f>адреса!$I$229</f>
        <v>50000027</v>
      </c>
      <c r="D234" s="6" t="str">
        <f>адреса!$K$229</f>
        <v>ФИО-5-27</v>
      </c>
      <c r="E234" s="6">
        <v>3836.73</v>
      </c>
      <c r="F234" s="6">
        <v>2781.78</v>
      </c>
      <c r="G234" s="6">
        <v>0</v>
      </c>
      <c r="H234" s="6">
        <v>0</v>
      </c>
      <c r="I234" s="6">
        <v>96.56</v>
      </c>
      <c r="J234" s="6">
        <v>0</v>
      </c>
      <c r="K234" s="6">
        <v>173.16</v>
      </c>
      <c r="L234" s="6"/>
      <c r="M234" s="6">
        <v>0</v>
      </c>
      <c r="N234" s="6">
        <v>50</v>
      </c>
      <c r="O234" s="6">
        <v>777.8</v>
      </c>
      <c r="P234" s="6">
        <v>0</v>
      </c>
      <c r="Q234" s="6">
        <v>0</v>
      </c>
      <c r="R234" s="6">
        <v>48.28</v>
      </c>
      <c r="S234" s="6">
        <v>245.81</v>
      </c>
      <c r="T234" s="6">
        <v>0</v>
      </c>
      <c r="U234" s="6"/>
      <c r="V234" s="6">
        <v>4173.3900000000003</v>
      </c>
      <c r="W234" s="6">
        <v>3836.73</v>
      </c>
      <c r="X234" s="6">
        <v>4173.3900000000003</v>
      </c>
      <c r="Y234" s="513">
        <f>IF(A234&lt;&gt;"",IF(A234=мар17!A234,0,1),IF(AND(B234=мар17!B234,C234=мар17!C234),0,1))</f>
        <v>0</v>
      </c>
      <c r="Z234" s="70" t="str">
        <f t="shared" si="36"/>
        <v>ул. Пятая д.5</v>
      </c>
      <c r="AA234" s="504">
        <f>IF($B234&lt;&gt;"",MAX(AA$7:AA233)+1,0)</f>
        <v>223</v>
      </c>
      <c r="AB234" s="502">
        <f t="shared" si="27"/>
        <v>234</v>
      </c>
      <c r="AC234" s="504">
        <f>1</f>
        <v>1</v>
      </c>
      <c r="AD234" s="103">
        <f t="shared" si="37"/>
        <v>2781.78</v>
      </c>
      <c r="AE234" s="103">
        <f t="shared" si="38"/>
        <v>1341.61</v>
      </c>
      <c r="AF234" s="103">
        <f t="shared" si="39"/>
        <v>50.000000000000227</v>
      </c>
      <c r="AG234" s="3"/>
    </row>
    <row r="235" spans="2:33" ht="13.2" x14ac:dyDescent="0.25">
      <c r="B235" s="1" t="str">
        <f>адреса!$G$230</f>
        <v>кв.28</v>
      </c>
      <c r="C235" s="522">
        <f>адреса!$I$230</f>
        <v>50000028</v>
      </c>
      <c r="D235" s="6" t="str">
        <f>адреса!$K$230</f>
        <v>ФИО-5-28</v>
      </c>
      <c r="E235" s="6">
        <v>2293.73</v>
      </c>
      <c r="F235" s="6">
        <v>1767.02</v>
      </c>
      <c r="G235" s="6">
        <v>0</v>
      </c>
      <c r="H235" s="6">
        <v>0</v>
      </c>
      <c r="I235" s="6">
        <v>29.62</v>
      </c>
      <c r="J235" s="6">
        <v>0</v>
      </c>
      <c r="K235" s="6">
        <v>55.15</v>
      </c>
      <c r="L235" s="6"/>
      <c r="M235" s="6">
        <v>0</v>
      </c>
      <c r="N235" s="6">
        <v>50</v>
      </c>
      <c r="O235" s="6">
        <v>494.07</v>
      </c>
      <c r="P235" s="6">
        <v>0</v>
      </c>
      <c r="Q235" s="6">
        <v>0</v>
      </c>
      <c r="R235" s="6">
        <v>16.510000000000002</v>
      </c>
      <c r="S235" s="6">
        <v>84.07</v>
      </c>
      <c r="T235" s="6">
        <v>0</v>
      </c>
      <c r="U235" s="6"/>
      <c r="V235" s="6">
        <v>2496.44</v>
      </c>
      <c r="W235" s="6">
        <v>2293.73</v>
      </c>
      <c r="X235" s="6">
        <v>2496.44</v>
      </c>
      <c r="Y235" s="513">
        <f>IF(A235&lt;&gt;"",IF(A235=мар17!A235,0,1),IF(AND(B235=мар17!B235,C235=мар17!C235),0,1))</f>
        <v>0</v>
      </c>
      <c r="Z235" s="70" t="str">
        <f t="shared" si="36"/>
        <v>ул. Пятая д.5</v>
      </c>
      <c r="AA235" s="504">
        <f>IF($B235&lt;&gt;"",MAX(AA$7:AA234)+1,0)</f>
        <v>224</v>
      </c>
      <c r="AB235" s="502">
        <f t="shared" si="27"/>
        <v>235</v>
      </c>
      <c r="AC235" s="504">
        <f>1</f>
        <v>1</v>
      </c>
      <c r="AD235" s="103">
        <f t="shared" si="37"/>
        <v>1767.02</v>
      </c>
      <c r="AE235" s="103">
        <f t="shared" si="38"/>
        <v>679.42000000000007</v>
      </c>
      <c r="AF235" s="103">
        <f t="shared" si="39"/>
        <v>50</v>
      </c>
      <c r="AG235" s="3"/>
    </row>
    <row r="236" spans="2:33" ht="13.2" x14ac:dyDescent="0.25">
      <c r="B236" s="1" t="str">
        <f>адреса!$G$231</f>
        <v>кв.29</v>
      </c>
      <c r="C236" s="522">
        <f>адреса!$I$231</f>
        <v>50000029</v>
      </c>
      <c r="D236" s="6" t="str">
        <f>адреса!$K$231</f>
        <v>ФИО-5-29</v>
      </c>
      <c r="E236" s="6">
        <v>5257.76</v>
      </c>
      <c r="F236" s="6">
        <v>1747.43</v>
      </c>
      <c r="G236" s="6">
        <v>0</v>
      </c>
      <c r="H236" s="6">
        <v>0</v>
      </c>
      <c r="I236" s="6">
        <v>169.25</v>
      </c>
      <c r="J236" s="6">
        <v>-310.02</v>
      </c>
      <c r="K236" s="6">
        <v>98.74</v>
      </c>
      <c r="L236" s="6"/>
      <c r="M236" s="6">
        <v>0</v>
      </c>
      <c r="N236" s="6">
        <v>50</v>
      </c>
      <c r="O236" s="6">
        <v>488.6</v>
      </c>
      <c r="P236" s="6">
        <v>0</v>
      </c>
      <c r="Q236" s="6">
        <v>0</v>
      </c>
      <c r="R236" s="6">
        <v>-36.54</v>
      </c>
      <c r="S236" s="6">
        <v>-186.03</v>
      </c>
      <c r="T236" s="6">
        <v>0</v>
      </c>
      <c r="U236" s="6"/>
      <c r="V236" s="6">
        <v>2021.43</v>
      </c>
      <c r="W236" s="6">
        <v>4152.5200000000004</v>
      </c>
      <c r="X236" s="6">
        <v>3126.67</v>
      </c>
      <c r="Y236" s="513">
        <f>IF(A236&lt;&gt;"",IF(A236=мар17!A236,0,1),IF(AND(B236=мар17!B236,C236=мар17!C236),0,1))</f>
        <v>0</v>
      </c>
      <c r="Z236" s="70" t="str">
        <f t="shared" si="36"/>
        <v>ул. Пятая д.5</v>
      </c>
      <c r="AA236" s="504">
        <f>IF($B236&lt;&gt;"",MAX(AA$7:AA235)+1,0)</f>
        <v>225</v>
      </c>
      <c r="AB236" s="502">
        <f t="shared" si="27"/>
        <v>236</v>
      </c>
      <c r="AC236" s="504">
        <f>1</f>
        <v>1</v>
      </c>
      <c r="AD236" s="103">
        <f t="shared" si="37"/>
        <v>1747.43</v>
      </c>
      <c r="AE236" s="103">
        <f t="shared" si="38"/>
        <v>224.00000000000003</v>
      </c>
      <c r="AF236" s="103">
        <f t="shared" si="39"/>
        <v>49.999999999999972</v>
      </c>
      <c r="AG236" s="3"/>
    </row>
    <row r="237" spans="2:33" ht="13.2" x14ac:dyDescent="0.25">
      <c r="B237" s="1" t="str">
        <f>адреса!$G$232</f>
        <v>кв.30</v>
      </c>
      <c r="C237" s="522">
        <f>адреса!$I$232</f>
        <v>50000030</v>
      </c>
      <c r="D237" s="6" t="str">
        <f>адреса!$K$232</f>
        <v>ФИО-5-30</v>
      </c>
      <c r="E237" s="6">
        <v>7140.49</v>
      </c>
      <c r="F237" s="6">
        <v>4219.6899999999996</v>
      </c>
      <c r="G237" s="6">
        <v>0</v>
      </c>
      <c r="H237" s="6">
        <v>0</v>
      </c>
      <c r="I237" s="6">
        <v>258.89999999999998</v>
      </c>
      <c r="J237" s="6">
        <v>0</v>
      </c>
      <c r="K237" s="6">
        <v>557.14</v>
      </c>
      <c r="L237" s="6"/>
      <c r="M237" s="6">
        <v>0</v>
      </c>
      <c r="N237" s="6">
        <v>50</v>
      </c>
      <c r="O237" s="6">
        <v>1179.8499999999999</v>
      </c>
      <c r="P237" s="6">
        <v>0</v>
      </c>
      <c r="Q237" s="6">
        <v>0</v>
      </c>
      <c r="R237" s="6">
        <v>207.12</v>
      </c>
      <c r="S237" s="6">
        <v>1054.5</v>
      </c>
      <c r="T237" s="6">
        <v>0</v>
      </c>
      <c r="U237" s="6"/>
      <c r="V237" s="6">
        <v>7527.2</v>
      </c>
      <c r="W237" s="6">
        <v>0</v>
      </c>
      <c r="X237" s="6">
        <v>14667.69</v>
      </c>
      <c r="Y237" s="513">
        <f>IF(A237&lt;&gt;"",IF(A237=мар17!A237,0,1),IF(AND(B237=мар17!B237,C237=мар17!C237),0,1))</f>
        <v>0</v>
      </c>
      <c r="Z237" s="70" t="str">
        <f t="shared" si="36"/>
        <v>ул. Пятая д.5</v>
      </c>
      <c r="AA237" s="504">
        <f>IF($B237&lt;&gt;"",MAX(AA$7:AA236)+1,0)</f>
        <v>226</v>
      </c>
      <c r="AB237" s="502">
        <f t="shared" si="27"/>
        <v>237</v>
      </c>
      <c r="AC237" s="504">
        <f>1</f>
        <v>1</v>
      </c>
      <c r="AD237" s="103">
        <f t="shared" si="37"/>
        <v>4219.6899999999996</v>
      </c>
      <c r="AE237" s="103">
        <f t="shared" si="38"/>
        <v>3257.5099999999998</v>
      </c>
      <c r="AF237" s="103">
        <f t="shared" si="39"/>
        <v>50.000000000000455</v>
      </c>
      <c r="AG237" s="3"/>
    </row>
    <row r="238" spans="2:33" ht="13.2" x14ac:dyDescent="0.25">
      <c r="B238" s="1" t="str">
        <f>адреса!$G$233</f>
        <v>кв.31</v>
      </c>
      <c r="C238" s="522">
        <f>адреса!$I$233</f>
        <v>50000031</v>
      </c>
      <c r="D238" s="6" t="str">
        <f>адреса!$K$233</f>
        <v>ФИО-5-31</v>
      </c>
      <c r="E238" s="6">
        <v>104242.54</v>
      </c>
      <c r="F238" s="6">
        <v>2781.78</v>
      </c>
      <c r="G238" s="6">
        <v>0</v>
      </c>
      <c r="H238" s="6">
        <v>0</v>
      </c>
      <c r="I238" s="6">
        <v>-358.61</v>
      </c>
      <c r="J238" s="6">
        <v>-517.84</v>
      </c>
      <c r="K238" s="6">
        <v>-738.62</v>
      </c>
      <c r="L238" s="6"/>
      <c r="M238" s="6">
        <v>0</v>
      </c>
      <c r="N238" s="6">
        <v>50</v>
      </c>
      <c r="O238" s="6">
        <v>777.8</v>
      </c>
      <c r="P238" s="6">
        <v>0</v>
      </c>
      <c r="Q238" s="6">
        <v>0</v>
      </c>
      <c r="R238" s="6">
        <v>-176.12</v>
      </c>
      <c r="S238" s="6">
        <v>-896.71</v>
      </c>
      <c r="T238" s="6">
        <v>0</v>
      </c>
      <c r="U238" s="6"/>
      <c r="V238" s="6">
        <v>921.68</v>
      </c>
      <c r="W238" s="6">
        <v>0</v>
      </c>
      <c r="X238" s="6">
        <v>105164.22</v>
      </c>
      <c r="Y238" s="513">
        <f>IF(A238&lt;&gt;"",IF(A238=мар17!A238,0,1),IF(AND(B238=мар17!B238,C238=мар17!C238),0,1))</f>
        <v>0</v>
      </c>
      <c r="Z238" s="70" t="str">
        <f t="shared" si="36"/>
        <v>ул. Пятая д.5</v>
      </c>
      <c r="AA238" s="504">
        <f>IF($B238&lt;&gt;"",MAX(AA$7:AA237)+1,0)</f>
        <v>227</v>
      </c>
      <c r="AB238" s="502">
        <f t="shared" si="27"/>
        <v>238</v>
      </c>
      <c r="AC238" s="504">
        <f>1</f>
        <v>1</v>
      </c>
      <c r="AD238" s="103">
        <f t="shared" si="37"/>
        <v>2781.78</v>
      </c>
      <c r="AE238" s="103">
        <f t="shared" si="38"/>
        <v>-1910.1000000000004</v>
      </c>
      <c r="AF238" s="103">
        <f t="shared" si="39"/>
        <v>50</v>
      </c>
      <c r="AG238" s="3"/>
    </row>
    <row r="239" spans="2:33" ht="13.2" x14ac:dyDescent="0.25">
      <c r="B239" s="1" t="str">
        <f>адреса!$G$234</f>
        <v>кв.32</v>
      </c>
      <c r="C239" s="522">
        <f>адреса!$I$234</f>
        <v>50000032</v>
      </c>
      <c r="D239" s="6" t="str">
        <f>адреса!$K$234</f>
        <v>ФИО-5-32</v>
      </c>
      <c r="E239" s="6">
        <v>8738.1200000000008</v>
      </c>
      <c r="F239" s="6">
        <v>1767.02</v>
      </c>
      <c r="G239" s="6">
        <v>0</v>
      </c>
      <c r="H239" s="6">
        <v>0</v>
      </c>
      <c r="I239" s="6">
        <v>-934.66</v>
      </c>
      <c r="J239" s="6">
        <v>0</v>
      </c>
      <c r="K239" s="6">
        <v>-1461.52</v>
      </c>
      <c r="L239" s="6"/>
      <c r="M239" s="6">
        <v>0</v>
      </c>
      <c r="N239" s="6">
        <v>50</v>
      </c>
      <c r="O239" s="6">
        <v>494.07</v>
      </c>
      <c r="P239" s="6">
        <v>0</v>
      </c>
      <c r="Q239" s="6">
        <v>0</v>
      </c>
      <c r="R239" s="6">
        <v>-287.82</v>
      </c>
      <c r="S239" s="6">
        <v>-1465.39</v>
      </c>
      <c r="T239" s="6">
        <v>0</v>
      </c>
      <c r="U239" s="6"/>
      <c r="V239" s="6">
        <v>-1838.3</v>
      </c>
      <c r="W239" s="6">
        <v>8500</v>
      </c>
      <c r="X239" s="6">
        <v>-1600.18</v>
      </c>
      <c r="Y239" s="513">
        <f>IF(A239&lt;&gt;"",IF(A239=мар17!A239,0,1),IF(AND(B239=мар17!B239,C239=мар17!C239),0,1))</f>
        <v>0</v>
      </c>
      <c r="Z239" s="70" t="str">
        <f t="shared" si="36"/>
        <v>ул. Пятая д.5</v>
      </c>
      <c r="AA239" s="504">
        <f>IF($B239&lt;&gt;"",MAX(AA$7:AA238)+1,0)</f>
        <v>228</v>
      </c>
      <c r="AB239" s="502">
        <f t="shared" si="27"/>
        <v>239</v>
      </c>
      <c r="AC239" s="504">
        <f>1</f>
        <v>1</v>
      </c>
      <c r="AD239" s="103">
        <f t="shared" si="37"/>
        <v>1767.02</v>
      </c>
      <c r="AE239" s="103">
        <f t="shared" si="38"/>
        <v>-3655.3199999999997</v>
      </c>
      <c r="AF239" s="103">
        <f t="shared" si="39"/>
        <v>50</v>
      </c>
      <c r="AG239" s="3"/>
    </row>
    <row r="240" spans="2:33" ht="13.2" x14ac:dyDescent="0.25">
      <c r="B240" s="1" t="str">
        <f>адреса!$G$235</f>
        <v>кв.33</v>
      </c>
      <c r="C240" s="522">
        <f>адреса!$I$235</f>
        <v>50000033</v>
      </c>
      <c r="D240" s="6" t="str">
        <f>адреса!$K$235</f>
        <v>ФИО-5-33</v>
      </c>
      <c r="E240" s="6">
        <v>3159.16</v>
      </c>
      <c r="F240" s="6">
        <v>1747.43</v>
      </c>
      <c r="G240" s="6">
        <v>0</v>
      </c>
      <c r="H240" s="6">
        <v>0</v>
      </c>
      <c r="I240" s="6">
        <v>121.09</v>
      </c>
      <c r="J240" s="6">
        <v>0</v>
      </c>
      <c r="K240" s="6">
        <v>250.04</v>
      </c>
      <c r="L240" s="6"/>
      <c r="M240" s="6">
        <v>0</v>
      </c>
      <c r="N240" s="6">
        <v>50</v>
      </c>
      <c r="O240" s="6">
        <v>488.6</v>
      </c>
      <c r="P240" s="6">
        <v>0</v>
      </c>
      <c r="Q240" s="6">
        <v>0</v>
      </c>
      <c r="R240" s="6">
        <v>88.06</v>
      </c>
      <c r="S240" s="6">
        <v>448.35</v>
      </c>
      <c r="T240" s="6">
        <v>0</v>
      </c>
      <c r="U240" s="6"/>
      <c r="V240" s="6">
        <v>3193.57</v>
      </c>
      <c r="W240" s="6">
        <v>0</v>
      </c>
      <c r="X240" s="6">
        <v>6352.73</v>
      </c>
      <c r="Y240" s="513">
        <f>IF(A240&lt;&gt;"",IF(A240=мар17!A240,0,1),IF(AND(B240=мар17!B240,C240=мар17!C240),0,1))</f>
        <v>0</v>
      </c>
      <c r="Z240" s="70" t="str">
        <f t="shared" si="36"/>
        <v>ул. Пятая д.5</v>
      </c>
      <c r="AA240" s="504">
        <f>IF($B240&lt;&gt;"",MAX(AA$7:AA239)+1,0)</f>
        <v>229</v>
      </c>
      <c r="AB240" s="502">
        <f t="shared" si="27"/>
        <v>240</v>
      </c>
      <c r="AC240" s="504">
        <f>1</f>
        <v>1</v>
      </c>
      <c r="AD240" s="103">
        <f t="shared" si="37"/>
        <v>1747.43</v>
      </c>
      <c r="AE240" s="103">
        <f t="shared" si="38"/>
        <v>1396.1399999999999</v>
      </c>
      <c r="AF240" s="103">
        <f t="shared" si="39"/>
        <v>50.000000000000227</v>
      </c>
      <c r="AG240" s="3"/>
    </row>
    <row r="241" spans="2:33" ht="13.2" x14ac:dyDescent="0.25">
      <c r="B241" s="1" t="str">
        <f>адреса!$G$236</f>
        <v>кв.34</v>
      </c>
      <c r="C241" s="522">
        <f>адреса!$I$236</f>
        <v>50000034</v>
      </c>
      <c r="D241" s="6" t="str">
        <f>адреса!$K$236</f>
        <v>ФИО-5-34</v>
      </c>
      <c r="E241" s="6">
        <v>6086.28</v>
      </c>
      <c r="F241" s="6">
        <v>4219.6899999999996</v>
      </c>
      <c r="G241" s="6">
        <v>0</v>
      </c>
      <c r="H241" s="6">
        <v>0</v>
      </c>
      <c r="I241" s="6">
        <v>337.96</v>
      </c>
      <c r="J241" s="6">
        <v>0</v>
      </c>
      <c r="K241" s="6">
        <v>634.91999999999996</v>
      </c>
      <c r="L241" s="6"/>
      <c r="M241" s="6">
        <v>0</v>
      </c>
      <c r="N241" s="6">
        <v>50</v>
      </c>
      <c r="O241" s="6">
        <v>1179.8499999999999</v>
      </c>
      <c r="P241" s="6">
        <v>0</v>
      </c>
      <c r="Q241" s="6">
        <v>0</v>
      </c>
      <c r="R241" s="6">
        <v>193.12</v>
      </c>
      <c r="S241" s="6">
        <v>983.22</v>
      </c>
      <c r="T241" s="6">
        <v>0</v>
      </c>
      <c r="U241" s="6"/>
      <c r="V241" s="6">
        <v>7598.76</v>
      </c>
      <c r="W241" s="6">
        <v>6086.28</v>
      </c>
      <c r="X241" s="6">
        <v>7598.76</v>
      </c>
      <c r="Y241" s="513">
        <f>IF(A241&lt;&gt;"",IF(A241=мар17!A241,0,1),IF(AND(B241=мар17!B241,C241=мар17!C241),0,1))</f>
        <v>0</v>
      </c>
      <c r="Z241" s="70" t="str">
        <f t="shared" si="36"/>
        <v>ул. Пятая д.5</v>
      </c>
      <c r="AA241" s="504">
        <f>IF($B241&lt;&gt;"",MAX(AA$7:AA240)+1,0)</f>
        <v>230</v>
      </c>
      <c r="AB241" s="502">
        <f t="shared" si="27"/>
        <v>241</v>
      </c>
      <c r="AC241" s="504">
        <f>1</f>
        <v>1</v>
      </c>
      <c r="AD241" s="103">
        <f t="shared" si="37"/>
        <v>4219.6899999999996</v>
      </c>
      <c r="AE241" s="103">
        <f t="shared" si="38"/>
        <v>3329.0699999999997</v>
      </c>
      <c r="AF241" s="103">
        <f t="shared" si="39"/>
        <v>50.000000000000909</v>
      </c>
      <c r="AG241" s="3"/>
    </row>
    <row r="242" spans="2:33" ht="13.2" x14ac:dyDescent="0.25">
      <c r="B242" s="1" t="str">
        <f>адреса!$G$237</f>
        <v>кв.35</v>
      </c>
      <c r="C242" s="522">
        <f>адреса!$I$237</f>
        <v>50000035</v>
      </c>
      <c r="D242" s="6" t="str">
        <f>адреса!$K$237</f>
        <v>ФИО-5-35</v>
      </c>
      <c r="E242" s="6">
        <v>9839.2099999999991</v>
      </c>
      <c r="F242" s="6">
        <v>2766.11</v>
      </c>
      <c r="G242" s="6">
        <v>0</v>
      </c>
      <c r="H242" s="6">
        <v>0</v>
      </c>
      <c r="I242" s="6">
        <v>51.01</v>
      </c>
      <c r="J242" s="6">
        <v>-517.83000000000004</v>
      </c>
      <c r="K242" s="6">
        <v>-286.31</v>
      </c>
      <c r="L242" s="6"/>
      <c r="M242" s="6">
        <v>0</v>
      </c>
      <c r="N242" s="6">
        <v>50</v>
      </c>
      <c r="O242" s="6">
        <v>773.42</v>
      </c>
      <c r="P242" s="6">
        <v>0</v>
      </c>
      <c r="Q242" s="6">
        <v>0</v>
      </c>
      <c r="R242" s="6">
        <v>-207.41</v>
      </c>
      <c r="S242" s="6">
        <v>-1055.98</v>
      </c>
      <c r="T242" s="6">
        <v>0</v>
      </c>
      <c r="U242" s="6"/>
      <c r="V242" s="6">
        <v>1573.01</v>
      </c>
      <c r="W242" s="6">
        <v>11412.22</v>
      </c>
      <c r="X242" s="6">
        <v>0</v>
      </c>
      <c r="Y242" s="513">
        <f>IF(A242&lt;&gt;"",IF(A242=мар17!A242,0,1),IF(AND(B242=мар17!B242,C242=мар17!C242),0,1))</f>
        <v>0</v>
      </c>
      <c r="Z242" s="70" t="str">
        <f t="shared" si="36"/>
        <v>ул. Пятая д.5</v>
      </c>
      <c r="AA242" s="504">
        <f>IF($B242&lt;&gt;"",MAX(AA$7:AA241)+1,0)</f>
        <v>231</v>
      </c>
      <c r="AB242" s="502">
        <f t="shared" si="27"/>
        <v>242</v>
      </c>
      <c r="AC242" s="504">
        <f>1</f>
        <v>1</v>
      </c>
      <c r="AD242" s="103">
        <f t="shared" si="37"/>
        <v>2766.11</v>
      </c>
      <c r="AE242" s="103">
        <f t="shared" si="38"/>
        <v>-1243.1000000000001</v>
      </c>
      <c r="AF242" s="103">
        <f t="shared" si="39"/>
        <v>50</v>
      </c>
      <c r="AG242" s="3"/>
    </row>
    <row r="243" spans="2:33" ht="13.2" x14ac:dyDescent="0.25">
      <c r="B243" s="1" t="str">
        <f>адреса!$G$238</f>
        <v>кв.36</v>
      </c>
      <c r="C243" s="522">
        <f>адреса!$I$238</f>
        <v>50000036</v>
      </c>
      <c r="D243" s="6" t="str">
        <f>адреса!$K$238</f>
        <v>ФИО-5-36</v>
      </c>
      <c r="E243" s="6">
        <v>11450.9</v>
      </c>
      <c r="F243" s="6">
        <v>1770.94</v>
      </c>
      <c r="G243" s="6">
        <v>0</v>
      </c>
      <c r="H243" s="6">
        <v>0</v>
      </c>
      <c r="I243" s="6">
        <v>96.56</v>
      </c>
      <c r="J243" s="6">
        <v>0</v>
      </c>
      <c r="K243" s="6">
        <v>173.16</v>
      </c>
      <c r="L243" s="6"/>
      <c r="M243" s="6">
        <v>0</v>
      </c>
      <c r="N243" s="6">
        <v>50</v>
      </c>
      <c r="O243" s="6">
        <v>495.16</v>
      </c>
      <c r="P243" s="6">
        <v>0</v>
      </c>
      <c r="Q243" s="6">
        <v>0</v>
      </c>
      <c r="R243" s="6">
        <v>48.28</v>
      </c>
      <c r="S243" s="6">
        <v>245.81</v>
      </c>
      <c r="T243" s="6">
        <v>0</v>
      </c>
      <c r="U243" s="6"/>
      <c r="V243" s="6">
        <v>2879.91</v>
      </c>
      <c r="W243" s="6">
        <v>11450.9</v>
      </c>
      <c r="X243" s="6">
        <v>2879.91</v>
      </c>
      <c r="Y243" s="513">
        <f>IF(A243&lt;&gt;"",IF(A243=мар17!A243,0,1),IF(AND(B243=мар17!B243,C243=мар17!C243),0,1))</f>
        <v>0</v>
      </c>
      <c r="Z243" s="70" t="str">
        <f t="shared" si="36"/>
        <v>ул. Пятая д.5</v>
      </c>
      <c r="AA243" s="504">
        <f>IF($B243&lt;&gt;"",MAX(AA$7:AA242)+1,0)</f>
        <v>232</v>
      </c>
      <c r="AB243" s="502">
        <f t="shared" si="27"/>
        <v>243</v>
      </c>
      <c r="AC243" s="504">
        <f>1</f>
        <v>1</v>
      </c>
      <c r="AD243" s="103">
        <f t="shared" si="37"/>
        <v>1770.94</v>
      </c>
      <c r="AE243" s="103">
        <f t="shared" si="38"/>
        <v>1058.97</v>
      </c>
      <c r="AF243" s="103">
        <f t="shared" si="39"/>
        <v>49.999999999999773</v>
      </c>
      <c r="AG243" s="3"/>
    </row>
    <row r="244" spans="2:33" ht="13.2" x14ac:dyDescent="0.25">
      <c r="B244" s="1" t="str">
        <f>адреса!$G$239</f>
        <v>кв.37</v>
      </c>
      <c r="C244" s="522">
        <f>адреса!$I$239</f>
        <v>50000037</v>
      </c>
      <c r="D244" s="6" t="str">
        <f>адреса!$K$239</f>
        <v>ФИО-5-37</v>
      </c>
      <c r="E244" s="6">
        <v>4.25</v>
      </c>
      <c r="F244" s="6">
        <v>1743.51</v>
      </c>
      <c r="G244" s="6">
        <v>0</v>
      </c>
      <c r="H244" s="6">
        <v>0</v>
      </c>
      <c r="I244" s="6">
        <v>0</v>
      </c>
      <c r="J244" s="6">
        <v>0</v>
      </c>
      <c r="K244" s="6">
        <v>0</v>
      </c>
      <c r="L244" s="6"/>
      <c r="M244" s="6">
        <v>0</v>
      </c>
      <c r="N244" s="6">
        <v>50</v>
      </c>
      <c r="O244" s="6">
        <v>487.5</v>
      </c>
      <c r="P244" s="6">
        <v>0</v>
      </c>
      <c r="Q244" s="6">
        <v>0</v>
      </c>
      <c r="R244" s="6">
        <v>0</v>
      </c>
      <c r="S244" s="6">
        <v>0</v>
      </c>
      <c r="T244" s="6">
        <v>0</v>
      </c>
      <c r="U244" s="6"/>
      <c r="V244" s="6">
        <v>2281.0100000000002</v>
      </c>
      <c r="W244" s="6">
        <v>0</v>
      </c>
      <c r="X244" s="6">
        <v>2285.2600000000002</v>
      </c>
      <c r="Y244" s="513">
        <f>IF(A244&lt;&gt;"",IF(A244=мар17!A244,0,1),IF(AND(B244=мар17!B244,C244=мар17!C244),0,1))</f>
        <v>0</v>
      </c>
      <c r="Z244" s="70" t="str">
        <f t="shared" si="36"/>
        <v>ул. Пятая д.5</v>
      </c>
      <c r="AA244" s="504">
        <f>IF($B244&lt;&gt;"",MAX(AA$7:AA243)+1,0)</f>
        <v>233</v>
      </c>
      <c r="AB244" s="502">
        <f t="shared" si="27"/>
        <v>244</v>
      </c>
      <c r="AC244" s="504">
        <f>1</f>
        <v>1</v>
      </c>
      <c r="AD244" s="103">
        <f t="shared" si="37"/>
        <v>1743.51</v>
      </c>
      <c r="AE244" s="103">
        <f t="shared" si="38"/>
        <v>487.5</v>
      </c>
      <c r="AF244" s="103">
        <f t="shared" si="39"/>
        <v>50.000000000000227</v>
      </c>
      <c r="AG244" s="3"/>
    </row>
    <row r="245" spans="2:33" ht="13.2" x14ac:dyDescent="0.25">
      <c r="B245" s="1" t="str">
        <f>адреса!$G$240</f>
        <v>кв.38</v>
      </c>
      <c r="C245" s="522">
        <f>адреса!$I$240</f>
        <v>50000038</v>
      </c>
      <c r="D245" s="6" t="str">
        <f>адреса!$K$240</f>
        <v>ФИО-5-38</v>
      </c>
      <c r="E245" s="6">
        <v>7044.28</v>
      </c>
      <c r="F245" s="6">
        <v>4219.6899999999996</v>
      </c>
      <c r="G245" s="6">
        <v>0</v>
      </c>
      <c r="H245" s="6">
        <v>0</v>
      </c>
      <c r="I245" s="6">
        <v>203.07</v>
      </c>
      <c r="J245" s="6">
        <v>0</v>
      </c>
      <c r="K245" s="6">
        <v>436.02</v>
      </c>
      <c r="L245" s="6"/>
      <c r="M245" s="6">
        <v>0</v>
      </c>
      <c r="N245" s="6">
        <v>50</v>
      </c>
      <c r="O245" s="6">
        <v>1179.8499999999999</v>
      </c>
      <c r="P245" s="6">
        <v>0</v>
      </c>
      <c r="Q245" s="6">
        <v>0</v>
      </c>
      <c r="R245" s="6">
        <v>161.63999999999999</v>
      </c>
      <c r="S245" s="6">
        <v>822.96</v>
      </c>
      <c r="T245" s="6">
        <v>0</v>
      </c>
      <c r="U245" s="6"/>
      <c r="V245" s="6">
        <v>7073.23</v>
      </c>
      <c r="W245" s="6">
        <v>7044.28</v>
      </c>
      <c r="X245" s="6">
        <v>7073.23</v>
      </c>
      <c r="Y245" s="513">
        <f>IF(A245&lt;&gt;"",IF(A245=мар17!A245,0,1),IF(AND(B245=мар17!B245,C245=мар17!C245),0,1))</f>
        <v>0</v>
      </c>
      <c r="Z245" s="70" t="str">
        <f t="shared" si="36"/>
        <v>ул. Пятая д.5</v>
      </c>
      <c r="AA245" s="504">
        <f>IF($B245&lt;&gt;"",MAX(AA$7:AA244)+1,0)</f>
        <v>234</v>
      </c>
      <c r="AB245" s="502">
        <f t="shared" si="27"/>
        <v>245</v>
      </c>
      <c r="AC245" s="504">
        <f>1</f>
        <v>1</v>
      </c>
      <c r="AD245" s="103">
        <f t="shared" si="37"/>
        <v>4219.6899999999996</v>
      </c>
      <c r="AE245" s="103">
        <f t="shared" si="38"/>
        <v>2803.54</v>
      </c>
      <c r="AF245" s="103">
        <f t="shared" si="39"/>
        <v>50</v>
      </c>
      <c r="AG245" s="3"/>
    </row>
    <row r="246" spans="2:33" ht="13.2" x14ac:dyDescent="0.25">
      <c r="B246" s="1" t="str">
        <f>адреса!$G$241</f>
        <v>кв.39</v>
      </c>
      <c r="C246" s="522">
        <f>адреса!$I$241</f>
        <v>50000039</v>
      </c>
      <c r="D246" s="6" t="str">
        <f>адреса!$K$241</f>
        <v>ФИО-5-39</v>
      </c>
      <c r="E246" s="6">
        <v>9115.99</v>
      </c>
      <c r="F246" s="6">
        <v>2766.11</v>
      </c>
      <c r="G246" s="6">
        <v>0</v>
      </c>
      <c r="H246" s="6">
        <v>0</v>
      </c>
      <c r="I246" s="6">
        <v>121.09</v>
      </c>
      <c r="J246" s="6">
        <v>0</v>
      </c>
      <c r="K246" s="6">
        <v>250.04</v>
      </c>
      <c r="L246" s="6"/>
      <c r="M246" s="6">
        <v>0</v>
      </c>
      <c r="N246" s="6">
        <v>50</v>
      </c>
      <c r="O246" s="6">
        <v>773.42</v>
      </c>
      <c r="P246" s="6">
        <v>0</v>
      </c>
      <c r="Q246" s="6">
        <v>0</v>
      </c>
      <c r="R246" s="6">
        <v>88.06</v>
      </c>
      <c r="S246" s="6">
        <v>448.35</v>
      </c>
      <c r="T246" s="6">
        <v>0</v>
      </c>
      <c r="U246" s="6"/>
      <c r="V246" s="6">
        <v>4497.07</v>
      </c>
      <c r="W246" s="6">
        <v>0</v>
      </c>
      <c r="X246" s="6">
        <v>13613.06</v>
      </c>
      <c r="Y246" s="513">
        <f>IF(A246&lt;&gt;"",IF(A246=мар17!A246,0,1),IF(AND(B246=мар17!B246,C246=мар17!C246),0,1))</f>
        <v>0</v>
      </c>
      <c r="Z246" s="70" t="str">
        <f t="shared" si="36"/>
        <v>ул. Пятая д.5</v>
      </c>
      <c r="AA246" s="504">
        <f>IF($B246&lt;&gt;"",MAX(AA$7:AA245)+1,0)</f>
        <v>235</v>
      </c>
      <c r="AB246" s="502">
        <f t="shared" si="27"/>
        <v>246</v>
      </c>
      <c r="AC246" s="504">
        <f>1</f>
        <v>1</v>
      </c>
      <c r="AD246" s="103">
        <f t="shared" si="37"/>
        <v>2766.11</v>
      </c>
      <c r="AE246" s="103">
        <f t="shared" si="38"/>
        <v>1680.96</v>
      </c>
      <c r="AF246" s="103">
        <f t="shared" si="39"/>
        <v>49.999999999999545</v>
      </c>
      <c r="AG246" s="3"/>
    </row>
    <row r="247" spans="2:33" ht="13.2" x14ac:dyDescent="0.25">
      <c r="B247" s="1" t="str">
        <f>адреса!$G$242</f>
        <v>кв.40</v>
      </c>
      <c r="C247" s="522">
        <f>адреса!$I$242</f>
        <v>50000040</v>
      </c>
      <c r="D247" s="6" t="str">
        <f>адреса!$K$242</f>
        <v>ФИО-5-40</v>
      </c>
      <c r="E247" s="6">
        <v>2510.14</v>
      </c>
      <c r="F247" s="6">
        <v>1770.94</v>
      </c>
      <c r="G247" s="6">
        <v>0</v>
      </c>
      <c r="H247" s="6">
        <v>0</v>
      </c>
      <c r="I247" s="6">
        <v>72.42</v>
      </c>
      <c r="J247" s="6">
        <v>0</v>
      </c>
      <c r="K247" s="6">
        <v>115.44</v>
      </c>
      <c r="L247" s="6"/>
      <c r="M247" s="6">
        <v>0</v>
      </c>
      <c r="N247" s="6">
        <v>50</v>
      </c>
      <c r="O247" s="6">
        <v>495.16</v>
      </c>
      <c r="P247" s="6">
        <v>0</v>
      </c>
      <c r="Q247" s="6">
        <v>0</v>
      </c>
      <c r="R247" s="6">
        <v>24.14</v>
      </c>
      <c r="S247" s="6">
        <v>122.9</v>
      </c>
      <c r="T247" s="6">
        <v>0</v>
      </c>
      <c r="U247" s="6"/>
      <c r="V247" s="6">
        <v>2651</v>
      </c>
      <c r="W247" s="6">
        <v>2510.14</v>
      </c>
      <c r="X247" s="6">
        <v>2651</v>
      </c>
      <c r="Y247" s="513">
        <f>IF(A247&lt;&gt;"",IF(A247=мар17!A247,0,1),IF(AND(B247=мар17!B247,C247=мар17!C247),0,1))</f>
        <v>0</v>
      </c>
      <c r="Z247" s="70" t="str">
        <f t="shared" si="36"/>
        <v>ул. Пятая д.5</v>
      </c>
      <c r="AA247" s="504">
        <f>IF($B247&lt;&gt;"",MAX(AA$7:AA246)+1,0)</f>
        <v>236</v>
      </c>
      <c r="AB247" s="502">
        <f t="shared" si="27"/>
        <v>247</v>
      </c>
      <c r="AC247" s="504">
        <f>1</f>
        <v>1</v>
      </c>
      <c r="AD247" s="103">
        <f t="shared" si="37"/>
        <v>1770.94</v>
      </c>
      <c r="AE247" s="103">
        <f t="shared" si="38"/>
        <v>830.06</v>
      </c>
      <c r="AF247" s="103">
        <f t="shared" si="39"/>
        <v>50</v>
      </c>
      <c r="AG247" s="3"/>
    </row>
    <row r="248" spans="2:33" ht="13.2" x14ac:dyDescent="0.25">
      <c r="B248" s="1" t="str">
        <f>адреса!$G$243</f>
        <v>кв.41</v>
      </c>
      <c r="C248" s="522">
        <f>адреса!$I$243</f>
        <v>50000041</v>
      </c>
      <c r="D248" s="6" t="str">
        <f>адреса!$K$243</f>
        <v>ФИО-5-41</v>
      </c>
      <c r="E248" s="6">
        <v>1720.15</v>
      </c>
      <c r="F248" s="6">
        <v>1743.51</v>
      </c>
      <c r="G248" s="6">
        <v>0</v>
      </c>
      <c r="H248" s="6">
        <v>0</v>
      </c>
      <c r="I248" s="6">
        <v>241.4</v>
      </c>
      <c r="J248" s="6">
        <v>0</v>
      </c>
      <c r="K248" s="6">
        <v>404.04</v>
      </c>
      <c r="L248" s="6"/>
      <c r="M248" s="6">
        <v>0</v>
      </c>
      <c r="N248" s="6">
        <v>50</v>
      </c>
      <c r="O248" s="6">
        <v>487.5</v>
      </c>
      <c r="P248" s="6">
        <v>0</v>
      </c>
      <c r="Q248" s="6">
        <v>0</v>
      </c>
      <c r="R248" s="6">
        <v>96.56</v>
      </c>
      <c r="S248" s="6">
        <v>491.61</v>
      </c>
      <c r="T248" s="6">
        <v>0</v>
      </c>
      <c r="U248" s="6"/>
      <c r="V248" s="6">
        <v>3514.62</v>
      </c>
      <c r="W248" s="6">
        <v>1720.15</v>
      </c>
      <c r="X248" s="6">
        <v>3514.62</v>
      </c>
      <c r="Y248" s="513">
        <f>IF(A248&lt;&gt;"",IF(A248=мар17!A248,0,1),IF(AND(B248=мар17!B248,C248=мар17!C248),0,1))</f>
        <v>0</v>
      </c>
      <c r="Z248" s="70" t="str">
        <f t="shared" si="36"/>
        <v>ул. Пятая д.5</v>
      </c>
      <c r="AA248" s="504">
        <f>IF($B248&lt;&gt;"",MAX(AA$7:AA247)+1,0)</f>
        <v>237</v>
      </c>
      <c r="AB248" s="502">
        <f t="shared" ref="AB248:AB311" si="40">AB247+1</f>
        <v>248</v>
      </c>
      <c r="AC248" s="504">
        <f>1</f>
        <v>1</v>
      </c>
      <c r="AD248" s="103">
        <f t="shared" si="37"/>
        <v>1743.51</v>
      </c>
      <c r="AE248" s="103">
        <f t="shared" si="38"/>
        <v>1721.1100000000001</v>
      </c>
      <c r="AF248" s="103">
        <f t="shared" si="39"/>
        <v>49.999999999999773</v>
      </c>
      <c r="AG248" s="3"/>
    </row>
    <row r="249" spans="2:33" ht="13.2" x14ac:dyDescent="0.25">
      <c r="B249" s="1" t="str">
        <f>адреса!$G$244</f>
        <v>кв.42</v>
      </c>
      <c r="C249" s="522">
        <f>адреса!$I$244</f>
        <v>50000042</v>
      </c>
      <c r="D249" s="6" t="str">
        <f>адреса!$K$244</f>
        <v>ФИО-5-42</v>
      </c>
      <c r="E249" s="6">
        <v>46603.58</v>
      </c>
      <c r="F249" s="6">
        <v>4219.6899999999996</v>
      </c>
      <c r="G249" s="6">
        <v>0</v>
      </c>
      <c r="H249" s="6">
        <v>0</v>
      </c>
      <c r="I249" s="6">
        <v>121.09</v>
      </c>
      <c r="J249" s="6">
        <v>0</v>
      </c>
      <c r="K249" s="6">
        <v>250.04</v>
      </c>
      <c r="L249" s="6"/>
      <c r="M249" s="6">
        <v>0</v>
      </c>
      <c r="N249" s="6">
        <v>50</v>
      </c>
      <c r="O249" s="6">
        <v>1179.8499999999999</v>
      </c>
      <c r="P249" s="6">
        <v>0</v>
      </c>
      <c r="Q249" s="6">
        <v>0</v>
      </c>
      <c r="R249" s="6">
        <v>88.06</v>
      </c>
      <c r="S249" s="6">
        <v>448.35</v>
      </c>
      <c r="T249" s="6">
        <v>0</v>
      </c>
      <c r="U249" s="6"/>
      <c r="V249" s="6">
        <v>6357.08</v>
      </c>
      <c r="W249" s="6">
        <v>0</v>
      </c>
      <c r="X249" s="6">
        <v>52960.66</v>
      </c>
      <c r="Y249" s="513">
        <f>IF(A249&lt;&gt;"",IF(A249=мар17!A249,0,1),IF(AND(B249=мар17!B249,C249=мар17!C249),0,1))</f>
        <v>0</v>
      </c>
      <c r="Z249" s="70" t="str">
        <f t="shared" si="36"/>
        <v>ул. Пятая д.5</v>
      </c>
      <c r="AA249" s="504">
        <f>IF($B249&lt;&gt;"",MAX(AA$7:AA248)+1,0)</f>
        <v>238</v>
      </c>
      <c r="AB249" s="502">
        <f t="shared" si="40"/>
        <v>249</v>
      </c>
      <c r="AC249" s="504">
        <f>1</f>
        <v>1</v>
      </c>
      <c r="AD249" s="103">
        <f t="shared" si="37"/>
        <v>4219.6899999999996</v>
      </c>
      <c r="AE249" s="103">
        <f t="shared" si="38"/>
        <v>2087.39</v>
      </c>
      <c r="AF249" s="103">
        <f t="shared" si="39"/>
        <v>50.000000000000455</v>
      </c>
      <c r="AG249" s="3"/>
    </row>
    <row r="250" spans="2:33" ht="13.2" x14ac:dyDescent="0.25">
      <c r="B250" s="1" t="str">
        <f>адреса!$G$245</f>
        <v>кв.43</v>
      </c>
      <c r="C250" s="522">
        <f>адреса!$I$245</f>
        <v>50000043</v>
      </c>
      <c r="D250" s="6" t="str">
        <f>адреса!$K$245</f>
        <v>ФИО-5-43</v>
      </c>
      <c r="E250" s="6">
        <v>34975.730000000003</v>
      </c>
      <c r="F250" s="6">
        <v>2766.11</v>
      </c>
      <c r="G250" s="6">
        <v>0</v>
      </c>
      <c r="H250" s="6">
        <v>0</v>
      </c>
      <c r="I250" s="6">
        <v>121.09</v>
      </c>
      <c r="J250" s="6">
        <v>0</v>
      </c>
      <c r="K250" s="6">
        <v>250.04</v>
      </c>
      <c r="L250" s="6"/>
      <c r="M250" s="6">
        <v>0</v>
      </c>
      <c r="N250" s="6">
        <v>50</v>
      </c>
      <c r="O250" s="6">
        <v>773.42</v>
      </c>
      <c r="P250" s="6">
        <v>0</v>
      </c>
      <c r="Q250" s="6">
        <v>0</v>
      </c>
      <c r="R250" s="6">
        <v>88.06</v>
      </c>
      <c r="S250" s="6">
        <v>448.35</v>
      </c>
      <c r="T250" s="6">
        <v>0</v>
      </c>
      <c r="U250" s="6"/>
      <c r="V250" s="6">
        <v>4497.07</v>
      </c>
      <c r="W250" s="6">
        <v>0</v>
      </c>
      <c r="X250" s="6">
        <v>39472.800000000003</v>
      </c>
      <c r="Y250" s="513">
        <f>IF(A250&lt;&gt;"",IF(A250=мар17!A250,0,1),IF(AND(B250=мар17!B250,C250=мар17!C250),0,1))</f>
        <v>0</v>
      </c>
      <c r="Z250" s="70" t="str">
        <f t="shared" si="36"/>
        <v>ул. Пятая д.5</v>
      </c>
      <c r="AA250" s="504">
        <f>IF($B250&lt;&gt;"",MAX(AA$7:AA249)+1,0)</f>
        <v>239</v>
      </c>
      <c r="AB250" s="502">
        <f t="shared" si="40"/>
        <v>250</v>
      </c>
      <c r="AC250" s="504">
        <f>1</f>
        <v>1</v>
      </c>
      <c r="AD250" s="103">
        <f t="shared" si="37"/>
        <v>2766.11</v>
      </c>
      <c r="AE250" s="103">
        <f t="shared" si="38"/>
        <v>1680.96</v>
      </c>
      <c r="AF250" s="103">
        <f t="shared" si="39"/>
        <v>49.999999999999545</v>
      </c>
      <c r="AG250" s="3"/>
    </row>
    <row r="251" spans="2:33" ht="13.2" x14ac:dyDescent="0.25">
      <c r="B251" s="1" t="str">
        <f>адреса!$G$246</f>
        <v>кв.44</v>
      </c>
      <c r="C251" s="522">
        <f>адреса!$I$246</f>
        <v>50000044</v>
      </c>
      <c r="D251" s="6" t="str">
        <f>адреса!$K$246</f>
        <v>ФИО-5-44</v>
      </c>
      <c r="E251" s="6">
        <v>32981.47</v>
      </c>
      <c r="F251" s="6">
        <v>1770.94</v>
      </c>
      <c r="G251" s="6">
        <v>0</v>
      </c>
      <c r="H251" s="6">
        <v>0</v>
      </c>
      <c r="I251" s="6">
        <v>121.09</v>
      </c>
      <c r="J251" s="6">
        <v>0</v>
      </c>
      <c r="K251" s="6">
        <v>250.04</v>
      </c>
      <c r="L251" s="6"/>
      <c r="M251" s="6">
        <v>0</v>
      </c>
      <c r="N251" s="6">
        <v>50</v>
      </c>
      <c r="O251" s="6">
        <v>495.16</v>
      </c>
      <c r="P251" s="6">
        <v>0</v>
      </c>
      <c r="Q251" s="6">
        <v>0</v>
      </c>
      <c r="R251" s="6">
        <v>88.06</v>
      </c>
      <c r="S251" s="6">
        <v>448.35</v>
      </c>
      <c r="T251" s="6">
        <v>0</v>
      </c>
      <c r="U251" s="6"/>
      <c r="V251" s="6">
        <v>3223.64</v>
      </c>
      <c r="W251" s="6">
        <v>32981.47</v>
      </c>
      <c r="X251" s="6">
        <v>3223.64</v>
      </c>
      <c r="Y251" s="513">
        <f>IF(A251&lt;&gt;"",IF(A251=мар17!A251,0,1),IF(AND(B251=мар17!B251,C251=мар17!C251),0,1))</f>
        <v>0</v>
      </c>
      <c r="Z251" s="70" t="str">
        <f t="shared" si="36"/>
        <v>ул. Пятая д.5</v>
      </c>
      <c r="AA251" s="504">
        <f>IF($B251&lt;&gt;"",MAX(AA$7:AA250)+1,0)</f>
        <v>240</v>
      </c>
      <c r="AB251" s="502">
        <f t="shared" si="40"/>
        <v>251</v>
      </c>
      <c r="AC251" s="504">
        <f>1</f>
        <v>1</v>
      </c>
      <c r="AD251" s="103">
        <f t="shared" si="37"/>
        <v>1770.94</v>
      </c>
      <c r="AE251" s="103">
        <f t="shared" si="38"/>
        <v>1402.6999999999998</v>
      </c>
      <c r="AF251" s="103">
        <f t="shared" si="39"/>
        <v>50</v>
      </c>
      <c r="AG251" s="3"/>
    </row>
    <row r="252" spans="2:33" ht="13.2" x14ac:dyDescent="0.25">
      <c r="B252" s="1" t="str">
        <f>адреса!$G$247</f>
        <v>кв.45</v>
      </c>
      <c r="C252" s="522">
        <f>адреса!$I$247</f>
        <v>50000045</v>
      </c>
      <c r="D252" s="6" t="str">
        <f>адреса!$K$247</f>
        <v>ФИО-5-45</v>
      </c>
      <c r="E252" s="6">
        <v>44879.47</v>
      </c>
      <c r="F252" s="6">
        <v>1743.51</v>
      </c>
      <c r="G252" s="6">
        <v>0</v>
      </c>
      <c r="H252" s="6">
        <v>0</v>
      </c>
      <c r="I252" s="6">
        <v>178.06</v>
      </c>
      <c r="J252" s="6">
        <v>0</v>
      </c>
      <c r="K252" s="6">
        <v>258.93</v>
      </c>
      <c r="L252" s="6"/>
      <c r="M252" s="6">
        <v>0</v>
      </c>
      <c r="N252" s="6">
        <v>50</v>
      </c>
      <c r="O252" s="6">
        <v>487.5</v>
      </c>
      <c r="P252" s="6">
        <v>0</v>
      </c>
      <c r="Q252" s="6">
        <v>0</v>
      </c>
      <c r="R252" s="6">
        <v>38.53</v>
      </c>
      <c r="S252" s="6">
        <v>196.15</v>
      </c>
      <c r="T252" s="6">
        <v>0</v>
      </c>
      <c r="U252" s="6"/>
      <c r="V252" s="6">
        <v>2952.68</v>
      </c>
      <c r="W252" s="6">
        <v>0</v>
      </c>
      <c r="X252" s="6">
        <v>47832.15</v>
      </c>
      <c r="Y252" s="513">
        <f>IF(A252&lt;&gt;"",IF(A252=мар17!A252,0,1),IF(AND(B252=мар17!B252,C252=мар17!C252),0,1))</f>
        <v>0</v>
      </c>
      <c r="Z252" s="70" t="str">
        <f t="shared" si="36"/>
        <v>ул. Пятая д.5</v>
      </c>
      <c r="AA252" s="504">
        <f>IF($B252&lt;&gt;"",MAX(AA$7:AA251)+1,0)</f>
        <v>241</v>
      </c>
      <c r="AB252" s="502">
        <f t="shared" si="40"/>
        <v>252</v>
      </c>
      <c r="AC252" s="504">
        <f>1</f>
        <v>1</v>
      </c>
      <c r="AD252" s="103">
        <f t="shared" si="37"/>
        <v>1743.51</v>
      </c>
      <c r="AE252" s="103">
        <f t="shared" si="38"/>
        <v>1159.17</v>
      </c>
      <c r="AF252" s="103">
        <f t="shared" si="39"/>
        <v>49.999999999999773</v>
      </c>
      <c r="AG252" s="3"/>
    </row>
    <row r="253" spans="2:33" ht="13.2" x14ac:dyDescent="0.25">
      <c r="B253" s="1" t="str">
        <f>адреса!$G$248</f>
        <v>кв.46</v>
      </c>
      <c r="C253" s="522">
        <f>адреса!$I$248</f>
        <v>50000046</v>
      </c>
      <c r="D253" s="6" t="str">
        <f>адреса!$K$248</f>
        <v>ФИО-5-46</v>
      </c>
      <c r="E253" s="6">
        <v>7181.57</v>
      </c>
      <c r="F253" s="6">
        <v>4219.6899999999996</v>
      </c>
      <c r="G253" s="6">
        <v>0</v>
      </c>
      <c r="H253" s="6">
        <v>0</v>
      </c>
      <c r="I253" s="6">
        <v>0.01</v>
      </c>
      <c r="J253" s="6">
        <v>0</v>
      </c>
      <c r="K253" s="6">
        <v>-0.01</v>
      </c>
      <c r="L253" s="6"/>
      <c r="M253" s="6">
        <v>0</v>
      </c>
      <c r="N253" s="6">
        <v>50</v>
      </c>
      <c r="O253" s="6">
        <v>1179.8499999999999</v>
      </c>
      <c r="P253" s="6">
        <v>0</v>
      </c>
      <c r="Q253" s="6">
        <v>0</v>
      </c>
      <c r="R253" s="6">
        <v>-0.01</v>
      </c>
      <c r="S253" s="6">
        <v>0</v>
      </c>
      <c r="T253" s="6">
        <v>0</v>
      </c>
      <c r="U253" s="6"/>
      <c r="V253" s="6">
        <v>5449.53</v>
      </c>
      <c r="W253" s="6">
        <v>6281.72</v>
      </c>
      <c r="X253" s="6">
        <v>6349.38</v>
      </c>
      <c r="Y253" s="513">
        <f>IF(A253&lt;&gt;"",IF(A253=мар17!A253,0,1),IF(AND(B253=мар17!B253,C253=мар17!C253),0,1))</f>
        <v>0</v>
      </c>
      <c r="Z253" s="70" t="str">
        <f t="shared" si="36"/>
        <v>ул. Пятая д.5</v>
      </c>
      <c r="AA253" s="504">
        <f>IF($B253&lt;&gt;"",MAX(AA$7:AA252)+1,0)</f>
        <v>242</v>
      </c>
      <c r="AB253" s="502">
        <f t="shared" si="40"/>
        <v>253</v>
      </c>
      <c r="AC253" s="504">
        <f>1</f>
        <v>1</v>
      </c>
      <c r="AD253" s="103">
        <f t="shared" si="37"/>
        <v>4219.6899999999996</v>
      </c>
      <c r="AE253" s="103">
        <f t="shared" si="38"/>
        <v>1179.8399999999999</v>
      </c>
      <c r="AF253" s="103">
        <f t="shared" si="39"/>
        <v>50.000000000000227</v>
      </c>
      <c r="AG253" s="3"/>
    </row>
    <row r="254" spans="2:33" ht="13.2" x14ac:dyDescent="0.25">
      <c r="B254" s="1" t="str">
        <f>адреса!$G$249</f>
        <v>кв.47</v>
      </c>
      <c r="C254" s="522">
        <f>адреса!$I$249</f>
        <v>50000047</v>
      </c>
      <c r="D254" s="6" t="str">
        <f>адреса!$K$249</f>
        <v>ФИО-5-47</v>
      </c>
      <c r="E254" s="6">
        <v>4312.99</v>
      </c>
      <c r="F254" s="6">
        <v>2754.35</v>
      </c>
      <c r="G254" s="6">
        <v>0</v>
      </c>
      <c r="H254" s="6">
        <v>0</v>
      </c>
      <c r="I254" s="6">
        <v>265.54000000000002</v>
      </c>
      <c r="J254" s="6">
        <v>0</v>
      </c>
      <c r="K254" s="6">
        <v>519.48</v>
      </c>
      <c r="L254" s="6"/>
      <c r="M254" s="6">
        <v>0</v>
      </c>
      <c r="N254" s="6">
        <v>50</v>
      </c>
      <c r="O254" s="6">
        <v>770.14</v>
      </c>
      <c r="P254" s="6">
        <v>0</v>
      </c>
      <c r="Q254" s="6">
        <v>0</v>
      </c>
      <c r="R254" s="6">
        <v>168.98</v>
      </c>
      <c r="S254" s="6">
        <v>860.32</v>
      </c>
      <c r="T254" s="6">
        <v>0</v>
      </c>
      <c r="U254" s="6"/>
      <c r="V254" s="6">
        <v>5388.81</v>
      </c>
      <c r="W254" s="6">
        <v>4312.99</v>
      </c>
      <c r="X254" s="6">
        <v>5388.81</v>
      </c>
      <c r="Y254" s="513">
        <f>IF(A254&lt;&gt;"",IF(A254=мар17!A254,0,1),IF(AND(B254=мар17!B254,C254=мар17!C254),0,1))</f>
        <v>0</v>
      </c>
      <c r="Z254" s="70" t="str">
        <f t="shared" si="36"/>
        <v>ул. Пятая д.5</v>
      </c>
      <c r="AA254" s="504">
        <f>IF($B254&lt;&gt;"",MAX(AA$7:AA253)+1,0)</f>
        <v>243</v>
      </c>
      <c r="AB254" s="502">
        <f t="shared" si="40"/>
        <v>254</v>
      </c>
      <c r="AC254" s="504">
        <f>1</f>
        <v>1</v>
      </c>
      <c r="AD254" s="103">
        <f t="shared" si="37"/>
        <v>2754.35</v>
      </c>
      <c r="AE254" s="103">
        <f t="shared" si="38"/>
        <v>2584.46</v>
      </c>
      <c r="AF254" s="103">
        <f t="shared" si="39"/>
        <v>50.000000000000455</v>
      </c>
      <c r="AG254" s="3"/>
    </row>
    <row r="255" spans="2:33" ht="13.2" x14ac:dyDescent="0.25">
      <c r="B255" s="1" t="str">
        <f>адреса!$G$250</f>
        <v>кв.48</v>
      </c>
      <c r="C255" s="522">
        <f>адреса!$I$250</f>
        <v>50000048</v>
      </c>
      <c r="D255" s="6" t="str">
        <f>адреса!$K$250</f>
        <v>ФИО-5-48</v>
      </c>
      <c r="E255" s="6">
        <v>2108.06</v>
      </c>
      <c r="F255" s="6">
        <v>1759.18</v>
      </c>
      <c r="G255" s="6">
        <v>0</v>
      </c>
      <c r="H255" s="6">
        <v>0</v>
      </c>
      <c r="I255" s="6">
        <v>67.86</v>
      </c>
      <c r="J255" s="6">
        <v>0</v>
      </c>
      <c r="K255" s="6">
        <v>114.29</v>
      </c>
      <c r="L255" s="6"/>
      <c r="M255" s="6">
        <v>0</v>
      </c>
      <c r="N255" s="6">
        <v>50</v>
      </c>
      <c r="O255" s="6">
        <v>491.9</v>
      </c>
      <c r="P255" s="6">
        <v>0</v>
      </c>
      <c r="Q255" s="6">
        <v>0</v>
      </c>
      <c r="R255" s="6">
        <v>27.74</v>
      </c>
      <c r="S255" s="6">
        <v>141.22</v>
      </c>
      <c r="T255" s="6">
        <v>0</v>
      </c>
      <c r="U255" s="6"/>
      <c r="V255" s="6">
        <v>2652.19</v>
      </c>
      <c r="W255" s="6">
        <v>2108.06</v>
      </c>
      <c r="X255" s="6">
        <v>2652.19</v>
      </c>
      <c r="Y255" s="513">
        <f>IF(A255&lt;&gt;"",IF(A255=мар17!A255,0,1),IF(AND(B255=мар17!B255,C255=мар17!C255),0,1))</f>
        <v>0</v>
      </c>
      <c r="Z255" s="70" t="str">
        <f t="shared" si="36"/>
        <v>ул. Пятая д.5</v>
      </c>
      <c r="AA255" s="504">
        <f>IF($B255&lt;&gt;"",MAX(AA$7:AA254)+1,0)</f>
        <v>244</v>
      </c>
      <c r="AB255" s="502">
        <f t="shared" si="40"/>
        <v>255</v>
      </c>
      <c r="AC255" s="504">
        <f>1</f>
        <v>1</v>
      </c>
      <c r="AD255" s="103">
        <f t="shared" si="37"/>
        <v>1759.18</v>
      </c>
      <c r="AE255" s="103">
        <f t="shared" si="38"/>
        <v>843.01</v>
      </c>
      <c r="AF255" s="103">
        <f t="shared" si="39"/>
        <v>50</v>
      </c>
      <c r="AG255" s="3"/>
    </row>
    <row r="256" spans="2:33" ht="13.2" x14ac:dyDescent="0.25">
      <c r="B256" s="1" t="str">
        <f>адреса!$G$251</f>
        <v>кв.49</v>
      </c>
      <c r="C256" s="522">
        <f>адреса!$I$251</f>
        <v>50000049</v>
      </c>
      <c r="D256" s="6" t="str">
        <f>адреса!$K$251</f>
        <v>ФИО-5-49</v>
      </c>
      <c r="E256" s="6">
        <v>5837.56</v>
      </c>
      <c r="F256" s="6">
        <v>1735.67</v>
      </c>
      <c r="G256" s="6">
        <v>0</v>
      </c>
      <c r="H256" s="6">
        <v>0</v>
      </c>
      <c r="I256" s="6">
        <v>121.09</v>
      </c>
      <c r="J256" s="6">
        <v>0</v>
      </c>
      <c r="K256" s="6">
        <v>250.04</v>
      </c>
      <c r="L256" s="6"/>
      <c r="M256" s="6">
        <v>0</v>
      </c>
      <c r="N256" s="6">
        <v>50</v>
      </c>
      <c r="O256" s="6">
        <v>485.31</v>
      </c>
      <c r="P256" s="6">
        <v>0</v>
      </c>
      <c r="Q256" s="6">
        <v>0</v>
      </c>
      <c r="R256" s="6">
        <v>88.06</v>
      </c>
      <c r="S256" s="6">
        <v>448.35</v>
      </c>
      <c r="T256" s="6">
        <v>0</v>
      </c>
      <c r="U256" s="6"/>
      <c r="V256" s="6">
        <v>3178.52</v>
      </c>
      <c r="W256" s="6">
        <v>0</v>
      </c>
      <c r="X256" s="6">
        <v>9016.08</v>
      </c>
      <c r="Y256" s="513">
        <f>IF(A256&lt;&gt;"",IF(A256=мар17!A256,0,1),IF(AND(B256=мар17!B256,C256=мар17!C256),0,1))</f>
        <v>0</v>
      </c>
      <c r="Z256" s="70" t="str">
        <f t="shared" si="36"/>
        <v>ул. Пятая д.5</v>
      </c>
      <c r="AA256" s="504">
        <f>IF($B256&lt;&gt;"",MAX(AA$7:AA255)+1,0)</f>
        <v>245</v>
      </c>
      <c r="AB256" s="502">
        <f t="shared" si="40"/>
        <v>256</v>
      </c>
      <c r="AC256" s="504">
        <f>1</f>
        <v>1</v>
      </c>
      <c r="AD256" s="103">
        <f t="shared" si="37"/>
        <v>1735.67</v>
      </c>
      <c r="AE256" s="103">
        <f t="shared" si="38"/>
        <v>1392.85</v>
      </c>
      <c r="AF256" s="103">
        <f t="shared" si="39"/>
        <v>50</v>
      </c>
      <c r="AG256" s="3"/>
    </row>
    <row r="257" spans="2:33" ht="13.2" x14ac:dyDescent="0.25">
      <c r="B257" s="1" t="str">
        <f>адреса!$G$252</f>
        <v>кв.50</v>
      </c>
      <c r="C257" s="522">
        <f>адреса!$I$252</f>
        <v>50000050</v>
      </c>
      <c r="D257" s="6" t="str">
        <f>адреса!$K$252</f>
        <v>ФИО-5-50</v>
      </c>
      <c r="E257" s="6">
        <v>24264.51</v>
      </c>
      <c r="F257" s="6">
        <v>4219.6899999999996</v>
      </c>
      <c r="G257" s="6">
        <v>0</v>
      </c>
      <c r="H257" s="6">
        <v>0</v>
      </c>
      <c r="I257" s="6">
        <v>371.15</v>
      </c>
      <c r="J257" s="6">
        <v>0</v>
      </c>
      <c r="K257" s="6">
        <v>706.23</v>
      </c>
      <c r="L257" s="6"/>
      <c r="M257" s="6">
        <v>0</v>
      </c>
      <c r="N257" s="6">
        <v>50</v>
      </c>
      <c r="O257" s="6">
        <v>1179.8499999999999</v>
      </c>
      <c r="P257" s="6">
        <v>0</v>
      </c>
      <c r="Q257" s="6">
        <v>0</v>
      </c>
      <c r="R257" s="6">
        <v>219.58</v>
      </c>
      <c r="S257" s="6">
        <v>1117.92</v>
      </c>
      <c r="T257" s="6">
        <v>0</v>
      </c>
      <c r="U257" s="6"/>
      <c r="V257" s="6">
        <v>7864.42</v>
      </c>
      <c r="W257" s="6">
        <v>15000</v>
      </c>
      <c r="X257" s="6">
        <v>17128.93</v>
      </c>
      <c r="Y257" s="513">
        <f>IF(A257&lt;&gt;"",IF(A257=мар17!A257,0,1),IF(AND(B257=мар17!B257,C257=мар17!C257),0,1))</f>
        <v>0</v>
      </c>
      <c r="Z257" s="70" t="str">
        <f t="shared" si="36"/>
        <v>ул. Пятая д.5</v>
      </c>
      <c r="AA257" s="504">
        <f>IF($B257&lt;&gt;"",MAX(AA$7:AA256)+1,0)</f>
        <v>246</v>
      </c>
      <c r="AB257" s="502">
        <f t="shared" si="40"/>
        <v>257</v>
      </c>
      <c r="AC257" s="504">
        <f>1</f>
        <v>1</v>
      </c>
      <c r="AD257" s="103">
        <f t="shared" si="37"/>
        <v>4219.6899999999996</v>
      </c>
      <c r="AE257" s="103">
        <f t="shared" si="38"/>
        <v>3594.73</v>
      </c>
      <c r="AF257" s="103">
        <f t="shared" si="39"/>
        <v>50.000000000000455</v>
      </c>
      <c r="AG257" s="3"/>
    </row>
    <row r="258" spans="2:33" ht="13.2" x14ac:dyDescent="0.25">
      <c r="B258" s="1" t="str">
        <f>адреса!$G$253</f>
        <v>кв.51</v>
      </c>
      <c r="C258" s="522">
        <f>адреса!$I$253</f>
        <v>50000051</v>
      </c>
      <c r="D258" s="6" t="str">
        <f>адреса!$K$253</f>
        <v>ФИО-5-51</v>
      </c>
      <c r="E258" s="6">
        <v>0</v>
      </c>
      <c r="F258" s="6">
        <v>2754.35</v>
      </c>
      <c r="G258" s="6">
        <v>0</v>
      </c>
      <c r="H258" s="6">
        <v>0</v>
      </c>
      <c r="I258" s="6">
        <v>337.96</v>
      </c>
      <c r="J258" s="6">
        <v>0</v>
      </c>
      <c r="K258" s="6">
        <v>577.20000000000005</v>
      </c>
      <c r="L258" s="6"/>
      <c r="M258" s="6">
        <v>0</v>
      </c>
      <c r="N258" s="6">
        <v>50</v>
      </c>
      <c r="O258" s="6">
        <v>770.14</v>
      </c>
      <c r="P258" s="6">
        <v>0</v>
      </c>
      <c r="Q258" s="6">
        <v>0</v>
      </c>
      <c r="R258" s="6">
        <v>144.84</v>
      </c>
      <c r="S258" s="6">
        <v>737.42</v>
      </c>
      <c r="T258" s="6">
        <v>0</v>
      </c>
      <c r="U258" s="6"/>
      <c r="V258" s="6">
        <v>5371.91</v>
      </c>
      <c r="W258" s="6">
        <v>5371.91</v>
      </c>
      <c r="X258" s="6">
        <v>0</v>
      </c>
      <c r="Y258" s="513">
        <f>IF(A258&lt;&gt;"",IF(A258=мар17!A258,0,1),IF(AND(B258=мар17!B258,C258=мар17!C258),0,1))</f>
        <v>0</v>
      </c>
      <c r="Z258" s="70" t="str">
        <f t="shared" si="36"/>
        <v>ул. Пятая д.5</v>
      </c>
      <c r="AA258" s="504">
        <f>IF($B258&lt;&gt;"",MAX(AA$7:AA257)+1,0)</f>
        <v>247</v>
      </c>
      <c r="AB258" s="502">
        <f t="shared" si="40"/>
        <v>258</v>
      </c>
      <c r="AC258" s="504">
        <f>1</f>
        <v>1</v>
      </c>
      <c r="AD258" s="103">
        <f t="shared" si="37"/>
        <v>2754.35</v>
      </c>
      <c r="AE258" s="103">
        <f t="shared" si="38"/>
        <v>2567.56</v>
      </c>
      <c r="AF258" s="103">
        <f t="shared" si="39"/>
        <v>50</v>
      </c>
      <c r="AG258" s="3"/>
    </row>
    <row r="259" spans="2:33" ht="13.2" x14ac:dyDescent="0.25">
      <c r="B259" s="1" t="str">
        <f>адреса!$G$254</f>
        <v>кв.52</v>
      </c>
      <c r="C259" s="522">
        <f>адреса!$I$254</f>
        <v>50000052</v>
      </c>
      <c r="D259" s="6" t="str">
        <f>адреса!$K$254</f>
        <v>ФИО-5-52</v>
      </c>
      <c r="E259" s="6">
        <v>3173.97</v>
      </c>
      <c r="F259" s="6">
        <v>1759.18</v>
      </c>
      <c r="G259" s="6">
        <v>0</v>
      </c>
      <c r="H259" s="6">
        <v>0</v>
      </c>
      <c r="I259" s="6">
        <v>121.09</v>
      </c>
      <c r="J259" s="6">
        <v>0</v>
      </c>
      <c r="K259" s="6">
        <v>250.04</v>
      </c>
      <c r="L259" s="6"/>
      <c r="M259" s="6">
        <v>0</v>
      </c>
      <c r="N259" s="6">
        <v>50</v>
      </c>
      <c r="O259" s="6">
        <v>491.9</v>
      </c>
      <c r="P259" s="6">
        <v>0</v>
      </c>
      <c r="Q259" s="6">
        <v>0</v>
      </c>
      <c r="R259" s="6">
        <v>88.06</v>
      </c>
      <c r="S259" s="6">
        <v>448.35</v>
      </c>
      <c r="T259" s="6">
        <v>0</v>
      </c>
      <c r="U259" s="6"/>
      <c r="V259" s="6">
        <v>3208.62</v>
      </c>
      <c r="W259" s="6">
        <v>3173.97</v>
      </c>
      <c r="X259" s="6">
        <v>3208.62</v>
      </c>
      <c r="Y259" s="513">
        <f>IF(A259&lt;&gt;"",IF(A259=мар17!A259,0,1),IF(AND(B259=мар17!B259,C259=мар17!C259),0,1))</f>
        <v>0</v>
      </c>
      <c r="Z259" s="70" t="str">
        <f t="shared" si="36"/>
        <v>ул. Пятая д.5</v>
      </c>
      <c r="AA259" s="504">
        <f>IF($B259&lt;&gt;"",MAX(AA$7:AA258)+1,0)</f>
        <v>248</v>
      </c>
      <c r="AB259" s="502">
        <f t="shared" si="40"/>
        <v>259</v>
      </c>
      <c r="AC259" s="504">
        <f>1</f>
        <v>1</v>
      </c>
      <c r="AD259" s="103">
        <f t="shared" si="37"/>
        <v>1759.18</v>
      </c>
      <c r="AE259" s="103">
        <f t="shared" si="38"/>
        <v>1399.44</v>
      </c>
      <c r="AF259" s="103">
        <f t="shared" si="39"/>
        <v>49.999999999999773</v>
      </c>
      <c r="AG259" s="3"/>
    </row>
    <row r="260" spans="2:33" ht="13.2" x14ac:dyDescent="0.25">
      <c r="B260" s="1" t="str">
        <f>адреса!$G$255</f>
        <v>кв.53</v>
      </c>
      <c r="C260" s="522">
        <f>адреса!$I$255</f>
        <v>50000053</v>
      </c>
      <c r="D260" s="6" t="str">
        <f>адреса!$K$255</f>
        <v>ФИО-5-53</v>
      </c>
      <c r="E260" s="6">
        <v>-549.22</v>
      </c>
      <c r="F260" s="6">
        <v>1735.67</v>
      </c>
      <c r="G260" s="6">
        <v>0</v>
      </c>
      <c r="H260" s="6">
        <v>0</v>
      </c>
      <c r="I260" s="6">
        <v>121.09</v>
      </c>
      <c r="J260" s="6">
        <v>0</v>
      </c>
      <c r="K260" s="6">
        <v>250.04</v>
      </c>
      <c r="L260" s="6"/>
      <c r="M260" s="6">
        <v>0</v>
      </c>
      <c r="N260" s="6">
        <v>50</v>
      </c>
      <c r="O260" s="6">
        <v>485.31</v>
      </c>
      <c r="P260" s="6">
        <v>0</v>
      </c>
      <c r="Q260" s="6">
        <v>0</v>
      </c>
      <c r="R260" s="6">
        <v>88.06</v>
      </c>
      <c r="S260" s="6">
        <v>448.35</v>
      </c>
      <c r="T260" s="6">
        <v>0</v>
      </c>
      <c r="U260" s="6"/>
      <c r="V260" s="6">
        <v>3178.52</v>
      </c>
      <c r="W260" s="6">
        <v>0</v>
      </c>
      <c r="X260" s="6">
        <v>2629.3</v>
      </c>
      <c r="Y260" s="513">
        <f>IF(A260&lt;&gt;"",IF(A260=мар17!A260,0,1),IF(AND(B260=мар17!B260,C260=мар17!C260),0,1))</f>
        <v>0</v>
      </c>
      <c r="Z260" s="70" t="str">
        <f t="shared" si="36"/>
        <v>ул. Пятая д.5</v>
      </c>
      <c r="AA260" s="504">
        <f>IF($B260&lt;&gt;"",MAX(AA$7:AA259)+1,0)</f>
        <v>249</v>
      </c>
      <c r="AB260" s="502">
        <f t="shared" si="40"/>
        <v>260</v>
      </c>
      <c r="AC260" s="504">
        <f>1</f>
        <v>1</v>
      </c>
      <c r="AD260" s="103">
        <f t="shared" si="37"/>
        <v>1735.67</v>
      </c>
      <c r="AE260" s="103">
        <f t="shared" si="38"/>
        <v>1392.85</v>
      </c>
      <c r="AF260" s="103">
        <f t="shared" si="39"/>
        <v>50</v>
      </c>
      <c r="AG260" s="3"/>
    </row>
    <row r="261" spans="2:33" ht="13.2" x14ac:dyDescent="0.25">
      <c r="B261" s="1" t="str">
        <f>адреса!$G$256</f>
        <v>кв.54</v>
      </c>
      <c r="C261" s="522">
        <f>адреса!$I$256</f>
        <v>50000054</v>
      </c>
      <c r="D261" s="6" t="str">
        <f>адреса!$K$256</f>
        <v>ФИО-5-54</v>
      </c>
      <c r="E261" s="6">
        <v>5366.48</v>
      </c>
      <c r="F261" s="6">
        <v>4219.6899999999996</v>
      </c>
      <c r="G261" s="6">
        <v>0</v>
      </c>
      <c r="H261" s="6">
        <v>0</v>
      </c>
      <c r="I261" s="6">
        <v>49.32</v>
      </c>
      <c r="J261" s="6">
        <v>0</v>
      </c>
      <c r="K261" s="6">
        <v>70.040000000000006</v>
      </c>
      <c r="L261" s="6"/>
      <c r="M261" s="6">
        <v>0</v>
      </c>
      <c r="N261" s="6">
        <v>50</v>
      </c>
      <c r="O261" s="6">
        <v>1179.8499999999999</v>
      </c>
      <c r="P261" s="6">
        <v>0</v>
      </c>
      <c r="Q261" s="6">
        <v>0</v>
      </c>
      <c r="R261" s="6">
        <v>9.27</v>
      </c>
      <c r="S261" s="6">
        <v>47.19</v>
      </c>
      <c r="T261" s="6">
        <v>0</v>
      </c>
      <c r="U261" s="6"/>
      <c r="V261" s="6">
        <v>5625.36</v>
      </c>
      <c r="W261" s="6">
        <v>5366.48</v>
      </c>
      <c r="X261" s="6">
        <v>5625.36</v>
      </c>
      <c r="Y261" s="513">
        <f>IF(A261&lt;&gt;"",IF(A261=мар17!A261,0,1),IF(AND(B261=мар17!B261,C261=мар17!C261),0,1))</f>
        <v>0</v>
      </c>
      <c r="Z261" s="70" t="str">
        <f t="shared" si="36"/>
        <v>ул. Пятая д.5</v>
      </c>
      <c r="AA261" s="504">
        <f>IF($B261&lt;&gt;"",MAX(AA$7:AA260)+1,0)</f>
        <v>250</v>
      </c>
      <c r="AB261" s="502">
        <f t="shared" si="40"/>
        <v>261</v>
      </c>
      <c r="AC261" s="504">
        <f>1</f>
        <v>1</v>
      </c>
      <c r="AD261" s="103">
        <f t="shared" si="37"/>
        <v>4219.6899999999996</v>
      </c>
      <c r="AE261" s="103">
        <f t="shared" si="38"/>
        <v>1355.67</v>
      </c>
      <c r="AF261" s="103">
        <f t="shared" si="39"/>
        <v>50</v>
      </c>
      <c r="AG261" s="3"/>
    </row>
    <row r="262" spans="2:33" ht="13.2" x14ac:dyDescent="0.25">
      <c r="B262" s="1" t="str">
        <f>адреса!$G$257</f>
        <v>кв.55</v>
      </c>
      <c r="C262" s="522">
        <f>адреса!$I$257</f>
        <v>50000055</v>
      </c>
      <c r="D262" s="6" t="str">
        <f>адреса!$K$257</f>
        <v>ФИО-5-55</v>
      </c>
      <c r="E262" s="6">
        <v>0</v>
      </c>
      <c r="F262" s="6">
        <v>2754.35</v>
      </c>
      <c r="G262" s="6">
        <v>0</v>
      </c>
      <c r="H262" s="6">
        <v>0</v>
      </c>
      <c r="I262" s="6">
        <v>265.54000000000002</v>
      </c>
      <c r="J262" s="6">
        <v>-1419.5</v>
      </c>
      <c r="K262" s="6">
        <v>186.46</v>
      </c>
      <c r="L262" s="6"/>
      <c r="M262" s="6">
        <v>0</v>
      </c>
      <c r="N262" s="6">
        <v>50</v>
      </c>
      <c r="O262" s="6">
        <v>770.14</v>
      </c>
      <c r="P262" s="6">
        <v>0</v>
      </c>
      <c r="Q262" s="6">
        <v>0</v>
      </c>
      <c r="R262" s="6">
        <v>120.7</v>
      </c>
      <c r="S262" s="6">
        <v>614.51</v>
      </c>
      <c r="T262" s="6">
        <v>0</v>
      </c>
      <c r="U262" s="6"/>
      <c r="V262" s="6">
        <v>3342.2</v>
      </c>
      <c r="W262" s="6">
        <v>0</v>
      </c>
      <c r="X262" s="6">
        <v>3342.2</v>
      </c>
      <c r="Y262" s="513">
        <f>IF(A262&lt;&gt;"",IF(A262=мар17!A262,0,1),IF(AND(B262=мар17!B262,C262=мар17!C262),0,1))</f>
        <v>0</v>
      </c>
      <c r="Z262" s="70" t="str">
        <f t="shared" si="36"/>
        <v>ул. Пятая д.5</v>
      </c>
      <c r="AA262" s="504">
        <f>IF($B262&lt;&gt;"",MAX(AA$7:AA261)+1,0)</f>
        <v>251</v>
      </c>
      <c r="AB262" s="502">
        <f t="shared" si="40"/>
        <v>262</v>
      </c>
      <c r="AC262" s="504">
        <f>1</f>
        <v>1</v>
      </c>
      <c r="AD262" s="103">
        <f t="shared" si="37"/>
        <v>2754.35</v>
      </c>
      <c r="AE262" s="103">
        <f t="shared" si="38"/>
        <v>537.85</v>
      </c>
      <c r="AF262" s="103">
        <f t="shared" si="39"/>
        <v>49.999999999999886</v>
      </c>
      <c r="AG262" s="3"/>
    </row>
    <row r="263" spans="2:33" ht="13.2" x14ac:dyDescent="0.25">
      <c r="B263" s="1" t="str">
        <f>адреса!$G$258</f>
        <v>кв.56</v>
      </c>
      <c r="C263" s="522">
        <f>адреса!$I$258</f>
        <v>50000056</v>
      </c>
      <c r="D263" s="6" t="str">
        <f>адреса!$K$258</f>
        <v>ФИО-5-56</v>
      </c>
      <c r="E263" s="6">
        <v>4075.61</v>
      </c>
      <c r="F263" s="6">
        <v>1759.18</v>
      </c>
      <c r="G263" s="6">
        <v>0</v>
      </c>
      <c r="H263" s="6">
        <v>0</v>
      </c>
      <c r="I263" s="6">
        <v>0</v>
      </c>
      <c r="J263" s="6">
        <v>0</v>
      </c>
      <c r="K263" s="6">
        <v>0</v>
      </c>
      <c r="L263" s="6"/>
      <c r="M263" s="6">
        <v>0</v>
      </c>
      <c r="N263" s="6">
        <v>50</v>
      </c>
      <c r="O263" s="6">
        <v>491.9</v>
      </c>
      <c r="P263" s="6">
        <v>0</v>
      </c>
      <c r="Q263" s="6">
        <v>0</v>
      </c>
      <c r="R263" s="6">
        <v>0</v>
      </c>
      <c r="S263" s="6">
        <v>0</v>
      </c>
      <c r="T263" s="6">
        <v>0</v>
      </c>
      <c r="U263" s="6"/>
      <c r="V263" s="6">
        <v>2301.08</v>
      </c>
      <c r="W263" s="6">
        <v>4075.61</v>
      </c>
      <c r="X263" s="6">
        <v>2301.08</v>
      </c>
      <c r="Y263" s="513">
        <f>IF(A263&lt;&gt;"",IF(A263=мар17!A263,0,1),IF(AND(B263=мар17!B263,C263=мар17!C263),0,1))</f>
        <v>0</v>
      </c>
      <c r="Z263" s="70" t="str">
        <f t="shared" si="36"/>
        <v>ул. Пятая д.5</v>
      </c>
      <c r="AA263" s="504">
        <f>IF($B263&lt;&gt;"",MAX(AA$7:AA262)+1,0)</f>
        <v>252</v>
      </c>
      <c r="AB263" s="502">
        <f t="shared" si="40"/>
        <v>263</v>
      </c>
      <c r="AC263" s="504">
        <f>1</f>
        <v>1</v>
      </c>
      <c r="AD263" s="103">
        <f t="shared" si="37"/>
        <v>1759.18</v>
      </c>
      <c r="AE263" s="103">
        <f t="shared" si="38"/>
        <v>491.9</v>
      </c>
      <c r="AF263" s="103">
        <f t="shared" si="39"/>
        <v>49.999999999999886</v>
      </c>
      <c r="AG263" s="3"/>
    </row>
    <row r="264" spans="2:33" ht="13.2" x14ac:dyDescent="0.25">
      <c r="B264" s="1" t="str">
        <f>адреса!$G$259</f>
        <v>кв.57</v>
      </c>
      <c r="C264" s="522">
        <f>адреса!$I$259</f>
        <v>50000057</v>
      </c>
      <c r="D264" s="6" t="str">
        <f>адреса!$K$259</f>
        <v>ФИО-5-57</v>
      </c>
      <c r="E264" s="6">
        <v>2549.15</v>
      </c>
      <c r="F264" s="6">
        <v>1735.67</v>
      </c>
      <c r="G264" s="6">
        <v>0</v>
      </c>
      <c r="H264" s="6">
        <v>0</v>
      </c>
      <c r="I264" s="6">
        <v>144.84</v>
      </c>
      <c r="J264" s="6">
        <v>0</v>
      </c>
      <c r="K264" s="6">
        <v>288.60000000000002</v>
      </c>
      <c r="L264" s="6"/>
      <c r="M264" s="6">
        <v>0</v>
      </c>
      <c r="N264" s="6">
        <v>50</v>
      </c>
      <c r="O264" s="6">
        <v>485.31</v>
      </c>
      <c r="P264" s="6">
        <v>0</v>
      </c>
      <c r="Q264" s="6">
        <v>0</v>
      </c>
      <c r="R264" s="6">
        <v>96.56</v>
      </c>
      <c r="S264" s="6">
        <v>491.61</v>
      </c>
      <c r="T264" s="6">
        <v>0</v>
      </c>
      <c r="U264" s="6"/>
      <c r="V264" s="6">
        <v>3292.59</v>
      </c>
      <c r="W264" s="6">
        <v>2600</v>
      </c>
      <c r="X264" s="6">
        <v>3241.74</v>
      </c>
      <c r="Y264" s="513">
        <f>IF(A264&lt;&gt;"",IF(A264=мар17!A264,0,1),IF(AND(B264=мар17!B264,C264=мар17!C264),0,1))</f>
        <v>0</v>
      </c>
      <c r="Z264" s="70" t="str">
        <f t="shared" si="36"/>
        <v>ул. Пятая д.5</v>
      </c>
      <c r="AA264" s="504">
        <f>IF($B264&lt;&gt;"",MAX(AA$7:AA263)+1,0)</f>
        <v>253</v>
      </c>
      <c r="AB264" s="502">
        <f t="shared" si="40"/>
        <v>264</v>
      </c>
      <c r="AC264" s="504">
        <f>1</f>
        <v>1</v>
      </c>
      <c r="AD264" s="103">
        <f t="shared" si="37"/>
        <v>1735.67</v>
      </c>
      <c r="AE264" s="103">
        <f t="shared" si="38"/>
        <v>1506.92</v>
      </c>
      <c r="AF264" s="103">
        <f t="shared" si="39"/>
        <v>50</v>
      </c>
      <c r="AG264" s="3"/>
    </row>
    <row r="265" spans="2:33" ht="13.2" x14ac:dyDescent="0.25">
      <c r="B265" s="1" t="str">
        <f>адреса!$G$260</f>
        <v>кв.58</v>
      </c>
      <c r="C265" s="522">
        <f>адреса!$I$260</f>
        <v>50000058</v>
      </c>
      <c r="D265" s="6" t="str">
        <f>адреса!$K$260</f>
        <v>ФИО-5-58</v>
      </c>
      <c r="E265" s="6">
        <v>5983.29</v>
      </c>
      <c r="F265" s="6">
        <v>4219.6899999999996</v>
      </c>
      <c r="G265" s="6">
        <v>0</v>
      </c>
      <c r="H265" s="6">
        <v>0</v>
      </c>
      <c r="I265" s="6">
        <v>144.84</v>
      </c>
      <c r="J265" s="6">
        <v>0</v>
      </c>
      <c r="K265" s="6">
        <v>230.88</v>
      </c>
      <c r="L265" s="6"/>
      <c r="M265" s="6">
        <v>0</v>
      </c>
      <c r="N265" s="6">
        <v>50</v>
      </c>
      <c r="O265" s="6">
        <v>1179.8499999999999</v>
      </c>
      <c r="P265" s="6">
        <v>0</v>
      </c>
      <c r="Q265" s="6">
        <v>0</v>
      </c>
      <c r="R265" s="6">
        <v>48.28</v>
      </c>
      <c r="S265" s="6">
        <v>245.81</v>
      </c>
      <c r="T265" s="6">
        <v>0</v>
      </c>
      <c r="U265" s="6"/>
      <c r="V265" s="6">
        <v>6119.35</v>
      </c>
      <c r="W265" s="6">
        <v>5983.29</v>
      </c>
      <c r="X265" s="6">
        <v>6119.35</v>
      </c>
      <c r="Y265" s="513">
        <f>IF(A265&lt;&gt;"",IF(A265=мар17!A265,0,1),IF(AND(B265=мар17!B265,C265=мар17!C265),0,1))</f>
        <v>0</v>
      </c>
      <c r="Z265" s="70" t="str">
        <f t="shared" si="36"/>
        <v>ул. Пятая д.5</v>
      </c>
      <c r="AA265" s="504">
        <f>IF($B265&lt;&gt;"",MAX(AA$7:AA264)+1,0)</f>
        <v>254</v>
      </c>
      <c r="AB265" s="502">
        <f t="shared" si="40"/>
        <v>265</v>
      </c>
      <c r="AC265" s="504">
        <f>1</f>
        <v>1</v>
      </c>
      <c r="AD265" s="103">
        <f t="shared" si="37"/>
        <v>4219.6899999999996</v>
      </c>
      <c r="AE265" s="103">
        <f t="shared" si="38"/>
        <v>1849.6599999999999</v>
      </c>
      <c r="AF265" s="103">
        <f t="shared" si="39"/>
        <v>50.000000000000909</v>
      </c>
      <c r="AG265" s="3"/>
    </row>
    <row r="266" spans="2:33" ht="13.2" x14ac:dyDescent="0.25">
      <c r="B266" s="1" t="str">
        <f>адреса!$G$261</f>
        <v>кв.59</v>
      </c>
      <c r="C266" s="522">
        <f>адреса!$I$261</f>
        <v>50000059</v>
      </c>
      <c r="D266" s="6" t="str">
        <f>адреса!$K$261</f>
        <v>ФИО-5-59</v>
      </c>
      <c r="E266" s="6">
        <v>4558.58</v>
      </c>
      <c r="F266" s="6">
        <v>2754.35</v>
      </c>
      <c r="G266" s="6">
        <v>0</v>
      </c>
      <c r="H266" s="6">
        <v>0</v>
      </c>
      <c r="I266" s="6">
        <v>143.27000000000001</v>
      </c>
      <c r="J266" s="6">
        <v>0</v>
      </c>
      <c r="K266" s="6">
        <v>248.92</v>
      </c>
      <c r="L266" s="6"/>
      <c r="M266" s="6">
        <v>0</v>
      </c>
      <c r="N266" s="6">
        <v>50</v>
      </c>
      <c r="O266" s="6">
        <v>770.14</v>
      </c>
      <c r="P266" s="6">
        <v>0</v>
      </c>
      <c r="Q266" s="6">
        <v>0</v>
      </c>
      <c r="R266" s="6">
        <v>64.94</v>
      </c>
      <c r="S266" s="6">
        <v>330.61</v>
      </c>
      <c r="T266" s="6">
        <v>0</v>
      </c>
      <c r="U266" s="6"/>
      <c r="V266" s="6">
        <v>4362.2299999999996</v>
      </c>
      <c r="W266" s="6">
        <v>4558.58</v>
      </c>
      <c r="X266" s="6">
        <v>4362.2299999999996</v>
      </c>
      <c r="Y266" s="513">
        <f>IF(A266&lt;&gt;"",IF(A266=мар17!A266,0,1),IF(AND(B266=мар17!B266,C266=мар17!C266),0,1))</f>
        <v>0</v>
      </c>
      <c r="Z266" s="70" t="str">
        <f t="shared" si="36"/>
        <v>ул. Пятая д.5</v>
      </c>
      <c r="AA266" s="504">
        <f>IF($B266&lt;&gt;"",MAX(AA$7:AA265)+1,0)</f>
        <v>255</v>
      </c>
      <c r="AB266" s="502">
        <f t="shared" si="40"/>
        <v>266</v>
      </c>
      <c r="AC266" s="504">
        <f>1</f>
        <v>1</v>
      </c>
      <c r="AD266" s="103">
        <f t="shared" si="37"/>
        <v>2754.35</v>
      </c>
      <c r="AE266" s="103">
        <f t="shared" si="38"/>
        <v>1557.88</v>
      </c>
      <c r="AF266" s="103">
        <f t="shared" si="39"/>
        <v>49.999999999999545</v>
      </c>
      <c r="AG266" s="3"/>
    </row>
    <row r="267" spans="2:33" ht="13.2" x14ac:dyDescent="0.25">
      <c r="B267" s="1" t="str">
        <f>адреса!$G$262</f>
        <v>кв.60</v>
      </c>
      <c r="C267" s="522">
        <f>адреса!$I$262</f>
        <v>50000060</v>
      </c>
      <c r="D267" s="6" t="str">
        <f>адреса!$K$262</f>
        <v>ФИО-5-60</v>
      </c>
      <c r="E267" s="6">
        <v>173693.58</v>
      </c>
      <c r="F267" s="6">
        <v>1763.1</v>
      </c>
      <c r="G267" s="6">
        <v>0</v>
      </c>
      <c r="H267" s="6">
        <v>0</v>
      </c>
      <c r="I267" s="6">
        <v>560.39</v>
      </c>
      <c r="J267" s="6">
        <v>0</v>
      </c>
      <c r="K267" s="6">
        <v>861.82</v>
      </c>
      <c r="L267" s="6"/>
      <c r="M267" s="6">
        <v>0</v>
      </c>
      <c r="N267" s="6">
        <v>50</v>
      </c>
      <c r="O267" s="6">
        <v>492.97</v>
      </c>
      <c r="P267" s="6">
        <v>0</v>
      </c>
      <c r="Q267" s="6">
        <v>0</v>
      </c>
      <c r="R267" s="6">
        <v>160.47999999999999</v>
      </c>
      <c r="S267" s="6">
        <v>817.06</v>
      </c>
      <c r="T267" s="6">
        <v>0</v>
      </c>
      <c r="U267" s="6"/>
      <c r="V267" s="6">
        <v>4705.82</v>
      </c>
      <c r="W267" s="6">
        <v>0</v>
      </c>
      <c r="X267" s="6">
        <v>178399.4</v>
      </c>
      <c r="Y267" s="513">
        <f>IF(A267&lt;&gt;"",IF(A267=мар17!A267,0,1),IF(AND(B267=мар17!B267,C267=мар17!C267),0,1))</f>
        <v>0</v>
      </c>
      <c r="Z267" s="70" t="str">
        <f t="shared" si="36"/>
        <v>ул. Пятая д.5</v>
      </c>
      <c r="AA267" s="504">
        <f>IF($B267&lt;&gt;"",MAX(AA$7:AA266)+1,0)</f>
        <v>256</v>
      </c>
      <c r="AB267" s="502">
        <f t="shared" si="40"/>
        <v>267</v>
      </c>
      <c r="AC267" s="504">
        <f>1</f>
        <v>1</v>
      </c>
      <c r="AD267" s="103">
        <f t="shared" si="37"/>
        <v>1763.1</v>
      </c>
      <c r="AE267" s="103">
        <f t="shared" si="38"/>
        <v>2892.72</v>
      </c>
      <c r="AF267" s="103">
        <f t="shared" si="39"/>
        <v>50</v>
      </c>
      <c r="AG267" s="3"/>
    </row>
    <row r="268" spans="2:33" ht="13.2" x14ac:dyDescent="0.25">
      <c r="B268" s="1" t="str">
        <f>адреса!$G$263</f>
        <v>кв.61</v>
      </c>
      <c r="C268" s="522">
        <f>адреса!$I$263</f>
        <v>50000061</v>
      </c>
      <c r="D268" s="6" t="str">
        <f>адреса!$K$263</f>
        <v>ФИО-5-61</v>
      </c>
      <c r="E268" s="6">
        <v>153316.42000000001</v>
      </c>
      <c r="F268" s="6">
        <v>1743.51</v>
      </c>
      <c r="G268" s="6">
        <v>0</v>
      </c>
      <c r="H268" s="6">
        <v>0</v>
      </c>
      <c r="I268" s="6">
        <v>341.46</v>
      </c>
      <c r="J268" s="6">
        <v>0</v>
      </c>
      <c r="K268" s="6">
        <v>687.53</v>
      </c>
      <c r="L268" s="6"/>
      <c r="M268" s="6">
        <v>0</v>
      </c>
      <c r="N268" s="6">
        <v>50</v>
      </c>
      <c r="O268" s="6">
        <v>487.5</v>
      </c>
      <c r="P268" s="6">
        <v>0</v>
      </c>
      <c r="Q268" s="6">
        <v>0</v>
      </c>
      <c r="R268" s="6">
        <v>233.63</v>
      </c>
      <c r="S268" s="6">
        <v>1189.45</v>
      </c>
      <c r="T268" s="6">
        <v>0</v>
      </c>
      <c r="U268" s="6"/>
      <c r="V268" s="6">
        <v>4733.08</v>
      </c>
      <c r="W268" s="6">
        <v>0</v>
      </c>
      <c r="X268" s="6">
        <v>158049.5</v>
      </c>
      <c r="Y268" s="513">
        <f>IF(A268&lt;&gt;"",IF(A268=мар17!A268,0,1),IF(AND(B268=мар17!B268,C268=мар17!C268),0,1))</f>
        <v>0</v>
      </c>
      <c r="Z268" s="70" t="str">
        <f t="shared" si="36"/>
        <v>ул. Пятая д.5</v>
      </c>
      <c r="AA268" s="504">
        <f>IF($B268&lt;&gt;"",MAX(AA$7:AA267)+1,0)</f>
        <v>257</v>
      </c>
      <c r="AB268" s="502">
        <f t="shared" si="40"/>
        <v>268</v>
      </c>
      <c r="AC268" s="504">
        <f>1</f>
        <v>1</v>
      </c>
      <c r="AD268" s="103">
        <f t="shared" si="37"/>
        <v>1743.51</v>
      </c>
      <c r="AE268" s="103">
        <f t="shared" si="38"/>
        <v>2939.5699999999997</v>
      </c>
      <c r="AF268" s="103">
        <f t="shared" si="39"/>
        <v>50</v>
      </c>
      <c r="AG268" s="3"/>
    </row>
    <row r="269" spans="2:33" ht="13.2" x14ac:dyDescent="0.25">
      <c r="B269" s="1" t="str">
        <f>адреса!$G$264</f>
        <v>кв.62</v>
      </c>
      <c r="C269" s="522">
        <f>адреса!$I$264</f>
        <v>50000062</v>
      </c>
      <c r="D269" s="6" t="str">
        <f>адреса!$K$264</f>
        <v>ФИО-5-62</v>
      </c>
      <c r="E269" s="6">
        <v>28631.84</v>
      </c>
      <c r="F269" s="6">
        <v>4219.6899999999996</v>
      </c>
      <c r="G269" s="6">
        <v>0</v>
      </c>
      <c r="H269" s="6">
        <v>0</v>
      </c>
      <c r="I269" s="6">
        <v>121.09</v>
      </c>
      <c r="J269" s="6">
        <v>0</v>
      </c>
      <c r="K269" s="6">
        <v>250.04</v>
      </c>
      <c r="L269" s="6"/>
      <c r="M269" s="6">
        <v>0</v>
      </c>
      <c r="N269" s="6">
        <v>50</v>
      </c>
      <c r="O269" s="6">
        <v>1179.8499999999999</v>
      </c>
      <c r="P269" s="6">
        <v>0</v>
      </c>
      <c r="Q269" s="6">
        <v>0</v>
      </c>
      <c r="R269" s="6">
        <v>88.06</v>
      </c>
      <c r="S269" s="6">
        <v>448.35</v>
      </c>
      <c r="T269" s="6">
        <v>0</v>
      </c>
      <c r="U269" s="6"/>
      <c r="V269" s="6">
        <v>6357.08</v>
      </c>
      <c r="W269" s="6">
        <v>0</v>
      </c>
      <c r="X269" s="6">
        <v>34988.92</v>
      </c>
      <c r="Y269" s="513">
        <f>IF(A269&lt;&gt;"",IF(A269=мар17!A269,0,1),IF(AND(B269=мар17!B269,C269=мар17!C269),0,1))</f>
        <v>0</v>
      </c>
      <c r="Z269" s="70" t="str">
        <f t="shared" si="36"/>
        <v>ул. Пятая д.5</v>
      </c>
      <c r="AA269" s="504">
        <f>IF($B269&lt;&gt;"",MAX(AA$7:AA268)+1,0)</f>
        <v>258</v>
      </c>
      <c r="AB269" s="502">
        <f t="shared" si="40"/>
        <v>269</v>
      </c>
      <c r="AC269" s="504">
        <f>1</f>
        <v>1</v>
      </c>
      <c r="AD269" s="103">
        <f t="shared" si="37"/>
        <v>4219.6899999999996</v>
      </c>
      <c r="AE269" s="103">
        <f t="shared" si="38"/>
        <v>2087.39</v>
      </c>
      <c r="AF269" s="103">
        <f t="shared" si="39"/>
        <v>50.000000000000455</v>
      </c>
      <c r="AG269" s="3"/>
    </row>
    <row r="270" spans="2:33" ht="13.2" x14ac:dyDescent="0.25">
      <c r="B270" s="1" t="str">
        <f>адреса!$G$265</f>
        <v>кв.63</v>
      </c>
      <c r="C270" s="522">
        <f>адреса!$I$265</f>
        <v>50000063</v>
      </c>
      <c r="D270" s="6" t="str">
        <f>адреса!$K$265</f>
        <v>ФИО-5-63</v>
      </c>
      <c r="E270" s="6">
        <v>7530.79</v>
      </c>
      <c r="F270" s="6">
        <v>2758.27</v>
      </c>
      <c r="G270" s="6">
        <v>0</v>
      </c>
      <c r="H270" s="6">
        <v>0</v>
      </c>
      <c r="I270" s="6">
        <v>124.42</v>
      </c>
      <c r="J270" s="6">
        <v>0</v>
      </c>
      <c r="K270" s="6">
        <v>223.55</v>
      </c>
      <c r="L270" s="6"/>
      <c r="M270" s="6">
        <v>0</v>
      </c>
      <c r="N270" s="6">
        <v>50</v>
      </c>
      <c r="O270" s="6">
        <v>771.23</v>
      </c>
      <c r="P270" s="6">
        <v>0</v>
      </c>
      <c r="Q270" s="6">
        <v>0</v>
      </c>
      <c r="R270" s="6">
        <v>62.57</v>
      </c>
      <c r="S270" s="6">
        <v>318.56</v>
      </c>
      <c r="T270" s="6">
        <v>0</v>
      </c>
      <c r="U270" s="6"/>
      <c r="V270" s="6">
        <v>4308.6000000000004</v>
      </c>
      <c r="W270" s="6">
        <v>7530.79</v>
      </c>
      <c r="X270" s="6">
        <v>4308.6000000000004</v>
      </c>
      <c r="Y270" s="513">
        <f>IF(A270&lt;&gt;"",IF(A270=мар17!A270,0,1),IF(AND(B270=мар17!B270,C270=мар17!C270),0,1))</f>
        <v>0</v>
      </c>
      <c r="Z270" s="70" t="str">
        <f t="shared" si="36"/>
        <v>ул. Пятая д.5</v>
      </c>
      <c r="AA270" s="504">
        <f>IF($B270&lt;&gt;"",MAX(AA$7:AA269)+1,0)</f>
        <v>259</v>
      </c>
      <c r="AB270" s="502">
        <f t="shared" si="40"/>
        <v>270</v>
      </c>
      <c r="AC270" s="504">
        <f>1</f>
        <v>1</v>
      </c>
      <c r="AD270" s="103">
        <f t="shared" si="37"/>
        <v>2758.27</v>
      </c>
      <c r="AE270" s="103">
        <f t="shared" si="38"/>
        <v>1500.33</v>
      </c>
      <c r="AF270" s="103">
        <f t="shared" si="39"/>
        <v>50.000000000000455</v>
      </c>
      <c r="AG270" s="3"/>
    </row>
    <row r="271" spans="2:33" ht="13.2" x14ac:dyDescent="0.25">
      <c r="B271" s="1" t="str">
        <f>адреса!$G$266</f>
        <v>кв.64</v>
      </c>
      <c r="C271" s="522">
        <f>адреса!$I$266</f>
        <v>50000064</v>
      </c>
      <c r="D271" s="6" t="str">
        <f>адреса!$K$266</f>
        <v>ФИО-5-64</v>
      </c>
      <c r="E271" s="6">
        <v>0</v>
      </c>
      <c r="F271" s="6">
        <v>1759.18</v>
      </c>
      <c r="G271" s="6">
        <v>0</v>
      </c>
      <c r="H271" s="6">
        <v>0</v>
      </c>
      <c r="I271" s="6">
        <v>193.12</v>
      </c>
      <c r="J271" s="6">
        <v>0</v>
      </c>
      <c r="K271" s="6">
        <v>317.45999999999998</v>
      </c>
      <c r="L271" s="6"/>
      <c r="M271" s="6">
        <v>0</v>
      </c>
      <c r="N271" s="6">
        <v>50</v>
      </c>
      <c r="O271" s="6">
        <v>491.9</v>
      </c>
      <c r="P271" s="6">
        <v>0</v>
      </c>
      <c r="Q271" s="6">
        <v>0</v>
      </c>
      <c r="R271" s="6">
        <v>72.42</v>
      </c>
      <c r="S271" s="6">
        <v>368.71</v>
      </c>
      <c r="T271" s="6">
        <v>0</v>
      </c>
      <c r="U271" s="6"/>
      <c r="V271" s="6">
        <v>3252.79</v>
      </c>
      <c r="W271" s="6">
        <v>0</v>
      </c>
      <c r="X271" s="6">
        <v>3252.79</v>
      </c>
      <c r="Y271" s="513">
        <f>IF(A271&lt;&gt;"",IF(A271=мар17!A271,0,1),IF(AND(B271=мар17!B271,C271=мар17!C271),0,1))</f>
        <v>0</v>
      </c>
      <c r="Z271" s="70" t="str">
        <f t="shared" si="36"/>
        <v>ул. Пятая д.5</v>
      </c>
      <c r="AA271" s="504">
        <f>IF($B271&lt;&gt;"",MAX(AA$7:AA270)+1,0)</f>
        <v>260</v>
      </c>
      <c r="AB271" s="502">
        <f t="shared" si="40"/>
        <v>271</v>
      </c>
      <c r="AC271" s="504">
        <f>1</f>
        <v>1</v>
      </c>
      <c r="AD271" s="103">
        <f t="shared" si="37"/>
        <v>1759.18</v>
      </c>
      <c r="AE271" s="103">
        <f t="shared" si="38"/>
        <v>1443.6100000000001</v>
      </c>
      <c r="AF271" s="103">
        <f t="shared" si="39"/>
        <v>49.999999999999773</v>
      </c>
      <c r="AG271" s="3"/>
    </row>
    <row r="272" spans="2:33" ht="13.2" x14ac:dyDescent="0.25">
      <c r="B272" s="1" t="str">
        <f>адреса!$G$267</f>
        <v>кв.65</v>
      </c>
      <c r="C272" s="522">
        <f>адреса!$I$267</f>
        <v>50000065</v>
      </c>
      <c r="D272" s="6" t="str">
        <f>адреса!$K$267</f>
        <v>ФИО-5-65</v>
      </c>
      <c r="E272" s="6">
        <v>9119.66</v>
      </c>
      <c r="F272" s="6">
        <v>1716.08</v>
      </c>
      <c r="G272" s="6">
        <v>0</v>
      </c>
      <c r="H272" s="6">
        <v>0</v>
      </c>
      <c r="I272" s="6">
        <v>121.09</v>
      </c>
      <c r="J272" s="6">
        <v>0</v>
      </c>
      <c r="K272" s="6">
        <v>250.04</v>
      </c>
      <c r="L272" s="6"/>
      <c r="M272" s="6">
        <v>0</v>
      </c>
      <c r="N272" s="6">
        <v>50</v>
      </c>
      <c r="O272" s="6">
        <v>479.84</v>
      </c>
      <c r="P272" s="6">
        <v>0</v>
      </c>
      <c r="Q272" s="6">
        <v>0</v>
      </c>
      <c r="R272" s="6">
        <v>88.06</v>
      </c>
      <c r="S272" s="6">
        <v>448.35</v>
      </c>
      <c r="T272" s="6">
        <v>0</v>
      </c>
      <c r="U272" s="6"/>
      <c r="V272" s="6">
        <v>3153.46</v>
      </c>
      <c r="W272" s="6">
        <v>0</v>
      </c>
      <c r="X272" s="6">
        <v>12273.12</v>
      </c>
      <c r="Y272" s="513">
        <f>IF(A272&lt;&gt;"",IF(A272=мар17!A272,0,1),IF(AND(B272=мар17!B272,C272=мар17!C272),0,1))</f>
        <v>0</v>
      </c>
      <c r="Z272" s="70" t="str">
        <f t="shared" si="36"/>
        <v>ул. Пятая д.5</v>
      </c>
      <c r="AA272" s="504">
        <f>IF($B272&lt;&gt;"",MAX(AA$7:AA271)+1,0)</f>
        <v>261</v>
      </c>
      <c r="AB272" s="502">
        <f t="shared" si="40"/>
        <v>272</v>
      </c>
      <c r="AC272" s="504">
        <f>1</f>
        <v>1</v>
      </c>
      <c r="AD272" s="103">
        <f t="shared" si="37"/>
        <v>1716.08</v>
      </c>
      <c r="AE272" s="103">
        <f t="shared" si="38"/>
        <v>1387.38</v>
      </c>
      <c r="AF272" s="103">
        <f t="shared" si="39"/>
        <v>50</v>
      </c>
      <c r="AG272" s="3"/>
    </row>
    <row r="273" spans="2:33" ht="13.2" x14ac:dyDescent="0.25">
      <c r="B273" s="1" t="str">
        <f>адреса!$G$268</f>
        <v>кв.66</v>
      </c>
      <c r="C273" s="522">
        <f>адреса!$I$268</f>
        <v>50000066</v>
      </c>
      <c r="D273" s="6" t="str">
        <f>адреса!$K$268</f>
        <v>ФИО-5-66</v>
      </c>
      <c r="E273" s="6">
        <v>75390.47</v>
      </c>
      <c r="F273" s="6">
        <v>2758.27</v>
      </c>
      <c r="G273" s="6">
        <v>0</v>
      </c>
      <c r="H273" s="6">
        <v>0</v>
      </c>
      <c r="I273" s="6">
        <v>0</v>
      </c>
      <c r="J273" s="6">
        <v>0</v>
      </c>
      <c r="K273" s="6">
        <v>0</v>
      </c>
      <c r="L273" s="6"/>
      <c r="M273" s="6">
        <v>0</v>
      </c>
      <c r="N273" s="6">
        <v>50</v>
      </c>
      <c r="O273" s="6">
        <v>771.23</v>
      </c>
      <c r="P273" s="6">
        <v>0</v>
      </c>
      <c r="Q273" s="6">
        <v>0</v>
      </c>
      <c r="R273" s="6">
        <v>0</v>
      </c>
      <c r="S273" s="6">
        <v>0.01</v>
      </c>
      <c r="T273" s="6">
        <v>0</v>
      </c>
      <c r="U273" s="6"/>
      <c r="V273" s="6">
        <v>3579.51</v>
      </c>
      <c r="W273" s="6">
        <v>0</v>
      </c>
      <c r="X273" s="6">
        <v>78969.98</v>
      </c>
      <c r="Y273" s="513">
        <f>IF(A273&lt;&gt;"",IF(A273=мар17!A273,0,1),IF(AND(B273=мар17!B273,C273=мар17!C273),0,1))</f>
        <v>0</v>
      </c>
      <c r="Z273" s="70" t="str">
        <f t="shared" si="36"/>
        <v>ул. Пятая д.5</v>
      </c>
      <c r="AA273" s="504">
        <f>IF($B273&lt;&gt;"",MAX(AA$7:AA272)+1,0)</f>
        <v>262</v>
      </c>
      <c r="AB273" s="502">
        <f t="shared" si="40"/>
        <v>273</v>
      </c>
      <c r="AC273" s="504">
        <f>1</f>
        <v>1</v>
      </c>
      <c r="AD273" s="103">
        <f t="shared" si="37"/>
        <v>2758.27</v>
      </c>
      <c r="AE273" s="103">
        <f t="shared" si="38"/>
        <v>771.24</v>
      </c>
      <c r="AF273" s="103">
        <f t="shared" si="39"/>
        <v>50.000000000000227</v>
      </c>
      <c r="AG273" s="3"/>
    </row>
    <row r="274" spans="2:33" ht="13.2" x14ac:dyDescent="0.25">
      <c r="B274" s="1" t="str">
        <f>адреса!$G$269</f>
        <v>кв.67</v>
      </c>
      <c r="C274" s="522">
        <f>адреса!$I$269</f>
        <v>50000067</v>
      </c>
      <c r="D274" s="6" t="str">
        <f>адреса!$K$269</f>
        <v>ФИО-5-67</v>
      </c>
      <c r="E274" s="6">
        <v>7415.05</v>
      </c>
      <c r="F274" s="6">
        <v>2734.76</v>
      </c>
      <c r="G274" s="6">
        <v>0</v>
      </c>
      <c r="H274" s="6">
        <v>0</v>
      </c>
      <c r="I274" s="6">
        <v>251.64</v>
      </c>
      <c r="J274" s="6">
        <v>0</v>
      </c>
      <c r="K274" s="6">
        <v>465.68</v>
      </c>
      <c r="L274" s="6"/>
      <c r="M274" s="6">
        <v>0</v>
      </c>
      <c r="N274" s="6">
        <v>50</v>
      </c>
      <c r="O274" s="6">
        <v>764.66</v>
      </c>
      <c r="P274" s="6">
        <v>0</v>
      </c>
      <c r="Q274" s="6">
        <v>0</v>
      </c>
      <c r="R274" s="6">
        <v>137.88999999999999</v>
      </c>
      <c r="S274" s="6">
        <v>702.02</v>
      </c>
      <c r="T274" s="6">
        <v>0</v>
      </c>
      <c r="U274" s="6"/>
      <c r="V274" s="6">
        <v>5106.6499999999996</v>
      </c>
      <c r="W274" s="6">
        <v>12521.7</v>
      </c>
      <c r="X274" s="6">
        <v>0</v>
      </c>
      <c r="Y274" s="513">
        <f>IF(A274&lt;&gt;"",IF(A274=мар17!A274,0,1),IF(AND(B274=мар17!B274,C274=мар17!C274),0,1))</f>
        <v>0</v>
      </c>
      <c r="Z274" s="70" t="str">
        <f t="shared" si="36"/>
        <v>ул. Пятая д.5</v>
      </c>
      <c r="AA274" s="504">
        <f>IF($B274&lt;&gt;"",MAX(AA$7:AA273)+1,0)</f>
        <v>263</v>
      </c>
      <c r="AB274" s="502">
        <f t="shared" si="40"/>
        <v>274</v>
      </c>
      <c r="AC274" s="504">
        <f>1</f>
        <v>1</v>
      </c>
      <c r="AD274" s="103">
        <f t="shared" si="37"/>
        <v>2734.76</v>
      </c>
      <c r="AE274" s="103">
        <f t="shared" si="38"/>
        <v>2321.89</v>
      </c>
      <c r="AF274" s="103">
        <f t="shared" si="39"/>
        <v>49.999999999999545</v>
      </c>
      <c r="AG274" s="3"/>
    </row>
    <row r="275" spans="2:33" ht="13.2" x14ac:dyDescent="0.25">
      <c r="B275" s="1" t="str">
        <f>адреса!$G$270</f>
        <v>кв.68</v>
      </c>
      <c r="C275" s="522">
        <f>адреса!$I$270</f>
        <v>50000068</v>
      </c>
      <c r="D275" s="6" t="str">
        <f>адреса!$K$270</f>
        <v>ФИО-5-68</v>
      </c>
      <c r="E275" s="6">
        <v>23090.75</v>
      </c>
      <c r="F275" s="6">
        <v>1759.18</v>
      </c>
      <c r="G275" s="6">
        <v>0</v>
      </c>
      <c r="H275" s="6">
        <v>0</v>
      </c>
      <c r="I275" s="6">
        <v>237.32</v>
      </c>
      <c r="J275" s="6">
        <v>0</v>
      </c>
      <c r="K275" s="6">
        <v>475.32</v>
      </c>
      <c r="L275" s="6"/>
      <c r="M275" s="6">
        <v>0</v>
      </c>
      <c r="N275" s="6">
        <v>50</v>
      </c>
      <c r="O275" s="6">
        <v>491.9</v>
      </c>
      <c r="P275" s="6">
        <v>0</v>
      </c>
      <c r="Q275" s="6">
        <v>0</v>
      </c>
      <c r="R275" s="6">
        <v>160.27000000000001</v>
      </c>
      <c r="S275" s="6">
        <v>815.95</v>
      </c>
      <c r="T275" s="6">
        <v>0</v>
      </c>
      <c r="U275" s="6"/>
      <c r="V275" s="6">
        <v>3989.94</v>
      </c>
      <c r="W275" s="6">
        <v>23090.75</v>
      </c>
      <c r="X275" s="6">
        <v>3989.94</v>
      </c>
      <c r="Y275" s="513">
        <f>IF(A275&lt;&gt;"",IF(A275=мар17!A275,0,1),IF(AND(B275=мар17!B275,C275=мар17!C275),0,1))</f>
        <v>0</v>
      </c>
      <c r="Z275" s="70" t="str">
        <f t="shared" si="36"/>
        <v>ул. Пятая д.5</v>
      </c>
      <c r="AA275" s="504">
        <f>IF($B275&lt;&gt;"",MAX(AA$7:AA274)+1,0)</f>
        <v>264</v>
      </c>
      <c r="AB275" s="502">
        <f t="shared" si="40"/>
        <v>275</v>
      </c>
      <c r="AC275" s="504">
        <f>1</f>
        <v>1</v>
      </c>
      <c r="AD275" s="103">
        <f t="shared" si="37"/>
        <v>1759.18</v>
      </c>
      <c r="AE275" s="103">
        <f t="shared" si="38"/>
        <v>2180.7600000000002</v>
      </c>
      <c r="AF275" s="103">
        <f t="shared" si="39"/>
        <v>50</v>
      </c>
      <c r="AG275" s="3"/>
    </row>
    <row r="276" spans="2:33" ht="13.2" x14ac:dyDescent="0.25">
      <c r="B276" s="1" t="str">
        <f>адреса!$G$271</f>
        <v>кв.69</v>
      </c>
      <c r="C276" s="522">
        <f>адреса!$I$271</f>
        <v>50000069</v>
      </c>
      <c r="D276" s="6" t="str">
        <f>адреса!$K$271</f>
        <v>ФИО-5-69</v>
      </c>
      <c r="E276" s="6">
        <v>1000</v>
      </c>
      <c r="F276" s="6">
        <v>1720</v>
      </c>
      <c r="G276" s="6">
        <v>0</v>
      </c>
      <c r="H276" s="6">
        <v>0</v>
      </c>
      <c r="I276" s="6">
        <v>92.05</v>
      </c>
      <c r="J276" s="6">
        <v>0</v>
      </c>
      <c r="K276" s="6">
        <v>238.44</v>
      </c>
      <c r="L276" s="6"/>
      <c r="M276" s="6">
        <v>0</v>
      </c>
      <c r="N276" s="6">
        <v>50</v>
      </c>
      <c r="O276" s="6">
        <v>480.93</v>
      </c>
      <c r="P276" s="6">
        <v>0</v>
      </c>
      <c r="Q276" s="6">
        <v>0</v>
      </c>
      <c r="R276" s="6">
        <v>107.4</v>
      </c>
      <c r="S276" s="6">
        <v>546.79</v>
      </c>
      <c r="T276" s="6">
        <v>0</v>
      </c>
      <c r="U276" s="6"/>
      <c r="V276" s="6">
        <v>3235.61</v>
      </c>
      <c r="W276" s="6">
        <v>0</v>
      </c>
      <c r="X276" s="6">
        <v>4235.6099999999997</v>
      </c>
      <c r="Y276" s="513">
        <f>IF(A276&lt;&gt;"",IF(A276=мар17!A276,0,1),IF(AND(B276=мар17!B276,C276=мар17!C276),0,1))</f>
        <v>0</v>
      </c>
      <c r="Z276" s="70" t="str">
        <f t="shared" si="36"/>
        <v>ул. Пятая д.5</v>
      </c>
      <c r="AA276" s="504">
        <f>IF($B276&lt;&gt;"",MAX(AA$7:AA275)+1,0)</f>
        <v>265</v>
      </c>
      <c r="AB276" s="502">
        <f t="shared" si="40"/>
        <v>276</v>
      </c>
      <c r="AC276" s="504">
        <f>1</f>
        <v>1</v>
      </c>
      <c r="AD276" s="103">
        <f t="shared" si="37"/>
        <v>1720</v>
      </c>
      <c r="AE276" s="103">
        <f t="shared" si="38"/>
        <v>1465.6100000000001</v>
      </c>
      <c r="AF276" s="103">
        <f t="shared" si="39"/>
        <v>50</v>
      </c>
      <c r="AG276" s="3"/>
    </row>
    <row r="277" spans="2:33" ht="13.2" x14ac:dyDescent="0.25">
      <c r="B277" s="1" t="str">
        <f>адреса!$G$272</f>
        <v>кв.70</v>
      </c>
      <c r="C277" s="522">
        <f>адреса!$I$272</f>
        <v>50000070</v>
      </c>
      <c r="D277" s="6" t="str">
        <f>адреса!$K$272</f>
        <v>ФИО-5-70</v>
      </c>
      <c r="E277" s="6">
        <v>46701.93</v>
      </c>
      <c r="F277" s="6">
        <v>2762.19</v>
      </c>
      <c r="G277" s="6">
        <v>0</v>
      </c>
      <c r="H277" s="6">
        <v>0</v>
      </c>
      <c r="I277" s="6">
        <v>121.09</v>
      </c>
      <c r="J277" s="6">
        <v>0</v>
      </c>
      <c r="K277" s="6">
        <v>250.04</v>
      </c>
      <c r="L277" s="6"/>
      <c r="M277" s="6">
        <v>0</v>
      </c>
      <c r="N277" s="6">
        <v>50</v>
      </c>
      <c r="O277" s="6">
        <v>772.33</v>
      </c>
      <c r="P277" s="6">
        <v>0</v>
      </c>
      <c r="Q277" s="6">
        <v>0</v>
      </c>
      <c r="R277" s="6">
        <v>88.06</v>
      </c>
      <c r="S277" s="6">
        <v>448.35</v>
      </c>
      <c r="T277" s="6">
        <v>0</v>
      </c>
      <c r="U277" s="6"/>
      <c r="V277" s="6">
        <v>4492.0600000000004</v>
      </c>
      <c r="W277" s="6">
        <v>0</v>
      </c>
      <c r="X277" s="6">
        <v>51193.99</v>
      </c>
      <c r="Y277" s="513">
        <f>IF(A277&lt;&gt;"",IF(A277=мар17!A277,0,1),IF(AND(B277=мар17!B277,C277=мар17!C277),0,1))</f>
        <v>0</v>
      </c>
      <c r="Z277" s="70" t="str">
        <f t="shared" si="36"/>
        <v>ул. Пятая д.5</v>
      </c>
      <c r="AA277" s="504">
        <f>IF($B277&lt;&gt;"",MAX(AA$7:AA276)+1,0)</f>
        <v>266</v>
      </c>
      <c r="AB277" s="502">
        <f t="shared" si="40"/>
        <v>277</v>
      </c>
      <c r="AC277" s="504">
        <f>1</f>
        <v>1</v>
      </c>
      <c r="AD277" s="103">
        <f t="shared" si="37"/>
        <v>2762.19</v>
      </c>
      <c r="AE277" s="103">
        <f t="shared" si="38"/>
        <v>1679.87</v>
      </c>
      <c r="AF277" s="103">
        <f t="shared" si="39"/>
        <v>50.000000000000455</v>
      </c>
      <c r="AG277" s="3"/>
    </row>
    <row r="278" spans="2:33" ht="13.2" x14ac:dyDescent="0.25">
      <c r="B278" s="1" t="str">
        <f>адреса!$G$273</f>
        <v>кв.71</v>
      </c>
      <c r="C278" s="522">
        <f>адреса!$I$273</f>
        <v>50000071</v>
      </c>
      <c r="D278" s="6" t="str">
        <f>адреса!$K$273</f>
        <v>ФИО-5-71</v>
      </c>
      <c r="E278" s="6">
        <v>-21295.73</v>
      </c>
      <c r="F278" s="6">
        <v>2734.76</v>
      </c>
      <c r="G278" s="6">
        <v>0</v>
      </c>
      <c r="H278" s="6">
        <v>0</v>
      </c>
      <c r="I278" s="6">
        <v>163.66999999999999</v>
      </c>
      <c r="J278" s="6">
        <v>0</v>
      </c>
      <c r="K278" s="6">
        <v>322.60000000000002</v>
      </c>
      <c r="L278" s="6"/>
      <c r="M278" s="6">
        <v>0</v>
      </c>
      <c r="N278" s="6">
        <v>50</v>
      </c>
      <c r="O278" s="6">
        <v>764.66</v>
      </c>
      <c r="P278" s="6">
        <v>0</v>
      </c>
      <c r="Q278" s="6">
        <v>0</v>
      </c>
      <c r="R278" s="6">
        <v>106.17</v>
      </c>
      <c r="S278" s="6">
        <v>540.53</v>
      </c>
      <c r="T278" s="6">
        <v>0</v>
      </c>
      <c r="U278" s="6"/>
      <c r="V278" s="6">
        <v>4682.3900000000003</v>
      </c>
      <c r="W278" s="6">
        <v>0</v>
      </c>
      <c r="X278" s="6">
        <v>-16613.34</v>
      </c>
      <c r="Y278" s="513">
        <f>IF(A278&lt;&gt;"",IF(A278=мар17!A278,0,1),IF(AND(B278=мар17!B278,C278=мар17!C278),0,1))</f>
        <v>0</v>
      </c>
      <c r="Z278" s="70" t="str">
        <f t="shared" si="36"/>
        <v>ул. Пятая д.5</v>
      </c>
      <c r="AA278" s="504">
        <f>IF($B278&lt;&gt;"",MAX(AA$7:AA277)+1,0)</f>
        <v>267</v>
      </c>
      <c r="AB278" s="502">
        <f t="shared" si="40"/>
        <v>278</v>
      </c>
      <c r="AC278" s="504">
        <f>1</f>
        <v>1</v>
      </c>
      <c r="AD278" s="103">
        <f t="shared" si="37"/>
        <v>2734.76</v>
      </c>
      <c r="AE278" s="103">
        <f t="shared" si="38"/>
        <v>1897.6299999999999</v>
      </c>
      <c r="AF278" s="103">
        <f t="shared" si="39"/>
        <v>50.000000000000227</v>
      </c>
      <c r="AG278" s="3"/>
    </row>
    <row r="279" spans="2:33" ht="13.2" x14ac:dyDescent="0.25">
      <c r="B279" s="1" t="str">
        <f>адреса!$G$274</f>
        <v>кв.72</v>
      </c>
      <c r="C279" s="522">
        <f>адреса!$I$274</f>
        <v>50000072</v>
      </c>
      <c r="D279" s="6" t="str">
        <f>адреса!$K$274</f>
        <v>ФИО-5-72</v>
      </c>
      <c r="E279" s="6">
        <v>3392.37</v>
      </c>
      <c r="F279" s="6">
        <v>1759.18</v>
      </c>
      <c r="G279" s="6">
        <v>0</v>
      </c>
      <c r="H279" s="6">
        <v>0</v>
      </c>
      <c r="I279" s="6">
        <v>241.4</v>
      </c>
      <c r="J279" s="6">
        <v>0</v>
      </c>
      <c r="K279" s="6">
        <v>346.32</v>
      </c>
      <c r="L279" s="6"/>
      <c r="M279" s="6">
        <v>0</v>
      </c>
      <c r="N279" s="6">
        <v>50</v>
      </c>
      <c r="O279" s="6">
        <v>491.9</v>
      </c>
      <c r="P279" s="6">
        <v>0</v>
      </c>
      <c r="Q279" s="6">
        <v>0</v>
      </c>
      <c r="R279" s="6">
        <v>48.28</v>
      </c>
      <c r="S279" s="6">
        <v>245.81</v>
      </c>
      <c r="T279" s="6">
        <v>0</v>
      </c>
      <c r="U279" s="6"/>
      <c r="V279" s="6">
        <v>3182.89</v>
      </c>
      <c r="W279" s="6">
        <v>3392.37</v>
      </c>
      <c r="X279" s="6">
        <v>3182.89</v>
      </c>
      <c r="Y279" s="513">
        <f>IF(A279&lt;&gt;"",IF(A279=мар17!A279,0,1),IF(AND(B279=мар17!B279,C279=мар17!C279),0,1))</f>
        <v>0</v>
      </c>
      <c r="Z279" s="70" t="str">
        <f t="shared" si="36"/>
        <v>ул. Пятая д.5</v>
      </c>
      <c r="AA279" s="504">
        <f>IF($B279&lt;&gt;"",MAX(AA$7:AA278)+1,0)</f>
        <v>268</v>
      </c>
      <c r="AB279" s="502">
        <f t="shared" si="40"/>
        <v>279</v>
      </c>
      <c r="AC279" s="504">
        <f>1</f>
        <v>1</v>
      </c>
      <c r="AD279" s="103">
        <f t="shared" si="37"/>
        <v>1759.18</v>
      </c>
      <c r="AE279" s="103">
        <f t="shared" si="38"/>
        <v>1373.7099999999998</v>
      </c>
      <c r="AF279" s="103">
        <f t="shared" si="39"/>
        <v>50</v>
      </c>
      <c r="AG279" s="3"/>
    </row>
    <row r="280" spans="2:33" ht="13.2" x14ac:dyDescent="0.25">
      <c r="B280" s="1" t="str">
        <f>адреса!$G$275</f>
        <v>кв.73</v>
      </c>
      <c r="C280" s="522">
        <f>адреса!$I$275</f>
        <v>50000073</v>
      </c>
      <c r="D280" s="6" t="str">
        <f>адреса!$K$275</f>
        <v>ФИО-5-73</v>
      </c>
      <c r="E280" s="6">
        <v>3359.03</v>
      </c>
      <c r="F280" s="6">
        <v>1720</v>
      </c>
      <c r="G280" s="6">
        <v>0</v>
      </c>
      <c r="H280" s="6">
        <v>0</v>
      </c>
      <c r="I280" s="6">
        <v>239.9</v>
      </c>
      <c r="J280" s="6">
        <v>0</v>
      </c>
      <c r="K280" s="6">
        <v>505.19</v>
      </c>
      <c r="L280" s="6"/>
      <c r="M280" s="6">
        <v>0</v>
      </c>
      <c r="N280" s="6">
        <v>50</v>
      </c>
      <c r="O280" s="6">
        <v>480.93</v>
      </c>
      <c r="P280" s="6">
        <v>0</v>
      </c>
      <c r="Q280" s="6">
        <v>0</v>
      </c>
      <c r="R280" s="6">
        <v>182.67</v>
      </c>
      <c r="S280" s="6">
        <v>930</v>
      </c>
      <c r="T280" s="6">
        <v>0</v>
      </c>
      <c r="U280" s="6"/>
      <c r="V280" s="6">
        <v>4108.6899999999996</v>
      </c>
      <c r="W280" s="6">
        <v>0</v>
      </c>
      <c r="X280" s="6">
        <v>7467.72</v>
      </c>
      <c r="Y280" s="513">
        <f>IF(A280&lt;&gt;"",IF(A280=мар17!A280,0,1),IF(AND(B280=мар17!B280,C280=мар17!C280),0,1))</f>
        <v>0</v>
      </c>
      <c r="Z280" s="70" t="str">
        <f t="shared" si="36"/>
        <v>ул. Пятая д.5</v>
      </c>
      <c r="AA280" s="504">
        <f>IF($B280&lt;&gt;"",MAX(AA$7:AA279)+1,0)</f>
        <v>269</v>
      </c>
      <c r="AB280" s="502">
        <f t="shared" si="40"/>
        <v>280</v>
      </c>
      <c r="AC280" s="504">
        <f>1</f>
        <v>1</v>
      </c>
      <c r="AD280" s="103">
        <f t="shared" si="37"/>
        <v>1720</v>
      </c>
      <c r="AE280" s="103">
        <f t="shared" si="38"/>
        <v>2338.69</v>
      </c>
      <c r="AF280" s="103">
        <f t="shared" si="39"/>
        <v>49.999999999999545</v>
      </c>
      <c r="AG280" s="3"/>
    </row>
    <row r="281" spans="2:33" ht="13.2" x14ac:dyDescent="0.25">
      <c r="B281" s="1" t="str">
        <f>адреса!$G$276</f>
        <v>кв.74</v>
      </c>
      <c r="C281" s="522">
        <f>адреса!$I$276</f>
        <v>50000074</v>
      </c>
      <c r="D281" s="6" t="str">
        <f>адреса!$K$276</f>
        <v>ФИО-5-74</v>
      </c>
      <c r="E281" s="6">
        <v>4437.68</v>
      </c>
      <c r="F281" s="6">
        <v>2762.19</v>
      </c>
      <c r="G281" s="6">
        <v>0</v>
      </c>
      <c r="H281" s="6">
        <v>0</v>
      </c>
      <c r="I281" s="6">
        <v>121.09</v>
      </c>
      <c r="J281" s="6">
        <v>0</v>
      </c>
      <c r="K281" s="6">
        <v>250.04</v>
      </c>
      <c r="L281" s="6"/>
      <c r="M281" s="6">
        <v>0</v>
      </c>
      <c r="N281" s="6">
        <v>50</v>
      </c>
      <c r="O281" s="6">
        <v>772.33</v>
      </c>
      <c r="P281" s="6">
        <v>0</v>
      </c>
      <c r="Q281" s="6">
        <v>0</v>
      </c>
      <c r="R281" s="6">
        <v>88.06</v>
      </c>
      <c r="S281" s="6">
        <v>448.35</v>
      </c>
      <c r="T281" s="6">
        <v>0</v>
      </c>
      <c r="U281" s="6"/>
      <c r="V281" s="6">
        <v>4492.0600000000004</v>
      </c>
      <c r="W281" s="6">
        <v>3584.52</v>
      </c>
      <c r="X281" s="6">
        <v>5345.22</v>
      </c>
      <c r="Y281" s="513">
        <f>IF(A281&lt;&gt;"",IF(A281=мар17!A281,0,1),IF(AND(B281=мар17!B281,C281=мар17!C281),0,1))</f>
        <v>0</v>
      </c>
      <c r="Z281" s="70" t="str">
        <f t="shared" si="36"/>
        <v>ул. Пятая д.5</v>
      </c>
      <c r="AA281" s="504">
        <f>IF($B281&lt;&gt;"",MAX(AA$7:AA280)+1,0)</f>
        <v>270</v>
      </c>
      <c r="AB281" s="502">
        <f t="shared" si="40"/>
        <v>281</v>
      </c>
      <c r="AC281" s="504">
        <f>1</f>
        <v>1</v>
      </c>
      <c r="AD281" s="103">
        <f t="shared" si="37"/>
        <v>2762.19</v>
      </c>
      <c r="AE281" s="103">
        <f t="shared" si="38"/>
        <v>1679.87</v>
      </c>
      <c r="AF281" s="103">
        <f t="shared" si="39"/>
        <v>50.000000000000455</v>
      </c>
      <c r="AG281" s="3"/>
    </row>
    <row r="282" spans="2:33" ht="13.2" x14ac:dyDescent="0.25">
      <c r="B282" s="1" t="str">
        <f>адреса!$G$277</f>
        <v>кв.75</v>
      </c>
      <c r="C282" s="522">
        <f>адреса!$I$277</f>
        <v>50000075</v>
      </c>
      <c r="D282" s="6" t="str">
        <f>адреса!$K$277</f>
        <v>ФИО-5-75</v>
      </c>
      <c r="E282" s="6">
        <v>4374.79</v>
      </c>
      <c r="F282" s="6">
        <v>2742.6</v>
      </c>
      <c r="G282" s="6">
        <v>0</v>
      </c>
      <c r="H282" s="6">
        <v>0</v>
      </c>
      <c r="I282" s="6">
        <v>41.28</v>
      </c>
      <c r="J282" s="6">
        <v>0</v>
      </c>
      <c r="K282" s="6">
        <v>118.04</v>
      </c>
      <c r="L282" s="6"/>
      <c r="M282" s="6">
        <v>0</v>
      </c>
      <c r="N282" s="6">
        <v>50</v>
      </c>
      <c r="O282" s="6">
        <v>766.86</v>
      </c>
      <c r="P282" s="6">
        <v>0</v>
      </c>
      <c r="Q282" s="6">
        <v>0</v>
      </c>
      <c r="R282" s="6">
        <v>57.45</v>
      </c>
      <c r="S282" s="6">
        <v>292.51</v>
      </c>
      <c r="T282" s="6">
        <v>0</v>
      </c>
      <c r="U282" s="6"/>
      <c r="V282" s="6">
        <v>4068.74</v>
      </c>
      <c r="W282" s="6">
        <v>4374.79</v>
      </c>
      <c r="X282" s="6">
        <v>4068.74</v>
      </c>
      <c r="Y282" s="513">
        <f>IF(A282&lt;&gt;"",IF(A282=мар17!A282,0,1),IF(AND(B282=мар17!B282,C282=мар17!C282),0,1))</f>
        <v>0</v>
      </c>
      <c r="Z282" s="70" t="str">
        <f t="shared" si="36"/>
        <v>ул. Пятая д.5</v>
      </c>
      <c r="AA282" s="504">
        <f>IF($B282&lt;&gt;"",MAX(AA$7:AA281)+1,0)</f>
        <v>271</v>
      </c>
      <c r="AB282" s="502">
        <f t="shared" si="40"/>
        <v>282</v>
      </c>
      <c r="AC282" s="504">
        <f>1</f>
        <v>1</v>
      </c>
      <c r="AD282" s="103">
        <f t="shared" si="37"/>
        <v>2742.6</v>
      </c>
      <c r="AE282" s="103">
        <f t="shared" si="38"/>
        <v>1276.1400000000001</v>
      </c>
      <c r="AF282" s="103">
        <f t="shared" si="39"/>
        <v>49.999999999999773</v>
      </c>
      <c r="AG282" s="3"/>
    </row>
    <row r="283" spans="2:33" ht="13.2" x14ac:dyDescent="0.25">
      <c r="B283" s="1" t="str">
        <f>адреса!$G$278</f>
        <v>кв.76</v>
      </c>
      <c r="C283" s="522">
        <f>адреса!$I$278</f>
        <v>50000076</v>
      </c>
      <c r="D283" s="6" t="str">
        <f>адреса!$K$278</f>
        <v>ФИО-5-76</v>
      </c>
      <c r="E283" s="6">
        <v>16584.73</v>
      </c>
      <c r="F283" s="6">
        <v>1755.26</v>
      </c>
      <c r="G283" s="6">
        <v>0</v>
      </c>
      <c r="H283" s="6">
        <v>0</v>
      </c>
      <c r="I283" s="6">
        <v>0</v>
      </c>
      <c r="J283" s="6">
        <v>0</v>
      </c>
      <c r="K283" s="6">
        <v>0</v>
      </c>
      <c r="L283" s="6"/>
      <c r="M283" s="6">
        <v>0</v>
      </c>
      <c r="N283" s="6">
        <v>50</v>
      </c>
      <c r="O283" s="6">
        <v>490.8</v>
      </c>
      <c r="P283" s="6">
        <v>0</v>
      </c>
      <c r="Q283" s="6">
        <v>0</v>
      </c>
      <c r="R283" s="6">
        <v>0</v>
      </c>
      <c r="S283" s="6">
        <v>0.01</v>
      </c>
      <c r="T283" s="6">
        <v>0</v>
      </c>
      <c r="U283" s="6"/>
      <c r="V283" s="6">
        <v>2296.0700000000002</v>
      </c>
      <c r="W283" s="6">
        <v>4350.1099999999997</v>
      </c>
      <c r="X283" s="6">
        <v>14530.69</v>
      </c>
      <c r="Y283" s="513">
        <f>IF(A283&lt;&gt;"",IF(A283=мар17!A283,0,1),IF(AND(B283=мар17!B283,C283=мар17!C283),0,1))</f>
        <v>0</v>
      </c>
      <c r="Z283" s="70" t="str">
        <f t="shared" si="36"/>
        <v>ул. Пятая д.5</v>
      </c>
      <c r="AA283" s="504">
        <f>IF($B283&lt;&gt;"",MAX(AA$7:AA282)+1,0)</f>
        <v>272</v>
      </c>
      <c r="AB283" s="502">
        <f t="shared" si="40"/>
        <v>283</v>
      </c>
      <c r="AC283" s="504">
        <f>1</f>
        <v>1</v>
      </c>
      <c r="AD283" s="103">
        <f t="shared" si="37"/>
        <v>1755.26</v>
      </c>
      <c r="AE283" s="103">
        <f t="shared" si="38"/>
        <v>490.81</v>
      </c>
      <c r="AF283" s="103">
        <f t="shared" si="39"/>
        <v>50.000000000000171</v>
      </c>
      <c r="AG283" s="3"/>
    </row>
    <row r="284" spans="2:33" ht="13.2" x14ac:dyDescent="0.25">
      <c r="B284" s="1" t="str">
        <f>адреса!$G$279</f>
        <v>кв.77</v>
      </c>
      <c r="C284" s="522">
        <f>адреса!$I$279</f>
        <v>50000077</v>
      </c>
      <c r="D284" s="6" t="str">
        <f>адреса!$K$279</f>
        <v>ФИО-5-77</v>
      </c>
      <c r="E284" s="6">
        <v>2533.52</v>
      </c>
      <c r="F284" s="6">
        <v>1747.43</v>
      </c>
      <c r="G284" s="6">
        <v>0</v>
      </c>
      <c r="H284" s="6">
        <v>0</v>
      </c>
      <c r="I284" s="6">
        <v>120.7</v>
      </c>
      <c r="J284" s="6">
        <v>0</v>
      </c>
      <c r="K284" s="6">
        <v>187.59</v>
      </c>
      <c r="L284" s="6"/>
      <c r="M284" s="6">
        <v>0</v>
      </c>
      <c r="N284" s="6">
        <v>50</v>
      </c>
      <c r="O284" s="6">
        <v>488.6</v>
      </c>
      <c r="P284" s="6">
        <v>0</v>
      </c>
      <c r="Q284" s="6">
        <v>0</v>
      </c>
      <c r="R284" s="6">
        <v>36.21</v>
      </c>
      <c r="S284" s="6">
        <v>184.35</v>
      </c>
      <c r="T284" s="6">
        <v>0</v>
      </c>
      <c r="U284" s="6"/>
      <c r="V284" s="6">
        <v>2814.88</v>
      </c>
      <c r="W284" s="6">
        <v>2533.52</v>
      </c>
      <c r="X284" s="6">
        <v>2814.88</v>
      </c>
      <c r="Y284" s="513">
        <f>IF(A284&lt;&gt;"",IF(A284=мар17!A284,0,1),IF(AND(B284=мар17!B284,C284=мар17!C284),0,1))</f>
        <v>0</v>
      </c>
      <c r="Z284" s="70" t="str">
        <f t="shared" ref="Z284:Z347" si="41">IF(AND(A284&lt;&gt;"",B284=""),A284,Z283)</f>
        <v>ул. Пятая д.5</v>
      </c>
      <c r="AA284" s="504">
        <f>IF($B284&lt;&gt;"",MAX(AA$7:AA283)+1,0)</f>
        <v>273</v>
      </c>
      <c r="AB284" s="502">
        <f t="shared" si="40"/>
        <v>284</v>
      </c>
      <c r="AC284" s="504">
        <f>1</f>
        <v>1</v>
      </c>
      <c r="AD284" s="103">
        <f t="shared" ref="AD284:AD347" si="42">F284</f>
        <v>1747.43</v>
      </c>
      <c r="AE284" s="103">
        <f t="shared" ref="AE284:AE347" si="43">H284+I284+J284+K284+L284+O284+R284+S284</f>
        <v>1017.4500000000002</v>
      </c>
      <c r="AF284" s="103">
        <f t="shared" ref="AF284:AF347" si="44">V284-AD284-AE284</f>
        <v>49.999999999999886</v>
      </c>
      <c r="AG284" s="3"/>
    </row>
    <row r="285" spans="2:33" ht="13.2" x14ac:dyDescent="0.25">
      <c r="B285" s="1" t="str">
        <f>адреса!$G$280</f>
        <v>кв.78</v>
      </c>
      <c r="C285" s="522">
        <f>адреса!$I$280</f>
        <v>50000078</v>
      </c>
      <c r="D285" s="6" t="str">
        <f>адреса!$K$280</f>
        <v>ФИО-5-78</v>
      </c>
      <c r="E285" s="6">
        <v>11475.76</v>
      </c>
      <c r="F285" s="6">
        <v>2781.78</v>
      </c>
      <c r="G285" s="6">
        <v>0</v>
      </c>
      <c r="H285" s="6">
        <v>0</v>
      </c>
      <c r="I285" s="6">
        <v>121.08</v>
      </c>
      <c r="J285" s="6">
        <v>0</v>
      </c>
      <c r="K285" s="6">
        <v>250.05</v>
      </c>
      <c r="L285" s="6"/>
      <c r="M285" s="6">
        <v>0</v>
      </c>
      <c r="N285" s="6">
        <v>50</v>
      </c>
      <c r="O285" s="6">
        <v>777.8</v>
      </c>
      <c r="P285" s="6">
        <v>0</v>
      </c>
      <c r="Q285" s="6">
        <v>0</v>
      </c>
      <c r="R285" s="6">
        <v>88.07</v>
      </c>
      <c r="S285" s="6">
        <v>448.35</v>
      </c>
      <c r="T285" s="6">
        <v>0</v>
      </c>
      <c r="U285" s="6"/>
      <c r="V285" s="6">
        <v>4517.13</v>
      </c>
      <c r="W285" s="6">
        <v>0</v>
      </c>
      <c r="X285" s="6">
        <v>15992.89</v>
      </c>
      <c r="Y285" s="513">
        <f>IF(A285&lt;&gt;"",IF(A285=мар17!A285,0,1),IF(AND(B285=мар17!B285,C285=мар17!C285),0,1))</f>
        <v>0</v>
      </c>
      <c r="Z285" s="70" t="str">
        <f t="shared" si="41"/>
        <v>ул. Пятая д.5</v>
      </c>
      <c r="AA285" s="504">
        <f>IF($B285&lt;&gt;"",MAX(AA$7:AA284)+1,0)</f>
        <v>274</v>
      </c>
      <c r="AB285" s="502">
        <f t="shared" si="40"/>
        <v>285</v>
      </c>
      <c r="AC285" s="504">
        <f>1</f>
        <v>1</v>
      </c>
      <c r="AD285" s="103">
        <f t="shared" si="42"/>
        <v>2781.78</v>
      </c>
      <c r="AE285" s="103">
        <f t="shared" si="43"/>
        <v>1685.35</v>
      </c>
      <c r="AF285" s="103">
        <f t="shared" si="44"/>
        <v>50</v>
      </c>
      <c r="AG285" s="3"/>
    </row>
    <row r="286" spans="2:33" ht="13.2" x14ac:dyDescent="0.25">
      <c r="B286" s="1" t="str">
        <f>адреса!$G$281</f>
        <v>кв.79</v>
      </c>
      <c r="C286" s="522">
        <f>адреса!$I$281</f>
        <v>50000079</v>
      </c>
      <c r="D286" s="6" t="str">
        <f>адреса!$K$281</f>
        <v>ФИО-5-79</v>
      </c>
      <c r="E286" s="6">
        <v>4122.28</v>
      </c>
      <c r="F286" s="6">
        <v>2742.6</v>
      </c>
      <c r="G286" s="6">
        <v>0</v>
      </c>
      <c r="H286" s="6">
        <v>0</v>
      </c>
      <c r="I286" s="6">
        <v>120.7</v>
      </c>
      <c r="J286" s="6">
        <v>0</v>
      </c>
      <c r="K286" s="6">
        <v>230.88</v>
      </c>
      <c r="L286" s="6"/>
      <c r="M286" s="6">
        <v>0</v>
      </c>
      <c r="N286" s="6">
        <v>50</v>
      </c>
      <c r="O286" s="6">
        <v>766.86</v>
      </c>
      <c r="P286" s="6">
        <v>0</v>
      </c>
      <c r="Q286" s="6">
        <v>0</v>
      </c>
      <c r="R286" s="6">
        <v>72.42</v>
      </c>
      <c r="S286" s="6">
        <v>368.71</v>
      </c>
      <c r="T286" s="6">
        <v>0</v>
      </c>
      <c r="U286" s="6"/>
      <c r="V286" s="6">
        <v>4352.17</v>
      </c>
      <c r="W286" s="6">
        <v>4122.28</v>
      </c>
      <c r="X286" s="6">
        <v>4352.17</v>
      </c>
      <c r="Y286" s="513">
        <f>IF(A286&lt;&gt;"",IF(A286=мар17!A286,0,1),IF(AND(B286=мар17!B286,C286=мар17!C286),0,1))</f>
        <v>0</v>
      </c>
      <c r="Z286" s="70" t="str">
        <f t="shared" si="41"/>
        <v>ул. Пятая д.5</v>
      </c>
      <c r="AA286" s="504">
        <f>IF($B286&lt;&gt;"",MAX(AA$7:AA285)+1,0)</f>
        <v>275</v>
      </c>
      <c r="AB286" s="502">
        <f t="shared" si="40"/>
        <v>286</v>
      </c>
      <c r="AC286" s="504">
        <f>1</f>
        <v>1</v>
      </c>
      <c r="AD286" s="103">
        <f t="shared" si="42"/>
        <v>2742.6</v>
      </c>
      <c r="AE286" s="103">
        <f t="shared" si="43"/>
        <v>1559.5700000000002</v>
      </c>
      <c r="AF286" s="103">
        <f t="shared" si="44"/>
        <v>50</v>
      </c>
      <c r="AG286" s="3"/>
    </row>
    <row r="287" spans="2:33" ht="13.2" x14ac:dyDescent="0.25">
      <c r="B287" s="1" t="str">
        <f>адреса!$G$282</f>
        <v>кв.80</v>
      </c>
      <c r="C287" s="522">
        <f>адреса!$I$282</f>
        <v>50000080</v>
      </c>
      <c r="D287" s="6" t="str">
        <f>адреса!$K$282</f>
        <v>ФИО-5-80</v>
      </c>
      <c r="E287" s="6">
        <v>3023.47</v>
      </c>
      <c r="F287" s="6">
        <v>1755.26</v>
      </c>
      <c r="G287" s="6">
        <v>0</v>
      </c>
      <c r="H287" s="6">
        <v>0</v>
      </c>
      <c r="I287" s="6">
        <v>111.38</v>
      </c>
      <c r="J287" s="6">
        <v>0</v>
      </c>
      <c r="K287" s="6">
        <v>214.03</v>
      </c>
      <c r="L287" s="6"/>
      <c r="M287" s="6">
        <v>0</v>
      </c>
      <c r="N287" s="6">
        <v>50</v>
      </c>
      <c r="O287" s="6">
        <v>490.8</v>
      </c>
      <c r="P287" s="6">
        <v>0</v>
      </c>
      <c r="Q287" s="6">
        <v>0</v>
      </c>
      <c r="R287" s="6">
        <v>67.64</v>
      </c>
      <c r="S287" s="6">
        <v>344.37</v>
      </c>
      <c r="T287" s="6">
        <v>0</v>
      </c>
      <c r="U287" s="6"/>
      <c r="V287" s="6">
        <v>3033.48</v>
      </c>
      <c r="W287" s="6">
        <v>3023.47</v>
      </c>
      <c r="X287" s="6">
        <v>3033.48</v>
      </c>
      <c r="Y287" s="513">
        <f>IF(A287&lt;&gt;"",IF(A287=мар17!A287,0,1),IF(AND(B287=мар17!B287,C287=мар17!C287),0,1))</f>
        <v>0</v>
      </c>
      <c r="Z287" s="70" t="str">
        <f t="shared" si="41"/>
        <v>ул. Пятая д.5</v>
      </c>
      <c r="AA287" s="504">
        <f>IF($B287&lt;&gt;"",MAX(AA$7:AA286)+1,0)</f>
        <v>276</v>
      </c>
      <c r="AB287" s="502">
        <f t="shared" si="40"/>
        <v>287</v>
      </c>
      <c r="AC287" s="504">
        <f>1</f>
        <v>1</v>
      </c>
      <c r="AD287" s="103">
        <f t="shared" si="42"/>
        <v>1755.26</v>
      </c>
      <c r="AE287" s="103">
        <f t="shared" si="43"/>
        <v>1228.22</v>
      </c>
      <c r="AF287" s="103">
        <f t="shared" si="44"/>
        <v>50</v>
      </c>
      <c r="AG287" s="3"/>
    </row>
    <row r="288" spans="2:33" ht="13.2" x14ac:dyDescent="0.25">
      <c r="B288" s="1" t="str">
        <f>адреса!$G$283</f>
        <v>кв.81</v>
      </c>
      <c r="C288" s="522">
        <f>адреса!$I$283</f>
        <v>50000081</v>
      </c>
      <c r="D288" s="6" t="str">
        <f>адреса!$K$283</f>
        <v>ФИО-5-81</v>
      </c>
      <c r="E288" s="6">
        <v>2971.64</v>
      </c>
      <c r="F288" s="6">
        <v>1747.43</v>
      </c>
      <c r="G288" s="6">
        <v>0</v>
      </c>
      <c r="H288" s="6">
        <v>0</v>
      </c>
      <c r="I288" s="6">
        <v>122.95</v>
      </c>
      <c r="J288" s="6">
        <v>0</v>
      </c>
      <c r="K288" s="6">
        <v>218.38</v>
      </c>
      <c r="L288" s="6"/>
      <c r="M288" s="6">
        <v>0</v>
      </c>
      <c r="N288" s="6">
        <v>50</v>
      </c>
      <c r="O288" s="6">
        <v>488.6</v>
      </c>
      <c r="P288" s="6">
        <v>0</v>
      </c>
      <c r="Q288" s="6">
        <v>0</v>
      </c>
      <c r="R288" s="6">
        <v>59.72</v>
      </c>
      <c r="S288" s="6">
        <v>304.06</v>
      </c>
      <c r="T288" s="6">
        <v>0</v>
      </c>
      <c r="U288" s="6"/>
      <c r="V288" s="6">
        <v>2991.14</v>
      </c>
      <c r="W288" s="6">
        <v>0</v>
      </c>
      <c r="X288" s="6">
        <v>5962.78</v>
      </c>
      <c r="Y288" s="513">
        <f>IF(A288&lt;&gt;"",IF(A288=мар17!A288,0,1),IF(AND(B288=мар17!B288,C288=мар17!C288),0,1))</f>
        <v>0</v>
      </c>
      <c r="Z288" s="70" t="str">
        <f t="shared" si="41"/>
        <v>ул. Пятая д.5</v>
      </c>
      <c r="AA288" s="504">
        <f>IF($B288&lt;&gt;"",MAX(AA$7:AA287)+1,0)</f>
        <v>277</v>
      </c>
      <c r="AB288" s="502">
        <f t="shared" si="40"/>
        <v>288</v>
      </c>
      <c r="AC288" s="504">
        <f>1</f>
        <v>1</v>
      </c>
      <c r="AD288" s="103">
        <f t="shared" si="42"/>
        <v>1747.43</v>
      </c>
      <c r="AE288" s="103">
        <f t="shared" si="43"/>
        <v>1193.71</v>
      </c>
      <c r="AF288" s="103">
        <f t="shared" si="44"/>
        <v>49.999999999999773</v>
      </c>
      <c r="AG288" s="3"/>
    </row>
    <row r="289" spans="2:33" ht="13.2" x14ac:dyDescent="0.25">
      <c r="B289" s="1" t="str">
        <f>адреса!$G$284</f>
        <v>кв.82</v>
      </c>
      <c r="C289" s="522">
        <f>адреса!$I$284</f>
        <v>50000082</v>
      </c>
      <c r="D289" s="6" t="str">
        <f>адреса!$K$284</f>
        <v>ФИО-5-82</v>
      </c>
      <c r="E289" s="6">
        <v>4635.8</v>
      </c>
      <c r="F289" s="6">
        <v>2781.78</v>
      </c>
      <c r="G289" s="6">
        <v>0</v>
      </c>
      <c r="H289" s="6">
        <v>0</v>
      </c>
      <c r="I289" s="6">
        <v>92.63</v>
      </c>
      <c r="J289" s="6">
        <v>0</v>
      </c>
      <c r="K289" s="6">
        <v>249</v>
      </c>
      <c r="L289" s="6"/>
      <c r="M289" s="6">
        <v>0</v>
      </c>
      <c r="N289" s="6">
        <v>50</v>
      </c>
      <c r="O289" s="6">
        <v>777.8</v>
      </c>
      <c r="P289" s="6">
        <v>0</v>
      </c>
      <c r="Q289" s="6">
        <v>0</v>
      </c>
      <c r="R289" s="6">
        <v>115.65</v>
      </c>
      <c r="S289" s="6">
        <v>588.83000000000004</v>
      </c>
      <c r="T289" s="6">
        <v>0</v>
      </c>
      <c r="U289" s="6"/>
      <c r="V289" s="6">
        <v>4655.6899999999996</v>
      </c>
      <c r="W289" s="6">
        <v>4635.8</v>
      </c>
      <c r="X289" s="6">
        <v>4655.6899999999996</v>
      </c>
      <c r="Y289" s="513">
        <f>IF(A289&lt;&gt;"",IF(A289=мар17!A289,0,1),IF(AND(B289=мар17!B289,C289=мар17!C289),0,1))</f>
        <v>0</v>
      </c>
      <c r="Z289" s="70" t="str">
        <f t="shared" si="41"/>
        <v>ул. Пятая д.5</v>
      </c>
      <c r="AA289" s="504">
        <f>IF($B289&lt;&gt;"",MAX(AA$7:AA288)+1,0)</f>
        <v>278</v>
      </c>
      <c r="AB289" s="502">
        <f t="shared" si="40"/>
        <v>289</v>
      </c>
      <c r="AC289" s="504">
        <f>1</f>
        <v>1</v>
      </c>
      <c r="AD289" s="103">
        <f t="shared" si="42"/>
        <v>2781.78</v>
      </c>
      <c r="AE289" s="103">
        <f t="shared" si="43"/>
        <v>1823.9099999999999</v>
      </c>
      <c r="AF289" s="103">
        <f t="shared" si="44"/>
        <v>49.999999999999545</v>
      </c>
      <c r="AG289" s="3"/>
    </row>
    <row r="290" spans="2:33" ht="13.2" x14ac:dyDescent="0.25">
      <c r="B290" s="1" t="str">
        <f>адреса!$G$285</f>
        <v>кв.83</v>
      </c>
      <c r="C290" s="522">
        <f>адреса!$I$285</f>
        <v>50000083</v>
      </c>
      <c r="D290" s="6" t="str">
        <f>адреса!$K$285</f>
        <v>ФИО-5-83</v>
      </c>
      <c r="E290" s="6">
        <v>0</v>
      </c>
      <c r="F290" s="6">
        <v>2742.6</v>
      </c>
      <c r="G290" s="6">
        <v>0</v>
      </c>
      <c r="H290" s="6">
        <v>0</v>
      </c>
      <c r="I290" s="6">
        <v>119.47</v>
      </c>
      <c r="J290" s="6">
        <v>0</v>
      </c>
      <c r="K290" s="6">
        <v>224.44</v>
      </c>
      <c r="L290" s="6"/>
      <c r="M290" s="6">
        <v>0</v>
      </c>
      <c r="N290" s="6">
        <v>50</v>
      </c>
      <c r="O290" s="6">
        <v>766.86</v>
      </c>
      <c r="P290" s="6">
        <v>0</v>
      </c>
      <c r="Q290" s="6">
        <v>0</v>
      </c>
      <c r="R290" s="6">
        <v>68.27</v>
      </c>
      <c r="S290" s="6">
        <v>347.57</v>
      </c>
      <c r="T290" s="6">
        <v>0</v>
      </c>
      <c r="U290" s="6"/>
      <c r="V290" s="6">
        <v>4319.21</v>
      </c>
      <c r="W290" s="6">
        <v>4319.21</v>
      </c>
      <c r="X290" s="6">
        <v>0</v>
      </c>
      <c r="Y290" s="513">
        <f>IF(A290&lt;&gt;"",IF(A290=мар17!A290,0,1),IF(AND(B290=мар17!B290,C290=мар17!C290),0,1))</f>
        <v>0</v>
      </c>
      <c r="Z290" s="70" t="str">
        <f t="shared" si="41"/>
        <v>ул. Пятая д.5</v>
      </c>
      <c r="AA290" s="504">
        <f>IF($B290&lt;&gt;"",MAX(AA$7:AA289)+1,0)</f>
        <v>279</v>
      </c>
      <c r="AB290" s="502">
        <f t="shared" si="40"/>
        <v>290</v>
      </c>
      <c r="AC290" s="504">
        <f>1</f>
        <v>1</v>
      </c>
      <c r="AD290" s="103">
        <f t="shared" si="42"/>
        <v>2742.6</v>
      </c>
      <c r="AE290" s="103">
        <f t="shared" si="43"/>
        <v>1526.61</v>
      </c>
      <c r="AF290" s="103">
        <f t="shared" si="44"/>
        <v>50.000000000000227</v>
      </c>
      <c r="AG290" s="3"/>
    </row>
    <row r="291" spans="2:33" ht="13.2" x14ac:dyDescent="0.25">
      <c r="B291" s="1" t="str">
        <f>адреса!$G$286</f>
        <v>кв.84</v>
      </c>
      <c r="C291" s="522">
        <f>адреса!$I$286</f>
        <v>50000084</v>
      </c>
      <c r="D291" s="6" t="str">
        <f>адреса!$K$286</f>
        <v>ФИО-5-84</v>
      </c>
      <c r="E291" s="6">
        <v>2918.93</v>
      </c>
      <c r="F291" s="6">
        <v>1755.26</v>
      </c>
      <c r="G291" s="6">
        <v>0</v>
      </c>
      <c r="H291" s="6">
        <v>0</v>
      </c>
      <c r="I291" s="6">
        <v>111.04</v>
      </c>
      <c r="J291" s="6">
        <v>0</v>
      </c>
      <c r="K291" s="6">
        <v>294.37</v>
      </c>
      <c r="L291" s="6"/>
      <c r="M291" s="6">
        <v>0</v>
      </c>
      <c r="N291" s="6">
        <v>50</v>
      </c>
      <c r="O291" s="6">
        <v>490.8</v>
      </c>
      <c r="P291" s="6">
        <v>0</v>
      </c>
      <c r="Q291" s="6">
        <v>0</v>
      </c>
      <c r="R291" s="6">
        <v>135.18</v>
      </c>
      <c r="S291" s="6">
        <v>688.25</v>
      </c>
      <c r="T291" s="6">
        <v>0</v>
      </c>
      <c r="U291" s="6"/>
      <c r="V291" s="6">
        <v>3524.9</v>
      </c>
      <c r="W291" s="6">
        <v>2918.93</v>
      </c>
      <c r="X291" s="6">
        <v>3524.9</v>
      </c>
      <c r="Y291" s="513">
        <f>IF(A291&lt;&gt;"",IF(A291=мар17!A291,0,1),IF(AND(B291=мар17!B291,C291=мар17!C291),0,1))</f>
        <v>0</v>
      </c>
      <c r="Z291" s="70" t="str">
        <f t="shared" si="41"/>
        <v>ул. Пятая д.5</v>
      </c>
      <c r="AA291" s="504">
        <f>IF($B291&lt;&gt;"",MAX(AA$7:AA290)+1,0)</f>
        <v>280</v>
      </c>
      <c r="AB291" s="502">
        <f t="shared" si="40"/>
        <v>291</v>
      </c>
      <c r="AC291" s="504">
        <f>1</f>
        <v>1</v>
      </c>
      <c r="AD291" s="103">
        <f t="shared" si="42"/>
        <v>1755.26</v>
      </c>
      <c r="AE291" s="103">
        <f t="shared" si="43"/>
        <v>1719.64</v>
      </c>
      <c r="AF291" s="103">
        <f t="shared" si="44"/>
        <v>50</v>
      </c>
      <c r="AG291" s="3"/>
    </row>
    <row r="292" spans="2:33" ht="13.2" x14ac:dyDescent="0.25">
      <c r="B292" s="1" t="str">
        <f>адреса!$G$287</f>
        <v>кв.85</v>
      </c>
      <c r="C292" s="522">
        <f>адреса!$I$287</f>
        <v>50000085</v>
      </c>
      <c r="D292" s="6" t="str">
        <f>адреса!$K$287</f>
        <v>ФИО-5-85</v>
      </c>
      <c r="E292" s="6">
        <v>8461.18</v>
      </c>
      <c r="F292" s="6">
        <v>1747.43</v>
      </c>
      <c r="G292" s="6">
        <v>0</v>
      </c>
      <c r="H292" s="6">
        <v>0</v>
      </c>
      <c r="I292" s="6">
        <v>121.09</v>
      </c>
      <c r="J292" s="6">
        <v>0</v>
      </c>
      <c r="K292" s="6">
        <v>250.04</v>
      </c>
      <c r="L292" s="6"/>
      <c r="M292" s="6">
        <v>0</v>
      </c>
      <c r="N292" s="6">
        <v>50</v>
      </c>
      <c r="O292" s="6">
        <v>488.6</v>
      </c>
      <c r="P292" s="6">
        <v>0</v>
      </c>
      <c r="Q292" s="6">
        <v>0</v>
      </c>
      <c r="R292" s="6">
        <v>88.06</v>
      </c>
      <c r="S292" s="6">
        <v>448.35</v>
      </c>
      <c r="T292" s="6">
        <v>0</v>
      </c>
      <c r="U292" s="6"/>
      <c r="V292" s="6">
        <v>3193.57</v>
      </c>
      <c r="W292" s="6">
        <v>0</v>
      </c>
      <c r="X292" s="6">
        <v>11654.75</v>
      </c>
      <c r="Y292" s="513">
        <f>IF(A292&lt;&gt;"",IF(A292=мар17!A292,0,1),IF(AND(B292=мар17!B292,C292=мар17!C292),0,1))</f>
        <v>0</v>
      </c>
      <c r="Z292" s="70" t="str">
        <f t="shared" si="41"/>
        <v>ул. Пятая д.5</v>
      </c>
      <c r="AA292" s="504">
        <f>IF($B292&lt;&gt;"",MAX(AA$7:AA291)+1,0)</f>
        <v>281</v>
      </c>
      <c r="AB292" s="502">
        <f t="shared" si="40"/>
        <v>292</v>
      </c>
      <c r="AC292" s="504">
        <f>1</f>
        <v>1</v>
      </c>
      <c r="AD292" s="103">
        <f t="shared" si="42"/>
        <v>1747.43</v>
      </c>
      <c r="AE292" s="103">
        <f t="shared" si="43"/>
        <v>1396.1399999999999</v>
      </c>
      <c r="AF292" s="103">
        <f t="shared" si="44"/>
        <v>50.000000000000227</v>
      </c>
      <c r="AG292" s="3"/>
    </row>
    <row r="293" spans="2:33" ht="13.2" x14ac:dyDescent="0.25">
      <c r="B293" s="1" t="str">
        <f>адреса!$G$288</f>
        <v>кв.86</v>
      </c>
      <c r="C293" s="522">
        <f>адреса!$I$288</f>
        <v>50000086</v>
      </c>
      <c r="D293" s="6" t="str">
        <f>адреса!$K$288</f>
        <v>ФИО-5-86</v>
      </c>
      <c r="E293" s="6">
        <v>4179.5600000000004</v>
      </c>
      <c r="F293" s="6">
        <v>2781.78</v>
      </c>
      <c r="G293" s="6">
        <v>0</v>
      </c>
      <c r="H293" s="6">
        <v>0</v>
      </c>
      <c r="I293" s="6">
        <v>95.28</v>
      </c>
      <c r="J293" s="6">
        <v>0</v>
      </c>
      <c r="K293" s="6">
        <v>186.35</v>
      </c>
      <c r="L293" s="6"/>
      <c r="M293" s="6">
        <v>0</v>
      </c>
      <c r="N293" s="6">
        <v>50</v>
      </c>
      <c r="O293" s="6">
        <v>777.8</v>
      </c>
      <c r="P293" s="6">
        <v>0</v>
      </c>
      <c r="Q293" s="6">
        <v>0</v>
      </c>
      <c r="R293" s="6">
        <v>60.59</v>
      </c>
      <c r="S293" s="6">
        <v>308.49</v>
      </c>
      <c r="T293" s="6">
        <v>0</v>
      </c>
      <c r="U293" s="6"/>
      <c r="V293" s="6">
        <v>4260.29</v>
      </c>
      <c r="W293" s="6">
        <v>4179.5600000000004</v>
      </c>
      <c r="X293" s="6">
        <v>4260.29</v>
      </c>
      <c r="Y293" s="513">
        <f>IF(A293&lt;&gt;"",IF(A293=мар17!A293,0,1),IF(AND(B293=мар17!B293,C293=мар17!C293),0,1))</f>
        <v>0</v>
      </c>
      <c r="Z293" s="70" t="str">
        <f t="shared" si="41"/>
        <v>ул. Пятая д.5</v>
      </c>
      <c r="AA293" s="504">
        <f>IF($B293&lt;&gt;"",MAX(AA$7:AA292)+1,0)</f>
        <v>282</v>
      </c>
      <c r="AB293" s="502">
        <f t="shared" si="40"/>
        <v>293</v>
      </c>
      <c r="AC293" s="504">
        <f>1</f>
        <v>1</v>
      </c>
      <c r="AD293" s="103">
        <f t="shared" si="42"/>
        <v>2781.78</v>
      </c>
      <c r="AE293" s="103">
        <f t="shared" si="43"/>
        <v>1428.5099999999998</v>
      </c>
      <c r="AF293" s="103">
        <f t="shared" si="44"/>
        <v>50</v>
      </c>
      <c r="AG293" s="3"/>
    </row>
    <row r="294" spans="2:33" ht="13.2" x14ac:dyDescent="0.25">
      <c r="B294" s="1" t="str">
        <f>адреса!$G$289</f>
        <v>кв.87</v>
      </c>
      <c r="C294" s="522">
        <f>адреса!$I$289</f>
        <v>50000087</v>
      </c>
      <c r="D294" s="6" t="str">
        <f>адреса!$K$289</f>
        <v>ФИО-5-87</v>
      </c>
      <c r="E294" s="6">
        <v>0</v>
      </c>
      <c r="F294" s="6">
        <v>2781.78</v>
      </c>
      <c r="G294" s="6">
        <v>0</v>
      </c>
      <c r="H294" s="6">
        <v>0</v>
      </c>
      <c r="I294" s="6">
        <v>164.71</v>
      </c>
      <c r="J294" s="6">
        <v>0</v>
      </c>
      <c r="K294" s="6">
        <v>322.48</v>
      </c>
      <c r="L294" s="6"/>
      <c r="M294" s="6">
        <v>0</v>
      </c>
      <c r="N294" s="6">
        <v>50</v>
      </c>
      <c r="O294" s="6">
        <v>777.8</v>
      </c>
      <c r="P294" s="6">
        <v>0</v>
      </c>
      <c r="Q294" s="6">
        <v>0</v>
      </c>
      <c r="R294" s="6">
        <v>105.03</v>
      </c>
      <c r="S294" s="6">
        <v>534.75</v>
      </c>
      <c r="T294" s="6">
        <v>0</v>
      </c>
      <c r="U294" s="6"/>
      <c r="V294" s="6">
        <v>4736.55</v>
      </c>
      <c r="W294" s="6">
        <v>0</v>
      </c>
      <c r="X294" s="6">
        <v>4736.55</v>
      </c>
      <c r="Y294" s="513">
        <f>IF(A294&lt;&gt;"",IF(A294=мар17!A294,0,1),IF(AND(B294=мар17!B294,C294=мар17!C294),0,1))</f>
        <v>0</v>
      </c>
      <c r="Z294" s="70" t="str">
        <f t="shared" si="41"/>
        <v>ул. Пятая д.5</v>
      </c>
      <c r="AA294" s="504">
        <f>IF($B294&lt;&gt;"",MAX(AA$7:AA293)+1,0)</f>
        <v>283</v>
      </c>
      <c r="AB294" s="502">
        <f t="shared" si="40"/>
        <v>294</v>
      </c>
      <c r="AC294" s="504">
        <f>1</f>
        <v>1</v>
      </c>
      <c r="AD294" s="103">
        <f t="shared" si="42"/>
        <v>2781.78</v>
      </c>
      <c r="AE294" s="103">
        <f t="shared" si="43"/>
        <v>1904.77</v>
      </c>
      <c r="AF294" s="103">
        <f t="shared" si="44"/>
        <v>50</v>
      </c>
      <c r="AG294" s="3"/>
    </row>
    <row r="295" spans="2:33" ht="13.2" x14ac:dyDescent="0.25">
      <c r="B295" s="1" t="str">
        <f>адреса!$G$290</f>
        <v>кв.88</v>
      </c>
      <c r="C295" s="522">
        <f>адреса!$I$290</f>
        <v>50000088</v>
      </c>
      <c r="D295" s="6" t="str">
        <f>адреса!$K$290</f>
        <v>ФИО-5-88</v>
      </c>
      <c r="E295" s="6">
        <v>3019.3</v>
      </c>
      <c r="F295" s="6">
        <v>1767.02</v>
      </c>
      <c r="G295" s="6">
        <v>0</v>
      </c>
      <c r="H295" s="6">
        <v>0</v>
      </c>
      <c r="I295" s="6">
        <v>101.39</v>
      </c>
      <c r="J295" s="6">
        <v>0</v>
      </c>
      <c r="K295" s="6">
        <v>218.85</v>
      </c>
      <c r="L295" s="6"/>
      <c r="M295" s="6">
        <v>0</v>
      </c>
      <c r="N295" s="6">
        <v>50</v>
      </c>
      <c r="O295" s="6">
        <v>494.07</v>
      </c>
      <c r="P295" s="6">
        <v>0</v>
      </c>
      <c r="Q295" s="6">
        <v>0</v>
      </c>
      <c r="R295" s="6">
        <v>81.67</v>
      </c>
      <c r="S295" s="6">
        <v>415.78</v>
      </c>
      <c r="T295" s="6">
        <v>0</v>
      </c>
      <c r="U295" s="6"/>
      <c r="V295" s="6">
        <v>3128.78</v>
      </c>
      <c r="W295" s="6">
        <v>3019.3</v>
      </c>
      <c r="X295" s="6">
        <v>3128.78</v>
      </c>
      <c r="Y295" s="513">
        <f>IF(A295&lt;&gt;"",IF(A295=мар17!A295,0,1),IF(AND(B295=мар17!B295,C295=мар17!C295),0,1))</f>
        <v>0</v>
      </c>
      <c r="Z295" s="70" t="str">
        <f t="shared" si="41"/>
        <v>ул. Пятая д.5</v>
      </c>
      <c r="AA295" s="504">
        <f>IF($B295&lt;&gt;"",MAX(AA$7:AA294)+1,0)</f>
        <v>284</v>
      </c>
      <c r="AB295" s="502">
        <f t="shared" si="40"/>
        <v>295</v>
      </c>
      <c r="AC295" s="504">
        <f>1</f>
        <v>1</v>
      </c>
      <c r="AD295" s="103">
        <f t="shared" si="42"/>
        <v>1767.02</v>
      </c>
      <c r="AE295" s="103">
        <f t="shared" si="43"/>
        <v>1311.7599999999998</v>
      </c>
      <c r="AF295" s="103">
        <f t="shared" si="44"/>
        <v>50.000000000000455</v>
      </c>
      <c r="AG295" s="3"/>
    </row>
    <row r="296" spans="2:33" ht="13.2" x14ac:dyDescent="0.25">
      <c r="B296" s="1" t="str">
        <f>адреса!$G$291</f>
        <v>кв.89</v>
      </c>
      <c r="C296" s="522">
        <f>адреса!$I$291</f>
        <v>50000089</v>
      </c>
      <c r="D296" s="6" t="str">
        <f>адреса!$K$291</f>
        <v>ФИО-5-89</v>
      </c>
      <c r="E296" s="6">
        <v>2428.4699999999998</v>
      </c>
      <c r="F296" s="6">
        <v>1747.43</v>
      </c>
      <c r="G296" s="6">
        <v>0</v>
      </c>
      <c r="H296" s="6">
        <v>0</v>
      </c>
      <c r="I296" s="6">
        <v>-446.41</v>
      </c>
      <c r="J296" s="6">
        <v>-517.83000000000004</v>
      </c>
      <c r="K296" s="6">
        <v>-1076.21</v>
      </c>
      <c r="L296" s="6"/>
      <c r="M296" s="6">
        <v>0</v>
      </c>
      <c r="N296" s="6">
        <v>50</v>
      </c>
      <c r="O296" s="6">
        <v>488.6</v>
      </c>
      <c r="P296" s="6">
        <v>0</v>
      </c>
      <c r="Q296" s="6">
        <v>0</v>
      </c>
      <c r="R296" s="6">
        <v>-270.70999999999998</v>
      </c>
      <c r="S296" s="6">
        <v>-1378.23</v>
      </c>
      <c r="T296" s="6">
        <v>0</v>
      </c>
      <c r="U296" s="6"/>
      <c r="V296" s="6">
        <v>-1403.36</v>
      </c>
      <c r="W296" s="6">
        <v>2428.4699999999998</v>
      </c>
      <c r="X296" s="6">
        <v>-1403.36</v>
      </c>
      <c r="Y296" s="513">
        <f>IF(A296&lt;&gt;"",IF(A296=мар17!A296,0,1),IF(AND(B296=мар17!B296,C296=мар17!C296),0,1))</f>
        <v>0</v>
      </c>
      <c r="Z296" s="70" t="str">
        <f t="shared" si="41"/>
        <v>ул. Пятая д.5</v>
      </c>
      <c r="AA296" s="504">
        <f>IF($B296&lt;&gt;"",MAX(AA$7:AA295)+1,0)</f>
        <v>285</v>
      </c>
      <c r="AB296" s="502">
        <f t="shared" si="40"/>
        <v>296</v>
      </c>
      <c r="AC296" s="504">
        <f>1</f>
        <v>1</v>
      </c>
      <c r="AD296" s="103">
        <f t="shared" si="42"/>
        <v>1747.43</v>
      </c>
      <c r="AE296" s="103">
        <f t="shared" si="43"/>
        <v>-3200.79</v>
      </c>
      <c r="AF296" s="103">
        <f t="shared" si="44"/>
        <v>50</v>
      </c>
      <c r="AG296" s="3"/>
    </row>
    <row r="297" spans="2:33" ht="13.2" x14ac:dyDescent="0.25">
      <c r="B297" s="1" t="str">
        <f>адреса!$G$292</f>
        <v>кв.90</v>
      </c>
      <c r="C297" s="522">
        <f>адреса!$I$292</f>
        <v>50000090</v>
      </c>
      <c r="D297" s="6" t="str">
        <f>адреса!$K$292</f>
        <v>ФИО-5-90</v>
      </c>
      <c r="E297" s="6">
        <v>0</v>
      </c>
      <c r="F297" s="6">
        <v>2754.35</v>
      </c>
      <c r="G297" s="6">
        <v>0</v>
      </c>
      <c r="H297" s="6">
        <v>0</v>
      </c>
      <c r="I297" s="6">
        <v>452.55</v>
      </c>
      <c r="J297" s="6">
        <v>0</v>
      </c>
      <c r="K297" s="6">
        <v>926.69</v>
      </c>
      <c r="L297" s="6"/>
      <c r="M297" s="6">
        <v>0</v>
      </c>
      <c r="N297" s="6">
        <v>50</v>
      </c>
      <c r="O297" s="6">
        <v>770.14</v>
      </c>
      <c r="P297" s="6">
        <v>0</v>
      </c>
      <c r="Q297" s="6">
        <v>0</v>
      </c>
      <c r="R297" s="6">
        <v>322.58</v>
      </c>
      <c r="S297" s="6">
        <v>1642.35</v>
      </c>
      <c r="T297" s="6">
        <v>0</v>
      </c>
      <c r="U297" s="6"/>
      <c r="V297" s="6">
        <v>6918.66</v>
      </c>
      <c r="W297" s="6">
        <v>6918.66</v>
      </c>
      <c r="X297" s="6">
        <v>0</v>
      </c>
      <c r="Y297" s="513">
        <f>IF(A297&lt;&gt;"",IF(A297=мар17!A297,0,1),IF(AND(B297=мар17!B297,C297=мар17!C297),0,1))</f>
        <v>0</v>
      </c>
      <c r="Z297" s="70" t="str">
        <f t="shared" si="41"/>
        <v>ул. Пятая д.5</v>
      </c>
      <c r="AA297" s="504">
        <f>IF($B297&lt;&gt;"",MAX(AA$7:AA296)+1,0)</f>
        <v>286</v>
      </c>
      <c r="AB297" s="502">
        <f t="shared" si="40"/>
        <v>297</v>
      </c>
      <c r="AC297" s="504">
        <f>1</f>
        <v>1</v>
      </c>
      <c r="AD297" s="103">
        <f t="shared" si="42"/>
        <v>2754.35</v>
      </c>
      <c r="AE297" s="103">
        <f t="shared" si="43"/>
        <v>4114.3099999999995</v>
      </c>
      <c r="AF297" s="103">
        <f t="shared" si="44"/>
        <v>50</v>
      </c>
      <c r="AG297" s="3"/>
    </row>
    <row r="298" spans="2:33" ht="13.2" x14ac:dyDescent="0.25">
      <c r="B298" s="1" t="str">
        <f>адреса!$G$293</f>
        <v>кв.91</v>
      </c>
      <c r="C298" s="522">
        <f>адреса!$I$293</f>
        <v>50000091</v>
      </c>
      <c r="D298" s="6" t="str">
        <f>адреса!$K$293</f>
        <v>ФИО-5-91</v>
      </c>
      <c r="E298" s="6">
        <v>27699.39</v>
      </c>
      <c r="F298" s="6">
        <v>2781.78</v>
      </c>
      <c r="G298" s="6">
        <v>0</v>
      </c>
      <c r="H298" s="6">
        <v>0</v>
      </c>
      <c r="I298" s="6">
        <v>70.03</v>
      </c>
      <c r="J298" s="6">
        <v>0</v>
      </c>
      <c r="K298" s="6">
        <v>1078.27</v>
      </c>
      <c r="L298" s="6"/>
      <c r="M298" s="6">
        <v>0</v>
      </c>
      <c r="N298" s="6">
        <v>50</v>
      </c>
      <c r="O298" s="6">
        <v>777.8</v>
      </c>
      <c r="P298" s="6">
        <v>0</v>
      </c>
      <c r="Q298" s="6">
        <v>0</v>
      </c>
      <c r="R298" s="6">
        <v>831.89</v>
      </c>
      <c r="S298" s="6">
        <v>4235.3500000000004</v>
      </c>
      <c r="T298" s="6">
        <v>0</v>
      </c>
      <c r="U298" s="6"/>
      <c r="V298" s="6">
        <v>9825.1200000000008</v>
      </c>
      <c r="W298" s="6">
        <v>0</v>
      </c>
      <c r="X298" s="6">
        <v>37524.51</v>
      </c>
      <c r="Y298" s="513">
        <f>IF(A298&lt;&gt;"",IF(A298=мар17!A298,0,1),IF(AND(B298=мар17!B298,C298=мар17!C298),0,1))</f>
        <v>0</v>
      </c>
      <c r="Z298" s="70" t="str">
        <f t="shared" si="41"/>
        <v>ул. Пятая д.5</v>
      </c>
      <c r="AA298" s="504">
        <f>IF($B298&lt;&gt;"",MAX(AA$7:AA297)+1,0)</f>
        <v>287</v>
      </c>
      <c r="AB298" s="502">
        <f t="shared" si="40"/>
        <v>298</v>
      </c>
      <c r="AC298" s="504">
        <f>1</f>
        <v>1</v>
      </c>
      <c r="AD298" s="103">
        <f t="shared" si="42"/>
        <v>2781.78</v>
      </c>
      <c r="AE298" s="103">
        <f t="shared" si="43"/>
        <v>6993.34</v>
      </c>
      <c r="AF298" s="103">
        <f t="shared" si="44"/>
        <v>50</v>
      </c>
      <c r="AG298" s="3"/>
    </row>
    <row r="299" spans="2:33" ht="13.2" x14ac:dyDescent="0.25">
      <c r="B299" s="1" t="str">
        <f>адреса!$G$294</f>
        <v>кв.92</v>
      </c>
      <c r="C299" s="522">
        <f>адреса!$I$294</f>
        <v>50000092</v>
      </c>
      <c r="D299" s="6" t="str">
        <f>адреса!$K$294</f>
        <v>ФИО-5-92</v>
      </c>
      <c r="E299" s="6">
        <v>0</v>
      </c>
      <c r="F299" s="6">
        <v>1767.02</v>
      </c>
      <c r="G299" s="6">
        <v>0</v>
      </c>
      <c r="H299" s="6">
        <v>0</v>
      </c>
      <c r="I299" s="6">
        <v>9.66</v>
      </c>
      <c r="J299" s="6">
        <v>0</v>
      </c>
      <c r="K299" s="6">
        <v>23.09</v>
      </c>
      <c r="L299" s="6"/>
      <c r="M299" s="6">
        <v>0</v>
      </c>
      <c r="N299" s="6">
        <v>50</v>
      </c>
      <c r="O299" s="6">
        <v>494.07</v>
      </c>
      <c r="P299" s="6">
        <v>0</v>
      </c>
      <c r="Q299" s="6">
        <v>0</v>
      </c>
      <c r="R299" s="6">
        <v>9.66</v>
      </c>
      <c r="S299" s="6">
        <v>49.16</v>
      </c>
      <c r="T299" s="6">
        <v>0</v>
      </c>
      <c r="U299" s="6"/>
      <c r="V299" s="6">
        <v>2402.66</v>
      </c>
      <c r="W299" s="6">
        <v>2402.66</v>
      </c>
      <c r="X299" s="6">
        <v>0</v>
      </c>
      <c r="Y299" s="513">
        <f>IF(A299&lt;&gt;"",IF(A299=мар17!A299,0,1),IF(AND(B299=мар17!B299,C299=мар17!C299),0,1))</f>
        <v>0</v>
      </c>
      <c r="Z299" s="70" t="str">
        <f t="shared" si="41"/>
        <v>ул. Пятая д.5</v>
      </c>
      <c r="AA299" s="504">
        <f>IF($B299&lt;&gt;"",MAX(AA$7:AA298)+1,0)</f>
        <v>288</v>
      </c>
      <c r="AB299" s="502">
        <f t="shared" si="40"/>
        <v>299</v>
      </c>
      <c r="AC299" s="504">
        <f>1</f>
        <v>1</v>
      </c>
      <c r="AD299" s="103">
        <f t="shared" si="42"/>
        <v>1767.02</v>
      </c>
      <c r="AE299" s="103">
        <f t="shared" si="43"/>
        <v>585.63999999999987</v>
      </c>
      <c r="AF299" s="103">
        <f t="shared" si="44"/>
        <v>50</v>
      </c>
      <c r="AG299" s="3"/>
    </row>
    <row r="300" spans="2:33" ht="13.2" x14ac:dyDescent="0.25">
      <c r="B300" s="1" t="str">
        <f>адреса!$G$295</f>
        <v>кв.93</v>
      </c>
      <c r="C300" s="522">
        <f>адреса!$I$295</f>
        <v>50000093</v>
      </c>
      <c r="D300" s="6" t="str">
        <f>адреса!$K$295</f>
        <v>ФИО-5-93</v>
      </c>
      <c r="E300" s="6">
        <v>8502.2900000000009</v>
      </c>
      <c r="F300" s="6">
        <v>1747.43</v>
      </c>
      <c r="G300" s="6">
        <v>0</v>
      </c>
      <c r="H300" s="6">
        <v>0</v>
      </c>
      <c r="I300" s="6">
        <v>-69.040000000000006</v>
      </c>
      <c r="J300" s="6">
        <v>0</v>
      </c>
      <c r="K300" s="6">
        <v>-222.12</v>
      </c>
      <c r="L300" s="6"/>
      <c r="M300" s="6">
        <v>0</v>
      </c>
      <c r="N300" s="6">
        <v>50</v>
      </c>
      <c r="O300" s="6">
        <v>488.6</v>
      </c>
      <c r="P300" s="6">
        <v>0</v>
      </c>
      <c r="Q300" s="6">
        <v>0</v>
      </c>
      <c r="R300" s="6">
        <v>-116.76</v>
      </c>
      <c r="S300" s="6">
        <v>-594.45000000000005</v>
      </c>
      <c r="T300" s="6">
        <v>0</v>
      </c>
      <c r="U300" s="6"/>
      <c r="V300" s="6">
        <v>1283.6600000000001</v>
      </c>
      <c r="W300" s="6">
        <v>5326.63</v>
      </c>
      <c r="X300" s="6">
        <v>4459.32</v>
      </c>
      <c r="Y300" s="513">
        <f>IF(A300&lt;&gt;"",IF(A300=мар17!A300,0,1),IF(AND(B300=мар17!B300,C300=мар17!C300),0,1))</f>
        <v>0</v>
      </c>
      <c r="Z300" s="70" t="str">
        <f t="shared" si="41"/>
        <v>ул. Пятая д.5</v>
      </c>
      <c r="AA300" s="504">
        <f>IF($B300&lt;&gt;"",MAX(AA$7:AA299)+1,0)</f>
        <v>289</v>
      </c>
      <c r="AB300" s="502">
        <f t="shared" si="40"/>
        <v>300</v>
      </c>
      <c r="AC300" s="504">
        <f>1</f>
        <v>1</v>
      </c>
      <c r="AD300" s="103">
        <f t="shared" si="42"/>
        <v>1747.43</v>
      </c>
      <c r="AE300" s="103">
        <f t="shared" si="43"/>
        <v>-513.7700000000001</v>
      </c>
      <c r="AF300" s="103">
        <f t="shared" si="44"/>
        <v>50.000000000000114</v>
      </c>
      <c r="AG300" s="3"/>
    </row>
    <row r="301" spans="2:33" ht="13.2" x14ac:dyDescent="0.25">
      <c r="B301" s="1" t="str">
        <f>адреса!$G$296</f>
        <v>кв.94</v>
      </c>
      <c r="C301" s="522">
        <f>адреса!$I$296</f>
        <v>50000094</v>
      </c>
      <c r="D301" s="6" t="str">
        <f>адреса!$K$296</f>
        <v>ФИО-5-94</v>
      </c>
      <c r="E301" s="6">
        <v>69756.66</v>
      </c>
      <c r="F301" s="6">
        <v>2754.35</v>
      </c>
      <c r="G301" s="6">
        <v>0</v>
      </c>
      <c r="H301" s="6">
        <v>0</v>
      </c>
      <c r="I301" s="6">
        <v>-121.08</v>
      </c>
      <c r="J301" s="6">
        <v>0</v>
      </c>
      <c r="K301" s="6">
        <v>-250.04</v>
      </c>
      <c r="L301" s="6"/>
      <c r="M301" s="6">
        <v>0</v>
      </c>
      <c r="N301" s="6">
        <v>50</v>
      </c>
      <c r="O301" s="6">
        <v>770.14</v>
      </c>
      <c r="P301" s="6">
        <v>0</v>
      </c>
      <c r="Q301" s="6">
        <v>0</v>
      </c>
      <c r="R301" s="6">
        <v>-88.06</v>
      </c>
      <c r="S301" s="6">
        <v>-448.34</v>
      </c>
      <c r="T301" s="6">
        <v>0</v>
      </c>
      <c r="U301" s="6"/>
      <c r="V301" s="6">
        <v>2666.97</v>
      </c>
      <c r="W301" s="6">
        <v>0</v>
      </c>
      <c r="X301" s="6">
        <v>72423.63</v>
      </c>
      <c r="Y301" s="513">
        <f>IF(A301&lt;&gt;"",IF(A301=мар17!A301,0,1),IF(AND(B301=мар17!B301,C301=мар17!C301),0,1))</f>
        <v>0</v>
      </c>
      <c r="Z301" s="70" t="str">
        <f t="shared" si="41"/>
        <v>ул. Пятая д.5</v>
      </c>
      <c r="AA301" s="504">
        <f>IF($B301&lt;&gt;"",MAX(AA$7:AA300)+1,0)</f>
        <v>290</v>
      </c>
      <c r="AB301" s="502">
        <f t="shared" si="40"/>
        <v>301</v>
      </c>
      <c r="AC301" s="504">
        <f>1</f>
        <v>1</v>
      </c>
      <c r="AD301" s="103">
        <f t="shared" si="42"/>
        <v>2754.35</v>
      </c>
      <c r="AE301" s="103">
        <f t="shared" si="43"/>
        <v>-137.38</v>
      </c>
      <c r="AF301" s="103">
        <f t="shared" si="44"/>
        <v>49.999999999999886</v>
      </c>
      <c r="AG301" s="3"/>
    </row>
    <row r="302" spans="2:33" ht="13.2" x14ac:dyDescent="0.25">
      <c r="B302" s="1" t="str">
        <f>адреса!$G$297</f>
        <v>кв.95</v>
      </c>
      <c r="C302" s="522">
        <f>адреса!$I$297</f>
        <v>50000095</v>
      </c>
      <c r="D302" s="6" t="str">
        <f>адреса!$K$297</f>
        <v>ФИО-5-95</v>
      </c>
      <c r="E302" s="6">
        <v>4420.47</v>
      </c>
      <c r="F302" s="6">
        <v>2781.78</v>
      </c>
      <c r="G302" s="6">
        <v>0</v>
      </c>
      <c r="H302" s="6">
        <v>0</v>
      </c>
      <c r="I302" s="6">
        <v>204.66</v>
      </c>
      <c r="J302" s="6">
        <v>0</v>
      </c>
      <c r="K302" s="6">
        <v>327.52999999999997</v>
      </c>
      <c r="L302" s="6"/>
      <c r="M302" s="6">
        <v>0</v>
      </c>
      <c r="N302" s="6">
        <v>50</v>
      </c>
      <c r="O302" s="6">
        <v>777.8</v>
      </c>
      <c r="P302" s="6">
        <v>0</v>
      </c>
      <c r="Q302" s="6">
        <v>0</v>
      </c>
      <c r="R302" s="6">
        <v>69.31</v>
      </c>
      <c r="S302" s="6">
        <v>352.85</v>
      </c>
      <c r="T302" s="6">
        <v>0</v>
      </c>
      <c r="U302" s="6"/>
      <c r="V302" s="6">
        <v>4563.93</v>
      </c>
      <c r="W302" s="6">
        <v>6000</v>
      </c>
      <c r="X302" s="6">
        <v>2984.4</v>
      </c>
      <c r="Y302" s="513">
        <f>IF(A302&lt;&gt;"",IF(A302=мар17!A302,0,1),IF(AND(B302=мар17!B302,C302=мар17!C302),0,1))</f>
        <v>0</v>
      </c>
      <c r="Z302" s="70" t="str">
        <f t="shared" si="41"/>
        <v>ул. Пятая д.5</v>
      </c>
      <c r="AA302" s="504">
        <f>IF($B302&lt;&gt;"",MAX(AA$7:AA301)+1,0)</f>
        <v>291</v>
      </c>
      <c r="AB302" s="502">
        <f t="shared" si="40"/>
        <v>302</v>
      </c>
      <c r="AC302" s="504">
        <f>1</f>
        <v>1</v>
      </c>
      <c r="AD302" s="103">
        <f t="shared" si="42"/>
        <v>2781.78</v>
      </c>
      <c r="AE302" s="103">
        <f t="shared" si="43"/>
        <v>1732.1499999999996</v>
      </c>
      <c r="AF302" s="103">
        <f t="shared" si="44"/>
        <v>50.000000000000455</v>
      </c>
      <c r="AG302" s="3"/>
    </row>
    <row r="303" spans="2:33" ht="13.2" x14ac:dyDescent="0.25">
      <c r="B303" s="1" t="str">
        <f>адреса!$G$298</f>
        <v>кв.96</v>
      </c>
      <c r="C303" s="522">
        <f>адреса!$I$298</f>
        <v>50000096</v>
      </c>
      <c r="D303" s="6" t="str">
        <f>адреса!$K$298</f>
        <v>ФИО-5-96</v>
      </c>
      <c r="E303" s="6">
        <v>12189</v>
      </c>
      <c r="F303" s="6">
        <v>1767.02</v>
      </c>
      <c r="G303" s="6">
        <v>0</v>
      </c>
      <c r="H303" s="6">
        <v>0</v>
      </c>
      <c r="I303" s="6">
        <v>96.56</v>
      </c>
      <c r="J303" s="6">
        <v>0</v>
      </c>
      <c r="K303" s="6">
        <v>164.5</v>
      </c>
      <c r="L303" s="6"/>
      <c r="M303" s="6">
        <v>0</v>
      </c>
      <c r="N303" s="6">
        <v>50</v>
      </c>
      <c r="O303" s="6">
        <v>494.07</v>
      </c>
      <c r="P303" s="6">
        <v>0</v>
      </c>
      <c r="Q303" s="6">
        <v>0</v>
      </c>
      <c r="R303" s="6">
        <v>41.04</v>
      </c>
      <c r="S303" s="6">
        <v>208.93</v>
      </c>
      <c r="T303" s="6">
        <v>0</v>
      </c>
      <c r="U303" s="6"/>
      <c r="V303" s="6">
        <v>2822.12</v>
      </c>
      <c r="W303" s="6">
        <v>0</v>
      </c>
      <c r="X303" s="6">
        <v>15011.12</v>
      </c>
      <c r="Y303" s="513">
        <f>IF(A303&lt;&gt;"",IF(A303=мар17!A303,0,1),IF(AND(B303=мар17!B303,C303=мар17!C303),0,1))</f>
        <v>0</v>
      </c>
      <c r="Z303" s="70" t="str">
        <f t="shared" si="41"/>
        <v>ул. Пятая д.5</v>
      </c>
      <c r="AA303" s="504">
        <f>IF($B303&lt;&gt;"",MAX(AA$7:AA302)+1,0)</f>
        <v>292</v>
      </c>
      <c r="AB303" s="502">
        <f t="shared" si="40"/>
        <v>303</v>
      </c>
      <c r="AC303" s="504">
        <f>1</f>
        <v>1</v>
      </c>
      <c r="AD303" s="103">
        <f t="shared" si="42"/>
        <v>1767.02</v>
      </c>
      <c r="AE303" s="103">
        <f t="shared" si="43"/>
        <v>1005.0999999999999</v>
      </c>
      <c r="AF303" s="103">
        <f t="shared" si="44"/>
        <v>50</v>
      </c>
      <c r="AG303" s="3"/>
    </row>
    <row r="304" spans="2:33" ht="13.2" x14ac:dyDescent="0.25">
      <c r="B304" s="1" t="str">
        <f>адреса!$G$299</f>
        <v>кв.97</v>
      </c>
      <c r="C304" s="522">
        <f>адреса!$I$299</f>
        <v>50000097</v>
      </c>
      <c r="D304" s="6" t="str">
        <f>адреса!$K$299</f>
        <v>ФИО-5-97</v>
      </c>
      <c r="E304" s="6">
        <v>5651.62</v>
      </c>
      <c r="F304" s="6">
        <v>1747.43</v>
      </c>
      <c r="G304" s="6">
        <v>0</v>
      </c>
      <c r="H304" s="6">
        <v>0</v>
      </c>
      <c r="I304" s="6">
        <v>-49.56</v>
      </c>
      <c r="J304" s="6">
        <v>0</v>
      </c>
      <c r="K304" s="6">
        <v>-63.8</v>
      </c>
      <c r="L304" s="6"/>
      <c r="M304" s="6">
        <v>0</v>
      </c>
      <c r="N304" s="6">
        <v>50</v>
      </c>
      <c r="O304" s="6">
        <v>488.6</v>
      </c>
      <c r="P304" s="6">
        <v>0</v>
      </c>
      <c r="Q304" s="6">
        <v>0</v>
      </c>
      <c r="R304" s="6">
        <v>-3.8</v>
      </c>
      <c r="S304" s="6">
        <v>-19.38</v>
      </c>
      <c r="T304" s="6">
        <v>0</v>
      </c>
      <c r="U304" s="6"/>
      <c r="V304" s="6">
        <v>2149.4899999999998</v>
      </c>
      <c r="W304" s="6">
        <v>2201.62</v>
      </c>
      <c r="X304" s="6">
        <v>5599.49</v>
      </c>
      <c r="Y304" s="513">
        <f>IF(A304&lt;&gt;"",IF(A304=мар17!A304,0,1),IF(AND(B304=мар17!B304,C304=мар17!C304),0,1))</f>
        <v>0</v>
      </c>
      <c r="Z304" s="70" t="str">
        <f t="shared" si="41"/>
        <v>ул. Пятая д.5</v>
      </c>
      <c r="AA304" s="504">
        <f>IF($B304&lt;&gt;"",MAX(AA$7:AA303)+1,0)</f>
        <v>293</v>
      </c>
      <c r="AB304" s="502">
        <f t="shared" si="40"/>
        <v>304</v>
      </c>
      <c r="AC304" s="504">
        <f>1</f>
        <v>1</v>
      </c>
      <c r="AD304" s="103">
        <f t="shared" si="42"/>
        <v>1747.43</v>
      </c>
      <c r="AE304" s="103">
        <f t="shared" si="43"/>
        <v>352.06</v>
      </c>
      <c r="AF304" s="103">
        <f t="shared" si="44"/>
        <v>49.999999999999716</v>
      </c>
      <c r="AG304" s="3"/>
    </row>
    <row r="305" spans="1:33" ht="13.2" x14ac:dyDescent="0.25">
      <c r="B305" s="1" t="str">
        <f>адреса!$G$300</f>
        <v>кв.98</v>
      </c>
      <c r="C305" s="522">
        <f>адреса!$I$300</f>
        <v>50000098</v>
      </c>
      <c r="D305" s="6" t="str">
        <f>адреса!$K$300</f>
        <v>ФИО-5-98</v>
      </c>
      <c r="E305" s="6">
        <v>0</v>
      </c>
      <c r="F305" s="6">
        <v>2754.35</v>
      </c>
      <c r="G305" s="6">
        <v>0</v>
      </c>
      <c r="H305" s="6">
        <v>0</v>
      </c>
      <c r="I305" s="6">
        <v>313.82</v>
      </c>
      <c r="J305" s="6">
        <v>0</v>
      </c>
      <c r="K305" s="6">
        <v>519.48</v>
      </c>
      <c r="L305" s="6"/>
      <c r="M305" s="6">
        <v>0</v>
      </c>
      <c r="N305" s="6">
        <v>50</v>
      </c>
      <c r="O305" s="6">
        <v>770.14</v>
      </c>
      <c r="P305" s="6">
        <v>0</v>
      </c>
      <c r="Q305" s="6">
        <v>0</v>
      </c>
      <c r="R305" s="6">
        <v>120.7</v>
      </c>
      <c r="S305" s="6">
        <v>614.51</v>
      </c>
      <c r="T305" s="6">
        <v>0</v>
      </c>
      <c r="U305" s="6"/>
      <c r="V305" s="6">
        <v>5143</v>
      </c>
      <c r="W305" s="6">
        <v>0</v>
      </c>
      <c r="X305" s="6">
        <v>5143</v>
      </c>
      <c r="Y305" s="513">
        <f>IF(A305&lt;&gt;"",IF(A305=мар17!A305,0,1),IF(AND(B305=мар17!B305,C305=мар17!C305),0,1))</f>
        <v>0</v>
      </c>
      <c r="Z305" s="70" t="str">
        <f t="shared" si="41"/>
        <v>ул. Пятая д.5</v>
      </c>
      <c r="AA305" s="504">
        <f>IF($B305&lt;&gt;"",MAX(AA$7:AA304)+1,0)</f>
        <v>294</v>
      </c>
      <c r="AB305" s="502">
        <f t="shared" si="40"/>
        <v>305</v>
      </c>
      <c r="AC305" s="504">
        <f>1</f>
        <v>1</v>
      </c>
      <c r="AD305" s="103">
        <f t="shared" si="42"/>
        <v>2754.35</v>
      </c>
      <c r="AE305" s="103">
        <f t="shared" si="43"/>
        <v>2338.65</v>
      </c>
      <c r="AF305" s="103">
        <f t="shared" si="44"/>
        <v>50</v>
      </c>
      <c r="AG305" s="3"/>
    </row>
    <row r="306" spans="1:33" ht="13.2" x14ac:dyDescent="0.25">
      <c r="A306" s="4" t="str">
        <f>адреса!$E$301</f>
        <v>ул. Шестая д.6</v>
      </c>
      <c r="C306" s="522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>
        <v>0</v>
      </c>
      <c r="U306" s="6"/>
      <c r="V306" s="6"/>
      <c r="W306" s="6"/>
      <c r="X306" s="6"/>
      <c r="Y306" s="513">
        <f>IF(A306&lt;&gt;"",IF(A306=мар17!A306,0,1),IF(AND(B306=мар17!B306,C306=мар17!C306),0,1))</f>
        <v>0</v>
      </c>
      <c r="Z306" s="70" t="str">
        <f t="shared" si="41"/>
        <v>ул. Шестая д.6</v>
      </c>
      <c r="AA306" s="504">
        <f>IF($B306&lt;&gt;"",MAX(AA$7:AA305)+1,0)</f>
        <v>0</v>
      </c>
      <c r="AB306" s="502">
        <f t="shared" si="40"/>
        <v>306</v>
      </c>
      <c r="AC306" s="504">
        <f>1</f>
        <v>1</v>
      </c>
      <c r="AD306" s="103">
        <f t="shared" si="42"/>
        <v>0</v>
      </c>
      <c r="AE306" s="103">
        <f t="shared" si="43"/>
        <v>0</v>
      </c>
      <c r="AF306" s="103">
        <f t="shared" si="44"/>
        <v>0</v>
      </c>
      <c r="AG306" s="3"/>
    </row>
    <row r="307" spans="1:33" ht="13.2" x14ac:dyDescent="0.25">
      <c r="B307" s="1" t="str">
        <f>адреса!$G$301</f>
        <v>кв.1</v>
      </c>
      <c r="C307" s="522">
        <f>адреса!$I$301</f>
        <v>60000001</v>
      </c>
      <c r="D307" s="6" t="str">
        <f>адреса!$K$301</f>
        <v>ФИО-6-1</v>
      </c>
      <c r="E307" s="6">
        <v>0</v>
      </c>
      <c r="F307" s="6">
        <v>1494.36</v>
      </c>
      <c r="G307" s="6">
        <v>0</v>
      </c>
      <c r="H307" s="6">
        <v>0</v>
      </c>
      <c r="I307" s="6">
        <v>0</v>
      </c>
      <c r="J307" s="6">
        <v>0</v>
      </c>
      <c r="K307" s="6">
        <v>0</v>
      </c>
      <c r="L307" s="6"/>
      <c r="M307" s="6">
        <v>0</v>
      </c>
      <c r="N307" s="6">
        <v>0</v>
      </c>
      <c r="O307" s="6">
        <v>0</v>
      </c>
      <c r="P307" s="6">
        <v>0</v>
      </c>
      <c r="Q307" s="6">
        <v>0</v>
      </c>
      <c r="R307" s="6">
        <v>0</v>
      </c>
      <c r="S307" s="6">
        <v>0</v>
      </c>
      <c r="T307" s="6">
        <v>0</v>
      </c>
      <c r="U307" s="6"/>
      <c r="V307" s="6">
        <v>1494.36</v>
      </c>
      <c r="W307" s="6">
        <v>0</v>
      </c>
      <c r="X307" s="6">
        <v>1494.36</v>
      </c>
      <c r="Y307" s="513">
        <f>IF(A307&lt;&gt;"",IF(A307=мар17!A307,0,1),IF(AND(B307=мар17!B307,C307=мар17!C307),0,1))</f>
        <v>0</v>
      </c>
      <c r="Z307" s="70" t="str">
        <f t="shared" si="41"/>
        <v>ул. Шестая д.6</v>
      </c>
      <c r="AA307" s="504">
        <f>IF($B307&lt;&gt;"",MAX(AA$7:AA306)+1,0)</f>
        <v>295</v>
      </c>
      <c r="AB307" s="502">
        <f t="shared" si="40"/>
        <v>307</v>
      </c>
      <c r="AC307" s="504">
        <f>1</f>
        <v>1</v>
      </c>
      <c r="AD307" s="103">
        <f t="shared" si="42"/>
        <v>1494.36</v>
      </c>
      <c r="AE307" s="103">
        <f t="shared" si="43"/>
        <v>0</v>
      </c>
      <c r="AF307" s="103">
        <f t="shared" si="44"/>
        <v>0</v>
      </c>
      <c r="AG307" s="3"/>
    </row>
    <row r="308" spans="1:33" ht="13.2" x14ac:dyDescent="0.25">
      <c r="B308" s="1" t="str">
        <f>адреса!$G$302</f>
        <v>кв.2</v>
      </c>
      <c r="C308" s="522">
        <f>адреса!$I$302</f>
        <v>60000002</v>
      </c>
      <c r="D308" s="6" t="str">
        <f>адреса!$K$302</f>
        <v>ФИО-6-2</v>
      </c>
      <c r="E308" s="6">
        <v>0</v>
      </c>
      <c r="F308" s="6">
        <v>1729.23</v>
      </c>
      <c r="G308" s="6">
        <v>0</v>
      </c>
      <c r="H308" s="6">
        <v>0</v>
      </c>
      <c r="I308" s="6">
        <v>0</v>
      </c>
      <c r="J308" s="6">
        <v>0</v>
      </c>
      <c r="K308" s="6">
        <v>0</v>
      </c>
      <c r="L308" s="6"/>
      <c r="M308" s="6">
        <v>0</v>
      </c>
      <c r="N308" s="6">
        <v>0</v>
      </c>
      <c r="O308" s="6">
        <v>0</v>
      </c>
      <c r="P308" s="6">
        <v>0</v>
      </c>
      <c r="Q308" s="6">
        <v>0</v>
      </c>
      <c r="R308" s="6">
        <v>0</v>
      </c>
      <c r="S308" s="6">
        <v>0</v>
      </c>
      <c r="T308" s="6">
        <v>0</v>
      </c>
      <c r="U308" s="6"/>
      <c r="V308" s="6">
        <v>1729.23</v>
      </c>
      <c r="W308" s="6">
        <v>0</v>
      </c>
      <c r="X308" s="6">
        <v>1729.23</v>
      </c>
      <c r="Y308" s="513">
        <f>IF(A308&lt;&gt;"",IF(A308=мар17!A308,0,1),IF(AND(B308=мар17!B308,C308=мар17!C308),0,1))</f>
        <v>0</v>
      </c>
      <c r="Z308" s="70" t="str">
        <f t="shared" si="41"/>
        <v>ул. Шестая д.6</v>
      </c>
      <c r="AA308" s="504">
        <f>IF($B308&lt;&gt;"",MAX(AA$7:AA307)+1,0)</f>
        <v>296</v>
      </c>
      <c r="AB308" s="502">
        <f t="shared" si="40"/>
        <v>308</v>
      </c>
      <c r="AC308" s="504">
        <f>1</f>
        <v>1</v>
      </c>
      <c r="AD308" s="103">
        <f t="shared" si="42"/>
        <v>1729.23</v>
      </c>
      <c r="AE308" s="103">
        <f t="shared" si="43"/>
        <v>0</v>
      </c>
      <c r="AF308" s="103">
        <f t="shared" si="44"/>
        <v>0</v>
      </c>
      <c r="AG308" s="3"/>
    </row>
    <row r="309" spans="1:33" ht="13.2" x14ac:dyDescent="0.25">
      <c r="B309" s="1" t="str">
        <f>адреса!$G$303</f>
        <v>кв.3</v>
      </c>
      <c r="C309" s="522">
        <f>адреса!$I$303</f>
        <v>60000003</v>
      </c>
      <c r="D309" s="6" t="str">
        <f>адреса!$K$303</f>
        <v>ФИО-6-3</v>
      </c>
      <c r="E309" s="6">
        <v>0</v>
      </c>
      <c r="F309" s="6">
        <v>1742.85</v>
      </c>
      <c r="G309" s="6">
        <v>0</v>
      </c>
      <c r="H309" s="6">
        <v>0</v>
      </c>
      <c r="I309" s="6">
        <v>0</v>
      </c>
      <c r="J309" s="6">
        <v>0</v>
      </c>
      <c r="K309" s="6">
        <v>0</v>
      </c>
      <c r="L309" s="6"/>
      <c r="M309" s="6">
        <v>0</v>
      </c>
      <c r="N309" s="6">
        <v>0</v>
      </c>
      <c r="O309" s="6">
        <v>0</v>
      </c>
      <c r="P309" s="6">
        <v>0</v>
      </c>
      <c r="Q309" s="6">
        <v>0</v>
      </c>
      <c r="R309" s="6">
        <v>0</v>
      </c>
      <c r="S309" s="6">
        <v>0</v>
      </c>
      <c r="T309" s="6">
        <v>0</v>
      </c>
      <c r="U309" s="6"/>
      <c r="V309" s="6">
        <v>1742.85</v>
      </c>
      <c r="W309" s="6">
        <v>0</v>
      </c>
      <c r="X309" s="6">
        <v>1742.85</v>
      </c>
      <c r="Y309" s="513">
        <f>IF(A309&lt;&gt;"",IF(A309=мар17!A309,0,1),IF(AND(B309=мар17!B309,C309=мар17!C309),0,1))</f>
        <v>0</v>
      </c>
      <c r="Z309" s="70" t="str">
        <f t="shared" si="41"/>
        <v>ул. Шестая д.6</v>
      </c>
      <c r="AA309" s="504">
        <f>IF($B309&lt;&gt;"",MAX(AA$7:AA308)+1,0)</f>
        <v>297</v>
      </c>
      <c r="AB309" s="502">
        <f t="shared" si="40"/>
        <v>309</v>
      </c>
      <c r="AC309" s="504">
        <f>1</f>
        <v>1</v>
      </c>
      <c r="AD309" s="103">
        <f t="shared" si="42"/>
        <v>1742.85</v>
      </c>
      <c r="AE309" s="103">
        <f t="shared" si="43"/>
        <v>0</v>
      </c>
      <c r="AF309" s="103">
        <f t="shared" si="44"/>
        <v>0</v>
      </c>
      <c r="AG309" s="3"/>
    </row>
    <row r="310" spans="1:33" ht="13.2" x14ac:dyDescent="0.25">
      <c r="B310" s="1" t="str">
        <f>адреса!$G$304</f>
        <v>кв.4</v>
      </c>
      <c r="C310" s="522">
        <f>адреса!$I$304</f>
        <v>60000004</v>
      </c>
      <c r="D310" s="6" t="str">
        <f>адреса!$K$304</f>
        <v>ФИО-6-4</v>
      </c>
      <c r="E310" s="6">
        <v>0</v>
      </c>
      <c r="F310" s="6">
        <v>1681.58</v>
      </c>
      <c r="G310" s="6">
        <v>0</v>
      </c>
      <c r="H310" s="6">
        <v>0</v>
      </c>
      <c r="I310" s="6">
        <v>0</v>
      </c>
      <c r="J310" s="6">
        <v>0</v>
      </c>
      <c r="K310" s="6">
        <v>0</v>
      </c>
      <c r="L310" s="6"/>
      <c r="M310" s="6">
        <v>0</v>
      </c>
      <c r="N310" s="6">
        <v>0</v>
      </c>
      <c r="O310" s="6">
        <v>0</v>
      </c>
      <c r="P310" s="6">
        <v>0</v>
      </c>
      <c r="Q310" s="6">
        <v>0</v>
      </c>
      <c r="R310" s="6">
        <v>0</v>
      </c>
      <c r="S310" s="6">
        <v>0</v>
      </c>
      <c r="T310" s="6">
        <v>0</v>
      </c>
      <c r="U310" s="6"/>
      <c r="V310" s="6">
        <v>1681.58</v>
      </c>
      <c r="W310" s="6">
        <v>0</v>
      </c>
      <c r="X310" s="6">
        <v>1681.58</v>
      </c>
      <c r="Y310" s="513">
        <f>IF(A310&lt;&gt;"",IF(A310=мар17!A310,0,1),IF(AND(B310=мар17!B310,C310=мар17!C310),0,1))</f>
        <v>0</v>
      </c>
      <c r="Z310" s="70" t="str">
        <f t="shared" si="41"/>
        <v>ул. Шестая д.6</v>
      </c>
      <c r="AA310" s="504">
        <f>IF($B310&lt;&gt;"",MAX(AA$7:AA309)+1,0)</f>
        <v>298</v>
      </c>
      <c r="AB310" s="502">
        <f t="shared" si="40"/>
        <v>310</v>
      </c>
      <c r="AC310" s="504">
        <f>1</f>
        <v>1</v>
      </c>
      <c r="AD310" s="103">
        <f t="shared" si="42"/>
        <v>1681.58</v>
      </c>
      <c r="AE310" s="103">
        <f t="shared" si="43"/>
        <v>0</v>
      </c>
      <c r="AF310" s="103">
        <f t="shared" si="44"/>
        <v>0</v>
      </c>
      <c r="AG310" s="3"/>
    </row>
    <row r="311" spans="1:33" ht="13.2" x14ac:dyDescent="0.25">
      <c r="B311" s="1" t="str">
        <f>адреса!$G$305</f>
        <v>кв.5</v>
      </c>
      <c r="C311" s="522">
        <f>адреса!$I$305</f>
        <v>60000005</v>
      </c>
      <c r="D311" s="6" t="str">
        <f>адреса!$K$305</f>
        <v>ФИО-6-5</v>
      </c>
      <c r="E311" s="6">
        <v>0</v>
      </c>
      <c r="F311" s="6">
        <v>3104.45</v>
      </c>
      <c r="G311" s="6">
        <v>0</v>
      </c>
      <c r="H311" s="6">
        <v>0</v>
      </c>
      <c r="I311" s="6">
        <v>0</v>
      </c>
      <c r="J311" s="6">
        <v>0</v>
      </c>
      <c r="K311" s="6">
        <v>0</v>
      </c>
      <c r="L311" s="6"/>
      <c r="M311" s="6">
        <v>0</v>
      </c>
      <c r="N311" s="6">
        <v>0</v>
      </c>
      <c r="O311" s="6">
        <v>0</v>
      </c>
      <c r="P311" s="6">
        <v>0</v>
      </c>
      <c r="Q311" s="6">
        <v>0</v>
      </c>
      <c r="R311" s="6">
        <v>0</v>
      </c>
      <c r="S311" s="6">
        <v>0</v>
      </c>
      <c r="T311" s="6">
        <v>0</v>
      </c>
      <c r="U311" s="6"/>
      <c r="V311" s="6">
        <v>3104.45</v>
      </c>
      <c r="W311" s="6">
        <v>0</v>
      </c>
      <c r="X311" s="6">
        <v>3104.45</v>
      </c>
      <c r="Y311" s="513">
        <f>IF(A311&lt;&gt;"",IF(A311=мар17!A311,0,1),IF(AND(B311=мар17!B311,C311=мар17!C311),0,1))</f>
        <v>0</v>
      </c>
      <c r="Z311" s="70" t="str">
        <f t="shared" si="41"/>
        <v>ул. Шестая д.6</v>
      </c>
      <c r="AA311" s="504">
        <f>IF($B311&lt;&gt;"",MAX(AA$7:AA310)+1,0)</f>
        <v>299</v>
      </c>
      <c r="AB311" s="502">
        <f t="shared" si="40"/>
        <v>311</v>
      </c>
      <c r="AC311" s="504">
        <f>1</f>
        <v>1</v>
      </c>
      <c r="AD311" s="103">
        <f t="shared" si="42"/>
        <v>3104.45</v>
      </c>
      <c r="AE311" s="103">
        <f t="shared" si="43"/>
        <v>0</v>
      </c>
      <c r="AF311" s="103">
        <f t="shared" si="44"/>
        <v>0</v>
      </c>
      <c r="AG311" s="3"/>
    </row>
    <row r="312" spans="1:33" ht="13.2" x14ac:dyDescent="0.25">
      <c r="B312" s="1" t="str">
        <f>адреса!$G$306</f>
        <v>кв.6</v>
      </c>
      <c r="C312" s="522">
        <f>адреса!$I$306</f>
        <v>60000006</v>
      </c>
      <c r="D312" s="6" t="str">
        <f>адреса!$K$306</f>
        <v>ФИО-6-6</v>
      </c>
      <c r="E312" s="6">
        <v>0</v>
      </c>
      <c r="F312" s="6">
        <v>2341.9499999999998</v>
      </c>
      <c r="G312" s="6">
        <v>0</v>
      </c>
      <c r="H312" s="6">
        <v>0</v>
      </c>
      <c r="I312" s="6">
        <v>0</v>
      </c>
      <c r="J312" s="6">
        <v>0</v>
      </c>
      <c r="K312" s="6">
        <v>0</v>
      </c>
      <c r="L312" s="6"/>
      <c r="M312" s="6">
        <v>0</v>
      </c>
      <c r="N312" s="6">
        <v>0</v>
      </c>
      <c r="O312" s="6">
        <v>0</v>
      </c>
      <c r="P312" s="6">
        <v>0</v>
      </c>
      <c r="Q312" s="6">
        <v>0</v>
      </c>
      <c r="R312" s="6">
        <v>0</v>
      </c>
      <c r="S312" s="6">
        <v>0</v>
      </c>
      <c r="T312" s="6">
        <v>0</v>
      </c>
      <c r="U312" s="6"/>
      <c r="V312" s="6">
        <v>2341.9499999999998</v>
      </c>
      <c r="W312" s="6">
        <v>0</v>
      </c>
      <c r="X312" s="6">
        <v>2341.9499999999998</v>
      </c>
      <c r="Y312" s="513">
        <f>IF(A312&lt;&gt;"",IF(A312=мар17!A312,0,1),IF(AND(B312=мар17!B312,C312=мар17!C312),0,1))</f>
        <v>0</v>
      </c>
      <c r="Z312" s="70" t="str">
        <f t="shared" si="41"/>
        <v>ул. Шестая д.6</v>
      </c>
      <c r="AA312" s="504">
        <f>IF($B312&lt;&gt;"",MAX(AA$7:AA311)+1,0)</f>
        <v>300</v>
      </c>
      <c r="AB312" s="502">
        <f t="shared" ref="AB312:AB375" si="45">AB311+1</f>
        <v>312</v>
      </c>
      <c r="AC312" s="504">
        <f>1</f>
        <v>1</v>
      </c>
      <c r="AD312" s="103">
        <f t="shared" si="42"/>
        <v>2341.9499999999998</v>
      </c>
      <c r="AE312" s="103">
        <f t="shared" si="43"/>
        <v>0</v>
      </c>
      <c r="AF312" s="103">
        <f t="shared" si="44"/>
        <v>0</v>
      </c>
      <c r="AG312" s="3"/>
    </row>
    <row r="313" spans="1:33" ht="13.2" x14ac:dyDescent="0.25">
      <c r="B313" s="1" t="str">
        <f>адреса!$G$307</f>
        <v>кв.7</v>
      </c>
      <c r="C313" s="522">
        <f>адреса!$I$307</f>
        <v>60000007</v>
      </c>
      <c r="D313" s="6" t="str">
        <f>адреса!$K$307</f>
        <v>ФИО-6-7</v>
      </c>
      <c r="E313" s="6">
        <v>0</v>
      </c>
      <c r="F313" s="6">
        <v>1514.78</v>
      </c>
      <c r="G313" s="6">
        <v>0</v>
      </c>
      <c r="H313" s="6">
        <v>0</v>
      </c>
      <c r="I313" s="6">
        <v>0</v>
      </c>
      <c r="J313" s="6">
        <v>0</v>
      </c>
      <c r="K313" s="6">
        <v>0</v>
      </c>
      <c r="L313" s="6"/>
      <c r="M313" s="6">
        <v>0</v>
      </c>
      <c r="N313" s="6">
        <v>0</v>
      </c>
      <c r="O313" s="6">
        <v>0</v>
      </c>
      <c r="P313" s="6">
        <v>0</v>
      </c>
      <c r="Q313" s="6">
        <v>0</v>
      </c>
      <c r="R313" s="6">
        <v>0</v>
      </c>
      <c r="S313" s="6">
        <v>0</v>
      </c>
      <c r="T313" s="6">
        <v>0</v>
      </c>
      <c r="U313" s="6"/>
      <c r="V313" s="6">
        <v>1514.78</v>
      </c>
      <c r="W313" s="6">
        <v>0</v>
      </c>
      <c r="X313" s="6">
        <v>1514.78</v>
      </c>
      <c r="Y313" s="513">
        <f>IF(A313&lt;&gt;"",IF(A313=мар17!A313,0,1),IF(AND(B313=мар17!B313,C313=мар17!C313),0,1))</f>
        <v>0</v>
      </c>
      <c r="Z313" s="70" t="str">
        <f t="shared" si="41"/>
        <v>ул. Шестая д.6</v>
      </c>
      <c r="AA313" s="504">
        <f>IF($B313&lt;&gt;"",MAX(AA$7:AA312)+1,0)</f>
        <v>301</v>
      </c>
      <c r="AB313" s="502">
        <f t="shared" si="45"/>
        <v>313</v>
      </c>
      <c r="AC313" s="504">
        <f>1</f>
        <v>1</v>
      </c>
      <c r="AD313" s="103">
        <f t="shared" si="42"/>
        <v>1514.78</v>
      </c>
      <c r="AE313" s="103">
        <f t="shared" si="43"/>
        <v>0</v>
      </c>
      <c r="AF313" s="103">
        <f t="shared" si="44"/>
        <v>0</v>
      </c>
      <c r="AG313" s="3"/>
    </row>
    <row r="314" spans="1:33" ht="13.2" x14ac:dyDescent="0.25">
      <c r="B314" s="1" t="str">
        <f>адреса!$G$308</f>
        <v>кв.8</v>
      </c>
      <c r="C314" s="522">
        <f>адреса!$I$308</f>
        <v>60000008</v>
      </c>
      <c r="D314" s="6" t="str">
        <f>адреса!$K$308</f>
        <v>ФИО-6-8</v>
      </c>
      <c r="E314" s="6">
        <v>0</v>
      </c>
      <c r="F314" s="6">
        <v>1307.1400000000001</v>
      </c>
      <c r="G314" s="6">
        <v>0</v>
      </c>
      <c r="H314" s="6">
        <v>0</v>
      </c>
      <c r="I314" s="6">
        <v>0</v>
      </c>
      <c r="J314" s="6">
        <v>0</v>
      </c>
      <c r="K314" s="6">
        <v>0</v>
      </c>
      <c r="L314" s="6"/>
      <c r="M314" s="6">
        <v>0</v>
      </c>
      <c r="N314" s="6">
        <v>0</v>
      </c>
      <c r="O314" s="6">
        <v>0</v>
      </c>
      <c r="P314" s="6">
        <v>0</v>
      </c>
      <c r="Q314" s="6">
        <v>0</v>
      </c>
      <c r="R314" s="6">
        <v>0</v>
      </c>
      <c r="S314" s="6">
        <v>0</v>
      </c>
      <c r="T314" s="6">
        <v>0</v>
      </c>
      <c r="U314" s="6"/>
      <c r="V314" s="6">
        <v>1307.1400000000001</v>
      </c>
      <c r="W314" s="6">
        <v>0</v>
      </c>
      <c r="X314" s="6">
        <v>1307.1400000000001</v>
      </c>
      <c r="Y314" s="513">
        <f>IF(A314&lt;&gt;"",IF(A314=мар17!A314,0,1),IF(AND(B314=мар17!B314,C314=мар17!C314),0,1))</f>
        <v>0</v>
      </c>
      <c r="Z314" s="70" t="str">
        <f t="shared" si="41"/>
        <v>ул. Шестая д.6</v>
      </c>
      <c r="AA314" s="504">
        <f>IF($B314&lt;&gt;"",MAX(AA$7:AA313)+1,0)</f>
        <v>302</v>
      </c>
      <c r="AB314" s="502">
        <f t="shared" si="45"/>
        <v>314</v>
      </c>
      <c r="AC314" s="504">
        <f>1</f>
        <v>1</v>
      </c>
      <c r="AD314" s="103">
        <f t="shared" si="42"/>
        <v>1307.1400000000001</v>
      </c>
      <c r="AE314" s="103">
        <f t="shared" si="43"/>
        <v>0</v>
      </c>
      <c r="AF314" s="103">
        <f t="shared" si="44"/>
        <v>0</v>
      </c>
      <c r="AG314" s="3"/>
    </row>
    <row r="315" spans="1:33" ht="13.2" x14ac:dyDescent="0.25">
      <c r="B315" s="1" t="str">
        <f>адреса!$G$309</f>
        <v>кв.9</v>
      </c>
      <c r="C315" s="522">
        <f>адреса!$I$309</f>
        <v>60000009</v>
      </c>
      <c r="D315" s="6" t="str">
        <f>адреса!$K$309</f>
        <v>ФИО-6-9</v>
      </c>
      <c r="E315" s="6">
        <v>0</v>
      </c>
      <c r="F315" s="6">
        <v>1307.1400000000001</v>
      </c>
      <c r="G315" s="6">
        <v>0</v>
      </c>
      <c r="H315" s="6">
        <v>0</v>
      </c>
      <c r="I315" s="6">
        <v>0</v>
      </c>
      <c r="J315" s="6">
        <v>0</v>
      </c>
      <c r="K315" s="6">
        <v>0</v>
      </c>
      <c r="L315" s="6"/>
      <c r="M315" s="6">
        <v>0</v>
      </c>
      <c r="N315" s="6">
        <v>0</v>
      </c>
      <c r="O315" s="6">
        <v>0</v>
      </c>
      <c r="P315" s="6">
        <v>0</v>
      </c>
      <c r="Q315" s="6">
        <v>0</v>
      </c>
      <c r="R315" s="6">
        <v>0</v>
      </c>
      <c r="S315" s="6">
        <v>0</v>
      </c>
      <c r="T315" s="6">
        <v>0</v>
      </c>
      <c r="U315" s="6"/>
      <c r="V315" s="6">
        <v>1307.1400000000001</v>
      </c>
      <c r="W315" s="6">
        <v>0</v>
      </c>
      <c r="X315" s="6">
        <v>1307.1400000000001</v>
      </c>
      <c r="Y315" s="513">
        <f>IF(A315&lt;&gt;"",IF(A315=мар17!A315,0,1),IF(AND(B315=мар17!B315,C315=мар17!C315),0,1))</f>
        <v>0</v>
      </c>
      <c r="Z315" s="70" t="str">
        <f t="shared" si="41"/>
        <v>ул. Шестая д.6</v>
      </c>
      <c r="AA315" s="504">
        <f>IF($B315&lt;&gt;"",MAX(AA$7:AA314)+1,0)</f>
        <v>303</v>
      </c>
      <c r="AB315" s="502">
        <f t="shared" si="45"/>
        <v>315</v>
      </c>
      <c r="AC315" s="504">
        <f>1</f>
        <v>1</v>
      </c>
      <c r="AD315" s="103">
        <f t="shared" si="42"/>
        <v>1307.1400000000001</v>
      </c>
      <c r="AE315" s="103">
        <f t="shared" si="43"/>
        <v>0</v>
      </c>
      <c r="AF315" s="103">
        <f t="shared" si="44"/>
        <v>0</v>
      </c>
      <c r="AG315" s="3"/>
    </row>
    <row r="316" spans="1:33" ht="13.2" x14ac:dyDescent="0.25">
      <c r="B316" s="1" t="str">
        <f>адреса!$G$310</f>
        <v>кв.10</v>
      </c>
      <c r="C316" s="522">
        <f>адреса!$I$310</f>
        <v>60000010</v>
      </c>
      <c r="D316" s="6" t="str">
        <f>адреса!$K$310</f>
        <v>ФИО-6-10</v>
      </c>
      <c r="E316" s="6">
        <v>0</v>
      </c>
      <c r="F316" s="6">
        <v>1514.78</v>
      </c>
      <c r="G316" s="6">
        <v>0</v>
      </c>
      <c r="H316" s="6">
        <v>0</v>
      </c>
      <c r="I316" s="6">
        <v>0</v>
      </c>
      <c r="J316" s="6">
        <v>0</v>
      </c>
      <c r="K316" s="6">
        <v>0</v>
      </c>
      <c r="L316" s="6"/>
      <c r="M316" s="6">
        <v>0</v>
      </c>
      <c r="N316" s="6">
        <v>0</v>
      </c>
      <c r="O316" s="6">
        <v>0</v>
      </c>
      <c r="P316" s="6">
        <v>0</v>
      </c>
      <c r="Q316" s="6">
        <v>0</v>
      </c>
      <c r="R316" s="6">
        <v>0</v>
      </c>
      <c r="S316" s="6">
        <v>0</v>
      </c>
      <c r="T316" s="6">
        <v>0</v>
      </c>
      <c r="U316" s="6"/>
      <c r="V316" s="6">
        <v>1514.78</v>
      </c>
      <c r="W316" s="6">
        <v>0</v>
      </c>
      <c r="X316" s="6">
        <v>1514.78</v>
      </c>
      <c r="Y316" s="513">
        <f>IF(A316&lt;&gt;"",IF(A316=мар17!A316,0,1),IF(AND(B316=мар17!B316,C316=мар17!C316),0,1))</f>
        <v>0</v>
      </c>
      <c r="Z316" s="70" t="str">
        <f t="shared" si="41"/>
        <v>ул. Шестая д.6</v>
      </c>
      <c r="AA316" s="504">
        <f>IF($B316&lt;&gt;"",MAX(AA$7:AA315)+1,0)</f>
        <v>304</v>
      </c>
      <c r="AB316" s="502">
        <f t="shared" si="45"/>
        <v>316</v>
      </c>
      <c r="AC316" s="504">
        <f>1</f>
        <v>1</v>
      </c>
      <c r="AD316" s="103">
        <f t="shared" si="42"/>
        <v>1514.78</v>
      </c>
      <c r="AE316" s="103">
        <f t="shared" si="43"/>
        <v>0</v>
      </c>
      <c r="AF316" s="103">
        <f t="shared" si="44"/>
        <v>0</v>
      </c>
      <c r="AG316" s="3"/>
    </row>
    <row r="317" spans="1:33" ht="13.2" x14ac:dyDescent="0.25">
      <c r="B317" s="1" t="str">
        <f>адреса!$G$311</f>
        <v>кв.11</v>
      </c>
      <c r="C317" s="522">
        <f>адреса!$I$311</f>
        <v>60000011</v>
      </c>
      <c r="D317" s="6" t="str">
        <f>адреса!$K$311</f>
        <v>ФИО-6-11</v>
      </c>
      <c r="E317" s="6">
        <v>0</v>
      </c>
      <c r="F317" s="6">
        <v>2341.9499999999998</v>
      </c>
      <c r="G317" s="6">
        <v>0</v>
      </c>
      <c r="H317" s="6">
        <v>0</v>
      </c>
      <c r="I317" s="6">
        <v>0</v>
      </c>
      <c r="J317" s="6">
        <v>0</v>
      </c>
      <c r="K317" s="6">
        <v>0</v>
      </c>
      <c r="L317" s="6"/>
      <c r="M317" s="6">
        <v>0</v>
      </c>
      <c r="N317" s="6">
        <v>0</v>
      </c>
      <c r="O317" s="6">
        <v>0</v>
      </c>
      <c r="P317" s="6">
        <v>0</v>
      </c>
      <c r="Q317" s="6">
        <v>0</v>
      </c>
      <c r="R317" s="6">
        <v>0</v>
      </c>
      <c r="S317" s="6">
        <v>0</v>
      </c>
      <c r="T317" s="6">
        <v>0</v>
      </c>
      <c r="U317" s="6"/>
      <c r="V317" s="6">
        <v>2341.9499999999998</v>
      </c>
      <c r="W317" s="6">
        <v>0</v>
      </c>
      <c r="X317" s="6">
        <v>2341.9499999999998</v>
      </c>
      <c r="Y317" s="513">
        <f>IF(A317&lt;&gt;"",IF(A317=мар17!A317,0,1),IF(AND(B317=мар17!B317,C317=мар17!C317),0,1))</f>
        <v>0</v>
      </c>
      <c r="Z317" s="70" t="str">
        <f t="shared" si="41"/>
        <v>ул. Шестая д.6</v>
      </c>
      <c r="AA317" s="504">
        <f>IF($B317&lt;&gt;"",MAX(AA$7:AA316)+1,0)</f>
        <v>305</v>
      </c>
      <c r="AB317" s="502">
        <f t="shared" si="45"/>
        <v>317</v>
      </c>
      <c r="AC317" s="504">
        <f>1</f>
        <v>1</v>
      </c>
      <c r="AD317" s="103">
        <f t="shared" si="42"/>
        <v>2341.9499999999998</v>
      </c>
      <c r="AE317" s="103">
        <f t="shared" si="43"/>
        <v>0</v>
      </c>
      <c r="AF317" s="103">
        <f t="shared" si="44"/>
        <v>0</v>
      </c>
      <c r="AG317" s="3"/>
    </row>
    <row r="318" spans="1:33" ht="13.2" x14ac:dyDescent="0.25">
      <c r="B318" s="1" t="str">
        <f>адреса!$G$312</f>
        <v>кв.12</v>
      </c>
      <c r="C318" s="522">
        <f>адреса!$I$312</f>
        <v>60000012</v>
      </c>
      <c r="D318" s="6" t="str">
        <f>адреса!$K$312</f>
        <v>ФИО-6-12</v>
      </c>
      <c r="E318" s="6">
        <v>0</v>
      </c>
      <c r="F318" s="6">
        <v>3084.02</v>
      </c>
      <c r="G318" s="6">
        <v>0</v>
      </c>
      <c r="H318" s="6">
        <v>0</v>
      </c>
      <c r="I318" s="6">
        <v>0</v>
      </c>
      <c r="J318" s="6">
        <v>0</v>
      </c>
      <c r="K318" s="6">
        <v>0</v>
      </c>
      <c r="L318" s="6"/>
      <c r="M318" s="6">
        <v>0</v>
      </c>
      <c r="N318" s="6">
        <v>0</v>
      </c>
      <c r="O318" s="6">
        <v>0</v>
      </c>
      <c r="P318" s="6">
        <v>0</v>
      </c>
      <c r="Q318" s="6">
        <v>0</v>
      </c>
      <c r="R318" s="6">
        <v>0</v>
      </c>
      <c r="S318" s="6">
        <v>0</v>
      </c>
      <c r="T318" s="6">
        <v>0</v>
      </c>
      <c r="U318" s="6"/>
      <c r="V318" s="6">
        <v>3084.02</v>
      </c>
      <c r="W318" s="6">
        <v>0</v>
      </c>
      <c r="X318" s="6">
        <v>3084.02</v>
      </c>
      <c r="Y318" s="513">
        <f>IF(A318&lt;&gt;"",IF(A318=мар17!A318,0,1),IF(AND(B318=мар17!B318,C318=мар17!C318),0,1))</f>
        <v>0</v>
      </c>
      <c r="Z318" s="70" t="str">
        <f t="shared" si="41"/>
        <v>ул. Шестая д.6</v>
      </c>
      <c r="AA318" s="504">
        <f>IF($B318&lt;&gt;"",MAX(AA$7:AA317)+1,0)</f>
        <v>306</v>
      </c>
      <c r="AB318" s="502">
        <f t="shared" si="45"/>
        <v>318</v>
      </c>
      <c r="AC318" s="504">
        <f>1</f>
        <v>1</v>
      </c>
      <c r="AD318" s="103">
        <f t="shared" si="42"/>
        <v>3084.02</v>
      </c>
      <c r="AE318" s="103">
        <f t="shared" si="43"/>
        <v>0</v>
      </c>
      <c r="AF318" s="103">
        <f t="shared" si="44"/>
        <v>0</v>
      </c>
      <c r="AG318" s="3"/>
    </row>
    <row r="319" spans="1:33" ht="13.2" x14ac:dyDescent="0.25">
      <c r="B319" s="1" t="str">
        <f>адреса!$G$313</f>
        <v>кв.13</v>
      </c>
      <c r="C319" s="522">
        <f>адреса!$I$313</f>
        <v>60000013</v>
      </c>
      <c r="D319" s="6" t="str">
        <f>адреса!$K$313</f>
        <v>ФИО-6-13</v>
      </c>
      <c r="E319" s="6">
        <v>0</v>
      </c>
      <c r="F319" s="6">
        <v>1671.36</v>
      </c>
      <c r="G319" s="6">
        <v>0</v>
      </c>
      <c r="H319" s="6">
        <v>0</v>
      </c>
      <c r="I319" s="6">
        <v>0</v>
      </c>
      <c r="J319" s="6">
        <v>0</v>
      </c>
      <c r="K319" s="6">
        <v>0</v>
      </c>
      <c r="L319" s="6"/>
      <c r="M319" s="6">
        <v>0</v>
      </c>
      <c r="N319" s="6">
        <v>0</v>
      </c>
      <c r="O319" s="6">
        <v>0</v>
      </c>
      <c r="P319" s="6">
        <v>0</v>
      </c>
      <c r="Q319" s="6">
        <v>0</v>
      </c>
      <c r="R319" s="6">
        <v>0</v>
      </c>
      <c r="S319" s="6">
        <v>0</v>
      </c>
      <c r="T319" s="6">
        <v>0</v>
      </c>
      <c r="U319" s="6"/>
      <c r="V319" s="6">
        <v>1671.36</v>
      </c>
      <c r="W319" s="6">
        <v>0</v>
      </c>
      <c r="X319" s="6">
        <v>1671.36</v>
      </c>
      <c r="Y319" s="513">
        <f>IF(A319&lt;&gt;"",IF(A319=мар17!A319,0,1),IF(AND(B319=мар17!B319,C319=мар17!C319),0,1))</f>
        <v>0</v>
      </c>
      <c r="Z319" s="70" t="str">
        <f t="shared" si="41"/>
        <v>ул. Шестая д.6</v>
      </c>
      <c r="AA319" s="504">
        <f>IF($B319&lt;&gt;"",MAX(AA$7:AA318)+1,0)</f>
        <v>307</v>
      </c>
      <c r="AB319" s="502">
        <f t="shared" si="45"/>
        <v>319</v>
      </c>
      <c r="AC319" s="504">
        <f>1</f>
        <v>1</v>
      </c>
      <c r="AD319" s="103">
        <f t="shared" si="42"/>
        <v>1671.36</v>
      </c>
      <c r="AE319" s="103">
        <f t="shared" si="43"/>
        <v>0</v>
      </c>
      <c r="AF319" s="103">
        <f t="shared" si="44"/>
        <v>0</v>
      </c>
      <c r="AG319" s="3"/>
    </row>
    <row r="320" spans="1:33" ht="13.2" x14ac:dyDescent="0.25">
      <c r="B320" s="1" t="str">
        <f>адреса!$G$314</f>
        <v>кв.14</v>
      </c>
      <c r="C320" s="522">
        <f>адреса!$I$314</f>
        <v>60000014</v>
      </c>
      <c r="D320" s="6" t="str">
        <f>адреса!$K$314</f>
        <v>ФИО-6-14</v>
      </c>
      <c r="E320" s="6">
        <v>0</v>
      </c>
      <c r="F320" s="6">
        <v>1746.25</v>
      </c>
      <c r="G320" s="6">
        <v>0</v>
      </c>
      <c r="H320" s="6">
        <v>0</v>
      </c>
      <c r="I320" s="6">
        <v>0</v>
      </c>
      <c r="J320" s="6">
        <v>0</v>
      </c>
      <c r="K320" s="6">
        <v>0</v>
      </c>
      <c r="L320" s="6"/>
      <c r="M320" s="6">
        <v>0</v>
      </c>
      <c r="N320" s="6">
        <v>0</v>
      </c>
      <c r="O320" s="6">
        <v>0</v>
      </c>
      <c r="P320" s="6">
        <v>0</v>
      </c>
      <c r="Q320" s="6">
        <v>0</v>
      </c>
      <c r="R320" s="6">
        <v>0</v>
      </c>
      <c r="S320" s="6">
        <v>0</v>
      </c>
      <c r="T320" s="6">
        <v>0</v>
      </c>
      <c r="U320" s="6"/>
      <c r="V320" s="6">
        <v>1746.25</v>
      </c>
      <c r="W320" s="6">
        <v>0</v>
      </c>
      <c r="X320" s="6">
        <v>1746.25</v>
      </c>
      <c r="Y320" s="513">
        <f>IF(A320&lt;&gt;"",IF(A320=мар17!A320,0,1),IF(AND(B320=мар17!B320,C320=мар17!C320),0,1))</f>
        <v>0</v>
      </c>
      <c r="Z320" s="70" t="str">
        <f t="shared" si="41"/>
        <v>ул. Шестая д.6</v>
      </c>
      <c r="AA320" s="504">
        <f>IF($B320&lt;&gt;"",MAX(AA$7:AA319)+1,0)</f>
        <v>308</v>
      </c>
      <c r="AB320" s="502">
        <f t="shared" si="45"/>
        <v>320</v>
      </c>
      <c r="AC320" s="504">
        <f>1</f>
        <v>1</v>
      </c>
      <c r="AD320" s="103">
        <f t="shared" si="42"/>
        <v>1746.25</v>
      </c>
      <c r="AE320" s="103">
        <f t="shared" si="43"/>
        <v>0</v>
      </c>
      <c r="AF320" s="103">
        <f t="shared" si="44"/>
        <v>0</v>
      </c>
      <c r="AG320" s="3"/>
    </row>
    <row r="321" spans="2:33" ht="13.2" x14ac:dyDescent="0.25">
      <c r="B321" s="1" t="str">
        <f>адреса!$G$315</f>
        <v>кв.15</v>
      </c>
      <c r="C321" s="522">
        <f>адреса!$I$315</f>
        <v>60000015</v>
      </c>
      <c r="D321" s="6" t="str">
        <f>адреса!$K$315</f>
        <v>ФИО-6-15</v>
      </c>
      <c r="E321" s="6">
        <v>0</v>
      </c>
      <c r="F321" s="6">
        <v>1736.04</v>
      </c>
      <c r="G321" s="6">
        <v>0</v>
      </c>
      <c r="H321" s="6">
        <v>0</v>
      </c>
      <c r="I321" s="6">
        <v>0</v>
      </c>
      <c r="J321" s="6">
        <v>0</v>
      </c>
      <c r="K321" s="6">
        <v>0</v>
      </c>
      <c r="L321" s="6"/>
      <c r="M321" s="6">
        <v>0</v>
      </c>
      <c r="N321" s="6">
        <v>0</v>
      </c>
      <c r="O321" s="6">
        <v>0</v>
      </c>
      <c r="P321" s="6">
        <v>0</v>
      </c>
      <c r="Q321" s="6">
        <v>0</v>
      </c>
      <c r="R321" s="6">
        <v>0</v>
      </c>
      <c r="S321" s="6">
        <v>0</v>
      </c>
      <c r="T321" s="6">
        <v>0</v>
      </c>
      <c r="U321" s="6"/>
      <c r="V321" s="6">
        <v>1736.04</v>
      </c>
      <c r="W321" s="6">
        <v>0</v>
      </c>
      <c r="X321" s="6">
        <v>1736.04</v>
      </c>
      <c r="Y321" s="513">
        <f>IF(A321&lt;&gt;"",IF(A321=мар17!A321,0,1),IF(AND(B321=мар17!B321,C321=мар17!C321),0,1))</f>
        <v>0</v>
      </c>
      <c r="Z321" s="70" t="str">
        <f t="shared" si="41"/>
        <v>ул. Шестая д.6</v>
      </c>
      <c r="AA321" s="504">
        <f>IF($B321&lt;&gt;"",MAX(AA$7:AA320)+1,0)</f>
        <v>309</v>
      </c>
      <c r="AB321" s="502">
        <f t="shared" si="45"/>
        <v>321</v>
      </c>
      <c r="AC321" s="504">
        <f>1</f>
        <v>1</v>
      </c>
      <c r="AD321" s="103">
        <f t="shared" si="42"/>
        <v>1736.04</v>
      </c>
      <c r="AE321" s="103">
        <f t="shared" si="43"/>
        <v>0</v>
      </c>
      <c r="AF321" s="103">
        <f t="shared" si="44"/>
        <v>0</v>
      </c>
      <c r="AG321" s="3"/>
    </row>
    <row r="322" spans="2:33" ht="13.2" x14ac:dyDescent="0.25">
      <c r="B322" s="1" t="str">
        <f>адреса!$G$316</f>
        <v>кв.16</v>
      </c>
      <c r="C322" s="522">
        <f>адреса!$I$316</f>
        <v>60000016</v>
      </c>
      <c r="D322" s="6" t="str">
        <f>адреса!$K$316</f>
        <v>ФИО-6-16</v>
      </c>
      <c r="E322" s="6">
        <v>0</v>
      </c>
      <c r="F322" s="6">
        <v>1507.97</v>
      </c>
      <c r="G322" s="6">
        <v>0</v>
      </c>
      <c r="H322" s="6">
        <v>0</v>
      </c>
      <c r="I322" s="6">
        <v>0</v>
      </c>
      <c r="J322" s="6">
        <v>0</v>
      </c>
      <c r="K322" s="6">
        <v>0</v>
      </c>
      <c r="L322" s="6"/>
      <c r="M322" s="6">
        <v>0</v>
      </c>
      <c r="N322" s="6">
        <v>0</v>
      </c>
      <c r="O322" s="6">
        <v>0</v>
      </c>
      <c r="P322" s="6">
        <v>0</v>
      </c>
      <c r="Q322" s="6">
        <v>0</v>
      </c>
      <c r="R322" s="6">
        <v>0</v>
      </c>
      <c r="S322" s="6">
        <v>0</v>
      </c>
      <c r="T322" s="6">
        <v>0</v>
      </c>
      <c r="U322" s="6"/>
      <c r="V322" s="6">
        <v>1507.97</v>
      </c>
      <c r="W322" s="6">
        <v>0</v>
      </c>
      <c r="X322" s="6">
        <v>1507.97</v>
      </c>
      <c r="Y322" s="513">
        <f>IF(A322&lt;&gt;"",IF(A322=мар17!A322,0,1),IF(AND(B322=мар17!B322,C322=мар17!C322),0,1))</f>
        <v>0</v>
      </c>
      <c r="Z322" s="70" t="str">
        <f t="shared" si="41"/>
        <v>ул. Шестая д.6</v>
      </c>
      <c r="AA322" s="504">
        <f>IF($B322&lt;&gt;"",MAX(AA$7:AA321)+1,0)</f>
        <v>310</v>
      </c>
      <c r="AB322" s="502">
        <f t="shared" si="45"/>
        <v>322</v>
      </c>
      <c r="AC322" s="504">
        <f>1</f>
        <v>1</v>
      </c>
      <c r="AD322" s="103">
        <f t="shared" si="42"/>
        <v>1507.97</v>
      </c>
      <c r="AE322" s="103">
        <f t="shared" si="43"/>
        <v>0</v>
      </c>
      <c r="AF322" s="103">
        <f t="shared" si="44"/>
        <v>0</v>
      </c>
      <c r="AG322" s="3"/>
    </row>
    <row r="323" spans="2:33" ht="13.2" x14ac:dyDescent="0.25">
      <c r="B323" s="1" t="str">
        <f>адреса!$G$317</f>
        <v>кв.17</v>
      </c>
      <c r="C323" s="522">
        <f>адреса!$I$317</f>
        <v>60000017</v>
      </c>
      <c r="D323" s="6" t="str">
        <f>адреса!$K$317</f>
        <v>ФИО-6-17</v>
      </c>
      <c r="E323" s="6">
        <v>0</v>
      </c>
      <c r="F323" s="6">
        <v>1473.93</v>
      </c>
      <c r="G323" s="6">
        <v>0</v>
      </c>
      <c r="H323" s="6">
        <v>0</v>
      </c>
      <c r="I323" s="6">
        <v>0</v>
      </c>
      <c r="J323" s="6">
        <v>0</v>
      </c>
      <c r="K323" s="6">
        <v>0</v>
      </c>
      <c r="L323" s="6"/>
      <c r="M323" s="6">
        <v>0</v>
      </c>
      <c r="N323" s="6">
        <v>0</v>
      </c>
      <c r="O323" s="6">
        <v>0</v>
      </c>
      <c r="P323" s="6">
        <v>0</v>
      </c>
      <c r="Q323" s="6">
        <v>0</v>
      </c>
      <c r="R323" s="6">
        <v>0</v>
      </c>
      <c r="S323" s="6">
        <v>0</v>
      </c>
      <c r="T323" s="6">
        <v>0</v>
      </c>
      <c r="U323" s="6"/>
      <c r="V323" s="6">
        <v>1473.93</v>
      </c>
      <c r="W323" s="6">
        <v>0</v>
      </c>
      <c r="X323" s="6">
        <v>1473.93</v>
      </c>
      <c r="Y323" s="513">
        <f>IF(A323&lt;&gt;"",IF(A323=мар17!A323,0,1),IF(AND(B323=мар17!B323,C323=мар17!C323),0,1))</f>
        <v>0</v>
      </c>
      <c r="Z323" s="70" t="str">
        <f t="shared" si="41"/>
        <v>ул. Шестая д.6</v>
      </c>
      <c r="AA323" s="504">
        <f>IF($B323&lt;&gt;"",MAX(AA$7:AA322)+1,0)</f>
        <v>311</v>
      </c>
      <c r="AB323" s="502">
        <f t="shared" si="45"/>
        <v>323</v>
      </c>
      <c r="AC323" s="504">
        <f>1</f>
        <v>1</v>
      </c>
      <c r="AD323" s="103">
        <f t="shared" si="42"/>
        <v>1473.93</v>
      </c>
      <c r="AE323" s="103">
        <f t="shared" si="43"/>
        <v>0</v>
      </c>
      <c r="AF323" s="103">
        <f t="shared" si="44"/>
        <v>0</v>
      </c>
      <c r="AG323" s="3"/>
    </row>
    <row r="324" spans="2:33" ht="13.2" x14ac:dyDescent="0.25">
      <c r="B324" s="1" t="str">
        <f>адреса!$G$318</f>
        <v>кв.18</v>
      </c>
      <c r="C324" s="522">
        <f>адреса!$I$318</f>
        <v>60000018</v>
      </c>
      <c r="D324" s="6" t="str">
        <f>адреса!$K$318</f>
        <v>ФИО-6-18</v>
      </c>
      <c r="E324" s="6">
        <v>0</v>
      </c>
      <c r="F324" s="6">
        <v>1702</v>
      </c>
      <c r="G324" s="6">
        <v>0</v>
      </c>
      <c r="H324" s="6">
        <v>0</v>
      </c>
      <c r="I324" s="6">
        <v>0</v>
      </c>
      <c r="J324" s="6">
        <v>0</v>
      </c>
      <c r="K324" s="6">
        <v>0</v>
      </c>
      <c r="L324" s="6"/>
      <c r="M324" s="6">
        <v>0</v>
      </c>
      <c r="N324" s="6">
        <v>0</v>
      </c>
      <c r="O324" s="6">
        <v>0</v>
      </c>
      <c r="P324" s="6">
        <v>0</v>
      </c>
      <c r="Q324" s="6">
        <v>0</v>
      </c>
      <c r="R324" s="6">
        <v>0</v>
      </c>
      <c r="S324" s="6">
        <v>0</v>
      </c>
      <c r="T324" s="6">
        <v>0</v>
      </c>
      <c r="U324" s="6"/>
      <c r="V324" s="6">
        <v>1702</v>
      </c>
      <c r="W324" s="6">
        <v>0</v>
      </c>
      <c r="X324" s="6">
        <v>1702</v>
      </c>
      <c r="Y324" s="513">
        <f>IF(A324&lt;&gt;"",IF(A324=мар17!A324,0,1),IF(AND(B324=мар17!B324,C324=мар17!C324),0,1))</f>
        <v>0</v>
      </c>
      <c r="Z324" s="70" t="str">
        <f t="shared" si="41"/>
        <v>ул. Шестая д.6</v>
      </c>
      <c r="AA324" s="504">
        <f>IF($B324&lt;&gt;"",MAX(AA$7:AA323)+1,0)</f>
        <v>312</v>
      </c>
      <c r="AB324" s="502">
        <f t="shared" si="45"/>
        <v>324</v>
      </c>
      <c r="AC324" s="504">
        <f>1</f>
        <v>1</v>
      </c>
      <c r="AD324" s="103">
        <f t="shared" si="42"/>
        <v>1702</v>
      </c>
      <c r="AE324" s="103">
        <f t="shared" si="43"/>
        <v>0</v>
      </c>
      <c r="AF324" s="103">
        <f t="shared" si="44"/>
        <v>0</v>
      </c>
      <c r="AG324" s="3"/>
    </row>
    <row r="325" spans="2:33" ht="13.2" x14ac:dyDescent="0.25">
      <c r="B325" s="1" t="str">
        <f>адреса!$G$319</f>
        <v>кв.19</v>
      </c>
      <c r="C325" s="522">
        <f>адреса!$I$319</f>
        <v>60000019</v>
      </c>
      <c r="D325" s="6" t="str">
        <f>адреса!$K$319</f>
        <v>ФИО-6-19</v>
      </c>
      <c r="E325" s="6">
        <v>0</v>
      </c>
      <c r="F325" s="6">
        <v>1739.44</v>
      </c>
      <c r="G325" s="6">
        <v>0</v>
      </c>
      <c r="H325" s="6">
        <v>0</v>
      </c>
      <c r="I325" s="6">
        <v>0</v>
      </c>
      <c r="J325" s="6">
        <v>0</v>
      </c>
      <c r="K325" s="6">
        <v>0</v>
      </c>
      <c r="L325" s="6"/>
      <c r="M325" s="6">
        <v>0</v>
      </c>
      <c r="N325" s="6">
        <v>0</v>
      </c>
      <c r="O325" s="6">
        <v>0</v>
      </c>
      <c r="P325" s="6">
        <v>0</v>
      </c>
      <c r="Q325" s="6">
        <v>0</v>
      </c>
      <c r="R325" s="6">
        <v>0</v>
      </c>
      <c r="S325" s="6">
        <v>0</v>
      </c>
      <c r="T325" s="6">
        <v>0</v>
      </c>
      <c r="U325" s="6"/>
      <c r="V325" s="6">
        <v>1739.44</v>
      </c>
      <c r="W325" s="6">
        <v>0</v>
      </c>
      <c r="X325" s="6">
        <v>1739.44</v>
      </c>
      <c r="Y325" s="513">
        <f>IF(A325&lt;&gt;"",IF(A325=мар17!A325,0,1),IF(AND(B325=мар17!B325,C325=мар17!C325),0,1))</f>
        <v>0</v>
      </c>
      <c r="Z325" s="70" t="str">
        <f t="shared" si="41"/>
        <v>ул. Шестая д.6</v>
      </c>
      <c r="AA325" s="504">
        <f>IF($B325&lt;&gt;"",MAX(AA$7:AA324)+1,0)</f>
        <v>313</v>
      </c>
      <c r="AB325" s="502">
        <f t="shared" si="45"/>
        <v>325</v>
      </c>
      <c r="AC325" s="504">
        <f>1</f>
        <v>1</v>
      </c>
      <c r="AD325" s="103">
        <f t="shared" si="42"/>
        <v>1739.44</v>
      </c>
      <c r="AE325" s="103">
        <f t="shared" si="43"/>
        <v>0</v>
      </c>
      <c r="AF325" s="103">
        <f t="shared" si="44"/>
        <v>0</v>
      </c>
      <c r="AG325" s="3"/>
    </row>
    <row r="326" spans="2:33" ht="13.2" x14ac:dyDescent="0.25">
      <c r="B326" s="1" t="str">
        <f>адреса!$G$320</f>
        <v>кв.20</v>
      </c>
      <c r="C326" s="522">
        <f>адреса!$I$320</f>
        <v>60000020</v>
      </c>
      <c r="D326" s="6" t="str">
        <f>адреса!$K$320</f>
        <v>ФИО-6-20</v>
      </c>
      <c r="E326" s="6">
        <v>0</v>
      </c>
      <c r="F326" s="6">
        <v>1678.17</v>
      </c>
      <c r="G326" s="6">
        <v>0</v>
      </c>
      <c r="H326" s="6">
        <v>0</v>
      </c>
      <c r="I326" s="6">
        <v>0</v>
      </c>
      <c r="J326" s="6">
        <v>0</v>
      </c>
      <c r="K326" s="6">
        <v>0</v>
      </c>
      <c r="L326" s="6"/>
      <c r="M326" s="6">
        <v>0</v>
      </c>
      <c r="N326" s="6">
        <v>0</v>
      </c>
      <c r="O326" s="6">
        <v>0</v>
      </c>
      <c r="P326" s="6">
        <v>0</v>
      </c>
      <c r="Q326" s="6">
        <v>0</v>
      </c>
      <c r="R326" s="6">
        <v>0</v>
      </c>
      <c r="S326" s="6">
        <v>0</v>
      </c>
      <c r="T326" s="6">
        <v>0</v>
      </c>
      <c r="U326" s="6"/>
      <c r="V326" s="6">
        <v>1678.17</v>
      </c>
      <c r="W326" s="6">
        <v>0</v>
      </c>
      <c r="X326" s="6">
        <v>1678.17</v>
      </c>
      <c r="Y326" s="513">
        <f>IF(A326&lt;&gt;"",IF(A326=мар17!A326,0,1),IF(AND(B326=мар17!B326,C326=мар17!C326),0,1))</f>
        <v>0</v>
      </c>
      <c r="Z326" s="70" t="str">
        <f t="shared" si="41"/>
        <v>ул. Шестая д.6</v>
      </c>
      <c r="AA326" s="504">
        <f>IF($B326&lt;&gt;"",MAX(AA$7:AA325)+1,0)</f>
        <v>314</v>
      </c>
      <c r="AB326" s="502">
        <f t="shared" si="45"/>
        <v>326</v>
      </c>
      <c r="AC326" s="504">
        <f>1</f>
        <v>1</v>
      </c>
      <c r="AD326" s="103">
        <f t="shared" si="42"/>
        <v>1678.17</v>
      </c>
      <c r="AE326" s="103">
        <f t="shared" si="43"/>
        <v>0</v>
      </c>
      <c r="AF326" s="103">
        <f t="shared" si="44"/>
        <v>0</v>
      </c>
      <c r="AG326" s="3"/>
    </row>
    <row r="327" spans="2:33" ht="13.2" x14ac:dyDescent="0.25">
      <c r="B327" s="1" t="str">
        <f>адреса!$G$321</f>
        <v>кв.21</v>
      </c>
      <c r="C327" s="522">
        <f>адреса!$I$321</f>
        <v>60000021</v>
      </c>
      <c r="D327" s="6" t="str">
        <f>адреса!$K$321</f>
        <v>ФИО-6-21</v>
      </c>
      <c r="E327" s="6">
        <v>0</v>
      </c>
      <c r="F327" s="6">
        <v>3043.18</v>
      </c>
      <c r="G327" s="6">
        <v>0</v>
      </c>
      <c r="H327" s="6">
        <v>0</v>
      </c>
      <c r="I327" s="6">
        <v>0</v>
      </c>
      <c r="J327" s="6">
        <v>0</v>
      </c>
      <c r="K327" s="6">
        <v>0</v>
      </c>
      <c r="L327" s="6"/>
      <c r="M327" s="6">
        <v>0</v>
      </c>
      <c r="N327" s="6">
        <v>0</v>
      </c>
      <c r="O327" s="6">
        <v>0</v>
      </c>
      <c r="P327" s="6">
        <v>0</v>
      </c>
      <c r="Q327" s="6">
        <v>0</v>
      </c>
      <c r="R327" s="6">
        <v>0</v>
      </c>
      <c r="S327" s="6">
        <v>0</v>
      </c>
      <c r="T327" s="6">
        <v>0</v>
      </c>
      <c r="U327" s="6"/>
      <c r="V327" s="6">
        <v>3043.18</v>
      </c>
      <c r="W327" s="6">
        <v>0</v>
      </c>
      <c r="X327" s="6">
        <v>3043.18</v>
      </c>
      <c r="Y327" s="513">
        <f>IF(A327&lt;&gt;"",IF(A327=мар17!A327,0,1),IF(AND(B327=мар17!B327,C327=мар17!C327),0,1))</f>
        <v>0</v>
      </c>
      <c r="Z327" s="70" t="str">
        <f t="shared" si="41"/>
        <v>ул. Шестая д.6</v>
      </c>
      <c r="AA327" s="504">
        <f>IF($B327&lt;&gt;"",MAX(AA$7:AA326)+1,0)</f>
        <v>315</v>
      </c>
      <c r="AB327" s="502">
        <f t="shared" si="45"/>
        <v>327</v>
      </c>
      <c r="AC327" s="504">
        <f>1</f>
        <v>1</v>
      </c>
      <c r="AD327" s="103">
        <f t="shared" si="42"/>
        <v>3043.18</v>
      </c>
      <c r="AE327" s="103">
        <f t="shared" si="43"/>
        <v>0</v>
      </c>
      <c r="AF327" s="103">
        <f t="shared" si="44"/>
        <v>0</v>
      </c>
      <c r="AG327" s="3"/>
    </row>
    <row r="328" spans="2:33" ht="13.2" x14ac:dyDescent="0.25">
      <c r="B328" s="1" t="str">
        <f>адреса!$G$322</f>
        <v>кв.22</v>
      </c>
      <c r="C328" s="522">
        <f>адреса!$I$322</f>
        <v>60000022</v>
      </c>
      <c r="D328" s="6" t="str">
        <f>адреса!$K$322</f>
        <v>ФИО-6-22</v>
      </c>
      <c r="E328" s="6">
        <v>0</v>
      </c>
      <c r="F328" s="6">
        <v>2324.9299999999998</v>
      </c>
      <c r="G328" s="6">
        <v>0</v>
      </c>
      <c r="H328" s="6">
        <v>0</v>
      </c>
      <c r="I328" s="6">
        <v>0</v>
      </c>
      <c r="J328" s="6">
        <v>0</v>
      </c>
      <c r="K328" s="6">
        <v>0</v>
      </c>
      <c r="L328" s="6"/>
      <c r="M328" s="6">
        <v>0</v>
      </c>
      <c r="N328" s="6">
        <v>0</v>
      </c>
      <c r="O328" s="6">
        <v>0</v>
      </c>
      <c r="P328" s="6">
        <v>0</v>
      </c>
      <c r="Q328" s="6">
        <v>0</v>
      </c>
      <c r="R328" s="6">
        <v>0</v>
      </c>
      <c r="S328" s="6">
        <v>0</v>
      </c>
      <c r="T328" s="6">
        <v>0</v>
      </c>
      <c r="U328" s="6"/>
      <c r="V328" s="6">
        <v>2324.9299999999998</v>
      </c>
      <c r="W328" s="6">
        <v>0</v>
      </c>
      <c r="X328" s="6">
        <v>2324.9299999999998</v>
      </c>
      <c r="Y328" s="513">
        <f>IF(A328&lt;&gt;"",IF(A328=мар17!A328,0,1),IF(AND(B328=мар17!B328,C328=мар17!C328),0,1))</f>
        <v>0</v>
      </c>
      <c r="Z328" s="70" t="str">
        <f t="shared" si="41"/>
        <v>ул. Шестая д.6</v>
      </c>
      <c r="AA328" s="504">
        <f>IF($B328&lt;&gt;"",MAX(AA$7:AA327)+1,0)</f>
        <v>316</v>
      </c>
      <c r="AB328" s="502">
        <f t="shared" si="45"/>
        <v>328</v>
      </c>
      <c r="AC328" s="504">
        <f>1</f>
        <v>1</v>
      </c>
      <c r="AD328" s="103">
        <f t="shared" si="42"/>
        <v>2324.9299999999998</v>
      </c>
      <c r="AE328" s="103">
        <f t="shared" si="43"/>
        <v>0</v>
      </c>
      <c r="AF328" s="103">
        <f t="shared" si="44"/>
        <v>0</v>
      </c>
      <c r="AG328" s="3"/>
    </row>
    <row r="329" spans="2:33" ht="13.2" x14ac:dyDescent="0.25">
      <c r="B329" s="1" t="str">
        <f>адреса!$G$323</f>
        <v>кв.23</v>
      </c>
      <c r="C329" s="522">
        <f>адреса!$I$323</f>
        <v>60000023</v>
      </c>
      <c r="D329" s="6" t="str">
        <f>адреса!$K$323</f>
        <v>ФИО-6-23</v>
      </c>
      <c r="E329" s="6">
        <v>0</v>
      </c>
      <c r="F329" s="6">
        <v>1480.74</v>
      </c>
      <c r="G329" s="6">
        <v>0</v>
      </c>
      <c r="H329" s="6">
        <v>0</v>
      </c>
      <c r="I329" s="6">
        <v>0</v>
      </c>
      <c r="J329" s="6">
        <v>0</v>
      </c>
      <c r="K329" s="6">
        <v>0</v>
      </c>
      <c r="L329" s="6"/>
      <c r="M329" s="6">
        <v>0</v>
      </c>
      <c r="N329" s="6">
        <v>0</v>
      </c>
      <c r="O329" s="6">
        <v>0</v>
      </c>
      <c r="P329" s="6">
        <v>0</v>
      </c>
      <c r="Q329" s="6">
        <v>0</v>
      </c>
      <c r="R329" s="6">
        <v>0</v>
      </c>
      <c r="S329" s="6">
        <v>0</v>
      </c>
      <c r="T329" s="6">
        <v>0</v>
      </c>
      <c r="U329" s="6"/>
      <c r="V329" s="6">
        <v>1480.74</v>
      </c>
      <c r="W329" s="6">
        <v>0</v>
      </c>
      <c r="X329" s="6">
        <v>1480.74</v>
      </c>
      <c r="Y329" s="513">
        <f>IF(A329&lt;&gt;"",IF(A329=мар17!A329,0,1),IF(AND(B329=мар17!B329,C329=мар17!C329),0,1))</f>
        <v>0</v>
      </c>
      <c r="Z329" s="70" t="str">
        <f t="shared" si="41"/>
        <v>ул. Шестая д.6</v>
      </c>
      <c r="AA329" s="504">
        <f>IF($B329&lt;&gt;"",MAX(AA$7:AA328)+1,0)</f>
        <v>317</v>
      </c>
      <c r="AB329" s="502">
        <f t="shared" si="45"/>
        <v>329</v>
      </c>
      <c r="AC329" s="504">
        <f>1</f>
        <v>1</v>
      </c>
      <c r="AD329" s="103">
        <f t="shared" si="42"/>
        <v>1480.74</v>
      </c>
      <c r="AE329" s="103">
        <f t="shared" si="43"/>
        <v>0</v>
      </c>
      <c r="AF329" s="103">
        <f t="shared" si="44"/>
        <v>0</v>
      </c>
      <c r="AG329" s="3"/>
    </row>
    <row r="330" spans="2:33" ht="13.2" x14ac:dyDescent="0.25">
      <c r="B330" s="1" t="str">
        <f>адреса!$G$324</f>
        <v>кв.24</v>
      </c>
      <c r="C330" s="522">
        <f>адреса!$I$324</f>
        <v>60000024</v>
      </c>
      <c r="D330" s="6" t="str">
        <f>адреса!$K$324</f>
        <v>ФИО-6-24</v>
      </c>
      <c r="E330" s="6">
        <v>0</v>
      </c>
      <c r="F330" s="6">
        <v>1290.1199999999999</v>
      </c>
      <c r="G330" s="6">
        <v>0</v>
      </c>
      <c r="H330" s="6">
        <v>0</v>
      </c>
      <c r="I330" s="6">
        <v>0</v>
      </c>
      <c r="J330" s="6">
        <v>0</v>
      </c>
      <c r="K330" s="6">
        <v>0</v>
      </c>
      <c r="L330" s="6"/>
      <c r="M330" s="6">
        <v>0</v>
      </c>
      <c r="N330" s="6">
        <v>0</v>
      </c>
      <c r="O330" s="6">
        <v>0</v>
      </c>
      <c r="P330" s="6">
        <v>0</v>
      </c>
      <c r="Q330" s="6">
        <v>0</v>
      </c>
      <c r="R330" s="6">
        <v>0</v>
      </c>
      <c r="S330" s="6">
        <v>0</v>
      </c>
      <c r="T330" s="6">
        <v>0</v>
      </c>
      <c r="U330" s="6"/>
      <c r="V330" s="6">
        <v>1290.1199999999999</v>
      </c>
      <c r="W330" s="6">
        <v>0</v>
      </c>
      <c r="X330" s="6">
        <v>1290.1199999999999</v>
      </c>
      <c r="Y330" s="513">
        <f>IF(A330&lt;&gt;"",IF(A330=мар17!A330,0,1),IF(AND(B330=мар17!B330,C330=мар17!C330),0,1))</f>
        <v>0</v>
      </c>
      <c r="Z330" s="70" t="str">
        <f t="shared" si="41"/>
        <v>ул. Шестая д.6</v>
      </c>
      <c r="AA330" s="504">
        <f>IF($B330&lt;&gt;"",MAX(AA$7:AA329)+1,0)</f>
        <v>318</v>
      </c>
      <c r="AB330" s="502">
        <f t="shared" si="45"/>
        <v>330</v>
      </c>
      <c r="AC330" s="504">
        <f>1</f>
        <v>1</v>
      </c>
      <c r="AD330" s="103">
        <f t="shared" si="42"/>
        <v>1290.1199999999999</v>
      </c>
      <c r="AE330" s="103">
        <f t="shared" si="43"/>
        <v>0</v>
      </c>
      <c r="AF330" s="103">
        <f t="shared" si="44"/>
        <v>0</v>
      </c>
      <c r="AG330" s="3"/>
    </row>
    <row r="331" spans="2:33" ht="13.2" x14ac:dyDescent="0.25">
      <c r="B331" s="1" t="str">
        <f>адреса!$G$325</f>
        <v>кв.25</v>
      </c>
      <c r="C331" s="522">
        <f>адреса!$I$325</f>
        <v>60000025</v>
      </c>
      <c r="D331" s="6" t="str">
        <f>адреса!$K$325</f>
        <v>ФИО-6-25</v>
      </c>
      <c r="E331" s="6">
        <v>0</v>
      </c>
      <c r="F331" s="6">
        <v>1300.33</v>
      </c>
      <c r="G331" s="6">
        <v>0</v>
      </c>
      <c r="H331" s="6">
        <v>0</v>
      </c>
      <c r="I331" s="6">
        <v>0</v>
      </c>
      <c r="J331" s="6">
        <v>0</v>
      </c>
      <c r="K331" s="6">
        <v>0</v>
      </c>
      <c r="L331" s="6"/>
      <c r="M331" s="6">
        <v>0</v>
      </c>
      <c r="N331" s="6">
        <v>0</v>
      </c>
      <c r="O331" s="6">
        <v>0</v>
      </c>
      <c r="P331" s="6">
        <v>0</v>
      </c>
      <c r="Q331" s="6">
        <v>0</v>
      </c>
      <c r="R331" s="6">
        <v>0</v>
      </c>
      <c r="S331" s="6">
        <v>0</v>
      </c>
      <c r="T331" s="6">
        <v>0</v>
      </c>
      <c r="U331" s="6"/>
      <c r="V331" s="6">
        <v>1300.33</v>
      </c>
      <c r="W331" s="6">
        <v>0</v>
      </c>
      <c r="X331" s="6">
        <v>1300.33</v>
      </c>
      <c r="Y331" s="513">
        <f>IF(A331&lt;&gt;"",IF(A331=мар17!A331,0,1),IF(AND(B331=мар17!B331,C331=мар17!C331),0,1))</f>
        <v>0</v>
      </c>
      <c r="Z331" s="70" t="str">
        <f t="shared" si="41"/>
        <v>ул. Шестая д.6</v>
      </c>
      <c r="AA331" s="504">
        <f>IF($B331&lt;&gt;"",MAX(AA$7:AA330)+1,0)</f>
        <v>319</v>
      </c>
      <c r="AB331" s="502">
        <f t="shared" si="45"/>
        <v>331</v>
      </c>
      <c r="AC331" s="504">
        <f>1</f>
        <v>1</v>
      </c>
      <c r="AD331" s="103">
        <f t="shared" si="42"/>
        <v>1300.33</v>
      </c>
      <c r="AE331" s="103">
        <f t="shared" si="43"/>
        <v>0</v>
      </c>
      <c r="AF331" s="103">
        <f t="shared" si="44"/>
        <v>0</v>
      </c>
      <c r="AG331" s="3"/>
    </row>
    <row r="332" spans="2:33" ht="13.2" x14ac:dyDescent="0.25">
      <c r="B332" s="1" t="str">
        <f>адреса!$G$326</f>
        <v>кв.26</v>
      </c>
      <c r="C332" s="522">
        <f>адреса!$I$326</f>
        <v>60000026</v>
      </c>
      <c r="D332" s="6" t="str">
        <f>адреса!$K$326</f>
        <v>ФИО-6-26</v>
      </c>
      <c r="E332" s="6">
        <v>0</v>
      </c>
      <c r="F332" s="6">
        <v>1484.14</v>
      </c>
      <c r="G332" s="6">
        <v>0</v>
      </c>
      <c r="H332" s="6">
        <v>0</v>
      </c>
      <c r="I332" s="6">
        <v>0</v>
      </c>
      <c r="J332" s="6">
        <v>0</v>
      </c>
      <c r="K332" s="6">
        <v>0</v>
      </c>
      <c r="L332" s="6"/>
      <c r="M332" s="6">
        <v>0</v>
      </c>
      <c r="N332" s="6">
        <v>0</v>
      </c>
      <c r="O332" s="6">
        <v>0</v>
      </c>
      <c r="P332" s="6">
        <v>0</v>
      </c>
      <c r="Q332" s="6">
        <v>0</v>
      </c>
      <c r="R332" s="6">
        <v>0</v>
      </c>
      <c r="S332" s="6">
        <v>0</v>
      </c>
      <c r="T332" s="6">
        <v>0</v>
      </c>
      <c r="U332" s="6"/>
      <c r="V332" s="6">
        <v>1484.14</v>
      </c>
      <c r="W332" s="6">
        <v>0</v>
      </c>
      <c r="X332" s="6">
        <v>1484.14</v>
      </c>
      <c r="Y332" s="513">
        <f>IF(A332&lt;&gt;"",IF(A332=мар17!A332,0,1),IF(AND(B332=мар17!B332,C332=мар17!C332),0,1))</f>
        <v>0</v>
      </c>
      <c r="Z332" s="70" t="str">
        <f t="shared" si="41"/>
        <v>ул. Шестая д.6</v>
      </c>
      <c r="AA332" s="504">
        <f>IF($B332&lt;&gt;"",MAX(AA$7:AA331)+1,0)</f>
        <v>320</v>
      </c>
      <c r="AB332" s="502">
        <f t="shared" si="45"/>
        <v>332</v>
      </c>
      <c r="AC332" s="504">
        <f>1</f>
        <v>1</v>
      </c>
      <c r="AD332" s="103">
        <f t="shared" si="42"/>
        <v>1484.14</v>
      </c>
      <c r="AE332" s="103">
        <f t="shared" si="43"/>
        <v>0</v>
      </c>
      <c r="AF332" s="103">
        <f t="shared" si="44"/>
        <v>0</v>
      </c>
      <c r="AG332" s="3"/>
    </row>
    <row r="333" spans="2:33" ht="13.2" x14ac:dyDescent="0.25">
      <c r="B333" s="1" t="str">
        <f>адреса!$G$327</f>
        <v>кв.27</v>
      </c>
      <c r="C333" s="522">
        <f>адреса!$I$327</f>
        <v>60000027</v>
      </c>
      <c r="D333" s="6" t="str">
        <f>адреса!$K$327</f>
        <v>ФИО-6-27</v>
      </c>
      <c r="E333" s="6">
        <v>0</v>
      </c>
      <c r="F333" s="6">
        <v>2341.9499999999998</v>
      </c>
      <c r="G333" s="6">
        <v>0</v>
      </c>
      <c r="H333" s="6">
        <v>0</v>
      </c>
      <c r="I333" s="6">
        <v>0</v>
      </c>
      <c r="J333" s="6">
        <v>0</v>
      </c>
      <c r="K333" s="6">
        <v>0</v>
      </c>
      <c r="L333" s="6"/>
      <c r="M333" s="6">
        <v>0</v>
      </c>
      <c r="N333" s="6">
        <v>0</v>
      </c>
      <c r="O333" s="6">
        <v>0</v>
      </c>
      <c r="P333" s="6">
        <v>0</v>
      </c>
      <c r="Q333" s="6">
        <v>0</v>
      </c>
      <c r="R333" s="6">
        <v>0</v>
      </c>
      <c r="S333" s="6">
        <v>0</v>
      </c>
      <c r="T333" s="6">
        <v>0</v>
      </c>
      <c r="U333" s="6"/>
      <c r="V333" s="6">
        <v>2341.9499999999998</v>
      </c>
      <c r="W333" s="6">
        <v>0</v>
      </c>
      <c r="X333" s="6">
        <v>2341.9499999999998</v>
      </c>
      <c r="Y333" s="513">
        <f>IF(A333&lt;&gt;"",IF(A333=мар17!A333,0,1),IF(AND(B333=мар17!B333,C333=мар17!C333),0,1))</f>
        <v>0</v>
      </c>
      <c r="Z333" s="70" t="str">
        <f t="shared" si="41"/>
        <v>ул. Шестая д.6</v>
      </c>
      <c r="AA333" s="504">
        <f>IF($B333&lt;&gt;"",MAX(AA$7:AA332)+1,0)</f>
        <v>321</v>
      </c>
      <c r="AB333" s="502">
        <f t="shared" si="45"/>
        <v>333</v>
      </c>
      <c r="AC333" s="504">
        <f>1</f>
        <v>1</v>
      </c>
      <c r="AD333" s="103">
        <f t="shared" si="42"/>
        <v>2341.9499999999998</v>
      </c>
      <c r="AE333" s="103">
        <f t="shared" si="43"/>
        <v>0</v>
      </c>
      <c r="AF333" s="103">
        <f t="shared" si="44"/>
        <v>0</v>
      </c>
      <c r="AG333" s="3"/>
    </row>
    <row r="334" spans="2:33" ht="13.2" x14ac:dyDescent="0.25">
      <c r="B334" s="1" t="str">
        <f>адреса!$G$328</f>
        <v>кв.28</v>
      </c>
      <c r="C334" s="522">
        <f>адреса!$I$328</f>
        <v>60000028</v>
      </c>
      <c r="D334" s="6" t="str">
        <f>адреса!$K$328</f>
        <v>ФИО-6-28</v>
      </c>
      <c r="E334" s="6">
        <v>0</v>
      </c>
      <c r="F334" s="6">
        <v>3043.18</v>
      </c>
      <c r="G334" s="6">
        <v>0</v>
      </c>
      <c r="H334" s="6">
        <v>0</v>
      </c>
      <c r="I334" s="6">
        <v>0</v>
      </c>
      <c r="J334" s="6">
        <v>0</v>
      </c>
      <c r="K334" s="6">
        <v>0</v>
      </c>
      <c r="L334" s="6"/>
      <c r="M334" s="6">
        <v>0</v>
      </c>
      <c r="N334" s="6">
        <v>0</v>
      </c>
      <c r="O334" s="6">
        <v>0</v>
      </c>
      <c r="P334" s="6">
        <v>0</v>
      </c>
      <c r="Q334" s="6">
        <v>0</v>
      </c>
      <c r="R334" s="6">
        <v>0</v>
      </c>
      <c r="S334" s="6">
        <v>0</v>
      </c>
      <c r="T334" s="6">
        <v>0</v>
      </c>
      <c r="U334" s="6"/>
      <c r="V334" s="6">
        <v>3043.18</v>
      </c>
      <c r="W334" s="6">
        <v>0</v>
      </c>
      <c r="X334" s="6">
        <v>3043.18</v>
      </c>
      <c r="Y334" s="513">
        <f>IF(A334&lt;&gt;"",IF(A334=мар17!A334,0,1),IF(AND(B334=мар17!B334,C334=мар17!C334),0,1))</f>
        <v>0</v>
      </c>
      <c r="Z334" s="70" t="str">
        <f t="shared" si="41"/>
        <v>ул. Шестая д.6</v>
      </c>
      <c r="AA334" s="504">
        <f>IF($B334&lt;&gt;"",MAX(AA$7:AA333)+1,0)</f>
        <v>322</v>
      </c>
      <c r="AB334" s="502">
        <f t="shared" si="45"/>
        <v>334</v>
      </c>
      <c r="AC334" s="504">
        <f>1</f>
        <v>1</v>
      </c>
      <c r="AD334" s="103">
        <f t="shared" si="42"/>
        <v>3043.18</v>
      </c>
      <c r="AE334" s="103">
        <f t="shared" si="43"/>
        <v>0</v>
      </c>
      <c r="AF334" s="103">
        <f t="shared" si="44"/>
        <v>0</v>
      </c>
      <c r="AG334" s="3"/>
    </row>
    <row r="335" spans="2:33" ht="13.2" x14ac:dyDescent="0.25">
      <c r="B335" s="1" t="str">
        <f>адреса!$G$329</f>
        <v>кв.29</v>
      </c>
      <c r="C335" s="522">
        <f>адреса!$I$329</f>
        <v>60000029</v>
      </c>
      <c r="D335" s="6" t="str">
        <f>адреса!$K$329</f>
        <v>ФИО-6-29</v>
      </c>
      <c r="E335" s="6">
        <v>0</v>
      </c>
      <c r="F335" s="6">
        <v>1674.77</v>
      </c>
      <c r="G335" s="6">
        <v>0</v>
      </c>
      <c r="H335" s="6">
        <v>0</v>
      </c>
      <c r="I335" s="6">
        <v>0</v>
      </c>
      <c r="J335" s="6">
        <v>0</v>
      </c>
      <c r="K335" s="6">
        <v>0</v>
      </c>
      <c r="L335" s="6"/>
      <c r="M335" s="6">
        <v>0</v>
      </c>
      <c r="N335" s="6">
        <v>0</v>
      </c>
      <c r="O335" s="6">
        <v>0</v>
      </c>
      <c r="P335" s="6">
        <v>0</v>
      </c>
      <c r="Q335" s="6">
        <v>0</v>
      </c>
      <c r="R335" s="6">
        <v>0</v>
      </c>
      <c r="S335" s="6">
        <v>0</v>
      </c>
      <c r="T335" s="6">
        <v>0</v>
      </c>
      <c r="U335" s="6"/>
      <c r="V335" s="6">
        <v>1674.77</v>
      </c>
      <c r="W335" s="6">
        <v>0</v>
      </c>
      <c r="X335" s="6">
        <v>1674.77</v>
      </c>
      <c r="Y335" s="513">
        <f>IF(A335&lt;&gt;"",IF(A335=мар17!A335,0,1),IF(AND(B335=мар17!B335,C335=мар17!C335),0,1))</f>
        <v>0</v>
      </c>
      <c r="Z335" s="70" t="str">
        <f t="shared" si="41"/>
        <v>ул. Шестая д.6</v>
      </c>
      <c r="AA335" s="504">
        <f>IF($B335&lt;&gt;"",MAX(AA$7:AA334)+1,0)</f>
        <v>323</v>
      </c>
      <c r="AB335" s="502">
        <f t="shared" si="45"/>
        <v>335</v>
      </c>
      <c r="AC335" s="504">
        <f>1</f>
        <v>1</v>
      </c>
      <c r="AD335" s="103">
        <f t="shared" si="42"/>
        <v>1674.77</v>
      </c>
      <c r="AE335" s="103">
        <f t="shared" si="43"/>
        <v>0</v>
      </c>
      <c r="AF335" s="103">
        <f t="shared" si="44"/>
        <v>0</v>
      </c>
      <c r="AG335" s="3"/>
    </row>
    <row r="336" spans="2:33" ht="13.2" x14ac:dyDescent="0.25">
      <c r="B336" s="1" t="str">
        <f>адреса!$G$330</f>
        <v>кв.30</v>
      </c>
      <c r="C336" s="522">
        <f>адреса!$I$330</f>
        <v>60000030</v>
      </c>
      <c r="D336" s="6" t="str">
        <f>адреса!$K$330</f>
        <v>ФИО-6-30</v>
      </c>
      <c r="E336" s="6">
        <v>0</v>
      </c>
      <c r="F336" s="6">
        <v>1725.83</v>
      </c>
      <c r="G336" s="6">
        <v>0</v>
      </c>
      <c r="H336" s="6">
        <v>0</v>
      </c>
      <c r="I336" s="6">
        <v>0</v>
      </c>
      <c r="J336" s="6">
        <v>0</v>
      </c>
      <c r="K336" s="6">
        <v>0</v>
      </c>
      <c r="L336" s="6"/>
      <c r="M336" s="6">
        <v>0</v>
      </c>
      <c r="N336" s="6">
        <v>0</v>
      </c>
      <c r="O336" s="6">
        <v>0</v>
      </c>
      <c r="P336" s="6">
        <v>0</v>
      </c>
      <c r="Q336" s="6">
        <v>0</v>
      </c>
      <c r="R336" s="6">
        <v>0</v>
      </c>
      <c r="S336" s="6">
        <v>0</v>
      </c>
      <c r="T336" s="6">
        <v>0</v>
      </c>
      <c r="U336" s="6"/>
      <c r="V336" s="6">
        <v>1725.83</v>
      </c>
      <c r="W336" s="6">
        <v>2000</v>
      </c>
      <c r="X336" s="6">
        <v>-274.17</v>
      </c>
      <c r="Y336" s="513">
        <f>IF(A336&lt;&gt;"",IF(A336=мар17!A336,0,1),IF(AND(B336=мар17!B336,C336=мар17!C336),0,1))</f>
        <v>0</v>
      </c>
      <c r="Z336" s="70" t="str">
        <f t="shared" si="41"/>
        <v>ул. Шестая д.6</v>
      </c>
      <c r="AA336" s="504">
        <f>IF($B336&lt;&gt;"",MAX(AA$7:AA335)+1,0)</f>
        <v>324</v>
      </c>
      <c r="AB336" s="502">
        <f t="shared" si="45"/>
        <v>336</v>
      </c>
      <c r="AC336" s="504">
        <f>1</f>
        <v>1</v>
      </c>
      <c r="AD336" s="103">
        <f t="shared" si="42"/>
        <v>1725.83</v>
      </c>
      <c r="AE336" s="103">
        <f t="shared" si="43"/>
        <v>0</v>
      </c>
      <c r="AF336" s="103">
        <f t="shared" si="44"/>
        <v>0</v>
      </c>
      <c r="AG336" s="3"/>
    </row>
    <row r="337" spans="2:33" ht="13.2" x14ac:dyDescent="0.25">
      <c r="B337" s="1" t="str">
        <f>адреса!$G$331</f>
        <v>кв.31</v>
      </c>
      <c r="C337" s="522">
        <f>адреса!$I$331</f>
        <v>60000031</v>
      </c>
      <c r="D337" s="6" t="str">
        <f>адреса!$K$331</f>
        <v>ФИО-6-31</v>
      </c>
      <c r="E337" s="6">
        <v>0</v>
      </c>
      <c r="F337" s="6">
        <v>1722.42</v>
      </c>
      <c r="G337" s="6">
        <v>0</v>
      </c>
      <c r="H337" s="6">
        <v>0</v>
      </c>
      <c r="I337" s="6">
        <v>0</v>
      </c>
      <c r="J337" s="6">
        <v>0</v>
      </c>
      <c r="K337" s="6">
        <v>0</v>
      </c>
      <c r="L337" s="6"/>
      <c r="M337" s="6">
        <v>0</v>
      </c>
      <c r="N337" s="6">
        <v>0</v>
      </c>
      <c r="O337" s="6">
        <v>0</v>
      </c>
      <c r="P337" s="6">
        <v>0</v>
      </c>
      <c r="Q337" s="6">
        <v>0</v>
      </c>
      <c r="R337" s="6">
        <v>0</v>
      </c>
      <c r="S337" s="6">
        <v>0</v>
      </c>
      <c r="T337" s="6">
        <v>0</v>
      </c>
      <c r="U337" s="6"/>
      <c r="V337" s="6">
        <v>1722.42</v>
      </c>
      <c r="W337" s="6">
        <v>0</v>
      </c>
      <c r="X337" s="6">
        <v>1722.42</v>
      </c>
      <c r="Y337" s="513">
        <f>IF(A337&lt;&gt;"",IF(A337=мар17!A337,0,1),IF(AND(B337=мар17!B337,C337=мар17!C337),0,1))</f>
        <v>0</v>
      </c>
      <c r="Z337" s="70" t="str">
        <f t="shared" si="41"/>
        <v>ул. Шестая д.6</v>
      </c>
      <c r="AA337" s="504">
        <f>IF($B337&lt;&gt;"",MAX(AA$7:AA336)+1,0)</f>
        <v>325</v>
      </c>
      <c r="AB337" s="502">
        <f t="shared" si="45"/>
        <v>337</v>
      </c>
      <c r="AC337" s="504">
        <f>1</f>
        <v>1</v>
      </c>
      <c r="AD337" s="103">
        <f t="shared" si="42"/>
        <v>1722.42</v>
      </c>
      <c r="AE337" s="103">
        <f t="shared" si="43"/>
        <v>0</v>
      </c>
      <c r="AF337" s="103">
        <f t="shared" si="44"/>
        <v>0</v>
      </c>
      <c r="AG337" s="3"/>
    </row>
    <row r="338" spans="2:33" ht="13.2" x14ac:dyDescent="0.25">
      <c r="B338" s="1" t="str">
        <f>адреса!$G$332</f>
        <v>кв.32</v>
      </c>
      <c r="C338" s="522">
        <f>адреса!$I$332</f>
        <v>60000032</v>
      </c>
      <c r="D338" s="6" t="str">
        <f>адреса!$K$332</f>
        <v>ФИО-6-32</v>
      </c>
      <c r="E338" s="6">
        <v>0</v>
      </c>
      <c r="F338" s="6">
        <v>1470.53</v>
      </c>
      <c r="G338" s="6">
        <v>0</v>
      </c>
      <c r="H338" s="6">
        <v>0</v>
      </c>
      <c r="I338" s="6">
        <v>0</v>
      </c>
      <c r="J338" s="6">
        <v>0</v>
      </c>
      <c r="K338" s="6">
        <v>0</v>
      </c>
      <c r="L338" s="6"/>
      <c r="M338" s="6">
        <v>0</v>
      </c>
      <c r="N338" s="6">
        <v>0</v>
      </c>
      <c r="O338" s="6">
        <v>0</v>
      </c>
      <c r="P338" s="6">
        <v>0</v>
      </c>
      <c r="Q338" s="6">
        <v>0</v>
      </c>
      <c r="R338" s="6">
        <v>0</v>
      </c>
      <c r="S338" s="6">
        <v>0</v>
      </c>
      <c r="T338" s="6">
        <v>0</v>
      </c>
      <c r="U338" s="6"/>
      <c r="V338" s="6">
        <v>1470.53</v>
      </c>
      <c r="W338" s="6">
        <v>0</v>
      </c>
      <c r="X338" s="6">
        <v>1470.53</v>
      </c>
      <c r="Y338" s="513">
        <f>IF(A338&lt;&gt;"",IF(A338=мар17!A338,0,1),IF(AND(B338=мар17!B338,C338=мар17!C338),0,1))</f>
        <v>0</v>
      </c>
      <c r="Z338" s="70" t="str">
        <f t="shared" si="41"/>
        <v>ул. Шестая д.6</v>
      </c>
      <c r="AA338" s="504">
        <f>IF($B338&lt;&gt;"",MAX(AA$7:AA337)+1,0)</f>
        <v>326</v>
      </c>
      <c r="AB338" s="502">
        <f t="shared" si="45"/>
        <v>338</v>
      </c>
      <c r="AC338" s="504">
        <f>1</f>
        <v>1</v>
      </c>
      <c r="AD338" s="103">
        <f t="shared" si="42"/>
        <v>1470.53</v>
      </c>
      <c r="AE338" s="103">
        <f t="shared" si="43"/>
        <v>0</v>
      </c>
      <c r="AF338" s="103">
        <f t="shared" si="44"/>
        <v>0</v>
      </c>
      <c r="AG338" s="3"/>
    </row>
    <row r="339" spans="2:33" ht="13.2" x14ac:dyDescent="0.25">
      <c r="B339" s="1" t="str">
        <f>адреса!$G$333</f>
        <v>кв.33</v>
      </c>
      <c r="C339" s="522">
        <f>адреса!$I$333</f>
        <v>60000033</v>
      </c>
      <c r="D339" s="6" t="str">
        <f>адреса!$K$333</f>
        <v>ФИО-6-33</v>
      </c>
      <c r="E339" s="6">
        <v>0</v>
      </c>
      <c r="F339" s="6">
        <v>1477.34</v>
      </c>
      <c r="G339" s="6">
        <v>0</v>
      </c>
      <c r="H339" s="6">
        <v>0</v>
      </c>
      <c r="I339" s="6">
        <v>0</v>
      </c>
      <c r="J339" s="6">
        <v>0</v>
      </c>
      <c r="K339" s="6">
        <v>0</v>
      </c>
      <c r="L339" s="6"/>
      <c r="M339" s="6">
        <v>0</v>
      </c>
      <c r="N339" s="6">
        <v>0</v>
      </c>
      <c r="O339" s="6">
        <v>0</v>
      </c>
      <c r="P339" s="6">
        <v>0</v>
      </c>
      <c r="Q339" s="6">
        <v>0</v>
      </c>
      <c r="R339" s="6">
        <v>0</v>
      </c>
      <c r="S339" s="6">
        <v>0</v>
      </c>
      <c r="T339" s="6">
        <v>0</v>
      </c>
      <c r="U339" s="6"/>
      <c r="V339" s="6">
        <v>1477.34</v>
      </c>
      <c r="W339" s="6">
        <v>0</v>
      </c>
      <c r="X339" s="6">
        <v>1477.34</v>
      </c>
      <c r="Y339" s="513">
        <f>IF(A339&lt;&gt;"",IF(A339=мар17!A339,0,1),IF(AND(B339=мар17!B339,C339=мар17!C339),0,1))</f>
        <v>0</v>
      </c>
      <c r="Z339" s="70" t="str">
        <f t="shared" si="41"/>
        <v>ул. Шестая д.6</v>
      </c>
      <c r="AA339" s="504">
        <f>IF($B339&lt;&gt;"",MAX(AA$7:AA338)+1,0)</f>
        <v>327</v>
      </c>
      <c r="AB339" s="502">
        <f t="shared" si="45"/>
        <v>339</v>
      </c>
      <c r="AC339" s="504">
        <f>1</f>
        <v>1</v>
      </c>
      <c r="AD339" s="103">
        <f t="shared" si="42"/>
        <v>1477.34</v>
      </c>
      <c r="AE339" s="103">
        <f t="shared" si="43"/>
        <v>0</v>
      </c>
      <c r="AF339" s="103">
        <f t="shared" si="44"/>
        <v>0</v>
      </c>
      <c r="AG339" s="3"/>
    </row>
    <row r="340" spans="2:33" ht="13.2" x14ac:dyDescent="0.25">
      <c r="B340" s="1" t="str">
        <f>адреса!$G$334</f>
        <v>кв.34</v>
      </c>
      <c r="C340" s="522">
        <f>адреса!$I$334</f>
        <v>60000034</v>
      </c>
      <c r="D340" s="6" t="str">
        <f>адреса!$K$334</f>
        <v>ФИО-6-34</v>
      </c>
      <c r="E340" s="6">
        <v>0</v>
      </c>
      <c r="F340" s="6">
        <v>1722.42</v>
      </c>
      <c r="G340" s="6">
        <v>0</v>
      </c>
      <c r="H340" s="6">
        <v>0</v>
      </c>
      <c r="I340" s="6">
        <v>0</v>
      </c>
      <c r="J340" s="6">
        <v>0</v>
      </c>
      <c r="K340" s="6">
        <v>0</v>
      </c>
      <c r="L340" s="6"/>
      <c r="M340" s="6">
        <v>0</v>
      </c>
      <c r="N340" s="6">
        <v>0</v>
      </c>
      <c r="O340" s="6">
        <v>0</v>
      </c>
      <c r="P340" s="6">
        <v>0</v>
      </c>
      <c r="Q340" s="6">
        <v>0</v>
      </c>
      <c r="R340" s="6">
        <v>0</v>
      </c>
      <c r="S340" s="6">
        <v>0</v>
      </c>
      <c r="T340" s="6">
        <v>0</v>
      </c>
      <c r="U340" s="6"/>
      <c r="V340" s="6">
        <v>1722.42</v>
      </c>
      <c r="W340" s="6">
        <v>0</v>
      </c>
      <c r="X340" s="6">
        <v>1722.42</v>
      </c>
      <c r="Y340" s="513">
        <f>IF(A340&lt;&gt;"",IF(A340=мар17!A340,0,1),IF(AND(B340=мар17!B340,C340=мар17!C340),0,1))</f>
        <v>0</v>
      </c>
      <c r="Z340" s="70" t="str">
        <f t="shared" si="41"/>
        <v>ул. Шестая д.6</v>
      </c>
      <c r="AA340" s="504">
        <f>IF($B340&lt;&gt;"",MAX(AA$7:AA339)+1,0)</f>
        <v>328</v>
      </c>
      <c r="AB340" s="502">
        <f t="shared" si="45"/>
        <v>340</v>
      </c>
      <c r="AC340" s="504">
        <f>1</f>
        <v>1</v>
      </c>
      <c r="AD340" s="103">
        <f t="shared" si="42"/>
        <v>1722.42</v>
      </c>
      <c r="AE340" s="103">
        <f t="shared" si="43"/>
        <v>0</v>
      </c>
      <c r="AF340" s="103">
        <f t="shared" si="44"/>
        <v>0</v>
      </c>
      <c r="AG340" s="3"/>
    </row>
    <row r="341" spans="2:33" ht="13.2" x14ac:dyDescent="0.25">
      <c r="B341" s="1" t="str">
        <f>адреса!$G$335</f>
        <v>кв.35</v>
      </c>
      <c r="C341" s="522">
        <f>адреса!$I$335</f>
        <v>60000035</v>
      </c>
      <c r="D341" s="6" t="str">
        <f>адреса!$K$335</f>
        <v>ФИО-6-35</v>
      </c>
      <c r="E341" s="6">
        <v>0</v>
      </c>
      <c r="F341" s="6">
        <v>1736.04</v>
      </c>
      <c r="G341" s="6">
        <v>0</v>
      </c>
      <c r="H341" s="6">
        <v>0</v>
      </c>
      <c r="I341" s="6">
        <v>0</v>
      </c>
      <c r="J341" s="6">
        <v>0</v>
      </c>
      <c r="K341" s="6">
        <v>0</v>
      </c>
      <c r="L341" s="6"/>
      <c r="M341" s="6">
        <v>0</v>
      </c>
      <c r="N341" s="6">
        <v>0</v>
      </c>
      <c r="O341" s="6">
        <v>0</v>
      </c>
      <c r="P341" s="6">
        <v>0</v>
      </c>
      <c r="Q341" s="6">
        <v>0</v>
      </c>
      <c r="R341" s="6">
        <v>0</v>
      </c>
      <c r="S341" s="6">
        <v>0</v>
      </c>
      <c r="T341" s="6">
        <v>0</v>
      </c>
      <c r="U341" s="6"/>
      <c r="V341" s="6">
        <v>1736.04</v>
      </c>
      <c r="W341" s="6">
        <v>0</v>
      </c>
      <c r="X341" s="6">
        <v>1736.04</v>
      </c>
      <c r="Y341" s="513">
        <f>IF(A341&lt;&gt;"",IF(A341=мар17!A341,0,1),IF(AND(B341=мар17!B341,C341=мар17!C341),0,1))</f>
        <v>0</v>
      </c>
      <c r="Z341" s="70" t="str">
        <f t="shared" si="41"/>
        <v>ул. Шестая д.6</v>
      </c>
      <c r="AA341" s="504">
        <f>IF($B341&lt;&gt;"",MAX(AA$7:AA340)+1,0)</f>
        <v>329</v>
      </c>
      <c r="AB341" s="502">
        <f t="shared" si="45"/>
        <v>341</v>
      </c>
      <c r="AC341" s="504">
        <f>1</f>
        <v>1</v>
      </c>
      <c r="AD341" s="103">
        <f t="shared" si="42"/>
        <v>1736.04</v>
      </c>
      <c r="AE341" s="103">
        <f t="shared" si="43"/>
        <v>0</v>
      </c>
      <c r="AF341" s="103">
        <f t="shared" si="44"/>
        <v>0</v>
      </c>
      <c r="AG341" s="3"/>
    </row>
    <row r="342" spans="2:33" ht="13.2" x14ac:dyDescent="0.25">
      <c r="B342" s="1" t="str">
        <f>адреса!$G$336</f>
        <v>кв.36</v>
      </c>
      <c r="C342" s="522">
        <f>адреса!$I$336</f>
        <v>60000036</v>
      </c>
      <c r="D342" s="6" t="str">
        <f>адреса!$K$336</f>
        <v>ФИО-6-36</v>
      </c>
      <c r="E342" s="6">
        <v>0</v>
      </c>
      <c r="F342" s="6">
        <v>1674.77</v>
      </c>
      <c r="G342" s="6">
        <v>0</v>
      </c>
      <c r="H342" s="6">
        <v>0</v>
      </c>
      <c r="I342" s="6">
        <v>0</v>
      </c>
      <c r="J342" s="6">
        <v>0</v>
      </c>
      <c r="K342" s="6">
        <v>0</v>
      </c>
      <c r="L342" s="6"/>
      <c r="M342" s="6">
        <v>0</v>
      </c>
      <c r="N342" s="6">
        <v>0</v>
      </c>
      <c r="O342" s="6">
        <v>0</v>
      </c>
      <c r="P342" s="6">
        <v>0</v>
      </c>
      <c r="Q342" s="6">
        <v>0</v>
      </c>
      <c r="R342" s="6">
        <v>0</v>
      </c>
      <c r="S342" s="6">
        <v>0</v>
      </c>
      <c r="T342" s="6">
        <v>0</v>
      </c>
      <c r="U342" s="6"/>
      <c r="V342" s="6">
        <v>1674.77</v>
      </c>
      <c r="W342" s="6">
        <v>0</v>
      </c>
      <c r="X342" s="6">
        <v>1674.77</v>
      </c>
      <c r="Y342" s="513">
        <f>IF(A342&lt;&gt;"",IF(A342=мар17!A342,0,1),IF(AND(B342=мар17!B342,C342=мар17!C342),0,1))</f>
        <v>0</v>
      </c>
      <c r="Z342" s="70" t="str">
        <f t="shared" si="41"/>
        <v>ул. Шестая д.6</v>
      </c>
      <c r="AA342" s="504">
        <f>IF($B342&lt;&gt;"",MAX(AA$7:AA341)+1,0)</f>
        <v>330</v>
      </c>
      <c r="AB342" s="502">
        <f t="shared" si="45"/>
        <v>342</v>
      </c>
      <c r="AC342" s="504">
        <f>1</f>
        <v>1</v>
      </c>
      <c r="AD342" s="103">
        <f t="shared" si="42"/>
        <v>1674.77</v>
      </c>
      <c r="AE342" s="103">
        <f t="shared" si="43"/>
        <v>0</v>
      </c>
      <c r="AF342" s="103">
        <f t="shared" si="44"/>
        <v>0</v>
      </c>
      <c r="AG342" s="3"/>
    </row>
    <row r="343" spans="2:33" ht="13.2" x14ac:dyDescent="0.25">
      <c r="B343" s="1" t="str">
        <f>адреса!$G$337</f>
        <v>кв.37</v>
      </c>
      <c r="C343" s="522">
        <f>адреса!$I$337</f>
        <v>60000037</v>
      </c>
      <c r="D343" s="6" t="str">
        <f>адреса!$K$337</f>
        <v>ФИО-6-37</v>
      </c>
      <c r="E343" s="6">
        <v>0</v>
      </c>
      <c r="F343" s="6">
        <v>3080.62</v>
      </c>
      <c r="G343" s="6">
        <v>0</v>
      </c>
      <c r="H343" s="6">
        <v>0</v>
      </c>
      <c r="I343" s="6">
        <v>0</v>
      </c>
      <c r="J343" s="6">
        <v>0</v>
      </c>
      <c r="K343" s="6">
        <v>0</v>
      </c>
      <c r="L343" s="6"/>
      <c r="M343" s="6">
        <v>0</v>
      </c>
      <c r="N343" s="6">
        <v>0</v>
      </c>
      <c r="O343" s="6">
        <v>0</v>
      </c>
      <c r="P343" s="6">
        <v>0</v>
      </c>
      <c r="Q343" s="6">
        <v>0</v>
      </c>
      <c r="R343" s="6">
        <v>0</v>
      </c>
      <c r="S343" s="6">
        <v>0</v>
      </c>
      <c r="T343" s="6">
        <v>0</v>
      </c>
      <c r="U343" s="6"/>
      <c r="V343" s="6">
        <v>3080.62</v>
      </c>
      <c r="W343" s="6">
        <v>0</v>
      </c>
      <c r="X343" s="6">
        <v>3080.62</v>
      </c>
      <c r="Y343" s="513">
        <f>IF(A343&lt;&gt;"",IF(A343=мар17!A343,0,1),IF(AND(B343=мар17!B343,C343=мар17!C343),0,1))</f>
        <v>0</v>
      </c>
      <c r="Z343" s="70" t="str">
        <f t="shared" si="41"/>
        <v>ул. Шестая д.6</v>
      </c>
      <c r="AA343" s="504">
        <f>IF($B343&lt;&gt;"",MAX(AA$7:AA342)+1,0)</f>
        <v>331</v>
      </c>
      <c r="AB343" s="502">
        <f t="shared" si="45"/>
        <v>343</v>
      </c>
      <c r="AC343" s="504">
        <f>1</f>
        <v>1</v>
      </c>
      <c r="AD343" s="103">
        <f t="shared" si="42"/>
        <v>3080.62</v>
      </c>
      <c r="AE343" s="103">
        <f t="shared" si="43"/>
        <v>0</v>
      </c>
      <c r="AF343" s="103">
        <f t="shared" si="44"/>
        <v>0</v>
      </c>
      <c r="AG343" s="3"/>
    </row>
    <row r="344" spans="2:33" ht="13.2" x14ac:dyDescent="0.25">
      <c r="B344" s="1" t="str">
        <f>адреса!$G$338</f>
        <v>кв.38</v>
      </c>
      <c r="C344" s="522">
        <f>адреса!$I$338</f>
        <v>60000038</v>
      </c>
      <c r="D344" s="6" t="str">
        <f>адреса!$K$338</f>
        <v>ФИО-6-38</v>
      </c>
      <c r="E344" s="6">
        <v>0</v>
      </c>
      <c r="F344" s="6">
        <v>2324.9299999999998</v>
      </c>
      <c r="G344" s="6">
        <v>0</v>
      </c>
      <c r="H344" s="6">
        <v>0</v>
      </c>
      <c r="I344" s="6">
        <v>0</v>
      </c>
      <c r="J344" s="6">
        <v>0</v>
      </c>
      <c r="K344" s="6">
        <v>0</v>
      </c>
      <c r="L344" s="6"/>
      <c r="M344" s="6">
        <v>0</v>
      </c>
      <c r="N344" s="6">
        <v>0</v>
      </c>
      <c r="O344" s="6">
        <v>0</v>
      </c>
      <c r="P344" s="6">
        <v>0</v>
      </c>
      <c r="Q344" s="6">
        <v>0</v>
      </c>
      <c r="R344" s="6">
        <v>0</v>
      </c>
      <c r="S344" s="6">
        <v>0</v>
      </c>
      <c r="T344" s="6">
        <v>0</v>
      </c>
      <c r="U344" s="6"/>
      <c r="V344" s="6">
        <v>2324.9299999999998</v>
      </c>
      <c r="W344" s="6">
        <v>0</v>
      </c>
      <c r="X344" s="6">
        <v>2324.9299999999998</v>
      </c>
      <c r="Y344" s="513">
        <f>IF(A344&lt;&gt;"",IF(A344=мар17!A344,0,1),IF(AND(B344=мар17!B344,C344=мар17!C344),0,1))</f>
        <v>0</v>
      </c>
      <c r="Z344" s="70" t="str">
        <f t="shared" si="41"/>
        <v>ул. Шестая д.6</v>
      </c>
      <c r="AA344" s="504">
        <f>IF($B344&lt;&gt;"",MAX(AA$7:AA343)+1,0)</f>
        <v>332</v>
      </c>
      <c r="AB344" s="502">
        <f t="shared" si="45"/>
        <v>344</v>
      </c>
      <c r="AC344" s="504">
        <f>1</f>
        <v>1</v>
      </c>
      <c r="AD344" s="103">
        <f t="shared" si="42"/>
        <v>2324.9299999999998</v>
      </c>
      <c r="AE344" s="103">
        <f t="shared" si="43"/>
        <v>0</v>
      </c>
      <c r="AF344" s="103">
        <f t="shared" si="44"/>
        <v>0</v>
      </c>
      <c r="AG344" s="3"/>
    </row>
    <row r="345" spans="2:33" ht="13.2" x14ac:dyDescent="0.25">
      <c r="B345" s="1" t="str">
        <f>адреса!$G$339</f>
        <v>кв.39</v>
      </c>
      <c r="C345" s="522">
        <f>адреса!$I$339</f>
        <v>60000039</v>
      </c>
      <c r="D345" s="6" t="str">
        <f>адреса!$K$339</f>
        <v>ФИО-6-39</v>
      </c>
      <c r="E345" s="6">
        <v>0</v>
      </c>
      <c r="F345" s="6">
        <v>1521.59</v>
      </c>
      <c r="G345" s="6">
        <v>0</v>
      </c>
      <c r="H345" s="6">
        <v>0</v>
      </c>
      <c r="I345" s="6">
        <v>0</v>
      </c>
      <c r="J345" s="6">
        <v>0</v>
      </c>
      <c r="K345" s="6">
        <v>0</v>
      </c>
      <c r="L345" s="6"/>
      <c r="M345" s="6">
        <v>0</v>
      </c>
      <c r="N345" s="6">
        <v>0</v>
      </c>
      <c r="O345" s="6">
        <v>0</v>
      </c>
      <c r="P345" s="6">
        <v>0</v>
      </c>
      <c r="Q345" s="6">
        <v>0</v>
      </c>
      <c r="R345" s="6">
        <v>0</v>
      </c>
      <c r="S345" s="6">
        <v>0</v>
      </c>
      <c r="T345" s="6">
        <v>0</v>
      </c>
      <c r="U345" s="6"/>
      <c r="V345" s="6">
        <v>1521.59</v>
      </c>
      <c r="W345" s="6">
        <v>0</v>
      </c>
      <c r="X345" s="6">
        <v>1521.59</v>
      </c>
      <c r="Y345" s="513">
        <f>IF(A345&lt;&gt;"",IF(A345=мар17!A345,0,1),IF(AND(B345=мар17!B345,C345=мар17!C345),0,1))</f>
        <v>0</v>
      </c>
      <c r="Z345" s="70" t="str">
        <f t="shared" si="41"/>
        <v>ул. Шестая д.6</v>
      </c>
      <c r="AA345" s="504">
        <f>IF($B345&lt;&gt;"",MAX(AA$7:AA344)+1,0)</f>
        <v>333</v>
      </c>
      <c r="AB345" s="502">
        <f t="shared" si="45"/>
        <v>345</v>
      </c>
      <c r="AC345" s="504">
        <f>1</f>
        <v>1</v>
      </c>
      <c r="AD345" s="103">
        <f t="shared" si="42"/>
        <v>1521.59</v>
      </c>
      <c r="AE345" s="103">
        <f t="shared" si="43"/>
        <v>0</v>
      </c>
      <c r="AF345" s="103">
        <f t="shared" si="44"/>
        <v>0</v>
      </c>
      <c r="AG345" s="3"/>
    </row>
    <row r="346" spans="2:33" ht="13.2" x14ac:dyDescent="0.25">
      <c r="B346" s="1" t="str">
        <f>адреса!$G$340</f>
        <v>кв.40</v>
      </c>
      <c r="C346" s="522">
        <f>адреса!$I$340</f>
        <v>60000040</v>
      </c>
      <c r="D346" s="6" t="str">
        <f>адреса!$K$340</f>
        <v>ФИО-6-40</v>
      </c>
      <c r="E346" s="6">
        <v>0</v>
      </c>
      <c r="F346" s="6">
        <v>1303.73</v>
      </c>
      <c r="G346" s="6">
        <v>0</v>
      </c>
      <c r="H346" s="6">
        <v>0</v>
      </c>
      <c r="I346" s="6">
        <v>0</v>
      </c>
      <c r="J346" s="6">
        <v>0</v>
      </c>
      <c r="K346" s="6">
        <v>0</v>
      </c>
      <c r="L346" s="6"/>
      <c r="M346" s="6">
        <v>0</v>
      </c>
      <c r="N346" s="6">
        <v>0</v>
      </c>
      <c r="O346" s="6">
        <v>0</v>
      </c>
      <c r="P346" s="6">
        <v>0</v>
      </c>
      <c r="Q346" s="6">
        <v>0</v>
      </c>
      <c r="R346" s="6">
        <v>0</v>
      </c>
      <c r="S346" s="6">
        <v>0</v>
      </c>
      <c r="T346" s="6">
        <v>0</v>
      </c>
      <c r="U346" s="6"/>
      <c r="V346" s="6">
        <v>1303.73</v>
      </c>
      <c r="W346" s="6">
        <v>0</v>
      </c>
      <c r="X346" s="6">
        <v>1303.73</v>
      </c>
      <c r="Y346" s="513">
        <f>IF(A346&lt;&gt;"",IF(A346=мар17!A346,0,1),IF(AND(B346=мар17!B346,C346=мар17!C346),0,1))</f>
        <v>0</v>
      </c>
      <c r="Z346" s="70" t="str">
        <f t="shared" si="41"/>
        <v>ул. Шестая д.6</v>
      </c>
      <c r="AA346" s="504">
        <f>IF($B346&lt;&gt;"",MAX(AA$7:AA345)+1,0)</f>
        <v>334</v>
      </c>
      <c r="AB346" s="502">
        <f t="shared" si="45"/>
        <v>346</v>
      </c>
      <c r="AC346" s="504">
        <f>1</f>
        <v>1</v>
      </c>
      <c r="AD346" s="103">
        <f t="shared" si="42"/>
        <v>1303.73</v>
      </c>
      <c r="AE346" s="103">
        <f t="shared" si="43"/>
        <v>0</v>
      </c>
      <c r="AF346" s="103">
        <f t="shared" si="44"/>
        <v>0</v>
      </c>
      <c r="AG346" s="3"/>
    </row>
    <row r="347" spans="2:33" ht="13.2" x14ac:dyDescent="0.25">
      <c r="B347" s="1" t="str">
        <f>адреса!$G$341</f>
        <v>кв.41</v>
      </c>
      <c r="C347" s="522">
        <f>адреса!$I$341</f>
        <v>60000041</v>
      </c>
      <c r="D347" s="6" t="str">
        <f>адреса!$K$341</f>
        <v>ФИО-6-41</v>
      </c>
      <c r="E347" s="6">
        <v>0</v>
      </c>
      <c r="F347" s="6">
        <v>1111.07</v>
      </c>
      <c r="G347" s="6">
        <v>0</v>
      </c>
      <c r="H347" s="6">
        <v>0</v>
      </c>
      <c r="I347" s="6">
        <v>0</v>
      </c>
      <c r="J347" s="6">
        <v>0</v>
      </c>
      <c r="K347" s="6">
        <v>0</v>
      </c>
      <c r="L347" s="6"/>
      <c r="M347" s="6">
        <v>0</v>
      </c>
      <c r="N347" s="6">
        <v>0</v>
      </c>
      <c r="O347" s="6">
        <v>0</v>
      </c>
      <c r="P347" s="6">
        <v>0</v>
      </c>
      <c r="Q347" s="6">
        <v>0</v>
      </c>
      <c r="R347" s="6">
        <v>0</v>
      </c>
      <c r="S347" s="6">
        <v>0</v>
      </c>
      <c r="T347" s="6">
        <v>0</v>
      </c>
      <c r="U347" s="6"/>
      <c r="V347" s="6">
        <v>1111.07</v>
      </c>
      <c r="W347" s="6">
        <v>0</v>
      </c>
      <c r="X347" s="6">
        <v>1111.07</v>
      </c>
      <c r="Y347" s="513">
        <f>IF(A347&lt;&gt;"",IF(A347=мар17!A347,0,1),IF(AND(B347=мар17!B347,C347=мар17!C347),0,1))</f>
        <v>0</v>
      </c>
      <c r="Z347" s="70" t="str">
        <f t="shared" si="41"/>
        <v>ул. Шестая д.6</v>
      </c>
      <c r="AA347" s="504">
        <f>IF($B347&lt;&gt;"",MAX(AA$7:AA346)+1,0)</f>
        <v>335</v>
      </c>
      <c r="AB347" s="502">
        <f t="shared" si="45"/>
        <v>347</v>
      </c>
      <c r="AC347" s="504">
        <f>1</f>
        <v>1</v>
      </c>
      <c r="AD347" s="103">
        <f t="shared" si="42"/>
        <v>1111.07</v>
      </c>
      <c r="AE347" s="103">
        <f t="shared" si="43"/>
        <v>0</v>
      </c>
      <c r="AF347" s="103">
        <f t="shared" si="44"/>
        <v>0</v>
      </c>
      <c r="AG347" s="3"/>
    </row>
    <row r="348" spans="2:33" ht="13.2" x14ac:dyDescent="0.25">
      <c r="B348" s="1" t="str">
        <f>адреса!$G$342</f>
        <v>кв.42</v>
      </c>
      <c r="C348" s="522">
        <f>адреса!$I$342</f>
        <v>60000042</v>
      </c>
      <c r="D348" s="6" t="str">
        <f>адреса!$K$342</f>
        <v>ФИО-6-42</v>
      </c>
      <c r="E348" s="6">
        <v>0</v>
      </c>
      <c r="F348" s="6">
        <v>1524.99</v>
      </c>
      <c r="G348" s="6">
        <v>0</v>
      </c>
      <c r="H348" s="6">
        <v>0</v>
      </c>
      <c r="I348" s="6">
        <v>0</v>
      </c>
      <c r="J348" s="6">
        <v>0</v>
      </c>
      <c r="K348" s="6">
        <v>0</v>
      </c>
      <c r="L348" s="6"/>
      <c r="M348" s="6">
        <v>0</v>
      </c>
      <c r="N348" s="6">
        <v>0</v>
      </c>
      <c r="O348" s="6">
        <v>0</v>
      </c>
      <c r="P348" s="6">
        <v>0</v>
      </c>
      <c r="Q348" s="6">
        <v>0</v>
      </c>
      <c r="R348" s="6">
        <v>0</v>
      </c>
      <c r="S348" s="6">
        <v>0</v>
      </c>
      <c r="T348" s="6">
        <v>0</v>
      </c>
      <c r="U348" s="6"/>
      <c r="V348" s="6">
        <v>1524.99</v>
      </c>
      <c r="W348" s="6">
        <v>0</v>
      </c>
      <c r="X348" s="6">
        <v>1524.99</v>
      </c>
      <c r="Y348" s="513">
        <f>IF(A348&lt;&gt;"",IF(A348=мар17!A348,0,1),IF(AND(B348=мар17!B348,C348=мар17!C348),0,1))</f>
        <v>0</v>
      </c>
      <c r="Z348" s="70" t="str">
        <f t="shared" ref="Z348:Z410" si="46">IF(AND(A348&lt;&gt;"",B348=""),A348,Z347)</f>
        <v>ул. Шестая д.6</v>
      </c>
      <c r="AA348" s="504">
        <f>IF($B348&lt;&gt;"",MAX(AA$7:AA347)+1,0)</f>
        <v>336</v>
      </c>
      <c r="AB348" s="502">
        <f t="shared" si="45"/>
        <v>348</v>
      </c>
      <c r="AC348" s="504">
        <f>1</f>
        <v>1</v>
      </c>
      <c r="AD348" s="103">
        <f t="shared" ref="AD348:AD410" si="47">F348</f>
        <v>1524.99</v>
      </c>
      <c r="AE348" s="103">
        <f t="shared" ref="AE348:AE410" si="48">H348+I348+J348+K348+L348+O348+R348+S348</f>
        <v>0</v>
      </c>
      <c r="AF348" s="103">
        <f t="shared" ref="AF348:AF410" si="49">V348-AD348-AE348</f>
        <v>0</v>
      </c>
      <c r="AG348" s="3"/>
    </row>
    <row r="349" spans="2:33" ht="13.2" x14ac:dyDescent="0.25">
      <c r="B349" s="1" t="str">
        <f>адреса!$G$343</f>
        <v>кв.43</v>
      </c>
      <c r="C349" s="522">
        <f>адреса!$I$343</f>
        <v>60000043</v>
      </c>
      <c r="D349" s="6" t="str">
        <f>адреса!$K$343</f>
        <v>ФИО-6-43</v>
      </c>
      <c r="E349" s="6">
        <v>0</v>
      </c>
      <c r="F349" s="6">
        <v>2348.7600000000002</v>
      </c>
      <c r="G349" s="6">
        <v>0</v>
      </c>
      <c r="H349" s="6">
        <v>0</v>
      </c>
      <c r="I349" s="6">
        <v>0</v>
      </c>
      <c r="J349" s="6">
        <v>0</v>
      </c>
      <c r="K349" s="6">
        <v>0</v>
      </c>
      <c r="L349" s="6"/>
      <c r="M349" s="6">
        <v>0</v>
      </c>
      <c r="N349" s="6">
        <v>0</v>
      </c>
      <c r="O349" s="6">
        <v>0</v>
      </c>
      <c r="P349" s="6">
        <v>0</v>
      </c>
      <c r="Q349" s="6">
        <v>0</v>
      </c>
      <c r="R349" s="6">
        <v>0</v>
      </c>
      <c r="S349" s="6">
        <v>0</v>
      </c>
      <c r="T349" s="6">
        <v>0</v>
      </c>
      <c r="U349" s="6"/>
      <c r="V349" s="6">
        <v>2348.7600000000002</v>
      </c>
      <c r="W349" s="6">
        <v>0</v>
      </c>
      <c r="X349" s="6">
        <v>2348.7600000000002</v>
      </c>
      <c r="Y349" s="513">
        <f>IF(A349&lt;&gt;"",IF(A349=мар17!A349,0,1),IF(AND(B349=мар17!B349,C349=мар17!C349),0,1))</f>
        <v>0</v>
      </c>
      <c r="Z349" s="70" t="str">
        <f t="shared" si="46"/>
        <v>ул. Шестая д.6</v>
      </c>
      <c r="AA349" s="504">
        <f>IF($B349&lt;&gt;"",MAX(AA$7:AA348)+1,0)</f>
        <v>337</v>
      </c>
      <c r="AB349" s="502">
        <f t="shared" si="45"/>
        <v>349</v>
      </c>
      <c r="AC349" s="504">
        <f>1</f>
        <v>1</v>
      </c>
      <c r="AD349" s="103">
        <f t="shared" si="47"/>
        <v>2348.7600000000002</v>
      </c>
      <c r="AE349" s="103">
        <f t="shared" si="48"/>
        <v>0</v>
      </c>
      <c r="AF349" s="103">
        <f t="shared" si="49"/>
        <v>0</v>
      </c>
      <c r="AG349" s="3"/>
    </row>
    <row r="350" spans="2:33" ht="13.2" x14ac:dyDescent="0.25">
      <c r="B350" s="1" t="str">
        <f>адреса!$G$344</f>
        <v>кв.44</v>
      </c>
      <c r="C350" s="522">
        <f>адреса!$I$344</f>
        <v>60000044</v>
      </c>
      <c r="D350" s="6" t="str">
        <f>адреса!$K$344</f>
        <v>ФИО-6-44</v>
      </c>
      <c r="E350" s="6">
        <v>0</v>
      </c>
      <c r="F350" s="6">
        <v>3094.24</v>
      </c>
      <c r="G350" s="6">
        <v>0</v>
      </c>
      <c r="H350" s="6">
        <v>0</v>
      </c>
      <c r="I350" s="6">
        <v>0</v>
      </c>
      <c r="J350" s="6">
        <v>0</v>
      </c>
      <c r="K350" s="6">
        <v>0</v>
      </c>
      <c r="L350" s="6"/>
      <c r="M350" s="6">
        <v>0</v>
      </c>
      <c r="N350" s="6">
        <v>0</v>
      </c>
      <c r="O350" s="6">
        <v>0</v>
      </c>
      <c r="P350" s="6">
        <v>0</v>
      </c>
      <c r="Q350" s="6">
        <v>0</v>
      </c>
      <c r="R350" s="6">
        <v>0</v>
      </c>
      <c r="S350" s="6">
        <v>0</v>
      </c>
      <c r="T350" s="6">
        <v>0</v>
      </c>
      <c r="U350" s="6"/>
      <c r="V350" s="6">
        <v>3094.24</v>
      </c>
      <c r="W350" s="6">
        <v>0</v>
      </c>
      <c r="X350" s="6">
        <v>3094.24</v>
      </c>
      <c r="Y350" s="513">
        <f>IF(A350&lt;&gt;"",IF(A350=мар17!A350,0,1),IF(AND(B350=мар17!B350,C350=мар17!C350),0,1))</f>
        <v>0</v>
      </c>
      <c r="Z350" s="70" t="str">
        <f t="shared" si="46"/>
        <v>ул. Шестая д.6</v>
      </c>
      <c r="AA350" s="504">
        <f>IF($B350&lt;&gt;"",MAX(AA$7:AA349)+1,0)</f>
        <v>338</v>
      </c>
      <c r="AB350" s="502">
        <f t="shared" si="45"/>
        <v>350</v>
      </c>
      <c r="AC350" s="504">
        <f>1</f>
        <v>1</v>
      </c>
      <c r="AD350" s="103">
        <f t="shared" si="47"/>
        <v>3094.24</v>
      </c>
      <c r="AE350" s="103">
        <f t="shared" si="48"/>
        <v>0</v>
      </c>
      <c r="AF350" s="103">
        <f t="shared" si="49"/>
        <v>0</v>
      </c>
      <c r="AG350" s="3"/>
    </row>
    <row r="351" spans="2:33" ht="13.2" x14ac:dyDescent="0.25">
      <c r="B351" s="1" t="str">
        <f>адреса!$G$345</f>
        <v>кв.45</v>
      </c>
      <c r="C351" s="522">
        <f>адреса!$I$345</f>
        <v>60000045</v>
      </c>
      <c r="D351" s="6" t="str">
        <f>адреса!$K$345</f>
        <v>ФИО-6-45</v>
      </c>
      <c r="E351" s="6">
        <v>0</v>
      </c>
      <c r="F351" s="6">
        <v>1640.73</v>
      </c>
      <c r="G351" s="6">
        <v>0</v>
      </c>
      <c r="H351" s="6">
        <v>0</v>
      </c>
      <c r="I351" s="6">
        <v>0</v>
      </c>
      <c r="J351" s="6">
        <v>0</v>
      </c>
      <c r="K351" s="6">
        <v>0</v>
      </c>
      <c r="L351" s="6"/>
      <c r="M351" s="6">
        <v>0</v>
      </c>
      <c r="N351" s="6">
        <v>0</v>
      </c>
      <c r="O351" s="6">
        <v>0</v>
      </c>
      <c r="P351" s="6">
        <v>0</v>
      </c>
      <c r="Q351" s="6">
        <v>0</v>
      </c>
      <c r="R351" s="6">
        <v>0</v>
      </c>
      <c r="S351" s="6">
        <v>0</v>
      </c>
      <c r="T351" s="6">
        <v>0</v>
      </c>
      <c r="U351" s="6"/>
      <c r="V351" s="6">
        <v>1640.73</v>
      </c>
      <c r="W351" s="6">
        <v>0</v>
      </c>
      <c r="X351" s="6">
        <v>1640.73</v>
      </c>
      <c r="Y351" s="513">
        <f>IF(A351&lt;&gt;"",IF(A351=мар17!A351,0,1),IF(AND(B351=мар17!B351,C351=мар17!C351),0,1))</f>
        <v>0</v>
      </c>
      <c r="Z351" s="70" t="str">
        <f t="shared" si="46"/>
        <v>ул. Шестая д.6</v>
      </c>
      <c r="AA351" s="504">
        <f>IF($B351&lt;&gt;"",MAX(AA$7:AA350)+1,0)</f>
        <v>339</v>
      </c>
      <c r="AB351" s="502">
        <f t="shared" si="45"/>
        <v>351</v>
      </c>
      <c r="AC351" s="504">
        <f>1</f>
        <v>1</v>
      </c>
      <c r="AD351" s="103">
        <f t="shared" si="47"/>
        <v>1640.73</v>
      </c>
      <c r="AE351" s="103">
        <f t="shared" si="48"/>
        <v>0</v>
      </c>
      <c r="AF351" s="103">
        <f t="shared" si="49"/>
        <v>0</v>
      </c>
      <c r="AG351" s="3"/>
    </row>
    <row r="352" spans="2:33" ht="13.2" x14ac:dyDescent="0.25">
      <c r="B352" s="1" t="str">
        <f>адреса!$G$346</f>
        <v>кв.46</v>
      </c>
      <c r="C352" s="522">
        <f>адреса!$I$346</f>
        <v>60000046</v>
      </c>
      <c r="D352" s="6" t="str">
        <f>адреса!$K$346</f>
        <v>ФИО-6-46</v>
      </c>
      <c r="E352" s="6">
        <v>0</v>
      </c>
      <c r="F352" s="6">
        <v>1736.04</v>
      </c>
      <c r="G352" s="6">
        <v>0</v>
      </c>
      <c r="H352" s="6">
        <v>0</v>
      </c>
      <c r="I352" s="6">
        <v>0</v>
      </c>
      <c r="J352" s="6">
        <v>0</v>
      </c>
      <c r="K352" s="6">
        <v>0</v>
      </c>
      <c r="L352" s="6"/>
      <c r="M352" s="6">
        <v>0</v>
      </c>
      <c r="N352" s="6">
        <v>0</v>
      </c>
      <c r="O352" s="6">
        <v>0</v>
      </c>
      <c r="P352" s="6">
        <v>0</v>
      </c>
      <c r="Q352" s="6">
        <v>0</v>
      </c>
      <c r="R352" s="6">
        <v>0</v>
      </c>
      <c r="S352" s="6">
        <v>0</v>
      </c>
      <c r="T352" s="6">
        <v>0</v>
      </c>
      <c r="U352" s="6"/>
      <c r="V352" s="6">
        <v>1736.04</v>
      </c>
      <c r="W352" s="6">
        <v>0</v>
      </c>
      <c r="X352" s="6">
        <v>1736.04</v>
      </c>
      <c r="Y352" s="513">
        <f>IF(A352&lt;&gt;"",IF(A352=мар17!A352,0,1),IF(AND(B352=мар17!B352,C352=мар17!C352),0,1))</f>
        <v>0</v>
      </c>
      <c r="Z352" s="70" t="str">
        <f t="shared" si="46"/>
        <v>ул. Шестая д.6</v>
      </c>
      <c r="AA352" s="504">
        <f>IF($B352&lt;&gt;"",MAX(AA$7:AA351)+1,0)</f>
        <v>340</v>
      </c>
      <c r="AB352" s="502">
        <f t="shared" si="45"/>
        <v>352</v>
      </c>
      <c r="AC352" s="504">
        <f>1</f>
        <v>1</v>
      </c>
      <c r="AD352" s="103">
        <f t="shared" si="47"/>
        <v>1736.04</v>
      </c>
      <c r="AE352" s="103">
        <f t="shared" si="48"/>
        <v>0</v>
      </c>
      <c r="AF352" s="103">
        <f t="shared" si="49"/>
        <v>0</v>
      </c>
      <c r="AG352" s="3"/>
    </row>
    <row r="353" spans="2:33" ht="13.2" x14ac:dyDescent="0.25">
      <c r="B353" s="1" t="str">
        <f>адреса!$G$347</f>
        <v>кв.47</v>
      </c>
      <c r="C353" s="522">
        <f>адреса!$I$347</f>
        <v>60000047</v>
      </c>
      <c r="D353" s="6" t="str">
        <f>адреса!$K$347</f>
        <v>ФИО-6-47</v>
      </c>
      <c r="E353" s="6">
        <v>0</v>
      </c>
      <c r="F353" s="6">
        <v>1712.21</v>
      </c>
      <c r="G353" s="6">
        <v>0</v>
      </c>
      <c r="H353" s="6">
        <v>0</v>
      </c>
      <c r="I353" s="6">
        <v>0</v>
      </c>
      <c r="J353" s="6">
        <v>0</v>
      </c>
      <c r="K353" s="6">
        <v>0</v>
      </c>
      <c r="L353" s="6"/>
      <c r="M353" s="6">
        <v>0</v>
      </c>
      <c r="N353" s="6">
        <v>0</v>
      </c>
      <c r="O353" s="6">
        <v>0</v>
      </c>
      <c r="P353" s="6">
        <v>0</v>
      </c>
      <c r="Q353" s="6">
        <v>0</v>
      </c>
      <c r="R353" s="6">
        <v>0</v>
      </c>
      <c r="S353" s="6">
        <v>0</v>
      </c>
      <c r="T353" s="6">
        <v>0</v>
      </c>
      <c r="U353" s="6"/>
      <c r="V353" s="6">
        <v>1712.21</v>
      </c>
      <c r="W353" s="6">
        <v>0</v>
      </c>
      <c r="X353" s="6">
        <v>1712.21</v>
      </c>
      <c r="Y353" s="513">
        <f>IF(A353&lt;&gt;"",IF(A353=мар17!A353,0,1),IF(AND(B353=мар17!B353,C353=мар17!C353),0,1))</f>
        <v>0</v>
      </c>
      <c r="Z353" s="70" t="str">
        <f t="shared" si="46"/>
        <v>ул. Шестая д.6</v>
      </c>
      <c r="AA353" s="504">
        <f>IF($B353&lt;&gt;"",MAX(AA$7:AA352)+1,0)</f>
        <v>341</v>
      </c>
      <c r="AB353" s="502">
        <f t="shared" si="45"/>
        <v>353</v>
      </c>
      <c r="AC353" s="504">
        <f>1</f>
        <v>1</v>
      </c>
      <c r="AD353" s="103">
        <f t="shared" si="47"/>
        <v>1712.21</v>
      </c>
      <c r="AE353" s="103">
        <f t="shared" si="48"/>
        <v>0</v>
      </c>
      <c r="AF353" s="103">
        <f t="shared" si="49"/>
        <v>0</v>
      </c>
      <c r="AG353" s="3"/>
    </row>
    <row r="354" spans="2:33" ht="13.2" x14ac:dyDescent="0.25">
      <c r="B354" s="1" t="str">
        <f>адреса!$G$348</f>
        <v>кв.48</v>
      </c>
      <c r="C354" s="522">
        <f>адреса!$I$348</f>
        <v>60000048</v>
      </c>
      <c r="D354" s="6" t="str">
        <f>адреса!$K$348</f>
        <v>ФИО-6-48</v>
      </c>
      <c r="E354" s="6">
        <v>0</v>
      </c>
      <c r="F354" s="6">
        <v>1480.74</v>
      </c>
      <c r="G354" s="6">
        <v>0</v>
      </c>
      <c r="H354" s="6">
        <v>0</v>
      </c>
      <c r="I354" s="6">
        <v>0</v>
      </c>
      <c r="J354" s="6">
        <v>0</v>
      </c>
      <c r="K354" s="6">
        <v>0</v>
      </c>
      <c r="L354" s="6"/>
      <c r="M354" s="6">
        <v>0</v>
      </c>
      <c r="N354" s="6">
        <v>0</v>
      </c>
      <c r="O354" s="6">
        <v>0</v>
      </c>
      <c r="P354" s="6">
        <v>0</v>
      </c>
      <c r="Q354" s="6">
        <v>0</v>
      </c>
      <c r="R354" s="6">
        <v>0</v>
      </c>
      <c r="S354" s="6">
        <v>0</v>
      </c>
      <c r="T354" s="6">
        <v>0</v>
      </c>
      <c r="U354" s="6"/>
      <c r="V354" s="6">
        <v>1480.74</v>
      </c>
      <c r="W354" s="6">
        <v>0</v>
      </c>
      <c r="X354" s="6">
        <v>1480.74</v>
      </c>
      <c r="Y354" s="513">
        <f>IF(A354&lt;&gt;"",IF(A354=мар17!A354,0,1),IF(AND(B354=мар17!B354,C354=мар17!C354),0,1))</f>
        <v>0</v>
      </c>
      <c r="Z354" s="70" t="str">
        <f t="shared" si="46"/>
        <v>ул. Шестая д.6</v>
      </c>
      <c r="AA354" s="504">
        <f>IF($B354&lt;&gt;"",MAX(AA$7:AA353)+1,0)</f>
        <v>342</v>
      </c>
      <c r="AB354" s="502">
        <f t="shared" si="45"/>
        <v>354</v>
      </c>
      <c r="AC354" s="504">
        <f>1</f>
        <v>1</v>
      </c>
      <c r="AD354" s="103">
        <f t="shared" si="47"/>
        <v>1480.74</v>
      </c>
      <c r="AE354" s="103">
        <f t="shared" si="48"/>
        <v>0</v>
      </c>
      <c r="AF354" s="103">
        <f t="shared" si="49"/>
        <v>0</v>
      </c>
      <c r="AG354" s="3"/>
    </row>
    <row r="355" spans="2:33" ht="13.2" x14ac:dyDescent="0.25">
      <c r="B355" s="1" t="str">
        <f>адреса!$G$349</f>
        <v>кв.49</v>
      </c>
      <c r="C355" s="522">
        <f>адреса!$I$349</f>
        <v>60000049</v>
      </c>
      <c r="D355" s="6" t="str">
        <f>адреса!$K$349</f>
        <v>ФИО-6-49</v>
      </c>
      <c r="E355" s="6">
        <v>0</v>
      </c>
      <c r="F355" s="6">
        <v>1490.95</v>
      </c>
      <c r="G355" s="6">
        <v>0</v>
      </c>
      <c r="H355" s="6">
        <v>0</v>
      </c>
      <c r="I355" s="6">
        <v>0</v>
      </c>
      <c r="J355" s="6">
        <v>0</v>
      </c>
      <c r="K355" s="6">
        <v>0</v>
      </c>
      <c r="L355" s="6"/>
      <c r="M355" s="6">
        <v>0</v>
      </c>
      <c r="N355" s="6">
        <v>0</v>
      </c>
      <c r="O355" s="6">
        <v>0</v>
      </c>
      <c r="P355" s="6">
        <v>0</v>
      </c>
      <c r="Q355" s="6">
        <v>0</v>
      </c>
      <c r="R355" s="6">
        <v>0</v>
      </c>
      <c r="S355" s="6">
        <v>0</v>
      </c>
      <c r="T355" s="6">
        <v>0</v>
      </c>
      <c r="U355" s="6"/>
      <c r="V355" s="6">
        <v>1490.95</v>
      </c>
      <c r="W355" s="6">
        <v>0</v>
      </c>
      <c r="X355" s="6">
        <v>1490.95</v>
      </c>
      <c r="Y355" s="513">
        <f>IF(A355&lt;&gt;"",IF(A355=мар17!A355,0,1),IF(AND(B355=мар17!B355,C355=мар17!C355),0,1))</f>
        <v>0</v>
      </c>
      <c r="Z355" s="70" t="str">
        <f t="shared" si="46"/>
        <v>ул. Шестая д.6</v>
      </c>
      <c r="AA355" s="504">
        <f>IF($B355&lt;&gt;"",MAX(AA$7:AA354)+1,0)</f>
        <v>343</v>
      </c>
      <c r="AB355" s="502">
        <f t="shared" si="45"/>
        <v>355</v>
      </c>
      <c r="AC355" s="504">
        <f>1</f>
        <v>1</v>
      </c>
      <c r="AD355" s="103">
        <f t="shared" si="47"/>
        <v>1490.95</v>
      </c>
      <c r="AE355" s="103">
        <f t="shared" si="48"/>
        <v>0</v>
      </c>
      <c r="AF355" s="103">
        <f t="shared" si="49"/>
        <v>0</v>
      </c>
      <c r="AG355" s="3"/>
    </row>
    <row r="356" spans="2:33" ht="13.2" x14ac:dyDescent="0.25">
      <c r="B356" s="1" t="str">
        <f>адреса!$G$350</f>
        <v>кв.50</v>
      </c>
      <c r="C356" s="522">
        <f>адреса!$I$350</f>
        <v>60000050</v>
      </c>
      <c r="D356" s="6" t="str">
        <f>адреса!$K$350</f>
        <v>ФИО-6-50</v>
      </c>
      <c r="E356" s="6">
        <v>0</v>
      </c>
      <c r="F356" s="6">
        <v>1719.02</v>
      </c>
      <c r="G356" s="6">
        <v>0</v>
      </c>
      <c r="H356" s="6">
        <v>0</v>
      </c>
      <c r="I356" s="6">
        <v>0</v>
      </c>
      <c r="J356" s="6">
        <v>0</v>
      </c>
      <c r="K356" s="6">
        <v>0</v>
      </c>
      <c r="L356" s="6"/>
      <c r="M356" s="6">
        <v>0</v>
      </c>
      <c r="N356" s="6">
        <v>0</v>
      </c>
      <c r="O356" s="6">
        <v>0</v>
      </c>
      <c r="P356" s="6">
        <v>0</v>
      </c>
      <c r="Q356" s="6">
        <v>0</v>
      </c>
      <c r="R356" s="6">
        <v>0</v>
      </c>
      <c r="S356" s="6">
        <v>0</v>
      </c>
      <c r="T356" s="6">
        <v>0</v>
      </c>
      <c r="U356" s="6"/>
      <c r="V356" s="6">
        <v>1719.02</v>
      </c>
      <c r="W356" s="6">
        <v>0</v>
      </c>
      <c r="X356" s="6">
        <v>1719.02</v>
      </c>
      <c r="Y356" s="513">
        <f>IF(A356&lt;&gt;"",IF(A356=мар17!A356,0,1),IF(AND(B356=мар17!B356,C356=мар17!C356),0,1))</f>
        <v>0</v>
      </c>
      <c r="Z356" s="70" t="str">
        <f t="shared" si="46"/>
        <v>ул. Шестая д.6</v>
      </c>
      <c r="AA356" s="504">
        <f>IF($B356&lt;&gt;"",MAX(AA$7:AA355)+1,0)</f>
        <v>344</v>
      </c>
      <c r="AB356" s="502">
        <f t="shared" si="45"/>
        <v>356</v>
      </c>
      <c r="AC356" s="504">
        <f>1</f>
        <v>1</v>
      </c>
      <c r="AD356" s="103">
        <f t="shared" si="47"/>
        <v>1719.02</v>
      </c>
      <c r="AE356" s="103">
        <f t="shared" si="48"/>
        <v>0</v>
      </c>
      <c r="AF356" s="103">
        <f t="shared" si="49"/>
        <v>0</v>
      </c>
      <c r="AG356" s="3"/>
    </row>
    <row r="357" spans="2:33" ht="13.2" x14ac:dyDescent="0.25">
      <c r="B357" s="1" t="str">
        <f>адреса!$G$351</f>
        <v>кв.51</v>
      </c>
      <c r="C357" s="522">
        <f>адреса!$I$351</f>
        <v>60000051</v>
      </c>
      <c r="D357" s="6" t="str">
        <f>адреса!$K$351</f>
        <v>ФИО-6-51</v>
      </c>
      <c r="E357" s="6">
        <v>0</v>
      </c>
      <c r="F357" s="6">
        <v>1725.83</v>
      </c>
      <c r="G357" s="6">
        <v>0</v>
      </c>
      <c r="H357" s="6">
        <v>0</v>
      </c>
      <c r="I357" s="6">
        <v>0</v>
      </c>
      <c r="J357" s="6">
        <v>0</v>
      </c>
      <c r="K357" s="6">
        <v>0</v>
      </c>
      <c r="L357" s="6"/>
      <c r="M357" s="6">
        <v>0</v>
      </c>
      <c r="N357" s="6">
        <v>0</v>
      </c>
      <c r="O357" s="6">
        <v>0</v>
      </c>
      <c r="P357" s="6">
        <v>0</v>
      </c>
      <c r="Q357" s="6">
        <v>0</v>
      </c>
      <c r="R357" s="6">
        <v>0</v>
      </c>
      <c r="S357" s="6">
        <v>0</v>
      </c>
      <c r="T357" s="6">
        <v>0</v>
      </c>
      <c r="U357" s="6"/>
      <c r="V357" s="6">
        <v>1725.83</v>
      </c>
      <c r="W357" s="6">
        <v>0</v>
      </c>
      <c r="X357" s="6">
        <v>1725.83</v>
      </c>
      <c r="Y357" s="513">
        <f>IF(A357&lt;&gt;"",IF(A357=мар17!A357,0,1),IF(AND(B357=мар17!B357,C357=мар17!C357),0,1))</f>
        <v>0</v>
      </c>
      <c r="Z357" s="70" t="str">
        <f t="shared" si="46"/>
        <v>ул. Шестая д.6</v>
      </c>
      <c r="AA357" s="504">
        <f>IF($B357&lt;&gt;"",MAX(AA$7:AA356)+1,0)</f>
        <v>345</v>
      </c>
      <c r="AB357" s="502">
        <f t="shared" si="45"/>
        <v>357</v>
      </c>
      <c r="AC357" s="504">
        <f>1</f>
        <v>1</v>
      </c>
      <c r="AD357" s="103">
        <f t="shared" si="47"/>
        <v>1725.83</v>
      </c>
      <c r="AE357" s="103">
        <f t="shared" si="48"/>
        <v>0</v>
      </c>
      <c r="AF357" s="103">
        <f t="shared" si="49"/>
        <v>0</v>
      </c>
      <c r="AG357" s="3"/>
    </row>
    <row r="358" spans="2:33" ht="13.2" x14ac:dyDescent="0.25">
      <c r="B358" s="1" t="str">
        <f>адреса!$G$352</f>
        <v>кв.52</v>
      </c>
      <c r="C358" s="522">
        <f>адреса!$I$352</f>
        <v>60000052</v>
      </c>
      <c r="D358" s="6" t="str">
        <f>адреса!$K$352</f>
        <v>ФИО-6-52</v>
      </c>
      <c r="E358" s="6">
        <v>0</v>
      </c>
      <c r="F358" s="6">
        <v>1678.17</v>
      </c>
      <c r="G358" s="6">
        <v>0</v>
      </c>
      <c r="H358" s="6">
        <v>0</v>
      </c>
      <c r="I358" s="6">
        <v>0</v>
      </c>
      <c r="J358" s="6">
        <v>0</v>
      </c>
      <c r="K358" s="6">
        <v>0</v>
      </c>
      <c r="L358" s="6"/>
      <c r="M358" s="6">
        <v>0</v>
      </c>
      <c r="N358" s="6">
        <v>0</v>
      </c>
      <c r="O358" s="6">
        <v>0</v>
      </c>
      <c r="P358" s="6">
        <v>0</v>
      </c>
      <c r="Q358" s="6">
        <v>0</v>
      </c>
      <c r="R358" s="6">
        <v>0</v>
      </c>
      <c r="S358" s="6">
        <v>0</v>
      </c>
      <c r="T358" s="6">
        <v>0</v>
      </c>
      <c r="U358" s="6"/>
      <c r="V358" s="6">
        <v>1678.17</v>
      </c>
      <c r="W358" s="6">
        <v>0</v>
      </c>
      <c r="X358" s="6">
        <v>1678.17</v>
      </c>
      <c r="Y358" s="513">
        <f>IF(A358&lt;&gt;"",IF(A358=мар17!A358,0,1),IF(AND(B358=мар17!B358,C358=мар17!C358),0,1))</f>
        <v>0</v>
      </c>
      <c r="Z358" s="70" t="str">
        <f t="shared" si="46"/>
        <v>ул. Шестая д.6</v>
      </c>
      <c r="AA358" s="504">
        <f>IF($B358&lt;&gt;"",MAX(AA$7:AA357)+1,0)</f>
        <v>346</v>
      </c>
      <c r="AB358" s="502">
        <f t="shared" si="45"/>
        <v>358</v>
      </c>
      <c r="AC358" s="504">
        <f>1</f>
        <v>1</v>
      </c>
      <c r="AD358" s="103">
        <f t="shared" si="47"/>
        <v>1678.17</v>
      </c>
      <c r="AE358" s="103">
        <f t="shared" si="48"/>
        <v>0</v>
      </c>
      <c r="AF358" s="103">
        <f t="shared" si="49"/>
        <v>0</v>
      </c>
      <c r="AG358" s="3"/>
    </row>
    <row r="359" spans="2:33" ht="13.2" x14ac:dyDescent="0.25">
      <c r="B359" s="1" t="str">
        <f>адреса!$G$353</f>
        <v>кв.53</v>
      </c>
      <c r="C359" s="522">
        <f>адреса!$I$353</f>
        <v>60000053</v>
      </c>
      <c r="D359" s="6" t="str">
        <f>адреса!$K$353</f>
        <v>ФИО-6-53</v>
      </c>
      <c r="E359" s="6">
        <v>0</v>
      </c>
      <c r="F359" s="6">
        <v>3049.98</v>
      </c>
      <c r="G359" s="6">
        <v>0</v>
      </c>
      <c r="H359" s="6">
        <v>0</v>
      </c>
      <c r="I359" s="6">
        <v>0</v>
      </c>
      <c r="J359" s="6">
        <v>0</v>
      </c>
      <c r="K359" s="6">
        <v>0</v>
      </c>
      <c r="L359" s="6"/>
      <c r="M359" s="6">
        <v>0</v>
      </c>
      <c r="N359" s="6">
        <v>0</v>
      </c>
      <c r="O359" s="6">
        <v>0</v>
      </c>
      <c r="P359" s="6">
        <v>0</v>
      </c>
      <c r="Q359" s="6">
        <v>0</v>
      </c>
      <c r="R359" s="6">
        <v>0</v>
      </c>
      <c r="S359" s="6">
        <v>0</v>
      </c>
      <c r="T359" s="6">
        <v>0</v>
      </c>
      <c r="U359" s="6"/>
      <c r="V359" s="6">
        <v>3049.98</v>
      </c>
      <c r="W359" s="6">
        <v>0</v>
      </c>
      <c r="X359" s="6">
        <v>3049.98</v>
      </c>
      <c r="Y359" s="513">
        <f>IF(A359&lt;&gt;"",IF(A359=мар17!A359,0,1),IF(AND(B359=мар17!B359,C359=мар17!C359),0,1))</f>
        <v>0</v>
      </c>
      <c r="Z359" s="70" t="str">
        <f t="shared" si="46"/>
        <v>ул. Шестая д.6</v>
      </c>
      <c r="AA359" s="504">
        <f>IF($B359&lt;&gt;"",MAX(AA$7:AA358)+1,0)</f>
        <v>347</v>
      </c>
      <c r="AB359" s="502">
        <f t="shared" si="45"/>
        <v>359</v>
      </c>
      <c r="AC359" s="504">
        <f>1</f>
        <v>1</v>
      </c>
      <c r="AD359" s="103">
        <f t="shared" si="47"/>
        <v>3049.98</v>
      </c>
      <c r="AE359" s="103">
        <f t="shared" si="48"/>
        <v>0</v>
      </c>
      <c r="AF359" s="103">
        <f t="shared" si="49"/>
        <v>0</v>
      </c>
      <c r="AG359" s="3"/>
    </row>
    <row r="360" spans="2:33" ht="13.2" x14ac:dyDescent="0.25">
      <c r="B360" s="1" t="str">
        <f>адреса!$G$354</f>
        <v>кв.54</v>
      </c>
      <c r="C360" s="522">
        <f>адреса!$I$354</f>
        <v>60000054</v>
      </c>
      <c r="D360" s="6" t="str">
        <f>адреса!$K$354</f>
        <v>ФИО-6-54</v>
      </c>
      <c r="E360" s="6">
        <v>0</v>
      </c>
      <c r="F360" s="6">
        <v>2324.9299999999998</v>
      </c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6"/>
      <c r="M360" s="6">
        <v>0</v>
      </c>
      <c r="N360" s="6">
        <v>0</v>
      </c>
      <c r="O360" s="6">
        <v>0</v>
      </c>
      <c r="P360" s="6">
        <v>0</v>
      </c>
      <c r="Q360" s="6">
        <v>0</v>
      </c>
      <c r="R360" s="6">
        <v>0</v>
      </c>
      <c r="S360" s="6">
        <v>0</v>
      </c>
      <c r="T360" s="6">
        <v>0</v>
      </c>
      <c r="U360" s="6"/>
      <c r="V360" s="6">
        <v>2324.9299999999998</v>
      </c>
      <c r="W360" s="6">
        <v>0</v>
      </c>
      <c r="X360" s="6">
        <v>2324.9299999999998</v>
      </c>
      <c r="Y360" s="513">
        <f>IF(A360&lt;&gt;"",IF(A360=мар17!A360,0,1),IF(AND(B360=мар17!B360,C360=мар17!C360),0,1))</f>
        <v>0</v>
      </c>
      <c r="Z360" s="70" t="str">
        <f t="shared" si="46"/>
        <v>ул. Шестая д.6</v>
      </c>
      <c r="AA360" s="504">
        <f>IF($B360&lt;&gt;"",MAX(AA$7:AA359)+1,0)</f>
        <v>348</v>
      </c>
      <c r="AB360" s="502">
        <f t="shared" si="45"/>
        <v>360</v>
      </c>
      <c r="AC360" s="504">
        <f>1</f>
        <v>1</v>
      </c>
      <c r="AD360" s="103">
        <f t="shared" si="47"/>
        <v>2324.9299999999998</v>
      </c>
      <c r="AE360" s="103">
        <f t="shared" si="48"/>
        <v>0</v>
      </c>
      <c r="AF360" s="103">
        <f t="shared" si="49"/>
        <v>0</v>
      </c>
      <c r="AG360" s="3"/>
    </row>
    <row r="361" spans="2:33" ht="13.2" x14ac:dyDescent="0.25">
      <c r="B361" s="1" t="str">
        <f>адреса!$G$355</f>
        <v>кв.55</v>
      </c>
      <c r="C361" s="522">
        <f>адреса!$I$355</f>
        <v>60000055</v>
      </c>
      <c r="D361" s="6" t="str">
        <f>адреса!$K$355</f>
        <v>ФИО-6-55</v>
      </c>
      <c r="E361" s="6">
        <v>0</v>
      </c>
      <c r="F361" s="6">
        <v>1480.74</v>
      </c>
      <c r="G361" s="6">
        <v>0</v>
      </c>
      <c r="H361" s="6">
        <v>0</v>
      </c>
      <c r="I361" s="6">
        <v>0</v>
      </c>
      <c r="J361" s="6">
        <v>0</v>
      </c>
      <c r="K361" s="6">
        <v>0</v>
      </c>
      <c r="L361" s="6"/>
      <c r="M361" s="6">
        <v>0</v>
      </c>
      <c r="N361" s="6">
        <v>0</v>
      </c>
      <c r="O361" s="6">
        <v>0</v>
      </c>
      <c r="P361" s="6">
        <v>0</v>
      </c>
      <c r="Q361" s="6">
        <v>0</v>
      </c>
      <c r="R361" s="6">
        <v>0</v>
      </c>
      <c r="S361" s="6">
        <v>0</v>
      </c>
      <c r="T361" s="6">
        <v>0</v>
      </c>
      <c r="U361" s="6"/>
      <c r="V361" s="6">
        <v>1480.74</v>
      </c>
      <c r="W361" s="6">
        <v>0</v>
      </c>
      <c r="X361" s="6">
        <v>1480.74</v>
      </c>
      <c r="Y361" s="513">
        <f>IF(A361&lt;&gt;"",IF(A361=мар17!A361,0,1),IF(AND(B361=мар17!B361,C361=мар17!C361),0,1))</f>
        <v>0</v>
      </c>
      <c r="Z361" s="70" t="str">
        <f t="shared" si="46"/>
        <v>ул. Шестая д.6</v>
      </c>
      <c r="AA361" s="504">
        <f>IF($B361&lt;&gt;"",MAX(AA$7:AA360)+1,0)</f>
        <v>349</v>
      </c>
      <c r="AB361" s="502">
        <f t="shared" si="45"/>
        <v>361</v>
      </c>
      <c r="AC361" s="504">
        <f>1</f>
        <v>1</v>
      </c>
      <c r="AD361" s="103">
        <f t="shared" si="47"/>
        <v>1480.74</v>
      </c>
      <c r="AE361" s="103">
        <f t="shared" si="48"/>
        <v>0</v>
      </c>
      <c r="AF361" s="103">
        <f t="shared" si="49"/>
        <v>0</v>
      </c>
      <c r="AG361" s="3"/>
    </row>
    <row r="362" spans="2:33" ht="13.2" x14ac:dyDescent="0.25">
      <c r="B362" s="1" t="str">
        <f>адреса!$G$356</f>
        <v>кв.56</v>
      </c>
      <c r="C362" s="522">
        <f>адреса!$I$356</f>
        <v>60000056</v>
      </c>
      <c r="D362" s="6" t="str">
        <f>адреса!$K$356</f>
        <v>ФИО-6-56</v>
      </c>
      <c r="E362" s="6">
        <v>0</v>
      </c>
      <c r="F362" s="6">
        <v>1300.33</v>
      </c>
      <c r="G362" s="6">
        <v>0</v>
      </c>
      <c r="H362" s="6">
        <v>0</v>
      </c>
      <c r="I362" s="6">
        <v>0</v>
      </c>
      <c r="J362" s="6">
        <v>0</v>
      </c>
      <c r="K362" s="6">
        <v>0</v>
      </c>
      <c r="L362" s="6"/>
      <c r="M362" s="6">
        <v>0</v>
      </c>
      <c r="N362" s="6">
        <v>0</v>
      </c>
      <c r="O362" s="6">
        <v>0</v>
      </c>
      <c r="P362" s="6">
        <v>0</v>
      </c>
      <c r="Q362" s="6">
        <v>0</v>
      </c>
      <c r="R362" s="6">
        <v>0</v>
      </c>
      <c r="S362" s="6">
        <v>0</v>
      </c>
      <c r="T362" s="6">
        <v>0</v>
      </c>
      <c r="U362" s="6"/>
      <c r="V362" s="6">
        <v>1300.33</v>
      </c>
      <c r="W362" s="6">
        <v>0</v>
      </c>
      <c r="X362" s="6">
        <v>1300.33</v>
      </c>
      <c r="Y362" s="513">
        <f>IF(A362&lt;&gt;"",IF(A362=мар17!A362,0,1),IF(AND(B362=мар17!B362,C362=мар17!C362),0,1))</f>
        <v>0</v>
      </c>
      <c r="Z362" s="70" t="str">
        <f t="shared" si="46"/>
        <v>ул. Шестая д.6</v>
      </c>
      <c r="AA362" s="504">
        <f>IF($B362&lt;&gt;"",MAX(AA$7:AA361)+1,0)</f>
        <v>350</v>
      </c>
      <c r="AB362" s="502">
        <f t="shared" si="45"/>
        <v>362</v>
      </c>
      <c r="AC362" s="504">
        <f>1</f>
        <v>1</v>
      </c>
      <c r="AD362" s="103">
        <f t="shared" si="47"/>
        <v>1300.33</v>
      </c>
      <c r="AE362" s="103">
        <f t="shared" si="48"/>
        <v>0</v>
      </c>
      <c r="AF362" s="103">
        <f t="shared" si="49"/>
        <v>0</v>
      </c>
      <c r="AG362" s="3"/>
    </row>
    <row r="363" spans="2:33" ht="13.2" x14ac:dyDescent="0.25">
      <c r="B363" s="1" t="str">
        <f>адреса!$G$357</f>
        <v>кв.57</v>
      </c>
      <c r="C363" s="522">
        <f>адреса!$I$357</f>
        <v>60000057</v>
      </c>
      <c r="D363" s="6" t="str">
        <f>адреса!$K$357</f>
        <v>ФИО-6-57</v>
      </c>
      <c r="E363" s="6">
        <v>0</v>
      </c>
      <c r="F363" s="6">
        <v>1300.33</v>
      </c>
      <c r="G363" s="6">
        <v>0</v>
      </c>
      <c r="H363" s="6">
        <v>0</v>
      </c>
      <c r="I363" s="6">
        <v>0</v>
      </c>
      <c r="J363" s="6">
        <v>0</v>
      </c>
      <c r="K363" s="6">
        <v>0</v>
      </c>
      <c r="L363" s="6"/>
      <c r="M363" s="6">
        <v>0</v>
      </c>
      <c r="N363" s="6">
        <v>0</v>
      </c>
      <c r="O363" s="6">
        <v>0</v>
      </c>
      <c r="P363" s="6">
        <v>0</v>
      </c>
      <c r="Q363" s="6">
        <v>0</v>
      </c>
      <c r="R363" s="6">
        <v>0</v>
      </c>
      <c r="S363" s="6">
        <v>0</v>
      </c>
      <c r="T363" s="6">
        <v>0</v>
      </c>
      <c r="U363" s="6"/>
      <c r="V363" s="6">
        <v>1300.33</v>
      </c>
      <c r="W363" s="6">
        <v>0</v>
      </c>
      <c r="X363" s="6">
        <v>1300.33</v>
      </c>
      <c r="Y363" s="513">
        <f>IF(A363&lt;&gt;"",IF(A363=мар17!A363,0,1),IF(AND(B363=мар17!B363,C363=мар17!C363),0,1))</f>
        <v>0</v>
      </c>
      <c r="Z363" s="70" t="str">
        <f t="shared" si="46"/>
        <v>ул. Шестая д.6</v>
      </c>
      <c r="AA363" s="504">
        <f>IF($B363&lt;&gt;"",MAX(AA$7:AA362)+1,0)</f>
        <v>351</v>
      </c>
      <c r="AB363" s="502">
        <f t="shared" si="45"/>
        <v>363</v>
      </c>
      <c r="AC363" s="504">
        <f>1</f>
        <v>1</v>
      </c>
      <c r="AD363" s="103">
        <f t="shared" si="47"/>
        <v>1300.33</v>
      </c>
      <c r="AE363" s="103">
        <f t="shared" si="48"/>
        <v>0</v>
      </c>
      <c r="AF363" s="103">
        <f t="shared" si="49"/>
        <v>0</v>
      </c>
      <c r="AG363" s="3"/>
    </row>
    <row r="364" spans="2:33" ht="13.2" x14ac:dyDescent="0.25">
      <c r="B364" s="1" t="str">
        <f>адреса!$G$358</f>
        <v>кв.58</v>
      </c>
      <c r="C364" s="522">
        <f>адреса!$I$358</f>
        <v>60000058</v>
      </c>
      <c r="D364" s="6" t="str">
        <f>адреса!$K$358</f>
        <v>ФИО-6-58</v>
      </c>
      <c r="E364" s="6">
        <v>0</v>
      </c>
      <c r="F364" s="6">
        <v>1473.93</v>
      </c>
      <c r="G364" s="6">
        <v>0</v>
      </c>
      <c r="H364" s="6">
        <v>0</v>
      </c>
      <c r="I364" s="6">
        <v>0</v>
      </c>
      <c r="J364" s="6">
        <v>0</v>
      </c>
      <c r="K364" s="6">
        <v>0</v>
      </c>
      <c r="L364" s="6"/>
      <c r="M364" s="6">
        <v>0</v>
      </c>
      <c r="N364" s="6">
        <v>0</v>
      </c>
      <c r="O364" s="6">
        <v>0</v>
      </c>
      <c r="P364" s="6">
        <v>0</v>
      </c>
      <c r="Q364" s="6">
        <v>0</v>
      </c>
      <c r="R364" s="6">
        <v>0</v>
      </c>
      <c r="S364" s="6">
        <v>0</v>
      </c>
      <c r="T364" s="6">
        <v>0</v>
      </c>
      <c r="U364" s="6"/>
      <c r="V364" s="6">
        <v>1473.93</v>
      </c>
      <c r="W364" s="6">
        <v>0</v>
      </c>
      <c r="X364" s="6">
        <v>1473.93</v>
      </c>
      <c r="Y364" s="513">
        <f>IF(A364&lt;&gt;"",IF(A364=мар17!A364,0,1),IF(AND(B364=мар17!B364,C364=мар17!C364),0,1))</f>
        <v>0</v>
      </c>
      <c r="Z364" s="70" t="str">
        <f t="shared" si="46"/>
        <v>ул. Шестая д.6</v>
      </c>
      <c r="AA364" s="504">
        <f>IF($B364&lt;&gt;"",MAX(AA$7:AA363)+1,0)</f>
        <v>352</v>
      </c>
      <c r="AB364" s="502">
        <f t="shared" si="45"/>
        <v>364</v>
      </c>
      <c r="AC364" s="504">
        <f>1</f>
        <v>1</v>
      </c>
      <c r="AD364" s="103">
        <f t="shared" si="47"/>
        <v>1473.93</v>
      </c>
      <c r="AE364" s="103">
        <f t="shared" si="48"/>
        <v>0</v>
      </c>
      <c r="AF364" s="103">
        <f t="shared" si="49"/>
        <v>0</v>
      </c>
      <c r="AG364" s="3"/>
    </row>
    <row r="365" spans="2:33" ht="13.2" x14ac:dyDescent="0.25">
      <c r="B365" s="1" t="str">
        <f>адреса!$G$359</f>
        <v>кв.59</v>
      </c>
      <c r="C365" s="522">
        <f>адреса!$I$359</f>
        <v>60000059</v>
      </c>
      <c r="D365" s="6" t="str">
        <f>адреса!$K$359</f>
        <v>ФИО-6-59</v>
      </c>
      <c r="E365" s="6">
        <v>0</v>
      </c>
      <c r="F365" s="6">
        <v>2348.7600000000002</v>
      </c>
      <c r="G365" s="6">
        <v>0</v>
      </c>
      <c r="H365" s="6">
        <v>0</v>
      </c>
      <c r="I365" s="6">
        <v>0</v>
      </c>
      <c r="J365" s="6">
        <v>0</v>
      </c>
      <c r="K365" s="6">
        <v>0</v>
      </c>
      <c r="L365" s="6"/>
      <c r="M365" s="6">
        <v>0</v>
      </c>
      <c r="N365" s="6">
        <v>0</v>
      </c>
      <c r="O365" s="6">
        <v>0</v>
      </c>
      <c r="P365" s="6">
        <v>0</v>
      </c>
      <c r="Q365" s="6">
        <v>0</v>
      </c>
      <c r="R365" s="6">
        <v>0</v>
      </c>
      <c r="S365" s="6">
        <v>0</v>
      </c>
      <c r="T365" s="6">
        <v>0</v>
      </c>
      <c r="U365" s="6"/>
      <c r="V365" s="6">
        <v>2348.7600000000002</v>
      </c>
      <c r="W365" s="6">
        <v>0</v>
      </c>
      <c r="X365" s="6">
        <v>2348.7600000000002</v>
      </c>
      <c r="Y365" s="513">
        <f>IF(A365&lt;&gt;"",IF(A365=мар17!A365,0,1),IF(AND(B365=мар17!B365,C365=мар17!C365),0,1))</f>
        <v>0</v>
      </c>
      <c r="Z365" s="70" t="str">
        <f t="shared" si="46"/>
        <v>ул. Шестая д.6</v>
      </c>
      <c r="AA365" s="504">
        <f>IF($B365&lt;&gt;"",MAX(AA$7:AA364)+1,0)</f>
        <v>353</v>
      </c>
      <c r="AB365" s="502">
        <f t="shared" si="45"/>
        <v>365</v>
      </c>
      <c r="AC365" s="504">
        <f>1</f>
        <v>1</v>
      </c>
      <c r="AD365" s="103">
        <f t="shared" si="47"/>
        <v>2348.7600000000002</v>
      </c>
      <c r="AE365" s="103">
        <f t="shared" si="48"/>
        <v>0</v>
      </c>
      <c r="AF365" s="103">
        <f t="shared" si="49"/>
        <v>0</v>
      </c>
      <c r="AG365" s="3"/>
    </row>
    <row r="366" spans="2:33" ht="13.2" x14ac:dyDescent="0.25">
      <c r="B366" s="1" t="str">
        <f>адреса!$G$360</f>
        <v>кв.60</v>
      </c>
      <c r="C366" s="522">
        <f>адреса!$I$360</f>
        <v>60000060</v>
      </c>
      <c r="D366" s="6" t="str">
        <f>адреса!$K$360</f>
        <v>ФИО-6-60</v>
      </c>
      <c r="E366" s="6">
        <v>0</v>
      </c>
      <c r="F366" s="6">
        <v>3060.2</v>
      </c>
      <c r="G366" s="6">
        <v>0</v>
      </c>
      <c r="H366" s="6">
        <v>0</v>
      </c>
      <c r="I366" s="6">
        <v>0</v>
      </c>
      <c r="J366" s="6">
        <v>0</v>
      </c>
      <c r="K366" s="6">
        <v>0</v>
      </c>
      <c r="L366" s="6"/>
      <c r="M366" s="6">
        <v>0</v>
      </c>
      <c r="N366" s="6">
        <v>0</v>
      </c>
      <c r="O366" s="6">
        <v>0</v>
      </c>
      <c r="P366" s="6">
        <v>0</v>
      </c>
      <c r="Q366" s="6">
        <v>0</v>
      </c>
      <c r="R366" s="6">
        <v>0</v>
      </c>
      <c r="S366" s="6">
        <v>0</v>
      </c>
      <c r="T366" s="6">
        <v>0</v>
      </c>
      <c r="U366" s="6"/>
      <c r="V366" s="6">
        <v>3060.2</v>
      </c>
      <c r="W366" s="6">
        <v>0</v>
      </c>
      <c r="X366" s="6">
        <v>3060.2</v>
      </c>
      <c r="Y366" s="513">
        <f>IF(A366&lt;&gt;"",IF(A366=мар17!A366,0,1),IF(AND(B366=мар17!B366,C366=мар17!C366),0,1))</f>
        <v>0</v>
      </c>
      <c r="Z366" s="70" t="str">
        <f t="shared" si="46"/>
        <v>ул. Шестая д.6</v>
      </c>
      <c r="AA366" s="504">
        <f>IF($B366&lt;&gt;"",MAX(AA$7:AA365)+1,0)</f>
        <v>354</v>
      </c>
      <c r="AB366" s="502">
        <f t="shared" si="45"/>
        <v>366</v>
      </c>
      <c r="AC366" s="504">
        <f>1</f>
        <v>1</v>
      </c>
      <c r="AD366" s="103">
        <f t="shared" si="47"/>
        <v>3060.2</v>
      </c>
      <c r="AE366" s="103">
        <f t="shared" si="48"/>
        <v>0</v>
      </c>
      <c r="AF366" s="103">
        <f t="shared" si="49"/>
        <v>0</v>
      </c>
      <c r="AG366" s="3"/>
    </row>
    <row r="367" spans="2:33" ht="13.2" x14ac:dyDescent="0.25">
      <c r="B367" s="1" t="str">
        <f>адреса!$G$361</f>
        <v>кв.61</v>
      </c>
      <c r="C367" s="522">
        <f>адреса!$I$361</f>
        <v>60000061</v>
      </c>
      <c r="D367" s="6" t="str">
        <f>адреса!$K$361</f>
        <v>ФИО-6-61</v>
      </c>
      <c r="E367" s="6">
        <v>0</v>
      </c>
      <c r="F367" s="6">
        <v>1678.17</v>
      </c>
      <c r="G367" s="6">
        <v>0</v>
      </c>
      <c r="H367" s="6">
        <v>0</v>
      </c>
      <c r="I367" s="6">
        <v>0</v>
      </c>
      <c r="J367" s="6">
        <v>0</v>
      </c>
      <c r="K367" s="6">
        <v>0</v>
      </c>
      <c r="L367" s="6"/>
      <c r="M367" s="6">
        <v>0</v>
      </c>
      <c r="N367" s="6">
        <v>0</v>
      </c>
      <c r="O367" s="6">
        <v>0</v>
      </c>
      <c r="P367" s="6">
        <v>0</v>
      </c>
      <c r="Q367" s="6">
        <v>0</v>
      </c>
      <c r="R367" s="6">
        <v>0</v>
      </c>
      <c r="S367" s="6">
        <v>0</v>
      </c>
      <c r="T367" s="6">
        <v>0</v>
      </c>
      <c r="U367" s="6"/>
      <c r="V367" s="6">
        <v>1678.17</v>
      </c>
      <c r="W367" s="6">
        <v>0</v>
      </c>
      <c r="X367" s="6">
        <v>1678.17</v>
      </c>
      <c r="Y367" s="513">
        <f>IF(A367&lt;&gt;"",IF(A367=мар17!A367,0,1),IF(AND(B367=мар17!B367,C367=мар17!C367),0,1))</f>
        <v>0</v>
      </c>
      <c r="Z367" s="70" t="str">
        <f t="shared" si="46"/>
        <v>ул. Шестая д.6</v>
      </c>
      <c r="AA367" s="504">
        <f>IF($B367&lt;&gt;"",MAX(AA$7:AA366)+1,0)</f>
        <v>355</v>
      </c>
      <c r="AB367" s="502">
        <f t="shared" si="45"/>
        <v>367</v>
      </c>
      <c r="AC367" s="504">
        <f>1</f>
        <v>1</v>
      </c>
      <c r="AD367" s="103">
        <f t="shared" si="47"/>
        <v>1678.17</v>
      </c>
      <c r="AE367" s="103">
        <f t="shared" si="48"/>
        <v>0</v>
      </c>
      <c r="AF367" s="103">
        <f t="shared" si="49"/>
        <v>0</v>
      </c>
      <c r="AG367" s="3"/>
    </row>
    <row r="368" spans="2:33" ht="13.2" x14ac:dyDescent="0.25">
      <c r="B368" s="1" t="str">
        <f>адреса!$G$362</f>
        <v>кв.62</v>
      </c>
      <c r="C368" s="522">
        <f>адреса!$I$362</f>
        <v>60000062</v>
      </c>
      <c r="D368" s="6" t="str">
        <f>адреса!$K$362</f>
        <v>ФИО-6-62</v>
      </c>
      <c r="E368" s="6">
        <v>0</v>
      </c>
      <c r="F368" s="6">
        <v>1732.64</v>
      </c>
      <c r="G368" s="6">
        <v>0</v>
      </c>
      <c r="H368" s="6">
        <v>0</v>
      </c>
      <c r="I368" s="6">
        <v>0</v>
      </c>
      <c r="J368" s="6">
        <v>0</v>
      </c>
      <c r="K368" s="6">
        <v>0</v>
      </c>
      <c r="L368" s="6"/>
      <c r="M368" s="6">
        <v>0</v>
      </c>
      <c r="N368" s="6">
        <v>0</v>
      </c>
      <c r="O368" s="6">
        <v>0</v>
      </c>
      <c r="P368" s="6">
        <v>0</v>
      </c>
      <c r="Q368" s="6">
        <v>0</v>
      </c>
      <c r="R368" s="6">
        <v>0</v>
      </c>
      <c r="S368" s="6">
        <v>0</v>
      </c>
      <c r="T368" s="6">
        <v>0</v>
      </c>
      <c r="U368" s="6"/>
      <c r="V368" s="6">
        <v>1732.64</v>
      </c>
      <c r="W368" s="6">
        <v>0</v>
      </c>
      <c r="X368" s="6">
        <v>1732.64</v>
      </c>
      <c r="Y368" s="513">
        <f>IF(A368&lt;&gt;"",IF(A368=мар17!A368,0,1),IF(AND(B368=мар17!B368,C368=мар17!C368),0,1))</f>
        <v>0</v>
      </c>
      <c r="Z368" s="70" t="str">
        <f t="shared" si="46"/>
        <v>ул. Шестая д.6</v>
      </c>
      <c r="AA368" s="504">
        <f>IF($B368&lt;&gt;"",MAX(AA$7:AA367)+1,0)</f>
        <v>356</v>
      </c>
      <c r="AB368" s="502">
        <f t="shared" si="45"/>
        <v>368</v>
      </c>
      <c r="AC368" s="504">
        <f>1</f>
        <v>1</v>
      </c>
      <c r="AD368" s="103">
        <f t="shared" si="47"/>
        <v>1732.64</v>
      </c>
      <c r="AE368" s="103">
        <f t="shared" si="48"/>
        <v>0</v>
      </c>
      <c r="AF368" s="103">
        <f t="shared" si="49"/>
        <v>0</v>
      </c>
      <c r="AG368" s="3"/>
    </row>
    <row r="369" spans="2:33" ht="13.2" x14ac:dyDescent="0.25">
      <c r="B369" s="1" t="str">
        <f>адреса!$G$363</f>
        <v>кв.63</v>
      </c>
      <c r="C369" s="522">
        <f>адреса!$I$363</f>
        <v>60000063</v>
      </c>
      <c r="D369" s="6" t="str">
        <f>адреса!$K$363</f>
        <v>ФИО-6-63</v>
      </c>
      <c r="E369" s="6">
        <v>0</v>
      </c>
      <c r="F369" s="6">
        <v>1719.02</v>
      </c>
      <c r="G369" s="6">
        <v>0</v>
      </c>
      <c r="H369" s="6">
        <v>0</v>
      </c>
      <c r="I369" s="6">
        <v>0</v>
      </c>
      <c r="J369" s="6">
        <v>0</v>
      </c>
      <c r="K369" s="6">
        <v>0</v>
      </c>
      <c r="L369" s="6"/>
      <c r="M369" s="6">
        <v>0</v>
      </c>
      <c r="N369" s="6">
        <v>0</v>
      </c>
      <c r="O369" s="6">
        <v>0</v>
      </c>
      <c r="P369" s="6">
        <v>0</v>
      </c>
      <c r="Q369" s="6">
        <v>0</v>
      </c>
      <c r="R369" s="6">
        <v>0</v>
      </c>
      <c r="S369" s="6">
        <v>0</v>
      </c>
      <c r="T369" s="6">
        <v>0</v>
      </c>
      <c r="U369" s="6"/>
      <c r="V369" s="6">
        <v>1719.02</v>
      </c>
      <c r="W369" s="6">
        <v>0</v>
      </c>
      <c r="X369" s="6">
        <v>1719.02</v>
      </c>
      <c r="Y369" s="513">
        <f>IF(A369&lt;&gt;"",IF(A369=мар17!A369,0,1),IF(AND(B369=мар17!B369,C369=мар17!C369),0,1))</f>
        <v>0</v>
      </c>
      <c r="Z369" s="70" t="str">
        <f t="shared" si="46"/>
        <v>ул. Шестая д.6</v>
      </c>
      <c r="AA369" s="504">
        <f>IF($B369&lt;&gt;"",MAX(AA$7:AA368)+1,0)</f>
        <v>357</v>
      </c>
      <c r="AB369" s="502">
        <f t="shared" si="45"/>
        <v>369</v>
      </c>
      <c r="AC369" s="504">
        <f>1</f>
        <v>1</v>
      </c>
      <c r="AD369" s="103">
        <f t="shared" si="47"/>
        <v>1719.02</v>
      </c>
      <c r="AE369" s="103">
        <f t="shared" si="48"/>
        <v>0</v>
      </c>
      <c r="AF369" s="103">
        <f t="shared" si="49"/>
        <v>0</v>
      </c>
      <c r="AG369" s="3"/>
    </row>
    <row r="370" spans="2:33" ht="13.2" x14ac:dyDescent="0.25">
      <c r="B370" s="1" t="str">
        <f>адреса!$G$364</f>
        <v>кв.64</v>
      </c>
      <c r="C370" s="522">
        <f>адреса!$I$364</f>
        <v>60000064</v>
      </c>
      <c r="D370" s="6" t="str">
        <f>адреса!$K$364</f>
        <v>ФИО-6-64</v>
      </c>
      <c r="E370" s="6">
        <v>0</v>
      </c>
      <c r="F370" s="6">
        <v>1487.55</v>
      </c>
      <c r="G370" s="6">
        <v>0</v>
      </c>
      <c r="H370" s="6">
        <v>0</v>
      </c>
      <c r="I370" s="6">
        <v>0</v>
      </c>
      <c r="J370" s="6">
        <v>0</v>
      </c>
      <c r="K370" s="6">
        <v>0</v>
      </c>
      <c r="L370" s="6"/>
      <c r="M370" s="6">
        <v>0</v>
      </c>
      <c r="N370" s="6">
        <v>0</v>
      </c>
      <c r="O370" s="6">
        <v>0</v>
      </c>
      <c r="P370" s="6">
        <v>0</v>
      </c>
      <c r="Q370" s="6">
        <v>0</v>
      </c>
      <c r="R370" s="6">
        <v>0</v>
      </c>
      <c r="S370" s="6">
        <v>0</v>
      </c>
      <c r="T370" s="6">
        <v>0</v>
      </c>
      <c r="U370" s="6"/>
      <c r="V370" s="6">
        <v>1487.55</v>
      </c>
      <c r="W370" s="6">
        <v>0</v>
      </c>
      <c r="X370" s="6">
        <v>1487.55</v>
      </c>
      <c r="Y370" s="513">
        <f>IF(A370&lt;&gt;"",IF(A370=мар17!A370,0,1),IF(AND(B370=мар17!B370,C370=мар17!C370),0,1))</f>
        <v>0</v>
      </c>
      <c r="Z370" s="70" t="str">
        <f t="shared" si="46"/>
        <v>ул. Шестая д.6</v>
      </c>
      <c r="AA370" s="504">
        <f>IF($B370&lt;&gt;"",MAX(AA$7:AA369)+1,0)</f>
        <v>358</v>
      </c>
      <c r="AB370" s="502">
        <f t="shared" si="45"/>
        <v>370</v>
      </c>
      <c r="AC370" s="504">
        <f>1</f>
        <v>1</v>
      </c>
      <c r="AD370" s="103">
        <f t="shared" si="47"/>
        <v>1487.55</v>
      </c>
      <c r="AE370" s="103">
        <f t="shared" si="48"/>
        <v>0</v>
      </c>
      <c r="AF370" s="103">
        <f t="shared" si="49"/>
        <v>0</v>
      </c>
      <c r="AG370" s="3"/>
    </row>
    <row r="371" spans="2:33" ht="13.2" x14ac:dyDescent="0.25">
      <c r="B371" s="1" t="str">
        <f>адреса!$G$365</f>
        <v>кв.65</v>
      </c>
      <c r="C371" s="522">
        <f>адреса!$I$365</f>
        <v>60000065</v>
      </c>
      <c r="D371" s="6" t="str">
        <f>адреса!$K$365</f>
        <v>ФИО-6-65</v>
      </c>
      <c r="E371" s="6">
        <v>0</v>
      </c>
      <c r="F371" s="6">
        <v>1487.55</v>
      </c>
      <c r="G371" s="6">
        <v>0</v>
      </c>
      <c r="H371" s="6">
        <v>0</v>
      </c>
      <c r="I371" s="6">
        <v>0</v>
      </c>
      <c r="J371" s="6">
        <v>0</v>
      </c>
      <c r="K371" s="6">
        <v>0</v>
      </c>
      <c r="L371" s="6"/>
      <c r="M371" s="6">
        <v>0</v>
      </c>
      <c r="N371" s="6">
        <v>0</v>
      </c>
      <c r="O371" s="6">
        <v>0</v>
      </c>
      <c r="P371" s="6">
        <v>0</v>
      </c>
      <c r="Q371" s="6">
        <v>0</v>
      </c>
      <c r="R371" s="6">
        <v>0</v>
      </c>
      <c r="S371" s="6">
        <v>0</v>
      </c>
      <c r="T371" s="6">
        <v>0</v>
      </c>
      <c r="U371" s="6"/>
      <c r="V371" s="6">
        <v>1487.55</v>
      </c>
      <c r="W371" s="6">
        <v>0</v>
      </c>
      <c r="X371" s="6">
        <v>1487.55</v>
      </c>
      <c r="Y371" s="513">
        <f>IF(A371&lt;&gt;"",IF(A371=мар17!A371,0,1),IF(AND(B371=мар17!B371,C371=мар17!C371),0,1))</f>
        <v>0</v>
      </c>
      <c r="Z371" s="70" t="str">
        <f t="shared" si="46"/>
        <v>ул. Шестая д.6</v>
      </c>
      <c r="AA371" s="504">
        <f>IF($B371&lt;&gt;"",MAX(AA$7:AA370)+1,0)</f>
        <v>359</v>
      </c>
      <c r="AB371" s="502">
        <f t="shared" si="45"/>
        <v>371</v>
      </c>
      <c r="AC371" s="504">
        <f>1</f>
        <v>1</v>
      </c>
      <c r="AD371" s="103">
        <f t="shared" si="47"/>
        <v>1487.55</v>
      </c>
      <c r="AE371" s="103">
        <f t="shared" si="48"/>
        <v>0</v>
      </c>
      <c r="AF371" s="103">
        <f t="shared" si="49"/>
        <v>0</v>
      </c>
      <c r="AG371" s="3"/>
    </row>
    <row r="372" spans="2:33" ht="13.2" x14ac:dyDescent="0.25">
      <c r="B372" s="1" t="str">
        <f>адреса!$G$366</f>
        <v>кв.66</v>
      </c>
      <c r="C372" s="522">
        <f>адреса!$I$366</f>
        <v>60000066</v>
      </c>
      <c r="D372" s="6" t="str">
        <f>адреса!$K$366</f>
        <v>ФИО-6-66</v>
      </c>
      <c r="E372" s="6">
        <v>0</v>
      </c>
      <c r="F372" s="6">
        <v>1729.23</v>
      </c>
      <c r="G372" s="6">
        <v>0</v>
      </c>
      <c r="H372" s="6">
        <v>0</v>
      </c>
      <c r="I372" s="6">
        <v>0</v>
      </c>
      <c r="J372" s="6">
        <v>0</v>
      </c>
      <c r="K372" s="6">
        <v>0</v>
      </c>
      <c r="L372" s="6"/>
      <c r="M372" s="6">
        <v>0</v>
      </c>
      <c r="N372" s="6">
        <v>0</v>
      </c>
      <c r="O372" s="6">
        <v>0</v>
      </c>
      <c r="P372" s="6">
        <v>0</v>
      </c>
      <c r="Q372" s="6">
        <v>0</v>
      </c>
      <c r="R372" s="6">
        <v>0</v>
      </c>
      <c r="S372" s="6">
        <v>0</v>
      </c>
      <c r="T372" s="6">
        <v>0</v>
      </c>
      <c r="U372" s="6"/>
      <c r="V372" s="6">
        <v>1729.23</v>
      </c>
      <c r="W372" s="6">
        <v>0</v>
      </c>
      <c r="X372" s="6">
        <v>1729.23</v>
      </c>
      <c r="Y372" s="513">
        <f>IF(A372&lt;&gt;"",IF(A372=мар17!A372,0,1),IF(AND(B372=мар17!B372,C372=мар17!C372),0,1))</f>
        <v>0</v>
      </c>
      <c r="Z372" s="70" t="str">
        <f t="shared" si="46"/>
        <v>ул. Шестая д.6</v>
      </c>
      <c r="AA372" s="504">
        <f>IF($B372&lt;&gt;"",MAX(AA$7:AA371)+1,0)</f>
        <v>360</v>
      </c>
      <c r="AB372" s="502">
        <f t="shared" si="45"/>
        <v>372</v>
      </c>
      <c r="AC372" s="504">
        <f>1</f>
        <v>1</v>
      </c>
      <c r="AD372" s="103">
        <f t="shared" si="47"/>
        <v>1729.23</v>
      </c>
      <c r="AE372" s="103">
        <f t="shared" si="48"/>
        <v>0</v>
      </c>
      <c r="AF372" s="103">
        <f t="shared" si="49"/>
        <v>0</v>
      </c>
      <c r="AG372" s="3"/>
    </row>
    <row r="373" spans="2:33" ht="13.2" x14ac:dyDescent="0.25">
      <c r="B373" s="1" t="str">
        <f>адреса!$G$367</f>
        <v>кв.67</v>
      </c>
      <c r="C373" s="522">
        <f>адреса!$I$367</f>
        <v>60000067</v>
      </c>
      <c r="D373" s="6" t="str">
        <f>адреса!$K$367</f>
        <v>ФИО-6-67</v>
      </c>
      <c r="E373" s="6">
        <v>0</v>
      </c>
      <c r="F373" s="6">
        <v>1759.87</v>
      </c>
      <c r="G373" s="6">
        <v>0</v>
      </c>
      <c r="H373" s="6">
        <v>0</v>
      </c>
      <c r="I373" s="6">
        <v>0</v>
      </c>
      <c r="J373" s="6">
        <v>0</v>
      </c>
      <c r="K373" s="6">
        <v>0</v>
      </c>
      <c r="L373" s="6"/>
      <c r="M373" s="6">
        <v>0</v>
      </c>
      <c r="N373" s="6">
        <v>0</v>
      </c>
      <c r="O373" s="6">
        <v>0</v>
      </c>
      <c r="P373" s="6">
        <v>0</v>
      </c>
      <c r="Q373" s="6">
        <v>0</v>
      </c>
      <c r="R373" s="6">
        <v>0</v>
      </c>
      <c r="S373" s="6">
        <v>0</v>
      </c>
      <c r="T373" s="6">
        <v>0</v>
      </c>
      <c r="U373" s="6"/>
      <c r="V373" s="6">
        <v>1759.87</v>
      </c>
      <c r="W373" s="6">
        <v>0</v>
      </c>
      <c r="X373" s="6">
        <v>1759.87</v>
      </c>
      <c r="Y373" s="513">
        <f>IF(A373&lt;&gt;"",IF(A373=мар17!A373,0,1),IF(AND(B373=мар17!B373,C373=мар17!C373),0,1))</f>
        <v>0</v>
      </c>
      <c r="Z373" s="70" t="str">
        <f t="shared" si="46"/>
        <v>ул. Шестая д.6</v>
      </c>
      <c r="AA373" s="504">
        <f>IF($B373&lt;&gt;"",MAX(AA$7:AA372)+1,0)</f>
        <v>361</v>
      </c>
      <c r="AB373" s="502">
        <f t="shared" si="45"/>
        <v>373</v>
      </c>
      <c r="AC373" s="504">
        <f>1</f>
        <v>1</v>
      </c>
      <c r="AD373" s="103">
        <f t="shared" si="47"/>
        <v>1759.87</v>
      </c>
      <c r="AE373" s="103">
        <f t="shared" si="48"/>
        <v>0</v>
      </c>
      <c r="AF373" s="103">
        <f t="shared" si="49"/>
        <v>0</v>
      </c>
      <c r="AG373" s="3"/>
    </row>
    <row r="374" spans="2:33" ht="13.2" x14ac:dyDescent="0.25">
      <c r="B374" s="1" t="str">
        <f>адреса!$G$368</f>
        <v>кв.68</v>
      </c>
      <c r="C374" s="522">
        <f>адреса!$I$368</f>
        <v>60000068</v>
      </c>
      <c r="D374" s="6" t="str">
        <f>адреса!$K$368</f>
        <v>ФИО-6-68</v>
      </c>
      <c r="E374" s="6">
        <v>0</v>
      </c>
      <c r="F374" s="6">
        <v>1681.58</v>
      </c>
      <c r="G374" s="6">
        <v>0</v>
      </c>
      <c r="H374" s="6">
        <v>0</v>
      </c>
      <c r="I374" s="6">
        <v>0</v>
      </c>
      <c r="J374" s="6">
        <v>0</v>
      </c>
      <c r="K374" s="6">
        <v>0</v>
      </c>
      <c r="L374" s="6"/>
      <c r="M374" s="6">
        <v>0</v>
      </c>
      <c r="N374" s="6">
        <v>0</v>
      </c>
      <c r="O374" s="6">
        <v>0</v>
      </c>
      <c r="P374" s="6">
        <v>0</v>
      </c>
      <c r="Q374" s="6">
        <v>0</v>
      </c>
      <c r="R374" s="6">
        <v>0</v>
      </c>
      <c r="S374" s="6">
        <v>0</v>
      </c>
      <c r="T374" s="6">
        <v>0</v>
      </c>
      <c r="U374" s="6"/>
      <c r="V374" s="6">
        <v>1681.58</v>
      </c>
      <c r="W374" s="6">
        <v>0</v>
      </c>
      <c r="X374" s="6">
        <v>1681.58</v>
      </c>
      <c r="Y374" s="513">
        <f>IF(A374&lt;&gt;"",IF(A374=мар17!A374,0,1),IF(AND(B374=мар17!B374,C374=мар17!C374),0,1))</f>
        <v>0</v>
      </c>
      <c r="Z374" s="70" t="str">
        <f t="shared" si="46"/>
        <v>ул. Шестая д.6</v>
      </c>
      <c r="AA374" s="504">
        <f>IF($B374&lt;&gt;"",MAX(AA$7:AA373)+1,0)</f>
        <v>362</v>
      </c>
      <c r="AB374" s="502">
        <f t="shared" si="45"/>
        <v>374</v>
      </c>
      <c r="AC374" s="504">
        <f>1</f>
        <v>1</v>
      </c>
      <c r="AD374" s="103">
        <f t="shared" si="47"/>
        <v>1681.58</v>
      </c>
      <c r="AE374" s="103">
        <f t="shared" si="48"/>
        <v>0</v>
      </c>
      <c r="AF374" s="103">
        <f t="shared" si="49"/>
        <v>0</v>
      </c>
      <c r="AG374" s="3"/>
    </row>
    <row r="375" spans="2:33" ht="13.2" x14ac:dyDescent="0.25">
      <c r="B375" s="1" t="str">
        <f>адреса!$G$369</f>
        <v>кв.69</v>
      </c>
      <c r="C375" s="522">
        <f>адреса!$I$369</f>
        <v>60000069</v>
      </c>
      <c r="D375" s="6" t="str">
        <f>адреса!$K$369</f>
        <v>ФИО-6-69</v>
      </c>
      <c r="E375" s="6">
        <v>0</v>
      </c>
      <c r="F375" s="6">
        <v>3090.83</v>
      </c>
      <c r="G375" s="6">
        <v>0</v>
      </c>
      <c r="H375" s="6">
        <v>0</v>
      </c>
      <c r="I375" s="6">
        <v>0</v>
      </c>
      <c r="J375" s="6">
        <v>0</v>
      </c>
      <c r="K375" s="6">
        <v>0</v>
      </c>
      <c r="L375" s="6"/>
      <c r="M375" s="6">
        <v>0</v>
      </c>
      <c r="N375" s="6">
        <v>0</v>
      </c>
      <c r="O375" s="6">
        <v>0</v>
      </c>
      <c r="P375" s="6">
        <v>0</v>
      </c>
      <c r="Q375" s="6">
        <v>0</v>
      </c>
      <c r="R375" s="6">
        <v>0</v>
      </c>
      <c r="S375" s="6">
        <v>0</v>
      </c>
      <c r="T375" s="6">
        <v>0</v>
      </c>
      <c r="U375" s="6"/>
      <c r="V375" s="6">
        <v>3090.83</v>
      </c>
      <c r="W375" s="6">
        <v>0</v>
      </c>
      <c r="X375" s="6">
        <v>3090.83</v>
      </c>
      <c r="Y375" s="513">
        <f>IF(A375&lt;&gt;"",IF(A375=мар17!A375,0,1),IF(AND(B375=мар17!B375,C375=мар17!C375),0,1))</f>
        <v>0</v>
      </c>
      <c r="Z375" s="70" t="str">
        <f t="shared" si="46"/>
        <v>ул. Шестая д.6</v>
      </c>
      <c r="AA375" s="504">
        <f>IF($B375&lt;&gt;"",MAX(AA$7:AA374)+1,0)</f>
        <v>363</v>
      </c>
      <c r="AB375" s="502">
        <f t="shared" si="45"/>
        <v>375</v>
      </c>
      <c r="AC375" s="504">
        <f>1</f>
        <v>1</v>
      </c>
      <c r="AD375" s="103">
        <f t="shared" si="47"/>
        <v>3090.83</v>
      </c>
      <c r="AE375" s="103">
        <f t="shared" si="48"/>
        <v>0</v>
      </c>
      <c r="AF375" s="103">
        <f t="shared" si="49"/>
        <v>0</v>
      </c>
      <c r="AG375" s="3"/>
    </row>
    <row r="376" spans="2:33" ht="13.2" x14ac:dyDescent="0.25">
      <c r="B376" s="1" t="str">
        <f>адреса!$G$370</f>
        <v>кв.70</v>
      </c>
      <c r="C376" s="522">
        <f>адреса!$I$370</f>
        <v>60000070</v>
      </c>
      <c r="D376" s="6" t="str">
        <f>адреса!$K$370</f>
        <v>ФИО-6-70</v>
      </c>
      <c r="E376" s="6">
        <v>0</v>
      </c>
      <c r="F376" s="6">
        <v>2331.7399999999998</v>
      </c>
      <c r="G376" s="6">
        <v>0</v>
      </c>
      <c r="H376" s="6">
        <v>0</v>
      </c>
      <c r="I376" s="6">
        <v>0</v>
      </c>
      <c r="J376" s="6">
        <v>0</v>
      </c>
      <c r="K376" s="6">
        <v>0</v>
      </c>
      <c r="L376" s="6"/>
      <c r="M376" s="6">
        <v>0</v>
      </c>
      <c r="N376" s="6">
        <v>0</v>
      </c>
      <c r="O376" s="6">
        <v>0</v>
      </c>
      <c r="P376" s="6">
        <v>0</v>
      </c>
      <c r="Q376" s="6">
        <v>0</v>
      </c>
      <c r="R376" s="6">
        <v>0</v>
      </c>
      <c r="S376" s="6">
        <v>0</v>
      </c>
      <c r="T376" s="6">
        <v>0</v>
      </c>
      <c r="U376" s="6"/>
      <c r="V376" s="6">
        <v>2331.7399999999998</v>
      </c>
      <c r="W376" s="6">
        <v>0</v>
      </c>
      <c r="X376" s="6">
        <v>2331.7399999999998</v>
      </c>
      <c r="Y376" s="513">
        <f>IF(A376&lt;&gt;"",IF(A376=мар17!A376,0,1),IF(AND(B376=мар17!B376,C376=мар17!C376),0,1))</f>
        <v>0</v>
      </c>
      <c r="Z376" s="70" t="str">
        <f t="shared" si="46"/>
        <v>ул. Шестая д.6</v>
      </c>
      <c r="AA376" s="504">
        <f>IF($B376&lt;&gt;"",MAX(AA$7:AA375)+1,0)</f>
        <v>364</v>
      </c>
      <c r="AB376" s="502">
        <f t="shared" ref="AB376:AB439" si="50">AB375+1</f>
        <v>376</v>
      </c>
      <c r="AC376" s="504">
        <f>1</f>
        <v>1</v>
      </c>
      <c r="AD376" s="103">
        <f t="shared" si="47"/>
        <v>2331.7399999999998</v>
      </c>
      <c r="AE376" s="103">
        <f t="shared" si="48"/>
        <v>0</v>
      </c>
      <c r="AF376" s="103">
        <f t="shared" si="49"/>
        <v>0</v>
      </c>
      <c r="AG376" s="3"/>
    </row>
    <row r="377" spans="2:33" ht="13.2" x14ac:dyDescent="0.25">
      <c r="B377" s="1" t="str">
        <f>адреса!$G$371</f>
        <v>кв.71</v>
      </c>
      <c r="C377" s="522">
        <f>адреса!$I$371</f>
        <v>60000071</v>
      </c>
      <c r="D377" s="6" t="str">
        <f>адреса!$K$371</f>
        <v>ФИО-6-71</v>
      </c>
      <c r="E377" s="6">
        <v>0</v>
      </c>
      <c r="F377" s="6">
        <v>1511.38</v>
      </c>
      <c r="G377" s="6">
        <v>0</v>
      </c>
      <c r="H377" s="6">
        <v>0</v>
      </c>
      <c r="I377" s="6">
        <v>0</v>
      </c>
      <c r="J377" s="6">
        <v>0</v>
      </c>
      <c r="K377" s="6">
        <v>0</v>
      </c>
      <c r="L377" s="6"/>
      <c r="M377" s="6">
        <v>0</v>
      </c>
      <c r="N377" s="6">
        <v>0</v>
      </c>
      <c r="O377" s="6">
        <v>0</v>
      </c>
      <c r="P377" s="6">
        <v>0</v>
      </c>
      <c r="Q377" s="6">
        <v>0</v>
      </c>
      <c r="R377" s="6">
        <v>0</v>
      </c>
      <c r="S377" s="6">
        <v>0</v>
      </c>
      <c r="T377" s="6">
        <v>0</v>
      </c>
      <c r="U377" s="6"/>
      <c r="V377" s="6">
        <v>1511.38</v>
      </c>
      <c r="W377" s="6">
        <v>0</v>
      </c>
      <c r="X377" s="6">
        <v>1511.38</v>
      </c>
      <c r="Y377" s="513">
        <f>IF(A377&lt;&gt;"",IF(A377=мар17!A377,0,1),IF(AND(B377=мар17!B377,C377=мар17!C377),0,1))</f>
        <v>0</v>
      </c>
      <c r="Z377" s="70" t="str">
        <f t="shared" si="46"/>
        <v>ул. Шестая д.6</v>
      </c>
      <c r="AA377" s="504">
        <f>IF($B377&lt;&gt;"",MAX(AA$7:AA376)+1,0)</f>
        <v>365</v>
      </c>
      <c r="AB377" s="502">
        <f t="shared" si="50"/>
        <v>377</v>
      </c>
      <c r="AC377" s="504">
        <f>1</f>
        <v>1</v>
      </c>
      <c r="AD377" s="103">
        <f t="shared" si="47"/>
        <v>1511.38</v>
      </c>
      <c r="AE377" s="103">
        <f t="shared" si="48"/>
        <v>0</v>
      </c>
      <c r="AF377" s="103">
        <f t="shared" si="49"/>
        <v>0</v>
      </c>
      <c r="AG377" s="3"/>
    </row>
    <row r="378" spans="2:33" ht="13.2" x14ac:dyDescent="0.25">
      <c r="B378" s="1" t="str">
        <f>адреса!$G$372</f>
        <v>кв.72</v>
      </c>
      <c r="C378" s="522">
        <f>адреса!$I$372</f>
        <v>60000072</v>
      </c>
      <c r="D378" s="6" t="str">
        <f>адреса!$K$372</f>
        <v>ФИО-6-72</v>
      </c>
      <c r="E378" s="6">
        <v>0</v>
      </c>
      <c r="F378" s="6">
        <v>1300.33</v>
      </c>
      <c r="G378" s="6">
        <v>0</v>
      </c>
      <c r="H378" s="6">
        <v>0</v>
      </c>
      <c r="I378" s="6">
        <v>0</v>
      </c>
      <c r="J378" s="6">
        <v>0</v>
      </c>
      <c r="K378" s="6">
        <v>0</v>
      </c>
      <c r="L378" s="6"/>
      <c r="M378" s="6">
        <v>0</v>
      </c>
      <c r="N378" s="6">
        <v>0</v>
      </c>
      <c r="O378" s="6">
        <v>0</v>
      </c>
      <c r="P378" s="6">
        <v>0</v>
      </c>
      <c r="Q378" s="6">
        <v>0</v>
      </c>
      <c r="R378" s="6">
        <v>0</v>
      </c>
      <c r="S378" s="6">
        <v>0</v>
      </c>
      <c r="T378" s="6">
        <v>0</v>
      </c>
      <c r="U378" s="6"/>
      <c r="V378" s="6">
        <v>1300.33</v>
      </c>
      <c r="W378" s="6">
        <v>0</v>
      </c>
      <c r="X378" s="6">
        <v>1300.33</v>
      </c>
      <c r="Y378" s="513">
        <f>IF(A378&lt;&gt;"",IF(A378=мар17!A378,0,1),IF(AND(B378=мар17!B378,C378=мар17!C378),0,1))</f>
        <v>0</v>
      </c>
      <c r="Z378" s="70" t="str">
        <f t="shared" si="46"/>
        <v>ул. Шестая д.6</v>
      </c>
      <c r="AA378" s="504">
        <f>IF($B378&lt;&gt;"",MAX(AA$7:AA377)+1,0)</f>
        <v>366</v>
      </c>
      <c r="AB378" s="502">
        <f t="shared" si="50"/>
        <v>378</v>
      </c>
      <c r="AC378" s="504">
        <f>1</f>
        <v>1</v>
      </c>
      <c r="AD378" s="103">
        <f t="shared" si="47"/>
        <v>1300.33</v>
      </c>
      <c r="AE378" s="103">
        <f t="shared" si="48"/>
        <v>0</v>
      </c>
      <c r="AF378" s="103">
        <f t="shared" si="49"/>
        <v>0</v>
      </c>
      <c r="AG378" s="3"/>
    </row>
    <row r="379" spans="2:33" ht="13.2" x14ac:dyDescent="0.25">
      <c r="B379" s="1" t="str">
        <f>адреса!$G$373</f>
        <v>кв.73</v>
      </c>
      <c r="C379" s="522">
        <f>адреса!$I$373</f>
        <v>60000073</v>
      </c>
      <c r="D379" s="6" t="str">
        <f>адреса!$K$373</f>
        <v>ФИО-6-73</v>
      </c>
      <c r="E379" s="6">
        <v>0</v>
      </c>
      <c r="F379" s="6">
        <v>1310.54</v>
      </c>
      <c r="G379" s="6">
        <v>0</v>
      </c>
      <c r="H379" s="6">
        <v>0</v>
      </c>
      <c r="I379" s="6">
        <v>0</v>
      </c>
      <c r="J379" s="6">
        <v>0</v>
      </c>
      <c r="K379" s="6">
        <v>0</v>
      </c>
      <c r="L379" s="6"/>
      <c r="M379" s="6">
        <v>0</v>
      </c>
      <c r="N379" s="6">
        <v>0</v>
      </c>
      <c r="O379" s="6">
        <v>0</v>
      </c>
      <c r="P379" s="6">
        <v>0</v>
      </c>
      <c r="Q379" s="6">
        <v>0</v>
      </c>
      <c r="R379" s="6">
        <v>0</v>
      </c>
      <c r="S379" s="6">
        <v>0</v>
      </c>
      <c r="T379" s="6">
        <v>0</v>
      </c>
      <c r="U379" s="6"/>
      <c r="V379" s="6">
        <v>1310.54</v>
      </c>
      <c r="W379" s="6">
        <v>0</v>
      </c>
      <c r="X379" s="6">
        <v>1310.54</v>
      </c>
      <c r="Y379" s="513">
        <f>IF(A379&lt;&gt;"",IF(A379=мар17!A379,0,1),IF(AND(B379=мар17!B379,C379=мар17!C379),0,1))</f>
        <v>0</v>
      </c>
      <c r="Z379" s="70" t="str">
        <f t="shared" si="46"/>
        <v>ул. Шестая д.6</v>
      </c>
      <c r="AA379" s="504">
        <f>IF($B379&lt;&gt;"",MAX(AA$7:AA378)+1,0)</f>
        <v>367</v>
      </c>
      <c r="AB379" s="502">
        <f t="shared" si="50"/>
        <v>379</v>
      </c>
      <c r="AC379" s="504">
        <f>1</f>
        <v>1</v>
      </c>
      <c r="AD379" s="103">
        <f t="shared" si="47"/>
        <v>1310.54</v>
      </c>
      <c r="AE379" s="103">
        <f t="shared" si="48"/>
        <v>0</v>
      </c>
      <c r="AF379" s="103">
        <f t="shared" si="49"/>
        <v>0</v>
      </c>
      <c r="AG379" s="3"/>
    </row>
    <row r="380" spans="2:33" ht="13.2" x14ac:dyDescent="0.25">
      <c r="B380" s="1" t="str">
        <f>адреса!$G$374</f>
        <v>кв.74</v>
      </c>
      <c r="C380" s="522">
        <f>адреса!$I$374</f>
        <v>60000074</v>
      </c>
      <c r="D380" s="6" t="str">
        <f>адреса!$K$374</f>
        <v>ФИО-6-74</v>
      </c>
      <c r="E380" s="6">
        <v>0</v>
      </c>
      <c r="F380" s="6">
        <v>1514.78</v>
      </c>
      <c r="G380" s="6">
        <v>0</v>
      </c>
      <c r="H380" s="6">
        <v>0</v>
      </c>
      <c r="I380" s="6">
        <v>0</v>
      </c>
      <c r="J380" s="6">
        <v>0</v>
      </c>
      <c r="K380" s="6">
        <v>0</v>
      </c>
      <c r="L380" s="6"/>
      <c r="M380" s="6">
        <v>0</v>
      </c>
      <c r="N380" s="6">
        <v>0</v>
      </c>
      <c r="O380" s="6">
        <v>0</v>
      </c>
      <c r="P380" s="6">
        <v>0</v>
      </c>
      <c r="Q380" s="6">
        <v>0</v>
      </c>
      <c r="R380" s="6">
        <v>0</v>
      </c>
      <c r="S380" s="6">
        <v>0</v>
      </c>
      <c r="T380" s="6">
        <v>0</v>
      </c>
      <c r="U380" s="6"/>
      <c r="V380" s="6">
        <v>1514.78</v>
      </c>
      <c r="W380" s="6">
        <v>0</v>
      </c>
      <c r="X380" s="6">
        <v>1514.78</v>
      </c>
      <c r="Y380" s="513">
        <f>IF(A380&lt;&gt;"",IF(A380=мар17!A380,0,1),IF(AND(B380=мар17!B380,C380=мар17!C380),0,1))</f>
        <v>0</v>
      </c>
      <c r="Z380" s="70" t="str">
        <f t="shared" si="46"/>
        <v>ул. Шестая д.6</v>
      </c>
      <c r="AA380" s="504">
        <f>IF($B380&lt;&gt;"",MAX(AA$7:AA379)+1,0)</f>
        <v>368</v>
      </c>
      <c r="AB380" s="502">
        <f t="shared" si="50"/>
        <v>380</v>
      </c>
      <c r="AC380" s="504">
        <f>1</f>
        <v>1</v>
      </c>
      <c r="AD380" s="103">
        <f t="shared" si="47"/>
        <v>1514.78</v>
      </c>
      <c r="AE380" s="103">
        <f t="shared" si="48"/>
        <v>0</v>
      </c>
      <c r="AF380" s="103">
        <f t="shared" si="49"/>
        <v>0</v>
      </c>
      <c r="AG380" s="3"/>
    </row>
    <row r="381" spans="2:33" ht="13.2" x14ac:dyDescent="0.25">
      <c r="B381" s="1" t="str">
        <f>адреса!$G$375</f>
        <v>кв.75</v>
      </c>
      <c r="C381" s="522">
        <f>адреса!$I$375</f>
        <v>60000075</v>
      </c>
      <c r="D381" s="6" t="str">
        <f>адреса!$K$375</f>
        <v>ФИО-6-75</v>
      </c>
      <c r="E381" s="6">
        <v>0</v>
      </c>
      <c r="F381" s="6">
        <v>2352.16</v>
      </c>
      <c r="G381" s="6">
        <v>0</v>
      </c>
      <c r="H381" s="6">
        <v>0</v>
      </c>
      <c r="I381" s="6">
        <v>0</v>
      </c>
      <c r="J381" s="6">
        <v>0</v>
      </c>
      <c r="K381" s="6">
        <v>0</v>
      </c>
      <c r="L381" s="6"/>
      <c r="M381" s="6">
        <v>0</v>
      </c>
      <c r="N381" s="6">
        <v>0</v>
      </c>
      <c r="O381" s="6">
        <v>0</v>
      </c>
      <c r="P381" s="6">
        <v>0</v>
      </c>
      <c r="Q381" s="6">
        <v>0</v>
      </c>
      <c r="R381" s="6">
        <v>0</v>
      </c>
      <c r="S381" s="6">
        <v>0</v>
      </c>
      <c r="T381" s="6">
        <v>0</v>
      </c>
      <c r="U381" s="6"/>
      <c r="V381" s="6">
        <v>2352.16</v>
      </c>
      <c r="W381" s="6">
        <v>0</v>
      </c>
      <c r="X381" s="6">
        <v>2352.16</v>
      </c>
      <c r="Y381" s="513">
        <f>IF(A381&lt;&gt;"",IF(A381=мар17!A381,0,1),IF(AND(B381=мар17!B381,C381=мар17!C381),0,1))</f>
        <v>0</v>
      </c>
      <c r="Z381" s="70" t="str">
        <f t="shared" si="46"/>
        <v>ул. Шестая д.6</v>
      </c>
      <c r="AA381" s="504">
        <f>IF($B381&lt;&gt;"",MAX(AA$7:AA380)+1,0)</f>
        <v>369</v>
      </c>
      <c r="AB381" s="502">
        <f t="shared" si="50"/>
        <v>381</v>
      </c>
      <c r="AC381" s="504">
        <f>1</f>
        <v>1</v>
      </c>
      <c r="AD381" s="103">
        <f t="shared" si="47"/>
        <v>2352.16</v>
      </c>
      <c r="AE381" s="103">
        <f t="shared" si="48"/>
        <v>0</v>
      </c>
      <c r="AF381" s="103">
        <f t="shared" si="49"/>
        <v>0</v>
      </c>
      <c r="AG381" s="3"/>
    </row>
    <row r="382" spans="2:33" ht="13.2" x14ac:dyDescent="0.25">
      <c r="B382" s="1" t="str">
        <f>адреса!$G$376</f>
        <v>кв.76</v>
      </c>
      <c r="C382" s="522">
        <f>адреса!$I$376</f>
        <v>60000076</v>
      </c>
      <c r="D382" s="6" t="str">
        <f>адреса!$K$376</f>
        <v>ФИО-6-76</v>
      </c>
      <c r="E382" s="6">
        <v>0</v>
      </c>
      <c r="F382" s="6">
        <v>3063.6</v>
      </c>
      <c r="G382" s="6">
        <v>0</v>
      </c>
      <c r="H382" s="6">
        <v>0</v>
      </c>
      <c r="I382" s="6">
        <v>0</v>
      </c>
      <c r="J382" s="6">
        <v>0</v>
      </c>
      <c r="K382" s="6">
        <v>0</v>
      </c>
      <c r="L382" s="6"/>
      <c r="M382" s="6">
        <v>0</v>
      </c>
      <c r="N382" s="6">
        <v>0</v>
      </c>
      <c r="O382" s="6">
        <v>0</v>
      </c>
      <c r="P382" s="6">
        <v>0</v>
      </c>
      <c r="Q382" s="6">
        <v>0</v>
      </c>
      <c r="R382" s="6">
        <v>0</v>
      </c>
      <c r="S382" s="6">
        <v>0</v>
      </c>
      <c r="T382" s="6">
        <v>0</v>
      </c>
      <c r="U382" s="6"/>
      <c r="V382" s="6">
        <v>3063.6</v>
      </c>
      <c r="W382" s="6">
        <v>0</v>
      </c>
      <c r="X382" s="6">
        <v>3063.6</v>
      </c>
      <c r="Y382" s="513">
        <f>IF(A382&lt;&gt;"",IF(A382=мар17!A382,0,1),IF(AND(B382=мар17!B382,C382=мар17!C382),0,1))</f>
        <v>0</v>
      </c>
      <c r="Z382" s="70" t="str">
        <f t="shared" si="46"/>
        <v>ул. Шестая д.6</v>
      </c>
      <c r="AA382" s="504">
        <f>IF($B382&lt;&gt;"",MAX(AA$7:AA381)+1,0)</f>
        <v>370</v>
      </c>
      <c r="AB382" s="502">
        <f t="shared" si="50"/>
        <v>382</v>
      </c>
      <c r="AC382" s="504">
        <f>1</f>
        <v>1</v>
      </c>
      <c r="AD382" s="103">
        <f t="shared" si="47"/>
        <v>3063.6</v>
      </c>
      <c r="AE382" s="103">
        <f t="shared" si="48"/>
        <v>0</v>
      </c>
      <c r="AF382" s="103">
        <f t="shared" si="49"/>
        <v>0</v>
      </c>
      <c r="AG382" s="3"/>
    </row>
    <row r="383" spans="2:33" ht="13.2" x14ac:dyDescent="0.25">
      <c r="B383" s="1" t="str">
        <f>адреса!$G$377</f>
        <v>кв.77</v>
      </c>
      <c r="C383" s="522">
        <f>адреса!$I$377</f>
        <v>60000077</v>
      </c>
      <c r="D383" s="6" t="str">
        <f>адреса!$K$377</f>
        <v>ФИО-6-77</v>
      </c>
      <c r="E383" s="6">
        <v>0</v>
      </c>
      <c r="F383" s="6">
        <v>1684.98</v>
      </c>
      <c r="G383" s="6">
        <v>0</v>
      </c>
      <c r="H383" s="6">
        <v>0</v>
      </c>
      <c r="I383" s="6">
        <v>0</v>
      </c>
      <c r="J383" s="6">
        <v>0</v>
      </c>
      <c r="K383" s="6">
        <v>0</v>
      </c>
      <c r="L383" s="6"/>
      <c r="M383" s="6">
        <v>0</v>
      </c>
      <c r="N383" s="6">
        <v>0</v>
      </c>
      <c r="O383" s="6">
        <v>0</v>
      </c>
      <c r="P383" s="6">
        <v>0</v>
      </c>
      <c r="Q383" s="6">
        <v>0</v>
      </c>
      <c r="R383" s="6">
        <v>0</v>
      </c>
      <c r="S383" s="6">
        <v>0</v>
      </c>
      <c r="T383" s="6">
        <v>0</v>
      </c>
      <c r="U383" s="6"/>
      <c r="V383" s="6">
        <v>1684.98</v>
      </c>
      <c r="W383" s="6">
        <v>0</v>
      </c>
      <c r="X383" s="6">
        <v>1684.98</v>
      </c>
      <c r="Y383" s="513">
        <f>IF(A383&lt;&gt;"",IF(A383=мар17!A383,0,1),IF(AND(B383=мар17!B383,C383=мар17!C383),0,1))</f>
        <v>0</v>
      </c>
      <c r="Z383" s="70" t="str">
        <f t="shared" si="46"/>
        <v>ул. Шестая д.6</v>
      </c>
      <c r="AA383" s="504">
        <f>IF($B383&lt;&gt;"",MAX(AA$7:AA382)+1,0)</f>
        <v>371</v>
      </c>
      <c r="AB383" s="502">
        <f t="shared" si="50"/>
        <v>383</v>
      </c>
      <c r="AC383" s="504">
        <f>1</f>
        <v>1</v>
      </c>
      <c r="AD383" s="103">
        <f t="shared" si="47"/>
        <v>1684.98</v>
      </c>
      <c r="AE383" s="103">
        <f t="shared" si="48"/>
        <v>0</v>
      </c>
      <c r="AF383" s="103">
        <f t="shared" si="49"/>
        <v>0</v>
      </c>
      <c r="AG383" s="3"/>
    </row>
    <row r="384" spans="2:33" ht="13.2" x14ac:dyDescent="0.25">
      <c r="B384" s="1" t="str">
        <f>адреса!$G$378</f>
        <v>кв.78</v>
      </c>
      <c r="C384" s="522">
        <f>адреса!$I$378</f>
        <v>60000078</v>
      </c>
      <c r="D384" s="6" t="str">
        <f>адреса!$K$378</f>
        <v>ФИО-6-78</v>
      </c>
      <c r="E384" s="6">
        <v>0</v>
      </c>
      <c r="F384" s="6">
        <v>1742.85</v>
      </c>
      <c r="G384" s="6">
        <v>0</v>
      </c>
      <c r="H384" s="6">
        <v>0</v>
      </c>
      <c r="I384" s="6">
        <v>0</v>
      </c>
      <c r="J384" s="6">
        <v>0</v>
      </c>
      <c r="K384" s="6">
        <v>0</v>
      </c>
      <c r="L384" s="6"/>
      <c r="M384" s="6">
        <v>0</v>
      </c>
      <c r="N384" s="6">
        <v>0</v>
      </c>
      <c r="O384" s="6">
        <v>0</v>
      </c>
      <c r="P384" s="6">
        <v>0</v>
      </c>
      <c r="Q384" s="6">
        <v>0</v>
      </c>
      <c r="R384" s="6">
        <v>0</v>
      </c>
      <c r="S384" s="6">
        <v>0</v>
      </c>
      <c r="T384" s="6">
        <v>0</v>
      </c>
      <c r="U384" s="6"/>
      <c r="V384" s="6">
        <v>1742.85</v>
      </c>
      <c r="W384" s="6">
        <v>0</v>
      </c>
      <c r="X384" s="6">
        <v>1742.85</v>
      </c>
      <c r="Y384" s="513">
        <f>IF(A384&lt;&gt;"",IF(A384=мар17!A384,0,1),IF(AND(B384=мар17!B384,C384=мар17!C384),0,1))</f>
        <v>0</v>
      </c>
      <c r="Z384" s="70" t="str">
        <f t="shared" si="46"/>
        <v>ул. Шестая д.6</v>
      </c>
      <c r="AA384" s="504">
        <f>IF($B384&lt;&gt;"",MAX(AA$7:AA383)+1,0)</f>
        <v>372</v>
      </c>
      <c r="AB384" s="502">
        <f t="shared" si="50"/>
        <v>384</v>
      </c>
      <c r="AC384" s="504">
        <f>1</f>
        <v>1</v>
      </c>
      <c r="AD384" s="103">
        <f t="shared" si="47"/>
        <v>1742.85</v>
      </c>
      <c r="AE384" s="103">
        <f t="shared" si="48"/>
        <v>0</v>
      </c>
      <c r="AF384" s="103">
        <f t="shared" si="49"/>
        <v>0</v>
      </c>
      <c r="AG384" s="3"/>
    </row>
    <row r="385" spans="2:33" ht="13.2" x14ac:dyDescent="0.25">
      <c r="B385" s="1" t="str">
        <f>адреса!$G$379</f>
        <v>кв.79</v>
      </c>
      <c r="C385" s="522">
        <f>адреса!$I$379</f>
        <v>60000079</v>
      </c>
      <c r="D385" s="6" t="str">
        <f>адреса!$K$379</f>
        <v>ФИО-6-79</v>
      </c>
      <c r="E385" s="6">
        <v>0</v>
      </c>
      <c r="F385" s="6">
        <v>1715.62</v>
      </c>
      <c r="G385" s="6">
        <v>0</v>
      </c>
      <c r="H385" s="6">
        <v>0</v>
      </c>
      <c r="I385" s="6">
        <v>0</v>
      </c>
      <c r="J385" s="6">
        <v>0</v>
      </c>
      <c r="K385" s="6">
        <v>0</v>
      </c>
      <c r="L385" s="6"/>
      <c r="M385" s="6">
        <v>0</v>
      </c>
      <c r="N385" s="6">
        <v>0</v>
      </c>
      <c r="O385" s="6">
        <v>0</v>
      </c>
      <c r="P385" s="6">
        <v>0</v>
      </c>
      <c r="Q385" s="6">
        <v>0</v>
      </c>
      <c r="R385" s="6">
        <v>0</v>
      </c>
      <c r="S385" s="6">
        <v>0</v>
      </c>
      <c r="T385" s="6">
        <v>0</v>
      </c>
      <c r="U385" s="6"/>
      <c r="V385" s="6">
        <v>1715.62</v>
      </c>
      <c r="W385" s="6">
        <v>0</v>
      </c>
      <c r="X385" s="6">
        <v>1715.62</v>
      </c>
      <c r="Y385" s="513">
        <f>IF(A385&lt;&gt;"",IF(A385=мар17!A385,0,1),IF(AND(B385=мар17!B385,C385=мар17!C385),0,1))</f>
        <v>0</v>
      </c>
      <c r="Z385" s="70" t="str">
        <f t="shared" si="46"/>
        <v>ул. Шестая д.6</v>
      </c>
      <c r="AA385" s="504">
        <f>IF($B385&lt;&gt;"",MAX(AA$7:AA384)+1,0)</f>
        <v>373</v>
      </c>
      <c r="AB385" s="502">
        <f t="shared" si="50"/>
        <v>385</v>
      </c>
      <c r="AC385" s="504">
        <f>1</f>
        <v>1</v>
      </c>
      <c r="AD385" s="103">
        <f t="shared" si="47"/>
        <v>1715.62</v>
      </c>
      <c r="AE385" s="103">
        <f t="shared" si="48"/>
        <v>0</v>
      </c>
      <c r="AF385" s="103">
        <f t="shared" si="49"/>
        <v>0</v>
      </c>
      <c r="AG385" s="3"/>
    </row>
    <row r="386" spans="2:33" ht="13.2" x14ac:dyDescent="0.25">
      <c r="B386" s="1" t="str">
        <f>адреса!$G$380</f>
        <v>кв.80</v>
      </c>
      <c r="C386" s="522">
        <f>адреса!$I$380</f>
        <v>60000080</v>
      </c>
      <c r="D386" s="6" t="str">
        <f>адреса!$K$380</f>
        <v>ФИО-6-80</v>
      </c>
      <c r="E386" s="6">
        <v>0</v>
      </c>
      <c r="F386" s="6">
        <v>1480.74</v>
      </c>
      <c r="G386" s="6">
        <v>0</v>
      </c>
      <c r="H386" s="6">
        <v>0</v>
      </c>
      <c r="I386" s="6">
        <v>0</v>
      </c>
      <c r="J386" s="6">
        <v>0</v>
      </c>
      <c r="K386" s="6">
        <v>0</v>
      </c>
      <c r="L386" s="6"/>
      <c r="M386" s="6">
        <v>0</v>
      </c>
      <c r="N386" s="6">
        <v>0</v>
      </c>
      <c r="O386" s="6">
        <v>0</v>
      </c>
      <c r="P386" s="6">
        <v>0</v>
      </c>
      <c r="Q386" s="6">
        <v>0</v>
      </c>
      <c r="R386" s="6">
        <v>0</v>
      </c>
      <c r="S386" s="6">
        <v>0</v>
      </c>
      <c r="T386" s="6">
        <v>0</v>
      </c>
      <c r="U386" s="6"/>
      <c r="V386" s="6">
        <v>1480.74</v>
      </c>
      <c r="W386" s="6">
        <v>0</v>
      </c>
      <c r="X386" s="6">
        <v>1480.74</v>
      </c>
      <c r="Y386" s="513">
        <f>IF(A386&lt;&gt;"",IF(A386=мар17!A386,0,1),IF(AND(B386=мар17!B386,C386=мар17!C386),0,1))</f>
        <v>0</v>
      </c>
      <c r="Z386" s="70" t="str">
        <f t="shared" si="46"/>
        <v>ул. Шестая д.6</v>
      </c>
      <c r="AA386" s="504">
        <f>IF($B386&lt;&gt;"",MAX(AA$7:AA385)+1,0)</f>
        <v>374</v>
      </c>
      <c r="AB386" s="502">
        <f t="shared" si="50"/>
        <v>386</v>
      </c>
      <c r="AC386" s="504">
        <f>1</f>
        <v>1</v>
      </c>
      <c r="AD386" s="103">
        <f t="shared" si="47"/>
        <v>1480.74</v>
      </c>
      <c r="AE386" s="103">
        <f t="shared" si="48"/>
        <v>0</v>
      </c>
      <c r="AF386" s="103">
        <f t="shared" si="49"/>
        <v>0</v>
      </c>
      <c r="AG386" s="3"/>
    </row>
    <row r="387" spans="2:33" ht="13.2" x14ac:dyDescent="0.25">
      <c r="B387" s="1" t="str">
        <f>адреса!$G$381</f>
        <v>кв.81</v>
      </c>
      <c r="C387" s="522">
        <f>адреса!$I$381</f>
        <v>60000081</v>
      </c>
      <c r="D387" s="6" t="str">
        <f>адреса!$K$381</f>
        <v>ФИО-6-81</v>
      </c>
      <c r="E387" s="6">
        <v>0</v>
      </c>
      <c r="F387" s="6">
        <v>1480.74</v>
      </c>
      <c r="G387" s="6">
        <v>0</v>
      </c>
      <c r="H387" s="6">
        <v>0</v>
      </c>
      <c r="I387" s="6">
        <v>0</v>
      </c>
      <c r="J387" s="6">
        <v>0</v>
      </c>
      <c r="K387" s="6">
        <v>0</v>
      </c>
      <c r="L387" s="6"/>
      <c r="M387" s="6">
        <v>0</v>
      </c>
      <c r="N387" s="6">
        <v>0</v>
      </c>
      <c r="O387" s="6">
        <v>0</v>
      </c>
      <c r="P387" s="6">
        <v>0</v>
      </c>
      <c r="Q387" s="6">
        <v>0</v>
      </c>
      <c r="R387" s="6">
        <v>0</v>
      </c>
      <c r="S387" s="6">
        <v>0</v>
      </c>
      <c r="T387" s="6">
        <v>0</v>
      </c>
      <c r="U387" s="6"/>
      <c r="V387" s="6">
        <v>1480.74</v>
      </c>
      <c r="W387" s="6">
        <v>0</v>
      </c>
      <c r="X387" s="6">
        <v>1480.74</v>
      </c>
      <c r="Y387" s="513">
        <f>IF(A387&lt;&gt;"",IF(A387=мар17!A387,0,1),IF(AND(B387=мар17!B387,C387=мар17!C387),0,1))</f>
        <v>0</v>
      </c>
      <c r="Z387" s="70" t="str">
        <f t="shared" si="46"/>
        <v>ул. Шестая д.6</v>
      </c>
      <c r="AA387" s="504">
        <f>IF($B387&lt;&gt;"",MAX(AA$7:AA386)+1,0)</f>
        <v>375</v>
      </c>
      <c r="AB387" s="502">
        <f t="shared" si="50"/>
        <v>387</v>
      </c>
      <c r="AC387" s="504">
        <f>1</f>
        <v>1</v>
      </c>
      <c r="AD387" s="103">
        <f t="shared" si="47"/>
        <v>1480.74</v>
      </c>
      <c r="AE387" s="103">
        <f t="shared" si="48"/>
        <v>0</v>
      </c>
      <c r="AF387" s="103">
        <f t="shared" si="49"/>
        <v>0</v>
      </c>
      <c r="AG387" s="3"/>
    </row>
    <row r="388" spans="2:33" ht="13.2" x14ac:dyDescent="0.25">
      <c r="B388" s="1" t="str">
        <f>адреса!$G$382</f>
        <v>кв.82</v>
      </c>
      <c r="C388" s="522">
        <f>адреса!$I$382</f>
        <v>60000082</v>
      </c>
      <c r="D388" s="6" t="str">
        <f>адреса!$K$382</f>
        <v>ФИО-6-82</v>
      </c>
      <c r="E388" s="6">
        <v>0</v>
      </c>
      <c r="F388" s="6">
        <v>1719.02</v>
      </c>
      <c r="G388" s="6">
        <v>0</v>
      </c>
      <c r="H388" s="6">
        <v>0</v>
      </c>
      <c r="I388" s="6">
        <v>0</v>
      </c>
      <c r="J388" s="6">
        <v>0</v>
      </c>
      <c r="K388" s="6">
        <v>0</v>
      </c>
      <c r="L388" s="6"/>
      <c r="M388" s="6">
        <v>0</v>
      </c>
      <c r="N388" s="6">
        <v>0</v>
      </c>
      <c r="O388" s="6">
        <v>0</v>
      </c>
      <c r="P388" s="6">
        <v>0</v>
      </c>
      <c r="Q388" s="6">
        <v>0</v>
      </c>
      <c r="R388" s="6">
        <v>0</v>
      </c>
      <c r="S388" s="6">
        <v>0</v>
      </c>
      <c r="T388" s="6">
        <v>0</v>
      </c>
      <c r="U388" s="6"/>
      <c r="V388" s="6">
        <v>1719.02</v>
      </c>
      <c r="W388" s="6">
        <v>0</v>
      </c>
      <c r="X388" s="6">
        <v>1719.02</v>
      </c>
      <c r="Y388" s="513">
        <f>IF(A388&lt;&gt;"",IF(A388=мар17!A388,0,1),IF(AND(B388=мар17!B388,C388=мар17!C388),0,1))</f>
        <v>0</v>
      </c>
      <c r="Z388" s="70" t="str">
        <f t="shared" si="46"/>
        <v>ул. Шестая д.6</v>
      </c>
      <c r="AA388" s="504">
        <f>IF($B388&lt;&gt;"",MAX(AA$7:AA387)+1,0)</f>
        <v>376</v>
      </c>
      <c r="AB388" s="502">
        <f t="shared" si="50"/>
        <v>388</v>
      </c>
      <c r="AC388" s="504">
        <f>1</f>
        <v>1</v>
      </c>
      <c r="AD388" s="103">
        <f t="shared" si="47"/>
        <v>1719.02</v>
      </c>
      <c r="AE388" s="103">
        <f t="shared" si="48"/>
        <v>0</v>
      </c>
      <c r="AF388" s="103">
        <f t="shared" si="49"/>
        <v>0</v>
      </c>
      <c r="AG388" s="3"/>
    </row>
    <row r="389" spans="2:33" ht="13.2" x14ac:dyDescent="0.25">
      <c r="B389" s="1" t="str">
        <f>адреса!$G$383</f>
        <v>кв.83</v>
      </c>
      <c r="C389" s="522">
        <f>адреса!$I$383</f>
        <v>60000083</v>
      </c>
      <c r="D389" s="6" t="str">
        <f>адреса!$K$383</f>
        <v>ФИО-6-83</v>
      </c>
      <c r="E389" s="6">
        <v>0</v>
      </c>
      <c r="F389" s="6">
        <v>1729.23</v>
      </c>
      <c r="G389" s="6">
        <v>0</v>
      </c>
      <c r="H389" s="6">
        <v>0</v>
      </c>
      <c r="I389" s="6">
        <v>0</v>
      </c>
      <c r="J389" s="6">
        <v>0</v>
      </c>
      <c r="K389" s="6">
        <v>0</v>
      </c>
      <c r="L389" s="6"/>
      <c r="M389" s="6">
        <v>0</v>
      </c>
      <c r="N389" s="6">
        <v>0</v>
      </c>
      <c r="O389" s="6">
        <v>0</v>
      </c>
      <c r="P389" s="6">
        <v>0</v>
      </c>
      <c r="Q389" s="6">
        <v>0</v>
      </c>
      <c r="R389" s="6">
        <v>0</v>
      </c>
      <c r="S389" s="6">
        <v>0</v>
      </c>
      <c r="T389" s="6">
        <v>0</v>
      </c>
      <c r="U389" s="6"/>
      <c r="V389" s="6">
        <v>1729.23</v>
      </c>
      <c r="W389" s="6">
        <v>0</v>
      </c>
      <c r="X389" s="6">
        <v>1729.23</v>
      </c>
      <c r="Y389" s="513">
        <f>IF(A389&lt;&gt;"",IF(A389=мар17!A389,0,1),IF(AND(B389=мар17!B389,C389=мар17!C389),0,1))</f>
        <v>0</v>
      </c>
      <c r="Z389" s="70" t="str">
        <f t="shared" si="46"/>
        <v>ул. Шестая д.6</v>
      </c>
      <c r="AA389" s="504">
        <f>IF($B389&lt;&gt;"",MAX(AA$7:AA388)+1,0)</f>
        <v>377</v>
      </c>
      <c r="AB389" s="502">
        <f t="shared" si="50"/>
        <v>389</v>
      </c>
      <c r="AC389" s="504">
        <f>1</f>
        <v>1</v>
      </c>
      <c r="AD389" s="103">
        <f t="shared" si="47"/>
        <v>1729.23</v>
      </c>
      <c r="AE389" s="103">
        <f t="shared" si="48"/>
        <v>0</v>
      </c>
      <c r="AF389" s="103">
        <f t="shared" si="49"/>
        <v>0</v>
      </c>
      <c r="AG389" s="3"/>
    </row>
    <row r="390" spans="2:33" ht="13.2" x14ac:dyDescent="0.25">
      <c r="B390" s="1" t="str">
        <f>адреса!$G$384</f>
        <v>кв.84</v>
      </c>
      <c r="C390" s="522">
        <f>адреса!$I$384</f>
        <v>60000084</v>
      </c>
      <c r="D390" s="6" t="str">
        <f>адреса!$K$384</f>
        <v>ФИО-6-84</v>
      </c>
      <c r="E390" s="6">
        <v>0</v>
      </c>
      <c r="F390" s="6">
        <v>1681.58</v>
      </c>
      <c r="G390" s="6">
        <v>0</v>
      </c>
      <c r="H390" s="6">
        <v>0</v>
      </c>
      <c r="I390" s="6">
        <v>0</v>
      </c>
      <c r="J390" s="6">
        <v>0</v>
      </c>
      <c r="K390" s="6">
        <v>0</v>
      </c>
      <c r="L390" s="6"/>
      <c r="M390" s="6">
        <v>0</v>
      </c>
      <c r="N390" s="6">
        <v>0</v>
      </c>
      <c r="O390" s="6">
        <v>0</v>
      </c>
      <c r="P390" s="6">
        <v>0</v>
      </c>
      <c r="Q390" s="6">
        <v>0</v>
      </c>
      <c r="R390" s="6">
        <v>0</v>
      </c>
      <c r="S390" s="6">
        <v>0</v>
      </c>
      <c r="T390" s="6">
        <v>0</v>
      </c>
      <c r="U390" s="6"/>
      <c r="V390" s="6">
        <v>1681.58</v>
      </c>
      <c r="W390" s="6">
        <v>0</v>
      </c>
      <c r="X390" s="6">
        <v>1681.58</v>
      </c>
      <c r="Y390" s="513">
        <f>IF(A390&lt;&gt;"",IF(A390=мар17!A390,0,1),IF(AND(B390=мар17!B390,C390=мар17!C390),0,1))</f>
        <v>0</v>
      </c>
      <c r="Z390" s="70" t="str">
        <f t="shared" si="46"/>
        <v>ул. Шестая д.6</v>
      </c>
      <c r="AA390" s="504">
        <f>IF($B390&lt;&gt;"",MAX(AA$7:AA389)+1,0)</f>
        <v>378</v>
      </c>
      <c r="AB390" s="502">
        <f t="shared" si="50"/>
        <v>390</v>
      </c>
      <c r="AC390" s="504">
        <f>1</f>
        <v>1</v>
      </c>
      <c r="AD390" s="103">
        <f t="shared" si="47"/>
        <v>1681.58</v>
      </c>
      <c r="AE390" s="103">
        <f t="shared" si="48"/>
        <v>0</v>
      </c>
      <c r="AF390" s="103">
        <f t="shared" si="49"/>
        <v>0</v>
      </c>
      <c r="AG390" s="3"/>
    </row>
    <row r="391" spans="2:33" ht="13.2" x14ac:dyDescent="0.25">
      <c r="B391" s="1" t="str">
        <f>адреса!$G$385</f>
        <v>кв.85</v>
      </c>
      <c r="C391" s="522">
        <f>адреса!$I$385</f>
        <v>60000085</v>
      </c>
      <c r="D391" s="6" t="str">
        <f>адреса!$K$385</f>
        <v>ФИО-6-85</v>
      </c>
      <c r="E391" s="6">
        <v>0</v>
      </c>
      <c r="F391" s="6">
        <v>3056.79</v>
      </c>
      <c r="G391" s="6">
        <v>0</v>
      </c>
      <c r="H391" s="6">
        <v>0</v>
      </c>
      <c r="I391" s="6">
        <v>0</v>
      </c>
      <c r="J391" s="6">
        <v>0</v>
      </c>
      <c r="K391" s="6">
        <v>0</v>
      </c>
      <c r="L391" s="6"/>
      <c r="M391" s="6">
        <v>0</v>
      </c>
      <c r="N391" s="6">
        <v>0</v>
      </c>
      <c r="O391" s="6">
        <v>0</v>
      </c>
      <c r="P391" s="6">
        <v>0</v>
      </c>
      <c r="Q391" s="6">
        <v>0</v>
      </c>
      <c r="R391" s="6">
        <v>0</v>
      </c>
      <c r="S391" s="6">
        <v>0</v>
      </c>
      <c r="T391" s="6">
        <v>0</v>
      </c>
      <c r="U391" s="6"/>
      <c r="V391" s="6">
        <v>3056.79</v>
      </c>
      <c r="W391" s="6">
        <v>0</v>
      </c>
      <c r="X391" s="6">
        <v>3056.79</v>
      </c>
      <c r="Y391" s="513">
        <f>IF(A391&lt;&gt;"",IF(A391=мар17!A391,0,1),IF(AND(B391=мар17!B391,C391=мар17!C391),0,1))</f>
        <v>0</v>
      </c>
      <c r="Z391" s="70" t="str">
        <f t="shared" si="46"/>
        <v>ул. Шестая д.6</v>
      </c>
      <c r="AA391" s="504">
        <f>IF($B391&lt;&gt;"",MAX(AA$7:AA390)+1,0)</f>
        <v>379</v>
      </c>
      <c r="AB391" s="502">
        <f t="shared" si="50"/>
        <v>391</v>
      </c>
      <c r="AC391" s="504">
        <f>1</f>
        <v>1</v>
      </c>
      <c r="AD391" s="103">
        <f t="shared" si="47"/>
        <v>3056.79</v>
      </c>
      <c r="AE391" s="103">
        <f t="shared" si="48"/>
        <v>0</v>
      </c>
      <c r="AF391" s="103">
        <f t="shared" si="49"/>
        <v>0</v>
      </c>
      <c r="AG391" s="3"/>
    </row>
    <row r="392" spans="2:33" ht="13.2" x14ac:dyDescent="0.25">
      <c r="B392" s="1" t="str">
        <f>адреса!$G$386</f>
        <v>кв.86</v>
      </c>
      <c r="C392" s="522">
        <f>адреса!$I$386</f>
        <v>60000086</v>
      </c>
      <c r="D392" s="6" t="str">
        <f>адреса!$K$386</f>
        <v>ФИО-6-86</v>
      </c>
      <c r="E392" s="6">
        <v>0</v>
      </c>
      <c r="F392" s="6">
        <v>2335.14</v>
      </c>
      <c r="G392" s="6">
        <v>0</v>
      </c>
      <c r="H392" s="6">
        <v>0</v>
      </c>
      <c r="I392" s="6">
        <v>0</v>
      </c>
      <c r="J392" s="6">
        <v>0</v>
      </c>
      <c r="K392" s="6">
        <v>0</v>
      </c>
      <c r="L392" s="6"/>
      <c r="M392" s="6">
        <v>0</v>
      </c>
      <c r="N392" s="6">
        <v>0</v>
      </c>
      <c r="O392" s="6">
        <v>0</v>
      </c>
      <c r="P392" s="6">
        <v>0</v>
      </c>
      <c r="Q392" s="6">
        <v>0</v>
      </c>
      <c r="R392" s="6">
        <v>0</v>
      </c>
      <c r="S392" s="6">
        <v>0</v>
      </c>
      <c r="T392" s="6">
        <v>0</v>
      </c>
      <c r="U392" s="6"/>
      <c r="V392" s="6">
        <v>2335.14</v>
      </c>
      <c r="W392" s="6">
        <v>0</v>
      </c>
      <c r="X392" s="6">
        <v>2335.14</v>
      </c>
      <c r="Y392" s="513">
        <f>IF(A392&lt;&gt;"",IF(A392=мар17!A392,0,1),IF(AND(B392=мар17!B392,C392=мар17!C392),0,1))</f>
        <v>0</v>
      </c>
      <c r="Z392" s="70" t="str">
        <f t="shared" si="46"/>
        <v>ул. Шестая д.6</v>
      </c>
      <c r="AA392" s="504">
        <f>IF($B392&lt;&gt;"",MAX(AA$7:AA391)+1,0)</f>
        <v>380</v>
      </c>
      <c r="AB392" s="502">
        <f t="shared" si="50"/>
        <v>392</v>
      </c>
      <c r="AC392" s="504">
        <f>1</f>
        <v>1</v>
      </c>
      <c r="AD392" s="103">
        <f t="shared" si="47"/>
        <v>2335.14</v>
      </c>
      <c r="AE392" s="103">
        <f t="shared" si="48"/>
        <v>0</v>
      </c>
      <c r="AF392" s="103">
        <f t="shared" si="49"/>
        <v>0</v>
      </c>
      <c r="AG392" s="3"/>
    </row>
    <row r="393" spans="2:33" ht="13.2" x14ac:dyDescent="0.25">
      <c r="B393" s="1" t="str">
        <f>адреса!$G$387</f>
        <v>кв.87</v>
      </c>
      <c r="C393" s="522">
        <f>адреса!$I$387</f>
        <v>60000087</v>
      </c>
      <c r="D393" s="6" t="str">
        <f>адреса!$K$387</f>
        <v>ФИО-6-87</v>
      </c>
      <c r="E393" s="6">
        <v>0</v>
      </c>
      <c r="F393" s="6">
        <v>1470.53</v>
      </c>
      <c r="G393" s="6">
        <v>0</v>
      </c>
      <c r="H393" s="6">
        <v>0</v>
      </c>
      <c r="I393" s="6">
        <v>0</v>
      </c>
      <c r="J393" s="6">
        <v>0</v>
      </c>
      <c r="K393" s="6">
        <v>0</v>
      </c>
      <c r="L393" s="6"/>
      <c r="M393" s="6">
        <v>0</v>
      </c>
      <c r="N393" s="6">
        <v>0</v>
      </c>
      <c r="O393" s="6">
        <v>0</v>
      </c>
      <c r="P393" s="6">
        <v>0</v>
      </c>
      <c r="Q393" s="6">
        <v>0</v>
      </c>
      <c r="R393" s="6">
        <v>0</v>
      </c>
      <c r="S393" s="6">
        <v>0</v>
      </c>
      <c r="T393" s="6">
        <v>0</v>
      </c>
      <c r="U393" s="6"/>
      <c r="V393" s="6">
        <v>1470.53</v>
      </c>
      <c r="W393" s="6">
        <v>0</v>
      </c>
      <c r="X393" s="6">
        <v>1470.53</v>
      </c>
      <c r="Y393" s="513">
        <f>IF(A393&lt;&gt;"",IF(A393=мар17!A393,0,1),IF(AND(B393=мар17!B393,C393=мар17!C393),0,1))</f>
        <v>0</v>
      </c>
      <c r="Z393" s="70" t="str">
        <f t="shared" si="46"/>
        <v>ул. Шестая д.6</v>
      </c>
      <c r="AA393" s="504">
        <f>IF($B393&lt;&gt;"",MAX(AA$7:AA392)+1,0)</f>
        <v>381</v>
      </c>
      <c r="AB393" s="502">
        <f t="shared" si="50"/>
        <v>393</v>
      </c>
      <c r="AC393" s="504">
        <f>1</f>
        <v>1</v>
      </c>
      <c r="AD393" s="103">
        <f t="shared" si="47"/>
        <v>1470.53</v>
      </c>
      <c r="AE393" s="103">
        <f t="shared" si="48"/>
        <v>0</v>
      </c>
      <c r="AF393" s="103">
        <f t="shared" si="49"/>
        <v>0</v>
      </c>
      <c r="AG393" s="3"/>
    </row>
    <row r="394" spans="2:33" ht="13.2" x14ac:dyDescent="0.25">
      <c r="B394" s="1" t="str">
        <f>адреса!$G$388</f>
        <v>кв.88</v>
      </c>
      <c r="C394" s="522">
        <f>адреса!$I$388</f>
        <v>60000088</v>
      </c>
      <c r="D394" s="6" t="str">
        <f>адреса!$K$388</f>
        <v>ФИО-6-88</v>
      </c>
      <c r="E394" s="6">
        <v>0</v>
      </c>
      <c r="F394" s="6">
        <v>1313.94</v>
      </c>
      <c r="G394" s="6">
        <v>0</v>
      </c>
      <c r="H394" s="6">
        <v>0</v>
      </c>
      <c r="I394" s="6">
        <v>0</v>
      </c>
      <c r="J394" s="6">
        <v>0</v>
      </c>
      <c r="K394" s="6">
        <v>0</v>
      </c>
      <c r="L394" s="6"/>
      <c r="M394" s="6">
        <v>0</v>
      </c>
      <c r="N394" s="6">
        <v>0</v>
      </c>
      <c r="O394" s="6">
        <v>0</v>
      </c>
      <c r="P394" s="6">
        <v>0</v>
      </c>
      <c r="Q394" s="6">
        <v>0</v>
      </c>
      <c r="R394" s="6">
        <v>0</v>
      </c>
      <c r="S394" s="6">
        <v>0</v>
      </c>
      <c r="T394" s="6">
        <v>0</v>
      </c>
      <c r="U394" s="6"/>
      <c r="V394" s="6">
        <v>1313.94</v>
      </c>
      <c r="W394" s="6">
        <v>0</v>
      </c>
      <c r="X394" s="6">
        <v>1313.94</v>
      </c>
      <c r="Y394" s="513">
        <f>IF(A394&lt;&gt;"",IF(A394=мар17!A394,0,1),IF(AND(B394=мар17!B394,C394=мар17!C394),0,1))</f>
        <v>0</v>
      </c>
      <c r="Z394" s="70" t="str">
        <f t="shared" si="46"/>
        <v>ул. Шестая д.6</v>
      </c>
      <c r="AA394" s="504">
        <f>IF($B394&lt;&gt;"",MAX(AA$7:AA393)+1,0)</f>
        <v>382</v>
      </c>
      <c r="AB394" s="502">
        <f t="shared" si="50"/>
        <v>394</v>
      </c>
      <c r="AC394" s="504">
        <f>1</f>
        <v>1</v>
      </c>
      <c r="AD394" s="103">
        <f t="shared" si="47"/>
        <v>1313.94</v>
      </c>
      <c r="AE394" s="103">
        <f t="shared" si="48"/>
        <v>0</v>
      </c>
      <c r="AF394" s="103">
        <f t="shared" si="49"/>
        <v>0</v>
      </c>
      <c r="AG394" s="3"/>
    </row>
    <row r="395" spans="2:33" ht="13.2" x14ac:dyDescent="0.25">
      <c r="B395" s="1" t="str">
        <f>адреса!$G$389</f>
        <v>кв.89</v>
      </c>
      <c r="C395" s="522">
        <f>адреса!$I$389</f>
        <v>60000089</v>
      </c>
      <c r="D395" s="6" t="str">
        <f>адреса!$K$389</f>
        <v>ФИО-6-89</v>
      </c>
      <c r="E395" s="6">
        <v>0</v>
      </c>
      <c r="F395" s="6">
        <v>1307.1400000000001</v>
      </c>
      <c r="G395" s="6">
        <v>0</v>
      </c>
      <c r="H395" s="6">
        <v>0</v>
      </c>
      <c r="I395" s="6">
        <v>0</v>
      </c>
      <c r="J395" s="6">
        <v>0</v>
      </c>
      <c r="K395" s="6">
        <v>0</v>
      </c>
      <c r="L395" s="6"/>
      <c r="M395" s="6">
        <v>0</v>
      </c>
      <c r="N395" s="6">
        <v>0</v>
      </c>
      <c r="O395" s="6">
        <v>0</v>
      </c>
      <c r="P395" s="6">
        <v>0</v>
      </c>
      <c r="Q395" s="6">
        <v>0</v>
      </c>
      <c r="R395" s="6">
        <v>0</v>
      </c>
      <c r="S395" s="6">
        <v>0</v>
      </c>
      <c r="T395" s="6">
        <v>0</v>
      </c>
      <c r="U395" s="6"/>
      <c r="V395" s="6">
        <v>1307.1400000000001</v>
      </c>
      <c r="W395" s="6">
        <v>0</v>
      </c>
      <c r="X395" s="6">
        <v>1307.1400000000001</v>
      </c>
      <c r="Y395" s="513">
        <f>IF(A395&lt;&gt;"",IF(A395=мар17!A395,0,1),IF(AND(B395=мар17!B395,C395=мар17!C395),0,1))</f>
        <v>0</v>
      </c>
      <c r="Z395" s="70" t="str">
        <f t="shared" si="46"/>
        <v>ул. Шестая д.6</v>
      </c>
      <c r="AA395" s="504">
        <f>IF($B395&lt;&gt;"",MAX(AA$7:AA394)+1,0)</f>
        <v>383</v>
      </c>
      <c r="AB395" s="502">
        <f t="shared" si="50"/>
        <v>395</v>
      </c>
      <c r="AC395" s="504">
        <f>1</f>
        <v>1</v>
      </c>
      <c r="AD395" s="103">
        <f t="shared" si="47"/>
        <v>1307.1400000000001</v>
      </c>
      <c r="AE395" s="103">
        <f t="shared" si="48"/>
        <v>0</v>
      </c>
      <c r="AF395" s="103">
        <f t="shared" si="49"/>
        <v>0</v>
      </c>
      <c r="AG395" s="3"/>
    </row>
    <row r="396" spans="2:33" ht="13.2" x14ac:dyDescent="0.25">
      <c r="B396" s="1" t="str">
        <f>адреса!$G$390</f>
        <v>кв.90</v>
      </c>
      <c r="C396" s="522">
        <f>адреса!$I$390</f>
        <v>60000090</v>
      </c>
      <c r="D396" s="6" t="str">
        <f>адреса!$K$390</f>
        <v>ФИО-6-90</v>
      </c>
      <c r="E396" s="6">
        <v>0</v>
      </c>
      <c r="F396" s="6">
        <v>1484.14</v>
      </c>
      <c r="G396" s="6">
        <v>0</v>
      </c>
      <c r="H396" s="6">
        <v>0</v>
      </c>
      <c r="I396" s="6">
        <v>0</v>
      </c>
      <c r="J396" s="6">
        <v>0</v>
      </c>
      <c r="K396" s="6">
        <v>0</v>
      </c>
      <c r="L396" s="6"/>
      <c r="M396" s="6">
        <v>0</v>
      </c>
      <c r="N396" s="6">
        <v>0</v>
      </c>
      <c r="O396" s="6">
        <v>0</v>
      </c>
      <c r="P396" s="6">
        <v>0</v>
      </c>
      <c r="Q396" s="6">
        <v>0</v>
      </c>
      <c r="R396" s="6">
        <v>0</v>
      </c>
      <c r="S396" s="6">
        <v>0</v>
      </c>
      <c r="T396" s="6">
        <v>0</v>
      </c>
      <c r="U396" s="6"/>
      <c r="V396" s="6">
        <v>1484.14</v>
      </c>
      <c r="W396" s="6">
        <v>0</v>
      </c>
      <c r="X396" s="6">
        <v>1484.14</v>
      </c>
      <c r="Y396" s="513">
        <f>IF(A396&lt;&gt;"",IF(A396=мар17!A396,0,1),IF(AND(B396=мар17!B396,C396=мар17!C396),0,1))</f>
        <v>0</v>
      </c>
      <c r="Z396" s="70" t="str">
        <f t="shared" si="46"/>
        <v>ул. Шестая д.6</v>
      </c>
      <c r="AA396" s="504">
        <f>IF($B396&lt;&gt;"",MAX(AA$7:AA395)+1,0)</f>
        <v>384</v>
      </c>
      <c r="AB396" s="502">
        <f t="shared" si="50"/>
        <v>396</v>
      </c>
      <c r="AC396" s="504">
        <f>1</f>
        <v>1</v>
      </c>
      <c r="AD396" s="103">
        <f t="shared" si="47"/>
        <v>1484.14</v>
      </c>
      <c r="AE396" s="103">
        <f t="shared" si="48"/>
        <v>0</v>
      </c>
      <c r="AF396" s="103">
        <f t="shared" si="49"/>
        <v>0</v>
      </c>
      <c r="AG396" s="3"/>
    </row>
    <row r="397" spans="2:33" ht="13.2" x14ac:dyDescent="0.25">
      <c r="B397" s="1" t="str">
        <f>адреса!$G$391</f>
        <v>кв.91</v>
      </c>
      <c r="C397" s="522">
        <f>адреса!$I$391</f>
        <v>60000091</v>
      </c>
      <c r="D397" s="6" t="str">
        <f>адреса!$K$391</f>
        <v>ФИО-6-91</v>
      </c>
      <c r="E397" s="6">
        <v>0</v>
      </c>
      <c r="F397" s="6">
        <v>2355.5700000000002</v>
      </c>
      <c r="G397" s="6">
        <v>0</v>
      </c>
      <c r="H397" s="6">
        <v>0</v>
      </c>
      <c r="I397" s="6">
        <v>0</v>
      </c>
      <c r="J397" s="6">
        <v>0</v>
      </c>
      <c r="K397" s="6">
        <v>0</v>
      </c>
      <c r="L397" s="6"/>
      <c r="M397" s="6">
        <v>0</v>
      </c>
      <c r="N397" s="6">
        <v>0</v>
      </c>
      <c r="O397" s="6">
        <v>0</v>
      </c>
      <c r="P397" s="6">
        <v>0</v>
      </c>
      <c r="Q397" s="6">
        <v>0</v>
      </c>
      <c r="R397" s="6">
        <v>0</v>
      </c>
      <c r="S397" s="6">
        <v>0</v>
      </c>
      <c r="T397" s="6">
        <v>0</v>
      </c>
      <c r="U397" s="6"/>
      <c r="V397" s="6">
        <v>2355.5700000000002</v>
      </c>
      <c r="W397" s="6">
        <v>0</v>
      </c>
      <c r="X397" s="6">
        <v>2355.5700000000002</v>
      </c>
      <c r="Y397" s="513">
        <f>IF(A397&lt;&gt;"",IF(A397=мар17!A397,0,1),IF(AND(B397=мар17!B397,C397=мар17!C397),0,1))</f>
        <v>0</v>
      </c>
      <c r="Z397" s="70" t="str">
        <f t="shared" si="46"/>
        <v>ул. Шестая д.6</v>
      </c>
      <c r="AA397" s="504">
        <f>IF($B397&lt;&gt;"",MAX(AA$7:AA396)+1,0)</f>
        <v>385</v>
      </c>
      <c r="AB397" s="502">
        <f t="shared" si="50"/>
        <v>397</v>
      </c>
      <c r="AC397" s="504">
        <f>1</f>
        <v>1</v>
      </c>
      <c r="AD397" s="103">
        <f t="shared" si="47"/>
        <v>2355.5700000000002</v>
      </c>
      <c r="AE397" s="103">
        <f t="shared" si="48"/>
        <v>0</v>
      </c>
      <c r="AF397" s="103">
        <f t="shared" si="49"/>
        <v>0</v>
      </c>
      <c r="AG397" s="3"/>
    </row>
    <row r="398" spans="2:33" ht="13.2" x14ac:dyDescent="0.25">
      <c r="B398" s="1" t="str">
        <f>адреса!$G$392</f>
        <v>кв.92</v>
      </c>
      <c r="C398" s="522">
        <f>адреса!$I$392</f>
        <v>60000092</v>
      </c>
      <c r="D398" s="6" t="str">
        <f>адреса!$K$392</f>
        <v>ФИО-6-92</v>
      </c>
      <c r="E398" s="6">
        <v>0</v>
      </c>
      <c r="F398" s="6">
        <v>3056.79</v>
      </c>
      <c r="G398" s="6">
        <v>0</v>
      </c>
      <c r="H398" s="6">
        <v>0</v>
      </c>
      <c r="I398" s="6">
        <v>0</v>
      </c>
      <c r="J398" s="6">
        <v>0</v>
      </c>
      <c r="K398" s="6">
        <v>0</v>
      </c>
      <c r="L398" s="6"/>
      <c r="M398" s="6">
        <v>0</v>
      </c>
      <c r="N398" s="6">
        <v>0</v>
      </c>
      <c r="O398" s="6">
        <v>0</v>
      </c>
      <c r="P398" s="6">
        <v>0</v>
      </c>
      <c r="Q398" s="6">
        <v>0</v>
      </c>
      <c r="R398" s="6">
        <v>0</v>
      </c>
      <c r="S398" s="6">
        <v>0</v>
      </c>
      <c r="T398" s="6">
        <v>0</v>
      </c>
      <c r="U398" s="6"/>
      <c r="V398" s="6">
        <v>3056.79</v>
      </c>
      <c r="W398" s="6">
        <v>0</v>
      </c>
      <c r="X398" s="6">
        <v>3056.79</v>
      </c>
      <c r="Y398" s="513">
        <f>IF(A398&lt;&gt;"",IF(A398=мар17!A398,0,1),IF(AND(B398=мар17!B398,C398=мар17!C398),0,1))</f>
        <v>0</v>
      </c>
      <c r="Z398" s="70" t="str">
        <f t="shared" si="46"/>
        <v>ул. Шестая д.6</v>
      </c>
      <c r="AA398" s="504">
        <f>IF($B398&lt;&gt;"",MAX(AA$7:AA397)+1,0)</f>
        <v>386</v>
      </c>
      <c r="AB398" s="502">
        <f t="shared" si="50"/>
        <v>398</v>
      </c>
      <c r="AC398" s="504">
        <f>1</f>
        <v>1</v>
      </c>
      <c r="AD398" s="103">
        <f t="shared" si="47"/>
        <v>3056.79</v>
      </c>
      <c r="AE398" s="103">
        <f t="shared" si="48"/>
        <v>0</v>
      </c>
      <c r="AF398" s="103">
        <f t="shared" si="49"/>
        <v>0</v>
      </c>
      <c r="AG398" s="3"/>
    </row>
    <row r="399" spans="2:33" ht="13.2" x14ac:dyDescent="0.25">
      <c r="B399" s="1" t="str">
        <f>адреса!$G$393</f>
        <v>кв.93</v>
      </c>
      <c r="C399" s="522">
        <f>адреса!$I$393</f>
        <v>60000093</v>
      </c>
      <c r="D399" s="6" t="str">
        <f>адреса!$K$393</f>
        <v>ФИО-6-93</v>
      </c>
      <c r="E399" s="6">
        <v>0</v>
      </c>
      <c r="F399" s="6">
        <v>1674.77</v>
      </c>
      <c r="G399" s="6">
        <v>0</v>
      </c>
      <c r="H399" s="6">
        <v>0</v>
      </c>
      <c r="I399" s="6">
        <v>0</v>
      </c>
      <c r="J399" s="6">
        <v>0</v>
      </c>
      <c r="K399" s="6">
        <v>0</v>
      </c>
      <c r="L399" s="6"/>
      <c r="M399" s="6">
        <v>0</v>
      </c>
      <c r="N399" s="6">
        <v>0</v>
      </c>
      <c r="O399" s="6">
        <v>0</v>
      </c>
      <c r="P399" s="6">
        <v>0</v>
      </c>
      <c r="Q399" s="6">
        <v>0</v>
      </c>
      <c r="R399" s="6">
        <v>0</v>
      </c>
      <c r="S399" s="6">
        <v>0</v>
      </c>
      <c r="T399" s="6">
        <v>0</v>
      </c>
      <c r="U399" s="6"/>
      <c r="V399" s="6">
        <v>1674.77</v>
      </c>
      <c r="W399" s="6">
        <v>0</v>
      </c>
      <c r="X399" s="6">
        <v>1674.77</v>
      </c>
      <c r="Y399" s="513">
        <f>IF(A399&lt;&gt;"",IF(A399=мар17!A399,0,1),IF(AND(B399=мар17!B399,C399=мар17!C399),0,1))</f>
        <v>0</v>
      </c>
      <c r="Z399" s="70" t="str">
        <f t="shared" si="46"/>
        <v>ул. Шестая д.6</v>
      </c>
      <c r="AA399" s="504">
        <f>IF($B399&lt;&gt;"",MAX(AA$7:AA398)+1,0)</f>
        <v>387</v>
      </c>
      <c r="AB399" s="502">
        <f t="shared" si="50"/>
        <v>399</v>
      </c>
      <c r="AC399" s="504">
        <f>1</f>
        <v>1</v>
      </c>
      <c r="AD399" s="103">
        <f t="shared" si="47"/>
        <v>1674.77</v>
      </c>
      <c r="AE399" s="103">
        <f t="shared" si="48"/>
        <v>0</v>
      </c>
      <c r="AF399" s="103">
        <f t="shared" si="49"/>
        <v>0</v>
      </c>
      <c r="AG399" s="3"/>
    </row>
    <row r="400" spans="2:33" ht="13.2" x14ac:dyDescent="0.25">
      <c r="B400" s="1" t="str">
        <f>адреса!$G$394</f>
        <v>кв.94</v>
      </c>
      <c r="C400" s="522">
        <f>адреса!$I$394</f>
        <v>60000094</v>
      </c>
      <c r="D400" s="6" t="str">
        <f>адреса!$K$394</f>
        <v>ФИО-6-94</v>
      </c>
      <c r="E400" s="6">
        <v>0</v>
      </c>
      <c r="F400" s="6">
        <v>1736.04</v>
      </c>
      <c r="G400" s="6">
        <v>0</v>
      </c>
      <c r="H400" s="6">
        <v>0</v>
      </c>
      <c r="I400" s="6">
        <v>0</v>
      </c>
      <c r="J400" s="6">
        <v>0</v>
      </c>
      <c r="K400" s="6">
        <v>0</v>
      </c>
      <c r="L400" s="6"/>
      <c r="M400" s="6">
        <v>0</v>
      </c>
      <c r="N400" s="6">
        <v>0</v>
      </c>
      <c r="O400" s="6">
        <v>0</v>
      </c>
      <c r="P400" s="6">
        <v>0</v>
      </c>
      <c r="Q400" s="6">
        <v>0</v>
      </c>
      <c r="R400" s="6">
        <v>0</v>
      </c>
      <c r="S400" s="6">
        <v>0</v>
      </c>
      <c r="T400" s="6">
        <v>0</v>
      </c>
      <c r="U400" s="6"/>
      <c r="V400" s="6">
        <v>1736.04</v>
      </c>
      <c r="W400" s="6">
        <v>0</v>
      </c>
      <c r="X400" s="6">
        <v>1736.04</v>
      </c>
      <c r="Y400" s="513">
        <f>IF(A400&lt;&gt;"",IF(A400=мар17!A400,0,1),IF(AND(B400=мар17!B400,C400=мар17!C400),0,1))</f>
        <v>0</v>
      </c>
      <c r="Z400" s="70" t="str">
        <f t="shared" si="46"/>
        <v>ул. Шестая д.6</v>
      </c>
      <c r="AA400" s="504">
        <f>IF($B400&lt;&gt;"",MAX(AA$7:AA399)+1,0)</f>
        <v>388</v>
      </c>
      <c r="AB400" s="502">
        <f t="shared" si="50"/>
        <v>400</v>
      </c>
      <c r="AC400" s="504">
        <f>1</f>
        <v>1</v>
      </c>
      <c r="AD400" s="103">
        <f t="shared" si="47"/>
        <v>1736.04</v>
      </c>
      <c r="AE400" s="103">
        <f t="shared" si="48"/>
        <v>0</v>
      </c>
      <c r="AF400" s="103">
        <f t="shared" si="49"/>
        <v>0</v>
      </c>
      <c r="AG400" s="3"/>
    </row>
    <row r="401" spans="1:33" ht="13.2" x14ac:dyDescent="0.25">
      <c r="B401" s="1" t="str">
        <f>адреса!$G$395</f>
        <v>кв.95</v>
      </c>
      <c r="C401" s="522">
        <f>адреса!$I$395</f>
        <v>60000095</v>
      </c>
      <c r="D401" s="6" t="str">
        <f>адреса!$K$395</f>
        <v>ФИО-6-95</v>
      </c>
      <c r="E401" s="6">
        <v>0</v>
      </c>
      <c r="F401" s="6">
        <v>1708.81</v>
      </c>
      <c r="G401" s="6">
        <v>0</v>
      </c>
      <c r="H401" s="6">
        <v>0</v>
      </c>
      <c r="I401" s="6">
        <v>0</v>
      </c>
      <c r="J401" s="6">
        <v>0</v>
      </c>
      <c r="K401" s="6">
        <v>0</v>
      </c>
      <c r="L401" s="6"/>
      <c r="M401" s="6">
        <v>0</v>
      </c>
      <c r="N401" s="6">
        <v>0</v>
      </c>
      <c r="O401" s="6">
        <v>0</v>
      </c>
      <c r="P401" s="6">
        <v>0</v>
      </c>
      <c r="Q401" s="6">
        <v>0</v>
      </c>
      <c r="R401" s="6">
        <v>0</v>
      </c>
      <c r="S401" s="6">
        <v>0</v>
      </c>
      <c r="T401" s="6">
        <v>0</v>
      </c>
      <c r="U401" s="6"/>
      <c r="V401" s="6">
        <v>1708.81</v>
      </c>
      <c r="W401" s="6">
        <v>0</v>
      </c>
      <c r="X401" s="6">
        <v>1708.81</v>
      </c>
      <c r="Y401" s="513">
        <f>IF(A401&lt;&gt;"",IF(A401=мар17!A401,0,1),IF(AND(B401=мар17!B401,C401=мар17!C401),0,1))</f>
        <v>0</v>
      </c>
      <c r="Z401" s="70" t="str">
        <f t="shared" si="46"/>
        <v>ул. Шестая д.6</v>
      </c>
      <c r="AA401" s="504">
        <f>IF($B401&lt;&gt;"",MAX(AA$7:AA400)+1,0)</f>
        <v>389</v>
      </c>
      <c r="AB401" s="502">
        <f t="shared" si="50"/>
        <v>401</v>
      </c>
      <c r="AC401" s="504">
        <f>1</f>
        <v>1</v>
      </c>
      <c r="AD401" s="103">
        <f t="shared" si="47"/>
        <v>1708.81</v>
      </c>
      <c r="AE401" s="103">
        <f t="shared" si="48"/>
        <v>0</v>
      </c>
      <c r="AF401" s="103">
        <f t="shared" si="49"/>
        <v>0</v>
      </c>
      <c r="AG401" s="3"/>
    </row>
    <row r="402" spans="1:33" ht="13.2" x14ac:dyDescent="0.25">
      <c r="B402" s="1" t="str">
        <f>адреса!$G$396</f>
        <v>кв.96</v>
      </c>
      <c r="C402" s="522">
        <f>адреса!$I$396</f>
        <v>60000096</v>
      </c>
      <c r="D402" s="6" t="str">
        <f>адреса!$K$396</f>
        <v>ФИО-6-96</v>
      </c>
      <c r="E402" s="6">
        <v>0</v>
      </c>
      <c r="F402" s="6">
        <v>1484.14</v>
      </c>
      <c r="G402" s="6">
        <v>0</v>
      </c>
      <c r="H402" s="6">
        <v>0</v>
      </c>
      <c r="I402" s="6">
        <v>0</v>
      </c>
      <c r="J402" s="6">
        <v>0</v>
      </c>
      <c r="K402" s="6">
        <v>0</v>
      </c>
      <c r="L402" s="6"/>
      <c r="M402" s="6">
        <v>0</v>
      </c>
      <c r="N402" s="6">
        <v>0</v>
      </c>
      <c r="O402" s="6">
        <v>0</v>
      </c>
      <c r="P402" s="6">
        <v>0</v>
      </c>
      <c r="Q402" s="6">
        <v>0</v>
      </c>
      <c r="R402" s="6">
        <v>0</v>
      </c>
      <c r="S402" s="6">
        <v>0</v>
      </c>
      <c r="T402" s="6">
        <v>0</v>
      </c>
      <c r="U402" s="6"/>
      <c r="V402" s="6">
        <v>1484.14</v>
      </c>
      <c r="W402" s="6">
        <v>0</v>
      </c>
      <c r="X402" s="6">
        <v>1484.14</v>
      </c>
      <c r="Y402" s="513">
        <f>IF(A402&lt;&gt;"",IF(A402=мар17!A402,0,1),IF(AND(B402=мар17!B402,C402=мар17!C402),0,1))</f>
        <v>0</v>
      </c>
      <c r="Z402" s="70" t="str">
        <f t="shared" si="46"/>
        <v>ул. Шестая д.6</v>
      </c>
      <c r="AA402" s="504">
        <f>IF($B402&lt;&gt;"",MAX(AA$7:AA401)+1,0)</f>
        <v>390</v>
      </c>
      <c r="AB402" s="502">
        <f t="shared" si="50"/>
        <v>402</v>
      </c>
      <c r="AC402" s="504">
        <f>1</f>
        <v>1</v>
      </c>
      <c r="AD402" s="103">
        <f t="shared" si="47"/>
        <v>1484.14</v>
      </c>
      <c r="AE402" s="103">
        <f t="shared" si="48"/>
        <v>0</v>
      </c>
      <c r="AF402" s="103">
        <f t="shared" si="49"/>
        <v>0</v>
      </c>
      <c r="AG402" s="3"/>
    </row>
    <row r="403" spans="1:33" ht="13.2" x14ac:dyDescent="0.25">
      <c r="B403" s="1" t="str">
        <f>адреса!$G$397</f>
        <v>кв.97</v>
      </c>
      <c r="C403" s="522">
        <f>адреса!$I$397</f>
        <v>60000097</v>
      </c>
      <c r="D403" s="6" t="str">
        <f>адреса!$K$397</f>
        <v>ФИО-6-97</v>
      </c>
      <c r="E403" s="6">
        <v>0</v>
      </c>
      <c r="F403" s="6">
        <v>1470.53</v>
      </c>
      <c r="G403" s="6">
        <v>0</v>
      </c>
      <c r="H403" s="6">
        <v>0</v>
      </c>
      <c r="I403" s="6">
        <v>0</v>
      </c>
      <c r="J403" s="6">
        <v>0</v>
      </c>
      <c r="K403" s="6">
        <v>0</v>
      </c>
      <c r="L403" s="6"/>
      <c r="M403" s="6">
        <v>0</v>
      </c>
      <c r="N403" s="6">
        <v>0</v>
      </c>
      <c r="O403" s="6">
        <v>0</v>
      </c>
      <c r="P403" s="6">
        <v>0</v>
      </c>
      <c r="Q403" s="6">
        <v>0</v>
      </c>
      <c r="R403" s="6">
        <v>0</v>
      </c>
      <c r="S403" s="6">
        <v>0</v>
      </c>
      <c r="T403" s="6">
        <v>0</v>
      </c>
      <c r="U403" s="6"/>
      <c r="V403" s="6">
        <v>1470.53</v>
      </c>
      <c r="W403" s="6">
        <v>0</v>
      </c>
      <c r="X403" s="6">
        <v>1470.53</v>
      </c>
      <c r="Y403" s="513">
        <f>IF(A403&lt;&gt;"",IF(A403=мар17!A403,0,1),IF(AND(B403=мар17!B403,C403=мар17!C403),0,1))</f>
        <v>0</v>
      </c>
      <c r="Z403" s="70" t="str">
        <f t="shared" si="46"/>
        <v>ул. Шестая д.6</v>
      </c>
      <c r="AA403" s="504">
        <f>IF($B403&lt;&gt;"",MAX(AA$7:AA402)+1,0)</f>
        <v>391</v>
      </c>
      <c r="AB403" s="502">
        <f t="shared" si="50"/>
        <v>403</v>
      </c>
      <c r="AC403" s="504">
        <f>1</f>
        <v>1</v>
      </c>
      <c r="AD403" s="103">
        <f t="shared" si="47"/>
        <v>1470.53</v>
      </c>
      <c r="AE403" s="103">
        <f t="shared" si="48"/>
        <v>0</v>
      </c>
      <c r="AF403" s="103">
        <f t="shared" si="49"/>
        <v>0</v>
      </c>
      <c r="AG403" s="3"/>
    </row>
    <row r="404" spans="1:33" ht="13.2" x14ac:dyDescent="0.25">
      <c r="B404" s="1" t="str">
        <f>адреса!$G$398</f>
        <v>кв.98</v>
      </c>
      <c r="C404" s="522">
        <f>адреса!$I$398</f>
        <v>60000098</v>
      </c>
      <c r="D404" s="6" t="str">
        <f>адреса!$K$398</f>
        <v>ФИО-6-98</v>
      </c>
      <c r="E404" s="6">
        <v>0</v>
      </c>
      <c r="F404" s="6">
        <v>1702</v>
      </c>
      <c r="G404" s="6">
        <v>0</v>
      </c>
      <c r="H404" s="6">
        <v>0</v>
      </c>
      <c r="I404" s="6">
        <v>0</v>
      </c>
      <c r="J404" s="6">
        <v>0</v>
      </c>
      <c r="K404" s="6">
        <v>0</v>
      </c>
      <c r="L404" s="6"/>
      <c r="M404" s="6">
        <v>0</v>
      </c>
      <c r="N404" s="6">
        <v>0</v>
      </c>
      <c r="O404" s="6">
        <v>0</v>
      </c>
      <c r="P404" s="6">
        <v>0</v>
      </c>
      <c r="Q404" s="6">
        <v>0</v>
      </c>
      <c r="R404" s="6">
        <v>0</v>
      </c>
      <c r="S404" s="6">
        <v>0</v>
      </c>
      <c r="T404" s="6">
        <v>0</v>
      </c>
      <c r="U404" s="6"/>
      <c r="V404" s="6">
        <v>1702</v>
      </c>
      <c r="W404" s="6">
        <v>0</v>
      </c>
      <c r="X404" s="6">
        <v>1702</v>
      </c>
      <c r="Y404" s="513">
        <f>IF(A404&lt;&gt;"",IF(A404=мар17!A404,0,1),IF(AND(B404=мар17!B404,C404=мар17!C404),0,1))</f>
        <v>0</v>
      </c>
      <c r="Z404" s="70" t="str">
        <f t="shared" si="46"/>
        <v>ул. Шестая д.6</v>
      </c>
      <c r="AA404" s="504">
        <f>IF($B404&lt;&gt;"",MAX(AA$7:AA403)+1,0)</f>
        <v>392</v>
      </c>
      <c r="AB404" s="502">
        <f t="shared" si="50"/>
        <v>404</v>
      </c>
      <c r="AC404" s="504">
        <f>1</f>
        <v>1</v>
      </c>
      <c r="AD404" s="103">
        <f t="shared" si="47"/>
        <v>1702</v>
      </c>
      <c r="AE404" s="103">
        <f t="shared" si="48"/>
        <v>0</v>
      </c>
      <c r="AF404" s="103">
        <f t="shared" si="49"/>
        <v>0</v>
      </c>
      <c r="AG404" s="3"/>
    </row>
    <row r="405" spans="1:33" ht="13.2" x14ac:dyDescent="0.25">
      <c r="B405" s="1" t="str">
        <f>адреса!$G$399</f>
        <v>кв.99</v>
      </c>
      <c r="C405" s="522">
        <f>адреса!$I$399</f>
        <v>60000099</v>
      </c>
      <c r="D405" s="6" t="str">
        <f>адреса!$K$399</f>
        <v>ФИО-6-99</v>
      </c>
      <c r="E405" s="6">
        <v>0</v>
      </c>
      <c r="F405" s="6">
        <v>1742.85</v>
      </c>
      <c r="G405" s="6">
        <v>0</v>
      </c>
      <c r="H405" s="6">
        <v>0</v>
      </c>
      <c r="I405" s="6">
        <v>0</v>
      </c>
      <c r="J405" s="6">
        <v>0</v>
      </c>
      <c r="K405" s="6">
        <v>0</v>
      </c>
      <c r="L405" s="6"/>
      <c r="M405" s="6">
        <v>0</v>
      </c>
      <c r="N405" s="6">
        <v>0</v>
      </c>
      <c r="O405" s="6">
        <v>0</v>
      </c>
      <c r="P405" s="6">
        <v>0</v>
      </c>
      <c r="Q405" s="6">
        <v>0</v>
      </c>
      <c r="R405" s="6">
        <v>0</v>
      </c>
      <c r="S405" s="6">
        <v>0</v>
      </c>
      <c r="T405" s="6">
        <v>0</v>
      </c>
      <c r="U405" s="6"/>
      <c r="V405" s="6">
        <v>1742.85</v>
      </c>
      <c r="W405" s="6">
        <v>0</v>
      </c>
      <c r="X405" s="6">
        <v>1742.85</v>
      </c>
      <c r="Y405" s="513">
        <f>IF(A405&lt;&gt;"",IF(A405=мар17!A405,0,1),IF(AND(B405=мар17!B405,C405=мар17!C405),0,1))</f>
        <v>0</v>
      </c>
      <c r="Z405" s="70" t="str">
        <f t="shared" si="46"/>
        <v>ул. Шестая д.6</v>
      </c>
      <c r="AA405" s="504">
        <f>IF($B405&lt;&gt;"",MAX(AA$7:AA404)+1,0)</f>
        <v>393</v>
      </c>
      <c r="AB405" s="502">
        <f t="shared" si="50"/>
        <v>405</v>
      </c>
      <c r="AC405" s="504">
        <f>1</f>
        <v>1</v>
      </c>
      <c r="AD405" s="103">
        <f t="shared" si="47"/>
        <v>1742.85</v>
      </c>
      <c r="AE405" s="103">
        <f t="shared" si="48"/>
        <v>0</v>
      </c>
      <c r="AF405" s="103">
        <f t="shared" si="49"/>
        <v>0</v>
      </c>
      <c r="AG405" s="3"/>
    </row>
    <row r="406" spans="1:33" ht="13.2" x14ac:dyDescent="0.25">
      <c r="B406" s="1" t="str">
        <f>адреса!$G$400</f>
        <v>кв.100</v>
      </c>
      <c r="C406" s="522">
        <f>адреса!$I$400</f>
        <v>60000100</v>
      </c>
      <c r="D406" s="6" t="str">
        <f>адреса!$K$400</f>
        <v>ФИО-6-100</v>
      </c>
      <c r="E406" s="6">
        <v>0</v>
      </c>
      <c r="F406" s="6">
        <v>1661.15</v>
      </c>
      <c r="G406" s="6">
        <v>0</v>
      </c>
      <c r="H406" s="6">
        <v>0</v>
      </c>
      <c r="I406" s="6">
        <v>0</v>
      </c>
      <c r="J406" s="6">
        <v>0</v>
      </c>
      <c r="K406" s="6">
        <v>0</v>
      </c>
      <c r="L406" s="6"/>
      <c r="M406" s="6">
        <v>0</v>
      </c>
      <c r="N406" s="6">
        <v>0</v>
      </c>
      <c r="O406" s="6">
        <v>0</v>
      </c>
      <c r="P406" s="6">
        <v>0</v>
      </c>
      <c r="Q406" s="6">
        <v>0</v>
      </c>
      <c r="R406" s="6">
        <v>0</v>
      </c>
      <c r="S406" s="6">
        <v>0</v>
      </c>
      <c r="T406" s="6">
        <v>0</v>
      </c>
      <c r="U406" s="6"/>
      <c r="V406" s="6">
        <v>1661.15</v>
      </c>
      <c r="W406" s="6">
        <v>0</v>
      </c>
      <c r="X406" s="6">
        <v>1661.15</v>
      </c>
      <c r="Y406" s="513">
        <f>IF(A406&lt;&gt;"",IF(A406=мар17!A406,0,1),IF(AND(B406=мар17!B406,C406=мар17!C406),0,1))</f>
        <v>0</v>
      </c>
      <c r="Z406" s="70" t="str">
        <f t="shared" si="46"/>
        <v>ул. Шестая д.6</v>
      </c>
      <c r="AA406" s="504">
        <f>IF($B406&lt;&gt;"",MAX(AA$7:AA405)+1,0)</f>
        <v>394</v>
      </c>
      <c r="AB406" s="502">
        <f t="shared" si="50"/>
        <v>406</v>
      </c>
      <c r="AC406" s="504">
        <f>1</f>
        <v>1</v>
      </c>
      <c r="AD406" s="103">
        <f t="shared" si="47"/>
        <v>1661.15</v>
      </c>
      <c r="AE406" s="103">
        <f t="shared" si="48"/>
        <v>0</v>
      </c>
      <c r="AF406" s="103">
        <f t="shared" si="49"/>
        <v>0</v>
      </c>
      <c r="AG406" s="3"/>
    </row>
    <row r="407" spans="1:33" ht="13.2" x14ac:dyDescent="0.25">
      <c r="A407" s="4" t="str">
        <f>адреса!$E$401</f>
        <v>ул. Седьмая д.7</v>
      </c>
      <c r="C407" s="522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>
        <v>0</v>
      </c>
      <c r="U407" s="6"/>
      <c r="V407" s="6"/>
      <c r="W407" s="6"/>
      <c r="X407" s="6"/>
      <c r="Y407" s="513">
        <f>IF(A407&lt;&gt;"",IF(A407=мар17!A407,0,1),IF(AND(B407=мар17!B407,C407=мар17!C407),0,1))</f>
        <v>0</v>
      </c>
      <c r="Z407" s="70" t="str">
        <f t="shared" si="46"/>
        <v>ул. Седьмая д.7</v>
      </c>
      <c r="AA407" s="504">
        <f>IF($B407&lt;&gt;"",MAX(AA$7:AA406)+1,0)</f>
        <v>0</v>
      </c>
      <c r="AB407" s="502">
        <f t="shared" si="50"/>
        <v>407</v>
      </c>
      <c r="AC407" s="504">
        <f>1</f>
        <v>1</v>
      </c>
      <c r="AD407" s="103">
        <f t="shared" si="47"/>
        <v>0</v>
      </c>
      <c r="AE407" s="103">
        <f t="shared" si="48"/>
        <v>0</v>
      </c>
      <c r="AF407" s="103">
        <f t="shared" si="49"/>
        <v>0</v>
      </c>
      <c r="AG407" s="3"/>
    </row>
    <row r="408" spans="1:33" ht="13.2" x14ac:dyDescent="0.25">
      <c r="B408" s="1" t="str">
        <f>адреса!$G$401</f>
        <v>кв.1</v>
      </c>
      <c r="C408" s="522">
        <f>адреса!$I$401</f>
        <v>70000001</v>
      </c>
      <c r="D408" s="6" t="str">
        <f>адреса!$K$401</f>
        <v>ФИО-7-1</v>
      </c>
      <c r="E408" s="6">
        <v>0</v>
      </c>
      <c r="F408" s="6">
        <v>2270.4699999999998</v>
      </c>
      <c r="G408" s="6">
        <v>0</v>
      </c>
      <c r="H408" s="6">
        <v>0</v>
      </c>
      <c r="I408" s="6">
        <v>0</v>
      </c>
      <c r="J408" s="6">
        <v>0</v>
      </c>
      <c r="K408" s="6">
        <v>0</v>
      </c>
      <c r="L408" s="6"/>
      <c r="M408" s="6">
        <v>0</v>
      </c>
      <c r="N408" s="6">
        <v>0</v>
      </c>
      <c r="O408" s="6">
        <v>0</v>
      </c>
      <c r="P408" s="6">
        <v>0</v>
      </c>
      <c r="Q408" s="6">
        <v>0</v>
      </c>
      <c r="R408" s="6">
        <v>0</v>
      </c>
      <c r="S408" s="6">
        <v>0</v>
      </c>
      <c r="T408" s="6">
        <v>0</v>
      </c>
      <c r="U408" s="6"/>
      <c r="V408" s="6">
        <v>2270.4699999999998</v>
      </c>
      <c r="W408" s="6">
        <v>0</v>
      </c>
      <c r="X408" s="6">
        <v>2270.4699999999998</v>
      </c>
      <c r="Y408" s="513">
        <f>IF(A408&lt;&gt;"",IF(A408=мар17!A408,0,1),IF(AND(B408=мар17!B408,C408=мар17!C408),0,1))</f>
        <v>0</v>
      </c>
      <c r="Z408" s="70" t="str">
        <f t="shared" si="46"/>
        <v>ул. Седьмая д.7</v>
      </c>
      <c r="AA408" s="504">
        <f>IF($B408&lt;&gt;"",MAX(AA$7:AA407)+1,0)</f>
        <v>395</v>
      </c>
      <c r="AB408" s="502">
        <f t="shared" si="50"/>
        <v>408</v>
      </c>
      <c r="AC408" s="504">
        <f>1</f>
        <v>1</v>
      </c>
      <c r="AD408" s="103">
        <f t="shared" si="47"/>
        <v>2270.4699999999998</v>
      </c>
      <c r="AE408" s="103">
        <f t="shared" si="48"/>
        <v>0</v>
      </c>
      <c r="AF408" s="103">
        <f t="shared" si="49"/>
        <v>0</v>
      </c>
      <c r="AG408" s="3"/>
    </row>
    <row r="409" spans="1:33" ht="13.2" x14ac:dyDescent="0.25">
      <c r="B409" s="1" t="str">
        <f>адреса!$G$402</f>
        <v>кв.2</v>
      </c>
      <c r="C409" s="522">
        <f>адреса!$I$402</f>
        <v>70000002</v>
      </c>
      <c r="D409" s="6" t="str">
        <f>адреса!$K$402</f>
        <v>ФИО-7-2</v>
      </c>
      <c r="E409" s="6">
        <v>0</v>
      </c>
      <c r="F409" s="6">
        <v>1395.64</v>
      </c>
      <c r="G409" s="6">
        <v>0</v>
      </c>
      <c r="H409" s="6">
        <v>0</v>
      </c>
      <c r="I409" s="6">
        <v>0</v>
      </c>
      <c r="J409" s="6">
        <v>0</v>
      </c>
      <c r="K409" s="6">
        <v>0</v>
      </c>
      <c r="L409" s="6"/>
      <c r="M409" s="6">
        <v>0</v>
      </c>
      <c r="N409" s="6">
        <v>0</v>
      </c>
      <c r="O409" s="6">
        <v>0</v>
      </c>
      <c r="P409" s="6">
        <v>0</v>
      </c>
      <c r="Q409" s="6">
        <v>0</v>
      </c>
      <c r="R409" s="6">
        <v>0</v>
      </c>
      <c r="S409" s="6">
        <v>0</v>
      </c>
      <c r="T409" s="6">
        <v>0</v>
      </c>
      <c r="U409" s="6"/>
      <c r="V409" s="6">
        <v>1395.64</v>
      </c>
      <c r="W409" s="6">
        <v>0</v>
      </c>
      <c r="X409" s="6">
        <v>1395.64</v>
      </c>
      <c r="Y409" s="513">
        <f>IF(A409&lt;&gt;"",IF(A409=мар17!A409,0,1),IF(AND(B409=мар17!B409,C409=мар17!C409),0,1))</f>
        <v>0</v>
      </c>
      <c r="Z409" s="70" t="str">
        <f t="shared" si="46"/>
        <v>ул. Седьмая д.7</v>
      </c>
      <c r="AA409" s="504">
        <f>IF($B409&lt;&gt;"",MAX(AA$7:AA408)+1,0)</f>
        <v>396</v>
      </c>
      <c r="AB409" s="502">
        <f t="shared" si="50"/>
        <v>409</v>
      </c>
      <c r="AC409" s="504">
        <f>1</f>
        <v>1</v>
      </c>
      <c r="AD409" s="103">
        <f t="shared" si="47"/>
        <v>1395.64</v>
      </c>
      <c r="AE409" s="103">
        <f t="shared" si="48"/>
        <v>0</v>
      </c>
      <c r="AF409" s="103">
        <f t="shared" si="49"/>
        <v>0</v>
      </c>
      <c r="AG409" s="3"/>
    </row>
    <row r="410" spans="1:33" ht="13.2" x14ac:dyDescent="0.25">
      <c r="B410" s="1" t="str">
        <f>адреса!$G$403</f>
        <v>кв.3</v>
      </c>
      <c r="C410" s="522">
        <f>адреса!$I$403</f>
        <v>70000003</v>
      </c>
      <c r="D410" s="6" t="str">
        <f>адреса!$K$403</f>
        <v>ФИО-7-3</v>
      </c>
      <c r="E410" s="6">
        <v>0</v>
      </c>
      <c r="F410" s="6">
        <v>1507.97</v>
      </c>
      <c r="G410" s="6">
        <v>0</v>
      </c>
      <c r="H410" s="6">
        <v>0</v>
      </c>
      <c r="I410" s="6">
        <v>0</v>
      </c>
      <c r="J410" s="6">
        <v>0</v>
      </c>
      <c r="K410" s="6">
        <v>0</v>
      </c>
      <c r="L410" s="6"/>
      <c r="M410" s="6">
        <v>0</v>
      </c>
      <c r="N410" s="6">
        <v>0</v>
      </c>
      <c r="O410" s="6">
        <v>0</v>
      </c>
      <c r="P410" s="6">
        <v>0</v>
      </c>
      <c r="Q410" s="6">
        <v>0</v>
      </c>
      <c r="R410" s="6">
        <v>0</v>
      </c>
      <c r="S410" s="6">
        <v>0</v>
      </c>
      <c r="T410" s="6">
        <v>0</v>
      </c>
      <c r="U410" s="6"/>
      <c r="V410" s="6">
        <v>1507.97</v>
      </c>
      <c r="W410" s="6">
        <v>0</v>
      </c>
      <c r="X410" s="6">
        <v>1507.97</v>
      </c>
      <c r="Y410" s="513">
        <f>IF(A410&lt;&gt;"",IF(A410=мар17!A410,0,1),IF(AND(B410=мар17!B410,C410=мар17!C410),0,1))</f>
        <v>0</v>
      </c>
      <c r="Z410" s="70" t="str">
        <f t="shared" si="46"/>
        <v>ул. Седьмая д.7</v>
      </c>
      <c r="AA410" s="504">
        <f>IF($B410&lt;&gt;"",MAX(AA$7:AA409)+1,0)</f>
        <v>397</v>
      </c>
      <c r="AB410" s="502">
        <f t="shared" si="50"/>
        <v>410</v>
      </c>
      <c r="AC410" s="504">
        <f>1</f>
        <v>1</v>
      </c>
      <c r="AD410" s="103">
        <f t="shared" si="47"/>
        <v>1507.97</v>
      </c>
      <c r="AE410" s="103">
        <f t="shared" si="48"/>
        <v>0</v>
      </c>
      <c r="AF410" s="103">
        <f t="shared" si="49"/>
        <v>0</v>
      </c>
      <c r="AG410" s="3"/>
    </row>
    <row r="411" spans="1:33" ht="13.2" x14ac:dyDescent="0.25">
      <c r="B411" s="1" t="str">
        <f>адреса!$G$404</f>
        <v>кв.4</v>
      </c>
      <c r="C411" s="522">
        <f>адреса!$I$404</f>
        <v>70000004</v>
      </c>
      <c r="D411" s="6" t="str">
        <f>адреса!$K$404</f>
        <v>ФИО-7-4</v>
      </c>
      <c r="E411" s="6">
        <v>0</v>
      </c>
      <c r="F411" s="6">
        <v>1514.78</v>
      </c>
      <c r="G411" s="6">
        <v>0</v>
      </c>
      <c r="H411" s="6">
        <v>0</v>
      </c>
      <c r="I411" s="6">
        <v>0</v>
      </c>
      <c r="J411" s="6">
        <v>0</v>
      </c>
      <c r="K411" s="6">
        <v>0</v>
      </c>
      <c r="L411" s="6"/>
      <c r="M411" s="6">
        <v>0</v>
      </c>
      <c r="N411" s="6">
        <v>0</v>
      </c>
      <c r="O411" s="6">
        <v>0</v>
      </c>
      <c r="P411" s="6">
        <v>0</v>
      </c>
      <c r="Q411" s="6">
        <v>0</v>
      </c>
      <c r="R411" s="6">
        <v>0</v>
      </c>
      <c r="S411" s="6">
        <v>0</v>
      </c>
      <c r="T411" s="6">
        <v>0</v>
      </c>
      <c r="U411" s="6"/>
      <c r="V411" s="6">
        <v>1514.78</v>
      </c>
      <c r="W411" s="6">
        <v>0</v>
      </c>
      <c r="X411" s="6">
        <v>1514.78</v>
      </c>
      <c r="Y411" s="513">
        <f>IF(A411&lt;&gt;"",IF(A411=мар17!A411,0,1),IF(AND(B411=мар17!B411,C411=мар17!C411),0,1))</f>
        <v>0</v>
      </c>
      <c r="Z411" s="70" t="str">
        <f t="shared" ref="Z411:Z428" si="51">IF(AND(A411&lt;&gt;"",B411=""),A411,Z410)</f>
        <v>ул. Седьмая д.7</v>
      </c>
      <c r="AA411" s="504">
        <f>IF($B411&lt;&gt;"",MAX(AA$7:AA410)+1,0)</f>
        <v>398</v>
      </c>
      <c r="AB411" s="502">
        <f t="shared" si="50"/>
        <v>411</v>
      </c>
      <c r="AC411" s="504">
        <f>1</f>
        <v>1</v>
      </c>
      <c r="AD411" s="103">
        <f t="shared" ref="AD411:AD428" si="52">F411</f>
        <v>1514.78</v>
      </c>
      <c r="AE411" s="103">
        <f t="shared" ref="AE411:AE428" si="53">H411+I411+J411+K411+L411+O411+R411+S411</f>
        <v>0</v>
      </c>
      <c r="AF411" s="103">
        <f t="shared" ref="AF411:AF428" si="54">V411-AD411-AE411</f>
        <v>0</v>
      </c>
      <c r="AG411" s="3"/>
    </row>
    <row r="412" spans="1:33" ht="13.2" x14ac:dyDescent="0.25">
      <c r="B412" s="1" t="str">
        <f>адреса!$G$405</f>
        <v>кв.5</v>
      </c>
      <c r="C412" s="522">
        <f>адреса!$I$405</f>
        <v>70000005</v>
      </c>
      <c r="D412" s="6" t="str">
        <f>адреса!$K$405</f>
        <v>ФИО-7-5</v>
      </c>
      <c r="E412" s="6">
        <v>0</v>
      </c>
      <c r="F412" s="6">
        <v>2903.61</v>
      </c>
      <c r="G412" s="6">
        <v>0</v>
      </c>
      <c r="H412" s="6">
        <v>0</v>
      </c>
      <c r="I412" s="6">
        <v>0</v>
      </c>
      <c r="J412" s="6">
        <v>0</v>
      </c>
      <c r="K412" s="6">
        <v>0</v>
      </c>
      <c r="L412" s="6"/>
      <c r="M412" s="6">
        <v>0</v>
      </c>
      <c r="N412" s="6">
        <v>0</v>
      </c>
      <c r="O412" s="6">
        <v>0</v>
      </c>
      <c r="P412" s="6">
        <v>0</v>
      </c>
      <c r="Q412" s="6">
        <v>0</v>
      </c>
      <c r="R412" s="6">
        <v>0</v>
      </c>
      <c r="S412" s="6">
        <v>0</v>
      </c>
      <c r="T412" s="6">
        <v>0</v>
      </c>
      <c r="U412" s="6"/>
      <c r="V412" s="6">
        <v>2903.61</v>
      </c>
      <c r="W412" s="6">
        <v>0</v>
      </c>
      <c r="X412" s="6">
        <v>2903.61</v>
      </c>
      <c r="Y412" s="513">
        <f>IF(A412&lt;&gt;"",IF(A412=мар17!A412,0,1),IF(AND(B412=мар17!B412,C412=мар17!C412),0,1))</f>
        <v>0</v>
      </c>
      <c r="Z412" s="70" t="str">
        <f t="shared" si="51"/>
        <v>ул. Седьмая д.7</v>
      </c>
      <c r="AA412" s="504">
        <f>IF($B412&lt;&gt;"",MAX(AA$7:AA411)+1,0)</f>
        <v>399</v>
      </c>
      <c r="AB412" s="502">
        <f t="shared" si="50"/>
        <v>412</v>
      </c>
      <c r="AC412" s="504">
        <f>1</f>
        <v>1</v>
      </c>
      <c r="AD412" s="103">
        <f t="shared" si="52"/>
        <v>2903.61</v>
      </c>
      <c r="AE412" s="103">
        <f t="shared" si="53"/>
        <v>0</v>
      </c>
      <c r="AF412" s="103">
        <f t="shared" si="54"/>
        <v>0</v>
      </c>
      <c r="AG412" s="3"/>
    </row>
    <row r="413" spans="1:33" ht="13.2" x14ac:dyDescent="0.25">
      <c r="B413" s="1" t="str">
        <f>адреса!$G$406</f>
        <v>кв.6</v>
      </c>
      <c r="C413" s="522">
        <f>адреса!$I$406</f>
        <v>70000006</v>
      </c>
      <c r="D413" s="6" t="str">
        <f>адреса!$K$406</f>
        <v>ФИО-7-6</v>
      </c>
      <c r="E413" s="6">
        <v>0</v>
      </c>
      <c r="F413" s="6">
        <v>2236.4299999999998</v>
      </c>
      <c r="G413" s="6">
        <v>0</v>
      </c>
      <c r="H413" s="6">
        <v>0</v>
      </c>
      <c r="I413" s="6">
        <v>0</v>
      </c>
      <c r="J413" s="6">
        <v>0</v>
      </c>
      <c r="K413" s="6">
        <v>0</v>
      </c>
      <c r="L413" s="6"/>
      <c r="M413" s="6">
        <v>0</v>
      </c>
      <c r="N413" s="6">
        <v>0</v>
      </c>
      <c r="O413" s="6">
        <v>0</v>
      </c>
      <c r="P413" s="6">
        <v>0</v>
      </c>
      <c r="Q413" s="6">
        <v>0</v>
      </c>
      <c r="R413" s="6">
        <v>0</v>
      </c>
      <c r="S413" s="6">
        <v>0</v>
      </c>
      <c r="T413" s="6">
        <v>0</v>
      </c>
      <c r="U413" s="6"/>
      <c r="V413" s="6">
        <v>2236.4299999999998</v>
      </c>
      <c r="W413" s="6">
        <v>0</v>
      </c>
      <c r="X413" s="6">
        <v>2236.4299999999998</v>
      </c>
      <c r="Y413" s="513">
        <f>IF(A413&lt;&gt;"",IF(A413=мар17!A413,0,1),IF(AND(B413=мар17!B413,C413=мар17!C413),0,1))</f>
        <v>0</v>
      </c>
      <c r="Z413" s="70" t="str">
        <f t="shared" si="51"/>
        <v>ул. Седьмая д.7</v>
      </c>
      <c r="AA413" s="504">
        <f>IF($B413&lt;&gt;"",MAX(AA$7:AA412)+1,0)</f>
        <v>400</v>
      </c>
      <c r="AB413" s="502">
        <f t="shared" si="50"/>
        <v>413</v>
      </c>
      <c r="AC413" s="504">
        <f>1</f>
        <v>1</v>
      </c>
      <c r="AD413" s="103">
        <f t="shared" si="52"/>
        <v>2236.4299999999998</v>
      </c>
      <c r="AE413" s="103">
        <f t="shared" si="53"/>
        <v>0</v>
      </c>
      <c r="AF413" s="103">
        <f t="shared" si="54"/>
        <v>0</v>
      </c>
      <c r="AG413" s="3"/>
    </row>
    <row r="414" spans="1:33" ht="13.2" x14ac:dyDescent="0.25">
      <c r="B414" s="1" t="str">
        <f>адреса!$G$407</f>
        <v>кв.7</v>
      </c>
      <c r="C414" s="522">
        <f>адреса!$I$407</f>
        <v>70000007</v>
      </c>
      <c r="D414" s="6" t="str">
        <f>адреса!$K$407</f>
        <v>ФИО-7-7</v>
      </c>
      <c r="E414" s="6">
        <v>0</v>
      </c>
      <c r="F414" s="6">
        <v>1378.62</v>
      </c>
      <c r="G414" s="6">
        <v>0</v>
      </c>
      <c r="H414" s="6">
        <v>0</v>
      </c>
      <c r="I414" s="6">
        <v>0</v>
      </c>
      <c r="J414" s="6">
        <v>0</v>
      </c>
      <c r="K414" s="6">
        <v>0</v>
      </c>
      <c r="L414" s="6"/>
      <c r="M414" s="6">
        <v>0</v>
      </c>
      <c r="N414" s="6">
        <v>0</v>
      </c>
      <c r="O414" s="6">
        <v>0</v>
      </c>
      <c r="P414" s="6">
        <v>0</v>
      </c>
      <c r="Q414" s="6">
        <v>0</v>
      </c>
      <c r="R414" s="6">
        <v>0</v>
      </c>
      <c r="S414" s="6">
        <v>0</v>
      </c>
      <c r="T414" s="6">
        <v>0</v>
      </c>
      <c r="U414" s="6"/>
      <c r="V414" s="6">
        <v>1378.62</v>
      </c>
      <c r="W414" s="6">
        <v>0</v>
      </c>
      <c r="X414" s="6">
        <v>1378.62</v>
      </c>
      <c r="Y414" s="513">
        <f>IF(A414&lt;&gt;"",IF(A414=мар17!A414,0,1),IF(AND(B414=мар17!B414,C414=мар17!C414),0,1))</f>
        <v>0</v>
      </c>
      <c r="Z414" s="70" t="str">
        <f t="shared" si="51"/>
        <v>ул. Седьмая д.7</v>
      </c>
      <c r="AA414" s="504">
        <f>IF($B414&lt;&gt;"",MAX(AA$7:AA413)+1,0)</f>
        <v>401</v>
      </c>
      <c r="AB414" s="502">
        <f t="shared" si="50"/>
        <v>414</v>
      </c>
      <c r="AC414" s="504">
        <f>1</f>
        <v>1</v>
      </c>
      <c r="AD414" s="103">
        <f t="shared" si="52"/>
        <v>1378.62</v>
      </c>
      <c r="AE414" s="103">
        <f t="shared" si="53"/>
        <v>0</v>
      </c>
      <c r="AF414" s="103">
        <f t="shared" si="54"/>
        <v>0</v>
      </c>
      <c r="AG414" s="3"/>
    </row>
    <row r="415" spans="1:33" ht="13.2" x14ac:dyDescent="0.25">
      <c r="B415" s="1" t="str">
        <f>адреса!$G$408</f>
        <v>кв.8</v>
      </c>
      <c r="C415" s="522">
        <f>адреса!$I$408</f>
        <v>70000008</v>
      </c>
      <c r="D415" s="6" t="str">
        <f>адреса!$K$408</f>
        <v>ФИО-7-8</v>
      </c>
      <c r="E415" s="6">
        <v>0</v>
      </c>
      <c r="F415" s="6">
        <v>1484.14</v>
      </c>
      <c r="G415" s="6">
        <v>0</v>
      </c>
      <c r="H415" s="6">
        <v>0</v>
      </c>
      <c r="I415" s="6">
        <v>0</v>
      </c>
      <c r="J415" s="6">
        <v>0</v>
      </c>
      <c r="K415" s="6">
        <v>0</v>
      </c>
      <c r="L415" s="6"/>
      <c r="M415" s="6">
        <v>0</v>
      </c>
      <c r="N415" s="6">
        <v>0</v>
      </c>
      <c r="O415" s="6">
        <v>0</v>
      </c>
      <c r="P415" s="6">
        <v>0</v>
      </c>
      <c r="Q415" s="6">
        <v>0</v>
      </c>
      <c r="R415" s="6">
        <v>0</v>
      </c>
      <c r="S415" s="6">
        <v>0</v>
      </c>
      <c r="T415" s="6">
        <v>0</v>
      </c>
      <c r="U415" s="6"/>
      <c r="V415" s="6">
        <v>1484.14</v>
      </c>
      <c r="W415" s="6">
        <v>0</v>
      </c>
      <c r="X415" s="6">
        <v>1484.14</v>
      </c>
      <c r="Y415" s="513">
        <f>IF(A415&lt;&gt;"",IF(A415=мар17!A415,0,1),IF(AND(B415=мар17!B415,C415=мар17!C415),0,1))</f>
        <v>0</v>
      </c>
      <c r="Z415" s="70" t="str">
        <f t="shared" si="51"/>
        <v>ул. Седьмая д.7</v>
      </c>
      <c r="AA415" s="504">
        <f>IF($B415&lt;&gt;"",MAX(AA$7:AA414)+1,0)</f>
        <v>402</v>
      </c>
      <c r="AB415" s="502">
        <f t="shared" si="50"/>
        <v>415</v>
      </c>
      <c r="AC415" s="504">
        <f>1</f>
        <v>1</v>
      </c>
      <c r="AD415" s="103">
        <f t="shared" si="52"/>
        <v>1484.14</v>
      </c>
      <c r="AE415" s="103">
        <f t="shared" si="53"/>
        <v>0</v>
      </c>
      <c r="AF415" s="103">
        <f t="shared" si="54"/>
        <v>0</v>
      </c>
      <c r="AG415" s="3"/>
    </row>
    <row r="416" spans="1:33" ht="13.2" x14ac:dyDescent="0.25">
      <c r="B416" s="1" t="str">
        <f>адреса!$G$409</f>
        <v>кв.9</v>
      </c>
      <c r="C416" s="522">
        <f>адреса!$I$409</f>
        <v>70000009</v>
      </c>
      <c r="D416" s="6" t="str">
        <f>адреса!$K$409</f>
        <v>ФИО-7-9</v>
      </c>
      <c r="E416" s="6">
        <v>0</v>
      </c>
      <c r="F416" s="6">
        <v>1484.14</v>
      </c>
      <c r="G416" s="6">
        <v>0</v>
      </c>
      <c r="H416" s="6">
        <v>0</v>
      </c>
      <c r="I416" s="6">
        <v>0</v>
      </c>
      <c r="J416" s="6">
        <v>0</v>
      </c>
      <c r="K416" s="6">
        <v>0</v>
      </c>
      <c r="L416" s="6"/>
      <c r="M416" s="6">
        <v>0</v>
      </c>
      <c r="N416" s="6">
        <v>0</v>
      </c>
      <c r="O416" s="6">
        <v>0</v>
      </c>
      <c r="P416" s="6">
        <v>0</v>
      </c>
      <c r="Q416" s="6">
        <v>0</v>
      </c>
      <c r="R416" s="6">
        <v>0</v>
      </c>
      <c r="S416" s="6">
        <v>0</v>
      </c>
      <c r="T416" s="6">
        <v>0</v>
      </c>
      <c r="U416" s="6"/>
      <c r="V416" s="6">
        <v>1484.14</v>
      </c>
      <c r="W416" s="6">
        <v>0</v>
      </c>
      <c r="X416" s="6">
        <v>1484.14</v>
      </c>
      <c r="Y416" s="513">
        <f>IF(A416&lt;&gt;"",IF(A416=мар17!A416,0,1),IF(AND(B416=мар17!B416,C416=мар17!C416),0,1))</f>
        <v>0</v>
      </c>
      <c r="Z416" s="70" t="str">
        <f t="shared" si="51"/>
        <v>ул. Седьмая д.7</v>
      </c>
      <c r="AA416" s="504">
        <f>IF($B416&lt;&gt;"",MAX(AA$7:AA415)+1,0)</f>
        <v>403</v>
      </c>
      <c r="AB416" s="502">
        <f t="shared" si="50"/>
        <v>416</v>
      </c>
      <c r="AC416" s="504">
        <f>1</f>
        <v>1</v>
      </c>
      <c r="AD416" s="103">
        <f t="shared" si="52"/>
        <v>1484.14</v>
      </c>
      <c r="AE416" s="103">
        <f t="shared" si="53"/>
        <v>0</v>
      </c>
      <c r="AF416" s="103">
        <f t="shared" si="54"/>
        <v>0</v>
      </c>
      <c r="AG416" s="3"/>
    </row>
    <row r="417" spans="2:33" ht="13.2" x14ac:dyDescent="0.25">
      <c r="B417" s="1" t="str">
        <f>адреса!$G$410</f>
        <v>кв.10</v>
      </c>
      <c r="C417" s="522">
        <f>адреса!$I$410</f>
        <v>70000010</v>
      </c>
      <c r="D417" s="6" t="str">
        <f>адреса!$K$410</f>
        <v>ФИО-7-10</v>
      </c>
      <c r="E417" s="6">
        <v>0</v>
      </c>
      <c r="F417" s="6">
        <v>1484.14</v>
      </c>
      <c r="G417" s="6">
        <v>0</v>
      </c>
      <c r="H417" s="6">
        <v>0</v>
      </c>
      <c r="I417" s="6">
        <v>0</v>
      </c>
      <c r="J417" s="6">
        <v>0</v>
      </c>
      <c r="K417" s="6">
        <v>0</v>
      </c>
      <c r="L417" s="6"/>
      <c r="M417" s="6">
        <v>0</v>
      </c>
      <c r="N417" s="6">
        <v>0</v>
      </c>
      <c r="O417" s="6">
        <v>0</v>
      </c>
      <c r="P417" s="6">
        <v>0</v>
      </c>
      <c r="Q417" s="6">
        <v>0</v>
      </c>
      <c r="R417" s="6">
        <v>0</v>
      </c>
      <c r="S417" s="6">
        <v>0</v>
      </c>
      <c r="T417" s="6">
        <v>0</v>
      </c>
      <c r="U417" s="6"/>
      <c r="V417" s="6">
        <v>1484.14</v>
      </c>
      <c r="W417" s="6">
        <v>0</v>
      </c>
      <c r="X417" s="6">
        <v>1484.14</v>
      </c>
      <c r="Y417" s="513">
        <f>IF(A417&lt;&gt;"",IF(A417=мар17!A417,0,1),IF(AND(B417=мар17!B417,C417=мар17!C417),0,1))</f>
        <v>0</v>
      </c>
      <c r="Z417" s="70" t="str">
        <f t="shared" si="51"/>
        <v>ул. Седьмая д.7</v>
      </c>
      <c r="AA417" s="504">
        <f>IF($B417&lt;&gt;"",MAX(AA$7:AA416)+1,0)</f>
        <v>404</v>
      </c>
      <c r="AB417" s="502">
        <f t="shared" si="50"/>
        <v>417</v>
      </c>
      <c r="AC417" s="504">
        <f>1</f>
        <v>1</v>
      </c>
      <c r="AD417" s="103">
        <f t="shared" si="52"/>
        <v>1484.14</v>
      </c>
      <c r="AE417" s="103">
        <f t="shared" si="53"/>
        <v>0</v>
      </c>
      <c r="AF417" s="103">
        <f t="shared" si="54"/>
        <v>0</v>
      </c>
      <c r="AG417" s="3"/>
    </row>
    <row r="418" spans="2:33" ht="13.2" x14ac:dyDescent="0.25">
      <c r="B418" s="1" t="str">
        <f>адреса!$G$411</f>
        <v>кв.11</v>
      </c>
      <c r="C418" s="522">
        <f>адреса!$I$411</f>
        <v>70000011</v>
      </c>
      <c r="D418" s="6" t="str">
        <f>адреса!$K$411</f>
        <v>ФИО-7-11</v>
      </c>
      <c r="E418" s="6">
        <v>0</v>
      </c>
      <c r="F418" s="6">
        <v>2900.21</v>
      </c>
      <c r="G418" s="6">
        <v>0</v>
      </c>
      <c r="H418" s="6">
        <v>0</v>
      </c>
      <c r="I418" s="6">
        <v>0</v>
      </c>
      <c r="J418" s="6">
        <v>0</v>
      </c>
      <c r="K418" s="6">
        <v>0</v>
      </c>
      <c r="L418" s="6"/>
      <c r="M418" s="6">
        <v>0</v>
      </c>
      <c r="N418" s="6">
        <v>0</v>
      </c>
      <c r="O418" s="6">
        <v>0</v>
      </c>
      <c r="P418" s="6">
        <v>0</v>
      </c>
      <c r="Q418" s="6">
        <v>0</v>
      </c>
      <c r="R418" s="6">
        <v>0</v>
      </c>
      <c r="S418" s="6">
        <v>0</v>
      </c>
      <c r="T418" s="6">
        <v>0</v>
      </c>
      <c r="U418" s="6"/>
      <c r="V418" s="6">
        <v>2900.21</v>
      </c>
      <c r="W418" s="6">
        <v>0</v>
      </c>
      <c r="X418" s="6">
        <v>2900.21</v>
      </c>
      <c r="Y418" s="513">
        <f>IF(A418&lt;&gt;"",IF(A418=мар17!A418,0,1),IF(AND(B418=мар17!B418,C418=мар17!C418),0,1))</f>
        <v>0</v>
      </c>
      <c r="Z418" s="70" t="str">
        <f t="shared" si="51"/>
        <v>ул. Седьмая д.7</v>
      </c>
      <c r="AA418" s="504">
        <f>IF($B418&lt;&gt;"",MAX(AA$7:AA417)+1,0)</f>
        <v>405</v>
      </c>
      <c r="AB418" s="502">
        <f t="shared" si="50"/>
        <v>418</v>
      </c>
      <c r="AC418" s="504">
        <f>1</f>
        <v>1</v>
      </c>
      <c r="AD418" s="103">
        <f t="shared" si="52"/>
        <v>2900.21</v>
      </c>
      <c r="AE418" s="103">
        <f t="shared" si="53"/>
        <v>0</v>
      </c>
      <c r="AF418" s="103">
        <f t="shared" si="54"/>
        <v>0</v>
      </c>
      <c r="AG418" s="3"/>
    </row>
    <row r="419" spans="2:33" ht="13.2" x14ac:dyDescent="0.25">
      <c r="B419" s="1" t="str">
        <f>адреса!$G$412</f>
        <v>кв.12</v>
      </c>
      <c r="C419" s="522">
        <f>адреса!$I$412</f>
        <v>70000012</v>
      </c>
      <c r="D419" s="6" t="str">
        <f>адреса!$K$412</f>
        <v>ФИО-7-12</v>
      </c>
      <c r="E419" s="6">
        <v>0</v>
      </c>
      <c r="F419" s="6">
        <v>2236.4299999999998</v>
      </c>
      <c r="G419" s="6">
        <v>0</v>
      </c>
      <c r="H419" s="6">
        <v>0</v>
      </c>
      <c r="I419" s="6">
        <v>0</v>
      </c>
      <c r="J419" s="6">
        <v>0</v>
      </c>
      <c r="K419" s="6">
        <v>0</v>
      </c>
      <c r="L419" s="6"/>
      <c r="M419" s="6">
        <v>0</v>
      </c>
      <c r="N419" s="6">
        <v>0</v>
      </c>
      <c r="O419" s="6">
        <v>0</v>
      </c>
      <c r="P419" s="6">
        <v>0</v>
      </c>
      <c r="Q419" s="6">
        <v>0</v>
      </c>
      <c r="R419" s="6">
        <v>0</v>
      </c>
      <c r="S419" s="6">
        <v>0</v>
      </c>
      <c r="T419" s="6">
        <v>0</v>
      </c>
      <c r="U419" s="6"/>
      <c r="V419" s="6">
        <v>2236.4299999999998</v>
      </c>
      <c r="W419" s="6">
        <v>0</v>
      </c>
      <c r="X419" s="6">
        <v>2236.4299999999998</v>
      </c>
      <c r="Y419" s="513">
        <f>IF(A419&lt;&gt;"",IF(A419=мар17!A419,0,1),IF(AND(B419=мар17!B419,C419=мар17!C419),0,1))</f>
        <v>0</v>
      </c>
      <c r="Z419" s="70" t="str">
        <f t="shared" si="51"/>
        <v>ул. Седьмая д.7</v>
      </c>
      <c r="AA419" s="504">
        <f>IF($B419&lt;&gt;"",MAX(AA$7:AA418)+1,0)</f>
        <v>406</v>
      </c>
      <c r="AB419" s="502">
        <f t="shared" si="50"/>
        <v>419</v>
      </c>
      <c r="AC419" s="504">
        <f>1</f>
        <v>1</v>
      </c>
      <c r="AD419" s="103">
        <f t="shared" si="52"/>
        <v>2236.4299999999998</v>
      </c>
      <c r="AE419" s="103">
        <f t="shared" si="53"/>
        <v>0</v>
      </c>
      <c r="AF419" s="103">
        <f t="shared" si="54"/>
        <v>0</v>
      </c>
      <c r="AG419" s="3"/>
    </row>
    <row r="420" spans="2:33" ht="13.2" x14ac:dyDescent="0.25">
      <c r="B420" s="1" t="str">
        <f>адреса!$G$413</f>
        <v>кв.13</v>
      </c>
      <c r="C420" s="522">
        <f>адреса!$I$413</f>
        <v>70000013</v>
      </c>
      <c r="D420" s="6" t="str">
        <f>адреса!$K$413</f>
        <v>ФИО-7-13</v>
      </c>
      <c r="E420" s="6">
        <v>0</v>
      </c>
      <c r="F420" s="6">
        <v>1365</v>
      </c>
      <c r="G420" s="6">
        <v>0</v>
      </c>
      <c r="H420" s="6">
        <v>0</v>
      </c>
      <c r="I420" s="6">
        <v>0</v>
      </c>
      <c r="J420" s="6">
        <v>0</v>
      </c>
      <c r="K420" s="6">
        <v>0</v>
      </c>
      <c r="L420" s="6"/>
      <c r="M420" s="6">
        <v>0</v>
      </c>
      <c r="N420" s="6">
        <v>0</v>
      </c>
      <c r="O420" s="6">
        <v>0</v>
      </c>
      <c r="P420" s="6">
        <v>0</v>
      </c>
      <c r="Q420" s="6">
        <v>0</v>
      </c>
      <c r="R420" s="6">
        <v>0</v>
      </c>
      <c r="S420" s="6">
        <v>0</v>
      </c>
      <c r="T420" s="6">
        <v>0</v>
      </c>
      <c r="U420" s="6"/>
      <c r="V420" s="6">
        <v>1365</v>
      </c>
      <c r="W420" s="6">
        <v>0</v>
      </c>
      <c r="X420" s="6">
        <v>1365</v>
      </c>
      <c r="Y420" s="513">
        <f>IF(A420&lt;&gt;"",IF(A420=мар17!A420,0,1),IF(AND(B420=мар17!B420,C420=мар17!C420),0,1))</f>
        <v>0</v>
      </c>
      <c r="Z420" s="70" t="str">
        <f t="shared" si="51"/>
        <v>ул. Седьмая д.7</v>
      </c>
      <c r="AA420" s="504">
        <f>IF($B420&lt;&gt;"",MAX(AA$7:AA419)+1,0)</f>
        <v>407</v>
      </c>
      <c r="AB420" s="502">
        <f t="shared" si="50"/>
        <v>420</v>
      </c>
      <c r="AC420" s="504">
        <f>1</f>
        <v>1</v>
      </c>
      <c r="AD420" s="103">
        <f t="shared" si="52"/>
        <v>1365</v>
      </c>
      <c r="AE420" s="103">
        <f t="shared" si="53"/>
        <v>0</v>
      </c>
      <c r="AF420" s="103">
        <f t="shared" si="54"/>
        <v>0</v>
      </c>
      <c r="AG420" s="3"/>
    </row>
    <row r="421" spans="2:33" ht="13.2" x14ac:dyDescent="0.25">
      <c r="B421" s="1" t="str">
        <f>адреса!$G$414</f>
        <v>кв.14</v>
      </c>
      <c r="C421" s="522">
        <f>адреса!$I$414</f>
        <v>70000014</v>
      </c>
      <c r="D421" s="6" t="str">
        <f>адреса!$K$414</f>
        <v>ФИО-7-14</v>
      </c>
      <c r="E421" s="6">
        <v>0</v>
      </c>
      <c r="F421" s="6">
        <v>1487.55</v>
      </c>
      <c r="G421" s="6">
        <v>0</v>
      </c>
      <c r="H421" s="6">
        <v>0</v>
      </c>
      <c r="I421" s="6">
        <v>0</v>
      </c>
      <c r="J421" s="6">
        <v>0</v>
      </c>
      <c r="K421" s="6">
        <v>0</v>
      </c>
      <c r="L421" s="6"/>
      <c r="M421" s="6">
        <v>0</v>
      </c>
      <c r="N421" s="6">
        <v>0</v>
      </c>
      <c r="O421" s="6">
        <v>0</v>
      </c>
      <c r="P421" s="6">
        <v>0</v>
      </c>
      <c r="Q421" s="6">
        <v>0</v>
      </c>
      <c r="R421" s="6">
        <v>0</v>
      </c>
      <c r="S421" s="6">
        <v>0</v>
      </c>
      <c r="T421" s="6">
        <v>0</v>
      </c>
      <c r="U421" s="6"/>
      <c r="V421" s="6">
        <v>1487.55</v>
      </c>
      <c r="W421" s="6">
        <v>0</v>
      </c>
      <c r="X421" s="6">
        <v>1487.55</v>
      </c>
      <c r="Y421" s="513">
        <f>IF(A421&lt;&gt;"",IF(A421=мар17!A421,0,1),IF(AND(B421=мар17!B421,C421=мар17!C421),0,1))</f>
        <v>0</v>
      </c>
      <c r="Z421" s="70" t="str">
        <f t="shared" si="51"/>
        <v>ул. Седьмая д.7</v>
      </c>
      <c r="AA421" s="504">
        <f>IF($B421&lt;&gt;"",MAX(AA$7:AA420)+1,0)</f>
        <v>408</v>
      </c>
      <c r="AB421" s="502">
        <f t="shared" si="50"/>
        <v>421</v>
      </c>
      <c r="AC421" s="504">
        <f>1</f>
        <v>1</v>
      </c>
      <c r="AD421" s="103">
        <f t="shared" si="52"/>
        <v>1487.55</v>
      </c>
      <c r="AE421" s="103">
        <f t="shared" si="53"/>
        <v>0</v>
      </c>
      <c r="AF421" s="103">
        <f t="shared" si="54"/>
        <v>0</v>
      </c>
      <c r="AG421" s="3"/>
    </row>
    <row r="422" spans="2:33" ht="13.2" x14ac:dyDescent="0.25">
      <c r="B422" s="1" t="str">
        <f>адреса!$G$415</f>
        <v>кв.15</v>
      </c>
      <c r="C422" s="522">
        <f>адреса!$I$415</f>
        <v>70000015</v>
      </c>
      <c r="D422" s="6" t="str">
        <f>адреса!$K$415</f>
        <v>ФИО-7-15</v>
      </c>
      <c r="E422" s="6">
        <v>0</v>
      </c>
      <c r="F422" s="6">
        <v>1487.55</v>
      </c>
      <c r="G422" s="6">
        <v>0</v>
      </c>
      <c r="H422" s="6">
        <v>0</v>
      </c>
      <c r="I422" s="6">
        <v>0</v>
      </c>
      <c r="J422" s="6">
        <v>0</v>
      </c>
      <c r="K422" s="6">
        <v>0</v>
      </c>
      <c r="L422" s="6"/>
      <c r="M422" s="6">
        <v>0</v>
      </c>
      <c r="N422" s="6">
        <v>0</v>
      </c>
      <c r="O422" s="6">
        <v>0</v>
      </c>
      <c r="P422" s="6">
        <v>0</v>
      </c>
      <c r="Q422" s="6">
        <v>0</v>
      </c>
      <c r="R422" s="6">
        <v>0</v>
      </c>
      <c r="S422" s="6">
        <v>0</v>
      </c>
      <c r="T422" s="6">
        <v>0</v>
      </c>
      <c r="U422" s="6"/>
      <c r="V422" s="6">
        <v>1487.55</v>
      </c>
      <c r="W422" s="6">
        <v>0</v>
      </c>
      <c r="X422" s="6">
        <v>1487.55</v>
      </c>
      <c r="Y422" s="513">
        <f>IF(A422&lt;&gt;"",IF(A422=мар17!A422,0,1),IF(AND(B422=мар17!B422,C422=мар17!C422),0,1))</f>
        <v>0</v>
      </c>
      <c r="Z422" s="70" t="str">
        <f t="shared" si="51"/>
        <v>ул. Седьмая д.7</v>
      </c>
      <c r="AA422" s="504">
        <f>IF($B422&lt;&gt;"",MAX(AA$7:AA421)+1,0)</f>
        <v>409</v>
      </c>
      <c r="AB422" s="502">
        <f t="shared" si="50"/>
        <v>422</v>
      </c>
      <c r="AC422" s="504">
        <f>1</f>
        <v>1</v>
      </c>
      <c r="AD422" s="103">
        <f t="shared" si="52"/>
        <v>1487.55</v>
      </c>
      <c r="AE422" s="103">
        <f t="shared" si="53"/>
        <v>0</v>
      </c>
      <c r="AF422" s="103">
        <f t="shared" si="54"/>
        <v>0</v>
      </c>
      <c r="AG422" s="3"/>
    </row>
    <row r="423" spans="2:33" ht="13.2" x14ac:dyDescent="0.25">
      <c r="B423" s="1" t="str">
        <f>адреса!$G$416</f>
        <v>кв.16</v>
      </c>
      <c r="C423" s="522">
        <f>адреса!$I$416</f>
        <v>70000016</v>
      </c>
      <c r="D423" s="6" t="str">
        <f>адреса!$K$416</f>
        <v>ФИО-7-16</v>
      </c>
      <c r="E423" s="6">
        <v>0</v>
      </c>
      <c r="F423" s="6">
        <v>1484.14</v>
      </c>
      <c r="G423" s="6">
        <v>0</v>
      </c>
      <c r="H423" s="6">
        <v>0</v>
      </c>
      <c r="I423" s="6">
        <v>0</v>
      </c>
      <c r="J423" s="6">
        <v>0</v>
      </c>
      <c r="K423" s="6">
        <v>0</v>
      </c>
      <c r="L423" s="6"/>
      <c r="M423" s="6">
        <v>0</v>
      </c>
      <c r="N423" s="6">
        <v>0</v>
      </c>
      <c r="O423" s="6">
        <v>0</v>
      </c>
      <c r="P423" s="6">
        <v>0</v>
      </c>
      <c r="Q423" s="6">
        <v>0</v>
      </c>
      <c r="R423" s="6">
        <v>0</v>
      </c>
      <c r="S423" s="6">
        <v>0</v>
      </c>
      <c r="T423" s="6">
        <v>0</v>
      </c>
      <c r="U423" s="6"/>
      <c r="V423" s="6">
        <v>1484.14</v>
      </c>
      <c r="W423" s="6">
        <v>0</v>
      </c>
      <c r="X423" s="6">
        <v>1484.14</v>
      </c>
      <c r="Y423" s="513">
        <f>IF(A423&lt;&gt;"",IF(A423=мар17!A423,0,1),IF(AND(B423=мар17!B423,C423=мар17!C423),0,1))</f>
        <v>0</v>
      </c>
      <c r="Z423" s="70" t="str">
        <f t="shared" si="51"/>
        <v>ул. Седьмая д.7</v>
      </c>
      <c r="AA423" s="504">
        <f>IF($B423&lt;&gt;"",MAX(AA$7:AA422)+1,0)</f>
        <v>410</v>
      </c>
      <c r="AB423" s="502">
        <f t="shared" si="50"/>
        <v>423</v>
      </c>
      <c r="AC423" s="504">
        <f>1</f>
        <v>1</v>
      </c>
      <c r="AD423" s="103">
        <f t="shared" si="52"/>
        <v>1484.14</v>
      </c>
      <c r="AE423" s="103">
        <f t="shared" si="53"/>
        <v>0</v>
      </c>
      <c r="AF423" s="103">
        <f t="shared" si="54"/>
        <v>0</v>
      </c>
      <c r="AG423" s="3"/>
    </row>
    <row r="424" spans="2:33" ht="13.2" x14ac:dyDescent="0.25">
      <c r="B424" s="1" t="str">
        <f>адреса!$G$417</f>
        <v>кв.17</v>
      </c>
      <c r="C424" s="522">
        <f>адреса!$I$417</f>
        <v>70000017</v>
      </c>
      <c r="D424" s="6" t="str">
        <f>адреса!$K$417</f>
        <v>ФИО-7-17</v>
      </c>
      <c r="E424" s="6">
        <v>0</v>
      </c>
      <c r="F424" s="6">
        <v>2890</v>
      </c>
      <c r="G424" s="6">
        <v>0</v>
      </c>
      <c r="H424" s="6">
        <v>0</v>
      </c>
      <c r="I424" s="6">
        <v>0</v>
      </c>
      <c r="J424" s="6">
        <v>0</v>
      </c>
      <c r="K424" s="6">
        <v>0</v>
      </c>
      <c r="L424" s="6"/>
      <c r="M424" s="6">
        <v>0</v>
      </c>
      <c r="N424" s="6">
        <v>0</v>
      </c>
      <c r="O424" s="6">
        <v>0</v>
      </c>
      <c r="P424" s="6">
        <v>0</v>
      </c>
      <c r="Q424" s="6">
        <v>0</v>
      </c>
      <c r="R424" s="6">
        <v>0</v>
      </c>
      <c r="S424" s="6">
        <v>0</v>
      </c>
      <c r="T424" s="6">
        <v>0</v>
      </c>
      <c r="U424" s="6"/>
      <c r="V424" s="6">
        <v>2890</v>
      </c>
      <c r="W424" s="6">
        <v>0</v>
      </c>
      <c r="X424" s="6">
        <v>2890</v>
      </c>
      <c r="Y424" s="513">
        <f>IF(A424&lt;&gt;"",IF(A424=мар17!A424,0,1),IF(AND(B424=мар17!B424,C424=мар17!C424),0,1))</f>
        <v>0</v>
      </c>
      <c r="Z424" s="70" t="str">
        <f t="shared" si="51"/>
        <v>ул. Седьмая д.7</v>
      </c>
      <c r="AA424" s="504">
        <f>IF($B424&lt;&gt;"",MAX(AA$7:AA423)+1,0)</f>
        <v>411</v>
      </c>
      <c r="AB424" s="502">
        <f t="shared" si="50"/>
        <v>424</v>
      </c>
      <c r="AC424" s="504">
        <f>1</f>
        <v>1</v>
      </c>
      <c r="AD424" s="103">
        <f t="shared" si="52"/>
        <v>2890</v>
      </c>
      <c r="AE424" s="103">
        <f t="shared" si="53"/>
        <v>0</v>
      </c>
      <c r="AF424" s="103">
        <f t="shared" si="54"/>
        <v>0</v>
      </c>
      <c r="AG424" s="3"/>
    </row>
    <row r="425" spans="2:33" ht="13.2" x14ac:dyDescent="0.25">
      <c r="B425" s="1" t="str">
        <f>адреса!$G$418</f>
        <v>кв.18</v>
      </c>
      <c r="C425" s="522">
        <f>адреса!$I$418</f>
        <v>70000018</v>
      </c>
      <c r="D425" s="6" t="str">
        <f>адреса!$K$418</f>
        <v>ФИО-7-18</v>
      </c>
      <c r="E425" s="6">
        <v>0</v>
      </c>
      <c r="F425" s="6">
        <v>2233.02</v>
      </c>
      <c r="G425" s="6">
        <v>0</v>
      </c>
      <c r="H425" s="6">
        <v>0</v>
      </c>
      <c r="I425" s="6">
        <v>0</v>
      </c>
      <c r="J425" s="6">
        <v>0</v>
      </c>
      <c r="K425" s="6">
        <v>0</v>
      </c>
      <c r="L425" s="6"/>
      <c r="M425" s="6">
        <v>0</v>
      </c>
      <c r="N425" s="6">
        <v>0</v>
      </c>
      <c r="O425" s="6">
        <v>0</v>
      </c>
      <c r="P425" s="6">
        <v>0</v>
      </c>
      <c r="Q425" s="6">
        <v>0</v>
      </c>
      <c r="R425" s="6">
        <v>0</v>
      </c>
      <c r="S425" s="6">
        <v>0</v>
      </c>
      <c r="T425" s="6">
        <v>0</v>
      </c>
      <c r="U425" s="6"/>
      <c r="V425" s="6">
        <v>2233.02</v>
      </c>
      <c r="W425" s="6">
        <v>0</v>
      </c>
      <c r="X425" s="6">
        <v>2233.02</v>
      </c>
      <c r="Y425" s="513">
        <f>IF(A425&lt;&gt;"",IF(A425=мар17!A425,0,1),IF(AND(B425=мар17!B425,C425=мар17!C425),0,1))</f>
        <v>0</v>
      </c>
      <c r="Z425" s="70" t="str">
        <f t="shared" si="51"/>
        <v>ул. Седьмая д.7</v>
      </c>
      <c r="AA425" s="504">
        <f>IF($B425&lt;&gt;"",MAX(AA$7:AA424)+1,0)</f>
        <v>412</v>
      </c>
      <c r="AB425" s="502">
        <f t="shared" si="50"/>
        <v>425</v>
      </c>
      <c r="AC425" s="504">
        <f>1</f>
        <v>1</v>
      </c>
      <c r="AD425" s="103">
        <f t="shared" si="52"/>
        <v>2233.02</v>
      </c>
      <c r="AE425" s="103">
        <f t="shared" si="53"/>
        <v>0</v>
      </c>
      <c r="AF425" s="103">
        <f t="shared" si="54"/>
        <v>0</v>
      </c>
      <c r="AG425" s="3"/>
    </row>
    <row r="426" spans="2:33" ht="13.2" x14ac:dyDescent="0.25">
      <c r="B426" s="1" t="str">
        <f>адреса!$G$419</f>
        <v>кв.19</v>
      </c>
      <c r="C426" s="522">
        <f>адреса!$I$419</f>
        <v>70000019</v>
      </c>
      <c r="D426" s="6" t="str">
        <f>адреса!$K$419</f>
        <v>ФИО-7-19</v>
      </c>
      <c r="E426" s="6">
        <v>0</v>
      </c>
      <c r="F426" s="6">
        <v>1378.62</v>
      </c>
      <c r="G426" s="6">
        <v>0</v>
      </c>
      <c r="H426" s="6">
        <v>0</v>
      </c>
      <c r="I426" s="6">
        <v>0</v>
      </c>
      <c r="J426" s="6">
        <v>0</v>
      </c>
      <c r="K426" s="6">
        <v>0</v>
      </c>
      <c r="L426" s="6"/>
      <c r="M426" s="6">
        <v>0</v>
      </c>
      <c r="N426" s="6">
        <v>0</v>
      </c>
      <c r="O426" s="6">
        <v>0</v>
      </c>
      <c r="P426" s="6">
        <v>0</v>
      </c>
      <c r="Q426" s="6">
        <v>0</v>
      </c>
      <c r="R426" s="6">
        <v>0</v>
      </c>
      <c r="S426" s="6">
        <v>0</v>
      </c>
      <c r="T426" s="6">
        <v>0</v>
      </c>
      <c r="U426" s="6"/>
      <c r="V426" s="6">
        <v>1378.62</v>
      </c>
      <c r="W426" s="6">
        <v>0</v>
      </c>
      <c r="X426" s="6">
        <v>1378.62</v>
      </c>
      <c r="Y426" s="513">
        <f>IF(A426&lt;&gt;"",IF(A426=мар17!A426,0,1),IF(AND(B426=мар17!B426,C426=мар17!C426),0,1))</f>
        <v>0</v>
      </c>
      <c r="Z426" s="70" t="str">
        <f t="shared" si="51"/>
        <v>ул. Седьмая д.7</v>
      </c>
      <c r="AA426" s="504">
        <f>IF($B426&lt;&gt;"",MAX(AA$7:AA425)+1,0)</f>
        <v>413</v>
      </c>
      <c r="AB426" s="502">
        <f t="shared" si="50"/>
        <v>426</v>
      </c>
      <c r="AC426" s="504">
        <f>1</f>
        <v>1</v>
      </c>
      <c r="AD426" s="103">
        <f t="shared" si="52"/>
        <v>1378.62</v>
      </c>
      <c r="AE426" s="103">
        <f t="shared" si="53"/>
        <v>0</v>
      </c>
      <c r="AF426" s="103">
        <f t="shared" si="54"/>
        <v>0</v>
      </c>
      <c r="AG426" s="3"/>
    </row>
    <row r="427" spans="2:33" ht="13.2" x14ac:dyDescent="0.25">
      <c r="B427" s="1" t="str">
        <f>адреса!$G$420</f>
        <v>кв.20</v>
      </c>
      <c r="C427" s="522">
        <f>адреса!$I$420</f>
        <v>70000020</v>
      </c>
      <c r="D427" s="6" t="str">
        <f>адреса!$K$420</f>
        <v>ФИО-7-20</v>
      </c>
      <c r="E427" s="6">
        <v>0</v>
      </c>
      <c r="F427" s="6">
        <v>1490.95</v>
      </c>
      <c r="G427" s="6">
        <v>0</v>
      </c>
      <c r="H427" s="6">
        <v>0</v>
      </c>
      <c r="I427" s="6">
        <v>0</v>
      </c>
      <c r="J427" s="6">
        <v>0</v>
      </c>
      <c r="K427" s="6">
        <v>0</v>
      </c>
      <c r="L427" s="6"/>
      <c r="M427" s="6">
        <v>0</v>
      </c>
      <c r="N427" s="6">
        <v>0</v>
      </c>
      <c r="O427" s="6">
        <v>0</v>
      </c>
      <c r="P427" s="6">
        <v>0</v>
      </c>
      <c r="Q427" s="6">
        <v>0</v>
      </c>
      <c r="R427" s="6">
        <v>0</v>
      </c>
      <c r="S427" s="6">
        <v>0</v>
      </c>
      <c r="T427" s="6">
        <v>0</v>
      </c>
      <c r="U427" s="6"/>
      <c r="V427" s="6">
        <v>1490.95</v>
      </c>
      <c r="W427" s="6">
        <v>0</v>
      </c>
      <c r="X427" s="6">
        <v>1490.95</v>
      </c>
      <c r="Y427" s="513">
        <f>IF(A427&lt;&gt;"",IF(A427=мар17!A427,0,1),IF(AND(B427=мар17!B427,C427=мар17!C427),0,1))</f>
        <v>0</v>
      </c>
      <c r="Z427" s="70" t="str">
        <f t="shared" si="51"/>
        <v>ул. Седьмая д.7</v>
      </c>
      <c r="AA427" s="504">
        <f>IF($B427&lt;&gt;"",MAX(AA$7:AA426)+1,0)</f>
        <v>414</v>
      </c>
      <c r="AB427" s="502">
        <f t="shared" si="50"/>
        <v>427</v>
      </c>
      <c r="AC427" s="504">
        <f>1</f>
        <v>1</v>
      </c>
      <c r="AD427" s="103">
        <f t="shared" si="52"/>
        <v>1490.95</v>
      </c>
      <c r="AE427" s="103">
        <f t="shared" si="53"/>
        <v>0</v>
      </c>
      <c r="AF427" s="103">
        <f t="shared" si="54"/>
        <v>0</v>
      </c>
      <c r="AG427" s="3"/>
    </row>
    <row r="428" spans="2:33" ht="13.2" x14ac:dyDescent="0.25">
      <c r="B428" s="1" t="str">
        <f>адреса!$G$421</f>
        <v>кв.21</v>
      </c>
      <c r="C428" s="522">
        <f>адреса!$I$421</f>
        <v>70000021</v>
      </c>
      <c r="D428" s="6" t="str">
        <f>адреса!$K$421</f>
        <v>ФИО-7-21</v>
      </c>
      <c r="E428" s="6">
        <v>0</v>
      </c>
      <c r="F428" s="6">
        <v>1487.55</v>
      </c>
      <c r="G428" s="6">
        <v>0</v>
      </c>
      <c r="H428" s="6">
        <v>0</v>
      </c>
      <c r="I428" s="6">
        <v>0</v>
      </c>
      <c r="J428" s="6">
        <v>0</v>
      </c>
      <c r="K428" s="6">
        <v>0</v>
      </c>
      <c r="L428" s="6"/>
      <c r="M428" s="6">
        <v>0</v>
      </c>
      <c r="N428" s="6">
        <v>0</v>
      </c>
      <c r="O428" s="6">
        <v>0</v>
      </c>
      <c r="P428" s="6">
        <v>0</v>
      </c>
      <c r="Q428" s="6">
        <v>0</v>
      </c>
      <c r="R428" s="6">
        <v>0</v>
      </c>
      <c r="S428" s="6">
        <v>0</v>
      </c>
      <c r="T428" s="6">
        <v>0</v>
      </c>
      <c r="U428" s="6"/>
      <c r="V428" s="6">
        <v>1487.55</v>
      </c>
      <c r="W428" s="6">
        <v>0</v>
      </c>
      <c r="X428" s="6">
        <v>1487.55</v>
      </c>
      <c r="Y428" s="513">
        <f>IF(A428&lt;&gt;"",IF(A428=мар17!A428,0,1),IF(AND(B428=мар17!B428,C428=мар17!C428),0,1))</f>
        <v>0</v>
      </c>
      <c r="Z428" s="70" t="str">
        <f t="shared" si="51"/>
        <v>ул. Седьмая д.7</v>
      </c>
      <c r="AA428" s="504">
        <f>IF($B428&lt;&gt;"",MAX(AA$7:AA427)+1,0)</f>
        <v>415</v>
      </c>
      <c r="AB428" s="502">
        <f t="shared" si="50"/>
        <v>428</v>
      </c>
      <c r="AC428" s="504">
        <f>1</f>
        <v>1</v>
      </c>
      <c r="AD428" s="103">
        <f t="shared" si="52"/>
        <v>1487.55</v>
      </c>
      <c r="AE428" s="103">
        <f t="shared" si="53"/>
        <v>0</v>
      </c>
      <c r="AF428" s="103">
        <f t="shared" si="54"/>
        <v>0</v>
      </c>
      <c r="AG428" s="3"/>
    </row>
    <row r="429" spans="2:33" ht="13.2" x14ac:dyDescent="0.25">
      <c r="B429" s="1" t="str">
        <f>адреса!$G$422</f>
        <v>кв.22</v>
      </c>
      <c r="C429" s="522">
        <f>адреса!$I$422</f>
        <v>70000022</v>
      </c>
      <c r="D429" s="6" t="str">
        <f>адреса!$K$422</f>
        <v>ФИО-7-22</v>
      </c>
      <c r="E429" s="6">
        <v>0</v>
      </c>
      <c r="F429" s="6">
        <v>1487.55</v>
      </c>
      <c r="G429" s="6">
        <v>0</v>
      </c>
      <c r="H429" s="6">
        <v>0</v>
      </c>
      <c r="I429" s="6">
        <v>0</v>
      </c>
      <c r="J429" s="6">
        <v>0</v>
      </c>
      <c r="K429" s="6">
        <v>0</v>
      </c>
      <c r="L429" s="6"/>
      <c r="M429" s="6">
        <v>0</v>
      </c>
      <c r="N429" s="6">
        <v>0</v>
      </c>
      <c r="O429" s="6">
        <v>0</v>
      </c>
      <c r="P429" s="6">
        <v>0</v>
      </c>
      <c r="Q429" s="6">
        <v>0</v>
      </c>
      <c r="R429" s="6">
        <v>0</v>
      </c>
      <c r="S429" s="6">
        <v>0</v>
      </c>
      <c r="T429" s="6">
        <v>0</v>
      </c>
      <c r="U429" s="6"/>
      <c r="V429" s="6">
        <v>1487.55</v>
      </c>
      <c r="W429" s="6">
        <v>0</v>
      </c>
      <c r="X429" s="6">
        <v>1487.55</v>
      </c>
      <c r="Y429" s="513">
        <f>IF(A429&lt;&gt;"",IF(A429=мар17!A429,0,1),IF(AND(B429=мар17!B429,C429=мар17!C429),0,1))</f>
        <v>0</v>
      </c>
      <c r="Z429" s="70" t="str">
        <f t="shared" ref="Z429:Z432" si="55">IF(AND(A429&lt;&gt;"",B429=""),A429,Z428)</f>
        <v>ул. Седьмая д.7</v>
      </c>
      <c r="AA429" s="504">
        <f>IF($B429&lt;&gt;"",MAX(AA$7:AA428)+1,0)</f>
        <v>416</v>
      </c>
      <c r="AB429" s="502">
        <f t="shared" si="50"/>
        <v>429</v>
      </c>
      <c r="AC429" s="504">
        <f>1</f>
        <v>1</v>
      </c>
      <c r="AD429" s="103">
        <f t="shared" ref="AD429:AD432" si="56">F429</f>
        <v>1487.55</v>
      </c>
      <c r="AE429" s="103">
        <f t="shared" ref="AE429:AE432" si="57">H429+I429+J429+K429+L429+O429+R429+S429</f>
        <v>0</v>
      </c>
      <c r="AF429" s="103">
        <f t="shared" ref="AF429:AF432" si="58">V429-AD429-AE429</f>
        <v>0</v>
      </c>
      <c r="AG429" s="3"/>
    </row>
    <row r="430" spans="2:33" ht="13.2" x14ac:dyDescent="0.25">
      <c r="B430" s="1" t="str">
        <f>адреса!$G$423</f>
        <v>кв.23</v>
      </c>
      <c r="C430" s="522">
        <f>адреса!$I$423</f>
        <v>70000023</v>
      </c>
      <c r="D430" s="6" t="str">
        <f>адреса!$K$423</f>
        <v>ФИО-7-23</v>
      </c>
      <c r="E430" s="6">
        <v>0</v>
      </c>
      <c r="F430" s="6">
        <v>2236.4299999999998</v>
      </c>
      <c r="G430" s="6">
        <v>0</v>
      </c>
      <c r="H430" s="6">
        <v>0</v>
      </c>
      <c r="I430" s="6">
        <v>0</v>
      </c>
      <c r="J430" s="6">
        <v>0</v>
      </c>
      <c r="K430" s="6">
        <v>0</v>
      </c>
      <c r="L430" s="6"/>
      <c r="M430" s="6">
        <v>0</v>
      </c>
      <c r="N430" s="6">
        <v>0</v>
      </c>
      <c r="O430" s="6">
        <v>0</v>
      </c>
      <c r="P430" s="6">
        <v>0</v>
      </c>
      <c r="Q430" s="6">
        <v>0</v>
      </c>
      <c r="R430" s="6">
        <v>0</v>
      </c>
      <c r="S430" s="6">
        <v>0</v>
      </c>
      <c r="T430" s="6">
        <v>0</v>
      </c>
      <c r="U430" s="6"/>
      <c r="V430" s="6">
        <v>2236.4299999999998</v>
      </c>
      <c r="W430" s="6">
        <v>0</v>
      </c>
      <c r="X430" s="6">
        <v>2236.4299999999998</v>
      </c>
      <c r="Y430" s="513">
        <f>IF(A430&lt;&gt;"",IF(A430=мар17!A430,0,1),IF(AND(B430=мар17!B430,C430=мар17!C430),0,1))</f>
        <v>0</v>
      </c>
      <c r="Z430" s="70" t="str">
        <f t="shared" si="55"/>
        <v>ул. Седьмая д.7</v>
      </c>
      <c r="AA430" s="504">
        <f>IF($B430&lt;&gt;"",MAX(AA$7:AA429)+1,0)</f>
        <v>417</v>
      </c>
      <c r="AB430" s="502">
        <f t="shared" si="50"/>
        <v>430</v>
      </c>
      <c r="AC430" s="504">
        <f>1</f>
        <v>1</v>
      </c>
      <c r="AD430" s="103">
        <f t="shared" si="56"/>
        <v>2236.4299999999998</v>
      </c>
      <c r="AE430" s="103">
        <f t="shared" si="57"/>
        <v>0</v>
      </c>
      <c r="AF430" s="103">
        <f t="shared" si="58"/>
        <v>0</v>
      </c>
      <c r="AG430" s="3"/>
    </row>
    <row r="431" spans="2:33" ht="13.2" x14ac:dyDescent="0.25">
      <c r="B431" s="1" t="str">
        <f>адреса!$G$424</f>
        <v>кв.24</v>
      </c>
      <c r="C431" s="522">
        <f>адреса!$I$424</f>
        <v>70000024</v>
      </c>
      <c r="D431" s="6" t="str">
        <f>адреса!$K$424</f>
        <v>ФИО-7-24</v>
      </c>
      <c r="E431" s="6">
        <v>0</v>
      </c>
      <c r="F431" s="6">
        <v>1375.22</v>
      </c>
      <c r="G431" s="6">
        <v>0</v>
      </c>
      <c r="H431" s="6">
        <v>0</v>
      </c>
      <c r="I431" s="6">
        <v>0</v>
      </c>
      <c r="J431" s="6">
        <v>0</v>
      </c>
      <c r="K431" s="6">
        <v>0</v>
      </c>
      <c r="L431" s="6"/>
      <c r="M431" s="6">
        <v>0</v>
      </c>
      <c r="N431" s="6">
        <v>0</v>
      </c>
      <c r="O431" s="6">
        <v>0</v>
      </c>
      <c r="P431" s="6">
        <v>0</v>
      </c>
      <c r="Q431" s="6">
        <v>0</v>
      </c>
      <c r="R431" s="6">
        <v>0</v>
      </c>
      <c r="S431" s="6">
        <v>0</v>
      </c>
      <c r="T431" s="6">
        <v>0</v>
      </c>
      <c r="U431" s="6"/>
      <c r="V431" s="6">
        <v>1375.22</v>
      </c>
      <c r="W431" s="6">
        <v>0</v>
      </c>
      <c r="X431" s="6">
        <v>1375.22</v>
      </c>
      <c r="Y431" s="513">
        <f>IF(A431&lt;&gt;"",IF(A431=мар17!A431,0,1),IF(AND(B431=мар17!B431,C431=мар17!C431),0,1))</f>
        <v>0</v>
      </c>
      <c r="Z431" s="70" t="str">
        <f t="shared" si="55"/>
        <v>ул. Седьмая д.7</v>
      </c>
      <c r="AA431" s="504">
        <f>IF($B431&lt;&gt;"",MAX(AA$7:AA430)+1,0)</f>
        <v>418</v>
      </c>
      <c r="AB431" s="502">
        <f t="shared" si="50"/>
        <v>431</v>
      </c>
      <c r="AC431" s="504">
        <f>1</f>
        <v>1</v>
      </c>
      <c r="AD431" s="103">
        <f t="shared" si="56"/>
        <v>1375.22</v>
      </c>
      <c r="AE431" s="103">
        <f t="shared" si="57"/>
        <v>0</v>
      </c>
      <c r="AF431" s="103">
        <f t="shared" si="58"/>
        <v>0</v>
      </c>
      <c r="AG431" s="3"/>
    </row>
    <row r="432" spans="2:33" ht="13.2" x14ac:dyDescent="0.25">
      <c r="B432" s="1" t="str">
        <f>адреса!$G$425</f>
        <v>кв.25</v>
      </c>
      <c r="C432" s="522">
        <f>адреса!$I$425</f>
        <v>70000025</v>
      </c>
      <c r="D432" s="6" t="str">
        <f>адреса!$K$425</f>
        <v>ФИО-7-25</v>
      </c>
      <c r="E432" s="6">
        <v>0</v>
      </c>
      <c r="F432" s="6">
        <v>1487.55</v>
      </c>
      <c r="G432" s="6">
        <v>0</v>
      </c>
      <c r="H432" s="6">
        <v>0</v>
      </c>
      <c r="I432" s="6">
        <v>0</v>
      </c>
      <c r="J432" s="6">
        <v>0</v>
      </c>
      <c r="K432" s="6">
        <v>0</v>
      </c>
      <c r="L432" s="6"/>
      <c r="M432" s="6">
        <v>0</v>
      </c>
      <c r="N432" s="6">
        <v>0</v>
      </c>
      <c r="O432" s="6">
        <v>0</v>
      </c>
      <c r="P432" s="6">
        <v>0</v>
      </c>
      <c r="Q432" s="6">
        <v>0</v>
      </c>
      <c r="R432" s="6">
        <v>0</v>
      </c>
      <c r="S432" s="6">
        <v>0</v>
      </c>
      <c r="T432" s="6">
        <v>0</v>
      </c>
      <c r="U432" s="6"/>
      <c r="V432" s="6">
        <v>1487.55</v>
      </c>
      <c r="W432" s="6">
        <v>0</v>
      </c>
      <c r="X432" s="6">
        <v>1487.55</v>
      </c>
      <c r="Y432" s="513">
        <f>IF(A432&lt;&gt;"",IF(A432=мар17!A432,0,1),IF(AND(B432=мар17!B432,C432=мар17!C432),0,1))</f>
        <v>0</v>
      </c>
      <c r="Z432" s="70" t="str">
        <f t="shared" si="55"/>
        <v>ул. Седьмая д.7</v>
      </c>
      <c r="AA432" s="504">
        <f>IF($B432&lt;&gt;"",MAX(AA$7:AA431)+1,0)</f>
        <v>419</v>
      </c>
      <c r="AB432" s="502">
        <f t="shared" si="50"/>
        <v>432</v>
      </c>
      <c r="AC432" s="504">
        <f>1</f>
        <v>1</v>
      </c>
      <c r="AD432" s="103">
        <f t="shared" si="56"/>
        <v>1487.55</v>
      </c>
      <c r="AE432" s="103">
        <f t="shared" si="57"/>
        <v>0</v>
      </c>
      <c r="AF432" s="103">
        <f t="shared" si="58"/>
        <v>0</v>
      </c>
      <c r="AG432" s="3"/>
    </row>
    <row r="433" spans="2:33" ht="13.2" x14ac:dyDescent="0.25">
      <c r="B433" s="1" t="str">
        <f>адреса!$G$426</f>
        <v>кв.26</v>
      </c>
      <c r="C433" s="522">
        <f>адреса!$I$426</f>
        <v>70000026</v>
      </c>
      <c r="D433" s="6" t="str">
        <f>адреса!$K$426</f>
        <v>ФИО-7-26</v>
      </c>
      <c r="E433" s="6">
        <v>0</v>
      </c>
      <c r="F433" s="6">
        <v>1487.55</v>
      </c>
      <c r="G433" s="6">
        <v>0</v>
      </c>
      <c r="H433" s="6">
        <v>0</v>
      </c>
      <c r="I433" s="6">
        <v>0</v>
      </c>
      <c r="J433" s="6">
        <v>0</v>
      </c>
      <c r="K433" s="6">
        <v>0</v>
      </c>
      <c r="L433" s="6"/>
      <c r="M433" s="6">
        <v>0</v>
      </c>
      <c r="N433" s="6">
        <v>0</v>
      </c>
      <c r="O433" s="6">
        <v>0</v>
      </c>
      <c r="P433" s="6">
        <v>0</v>
      </c>
      <c r="Q433" s="6">
        <v>0</v>
      </c>
      <c r="R433" s="6">
        <v>0</v>
      </c>
      <c r="S433" s="6">
        <v>0</v>
      </c>
      <c r="T433" s="6">
        <v>0</v>
      </c>
      <c r="U433" s="6"/>
      <c r="V433" s="6">
        <v>1487.55</v>
      </c>
      <c r="W433" s="6">
        <v>0</v>
      </c>
      <c r="X433" s="6">
        <v>1487.55</v>
      </c>
      <c r="Y433" s="513">
        <f>IF(A433&lt;&gt;"",IF(A433=мар17!A433,0,1),IF(AND(B433=мар17!B433,C433=мар17!C433),0,1))</f>
        <v>0</v>
      </c>
      <c r="Z433" s="70" t="str">
        <f t="shared" ref="Z433:Z449" si="59">IF(AND(A433&lt;&gt;"",B433=""),A433,Z432)</f>
        <v>ул. Седьмая д.7</v>
      </c>
      <c r="AA433" s="504">
        <f>IF($B433&lt;&gt;"",MAX(AA$7:AA432)+1,0)</f>
        <v>420</v>
      </c>
      <c r="AB433" s="502">
        <f t="shared" si="50"/>
        <v>433</v>
      </c>
      <c r="AC433" s="504">
        <f>1</f>
        <v>1</v>
      </c>
      <c r="AD433" s="103">
        <f t="shared" ref="AD433:AD449" si="60">F433</f>
        <v>1487.55</v>
      </c>
      <c r="AE433" s="103">
        <f t="shared" ref="AE433:AE449" si="61">H433+I433+J433+K433+L433+O433+R433+S433</f>
        <v>0</v>
      </c>
      <c r="AF433" s="103">
        <f t="shared" ref="AF433:AF449" si="62">V433-AD433-AE433</f>
        <v>0</v>
      </c>
      <c r="AG433" s="3"/>
    </row>
    <row r="434" spans="2:33" ht="13.2" x14ac:dyDescent="0.25">
      <c r="B434" s="1" t="str">
        <f>адреса!$G$427</f>
        <v>кв.27</v>
      </c>
      <c r="C434" s="522">
        <f>адреса!$I$427</f>
        <v>70000027</v>
      </c>
      <c r="D434" s="6" t="str">
        <f>адреса!$K$427</f>
        <v>ФИО-7-27</v>
      </c>
      <c r="E434" s="6">
        <v>0</v>
      </c>
      <c r="F434" s="6">
        <v>1480.74</v>
      </c>
      <c r="G434" s="6">
        <v>0</v>
      </c>
      <c r="H434" s="6">
        <v>0</v>
      </c>
      <c r="I434" s="6">
        <v>0</v>
      </c>
      <c r="J434" s="6">
        <v>0</v>
      </c>
      <c r="K434" s="6">
        <v>0</v>
      </c>
      <c r="L434" s="6"/>
      <c r="M434" s="6">
        <v>0</v>
      </c>
      <c r="N434" s="6">
        <v>0</v>
      </c>
      <c r="O434" s="6">
        <v>0</v>
      </c>
      <c r="P434" s="6">
        <v>0</v>
      </c>
      <c r="Q434" s="6">
        <v>0</v>
      </c>
      <c r="R434" s="6">
        <v>0</v>
      </c>
      <c r="S434" s="6">
        <v>0</v>
      </c>
      <c r="T434" s="6">
        <v>0</v>
      </c>
      <c r="U434" s="6"/>
      <c r="V434" s="6">
        <v>1480.74</v>
      </c>
      <c r="W434" s="6">
        <v>0</v>
      </c>
      <c r="X434" s="6">
        <v>1480.74</v>
      </c>
      <c r="Y434" s="513">
        <f>IF(A434&lt;&gt;"",IF(A434=мар17!A434,0,1),IF(AND(B434=мар17!B434,C434=мар17!C434),0,1))</f>
        <v>0</v>
      </c>
      <c r="Z434" s="70" t="str">
        <f t="shared" si="59"/>
        <v>ул. Седьмая д.7</v>
      </c>
      <c r="AA434" s="504">
        <f>IF($B434&lt;&gt;"",MAX(AA$7:AA433)+1,0)</f>
        <v>421</v>
      </c>
      <c r="AB434" s="502">
        <f t="shared" si="50"/>
        <v>434</v>
      </c>
      <c r="AC434" s="504">
        <f>1</f>
        <v>1</v>
      </c>
      <c r="AD434" s="103">
        <f t="shared" si="60"/>
        <v>1480.74</v>
      </c>
      <c r="AE434" s="103">
        <f t="shared" si="61"/>
        <v>0</v>
      </c>
      <c r="AF434" s="103">
        <f t="shared" si="62"/>
        <v>0</v>
      </c>
      <c r="AG434" s="3"/>
    </row>
    <row r="435" spans="2:33" ht="13.2" x14ac:dyDescent="0.25">
      <c r="B435" s="1" t="str">
        <f>адреса!$G$428</f>
        <v>кв.28</v>
      </c>
      <c r="C435" s="522">
        <f>адреса!$I$428</f>
        <v>70000028</v>
      </c>
      <c r="D435" s="6" t="str">
        <f>адреса!$K$428</f>
        <v>ФИО-7-28</v>
      </c>
      <c r="E435" s="6">
        <v>0</v>
      </c>
      <c r="F435" s="6">
        <v>2236.4299999999998</v>
      </c>
      <c r="G435" s="6">
        <v>0</v>
      </c>
      <c r="H435" s="6">
        <v>0</v>
      </c>
      <c r="I435" s="6">
        <v>0</v>
      </c>
      <c r="J435" s="6">
        <v>0</v>
      </c>
      <c r="K435" s="6">
        <v>0</v>
      </c>
      <c r="L435" s="6"/>
      <c r="M435" s="6">
        <v>0</v>
      </c>
      <c r="N435" s="6">
        <v>0</v>
      </c>
      <c r="O435" s="6">
        <v>0</v>
      </c>
      <c r="P435" s="6">
        <v>0</v>
      </c>
      <c r="Q435" s="6">
        <v>0</v>
      </c>
      <c r="R435" s="6">
        <v>0</v>
      </c>
      <c r="S435" s="6">
        <v>0</v>
      </c>
      <c r="T435" s="6">
        <v>0</v>
      </c>
      <c r="U435" s="6"/>
      <c r="V435" s="6">
        <v>2236.4299999999998</v>
      </c>
      <c r="W435" s="6">
        <v>0</v>
      </c>
      <c r="X435" s="6">
        <v>2236.4299999999998</v>
      </c>
      <c r="Y435" s="513">
        <f>IF(A435&lt;&gt;"",IF(A435=мар17!A435,0,1),IF(AND(B435=мар17!B435,C435=мар17!C435),0,1))</f>
        <v>0</v>
      </c>
      <c r="Z435" s="70" t="str">
        <f t="shared" si="59"/>
        <v>ул. Седьмая д.7</v>
      </c>
      <c r="AA435" s="504">
        <f>IF($B435&lt;&gt;"",MAX(AA$7:AA434)+1,0)</f>
        <v>422</v>
      </c>
      <c r="AB435" s="502">
        <f t="shared" si="50"/>
        <v>435</v>
      </c>
      <c r="AC435" s="504">
        <f>1</f>
        <v>1</v>
      </c>
      <c r="AD435" s="103">
        <f t="shared" si="60"/>
        <v>2236.4299999999998</v>
      </c>
      <c r="AE435" s="103">
        <f t="shared" si="61"/>
        <v>0</v>
      </c>
      <c r="AF435" s="103">
        <f t="shared" si="62"/>
        <v>0</v>
      </c>
      <c r="AG435" s="3"/>
    </row>
    <row r="436" spans="2:33" ht="13.2" x14ac:dyDescent="0.25">
      <c r="B436" s="1" t="str">
        <f>адреса!$G$429</f>
        <v>кв.29</v>
      </c>
      <c r="C436" s="522">
        <f>адреса!$I$429</f>
        <v>70000029</v>
      </c>
      <c r="D436" s="6" t="str">
        <f>адреса!$K$429</f>
        <v>ФИО-7-29</v>
      </c>
      <c r="E436" s="6">
        <v>0</v>
      </c>
      <c r="F436" s="6">
        <v>1368.41</v>
      </c>
      <c r="G436" s="6">
        <v>0</v>
      </c>
      <c r="H436" s="6">
        <v>0</v>
      </c>
      <c r="I436" s="6">
        <v>0</v>
      </c>
      <c r="J436" s="6">
        <v>0</v>
      </c>
      <c r="K436" s="6">
        <v>0</v>
      </c>
      <c r="L436" s="6"/>
      <c r="M436" s="6">
        <v>0</v>
      </c>
      <c r="N436" s="6">
        <v>0</v>
      </c>
      <c r="O436" s="6">
        <v>0</v>
      </c>
      <c r="P436" s="6">
        <v>0</v>
      </c>
      <c r="Q436" s="6">
        <v>0</v>
      </c>
      <c r="R436" s="6">
        <v>0</v>
      </c>
      <c r="S436" s="6">
        <v>0</v>
      </c>
      <c r="T436" s="6">
        <v>0</v>
      </c>
      <c r="U436" s="6"/>
      <c r="V436" s="6">
        <v>1368.41</v>
      </c>
      <c r="W436" s="6">
        <v>0</v>
      </c>
      <c r="X436" s="6">
        <v>1368.41</v>
      </c>
      <c r="Y436" s="513">
        <f>IF(A436&lt;&gt;"",IF(A436=мар17!A436,0,1),IF(AND(B436=мар17!B436,C436=мар17!C436),0,1))</f>
        <v>0</v>
      </c>
      <c r="Z436" s="70" t="str">
        <f t="shared" si="59"/>
        <v>ул. Седьмая д.7</v>
      </c>
      <c r="AA436" s="504">
        <f>IF($B436&lt;&gt;"",MAX(AA$7:AA435)+1,0)</f>
        <v>423</v>
      </c>
      <c r="AB436" s="502">
        <f t="shared" si="50"/>
        <v>436</v>
      </c>
      <c r="AC436" s="504">
        <f>1</f>
        <v>1</v>
      </c>
      <c r="AD436" s="103">
        <f t="shared" si="60"/>
        <v>1368.41</v>
      </c>
      <c r="AE436" s="103">
        <f t="shared" si="61"/>
        <v>0</v>
      </c>
      <c r="AF436" s="103">
        <f t="shared" si="62"/>
        <v>0</v>
      </c>
      <c r="AG436" s="3"/>
    </row>
    <row r="437" spans="2:33" ht="13.2" x14ac:dyDescent="0.25">
      <c r="B437" s="1" t="str">
        <f>адреса!$G$430</f>
        <v>кв.30</v>
      </c>
      <c r="C437" s="522">
        <f>адреса!$I$430</f>
        <v>70000030</v>
      </c>
      <c r="D437" s="6" t="str">
        <f>адреса!$K$430</f>
        <v>ФИО-7-30</v>
      </c>
      <c r="E437" s="6">
        <v>0</v>
      </c>
      <c r="F437" s="6">
        <v>1484.14</v>
      </c>
      <c r="G437" s="6">
        <v>0</v>
      </c>
      <c r="H437" s="6">
        <v>0</v>
      </c>
      <c r="I437" s="6">
        <v>0</v>
      </c>
      <c r="J437" s="6">
        <v>0</v>
      </c>
      <c r="K437" s="6">
        <v>0</v>
      </c>
      <c r="L437" s="6"/>
      <c r="M437" s="6">
        <v>0</v>
      </c>
      <c r="N437" s="6">
        <v>0</v>
      </c>
      <c r="O437" s="6">
        <v>0</v>
      </c>
      <c r="P437" s="6">
        <v>0</v>
      </c>
      <c r="Q437" s="6">
        <v>0</v>
      </c>
      <c r="R437" s="6">
        <v>0</v>
      </c>
      <c r="S437" s="6">
        <v>0</v>
      </c>
      <c r="T437" s="6">
        <v>0</v>
      </c>
      <c r="U437" s="6"/>
      <c r="V437" s="6">
        <v>1484.14</v>
      </c>
      <c r="W437" s="6">
        <v>0</v>
      </c>
      <c r="X437" s="6">
        <v>1484.14</v>
      </c>
      <c r="Y437" s="513">
        <f>IF(A437&lt;&gt;"",IF(A437=мар17!A437,0,1),IF(AND(B437=мар17!B437,C437=мар17!C437),0,1))</f>
        <v>0</v>
      </c>
      <c r="Z437" s="70" t="str">
        <f t="shared" si="59"/>
        <v>ул. Седьмая д.7</v>
      </c>
      <c r="AA437" s="504">
        <f>IF($B437&lt;&gt;"",MAX(AA$7:AA436)+1,0)</f>
        <v>424</v>
      </c>
      <c r="AB437" s="502">
        <f t="shared" si="50"/>
        <v>437</v>
      </c>
      <c r="AC437" s="504">
        <f>1</f>
        <v>1</v>
      </c>
      <c r="AD437" s="103">
        <f t="shared" si="60"/>
        <v>1484.14</v>
      </c>
      <c r="AE437" s="103">
        <f t="shared" si="61"/>
        <v>0</v>
      </c>
      <c r="AF437" s="103">
        <f t="shared" si="62"/>
        <v>0</v>
      </c>
      <c r="AG437" s="3"/>
    </row>
    <row r="438" spans="2:33" ht="13.2" x14ac:dyDescent="0.25">
      <c r="B438" s="1" t="str">
        <f>адреса!$G$431</f>
        <v>кв.31</v>
      </c>
      <c r="C438" s="522">
        <f>адреса!$I$431</f>
        <v>70000031</v>
      </c>
      <c r="D438" s="6" t="str">
        <f>адреса!$K$431</f>
        <v>ФИО-7-31</v>
      </c>
      <c r="E438" s="6">
        <v>0</v>
      </c>
      <c r="F438" s="6">
        <v>1487.55</v>
      </c>
      <c r="G438" s="6">
        <v>0</v>
      </c>
      <c r="H438" s="6">
        <v>0</v>
      </c>
      <c r="I438" s="6">
        <v>0</v>
      </c>
      <c r="J438" s="6">
        <v>0</v>
      </c>
      <c r="K438" s="6">
        <v>0</v>
      </c>
      <c r="L438" s="6"/>
      <c r="M438" s="6">
        <v>0</v>
      </c>
      <c r="N438" s="6">
        <v>0</v>
      </c>
      <c r="O438" s="6">
        <v>0</v>
      </c>
      <c r="P438" s="6">
        <v>0</v>
      </c>
      <c r="Q438" s="6">
        <v>0</v>
      </c>
      <c r="R438" s="6">
        <v>0</v>
      </c>
      <c r="S438" s="6">
        <v>0</v>
      </c>
      <c r="T438" s="6">
        <v>0</v>
      </c>
      <c r="U438" s="6"/>
      <c r="V438" s="6">
        <v>1487.55</v>
      </c>
      <c r="W438" s="6">
        <v>0</v>
      </c>
      <c r="X438" s="6">
        <v>1487.55</v>
      </c>
      <c r="Y438" s="513">
        <f>IF(A438&lt;&gt;"",IF(A438=мар17!A438,0,1),IF(AND(B438=мар17!B438,C438=мар17!C438),0,1))</f>
        <v>0</v>
      </c>
      <c r="Z438" s="70" t="str">
        <f t="shared" si="59"/>
        <v>ул. Седьмая д.7</v>
      </c>
      <c r="AA438" s="504">
        <f>IF($B438&lt;&gt;"",MAX(AA$7:AA437)+1,0)</f>
        <v>425</v>
      </c>
      <c r="AB438" s="502">
        <f t="shared" si="50"/>
        <v>438</v>
      </c>
      <c r="AC438" s="504">
        <f>1</f>
        <v>1</v>
      </c>
      <c r="AD438" s="103">
        <f t="shared" si="60"/>
        <v>1487.55</v>
      </c>
      <c r="AE438" s="103">
        <f t="shared" si="61"/>
        <v>0</v>
      </c>
      <c r="AF438" s="103">
        <f t="shared" si="62"/>
        <v>0</v>
      </c>
      <c r="AG438" s="3"/>
    </row>
    <row r="439" spans="2:33" ht="13.2" x14ac:dyDescent="0.25">
      <c r="B439" s="1" t="str">
        <f>адреса!$G$432</f>
        <v>кв.32</v>
      </c>
      <c r="C439" s="522">
        <f>адреса!$I$432</f>
        <v>70000032</v>
      </c>
      <c r="D439" s="6" t="str">
        <f>адреса!$K$432</f>
        <v>ФИО-7-32</v>
      </c>
      <c r="E439" s="6">
        <v>0</v>
      </c>
      <c r="F439" s="6">
        <v>2900.21</v>
      </c>
      <c r="G439" s="6">
        <v>0</v>
      </c>
      <c r="H439" s="6">
        <v>0</v>
      </c>
      <c r="I439" s="6">
        <v>0</v>
      </c>
      <c r="J439" s="6">
        <v>0</v>
      </c>
      <c r="K439" s="6">
        <v>0</v>
      </c>
      <c r="L439" s="6"/>
      <c r="M439" s="6">
        <v>0</v>
      </c>
      <c r="N439" s="6">
        <v>0</v>
      </c>
      <c r="O439" s="6">
        <v>0</v>
      </c>
      <c r="P439" s="6">
        <v>0</v>
      </c>
      <c r="Q439" s="6">
        <v>0</v>
      </c>
      <c r="R439" s="6">
        <v>0</v>
      </c>
      <c r="S439" s="6">
        <v>0</v>
      </c>
      <c r="T439" s="6">
        <v>0</v>
      </c>
      <c r="U439" s="6"/>
      <c r="V439" s="6">
        <v>2900.21</v>
      </c>
      <c r="W439" s="6">
        <v>0</v>
      </c>
      <c r="X439" s="6">
        <v>2900.21</v>
      </c>
      <c r="Y439" s="513">
        <f>IF(A439&lt;&gt;"",IF(A439=мар17!A439,0,1),IF(AND(B439=мар17!B439,C439=мар17!C439),0,1))</f>
        <v>0</v>
      </c>
      <c r="Z439" s="70" t="str">
        <f t="shared" si="59"/>
        <v>ул. Седьмая д.7</v>
      </c>
      <c r="AA439" s="504">
        <f>IF($B439&lt;&gt;"",MAX(AA$7:AA438)+1,0)</f>
        <v>426</v>
      </c>
      <c r="AB439" s="502">
        <f t="shared" si="50"/>
        <v>439</v>
      </c>
      <c r="AC439" s="504">
        <f>1</f>
        <v>1</v>
      </c>
      <c r="AD439" s="103">
        <f t="shared" si="60"/>
        <v>2900.21</v>
      </c>
      <c r="AE439" s="103">
        <f t="shared" si="61"/>
        <v>0</v>
      </c>
      <c r="AF439" s="103">
        <f t="shared" si="62"/>
        <v>0</v>
      </c>
      <c r="AG439" s="3"/>
    </row>
    <row r="440" spans="2:33" ht="13.2" x14ac:dyDescent="0.25">
      <c r="B440" s="1" t="str">
        <f>адреса!$G$433</f>
        <v>кв.33</v>
      </c>
      <c r="C440" s="522">
        <f>адреса!$I$433</f>
        <v>70000033</v>
      </c>
      <c r="D440" s="6" t="str">
        <f>адреса!$K$433</f>
        <v>ФИО-7-33</v>
      </c>
      <c r="E440" s="6">
        <v>0</v>
      </c>
      <c r="F440" s="6">
        <v>1365</v>
      </c>
      <c r="G440" s="6">
        <v>0</v>
      </c>
      <c r="H440" s="6">
        <v>0</v>
      </c>
      <c r="I440" s="6">
        <v>0</v>
      </c>
      <c r="J440" s="6">
        <v>0</v>
      </c>
      <c r="K440" s="6">
        <v>0</v>
      </c>
      <c r="L440" s="6"/>
      <c r="M440" s="6">
        <v>0</v>
      </c>
      <c r="N440" s="6">
        <v>0</v>
      </c>
      <c r="O440" s="6">
        <v>0</v>
      </c>
      <c r="P440" s="6">
        <v>0</v>
      </c>
      <c r="Q440" s="6">
        <v>0</v>
      </c>
      <c r="R440" s="6">
        <v>0</v>
      </c>
      <c r="S440" s="6">
        <v>0</v>
      </c>
      <c r="T440" s="6">
        <v>0</v>
      </c>
      <c r="U440" s="6"/>
      <c r="V440" s="6">
        <v>1365</v>
      </c>
      <c r="W440" s="6">
        <v>0</v>
      </c>
      <c r="X440" s="6">
        <v>1365</v>
      </c>
      <c r="Y440" s="513">
        <f>IF(A440&lt;&gt;"",IF(A440=мар17!A440,0,1),IF(AND(B440=мар17!B440,C440=мар17!C440),0,1))</f>
        <v>0</v>
      </c>
      <c r="Z440" s="70" t="str">
        <f t="shared" si="59"/>
        <v>ул. Седьмая д.7</v>
      </c>
      <c r="AA440" s="504">
        <f>IF($B440&lt;&gt;"",MAX(AA$7:AA439)+1,0)</f>
        <v>427</v>
      </c>
      <c r="AB440" s="502">
        <f t="shared" ref="AB440:AB471" si="63">AB439+1</f>
        <v>440</v>
      </c>
      <c r="AC440" s="504">
        <f>1</f>
        <v>1</v>
      </c>
      <c r="AD440" s="103">
        <f t="shared" si="60"/>
        <v>1365</v>
      </c>
      <c r="AE440" s="103">
        <f t="shared" si="61"/>
        <v>0</v>
      </c>
      <c r="AF440" s="103">
        <f t="shared" si="62"/>
        <v>0</v>
      </c>
      <c r="AG440" s="3"/>
    </row>
    <row r="441" spans="2:33" ht="13.2" x14ac:dyDescent="0.25">
      <c r="B441" s="1" t="str">
        <f>адреса!$G$434</f>
        <v>кв.34</v>
      </c>
      <c r="C441" s="522">
        <f>адреса!$I$434</f>
        <v>70000034</v>
      </c>
      <c r="D441" s="6" t="str">
        <f>адреса!$K$434</f>
        <v>ФИО-7-34</v>
      </c>
      <c r="E441" s="6">
        <v>0</v>
      </c>
      <c r="F441" s="6">
        <v>1490.95</v>
      </c>
      <c r="G441" s="6">
        <v>0</v>
      </c>
      <c r="H441" s="6">
        <v>0</v>
      </c>
      <c r="I441" s="6">
        <v>0</v>
      </c>
      <c r="J441" s="6">
        <v>0</v>
      </c>
      <c r="K441" s="6">
        <v>0</v>
      </c>
      <c r="L441" s="6"/>
      <c r="M441" s="6">
        <v>0</v>
      </c>
      <c r="N441" s="6">
        <v>0</v>
      </c>
      <c r="O441" s="6">
        <v>0</v>
      </c>
      <c r="P441" s="6">
        <v>0</v>
      </c>
      <c r="Q441" s="6">
        <v>0</v>
      </c>
      <c r="R441" s="6">
        <v>0</v>
      </c>
      <c r="S441" s="6">
        <v>0</v>
      </c>
      <c r="T441" s="6">
        <v>0</v>
      </c>
      <c r="U441" s="6"/>
      <c r="V441" s="6">
        <v>1490.95</v>
      </c>
      <c r="W441" s="6">
        <v>0</v>
      </c>
      <c r="X441" s="6">
        <v>1490.95</v>
      </c>
      <c r="Y441" s="513">
        <f>IF(A441&lt;&gt;"",IF(A441=мар17!A441,0,1),IF(AND(B441=мар17!B441,C441=мар17!C441),0,1))</f>
        <v>0</v>
      </c>
      <c r="Z441" s="70" t="str">
        <f t="shared" si="59"/>
        <v>ул. Седьмая д.7</v>
      </c>
      <c r="AA441" s="504">
        <f>IF($B441&lt;&gt;"",MAX(AA$7:AA440)+1,0)</f>
        <v>428</v>
      </c>
      <c r="AB441" s="502">
        <f t="shared" si="63"/>
        <v>441</v>
      </c>
      <c r="AC441" s="504">
        <f>1</f>
        <v>1</v>
      </c>
      <c r="AD441" s="103">
        <f t="shared" si="60"/>
        <v>1490.95</v>
      </c>
      <c r="AE441" s="103">
        <f t="shared" si="61"/>
        <v>0</v>
      </c>
      <c r="AF441" s="103">
        <f t="shared" si="62"/>
        <v>0</v>
      </c>
      <c r="AG441" s="3"/>
    </row>
    <row r="442" spans="2:33" ht="13.2" x14ac:dyDescent="0.25">
      <c r="B442" s="1" t="str">
        <f>адреса!$G$435</f>
        <v>кв.35</v>
      </c>
      <c r="C442" s="522">
        <f>адреса!$I$435</f>
        <v>70000035</v>
      </c>
      <c r="D442" s="6" t="str">
        <f>адреса!$K$435</f>
        <v>ФИО-7-35</v>
      </c>
      <c r="E442" s="6">
        <v>0</v>
      </c>
      <c r="F442" s="6">
        <v>1487.55</v>
      </c>
      <c r="G442" s="6">
        <v>0</v>
      </c>
      <c r="H442" s="6">
        <v>0</v>
      </c>
      <c r="I442" s="6">
        <v>0</v>
      </c>
      <c r="J442" s="6">
        <v>0</v>
      </c>
      <c r="K442" s="6">
        <v>0</v>
      </c>
      <c r="L442" s="6"/>
      <c r="M442" s="6">
        <v>0</v>
      </c>
      <c r="N442" s="6">
        <v>0</v>
      </c>
      <c r="O442" s="6">
        <v>0</v>
      </c>
      <c r="P442" s="6">
        <v>0</v>
      </c>
      <c r="Q442" s="6">
        <v>0</v>
      </c>
      <c r="R442" s="6">
        <v>0</v>
      </c>
      <c r="S442" s="6">
        <v>0</v>
      </c>
      <c r="T442" s="6">
        <v>0</v>
      </c>
      <c r="U442" s="6"/>
      <c r="V442" s="6">
        <v>1487.55</v>
      </c>
      <c r="W442" s="6">
        <v>0</v>
      </c>
      <c r="X442" s="6">
        <v>1487.55</v>
      </c>
      <c r="Y442" s="513">
        <f>IF(A442&lt;&gt;"",IF(A442=мар17!A442,0,1),IF(AND(B442=мар17!B442,C442=мар17!C442),0,1))</f>
        <v>0</v>
      </c>
      <c r="Z442" s="70" t="str">
        <f t="shared" si="59"/>
        <v>ул. Седьмая д.7</v>
      </c>
      <c r="AA442" s="504">
        <f>IF($B442&lt;&gt;"",MAX(AA$7:AA441)+1,0)</f>
        <v>429</v>
      </c>
      <c r="AB442" s="502">
        <f t="shared" si="63"/>
        <v>442</v>
      </c>
      <c r="AC442" s="504">
        <f>1</f>
        <v>1</v>
      </c>
      <c r="AD442" s="103">
        <f t="shared" si="60"/>
        <v>1487.55</v>
      </c>
      <c r="AE442" s="103">
        <f t="shared" si="61"/>
        <v>0</v>
      </c>
      <c r="AF442" s="103">
        <f t="shared" si="62"/>
        <v>0</v>
      </c>
      <c r="AG442" s="3"/>
    </row>
    <row r="443" spans="2:33" ht="13.2" x14ac:dyDescent="0.25">
      <c r="B443" s="1" t="str">
        <f>адреса!$G$436</f>
        <v>кв.36</v>
      </c>
      <c r="C443" s="522">
        <f>адреса!$I$436</f>
        <v>70000036</v>
      </c>
      <c r="D443" s="6" t="str">
        <f>адреса!$K$436</f>
        <v>ФИО-7-36</v>
      </c>
      <c r="E443" s="6">
        <v>0</v>
      </c>
      <c r="F443" s="6">
        <v>1484.14</v>
      </c>
      <c r="G443" s="6">
        <v>0</v>
      </c>
      <c r="H443" s="6">
        <v>0</v>
      </c>
      <c r="I443" s="6">
        <v>0</v>
      </c>
      <c r="J443" s="6">
        <v>0</v>
      </c>
      <c r="K443" s="6">
        <v>0</v>
      </c>
      <c r="L443" s="6"/>
      <c r="M443" s="6">
        <v>0</v>
      </c>
      <c r="N443" s="6">
        <v>0</v>
      </c>
      <c r="O443" s="6">
        <v>0</v>
      </c>
      <c r="P443" s="6">
        <v>0</v>
      </c>
      <c r="Q443" s="6">
        <v>0</v>
      </c>
      <c r="R443" s="6">
        <v>0</v>
      </c>
      <c r="S443" s="6">
        <v>0</v>
      </c>
      <c r="T443" s="6">
        <v>0</v>
      </c>
      <c r="U443" s="6"/>
      <c r="V443" s="6">
        <v>1484.14</v>
      </c>
      <c r="W443" s="6">
        <v>0</v>
      </c>
      <c r="X443" s="6">
        <v>1484.14</v>
      </c>
      <c r="Y443" s="513">
        <f>IF(A443&lt;&gt;"",IF(A443=мар17!A443,0,1),IF(AND(B443=мар17!B443,C443=мар17!C443),0,1))</f>
        <v>0</v>
      </c>
      <c r="Z443" s="70" t="str">
        <f t="shared" si="59"/>
        <v>ул. Седьмая д.7</v>
      </c>
      <c r="AA443" s="504">
        <f>IF($B443&lt;&gt;"",MAX(AA$7:AA442)+1,0)</f>
        <v>430</v>
      </c>
      <c r="AB443" s="502">
        <f t="shared" si="63"/>
        <v>443</v>
      </c>
      <c r="AC443" s="504">
        <f>1</f>
        <v>1</v>
      </c>
      <c r="AD443" s="103">
        <f t="shared" si="60"/>
        <v>1484.14</v>
      </c>
      <c r="AE443" s="103">
        <f t="shared" si="61"/>
        <v>0</v>
      </c>
      <c r="AF443" s="103">
        <f t="shared" si="62"/>
        <v>0</v>
      </c>
      <c r="AG443" s="3"/>
    </row>
    <row r="444" spans="2:33" ht="13.2" x14ac:dyDescent="0.25">
      <c r="B444" s="1" t="str">
        <f>адреса!$G$437</f>
        <v>кв.37</v>
      </c>
      <c r="C444" s="522">
        <f>адреса!$I$437</f>
        <v>70000037</v>
      </c>
      <c r="D444" s="6" t="str">
        <f>адреса!$K$437</f>
        <v>ФИО-7-37</v>
      </c>
      <c r="E444" s="6">
        <v>0</v>
      </c>
      <c r="F444" s="6">
        <v>2872.98</v>
      </c>
      <c r="G444" s="6">
        <v>0</v>
      </c>
      <c r="H444" s="6">
        <v>0</v>
      </c>
      <c r="I444" s="6">
        <v>0</v>
      </c>
      <c r="J444" s="6">
        <v>0</v>
      </c>
      <c r="K444" s="6">
        <v>0</v>
      </c>
      <c r="L444" s="6"/>
      <c r="M444" s="6">
        <v>0</v>
      </c>
      <c r="N444" s="6">
        <v>0</v>
      </c>
      <c r="O444" s="6">
        <v>0</v>
      </c>
      <c r="P444" s="6">
        <v>0</v>
      </c>
      <c r="Q444" s="6">
        <v>0</v>
      </c>
      <c r="R444" s="6">
        <v>0</v>
      </c>
      <c r="S444" s="6">
        <v>0</v>
      </c>
      <c r="T444" s="6">
        <v>0</v>
      </c>
      <c r="U444" s="6"/>
      <c r="V444" s="6">
        <v>2872.98</v>
      </c>
      <c r="W444" s="6">
        <v>0</v>
      </c>
      <c r="X444" s="6">
        <v>2872.98</v>
      </c>
      <c r="Y444" s="513">
        <f>IF(A444&lt;&gt;"",IF(A444=мар17!A444,0,1),IF(AND(B444=мар17!B444,C444=мар17!C444),0,1))</f>
        <v>0</v>
      </c>
      <c r="Z444" s="70" t="str">
        <f t="shared" si="59"/>
        <v>ул. Седьмая д.7</v>
      </c>
      <c r="AA444" s="504">
        <f>IF($B444&lt;&gt;"",MAX(AA$7:AA443)+1,0)</f>
        <v>431</v>
      </c>
      <c r="AB444" s="502">
        <f t="shared" si="63"/>
        <v>444</v>
      </c>
      <c r="AC444" s="504">
        <f>1</f>
        <v>1</v>
      </c>
      <c r="AD444" s="103">
        <f t="shared" si="60"/>
        <v>2872.98</v>
      </c>
      <c r="AE444" s="103">
        <f t="shared" si="61"/>
        <v>0</v>
      </c>
      <c r="AF444" s="103">
        <f t="shared" si="62"/>
        <v>0</v>
      </c>
      <c r="AG444" s="3"/>
    </row>
    <row r="445" spans="2:33" ht="13.2" x14ac:dyDescent="0.25">
      <c r="B445" s="1" t="str">
        <f>адреса!$G$438</f>
        <v>кв.38</v>
      </c>
      <c r="C445" s="522">
        <f>адреса!$I$438</f>
        <v>70000038</v>
      </c>
      <c r="D445" s="6" t="str">
        <f>адреса!$K$438</f>
        <v>ФИО-7-38</v>
      </c>
      <c r="E445" s="6">
        <v>0</v>
      </c>
      <c r="F445" s="6">
        <v>2253.4499999999998</v>
      </c>
      <c r="G445" s="6">
        <v>0</v>
      </c>
      <c r="H445" s="6">
        <v>0</v>
      </c>
      <c r="I445" s="6">
        <v>0</v>
      </c>
      <c r="J445" s="6">
        <v>0</v>
      </c>
      <c r="K445" s="6">
        <v>0</v>
      </c>
      <c r="L445" s="6"/>
      <c r="M445" s="6">
        <v>0</v>
      </c>
      <c r="N445" s="6">
        <v>0</v>
      </c>
      <c r="O445" s="6">
        <v>0</v>
      </c>
      <c r="P445" s="6">
        <v>0</v>
      </c>
      <c r="Q445" s="6">
        <v>0</v>
      </c>
      <c r="R445" s="6">
        <v>0</v>
      </c>
      <c r="S445" s="6">
        <v>0</v>
      </c>
      <c r="T445" s="6">
        <v>0</v>
      </c>
      <c r="U445" s="6"/>
      <c r="V445" s="6">
        <v>2253.4499999999998</v>
      </c>
      <c r="W445" s="6">
        <v>0</v>
      </c>
      <c r="X445" s="6">
        <v>2253.4499999999998</v>
      </c>
      <c r="Y445" s="513">
        <f>IF(A445&lt;&gt;"",IF(A445=мар17!A445,0,1),IF(AND(B445=мар17!B445,C445=мар17!C445),0,1))</f>
        <v>0</v>
      </c>
      <c r="Z445" s="70" t="str">
        <f t="shared" si="59"/>
        <v>ул. Седьмая д.7</v>
      </c>
      <c r="AA445" s="504">
        <f>IF($B445&lt;&gt;"",MAX(AA$7:AA444)+1,0)</f>
        <v>432</v>
      </c>
      <c r="AB445" s="502">
        <f t="shared" si="63"/>
        <v>445</v>
      </c>
      <c r="AC445" s="504">
        <f>1</f>
        <v>1</v>
      </c>
      <c r="AD445" s="103">
        <f t="shared" si="60"/>
        <v>2253.4499999999998</v>
      </c>
      <c r="AE445" s="103">
        <f t="shared" si="61"/>
        <v>0</v>
      </c>
      <c r="AF445" s="103">
        <f t="shared" si="62"/>
        <v>0</v>
      </c>
      <c r="AG445" s="3"/>
    </row>
    <row r="446" spans="2:33" ht="13.2" x14ac:dyDescent="0.25">
      <c r="B446" s="1" t="str">
        <f>адреса!$G$439</f>
        <v>кв.39</v>
      </c>
      <c r="C446" s="522">
        <f>адреса!$I$439</f>
        <v>70000039</v>
      </c>
      <c r="D446" s="6" t="str">
        <f>адреса!$K$439</f>
        <v>ФИО-7-39</v>
      </c>
      <c r="E446" s="6">
        <v>0</v>
      </c>
      <c r="F446" s="6">
        <v>1361.6</v>
      </c>
      <c r="G446" s="6">
        <v>0</v>
      </c>
      <c r="H446" s="6">
        <v>0</v>
      </c>
      <c r="I446" s="6">
        <v>0</v>
      </c>
      <c r="J446" s="6">
        <v>0</v>
      </c>
      <c r="K446" s="6">
        <v>0</v>
      </c>
      <c r="L446" s="6"/>
      <c r="M446" s="6">
        <v>0</v>
      </c>
      <c r="N446" s="6">
        <v>0</v>
      </c>
      <c r="O446" s="6">
        <v>0</v>
      </c>
      <c r="P446" s="6">
        <v>0</v>
      </c>
      <c r="Q446" s="6">
        <v>0</v>
      </c>
      <c r="R446" s="6">
        <v>0</v>
      </c>
      <c r="S446" s="6">
        <v>0</v>
      </c>
      <c r="T446" s="6">
        <v>0</v>
      </c>
      <c r="U446" s="6"/>
      <c r="V446" s="6">
        <v>1361.6</v>
      </c>
      <c r="W446" s="6">
        <v>0</v>
      </c>
      <c r="X446" s="6">
        <v>1361.6</v>
      </c>
      <c r="Y446" s="513">
        <f>IF(A446&lt;&gt;"",IF(A446=мар17!A446,0,1),IF(AND(B446=мар17!B446,C446=мар17!C446),0,1))</f>
        <v>0</v>
      </c>
      <c r="Z446" s="70" t="str">
        <f t="shared" si="59"/>
        <v>ул. Седьмая д.7</v>
      </c>
      <c r="AA446" s="504">
        <f>IF($B446&lt;&gt;"",MAX(AA$7:AA445)+1,0)</f>
        <v>433</v>
      </c>
      <c r="AB446" s="502">
        <f t="shared" si="63"/>
        <v>446</v>
      </c>
      <c r="AC446" s="504">
        <f>1</f>
        <v>1</v>
      </c>
      <c r="AD446" s="103">
        <f t="shared" si="60"/>
        <v>1361.6</v>
      </c>
      <c r="AE446" s="103">
        <f t="shared" si="61"/>
        <v>0</v>
      </c>
      <c r="AF446" s="103">
        <f t="shared" si="62"/>
        <v>0</v>
      </c>
      <c r="AG446" s="3"/>
    </row>
    <row r="447" spans="2:33" ht="13.2" x14ac:dyDescent="0.25">
      <c r="B447" s="1" t="str">
        <f>адреса!$G$440</f>
        <v>кв.40</v>
      </c>
      <c r="C447" s="522">
        <f>адреса!$I$440</f>
        <v>70000040</v>
      </c>
      <c r="D447" s="6" t="str">
        <f>адреса!$K$440</f>
        <v>ФИО-7-40</v>
      </c>
      <c r="E447" s="6">
        <v>0</v>
      </c>
      <c r="F447" s="6">
        <v>1497.76</v>
      </c>
      <c r="G447" s="6">
        <v>0</v>
      </c>
      <c r="H447" s="6">
        <v>0</v>
      </c>
      <c r="I447" s="6">
        <v>0</v>
      </c>
      <c r="J447" s="6">
        <v>0</v>
      </c>
      <c r="K447" s="6">
        <v>0</v>
      </c>
      <c r="L447" s="6"/>
      <c r="M447" s="6">
        <v>0</v>
      </c>
      <c r="N447" s="6">
        <v>0</v>
      </c>
      <c r="O447" s="6">
        <v>0</v>
      </c>
      <c r="P447" s="6">
        <v>0</v>
      </c>
      <c r="Q447" s="6">
        <v>0</v>
      </c>
      <c r="R447" s="6">
        <v>0</v>
      </c>
      <c r="S447" s="6">
        <v>0</v>
      </c>
      <c r="T447" s="6">
        <v>0</v>
      </c>
      <c r="U447" s="6"/>
      <c r="V447" s="6">
        <v>1497.76</v>
      </c>
      <c r="W447" s="6">
        <v>0</v>
      </c>
      <c r="X447" s="6">
        <v>1497.76</v>
      </c>
      <c r="Y447" s="513">
        <f>IF(A447&lt;&gt;"",IF(A447=мар17!A447,0,1),IF(AND(B447=мар17!B447,C447=мар17!C447),0,1))</f>
        <v>0</v>
      </c>
      <c r="Z447" s="70" t="str">
        <f t="shared" si="59"/>
        <v>ул. Седьмая д.7</v>
      </c>
      <c r="AA447" s="504">
        <f>IF($B447&lt;&gt;"",MAX(AA$7:AA446)+1,0)</f>
        <v>434</v>
      </c>
      <c r="AB447" s="502">
        <f t="shared" si="63"/>
        <v>447</v>
      </c>
      <c r="AC447" s="504">
        <f>1</f>
        <v>1</v>
      </c>
      <c r="AD447" s="103">
        <f t="shared" si="60"/>
        <v>1497.76</v>
      </c>
      <c r="AE447" s="103">
        <f t="shared" si="61"/>
        <v>0</v>
      </c>
      <c r="AF447" s="103">
        <f t="shared" si="62"/>
        <v>0</v>
      </c>
      <c r="AG447" s="3"/>
    </row>
    <row r="448" spans="2:33" ht="13.2" x14ac:dyDescent="0.25">
      <c r="B448" s="1" t="str">
        <f>адреса!$G$441</f>
        <v>кв.41</v>
      </c>
      <c r="C448" s="522">
        <f>адреса!$I$441</f>
        <v>70000041</v>
      </c>
      <c r="D448" s="6" t="str">
        <f>адреса!$K$441</f>
        <v>ФИО-7-41</v>
      </c>
      <c r="E448" s="6">
        <v>0</v>
      </c>
      <c r="F448" s="6">
        <v>1490.95</v>
      </c>
      <c r="G448" s="6">
        <v>0</v>
      </c>
      <c r="H448" s="6">
        <v>0</v>
      </c>
      <c r="I448" s="6">
        <v>0</v>
      </c>
      <c r="J448" s="6">
        <v>0</v>
      </c>
      <c r="K448" s="6">
        <v>0</v>
      </c>
      <c r="L448" s="6"/>
      <c r="M448" s="6">
        <v>0</v>
      </c>
      <c r="N448" s="6">
        <v>0</v>
      </c>
      <c r="O448" s="6">
        <v>0</v>
      </c>
      <c r="P448" s="6">
        <v>0</v>
      </c>
      <c r="Q448" s="6">
        <v>0</v>
      </c>
      <c r="R448" s="6">
        <v>0</v>
      </c>
      <c r="S448" s="6">
        <v>0</v>
      </c>
      <c r="T448" s="6">
        <v>0</v>
      </c>
      <c r="U448" s="6"/>
      <c r="V448" s="6">
        <v>1490.95</v>
      </c>
      <c r="W448" s="6">
        <v>0</v>
      </c>
      <c r="X448" s="6">
        <v>1490.95</v>
      </c>
      <c r="Y448" s="513">
        <f>IF(A448&lt;&gt;"",IF(A448=мар17!A448,0,1),IF(AND(B448=мар17!B448,C448=мар17!C448),0,1))</f>
        <v>0</v>
      </c>
      <c r="Z448" s="70" t="str">
        <f t="shared" si="59"/>
        <v>ул. Седьмая д.7</v>
      </c>
      <c r="AA448" s="504">
        <f>IF($B448&lt;&gt;"",MAX(AA$7:AA447)+1,0)</f>
        <v>435</v>
      </c>
      <c r="AB448" s="502">
        <f t="shared" si="63"/>
        <v>448</v>
      </c>
      <c r="AC448" s="504">
        <f>1</f>
        <v>1</v>
      </c>
      <c r="AD448" s="103">
        <f t="shared" si="60"/>
        <v>1490.95</v>
      </c>
      <c r="AE448" s="103">
        <f t="shared" si="61"/>
        <v>0</v>
      </c>
      <c r="AF448" s="103">
        <f t="shared" si="62"/>
        <v>0</v>
      </c>
      <c r="AG448" s="3"/>
    </row>
    <row r="449" spans="2:33" ht="13.2" x14ac:dyDescent="0.25">
      <c r="B449" s="1" t="str">
        <f>адреса!$G$442</f>
        <v>кв.42</v>
      </c>
      <c r="C449" s="522">
        <f>адреса!$I$442</f>
        <v>70000042</v>
      </c>
      <c r="D449" s="6" t="str">
        <f>адреса!$K$442</f>
        <v>ФИО-7-42</v>
      </c>
      <c r="E449" s="6">
        <v>0</v>
      </c>
      <c r="F449" s="6">
        <v>1480.74</v>
      </c>
      <c r="G449" s="6">
        <v>0</v>
      </c>
      <c r="H449" s="6">
        <v>0</v>
      </c>
      <c r="I449" s="6">
        <v>0</v>
      </c>
      <c r="J449" s="6">
        <v>0</v>
      </c>
      <c r="K449" s="6">
        <v>0</v>
      </c>
      <c r="L449" s="6"/>
      <c r="M449" s="6">
        <v>0</v>
      </c>
      <c r="N449" s="6">
        <v>0</v>
      </c>
      <c r="O449" s="6">
        <v>0</v>
      </c>
      <c r="P449" s="6">
        <v>0</v>
      </c>
      <c r="Q449" s="6">
        <v>0</v>
      </c>
      <c r="R449" s="6">
        <v>0</v>
      </c>
      <c r="S449" s="6">
        <v>0</v>
      </c>
      <c r="T449" s="6">
        <v>0</v>
      </c>
      <c r="U449" s="6"/>
      <c r="V449" s="6">
        <v>1480.74</v>
      </c>
      <c r="W449" s="6">
        <v>0</v>
      </c>
      <c r="X449" s="6">
        <v>1480.74</v>
      </c>
      <c r="Y449" s="513">
        <f>IF(A449&lt;&gt;"",IF(A449=мар17!A449,0,1),IF(AND(B449=мар17!B449,C449=мар17!C449),0,1))</f>
        <v>0</v>
      </c>
      <c r="Z449" s="70" t="str">
        <f t="shared" si="59"/>
        <v>ул. Седьмая д.7</v>
      </c>
      <c r="AA449" s="504">
        <f>IF($B449&lt;&gt;"",MAX(AA$7:AA448)+1,0)</f>
        <v>436</v>
      </c>
      <c r="AB449" s="502">
        <f t="shared" si="63"/>
        <v>449</v>
      </c>
      <c r="AC449" s="504">
        <f>1</f>
        <v>1</v>
      </c>
      <c r="AD449" s="103">
        <f t="shared" si="60"/>
        <v>1480.74</v>
      </c>
      <c r="AE449" s="103">
        <f t="shared" si="61"/>
        <v>0</v>
      </c>
      <c r="AF449" s="103">
        <f t="shared" si="62"/>
        <v>0</v>
      </c>
      <c r="AG449" s="3"/>
    </row>
    <row r="450" spans="2:33" ht="13.2" x14ac:dyDescent="0.25">
      <c r="B450" s="1" t="str">
        <f>адреса!$G$443</f>
        <v>кв.43</v>
      </c>
      <c r="C450" s="522">
        <f>адреса!$I$443</f>
        <v>70000043</v>
      </c>
      <c r="D450" s="6" t="str">
        <f>адреса!$K$443</f>
        <v>ФИО-7-43</v>
      </c>
      <c r="E450" s="6">
        <v>0</v>
      </c>
      <c r="F450" s="6">
        <v>2876.38</v>
      </c>
      <c r="G450" s="6">
        <v>0</v>
      </c>
      <c r="H450" s="6">
        <v>0</v>
      </c>
      <c r="I450" s="6">
        <v>0</v>
      </c>
      <c r="J450" s="6">
        <v>0</v>
      </c>
      <c r="K450" s="6">
        <v>0</v>
      </c>
      <c r="L450" s="6"/>
      <c r="M450" s="6">
        <v>0</v>
      </c>
      <c r="N450" s="6">
        <v>0</v>
      </c>
      <c r="O450" s="6">
        <v>0</v>
      </c>
      <c r="P450" s="6">
        <v>0</v>
      </c>
      <c r="Q450" s="6">
        <v>0</v>
      </c>
      <c r="R450" s="6">
        <v>0</v>
      </c>
      <c r="S450" s="6">
        <v>0</v>
      </c>
      <c r="T450" s="6">
        <v>0</v>
      </c>
      <c r="U450" s="6"/>
      <c r="V450" s="6">
        <v>2876.38</v>
      </c>
      <c r="W450" s="6">
        <v>0</v>
      </c>
      <c r="X450" s="6">
        <v>2876.38</v>
      </c>
      <c r="Y450" s="513">
        <f>IF(A450&lt;&gt;"",IF(A450=мар17!A450,0,1),IF(AND(B450=мар17!B450,C450=мар17!C450),0,1))</f>
        <v>0</v>
      </c>
      <c r="Z450" s="70" t="str">
        <f t="shared" ref="Z450:Z453" si="64">IF(AND(A450&lt;&gt;"",B450=""),A450,Z449)</f>
        <v>ул. Седьмая д.7</v>
      </c>
      <c r="AA450" s="504">
        <f>IF($B450&lt;&gt;"",MAX(AA$7:AA449)+1,0)</f>
        <v>437</v>
      </c>
      <c r="AB450" s="502">
        <f t="shared" si="63"/>
        <v>450</v>
      </c>
      <c r="AC450" s="504">
        <f>1</f>
        <v>1</v>
      </c>
      <c r="AD450" s="103">
        <f t="shared" ref="AD450:AD453" si="65">F450</f>
        <v>2876.38</v>
      </c>
      <c r="AE450" s="103">
        <f t="shared" ref="AE450:AE453" si="66">H450+I450+J450+K450+L450+O450+R450+S450</f>
        <v>0</v>
      </c>
      <c r="AF450" s="103">
        <f t="shared" ref="AF450:AF453" si="67">V450-AD450-AE450</f>
        <v>0</v>
      </c>
      <c r="AG450" s="3"/>
    </row>
    <row r="451" spans="2:33" ht="13.2" x14ac:dyDescent="0.25">
      <c r="B451" s="1" t="str">
        <f>адреса!$G$444</f>
        <v>кв.44</v>
      </c>
      <c r="C451" s="522">
        <f>адреса!$I$444</f>
        <v>70000044</v>
      </c>
      <c r="D451" s="6" t="str">
        <f>адреса!$K$444</f>
        <v>ФИО-7-44</v>
      </c>
      <c r="E451" s="6">
        <v>0</v>
      </c>
      <c r="F451" s="6">
        <v>1378.62</v>
      </c>
      <c r="G451" s="6">
        <v>0</v>
      </c>
      <c r="H451" s="6">
        <v>0</v>
      </c>
      <c r="I451" s="6">
        <v>0</v>
      </c>
      <c r="J451" s="6">
        <v>0</v>
      </c>
      <c r="K451" s="6">
        <v>0</v>
      </c>
      <c r="L451" s="6"/>
      <c r="M451" s="6">
        <v>0</v>
      </c>
      <c r="N451" s="6">
        <v>0</v>
      </c>
      <c r="O451" s="6">
        <v>0</v>
      </c>
      <c r="P451" s="6">
        <v>0</v>
      </c>
      <c r="Q451" s="6">
        <v>0</v>
      </c>
      <c r="R451" s="6">
        <v>0</v>
      </c>
      <c r="S451" s="6">
        <v>0</v>
      </c>
      <c r="T451" s="6">
        <v>0</v>
      </c>
      <c r="U451" s="6"/>
      <c r="V451" s="6">
        <v>1378.62</v>
      </c>
      <c r="W451" s="6">
        <v>0</v>
      </c>
      <c r="X451" s="6">
        <v>1378.62</v>
      </c>
      <c r="Y451" s="513">
        <f>IF(A451&lt;&gt;"",IF(A451=мар17!A451,0,1),IF(AND(B451=мар17!B451,C451=мар17!C451),0,1))</f>
        <v>0</v>
      </c>
      <c r="Z451" s="70" t="str">
        <f t="shared" si="64"/>
        <v>ул. Седьмая д.7</v>
      </c>
      <c r="AA451" s="504">
        <f>IF($B451&lt;&gt;"",MAX(AA$7:AA450)+1,0)</f>
        <v>438</v>
      </c>
      <c r="AB451" s="502">
        <f t="shared" si="63"/>
        <v>451</v>
      </c>
      <c r="AC451" s="504">
        <f>1</f>
        <v>1</v>
      </c>
      <c r="AD451" s="103">
        <f t="shared" si="65"/>
        <v>1378.62</v>
      </c>
      <c r="AE451" s="103">
        <f t="shared" si="66"/>
        <v>0</v>
      </c>
      <c r="AF451" s="103">
        <f t="shared" si="67"/>
        <v>0</v>
      </c>
      <c r="AG451" s="3"/>
    </row>
    <row r="452" spans="2:33" ht="13.2" x14ac:dyDescent="0.25">
      <c r="B452" s="1" t="str">
        <f>адреса!$G$445</f>
        <v>кв.45</v>
      </c>
      <c r="C452" s="522">
        <f>адреса!$I$445</f>
        <v>70000045</v>
      </c>
      <c r="D452" s="6" t="str">
        <f>адреса!$K$445</f>
        <v>ФИО-7-45</v>
      </c>
      <c r="E452" s="6">
        <v>0</v>
      </c>
      <c r="F452" s="6">
        <v>1473.93</v>
      </c>
      <c r="G452" s="6">
        <v>0</v>
      </c>
      <c r="H452" s="6">
        <v>0</v>
      </c>
      <c r="I452" s="6">
        <v>0</v>
      </c>
      <c r="J452" s="6">
        <v>0</v>
      </c>
      <c r="K452" s="6">
        <v>0</v>
      </c>
      <c r="L452" s="6"/>
      <c r="M452" s="6">
        <v>0</v>
      </c>
      <c r="N452" s="6">
        <v>0</v>
      </c>
      <c r="O452" s="6">
        <v>0</v>
      </c>
      <c r="P452" s="6">
        <v>0</v>
      </c>
      <c r="Q452" s="6">
        <v>0</v>
      </c>
      <c r="R452" s="6">
        <v>0</v>
      </c>
      <c r="S452" s="6">
        <v>0</v>
      </c>
      <c r="T452" s="6">
        <v>0</v>
      </c>
      <c r="U452" s="6"/>
      <c r="V452" s="6">
        <v>1473.93</v>
      </c>
      <c r="W452" s="6">
        <v>0</v>
      </c>
      <c r="X452" s="6">
        <v>1473.93</v>
      </c>
      <c r="Y452" s="513">
        <f>IF(A452&lt;&gt;"",IF(A452=мар17!A452,0,1),IF(AND(B452=мар17!B452,C452=мар17!C452),0,1))</f>
        <v>0</v>
      </c>
      <c r="Z452" s="70" t="str">
        <f t="shared" si="64"/>
        <v>ул. Седьмая д.7</v>
      </c>
      <c r="AA452" s="504">
        <f>IF($B452&lt;&gt;"",MAX(AA$7:AA451)+1,0)</f>
        <v>439</v>
      </c>
      <c r="AB452" s="502">
        <f t="shared" si="63"/>
        <v>452</v>
      </c>
      <c r="AC452" s="504">
        <f>1</f>
        <v>1</v>
      </c>
      <c r="AD452" s="103">
        <f t="shared" si="65"/>
        <v>1473.93</v>
      </c>
      <c r="AE452" s="103">
        <f t="shared" si="66"/>
        <v>0</v>
      </c>
      <c r="AF452" s="103">
        <f t="shared" si="67"/>
        <v>0</v>
      </c>
      <c r="AG452" s="3"/>
    </row>
    <row r="453" spans="2:33" ht="13.2" x14ac:dyDescent="0.25">
      <c r="B453" s="1" t="str">
        <f>адреса!$G$446</f>
        <v>кв.46</v>
      </c>
      <c r="C453" s="522">
        <f>адреса!$I$446</f>
        <v>70000046</v>
      </c>
      <c r="D453" s="6" t="str">
        <f>адреса!$K$446</f>
        <v>ФИО-7-46</v>
      </c>
      <c r="E453" s="6">
        <v>0</v>
      </c>
      <c r="F453" s="6">
        <v>1487.55</v>
      </c>
      <c r="G453" s="6">
        <v>0</v>
      </c>
      <c r="H453" s="6">
        <v>0</v>
      </c>
      <c r="I453" s="6">
        <v>0</v>
      </c>
      <c r="J453" s="6">
        <v>0</v>
      </c>
      <c r="K453" s="6">
        <v>0</v>
      </c>
      <c r="L453" s="6"/>
      <c r="M453" s="6">
        <v>0</v>
      </c>
      <c r="N453" s="6">
        <v>0</v>
      </c>
      <c r="O453" s="6">
        <v>0</v>
      </c>
      <c r="P453" s="6">
        <v>0</v>
      </c>
      <c r="Q453" s="6">
        <v>0</v>
      </c>
      <c r="R453" s="6">
        <v>0</v>
      </c>
      <c r="S453" s="6">
        <v>0</v>
      </c>
      <c r="T453" s="6">
        <v>0</v>
      </c>
      <c r="U453" s="6"/>
      <c r="V453" s="6">
        <v>1487.55</v>
      </c>
      <c r="W453" s="6">
        <v>0</v>
      </c>
      <c r="X453" s="6">
        <v>1487.55</v>
      </c>
      <c r="Y453" s="513">
        <f>IF(A453&lt;&gt;"",IF(A453=мар17!A453,0,1),IF(AND(B453=мар17!B453,C453=мар17!C453),0,1))</f>
        <v>0</v>
      </c>
      <c r="Z453" s="70" t="str">
        <f t="shared" si="64"/>
        <v>ул. Седьмая д.7</v>
      </c>
      <c r="AA453" s="504">
        <f>IF($B453&lt;&gt;"",MAX(AA$7:AA452)+1,0)</f>
        <v>440</v>
      </c>
      <c r="AB453" s="502">
        <f t="shared" si="63"/>
        <v>453</v>
      </c>
      <c r="AC453" s="504">
        <f>1</f>
        <v>1</v>
      </c>
      <c r="AD453" s="103">
        <f t="shared" si="65"/>
        <v>1487.55</v>
      </c>
      <c r="AE453" s="103">
        <f t="shared" si="66"/>
        <v>0</v>
      </c>
      <c r="AF453" s="103">
        <f t="shared" si="67"/>
        <v>0</v>
      </c>
      <c r="AG453" s="3"/>
    </row>
    <row r="454" spans="2:33" ht="13.2" x14ac:dyDescent="0.25">
      <c r="B454" s="1" t="str">
        <f>адреса!$G$447</f>
        <v>кв.47</v>
      </c>
      <c r="C454" s="522">
        <f>адреса!$I$447</f>
        <v>70000047</v>
      </c>
      <c r="D454" s="6" t="str">
        <f>адреса!$K$447</f>
        <v>ФИО-7-47</v>
      </c>
      <c r="E454" s="6">
        <v>0</v>
      </c>
      <c r="F454" s="6">
        <v>1480.74</v>
      </c>
      <c r="G454" s="6">
        <v>0</v>
      </c>
      <c r="H454" s="6">
        <v>0</v>
      </c>
      <c r="I454" s="6">
        <v>0</v>
      </c>
      <c r="J454" s="6">
        <v>0</v>
      </c>
      <c r="K454" s="6">
        <v>0</v>
      </c>
      <c r="L454" s="6"/>
      <c r="M454" s="6">
        <v>0</v>
      </c>
      <c r="N454" s="6">
        <v>0</v>
      </c>
      <c r="O454" s="6">
        <v>0</v>
      </c>
      <c r="P454" s="6">
        <v>0</v>
      </c>
      <c r="Q454" s="6">
        <v>0</v>
      </c>
      <c r="R454" s="6">
        <v>0</v>
      </c>
      <c r="S454" s="6">
        <v>0</v>
      </c>
      <c r="T454" s="6">
        <v>0</v>
      </c>
      <c r="U454" s="6"/>
      <c r="V454" s="6">
        <v>1480.74</v>
      </c>
      <c r="W454" s="6">
        <v>0</v>
      </c>
      <c r="X454" s="6">
        <v>1480.74</v>
      </c>
      <c r="Y454" s="513">
        <f>IF(A454&lt;&gt;"",IF(A454=мар17!A454,0,1),IF(AND(B454=мар17!B454,C454=мар17!C454),0,1))</f>
        <v>0</v>
      </c>
      <c r="Z454" s="70" t="str">
        <f t="shared" ref="Z454:Z456" si="68">IF(AND(A454&lt;&gt;"",B454=""),A454,Z453)</f>
        <v>ул. Седьмая д.7</v>
      </c>
      <c r="AA454" s="504">
        <f>IF($B454&lt;&gt;"",MAX(AA$7:AA453)+1,0)</f>
        <v>441</v>
      </c>
      <c r="AB454" s="502">
        <f t="shared" si="63"/>
        <v>454</v>
      </c>
      <c r="AC454" s="504">
        <f>1</f>
        <v>1</v>
      </c>
      <c r="AD454" s="103">
        <f t="shared" ref="AD454:AD456" si="69">F454</f>
        <v>1480.74</v>
      </c>
      <c r="AE454" s="103">
        <f t="shared" ref="AE454:AE456" si="70">H454+I454+J454+K454+L454+O454+R454+S454</f>
        <v>0</v>
      </c>
      <c r="AF454" s="103">
        <f t="shared" ref="AF454:AF456" si="71">V454-AD454-AE454</f>
        <v>0</v>
      </c>
      <c r="AG454" s="3"/>
    </row>
    <row r="455" spans="2:33" ht="13.2" x14ac:dyDescent="0.25">
      <c r="B455" s="1" t="str">
        <f>адреса!$G$448</f>
        <v>кв.48</v>
      </c>
      <c r="C455" s="522">
        <f>адреса!$I$448</f>
        <v>70000048</v>
      </c>
      <c r="D455" s="6" t="str">
        <f>адреса!$K$448</f>
        <v>ФИО-7-48</v>
      </c>
      <c r="E455" s="6">
        <v>0</v>
      </c>
      <c r="F455" s="6">
        <v>2883.19</v>
      </c>
      <c r="G455" s="6">
        <v>0</v>
      </c>
      <c r="H455" s="6">
        <v>0</v>
      </c>
      <c r="I455" s="6">
        <v>0</v>
      </c>
      <c r="J455" s="6">
        <v>0</v>
      </c>
      <c r="K455" s="6">
        <v>0</v>
      </c>
      <c r="L455" s="6"/>
      <c r="M455" s="6">
        <v>0</v>
      </c>
      <c r="N455" s="6">
        <v>0</v>
      </c>
      <c r="O455" s="6">
        <v>0</v>
      </c>
      <c r="P455" s="6">
        <v>0</v>
      </c>
      <c r="Q455" s="6">
        <v>0</v>
      </c>
      <c r="R455" s="6">
        <v>0</v>
      </c>
      <c r="S455" s="6">
        <v>0</v>
      </c>
      <c r="T455" s="6">
        <v>0</v>
      </c>
      <c r="U455" s="6"/>
      <c r="V455" s="6">
        <v>2883.19</v>
      </c>
      <c r="W455" s="6">
        <v>0</v>
      </c>
      <c r="X455" s="6">
        <v>2883.19</v>
      </c>
      <c r="Y455" s="513">
        <f>IF(A455&lt;&gt;"",IF(A455=мар17!A455,0,1),IF(AND(B455=мар17!B455,C455=мар17!C455),0,1))</f>
        <v>0</v>
      </c>
      <c r="Z455" s="70" t="str">
        <f t="shared" si="68"/>
        <v>ул. Седьмая д.7</v>
      </c>
      <c r="AA455" s="504">
        <f>IF($B455&lt;&gt;"",MAX(AA$7:AA454)+1,0)</f>
        <v>442</v>
      </c>
      <c r="AB455" s="502">
        <f t="shared" si="63"/>
        <v>455</v>
      </c>
      <c r="AC455" s="504">
        <f>1</f>
        <v>1</v>
      </c>
      <c r="AD455" s="103">
        <f t="shared" si="69"/>
        <v>2883.19</v>
      </c>
      <c r="AE455" s="103">
        <f t="shared" si="70"/>
        <v>0</v>
      </c>
      <c r="AF455" s="103">
        <f t="shared" si="71"/>
        <v>0</v>
      </c>
      <c r="AG455" s="3"/>
    </row>
    <row r="456" spans="2:33" ht="13.2" x14ac:dyDescent="0.25">
      <c r="B456" s="1" t="str">
        <f>адреса!$G$449</f>
        <v>кв.49</v>
      </c>
      <c r="C456" s="522">
        <f>адреса!$I$449</f>
        <v>70000049</v>
      </c>
      <c r="D456" s="6" t="str">
        <f>адреса!$K$449</f>
        <v>ФИО-7-49</v>
      </c>
      <c r="E456" s="6">
        <v>0</v>
      </c>
      <c r="F456" s="6">
        <v>1371.81</v>
      </c>
      <c r="G456" s="6">
        <v>0</v>
      </c>
      <c r="H456" s="6">
        <v>0</v>
      </c>
      <c r="I456" s="6">
        <v>0</v>
      </c>
      <c r="J456" s="6">
        <v>0</v>
      </c>
      <c r="K456" s="6">
        <v>0</v>
      </c>
      <c r="L456" s="6"/>
      <c r="M456" s="6">
        <v>0</v>
      </c>
      <c r="N456" s="6">
        <v>0</v>
      </c>
      <c r="O456" s="6">
        <v>0</v>
      </c>
      <c r="P456" s="6">
        <v>0</v>
      </c>
      <c r="Q456" s="6">
        <v>0</v>
      </c>
      <c r="R456" s="6">
        <v>0</v>
      </c>
      <c r="S456" s="6">
        <v>0</v>
      </c>
      <c r="T456" s="6">
        <v>0</v>
      </c>
      <c r="U456" s="6"/>
      <c r="V456" s="6">
        <v>1371.81</v>
      </c>
      <c r="W456" s="6">
        <v>0</v>
      </c>
      <c r="X456" s="6">
        <v>1371.81</v>
      </c>
      <c r="Y456" s="513">
        <f>IF(A456&lt;&gt;"",IF(A456=мар17!A456,0,1),IF(AND(B456=мар17!B456,C456=мар17!C456),0,1))</f>
        <v>0</v>
      </c>
      <c r="Z456" s="70" t="str">
        <f t="shared" si="68"/>
        <v>ул. Седьмая д.7</v>
      </c>
      <c r="AA456" s="504">
        <f>IF($B456&lt;&gt;"",MAX(AA$7:AA455)+1,0)</f>
        <v>443</v>
      </c>
      <c r="AB456" s="502">
        <f t="shared" si="63"/>
        <v>456</v>
      </c>
      <c r="AC456" s="504">
        <f>1</f>
        <v>1</v>
      </c>
      <c r="AD456" s="103">
        <f t="shared" si="69"/>
        <v>1371.81</v>
      </c>
      <c r="AE456" s="103">
        <f t="shared" si="70"/>
        <v>0</v>
      </c>
      <c r="AF456" s="103">
        <f t="shared" si="71"/>
        <v>0</v>
      </c>
      <c r="AG456" s="3"/>
    </row>
    <row r="457" spans="2:33" ht="13.2" x14ac:dyDescent="0.25">
      <c r="B457" s="1" t="str">
        <f>адреса!$G$450</f>
        <v>кв.50</v>
      </c>
      <c r="C457" s="522">
        <f>адреса!$I$450</f>
        <v>70000050</v>
      </c>
      <c r="D457" s="6" t="str">
        <f>адреса!$K$450</f>
        <v>ФИО-7-50</v>
      </c>
      <c r="E457" s="6">
        <v>0</v>
      </c>
      <c r="F457" s="6">
        <v>1484.14</v>
      </c>
      <c r="G457" s="6">
        <v>0</v>
      </c>
      <c r="H457" s="6">
        <v>0</v>
      </c>
      <c r="I457" s="6">
        <v>0</v>
      </c>
      <c r="J457" s="6">
        <v>0</v>
      </c>
      <c r="K457" s="6">
        <v>0</v>
      </c>
      <c r="L457" s="6"/>
      <c r="M457" s="6">
        <v>0</v>
      </c>
      <c r="N457" s="6">
        <v>0</v>
      </c>
      <c r="O457" s="6">
        <v>0</v>
      </c>
      <c r="P457" s="6">
        <v>0</v>
      </c>
      <c r="Q457" s="6">
        <v>0</v>
      </c>
      <c r="R457" s="6">
        <v>0</v>
      </c>
      <c r="S457" s="6">
        <v>0</v>
      </c>
      <c r="T457" s="6">
        <v>0</v>
      </c>
      <c r="U457" s="6"/>
      <c r="V457" s="6">
        <v>1484.14</v>
      </c>
      <c r="W457" s="6">
        <v>0</v>
      </c>
      <c r="X457" s="6">
        <v>1484.14</v>
      </c>
      <c r="Y457" s="513">
        <f>IF(A457&lt;&gt;"",IF(A457=мар17!A457,0,1),IF(AND(B457=мар17!B457,C457=мар17!C457),0,1))</f>
        <v>0</v>
      </c>
      <c r="Z457" s="70" t="str">
        <f t="shared" ref="Z457:Z471" si="72">IF(AND(A457&lt;&gt;"",B457=""),A457,Z456)</f>
        <v>ул. Седьмая д.7</v>
      </c>
      <c r="AA457" s="504">
        <f>IF($B457&lt;&gt;"",MAX(AA$7:AA456)+1,0)</f>
        <v>444</v>
      </c>
      <c r="AB457" s="502">
        <f t="shared" si="63"/>
        <v>457</v>
      </c>
      <c r="AC457" s="504">
        <f>1</f>
        <v>1</v>
      </c>
      <c r="AD457" s="103">
        <f t="shared" ref="AD457:AD471" si="73">F457</f>
        <v>1484.14</v>
      </c>
      <c r="AE457" s="103">
        <f t="shared" ref="AE457:AE471" si="74">H457+I457+J457+K457+L457+O457+R457+S457</f>
        <v>0</v>
      </c>
      <c r="AF457" s="103">
        <f t="shared" ref="AF457:AF471" si="75">V457-AD457-AE457</f>
        <v>0</v>
      </c>
      <c r="AG457" s="3"/>
    </row>
    <row r="458" spans="2:33" ht="13.2" x14ac:dyDescent="0.25">
      <c r="B458" s="1" t="str">
        <f>адреса!$G$451</f>
        <v>кв.51</v>
      </c>
      <c r="C458" s="522">
        <f>адреса!$I$451</f>
        <v>70000051</v>
      </c>
      <c r="D458" s="6" t="str">
        <f>адреса!$K$451</f>
        <v>ФИО-7-51</v>
      </c>
      <c r="E458" s="6">
        <v>0</v>
      </c>
      <c r="F458" s="6">
        <v>1487.55</v>
      </c>
      <c r="G458" s="6">
        <v>0</v>
      </c>
      <c r="H458" s="6">
        <v>0</v>
      </c>
      <c r="I458" s="6">
        <v>0</v>
      </c>
      <c r="J458" s="6">
        <v>0</v>
      </c>
      <c r="K458" s="6">
        <v>0</v>
      </c>
      <c r="L458" s="6"/>
      <c r="M458" s="6">
        <v>0</v>
      </c>
      <c r="N458" s="6">
        <v>0</v>
      </c>
      <c r="O458" s="6">
        <v>0</v>
      </c>
      <c r="P458" s="6">
        <v>0</v>
      </c>
      <c r="Q458" s="6">
        <v>0</v>
      </c>
      <c r="R458" s="6">
        <v>0</v>
      </c>
      <c r="S458" s="6">
        <v>0</v>
      </c>
      <c r="T458" s="6">
        <v>0</v>
      </c>
      <c r="U458" s="6"/>
      <c r="V458" s="6">
        <v>1487.55</v>
      </c>
      <c r="W458" s="6">
        <v>0</v>
      </c>
      <c r="X458" s="6">
        <v>1487.55</v>
      </c>
      <c r="Y458" s="513">
        <f>IF(A458&lt;&gt;"",IF(A458=мар17!A458,0,1),IF(AND(B458=мар17!B458,C458=мар17!C458),0,1))</f>
        <v>0</v>
      </c>
      <c r="Z458" s="70" t="str">
        <f t="shared" si="72"/>
        <v>ул. Седьмая д.7</v>
      </c>
      <c r="AA458" s="504">
        <f>IF($B458&lt;&gt;"",MAX(AA$7:AA457)+1,0)</f>
        <v>445</v>
      </c>
      <c r="AB458" s="502">
        <f t="shared" si="63"/>
        <v>458</v>
      </c>
      <c r="AC458" s="504">
        <f>1</f>
        <v>1</v>
      </c>
      <c r="AD458" s="103">
        <f t="shared" si="73"/>
        <v>1487.55</v>
      </c>
      <c r="AE458" s="103">
        <f t="shared" si="74"/>
        <v>0</v>
      </c>
      <c r="AF458" s="103">
        <f t="shared" si="75"/>
        <v>0</v>
      </c>
      <c r="AG458" s="3"/>
    </row>
    <row r="459" spans="2:33" ht="13.2" x14ac:dyDescent="0.25">
      <c r="B459" s="1" t="str">
        <f>адреса!$G$452</f>
        <v>кв.52</v>
      </c>
      <c r="C459" s="522">
        <f>адреса!$I$452</f>
        <v>70000052</v>
      </c>
      <c r="D459" s="6" t="str">
        <f>адреса!$K$452</f>
        <v>ФИО-7-52</v>
      </c>
      <c r="E459" s="6">
        <v>0</v>
      </c>
      <c r="F459" s="6">
        <v>1487.55</v>
      </c>
      <c r="G459" s="6">
        <v>0</v>
      </c>
      <c r="H459" s="6">
        <v>0</v>
      </c>
      <c r="I459" s="6">
        <v>0</v>
      </c>
      <c r="J459" s="6">
        <v>0</v>
      </c>
      <c r="K459" s="6">
        <v>0</v>
      </c>
      <c r="L459" s="6"/>
      <c r="M459" s="6">
        <v>0</v>
      </c>
      <c r="N459" s="6">
        <v>0</v>
      </c>
      <c r="O459" s="6">
        <v>0</v>
      </c>
      <c r="P459" s="6">
        <v>0</v>
      </c>
      <c r="Q459" s="6">
        <v>0</v>
      </c>
      <c r="R459" s="6">
        <v>0</v>
      </c>
      <c r="S459" s="6">
        <v>0</v>
      </c>
      <c r="T459" s="6">
        <v>0</v>
      </c>
      <c r="U459" s="6"/>
      <c r="V459" s="6">
        <v>1487.55</v>
      </c>
      <c r="W459" s="6">
        <v>0</v>
      </c>
      <c r="X459" s="6">
        <v>1487.55</v>
      </c>
      <c r="Y459" s="513">
        <f>IF(A459&lt;&gt;"",IF(A459=мар17!A459,0,1),IF(AND(B459=мар17!B459,C459=мар17!C459),0,1))</f>
        <v>0</v>
      </c>
      <c r="Z459" s="70" t="str">
        <f t="shared" si="72"/>
        <v>ул. Седьмая д.7</v>
      </c>
      <c r="AA459" s="504">
        <f>IF($B459&lt;&gt;"",MAX(AA$7:AA458)+1,0)</f>
        <v>446</v>
      </c>
      <c r="AB459" s="502">
        <f t="shared" si="63"/>
        <v>459</v>
      </c>
      <c r="AC459" s="504">
        <f>1</f>
        <v>1</v>
      </c>
      <c r="AD459" s="103">
        <f t="shared" si="73"/>
        <v>1487.55</v>
      </c>
      <c r="AE459" s="103">
        <f t="shared" si="74"/>
        <v>0</v>
      </c>
      <c r="AF459" s="103">
        <f t="shared" si="75"/>
        <v>0</v>
      </c>
      <c r="AG459" s="3"/>
    </row>
    <row r="460" spans="2:33" ht="13.2" x14ac:dyDescent="0.25">
      <c r="B460" s="1" t="str">
        <f>адреса!$G$453</f>
        <v>кв.53</v>
      </c>
      <c r="C460" s="522">
        <f>адреса!$I$453</f>
        <v>70000053</v>
      </c>
      <c r="D460" s="6" t="str">
        <f>адреса!$K$453</f>
        <v>ФИО-7-53</v>
      </c>
      <c r="E460" s="6">
        <v>0</v>
      </c>
      <c r="F460" s="6">
        <v>2216</v>
      </c>
      <c r="G460" s="6">
        <v>0</v>
      </c>
      <c r="H460" s="6">
        <v>0</v>
      </c>
      <c r="I460" s="6">
        <v>0</v>
      </c>
      <c r="J460" s="6">
        <v>0</v>
      </c>
      <c r="K460" s="6">
        <v>0</v>
      </c>
      <c r="L460" s="6"/>
      <c r="M460" s="6">
        <v>0</v>
      </c>
      <c r="N460" s="6">
        <v>0</v>
      </c>
      <c r="O460" s="6">
        <v>0</v>
      </c>
      <c r="P460" s="6">
        <v>0</v>
      </c>
      <c r="Q460" s="6">
        <v>0</v>
      </c>
      <c r="R460" s="6">
        <v>0</v>
      </c>
      <c r="S460" s="6">
        <v>0</v>
      </c>
      <c r="T460" s="6">
        <v>0</v>
      </c>
      <c r="U460" s="6"/>
      <c r="V460" s="6">
        <v>2216</v>
      </c>
      <c r="W460" s="6">
        <v>0</v>
      </c>
      <c r="X460" s="6">
        <v>2216</v>
      </c>
      <c r="Y460" s="513">
        <f>IF(A460&lt;&gt;"",IF(A460=мар17!A460,0,1),IF(AND(B460=мар17!B460,C460=мар17!C460),0,1))</f>
        <v>0</v>
      </c>
      <c r="Z460" s="70" t="str">
        <f t="shared" si="72"/>
        <v>ул. Седьмая д.7</v>
      </c>
      <c r="AA460" s="504">
        <f>IF($B460&lt;&gt;"",MAX(AA$7:AA459)+1,0)</f>
        <v>447</v>
      </c>
      <c r="AB460" s="502">
        <f t="shared" si="63"/>
        <v>460</v>
      </c>
      <c r="AC460" s="504">
        <f>1</f>
        <v>1</v>
      </c>
      <c r="AD460" s="103">
        <f t="shared" si="73"/>
        <v>2216</v>
      </c>
      <c r="AE460" s="103">
        <f t="shared" si="74"/>
        <v>0</v>
      </c>
      <c r="AF460" s="103">
        <f t="shared" si="75"/>
        <v>0</v>
      </c>
      <c r="AG460" s="3"/>
    </row>
    <row r="461" spans="2:33" ht="13.2" x14ac:dyDescent="0.25">
      <c r="B461" s="1" t="str">
        <f>адреса!$G$454</f>
        <v>кв.54</v>
      </c>
      <c r="C461" s="522">
        <f>адреса!$I$454</f>
        <v>70000054</v>
      </c>
      <c r="D461" s="6" t="str">
        <f>адреса!$K$454</f>
        <v>ФИО-7-54</v>
      </c>
      <c r="E461" s="6">
        <v>0</v>
      </c>
      <c r="F461" s="6">
        <v>1354.79</v>
      </c>
      <c r="G461" s="6">
        <v>0</v>
      </c>
      <c r="H461" s="6">
        <v>0</v>
      </c>
      <c r="I461" s="6">
        <v>0</v>
      </c>
      <c r="J461" s="6">
        <v>0</v>
      </c>
      <c r="K461" s="6">
        <v>0</v>
      </c>
      <c r="L461" s="6"/>
      <c r="M461" s="6">
        <v>0</v>
      </c>
      <c r="N461" s="6">
        <v>0</v>
      </c>
      <c r="O461" s="6">
        <v>0</v>
      </c>
      <c r="P461" s="6">
        <v>0</v>
      </c>
      <c r="Q461" s="6">
        <v>0</v>
      </c>
      <c r="R461" s="6">
        <v>0</v>
      </c>
      <c r="S461" s="6">
        <v>0</v>
      </c>
      <c r="T461" s="6">
        <v>0</v>
      </c>
      <c r="U461" s="6"/>
      <c r="V461" s="6">
        <v>1354.79</v>
      </c>
      <c r="W461" s="6">
        <v>0</v>
      </c>
      <c r="X461" s="6">
        <v>1354.79</v>
      </c>
      <c r="Y461" s="513">
        <f>IF(A461&lt;&gt;"",IF(A461=мар17!A461,0,1),IF(AND(B461=мар17!B461,C461=мар17!C461),0,1))</f>
        <v>0</v>
      </c>
      <c r="Z461" s="70" t="str">
        <f t="shared" si="72"/>
        <v>ул. Седьмая д.7</v>
      </c>
      <c r="AA461" s="504">
        <f>IF($B461&lt;&gt;"",MAX(AA$7:AA460)+1,0)</f>
        <v>448</v>
      </c>
      <c r="AB461" s="502">
        <f t="shared" si="63"/>
        <v>461</v>
      </c>
      <c r="AC461" s="504">
        <f>1</f>
        <v>1</v>
      </c>
      <c r="AD461" s="103">
        <f t="shared" si="73"/>
        <v>1354.79</v>
      </c>
      <c r="AE461" s="103">
        <f t="shared" si="74"/>
        <v>0</v>
      </c>
      <c r="AF461" s="103">
        <f t="shared" si="75"/>
        <v>0</v>
      </c>
      <c r="AG461" s="3"/>
    </row>
    <row r="462" spans="2:33" ht="13.2" x14ac:dyDescent="0.25">
      <c r="B462" s="1" t="str">
        <f>адреса!$G$455</f>
        <v>кв.55</v>
      </c>
      <c r="C462" s="522">
        <f>адреса!$I$455</f>
        <v>70000055</v>
      </c>
      <c r="D462" s="6" t="str">
        <f>адреса!$K$455</f>
        <v>ФИО-7-55</v>
      </c>
      <c r="E462" s="6">
        <v>0</v>
      </c>
      <c r="F462" s="6">
        <v>1480.74</v>
      </c>
      <c r="G462" s="6">
        <v>0</v>
      </c>
      <c r="H462" s="6">
        <v>0</v>
      </c>
      <c r="I462" s="6">
        <v>0</v>
      </c>
      <c r="J462" s="6">
        <v>0</v>
      </c>
      <c r="K462" s="6">
        <v>0</v>
      </c>
      <c r="L462" s="6"/>
      <c r="M462" s="6">
        <v>0</v>
      </c>
      <c r="N462" s="6">
        <v>0</v>
      </c>
      <c r="O462" s="6">
        <v>0</v>
      </c>
      <c r="P462" s="6">
        <v>0</v>
      </c>
      <c r="Q462" s="6">
        <v>0</v>
      </c>
      <c r="R462" s="6">
        <v>0</v>
      </c>
      <c r="S462" s="6">
        <v>0</v>
      </c>
      <c r="T462" s="6">
        <v>0</v>
      </c>
      <c r="U462" s="6"/>
      <c r="V462" s="6">
        <v>1480.74</v>
      </c>
      <c r="W462" s="6">
        <v>0</v>
      </c>
      <c r="X462" s="6">
        <v>1480.74</v>
      </c>
      <c r="Y462" s="513">
        <f>IF(A462&lt;&gt;"",IF(A462=мар17!A462,0,1),IF(AND(B462=мар17!B462,C462=мар17!C462),0,1))</f>
        <v>0</v>
      </c>
      <c r="Z462" s="70" t="str">
        <f t="shared" si="72"/>
        <v>ул. Седьмая д.7</v>
      </c>
      <c r="AA462" s="504">
        <f>IF($B462&lt;&gt;"",MAX(AA$7:AA461)+1,0)</f>
        <v>449</v>
      </c>
      <c r="AB462" s="502">
        <f t="shared" si="63"/>
        <v>462</v>
      </c>
      <c r="AC462" s="504">
        <f>1</f>
        <v>1</v>
      </c>
      <c r="AD462" s="103">
        <f t="shared" si="73"/>
        <v>1480.74</v>
      </c>
      <c r="AE462" s="103">
        <f t="shared" si="74"/>
        <v>0</v>
      </c>
      <c r="AF462" s="103">
        <f t="shared" si="75"/>
        <v>0</v>
      </c>
      <c r="AG462" s="3"/>
    </row>
    <row r="463" spans="2:33" ht="13.2" x14ac:dyDescent="0.25">
      <c r="B463" s="1" t="str">
        <f>адреса!$G$456</f>
        <v>кв.56</v>
      </c>
      <c r="C463" s="522">
        <f>адреса!$I$456</f>
        <v>70000056</v>
      </c>
      <c r="D463" s="6" t="str">
        <f>адреса!$K$456</f>
        <v>ФИО-7-56</v>
      </c>
      <c r="E463" s="6">
        <v>0</v>
      </c>
      <c r="F463" s="6">
        <v>1463.72</v>
      </c>
      <c r="G463" s="6">
        <v>0</v>
      </c>
      <c r="H463" s="6">
        <v>0</v>
      </c>
      <c r="I463" s="6">
        <v>0</v>
      </c>
      <c r="J463" s="6">
        <v>0</v>
      </c>
      <c r="K463" s="6">
        <v>0</v>
      </c>
      <c r="L463" s="6"/>
      <c r="M463" s="6">
        <v>0</v>
      </c>
      <c r="N463" s="6">
        <v>0</v>
      </c>
      <c r="O463" s="6">
        <v>0</v>
      </c>
      <c r="P463" s="6">
        <v>0</v>
      </c>
      <c r="Q463" s="6">
        <v>0</v>
      </c>
      <c r="R463" s="6">
        <v>0</v>
      </c>
      <c r="S463" s="6">
        <v>0</v>
      </c>
      <c r="T463" s="6">
        <v>0</v>
      </c>
      <c r="U463" s="6"/>
      <c r="V463" s="6">
        <v>1463.72</v>
      </c>
      <c r="W463" s="6">
        <v>0</v>
      </c>
      <c r="X463" s="6">
        <v>1463.72</v>
      </c>
      <c r="Y463" s="513">
        <f>IF(A463&lt;&gt;"",IF(A463=мар17!A463,0,1),IF(AND(B463=мар17!B463,C463=мар17!C463),0,1))</f>
        <v>0</v>
      </c>
      <c r="Z463" s="70" t="str">
        <f t="shared" si="72"/>
        <v>ул. Седьмая д.7</v>
      </c>
      <c r="AA463" s="504">
        <f>IF($B463&lt;&gt;"",MAX(AA$7:AA462)+1,0)</f>
        <v>450</v>
      </c>
      <c r="AB463" s="502">
        <f t="shared" si="63"/>
        <v>463</v>
      </c>
      <c r="AC463" s="504">
        <f>1</f>
        <v>1</v>
      </c>
      <c r="AD463" s="103">
        <f t="shared" si="73"/>
        <v>1463.72</v>
      </c>
      <c r="AE463" s="103">
        <f t="shared" si="74"/>
        <v>0</v>
      </c>
      <c r="AF463" s="103">
        <f t="shared" si="75"/>
        <v>0</v>
      </c>
      <c r="AG463" s="3"/>
    </row>
    <row r="464" spans="2:33" ht="13.2" x14ac:dyDescent="0.25">
      <c r="B464" s="1" t="str">
        <f>адреса!$G$457</f>
        <v>кв.57</v>
      </c>
      <c r="C464" s="522">
        <f>адреса!$I$457</f>
        <v>70000057</v>
      </c>
      <c r="D464" s="6" t="str">
        <f>адреса!$K$457</f>
        <v>ФИО-7-57</v>
      </c>
      <c r="E464" s="6">
        <v>0</v>
      </c>
      <c r="F464" s="6">
        <v>1463.72</v>
      </c>
      <c r="G464" s="6">
        <v>0</v>
      </c>
      <c r="H464" s="6">
        <v>0</v>
      </c>
      <c r="I464" s="6">
        <v>0</v>
      </c>
      <c r="J464" s="6">
        <v>0</v>
      </c>
      <c r="K464" s="6">
        <v>0</v>
      </c>
      <c r="L464" s="6"/>
      <c r="M464" s="6">
        <v>0</v>
      </c>
      <c r="N464" s="6">
        <v>0</v>
      </c>
      <c r="O464" s="6">
        <v>0</v>
      </c>
      <c r="P464" s="6">
        <v>0</v>
      </c>
      <c r="Q464" s="6">
        <v>0</v>
      </c>
      <c r="R464" s="6">
        <v>0</v>
      </c>
      <c r="S464" s="6">
        <v>0</v>
      </c>
      <c r="T464" s="6">
        <v>0</v>
      </c>
      <c r="U464" s="6"/>
      <c r="V464" s="6">
        <v>1463.72</v>
      </c>
      <c r="W464" s="6">
        <v>0</v>
      </c>
      <c r="X464" s="6">
        <v>1463.72</v>
      </c>
      <c r="Y464" s="513">
        <f>IF(A464&lt;&gt;"",IF(A464=мар17!A464,0,1),IF(AND(B464=мар17!B464,C464=мар17!C464),0,1))</f>
        <v>0</v>
      </c>
      <c r="Z464" s="70" t="str">
        <f t="shared" si="72"/>
        <v>ул. Седьмая д.7</v>
      </c>
      <c r="AA464" s="504">
        <f>IF($B464&lt;&gt;"",MAX(AA$7:AA463)+1,0)</f>
        <v>451</v>
      </c>
      <c r="AB464" s="502">
        <f t="shared" si="63"/>
        <v>464</v>
      </c>
      <c r="AC464" s="504">
        <f>1</f>
        <v>1</v>
      </c>
      <c r="AD464" s="103">
        <f t="shared" si="73"/>
        <v>1463.72</v>
      </c>
      <c r="AE464" s="103">
        <f t="shared" si="74"/>
        <v>0</v>
      </c>
      <c r="AF464" s="103">
        <f t="shared" si="75"/>
        <v>0</v>
      </c>
      <c r="AG464" s="3"/>
    </row>
    <row r="465" spans="2:33" ht="13.2" x14ac:dyDescent="0.25">
      <c r="B465" s="1" t="str">
        <f>адреса!$G$458</f>
        <v>кв.58</v>
      </c>
      <c r="C465" s="522">
        <f>адреса!$I$458</f>
        <v>70000058</v>
      </c>
      <c r="D465" s="6" t="str">
        <f>адреса!$K$458</f>
        <v>ФИО-7-58</v>
      </c>
      <c r="E465" s="6">
        <v>0</v>
      </c>
      <c r="F465" s="6">
        <v>2862.76</v>
      </c>
      <c r="G465" s="6">
        <v>0</v>
      </c>
      <c r="H465" s="6">
        <v>0</v>
      </c>
      <c r="I465" s="6">
        <v>0</v>
      </c>
      <c r="J465" s="6">
        <v>0</v>
      </c>
      <c r="K465" s="6">
        <v>0</v>
      </c>
      <c r="L465" s="6"/>
      <c r="M465" s="6">
        <v>0</v>
      </c>
      <c r="N465" s="6">
        <v>0</v>
      </c>
      <c r="O465" s="6">
        <v>0</v>
      </c>
      <c r="P465" s="6">
        <v>0</v>
      </c>
      <c r="Q465" s="6">
        <v>0</v>
      </c>
      <c r="R465" s="6">
        <v>0</v>
      </c>
      <c r="S465" s="6">
        <v>0</v>
      </c>
      <c r="T465" s="6">
        <v>0</v>
      </c>
      <c r="U465" s="6"/>
      <c r="V465" s="6">
        <v>2862.76</v>
      </c>
      <c r="W465" s="6">
        <v>0</v>
      </c>
      <c r="X465" s="6">
        <v>2862.76</v>
      </c>
      <c r="Y465" s="513">
        <f>IF(A465&lt;&gt;"",IF(A465=мар17!A465,0,1),IF(AND(B465=мар17!B465,C465=мар17!C465),0,1))</f>
        <v>0</v>
      </c>
      <c r="Z465" s="70" t="str">
        <f t="shared" si="72"/>
        <v>ул. Седьмая д.7</v>
      </c>
      <c r="AA465" s="504">
        <f>IF($B465&lt;&gt;"",MAX(AA$7:AA464)+1,0)</f>
        <v>452</v>
      </c>
      <c r="AB465" s="502">
        <f t="shared" si="63"/>
        <v>465</v>
      </c>
      <c r="AC465" s="504">
        <f>1</f>
        <v>1</v>
      </c>
      <c r="AD465" s="103">
        <f t="shared" si="73"/>
        <v>2862.76</v>
      </c>
      <c r="AE465" s="103">
        <f t="shared" si="74"/>
        <v>0</v>
      </c>
      <c r="AF465" s="103">
        <f t="shared" si="75"/>
        <v>0</v>
      </c>
      <c r="AG465" s="3"/>
    </row>
    <row r="466" spans="2:33" ht="13.2" x14ac:dyDescent="0.25">
      <c r="B466" s="1" t="str">
        <f>адреса!$G$459</f>
        <v>кв.59</v>
      </c>
      <c r="C466" s="522">
        <f>адреса!$I$459</f>
        <v>70000059</v>
      </c>
      <c r="D466" s="6" t="str">
        <f>адреса!$K$459</f>
        <v>ФИО-7-59</v>
      </c>
      <c r="E466" s="6">
        <v>0</v>
      </c>
      <c r="F466" s="6">
        <v>2202.39</v>
      </c>
      <c r="G466" s="6">
        <v>0</v>
      </c>
      <c r="H466" s="6">
        <v>0</v>
      </c>
      <c r="I466" s="6">
        <v>0</v>
      </c>
      <c r="J466" s="6">
        <v>0</v>
      </c>
      <c r="K466" s="6">
        <v>0</v>
      </c>
      <c r="L466" s="6"/>
      <c r="M466" s="6">
        <v>0</v>
      </c>
      <c r="N466" s="6">
        <v>0</v>
      </c>
      <c r="O466" s="6">
        <v>0</v>
      </c>
      <c r="P466" s="6">
        <v>0</v>
      </c>
      <c r="Q466" s="6">
        <v>0</v>
      </c>
      <c r="R466" s="6">
        <v>0</v>
      </c>
      <c r="S466" s="6">
        <v>0</v>
      </c>
      <c r="T466" s="6">
        <v>0</v>
      </c>
      <c r="U466" s="6"/>
      <c r="V466" s="6">
        <v>2202.39</v>
      </c>
      <c r="W466" s="6">
        <v>0</v>
      </c>
      <c r="X466" s="6">
        <v>2202.39</v>
      </c>
      <c r="Y466" s="513">
        <f>IF(A466&lt;&gt;"",IF(A466=мар17!A466,0,1),IF(AND(B466=мар17!B466,C466=мар17!C466),0,1))</f>
        <v>0</v>
      </c>
      <c r="Z466" s="70" t="str">
        <f t="shared" si="72"/>
        <v>ул. Седьмая д.7</v>
      </c>
      <c r="AA466" s="504">
        <f>IF($B466&lt;&gt;"",MAX(AA$7:AA465)+1,0)</f>
        <v>453</v>
      </c>
      <c r="AB466" s="502">
        <f t="shared" si="63"/>
        <v>466</v>
      </c>
      <c r="AC466" s="504">
        <f>1</f>
        <v>1</v>
      </c>
      <c r="AD466" s="103">
        <f t="shared" si="73"/>
        <v>2202.39</v>
      </c>
      <c r="AE466" s="103">
        <f t="shared" si="74"/>
        <v>0</v>
      </c>
      <c r="AF466" s="103">
        <f t="shared" si="75"/>
        <v>0</v>
      </c>
      <c r="AG466" s="3"/>
    </row>
    <row r="467" spans="2:33" ht="13.2" x14ac:dyDescent="0.25">
      <c r="B467" s="1" t="str">
        <f>адреса!$G$460</f>
        <v>кв.60</v>
      </c>
      <c r="C467" s="522">
        <f>адреса!$I$460</f>
        <v>70000060</v>
      </c>
      <c r="D467" s="6" t="str">
        <f>адреса!$K$460</f>
        <v>ФИО-7-60</v>
      </c>
      <c r="E467" s="6">
        <v>0</v>
      </c>
      <c r="F467" s="6">
        <v>1358.2</v>
      </c>
      <c r="G467" s="6">
        <v>0</v>
      </c>
      <c r="H467" s="6">
        <v>0</v>
      </c>
      <c r="I467" s="6">
        <v>0</v>
      </c>
      <c r="J467" s="6">
        <v>0</v>
      </c>
      <c r="K467" s="6">
        <v>0</v>
      </c>
      <c r="L467" s="6"/>
      <c r="M467" s="6">
        <v>0</v>
      </c>
      <c r="N467" s="6">
        <v>0</v>
      </c>
      <c r="O467" s="6">
        <v>0</v>
      </c>
      <c r="P467" s="6">
        <v>0</v>
      </c>
      <c r="Q467" s="6">
        <v>0</v>
      </c>
      <c r="R467" s="6">
        <v>0</v>
      </c>
      <c r="S467" s="6">
        <v>0</v>
      </c>
      <c r="T467" s="6">
        <v>0</v>
      </c>
      <c r="U467" s="6"/>
      <c r="V467" s="6">
        <v>1358.2</v>
      </c>
      <c r="W467" s="6">
        <v>0</v>
      </c>
      <c r="X467" s="6">
        <v>1358.2</v>
      </c>
      <c r="Y467" s="513">
        <f>IF(A467&lt;&gt;"",IF(A467=мар17!A467,0,1),IF(AND(B467=мар17!B467,C467=мар17!C467),0,1))</f>
        <v>0</v>
      </c>
      <c r="Z467" s="70" t="str">
        <f t="shared" si="72"/>
        <v>ул. Седьмая д.7</v>
      </c>
      <c r="AA467" s="504">
        <f>IF($B467&lt;&gt;"",MAX(AA$7:AA466)+1,0)</f>
        <v>454</v>
      </c>
      <c r="AB467" s="502">
        <f t="shared" si="63"/>
        <v>467</v>
      </c>
      <c r="AC467" s="504">
        <f>1</f>
        <v>1</v>
      </c>
      <c r="AD467" s="103">
        <f t="shared" si="73"/>
        <v>1358.2</v>
      </c>
      <c r="AE467" s="103">
        <f t="shared" si="74"/>
        <v>0</v>
      </c>
      <c r="AF467" s="103">
        <f t="shared" si="75"/>
        <v>0</v>
      </c>
      <c r="AG467" s="3"/>
    </row>
    <row r="468" spans="2:33" ht="13.2" x14ac:dyDescent="0.25">
      <c r="B468" s="1" t="str">
        <f>адреса!$G$461</f>
        <v>кв.61</v>
      </c>
      <c r="C468" s="522">
        <f>адреса!$I$461</f>
        <v>70000061</v>
      </c>
      <c r="D468" s="6" t="str">
        <f>адреса!$K$461</f>
        <v>ФИО-7-61</v>
      </c>
      <c r="E468" s="6">
        <v>0</v>
      </c>
      <c r="F468" s="6">
        <v>1470.53</v>
      </c>
      <c r="G468" s="6">
        <v>0</v>
      </c>
      <c r="H468" s="6">
        <v>0</v>
      </c>
      <c r="I468" s="6">
        <v>0</v>
      </c>
      <c r="J468" s="6">
        <v>0</v>
      </c>
      <c r="K468" s="6">
        <v>0</v>
      </c>
      <c r="L468" s="6"/>
      <c r="M468" s="6">
        <v>0</v>
      </c>
      <c r="N468" s="6">
        <v>0</v>
      </c>
      <c r="O468" s="6">
        <v>0</v>
      </c>
      <c r="P468" s="6">
        <v>0</v>
      </c>
      <c r="Q468" s="6">
        <v>0</v>
      </c>
      <c r="R468" s="6">
        <v>0</v>
      </c>
      <c r="S468" s="6">
        <v>0</v>
      </c>
      <c r="T468" s="6">
        <v>0</v>
      </c>
      <c r="U468" s="6"/>
      <c r="V468" s="6">
        <v>1470.53</v>
      </c>
      <c r="W468" s="6">
        <v>0</v>
      </c>
      <c r="X468" s="6">
        <v>1470.53</v>
      </c>
      <c r="Y468" s="513">
        <f>IF(A468&lt;&gt;"",IF(A468=мар17!A468,0,1),IF(AND(B468=мар17!B468,C468=мар17!C468),0,1))</f>
        <v>0</v>
      </c>
      <c r="Z468" s="70" t="str">
        <f t="shared" si="72"/>
        <v>ул. Седьмая д.7</v>
      </c>
      <c r="AA468" s="504">
        <f>IF($B468&lt;&gt;"",MAX(AA$7:AA467)+1,0)</f>
        <v>455</v>
      </c>
      <c r="AB468" s="502">
        <f t="shared" si="63"/>
        <v>468</v>
      </c>
      <c r="AC468" s="504">
        <f>1</f>
        <v>1</v>
      </c>
      <c r="AD468" s="103">
        <f t="shared" si="73"/>
        <v>1470.53</v>
      </c>
      <c r="AE468" s="103">
        <f t="shared" si="74"/>
        <v>0</v>
      </c>
      <c r="AF468" s="103">
        <f t="shared" si="75"/>
        <v>0</v>
      </c>
      <c r="AG468" s="3"/>
    </row>
    <row r="469" spans="2:33" ht="13.2" x14ac:dyDescent="0.25">
      <c r="B469" s="1" t="str">
        <f>адреса!$G$462</f>
        <v>кв.62</v>
      </c>
      <c r="C469" s="522">
        <f>адреса!$I$462</f>
        <v>70000062</v>
      </c>
      <c r="D469" s="6" t="str">
        <f>адреса!$K$462</f>
        <v>ФИО-7-62</v>
      </c>
      <c r="E469" s="6">
        <v>0</v>
      </c>
      <c r="F469" s="6">
        <v>1470.53</v>
      </c>
      <c r="G469" s="6">
        <v>0</v>
      </c>
      <c r="H469" s="6">
        <v>0</v>
      </c>
      <c r="I469" s="6">
        <v>0</v>
      </c>
      <c r="J469" s="6">
        <v>0</v>
      </c>
      <c r="K469" s="6">
        <v>0</v>
      </c>
      <c r="L469" s="6"/>
      <c r="M469" s="6">
        <v>0</v>
      </c>
      <c r="N469" s="6">
        <v>0</v>
      </c>
      <c r="O469" s="6">
        <v>0</v>
      </c>
      <c r="P469" s="6">
        <v>0</v>
      </c>
      <c r="Q469" s="6">
        <v>0</v>
      </c>
      <c r="R469" s="6">
        <v>0</v>
      </c>
      <c r="S469" s="6">
        <v>0</v>
      </c>
      <c r="T469" s="6">
        <v>0</v>
      </c>
      <c r="U469" s="6"/>
      <c r="V469" s="6">
        <v>1470.53</v>
      </c>
      <c r="W469" s="6">
        <v>0</v>
      </c>
      <c r="X469" s="6">
        <v>1470.53</v>
      </c>
      <c r="Y469" s="513">
        <f>IF(A469&lt;&gt;"",IF(A469=мар17!A469,0,1),IF(AND(B469=мар17!B469,C469=мар17!C469),0,1))</f>
        <v>0</v>
      </c>
      <c r="Z469" s="70" t="str">
        <f t="shared" si="72"/>
        <v>ул. Седьмая д.7</v>
      </c>
      <c r="AA469" s="504">
        <f>IF($B469&lt;&gt;"",MAX(AA$7:AA468)+1,0)</f>
        <v>456</v>
      </c>
      <c r="AB469" s="502">
        <f t="shared" si="63"/>
        <v>469</v>
      </c>
      <c r="AC469" s="504">
        <f>1</f>
        <v>1</v>
      </c>
      <c r="AD469" s="103">
        <f t="shared" si="73"/>
        <v>1470.53</v>
      </c>
      <c r="AE469" s="103">
        <f t="shared" si="74"/>
        <v>0</v>
      </c>
      <c r="AF469" s="103">
        <f t="shared" si="75"/>
        <v>0</v>
      </c>
      <c r="AG469" s="3"/>
    </row>
    <row r="470" spans="2:33" ht="13.2" x14ac:dyDescent="0.25">
      <c r="B470" s="1" t="str">
        <f>адреса!$G$463</f>
        <v>кв.63</v>
      </c>
      <c r="C470" s="522">
        <f>адреса!$I$463</f>
        <v>70000063</v>
      </c>
      <c r="D470" s="6" t="str">
        <f>адреса!$K$463</f>
        <v>ФИО-7-63</v>
      </c>
      <c r="E470" s="6">
        <v>0</v>
      </c>
      <c r="F470" s="6">
        <v>1467.12</v>
      </c>
      <c r="G470" s="6">
        <v>0</v>
      </c>
      <c r="H470" s="6">
        <v>0</v>
      </c>
      <c r="I470" s="6">
        <v>0</v>
      </c>
      <c r="J470" s="6">
        <v>0</v>
      </c>
      <c r="K470" s="6">
        <v>0</v>
      </c>
      <c r="L470" s="6"/>
      <c r="M470" s="6">
        <v>0</v>
      </c>
      <c r="N470" s="6">
        <v>0</v>
      </c>
      <c r="O470" s="6">
        <v>0</v>
      </c>
      <c r="P470" s="6">
        <v>0</v>
      </c>
      <c r="Q470" s="6">
        <v>0</v>
      </c>
      <c r="R470" s="6">
        <v>0</v>
      </c>
      <c r="S470" s="6">
        <v>0</v>
      </c>
      <c r="T470" s="6">
        <v>0</v>
      </c>
      <c r="U470" s="6"/>
      <c r="V470" s="6">
        <v>1467.12</v>
      </c>
      <c r="W470" s="6">
        <v>0</v>
      </c>
      <c r="X470" s="6">
        <v>1467.12</v>
      </c>
      <c r="Y470" s="513">
        <f>IF(A470&lt;&gt;"",IF(A470=мар17!A470,0,1),IF(AND(B470=мар17!B470,C470=мар17!C470),0,1))</f>
        <v>0</v>
      </c>
      <c r="Z470" s="70" t="str">
        <f t="shared" si="72"/>
        <v>ул. Седьмая д.7</v>
      </c>
      <c r="AA470" s="504">
        <f>IF($B470&lt;&gt;"",MAX(AA$7:AA469)+1,0)</f>
        <v>457</v>
      </c>
      <c r="AB470" s="502">
        <f t="shared" si="63"/>
        <v>470</v>
      </c>
      <c r="AC470" s="504">
        <f>1</f>
        <v>1</v>
      </c>
      <c r="AD470" s="103">
        <f t="shared" si="73"/>
        <v>1467.12</v>
      </c>
      <c r="AE470" s="103">
        <f t="shared" si="74"/>
        <v>0</v>
      </c>
      <c r="AF470" s="103">
        <f t="shared" si="75"/>
        <v>0</v>
      </c>
      <c r="AG470" s="3"/>
    </row>
    <row r="471" spans="2:33" ht="13.2" x14ac:dyDescent="0.25">
      <c r="B471" s="1" t="str">
        <f>адреса!$G$464</f>
        <v>кв.64</v>
      </c>
      <c r="C471" s="522">
        <f>адреса!$I$464</f>
        <v>70000064</v>
      </c>
      <c r="D471" s="6" t="str">
        <f>адреса!$K$464</f>
        <v>ФИО-7-64</v>
      </c>
      <c r="E471" s="6">
        <v>0</v>
      </c>
      <c r="F471" s="6">
        <v>2855.96</v>
      </c>
      <c r="G471" s="6">
        <v>0</v>
      </c>
      <c r="H471" s="6">
        <v>0</v>
      </c>
      <c r="I471" s="6">
        <v>0</v>
      </c>
      <c r="J471" s="6">
        <v>0</v>
      </c>
      <c r="K471" s="6">
        <v>0</v>
      </c>
      <c r="L471" s="6"/>
      <c r="M471" s="6">
        <v>0</v>
      </c>
      <c r="N471" s="6">
        <v>0</v>
      </c>
      <c r="O471" s="6">
        <v>0</v>
      </c>
      <c r="P471" s="6">
        <v>0</v>
      </c>
      <c r="Q471" s="6">
        <v>0</v>
      </c>
      <c r="R471" s="6">
        <v>0</v>
      </c>
      <c r="S471" s="6">
        <v>0</v>
      </c>
      <c r="T471" s="6">
        <v>0</v>
      </c>
      <c r="U471" s="6"/>
      <c r="V471" s="6">
        <v>2855.96</v>
      </c>
      <c r="W471" s="6">
        <v>0</v>
      </c>
      <c r="X471" s="6">
        <v>2855.96</v>
      </c>
      <c r="Y471" s="513">
        <f>IF(A471&lt;&gt;"",IF(A471=мар17!A471,0,1),IF(AND(B471=мар17!B471,C471=мар17!C471),0,1))</f>
        <v>0</v>
      </c>
      <c r="Z471" s="70" t="str">
        <f t="shared" si="72"/>
        <v>ул. Седьмая д.7</v>
      </c>
      <c r="AA471" s="504">
        <f>IF($B471&lt;&gt;"",MAX(AA$7:AA470)+1,0)</f>
        <v>458</v>
      </c>
      <c r="AB471" s="502">
        <f t="shared" si="63"/>
        <v>471</v>
      </c>
      <c r="AC471" s="504">
        <f>1</f>
        <v>1</v>
      </c>
      <c r="AD471" s="103">
        <f t="shared" si="73"/>
        <v>2855.96</v>
      </c>
      <c r="AE471" s="103">
        <f t="shared" si="74"/>
        <v>0</v>
      </c>
      <c r="AF471" s="103">
        <f t="shared" si="75"/>
        <v>0</v>
      </c>
      <c r="AG471" s="3"/>
    </row>
    <row r="472" spans="2:33" ht="13.2" x14ac:dyDescent="0.25">
      <c r="Y472" s="513"/>
      <c r="Z472" s="70"/>
      <c r="AA472" s="504"/>
      <c r="AB472" s="502"/>
      <c r="AC472" s="504"/>
      <c r="AD472" s="103"/>
      <c r="AE472" s="103"/>
      <c r="AF472" s="103"/>
      <c r="AG472" s="3"/>
    </row>
  </sheetData>
  <autoFilter ref="A6:AD471"/>
  <conditionalFormatting sqref="B2:D2">
    <cfRule type="cellIs" dxfId="7" priority="1" operator="equal">
      <formula>0</formula>
    </cfRule>
  </conditionalFormatting>
  <conditionalFormatting sqref="A3">
    <cfRule type="cellIs" dxfId="6" priority="2" operator="equal">
      <formula>0</formula>
    </cfRule>
  </conditionalFormatting>
  <hyperlinks>
    <hyperlink ref="B2:D2" location="оглавление!A1" tooltip="в оглавление" display="оглавление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G471"/>
  <sheetViews>
    <sheetView workbookViewId="0">
      <pane xSplit="4" ySplit="6" topLeftCell="E7" activePane="bottomRight" state="frozen"/>
      <selection activeCell="C90" sqref="C90"/>
      <selection pane="topRight" activeCell="C90" sqref="C90"/>
      <selection pane="bottomLeft" activeCell="C90" sqref="C90"/>
      <selection pane="bottomRight" activeCell="B2" sqref="B2:D2"/>
    </sheetView>
  </sheetViews>
  <sheetFormatPr defaultRowHeight="14.4" x14ac:dyDescent="0.3"/>
  <cols>
    <col min="1" max="1" width="6.109375" style="1" customWidth="1"/>
    <col min="2" max="2" width="7.6640625" style="1" customWidth="1"/>
    <col min="3" max="3" width="15.6640625" style="3" bestFit="1" customWidth="1"/>
    <col min="4" max="4" width="21.109375" style="3" customWidth="1"/>
    <col min="5" max="5" width="13.88671875" style="3" bestFit="1" customWidth="1"/>
    <col min="6" max="6" width="11.6640625" style="3" bestFit="1" customWidth="1"/>
    <col min="7" max="7" width="12.33203125" style="3" bestFit="1" customWidth="1"/>
    <col min="8" max="9" width="11.6640625" style="3" bestFit="1" customWidth="1"/>
    <col min="10" max="10" width="9.6640625" style="3" bestFit="1" customWidth="1"/>
    <col min="11" max="11" width="11.6640625" style="3" bestFit="1" customWidth="1"/>
    <col min="12" max="12" width="11.6640625" style="3" customWidth="1"/>
    <col min="13" max="14" width="9.5546875" style="3" bestFit="1" customWidth="1"/>
    <col min="15" max="15" width="11.6640625" style="3" bestFit="1" customWidth="1"/>
    <col min="16" max="16" width="9.109375" style="3" bestFit="1" customWidth="1"/>
    <col min="17" max="18" width="10.109375" style="3" bestFit="1" customWidth="1"/>
    <col min="19" max="19" width="10.6640625" style="3" bestFit="1" customWidth="1"/>
    <col min="20" max="20" width="9" style="3" bestFit="1" customWidth="1"/>
    <col min="21" max="21" width="9" style="3" customWidth="1"/>
    <col min="22" max="23" width="12.6640625" style="3" bestFit="1" customWidth="1"/>
    <col min="24" max="24" width="13.88671875" style="3" bestFit="1" customWidth="1"/>
    <col min="25" max="25" width="2.6640625" style="15" customWidth="1"/>
    <col min="28" max="28" width="16" bestFit="1" customWidth="1"/>
    <col min="29" max="29" width="7.5546875" style="10" bestFit="1" customWidth="1"/>
    <col min="30" max="30" width="10" bestFit="1" customWidth="1"/>
    <col min="31" max="31" width="14.109375" style="10" bestFit="1" customWidth="1"/>
    <col min="32" max="32" width="15.44140625" bestFit="1" customWidth="1"/>
    <col min="33" max="33" width="2.6640625" style="10" customWidth="1"/>
    <col min="34" max="237" width="9.109375" style="3"/>
    <col min="238" max="238" width="6.109375" style="3" customWidth="1"/>
    <col min="239" max="239" width="7.6640625" style="3" customWidth="1"/>
    <col min="240" max="240" width="15.6640625" style="3" bestFit="1" customWidth="1"/>
    <col min="241" max="241" width="21.109375" style="3" customWidth="1"/>
    <col min="242" max="242" width="13.88671875" style="3" bestFit="1" customWidth="1"/>
    <col min="243" max="243" width="11.6640625" style="3" bestFit="1" customWidth="1"/>
    <col min="244" max="244" width="12.33203125" style="3" bestFit="1" customWidth="1"/>
    <col min="245" max="246" width="11.6640625" style="3" bestFit="1" customWidth="1"/>
    <col min="247" max="247" width="9.6640625" style="3" bestFit="1" customWidth="1"/>
    <col min="248" max="248" width="11.6640625" style="3" bestFit="1" customWidth="1"/>
    <col min="249" max="250" width="9.5546875" style="3" bestFit="1" customWidth="1"/>
    <col min="251" max="251" width="11.6640625" style="3" bestFit="1" customWidth="1"/>
    <col min="252" max="252" width="9.109375" style="3" bestFit="1" customWidth="1"/>
    <col min="253" max="254" width="10.109375" style="3" bestFit="1" customWidth="1"/>
    <col min="255" max="255" width="10.6640625" style="3" bestFit="1" customWidth="1"/>
    <col min="256" max="256" width="9" style="3" bestFit="1" customWidth="1"/>
    <col min="257" max="258" width="12.6640625" style="3" bestFit="1" customWidth="1"/>
    <col min="259" max="259" width="13.88671875" style="3" bestFit="1" customWidth="1"/>
    <col min="260" max="493" width="9.109375" style="3"/>
    <col min="494" max="494" width="6.109375" style="3" customWidth="1"/>
    <col min="495" max="495" width="7.6640625" style="3" customWidth="1"/>
    <col min="496" max="496" width="15.6640625" style="3" bestFit="1" customWidth="1"/>
    <col min="497" max="497" width="21.109375" style="3" customWidth="1"/>
    <col min="498" max="498" width="13.88671875" style="3" bestFit="1" customWidth="1"/>
    <col min="499" max="499" width="11.6640625" style="3" bestFit="1" customWidth="1"/>
    <col min="500" max="500" width="12.33203125" style="3" bestFit="1" customWidth="1"/>
    <col min="501" max="502" width="11.6640625" style="3" bestFit="1" customWidth="1"/>
    <col min="503" max="503" width="9.6640625" style="3" bestFit="1" customWidth="1"/>
    <col min="504" max="504" width="11.6640625" style="3" bestFit="1" customWidth="1"/>
    <col min="505" max="506" width="9.5546875" style="3" bestFit="1" customWidth="1"/>
    <col min="507" max="507" width="11.6640625" style="3" bestFit="1" customWidth="1"/>
    <col min="508" max="508" width="9.109375" style="3" bestFit="1" customWidth="1"/>
    <col min="509" max="510" width="10.109375" style="3" bestFit="1" customWidth="1"/>
    <col min="511" max="511" width="10.6640625" style="3" bestFit="1" customWidth="1"/>
    <col min="512" max="512" width="9" style="3" bestFit="1" customWidth="1"/>
    <col min="513" max="514" width="12.6640625" style="3" bestFit="1" customWidth="1"/>
    <col min="515" max="515" width="13.88671875" style="3" bestFit="1" customWidth="1"/>
    <col min="516" max="749" width="9.109375" style="3"/>
    <col min="750" max="750" width="6.109375" style="3" customWidth="1"/>
    <col min="751" max="751" width="7.6640625" style="3" customWidth="1"/>
    <col min="752" max="752" width="15.6640625" style="3" bestFit="1" customWidth="1"/>
    <col min="753" max="753" width="21.109375" style="3" customWidth="1"/>
    <col min="754" max="754" width="13.88671875" style="3" bestFit="1" customWidth="1"/>
    <col min="755" max="755" width="11.6640625" style="3" bestFit="1" customWidth="1"/>
    <col min="756" max="756" width="12.33203125" style="3" bestFit="1" customWidth="1"/>
    <col min="757" max="758" width="11.6640625" style="3" bestFit="1" customWidth="1"/>
    <col min="759" max="759" width="9.6640625" style="3" bestFit="1" customWidth="1"/>
    <col min="760" max="760" width="11.6640625" style="3" bestFit="1" customWidth="1"/>
    <col min="761" max="762" width="9.5546875" style="3" bestFit="1" customWidth="1"/>
    <col min="763" max="763" width="11.6640625" style="3" bestFit="1" customWidth="1"/>
    <col min="764" max="764" width="9.109375" style="3" bestFit="1" customWidth="1"/>
    <col min="765" max="766" width="10.109375" style="3" bestFit="1" customWidth="1"/>
    <col min="767" max="767" width="10.6640625" style="3" bestFit="1" customWidth="1"/>
    <col min="768" max="768" width="9" style="3" bestFit="1" customWidth="1"/>
    <col min="769" max="770" width="12.6640625" style="3" bestFit="1" customWidth="1"/>
    <col min="771" max="771" width="13.88671875" style="3" bestFit="1" customWidth="1"/>
    <col min="772" max="1005" width="9.109375" style="3"/>
    <col min="1006" max="1006" width="6.109375" style="3" customWidth="1"/>
    <col min="1007" max="1007" width="7.6640625" style="3" customWidth="1"/>
    <col min="1008" max="1008" width="15.6640625" style="3" bestFit="1" customWidth="1"/>
    <col min="1009" max="1009" width="21.109375" style="3" customWidth="1"/>
    <col min="1010" max="1010" width="13.88671875" style="3" bestFit="1" customWidth="1"/>
    <col min="1011" max="1011" width="11.6640625" style="3" bestFit="1" customWidth="1"/>
    <col min="1012" max="1012" width="12.33203125" style="3" bestFit="1" customWidth="1"/>
    <col min="1013" max="1014" width="11.6640625" style="3" bestFit="1" customWidth="1"/>
    <col min="1015" max="1015" width="9.6640625" style="3" bestFit="1" customWidth="1"/>
    <col min="1016" max="1016" width="11.6640625" style="3" bestFit="1" customWidth="1"/>
    <col min="1017" max="1018" width="9.5546875" style="3" bestFit="1" customWidth="1"/>
    <col min="1019" max="1019" width="11.6640625" style="3" bestFit="1" customWidth="1"/>
    <col min="1020" max="1020" width="9.109375" style="3" bestFit="1" customWidth="1"/>
    <col min="1021" max="1022" width="10.109375" style="3" bestFit="1" customWidth="1"/>
    <col min="1023" max="1023" width="10.6640625" style="3" bestFit="1" customWidth="1"/>
    <col min="1024" max="1024" width="9" style="3" bestFit="1" customWidth="1"/>
    <col min="1025" max="1026" width="12.6640625" style="3" bestFit="1" customWidth="1"/>
    <col min="1027" max="1027" width="13.88671875" style="3" bestFit="1" customWidth="1"/>
    <col min="1028" max="1261" width="9.109375" style="3"/>
    <col min="1262" max="1262" width="6.109375" style="3" customWidth="1"/>
    <col min="1263" max="1263" width="7.6640625" style="3" customWidth="1"/>
    <col min="1264" max="1264" width="15.6640625" style="3" bestFit="1" customWidth="1"/>
    <col min="1265" max="1265" width="21.109375" style="3" customWidth="1"/>
    <col min="1266" max="1266" width="13.88671875" style="3" bestFit="1" customWidth="1"/>
    <col min="1267" max="1267" width="11.6640625" style="3" bestFit="1" customWidth="1"/>
    <col min="1268" max="1268" width="12.33203125" style="3" bestFit="1" customWidth="1"/>
    <col min="1269" max="1270" width="11.6640625" style="3" bestFit="1" customWidth="1"/>
    <col min="1271" max="1271" width="9.6640625" style="3" bestFit="1" customWidth="1"/>
    <col min="1272" max="1272" width="11.6640625" style="3" bestFit="1" customWidth="1"/>
    <col min="1273" max="1274" width="9.5546875" style="3" bestFit="1" customWidth="1"/>
    <col min="1275" max="1275" width="11.6640625" style="3" bestFit="1" customWidth="1"/>
    <col min="1276" max="1276" width="9.109375" style="3" bestFit="1" customWidth="1"/>
    <col min="1277" max="1278" width="10.109375" style="3" bestFit="1" customWidth="1"/>
    <col min="1279" max="1279" width="10.6640625" style="3" bestFit="1" customWidth="1"/>
    <col min="1280" max="1280" width="9" style="3" bestFit="1" customWidth="1"/>
    <col min="1281" max="1282" width="12.6640625" style="3" bestFit="1" customWidth="1"/>
    <col min="1283" max="1283" width="13.88671875" style="3" bestFit="1" customWidth="1"/>
    <col min="1284" max="1517" width="9.109375" style="3"/>
    <col min="1518" max="1518" width="6.109375" style="3" customWidth="1"/>
    <col min="1519" max="1519" width="7.6640625" style="3" customWidth="1"/>
    <col min="1520" max="1520" width="15.6640625" style="3" bestFit="1" customWidth="1"/>
    <col min="1521" max="1521" width="21.109375" style="3" customWidth="1"/>
    <col min="1522" max="1522" width="13.88671875" style="3" bestFit="1" customWidth="1"/>
    <col min="1523" max="1523" width="11.6640625" style="3" bestFit="1" customWidth="1"/>
    <col min="1524" max="1524" width="12.33203125" style="3" bestFit="1" customWidth="1"/>
    <col min="1525" max="1526" width="11.6640625" style="3" bestFit="1" customWidth="1"/>
    <col min="1527" max="1527" width="9.6640625" style="3" bestFit="1" customWidth="1"/>
    <col min="1528" max="1528" width="11.6640625" style="3" bestFit="1" customWidth="1"/>
    <col min="1529" max="1530" width="9.5546875" style="3" bestFit="1" customWidth="1"/>
    <col min="1531" max="1531" width="11.6640625" style="3" bestFit="1" customWidth="1"/>
    <col min="1532" max="1532" width="9.109375" style="3" bestFit="1" customWidth="1"/>
    <col min="1533" max="1534" width="10.109375" style="3" bestFit="1" customWidth="1"/>
    <col min="1535" max="1535" width="10.6640625" style="3" bestFit="1" customWidth="1"/>
    <col min="1536" max="1536" width="9" style="3" bestFit="1" customWidth="1"/>
    <col min="1537" max="1538" width="12.6640625" style="3" bestFit="1" customWidth="1"/>
    <col min="1539" max="1539" width="13.88671875" style="3" bestFit="1" customWidth="1"/>
    <col min="1540" max="1773" width="9.109375" style="3"/>
    <col min="1774" max="1774" width="6.109375" style="3" customWidth="1"/>
    <col min="1775" max="1775" width="7.6640625" style="3" customWidth="1"/>
    <col min="1776" max="1776" width="15.6640625" style="3" bestFit="1" customWidth="1"/>
    <col min="1777" max="1777" width="21.109375" style="3" customWidth="1"/>
    <col min="1778" max="1778" width="13.88671875" style="3" bestFit="1" customWidth="1"/>
    <col min="1779" max="1779" width="11.6640625" style="3" bestFit="1" customWidth="1"/>
    <col min="1780" max="1780" width="12.33203125" style="3" bestFit="1" customWidth="1"/>
    <col min="1781" max="1782" width="11.6640625" style="3" bestFit="1" customWidth="1"/>
    <col min="1783" max="1783" width="9.6640625" style="3" bestFit="1" customWidth="1"/>
    <col min="1784" max="1784" width="11.6640625" style="3" bestFit="1" customWidth="1"/>
    <col min="1785" max="1786" width="9.5546875" style="3" bestFit="1" customWidth="1"/>
    <col min="1787" max="1787" width="11.6640625" style="3" bestFit="1" customWidth="1"/>
    <col min="1788" max="1788" width="9.109375" style="3" bestFit="1" customWidth="1"/>
    <col min="1789" max="1790" width="10.109375" style="3" bestFit="1" customWidth="1"/>
    <col min="1791" max="1791" width="10.6640625" style="3" bestFit="1" customWidth="1"/>
    <col min="1792" max="1792" width="9" style="3" bestFit="1" customWidth="1"/>
    <col min="1793" max="1794" width="12.6640625" style="3" bestFit="1" customWidth="1"/>
    <col min="1795" max="1795" width="13.88671875" style="3" bestFit="1" customWidth="1"/>
    <col min="1796" max="2029" width="9.109375" style="3"/>
    <col min="2030" max="2030" width="6.109375" style="3" customWidth="1"/>
    <col min="2031" max="2031" width="7.6640625" style="3" customWidth="1"/>
    <col min="2032" max="2032" width="15.6640625" style="3" bestFit="1" customWidth="1"/>
    <col min="2033" max="2033" width="21.109375" style="3" customWidth="1"/>
    <col min="2034" max="2034" width="13.88671875" style="3" bestFit="1" customWidth="1"/>
    <col min="2035" max="2035" width="11.6640625" style="3" bestFit="1" customWidth="1"/>
    <col min="2036" max="2036" width="12.33203125" style="3" bestFit="1" customWidth="1"/>
    <col min="2037" max="2038" width="11.6640625" style="3" bestFit="1" customWidth="1"/>
    <col min="2039" max="2039" width="9.6640625" style="3" bestFit="1" customWidth="1"/>
    <col min="2040" max="2040" width="11.6640625" style="3" bestFit="1" customWidth="1"/>
    <col min="2041" max="2042" width="9.5546875" style="3" bestFit="1" customWidth="1"/>
    <col min="2043" max="2043" width="11.6640625" style="3" bestFit="1" customWidth="1"/>
    <col min="2044" max="2044" width="9.109375" style="3" bestFit="1" customWidth="1"/>
    <col min="2045" max="2046" width="10.109375" style="3" bestFit="1" customWidth="1"/>
    <col min="2047" max="2047" width="10.6640625" style="3" bestFit="1" customWidth="1"/>
    <col min="2048" max="2048" width="9" style="3" bestFit="1" customWidth="1"/>
    <col min="2049" max="2050" width="12.6640625" style="3" bestFit="1" customWidth="1"/>
    <col min="2051" max="2051" width="13.88671875" style="3" bestFit="1" customWidth="1"/>
    <col min="2052" max="2285" width="9.109375" style="3"/>
    <col min="2286" max="2286" width="6.109375" style="3" customWidth="1"/>
    <col min="2287" max="2287" width="7.6640625" style="3" customWidth="1"/>
    <col min="2288" max="2288" width="15.6640625" style="3" bestFit="1" customWidth="1"/>
    <col min="2289" max="2289" width="21.109375" style="3" customWidth="1"/>
    <col min="2290" max="2290" width="13.88671875" style="3" bestFit="1" customWidth="1"/>
    <col min="2291" max="2291" width="11.6640625" style="3" bestFit="1" customWidth="1"/>
    <col min="2292" max="2292" width="12.33203125" style="3" bestFit="1" customWidth="1"/>
    <col min="2293" max="2294" width="11.6640625" style="3" bestFit="1" customWidth="1"/>
    <col min="2295" max="2295" width="9.6640625" style="3" bestFit="1" customWidth="1"/>
    <col min="2296" max="2296" width="11.6640625" style="3" bestFit="1" customWidth="1"/>
    <col min="2297" max="2298" width="9.5546875" style="3" bestFit="1" customWidth="1"/>
    <col min="2299" max="2299" width="11.6640625" style="3" bestFit="1" customWidth="1"/>
    <col min="2300" max="2300" width="9.109375" style="3" bestFit="1" customWidth="1"/>
    <col min="2301" max="2302" width="10.109375" style="3" bestFit="1" customWidth="1"/>
    <col min="2303" max="2303" width="10.6640625" style="3" bestFit="1" customWidth="1"/>
    <col min="2304" max="2304" width="9" style="3" bestFit="1" customWidth="1"/>
    <col min="2305" max="2306" width="12.6640625" style="3" bestFit="1" customWidth="1"/>
    <col min="2307" max="2307" width="13.88671875" style="3" bestFit="1" customWidth="1"/>
    <col min="2308" max="2541" width="9.109375" style="3"/>
    <col min="2542" max="2542" width="6.109375" style="3" customWidth="1"/>
    <col min="2543" max="2543" width="7.6640625" style="3" customWidth="1"/>
    <col min="2544" max="2544" width="15.6640625" style="3" bestFit="1" customWidth="1"/>
    <col min="2545" max="2545" width="21.109375" style="3" customWidth="1"/>
    <col min="2546" max="2546" width="13.88671875" style="3" bestFit="1" customWidth="1"/>
    <col min="2547" max="2547" width="11.6640625" style="3" bestFit="1" customWidth="1"/>
    <col min="2548" max="2548" width="12.33203125" style="3" bestFit="1" customWidth="1"/>
    <col min="2549" max="2550" width="11.6640625" style="3" bestFit="1" customWidth="1"/>
    <col min="2551" max="2551" width="9.6640625" style="3" bestFit="1" customWidth="1"/>
    <col min="2552" max="2552" width="11.6640625" style="3" bestFit="1" customWidth="1"/>
    <col min="2553" max="2554" width="9.5546875" style="3" bestFit="1" customWidth="1"/>
    <col min="2555" max="2555" width="11.6640625" style="3" bestFit="1" customWidth="1"/>
    <col min="2556" max="2556" width="9.109375" style="3" bestFit="1" customWidth="1"/>
    <col min="2557" max="2558" width="10.109375" style="3" bestFit="1" customWidth="1"/>
    <col min="2559" max="2559" width="10.6640625" style="3" bestFit="1" customWidth="1"/>
    <col min="2560" max="2560" width="9" style="3" bestFit="1" customWidth="1"/>
    <col min="2561" max="2562" width="12.6640625" style="3" bestFit="1" customWidth="1"/>
    <col min="2563" max="2563" width="13.88671875" style="3" bestFit="1" customWidth="1"/>
    <col min="2564" max="2797" width="9.109375" style="3"/>
    <col min="2798" max="2798" width="6.109375" style="3" customWidth="1"/>
    <col min="2799" max="2799" width="7.6640625" style="3" customWidth="1"/>
    <col min="2800" max="2800" width="15.6640625" style="3" bestFit="1" customWidth="1"/>
    <col min="2801" max="2801" width="21.109375" style="3" customWidth="1"/>
    <col min="2802" max="2802" width="13.88671875" style="3" bestFit="1" customWidth="1"/>
    <col min="2803" max="2803" width="11.6640625" style="3" bestFit="1" customWidth="1"/>
    <col min="2804" max="2804" width="12.33203125" style="3" bestFit="1" customWidth="1"/>
    <col min="2805" max="2806" width="11.6640625" style="3" bestFit="1" customWidth="1"/>
    <col min="2807" max="2807" width="9.6640625" style="3" bestFit="1" customWidth="1"/>
    <col min="2808" max="2808" width="11.6640625" style="3" bestFit="1" customWidth="1"/>
    <col min="2809" max="2810" width="9.5546875" style="3" bestFit="1" customWidth="1"/>
    <col min="2811" max="2811" width="11.6640625" style="3" bestFit="1" customWidth="1"/>
    <col min="2812" max="2812" width="9.109375" style="3" bestFit="1" customWidth="1"/>
    <col min="2813" max="2814" width="10.109375" style="3" bestFit="1" customWidth="1"/>
    <col min="2815" max="2815" width="10.6640625" style="3" bestFit="1" customWidth="1"/>
    <col min="2816" max="2816" width="9" style="3" bestFit="1" customWidth="1"/>
    <col min="2817" max="2818" width="12.6640625" style="3" bestFit="1" customWidth="1"/>
    <col min="2819" max="2819" width="13.88671875" style="3" bestFit="1" customWidth="1"/>
    <col min="2820" max="3053" width="9.109375" style="3"/>
    <col min="3054" max="3054" width="6.109375" style="3" customWidth="1"/>
    <col min="3055" max="3055" width="7.6640625" style="3" customWidth="1"/>
    <col min="3056" max="3056" width="15.6640625" style="3" bestFit="1" customWidth="1"/>
    <col min="3057" max="3057" width="21.109375" style="3" customWidth="1"/>
    <col min="3058" max="3058" width="13.88671875" style="3" bestFit="1" customWidth="1"/>
    <col min="3059" max="3059" width="11.6640625" style="3" bestFit="1" customWidth="1"/>
    <col min="3060" max="3060" width="12.33203125" style="3" bestFit="1" customWidth="1"/>
    <col min="3061" max="3062" width="11.6640625" style="3" bestFit="1" customWidth="1"/>
    <col min="3063" max="3063" width="9.6640625" style="3" bestFit="1" customWidth="1"/>
    <col min="3064" max="3064" width="11.6640625" style="3" bestFit="1" customWidth="1"/>
    <col min="3065" max="3066" width="9.5546875" style="3" bestFit="1" customWidth="1"/>
    <col min="3067" max="3067" width="11.6640625" style="3" bestFit="1" customWidth="1"/>
    <col min="3068" max="3068" width="9.109375" style="3" bestFit="1" customWidth="1"/>
    <col min="3069" max="3070" width="10.109375" style="3" bestFit="1" customWidth="1"/>
    <col min="3071" max="3071" width="10.6640625" style="3" bestFit="1" customWidth="1"/>
    <col min="3072" max="3072" width="9" style="3" bestFit="1" customWidth="1"/>
    <col min="3073" max="3074" width="12.6640625" style="3" bestFit="1" customWidth="1"/>
    <col min="3075" max="3075" width="13.88671875" style="3" bestFit="1" customWidth="1"/>
    <col min="3076" max="3309" width="9.109375" style="3"/>
    <col min="3310" max="3310" width="6.109375" style="3" customWidth="1"/>
    <col min="3311" max="3311" width="7.6640625" style="3" customWidth="1"/>
    <col min="3312" max="3312" width="15.6640625" style="3" bestFit="1" customWidth="1"/>
    <col min="3313" max="3313" width="21.109375" style="3" customWidth="1"/>
    <col min="3314" max="3314" width="13.88671875" style="3" bestFit="1" customWidth="1"/>
    <col min="3315" max="3315" width="11.6640625" style="3" bestFit="1" customWidth="1"/>
    <col min="3316" max="3316" width="12.33203125" style="3" bestFit="1" customWidth="1"/>
    <col min="3317" max="3318" width="11.6640625" style="3" bestFit="1" customWidth="1"/>
    <col min="3319" max="3319" width="9.6640625" style="3" bestFit="1" customWidth="1"/>
    <col min="3320" max="3320" width="11.6640625" style="3" bestFit="1" customWidth="1"/>
    <col min="3321" max="3322" width="9.5546875" style="3" bestFit="1" customWidth="1"/>
    <col min="3323" max="3323" width="11.6640625" style="3" bestFit="1" customWidth="1"/>
    <col min="3324" max="3324" width="9.109375" style="3" bestFit="1" customWidth="1"/>
    <col min="3325" max="3326" width="10.109375" style="3" bestFit="1" customWidth="1"/>
    <col min="3327" max="3327" width="10.6640625" style="3" bestFit="1" customWidth="1"/>
    <col min="3328" max="3328" width="9" style="3" bestFit="1" customWidth="1"/>
    <col min="3329" max="3330" width="12.6640625" style="3" bestFit="1" customWidth="1"/>
    <col min="3331" max="3331" width="13.88671875" style="3" bestFit="1" customWidth="1"/>
    <col min="3332" max="3565" width="9.109375" style="3"/>
    <col min="3566" max="3566" width="6.109375" style="3" customWidth="1"/>
    <col min="3567" max="3567" width="7.6640625" style="3" customWidth="1"/>
    <col min="3568" max="3568" width="15.6640625" style="3" bestFit="1" customWidth="1"/>
    <col min="3569" max="3569" width="21.109375" style="3" customWidth="1"/>
    <col min="3570" max="3570" width="13.88671875" style="3" bestFit="1" customWidth="1"/>
    <col min="3571" max="3571" width="11.6640625" style="3" bestFit="1" customWidth="1"/>
    <col min="3572" max="3572" width="12.33203125" style="3" bestFit="1" customWidth="1"/>
    <col min="3573" max="3574" width="11.6640625" style="3" bestFit="1" customWidth="1"/>
    <col min="3575" max="3575" width="9.6640625" style="3" bestFit="1" customWidth="1"/>
    <col min="3576" max="3576" width="11.6640625" style="3" bestFit="1" customWidth="1"/>
    <col min="3577" max="3578" width="9.5546875" style="3" bestFit="1" customWidth="1"/>
    <col min="3579" max="3579" width="11.6640625" style="3" bestFit="1" customWidth="1"/>
    <col min="3580" max="3580" width="9.109375" style="3" bestFit="1" customWidth="1"/>
    <col min="3581" max="3582" width="10.109375" style="3" bestFit="1" customWidth="1"/>
    <col min="3583" max="3583" width="10.6640625" style="3" bestFit="1" customWidth="1"/>
    <col min="3584" max="3584" width="9" style="3" bestFit="1" customWidth="1"/>
    <col min="3585" max="3586" width="12.6640625" style="3" bestFit="1" customWidth="1"/>
    <col min="3587" max="3587" width="13.88671875" style="3" bestFit="1" customWidth="1"/>
    <col min="3588" max="3821" width="9.109375" style="3"/>
    <col min="3822" max="3822" width="6.109375" style="3" customWidth="1"/>
    <col min="3823" max="3823" width="7.6640625" style="3" customWidth="1"/>
    <col min="3824" max="3824" width="15.6640625" style="3" bestFit="1" customWidth="1"/>
    <col min="3825" max="3825" width="21.109375" style="3" customWidth="1"/>
    <col min="3826" max="3826" width="13.88671875" style="3" bestFit="1" customWidth="1"/>
    <col min="3827" max="3827" width="11.6640625" style="3" bestFit="1" customWidth="1"/>
    <col min="3828" max="3828" width="12.33203125" style="3" bestFit="1" customWidth="1"/>
    <col min="3829" max="3830" width="11.6640625" style="3" bestFit="1" customWidth="1"/>
    <col min="3831" max="3831" width="9.6640625" style="3" bestFit="1" customWidth="1"/>
    <col min="3832" max="3832" width="11.6640625" style="3" bestFit="1" customWidth="1"/>
    <col min="3833" max="3834" width="9.5546875" style="3" bestFit="1" customWidth="1"/>
    <col min="3835" max="3835" width="11.6640625" style="3" bestFit="1" customWidth="1"/>
    <col min="3836" max="3836" width="9.109375" style="3" bestFit="1" customWidth="1"/>
    <col min="3837" max="3838" width="10.109375" style="3" bestFit="1" customWidth="1"/>
    <col min="3839" max="3839" width="10.6640625" style="3" bestFit="1" customWidth="1"/>
    <col min="3840" max="3840" width="9" style="3" bestFit="1" customWidth="1"/>
    <col min="3841" max="3842" width="12.6640625" style="3" bestFit="1" customWidth="1"/>
    <col min="3843" max="3843" width="13.88671875" style="3" bestFit="1" customWidth="1"/>
    <col min="3844" max="4077" width="9.109375" style="3"/>
    <col min="4078" max="4078" width="6.109375" style="3" customWidth="1"/>
    <col min="4079" max="4079" width="7.6640625" style="3" customWidth="1"/>
    <col min="4080" max="4080" width="15.6640625" style="3" bestFit="1" customWidth="1"/>
    <col min="4081" max="4081" width="21.109375" style="3" customWidth="1"/>
    <col min="4082" max="4082" width="13.88671875" style="3" bestFit="1" customWidth="1"/>
    <col min="4083" max="4083" width="11.6640625" style="3" bestFit="1" customWidth="1"/>
    <col min="4084" max="4084" width="12.33203125" style="3" bestFit="1" customWidth="1"/>
    <col min="4085" max="4086" width="11.6640625" style="3" bestFit="1" customWidth="1"/>
    <col min="4087" max="4087" width="9.6640625" style="3" bestFit="1" customWidth="1"/>
    <col min="4088" max="4088" width="11.6640625" style="3" bestFit="1" customWidth="1"/>
    <col min="4089" max="4090" width="9.5546875" style="3" bestFit="1" customWidth="1"/>
    <col min="4091" max="4091" width="11.6640625" style="3" bestFit="1" customWidth="1"/>
    <col min="4092" max="4092" width="9.109375" style="3" bestFit="1" customWidth="1"/>
    <col min="4093" max="4094" width="10.109375" style="3" bestFit="1" customWidth="1"/>
    <col min="4095" max="4095" width="10.6640625" style="3" bestFit="1" customWidth="1"/>
    <col min="4096" max="4096" width="9" style="3" bestFit="1" customWidth="1"/>
    <col min="4097" max="4098" width="12.6640625" style="3" bestFit="1" customWidth="1"/>
    <col min="4099" max="4099" width="13.88671875" style="3" bestFit="1" customWidth="1"/>
    <col min="4100" max="4333" width="9.109375" style="3"/>
    <col min="4334" max="4334" width="6.109375" style="3" customWidth="1"/>
    <col min="4335" max="4335" width="7.6640625" style="3" customWidth="1"/>
    <col min="4336" max="4336" width="15.6640625" style="3" bestFit="1" customWidth="1"/>
    <col min="4337" max="4337" width="21.109375" style="3" customWidth="1"/>
    <col min="4338" max="4338" width="13.88671875" style="3" bestFit="1" customWidth="1"/>
    <col min="4339" max="4339" width="11.6640625" style="3" bestFit="1" customWidth="1"/>
    <col min="4340" max="4340" width="12.33203125" style="3" bestFit="1" customWidth="1"/>
    <col min="4341" max="4342" width="11.6640625" style="3" bestFit="1" customWidth="1"/>
    <col min="4343" max="4343" width="9.6640625" style="3" bestFit="1" customWidth="1"/>
    <col min="4344" max="4344" width="11.6640625" style="3" bestFit="1" customWidth="1"/>
    <col min="4345" max="4346" width="9.5546875" style="3" bestFit="1" customWidth="1"/>
    <col min="4347" max="4347" width="11.6640625" style="3" bestFit="1" customWidth="1"/>
    <col min="4348" max="4348" width="9.109375" style="3" bestFit="1" customWidth="1"/>
    <col min="4349" max="4350" width="10.109375" style="3" bestFit="1" customWidth="1"/>
    <col min="4351" max="4351" width="10.6640625" style="3" bestFit="1" customWidth="1"/>
    <col min="4352" max="4352" width="9" style="3" bestFit="1" customWidth="1"/>
    <col min="4353" max="4354" width="12.6640625" style="3" bestFit="1" customWidth="1"/>
    <col min="4355" max="4355" width="13.88671875" style="3" bestFit="1" customWidth="1"/>
    <col min="4356" max="4589" width="9.109375" style="3"/>
    <col min="4590" max="4590" width="6.109375" style="3" customWidth="1"/>
    <col min="4591" max="4591" width="7.6640625" style="3" customWidth="1"/>
    <col min="4592" max="4592" width="15.6640625" style="3" bestFit="1" customWidth="1"/>
    <col min="4593" max="4593" width="21.109375" style="3" customWidth="1"/>
    <col min="4594" max="4594" width="13.88671875" style="3" bestFit="1" customWidth="1"/>
    <col min="4595" max="4595" width="11.6640625" style="3" bestFit="1" customWidth="1"/>
    <col min="4596" max="4596" width="12.33203125" style="3" bestFit="1" customWidth="1"/>
    <col min="4597" max="4598" width="11.6640625" style="3" bestFit="1" customWidth="1"/>
    <col min="4599" max="4599" width="9.6640625" style="3" bestFit="1" customWidth="1"/>
    <col min="4600" max="4600" width="11.6640625" style="3" bestFit="1" customWidth="1"/>
    <col min="4601" max="4602" width="9.5546875" style="3" bestFit="1" customWidth="1"/>
    <col min="4603" max="4603" width="11.6640625" style="3" bestFit="1" customWidth="1"/>
    <col min="4604" max="4604" width="9.109375" style="3" bestFit="1" customWidth="1"/>
    <col min="4605" max="4606" width="10.109375" style="3" bestFit="1" customWidth="1"/>
    <col min="4607" max="4607" width="10.6640625" style="3" bestFit="1" customWidth="1"/>
    <col min="4608" max="4608" width="9" style="3" bestFit="1" customWidth="1"/>
    <col min="4609" max="4610" width="12.6640625" style="3" bestFit="1" customWidth="1"/>
    <col min="4611" max="4611" width="13.88671875" style="3" bestFit="1" customWidth="1"/>
    <col min="4612" max="4845" width="9.109375" style="3"/>
    <col min="4846" max="4846" width="6.109375" style="3" customWidth="1"/>
    <col min="4847" max="4847" width="7.6640625" style="3" customWidth="1"/>
    <col min="4848" max="4848" width="15.6640625" style="3" bestFit="1" customWidth="1"/>
    <col min="4849" max="4849" width="21.109375" style="3" customWidth="1"/>
    <col min="4850" max="4850" width="13.88671875" style="3" bestFit="1" customWidth="1"/>
    <col min="4851" max="4851" width="11.6640625" style="3" bestFit="1" customWidth="1"/>
    <col min="4852" max="4852" width="12.33203125" style="3" bestFit="1" customWidth="1"/>
    <col min="4853" max="4854" width="11.6640625" style="3" bestFit="1" customWidth="1"/>
    <col min="4855" max="4855" width="9.6640625" style="3" bestFit="1" customWidth="1"/>
    <col min="4856" max="4856" width="11.6640625" style="3" bestFit="1" customWidth="1"/>
    <col min="4857" max="4858" width="9.5546875" style="3" bestFit="1" customWidth="1"/>
    <col min="4859" max="4859" width="11.6640625" style="3" bestFit="1" customWidth="1"/>
    <col min="4860" max="4860" width="9.109375" style="3" bestFit="1" customWidth="1"/>
    <col min="4861" max="4862" width="10.109375" style="3" bestFit="1" customWidth="1"/>
    <col min="4863" max="4863" width="10.6640625" style="3" bestFit="1" customWidth="1"/>
    <col min="4864" max="4864" width="9" style="3" bestFit="1" customWidth="1"/>
    <col min="4865" max="4866" width="12.6640625" style="3" bestFit="1" customWidth="1"/>
    <col min="4867" max="4867" width="13.88671875" style="3" bestFit="1" customWidth="1"/>
    <col min="4868" max="5101" width="9.109375" style="3"/>
    <col min="5102" max="5102" width="6.109375" style="3" customWidth="1"/>
    <col min="5103" max="5103" width="7.6640625" style="3" customWidth="1"/>
    <col min="5104" max="5104" width="15.6640625" style="3" bestFit="1" customWidth="1"/>
    <col min="5105" max="5105" width="21.109375" style="3" customWidth="1"/>
    <col min="5106" max="5106" width="13.88671875" style="3" bestFit="1" customWidth="1"/>
    <col min="5107" max="5107" width="11.6640625" style="3" bestFit="1" customWidth="1"/>
    <col min="5108" max="5108" width="12.33203125" style="3" bestFit="1" customWidth="1"/>
    <col min="5109" max="5110" width="11.6640625" style="3" bestFit="1" customWidth="1"/>
    <col min="5111" max="5111" width="9.6640625" style="3" bestFit="1" customWidth="1"/>
    <col min="5112" max="5112" width="11.6640625" style="3" bestFit="1" customWidth="1"/>
    <col min="5113" max="5114" width="9.5546875" style="3" bestFit="1" customWidth="1"/>
    <col min="5115" max="5115" width="11.6640625" style="3" bestFit="1" customWidth="1"/>
    <col min="5116" max="5116" width="9.109375" style="3" bestFit="1" customWidth="1"/>
    <col min="5117" max="5118" width="10.109375" style="3" bestFit="1" customWidth="1"/>
    <col min="5119" max="5119" width="10.6640625" style="3" bestFit="1" customWidth="1"/>
    <col min="5120" max="5120" width="9" style="3" bestFit="1" customWidth="1"/>
    <col min="5121" max="5122" width="12.6640625" style="3" bestFit="1" customWidth="1"/>
    <col min="5123" max="5123" width="13.88671875" style="3" bestFit="1" customWidth="1"/>
    <col min="5124" max="5357" width="9.109375" style="3"/>
    <col min="5358" max="5358" width="6.109375" style="3" customWidth="1"/>
    <col min="5359" max="5359" width="7.6640625" style="3" customWidth="1"/>
    <col min="5360" max="5360" width="15.6640625" style="3" bestFit="1" customWidth="1"/>
    <col min="5361" max="5361" width="21.109375" style="3" customWidth="1"/>
    <col min="5362" max="5362" width="13.88671875" style="3" bestFit="1" customWidth="1"/>
    <col min="5363" max="5363" width="11.6640625" style="3" bestFit="1" customWidth="1"/>
    <col min="5364" max="5364" width="12.33203125" style="3" bestFit="1" customWidth="1"/>
    <col min="5365" max="5366" width="11.6640625" style="3" bestFit="1" customWidth="1"/>
    <col min="5367" max="5367" width="9.6640625" style="3" bestFit="1" customWidth="1"/>
    <col min="5368" max="5368" width="11.6640625" style="3" bestFit="1" customWidth="1"/>
    <col min="5369" max="5370" width="9.5546875" style="3" bestFit="1" customWidth="1"/>
    <col min="5371" max="5371" width="11.6640625" style="3" bestFit="1" customWidth="1"/>
    <col min="5372" max="5372" width="9.109375" style="3" bestFit="1" customWidth="1"/>
    <col min="5373" max="5374" width="10.109375" style="3" bestFit="1" customWidth="1"/>
    <col min="5375" max="5375" width="10.6640625" style="3" bestFit="1" customWidth="1"/>
    <col min="5376" max="5376" width="9" style="3" bestFit="1" customWidth="1"/>
    <col min="5377" max="5378" width="12.6640625" style="3" bestFit="1" customWidth="1"/>
    <col min="5379" max="5379" width="13.88671875" style="3" bestFit="1" customWidth="1"/>
    <col min="5380" max="5613" width="9.109375" style="3"/>
    <col min="5614" max="5614" width="6.109375" style="3" customWidth="1"/>
    <col min="5615" max="5615" width="7.6640625" style="3" customWidth="1"/>
    <col min="5616" max="5616" width="15.6640625" style="3" bestFit="1" customWidth="1"/>
    <col min="5617" max="5617" width="21.109375" style="3" customWidth="1"/>
    <col min="5618" max="5618" width="13.88671875" style="3" bestFit="1" customWidth="1"/>
    <col min="5619" max="5619" width="11.6640625" style="3" bestFit="1" customWidth="1"/>
    <col min="5620" max="5620" width="12.33203125" style="3" bestFit="1" customWidth="1"/>
    <col min="5621" max="5622" width="11.6640625" style="3" bestFit="1" customWidth="1"/>
    <col min="5623" max="5623" width="9.6640625" style="3" bestFit="1" customWidth="1"/>
    <col min="5624" max="5624" width="11.6640625" style="3" bestFit="1" customWidth="1"/>
    <col min="5625" max="5626" width="9.5546875" style="3" bestFit="1" customWidth="1"/>
    <col min="5627" max="5627" width="11.6640625" style="3" bestFit="1" customWidth="1"/>
    <col min="5628" max="5628" width="9.109375" style="3" bestFit="1" customWidth="1"/>
    <col min="5629" max="5630" width="10.109375" style="3" bestFit="1" customWidth="1"/>
    <col min="5631" max="5631" width="10.6640625" style="3" bestFit="1" customWidth="1"/>
    <col min="5632" max="5632" width="9" style="3" bestFit="1" customWidth="1"/>
    <col min="5633" max="5634" width="12.6640625" style="3" bestFit="1" customWidth="1"/>
    <col min="5635" max="5635" width="13.88671875" style="3" bestFit="1" customWidth="1"/>
    <col min="5636" max="5869" width="9.109375" style="3"/>
    <col min="5870" max="5870" width="6.109375" style="3" customWidth="1"/>
    <col min="5871" max="5871" width="7.6640625" style="3" customWidth="1"/>
    <col min="5872" max="5872" width="15.6640625" style="3" bestFit="1" customWidth="1"/>
    <col min="5873" max="5873" width="21.109375" style="3" customWidth="1"/>
    <col min="5874" max="5874" width="13.88671875" style="3" bestFit="1" customWidth="1"/>
    <col min="5875" max="5875" width="11.6640625" style="3" bestFit="1" customWidth="1"/>
    <col min="5876" max="5876" width="12.33203125" style="3" bestFit="1" customWidth="1"/>
    <col min="5877" max="5878" width="11.6640625" style="3" bestFit="1" customWidth="1"/>
    <col min="5879" max="5879" width="9.6640625" style="3" bestFit="1" customWidth="1"/>
    <col min="5880" max="5880" width="11.6640625" style="3" bestFit="1" customWidth="1"/>
    <col min="5881" max="5882" width="9.5546875" style="3" bestFit="1" customWidth="1"/>
    <col min="5883" max="5883" width="11.6640625" style="3" bestFit="1" customWidth="1"/>
    <col min="5884" max="5884" width="9.109375" style="3" bestFit="1" customWidth="1"/>
    <col min="5885" max="5886" width="10.109375" style="3" bestFit="1" customWidth="1"/>
    <col min="5887" max="5887" width="10.6640625" style="3" bestFit="1" customWidth="1"/>
    <col min="5888" max="5888" width="9" style="3" bestFit="1" customWidth="1"/>
    <col min="5889" max="5890" width="12.6640625" style="3" bestFit="1" customWidth="1"/>
    <col min="5891" max="5891" width="13.88671875" style="3" bestFit="1" customWidth="1"/>
    <col min="5892" max="6125" width="9.109375" style="3"/>
    <col min="6126" max="6126" width="6.109375" style="3" customWidth="1"/>
    <col min="6127" max="6127" width="7.6640625" style="3" customWidth="1"/>
    <col min="6128" max="6128" width="15.6640625" style="3" bestFit="1" customWidth="1"/>
    <col min="6129" max="6129" width="21.109375" style="3" customWidth="1"/>
    <col min="6130" max="6130" width="13.88671875" style="3" bestFit="1" customWidth="1"/>
    <col min="6131" max="6131" width="11.6640625" style="3" bestFit="1" customWidth="1"/>
    <col min="6132" max="6132" width="12.33203125" style="3" bestFit="1" customWidth="1"/>
    <col min="6133" max="6134" width="11.6640625" style="3" bestFit="1" customWidth="1"/>
    <col min="6135" max="6135" width="9.6640625" style="3" bestFit="1" customWidth="1"/>
    <col min="6136" max="6136" width="11.6640625" style="3" bestFit="1" customWidth="1"/>
    <col min="6137" max="6138" width="9.5546875" style="3" bestFit="1" customWidth="1"/>
    <col min="6139" max="6139" width="11.6640625" style="3" bestFit="1" customWidth="1"/>
    <col min="6140" max="6140" width="9.109375" style="3" bestFit="1" customWidth="1"/>
    <col min="6141" max="6142" width="10.109375" style="3" bestFit="1" customWidth="1"/>
    <col min="6143" max="6143" width="10.6640625" style="3" bestFit="1" customWidth="1"/>
    <col min="6144" max="6144" width="9" style="3" bestFit="1" customWidth="1"/>
    <col min="6145" max="6146" width="12.6640625" style="3" bestFit="1" customWidth="1"/>
    <col min="6147" max="6147" width="13.88671875" style="3" bestFit="1" customWidth="1"/>
    <col min="6148" max="6381" width="9.109375" style="3"/>
    <col min="6382" max="6382" width="6.109375" style="3" customWidth="1"/>
    <col min="6383" max="6383" width="7.6640625" style="3" customWidth="1"/>
    <col min="6384" max="6384" width="15.6640625" style="3" bestFit="1" customWidth="1"/>
    <col min="6385" max="6385" width="21.109375" style="3" customWidth="1"/>
    <col min="6386" max="6386" width="13.88671875" style="3" bestFit="1" customWidth="1"/>
    <col min="6387" max="6387" width="11.6640625" style="3" bestFit="1" customWidth="1"/>
    <col min="6388" max="6388" width="12.33203125" style="3" bestFit="1" customWidth="1"/>
    <col min="6389" max="6390" width="11.6640625" style="3" bestFit="1" customWidth="1"/>
    <col min="6391" max="6391" width="9.6640625" style="3" bestFit="1" customWidth="1"/>
    <col min="6392" max="6392" width="11.6640625" style="3" bestFit="1" customWidth="1"/>
    <col min="6393" max="6394" width="9.5546875" style="3" bestFit="1" customWidth="1"/>
    <col min="6395" max="6395" width="11.6640625" style="3" bestFit="1" customWidth="1"/>
    <col min="6396" max="6396" width="9.109375" style="3" bestFit="1" customWidth="1"/>
    <col min="6397" max="6398" width="10.109375" style="3" bestFit="1" customWidth="1"/>
    <col min="6399" max="6399" width="10.6640625" style="3" bestFit="1" customWidth="1"/>
    <col min="6400" max="6400" width="9" style="3" bestFit="1" customWidth="1"/>
    <col min="6401" max="6402" width="12.6640625" style="3" bestFit="1" customWidth="1"/>
    <col min="6403" max="6403" width="13.88671875" style="3" bestFit="1" customWidth="1"/>
    <col min="6404" max="6637" width="9.109375" style="3"/>
    <col min="6638" max="6638" width="6.109375" style="3" customWidth="1"/>
    <col min="6639" max="6639" width="7.6640625" style="3" customWidth="1"/>
    <col min="6640" max="6640" width="15.6640625" style="3" bestFit="1" customWidth="1"/>
    <col min="6641" max="6641" width="21.109375" style="3" customWidth="1"/>
    <col min="6642" max="6642" width="13.88671875" style="3" bestFit="1" customWidth="1"/>
    <col min="6643" max="6643" width="11.6640625" style="3" bestFit="1" customWidth="1"/>
    <col min="6644" max="6644" width="12.33203125" style="3" bestFit="1" customWidth="1"/>
    <col min="6645" max="6646" width="11.6640625" style="3" bestFit="1" customWidth="1"/>
    <col min="6647" max="6647" width="9.6640625" style="3" bestFit="1" customWidth="1"/>
    <col min="6648" max="6648" width="11.6640625" style="3" bestFit="1" customWidth="1"/>
    <col min="6649" max="6650" width="9.5546875" style="3" bestFit="1" customWidth="1"/>
    <col min="6651" max="6651" width="11.6640625" style="3" bestFit="1" customWidth="1"/>
    <col min="6652" max="6652" width="9.109375" style="3" bestFit="1" customWidth="1"/>
    <col min="6653" max="6654" width="10.109375" style="3" bestFit="1" customWidth="1"/>
    <col min="6655" max="6655" width="10.6640625" style="3" bestFit="1" customWidth="1"/>
    <col min="6656" max="6656" width="9" style="3" bestFit="1" customWidth="1"/>
    <col min="6657" max="6658" width="12.6640625" style="3" bestFit="1" customWidth="1"/>
    <col min="6659" max="6659" width="13.88671875" style="3" bestFit="1" customWidth="1"/>
    <col min="6660" max="6893" width="9.109375" style="3"/>
    <col min="6894" max="6894" width="6.109375" style="3" customWidth="1"/>
    <col min="6895" max="6895" width="7.6640625" style="3" customWidth="1"/>
    <col min="6896" max="6896" width="15.6640625" style="3" bestFit="1" customWidth="1"/>
    <col min="6897" max="6897" width="21.109375" style="3" customWidth="1"/>
    <col min="6898" max="6898" width="13.88671875" style="3" bestFit="1" customWidth="1"/>
    <col min="6899" max="6899" width="11.6640625" style="3" bestFit="1" customWidth="1"/>
    <col min="6900" max="6900" width="12.33203125" style="3" bestFit="1" customWidth="1"/>
    <col min="6901" max="6902" width="11.6640625" style="3" bestFit="1" customWidth="1"/>
    <col min="6903" max="6903" width="9.6640625" style="3" bestFit="1" customWidth="1"/>
    <col min="6904" max="6904" width="11.6640625" style="3" bestFit="1" customWidth="1"/>
    <col min="6905" max="6906" width="9.5546875" style="3" bestFit="1" customWidth="1"/>
    <col min="6907" max="6907" width="11.6640625" style="3" bestFit="1" customWidth="1"/>
    <col min="6908" max="6908" width="9.109375" style="3" bestFit="1" customWidth="1"/>
    <col min="6909" max="6910" width="10.109375" style="3" bestFit="1" customWidth="1"/>
    <col min="6911" max="6911" width="10.6640625" style="3" bestFit="1" customWidth="1"/>
    <col min="6912" max="6912" width="9" style="3" bestFit="1" customWidth="1"/>
    <col min="6913" max="6914" width="12.6640625" style="3" bestFit="1" customWidth="1"/>
    <col min="6915" max="6915" width="13.88671875" style="3" bestFit="1" customWidth="1"/>
    <col min="6916" max="7149" width="9.109375" style="3"/>
    <col min="7150" max="7150" width="6.109375" style="3" customWidth="1"/>
    <col min="7151" max="7151" width="7.6640625" style="3" customWidth="1"/>
    <col min="7152" max="7152" width="15.6640625" style="3" bestFit="1" customWidth="1"/>
    <col min="7153" max="7153" width="21.109375" style="3" customWidth="1"/>
    <col min="7154" max="7154" width="13.88671875" style="3" bestFit="1" customWidth="1"/>
    <col min="7155" max="7155" width="11.6640625" style="3" bestFit="1" customWidth="1"/>
    <col min="7156" max="7156" width="12.33203125" style="3" bestFit="1" customWidth="1"/>
    <col min="7157" max="7158" width="11.6640625" style="3" bestFit="1" customWidth="1"/>
    <col min="7159" max="7159" width="9.6640625" style="3" bestFit="1" customWidth="1"/>
    <col min="7160" max="7160" width="11.6640625" style="3" bestFit="1" customWidth="1"/>
    <col min="7161" max="7162" width="9.5546875" style="3" bestFit="1" customWidth="1"/>
    <col min="7163" max="7163" width="11.6640625" style="3" bestFit="1" customWidth="1"/>
    <col min="7164" max="7164" width="9.109375" style="3" bestFit="1" customWidth="1"/>
    <col min="7165" max="7166" width="10.109375" style="3" bestFit="1" customWidth="1"/>
    <col min="7167" max="7167" width="10.6640625" style="3" bestFit="1" customWidth="1"/>
    <col min="7168" max="7168" width="9" style="3" bestFit="1" customWidth="1"/>
    <col min="7169" max="7170" width="12.6640625" style="3" bestFit="1" customWidth="1"/>
    <col min="7171" max="7171" width="13.88671875" style="3" bestFit="1" customWidth="1"/>
    <col min="7172" max="7405" width="9.109375" style="3"/>
    <col min="7406" max="7406" width="6.109375" style="3" customWidth="1"/>
    <col min="7407" max="7407" width="7.6640625" style="3" customWidth="1"/>
    <col min="7408" max="7408" width="15.6640625" style="3" bestFit="1" customWidth="1"/>
    <col min="7409" max="7409" width="21.109375" style="3" customWidth="1"/>
    <col min="7410" max="7410" width="13.88671875" style="3" bestFit="1" customWidth="1"/>
    <col min="7411" max="7411" width="11.6640625" style="3" bestFit="1" customWidth="1"/>
    <col min="7412" max="7412" width="12.33203125" style="3" bestFit="1" customWidth="1"/>
    <col min="7413" max="7414" width="11.6640625" style="3" bestFit="1" customWidth="1"/>
    <col min="7415" max="7415" width="9.6640625" style="3" bestFit="1" customWidth="1"/>
    <col min="7416" max="7416" width="11.6640625" style="3" bestFit="1" customWidth="1"/>
    <col min="7417" max="7418" width="9.5546875" style="3" bestFit="1" customWidth="1"/>
    <col min="7419" max="7419" width="11.6640625" style="3" bestFit="1" customWidth="1"/>
    <col min="7420" max="7420" width="9.109375" style="3" bestFit="1" customWidth="1"/>
    <col min="7421" max="7422" width="10.109375" style="3" bestFit="1" customWidth="1"/>
    <col min="7423" max="7423" width="10.6640625" style="3" bestFit="1" customWidth="1"/>
    <col min="7424" max="7424" width="9" style="3" bestFit="1" customWidth="1"/>
    <col min="7425" max="7426" width="12.6640625" style="3" bestFit="1" customWidth="1"/>
    <col min="7427" max="7427" width="13.88671875" style="3" bestFit="1" customWidth="1"/>
    <col min="7428" max="7661" width="9.109375" style="3"/>
    <col min="7662" max="7662" width="6.109375" style="3" customWidth="1"/>
    <col min="7663" max="7663" width="7.6640625" style="3" customWidth="1"/>
    <col min="7664" max="7664" width="15.6640625" style="3" bestFit="1" customWidth="1"/>
    <col min="7665" max="7665" width="21.109375" style="3" customWidth="1"/>
    <col min="7666" max="7666" width="13.88671875" style="3" bestFit="1" customWidth="1"/>
    <col min="7667" max="7667" width="11.6640625" style="3" bestFit="1" customWidth="1"/>
    <col min="7668" max="7668" width="12.33203125" style="3" bestFit="1" customWidth="1"/>
    <col min="7669" max="7670" width="11.6640625" style="3" bestFit="1" customWidth="1"/>
    <col min="7671" max="7671" width="9.6640625" style="3" bestFit="1" customWidth="1"/>
    <col min="7672" max="7672" width="11.6640625" style="3" bestFit="1" customWidth="1"/>
    <col min="7673" max="7674" width="9.5546875" style="3" bestFit="1" customWidth="1"/>
    <col min="7675" max="7675" width="11.6640625" style="3" bestFit="1" customWidth="1"/>
    <col min="7676" max="7676" width="9.109375" style="3" bestFit="1" customWidth="1"/>
    <col min="7677" max="7678" width="10.109375" style="3" bestFit="1" customWidth="1"/>
    <col min="7679" max="7679" width="10.6640625" style="3" bestFit="1" customWidth="1"/>
    <col min="7680" max="7680" width="9" style="3" bestFit="1" customWidth="1"/>
    <col min="7681" max="7682" width="12.6640625" style="3" bestFit="1" customWidth="1"/>
    <col min="7683" max="7683" width="13.88671875" style="3" bestFit="1" customWidth="1"/>
    <col min="7684" max="7917" width="9.109375" style="3"/>
    <col min="7918" max="7918" width="6.109375" style="3" customWidth="1"/>
    <col min="7919" max="7919" width="7.6640625" style="3" customWidth="1"/>
    <col min="7920" max="7920" width="15.6640625" style="3" bestFit="1" customWidth="1"/>
    <col min="7921" max="7921" width="21.109375" style="3" customWidth="1"/>
    <col min="7922" max="7922" width="13.88671875" style="3" bestFit="1" customWidth="1"/>
    <col min="7923" max="7923" width="11.6640625" style="3" bestFit="1" customWidth="1"/>
    <col min="7924" max="7924" width="12.33203125" style="3" bestFit="1" customWidth="1"/>
    <col min="7925" max="7926" width="11.6640625" style="3" bestFit="1" customWidth="1"/>
    <col min="7927" max="7927" width="9.6640625" style="3" bestFit="1" customWidth="1"/>
    <col min="7928" max="7928" width="11.6640625" style="3" bestFit="1" customWidth="1"/>
    <col min="7929" max="7930" width="9.5546875" style="3" bestFit="1" customWidth="1"/>
    <col min="7931" max="7931" width="11.6640625" style="3" bestFit="1" customWidth="1"/>
    <col min="7932" max="7932" width="9.109375" style="3" bestFit="1" customWidth="1"/>
    <col min="7933" max="7934" width="10.109375" style="3" bestFit="1" customWidth="1"/>
    <col min="7935" max="7935" width="10.6640625" style="3" bestFit="1" customWidth="1"/>
    <col min="7936" max="7936" width="9" style="3" bestFit="1" customWidth="1"/>
    <col min="7937" max="7938" width="12.6640625" style="3" bestFit="1" customWidth="1"/>
    <col min="7939" max="7939" width="13.88671875" style="3" bestFit="1" customWidth="1"/>
    <col min="7940" max="8173" width="9.109375" style="3"/>
    <col min="8174" max="8174" width="6.109375" style="3" customWidth="1"/>
    <col min="8175" max="8175" width="7.6640625" style="3" customWidth="1"/>
    <col min="8176" max="8176" width="15.6640625" style="3" bestFit="1" customWidth="1"/>
    <col min="8177" max="8177" width="21.109375" style="3" customWidth="1"/>
    <col min="8178" max="8178" width="13.88671875" style="3" bestFit="1" customWidth="1"/>
    <col min="8179" max="8179" width="11.6640625" style="3" bestFit="1" customWidth="1"/>
    <col min="8180" max="8180" width="12.33203125" style="3" bestFit="1" customWidth="1"/>
    <col min="8181" max="8182" width="11.6640625" style="3" bestFit="1" customWidth="1"/>
    <col min="8183" max="8183" width="9.6640625" style="3" bestFit="1" customWidth="1"/>
    <col min="8184" max="8184" width="11.6640625" style="3" bestFit="1" customWidth="1"/>
    <col min="8185" max="8186" width="9.5546875" style="3" bestFit="1" customWidth="1"/>
    <col min="8187" max="8187" width="11.6640625" style="3" bestFit="1" customWidth="1"/>
    <col min="8188" max="8188" width="9.109375" style="3" bestFit="1" customWidth="1"/>
    <col min="8189" max="8190" width="10.109375" style="3" bestFit="1" customWidth="1"/>
    <col min="8191" max="8191" width="10.6640625" style="3" bestFit="1" customWidth="1"/>
    <col min="8192" max="8192" width="9" style="3" bestFit="1" customWidth="1"/>
    <col min="8193" max="8194" width="12.6640625" style="3" bestFit="1" customWidth="1"/>
    <col min="8195" max="8195" width="13.88671875" style="3" bestFit="1" customWidth="1"/>
    <col min="8196" max="8429" width="9.109375" style="3"/>
    <col min="8430" max="8430" width="6.109375" style="3" customWidth="1"/>
    <col min="8431" max="8431" width="7.6640625" style="3" customWidth="1"/>
    <col min="8432" max="8432" width="15.6640625" style="3" bestFit="1" customWidth="1"/>
    <col min="8433" max="8433" width="21.109375" style="3" customWidth="1"/>
    <col min="8434" max="8434" width="13.88671875" style="3" bestFit="1" customWidth="1"/>
    <col min="8435" max="8435" width="11.6640625" style="3" bestFit="1" customWidth="1"/>
    <col min="8436" max="8436" width="12.33203125" style="3" bestFit="1" customWidth="1"/>
    <col min="8437" max="8438" width="11.6640625" style="3" bestFit="1" customWidth="1"/>
    <col min="8439" max="8439" width="9.6640625" style="3" bestFit="1" customWidth="1"/>
    <col min="8440" max="8440" width="11.6640625" style="3" bestFit="1" customWidth="1"/>
    <col min="8441" max="8442" width="9.5546875" style="3" bestFit="1" customWidth="1"/>
    <col min="8443" max="8443" width="11.6640625" style="3" bestFit="1" customWidth="1"/>
    <col min="8444" max="8444" width="9.109375" style="3" bestFit="1" customWidth="1"/>
    <col min="8445" max="8446" width="10.109375" style="3" bestFit="1" customWidth="1"/>
    <col min="8447" max="8447" width="10.6640625" style="3" bestFit="1" customWidth="1"/>
    <col min="8448" max="8448" width="9" style="3" bestFit="1" customWidth="1"/>
    <col min="8449" max="8450" width="12.6640625" style="3" bestFit="1" customWidth="1"/>
    <col min="8451" max="8451" width="13.88671875" style="3" bestFit="1" customWidth="1"/>
    <col min="8452" max="8685" width="9.109375" style="3"/>
    <col min="8686" max="8686" width="6.109375" style="3" customWidth="1"/>
    <col min="8687" max="8687" width="7.6640625" style="3" customWidth="1"/>
    <col min="8688" max="8688" width="15.6640625" style="3" bestFit="1" customWidth="1"/>
    <col min="8689" max="8689" width="21.109375" style="3" customWidth="1"/>
    <col min="8690" max="8690" width="13.88671875" style="3" bestFit="1" customWidth="1"/>
    <col min="8691" max="8691" width="11.6640625" style="3" bestFit="1" customWidth="1"/>
    <col min="8692" max="8692" width="12.33203125" style="3" bestFit="1" customWidth="1"/>
    <col min="8693" max="8694" width="11.6640625" style="3" bestFit="1" customWidth="1"/>
    <col min="8695" max="8695" width="9.6640625" style="3" bestFit="1" customWidth="1"/>
    <col min="8696" max="8696" width="11.6640625" style="3" bestFit="1" customWidth="1"/>
    <col min="8697" max="8698" width="9.5546875" style="3" bestFit="1" customWidth="1"/>
    <col min="8699" max="8699" width="11.6640625" style="3" bestFit="1" customWidth="1"/>
    <col min="8700" max="8700" width="9.109375" style="3" bestFit="1" customWidth="1"/>
    <col min="8701" max="8702" width="10.109375" style="3" bestFit="1" customWidth="1"/>
    <col min="8703" max="8703" width="10.6640625" style="3" bestFit="1" customWidth="1"/>
    <col min="8704" max="8704" width="9" style="3" bestFit="1" customWidth="1"/>
    <col min="8705" max="8706" width="12.6640625" style="3" bestFit="1" customWidth="1"/>
    <col min="8707" max="8707" width="13.88671875" style="3" bestFit="1" customWidth="1"/>
    <col min="8708" max="8941" width="9.109375" style="3"/>
    <col min="8942" max="8942" width="6.109375" style="3" customWidth="1"/>
    <col min="8943" max="8943" width="7.6640625" style="3" customWidth="1"/>
    <col min="8944" max="8944" width="15.6640625" style="3" bestFit="1" customWidth="1"/>
    <col min="8945" max="8945" width="21.109375" style="3" customWidth="1"/>
    <col min="8946" max="8946" width="13.88671875" style="3" bestFit="1" customWidth="1"/>
    <col min="8947" max="8947" width="11.6640625" style="3" bestFit="1" customWidth="1"/>
    <col min="8948" max="8948" width="12.33203125" style="3" bestFit="1" customWidth="1"/>
    <col min="8949" max="8950" width="11.6640625" style="3" bestFit="1" customWidth="1"/>
    <col min="8951" max="8951" width="9.6640625" style="3" bestFit="1" customWidth="1"/>
    <col min="8952" max="8952" width="11.6640625" style="3" bestFit="1" customWidth="1"/>
    <col min="8953" max="8954" width="9.5546875" style="3" bestFit="1" customWidth="1"/>
    <col min="8955" max="8955" width="11.6640625" style="3" bestFit="1" customWidth="1"/>
    <col min="8956" max="8956" width="9.109375" style="3" bestFit="1" customWidth="1"/>
    <col min="8957" max="8958" width="10.109375" style="3" bestFit="1" customWidth="1"/>
    <col min="8959" max="8959" width="10.6640625" style="3" bestFit="1" customWidth="1"/>
    <col min="8960" max="8960" width="9" style="3" bestFit="1" customWidth="1"/>
    <col min="8961" max="8962" width="12.6640625" style="3" bestFit="1" customWidth="1"/>
    <col min="8963" max="8963" width="13.88671875" style="3" bestFit="1" customWidth="1"/>
    <col min="8964" max="9197" width="9.109375" style="3"/>
    <col min="9198" max="9198" width="6.109375" style="3" customWidth="1"/>
    <col min="9199" max="9199" width="7.6640625" style="3" customWidth="1"/>
    <col min="9200" max="9200" width="15.6640625" style="3" bestFit="1" customWidth="1"/>
    <col min="9201" max="9201" width="21.109375" style="3" customWidth="1"/>
    <col min="9202" max="9202" width="13.88671875" style="3" bestFit="1" customWidth="1"/>
    <col min="9203" max="9203" width="11.6640625" style="3" bestFit="1" customWidth="1"/>
    <col min="9204" max="9204" width="12.33203125" style="3" bestFit="1" customWidth="1"/>
    <col min="9205" max="9206" width="11.6640625" style="3" bestFit="1" customWidth="1"/>
    <col min="9207" max="9207" width="9.6640625" style="3" bestFit="1" customWidth="1"/>
    <col min="9208" max="9208" width="11.6640625" style="3" bestFit="1" customWidth="1"/>
    <col min="9209" max="9210" width="9.5546875" style="3" bestFit="1" customWidth="1"/>
    <col min="9211" max="9211" width="11.6640625" style="3" bestFit="1" customWidth="1"/>
    <col min="9212" max="9212" width="9.109375" style="3" bestFit="1" customWidth="1"/>
    <col min="9213" max="9214" width="10.109375" style="3" bestFit="1" customWidth="1"/>
    <col min="9215" max="9215" width="10.6640625" style="3" bestFit="1" customWidth="1"/>
    <col min="9216" max="9216" width="9" style="3" bestFit="1" customWidth="1"/>
    <col min="9217" max="9218" width="12.6640625" style="3" bestFit="1" customWidth="1"/>
    <col min="9219" max="9219" width="13.88671875" style="3" bestFit="1" customWidth="1"/>
    <col min="9220" max="9453" width="9.109375" style="3"/>
    <col min="9454" max="9454" width="6.109375" style="3" customWidth="1"/>
    <col min="9455" max="9455" width="7.6640625" style="3" customWidth="1"/>
    <col min="9456" max="9456" width="15.6640625" style="3" bestFit="1" customWidth="1"/>
    <col min="9457" max="9457" width="21.109375" style="3" customWidth="1"/>
    <col min="9458" max="9458" width="13.88671875" style="3" bestFit="1" customWidth="1"/>
    <col min="9459" max="9459" width="11.6640625" style="3" bestFit="1" customWidth="1"/>
    <col min="9460" max="9460" width="12.33203125" style="3" bestFit="1" customWidth="1"/>
    <col min="9461" max="9462" width="11.6640625" style="3" bestFit="1" customWidth="1"/>
    <col min="9463" max="9463" width="9.6640625" style="3" bestFit="1" customWidth="1"/>
    <col min="9464" max="9464" width="11.6640625" style="3" bestFit="1" customWidth="1"/>
    <col min="9465" max="9466" width="9.5546875" style="3" bestFit="1" customWidth="1"/>
    <col min="9467" max="9467" width="11.6640625" style="3" bestFit="1" customWidth="1"/>
    <col min="9468" max="9468" width="9.109375" style="3" bestFit="1" customWidth="1"/>
    <col min="9469" max="9470" width="10.109375" style="3" bestFit="1" customWidth="1"/>
    <col min="9471" max="9471" width="10.6640625" style="3" bestFit="1" customWidth="1"/>
    <col min="9472" max="9472" width="9" style="3" bestFit="1" customWidth="1"/>
    <col min="9473" max="9474" width="12.6640625" style="3" bestFit="1" customWidth="1"/>
    <col min="9475" max="9475" width="13.88671875" style="3" bestFit="1" customWidth="1"/>
    <col min="9476" max="9709" width="9.109375" style="3"/>
    <col min="9710" max="9710" width="6.109375" style="3" customWidth="1"/>
    <col min="9711" max="9711" width="7.6640625" style="3" customWidth="1"/>
    <col min="9712" max="9712" width="15.6640625" style="3" bestFit="1" customWidth="1"/>
    <col min="9713" max="9713" width="21.109375" style="3" customWidth="1"/>
    <col min="9714" max="9714" width="13.88671875" style="3" bestFit="1" customWidth="1"/>
    <col min="9715" max="9715" width="11.6640625" style="3" bestFit="1" customWidth="1"/>
    <col min="9716" max="9716" width="12.33203125" style="3" bestFit="1" customWidth="1"/>
    <col min="9717" max="9718" width="11.6640625" style="3" bestFit="1" customWidth="1"/>
    <col min="9719" max="9719" width="9.6640625" style="3" bestFit="1" customWidth="1"/>
    <col min="9720" max="9720" width="11.6640625" style="3" bestFit="1" customWidth="1"/>
    <col min="9721" max="9722" width="9.5546875" style="3" bestFit="1" customWidth="1"/>
    <col min="9723" max="9723" width="11.6640625" style="3" bestFit="1" customWidth="1"/>
    <col min="9724" max="9724" width="9.109375" style="3" bestFit="1" customWidth="1"/>
    <col min="9725" max="9726" width="10.109375" style="3" bestFit="1" customWidth="1"/>
    <col min="9727" max="9727" width="10.6640625" style="3" bestFit="1" customWidth="1"/>
    <col min="9728" max="9728" width="9" style="3" bestFit="1" customWidth="1"/>
    <col min="9729" max="9730" width="12.6640625" style="3" bestFit="1" customWidth="1"/>
    <col min="9731" max="9731" width="13.88671875" style="3" bestFit="1" customWidth="1"/>
    <col min="9732" max="9965" width="9.109375" style="3"/>
    <col min="9966" max="9966" width="6.109375" style="3" customWidth="1"/>
    <col min="9967" max="9967" width="7.6640625" style="3" customWidth="1"/>
    <col min="9968" max="9968" width="15.6640625" style="3" bestFit="1" customWidth="1"/>
    <col min="9969" max="9969" width="21.109375" style="3" customWidth="1"/>
    <col min="9970" max="9970" width="13.88671875" style="3" bestFit="1" customWidth="1"/>
    <col min="9971" max="9971" width="11.6640625" style="3" bestFit="1" customWidth="1"/>
    <col min="9972" max="9972" width="12.33203125" style="3" bestFit="1" customWidth="1"/>
    <col min="9973" max="9974" width="11.6640625" style="3" bestFit="1" customWidth="1"/>
    <col min="9975" max="9975" width="9.6640625" style="3" bestFit="1" customWidth="1"/>
    <col min="9976" max="9976" width="11.6640625" style="3" bestFit="1" customWidth="1"/>
    <col min="9977" max="9978" width="9.5546875" style="3" bestFit="1" customWidth="1"/>
    <col min="9979" max="9979" width="11.6640625" style="3" bestFit="1" customWidth="1"/>
    <col min="9980" max="9980" width="9.109375" style="3" bestFit="1" customWidth="1"/>
    <col min="9981" max="9982" width="10.109375" style="3" bestFit="1" customWidth="1"/>
    <col min="9983" max="9983" width="10.6640625" style="3" bestFit="1" customWidth="1"/>
    <col min="9984" max="9984" width="9" style="3" bestFit="1" customWidth="1"/>
    <col min="9985" max="9986" width="12.6640625" style="3" bestFit="1" customWidth="1"/>
    <col min="9987" max="9987" width="13.88671875" style="3" bestFit="1" customWidth="1"/>
    <col min="9988" max="10221" width="9.109375" style="3"/>
    <col min="10222" max="10222" width="6.109375" style="3" customWidth="1"/>
    <col min="10223" max="10223" width="7.6640625" style="3" customWidth="1"/>
    <col min="10224" max="10224" width="15.6640625" style="3" bestFit="1" customWidth="1"/>
    <col min="10225" max="10225" width="21.109375" style="3" customWidth="1"/>
    <col min="10226" max="10226" width="13.88671875" style="3" bestFit="1" customWidth="1"/>
    <col min="10227" max="10227" width="11.6640625" style="3" bestFit="1" customWidth="1"/>
    <col min="10228" max="10228" width="12.33203125" style="3" bestFit="1" customWidth="1"/>
    <col min="10229" max="10230" width="11.6640625" style="3" bestFit="1" customWidth="1"/>
    <col min="10231" max="10231" width="9.6640625" style="3" bestFit="1" customWidth="1"/>
    <col min="10232" max="10232" width="11.6640625" style="3" bestFit="1" customWidth="1"/>
    <col min="10233" max="10234" width="9.5546875" style="3" bestFit="1" customWidth="1"/>
    <col min="10235" max="10235" width="11.6640625" style="3" bestFit="1" customWidth="1"/>
    <col min="10236" max="10236" width="9.109375" style="3" bestFit="1" customWidth="1"/>
    <col min="10237" max="10238" width="10.109375" style="3" bestFit="1" customWidth="1"/>
    <col min="10239" max="10239" width="10.6640625" style="3" bestFit="1" customWidth="1"/>
    <col min="10240" max="10240" width="9" style="3" bestFit="1" customWidth="1"/>
    <col min="10241" max="10242" width="12.6640625" style="3" bestFit="1" customWidth="1"/>
    <col min="10243" max="10243" width="13.88671875" style="3" bestFit="1" customWidth="1"/>
    <col min="10244" max="10477" width="9.109375" style="3"/>
    <col min="10478" max="10478" width="6.109375" style="3" customWidth="1"/>
    <col min="10479" max="10479" width="7.6640625" style="3" customWidth="1"/>
    <col min="10480" max="10480" width="15.6640625" style="3" bestFit="1" customWidth="1"/>
    <col min="10481" max="10481" width="21.109375" style="3" customWidth="1"/>
    <col min="10482" max="10482" width="13.88671875" style="3" bestFit="1" customWidth="1"/>
    <col min="10483" max="10483" width="11.6640625" style="3" bestFit="1" customWidth="1"/>
    <col min="10484" max="10484" width="12.33203125" style="3" bestFit="1" customWidth="1"/>
    <col min="10485" max="10486" width="11.6640625" style="3" bestFit="1" customWidth="1"/>
    <col min="10487" max="10487" width="9.6640625" style="3" bestFit="1" customWidth="1"/>
    <col min="10488" max="10488" width="11.6640625" style="3" bestFit="1" customWidth="1"/>
    <col min="10489" max="10490" width="9.5546875" style="3" bestFit="1" customWidth="1"/>
    <col min="10491" max="10491" width="11.6640625" style="3" bestFit="1" customWidth="1"/>
    <col min="10492" max="10492" width="9.109375" style="3" bestFit="1" customWidth="1"/>
    <col min="10493" max="10494" width="10.109375" style="3" bestFit="1" customWidth="1"/>
    <col min="10495" max="10495" width="10.6640625" style="3" bestFit="1" customWidth="1"/>
    <col min="10496" max="10496" width="9" style="3" bestFit="1" customWidth="1"/>
    <col min="10497" max="10498" width="12.6640625" style="3" bestFit="1" customWidth="1"/>
    <col min="10499" max="10499" width="13.88671875" style="3" bestFit="1" customWidth="1"/>
    <col min="10500" max="10733" width="9.109375" style="3"/>
    <col min="10734" max="10734" width="6.109375" style="3" customWidth="1"/>
    <col min="10735" max="10735" width="7.6640625" style="3" customWidth="1"/>
    <col min="10736" max="10736" width="15.6640625" style="3" bestFit="1" customWidth="1"/>
    <col min="10737" max="10737" width="21.109375" style="3" customWidth="1"/>
    <col min="10738" max="10738" width="13.88671875" style="3" bestFit="1" customWidth="1"/>
    <col min="10739" max="10739" width="11.6640625" style="3" bestFit="1" customWidth="1"/>
    <col min="10740" max="10740" width="12.33203125" style="3" bestFit="1" customWidth="1"/>
    <col min="10741" max="10742" width="11.6640625" style="3" bestFit="1" customWidth="1"/>
    <col min="10743" max="10743" width="9.6640625" style="3" bestFit="1" customWidth="1"/>
    <col min="10744" max="10744" width="11.6640625" style="3" bestFit="1" customWidth="1"/>
    <col min="10745" max="10746" width="9.5546875" style="3" bestFit="1" customWidth="1"/>
    <col min="10747" max="10747" width="11.6640625" style="3" bestFit="1" customWidth="1"/>
    <col min="10748" max="10748" width="9.109375" style="3" bestFit="1" customWidth="1"/>
    <col min="10749" max="10750" width="10.109375" style="3" bestFit="1" customWidth="1"/>
    <col min="10751" max="10751" width="10.6640625" style="3" bestFit="1" customWidth="1"/>
    <col min="10752" max="10752" width="9" style="3" bestFit="1" customWidth="1"/>
    <col min="10753" max="10754" width="12.6640625" style="3" bestFit="1" customWidth="1"/>
    <col min="10755" max="10755" width="13.88671875" style="3" bestFit="1" customWidth="1"/>
    <col min="10756" max="10989" width="9.109375" style="3"/>
    <col min="10990" max="10990" width="6.109375" style="3" customWidth="1"/>
    <col min="10991" max="10991" width="7.6640625" style="3" customWidth="1"/>
    <col min="10992" max="10992" width="15.6640625" style="3" bestFit="1" customWidth="1"/>
    <col min="10993" max="10993" width="21.109375" style="3" customWidth="1"/>
    <col min="10994" max="10994" width="13.88671875" style="3" bestFit="1" customWidth="1"/>
    <col min="10995" max="10995" width="11.6640625" style="3" bestFit="1" customWidth="1"/>
    <col min="10996" max="10996" width="12.33203125" style="3" bestFit="1" customWidth="1"/>
    <col min="10997" max="10998" width="11.6640625" style="3" bestFit="1" customWidth="1"/>
    <col min="10999" max="10999" width="9.6640625" style="3" bestFit="1" customWidth="1"/>
    <col min="11000" max="11000" width="11.6640625" style="3" bestFit="1" customWidth="1"/>
    <col min="11001" max="11002" width="9.5546875" style="3" bestFit="1" customWidth="1"/>
    <col min="11003" max="11003" width="11.6640625" style="3" bestFit="1" customWidth="1"/>
    <col min="11004" max="11004" width="9.109375" style="3" bestFit="1" customWidth="1"/>
    <col min="11005" max="11006" width="10.109375" style="3" bestFit="1" customWidth="1"/>
    <col min="11007" max="11007" width="10.6640625" style="3" bestFit="1" customWidth="1"/>
    <col min="11008" max="11008" width="9" style="3" bestFit="1" customWidth="1"/>
    <col min="11009" max="11010" width="12.6640625" style="3" bestFit="1" customWidth="1"/>
    <col min="11011" max="11011" width="13.88671875" style="3" bestFit="1" customWidth="1"/>
    <col min="11012" max="11245" width="9.109375" style="3"/>
    <col min="11246" max="11246" width="6.109375" style="3" customWidth="1"/>
    <col min="11247" max="11247" width="7.6640625" style="3" customWidth="1"/>
    <col min="11248" max="11248" width="15.6640625" style="3" bestFit="1" customWidth="1"/>
    <col min="11249" max="11249" width="21.109375" style="3" customWidth="1"/>
    <col min="11250" max="11250" width="13.88671875" style="3" bestFit="1" customWidth="1"/>
    <col min="11251" max="11251" width="11.6640625" style="3" bestFit="1" customWidth="1"/>
    <col min="11252" max="11252" width="12.33203125" style="3" bestFit="1" customWidth="1"/>
    <col min="11253" max="11254" width="11.6640625" style="3" bestFit="1" customWidth="1"/>
    <col min="11255" max="11255" width="9.6640625" style="3" bestFit="1" customWidth="1"/>
    <col min="11256" max="11256" width="11.6640625" style="3" bestFit="1" customWidth="1"/>
    <col min="11257" max="11258" width="9.5546875" style="3" bestFit="1" customWidth="1"/>
    <col min="11259" max="11259" width="11.6640625" style="3" bestFit="1" customWidth="1"/>
    <col min="11260" max="11260" width="9.109375" style="3" bestFit="1" customWidth="1"/>
    <col min="11261" max="11262" width="10.109375" style="3" bestFit="1" customWidth="1"/>
    <col min="11263" max="11263" width="10.6640625" style="3" bestFit="1" customWidth="1"/>
    <col min="11264" max="11264" width="9" style="3" bestFit="1" customWidth="1"/>
    <col min="11265" max="11266" width="12.6640625" style="3" bestFit="1" customWidth="1"/>
    <col min="11267" max="11267" width="13.88671875" style="3" bestFit="1" customWidth="1"/>
    <col min="11268" max="11501" width="9.109375" style="3"/>
    <col min="11502" max="11502" width="6.109375" style="3" customWidth="1"/>
    <col min="11503" max="11503" width="7.6640625" style="3" customWidth="1"/>
    <col min="11504" max="11504" width="15.6640625" style="3" bestFit="1" customWidth="1"/>
    <col min="11505" max="11505" width="21.109375" style="3" customWidth="1"/>
    <col min="11506" max="11506" width="13.88671875" style="3" bestFit="1" customWidth="1"/>
    <col min="11507" max="11507" width="11.6640625" style="3" bestFit="1" customWidth="1"/>
    <col min="11508" max="11508" width="12.33203125" style="3" bestFit="1" customWidth="1"/>
    <col min="11509" max="11510" width="11.6640625" style="3" bestFit="1" customWidth="1"/>
    <col min="11511" max="11511" width="9.6640625" style="3" bestFit="1" customWidth="1"/>
    <col min="11512" max="11512" width="11.6640625" style="3" bestFit="1" customWidth="1"/>
    <col min="11513" max="11514" width="9.5546875" style="3" bestFit="1" customWidth="1"/>
    <col min="11515" max="11515" width="11.6640625" style="3" bestFit="1" customWidth="1"/>
    <col min="11516" max="11516" width="9.109375" style="3" bestFit="1" customWidth="1"/>
    <col min="11517" max="11518" width="10.109375" style="3" bestFit="1" customWidth="1"/>
    <col min="11519" max="11519" width="10.6640625" style="3" bestFit="1" customWidth="1"/>
    <col min="11520" max="11520" width="9" style="3" bestFit="1" customWidth="1"/>
    <col min="11521" max="11522" width="12.6640625" style="3" bestFit="1" customWidth="1"/>
    <col min="11523" max="11523" width="13.88671875" style="3" bestFit="1" customWidth="1"/>
    <col min="11524" max="11757" width="9.109375" style="3"/>
    <col min="11758" max="11758" width="6.109375" style="3" customWidth="1"/>
    <col min="11759" max="11759" width="7.6640625" style="3" customWidth="1"/>
    <col min="11760" max="11760" width="15.6640625" style="3" bestFit="1" customWidth="1"/>
    <col min="11761" max="11761" width="21.109375" style="3" customWidth="1"/>
    <col min="11762" max="11762" width="13.88671875" style="3" bestFit="1" customWidth="1"/>
    <col min="11763" max="11763" width="11.6640625" style="3" bestFit="1" customWidth="1"/>
    <col min="11764" max="11764" width="12.33203125" style="3" bestFit="1" customWidth="1"/>
    <col min="11765" max="11766" width="11.6640625" style="3" bestFit="1" customWidth="1"/>
    <col min="11767" max="11767" width="9.6640625" style="3" bestFit="1" customWidth="1"/>
    <col min="11768" max="11768" width="11.6640625" style="3" bestFit="1" customWidth="1"/>
    <col min="11769" max="11770" width="9.5546875" style="3" bestFit="1" customWidth="1"/>
    <col min="11771" max="11771" width="11.6640625" style="3" bestFit="1" customWidth="1"/>
    <col min="11772" max="11772" width="9.109375" style="3" bestFit="1" customWidth="1"/>
    <col min="11773" max="11774" width="10.109375" style="3" bestFit="1" customWidth="1"/>
    <col min="11775" max="11775" width="10.6640625" style="3" bestFit="1" customWidth="1"/>
    <col min="11776" max="11776" width="9" style="3" bestFit="1" customWidth="1"/>
    <col min="11777" max="11778" width="12.6640625" style="3" bestFit="1" customWidth="1"/>
    <col min="11779" max="11779" width="13.88671875" style="3" bestFit="1" customWidth="1"/>
    <col min="11780" max="12013" width="9.109375" style="3"/>
    <col min="12014" max="12014" width="6.109375" style="3" customWidth="1"/>
    <col min="12015" max="12015" width="7.6640625" style="3" customWidth="1"/>
    <col min="12016" max="12016" width="15.6640625" style="3" bestFit="1" customWidth="1"/>
    <col min="12017" max="12017" width="21.109375" style="3" customWidth="1"/>
    <col min="12018" max="12018" width="13.88671875" style="3" bestFit="1" customWidth="1"/>
    <col min="12019" max="12019" width="11.6640625" style="3" bestFit="1" customWidth="1"/>
    <col min="12020" max="12020" width="12.33203125" style="3" bestFit="1" customWidth="1"/>
    <col min="12021" max="12022" width="11.6640625" style="3" bestFit="1" customWidth="1"/>
    <col min="12023" max="12023" width="9.6640625" style="3" bestFit="1" customWidth="1"/>
    <col min="12024" max="12024" width="11.6640625" style="3" bestFit="1" customWidth="1"/>
    <col min="12025" max="12026" width="9.5546875" style="3" bestFit="1" customWidth="1"/>
    <col min="12027" max="12027" width="11.6640625" style="3" bestFit="1" customWidth="1"/>
    <col min="12028" max="12028" width="9.109375" style="3" bestFit="1" customWidth="1"/>
    <col min="12029" max="12030" width="10.109375" style="3" bestFit="1" customWidth="1"/>
    <col min="12031" max="12031" width="10.6640625" style="3" bestFit="1" customWidth="1"/>
    <col min="12032" max="12032" width="9" style="3" bestFit="1" customWidth="1"/>
    <col min="12033" max="12034" width="12.6640625" style="3" bestFit="1" customWidth="1"/>
    <col min="12035" max="12035" width="13.88671875" style="3" bestFit="1" customWidth="1"/>
    <col min="12036" max="12269" width="9.109375" style="3"/>
    <col min="12270" max="12270" width="6.109375" style="3" customWidth="1"/>
    <col min="12271" max="12271" width="7.6640625" style="3" customWidth="1"/>
    <col min="12272" max="12272" width="15.6640625" style="3" bestFit="1" customWidth="1"/>
    <col min="12273" max="12273" width="21.109375" style="3" customWidth="1"/>
    <col min="12274" max="12274" width="13.88671875" style="3" bestFit="1" customWidth="1"/>
    <col min="12275" max="12275" width="11.6640625" style="3" bestFit="1" customWidth="1"/>
    <col min="12276" max="12276" width="12.33203125" style="3" bestFit="1" customWidth="1"/>
    <col min="12277" max="12278" width="11.6640625" style="3" bestFit="1" customWidth="1"/>
    <col min="12279" max="12279" width="9.6640625" style="3" bestFit="1" customWidth="1"/>
    <col min="12280" max="12280" width="11.6640625" style="3" bestFit="1" customWidth="1"/>
    <col min="12281" max="12282" width="9.5546875" style="3" bestFit="1" customWidth="1"/>
    <col min="12283" max="12283" width="11.6640625" style="3" bestFit="1" customWidth="1"/>
    <col min="12284" max="12284" width="9.109375" style="3" bestFit="1" customWidth="1"/>
    <col min="12285" max="12286" width="10.109375" style="3" bestFit="1" customWidth="1"/>
    <col min="12287" max="12287" width="10.6640625" style="3" bestFit="1" customWidth="1"/>
    <col min="12288" max="12288" width="9" style="3" bestFit="1" customWidth="1"/>
    <col min="12289" max="12290" width="12.6640625" style="3" bestFit="1" customWidth="1"/>
    <col min="12291" max="12291" width="13.88671875" style="3" bestFit="1" customWidth="1"/>
    <col min="12292" max="12525" width="9.109375" style="3"/>
    <col min="12526" max="12526" width="6.109375" style="3" customWidth="1"/>
    <col min="12527" max="12527" width="7.6640625" style="3" customWidth="1"/>
    <col min="12528" max="12528" width="15.6640625" style="3" bestFit="1" customWidth="1"/>
    <col min="12529" max="12529" width="21.109375" style="3" customWidth="1"/>
    <col min="12530" max="12530" width="13.88671875" style="3" bestFit="1" customWidth="1"/>
    <col min="12531" max="12531" width="11.6640625" style="3" bestFit="1" customWidth="1"/>
    <col min="12532" max="12532" width="12.33203125" style="3" bestFit="1" customWidth="1"/>
    <col min="12533" max="12534" width="11.6640625" style="3" bestFit="1" customWidth="1"/>
    <col min="12535" max="12535" width="9.6640625" style="3" bestFit="1" customWidth="1"/>
    <col min="12536" max="12536" width="11.6640625" style="3" bestFit="1" customWidth="1"/>
    <col min="12537" max="12538" width="9.5546875" style="3" bestFit="1" customWidth="1"/>
    <col min="12539" max="12539" width="11.6640625" style="3" bestFit="1" customWidth="1"/>
    <col min="12540" max="12540" width="9.109375" style="3" bestFit="1" customWidth="1"/>
    <col min="12541" max="12542" width="10.109375" style="3" bestFit="1" customWidth="1"/>
    <col min="12543" max="12543" width="10.6640625" style="3" bestFit="1" customWidth="1"/>
    <col min="12544" max="12544" width="9" style="3" bestFit="1" customWidth="1"/>
    <col min="12545" max="12546" width="12.6640625" style="3" bestFit="1" customWidth="1"/>
    <col min="12547" max="12547" width="13.88671875" style="3" bestFit="1" customWidth="1"/>
    <col min="12548" max="12781" width="9.109375" style="3"/>
    <col min="12782" max="12782" width="6.109375" style="3" customWidth="1"/>
    <col min="12783" max="12783" width="7.6640625" style="3" customWidth="1"/>
    <col min="12784" max="12784" width="15.6640625" style="3" bestFit="1" customWidth="1"/>
    <col min="12785" max="12785" width="21.109375" style="3" customWidth="1"/>
    <col min="12786" max="12786" width="13.88671875" style="3" bestFit="1" customWidth="1"/>
    <col min="12787" max="12787" width="11.6640625" style="3" bestFit="1" customWidth="1"/>
    <col min="12788" max="12788" width="12.33203125" style="3" bestFit="1" customWidth="1"/>
    <col min="12789" max="12790" width="11.6640625" style="3" bestFit="1" customWidth="1"/>
    <col min="12791" max="12791" width="9.6640625" style="3" bestFit="1" customWidth="1"/>
    <col min="12792" max="12792" width="11.6640625" style="3" bestFit="1" customWidth="1"/>
    <col min="12793" max="12794" width="9.5546875" style="3" bestFit="1" customWidth="1"/>
    <col min="12795" max="12795" width="11.6640625" style="3" bestFit="1" customWidth="1"/>
    <col min="12796" max="12796" width="9.109375" style="3" bestFit="1" customWidth="1"/>
    <col min="12797" max="12798" width="10.109375" style="3" bestFit="1" customWidth="1"/>
    <col min="12799" max="12799" width="10.6640625" style="3" bestFit="1" customWidth="1"/>
    <col min="12800" max="12800" width="9" style="3" bestFit="1" customWidth="1"/>
    <col min="12801" max="12802" width="12.6640625" style="3" bestFit="1" customWidth="1"/>
    <col min="12803" max="12803" width="13.88671875" style="3" bestFit="1" customWidth="1"/>
    <col min="12804" max="13037" width="9.109375" style="3"/>
    <col min="13038" max="13038" width="6.109375" style="3" customWidth="1"/>
    <col min="13039" max="13039" width="7.6640625" style="3" customWidth="1"/>
    <col min="13040" max="13040" width="15.6640625" style="3" bestFit="1" customWidth="1"/>
    <col min="13041" max="13041" width="21.109375" style="3" customWidth="1"/>
    <col min="13042" max="13042" width="13.88671875" style="3" bestFit="1" customWidth="1"/>
    <col min="13043" max="13043" width="11.6640625" style="3" bestFit="1" customWidth="1"/>
    <col min="13044" max="13044" width="12.33203125" style="3" bestFit="1" customWidth="1"/>
    <col min="13045" max="13046" width="11.6640625" style="3" bestFit="1" customWidth="1"/>
    <col min="13047" max="13047" width="9.6640625" style="3" bestFit="1" customWidth="1"/>
    <col min="13048" max="13048" width="11.6640625" style="3" bestFit="1" customWidth="1"/>
    <col min="13049" max="13050" width="9.5546875" style="3" bestFit="1" customWidth="1"/>
    <col min="13051" max="13051" width="11.6640625" style="3" bestFit="1" customWidth="1"/>
    <col min="13052" max="13052" width="9.109375" style="3" bestFit="1" customWidth="1"/>
    <col min="13053" max="13054" width="10.109375" style="3" bestFit="1" customWidth="1"/>
    <col min="13055" max="13055" width="10.6640625" style="3" bestFit="1" customWidth="1"/>
    <col min="13056" max="13056" width="9" style="3" bestFit="1" customWidth="1"/>
    <col min="13057" max="13058" width="12.6640625" style="3" bestFit="1" customWidth="1"/>
    <col min="13059" max="13059" width="13.88671875" style="3" bestFit="1" customWidth="1"/>
    <col min="13060" max="13293" width="9.109375" style="3"/>
    <col min="13294" max="13294" width="6.109375" style="3" customWidth="1"/>
    <col min="13295" max="13295" width="7.6640625" style="3" customWidth="1"/>
    <col min="13296" max="13296" width="15.6640625" style="3" bestFit="1" customWidth="1"/>
    <col min="13297" max="13297" width="21.109375" style="3" customWidth="1"/>
    <col min="13298" max="13298" width="13.88671875" style="3" bestFit="1" customWidth="1"/>
    <col min="13299" max="13299" width="11.6640625" style="3" bestFit="1" customWidth="1"/>
    <col min="13300" max="13300" width="12.33203125" style="3" bestFit="1" customWidth="1"/>
    <col min="13301" max="13302" width="11.6640625" style="3" bestFit="1" customWidth="1"/>
    <col min="13303" max="13303" width="9.6640625" style="3" bestFit="1" customWidth="1"/>
    <col min="13304" max="13304" width="11.6640625" style="3" bestFit="1" customWidth="1"/>
    <col min="13305" max="13306" width="9.5546875" style="3" bestFit="1" customWidth="1"/>
    <col min="13307" max="13307" width="11.6640625" style="3" bestFit="1" customWidth="1"/>
    <col min="13308" max="13308" width="9.109375" style="3" bestFit="1" customWidth="1"/>
    <col min="13309" max="13310" width="10.109375" style="3" bestFit="1" customWidth="1"/>
    <col min="13311" max="13311" width="10.6640625" style="3" bestFit="1" customWidth="1"/>
    <col min="13312" max="13312" width="9" style="3" bestFit="1" customWidth="1"/>
    <col min="13313" max="13314" width="12.6640625" style="3" bestFit="1" customWidth="1"/>
    <col min="13315" max="13315" width="13.88671875" style="3" bestFit="1" customWidth="1"/>
    <col min="13316" max="13549" width="9.109375" style="3"/>
    <col min="13550" max="13550" width="6.109375" style="3" customWidth="1"/>
    <col min="13551" max="13551" width="7.6640625" style="3" customWidth="1"/>
    <col min="13552" max="13552" width="15.6640625" style="3" bestFit="1" customWidth="1"/>
    <col min="13553" max="13553" width="21.109375" style="3" customWidth="1"/>
    <col min="13554" max="13554" width="13.88671875" style="3" bestFit="1" customWidth="1"/>
    <col min="13555" max="13555" width="11.6640625" style="3" bestFit="1" customWidth="1"/>
    <col min="13556" max="13556" width="12.33203125" style="3" bestFit="1" customWidth="1"/>
    <col min="13557" max="13558" width="11.6640625" style="3" bestFit="1" customWidth="1"/>
    <col min="13559" max="13559" width="9.6640625" style="3" bestFit="1" customWidth="1"/>
    <col min="13560" max="13560" width="11.6640625" style="3" bestFit="1" customWidth="1"/>
    <col min="13561" max="13562" width="9.5546875" style="3" bestFit="1" customWidth="1"/>
    <col min="13563" max="13563" width="11.6640625" style="3" bestFit="1" customWidth="1"/>
    <col min="13564" max="13564" width="9.109375" style="3" bestFit="1" customWidth="1"/>
    <col min="13565" max="13566" width="10.109375" style="3" bestFit="1" customWidth="1"/>
    <col min="13567" max="13567" width="10.6640625" style="3" bestFit="1" customWidth="1"/>
    <col min="13568" max="13568" width="9" style="3" bestFit="1" customWidth="1"/>
    <col min="13569" max="13570" width="12.6640625" style="3" bestFit="1" customWidth="1"/>
    <col min="13571" max="13571" width="13.88671875" style="3" bestFit="1" customWidth="1"/>
    <col min="13572" max="13805" width="9.109375" style="3"/>
    <col min="13806" max="13806" width="6.109375" style="3" customWidth="1"/>
    <col min="13807" max="13807" width="7.6640625" style="3" customWidth="1"/>
    <col min="13808" max="13808" width="15.6640625" style="3" bestFit="1" customWidth="1"/>
    <col min="13809" max="13809" width="21.109375" style="3" customWidth="1"/>
    <col min="13810" max="13810" width="13.88671875" style="3" bestFit="1" customWidth="1"/>
    <col min="13811" max="13811" width="11.6640625" style="3" bestFit="1" customWidth="1"/>
    <col min="13812" max="13812" width="12.33203125" style="3" bestFit="1" customWidth="1"/>
    <col min="13813" max="13814" width="11.6640625" style="3" bestFit="1" customWidth="1"/>
    <col min="13815" max="13815" width="9.6640625" style="3" bestFit="1" customWidth="1"/>
    <col min="13816" max="13816" width="11.6640625" style="3" bestFit="1" customWidth="1"/>
    <col min="13817" max="13818" width="9.5546875" style="3" bestFit="1" customWidth="1"/>
    <col min="13819" max="13819" width="11.6640625" style="3" bestFit="1" customWidth="1"/>
    <col min="13820" max="13820" width="9.109375" style="3" bestFit="1" customWidth="1"/>
    <col min="13821" max="13822" width="10.109375" style="3" bestFit="1" customWidth="1"/>
    <col min="13823" max="13823" width="10.6640625" style="3" bestFit="1" customWidth="1"/>
    <col min="13824" max="13824" width="9" style="3" bestFit="1" customWidth="1"/>
    <col min="13825" max="13826" width="12.6640625" style="3" bestFit="1" customWidth="1"/>
    <col min="13827" max="13827" width="13.88671875" style="3" bestFit="1" customWidth="1"/>
    <col min="13828" max="14061" width="9.109375" style="3"/>
    <col min="14062" max="14062" width="6.109375" style="3" customWidth="1"/>
    <col min="14063" max="14063" width="7.6640625" style="3" customWidth="1"/>
    <col min="14064" max="14064" width="15.6640625" style="3" bestFit="1" customWidth="1"/>
    <col min="14065" max="14065" width="21.109375" style="3" customWidth="1"/>
    <col min="14066" max="14066" width="13.88671875" style="3" bestFit="1" customWidth="1"/>
    <col min="14067" max="14067" width="11.6640625" style="3" bestFit="1" customWidth="1"/>
    <col min="14068" max="14068" width="12.33203125" style="3" bestFit="1" customWidth="1"/>
    <col min="14069" max="14070" width="11.6640625" style="3" bestFit="1" customWidth="1"/>
    <col min="14071" max="14071" width="9.6640625" style="3" bestFit="1" customWidth="1"/>
    <col min="14072" max="14072" width="11.6640625" style="3" bestFit="1" customWidth="1"/>
    <col min="14073" max="14074" width="9.5546875" style="3" bestFit="1" customWidth="1"/>
    <col min="14075" max="14075" width="11.6640625" style="3" bestFit="1" customWidth="1"/>
    <col min="14076" max="14076" width="9.109375" style="3" bestFit="1" customWidth="1"/>
    <col min="14077" max="14078" width="10.109375" style="3" bestFit="1" customWidth="1"/>
    <col min="14079" max="14079" width="10.6640625" style="3" bestFit="1" customWidth="1"/>
    <col min="14080" max="14080" width="9" style="3" bestFit="1" customWidth="1"/>
    <col min="14081" max="14082" width="12.6640625" style="3" bestFit="1" customWidth="1"/>
    <col min="14083" max="14083" width="13.88671875" style="3" bestFit="1" customWidth="1"/>
    <col min="14084" max="14317" width="9.109375" style="3"/>
    <col min="14318" max="14318" width="6.109375" style="3" customWidth="1"/>
    <col min="14319" max="14319" width="7.6640625" style="3" customWidth="1"/>
    <col min="14320" max="14320" width="15.6640625" style="3" bestFit="1" customWidth="1"/>
    <col min="14321" max="14321" width="21.109375" style="3" customWidth="1"/>
    <col min="14322" max="14322" width="13.88671875" style="3" bestFit="1" customWidth="1"/>
    <col min="14323" max="14323" width="11.6640625" style="3" bestFit="1" customWidth="1"/>
    <col min="14324" max="14324" width="12.33203125" style="3" bestFit="1" customWidth="1"/>
    <col min="14325" max="14326" width="11.6640625" style="3" bestFit="1" customWidth="1"/>
    <col min="14327" max="14327" width="9.6640625" style="3" bestFit="1" customWidth="1"/>
    <col min="14328" max="14328" width="11.6640625" style="3" bestFit="1" customWidth="1"/>
    <col min="14329" max="14330" width="9.5546875" style="3" bestFit="1" customWidth="1"/>
    <col min="14331" max="14331" width="11.6640625" style="3" bestFit="1" customWidth="1"/>
    <col min="14332" max="14332" width="9.109375" style="3" bestFit="1" customWidth="1"/>
    <col min="14333" max="14334" width="10.109375" style="3" bestFit="1" customWidth="1"/>
    <col min="14335" max="14335" width="10.6640625" style="3" bestFit="1" customWidth="1"/>
    <col min="14336" max="14336" width="9" style="3" bestFit="1" customWidth="1"/>
    <col min="14337" max="14338" width="12.6640625" style="3" bestFit="1" customWidth="1"/>
    <col min="14339" max="14339" width="13.88671875" style="3" bestFit="1" customWidth="1"/>
    <col min="14340" max="14573" width="9.109375" style="3"/>
    <col min="14574" max="14574" width="6.109375" style="3" customWidth="1"/>
    <col min="14575" max="14575" width="7.6640625" style="3" customWidth="1"/>
    <col min="14576" max="14576" width="15.6640625" style="3" bestFit="1" customWidth="1"/>
    <col min="14577" max="14577" width="21.109375" style="3" customWidth="1"/>
    <col min="14578" max="14578" width="13.88671875" style="3" bestFit="1" customWidth="1"/>
    <col min="14579" max="14579" width="11.6640625" style="3" bestFit="1" customWidth="1"/>
    <col min="14580" max="14580" width="12.33203125" style="3" bestFit="1" customWidth="1"/>
    <col min="14581" max="14582" width="11.6640625" style="3" bestFit="1" customWidth="1"/>
    <col min="14583" max="14583" width="9.6640625" style="3" bestFit="1" customWidth="1"/>
    <col min="14584" max="14584" width="11.6640625" style="3" bestFit="1" customWidth="1"/>
    <col min="14585" max="14586" width="9.5546875" style="3" bestFit="1" customWidth="1"/>
    <col min="14587" max="14587" width="11.6640625" style="3" bestFit="1" customWidth="1"/>
    <col min="14588" max="14588" width="9.109375" style="3" bestFit="1" customWidth="1"/>
    <col min="14589" max="14590" width="10.109375" style="3" bestFit="1" customWidth="1"/>
    <col min="14591" max="14591" width="10.6640625" style="3" bestFit="1" customWidth="1"/>
    <col min="14592" max="14592" width="9" style="3" bestFit="1" customWidth="1"/>
    <col min="14593" max="14594" width="12.6640625" style="3" bestFit="1" customWidth="1"/>
    <col min="14595" max="14595" width="13.88671875" style="3" bestFit="1" customWidth="1"/>
    <col min="14596" max="14829" width="9.109375" style="3"/>
    <col min="14830" max="14830" width="6.109375" style="3" customWidth="1"/>
    <col min="14831" max="14831" width="7.6640625" style="3" customWidth="1"/>
    <col min="14832" max="14832" width="15.6640625" style="3" bestFit="1" customWidth="1"/>
    <col min="14833" max="14833" width="21.109375" style="3" customWidth="1"/>
    <col min="14834" max="14834" width="13.88671875" style="3" bestFit="1" customWidth="1"/>
    <col min="14835" max="14835" width="11.6640625" style="3" bestFit="1" customWidth="1"/>
    <col min="14836" max="14836" width="12.33203125" style="3" bestFit="1" customWidth="1"/>
    <col min="14837" max="14838" width="11.6640625" style="3" bestFit="1" customWidth="1"/>
    <col min="14839" max="14839" width="9.6640625" style="3" bestFit="1" customWidth="1"/>
    <col min="14840" max="14840" width="11.6640625" style="3" bestFit="1" customWidth="1"/>
    <col min="14841" max="14842" width="9.5546875" style="3" bestFit="1" customWidth="1"/>
    <col min="14843" max="14843" width="11.6640625" style="3" bestFit="1" customWidth="1"/>
    <col min="14844" max="14844" width="9.109375" style="3" bestFit="1" customWidth="1"/>
    <col min="14845" max="14846" width="10.109375" style="3" bestFit="1" customWidth="1"/>
    <col min="14847" max="14847" width="10.6640625" style="3" bestFit="1" customWidth="1"/>
    <col min="14848" max="14848" width="9" style="3" bestFit="1" customWidth="1"/>
    <col min="14849" max="14850" width="12.6640625" style="3" bestFit="1" customWidth="1"/>
    <col min="14851" max="14851" width="13.88671875" style="3" bestFit="1" customWidth="1"/>
    <col min="14852" max="15085" width="9.109375" style="3"/>
    <col min="15086" max="15086" width="6.109375" style="3" customWidth="1"/>
    <col min="15087" max="15087" width="7.6640625" style="3" customWidth="1"/>
    <col min="15088" max="15088" width="15.6640625" style="3" bestFit="1" customWidth="1"/>
    <col min="15089" max="15089" width="21.109375" style="3" customWidth="1"/>
    <col min="15090" max="15090" width="13.88671875" style="3" bestFit="1" customWidth="1"/>
    <col min="15091" max="15091" width="11.6640625" style="3" bestFit="1" customWidth="1"/>
    <col min="15092" max="15092" width="12.33203125" style="3" bestFit="1" customWidth="1"/>
    <col min="15093" max="15094" width="11.6640625" style="3" bestFit="1" customWidth="1"/>
    <col min="15095" max="15095" width="9.6640625" style="3" bestFit="1" customWidth="1"/>
    <col min="15096" max="15096" width="11.6640625" style="3" bestFit="1" customWidth="1"/>
    <col min="15097" max="15098" width="9.5546875" style="3" bestFit="1" customWidth="1"/>
    <col min="15099" max="15099" width="11.6640625" style="3" bestFit="1" customWidth="1"/>
    <col min="15100" max="15100" width="9.109375" style="3" bestFit="1" customWidth="1"/>
    <col min="15101" max="15102" width="10.109375" style="3" bestFit="1" customWidth="1"/>
    <col min="15103" max="15103" width="10.6640625" style="3" bestFit="1" customWidth="1"/>
    <col min="15104" max="15104" width="9" style="3" bestFit="1" customWidth="1"/>
    <col min="15105" max="15106" width="12.6640625" style="3" bestFit="1" customWidth="1"/>
    <col min="15107" max="15107" width="13.88671875" style="3" bestFit="1" customWidth="1"/>
    <col min="15108" max="15341" width="9.109375" style="3"/>
    <col min="15342" max="15342" width="6.109375" style="3" customWidth="1"/>
    <col min="15343" max="15343" width="7.6640625" style="3" customWidth="1"/>
    <col min="15344" max="15344" width="15.6640625" style="3" bestFit="1" customWidth="1"/>
    <col min="15345" max="15345" width="21.109375" style="3" customWidth="1"/>
    <col min="15346" max="15346" width="13.88671875" style="3" bestFit="1" customWidth="1"/>
    <col min="15347" max="15347" width="11.6640625" style="3" bestFit="1" customWidth="1"/>
    <col min="15348" max="15348" width="12.33203125" style="3" bestFit="1" customWidth="1"/>
    <col min="15349" max="15350" width="11.6640625" style="3" bestFit="1" customWidth="1"/>
    <col min="15351" max="15351" width="9.6640625" style="3" bestFit="1" customWidth="1"/>
    <col min="15352" max="15352" width="11.6640625" style="3" bestFit="1" customWidth="1"/>
    <col min="15353" max="15354" width="9.5546875" style="3" bestFit="1" customWidth="1"/>
    <col min="15355" max="15355" width="11.6640625" style="3" bestFit="1" customWidth="1"/>
    <col min="15356" max="15356" width="9.109375" style="3" bestFit="1" customWidth="1"/>
    <col min="15357" max="15358" width="10.109375" style="3" bestFit="1" customWidth="1"/>
    <col min="15359" max="15359" width="10.6640625" style="3" bestFit="1" customWidth="1"/>
    <col min="15360" max="15360" width="9" style="3" bestFit="1" customWidth="1"/>
    <col min="15361" max="15362" width="12.6640625" style="3" bestFit="1" customWidth="1"/>
    <col min="15363" max="15363" width="13.88671875" style="3" bestFit="1" customWidth="1"/>
    <col min="15364" max="15597" width="9.109375" style="3"/>
    <col min="15598" max="15598" width="6.109375" style="3" customWidth="1"/>
    <col min="15599" max="15599" width="7.6640625" style="3" customWidth="1"/>
    <col min="15600" max="15600" width="15.6640625" style="3" bestFit="1" customWidth="1"/>
    <col min="15601" max="15601" width="21.109375" style="3" customWidth="1"/>
    <col min="15602" max="15602" width="13.88671875" style="3" bestFit="1" customWidth="1"/>
    <col min="15603" max="15603" width="11.6640625" style="3" bestFit="1" customWidth="1"/>
    <col min="15604" max="15604" width="12.33203125" style="3" bestFit="1" customWidth="1"/>
    <col min="15605" max="15606" width="11.6640625" style="3" bestFit="1" customWidth="1"/>
    <col min="15607" max="15607" width="9.6640625" style="3" bestFit="1" customWidth="1"/>
    <col min="15608" max="15608" width="11.6640625" style="3" bestFit="1" customWidth="1"/>
    <col min="15609" max="15610" width="9.5546875" style="3" bestFit="1" customWidth="1"/>
    <col min="15611" max="15611" width="11.6640625" style="3" bestFit="1" customWidth="1"/>
    <col min="15612" max="15612" width="9.109375" style="3" bestFit="1" customWidth="1"/>
    <col min="15613" max="15614" width="10.109375" style="3" bestFit="1" customWidth="1"/>
    <col min="15615" max="15615" width="10.6640625" style="3" bestFit="1" customWidth="1"/>
    <col min="15616" max="15616" width="9" style="3" bestFit="1" customWidth="1"/>
    <col min="15617" max="15618" width="12.6640625" style="3" bestFit="1" customWidth="1"/>
    <col min="15619" max="15619" width="13.88671875" style="3" bestFit="1" customWidth="1"/>
    <col min="15620" max="15853" width="9.109375" style="3"/>
    <col min="15854" max="15854" width="6.109375" style="3" customWidth="1"/>
    <col min="15855" max="15855" width="7.6640625" style="3" customWidth="1"/>
    <col min="15856" max="15856" width="15.6640625" style="3" bestFit="1" customWidth="1"/>
    <col min="15857" max="15857" width="21.109375" style="3" customWidth="1"/>
    <col min="15858" max="15858" width="13.88671875" style="3" bestFit="1" customWidth="1"/>
    <col min="15859" max="15859" width="11.6640625" style="3" bestFit="1" customWidth="1"/>
    <col min="15860" max="15860" width="12.33203125" style="3" bestFit="1" customWidth="1"/>
    <col min="15861" max="15862" width="11.6640625" style="3" bestFit="1" customWidth="1"/>
    <col min="15863" max="15863" width="9.6640625" style="3" bestFit="1" customWidth="1"/>
    <col min="15864" max="15864" width="11.6640625" style="3" bestFit="1" customWidth="1"/>
    <col min="15865" max="15866" width="9.5546875" style="3" bestFit="1" customWidth="1"/>
    <col min="15867" max="15867" width="11.6640625" style="3" bestFit="1" customWidth="1"/>
    <col min="15868" max="15868" width="9.109375" style="3" bestFit="1" customWidth="1"/>
    <col min="15869" max="15870" width="10.109375" style="3" bestFit="1" customWidth="1"/>
    <col min="15871" max="15871" width="10.6640625" style="3" bestFit="1" customWidth="1"/>
    <col min="15872" max="15872" width="9" style="3" bestFit="1" customWidth="1"/>
    <col min="15873" max="15874" width="12.6640625" style="3" bestFit="1" customWidth="1"/>
    <col min="15875" max="15875" width="13.88671875" style="3" bestFit="1" customWidth="1"/>
    <col min="15876" max="16109" width="9.109375" style="3"/>
    <col min="16110" max="16110" width="6.109375" style="3" customWidth="1"/>
    <col min="16111" max="16111" width="7.6640625" style="3" customWidth="1"/>
    <col min="16112" max="16112" width="15.6640625" style="3" bestFit="1" customWidth="1"/>
    <col min="16113" max="16113" width="21.109375" style="3" customWidth="1"/>
    <col min="16114" max="16114" width="13.88671875" style="3" bestFit="1" customWidth="1"/>
    <col min="16115" max="16115" width="11.6640625" style="3" bestFit="1" customWidth="1"/>
    <col min="16116" max="16116" width="12.33203125" style="3" bestFit="1" customWidth="1"/>
    <col min="16117" max="16118" width="11.6640625" style="3" bestFit="1" customWidth="1"/>
    <col min="16119" max="16119" width="9.6640625" style="3" bestFit="1" customWidth="1"/>
    <col min="16120" max="16120" width="11.6640625" style="3" bestFit="1" customWidth="1"/>
    <col min="16121" max="16122" width="9.5546875" style="3" bestFit="1" customWidth="1"/>
    <col min="16123" max="16123" width="11.6640625" style="3" bestFit="1" customWidth="1"/>
    <col min="16124" max="16124" width="9.109375" style="3" bestFit="1" customWidth="1"/>
    <col min="16125" max="16126" width="10.109375" style="3" bestFit="1" customWidth="1"/>
    <col min="16127" max="16127" width="10.6640625" style="3" bestFit="1" customWidth="1"/>
    <col min="16128" max="16128" width="9" style="3" bestFit="1" customWidth="1"/>
    <col min="16129" max="16130" width="12.6640625" style="3" bestFit="1" customWidth="1"/>
    <col min="16131" max="16131" width="13.88671875" style="3" bestFit="1" customWidth="1"/>
    <col min="16132" max="16384" width="9.109375" style="3"/>
  </cols>
  <sheetData>
    <row r="1" spans="1:33" ht="17.399999999999999" x14ac:dyDescent="0.3">
      <c r="B1" s="2" t="s">
        <v>0</v>
      </c>
      <c r="Y1" s="504"/>
      <c r="Z1" s="505"/>
      <c r="AA1" s="505"/>
      <c r="AB1" s="506"/>
      <c r="AC1" s="505"/>
      <c r="AD1" s="503"/>
      <c r="AE1" s="503"/>
      <c r="AF1" s="503"/>
      <c r="AG1" s="3"/>
    </row>
    <row r="2" spans="1:33" ht="13.2" x14ac:dyDescent="0.25">
      <c r="B2" s="542" t="s">
        <v>286</v>
      </c>
      <c r="C2" s="543"/>
      <c r="D2" s="543"/>
      <c r="Y2" s="504"/>
      <c r="Z2" s="505"/>
      <c r="AA2" s="505"/>
      <c r="AB2" s="506"/>
      <c r="AC2" s="505"/>
      <c r="AD2" s="503"/>
      <c r="AE2" s="503"/>
      <c r="AF2" s="503"/>
      <c r="AG2" s="3"/>
    </row>
    <row r="3" spans="1:33" ht="13.2" x14ac:dyDescent="0.25">
      <c r="A3" s="67" t="str">
        <f>оглавление!$D$2</f>
        <v>Управление жилой недвижимостью, ЖКХ</v>
      </c>
      <c r="B3" s="4"/>
      <c r="Y3" s="504"/>
      <c r="Z3" s="505"/>
      <c r="AA3" s="505"/>
      <c r="AB3" s="506"/>
      <c r="AC3" s="505"/>
      <c r="AD3" s="503"/>
      <c r="AE3" s="503"/>
      <c r="AF3" s="503"/>
      <c r="AG3" s="3"/>
    </row>
    <row r="4" spans="1:33" ht="13.2" x14ac:dyDescent="0.25">
      <c r="A4" s="1" t="str">
        <f>оглавление!$F$29</f>
        <v>выгрузки данных о начислениях и оплатах</v>
      </c>
      <c r="B4" s="4"/>
      <c r="Y4" s="504"/>
      <c r="Z4" s="505"/>
      <c r="AA4" s="505"/>
      <c r="AB4" s="506"/>
      <c r="AC4" s="505"/>
      <c r="AD4" s="503"/>
      <c r="AE4" s="503"/>
      <c r="AF4" s="503"/>
      <c r="AG4" s="3"/>
    </row>
    <row r="5" spans="1:33" ht="13.2" x14ac:dyDescent="0.25">
      <c r="A5" s="1" t="s">
        <v>1</v>
      </c>
      <c r="B5" s="5" t="s">
        <v>23</v>
      </c>
      <c r="D5" s="9"/>
      <c r="E5" s="7"/>
      <c r="Y5" s="504"/>
      <c r="Z5" s="505"/>
      <c r="AA5" s="507"/>
      <c r="AB5" s="508"/>
      <c r="AC5" s="507"/>
      <c r="AD5" s="503"/>
      <c r="AE5" s="503"/>
      <c r="AF5" s="503"/>
      <c r="AG5" s="3"/>
    </row>
    <row r="6" spans="1:33" ht="30.6" x14ac:dyDescent="0.25">
      <c r="A6" s="528" t="str">
        <f>мар17!A$6</f>
        <v>улица_дом</v>
      </c>
      <c r="B6" s="528" t="str">
        <f>мар17!B$6</f>
        <v>квартира</v>
      </c>
      <c r="C6" s="523" t="str">
        <f>мар17!C$6</f>
        <v>лицевой счет</v>
      </c>
      <c r="D6" s="524" t="str">
        <f>мар17!D$6</f>
        <v>ФИО</v>
      </c>
      <c r="E6" s="529" t="str">
        <f>мар17!E$6</f>
        <v>Нач. сальдо</v>
      </c>
      <c r="F6" s="530" t="str">
        <f>мар17!F$6</f>
        <v>Содерж. и ремонт общего имущества</v>
      </c>
      <c r="G6" s="530" t="str">
        <f>мар17!G$6</f>
        <v>Содержание гаража</v>
      </c>
      <c r="H6" s="530" t="str">
        <f>мар17!H$6</f>
        <v>Отопление</v>
      </c>
      <c r="I6" s="530" t="str">
        <f>мар17!I$6</f>
        <v>Холодное водоснабжение</v>
      </c>
      <c r="J6" s="530" t="str">
        <f>мар17!J$6</f>
        <v>Горячее водоснабжение</v>
      </c>
      <c r="K6" s="530" t="str">
        <f>мар17!K$6</f>
        <v>Водоотведение (канализ.)</v>
      </c>
      <c r="L6" s="530" t="str">
        <f>мар17!L$6</f>
        <v>Газоснабжение</v>
      </c>
      <c r="M6" s="530" t="str">
        <f>мар17!M$6</f>
        <v>Услуги тв</v>
      </c>
      <c r="N6" s="530" t="str">
        <f>мар17!N$6</f>
        <v>Услуги домофона</v>
      </c>
      <c r="O6" s="530" t="str">
        <f>мар17!O$6</f>
        <v>Электроснабжение</v>
      </c>
      <c r="P6" s="530" t="str">
        <f>мар17!P$6</f>
        <v>Прочее сод и рем ж/п</v>
      </c>
      <c r="Q6" s="530" t="str">
        <f>мар17!Q$6</f>
        <v xml:space="preserve">Охрана </v>
      </c>
      <c r="R6" s="530" t="str">
        <f>мар17!R$6</f>
        <v>ХВС для нужд ГВС</v>
      </c>
      <c r="S6" s="530" t="str">
        <f>мар17!S$6</f>
        <v>Подогрев ГВС</v>
      </c>
      <c r="T6" s="530" t="str">
        <f>мар17!T$6</f>
        <v>Разовые услуги УК</v>
      </c>
      <c r="U6" s="530" t="str">
        <f>мар17!U$6</f>
        <v>Услуги вахтера</v>
      </c>
      <c r="V6" s="529" t="str">
        <f>мар17!V$6</f>
        <v>ИТОГО</v>
      </c>
      <c r="W6" s="529" t="str">
        <f>мар17!W$6</f>
        <v>ОПЛАЧЕНО</v>
      </c>
      <c r="X6" s="529" t="str">
        <f>мар17!X$6</f>
        <v>Конеч. сальдо</v>
      </c>
      <c r="Y6" s="525"/>
      <c r="Z6" s="509" t="str">
        <f>мар17!Z$6</f>
        <v>улица</v>
      </c>
      <c r="AA6" s="510" t="str">
        <f>мар17!AA$6</f>
        <v>п.№_кв</v>
      </c>
      <c r="AB6" s="511" t="str">
        <f>мар17!AB$6</f>
        <v>№_стр</v>
      </c>
      <c r="AC6" s="510" t="str">
        <f>мар17!AC$6</f>
        <v>one</v>
      </c>
      <c r="AD6" s="510" t="str">
        <f>мар17!AD$6</f>
        <v>СиР</v>
      </c>
      <c r="AE6" s="510" t="str">
        <f>мар17!AE$6</f>
        <v>Коммуналка</v>
      </c>
      <c r="AF6" s="510" t="str">
        <f>мар17!AF$6</f>
        <v>Прочие услуги</v>
      </c>
      <c r="AG6" s="512"/>
    </row>
    <row r="7" spans="1:33" ht="13.2" x14ac:dyDescent="0.25">
      <c r="A7" s="4" t="str">
        <f>адреса!$E$7</f>
        <v>ул. Первая д.1</v>
      </c>
      <c r="C7" s="522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513">
        <f>IF(A7&lt;&gt;"",IF(A7=мар17!A7,0,1),IF(AND(B7=мар17!B7,C7=мар17!C7),0,1))</f>
        <v>0</v>
      </c>
      <c r="Z7" s="70" t="str">
        <f>IF(AND(A7&lt;&gt;"",B7=""),A7,Z6)</f>
        <v>ул. Первая д.1</v>
      </c>
      <c r="AA7" s="504">
        <v>0</v>
      </c>
      <c r="AB7" s="502">
        <v>7</v>
      </c>
      <c r="AC7" s="504">
        <f>1</f>
        <v>1</v>
      </c>
      <c r="AD7" s="103">
        <f>F7</f>
        <v>0</v>
      </c>
      <c r="AE7" s="103">
        <f>H7+I7+J7+K7+L7+O7+R7+S7</f>
        <v>0</v>
      </c>
      <c r="AF7" s="103">
        <f>V7-AD7-AE7</f>
        <v>0</v>
      </c>
      <c r="AG7" s="3"/>
    </row>
    <row r="8" spans="1:33" ht="13.2" x14ac:dyDescent="0.25">
      <c r="B8" s="1" t="str">
        <f>адреса!$G$7</f>
        <v>кв.1</v>
      </c>
      <c r="C8" s="522">
        <f>адреса!$I$7</f>
        <v>10000001</v>
      </c>
      <c r="D8" s="6" t="str">
        <f>адреса!$K$7</f>
        <v>ФИО-1-1</v>
      </c>
      <c r="E8" s="6">
        <v>42742.16</v>
      </c>
      <c r="F8" s="6">
        <v>4695.8999999999996</v>
      </c>
      <c r="G8" s="6">
        <v>0</v>
      </c>
      <c r="H8" s="6">
        <v>3857.26</v>
      </c>
      <c r="I8" s="6">
        <v>0</v>
      </c>
      <c r="J8" s="6">
        <v>0</v>
      </c>
      <c r="K8" s="6">
        <v>0</v>
      </c>
      <c r="L8" s="6"/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v>0</v>
      </c>
      <c r="T8" s="6">
        <v>0</v>
      </c>
      <c r="U8" s="6"/>
      <c r="V8" s="6">
        <v>8553.16</v>
      </c>
      <c r="W8" s="6">
        <v>4695.8999999999996</v>
      </c>
      <c r="X8" s="6">
        <v>46599.42</v>
      </c>
      <c r="Y8" s="513">
        <f>IF(A8&lt;&gt;"",IF(A8=мар17!A8,0,1),IF(AND(B8=мар17!B8,C8=мар17!C8),0,1))</f>
        <v>0</v>
      </c>
      <c r="Z8" s="70" t="str">
        <f>IF(AND(A8&lt;&gt;"",B8=""),A8,Z7)</f>
        <v>ул. Первая д.1</v>
      </c>
      <c r="AA8" s="504">
        <f>IF($B8&lt;&gt;"",MAX(AA$7:AA7)+1,0)</f>
        <v>1</v>
      </c>
      <c r="AB8" s="502">
        <f>AB7+1</f>
        <v>8</v>
      </c>
      <c r="AC8" s="504">
        <f>1</f>
        <v>1</v>
      </c>
      <c r="AD8" s="103">
        <f>F8</f>
        <v>4695.8999999999996</v>
      </c>
      <c r="AE8" s="103">
        <f>H8+I8+J8+K8+L8+O8+R8+S8</f>
        <v>3857.26</v>
      </c>
      <c r="AF8" s="103">
        <f>V8-AD8-AE8</f>
        <v>0</v>
      </c>
      <c r="AG8" s="3"/>
    </row>
    <row r="9" spans="1:33" ht="13.2" x14ac:dyDescent="0.25">
      <c r="B9" s="1" t="str">
        <f>адреса!$G$8</f>
        <v>кв.2</v>
      </c>
      <c r="C9" s="522">
        <f>адреса!$I$8</f>
        <v>10000002</v>
      </c>
      <c r="D9" s="6" t="str">
        <f>адреса!$K$8</f>
        <v>ФИО-1-2</v>
      </c>
      <c r="E9" s="6">
        <v>8199.33</v>
      </c>
      <c r="F9" s="6">
        <v>1834.8</v>
      </c>
      <c r="G9" s="6">
        <v>0</v>
      </c>
      <c r="H9" s="6">
        <v>1505.47</v>
      </c>
      <c r="I9" s="6">
        <v>804</v>
      </c>
      <c r="J9" s="6">
        <v>1500.48</v>
      </c>
      <c r="K9" s="6">
        <v>1564.11</v>
      </c>
      <c r="L9" s="6"/>
      <c r="M9" s="6">
        <v>0</v>
      </c>
      <c r="N9" s="6">
        <v>0</v>
      </c>
      <c r="O9" s="6">
        <v>1520.64</v>
      </c>
      <c r="P9" s="6">
        <v>0</v>
      </c>
      <c r="Q9" s="6">
        <v>0</v>
      </c>
      <c r="R9" s="6">
        <v>0</v>
      </c>
      <c r="S9" s="6">
        <v>0</v>
      </c>
      <c r="T9" s="6">
        <v>0</v>
      </c>
      <c r="U9" s="6"/>
      <c r="V9" s="6">
        <v>8729.5</v>
      </c>
      <c r="W9" s="6">
        <v>0</v>
      </c>
      <c r="X9" s="6">
        <v>16928.830000000002</v>
      </c>
      <c r="Y9" s="513">
        <f>IF(A9&lt;&gt;"",IF(A9=мар17!A9,0,1),IF(AND(B9=мар17!B9,C9=мар17!C9),0,1))</f>
        <v>0</v>
      </c>
      <c r="Z9" s="70" t="str">
        <f t="shared" ref="Z9:Z28" si="0">IF(AND(A9&lt;&gt;"",B9=""),A9,Z8)</f>
        <v>ул. Первая д.1</v>
      </c>
      <c r="AA9" s="504">
        <f>IF($B9&lt;&gt;"",MAX(AA$7:AA8)+1,0)</f>
        <v>2</v>
      </c>
      <c r="AB9" s="502">
        <f t="shared" ref="AB9:AB72" si="1">AB8+1</f>
        <v>9</v>
      </c>
      <c r="AC9" s="504">
        <f>1</f>
        <v>1</v>
      </c>
      <c r="AD9" s="103">
        <f t="shared" ref="AD9:AD28" si="2">F9</f>
        <v>1834.8</v>
      </c>
      <c r="AE9" s="103">
        <f t="shared" ref="AE9:AE28" si="3">H9+I9+J9+K9+L9+O9+R9+S9</f>
        <v>6894.7000000000007</v>
      </c>
      <c r="AF9" s="103">
        <f t="shared" ref="AF9:AF28" si="4">V9-AD9-AE9</f>
        <v>0</v>
      </c>
      <c r="AG9" s="3"/>
    </row>
    <row r="10" spans="1:33" ht="13.2" x14ac:dyDescent="0.25">
      <c r="B10" s="1" t="str">
        <f>адреса!$G$9</f>
        <v>кв.3</v>
      </c>
      <c r="C10" s="522">
        <f>адреса!$I$9</f>
        <v>10000003</v>
      </c>
      <c r="D10" s="6" t="str">
        <f>адреса!$K$9</f>
        <v>ФИО-1-3</v>
      </c>
      <c r="E10" s="6">
        <v>38824.5</v>
      </c>
      <c r="F10" s="6">
        <v>4303.2</v>
      </c>
      <c r="G10" s="6">
        <v>0</v>
      </c>
      <c r="H10" s="6">
        <v>3532.67</v>
      </c>
      <c r="I10" s="6">
        <v>0</v>
      </c>
      <c r="J10" s="6">
        <v>0</v>
      </c>
      <c r="K10" s="6">
        <v>0</v>
      </c>
      <c r="L10" s="6"/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v>0</v>
      </c>
      <c r="T10" s="6">
        <v>0</v>
      </c>
      <c r="U10" s="6"/>
      <c r="V10" s="6">
        <v>7835.87</v>
      </c>
      <c r="W10" s="6">
        <v>4303.2</v>
      </c>
      <c r="X10" s="6">
        <v>42357.17</v>
      </c>
      <c r="Y10" s="513">
        <f>IF(A10&lt;&gt;"",IF(A10=мар17!A10,0,1),IF(AND(B10=мар17!B10,C10=мар17!C10),0,1))</f>
        <v>0</v>
      </c>
      <c r="Z10" s="70" t="str">
        <f t="shared" si="0"/>
        <v>ул. Первая д.1</v>
      </c>
      <c r="AA10" s="504">
        <f>IF($B10&lt;&gt;"",MAX(AA$7:AA9)+1,0)</f>
        <v>3</v>
      </c>
      <c r="AB10" s="502">
        <f t="shared" si="1"/>
        <v>10</v>
      </c>
      <c r="AC10" s="504">
        <f>1</f>
        <v>1</v>
      </c>
      <c r="AD10" s="103">
        <f t="shared" si="2"/>
        <v>4303.2</v>
      </c>
      <c r="AE10" s="103">
        <f t="shared" si="3"/>
        <v>3532.67</v>
      </c>
      <c r="AF10" s="103">
        <f t="shared" si="4"/>
        <v>0</v>
      </c>
      <c r="AG10" s="3"/>
    </row>
    <row r="11" spans="1:33" ht="13.2" x14ac:dyDescent="0.25">
      <c r="B11" s="1" t="str">
        <f>адреса!$G$10</f>
        <v>кв.4</v>
      </c>
      <c r="C11" s="522">
        <f>адреса!$I$10</f>
        <v>10000004</v>
      </c>
      <c r="D11" s="6" t="str">
        <f>адреса!$K$10</f>
        <v>ФИО-1-4</v>
      </c>
      <c r="E11" s="6">
        <v>42366.91</v>
      </c>
      <c r="F11" s="6">
        <v>4695.8999999999996</v>
      </c>
      <c r="G11" s="6">
        <v>0</v>
      </c>
      <c r="H11" s="6">
        <v>3857.26</v>
      </c>
      <c r="I11" s="6">
        <v>0</v>
      </c>
      <c r="J11" s="6">
        <v>0</v>
      </c>
      <c r="K11" s="6">
        <v>0</v>
      </c>
      <c r="L11" s="6"/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v>0</v>
      </c>
      <c r="T11" s="6">
        <v>0</v>
      </c>
      <c r="U11" s="6"/>
      <c r="V11" s="6">
        <v>8553.16</v>
      </c>
      <c r="W11" s="6">
        <v>4695.8999999999996</v>
      </c>
      <c r="X11" s="6">
        <v>46224.17</v>
      </c>
      <c r="Y11" s="513">
        <f>IF(A11&lt;&gt;"",IF(A11=мар17!A11,0,1),IF(AND(B11=мар17!B11,C11=мар17!C11),0,1))</f>
        <v>0</v>
      </c>
      <c r="Z11" s="70" t="str">
        <f t="shared" si="0"/>
        <v>ул. Первая д.1</v>
      </c>
      <c r="AA11" s="504">
        <f>IF($B11&lt;&gt;"",MAX(AA$7:AA10)+1,0)</f>
        <v>4</v>
      </c>
      <c r="AB11" s="502">
        <f t="shared" si="1"/>
        <v>11</v>
      </c>
      <c r="AC11" s="504">
        <f>1</f>
        <v>1</v>
      </c>
      <c r="AD11" s="103">
        <f t="shared" si="2"/>
        <v>4695.8999999999996</v>
      </c>
      <c r="AE11" s="103">
        <f t="shared" si="3"/>
        <v>3857.26</v>
      </c>
      <c r="AF11" s="103">
        <f t="shared" si="4"/>
        <v>0</v>
      </c>
      <c r="AG11" s="3"/>
    </row>
    <row r="12" spans="1:33" ht="13.2" x14ac:dyDescent="0.25">
      <c r="B12" s="1" t="str">
        <f>адреса!$G$11</f>
        <v>кв.5</v>
      </c>
      <c r="C12" s="522">
        <f>адреса!$I$11</f>
        <v>10000005</v>
      </c>
      <c r="D12" s="6" t="str">
        <f>адреса!$K$11</f>
        <v>ФИО-1-5</v>
      </c>
      <c r="E12" s="6">
        <v>14813.28</v>
      </c>
      <c r="F12" s="6">
        <v>1729.2</v>
      </c>
      <c r="G12" s="6">
        <v>0</v>
      </c>
      <c r="H12" s="6">
        <v>1419.84</v>
      </c>
      <c r="I12" s="6">
        <v>0</v>
      </c>
      <c r="J12" s="6">
        <v>-2643.6</v>
      </c>
      <c r="K12" s="6">
        <v>0</v>
      </c>
      <c r="L12" s="6"/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v>0</v>
      </c>
      <c r="T12" s="6">
        <v>0</v>
      </c>
      <c r="U12" s="6"/>
      <c r="V12" s="6">
        <v>505.44</v>
      </c>
      <c r="W12" s="6">
        <v>8946</v>
      </c>
      <c r="X12" s="6">
        <v>6372.72</v>
      </c>
      <c r="Y12" s="513">
        <f>IF(A12&lt;&gt;"",IF(A12=мар17!A12,0,1),IF(AND(B12=мар17!B12,C12=мар17!C12),0,1))</f>
        <v>0</v>
      </c>
      <c r="Z12" s="70" t="str">
        <f t="shared" si="0"/>
        <v>ул. Первая д.1</v>
      </c>
      <c r="AA12" s="504">
        <f>IF($B12&lt;&gt;"",MAX(AA$7:AA11)+1,0)</f>
        <v>5</v>
      </c>
      <c r="AB12" s="502">
        <f t="shared" si="1"/>
        <v>12</v>
      </c>
      <c r="AC12" s="504">
        <f>1</f>
        <v>1</v>
      </c>
      <c r="AD12" s="103">
        <f t="shared" si="2"/>
        <v>1729.2</v>
      </c>
      <c r="AE12" s="103">
        <f t="shared" si="3"/>
        <v>-1223.76</v>
      </c>
      <c r="AF12" s="103">
        <f t="shared" si="4"/>
        <v>0</v>
      </c>
      <c r="AG12" s="3"/>
    </row>
    <row r="13" spans="1:33" ht="13.2" x14ac:dyDescent="0.25">
      <c r="B13" s="1" t="str">
        <f>адреса!$G$12</f>
        <v>кв.6</v>
      </c>
      <c r="C13" s="522">
        <f>адреса!$I$12</f>
        <v>10000006</v>
      </c>
      <c r="D13" s="6" t="str">
        <f>адреса!$K$12</f>
        <v>ФИО-1-6</v>
      </c>
      <c r="E13" s="6">
        <v>38824.5</v>
      </c>
      <c r="F13" s="6">
        <v>4303.2</v>
      </c>
      <c r="G13" s="6">
        <v>0</v>
      </c>
      <c r="H13" s="6">
        <v>3532.67</v>
      </c>
      <c r="I13" s="6">
        <v>0</v>
      </c>
      <c r="J13" s="6">
        <v>0</v>
      </c>
      <c r="K13" s="6">
        <v>0</v>
      </c>
      <c r="L13" s="6"/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v>0</v>
      </c>
      <c r="T13" s="6">
        <v>0</v>
      </c>
      <c r="U13" s="6"/>
      <c r="V13" s="6">
        <v>7835.87</v>
      </c>
      <c r="W13" s="6">
        <v>4303.2</v>
      </c>
      <c r="X13" s="6">
        <v>42357.17</v>
      </c>
      <c r="Y13" s="513">
        <f>IF(A13&lt;&gt;"",IF(A13=мар17!A13,0,1),IF(AND(B13=мар17!B13,C13=мар17!C13),0,1))</f>
        <v>0</v>
      </c>
      <c r="Z13" s="70" t="str">
        <f t="shared" si="0"/>
        <v>ул. Первая д.1</v>
      </c>
      <c r="AA13" s="504">
        <f>IF($B13&lt;&gt;"",MAX(AA$7:AA12)+1,0)</f>
        <v>6</v>
      </c>
      <c r="AB13" s="502">
        <f t="shared" si="1"/>
        <v>13</v>
      </c>
      <c r="AC13" s="504">
        <f>1</f>
        <v>1</v>
      </c>
      <c r="AD13" s="103">
        <f t="shared" si="2"/>
        <v>4303.2</v>
      </c>
      <c r="AE13" s="103">
        <f t="shared" si="3"/>
        <v>3532.67</v>
      </c>
      <c r="AF13" s="103">
        <f t="shared" si="4"/>
        <v>0</v>
      </c>
      <c r="AG13" s="3"/>
    </row>
    <row r="14" spans="1:33" ht="13.2" x14ac:dyDescent="0.25">
      <c r="B14" s="1" t="str">
        <f>адреса!$G$13</f>
        <v>кв.7</v>
      </c>
      <c r="C14" s="522">
        <f>адреса!$I$13</f>
        <v>10000007</v>
      </c>
      <c r="D14" s="6" t="str">
        <f>адреса!$K$13</f>
        <v>ФИО-1-7</v>
      </c>
      <c r="E14" s="6">
        <v>79478.42</v>
      </c>
      <c r="F14" s="6">
        <v>4695.8999999999996</v>
      </c>
      <c r="G14" s="6">
        <v>0</v>
      </c>
      <c r="H14" s="6">
        <v>3857.26</v>
      </c>
      <c r="I14" s="6">
        <v>1726.93</v>
      </c>
      <c r="J14" s="6">
        <v>448.16</v>
      </c>
      <c r="K14" s="6">
        <v>2063.3200000000002</v>
      </c>
      <c r="L14" s="6"/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v>0</v>
      </c>
      <c r="T14" s="6">
        <v>0</v>
      </c>
      <c r="U14" s="6"/>
      <c r="V14" s="6">
        <v>12791.57</v>
      </c>
      <c r="W14" s="6">
        <v>0</v>
      </c>
      <c r="X14" s="6">
        <v>92269.99</v>
      </c>
      <c r="Y14" s="513">
        <f>IF(A14&lt;&gt;"",IF(A14=мар17!A14,0,1),IF(AND(B14=мар17!B14,C14=мар17!C14),0,1))</f>
        <v>0</v>
      </c>
      <c r="Z14" s="70" t="str">
        <f t="shared" si="0"/>
        <v>ул. Первая д.1</v>
      </c>
      <c r="AA14" s="504">
        <f>IF($B14&lt;&gt;"",MAX(AA$7:AA13)+1,0)</f>
        <v>7</v>
      </c>
      <c r="AB14" s="502">
        <f t="shared" si="1"/>
        <v>14</v>
      </c>
      <c r="AC14" s="504">
        <f>1</f>
        <v>1</v>
      </c>
      <c r="AD14" s="103">
        <f t="shared" si="2"/>
        <v>4695.8999999999996</v>
      </c>
      <c r="AE14" s="103">
        <f t="shared" si="3"/>
        <v>8095.67</v>
      </c>
      <c r="AF14" s="103">
        <f t="shared" si="4"/>
        <v>0</v>
      </c>
      <c r="AG14" s="3"/>
    </row>
    <row r="15" spans="1:33" ht="13.2" x14ac:dyDescent="0.25">
      <c r="B15" s="1" t="str">
        <f>адреса!$G$14</f>
        <v>кв.8</v>
      </c>
      <c r="C15" s="522">
        <f>адреса!$I$14</f>
        <v>10000008</v>
      </c>
      <c r="D15" s="6" t="str">
        <f>адреса!$K$14</f>
        <v>ФИО-1-8</v>
      </c>
      <c r="E15" s="6">
        <v>52314.78</v>
      </c>
      <c r="F15" s="6">
        <v>1884.3</v>
      </c>
      <c r="G15" s="6">
        <v>0</v>
      </c>
      <c r="H15" s="6">
        <v>1547.28</v>
      </c>
      <c r="I15" s="6">
        <v>5180.8599999999997</v>
      </c>
      <c r="J15" s="6">
        <v>1344.49</v>
      </c>
      <c r="K15" s="6">
        <v>6189.92</v>
      </c>
      <c r="L15" s="6"/>
      <c r="M15" s="6">
        <v>100</v>
      </c>
      <c r="N15" s="6">
        <v>0</v>
      </c>
      <c r="O15" s="6">
        <v>2264.7600000000002</v>
      </c>
      <c r="P15" s="6">
        <v>0</v>
      </c>
      <c r="Q15" s="6">
        <v>0</v>
      </c>
      <c r="R15" s="6">
        <v>0</v>
      </c>
      <c r="S15" s="6">
        <v>0</v>
      </c>
      <c r="T15" s="6">
        <v>0</v>
      </c>
      <c r="U15" s="6"/>
      <c r="V15" s="6">
        <v>18511.61</v>
      </c>
      <c r="W15" s="6">
        <v>0</v>
      </c>
      <c r="X15" s="6">
        <v>70826.39</v>
      </c>
      <c r="Y15" s="513">
        <f>IF(A15&lt;&gt;"",IF(A15=мар17!A15,0,1),IF(AND(B15=мар17!B15,C15=мар17!C15),0,1))</f>
        <v>0</v>
      </c>
      <c r="Z15" s="70" t="str">
        <f t="shared" si="0"/>
        <v>ул. Первая д.1</v>
      </c>
      <c r="AA15" s="504">
        <f>IF($B15&lt;&gt;"",MAX(AA$7:AA14)+1,0)</f>
        <v>8</v>
      </c>
      <c r="AB15" s="502">
        <f t="shared" si="1"/>
        <v>15</v>
      </c>
      <c r="AC15" s="504">
        <f>1</f>
        <v>1</v>
      </c>
      <c r="AD15" s="103">
        <f t="shared" si="2"/>
        <v>1884.3</v>
      </c>
      <c r="AE15" s="103">
        <f t="shared" si="3"/>
        <v>16527.309999999998</v>
      </c>
      <c r="AF15" s="103">
        <f t="shared" si="4"/>
        <v>100.00000000000364</v>
      </c>
      <c r="AG15" s="3"/>
    </row>
    <row r="16" spans="1:33" ht="13.2" x14ac:dyDescent="0.25">
      <c r="B16" s="1" t="str">
        <f>адреса!$G$15</f>
        <v>кв.9</v>
      </c>
      <c r="C16" s="522">
        <f>адреса!$I$15</f>
        <v>10000009</v>
      </c>
      <c r="D16" s="6" t="str">
        <f>адреса!$K$15</f>
        <v>ФИО-1-9</v>
      </c>
      <c r="E16" s="6">
        <v>13224.65</v>
      </c>
      <c r="F16" s="6">
        <v>4303.2</v>
      </c>
      <c r="G16" s="6">
        <v>0</v>
      </c>
      <c r="H16" s="6">
        <v>3532.67</v>
      </c>
      <c r="I16" s="6">
        <v>3405.07</v>
      </c>
      <c r="J16" s="6">
        <v>896.33</v>
      </c>
      <c r="K16" s="6">
        <v>4069.29</v>
      </c>
      <c r="L16" s="6"/>
      <c r="M16" s="6">
        <v>0</v>
      </c>
      <c r="N16" s="6">
        <v>0</v>
      </c>
      <c r="O16" s="6">
        <v>4620.76</v>
      </c>
      <c r="P16" s="6">
        <v>0</v>
      </c>
      <c r="Q16" s="6">
        <v>0</v>
      </c>
      <c r="R16" s="6">
        <v>0</v>
      </c>
      <c r="S16" s="6">
        <v>0</v>
      </c>
      <c r="T16" s="6">
        <v>0</v>
      </c>
      <c r="U16" s="6"/>
      <c r="V16" s="6">
        <v>20827.32</v>
      </c>
      <c r="W16" s="6">
        <v>0</v>
      </c>
      <c r="X16" s="6">
        <v>34051.97</v>
      </c>
      <c r="Y16" s="513">
        <f>IF(A16&lt;&gt;"",IF(A16=мар17!A16,0,1),IF(AND(B16=мар17!B16,C16=мар17!C16),0,1))</f>
        <v>0</v>
      </c>
      <c r="Z16" s="70" t="str">
        <f t="shared" si="0"/>
        <v>ул. Первая д.1</v>
      </c>
      <c r="AA16" s="504">
        <f>IF($B16&lt;&gt;"",MAX(AA$7:AA15)+1,0)</f>
        <v>9</v>
      </c>
      <c r="AB16" s="502">
        <f t="shared" si="1"/>
        <v>16</v>
      </c>
      <c r="AC16" s="504">
        <f>1</f>
        <v>1</v>
      </c>
      <c r="AD16" s="103">
        <f t="shared" si="2"/>
        <v>4303.2</v>
      </c>
      <c r="AE16" s="103">
        <f t="shared" si="3"/>
        <v>16524.120000000003</v>
      </c>
      <c r="AF16" s="103">
        <f t="shared" si="4"/>
        <v>0</v>
      </c>
      <c r="AG16" s="3"/>
    </row>
    <row r="17" spans="2:33" ht="13.2" x14ac:dyDescent="0.25">
      <c r="B17" s="1" t="str">
        <f>адреса!$G$16</f>
        <v>кв.10</v>
      </c>
      <c r="C17" s="522">
        <f>адреса!$I$16</f>
        <v>10000010</v>
      </c>
      <c r="D17" s="6" t="str">
        <f>адреса!$K$16</f>
        <v>ФИО-1-10</v>
      </c>
      <c r="E17" s="6">
        <v>54453.14</v>
      </c>
      <c r="F17" s="6">
        <v>4695.8999999999996</v>
      </c>
      <c r="G17" s="6">
        <v>0</v>
      </c>
      <c r="H17" s="6">
        <v>3857.26</v>
      </c>
      <c r="I17" s="6">
        <v>1726.93</v>
      </c>
      <c r="J17" s="6">
        <v>448.16</v>
      </c>
      <c r="K17" s="6">
        <v>2063.3200000000002</v>
      </c>
      <c r="L17" s="6"/>
      <c r="M17" s="6">
        <v>100</v>
      </c>
      <c r="N17" s="6">
        <v>0</v>
      </c>
      <c r="O17" s="6">
        <v>2126.9699999999998</v>
      </c>
      <c r="P17" s="6">
        <v>0</v>
      </c>
      <c r="Q17" s="6">
        <v>0</v>
      </c>
      <c r="R17" s="6">
        <v>0</v>
      </c>
      <c r="S17" s="6">
        <v>0</v>
      </c>
      <c r="T17" s="6">
        <v>0</v>
      </c>
      <c r="U17" s="6"/>
      <c r="V17" s="6">
        <v>15018.54</v>
      </c>
      <c r="W17" s="6">
        <v>0</v>
      </c>
      <c r="X17" s="6">
        <v>69471.679999999993</v>
      </c>
      <c r="Y17" s="513">
        <f>IF(A17&lt;&gt;"",IF(A17=мар17!A17,0,1),IF(AND(B17=мар17!B17,C17=мар17!C17),0,1))</f>
        <v>0</v>
      </c>
      <c r="Z17" s="70" t="str">
        <f t="shared" si="0"/>
        <v>ул. Первая д.1</v>
      </c>
      <c r="AA17" s="504">
        <f>IF($B17&lt;&gt;"",MAX(AA$7:AA16)+1,0)</f>
        <v>10</v>
      </c>
      <c r="AB17" s="502">
        <f t="shared" si="1"/>
        <v>17</v>
      </c>
      <c r="AC17" s="504">
        <f>1</f>
        <v>1</v>
      </c>
      <c r="AD17" s="103">
        <f t="shared" si="2"/>
        <v>4695.8999999999996</v>
      </c>
      <c r="AE17" s="103">
        <f t="shared" si="3"/>
        <v>10222.64</v>
      </c>
      <c r="AF17" s="103">
        <f t="shared" si="4"/>
        <v>100.00000000000182</v>
      </c>
      <c r="AG17" s="3"/>
    </row>
    <row r="18" spans="2:33" ht="13.2" x14ac:dyDescent="0.25">
      <c r="B18" s="1" t="str">
        <f>адреса!$G$17</f>
        <v>кв.11</v>
      </c>
      <c r="C18" s="522">
        <f>адреса!$I$17</f>
        <v>10000011</v>
      </c>
      <c r="D18" s="6" t="str">
        <f>адреса!$K$17</f>
        <v>ФИО-1-11</v>
      </c>
      <c r="E18" s="6">
        <v>13728.53</v>
      </c>
      <c r="F18" s="6">
        <v>1732.5</v>
      </c>
      <c r="G18" s="6">
        <v>0</v>
      </c>
      <c r="H18" s="6">
        <v>1423.82</v>
      </c>
      <c r="I18" s="6">
        <v>2835.19</v>
      </c>
      <c r="J18" s="6">
        <v>-1170.7</v>
      </c>
      <c r="K18" s="6">
        <v>3962.18</v>
      </c>
      <c r="L18" s="6"/>
      <c r="M18" s="6">
        <v>0</v>
      </c>
      <c r="N18" s="6">
        <v>0</v>
      </c>
      <c r="O18" s="6">
        <v>12.98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6"/>
      <c r="V18" s="6">
        <v>8795.9699999999993</v>
      </c>
      <c r="W18" s="6">
        <v>0</v>
      </c>
      <c r="X18" s="6">
        <v>22524.5</v>
      </c>
      <c r="Y18" s="513">
        <f>IF(A18&lt;&gt;"",IF(A18=мар17!A18,0,1),IF(AND(B18=мар17!B18,C18=мар17!C18),0,1))</f>
        <v>0</v>
      </c>
      <c r="Z18" s="70" t="str">
        <f t="shared" si="0"/>
        <v>ул. Первая д.1</v>
      </c>
      <c r="AA18" s="504">
        <f>IF($B18&lt;&gt;"",MAX(AA$7:AA17)+1,0)</f>
        <v>11</v>
      </c>
      <c r="AB18" s="502">
        <f t="shared" si="1"/>
        <v>18</v>
      </c>
      <c r="AC18" s="504">
        <f>1</f>
        <v>1</v>
      </c>
      <c r="AD18" s="103">
        <f t="shared" si="2"/>
        <v>1732.5</v>
      </c>
      <c r="AE18" s="103">
        <f t="shared" si="3"/>
        <v>7063.4699999999993</v>
      </c>
      <c r="AF18" s="103">
        <f t="shared" si="4"/>
        <v>0</v>
      </c>
      <c r="AG18" s="3"/>
    </row>
    <row r="19" spans="2:33" ht="13.2" x14ac:dyDescent="0.25">
      <c r="B19" s="1" t="str">
        <f>адреса!$G$18</f>
        <v>кв.12</v>
      </c>
      <c r="C19" s="522">
        <f>адреса!$I$18</f>
        <v>10000012</v>
      </c>
      <c r="D19" s="6" t="str">
        <f>адреса!$K$18</f>
        <v>ФИО-1-12</v>
      </c>
      <c r="E19" s="6">
        <v>38824.5</v>
      </c>
      <c r="F19" s="6">
        <v>4303.2</v>
      </c>
      <c r="G19" s="6">
        <v>0</v>
      </c>
      <c r="H19" s="6">
        <v>3532.67</v>
      </c>
      <c r="I19" s="6">
        <v>0</v>
      </c>
      <c r="J19" s="6">
        <v>0</v>
      </c>
      <c r="K19" s="6">
        <v>0</v>
      </c>
      <c r="L19" s="6"/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0</v>
      </c>
      <c r="U19" s="6"/>
      <c r="V19" s="6">
        <v>7835.87</v>
      </c>
      <c r="W19" s="6">
        <v>4303.2</v>
      </c>
      <c r="X19" s="6">
        <v>42357.17</v>
      </c>
      <c r="Y19" s="513">
        <f>IF(A19&lt;&gt;"",IF(A19=мар17!A19,0,1),IF(AND(B19=мар17!B19,C19=мар17!C19),0,1))</f>
        <v>0</v>
      </c>
      <c r="Z19" s="70" t="str">
        <f t="shared" si="0"/>
        <v>ул. Первая д.1</v>
      </c>
      <c r="AA19" s="504">
        <f>IF($B19&lt;&gt;"",MAX(AA$7:AA18)+1,0)</f>
        <v>12</v>
      </c>
      <c r="AB19" s="502">
        <f t="shared" si="1"/>
        <v>19</v>
      </c>
      <c r="AC19" s="504">
        <f>1</f>
        <v>1</v>
      </c>
      <c r="AD19" s="103">
        <f t="shared" si="2"/>
        <v>4303.2</v>
      </c>
      <c r="AE19" s="103">
        <f t="shared" si="3"/>
        <v>3532.67</v>
      </c>
      <c r="AF19" s="103">
        <f t="shared" si="4"/>
        <v>0</v>
      </c>
      <c r="AG19" s="3"/>
    </row>
    <row r="20" spans="2:33" ht="13.2" x14ac:dyDescent="0.25">
      <c r="B20" s="1" t="str">
        <f>адреса!$G$19</f>
        <v>кв.13</v>
      </c>
      <c r="C20" s="522">
        <f>адреса!$I$19</f>
        <v>10000013</v>
      </c>
      <c r="D20" s="6" t="str">
        <f>адреса!$K$19</f>
        <v>ФИО-1-13</v>
      </c>
      <c r="E20" s="6">
        <v>18938.82</v>
      </c>
      <c r="F20" s="6">
        <v>4695.8999999999996</v>
      </c>
      <c r="G20" s="6">
        <v>0</v>
      </c>
      <c r="H20" s="6">
        <v>3857.26</v>
      </c>
      <c r="I20" s="6">
        <v>0</v>
      </c>
      <c r="J20" s="6">
        <v>-5287.26</v>
      </c>
      <c r="K20" s="6">
        <v>0</v>
      </c>
      <c r="L20" s="6"/>
      <c r="M20" s="6">
        <v>100</v>
      </c>
      <c r="N20" s="6">
        <v>0</v>
      </c>
      <c r="O20" s="6">
        <v>227.03</v>
      </c>
      <c r="P20" s="6">
        <v>0</v>
      </c>
      <c r="Q20" s="6">
        <v>0</v>
      </c>
      <c r="R20" s="6">
        <v>0</v>
      </c>
      <c r="S20" s="6">
        <v>0</v>
      </c>
      <c r="T20" s="6">
        <v>0</v>
      </c>
      <c r="U20" s="6"/>
      <c r="V20" s="6">
        <v>3592.93</v>
      </c>
      <c r="W20" s="6">
        <v>0</v>
      </c>
      <c r="X20" s="6">
        <v>22531.75</v>
      </c>
      <c r="Y20" s="513">
        <f>IF(A20&lt;&gt;"",IF(A20=мар17!A20,0,1),IF(AND(B20=мар17!B20,C20=мар17!C20),0,1))</f>
        <v>0</v>
      </c>
      <c r="Z20" s="70" t="str">
        <f t="shared" si="0"/>
        <v>ул. Первая д.1</v>
      </c>
      <c r="AA20" s="504">
        <f>IF($B20&lt;&gt;"",MAX(AA$7:AA19)+1,0)</f>
        <v>13</v>
      </c>
      <c r="AB20" s="502">
        <f t="shared" si="1"/>
        <v>20</v>
      </c>
      <c r="AC20" s="504">
        <f>1</f>
        <v>1</v>
      </c>
      <c r="AD20" s="103">
        <f t="shared" si="2"/>
        <v>4695.8999999999996</v>
      </c>
      <c r="AE20" s="103">
        <f t="shared" si="3"/>
        <v>-1202.97</v>
      </c>
      <c r="AF20" s="103">
        <f t="shared" si="4"/>
        <v>100.00000000000023</v>
      </c>
      <c r="AG20" s="3"/>
    </row>
    <row r="21" spans="2:33" ht="13.2" x14ac:dyDescent="0.25">
      <c r="B21" s="1" t="str">
        <f>адреса!$G$20</f>
        <v>кв.14</v>
      </c>
      <c r="C21" s="522">
        <f>адреса!$I$20</f>
        <v>10000014</v>
      </c>
      <c r="D21" s="6" t="str">
        <f>адреса!$K$20</f>
        <v>ФИО-1-14</v>
      </c>
      <c r="E21" s="6">
        <v>34106.660000000003</v>
      </c>
      <c r="F21" s="6">
        <v>1745.7</v>
      </c>
      <c r="G21" s="6">
        <v>0</v>
      </c>
      <c r="H21" s="6">
        <v>1433.77</v>
      </c>
      <c r="I21" s="6">
        <v>1726.93</v>
      </c>
      <c r="J21" s="6">
        <v>448.16</v>
      </c>
      <c r="K21" s="6">
        <v>2063.3200000000002</v>
      </c>
      <c r="L21" s="6"/>
      <c r="M21" s="6">
        <v>100</v>
      </c>
      <c r="N21" s="6">
        <v>0</v>
      </c>
      <c r="O21" s="6">
        <v>864.83</v>
      </c>
      <c r="P21" s="6">
        <v>0</v>
      </c>
      <c r="Q21" s="6">
        <v>0</v>
      </c>
      <c r="R21" s="6">
        <v>0</v>
      </c>
      <c r="S21" s="6">
        <v>0</v>
      </c>
      <c r="T21" s="6">
        <v>0</v>
      </c>
      <c r="U21" s="6"/>
      <c r="V21" s="6">
        <v>8382.7099999999991</v>
      </c>
      <c r="W21" s="6">
        <v>0</v>
      </c>
      <c r="X21" s="6">
        <v>42489.37</v>
      </c>
      <c r="Y21" s="513">
        <f>IF(A21&lt;&gt;"",IF(A21=мар17!A21,0,1),IF(AND(B21=мар17!B21,C21=мар17!C21),0,1))</f>
        <v>0</v>
      </c>
      <c r="Z21" s="70" t="str">
        <f t="shared" si="0"/>
        <v>ул. Первая д.1</v>
      </c>
      <c r="AA21" s="504">
        <f>IF($B21&lt;&gt;"",MAX(AA$7:AA20)+1,0)</f>
        <v>14</v>
      </c>
      <c r="AB21" s="502">
        <f t="shared" si="1"/>
        <v>21</v>
      </c>
      <c r="AC21" s="504">
        <f>1</f>
        <v>1</v>
      </c>
      <c r="AD21" s="103">
        <f t="shared" si="2"/>
        <v>1745.7</v>
      </c>
      <c r="AE21" s="103">
        <f t="shared" si="3"/>
        <v>6537.01</v>
      </c>
      <c r="AF21" s="103">
        <f t="shared" si="4"/>
        <v>99.999999999999091</v>
      </c>
      <c r="AG21" s="3"/>
    </row>
    <row r="22" spans="2:33" ht="13.2" x14ac:dyDescent="0.25">
      <c r="B22" s="1" t="str">
        <f>адреса!$G$21</f>
        <v>кв.15</v>
      </c>
      <c r="C22" s="522">
        <f>адреса!$I$21</f>
        <v>10000015</v>
      </c>
      <c r="D22" s="6" t="str">
        <f>адреса!$K$21</f>
        <v>ФИО-1-15</v>
      </c>
      <c r="E22" s="6">
        <v>38824.5</v>
      </c>
      <c r="F22" s="6">
        <v>4303.2</v>
      </c>
      <c r="G22" s="6">
        <v>0</v>
      </c>
      <c r="H22" s="6">
        <v>3532.67</v>
      </c>
      <c r="I22" s="6">
        <v>0</v>
      </c>
      <c r="J22" s="6">
        <v>0</v>
      </c>
      <c r="K22" s="6">
        <v>0</v>
      </c>
      <c r="L22" s="6"/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6"/>
      <c r="V22" s="6">
        <v>7835.87</v>
      </c>
      <c r="W22" s="6">
        <v>4303.2</v>
      </c>
      <c r="X22" s="6">
        <v>42357.17</v>
      </c>
      <c r="Y22" s="513">
        <f>IF(A22&lt;&gt;"",IF(A22=мар17!A22,0,1),IF(AND(B22=мар17!B22,C22=мар17!C22),0,1))</f>
        <v>0</v>
      </c>
      <c r="Z22" s="70" t="str">
        <f t="shared" si="0"/>
        <v>ул. Первая д.1</v>
      </c>
      <c r="AA22" s="504">
        <f>IF($B22&lt;&gt;"",MAX(AA$7:AA21)+1,0)</f>
        <v>15</v>
      </c>
      <c r="AB22" s="502">
        <f t="shared" si="1"/>
        <v>22</v>
      </c>
      <c r="AC22" s="504">
        <f>1</f>
        <v>1</v>
      </c>
      <c r="AD22" s="103">
        <f t="shared" si="2"/>
        <v>4303.2</v>
      </c>
      <c r="AE22" s="103">
        <f t="shared" si="3"/>
        <v>3532.67</v>
      </c>
      <c r="AF22" s="103">
        <f t="shared" si="4"/>
        <v>0</v>
      </c>
      <c r="AG22" s="3"/>
    </row>
    <row r="23" spans="2:33" ht="13.2" x14ac:dyDescent="0.25">
      <c r="B23" s="1" t="str">
        <f>адреса!$G$22</f>
        <v>кв.16</v>
      </c>
      <c r="C23" s="522">
        <f>адреса!$I$22</f>
        <v>10000016</v>
      </c>
      <c r="D23" s="6" t="str">
        <f>адреса!$K$22</f>
        <v>ФИО-1-16</v>
      </c>
      <c r="E23" s="6">
        <v>10642.84</v>
      </c>
      <c r="F23" s="6">
        <v>4290</v>
      </c>
      <c r="G23" s="6">
        <v>0</v>
      </c>
      <c r="H23" s="6">
        <v>3522.72</v>
      </c>
      <c r="I23" s="6">
        <v>1726.93</v>
      </c>
      <c r="J23" s="6">
        <v>448.16</v>
      </c>
      <c r="K23" s="6">
        <v>2063.3200000000002</v>
      </c>
      <c r="L23" s="6"/>
      <c r="M23" s="6">
        <v>0</v>
      </c>
      <c r="N23" s="6">
        <v>0</v>
      </c>
      <c r="O23" s="6">
        <v>5399.57</v>
      </c>
      <c r="P23" s="6">
        <v>0</v>
      </c>
      <c r="Q23" s="6">
        <v>0</v>
      </c>
      <c r="R23" s="6">
        <v>0</v>
      </c>
      <c r="S23" s="6">
        <v>0</v>
      </c>
      <c r="T23" s="6">
        <v>0</v>
      </c>
      <c r="U23" s="6"/>
      <c r="V23" s="6">
        <v>17450.7</v>
      </c>
      <c r="W23" s="6">
        <v>0</v>
      </c>
      <c r="X23" s="6">
        <v>28093.54</v>
      </c>
      <c r="Y23" s="513">
        <f>IF(A23&lt;&gt;"",IF(A23=мар17!A23,0,1),IF(AND(B23=мар17!B23,C23=мар17!C23),0,1))</f>
        <v>0</v>
      </c>
      <c r="Z23" s="70" t="str">
        <f t="shared" si="0"/>
        <v>ул. Первая д.1</v>
      </c>
      <c r="AA23" s="504">
        <f>IF($B23&lt;&gt;"",MAX(AA$7:AA22)+1,0)</f>
        <v>16</v>
      </c>
      <c r="AB23" s="502">
        <f t="shared" si="1"/>
        <v>23</v>
      </c>
      <c r="AC23" s="504">
        <f>1</f>
        <v>1</v>
      </c>
      <c r="AD23" s="103">
        <f t="shared" si="2"/>
        <v>4290</v>
      </c>
      <c r="AE23" s="103">
        <f t="shared" si="3"/>
        <v>13160.699999999999</v>
      </c>
      <c r="AF23" s="103">
        <f t="shared" si="4"/>
        <v>0</v>
      </c>
      <c r="AG23" s="3"/>
    </row>
    <row r="24" spans="2:33" ht="13.2" x14ac:dyDescent="0.25">
      <c r="B24" s="1" t="str">
        <f>адреса!$G$23</f>
        <v>кв.17</v>
      </c>
      <c r="C24" s="522">
        <f>адреса!$I$23</f>
        <v>10000017</v>
      </c>
      <c r="D24" s="6" t="str">
        <f>адреса!$K$23</f>
        <v>ФИО-1-17</v>
      </c>
      <c r="E24" s="6">
        <v>55253.120000000003</v>
      </c>
      <c r="F24" s="6">
        <v>1788.6</v>
      </c>
      <c r="G24" s="6">
        <v>0</v>
      </c>
      <c r="H24" s="6">
        <v>1469.62</v>
      </c>
      <c r="I24" s="6">
        <v>2848.15</v>
      </c>
      <c r="J24" s="6">
        <v>267.52</v>
      </c>
      <c r="K24" s="6">
        <v>5077.09</v>
      </c>
      <c r="L24" s="6"/>
      <c r="M24" s="6">
        <v>100</v>
      </c>
      <c r="N24" s="6">
        <v>0</v>
      </c>
      <c r="O24" s="6">
        <v>3870.77</v>
      </c>
      <c r="P24" s="6">
        <v>0</v>
      </c>
      <c r="Q24" s="6">
        <v>0</v>
      </c>
      <c r="R24" s="6">
        <v>0</v>
      </c>
      <c r="S24" s="6">
        <v>0</v>
      </c>
      <c r="T24" s="6">
        <v>0</v>
      </c>
      <c r="U24" s="6"/>
      <c r="V24" s="6">
        <v>15421.75</v>
      </c>
      <c r="W24" s="6">
        <v>0</v>
      </c>
      <c r="X24" s="6">
        <v>70674.87</v>
      </c>
      <c r="Y24" s="513">
        <f>IF(A24&lt;&gt;"",IF(A24=мар17!A24,0,1),IF(AND(B24=мар17!B24,C24=мар17!C24),0,1))</f>
        <v>0</v>
      </c>
      <c r="Z24" s="70" t="str">
        <f t="shared" si="0"/>
        <v>ул. Первая д.1</v>
      </c>
      <c r="AA24" s="504">
        <f>IF($B24&lt;&gt;"",MAX(AA$7:AA23)+1,0)</f>
        <v>17</v>
      </c>
      <c r="AB24" s="502">
        <f t="shared" si="1"/>
        <v>24</v>
      </c>
      <c r="AC24" s="504">
        <f>1</f>
        <v>1</v>
      </c>
      <c r="AD24" s="103">
        <f t="shared" si="2"/>
        <v>1788.6</v>
      </c>
      <c r="AE24" s="103">
        <f t="shared" si="3"/>
        <v>13533.150000000001</v>
      </c>
      <c r="AF24" s="103">
        <f t="shared" si="4"/>
        <v>99.999999999998181</v>
      </c>
      <c r="AG24" s="3"/>
    </row>
    <row r="25" spans="2:33" ht="13.2" x14ac:dyDescent="0.25">
      <c r="B25" s="1" t="str">
        <f>адреса!$G$24</f>
        <v>кв.18</v>
      </c>
      <c r="C25" s="522">
        <f>адреса!$I$24</f>
        <v>10000018</v>
      </c>
      <c r="D25" s="6" t="str">
        <f>адреса!$K$24</f>
        <v>ФИО-1-18</v>
      </c>
      <c r="E25" s="6">
        <v>20799.43</v>
      </c>
      <c r="F25" s="6">
        <v>4012.8</v>
      </c>
      <c r="G25" s="6">
        <v>0</v>
      </c>
      <c r="H25" s="6">
        <v>3295.71</v>
      </c>
      <c r="I25" s="6">
        <v>8634.7900000000009</v>
      </c>
      <c r="J25" s="6">
        <v>2240.8200000000002</v>
      </c>
      <c r="K25" s="6">
        <v>10316.549999999999</v>
      </c>
      <c r="L25" s="6"/>
      <c r="M25" s="6">
        <v>100</v>
      </c>
      <c r="N25" s="6">
        <v>0</v>
      </c>
      <c r="O25" s="6">
        <v>2407.12</v>
      </c>
      <c r="P25" s="6">
        <v>0</v>
      </c>
      <c r="Q25" s="6">
        <v>0</v>
      </c>
      <c r="R25" s="6">
        <v>0</v>
      </c>
      <c r="S25" s="6">
        <v>0</v>
      </c>
      <c r="T25" s="6">
        <v>0</v>
      </c>
      <c r="U25" s="6"/>
      <c r="V25" s="6">
        <v>31007.79</v>
      </c>
      <c r="W25" s="6">
        <v>0</v>
      </c>
      <c r="X25" s="6">
        <v>51807.22</v>
      </c>
      <c r="Y25" s="513">
        <f>IF(A25&lt;&gt;"",IF(A25=мар17!A25,0,1),IF(AND(B25=мар17!B25,C25=мар17!C25),0,1))</f>
        <v>0</v>
      </c>
      <c r="Z25" s="70" t="str">
        <f t="shared" si="0"/>
        <v>ул. Первая д.1</v>
      </c>
      <c r="AA25" s="504">
        <f>IF($B25&lt;&gt;"",MAX(AA$7:AA24)+1,0)</f>
        <v>18</v>
      </c>
      <c r="AB25" s="502">
        <f t="shared" si="1"/>
        <v>25</v>
      </c>
      <c r="AC25" s="504">
        <f>1</f>
        <v>1</v>
      </c>
      <c r="AD25" s="103">
        <f t="shared" si="2"/>
        <v>4012.8</v>
      </c>
      <c r="AE25" s="103">
        <f t="shared" si="3"/>
        <v>26894.989999999998</v>
      </c>
      <c r="AF25" s="103">
        <f t="shared" si="4"/>
        <v>100.00000000000364</v>
      </c>
      <c r="AG25" s="3"/>
    </row>
    <row r="26" spans="2:33" ht="13.2" x14ac:dyDescent="0.25">
      <c r="B26" s="1" t="str">
        <f>адреса!$G$25</f>
        <v>кв.19</v>
      </c>
      <c r="C26" s="522">
        <f>адреса!$I$25</f>
        <v>10000019</v>
      </c>
      <c r="D26" s="6" t="str">
        <f>адреса!$K$25</f>
        <v>ФИО-1-19</v>
      </c>
      <c r="E26" s="6">
        <v>40282.21</v>
      </c>
      <c r="F26" s="6">
        <v>4464.8999999999996</v>
      </c>
      <c r="G26" s="6">
        <v>0</v>
      </c>
      <c r="H26" s="6">
        <v>3668.08</v>
      </c>
      <c r="I26" s="6">
        <v>0</v>
      </c>
      <c r="J26" s="6">
        <v>0</v>
      </c>
      <c r="K26" s="6">
        <v>0</v>
      </c>
      <c r="L26" s="6"/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6"/>
      <c r="V26" s="6">
        <v>8132.98</v>
      </c>
      <c r="W26" s="6">
        <v>4464.8999999999996</v>
      </c>
      <c r="X26" s="6">
        <v>43950.29</v>
      </c>
      <c r="Y26" s="513">
        <f>IF(A26&lt;&gt;"",IF(A26=мар17!A26,0,1),IF(AND(B26=мар17!B26,C26=мар17!C26),0,1))</f>
        <v>0</v>
      </c>
      <c r="Z26" s="70" t="str">
        <f t="shared" si="0"/>
        <v>ул. Первая д.1</v>
      </c>
      <c r="AA26" s="504">
        <f>IF($B26&lt;&gt;"",MAX(AA$7:AA25)+1,0)</f>
        <v>19</v>
      </c>
      <c r="AB26" s="502">
        <f t="shared" si="1"/>
        <v>26</v>
      </c>
      <c r="AC26" s="504">
        <f>1</f>
        <v>1</v>
      </c>
      <c r="AD26" s="103">
        <f t="shared" si="2"/>
        <v>4464.8999999999996</v>
      </c>
      <c r="AE26" s="103">
        <f t="shared" si="3"/>
        <v>3668.08</v>
      </c>
      <c r="AF26" s="103">
        <f t="shared" si="4"/>
        <v>0</v>
      </c>
      <c r="AG26" s="3"/>
    </row>
    <row r="27" spans="2:33" ht="13.2" x14ac:dyDescent="0.25">
      <c r="B27" s="1" t="str">
        <f>адреса!$G$26</f>
        <v>кв.20</v>
      </c>
      <c r="C27" s="522">
        <f>адреса!$I$26</f>
        <v>10000020</v>
      </c>
      <c r="D27" s="6" t="str">
        <f>адреса!$K$26</f>
        <v>ФИО-1-20</v>
      </c>
      <c r="E27" s="6">
        <v>6077.09</v>
      </c>
      <c r="F27" s="6">
        <v>1798.5</v>
      </c>
      <c r="G27" s="6">
        <v>0</v>
      </c>
      <c r="H27" s="6">
        <v>1477.59</v>
      </c>
      <c r="I27" s="6">
        <v>552.30999999999995</v>
      </c>
      <c r="J27" s="6">
        <v>281.77</v>
      </c>
      <c r="K27" s="6">
        <v>735.61</v>
      </c>
      <c r="L27" s="6"/>
      <c r="M27" s="6">
        <v>0</v>
      </c>
      <c r="N27" s="6">
        <v>0</v>
      </c>
      <c r="O27" s="6">
        <v>706.57</v>
      </c>
      <c r="P27" s="6">
        <v>0</v>
      </c>
      <c r="Q27" s="6">
        <v>0</v>
      </c>
      <c r="R27" s="6">
        <v>0</v>
      </c>
      <c r="S27" s="6">
        <v>0</v>
      </c>
      <c r="T27" s="6">
        <v>0</v>
      </c>
      <c r="U27" s="6"/>
      <c r="V27" s="6">
        <v>5552.35</v>
      </c>
      <c r="W27" s="6">
        <v>6077.09</v>
      </c>
      <c r="X27" s="6">
        <v>5552.35</v>
      </c>
      <c r="Y27" s="513">
        <f>IF(A27&lt;&gt;"",IF(A27=мар17!A27,0,1),IF(AND(B27=мар17!B27,C27=мар17!C27),0,1))</f>
        <v>0</v>
      </c>
      <c r="Z27" s="70" t="str">
        <f t="shared" si="0"/>
        <v>ул. Первая д.1</v>
      </c>
      <c r="AA27" s="504">
        <f>IF($B27&lt;&gt;"",MAX(AA$7:AA26)+1,0)</f>
        <v>20</v>
      </c>
      <c r="AB27" s="502">
        <f t="shared" si="1"/>
        <v>27</v>
      </c>
      <c r="AC27" s="504">
        <f>1</f>
        <v>1</v>
      </c>
      <c r="AD27" s="103">
        <f t="shared" si="2"/>
        <v>1798.5</v>
      </c>
      <c r="AE27" s="103">
        <f t="shared" si="3"/>
        <v>3753.8500000000004</v>
      </c>
      <c r="AF27" s="103">
        <f t="shared" si="4"/>
        <v>0</v>
      </c>
      <c r="AG27" s="3"/>
    </row>
    <row r="28" spans="2:33" ht="13.2" x14ac:dyDescent="0.25">
      <c r="B28" s="1" t="str">
        <f>адреса!$G$27</f>
        <v>кв.21</v>
      </c>
      <c r="C28" s="522">
        <f>адреса!$I$27</f>
        <v>10000021</v>
      </c>
      <c r="D28" s="6" t="str">
        <f>адреса!$K$27</f>
        <v>ФИО-1-21</v>
      </c>
      <c r="E28" s="6">
        <v>37691.730000000003</v>
      </c>
      <c r="F28" s="6">
        <v>4177.8</v>
      </c>
      <c r="G28" s="6">
        <v>0</v>
      </c>
      <c r="H28" s="6">
        <v>3431.12</v>
      </c>
      <c r="I28" s="6">
        <v>0</v>
      </c>
      <c r="J28" s="6">
        <v>0</v>
      </c>
      <c r="K28" s="6">
        <v>0</v>
      </c>
      <c r="L28" s="6"/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v>0</v>
      </c>
      <c r="T28" s="6">
        <v>0</v>
      </c>
      <c r="U28" s="6"/>
      <c r="V28" s="6">
        <v>7608.92</v>
      </c>
      <c r="W28" s="6">
        <v>4177.8</v>
      </c>
      <c r="X28" s="6">
        <v>41122.85</v>
      </c>
      <c r="Y28" s="513">
        <f>IF(A28&lt;&gt;"",IF(A28=мар17!A28,0,1),IF(AND(B28=мар17!B28,C28=мар17!C28),0,1))</f>
        <v>0</v>
      </c>
      <c r="Z28" s="70" t="str">
        <f t="shared" si="0"/>
        <v>ул. Первая д.1</v>
      </c>
      <c r="AA28" s="504">
        <f>IF($B28&lt;&gt;"",MAX(AA$7:AA27)+1,0)</f>
        <v>21</v>
      </c>
      <c r="AB28" s="502">
        <f t="shared" si="1"/>
        <v>28</v>
      </c>
      <c r="AC28" s="504">
        <f>1</f>
        <v>1</v>
      </c>
      <c r="AD28" s="103">
        <f t="shared" si="2"/>
        <v>4177.8</v>
      </c>
      <c r="AE28" s="103">
        <f t="shared" si="3"/>
        <v>3431.12</v>
      </c>
      <c r="AF28" s="103">
        <f t="shared" si="4"/>
        <v>0</v>
      </c>
      <c r="AG28" s="3"/>
    </row>
    <row r="29" spans="2:33" ht="13.2" x14ac:dyDescent="0.25">
      <c r="B29" s="1" t="str">
        <f>адреса!$G$28</f>
        <v>кв.22</v>
      </c>
      <c r="C29" s="522">
        <f>адреса!$I$28</f>
        <v>10000022</v>
      </c>
      <c r="D29" s="6" t="str">
        <f>адреса!$K$28</f>
        <v>ФИО-1-22</v>
      </c>
      <c r="E29" s="6">
        <v>33941.61</v>
      </c>
      <c r="F29" s="6">
        <v>3762</v>
      </c>
      <c r="G29" s="6">
        <v>0</v>
      </c>
      <c r="H29" s="6">
        <v>3088.6</v>
      </c>
      <c r="I29" s="6">
        <v>0</v>
      </c>
      <c r="J29" s="6">
        <v>0</v>
      </c>
      <c r="K29" s="6">
        <v>0</v>
      </c>
      <c r="L29" s="6"/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v>0</v>
      </c>
      <c r="T29" s="6">
        <v>0</v>
      </c>
      <c r="U29" s="6"/>
      <c r="V29" s="6">
        <v>6850.6</v>
      </c>
      <c r="W29" s="6">
        <v>3762</v>
      </c>
      <c r="X29" s="6">
        <v>37030.21</v>
      </c>
      <c r="Y29" s="513">
        <f>IF(A29&lt;&gt;"",IF(A29=мар17!A29,0,1),IF(AND(B29=мар17!B29,C29=мар17!C29),0,1))</f>
        <v>0</v>
      </c>
      <c r="Z29" s="70" t="str">
        <f t="shared" ref="Z29:Z64" si="5">IF(AND(A29&lt;&gt;"",B29=""),A29,Z28)</f>
        <v>ул. Первая д.1</v>
      </c>
      <c r="AA29" s="504">
        <f>IF($B29&lt;&gt;"",MAX(AA$7:AA28)+1,0)</f>
        <v>22</v>
      </c>
      <c r="AB29" s="502">
        <f t="shared" si="1"/>
        <v>29</v>
      </c>
      <c r="AC29" s="504">
        <f>1</f>
        <v>1</v>
      </c>
      <c r="AD29" s="103">
        <f t="shared" ref="AD29:AD64" si="6">F29</f>
        <v>3762</v>
      </c>
      <c r="AE29" s="103">
        <f t="shared" ref="AE29:AE64" si="7">H29+I29+J29+K29+L29+O29+R29+S29</f>
        <v>3088.6</v>
      </c>
      <c r="AF29" s="103">
        <f t="shared" ref="AF29:AF64" si="8">V29-AD29-AE29</f>
        <v>0</v>
      </c>
      <c r="AG29" s="3"/>
    </row>
    <row r="30" spans="2:33" ht="13.2" x14ac:dyDescent="0.25">
      <c r="B30" s="1" t="str">
        <f>адреса!$G$29</f>
        <v>кв.23</v>
      </c>
      <c r="C30" s="522">
        <f>адреса!$I$29</f>
        <v>10000023</v>
      </c>
      <c r="D30" s="6" t="str">
        <f>адреса!$K$29</f>
        <v>ФИО-1-23</v>
      </c>
      <c r="E30" s="6">
        <v>47748.87</v>
      </c>
      <c r="F30" s="6">
        <v>1834.8</v>
      </c>
      <c r="G30" s="6">
        <v>0</v>
      </c>
      <c r="H30" s="6">
        <v>1505.47</v>
      </c>
      <c r="I30" s="6">
        <v>3453.93</v>
      </c>
      <c r="J30" s="6">
        <v>896.33</v>
      </c>
      <c r="K30" s="6">
        <v>4126.6000000000004</v>
      </c>
      <c r="L30" s="6"/>
      <c r="M30" s="6">
        <v>100</v>
      </c>
      <c r="N30" s="6">
        <v>0</v>
      </c>
      <c r="O30" s="6">
        <v>1045.8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U30" s="6"/>
      <c r="V30" s="6">
        <v>12962.93</v>
      </c>
      <c r="W30" s="6">
        <v>0</v>
      </c>
      <c r="X30" s="6">
        <v>60711.8</v>
      </c>
      <c r="Y30" s="513">
        <f>IF(A30&lt;&gt;"",IF(A30=мар17!A30,0,1),IF(AND(B30=мар17!B30,C30=мар17!C30),0,1))</f>
        <v>0</v>
      </c>
      <c r="Z30" s="70" t="str">
        <f t="shared" si="5"/>
        <v>ул. Первая д.1</v>
      </c>
      <c r="AA30" s="504">
        <f>IF($B30&lt;&gt;"",MAX(AA$7:AA29)+1,0)</f>
        <v>23</v>
      </c>
      <c r="AB30" s="502">
        <f t="shared" si="1"/>
        <v>30</v>
      </c>
      <c r="AC30" s="504">
        <f>1</f>
        <v>1</v>
      </c>
      <c r="AD30" s="103">
        <f t="shared" si="6"/>
        <v>1834.8</v>
      </c>
      <c r="AE30" s="103">
        <f t="shared" si="7"/>
        <v>11028.13</v>
      </c>
      <c r="AF30" s="103">
        <f t="shared" si="8"/>
        <v>100.00000000000182</v>
      </c>
      <c r="AG30" s="3"/>
    </row>
    <row r="31" spans="2:33" ht="13.2" x14ac:dyDescent="0.25">
      <c r="B31" s="1" t="str">
        <f>адреса!$G$30</f>
        <v>кв.24</v>
      </c>
      <c r="C31" s="522">
        <f>адреса!$I$30</f>
        <v>10000024</v>
      </c>
      <c r="D31" s="6" t="str">
        <f>адреса!$K$30</f>
        <v>ФИО-1-24</v>
      </c>
      <c r="E31" s="6">
        <v>14524.14</v>
      </c>
      <c r="F31" s="6">
        <v>1811.7</v>
      </c>
      <c r="G31" s="6">
        <v>0</v>
      </c>
      <c r="H31" s="6">
        <v>2508.5100000000002</v>
      </c>
      <c r="I31" s="6">
        <v>2716.59</v>
      </c>
      <c r="J31" s="6">
        <v>-5222.01</v>
      </c>
      <c r="K31" s="6">
        <v>3978.32</v>
      </c>
      <c r="L31" s="6"/>
      <c r="M31" s="6">
        <v>100</v>
      </c>
      <c r="N31" s="6">
        <v>0</v>
      </c>
      <c r="O31" s="6">
        <v>3697.65</v>
      </c>
      <c r="P31" s="6">
        <v>0</v>
      </c>
      <c r="Q31" s="6">
        <v>0</v>
      </c>
      <c r="R31" s="6">
        <v>0</v>
      </c>
      <c r="S31" s="6">
        <v>0</v>
      </c>
      <c r="T31" s="6">
        <v>0</v>
      </c>
      <c r="U31" s="6"/>
      <c r="V31" s="6">
        <v>9590.76</v>
      </c>
      <c r="W31" s="6">
        <v>15987.37</v>
      </c>
      <c r="X31" s="6">
        <v>8127.53</v>
      </c>
      <c r="Y31" s="513">
        <f>IF(A31&lt;&gt;"",IF(A31=мар17!A31,0,1),IF(AND(B31=мар17!B31,C31=мар17!C31),0,1))</f>
        <v>0</v>
      </c>
      <c r="Z31" s="70" t="str">
        <f t="shared" si="5"/>
        <v>ул. Первая д.1</v>
      </c>
      <c r="AA31" s="504">
        <f>IF($B31&lt;&gt;"",MAX(AA$7:AA30)+1,0)</f>
        <v>24</v>
      </c>
      <c r="AB31" s="502">
        <f t="shared" si="1"/>
        <v>31</v>
      </c>
      <c r="AC31" s="504">
        <f>1</f>
        <v>1</v>
      </c>
      <c r="AD31" s="103">
        <f t="shared" si="6"/>
        <v>1811.7</v>
      </c>
      <c r="AE31" s="103">
        <f t="shared" si="7"/>
        <v>7679.06</v>
      </c>
      <c r="AF31" s="103">
        <f t="shared" si="8"/>
        <v>100</v>
      </c>
      <c r="AG31" s="3"/>
    </row>
    <row r="32" spans="2:33" ht="13.2" x14ac:dyDescent="0.25">
      <c r="B32" s="1" t="str">
        <f>адреса!$G$31</f>
        <v>кв.25</v>
      </c>
      <c r="C32" s="522">
        <f>адреса!$I$31</f>
        <v>10000025</v>
      </c>
      <c r="D32" s="6" t="str">
        <f>адреса!$K$31</f>
        <v>ФИО-1-25</v>
      </c>
      <c r="E32" s="6">
        <v>8238.67</v>
      </c>
      <c r="F32" s="6">
        <v>1752.3</v>
      </c>
      <c r="G32" s="6">
        <v>0</v>
      </c>
      <c r="H32" s="6">
        <v>1437.76</v>
      </c>
      <c r="I32" s="6">
        <v>1323.42</v>
      </c>
      <c r="J32" s="6">
        <v>-1273.45</v>
      </c>
      <c r="K32" s="6">
        <v>1894.44</v>
      </c>
      <c r="L32" s="6"/>
      <c r="M32" s="6">
        <v>100</v>
      </c>
      <c r="N32" s="6">
        <v>0</v>
      </c>
      <c r="O32" s="6">
        <v>2396.88</v>
      </c>
      <c r="P32" s="6">
        <v>0</v>
      </c>
      <c r="Q32" s="6">
        <v>0</v>
      </c>
      <c r="R32" s="6">
        <v>0</v>
      </c>
      <c r="S32" s="6">
        <v>0</v>
      </c>
      <c r="T32" s="6">
        <v>0</v>
      </c>
      <c r="U32" s="6"/>
      <c r="V32" s="6">
        <v>7631.35</v>
      </c>
      <c r="W32" s="6">
        <v>8238.67</v>
      </c>
      <c r="X32" s="6">
        <v>7631.35</v>
      </c>
      <c r="Y32" s="513">
        <f>IF(A32&lt;&gt;"",IF(A32=мар17!A32,0,1),IF(AND(B32=мар17!B32,C32=мар17!C32),0,1))</f>
        <v>0</v>
      </c>
      <c r="Z32" s="70" t="str">
        <f t="shared" si="5"/>
        <v>ул. Первая д.1</v>
      </c>
      <c r="AA32" s="504">
        <f>IF($B32&lt;&gt;"",MAX(AA$7:AA31)+1,0)</f>
        <v>25</v>
      </c>
      <c r="AB32" s="502">
        <f t="shared" si="1"/>
        <v>32</v>
      </c>
      <c r="AC32" s="504">
        <f>1</f>
        <v>1</v>
      </c>
      <c r="AD32" s="103">
        <f t="shared" si="6"/>
        <v>1752.3</v>
      </c>
      <c r="AE32" s="103">
        <f t="shared" si="7"/>
        <v>5779.05</v>
      </c>
      <c r="AF32" s="103">
        <f t="shared" si="8"/>
        <v>100</v>
      </c>
      <c r="AG32" s="3"/>
    </row>
    <row r="33" spans="2:33" ht="13.2" x14ac:dyDescent="0.25">
      <c r="B33" s="1" t="str">
        <f>адреса!$G$32</f>
        <v>кв.26</v>
      </c>
      <c r="C33" s="522">
        <f>адреса!$I$32</f>
        <v>10000026</v>
      </c>
      <c r="D33" s="6" t="str">
        <f>адреса!$K$32</f>
        <v>ФИО-1-26</v>
      </c>
      <c r="E33" s="6">
        <v>9202.08</v>
      </c>
      <c r="F33" s="6">
        <v>3762</v>
      </c>
      <c r="G33" s="6">
        <v>0</v>
      </c>
      <c r="H33" s="6">
        <v>3088.6</v>
      </c>
      <c r="I33" s="6">
        <v>1357.6</v>
      </c>
      <c r="J33" s="6">
        <v>911.93</v>
      </c>
      <c r="K33" s="6">
        <v>1806.72</v>
      </c>
      <c r="L33" s="6"/>
      <c r="M33" s="6">
        <v>100</v>
      </c>
      <c r="N33" s="6">
        <v>0</v>
      </c>
      <c r="O33" s="6">
        <v>2404.79</v>
      </c>
      <c r="P33" s="6">
        <v>0</v>
      </c>
      <c r="Q33" s="6">
        <v>0</v>
      </c>
      <c r="R33" s="6">
        <v>0</v>
      </c>
      <c r="S33" s="6">
        <v>0</v>
      </c>
      <c r="T33" s="6">
        <v>0</v>
      </c>
      <c r="U33" s="6"/>
      <c r="V33" s="6">
        <v>13431.64</v>
      </c>
      <c r="W33" s="6">
        <v>9202.08</v>
      </c>
      <c r="X33" s="6">
        <v>13431.64</v>
      </c>
      <c r="Y33" s="513">
        <f>IF(A33&lt;&gt;"",IF(A33=мар17!A33,0,1),IF(AND(B33=мар17!B33,C33=мар17!C33),0,1))</f>
        <v>0</v>
      </c>
      <c r="Z33" s="70" t="str">
        <f t="shared" si="5"/>
        <v>ул. Первая д.1</v>
      </c>
      <c r="AA33" s="504">
        <f>IF($B33&lt;&gt;"",MAX(AA$7:AA32)+1,0)</f>
        <v>26</v>
      </c>
      <c r="AB33" s="502">
        <f t="shared" si="1"/>
        <v>33</v>
      </c>
      <c r="AC33" s="504">
        <f>1</f>
        <v>1</v>
      </c>
      <c r="AD33" s="103">
        <f t="shared" si="6"/>
        <v>3762</v>
      </c>
      <c r="AE33" s="103">
        <f t="shared" si="7"/>
        <v>9569.64</v>
      </c>
      <c r="AF33" s="103">
        <f t="shared" si="8"/>
        <v>100</v>
      </c>
      <c r="AG33" s="3"/>
    </row>
    <row r="34" spans="2:33" ht="13.2" x14ac:dyDescent="0.25">
      <c r="B34" s="1" t="str">
        <f>адреса!$G$33</f>
        <v>кв.27</v>
      </c>
      <c r="C34" s="522">
        <f>адреса!$I$33</f>
        <v>10000027</v>
      </c>
      <c r="D34" s="6" t="str">
        <f>адреса!$K$33</f>
        <v>ФИО-1-27</v>
      </c>
      <c r="E34" s="6">
        <v>39949.18</v>
      </c>
      <c r="F34" s="6">
        <v>3019.5</v>
      </c>
      <c r="G34" s="6">
        <v>0</v>
      </c>
      <c r="H34" s="6">
        <v>2625.31</v>
      </c>
      <c r="I34" s="6">
        <v>7339.55</v>
      </c>
      <c r="J34" s="6">
        <v>1904.7</v>
      </c>
      <c r="K34" s="6">
        <v>8769.07</v>
      </c>
      <c r="L34" s="6"/>
      <c r="M34" s="6">
        <v>100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6"/>
      <c r="V34" s="6">
        <v>23758.13</v>
      </c>
      <c r="W34" s="6">
        <v>0</v>
      </c>
      <c r="X34" s="6">
        <v>63707.31</v>
      </c>
      <c r="Y34" s="513">
        <f>IF(A34&lt;&gt;"",IF(A34=мар17!A34,0,1),IF(AND(B34=мар17!B34,C34=мар17!C34),0,1))</f>
        <v>0</v>
      </c>
      <c r="Z34" s="70" t="str">
        <f t="shared" si="5"/>
        <v>ул. Первая д.1</v>
      </c>
      <c r="AA34" s="504">
        <f>IF($B34&lt;&gt;"",MAX(AA$7:AA33)+1,0)</f>
        <v>27</v>
      </c>
      <c r="AB34" s="502">
        <f t="shared" si="1"/>
        <v>34</v>
      </c>
      <c r="AC34" s="504">
        <f>1</f>
        <v>1</v>
      </c>
      <c r="AD34" s="103">
        <f t="shared" si="6"/>
        <v>3019.5</v>
      </c>
      <c r="AE34" s="103">
        <f t="shared" si="7"/>
        <v>20638.63</v>
      </c>
      <c r="AF34" s="103">
        <f t="shared" si="8"/>
        <v>100</v>
      </c>
      <c r="AG34" s="3"/>
    </row>
    <row r="35" spans="2:33" ht="13.2" x14ac:dyDescent="0.25">
      <c r="B35" s="1" t="str">
        <f>адреса!$G$34</f>
        <v>кв.28</v>
      </c>
      <c r="C35" s="522">
        <f>адреса!$I$34</f>
        <v>10000028</v>
      </c>
      <c r="D35" s="6" t="str">
        <f>адреса!$K$34</f>
        <v>ФИО-1-28</v>
      </c>
      <c r="E35" s="6">
        <v>23868.25</v>
      </c>
      <c r="F35" s="6">
        <v>1884.3</v>
      </c>
      <c r="G35" s="6">
        <v>0</v>
      </c>
      <c r="H35" s="6">
        <v>1547.28</v>
      </c>
      <c r="I35" s="6">
        <v>1726.93</v>
      </c>
      <c r="J35" s="6">
        <v>448.16</v>
      </c>
      <c r="K35" s="6">
        <v>2063.3200000000002</v>
      </c>
      <c r="L35" s="6"/>
      <c r="M35" s="6">
        <v>100</v>
      </c>
      <c r="N35" s="6">
        <v>0</v>
      </c>
      <c r="O35" s="6">
        <v>1293.72</v>
      </c>
      <c r="P35" s="6">
        <v>0</v>
      </c>
      <c r="Q35" s="6">
        <v>0</v>
      </c>
      <c r="R35" s="6">
        <v>0</v>
      </c>
      <c r="S35" s="6">
        <v>0</v>
      </c>
      <c r="T35" s="6">
        <v>0</v>
      </c>
      <c r="U35" s="6"/>
      <c r="V35" s="6">
        <v>9063.7099999999991</v>
      </c>
      <c r="W35" s="6">
        <v>0</v>
      </c>
      <c r="X35" s="6">
        <v>32931.96</v>
      </c>
      <c r="Y35" s="513">
        <f>IF(A35&lt;&gt;"",IF(A35=мар17!A35,0,1),IF(AND(B35=мар17!B35,C35=мар17!C35),0,1))</f>
        <v>0</v>
      </c>
      <c r="Z35" s="70" t="str">
        <f t="shared" si="5"/>
        <v>ул. Первая д.1</v>
      </c>
      <c r="AA35" s="504">
        <f>IF($B35&lt;&gt;"",MAX(AA$7:AA34)+1,0)</f>
        <v>28</v>
      </c>
      <c r="AB35" s="502">
        <f t="shared" si="1"/>
        <v>35</v>
      </c>
      <c r="AC35" s="504">
        <f>1</f>
        <v>1</v>
      </c>
      <c r="AD35" s="103">
        <f t="shared" si="6"/>
        <v>1884.3</v>
      </c>
      <c r="AE35" s="103">
        <f t="shared" si="7"/>
        <v>7079.4100000000008</v>
      </c>
      <c r="AF35" s="103">
        <f t="shared" si="8"/>
        <v>99.999999999998181</v>
      </c>
      <c r="AG35" s="3"/>
    </row>
    <row r="36" spans="2:33" ht="13.2" x14ac:dyDescent="0.25">
      <c r="B36" s="1" t="str">
        <f>адреса!$G$35</f>
        <v>кв.29</v>
      </c>
      <c r="C36" s="522">
        <f>адреса!$I$35</f>
        <v>10000029</v>
      </c>
      <c r="D36" s="6" t="str">
        <f>адреса!$K$35</f>
        <v>ФИО-1-29</v>
      </c>
      <c r="E36" s="6">
        <v>9745.41</v>
      </c>
      <c r="F36" s="6">
        <v>3762</v>
      </c>
      <c r="G36" s="6">
        <v>0</v>
      </c>
      <c r="H36" s="6">
        <v>3088.6</v>
      </c>
      <c r="I36" s="6">
        <v>1489.28</v>
      </c>
      <c r="J36" s="6">
        <v>-256.60000000000002</v>
      </c>
      <c r="K36" s="6">
        <v>1730.66</v>
      </c>
      <c r="L36" s="6"/>
      <c r="M36" s="6">
        <v>100</v>
      </c>
      <c r="N36" s="6">
        <v>0</v>
      </c>
      <c r="O36" s="6">
        <v>2010.97</v>
      </c>
      <c r="P36" s="6">
        <v>0</v>
      </c>
      <c r="Q36" s="6">
        <v>0</v>
      </c>
      <c r="R36" s="6">
        <v>0</v>
      </c>
      <c r="S36" s="6">
        <v>0</v>
      </c>
      <c r="T36" s="6">
        <v>0</v>
      </c>
      <c r="U36" s="6"/>
      <c r="V36" s="6">
        <v>11924.91</v>
      </c>
      <c r="W36" s="6">
        <v>9745.41</v>
      </c>
      <c r="X36" s="6">
        <v>11924.91</v>
      </c>
      <c r="Y36" s="513">
        <f>IF(A36&lt;&gt;"",IF(A36=мар17!A36,0,1),IF(AND(B36=мар17!B36,C36=мар17!C36),0,1))</f>
        <v>0</v>
      </c>
      <c r="Z36" s="70" t="str">
        <f t="shared" si="5"/>
        <v>ул. Первая д.1</v>
      </c>
      <c r="AA36" s="504">
        <f>IF($B36&lt;&gt;"",MAX(AA$7:AA35)+1,0)</f>
        <v>29</v>
      </c>
      <c r="AB36" s="502">
        <f t="shared" si="1"/>
        <v>36</v>
      </c>
      <c r="AC36" s="504">
        <f>1</f>
        <v>1</v>
      </c>
      <c r="AD36" s="103">
        <f t="shared" si="6"/>
        <v>3762</v>
      </c>
      <c r="AE36" s="103">
        <f t="shared" si="7"/>
        <v>8062.91</v>
      </c>
      <c r="AF36" s="103">
        <f t="shared" si="8"/>
        <v>100</v>
      </c>
      <c r="AG36" s="3"/>
    </row>
    <row r="37" spans="2:33" ht="13.2" x14ac:dyDescent="0.25">
      <c r="B37" s="1" t="str">
        <f>адреса!$G$36</f>
        <v>кв.30</v>
      </c>
      <c r="C37" s="522">
        <f>адреса!$I$36</f>
        <v>10000030</v>
      </c>
      <c r="D37" s="6" t="str">
        <f>адреса!$K$36</f>
        <v>ФИО-1-30</v>
      </c>
      <c r="E37" s="6">
        <v>12265.8</v>
      </c>
      <c r="F37" s="6">
        <v>3762</v>
      </c>
      <c r="G37" s="6">
        <v>0</v>
      </c>
      <c r="H37" s="6">
        <v>3088.6</v>
      </c>
      <c r="I37" s="6">
        <v>778.28</v>
      </c>
      <c r="J37" s="6">
        <v>-3765.47</v>
      </c>
      <c r="K37" s="6">
        <v>1079.5</v>
      </c>
      <c r="L37" s="6"/>
      <c r="M37" s="6">
        <v>0</v>
      </c>
      <c r="N37" s="6">
        <v>0</v>
      </c>
      <c r="O37" s="6">
        <v>1390.17</v>
      </c>
      <c r="P37" s="6">
        <v>0</v>
      </c>
      <c r="Q37" s="6">
        <v>0</v>
      </c>
      <c r="R37" s="6">
        <v>0</v>
      </c>
      <c r="S37" s="6">
        <v>0</v>
      </c>
      <c r="T37" s="6">
        <v>0</v>
      </c>
      <c r="U37" s="6"/>
      <c r="V37" s="6">
        <v>6333.08</v>
      </c>
      <c r="W37" s="6">
        <v>12265.8</v>
      </c>
      <c r="X37" s="6">
        <v>6333.08</v>
      </c>
      <c r="Y37" s="513">
        <f>IF(A37&lt;&gt;"",IF(A37=мар17!A37,0,1),IF(AND(B37=мар17!B37,C37=мар17!C37),0,1))</f>
        <v>0</v>
      </c>
      <c r="Z37" s="70" t="str">
        <f t="shared" si="5"/>
        <v>ул. Первая д.1</v>
      </c>
      <c r="AA37" s="504">
        <f>IF($B37&lt;&gt;"",MAX(AA$7:AA36)+1,0)</f>
        <v>30</v>
      </c>
      <c r="AB37" s="502">
        <f t="shared" si="1"/>
        <v>37</v>
      </c>
      <c r="AC37" s="504">
        <f>1</f>
        <v>1</v>
      </c>
      <c r="AD37" s="103">
        <f t="shared" si="6"/>
        <v>3762</v>
      </c>
      <c r="AE37" s="103">
        <f t="shared" si="7"/>
        <v>2571.0800000000004</v>
      </c>
      <c r="AF37" s="103">
        <f t="shared" si="8"/>
        <v>0</v>
      </c>
      <c r="AG37" s="3"/>
    </row>
    <row r="38" spans="2:33" ht="13.2" x14ac:dyDescent="0.25">
      <c r="B38" s="1" t="str">
        <f>адреса!$G$37</f>
        <v>кв.31</v>
      </c>
      <c r="C38" s="522">
        <f>адреса!$I$37</f>
        <v>10000031</v>
      </c>
      <c r="D38" s="6" t="str">
        <f>адреса!$K$37</f>
        <v>ФИО-1-31</v>
      </c>
      <c r="E38" s="6">
        <v>8241.49</v>
      </c>
      <c r="F38" s="6">
        <v>1884.3</v>
      </c>
      <c r="G38" s="6">
        <v>0</v>
      </c>
      <c r="H38" s="6">
        <v>1547.28</v>
      </c>
      <c r="I38" s="6">
        <v>1726.93</v>
      </c>
      <c r="J38" s="6">
        <v>448.16</v>
      </c>
      <c r="K38" s="6">
        <v>2063.3200000000002</v>
      </c>
      <c r="L38" s="6"/>
      <c r="M38" s="6">
        <v>100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v>0</v>
      </c>
      <c r="T38" s="6">
        <v>0</v>
      </c>
      <c r="U38" s="6"/>
      <c r="V38" s="6">
        <v>7769.99</v>
      </c>
      <c r="W38" s="6">
        <v>8241.49</v>
      </c>
      <c r="X38" s="6">
        <v>7769.99</v>
      </c>
      <c r="Y38" s="513">
        <f>IF(A38&lt;&gt;"",IF(A38=мар17!A38,0,1),IF(AND(B38=мар17!B38,C38=мар17!C38),0,1))</f>
        <v>0</v>
      </c>
      <c r="Z38" s="70" t="str">
        <f t="shared" si="5"/>
        <v>ул. Первая д.1</v>
      </c>
      <c r="AA38" s="504">
        <f>IF($B38&lt;&gt;"",MAX(AA$7:AA37)+1,0)</f>
        <v>31</v>
      </c>
      <c r="AB38" s="502">
        <f t="shared" si="1"/>
        <v>38</v>
      </c>
      <c r="AC38" s="504">
        <f>1</f>
        <v>1</v>
      </c>
      <c r="AD38" s="103">
        <f t="shared" si="6"/>
        <v>1884.3</v>
      </c>
      <c r="AE38" s="103">
        <f t="shared" si="7"/>
        <v>5785.6900000000005</v>
      </c>
      <c r="AF38" s="103">
        <f t="shared" si="8"/>
        <v>99.999999999999091</v>
      </c>
      <c r="AG38" s="3"/>
    </row>
    <row r="39" spans="2:33" ht="13.2" x14ac:dyDescent="0.25">
      <c r="B39" s="1" t="str">
        <f>адреса!$G$38</f>
        <v>кв.32</v>
      </c>
      <c r="C39" s="522">
        <f>адреса!$I$38</f>
        <v>10000032</v>
      </c>
      <c r="D39" s="6" t="str">
        <f>адреса!$K$38</f>
        <v>ФИО-1-32</v>
      </c>
      <c r="E39" s="6">
        <v>13620.41</v>
      </c>
      <c r="F39" s="6">
        <v>3762</v>
      </c>
      <c r="G39" s="6">
        <v>0</v>
      </c>
      <c r="H39" s="6">
        <v>3088.6</v>
      </c>
      <c r="I39" s="6">
        <v>1726.93</v>
      </c>
      <c r="J39" s="6">
        <v>448.16</v>
      </c>
      <c r="K39" s="6">
        <v>2063.3200000000002</v>
      </c>
      <c r="L39" s="6"/>
      <c r="M39" s="6">
        <v>100</v>
      </c>
      <c r="N39" s="6">
        <v>0</v>
      </c>
      <c r="O39" s="6">
        <v>3486.14</v>
      </c>
      <c r="P39" s="6">
        <v>0</v>
      </c>
      <c r="Q39" s="6">
        <v>0</v>
      </c>
      <c r="R39" s="6">
        <v>0</v>
      </c>
      <c r="S39" s="6">
        <v>0</v>
      </c>
      <c r="T39" s="6">
        <v>0</v>
      </c>
      <c r="U39" s="6"/>
      <c r="V39" s="6">
        <v>14675.15</v>
      </c>
      <c r="W39" s="6">
        <v>13620.41</v>
      </c>
      <c r="X39" s="6">
        <v>14675.15</v>
      </c>
      <c r="Y39" s="513">
        <f>IF(A39&lt;&gt;"",IF(A39=мар17!A39,0,1),IF(AND(B39=мар17!B39,C39=мар17!C39),0,1))</f>
        <v>0</v>
      </c>
      <c r="Z39" s="70" t="str">
        <f t="shared" si="5"/>
        <v>ул. Первая д.1</v>
      </c>
      <c r="AA39" s="504">
        <f>IF($B39&lt;&gt;"",MAX(AA$7:AA38)+1,0)</f>
        <v>32</v>
      </c>
      <c r="AB39" s="502">
        <f t="shared" si="1"/>
        <v>39</v>
      </c>
      <c r="AC39" s="504">
        <f>1</f>
        <v>1</v>
      </c>
      <c r="AD39" s="103">
        <f t="shared" si="6"/>
        <v>3762</v>
      </c>
      <c r="AE39" s="103">
        <f t="shared" si="7"/>
        <v>10813.15</v>
      </c>
      <c r="AF39" s="103">
        <f t="shared" si="8"/>
        <v>100</v>
      </c>
      <c r="AG39" s="3"/>
    </row>
    <row r="40" spans="2:33" ht="13.2" x14ac:dyDescent="0.25">
      <c r="B40" s="1" t="str">
        <f>адреса!$G$39</f>
        <v>кв.33</v>
      </c>
      <c r="C40" s="522">
        <f>адреса!$I$39</f>
        <v>10000033</v>
      </c>
      <c r="D40" s="6" t="str">
        <f>адреса!$K$39</f>
        <v>ФИО-1-33</v>
      </c>
      <c r="E40" s="6">
        <v>8724.7800000000007</v>
      </c>
      <c r="F40" s="6">
        <v>3762</v>
      </c>
      <c r="G40" s="6">
        <v>0</v>
      </c>
      <c r="H40" s="6">
        <v>3088.6</v>
      </c>
      <c r="I40" s="6">
        <v>3885.02</v>
      </c>
      <c r="J40" s="6">
        <v>284.19</v>
      </c>
      <c r="K40" s="6">
        <v>3576.91</v>
      </c>
      <c r="L40" s="6"/>
      <c r="M40" s="6">
        <v>100</v>
      </c>
      <c r="N40" s="6">
        <v>0</v>
      </c>
      <c r="O40" s="6">
        <v>5376.15</v>
      </c>
      <c r="P40" s="6">
        <v>0</v>
      </c>
      <c r="Q40" s="6">
        <v>0</v>
      </c>
      <c r="R40" s="6">
        <v>0</v>
      </c>
      <c r="S40" s="6">
        <v>0</v>
      </c>
      <c r="T40" s="6">
        <v>0</v>
      </c>
      <c r="U40" s="6"/>
      <c r="V40" s="6">
        <v>20072.87</v>
      </c>
      <c r="W40" s="6">
        <v>8724.7800000000007</v>
      </c>
      <c r="X40" s="6">
        <v>20072.87</v>
      </c>
      <c r="Y40" s="513">
        <f>IF(A40&lt;&gt;"",IF(A40=мар17!A40,0,1),IF(AND(B40=мар17!B40,C40=мар17!C40),0,1))</f>
        <v>0</v>
      </c>
      <c r="Z40" s="70" t="str">
        <f t="shared" si="5"/>
        <v>ул. Первая д.1</v>
      </c>
      <c r="AA40" s="504">
        <f>IF($B40&lt;&gt;"",MAX(AA$7:AA39)+1,0)</f>
        <v>33</v>
      </c>
      <c r="AB40" s="502">
        <f t="shared" si="1"/>
        <v>40</v>
      </c>
      <c r="AC40" s="504">
        <f>1</f>
        <v>1</v>
      </c>
      <c r="AD40" s="103">
        <f t="shared" si="6"/>
        <v>3762</v>
      </c>
      <c r="AE40" s="103">
        <f t="shared" si="7"/>
        <v>16210.869999999999</v>
      </c>
      <c r="AF40" s="103">
        <f t="shared" si="8"/>
        <v>100</v>
      </c>
      <c r="AG40" s="3"/>
    </row>
    <row r="41" spans="2:33" ht="13.2" x14ac:dyDescent="0.25">
      <c r="B41" s="1" t="str">
        <f>адреса!$G$40</f>
        <v>кв.34</v>
      </c>
      <c r="C41" s="522">
        <f>адреса!$I$40</f>
        <v>10000034</v>
      </c>
      <c r="D41" s="6" t="str">
        <f>адреса!$K$40</f>
        <v>ФИО-1-34</v>
      </c>
      <c r="E41" s="6">
        <v>6931.01</v>
      </c>
      <c r="F41" s="6">
        <v>1768.8</v>
      </c>
      <c r="G41" s="6">
        <v>0</v>
      </c>
      <c r="H41" s="6">
        <v>1451.7</v>
      </c>
      <c r="I41" s="6">
        <v>1506.9</v>
      </c>
      <c r="J41" s="6">
        <v>967.88</v>
      </c>
      <c r="K41" s="6">
        <v>2190.79</v>
      </c>
      <c r="L41" s="6"/>
      <c r="M41" s="6">
        <v>100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v>0</v>
      </c>
      <c r="T41" s="6">
        <v>0</v>
      </c>
      <c r="U41" s="6"/>
      <c r="V41" s="6">
        <v>7986.07</v>
      </c>
      <c r="W41" s="6">
        <v>6931.01</v>
      </c>
      <c r="X41" s="6">
        <v>7986.07</v>
      </c>
      <c r="Y41" s="513">
        <f>IF(A41&lt;&gt;"",IF(A41=мар17!A41,0,1),IF(AND(B41=мар17!B41,C41=мар17!C41),0,1))</f>
        <v>0</v>
      </c>
      <c r="Z41" s="70" t="str">
        <f t="shared" si="5"/>
        <v>ул. Первая д.1</v>
      </c>
      <c r="AA41" s="504">
        <f>IF($B41&lt;&gt;"",MAX(AA$7:AA40)+1,0)</f>
        <v>34</v>
      </c>
      <c r="AB41" s="502">
        <f t="shared" si="1"/>
        <v>41</v>
      </c>
      <c r="AC41" s="504">
        <f>1</f>
        <v>1</v>
      </c>
      <c r="AD41" s="103">
        <f t="shared" si="6"/>
        <v>1768.8</v>
      </c>
      <c r="AE41" s="103">
        <f t="shared" si="7"/>
        <v>6117.27</v>
      </c>
      <c r="AF41" s="103">
        <f t="shared" si="8"/>
        <v>99.999999999999091</v>
      </c>
      <c r="AG41" s="3"/>
    </row>
    <row r="42" spans="2:33" ht="13.2" x14ac:dyDescent="0.25">
      <c r="B42" s="1" t="str">
        <f>адреса!$G$41</f>
        <v>кв.35</v>
      </c>
      <c r="C42" s="522">
        <f>адреса!$I$41</f>
        <v>10000035</v>
      </c>
      <c r="D42" s="6" t="str">
        <f>адреса!$K$41</f>
        <v>ФИО-1-35</v>
      </c>
      <c r="E42" s="6">
        <v>9658.41</v>
      </c>
      <c r="F42" s="6">
        <v>3762</v>
      </c>
      <c r="G42" s="6">
        <v>0</v>
      </c>
      <c r="H42" s="6">
        <v>3088.6</v>
      </c>
      <c r="I42" s="6">
        <v>580.44000000000005</v>
      </c>
      <c r="J42" s="6">
        <v>-1671.9</v>
      </c>
      <c r="K42" s="6">
        <v>668.44</v>
      </c>
      <c r="L42" s="6"/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v>0</v>
      </c>
      <c r="T42" s="6">
        <v>0</v>
      </c>
      <c r="U42" s="6"/>
      <c r="V42" s="6">
        <v>6427.58</v>
      </c>
      <c r="W42" s="6">
        <v>9658.41</v>
      </c>
      <c r="X42" s="6">
        <v>6427.58</v>
      </c>
      <c r="Y42" s="513">
        <f>IF(A42&lt;&gt;"",IF(A42=мар17!A42,0,1),IF(AND(B42=мар17!B42,C42=мар17!C42),0,1))</f>
        <v>0</v>
      </c>
      <c r="Z42" s="70" t="str">
        <f t="shared" si="5"/>
        <v>ул. Первая д.1</v>
      </c>
      <c r="AA42" s="504">
        <f>IF($B42&lt;&gt;"",MAX(AA$7:AA41)+1,0)</f>
        <v>35</v>
      </c>
      <c r="AB42" s="502">
        <f t="shared" si="1"/>
        <v>42</v>
      </c>
      <c r="AC42" s="504">
        <f>1</f>
        <v>1</v>
      </c>
      <c r="AD42" s="103">
        <f t="shared" si="6"/>
        <v>3762</v>
      </c>
      <c r="AE42" s="103">
        <f t="shared" si="7"/>
        <v>2665.58</v>
      </c>
      <c r="AF42" s="103">
        <f t="shared" si="8"/>
        <v>0</v>
      </c>
      <c r="AG42" s="3"/>
    </row>
    <row r="43" spans="2:33" ht="13.2" x14ac:dyDescent="0.25">
      <c r="B43" s="1" t="str">
        <f>адреса!$G$42</f>
        <v>кв.36</v>
      </c>
      <c r="C43" s="522">
        <f>адреса!$I$42</f>
        <v>10000036</v>
      </c>
      <c r="D43" s="6" t="str">
        <f>адреса!$K$42</f>
        <v>ФИО-1-36</v>
      </c>
      <c r="E43" s="6">
        <v>18140.13</v>
      </c>
      <c r="F43" s="6">
        <v>3375.9</v>
      </c>
      <c r="G43" s="6">
        <v>0</v>
      </c>
      <c r="H43" s="6">
        <v>2771.97</v>
      </c>
      <c r="I43" s="6">
        <v>2901.01</v>
      </c>
      <c r="J43" s="6">
        <v>-446.34</v>
      </c>
      <c r="K43" s="6">
        <v>4035.08</v>
      </c>
      <c r="L43" s="6"/>
      <c r="M43" s="6">
        <v>100</v>
      </c>
      <c r="N43" s="6">
        <v>0</v>
      </c>
      <c r="O43" s="6">
        <v>1514.31</v>
      </c>
      <c r="P43" s="6">
        <v>0</v>
      </c>
      <c r="Q43" s="6">
        <v>0</v>
      </c>
      <c r="R43" s="6">
        <v>0</v>
      </c>
      <c r="S43" s="6">
        <v>0</v>
      </c>
      <c r="T43" s="6">
        <v>0</v>
      </c>
      <c r="U43" s="6"/>
      <c r="V43" s="6">
        <v>14251.93</v>
      </c>
      <c r="W43" s="6">
        <v>18600</v>
      </c>
      <c r="X43" s="6">
        <v>13792.06</v>
      </c>
      <c r="Y43" s="513">
        <f>IF(A43&lt;&gt;"",IF(A43=мар17!A43,0,1),IF(AND(B43=мар17!B43,C43=мар17!C43),0,1))</f>
        <v>0</v>
      </c>
      <c r="Z43" s="70" t="str">
        <f t="shared" si="5"/>
        <v>ул. Первая д.1</v>
      </c>
      <c r="AA43" s="504">
        <f>IF($B43&lt;&gt;"",MAX(AA$7:AA42)+1,0)</f>
        <v>36</v>
      </c>
      <c r="AB43" s="502">
        <f t="shared" si="1"/>
        <v>43</v>
      </c>
      <c r="AC43" s="504">
        <f>1</f>
        <v>1</v>
      </c>
      <c r="AD43" s="103">
        <f t="shared" si="6"/>
        <v>3375.9</v>
      </c>
      <c r="AE43" s="103">
        <f t="shared" si="7"/>
        <v>10776.029999999999</v>
      </c>
      <c r="AF43" s="103">
        <f t="shared" si="8"/>
        <v>100.00000000000182</v>
      </c>
      <c r="AG43" s="3"/>
    </row>
    <row r="44" spans="2:33" ht="13.2" x14ac:dyDescent="0.25">
      <c r="B44" s="1" t="str">
        <f>адреса!$G$43</f>
        <v>кв.37</v>
      </c>
      <c r="C44" s="522">
        <f>адреса!$I$43</f>
        <v>10000037</v>
      </c>
      <c r="D44" s="6" t="str">
        <f>адреса!$K$43</f>
        <v>ФИО-1-37</v>
      </c>
      <c r="E44" s="6">
        <v>4875.1499999999996</v>
      </c>
      <c r="F44" s="6">
        <v>1765.5</v>
      </c>
      <c r="G44" s="6">
        <v>0</v>
      </c>
      <c r="H44" s="6">
        <v>1449.71</v>
      </c>
      <c r="I44" s="6">
        <v>931.21</v>
      </c>
      <c r="J44" s="6">
        <v>-368.41</v>
      </c>
      <c r="K44" s="6">
        <v>1019.22</v>
      </c>
      <c r="L44" s="6"/>
      <c r="M44" s="6">
        <v>100</v>
      </c>
      <c r="N44" s="6">
        <v>0</v>
      </c>
      <c r="O44" s="6">
        <v>1388.08</v>
      </c>
      <c r="P44" s="6">
        <v>0</v>
      </c>
      <c r="Q44" s="6">
        <v>0</v>
      </c>
      <c r="R44" s="6">
        <v>0</v>
      </c>
      <c r="S44" s="6">
        <v>0</v>
      </c>
      <c r="T44" s="6">
        <v>0</v>
      </c>
      <c r="U44" s="6"/>
      <c r="V44" s="6">
        <v>6285.31</v>
      </c>
      <c r="W44" s="6">
        <v>4875.1499999999996</v>
      </c>
      <c r="X44" s="6">
        <v>6285.31</v>
      </c>
      <c r="Y44" s="513">
        <f>IF(A44&lt;&gt;"",IF(A44=мар17!A44,0,1),IF(AND(B44=мар17!B44,C44=мар17!C44),0,1))</f>
        <v>0</v>
      </c>
      <c r="Z44" s="70" t="str">
        <f t="shared" si="5"/>
        <v>ул. Первая д.1</v>
      </c>
      <c r="AA44" s="504">
        <f>IF($B44&lt;&gt;"",MAX(AA$7:AA43)+1,0)</f>
        <v>37</v>
      </c>
      <c r="AB44" s="502">
        <f t="shared" si="1"/>
        <v>44</v>
      </c>
      <c r="AC44" s="504">
        <f>1</f>
        <v>1</v>
      </c>
      <c r="AD44" s="103">
        <f t="shared" si="6"/>
        <v>1765.5</v>
      </c>
      <c r="AE44" s="103">
        <f t="shared" si="7"/>
        <v>4419.8099999999995</v>
      </c>
      <c r="AF44" s="103">
        <f t="shared" si="8"/>
        <v>100.00000000000091</v>
      </c>
      <c r="AG44" s="3"/>
    </row>
    <row r="45" spans="2:33" ht="13.2" x14ac:dyDescent="0.25">
      <c r="B45" s="1" t="str">
        <f>адреса!$G$44</f>
        <v>кв.38</v>
      </c>
      <c r="C45" s="522">
        <f>адреса!$I$44</f>
        <v>10000038</v>
      </c>
      <c r="D45" s="6" t="str">
        <f>адреса!$K$44</f>
        <v>ФИО-1-38</v>
      </c>
      <c r="E45" s="6">
        <v>55374.87</v>
      </c>
      <c r="F45" s="6">
        <v>3230.7</v>
      </c>
      <c r="G45" s="6">
        <v>0</v>
      </c>
      <c r="H45" s="6">
        <v>2652.49</v>
      </c>
      <c r="I45" s="6">
        <v>6907.82</v>
      </c>
      <c r="J45" s="6">
        <v>-3494.54</v>
      </c>
      <c r="K45" s="6">
        <v>8253.23</v>
      </c>
      <c r="L45" s="6"/>
      <c r="M45" s="6">
        <v>100</v>
      </c>
      <c r="N45" s="6">
        <v>0</v>
      </c>
      <c r="O45" s="6">
        <v>2622.78</v>
      </c>
      <c r="P45" s="6">
        <v>0</v>
      </c>
      <c r="Q45" s="6">
        <v>0</v>
      </c>
      <c r="R45" s="6">
        <v>0</v>
      </c>
      <c r="S45" s="6">
        <v>0</v>
      </c>
      <c r="T45" s="6">
        <v>0</v>
      </c>
      <c r="U45" s="6"/>
      <c r="V45" s="6">
        <v>20272.48</v>
      </c>
      <c r="W45" s="6">
        <v>0</v>
      </c>
      <c r="X45" s="6">
        <v>75647.350000000006</v>
      </c>
      <c r="Y45" s="513">
        <f>IF(A45&lt;&gt;"",IF(A45=мар17!A45,0,1),IF(AND(B45=мар17!B45,C45=мар17!C45),0,1))</f>
        <v>0</v>
      </c>
      <c r="Z45" s="70" t="str">
        <f t="shared" si="5"/>
        <v>ул. Первая д.1</v>
      </c>
      <c r="AA45" s="504">
        <f>IF($B45&lt;&gt;"",MAX(AA$7:AA44)+1,0)</f>
        <v>38</v>
      </c>
      <c r="AB45" s="502">
        <f t="shared" si="1"/>
        <v>45</v>
      </c>
      <c r="AC45" s="504">
        <f>1</f>
        <v>1</v>
      </c>
      <c r="AD45" s="103">
        <f t="shared" si="6"/>
        <v>3230.7</v>
      </c>
      <c r="AE45" s="103">
        <f t="shared" si="7"/>
        <v>16941.78</v>
      </c>
      <c r="AF45" s="103">
        <f t="shared" si="8"/>
        <v>100</v>
      </c>
      <c r="AG45" s="3"/>
    </row>
    <row r="46" spans="2:33" ht="13.2" x14ac:dyDescent="0.25">
      <c r="B46" s="1" t="str">
        <f>адреса!$G$45</f>
        <v>кв.39</v>
      </c>
      <c r="C46" s="522">
        <f>адреса!$I$45</f>
        <v>10000039</v>
      </c>
      <c r="D46" s="6" t="str">
        <f>адреса!$K$45</f>
        <v>ФИО-1-39</v>
      </c>
      <c r="E46" s="6">
        <v>123632.39</v>
      </c>
      <c r="F46" s="6">
        <v>8210.7000000000007</v>
      </c>
      <c r="G46" s="6">
        <v>0</v>
      </c>
      <c r="H46" s="6">
        <v>8242.24</v>
      </c>
      <c r="I46" s="6">
        <v>1726.93</v>
      </c>
      <c r="J46" s="6">
        <v>448.16</v>
      </c>
      <c r="K46" s="6">
        <v>2063.3200000000002</v>
      </c>
      <c r="L46" s="6"/>
      <c r="M46" s="6">
        <v>0</v>
      </c>
      <c r="N46" s="6">
        <v>0</v>
      </c>
      <c r="O46" s="6">
        <v>474.78</v>
      </c>
      <c r="P46" s="6">
        <v>0</v>
      </c>
      <c r="Q46" s="6">
        <v>0</v>
      </c>
      <c r="R46" s="6">
        <v>0</v>
      </c>
      <c r="S46" s="6">
        <v>0</v>
      </c>
      <c r="T46" s="6">
        <v>0</v>
      </c>
      <c r="U46" s="6"/>
      <c r="V46" s="6">
        <v>21166.13</v>
      </c>
      <c r="W46" s="6">
        <v>0</v>
      </c>
      <c r="X46" s="6">
        <v>144798.51999999999</v>
      </c>
      <c r="Y46" s="513">
        <f>IF(A46&lt;&gt;"",IF(A46=мар17!A46,0,1),IF(AND(B46=мар17!B46,C46=мар17!C46),0,1))</f>
        <v>0</v>
      </c>
      <c r="Z46" s="70" t="str">
        <f t="shared" si="5"/>
        <v>ул. Первая д.1</v>
      </c>
      <c r="AA46" s="504">
        <f>IF($B46&lt;&gt;"",MAX(AA$7:AA45)+1,0)</f>
        <v>39</v>
      </c>
      <c r="AB46" s="502">
        <f t="shared" si="1"/>
        <v>46</v>
      </c>
      <c r="AC46" s="504">
        <f>1</f>
        <v>1</v>
      </c>
      <c r="AD46" s="103">
        <f t="shared" si="6"/>
        <v>8210.7000000000007</v>
      </c>
      <c r="AE46" s="103">
        <f t="shared" si="7"/>
        <v>12955.43</v>
      </c>
      <c r="AF46" s="103">
        <f t="shared" si="8"/>
        <v>0</v>
      </c>
      <c r="AG46" s="3"/>
    </row>
    <row r="47" spans="2:33" ht="13.2" x14ac:dyDescent="0.25">
      <c r="B47" s="1" t="str">
        <f>адреса!$G$46</f>
        <v>кв.40</v>
      </c>
      <c r="C47" s="522">
        <f>адреса!$I$46</f>
        <v>10000040</v>
      </c>
      <c r="D47" s="6" t="str">
        <f>адреса!$K$46</f>
        <v>ФИО-1-40</v>
      </c>
      <c r="E47" s="6">
        <v>75172.12</v>
      </c>
      <c r="F47" s="6">
        <v>5385</v>
      </c>
      <c r="G47" s="6">
        <v>0</v>
      </c>
      <c r="H47" s="6">
        <v>4862.8999999999996</v>
      </c>
      <c r="I47" s="6">
        <v>1726.93</v>
      </c>
      <c r="J47" s="6">
        <v>448.16</v>
      </c>
      <c r="K47" s="6">
        <v>2063.3200000000002</v>
      </c>
      <c r="L47" s="6"/>
      <c r="M47" s="6">
        <v>0</v>
      </c>
      <c r="N47" s="6">
        <v>0</v>
      </c>
      <c r="O47" s="6">
        <v>2787.08</v>
      </c>
      <c r="P47" s="6">
        <v>0</v>
      </c>
      <c r="Q47" s="6">
        <v>0</v>
      </c>
      <c r="R47" s="6">
        <v>0</v>
      </c>
      <c r="S47" s="6">
        <v>0</v>
      </c>
      <c r="T47" s="6">
        <v>0</v>
      </c>
      <c r="U47" s="6"/>
      <c r="V47" s="6">
        <v>17273.39</v>
      </c>
      <c r="W47" s="6">
        <v>0</v>
      </c>
      <c r="X47" s="6">
        <v>92445.51</v>
      </c>
      <c r="Y47" s="513">
        <f>IF(A47&lt;&gt;"",IF(A47=мар17!A47,0,1),IF(AND(B47=мар17!B47,C47=мар17!C47),0,1))</f>
        <v>0</v>
      </c>
      <c r="Z47" s="70" t="str">
        <f t="shared" si="5"/>
        <v>ул. Первая д.1</v>
      </c>
      <c r="AA47" s="504">
        <f>IF($B47&lt;&gt;"",MAX(AA$7:AA46)+1,0)</f>
        <v>40</v>
      </c>
      <c r="AB47" s="502">
        <f t="shared" si="1"/>
        <v>47</v>
      </c>
      <c r="AC47" s="504">
        <f>1</f>
        <v>1</v>
      </c>
      <c r="AD47" s="103">
        <f t="shared" si="6"/>
        <v>5385</v>
      </c>
      <c r="AE47" s="103">
        <f t="shared" si="7"/>
        <v>11888.39</v>
      </c>
      <c r="AF47" s="103">
        <f t="shared" si="8"/>
        <v>0</v>
      </c>
      <c r="AG47" s="3"/>
    </row>
    <row r="48" spans="2:33" ht="13.2" x14ac:dyDescent="0.25">
      <c r="B48" s="1" t="str">
        <f>адреса!$G$47</f>
        <v>кв.41</v>
      </c>
      <c r="C48" s="522">
        <f>адреса!$I$47</f>
        <v>10000041</v>
      </c>
      <c r="D48" s="6" t="str">
        <f>адреса!$K$47</f>
        <v>ФИО-1-41</v>
      </c>
      <c r="E48" s="6">
        <v>38824.5</v>
      </c>
      <c r="F48" s="6">
        <v>4303.2</v>
      </c>
      <c r="G48" s="6">
        <v>0</v>
      </c>
      <c r="H48" s="6">
        <v>3532.67</v>
      </c>
      <c r="I48" s="6">
        <v>0</v>
      </c>
      <c r="J48" s="6">
        <v>0</v>
      </c>
      <c r="K48" s="6">
        <v>0</v>
      </c>
      <c r="L48" s="6"/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v>0</v>
      </c>
      <c r="T48" s="6">
        <v>0</v>
      </c>
      <c r="U48" s="6"/>
      <c r="V48" s="6">
        <v>7835.87</v>
      </c>
      <c r="W48" s="6">
        <v>4303.2</v>
      </c>
      <c r="X48" s="6">
        <v>42357.17</v>
      </c>
      <c r="Y48" s="513">
        <f>IF(A48&lt;&gt;"",IF(A48=мар17!A48,0,1),IF(AND(B48=мар17!B48,C48=мар17!C48),0,1))</f>
        <v>0</v>
      </c>
      <c r="Z48" s="70" t="str">
        <f t="shared" si="5"/>
        <v>ул. Первая д.1</v>
      </c>
      <c r="AA48" s="504">
        <f>IF($B48&lt;&gt;"",MAX(AA$7:AA47)+1,0)</f>
        <v>41</v>
      </c>
      <c r="AB48" s="502">
        <f t="shared" si="1"/>
        <v>48</v>
      </c>
      <c r="AC48" s="504">
        <f>1</f>
        <v>1</v>
      </c>
      <c r="AD48" s="103">
        <f t="shared" si="6"/>
        <v>4303.2</v>
      </c>
      <c r="AE48" s="103">
        <f t="shared" si="7"/>
        <v>3532.67</v>
      </c>
      <c r="AF48" s="103">
        <f t="shared" si="8"/>
        <v>0</v>
      </c>
      <c r="AG48" s="3"/>
    </row>
    <row r="49" spans="1:33" ht="13.2" x14ac:dyDescent="0.25">
      <c r="B49" s="1" t="str">
        <f>адреса!$G$48</f>
        <v>кв.42</v>
      </c>
      <c r="C49" s="522">
        <f>адреса!$I$48</f>
        <v>10000042</v>
      </c>
      <c r="D49" s="6" t="str">
        <f>адреса!$K$48</f>
        <v>ФИО-1-42</v>
      </c>
      <c r="E49" s="6">
        <v>6278.2</v>
      </c>
      <c r="F49" s="6">
        <v>1722.6</v>
      </c>
      <c r="G49" s="6">
        <v>0</v>
      </c>
      <c r="H49" s="6">
        <v>1415.86</v>
      </c>
      <c r="I49" s="6">
        <v>4435.3500000000004</v>
      </c>
      <c r="J49" s="6">
        <v>2643.6</v>
      </c>
      <c r="K49" s="6">
        <v>5287.2</v>
      </c>
      <c r="L49" s="6"/>
      <c r="M49" s="6">
        <v>0</v>
      </c>
      <c r="N49" s="6">
        <v>0</v>
      </c>
      <c r="O49" s="6">
        <v>768.97</v>
      </c>
      <c r="P49" s="6">
        <v>0</v>
      </c>
      <c r="Q49" s="6">
        <v>0</v>
      </c>
      <c r="R49" s="6">
        <v>0</v>
      </c>
      <c r="S49" s="6">
        <v>0</v>
      </c>
      <c r="T49" s="6">
        <v>0</v>
      </c>
      <c r="U49" s="6"/>
      <c r="V49" s="6">
        <v>16273.58</v>
      </c>
      <c r="W49" s="6">
        <v>12000</v>
      </c>
      <c r="X49" s="6">
        <v>10551.78</v>
      </c>
      <c r="Y49" s="513">
        <f>IF(A49&lt;&gt;"",IF(A49=мар17!A49,0,1),IF(AND(B49=мар17!B49,C49=мар17!C49),0,1))</f>
        <v>0</v>
      </c>
      <c r="Z49" s="70" t="str">
        <f t="shared" si="5"/>
        <v>ул. Первая д.1</v>
      </c>
      <c r="AA49" s="504">
        <f>IF($B49&lt;&gt;"",MAX(AA$7:AA48)+1,0)</f>
        <v>42</v>
      </c>
      <c r="AB49" s="502">
        <f t="shared" si="1"/>
        <v>49</v>
      </c>
      <c r="AC49" s="504">
        <f>1</f>
        <v>1</v>
      </c>
      <c r="AD49" s="103">
        <f t="shared" si="6"/>
        <v>1722.6</v>
      </c>
      <c r="AE49" s="103">
        <f t="shared" si="7"/>
        <v>14550.979999999998</v>
      </c>
      <c r="AF49" s="103">
        <f t="shared" si="8"/>
        <v>0</v>
      </c>
      <c r="AG49" s="3"/>
    </row>
    <row r="50" spans="1:33" ht="13.2" x14ac:dyDescent="0.25">
      <c r="B50" s="1" t="str">
        <f>адреса!$G$49</f>
        <v>кв.43</v>
      </c>
      <c r="C50" s="522">
        <f>адреса!$I$49</f>
        <v>10000043</v>
      </c>
      <c r="D50" s="6" t="str">
        <f>адреса!$K$49</f>
        <v>ФИО-1-43</v>
      </c>
      <c r="E50" s="6">
        <v>42366.91</v>
      </c>
      <c r="F50" s="6">
        <v>4695.8999999999996</v>
      </c>
      <c r="G50" s="6">
        <v>0</v>
      </c>
      <c r="H50" s="6">
        <v>3857.26</v>
      </c>
      <c r="I50" s="6">
        <v>0</v>
      </c>
      <c r="J50" s="6">
        <v>0</v>
      </c>
      <c r="K50" s="6">
        <v>0</v>
      </c>
      <c r="L50" s="6"/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v>0</v>
      </c>
      <c r="T50" s="6">
        <v>0</v>
      </c>
      <c r="U50" s="6"/>
      <c r="V50" s="6">
        <v>8553.16</v>
      </c>
      <c r="W50" s="6">
        <v>4695.8999999999996</v>
      </c>
      <c r="X50" s="6">
        <v>46224.17</v>
      </c>
      <c r="Y50" s="513">
        <f>IF(A50&lt;&gt;"",IF(A50=мар17!A50,0,1),IF(AND(B50=мар17!B50,C50=мар17!C50),0,1))</f>
        <v>0</v>
      </c>
      <c r="Z50" s="70" t="str">
        <f t="shared" si="5"/>
        <v>ул. Первая д.1</v>
      </c>
      <c r="AA50" s="504">
        <f>IF($B50&lt;&gt;"",MAX(AA$7:AA49)+1,0)</f>
        <v>43</v>
      </c>
      <c r="AB50" s="502">
        <f t="shared" si="1"/>
        <v>50</v>
      </c>
      <c r="AC50" s="504">
        <f>1</f>
        <v>1</v>
      </c>
      <c r="AD50" s="103">
        <f t="shared" si="6"/>
        <v>4695.8999999999996</v>
      </c>
      <c r="AE50" s="103">
        <f t="shared" si="7"/>
        <v>3857.26</v>
      </c>
      <c r="AF50" s="103">
        <f t="shared" si="8"/>
        <v>0</v>
      </c>
      <c r="AG50" s="3"/>
    </row>
    <row r="51" spans="1:33" ht="13.2" x14ac:dyDescent="0.25">
      <c r="B51" s="1" t="str">
        <f>адреса!$G$50</f>
        <v>кв.44</v>
      </c>
      <c r="C51" s="522">
        <f>адреса!$I$50</f>
        <v>10000044</v>
      </c>
      <c r="D51" s="6" t="str">
        <f>адреса!$K$50</f>
        <v>ФИО-1-44</v>
      </c>
      <c r="E51" s="6">
        <v>38824.5</v>
      </c>
      <c r="F51" s="6">
        <v>4303.2</v>
      </c>
      <c r="G51" s="6">
        <v>0</v>
      </c>
      <c r="H51" s="6">
        <v>3532.67</v>
      </c>
      <c r="I51" s="6">
        <v>0</v>
      </c>
      <c r="J51" s="6">
        <v>0</v>
      </c>
      <c r="K51" s="6">
        <v>0</v>
      </c>
      <c r="L51" s="6"/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v>0</v>
      </c>
      <c r="T51" s="6">
        <v>0</v>
      </c>
      <c r="U51" s="6"/>
      <c r="V51" s="6">
        <v>7835.87</v>
      </c>
      <c r="W51" s="6">
        <v>4303.2</v>
      </c>
      <c r="X51" s="6">
        <v>42357.17</v>
      </c>
      <c r="Y51" s="513">
        <f>IF(A51&lt;&gt;"",IF(A51=мар17!A51,0,1),IF(AND(B51=мар17!B51,C51=мар17!C51),0,1))</f>
        <v>0</v>
      </c>
      <c r="Z51" s="70" t="str">
        <f t="shared" si="5"/>
        <v>ул. Первая д.1</v>
      </c>
      <c r="AA51" s="504">
        <f>IF($B51&lt;&gt;"",MAX(AA$7:AA50)+1,0)</f>
        <v>44</v>
      </c>
      <c r="AB51" s="502">
        <f t="shared" si="1"/>
        <v>51</v>
      </c>
      <c r="AC51" s="504">
        <f>1</f>
        <v>1</v>
      </c>
      <c r="AD51" s="103">
        <f t="shared" si="6"/>
        <v>4303.2</v>
      </c>
      <c r="AE51" s="103">
        <f t="shared" si="7"/>
        <v>3532.67</v>
      </c>
      <c r="AF51" s="103">
        <f t="shared" si="8"/>
        <v>0</v>
      </c>
      <c r="AG51" s="3"/>
    </row>
    <row r="52" spans="1:33" ht="13.2" x14ac:dyDescent="0.25">
      <c r="B52" s="1" t="str">
        <f>адреса!$G$51</f>
        <v>кв.45</v>
      </c>
      <c r="C52" s="522">
        <f>адреса!$I$51</f>
        <v>10000045</v>
      </c>
      <c r="D52" s="6" t="str">
        <f>адреса!$K$51</f>
        <v>ФИО-1-45</v>
      </c>
      <c r="E52" s="6">
        <v>39585.519999999997</v>
      </c>
      <c r="F52" s="6">
        <v>1696.2</v>
      </c>
      <c r="G52" s="6">
        <v>0</v>
      </c>
      <c r="H52" s="6">
        <v>1391.96</v>
      </c>
      <c r="I52" s="6">
        <v>1726.93</v>
      </c>
      <c r="J52" s="6">
        <v>448.16</v>
      </c>
      <c r="K52" s="6">
        <v>2063.3200000000002</v>
      </c>
      <c r="L52" s="6"/>
      <c r="M52" s="6">
        <v>0</v>
      </c>
      <c r="N52" s="6">
        <v>0</v>
      </c>
      <c r="O52" s="6">
        <v>211.55</v>
      </c>
      <c r="P52" s="6">
        <v>0</v>
      </c>
      <c r="Q52" s="6">
        <v>0</v>
      </c>
      <c r="R52" s="6">
        <v>0</v>
      </c>
      <c r="S52" s="6">
        <v>0</v>
      </c>
      <c r="T52" s="6">
        <v>0</v>
      </c>
      <c r="U52" s="6"/>
      <c r="V52" s="6">
        <v>7538.12</v>
      </c>
      <c r="W52" s="6">
        <v>0</v>
      </c>
      <c r="X52" s="6">
        <v>47123.64</v>
      </c>
      <c r="Y52" s="513">
        <f>IF(A52&lt;&gt;"",IF(A52=мар17!A52,0,1),IF(AND(B52=мар17!B52,C52=мар17!C52),0,1))</f>
        <v>0</v>
      </c>
      <c r="Z52" s="70" t="str">
        <f t="shared" si="5"/>
        <v>ул. Первая д.1</v>
      </c>
      <c r="AA52" s="504">
        <f>IF($B52&lt;&gt;"",MAX(AA$7:AA51)+1,0)</f>
        <v>45</v>
      </c>
      <c r="AB52" s="502">
        <f t="shared" si="1"/>
        <v>52</v>
      </c>
      <c r="AC52" s="504">
        <f>1</f>
        <v>1</v>
      </c>
      <c r="AD52" s="103">
        <f t="shared" si="6"/>
        <v>1696.2</v>
      </c>
      <c r="AE52" s="103">
        <f t="shared" si="7"/>
        <v>5841.920000000001</v>
      </c>
      <c r="AF52" s="103">
        <f t="shared" si="8"/>
        <v>0</v>
      </c>
      <c r="AG52" s="3"/>
    </row>
    <row r="53" spans="1:33" ht="13.2" x14ac:dyDescent="0.25">
      <c r="B53" s="1" t="str">
        <f>адреса!$G$52</f>
        <v>кв.46</v>
      </c>
      <c r="C53" s="522">
        <f>адреса!$I$52</f>
        <v>10000046</v>
      </c>
      <c r="D53" s="6" t="str">
        <f>адреса!$K$52</f>
        <v>ФИО-1-46</v>
      </c>
      <c r="E53" s="6">
        <v>42366.91</v>
      </c>
      <c r="F53" s="6">
        <v>4695.8999999999996</v>
      </c>
      <c r="G53" s="6">
        <v>0</v>
      </c>
      <c r="H53" s="6">
        <v>3857.26</v>
      </c>
      <c r="I53" s="6">
        <v>0</v>
      </c>
      <c r="J53" s="6">
        <v>0</v>
      </c>
      <c r="K53" s="6">
        <v>0</v>
      </c>
      <c r="L53" s="6"/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v>0</v>
      </c>
      <c r="T53" s="6">
        <v>0</v>
      </c>
      <c r="U53" s="6"/>
      <c r="V53" s="6">
        <v>8553.16</v>
      </c>
      <c r="W53" s="6">
        <v>4695.8999999999996</v>
      </c>
      <c r="X53" s="6">
        <v>46224.17</v>
      </c>
      <c r="Y53" s="513">
        <f>IF(A53&lt;&gt;"",IF(A53=мар17!A53,0,1),IF(AND(B53=мар17!B53,C53=мар17!C53),0,1))</f>
        <v>0</v>
      </c>
      <c r="Z53" s="70" t="str">
        <f t="shared" si="5"/>
        <v>ул. Первая д.1</v>
      </c>
      <c r="AA53" s="504">
        <f>IF($B53&lt;&gt;"",MAX(AA$7:AA52)+1,0)</f>
        <v>46</v>
      </c>
      <c r="AB53" s="502">
        <f t="shared" si="1"/>
        <v>53</v>
      </c>
      <c r="AC53" s="504">
        <f>1</f>
        <v>1</v>
      </c>
      <c r="AD53" s="103">
        <f t="shared" si="6"/>
        <v>4695.8999999999996</v>
      </c>
      <c r="AE53" s="103">
        <f t="shared" si="7"/>
        <v>3857.26</v>
      </c>
      <c r="AF53" s="103">
        <f t="shared" si="8"/>
        <v>0</v>
      </c>
      <c r="AG53" s="3"/>
    </row>
    <row r="54" spans="1:33" ht="13.2" x14ac:dyDescent="0.25">
      <c r="B54" s="1" t="str">
        <f>адреса!$G$53</f>
        <v>кв.47</v>
      </c>
      <c r="C54" s="522">
        <f>адреса!$I$53</f>
        <v>10000047</v>
      </c>
      <c r="D54" s="6" t="str">
        <f>адреса!$K$53</f>
        <v>ФИО-1-47</v>
      </c>
      <c r="E54" s="6">
        <v>15957.49</v>
      </c>
      <c r="F54" s="6">
        <v>4303.2</v>
      </c>
      <c r="G54" s="6">
        <v>0</v>
      </c>
      <c r="H54" s="6">
        <v>3532.67</v>
      </c>
      <c r="I54" s="6">
        <v>4435.3500000000004</v>
      </c>
      <c r="J54" s="6">
        <v>0</v>
      </c>
      <c r="K54" s="6">
        <v>5287.2</v>
      </c>
      <c r="L54" s="6"/>
      <c r="M54" s="6">
        <v>0</v>
      </c>
      <c r="N54" s="6">
        <v>0</v>
      </c>
      <c r="O54" s="6">
        <v>5363.68</v>
      </c>
      <c r="P54" s="6">
        <v>0</v>
      </c>
      <c r="Q54" s="6">
        <v>0</v>
      </c>
      <c r="R54" s="6">
        <v>0</v>
      </c>
      <c r="S54" s="6">
        <v>0</v>
      </c>
      <c r="T54" s="6">
        <v>0</v>
      </c>
      <c r="U54" s="6"/>
      <c r="V54" s="6">
        <v>22922.1</v>
      </c>
      <c r="W54" s="6">
        <v>0</v>
      </c>
      <c r="X54" s="6">
        <v>38879.589999999997</v>
      </c>
      <c r="Y54" s="513">
        <f>IF(A54&lt;&gt;"",IF(A54=мар17!A54,0,1),IF(AND(B54=мар17!B54,C54=мар17!C54),0,1))</f>
        <v>0</v>
      </c>
      <c r="Z54" s="70" t="str">
        <f t="shared" si="5"/>
        <v>ул. Первая д.1</v>
      </c>
      <c r="AA54" s="504">
        <f>IF($B54&lt;&gt;"",MAX(AA$7:AA53)+1,0)</f>
        <v>47</v>
      </c>
      <c r="AB54" s="502">
        <f t="shared" si="1"/>
        <v>54</v>
      </c>
      <c r="AC54" s="504">
        <f>1</f>
        <v>1</v>
      </c>
      <c r="AD54" s="103">
        <f t="shared" si="6"/>
        <v>4303.2</v>
      </c>
      <c r="AE54" s="103">
        <f t="shared" si="7"/>
        <v>18618.900000000001</v>
      </c>
      <c r="AF54" s="103">
        <f t="shared" si="8"/>
        <v>0</v>
      </c>
      <c r="AG54" s="3"/>
    </row>
    <row r="55" spans="1:33" ht="13.2" x14ac:dyDescent="0.25">
      <c r="B55" s="1" t="str">
        <f>адреса!$G$54</f>
        <v>кв.48</v>
      </c>
      <c r="C55" s="522">
        <f>адреса!$I$54</f>
        <v>10000048</v>
      </c>
      <c r="D55" s="6" t="str">
        <f>адреса!$K$54</f>
        <v>ФИО-1-48</v>
      </c>
      <c r="E55" s="6">
        <v>4694.8599999999997</v>
      </c>
      <c r="F55" s="6">
        <v>1884.3</v>
      </c>
      <c r="G55" s="6">
        <v>0</v>
      </c>
      <c r="H55" s="6">
        <v>1547.28</v>
      </c>
      <c r="I55" s="6">
        <v>337.68</v>
      </c>
      <c r="J55" s="6">
        <v>-82.94</v>
      </c>
      <c r="K55" s="6">
        <v>497.84</v>
      </c>
      <c r="L55" s="6"/>
      <c r="M55" s="6">
        <v>100</v>
      </c>
      <c r="N55" s="6">
        <v>0</v>
      </c>
      <c r="O55" s="6">
        <v>1508.56</v>
      </c>
      <c r="P55" s="6">
        <v>0</v>
      </c>
      <c r="Q55" s="6">
        <v>0</v>
      </c>
      <c r="R55" s="6">
        <v>0</v>
      </c>
      <c r="S55" s="6">
        <v>0</v>
      </c>
      <c r="T55" s="6">
        <v>0</v>
      </c>
      <c r="U55" s="6"/>
      <c r="V55" s="6">
        <v>5792.72</v>
      </c>
      <c r="W55" s="6">
        <v>0</v>
      </c>
      <c r="X55" s="6">
        <v>10487.58</v>
      </c>
      <c r="Y55" s="513">
        <f>IF(A55&lt;&gt;"",IF(A55=мар17!A55,0,1),IF(AND(B55=мар17!B55,C55=мар17!C55),0,1))</f>
        <v>0</v>
      </c>
      <c r="Z55" s="70" t="str">
        <f t="shared" si="5"/>
        <v>ул. Первая д.1</v>
      </c>
      <c r="AA55" s="504">
        <f>IF($B55&lt;&gt;"",MAX(AA$7:AA54)+1,0)</f>
        <v>48</v>
      </c>
      <c r="AB55" s="502">
        <f t="shared" si="1"/>
        <v>55</v>
      </c>
      <c r="AC55" s="504">
        <f>1</f>
        <v>1</v>
      </c>
      <c r="AD55" s="103">
        <f t="shared" si="6"/>
        <v>1884.3</v>
      </c>
      <c r="AE55" s="103">
        <f t="shared" si="7"/>
        <v>3808.42</v>
      </c>
      <c r="AF55" s="103">
        <f t="shared" si="8"/>
        <v>100</v>
      </c>
      <c r="AG55" s="3"/>
    </row>
    <row r="56" spans="1:33" ht="13.2" x14ac:dyDescent="0.25">
      <c r="B56" s="1" t="str">
        <f>адреса!$G$55</f>
        <v>кв.49</v>
      </c>
      <c r="C56" s="522">
        <f>адреса!$I$55</f>
        <v>10000049</v>
      </c>
      <c r="D56" s="6" t="str">
        <f>адреса!$K$55</f>
        <v>ФИО-1-49</v>
      </c>
      <c r="E56" s="6">
        <v>79478.42</v>
      </c>
      <c r="F56" s="6">
        <v>4695.8999999999996</v>
      </c>
      <c r="G56" s="6">
        <v>0</v>
      </c>
      <c r="H56" s="6">
        <v>3857.26</v>
      </c>
      <c r="I56" s="6">
        <v>1726.93</v>
      </c>
      <c r="J56" s="6">
        <v>448.16</v>
      </c>
      <c r="K56" s="6">
        <v>2063.3200000000002</v>
      </c>
      <c r="L56" s="6"/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v>0</v>
      </c>
      <c r="T56" s="6">
        <v>0</v>
      </c>
      <c r="U56" s="6"/>
      <c r="V56" s="6">
        <v>12791.57</v>
      </c>
      <c r="W56" s="6">
        <v>0</v>
      </c>
      <c r="X56" s="6">
        <v>92269.99</v>
      </c>
      <c r="Y56" s="513">
        <f>IF(A56&lt;&gt;"",IF(A56=мар17!A56,0,1),IF(AND(B56=мар17!B56,C56=мар17!C56),0,1))</f>
        <v>0</v>
      </c>
      <c r="Z56" s="70" t="str">
        <f t="shared" si="5"/>
        <v>ул. Первая д.1</v>
      </c>
      <c r="AA56" s="504">
        <f>IF($B56&lt;&gt;"",MAX(AA$7:AA55)+1,0)</f>
        <v>49</v>
      </c>
      <c r="AB56" s="502">
        <f t="shared" si="1"/>
        <v>56</v>
      </c>
      <c r="AC56" s="504">
        <f>1</f>
        <v>1</v>
      </c>
      <c r="AD56" s="103">
        <f t="shared" si="6"/>
        <v>4695.8999999999996</v>
      </c>
      <c r="AE56" s="103">
        <f t="shared" si="7"/>
        <v>8095.67</v>
      </c>
      <c r="AF56" s="103">
        <f t="shared" si="8"/>
        <v>0</v>
      </c>
      <c r="AG56" s="3"/>
    </row>
    <row r="57" spans="1:33" ht="13.2" x14ac:dyDescent="0.25">
      <c r="A57" s="4" t="str">
        <f>адреса!$E$56</f>
        <v>ул. Вторая д.2</v>
      </c>
      <c r="C57" s="522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513">
        <f>IF(A57&lt;&gt;"",IF(A57=мар17!A57,0,1),IF(AND(B57=мар17!B57,C57=мар17!C57),0,1))</f>
        <v>0</v>
      </c>
      <c r="Z57" s="70" t="str">
        <f t="shared" si="5"/>
        <v>ул. Вторая д.2</v>
      </c>
      <c r="AA57" s="504">
        <f>IF($B57&lt;&gt;"",MAX(AA$7:AA56)+1,0)</f>
        <v>0</v>
      </c>
      <c r="AB57" s="502">
        <f t="shared" si="1"/>
        <v>57</v>
      </c>
      <c r="AC57" s="504">
        <f>1</f>
        <v>1</v>
      </c>
      <c r="AD57" s="103">
        <f t="shared" si="6"/>
        <v>0</v>
      </c>
      <c r="AE57" s="103">
        <f t="shared" si="7"/>
        <v>0</v>
      </c>
      <c r="AF57" s="103">
        <f t="shared" si="8"/>
        <v>0</v>
      </c>
      <c r="AG57" s="3"/>
    </row>
    <row r="58" spans="1:33" ht="13.2" x14ac:dyDescent="0.25">
      <c r="B58" s="1" t="str">
        <f>адреса!$G$56</f>
        <v>кв.1</v>
      </c>
      <c r="C58" s="522">
        <f>адреса!$I$56</f>
        <v>20000001</v>
      </c>
      <c r="D58" s="6" t="str">
        <f>адреса!$K$56</f>
        <v>ФИО-2-1</v>
      </c>
      <c r="E58" s="6">
        <v>1975.88</v>
      </c>
      <c r="F58" s="6">
        <v>1188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/>
      <c r="M58" s="6">
        <v>100</v>
      </c>
      <c r="N58" s="6">
        <v>50</v>
      </c>
      <c r="O58" s="6">
        <v>0</v>
      </c>
      <c r="P58" s="6">
        <v>0</v>
      </c>
      <c r="Q58" s="6">
        <v>342.02</v>
      </c>
      <c r="R58" s="6">
        <v>0</v>
      </c>
      <c r="S58" s="6">
        <v>0</v>
      </c>
      <c r="T58" s="6">
        <v>0</v>
      </c>
      <c r="U58" s="6"/>
      <c r="V58" s="6">
        <v>1680.02</v>
      </c>
      <c r="W58" s="6">
        <v>0</v>
      </c>
      <c r="X58" s="6">
        <v>3655.9</v>
      </c>
      <c r="Y58" s="513">
        <f>IF(A58&lt;&gt;"",IF(A58=мар17!A58,0,1),IF(AND(B58=мар17!B58,C58=мар17!C58),0,1))</f>
        <v>0</v>
      </c>
      <c r="Z58" s="70" t="str">
        <f t="shared" si="5"/>
        <v>ул. Вторая д.2</v>
      </c>
      <c r="AA58" s="504">
        <f>IF($B58&lt;&gt;"",MAX(AA$7:AA57)+1,0)</f>
        <v>50</v>
      </c>
      <c r="AB58" s="502">
        <f t="shared" si="1"/>
        <v>58</v>
      </c>
      <c r="AC58" s="504">
        <f>1</f>
        <v>1</v>
      </c>
      <c r="AD58" s="103">
        <f t="shared" si="6"/>
        <v>1188</v>
      </c>
      <c r="AE58" s="103">
        <f t="shared" si="7"/>
        <v>0</v>
      </c>
      <c r="AF58" s="103">
        <f t="shared" si="8"/>
        <v>492.02</v>
      </c>
      <c r="AG58" s="3"/>
    </row>
    <row r="59" spans="1:33" ht="13.2" x14ac:dyDescent="0.25">
      <c r="B59" s="1" t="str">
        <f>адреса!$G$57</f>
        <v>кв.2</v>
      </c>
      <c r="C59" s="522">
        <f>адреса!$I$57</f>
        <v>20000002</v>
      </c>
      <c r="D59" s="6" t="str">
        <f>адреса!$K$57</f>
        <v>ФИО-2-2</v>
      </c>
      <c r="E59" s="6">
        <v>2407.7600000000002</v>
      </c>
      <c r="F59" s="6">
        <v>1753.06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  <c r="L59" s="6"/>
      <c r="M59" s="6">
        <v>100</v>
      </c>
      <c r="N59" s="6">
        <v>50</v>
      </c>
      <c r="O59" s="6">
        <v>0</v>
      </c>
      <c r="P59" s="6">
        <v>0</v>
      </c>
      <c r="Q59" s="6">
        <v>504.7</v>
      </c>
      <c r="R59" s="6">
        <v>0</v>
      </c>
      <c r="S59" s="6">
        <v>0</v>
      </c>
      <c r="T59" s="6">
        <v>0</v>
      </c>
      <c r="U59" s="6"/>
      <c r="V59" s="6">
        <v>2407.7600000000002</v>
      </c>
      <c r="W59" s="6">
        <v>0</v>
      </c>
      <c r="X59" s="6">
        <v>4815.5200000000004</v>
      </c>
      <c r="Y59" s="513">
        <f>IF(A59&lt;&gt;"",IF(A59=мар17!A59,0,1),IF(AND(B59=мар17!B59,C59=мар17!C59),0,1))</f>
        <v>0</v>
      </c>
      <c r="Z59" s="70" t="str">
        <f t="shared" si="5"/>
        <v>ул. Вторая д.2</v>
      </c>
      <c r="AA59" s="504">
        <f>IF($B59&lt;&gt;"",MAX(AA$7:AA58)+1,0)</f>
        <v>51</v>
      </c>
      <c r="AB59" s="502">
        <f t="shared" si="1"/>
        <v>59</v>
      </c>
      <c r="AC59" s="504">
        <f>1</f>
        <v>1</v>
      </c>
      <c r="AD59" s="103">
        <f t="shared" si="6"/>
        <v>1753.06</v>
      </c>
      <c r="AE59" s="103">
        <f t="shared" si="7"/>
        <v>0</v>
      </c>
      <c r="AF59" s="103">
        <f t="shared" si="8"/>
        <v>654.70000000000027</v>
      </c>
      <c r="AG59" s="3"/>
    </row>
    <row r="60" spans="1:33" ht="13.2" x14ac:dyDescent="0.25">
      <c r="B60" s="1" t="str">
        <f>адреса!$G$58</f>
        <v>кв.3</v>
      </c>
      <c r="C60" s="522">
        <f>адреса!$I$58</f>
        <v>20000003</v>
      </c>
      <c r="D60" s="6" t="str">
        <f>адреса!$K$58</f>
        <v>ФИО-2-3</v>
      </c>
      <c r="E60" s="6">
        <v>10350.950000000001</v>
      </c>
      <c r="F60" s="6">
        <v>1490.95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/>
      <c r="M60" s="6">
        <v>100</v>
      </c>
      <c r="N60" s="6">
        <v>50</v>
      </c>
      <c r="O60" s="6">
        <v>0</v>
      </c>
      <c r="P60" s="6">
        <v>0</v>
      </c>
      <c r="Q60" s="6">
        <v>429.24</v>
      </c>
      <c r="R60" s="6">
        <v>0</v>
      </c>
      <c r="S60" s="6">
        <v>0</v>
      </c>
      <c r="T60" s="6">
        <v>0</v>
      </c>
      <c r="U60" s="6"/>
      <c r="V60" s="6">
        <v>2070.19</v>
      </c>
      <c r="W60" s="6">
        <v>0</v>
      </c>
      <c r="X60" s="6">
        <v>12421.14</v>
      </c>
      <c r="Y60" s="513">
        <f>IF(A60&lt;&gt;"",IF(A60=мар17!A60,0,1),IF(AND(B60=мар17!B60,C60=мар17!C60),0,1))</f>
        <v>0</v>
      </c>
      <c r="Z60" s="70" t="str">
        <f t="shared" si="5"/>
        <v>ул. Вторая д.2</v>
      </c>
      <c r="AA60" s="504">
        <f>IF($B60&lt;&gt;"",MAX(AA$7:AA59)+1,0)</f>
        <v>52</v>
      </c>
      <c r="AB60" s="502">
        <f t="shared" si="1"/>
        <v>60</v>
      </c>
      <c r="AC60" s="504">
        <f>1</f>
        <v>1</v>
      </c>
      <c r="AD60" s="103">
        <f t="shared" si="6"/>
        <v>1490.95</v>
      </c>
      <c r="AE60" s="103">
        <f t="shared" si="7"/>
        <v>0</v>
      </c>
      <c r="AF60" s="103">
        <f t="shared" si="8"/>
        <v>579.24</v>
      </c>
      <c r="AG60" s="3"/>
    </row>
    <row r="61" spans="1:33" ht="13.2" x14ac:dyDescent="0.25">
      <c r="B61" s="1" t="str">
        <f>адреса!$G$59</f>
        <v>кв.4</v>
      </c>
      <c r="C61" s="522">
        <f>адреса!$I$59</f>
        <v>20000004</v>
      </c>
      <c r="D61" s="6" t="str">
        <f>адреса!$K$59</f>
        <v>ФИО-2-4</v>
      </c>
      <c r="E61" s="6">
        <v>4728.76</v>
      </c>
      <c r="F61" s="6">
        <v>1719.02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/>
      <c r="M61" s="6">
        <v>100</v>
      </c>
      <c r="N61" s="6">
        <v>50</v>
      </c>
      <c r="O61" s="6">
        <v>0</v>
      </c>
      <c r="P61" s="6">
        <v>0</v>
      </c>
      <c r="Q61" s="6">
        <v>494.9</v>
      </c>
      <c r="R61" s="6">
        <v>0</v>
      </c>
      <c r="S61" s="6">
        <v>0</v>
      </c>
      <c r="T61" s="6">
        <v>0</v>
      </c>
      <c r="U61" s="6"/>
      <c r="V61" s="6">
        <v>2363.92</v>
      </c>
      <c r="W61" s="6">
        <v>0</v>
      </c>
      <c r="X61" s="6">
        <v>7092.68</v>
      </c>
      <c r="Y61" s="513">
        <f>IF(A61&lt;&gt;"",IF(A61=мар17!A61,0,1),IF(AND(B61=мар17!B61,C61=мар17!C61),0,1))</f>
        <v>0</v>
      </c>
      <c r="Z61" s="70" t="str">
        <f t="shared" si="5"/>
        <v>ул. Вторая д.2</v>
      </c>
      <c r="AA61" s="504">
        <f>IF($B61&lt;&gt;"",MAX(AA$7:AA60)+1,0)</f>
        <v>53</v>
      </c>
      <c r="AB61" s="502">
        <f t="shared" si="1"/>
        <v>61</v>
      </c>
      <c r="AC61" s="504">
        <f>1</f>
        <v>1</v>
      </c>
      <c r="AD61" s="103">
        <f t="shared" si="6"/>
        <v>1719.02</v>
      </c>
      <c r="AE61" s="103">
        <f t="shared" si="7"/>
        <v>0</v>
      </c>
      <c r="AF61" s="103">
        <f t="shared" si="8"/>
        <v>644.90000000000009</v>
      </c>
      <c r="AG61" s="3"/>
    </row>
    <row r="62" spans="1:33" ht="13.2" x14ac:dyDescent="0.25">
      <c r="B62" s="1" t="str">
        <f>адреса!$G$60</f>
        <v>кв.5</v>
      </c>
      <c r="C62" s="522">
        <f>адреса!$I$60</f>
        <v>20000005</v>
      </c>
      <c r="D62" s="6" t="str">
        <f>адреса!$K$60</f>
        <v>ФИО-2-5</v>
      </c>
      <c r="E62" s="6">
        <v>1964.98</v>
      </c>
      <c r="F62" s="6">
        <v>1409.26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/>
      <c r="M62" s="6">
        <v>100</v>
      </c>
      <c r="N62" s="6">
        <v>50</v>
      </c>
      <c r="O62" s="6">
        <v>0</v>
      </c>
      <c r="P62" s="6">
        <v>0</v>
      </c>
      <c r="Q62" s="6">
        <v>405.72</v>
      </c>
      <c r="R62" s="6">
        <v>0</v>
      </c>
      <c r="S62" s="6">
        <v>0</v>
      </c>
      <c r="T62" s="6">
        <v>0</v>
      </c>
      <c r="U62" s="6"/>
      <c r="V62" s="6">
        <v>1964.98</v>
      </c>
      <c r="W62" s="6">
        <v>1964.98</v>
      </c>
      <c r="X62" s="6">
        <v>1964.98</v>
      </c>
      <c r="Y62" s="513">
        <f>IF(A62&lt;&gt;"",IF(A62=мар17!A62,0,1),IF(AND(B62=мар17!B62,C62=мар17!C62),0,1))</f>
        <v>0</v>
      </c>
      <c r="Z62" s="70" t="str">
        <f t="shared" si="5"/>
        <v>ул. Вторая д.2</v>
      </c>
      <c r="AA62" s="504">
        <f>IF($B62&lt;&gt;"",MAX(AA$7:AA61)+1,0)</f>
        <v>54</v>
      </c>
      <c r="AB62" s="502">
        <f t="shared" si="1"/>
        <v>62</v>
      </c>
      <c r="AC62" s="504">
        <f>1</f>
        <v>1</v>
      </c>
      <c r="AD62" s="103">
        <f t="shared" si="6"/>
        <v>1409.26</v>
      </c>
      <c r="AE62" s="103">
        <f t="shared" si="7"/>
        <v>0</v>
      </c>
      <c r="AF62" s="103">
        <f t="shared" si="8"/>
        <v>555.72</v>
      </c>
      <c r="AG62" s="3"/>
    </row>
    <row r="63" spans="1:33" ht="13.2" x14ac:dyDescent="0.25">
      <c r="B63" s="1" t="str">
        <f>адреса!$G$61</f>
        <v>кв.6</v>
      </c>
      <c r="C63" s="522">
        <f>адреса!$I$61</f>
        <v>20000006</v>
      </c>
      <c r="D63" s="6" t="str">
        <f>адреса!$K$61</f>
        <v>ФИО-2-6</v>
      </c>
      <c r="E63" s="6">
        <v>1890.45</v>
      </c>
      <c r="F63" s="6">
        <v>1351.39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/>
      <c r="M63" s="6">
        <v>100</v>
      </c>
      <c r="N63" s="6">
        <v>50</v>
      </c>
      <c r="O63" s="6">
        <v>0</v>
      </c>
      <c r="P63" s="6">
        <v>0</v>
      </c>
      <c r="Q63" s="6">
        <v>389.06</v>
      </c>
      <c r="R63" s="6">
        <v>0</v>
      </c>
      <c r="S63" s="6">
        <v>0</v>
      </c>
      <c r="T63" s="6">
        <v>0</v>
      </c>
      <c r="U63" s="6"/>
      <c r="V63" s="6">
        <v>1890.45</v>
      </c>
      <c r="W63" s="6">
        <v>0</v>
      </c>
      <c r="X63" s="6">
        <v>3780.9</v>
      </c>
      <c r="Y63" s="513">
        <f>IF(A63&lt;&gt;"",IF(A63=мар17!A63,0,1),IF(AND(B63=мар17!B63,C63=мар17!C63),0,1))</f>
        <v>0</v>
      </c>
      <c r="Z63" s="70" t="str">
        <f t="shared" si="5"/>
        <v>ул. Вторая д.2</v>
      </c>
      <c r="AA63" s="504">
        <f>IF($B63&lt;&gt;"",MAX(AA$7:AA62)+1,0)</f>
        <v>55</v>
      </c>
      <c r="AB63" s="502">
        <f t="shared" si="1"/>
        <v>63</v>
      </c>
      <c r="AC63" s="504">
        <f>1</f>
        <v>1</v>
      </c>
      <c r="AD63" s="103">
        <f t="shared" si="6"/>
        <v>1351.39</v>
      </c>
      <c r="AE63" s="103">
        <f t="shared" si="7"/>
        <v>0</v>
      </c>
      <c r="AF63" s="103">
        <f t="shared" si="8"/>
        <v>539.05999999999995</v>
      </c>
      <c r="AG63" s="3"/>
    </row>
    <row r="64" spans="1:33" ht="13.2" x14ac:dyDescent="0.25">
      <c r="B64" s="1" t="str">
        <f>адреса!$G$62</f>
        <v>кв.7</v>
      </c>
      <c r="C64" s="522">
        <f>адреса!$I$62</f>
        <v>20000007</v>
      </c>
      <c r="D64" s="6" t="str">
        <f>адреса!$K$62</f>
        <v>ФИО-2-7</v>
      </c>
      <c r="E64" s="6">
        <v>12323.75</v>
      </c>
      <c r="F64" s="6">
        <v>1797.31</v>
      </c>
      <c r="G64" s="6">
        <v>0</v>
      </c>
      <c r="H64" s="6">
        <v>0</v>
      </c>
      <c r="I64" s="6">
        <v>0</v>
      </c>
      <c r="J64" s="6">
        <v>0</v>
      </c>
      <c r="K64" s="6">
        <v>0</v>
      </c>
      <c r="L64" s="6"/>
      <c r="M64" s="6">
        <v>100</v>
      </c>
      <c r="N64" s="6">
        <v>50</v>
      </c>
      <c r="O64" s="6">
        <v>0</v>
      </c>
      <c r="P64" s="6">
        <v>0</v>
      </c>
      <c r="Q64" s="6">
        <v>517.44000000000005</v>
      </c>
      <c r="R64" s="6">
        <v>0</v>
      </c>
      <c r="S64" s="6">
        <v>0</v>
      </c>
      <c r="T64" s="6">
        <v>0</v>
      </c>
      <c r="U64" s="6"/>
      <c r="V64" s="6">
        <v>2464.75</v>
      </c>
      <c r="W64" s="6">
        <v>8986.5499999999993</v>
      </c>
      <c r="X64" s="6">
        <v>5801.95</v>
      </c>
      <c r="Y64" s="513">
        <f>IF(A64&lt;&gt;"",IF(A64=мар17!A64,0,1),IF(AND(B64=мар17!B64,C64=мар17!C64),0,1))</f>
        <v>0</v>
      </c>
      <c r="Z64" s="70" t="str">
        <f t="shared" si="5"/>
        <v>ул. Вторая д.2</v>
      </c>
      <c r="AA64" s="504">
        <f>IF($B64&lt;&gt;"",MAX(AA$7:AA63)+1,0)</f>
        <v>56</v>
      </c>
      <c r="AB64" s="502">
        <f t="shared" si="1"/>
        <v>64</v>
      </c>
      <c r="AC64" s="504">
        <f>1</f>
        <v>1</v>
      </c>
      <c r="AD64" s="103">
        <f t="shared" si="6"/>
        <v>1797.31</v>
      </c>
      <c r="AE64" s="103">
        <f t="shared" si="7"/>
        <v>0</v>
      </c>
      <c r="AF64" s="103">
        <f t="shared" si="8"/>
        <v>667.44</v>
      </c>
      <c r="AG64" s="3"/>
    </row>
    <row r="65" spans="2:33" ht="13.2" x14ac:dyDescent="0.25">
      <c r="B65" s="1" t="str">
        <f>адреса!$G$63</f>
        <v>кв.8</v>
      </c>
      <c r="C65" s="522">
        <f>адреса!$I$63</f>
        <v>20000008</v>
      </c>
      <c r="D65" s="6" t="str">
        <f>адреса!$K$63</f>
        <v>ФИО-2-8</v>
      </c>
      <c r="E65" s="6">
        <v>2464.75</v>
      </c>
      <c r="F65" s="6">
        <v>1797.31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/>
      <c r="M65" s="6">
        <v>100</v>
      </c>
      <c r="N65" s="6">
        <v>50</v>
      </c>
      <c r="O65" s="6">
        <v>0</v>
      </c>
      <c r="P65" s="6">
        <v>0</v>
      </c>
      <c r="Q65" s="6">
        <v>517.44000000000005</v>
      </c>
      <c r="R65" s="6">
        <v>0</v>
      </c>
      <c r="S65" s="6">
        <v>0</v>
      </c>
      <c r="T65" s="6">
        <v>0</v>
      </c>
      <c r="U65" s="6"/>
      <c r="V65" s="6">
        <v>2464.75</v>
      </c>
      <c r="W65" s="6">
        <v>2464.75</v>
      </c>
      <c r="X65" s="6">
        <v>2464.75</v>
      </c>
      <c r="Y65" s="513">
        <f>IF(A65&lt;&gt;"",IF(A65=мар17!A65,0,1),IF(AND(B65=мар17!B65,C65=мар17!C65),0,1))</f>
        <v>0</v>
      </c>
      <c r="Z65" s="70" t="str">
        <f t="shared" ref="Z65:Z80" si="9">IF(AND(A65&lt;&gt;"",B65=""),A65,Z64)</f>
        <v>ул. Вторая д.2</v>
      </c>
      <c r="AA65" s="504">
        <f>IF($B65&lt;&gt;"",MAX(AA$7:AA64)+1,0)</f>
        <v>57</v>
      </c>
      <c r="AB65" s="502">
        <f t="shared" si="1"/>
        <v>65</v>
      </c>
      <c r="AC65" s="504">
        <f>1</f>
        <v>1</v>
      </c>
      <c r="AD65" s="103">
        <f t="shared" ref="AD65:AD80" si="10">F65</f>
        <v>1797.31</v>
      </c>
      <c r="AE65" s="103">
        <f t="shared" ref="AE65:AE80" si="11">H65+I65+J65+K65+L65+O65+R65+S65</f>
        <v>0</v>
      </c>
      <c r="AF65" s="103">
        <f t="shared" ref="AF65:AF80" si="12">V65-AD65-AE65</f>
        <v>667.44</v>
      </c>
      <c r="AG65" s="3"/>
    </row>
    <row r="66" spans="2:33" ht="13.2" x14ac:dyDescent="0.25">
      <c r="B66" s="1" t="str">
        <f>адреса!$G$64</f>
        <v>кв.9</v>
      </c>
      <c r="C66" s="522">
        <f>адреса!$I$64</f>
        <v>20000009</v>
      </c>
      <c r="D66" s="6" t="str">
        <f>адреса!$K$64</f>
        <v>ФИО-2-9</v>
      </c>
      <c r="E66" s="6">
        <v>5716.01</v>
      </c>
      <c r="F66" s="6">
        <v>1388.83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/>
      <c r="M66" s="6">
        <v>0</v>
      </c>
      <c r="N66" s="6">
        <v>50</v>
      </c>
      <c r="O66" s="6">
        <v>0</v>
      </c>
      <c r="P66" s="6">
        <v>0</v>
      </c>
      <c r="Q66" s="6">
        <v>399.84</v>
      </c>
      <c r="R66" s="6">
        <v>0</v>
      </c>
      <c r="S66" s="6">
        <v>0</v>
      </c>
      <c r="T66" s="6">
        <v>0</v>
      </c>
      <c r="U66" s="6"/>
      <c r="V66" s="6">
        <v>1838.67</v>
      </c>
      <c r="W66" s="6">
        <v>3877.34</v>
      </c>
      <c r="X66" s="6">
        <v>3677.34</v>
      </c>
      <c r="Y66" s="513">
        <f>IF(A66&lt;&gt;"",IF(A66=мар17!A66,0,1),IF(AND(B66=мар17!B66,C66=мар17!C66),0,1))</f>
        <v>0</v>
      </c>
      <c r="Z66" s="70" t="str">
        <f t="shared" si="9"/>
        <v>ул. Вторая д.2</v>
      </c>
      <c r="AA66" s="504">
        <f>IF($B66&lt;&gt;"",MAX(AA$7:AA65)+1,0)</f>
        <v>58</v>
      </c>
      <c r="AB66" s="502">
        <f t="shared" si="1"/>
        <v>66</v>
      </c>
      <c r="AC66" s="504">
        <f>1</f>
        <v>1</v>
      </c>
      <c r="AD66" s="103">
        <f t="shared" si="10"/>
        <v>1388.83</v>
      </c>
      <c r="AE66" s="103">
        <f t="shared" si="11"/>
        <v>0</v>
      </c>
      <c r="AF66" s="103">
        <f t="shared" si="12"/>
        <v>449.84000000000015</v>
      </c>
      <c r="AG66" s="3"/>
    </row>
    <row r="67" spans="2:33" ht="13.2" x14ac:dyDescent="0.25">
      <c r="B67" s="1" t="str">
        <f>адреса!$G$65</f>
        <v>кв.10</v>
      </c>
      <c r="C67" s="522">
        <f>адреса!$I$65</f>
        <v>20000010</v>
      </c>
      <c r="D67" s="6" t="str">
        <f>адреса!$K$65</f>
        <v>ФИО-2-10</v>
      </c>
      <c r="E67" s="6">
        <v>0</v>
      </c>
      <c r="F67" s="6">
        <v>1147.1500000000001</v>
      </c>
      <c r="G67" s="6">
        <v>0</v>
      </c>
      <c r="H67" s="6">
        <v>0</v>
      </c>
      <c r="I67" s="6">
        <v>0</v>
      </c>
      <c r="J67" s="6">
        <v>0</v>
      </c>
      <c r="K67" s="6">
        <v>0</v>
      </c>
      <c r="L67" s="6"/>
      <c r="M67" s="6">
        <v>100</v>
      </c>
      <c r="N67" s="6">
        <v>50</v>
      </c>
      <c r="O67" s="6">
        <v>0</v>
      </c>
      <c r="P67" s="6">
        <v>0</v>
      </c>
      <c r="Q67" s="6">
        <v>330.26</v>
      </c>
      <c r="R67" s="6">
        <v>0</v>
      </c>
      <c r="S67" s="6">
        <v>0</v>
      </c>
      <c r="T67" s="6">
        <v>0</v>
      </c>
      <c r="U67" s="6"/>
      <c r="V67" s="6">
        <v>1627.41</v>
      </c>
      <c r="W67" s="6">
        <v>1627.41</v>
      </c>
      <c r="X67" s="6">
        <v>0</v>
      </c>
      <c r="Y67" s="513">
        <f>IF(A67&lt;&gt;"",IF(A67=мар17!A67,0,1),IF(AND(B67=мар17!B67,C67=мар17!C67),0,1))</f>
        <v>0</v>
      </c>
      <c r="Z67" s="70" t="str">
        <f t="shared" si="9"/>
        <v>ул. Вторая д.2</v>
      </c>
      <c r="AA67" s="504">
        <f>IF($B67&lt;&gt;"",MAX(AA$7:AA66)+1,0)</f>
        <v>59</v>
      </c>
      <c r="AB67" s="502">
        <f t="shared" si="1"/>
        <v>67</v>
      </c>
      <c r="AC67" s="504">
        <f>1</f>
        <v>1</v>
      </c>
      <c r="AD67" s="103">
        <f t="shared" si="10"/>
        <v>1147.1500000000001</v>
      </c>
      <c r="AE67" s="103">
        <f t="shared" si="11"/>
        <v>0</v>
      </c>
      <c r="AF67" s="103">
        <f t="shared" si="12"/>
        <v>480.26</v>
      </c>
      <c r="AG67" s="3"/>
    </row>
    <row r="68" spans="2:33" ht="13.2" x14ac:dyDescent="0.25">
      <c r="B68" s="1" t="str">
        <f>адреса!$G$66</f>
        <v>кв.11</v>
      </c>
      <c r="C68" s="522">
        <f>адреса!$I$66</f>
        <v>20000011</v>
      </c>
      <c r="D68" s="6" t="str">
        <f>адреса!$K$66</f>
        <v>ФИО-2-11</v>
      </c>
      <c r="E68" s="6">
        <v>3228.77</v>
      </c>
      <c r="F68" s="6">
        <v>2420.25</v>
      </c>
      <c r="G68" s="6">
        <v>0</v>
      </c>
      <c r="H68" s="6">
        <v>0</v>
      </c>
      <c r="I68" s="6">
        <v>0</v>
      </c>
      <c r="J68" s="6">
        <v>0</v>
      </c>
      <c r="K68" s="6">
        <v>0</v>
      </c>
      <c r="L68" s="6"/>
      <c r="M68" s="6">
        <v>0</v>
      </c>
      <c r="N68" s="6">
        <v>50</v>
      </c>
      <c r="O68" s="6">
        <v>0</v>
      </c>
      <c r="P68" s="6">
        <v>0</v>
      </c>
      <c r="Q68" s="6">
        <v>758.52</v>
      </c>
      <c r="R68" s="6">
        <v>0</v>
      </c>
      <c r="S68" s="6">
        <v>0</v>
      </c>
      <c r="T68" s="6">
        <v>0</v>
      </c>
      <c r="U68" s="6"/>
      <c r="V68" s="6">
        <v>3228.77</v>
      </c>
      <c r="W68" s="6">
        <v>3228.77</v>
      </c>
      <c r="X68" s="6">
        <v>3228.77</v>
      </c>
      <c r="Y68" s="513">
        <f>IF(A68&lt;&gt;"",IF(A68=мар17!A68,0,1),IF(AND(B68=мар17!B68,C68=мар17!C68),0,1))</f>
        <v>0</v>
      </c>
      <c r="Z68" s="70" t="str">
        <f t="shared" si="9"/>
        <v>ул. Вторая д.2</v>
      </c>
      <c r="AA68" s="504">
        <f>IF($B68&lt;&gt;"",MAX(AA$7:AA67)+1,0)</f>
        <v>60</v>
      </c>
      <c r="AB68" s="502">
        <f t="shared" si="1"/>
        <v>68</v>
      </c>
      <c r="AC68" s="504">
        <f>1</f>
        <v>1</v>
      </c>
      <c r="AD68" s="103">
        <f t="shared" si="10"/>
        <v>2420.25</v>
      </c>
      <c r="AE68" s="103">
        <f t="shared" si="11"/>
        <v>0</v>
      </c>
      <c r="AF68" s="103">
        <f t="shared" si="12"/>
        <v>808.52</v>
      </c>
      <c r="AG68" s="3"/>
    </row>
    <row r="69" spans="2:33" ht="13.2" x14ac:dyDescent="0.25">
      <c r="B69" s="1" t="str">
        <f>адреса!$G$67</f>
        <v>кв.12</v>
      </c>
      <c r="C69" s="522">
        <f>адреса!$I$67</f>
        <v>20000012</v>
      </c>
      <c r="D69" s="6" t="str">
        <f>адреса!$K$67</f>
        <v>ФИО-2-12</v>
      </c>
      <c r="E69" s="6">
        <v>4990.88</v>
      </c>
      <c r="F69" s="6">
        <v>1821.14</v>
      </c>
      <c r="G69" s="6">
        <v>0</v>
      </c>
      <c r="H69" s="6">
        <v>0</v>
      </c>
      <c r="I69" s="6">
        <v>0</v>
      </c>
      <c r="J69" s="6">
        <v>0</v>
      </c>
      <c r="K69" s="6">
        <v>0</v>
      </c>
      <c r="L69" s="6"/>
      <c r="M69" s="6">
        <v>100</v>
      </c>
      <c r="N69" s="6">
        <v>50</v>
      </c>
      <c r="O69" s="6">
        <v>0</v>
      </c>
      <c r="P69" s="6">
        <v>0</v>
      </c>
      <c r="Q69" s="6">
        <v>524.29999999999995</v>
      </c>
      <c r="R69" s="6">
        <v>0</v>
      </c>
      <c r="S69" s="6">
        <v>0</v>
      </c>
      <c r="T69" s="6">
        <v>0</v>
      </c>
      <c r="U69" s="6"/>
      <c r="V69" s="6">
        <v>2495.44</v>
      </c>
      <c r="W69" s="6">
        <v>0</v>
      </c>
      <c r="X69" s="6">
        <v>7486.32</v>
      </c>
      <c r="Y69" s="513">
        <f>IF(A69&lt;&gt;"",IF(A69=мар17!A69,0,1),IF(AND(B69=мар17!B69,C69=мар17!C69),0,1))</f>
        <v>0</v>
      </c>
      <c r="Z69" s="70" t="str">
        <f t="shared" si="9"/>
        <v>ул. Вторая д.2</v>
      </c>
      <c r="AA69" s="504">
        <f>IF($B69&lt;&gt;"",MAX(AA$7:AA68)+1,0)</f>
        <v>61</v>
      </c>
      <c r="AB69" s="502">
        <f t="shared" si="1"/>
        <v>69</v>
      </c>
      <c r="AC69" s="504">
        <f>1</f>
        <v>1</v>
      </c>
      <c r="AD69" s="103">
        <f t="shared" si="10"/>
        <v>1821.14</v>
      </c>
      <c r="AE69" s="103">
        <f t="shared" si="11"/>
        <v>0</v>
      </c>
      <c r="AF69" s="103">
        <f t="shared" si="12"/>
        <v>674.3</v>
      </c>
      <c r="AG69" s="3"/>
    </row>
    <row r="70" spans="2:33" ht="13.2" x14ac:dyDescent="0.25">
      <c r="B70" s="1" t="str">
        <f>адреса!$G$68</f>
        <v>кв.13</v>
      </c>
      <c r="C70" s="522">
        <f>адреса!$I$68</f>
        <v>20000013</v>
      </c>
      <c r="D70" s="6" t="str">
        <f>адреса!$K$68</f>
        <v>ФИО-2-13</v>
      </c>
      <c r="E70" s="6">
        <v>3878.08</v>
      </c>
      <c r="F70" s="6">
        <v>1341.18</v>
      </c>
      <c r="G70" s="6">
        <v>0</v>
      </c>
      <c r="H70" s="6">
        <v>0</v>
      </c>
      <c r="I70" s="6">
        <v>0</v>
      </c>
      <c r="J70" s="6">
        <v>0</v>
      </c>
      <c r="K70" s="6">
        <v>0</v>
      </c>
      <c r="L70" s="6"/>
      <c r="M70" s="6">
        <v>100</v>
      </c>
      <c r="N70" s="6">
        <v>50</v>
      </c>
      <c r="O70" s="6">
        <v>0</v>
      </c>
      <c r="P70" s="6">
        <v>0</v>
      </c>
      <c r="Q70" s="6">
        <v>447.86</v>
      </c>
      <c r="R70" s="6">
        <v>0</v>
      </c>
      <c r="S70" s="6">
        <v>0</v>
      </c>
      <c r="T70" s="6">
        <v>0</v>
      </c>
      <c r="U70" s="6"/>
      <c r="V70" s="6">
        <v>1939.04</v>
      </c>
      <c r="W70" s="6">
        <v>5817.12</v>
      </c>
      <c r="X70" s="6">
        <v>0</v>
      </c>
      <c r="Y70" s="513">
        <f>IF(A70&lt;&gt;"",IF(A70=мар17!A70,0,1),IF(AND(B70=мар17!B70,C70=мар17!C70),0,1))</f>
        <v>0</v>
      </c>
      <c r="Z70" s="70" t="str">
        <f t="shared" si="9"/>
        <v>ул. Вторая д.2</v>
      </c>
      <c r="AA70" s="504">
        <f>IF($B70&lt;&gt;"",MAX(AA$7:AA69)+1,0)</f>
        <v>62</v>
      </c>
      <c r="AB70" s="502">
        <f t="shared" si="1"/>
        <v>70</v>
      </c>
      <c r="AC70" s="504">
        <f>1</f>
        <v>1</v>
      </c>
      <c r="AD70" s="103">
        <f t="shared" si="10"/>
        <v>1341.18</v>
      </c>
      <c r="AE70" s="103">
        <f t="shared" si="11"/>
        <v>0</v>
      </c>
      <c r="AF70" s="103">
        <f t="shared" si="12"/>
        <v>597.8599999999999</v>
      </c>
      <c r="AG70" s="3"/>
    </row>
    <row r="71" spans="2:33" ht="13.2" x14ac:dyDescent="0.25">
      <c r="B71" s="1" t="str">
        <f>адреса!$G$69</f>
        <v>кв.14</v>
      </c>
      <c r="C71" s="522">
        <f>адреса!$I$69</f>
        <v>20000014</v>
      </c>
      <c r="D71" s="6" t="str">
        <f>адреса!$K$69</f>
        <v>ФИО-2-14</v>
      </c>
      <c r="E71" s="6">
        <v>1938.67</v>
      </c>
      <c r="F71" s="6">
        <v>1388.83</v>
      </c>
      <c r="G71" s="6">
        <v>0</v>
      </c>
      <c r="H71" s="6">
        <v>0</v>
      </c>
      <c r="I71" s="6">
        <v>0</v>
      </c>
      <c r="J71" s="6">
        <v>0</v>
      </c>
      <c r="K71" s="6">
        <v>0</v>
      </c>
      <c r="L71" s="6"/>
      <c r="M71" s="6">
        <v>100</v>
      </c>
      <c r="N71" s="6">
        <v>50</v>
      </c>
      <c r="O71" s="6">
        <v>0</v>
      </c>
      <c r="P71" s="6">
        <v>0</v>
      </c>
      <c r="Q71" s="6">
        <v>399.84</v>
      </c>
      <c r="R71" s="6">
        <v>0</v>
      </c>
      <c r="S71" s="6">
        <v>0</v>
      </c>
      <c r="T71" s="6">
        <v>0</v>
      </c>
      <c r="U71" s="6"/>
      <c r="V71" s="6">
        <v>1938.67</v>
      </c>
      <c r="W71" s="6">
        <v>0</v>
      </c>
      <c r="X71" s="6">
        <v>3877.34</v>
      </c>
      <c r="Y71" s="513">
        <f>IF(A71&lt;&gt;"",IF(A71=мар17!A71,0,1),IF(AND(B71=мар17!B71,C71=мар17!C71),0,1))</f>
        <v>0</v>
      </c>
      <c r="Z71" s="70" t="str">
        <f t="shared" si="9"/>
        <v>ул. Вторая д.2</v>
      </c>
      <c r="AA71" s="504">
        <f>IF($B71&lt;&gt;"",MAX(AA$7:AA70)+1,0)</f>
        <v>63</v>
      </c>
      <c r="AB71" s="502">
        <f t="shared" si="1"/>
        <v>71</v>
      </c>
      <c r="AC71" s="504">
        <f>1</f>
        <v>1</v>
      </c>
      <c r="AD71" s="103">
        <f t="shared" si="10"/>
        <v>1388.83</v>
      </c>
      <c r="AE71" s="103">
        <f t="shared" si="11"/>
        <v>0</v>
      </c>
      <c r="AF71" s="103">
        <f t="shared" si="12"/>
        <v>549.84000000000015</v>
      </c>
      <c r="AG71" s="3"/>
    </row>
    <row r="72" spans="2:33" ht="13.2" x14ac:dyDescent="0.25">
      <c r="B72" s="1" t="str">
        <f>адреса!$G$70</f>
        <v>кв.15</v>
      </c>
      <c r="C72" s="522">
        <f>адреса!$I$70</f>
        <v>20000015</v>
      </c>
      <c r="D72" s="6" t="str">
        <f>адреса!$K$70</f>
        <v>ФИО-2-15</v>
      </c>
      <c r="E72" s="6">
        <v>2460.37</v>
      </c>
      <c r="F72" s="6">
        <v>1793.91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/>
      <c r="M72" s="6">
        <v>100</v>
      </c>
      <c r="N72" s="6">
        <v>50</v>
      </c>
      <c r="O72" s="6">
        <v>0</v>
      </c>
      <c r="P72" s="6">
        <v>0</v>
      </c>
      <c r="Q72" s="6">
        <v>516.46</v>
      </c>
      <c r="R72" s="6">
        <v>0</v>
      </c>
      <c r="S72" s="6">
        <v>0</v>
      </c>
      <c r="T72" s="6">
        <v>0</v>
      </c>
      <c r="U72" s="6"/>
      <c r="V72" s="6">
        <v>2460.37</v>
      </c>
      <c r="W72" s="6">
        <v>2460.37</v>
      </c>
      <c r="X72" s="6">
        <v>2460.37</v>
      </c>
      <c r="Y72" s="513">
        <f>IF(A72&lt;&gt;"",IF(A72=мар17!A72,0,1),IF(AND(B72=мар17!B72,C72=мар17!C72),0,1))</f>
        <v>0</v>
      </c>
      <c r="Z72" s="70" t="str">
        <f t="shared" si="9"/>
        <v>ул. Вторая д.2</v>
      </c>
      <c r="AA72" s="504">
        <f>IF($B72&lt;&gt;"",MAX(AA$7:AA71)+1,0)</f>
        <v>64</v>
      </c>
      <c r="AB72" s="502">
        <f t="shared" si="1"/>
        <v>72</v>
      </c>
      <c r="AC72" s="504">
        <f>1</f>
        <v>1</v>
      </c>
      <c r="AD72" s="103">
        <f t="shared" si="10"/>
        <v>1793.91</v>
      </c>
      <c r="AE72" s="103">
        <f t="shared" si="11"/>
        <v>0</v>
      </c>
      <c r="AF72" s="103">
        <f t="shared" si="12"/>
        <v>666.45999999999981</v>
      </c>
      <c r="AG72" s="3"/>
    </row>
    <row r="73" spans="2:33" ht="13.2" x14ac:dyDescent="0.25">
      <c r="B73" s="1" t="str">
        <f>адреса!$G$71</f>
        <v>кв.16</v>
      </c>
      <c r="C73" s="522">
        <f>адреса!$I$71</f>
        <v>20000016</v>
      </c>
      <c r="D73" s="6" t="str">
        <f>адреса!$K$71</f>
        <v>ФИО-2-16</v>
      </c>
      <c r="E73" s="6">
        <v>2464.75</v>
      </c>
      <c r="F73" s="6">
        <v>1797.31</v>
      </c>
      <c r="G73" s="6">
        <v>0</v>
      </c>
      <c r="H73" s="6">
        <v>0</v>
      </c>
      <c r="I73" s="6">
        <v>0</v>
      </c>
      <c r="J73" s="6">
        <v>0</v>
      </c>
      <c r="K73" s="6">
        <v>0</v>
      </c>
      <c r="L73" s="6"/>
      <c r="M73" s="6">
        <v>100</v>
      </c>
      <c r="N73" s="6">
        <v>50</v>
      </c>
      <c r="O73" s="6">
        <v>0</v>
      </c>
      <c r="P73" s="6">
        <v>0</v>
      </c>
      <c r="Q73" s="6">
        <v>517.44000000000005</v>
      </c>
      <c r="R73" s="6">
        <v>0</v>
      </c>
      <c r="S73" s="6">
        <v>0</v>
      </c>
      <c r="T73" s="6">
        <v>0</v>
      </c>
      <c r="U73" s="6"/>
      <c r="V73" s="6">
        <v>2464.75</v>
      </c>
      <c r="W73" s="6">
        <v>0</v>
      </c>
      <c r="X73" s="6">
        <v>4929.5</v>
      </c>
      <c r="Y73" s="513">
        <f>IF(A73&lt;&gt;"",IF(A73=мар17!A73,0,1),IF(AND(B73=мар17!B73,C73=мар17!C73),0,1))</f>
        <v>0</v>
      </c>
      <c r="Z73" s="70" t="str">
        <f t="shared" si="9"/>
        <v>ул. Вторая д.2</v>
      </c>
      <c r="AA73" s="504">
        <f>IF($B73&lt;&gt;"",MAX(AA$7:AA72)+1,0)</f>
        <v>65</v>
      </c>
      <c r="AB73" s="502">
        <f t="shared" ref="AB73:AB136" si="13">AB72+1</f>
        <v>73</v>
      </c>
      <c r="AC73" s="504">
        <f>1</f>
        <v>1</v>
      </c>
      <c r="AD73" s="103">
        <f t="shared" si="10"/>
        <v>1797.31</v>
      </c>
      <c r="AE73" s="103">
        <f t="shared" si="11"/>
        <v>0</v>
      </c>
      <c r="AF73" s="103">
        <f t="shared" si="12"/>
        <v>667.44</v>
      </c>
      <c r="AG73" s="3"/>
    </row>
    <row r="74" spans="2:33" ht="13.2" x14ac:dyDescent="0.25">
      <c r="B74" s="1" t="str">
        <f>адреса!$G$72</f>
        <v>кв.17</v>
      </c>
      <c r="C74" s="522">
        <f>адреса!$I$72</f>
        <v>20000017</v>
      </c>
      <c r="D74" s="6" t="str">
        <f>адреса!$K$72</f>
        <v>ФИО-2-17</v>
      </c>
      <c r="E74" s="6">
        <v>9649.5</v>
      </c>
      <c r="F74" s="6">
        <v>1382.02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/>
      <c r="M74" s="6">
        <v>100</v>
      </c>
      <c r="N74" s="6">
        <v>50</v>
      </c>
      <c r="O74" s="6">
        <v>0</v>
      </c>
      <c r="P74" s="6">
        <v>0</v>
      </c>
      <c r="Q74" s="6">
        <v>397.88</v>
      </c>
      <c r="R74" s="6">
        <v>0</v>
      </c>
      <c r="S74" s="6">
        <v>0</v>
      </c>
      <c r="T74" s="6">
        <v>0</v>
      </c>
      <c r="U74" s="6"/>
      <c r="V74" s="6">
        <v>1929.9</v>
      </c>
      <c r="W74" s="6">
        <v>0</v>
      </c>
      <c r="X74" s="6">
        <v>11579.4</v>
      </c>
      <c r="Y74" s="513">
        <f>IF(A74&lt;&gt;"",IF(A74=мар17!A74,0,1),IF(AND(B74=мар17!B74,C74=мар17!C74),0,1))</f>
        <v>0</v>
      </c>
      <c r="Z74" s="70" t="str">
        <f t="shared" si="9"/>
        <v>ул. Вторая д.2</v>
      </c>
      <c r="AA74" s="504">
        <f>IF($B74&lt;&gt;"",MAX(AA$7:AA73)+1,0)</f>
        <v>66</v>
      </c>
      <c r="AB74" s="502">
        <f t="shared" si="13"/>
        <v>74</v>
      </c>
      <c r="AC74" s="504">
        <f>1</f>
        <v>1</v>
      </c>
      <c r="AD74" s="103">
        <f t="shared" si="10"/>
        <v>1382.02</v>
      </c>
      <c r="AE74" s="103">
        <f t="shared" si="11"/>
        <v>0</v>
      </c>
      <c r="AF74" s="103">
        <f t="shared" si="12"/>
        <v>547.88000000000011</v>
      </c>
      <c r="AG74" s="3"/>
    </row>
    <row r="75" spans="2:33" ht="13.2" x14ac:dyDescent="0.25">
      <c r="B75" s="1" t="str">
        <f>адреса!$G$73</f>
        <v>кв.18</v>
      </c>
      <c r="C75" s="522">
        <f>адреса!$I$73</f>
        <v>20000018</v>
      </c>
      <c r="D75" s="6" t="str">
        <f>адреса!$K$73</f>
        <v>ФИО-2-18</v>
      </c>
      <c r="E75" s="6">
        <v>1947.44</v>
      </c>
      <c r="F75" s="6">
        <v>1395.64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/>
      <c r="M75" s="6">
        <v>100</v>
      </c>
      <c r="N75" s="6">
        <v>50</v>
      </c>
      <c r="O75" s="6">
        <v>0</v>
      </c>
      <c r="P75" s="6">
        <v>0</v>
      </c>
      <c r="Q75" s="6">
        <v>401.8</v>
      </c>
      <c r="R75" s="6">
        <v>0</v>
      </c>
      <c r="S75" s="6">
        <v>0</v>
      </c>
      <c r="T75" s="6">
        <v>0</v>
      </c>
      <c r="U75" s="6"/>
      <c r="V75" s="6">
        <v>1947.44</v>
      </c>
      <c r="W75" s="6">
        <v>3894.88</v>
      </c>
      <c r="X75" s="6">
        <v>0</v>
      </c>
      <c r="Y75" s="513">
        <f>IF(A75&lt;&gt;"",IF(A75=мар17!A75,0,1),IF(AND(B75=мар17!B75,C75=мар17!C75),0,1))</f>
        <v>0</v>
      </c>
      <c r="Z75" s="70" t="str">
        <f t="shared" si="9"/>
        <v>ул. Вторая д.2</v>
      </c>
      <c r="AA75" s="504">
        <f>IF($B75&lt;&gt;"",MAX(AA$7:AA74)+1,0)</f>
        <v>67</v>
      </c>
      <c r="AB75" s="502">
        <f t="shared" si="13"/>
        <v>75</v>
      </c>
      <c r="AC75" s="504">
        <f>1</f>
        <v>1</v>
      </c>
      <c r="AD75" s="103">
        <f t="shared" si="10"/>
        <v>1395.64</v>
      </c>
      <c r="AE75" s="103">
        <f t="shared" si="11"/>
        <v>0</v>
      </c>
      <c r="AF75" s="103">
        <f t="shared" si="12"/>
        <v>551.79999999999995</v>
      </c>
      <c r="AG75" s="3"/>
    </row>
    <row r="76" spans="2:33" ht="13.2" x14ac:dyDescent="0.25">
      <c r="B76" s="1" t="str">
        <f>адреса!$G$74</f>
        <v>кв.19</v>
      </c>
      <c r="C76" s="522">
        <f>адреса!$I$74</f>
        <v>20000019</v>
      </c>
      <c r="D76" s="6" t="str">
        <f>адреса!$K$74</f>
        <v>ФИО-2-19</v>
      </c>
      <c r="E76" s="6">
        <v>1623.02</v>
      </c>
      <c r="F76" s="6">
        <v>1143.74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/>
      <c r="M76" s="6">
        <v>100</v>
      </c>
      <c r="N76" s="6">
        <v>50</v>
      </c>
      <c r="O76" s="6">
        <v>0</v>
      </c>
      <c r="P76" s="6">
        <v>0</v>
      </c>
      <c r="Q76" s="6">
        <v>329.28</v>
      </c>
      <c r="R76" s="6">
        <v>0</v>
      </c>
      <c r="S76" s="6">
        <v>0</v>
      </c>
      <c r="T76" s="6">
        <v>0</v>
      </c>
      <c r="U76" s="6"/>
      <c r="V76" s="6">
        <v>1623.02</v>
      </c>
      <c r="W76" s="6">
        <v>0</v>
      </c>
      <c r="X76" s="6">
        <v>3246.04</v>
      </c>
      <c r="Y76" s="513">
        <f>IF(A76&lt;&gt;"",IF(A76=мар17!A76,0,1),IF(AND(B76=мар17!B76,C76=мар17!C76),0,1))</f>
        <v>0</v>
      </c>
      <c r="Z76" s="70" t="str">
        <f t="shared" si="9"/>
        <v>ул. Вторая д.2</v>
      </c>
      <c r="AA76" s="504">
        <f>IF($B76&lt;&gt;"",MAX(AA$7:AA75)+1,0)</f>
        <v>68</v>
      </c>
      <c r="AB76" s="502">
        <f t="shared" si="13"/>
        <v>76</v>
      </c>
      <c r="AC76" s="504">
        <f>1</f>
        <v>1</v>
      </c>
      <c r="AD76" s="103">
        <f t="shared" si="10"/>
        <v>1143.74</v>
      </c>
      <c r="AE76" s="103">
        <f t="shared" si="11"/>
        <v>0</v>
      </c>
      <c r="AF76" s="103">
        <f t="shared" si="12"/>
        <v>479.28</v>
      </c>
      <c r="AG76" s="3"/>
    </row>
    <row r="77" spans="2:33" ht="13.2" x14ac:dyDescent="0.25">
      <c r="B77" s="1" t="str">
        <f>адреса!$G$75</f>
        <v>кв.20</v>
      </c>
      <c r="C77" s="522">
        <f>адреса!$I$75</f>
        <v>20000020</v>
      </c>
      <c r="D77" s="6" t="str">
        <f>адреса!$K$75</f>
        <v>ФИО-2-20</v>
      </c>
      <c r="E77" s="6">
        <v>7103.96</v>
      </c>
      <c r="F77" s="6">
        <v>2641.5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/>
      <c r="M77" s="6">
        <v>100</v>
      </c>
      <c r="N77" s="6">
        <v>50</v>
      </c>
      <c r="O77" s="6">
        <v>0</v>
      </c>
      <c r="P77" s="6">
        <v>0</v>
      </c>
      <c r="Q77" s="6">
        <v>760.48</v>
      </c>
      <c r="R77" s="6">
        <v>0</v>
      </c>
      <c r="S77" s="6">
        <v>0</v>
      </c>
      <c r="T77" s="6">
        <v>0</v>
      </c>
      <c r="U77" s="6"/>
      <c r="V77" s="6">
        <v>3551.98</v>
      </c>
      <c r="W77" s="6">
        <v>0</v>
      </c>
      <c r="X77" s="6">
        <v>10655.94</v>
      </c>
      <c r="Y77" s="513">
        <f>IF(A77&lt;&gt;"",IF(A77=мар17!A77,0,1),IF(AND(B77=мар17!B77,C77=мар17!C77),0,1))</f>
        <v>0</v>
      </c>
      <c r="Z77" s="70" t="str">
        <f t="shared" si="9"/>
        <v>ул. Вторая д.2</v>
      </c>
      <c r="AA77" s="504">
        <f>IF($B77&lt;&gt;"",MAX(AA$7:AA76)+1,0)</f>
        <v>69</v>
      </c>
      <c r="AB77" s="502">
        <f t="shared" si="13"/>
        <v>77</v>
      </c>
      <c r="AC77" s="504">
        <f>1</f>
        <v>1</v>
      </c>
      <c r="AD77" s="103">
        <f t="shared" si="10"/>
        <v>2641.5</v>
      </c>
      <c r="AE77" s="103">
        <f t="shared" si="11"/>
        <v>0</v>
      </c>
      <c r="AF77" s="103">
        <f t="shared" si="12"/>
        <v>910.48</v>
      </c>
      <c r="AG77" s="3"/>
    </row>
    <row r="78" spans="2:33" ht="13.2" x14ac:dyDescent="0.25">
      <c r="B78" s="1" t="str">
        <f>адреса!$G$76</f>
        <v>кв.21</v>
      </c>
      <c r="C78" s="522">
        <f>адреса!$I$76</f>
        <v>20000021</v>
      </c>
      <c r="D78" s="6" t="str">
        <f>адреса!$K$76</f>
        <v>ФИО-2-21</v>
      </c>
      <c r="E78" s="6">
        <v>-2588.5500000000002</v>
      </c>
      <c r="F78" s="6">
        <v>1810.93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/>
      <c r="M78" s="6">
        <v>100</v>
      </c>
      <c r="N78" s="6">
        <v>50</v>
      </c>
      <c r="O78" s="6">
        <v>0</v>
      </c>
      <c r="P78" s="6">
        <v>0</v>
      </c>
      <c r="Q78" s="6">
        <v>521.36</v>
      </c>
      <c r="R78" s="6">
        <v>0</v>
      </c>
      <c r="S78" s="6">
        <v>0</v>
      </c>
      <c r="T78" s="6">
        <v>0</v>
      </c>
      <c r="U78" s="6"/>
      <c r="V78" s="6">
        <v>2482.29</v>
      </c>
      <c r="W78" s="6">
        <v>0</v>
      </c>
      <c r="X78" s="6">
        <v>-106.26</v>
      </c>
      <c r="Y78" s="513">
        <f>IF(A78&lt;&gt;"",IF(A78=мар17!A78,0,1),IF(AND(B78=мар17!B78,C78=мар17!C78),0,1))</f>
        <v>0</v>
      </c>
      <c r="Z78" s="70" t="str">
        <f t="shared" si="9"/>
        <v>ул. Вторая д.2</v>
      </c>
      <c r="AA78" s="504">
        <f>IF($B78&lt;&gt;"",MAX(AA$7:AA77)+1,0)</f>
        <v>70</v>
      </c>
      <c r="AB78" s="502">
        <f t="shared" si="13"/>
        <v>78</v>
      </c>
      <c r="AC78" s="504">
        <f>1</f>
        <v>1</v>
      </c>
      <c r="AD78" s="103">
        <f t="shared" si="10"/>
        <v>1810.93</v>
      </c>
      <c r="AE78" s="103">
        <f t="shared" si="11"/>
        <v>0</v>
      </c>
      <c r="AF78" s="103">
        <f t="shared" si="12"/>
        <v>671.3599999999999</v>
      </c>
      <c r="AG78" s="3"/>
    </row>
    <row r="79" spans="2:33" ht="13.2" x14ac:dyDescent="0.25">
      <c r="B79" s="1" t="str">
        <f>адреса!$G$77</f>
        <v>кв.22</v>
      </c>
      <c r="C79" s="522">
        <f>адреса!$I$77</f>
        <v>20000022</v>
      </c>
      <c r="D79" s="6" t="str">
        <f>адреса!$K$77</f>
        <v>ФИО-2-22</v>
      </c>
      <c r="E79" s="6">
        <v>2149.1</v>
      </c>
      <c r="F79" s="6">
        <v>1552.22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/>
      <c r="M79" s="6">
        <v>100</v>
      </c>
      <c r="N79" s="6">
        <v>50</v>
      </c>
      <c r="O79" s="6">
        <v>0</v>
      </c>
      <c r="P79" s="6">
        <v>0</v>
      </c>
      <c r="Q79" s="6">
        <v>446.88</v>
      </c>
      <c r="R79" s="6">
        <v>0</v>
      </c>
      <c r="S79" s="6">
        <v>0</v>
      </c>
      <c r="T79" s="6">
        <v>0</v>
      </c>
      <c r="U79" s="6"/>
      <c r="V79" s="6">
        <v>2149.1</v>
      </c>
      <c r="W79" s="6">
        <v>0</v>
      </c>
      <c r="X79" s="6">
        <v>4298.2</v>
      </c>
      <c r="Y79" s="513">
        <f>IF(A79&lt;&gt;"",IF(A79=мар17!A79,0,1),IF(AND(B79=мар17!B79,C79=мар17!C79),0,1))</f>
        <v>0</v>
      </c>
      <c r="Z79" s="70" t="str">
        <f t="shared" si="9"/>
        <v>ул. Вторая д.2</v>
      </c>
      <c r="AA79" s="504">
        <f>IF($B79&lt;&gt;"",MAX(AA$7:AA78)+1,0)</f>
        <v>71</v>
      </c>
      <c r="AB79" s="502">
        <f t="shared" si="13"/>
        <v>79</v>
      </c>
      <c r="AC79" s="504">
        <f>1</f>
        <v>1</v>
      </c>
      <c r="AD79" s="103">
        <f t="shared" si="10"/>
        <v>1552.22</v>
      </c>
      <c r="AE79" s="103">
        <f t="shared" si="11"/>
        <v>0</v>
      </c>
      <c r="AF79" s="103">
        <f t="shared" si="12"/>
        <v>596.87999999999988</v>
      </c>
      <c r="AG79" s="3"/>
    </row>
    <row r="80" spans="2:33" ht="13.2" x14ac:dyDescent="0.25">
      <c r="B80" s="1" t="str">
        <f>адреса!$G$78</f>
        <v>кв.23</v>
      </c>
      <c r="C80" s="522">
        <f>адреса!$I$78</f>
        <v>20000023</v>
      </c>
      <c r="D80" s="6" t="str">
        <f>адреса!$K$78</f>
        <v>ФИО-2-23</v>
      </c>
      <c r="E80" s="6">
        <v>1843.06</v>
      </c>
      <c r="F80" s="6">
        <v>1392.24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/>
      <c r="M80" s="6">
        <v>0</v>
      </c>
      <c r="N80" s="6">
        <v>50</v>
      </c>
      <c r="O80" s="6">
        <v>0</v>
      </c>
      <c r="P80" s="6">
        <v>0</v>
      </c>
      <c r="Q80" s="6">
        <v>400.82</v>
      </c>
      <c r="R80" s="6">
        <v>0</v>
      </c>
      <c r="S80" s="6">
        <v>0</v>
      </c>
      <c r="T80" s="6">
        <v>0</v>
      </c>
      <c r="U80" s="6"/>
      <c r="V80" s="6">
        <v>1843.06</v>
      </c>
      <c r="W80" s="6">
        <v>1843.06</v>
      </c>
      <c r="X80" s="6">
        <v>1843.06</v>
      </c>
      <c r="Y80" s="513">
        <f>IF(A80&lt;&gt;"",IF(A80=мар17!A80,0,1),IF(AND(B80=мар17!B80,C80=мар17!C80),0,1))</f>
        <v>0</v>
      </c>
      <c r="Z80" s="70" t="str">
        <f t="shared" si="9"/>
        <v>ул. Вторая д.2</v>
      </c>
      <c r="AA80" s="504">
        <f>IF($B80&lt;&gt;"",MAX(AA$7:AA79)+1,0)</f>
        <v>72</v>
      </c>
      <c r="AB80" s="502">
        <f t="shared" si="13"/>
        <v>80</v>
      </c>
      <c r="AC80" s="504">
        <f>1</f>
        <v>1</v>
      </c>
      <c r="AD80" s="103">
        <f t="shared" si="10"/>
        <v>1392.24</v>
      </c>
      <c r="AE80" s="103">
        <f t="shared" si="11"/>
        <v>0</v>
      </c>
      <c r="AF80" s="103">
        <f t="shared" si="12"/>
        <v>450.81999999999994</v>
      </c>
      <c r="AG80" s="3"/>
    </row>
    <row r="81" spans="2:33" ht="13.2" x14ac:dyDescent="0.25">
      <c r="B81" s="1" t="str">
        <f>адреса!$G$79</f>
        <v>кв.24</v>
      </c>
      <c r="C81" s="522">
        <f>адреса!$I$79</f>
        <v>20000024</v>
      </c>
      <c r="D81" s="6" t="str">
        <f>адреса!$K$79</f>
        <v>ФИО-2-24</v>
      </c>
      <c r="E81" s="6">
        <v>4920.74</v>
      </c>
      <c r="F81" s="6">
        <v>1793.91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/>
      <c r="M81" s="6">
        <v>100</v>
      </c>
      <c r="N81" s="6">
        <v>50</v>
      </c>
      <c r="O81" s="6">
        <v>0</v>
      </c>
      <c r="P81" s="6">
        <v>0</v>
      </c>
      <c r="Q81" s="6">
        <v>516.46</v>
      </c>
      <c r="R81" s="6">
        <v>0</v>
      </c>
      <c r="S81" s="6">
        <v>0</v>
      </c>
      <c r="T81" s="6">
        <v>0</v>
      </c>
      <c r="U81" s="6"/>
      <c r="V81" s="6">
        <v>2460.37</v>
      </c>
      <c r="W81" s="6">
        <v>0</v>
      </c>
      <c r="X81" s="6">
        <v>7381.11</v>
      </c>
      <c r="Y81" s="513">
        <f>IF(A81&lt;&gt;"",IF(A81=мар17!A81,0,1),IF(AND(B81=мар17!B81,C81=мар17!C81),0,1))</f>
        <v>0</v>
      </c>
      <c r="Z81" s="70" t="str">
        <f t="shared" ref="Z81:Z126" si="14">IF(AND(A81&lt;&gt;"",B81=""),A81,Z80)</f>
        <v>ул. Вторая д.2</v>
      </c>
      <c r="AA81" s="504">
        <f>IF($B81&lt;&gt;"",MAX(AA$7:AA80)+1,0)</f>
        <v>73</v>
      </c>
      <c r="AB81" s="502">
        <f t="shared" si="13"/>
        <v>81</v>
      </c>
      <c r="AC81" s="504">
        <f>1</f>
        <v>1</v>
      </c>
      <c r="AD81" s="103">
        <f t="shared" ref="AD81:AD126" si="15">F81</f>
        <v>1793.91</v>
      </c>
      <c r="AE81" s="103">
        <f t="shared" ref="AE81:AE126" si="16">H81+I81+J81+K81+L81+O81+R81+S81</f>
        <v>0</v>
      </c>
      <c r="AF81" s="103">
        <f t="shared" ref="AF81:AF126" si="17">V81-AD81-AE81</f>
        <v>666.45999999999981</v>
      </c>
      <c r="AG81" s="3"/>
    </row>
    <row r="82" spans="2:33" ht="13.2" x14ac:dyDescent="0.25">
      <c r="B82" s="1" t="str">
        <f>адреса!$G$80</f>
        <v>кв.25</v>
      </c>
      <c r="C82" s="522">
        <f>адреса!$I$80</f>
        <v>20000025</v>
      </c>
      <c r="D82" s="6" t="str">
        <f>адреса!$K$80</f>
        <v>ФИО-2-25</v>
      </c>
      <c r="E82" s="6">
        <v>1925.52</v>
      </c>
      <c r="F82" s="6">
        <v>1378.62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/>
      <c r="M82" s="6">
        <v>100</v>
      </c>
      <c r="N82" s="6">
        <v>50</v>
      </c>
      <c r="O82" s="6">
        <v>0</v>
      </c>
      <c r="P82" s="6">
        <v>0</v>
      </c>
      <c r="Q82" s="6">
        <v>396.9</v>
      </c>
      <c r="R82" s="6">
        <v>0</v>
      </c>
      <c r="S82" s="6">
        <v>0</v>
      </c>
      <c r="T82" s="6">
        <v>0</v>
      </c>
      <c r="U82" s="6"/>
      <c r="V82" s="6">
        <v>1925.52</v>
      </c>
      <c r="W82" s="6">
        <v>0</v>
      </c>
      <c r="X82" s="6">
        <v>3851.04</v>
      </c>
      <c r="Y82" s="513">
        <f>IF(A82&lt;&gt;"",IF(A82=мар17!A82,0,1),IF(AND(B82=мар17!B82,C82=мар17!C82),0,1))</f>
        <v>0</v>
      </c>
      <c r="Z82" s="70" t="str">
        <f t="shared" si="14"/>
        <v>ул. Вторая д.2</v>
      </c>
      <c r="AA82" s="504">
        <f>IF($B82&lt;&gt;"",MAX(AA$7:AA81)+1,0)</f>
        <v>74</v>
      </c>
      <c r="AB82" s="502">
        <f t="shared" si="13"/>
        <v>82</v>
      </c>
      <c r="AC82" s="504">
        <f>1</f>
        <v>1</v>
      </c>
      <c r="AD82" s="103">
        <f t="shared" si="15"/>
        <v>1378.62</v>
      </c>
      <c r="AE82" s="103">
        <f t="shared" si="16"/>
        <v>0</v>
      </c>
      <c r="AF82" s="103">
        <f t="shared" si="17"/>
        <v>546.90000000000009</v>
      </c>
      <c r="AG82" s="3"/>
    </row>
    <row r="83" spans="2:33" ht="13.2" x14ac:dyDescent="0.25">
      <c r="B83" s="1" t="str">
        <f>адреса!$G$81</f>
        <v>кв.26</v>
      </c>
      <c r="C83" s="522">
        <f>адреса!$I$81</f>
        <v>20000026</v>
      </c>
      <c r="D83" s="6" t="str">
        <f>адреса!$K$81</f>
        <v>ФИО-2-26</v>
      </c>
      <c r="E83" s="6">
        <v>9781.0499999999993</v>
      </c>
      <c r="F83" s="6">
        <v>1402.45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/>
      <c r="M83" s="6">
        <v>100</v>
      </c>
      <c r="N83" s="6">
        <v>50</v>
      </c>
      <c r="O83" s="6">
        <v>0</v>
      </c>
      <c r="P83" s="6">
        <v>0</v>
      </c>
      <c r="Q83" s="6">
        <v>403.76</v>
      </c>
      <c r="R83" s="6">
        <v>0</v>
      </c>
      <c r="S83" s="6">
        <v>0</v>
      </c>
      <c r="T83" s="6">
        <v>0</v>
      </c>
      <c r="U83" s="6"/>
      <c r="V83" s="6">
        <v>1956.21</v>
      </c>
      <c r="W83" s="6">
        <v>0</v>
      </c>
      <c r="X83" s="6">
        <v>11737.26</v>
      </c>
      <c r="Y83" s="513">
        <f>IF(A83&lt;&gt;"",IF(A83=мар17!A83,0,1),IF(AND(B83=мар17!B83,C83=мар17!C83),0,1))</f>
        <v>0</v>
      </c>
      <c r="Z83" s="70" t="str">
        <f t="shared" si="14"/>
        <v>ул. Вторая д.2</v>
      </c>
      <c r="AA83" s="504">
        <f>IF($B83&lt;&gt;"",MAX(AA$7:AA82)+1,0)</f>
        <v>75</v>
      </c>
      <c r="AB83" s="502">
        <f t="shared" si="13"/>
        <v>83</v>
      </c>
      <c r="AC83" s="504">
        <f>1</f>
        <v>1</v>
      </c>
      <c r="AD83" s="103">
        <f t="shared" si="15"/>
        <v>1402.45</v>
      </c>
      <c r="AE83" s="103">
        <f t="shared" si="16"/>
        <v>0</v>
      </c>
      <c r="AF83" s="103">
        <f t="shared" si="17"/>
        <v>553.76</v>
      </c>
      <c r="AG83" s="3"/>
    </row>
    <row r="84" spans="2:33" ht="13.2" x14ac:dyDescent="0.25">
      <c r="B84" s="1" t="str">
        <f>адреса!$G$82</f>
        <v>кв.27</v>
      </c>
      <c r="C84" s="522">
        <f>адреса!$I$82</f>
        <v>20000027</v>
      </c>
      <c r="D84" s="6" t="str">
        <f>адреса!$K$82</f>
        <v>ФИО-2-27</v>
      </c>
      <c r="E84" s="6">
        <v>8093.2</v>
      </c>
      <c r="F84" s="6">
        <v>1140.3399999999999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/>
      <c r="M84" s="6">
        <v>100</v>
      </c>
      <c r="N84" s="6">
        <v>50</v>
      </c>
      <c r="O84" s="6">
        <v>0</v>
      </c>
      <c r="P84" s="6">
        <v>0</v>
      </c>
      <c r="Q84" s="6">
        <v>328.3</v>
      </c>
      <c r="R84" s="6">
        <v>0</v>
      </c>
      <c r="S84" s="6">
        <v>0</v>
      </c>
      <c r="T84" s="6">
        <v>0</v>
      </c>
      <c r="U84" s="6"/>
      <c r="V84" s="6">
        <v>1618.64</v>
      </c>
      <c r="W84" s="6">
        <v>0</v>
      </c>
      <c r="X84" s="6">
        <v>9711.84</v>
      </c>
      <c r="Y84" s="513">
        <f>IF(A84&lt;&gt;"",IF(A84=мар17!A84,0,1),IF(AND(B84=мар17!B84,C84=мар17!C84),0,1))</f>
        <v>0</v>
      </c>
      <c r="Z84" s="70" t="str">
        <f t="shared" si="14"/>
        <v>ул. Вторая д.2</v>
      </c>
      <c r="AA84" s="504">
        <f>IF($B84&lt;&gt;"",MAX(AA$7:AA83)+1,0)</f>
        <v>76</v>
      </c>
      <c r="AB84" s="502">
        <f t="shared" si="13"/>
        <v>84</v>
      </c>
      <c r="AC84" s="504">
        <f>1</f>
        <v>1</v>
      </c>
      <c r="AD84" s="103">
        <f t="shared" si="15"/>
        <v>1140.3399999999999</v>
      </c>
      <c r="AE84" s="103">
        <f t="shared" si="16"/>
        <v>0</v>
      </c>
      <c r="AF84" s="103">
        <f t="shared" si="17"/>
        <v>478.30000000000018</v>
      </c>
      <c r="AG84" s="3"/>
    </row>
    <row r="85" spans="2:33" ht="13.2" x14ac:dyDescent="0.25">
      <c r="B85" s="1" t="str">
        <f>адреса!$G$83</f>
        <v>кв.28</v>
      </c>
      <c r="C85" s="522">
        <f>адреса!$I$83</f>
        <v>20000028</v>
      </c>
      <c r="D85" s="6" t="str">
        <f>адреса!$K$83</f>
        <v>ФИО-2-28</v>
      </c>
      <c r="E85" s="6">
        <v>10603.35</v>
      </c>
      <c r="F85" s="6">
        <v>2627.89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/>
      <c r="M85" s="6">
        <v>100</v>
      </c>
      <c r="N85" s="6">
        <v>50</v>
      </c>
      <c r="O85" s="6">
        <v>0</v>
      </c>
      <c r="P85" s="6">
        <v>0</v>
      </c>
      <c r="Q85" s="6">
        <v>756.56</v>
      </c>
      <c r="R85" s="6">
        <v>0</v>
      </c>
      <c r="S85" s="6">
        <v>0</v>
      </c>
      <c r="T85" s="6">
        <v>0</v>
      </c>
      <c r="U85" s="6"/>
      <c r="V85" s="6">
        <v>3534.45</v>
      </c>
      <c r="W85" s="6">
        <v>10603.35</v>
      </c>
      <c r="X85" s="6">
        <v>3534.45</v>
      </c>
      <c r="Y85" s="513">
        <f>IF(A85&lt;&gt;"",IF(A85=мар17!A85,0,1),IF(AND(B85=мар17!B85,C85=мар17!C85),0,1))</f>
        <v>0</v>
      </c>
      <c r="Z85" s="70" t="str">
        <f t="shared" si="14"/>
        <v>ул. Вторая д.2</v>
      </c>
      <c r="AA85" s="504">
        <f>IF($B85&lt;&gt;"",MAX(AA$7:AA84)+1,0)</f>
        <v>77</v>
      </c>
      <c r="AB85" s="502">
        <f t="shared" si="13"/>
        <v>85</v>
      </c>
      <c r="AC85" s="504">
        <f>1</f>
        <v>1</v>
      </c>
      <c r="AD85" s="103">
        <f t="shared" si="15"/>
        <v>2627.89</v>
      </c>
      <c r="AE85" s="103">
        <f t="shared" si="16"/>
        <v>0</v>
      </c>
      <c r="AF85" s="103">
        <f t="shared" si="17"/>
        <v>906.56</v>
      </c>
      <c r="AG85" s="3"/>
    </row>
    <row r="86" spans="2:33" ht="13.2" x14ac:dyDescent="0.25">
      <c r="B86" s="1" t="str">
        <f>адреса!$G$84</f>
        <v>кв.29</v>
      </c>
      <c r="C86" s="522">
        <f>адреса!$I$84</f>
        <v>20000029</v>
      </c>
      <c r="D86" s="6" t="str">
        <f>адреса!$K$84</f>
        <v>ФИО-2-29</v>
      </c>
      <c r="E86" s="6">
        <v>12455.3</v>
      </c>
      <c r="F86" s="6">
        <v>1817.74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6"/>
      <c r="M86" s="6">
        <v>100</v>
      </c>
      <c r="N86" s="6">
        <v>50</v>
      </c>
      <c r="O86" s="6">
        <v>0</v>
      </c>
      <c r="P86" s="6">
        <v>0</v>
      </c>
      <c r="Q86" s="6">
        <v>523.32000000000005</v>
      </c>
      <c r="R86" s="6">
        <v>0</v>
      </c>
      <c r="S86" s="6">
        <v>0</v>
      </c>
      <c r="T86" s="6">
        <v>0</v>
      </c>
      <c r="U86" s="6"/>
      <c r="V86" s="6">
        <v>2491.06</v>
      </c>
      <c r="W86" s="6">
        <v>0</v>
      </c>
      <c r="X86" s="6">
        <v>14946.36</v>
      </c>
      <c r="Y86" s="513">
        <f>IF(A86&lt;&gt;"",IF(A86=мар17!A86,0,1),IF(AND(B86=мар17!B86,C86=мар17!C86),0,1))</f>
        <v>0</v>
      </c>
      <c r="Z86" s="70" t="str">
        <f t="shared" si="14"/>
        <v>ул. Вторая д.2</v>
      </c>
      <c r="AA86" s="504">
        <f>IF($B86&lt;&gt;"",MAX(AA$7:AA85)+1,0)</f>
        <v>78</v>
      </c>
      <c r="AB86" s="502">
        <f t="shared" si="13"/>
        <v>86</v>
      </c>
      <c r="AC86" s="504">
        <f>1</f>
        <v>1</v>
      </c>
      <c r="AD86" s="103">
        <f t="shared" si="15"/>
        <v>1817.74</v>
      </c>
      <c r="AE86" s="103">
        <f t="shared" si="16"/>
        <v>0</v>
      </c>
      <c r="AF86" s="103">
        <f t="shared" si="17"/>
        <v>673.31999999999994</v>
      </c>
      <c r="AG86" s="3"/>
    </row>
    <row r="87" spans="2:33" ht="13.2" x14ac:dyDescent="0.25">
      <c r="B87" s="1" t="str">
        <f>адреса!$G$85</f>
        <v>кв.30</v>
      </c>
      <c r="C87" s="522">
        <f>адреса!$I$85</f>
        <v>20000030</v>
      </c>
      <c r="D87" s="6" t="str">
        <f>адреса!$K$85</f>
        <v>ФИО-2-30</v>
      </c>
      <c r="E87" s="6">
        <v>4306.9799999999996</v>
      </c>
      <c r="F87" s="6">
        <v>1555.63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/>
      <c r="M87" s="6">
        <v>100</v>
      </c>
      <c r="N87" s="6">
        <v>50</v>
      </c>
      <c r="O87" s="6">
        <v>0</v>
      </c>
      <c r="P87" s="6">
        <v>0</v>
      </c>
      <c r="Q87" s="6">
        <v>447.86</v>
      </c>
      <c r="R87" s="6">
        <v>0</v>
      </c>
      <c r="S87" s="6">
        <v>0</v>
      </c>
      <c r="T87" s="6">
        <v>0</v>
      </c>
      <c r="U87" s="6"/>
      <c r="V87" s="6">
        <v>2153.4899999999998</v>
      </c>
      <c r="W87" s="6">
        <v>0</v>
      </c>
      <c r="X87" s="6">
        <v>6460.47</v>
      </c>
      <c r="Y87" s="513">
        <f>IF(A87&lt;&gt;"",IF(A87=мар17!A87,0,1),IF(AND(B87=мар17!B87,C87=мар17!C87),0,1))</f>
        <v>0</v>
      </c>
      <c r="Z87" s="70" t="str">
        <f t="shared" si="14"/>
        <v>ул. Вторая д.2</v>
      </c>
      <c r="AA87" s="504">
        <f>IF($B87&lt;&gt;"",MAX(AA$7:AA86)+1,0)</f>
        <v>79</v>
      </c>
      <c r="AB87" s="502">
        <f t="shared" si="13"/>
        <v>87</v>
      </c>
      <c r="AC87" s="504">
        <f>1</f>
        <v>1</v>
      </c>
      <c r="AD87" s="103">
        <f t="shared" si="15"/>
        <v>1555.63</v>
      </c>
      <c r="AE87" s="103">
        <f t="shared" si="16"/>
        <v>0</v>
      </c>
      <c r="AF87" s="103">
        <f t="shared" si="17"/>
        <v>597.85999999999967</v>
      </c>
      <c r="AG87" s="3"/>
    </row>
    <row r="88" spans="2:33" ht="13.2" x14ac:dyDescent="0.25">
      <c r="B88" s="1" t="str">
        <f>адреса!$G$86</f>
        <v>кв.31</v>
      </c>
      <c r="C88" s="522">
        <f>адреса!$I$86</f>
        <v>20000031</v>
      </c>
      <c r="D88" s="6" t="str">
        <f>адреса!$K$86</f>
        <v>ФИО-2-31</v>
      </c>
      <c r="E88" s="6">
        <v>1829.9</v>
      </c>
      <c r="F88" s="6">
        <v>1382.02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/>
      <c r="M88" s="6">
        <v>0</v>
      </c>
      <c r="N88" s="6">
        <v>50</v>
      </c>
      <c r="O88" s="6">
        <v>0</v>
      </c>
      <c r="P88" s="6">
        <v>0</v>
      </c>
      <c r="Q88" s="6">
        <v>397.88</v>
      </c>
      <c r="R88" s="6">
        <v>0</v>
      </c>
      <c r="S88" s="6">
        <v>0</v>
      </c>
      <c r="T88" s="6">
        <v>0</v>
      </c>
      <c r="U88" s="6"/>
      <c r="V88" s="6">
        <v>1829.9</v>
      </c>
      <c r="W88" s="6">
        <v>1829.9</v>
      </c>
      <c r="X88" s="6">
        <v>1829.9</v>
      </c>
      <c r="Y88" s="513">
        <f>IF(A88&lt;&gt;"",IF(A88=мар17!A88,0,1),IF(AND(B88=мар17!B88,C88=мар17!C88),0,1))</f>
        <v>0</v>
      </c>
      <c r="Z88" s="70" t="str">
        <f t="shared" si="14"/>
        <v>ул. Вторая д.2</v>
      </c>
      <c r="AA88" s="504">
        <f>IF($B88&lt;&gt;"",MAX(AA$7:AA87)+1,0)</f>
        <v>80</v>
      </c>
      <c r="AB88" s="502">
        <f t="shared" si="13"/>
        <v>88</v>
      </c>
      <c r="AC88" s="504">
        <f>1</f>
        <v>1</v>
      </c>
      <c r="AD88" s="103">
        <f t="shared" si="15"/>
        <v>1382.02</v>
      </c>
      <c r="AE88" s="103">
        <f t="shared" si="16"/>
        <v>0</v>
      </c>
      <c r="AF88" s="103">
        <f t="shared" si="17"/>
        <v>447.88000000000011</v>
      </c>
      <c r="AG88" s="3"/>
    </row>
    <row r="89" spans="2:33" ht="13.2" x14ac:dyDescent="0.25">
      <c r="B89" s="1" t="str">
        <f>адреса!$G$87</f>
        <v>кв.32</v>
      </c>
      <c r="C89" s="522">
        <f>адреса!$I$87</f>
        <v>20000032</v>
      </c>
      <c r="D89" s="6" t="str">
        <f>адреса!$K$87</f>
        <v>ФИО-2-32</v>
      </c>
      <c r="E89" s="6">
        <v>0.15</v>
      </c>
      <c r="F89" s="6">
        <v>1780.29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/>
      <c r="M89" s="6">
        <v>100</v>
      </c>
      <c r="N89" s="6">
        <v>50</v>
      </c>
      <c r="O89" s="6">
        <v>0</v>
      </c>
      <c r="P89" s="6">
        <v>0</v>
      </c>
      <c r="Q89" s="6">
        <v>512.54</v>
      </c>
      <c r="R89" s="6">
        <v>0</v>
      </c>
      <c r="S89" s="6">
        <v>0</v>
      </c>
      <c r="T89" s="6">
        <v>0</v>
      </c>
      <c r="U89" s="6"/>
      <c r="V89" s="6">
        <v>2442.83</v>
      </c>
      <c r="W89" s="6">
        <v>0</v>
      </c>
      <c r="X89" s="6">
        <v>2442.98</v>
      </c>
      <c r="Y89" s="513">
        <f>IF(A89&lt;&gt;"",IF(A89=мар17!A89,0,1),IF(AND(B89=мар17!B89,C89=мар17!C89),0,1))</f>
        <v>0</v>
      </c>
      <c r="Z89" s="70" t="str">
        <f t="shared" si="14"/>
        <v>ул. Вторая д.2</v>
      </c>
      <c r="AA89" s="504">
        <f>IF($B89&lt;&gt;"",MAX(AA$7:AA88)+1,0)</f>
        <v>81</v>
      </c>
      <c r="AB89" s="502">
        <f t="shared" si="13"/>
        <v>89</v>
      </c>
      <c r="AC89" s="504">
        <f>1</f>
        <v>1</v>
      </c>
      <c r="AD89" s="103">
        <f t="shared" si="15"/>
        <v>1780.29</v>
      </c>
      <c r="AE89" s="103">
        <f t="shared" si="16"/>
        <v>0</v>
      </c>
      <c r="AF89" s="103">
        <f t="shared" si="17"/>
        <v>662.54</v>
      </c>
      <c r="AG89" s="3"/>
    </row>
    <row r="90" spans="2:33" ht="13.2" x14ac:dyDescent="0.25">
      <c r="B90" s="1" t="str">
        <f>адреса!$G$88</f>
        <v>кв.33</v>
      </c>
      <c r="C90" s="522">
        <f>адреса!$I$88</f>
        <v>20000033</v>
      </c>
      <c r="D90" s="6" t="str">
        <f>адреса!$K$88</f>
        <v>ФИО-2-33</v>
      </c>
      <c r="E90" s="6">
        <v>12301.85</v>
      </c>
      <c r="F90" s="6">
        <v>1793.91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/>
      <c r="M90" s="6">
        <v>100</v>
      </c>
      <c r="N90" s="6">
        <v>50</v>
      </c>
      <c r="O90" s="6">
        <v>0</v>
      </c>
      <c r="P90" s="6">
        <v>0</v>
      </c>
      <c r="Q90" s="6">
        <v>516.46</v>
      </c>
      <c r="R90" s="6">
        <v>0</v>
      </c>
      <c r="S90" s="6">
        <v>0</v>
      </c>
      <c r="T90" s="6">
        <v>0</v>
      </c>
      <c r="U90" s="6"/>
      <c r="V90" s="6">
        <v>2460.37</v>
      </c>
      <c r="W90" s="6">
        <v>0</v>
      </c>
      <c r="X90" s="6">
        <v>14762.22</v>
      </c>
      <c r="Y90" s="513">
        <f>IF(A90&lt;&gt;"",IF(A90=мар17!A90,0,1),IF(AND(B90=мар17!B90,C90=мар17!C90),0,1))</f>
        <v>0</v>
      </c>
      <c r="Z90" s="70" t="str">
        <f t="shared" si="14"/>
        <v>ул. Вторая д.2</v>
      </c>
      <c r="AA90" s="504">
        <f>IF($B90&lt;&gt;"",MAX(AA$7:AA89)+1,0)</f>
        <v>82</v>
      </c>
      <c r="AB90" s="502">
        <f t="shared" si="13"/>
        <v>90</v>
      </c>
      <c r="AC90" s="504">
        <f>1</f>
        <v>1</v>
      </c>
      <c r="AD90" s="103">
        <f t="shared" si="15"/>
        <v>1793.91</v>
      </c>
      <c r="AE90" s="103">
        <f t="shared" si="16"/>
        <v>0</v>
      </c>
      <c r="AF90" s="103">
        <f t="shared" si="17"/>
        <v>666.45999999999981</v>
      </c>
      <c r="AG90" s="3"/>
    </row>
    <row r="91" spans="2:33" ht="13.2" x14ac:dyDescent="0.25">
      <c r="B91" s="1" t="str">
        <f>адреса!$G$89</f>
        <v>кв.34</v>
      </c>
      <c r="C91" s="522">
        <f>адреса!$I$89</f>
        <v>20000034</v>
      </c>
      <c r="D91" s="6" t="str">
        <f>адреса!$K$89</f>
        <v>ФИО-2-34</v>
      </c>
      <c r="E91" s="6">
        <v>1929.9</v>
      </c>
      <c r="F91" s="6">
        <v>1382.02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/>
      <c r="M91" s="6">
        <v>100</v>
      </c>
      <c r="N91" s="6">
        <v>50</v>
      </c>
      <c r="O91" s="6">
        <v>0</v>
      </c>
      <c r="P91" s="6">
        <v>0</v>
      </c>
      <c r="Q91" s="6">
        <v>397.88</v>
      </c>
      <c r="R91" s="6">
        <v>0</v>
      </c>
      <c r="S91" s="6">
        <v>0</v>
      </c>
      <c r="T91" s="6">
        <v>0</v>
      </c>
      <c r="U91" s="6"/>
      <c r="V91" s="6">
        <v>1929.9</v>
      </c>
      <c r="W91" s="6">
        <v>0</v>
      </c>
      <c r="X91" s="6">
        <v>3859.8</v>
      </c>
      <c r="Y91" s="513">
        <f>IF(A91&lt;&gt;"",IF(A91=мар17!A91,0,1),IF(AND(B91=мар17!B91,C91=мар17!C91),0,1))</f>
        <v>0</v>
      </c>
      <c r="Z91" s="70" t="str">
        <f t="shared" si="14"/>
        <v>ул. Вторая д.2</v>
      </c>
      <c r="AA91" s="504">
        <f>IF($B91&lt;&gt;"",MAX(AA$7:AA90)+1,0)</f>
        <v>83</v>
      </c>
      <c r="AB91" s="502">
        <f t="shared" si="13"/>
        <v>91</v>
      </c>
      <c r="AC91" s="504">
        <f>1</f>
        <v>1</v>
      </c>
      <c r="AD91" s="103">
        <f t="shared" si="15"/>
        <v>1382.02</v>
      </c>
      <c r="AE91" s="103">
        <f t="shared" si="16"/>
        <v>0</v>
      </c>
      <c r="AF91" s="103">
        <f t="shared" si="17"/>
        <v>547.88000000000011</v>
      </c>
      <c r="AG91" s="3"/>
    </row>
    <row r="92" spans="2:33" ht="13.2" x14ac:dyDescent="0.25">
      <c r="B92" s="1" t="str">
        <f>адреса!$G$90</f>
        <v>кв.35</v>
      </c>
      <c r="C92" s="522">
        <f>адреса!$I$90</f>
        <v>20000035</v>
      </c>
      <c r="D92" s="6" t="str">
        <f>адреса!$K$90</f>
        <v>ФИО-2-35</v>
      </c>
      <c r="E92" s="6">
        <v>1951.82</v>
      </c>
      <c r="F92" s="6">
        <v>1399.04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/>
      <c r="M92" s="6">
        <v>100</v>
      </c>
      <c r="N92" s="6">
        <v>50</v>
      </c>
      <c r="O92" s="6">
        <v>0</v>
      </c>
      <c r="P92" s="6">
        <v>0</v>
      </c>
      <c r="Q92" s="6">
        <v>402.78</v>
      </c>
      <c r="R92" s="6">
        <v>0</v>
      </c>
      <c r="S92" s="6">
        <v>0</v>
      </c>
      <c r="T92" s="6">
        <v>0</v>
      </c>
      <c r="U92" s="6"/>
      <c r="V92" s="6">
        <v>1951.82</v>
      </c>
      <c r="W92" s="6">
        <v>1951.82</v>
      </c>
      <c r="X92" s="6">
        <v>1951.82</v>
      </c>
      <c r="Y92" s="513">
        <f>IF(A92&lt;&gt;"",IF(A92=мар17!A92,0,1),IF(AND(B92=мар17!B92,C92=мар17!C92),0,1))</f>
        <v>0</v>
      </c>
      <c r="Z92" s="70" t="str">
        <f t="shared" si="14"/>
        <v>ул. Вторая д.2</v>
      </c>
      <c r="AA92" s="504">
        <f>IF($B92&lt;&gt;"",MAX(AA$7:AA91)+1,0)</f>
        <v>84</v>
      </c>
      <c r="AB92" s="502">
        <f t="shared" si="13"/>
        <v>92</v>
      </c>
      <c r="AC92" s="504">
        <f>1</f>
        <v>1</v>
      </c>
      <c r="AD92" s="103">
        <f t="shared" si="15"/>
        <v>1399.04</v>
      </c>
      <c r="AE92" s="103">
        <f t="shared" si="16"/>
        <v>0</v>
      </c>
      <c r="AF92" s="103">
        <f t="shared" si="17"/>
        <v>552.78</v>
      </c>
      <c r="AG92" s="3"/>
    </row>
    <row r="93" spans="2:33" ht="13.2" x14ac:dyDescent="0.25">
      <c r="B93" s="1" t="str">
        <f>адреса!$G$91</f>
        <v>кв.36</v>
      </c>
      <c r="C93" s="522">
        <f>адреса!$I$91</f>
        <v>20000036</v>
      </c>
      <c r="D93" s="6" t="str">
        <f>адреса!$K$91</f>
        <v>ФИО-2-36</v>
      </c>
      <c r="E93" s="6">
        <v>1355.34</v>
      </c>
      <c r="F93" s="6">
        <v>975.08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/>
      <c r="M93" s="6">
        <v>0</v>
      </c>
      <c r="N93" s="6">
        <v>50</v>
      </c>
      <c r="O93" s="6">
        <v>0</v>
      </c>
      <c r="P93" s="6">
        <v>0</v>
      </c>
      <c r="Q93" s="6">
        <v>330.26</v>
      </c>
      <c r="R93" s="6">
        <v>0</v>
      </c>
      <c r="S93" s="6">
        <v>0</v>
      </c>
      <c r="T93" s="6">
        <v>0</v>
      </c>
      <c r="U93" s="6"/>
      <c r="V93" s="6">
        <v>1355.34</v>
      </c>
      <c r="W93" s="6">
        <v>2710.68</v>
      </c>
      <c r="X93" s="6">
        <v>0</v>
      </c>
      <c r="Y93" s="513">
        <f>IF(A93&lt;&gt;"",IF(A93=мар17!A93,0,1),IF(AND(B93=мар17!B93,C93=мар17!C93),0,1))</f>
        <v>0</v>
      </c>
      <c r="Z93" s="70" t="str">
        <f t="shared" si="14"/>
        <v>ул. Вторая д.2</v>
      </c>
      <c r="AA93" s="504">
        <f>IF($B93&lt;&gt;"",MAX(AA$7:AA92)+1,0)</f>
        <v>85</v>
      </c>
      <c r="AB93" s="502">
        <f t="shared" si="13"/>
        <v>93</v>
      </c>
      <c r="AC93" s="504">
        <f>1</f>
        <v>1</v>
      </c>
      <c r="AD93" s="103">
        <f t="shared" si="15"/>
        <v>975.08</v>
      </c>
      <c r="AE93" s="103">
        <f t="shared" si="16"/>
        <v>0</v>
      </c>
      <c r="AF93" s="103">
        <f t="shared" si="17"/>
        <v>380.25999999999988</v>
      </c>
      <c r="AG93" s="3"/>
    </row>
    <row r="94" spans="2:33" ht="13.2" x14ac:dyDescent="0.25">
      <c r="B94" s="1" t="str">
        <f>адреса!$G$92</f>
        <v>кв.37</v>
      </c>
      <c r="C94" s="522">
        <f>адреса!$I$92</f>
        <v>20000037</v>
      </c>
      <c r="D94" s="6" t="str">
        <f>адреса!$K$92</f>
        <v>ФИО-2-37</v>
      </c>
      <c r="E94" s="6">
        <v>17781.849999999999</v>
      </c>
      <c r="F94" s="6">
        <v>2644.91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/>
      <c r="M94" s="6">
        <v>100</v>
      </c>
      <c r="N94" s="6">
        <v>50</v>
      </c>
      <c r="O94" s="6">
        <v>0</v>
      </c>
      <c r="P94" s="6">
        <v>0</v>
      </c>
      <c r="Q94" s="6">
        <v>761.46</v>
      </c>
      <c r="R94" s="6">
        <v>0</v>
      </c>
      <c r="S94" s="6">
        <v>0</v>
      </c>
      <c r="T94" s="6">
        <v>0</v>
      </c>
      <c r="U94" s="6"/>
      <c r="V94" s="6">
        <v>3556.37</v>
      </c>
      <c r="W94" s="6">
        <v>0</v>
      </c>
      <c r="X94" s="6">
        <v>21338.22</v>
      </c>
      <c r="Y94" s="513">
        <f>IF(A94&lt;&gt;"",IF(A94=мар17!A94,0,1),IF(AND(B94=мар17!B94,C94=мар17!C94),0,1))</f>
        <v>0</v>
      </c>
      <c r="Z94" s="70" t="str">
        <f t="shared" si="14"/>
        <v>ул. Вторая д.2</v>
      </c>
      <c r="AA94" s="504">
        <f>IF($B94&lt;&gt;"",MAX(AA$7:AA93)+1,0)</f>
        <v>86</v>
      </c>
      <c r="AB94" s="502">
        <f t="shared" si="13"/>
        <v>94</v>
      </c>
      <c r="AC94" s="504">
        <f>1</f>
        <v>1</v>
      </c>
      <c r="AD94" s="103">
        <f t="shared" si="15"/>
        <v>2644.91</v>
      </c>
      <c r="AE94" s="103">
        <f t="shared" si="16"/>
        <v>0</v>
      </c>
      <c r="AF94" s="103">
        <f t="shared" si="17"/>
        <v>911.46</v>
      </c>
      <c r="AG94" s="3"/>
    </row>
    <row r="95" spans="2:33" ht="13.2" x14ac:dyDescent="0.25">
      <c r="B95" s="1" t="str">
        <f>адреса!$G$93</f>
        <v>кв.38</v>
      </c>
      <c r="C95" s="522">
        <f>адреса!$I$93</f>
        <v>20000038</v>
      </c>
      <c r="D95" s="6" t="str">
        <f>адреса!$K$93</f>
        <v>ФИО-2-38</v>
      </c>
      <c r="E95" s="6">
        <v>2486.67</v>
      </c>
      <c r="F95" s="6">
        <v>1814.33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/>
      <c r="M95" s="6">
        <v>100</v>
      </c>
      <c r="N95" s="6">
        <v>50</v>
      </c>
      <c r="O95" s="6">
        <v>0</v>
      </c>
      <c r="P95" s="6">
        <v>0</v>
      </c>
      <c r="Q95" s="6">
        <v>522.34</v>
      </c>
      <c r="R95" s="6">
        <v>0</v>
      </c>
      <c r="S95" s="6">
        <v>0</v>
      </c>
      <c r="T95" s="6">
        <v>0</v>
      </c>
      <c r="U95" s="6"/>
      <c r="V95" s="6">
        <v>2486.67</v>
      </c>
      <c r="W95" s="6">
        <v>2486.67</v>
      </c>
      <c r="X95" s="6">
        <v>2486.67</v>
      </c>
      <c r="Y95" s="513">
        <f>IF(A95&lt;&gt;"",IF(A95=мар17!A95,0,1),IF(AND(B95=мар17!B95,C95=мар17!C95),0,1))</f>
        <v>0</v>
      </c>
      <c r="Z95" s="70" t="str">
        <f t="shared" si="14"/>
        <v>ул. Вторая д.2</v>
      </c>
      <c r="AA95" s="504">
        <f>IF($B95&lt;&gt;"",MAX(AA$7:AA94)+1,0)</f>
        <v>87</v>
      </c>
      <c r="AB95" s="502">
        <f t="shared" si="13"/>
        <v>95</v>
      </c>
      <c r="AC95" s="504">
        <f>1</f>
        <v>1</v>
      </c>
      <c r="AD95" s="103">
        <f t="shared" si="15"/>
        <v>1814.33</v>
      </c>
      <c r="AE95" s="103">
        <f t="shared" si="16"/>
        <v>0</v>
      </c>
      <c r="AF95" s="103">
        <f t="shared" si="17"/>
        <v>672.34000000000015</v>
      </c>
      <c r="AG95" s="3"/>
    </row>
    <row r="96" spans="2:33" ht="13.2" x14ac:dyDescent="0.25">
      <c r="B96" s="1" t="str">
        <f>адреса!$G$94</f>
        <v>кв.39</v>
      </c>
      <c r="C96" s="522">
        <f>адреса!$I$94</f>
        <v>20000039</v>
      </c>
      <c r="D96" s="6" t="str">
        <f>адреса!$K$94</f>
        <v>ФИО-2-39</v>
      </c>
      <c r="E96" s="6">
        <v>10767.45</v>
      </c>
      <c r="F96" s="6">
        <v>1555.63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/>
      <c r="M96" s="6">
        <v>100</v>
      </c>
      <c r="N96" s="6">
        <v>50</v>
      </c>
      <c r="O96" s="6">
        <v>0</v>
      </c>
      <c r="P96" s="6">
        <v>0</v>
      </c>
      <c r="Q96" s="6">
        <v>447.86</v>
      </c>
      <c r="R96" s="6">
        <v>0</v>
      </c>
      <c r="S96" s="6">
        <v>0</v>
      </c>
      <c r="T96" s="6">
        <v>0</v>
      </c>
      <c r="U96" s="6"/>
      <c r="V96" s="6">
        <v>2153.4899999999998</v>
      </c>
      <c r="W96" s="6">
        <v>10767.45</v>
      </c>
      <c r="X96" s="6">
        <v>2153.4899999999998</v>
      </c>
      <c r="Y96" s="513">
        <f>IF(A96&lt;&gt;"",IF(A96=мар17!A96,0,1),IF(AND(B96=мар17!B96,C96=мар17!C96),0,1))</f>
        <v>0</v>
      </c>
      <c r="Z96" s="70" t="str">
        <f t="shared" si="14"/>
        <v>ул. Вторая д.2</v>
      </c>
      <c r="AA96" s="504">
        <f>IF($B96&lt;&gt;"",MAX(AA$7:AA95)+1,0)</f>
        <v>88</v>
      </c>
      <c r="AB96" s="502">
        <f t="shared" si="13"/>
        <v>96</v>
      </c>
      <c r="AC96" s="504">
        <f>1</f>
        <v>1</v>
      </c>
      <c r="AD96" s="103">
        <f t="shared" si="15"/>
        <v>1555.63</v>
      </c>
      <c r="AE96" s="103">
        <f t="shared" si="16"/>
        <v>0</v>
      </c>
      <c r="AF96" s="103">
        <f t="shared" si="17"/>
        <v>597.85999999999967</v>
      </c>
      <c r="AG96" s="3"/>
    </row>
    <row r="97" spans="1:33" ht="13.2" x14ac:dyDescent="0.25">
      <c r="B97" s="1" t="str">
        <f>адреса!$G$95</f>
        <v>кв.40</v>
      </c>
      <c r="C97" s="522">
        <f>адреса!$I$95</f>
        <v>20000040</v>
      </c>
      <c r="D97" s="6" t="str">
        <f>адреса!$K$95</f>
        <v>ФИО-2-40</v>
      </c>
      <c r="E97" s="6">
        <v>1938.67</v>
      </c>
      <c r="F97" s="6">
        <v>1388.83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/>
      <c r="M97" s="6">
        <v>100</v>
      </c>
      <c r="N97" s="6">
        <v>50</v>
      </c>
      <c r="O97" s="6">
        <v>0</v>
      </c>
      <c r="P97" s="6">
        <v>0</v>
      </c>
      <c r="Q97" s="6">
        <v>399.84</v>
      </c>
      <c r="R97" s="6">
        <v>0</v>
      </c>
      <c r="S97" s="6">
        <v>0</v>
      </c>
      <c r="T97" s="6">
        <v>0</v>
      </c>
      <c r="U97" s="6"/>
      <c r="V97" s="6">
        <v>1938.67</v>
      </c>
      <c r="W97" s="6">
        <v>1938.67</v>
      </c>
      <c r="X97" s="6">
        <v>1938.67</v>
      </c>
      <c r="Y97" s="513">
        <f>IF(A97&lt;&gt;"",IF(A97=мар17!A97,0,1),IF(AND(B97=мар17!B97,C97=мар17!C97),0,1))</f>
        <v>0</v>
      </c>
      <c r="Z97" s="70" t="str">
        <f t="shared" si="14"/>
        <v>ул. Вторая д.2</v>
      </c>
      <c r="AA97" s="504">
        <f>IF($B97&lt;&gt;"",MAX(AA$7:AA96)+1,0)</f>
        <v>89</v>
      </c>
      <c r="AB97" s="502">
        <f t="shared" si="13"/>
        <v>97</v>
      </c>
      <c r="AC97" s="504">
        <f>1</f>
        <v>1</v>
      </c>
      <c r="AD97" s="103">
        <f t="shared" si="15"/>
        <v>1388.83</v>
      </c>
      <c r="AE97" s="103">
        <f t="shared" si="16"/>
        <v>0</v>
      </c>
      <c r="AF97" s="103">
        <f t="shared" si="17"/>
        <v>549.84000000000015</v>
      </c>
      <c r="AG97" s="3"/>
    </row>
    <row r="98" spans="1:33" ht="13.2" x14ac:dyDescent="0.25">
      <c r="B98" s="1" t="str">
        <f>адреса!$G$96</f>
        <v>кв.41</v>
      </c>
      <c r="C98" s="522">
        <f>адреса!$I$96</f>
        <v>20000041</v>
      </c>
      <c r="D98" s="6" t="str">
        <f>адреса!$K$96</f>
        <v>ФИО-2-41</v>
      </c>
      <c r="E98" s="6">
        <v>12214.15</v>
      </c>
      <c r="F98" s="6">
        <v>1780.29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/>
      <c r="M98" s="6">
        <v>100</v>
      </c>
      <c r="N98" s="6">
        <v>50</v>
      </c>
      <c r="O98" s="6">
        <v>0</v>
      </c>
      <c r="P98" s="6">
        <v>0</v>
      </c>
      <c r="Q98" s="6">
        <v>512.54</v>
      </c>
      <c r="R98" s="6">
        <v>0</v>
      </c>
      <c r="S98" s="6">
        <v>0</v>
      </c>
      <c r="T98" s="6">
        <v>0</v>
      </c>
      <c r="U98" s="6"/>
      <c r="V98" s="6">
        <v>2442.83</v>
      </c>
      <c r="W98" s="6">
        <v>0</v>
      </c>
      <c r="X98" s="6">
        <v>14656.98</v>
      </c>
      <c r="Y98" s="513">
        <f>IF(A98&lt;&gt;"",IF(A98=мар17!A98,0,1),IF(AND(B98=мар17!B98,C98=мар17!C98),0,1))</f>
        <v>0</v>
      </c>
      <c r="Z98" s="70" t="str">
        <f t="shared" si="14"/>
        <v>ул. Вторая д.2</v>
      </c>
      <c r="AA98" s="504">
        <f>IF($B98&lt;&gt;"",MAX(AA$7:AA97)+1,0)</f>
        <v>90</v>
      </c>
      <c r="AB98" s="502">
        <f t="shared" si="13"/>
        <v>98</v>
      </c>
      <c r="AC98" s="504">
        <f>1</f>
        <v>1</v>
      </c>
      <c r="AD98" s="103">
        <f t="shared" si="15"/>
        <v>1780.29</v>
      </c>
      <c r="AE98" s="103">
        <f t="shared" si="16"/>
        <v>0</v>
      </c>
      <c r="AF98" s="103">
        <f t="shared" si="17"/>
        <v>662.54</v>
      </c>
      <c r="AG98" s="3"/>
    </row>
    <row r="99" spans="1:33" ht="13.2" x14ac:dyDescent="0.25">
      <c r="B99" s="1" t="str">
        <f>адреса!$G$97</f>
        <v>кв.42</v>
      </c>
      <c r="C99" s="522">
        <f>адреса!$I$97</f>
        <v>20000042</v>
      </c>
      <c r="D99" s="6" t="str">
        <f>адреса!$K$97</f>
        <v>ФИО-2-42</v>
      </c>
      <c r="E99" s="6">
        <v>12214.15</v>
      </c>
      <c r="F99" s="6">
        <v>1780.29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/>
      <c r="M99" s="6">
        <v>100</v>
      </c>
      <c r="N99" s="6">
        <v>50</v>
      </c>
      <c r="O99" s="6">
        <v>0</v>
      </c>
      <c r="P99" s="6">
        <v>0</v>
      </c>
      <c r="Q99" s="6">
        <v>512.54</v>
      </c>
      <c r="R99" s="6">
        <v>0</v>
      </c>
      <c r="S99" s="6">
        <v>0</v>
      </c>
      <c r="T99" s="6">
        <v>0</v>
      </c>
      <c r="U99" s="6"/>
      <c r="V99" s="6">
        <v>2442.83</v>
      </c>
      <c r="W99" s="6">
        <v>0</v>
      </c>
      <c r="X99" s="6">
        <v>14656.98</v>
      </c>
      <c r="Y99" s="513">
        <f>IF(A99&lt;&gt;"",IF(A99=мар17!A99,0,1),IF(AND(B99=мар17!B99,C99=мар17!C99),0,1))</f>
        <v>0</v>
      </c>
      <c r="Z99" s="70" t="str">
        <f t="shared" si="14"/>
        <v>ул. Вторая д.2</v>
      </c>
      <c r="AA99" s="504">
        <f>IF($B99&lt;&gt;"",MAX(AA$7:AA98)+1,0)</f>
        <v>91</v>
      </c>
      <c r="AB99" s="502">
        <f t="shared" si="13"/>
        <v>99</v>
      </c>
      <c r="AC99" s="504">
        <f>1</f>
        <v>1</v>
      </c>
      <c r="AD99" s="103">
        <f t="shared" si="15"/>
        <v>1780.29</v>
      </c>
      <c r="AE99" s="103">
        <f t="shared" si="16"/>
        <v>0</v>
      </c>
      <c r="AF99" s="103">
        <f t="shared" si="17"/>
        <v>662.54</v>
      </c>
      <c r="AG99" s="3"/>
    </row>
    <row r="100" spans="1:33" ht="13.2" x14ac:dyDescent="0.25">
      <c r="B100" s="1" t="str">
        <f>адреса!$G$98</f>
        <v>кв.43</v>
      </c>
      <c r="C100" s="522">
        <f>адреса!$I$98</f>
        <v>20000043</v>
      </c>
      <c r="D100" s="6" t="str">
        <f>адреса!$K$98</f>
        <v>ФИО-2-43</v>
      </c>
      <c r="E100" s="6">
        <v>3868.58</v>
      </c>
      <c r="F100" s="6">
        <v>1385.43</v>
      </c>
      <c r="G100" s="6">
        <v>0</v>
      </c>
      <c r="H100" s="6">
        <v>0</v>
      </c>
      <c r="I100" s="6">
        <v>0</v>
      </c>
      <c r="J100" s="6">
        <v>0</v>
      </c>
      <c r="K100" s="6">
        <v>0</v>
      </c>
      <c r="L100" s="6"/>
      <c r="M100" s="6">
        <v>100</v>
      </c>
      <c r="N100" s="6">
        <v>50</v>
      </c>
      <c r="O100" s="6">
        <v>0</v>
      </c>
      <c r="P100" s="6">
        <v>0</v>
      </c>
      <c r="Q100" s="6">
        <v>398.86</v>
      </c>
      <c r="R100" s="6">
        <v>0</v>
      </c>
      <c r="S100" s="6">
        <v>0</v>
      </c>
      <c r="T100" s="6">
        <v>0</v>
      </c>
      <c r="U100" s="6"/>
      <c r="V100" s="6">
        <v>1934.29</v>
      </c>
      <c r="W100" s="6">
        <v>0</v>
      </c>
      <c r="X100" s="6">
        <v>5802.87</v>
      </c>
      <c r="Y100" s="513">
        <f>IF(A100&lt;&gt;"",IF(A100=мар17!A100,0,1),IF(AND(B100=мар17!B100,C100=мар17!C100),0,1))</f>
        <v>0</v>
      </c>
      <c r="Z100" s="70" t="str">
        <f t="shared" si="14"/>
        <v>ул. Вторая д.2</v>
      </c>
      <c r="AA100" s="504">
        <f>IF($B100&lt;&gt;"",MAX(AA$7:AA99)+1,0)</f>
        <v>92</v>
      </c>
      <c r="AB100" s="502">
        <f t="shared" si="13"/>
        <v>100</v>
      </c>
      <c r="AC100" s="504">
        <f>1</f>
        <v>1</v>
      </c>
      <c r="AD100" s="103">
        <f t="shared" si="15"/>
        <v>1385.43</v>
      </c>
      <c r="AE100" s="103">
        <f t="shared" si="16"/>
        <v>0</v>
      </c>
      <c r="AF100" s="103">
        <f t="shared" si="17"/>
        <v>548.8599999999999</v>
      </c>
      <c r="AG100" s="3"/>
    </row>
    <row r="101" spans="1:33" ht="13.2" x14ac:dyDescent="0.25">
      <c r="B101" s="1" t="str">
        <f>адреса!$G$99</f>
        <v>кв.44</v>
      </c>
      <c r="C101" s="522">
        <f>адреса!$I$99</f>
        <v>20000044</v>
      </c>
      <c r="D101" s="6" t="str">
        <f>адреса!$K$99</f>
        <v>ФИО-2-44</v>
      </c>
      <c r="E101" s="6">
        <v>9715.2999999999993</v>
      </c>
      <c r="F101" s="6">
        <v>1392.24</v>
      </c>
      <c r="G101" s="6">
        <v>0</v>
      </c>
      <c r="H101" s="6">
        <v>0</v>
      </c>
      <c r="I101" s="6">
        <v>0</v>
      </c>
      <c r="J101" s="6">
        <v>0</v>
      </c>
      <c r="K101" s="6">
        <v>0</v>
      </c>
      <c r="L101" s="6"/>
      <c r="M101" s="6">
        <v>100</v>
      </c>
      <c r="N101" s="6">
        <v>50</v>
      </c>
      <c r="O101" s="6">
        <v>0</v>
      </c>
      <c r="P101" s="6">
        <v>0</v>
      </c>
      <c r="Q101" s="6">
        <v>400.82</v>
      </c>
      <c r="R101" s="6">
        <v>0</v>
      </c>
      <c r="S101" s="6">
        <v>0</v>
      </c>
      <c r="T101" s="6">
        <v>0</v>
      </c>
      <c r="U101" s="6"/>
      <c r="V101" s="6">
        <v>1943.06</v>
      </c>
      <c r="W101" s="6">
        <v>6961.2</v>
      </c>
      <c r="X101" s="6">
        <v>4697.16</v>
      </c>
      <c r="Y101" s="513">
        <f>IF(A101&lt;&gt;"",IF(A101=мар17!A101,0,1),IF(AND(B101=мар17!B101,C101=мар17!C101),0,1))</f>
        <v>0</v>
      </c>
      <c r="Z101" s="70" t="str">
        <f t="shared" si="14"/>
        <v>ул. Вторая д.2</v>
      </c>
      <c r="AA101" s="504">
        <f>IF($B101&lt;&gt;"",MAX(AA$7:AA100)+1,0)</f>
        <v>93</v>
      </c>
      <c r="AB101" s="502">
        <f t="shared" si="13"/>
        <v>101</v>
      </c>
      <c r="AC101" s="504">
        <f>1</f>
        <v>1</v>
      </c>
      <c r="AD101" s="103">
        <f t="shared" si="15"/>
        <v>1392.24</v>
      </c>
      <c r="AE101" s="103">
        <f t="shared" si="16"/>
        <v>0</v>
      </c>
      <c r="AF101" s="103">
        <f t="shared" si="17"/>
        <v>550.81999999999994</v>
      </c>
      <c r="AG101" s="3"/>
    </row>
    <row r="102" spans="1:33" ht="13.2" x14ac:dyDescent="0.25">
      <c r="B102" s="1" t="str">
        <f>адреса!$G$100</f>
        <v>кв.45</v>
      </c>
      <c r="C102" s="522">
        <f>адреса!$I$100</f>
        <v>20000045</v>
      </c>
      <c r="D102" s="6" t="str">
        <f>адреса!$K$100</f>
        <v>ФИО-2-45</v>
      </c>
      <c r="E102" s="6">
        <v>8093.2</v>
      </c>
      <c r="F102" s="6">
        <v>1140.3399999999999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/>
      <c r="M102" s="6">
        <v>100</v>
      </c>
      <c r="N102" s="6">
        <v>50</v>
      </c>
      <c r="O102" s="6">
        <v>0</v>
      </c>
      <c r="P102" s="6">
        <v>0</v>
      </c>
      <c r="Q102" s="6">
        <v>328.3</v>
      </c>
      <c r="R102" s="6">
        <v>0</v>
      </c>
      <c r="S102" s="6">
        <v>0</v>
      </c>
      <c r="T102" s="6">
        <v>0</v>
      </c>
      <c r="U102" s="6"/>
      <c r="V102" s="6">
        <v>1618.64</v>
      </c>
      <c r="W102" s="6">
        <v>0</v>
      </c>
      <c r="X102" s="6">
        <v>9711.84</v>
      </c>
      <c r="Y102" s="513">
        <f>IF(A102&lt;&gt;"",IF(A102=мар17!A102,0,1),IF(AND(B102=мар17!B102,C102=мар17!C102),0,1))</f>
        <v>0</v>
      </c>
      <c r="Z102" s="70" t="str">
        <f t="shared" si="14"/>
        <v>ул. Вторая д.2</v>
      </c>
      <c r="AA102" s="504">
        <f>IF($B102&lt;&gt;"",MAX(AA$7:AA101)+1,0)</f>
        <v>94</v>
      </c>
      <c r="AB102" s="502">
        <f t="shared" si="13"/>
        <v>102</v>
      </c>
      <c r="AC102" s="504">
        <f>1</f>
        <v>1</v>
      </c>
      <c r="AD102" s="103">
        <f t="shared" si="15"/>
        <v>1140.3399999999999</v>
      </c>
      <c r="AE102" s="103">
        <f t="shared" si="16"/>
        <v>0</v>
      </c>
      <c r="AF102" s="103">
        <f t="shared" si="17"/>
        <v>478.30000000000018</v>
      </c>
      <c r="AG102" s="3"/>
    </row>
    <row r="103" spans="1:33" ht="13.2" x14ac:dyDescent="0.25">
      <c r="B103" s="1" t="str">
        <f>адреса!$G$101</f>
        <v>кв.46</v>
      </c>
      <c r="C103" s="522">
        <f>адреса!$I$101</f>
        <v>20000046</v>
      </c>
      <c r="D103" s="6" t="str">
        <f>адреса!$K$101</f>
        <v>ФИО-2-46</v>
      </c>
      <c r="E103" s="6">
        <v>3551.98</v>
      </c>
      <c r="F103" s="6">
        <v>2641.5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/>
      <c r="M103" s="6">
        <v>100</v>
      </c>
      <c r="N103" s="6">
        <v>50</v>
      </c>
      <c r="O103" s="6">
        <v>0</v>
      </c>
      <c r="P103" s="6">
        <v>0</v>
      </c>
      <c r="Q103" s="6">
        <v>760.48</v>
      </c>
      <c r="R103" s="6">
        <v>0</v>
      </c>
      <c r="S103" s="6">
        <v>0</v>
      </c>
      <c r="T103" s="6">
        <v>0</v>
      </c>
      <c r="U103" s="6"/>
      <c r="V103" s="6">
        <v>3551.98</v>
      </c>
      <c r="W103" s="6">
        <v>3551.98</v>
      </c>
      <c r="X103" s="6">
        <v>3551.98</v>
      </c>
      <c r="Y103" s="513">
        <f>IF(A103&lt;&gt;"",IF(A103=мар17!A103,0,1),IF(AND(B103=мар17!B103,C103=мар17!C103),0,1))</f>
        <v>0</v>
      </c>
      <c r="Z103" s="70" t="str">
        <f t="shared" si="14"/>
        <v>ул. Вторая д.2</v>
      </c>
      <c r="AA103" s="504">
        <f>IF($B103&lt;&gt;"",MAX(AA$7:AA102)+1,0)</f>
        <v>95</v>
      </c>
      <c r="AB103" s="502">
        <f t="shared" si="13"/>
        <v>103</v>
      </c>
      <c r="AC103" s="504">
        <f>1</f>
        <v>1</v>
      </c>
      <c r="AD103" s="103">
        <f t="shared" si="15"/>
        <v>2641.5</v>
      </c>
      <c r="AE103" s="103">
        <f t="shared" si="16"/>
        <v>0</v>
      </c>
      <c r="AF103" s="103">
        <f t="shared" si="17"/>
        <v>910.48</v>
      </c>
      <c r="AG103" s="3"/>
    </row>
    <row r="104" spans="1:33" ht="13.2" x14ac:dyDescent="0.25">
      <c r="B104" s="1" t="str">
        <f>адреса!$G$102</f>
        <v>кв.47</v>
      </c>
      <c r="C104" s="522">
        <f>адреса!$I$102</f>
        <v>20000047</v>
      </c>
      <c r="D104" s="6" t="str">
        <f>адреса!$K$102</f>
        <v>ФИО-2-47</v>
      </c>
      <c r="E104" s="6">
        <v>12433.35</v>
      </c>
      <c r="F104" s="6">
        <v>1814.33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/>
      <c r="M104" s="6">
        <v>100</v>
      </c>
      <c r="N104" s="6">
        <v>50</v>
      </c>
      <c r="O104" s="6">
        <v>0</v>
      </c>
      <c r="P104" s="6">
        <v>0</v>
      </c>
      <c r="Q104" s="6">
        <v>522.34</v>
      </c>
      <c r="R104" s="6">
        <v>0</v>
      </c>
      <c r="S104" s="6">
        <v>0</v>
      </c>
      <c r="T104" s="6">
        <v>0</v>
      </c>
      <c r="U104" s="6"/>
      <c r="V104" s="6">
        <v>2486.67</v>
      </c>
      <c r="W104" s="6">
        <v>0</v>
      </c>
      <c r="X104" s="6">
        <v>14920.02</v>
      </c>
      <c r="Y104" s="513">
        <f>IF(A104&lt;&gt;"",IF(A104=мар17!A104,0,1),IF(AND(B104=мар17!B104,C104=мар17!C104),0,1))</f>
        <v>0</v>
      </c>
      <c r="Z104" s="70" t="str">
        <f t="shared" si="14"/>
        <v>ул. Вторая д.2</v>
      </c>
      <c r="AA104" s="504">
        <f>IF($B104&lt;&gt;"",MAX(AA$7:AA103)+1,0)</f>
        <v>96</v>
      </c>
      <c r="AB104" s="502">
        <f t="shared" si="13"/>
        <v>104</v>
      </c>
      <c r="AC104" s="504">
        <f>1</f>
        <v>1</v>
      </c>
      <c r="AD104" s="103">
        <f t="shared" si="15"/>
        <v>1814.33</v>
      </c>
      <c r="AE104" s="103">
        <f t="shared" si="16"/>
        <v>0</v>
      </c>
      <c r="AF104" s="103">
        <f t="shared" si="17"/>
        <v>672.34000000000015</v>
      </c>
      <c r="AG104" s="3"/>
    </row>
    <row r="105" spans="1:33" ht="13.2" x14ac:dyDescent="0.25">
      <c r="B105" s="1" t="str">
        <f>адреса!$G$103</f>
        <v>кв.48</v>
      </c>
      <c r="C105" s="522">
        <f>адреса!$I$103</f>
        <v>20000048</v>
      </c>
      <c r="D105" s="6" t="str">
        <f>адреса!$K$103</f>
        <v>ФИО-2-48</v>
      </c>
      <c r="E105" s="6">
        <v>2153.4899999999998</v>
      </c>
      <c r="F105" s="6">
        <v>1555.63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/>
      <c r="M105" s="6">
        <v>100</v>
      </c>
      <c r="N105" s="6">
        <v>50</v>
      </c>
      <c r="O105" s="6">
        <v>0</v>
      </c>
      <c r="P105" s="6">
        <v>0</v>
      </c>
      <c r="Q105" s="6">
        <v>447.86</v>
      </c>
      <c r="R105" s="6">
        <v>0</v>
      </c>
      <c r="S105" s="6">
        <v>0</v>
      </c>
      <c r="T105" s="6">
        <v>0</v>
      </c>
      <c r="U105" s="6"/>
      <c r="V105" s="6">
        <v>2153.4899999999998</v>
      </c>
      <c r="W105" s="6">
        <v>2153.4899999999998</v>
      </c>
      <c r="X105" s="6">
        <v>2153.4899999999998</v>
      </c>
      <c r="Y105" s="513">
        <f>IF(A105&lt;&gt;"",IF(A105=мар17!A105,0,1),IF(AND(B105=мар17!B105,C105=мар17!C105),0,1))</f>
        <v>0</v>
      </c>
      <c r="Z105" s="70" t="str">
        <f t="shared" si="14"/>
        <v>ул. Вторая д.2</v>
      </c>
      <c r="AA105" s="504">
        <f>IF($B105&lt;&gt;"",MAX(AA$7:AA104)+1,0)</f>
        <v>97</v>
      </c>
      <c r="AB105" s="502">
        <f t="shared" si="13"/>
        <v>105</v>
      </c>
      <c r="AC105" s="504">
        <f>1</f>
        <v>1</v>
      </c>
      <c r="AD105" s="103">
        <f t="shared" si="15"/>
        <v>1555.63</v>
      </c>
      <c r="AE105" s="103">
        <f t="shared" si="16"/>
        <v>0</v>
      </c>
      <c r="AF105" s="103">
        <f t="shared" si="17"/>
        <v>597.85999999999967</v>
      </c>
      <c r="AG105" s="3"/>
    </row>
    <row r="106" spans="1:33" ht="13.2" x14ac:dyDescent="0.25">
      <c r="A106" s="4" t="str">
        <f>адреса!$E$104</f>
        <v>ул. Третья д.3</v>
      </c>
      <c r="C106" s="522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513">
        <f>IF(A106&lt;&gt;"",IF(A106=мар17!A106,0,1),IF(AND(B106=мар17!B106,C106=мар17!C106),0,1))</f>
        <v>0</v>
      </c>
      <c r="Z106" s="70" t="str">
        <f t="shared" si="14"/>
        <v>ул. Третья д.3</v>
      </c>
      <c r="AA106" s="504">
        <f>IF($B106&lt;&gt;"",MAX(AA$7:AA105)+1,0)</f>
        <v>0</v>
      </c>
      <c r="AB106" s="502">
        <f t="shared" si="13"/>
        <v>106</v>
      </c>
      <c r="AC106" s="504">
        <f>1</f>
        <v>1</v>
      </c>
      <c r="AD106" s="103">
        <f t="shared" si="15"/>
        <v>0</v>
      </c>
      <c r="AE106" s="103">
        <f t="shared" si="16"/>
        <v>0</v>
      </c>
      <c r="AF106" s="103">
        <f t="shared" si="17"/>
        <v>0</v>
      </c>
      <c r="AG106" s="3"/>
    </row>
    <row r="107" spans="1:33" ht="13.2" x14ac:dyDescent="0.25">
      <c r="B107" s="1" t="str">
        <f>адреса!$G$104</f>
        <v>кв.1</v>
      </c>
      <c r="C107" s="522">
        <f>адреса!$I$104</f>
        <v>30000001</v>
      </c>
      <c r="D107" s="6" t="str">
        <f>адреса!$K$104</f>
        <v>ФИО-3-1</v>
      </c>
      <c r="E107" s="6">
        <v>5453.22</v>
      </c>
      <c r="F107" s="6">
        <v>1817.74</v>
      </c>
      <c r="G107" s="6">
        <v>0</v>
      </c>
      <c r="H107" s="6">
        <v>5699.61</v>
      </c>
      <c r="I107" s="6">
        <v>0</v>
      </c>
      <c r="J107" s="6">
        <v>0</v>
      </c>
      <c r="K107" s="6">
        <v>0</v>
      </c>
      <c r="L107" s="6"/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v>0</v>
      </c>
      <c r="T107" s="6">
        <v>0</v>
      </c>
      <c r="U107" s="6"/>
      <c r="V107" s="6">
        <v>7517.35</v>
      </c>
      <c r="W107" s="6">
        <v>0</v>
      </c>
      <c r="X107" s="6">
        <v>12970.57</v>
      </c>
      <c r="Y107" s="513">
        <f>IF(A107&lt;&gt;"",IF(A107=мар17!A107,0,1),IF(AND(B107=мар17!B107,C107=мар17!C107),0,1))</f>
        <v>0</v>
      </c>
      <c r="Z107" s="70" t="str">
        <f t="shared" si="14"/>
        <v>ул. Третья д.3</v>
      </c>
      <c r="AA107" s="504">
        <f>IF($B107&lt;&gt;"",MAX(AA$7:AA106)+1,0)</f>
        <v>98</v>
      </c>
      <c r="AB107" s="502">
        <f t="shared" si="13"/>
        <v>107</v>
      </c>
      <c r="AC107" s="504">
        <f>1</f>
        <v>1</v>
      </c>
      <c r="AD107" s="103">
        <f t="shared" si="15"/>
        <v>1817.74</v>
      </c>
      <c r="AE107" s="103">
        <f t="shared" si="16"/>
        <v>5699.61</v>
      </c>
      <c r="AF107" s="103">
        <f t="shared" si="17"/>
        <v>0</v>
      </c>
      <c r="AG107" s="3"/>
    </row>
    <row r="108" spans="1:33" ht="13.2" x14ac:dyDescent="0.25">
      <c r="B108" s="1" t="str">
        <f>адреса!$G$105</f>
        <v>кв.2</v>
      </c>
      <c r="C108" s="522">
        <f>адреса!$I$105</f>
        <v>30000002</v>
      </c>
      <c r="D108" s="6" t="str">
        <f>адреса!$K$105</f>
        <v>ФИО-3-2</v>
      </c>
      <c r="E108" s="6">
        <v>31253.22</v>
      </c>
      <c r="F108" s="6">
        <v>2079.84</v>
      </c>
      <c r="G108" s="6">
        <v>0</v>
      </c>
      <c r="H108" s="6">
        <v>6521.85</v>
      </c>
      <c r="I108" s="6">
        <v>0</v>
      </c>
      <c r="J108" s="6">
        <v>0</v>
      </c>
      <c r="K108" s="6">
        <v>0</v>
      </c>
      <c r="L108" s="6"/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v>0</v>
      </c>
      <c r="T108" s="6">
        <v>0</v>
      </c>
      <c r="U108" s="6"/>
      <c r="V108" s="6">
        <v>8601.69</v>
      </c>
      <c r="W108" s="6">
        <v>39854.910000000003</v>
      </c>
      <c r="X108" s="6">
        <v>0</v>
      </c>
      <c r="Y108" s="513">
        <f>IF(A108&lt;&gt;"",IF(A108=мар17!A108,0,1),IF(AND(B108=мар17!B108,C108=мар17!C108),0,1))</f>
        <v>0</v>
      </c>
      <c r="Z108" s="70" t="str">
        <f t="shared" si="14"/>
        <v>ул. Третья д.3</v>
      </c>
      <c r="AA108" s="504">
        <f>IF($B108&lt;&gt;"",MAX(AA$7:AA107)+1,0)</f>
        <v>99</v>
      </c>
      <c r="AB108" s="502">
        <f t="shared" si="13"/>
        <v>108</v>
      </c>
      <c r="AC108" s="504">
        <f>1</f>
        <v>1</v>
      </c>
      <c r="AD108" s="103">
        <f t="shared" si="15"/>
        <v>2079.84</v>
      </c>
      <c r="AE108" s="103">
        <f t="shared" si="16"/>
        <v>6521.85</v>
      </c>
      <c r="AF108" s="103">
        <f t="shared" si="17"/>
        <v>0</v>
      </c>
      <c r="AG108" s="3"/>
    </row>
    <row r="109" spans="1:33" ht="13.2" x14ac:dyDescent="0.25">
      <c r="B109" s="1" t="str">
        <f>адреса!$G$106</f>
        <v>кв.3</v>
      </c>
      <c r="C109" s="522">
        <f>адреса!$I$106</f>
        <v>30000003</v>
      </c>
      <c r="D109" s="6" t="str">
        <f>адреса!$K$106</f>
        <v>ФИО-3-3</v>
      </c>
      <c r="E109" s="6">
        <v>41994.93</v>
      </c>
      <c r="F109" s="6">
        <v>2794.68</v>
      </c>
      <c r="G109" s="6">
        <v>0</v>
      </c>
      <c r="H109" s="6">
        <v>8762.89</v>
      </c>
      <c r="I109" s="6">
        <v>0</v>
      </c>
      <c r="J109" s="6">
        <v>0</v>
      </c>
      <c r="K109" s="6">
        <v>0</v>
      </c>
      <c r="L109" s="6"/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v>3154.32</v>
      </c>
      <c r="T109" s="6">
        <v>0</v>
      </c>
      <c r="U109" s="6"/>
      <c r="V109" s="6">
        <v>14711.89</v>
      </c>
      <c r="W109" s="6">
        <v>0</v>
      </c>
      <c r="X109" s="6">
        <v>56706.82</v>
      </c>
      <c r="Y109" s="513">
        <f>IF(A109&lt;&gt;"",IF(A109=мар17!A109,0,1),IF(AND(B109=мар17!B109,C109=мар17!C109),0,1))</f>
        <v>0</v>
      </c>
      <c r="Z109" s="70" t="str">
        <f t="shared" si="14"/>
        <v>ул. Третья д.3</v>
      </c>
      <c r="AA109" s="504">
        <f>IF($B109&lt;&gt;"",MAX(AA$7:AA108)+1,0)</f>
        <v>100</v>
      </c>
      <c r="AB109" s="502">
        <f t="shared" si="13"/>
        <v>109</v>
      </c>
      <c r="AC109" s="504">
        <f>1</f>
        <v>1</v>
      </c>
      <c r="AD109" s="103">
        <f t="shared" si="15"/>
        <v>2794.68</v>
      </c>
      <c r="AE109" s="103">
        <f t="shared" si="16"/>
        <v>11917.21</v>
      </c>
      <c r="AF109" s="103">
        <f t="shared" si="17"/>
        <v>0</v>
      </c>
      <c r="AG109" s="3"/>
    </row>
    <row r="110" spans="1:33" ht="13.2" x14ac:dyDescent="0.25">
      <c r="B110" s="1" t="str">
        <f>адреса!$G$107</f>
        <v>кв.4</v>
      </c>
      <c r="C110" s="522">
        <f>адреса!$I$107</f>
        <v>30000004</v>
      </c>
      <c r="D110" s="6" t="str">
        <f>адреса!$K$107</f>
        <v>ФИО-3-4</v>
      </c>
      <c r="E110" s="6">
        <v>37800.639999999999</v>
      </c>
      <c r="F110" s="6">
        <v>2515.56</v>
      </c>
      <c r="G110" s="6">
        <v>0</v>
      </c>
      <c r="H110" s="6">
        <v>7888.53</v>
      </c>
      <c r="I110" s="6">
        <v>0</v>
      </c>
      <c r="J110" s="6">
        <v>0</v>
      </c>
      <c r="K110" s="6">
        <v>0</v>
      </c>
      <c r="L110" s="6"/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0</v>
      </c>
      <c r="T110" s="6">
        <v>0</v>
      </c>
      <c r="U110" s="6"/>
      <c r="V110" s="6">
        <v>10404.09</v>
      </c>
      <c r="W110" s="6">
        <v>0</v>
      </c>
      <c r="X110" s="6">
        <v>48204.73</v>
      </c>
      <c r="Y110" s="513">
        <f>IF(A110&lt;&gt;"",IF(A110=мар17!A110,0,1),IF(AND(B110=мар17!B110,C110=мар17!C110),0,1))</f>
        <v>0</v>
      </c>
      <c r="Z110" s="70" t="str">
        <f t="shared" si="14"/>
        <v>ул. Третья д.3</v>
      </c>
      <c r="AA110" s="504">
        <f>IF($B110&lt;&gt;"",MAX(AA$7:AA109)+1,0)</f>
        <v>101</v>
      </c>
      <c r="AB110" s="502">
        <f t="shared" si="13"/>
        <v>110</v>
      </c>
      <c r="AC110" s="504">
        <f>1</f>
        <v>1</v>
      </c>
      <c r="AD110" s="103">
        <f t="shared" si="15"/>
        <v>2515.56</v>
      </c>
      <c r="AE110" s="103">
        <f t="shared" si="16"/>
        <v>7888.53</v>
      </c>
      <c r="AF110" s="103">
        <f t="shared" si="17"/>
        <v>0</v>
      </c>
      <c r="AG110" s="3"/>
    </row>
    <row r="111" spans="1:33" ht="13.2" x14ac:dyDescent="0.25">
      <c r="B111" s="1" t="str">
        <f>адреса!$G$108</f>
        <v>кв.5</v>
      </c>
      <c r="C111" s="522">
        <f>адреса!$I$108</f>
        <v>30000005</v>
      </c>
      <c r="D111" s="6" t="str">
        <f>адреса!$K$108</f>
        <v>ФИО-3-5</v>
      </c>
      <c r="E111" s="6">
        <v>15873.57</v>
      </c>
      <c r="F111" s="6">
        <v>3223.59</v>
      </c>
      <c r="G111" s="6">
        <v>0</v>
      </c>
      <c r="H111" s="6">
        <v>10107.120000000001</v>
      </c>
      <c r="I111" s="6">
        <v>0</v>
      </c>
      <c r="J111" s="6">
        <v>0</v>
      </c>
      <c r="K111" s="6">
        <v>0</v>
      </c>
      <c r="L111" s="6"/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v>2779.17</v>
      </c>
      <c r="T111" s="6">
        <v>0</v>
      </c>
      <c r="U111" s="6"/>
      <c r="V111" s="6">
        <v>16109.88</v>
      </c>
      <c r="W111" s="6">
        <v>5000</v>
      </c>
      <c r="X111" s="6">
        <v>26983.45</v>
      </c>
      <c r="Y111" s="513">
        <f>IF(A111&lt;&gt;"",IF(A111=мар17!A111,0,1),IF(AND(B111=мар17!B111,C111=мар17!C111),0,1))</f>
        <v>0</v>
      </c>
      <c r="Z111" s="70" t="str">
        <f t="shared" si="14"/>
        <v>ул. Третья д.3</v>
      </c>
      <c r="AA111" s="504">
        <f>IF($B111&lt;&gt;"",MAX(AA$7:AA110)+1,0)</f>
        <v>102</v>
      </c>
      <c r="AB111" s="502">
        <f t="shared" si="13"/>
        <v>111</v>
      </c>
      <c r="AC111" s="504">
        <f>1</f>
        <v>1</v>
      </c>
      <c r="AD111" s="103">
        <f t="shared" si="15"/>
        <v>3223.59</v>
      </c>
      <c r="AE111" s="103">
        <f t="shared" si="16"/>
        <v>12886.29</v>
      </c>
      <c r="AF111" s="103">
        <f t="shared" si="17"/>
        <v>0</v>
      </c>
      <c r="AG111" s="3"/>
    </row>
    <row r="112" spans="1:33" ht="13.2" x14ac:dyDescent="0.25">
      <c r="B112" s="1" t="str">
        <f>адреса!$G$109</f>
        <v>кв.6</v>
      </c>
      <c r="C112" s="522">
        <f>адреса!$I$109</f>
        <v>30000006</v>
      </c>
      <c r="D112" s="6" t="str">
        <f>адреса!$K$109</f>
        <v>ФИО-3-6</v>
      </c>
      <c r="E112" s="6">
        <v>2069.63</v>
      </c>
      <c r="F112" s="6">
        <v>2069.63</v>
      </c>
      <c r="G112" s="6">
        <v>0</v>
      </c>
      <c r="H112" s="6">
        <v>6490.18</v>
      </c>
      <c r="I112" s="6">
        <v>0</v>
      </c>
      <c r="J112" s="6">
        <v>0</v>
      </c>
      <c r="K112" s="6">
        <v>0</v>
      </c>
      <c r="L112" s="6"/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v>0</v>
      </c>
      <c r="T112" s="6">
        <v>0</v>
      </c>
      <c r="U112" s="6"/>
      <c r="V112" s="6">
        <v>8559.81</v>
      </c>
      <c r="W112" s="6">
        <v>0</v>
      </c>
      <c r="X112" s="6">
        <v>10629.44</v>
      </c>
      <c r="Y112" s="513">
        <f>IF(A112&lt;&gt;"",IF(A112=мар17!A112,0,1),IF(AND(B112=мар17!B112,C112=мар17!C112),0,1))</f>
        <v>0</v>
      </c>
      <c r="Z112" s="70" t="str">
        <f t="shared" si="14"/>
        <v>ул. Третья д.3</v>
      </c>
      <c r="AA112" s="504">
        <f>IF($B112&lt;&gt;"",MAX(AA$7:AA111)+1,0)</f>
        <v>103</v>
      </c>
      <c r="AB112" s="502">
        <f t="shared" si="13"/>
        <v>112</v>
      </c>
      <c r="AC112" s="504">
        <f>1</f>
        <v>1</v>
      </c>
      <c r="AD112" s="103">
        <f t="shared" si="15"/>
        <v>2069.63</v>
      </c>
      <c r="AE112" s="103">
        <f t="shared" si="16"/>
        <v>6490.18</v>
      </c>
      <c r="AF112" s="103">
        <f t="shared" si="17"/>
        <v>0</v>
      </c>
      <c r="AG112" s="3"/>
    </row>
    <row r="113" spans="2:33" ht="13.2" x14ac:dyDescent="0.25">
      <c r="B113" s="1" t="str">
        <f>адреса!$G$110</f>
        <v>кв.7</v>
      </c>
      <c r="C113" s="522">
        <f>адреса!$I$110</f>
        <v>30000007</v>
      </c>
      <c r="D113" s="6" t="str">
        <f>адреса!$K$110</f>
        <v>ФИО-3-7</v>
      </c>
      <c r="E113" s="6">
        <v>-0.8</v>
      </c>
      <c r="F113" s="6">
        <v>0</v>
      </c>
      <c r="G113" s="6">
        <v>0</v>
      </c>
      <c r="H113" s="6">
        <v>9478.9</v>
      </c>
      <c r="I113" s="6">
        <v>0</v>
      </c>
      <c r="J113" s="6">
        <v>0</v>
      </c>
      <c r="K113" s="6">
        <v>0</v>
      </c>
      <c r="L113" s="6"/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  <c r="T113" s="6">
        <v>0</v>
      </c>
      <c r="U113" s="6"/>
      <c r="V113" s="6">
        <v>9478.9</v>
      </c>
      <c r="W113" s="6">
        <v>0</v>
      </c>
      <c r="X113" s="6">
        <v>9478.1</v>
      </c>
      <c r="Y113" s="513">
        <f>IF(A113&lt;&gt;"",IF(A113=мар17!A113,0,1),IF(AND(B113=мар17!B113,C113=мар17!C113),0,1))</f>
        <v>0</v>
      </c>
      <c r="Z113" s="70" t="str">
        <f t="shared" si="14"/>
        <v>ул. Третья д.3</v>
      </c>
      <c r="AA113" s="504">
        <f>IF($B113&lt;&gt;"",MAX(AA$7:AA112)+1,0)</f>
        <v>104</v>
      </c>
      <c r="AB113" s="502">
        <f t="shared" si="13"/>
        <v>113</v>
      </c>
      <c r="AC113" s="504">
        <f>1</f>
        <v>1</v>
      </c>
      <c r="AD113" s="103">
        <f t="shared" si="15"/>
        <v>0</v>
      </c>
      <c r="AE113" s="103">
        <f t="shared" si="16"/>
        <v>9478.9</v>
      </c>
      <c r="AF113" s="103">
        <f t="shared" si="17"/>
        <v>0</v>
      </c>
      <c r="AG113" s="3"/>
    </row>
    <row r="114" spans="2:33" ht="13.2" x14ac:dyDescent="0.25">
      <c r="B114" s="1" t="str">
        <f>адреса!$G$111</f>
        <v>кв.8</v>
      </c>
      <c r="C114" s="522">
        <f>адреса!$I$111</f>
        <v>30000008</v>
      </c>
      <c r="D114" s="6" t="str">
        <f>адреса!$K$111</f>
        <v>ФИО-3-8</v>
      </c>
      <c r="E114" s="6">
        <v>30560.19</v>
      </c>
      <c r="F114" s="6">
        <v>3431.23</v>
      </c>
      <c r="G114" s="6">
        <v>0</v>
      </c>
      <c r="H114" s="6">
        <v>10759.78</v>
      </c>
      <c r="I114" s="6">
        <v>0</v>
      </c>
      <c r="J114" s="6">
        <v>0</v>
      </c>
      <c r="K114" s="6">
        <v>0</v>
      </c>
      <c r="L114" s="6"/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v>0</v>
      </c>
      <c r="T114" s="6">
        <v>0</v>
      </c>
      <c r="U114" s="6"/>
      <c r="V114" s="6">
        <v>14191.01</v>
      </c>
      <c r="W114" s="6">
        <v>5000</v>
      </c>
      <c r="X114" s="6">
        <v>39751.199999999997</v>
      </c>
      <c r="Y114" s="513">
        <f>IF(A114&lt;&gt;"",IF(A114=мар17!A114,0,1),IF(AND(B114=мар17!B114,C114=мар17!C114),0,1))</f>
        <v>0</v>
      </c>
      <c r="Z114" s="70" t="str">
        <f t="shared" si="14"/>
        <v>ул. Третья д.3</v>
      </c>
      <c r="AA114" s="504">
        <f>IF($B114&lt;&gt;"",MAX(AA$7:AA113)+1,0)</f>
        <v>105</v>
      </c>
      <c r="AB114" s="502">
        <f t="shared" si="13"/>
        <v>114</v>
      </c>
      <c r="AC114" s="504">
        <f>1</f>
        <v>1</v>
      </c>
      <c r="AD114" s="103">
        <f t="shared" si="15"/>
        <v>3431.23</v>
      </c>
      <c r="AE114" s="103">
        <f t="shared" si="16"/>
        <v>10759.78</v>
      </c>
      <c r="AF114" s="103">
        <f t="shared" si="17"/>
        <v>0</v>
      </c>
      <c r="AG114" s="3"/>
    </row>
    <row r="115" spans="2:33" ht="13.2" x14ac:dyDescent="0.25">
      <c r="B115" s="1" t="str">
        <f>адреса!$G$112</f>
        <v>кв.9</v>
      </c>
      <c r="C115" s="522">
        <f>адреса!$I$112</f>
        <v>30000009</v>
      </c>
      <c r="D115" s="6" t="str">
        <f>адреса!$K$112</f>
        <v>ФИО-3-9</v>
      </c>
      <c r="E115" s="6">
        <v>2065.4699999999998</v>
      </c>
      <c r="F115" s="6">
        <v>3070.41</v>
      </c>
      <c r="G115" s="6">
        <v>0</v>
      </c>
      <c r="H115" s="6">
        <v>9628.0300000000007</v>
      </c>
      <c r="I115" s="6">
        <v>0</v>
      </c>
      <c r="J115" s="6">
        <v>0</v>
      </c>
      <c r="K115" s="6">
        <v>0</v>
      </c>
      <c r="L115" s="6"/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4731.4799999999996</v>
      </c>
      <c r="T115" s="6">
        <v>0</v>
      </c>
      <c r="U115" s="6"/>
      <c r="V115" s="6">
        <v>17429.919999999998</v>
      </c>
      <c r="W115" s="6">
        <v>4500</v>
      </c>
      <c r="X115" s="6">
        <v>14995.39</v>
      </c>
      <c r="Y115" s="513">
        <f>IF(A115&lt;&gt;"",IF(A115=мар17!A115,0,1),IF(AND(B115=мар17!B115,C115=мар17!C115),0,1))</f>
        <v>0</v>
      </c>
      <c r="Z115" s="70" t="str">
        <f t="shared" si="14"/>
        <v>ул. Третья д.3</v>
      </c>
      <c r="AA115" s="504">
        <f>IF($B115&lt;&gt;"",MAX(AA$7:AA114)+1,0)</f>
        <v>106</v>
      </c>
      <c r="AB115" s="502">
        <f t="shared" si="13"/>
        <v>115</v>
      </c>
      <c r="AC115" s="504">
        <f>1</f>
        <v>1</v>
      </c>
      <c r="AD115" s="103">
        <f t="shared" si="15"/>
        <v>3070.41</v>
      </c>
      <c r="AE115" s="103">
        <f t="shared" si="16"/>
        <v>14359.51</v>
      </c>
      <c r="AF115" s="103">
        <f t="shared" si="17"/>
        <v>0</v>
      </c>
      <c r="AG115" s="3"/>
    </row>
    <row r="116" spans="2:33" ht="13.2" x14ac:dyDescent="0.25">
      <c r="B116" s="1" t="str">
        <f>адреса!$G$113</f>
        <v>кв.10</v>
      </c>
      <c r="C116" s="522">
        <f>адреса!$I$113</f>
        <v>30000010</v>
      </c>
      <c r="D116" s="6" t="str">
        <f>адреса!$K$113</f>
        <v>ФИО-3-10</v>
      </c>
      <c r="E116" s="6">
        <v>34782.68</v>
      </c>
      <c r="F116" s="6">
        <v>2314.7199999999998</v>
      </c>
      <c r="G116" s="6">
        <v>0</v>
      </c>
      <c r="H116" s="6">
        <v>7258.31</v>
      </c>
      <c r="I116" s="6">
        <v>0</v>
      </c>
      <c r="J116" s="6">
        <v>0</v>
      </c>
      <c r="K116" s="6">
        <v>0</v>
      </c>
      <c r="L116" s="6"/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/>
      <c r="V116" s="6">
        <v>9573.0300000000007</v>
      </c>
      <c r="W116" s="6">
        <v>0</v>
      </c>
      <c r="X116" s="6">
        <v>44355.71</v>
      </c>
      <c r="Y116" s="513">
        <f>IF(A116&lt;&gt;"",IF(A116=мар17!A116,0,1),IF(AND(B116=мар17!B116,C116=мар17!C116),0,1))</f>
        <v>0</v>
      </c>
      <c r="Z116" s="70" t="str">
        <f t="shared" si="14"/>
        <v>ул. Третья д.3</v>
      </c>
      <c r="AA116" s="504">
        <f>IF($B116&lt;&gt;"",MAX(AA$7:AA115)+1,0)</f>
        <v>107</v>
      </c>
      <c r="AB116" s="502">
        <f t="shared" si="13"/>
        <v>116</v>
      </c>
      <c r="AC116" s="504">
        <f>1</f>
        <v>1</v>
      </c>
      <c r="AD116" s="103">
        <f t="shared" si="15"/>
        <v>2314.7199999999998</v>
      </c>
      <c r="AE116" s="103">
        <f t="shared" si="16"/>
        <v>7258.31</v>
      </c>
      <c r="AF116" s="103">
        <f t="shared" si="17"/>
        <v>0</v>
      </c>
      <c r="AG116" s="3"/>
    </row>
    <row r="117" spans="2:33" ht="13.2" x14ac:dyDescent="0.25">
      <c r="B117" s="1" t="str">
        <f>адреса!$G$114</f>
        <v>кв.11</v>
      </c>
      <c r="C117" s="522">
        <f>адреса!$I$114</f>
        <v>30000011</v>
      </c>
      <c r="D117" s="6" t="str">
        <f>адреса!$K$114</f>
        <v>ФИО-3-11</v>
      </c>
      <c r="E117" s="6">
        <v>-3276.98</v>
      </c>
      <c r="F117" s="6">
        <v>0</v>
      </c>
      <c r="G117" s="6">
        <v>0</v>
      </c>
      <c r="H117" s="6">
        <v>9499.35</v>
      </c>
      <c r="I117" s="6">
        <v>0</v>
      </c>
      <c r="J117" s="6">
        <v>0</v>
      </c>
      <c r="K117" s="6">
        <v>0</v>
      </c>
      <c r="L117" s="6"/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v>0</v>
      </c>
      <c r="T117" s="6">
        <v>0</v>
      </c>
      <c r="U117" s="6"/>
      <c r="V117" s="6">
        <v>9499.35</v>
      </c>
      <c r="W117" s="6">
        <v>2300</v>
      </c>
      <c r="X117" s="6">
        <v>3922.37</v>
      </c>
      <c r="Y117" s="513">
        <f>IF(A117&lt;&gt;"",IF(A117=мар17!A117,0,1),IF(AND(B117=мар17!B117,C117=мар17!C117),0,1))</f>
        <v>0</v>
      </c>
      <c r="Z117" s="70" t="str">
        <f t="shared" si="14"/>
        <v>ул. Третья д.3</v>
      </c>
      <c r="AA117" s="504">
        <f>IF($B117&lt;&gt;"",MAX(AA$7:AA116)+1,0)</f>
        <v>108</v>
      </c>
      <c r="AB117" s="502">
        <f t="shared" si="13"/>
        <v>117</v>
      </c>
      <c r="AC117" s="504">
        <f>1</f>
        <v>1</v>
      </c>
      <c r="AD117" s="103">
        <f t="shared" si="15"/>
        <v>0</v>
      </c>
      <c r="AE117" s="103">
        <f t="shared" si="16"/>
        <v>9499.35</v>
      </c>
      <c r="AF117" s="103">
        <f t="shared" si="17"/>
        <v>0</v>
      </c>
      <c r="AG117" s="3"/>
    </row>
    <row r="118" spans="2:33" ht="13.2" x14ac:dyDescent="0.25">
      <c r="B118" s="1" t="str">
        <f>адреса!$G$115</f>
        <v>кв.12</v>
      </c>
      <c r="C118" s="522">
        <f>адреса!$I$115</f>
        <v>30000012</v>
      </c>
      <c r="D118" s="6" t="str">
        <f>адреса!$K$115</f>
        <v>ФИО-3-12</v>
      </c>
      <c r="E118" s="6">
        <v>53452.800000000003</v>
      </c>
      <c r="F118" s="6">
        <v>3557.18</v>
      </c>
      <c r="G118" s="6">
        <v>0</v>
      </c>
      <c r="H118" s="6">
        <v>11153.07</v>
      </c>
      <c r="I118" s="6">
        <v>0</v>
      </c>
      <c r="J118" s="6">
        <v>0</v>
      </c>
      <c r="K118" s="6">
        <v>0</v>
      </c>
      <c r="L118" s="6"/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6"/>
      <c r="V118" s="6">
        <v>14710.25</v>
      </c>
      <c r="W118" s="6">
        <v>0</v>
      </c>
      <c r="X118" s="6">
        <v>68163.05</v>
      </c>
      <c r="Y118" s="513">
        <f>IF(A118&lt;&gt;"",IF(A118=мар17!A118,0,1),IF(AND(B118=мар17!B118,C118=мар17!C118),0,1))</f>
        <v>0</v>
      </c>
      <c r="Z118" s="70" t="str">
        <f t="shared" si="14"/>
        <v>ул. Третья д.3</v>
      </c>
      <c r="AA118" s="504">
        <f>IF($B118&lt;&gt;"",MAX(AA$7:AA117)+1,0)</f>
        <v>109</v>
      </c>
      <c r="AB118" s="502">
        <f t="shared" si="13"/>
        <v>118</v>
      </c>
      <c r="AC118" s="504">
        <f>1</f>
        <v>1</v>
      </c>
      <c r="AD118" s="103">
        <f t="shared" si="15"/>
        <v>3557.18</v>
      </c>
      <c r="AE118" s="103">
        <f t="shared" si="16"/>
        <v>11153.07</v>
      </c>
      <c r="AF118" s="103">
        <f t="shared" si="17"/>
        <v>0</v>
      </c>
      <c r="AG118" s="3"/>
    </row>
    <row r="119" spans="2:33" ht="13.2" x14ac:dyDescent="0.25">
      <c r="B119" s="1" t="str">
        <f>адреса!$G$116</f>
        <v>кв.13</v>
      </c>
      <c r="C119" s="522">
        <f>адреса!$I$116</f>
        <v>30000013</v>
      </c>
      <c r="D119" s="6" t="str">
        <f>адреса!$K$116</f>
        <v>ФИО-3-13</v>
      </c>
      <c r="E119" s="6">
        <v>5834.46</v>
      </c>
      <c r="F119" s="6">
        <v>2917.23</v>
      </c>
      <c r="G119" s="6">
        <v>0</v>
      </c>
      <c r="H119" s="6">
        <v>9146.9699999999993</v>
      </c>
      <c r="I119" s="6">
        <v>0</v>
      </c>
      <c r="J119" s="6">
        <v>0</v>
      </c>
      <c r="K119" s="6">
        <v>0</v>
      </c>
      <c r="L119" s="6"/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v>0</v>
      </c>
      <c r="T119" s="6">
        <v>0</v>
      </c>
      <c r="U119" s="6"/>
      <c r="V119" s="6">
        <v>12064.2</v>
      </c>
      <c r="W119" s="6">
        <v>5834.46</v>
      </c>
      <c r="X119" s="6">
        <v>12064.2</v>
      </c>
      <c r="Y119" s="513">
        <f>IF(A119&lt;&gt;"",IF(A119=мар17!A119,0,1),IF(AND(B119=мар17!B119,C119=мар17!C119),0,1))</f>
        <v>0</v>
      </c>
      <c r="Z119" s="70" t="str">
        <f t="shared" si="14"/>
        <v>ул. Третья д.3</v>
      </c>
      <c r="AA119" s="504">
        <f>IF($B119&lt;&gt;"",MAX(AA$7:AA118)+1,0)</f>
        <v>110</v>
      </c>
      <c r="AB119" s="502">
        <f t="shared" si="13"/>
        <v>119</v>
      </c>
      <c r="AC119" s="504">
        <f>1</f>
        <v>1</v>
      </c>
      <c r="AD119" s="103">
        <f t="shared" si="15"/>
        <v>2917.23</v>
      </c>
      <c r="AE119" s="103">
        <f t="shared" si="16"/>
        <v>9146.9699999999993</v>
      </c>
      <c r="AF119" s="103">
        <f t="shared" si="17"/>
        <v>0</v>
      </c>
      <c r="AG119" s="3"/>
    </row>
    <row r="120" spans="2:33" ht="13.2" x14ac:dyDescent="0.25">
      <c r="B120" s="1" t="str">
        <f>адреса!$G$117</f>
        <v>кв.14</v>
      </c>
      <c r="C120" s="522">
        <f>адреса!$I$117</f>
        <v>30000014</v>
      </c>
      <c r="D120" s="6" t="str">
        <f>адреса!$K$117</f>
        <v>ФИО-3-14</v>
      </c>
      <c r="E120" s="6">
        <v>6760.35</v>
      </c>
      <c r="F120" s="6">
        <v>2253.4499999999998</v>
      </c>
      <c r="G120" s="6">
        <v>0</v>
      </c>
      <c r="H120" s="6">
        <v>7066.28</v>
      </c>
      <c r="I120" s="6">
        <v>0</v>
      </c>
      <c r="J120" s="6">
        <v>0</v>
      </c>
      <c r="K120" s="6">
        <v>0</v>
      </c>
      <c r="L120" s="6"/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/>
      <c r="V120" s="6">
        <v>9319.73</v>
      </c>
      <c r="W120" s="6">
        <v>0</v>
      </c>
      <c r="X120" s="6">
        <v>16080.08</v>
      </c>
      <c r="Y120" s="513">
        <f>IF(A120&lt;&gt;"",IF(A120=мар17!A120,0,1),IF(AND(B120=мар17!B120,C120=мар17!C120),0,1))</f>
        <v>0</v>
      </c>
      <c r="Z120" s="70" t="str">
        <f t="shared" si="14"/>
        <v>ул. Третья д.3</v>
      </c>
      <c r="AA120" s="504">
        <f>IF($B120&lt;&gt;"",MAX(AA$7:AA119)+1,0)</f>
        <v>111</v>
      </c>
      <c r="AB120" s="502">
        <f t="shared" si="13"/>
        <v>120</v>
      </c>
      <c r="AC120" s="504">
        <f>1</f>
        <v>1</v>
      </c>
      <c r="AD120" s="103">
        <f t="shared" si="15"/>
        <v>2253.4499999999998</v>
      </c>
      <c r="AE120" s="103">
        <f t="shared" si="16"/>
        <v>7066.28</v>
      </c>
      <c r="AF120" s="103">
        <f t="shared" si="17"/>
        <v>0</v>
      </c>
      <c r="AG120" s="3"/>
    </row>
    <row r="121" spans="2:33" ht="13.2" x14ac:dyDescent="0.25">
      <c r="B121" s="1" t="str">
        <f>адреса!$G$118</f>
        <v>кв.15</v>
      </c>
      <c r="C121" s="522">
        <f>адреса!$I$118</f>
        <v>30000015</v>
      </c>
      <c r="D121" s="6" t="str">
        <f>адреса!$K$118</f>
        <v>ФИО-3-15</v>
      </c>
      <c r="E121" s="6">
        <v>5589.36</v>
      </c>
      <c r="F121" s="6">
        <v>2794.68</v>
      </c>
      <c r="G121" s="6">
        <v>0</v>
      </c>
      <c r="H121" s="6">
        <v>8762.89</v>
      </c>
      <c r="I121" s="6">
        <v>0</v>
      </c>
      <c r="J121" s="6">
        <v>0</v>
      </c>
      <c r="K121" s="6">
        <v>0</v>
      </c>
      <c r="L121" s="6"/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0</v>
      </c>
      <c r="U121" s="6"/>
      <c r="V121" s="6">
        <v>11557.57</v>
      </c>
      <c r="W121" s="6">
        <v>2794.68</v>
      </c>
      <c r="X121" s="6">
        <v>14352.25</v>
      </c>
      <c r="Y121" s="513">
        <f>IF(A121&lt;&gt;"",IF(A121=мар17!A121,0,1),IF(AND(B121=мар17!B121,C121=мар17!C121),0,1))</f>
        <v>0</v>
      </c>
      <c r="Z121" s="70" t="str">
        <f t="shared" si="14"/>
        <v>ул. Третья д.3</v>
      </c>
      <c r="AA121" s="504">
        <f>IF($B121&lt;&gt;"",MAX(AA$7:AA120)+1,0)</f>
        <v>112</v>
      </c>
      <c r="AB121" s="502">
        <f t="shared" si="13"/>
        <v>121</v>
      </c>
      <c r="AC121" s="504">
        <f>1</f>
        <v>1</v>
      </c>
      <c r="AD121" s="103">
        <f t="shared" si="15"/>
        <v>2794.68</v>
      </c>
      <c r="AE121" s="103">
        <f t="shared" si="16"/>
        <v>8762.89</v>
      </c>
      <c r="AF121" s="103">
        <f t="shared" si="17"/>
        <v>0</v>
      </c>
      <c r="AG121" s="3"/>
    </row>
    <row r="122" spans="2:33" ht="13.2" x14ac:dyDescent="0.25">
      <c r="B122" s="1" t="str">
        <f>адреса!$G$119</f>
        <v>кв.16</v>
      </c>
      <c r="C122" s="522">
        <f>адреса!$I$119</f>
        <v>30000016</v>
      </c>
      <c r="D122" s="6" t="str">
        <f>адреса!$K$119</f>
        <v>ФИО-3-16</v>
      </c>
      <c r="E122" s="6">
        <v>3529.95</v>
      </c>
      <c r="F122" s="6">
        <v>3529.95</v>
      </c>
      <c r="G122" s="6">
        <v>0</v>
      </c>
      <c r="H122" s="6">
        <v>11069.27</v>
      </c>
      <c r="I122" s="6">
        <v>0</v>
      </c>
      <c r="J122" s="6">
        <v>0</v>
      </c>
      <c r="K122" s="6">
        <v>0</v>
      </c>
      <c r="L122" s="6"/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6"/>
      <c r="V122" s="6">
        <v>14599.22</v>
      </c>
      <c r="W122" s="6">
        <v>0</v>
      </c>
      <c r="X122" s="6">
        <v>18129.169999999998</v>
      </c>
      <c r="Y122" s="513">
        <f>IF(A122&lt;&gt;"",IF(A122=мар17!A122,0,1),IF(AND(B122=мар17!B122,C122=мар17!C122),0,1))</f>
        <v>0</v>
      </c>
      <c r="Z122" s="70" t="str">
        <f t="shared" si="14"/>
        <v>ул. Третья д.3</v>
      </c>
      <c r="AA122" s="504">
        <f>IF($B122&lt;&gt;"",MAX(AA$7:AA121)+1,0)</f>
        <v>113</v>
      </c>
      <c r="AB122" s="502">
        <f t="shared" si="13"/>
        <v>122</v>
      </c>
      <c r="AC122" s="504">
        <f>1</f>
        <v>1</v>
      </c>
      <c r="AD122" s="103">
        <f t="shared" si="15"/>
        <v>3529.95</v>
      </c>
      <c r="AE122" s="103">
        <f t="shared" si="16"/>
        <v>11069.27</v>
      </c>
      <c r="AF122" s="103">
        <f t="shared" si="17"/>
        <v>0</v>
      </c>
      <c r="AG122" s="3"/>
    </row>
    <row r="123" spans="2:33" ht="13.2" x14ac:dyDescent="0.25">
      <c r="B123" s="1" t="str">
        <f>адреса!$G$120</f>
        <v>кв.17</v>
      </c>
      <c r="C123" s="522">
        <f>адреса!$I$120</f>
        <v>30000017</v>
      </c>
      <c r="D123" s="6" t="str">
        <f>адреса!$K$120</f>
        <v>ФИО-3-17</v>
      </c>
      <c r="E123" s="6">
        <v>3056.79</v>
      </c>
      <c r="F123" s="6">
        <v>3056.79</v>
      </c>
      <c r="G123" s="6">
        <v>0</v>
      </c>
      <c r="H123" s="6">
        <v>9585.14</v>
      </c>
      <c r="I123" s="6">
        <v>0</v>
      </c>
      <c r="J123" s="6">
        <v>0</v>
      </c>
      <c r="K123" s="6">
        <v>0</v>
      </c>
      <c r="L123" s="6"/>
      <c r="M123" s="6">
        <v>0</v>
      </c>
      <c r="N123" s="6">
        <v>0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  <c r="T123" s="6">
        <v>0</v>
      </c>
      <c r="U123" s="6"/>
      <c r="V123" s="6">
        <v>12641.93</v>
      </c>
      <c r="W123" s="6">
        <v>3056.79</v>
      </c>
      <c r="X123" s="6">
        <v>12641.93</v>
      </c>
      <c r="Y123" s="513">
        <f>IF(A123&lt;&gt;"",IF(A123=мар17!A123,0,1),IF(AND(B123=мар17!B123,C123=мар17!C123),0,1))</f>
        <v>0</v>
      </c>
      <c r="Z123" s="70" t="str">
        <f t="shared" si="14"/>
        <v>ул. Третья д.3</v>
      </c>
      <c r="AA123" s="504">
        <f>IF($B123&lt;&gt;"",MAX(AA$7:AA122)+1,0)</f>
        <v>114</v>
      </c>
      <c r="AB123" s="502">
        <f t="shared" si="13"/>
        <v>123</v>
      </c>
      <c r="AC123" s="504">
        <f>1</f>
        <v>1</v>
      </c>
      <c r="AD123" s="103">
        <f t="shared" si="15"/>
        <v>3056.79</v>
      </c>
      <c r="AE123" s="103">
        <f t="shared" si="16"/>
        <v>9585.14</v>
      </c>
      <c r="AF123" s="103">
        <f t="shared" si="17"/>
        <v>0</v>
      </c>
      <c r="AG123" s="3"/>
    </row>
    <row r="124" spans="2:33" ht="13.2" x14ac:dyDescent="0.25">
      <c r="B124" s="1" t="str">
        <f>адреса!$G$121</f>
        <v>кв.18</v>
      </c>
      <c r="C124" s="522">
        <f>адреса!$I$121</f>
        <v>30000018</v>
      </c>
      <c r="D124" s="6" t="str">
        <f>адреса!$K$121</f>
        <v>ФИО-3-18</v>
      </c>
      <c r="E124" s="6">
        <v>31151.01</v>
      </c>
      <c r="F124" s="6">
        <v>2073.04</v>
      </c>
      <c r="G124" s="6">
        <v>0</v>
      </c>
      <c r="H124" s="6">
        <v>6499.42</v>
      </c>
      <c r="I124" s="6">
        <v>0</v>
      </c>
      <c r="J124" s="6">
        <v>0</v>
      </c>
      <c r="K124" s="6">
        <v>0</v>
      </c>
      <c r="L124" s="6"/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/>
      <c r="V124" s="6">
        <v>8572.4599999999991</v>
      </c>
      <c r="W124" s="6">
        <v>0</v>
      </c>
      <c r="X124" s="6">
        <v>39723.47</v>
      </c>
      <c r="Y124" s="513">
        <f>IF(A124&lt;&gt;"",IF(A124=мар17!A124,0,1),IF(AND(B124=мар17!B124,C124=мар17!C124),0,1))</f>
        <v>0</v>
      </c>
      <c r="Z124" s="70" t="str">
        <f t="shared" si="14"/>
        <v>ул. Третья д.3</v>
      </c>
      <c r="AA124" s="504">
        <f>IF($B124&lt;&gt;"",MAX(AA$7:AA123)+1,0)</f>
        <v>115</v>
      </c>
      <c r="AB124" s="502">
        <f t="shared" si="13"/>
        <v>124</v>
      </c>
      <c r="AC124" s="504">
        <f>1</f>
        <v>1</v>
      </c>
      <c r="AD124" s="103">
        <f t="shared" si="15"/>
        <v>2073.04</v>
      </c>
      <c r="AE124" s="103">
        <f t="shared" si="16"/>
        <v>6499.42</v>
      </c>
      <c r="AF124" s="103">
        <f t="shared" si="17"/>
        <v>0</v>
      </c>
      <c r="AG124" s="3"/>
    </row>
    <row r="125" spans="2:33" ht="13.2" x14ac:dyDescent="0.25">
      <c r="B125" s="1" t="str">
        <f>адреса!$G$122</f>
        <v>кв.19</v>
      </c>
      <c r="C125" s="522">
        <f>адреса!$I$122</f>
        <v>30000019</v>
      </c>
      <c r="D125" s="6" t="str">
        <f>адреса!$K$122</f>
        <v>ФИО-3-19</v>
      </c>
      <c r="E125" s="6">
        <v>22864.52</v>
      </c>
      <c r="F125" s="6">
        <v>1521.59</v>
      </c>
      <c r="G125" s="6">
        <v>0</v>
      </c>
      <c r="H125" s="6">
        <v>4771.13</v>
      </c>
      <c r="I125" s="6">
        <v>0</v>
      </c>
      <c r="J125" s="6">
        <v>0</v>
      </c>
      <c r="K125" s="6">
        <v>0</v>
      </c>
      <c r="L125" s="6"/>
      <c r="M125" s="6">
        <v>0</v>
      </c>
      <c r="N125" s="6">
        <v>0</v>
      </c>
      <c r="O125" s="6">
        <v>0</v>
      </c>
      <c r="P125" s="6">
        <v>0</v>
      </c>
      <c r="Q125" s="6">
        <v>0</v>
      </c>
      <c r="R125" s="6">
        <v>0</v>
      </c>
      <c r="S125" s="6">
        <v>0</v>
      </c>
      <c r="T125" s="6">
        <v>0</v>
      </c>
      <c r="U125" s="6"/>
      <c r="V125" s="6">
        <v>6292.72</v>
      </c>
      <c r="W125" s="6">
        <v>22864.52</v>
      </c>
      <c r="X125" s="6">
        <v>6292.72</v>
      </c>
      <c r="Y125" s="513">
        <f>IF(A125&lt;&gt;"",IF(A125=мар17!A125,0,1),IF(AND(B125=мар17!B125,C125=мар17!C125),0,1))</f>
        <v>0</v>
      </c>
      <c r="Z125" s="70" t="str">
        <f t="shared" si="14"/>
        <v>ул. Третья д.3</v>
      </c>
      <c r="AA125" s="504">
        <f>IF($B125&lt;&gt;"",MAX(AA$7:AA124)+1,0)</f>
        <v>116</v>
      </c>
      <c r="AB125" s="502">
        <f t="shared" si="13"/>
        <v>125</v>
      </c>
      <c r="AC125" s="504">
        <f>1</f>
        <v>1</v>
      </c>
      <c r="AD125" s="103">
        <f t="shared" si="15"/>
        <v>1521.59</v>
      </c>
      <c r="AE125" s="103">
        <f t="shared" si="16"/>
        <v>4771.13</v>
      </c>
      <c r="AF125" s="103">
        <f t="shared" si="17"/>
        <v>0</v>
      </c>
      <c r="AG125" s="3"/>
    </row>
    <row r="126" spans="2:33" ht="13.2" x14ac:dyDescent="0.25">
      <c r="B126" s="1" t="str">
        <f>адреса!$G$123</f>
        <v>кв.20</v>
      </c>
      <c r="C126" s="522">
        <f>адреса!$I$123</f>
        <v>30000020</v>
      </c>
      <c r="D126" s="6" t="str">
        <f>адреса!$K$123</f>
        <v>ФИО-3-20</v>
      </c>
      <c r="E126" s="6">
        <v>46649.73</v>
      </c>
      <c r="F126" s="6">
        <v>3104.45</v>
      </c>
      <c r="G126" s="6">
        <v>0</v>
      </c>
      <c r="H126" s="6">
        <v>9734.2800000000007</v>
      </c>
      <c r="I126" s="6">
        <v>0</v>
      </c>
      <c r="J126" s="6">
        <v>0</v>
      </c>
      <c r="K126" s="6">
        <v>0</v>
      </c>
      <c r="L126" s="6"/>
      <c r="M126" s="6">
        <v>0</v>
      </c>
      <c r="N126" s="6">
        <v>0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/>
      <c r="V126" s="6">
        <v>12838.73</v>
      </c>
      <c r="W126" s="6">
        <v>0</v>
      </c>
      <c r="X126" s="6">
        <v>59488.46</v>
      </c>
      <c r="Y126" s="513">
        <f>IF(A126&lt;&gt;"",IF(A126=мар17!A126,0,1),IF(AND(B126=мар17!B126,C126=мар17!C126),0,1))</f>
        <v>0</v>
      </c>
      <c r="Z126" s="70" t="str">
        <f t="shared" si="14"/>
        <v>ул. Третья д.3</v>
      </c>
      <c r="AA126" s="504">
        <f>IF($B126&lt;&gt;"",MAX(AA$7:AA125)+1,0)</f>
        <v>117</v>
      </c>
      <c r="AB126" s="502">
        <f t="shared" si="13"/>
        <v>126</v>
      </c>
      <c r="AC126" s="504">
        <f>1</f>
        <v>1</v>
      </c>
      <c r="AD126" s="103">
        <f t="shared" si="15"/>
        <v>3104.45</v>
      </c>
      <c r="AE126" s="103">
        <f t="shared" si="16"/>
        <v>9734.2800000000007</v>
      </c>
      <c r="AF126" s="103">
        <f t="shared" si="17"/>
        <v>0</v>
      </c>
      <c r="AG126" s="3"/>
    </row>
    <row r="127" spans="2:33" ht="13.2" x14ac:dyDescent="0.25">
      <c r="B127" s="1" t="str">
        <f>адреса!$G$124</f>
        <v>кв.21</v>
      </c>
      <c r="C127" s="522">
        <f>адреса!$I$124</f>
        <v>30000021</v>
      </c>
      <c r="D127" s="6" t="str">
        <f>адреса!$K$124</f>
        <v>ФИО-3-21</v>
      </c>
      <c r="E127" s="6">
        <v>12154.12</v>
      </c>
      <c r="F127" s="6">
        <v>1739.44</v>
      </c>
      <c r="G127" s="6">
        <v>0</v>
      </c>
      <c r="H127" s="6">
        <v>5453.46</v>
      </c>
      <c r="I127" s="6">
        <v>0</v>
      </c>
      <c r="J127" s="6">
        <v>0</v>
      </c>
      <c r="K127" s="6">
        <v>0</v>
      </c>
      <c r="L127" s="6"/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>
        <v>0</v>
      </c>
      <c r="S127" s="6">
        <v>0</v>
      </c>
      <c r="T127" s="6">
        <v>0</v>
      </c>
      <c r="U127" s="6"/>
      <c r="V127" s="6">
        <v>7192.9</v>
      </c>
      <c r="W127" s="6">
        <v>12155</v>
      </c>
      <c r="X127" s="6">
        <v>7192.02</v>
      </c>
      <c r="Y127" s="513">
        <f>IF(A127&lt;&gt;"",IF(A127=мар17!A127,0,1),IF(AND(B127=мар17!B127,C127=мар17!C127),0,1))</f>
        <v>0</v>
      </c>
      <c r="Z127" s="70" t="str">
        <f t="shared" ref="Z127:Z190" si="18">IF(AND(A127&lt;&gt;"",B127=""),A127,Z126)</f>
        <v>ул. Третья д.3</v>
      </c>
      <c r="AA127" s="504">
        <f>IF($B127&lt;&gt;"",MAX(AA$7:AA126)+1,0)</f>
        <v>118</v>
      </c>
      <c r="AB127" s="502">
        <f t="shared" si="13"/>
        <v>127</v>
      </c>
      <c r="AC127" s="504">
        <f>1</f>
        <v>1</v>
      </c>
      <c r="AD127" s="103">
        <f t="shared" ref="AD127:AD190" si="19">F127</f>
        <v>1739.44</v>
      </c>
      <c r="AE127" s="103">
        <f t="shared" ref="AE127:AE190" si="20">H127+I127+J127+K127+L127+O127+R127+S127</f>
        <v>5453.46</v>
      </c>
      <c r="AF127" s="103">
        <f t="shared" ref="AF127:AF190" si="21">V127-AD127-AE127</f>
        <v>0</v>
      </c>
      <c r="AG127" s="3"/>
    </row>
    <row r="128" spans="2:33" ht="13.2" x14ac:dyDescent="0.25">
      <c r="B128" s="1" t="str">
        <f>адреса!$G$125</f>
        <v>кв.22</v>
      </c>
      <c r="C128" s="522">
        <f>адреса!$I$125</f>
        <v>30000022</v>
      </c>
      <c r="D128" s="6" t="str">
        <f>адреса!$K$125</f>
        <v>ФИО-3-22</v>
      </c>
      <c r="E128" s="6">
        <v>1654.34</v>
      </c>
      <c r="F128" s="6">
        <v>1654.34</v>
      </c>
      <c r="G128" s="6">
        <v>0</v>
      </c>
      <c r="H128" s="6">
        <v>5186.8599999999997</v>
      </c>
      <c r="I128" s="6">
        <v>0</v>
      </c>
      <c r="J128" s="6">
        <v>0</v>
      </c>
      <c r="K128" s="6">
        <v>0</v>
      </c>
      <c r="L128" s="6"/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>
        <v>0</v>
      </c>
      <c r="S128" s="6">
        <v>0</v>
      </c>
      <c r="T128" s="6">
        <v>0</v>
      </c>
      <c r="U128" s="6"/>
      <c r="V128" s="6">
        <v>6841.2</v>
      </c>
      <c r="W128" s="6">
        <v>1654.34</v>
      </c>
      <c r="X128" s="6">
        <v>6841.2</v>
      </c>
      <c r="Y128" s="513">
        <f>IF(A128&lt;&gt;"",IF(A128=мар17!A128,0,1),IF(AND(B128=мар17!B128,C128=мар17!C128),0,1))</f>
        <v>0</v>
      </c>
      <c r="Z128" s="70" t="str">
        <f t="shared" si="18"/>
        <v>ул. Третья д.3</v>
      </c>
      <c r="AA128" s="504">
        <f>IF($B128&lt;&gt;"",MAX(AA$7:AA127)+1,0)</f>
        <v>119</v>
      </c>
      <c r="AB128" s="502">
        <f t="shared" si="13"/>
        <v>128</v>
      </c>
      <c r="AC128" s="504">
        <f>1</f>
        <v>1</v>
      </c>
      <c r="AD128" s="103">
        <f t="shared" si="19"/>
        <v>1654.34</v>
      </c>
      <c r="AE128" s="103">
        <f t="shared" si="20"/>
        <v>5186.8599999999997</v>
      </c>
      <c r="AF128" s="103">
        <f t="shared" si="21"/>
        <v>0</v>
      </c>
      <c r="AG128" s="3"/>
    </row>
    <row r="129" spans="2:33" ht="13.2" x14ac:dyDescent="0.25">
      <c r="B129" s="1" t="str">
        <f>адреса!$G$126</f>
        <v>кв.23</v>
      </c>
      <c r="C129" s="522">
        <f>адреса!$I$126</f>
        <v>30000023</v>
      </c>
      <c r="D129" s="6" t="str">
        <f>адреса!$K$126</f>
        <v>ФИО-3-23</v>
      </c>
      <c r="E129" s="6">
        <v>2726.6</v>
      </c>
      <c r="F129" s="6">
        <v>2726.6</v>
      </c>
      <c r="G129" s="6">
        <v>0</v>
      </c>
      <c r="H129" s="6">
        <v>8550.41</v>
      </c>
      <c r="I129" s="6">
        <v>0</v>
      </c>
      <c r="J129" s="6">
        <v>0</v>
      </c>
      <c r="K129" s="6">
        <v>0</v>
      </c>
      <c r="L129" s="6"/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  <c r="S129" s="6">
        <v>0</v>
      </c>
      <c r="T129" s="6">
        <v>0</v>
      </c>
      <c r="U129" s="6"/>
      <c r="V129" s="6">
        <v>11277.01</v>
      </c>
      <c r="W129" s="6">
        <v>2726.6</v>
      </c>
      <c r="X129" s="6">
        <v>11277.01</v>
      </c>
      <c r="Y129" s="513">
        <f>IF(A129&lt;&gt;"",IF(A129=мар17!A129,0,1),IF(AND(B129=мар17!B129,C129=мар17!C129),0,1))</f>
        <v>0</v>
      </c>
      <c r="Z129" s="70" t="str">
        <f t="shared" si="18"/>
        <v>ул. Третья д.3</v>
      </c>
      <c r="AA129" s="504">
        <f>IF($B129&lt;&gt;"",MAX(AA$7:AA128)+1,0)</f>
        <v>120</v>
      </c>
      <c r="AB129" s="502">
        <f t="shared" si="13"/>
        <v>129</v>
      </c>
      <c r="AC129" s="504">
        <f>1</f>
        <v>1</v>
      </c>
      <c r="AD129" s="103">
        <f t="shared" si="19"/>
        <v>2726.6</v>
      </c>
      <c r="AE129" s="103">
        <f t="shared" si="20"/>
        <v>8550.41</v>
      </c>
      <c r="AF129" s="103">
        <f t="shared" si="21"/>
        <v>0</v>
      </c>
      <c r="AG129" s="3"/>
    </row>
    <row r="130" spans="2:33" ht="13.2" x14ac:dyDescent="0.25">
      <c r="B130" s="1" t="str">
        <f>адреса!$G$127</f>
        <v>кв.24</v>
      </c>
      <c r="C130" s="522">
        <f>адреса!$I$127</f>
        <v>30000024</v>
      </c>
      <c r="D130" s="6" t="str">
        <f>адреса!$K$127</f>
        <v>ФИО-3-24</v>
      </c>
      <c r="E130" s="6">
        <v>26138.12</v>
      </c>
      <c r="F130" s="6">
        <v>1739.44</v>
      </c>
      <c r="G130" s="6">
        <v>0</v>
      </c>
      <c r="H130" s="6">
        <v>5453.46</v>
      </c>
      <c r="I130" s="6">
        <v>0</v>
      </c>
      <c r="J130" s="6">
        <v>0</v>
      </c>
      <c r="K130" s="6">
        <v>0</v>
      </c>
      <c r="L130" s="6"/>
      <c r="M130" s="6">
        <v>0</v>
      </c>
      <c r="N130" s="6">
        <v>0</v>
      </c>
      <c r="O130" s="6">
        <v>0</v>
      </c>
      <c r="P130" s="6">
        <v>0</v>
      </c>
      <c r="Q130" s="6">
        <v>0</v>
      </c>
      <c r="R130" s="6">
        <v>0</v>
      </c>
      <c r="S130" s="6">
        <v>0</v>
      </c>
      <c r="T130" s="6">
        <v>0</v>
      </c>
      <c r="U130" s="6"/>
      <c r="V130" s="6">
        <v>7192.9</v>
      </c>
      <c r="W130" s="6">
        <v>0</v>
      </c>
      <c r="X130" s="6">
        <v>33331.019999999997</v>
      </c>
      <c r="Y130" s="513">
        <f>IF(A130&lt;&gt;"",IF(A130=мар17!A130,0,1),IF(AND(B130=мар17!B130,C130=мар17!C130),0,1))</f>
        <v>0</v>
      </c>
      <c r="Z130" s="70" t="str">
        <f t="shared" si="18"/>
        <v>ул. Третья д.3</v>
      </c>
      <c r="AA130" s="504">
        <f>IF($B130&lt;&gt;"",MAX(AA$7:AA129)+1,0)</f>
        <v>121</v>
      </c>
      <c r="AB130" s="502">
        <f t="shared" si="13"/>
        <v>130</v>
      </c>
      <c r="AC130" s="504">
        <f>1</f>
        <v>1</v>
      </c>
      <c r="AD130" s="103">
        <f t="shared" si="19"/>
        <v>1739.44</v>
      </c>
      <c r="AE130" s="103">
        <f t="shared" si="20"/>
        <v>5453.46</v>
      </c>
      <c r="AF130" s="103">
        <f t="shared" si="21"/>
        <v>0</v>
      </c>
      <c r="AG130" s="3"/>
    </row>
    <row r="131" spans="2:33" ht="13.2" x14ac:dyDescent="0.25">
      <c r="B131" s="1" t="str">
        <f>адреса!$G$128</f>
        <v>кв.25</v>
      </c>
      <c r="C131" s="522">
        <f>адреса!$I$128</f>
        <v>30000025</v>
      </c>
      <c r="D131" s="6" t="str">
        <f>адреса!$K$128</f>
        <v>ФИО-3-25</v>
      </c>
      <c r="E131" s="6">
        <v>24910.560000000001</v>
      </c>
      <c r="F131" s="6">
        <v>1657.75</v>
      </c>
      <c r="G131" s="6">
        <v>0</v>
      </c>
      <c r="H131" s="6">
        <v>5198.08</v>
      </c>
      <c r="I131" s="6">
        <v>0</v>
      </c>
      <c r="J131" s="6">
        <v>0</v>
      </c>
      <c r="K131" s="6">
        <v>0</v>
      </c>
      <c r="L131" s="6"/>
      <c r="M131" s="6">
        <v>0</v>
      </c>
      <c r="N131" s="6">
        <v>0</v>
      </c>
      <c r="O131" s="6">
        <v>0</v>
      </c>
      <c r="P131" s="6">
        <v>0</v>
      </c>
      <c r="Q131" s="6">
        <v>0</v>
      </c>
      <c r="R131" s="6">
        <v>0</v>
      </c>
      <c r="S131" s="6">
        <v>3154.32</v>
      </c>
      <c r="T131" s="6">
        <v>0</v>
      </c>
      <c r="U131" s="6"/>
      <c r="V131" s="6">
        <v>10010.15</v>
      </c>
      <c r="W131" s="6">
        <v>0</v>
      </c>
      <c r="X131" s="6">
        <v>34920.71</v>
      </c>
      <c r="Y131" s="513">
        <f>IF(A131&lt;&gt;"",IF(A131=мар17!A131,0,1),IF(AND(B131=мар17!B131,C131=мар17!C131),0,1))</f>
        <v>0</v>
      </c>
      <c r="Z131" s="70" t="str">
        <f t="shared" si="18"/>
        <v>ул. Третья д.3</v>
      </c>
      <c r="AA131" s="504">
        <f>IF($B131&lt;&gt;"",MAX(AA$7:AA130)+1,0)</f>
        <v>122</v>
      </c>
      <c r="AB131" s="502">
        <f t="shared" si="13"/>
        <v>131</v>
      </c>
      <c r="AC131" s="504">
        <f>1</f>
        <v>1</v>
      </c>
      <c r="AD131" s="103">
        <f t="shared" si="19"/>
        <v>1657.75</v>
      </c>
      <c r="AE131" s="103">
        <f t="shared" si="20"/>
        <v>8352.4</v>
      </c>
      <c r="AF131" s="103">
        <f t="shared" si="21"/>
        <v>0</v>
      </c>
      <c r="AG131" s="3"/>
    </row>
    <row r="132" spans="2:33" ht="13.2" x14ac:dyDescent="0.25">
      <c r="B132" s="1" t="str">
        <f>адреса!$G$129</f>
        <v>кв.26</v>
      </c>
      <c r="C132" s="522">
        <f>адреса!$I$129</f>
        <v>30000026</v>
      </c>
      <c r="D132" s="6" t="str">
        <f>адреса!$K$129</f>
        <v>ФИО-3-26</v>
      </c>
      <c r="E132" s="6">
        <v>2859.36</v>
      </c>
      <c r="F132" s="6">
        <v>2859.36</v>
      </c>
      <c r="G132" s="6">
        <v>0</v>
      </c>
      <c r="H132" s="6">
        <v>8966.15</v>
      </c>
      <c r="I132" s="6">
        <v>0</v>
      </c>
      <c r="J132" s="6">
        <v>0</v>
      </c>
      <c r="K132" s="6">
        <v>0</v>
      </c>
      <c r="L132" s="6"/>
      <c r="M132" s="6">
        <v>0</v>
      </c>
      <c r="N132" s="6">
        <v>0</v>
      </c>
      <c r="O132" s="6">
        <v>0</v>
      </c>
      <c r="P132" s="6">
        <v>0</v>
      </c>
      <c r="Q132" s="6">
        <v>0</v>
      </c>
      <c r="R132" s="6">
        <v>0</v>
      </c>
      <c r="S132" s="6">
        <v>0</v>
      </c>
      <c r="T132" s="6">
        <v>0</v>
      </c>
      <c r="U132" s="6"/>
      <c r="V132" s="6">
        <v>11825.51</v>
      </c>
      <c r="W132" s="6">
        <v>0</v>
      </c>
      <c r="X132" s="6">
        <v>14684.87</v>
      </c>
      <c r="Y132" s="513">
        <f>IF(A132&lt;&gt;"",IF(A132=мар17!A132,0,1),IF(AND(B132=мар17!B132,C132=мар17!C132),0,1))</f>
        <v>0</v>
      </c>
      <c r="Z132" s="70" t="str">
        <f t="shared" si="18"/>
        <v>ул. Третья д.3</v>
      </c>
      <c r="AA132" s="504">
        <f>IF($B132&lt;&gt;"",MAX(AA$7:AA131)+1,0)</f>
        <v>123</v>
      </c>
      <c r="AB132" s="502">
        <f t="shared" si="13"/>
        <v>132</v>
      </c>
      <c r="AC132" s="504">
        <f>1</f>
        <v>1</v>
      </c>
      <c r="AD132" s="103">
        <f t="shared" si="19"/>
        <v>2859.36</v>
      </c>
      <c r="AE132" s="103">
        <f t="shared" si="20"/>
        <v>8966.15</v>
      </c>
      <c r="AF132" s="103">
        <f t="shared" si="21"/>
        <v>0</v>
      </c>
      <c r="AG132" s="3"/>
    </row>
    <row r="133" spans="2:33" ht="13.2" x14ac:dyDescent="0.25">
      <c r="B133" s="1" t="str">
        <f>адреса!$G$130</f>
        <v>кв.27</v>
      </c>
      <c r="C133" s="522">
        <f>адреса!$I$130</f>
        <v>30000027</v>
      </c>
      <c r="D133" s="6" t="str">
        <f>адреса!$K$130</f>
        <v>ФИО-3-27</v>
      </c>
      <c r="E133" s="6">
        <v>2716.39</v>
      </c>
      <c r="F133" s="6">
        <v>2716.39</v>
      </c>
      <c r="G133" s="6">
        <v>0</v>
      </c>
      <c r="H133" s="6">
        <v>8516.75</v>
      </c>
      <c r="I133" s="6">
        <v>0</v>
      </c>
      <c r="J133" s="6">
        <v>0</v>
      </c>
      <c r="K133" s="6">
        <v>0</v>
      </c>
      <c r="L133" s="6"/>
      <c r="M133" s="6">
        <v>0</v>
      </c>
      <c r="N133" s="6">
        <v>0</v>
      </c>
      <c r="O133" s="6">
        <v>0</v>
      </c>
      <c r="P133" s="6">
        <v>0</v>
      </c>
      <c r="Q133" s="6">
        <v>0</v>
      </c>
      <c r="R133" s="6">
        <v>0</v>
      </c>
      <c r="S133" s="6">
        <v>0</v>
      </c>
      <c r="T133" s="6">
        <v>0</v>
      </c>
      <c r="U133" s="6"/>
      <c r="V133" s="6">
        <v>11233.14</v>
      </c>
      <c r="W133" s="6">
        <v>2716.39</v>
      </c>
      <c r="X133" s="6">
        <v>11233.14</v>
      </c>
      <c r="Y133" s="513">
        <f>IF(A133&lt;&gt;"",IF(A133=мар17!A133,0,1),IF(AND(B133=мар17!B133,C133=мар17!C133),0,1))</f>
        <v>0</v>
      </c>
      <c r="Z133" s="70" t="str">
        <f t="shared" si="18"/>
        <v>ул. Третья д.3</v>
      </c>
      <c r="AA133" s="504">
        <f>IF($B133&lt;&gt;"",MAX(AA$7:AA132)+1,0)</f>
        <v>124</v>
      </c>
      <c r="AB133" s="502">
        <f t="shared" si="13"/>
        <v>133</v>
      </c>
      <c r="AC133" s="504">
        <f>1</f>
        <v>1</v>
      </c>
      <c r="AD133" s="103">
        <f t="shared" si="19"/>
        <v>2716.39</v>
      </c>
      <c r="AE133" s="103">
        <f t="shared" si="20"/>
        <v>8516.75</v>
      </c>
      <c r="AF133" s="103">
        <f t="shared" si="21"/>
        <v>0</v>
      </c>
      <c r="AG133" s="3"/>
    </row>
    <row r="134" spans="2:33" ht="13.2" x14ac:dyDescent="0.25">
      <c r="B134" s="1" t="str">
        <f>адреса!$G$131</f>
        <v>кв.28</v>
      </c>
      <c r="C134" s="522">
        <f>адреса!$I$131</f>
        <v>30000028</v>
      </c>
      <c r="D134" s="6" t="str">
        <f>адреса!$K$131</f>
        <v>ФИО-3-28</v>
      </c>
      <c r="E134" s="6">
        <v>23515.84</v>
      </c>
      <c r="F134" s="6">
        <v>1565.84</v>
      </c>
      <c r="G134" s="6">
        <v>0</v>
      </c>
      <c r="H134" s="6">
        <v>4909.04</v>
      </c>
      <c r="I134" s="6">
        <v>0</v>
      </c>
      <c r="J134" s="6">
        <v>0</v>
      </c>
      <c r="K134" s="6">
        <v>0</v>
      </c>
      <c r="L134" s="6"/>
      <c r="M134" s="6">
        <v>0</v>
      </c>
      <c r="N134" s="6">
        <v>0</v>
      </c>
      <c r="O134" s="6">
        <v>0</v>
      </c>
      <c r="P134" s="6">
        <v>0</v>
      </c>
      <c r="Q134" s="6">
        <v>0</v>
      </c>
      <c r="R134" s="6">
        <v>0</v>
      </c>
      <c r="S134" s="6">
        <v>0</v>
      </c>
      <c r="T134" s="6">
        <v>0</v>
      </c>
      <c r="U134" s="6"/>
      <c r="V134" s="6">
        <v>6474.88</v>
      </c>
      <c r="W134" s="6">
        <v>0</v>
      </c>
      <c r="X134" s="6">
        <v>29990.720000000001</v>
      </c>
      <c r="Y134" s="513">
        <f>IF(A134&lt;&gt;"",IF(A134=мар17!A134,0,1),IF(AND(B134=мар17!B134,C134=мар17!C134),0,1))</f>
        <v>0</v>
      </c>
      <c r="Z134" s="70" t="str">
        <f t="shared" si="18"/>
        <v>ул. Третья д.3</v>
      </c>
      <c r="AA134" s="504">
        <f>IF($B134&lt;&gt;"",MAX(AA$7:AA133)+1,0)</f>
        <v>125</v>
      </c>
      <c r="AB134" s="502">
        <f t="shared" si="13"/>
        <v>134</v>
      </c>
      <c r="AC134" s="504">
        <f>1</f>
        <v>1</v>
      </c>
      <c r="AD134" s="103">
        <f t="shared" si="19"/>
        <v>1565.84</v>
      </c>
      <c r="AE134" s="103">
        <f t="shared" si="20"/>
        <v>4909.04</v>
      </c>
      <c r="AF134" s="103">
        <f t="shared" si="21"/>
        <v>0</v>
      </c>
      <c r="AG134" s="3"/>
    </row>
    <row r="135" spans="2:33" ht="13.2" x14ac:dyDescent="0.25">
      <c r="B135" s="1" t="str">
        <f>адреса!$G$132</f>
        <v>кв.29</v>
      </c>
      <c r="C135" s="522">
        <f>адреса!$I$132</f>
        <v>30000029</v>
      </c>
      <c r="D135" s="6" t="str">
        <f>адреса!$K$132</f>
        <v>ФИО-3-29</v>
      </c>
      <c r="E135" s="6">
        <v>1695.19</v>
      </c>
      <c r="F135" s="6">
        <v>1695.19</v>
      </c>
      <c r="G135" s="6">
        <v>0</v>
      </c>
      <c r="H135" s="6">
        <v>5315.55</v>
      </c>
      <c r="I135" s="6">
        <v>0</v>
      </c>
      <c r="J135" s="6">
        <v>0</v>
      </c>
      <c r="K135" s="6">
        <v>0</v>
      </c>
      <c r="L135" s="6"/>
      <c r="M135" s="6">
        <v>0</v>
      </c>
      <c r="N135" s="6">
        <v>0</v>
      </c>
      <c r="O135" s="6">
        <v>0</v>
      </c>
      <c r="P135" s="6">
        <v>0</v>
      </c>
      <c r="Q135" s="6">
        <v>0</v>
      </c>
      <c r="R135" s="6">
        <v>0</v>
      </c>
      <c r="S135" s="6">
        <v>0</v>
      </c>
      <c r="T135" s="6">
        <v>0</v>
      </c>
      <c r="U135" s="6"/>
      <c r="V135" s="6">
        <v>7010.74</v>
      </c>
      <c r="W135" s="6">
        <v>0</v>
      </c>
      <c r="X135" s="6">
        <v>8705.93</v>
      </c>
      <c r="Y135" s="513">
        <f>IF(A135&lt;&gt;"",IF(A135=мар17!A135,0,1),IF(AND(B135=мар17!B135,C135=мар17!C135),0,1))</f>
        <v>0</v>
      </c>
      <c r="Z135" s="70" t="str">
        <f t="shared" si="18"/>
        <v>ул. Третья д.3</v>
      </c>
      <c r="AA135" s="504">
        <f>IF($B135&lt;&gt;"",MAX(AA$7:AA134)+1,0)</f>
        <v>126</v>
      </c>
      <c r="AB135" s="502">
        <f t="shared" si="13"/>
        <v>135</v>
      </c>
      <c r="AC135" s="504">
        <f>1</f>
        <v>1</v>
      </c>
      <c r="AD135" s="103">
        <f t="shared" si="19"/>
        <v>1695.19</v>
      </c>
      <c r="AE135" s="103">
        <f t="shared" si="20"/>
        <v>5315.55</v>
      </c>
      <c r="AF135" s="103">
        <f t="shared" si="21"/>
        <v>0</v>
      </c>
      <c r="AG135" s="3"/>
    </row>
    <row r="136" spans="2:33" ht="13.2" x14ac:dyDescent="0.25">
      <c r="B136" s="1" t="str">
        <f>адреса!$G$133</f>
        <v>кв.30</v>
      </c>
      <c r="C136" s="522">
        <f>адреса!$I$133</f>
        <v>30000030</v>
      </c>
      <c r="D136" s="6" t="str">
        <f>адреса!$K$133</f>
        <v>ФИО-3-30</v>
      </c>
      <c r="E136" s="6">
        <v>2859.36</v>
      </c>
      <c r="F136" s="6">
        <v>2859.36</v>
      </c>
      <c r="G136" s="6">
        <v>0</v>
      </c>
      <c r="H136" s="6">
        <v>8966.15</v>
      </c>
      <c r="I136" s="6">
        <v>0</v>
      </c>
      <c r="J136" s="6">
        <v>0</v>
      </c>
      <c r="K136" s="6">
        <v>0</v>
      </c>
      <c r="L136" s="6"/>
      <c r="M136" s="6">
        <v>0</v>
      </c>
      <c r="N136" s="6">
        <v>0</v>
      </c>
      <c r="O136" s="6">
        <v>0</v>
      </c>
      <c r="P136" s="6">
        <v>0</v>
      </c>
      <c r="Q136" s="6">
        <v>0</v>
      </c>
      <c r="R136" s="6">
        <v>0</v>
      </c>
      <c r="S136" s="6">
        <v>0</v>
      </c>
      <c r="T136" s="6">
        <v>0</v>
      </c>
      <c r="U136" s="6"/>
      <c r="V136" s="6">
        <v>11825.51</v>
      </c>
      <c r="W136" s="6">
        <v>2859.36</v>
      </c>
      <c r="X136" s="6">
        <v>11825.51</v>
      </c>
      <c r="Y136" s="513">
        <f>IF(A136&lt;&gt;"",IF(A136=мар17!A136,0,1),IF(AND(B136=мар17!B136,C136=мар17!C136),0,1))</f>
        <v>0</v>
      </c>
      <c r="Z136" s="70" t="str">
        <f t="shared" si="18"/>
        <v>ул. Третья д.3</v>
      </c>
      <c r="AA136" s="504">
        <f>IF($B136&lt;&gt;"",MAX(AA$7:AA135)+1,0)</f>
        <v>127</v>
      </c>
      <c r="AB136" s="502">
        <f t="shared" si="13"/>
        <v>136</v>
      </c>
      <c r="AC136" s="504">
        <f>1</f>
        <v>1</v>
      </c>
      <c r="AD136" s="103">
        <f t="shared" si="19"/>
        <v>2859.36</v>
      </c>
      <c r="AE136" s="103">
        <f t="shared" si="20"/>
        <v>8966.15</v>
      </c>
      <c r="AF136" s="103">
        <f t="shared" si="21"/>
        <v>0</v>
      </c>
      <c r="AG136" s="3"/>
    </row>
    <row r="137" spans="2:33" ht="13.2" x14ac:dyDescent="0.25">
      <c r="B137" s="1" t="str">
        <f>адреса!$G$134</f>
        <v>кв.31</v>
      </c>
      <c r="C137" s="522">
        <f>адреса!$I$134</f>
        <v>30000031</v>
      </c>
      <c r="D137" s="6" t="str">
        <f>адреса!$K$134</f>
        <v>ФИО-3-31</v>
      </c>
      <c r="E137" s="6">
        <v>52685.53</v>
      </c>
      <c r="F137" s="6">
        <v>3506.12</v>
      </c>
      <c r="G137" s="6">
        <v>0</v>
      </c>
      <c r="H137" s="6">
        <v>10992.72</v>
      </c>
      <c r="I137" s="6">
        <v>0</v>
      </c>
      <c r="J137" s="6">
        <v>0</v>
      </c>
      <c r="K137" s="6">
        <v>0</v>
      </c>
      <c r="L137" s="6"/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>
        <v>0</v>
      </c>
      <c r="S137" s="6">
        <v>0</v>
      </c>
      <c r="T137" s="6">
        <v>0</v>
      </c>
      <c r="U137" s="6"/>
      <c r="V137" s="6">
        <v>14498.84</v>
      </c>
      <c r="W137" s="6">
        <v>0</v>
      </c>
      <c r="X137" s="6">
        <v>67184.37</v>
      </c>
      <c r="Y137" s="513">
        <f>IF(A137&lt;&gt;"",IF(A137=мар17!A137,0,1),IF(AND(B137=мар17!B137,C137=мар17!C137),0,1))</f>
        <v>0</v>
      </c>
      <c r="Z137" s="70" t="str">
        <f t="shared" si="18"/>
        <v>ул. Третья д.3</v>
      </c>
      <c r="AA137" s="504">
        <f>IF($B137&lt;&gt;"",MAX(AA$7:AA136)+1,0)</f>
        <v>128</v>
      </c>
      <c r="AB137" s="502">
        <f t="shared" ref="AB137:AB200" si="22">AB136+1</f>
        <v>137</v>
      </c>
      <c r="AC137" s="504">
        <f>1</f>
        <v>1</v>
      </c>
      <c r="AD137" s="103">
        <f t="shared" si="19"/>
        <v>3506.12</v>
      </c>
      <c r="AE137" s="103">
        <f t="shared" si="20"/>
        <v>10992.72</v>
      </c>
      <c r="AF137" s="103">
        <f t="shared" si="21"/>
        <v>0</v>
      </c>
      <c r="AG137" s="3"/>
    </row>
    <row r="138" spans="2:33" ht="13.2" x14ac:dyDescent="0.25">
      <c r="B138" s="1" t="str">
        <f>адреса!$G$135</f>
        <v>кв.32</v>
      </c>
      <c r="C138" s="522">
        <f>адреса!$I$135</f>
        <v>30000032</v>
      </c>
      <c r="D138" s="6" t="str">
        <f>адреса!$K$135</f>
        <v>ФИО-3-32</v>
      </c>
      <c r="E138" s="6">
        <v>47519.33</v>
      </c>
      <c r="F138" s="6">
        <v>3162.32</v>
      </c>
      <c r="G138" s="6">
        <v>0</v>
      </c>
      <c r="H138" s="6">
        <v>9915.09</v>
      </c>
      <c r="I138" s="6">
        <v>0</v>
      </c>
      <c r="J138" s="6">
        <v>0</v>
      </c>
      <c r="K138" s="6">
        <v>0</v>
      </c>
      <c r="L138" s="6"/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>
        <v>0</v>
      </c>
      <c r="S138" s="6">
        <v>0</v>
      </c>
      <c r="T138" s="6">
        <v>0</v>
      </c>
      <c r="U138" s="6"/>
      <c r="V138" s="6">
        <v>13077.41</v>
      </c>
      <c r="W138" s="6">
        <v>0</v>
      </c>
      <c r="X138" s="6">
        <v>60596.74</v>
      </c>
      <c r="Y138" s="513">
        <f>IF(A138&lt;&gt;"",IF(A138=мар17!A138,0,1),IF(AND(B138=мар17!B138,C138=мар17!C138),0,1))</f>
        <v>0</v>
      </c>
      <c r="Z138" s="70" t="str">
        <f t="shared" si="18"/>
        <v>ул. Третья д.3</v>
      </c>
      <c r="AA138" s="504">
        <f>IF($B138&lt;&gt;"",MAX(AA$7:AA137)+1,0)</f>
        <v>129</v>
      </c>
      <c r="AB138" s="502">
        <f t="shared" si="22"/>
        <v>138</v>
      </c>
      <c r="AC138" s="504">
        <f>1</f>
        <v>1</v>
      </c>
      <c r="AD138" s="103">
        <f t="shared" si="19"/>
        <v>3162.32</v>
      </c>
      <c r="AE138" s="103">
        <f t="shared" si="20"/>
        <v>9915.09</v>
      </c>
      <c r="AF138" s="103">
        <f t="shared" si="21"/>
        <v>0</v>
      </c>
      <c r="AG138" s="3"/>
    </row>
    <row r="139" spans="2:33" ht="13.2" x14ac:dyDescent="0.25">
      <c r="B139" s="1" t="str">
        <f>адреса!$G$136</f>
        <v>кв.33</v>
      </c>
      <c r="C139" s="522">
        <f>адреса!$I$136</f>
        <v>30000033</v>
      </c>
      <c r="D139" s="6" t="str">
        <f>адреса!$K$136</f>
        <v>ФИО-3-33</v>
      </c>
      <c r="E139" s="6">
        <v>37237.910000000003</v>
      </c>
      <c r="F139" s="6">
        <v>2478.11</v>
      </c>
      <c r="G139" s="6">
        <v>0</v>
      </c>
      <c r="H139" s="6">
        <v>7771.06</v>
      </c>
      <c r="I139" s="6">
        <v>0</v>
      </c>
      <c r="J139" s="6">
        <v>0</v>
      </c>
      <c r="K139" s="6">
        <v>0</v>
      </c>
      <c r="L139" s="6"/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 s="6">
        <v>0</v>
      </c>
      <c r="T139" s="6">
        <v>0</v>
      </c>
      <c r="U139" s="6"/>
      <c r="V139" s="6">
        <v>10249.17</v>
      </c>
      <c r="W139" s="6">
        <v>0</v>
      </c>
      <c r="X139" s="6">
        <v>47487.08</v>
      </c>
      <c r="Y139" s="513">
        <f>IF(A139&lt;&gt;"",IF(A139=мар17!A139,0,1),IF(AND(B139=мар17!B139,C139=мар17!C139),0,1))</f>
        <v>0</v>
      </c>
      <c r="Z139" s="70" t="str">
        <f t="shared" si="18"/>
        <v>ул. Третья д.3</v>
      </c>
      <c r="AA139" s="504">
        <f>IF($B139&lt;&gt;"",MAX(AA$7:AA138)+1,0)</f>
        <v>130</v>
      </c>
      <c r="AB139" s="502">
        <f t="shared" si="22"/>
        <v>139</v>
      </c>
      <c r="AC139" s="504">
        <f>1</f>
        <v>1</v>
      </c>
      <c r="AD139" s="103">
        <f t="shared" si="19"/>
        <v>2478.11</v>
      </c>
      <c r="AE139" s="103">
        <f t="shared" si="20"/>
        <v>7771.06</v>
      </c>
      <c r="AF139" s="103">
        <f t="shared" si="21"/>
        <v>0</v>
      </c>
      <c r="AG139" s="3"/>
    </row>
    <row r="140" spans="2:33" ht="13.2" x14ac:dyDescent="0.25">
      <c r="B140" s="1" t="str">
        <f>адреса!$G$137</f>
        <v>кв.34</v>
      </c>
      <c r="C140" s="522">
        <f>адреса!$I$137</f>
        <v>30000034</v>
      </c>
      <c r="D140" s="6" t="str">
        <f>адреса!$K$137</f>
        <v>ФИО-3-34</v>
      </c>
      <c r="E140" s="6">
        <v>1344.58</v>
      </c>
      <c r="F140" s="6">
        <v>1344.58</v>
      </c>
      <c r="G140" s="6">
        <v>0</v>
      </c>
      <c r="H140" s="6">
        <v>8432.9500000000007</v>
      </c>
      <c r="I140" s="6">
        <v>0</v>
      </c>
      <c r="J140" s="6">
        <v>0</v>
      </c>
      <c r="K140" s="6">
        <v>0</v>
      </c>
      <c r="L140" s="6"/>
      <c r="M140" s="6">
        <v>0</v>
      </c>
      <c r="N140" s="6">
        <v>0</v>
      </c>
      <c r="O140" s="6">
        <v>0</v>
      </c>
      <c r="P140" s="6">
        <v>0</v>
      </c>
      <c r="Q140" s="6">
        <v>0</v>
      </c>
      <c r="R140" s="6">
        <v>0</v>
      </c>
      <c r="S140" s="6">
        <v>0</v>
      </c>
      <c r="T140" s="6">
        <v>0</v>
      </c>
      <c r="U140" s="6"/>
      <c r="V140" s="6">
        <v>9777.5300000000007</v>
      </c>
      <c r="W140" s="6">
        <v>1344.58</v>
      </c>
      <c r="X140" s="6">
        <v>9777.5300000000007</v>
      </c>
      <c r="Y140" s="513">
        <f>IF(A140&lt;&gt;"",IF(A140=мар17!A140,0,1),IF(AND(B140=мар17!B140,C140=мар17!C140),0,1))</f>
        <v>0</v>
      </c>
      <c r="Z140" s="70" t="str">
        <f t="shared" si="18"/>
        <v>ул. Третья д.3</v>
      </c>
      <c r="AA140" s="504">
        <f>IF($B140&lt;&gt;"",MAX(AA$7:AA139)+1,0)</f>
        <v>131</v>
      </c>
      <c r="AB140" s="502">
        <f t="shared" si="22"/>
        <v>140</v>
      </c>
      <c r="AC140" s="504">
        <f>1</f>
        <v>1</v>
      </c>
      <c r="AD140" s="103">
        <f t="shared" si="19"/>
        <v>1344.58</v>
      </c>
      <c r="AE140" s="103">
        <f t="shared" si="20"/>
        <v>8432.9500000000007</v>
      </c>
      <c r="AF140" s="103">
        <f t="shared" si="21"/>
        <v>0</v>
      </c>
      <c r="AG140" s="3"/>
    </row>
    <row r="141" spans="2:33" ht="13.2" x14ac:dyDescent="0.25">
      <c r="B141" s="1" t="str">
        <f>адреса!$G$138</f>
        <v>кв.35</v>
      </c>
      <c r="C141" s="522">
        <f>адреса!$I$138</f>
        <v>30000035</v>
      </c>
      <c r="D141" s="6" t="str">
        <f>адреса!$K$138</f>
        <v>ФИО-3-35</v>
      </c>
      <c r="E141" s="6">
        <v>2216</v>
      </c>
      <c r="F141" s="6">
        <v>2216</v>
      </c>
      <c r="G141" s="6">
        <v>0</v>
      </c>
      <c r="H141" s="6">
        <v>6948.81</v>
      </c>
      <c r="I141" s="6">
        <v>0</v>
      </c>
      <c r="J141" s="6">
        <v>0</v>
      </c>
      <c r="K141" s="6">
        <v>0</v>
      </c>
      <c r="L141" s="6"/>
      <c r="M141" s="6">
        <v>0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2015.25</v>
      </c>
      <c r="T141" s="6">
        <v>0</v>
      </c>
      <c r="U141" s="6"/>
      <c r="V141" s="6">
        <v>11180.06</v>
      </c>
      <c r="W141" s="6">
        <v>2216</v>
      </c>
      <c r="X141" s="6">
        <v>11180.06</v>
      </c>
      <c r="Y141" s="513">
        <f>IF(A141&lt;&gt;"",IF(A141=мар17!A141,0,1),IF(AND(B141=мар17!B141,C141=мар17!C141),0,1))</f>
        <v>0</v>
      </c>
      <c r="Z141" s="70" t="str">
        <f t="shared" si="18"/>
        <v>ул. Третья д.3</v>
      </c>
      <c r="AA141" s="504">
        <f>IF($B141&lt;&gt;"",MAX(AA$7:AA140)+1,0)</f>
        <v>132</v>
      </c>
      <c r="AB141" s="502">
        <f t="shared" si="22"/>
        <v>141</v>
      </c>
      <c r="AC141" s="504">
        <f>1</f>
        <v>1</v>
      </c>
      <c r="AD141" s="103">
        <f t="shared" si="19"/>
        <v>2216</v>
      </c>
      <c r="AE141" s="103">
        <f t="shared" si="20"/>
        <v>8964.0600000000013</v>
      </c>
      <c r="AF141" s="103">
        <f t="shared" si="21"/>
        <v>0</v>
      </c>
      <c r="AG141" s="3"/>
    </row>
    <row r="142" spans="2:33" ht="13.2" x14ac:dyDescent="0.25">
      <c r="B142" s="1" t="str">
        <f>адреса!$G$139</f>
        <v>кв.36</v>
      </c>
      <c r="C142" s="522">
        <f>адреса!$I$139</f>
        <v>30000036</v>
      </c>
      <c r="D142" s="6" t="str">
        <f>адреса!$K$139</f>
        <v>ФИО-3-36</v>
      </c>
      <c r="E142" s="6">
        <v>29207.18</v>
      </c>
      <c r="F142" s="6">
        <v>1943.68</v>
      </c>
      <c r="G142" s="6">
        <v>0</v>
      </c>
      <c r="H142" s="6">
        <v>6094.9</v>
      </c>
      <c r="I142" s="6">
        <v>0</v>
      </c>
      <c r="J142" s="6">
        <v>0</v>
      </c>
      <c r="K142" s="6">
        <v>0</v>
      </c>
      <c r="L142" s="6"/>
      <c r="M142" s="6">
        <v>0</v>
      </c>
      <c r="N142" s="6">
        <v>0</v>
      </c>
      <c r="O142" s="6">
        <v>0</v>
      </c>
      <c r="P142" s="6">
        <v>0</v>
      </c>
      <c r="Q142" s="6">
        <v>0</v>
      </c>
      <c r="R142" s="6">
        <v>0</v>
      </c>
      <c r="S142" s="6">
        <v>0</v>
      </c>
      <c r="T142" s="6">
        <v>0</v>
      </c>
      <c r="U142" s="6"/>
      <c r="V142" s="6">
        <v>8038.58</v>
      </c>
      <c r="W142" s="6">
        <v>0</v>
      </c>
      <c r="X142" s="6">
        <v>37245.760000000002</v>
      </c>
      <c r="Y142" s="513">
        <f>IF(A142&lt;&gt;"",IF(A142=мар17!A142,0,1),IF(AND(B142=мар17!B142,C142=мар17!C142),0,1))</f>
        <v>0</v>
      </c>
      <c r="Z142" s="70" t="str">
        <f t="shared" si="18"/>
        <v>ул. Третья д.3</v>
      </c>
      <c r="AA142" s="504">
        <f>IF($B142&lt;&gt;"",MAX(AA$7:AA141)+1,0)</f>
        <v>133</v>
      </c>
      <c r="AB142" s="502">
        <f t="shared" si="22"/>
        <v>142</v>
      </c>
      <c r="AC142" s="504">
        <f>1</f>
        <v>1</v>
      </c>
      <c r="AD142" s="103">
        <f t="shared" si="19"/>
        <v>1943.68</v>
      </c>
      <c r="AE142" s="103">
        <f t="shared" si="20"/>
        <v>6094.9</v>
      </c>
      <c r="AF142" s="103">
        <f t="shared" si="21"/>
        <v>0</v>
      </c>
      <c r="AG142" s="3"/>
    </row>
    <row r="143" spans="2:33" ht="13.2" x14ac:dyDescent="0.25">
      <c r="B143" s="1" t="str">
        <f>адреса!$G$140</f>
        <v>кв.37</v>
      </c>
      <c r="C143" s="522">
        <f>адреса!$I$140</f>
        <v>30000037</v>
      </c>
      <c r="D143" s="6" t="str">
        <f>адреса!$K$140</f>
        <v>ФИО-3-37</v>
      </c>
      <c r="E143" s="6">
        <v>10559.22</v>
      </c>
      <c r="F143" s="6">
        <v>3519.74</v>
      </c>
      <c r="G143" s="6">
        <v>0</v>
      </c>
      <c r="H143" s="6">
        <v>11035.61</v>
      </c>
      <c r="I143" s="6">
        <v>0</v>
      </c>
      <c r="J143" s="6">
        <v>0</v>
      </c>
      <c r="K143" s="6">
        <v>0</v>
      </c>
      <c r="L143" s="6"/>
      <c r="M143" s="6">
        <v>0</v>
      </c>
      <c r="N143" s="6">
        <v>0</v>
      </c>
      <c r="O143" s="6">
        <v>0</v>
      </c>
      <c r="P143" s="6">
        <v>0</v>
      </c>
      <c r="Q143" s="6">
        <v>0</v>
      </c>
      <c r="R143" s="6">
        <v>0</v>
      </c>
      <c r="S143" s="6">
        <v>4731.4799999999996</v>
      </c>
      <c r="T143" s="6">
        <v>0</v>
      </c>
      <c r="U143" s="6"/>
      <c r="V143" s="6">
        <v>19286.830000000002</v>
      </c>
      <c r="W143" s="6">
        <v>10559.22</v>
      </c>
      <c r="X143" s="6">
        <v>19286.830000000002</v>
      </c>
      <c r="Y143" s="513">
        <f>IF(A143&lt;&gt;"",IF(A143=мар17!A143,0,1),IF(AND(B143=мар17!B143,C143=мар17!C143),0,1))</f>
        <v>0</v>
      </c>
      <c r="Z143" s="70" t="str">
        <f t="shared" si="18"/>
        <v>ул. Третья д.3</v>
      </c>
      <c r="AA143" s="504">
        <f>IF($B143&lt;&gt;"",MAX(AA$7:AA142)+1,0)</f>
        <v>134</v>
      </c>
      <c r="AB143" s="502">
        <f t="shared" si="22"/>
        <v>143</v>
      </c>
      <c r="AC143" s="504">
        <f>1</f>
        <v>1</v>
      </c>
      <c r="AD143" s="103">
        <f t="shared" si="19"/>
        <v>3519.74</v>
      </c>
      <c r="AE143" s="103">
        <f t="shared" si="20"/>
        <v>15767.09</v>
      </c>
      <c r="AF143" s="103">
        <f t="shared" si="21"/>
        <v>0</v>
      </c>
      <c r="AG143" s="3"/>
    </row>
    <row r="144" spans="2:33" ht="13.2" x14ac:dyDescent="0.25">
      <c r="B144" s="1" t="str">
        <f>адреса!$G$141</f>
        <v>кв.38</v>
      </c>
      <c r="C144" s="522">
        <f>адреса!$I$141</f>
        <v>30000038</v>
      </c>
      <c r="D144" s="6" t="str">
        <f>адреса!$K$141</f>
        <v>ФИО-3-38</v>
      </c>
      <c r="E144" s="6">
        <v>44040.97</v>
      </c>
      <c r="F144" s="6">
        <v>2930.84</v>
      </c>
      <c r="G144" s="6">
        <v>0</v>
      </c>
      <c r="H144" s="6">
        <v>9189.86</v>
      </c>
      <c r="I144" s="6">
        <v>0</v>
      </c>
      <c r="J144" s="6">
        <v>0</v>
      </c>
      <c r="K144" s="6">
        <v>0</v>
      </c>
      <c r="L144" s="6"/>
      <c r="M144" s="6">
        <v>0</v>
      </c>
      <c r="N144" s="6">
        <v>0</v>
      </c>
      <c r="O144" s="6">
        <v>0</v>
      </c>
      <c r="P144" s="6">
        <v>0</v>
      </c>
      <c r="Q144" s="6">
        <v>0</v>
      </c>
      <c r="R144" s="6">
        <v>0</v>
      </c>
      <c r="S144" s="6">
        <v>0</v>
      </c>
      <c r="T144" s="6">
        <v>0</v>
      </c>
      <c r="U144" s="6"/>
      <c r="V144" s="6">
        <v>12120.7</v>
      </c>
      <c r="W144" s="6">
        <v>0</v>
      </c>
      <c r="X144" s="6">
        <v>56161.67</v>
      </c>
      <c r="Y144" s="513">
        <f>IF(A144&lt;&gt;"",IF(A144=мар17!A144,0,1),IF(AND(B144=мар17!B144,C144=мар17!C144),0,1))</f>
        <v>0</v>
      </c>
      <c r="Z144" s="70" t="str">
        <f t="shared" si="18"/>
        <v>ул. Третья д.3</v>
      </c>
      <c r="AA144" s="504">
        <f>IF($B144&lt;&gt;"",MAX(AA$7:AA143)+1,0)</f>
        <v>135</v>
      </c>
      <c r="AB144" s="502">
        <f t="shared" si="22"/>
        <v>144</v>
      </c>
      <c r="AC144" s="504">
        <f>1</f>
        <v>1</v>
      </c>
      <c r="AD144" s="103">
        <f t="shared" si="19"/>
        <v>2930.84</v>
      </c>
      <c r="AE144" s="103">
        <f t="shared" si="20"/>
        <v>9189.86</v>
      </c>
      <c r="AF144" s="103">
        <f t="shared" si="21"/>
        <v>0</v>
      </c>
      <c r="AG144" s="3"/>
    </row>
    <row r="145" spans="1:33" ht="13.2" x14ac:dyDescent="0.25">
      <c r="B145" s="1" t="str">
        <f>адреса!$G$142</f>
        <v>кв.39</v>
      </c>
      <c r="C145" s="522">
        <f>адреса!$I$142</f>
        <v>30000039</v>
      </c>
      <c r="D145" s="6" t="str">
        <f>адреса!$K$142</f>
        <v>ФИО-3-39</v>
      </c>
      <c r="E145" s="6">
        <v>34322.28</v>
      </c>
      <c r="F145" s="6">
        <v>2284.08</v>
      </c>
      <c r="G145" s="6">
        <v>0</v>
      </c>
      <c r="H145" s="6">
        <v>7161.3</v>
      </c>
      <c r="I145" s="6">
        <v>0</v>
      </c>
      <c r="J145" s="6">
        <v>0</v>
      </c>
      <c r="K145" s="6">
        <v>0</v>
      </c>
      <c r="L145" s="6"/>
      <c r="M145" s="6">
        <v>0</v>
      </c>
      <c r="N145" s="6">
        <v>0</v>
      </c>
      <c r="O145" s="6">
        <v>0</v>
      </c>
      <c r="P145" s="6">
        <v>0</v>
      </c>
      <c r="Q145" s="6">
        <v>0</v>
      </c>
      <c r="R145" s="6">
        <v>0</v>
      </c>
      <c r="S145" s="6">
        <v>0</v>
      </c>
      <c r="T145" s="6">
        <v>0</v>
      </c>
      <c r="U145" s="6"/>
      <c r="V145" s="6">
        <v>9445.3799999999992</v>
      </c>
      <c r="W145" s="6">
        <v>0</v>
      </c>
      <c r="X145" s="6">
        <v>43767.66</v>
      </c>
      <c r="Y145" s="513">
        <f>IF(A145&lt;&gt;"",IF(A145=мар17!A145,0,1),IF(AND(B145=мар17!B145,C145=мар17!C145),0,1))</f>
        <v>0</v>
      </c>
      <c r="Z145" s="70" t="str">
        <f t="shared" si="18"/>
        <v>ул. Третья д.3</v>
      </c>
      <c r="AA145" s="504">
        <f>IF($B145&lt;&gt;"",MAX(AA$7:AA144)+1,0)</f>
        <v>136</v>
      </c>
      <c r="AB145" s="502">
        <f t="shared" si="22"/>
        <v>145</v>
      </c>
      <c r="AC145" s="504">
        <f>1</f>
        <v>1</v>
      </c>
      <c r="AD145" s="103">
        <f t="shared" si="19"/>
        <v>2284.08</v>
      </c>
      <c r="AE145" s="103">
        <f t="shared" si="20"/>
        <v>7161.3</v>
      </c>
      <c r="AF145" s="103">
        <f t="shared" si="21"/>
        <v>0</v>
      </c>
      <c r="AG145" s="3"/>
    </row>
    <row r="146" spans="1:33" ht="13.2" x14ac:dyDescent="0.25">
      <c r="B146" s="1" t="str">
        <f>адреса!$G$143</f>
        <v>кв.40</v>
      </c>
      <c r="C146" s="522">
        <f>адреса!$I$143</f>
        <v>30000040</v>
      </c>
      <c r="D146" s="6" t="str">
        <f>адреса!$K$143</f>
        <v>ФИО-3-40</v>
      </c>
      <c r="E146" s="6">
        <v>44032.61</v>
      </c>
      <c r="F146" s="6">
        <v>1690.09</v>
      </c>
      <c r="G146" s="6">
        <v>0</v>
      </c>
      <c r="H146" s="6">
        <v>10599.42</v>
      </c>
      <c r="I146" s="6">
        <v>0</v>
      </c>
      <c r="J146" s="6">
        <v>0</v>
      </c>
      <c r="K146" s="6">
        <v>0</v>
      </c>
      <c r="L146" s="6"/>
      <c r="M146" s="6">
        <v>0</v>
      </c>
      <c r="N146" s="6">
        <v>0</v>
      </c>
      <c r="O146" s="6">
        <v>0</v>
      </c>
      <c r="P146" s="6">
        <v>0</v>
      </c>
      <c r="Q146" s="6">
        <v>0</v>
      </c>
      <c r="R146" s="6">
        <v>0</v>
      </c>
      <c r="S146" s="6">
        <v>0</v>
      </c>
      <c r="T146" s="6">
        <v>0</v>
      </c>
      <c r="U146" s="6"/>
      <c r="V146" s="6">
        <v>12289.51</v>
      </c>
      <c r="W146" s="6">
        <v>0</v>
      </c>
      <c r="X146" s="6">
        <v>56322.12</v>
      </c>
      <c r="Y146" s="513">
        <f>IF(A146&lt;&gt;"",IF(A146=мар17!A146,0,1),IF(AND(B146=мар17!B146,C146=мар17!C146),0,1))</f>
        <v>0</v>
      </c>
      <c r="Z146" s="70" t="str">
        <f t="shared" si="18"/>
        <v>ул. Третья д.3</v>
      </c>
      <c r="AA146" s="504">
        <f>IF($B146&lt;&gt;"",MAX(AA$7:AA145)+1,0)</f>
        <v>137</v>
      </c>
      <c r="AB146" s="502">
        <f t="shared" si="22"/>
        <v>146</v>
      </c>
      <c r="AC146" s="504">
        <f>1</f>
        <v>1</v>
      </c>
      <c r="AD146" s="103">
        <f t="shared" si="19"/>
        <v>1690.09</v>
      </c>
      <c r="AE146" s="103">
        <f t="shared" si="20"/>
        <v>10599.42</v>
      </c>
      <c r="AF146" s="103">
        <f t="shared" si="21"/>
        <v>0</v>
      </c>
      <c r="AG146" s="3"/>
    </row>
    <row r="147" spans="1:33" ht="13.2" x14ac:dyDescent="0.25">
      <c r="B147" s="1" t="str">
        <f>адреса!$G$144</f>
        <v>кв.41</v>
      </c>
      <c r="C147" s="522">
        <f>адреса!$I$144</f>
        <v>30000041</v>
      </c>
      <c r="D147" s="6" t="str">
        <f>адреса!$K$144</f>
        <v>ФИО-3-41</v>
      </c>
      <c r="E147" s="6">
        <v>3386.98</v>
      </c>
      <c r="F147" s="6">
        <v>3386.98</v>
      </c>
      <c r="G147" s="6">
        <v>0</v>
      </c>
      <c r="H147" s="6">
        <v>10619.88</v>
      </c>
      <c r="I147" s="6">
        <v>0</v>
      </c>
      <c r="J147" s="6">
        <v>0</v>
      </c>
      <c r="K147" s="6">
        <v>0</v>
      </c>
      <c r="L147" s="6"/>
      <c r="M147" s="6">
        <v>0</v>
      </c>
      <c r="N147" s="6">
        <v>0</v>
      </c>
      <c r="O147" s="6">
        <v>0</v>
      </c>
      <c r="P147" s="6">
        <v>0</v>
      </c>
      <c r="Q147" s="6">
        <v>0</v>
      </c>
      <c r="R147" s="6">
        <v>0</v>
      </c>
      <c r="S147" s="6">
        <v>3154.32</v>
      </c>
      <c r="T147" s="6">
        <v>0</v>
      </c>
      <c r="U147" s="6"/>
      <c r="V147" s="6">
        <v>17161.18</v>
      </c>
      <c r="W147" s="6">
        <v>3386.98</v>
      </c>
      <c r="X147" s="6">
        <v>17161.18</v>
      </c>
      <c r="Y147" s="513">
        <f>IF(A147&lt;&gt;"",IF(A147=мар17!A147,0,1),IF(AND(B147=мар17!B147,C147=мар17!C147),0,1))</f>
        <v>0</v>
      </c>
      <c r="Z147" s="70" t="str">
        <f t="shared" si="18"/>
        <v>ул. Третья д.3</v>
      </c>
      <c r="AA147" s="504">
        <f>IF($B147&lt;&gt;"",MAX(AA$7:AA146)+1,0)</f>
        <v>138</v>
      </c>
      <c r="AB147" s="502">
        <f t="shared" si="22"/>
        <v>147</v>
      </c>
      <c r="AC147" s="504">
        <f>1</f>
        <v>1</v>
      </c>
      <c r="AD147" s="103">
        <f t="shared" si="19"/>
        <v>3386.98</v>
      </c>
      <c r="AE147" s="103">
        <f t="shared" si="20"/>
        <v>13774.199999999999</v>
      </c>
      <c r="AF147" s="103">
        <f t="shared" si="21"/>
        <v>0</v>
      </c>
      <c r="AG147" s="3"/>
    </row>
    <row r="148" spans="1:33" ht="13.2" x14ac:dyDescent="0.25">
      <c r="B148" s="1" t="str">
        <f>адреса!$G$145</f>
        <v>кв.42</v>
      </c>
      <c r="C148" s="522">
        <f>адреса!$I$145</f>
        <v>30000042</v>
      </c>
      <c r="D148" s="6" t="str">
        <f>адреса!$K$145</f>
        <v>ФИО-3-42</v>
      </c>
      <c r="E148" s="6">
        <v>43631.79</v>
      </c>
      <c r="F148" s="6">
        <v>2903.61</v>
      </c>
      <c r="G148" s="6">
        <v>0</v>
      </c>
      <c r="H148" s="6">
        <v>9104.07</v>
      </c>
      <c r="I148" s="6">
        <v>0</v>
      </c>
      <c r="J148" s="6">
        <v>0</v>
      </c>
      <c r="K148" s="6">
        <v>0</v>
      </c>
      <c r="L148" s="6"/>
      <c r="M148" s="6">
        <v>0</v>
      </c>
      <c r="N148" s="6">
        <v>0</v>
      </c>
      <c r="O148" s="6">
        <v>0</v>
      </c>
      <c r="P148" s="6">
        <v>0</v>
      </c>
      <c r="Q148" s="6">
        <v>0</v>
      </c>
      <c r="R148" s="6">
        <v>0</v>
      </c>
      <c r="S148" s="6">
        <v>0</v>
      </c>
      <c r="T148" s="6">
        <v>0</v>
      </c>
      <c r="U148" s="6"/>
      <c r="V148" s="6">
        <v>12007.68</v>
      </c>
      <c r="W148" s="6">
        <v>0</v>
      </c>
      <c r="X148" s="6">
        <v>55639.47</v>
      </c>
      <c r="Y148" s="513">
        <f>IF(A148&lt;&gt;"",IF(A148=мар17!A148,0,1),IF(AND(B148=мар17!B148,C148=мар17!C148),0,1))</f>
        <v>0</v>
      </c>
      <c r="Z148" s="70" t="str">
        <f t="shared" si="18"/>
        <v>ул. Третья д.3</v>
      </c>
      <c r="AA148" s="504">
        <f>IF($B148&lt;&gt;"",MAX(AA$7:AA147)+1,0)</f>
        <v>139</v>
      </c>
      <c r="AB148" s="502">
        <f t="shared" si="22"/>
        <v>148</v>
      </c>
      <c r="AC148" s="504">
        <f>1</f>
        <v>1</v>
      </c>
      <c r="AD148" s="103">
        <f t="shared" si="19"/>
        <v>2903.61</v>
      </c>
      <c r="AE148" s="103">
        <f t="shared" si="20"/>
        <v>9104.07</v>
      </c>
      <c r="AF148" s="103">
        <f t="shared" si="21"/>
        <v>0</v>
      </c>
      <c r="AG148" s="3"/>
    </row>
    <row r="149" spans="1:33" ht="13.2" x14ac:dyDescent="0.25">
      <c r="B149" s="1" t="str">
        <f>адреса!$G$146</f>
        <v>кв.43</v>
      </c>
      <c r="C149" s="522">
        <f>адреса!$I$146</f>
        <v>30000043</v>
      </c>
      <c r="D149" s="6" t="str">
        <f>адреса!$K$146</f>
        <v>ФИО-3-43</v>
      </c>
      <c r="E149" s="6">
        <v>3394.03</v>
      </c>
      <c r="F149" s="6">
        <v>1131.83</v>
      </c>
      <c r="G149" s="6">
        <v>0</v>
      </c>
      <c r="H149" s="6">
        <v>7097.95</v>
      </c>
      <c r="I149" s="6">
        <v>0</v>
      </c>
      <c r="J149" s="6">
        <v>0</v>
      </c>
      <c r="K149" s="6">
        <v>0</v>
      </c>
      <c r="L149" s="6"/>
      <c r="M149" s="6">
        <v>0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0</v>
      </c>
      <c r="U149" s="6"/>
      <c r="V149" s="6">
        <v>8229.7800000000007</v>
      </c>
      <c r="W149" s="6">
        <v>1132</v>
      </c>
      <c r="X149" s="6">
        <v>10491.81</v>
      </c>
      <c r="Y149" s="513">
        <f>IF(A149&lt;&gt;"",IF(A149=мар17!A149,0,1),IF(AND(B149=мар17!B149,C149=мар17!C149),0,1))</f>
        <v>0</v>
      </c>
      <c r="Z149" s="70" t="str">
        <f t="shared" si="18"/>
        <v>ул. Третья д.3</v>
      </c>
      <c r="AA149" s="504">
        <f>IF($B149&lt;&gt;"",MAX(AA$7:AA148)+1,0)</f>
        <v>140</v>
      </c>
      <c r="AB149" s="502">
        <f t="shared" si="22"/>
        <v>149</v>
      </c>
      <c r="AC149" s="504">
        <f>1</f>
        <v>1</v>
      </c>
      <c r="AD149" s="103">
        <f t="shared" si="19"/>
        <v>1131.83</v>
      </c>
      <c r="AE149" s="103">
        <f t="shared" si="20"/>
        <v>7097.95</v>
      </c>
      <c r="AF149" s="103">
        <f t="shared" si="21"/>
        <v>0</v>
      </c>
      <c r="AG149" s="3"/>
    </row>
    <row r="150" spans="1:33" ht="13.2" x14ac:dyDescent="0.25">
      <c r="B150" s="1" t="str">
        <f>адреса!$G$147</f>
        <v>кв.44</v>
      </c>
      <c r="C150" s="522">
        <f>адреса!$I$147</f>
        <v>30000044</v>
      </c>
      <c r="D150" s="6" t="str">
        <f>адреса!$K$147</f>
        <v>ФИО-3-44</v>
      </c>
      <c r="E150" s="6">
        <v>2989.68</v>
      </c>
      <c r="F150" s="6">
        <v>3247.42</v>
      </c>
      <c r="G150" s="6">
        <v>0</v>
      </c>
      <c r="H150" s="6">
        <v>10181.69</v>
      </c>
      <c r="I150" s="6">
        <v>0</v>
      </c>
      <c r="J150" s="6">
        <v>0</v>
      </c>
      <c r="K150" s="6">
        <v>0</v>
      </c>
      <c r="L150" s="6"/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>
        <v>0</v>
      </c>
      <c r="S150" s="6">
        <v>1577.16</v>
      </c>
      <c r="T150" s="6">
        <v>0</v>
      </c>
      <c r="U150" s="6"/>
      <c r="V150" s="6">
        <v>15006.27</v>
      </c>
      <c r="W150" s="6">
        <v>3000</v>
      </c>
      <c r="X150" s="6">
        <v>14995.95</v>
      </c>
      <c r="Y150" s="513">
        <f>IF(A150&lt;&gt;"",IF(A150=мар17!A150,0,1),IF(AND(B150=мар17!B150,C150=мар17!C150),0,1))</f>
        <v>0</v>
      </c>
      <c r="Z150" s="70" t="str">
        <f t="shared" si="18"/>
        <v>ул. Третья д.3</v>
      </c>
      <c r="AA150" s="504">
        <f>IF($B150&lt;&gt;"",MAX(AA$7:AA149)+1,0)</f>
        <v>141</v>
      </c>
      <c r="AB150" s="502">
        <f t="shared" si="22"/>
        <v>150</v>
      </c>
      <c r="AC150" s="504">
        <f>1</f>
        <v>1</v>
      </c>
      <c r="AD150" s="103">
        <f t="shared" si="19"/>
        <v>3247.42</v>
      </c>
      <c r="AE150" s="103">
        <f t="shared" si="20"/>
        <v>11758.85</v>
      </c>
      <c r="AF150" s="103">
        <f t="shared" si="21"/>
        <v>0</v>
      </c>
      <c r="AG150" s="3"/>
    </row>
    <row r="151" spans="1:33" ht="13.2" x14ac:dyDescent="0.25">
      <c r="B151" s="1" t="str">
        <f>адреса!$G$148</f>
        <v>кв.45</v>
      </c>
      <c r="C151" s="522">
        <f>адреса!$I$148</f>
        <v>30000045</v>
      </c>
      <c r="D151" s="6" t="str">
        <f>адреса!$K$148</f>
        <v>ФИО-3-45</v>
      </c>
      <c r="E151" s="6">
        <v>52480.88</v>
      </c>
      <c r="F151" s="6">
        <v>3492.5</v>
      </c>
      <c r="G151" s="6">
        <v>0</v>
      </c>
      <c r="H151" s="6">
        <v>10951.81</v>
      </c>
      <c r="I151" s="6">
        <v>0</v>
      </c>
      <c r="J151" s="6">
        <v>0</v>
      </c>
      <c r="K151" s="6">
        <v>0</v>
      </c>
      <c r="L151" s="6"/>
      <c r="M151" s="6">
        <v>0</v>
      </c>
      <c r="N151" s="6">
        <v>0</v>
      </c>
      <c r="O151" s="6">
        <v>0</v>
      </c>
      <c r="P151" s="6">
        <v>0</v>
      </c>
      <c r="Q151" s="6">
        <v>0</v>
      </c>
      <c r="R151" s="6">
        <v>0</v>
      </c>
      <c r="S151" s="6">
        <v>0</v>
      </c>
      <c r="T151" s="6">
        <v>0</v>
      </c>
      <c r="U151" s="6"/>
      <c r="V151" s="6">
        <v>14444.31</v>
      </c>
      <c r="W151" s="6">
        <v>0</v>
      </c>
      <c r="X151" s="6">
        <v>66925.19</v>
      </c>
      <c r="Y151" s="513">
        <f>IF(A151&lt;&gt;"",IF(A151=мар17!A151,0,1),IF(AND(B151=мар17!B151,C151=мар17!C151),0,1))</f>
        <v>0</v>
      </c>
      <c r="Z151" s="70" t="str">
        <f t="shared" si="18"/>
        <v>ул. Третья д.3</v>
      </c>
      <c r="AA151" s="504">
        <f>IF($B151&lt;&gt;"",MAX(AA$7:AA150)+1,0)</f>
        <v>142</v>
      </c>
      <c r="AB151" s="502">
        <f t="shared" si="22"/>
        <v>151</v>
      </c>
      <c r="AC151" s="504">
        <f>1</f>
        <v>1</v>
      </c>
      <c r="AD151" s="103">
        <f t="shared" si="19"/>
        <v>3492.5</v>
      </c>
      <c r="AE151" s="103">
        <f t="shared" si="20"/>
        <v>10951.81</v>
      </c>
      <c r="AF151" s="103">
        <f t="shared" si="21"/>
        <v>0</v>
      </c>
      <c r="AG151" s="3"/>
    </row>
    <row r="152" spans="1:33" ht="13.2" x14ac:dyDescent="0.25">
      <c r="B152" s="1" t="str">
        <f>адреса!$G$149</f>
        <v>кв.46</v>
      </c>
      <c r="C152" s="522">
        <f>адреса!$I$149</f>
        <v>30000046</v>
      </c>
      <c r="D152" s="6" t="str">
        <f>адреса!$K$149</f>
        <v>ФИО-3-46</v>
      </c>
      <c r="E152" s="6">
        <v>2862.76</v>
      </c>
      <c r="F152" s="6">
        <v>2862.76</v>
      </c>
      <c r="G152" s="6">
        <v>0</v>
      </c>
      <c r="H152" s="6">
        <v>8977.3799999999992</v>
      </c>
      <c r="I152" s="6">
        <v>0</v>
      </c>
      <c r="J152" s="6">
        <v>0</v>
      </c>
      <c r="K152" s="6">
        <v>0</v>
      </c>
      <c r="L152" s="6"/>
      <c r="M152" s="6">
        <v>0</v>
      </c>
      <c r="N152" s="6">
        <v>0</v>
      </c>
      <c r="O152" s="6">
        <v>0</v>
      </c>
      <c r="P152" s="6">
        <v>0</v>
      </c>
      <c r="Q152" s="6">
        <v>0</v>
      </c>
      <c r="R152" s="6">
        <v>0</v>
      </c>
      <c r="S152" s="6">
        <v>0</v>
      </c>
      <c r="T152" s="6">
        <v>0</v>
      </c>
      <c r="U152" s="6"/>
      <c r="V152" s="6">
        <v>11840.14</v>
      </c>
      <c r="W152" s="6">
        <v>2862.76</v>
      </c>
      <c r="X152" s="6">
        <v>11840.14</v>
      </c>
      <c r="Y152" s="513">
        <f>IF(A152&lt;&gt;"",IF(A152=мар17!A152,0,1),IF(AND(B152=мар17!B152,C152=мар17!C152),0,1))</f>
        <v>0</v>
      </c>
      <c r="Z152" s="70" t="str">
        <f t="shared" si="18"/>
        <v>ул. Третья д.3</v>
      </c>
      <c r="AA152" s="504">
        <f>IF($B152&lt;&gt;"",MAX(AA$7:AA151)+1,0)</f>
        <v>143</v>
      </c>
      <c r="AB152" s="502">
        <f t="shared" si="22"/>
        <v>152</v>
      </c>
      <c r="AC152" s="504">
        <f>1</f>
        <v>1</v>
      </c>
      <c r="AD152" s="103">
        <f t="shared" si="19"/>
        <v>2862.76</v>
      </c>
      <c r="AE152" s="103">
        <f t="shared" si="20"/>
        <v>8977.3799999999992</v>
      </c>
      <c r="AF152" s="103">
        <f t="shared" si="21"/>
        <v>0</v>
      </c>
      <c r="AG152" s="3"/>
    </row>
    <row r="153" spans="1:33" ht="13.2" x14ac:dyDescent="0.25">
      <c r="B153" s="1" t="str">
        <f>адреса!$G$150</f>
        <v>кв.47</v>
      </c>
      <c r="C153" s="522">
        <f>адреса!$I$150</f>
        <v>30000047</v>
      </c>
      <c r="D153" s="6" t="str">
        <f>адреса!$K$150</f>
        <v>ФИО-3-47</v>
      </c>
      <c r="E153" s="6">
        <v>2079.84</v>
      </c>
      <c r="F153" s="6">
        <v>2079.84</v>
      </c>
      <c r="G153" s="6">
        <v>0</v>
      </c>
      <c r="H153" s="6">
        <v>6521.85</v>
      </c>
      <c r="I153" s="6">
        <v>0</v>
      </c>
      <c r="J153" s="6">
        <v>0</v>
      </c>
      <c r="K153" s="6">
        <v>0</v>
      </c>
      <c r="L153" s="6"/>
      <c r="M153" s="6">
        <v>0</v>
      </c>
      <c r="N153" s="6">
        <v>0</v>
      </c>
      <c r="O153" s="6">
        <v>0</v>
      </c>
      <c r="P153" s="6">
        <v>0</v>
      </c>
      <c r="Q153" s="6">
        <v>0</v>
      </c>
      <c r="R153" s="6">
        <v>0</v>
      </c>
      <c r="S153" s="6">
        <v>0</v>
      </c>
      <c r="T153" s="6">
        <v>0</v>
      </c>
      <c r="U153" s="6"/>
      <c r="V153" s="6">
        <v>8601.69</v>
      </c>
      <c r="W153" s="6">
        <v>0</v>
      </c>
      <c r="X153" s="6">
        <v>10681.53</v>
      </c>
      <c r="Y153" s="513">
        <f>IF(A153&lt;&gt;"",IF(A153=мар17!A153,0,1),IF(AND(B153=мар17!B153,C153=мар17!C153),0,1))</f>
        <v>0</v>
      </c>
      <c r="Z153" s="70" t="str">
        <f t="shared" si="18"/>
        <v>ул. Третья д.3</v>
      </c>
      <c r="AA153" s="504">
        <f>IF($B153&lt;&gt;"",MAX(AA$7:AA152)+1,0)</f>
        <v>144</v>
      </c>
      <c r="AB153" s="502">
        <f t="shared" si="22"/>
        <v>153</v>
      </c>
      <c r="AC153" s="504">
        <f>1</f>
        <v>1</v>
      </c>
      <c r="AD153" s="103">
        <f t="shared" si="19"/>
        <v>2079.84</v>
      </c>
      <c r="AE153" s="103">
        <f t="shared" si="20"/>
        <v>6521.85</v>
      </c>
      <c r="AF153" s="103">
        <f t="shared" si="21"/>
        <v>0</v>
      </c>
      <c r="AG153" s="3"/>
    </row>
    <row r="154" spans="1:33" ht="13.2" x14ac:dyDescent="0.25">
      <c r="B154" s="1" t="str">
        <f>адреса!$G$151</f>
        <v>кв.48</v>
      </c>
      <c r="C154" s="522">
        <f>адреса!$I$151</f>
        <v>30000048</v>
      </c>
      <c r="D154" s="6" t="str">
        <f>адреса!$K$151</f>
        <v>ФИО-3-48</v>
      </c>
      <c r="E154" s="6">
        <v>48542.35</v>
      </c>
      <c r="F154" s="6">
        <v>3230.4</v>
      </c>
      <c r="G154" s="6">
        <v>0</v>
      </c>
      <c r="H154" s="6">
        <v>10129.57</v>
      </c>
      <c r="I154" s="6">
        <v>0</v>
      </c>
      <c r="J154" s="6">
        <v>0</v>
      </c>
      <c r="K154" s="6">
        <v>0</v>
      </c>
      <c r="L154" s="6"/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0</v>
      </c>
      <c r="T154" s="6">
        <v>0</v>
      </c>
      <c r="U154" s="6"/>
      <c r="V154" s="6">
        <v>13359.97</v>
      </c>
      <c r="W154" s="6">
        <v>0</v>
      </c>
      <c r="X154" s="6">
        <v>61902.32</v>
      </c>
      <c r="Y154" s="513">
        <f>IF(A154&lt;&gt;"",IF(A154=мар17!A154,0,1),IF(AND(B154=мар17!B154,C154=мар17!C154),0,1))</f>
        <v>0</v>
      </c>
      <c r="Z154" s="70" t="str">
        <f t="shared" si="18"/>
        <v>ул. Третья д.3</v>
      </c>
      <c r="AA154" s="504">
        <f>IF($B154&lt;&gt;"",MAX(AA$7:AA153)+1,0)</f>
        <v>145</v>
      </c>
      <c r="AB154" s="502">
        <f t="shared" si="22"/>
        <v>154</v>
      </c>
      <c r="AC154" s="504">
        <f>1</f>
        <v>1</v>
      </c>
      <c r="AD154" s="103">
        <f t="shared" si="19"/>
        <v>3230.4</v>
      </c>
      <c r="AE154" s="103">
        <f t="shared" si="20"/>
        <v>10129.57</v>
      </c>
      <c r="AF154" s="103">
        <f t="shared" si="21"/>
        <v>0</v>
      </c>
      <c r="AG154" s="3"/>
    </row>
    <row r="155" spans="1:33" ht="13.2" x14ac:dyDescent="0.25">
      <c r="B155" s="1" t="str">
        <f>адреса!$G$152</f>
        <v>кв.49</v>
      </c>
      <c r="C155" s="522">
        <f>адреса!$I$152</f>
        <v>30000049</v>
      </c>
      <c r="D155" s="6" t="str">
        <f>адреса!$K$152</f>
        <v>ФИО-3-49</v>
      </c>
      <c r="E155" s="6">
        <v>2103.67</v>
      </c>
      <c r="F155" s="6">
        <v>2103.67</v>
      </c>
      <c r="G155" s="6">
        <v>0</v>
      </c>
      <c r="H155" s="6">
        <v>6596.43</v>
      </c>
      <c r="I155" s="6">
        <v>0</v>
      </c>
      <c r="J155" s="6">
        <v>0</v>
      </c>
      <c r="K155" s="6">
        <v>0</v>
      </c>
      <c r="L155" s="6"/>
      <c r="M155" s="6">
        <v>0</v>
      </c>
      <c r="N155" s="6">
        <v>0</v>
      </c>
      <c r="O155" s="6">
        <v>0</v>
      </c>
      <c r="P155" s="6">
        <v>0</v>
      </c>
      <c r="Q155" s="6">
        <v>0</v>
      </c>
      <c r="R155" s="6">
        <v>0</v>
      </c>
      <c r="S155" s="6">
        <v>0</v>
      </c>
      <c r="T155" s="6">
        <v>0</v>
      </c>
      <c r="U155" s="6"/>
      <c r="V155" s="6">
        <v>8700.1</v>
      </c>
      <c r="W155" s="6">
        <v>2103.67</v>
      </c>
      <c r="X155" s="6">
        <v>8700.1</v>
      </c>
      <c r="Y155" s="513">
        <f>IF(A155&lt;&gt;"",IF(A155=мар17!A155,0,1),IF(AND(B155=мар17!B155,C155=мар17!C155),0,1))</f>
        <v>0</v>
      </c>
      <c r="Z155" s="70" t="str">
        <f t="shared" si="18"/>
        <v>ул. Третья д.3</v>
      </c>
      <c r="AA155" s="504">
        <f>IF($B155&lt;&gt;"",MAX(AA$7:AA154)+1,0)</f>
        <v>146</v>
      </c>
      <c r="AB155" s="502">
        <f t="shared" si="22"/>
        <v>155</v>
      </c>
      <c r="AC155" s="504">
        <f>1</f>
        <v>1</v>
      </c>
      <c r="AD155" s="103">
        <f t="shared" si="19"/>
        <v>2103.67</v>
      </c>
      <c r="AE155" s="103">
        <f t="shared" si="20"/>
        <v>6596.43</v>
      </c>
      <c r="AF155" s="103">
        <f t="shared" si="21"/>
        <v>0</v>
      </c>
      <c r="AG155" s="3"/>
    </row>
    <row r="156" spans="1:33" ht="13.2" x14ac:dyDescent="0.25">
      <c r="A156" s="4" t="str">
        <f>адреса!$E$153</f>
        <v>ул. Четвертая д.4</v>
      </c>
      <c r="C156" s="522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513">
        <f>IF(A156&lt;&gt;"",IF(A156=мар17!A156,0,1),IF(AND(B156=мар17!B156,C156=мар17!C156),0,1))</f>
        <v>0</v>
      </c>
      <c r="Z156" s="70" t="str">
        <f t="shared" si="18"/>
        <v>ул. Четвертая д.4</v>
      </c>
      <c r="AA156" s="504">
        <f>IF($B156&lt;&gt;"",MAX(AA$7:AA155)+1,0)</f>
        <v>0</v>
      </c>
      <c r="AB156" s="502">
        <f t="shared" si="22"/>
        <v>156</v>
      </c>
      <c r="AC156" s="504">
        <f>1</f>
        <v>1</v>
      </c>
      <c r="AD156" s="103">
        <f t="shared" si="19"/>
        <v>0</v>
      </c>
      <c r="AE156" s="103">
        <f t="shared" si="20"/>
        <v>0</v>
      </c>
      <c r="AF156" s="103">
        <f t="shared" si="21"/>
        <v>0</v>
      </c>
      <c r="AG156" s="3"/>
    </row>
    <row r="157" spans="1:33" ht="13.2" x14ac:dyDescent="0.25">
      <c r="B157" s="1" t="str">
        <f>адреса!$G$153</f>
        <v>кв.1</v>
      </c>
      <c r="C157" s="522">
        <f>адреса!$I$153</f>
        <v>40000001</v>
      </c>
      <c r="D157" s="6" t="str">
        <f>адреса!$K$153</f>
        <v>ФИО-4-1</v>
      </c>
      <c r="E157" s="6">
        <v>29462.93</v>
      </c>
      <c r="F157" s="6">
        <v>1960.7</v>
      </c>
      <c r="G157" s="6">
        <v>0</v>
      </c>
      <c r="H157" s="6">
        <v>4908.3</v>
      </c>
      <c r="I157" s="6">
        <v>0</v>
      </c>
      <c r="J157" s="6">
        <v>0</v>
      </c>
      <c r="K157" s="6">
        <v>0</v>
      </c>
      <c r="L157" s="6"/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0</v>
      </c>
      <c r="T157" s="6">
        <v>0</v>
      </c>
      <c r="U157" s="6"/>
      <c r="V157" s="6">
        <v>6869</v>
      </c>
      <c r="W157" s="6">
        <v>0</v>
      </c>
      <c r="X157" s="6">
        <v>36331.93</v>
      </c>
      <c r="Y157" s="513">
        <f>IF(A157&lt;&gt;"",IF(A157=мар17!A157,0,1),IF(AND(B157=мар17!B157,C157=мар17!C157),0,1))</f>
        <v>0</v>
      </c>
      <c r="Z157" s="70" t="str">
        <f t="shared" si="18"/>
        <v>ул. Четвертая д.4</v>
      </c>
      <c r="AA157" s="504">
        <f>IF($B157&lt;&gt;"",MAX(AA$7:AA156)+1,0)</f>
        <v>147</v>
      </c>
      <c r="AB157" s="502">
        <f t="shared" si="22"/>
        <v>157</v>
      </c>
      <c r="AC157" s="504">
        <f>1</f>
        <v>1</v>
      </c>
      <c r="AD157" s="103">
        <f t="shared" si="19"/>
        <v>1960.7</v>
      </c>
      <c r="AE157" s="103">
        <f t="shared" si="20"/>
        <v>4908.3</v>
      </c>
      <c r="AF157" s="103">
        <f t="shared" si="21"/>
        <v>0</v>
      </c>
      <c r="AG157" s="3"/>
    </row>
    <row r="158" spans="1:33" ht="13.2" x14ac:dyDescent="0.25">
      <c r="B158" s="1" t="str">
        <f>адреса!$G$154</f>
        <v>кв.2</v>
      </c>
      <c r="C158" s="522">
        <f>адреса!$I$154</f>
        <v>40000002</v>
      </c>
      <c r="D158" s="6" t="str">
        <f>адреса!$K$154</f>
        <v>ФИО-4-2</v>
      </c>
      <c r="E158" s="6">
        <v>674.01</v>
      </c>
      <c r="F158" s="6">
        <v>1844.97</v>
      </c>
      <c r="G158" s="6">
        <v>0</v>
      </c>
      <c r="H158" s="6">
        <v>4618.42</v>
      </c>
      <c r="I158" s="6">
        <v>0</v>
      </c>
      <c r="J158" s="6">
        <v>0</v>
      </c>
      <c r="K158" s="6">
        <v>0</v>
      </c>
      <c r="L158" s="6"/>
      <c r="M158" s="6">
        <v>0</v>
      </c>
      <c r="N158" s="6">
        <v>0</v>
      </c>
      <c r="O158" s="6">
        <v>0</v>
      </c>
      <c r="P158" s="6">
        <v>0</v>
      </c>
      <c r="Q158" s="6">
        <v>0</v>
      </c>
      <c r="R158" s="6">
        <v>0</v>
      </c>
      <c r="S158" s="6">
        <v>0</v>
      </c>
      <c r="T158" s="6">
        <v>0</v>
      </c>
      <c r="U158" s="6"/>
      <c r="V158" s="6">
        <v>6463.39</v>
      </c>
      <c r="W158" s="6">
        <v>0</v>
      </c>
      <c r="X158" s="6">
        <v>7137.4</v>
      </c>
      <c r="Y158" s="513">
        <f>IF(A158&lt;&gt;"",IF(A158=мар17!A158,0,1),IF(AND(B158=мар17!B158,C158=мар17!C158),0,1))</f>
        <v>0</v>
      </c>
      <c r="Z158" s="70" t="str">
        <f t="shared" si="18"/>
        <v>ул. Четвертая д.4</v>
      </c>
      <c r="AA158" s="504">
        <f>IF($B158&lt;&gt;"",MAX(AA$7:AA157)+1,0)</f>
        <v>148</v>
      </c>
      <c r="AB158" s="502">
        <f t="shared" si="22"/>
        <v>158</v>
      </c>
      <c r="AC158" s="504">
        <f>1</f>
        <v>1</v>
      </c>
      <c r="AD158" s="103">
        <f t="shared" si="19"/>
        <v>1844.97</v>
      </c>
      <c r="AE158" s="103">
        <f t="shared" si="20"/>
        <v>4618.42</v>
      </c>
      <c r="AF158" s="103">
        <f t="shared" si="21"/>
        <v>0</v>
      </c>
      <c r="AG158" s="3"/>
    </row>
    <row r="159" spans="1:33" ht="13.2" x14ac:dyDescent="0.25">
      <c r="B159" s="1" t="str">
        <f>адреса!$G$155</f>
        <v>кв.3</v>
      </c>
      <c r="C159" s="522">
        <f>адреса!$I$155</f>
        <v>40000003</v>
      </c>
      <c r="D159" s="6" t="str">
        <f>адреса!$K$155</f>
        <v>ФИО-4-3</v>
      </c>
      <c r="E159" s="6">
        <v>27561.69</v>
      </c>
      <c r="F159" s="6">
        <v>1458.23</v>
      </c>
      <c r="G159" s="6">
        <v>0</v>
      </c>
      <c r="H159" s="6">
        <v>7070.61</v>
      </c>
      <c r="I159" s="6">
        <v>0</v>
      </c>
      <c r="J159" s="6">
        <v>0</v>
      </c>
      <c r="K159" s="6">
        <v>0</v>
      </c>
      <c r="L159" s="6"/>
      <c r="M159" s="6">
        <v>0</v>
      </c>
      <c r="N159" s="6">
        <v>0</v>
      </c>
      <c r="O159" s="6">
        <v>0</v>
      </c>
      <c r="P159" s="6">
        <v>0</v>
      </c>
      <c r="Q159" s="6">
        <v>0</v>
      </c>
      <c r="R159" s="6">
        <v>0</v>
      </c>
      <c r="S159" s="6">
        <v>0</v>
      </c>
      <c r="T159" s="6">
        <v>0</v>
      </c>
      <c r="U159" s="6"/>
      <c r="V159" s="6">
        <v>8528.84</v>
      </c>
      <c r="W159" s="6">
        <v>5000</v>
      </c>
      <c r="X159" s="6">
        <v>31090.53</v>
      </c>
      <c r="Y159" s="513">
        <f>IF(A159&lt;&gt;"",IF(A159=мар17!A159,0,1),IF(AND(B159=мар17!B159,C159=мар17!C159),0,1))</f>
        <v>0</v>
      </c>
      <c r="Z159" s="70" t="str">
        <f t="shared" si="18"/>
        <v>ул. Четвертая д.4</v>
      </c>
      <c r="AA159" s="504">
        <f>IF($B159&lt;&gt;"",MAX(AA$7:AA158)+1,0)</f>
        <v>149</v>
      </c>
      <c r="AB159" s="502">
        <f t="shared" si="22"/>
        <v>159</v>
      </c>
      <c r="AC159" s="504">
        <f>1</f>
        <v>1</v>
      </c>
      <c r="AD159" s="103">
        <f t="shared" si="19"/>
        <v>1458.23</v>
      </c>
      <c r="AE159" s="103">
        <f t="shared" si="20"/>
        <v>7070.61</v>
      </c>
      <c r="AF159" s="103">
        <f t="shared" si="21"/>
        <v>0</v>
      </c>
      <c r="AG159" s="3"/>
    </row>
    <row r="160" spans="1:33" ht="13.2" x14ac:dyDescent="0.25">
      <c r="B160" s="1" t="str">
        <f>адреса!$G$156</f>
        <v>кв.4</v>
      </c>
      <c r="C160" s="522">
        <f>адреса!$I$156</f>
        <v>40000004</v>
      </c>
      <c r="D160" s="6" t="str">
        <f>адреса!$K$156</f>
        <v>ФИО-4-4</v>
      </c>
      <c r="E160" s="6">
        <v>2372.59</v>
      </c>
      <c r="F160" s="6">
        <v>2372.59</v>
      </c>
      <c r="G160" s="6">
        <v>0</v>
      </c>
      <c r="H160" s="6">
        <v>5938.53</v>
      </c>
      <c r="I160" s="6">
        <v>0</v>
      </c>
      <c r="J160" s="6">
        <v>0</v>
      </c>
      <c r="K160" s="6">
        <v>0</v>
      </c>
      <c r="L160" s="6"/>
      <c r="M160" s="6">
        <v>0</v>
      </c>
      <c r="N160" s="6">
        <v>0</v>
      </c>
      <c r="O160" s="6">
        <v>0</v>
      </c>
      <c r="P160" s="6">
        <v>0</v>
      </c>
      <c r="Q160" s="6">
        <v>0</v>
      </c>
      <c r="R160" s="6">
        <v>0</v>
      </c>
      <c r="S160" s="6">
        <v>1577.16</v>
      </c>
      <c r="T160" s="6">
        <v>0</v>
      </c>
      <c r="U160" s="6"/>
      <c r="V160" s="6">
        <v>9888.2800000000007</v>
      </c>
      <c r="W160" s="6">
        <v>2372.59</v>
      </c>
      <c r="X160" s="6">
        <v>9888.2800000000007</v>
      </c>
      <c r="Y160" s="513">
        <f>IF(A160&lt;&gt;"",IF(A160=мар17!A160,0,1),IF(AND(B160=мар17!B160,C160=мар17!C160),0,1))</f>
        <v>0</v>
      </c>
      <c r="Z160" s="70" t="str">
        <f t="shared" si="18"/>
        <v>ул. Четвертая д.4</v>
      </c>
      <c r="AA160" s="504">
        <f>IF($B160&lt;&gt;"",MAX(AA$7:AA159)+1,0)</f>
        <v>150</v>
      </c>
      <c r="AB160" s="502">
        <f t="shared" si="22"/>
        <v>160</v>
      </c>
      <c r="AC160" s="504">
        <f>1</f>
        <v>1</v>
      </c>
      <c r="AD160" s="103">
        <f t="shared" si="19"/>
        <v>2372.59</v>
      </c>
      <c r="AE160" s="103">
        <f t="shared" si="20"/>
        <v>7515.69</v>
      </c>
      <c r="AF160" s="103">
        <f t="shared" si="21"/>
        <v>0</v>
      </c>
      <c r="AG160" s="3"/>
    </row>
    <row r="161" spans="2:33" ht="13.2" x14ac:dyDescent="0.25">
      <c r="B161" s="1" t="str">
        <f>адреса!$G$157</f>
        <v>кв.5</v>
      </c>
      <c r="C161" s="522">
        <f>адреса!$I$157</f>
        <v>40000005</v>
      </c>
      <c r="D161" s="6" t="str">
        <f>адреса!$K$157</f>
        <v>ФИО-4-5</v>
      </c>
      <c r="E161" s="6">
        <v>18895.59</v>
      </c>
      <c r="F161" s="6">
        <v>2699.37</v>
      </c>
      <c r="G161" s="6">
        <v>0</v>
      </c>
      <c r="H161" s="6">
        <v>6753.32</v>
      </c>
      <c r="I161" s="6">
        <v>0</v>
      </c>
      <c r="J161" s="6">
        <v>0</v>
      </c>
      <c r="K161" s="6">
        <v>0</v>
      </c>
      <c r="L161" s="6"/>
      <c r="M161" s="6">
        <v>0</v>
      </c>
      <c r="N161" s="6">
        <v>0</v>
      </c>
      <c r="O161" s="6">
        <v>0</v>
      </c>
      <c r="P161" s="6">
        <v>0</v>
      </c>
      <c r="Q161" s="6">
        <v>0</v>
      </c>
      <c r="R161" s="6">
        <v>0</v>
      </c>
      <c r="S161" s="6">
        <v>0</v>
      </c>
      <c r="T161" s="6">
        <v>0</v>
      </c>
      <c r="U161" s="6"/>
      <c r="V161" s="6">
        <v>9452.69</v>
      </c>
      <c r="W161" s="6">
        <v>18895.59</v>
      </c>
      <c r="X161" s="6">
        <v>9452.69</v>
      </c>
      <c r="Y161" s="513">
        <f>IF(A161&lt;&gt;"",IF(A161=мар17!A161,0,1),IF(AND(B161=мар17!B161,C161=мар17!C161),0,1))</f>
        <v>0</v>
      </c>
      <c r="Z161" s="70" t="str">
        <f t="shared" si="18"/>
        <v>ул. Четвертая д.4</v>
      </c>
      <c r="AA161" s="504">
        <f>IF($B161&lt;&gt;"",MAX(AA$7:AA160)+1,0)</f>
        <v>151</v>
      </c>
      <c r="AB161" s="502">
        <f t="shared" si="22"/>
        <v>161</v>
      </c>
      <c r="AC161" s="504">
        <f>1</f>
        <v>1</v>
      </c>
      <c r="AD161" s="103">
        <f t="shared" si="19"/>
        <v>2699.37</v>
      </c>
      <c r="AE161" s="103">
        <f t="shared" si="20"/>
        <v>6753.32</v>
      </c>
      <c r="AF161" s="103">
        <f t="shared" si="21"/>
        <v>0</v>
      </c>
      <c r="AG161" s="3"/>
    </row>
    <row r="162" spans="2:33" ht="13.2" x14ac:dyDescent="0.25">
      <c r="B162" s="1" t="str">
        <f>адреса!$G$158</f>
        <v>кв.6</v>
      </c>
      <c r="C162" s="522">
        <f>адреса!$I$158</f>
        <v>40000006</v>
      </c>
      <c r="D162" s="6" t="str">
        <f>адреса!$K$158</f>
        <v>ФИО-4-6</v>
      </c>
      <c r="E162" s="6">
        <v>43529.46</v>
      </c>
      <c r="F162" s="6">
        <v>2896.8</v>
      </c>
      <c r="G162" s="6">
        <v>0</v>
      </c>
      <c r="H162" s="6">
        <v>7250.81</v>
      </c>
      <c r="I162" s="6">
        <v>0</v>
      </c>
      <c r="J162" s="6">
        <v>0</v>
      </c>
      <c r="K162" s="6">
        <v>0</v>
      </c>
      <c r="L162" s="6"/>
      <c r="M162" s="6">
        <v>0</v>
      </c>
      <c r="N162" s="6">
        <v>0</v>
      </c>
      <c r="O162" s="6">
        <v>0</v>
      </c>
      <c r="P162" s="6">
        <v>0</v>
      </c>
      <c r="Q162" s="6">
        <v>0</v>
      </c>
      <c r="R162" s="6">
        <v>0</v>
      </c>
      <c r="S162" s="6">
        <v>0</v>
      </c>
      <c r="T162" s="6">
        <v>0</v>
      </c>
      <c r="U162" s="6"/>
      <c r="V162" s="6">
        <v>10147.61</v>
      </c>
      <c r="W162" s="6">
        <v>0</v>
      </c>
      <c r="X162" s="6">
        <v>53677.07</v>
      </c>
      <c r="Y162" s="513">
        <f>IF(A162&lt;&gt;"",IF(A162=мар17!A162,0,1),IF(AND(B162=мар17!B162,C162=мар17!C162),0,1))</f>
        <v>0</v>
      </c>
      <c r="Z162" s="70" t="str">
        <f t="shared" si="18"/>
        <v>ул. Четвертая д.4</v>
      </c>
      <c r="AA162" s="504">
        <f>IF($B162&lt;&gt;"",MAX(AA$7:AA161)+1,0)</f>
        <v>152</v>
      </c>
      <c r="AB162" s="502">
        <f t="shared" si="22"/>
        <v>162</v>
      </c>
      <c r="AC162" s="504">
        <f>1</f>
        <v>1</v>
      </c>
      <c r="AD162" s="103">
        <f t="shared" si="19"/>
        <v>2896.8</v>
      </c>
      <c r="AE162" s="103">
        <f t="shared" si="20"/>
        <v>7250.81</v>
      </c>
      <c r="AF162" s="103">
        <f t="shared" si="21"/>
        <v>0</v>
      </c>
      <c r="AG162" s="3"/>
    </row>
    <row r="163" spans="2:33" ht="13.2" x14ac:dyDescent="0.25">
      <c r="B163" s="1" t="str">
        <f>адреса!$G$159</f>
        <v>кв.7</v>
      </c>
      <c r="C163" s="522">
        <f>адреса!$I$159</f>
        <v>40000007</v>
      </c>
      <c r="D163" s="6" t="str">
        <f>адреса!$K$159</f>
        <v>ФИО-4-7</v>
      </c>
      <c r="E163" s="6">
        <v>29872.23</v>
      </c>
      <c r="F163" s="6">
        <v>1987.94</v>
      </c>
      <c r="G163" s="6">
        <v>0</v>
      </c>
      <c r="H163" s="6">
        <v>4974.8999999999996</v>
      </c>
      <c r="I163" s="6">
        <v>0</v>
      </c>
      <c r="J163" s="6">
        <v>0</v>
      </c>
      <c r="K163" s="6">
        <v>0</v>
      </c>
      <c r="L163" s="6"/>
      <c r="M163" s="6">
        <v>0</v>
      </c>
      <c r="N163" s="6">
        <v>0</v>
      </c>
      <c r="O163" s="6">
        <v>0</v>
      </c>
      <c r="P163" s="6">
        <v>0</v>
      </c>
      <c r="Q163" s="6">
        <v>0</v>
      </c>
      <c r="R163" s="6">
        <v>0</v>
      </c>
      <c r="S163" s="6">
        <v>0</v>
      </c>
      <c r="T163" s="6">
        <v>0</v>
      </c>
      <c r="U163" s="6"/>
      <c r="V163" s="6">
        <v>6962.84</v>
      </c>
      <c r="W163" s="6">
        <v>0</v>
      </c>
      <c r="X163" s="6">
        <v>36835.07</v>
      </c>
      <c r="Y163" s="513">
        <f>IF(A163&lt;&gt;"",IF(A163=мар17!A163,0,1),IF(AND(B163=мар17!B163,C163=мар17!C163),0,1))</f>
        <v>0</v>
      </c>
      <c r="Z163" s="70" t="str">
        <f t="shared" si="18"/>
        <v>ул. Четвертая д.4</v>
      </c>
      <c r="AA163" s="504">
        <f>IF($B163&lt;&gt;"",MAX(AA$7:AA162)+1,0)</f>
        <v>153</v>
      </c>
      <c r="AB163" s="502">
        <f t="shared" si="22"/>
        <v>163</v>
      </c>
      <c r="AC163" s="504">
        <f>1</f>
        <v>1</v>
      </c>
      <c r="AD163" s="103">
        <f t="shared" si="19"/>
        <v>1987.94</v>
      </c>
      <c r="AE163" s="103">
        <f t="shared" si="20"/>
        <v>4974.8999999999996</v>
      </c>
      <c r="AF163" s="103">
        <f t="shared" si="21"/>
        <v>0</v>
      </c>
      <c r="AG163" s="3"/>
    </row>
    <row r="164" spans="2:33" ht="13.2" x14ac:dyDescent="0.25">
      <c r="B164" s="1" t="str">
        <f>адреса!$G$160</f>
        <v>кв.8</v>
      </c>
      <c r="C164" s="522">
        <f>адреса!$I$160</f>
        <v>40000008</v>
      </c>
      <c r="D164" s="6" t="str">
        <f>адреса!$K$160</f>
        <v>ФИО-4-8</v>
      </c>
      <c r="E164" s="6">
        <v>29923.34</v>
      </c>
      <c r="F164" s="6">
        <v>1991.34</v>
      </c>
      <c r="G164" s="6">
        <v>0</v>
      </c>
      <c r="H164" s="6">
        <v>4982.7299999999996</v>
      </c>
      <c r="I164" s="6">
        <v>0</v>
      </c>
      <c r="J164" s="6">
        <v>0</v>
      </c>
      <c r="K164" s="6">
        <v>0</v>
      </c>
      <c r="L164" s="6"/>
      <c r="M164" s="6">
        <v>0</v>
      </c>
      <c r="N164" s="6">
        <v>0</v>
      </c>
      <c r="O164" s="6">
        <v>0</v>
      </c>
      <c r="P164" s="6">
        <v>0</v>
      </c>
      <c r="Q164" s="6">
        <v>0</v>
      </c>
      <c r="R164" s="6">
        <v>0</v>
      </c>
      <c r="S164" s="6">
        <v>3154.32</v>
      </c>
      <c r="T164" s="6">
        <v>0</v>
      </c>
      <c r="U164" s="6"/>
      <c r="V164" s="6">
        <v>10128.39</v>
      </c>
      <c r="W164" s="6">
        <v>0</v>
      </c>
      <c r="X164" s="6">
        <v>40051.730000000003</v>
      </c>
      <c r="Y164" s="513">
        <f>IF(A164&lt;&gt;"",IF(A164=мар17!A164,0,1),IF(AND(B164=мар17!B164,C164=мар17!C164),0,1))</f>
        <v>0</v>
      </c>
      <c r="Z164" s="70" t="str">
        <f t="shared" si="18"/>
        <v>ул. Четвертая д.4</v>
      </c>
      <c r="AA164" s="504">
        <f>IF($B164&lt;&gt;"",MAX(AA$7:AA163)+1,0)</f>
        <v>154</v>
      </c>
      <c r="AB164" s="502">
        <f t="shared" si="22"/>
        <v>164</v>
      </c>
      <c r="AC164" s="504">
        <f>1</f>
        <v>1</v>
      </c>
      <c r="AD164" s="103">
        <f t="shared" si="19"/>
        <v>1991.34</v>
      </c>
      <c r="AE164" s="103">
        <f t="shared" si="20"/>
        <v>8137.0499999999993</v>
      </c>
      <c r="AF164" s="103">
        <f t="shared" si="21"/>
        <v>0</v>
      </c>
      <c r="AG164" s="3"/>
    </row>
    <row r="165" spans="2:33" ht="13.2" x14ac:dyDescent="0.25">
      <c r="B165" s="1" t="str">
        <f>адреса!$G$161</f>
        <v>кв.9</v>
      </c>
      <c r="C165" s="522">
        <f>адреса!$I$161</f>
        <v>40000009</v>
      </c>
      <c r="D165" s="6" t="str">
        <f>адреса!$K$161</f>
        <v>ФИО-4-9</v>
      </c>
      <c r="E165" s="6">
        <v>25235.38</v>
      </c>
      <c r="F165" s="6">
        <v>3209.97</v>
      </c>
      <c r="G165" s="6">
        <v>0</v>
      </c>
      <c r="H165" s="6">
        <v>8034.26</v>
      </c>
      <c r="I165" s="6">
        <v>0</v>
      </c>
      <c r="J165" s="6">
        <v>0</v>
      </c>
      <c r="K165" s="6">
        <v>0</v>
      </c>
      <c r="L165" s="6"/>
      <c r="M165" s="6">
        <v>0</v>
      </c>
      <c r="N165" s="6">
        <v>0</v>
      </c>
      <c r="O165" s="6">
        <v>0</v>
      </c>
      <c r="P165" s="6">
        <v>0</v>
      </c>
      <c r="Q165" s="6">
        <v>0</v>
      </c>
      <c r="R165" s="6">
        <v>0</v>
      </c>
      <c r="S165" s="6">
        <v>1577.16</v>
      </c>
      <c r="T165" s="6">
        <v>0</v>
      </c>
      <c r="U165" s="6"/>
      <c r="V165" s="6">
        <v>12821.39</v>
      </c>
      <c r="W165" s="6">
        <v>0</v>
      </c>
      <c r="X165" s="6">
        <v>38056.769999999997</v>
      </c>
      <c r="Y165" s="513">
        <f>IF(A165&lt;&gt;"",IF(A165=мар17!A165,0,1),IF(AND(B165=мар17!B165,C165=мар17!C165),0,1))</f>
        <v>0</v>
      </c>
      <c r="Z165" s="70" t="str">
        <f t="shared" si="18"/>
        <v>ул. Четвертая д.4</v>
      </c>
      <c r="AA165" s="504">
        <f>IF($B165&lt;&gt;"",MAX(AA$7:AA164)+1,0)</f>
        <v>155</v>
      </c>
      <c r="AB165" s="502">
        <f t="shared" si="22"/>
        <v>165</v>
      </c>
      <c r="AC165" s="504">
        <f>1</f>
        <v>1</v>
      </c>
      <c r="AD165" s="103">
        <f t="shared" si="19"/>
        <v>3209.97</v>
      </c>
      <c r="AE165" s="103">
        <f t="shared" si="20"/>
        <v>9611.42</v>
      </c>
      <c r="AF165" s="103">
        <f t="shared" si="21"/>
        <v>0</v>
      </c>
      <c r="AG165" s="3"/>
    </row>
    <row r="166" spans="2:33" ht="13.2" x14ac:dyDescent="0.25">
      <c r="B166" s="1" t="str">
        <f>адреса!$G$162</f>
        <v>кв.10</v>
      </c>
      <c r="C166" s="522">
        <f>адреса!$I$162</f>
        <v>40000010</v>
      </c>
      <c r="D166" s="6" t="str">
        <f>адреса!$K$162</f>
        <v>ФИО-4-10</v>
      </c>
      <c r="E166" s="6">
        <v>18708.36</v>
      </c>
      <c r="F166" s="6">
        <v>3118.06</v>
      </c>
      <c r="G166" s="6">
        <v>0</v>
      </c>
      <c r="H166" s="6">
        <v>7803.14</v>
      </c>
      <c r="I166" s="6">
        <v>0</v>
      </c>
      <c r="J166" s="6">
        <v>0</v>
      </c>
      <c r="K166" s="6">
        <v>0</v>
      </c>
      <c r="L166" s="6"/>
      <c r="M166" s="6">
        <v>0</v>
      </c>
      <c r="N166" s="6">
        <v>0</v>
      </c>
      <c r="O166" s="6">
        <v>0</v>
      </c>
      <c r="P166" s="6">
        <v>0</v>
      </c>
      <c r="Q166" s="6">
        <v>0</v>
      </c>
      <c r="R166" s="6">
        <v>0</v>
      </c>
      <c r="S166" s="6">
        <v>3154.32</v>
      </c>
      <c r="T166" s="6">
        <v>0</v>
      </c>
      <c r="U166" s="6"/>
      <c r="V166" s="6">
        <v>14075.52</v>
      </c>
      <c r="W166" s="6">
        <v>0</v>
      </c>
      <c r="X166" s="6">
        <v>32783.879999999997</v>
      </c>
      <c r="Y166" s="513">
        <f>IF(A166&lt;&gt;"",IF(A166=мар17!A166,0,1),IF(AND(B166=мар17!B166,C166=мар17!C166),0,1))</f>
        <v>0</v>
      </c>
      <c r="Z166" s="70" t="str">
        <f t="shared" si="18"/>
        <v>ул. Четвертая д.4</v>
      </c>
      <c r="AA166" s="504">
        <f>IF($B166&lt;&gt;"",MAX(AA$7:AA165)+1,0)</f>
        <v>156</v>
      </c>
      <c r="AB166" s="502">
        <f t="shared" si="22"/>
        <v>166</v>
      </c>
      <c r="AC166" s="504">
        <f>1</f>
        <v>1</v>
      </c>
      <c r="AD166" s="103">
        <f t="shared" si="19"/>
        <v>3118.06</v>
      </c>
      <c r="AE166" s="103">
        <f t="shared" si="20"/>
        <v>10957.460000000001</v>
      </c>
      <c r="AF166" s="103">
        <f t="shared" si="21"/>
        <v>0</v>
      </c>
      <c r="AG166" s="3"/>
    </row>
    <row r="167" spans="2:33" ht="13.2" x14ac:dyDescent="0.25">
      <c r="B167" s="1" t="str">
        <f>адреса!$G$163</f>
        <v>кв.11</v>
      </c>
      <c r="C167" s="522">
        <f>адреса!$I$163</f>
        <v>40000011</v>
      </c>
      <c r="D167" s="6" t="str">
        <f>адреса!$K$163</f>
        <v>ФИО-4-11</v>
      </c>
      <c r="E167" s="6">
        <v>40613.94</v>
      </c>
      <c r="F167" s="6">
        <v>2702.78</v>
      </c>
      <c r="G167" s="6">
        <v>0</v>
      </c>
      <c r="H167" s="6">
        <v>6765.07</v>
      </c>
      <c r="I167" s="6">
        <v>0</v>
      </c>
      <c r="J167" s="6">
        <v>0</v>
      </c>
      <c r="K167" s="6">
        <v>0</v>
      </c>
      <c r="L167" s="6"/>
      <c r="M167" s="6">
        <v>0</v>
      </c>
      <c r="N167" s="6">
        <v>0</v>
      </c>
      <c r="O167" s="6">
        <v>0</v>
      </c>
      <c r="P167" s="6">
        <v>0</v>
      </c>
      <c r="Q167" s="6">
        <v>0</v>
      </c>
      <c r="R167" s="6">
        <v>0</v>
      </c>
      <c r="S167" s="6">
        <v>0</v>
      </c>
      <c r="T167" s="6">
        <v>0</v>
      </c>
      <c r="U167" s="6"/>
      <c r="V167" s="6">
        <v>9467.85</v>
      </c>
      <c r="W167" s="6">
        <v>0</v>
      </c>
      <c r="X167" s="6">
        <v>50081.79</v>
      </c>
      <c r="Y167" s="513">
        <f>IF(A167&lt;&gt;"",IF(A167=мар17!A167,0,1),IF(AND(B167=мар17!B167,C167=мар17!C167),0,1))</f>
        <v>0</v>
      </c>
      <c r="Z167" s="70" t="str">
        <f t="shared" si="18"/>
        <v>ул. Четвертая д.4</v>
      </c>
      <c r="AA167" s="504">
        <f>IF($B167&lt;&gt;"",MAX(AA$7:AA166)+1,0)</f>
        <v>157</v>
      </c>
      <c r="AB167" s="502">
        <f t="shared" si="22"/>
        <v>167</v>
      </c>
      <c r="AC167" s="504">
        <f>1</f>
        <v>1</v>
      </c>
      <c r="AD167" s="103">
        <f t="shared" si="19"/>
        <v>2702.78</v>
      </c>
      <c r="AE167" s="103">
        <f t="shared" si="20"/>
        <v>6765.07</v>
      </c>
      <c r="AF167" s="103">
        <f t="shared" si="21"/>
        <v>0</v>
      </c>
      <c r="AG167" s="3"/>
    </row>
    <row r="168" spans="2:33" ht="13.2" x14ac:dyDescent="0.25">
      <c r="B168" s="1" t="str">
        <f>адреса!$G$164</f>
        <v>кв.12</v>
      </c>
      <c r="C168" s="522">
        <f>адреса!$I$164</f>
        <v>40000012</v>
      </c>
      <c r="D168" s="6" t="str">
        <f>адреса!$K$164</f>
        <v>ФИО-4-12</v>
      </c>
      <c r="E168" s="6">
        <v>39897.78</v>
      </c>
      <c r="F168" s="6">
        <v>2655.12</v>
      </c>
      <c r="G168" s="6">
        <v>0</v>
      </c>
      <c r="H168" s="6">
        <v>6643.64</v>
      </c>
      <c r="I168" s="6">
        <v>0</v>
      </c>
      <c r="J168" s="6">
        <v>0</v>
      </c>
      <c r="K168" s="6">
        <v>0</v>
      </c>
      <c r="L168" s="6"/>
      <c r="M168" s="6">
        <v>0</v>
      </c>
      <c r="N168" s="6">
        <v>0</v>
      </c>
      <c r="O168" s="6">
        <v>0</v>
      </c>
      <c r="P168" s="6">
        <v>0</v>
      </c>
      <c r="Q168" s="6">
        <v>0</v>
      </c>
      <c r="R168" s="6">
        <v>0</v>
      </c>
      <c r="S168" s="6">
        <v>0</v>
      </c>
      <c r="T168" s="6">
        <v>0</v>
      </c>
      <c r="U168" s="6"/>
      <c r="V168" s="6">
        <v>9298.76</v>
      </c>
      <c r="W168" s="6">
        <v>0</v>
      </c>
      <c r="X168" s="6">
        <v>49196.54</v>
      </c>
      <c r="Y168" s="513">
        <f>IF(A168&lt;&gt;"",IF(A168=мар17!A168,0,1),IF(AND(B168=мар17!B168,C168=мар17!C168),0,1))</f>
        <v>0</v>
      </c>
      <c r="Z168" s="70" t="str">
        <f t="shared" si="18"/>
        <v>ул. Четвертая д.4</v>
      </c>
      <c r="AA168" s="504">
        <f>IF($B168&lt;&gt;"",MAX(AA$7:AA167)+1,0)</f>
        <v>158</v>
      </c>
      <c r="AB168" s="502">
        <f t="shared" si="22"/>
        <v>168</v>
      </c>
      <c r="AC168" s="504">
        <f>1</f>
        <v>1</v>
      </c>
      <c r="AD168" s="103">
        <f t="shared" si="19"/>
        <v>2655.12</v>
      </c>
      <c r="AE168" s="103">
        <f t="shared" si="20"/>
        <v>6643.64</v>
      </c>
      <c r="AF168" s="103">
        <f t="shared" si="21"/>
        <v>0</v>
      </c>
      <c r="AG168" s="3"/>
    </row>
    <row r="169" spans="2:33" ht="13.2" x14ac:dyDescent="0.25">
      <c r="B169" s="1" t="str">
        <f>адреса!$G$165</f>
        <v>кв.13</v>
      </c>
      <c r="C169" s="522">
        <f>адреса!$I$165</f>
        <v>40000013</v>
      </c>
      <c r="D169" s="6" t="str">
        <f>адреса!$K$165</f>
        <v>ФИО-4-13</v>
      </c>
      <c r="E169" s="6">
        <v>3506.83</v>
      </c>
      <c r="F169" s="6">
        <v>1753.06</v>
      </c>
      <c r="G169" s="6">
        <v>0</v>
      </c>
      <c r="H169" s="6">
        <v>4387.3100000000004</v>
      </c>
      <c r="I169" s="6">
        <v>0</v>
      </c>
      <c r="J169" s="6">
        <v>0</v>
      </c>
      <c r="K169" s="6">
        <v>0</v>
      </c>
      <c r="L169" s="6"/>
      <c r="M169" s="6">
        <v>0</v>
      </c>
      <c r="N169" s="6">
        <v>0</v>
      </c>
      <c r="O169" s="6">
        <v>0</v>
      </c>
      <c r="P169" s="6">
        <v>0</v>
      </c>
      <c r="Q169" s="6">
        <v>0</v>
      </c>
      <c r="R169" s="6">
        <v>0</v>
      </c>
      <c r="S169" s="6">
        <v>0</v>
      </c>
      <c r="T169" s="6">
        <v>0</v>
      </c>
      <c r="U169" s="6"/>
      <c r="V169" s="6">
        <v>6140.37</v>
      </c>
      <c r="W169" s="6">
        <v>0</v>
      </c>
      <c r="X169" s="6">
        <v>9647.2000000000007</v>
      </c>
      <c r="Y169" s="513">
        <f>IF(A169&lt;&gt;"",IF(A169=мар17!A169,0,1),IF(AND(B169=мар17!B169,C169=мар17!C169),0,1))</f>
        <v>0</v>
      </c>
      <c r="Z169" s="70" t="str">
        <f t="shared" si="18"/>
        <v>ул. Четвертая д.4</v>
      </c>
      <c r="AA169" s="504">
        <f>IF($B169&lt;&gt;"",MAX(AA$7:AA168)+1,0)</f>
        <v>159</v>
      </c>
      <c r="AB169" s="502">
        <f t="shared" si="22"/>
        <v>169</v>
      </c>
      <c r="AC169" s="504">
        <f>1</f>
        <v>1</v>
      </c>
      <c r="AD169" s="103">
        <f t="shared" si="19"/>
        <v>1753.06</v>
      </c>
      <c r="AE169" s="103">
        <f t="shared" si="20"/>
        <v>4387.3100000000004</v>
      </c>
      <c r="AF169" s="103">
        <f t="shared" si="21"/>
        <v>0</v>
      </c>
      <c r="AG169" s="3"/>
    </row>
    <row r="170" spans="2:33" ht="13.2" x14ac:dyDescent="0.25">
      <c r="B170" s="1" t="str">
        <f>адреса!$G$166</f>
        <v>кв.14</v>
      </c>
      <c r="C170" s="522">
        <f>адреса!$I$166</f>
        <v>40000014</v>
      </c>
      <c r="D170" s="6" t="str">
        <f>адреса!$K$166</f>
        <v>ФИО-4-14</v>
      </c>
      <c r="E170" s="6">
        <v>1994.74</v>
      </c>
      <c r="F170" s="6">
        <v>1994.74</v>
      </c>
      <c r="G170" s="6">
        <v>0</v>
      </c>
      <c r="H170" s="6">
        <v>4990.5600000000004</v>
      </c>
      <c r="I170" s="6">
        <v>0</v>
      </c>
      <c r="J170" s="6">
        <v>0</v>
      </c>
      <c r="K170" s="6">
        <v>0</v>
      </c>
      <c r="L170" s="6"/>
      <c r="M170" s="6">
        <v>0</v>
      </c>
      <c r="N170" s="6">
        <v>0</v>
      </c>
      <c r="O170" s="6">
        <v>0</v>
      </c>
      <c r="P170" s="6">
        <v>0</v>
      </c>
      <c r="Q170" s="6">
        <v>0</v>
      </c>
      <c r="R170" s="6">
        <v>0</v>
      </c>
      <c r="S170" s="6">
        <v>0</v>
      </c>
      <c r="T170" s="6">
        <v>0</v>
      </c>
      <c r="U170" s="6"/>
      <c r="V170" s="6">
        <v>6985.3</v>
      </c>
      <c r="W170" s="6">
        <v>1994.74</v>
      </c>
      <c r="X170" s="6">
        <v>6985.3</v>
      </c>
      <c r="Y170" s="513">
        <f>IF(A170&lt;&gt;"",IF(A170=мар17!A170,0,1),IF(AND(B170=мар17!B170,C170=мар17!C170),0,1))</f>
        <v>0</v>
      </c>
      <c r="Z170" s="70" t="str">
        <f t="shared" si="18"/>
        <v>ул. Четвертая д.4</v>
      </c>
      <c r="AA170" s="504">
        <f>IF($B170&lt;&gt;"",MAX(AA$7:AA169)+1,0)</f>
        <v>160</v>
      </c>
      <c r="AB170" s="502">
        <f t="shared" si="22"/>
        <v>170</v>
      </c>
      <c r="AC170" s="504">
        <f>1</f>
        <v>1</v>
      </c>
      <c r="AD170" s="103">
        <f t="shared" si="19"/>
        <v>1994.74</v>
      </c>
      <c r="AE170" s="103">
        <f t="shared" si="20"/>
        <v>4990.5600000000004</v>
      </c>
      <c r="AF170" s="103">
        <f t="shared" si="21"/>
        <v>0</v>
      </c>
      <c r="AG170" s="3"/>
    </row>
    <row r="171" spans="2:33" ht="13.2" x14ac:dyDescent="0.25">
      <c r="B171" s="1" t="str">
        <f>адреса!$G$167</f>
        <v>кв.15</v>
      </c>
      <c r="C171" s="522">
        <f>адреса!$I$167</f>
        <v>40000015</v>
      </c>
      <c r="D171" s="6" t="str">
        <f>адреса!$K$167</f>
        <v>ФИО-4-15</v>
      </c>
      <c r="E171" s="6">
        <v>6794.38</v>
      </c>
      <c r="F171" s="6">
        <v>3397.19</v>
      </c>
      <c r="G171" s="6">
        <v>0</v>
      </c>
      <c r="H171" s="6">
        <v>8500.41</v>
      </c>
      <c r="I171" s="6">
        <v>0</v>
      </c>
      <c r="J171" s="6">
        <v>0</v>
      </c>
      <c r="K171" s="6">
        <v>0</v>
      </c>
      <c r="L171" s="6"/>
      <c r="M171" s="6">
        <v>0</v>
      </c>
      <c r="N171" s="6">
        <v>0</v>
      </c>
      <c r="O171" s="6">
        <v>0</v>
      </c>
      <c r="P171" s="6">
        <v>0</v>
      </c>
      <c r="Q171" s="6">
        <v>0</v>
      </c>
      <c r="R171" s="6">
        <v>0</v>
      </c>
      <c r="S171" s="6">
        <v>0</v>
      </c>
      <c r="T171" s="6">
        <v>0</v>
      </c>
      <c r="U171" s="6"/>
      <c r="V171" s="6">
        <v>11897.6</v>
      </c>
      <c r="W171" s="6">
        <v>6794.38</v>
      </c>
      <c r="X171" s="6">
        <v>11897.6</v>
      </c>
      <c r="Y171" s="513">
        <f>IF(A171&lt;&gt;"",IF(A171=мар17!A171,0,1),IF(AND(B171=мар17!B171,C171=мар17!C171),0,1))</f>
        <v>0</v>
      </c>
      <c r="Z171" s="70" t="str">
        <f t="shared" si="18"/>
        <v>ул. Четвертая д.4</v>
      </c>
      <c r="AA171" s="504">
        <f>IF($B171&lt;&gt;"",MAX(AA$7:AA170)+1,0)</f>
        <v>161</v>
      </c>
      <c r="AB171" s="502">
        <f t="shared" si="22"/>
        <v>171</v>
      </c>
      <c r="AC171" s="504">
        <f>1</f>
        <v>1</v>
      </c>
      <c r="AD171" s="103">
        <f t="shared" si="19"/>
        <v>3397.19</v>
      </c>
      <c r="AE171" s="103">
        <f t="shared" si="20"/>
        <v>8500.41</v>
      </c>
      <c r="AF171" s="103">
        <f t="shared" si="21"/>
        <v>0</v>
      </c>
      <c r="AG171" s="3"/>
    </row>
    <row r="172" spans="2:33" ht="13.2" x14ac:dyDescent="0.25">
      <c r="B172" s="1" t="str">
        <f>адреса!$G$168</f>
        <v>кв.16</v>
      </c>
      <c r="C172" s="522">
        <f>адреса!$I$168</f>
        <v>40000016</v>
      </c>
      <c r="D172" s="6" t="str">
        <f>адреса!$K$168</f>
        <v>ФИО-4-16</v>
      </c>
      <c r="E172" s="6">
        <v>51509.08</v>
      </c>
      <c r="F172" s="6">
        <v>3427.83</v>
      </c>
      <c r="G172" s="6">
        <v>0</v>
      </c>
      <c r="H172" s="6">
        <v>8578.76</v>
      </c>
      <c r="I172" s="6">
        <v>0</v>
      </c>
      <c r="J172" s="6">
        <v>0</v>
      </c>
      <c r="K172" s="6">
        <v>0</v>
      </c>
      <c r="L172" s="6"/>
      <c r="M172" s="6">
        <v>0</v>
      </c>
      <c r="N172" s="6">
        <v>0</v>
      </c>
      <c r="O172" s="6">
        <v>0</v>
      </c>
      <c r="P172" s="6">
        <v>0</v>
      </c>
      <c r="Q172" s="6">
        <v>0</v>
      </c>
      <c r="R172" s="6">
        <v>0</v>
      </c>
      <c r="S172" s="6">
        <v>0</v>
      </c>
      <c r="T172" s="6">
        <v>0</v>
      </c>
      <c r="U172" s="6"/>
      <c r="V172" s="6">
        <v>12006.59</v>
      </c>
      <c r="W172" s="6">
        <v>0</v>
      </c>
      <c r="X172" s="6">
        <v>63515.67</v>
      </c>
      <c r="Y172" s="513">
        <f>IF(A172&lt;&gt;"",IF(A172=мар17!A172,0,1),IF(AND(B172=мар17!B172,C172=мар17!C172),0,1))</f>
        <v>0</v>
      </c>
      <c r="Z172" s="70" t="str">
        <f t="shared" si="18"/>
        <v>ул. Четвертая д.4</v>
      </c>
      <c r="AA172" s="504">
        <f>IF($B172&lt;&gt;"",MAX(AA$7:AA171)+1,0)</f>
        <v>162</v>
      </c>
      <c r="AB172" s="502">
        <f t="shared" si="22"/>
        <v>172</v>
      </c>
      <c r="AC172" s="504">
        <f>1</f>
        <v>1</v>
      </c>
      <c r="AD172" s="103">
        <f t="shared" si="19"/>
        <v>3427.83</v>
      </c>
      <c r="AE172" s="103">
        <f t="shared" si="20"/>
        <v>8578.76</v>
      </c>
      <c r="AF172" s="103">
        <f t="shared" si="21"/>
        <v>0</v>
      </c>
      <c r="AG172" s="3"/>
    </row>
    <row r="173" spans="2:33" ht="13.2" x14ac:dyDescent="0.25">
      <c r="B173" s="1" t="str">
        <f>адреса!$G$169</f>
        <v>кв.17</v>
      </c>
      <c r="C173" s="522">
        <f>адреса!$I$169</f>
        <v>40000017</v>
      </c>
      <c r="D173" s="6" t="str">
        <f>адреса!$K$169</f>
        <v>ФИО-4-17</v>
      </c>
      <c r="E173" s="6">
        <v>2388.19</v>
      </c>
      <c r="F173" s="6">
        <v>2685.76</v>
      </c>
      <c r="G173" s="6">
        <v>0</v>
      </c>
      <c r="H173" s="6">
        <v>6721.98</v>
      </c>
      <c r="I173" s="6">
        <v>0</v>
      </c>
      <c r="J173" s="6">
        <v>0</v>
      </c>
      <c r="K173" s="6">
        <v>0</v>
      </c>
      <c r="L173" s="6"/>
      <c r="M173" s="6">
        <v>0</v>
      </c>
      <c r="N173" s="6">
        <v>0</v>
      </c>
      <c r="O173" s="6">
        <v>0</v>
      </c>
      <c r="P173" s="6">
        <v>0</v>
      </c>
      <c r="Q173" s="6">
        <v>0</v>
      </c>
      <c r="R173" s="6">
        <v>0</v>
      </c>
      <c r="S173" s="6">
        <v>0</v>
      </c>
      <c r="T173" s="6">
        <v>0</v>
      </c>
      <c r="U173" s="6"/>
      <c r="V173" s="6">
        <v>9407.74</v>
      </c>
      <c r="W173" s="6">
        <v>2500</v>
      </c>
      <c r="X173" s="6">
        <v>9295.93</v>
      </c>
      <c r="Y173" s="513">
        <f>IF(A173&lt;&gt;"",IF(A173=мар17!A173,0,1),IF(AND(B173=мар17!B173,C173=мар17!C173),0,1))</f>
        <v>0</v>
      </c>
      <c r="Z173" s="70" t="str">
        <f t="shared" si="18"/>
        <v>ул. Четвертая д.4</v>
      </c>
      <c r="AA173" s="504">
        <f>IF($B173&lt;&gt;"",MAX(AA$7:AA172)+1,0)</f>
        <v>163</v>
      </c>
      <c r="AB173" s="502">
        <f t="shared" si="22"/>
        <v>173</v>
      </c>
      <c r="AC173" s="504">
        <f>1</f>
        <v>1</v>
      </c>
      <c r="AD173" s="103">
        <f t="shared" si="19"/>
        <v>2685.76</v>
      </c>
      <c r="AE173" s="103">
        <f t="shared" si="20"/>
        <v>6721.98</v>
      </c>
      <c r="AF173" s="103">
        <f t="shared" si="21"/>
        <v>0</v>
      </c>
      <c r="AG173" s="3"/>
    </row>
    <row r="174" spans="2:33" ht="13.2" x14ac:dyDescent="0.25">
      <c r="B174" s="1" t="str">
        <f>адреса!$G$170</f>
        <v>кв.18</v>
      </c>
      <c r="C174" s="522">
        <f>адреса!$I$170</f>
        <v>40000018</v>
      </c>
      <c r="D174" s="6" t="str">
        <f>адреса!$K$170</f>
        <v>ФИО-4-18</v>
      </c>
      <c r="E174" s="6">
        <v>40920.800000000003</v>
      </c>
      <c r="F174" s="6">
        <v>2723.2</v>
      </c>
      <c r="G174" s="6">
        <v>0</v>
      </c>
      <c r="H174" s="6">
        <v>6816</v>
      </c>
      <c r="I174" s="6">
        <v>0</v>
      </c>
      <c r="J174" s="6">
        <v>0</v>
      </c>
      <c r="K174" s="6">
        <v>0</v>
      </c>
      <c r="L174" s="6"/>
      <c r="M174" s="6">
        <v>0</v>
      </c>
      <c r="N174" s="6">
        <v>0</v>
      </c>
      <c r="O174" s="6">
        <v>0</v>
      </c>
      <c r="P174" s="6">
        <v>0</v>
      </c>
      <c r="Q174" s="6">
        <v>0</v>
      </c>
      <c r="R174" s="6">
        <v>0</v>
      </c>
      <c r="S174" s="6">
        <v>0</v>
      </c>
      <c r="T174" s="6">
        <v>0</v>
      </c>
      <c r="U174" s="6"/>
      <c r="V174" s="6">
        <v>9539.2000000000007</v>
      </c>
      <c r="W174" s="6">
        <v>0</v>
      </c>
      <c r="X174" s="6">
        <v>50460</v>
      </c>
      <c r="Y174" s="513">
        <f>IF(A174&lt;&gt;"",IF(A174=мар17!A174,0,1),IF(AND(B174=мар17!B174,C174=мар17!C174),0,1))</f>
        <v>0</v>
      </c>
      <c r="Z174" s="70" t="str">
        <f t="shared" si="18"/>
        <v>ул. Четвертая д.4</v>
      </c>
      <c r="AA174" s="504">
        <f>IF($B174&lt;&gt;"",MAX(AA$7:AA173)+1,0)</f>
        <v>164</v>
      </c>
      <c r="AB174" s="502">
        <f t="shared" si="22"/>
        <v>174</v>
      </c>
      <c r="AC174" s="504">
        <f>1</f>
        <v>1</v>
      </c>
      <c r="AD174" s="103">
        <f t="shared" si="19"/>
        <v>2723.2</v>
      </c>
      <c r="AE174" s="103">
        <f t="shared" si="20"/>
        <v>6816</v>
      </c>
      <c r="AF174" s="103">
        <f t="shared" si="21"/>
        <v>0</v>
      </c>
      <c r="AG174" s="3"/>
    </row>
    <row r="175" spans="2:33" ht="13.2" x14ac:dyDescent="0.25">
      <c r="B175" s="1" t="str">
        <f>адреса!$G$171</f>
        <v>кв.19</v>
      </c>
      <c r="C175" s="522">
        <f>адреса!$I$171</f>
        <v>40000019</v>
      </c>
      <c r="D175" s="6" t="str">
        <f>адреса!$K$171</f>
        <v>ФИО-4-19</v>
      </c>
      <c r="E175" s="6">
        <v>1930.07</v>
      </c>
      <c r="F175" s="6">
        <v>1930.07</v>
      </c>
      <c r="G175" s="6">
        <v>0</v>
      </c>
      <c r="H175" s="6">
        <v>4829.96</v>
      </c>
      <c r="I175" s="6">
        <v>0</v>
      </c>
      <c r="J175" s="6">
        <v>0</v>
      </c>
      <c r="K175" s="6">
        <v>0</v>
      </c>
      <c r="L175" s="6"/>
      <c r="M175" s="6">
        <v>0</v>
      </c>
      <c r="N175" s="6">
        <v>0</v>
      </c>
      <c r="O175" s="6">
        <v>0</v>
      </c>
      <c r="P175" s="6">
        <v>0</v>
      </c>
      <c r="Q175" s="6">
        <v>0</v>
      </c>
      <c r="R175" s="6">
        <v>0</v>
      </c>
      <c r="S175" s="6">
        <v>0</v>
      </c>
      <c r="T175" s="6">
        <v>0</v>
      </c>
      <c r="U175" s="6"/>
      <c r="V175" s="6">
        <v>6760.03</v>
      </c>
      <c r="W175" s="6">
        <v>1930.07</v>
      </c>
      <c r="X175" s="6">
        <v>6760.03</v>
      </c>
      <c r="Y175" s="513">
        <f>IF(A175&lt;&gt;"",IF(A175=мар17!A175,0,1),IF(AND(B175=мар17!B175,C175=мар17!C175),0,1))</f>
        <v>0</v>
      </c>
      <c r="Z175" s="70" t="str">
        <f t="shared" si="18"/>
        <v>ул. Четвертая д.4</v>
      </c>
      <c r="AA175" s="504">
        <f>IF($B175&lt;&gt;"",MAX(AA$7:AA174)+1,0)</f>
        <v>165</v>
      </c>
      <c r="AB175" s="502">
        <f t="shared" si="22"/>
        <v>175</v>
      </c>
      <c r="AC175" s="504">
        <f>1</f>
        <v>1</v>
      </c>
      <c r="AD175" s="103">
        <f t="shared" si="19"/>
        <v>1930.07</v>
      </c>
      <c r="AE175" s="103">
        <f t="shared" si="20"/>
        <v>4829.96</v>
      </c>
      <c r="AF175" s="103">
        <f t="shared" si="21"/>
        <v>0</v>
      </c>
      <c r="AG175" s="3"/>
    </row>
    <row r="176" spans="2:33" ht="13.2" x14ac:dyDescent="0.25">
      <c r="B176" s="1" t="str">
        <f>адреса!$G$172</f>
        <v>кв.20</v>
      </c>
      <c r="C176" s="522">
        <f>адреса!$I$172</f>
        <v>40000020</v>
      </c>
      <c r="D176" s="6" t="str">
        <f>адреса!$K$172</f>
        <v>ФИО-4-20</v>
      </c>
      <c r="E176" s="6">
        <v>14194.46</v>
      </c>
      <c r="F176" s="6">
        <v>1804.12</v>
      </c>
      <c r="G176" s="6">
        <v>0</v>
      </c>
      <c r="H176" s="6">
        <v>4516.58</v>
      </c>
      <c r="I176" s="6">
        <v>0</v>
      </c>
      <c r="J176" s="6">
        <v>0</v>
      </c>
      <c r="K176" s="6">
        <v>0</v>
      </c>
      <c r="L176" s="6"/>
      <c r="M176" s="6">
        <v>0</v>
      </c>
      <c r="N176" s="6">
        <v>0</v>
      </c>
      <c r="O176" s="6">
        <v>0</v>
      </c>
      <c r="P176" s="6">
        <v>0</v>
      </c>
      <c r="Q176" s="6">
        <v>0</v>
      </c>
      <c r="R176" s="6">
        <v>0</v>
      </c>
      <c r="S176" s="6">
        <v>0</v>
      </c>
      <c r="T176" s="6">
        <v>0</v>
      </c>
      <c r="U176" s="6"/>
      <c r="V176" s="6">
        <v>6320.7</v>
      </c>
      <c r="W176" s="6">
        <v>15998.58</v>
      </c>
      <c r="X176" s="6">
        <v>4516.58</v>
      </c>
      <c r="Y176" s="513">
        <f>IF(A176&lt;&gt;"",IF(A176=мар17!A176,0,1),IF(AND(B176=мар17!B176,C176=мар17!C176),0,1))</f>
        <v>0</v>
      </c>
      <c r="Z176" s="70" t="str">
        <f t="shared" si="18"/>
        <v>ул. Четвертая д.4</v>
      </c>
      <c r="AA176" s="504">
        <f>IF($B176&lt;&gt;"",MAX(AA$7:AA175)+1,0)</f>
        <v>166</v>
      </c>
      <c r="AB176" s="502">
        <f t="shared" si="22"/>
        <v>176</v>
      </c>
      <c r="AC176" s="504">
        <f>1</f>
        <v>1</v>
      </c>
      <c r="AD176" s="103">
        <f t="shared" si="19"/>
        <v>1804.12</v>
      </c>
      <c r="AE176" s="103">
        <f t="shared" si="20"/>
        <v>4516.58</v>
      </c>
      <c r="AF176" s="103">
        <f t="shared" si="21"/>
        <v>0</v>
      </c>
      <c r="AG176" s="3"/>
    </row>
    <row r="177" spans="2:33" ht="13.2" x14ac:dyDescent="0.25">
      <c r="B177" s="1" t="str">
        <f>адреса!$G$173</f>
        <v>кв.21</v>
      </c>
      <c r="C177" s="522">
        <f>адреса!$I$173</f>
        <v>40000021</v>
      </c>
      <c r="D177" s="6" t="str">
        <f>адреса!$K$173</f>
        <v>ФИО-4-21</v>
      </c>
      <c r="E177" s="6">
        <v>46803.17</v>
      </c>
      <c r="F177" s="6">
        <v>3114.66</v>
      </c>
      <c r="G177" s="6">
        <v>0</v>
      </c>
      <c r="H177" s="6">
        <v>7795.31</v>
      </c>
      <c r="I177" s="6">
        <v>0</v>
      </c>
      <c r="J177" s="6">
        <v>0</v>
      </c>
      <c r="K177" s="6">
        <v>0</v>
      </c>
      <c r="L177" s="6"/>
      <c r="M177" s="6">
        <v>0</v>
      </c>
      <c r="N177" s="6">
        <v>0</v>
      </c>
      <c r="O177" s="6">
        <v>0</v>
      </c>
      <c r="P177" s="6">
        <v>0</v>
      </c>
      <c r="Q177" s="6">
        <v>0</v>
      </c>
      <c r="R177" s="6">
        <v>0</v>
      </c>
      <c r="S177" s="6">
        <v>0</v>
      </c>
      <c r="T177" s="6">
        <v>0</v>
      </c>
      <c r="U177" s="6"/>
      <c r="V177" s="6">
        <v>10909.97</v>
      </c>
      <c r="W177" s="6">
        <v>0</v>
      </c>
      <c r="X177" s="6">
        <v>57713.14</v>
      </c>
      <c r="Y177" s="513">
        <f>IF(A177&lt;&gt;"",IF(A177=мар17!A177,0,1),IF(AND(B177=мар17!B177,C177=мар17!C177),0,1))</f>
        <v>0</v>
      </c>
      <c r="Z177" s="70" t="str">
        <f t="shared" si="18"/>
        <v>ул. Четвертая д.4</v>
      </c>
      <c r="AA177" s="504">
        <f>IF($B177&lt;&gt;"",MAX(AA$7:AA176)+1,0)</f>
        <v>167</v>
      </c>
      <c r="AB177" s="502">
        <f t="shared" si="22"/>
        <v>177</v>
      </c>
      <c r="AC177" s="504">
        <f>1</f>
        <v>1</v>
      </c>
      <c r="AD177" s="103">
        <f t="shared" si="19"/>
        <v>3114.66</v>
      </c>
      <c r="AE177" s="103">
        <f t="shared" si="20"/>
        <v>7795.31</v>
      </c>
      <c r="AF177" s="103">
        <f t="shared" si="21"/>
        <v>0</v>
      </c>
      <c r="AG177" s="3"/>
    </row>
    <row r="178" spans="2:33" ht="13.2" x14ac:dyDescent="0.25">
      <c r="B178" s="1" t="str">
        <f>адреса!$G$174</f>
        <v>кв.22</v>
      </c>
      <c r="C178" s="522">
        <f>адреса!$I$174</f>
        <v>40000022</v>
      </c>
      <c r="D178" s="6" t="str">
        <f>адреса!$K$174</f>
        <v>ФИО-4-22</v>
      </c>
      <c r="E178" s="6">
        <v>0</v>
      </c>
      <c r="F178" s="6">
        <v>1553.93</v>
      </c>
      <c r="G178" s="6">
        <v>0</v>
      </c>
      <c r="H178" s="6">
        <v>7775.72</v>
      </c>
      <c r="I178" s="6">
        <v>0</v>
      </c>
      <c r="J178" s="6">
        <v>0</v>
      </c>
      <c r="K178" s="6">
        <v>0</v>
      </c>
      <c r="L178" s="6"/>
      <c r="M178" s="6">
        <v>0</v>
      </c>
      <c r="N178" s="6">
        <v>0</v>
      </c>
      <c r="O178" s="6">
        <v>0</v>
      </c>
      <c r="P178" s="6">
        <v>0</v>
      </c>
      <c r="Q178" s="6">
        <v>0</v>
      </c>
      <c r="R178" s="6">
        <v>0</v>
      </c>
      <c r="S178" s="6">
        <v>0</v>
      </c>
      <c r="T178" s="6">
        <v>0</v>
      </c>
      <c r="U178" s="6"/>
      <c r="V178" s="6">
        <v>9329.65</v>
      </c>
      <c r="W178" s="6">
        <v>0</v>
      </c>
      <c r="X178" s="6">
        <v>9329.65</v>
      </c>
      <c r="Y178" s="513">
        <f>IF(A178&lt;&gt;"",IF(A178=мар17!A178,0,1),IF(AND(B178=мар17!B178,C178=мар17!C178),0,1))</f>
        <v>0</v>
      </c>
      <c r="Z178" s="70" t="str">
        <f t="shared" si="18"/>
        <v>ул. Четвертая д.4</v>
      </c>
      <c r="AA178" s="504">
        <f>IF($B178&lt;&gt;"",MAX(AA$7:AA177)+1,0)</f>
        <v>168</v>
      </c>
      <c r="AB178" s="502">
        <f t="shared" si="22"/>
        <v>178</v>
      </c>
      <c r="AC178" s="504">
        <f>1</f>
        <v>1</v>
      </c>
      <c r="AD178" s="103">
        <f t="shared" si="19"/>
        <v>1553.93</v>
      </c>
      <c r="AE178" s="103">
        <f t="shared" si="20"/>
        <v>7775.72</v>
      </c>
      <c r="AF178" s="103">
        <f t="shared" si="21"/>
        <v>0</v>
      </c>
      <c r="AG178" s="3"/>
    </row>
    <row r="179" spans="2:33" ht="13.2" x14ac:dyDescent="0.25">
      <c r="B179" s="1" t="str">
        <f>адреса!$G$175</f>
        <v>кв.23</v>
      </c>
      <c r="C179" s="522">
        <f>адреса!$I$175</f>
        <v>40000023</v>
      </c>
      <c r="D179" s="6" t="str">
        <f>адреса!$K$175</f>
        <v>ФИО-4-23</v>
      </c>
      <c r="E179" s="6">
        <v>2035.33</v>
      </c>
      <c r="F179" s="6">
        <v>2035.59</v>
      </c>
      <c r="G179" s="6">
        <v>0</v>
      </c>
      <c r="H179" s="6">
        <v>5092.41</v>
      </c>
      <c r="I179" s="6">
        <v>0</v>
      </c>
      <c r="J179" s="6">
        <v>0</v>
      </c>
      <c r="K179" s="6">
        <v>0</v>
      </c>
      <c r="L179" s="6"/>
      <c r="M179" s="6">
        <v>0</v>
      </c>
      <c r="N179" s="6">
        <v>0</v>
      </c>
      <c r="O179" s="6">
        <v>0</v>
      </c>
      <c r="P179" s="6">
        <v>0</v>
      </c>
      <c r="Q179" s="6">
        <v>0</v>
      </c>
      <c r="R179" s="6">
        <v>0</v>
      </c>
      <c r="S179" s="6">
        <v>1577.16</v>
      </c>
      <c r="T179" s="6">
        <v>0</v>
      </c>
      <c r="U179" s="6"/>
      <c r="V179" s="6">
        <v>8705.16</v>
      </c>
      <c r="W179" s="6">
        <v>0</v>
      </c>
      <c r="X179" s="6">
        <v>10740.49</v>
      </c>
      <c r="Y179" s="513">
        <f>IF(A179&lt;&gt;"",IF(A179=мар17!A179,0,1),IF(AND(B179=мар17!B179,C179=мар17!C179),0,1))</f>
        <v>0</v>
      </c>
      <c r="Z179" s="70" t="str">
        <f t="shared" si="18"/>
        <v>ул. Четвертая д.4</v>
      </c>
      <c r="AA179" s="504">
        <f>IF($B179&lt;&gt;"",MAX(AA$7:AA178)+1,0)</f>
        <v>169</v>
      </c>
      <c r="AB179" s="502">
        <f t="shared" si="22"/>
        <v>179</v>
      </c>
      <c r="AC179" s="504">
        <f>1</f>
        <v>1</v>
      </c>
      <c r="AD179" s="103">
        <f t="shared" si="19"/>
        <v>2035.59</v>
      </c>
      <c r="AE179" s="103">
        <f t="shared" si="20"/>
        <v>6669.57</v>
      </c>
      <c r="AF179" s="103">
        <f t="shared" si="21"/>
        <v>0</v>
      </c>
      <c r="AG179" s="3"/>
    </row>
    <row r="180" spans="2:33" ht="13.2" x14ac:dyDescent="0.25">
      <c r="B180" s="1" t="str">
        <f>адреса!$G$176</f>
        <v>кв.24</v>
      </c>
      <c r="C180" s="522">
        <f>адреса!$I$176</f>
        <v>40000024</v>
      </c>
      <c r="D180" s="6" t="str">
        <f>адреса!$K$176</f>
        <v>ФИО-4-24</v>
      </c>
      <c r="E180" s="6">
        <v>0</v>
      </c>
      <c r="F180" s="6">
        <v>2709.58</v>
      </c>
      <c r="G180" s="6">
        <v>0</v>
      </c>
      <c r="H180" s="6">
        <v>6780.74</v>
      </c>
      <c r="I180" s="6">
        <v>0</v>
      </c>
      <c r="J180" s="6">
        <v>0</v>
      </c>
      <c r="K180" s="6">
        <v>0</v>
      </c>
      <c r="L180" s="6"/>
      <c r="M180" s="6">
        <v>0</v>
      </c>
      <c r="N180" s="6">
        <v>0</v>
      </c>
      <c r="O180" s="6">
        <v>0</v>
      </c>
      <c r="P180" s="6">
        <v>0</v>
      </c>
      <c r="Q180" s="6">
        <v>0</v>
      </c>
      <c r="R180" s="6">
        <v>0</v>
      </c>
      <c r="S180" s="6">
        <v>0</v>
      </c>
      <c r="T180" s="6">
        <v>0</v>
      </c>
      <c r="U180" s="6"/>
      <c r="V180" s="6">
        <v>9490.32</v>
      </c>
      <c r="W180" s="6">
        <v>2709.58</v>
      </c>
      <c r="X180" s="6">
        <v>6780.74</v>
      </c>
      <c r="Y180" s="513">
        <f>IF(A180&lt;&gt;"",IF(A180=мар17!A180,0,1),IF(AND(B180=мар17!B180,C180=мар17!C180),0,1))</f>
        <v>0</v>
      </c>
      <c r="Z180" s="70" t="str">
        <f t="shared" si="18"/>
        <v>ул. Четвертая д.4</v>
      </c>
      <c r="AA180" s="504">
        <f>IF($B180&lt;&gt;"",MAX(AA$7:AA179)+1,0)</f>
        <v>170</v>
      </c>
      <c r="AB180" s="502">
        <f t="shared" si="22"/>
        <v>180</v>
      </c>
      <c r="AC180" s="504">
        <f>1</f>
        <v>1</v>
      </c>
      <c r="AD180" s="103">
        <f t="shared" si="19"/>
        <v>2709.58</v>
      </c>
      <c r="AE180" s="103">
        <f t="shared" si="20"/>
        <v>6780.74</v>
      </c>
      <c r="AF180" s="103">
        <f t="shared" si="21"/>
        <v>0</v>
      </c>
      <c r="AG180" s="3"/>
    </row>
    <row r="181" spans="2:33" ht="13.2" x14ac:dyDescent="0.25">
      <c r="B181" s="1" t="str">
        <f>адреса!$G$177</f>
        <v>кв.25</v>
      </c>
      <c r="C181" s="522">
        <f>адреса!$I$177</f>
        <v>40000025</v>
      </c>
      <c r="D181" s="6" t="str">
        <f>адреса!$K$177</f>
        <v>ФИО-4-25</v>
      </c>
      <c r="E181" s="6">
        <v>3977.82</v>
      </c>
      <c r="F181" s="6">
        <v>1708.81</v>
      </c>
      <c r="G181" s="6">
        <v>0</v>
      </c>
      <c r="H181" s="6">
        <v>4277.63</v>
      </c>
      <c r="I181" s="6">
        <v>0</v>
      </c>
      <c r="J181" s="6">
        <v>0</v>
      </c>
      <c r="K181" s="6">
        <v>0</v>
      </c>
      <c r="L181" s="6"/>
      <c r="M181" s="6">
        <v>0</v>
      </c>
      <c r="N181" s="6">
        <v>0</v>
      </c>
      <c r="O181" s="6">
        <v>0</v>
      </c>
      <c r="P181" s="6">
        <v>0</v>
      </c>
      <c r="Q181" s="6">
        <v>0</v>
      </c>
      <c r="R181" s="6">
        <v>0</v>
      </c>
      <c r="S181" s="6">
        <v>1577.16</v>
      </c>
      <c r="T181" s="6">
        <v>0</v>
      </c>
      <c r="U181" s="6"/>
      <c r="V181" s="6">
        <v>7563.6</v>
      </c>
      <c r="W181" s="6">
        <v>0</v>
      </c>
      <c r="X181" s="6">
        <v>11541.42</v>
      </c>
      <c r="Y181" s="513">
        <f>IF(A181&lt;&gt;"",IF(A181=мар17!A181,0,1),IF(AND(B181=мар17!B181,C181=мар17!C181),0,1))</f>
        <v>0</v>
      </c>
      <c r="Z181" s="70" t="str">
        <f t="shared" si="18"/>
        <v>ул. Четвертая д.4</v>
      </c>
      <c r="AA181" s="504">
        <f>IF($B181&lt;&gt;"",MAX(AA$7:AA180)+1,0)</f>
        <v>171</v>
      </c>
      <c r="AB181" s="502">
        <f t="shared" si="22"/>
        <v>181</v>
      </c>
      <c r="AC181" s="504">
        <f>1</f>
        <v>1</v>
      </c>
      <c r="AD181" s="103">
        <f t="shared" si="19"/>
        <v>1708.81</v>
      </c>
      <c r="AE181" s="103">
        <f t="shared" si="20"/>
        <v>5854.79</v>
      </c>
      <c r="AF181" s="103">
        <f t="shared" si="21"/>
        <v>0</v>
      </c>
      <c r="AG181" s="3"/>
    </row>
    <row r="182" spans="2:33" ht="13.2" x14ac:dyDescent="0.25">
      <c r="B182" s="1" t="str">
        <f>адреса!$G$178</f>
        <v>кв.26</v>
      </c>
      <c r="C182" s="522">
        <f>адреса!$I$178</f>
        <v>40000026</v>
      </c>
      <c r="D182" s="6" t="str">
        <f>адреса!$K$178</f>
        <v>ФИО-4-26</v>
      </c>
      <c r="E182" s="6">
        <v>2015.17</v>
      </c>
      <c r="F182" s="6">
        <v>2015.17</v>
      </c>
      <c r="G182" s="6">
        <v>0</v>
      </c>
      <c r="H182" s="6">
        <v>5041.49</v>
      </c>
      <c r="I182" s="6">
        <v>0</v>
      </c>
      <c r="J182" s="6">
        <v>0</v>
      </c>
      <c r="K182" s="6">
        <v>0</v>
      </c>
      <c r="L182" s="6"/>
      <c r="M182" s="6">
        <v>0</v>
      </c>
      <c r="N182" s="6">
        <v>0</v>
      </c>
      <c r="O182" s="6">
        <v>0</v>
      </c>
      <c r="P182" s="6">
        <v>0</v>
      </c>
      <c r="Q182" s="6">
        <v>0</v>
      </c>
      <c r="R182" s="6">
        <v>0</v>
      </c>
      <c r="S182" s="6">
        <v>0</v>
      </c>
      <c r="T182" s="6">
        <v>0</v>
      </c>
      <c r="U182" s="6"/>
      <c r="V182" s="6">
        <v>7056.66</v>
      </c>
      <c r="W182" s="6">
        <v>2015.17</v>
      </c>
      <c r="X182" s="6">
        <v>7056.66</v>
      </c>
      <c r="Y182" s="513">
        <f>IF(A182&lt;&gt;"",IF(A182=мар17!A182,0,1),IF(AND(B182=мар17!B182,C182=мар17!C182),0,1))</f>
        <v>0</v>
      </c>
      <c r="Z182" s="70" t="str">
        <f t="shared" si="18"/>
        <v>ул. Четвертая д.4</v>
      </c>
      <c r="AA182" s="504">
        <f>IF($B182&lt;&gt;"",MAX(AA$7:AA181)+1,0)</f>
        <v>172</v>
      </c>
      <c r="AB182" s="502">
        <f t="shared" si="22"/>
        <v>182</v>
      </c>
      <c r="AC182" s="504">
        <f>1</f>
        <v>1</v>
      </c>
      <c r="AD182" s="103">
        <f t="shared" si="19"/>
        <v>2015.17</v>
      </c>
      <c r="AE182" s="103">
        <f t="shared" si="20"/>
        <v>5041.49</v>
      </c>
      <c r="AF182" s="103">
        <f t="shared" si="21"/>
        <v>0</v>
      </c>
      <c r="AG182" s="3"/>
    </row>
    <row r="183" spans="2:33" ht="13.2" x14ac:dyDescent="0.25">
      <c r="B183" s="1" t="str">
        <f>адреса!$G$179</f>
        <v>кв.27</v>
      </c>
      <c r="C183" s="522">
        <f>адреса!$I$179</f>
        <v>40000027</v>
      </c>
      <c r="D183" s="6" t="str">
        <f>адреса!$K$179</f>
        <v>ФИО-4-27</v>
      </c>
      <c r="E183" s="6">
        <v>0</v>
      </c>
      <c r="F183" s="6">
        <v>0</v>
      </c>
      <c r="G183" s="6">
        <v>0</v>
      </c>
      <c r="H183" s="6">
        <v>8484.75</v>
      </c>
      <c r="I183" s="6">
        <v>0</v>
      </c>
      <c r="J183" s="6">
        <v>0</v>
      </c>
      <c r="K183" s="6">
        <v>0</v>
      </c>
      <c r="L183" s="6"/>
      <c r="M183" s="6">
        <v>0</v>
      </c>
      <c r="N183" s="6">
        <v>0</v>
      </c>
      <c r="O183" s="6">
        <v>0</v>
      </c>
      <c r="P183" s="6">
        <v>0</v>
      </c>
      <c r="Q183" s="6">
        <v>0</v>
      </c>
      <c r="R183" s="6">
        <v>0</v>
      </c>
      <c r="S183" s="6">
        <v>0</v>
      </c>
      <c r="T183" s="6">
        <v>0</v>
      </c>
      <c r="U183" s="6"/>
      <c r="V183" s="6">
        <v>8484.75</v>
      </c>
      <c r="W183" s="6">
        <v>0</v>
      </c>
      <c r="X183" s="6">
        <v>8484.75</v>
      </c>
      <c r="Y183" s="513">
        <f>IF(A183&lt;&gt;"",IF(A183=мар17!A183,0,1),IF(AND(B183=мар17!B183,C183=мар17!C183),0,1))</f>
        <v>0</v>
      </c>
      <c r="Z183" s="70" t="str">
        <f t="shared" si="18"/>
        <v>ул. Четвертая д.4</v>
      </c>
      <c r="AA183" s="504">
        <f>IF($B183&lt;&gt;"",MAX(AA$7:AA182)+1,0)</f>
        <v>173</v>
      </c>
      <c r="AB183" s="502">
        <f t="shared" si="22"/>
        <v>183</v>
      </c>
      <c r="AC183" s="504">
        <f>1</f>
        <v>1</v>
      </c>
      <c r="AD183" s="103">
        <f t="shared" si="19"/>
        <v>0</v>
      </c>
      <c r="AE183" s="103">
        <f t="shared" si="20"/>
        <v>8484.75</v>
      </c>
      <c r="AF183" s="103">
        <f t="shared" si="21"/>
        <v>0</v>
      </c>
      <c r="AG183" s="3"/>
    </row>
    <row r="184" spans="2:33" ht="13.2" x14ac:dyDescent="0.25">
      <c r="B184" s="1" t="str">
        <f>адреса!$G$180</f>
        <v>кв.28</v>
      </c>
      <c r="C184" s="522">
        <f>адреса!$I$180</f>
        <v>40000028</v>
      </c>
      <c r="D184" s="6" t="str">
        <f>адреса!$K$180</f>
        <v>ФИО-4-28</v>
      </c>
      <c r="E184" s="6">
        <v>3386.98</v>
      </c>
      <c r="F184" s="6">
        <v>3386.98</v>
      </c>
      <c r="G184" s="6">
        <v>0</v>
      </c>
      <c r="H184" s="6">
        <v>8476.9</v>
      </c>
      <c r="I184" s="6">
        <v>0</v>
      </c>
      <c r="J184" s="6">
        <v>0</v>
      </c>
      <c r="K184" s="6">
        <v>0</v>
      </c>
      <c r="L184" s="6"/>
      <c r="M184" s="6">
        <v>0</v>
      </c>
      <c r="N184" s="6">
        <v>0</v>
      </c>
      <c r="O184" s="6">
        <v>0</v>
      </c>
      <c r="P184" s="6">
        <v>0</v>
      </c>
      <c r="Q184" s="6">
        <v>0</v>
      </c>
      <c r="R184" s="6">
        <v>0</v>
      </c>
      <c r="S184" s="6">
        <v>3154.32</v>
      </c>
      <c r="T184" s="6">
        <v>0</v>
      </c>
      <c r="U184" s="6"/>
      <c r="V184" s="6">
        <v>15018.2</v>
      </c>
      <c r="W184" s="6">
        <v>3386.98</v>
      </c>
      <c r="X184" s="6">
        <v>15018.2</v>
      </c>
      <c r="Y184" s="513">
        <f>IF(A184&lt;&gt;"",IF(A184=мар17!A184,0,1),IF(AND(B184=мар17!B184,C184=мар17!C184),0,1))</f>
        <v>0</v>
      </c>
      <c r="Z184" s="70" t="str">
        <f t="shared" si="18"/>
        <v>ул. Четвертая д.4</v>
      </c>
      <c r="AA184" s="504">
        <f>IF($B184&lt;&gt;"",MAX(AA$7:AA183)+1,0)</f>
        <v>174</v>
      </c>
      <c r="AB184" s="502">
        <f t="shared" si="22"/>
        <v>184</v>
      </c>
      <c r="AC184" s="504">
        <f>1</f>
        <v>1</v>
      </c>
      <c r="AD184" s="103">
        <f t="shared" si="19"/>
        <v>3386.98</v>
      </c>
      <c r="AE184" s="103">
        <f t="shared" si="20"/>
        <v>11631.22</v>
      </c>
      <c r="AF184" s="103">
        <f t="shared" si="21"/>
        <v>0</v>
      </c>
      <c r="AG184" s="3"/>
    </row>
    <row r="185" spans="2:33" ht="13.2" x14ac:dyDescent="0.25">
      <c r="B185" s="1" t="str">
        <f>адреса!$G$181</f>
        <v>кв.29</v>
      </c>
      <c r="C185" s="522">
        <f>адреса!$I$181</f>
        <v>40000029</v>
      </c>
      <c r="D185" s="6" t="str">
        <f>адреса!$K$181</f>
        <v>ФИО-4-29</v>
      </c>
      <c r="E185" s="6">
        <v>2676.1</v>
      </c>
      <c r="F185" s="6">
        <v>2675.54</v>
      </c>
      <c r="G185" s="6">
        <v>0</v>
      </c>
      <c r="H185" s="6">
        <v>6694.56</v>
      </c>
      <c r="I185" s="6">
        <v>0</v>
      </c>
      <c r="J185" s="6">
        <v>0</v>
      </c>
      <c r="K185" s="6">
        <v>0</v>
      </c>
      <c r="L185" s="6"/>
      <c r="M185" s="6">
        <v>0</v>
      </c>
      <c r="N185" s="6">
        <v>0</v>
      </c>
      <c r="O185" s="6">
        <v>0</v>
      </c>
      <c r="P185" s="6">
        <v>0</v>
      </c>
      <c r="Q185" s="6">
        <v>0</v>
      </c>
      <c r="R185" s="6">
        <v>0</v>
      </c>
      <c r="S185" s="6">
        <v>3242.06</v>
      </c>
      <c r="T185" s="6">
        <v>0</v>
      </c>
      <c r="U185" s="6"/>
      <c r="V185" s="6">
        <v>12612.16</v>
      </c>
      <c r="W185" s="6">
        <v>2677</v>
      </c>
      <c r="X185" s="6">
        <v>12611.26</v>
      </c>
      <c r="Y185" s="513">
        <f>IF(A185&lt;&gt;"",IF(A185=мар17!A185,0,1),IF(AND(B185=мар17!B185,C185=мар17!C185),0,1))</f>
        <v>0</v>
      </c>
      <c r="Z185" s="70" t="str">
        <f t="shared" si="18"/>
        <v>ул. Четвертая д.4</v>
      </c>
      <c r="AA185" s="504">
        <f>IF($B185&lt;&gt;"",MAX(AA$7:AA184)+1,0)</f>
        <v>175</v>
      </c>
      <c r="AB185" s="502">
        <f t="shared" si="22"/>
        <v>185</v>
      </c>
      <c r="AC185" s="504">
        <f>1</f>
        <v>1</v>
      </c>
      <c r="AD185" s="103">
        <f t="shared" si="19"/>
        <v>2675.54</v>
      </c>
      <c r="AE185" s="103">
        <f t="shared" si="20"/>
        <v>9936.6200000000008</v>
      </c>
      <c r="AF185" s="103">
        <f t="shared" si="21"/>
        <v>0</v>
      </c>
      <c r="AG185" s="3"/>
    </row>
    <row r="186" spans="2:33" ht="13.2" x14ac:dyDescent="0.25">
      <c r="B186" s="1" t="str">
        <f>адреса!$G$182</f>
        <v>кв.30</v>
      </c>
      <c r="C186" s="522">
        <f>адреса!$I$182</f>
        <v>40000030</v>
      </c>
      <c r="D186" s="6" t="str">
        <f>адреса!$K$182</f>
        <v>ФИО-4-30</v>
      </c>
      <c r="E186" s="6">
        <v>43120.28</v>
      </c>
      <c r="F186" s="6">
        <v>2869.57</v>
      </c>
      <c r="G186" s="6">
        <v>0</v>
      </c>
      <c r="H186" s="6">
        <v>7180.3</v>
      </c>
      <c r="I186" s="6">
        <v>0</v>
      </c>
      <c r="J186" s="6">
        <v>0</v>
      </c>
      <c r="K186" s="6">
        <v>0</v>
      </c>
      <c r="L186" s="6"/>
      <c r="M186" s="6">
        <v>0</v>
      </c>
      <c r="N186" s="6">
        <v>0</v>
      </c>
      <c r="O186" s="6">
        <v>0</v>
      </c>
      <c r="P186" s="6">
        <v>0</v>
      </c>
      <c r="Q186" s="6">
        <v>0</v>
      </c>
      <c r="R186" s="6">
        <v>0</v>
      </c>
      <c r="S186" s="6">
        <v>0</v>
      </c>
      <c r="T186" s="6">
        <v>0</v>
      </c>
      <c r="U186" s="6"/>
      <c r="V186" s="6">
        <v>10049.870000000001</v>
      </c>
      <c r="W186" s="6">
        <v>0</v>
      </c>
      <c r="X186" s="6">
        <v>53170.15</v>
      </c>
      <c r="Y186" s="513">
        <f>IF(A186&lt;&gt;"",IF(A186=мар17!A186,0,1),IF(AND(B186=мар17!B186,C186=мар17!C186),0,1))</f>
        <v>0</v>
      </c>
      <c r="Z186" s="70" t="str">
        <f t="shared" si="18"/>
        <v>ул. Четвертая д.4</v>
      </c>
      <c r="AA186" s="504">
        <f>IF($B186&lt;&gt;"",MAX(AA$7:AA185)+1,0)</f>
        <v>176</v>
      </c>
      <c r="AB186" s="502">
        <f t="shared" si="22"/>
        <v>186</v>
      </c>
      <c r="AC186" s="504">
        <f>1</f>
        <v>1</v>
      </c>
      <c r="AD186" s="103">
        <f t="shared" si="19"/>
        <v>2869.57</v>
      </c>
      <c r="AE186" s="103">
        <f t="shared" si="20"/>
        <v>7180.3</v>
      </c>
      <c r="AF186" s="103">
        <f t="shared" si="21"/>
        <v>0</v>
      </c>
      <c r="AG186" s="3"/>
    </row>
    <row r="187" spans="2:33" ht="13.2" x14ac:dyDescent="0.25">
      <c r="B187" s="1" t="str">
        <f>адреса!$G$183</f>
        <v>кв.31</v>
      </c>
      <c r="C187" s="522">
        <f>адреса!$I$183</f>
        <v>40000031</v>
      </c>
      <c r="D187" s="6" t="str">
        <f>адреса!$K$183</f>
        <v>ФИО-4-31</v>
      </c>
      <c r="E187" s="6">
        <v>17431.919999999998</v>
      </c>
      <c r="F187" s="6">
        <v>1936.88</v>
      </c>
      <c r="G187" s="6">
        <v>0</v>
      </c>
      <c r="H187" s="6">
        <v>4845.62</v>
      </c>
      <c r="I187" s="6">
        <v>0</v>
      </c>
      <c r="J187" s="6">
        <v>0</v>
      </c>
      <c r="K187" s="6">
        <v>0</v>
      </c>
      <c r="L187" s="6"/>
      <c r="M187" s="6">
        <v>0</v>
      </c>
      <c r="N187" s="6">
        <v>0</v>
      </c>
      <c r="O187" s="6">
        <v>0</v>
      </c>
      <c r="P187" s="6">
        <v>0</v>
      </c>
      <c r="Q187" s="6">
        <v>0</v>
      </c>
      <c r="R187" s="6">
        <v>0</v>
      </c>
      <c r="S187" s="6">
        <v>0</v>
      </c>
      <c r="T187" s="6">
        <v>0</v>
      </c>
      <c r="U187" s="6"/>
      <c r="V187" s="6">
        <v>6782.5</v>
      </c>
      <c r="W187" s="6">
        <v>17431.919999999998</v>
      </c>
      <c r="X187" s="6">
        <v>6782.5</v>
      </c>
      <c r="Y187" s="513">
        <f>IF(A187&lt;&gt;"",IF(A187=мар17!A187,0,1),IF(AND(B187=мар17!B187,C187=мар17!C187),0,1))</f>
        <v>0</v>
      </c>
      <c r="Z187" s="70" t="str">
        <f t="shared" si="18"/>
        <v>ул. Четвертая д.4</v>
      </c>
      <c r="AA187" s="504">
        <f>IF($B187&lt;&gt;"",MAX(AA$7:AA186)+1,0)</f>
        <v>177</v>
      </c>
      <c r="AB187" s="502">
        <f t="shared" si="22"/>
        <v>187</v>
      </c>
      <c r="AC187" s="504">
        <f>1</f>
        <v>1</v>
      </c>
      <c r="AD187" s="103">
        <f t="shared" si="19"/>
        <v>1936.88</v>
      </c>
      <c r="AE187" s="103">
        <f t="shared" si="20"/>
        <v>4845.62</v>
      </c>
      <c r="AF187" s="103">
        <f t="shared" si="21"/>
        <v>0</v>
      </c>
      <c r="AG187" s="3"/>
    </row>
    <row r="188" spans="2:33" ht="13.2" x14ac:dyDescent="0.25">
      <c r="B188" s="1" t="str">
        <f>адреса!$G$184</f>
        <v>кв.32</v>
      </c>
      <c r="C188" s="522">
        <f>адреса!$I$184</f>
        <v>40000032</v>
      </c>
      <c r="D188" s="6" t="str">
        <f>адреса!$K$184</f>
        <v>ФИО-4-32</v>
      </c>
      <c r="E188" s="6">
        <v>29718.69</v>
      </c>
      <c r="F188" s="6">
        <v>1977.72</v>
      </c>
      <c r="G188" s="6">
        <v>0</v>
      </c>
      <c r="H188" s="6">
        <v>4947.4799999999996</v>
      </c>
      <c r="I188" s="6">
        <v>0</v>
      </c>
      <c r="J188" s="6">
        <v>0</v>
      </c>
      <c r="K188" s="6">
        <v>0</v>
      </c>
      <c r="L188" s="6"/>
      <c r="M188" s="6">
        <v>0</v>
      </c>
      <c r="N188" s="6">
        <v>0</v>
      </c>
      <c r="O188" s="6">
        <v>0</v>
      </c>
      <c r="P188" s="6">
        <v>0</v>
      </c>
      <c r="Q188" s="6">
        <v>0</v>
      </c>
      <c r="R188" s="6">
        <v>0</v>
      </c>
      <c r="S188" s="6">
        <v>0</v>
      </c>
      <c r="T188" s="6">
        <v>0</v>
      </c>
      <c r="U188" s="6"/>
      <c r="V188" s="6">
        <v>6925.2</v>
      </c>
      <c r="W188" s="6">
        <v>0</v>
      </c>
      <c r="X188" s="6">
        <v>36643.89</v>
      </c>
      <c r="Y188" s="513">
        <f>IF(A188&lt;&gt;"",IF(A188=мар17!A188,0,1),IF(AND(B188=мар17!B188,C188=мар17!C188),0,1))</f>
        <v>0</v>
      </c>
      <c r="Z188" s="70" t="str">
        <f t="shared" si="18"/>
        <v>ул. Четвертая д.4</v>
      </c>
      <c r="AA188" s="504">
        <f>IF($B188&lt;&gt;"",MAX(AA$7:AA187)+1,0)</f>
        <v>178</v>
      </c>
      <c r="AB188" s="502">
        <f t="shared" si="22"/>
        <v>188</v>
      </c>
      <c r="AC188" s="504">
        <f>1</f>
        <v>1</v>
      </c>
      <c r="AD188" s="103">
        <f t="shared" si="19"/>
        <v>1977.72</v>
      </c>
      <c r="AE188" s="103">
        <f t="shared" si="20"/>
        <v>4947.4799999999996</v>
      </c>
      <c r="AF188" s="103">
        <f t="shared" si="21"/>
        <v>0</v>
      </c>
      <c r="AG188" s="3"/>
    </row>
    <row r="189" spans="2:33" ht="13.2" x14ac:dyDescent="0.25">
      <c r="B189" s="1" t="str">
        <f>адреса!$G$185</f>
        <v>кв.33</v>
      </c>
      <c r="C189" s="522">
        <f>адреса!$I$185</f>
        <v>40000033</v>
      </c>
      <c r="D189" s="6" t="str">
        <f>адреса!$K$185</f>
        <v>ФИО-4-33</v>
      </c>
      <c r="E189" s="6">
        <v>45575.5</v>
      </c>
      <c r="F189" s="6">
        <v>3032.96</v>
      </c>
      <c r="G189" s="6">
        <v>0</v>
      </c>
      <c r="H189" s="6">
        <v>7591.62</v>
      </c>
      <c r="I189" s="6">
        <v>0</v>
      </c>
      <c r="J189" s="6">
        <v>0</v>
      </c>
      <c r="K189" s="6">
        <v>0</v>
      </c>
      <c r="L189" s="6"/>
      <c r="M189" s="6">
        <v>0</v>
      </c>
      <c r="N189" s="6">
        <v>0</v>
      </c>
      <c r="O189" s="6">
        <v>0</v>
      </c>
      <c r="P189" s="6">
        <v>0</v>
      </c>
      <c r="Q189" s="6">
        <v>0</v>
      </c>
      <c r="R189" s="6">
        <v>0</v>
      </c>
      <c r="S189" s="6">
        <v>0</v>
      </c>
      <c r="T189" s="6">
        <v>0</v>
      </c>
      <c r="U189" s="6"/>
      <c r="V189" s="6">
        <v>10624.58</v>
      </c>
      <c r="W189" s="6">
        <v>0</v>
      </c>
      <c r="X189" s="6">
        <v>56200.08</v>
      </c>
      <c r="Y189" s="513">
        <f>IF(A189&lt;&gt;"",IF(A189=мар17!A189,0,1),IF(AND(B189=мар17!B189,C189=мар17!C189),0,1))</f>
        <v>0</v>
      </c>
      <c r="Z189" s="70" t="str">
        <f t="shared" si="18"/>
        <v>ул. Четвертая д.4</v>
      </c>
      <c r="AA189" s="504">
        <f>IF($B189&lt;&gt;"",MAX(AA$7:AA188)+1,0)</f>
        <v>179</v>
      </c>
      <c r="AB189" s="502">
        <f t="shared" si="22"/>
        <v>189</v>
      </c>
      <c r="AC189" s="504">
        <f>1</f>
        <v>1</v>
      </c>
      <c r="AD189" s="103">
        <f t="shared" si="19"/>
        <v>3032.96</v>
      </c>
      <c r="AE189" s="103">
        <f t="shared" si="20"/>
        <v>7591.62</v>
      </c>
      <c r="AF189" s="103">
        <f t="shared" si="21"/>
        <v>0</v>
      </c>
      <c r="AG189" s="3"/>
    </row>
    <row r="190" spans="2:33" ht="13.2" x14ac:dyDescent="0.25">
      <c r="B190" s="1" t="str">
        <f>адреса!$G$186</f>
        <v>кв.34</v>
      </c>
      <c r="C190" s="522">
        <f>адреса!$I$186</f>
        <v>40000034</v>
      </c>
      <c r="D190" s="6" t="str">
        <f>адреса!$K$186</f>
        <v>ФИО-4-34</v>
      </c>
      <c r="E190" s="6">
        <v>3039.77</v>
      </c>
      <c r="F190" s="6">
        <v>3039.77</v>
      </c>
      <c r="G190" s="6">
        <v>0</v>
      </c>
      <c r="H190" s="6">
        <v>7607.28</v>
      </c>
      <c r="I190" s="6">
        <v>0</v>
      </c>
      <c r="J190" s="6">
        <v>0</v>
      </c>
      <c r="K190" s="6">
        <v>0</v>
      </c>
      <c r="L190" s="6"/>
      <c r="M190" s="6">
        <v>0</v>
      </c>
      <c r="N190" s="6">
        <v>0</v>
      </c>
      <c r="O190" s="6">
        <v>0</v>
      </c>
      <c r="P190" s="6">
        <v>0</v>
      </c>
      <c r="Q190" s="6">
        <v>0</v>
      </c>
      <c r="R190" s="6">
        <v>0</v>
      </c>
      <c r="S190" s="6">
        <v>3154.32</v>
      </c>
      <c r="T190" s="6">
        <v>0</v>
      </c>
      <c r="U190" s="6"/>
      <c r="V190" s="6">
        <v>13801.37</v>
      </c>
      <c r="W190" s="6">
        <v>16841.14</v>
      </c>
      <c r="X190" s="6">
        <v>0</v>
      </c>
      <c r="Y190" s="513">
        <f>IF(A190&lt;&gt;"",IF(A190=мар17!A190,0,1),IF(AND(B190=мар17!B190,C190=мар17!C190),0,1))</f>
        <v>0</v>
      </c>
      <c r="Z190" s="70" t="str">
        <f t="shared" si="18"/>
        <v>ул. Четвертая д.4</v>
      </c>
      <c r="AA190" s="504">
        <f>IF($B190&lt;&gt;"",MAX(AA$7:AA189)+1,0)</f>
        <v>180</v>
      </c>
      <c r="AB190" s="502">
        <f t="shared" si="22"/>
        <v>190</v>
      </c>
      <c r="AC190" s="504">
        <f>1</f>
        <v>1</v>
      </c>
      <c r="AD190" s="103">
        <f t="shared" si="19"/>
        <v>3039.77</v>
      </c>
      <c r="AE190" s="103">
        <f t="shared" si="20"/>
        <v>10761.6</v>
      </c>
      <c r="AF190" s="103">
        <f t="shared" si="21"/>
        <v>0</v>
      </c>
      <c r="AG190" s="3"/>
    </row>
    <row r="191" spans="2:33" ht="13.2" x14ac:dyDescent="0.25">
      <c r="B191" s="1" t="str">
        <f>адреса!$G$187</f>
        <v>кв.35</v>
      </c>
      <c r="C191" s="522">
        <f>адреса!$I$187</f>
        <v>40000035</v>
      </c>
      <c r="D191" s="6" t="str">
        <f>адреса!$K$187</f>
        <v>ФИО-4-35</v>
      </c>
      <c r="E191" s="6">
        <v>46803.17</v>
      </c>
      <c r="F191" s="6">
        <v>3114.66</v>
      </c>
      <c r="G191" s="6">
        <v>0</v>
      </c>
      <c r="H191" s="6">
        <v>7795.31</v>
      </c>
      <c r="I191" s="6">
        <v>0</v>
      </c>
      <c r="J191" s="6">
        <v>0</v>
      </c>
      <c r="K191" s="6">
        <v>0</v>
      </c>
      <c r="L191" s="6"/>
      <c r="M191" s="6">
        <v>0</v>
      </c>
      <c r="N191" s="6">
        <v>0</v>
      </c>
      <c r="O191" s="6">
        <v>0</v>
      </c>
      <c r="P191" s="6">
        <v>0</v>
      </c>
      <c r="Q191" s="6">
        <v>0</v>
      </c>
      <c r="R191" s="6">
        <v>0</v>
      </c>
      <c r="S191" s="6">
        <v>0</v>
      </c>
      <c r="T191" s="6">
        <v>0</v>
      </c>
      <c r="U191" s="6"/>
      <c r="V191" s="6">
        <v>10909.97</v>
      </c>
      <c r="W191" s="6">
        <v>0</v>
      </c>
      <c r="X191" s="6">
        <v>57713.14</v>
      </c>
      <c r="Y191" s="513">
        <f>IF(A191&lt;&gt;"",IF(A191=мар17!A191,0,1),IF(AND(B191=мар17!B191,C191=мар17!C191),0,1))</f>
        <v>0</v>
      </c>
      <c r="Z191" s="70" t="str">
        <f t="shared" ref="Z191:Z207" si="23">IF(AND(A191&lt;&gt;"",B191=""),A191,Z190)</f>
        <v>ул. Четвертая д.4</v>
      </c>
      <c r="AA191" s="504">
        <f>IF($B191&lt;&gt;"",MAX(AA$7:AA190)+1,0)</f>
        <v>181</v>
      </c>
      <c r="AB191" s="502">
        <f t="shared" si="22"/>
        <v>191</v>
      </c>
      <c r="AC191" s="504">
        <f>1</f>
        <v>1</v>
      </c>
      <c r="AD191" s="103">
        <f t="shared" ref="AD191:AD207" si="24">F191</f>
        <v>3114.66</v>
      </c>
      <c r="AE191" s="103">
        <f t="shared" ref="AE191:AE207" si="25">H191+I191+J191+K191+L191+O191+R191+S191</f>
        <v>7795.31</v>
      </c>
      <c r="AF191" s="103">
        <f t="shared" ref="AF191:AF207" si="26">V191-AD191-AE191</f>
        <v>0</v>
      </c>
      <c r="AG191" s="3"/>
    </row>
    <row r="192" spans="2:33" ht="13.2" x14ac:dyDescent="0.25">
      <c r="B192" s="1" t="str">
        <f>адреса!$G$188</f>
        <v>кв.36</v>
      </c>
      <c r="C192" s="522">
        <f>адреса!$I$188</f>
        <v>40000036</v>
      </c>
      <c r="D192" s="6" t="str">
        <f>адреса!$K$188</f>
        <v>ФИО-4-36</v>
      </c>
      <c r="E192" s="6">
        <v>37289.129999999997</v>
      </c>
      <c r="F192" s="6">
        <v>2481.52</v>
      </c>
      <c r="G192" s="6">
        <v>0</v>
      </c>
      <c r="H192" s="6">
        <v>6208.83</v>
      </c>
      <c r="I192" s="6">
        <v>0</v>
      </c>
      <c r="J192" s="6">
        <v>0</v>
      </c>
      <c r="K192" s="6">
        <v>0</v>
      </c>
      <c r="L192" s="6"/>
      <c r="M192" s="6">
        <v>0</v>
      </c>
      <c r="N192" s="6">
        <v>0</v>
      </c>
      <c r="O192" s="6">
        <v>0</v>
      </c>
      <c r="P192" s="6">
        <v>0</v>
      </c>
      <c r="Q192" s="6">
        <v>0</v>
      </c>
      <c r="R192" s="6">
        <v>0</v>
      </c>
      <c r="S192" s="6">
        <v>0</v>
      </c>
      <c r="T192" s="6">
        <v>0</v>
      </c>
      <c r="U192" s="6"/>
      <c r="V192" s="6">
        <v>8690.35</v>
      </c>
      <c r="W192" s="6">
        <v>0</v>
      </c>
      <c r="X192" s="6">
        <v>45979.48</v>
      </c>
      <c r="Y192" s="513">
        <f>IF(A192&lt;&gt;"",IF(A192=мар17!A192,0,1),IF(AND(B192=мар17!B192,C192=мар17!C192),0,1))</f>
        <v>0</v>
      </c>
      <c r="Z192" s="70" t="str">
        <f t="shared" si="23"/>
        <v>ул. Четвертая д.4</v>
      </c>
      <c r="AA192" s="504">
        <f>IF($B192&lt;&gt;"",MAX(AA$7:AA191)+1,0)</f>
        <v>182</v>
      </c>
      <c r="AB192" s="502">
        <f t="shared" si="22"/>
        <v>192</v>
      </c>
      <c r="AC192" s="504">
        <f>1</f>
        <v>1</v>
      </c>
      <c r="AD192" s="103">
        <f t="shared" si="24"/>
        <v>2481.52</v>
      </c>
      <c r="AE192" s="103">
        <f t="shared" si="25"/>
        <v>6208.83</v>
      </c>
      <c r="AF192" s="103">
        <f t="shared" si="26"/>
        <v>0</v>
      </c>
      <c r="AG192" s="3"/>
    </row>
    <row r="193" spans="1:33" ht="13.2" x14ac:dyDescent="0.25">
      <c r="B193" s="1" t="str">
        <f>адреса!$G$189</f>
        <v>кв.37</v>
      </c>
      <c r="C193" s="522">
        <f>адреса!$I$189</f>
        <v>40000037</v>
      </c>
      <c r="D193" s="6" t="str">
        <f>адреса!$K$189</f>
        <v>ФИО-4-37</v>
      </c>
      <c r="E193" s="6">
        <v>42353.01</v>
      </c>
      <c r="F193" s="6">
        <v>2818.51</v>
      </c>
      <c r="G193" s="6">
        <v>0</v>
      </c>
      <c r="H193" s="6">
        <v>7054.95</v>
      </c>
      <c r="I193" s="6">
        <v>0</v>
      </c>
      <c r="J193" s="6">
        <v>0</v>
      </c>
      <c r="K193" s="6">
        <v>0</v>
      </c>
      <c r="L193" s="6"/>
      <c r="M193" s="6">
        <v>0</v>
      </c>
      <c r="N193" s="6">
        <v>0</v>
      </c>
      <c r="O193" s="6">
        <v>0</v>
      </c>
      <c r="P193" s="6">
        <v>0</v>
      </c>
      <c r="Q193" s="6">
        <v>0</v>
      </c>
      <c r="R193" s="6">
        <v>0</v>
      </c>
      <c r="S193" s="6">
        <v>0</v>
      </c>
      <c r="T193" s="6">
        <v>0</v>
      </c>
      <c r="U193" s="6"/>
      <c r="V193" s="6">
        <v>9873.4599999999991</v>
      </c>
      <c r="W193" s="6">
        <v>0</v>
      </c>
      <c r="X193" s="6">
        <v>52226.47</v>
      </c>
      <c r="Y193" s="513">
        <f>IF(A193&lt;&gt;"",IF(A193=мар17!A193,0,1),IF(AND(B193=мар17!B193,C193=мар17!C193),0,1))</f>
        <v>0</v>
      </c>
      <c r="Z193" s="70" t="str">
        <f t="shared" si="23"/>
        <v>ул. Четвертая д.4</v>
      </c>
      <c r="AA193" s="504">
        <f>IF($B193&lt;&gt;"",MAX(AA$7:AA192)+1,0)</f>
        <v>183</v>
      </c>
      <c r="AB193" s="502">
        <f t="shared" si="22"/>
        <v>193</v>
      </c>
      <c r="AC193" s="504">
        <f>1</f>
        <v>1</v>
      </c>
      <c r="AD193" s="103">
        <f t="shared" si="24"/>
        <v>2818.51</v>
      </c>
      <c r="AE193" s="103">
        <f t="shared" si="25"/>
        <v>7054.95</v>
      </c>
      <c r="AF193" s="103">
        <f t="shared" si="26"/>
        <v>0</v>
      </c>
      <c r="AG193" s="3"/>
    </row>
    <row r="194" spans="1:33" ht="13.2" x14ac:dyDescent="0.25">
      <c r="B194" s="1" t="str">
        <f>адреса!$G$190</f>
        <v>кв.38</v>
      </c>
      <c r="C194" s="522">
        <f>адреса!$I$190</f>
        <v>40000038</v>
      </c>
      <c r="D194" s="6" t="str">
        <f>адреса!$K$190</f>
        <v>ФИО-4-38</v>
      </c>
      <c r="E194" s="6">
        <v>59744.35</v>
      </c>
      <c r="F194" s="6">
        <v>3975.87</v>
      </c>
      <c r="G194" s="6">
        <v>0</v>
      </c>
      <c r="H194" s="6">
        <v>9949.7900000000009</v>
      </c>
      <c r="I194" s="6">
        <v>0</v>
      </c>
      <c r="J194" s="6">
        <v>0</v>
      </c>
      <c r="K194" s="6">
        <v>0</v>
      </c>
      <c r="L194" s="6"/>
      <c r="M194" s="6">
        <v>0</v>
      </c>
      <c r="N194" s="6">
        <v>0</v>
      </c>
      <c r="O194" s="6">
        <v>0</v>
      </c>
      <c r="P194" s="6">
        <v>0</v>
      </c>
      <c r="Q194" s="6">
        <v>0</v>
      </c>
      <c r="R194" s="6">
        <v>0</v>
      </c>
      <c r="S194" s="6">
        <v>0</v>
      </c>
      <c r="T194" s="6">
        <v>0</v>
      </c>
      <c r="U194" s="6"/>
      <c r="V194" s="6">
        <v>13925.66</v>
      </c>
      <c r="W194" s="6">
        <v>0</v>
      </c>
      <c r="X194" s="6">
        <v>73670.009999999995</v>
      </c>
      <c r="Y194" s="513">
        <f>IF(A194&lt;&gt;"",IF(A194=мар17!A194,0,1),IF(AND(B194=мар17!B194,C194=мар17!C194),0,1))</f>
        <v>0</v>
      </c>
      <c r="Z194" s="70" t="str">
        <f t="shared" si="23"/>
        <v>ул. Четвертая д.4</v>
      </c>
      <c r="AA194" s="504">
        <f>IF($B194&lt;&gt;"",MAX(AA$7:AA193)+1,0)</f>
        <v>184</v>
      </c>
      <c r="AB194" s="502">
        <f t="shared" si="22"/>
        <v>194</v>
      </c>
      <c r="AC194" s="504">
        <f>1</f>
        <v>1</v>
      </c>
      <c r="AD194" s="103">
        <f t="shared" si="24"/>
        <v>3975.87</v>
      </c>
      <c r="AE194" s="103">
        <f t="shared" si="25"/>
        <v>9949.7900000000009</v>
      </c>
      <c r="AF194" s="103">
        <f t="shared" si="26"/>
        <v>0</v>
      </c>
      <c r="AG194" s="3"/>
    </row>
    <row r="195" spans="1:33" ht="13.2" x14ac:dyDescent="0.25">
      <c r="B195" s="1" t="str">
        <f>адреса!$G$191</f>
        <v>кв.39</v>
      </c>
      <c r="C195" s="522">
        <f>адреса!$I$191</f>
        <v>40000039</v>
      </c>
      <c r="D195" s="6" t="str">
        <f>адреса!$K$191</f>
        <v>ФИО-4-39</v>
      </c>
      <c r="E195" s="6">
        <v>28746.880000000001</v>
      </c>
      <c r="F195" s="6">
        <v>1913.05</v>
      </c>
      <c r="G195" s="6">
        <v>0</v>
      </c>
      <c r="H195" s="6">
        <v>4786.87</v>
      </c>
      <c r="I195" s="6">
        <v>0</v>
      </c>
      <c r="J195" s="6">
        <v>0</v>
      </c>
      <c r="K195" s="6">
        <v>0</v>
      </c>
      <c r="L195" s="6"/>
      <c r="M195" s="6">
        <v>0</v>
      </c>
      <c r="N195" s="6">
        <v>0</v>
      </c>
      <c r="O195" s="6">
        <v>0</v>
      </c>
      <c r="P195" s="6">
        <v>0</v>
      </c>
      <c r="Q195" s="6">
        <v>0</v>
      </c>
      <c r="R195" s="6">
        <v>0</v>
      </c>
      <c r="S195" s="6">
        <v>0</v>
      </c>
      <c r="T195" s="6">
        <v>0</v>
      </c>
      <c r="U195" s="6"/>
      <c r="V195" s="6">
        <v>6699.92</v>
      </c>
      <c r="W195" s="6">
        <v>0</v>
      </c>
      <c r="X195" s="6">
        <v>35446.800000000003</v>
      </c>
      <c r="Y195" s="513">
        <f>IF(A195&lt;&gt;"",IF(A195=мар17!A195,0,1),IF(AND(B195=мар17!B195,C195=мар17!C195),0,1))</f>
        <v>0</v>
      </c>
      <c r="Z195" s="70" t="str">
        <f t="shared" si="23"/>
        <v>ул. Четвертая д.4</v>
      </c>
      <c r="AA195" s="504">
        <f>IF($B195&lt;&gt;"",MAX(AA$7:AA194)+1,0)</f>
        <v>185</v>
      </c>
      <c r="AB195" s="502">
        <f t="shared" si="22"/>
        <v>195</v>
      </c>
      <c r="AC195" s="504">
        <f>1</f>
        <v>1</v>
      </c>
      <c r="AD195" s="103">
        <f t="shared" si="24"/>
        <v>1913.05</v>
      </c>
      <c r="AE195" s="103">
        <f t="shared" si="25"/>
        <v>4786.87</v>
      </c>
      <c r="AF195" s="103">
        <f t="shared" si="26"/>
        <v>0</v>
      </c>
      <c r="AG195" s="3"/>
    </row>
    <row r="196" spans="1:33" ht="13.2" x14ac:dyDescent="0.25">
      <c r="B196" s="1" t="str">
        <f>адреса!$G$192</f>
        <v>кв.40</v>
      </c>
      <c r="C196" s="522">
        <f>адреса!$I$192</f>
        <v>40000040</v>
      </c>
      <c r="D196" s="6" t="str">
        <f>адреса!$K$192</f>
        <v>ФИО-4-40</v>
      </c>
      <c r="E196" s="6">
        <v>18214.68</v>
      </c>
      <c r="F196" s="6">
        <v>1817.74</v>
      </c>
      <c r="G196" s="6">
        <v>0</v>
      </c>
      <c r="H196" s="6">
        <v>4547.92</v>
      </c>
      <c r="I196" s="6">
        <v>0</v>
      </c>
      <c r="J196" s="6">
        <v>0</v>
      </c>
      <c r="K196" s="6">
        <v>0</v>
      </c>
      <c r="L196" s="6"/>
      <c r="M196" s="6">
        <v>0</v>
      </c>
      <c r="N196" s="6">
        <v>0</v>
      </c>
      <c r="O196" s="6">
        <v>0</v>
      </c>
      <c r="P196" s="6">
        <v>0</v>
      </c>
      <c r="Q196" s="6">
        <v>0</v>
      </c>
      <c r="R196" s="6">
        <v>0</v>
      </c>
      <c r="S196" s="6">
        <v>3154.32</v>
      </c>
      <c r="T196" s="6">
        <v>0</v>
      </c>
      <c r="U196" s="6"/>
      <c r="V196" s="6">
        <v>9519.98</v>
      </c>
      <c r="W196" s="6">
        <v>18214.68</v>
      </c>
      <c r="X196" s="6">
        <v>9519.98</v>
      </c>
      <c r="Y196" s="513">
        <f>IF(A196&lt;&gt;"",IF(A196=мар17!A196,0,1),IF(AND(B196=мар17!B196,C196=мар17!C196),0,1))</f>
        <v>0</v>
      </c>
      <c r="Z196" s="70" t="str">
        <f t="shared" si="23"/>
        <v>ул. Четвертая д.4</v>
      </c>
      <c r="AA196" s="504">
        <f>IF($B196&lt;&gt;"",MAX(AA$7:AA195)+1,0)</f>
        <v>186</v>
      </c>
      <c r="AB196" s="502">
        <f t="shared" si="22"/>
        <v>196</v>
      </c>
      <c r="AC196" s="504">
        <f>1</f>
        <v>1</v>
      </c>
      <c r="AD196" s="103">
        <f t="shared" si="24"/>
        <v>1817.74</v>
      </c>
      <c r="AE196" s="103">
        <f t="shared" si="25"/>
        <v>7702.24</v>
      </c>
      <c r="AF196" s="103">
        <f t="shared" si="26"/>
        <v>0</v>
      </c>
      <c r="AG196" s="3"/>
    </row>
    <row r="197" spans="1:33" ht="13.2" x14ac:dyDescent="0.25">
      <c r="B197" s="1" t="str">
        <f>адреса!$G$193</f>
        <v>кв.41</v>
      </c>
      <c r="C197" s="522">
        <f>адреса!$I$193</f>
        <v>40000041</v>
      </c>
      <c r="D197" s="6" t="str">
        <f>адреса!$K$193</f>
        <v>ФИО-4-41</v>
      </c>
      <c r="E197" s="6">
        <v>2777.66</v>
      </c>
      <c r="F197" s="6">
        <v>2777.66</v>
      </c>
      <c r="G197" s="6">
        <v>0</v>
      </c>
      <c r="H197" s="6">
        <v>6949.18</v>
      </c>
      <c r="I197" s="6">
        <v>0</v>
      </c>
      <c r="J197" s="6">
        <v>0</v>
      </c>
      <c r="K197" s="6">
        <v>0</v>
      </c>
      <c r="L197" s="6"/>
      <c r="M197" s="6">
        <v>0</v>
      </c>
      <c r="N197" s="6">
        <v>0</v>
      </c>
      <c r="O197" s="6">
        <v>0</v>
      </c>
      <c r="P197" s="6">
        <v>0</v>
      </c>
      <c r="Q197" s="6">
        <v>0</v>
      </c>
      <c r="R197" s="6">
        <v>0</v>
      </c>
      <c r="S197" s="6">
        <v>0</v>
      </c>
      <c r="T197" s="6">
        <v>0</v>
      </c>
      <c r="U197" s="6"/>
      <c r="V197" s="6">
        <v>9726.84</v>
      </c>
      <c r="W197" s="6">
        <v>0</v>
      </c>
      <c r="X197" s="6">
        <v>12504.5</v>
      </c>
      <c r="Y197" s="513">
        <f>IF(A197&lt;&gt;"",IF(A197=мар17!A197,0,1),IF(AND(B197=мар17!B197,C197=мар17!C197),0,1))</f>
        <v>0</v>
      </c>
      <c r="Z197" s="70" t="str">
        <f t="shared" si="23"/>
        <v>ул. Четвертая д.4</v>
      </c>
      <c r="AA197" s="504">
        <f>IF($B197&lt;&gt;"",MAX(AA$7:AA196)+1,0)</f>
        <v>187</v>
      </c>
      <c r="AB197" s="502">
        <f t="shared" si="22"/>
        <v>197</v>
      </c>
      <c r="AC197" s="504">
        <f>1</f>
        <v>1</v>
      </c>
      <c r="AD197" s="103">
        <f t="shared" si="24"/>
        <v>2777.66</v>
      </c>
      <c r="AE197" s="103">
        <f t="shared" si="25"/>
        <v>6949.18</v>
      </c>
      <c r="AF197" s="103">
        <f t="shared" si="26"/>
        <v>0</v>
      </c>
      <c r="AG197" s="3"/>
    </row>
    <row r="198" spans="1:33" ht="13.2" x14ac:dyDescent="0.25">
      <c r="B198" s="1" t="str">
        <f>адреса!$G$194</f>
        <v>кв.42</v>
      </c>
      <c r="C198" s="522">
        <f>адреса!$I$194</f>
        <v>40000042</v>
      </c>
      <c r="D198" s="6" t="str">
        <f>адреса!$K$194</f>
        <v>ФИО-4-42</v>
      </c>
      <c r="E198" s="6">
        <v>35396.51</v>
      </c>
      <c r="F198" s="6">
        <v>2355.5700000000002</v>
      </c>
      <c r="G198" s="6">
        <v>0</v>
      </c>
      <c r="H198" s="6">
        <v>5895.45</v>
      </c>
      <c r="I198" s="6">
        <v>0</v>
      </c>
      <c r="J198" s="6">
        <v>0</v>
      </c>
      <c r="K198" s="6">
        <v>0</v>
      </c>
      <c r="L198" s="6"/>
      <c r="M198" s="6">
        <v>0</v>
      </c>
      <c r="N198" s="6">
        <v>0</v>
      </c>
      <c r="O198" s="6">
        <v>0</v>
      </c>
      <c r="P198" s="6">
        <v>0</v>
      </c>
      <c r="Q198" s="6">
        <v>0</v>
      </c>
      <c r="R198" s="6">
        <v>0</v>
      </c>
      <c r="S198" s="6">
        <v>3154.32</v>
      </c>
      <c r="T198" s="6">
        <v>0</v>
      </c>
      <c r="U198" s="6"/>
      <c r="V198" s="6">
        <v>11405.34</v>
      </c>
      <c r="W198" s="6">
        <v>0</v>
      </c>
      <c r="X198" s="6">
        <v>46801.85</v>
      </c>
      <c r="Y198" s="513">
        <f>IF(A198&lt;&gt;"",IF(A198=мар17!A198,0,1),IF(AND(B198=мар17!B198,C198=мар17!C198),0,1))</f>
        <v>0</v>
      </c>
      <c r="Z198" s="70" t="str">
        <f t="shared" si="23"/>
        <v>ул. Четвертая д.4</v>
      </c>
      <c r="AA198" s="504">
        <f>IF($B198&lt;&gt;"",MAX(AA$7:AA197)+1,0)</f>
        <v>188</v>
      </c>
      <c r="AB198" s="502">
        <f t="shared" si="22"/>
        <v>198</v>
      </c>
      <c r="AC198" s="504">
        <f>1</f>
        <v>1</v>
      </c>
      <c r="AD198" s="103">
        <f t="shared" si="24"/>
        <v>2355.5700000000002</v>
      </c>
      <c r="AE198" s="103">
        <f t="shared" si="25"/>
        <v>9049.77</v>
      </c>
      <c r="AF198" s="103">
        <f t="shared" si="26"/>
        <v>0</v>
      </c>
      <c r="AG198" s="3"/>
    </row>
    <row r="199" spans="1:33" ht="13.2" x14ac:dyDescent="0.25">
      <c r="B199" s="1" t="str">
        <f>адреса!$G$195</f>
        <v>кв.43</v>
      </c>
      <c r="C199" s="522">
        <f>адреса!$I$195</f>
        <v>40000043</v>
      </c>
      <c r="D199" s="6" t="str">
        <f>адреса!$K$195</f>
        <v>ФИО-4-43</v>
      </c>
      <c r="E199" s="6">
        <v>-11295.36</v>
      </c>
      <c r="F199" s="6">
        <v>2675.54</v>
      </c>
      <c r="G199" s="6">
        <v>0</v>
      </c>
      <c r="H199" s="6">
        <v>6694.56</v>
      </c>
      <c r="I199" s="6">
        <v>0</v>
      </c>
      <c r="J199" s="6">
        <v>0</v>
      </c>
      <c r="K199" s="6">
        <v>0</v>
      </c>
      <c r="L199" s="6"/>
      <c r="M199" s="6">
        <v>0</v>
      </c>
      <c r="N199" s="6">
        <v>0</v>
      </c>
      <c r="O199" s="6">
        <v>0</v>
      </c>
      <c r="P199" s="6">
        <v>0</v>
      </c>
      <c r="Q199" s="6">
        <v>0</v>
      </c>
      <c r="R199" s="6">
        <v>0</v>
      </c>
      <c r="S199" s="6">
        <v>0</v>
      </c>
      <c r="T199" s="6">
        <v>0</v>
      </c>
      <c r="U199" s="6"/>
      <c r="V199" s="6">
        <v>9370.1</v>
      </c>
      <c r="W199" s="6">
        <v>0</v>
      </c>
      <c r="X199" s="6">
        <v>-1925.26</v>
      </c>
      <c r="Y199" s="513">
        <f>IF(A199&lt;&gt;"",IF(A199=мар17!A199,0,1),IF(AND(B199=мар17!B199,C199=мар17!C199),0,1))</f>
        <v>0</v>
      </c>
      <c r="Z199" s="70" t="str">
        <f t="shared" si="23"/>
        <v>ул. Четвертая д.4</v>
      </c>
      <c r="AA199" s="504">
        <f>IF($B199&lt;&gt;"",MAX(AA$7:AA198)+1,0)</f>
        <v>189</v>
      </c>
      <c r="AB199" s="502">
        <f t="shared" si="22"/>
        <v>199</v>
      </c>
      <c r="AC199" s="504">
        <f>1</f>
        <v>1</v>
      </c>
      <c r="AD199" s="103">
        <f t="shared" si="24"/>
        <v>2675.54</v>
      </c>
      <c r="AE199" s="103">
        <f t="shared" si="25"/>
        <v>6694.56</v>
      </c>
      <c r="AF199" s="103">
        <f t="shared" si="26"/>
        <v>0</v>
      </c>
      <c r="AG199" s="3"/>
    </row>
    <row r="200" spans="1:33" ht="13.2" x14ac:dyDescent="0.25">
      <c r="B200" s="1" t="str">
        <f>адреса!$G$196</f>
        <v>кв.44</v>
      </c>
      <c r="C200" s="522">
        <f>адреса!$I$196</f>
        <v>40000044</v>
      </c>
      <c r="D200" s="6" t="str">
        <f>адреса!$K$196</f>
        <v>ФИО-4-44</v>
      </c>
      <c r="E200" s="6">
        <v>43683</v>
      </c>
      <c r="F200" s="6">
        <v>2907.02</v>
      </c>
      <c r="G200" s="6">
        <v>0</v>
      </c>
      <c r="H200" s="6">
        <v>7274.32</v>
      </c>
      <c r="I200" s="6">
        <v>0</v>
      </c>
      <c r="J200" s="6">
        <v>0</v>
      </c>
      <c r="K200" s="6">
        <v>0</v>
      </c>
      <c r="L200" s="6"/>
      <c r="M200" s="6">
        <v>0</v>
      </c>
      <c r="N200" s="6">
        <v>0</v>
      </c>
      <c r="O200" s="6">
        <v>0</v>
      </c>
      <c r="P200" s="6">
        <v>0</v>
      </c>
      <c r="Q200" s="6">
        <v>0</v>
      </c>
      <c r="R200" s="6">
        <v>0</v>
      </c>
      <c r="S200" s="6">
        <v>0</v>
      </c>
      <c r="T200" s="6">
        <v>0</v>
      </c>
      <c r="U200" s="6"/>
      <c r="V200" s="6">
        <v>10181.34</v>
      </c>
      <c r="W200" s="6">
        <v>0</v>
      </c>
      <c r="X200" s="6">
        <v>53864.34</v>
      </c>
      <c r="Y200" s="513">
        <f>IF(A200&lt;&gt;"",IF(A200=мар17!A200,0,1),IF(AND(B200=мар17!B200,C200=мар17!C200),0,1))</f>
        <v>0</v>
      </c>
      <c r="Z200" s="70" t="str">
        <f t="shared" si="23"/>
        <v>ул. Четвертая д.4</v>
      </c>
      <c r="AA200" s="504">
        <f>IF($B200&lt;&gt;"",MAX(AA$7:AA199)+1,0)</f>
        <v>190</v>
      </c>
      <c r="AB200" s="502">
        <f t="shared" si="22"/>
        <v>200</v>
      </c>
      <c r="AC200" s="504">
        <f>1</f>
        <v>1</v>
      </c>
      <c r="AD200" s="103">
        <f t="shared" si="24"/>
        <v>2907.02</v>
      </c>
      <c r="AE200" s="103">
        <f t="shared" si="25"/>
        <v>7274.32</v>
      </c>
      <c r="AF200" s="103">
        <f t="shared" si="26"/>
        <v>0</v>
      </c>
      <c r="AG200" s="3"/>
    </row>
    <row r="201" spans="1:33" ht="13.2" x14ac:dyDescent="0.25">
      <c r="B201" s="1" t="str">
        <f>адреса!$G$197</f>
        <v>кв.45</v>
      </c>
      <c r="C201" s="522">
        <f>адреса!$I$197</f>
        <v>40000045</v>
      </c>
      <c r="D201" s="6" t="str">
        <f>адреса!$K$197</f>
        <v>ФИО-4-45</v>
      </c>
      <c r="E201" s="6">
        <v>29872.23</v>
      </c>
      <c r="F201" s="6">
        <v>1987.94</v>
      </c>
      <c r="G201" s="6">
        <v>0</v>
      </c>
      <c r="H201" s="6">
        <v>4974.8999999999996</v>
      </c>
      <c r="I201" s="6">
        <v>0</v>
      </c>
      <c r="J201" s="6">
        <v>0</v>
      </c>
      <c r="K201" s="6">
        <v>0</v>
      </c>
      <c r="L201" s="6"/>
      <c r="M201" s="6">
        <v>0</v>
      </c>
      <c r="N201" s="6">
        <v>0</v>
      </c>
      <c r="O201" s="6">
        <v>0</v>
      </c>
      <c r="P201" s="6">
        <v>0</v>
      </c>
      <c r="Q201" s="6">
        <v>0</v>
      </c>
      <c r="R201" s="6">
        <v>0</v>
      </c>
      <c r="S201" s="6">
        <v>4731.4799999999996</v>
      </c>
      <c r="T201" s="6">
        <v>0</v>
      </c>
      <c r="U201" s="6"/>
      <c r="V201" s="6">
        <v>11694.32</v>
      </c>
      <c r="W201" s="6">
        <v>0</v>
      </c>
      <c r="X201" s="6">
        <v>41566.550000000003</v>
      </c>
      <c r="Y201" s="513">
        <f>IF(A201&lt;&gt;"",IF(A201=мар17!A201,0,1),IF(AND(B201=мар17!B201,C201=мар17!C201),0,1))</f>
        <v>0</v>
      </c>
      <c r="Z201" s="70" t="str">
        <f t="shared" si="23"/>
        <v>ул. Четвертая д.4</v>
      </c>
      <c r="AA201" s="504">
        <f>IF($B201&lt;&gt;"",MAX(AA$7:AA200)+1,0)</f>
        <v>191</v>
      </c>
      <c r="AB201" s="502">
        <f t="shared" ref="AB201:AB264" si="27">AB200+1</f>
        <v>201</v>
      </c>
      <c r="AC201" s="504">
        <f>1</f>
        <v>1</v>
      </c>
      <c r="AD201" s="103">
        <f t="shared" si="24"/>
        <v>1987.94</v>
      </c>
      <c r="AE201" s="103">
        <f t="shared" si="25"/>
        <v>9706.3799999999992</v>
      </c>
      <c r="AF201" s="103">
        <f t="shared" si="26"/>
        <v>0</v>
      </c>
      <c r="AG201" s="3"/>
    </row>
    <row r="202" spans="1:33" ht="13.2" x14ac:dyDescent="0.25">
      <c r="B202" s="1" t="str">
        <f>адреса!$G$198</f>
        <v>кв.46</v>
      </c>
      <c r="C202" s="522">
        <f>адреса!$I$198</f>
        <v>40000046</v>
      </c>
      <c r="D202" s="6" t="str">
        <f>адреса!$K$198</f>
        <v>ФИО-4-46</v>
      </c>
      <c r="E202" s="6">
        <v>-10281.31</v>
      </c>
      <c r="F202" s="6">
        <v>1977.72</v>
      </c>
      <c r="G202" s="6">
        <v>0</v>
      </c>
      <c r="H202" s="6">
        <v>4947.4799999999996</v>
      </c>
      <c r="I202" s="6">
        <v>0</v>
      </c>
      <c r="J202" s="6">
        <v>0</v>
      </c>
      <c r="K202" s="6">
        <v>0</v>
      </c>
      <c r="L202" s="6"/>
      <c r="M202" s="6">
        <v>0</v>
      </c>
      <c r="N202" s="6">
        <v>0</v>
      </c>
      <c r="O202" s="6">
        <v>0</v>
      </c>
      <c r="P202" s="6">
        <v>0</v>
      </c>
      <c r="Q202" s="6">
        <v>0</v>
      </c>
      <c r="R202" s="6">
        <v>0</v>
      </c>
      <c r="S202" s="6">
        <v>0</v>
      </c>
      <c r="T202" s="6">
        <v>0</v>
      </c>
      <c r="U202" s="6"/>
      <c r="V202" s="6">
        <v>6925.2</v>
      </c>
      <c r="W202" s="6">
        <v>0</v>
      </c>
      <c r="X202" s="6">
        <v>-3356.11</v>
      </c>
      <c r="Y202" s="513">
        <f>IF(A202&lt;&gt;"",IF(A202=мар17!A202,0,1),IF(AND(B202=мар17!B202,C202=мар17!C202),0,1))</f>
        <v>0</v>
      </c>
      <c r="Z202" s="70" t="str">
        <f t="shared" si="23"/>
        <v>ул. Четвертая д.4</v>
      </c>
      <c r="AA202" s="504">
        <f>IF($B202&lt;&gt;"",MAX(AA$7:AA201)+1,0)</f>
        <v>192</v>
      </c>
      <c r="AB202" s="502">
        <f t="shared" si="27"/>
        <v>202</v>
      </c>
      <c r="AC202" s="504">
        <f>1</f>
        <v>1</v>
      </c>
      <c r="AD202" s="103">
        <f t="shared" si="24"/>
        <v>1977.72</v>
      </c>
      <c r="AE202" s="103">
        <f t="shared" si="25"/>
        <v>4947.4799999999996</v>
      </c>
      <c r="AF202" s="103">
        <f t="shared" si="26"/>
        <v>0</v>
      </c>
      <c r="AG202" s="3"/>
    </row>
    <row r="203" spans="1:33" ht="13.2" x14ac:dyDescent="0.25">
      <c r="B203" s="1" t="str">
        <f>адреса!$G$199</f>
        <v>кв.47</v>
      </c>
      <c r="C203" s="522">
        <f>адреса!$I$199</f>
        <v>40000047</v>
      </c>
      <c r="D203" s="6" t="str">
        <f>адреса!$K$199</f>
        <v>ФИО-4-47</v>
      </c>
      <c r="E203" s="6">
        <v>22565.02</v>
      </c>
      <c r="F203" s="6">
        <v>3223.59</v>
      </c>
      <c r="G203" s="6">
        <v>0</v>
      </c>
      <c r="H203" s="6">
        <v>8065.6</v>
      </c>
      <c r="I203" s="6">
        <v>0</v>
      </c>
      <c r="J203" s="6">
        <v>0</v>
      </c>
      <c r="K203" s="6">
        <v>0</v>
      </c>
      <c r="L203" s="6"/>
      <c r="M203" s="6">
        <v>0</v>
      </c>
      <c r="N203" s="6">
        <v>0</v>
      </c>
      <c r="O203" s="6">
        <v>0</v>
      </c>
      <c r="P203" s="6">
        <v>0</v>
      </c>
      <c r="Q203" s="6">
        <v>0</v>
      </c>
      <c r="R203" s="6">
        <v>0</v>
      </c>
      <c r="S203" s="6">
        <v>0</v>
      </c>
      <c r="T203" s="6">
        <v>0</v>
      </c>
      <c r="U203" s="6"/>
      <c r="V203" s="6">
        <v>11289.19</v>
      </c>
      <c r="W203" s="6">
        <v>0</v>
      </c>
      <c r="X203" s="6">
        <v>33854.21</v>
      </c>
      <c r="Y203" s="513">
        <f>IF(A203&lt;&gt;"",IF(A203=мар17!A203,0,1),IF(AND(B203=мар17!B203,C203=мар17!C203),0,1))</f>
        <v>0</v>
      </c>
      <c r="Z203" s="70" t="str">
        <f t="shared" si="23"/>
        <v>ул. Четвертая д.4</v>
      </c>
      <c r="AA203" s="504">
        <f>IF($B203&lt;&gt;"",MAX(AA$7:AA202)+1,0)</f>
        <v>193</v>
      </c>
      <c r="AB203" s="502">
        <f t="shared" si="27"/>
        <v>203</v>
      </c>
      <c r="AC203" s="504">
        <f>1</f>
        <v>1</v>
      </c>
      <c r="AD203" s="103">
        <f t="shared" si="24"/>
        <v>3223.59</v>
      </c>
      <c r="AE203" s="103">
        <f t="shared" si="25"/>
        <v>8065.6</v>
      </c>
      <c r="AF203" s="103">
        <f t="shared" si="26"/>
        <v>0</v>
      </c>
      <c r="AG203" s="3"/>
    </row>
    <row r="204" spans="1:33" ht="13.2" x14ac:dyDescent="0.25">
      <c r="B204" s="1" t="str">
        <f>адреса!$G$200</f>
        <v>кв.48</v>
      </c>
      <c r="C204" s="522">
        <f>адреса!$I$200</f>
        <v>40000048</v>
      </c>
      <c r="D204" s="6" t="str">
        <f>адреса!$K$200</f>
        <v>ФИО-4-48</v>
      </c>
      <c r="E204" s="6">
        <v>47161.24</v>
      </c>
      <c r="F204" s="6">
        <v>3138.49</v>
      </c>
      <c r="G204" s="6">
        <v>0</v>
      </c>
      <c r="H204" s="6">
        <v>7854.07</v>
      </c>
      <c r="I204" s="6">
        <v>0</v>
      </c>
      <c r="J204" s="6">
        <v>0</v>
      </c>
      <c r="K204" s="6">
        <v>0</v>
      </c>
      <c r="L204" s="6"/>
      <c r="M204" s="6">
        <v>0</v>
      </c>
      <c r="N204" s="6">
        <v>0</v>
      </c>
      <c r="O204" s="6">
        <v>0</v>
      </c>
      <c r="P204" s="6">
        <v>0</v>
      </c>
      <c r="Q204" s="6">
        <v>0</v>
      </c>
      <c r="R204" s="6">
        <v>0</v>
      </c>
      <c r="S204" s="6">
        <v>0</v>
      </c>
      <c r="T204" s="6">
        <v>0</v>
      </c>
      <c r="U204" s="6"/>
      <c r="V204" s="6">
        <v>10992.56</v>
      </c>
      <c r="W204" s="6">
        <v>0</v>
      </c>
      <c r="X204" s="6">
        <v>58153.8</v>
      </c>
      <c r="Y204" s="513">
        <f>IF(A204&lt;&gt;"",IF(A204=мар17!A204,0,1),IF(AND(B204=мар17!B204,C204=мар17!C204),0,1))</f>
        <v>0</v>
      </c>
      <c r="Z204" s="70" t="str">
        <f t="shared" si="23"/>
        <v>ул. Четвертая д.4</v>
      </c>
      <c r="AA204" s="504">
        <f>IF($B204&lt;&gt;"",MAX(AA$7:AA203)+1,0)</f>
        <v>194</v>
      </c>
      <c r="AB204" s="502">
        <f t="shared" si="27"/>
        <v>204</v>
      </c>
      <c r="AC204" s="504">
        <f>1</f>
        <v>1</v>
      </c>
      <c r="AD204" s="103">
        <f t="shared" si="24"/>
        <v>3138.49</v>
      </c>
      <c r="AE204" s="103">
        <f t="shared" si="25"/>
        <v>7854.07</v>
      </c>
      <c r="AF204" s="103">
        <f t="shared" si="26"/>
        <v>0</v>
      </c>
      <c r="AG204" s="3"/>
    </row>
    <row r="205" spans="1:33" ht="13.2" x14ac:dyDescent="0.25">
      <c r="B205" s="1" t="str">
        <f>адреса!$G$201</f>
        <v>кв.49</v>
      </c>
      <c r="C205" s="522">
        <f>адреса!$I$201</f>
        <v>40000049</v>
      </c>
      <c r="D205" s="6" t="str">
        <f>адреса!$K$201</f>
        <v>ФИО-4-49</v>
      </c>
      <c r="E205" s="6">
        <v>38260.93</v>
      </c>
      <c r="F205" s="6">
        <v>2546.19</v>
      </c>
      <c r="G205" s="6">
        <v>0</v>
      </c>
      <c r="H205" s="6">
        <v>6373.35</v>
      </c>
      <c r="I205" s="6">
        <v>0</v>
      </c>
      <c r="J205" s="6">
        <v>0</v>
      </c>
      <c r="K205" s="6">
        <v>0</v>
      </c>
      <c r="L205" s="6"/>
      <c r="M205" s="6">
        <v>0</v>
      </c>
      <c r="N205" s="6">
        <v>0</v>
      </c>
      <c r="O205" s="6">
        <v>0</v>
      </c>
      <c r="P205" s="6">
        <v>0</v>
      </c>
      <c r="Q205" s="6">
        <v>0</v>
      </c>
      <c r="R205" s="6">
        <v>0</v>
      </c>
      <c r="S205" s="6">
        <v>0</v>
      </c>
      <c r="T205" s="6">
        <v>0</v>
      </c>
      <c r="U205" s="6"/>
      <c r="V205" s="6">
        <v>8919.5400000000009</v>
      </c>
      <c r="W205" s="6">
        <v>0</v>
      </c>
      <c r="X205" s="6">
        <v>47180.47</v>
      </c>
      <c r="Y205" s="513">
        <f>IF(A205&lt;&gt;"",IF(A205=мар17!A205,0,1),IF(AND(B205=мар17!B205,C205=мар17!C205),0,1))</f>
        <v>0</v>
      </c>
      <c r="Z205" s="70" t="str">
        <f t="shared" si="23"/>
        <v>ул. Четвертая д.4</v>
      </c>
      <c r="AA205" s="504">
        <f>IF($B205&lt;&gt;"",MAX(AA$7:AA204)+1,0)</f>
        <v>195</v>
      </c>
      <c r="AB205" s="502">
        <f t="shared" si="27"/>
        <v>205</v>
      </c>
      <c r="AC205" s="504">
        <f>1</f>
        <v>1</v>
      </c>
      <c r="AD205" s="103">
        <f t="shared" si="24"/>
        <v>2546.19</v>
      </c>
      <c r="AE205" s="103">
        <f t="shared" si="25"/>
        <v>6373.35</v>
      </c>
      <c r="AF205" s="103">
        <f t="shared" si="26"/>
        <v>0</v>
      </c>
      <c r="AG205" s="3"/>
    </row>
    <row r="206" spans="1:33" ht="13.2" x14ac:dyDescent="0.25">
      <c r="B206" s="1" t="str">
        <f>адреса!$G$202</f>
        <v>кв.50</v>
      </c>
      <c r="C206" s="522">
        <f>адреса!$I$202</f>
        <v>40000050</v>
      </c>
      <c r="D206" s="6" t="str">
        <f>адреса!$K$202</f>
        <v>ФИО-4-50</v>
      </c>
      <c r="E206" s="6">
        <v>2804.9</v>
      </c>
      <c r="F206" s="6">
        <v>2804.9</v>
      </c>
      <c r="G206" s="6">
        <v>0</v>
      </c>
      <c r="H206" s="6">
        <v>7019.7</v>
      </c>
      <c r="I206" s="6">
        <v>0</v>
      </c>
      <c r="J206" s="6">
        <v>0</v>
      </c>
      <c r="K206" s="6">
        <v>0</v>
      </c>
      <c r="L206" s="6"/>
      <c r="M206" s="6">
        <v>0</v>
      </c>
      <c r="N206" s="6">
        <v>0</v>
      </c>
      <c r="O206" s="6">
        <v>0</v>
      </c>
      <c r="P206" s="6">
        <v>0</v>
      </c>
      <c r="Q206" s="6">
        <v>0</v>
      </c>
      <c r="R206" s="6">
        <v>0</v>
      </c>
      <c r="S206" s="6">
        <v>3154.32</v>
      </c>
      <c r="T206" s="6">
        <v>0</v>
      </c>
      <c r="U206" s="6"/>
      <c r="V206" s="6">
        <v>12978.92</v>
      </c>
      <c r="W206" s="6">
        <v>2804.9</v>
      </c>
      <c r="X206" s="6">
        <v>12978.92</v>
      </c>
      <c r="Y206" s="513">
        <f>IF(A206&lt;&gt;"",IF(A206=мар17!A206,0,1),IF(AND(B206=мар17!B206,C206=мар17!C206),0,1))</f>
        <v>0</v>
      </c>
      <c r="Z206" s="70" t="str">
        <f t="shared" si="23"/>
        <v>ул. Четвертая д.4</v>
      </c>
      <c r="AA206" s="504">
        <f>IF($B206&lt;&gt;"",MAX(AA$7:AA205)+1,0)</f>
        <v>196</v>
      </c>
      <c r="AB206" s="502">
        <f t="shared" si="27"/>
        <v>206</v>
      </c>
      <c r="AC206" s="504">
        <f>1</f>
        <v>1</v>
      </c>
      <c r="AD206" s="103">
        <f t="shared" si="24"/>
        <v>2804.9</v>
      </c>
      <c r="AE206" s="103">
        <f t="shared" si="25"/>
        <v>10174.02</v>
      </c>
      <c r="AF206" s="103">
        <f t="shared" si="26"/>
        <v>0</v>
      </c>
      <c r="AG206" s="3"/>
    </row>
    <row r="207" spans="1:33" ht="13.2" x14ac:dyDescent="0.25">
      <c r="A207" s="4" t="str">
        <f>адреса!$E$203</f>
        <v>ул. Пятая д.5</v>
      </c>
      <c r="C207" s="522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513">
        <f>IF(A207&lt;&gt;"",IF(A207=мар17!A207,0,1),IF(AND(B207=мар17!B207,C207=мар17!C207),0,1))</f>
        <v>0</v>
      </c>
      <c r="Z207" s="70" t="str">
        <f t="shared" si="23"/>
        <v>ул. Пятая д.5</v>
      </c>
      <c r="AA207" s="504">
        <f>IF($B207&lt;&gt;"",MAX(AA$7:AA206)+1,0)</f>
        <v>0</v>
      </c>
      <c r="AB207" s="502">
        <f t="shared" si="27"/>
        <v>207</v>
      </c>
      <c r="AC207" s="504">
        <f>1</f>
        <v>1</v>
      </c>
      <c r="AD207" s="103">
        <f t="shared" si="24"/>
        <v>0</v>
      </c>
      <c r="AE207" s="103">
        <f t="shared" si="25"/>
        <v>0</v>
      </c>
      <c r="AF207" s="103">
        <f t="shared" si="26"/>
        <v>0</v>
      </c>
      <c r="AG207" s="3"/>
    </row>
    <row r="208" spans="1:33" ht="13.2" x14ac:dyDescent="0.25">
      <c r="B208" s="1" t="str">
        <f>адреса!$G$203</f>
        <v>кв.1</v>
      </c>
      <c r="C208" s="522">
        <f>адреса!$I$203</f>
        <v>50000001</v>
      </c>
      <c r="D208" s="6" t="str">
        <f>адреса!$K$203</f>
        <v>ФИО-5-1</v>
      </c>
      <c r="E208" s="6">
        <v>26659.62</v>
      </c>
      <c r="F208" s="6">
        <v>2758.27</v>
      </c>
      <c r="G208" s="6">
        <v>0</v>
      </c>
      <c r="H208" s="6">
        <v>563.91</v>
      </c>
      <c r="I208" s="6">
        <v>121.09</v>
      </c>
      <c r="J208" s="6">
        <v>0</v>
      </c>
      <c r="K208" s="6">
        <v>250.04</v>
      </c>
      <c r="L208" s="6"/>
      <c r="M208" s="6">
        <v>0</v>
      </c>
      <c r="N208" s="6">
        <v>50</v>
      </c>
      <c r="O208" s="6">
        <v>173.78</v>
      </c>
      <c r="P208" s="6">
        <v>0</v>
      </c>
      <c r="Q208" s="6">
        <v>0</v>
      </c>
      <c r="R208" s="6">
        <v>88.06</v>
      </c>
      <c r="S208" s="6">
        <v>448.35</v>
      </c>
      <c r="T208" s="6">
        <v>0</v>
      </c>
      <c r="U208" s="6"/>
      <c r="V208" s="6">
        <v>4453.5</v>
      </c>
      <c r="W208" s="6">
        <v>0</v>
      </c>
      <c r="X208" s="6">
        <v>31113.119999999999</v>
      </c>
      <c r="Y208" s="513">
        <f>IF(A208&lt;&gt;"",IF(A208=мар17!A208,0,1),IF(AND(B208=мар17!B208,C208=мар17!C208),0,1))</f>
        <v>0</v>
      </c>
      <c r="Z208" s="70" t="str">
        <f t="shared" ref="Z208" si="28">IF(AND(A208&lt;&gt;"",B208=""),A208,Z207)</f>
        <v>ул. Пятая д.5</v>
      </c>
      <c r="AA208" s="504">
        <f>IF($B208&lt;&gt;"",MAX(AA$7:AA207)+1,0)</f>
        <v>197</v>
      </c>
      <c r="AB208" s="502">
        <f t="shared" si="27"/>
        <v>208</v>
      </c>
      <c r="AC208" s="504">
        <f>1</f>
        <v>1</v>
      </c>
      <c r="AD208" s="103">
        <f t="shared" ref="AD208" si="29">F208</f>
        <v>2758.27</v>
      </c>
      <c r="AE208" s="103">
        <f t="shared" ref="AE208" si="30">H208+I208+J208+K208+L208+O208+R208+S208</f>
        <v>1645.23</v>
      </c>
      <c r="AF208" s="103">
        <f t="shared" ref="AF208" si="31">V208-AD208-AE208</f>
        <v>50</v>
      </c>
      <c r="AG208" s="3"/>
    </row>
    <row r="209" spans="2:33" ht="13.2" x14ac:dyDescent="0.25">
      <c r="B209" s="1" t="str">
        <f>адреса!$G$204</f>
        <v>кв.2</v>
      </c>
      <c r="C209" s="522">
        <f>адреса!$I$204</f>
        <v>50000002</v>
      </c>
      <c r="D209" s="6" t="str">
        <f>адреса!$K$204</f>
        <v>ФИО-5-2</v>
      </c>
      <c r="E209" s="6">
        <v>20529.099999999999</v>
      </c>
      <c r="F209" s="6">
        <v>1759.18</v>
      </c>
      <c r="G209" s="6">
        <v>0</v>
      </c>
      <c r="H209" s="6">
        <v>359.41</v>
      </c>
      <c r="I209" s="6">
        <v>465.99</v>
      </c>
      <c r="J209" s="6">
        <v>0</v>
      </c>
      <c r="K209" s="6">
        <v>1171.6500000000001</v>
      </c>
      <c r="L209" s="6"/>
      <c r="M209" s="6">
        <v>0</v>
      </c>
      <c r="N209" s="6">
        <v>50</v>
      </c>
      <c r="O209" s="6">
        <v>110.84</v>
      </c>
      <c r="P209" s="6">
        <v>0</v>
      </c>
      <c r="Q209" s="6">
        <v>0</v>
      </c>
      <c r="R209" s="6">
        <v>514.03</v>
      </c>
      <c r="S209" s="6">
        <v>2617.08</v>
      </c>
      <c r="T209" s="6">
        <v>0</v>
      </c>
      <c r="U209" s="6"/>
      <c r="V209" s="6">
        <v>7048.18</v>
      </c>
      <c r="W209" s="6">
        <v>0</v>
      </c>
      <c r="X209" s="6">
        <v>27577.279999999999</v>
      </c>
      <c r="Y209" s="513">
        <f>IF(A209&lt;&gt;"",IF(A209=мар17!A209,0,1),IF(AND(B209=мар17!B209,C209=мар17!C209),0,1))</f>
        <v>0</v>
      </c>
      <c r="Z209" s="70" t="str">
        <f t="shared" ref="Z209:Z219" si="32">IF(AND(A209&lt;&gt;"",B209=""),A209,Z208)</f>
        <v>ул. Пятая д.5</v>
      </c>
      <c r="AA209" s="504">
        <f>IF($B209&lt;&gt;"",MAX(AA$7:AA208)+1,0)</f>
        <v>198</v>
      </c>
      <c r="AB209" s="502">
        <f t="shared" si="27"/>
        <v>209</v>
      </c>
      <c r="AC209" s="504">
        <f>1</f>
        <v>1</v>
      </c>
      <c r="AD209" s="103">
        <f t="shared" ref="AD209:AD219" si="33">F209</f>
        <v>1759.18</v>
      </c>
      <c r="AE209" s="103">
        <f t="shared" ref="AE209:AE219" si="34">H209+I209+J209+K209+L209+O209+R209+S209</f>
        <v>5239</v>
      </c>
      <c r="AF209" s="103">
        <f t="shared" ref="AF209:AF219" si="35">V209-AD209-AE209</f>
        <v>50</v>
      </c>
      <c r="AG209" s="3"/>
    </row>
    <row r="210" spans="2:33" ht="13.2" x14ac:dyDescent="0.25">
      <c r="B210" s="1" t="str">
        <f>адреса!$G$205</f>
        <v>кв.3</v>
      </c>
      <c r="C210" s="522">
        <f>адреса!$I$205</f>
        <v>50000003</v>
      </c>
      <c r="D210" s="6" t="str">
        <f>адреса!$K$205</f>
        <v>ФИО-5-3</v>
      </c>
      <c r="E210" s="6">
        <v>2474.8200000000002</v>
      </c>
      <c r="F210" s="6">
        <v>1716.08</v>
      </c>
      <c r="G210" s="6">
        <v>0</v>
      </c>
      <c r="H210" s="6">
        <v>351.15</v>
      </c>
      <c r="I210" s="6">
        <v>42.36</v>
      </c>
      <c r="J210" s="6">
        <v>0</v>
      </c>
      <c r="K210" s="6">
        <v>91.08</v>
      </c>
      <c r="L210" s="6"/>
      <c r="M210" s="6">
        <v>0</v>
      </c>
      <c r="N210" s="6">
        <v>50</v>
      </c>
      <c r="O210" s="6">
        <v>108.12</v>
      </c>
      <c r="P210" s="6">
        <v>0</v>
      </c>
      <c r="Q210" s="6">
        <v>0</v>
      </c>
      <c r="R210" s="6">
        <v>33.82</v>
      </c>
      <c r="S210" s="6">
        <v>172.21</v>
      </c>
      <c r="T210" s="6">
        <v>0</v>
      </c>
      <c r="U210" s="6"/>
      <c r="V210" s="6">
        <v>2564.8200000000002</v>
      </c>
      <c r="W210" s="6">
        <v>2474.8200000000002</v>
      </c>
      <c r="X210" s="6">
        <v>2564.8200000000002</v>
      </c>
      <c r="Y210" s="513">
        <f>IF(A210&lt;&gt;"",IF(A210=мар17!A210,0,1),IF(AND(B210=мар17!B210,C210=мар17!C210),0,1))</f>
        <v>0</v>
      </c>
      <c r="Z210" s="70" t="str">
        <f t="shared" si="32"/>
        <v>ул. Пятая д.5</v>
      </c>
      <c r="AA210" s="504">
        <f>IF($B210&lt;&gt;"",MAX(AA$7:AA209)+1,0)</f>
        <v>199</v>
      </c>
      <c r="AB210" s="502">
        <f t="shared" si="27"/>
        <v>210</v>
      </c>
      <c r="AC210" s="504">
        <f>1</f>
        <v>1</v>
      </c>
      <c r="AD210" s="103">
        <f t="shared" si="33"/>
        <v>1716.08</v>
      </c>
      <c r="AE210" s="103">
        <f t="shared" si="34"/>
        <v>798.74000000000012</v>
      </c>
      <c r="AF210" s="103">
        <f t="shared" si="35"/>
        <v>50.000000000000114</v>
      </c>
      <c r="AG210" s="3"/>
    </row>
    <row r="211" spans="2:33" ht="13.2" x14ac:dyDescent="0.25">
      <c r="B211" s="1" t="str">
        <f>адреса!$G$206</f>
        <v>кв.4</v>
      </c>
      <c r="C211" s="522">
        <f>адреса!$I$206</f>
        <v>50000004</v>
      </c>
      <c r="D211" s="6" t="str">
        <f>адреса!$K$206</f>
        <v>ФИО-5-4</v>
      </c>
      <c r="E211" s="6">
        <v>0</v>
      </c>
      <c r="F211" s="6">
        <v>2734.76</v>
      </c>
      <c r="G211" s="6">
        <v>0</v>
      </c>
      <c r="H211" s="6">
        <v>559.77</v>
      </c>
      <c r="I211" s="6">
        <v>41.64</v>
      </c>
      <c r="J211" s="6">
        <v>0</v>
      </c>
      <c r="K211" s="6">
        <v>249.32</v>
      </c>
      <c r="L211" s="6"/>
      <c r="M211" s="6">
        <v>0</v>
      </c>
      <c r="N211" s="6">
        <v>50</v>
      </c>
      <c r="O211" s="6">
        <v>172.3</v>
      </c>
      <c r="P211" s="6">
        <v>0</v>
      </c>
      <c r="Q211" s="6">
        <v>0</v>
      </c>
      <c r="R211" s="6">
        <v>166.9</v>
      </c>
      <c r="S211" s="6">
        <v>849.75</v>
      </c>
      <c r="T211" s="6">
        <v>0</v>
      </c>
      <c r="U211" s="6"/>
      <c r="V211" s="6">
        <v>4824.4399999999996</v>
      </c>
      <c r="W211" s="6">
        <v>4824.4399999999996</v>
      </c>
      <c r="X211" s="6">
        <v>0</v>
      </c>
      <c r="Y211" s="513">
        <f>IF(A211&lt;&gt;"",IF(A211=мар17!A211,0,1),IF(AND(B211=мар17!B211,C211=мар17!C211),0,1))</f>
        <v>0</v>
      </c>
      <c r="Z211" s="70" t="str">
        <f t="shared" si="32"/>
        <v>ул. Пятая д.5</v>
      </c>
      <c r="AA211" s="504">
        <f>IF($B211&lt;&gt;"",MAX(AA$7:AA210)+1,0)</f>
        <v>200</v>
      </c>
      <c r="AB211" s="502">
        <f t="shared" si="27"/>
        <v>211</v>
      </c>
      <c r="AC211" s="504">
        <f>1</f>
        <v>1</v>
      </c>
      <c r="AD211" s="103">
        <f t="shared" si="33"/>
        <v>2734.76</v>
      </c>
      <c r="AE211" s="103">
        <f t="shared" si="34"/>
        <v>2039.68</v>
      </c>
      <c r="AF211" s="103">
        <f t="shared" si="35"/>
        <v>49.999999999999318</v>
      </c>
      <c r="AG211" s="3"/>
    </row>
    <row r="212" spans="2:33" ht="13.2" x14ac:dyDescent="0.25">
      <c r="B212" s="1" t="str">
        <f>адреса!$G$207</f>
        <v>кв.5</v>
      </c>
      <c r="C212" s="522">
        <f>адреса!$I$207</f>
        <v>50000005</v>
      </c>
      <c r="D212" s="6" t="str">
        <f>адреса!$K$207</f>
        <v>ФИО-5-5</v>
      </c>
      <c r="E212" s="6">
        <v>10492.25</v>
      </c>
      <c r="F212" s="6">
        <v>1759.18</v>
      </c>
      <c r="G212" s="6">
        <v>0</v>
      </c>
      <c r="H212" s="6">
        <v>359.41</v>
      </c>
      <c r="I212" s="6">
        <v>111.43</v>
      </c>
      <c r="J212" s="6">
        <v>0</v>
      </c>
      <c r="K212" s="6">
        <v>241.3</v>
      </c>
      <c r="L212" s="6"/>
      <c r="M212" s="6">
        <v>0</v>
      </c>
      <c r="N212" s="6">
        <v>50</v>
      </c>
      <c r="O212" s="6">
        <v>110.84</v>
      </c>
      <c r="P212" s="6">
        <v>0</v>
      </c>
      <c r="Q212" s="6">
        <v>0</v>
      </c>
      <c r="R212" s="6">
        <v>90.4</v>
      </c>
      <c r="S212" s="6">
        <v>460.27</v>
      </c>
      <c r="T212" s="6">
        <v>0</v>
      </c>
      <c r="U212" s="6"/>
      <c r="V212" s="6">
        <v>3182.83</v>
      </c>
      <c r="W212" s="6">
        <v>10492.25</v>
      </c>
      <c r="X212" s="6">
        <v>3182.83</v>
      </c>
      <c r="Y212" s="513">
        <f>IF(A212&lt;&gt;"",IF(A212=мар17!A212,0,1),IF(AND(B212=мар17!B212,C212=мар17!C212),0,1))</f>
        <v>0</v>
      </c>
      <c r="Z212" s="70" t="str">
        <f t="shared" si="32"/>
        <v>ул. Пятая д.5</v>
      </c>
      <c r="AA212" s="504">
        <f>IF($B212&lt;&gt;"",MAX(AA$7:AA211)+1,0)</f>
        <v>201</v>
      </c>
      <c r="AB212" s="502">
        <f t="shared" si="27"/>
        <v>212</v>
      </c>
      <c r="AC212" s="504">
        <f>1</f>
        <v>1</v>
      </c>
      <c r="AD212" s="103">
        <f t="shared" si="33"/>
        <v>1759.18</v>
      </c>
      <c r="AE212" s="103">
        <f t="shared" si="34"/>
        <v>1373.65</v>
      </c>
      <c r="AF212" s="103">
        <f t="shared" si="35"/>
        <v>49.999999999999773</v>
      </c>
      <c r="AG212" s="3"/>
    </row>
    <row r="213" spans="2:33" ht="13.2" x14ac:dyDescent="0.25">
      <c r="B213" s="1" t="str">
        <f>адреса!$G$208</f>
        <v>кв.6</v>
      </c>
      <c r="C213" s="522">
        <f>адреса!$I$208</f>
        <v>50000006</v>
      </c>
      <c r="D213" s="6" t="str">
        <f>адреса!$K$208</f>
        <v>ФИО-5-6</v>
      </c>
      <c r="E213" s="6">
        <v>17905.68</v>
      </c>
      <c r="F213" s="6">
        <v>1720</v>
      </c>
      <c r="G213" s="6">
        <v>0</v>
      </c>
      <c r="H213" s="6">
        <v>351.15</v>
      </c>
      <c r="I213" s="6">
        <v>96.56</v>
      </c>
      <c r="J213" s="6">
        <v>0</v>
      </c>
      <c r="K213" s="6">
        <v>288.60000000000002</v>
      </c>
      <c r="L213" s="6"/>
      <c r="M213" s="6">
        <v>0</v>
      </c>
      <c r="N213" s="6">
        <v>50</v>
      </c>
      <c r="O213" s="6">
        <v>108.37</v>
      </c>
      <c r="P213" s="6">
        <v>0</v>
      </c>
      <c r="Q213" s="6">
        <v>0</v>
      </c>
      <c r="R213" s="6">
        <v>144.84</v>
      </c>
      <c r="S213" s="6">
        <v>737.42</v>
      </c>
      <c r="T213" s="6">
        <v>0</v>
      </c>
      <c r="U213" s="6"/>
      <c r="V213" s="6">
        <v>3496.94</v>
      </c>
      <c r="W213" s="6">
        <v>10000</v>
      </c>
      <c r="X213" s="6">
        <v>11402.62</v>
      </c>
      <c r="Y213" s="513">
        <f>IF(A213&lt;&gt;"",IF(A213=мар17!A213,0,1),IF(AND(B213=мар17!B213,C213=мар17!C213),0,1))</f>
        <v>0</v>
      </c>
      <c r="Z213" s="70" t="str">
        <f t="shared" si="32"/>
        <v>ул. Пятая д.5</v>
      </c>
      <c r="AA213" s="504">
        <f>IF($B213&lt;&gt;"",MAX(AA$7:AA212)+1,0)</f>
        <v>202</v>
      </c>
      <c r="AB213" s="502">
        <f t="shared" si="27"/>
        <v>213</v>
      </c>
      <c r="AC213" s="504">
        <f>1</f>
        <v>1</v>
      </c>
      <c r="AD213" s="103">
        <f t="shared" si="33"/>
        <v>1720</v>
      </c>
      <c r="AE213" s="103">
        <f t="shared" si="34"/>
        <v>1726.94</v>
      </c>
      <c r="AF213" s="103">
        <f t="shared" si="35"/>
        <v>50</v>
      </c>
      <c r="AG213" s="3"/>
    </row>
    <row r="214" spans="2:33" ht="13.2" x14ac:dyDescent="0.25">
      <c r="B214" s="1" t="str">
        <f>адреса!$G$209</f>
        <v>кв.7</v>
      </c>
      <c r="C214" s="522">
        <f>адреса!$I$209</f>
        <v>50000007</v>
      </c>
      <c r="D214" s="6" t="str">
        <f>адреса!$K$209</f>
        <v>ФИО-5-7</v>
      </c>
      <c r="E214" s="6">
        <v>17849.939999999999</v>
      </c>
      <c r="F214" s="6">
        <v>4231.4399999999996</v>
      </c>
      <c r="G214" s="6">
        <v>0</v>
      </c>
      <c r="H214" s="6">
        <v>865.48</v>
      </c>
      <c r="I214" s="6">
        <v>121.09</v>
      </c>
      <c r="J214" s="6">
        <v>0</v>
      </c>
      <c r="K214" s="6">
        <v>250.04</v>
      </c>
      <c r="L214" s="6"/>
      <c r="M214" s="6">
        <v>0</v>
      </c>
      <c r="N214" s="6">
        <v>50</v>
      </c>
      <c r="O214" s="6">
        <v>266.60000000000002</v>
      </c>
      <c r="P214" s="6">
        <v>0</v>
      </c>
      <c r="Q214" s="6">
        <v>0</v>
      </c>
      <c r="R214" s="6">
        <v>88.06</v>
      </c>
      <c r="S214" s="6">
        <v>448.35</v>
      </c>
      <c r="T214" s="6">
        <v>0</v>
      </c>
      <c r="U214" s="6"/>
      <c r="V214" s="6">
        <v>6321.06</v>
      </c>
      <c r="W214" s="6">
        <v>17849.939999999999</v>
      </c>
      <c r="X214" s="6">
        <v>6321.06</v>
      </c>
      <c r="Y214" s="513">
        <f>IF(A214&lt;&gt;"",IF(A214=мар17!A214,0,1),IF(AND(B214=мар17!B214,C214=мар17!C214),0,1))</f>
        <v>0</v>
      </c>
      <c r="Z214" s="70" t="str">
        <f t="shared" si="32"/>
        <v>ул. Пятая д.5</v>
      </c>
      <c r="AA214" s="504">
        <f>IF($B214&lt;&gt;"",MAX(AA$7:AA213)+1,0)</f>
        <v>203</v>
      </c>
      <c r="AB214" s="502">
        <f t="shared" si="27"/>
        <v>214</v>
      </c>
      <c r="AC214" s="504">
        <f>1</f>
        <v>1</v>
      </c>
      <c r="AD214" s="103">
        <f t="shared" si="33"/>
        <v>4231.4399999999996</v>
      </c>
      <c r="AE214" s="103">
        <f t="shared" si="34"/>
        <v>2039.62</v>
      </c>
      <c r="AF214" s="103">
        <f t="shared" si="35"/>
        <v>50.000000000000909</v>
      </c>
      <c r="AG214" s="3"/>
    </row>
    <row r="215" spans="2:33" ht="13.2" x14ac:dyDescent="0.25">
      <c r="B215" s="1" t="str">
        <f>адреса!$G$210</f>
        <v>кв.8</v>
      </c>
      <c r="C215" s="522">
        <f>адреса!$I$210</f>
        <v>50000008</v>
      </c>
      <c r="D215" s="6" t="str">
        <f>адреса!$K$210</f>
        <v>ФИО-5-8</v>
      </c>
      <c r="E215" s="6">
        <v>4388.03</v>
      </c>
      <c r="F215" s="6">
        <v>2734.76</v>
      </c>
      <c r="G215" s="6">
        <v>0</v>
      </c>
      <c r="H215" s="6">
        <v>559.77</v>
      </c>
      <c r="I215" s="6">
        <v>-185.41</v>
      </c>
      <c r="J215" s="6">
        <v>0</v>
      </c>
      <c r="K215" s="6">
        <v>-388.39</v>
      </c>
      <c r="L215" s="6"/>
      <c r="M215" s="6">
        <v>0</v>
      </c>
      <c r="N215" s="6">
        <v>50</v>
      </c>
      <c r="O215" s="6">
        <v>172.3</v>
      </c>
      <c r="P215" s="6">
        <v>0</v>
      </c>
      <c r="Q215" s="6">
        <v>0</v>
      </c>
      <c r="R215" s="6">
        <v>-139.46</v>
      </c>
      <c r="S215" s="6">
        <v>-710.02</v>
      </c>
      <c r="T215" s="6">
        <v>0</v>
      </c>
      <c r="U215" s="6"/>
      <c r="V215" s="6">
        <v>2093.5500000000002</v>
      </c>
      <c r="W215" s="6">
        <v>4388.03</v>
      </c>
      <c r="X215" s="6">
        <v>2093.5500000000002</v>
      </c>
      <c r="Y215" s="513">
        <f>IF(A215&lt;&gt;"",IF(A215=мар17!A215,0,1),IF(AND(B215=мар17!B215,C215=мар17!C215),0,1))</f>
        <v>0</v>
      </c>
      <c r="Z215" s="70" t="str">
        <f t="shared" si="32"/>
        <v>ул. Пятая д.5</v>
      </c>
      <c r="AA215" s="504">
        <f>IF($B215&lt;&gt;"",MAX(AA$7:AA214)+1,0)</f>
        <v>204</v>
      </c>
      <c r="AB215" s="502">
        <f t="shared" si="27"/>
        <v>215</v>
      </c>
      <c r="AC215" s="504">
        <f>1</f>
        <v>1</v>
      </c>
      <c r="AD215" s="103">
        <f t="shared" si="33"/>
        <v>2734.76</v>
      </c>
      <c r="AE215" s="103">
        <f t="shared" si="34"/>
        <v>-691.20999999999992</v>
      </c>
      <c r="AF215" s="103">
        <f t="shared" si="35"/>
        <v>49.999999999999886</v>
      </c>
      <c r="AG215" s="3"/>
    </row>
    <row r="216" spans="2:33" ht="13.2" x14ac:dyDescent="0.25">
      <c r="B216" s="1" t="str">
        <f>адреса!$G$211</f>
        <v>кв.9</v>
      </c>
      <c r="C216" s="522">
        <f>адреса!$I$211</f>
        <v>50000009</v>
      </c>
      <c r="D216" s="6" t="str">
        <f>адреса!$K$211</f>
        <v>ФИО-5-9</v>
      </c>
      <c r="E216" s="6">
        <v>9955.17</v>
      </c>
      <c r="F216" s="6">
        <v>1759.18</v>
      </c>
      <c r="G216" s="6">
        <v>0</v>
      </c>
      <c r="H216" s="6">
        <v>359.41</v>
      </c>
      <c r="I216" s="6">
        <v>203.32</v>
      </c>
      <c r="J216" s="6">
        <v>0</v>
      </c>
      <c r="K216" s="6">
        <v>503.07</v>
      </c>
      <c r="L216" s="6"/>
      <c r="M216" s="6">
        <v>0</v>
      </c>
      <c r="N216" s="6">
        <v>50</v>
      </c>
      <c r="O216" s="6">
        <v>110.84</v>
      </c>
      <c r="P216" s="6">
        <v>0</v>
      </c>
      <c r="Q216" s="6">
        <v>0</v>
      </c>
      <c r="R216" s="6">
        <v>217.47</v>
      </c>
      <c r="S216" s="6">
        <v>1107.18</v>
      </c>
      <c r="T216" s="6">
        <v>0</v>
      </c>
      <c r="U216" s="6"/>
      <c r="V216" s="6">
        <v>4310.47</v>
      </c>
      <c r="W216" s="6">
        <v>9955.17</v>
      </c>
      <c r="X216" s="6">
        <v>4310.47</v>
      </c>
      <c r="Y216" s="513">
        <f>IF(A216&lt;&gt;"",IF(A216=мар17!A216,0,1),IF(AND(B216=мар17!B216,C216=мар17!C216),0,1))</f>
        <v>0</v>
      </c>
      <c r="Z216" s="70" t="str">
        <f t="shared" si="32"/>
        <v>ул. Пятая д.5</v>
      </c>
      <c r="AA216" s="504">
        <f>IF($B216&lt;&gt;"",MAX(AA$7:AA215)+1,0)</f>
        <v>205</v>
      </c>
      <c r="AB216" s="502">
        <f t="shared" si="27"/>
        <v>216</v>
      </c>
      <c r="AC216" s="504">
        <f>1</f>
        <v>1</v>
      </c>
      <c r="AD216" s="103">
        <f t="shared" si="33"/>
        <v>1759.18</v>
      </c>
      <c r="AE216" s="103">
        <f t="shared" si="34"/>
        <v>2501.29</v>
      </c>
      <c r="AF216" s="103">
        <f t="shared" si="35"/>
        <v>50</v>
      </c>
      <c r="AG216" s="3"/>
    </row>
    <row r="217" spans="2:33" ht="13.2" x14ac:dyDescent="0.25">
      <c r="B217" s="1" t="str">
        <f>адреса!$G$212</f>
        <v>кв.10</v>
      </c>
      <c r="C217" s="522">
        <f>адреса!$I$212</f>
        <v>50000010</v>
      </c>
      <c r="D217" s="6" t="str">
        <f>адреса!$K$212</f>
        <v>ФИО-5-10</v>
      </c>
      <c r="E217" s="6">
        <v>2537.2800000000002</v>
      </c>
      <c r="F217" s="6">
        <v>1720</v>
      </c>
      <c r="G217" s="6">
        <v>0</v>
      </c>
      <c r="H217" s="6">
        <v>351.15</v>
      </c>
      <c r="I217" s="6">
        <v>-109.19</v>
      </c>
      <c r="J217" s="6">
        <v>0</v>
      </c>
      <c r="K217" s="6">
        <v>-131.31</v>
      </c>
      <c r="L217" s="6"/>
      <c r="M217" s="6">
        <v>0</v>
      </c>
      <c r="N217" s="6">
        <v>50</v>
      </c>
      <c r="O217" s="6">
        <v>108.37</v>
      </c>
      <c r="P217" s="6">
        <v>0</v>
      </c>
      <c r="Q217" s="6">
        <v>0</v>
      </c>
      <c r="R217" s="6">
        <v>-0.65</v>
      </c>
      <c r="S217" s="6">
        <v>-3.29</v>
      </c>
      <c r="T217" s="6">
        <v>0</v>
      </c>
      <c r="U217" s="6"/>
      <c r="V217" s="6">
        <v>1985.08</v>
      </c>
      <c r="W217" s="6">
        <v>2537.2800000000002</v>
      </c>
      <c r="X217" s="6">
        <v>1985.08</v>
      </c>
      <c r="Y217" s="513">
        <f>IF(A217&lt;&gt;"",IF(A217=мар17!A217,0,1),IF(AND(B217=мар17!B217,C217=мар17!C217),0,1))</f>
        <v>0</v>
      </c>
      <c r="Z217" s="70" t="str">
        <f t="shared" si="32"/>
        <v>ул. Пятая д.5</v>
      </c>
      <c r="AA217" s="504">
        <f>IF($B217&lt;&gt;"",MAX(AA$7:AA216)+1,0)</f>
        <v>206</v>
      </c>
      <c r="AB217" s="502">
        <f t="shared" si="27"/>
        <v>217</v>
      </c>
      <c r="AC217" s="504">
        <f>1</f>
        <v>1</v>
      </c>
      <c r="AD217" s="103">
        <f t="shared" si="33"/>
        <v>1720</v>
      </c>
      <c r="AE217" s="103">
        <f t="shared" si="34"/>
        <v>215.07999999999998</v>
      </c>
      <c r="AF217" s="103">
        <f t="shared" si="35"/>
        <v>49.999999999999943</v>
      </c>
      <c r="AG217" s="3"/>
    </row>
    <row r="218" spans="2:33" ht="13.2" x14ac:dyDescent="0.25">
      <c r="B218" s="1" t="str">
        <f>адреса!$G$213</f>
        <v>кв.11</v>
      </c>
      <c r="C218" s="522">
        <f>адреса!$I$213</f>
        <v>50000011</v>
      </c>
      <c r="D218" s="6" t="str">
        <f>адреса!$K$213</f>
        <v>ФИО-5-11</v>
      </c>
      <c r="E218" s="6">
        <v>0</v>
      </c>
      <c r="F218" s="6">
        <v>4231.4399999999996</v>
      </c>
      <c r="G218" s="6">
        <v>0</v>
      </c>
      <c r="H218" s="6">
        <v>865.48</v>
      </c>
      <c r="I218" s="6">
        <v>99.79</v>
      </c>
      <c r="J218" s="6">
        <v>0</v>
      </c>
      <c r="K218" s="6">
        <v>232.47</v>
      </c>
      <c r="L218" s="6"/>
      <c r="M218" s="6">
        <v>0</v>
      </c>
      <c r="N218" s="6">
        <v>50</v>
      </c>
      <c r="O218" s="6">
        <v>266.60000000000002</v>
      </c>
      <c r="P218" s="6">
        <v>0</v>
      </c>
      <c r="Q218" s="6">
        <v>0</v>
      </c>
      <c r="R218" s="6">
        <v>94.65</v>
      </c>
      <c r="S218" s="6">
        <v>481.9</v>
      </c>
      <c r="T218" s="6">
        <v>0</v>
      </c>
      <c r="U218" s="6"/>
      <c r="V218" s="6">
        <v>6322.33</v>
      </c>
      <c r="W218" s="6">
        <v>0</v>
      </c>
      <c r="X218" s="6">
        <v>6322.33</v>
      </c>
      <c r="Y218" s="513">
        <f>IF(A218&lt;&gt;"",IF(A218=мар17!A218,0,1),IF(AND(B218=мар17!B218,C218=мар17!C218),0,1))</f>
        <v>0</v>
      </c>
      <c r="Z218" s="70" t="str">
        <f t="shared" si="32"/>
        <v>ул. Пятая д.5</v>
      </c>
      <c r="AA218" s="504">
        <f>IF($B218&lt;&gt;"",MAX(AA$7:AA217)+1,0)</f>
        <v>207</v>
      </c>
      <c r="AB218" s="502">
        <f t="shared" si="27"/>
        <v>218</v>
      </c>
      <c r="AC218" s="504">
        <f>1</f>
        <v>1</v>
      </c>
      <c r="AD218" s="103">
        <f t="shared" si="33"/>
        <v>4231.4399999999996</v>
      </c>
      <c r="AE218" s="103">
        <f t="shared" si="34"/>
        <v>2040.8900000000003</v>
      </c>
      <c r="AF218" s="103">
        <f t="shared" si="35"/>
        <v>50</v>
      </c>
      <c r="AG218" s="3"/>
    </row>
    <row r="219" spans="2:33" ht="13.2" x14ac:dyDescent="0.25">
      <c r="B219" s="1" t="str">
        <f>адреса!$G$214</f>
        <v>кв.12</v>
      </c>
      <c r="C219" s="522">
        <f>адреса!$I$214</f>
        <v>50000012</v>
      </c>
      <c r="D219" s="6" t="str">
        <f>адреса!$K$214</f>
        <v>ФИО-5-12</v>
      </c>
      <c r="E219" s="6">
        <v>71428.039999999994</v>
      </c>
      <c r="F219" s="6">
        <v>2742.6</v>
      </c>
      <c r="G219" s="6">
        <v>0</v>
      </c>
      <c r="H219" s="6">
        <v>559.77</v>
      </c>
      <c r="I219" s="6">
        <v>0</v>
      </c>
      <c r="J219" s="6">
        <v>0</v>
      </c>
      <c r="K219" s="6">
        <v>0</v>
      </c>
      <c r="L219" s="6"/>
      <c r="M219" s="6">
        <v>0</v>
      </c>
      <c r="N219" s="6">
        <v>50</v>
      </c>
      <c r="O219" s="6">
        <v>172.79</v>
      </c>
      <c r="P219" s="6">
        <v>0</v>
      </c>
      <c r="Q219" s="6">
        <v>0</v>
      </c>
      <c r="R219" s="6">
        <v>0</v>
      </c>
      <c r="S219" s="6">
        <v>0</v>
      </c>
      <c r="T219" s="6">
        <v>0</v>
      </c>
      <c r="U219" s="6"/>
      <c r="V219" s="6">
        <v>3525.16</v>
      </c>
      <c r="W219" s="6">
        <v>0</v>
      </c>
      <c r="X219" s="6">
        <v>74953.2</v>
      </c>
      <c r="Y219" s="513">
        <f>IF(A219&lt;&gt;"",IF(A219=мар17!A219,0,1),IF(AND(B219=мар17!B219,C219=мар17!C219),0,1))</f>
        <v>0</v>
      </c>
      <c r="Z219" s="70" t="str">
        <f t="shared" si="32"/>
        <v>ул. Пятая д.5</v>
      </c>
      <c r="AA219" s="504">
        <f>IF($B219&lt;&gt;"",MAX(AA$7:AA218)+1,0)</f>
        <v>208</v>
      </c>
      <c r="AB219" s="502">
        <f t="shared" si="27"/>
        <v>219</v>
      </c>
      <c r="AC219" s="504">
        <f>1</f>
        <v>1</v>
      </c>
      <c r="AD219" s="103">
        <f t="shared" si="33"/>
        <v>2742.6</v>
      </c>
      <c r="AE219" s="103">
        <f t="shared" si="34"/>
        <v>732.56</v>
      </c>
      <c r="AF219" s="103">
        <f t="shared" si="35"/>
        <v>50</v>
      </c>
      <c r="AG219" s="3"/>
    </row>
    <row r="220" spans="2:33" ht="13.2" x14ac:dyDescent="0.25">
      <c r="B220" s="1" t="str">
        <f>адреса!$G$215</f>
        <v>кв.13</v>
      </c>
      <c r="C220" s="522">
        <f>адреса!$I$215</f>
        <v>50000013</v>
      </c>
      <c r="D220" s="6" t="str">
        <f>адреса!$K$215</f>
        <v>ФИО-5-13</v>
      </c>
      <c r="E220" s="6">
        <v>8113.74</v>
      </c>
      <c r="F220" s="6">
        <v>1755.26</v>
      </c>
      <c r="G220" s="6">
        <v>0</v>
      </c>
      <c r="H220" s="6">
        <v>359.41</v>
      </c>
      <c r="I220" s="6">
        <v>139.72</v>
      </c>
      <c r="J220" s="6">
        <v>0</v>
      </c>
      <c r="K220" s="6">
        <v>385.6</v>
      </c>
      <c r="L220" s="6"/>
      <c r="M220" s="6">
        <v>0</v>
      </c>
      <c r="N220" s="6">
        <v>50</v>
      </c>
      <c r="O220" s="6">
        <v>110.59</v>
      </c>
      <c r="P220" s="6">
        <v>0</v>
      </c>
      <c r="Q220" s="6">
        <v>0</v>
      </c>
      <c r="R220" s="6">
        <v>182.82</v>
      </c>
      <c r="S220" s="6">
        <v>930.78</v>
      </c>
      <c r="T220" s="6">
        <v>0</v>
      </c>
      <c r="U220" s="6"/>
      <c r="V220" s="6">
        <v>3914.18</v>
      </c>
      <c r="W220" s="6">
        <v>9337.02</v>
      </c>
      <c r="X220" s="6">
        <v>2690.9</v>
      </c>
      <c r="Y220" s="513">
        <f>IF(A220&lt;&gt;"",IF(A220=мар17!A220,0,1),IF(AND(B220=мар17!B220,C220=мар17!C220),0,1))</f>
        <v>0</v>
      </c>
      <c r="Z220" s="70" t="str">
        <f t="shared" ref="Z220:Z283" si="36">IF(AND(A220&lt;&gt;"",B220=""),A220,Z219)</f>
        <v>ул. Пятая д.5</v>
      </c>
      <c r="AA220" s="504">
        <f>IF($B220&lt;&gt;"",MAX(AA$7:AA219)+1,0)</f>
        <v>209</v>
      </c>
      <c r="AB220" s="502">
        <f t="shared" si="27"/>
        <v>220</v>
      </c>
      <c r="AC220" s="504">
        <f>1</f>
        <v>1</v>
      </c>
      <c r="AD220" s="103">
        <f t="shared" ref="AD220:AD283" si="37">F220</f>
        <v>1755.26</v>
      </c>
      <c r="AE220" s="103">
        <f t="shared" ref="AE220:AE283" si="38">H220+I220+J220+K220+L220+O220+R220+S220</f>
        <v>2108.92</v>
      </c>
      <c r="AF220" s="103">
        <f t="shared" ref="AF220:AF283" si="39">V220-AD220-AE220</f>
        <v>50</v>
      </c>
      <c r="AG220" s="3"/>
    </row>
    <row r="221" spans="2:33" ht="13.2" x14ac:dyDescent="0.25">
      <c r="B221" s="1" t="str">
        <f>адреса!$G$216</f>
        <v>кв.14</v>
      </c>
      <c r="C221" s="522">
        <f>адреса!$I$216</f>
        <v>50000014</v>
      </c>
      <c r="D221" s="6" t="str">
        <f>адреса!$K$216</f>
        <v>ФИО-5-14</v>
      </c>
      <c r="E221" s="6">
        <v>0</v>
      </c>
      <c r="F221" s="6">
        <v>4219.6899999999996</v>
      </c>
      <c r="G221" s="6">
        <v>0</v>
      </c>
      <c r="H221" s="6">
        <v>861.35</v>
      </c>
      <c r="I221" s="6">
        <v>121.09</v>
      </c>
      <c r="J221" s="6">
        <v>0</v>
      </c>
      <c r="K221" s="6">
        <v>250.04</v>
      </c>
      <c r="L221" s="6"/>
      <c r="M221" s="6">
        <v>0</v>
      </c>
      <c r="N221" s="6">
        <v>50</v>
      </c>
      <c r="O221" s="6">
        <v>265.85000000000002</v>
      </c>
      <c r="P221" s="6">
        <v>0</v>
      </c>
      <c r="Q221" s="6">
        <v>0</v>
      </c>
      <c r="R221" s="6">
        <v>88.06</v>
      </c>
      <c r="S221" s="6">
        <v>448.35</v>
      </c>
      <c r="T221" s="6">
        <v>0</v>
      </c>
      <c r="U221" s="6"/>
      <c r="V221" s="6">
        <v>6304.43</v>
      </c>
      <c r="W221" s="6">
        <v>6304.43</v>
      </c>
      <c r="X221" s="6">
        <v>0</v>
      </c>
      <c r="Y221" s="513">
        <f>IF(A221&lt;&gt;"",IF(A221=мар17!A221,0,1),IF(AND(B221=мар17!B221,C221=мар17!C221),0,1))</f>
        <v>0</v>
      </c>
      <c r="Z221" s="70" t="str">
        <f t="shared" si="36"/>
        <v>ул. Пятая д.5</v>
      </c>
      <c r="AA221" s="504">
        <f>IF($B221&lt;&gt;"",MAX(AA$7:AA220)+1,0)</f>
        <v>210</v>
      </c>
      <c r="AB221" s="502">
        <f t="shared" si="27"/>
        <v>221</v>
      </c>
      <c r="AC221" s="504">
        <f>1</f>
        <v>1</v>
      </c>
      <c r="AD221" s="103">
        <f t="shared" si="37"/>
        <v>4219.6899999999996</v>
      </c>
      <c r="AE221" s="103">
        <f t="shared" si="38"/>
        <v>2034.7399999999998</v>
      </c>
      <c r="AF221" s="103">
        <f t="shared" si="39"/>
        <v>50.000000000000909</v>
      </c>
      <c r="AG221" s="3"/>
    </row>
    <row r="222" spans="2:33" ht="13.2" x14ac:dyDescent="0.25">
      <c r="B222" s="1" t="str">
        <f>адреса!$G$217</f>
        <v>кв.15</v>
      </c>
      <c r="C222" s="522">
        <f>адреса!$I$217</f>
        <v>50000015</v>
      </c>
      <c r="D222" s="6" t="str">
        <f>адреса!$K$217</f>
        <v>ФИО-5-15</v>
      </c>
      <c r="E222" s="6">
        <v>3894.36</v>
      </c>
      <c r="F222" s="6">
        <v>2742.6</v>
      </c>
      <c r="G222" s="6">
        <v>0</v>
      </c>
      <c r="H222" s="6">
        <v>559.77</v>
      </c>
      <c r="I222" s="6">
        <v>120.7</v>
      </c>
      <c r="J222" s="6">
        <v>0</v>
      </c>
      <c r="K222" s="6">
        <v>202.02</v>
      </c>
      <c r="L222" s="6"/>
      <c r="M222" s="6">
        <v>0</v>
      </c>
      <c r="N222" s="6">
        <v>50</v>
      </c>
      <c r="O222" s="6">
        <v>172.79</v>
      </c>
      <c r="P222" s="6">
        <v>0</v>
      </c>
      <c r="Q222" s="6">
        <v>0</v>
      </c>
      <c r="R222" s="6">
        <v>48.28</v>
      </c>
      <c r="S222" s="6">
        <v>245.81</v>
      </c>
      <c r="T222" s="6">
        <v>0</v>
      </c>
      <c r="U222" s="6"/>
      <c r="V222" s="6">
        <v>4141.97</v>
      </c>
      <c r="W222" s="6">
        <v>3894.36</v>
      </c>
      <c r="X222" s="6">
        <v>4141.97</v>
      </c>
      <c r="Y222" s="513">
        <f>IF(A222&lt;&gt;"",IF(A222=мар17!A222,0,1),IF(AND(B222=мар17!B222,C222=мар17!C222),0,1))</f>
        <v>0</v>
      </c>
      <c r="Z222" s="70" t="str">
        <f t="shared" si="36"/>
        <v>ул. Пятая д.5</v>
      </c>
      <c r="AA222" s="504">
        <f>IF($B222&lt;&gt;"",MAX(AA$7:AA221)+1,0)</f>
        <v>211</v>
      </c>
      <c r="AB222" s="502">
        <f t="shared" si="27"/>
        <v>222</v>
      </c>
      <c r="AC222" s="504">
        <f>1</f>
        <v>1</v>
      </c>
      <c r="AD222" s="103">
        <f t="shared" si="37"/>
        <v>2742.6</v>
      </c>
      <c r="AE222" s="103">
        <f t="shared" si="38"/>
        <v>1349.37</v>
      </c>
      <c r="AF222" s="103">
        <f t="shared" si="39"/>
        <v>50.000000000000455</v>
      </c>
      <c r="AG222" s="3"/>
    </row>
    <row r="223" spans="2:33" ht="13.2" x14ac:dyDescent="0.25">
      <c r="B223" s="1" t="str">
        <f>адреса!$G$218</f>
        <v>кв.16</v>
      </c>
      <c r="C223" s="522">
        <f>адреса!$I$218</f>
        <v>50000016</v>
      </c>
      <c r="D223" s="6" t="str">
        <f>адреса!$K$218</f>
        <v>ФИО-5-16</v>
      </c>
      <c r="E223" s="6">
        <v>6382.91</v>
      </c>
      <c r="F223" s="6">
        <v>1755.26</v>
      </c>
      <c r="G223" s="6">
        <v>0</v>
      </c>
      <c r="H223" s="6">
        <v>359.41</v>
      </c>
      <c r="I223" s="6">
        <v>1.35</v>
      </c>
      <c r="J223" s="6">
        <v>0</v>
      </c>
      <c r="K223" s="6">
        <v>2.2400000000000002</v>
      </c>
      <c r="L223" s="6"/>
      <c r="M223" s="6">
        <v>0</v>
      </c>
      <c r="N223" s="6">
        <v>50</v>
      </c>
      <c r="O223" s="6">
        <v>110.59</v>
      </c>
      <c r="P223" s="6">
        <v>0</v>
      </c>
      <c r="Q223" s="6">
        <v>0</v>
      </c>
      <c r="R223" s="6">
        <v>0.52</v>
      </c>
      <c r="S223" s="6">
        <v>2.67</v>
      </c>
      <c r="T223" s="6">
        <v>0</v>
      </c>
      <c r="U223" s="6"/>
      <c r="V223" s="6">
        <v>2282.04</v>
      </c>
      <c r="W223" s="6">
        <v>6382.91</v>
      </c>
      <c r="X223" s="6">
        <v>2282.04</v>
      </c>
      <c r="Y223" s="513">
        <f>IF(A223&lt;&gt;"",IF(A223=мар17!A223,0,1),IF(AND(B223=мар17!B223,C223=мар17!C223),0,1))</f>
        <v>0</v>
      </c>
      <c r="Z223" s="70" t="str">
        <f t="shared" si="36"/>
        <v>ул. Пятая д.5</v>
      </c>
      <c r="AA223" s="504">
        <f>IF($B223&lt;&gt;"",MAX(AA$7:AA222)+1,0)</f>
        <v>212</v>
      </c>
      <c r="AB223" s="502">
        <f t="shared" si="27"/>
        <v>223</v>
      </c>
      <c r="AC223" s="504">
        <f>1</f>
        <v>1</v>
      </c>
      <c r="AD223" s="103">
        <f t="shared" si="37"/>
        <v>1755.26</v>
      </c>
      <c r="AE223" s="103">
        <f t="shared" si="38"/>
        <v>476.78000000000003</v>
      </c>
      <c r="AF223" s="103">
        <f t="shared" si="39"/>
        <v>49.999999999999943</v>
      </c>
      <c r="AG223" s="3"/>
    </row>
    <row r="224" spans="2:33" ht="13.2" x14ac:dyDescent="0.25">
      <c r="B224" s="1" t="str">
        <f>адреса!$G$219</f>
        <v>кв.17</v>
      </c>
      <c r="C224" s="522">
        <f>адреса!$I$219</f>
        <v>50000017</v>
      </c>
      <c r="D224" s="6" t="str">
        <f>адреса!$K$219</f>
        <v>ФИО-5-17</v>
      </c>
      <c r="E224" s="6">
        <v>2898.31</v>
      </c>
      <c r="F224" s="6">
        <v>1747.43</v>
      </c>
      <c r="G224" s="6">
        <v>0</v>
      </c>
      <c r="H224" s="6">
        <v>357.35</v>
      </c>
      <c r="I224" s="6">
        <v>124.75</v>
      </c>
      <c r="J224" s="6">
        <v>0</v>
      </c>
      <c r="K224" s="6">
        <v>208.01</v>
      </c>
      <c r="L224" s="6"/>
      <c r="M224" s="6">
        <v>0</v>
      </c>
      <c r="N224" s="6">
        <v>50</v>
      </c>
      <c r="O224" s="6">
        <v>110.1</v>
      </c>
      <c r="P224" s="6">
        <v>0</v>
      </c>
      <c r="Q224" s="6">
        <v>0</v>
      </c>
      <c r="R224" s="6">
        <v>49.24</v>
      </c>
      <c r="S224" s="6">
        <v>250.7</v>
      </c>
      <c r="T224" s="6">
        <v>0</v>
      </c>
      <c r="U224" s="6"/>
      <c r="V224" s="6">
        <v>2897.58</v>
      </c>
      <c r="W224" s="6">
        <v>2898.31</v>
      </c>
      <c r="X224" s="6">
        <v>2897.58</v>
      </c>
      <c r="Y224" s="513">
        <f>IF(A224&lt;&gt;"",IF(A224=мар17!A224,0,1),IF(AND(B224=мар17!B224,C224=мар17!C224),0,1))</f>
        <v>0</v>
      </c>
      <c r="Z224" s="70" t="str">
        <f t="shared" si="36"/>
        <v>ул. Пятая д.5</v>
      </c>
      <c r="AA224" s="504">
        <f>IF($B224&lt;&gt;"",MAX(AA$7:AA223)+1,0)</f>
        <v>213</v>
      </c>
      <c r="AB224" s="502">
        <f t="shared" si="27"/>
        <v>224</v>
      </c>
      <c r="AC224" s="504">
        <f>1</f>
        <v>1</v>
      </c>
      <c r="AD224" s="103">
        <f t="shared" si="37"/>
        <v>1747.43</v>
      </c>
      <c r="AE224" s="103">
        <f t="shared" si="38"/>
        <v>1100.1500000000001</v>
      </c>
      <c r="AF224" s="103">
        <f t="shared" si="39"/>
        <v>49.999999999999773</v>
      </c>
      <c r="AG224" s="3"/>
    </row>
    <row r="225" spans="2:33" ht="13.2" x14ac:dyDescent="0.25">
      <c r="B225" s="1" t="str">
        <f>адреса!$G$220</f>
        <v>кв.18</v>
      </c>
      <c r="C225" s="522">
        <f>адреса!$I$220</f>
        <v>50000018</v>
      </c>
      <c r="D225" s="6" t="str">
        <f>адреса!$K$220</f>
        <v>ФИО-5-18</v>
      </c>
      <c r="E225" s="6">
        <v>7509.66</v>
      </c>
      <c r="F225" s="6">
        <v>4219.6899999999996</v>
      </c>
      <c r="G225" s="6">
        <v>0</v>
      </c>
      <c r="H225" s="6">
        <v>861.35</v>
      </c>
      <c r="I225" s="6">
        <v>410.38</v>
      </c>
      <c r="J225" s="6">
        <v>0</v>
      </c>
      <c r="K225" s="6">
        <v>865.8</v>
      </c>
      <c r="L225" s="6"/>
      <c r="M225" s="6">
        <v>0</v>
      </c>
      <c r="N225" s="6">
        <v>50</v>
      </c>
      <c r="O225" s="6">
        <v>265.85000000000002</v>
      </c>
      <c r="P225" s="6">
        <v>0</v>
      </c>
      <c r="Q225" s="6">
        <v>0</v>
      </c>
      <c r="R225" s="6">
        <v>313.82</v>
      </c>
      <c r="S225" s="6">
        <v>1597.73</v>
      </c>
      <c r="T225" s="6">
        <v>0</v>
      </c>
      <c r="U225" s="6"/>
      <c r="V225" s="6">
        <v>8584.6200000000008</v>
      </c>
      <c r="W225" s="6">
        <v>7509.66</v>
      </c>
      <c r="X225" s="6">
        <v>8584.6200000000008</v>
      </c>
      <c r="Y225" s="513">
        <f>IF(A225&lt;&gt;"",IF(A225=мар17!A225,0,1),IF(AND(B225=мар17!B225,C225=мар17!C225),0,1))</f>
        <v>0</v>
      </c>
      <c r="Z225" s="70" t="str">
        <f t="shared" si="36"/>
        <v>ул. Пятая д.5</v>
      </c>
      <c r="AA225" s="504">
        <f>IF($B225&lt;&gt;"",MAX(AA$7:AA224)+1,0)</f>
        <v>214</v>
      </c>
      <c r="AB225" s="502">
        <f t="shared" si="27"/>
        <v>225</v>
      </c>
      <c r="AC225" s="504">
        <f>1</f>
        <v>1</v>
      </c>
      <c r="AD225" s="103">
        <f t="shared" si="37"/>
        <v>4219.6899999999996</v>
      </c>
      <c r="AE225" s="103">
        <f t="shared" si="38"/>
        <v>4314.93</v>
      </c>
      <c r="AF225" s="103">
        <f t="shared" si="39"/>
        <v>50.000000000000909</v>
      </c>
      <c r="AG225" s="3"/>
    </row>
    <row r="226" spans="2:33" ht="13.2" x14ac:dyDescent="0.25">
      <c r="B226" s="1" t="str">
        <f>адреса!$G$221</f>
        <v>кв.19</v>
      </c>
      <c r="C226" s="522">
        <f>адреса!$I$221</f>
        <v>50000019</v>
      </c>
      <c r="D226" s="6" t="str">
        <f>адреса!$K$221</f>
        <v>ФИО-5-19</v>
      </c>
      <c r="E226" s="6">
        <v>4356.07</v>
      </c>
      <c r="F226" s="6">
        <v>2742.6</v>
      </c>
      <c r="G226" s="6">
        <v>0</v>
      </c>
      <c r="H226" s="6">
        <v>559.77</v>
      </c>
      <c r="I226" s="6">
        <v>234.08</v>
      </c>
      <c r="J226" s="6">
        <v>0</v>
      </c>
      <c r="K226" s="6">
        <v>477.93</v>
      </c>
      <c r="L226" s="6"/>
      <c r="M226" s="6">
        <v>0</v>
      </c>
      <c r="N226" s="6">
        <v>50</v>
      </c>
      <c r="O226" s="6">
        <v>172.79</v>
      </c>
      <c r="P226" s="6">
        <v>0</v>
      </c>
      <c r="Q226" s="6">
        <v>0</v>
      </c>
      <c r="R226" s="6">
        <v>165.68</v>
      </c>
      <c r="S226" s="6">
        <v>843.53</v>
      </c>
      <c r="T226" s="6">
        <v>0</v>
      </c>
      <c r="U226" s="6"/>
      <c r="V226" s="6">
        <v>5246.38</v>
      </c>
      <c r="W226" s="6">
        <v>6000</v>
      </c>
      <c r="X226" s="6">
        <v>3602.45</v>
      </c>
      <c r="Y226" s="513">
        <f>IF(A226&lt;&gt;"",IF(A226=мар17!A226,0,1),IF(AND(B226=мар17!B226,C226=мар17!C226),0,1))</f>
        <v>0</v>
      </c>
      <c r="Z226" s="70" t="str">
        <f t="shared" si="36"/>
        <v>ул. Пятая д.5</v>
      </c>
      <c r="AA226" s="504">
        <f>IF($B226&lt;&gt;"",MAX(AA$7:AA225)+1,0)</f>
        <v>215</v>
      </c>
      <c r="AB226" s="502">
        <f t="shared" si="27"/>
        <v>226</v>
      </c>
      <c r="AC226" s="504">
        <f>1</f>
        <v>1</v>
      </c>
      <c r="AD226" s="103">
        <f t="shared" si="37"/>
        <v>2742.6</v>
      </c>
      <c r="AE226" s="103">
        <f t="shared" si="38"/>
        <v>2453.7799999999997</v>
      </c>
      <c r="AF226" s="103">
        <f t="shared" si="39"/>
        <v>50.000000000000455</v>
      </c>
      <c r="AG226" s="3"/>
    </row>
    <row r="227" spans="2:33" ht="13.2" x14ac:dyDescent="0.25">
      <c r="B227" s="1" t="str">
        <f>адреса!$G$222</f>
        <v>кв.20</v>
      </c>
      <c r="C227" s="522">
        <f>адреса!$I$222</f>
        <v>50000020</v>
      </c>
      <c r="D227" s="6" t="str">
        <f>адреса!$K$222</f>
        <v>ФИО-5-20</v>
      </c>
      <c r="E227" s="6">
        <v>6372.62</v>
      </c>
      <c r="F227" s="6">
        <v>1755.26</v>
      </c>
      <c r="G227" s="6">
        <v>0</v>
      </c>
      <c r="H227" s="6">
        <v>359.41</v>
      </c>
      <c r="I227" s="6">
        <v>121.09</v>
      </c>
      <c r="J227" s="6">
        <v>0</v>
      </c>
      <c r="K227" s="6">
        <v>250.04</v>
      </c>
      <c r="L227" s="6"/>
      <c r="M227" s="6">
        <v>0</v>
      </c>
      <c r="N227" s="6">
        <v>50</v>
      </c>
      <c r="O227" s="6">
        <v>110.59</v>
      </c>
      <c r="P227" s="6">
        <v>0</v>
      </c>
      <c r="Q227" s="6">
        <v>0</v>
      </c>
      <c r="R227" s="6">
        <v>88.06</v>
      </c>
      <c r="S227" s="6">
        <v>448.35</v>
      </c>
      <c r="T227" s="6">
        <v>0</v>
      </c>
      <c r="U227" s="6"/>
      <c r="V227" s="6">
        <v>3182.8</v>
      </c>
      <c r="W227" s="6">
        <v>0</v>
      </c>
      <c r="X227" s="6">
        <v>9555.42</v>
      </c>
      <c r="Y227" s="513">
        <f>IF(A227&lt;&gt;"",IF(A227=мар17!A227,0,1),IF(AND(B227=мар17!B227,C227=мар17!C227),0,1))</f>
        <v>0</v>
      </c>
      <c r="Z227" s="70" t="str">
        <f t="shared" si="36"/>
        <v>ул. Пятая д.5</v>
      </c>
      <c r="AA227" s="504">
        <f>IF($B227&lt;&gt;"",MAX(AA$7:AA226)+1,0)</f>
        <v>216</v>
      </c>
      <c r="AB227" s="502">
        <f t="shared" si="27"/>
        <v>227</v>
      </c>
      <c r="AC227" s="504">
        <f>1</f>
        <v>1</v>
      </c>
      <c r="AD227" s="103">
        <f t="shared" si="37"/>
        <v>1755.26</v>
      </c>
      <c r="AE227" s="103">
        <f t="shared" si="38"/>
        <v>1377.54</v>
      </c>
      <c r="AF227" s="103">
        <f t="shared" si="39"/>
        <v>50.000000000000227</v>
      </c>
      <c r="AG227" s="3"/>
    </row>
    <row r="228" spans="2:33" ht="13.2" x14ac:dyDescent="0.25">
      <c r="B228" s="1" t="str">
        <f>адреса!$G$223</f>
        <v>кв.21</v>
      </c>
      <c r="C228" s="522">
        <f>адреса!$I$223</f>
        <v>50000021</v>
      </c>
      <c r="D228" s="6" t="str">
        <f>адреса!$K$223</f>
        <v>ФИО-5-21</v>
      </c>
      <c r="E228" s="6">
        <v>3510.72</v>
      </c>
      <c r="F228" s="6">
        <v>1747.43</v>
      </c>
      <c r="G228" s="6">
        <v>0</v>
      </c>
      <c r="H228" s="6">
        <v>357.35</v>
      </c>
      <c r="I228" s="6">
        <v>241.4</v>
      </c>
      <c r="J228" s="6">
        <v>0</v>
      </c>
      <c r="K228" s="6">
        <v>393.88</v>
      </c>
      <c r="L228" s="6"/>
      <c r="M228" s="6">
        <v>0</v>
      </c>
      <c r="N228" s="6">
        <v>50</v>
      </c>
      <c r="O228" s="6">
        <v>110.1</v>
      </c>
      <c r="P228" s="6">
        <v>0</v>
      </c>
      <c r="Q228" s="6">
        <v>0</v>
      </c>
      <c r="R228" s="6">
        <v>88.06</v>
      </c>
      <c r="S228" s="6">
        <v>448.35</v>
      </c>
      <c r="T228" s="6">
        <v>0</v>
      </c>
      <c r="U228" s="6"/>
      <c r="V228" s="6">
        <v>3436.57</v>
      </c>
      <c r="W228" s="6">
        <v>3510.72</v>
      </c>
      <c r="X228" s="6">
        <v>3436.57</v>
      </c>
      <c r="Y228" s="513">
        <f>IF(A228&lt;&gt;"",IF(A228=мар17!A228,0,1),IF(AND(B228=мар17!B228,C228=мар17!C228),0,1))</f>
        <v>0</v>
      </c>
      <c r="Z228" s="70" t="str">
        <f t="shared" si="36"/>
        <v>ул. Пятая д.5</v>
      </c>
      <c r="AA228" s="504">
        <f>IF($B228&lt;&gt;"",MAX(AA$7:AA227)+1,0)</f>
        <v>217</v>
      </c>
      <c r="AB228" s="502">
        <f t="shared" si="27"/>
        <v>228</v>
      </c>
      <c r="AC228" s="504">
        <f>1</f>
        <v>1</v>
      </c>
      <c r="AD228" s="103">
        <f t="shared" si="37"/>
        <v>1747.43</v>
      </c>
      <c r="AE228" s="103">
        <f t="shared" si="38"/>
        <v>1639.1399999999999</v>
      </c>
      <c r="AF228" s="103">
        <f t="shared" si="39"/>
        <v>50.000000000000227</v>
      </c>
      <c r="AG228" s="3"/>
    </row>
    <row r="229" spans="2:33" ht="13.2" x14ac:dyDescent="0.25">
      <c r="B229" s="1" t="str">
        <f>адреса!$G$224</f>
        <v>кв.22</v>
      </c>
      <c r="C229" s="522">
        <f>адреса!$I$224</f>
        <v>50000022</v>
      </c>
      <c r="D229" s="6" t="str">
        <f>адреса!$K$224</f>
        <v>ФИО-5-22</v>
      </c>
      <c r="E229" s="6">
        <v>6357.08</v>
      </c>
      <c r="F229" s="6">
        <v>4219.6899999999996</v>
      </c>
      <c r="G229" s="6">
        <v>0</v>
      </c>
      <c r="H229" s="6">
        <v>861.35</v>
      </c>
      <c r="I229" s="6">
        <v>121.09</v>
      </c>
      <c r="J229" s="6">
        <v>0</v>
      </c>
      <c r="K229" s="6">
        <v>250.04</v>
      </c>
      <c r="L229" s="6"/>
      <c r="M229" s="6">
        <v>0</v>
      </c>
      <c r="N229" s="6">
        <v>50</v>
      </c>
      <c r="O229" s="6">
        <v>265.85000000000002</v>
      </c>
      <c r="P229" s="6">
        <v>0</v>
      </c>
      <c r="Q229" s="6">
        <v>0</v>
      </c>
      <c r="R229" s="6">
        <v>88.06</v>
      </c>
      <c r="S229" s="6">
        <v>448.35</v>
      </c>
      <c r="T229" s="6">
        <v>0</v>
      </c>
      <c r="U229" s="6"/>
      <c r="V229" s="6">
        <v>6304.43</v>
      </c>
      <c r="W229" s="6">
        <v>0</v>
      </c>
      <c r="X229" s="6">
        <v>12661.51</v>
      </c>
      <c r="Y229" s="513">
        <f>IF(A229&lt;&gt;"",IF(A229=мар17!A229,0,1),IF(AND(B229=мар17!B229,C229=мар17!C229),0,1))</f>
        <v>0</v>
      </c>
      <c r="Z229" s="70" t="str">
        <f t="shared" si="36"/>
        <v>ул. Пятая д.5</v>
      </c>
      <c r="AA229" s="504">
        <f>IF($B229&lt;&gt;"",MAX(AA$7:AA228)+1,0)</f>
        <v>218</v>
      </c>
      <c r="AB229" s="502">
        <f t="shared" si="27"/>
        <v>229</v>
      </c>
      <c r="AC229" s="504">
        <f>1</f>
        <v>1</v>
      </c>
      <c r="AD229" s="103">
        <f t="shared" si="37"/>
        <v>4219.6899999999996</v>
      </c>
      <c r="AE229" s="103">
        <f t="shared" si="38"/>
        <v>2034.7399999999998</v>
      </c>
      <c r="AF229" s="103">
        <f t="shared" si="39"/>
        <v>50.000000000000909</v>
      </c>
      <c r="AG229" s="3"/>
    </row>
    <row r="230" spans="2:33" ht="13.2" x14ac:dyDescent="0.25">
      <c r="B230" s="1" t="str">
        <f>адреса!$G$225</f>
        <v>кв.23</v>
      </c>
      <c r="C230" s="522">
        <f>адреса!$I$225</f>
        <v>50000023</v>
      </c>
      <c r="D230" s="6" t="str">
        <f>адреса!$K$225</f>
        <v>ФИО-5-23</v>
      </c>
      <c r="E230" s="6">
        <v>0</v>
      </c>
      <c r="F230" s="6">
        <v>2762.19</v>
      </c>
      <c r="G230" s="6">
        <v>0</v>
      </c>
      <c r="H230" s="6">
        <v>563.91</v>
      </c>
      <c r="I230" s="6">
        <v>241.4</v>
      </c>
      <c r="J230" s="6">
        <v>0</v>
      </c>
      <c r="K230" s="6">
        <v>577.20000000000005</v>
      </c>
      <c r="L230" s="6"/>
      <c r="M230" s="6">
        <v>0</v>
      </c>
      <c r="N230" s="6">
        <v>50</v>
      </c>
      <c r="O230" s="6">
        <v>174.03</v>
      </c>
      <c r="P230" s="6">
        <v>0</v>
      </c>
      <c r="Q230" s="6">
        <v>0</v>
      </c>
      <c r="R230" s="6">
        <v>241.4</v>
      </c>
      <c r="S230" s="6">
        <v>1229.03</v>
      </c>
      <c r="T230" s="6">
        <v>0</v>
      </c>
      <c r="U230" s="6"/>
      <c r="V230" s="6">
        <v>5839.16</v>
      </c>
      <c r="W230" s="6">
        <v>5839.16</v>
      </c>
      <c r="X230" s="6">
        <v>0</v>
      </c>
      <c r="Y230" s="513">
        <f>IF(A230&lt;&gt;"",IF(A230=мар17!A230,0,1),IF(AND(B230=мар17!B230,C230=мар17!C230),0,1))</f>
        <v>0</v>
      </c>
      <c r="Z230" s="70" t="str">
        <f t="shared" si="36"/>
        <v>ул. Пятая д.5</v>
      </c>
      <c r="AA230" s="504">
        <f>IF($B230&lt;&gt;"",MAX(AA$7:AA229)+1,0)</f>
        <v>219</v>
      </c>
      <c r="AB230" s="502">
        <f t="shared" si="27"/>
        <v>230</v>
      </c>
      <c r="AC230" s="504">
        <f>1</f>
        <v>1</v>
      </c>
      <c r="AD230" s="103">
        <f t="shared" si="37"/>
        <v>2762.19</v>
      </c>
      <c r="AE230" s="103">
        <f t="shared" si="38"/>
        <v>3026.9700000000003</v>
      </c>
      <c r="AF230" s="103">
        <f t="shared" si="39"/>
        <v>49.999999999999545</v>
      </c>
      <c r="AG230" s="3"/>
    </row>
    <row r="231" spans="2:33" ht="13.2" x14ac:dyDescent="0.25">
      <c r="B231" s="1" t="str">
        <f>адреса!$G$226</f>
        <v>кв.24</v>
      </c>
      <c r="C231" s="522">
        <f>адреса!$I$226</f>
        <v>50000024</v>
      </c>
      <c r="D231" s="6" t="str">
        <f>адреса!$K$226</f>
        <v>ФИО-5-24</v>
      </c>
      <c r="E231" s="6">
        <v>4195.3100000000004</v>
      </c>
      <c r="F231" s="6">
        <v>1767.02</v>
      </c>
      <c r="G231" s="6">
        <v>0</v>
      </c>
      <c r="H231" s="6">
        <v>361.48</v>
      </c>
      <c r="I231" s="6">
        <v>482.8</v>
      </c>
      <c r="J231" s="6">
        <v>0</v>
      </c>
      <c r="K231" s="6">
        <v>865.8</v>
      </c>
      <c r="L231" s="6"/>
      <c r="M231" s="6">
        <v>0</v>
      </c>
      <c r="N231" s="6">
        <v>50</v>
      </c>
      <c r="O231" s="6">
        <v>111.33</v>
      </c>
      <c r="P231" s="6">
        <v>0</v>
      </c>
      <c r="Q231" s="6">
        <v>0</v>
      </c>
      <c r="R231" s="6">
        <v>241.4</v>
      </c>
      <c r="S231" s="6">
        <v>1229.03</v>
      </c>
      <c r="T231" s="6">
        <v>0</v>
      </c>
      <c r="U231" s="6"/>
      <c r="V231" s="6">
        <v>5108.8599999999997</v>
      </c>
      <c r="W231" s="6">
        <v>4195.3100000000004</v>
      </c>
      <c r="X231" s="6">
        <v>5108.8599999999997</v>
      </c>
      <c r="Y231" s="513">
        <f>IF(A231&lt;&gt;"",IF(A231=мар17!A231,0,1),IF(AND(B231=мар17!B231,C231=мар17!C231),0,1))</f>
        <v>0</v>
      </c>
      <c r="Z231" s="70" t="str">
        <f t="shared" si="36"/>
        <v>ул. Пятая д.5</v>
      </c>
      <c r="AA231" s="504">
        <f>IF($B231&lt;&gt;"",MAX(AA$7:AA230)+1,0)</f>
        <v>220</v>
      </c>
      <c r="AB231" s="502">
        <f t="shared" si="27"/>
        <v>231</v>
      </c>
      <c r="AC231" s="504">
        <f>1</f>
        <v>1</v>
      </c>
      <c r="AD231" s="103">
        <f t="shared" si="37"/>
        <v>1767.02</v>
      </c>
      <c r="AE231" s="103">
        <f t="shared" si="38"/>
        <v>3291.84</v>
      </c>
      <c r="AF231" s="103">
        <f t="shared" si="39"/>
        <v>49.999999999999545</v>
      </c>
      <c r="AG231" s="3"/>
    </row>
    <row r="232" spans="2:33" ht="13.2" x14ac:dyDescent="0.25">
      <c r="B232" s="1" t="str">
        <f>адреса!$G$227</f>
        <v>кв.25</v>
      </c>
      <c r="C232" s="522">
        <f>адреса!$I$227</f>
        <v>50000025</v>
      </c>
      <c r="D232" s="6" t="str">
        <f>адреса!$K$227</f>
        <v>ФИО-5-25</v>
      </c>
      <c r="E232" s="6">
        <v>2286.0300000000002</v>
      </c>
      <c r="F232" s="6">
        <v>1747.43</v>
      </c>
      <c r="G232" s="6">
        <v>0</v>
      </c>
      <c r="H232" s="6">
        <v>357.35</v>
      </c>
      <c r="I232" s="6">
        <v>121.09</v>
      </c>
      <c r="J232" s="6">
        <v>0</v>
      </c>
      <c r="K232" s="6">
        <v>250.04</v>
      </c>
      <c r="L232" s="6"/>
      <c r="M232" s="6">
        <v>0</v>
      </c>
      <c r="N232" s="6">
        <v>50</v>
      </c>
      <c r="O232" s="6">
        <v>110.1</v>
      </c>
      <c r="P232" s="6">
        <v>0</v>
      </c>
      <c r="Q232" s="6">
        <v>0</v>
      </c>
      <c r="R232" s="6">
        <v>88.06</v>
      </c>
      <c r="S232" s="6">
        <v>448.35</v>
      </c>
      <c r="T232" s="6">
        <v>0</v>
      </c>
      <c r="U232" s="6"/>
      <c r="V232" s="6">
        <v>3172.42</v>
      </c>
      <c r="W232" s="6">
        <v>2286.0300000000002</v>
      </c>
      <c r="X232" s="6">
        <v>3172.42</v>
      </c>
      <c r="Y232" s="513">
        <f>IF(A232&lt;&gt;"",IF(A232=мар17!A232,0,1),IF(AND(B232=мар17!B232,C232=мар17!C232),0,1))</f>
        <v>0</v>
      </c>
      <c r="Z232" s="70" t="str">
        <f t="shared" si="36"/>
        <v>ул. Пятая д.5</v>
      </c>
      <c r="AA232" s="504">
        <f>IF($B232&lt;&gt;"",MAX(AA$7:AA231)+1,0)</f>
        <v>221</v>
      </c>
      <c r="AB232" s="502">
        <f t="shared" si="27"/>
        <v>232</v>
      </c>
      <c r="AC232" s="504">
        <f>1</f>
        <v>1</v>
      </c>
      <c r="AD232" s="103">
        <f t="shared" si="37"/>
        <v>1747.43</v>
      </c>
      <c r="AE232" s="103">
        <f t="shared" si="38"/>
        <v>1374.9900000000002</v>
      </c>
      <c r="AF232" s="103">
        <f t="shared" si="39"/>
        <v>49.999999999999773</v>
      </c>
      <c r="AG232" s="3"/>
    </row>
    <row r="233" spans="2:33" ht="13.2" x14ac:dyDescent="0.25">
      <c r="B233" s="1" t="str">
        <f>адреса!$G$228</f>
        <v>кв.26</v>
      </c>
      <c r="C233" s="522">
        <f>адреса!$I$228</f>
        <v>50000026</v>
      </c>
      <c r="D233" s="6" t="str">
        <f>адреса!$K$228</f>
        <v>ФИО-5-26</v>
      </c>
      <c r="E233" s="6">
        <v>5993.56</v>
      </c>
      <c r="F233" s="6">
        <v>4219.6899999999996</v>
      </c>
      <c r="G233" s="6">
        <v>0</v>
      </c>
      <c r="H233" s="6">
        <v>861.35</v>
      </c>
      <c r="I233" s="6">
        <v>58.9</v>
      </c>
      <c r="J233" s="6">
        <v>0</v>
      </c>
      <c r="K233" s="6">
        <v>104.47</v>
      </c>
      <c r="L233" s="6"/>
      <c r="M233" s="6">
        <v>0</v>
      </c>
      <c r="N233" s="6">
        <v>50</v>
      </c>
      <c r="O233" s="6">
        <v>265.85000000000002</v>
      </c>
      <c r="P233" s="6">
        <v>0</v>
      </c>
      <c r="Q233" s="6">
        <v>0</v>
      </c>
      <c r="R233" s="6">
        <v>28.49</v>
      </c>
      <c r="S233" s="6">
        <v>145.03</v>
      </c>
      <c r="T233" s="6">
        <v>0</v>
      </c>
      <c r="U233" s="6"/>
      <c r="V233" s="6">
        <v>5733.78</v>
      </c>
      <c r="W233" s="6">
        <v>5993.56</v>
      </c>
      <c r="X233" s="6">
        <v>5733.78</v>
      </c>
      <c r="Y233" s="513">
        <f>IF(A233&lt;&gt;"",IF(A233=мар17!A233,0,1),IF(AND(B233=мар17!B233,C233=мар17!C233),0,1))</f>
        <v>0</v>
      </c>
      <c r="Z233" s="70" t="str">
        <f t="shared" si="36"/>
        <v>ул. Пятая д.5</v>
      </c>
      <c r="AA233" s="504">
        <f>IF($B233&lt;&gt;"",MAX(AA$7:AA232)+1,0)</f>
        <v>222</v>
      </c>
      <c r="AB233" s="502">
        <f t="shared" si="27"/>
        <v>233</v>
      </c>
      <c r="AC233" s="504">
        <f>1</f>
        <v>1</v>
      </c>
      <c r="AD233" s="103">
        <f t="shared" si="37"/>
        <v>4219.6899999999996</v>
      </c>
      <c r="AE233" s="103">
        <f t="shared" si="38"/>
        <v>1464.0900000000001</v>
      </c>
      <c r="AF233" s="103">
        <f t="shared" si="39"/>
        <v>50</v>
      </c>
      <c r="AG233" s="3"/>
    </row>
    <row r="234" spans="2:33" ht="13.2" x14ac:dyDescent="0.25">
      <c r="B234" s="1" t="str">
        <f>адреса!$G$229</f>
        <v>кв.27</v>
      </c>
      <c r="C234" s="522">
        <f>адреса!$I$229</f>
        <v>50000027</v>
      </c>
      <c r="D234" s="6" t="str">
        <f>адреса!$K$229</f>
        <v>ФИО-5-27</v>
      </c>
      <c r="E234" s="6">
        <v>4173.3900000000003</v>
      </c>
      <c r="F234" s="6">
        <v>2781.78</v>
      </c>
      <c r="G234" s="6">
        <v>0</v>
      </c>
      <c r="H234" s="6">
        <v>568.04</v>
      </c>
      <c r="I234" s="6">
        <v>120.7</v>
      </c>
      <c r="J234" s="6">
        <v>0</v>
      </c>
      <c r="K234" s="6">
        <v>202.02</v>
      </c>
      <c r="L234" s="6"/>
      <c r="M234" s="6">
        <v>0</v>
      </c>
      <c r="N234" s="6">
        <v>50</v>
      </c>
      <c r="O234" s="6">
        <v>175.26</v>
      </c>
      <c r="P234" s="6">
        <v>0</v>
      </c>
      <c r="Q234" s="6">
        <v>0</v>
      </c>
      <c r="R234" s="6">
        <v>48.28</v>
      </c>
      <c r="S234" s="6">
        <v>245.81</v>
      </c>
      <c r="T234" s="6">
        <v>0</v>
      </c>
      <c r="U234" s="6"/>
      <c r="V234" s="6">
        <v>4191.8900000000003</v>
      </c>
      <c r="W234" s="6">
        <v>8365.2800000000007</v>
      </c>
      <c r="X234" s="6">
        <v>0</v>
      </c>
      <c r="Y234" s="513">
        <f>IF(A234&lt;&gt;"",IF(A234=мар17!A234,0,1),IF(AND(B234=мар17!B234,C234=мар17!C234),0,1))</f>
        <v>0</v>
      </c>
      <c r="Z234" s="70" t="str">
        <f t="shared" si="36"/>
        <v>ул. Пятая д.5</v>
      </c>
      <c r="AA234" s="504">
        <f>IF($B234&lt;&gt;"",MAX(AA$7:AA233)+1,0)</f>
        <v>223</v>
      </c>
      <c r="AB234" s="502">
        <f t="shared" si="27"/>
        <v>234</v>
      </c>
      <c r="AC234" s="504">
        <f>1</f>
        <v>1</v>
      </c>
      <c r="AD234" s="103">
        <f t="shared" si="37"/>
        <v>2781.78</v>
      </c>
      <c r="AE234" s="103">
        <f t="shared" si="38"/>
        <v>1360.11</v>
      </c>
      <c r="AF234" s="103">
        <f t="shared" si="39"/>
        <v>50.000000000000227</v>
      </c>
      <c r="AG234" s="3"/>
    </row>
    <row r="235" spans="2:33" ht="13.2" x14ac:dyDescent="0.25">
      <c r="B235" s="1" t="str">
        <f>адреса!$G$230</f>
        <v>кв.28</v>
      </c>
      <c r="C235" s="522">
        <f>адреса!$I$230</f>
        <v>50000028</v>
      </c>
      <c r="D235" s="6" t="str">
        <f>адреса!$K$230</f>
        <v>ФИО-5-28</v>
      </c>
      <c r="E235" s="6">
        <v>2496.44</v>
      </c>
      <c r="F235" s="6">
        <v>1767.02</v>
      </c>
      <c r="G235" s="6">
        <v>0</v>
      </c>
      <c r="H235" s="6">
        <v>361.48</v>
      </c>
      <c r="I235" s="6">
        <v>9.25</v>
      </c>
      <c r="J235" s="6">
        <v>0</v>
      </c>
      <c r="K235" s="6">
        <v>19.309999999999999</v>
      </c>
      <c r="L235" s="6"/>
      <c r="M235" s="6">
        <v>0</v>
      </c>
      <c r="N235" s="6">
        <v>50</v>
      </c>
      <c r="O235" s="6">
        <v>111.33</v>
      </c>
      <c r="P235" s="6">
        <v>0</v>
      </c>
      <c r="Q235" s="6">
        <v>0</v>
      </c>
      <c r="R235" s="6">
        <v>6.91</v>
      </c>
      <c r="S235" s="6">
        <v>35.15</v>
      </c>
      <c r="T235" s="6">
        <v>0</v>
      </c>
      <c r="U235" s="6"/>
      <c r="V235" s="6">
        <v>2360.4499999999998</v>
      </c>
      <c r="W235" s="6">
        <v>2496.44</v>
      </c>
      <c r="X235" s="6">
        <v>2360.4499999999998</v>
      </c>
      <c r="Y235" s="513">
        <f>IF(A235&lt;&gt;"",IF(A235=мар17!A235,0,1),IF(AND(B235=мар17!B235,C235=мар17!C235),0,1))</f>
        <v>0</v>
      </c>
      <c r="Z235" s="70" t="str">
        <f t="shared" si="36"/>
        <v>ул. Пятая д.5</v>
      </c>
      <c r="AA235" s="504">
        <f>IF($B235&lt;&gt;"",MAX(AA$7:AA234)+1,0)</f>
        <v>224</v>
      </c>
      <c r="AB235" s="502">
        <f t="shared" si="27"/>
        <v>235</v>
      </c>
      <c r="AC235" s="504">
        <f>1</f>
        <v>1</v>
      </c>
      <c r="AD235" s="103">
        <f t="shared" si="37"/>
        <v>1767.02</v>
      </c>
      <c r="AE235" s="103">
        <f t="shared" si="38"/>
        <v>543.43000000000006</v>
      </c>
      <c r="AF235" s="103">
        <f t="shared" si="39"/>
        <v>49.999999999999773</v>
      </c>
      <c r="AG235" s="3"/>
    </row>
    <row r="236" spans="2:33" ht="13.2" x14ac:dyDescent="0.25">
      <c r="B236" s="1" t="str">
        <f>адреса!$G$231</f>
        <v>кв.29</v>
      </c>
      <c r="C236" s="522">
        <f>адреса!$I$231</f>
        <v>50000029</v>
      </c>
      <c r="D236" s="6" t="str">
        <f>адреса!$K$231</f>
        <v>ФИО-5-29</v>
      </c>
      <c r="E236" s="6">
        <v>3126.67</v>
      </c>
      <c r="F236" s="6">
        <v>1747.43</v>
      </c>
      <c r="G236" s="6">
        <v>0</v>
      </c>
      <c r="H236" s="6">
        <v>357.35</v>
      </c>
      <c r="I236" s="6">
        <v>96.56</v>
      </c>
      <c r="J236" s="6">
        <v>0</v>
      </c>
      <c r="K236" s="6">
        <v>259.74</v>
      </c>
      <c r="L236" s="6"/>
      <c r="M236" s="6">
        <v>0</v>
      </c>
      <c r="N236" s="6">
        <v>50</v>
      </c>
      <c r="O236" s="6">
        <v>110.1</v>
      </c>
      <c r="P236" s="6">
        <v>0</v>
      </c>
      <c r="Q236" s="6">
        <v>0</v>
      </c>
      <c r="R236" s="6">
        <v>120.7</v>
      </c>
      <c r="S236" s="6">
        <v>614.51</v>
      </c>
      <c r="T236" s="6">
        <v>0</v>
      </c>
      <c r="U236" s="6"/>
      <c r="V236" s="6">
        <v>3356.39</v>
      </c>
      <c r="W236" s="6">
        <v>3126.67</v>
      </c>
      <c r="X236" s="6">
        <v>3356.39</v>
      </c>
      <c r="Y236" s="513">
        <f>IF(A236&lt;&gt;"",IF(A236=мар17!A236,0,1),IF(AND(B236=мар17!B236,C236=мар17!C236),0,1))</f>
        <v>0</v>
      </c>
      <c r="Z236" s="70" t="str">
        <f t="shared" si="36"/>
        <v>ул. Пятая д.5</v>
      </c>
      <c r="AA236" s="504">
        <f>IF($B236&lt;&gt;"",MAX(AA$7:AA235)+1,0)</f>
        <v>225</v>
      </c>
      <c r="AB236" s="502">
        <f t="shared" si="27"/>
        <v>236</v>
      </c>
      <c r="AC236" s="504">
        <f>1</f>
        <v>1</v>
      </c>
      <c r="AD236" s="103">
        <f t="shared" si="37"/>
        <v>1747.43</v>
      </c>
      <c r="AE236" s="103">
        <f t="shared" si="38"/>
        <v>1558.96</v>
      </c>
      <c r="AF236" s="103">
        <f t="shared" si="39"/>
        <v>49.999999999999773</v>
      </c>
      <c r="AG236" s="3"/>
    </row>
    <row r="237" spans="2:33" ht="13.2" x14ac:dyDescent="0.25">
      <c r="B237" s="1" t="str">
        <f>адреса!$G$232</f>
        <v>кв.30</v>
      </c>
      <c r="C237" s="522">
        <f>адреса!$I$232</f>
        <v>50000030</v>
      </c>
      <c r="D237" s="6" t="str">
        <f>адреса!$K$232</f>
        <v>ФИО-5-30</v>
      </c>
      <c r="E237" s="6">
        <v>14667.69</v>
      </c>
      <c r="F237" s="6">
        <v>4219.6899999999996</v>
      </c>
      <c r="G237" s="6">
        <v>0</v>
      </c>
      <c r="H237" s="6">
        <v>861.35</v>
      </c>
      <c r="I237" s="6">
        <v>235.97</v>
      </c>
      <c r="J237" s="6">
        <v>0</v>
      </c>
      <c r="K237" s="6">
        <v>418.33</v>
      </c>
      <c r="L237" s="6"/>
      <c r="M237" s="6">
        <v>0</v>
      </c>
      <c r="N237" s="6">
        <v>50</v>
      </c>
      <c r="O237" s="6">
        <v>265.85000000000002</v>
      </c>
      <c r="P237" s="6">
        <v>0</v>
      </c>
      <c r="Q237" s="6">
        <v>0</v>
      </c>
      <c r="R237" s="6">
        <v>113.94</v>
      </c>
      <c r="S237" s="6">
        <v>580.1</v>
      </c>
      <c r="T237" s="6">
        <v>0</v>
      </c>
      <c r="U237" s="6"/>
      <c r="V237" s="6">
        <v>6745.23</v>
      </c>
      <c r="W237" s="6">
        <v>20000</v>
      </c>
      <c r="X237" s="6">
        <v>1412.92</v>
      </c>
      <c r="Y237" s="513">
        <f>IF(A237&lt;&gt;"",IF(A237=мар17!A237,0,1),IF(AND(B237=мар17!B237,C237=мар17!C237),0,1))</f>
        <v>0</v>
      </c>
      <c r="Z237" s="70" t="str">
        <f t="shared" si="36"/>
        <v>ул. Пятая д.5</v>
      </c>
      <c r="AA237" s="504">
        <f>IF($B237&lt;&gt;"",MAX(AA$7:AA236)+1,0)</f>
        <v>226</v>
      </c>
      <c r="AB237" s="502">
        <f t="shared" si="27"/>
        <v>237</v>
      </c>
      <c r="AC237" s="504">
        <f>1</f>
        <v>1</v>
      </c>
      <c r="AD237" s="103">
        <f t="shared" si="37"/>
        <v>4219.6899999999996</v>
      </c>
      <c r="AE237" s="103">
        <f t="shared" si="38"/>
        <v>2475.54</v>
      </c>
      <c r="AF237" s="103">
        <f t="shared" si="39"/>
        <v>50</v>
      </c>
      <c r="AG237" s="3"/>
    </row>
    <row r="238" spans="2:33" ht="13.2" x14ac:dyDescent="0.25">
      <c r="B238" s="1" t="str">
        <f>адреса!$G$233</f>
        <v>кв.31</v>
      </c>
      <c r="C238" s="522">
        <f>адреса!$I$233</f>
        <v>50000031</v>
      </c>
      <c r="D238" s="6" t="str">
        <f>адреса!$K$233</f>
        <v>ФИО-5-31</v>
      </c>
      <c r="E238" s="6">
        <v>105164.22</v>
      </c>
      <c r="F238" s="6">
        <v>2781.78</v>
      </c>
      <c r="G238" s="6">
        <v>0</v>
      </c>
      <c r="H238" s="6">
        <v>568.04</v>
      </c>
      <c r="I238" s="6">
        <v>484.34</v>
      </c>
      <c r="J238" s="6">
        <v>0</v>
      </c>
      <c r="K238" s="6">
        <v>1000.17</v>
      </c>
      <c r="L238" s="6"/>
      <c r="M238" s="6">
        <v>0</v>
      </c>
      <c r="N238" s="6">
        <v>50</v>
      </c>
      <c r="O238" s="6">
        <v>175.26</v>
      </c>
      <c r="P238" s="6">
        <v>0</v>
      </c>
      <c r="Q238" s="6">
        <v>0</v>
      </c>
      <c r="R238" s="6">
        <v>352.25</v>
      </c>
      <c r="S238" s="6">
        <v>1793.39</v>
      </c>
      <c r="T238" s="6">
        <v>0</v>
      </c>
      <c r="U238" s="6"/>
      <c r="V238" s="6">
        <v>7205.23</v>
      </c>
      <c r="W238" s="6">
        <v>115000</v>
      </c>
      <c r="X238" s="6">
        <v>-2630.55</v>
      </c>
      <c r="Y238" s="513">
        <f>IF(A238&lt;&gt;"",IF(A238=мар17!A238,0,1),IF(AND(B238=мар17!B238,C238=мар17!C238),0,1))</f>
        <v>0</v>
      </c>
      <c r="Z238" s="70" t="str">
        <f t="shared" si="36"/>
        <v>ул. Пятая д.5</v>
      </c>
      <c r="AA238" s="504">
        <f>IF($B238&lt;&gt;"",MAX(AA$7:AA237)+1,0)</f>
        <v>227</v>
      </c>
      <c r="AB238" s="502">
        <f t="shared" si="27"/>
        <v>238</v>
      </c>
      <c r="AC238" s="504">
        <f>1</f>
        <v>1</v>
      </c>
      <c r="AD238" s="103">
        <f t="shared" si="37"/>
        <v>2781.78</v>
      </c>
      <c r="AE238" s="103">
        <f t="shared" si="38"/>
        <v>4373.45</v>
      </c>
      <c r="AF238" s="103">
        <f t="shared" si="39"/>
        <v>49.999999999999091</v>
      </c>
      <c r="AG238" s="3"/>
    </row>
    <row r="239" spans="2:33" ht="13.2" x14ac:dyDescent="0.25">
      <c r="B239" s="1" t="str">
        <f>адреса!$G$234</f>
        <v>кв.32</v>
      </c>
      <c r="C239" s="522">
        <f>адреса!$I$234</f>
        <v>50000032</v>
      </c>
      <c r="D239" s="6" t="str">
        <f>адреса!$K$234</f>
        <v>ФИО-5-32</v>
      </c>
      <c r="E239" s="6">
        <v>-1600.18</v>
      </c>
      <c r="F239" s="6">
        <v>1767.02</v>
      </c>
      <c r="G239" s="6">
        <v>0</v>
      </c>
      <c r="H239" s="6">
        <v>361.48</v>
      </c>
      <c r="I239" s="6">
        <v>530.57000000000005</v>
      </c>
      <c r="J239" s="6">
        <v>0</v>
      </c>
      <c r="K239" s="6">
        <v>876.32</v>
      </c>
      <c r="L239" s="6"/>
      <c r="M239" s="6">
        <v>0</v>
      </c>
      <c r="N239" s="6">
        <v>50</v>
      </c>
      <c r="O239" s="6">
        <v>111.33</v>
      </c>
      <c r="P239" s="6">
        <v>0</v>
      </c>
      <c r="Q239" s="6">
        <v>0</v>
      </c>
      <c r="R239" s="6">
        <v>202.43</v>
      </c>
      <c r="S239" s="6">
        <v>1030.5999999999999</v>
      </c>
      <c r="T239" s="6">
        <v>0</v>
      </c>
      <c r="U239" s="6"/>
      <c r="V239" s="6">
        <v>4929.75</v>
      </c>
      <c r="W239" s="6">
        <v>0</v>
      </c>
      <c r="X239" s="6">
        <v>3329.57</v>
      </c>
      <c r="Y239" s="513">
        <f>IF(A239&lt;&gt;"",IF(A239=мар17!A239,0,1),IF(AND(B239=мар17!B239,C239=мар17!C239),0,1))</f>
        <v>0</v>
      </c>
      <c r="Z239" s="70" t="str">
        <f t="shared" si="36"/>
        <v>ул. Пятая д.5</v>
      </c>
      <c r="AA239" s="504">
        <f>IF($B239&lt;&gt;"",MAX(AA$7:AA238)+1,0)</f>
        <v>228</v>
      </c>
      <c r="AB239" s="502">
        <f t="shared" si="27"/>
        <v>239</v>
      </c>
      <c r="AC239" s="504">
        <f>1</f>
        <v>1</v>
      </c>
      <c r="AD239" s="103">
        <f t="shared" si="37"/>
        <v>1767.02</v>
      </c>
      <c r="AE239" s="103">
        <f t="shared" si="38"/>
        <v>3112.73</v>
      </c>
      <c r="AF239" s="103">
        <f t="shared" si="39"/>
        <v>50</v>
      </c>
      <c r="AG239" s="3"/>
    </row>
    <row r="240" spans="2:33" ht="13.2" x14ac:dyDescent="0.25">
      <c r="B240" s="1" t="str">
        <f>адреса!$G$235</f>
        <v>кв.33</v>
      </c>
      <c r="C240" s="522">
        <f>адреса!$I$235</f>
        <v>50000033</v>
      </c>
      <c r="D240" s="6" t="str">
        <f>адреса!$K$235</f>
        <v>ФИО-5-33</v>
      </c>
      <c r="E240" s="6">
        <v>6352.73</v>
      </c>
      <c r="F240" s="6">
        <v>1747.43</v>
      </c>
      <c r="G240" s="6">
        <v>0</v>
      </c>
      <c r="H240" s="6">
        <v>357.35</v>
      </c>
      <c r="I240" s="6">
        <v>121.09</v>
      </c>
      <c r="J240" s="6">
        <v>0</v>
      </c>
      <c r="K240" s="6">
        <v>250.04</v>
      </c>
      <c r="L240" s="6"/>
      <c r="M240" s="6">
        <v>0</v>
      </c>
      <c r="N240" s="6">
        <v>50</v>
      </c>
      <c r="O240" s="6">
        <v>110.1</v>
      </c>
      <c r="P240" s="6">
        <v>0</v>
      </c>
      <c r="Q240" s="6">
        <v>0</v>
      </c>
      <c r="R240" s="6">
        <v>88.06</v>
      </c>
      <c r="S240" s="6">
        <v>448.35</v>
      </c>
      <c r="T240" s="6">
        <v>0</v>
      </c>
      <c r="U240" s="6"/>
      <c r="V240" s="6">
        <v>3172.42</v>
      </c>
      <c r="W240" s="6">
        <v>6353</v>
      </c>
      <c r="X240" s="6">
        <v>3172.15</v>
      </c>
      <c r="Y240" s="513">
        <f>IF(A240&lt;&gt;"",IF(A240=мар17!A240,0,1),IF(AND(B240=мар17!B240,C240=мар17!C240),0,1))</f>
        <v>0</v>
      </c>
      <c r="Z240" s="70" t="str">
        <f t="shared" si="36"/>
        <v>ул. Пятая д.5</v>
      </c>
      <c r="AA240" s="504">
        <f>IF($B240&lt;&gt;"",MAX(AA$7:AA239)+1,0)</f>
        <v>229</v>
      </c>
      <c r="AB240" s="502">
        <f t="shared" si="27"/>
        <v>240</v>
      </c>
      <c r="AC240" s="504">
        <f>1</f>
        <v>1</v>
      </c>
      <c r="AD240" s="103">
        <f t="shared" si="37"/>
        <v>1747.43</v>
      </c>
      <c r="AE240" s="103">
        <f t="shared" si="38"/>
        <v>1374.9900000000002</v>
      </c>
      <c r="AF240" s="103">
        <f t="shared" si="39"/>
        <v>49.999999999999773</v>
      </c>
      <c r="AG240" s="3"/>
    </row>
    <row r="241" spans="2:33" ht="13.2" x14ac:dyDescent="0.25">
      <c r="B241" s="1" t="str">
        <f>адреса!$G$236</f>
        <v>кв.34</v>
      </c>
      <c r="C241" s="522">
        <f>адреса!$I$236</f>
        <v>50000034</v>
      </c>
      <c r="D241" s="6" t="str">
        <f>адреса!$K$236</f>
        <v>ФИО-5-34</v>
      </c>
      <c r="E241" s="6">
        <v>7598.76</v>
      </c>
      <c r="F241" s="6">
        <v>4219.6899999999996</v>
      </c>
      <c r="G241" s="6">
        <v>0</v>
      </c>
      <c r="H241" s="6">
        <v>861.35</v>
      </c>
      <c r="I241" s="6">
        <v>144.84</v>
      </c>
      <c r="J241" s="6">
        <v>0</v>
      </c>
      <c r="K241" s="6">
        <v>230.88</v>
      </c>
      <c r="L241" s="6"/>
      <c r="M241" s="6">
        <v>0</v>
      </c>
      <c r="N241" s="6">
        <v>50</v>
      </c>
      <c r="O241" s="6">
        <v>265.85000000000002</v>
      </c>
      <c r="P241" s="6">
        <v>0</v>
      </c>
      <c r="Q241" s="6">
        <v>0</v>
      </c>
      <c r="R241" s="6">
        <v>48.28</v>
      </c>
      <c r="S241" s="6">
        <v>245.81</v>
      </c>
      <c r="T241" s="6">
        <v>0</v>
      </c>
      <c r="U241" s="6"/>
      <c r="V241" s="6">
        <v>6066.7</v>
      </c>
      <c r="W241" s="6">
        <v>7600</v>
      </c>
      <c r="X241" s="6">
        <v>6065.46</v>
      </c>
      <c r="Y241" s="513">
        <f>IF(A241&lt;&gt;"",IF(A241=мар17!A241,0,1),IF(AND(B241=мар17!B241,C241=мар17!C241),0,1))</f>
        <v>0</v>
      </c>
      <c r="Z241" s="70" t="str">
        <f t="shared" si="36"/>
        <v>ул. Пятая д.5</v>
      </c>
      <c r="AA241" s="504">
        <f>IF($B241&lt;&gt;"",MAX(AA$7:AA240)+1,0)</f>
        <v>230</v>
      </c>
      <c r="AB241" s="502">
        <f t="shared" si="27"/>
        <v>241</v>
      </c>
      <c r="AC241" s="504">
        <f>1</f>
        <v>1</v>
      </c>
      <c r="AD241" s="103">
        <f t="shared" si="37"/>
        <v>4219.6899999999996</v>
      </c>
      <c r="AE241" s="103">
        <f t="shared" si="38"/>
        <v>1797.01</v>
      </c>
      <c r="AF241" s="103">
        <f t="shared" si="39"/>
        <v>50.000000000000227</v>
      </c>
      <c r="AG241" s="3"/>
    </row>
    <row r="242" spans="2:33" ht="13.2" x14ac:dyDescent="0.25">
      <c r="B242" s="1" t="str">
        <f>адреса!$G$237</f>
        <v>кв.35</v>
      </c>
      <c r="C242" s="522">
        <f>адреса!$I$237</f>
        <v>50000035</v>
      </c>
      <c r="D242" s="6" t="str">
        <f>адреса!$K$237</f>
        <v>ФИО-5-35</v>
      </c>
      <c r="E242" s="6">
        <v>0</v>
      </c>
      <c r="F242" s="6">
        <v>2766.11</v>
      </c>
      <c r="G242" s="6">
        <v>0</v>
      </c>
      <c r="H242" s="6">
        <v>565.97</v>
      </c>
      <c r="I242" s="6">
        <v>76.260000000000005</v>
      </c>
      <c r="J242" s="6">
        <v>0</v>
      </c>
      <c r="K242" s="6">
        <v>111.39</v>
      </c>
      <c r="L242" s="6"/>
      <c r="M242" s="6">
        <v>0</v>
      </c>
      <c r="N242" s="6">
        <v>50</v>
      </c>
      <c r="O242" s="6">
        <v>174.28</v>
      </c>
      <c r="P242" s="6">
        <v>0</v>
      </c>
      <c r="Q242" s="6">
        <v>0</v>
      </c>
      <c r="R242" s="6">
        <v>16.91</v>
      </c>
      <c r="S242" s="6">
        <v>86.11</v>
      </c>
      <c r="T242" s="6">
        <v>0</v>
      </c>
      <c r="U242" s="6"/>
      <c r="V242" s="6">
        <v>3847.03</v>
      </c>
      <c r="W242" s="6">
        <v>0</v>
      </c>
      <c r="X242" s="6">
        <v>3847.03</v>
      </c>
      <c r="Y242" s="513">
        <f>IF(A242&lt;&gt;"",IF(A242=мар17!A242,0,1),IF(AND(B242=мар17!B242,C242=мар17!C242),0,1))</f>
        <v>0</v>
      </c>
      <c r="Z242" s="70" t="str">
        <f t="shared" si="36"/>
        <v>ул. Пятая д.5</v>
      </c>
      <c r="AA242" s="504">
        <f>IF($B242&lt;&gt;"",MAX(AA$7:AA241)+1,0)</f>
        <v>231</v>
      </c>
      <c r="AB242" s="502">
        <f t="shared" si="27"/>
        <v>242</v>
      </c>
      <c r="AC242" s="504">
        <f>1</f>
        <v>1</v>
      </c>
      <c r="AD242" s="103">
        <f t="shared" si="37"/>
        <v>2766.11</v>
      </c>
      <c r="AE242" s="103">
        <f t="shared" si="38"/>
        <v>1030.9199999999998</v>
      </c>
      <c r="AF242" s="103">
        <f t="shared" si="39"/>
        <v>50.000000000000227</v>
      </c>
      <c r="AG242" s="3"/>
    </row>
    <row r="243" spans="2:33" ht="13.2" x14ac:dyDescent="0.25">
      <c r="B243" s="1" t="str">
        <f>адреса!$G$238</f>
        <v>кв.36</v>
      </c>
      <c r="C243" s="522">
        <f>адреса!$I$238</f>
        <v>50000036</v>
      </c>
      <c r="D243" s="6" t="str">
        <f>адреса!$K$238</f>
        <v>ФИО-5-36</v>
      </c>
      <c r="E243" s="6">
        <v>2879.91</v>
      </c>
      <c r="F243" s="6">
        <v>1770.94</v>
      </c>
      <c r="G243" s="6">
        <v>0</v>
      </c>
      <c r="H243" s="6">
        <v>361.48</v>
      </c>
      <c r="I243" s="6">
        <v>96.39</v>
      </c>
      <c r="J243" s="6">
        <v>0</v>
      </c>
      <c r="K243" s="6">
        <v>152.54</v>
      </c>
      <c r="L243" s="6"/>
      <c r="M243" s="6">
        <v>0</v>
      </c>
      <c r="N243" s="6">
        <v>50</v>
      </c>
      <c r="O243" s="6">
        <v>111.57</v>
      </c>
      <c r="P243" s="6">
        <v>0</v>
      </c>
      <c r="Q243" s="6">
        <v>0</v>
      </c>
      <c r="R243" s="6">
        <v>31.21</v>
      </c>
      <c r="S243" s="6">
        <v>158.88</v>
      </c>
      <c r="T243" s="6">
        <v>0</v>
      </c>
      <c r="U243" s="6"/>
      <c r="V243" s="6">
        <v>2733.01</v>
      </c>
      <c r="W243" s="6">
        <v>2879.91</v>
      </c>
      <c r="X243" s="6">
        <v>2733.01</v>
      </c>
      <c r="Y243" s="513">
        <f>IF(A243&lt;&gt;"",IF(A243=мар17!A243,0,1),IF(AND(B243=мар17!B243,C243=мар17!C243),0,1))</f>
        <v>0</v>
      </c>
      <c r="Z243" s="70" t="str">
        <f t="shared" si="36"/>
        <v>ул. Пятая д.5</v>
      </c>
      <c r="AA243" s="504">
        <f>IF($B243&lt;&gt;"",MAX(AA$7:AA242)+1,0)</f>
        <v>232</v>
      </c>
      <c r="AB243" s="502">
        <f t="shared" si="27"/>
        <v>243</v>
      </c>
      <c r="AC243" s="504">
        <f>1</f>
        <v>1</v>
      </c>
      <c r="AD243" s="103">
        <f t="shared" si="37"/>
        <v>1770.94</v>
      </c>
      <c r="AE243" s="103">
        <f t="shared" si="38"/>
        <v>912.07</v>
      </c>
      <c r="AF243" s="103">
        <f t="shared" si="39"/>
        <v>50.000000000000114</v>
      </c>
      <c r="AG243" s="3"/>
    </row>
    <row r="244" spans="2:33" ht="13.2" x14ac:dyDescent="0.25">
      <c r="B244" s="1" t="str">
        <f>адреса!$G$239</f>
        <v>кв.37</v>
      </c>
      <c r="C244" s="522">
        <f>адреса!$I$239</f>
        <v>50000037</v>
      </c>
      <c r="D244" s="6" t="str">
        <f>адреса!$K$239</f>
        <v>ФИО-5-37</v>
      </c>
      <c r="E244" s="6">
        <v>2285.2600000000002</v>
      </c>
      <c r="F244" s="6">
        <v>1743.51</v>
      </c>
      <c r="G244" s="6">
        <v>0</v>
      </c>
      <c r="H244" s="6">
        <v>355.28</v>
      </c>
      <c r="I244" s="6">
        <v>265.54000000000002</v>
      </c>
      <c r="J244" s="6">
        <v>0</v>
      </c>
      <c r="K244" s="6">
        <v>346.32</v>
      </c>
      <c r="L244" s="6"/>
      <c r="M244" s="6">
        <v>0</v>
      </c>
      <c r="N244" s="6">
        <v>50</v>
      </c>
      <c r="O244" s="6">
        <v>109.85</v>
      </c>
      <c r="P244" s="6">
        <v>0</v>
      </c>
      <c r="Q244" s="6">
        <v>0</v>
      </c>
      <c r="R244" s="6">
        <v>24.14</v>
      </c>
      <c r="S244" s="6">
        <v>122.9</v>
      </c>
      <c r="T244" s="6">
        <v>0</v>
      </c>
      <c r="U244" s="6"/>
      <c r="V244" s="6">
        <v>3017.54</v>
      </c>
      <c r="W244" s="6">
        <v>2285.2600000000002</v>
      </c>
      <c r="X244" s="6">
        <v>3017.54</v>
      </c>
      <c r="Y244" s="513">
        <f>IF(A244&lt;&gt;"",IF(A244=мар17!A244,0,1),IF(AND(B244=мар17!B244,C244=мар17!C244),0,1))</f>
        <v>0</v>
      </c>
      <c r="Z244" s="70" t="str">
        <f t="shared" si="36"/>
        <v>ул. Пятая д.5</v>
      </c>
      <c r="AA244" s="504">
        <f>IF($B244&lt;&gt;"",MAX(AA$7:AA243)+1,0)</f>
        <v>233</v>
      </c>
      <c r="AB244" s="502">
        <f t="shared" si="27"/>
        <v>244</v>
      </c>
      <c r="AC244" s="504">
        <f>1</f>
        <v>1</v>
      </c>
      <c r="AD244" s="103">
        <f t="shared" si="37"/>
        <v>1743.51</v>
      </c>
      <c r="AE244" s="103">
        <f t="shared" si="38"/>
        <v>1224.03</v>
      </c>
      <c r="AF244" s="103">
        <f t="shared" si="39"/>
        <v>50</v>
      </c>
      <c r="AG244" s="3"/>
    </row>
    <row r="245" spans="2:33" ht="13.2" x14ac:dyDescent="0.25">
      <c r="B245" s="1" t="str">
        <f>адреса!$G$240</f>
        <v>кв.38</v>
      </c>
      <c r="C245" s="522">
        <f>адреса!$I$240</f>
        <v>50000038</v>
      </c>
      <c r="D245" s="6" t="str">
        <f>адреса!$K$240</f>
        <v>ФИО-5-38</v>
      </c>
      <c r="E245" s="6">
        <v>7073.23</v>
      </c>
      <c r="F245" s="6">
        <v>4219.6899999999996</v>
      </c>
      <c r="G245" s="6">
        <v>0</v>
      </c>
      <c r="H245" s="6">
        <v>861.35</v>
      </c>
      <c r="I245" s="6">
        <v>209.83</v>
      </c>
      <c r="J245" s="6">
        <v>0</v>
      </c>
      <c r="K245" s="6">
        <v>450.55</v>
      </c>
      <c r="L245" s="6"/>
      <c r="M245" s="6">
        <v>0</v>
      </c>
      <c r="N245" s="6">
        <v>50</v>
      </c>
      <c r="O245" s="6">
        <v>265.85000000000002</v>
      </c>
      <c r="P245" s="6">
        <v>0</v>
      </c>
      <c r="Q245" s="6">
        <v>0</v>
      </c>
      <c r="R245" s="6">
        <v>167.03</v>
      </c>
      <c r="S245" s="6">
        <v>850.39</v>
      </c>
      <c r="T245" s="6">
        <v>0</v>
      </c>
      <c r="U245" s="6"/>
      <c r="V245" s="6">
        <v>7074.69</v>
      </c>
      <c r="W245" s="6">
        <v>7073.23</v>
      </c>
      <c r="X245" s="6">
        <v>7074.69</v>
      </c>
      <c r="Y245" s="513">
        <f>IF(A245&lt;&gt;"",IF(A245=мар17!A245,0,1),IF(AND(B245=мар17!B245,C245=мар17!C245),0,1))</f>
        <v>0</v>
      </c>
      <c r="Z245" s="70" t="str">
        <f t="shared" si="36"/>
        <v>ул. Пятая д.5</v>
      </c>
      <c r="AA245" s="504">
        <f>IF($B245&lt;&gt;"",MAX(AA$7:AA244)+1,0)</f>
        <v>234</v>
      </c>
      <c r="AB245" s="502">
        <f t="shared" si="27"/>
        <v>245</v>
      </c>
      <c r="AC245" s="504">
        <f>1</f>
        <v>1</v>
      </c>
      <c r="AD245" s="103">
        <f t="shared" si="37"/>
        <v>4219.6899999999996</v>
      </c>
      <c r="AE245" s="103">
        <f t="shared" si="38"/>
        <v>2805</v>
      </c>
      <c r="AF245" s="103">
        <f t="shared" si="39"/>
        <v>50</v>
      </c>
      <c r="AG245" s="3"/>
    </row>
    <row r="246" spans="2:33" ht="13.2" x14ac:dyDescent="0.25">
      <c r="B246" s="1" t="str">
        <f>адреса!$G$241</f>
        <v>кв.39</v>
      </c>
      <c r="C246" s="522">
        <f>адреса!$I$241</f>
        <v>50000039</v>
      </c>
      <c r="D246" s="6" t="str">
        <f>адреса!$K$241</f>
        <v>ФИО-5-39</v>
      </c>
      <c r="E246" s="6">
        <v>13613.06</v>
      </c>
      <c r="F246" s="6">
        <v>2766.11</v>
      </c>
      <c r="G246" s="6">
        <v>0</v>
      </c>
      <c r="H246" s="6">
        <v>565.97</v>
      </c>
      <c r="I246" s="6">
        <v>121.09</v>
      </c>
      <c r="J246" s="6">
        <v>0</v>
      </c>
      <c r="K246" s="6">
        <v>250.04</v>
      </c>
      <c r="L246" s="6"/>
      <c r="M246" s="6">
        <v>0</v>
      </c>
      <c r="N246" s="6">
        <v>50</v>
      </c>
      <c r="O246" s="6">
        <v>174.28</v>
      </c>
      <c r="P246" s="6">
        <v>0</v>
      </c>
      <c r="Q246" s="6">
        <v>0</v>
      </c>
      <c r="R246" s="6">
        <v>88.06</v>
      </c>
      <c r="S246" s="6">
        <v>448.35</v>
      </c>
      <c r="T246" s="6">
        <v>0</v>
      </c>
      <c r="U246" s="6"/>
      <c r="V246" s="6">
        <v>4463.8999999999996</v>
      </c>
      <c r="W246" s="6">
        <v>0</v>
      </c>
      <c r="X246" s="6">
        <v>18076.96</v>
      </c>
      <c r="Y246" s="513">
        <f>IF(A246&lt;&gt;"",IF(A246=мар17!A246,0,1),IF(AND(B246=мар17!B246,C246=мар17!C246),0,1))</f>
        <v>0</v>
      </c>
      <c r="Z246" s="70" t="str">
        <f t="shared" si="36"/>
        <v>ул. Пятая д.5</v>
      </c>
      <c r="AA246" s="504">
        <f>IF($B246&lt;&gt;"",MAX(AA$7:AA245)+1,0)</f>
        <v>235</v>
      </c>
      <c r="AB246" s="502">
        <f t="shared" si="27"/>
        <v>246</v>
      </c>
      <c r="AC246" s="504">
        <f>1</f>
        <v>1</v>
      </c>
      <c r="AD246" s="103">
        <f t="shared" si="37"/>
        <v>2766.11</v>
      </c>
      <c r="AE246" s="103">
        <f t="shared" si="38"/>
        <v>1647.79</v>
      </c>
      <c r="AF246" s="103">
        <f t="shared" si="39"/>
        <v>49.999999999999545</v>
      </c>
      <c r="AG246" s="3"/>
    </row>
    <row r="247" spans="2:33" ht="13.2" x14ac:dyDescent="0.25">
      <c r="B247" s="1" t="str">
        <f>адреса!$G$242</f>
        <v>кв.40</v>
      </c>
      <c r="C247" s="522">
        <f>адреса!$I$242</f>
        <v>50000040</v>
      </c>
      <c r="D247" s="6" t="str">
        <f>адреса!$K$242</f>
        <v>ФИО-5-40</v>
      </c>
      <c r="E247" s="6">
        <v>2651</v>
      </c>
      <c r="F247" s="6">
        <v>1770.94</v>
      </c>
      <c r="G247" s="6">
        <v>0</v>
      </c>
      <c r="H247" s="6">
        <v>361.48</v>
      </c>
      <c r="I247" s="6">
        <v>72.42</v>
      </c>
      <c r="J247" s="6">
        <v>0</v>
      </c>
      <c r="K247" s="6">
        <v>144.30000000000001</v>
      </c>
      <c r="L247" s="6"/>
      <c r="M247" s="6">
        <v>0</v>
      </c>
      <c r="N247" s="6">
        <v>50</v>
      </c>
      <c r="O247" s="6">
        <v>111.57</v>
      </c>
      <c r="P247" s="6">
        <v>0</v>
      </c>
      <c r="Q247" s="6">
        <v>0</v>
      </c>
      <c r="R247" s="6">
        <v>48.28</v>
      </c>
      <c r="S247" s="6">
        <v>245.81</v>
      </c>
      <c r="T247" s="6">
        <v>0</v>
      </c>
      <c r="U247" s="6"/>
      <c r="V247" s="6">
        <v>2804.8</v>
      </c>
      <c r="W247" s="6">
        <v>5455.8</v>
      </c>
      <c r="X247" s="6">
        <v>0</v>
      </c>
      <c r="Y247" s="513">
        <f>IF(A247&lt;&gt;"",IF(A247=мар17!A247,0,1),IF(AND(B247=мар17!B247,C247=мар17!C247),0,1))</f>
        <v>0</v>
      </c>
      <c r="Z247" s="70" t="str">
        <f t="shared" si="36"/>
        <v>ул. Пятая д.5</v>
      </c>
      <c r="AA247" s="504">
        <f>IF($B247&lt;&gt;"",MAX(AA$7:AA246)+1,0)</f>
        <v>236</v>
      </c>
      <c r="AB247" s="502">
        <f t="shared" si="27"/>
        <v>247</v>
      </c>
      <c r="AC247" s="504">
        <f>1</f>
        <v>1</v>
      </c>
      <c r="AD247" s="103">
        <f t="shared" si="37"/>
        <v>1770.94</v>
      </c>
      <c r="AE247" s="103">
        <f t="shared" si="38"/>
        <v>983.8599999999999</v>
      </c>
      <c r="AF247" s="103">
        <f t="shared" si="39"/>
        <v>50.000000000000227</v>
      </c>
      <c r="AG247" s="3"/>
    </row>
    <row r="248" spans="2:33" ht="13.2" x14ac:dyDescent="0.25">
      <c r="B248" s="1" t="str">
        <f>адреса!$G$243</f>
        <v>кв.41</v>
      </c>
      <c r="C248" s="522">
        <f>адреса!$I$243</f>
        <v>50000041</v>
      </c>
      <c r="D248" s="6" t="str">
        <f>адреса!$K$243</f>
        <v>ФИО-5-41</v>
      </c>
      <c r="E248" s="6">
        <v>3514.62</v>
      </c>
      <c r="F248" s="6">
        <v>1743.51</v>
      </c>
      <c r="G248" s="6">
        <v>0</v>
      </c>
      <c r="H248" s="6">
        <v>355.28</v>
      </c>
      <c r="I248" s="6">
        <v>168.98</v>
      </c>
      <c r="J248" s="6">
        <v>0</v>
      </c>
      <c r="K248" s="6">
        <v>259.74</v>
      </c>
      <c r="L248" s="6"/>
      <c r="M248" s="6">
        <v>0</v>
      </c>
      <c r="N248" s="6">
        <v>50</v>
      </c>
      <c r="O248" s="6">
        <v>109.85</v>
      </c>
      <c r="P248" s="6">
        <v>0</v>
      </c>
      <c r="Q248" s="6">
        <v>0</v>
      </c>
      <c r="R248" s="6">
        <v>48.28</v>
      </c>
      <c r="S248" s="6">
        <v>245.81</v>
      </c>
      <c r="T248" s="6">
        <v>0</v>
      </c>
      <c r="U248" s="6"/>
      <c r="V248" s="6">
        <v>2981.45</v>
      </c>
      <c r="W248" s="6">
        <v>3514.62</v>
      </c>
      <c r="X248" s="6">
        <v>2981.45</v>
      </c>
      <c r="Y248" s="513">
        <f>IF(A248&lt;&gt;"",IF(A248=мар17!A248,0,1),IF(AND(B248=мар17!B248,C248=мар17!C248),0,1))</f>
        <v>0</v>
      </c>
      <c r="Z248" s="70" t="str">
        <f t="shared" si="36"/>
        <v>ул. Пятая д.5</v>
      </c>
      <c r="AA248" s="504">
        <f>IF($B248&lt;&gt;"",MAX(AA$7:AA247)+1,0)</f>
        <v>237</v>
      </c>
      <c r="AB248" s="502">
        <f t="shared" si="27"/>
        <v>248</v>
      </c>
      <c r="AC248" s="504">
        <f>1</f>
        <v>1</v>
      </c>
      <c r="AD248" s="103">
        <f t="shared" si="37"/>
        <v>1743.51</v>
      </c>
      <c r="AE248" s="103">
        <f t="shared" si="38"/>
        <v>1187.94</v>
      </c>
      <c r="AF248" s="103">
        <f t="shared" si="39"/>
        <v>49.999999999999773</v>
      </c>
      <c r="AG248" s="3"/>
    </row>
    <row r="249" spans="2:33" ht="13.2" x14ac:dyDescent="0.25">
      <c r="B249" s="1" t="str">
        <f>адреса!$G$244</f>
        <v>кв.42</v>
      </c>
      <c r="C249" s="522">
        <f>адреса!$I$244</f>
        <v>50000042</v>
      </c>
      <c r="D249" s="6" t="str">
        <f>адреса!$K$244</f>
        <v>ФИО-5-42</v>
      </c>
      <c r="E249" s="6">
        <v>52960.66</v>
      </c>
      <c r="F249" s="6">
        <v>4219.6899999999996</v>
      </c>
      <c r="G249" s="6">
        <v>0</v>
      </c>
      <c r="H249" s="6">
        <v>861.35</v>
      </c>
      <c r="I249" s="6">
        <v>121.09</v>
      </c>
      <c r="J249" s="6">
        <v>0</v>
      </c>
      <c r="K249" s="6">
        <v>250.04</v>
      </c>
      <c r="L249" s="6"/>
      <c r="M249" s="6">
        <v>0</v>
      </c>
      <c r="N249" s="6">
        <v>50</v>
      </c>
      <c r="O249" s="6">
        <v>265.85000000000002</v>
      </c>
      <c r="P249" s="6">
        <v>0</v>
      </c>
      <c r="Q249" s="6">
        <v>0</v>
      </c>
      <c r="R249" s="6">
        <v>88.06</v>
      </c>
      <c r="S249" s="6">
        <v>448.35</v>
      </c>
      <c r="T249" s="6">
        <v>0</v>
      </c>
      <c r="U249" s="6"/>
      <c r="V249" s="6">
        <v>6304.43</v>
      </c>
      <c r="W249" s="6">
        <v>46603.58</v>
      </c>
      <c r="X249" s="6">
        <v>12661.51</v>
      </c>
      <c r="Y249" s="513">
        <f>IF(A249&lt;&gt;"",IF(A249=мар17!A249,0,1),IF(AND(B249=мар17!B249,C249=мар17!C249),0,1))</f>
        <v>0</v>
      </c>
      <c r="Z249" s="70" t="str">
        <f t="shared" si="36"/>
        <v>ул. Пятая д.5</v>
      </c>
      <c r="AA249" s="504">
        <f>IF($B249&lt;&gt;"",MAX(AA$7:AA248)+1,0)</f>
        <v>238</v>
      </c>
      <c r="AB249" s="502">
        <f t="shared" si="27"/>
        <v>249</v>
      </c>
      <c r="AC249" s="504">
        <f>1</f>
        <v>1</v>
      </c>
      <c r="AD249" s="103">
        <f t="shared" si="37"/>
        <v>4219.6899999999996</v>
      </c>
      <c r="AE249" s="103">
        <f t="shared" si="38"/>
        <v>2034.7399999999998</v>
      </c>
      <c r="AF249" s="103">
        <f t="shared" si="39"/>
        <v>50.000000000000909</v>
      </c>
      <c r="AG249" s="3"/>
    </row>
    <row r="250" spans="2:33" ht="13.2" x14ac:dyDescent="0.25">
      <c r="B250" s="1" t="str">
        <f>адреса!$G$245</f>
        <v>кв.43</v>
      </c>
      <c r="C250" s="522">
        <f>адреса!$I$245</f>
        <v>50000043</v>
      </c>
      <c r="D250" s="6" t="str">
        <f>адреса!$K$245</f>
        <v>ФИО-5-43</v>
      </c>
      <c r="E250" s="6">
        <v>39472.800000000003</v>
      </c>
      <c r="F250" s="6">
        <v>2766.11</v>
      </c>
      <c r="G250" s="6">
        <v>0</v>
      </c>
      <c r="H250" s="6">
        <v>565.97</v>
      </c>
      <c r="I250" s="6">
        <v>121.09</v>
      </c>
      <c r="J250" s="6">
        <v>0</v>
      </c>
      <c r="K250" s="6">
        <v>250.04</v>
      </c>
      <c r="L250" s="6"/>
      <c r="M250" s="6">
        <v>0</v>
      </c>
      <c r="N250" s="6">
        <v>50</v>
      </c>
      <c r="O250" s="6">
        <v>174.28</v>
      </c>
      <c r="P250" s="6">
        <v>0</v>
      </c>
      <c r="Q250" s="6">
        <v>0</v>
      </c>
      <c r="R250" s="6">
        <v>88.06</v>
      </c>
      <c r="S250" s="6">
        <v>448.35</v>
      </c>
      <c r="T250" s="6">
        <v>0</v>
      </c>
      <c r="U250" s="6"/>
      <c r="V250" s="6">
        <v>4463.8999999999996</v>
      </c>
      <c r="W250" s="6">
        <v>0</v>
      </c>
      <c r="X250" s="6">
        <v>43936.7</v>
      </c>
      <c r="Y250" s="513">
        <f>IF(A250&lt;&gt;"",IF(A250=мар17!A250,0,1),IF(AND(B250=мар17!B250,C250=мар17!C250),0,1))</f>
        <v>0</v>
      </c>
      <c r="Z250" s="70" t="str">
        <f t="shared" si="36"/>
        <v>ул. Пятая д.5</v>
      </c>
      <c r="AA250" s="504">
        <f>IF($B250&lt;&gt;"",MAX(AA$7:AA249)+1,0)</f>
        <v>239</v>
      </c>
      <c r="AB250" s="502">
        <f t="shared" si="27"/>
        <v>250</v>
      </c>
      <c r="AC250" s="504">
        <f>1</f>
        <v>1</v>
      </c>
      <c r="AD250" s="103">
        <f t="shared" si="37"/>
        <v>2766.11</v>
      </c>
      <c r="AE250" s="103">
        <f t="shared" si="38"/>
        <v>1647.79</v>
      </c>
      <c r="AF250" s="103">
        <f t="shared" si="39"/>
        <v>49.999999999999545</v>
      </c>
      <c r="AG250" s="3"/>
    </row>
    <row r="251" spans="2:33" ht="13.2" x14ac:dyDescent="0.25">
      <c r="B251" s="1" t="str">
        <f>адреса!$G$246</f>
        <v>кв.44</v>
      </c>
      <c r="C251" s="522">
        <f>адреса!$I$246</f>
        <v>50000044</v>
      </c>
      <c r="D251" s="6" t="str">
        <f>адреса!$K$246</f>
        <v>ФИО-5-44</v>
      </c>
      <c r="E251" s="6">
        <v>3223.64</v>
      </c>
      <c r="F251" s="6">
        <v>1770.94</v>
      </c>
      <c r="G251" s="6">
        <v>0</v>
      </c>
      <c r="H251" s="6">
        <v>361.48</v>
      </c>
      <c r="I251" s="6">
        <v>121.09</v>
      </c>
      <c r="J251" s="6">
        <v>0</v>
      </c>
      <c r="K251" s="6">
        <v>250.04</v>
      </c>
      <c r="L251" s="6"/>
      <c r="M251" s="6">
        <v>0</v>
      </c>
      <c r="N251" s="6">
        <v>50</v>
      </c>
      <c r="O251" s="6">
        <v>111.57</v>
      </c>
      <c r="P251" s="6">
        <v>0</v>
      </c>
      <c r="Q251" s="6">
        <v>0</v>
      </c>
      <c r="R251" s="6">
        <v>88.06</v>
      </c>
      <c r="S251" s="6">
        <v>448.35</v>
      </c>
      <c r="T251" s="6">
        <v>0</v>
      </c>
      <c r="U251" s="6"/>
      <c r="V251" s="6">
        <v>3201.53</v>
      </c>
      <c r="W251" s="6">
        <v>0</v>
      </c>
      <c r="X251" s="6">
        <v>6425.17</v>
      </c>
      <c r="Y251" s="513">
        <f>IF(A251&lt;&gt;"",IF(A251=мар17!A251,0,1),IF(AND(B251=мар17!B251,C251=мар17!C251),0,1))</f>
        <v>0</v>
      </c>
      <c r="Z251" s="70" t="str">
        <f t="shared" si="36"/>
        <v>ул. Пятая д.5</v>
      </c>
      <c r="AA251" s="504">
        <f>IF($B251&lt;&gt;"",MAX(AA$7:AA250)+1,0)</f>
        <v>240</v>
      </c>
      <c r="AB251" s="502">
        <f t="shared" si="27"/>
        <v>251</v>
      </c>
      <c r="AC251" s="504">
        <f>1</f>
        <v>1</v>
      </c>
      <c r="AD251" s="103">
        <f t="shared" si="37"/>
        <v>1770.94</v>
      </c>
      <c r="AE251" s="103">
        <f t="shared" si="38"/>
        <v>1380.5900000000001</v>
      </c>
      <c r="AF251" s="103">
        <f t="shared" si="39"/>
        <v>50</v>
      </c>
      <c r="AG251" s="3"/>
    </row>
    <row r="252" spans="2:33" ht="13.2" x14ac:dyDescent="0.25">
      <c r="B252" s="1" t="str">
        <f>адреса!$G$247</f>
        <v>кв.45</v>
      </c>
      <c r="C252" s="522">
        <f>адреса!$I$247</f>
        <v>50000045</v>
      </c>
      <c r="D252" s="6" t="str">
        <f>адреса!$K$247</f>
        <v>ФИО-5-45</v>
      </c>
      <c r="E252" s="6">
        <v>47832.15</v>
      </c>
      <c r="F252" s="6">
        <v>1743.51</v>
      </c>
      <c r="G252" s="6">
        <v>0</v>
      </c>
      <c r="H252" s="6">
        <v>355.28</v>
      </c>
      <c r="I252" s="6">
        <v>209.76</v>
      </c>
      <c r="J252" s="6">
        <v>0</v>
      </c>
      <c r="K252" s="6">
        <v>363.14</v>
      </c>
      <c r="L252" s="6"/>
      <c r="M252" s="6">
        <v>0</v>
      </c>
      <c r="N252" s="6">
        <v>50</v>
      </c>
      <c r="O252" s="6">
        <v>109.85</v>
      </c>
      <c r="P252" s="6">
        <v>0</v>
      </c>
      <c r="Q252" s="6">
        <v>0</v>
      </c>
      <c r="R252" s="6">
        <v>93.99</v>
      </c>
      <c r="S252" s="6">
        <v>478.53</v>
      </c>
      <c r="T252" s="6">
        <v>0</v>
      </c>
      <c r="U252" s="6"/>
      <c r="V252" s="6">
        <v>3404.06</v>
      </c>
      <c r="W252" s="6">
        <v>4000</v>
      </c>
      <c r="X252" s="6">
        <v>47236.21</v>
      </c>
      <c r="Y252" s="513">
        <f>IF(A252&lt;&gt;"",IF(A252=мар17!A252,0,1),IF(AND(B252=мар17!B252,C252=мар17!C252),0,1))</f>
        <v>0</v>
      </c>
      <c r="Z252" s="70" t="str">
        <f t="shared" si="36"/>
        <v>ул. Пятая д.5</v>
      </c>
      <c r="AA252" s="504">
        <f>IF($B252&lt;&gt;"",MAX(AA$7:AA251)+1,0)</f>
        <v>241</v>
      </c>
      <c r="AB252" s="502">
        <f t="shared" si="27"/>
        <v>252</v>
      </c>
      <c r="AC252" s="504">
        <f>1</f>
        <v>1</v>
      </c>
      <c r="AD252" s="103">
        <f t="shared" si="37"/>
        <v>1743.51</v>
      </c>
      <c r="AE252" s="103">
        <f t="shared" si="38"/>
        <v>1610.55</v>
      </c>
      <c r="AF252" s="103">
        <f t="shared" si="39"/>
        <v>50</v>
      </c>
      <c r="AG252" s="3"/>
    </row>
    <row r="253" spans="2:33" ht="13.2" x14ac:dyDescent="0.25">
      <c r="B253" s="1" t="str">
        <f>адреса!$G$248</f>
        <v>кв.46</v>
      </c>
      <c r="C253" s="522">
        <f>адреса!$I$248</f>
        <v>50000046</v>
      </c>
      <c r="D253" s="6" t="str">
        <f>адреса!$K$248</f>
        <v>ФИО-5-46</v>
      </c>
      <c r="E253" s="6">
        <v>6349.38</v>
      </c>
      <c r="F253" s="6">
        <v>4219.6899999999996</v>
      </c>
      <c r="G253" s="6">
        <v>0</v>
      </c>
      <c r="H253" s="6">
        <v>861.35</v>
      </c>
      <c r="I253" s="6">
        <v>121.09</v>
      </c>
      <c r="J253" s="6">
        <v>0</v>
      </c>
      <c r="K253" s="6">
        <v>250.04</v>
      </c>
      <c r="L253" s="6"/>
      <c r="M253" s="6">
        <v>0</v>
      </c>
      <c r="N253" s="6">
        <v>50</v>
      </c>
      <c r="O253" s="6">
        <v>265.85000000000002</v>
      </c>
      <c r="P253" s="6">
        <v>0</v>
      </c>
      <c r="Q253" s="6">
        <v>0</v>
      </c>
      <c r="R253" s="6">
        <v>88.06</v>
      </c>
      <c r="S253" s="6">
        <v>448.35</v>
      </c>
      <c r="T253" s="6">
        <v>0</v>
      </c>
      <c r="U253" s="6"/>
      <c r="V253" s="6">
        <v>6304.43</v>
      </c>
      <c r="W253" s="6">
        <v>5449.53</v>
      </c>
      <c r="X253" s="6">
        <v>7204.28</v>
      </c>
      <c r="Y253" s="513">
        <f>IF(A253&lt;&gt;"",IF(A253=мар17!A253,0,1),IF(AND(B253=мар17!B253,C253=мар17!C253),0,1))</f>
        <v>0</v>
      </c>
      <c r="Z253" s="70" t="str">
        <f t="shared" si="36"/>
        <v>ул. Пятая д.5</v>
      </c>
      <c r="AA253" s="504">
        <f>IF($B253&lt;&gt;"",MAX(AA$7:AA252)+1,0)</f>
        <v>242</v>
      </c>
      <c r="AB253" s="502">
        <f t="shared" si="27"/>
        <v>253</v>
      </c>
      <c r="AC253" s="504">
        <f>1</f>
        <v>1</v>
      </c>
      <c r="AD253" s="103">
        <f t="shared" si="37"/>
        <v>4219.6899999999996</v>
      </c>
      <c r="AE253" s="103">
        <f t="shared" si="38"/>
        <v>2034.7399999999998</v>
      </c>
      <c r="AF253" s="103">
        <f t="shared" si="39"/>
        <v>50.000000000000909</v>
      </c>
      <c r="AG253" s="3"/>
    </row>
    <row r="254" spans="2:33" ht="13.2" x14ac:dyDescent="0.25">
      <c r="B254" s="1" t="str">
        <f>адреса!$G$249</f>
        <v>кв.47</v>
      </c>
      <c r="C254" s="522">
        <f>адреса!$I$249</f>
        <v>50000047</v>
      </c>
      <c r="D254" s="6" t="str">
        <f>адреса!$K$249</f>
        <v>ФИО-5-47</v>
      </c>
      <c r="E254" s="6">
        <v>5388.81</v>
      </c>
      <c r="F254" s="6">
        <v>2754.35</v>
      </c>
      <c r="G254" s="6">
        <v>0</v>
      </c>
      <c r="H254" s="6">
        <v>561.84</v>
      </c>
      <c r="I254" s="6">
        <v>193.12</v>
      </c>
      <c r="J254" s="6">
        <v>0</v>
      </c>
      <c r="K254" s="6">
        <v>432.9</v>
      </c>
      <c r="L254" s="6"/>
      <c r="M254" s="6">
        <v>0</v>
      </c>
      <c r="N254" s="6">
        <v>50</v>
      </c>
      <c r="O254" s="6">
        <v>173.53</v>
      </c>
      <c r="P254" s="6">
        <v>0</v>
      </c>
      <c r="Q254" s="6">
        <v>0</v>
      </c>
      <c r="R254" s="6">
        <v>168.98</v>
      </c>
      <c r="S254" s="6">
        <v>860.32</v>
      </c>
      <c r="T254" s="6">
        <v>0</v>
      </c>
      <c r="U254" s="6"/>
      <c r="V254" s="6">
        <v>5195.04</v>
      </c>
      <c r="W254" s="6">
        <v>5388.81</v>
      </c>
      <c r="X254" s="6">
        <v>5195.04</v>
      </c>
      <c r="Y254" s="513">
        <f>IF(A254&lt;&gt;"",IF(A254=мар17!A254,0,1),IF(AND(B254=мар17!B254,C254=мар17!C254),0,1))</f>
        <v>0</v>
      </c>
      <c r="Z254" s="70" t="str">
        <f t="shared" si="36"/>
        <v>ул. Пятая д.5</v>
      </c>
      <c r="AA254" s="504">
        <f>IF($B254&lt;&gt;"",MAX(AA$7:AA253)+1,0)</f>
        <v>243</v>
      </c>
      <c r="AB254" s="502">
        <f t="shared" si="27"/>
        <v>254</v>
      </c>
      <c r="AC254" s="504">
        <f>1</f>
        <v>1</v>
      </c>
      <c r="AD254" s="103">
        <f t="shared" si="37"/>
        <v>2754.35</v>
      </c>
      <c r="AE254" s="103">
        <f t="shared" si="38"/>
        <v>2390.69</v>
      </c>
      <c r="AF254" s="103">
        <f t="shared" si="39"/>
        <v>50</v>
      </c>
      <c r="AG254" s="3"/>
    </row>
    <row r="255" spans="2:33" ht="13.2" x14ac:dyDescent="0.25">
      <c r="B255" s="1" t="str">
        <f>адреса!$G$250</f>
        <v>кв.48</v>
      </c>
      <c r="C255" s="522">
        <f>адреса!$I$250</f>
        <v>50000048</v>
      </c>
      <c r="D255" s="6" t="str">
        <f>адреса!$K$250</f>
        <v>ФИО-5-48</v>
      </c>
      <c r="E255" s="6">
        <v>2652.19</v>
      </c>
      <c r="F255" s="6">
        <v>1759.18</v>
      </c>
      <c r="G255" s="6">
        <v>0</v>
      </c>
      <c r="H255" s="6">
        <v>359.41</v>
      </c>
      <c r="I255" s="6">
        <v>28.7</v>
      </c>
      <c r="J255" s="6">
        <v>0</v>
      </c>
      <c r="K255" s="6">
        <v>58.87</v>
      </c>
      <c r="L255" s="6"/>
      <c r="M255" s="6">
        <v>0</v>
      </c>
      <c r="N255" s="6">
        <v>50</v>
      </c>
      <c r="O255" s="6">
        <v>110.84</v>
      </c>
      <c r="P255" s="6">
        <v>0</v>
      </c>
      <c r="Q255" s="6">
        <v>0</v>
      </c>
      <c r="R255" s="6">
        <v>20.54</v>
      </c>
      <c r="S255" s="6">
        <v>104.59</v>
      </c>
      <c r="T255" s="6">
        <v>0</v>
      </c>
      <c r="U255" s="6"/>
      <c r="V255" s="6">
        <v>2492.13</v>
      </c>
      <c r="W255" s="6">
        <v>2652.19</v>
      </c>
      <c r="X255" s="6">
        <v>2492.13</v>
      </c>
      <c r="Y255" s="513">
        <f>IF(A255&lt;&gt;"",IF(A255=мар17!A255,0,1),IF(AND(B255=мар17!B255,C255=мар17!C255),0,1))</f>
        <v>0</v>
      </c>
      <c r="Z255" s="70" t="str">
        <f t="shared" si="36"/>
        <v>ул. Пятая д.5</v>
      </c>
      <c r="AA255" s="504">
        <f>IF($B255&lt;&gt;"",MAX(AA$7:AA254)+1,0)</f>
        <v>244</v>
      </c>
      <c r="AB255" s="502">
        <f t="shared" si="27"/>
        <v>255</v>
      </c>
      <c r="AC255" s="504">
        <f>1</f>
        <v>1</v>
      </c>
      <c r="AD255" s="103">
        <f t="shared" si="37"/>
        <v>1759.18</v>
      </c>
      <c r="AE255" s="103">
        <f t="shared" si="38"/>
        <v>682.95</v>
      </c>
      <c r="AF255" s="103">
        <f t="shared" si="39"/>
        <v>50</v>
      </c>
      <c r="AG255" s="3"/>
    </row>
    <row r="256" spans="2:33" ht="13.2" x14ac:dyDescent="0.25">
      <c r="B256" s="1" t="str">
        <f>адреса!$G$251</f>
        <v>кв.49</v>
      </c>
      <c r="C256" s="522">
        <f>адреса!$I$251</f>
        <v>50000049</v>
      </c>
      <c r="D256" s="6" t="str">
        <f>адреса!$K$251</f>
        <v>ФИО-5-49</v>
      </c>
      <c r="E256" s="6">
        <v>9016.08</v>
      </c>
      <c r="F256" s="6">
        <v>1735.67</v>
      </c>
      <c r="G256" s="6">
        <v>0</v>
      </c>
      <c r="H256" s="6">
        <v>355.28</v>
      </c>
      <c r="I256" s="6">
        <v>121.09</v>
      </c>
      <c r="J256" s="6">
        <v>0</v>
      </c>
      <c r="K256" s="6">
        <v>250.04</v>
      </c>
      <c r="L256" s="6"/>
      <c r="M256" s="6">
        <v>0</v>
      </c>
      <c r="N256" s="6">
        <v>50</v>
      </c>
      <c r="O256" s="6">
        <v>109.35</v>
      </c>
      <c r="P256" s="6">
        <v>0</v>
      </c>
      <c r="Q256" s="6">
        <v>0</v>
      </c>
      <c r="R256" s="6">
        <v>88.06</v>
      </c>
      <c r="S256" s="6">
        <v>448.35</v>
      </c>
      <c r="T256" s="6">
        <v>0</v>
      </c>
      <c r="U256" s="6"/>
      <c r="V256" s="6">
        <v>3157.84</v>
      </c>
      <c r="W256" s="6">
        <v>9016.08</v>
      </c>
      <c r="X256" s="6">
        <v>3157.84</v>
      </c>
      <c r="Y256" s="513">
        <f>IF(A256&lt;&gt;"",IF(A256=мар17!A256,0,1),IF(AND(B256=мар17!B256,C256=мар17!C256),0,1))</f>
        <v>0</v>
      </c>
      <c r="Z256" s="70" t="str">
        <f t="shared" si="36"/>
        <v>ул. Пятая д.5</v>
      </c>
      <c r="AA256" s="504">
        <f>IF($B256&lt;&gt;"",MAX(AA$7:AA255)+1,0)</f>
        <v>245</v>
      </c>
      <c r="AB256" s="502">
        <f t="shared" si="27"/>
        <v>256</v>
      </c>
      <c r="AC256" s="504">
        <f>1</f>
        <v>1</v>
      </c>
      <c r="AD256" s="103">
        <f t="shared" si="37"/>
        <v>1735.67</v>
      </c>
      <c r="AE256" s="103">
        <f t="shared" si="38"/>
        <v>1372.17</v>
      </c>
      <c r="AF256" s="103">
        <f t="shared" si="39"/>
        <v>50</v>
      </c>
      <c r="AG256" s="3"/>
    </row>
    <row r="257" spans="2:33" ht="13.2" x14ac:dyDescent="0.25">
      <c r="B257" s="1" t="str">
        <f>адреса!$G$252</f>
        <v>кв.50</v>
      </c>
      <c r="C257" s="522">
        <f>адреса!$I$252</f>
        <v>50000050</v>
      </c>
      <c r="D257" s="6" t="str">
        <f>адреса!$K$252</f>
        <v>ФИО-5-50</v>
      </c>
      <c r="E257" s="6">
        <v>17128.93</v>
      </c>
      <c r="F257" s="6">
        <v>4219.6899999999996</v>
      </c>
      <c r="G257" s="6">
        <v>0</v>
      </c>
      <c r="H257" s="6">
        <v>861.35</v>
      </c>
      <c r="I257" s="6">
        <v>-566.75</v>
      </c>
      <c r="J257" s="6">
        <v>0</v>
      </c>
      <c r="K257" s="6">
        <v>-1082.83</v>
      </c>
      <c r="L257" s="6"/>
      <c r="M257" s="6">
        <v>0</v>
      </c>
      <c r="N257" s="6">
        <v>50</v>
      </c>
      <c r="O257" s="6">
        <v>265.85000000000002</v>
      </c>
      <c r="P257" s="6">
        <v>0</v>
      </c>
      <c r="Q257" s="6">
        <v>0</v>
      </c>
      <c r="R257" s="6">
        <v>-338.99</v>
      </c>
      <c r="S257" s="6">
        <v>-1725.85</v>
      </c>
      <c r="T257" s="6">
        <v>0</v>
      </c>
      <c r="U257" s="6"/>
      <c r="V257" s="6">
        <v>1682.47</v>
      </c>
      <c r="W257" s="6">
        <v>0</v>
      </c>
      <c r="X257" s="6">
        <v>18811.400000000001</v>
      </c>
      <c r="Y257" s="513">
        <f>IF(A257&lt;&gt;"",IF(A257=мар17!A257,0,1),IF(AND(B257=мар17!B257,C257=мар17!C257),0,1))</f>
        <v>0</v>
      </c>
      <c r="Z257" s="70" t="str">
        <f t="shared" si="36"/>
        <v>ул. Пятая д.5</v>
      </c>
      <c r="AA257" s="504">
        <f>IF($B257&lt;&gt;"",MAX(AA$7:AA256)+1,0)</f>
        <v>246</v>
      </c>
      <c r="AB257" s="502">
        <f t="shared" si="27"/>
        <v>257</v>
      </c>
      <c r="AC257" s="504">
        <f>1</f>
        <v>1</v>
      </c>
      <c r="AD257" s="103">
        <f t="shared" si="37"/>
        <v>4219.6899999999996</v>
      </c>
      <c r="AE257" s="103">
        <f t="shared" si="38"/>
        <v>-2587.2199999999998</v>
      </c>
      <c r="AF257" s="103">
        <f t="shared" si="39"/>
        <v>50.000000000000455</v>
      </c>
      <c r="AG257" s="3"/>
    </row>
    <row r="258" spans="2:33" ht="13.2" x14ac:dyDescent="0.25">
      <c r="B258" s="1" t="str">
        <f>адреса!$G$253</f>
        <v>кв.51</v>
      </c>
      <c r="C258" s="522">
        <f>адреса!$I$253</f>
        <v>50000051</v>
      </c>
      <c r="D258" s="6" t="str">
        <f>адреса!$K$253</f>
        <v>ФИО-5-51</v>
      </c>
      <c r="E258" s="6">
        <v>0</v>
      </c>
      <c r="F258" s="6">
        <v>2754.35</v>
      </c>
      <c r="G258" s="6">
        <v>0</v>
      </c>
      <c r="H258" s="6">
        <v>561.84</v>
      </c>
      <c r="I258" s="6">
        <v>289.68</v>
      </c>
      <c r="J258" s="6">
        <v>0</v>
      </c>
      <c r="K258" s="6">
        <v>548.34</v>
      </c>
      <c r="L258" s="6"/>
      <c r="M258" s="6">
        <v>0</v>
      </c>
      <c r="N258" s="6">
        <v>50</v>
      </c>
      <c r="O258" s="6">
        <v>173.53</v>
      </c>
      <c r="P258" s="6">
        <v>0</v>
      </c>
      <c r="Q258" s="6">
        <v>0</v>
      </c>
      <c r="R258" s="6">
        <v>168.98</v>
      </c>
      <c r="S258" s="6">
        <v>860.32</v>
      </c>
      <c r="T258" s="6">
        <v>0</v>
      </c>
      <c r="U258" s="6"/>
      <c r="V258" s="6">
        <v>5407.04</v>
      </c>
      <c r="W258" s="6">
        <v>5407.04</v>
      </c>
      <c r="X258" s="6">
        <v>0</v>
      </c>
      <c r="Y258" s="513">
        <f>IF(A258&lt;&gt;"",IF(A258=мар17!A258,0,1),IF(AND(B258=мар17!B258,C258=мар17!C258),0,1))</f>
        <v>0</v>
      </c>
      <c r="Z258" s="70" t="str">
        <f t="shared" si="36"/>
        <v>ул. Пятая д.5</v>
      </c>
      <c r="AA258" s="504">
        <f>IF($B258&lt;&gt;"",MAX(AA$7:AA257)+1,0)</f>
        <v>247</v>
      </c>
      <c r="AB258" s="502">
        <f t="shared" si="27"/>
        <v>258</v>
      </c>
      <c r="AC258" s="504">
        <f>1</f>
        <v>1</v>
      </c>
      <c r="AD258" s="103">
        <f t="shared" si="37"/>
        <v>2754.35</v>
      </c>
      <c r="AE258" s="103">
        <f t="shared" si="38"/>
        <v>2602.69</v>
      </c>
      <c r="AF258" s="103">
        <f t="shared" si="39"/>
        <v>50</v>
      </c>
      <c r="AG258" s="3"/>
    </row>
    <row r="259" spans="2:33" ht="13.2" x14ac:dyDescent="0.25">
      <c r="B259" s="1" t="str">
        <f>адреса!$G$254</f>
        <v>кв.52</v>
      </c>
      <c r="C259" s="522">
        <f>адреса!$I$254</f>
        <v>50000052</v>
      </c>
      <c r="D259" s="6" t="str">
        <f>адреса!$K$254</f>
        <v>ФИО-5-52</v>
      </c>
      <c r="E259" s="6">
        <v>3208.62</v>
      </c>
      <c r="F259" s="6">
        <v>1759.18</v>
      </c>
      <c r="G259" s="6">
        <v>0</v>
      </c>
      <c r="H259" s="6">
        <v>359.41</v>
      </c>
      <c r="I259" s="6">
        <v>-24.53</v>
      </c>
      <c r="J259" s="6">
        <v>0</v>
      </c>
      <c r="K259" s="6">
        <v>-134.6</v>
      </c>
      <c r="L259" s="6"/>
      <c r="M259" s="6">
        <v>0</v>
      </c>
      <c r="N259" s="6">
        <v>50</v>
      </c>
      <c r="O259" s="6">
        <v>110.84</v>
      </c>
      <c r="P259" s="6">
        <v>0</v>
      </c>
      <c r="Q259" s="6">
        <v>0</v>
      </c>
      <c r="R259" s="6">
        <v>-88.06</v>
      </c>
      <c r="S259" s="6">
        <v>-448.35</v>
      </c>
      <c r="T259" s="6">
        <v>0</v>
      </c>
      <c r="U259" s="6"/>
      <c r="V259" s="6">
        <v>1583.89</v>
      </c>
      <c r="W259" s="6">
        <v>3208.62</v>
      </c>
      <c r="X259" s="6">
        <v>1583.89</v>
      </c>
      <c r="Y259" s="513">
        <f>IF(A259&lt;&gt;"",IF(A259=мар17!A259,0,1),IF(AND(B259=мар17!B259,C259=мар17!C259),0,1))</f>
        <v>0</v>
      </c>
      <c r="Z259" s="70" t="str">
        <f t="shared" si="36"/>
        <v>ул. Пятая д.5</v>
      </c>
      <c r="AA259" s="504">
        <f>IF($B259&lt;&gt;"",MAX(AA$7:AA258)+1,0)</f>
        <v>248</v>
      </c>
      <c r="AB259" s="502">
        <f t="shared" si="27"/>
        <v>259</v>
      </c>
      <c r="AC259" s="504">
        <f>1</f>
        <v>1</v>
      </c>
      <c r="AD259" s="103">
        <f t="shared" si="37"/>
        <v>1759.18</v>
      </c>
      <c r="AE259" s="103">
        <f t="shared" si="38"/>
        <v>-225.29000000000002</v>
      </c>
      <c r="AF259" s="103">
        <f t="shared" si="39"/>
        <v>50.000000000000057</v>
      </c>
      <c r="AG259" s="3"/>
    </row>
    <row r="260" spans="2:33" ht="13.2" x14ac:dyDescent="0.25">
      <c r="B260" s="1" t="str">
        <f>адреса!$G$255</f>
        <v>кв.53</v>
      </c>
      <c r="C260" s="522">
        <f>адреса!$I$255</f>
        <v>50000053</v>
      </c>
      <c r="D260" s="6" t="str">
        <f>адреса!$K$255</f>
        <v>ФИО-5-53</v>
      </c>
      <c r="E260" s="6">
        <v>2629.3</v>
      </c>
      <c r="F260" s="6">
        <v>1735.67</v>
      </c>
      <c r="G260" s="6">
        <v>0</v>
      </c>
      <c r="H260" s="6">
        <v>355.28</v>
      </c>
      <c r="I260" s="6">
        <v>121.09</v>
      </c>
      <c r="J260" s="6">
        <v>0</v>
      </c>
      <c r="K260" s="6">
        <v>250.04</v>
      </c>
      <c r="L260" s="6"/>
      <c r="M260" s="6">
        <v>0</v>
      </c>
      <c r="N260" s="6">
        <v>50</v>
      </c>
      <c r="O260" s="6">
        <v>109.35</v>
      </c>
      <c r="P260" s="6">
        <v>0</v>
      </c>
      <c r="Q260" s="6">
        <v>0</v>
      </c>
      <c r="R260" s="6">
        <v>88.06</v>
      </c>
      <c r="S260" s="6">
        <v>448.35</v>
      </c>
      <c r="T260" s="6">
        <v>0</v>
      </c>
      <c r="U260" s="6"/>
      <c r="V260" s="6">
        <v>3157.84</v>
      </c>
      <c r="W260" s="6">
        <v>0</v>
      </c>
      <c r="X260" s="6">
        <v>5787.14</v>
      </c>
      <c r="Y260" s="513">
        <f>IF(A260&lt;&gt;"",IF(A260=мар17!A260,0,1),IF(AND(B260=мар17!B260,C260=мар17!C260),0,1))</f>
        <v>0</v>
      </c>
      <c r="Z260" s="70" t="str">
        <f t="shared" si="36"/>
        <v>ул. Пятая д.5</v>
      </c>
      <c r="AA260" s="504">
        <f>IF($B260&lt;&gt;"",MAX(AA$7:AA259)+1,0)</f>
        <v>249</v>
      </c>
      <c r="AB260" s="502">
        <f t="shared" si="27"/>
        <v>260</v>
      </c>
      <c r="AC260" s="504">
        <f>1</f>
        <v>1</v>
      </c>
      <c r="AD260" s="103">
        <f t="shared" si="37"/>
        <v>1735.67</v>
      </c>
      <c r="AE260" s="103">
        <f t="shared" si="38"/>
        <v>1372.17</v>
      </c>
      <c r="AF260" s="103">
        <f t="shared" si="39"/>
        <v>50</v>
      </c>
      <c r="AG260" s="3"/>
    </row>
    <row r="261" spans="2:33" ht="13.2" x14ac:dyDescent="0.25">
      <c r="B261" s="1" t="str">
        <f>адреса!$G$256</f>
        <v>кв.54</v>
      </c>
      <c r="C261" s="522">
        <f>адреса!$I$256</f>
        <v>50000054</v>
      </c>
      <c r="D261" s="6" t="str">
        <f>адреса!$K$256</f>
        <v>ФИО-5-54</v>
      </c>
      <c r="E261" s="6">
        <v>5625.36</v>
      </c>
      <c r="F261" s="6">
        <v>4219.6899999999996</v>
      </c>
      <c r="G261" s="6">
        <v>0</v>
      </c>
      <c r="H261" s="6">
        <v>861.35</v>
      </c>
      <c r="I261" s="6">
        <v>-1.04</v>
      </c>
      <c r="J261" s="6">
        <v>0</v>
      </c>
      <c r="K261" s="6">
        <v>16.54</v>
      </c>
      <c r="L261" s="6"/>
      <c r="M261" s="6">
        <v>0</v>
      </c>
      <c r="N261" s="6">
        <v>50</v>
      </c>
      <c r="O261" s="6">
        <v>265.85000000000002</v>
      </c>
      <c r="P261" s="6">
        <v>0</v>
      </c>
      <c r="Q261" s="6">
        <v>0</v>
      </c>
      <c r="R261" s="6">
        <v>14.87</v>
      </c>
      <c r="S261" s="6">
        <v>75.709999999999994</v>
      </c>
      <c r="T261" s="6">
        <v>0</v>
      </c>
      <c r="U261" s="6"/>
      <c r="V261" s="6">
        <v>5502.97</v>
      </c>
      <c r="W261" s="6">
        <v>5625.36</v>
      </c>
      <c r="X261" s="6">
        <v>5502.97</v>
      </c>
      <c r="Y261" s="513">
        <f>IF(A261&lt;&gt;"",IF(A261=мар17!A261,0,1),IF(AND(B261=мар17!B261,C261=мар17!C261),0,1))</f>
        <v>0</v>
      </c>
      <c r="Z261" s="70" t="str">
        <f t="shared" si="36"/>
        <v>ул. Пятая д.5</v>
      </c>
      <c r="AA261" s="504">
        <f>IF($B261&lt;&gt;"",MAX(AA$7:AA260)+1,0)</f>
        <v>250</v>
      </c>
      <c r="AB261" s="502">
        <f t="shared" si="27"/>
        <v>261</v>
      </c>
      <c r="AC261" s="504">
        <f>1</f>
        <v>1</v>
      </c>
      <c r="AD261" s="103">
        <f t="shared" si="37"/>
        <v>4219.6899999999996</v>
      </c>
      <c r="AE261" s="103">
        <f t="shared" si="38"/>
        <v>1233.28</v>
      </c>
      <c r="AF261" s="103">
        <f t="shared" si="39"/>
        <v>50.000000000000682</v>
      </c>
      <c r="AG261" s="3"/>
    </row>
    <row r="262" spans="2:33" ht="13.2" x14ac:dyDescent="0.25">
      <c r="B262" s="1" t="str">
        <f>адреса!$G$257</f>
        <v>кв.55</v>
      </c>
      <c r="C262" s="522">
        <f>адреса!$I$257</f>
        <v>50000055</v>
      </c>
      <c r="D262" s="6" t="str">
        <f>адреса!$K$257</f>
        <v>ФИО-5-55</v>
      </c>
      <c r="E262" s="6">
        <v>3342.2</v>
      </c>
      <c r="F262" s="6">
        <v>2754.35</v>
      </c>
      <c r="G262" s="6">
        <v>0</v>
      </c>
      <c r="H262" s="6">
        <v>561.84</v>
      </c>
      <c r="I262" s="6">
        <v>217.26</v>
      </c>
      <c r="J262" s="6">
        <v>0</v>
      </c>
      <c r="K262" s="6">
        <v>375.18</v>
      </c>
      <c r="L262" s="6"/>
      <c r="M262" s="6">
        <v>0</v>
      </c>
      <c r="N262" s="6">
        <v>50</v>
      </c>
      <c r="O262" s="6">
        <v>173.53</v>
      </c>
      <c r="P262" s="6">
        <v>0</v>
      </c>
      <c r="Q262" s="6">
        <v>0</v>
      </c>
      <c r="R262" s="6">
        <v>96.56</v>
      </c>
      <c r="S262" s="6">
        <v>491.61</v>
      </c>
      <c r="T262" s="6">
        <v>0</v>
      </c>
      <c r="U262" s="6"/>
      <c r="V262" s="6">
        <v>4720.33</v>
      </c>
      <c r="W262" s="6">
        <v>3342.2</v>
      </c>
      <c r="X262" s="6">
        <v>4720.33</v>
      </c>
      <c r="Y262" s="513">
        <f>IF(A262&lt;&gt;"",IF(A262=мар17!A262,0,1),IF(AND(B262=мар17!B262,C262=мар17!C262),0,1))</f>
        <v>0</v>
      </c>
      <c r="Z262" s="70" t="str">
        <f t="shared" si="36"/>
        <v>ул. Пятая д.5</v>
      </c>
      <c r="AA262" s="504">
        <f>IF($B262&lt;&gt;"",MAX(AA$7:AA261)+1,0)</f>
        <v>251</v>
      </c>
      <c r="AB262" s="502">
        <f t="shared" si="27"/>
        <v>262</v>
      </c>
      <c r="AC262" s="504">
        <f>1</f>
        <v>1</v>
      </c>
      <c r="AD262" s="103">
        <f t="shared" si="37"/>
        <v>2754.35</v>
      </c>
      <c r="AE262" s="103">
        <f t="shared" si="38"/>
        <v>1915.98</v>
      </c>
      <c r="AF262" s="103">
        <f t="shared" si="39"/>
        <v>50</v>
      </c>
      <c r="AG262" s="3"/>
    </row>
    <row r="263" spans="2:33" ht="13.2" x14ac:dyDescent="0.25">
      <c r="B263" s="1" t="str">
        <f>адреса!$G$258</f>
        <v>кв.56</v>
      </c>
      <c r="C263" s="522">
        <f>адреса!$I$258</f>
        <v>50000056</v>
      </c>
      <c r="D263" s="6" t="str">
        <f>адреса!$K$258</f>
        <v>ФИО-5-56</v>
      </c>
      <c r="E263" s="6">
        <v>2301.08</v>
      </c>
      <c r="F263" s="6">
        <v>1759.18</v>
      </c>
      <c r="G263" s="6">
        <v>0</v>
      </c>
      <c r="H263" s="6">
        <v>359.41</v>
      </c>
      <c r="I263" s="6">
        <v>241.4</v>
      </c>
      <c r="J263" s="6">
        <v>0</v>
      </c>
      <c r="K263" s="6">
        <v>577.20000000000005</v>
      </c>
      <c r="L263" s="6"/>
      <c r="M263" s="6">
        <v>0</v>
      </c>
      <c r="N263" s="6">
        <v>50</v>
      </c>
      <c r="O263" s="6">
        <v>110.84</v>
      </c>
      <c r="P263" s="6">
        <v>0</v>
      </c>
      <c r="Q263" s="6">
        <v>0</v>
      </c>
      <c r="R263" s="6">
        <v>241.4</v>
      </c>
      <c r="S263" s="6">
        <v>1229.03</v>
      </c>
      <c r="T263" s="6">
        <v>0</v>
      </c>
      <c r="U263" s="6"/>
      <c r="V263" s="6">
        <v>4568.46</v>
      </c>
      <c r="W263" s="6">
        <v>0</v>
      </c>
      <c r="X263" s="6">
        <v>6869.54</v>
      </c>
      <c r="Y263" s="513">
        <f>IF(A263&lt;&gt;"",IF(A263=мар17!A263,0,1),IF(AND(B263=мар17!B263,C263=мар17!C263),0,1))</f>
        <v>0</v>
      </c>
      <c r="Z263" s="70" t="str">
        <f t="shared" si="36"/>
        <v>ул. Пятая д.5</v>
      </c>
      <c r="AA263" s="504">
        <f>IF($B263&lt;&gt;"",MAX(AA$7:AA262)+1,0)</f>
        <v>252</v>
      </c>
      <c r="AB263" s="502">
        <f t="shared" si="27"/>
        <v>263</v>
      </c>
      <c r="AC263" s="504">
        <f>1</f>
        <v>1</v>
      </c>
      <c r="AD263" s="103">
        <f t="shared" si="37"/>
        <v>1759.18</v>
      </c>
      <c r="AE263" s="103">
        <f t="shared" si="38"/>
        <v>2759.28</v>
      </c>
      <c r="AF263" s="103">
        <f t="shared" si="39"/>
        <v>49.999999999999545</v>
      </c>
      <c r="AG263" s="3"/>
    </row>
    <row r="264" spans="2:33" ht="13.2" x14ac:dyDescent="0.25">
      <c r="B264" s="1" t="str">
        <f>адреса!$G$259</f>
        <v>кв.57</v>
      </c>
      <c r="C264" s="522">
        <f>адреса!$I$259</f>
        <v>50000057</v>
      </c>
      <c r="D264" s="6" t="str">
        <f>адреса!$K$259</f>
        <v>ФИО-5-57</v>
      </c>
      <c r="E264" s="6">
        <v>3241.74</v>
      </c>
      <c r="F264" s="6">
        <v>1735.67</v>
      </c>
      <c r="G264" s="6">
        <v>0</v>
      </c>
      <c r="H264" s="6">
        <v>355.28</v>
      </c>
      <c r="I264" s="6">
        <v>144.84</v>
      </c>
      <c r="J264" s="6">
        <v>0</v>
      </c>
      <c r="K264" s="6">
        <v>259.74</v>
      </c>
      <c r="L264" s="6"/>
      <c r="M264" s="6">
        <v>0</v>
      </c>
      <c r="N264" s="6">
        <v>50</v>
      </c>
      <c r="O264" s="6">
        <v>109.35</v>
      </c>
      <c r="P264" s="6">
        <v>0</v>
      </c>
      <c r="Q264" s="6">
        <v>0</v>
      </c>
      <c r="R264" s="6">
        <v>72.42</v>
      </c>
      <c r="S264" s="6">
        <v>368.71</v>
      </c>
      <c r="T264" s="6">
        <v>0</v>
      </c>
      <c r="U264" s="6"/>
      <c r="V264" s="6">
        <v>3096.01</v>
      </c>
      <c r="W264" s="6">
        <v>3300</v>
      </c>
      <c r="X264" s="6">
        <v>3037.75</v>
      </c>
      <c r="Y264" s="513">
        <f>IF(A264&lt;&gt;"",IF(A264=мар17!A264,0,1),IF(AND(B264=мар17!B264,C264=мар17!C264),0,1))</f>
        <v>0</v>
      </c>
      <c r="Z264" s="70" t="str">
        <f t="shared" si="36"/>
        <v>ул. Пятая д.5</v>
      </c>
      <c r="AA264" s="504">
        <f>IF($B264&lt;&gt;"",MAX(AA$7:AA263)+1,0)</f>
        <v>253</v>
      </c>
      <c r="AB264" s="502">
        <f t="shared" si="27"/>
        <v>264</v>
      </c>
      <c r="AC264" s="504">
        <f>1</f>
        <v>1</v>
      </c>
      <c r="AD264" s="103">
        <f t="shared" si="37"/>
        <v>1735.67</v>
      </c>
      <c r="AE264" s="103">
        <f t="shared" si="38"/>
        <v>1310.3399999999999</v>
      </c>
      <c r="AF264" s="103">
        <f t="shared" si="39"/>
        <v>50.000000000000227</v>
      </c>
      <c r="AG264" s="3"/>
    </row>
    <row r="265" spans="2:33" ht="13.2" x14ac:dyDescent="0.25">
      <c r="B265" s="1" t="str">
        <f>адреса!$G$260</f>
        <v>кв.58</v>
      </c>
      <c r="C265" s="522">
        <f>адреса!$I$260</f>
        <v>50000058</v>
      </c>
      <c r="D265" s="6" t="str">
        <f>адреса!$K$260</f>
        <v>ФИО-5-58</v>
      </c>
      <c r="E265" s="6">
        <v>6119.35</v>
      </c>
      <c r="F265" s="6">
        <v>4219.6899999999996</v>
      </c>
      <c r="G265" s="6">
        <v>0</v>
      </c>
      <c r="H265" s="6">
        <v>861.35</v>
      </c>
      <c r="I265" s="6">
        <v>144.84</v>
      </c>
      <c r="J265" s="6">
        <v>0</v>
      </c>
      <c r="K265" s="6">
        <v>230.88</v>
      </c>
      <c r="L265" s="6"/>
      <c r="M265" s="6">
        <v>0</v>
      </c>
      <c r="N265" s="6">
        <v>50</v>
      </c>
      <c r="O265" s="6">
        <v>265.85000000000002</v>
      </c>
      <c r="P265" s="6">
        <v>0</v>
      </c>
      <c r="Q265" s="6">
        <v>0</v>
      </c>
      <c r="R265" s="6">
        <v>48.28</v>
      </c>
      <c r="S265" s="6">
        <v>245.81</v>
      </c>
      <c r="T265" s="6">
        <v>0</v>
      </c>
      <c r="U265" s="6"/>
      <c r="V265" s="6">
        <v>6066.7</v>
      </c>
      <c r="W265" s="6">
        <v>6119.35</v>
      </c>
      <c r="X265" s="6">
        <v>6066.7</v>
      </c>
      <c r="Y265" s="513">
        <f>IF(A265&lt;&gt;"",IF(A265=мар17!A265,0,1),IF(AND(B265=мар17!B265,C265=мар17!C265),0,1))</f>
        <v>0</v>
      </c>
      <c r="Z265" s="70" t="str">
        <f t="shared" si="36"/>
        <v>ул. Пятая д.5</v>
      </c>
      <c r="AA265" s="504">
        <f>IF($B265&lt;&gt;"",MAX(AA$7:AA264)+1,0)</f>
        <v>254</v>
      </c>
      <c r="AB265" s="502">
        <f t="shared" ref="AB265:AB328" si="40">AB264+1</f>
        <v>265</v>
      </c>
      <c r="AC265" s="504">
        <f>1</f>
        <v>1</v>
      </c>
      <c r="AD265" s="103">
        <f t="shared" si="37"/>
        <v>4219.6899999999996</v>
      </c>
      <c r="AE265" s="103">
        <f t="shared" si="38"/>
        <v>1797.01</v>
      </c>
      <c r="AF265" s="103">
        <f t="shared" si="39"/>
        <v>50.000000000000227</v>
      </c>
      <c r="AG265" s="3"/>
    </row>
    <row r="266" spans="2:33" ht="13.2" x14ac:dyDescent="0.25">
      <c r="B266" s="1" t="str">
        <f>адреса!$G$261</f>
        <v>кв.59</v>
      </c>
      <c r="C266" s="522">
        <f>адреса!$I$261</f>
        <v>50000059</v>
      </c>
      <c r="D266" s="6" t="str">
        <f>адреса!$K$261</f>
        <v>ФИО-5-59</v>
      </c>
      <c r="E266" s="6">
        <v>4362.2299999999996</v>
      </c>
      <c r="F266" s="6">
        <v>2754.35</v>
      </c>
      <c r="G266" s="6">
        <v>0</v>
      </c>
      <c r="H266" s="6">
        <v>561.84</v>
      </c>
      <c r="I266" s="6">
        <v>160.16999999999999</v>
      </c>
      <c r="J266" s="6">
        <v>0</v>
      </c>
      <c r="K266" s="6">
        <v>285.17</v>
      </c>
      <c r="L266" s="6"/>
      <c r="M266" s="6">
        <v>0</v>
      </c>
      <c r="N266" s="6">
        <v>50</v>
      </c>
      <c r="O266" s="6">
        <v>173.53</v>
      </c>
      <c r="P266" s="6">
        <v>0</v>
      </c>
      <c r="Q266" s="6">
        <v>0</v>
      </c>
      <c r="R266" s="6">
        <v>78.36</v>
      </c>
      <c r="S266" s="6">
        <v>398.94</v>
      </c>
      <c r="T266" s="6">
        <v>0</v>
      </c>
      <c r="U266" s="6"/>
      <c r="V266" s="6">
        <v>4462.3599999999997</v>
      </c>
      <c r="W266" s="6">
        <v>4362.2299999999996</v>
      </c>
      <c r="X266" s="6">
        <v>4462.3599999999997</v>
      </c>
      <c r="Y266" s="513">
        <f>IF(A266&lt;&gt;"",IF(A266=мар17!A266,0,1),IF(AND(B266=мар17!B266,C266=мар17!C266),0,1))</f>
        <v>0</v>
      </c>
      <c r="Z266" s="70" t="str">
        <f t="shared" si="36"/>
        <v>ул. Пятая д.5</v>
      </c>
      <c r="AA266" s="504">
        <f>IF($B266&lt;&gt;"",MAX(AA$7:AA265)+1,0)</f>
        <v>255</v>
      </c>
      <c r="AB266" s="502">
        <f t="shared" si="40"/>
        <v>266</v>
      </c>
      <c r="AC266" s="504">
        <f>1</f>
        <v>1</v>
      </c>
      <c r="AD266" s="103">
        <f t="shared" si="37"/>
        <v>2754.35</v>
      </c>
      <c r="AE266" s="103">
        <f t="shared" si="38"/>
        <v>1658.01</v>
      </c>
      <c r="AF266" s="103">
        <f t="shared" si="39"/>
        <v>49.999999999999773</v>
      </c>
      <c r="AG266" s="3"/>
    </row>
    <row r="267" spans="2:33" ht="13.2" x14ac:dyDescent="0.25">
      <c r="B267" s="1" t="str">
        <f>адреса!$G$262</f>
        <v>кв.60</v>
      </c>
      <c r="C267" s="522">
        <f>адреса!$I$262</f>
        <v>50000060</v>
      </c>
      <c r="D267" s="6" t="str">
        <f>адреса!$K$262</f>
        <v>ФИО-5-60</v>
      </c>
      <c r="E267" s="6">
        <v>178399.4</v>
      </c>
      <c r="F267" s="6">
        <v>1763.1</v>
      </c>
      <c r="G267" s="6">
        <v>0</v>
      </c>
      <c r="H267" s="6">
        <v>359.41</v>
      </c>
      <c r="I267" s="6">
        <v>579.07000000000005</v>
      </c>
      <c r="J267" s="6">
        <v>0</v>
      </c>
      <c r="K267" s="6">
        <v>890.54</v>
      </c>
      <c r="L267" s="6"/>
      <c r="M267" s="6">
        <v>0</v>
      </c>
      <c r="N267" s="6">
        <v>50</v>
      </c>
      <c r="O267" s="6">
        <v>111.08</v>
      </c>
      <c r="P267" s="6">
        <v>0</v>
      </c>
      <c r="Q267" s="6">
        <v>0</v>
      </c>
      <c r="R267" s="6">
        <v>165.83</v>
      </c>
      <c r="S267" s="6">
        <v>844.29</v>
      </c>
      <c r="T267" s="6">
        <v>0</v>
      </c>
      <c r="U267" s="6"/>
      <c r="V267" s="6">
        <v>4763.32</v>
      </c>
      <c r="W267" s="6">
        <v>0</v>
      </c>
      <c r="X267" s="6">
        <v>183162.72</v>
      </c>
      <c r="Y267" s="513">
        <f>IF(A267&lt;&gt;"",IF(A267=мар17!A267,0,1),IF(AND(B267=мар17!B267,C267=мар17!C267),0,1))</f>
        <v>0</v>
      </c>
      <c r="Z267" s="70" t="str">
        <f t="shared" si="36"/>
        <v>ул. Пятая д.5</v>
      </c>
      <c r="AA267" s="504">
        <f>IF($B267&lt;&gt;"",MAX(AA$7:AA266)+1,0)</f>
        <v>256</v>
      </c>
      <c r="AB267" s="502">
        <f t="shared" si="40"/>
        <v>267</v>
      </c>
      <c r="AC267" s="504">
        <f>1</f>
        <v>1</v>
      </c>
      <c r="AD267" s="103">
        <f t="shared" si="37"/>
        <v>1763.1</v>
      </c>
      <c r="AE267" s="103">
        <f t="shared" si="38"/>
        <v>2950.22</v>
      </c>
      <c r="AF267" s="103">
        <f t="shared" si="39"/>
        <v>50</v>
      </c>
      <c r="AG267" s="3"/>
    </row>
    <row r="268" spans="2:33" ht="13.2" x14ac:dyDescent="0.25">
      <c r="B268" s="1" t="str">
        <f>адреса!$G$263</f>
        <v>кв.61</v>
      </c>
      <c r="C268" s="522">
        <f>адреса!$I$263</f>
        <v>50000061</v>
      </c>
      <c r="D268" s="6" t="str">
        <f>адреса!$K$263</f>
        <v>ФИО-5-61</v>
      </c>
      <c r="E268" s="6">
        <v>158049.5</v>
      </c>
      <c r="F268" s="6">
        <v>1743.51</v>
      </c>
      <c r="G268" s="6">
        <v>0</v>
      </c>
      <c r="H268" s="6">
        <v>355.28</v>
      </c>
      <c r="I268" s="6">
        <v>352.84</v>
      </c>
      <c r="J268" s="6">
        <v>0</v>
      </c>
      <c r="K268" s="6">
        <v>710.45</v>
      </c>
      <c r="L268" s="6"/>
      <c r="M268" s="6">
        <v>0</v>
      </c>
      <c r="N268" s="6">
        <v>50</v>
      </c>
      <c r="O268" s="6">
        <v>109.85</v>
      </c>
      <c r="P268" s="6">
        <v>0</v>
      </c>
      <c r="Q268" s="6">
        <v>0</v>
      </c>
      <c r="R268" s="6">
        <v>241.41</v>
      </c>
      <c r="S268" s="6">
        <v>1229.0999999999999</v>
      </c>
      <c r="T268" s="6">
        <v>0</v>
      </c>
      <c r="U268" s="6"/>
      <c r="V268" s="6">
        <v>4792.4399999999996</v>
      </c>
      <c r="W268" s="6">
        <v>5000</v>
      </c>
      <c r="X268" s="6">
        <v>157841.94</v>
      </c>
      <c r="Y268" s="513">
        <f>IF(A268&lt;&gt;"",IF(A268=мар17!A268,0,1),IF(AND(B268=мар17!B268,C268=мар17!C268),0,1))</f>
        <v>0</v>
      </c>
      <c r="Z268" s="70" t="str">
        <f t="shared" si="36"/>
        <v>ул. Пятая д.5</v>
      </c>
      <c r="AA268" s="504">
        <f>IF($B268&lt;&gt;"",MAX(AA$7:AA267)+1,0)</f>
        <v>257</v>
      </c>
      <c r="AB268" s="502">
        <f t="shared" si="40"/>
        <v>268</v>
      </c>
      <c r="AC268" s="504">
        <f>1</f>
        <v>1</v>
      </c>
      <c r="AD268" s="103">
        <f t="shared" si="37"/>
        <v>1743.51</v>
      </c>
      <c r="AE268" s="103">
        <f t="shared" si="38"/>
        <v>2998.93</v>
      </c>
      <c r="AF268" s="103">
        <f t="shared" si="39"/>
        <v>49.999999999999545</v>
      </c>
      <c r="AG268" s="3"/>
    </row>
    <row r="269" spans="2:33" ht="13.2" x14ac:dyDescent="0.25">
      <c r="B269" s="1" t="str">
        <f>адреса!$G$264</f>
        <v>кв.62</v>
      </c>
      <c r="C269" s="522">
        <f>адреса!$I$264</f>
        <v>50000062</v>
      </c>
      <c r="D269" s="6" t="str">
        <f>адреса!$K$264</f>
        <v>ФИО-5-62</v>
      </c>
      <c r="E269" s="6">
        <v>34988.92</v>
      </c>
      <c r="F269" s="6">
        <v>4219.6899999999996</v>
      </c>
      <c r="G269" s="6">
        <v>0</v>
      </c>
      <c r="H269" s="6">
        <v>861.35</v>
      </c>
      <c r="I269" s="6">
        <v>121.09</v>
      </c>
      <c r="J269" s="6">
        <v>0</v>
      </c>
      <c r="K269" s="6">
        <v>250.04</v>
      </c>
      <c r="L269" s="6"/>
      <c r="M269" s="6">
        <v>0</v>
      </c>
      <c r="N269" s="6">
        <v>50</v>
      </c>
      <c r="O269" s="6">
        <v>265.85000000000002</v>
      </c>
      <c r="P269" s="6">
        <v>0</v>
      </c>
      <c r="Q269" s="6">
        <v>0</v>
      </c>
      <c r="R269" s="6">
        <v>88.06</v>
      </c>
      <c r="S269" s="6">
        <v>448.35</v>
      </c>
      <c r="T269" s="6">
        <v>0</v>
      </c>
      <c r="U269" s="6"/>
      <c r="V269" s="6">
        <v>6304.43</v>
      </c>
      <c r="W269" s="6">
        <v>5177.2299999999996</v>
      </c>
      <c r="X269" s="6">
        <v>36116.120000000003</v>
      </c>
      <c r="Y269" s="513">
        <f>IF(A269&lt;&gt;"",IF(A269=мар17!A269,0,1),IF(AND(B269=мар17!B269,C269=мар17!C269),0,1))</f>
        <v>0</v>
      </c>
      <c r="Z269" s="70" t="str">
        <f t="shared" si="36"/>
        <v>ул. Пятая д.5</v>
      </c>
      <c r="AA269" s="504">
        <f>IF($B269&lt;&gt;"",MAX(AA$7:AA268)+1,0)</f>
        <v>258</v>
      </c>
      <c r="AB269" s="502">
        <f t="shared" si="40"/>
        <v>269</v>
      </c>
      <c r="AC269" s="504">
        <f>1</f>
        <v>1</v>
      </c>
      <c r="AD269" s="103">
        <f t="shared" si="37"/>
        <v>4219.6899999999996</v>
      </c>
      <c r="AE269" s="103">
        <f t="shared" si="38"/>
        <v>2034.7399999999998</v>
      </c>
      <c r="AF269" s="103">
        <f t="shared" si="39"/>
        <v>50.000000000000909</v>
      </c>
      <c r="AG269" s="3"/>
    </row>
    <row r="270" spans="2:33" ht="13.2" x14ac:dyDescent="0.25">
      <c r="B270" s="1" t="str">
        <f>адреса!$G$265</f>
        <v>кв.63</v>
      </c>
      <c r="C270" s="522">
        <f>адреса!$I$265</f>
        <v>50000063</v>
      </c>
      <c r="D270" s="6" t="str">
        <f>адреса!$K$265</f>
        <v>ФИО-5-63</v>
      </c>
      <c r="E270" s="6">
        <v>4308.6000000000004</v>
      </c>
      <c r="F270" s="6">
        <v>2758.27</v>
      </c>
      <c r="G270" s="6">
        <v>0</v>
      </c>
      <c r="H270" s="6">
        <v>563.91</v>
      </c>
      <c r="I270" s="6">
        <v>128.56</v>
      </c>
      <c r="J270" s="6">
        <v>0</v>
      </c>
      <c r="K270" s="6">
        <v>231</v>
      </c>
      <c r="L270" s="6"/>
      <c r="M270" s="6">
        <v>0</v>
      </c>
      <c r="N270" s="6">
        <v>50</v>
      </c>
      <c r="O270" s="6">
        <v>173.78</v>
      </c>
      <c r="P270" s="6">
        <v>0</v>
      </c>
      <c r="Q270" s="6">
        <v>0</v>
      </c>
      <c r="R270" s="6">
        <v>64.66</v>
      </c>
      <c r="S270" s="6">
        <v>329.18</v>
      </c>
      <c r="T270" s="6">
        <v>0</v>
      </c>
      <c r="U270" s="6"/>
      <c r="V270" s="6">
        <v>4299.3599999999997</v>
      </c>
      <c r="W270" s="6">
        <v>4308.6000000000004</v>
      </c>
      <c r="X270" s="6">
        <v>4299.3599999999997</v>
      </c>
      <c r="Y270" s="513">
        <f>IF(A270&lt;&gt;"",IF(A270=мар17!A270,0,1),IF(AND(B270=мар17!B270,C270=мар17!C270),0,1))</f>
        <v>0</v>
      </c>
      <c r="Z270" s="70" t="str">
        <f t="shared" si="36"/>
        <v>ул. Пятая д.5</v>
      </c>
      <c r="AA270" s="504">
        <f>IF($B270&lt;&gt;"",MAX(AA$7:AA269)+1,0)</f>
        <v>259</v>
      </c>
      <c r="AB270" s="502">
        <f t="shared" si="40"/>
        <v>270</v>
      </c>
      <c r="AC270" s="504">
        <f>1</f>
        <v>1</v>
      </c>
      <c r="AD270" s="103">
        <f t="shared" si="37"/>
        <v>2758.27</v>
      </c>
      <c r="AE270" s="103">
        <f t="shared" si="38"/>
        <v>1491.0900000000001</v>
      </c>
      <c r="AF270" s="103">
        <f t="shared" si="39"/>
        <v>49.999999999999545</v>
      </c>
      <c r="AG270" s="3"/>
    </row>
    <row r="271" spans="2:33" ht="13.2" x14ac:dyDescent="0.25">
      <c r="B271" s="1" t="str">
        <f>адреса!$G$266</f>
        <v>кв.64</v>
      </c>
      <c r="C271" s="522">
        <f>адреса!$I$266</f>
        <v>50000064</v>
      </c>
      <c r="D271" s="6" t="str">
        <f>адреса!$K$266</f>
        <v>ФИО-5-64</v>
      </c>
      <c r="E271" s="6">
        <v>3252.79</v>
      </c>
      <c r="F271" s="6">
        <v>1759.18</v>
      </c>
      <c r="G271" s="6">
        <v>0</v>
      </c>
      <c r="H271" s="6">
        <v>359.41</v>
      </c>
      <c r="I271" s="6">
        <v>193.12</v>
      </c>
      <c r="J271" s="6">
        <v>0</v>
      </c>
      <c r="K271" s="6">
        <v>317.45999999999998</v>
      </c>
      <c r="L271" s="6"/>
      <c r="M271" s="6">
        <v>0</v>
      </c>
      <c r="N271" s="6">
        <v>50</v>
      </c>
      <c r="O271" s="6">
        <v>110.84</v>
      </c>
      <c r="P271" s="6">
        <v>0</v>
      </c>
      <c r="Q271" s="6">
        <v>0</v>
      </c>
      <c r="R271" s="6">
        <v>72.42</v>
      </c>
      <c r="S271" s="6">
        <v>368.71</v>
      </c>
      <c r="T271" s="6">
        <v>0</v>
      </c>
      <c r="U271" s="6"/>
      <c r="V271" s="6">
        <v>3231.14</v>
      </c>
      <c r="W271" s="6">
        <v>3252.79</v>
      </c>
      <c r="X271" s="6">
        <v>3231.14</v>
      </c>
      <c r="Y271" s="513">
        <f>IF(A271&lt;&gt;"",IF(A271=мар17!A271,0,1),IF(AND(B271=мар17!B271,C271=мар17!C271),0,1))</f>
        <v>0</v>
      </c>
      <c r="Z271" s="70" t="str">
        <f t="shared" si="36"/>
        <v>ул. Пятая д.5</v>
      </c>
      <c r="AA271" s="504">
        <f>IF($B271&lt;&gt;"",MAX(AA$7:AA270)+1,0)</f>
        <v>260</v>
      </c>
      <c r="AB271" s="502">
        <f t="shared" si="40"/>
        <v>271</v>
      </c>
      <c r="AC271" s="504">
        <f>1</f>
        <v>1</v>
      </c>
      <c r="AD271" s="103">
        <f t="shared" si="37"/>
        <v>1759.18</v>
      </c>
      <c r="AE271" s="103">
        <f t="shared" si="38"/>
        <v>1421.96</v>
      </c>
      <c r="AF271" s="103">
        <f t="shared" si="39"/>
        <v>49.999999999999773</v>
      </c>
      <c r="AG271" s="3"/>
    </row>
    <row r="272" spans="2:33" ht="13.2" x14ac:dyDescent="0.25">
      <c r="B272" s="1" t="str">
        <f>адреса!$G$267</f>
        <v>кв.65</v>
      </c>
      <c r="C272" s="522">
        <f>адреса!$I$267</f>
        <v>50000065</v>
      </c>
      <c r="D272" s="6" t="str">
        <f>адреса!$K$267</f>
        <v>ФИО-5-65</v>
      </c>
      <c r="E272" s="6">
        <v>12273.12</v>
      </c>
      <c r="F272" s="6">
        <v>1716.08</v>
      </c>
      <c r="G272" s="6">
        <v>0</v>
      </c>
      <c r="H272" s="6">
        <v>351.15</v>
      </c>
      <c r="I272" s="6">
        <v>121.09</v>
      </c>
      <c r="J272" s="6">
        <v>0</v>
      </c>
      <c r="K272" s="6">
        <v>250.04</v>
      </c>
      <c r="L272" s="6"/>
      <c r="M272" s="6">
        <v>0</v>
      </c>
      <c r="N272" s="6">
        <v>50</v>
      </c>
      <c r="O272" s="6">
        <v>108.12</v>
      </c>
      <c r="P272" s="6">
        <v>0</v>
      </c>
      <c r="Q272" s="6">
        <v>0</v>
      </c>
      <c r="R272" s="6">
        <v>88.06</v>
      </c>
      <c r="S272" s="6">
        <v>448.35</v>
      </c>
      <c r="T272" s="6">
        <v>0</v>
      </c>
      <c r="U272" s="6"/>
      <c r="V272" s="6">
        <v>3132.89</v>
      </c>
      <c r="W272" s="6">
        <v>9119.66</v>
      </c>
      <c r="X272" s="6">
        <v>6286.35</v>
      </c>
      <c r="Y272" s="513">
        <f>IF(A272&lt;&gt;"",IF(A272=мар17!A272,0,1),IF(AND(B272=мар17!B272,C272=мар17!C272),0,1))</f>
        <v>0</v>
      </c>
      <c r="Z272" s="70" t="str">
        <f t="shared" si="36"/>
        <v>ул. Пятая д.5</v>
      </c>
      <c r="AA272" s="504">
        <f>IF($B272&lt;&gt;"",MAX(AA$7:AA271)+1,0)</f>
        <v>261</v>
      </c>
      <c r="AB272" s="502">
        <f t="shared" si="40"/>
        <v>272</v>
      </c>
      <c r="AC272" s="504">
        <f>1</f>
        <v>1</v>
      </c>
      <c r="AD272" s="103">
        <f t="shared" si="37"/>
        <v>1716.08</v>
      </c>
      <c r="AE272" s="103">
        <f t="shared" si="38"/>
        <v>1366.81</v>
      </c>
      <c r="AF272" s="103">
        <f t="shared" si="39"/>
        <v>50</v>
      </c>
      <c r="AG272" s="3"/>
    </row>
    <row r="273" spans="2:33" ht="13.2" x14ac:dyDescent="0.25">
      <c r="B273" s="1" t="str">
        <f>адреса!$G$268</f>
        <v>кв.66</v>
      </c>
      <c r="C273" s="522">
        <f>адреса!$I$268</f>
        <v>50000066</v>
      </c>
      <c r="D273" s="6" t="str">
        <f>адреса!$K$268</f>
        <v>ФИО-5-66</v>
      </c>
      <c r="E273" s="6">
        <v>78969.98</v>
      </c>
      <c r="F273" s="6">
        <v>2758.27</v>
      </c>
      <c r="G273" s="6">
        <v>0</v>
      </c>
      <c r="H273" s="6">
        <v>563.91</v>
      </c>
      <c r="I273" s="6">
        <v>363.26</v>
      </c>
      <c r="J273" s="6">
        <v>0</v>
      </c>
      <c r="K273" s="6">
        <v>750.13</v>
      </c>
      <c r="L273" s="6"/>
      <c r="M273" s="6">
        <v>0</v>
      </c>
      <c r="N273" s="6">
        <v>50</v>
      </c>
      <c r="O273" s="6">
        <v>173.78</v>
      </c>
      <c r="P273" s="6">
        <v>0</v>
      </c>
      <c r="Q273" s="6">
        <v>0</v>
      </c>
      <c r="R273" s="6">
        <v>264.19</v>
      </c>
      <c r="S273" s="6">
        <v>1345.05</v>
      </c>
      <c r="T273" s="6">
        <v>0</v>
      </c>
      <c r="U273" s="6"/>
      <c r="V273" s="6">
        <v>6268.59</v>
      </c>
      <c r="W273" s="6">
        <v>0</v>
      </c>
      <c r="X273" s="6">
        <v>85238.57</v>
      </c>
      <c r="Y273" s="513">
        <f>IF(A273&lt;&gt;"",IF(A273=мар17!A273,0,1),IF(AND(B273=мар17!B273,C273=мар17!C273),0,1))</f>
        <v>0</v>
      </c>
      <c r="Z273" s="70" t="str">
        <f t="shared" si="36"/>
        <v>ул. Пятая д.5</v>
      </c>
      <c r="AA273" s="504">
        <f>IF($B273&lt;&gt;"",MAX(AA$7:AA272)+1,0)</f>
        <v>262</v>
      </c>
      <c r="AB273" s="502">
        <f t="shared" si="40"/>
        <v>273</v>
      </c>
      <c r="AC273" s="504">
        <f>1</f>
        <v>1</v>
      </c>
      <c r="AD273" s="103">
        <f t="shared" si="37"/>
        <v>2758.27</v>
      </c>
      <c r="AE273" s="103">
        <f t="shared" si="38"/>
        <v>3460.3199999999997</v>
      </c>
      <c r="AF273" s="103">
        <f t="shared" si="39"/>
        <v>50.000000000000455</v>
      </c>
      <c r="AG273" s="3"/>
    </row>
    <row r="274" spans="2:33" ht="13.2" x14ac:dyDescent="0.25">
      <c r="B274" s="1" t="str">
        <f>адреса!$G$269</f>
        <v>кв.67</v>
      </c>
      <c r="C274" s="522">
        <f>адреса!$I$269</f>
        <v>50000067</v>
      </c>
      <c r="D274" s="6" t="str">
        <f>адреса!$K$269</f>
        <v>ФИО-5-67</v>
      </c>
      <c r="E274" s="6">
        <v>0</v>
      </c>
      <c r="F274" s="6">
        <v>2734.76</v>
      </c>
      <c r="G274" s="6">
        <v>0</v>
      </c>
      <c r="H274" s="6">
        <v>559.77</v>
      </c>
      <c r="I274" s="6">
        <v>386.24</v>
      </c>
      <c r="J274" s="6">
        <v>0</v>
      </c>
      <c r="K274" s="6">
        <v>577.20000000000005</v>
      </c>
      <c r="L274" s="6"/>
      <c r="M274" s="6">
        <v>0</v>
      </c>
      <c r="N274" s="6">
        <v>50</v>
      </c>
      <c r="O274" s="6">
        <v>172.3</v>
      </c>
      <c r="P274" s="6">
        <v>0</v>
      </c>
      <c r="Q274" s="6">
        <v>0</v>
      </c>
      <c r="R274" s="6">
        <v>96.56</v>
      </c>
      <c r="S274" s="6">
        <v>491.61</v>
      </c>
      <c r="T274" s="6">
        <v>0</v>
      </c>
      <c r="U274" s="6"/>
      <c r="V274" s="6">
        <v>5068.4399999999996</v>
      </c>
      <c r="W274" s="6">
        <v>0</v>
      </c>
      <c r="X274" s="6">
        <v>5068.4399999999996</v>
      </c>
      <c r="Y274" s="513">
        <f>IF(A274&lt;&gt;"",IF(A274=мар17!A274,0,1),IF(AND(B274=мар17!B274,C274=мар17!C274),0,1))</f>
        <v>0</v>
      </c>
      <c r="Z274" s="70" t="str">
        <f t="shared" si="36"/>
        <v>ул. Пятая д.5</v>
      </c>
      <c r="AA274" s="504">
        <f>IF($B274&lt;&gt;"",MAX(AA$7:AA273)+1,0)</f>
        <v>263</v>
      </c>
      <c r="AB274" s="502">
        <f t="shared" si="40"/>
        <v>274</v>
      </c>
      <c r="AC274" s="504">
        <f>1</f>
        <v>1</v>
      </c>
      <c r="AD274" s="103">
        <f t="shared" si="37"/>
        <v>2734.76</v>
      </c>
      <c r="AE274" s="103">
        <f t="shared" si="38"/>
        <v>2283.6799999999998</v>
      </c>
      <c r="AF274" s="103">
        <f t="shared" si="39"/>
        <v>49.999999999999545</v>
      </c>
      <c r="AG274" s="3"/>
    </row>
    <row r="275" spans="2:33" ht="13.2" x14ac:dyDescent="0.25">
      <c r="B275" s="1" t="str">
        <f>адреса!$G$270</f>
        <v>кв.68</v>
      </c>
      <c r="C275" s="522">
        <f>адреса!$I$270</f>
        <v>50000068</v>
      </c>
      <c r="D275" s="6" t="str">
        <f>адреса!$K$270</f>
        <v>ФИО-5-68</v>
      </c>
      <c r="E275" s="6">
        <v>3989.94</v>
      </c>
      <c r="F275" s="6">
        <v>1759.18</v>
      </c>
      <c r="G275" s="6">
        <v>0</v>
      </c>
      <c r="H275" s="6">
        <v>359.41</v>
      </c>
      <c r="I275" s="6">
        <v>245.23</v>
      </c>
      <c r="J275" s="6">
        <v>0</v>
      </c>
      <c r="K275" s="6">
        <v>491.17</v>
      </c>
      <c r="L275" s="6"/>
      <c r="M275" s="6">
        <v>0</v>
      </c>
      <c r="N275" s="6">
        <v>50</v>
      </c>
      <c r="O275" s="6">
        <v>110.84</v>
      </c>
      <c r="P275" s="6">
        <v>0</v>
      </c>
      <c r="Q275" s="6">
        <v>0</v>
      </c>
      <c r="R275" s="6">
        <v>165.61</v>
      </c>
      <c r="S275" s="6">
        <v>843.15</v>
      </c>
      <c r="T275" s="6">
        <v>0</v>
      </c>
      <c r="U275" s="6"/>
      <c r="V275" s="6">
        <v>4024.59</v>
      </c>
      <c r="W275" s="6">
        <v>0</v>
      </c>
      <c r="X275" s="6">
        <v>8014.53</v>
      </c>
      <c r="Y275" s="513">
        <f>IF(A275&lt;&gt;"",IF(A275=мар17!A275,0,1),IF(AND(B275=мар17!B275,C275=мар17!C275),0,1))</f>
        <v>0</v>
      </c>
      <c r="Z275" s="70" t="str">
        <f t="shared" si="36"/>
        <v>ул. Пятая д.5</v>
      </c>
      <c r="AA275" s="504">
        <f>IF($B275&lt;&gt;"",MAX(AA$7:AA274)+1,0)</f>
        <v>264</v>
      </c>
      <c r="AB275" s="502">
        <f t="shared" si="40"/>
        <v>275</v>
      </c>
      <c r="AC275" s="504">
        <f>1</f>
        <v>1</v>
      </c>
      <c r="AD275" s="103">
        <f t="shared" si="37"/>
        <v>1759.18</v>
      </c>
      <c r="AE275" s="103">
        <f t="shared" si="38"/>
        <v>2215.41</v>
      </c>
      <c r="AF275" s="103">
        <f t="shared" si="39"/>
        <v>50</v>
      </c>
      <c r="AG275" s="3"/>
    </row>
    <row r="276" spans="2:33" ht="13.2" x14ac:dyDescent="0.25">
      <c r="B276" s="1" t="str">
        <f>адреса!$G$271</f>
        <v>кв.69</v>
      </c>
      <c r="C276" s="522">
        <f>адреса!$I$271</f>
        <v>50000069</v>
      </c>
      <c r="D276" s="6" t="str">
        <f>адреса!$K$271</f>
        <v>ФИО-5-69</v>
      </c>
      <c r="E276" s="6">
        <v>4235.6099999999997</v>
      </c>
      <c r="F276" s="6">
        <v>1720</v>
      </c>
      <c r="G276" s="6">
        <v>0</v>
      </c>
      <c r="H276" s="6">
        <v>351.15</v>
      </c>
      <c r="I276" s="6">
        <v>76.930000000000007</v>
      </c>
      <c r="J276" s="6">
        <v>0</v>
      </c>
      <c r="K276" s="6">
        <v>165.6</v>
      </c>
      <c r="L276" s="6"/>
      <c r="M276" s="6">
        <v>0</v>
      </c>
      <c r="N276" s="6">
        <v>50</v>
      </c>
      <c r="O276" s="6">
        <v>108.37</v>
      </c>
      <c r="P276" s="6">
        <v>0</v>
      </c>
      <c r="Q276" s="6">
        <v>0</v>
      </c>
      <c r="R276" s="6">
        <v>61.58</v>
      </c>
      <c r="S276" s="6">
        <v>313.52999999999997</v>
      </c>
      <c r="T276" s="6">
        <v>0</v>
      </c>
      <c r="U276" s="6"/>
      <c r="V276" s="6">
        <v>2847.16</v>
      </c>
      <c r="W276" s="6">
        <v>3185.61</v>
      </c>
      <c r="X276" s="6">
        <v>3897.16</v>
      </c>
      <c r="Y276" s="513">
        <f>IF(A276&lt;&gt;"",IF(A276=мар17!A276,0,1),IF(AND(B276=мар17!B276,C276=мар17!C276),0,1))</f>
        <v>0</v>
      </c>
      <c r="Z276" s="70" t="str">
        <f t="shared" si="36"/>
        <v>ул. Пятая д.5</v>
      </c>
      <c r="AA276" s="504">
        <f>IF($B276&lt;&gt;"",MAX(AA$7:AA275)+1,0)</f>
        <v>265</v>
      </c>
      <c r="AB276" s="502">
        <f t="shared" si="40"/>
        <v>276</v>
      </c>
      <c r="AC276" s="504">
        <f>1</f>
        <v>1</v>
      </c>
      <c r="AD276" s="103">
        <f t="shared" si="37"/>
        <v>1720</v>
      </c>
      <c r="AE276" s="103">
        <f t="shared" si="38"/>
        <v>1077.1599999999999</v>
      </c>
      <c r="AF276" s="103">
        <f t="shared" si="39"/>
        <v>50</v>
      </c>
      <c r="AG276" s="3"/>
    </row>
    <row r="277" spans="2:33" ht="13.2" x14ac:dyDescent="0.25">
      <c r="B277" s="1" t="str">
        <f>адреса!$G$272</f>
        <v>кв.70</v>
      </c>
      <c r="C277" s="522">
        <f>адреса!$I$272</f>
        <v>50000070</v>
      </c>
      <c r="D277" s="6" t="str">
        <f>адреса!$K$272</f>
        <v>ФИО-5-70</v>
      </c>
      <c r="E277" s="6">
        <v>51193.99</v>
      </c>
      <c r="F277" s="6">
        <v>2762.19</v>
      </c>
      <c r="G277" s="6">
        <v>0</v>
      </c>
      <c r="H277" s="6">
        <v>563.91</v>
      </c>
      <c r="I277" s="6">
        <v>121.09</v>
      </c>
      <c r="J277" s="6">
        <v>0</v>
      </c>
      <c r="K277" s="6">
        <v>250.04</v>
      </c>
      <c r="L277" s="6"/>
      <c r="M277" s="6">
        <v>0</v>
      </c>
      <c r="N277" s="6">
        <v>50</v>
      </c>
      <c r="O277" s="6">
        <v>174.03</v>
      </c>
      <c r="P277" s="6">
        <v>0</v>
      </c>
      <c r="Q277" s="6">
        <v>0</v>
      </c>
      <c r="R277" s="6">
        <v>88.06</v>
      </c>
      <c r="S277" s="6">
        <v>448.35</v>
      </c>
      <c r="T277" s="6">
        <v>0</v>
      </c>
      <c r="U277" s="6"/>
      <c r="V277" s="6">
        <v>4457.67</v>
      </c>
      <c r="W277" s="6">
        <v>20000</v>
      </c>
      <c r="X277" s="6">
        <v>35651.660000000003</v>
      </c>
      <c r="Y277" s="513">
        <f>IF(A277&lt;&gt;"",IF(A277=мар17!A277,0,1),IF(AND(B277=мар17!B277,C277=мар17!C277),0,1))</f>
        <v>0</v>
      </c>
      <c r="Z277" s="70" t="str">
        <f t="shared" si="36"/>
        <v>ул. Пятая д.5</v>
      </c>
      <c r="AA277" s="504">
        <f>IF($B277&lt;&gt;"",MAX(AA$7:AA276)+1,0)</f>
        <v>266</v>
      </c>
      <c r="AB277" s="502">
        <f t="shared" si="40"/>
        <v>277</v>
      </c>
      <c r="AC277" s="504">
        <f>1</f>
        <v>1</v>
      </c>
      <c r="AD277" s="103">
        <f t="shared" si="37"/>
        <v>2762.19</v>
      </c>
      <c r="AE277" s="103">
        <f t="shared" si="38"/>
        <v>1645.48</v>
      </c>
      <c r="AF277" s="103">
        <f t="shared" si="39"/>
        <v>50</v>
      </c>
      <c r="AG277" s="3"/>
    </row>
    <row r="278" spans="2:33" ht="13.2" x14ac:dyDescent="0.25">
      <c r="B278" s="1" t="str">
        <f>адреса!$G$273</f>
        <v>кв.71</v>
      </c>
      <c r="C278" s="522">
        <f>адреса!$I$273</f>
        <v>50000071</v>
      </c>
      <c r="D278" s="6" t="str">
        <f>адреса!$K$273</f>
        <v>ФИО-5-71</v>
      </c>
      <c r="E278" s="6">
        <v>-16613.34</v>
      </c>
      <c r="F278" s="6">
        <v>2734.76</v>
      </c>
      <c r="G278" s="6">
        <v>0</v>
      </c>
      <c r="H278" s="6">
        <v>559.77</v>
      </c>
      <c r="I278" s="6">
        <v>139.41999999999999</v>
      </c>
      <c r="J278" s="6">
        <v>0</v>
      </c>
      <c r="K278" s="6">
        <v>310.08999999999997</v>
      </c>
      <c r="L278" s="6"/>
      <c r="M278" s="6">
        <v>0</v>
      </c>
      <c r="N278" s="6">
        <v>50</v>
      </c>
      <c r="O278" s="6">
        <v>172.3</v>
      </c>
      <c r="P278" s="6">
        <v>0</v>
      </c>
      <c r="Q278" s="6">
        <v>0</v>
      </c>
      <c r="R278" s="6">
        <v>119.96</v>
      </c>
      <c r="S278" s="6">
        <v>610.74</v>
      </c>
      <c r="T278" s="6">
        <v>0</v>
      </c>
      <c r="U278" s="6"/>
      <c r="V278" s="6">
        <v>4697.04</v>
      </c>
      <c r="W278" s="6">
        <v>0</v>
      </c>
      <c r="X278" s="6">
        <v>-11916.3</v>
      </c>
      <c r="Y278" s="513">
        <f>IF(A278&lt;&gt;"",IF(A278=мар17!A278,0,1),IF(AND(B278=мар17!B278,C278=мар17!C278),0,1))</f>
        <v>0</v>
      </c>
      <c r="Z278" s="70" t="str">
        <f t="shared" si="36"/>
        <v>ул. Пятая д.5</v>
      </c>
      <c r="AA278" s="504">
        <f>IF($B278&lt;&gt;"",MAX(AA$7:AA277)+1,0)</f>
        <v>267</v>
      </c>
      <c r="AB278" s="502">
        <f t="shared" si="40"/>
        <v>278</v>
      </c>
      <c r="AC278" s="504">
        <f>1</f>
        <v>1</v>
      </c>
      <c r="AD278" s="103">
        <f t="shared" si="37"/>
        <v>2734.76</v>
      </c>
      <c r="AE278" s="103">
        <f t="shared" si="38"/>
        <v>1912.28</v>
      </c>
      <c r="AF278" s="103">
        <f t="shared" si="39"/>
        <v>49.999999999999773</v>
      </c>
      <c r="AG278" s="3"/>
    </row>
    <row r="279" spans="2:33" ht="13.2" x14ac:dyDescent="0.25">
      <c r="B279" s="1" t="str">
        <f>адреса!$G$274</f>
        <v>кв.72</v>
      </c>
      <c r="C279" s="522">
        <f>адреса!$I$274</f>
        <v>50000072</v>
      </c>
      <c r="D279" s="6" t="str">
        <f>адреса!$K$274</f>
        <v>ФИО-5-72</v>
      </c>
      <c r="E279" s="6">
        <v>3182.89</v>
      </c>
      <c r="F279" s="6">
        <v>1759.18</v>
      </c>
      <c r="G279" s="6">
        <v>0</v>
      </c>
      <c r="H279" s="6">
        <v>359.41</v>
      </c>
      <c r="I279" s="6">
        <v>193.12</v>
      </c>
      <c r="J279" s="6">
        <v>0</v>
      </c>
      <c r="K279" s="6">
        <v>262.63</v>
      </c>
      <c r="L279" s="6"/>
      <c r="M279" s="6">
        <v>0</v>
      </c>
      <c r="N279" s="6">
        <v>50</v>
      </c>
      <c r="O279" s="6">
        <v>110.84</v>
      </c>
      <c r="P279" s="6">
        <v>0</v>
      </c>
      <c r="Q279" s="6">
        <v>0</v>
      </c>
      <c r="R279" s="6">
        <v>26.55</v>
      </c>
      <c r="S279" s="6">
        <v>135.19</v>
      </c>
      <c r="T279" s="6">
        <v>0</v>
      </c>
      <c r="U279" s="6"/>
      <c r="V279" s="6">
        <v>2896.92</v>
      </c>
      <c r="W279" s="6">
        <v>3182.89</v>
      </c>
      <c r="X279" s="6">
        <v>2896.92</v>
      </c>
      <c r="Y279" s="513">
        <f>IF(A279&lt;&gt;"",IF(A279=мар17!A279,0,1),IF(AND(B279=мар17!B279,C279=мар17!C279),0,1))</f>
        <v>0</v>
      </c>
      <c r="Z279" s="70" t="str">
        <f t="shared" si="36"/>
        <v>ул. Пятая д.5</v>
      </c>
      <c r="AA279" s="504">
        <f>IF($B279&lt;&gt;"",MAX(AA$7:AA278)+1,0)</f>
        <v>268</v>
      </c>
      <c r="AB279" s="502">
        <f t="shared" si="40"/>
        <v>279</v>
      </c>
      <c r="AC279" s="504">
        <f>1</f>
        <v>1</v>
      </c>
      <c r="AD279" s="103">
        <f t="shared" si="37"/>
        <v>1759.18</v>
      </c>
      <c r="AE279" s="103">
        <f t="shared" si="38"/>
        <v>1087.74</v>
      </c>
      <c r="AF279" s="103">
        <f t="shared" si="39"/>
        <v>50</v>
      </c>
      <c r="AG279" s="3"/>
    </row>
    <row r="280" spans="2:33" ht="13.2" x14ac:dyDescent="0.25">
      <c r="B280" s="1" t="str">
        <f>адреса!$G$275</f>
        <v>кв.73</v>
      </c>
      <c r="C280" s="522">
        <f>адреса!$I$275</f>
        <v>50000073</v>
      </c>
      <c r="D280" s="6" t="str">
        <f>адреса!$K$275</f>
        <v>ФИО-5-73</v>
      </c>
      <c r="E280" s="6">
        <v>7467.72</v>
      </c>
      <c r="F280" s="6">
        <v>1720</v>
      </c>
      <c r="G280" s="6">
        <v>0</v>
      </c>
      <c r="H280" s="6">
        <v>351.15</v>
      </c>
      <c r="I280" s="6">
        <v>170.04</v>
      </c>
      <c r="J280" s="6">
        <v>0</v>
      </c>
      <c r="K280" s="6">
        <v>385.17</v>
      </c>
      <c r="L280" s="6"/>
      <c r="M280" s="6">
        <v>0</v>
      </c>
      <c r="N280" s="6">
        <v>50</v>
      </c>
      <c r="O280" s="6">
        <v>108.37</v>
      </c>
      <c r="P280" s="6">
        <v>0</v>
      </c>
      <c r="Q280" s="6">
        <v>0</v>
      </c>
      <c r="R280" s="6">
        <v>152.13</v>
      </c>
      <c r="S280" s="6">
        <v>774.53</v>
      </c>
      <c r="T280" s="6">
        <v>0</v>
      </c>
      <c r="U280" s="6"/>
      <c r="V280" s="6">
        <v>3711.39</v>
      </c>
      <c r="W280" s="6">
        <v>7467.72</v>
      </c>
      <c r="X280" s="6">
        <v>3711.39</v>
      </c>
      <c r="Y280" s="513">
        <f>IF(A280&lt;&gt;"",IF(A280=мар17!A280,0,1),IF(AND(B280=мар17!B280,C280=мар17!C280),0,1))</f>
        <v>0</v>
      </c>
      <c r="Z280" s="70" t="str">
        <f t="shared" si="36"/>
        <v>ул. Пятая д.5</v>
      </c>
      <c r="AA280" s="504">
        <f>IF($B280&lt;&gt;"",MAX(AA$7:AA279)+1,0)</f>
        <v>269</v>
      </c>
      <c r="AB280" s="502">
        <f t="shared" si="40"/>
        <v>280</v>
      </c>
      <c r="AC280" s="504">
        <f>1</f>
        <v>1</v>
      </c>
      <c r="AD280" s="103">
        <f t="shared" si="37"/>
        <v>1720</v>
      </c>
      <c r="AE280" s="103">
        <f t="shared" si="38"/>
        <v>1941.3899999999999</v>
      </c>
      <c r="AF280" s="103">
        <f t="shared" si="39"/>
        <v>50</v>
      </c>
      <c r="AG280" s="3"/>
    </row>
    <row r="281" spans="2:33" ht="13.2" x14ac:dyDescent="0.25">
      <c r="B281" s="1" t="str">
        <f>адреса!$G$276</f>
        <v>кв.74</v>
      </c>
      <c r="C281" s="522">
        <f>адреса!$I$276</f>
        <v>50000074</v>
      </c>
      <c r="D281" s="6" t="str">
        <f>адреса!$K$276</f>
        <v>ФИО-5-74</v>
      </c>
      <c r="E281" s="6">
        <v>5345.22</v>
      </c>
      <c r="F281" s="6">
        <v>2762.19</v>
      </c>
      <c r="G281" s="6">
        <v>0</v>
      </c>
      <c r="H281" s="6">
        <v>563.91</v>
      </c>
      <c r="I281" s="6">
        <v>121.09</v>
      </c>
      <c r="J281" s="6">
        <v>0</v>
      </c>
      <c r="K281" s="6">
        <v>250.04</v>
      </c>
      <c r="L281" s="6"/>
      <c r="M281" s="6">
        <v>0</v>
      </c>
      <c r="N281" s="6">
        <v>50</v>
      </c>
      <c r="O281" s="6">
        <v>174.03</v>
      </c>
      <c r="P281" s="6">
        <v>0</v>
      </c>
      <c r="Q281" s="6">
        <v>0</v>
      </c>
      <c r="R281" s="6">
        <v>88.06</v>
      </c>
      <c r="S281" s="6">
        <v>448.35</v>
      </c>
      <c r="T281" s="6">
        <v>0</v>
      </c>
      <c r="U281" s="6"/>
      <c r="V281" s="6">
        <v>4457.67</v>
      </c>
      <c r="W281" s="6">
        <v>0</v>
      </c>
      <c r="X281" s="6">
        <v>9802.89</v>
      </c>
      <c r="Y281" s="513">
        <f>IF(A281&lt;&gt;"",IF(A281=мар17!A281,0,1),IF(AND(B281=мар17!B281,C281=мар17!C281),0,1))</f>
        <v>0</v>
      </c>
      <c r="Z281" s="70" t="str">
        <f t="shared" si="36"/>
        <v>ул. Пятая д.5</v>
      </c>
      <c r="AA281" s="504">
        <f>IF($B281&lt;&gt;"",MAX(AA$7:AA280)+1,0)</f>
        <v>270</v>
      </c>
      <c r="AB281" s="502">
        <f t="shared" si="40"/>
        <v>281</v>
      </c>
      <c r="AC281" s="504">
        <f>1</f>
        <v>1</v>
      </c>
      <c r="AD281" s="103">
        <f t="shared" si="37"/>
        <v>2762.19</v>
      </c>
      <c r="AE281" s="103">
        <f t="shared" si="38"/>
        <v>1645.48</v>
      </c>
      <c r="AF281" s="103">
        <f t="shared" si="39"/>
        <v>50</v>
      </c>
      <c r="AG281" s="3"/>
    </row>
    <row r="282" spans="2:33" ht="13.2" x14ac:dyDescent="0.25">
      <c r="B282" s="1" t="str">
        <f>адреса!$G$277</f>
        <v>кв.75</v>
      </c>
      <c r="C282" s="522">
        <f>адреса!$I$277</f>
        <v>50000075</v>
      </c>
      <c r="D282" s="6" t="str">
        <f>адреса!$K$277</f>
        <v>ФИО-5-75</v>
      </c>
      <c r="E282" s="6">
        <v>4068.74</v>
      </c>
      <c r="F282" s="6">
        <v>2742.6</v>
      </c>
      <c r="G282" s="6">
        <v>0</v>
      </c>
      <c r="H282" s="6">
        <v>559.77</v>
      </c>
      <c r="I282" s="6">
        <v>7.48</v>
      </c>
      <c r="J282" s="6">
        <v>0</v>
      </c>
      <c r="K282" s="6">
        <v>10.97</v>
      </c>
      <c r="L282" s="6"/>
      <c r="M282" s="6">
        <v>0</v>
      </c>
      <c r="N282" s="6">
        <v>50</v>
      </c>
      <c r="O282" s="6">
        <v>172.79</v>
      </c>
      <c r="P282" s="6">
        <v>0</v>
      </c>
      <c r="Q282" s="6">
        <v>0</v>
      </c>
      <c r="R282" s="6">
        <v>1.69</v>
      </c>
      <c r="S282" s="6">
        <v>8.6</v>
      </c>
      <c r="T282" s="6">
        <v>0</v>
      </c>
      <c r="U282" s="6"/>
      <c r="V282" s="6">
        <v>3553.9</v>
      </c>
      <c r="W282" s="6">
        <v>4068.74</v>
      </c>
      <c r="X282" s="6">
        <v>3553.9</v>
      </c>
      <c r="Y282" s="513">
        <f>IF(A282&lt;&gt;"",IF(A282=мар17!A282,0,1),IF(AND(B282=мар17!B282,C282=мар17!C282),0,1))</f>
        <v>0</v>
      </c>
      <c r="Z282" s="70" t="str">
        <f t="shared" si="36"/>
        <v>ул. Пятая д.5</v>
      </c>
      <c r="AA282" s="504">
        <f>IF($B282&lt;&gt;"",MAX(AA$7:AA281)+1,0)</f>
        <v>271</v>
      </c>
      <c r="AB282" s="502">
        <f t="shared" si="40"/>
        <v>282</v>
      </c>
      <c r="AC282" s="504">
        <f>1</f>
        <v>1</v>
      </c>
      <c r="AD282" s="103">
        <f t="shared" si="37"/>
        <v>2742.6</v>
      </c>
      <c r="AE282" s="103">
        <f t="shared" si="38"/>
        <v>761.30000000000007</v>
      </c>
      <c r="AF282" s="103">
        <f t="shared" si="39"/>
        <v>50.000000000000114</v>
      </c>
      <c r="AG282" s="3"/>
    </row>
    <row r="283" spans="2:33" ht="13.2" x14ac:dyDescent="0.25">
      <c r="B283" s="1" t="str">
        <f>адреса!$G$278</f>
        <v>кв.76</v>
      </c>
      <c r="C283" s="522">
        <f>адреса!$I$278</f>
        <v>50000076</v>
      </c>
      <c r="D283" s="6" t="str">
        <f>адреса!$K$278</f>
        <v>ФИО-5-76</v>
      </c>
      <c r="E283" s="6">
        <v>14530.69</v>
      </c>
      <c r="F283" s="6">
        <v>1755.26</v>
      </c>
      <c r="G283" s="6">
        <v>0</v>
      </c>
      <c r="H283" s="6">
        <v>359.41</v>
      </c>
      <c r="I283" s="6">
        <v>-1417.31</v>
      </c>
      <c r="J283" s="6">
        <v>-1553.5</v>
      </c>
      <c r="K283" s="6">
        <v>-2923.24</v>
      </c>
      <c r="L283" s="6"/>
      <c r="M283" s="6">
        <v>0</v>
      </c>
      <c r="N283" s="6">
        <v>50</v>
      </c>
      <c r="O283" s="6">
        <v>110.59</v>
      </c>
      <c r="P283" s="6">
        <v>0</v>
      </c>
      <c r="Q283" s="6">
        <v>0</v>
      </c>
      <c r="R283" s="6">
        <v>-778.57</v>
      </c>
      <c r="S283" s="6">
        <v>-3963.87</v>
      </c>
      <c r="T283" s="6">
        <v>0</v>
      </c>
      <c r="U283" s="6"/>
      <c r="V283" s="6">
        <v>-8361.23</v>
      </c>
      <c r="W283" s="6">
        <v>0</v>
      </c>
      <c r="X283" s="6">
        <v>6169.46</v>
      </c>
      <c r="Y283" s="513">
        <f>IF(A283&lt;&gt;"",IF(A283=мар17!A283,0,1),IF(AND(B283=мар17!B283,C283=мар17!C283),0,1))</f>
        <v>0</v>
      </c>
      <c r="Z283" s="70" t="str">
        <f t="shared" si="36"/>
        <v>ул. Пятая д.5</v>
      </c>
      <c r="AA283" s="504">
        <f>IF($B283&lt;&gt;"",MAX(AA$7:AA282)+1,0)</f>
        <v>272</v>
      </c>
      <c r="AB283" s="502">
        <f t="shared" si="40"/>
        <v>283</v>
      </c>
      <c r="AC283" s="504">
        <f>1</f>
        <v>1</v>
      </c>
      <c r="AD283" s="103">
        <f t="shared" si="37"/>
        <v>1755.26</v>
      </c>
      <c r="AE283" s="103">
        <f t="shared" si="38"/>
        <v>-10166.489999999998</v>
      </c>
      <c r="AF283" s="103">
        <f t="shared" si="39"/>
        <v>49.999999999998181</v>
      </c>
      <c r="AG283" s="3"/>
    </row>
    <row r="284" spans="2:33" ht="13.2" x14ac:dyDescent="0.25">
      <c r="B284" s="1" t="str">
        <f>адреса!$G$279</f>
        <v>кв.77</v>
      </c>
      <c r="C284" s="522">
        <f>адреса!$I$279</f>
        <v>50000077</v>
      </c>
      <c r="D284" s="6" t="str">
        <f>адреса!$K$279</f>
        <v>ФИО-5-77</v>
      </c>
      <c r="E284" s="6">
        <v>2814.88</v>
      </c>
      <c r="F284" s="6">
        <v>1747.43</v>
      </c>
      <c r="G284" s="6">
        <v>0</v>
      </c>
      <c r="H284" s="6">
        <v>357.35</v>
      </c>
      <c r="I284" s="6">
        <v>106.22</v>
      </c>
      <c r="J284" s="6">
        <v>0</v>
      </c>
      <c r="K284" s="6">
        <v>184.7</v>
      </c>
      <c r="L284" s="6"/>
      <c r="M284" s="6">
        <v>0</v>
      </c>
      <c r="N284" s="6">
        <v>50</v>
      </c>
      <c r="O284" s="6">
        <v>110.1</v>
      </c>
      <c r="P284" s="6">
        <v>0</v>
      </c>
      <c r="Q284" s="6">
        <v>0</v>
      </c>
      <c r="R284" s="6">
        <v>48.28</v>
      </c>
      <c r="S284" s="6">
        <v>245.81</v>
      </c>
      <c r="T284" s="6">
        <v>0</v>
      </c>
      <c r="U284" s="6"/>
      <c r="V284" s="6">
        <v>2849.89</v>
      </c>
      <c r="W284" s="6">
        <v>5629.76</v>
      </c>
      <c r="X284" s="6">
        <v>35.01</v>
      </c>
      <c r="Y284" s="513">
        <f>IF(A284&lt;&gt;"",IF(A284=мар17!A284,0,1),IF(AND(B284=мар17!B284,C284=мар17!C284),0,1))</f>
        <v>0</v>
      </c>
      <c r="Z284" s="70" t="str">
        <f t="shared" ref="Z284:Z347" si="41">IF(AND(A284&lt;&gt;"",B284=""),A284,Z283)</f>
        <v>ул. Пятая д.5</v>
      </c>
      <c r="AA284" s="504">
        <f>IF($B284&lt;&gt;"",MAX(AA$7:AA283)+1,0)</f>
        <v>273</v>
      </c>
      <c r="AB284" s="502">
        <f t="shared" si="40"/>
        <v>284</v>
      </c>
      <c r="AC284" s="504">
        <f>1</f>
        <v>1</v>
      </c>
      <c r="AD284" s="103">
        <f t="shared" ref="AD284:AD347" si="42">F284</f>
        <v>1747.43</v>
      </c>
      <c r="AE284" s="103">
        <f t="shared" ref="AE284:AE347" si="43">H284+I284+J284+K284+L284+O284+R284+S284</f>
        <v>1052.46</v>
      </c>
      <c r="AF284" s="103">
        <f t="shared" ref="AF284:AF347" si="44">V284-AD284-AE284</f>
        <v>49.999999999999773</v>
      </c>
      <c r="AG284" s="3"/>
    </row>
    <row r="285" spans="2:33" ht="13.2" x14ac:dyDescent="0.25">
      <c r="B285" s="1" t="str">
        <f>адреса!$G$280</f>
        <v>кв.78</v>
      </c>
      <c r="C285" s="522">
        <f>адреса!$I$280</f>
        <v>50000078</v>
      </c>
      <c r="D285" s="6" t="str">
        <f>адреса!$K$280</f>
        <v>ФИО-5-78</v>
      </c>
      <c r="E285" s="6">
        <v>15992.89</v>
      </c>
      <c r="F285" s="6">
        <v>2781.78</v>
      </c>
      <c r="G285" s="6">
        <v>0</v>
      </c>
      <c r="H285" s="6">
        <v>568.04</v>
      </c>
      <c r="I285" s="6">
        <v>242.17</v>
      </c>
      <c r="J285" s="6">
        <v>0</v>
      </c>
      <c r="K285" s="6">
        <v>500.09</v>
      </c>
      <c r="L285" s="6"/>
      <c r="M285" s="6">
        <v>0</v>
      </c>
      <c r="N285" s="6">
        <v>50</v>
      </c>
      <c r="O285" s="6">
        <v>175.26</v>
      </c>
      <c r="P285" s="6">
        <v>0</v>
      </c>
      <c r="Q285" s="6">
        <v>0</v>
      </c>
      <c r="R285" s="6">
        <v>176.13</v>
      </c>
      <c r="S285" s="6">
        <v>896.7</v>
      </c>
      <c r="T285" s="6">
        <v>0</v>
      </c>
      <c r="U285" s="6"/>
      <c r="V285" s="6">
        <v>5390.17</v>
      </c>
      <c r="W285" s="6">
        <v>0</v>
      </c>
      <c r="X285" s="6">
        <v>21383.06</v>
      </c>
      <c r="Y285" s="513">
        <f>IF(A285&lt;&gt;"",IF(A285=мар17!A285,0,1),IF(AND(B285=мар17!B285,C285=мар17!C285),0,1))</f>
        <v>0</v>
      </c>
      <c r="Z285" s="70" t="str">
        <f t="shared" si="41"/>
        <v>ул. Пятая д.5</v>
      </c>
      <c r="AA285" s="504">
        <f>IF($B285&lt;&gt;"",MAX(AA$7:AA284)+1,0)</f>
        <v>274</v>
      </c>
      <c r="AB285" s="502">
        <f t="shared" si="40"/>
        <v>285</v>
      </c>
      <c r="AC285" s="504">
        <f>1</f>
        <v>1</v>
      </c>
      <c r="AD285" s="103">
        <f t="shared" si="42"/>
        <v>2781.78</v>
      </c>
      <c r="AE285" s="103">
        <f t="shared" si="43"/>
        <v>2558.3900000000003</v>
      </c>
      <c r="AF285" s="103">
        <f t="shared" si="44"/>
        <v>49.999999999999545</v>
      </c>
      <c r="AG285" s="3"/>
    </row>
    <row r="286" spans="2:33" ht="13.2" x14ac:dyDescent="0.25">
      <c r="B286" s="1" t="str">
        <f>адреса!$G$281</f>
        <v>кв.79</v>
      </c>
      <c r="C286" s="522">
        <f>адреса!$I$281</f>
        <v>50000079</v>
      </c>
      <c r="D286" s="6" t="str">
        <f>адреса!$K$281</f>
        <v>ФИО-5-79</v>
      </c>
      <c r="E286" s="6">
        <v>4352.17</v>
      </c>
      <c r="F286" s="6">
        <v>2742.6</v>
      </c>
      <c r="G286" s="6">
        <v>0</v>
      </c>
      <c r="H286" s="6">
        <v>559.77</v>
      </c>
      <c r="I286" s="6">
        <v>217.26</v>
      </c>
      <c r="J286" s="6">
        <v>0</v>
      </c>
      <c r="K286" s="6">
        <v>404.04</v>
      </c>
      <c r="L286" s="6"/>
      <c r="M286" s="6">
        <v>0</v>
      </c>
      <c r="N286" s="6">
        <v>50</v>
      </c>
      <c r="O286" s="6">
        <v>172.79</v>
      </c>
      <c r="P286" s="6">
        <v>0</v>
      </c>
      <c r="Q286" s="6">
        <v>0</v>
      </c>
      <c r="R286" s="6">
        <v>120.7</v>
      </c>
      <c r="S286" s="6">
        <v>614.51</v>
      </c>
      <c r="T286" s="6">
        <v>0</v>
      </c>
      <c r="U286" s="6"/>
      <c r="V286" s="6">
        <v>4881.67</v>
      </c>
      <c r="W286" s="6">
        <v>4352.17</v>
      </c>
      <c r="X286" s="6">
        <v>4881.67</v>
      </c>
      <c r="Y286" s="513">
        <f>IF(A286&lt;&gt;"",IF(A286=мар17!A286,0,1),IF(AND(B286=мар17!B286,C286=мар17!C286),0,1))</f>
        <v>0</v>
      </c>
      <c r="Z286" s="70" t="str">
        <f t="shared" si="41"/>
        <v>ул. Пятая д.5</v>
      </c>
      <c r="AA286" s="504">
        <f>IF($B286&lt;&gt;"",MAX(AA$7:AA285)+1,0)</f>
        <v>275</v>
      </c>
      <c r="AB286" s="502">
        <f t="shared" si="40"/>
        <v>286</v>
      </c>
      <c r="AC286" s="504">
        <f>1</f>
        <v>1</v>
      </c>
      <c r="AD286" s="103">
        <f t="shared" si="42"/>
        <v>2742.6</v>
      </c>
      <c r="AE286" s="103">
        <f t="shared" si="43"/>
        <v>2089.0699999999997</v>
      </c>
      <c r="AF286" s="103">
        <f t="shared" si="44"/>
        <v>50.000000000000455</v>
      </c>
      <c r="AG286" s="3"/>
    </row>
    <row r="287" spans="2:33" ht="13.2" x14ac:dyDescent="0.25">
      <c r="B287" s="1" t="str">
        <f>адреса!$G$282</f>
        <v>кв.80</v>
      </c>
      <c r="C287" s="522">
        <f>адреса!$I$282</f>
        <v>50000080</v>
      </c>
      <c r="D287" s="6" t="str">
        <f>адреса!$K$282</f>
        <v>ФИО-5-80</v>
      </c>
      <c r="E287" s="6">
        <v>3033.48</v>
      </c>
      <c r="F287" s="6">
        <v>1755.26</v>
      </c>
      <c r="G287" s="6">
        <v>0</v>
      </c>
      <c r="H287" s="6">
        <v>359.41</v>
      </c>
      <c r="I287" s="6">
        <v>115.09</v>
      </c>
      <c r="J287" s="6">
        <v>0</v>
      </c>
      <c r="K287" s="6">
        <v>221.16</v>
      </c>
      <c r="L287" s="6"/>
      <c r="M287" s="6">
        <v>0</v>
      </c>
      <c r="N287" s="6">
        <v>50</v>
      </c>
      <c r="O287" s="6">
        <v>110.59</v>
      </c>
      <c r="P287" s="6">
        <v>0</v>
      </c>
      <c r="Q287" s="6">
        <v>0</v>
      </c>
      <c r="R287" s="6">
        <v>69.89</v>
      </c>
      <c r="S287" s="6">
        <v>355.85</v>
      </c>
      <c r="T287" s="6">
        <v>0</v>
      </c>
      <c r="U287" s="6"/>
      <c r="V287" s="6">
        <v>3037.25</v>
      </c>
      <c r="W287" s="6">
        <v>3033.48</v>
      </c>
      <c r="X287" s="6">
        <v>3037.25</v>
      </c>
      <c r="Y287" s="513">
        <f>IF(A287&lt;&gt;"",IF(A287=мар17!A287,0,1),IF(AND(B287=мар17!B287,C287=мар17!C287),0,1))</f>
        <v>0</v>
      </c>
      <c r="Z287" s="70" t="str">
        <f t="shared" si="41"/>
        <v>ул. Пятая д.5</v>
      </c>
      <c r="AA287" s="504">
        <f>IF($B287&lt;&gt;"",MAX(AA$7:AA286)+1,0)</f>
        <v>276</v>
      </c>
      <c r="AB287" s="502">
        <f t="shared" si="40"/>
        <v>287</v>
      </c>
      <c r="AC287" s="504">
        <f>1</f>
        <v>1</v>
      </c>
      <c r="AD287" s="103">
        <f t="shared" si="42"/>
        <v>1755.26</v>
      </c>
      <c r="AE287" s="103">
        <f t="shared" si="43"/>
        <v>1231.99</v>
      </c>
      <c r="AF287" s="103">
        <f t="shared" si="44"/>
        <v>50</v>
      </c>
      <c r="AG287" s="3"/>
    </row>
    <row r="288" spans="2:33" ht="13.2" x14ac:dyDescent="0.25">
      <c r="B288" s="1" t="str">
        <f>адреса!$G$283</f>
        <v>кв.81</v>
      </c>
      <c r="C288" s="522">
        <f>адреса!$I$283</f>
        <v>50000081</v>
      </c>
      <c r="D288" s="6" t="str">
        <f>адреса!$K$283</f>
        <v>ФИО-5-81</v>
      </c>
      <c r="E288" s="6">
        <v>5962.78</v>
      </c>
      <c r="F288" s="6">
        <v>1747.43</v>
      </c>
      <c r="G288" s="6">
        <v>0</v>
      </c>
      <c r="H288" s="6">
        <v>357.35</v>
      </c>
      <c r="I288" s="6">
        <v>157.15</v>
      </c>
      <c r="J288" s="6">
        <v>0</v>
      </c>
      <c r="K288" s="6">
        <v>275.04000000000002</v>
      </c>
      <c r="L288" s="6"/>
      <c r="M288" s="6">
        <v>0</v>
      </c>
      <c r="N288" s="6">
        <v>50</v>
      </c>
      <c r="O288" s="6">
        <v>110.1</v>
      </c>
      <c r="P288" s="6">
        <v>0</v>
      </c>
      <c r="Q288" s="6">
        <v>0</v>
      </c>
      <c r="R288" s="6">
        <v>72.900000000000006</v>
      </c>
      <c r="S288" s="6">
        <v>371.17</v>
      </c>
      <c r="T288" s="6">
        <v>0</v>
      </c>
      <c r="U288" s="6"/>
      <c r="V288" s="6">
        <v>3141.14</v>
      </c>
      <c r="W288" s="6">
        <v>0</v>
      </c>
      <c r="X288" s="6">
        <v>9103.92</v>
      </c>
      <c r="Y288" s="513">
        <f>IF(A288&lt;&gt;"",IF(A288=мар17!A288,0,1),IF(AND(B288=мар17!B288,C288=мар17!C288),0,1))</f>
        <v>0</v>
      </c>
      <c r="Z288" s="70" t="str">
        <f t="shared" si="41"/>
        <v>ул. Пятая д.5</v>
      </c>
      <c r="AA288" s="504">
        <f>IF($B288&lt;&gt;"",MAX(AA$7:AA287)+1,0)</f>
        <v>277</v>
      </c>
      <c r="AB288" s="502">
        <f t="shared" si="40"/>
        <v>288</v>
      </c>
      <c r="AC288" s="504">
        <f>1</f>
        <v>1</v>
      </c>
      <c r="AD288" s="103">
        <f t="shared" si="42"/>
        <v>1747.43</v>
      </c>
      <c r="AE288" s="103">
        <f t="shared" si="43"/>
        <v>1343.71</v>
      </c>
      <c r="AF288" s="103">
        <f t="shared" si="44"/>
        <v>49.999999999999773</v>
      </c>
      <c r="AG288" s="3"/>
    </row>
    <row r="289" spans="2:33" ht="13.2" x14ac:dyDescent="0.25">
      <c r="B289" s="1" t="str">
        <f>адреса!$G$284</f>
        <v>кв.82</v>
      </c>
      <c r="C289" s="522">
        <f>адреса!$I$284</f>
        <v>50000082</v>
      </c>
      <c r="D289" s="6" t="str">
        <f>адреса!$K$284</f>
        <v>ФИО-5-82</v>
      </c>
      <c r="E289" s="6">
        <v>4655.6899999999996</v>
      </c>
      <c r="F289" s="6">
        <v>2781.78</v>
      </c>
      <c r="G289" s="6">
        <v>0</v>
      </c>
      <c r="H289" s="6">
        <v>568.04</v>
      </c>
      <c r="I289" s="6">
        <v>95.71</v>
      </c>
      <c r="J289" s="6">
        <v>0</v>
      </c>
      <c r="K289" s="6">
        <v>257.3</v>
      </c>
      <c r="L289" s="6"/>
      <c r="M289" s="6">
        <v>0</v>
      </c>
      <c r="N289" s="6">
        <v>50</v>
      </c>
      <c r="O289" s="6">
        <v>175.26</v>
      </c>
      <c r="P289" s="6">
        <v>0</v>
      </c>
      <c r="Q289" s="6">
        <v>0</v>
      </c>
      <c r="R289" s="6">
        <v>119.51</v>
      </c>
      <c r="S289" s="6">
        <v>608.45000000000005</v>
      </c>
      <c r="T289" s="6">
        <v>0</v>
      </c>
      <c r="U289" s="6"/>
      <c r="V289" s="6">
        <v>4656.05</v>
      </c>
      <c r="W289" s="6">
        <v>4655.6899999999996</v>
      </c>
      <c r="X289" s="6">
        <v>4656.05</v>
      </c>
      <c r="Y289" s="513">
        <f>IF(A289&lt;&gt;"",IF(A289=мар17!A289,0,1),IF(AND(B289=мар17!B289,C289=мар17!C289),0,1))</f>
        <v>0</v>
      </c>
      <c r="Z289" s="70" t="str">
        <f t="shared" si="41"/>
        <v>ул. Пятая д.5</v>
      </c>
      <c r="AA289" s="504">
        <f>IF($B289&lt;&gt;"",MAX(AA$7:AA288)+1,0)</f>
        <v>278</v>
      </c>
      <c r="AB289" s="502">
        <f t="shared" si="40"/>
        <v>289</v>
      </c>
      <c r="AC289" s="504">
        <f>1</f>
        <v>1</v>
      </c>
      <c r="AD289" s="103">
        <f t="shared" si="42"/>
        <v>2781.78</v>
      </c>
      <c r="AE289" s="103">
        <f t="shared" si="43"/>
        <v>1824.27</v>
      </c>
      <c r="AF289" s="103">
        <f t="shared" si="44"/>
        <v>50</v>
      </c>
      <c r="AG289" s="3"/>
    </row>
    <row r="290" spans="2:33" ht="13.2" x14ac:dyDescent="0.25">
      <c r="B290" s="1" t="str">
        <f>адреса!$G$285</f>
        <v>кв.83</v>
      </c>
      <c r="C290" s="522">
        <f>адреса!$I$285</f>
        <v>50000083</v>
      </c>
      <c r="D290" s="6" t="str">
        <f>адреса!$K$285</f>
        <v>ФИО-5-83</v>
      </c>
      <c r="E290" s="6">
        <v>0</v>
      </c>
      <c r="F290" s="6">
        <v>2742.6</v>
      </c>
      <c r="G290" s="6">
        <v>0</v>
      </c>
      <c r="H290" s="6">
        <v>559.77</v>
      </c>
      <c r="I290" s="6">
        <v>67.569999999999993</v>
      </c>
      <c r="J290" s="6">
        <v>0</v>
      </c>
      <c r="K290" s="6">
        <v>163.92</v>
      </c>
      <c r="L290" s="6"/>
      <c r="M290" s="6">
        <v>0</v>
      </c>
      <c r="N290" s="6">
        <v>50</v>
      </c>
      <c r="O290" s="6">
        <v>172.79</v>
      </c>
      <c r="P290" s="6">
        <v>0</v>
      </c>
      <c r="Q290" s="6">
        <v>0</v>
      </c>
      <c r="R290" s="6">
        <v>69.55</v>
      </c>
      <c r="S290" s="6">
        <v>354.08</v>
      </c>
      <c r="T290" s="6">
        <v>0</v>
      </c>
      <c r="U290" s="6"/>
      <c r="V290" s="6">
        <v>4180.28</v>
      </c>
      <c r="W290" s="6">
        <v>4180.28</v>
      </c>
      <c r="X290" s="6">
        <v>0</v>
      </c>
      <c r="Y290" s="513">
        <f>IF(A290&lt;&gt;"",IF(A290=мар17!A290,0,1),IF(AND(B290=мар17!B290,C290=мар17!C290),0,1))</f>
        <v>0</v>
      </c>
      <c r="Z290" s="70" t="str">
        <f t="shared" si="41"/>
        <v>ул. Пятая д.5</v>
      </c>
      <c r="AA290" s="504">
        <f>IF($B290&lt;&gt;"",MAX(AA$7:AA289)+1,0)</f>
        <v>279</v>
      </c>
      <c r="AB290" s="502">
        <f t="shared" si="40"/>
        <v>290</v>
      </c>
      <c r="AC290" s="504">
        <f>1</f>
        <v>1</v>
      </c>
      <c r="AD290" s="103">
        <f t="shared" si="42"/>
        <v>2742.6</v>
      </c>
      <c r="AE290" s="103">
        <f t="shared" si="43"/>
        <v>1387.6799999999998</v>
      </c>
      <c r="AF290" s="103">
        <f t="shared" si="44"/>
        <v>50</v>
      </c>
      <c r="AG290" s="3"/>
    </row>
    <row r="291" spans="2:33" ht="13.2" x14ac:dyDescent="0.25">
      <c r="B291" s="1" t="str">
        <f>адреса!$G$286</f>
        <v>кв.84</v>
      </c>
      <c r="C291" s="522">
        <f>адреса!$I$286</f>
        <v>50000084</v>
      </c>
      <c r="D291" s="6" t="str">
        <f>адреса!$K$286</f>
        <v>ФИО-5-84</v>
      </c>
      <c r="E291" s="6">
        <v>3524.9</v>
      </c>
      <c r="F291" s="6">
        <v>1755.26</v>
      </c>
      <c r="G291" s="6">
        <v>0</v>
      </c>
      <c r="H291" s="6">
        <v>359.41</v>
      </c>
      <c r="I291" s="6">
        <v>121.61</v>
      </c>
      <c r="J291" s="6">
        <v>0</v>
      </c>
      <c r="K291" s="6">
        <v>293.63</v>
      </c>
      <c r="L291" s="6"/>
      <c r="M291" s="6">
        <v>0</v>
      </c>
      <c r="N291" s="6">
        <v>50</v>
      </c>
      <c r="O291" s="6">
        <v>110.59</v>
      </c>
      <c r="P291" s="6">
        <v>0</v>
      </c>
      <c r="Q291" s="6">
        <v>0</v>
      </c>
      <c r="R291" s="6">
        <v>124</v>
      </c>
      <c r="S291" s="6">
        <v>631.30999999999995</v>
      </c>
      <c r="T291" s="6">
        <v>0</v>
      </c>
      <c r="U291" s="6"/>
      <c r="V291" s="6">
        <v>3445.81</v>
      </c>
      <c r="W291" s="6">
        <v>3524.9</v>
      </c>
      <c r="X291" s="6">
        <v>3445.81</v>
      </c>
      <c r="Y291" s="513">
        <f>IF(A291&lt;&gt;"",IF(A291=мар17!A291,0,1),IF(AND(B291=мар17!B291,C291=мар17!C291),0,1))</f>
        <v>0</v>
      </c>
      <c r="Z291" s="70" t="str">
        <f t="shared" si="41"/>
        <v>ул. Пятая д.5</v>
      </c>
      <c r="AA291" s="504">
        <f>IF($B291&lt;&gt;"",MAX(AA$7:AA290)+1,0)</f>
        <v>280</v>
      </c>
      <c r="AB291" s="502">
        <f t="shared" si="40"/>
        <v>291</v>
      </c>
      <c r="AC291" s="504">
        <f>1</f>
        <v>1</v>
      </c>
      <c r="AD291" s="103">
        <f t="shared" si="42"/>
        <v>1755.26</v>
      </c>
      <c r="AE291" s="103">
        <f t="shared" si="43"/>
        <v>1640.5500000000002</v>
      </c>
      <c r="AF291" s="103">
        <f t="shared" si="44"/>
        <v>49.999999999999773</v>
      </c>
      <c r="AG291" s="3"/>
    </row>
    <row r="292" spans="2:33" ht="13.2" x14ac:dyDescent="0.25">
      <c r="B292" s="1" t="str">
        <f>адреса!$G$287</f>
        <v>кв.85</v>
      </c>
      <c r="C292" s="522">
        <f>адреса!$I$287</f>
        <v>50000085</v>
      </c>
      <c r="D292" s="6" t="str">
        <f>адреса!$K$287</f>
        <v>ФИО-5-85</v>
      </c>
      <c r="E292" s="6">
        <v>11654.75</v>
      </c>
      <c r="F292" s="6">
        <v>1747.43</v>
      </c>
      <c r="G292" s="6">
        <v>0</v>
      </c>
      <c r="H292" s="6">
        <v>357.35</v>
      </c>
      <c r="I292" s="6">
        <v>121.09</v>
      </c>
      <c r="J292" s="6">
        <v>0</v>
      </c>
      <c r="K292" s="6">
        <v>250.04</v>
      </c>
      <c r="L292" s="6"/>
      <c r="M292" s="6">
        <v>0</v>
      </c>
      <c r="N292" s="6">
        <v>50</v>
      </c>
      <c r="O292" s="6">
        <v>110.1</v>
      </c>
      <c r="P292" s="6">
        <v>0</v>
      </c>
      <c r="Q292" s="6">
        <v>0</v>
      </c>
      <c r="R292" s="6">
        <v>88.06</v>
      </c>
      <c r="S292" s="6">
        <v>448.35</v>
      </c>
      <c r="T292" s="6">
        <v>0</v>
      </c>
      <c r="U292" s="6"/>
      <c r="V292" s="6">
        <v>3172.42</v>
      </c>
      <c r="W292" s="6">
        <v>0</v>
      </c>
      <c r="X292" s="6">
        <v>14827.17</v>
      </c>
      <c r="Y292" s="513">
        <f>IF(A292&lt;&gt;"",IF(A292=мар17!A292,0,1),IF(AND(B292=мар17!B292,C292=мар17!C292),0,1))</f>
        <v>0</v>
      </c>
      <c r="Z292" s="70" t="str">
        <f t="shared" si="41"/>
        <v>ул. Пятая д.5</v>
      </c>
      <c r="AA292" s="504">
        <f>IF($B292&lt;&gt;"",MAX(AA$7:AA291)+1,0)</f>
        <v>281</v>
      </c>
      <c r="AB292" s="502">
        <f t="shared" si="40"/>
        <v>292</v>
      </c>
      <c r="AC292" s="504">
        <f>1</f>
        <v>1</v>
      </c>
      <c r="AD292" s="103">
        <f t="shared" si="42"/>
        <v>1747.43</v>
      </c>
      <c r="AE292" s="103">
        <f t="shared" si="43"/>
        <v>1374.9900000000002</v>
      </c>
      <c r="AF292" s="103">
        <f t="shared" si="44"/>
        <v>49.999999999999773</v>
      </c>
      <c r="AG292" s="3"/>
    </row>
    <row r="293" spans="2:33" ht="13.2" x14ac:dyDescent="0.25">
      <c r="B293" s="1" t="str">
        <f>адреса!$G$288</f>
        <v>кв.86</v>
      </c>
      <c r="C293" s="522">
        <f>адреса!$I$288</f>
        <v>50000086</v>
      </c>
      <c r="D293" s="6" t="str">
        <f>адреса!$K$288</f>
        <v>ФИО-5-86</v>
      </c>
      <c r="E293" s="6">
        <v>4260.29</v>
      </c>
      <c r="F293" s="6">
        <v>2781.78</v>
      </c>
      <c r="G293" s="6">
        <v>0</v>
      </c>
      <c r="H293" s="6">
        <v>568.04</v>
      </c>
      <c r="I293" s="6">
        <v>80.8</v>
      </c>
      <c r="J293" s="6">
        <v>0</v>
      </c>
      <c r="K293" s="6">
        <v>174.43</v>
      </c>
      <c r="L293" s="6"/>
      <c r="M293" s="6">
        <v>0</v>
      </c>
      <c r="N293" s="6">
        <v>50</v>
      </c>
      <c r="O293" s="6">
        <v>175.26</v>
      </c>
      <c r="P293" s="6">
        <v>0</v>
      </c>
      <c r="Q293" s="6">
        <v>0</v>
      </c>
      <c r="R293" s="6">
        <v>65.11</v>
      </c>
      <c r="S293" s="6">
        <v>331.47</v>
      </c>
      <c r="T293" s="6">
        <v>0</v>
      </c>
      <c r="U293" s="6"/>
      <c r="V293" s="6">
        <v>4226.8900000000003</v>
      </c>
      <c r="W293" s="6">
        <v>4260.29</v>
      </c>
      <c r="X293" s="6">
        <v>4226.8900000000003</v>
      </c>
      <c r="Y293" s="513">
        <f>IF(A293&lt;&gt;"",IF(A293=мар17!A293,0,1),IF(AND(B293=мар17!B293,C293=мар17!C293),0,1))</f>
        <v>0</v>
      </c>
      <c r="Z293" s="70" t="str">
        <f t="shared" si="41"/>
        <v>ул. Пятая д.5</v>
      </c>
      <c r="AA293" s="504">
        <f>IF($B293&lt;&gt;"",MAX(AA$7:AA292)+1,0)</f>
        <v>282</v>
      </c>
      <c r="AB293" s="502">
        <f t="shared" si="40"/>
        <v>293</v>
      </c>
      <c r="AC293" s="504">
        <f>1</f>
        <v>1</v>
      </c>
      <c r="AD293" s="103">
        <f t="shared" si="42"/>
        <v>2781.78</v>
      </c>
      <c r="AE293" s="103">
        <f t="shared" si="43"/>
        <v>1395.11</v>
      </c>
      <c r="AF293" s="103">
        <f t="shared" si="44"/>
        <v>50.000000000000227</v>
      </c>
      <c r="AG293" s="3"/>
    </row>
    <row r="294" spans="2:33" ht="13.2" x14ac:dyDescent="0.25">
      <c r="B294" s="1" t="str">
        <f>адреса!$G$289</f>
        <v>кв.87</v>
      </c>
      <c r="C294" s="522">
        <f>адреса!$I$289</f>
        <v>50000087</v>
      </c>
      <c r="D294" s="6" t="str">
        <f>адреса!$K$289</f>
        <v>ФИО-5-87</v>
      </c>
      <c r="E294" s="6">
        <v>4736.55</v>
      </c>
      <c r="F294" s="6">
        <v>2781.78</v>
      </c>
      <c r="G294" s="6">
        <v>0</v>
      </c>
      <c r="H294" s="6">
        <v>568.04</v>
      </c>
      <c r="I294" s="6">
        <v>176.46</v>
      </c>
      <c r="J294" s="6">
        <v>0</v>
      </c>
      <c r="K294" s="6">
        <v>374.2</v>
      </c>
      <c r="L294" s="6"/>
      <c r="M294" s="6">
        <v>0</v>
      </c>
      <c r="N294" s="6">
        <v>50</v>
      </c>
      <c r="O294" s="6">
        <v>175.26</v>
      </c>
      <c r="P294" s="6">
        <v>0</v>
      </c>
      <c r="Q294" s="6">
        <v>0</v>
      </c>
      <c r="R294" s="6">
        <v>136.54</v>
      </c>
      <c r="S294" s="6">
        <v>695.14</v>
      </c>
      <c r="T294" s="6">
        <v>0</v>
      </c>
      <c r="U294" s="6"/>
      <c r="V294" s="6">
        <v>4957.42</v>
      </c>
      <c r="W294" s="6">
        <v>4736.55</v>
      </c>
      <c r="X294" s="6">
        <v>4957.42</v>
      </c>
      <c r="Y294" s="513">
        <f>IF(A294&lt;&gt;"",IF(A294=мар17!A294,0,1),IF(AND(B294=мар17!B294,C294=мар17!C294),0,1))</f>
        <v>0</v>
      </c>
      <c r="Z294" s="70" t="str">
        <f t="shared" si="41"/>
        <v>ул. Пятая д.5</v>
      </c>
      <c r="AA294" s="504">
        <f>IF($B294&lt;&gt;"",MAX(AA$7:AA293)+1,0)</f>
        <v>283</v>
      </c>
      <c r="AB294" s="502">
        <f t="shared" si="40"/>
        <v>294</v>
      </c>
      <c r="AC294" s="504">
        <f>1</f>
        <v>1</v>
      </c>
      <c r="AD294" s="103">
        <f t="shared" si="42"/>
        <v>2781.78</v>
      </c>
      <c r="AE294" s="103">
        <f t="shared" si="43"/>
        <v>2125.64</v>
      </c>
      <c r="AF294" s="103">
        <f t="shared" si="44"/>
        <v>50</v>
      </c>
      <c r="AG294" s="3"/>
    </row>
    <row r="295" spans="2:33" ht="13.2" x14ac:dyDescent="0.25">
      <c r="B295" s="1" t="str">
        <f>адреса!$G$290</f>
        <v>кв.88</v>
      </c>
      <c r="C295" s="522">
        <f>адреса!$I$290</f>
        <v>50000088</v>
      </c>
      <c r="D295" s="6" t="str">
        <f>адреса!$K$290</f>
        <v>ФИО-5-88</v>
      </c>
      <c r="E295" s="6">
        <v>3128.78</v>
      </c>
      <c r="F295" s="6">
        <v>1767.02</v>
      </c>
      <c r="G295" s="6">
        <v>0</v>
      </c>
      <c r="H295" s="6">
        <v>361.48</v>
      </c>
      <c r="I295" s="6">
        <v>91.2</v>
      </c>
      <c r="J295" s="6">
        <v>0</v>
      </c>
      <c r="K295" s="6">
        <v>209.9</v>
      </c>
      <c r="L295" s="6"/>
      <c r="M295" s="6">
        <v>0</v>
      </c>
      <c r="N295" s="6">
        <v>50</v>
      </c>
      <c r="O295" s="6">
        <v>111.33</v>
      </c>
      <c r="P295" s="6">
        <v>0</v>
      </c>
      <c r="Q295" s="6">
        <v>0</v>
      </c>
      <c r="R295" s="6">
        <v>84.37</v>
      </c>
      <c r="S295" s="6">
        <v>429.54</v>
      </c>
      <c r="T295" s="6">
        <v>0</v>
      </c>
      <c r="U295" s="6"/>
      <c r="V295" s="6">
        <v>3104.84</v>
      </c>
      <c r="W295" s="6">
        <v>3128.78</v>
      </c>
      <c r="X295" s="6">
        <v>3104.84</v>
      </c>
      <c r="Y295" s="513">
        <f>IF(A295&lt;&gt;"",IF(A295=мар17!A295,0,1),IF(AND(B295=мар17!B295,C295=мар17!C295),0,1))</f>
        <v>0</v>
      </c>
      <c r="Z295" s="70" t="str">
        <f t="shared" si="41"/>
        <v>ул. Пятая д.5</v>
      </c>
      <c r="AA295" s="504">
        <f>IF($B295&lt;&gt;"",MAX(AA$7:AA294)+1,0)</f>
        <v>284</v>
      </c>
      <c r="AB295" s="502">
        <f t="shared" si="40"/>
        <v>295</v>
      </c>
      <c r="AC295" s="504">
        <f>1</f>
        <v>1</v>
      </c>
      <c r="AD295" s="103">
        <f t="shared" si="42"/>
        <v>1767.02</v>
      </c>
      <c r="AE295" s="103">
        <f t="shared" si="43"/>
        <v>1287.8200000000002</v>
      </c>
      <c r="AF295" s="103">
        <f t="shared" si="44"/>
        <v>50</v>
      </c>
      <c r="AG295" s="3"/>
    </row>
    <row r="296" spans="2:33" ht="13.2" x14ac:dyDescent="0.25">
      <c r="B296" s="1" t="str">
        <f>адреса!$G$291</f>
        <v>кв.89</v>
      </c>
      <c r="C296" s="522">
        <f>адреса!$I$291</f>
        <v>50000089</v>
      </c>
      <c r="D296" s="6" t="str">
        <f>адреса!$K$291</f>
        <v>ФИО-5-89</v>
      </c>
      <c r="E296" s="6">
        <v>-1403.36</v>
      </c>
      <c r="F296" s="6">
        <v>1747.43</v>
      </c>
      <c r="G296" s="6">
        <v>0</v>
      </c>
      <c r="H296" s="6">
        <v>357.35</v>
      </c>
      <c r="I296" s="6">
        <v>-6.08</v>
      </c>
      <c r="J296" s="6">
        <v>0</v>
      </c>
      <c r="K296" s="6">
        <v>-18.18</v>
      </c>
      <c r="L296" s="6"/>
      <c r="M296" s="6">
        <v>0</v>
      </c>
      <c r="N296" s="6">
        <v>50</v>
      </c>
      <c r="O296" s="6">
        <v>110.1</v>
      </c>
      <c r="P296" s="6">
        <v>0</v>
      </c>
      <c r="Q296" s="6">
        <v>0</v>
      </c>
      <c r="R296" s="6">
        <v>-9.1199999999999992</v>
      </c>
      <c r="S296" s="6">
        <v>-46.46</v>
      </c>
      <c r="T296" s="6">
        <v>0</v>
      </c>
      <c r="U296" s="6"/>
      <c r="V296" s="6">
        <v>2185.04</v>
      </c>
      <c r="W296" s="6">
        <v>1400</v>
      </c>
      <c r="X296" s="6">
        <v>-618.32000000000005</v>
      </c>
      <c r="Y296" s="513">
        <f>IF(A296&lt;&gt;"",IF(A296=мар17!A296,0,1),IF(AND(B296=мар17!B296,C296=мар17!C296),0,1))</f>
        <v>0</v>
      </c>
      <c r="Z296" s="70" t="str">
        <f t="shared" si="41"/>
        <v>ул. Пятая д.5</v>
      </c>
      <c r="AA296" s="504">
        <f>IF($B296&lt;&gt;"",MAX(AA$7:AA295)+1,0)</f>
        <v>285</v>
      </c>
      <c r="AB296" s="502">
        <f t="shared" si="40"/>
        <v>296</v>
      </c>
      <c r="AC296" s="504">
        <f>1</f>
        <v>1</v>
      </c>
      <c r="AD296" s="103">
        <f t="shared" si="42"/>
        <v>1747.43</v>
      </c>
      <c r="AE296" s="103">
        <f t="shared" si="43"/>
        <v>387.61000000000007</v>
      </c>
      <c r="AF296" s="103">
        <f t="shared" si="44"/>
        <v>49.999999999999829</v>
      </c>
      <c r="AG296" s="3"/>
    </row>
    <row r="297" spans="2:33" ht="13.2" x14ac:dyDescent="0.25">
      <c r="B297" s="1" t="str">
        <f>адреса!$G$292</f>
        <v>кв.90</v>
      </c>
      <c r="C297" s="522">
        <f>адреса!$I$292</f>
        <v>50000090</v>
      </c>
      <c r="D297" s="6" t="str">
        <f>адреса!$K$292</f>
        <v>ФИО-5-90</v>
      </c>
      <c r="E297" s="6">
        <v>0</v>
      </c>
      <c r="F297" s="6">
        <v>2754.35</v>
      </c>
      <c r="G297" s="6">
        <v>0</v>
      </c>
      <c r="H297" s="6">
        <v>561.84</v>
      </c>
      <c r="I297" s="6">
        <v>329.49</v>
      </c>
      <c r="J297" s="6">
        <v>0</v>
      </c>
      <c r="K297" s="6">
        <v>695.87</v>
      </c>
      <c r="L297" s="6"/>
      <c r="M297" s="6">
        <v>0</v>
      </c>
      <c r="N297" s="6">
        <v>50</v>
      </c>
      <c r="O297" s="6">
        <v>173.53</v>
      </c>
      <c r="P297" s="6">
        <v>0</v>
      </c>
      <c r="Q297" s="6">
        <v>0</v>
      </c>
      <c r="R297" s="6">
        <v>252.56</v>
      </c>
      <c r="S297" s="6">
        <v>1285.8699999999999</v>
      </c>
      <c r="T297" s="6">
        <v>0</v>
      </c>
      <c r="U297" s="6"/>
      <c r="V297" s="6">
        <v>6103.51</v>
      </c>
      <c r="W297" s="6">
        <v>0</v>
      </c>
      <c r="X297" s="6">
        <v>6103.51</v>
      </c>
      <c r="Y297" s="513">
        <f>IF(A297&lt;&gt;"",IF(A297=мар17!A297,0,1),IF(AND(B297=мар17!B297,C297=мар17!C297),0,1))</f>
        <v>0</v>
      </c>
      <c r="Z297" s="70" t="str">
        <f t="shared" si="41"/>
        <v>ул. Пятая д.5</v>
      </c>
      <c r="AA297" s="504">
        <f>IF($B297&lt;&gt;"",MAX(AA$7:AA296)+1,0)</f>
        <v>286</v>
      </c>
      <c r="AB297" s="502">
        <f t="shared" si="40"/>
        <v>297</v>
      </c>
      <c r="AC297" s="504">
        <f>1</f>
        <v>1</v>
      </c>
      <c r="AD297" s="103">
        <f t="shared" si="42"/>
        <v>2754.35</v>
      </c>
      <c r="AE297" s="103">
        <f t="shared" si="43"/>
        <v>3299.16</v>
      </c>
      <c r="AF297" s="103">
        <f t="shared" si="44"/>
        <v>50.000000000000455</v>
      </c>
      <c r="AG297" s="3"/>
    </row>
    <row r="298" spans="2:33" ht="13.2" x14ac:dyDescent="0.25">
      <c r="B298" s="1" t="str">
        <f>адреса!$G$293</f>
        <v>кв.91</v>
      </c>
      <c r="C298" s="522">
        <f>адреса!$I$293</f>
        <v>50000091</v>
      </c>
      <c r="D298" s="6" t="str">
        <f>адреса!$K$293</f>
        <v>ФИО-5-91</v>
      </c>
      <c r="E298" s="6">
        <v>37524.51</v>
      </c>
      <c r="F298" s="6">
        <v>2781.78</v>
      </c>
      <c r="G298" s="6">
        <v>0</v>
      </c>
      <c r="H298" s="6">
        <v>568.04</v>
      </c>
      <c r="I298" s="6">
        <v>72.36</v>
      </c>
      <c r="J298" s="6">
        <v>0</v>
      </c>
      <c r="K298" s="6">
        <v>1114.21</v>
      </c>
      <c r="L298" s="6"/>
      <c r="M298" s="6">
        <v>0</v>
      </c>
      <c r="N298" s="6">
        <v>50</v>
      </c>
      <c r="O298" s="6">
        <v>175.26</v>
      </c>
      <c r="P298" s="6">
        <v>0</v>
      </c>
      <c r="Q298" s="6">
        <v>0</v>
      </c>
      <c r="R298" s="6">
        <v>859.62</v>
      </c>
      <c r="S298" s="6">
        <v>4376.5200000000004</v>
      </c>
      <c r="T298" s="6">
        <v>0</v>
      </c>
      <c r="U298" s="6"/>
      <c r="V298" s="6">
        <v>9997.7900000000009</v>
      </c>
      <c r="W298" s="6">
        <v>0</v>
      </c>
      <c r="X298" s="6">
        <v>47522.3</v>
      </c>
      <c r="Y298" s="513">
        <f>IF(A298&lt;&gt;"",IF(A298=мар17!A298,0,1),IF(AND(B298=мар17!B298,C298=мар17!C298),0,1))</f>
        <v>0</v>
      </c>
      <c r="Z298" s="70" t="str">
        <f t="shared" si="41"/>
        <v>ул. Пятая д.5</v>
      </c>
      <c r="AA298" s="504">
        <f>IF($B298&lt;&gt;"",MAX(AA$7:AA297)+1,0)</f>
        <v>287</v>
      </c>
      <c r="AB298" s="502">
        <f t="shared" si="40"/>
        <v>298</v>
      </c>
      <c r="AC298" s="504">
        <f>1</f>
        <v>1</v>
      </c>
      <c r="AD298" s="103">
        <f t="shared" si="42"/>
        <v>2781.78</v>
      </c>
      <c r="AE298" s="103">
        <f t="shared" si="43"/>
        <v>7166.01</v>
      </c>
      <c r="AF298" s="103">
        <f t="shared" si="44"/>
        <v>50</v>
      </c>
      <c r="AG298" s="3"/>
    </row>
    <row r="299" spans="2:33" ht="13.2" x14ac:dyDescent="0.25">
      <c r="B299" s="1" t="str">
        <f>адреса!$G$294</f>
        <v>кв.92</v>
      </c>
      <c r="C299" s="522">
        <f>адреса!$I$294</f>
        <v>50000092</v>
      </c>
      <c r="D299" s="6" t="str">
        <f>адреса!$K$294</f>
        <v>ФИО-5-92</v>
      </c>
      <c r="E299" s="6">
        <v>0</v>
      </c>
      <c r="F299" s="6">
        <v>1767.02</v>
      </c>
      <c r="G299" s="6">
        <v>0</v>
      </c>
      <c r="H299" s="6">
        <v>361.48</v>
      </c>
      <c r="I299" s="6">
        <v>17.29</v>
      </c>
      <c r="J299" s="6">
        <v>0</v>
      </c>
      <c r="K299" s="6">
        <v>38.92</v>
      </c>
      <c r="L299" s="6"/>
      <c r="M299" s="6">
        <v>0</v>
      </c>
      <c r="N299" s="6">
        <v>50</v>
      </c>
      <c r="O299" s="6">
        <v>111.33</v>
      </c>
      <c r="P299" s="6">
        <v>0</v>
      </c>
      <c r="Q299" s="6">
        <v>0</v>
      </c>
      <c r="R299" s="6">
        <v>15.27</v>
      </c>
      <c r="S299" s="6">
        <v>77.72</v>
      </c>
      <c r="T299" s="6">
        <v>0</v>
      </c>
      <c r="U299" s="6"/>
      <c r="V299" s="6">
        <v>2439.0300000000002</v>
      </c>
      <c r="W299" s="6">
        <v>2439.0300000000002</v>
      </c>
      <c r="X299" s="6">
        <v>0</v>
      </c>
      <c r="Y299" s="513">
        <f>IF(A299&lt;&gt;"",IF(A299=мар17!A299,0,1),IF(AND(B299=мар17!B299,C299=мар17!C299),0,1))</f>
        <v>0</v>
      </c>
      <c r="Z299" s="70" t="str">
        <f t="shared" si="41"/>
        <v>ул. Пятая д.5</v>
      </c>
      <c r="AA299" s="504">
        <f>IF($B299&lt;&gt;"",MAX(AA$7:AA298)+1,0)</f>
        <v>288</v>
      </c>
      <c r="AB299" s="502">
        <f t="shared" si="40"/>
        <v>299</v>
      </c>
      <c r="AC299" s="504">
        <f>1</f>
        <v>1</v>
      </c>
      <c r="AD299" s="103">
        <f t="shared" si="42"/>
        <v>1767.02</v>
      </c>
      <c r="AE299" s="103">
        <f t="shared" si="43"/>
        <v>622.0100000000001</v>
      </c>
      <c r="AF299" s="103">
        <f t="shared" si="44"/>
        <v>50.000000000000114</v>
      </c>
      <c r="AG299" s="3"/>
    </row>
    <row r="300" spans="2:33" ht="13.2" x14ac:dyDescent="0.25">
      <c r="B300" s="1" t="str">
        <f>адреса!$G$295</f>
        <v>кв.93</v>
      </c>
      <c r="C300" s="522">
        <f>адреса!$I$295</f>
        <v>50000093</v>
      </c>
      <c r="D300" s="6" t="str">
        <f>адреса!$K$295</f>
        <v>ФИО-5-93</v>
      </c>
      <c r="E300" s="6">
        <v>4459.32</v>
      </c>
      <c r="F300" s="6">
        <v>1747.43</v>
      </c>
      <c r="G300" s="6">
        <v>0</v>
      </c>
      <c r="H300" s="6">
        <v>357.35</v>
      </c>
      <c r="I300" s="6">
        <v>168.98</v>
      </c>
      <c r="J300" s="6">
        <v>0</v>
      </c>
      <c r="K300" s="6">
        <v>288.60000000000002</v>
      </c>
      <c r="L300" s="6"/>
      <c r="M300" s="6">
        <v>0</v>
      </c>
      <c r="N300" s="6">
        <v>50</v>
      </c>
      <c r="O300" s="6">
        <v>110.1</v>
      </c>
      <c r="P300" s="6">
        <v>0</v>
      </c>
      <c r="Q300" s="6">
        <v>0</v>
      </c>
      <c r="R300" s="6">
        <v>72.42</v>
      </c>
      <c r="S300" s="6">
        <v>368.71</v>
      </c>
      <c r="T300" s="6">
        <v>0</v>
      </c>
      <c r="U300" s="6"/>
      <c r="V300" s="6">
        <v>3163.59</v>
      </c>
      <c r="W300" s="6">
        <v>4459.32</v>
      </c>
      <c r="X300" s="6">
        <v>3163.59</v>
      </c>
      <c r="Y300" s="513">
        <f>IF(A300&lt;&gt;"",IF(A300=мар17!A300,0,1),IF(AND(B300=мар17!B300,C300=мар17!C300),0,1))</f>
        <v>0</v>
      </c>
      <c r="Z300" s="70" t="str">
        <f t="shared" si="41"/>
        <v>ул. Пятая д.5</v>
      </c>
      <c r="AA300" s="504">
        <f>IF($B300&lt;&gt;"",MAX(AA$7:AA299)+1,0)</f>
        <v>289</v>
      </c>
      <c r="AB300" s="502">
        <f t="shared" si="40"/>
        <v>300</v>
      </c>
      <c r="AC300" s="504">
        <f>1</f>
        <v>1</v>
      </c>
      <c r="AD300" s="103">
        <f t="shared" si="42"/>
        <v>1747.43</v>
      </c>
      <c r="AE300" s="103">
        <f t="shared" si="43"/>
        <v>1366.16</v>
      </c>
      <c r="AF300" s="103">
        <f t="shared" si="44"/>
        <v>50</v>
      </c>
      <c r="AG300" s="3"/>
    </row>
    <row r="301" spans="2:33" ht="13.2" x14ac:dyDescent="0.25">
      <c r="B301" s="1" t="str">
        <f>адреса!$G$296</f>
        <v>кв.94</v>
      </c>
      <c r="C301" s="522">
        <f>адреса!$I$296</f>
        <v>50000094</v>
      </c>
      <c r="D301" s="6" t="str">
        <f>адреса!$K$296</f>
        <v>ФИО-5-94</v>
      </c>
      <c r="E301" s="6">
        <v>72423.63</v>
      </c>
      <c r="F301" s="6">
        <v>2754.35</v>
      </c>
      <c r="G301" s="6">
        <v>0</v>
      </c>
      <c r="H301" s="6">
        <v>561.84</v>
      </c>
      <c r="I301" s="6">
        <v>-466.67</v>
      </c>
      <c r="J301" s="6">
        <v>-985.7</v>
      </c>
      <c r="K301" s="6">
        <v>-1457.05</v>
      </c>
      <c r="L301" s="6"/>
      <c r="M301" s="6">
        <v>0</v>
      </c>
      <c r="N301" s="6">
        <v>50</v>
      </c>
      <c r="O301" s="6">
        <v>173.53</v>
      </c>
      <c r="P301" s="6">
        <v>0</v>
      </c>
      <c r="Q301" s="6">
        <v>0</v>
      </c>
      <c r="R301" s="6">
        <v>-593.28</v>
      </c>
      <c r="S301" s="6">
        <v>-3020.53</v>
      </c>
      <c r="T301" s="6">
        <v>0</v>
      </c>
      <c r="U301" s="6"/>
      <c r="V301" s="6">
        <v>-2983.51</v>
      </c>
      <c r="W301" s="6">
        <v>0</v>
      </c>
      <c r="X301" s="6">
        <v>69440.12</v>
      </c>
      <c r="Y301" s="513">
        <f>IF(A301&lt;&gt;"",IF(A301=мар17!A301,0,1),IF(AND(B301=мар17!B301,C301=мар17!C301),0,1))</f>
        <v>0</v>
      </c>
      <c r="Z301" s="70" t="str">
        <f t="shared" si="41"/>
        <v>ул. Пятая д.5</v>
      </c>
      <c r="AA301" s="504">
        <f>IF($B301&lt;&gt;"",MAX(AA$7:AA300)+1,0)</f>
        <v>290</v>
      </c>
      <c r="AB301" s="502">
        <f t="shared" si="40"/>
        <v>301</v>
      </c>
      <c r="AC301" s="504">
        <f>1</f>
        <v>1</v>
      </c>
      <c r="AD301" s="103">
        <f t="shared" si="42"/>
        <v>2754.35</v>
      </c>
      <c r="AE301" s="103">
        <f t="shared" si="43"/>
        <v>-5787.8600000000006</v>
      </c>
      <c r="AF301" s="103">
        <f t="shared" si="44"/>
        <v>50</v>
      </c>
      <c r="AG301" s="3"/>
    </row>
    <row r="302" spans="2:33" ht="13.2" x14ac:dyDescent="0.25">
      <c r="B302" s="1" t="str">
        <f>адреса!$G$297</f>
        <v>кв.95</v>
      </c>
      <c r="C302" s="522">
        <f>адреса!$I$297</f>
        <v>50000095</v>
      </c>
      <c r="D302" s="6" t="str">
        <f>адреса!$K$297</f>
        <v>ФИО-5-95</v>
      </c>
      <c r="E302" s="6">
        <v>2984.4</v>
      </c>
      <c r="F302" s="6">
        <v>2781.78</v>
      </c>
      <c r="G302" s="6">
        <v>0</v>
      </c>
      <c r="H302" s="6">
        <v>568.04</v>
      </c>
      <c r="I302" s="6">
        <v>211.48</v>
      </c>
      <c r="J302" s="6">
        <v>0</v>
      </c>
      <c r="K302" s="6">
        <v>338.45</v>
      </c>
      <c r="L302" s="6"/>
      <c r="M302" s="6">
        <v>0</v>
      </c>
      <c r="N302" s="6">
        <v>50</v>
      </c>
      <c r="O302" s="6">
        <v>175.26</v>
      </c>
      <c r="P302" s="6">
        <v>0</v>
      </c>
      <c r="Q302" s="6">
        <v>0</v>
      </c>
      <c r="R302" s="6">
        <v>71.62</v>
      </c>
      <c r="S302" s="6">
        <v>364.62</v>
      </c>
      <c r="T302" s="6">
        <v>0</v>
      </c>
      <c r="U302" s="6"/>
      <c r="V302" s="6">
        <v>4561.25</v>
      </c>
      <c r="W302" s="6">
        <v>0</v>
      </c>
      <c r="X302" s="6">
        <v>7545.65</v>
      </c>
      <c r="Y302" s="513">
        <f>IF(A302&lt;&gt;"",IF(A302=мар17!A302,0,1),IF(AND(B302=мар17!B302,C302=мар17!C302),0,1))</f>
        <v>0</v>
      </c>
      <c r="Z302" s="70" t="str">
        <f t="shared" si="41"/>
        <v>ул. Пятая д.5</v>
      </c>
      <c r="AA302" s="504">
        <f>IF($B302&lt;&gt;"",MAX(AA$7:AA301)+1,0)</f>
        <v>291</v>
      </c>
      <c r="AB302" s="502">
        <f t="shared" si="40"/>
        <v>302</v>
      </c>
      <c r="AC302" s="504">
        <f>1</f>
        <v>1</v>
      </c>
      <c r="AD302" s="103">
        <f t="shared" si="42"/>
        <v>2781.78</v>
      </c>
      <c r="AE302" s="103">
        <f t="shared" si="43"/>
        <v>1729.4699999999998</v>
      </c>
      <c r="AF302" s="103">
        <f t="shared" si="44"/>
        <v>50</v>
      </c>
      <c r="AG302" s="3"/>
    </row>
    <row r="303" spans="2:33" ht="13.2" x14ac:dyDescent="0.25">
      <c r="B303" s="1" t="str">
        <f>адреса!$G$298</f>
        <v>кв.96</v>
      </c>
      <c r="C303" s="522">
        <f>адреса!$I$298</f>
        <v>50000096</v>
      </c>
      <c r="D303" s="6" t="str">
        <f>адреса!$K$298</f>
        <v>ФИО-5-96</v>
      </c>
      <c r="E303" s="6">
        <v>15011.12</v>
      </c>
      <c r="F303" s="6">
        <v>1767.02</v>
      </c>
      <c r="G303" s="6">
        <v>0</v>
      </c>
      <c r="H303" s="6">
        <v>361.48</v>
      </c>
      <c r="I303" s="6">
        <v>110.31</v>
      </c>
      <c r="J303" s="6">
        <v>0</v>
      </c>
      <c r="K303" s="6">
        <v>187.7</v>
      </c>
      <c r="L303" s="6"/>
      <c r="M303" s="6">
        <v>0</v>
      </c>
      <c r="N303" s="6">
        <v>50</v>
      </c>
      <c r="O303" s="6">
        <v>111.33</v>
      </c>
      <c r="P303" s="6">
        <v>0</v>
      </c>
      <c r="Q303" s="6">
        <v>0</v>
      </c>
      <c r="R303" s="6">
        <v>46.7</v>
      </c>
      <c r="S303" s="6">
        <v>237.74</v>
      </c>
      <c r="T303" s="6">
        <v>0</v>
      </c>
      <c r="U303" s="6"/>
      <c r="V303" s="6">
        <v>2872.28</v>
      </c>
      <c r="W303" s="6">
        <v>5000</v>
      </c>
      <c r="X303" s="6">
        <v>12883.4</v>
      </c>
      <c r="Y303" s="513">
        <f>IF(A303&lt;&gt;"",IF(A303=мар17!A303,0,1),IF(AND(B303=мар17!B303,C303=мар17!C303),0,1))</f>
        <v>0</v>
      </c>
      <c r="Z303" s="70" t="str">
        <f t="shared" si="41"/>
        <v>ул. Пятая д.5</v>
      </c>
      <c r="AA303" s="504">
        <f>IF($B303&lt;&gt;"",MAX(AA$7:AA302)+1,0)</f>
        <v>292</v>
      </c>
      <c r="AB303" s="502">
        <f t="shared" si="40"/>
        <v>303</v>
      </c>
      <c r="AC303" s="504">
        <f>1</f>
        <v>1</v>
      </c>
      <c r="AD303" s="103">
        <f t="shared" si="42"/>
        <v>1767.02</v>
      </c>
      <c r="AE303" s="103">
        <f t="shared" si="43"/>
        <v>1055.2600000000002</v>
      </c>
      <c r="AF303" s="103">
        <f t="shared" si="44"/>
        <v>50</v>
      </c>
      <c r="AG303" s="3"/>
    </row>
    <row r="304" spans="2:33" ht="13.2" x14ac:dyDescent="0.25">
      <c r="B304" s="1" t="str">
        <f>адреса!$G$299</f>
        <v>кв.97</v>
      </c>
      <c r="C304" s="522">
        <f>адреса!$I$299</f>
        <v>50000097</v>
      </c>
      <c r="D304" s="6" t="str">
        <f>адреса!$K$299</f>
        <v>ФИО-5-97</v>
      </c>
      <c r="E304" s="6">
        <v>5599.49</v>
      </c>
      <c r="F304" s="6">
        <v>1747.43</v>
      </c>
      <c r="G304" s="6">
        <v>0</v>
      </c>
      <c r="H304" s="6">
        <v>357.35</v>
      </c>
      <c r="I304" s="6">
        <v>-204.8</v>
      </c>
      <c r="J304" s="6">
        <v>0</v>
      </c>
      <c r="K304" s="6">
        <v>-381.38</v>
      </c>
      <c r="L304" s="6"/>
      <c r="M304" s="6">
        <v>0</v>
      </c>
      <c r="N304" s="6">
        <v>50</v>
      </c>
      <c r="O304" s="6">
        <v>110.1</v>
      </c>
      <c r="P304" s="6">
        <v>0</v>
      </c>
      <c r="Q304" s="6">
        <v>0</v>
      </c>
      <c r="R304" s="6">
        <v>-114.21</v>
      </c>
      <c r="S304" s="6">
        <v>-581.45000000000005</v>
      </c>
      <c r="T304" s="6">
        <v>0</v>
      </c>
      <c r="U304" s="6"/>
      <c r="V304" s="6">
        <v>983.04</v>
      </c>
      <c r="W304" s="6">
        <v>2149.4899999999998</v>
      </c>
      <c r="X304" s="6">
        <v>4433.04</v>
      </c>
      <c r="Y304" s="513">
        <f>IF(A304&lt;&gt;"",IF(A304=мар17!A304,0,1),IF(AND(B304=мар17!B304,C304=мар17!C304),0,1))</f>
        <v>0</v>
      </c>
      <c r="Z304" s="70" t="str">
        <f t="shared" si="41"/>
        <v>ул. Пятая д.5</v>
      </c>
      <c r="AA304" s="504">
        <f>IF($B304&lt;&gt;"",MAX(AA$7:AA303)+1,0)</f>
        <v>293</v>
      </c>
      <c r="AB304" s="502">
        <f t="shared" si="40"/>
        <v>304</v>
      </c>
      <c r="AC304" s="504">
        <f>1</f>
        <v>1</v>
      </c>
      <c r="AD304" s="103">
        <f t="shared" si="42"/>
        <v>1747.43</v>
      </c>
      <c r="AE304" s="103">
        <f t="shared" si="43"/>
        <v>-814.3900000000001</v>
      </c>
      <c r="AF304" s="103">
        <f t="shared" si="44"/>
        <v>50</v>
      </c>
      <c r="AG304" s="3"/>
    </row>
    <row r="305" spans="1:33" ht="13.2" x14ac:dyDescent="0.25">
      <c r="B305" s="1" t="str">
        <f>адреса!$G$300</f>
        <v>кв.98</v>
      </c>
      <c r="C305" s="522">
        <f>адреса!$I$300</f>
        <v>50000098</v>
      </c>
      <c r="D305" s="6" t="str">
        <f>адреса!$K$300</f>
        <v>ФИО-5-98</v>
      </c>
      <c r="E305" s="6">
        <v>5143</v>
      </c>
      <c r="F305" s="6">
        <v>2754.35</v>
      </c>
      <c r="G305" s="6">
        <v>0</v>
      </c>
      <c r="H305" s="6">
        <v>561.84</v>
      </c>
      <c r="I305" s="6">
        <v>289.68</v>
      </c>
      <c r="J305" s="6">
        <v>0</v>
      </c>
      <c r="K305" s="6">
        <v>461.76</v>
      </c>
      <c r="L305" s="6"/>
      <c r="M305" s="6">
        <v>0</v>
      </c>
      <c r="N305" s="6">
        <v>50</v>
      </c>
      <c r="O305" s="6">
        <v>173.53</v>
      </c>
      <c r="P305" s="6">
        <v>0</v>
      </c>
      <c r="Q305" s="6">
        <v>0</v>
      </c>
      <c r="R305" s="6">
        <v>96.56</v>
      </c>
      <c r="S305" s="6">
        <v>491.61</v>
      </c>
      <c r="T305" s="6">
        <v>0</v>
      </c>
      <c r="U305" s="6"/>
      <c r="V305" s="6">
        <v>4879.33</v>
      </c>
      <c r="W305" s="6">
        <v>5143</v>
      </c>
      <c r="X305" s="6">
        <v>4879.33</v>
      </c>
      <c r="Y305" s="513">
        <f>IF(A305&lt;&gt;"",IF(A305=мар17!A305,0,1),IF(AND(B305=мар17!B305,C305=мар17!C305),0,1))</f>
        <v>0</v>
      </c>
      <c r="Z305" s="70" t="str">
        <f t="shared" si="41"/>
        <v>ул. Пятая д.5</v>
      </c>
      <c r="AA305" s="504">
        <f>IF($B305&lt;&gt;"",MAX(AA$7:AA304)+1,0)</f>
        <v>294</v>
      </c>
      <c r="AB305" s="502">
        <f t="shared" si="40"/>
        <v>305</v>
      </c>
      <c r="AC305" s="504">
        <f>1</f>
        <v>1</v>
      </c>
      <c r="AD305" s="103">
        <f t="shared" si="42"/>
        <v>2754.35</v>
      </c>
      <c r="AE305" s="103">
        <f t="shared" si="43"/>
        <v>2074.98</v>
      </c>
      <c r="AF305" s="103">
        <f t="shared" si="44"/>
        <v>50</v>
      </c>
      <c r="AG305" s="3"/>
    </row>
    <row r="306" spans="1:33" ht="13.2" x14ac:dyDescent="0.25">
      <c r="A306" s="4" t="str">
        <f>адреса!$E$301</f>
        <v>ул. Шестая д.6</v>
      </c>
      <c r="C306" s="522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513">
        <f>IF(A306&lt;&gt;"",IF(A306=мар17!A306,0,1),IF(AND(B306=мар17!B306,C306=мар17!C306),0,1))</f>
        <v>0</v>
      </c>
      <c r="Z306" s="70" t="str">
        <f t="shared" si="41"/>
        <v>ул. Шестая д.6</v>
      </c>
      <c r="AA306" s="504">
        <f>IF($B306&lt;&gt;"",MAX(AA$7:AA305)+1,0)</f>
        <v>0</v>
      </c>
      <c r="AB306" s="502">
        <f t="shared" si="40"/>
        <v>306</v>
      </c>
      <c r="AC306" s="504">
        <f>1</f>
        <v>1</v>
      </c>
      <c r="AD306" s="103">
        <f t="shared" si="42"/>
        <v>0</v>
      </c>
      <c r="AE306" s="103">
        <f t="shared" si="43"/>
        <v>0</v>
      </c>
      <c r="AF306" s="103">
        <f t="shared" si="44"/>
        <v>0</v>
      </c>
      <c r="AG306" s="3"/>
    </row>
    <row r="307" spans="1:33" ht="13.2" x14ac:dyDescent="0.25">
      <c r="B307" s="1" t="str">
        <f>адреса!$G$301</f>
        <v>кв.1</v>
      </c>
      <c r="C307" s="522">
        <f>адреса!$I$301</f>
        <v>60000001</v>
      </c>
      <c r="D307" s="6" t="str">
        <f>адреса!$K$301</f>
        <v>ФИО-6-1</v>
      </c>
      <c r="E307" s="6">
        <v>1494.36</v>
      </c>
      <c r="F307" s="6">
        <v>1494.36</v>
      </c>
      <c r="G307" s="6">
        <v>0</v>
      </c>
      <c r="H307" s="6">
        <v>0</v>
      </c>
      <c r="I307" s="6">
        <v>0</v>
      </c>
      <c r="J307" s="6">
        <v>0</v>
      </c>
      <c r="K307" s="6">
        <v>0</v>
      </c>
      <c r="L307" s="6"/>
      <c r="M307" s="6">
        <v>0</v>
      </c>
      <c r="N307" s="6">
        <v>0</v>
      </c>
      <c r="O307" s="6">
        <v>0</v>
      </c>
      <c r="P307" s="6">
        <v>0</v>
      </c>
      <c r="Q307" s="6">
        <v>0</v>
      </c>
      <c r="R307" s="6">
        <v>0</v>
      </c>
      <c r="S307" s="6">
        <v>0</v>
      </c>
      <c r="T307" s="6">
        <v>0</v>
      </c>
      <c r="U307" s="6"/>
      <c r="V307" s="6">
        <v>1494.36</v>
      </c>
      <c r="W307" s="6">
        <v>1494.36</v>
      </c>
      <c r="X307" s="6">
        <v>1494.36</v>
      </c>
      <c r="Y307" s="513">
        <f>IF(A307&lt;&gt;"",IF(A307=мар17!A307,0,1),IF(AND(B307=мар17!B307,C307=мар17!C307),0,1))</f>
        <v>0</v>
      </c>
      <c r="Z307" s="70" t="str">
        <f t="shared" si="41"/>
        <v>ул. Шестая д.6</v>
      </c>
      <c r="AA307" s="504">
        <f>IF($B307&lt;&gt;"",MAX(AA$7:AA306)+1,0)</f>
        <v>295</v>
      </c>
      <c r="AB307" s="502">
        <f t="shared" si="40"/>
        <v>307</v>
      </c>
      <c r="AC307" s="504">
        <f>1</f>
        <v>1</v>
      </c>
      <c r="AD307" s="103">
        <f t="shared" si="42"/>
        <v>1494.36</v>
      </c>
      <c r="AE307" s="103">
        <f t="shared" si="43"/>
        <v>0</v>
      </c>
      <c r="AF307" s="103">
        <f t="shared" si="44"/>
        <v>0</v>
      </c>
      <c r="AG307" s="3"/>
    </row>
    <row r="308" spans="1:33" ht="13.2" x14ac:dyDescent="0.25">
      <c r="B308" s="1" t="str">
        <f>адреса!$G$302</f>
        <v>кв.2</v>
      </c>
      <c r="C308" s="522">
        <f>адреса!$I$302</f>
        <v>60000002</v>
      </c>
      <c r="D308" s="6" t="str">
        <f>адреса!$K$302</f>
        <v>ФИО-6-2</v>
      </c>
      <c r="E308" s="6">
        <v>1729.23</v>
      </c>
      <c r="F308" s="6">
        <v>1729.23</v>
      </c>
      <c r="G308" s="6">
        <v>0</v>
      </c>
      <c r="H308" s="6">
        <v>0</v>
      </c>
      <c r="I308" s="6">
        <v>0</v>
      </c>
      <c r="J308" s="6">
        <v>0</v>
      </c>
      <c r="K308" s="6">
        <v>0</v>
      </c>
      <c r="L308" s="6"/>
      <c r="M308" s="6">
        <v>0</v>
      </c>
      <c r="N308" s="6">
        <v>0</v>
      </c>
      <c r="O308" s="6">
        <v>0</v>
      </c>
      <c r="P308" s="6">
        <v>0</v>
      </c>
      <c r="Q308" s="6">
        <v>0</v>
      </c>
      <c r="R308" s="6">
        <v>0</v>
      </c>
      <c r="S308" s="6">
        <v>0</v>
      </c>
      <c r="T308" s="6">
        <v>0</v>
      </c>
      <c r="U308" s="6"/>
      <c r="V308" s="6">
        <v>1729.23</v>
      </c>
      <c r="W308" s="6">
        <v>1729.23</v>
      </c>
      <c r="X308" s="6">
        <v>1729.23</v>
      </c>
      <c r="Y308" s="513">
        <f>IF(A308&lt;&gt;"",IF(A308=мар17!A308,0,1),IF(AND(B308=мар17!B308,C308=мар17!C308),0,1))</f>
        <v>0</v>
      </c>
      <c r="Z308" s="70" t="str">
        <f t="shared" si="41"/>
        <v>ул. Шестая д.6</v>
      </c>
      <c r="AA308" s="504">
        <f>IF($B308&lt;&gt;"",MAX(AA$7:AA307)+1,0)</f>
        <v>296</v>
      </c>
      <c r="AB308" s="502">
        <f t="shared" si="40"/>
        <v>308</v>
      </c>
      <c r="AC308" s="504">
        <f>1</f>
        <v>1</v>
      </c>
      <c r="AD308" s="103">
        <f t="shared" si="42"/>
        <v>1729.23</v>
      </c>
      <c r="AE308" s="103">
        <f t="shared" si="43"/>
        <v>0</v>
      </c>
      <c r="AF308" s="103">
        <f t="shared" si="44"/>
        <v>0</v>
      </c>
      <c r="AG308" s="3"/>
    </row>
    <row r="309" spans="1:33" ht="13.2" x14ac:dyDescent="0.25">
      <c r="B309" s="1" t="str">
        <f>адреса!$G$303</f>
        <v>кв.3</v>
      </c>
      <c r="C309" s="522">
        <f>адреса!$I$303</f>
        <v>60000003</v>
      </c>
      <c r="D309" s="6" t="str">
        <f>адреса!$K$303</f>
        <v>ФИО-6-3</v>
      </c>
      <c r="E309" s="6">
        <v>1742.85</v>
      </c>
      <c r="F309" s="6">
        <v>1742.85</v>
      </c>
      <c r="G309" s="6">
        <v>0</v>
      </c>
      <c r="H309" s="6">
        <v>0</v>
      </c>
      <c r="I309" s="6">
        <v>0</v>
      </c>
      <c r="J309" s="6">
        <v>0</v>
      </c>
      <c r="K309" s="6">
        <v>0</v>
      </c>
      <c r="L309" s="6"/>
      <c r="M309" s="6">
        <v>0</v>
      </c>
      <c r="N309" s="6">
        <v>0</v>
      </c>
      <c r="O309" s="6">
        <v>0</v>
      </c>
      <c r="P309" s="6">
        <v>0</v>
      </c>
      <c r="Q309" s="6">
        <v>0</v>
      </c>
      <c r="R309" s="6">
        <v>0</v>
      </c>
      <c r="S309" s="6">
        <v>0</v>
      </c>
      <c r="T309" s="6">
        <v>0</v>
      </c>
      <c r="U309" s="6"/>
      <c r="V309" s="6">
        <v>1742.85</v>
      </c>
      <c r="W309" s="6">
        <v>0</v>
      </c>
      <c r="X309" s="6">
        <v>3485.7</v>
      </c>
      <c r="Y309" s="513">
        <f>IF(A309&lt;&gt;"",IF(A309=мар17!A309,0,1),IF(AND(B309=мар17!B309,C309=мар17!C309),0,1))</f>
        <v>0</v>
      </c>
      <c r="Z309" s="70" t="str">
        <f t="shared" si="41"/>
        <v>ул. Шестая д.6</v>
      </c>
      <c r="AA309" s="504">
        <f>IF($B309&lt;&gt;"",MAX(AA$7:AA308)+1,0)</f>
        <v>297</v>
      </c>
      <c r="AB309" s="502">
        <f t="shared" si="40"/>
        <v>309</v>
      </c>
      <c r="AC309" s="504">
        <f>1</f>
        <v>1</v>
      </c>
      <c r="AD309" s="103">
        <f t="shared" si="42"/>
        <v>1742.85</v>
      </c>
      <c r="AE309" s="103">
        <f t="shared" si="43"/>
        <v>0</v>
      </c>
      <c r="AF309" s="103">
        <f t="shared" si="44"/>
        <v>0</v>
      </c>
      <c r="AG309" s="3"/>
    </row>
    <row r="310" spans="1:33" ht="13.2" x14ac:dyDescent="0.25">
      <c r="B310" s="1" t="str">
        <f>адреса!$G$304</f>
        <v>кв.4</v>
      </c>
      <c r="C310" s="522">
        <f>адреса!$I$304</f>
        <v>60000004</v>
      </c>
      <c r="D310" s="6" t="str">
        <f>адреса!$K$304</f>
        <v>ФИО-6-4</v>
      </c>
      <c r="E310" s="6">
        <v>1681.58</v>
      </c>
      <c r="F310" s="6">
        <v>1681.58</v>
      </c>
      <c r="G310" s="6">
        <v>0</v>
      </c>
      <c r="H310" s="6">
        <v>0</v>
      </c>
      <c r="I310" s="6">
        <v>0</v>
      </c>
      <c r="J310" s="6">
        <v>0</v>
      </c>
      <c r="K310" s="6">
        <v>0</v>
      </c>
      <c r="L310" s="6"/>
      <c r="M310" s="6">
        <v>0</v>
      </c>
      <c r="N310" s="6">
        <v>0</v>
      </c>
      <c r="O310" s="6">
        <v>0</v>
      </c>
      <c r="P310" s="6">
        <v>0</v>
      </c>
      <c r="Q310" s="6">
        <v>0</v>
      </c>
      <c r="R310" s="6">
        <v>0</v>
      </c>
      <c r="S310" s="6">
        <v>0</v>
      </c>
      <c r="T310" s="6">
        <v>0</v>
      </c>
      <c r="U310" s="6"/>
      <c r="V310" s="6">
        <v>1681.58</v>
      </c>
      <c r="W310" s="6">
        <v>1681.58</v>
      </c>
      <c r="X310" s="6">
        <v>1681.58</v>
      </c>
      <c r="Y310" s="513">
        <f>IF(A310&lt;&gt;"",IF(A310=мар17!A310,0,1),IF(AND(B310=мар17!B310,C310=мар17!C310),0,1))</f>
        <v>0</v>
      </c>
      <c r="Z310" s="70" t="str">
        <f t="shared" si="41"/>
        <v>ул. Шестая д.6</v>
      </c>
      <c r="AA310" s="504">
        <f>IF($B310&lt;&gt;"",MAX(AA$7:AA309)+1,0)</f>
        <v>298</v>
      </c>
      <c r="AB310" s="502">
        <f t="shared" si="40"/>
        <v>310</v>
      </c>
      <c r="AC310" s="504">
        <f>1</f>
        <v>1</v>
      </c>
      <c r="AD310" s="103">
        <f t="shared" si="42"/>
        <v>1681.58</v>
      </c>
      <c r="AE310" s="103">
        <f t="shared" si="43"/>
        <v>0</v>
      </c>
      <c r="AF310" s="103">
        <f t="shared" si="44"/>
        <v>0</v>
      </c>
      <c r="AG310" s="3"/>
    </row>
    <row r="311" spans="1:33" ht="13.2" x14ac:dyDescent="0.25">
      <c r="B311" s="1" t="str">
        <f>адреса!$G$305</f>
        <v>кв.5</v>
      </c>
      <c r="C311" s="522">
        <f>адреса!$I$305</f>
        <v>60000005</v>
      </c>
      <c r="D311" s="6" t="str">
        <f>адреса!$K$305</f>
        <v>ФИО-6-5</v>
      </c>
      <c r="E311" s="6">
        <v>3104.45</v>
      </c>
      <c r="F311" s="6">
        <v>3104.45</v>
      </c>
      <c r="G311" s="6">
        <v>0</v>
      </c>
      <c r="H311" s="6">
        <v>0</v>
      </c>
      <c r="I311" s="6">
        <v>0</v>
      </c>
      <c r="J311" s="6">
        <v>0</v>
      </c>
      <c r="K311" s="6">
        <v>0</v>
      </c>
      <c r="L311" s="6"/>
      <c r="M311" s="6">
        <v>0</v>
      </c>
      <c r="N311" s="6">
        <v>0</v>
      </c>
      <c r="O311" s="6">
        <v>0</v>
      </c>
      <c r="P311" s="6">
        <v>0</v>
      </c>
      <c r="Q311" s="6">
        <v>0</v>
      </c>
      <c r="R311" s="6">
        <v>0</v>
      </c>
      <c r="S311" s="6">
        <v>0</v>
      </c>
      <c r="T311" s="6">
        <v>0</v>
      </c>
      <c r="U311" s="6"/>
      <c r="V311" s="6">
        <v>3104.45</v>
      </c>
      <c r="W311" s="6">
        <v>0</v>
      </c>
      <c r="X311" s="6">
        <v>6208.9</v>
      </c>
      <c r="Y311" s="513">
        <f>IF(A311&lt;&gt;"",IF(A311=мар17!A311,0,1),IF(AND(B311=мар17!B311,C311=мар17!C311),0,1))</f>
        <v>0</v>
      </c>
      <c r="Z311" s="70" t="str">
        <f t="shared" si="41"/>
        <v>ул. Шестая д.6</v>
      </c>
      <c r="AA311" s="504">
        <f>IF($B311&lt;&gt;"",MAX(AA$7:AA310)+1,0)</f>
        <v>299</v>
      </c>
      <c r="AB311" s="502">
        <f t="shared" si="40"/>
        <v>311</v>
      </c>
      <c r="AC311" s="504">
        <f>1</f>
        <v>1</v>
      </c>
      <c r="AD311" s="103">
        <f t="shared" si="42"/>
        <v>3104.45</v>
      </c>
      <c r="AE311" s="103">
        <f t="shared" si="43"/>
        <v>0</v>
      </c>
      <c r="AF311" s="103">
        <f t="shared" si="44"/>
        <v>0</v>
      </c>
      <c r="AG311" s="3"/>
    </row>
    <row r="312" spans="1:33" ht="13.2" x14ac:dyDescent="0.25">
      <c r="B312" s="1" t="str">
        <f>адреса!$G$306</f>
        <v>кв.6</v>
      </c>
      <c r="C312" s="522">
        <f>адреса!$I$306</f>
        <v>60000006</v>
      </c>
      <c r="D312" s="6" t="str">
        <f>адреса!$K$306</f>
        <v>ФИО-6-6</v>
      </c>
      <c r="E312" s="6">
        <v>2341.9499999999998</v>
      </c>
      <c r="F312" s="6">
        <v>2341.9499999999998</v>
      </c>
      <c r="G312" s="6">
        <v>0</v>
      </c>
      <c r="H312" s="6">
        <v>0</v>
      </c>
      <c r="I312" s="6">
        <v>0</v>
      </c>
      <c r="J312" s="6">
        <v>0</v>
      </c>
      <c r="K312" s="6">
        <v>0</v>
      </c>
      <c r="L312" s="6"/>
      <c r="M312" s="6">
        <v>0</v>
      </c>
      <c r="N312" s="6">
        <v>0</v>
      </c>
      <c r="O312" s="6">
        <v>0</v>
      </c>
      <c r="P312" s="6">
        <v>0</v>
      </c>
      <c r="Q312" s="6">
        <v>0</v>
      </c>
      <c r="R312" s="6">
        <v>0</v>
      </c>
      <c r="S312" s="6">
        <v>0</v>
      </c>
      <c r="T312" s="6">
        <v>0</v>
      </c>
      <c r="U312" s="6"/>
      <c r="V312" s="6">
        <v>2341.9499999999998</v>
      </c>
      <c r="W312" s="6">
        <v>0</v>
      </c>
      <c r="X312" s="6">
        <v>4683.8999999999996</v>
      </c>
      <c r="Y312" s="513">
        <f>IF(A312&lt;&gt;"",IF(A312=мар17!A312,0,1),IF(AND(B312=мар17!B312,C312=мар17!C312),0,1))</f>
        <v>0</v>
      </c>
      <c r="Z312" s="70" t="str">
        <f t="shared" si="41"/>
        <v>ул. Шестая д.6</v>
      </c>
      <c r="AA312" s="504">
        <f>IF($B312&lt;&gt;"",MAX(AA$7:AA311)+1,0)</f>
        <v>300</v>
      </c>
      <c r="AB312" s="502">
        <f t="shared" si="40"/>
        <v>312</v>
      </c>
      <c r="AC312" s="504">
        <f>1</f>
        <v>1</v>
      </c>
      <c r="AD312" s="103">
        <f t="shared" si="42"/>
        <v>2341.9499999999998</v>
      </c>
      <c r="AE312" s="103">
        <f t="shared" si="43"/>
        <v>0</v>
      </c>
      <c r="AF312" s="103">
        <f t="shared" si="44"/>
        <v>0</v>
      </c>
      <c r="AG312" s="3"/>
    </row>
    <row r="313" spans="1:33" ht="13.2" x14ac:dyDescent="0.25">
      <c r="B313" s="1" t="str">
        <f>адреса!$G$307</f>
        <v>кв.7</v>
      </c>
      <c r="C313" s="522">
        <f>адреса!$I$307</f>
        <v>60000007</v>
      </c>
      <c r="D313" s="6" t="str">
        <f>адреса!$K$307</f>
        <v>ФИО-6-7</v>
      </c>
      <c r="E313" s="6">
        <v>1514.78</v>
      </c>
      <c r="F313" s="6">
        <v>1514.78</v>
      </c>
      <c r="G313" s="6">
        <v>0</v>
      </c>
      <c r="H313" s="6">
        <v>0</v>
      </c>
      <c r="I313" s="6">
        <v>0</v>
      </c>
      <c r="J313" s="6">
        <v>0</v>
      </c>
      <c r="K313" s="6">
        <v>0</v>
      </c>
      <c r="L313" s="6"/>
      <c r="M313" s="6">
        <v>0</v>
      </c>
      <c r="N313" s="6">
        <v>0</v>
      </c>
      <c r="O313" s="6">
        <v>0</v>
      </c>
      <c r="P313" s="6">
        <v>0</v>
      </c>
      <c r="Q313" s="6">
        <v>0</v>
      </c>
      <c r="R313" s="6">
        <v>0</v>
      </c>
      <c r="S313" s="6">
        <v>0</v>
      </c>
      <c r="T313" s="6">
        <v>0</v>
      </c>
      <c r="U313" s="6"/>
      <c r="V313" s="6">
        <v>1514.78</v>
      </c>
      <c r="W313" s="6">
        <v>1514.78</v>
      </c>
      <c r="X313" s="6">
        <v>1514.78</v>
      </c>
      <c r="Y313" s="513">
        <f>IF(A313&lt;&gt;"",IF(A313=мар17!A313,0,1),IF(AND(B313=мар17!B313,C313=мар17!C313),0,1))</f>
        <v>0</v>
      </c>
      <c r="Z313" s="70" t="str">
        <f t="shared" si="41"/>
        <v>ул. Шестая д.6</v>
      </c>
      <c r="AA313" s="504">
        <f>IF($B313&lt;&gt;"",MAX(AA$7:AA312)+1,0)</f>
        <v>301</v>
      </c>
      <c r="AB313" s="502">
        <f t="shared" si="40"/>
        <v>313</v>
      </c>
      <c r="AC313" s="504">
        <f>1</f>
        <v>1</v>
      </c>
      <c r="AD313" s="103">
        <f t="shared" si="42"/>
        <v>1514.78</v>
      </c>
      <c r="AE313" s="103">
        <f t="shared" si="43"/>
        <v>0</v>
      </c>
      <c r="AF313" s="103">
        <f t="shared" si="44"/>
        <v>0</v>
      </c>
      <c r="AG313" s="3"/>
    </row>
    <row r="314" spans="1:33" ht="13.2" x14ac:dyDescent="0.25">
      <c r="B314" s="1" t="str">
        <f>адреса!$G$308</f>
        <v>кв.8</v>
      </c>
      <c r="C314" s="522">
        <f>адреса!$I$308</f>
        <v>60000008</v>
      </c>
      <c r="D314" s="6" t="str">
        <f>адреса!$K$308</f>
        <v>ФИО-6-8</v>
      </c>
      <c r="E314" s="6">
        <v>1307.1400000000001</v>
      </c>
      <c r="F314" s="6">
        <v>1307.1400000000001</v>
      </c>
      <c r="G314" s="6">
        <v>0</v>
      </c>
      <c r="H314" s="6">
        <v>0</v>
      </c>
      <c r="I314" s="6">
        <v>0</v>
      </c>
      <c r="J314" s="6">
        <v>0</v>
      </c>
      <c r="K314" s="6">
        <v>0</v>
      </c>
      <c r="L314" s="6"/>
      <c r="M314" s="6">
        <v>0</v>
      </c>
      <c r="N314" s="6">
        <v>0</v>
      </c>
      <c r="O314" s="6">
        <v>0</v>
      </c>
      <c r="P314" s="6">
        <v>0</v>
      </c>
      <c r="Q314" s="6">
        <v>0</v>
      </c>
      <c r="R314" s="6">
        <v>0</v>
      </c>
      <c r="S314" s="6">
        <v>0</v>
      </c>
      <c r="T314" s="6">
        <v>0</v>
      </c>
      <c r="U314" s="6"/>
      <c r="V314" s="6">
        <v>1307.1400000000001</v>
      </c>
      <c r="W314" s="6">
        <v>1307.1400000000001</v>
      </c>
      <c r="X314" s="6">
        <v>1307.1400000000001</v>
      </c>
      <c r="Y314" s="513">
        <f>IF(A314&lt;&gt;"",IF(A314=мар17!A314,0,1),IF(AND(B314=мар17!B314,C314=мар17!C314),0,1))</f>
        <v>0</v>
      </c>
      <c r="Z314" s="70" t="str">
        <f t="shared" si="41"/>
        <v>ул. Шестая д.6</v>
      </c>
      <c r="AA314" s="504">
        <f>IF($B314&lt;&gt;"",MAX(AA$7:AA313)+1,0)</f>
        <v>302</v>
      </c>
      <c r="AB314" s="502">
        <f t="shared" si="40"/>
        <v>314</v>
      </c>
      <c r="AC314" s="504">
        <f>1</f>
        <v>1</v>
      </c>
      <c r="AD314" s="103">
        <f t="shared" si="42"/>
        <v>1307.1400000000001</v>
      </c>
      <c r="AE314" s="103">
        <f t="shared" si="43"/>
        <v>0</v>
      </c>
      <c r="AF314" s="103">
        <f t="shared" si="44"/>
        <v>0</v>
      </c>
      <c r="AG314" s="3"/>
    </row>
    <row r="315" spans="1:33" ht="13.2" x14ac:dyDescent="0.25">
      <c r="B315" s="1" t="str">
        <f>адреса!$G$309</f>
        <v>кв.9</v>
      </c>
      <c r="C315" s="522">
        <f>адреса!$I$309</f>
        <v>60000009</v>
      </c>
      <c r="D315" s="6" t="str">
        <f>адреса!$K$309</f>
        <v>ФИО-6-9</v>
      </c>
      <c r="E315" s="6">
        <v>1307.1400000000001</v>
      </c>
      <c r="F315" s="6">
        <v>1307.1400000000001</v>
      </c>
      <c r="G315" s="6">
        <v>0</v>
      </c>
      <c r="H315" s="6">
        <v>0</v>
      </c>
      <c r="I315" s="6">
        <v>0</v>
      </c>
      <c r="J315" s="6">
        <v>0</v>
      </c>
      <c r="K315" s="6">
        <v>0</v>
      </c>
      <c r="L315" s="6"/>
      <c r="M315" s="6">
        <v>0</v>
      </c>
      <c r="N315" s="6">
        <v>0</v>
      </c>
      <c r="O315" s="6">
        <v>0</v>
      </c>
      <c r="P315" s="6">
        <v>0</v>
      </c>
      <c r="Q315" s="6">
        <v>0</v>
      </c>
      <c r="R315" s="6">
        <v>0</v>
      </c>
      <c r="S315" s="6">
        <v>0</v>
      </c>
      <c r="T315" s="6">
        <v>0</v>
      </c>
      <c r="U315" s="6"/>
      <c r="V315" s="6">
        <v>1307.1400000000001</v>
      </c>
      <c r="W315" s="6">
        <v>0</v>
      </c>
      <c r="X315" s="6">
        <v>2614.2800000000002</v>
      </c>
      <c r="Y315" s="513">
        <f>IF(A315&lt;&gt;"",IF(A315=мар17!A315,0,1),IF(AND(B315=мар17!B315,C315=мар17!C315),0,1))</f>
        <v>0</v>
      </c>
      <c r="Z315" s="70" t="str">
        <f t="shared" si="41"/>
        <v>ул. Шестая д.6</v>
      </c>
      <c r="AA315" s="504">
        <f>IF($B315&lt;&gt;"",MAX(AA$7:AA314)+1,0)</f>
        <v>303</v>
      </c>
      <c r="AB315" s="502">
        <f t="shared" si="40"/>
        <v>315</v>
      </c>
      <c r="AC315" s="504">
        <f>1</f>
        <v>1</v>
      </c>
      <c r="AD315" s="103">
        <f t="shared" si="42"/>
        <v>1307.1400000000001</v>
      </c>
      <c r="AE315" s="103">
        <f t="shared" si="43"/>
        <v>0</v>
      </c>
      <c r="AF315" s="103">
        <f t="shared" si="44"/>
        <v>0</v>
      </c>
      <c r="AG315" s="3"/>
    </row>
    <row r="316" spans="1:33" ht="13.2" x14ac:dyDescent="0.25">
      <c r="B316" s="1" t="str">
        <f>адреса!$G$310</f>
        <v>кв.10</v>
      </c>
      <c r="C316" s="522">
        <f>адреса!$I$310</f>
        <v>60000010</v>
      </c>
      <c r="D316" s="6" t="str">
        <f>адреса!$K$310</f>
        <v>ФИО-6-10</v>
      </c>
      <c r="E316" s="6">
        <v>1514.78</v>
      </c>
      <c r="F316" s="6">
        <v>1514.78</v>
      </c>
      <c r="G316" s="6">
        <v>0</v>
      </c>
      <c r="H316" s="6">
        <v>0</v>
      </c>
      <c r="I316" s="6">
        <v>0</v>
      </c>
      <c r="J316" s="6">
        <v>0</v>
      </c>
      <c r="K316" s="6">
        <v>0</v>
      </c>
      <c r="L316" s="6"/>
      <c r="M316" s="6">
        <v>0</v>
      </c>
      <c r="N316" s="6">
        <v>0</v>
      </c>
      <c r="O316" s="6">
        <v>0</v>
      </c>
      <c r="P316" s="6">
        <v>0</v>
      </c>
      <c r="Q316" s="6">
        <v>0</v>
      </c>
      <c r="R316" s="6">
        <v>0</v>
      </c>
      <c r="S316" s="6">
        <v>0</v>
      </c>
      <c r="T316" s="6">
        <v>0</v>
      </c>
      <c r="U316" s="6"/>
      <c r="V316" s="6">
        <v>1514.78</v>
      </c>
      <c r="W316" s="6">
        <v>0</v>
      </c>
      <c r="X316" s="6">
        <v>3029.56</v>
      </c>
      <c r="Y316" s="513">
        <f>IF(A316&lt;&gt;"",IF(A316=мар17!A316,0,1),IF(AND(B316=мар17!B316,C316=мар17!C316),0,1))</f>
        <v>0</v>
      </c>
      <c r="Z316" s="70" t="str">
        <f t="shared" si="41"/>
        <v>ул. Шестая д.6</v>
      </c>
      <c r="AA316" s="504">
        <f>IF($B316&lt;&gt;"",MAX(AA$7:AA315)+1,0)</f>
        <v>304</v>
      </c>
      <c r="AB316" s="502">
        <f t="shared" si="40"/>
        <v>316</v>
      </c>
      <c r="AC316" s="504">
        <f>1</f>
        <v>1</v>
      </c>
      <c r="AD316" s="103">
        <f t="shared" si="42"/>
        <v>1514.78</v>
      </c>
      <c r="AE316" s="103">
        <f t="shared" si="43"/>
        <v>0</v>
      </c>
      <c r="AF316" s="103">
        <f t="shared" si="44"/>
        <v>0</v>
      </c>
      <c r="AG316" s="3"/>
    </row>
    <row r="317" spans="1:33" ht="13.2" x14ac:dyDescent="0.25">
      <c r="B317" s="1" t="str">
        <f>адреса!$G$311</f>
        <v>кв.11</v>
      </c>
      <c r="C317" s="522">
        <f>адреса!$I$311</f>
        <v>60000011</v>
      </c>
      <c r="D317" s="6" t="str">
        <f>адреса!$K$311</f>
        <v>ФИО-6-11</v>
      </c>
      <c r="E317" s="6">
        <v>2341.9499999999998</v>
      </c>
      <c r="F317" s="6">
        <v>2341.9499999999998</v>
      </c>
      <c r="G317" s="6">
        <v>0</v>
      </c>
      <c r="H317" s="6">
        <v>0</v>
      </c>
      <c r="I317" s="6">
        <v>0</v>
      </c>
      <c r="J317" s="6">
        <v>0</v>
      </c>
      <c r="K317" s="6">
        <v>0</v>
      </c>
      <c r="L317" s="6"/>
      <c r="M317" s="6">
        <v>0</v>
      </c>
      <c r="N317" s="6">
        <v>0</v>
      </c>
      <c r="O317" s="6">
        <v>0</v>
      </c>
      <c r="P317" s="6">
        <v>0</v>
      </c>
      <c r="Q317" s="6">
        <v>0</v>
      </c>
      <c r="R317" s="6">
        <v>0</v>
      </c>
      <c r="S317" s="6">
        <v>0</v>
      </c>
      <c r="T317" s="6">
        <v>0</v>
      </c>
      <c r="U317" s="6"/>
      <c r="V317" s="6">
        <v>2341.9499999999998</v>
      </c>
      <c r="W317" s="6">
        <v>2341.9499999999998</v>
      </c>
      <c r="X317" s="6">
        <v>2341.9499999999998</v>
      </c>
      <c r="Y317" s="513">
        <f>IF(A317&lt;&gt;"",IF(A317=мар17!A317,0,1),IF(AND(B317=мар17!B317,C317=мар17!C317),0,1))</f>
        <v>0</v>
      </c>
      <c r="Z317" s="70" t="str">
        <f t="shared" si="41"/>
        <v>ул. Шестая д.6</v>
      </c>
      <c r="AA317" s="504">
        <f>IF($B317&lt;&gt;"",MAX(AA$7:AA316)+1,0)</f>
        <v>305</v>
      </c>
      <c r="AB317" s="502">
        <f t="shared" si="40"/>
        <v>317</v>
      </c>
      <c r="AC317" s="504">
        <f>1</f>
        <v>1</v>
      </c>
      <c r="AD317" s="103">
        <f t="shared" si="42"/>
        <v>2341.9499999999998</v>
      </c>
      <c r="AE317" s="103">
        <f t="shared" si="43"/>
        <v>0</v>
      </c>
      <c r="AF317" s="103">
        <f t="shared" si="44"/>
        <v>0</v>
      </c>
      <c r="AG317" s="3"/>
    </row>
    <row r="318" spans="1:33" ht="13.2" x14ac:dyDescent="0.25">
      <c r="B318" s="1" t="str">
        <f>адреса!$G$312</f>
        <v>кв.12</v>
      </c>
      <c r="C318" s="522">
        <f>адреса!$I$312</f>
        <v>60000012</v>
      </c>
      <c r="D318" s="6" t="str">
        <f>адреса!$K$312</f>
        <v>ФИО-6-12</v>
      </c>
      <c r="E318" s="6">
        <v>3084.02</v>
      </c>
      <c r="F318" s="6">
        <v>3084.02</v>
      </c>
      <c r="G318" s="6">
        <v>0</v>
      </c>
      <c r="H318" s="6">
        <v>0</v>
      </c>
      <c r="I318" s="6">
        <v>0</v>
      </c>
      <c r="J318" s="6">
        <v>0</v>
      </c>
      <c r="K318" s="6">
        <v>0</v>
      </c>
      <c r="L318" s="6"/>
      <c r="M318" s="6">
        <v>0</v>
      </c>
      <c r="N318" s="6">
        <v>0</v>
      </c>
      <c r="O318" s="6">
        <v>0</v>
      </c>
      <c r="P318" s="6">
        <v>0</v>
      </c>
      <c r="Q318" s="6">
        <v>0</v>
      </c>
      <c r="R318" s="6">
        <v>0</v>
      </c>
      <c r="S318" s="6">
        <v>0</v>
      </c>
      <c r="T318" s="6">
        <v>0</v>
      </c>
      <c r="U318" s="6"/>
      <c r="V318" s="6">
        <v>3084.02</v>
      </c>
      <c r="W318" s="6">
        <v>0</v>
      </c>
      <c r="X318" s="6">
        <v>6168.04</v>
      </c>
      <c r="Y318" s="513">
        <f>IF(A318&lt;&gt;"",IF(A318=мар17!A318,0,1),IF(AND(B318=мар17!B318,C318=мар17!C318),0,1))</f>
        <v>0</v>
      </c>
      <c r="Z318" s="70" t="str">
        <f t="shared" si="41"/>
        <v>ул. Шестая д.6</v>
      </c>
      <c r="AA318" s="504">
        <f>IF($B318&lt;&gt;"",MAX(AA$7:AA317)+1,0)</f>
        <v>306</v>
      </c>
      <c r="AB318" s="502">
        <f t="shared" si="40"/>
        <v>318</v>
      </c>
      <c r="AC318" s="504">
        <f>1</f>
        <v>1</v>
      </c>
      <c r="AD318" s="103">
        <f t="shared" si="42"/>
        <v>3084.02</v>
      </c>
      <c r="AE318" s="103">
        <f t="shared" si="43"/>
        <v>0</v>
      </c>
      <c r="AF318" s="103">
        <f t="shared" si="44"/>
        <v>0</v>
      </c>
      <c r="AG318" s="3"/>
    </row>
    <row r="319" spans="1:33" ht="13.2" x14ac:dyDescent="0.25">
      <c r="B319" s="1" t="str">
        <f>адреса!$G$313</f>
        <v>кв.13</v>
      </c>
      <c r="C319" s="522">
        <f>адреса!$I$313</f>
        <v>60000013</v>
      </c>
      <c r="D319" s="6" t="str">
        <f>адреса!$K$313</f>
        <v>ФИО-6-13</v>
      </c>
      <c r="E319" s="6">
        <v>1671.36</v>
      </c>
      <c r="F319" s="6">
        <v>1671.36</v>
      </c>
      <c r="G319" s="6">
        <v>0</v>
      </c>
      <c r="H319" s="6">
        <v>0</v>
      </c>
      <c r="I319" s="6">
        <v>0</v>
      </c>
      <c r="J319" s="6">
        <v>0</v>
      </c>
      <c r="K319" s="6">
        <v>0</v>
      </c>
      <c r="L319" s="6"/>
      <c r="M319" s="6">
        <v>0</v>
      </c>
      <c r="N319" s="6">
        <v>0</v>
      </c>
      <c r="O319" s="6">
        <v>0</v>
      </c>
      <c r="P319" s="6">
        <v>0</v>
      </c>
      <c r="Q319" s="6">
        <v>0</v>
      </c>
      <c r="R319" s="6">
        <v>0</v>
      </c>
      <c r="S319" s="6">
        <v>0</v>
      </c>
      <c r="T319" s="6">
        <v>0</v>
      </c>
      <c r="U319" s="6"/>
      <c r="V319" s="6">
        <v>1671.36</v>
      </c>
      <c r="W319" s="6">
        <v>0</v>
      </c>
      <c r="X319" s="6">
        <v>3342.72</v>
      </c>
      <c r="Y319" s="513">
        <f>IF(A319&lt;&gt;"",IF(A319=мар17!A319,0,1),IF(AND(B319=мар17!B319,C319=мар17!C319),0,1))</f>
        <v>0</v>
      </c>
      <c r="Z319" s="70" t="str">
        <f t="shared" si="41"/>
        <v>ул. Шестая д.6</v>
      </c>
      <c r="AA319" s="504">
        <f>IF($B319&lt;&gt;"",MAX(AA$7:AA318)+1,0)</f>
        <v>307</v>
      </c>
      <c r="AB319" s="502">
        <f t="shared" si="40"/>
        <v>319</v>
      </c>
      <c r="AC319" s="504">
        <f>1</f>
        <v>1</v>
      </c>
      <c r="AD319" s="103">
        <f t="shared" si="42"/>
        <v>1671.36</v>
      </c>
      <c r="AE319" s="103">
        <f t="shared" si="43"/>
        <v>0</v>
      </c>
      <c r="AF319" s="103">
        <f t="shared" si="44"/>
        <v>0</v>
      </c>
      <c r="AG319" s="3"/>
    </row>
    <row r="320" spans="1:33" ht="13.2" x14ac:dyDescent="0.25">
      <c r="B320" s="1" t="str">
        <f>адреса!$G$314</f>
        <v>кв.14</v>
      </c>
      <c r="C320" s="522">
        <f>адреса!$I$314</f>
        <v>60000014</v>
      </c>
      <c r="D320" s="6" t="str">
        <f>адреса!$K$314</f>
        <v>ФИО-6-14</v>
      </c>
      <c r="E320" s="6">
        <v>1746.25</v>
      </c>
      <c r="F320" s="6">
        <v>1746.25</v>
      </c>
      <c r="G320" s="6">
        <v>0</v>
      </c>
      <c r="H320" s="6">
        <v>0</v>
      </c>
      <c r="I320" s="6">
        <v>0</v>
      </c>
      <c r="J320" s="6">
        <v>0</v>
      </c>
      <c r="K320" s="6">
        <v>0</v>
      </c>
      <c r="L320" s="6"/>
      <c r="M320" s="6">
        <v>0</v>
      </c>
      <c r="N320" s="6">
        <v>0</v>
      </c>
      <c r="O320" s="6">
        <v>0</v>
      </c>
      <c r="P320" s="6">
        <v>0</v>
      </c>
      <c r="Q320" s="6">
        <v>0</v>
      </c>
      <c r="R320" s="6">
        <v>0</v>
      </c>
      <c r="S320" s="6">
        <v>0</v>
      </c>
      <c r="T320" s="6">
        <v>0</v>
      </c>
      <c r="U320" s="6"/>
      <c r="V320" s="6">
        <v>1746.25</v>
      </c>
      <c r="W320" s="6">
        <v>1746.25</v>
      </c>
      <c r="X320" s="6">
        <v>1746.25</v>
      </c>
      <c r="Y320" s="513">
        <f>IF(A320&lt;&gt;"",IF(A320=мар17!A320,0,1),IF(AND(B320=мар17!B320,C320=мар17!C320),0,1))</f>
        <v>0</v>
      </c>
      <c r="Z320" s="70" t="str">
        <f t="shared" si="41"/>
        <v>ул. Шестая д.6</v>
      </c>
      <c r="AA320" s="504">
        <f>IF($B320&lt;&gt;"",MAX(AA$7:AA319)+1,0)</f>
        <v>308</v>
      </c>
      <c r="AB320" s="502">
        <f t="shared" si="40"/>
        <v>320</v>
      </c>
      <c r="AC320" s="504">
        <f>1</f>
        <v>1</v>
      </c>
      <c r="AD320" s="103">
        <f t="shared" si="42"/>
        <v>1746.25</v>
      </c>
      <c r="AE320" s="103">
        <f t="shared" si="43"/>
        <v>0</v>
      </c>
      <c r="AF320" s="103">
        <f t="shared" si="44"/>
        <v>0</v>
      </c>
      <c r="AG320" s="3"/>
    </row>
    <row r="321" spans="2:33" ht="13.2" x14ac:dyDescent="0.25">
      <c r="B321" s="1" t="str">
        <f>адреса!$G$315</f>
        <v>кв.15</v>
      </c>
      <c r="C321" s="522">
        <f>адреса!$I$315</f>
        <v>60000015</v>
      </c>
      <c r="D321" s="6" t="str">
        <f>адреса!$K$315</f>
        <v>ФИО-6-15</v>
      </c>
      <c r="E321" s="6">
        <v>1736.04</v>
      </c>
      <c r="F321" s="6">
        <v>1736.04</v>
      </c>
      <c r="G321" s="6">
        <v>0</v>
      </c>
      <c r="H321" s="6">
        <v>0</v>
      </c>
      <c r="I321" s="6">
        <v>0</v>
      </c>
      <c r="J321" s="6">
        <v>0</v>
      </c>
      <c r="K321" s="6">
        <v>0</v>
      </c>
      <c r="L321" s="6"/>
      <c r="M321" s="6">
        <v>0</v>
      </c>
      <c r="N321" s="6">
        <v>0</v>
      </c>
      <c r="O321" s="6">
        <v>0</v>
      </c>
      <c r="P321" s="6">
        <v>0</v>
      </c>
      <c r="Q321" s="6">
        <v>0</v>
      </c>
      <c r="R321" s="6">
        <v>0</v>
      </c>
      <c r="S321" s="6">
        <v>0</v>
      </c>
      <c r="T321" s="6">
        <v>0</v>
      </c>
      <c r="U321" s="6"/>
      <c r="V321" s="6">
        <v>1736.04</v>
      </c>
      <c r="W321" s="6">
        <v>1736.04</v>
      </c>
      <c r="X321" s="6">
        <v>1736.04</v>
      </c>
      <c r="Y321" s="513">
        <f>IF(A321&lt;&gt;"",IF(A321=мар17!A321,0,1),IF(AND(B321=мар17!B321,C321=мар17!C321),0,1))</f>
        <v>0</v>
      </c>
      <c r="Z321" s="70" t="str">
        <f t="shared" si="41"/>
        <v>ул. Шестая д.6</v>
      </c>
      <c r="AA321" s="504">
        <f>IF($B321&lt;&gt;"",MAX(AA$7:AA320)+1,0)</f>
        <v>309</v>
      </c>
      <c r="AB321" s="502">
        <f t="shared" si="40"/>
        <v>321</v>
      </c>
      <c r="AC321" s="504">
        <f>1</f>
        <v>1</v>
      </c>
      <c r="AD321" s="103">
        <f t="shared" si="42"/>
        <v>1736.04</v>
      </c>
      <c r="AE321" s="103">
        <f t="shared" si="43"/>
        <v>0</v>
      </c>
      <c r="AF321" s="103">
        <f t="shared" si="44"/>
        <v>0</v>
      </c>
      <c r="AG321" s="3"/>
    </row>
    <row r="322" spans="2:33" ht="13.2" x14ac:dyDescent="0.25">
      <c r="B322" s="1" t="str">
        <f>адреса!$G$316</f>
        <v>кв.16</v>
      </c>
      <c r="C322" s="522">
        <f>адреса!$I$316</f>
        <v>60000016</v>
      </c>
      <c r="D322" s="6" t="str">
        <f>адреса!$K$316</f>
        <v>ФИО-6-16</v>
      </c>
      <c r="E322" s="6">
        <v>1507.97</v>
      </c>
      <c r="F322" s="6">
        <v>1507.97</v>
      </c>
      <c r="G322" s="6">
        <v>0</v>
      </c>
      <c r="H322" s="6">
        <v>0</v>
      </c>
      <c r="I322" s="6">
        <v>0</v>
      </c>
      <c r="J322" s="6">
        <v>0</v>
      </c>
      <c r="K322" s="6">
        <v>0</v>
      </c>
      <c r="L322" s="6"/>
      <c r="M322" s="6">
        <v>0</v>
      </c>
      <c r="N322" s="6">
        <v>0</v>
      </c>
      <c r="O322" s="6">
        <v>0</v>
      </c>
      <c r="P322" s="6">
        <v>0</v>
      </c>
      <c r="Q322" s="6">
        <v>0</v>
      </c>
      <c r="R322" s="6">
        <v>0</v>
      </c>
      <c r="S322" s="6">
        <v>0</v>
      </c>
      <c r="T322" s="6">
        <v>0</v>
      </c>
      <c r="U322" s="6"/>
      <c r="V322" s="6">
        <v>1507.97</v>
      </c>
      <c r="W322" s="6">
        <v>1507.97</v>
      </c>
      <c r="X322" s="6">
        <v>1507.97</v>
      </c>
      <c r="Y322" s="513">
        <f>IF(A322&lt;&gt;"",IF(A322=мар17!A322,0,1),IF(AND(B322=мар17!B322,C322=мар17!C322),0,1))</f>
        <v>0</v>
      </c>
      <c r="Z322" s="70" t="str">
        <f t="shared" si="41"/>
        <v>ул. Шестая д.6</v>
      </c>
      <c r="AA322" s="504">
        <f>IF($B322&lt;&gt;"",MAX(AA$7:AA321)+1,0)</f>
        <v>310</v>
      </c>
      <c r="AB322" s="502">
        <f t="shared" si="40"/>
        <v>322</v>
      </c>
      <c r="AC322" s="504">
        <f>1</f>
        <v>1</v>
      </c>
      <c r="AD322" s="103">
        <f t="shared" si="42"/>
        <v>1507.97</v>
      </c>
      <c r="AE322" s="103">
        <f t="shared" si="43"/>
        <v>0</v>
      </c>
      <c r="AF322" s="103">
        <f t="shared" si="44"/>
        <v>0</v>
      </c>
      <c r="AG322" s="3"/>
    </row>
    <row r="323" spans="2:33" ht="13.2" x14ac:dyDescent="0.25">
      <c r="B323" s="1" t="str">
        <f>адреса!$G$317</f>
        <v>кв.17</v>
      </c>
      <c r="C323" s="522">
        <f>адреса!$I$317</f>
        <v>60000017</v>
      </c>
      <c r="D323" s="6" t="str">
        <f>адреса!$K$317</f>
        <v>ФИО-6-17</v>
      </c>
      <c r="E323" s="6">
        <v>1473.93</v>
      </c>
      <c r="F323" s="6">
        <v>1473.93</v>
      </c>
      <c r="G323" s="6">
        <v>0</v>
      </c>
      <c r="H323" s="6">
        <v>0</v>
      </c>
      <c r="I323" s="6">
        <v>0</v>
      </c>
      <c r="J323" s="6">
        <v>0</v>
      </c>
      <c r="K323" s="6">
        <v>0</v>
      </c>
      <c r="L323" s="6"/>
      <c r="M323" s="6">
        <v>0</v>
      </c>
      <c r="N323" s="6">
        <v>0</v>
      </c>
      <c r="O323" s="6">
        <v>0</v>
      </c>
      <c r="P323" s="6">
        <v>0</v>
      </c>
      <c r="Q323" s="6">
        <v>0</v>
      </c>
      <c r="R323" s="6">
        <v>0</v>
      </c>
      <c r="S323" s="6">
        <v>0</v>
      </c>
      <c r="T323" s="6">
        <v>0</v>
      </c>
      <c r="U323" s="6"/>
      <c r="V323" s="6">
        <v>1473.93</v>
      </c>
      <c r="W323" s="6">
        <v>0</v>
      </c>
      <c r="X323" s="6">
        <v>2947.86</v>
      </c>
      <c r="Y323" s="513">
        <f>IF(A323&lt;&gt;"",IF(A323=мар17!A323,0,1),IF(AND(B323=мар17!B323,C323=мар17!C323),0,1))</f>
        <v>0</v>
      </c>
      <c r="Z323" s="70" t="str">
        <f t="shared" si="41"/>
        <v>ул. Шестая д.6</v>
      </c>
      <c r="AA323" s="504">
        <f>IF($B323&lt;&gt;"",MAX(AA$7:AA322)+1,0)</f>
        <v>311</v>
      </c>
      <c r="AB323" s="502">
        <f t="shared" si="40"/>
        <v>323</v>
      </c>
      <c r="AC323" s="504">
        <f>1</f>
        <v>1</v>
      </c>
      <c r="AD323" s="103">
        <f t="shared" si="42"/>
        <v>1473.93</v>
      </c>
      <c r="AE323" s="103">
        <f t="shared" si="43"/>
        <v>0</v>
      </c>
      <c r="AF323" s="103">
        <f t="shared" si="44"/>
        <v>0</v>
      </c>
      <c r="AG323" s="3"/>
    </row>
    <row r="324" spans="2:33" ht="13.2" x14ac:dyDescent="0.25">
      <c r="B324" s="1" t="str">
        <f>адреса!$G$318</f>
        <v>кв.18</v>
      </c>
      <c r="C324" s="522">
        <f>адреса!$I$318</f>
        <v>60000018</v>
      </c>
      <c r="D324" s="6" t="str">
        <f>адреса!$K$318</f>
        <v>ФИО-6-18</v>
      </c>
      <c r="E324" s="6">
        <v>1702</v>
      </c>
      <c r="F324" s="6">
        <v>1702</v>
      </c>
      <c r="G324" s="6">
        <v>0</v>
      </c>
      <c r="H324" s="6">
        <v>0</v>
      </c>
      <c r="I324" s="6">
        <v>0</v>
      </c>
      <c r="J324" s="6">
        <v>0</v>
      </c>
      <c r="K324" s="6">
        <v>0</v>
      </c>
      <c r="L324" s="6"/>
      <c r="M324" s="6">
        <v>0</v>
      </c>
      <c r="N324" s="6">
        <v>0</v>
      </c>
      <c r="O324" s="6">
        <v>0</v>
      </c>
      <c r="P324" s="6">
        <v>0</v>
      </c>
      <c r="Q324" s="6">
        <v>0</v>
      </c>
      <c r="R324" s="6">
        <v>0</v>
      </c>
      <c r="S324" s="6">
        <v>0</v>
      </c>
      <c r="T324" s="6">
        <v>0</v>
      </c>
      <c r="U324" s="6"/>
      <c r="V324" s="6">
        <v>1702</v>
      </c>
      <c r="W324" s="6">
        <v>0</v>
      </c>
      <c r="X324" s="6">
        <v>3404</v>
      </c>
      <c r="Y324" s="513">
        <f>IF(A324&lt;&gt;"",IF(A324=мар17!A324,0,1),IF(AND(B324=мар17!B324,C324=мар17!C324),0,1))</f>
        <v>0</v>
      </c>
      <c r="Z324" s="70" t="str">
        <f t="shared" si="41"/>
        <v>ул. Шестая д.6</v>
      </c>
      <c r="AA324" s="504">
        <f>IF($B324&lt;&gt;"",MAX(AA$7:AA323)+1,0)</f>
        <v>312</v>
      </c>
      <c r="AB324" s="502">
        <f t="shared" si="40"/>
        <v>324</v>
      </c>
      <c r="AC324" s="504">
        <f>1</f>
        <v>1</v>
      </c>
      <c r="AD324" s="103">
        <f t="shared" si="42"/>
        <v>1702</v>
      </c>
      <c r="AE324" s="103">
        <f t="shared" si="43"/>
        <v>0</v>
      </c>
      <c r="AF324" s="103">
        <f t="shared" si="44"/>
        <v>0</v>
      </c>
      <c r="AG324" s="3"/>
    </row>
    <row r="325" spans="2:33" ht="13.2" x14ac:dyDescent="0.25">
      <c r="B325" s="1" t="str">
        <f>адреса!$G$319</f>
        <v>кв.19</v>
      </c>
      <c r="C325" s="522">
        <f>адреса!$I$319</f>
        <v>60000019</v>
      </c>
      <c r="D325" s="6" t="str">
        <f>адреса!$K$319</f>
        <v>ФИО-6-19</v>
      </c>
      <c r="E325" s="6">
        <v>1739.44</v>
      </c>
      <c r="F325" s="6">
        <v>1739.44</v>
      </c>
      <c r="G325" s="6">
        <v>0</v>
      </c>
      <c r="H325" s="6">
        <v>0</v>
      </c>
      <c r="I325" s="6">
        <v>0</v>
      </c>
      <c r="J325" s="6">
        <v>0</v>
      </c>
      <c r="K325" s="6">
        <v>0</v>
      </c>
      <c r="L325" s="6"/>
      <c r="M325" s="6">
        <v>0</v>
      </c>
      <c r="N325" s="6">
        <v>0</v>
      </c>
      <c r="O325" s="6">
        <v>0</v>
      </c>
      <c r="P325" s="6">
        <v>0</v>
      </c>
      <c r="Q325" s="6">
        <v>0</v>
      </c>
      <c r="R325" s="6">
        <v>0</v>
      </c>
      <c r="S325" s="6">
        <v>0</v>
      </c>
      <c r="T325" s="6">
        <v>0</v>
      </c>
      <c r="U325" s="6"/>
      <c r="V325" s="6">
        <v>1739.44</v>
      </c>
      <c r="W325" s="6">
        <v>1739.44</v>
      </c>
      <c r="X325" s="6">
        <v>1739.44</v>
      </c>
      <c r="Y325" s="513">
        <f>IF(A325&lt;&gt;"",IF(A325=мар17!A325,0,1),IF(AND(B325=мар17!B325,C325=мар17!C325),0,1))</f>
        <v>0</v>
      </c>
      <c r="Z325" s="70" t="str">
        <f t="shared" si="41"/>
        <v>ул. Шестая д.6</v>
      </c>
      <c r="AA325" s="504">
        <f>IF($B325&lt;&gt;"",MAX(AA$7:AA324)+1,0)</f>
        <v>313</v>
      </c>
      <c r="AB325" s="502">
        <f t="shared" si="40"/>
        <v>325</v>
      </c>
      <c r="AC325" s="504">
        <f>1</f>
        <v>1</v>
      </c>
      <c r="AD325" s="103">
        <f t="shared" si="42"/>
        <v>1739.44</v>
      </c>
      <c r="AE325" s="103">
        <f t="shared" si="43"/>
        <v>0</v>
      </c>
      <c r="AF325" s="103">
        <f t="shared" si="44"/>
        <v>0</v>
      </c>
      <c r="AG325" s="3"/>
    </row>
    <row r="326" spans="2:33" ht="13.2" x14ac:dyDescent="0.25">
      <c r="B326" s="1" t="str">
        <f>адреса!$G$320</f>
        <v>кв.20</v>
      </c>
      <c r="C326" s="522">
        <f>адреса!$I$320</f>
        <v>60000020</v>
      </c>
      <c r="D326" s="6" t="str">
        <f>адреса!$K$320</f>
        <v>ФИО-6-20</v>
      </c>
      <c r="E326" s="6">
        <v>1678.17</v>
      </c>
      <c r="F326" s="6">
        <v>1678.17</v>
      </c>
      <c r="G326" s="6">
        <v>0</v>
      </c>
      <c r="H326" s="6">
        <v>0</v>
      </c>
      <c r="I326" s="6">
        <v>0</v>
      </c>
      <c r="J326" s="6">
        <v>0</v>
      </c>
      <c r="K326" s="6">
        <v>0</v>
      </c>
      <c r="L326" s="6"/>
      <c r="M326" s="6">
        <v>0</v>
      </c>
      <c r="N326" s="6">
        <v>0</v>
      </c>
      <c r="O326" s="6">
        <v>0</v>
      </c>
      <c r="P326" s="6">
        <v>0</v>
      </c>
      <c r="Q326" s="6">
        <v>0</v>
      </c>
      <c r="R326" s="6">
        <v>0</v>
      </c>
      <c r="S326" s="6">
        <v>0</v>
      </c>
      <c r="T326" s="6">
        <v>0</v>
      </c>
      <c r="U326" s="6"/>
      <c r="V326" s="6">
        <v>1678.17</v>
      </c>
      <c r="W326" s="6">
        <v>0</v>
      </c>
      <c r="X326" s="6">
        <v>3356.34</v>
      </c>
      <c r="Y326" s="513">
        <f>IF(A326&lt;&gt;"",IF(A326=мар17!A326,0,1),IF(AND(B326=мар17!B326,C326=мар17!C326),0,1))</f>
        <v>0</v>
      </c>
      <c r="Z326" s="70" t="str">
        <f t="shared" si="41"/>
        <v>ул. Шестая д.6</v>
      </c>
      <c r="AA326" s="504">
        <f>IF($B326&lt;&gt;"",MAX(AA$7:AA325)+1,0)</f>
        <v>314</v>
      </c>
      <c r="AB326" s="502">
        <f t="shared" si="40"/>
        <v>326</v>
      </c>
      <c r="AC326" s="504">
        <f>1</f>
        <v>1</v>
      </c>
      <c r="AD326" s="103">
        <f t="shared" si="42"/>
        <v>1678.17</v>
      </c>
      <c r="AE326" s="103">
        <f t="shared" si="43"/>
        <v>0</v>
      </c>
      <c r="AF326" s="103">
        <f t="shared" si="44"/>
        <v>0</v>
      </c>
      <c r="AG326" s="3"/>
    </row>
    <row r="327" spans="2:33" ht="13.2" x14ac:dyDescent="0.25">
      <c r="B327" s="1" t="str">
        <f>адреса!$G$321</f>
        <v>кв.21</v>
      </c>
      <c r="C327" s="522">
        <f>адреса!$I$321</f>
        <v>60000021</v>
      </c>
      <c r="D327" s="6" t="str">
        <f>адреса!$K$321</f>
        <v>ФИО-6-21</v>
      </c>
      <c r="E327" s="6">
        <v>3043.18</v>
      </c>
      <c r="F327" s="6">
        <v>3043.18</v>
      </c>
      <c r="G327" s="6">
        <v>0</v>
      </c>
      <c r="H327" s="6">
        <v>0</v>
      </c>
      <c r="I327" s="6">
        <v>0</v>
      </c>
      <c r="J327" s="6">
        <v>0</v>
      </c>
      <c r="K327" s="6">
        <v>0</v>
      </c>
      <c r="L327" s="6"/>
      <c r="M327" s="6">
        <v>0</v>
      </c>
      <c r="N327" s="6">
        <v>0</v>
      </c>
      <c r="O327" s="6">
        <v>0</v>
      </c>
      <c r="P327" s="6">
        <v>0</v>
      </c>
      <c r="Q327" s="6">
        <v>0</v>
      </c>
      <c r="R327" s="6">
        <v>0</v>
      </c>
      <c r="S327" s="6">
        <v>0</v>
      </c>
      <c r="T327" s="6">
        <v>0</v>
      </c>
      <c r="U327" s="6"/>
      <c r="V327" s="6">
        <v>3043.18</v>
      </c>
      <c r="W327" s="6">
        <v>3043.18</v>
      </c>
      <c r="X327" s="6">
        <v>3043.18</v>
      </c>
      <c r="Y327" s="513">
        <f>IF(A327&lt;&gt;"",IF(A327=мар17!A327,0,1),IF(AND(B327=мар17!B327,C327=мар17!C327),0,1))</f>
        <v>0</v>
      </c>
      <c r="Z327" s="70" t="str">
        <f t="shared" si="41"/>
        <v>ул. Шестая д.6</v>
      </c>
      <c r="AA327" s="504">
        <f>IF($B327&lt;&gt;"",MAX(AA$7:AA326)+1,0)</f>
        <v>315</v>
      </c>
      <c r="AB327" s="502">
        <f t="shared" si="40"/>
        <v>327</v>
      </c>
      <c r="AC327" s="504">
        <f>1</f>
        <v>1</v>
      </c>
      <c r="AD327" s="103">
        <f t="shared" si="42"/>
        <v>3043.18</v>
      </c>
      <c r="AE327" s="103">
        <f t="shared" si="43"/>
        <v>0</v>
      </c>
      <c r="AF327" s="103">
        <f t="shared" si="44"/>
        <v>0</v>
      </c>
      <c r="AG327" s="3"/>
    </row>
    <row r="328" spans="2:33" ht="13.2" x14ac:dyDescent="0.25">
      <c r="B328" s="1" t="str">
        <f>адреса!$G$322</f>
        <v>кв.22</v>
      </c>
      <c r="C328" s="522">
        <f>адреса!$I$322</f>
        <v>60000022</v>
      </c>
      <c r="D328" s="6" t="str">
        <f>адреса!$K$322</f>
        <v>ФИО-6-22</v>
      </c>
      <c r="E328" s="6">
        <v>2324.9299999999998</v>
      </c>
      <c r="F328" s="6">
        <v>2324.9299999999998</v>
      </c>
      <c r="G328" s="6">
        <v>0</v>
      </c>
      <c r="H328" s="6">
        <v>0</v>
      </c>
      <c r="I328" s="6">
        <v>0</v>
      </c>
      <c r="J328" s="6">
        <v>0</v>
      </c>
      <c r="K328" s="6">
        <v>0</v>
      </c>
      <c r="L328" s="6"/>
      <c r="M328" s="6">
        <v>0</v>
      </c>
      <c r="N328" s="6">
        <v>0</v>
      </c>
      <c r="O328" s="6">
        <v>0</v>
      </c>
      <c r="P328" s="6">
        <v>0</v>
      </c>
      <c r="Q328" s="6">
        <v>0</v>
      </c>
      <c r="R328" s="6">
        <v>0</v>
      </c>
      <c r="S328" s="6">
        <v>0</v>
      </c>
      <c r="T328" s="6">
        <v>0</v>
      </c>
      <c r="U328" s="6"/>
      <c r="V328" s="6">
        <v>2324.9299999999998</v>
      </c>
      <c r="W328" s="6">
        <v>2324.9299999999998</v>
      </c>
      <c r="X328" s="6">
        <v>2324.9299999999998</v>
      </c>
      <c r="Y328" s="513">
        <f>IF(A328&lt;&gt;"",IF(A328=мар17!A328,0,1),IF(AND(B328=мар17!B328,C328=мар17!C328),0,1))</f>
        <v>0</v>
      </c>
      <c r="Z328" s="70" t="str">
        <f t="shared" si="41"/>
        <v>ул. Шестая д.6</v>
      </c>
      <c r="AA328" s="504">
        <f>IF($B328&lt;&gt;"",MAX(AA$7:AA327)+1,0)</f>
        <v>316</v>
      </c>
      <c r="AB328" s="502">
        <f t="shared" si="40"/>
        <v>328</v>
      </c>
      <c r="AC328" s="504">
        <f>1</f>
        <v>1</v>
      </c>
      <c r="AD328" s="103">
        <f t="shared" si="42"/>
        <v>2324.9299999999998</v>
      </c>
      <c r="AE328" s="103">
        <f t="shared" si="43"/>
        <v>0</v>
      </c>
      <c r="AF328" s="103">
        <f t="shared" si="44"/>
        <v>0</v>
      </c>
      <c r="AG328" s="3"/>
    </row>
    <row r="329" spans="2:33" ht="13.2" x14ac:dyDescent="0.25">
      <c r="B329" s="1" t="str">
        <f>адреса!$G$323</f>
        <v>кв.23</v>
      </c>
      <c r="C329" s="522">
        <f>адреса!$I$323</f>
        <v>60000023</v>
      </c>
      <c r="D329" s="6" t="str">
        <f>адреса!$K$323</f>
        <v>ФИО-6-23</v>
      </c>
      <c r="E329" s="6">
        <v>1480.74</v>
      </c>
      <c r="F329" s="6">
        <v>1480.74</v>
      </c>
      <c r="G329" s="6">
        <v>0</v>
      </c>
      <c r="H329" s="6">
        <v>0</v>
      </c>
      <c r="I329" s="6">
        <v>0</v>
      </c>
      <c r="J329" s="6">
        <v>0</v>
      </c>
      <c r="K329" s="6">
        <v>0</v>
      </c>
      <c r="L329" s="6"/>
      <c r="M329" s="6">
        <v>0</v>
      </c>
      <c r="N329" s="6">
        <v>0</v>
      </c>
      <c r="O329" s="6">
        <v>0</v>
      </c>
      <c r="P329" s="6">
        <v>0</v>
      </c>
      <c r="Q329" s="6">
        <v>0</v>
      </c>
      <c r="R329" s="6">
        <v>0</v>
      </c>
      <c r="S329" s="6">
        <v>0</v>
      </c>
      <c r="T329" s="6">
        <v>0</v>
      </c>
      <c r="U329" s="6"/>
      <c r="V329" s="6">
        <v>1480.74</v>
      </c>
      <c r="W329" s="6">
        <v>0</v>
      </c>
      <c r="X329" s="6">
        <v>2961.48</v>
      </c>
      <c r="Y329" s="513">
        <f>IF(A329&lt;&gt;"",IF(A329=мар17!A329,0,1),IF(AND(B329=мар17!B329,C329=мар17!C329),0,1))</f>
        <v>0</v>
      </c>
      <c r="Z329" s="70" t="str">
        <f t="shared" si="41"/>
        <v>ул. Шестая д.6</v>
      </c>
      <c r="AA329" s="504">
        <f>IF($B329&lt;&gt;"",MAX(AA$7:AA328)+1,0)</f>
        <v>317</v>
      </c>
      <c r="AB329" s="502">
        <f t="shared" ref="AB329:AB392" si="45">AB328+1</f>
        <v>329</v>
      </c>
      <c r="AC329" s="504">
        <f>1</f>
        <v>1</v>
      </c>
      <c r="AD329" s="103">
        <f t="shared" si="42"/>
        <v>1480.74</v>
      </c>
      <c r="AE329" s="103">
        <f t="shared" si="43"/>
        <v>0</v>
      </c>
      <c r="AF329" s="103">
        <f t="shared" si="44"/>
        <v>0</v>
      </c>
      <c r="AG329" s="3"/>
    </row>
    <row r="330" spans="2:33" ht="13.2" x14ac:dyDescent="0.25">
      <c r="B330" s="1" t="str">
        <f>адреса!$G$324</f>
        <v>кв.24</v>
      </c>
      <c r="C330" s="522">
        <f>адреса!$I$324</f>
        <v>60000024</v>
      </c>
      <c r="D330" s="6" t="str">
        <f>адреса!$K$324</f>
        <v>ФИО-6-24</v>
      </c>
      <c r="E330" s="6">
        <v>1290.1199999999999</v>
      </c>
      <c r="F330" s="6">
        <v>1290.1199999999999</v>
      </c>
      <c r="G330" s="6">
        <v>0</v>
      </c>
      <c r="H330" s="6">
        <v>0</v>
      </c>
      <c r="I330" s="6">
        <v>0</v>
      </c>
      <c r="J330" s="6">
        <v>0</v>
      </c>
      <c r="K330" s="6">
        <v>0</v>
      </c>
      <c r="L330" s="6"/>
      <c r="M330" s="6">
        <v>0</v>
      </c>
      <c r="N330" s="6">
        <v>0</v>
      </c>
      <c r="O330" s="6">
        <v>0</v>
      </c>
      <c r="P330" s="6">
        <v>0</v>
      </c>
      <c r="Q330" s="6">
        <v>0</v>
      </c>
      <c r="R330" s="6">
        <v>0</v>
      </c>
      <c r="S330" s="6">
        <v>0</v>
      </c>
      <c r="T330" s="6">
        <v>0</v>
      </c>
      <c r="U330" s="6"/>
      <c r="V330" s="6">
        <v>1290.1199999999999</v>
      </c>
      <c r="W330" s="6">
        <v>0</v>
      </c>
      <c r="X330" s="6">
        <v>2580.2399999999998</v>
      </c>
      <c r="Y330" s="513">
        <f>IF(A330&lt;&gt;"",IF(A330=мар17!A330,0,1),IF(AND(B330=мар17!B330,C330=мар17!C330),0,1))</f>
        <v>0</v>
      </c>
      <c r="Z330" s="70" t="str">
        <f t="shared" si="41"/>
        <v>ул. Шестая д.6</v>
      </c>
      <c r="AA330" s="504">
        <f>IF($B330&lt;&gt;"",MAX(AA$7:AA329)+1,0)</f>
        <v>318</v>
      </c>
      <c r="AB330" s="502">
        <f t="shared" si="45"/>
        <v>330</v>
      </c>
      <c r="AC330" s="504">
        <f>1</f>
        <v>1</v>
      </c>
      <c r="AD330" s="103">
        <f t="shared" si="42"/>
        <v>1290.1199999999999</v>
      </c>
      <c r="AE330" s="103">
        <f t="shared" si="43"/>
        <v>0</v>
      </c>
      <c r="AF330" s="103">
        <f t="shared" si="44"/>
        <v>0</v>
      </c>
      <c r="AG330" s="3"/>
    </row>
    <row r="331" spans="2:33" ht="13.2" x14ac:dyDescent="0.25">
      <c r="B331" s="1" t="str">
        <f>адреса!$G$325</f>
        <v>кв.25</v>
      </c>
      <c r="C331" s="522">
        <f>адреса!$I$325</f>
        <v>60000025</v>
      </c>
      <c r="D331" s="6" t="str">
        <f>адреса!$K$325</f>
        <v>ФИО-6-25</v>
      </c>
      <c r="E331" s="6">
        <v>1300.33</v>
      </c>
      <c r="F331" s="6">
        <v>1300.33</v>
      </c>
      <c r="G331" s="6">
        <v>0</v>
      </c>
      <c r="H331" s="6">
        <v>0</v>
      </c>
      <c r="I331" s="6">
        <v>0</v>
      </c>
      <c r="J331" s="6">
        <v>0</v>
      </c>
      <c r="K331" s="6">
        <v>0</v>
      </c>
      <c r="L331" s="6"/>
      <c r="M331" s="6">
        <v>0</v>
      </c>
      <c r="N331" s="6">
        <v>0</v>
      </c>
      <c r="O331" s="6">
        <v>0</v>
      </c>
      <c r="P331" s="6">
        <v>0</v>
      </c>
      <c r="Q331" s="6">
        <v>0</v>
      </c>
      <c r="R331" s="6">
        <v>0</v>
      </c>
      <c r="S331" s="6">
        <v>0</v>
      </c>
      <c r="T331" s="6">
        <v>0</v>
      </c>
      <c r="U331" s="6"/>
      <c r="V331" s="6">
        <v>1300.33</v>
      </c>
      <c r="W331" s="6">
        <v>0</v>
      </c>
      <c r="X331" s="6">
        <v>2600.66</v>
      </c>
      <c r="Y331" s="513">
        <f>IF(A331&lt;&gt;"",IF(A331=мар17!A331,0,1),IF(AND(B331=мар17!B331,C331=мар17!C331),0,1))</f>
        <v>0</v>
      </c>
      <c r="Z331" s="70" t="str">
        <f t="shared" si="41"/>
        <v>ул. Шестая д.6</v>
      </c>
      <c r="AA331" s="504">
        <f>IF($B331&lt;&gt;"",MAX(AA$7:AA330)+1,0)</f>
        <v>319</v>
      </c>
      <c r="AB331" s="502">
        <f t="shared" si="45"/>
        <v>331</v>
      </c>
      <c r="AC331" s="504">
        <f>1</f>
        <v>1</v>
      </c>
      <c r="AD331" s="103">
        <f t="shared" si="42"/>
        <v>1300.33</v>
      </c>
      <c r="AE331" s="103">
        <f t="shared" si="43"/>
        <v>0</v>
      </c>
      <c r="AF331" s="103">
        <f t="shared" si="44"/>
        <v>0</v>
      </c>
      <c r="AG331" s="3"/>
    </row>
    <row r="332" spans="2:33" ht="13.2" x14ac:dyDescent="0.25">
      <c r="B332" s="1" t="str">
        <f>адреса!$G$326</f>
        <v>кв.26</v>
      </c>
      <c r="C332" s="522">
        <f>адреса!$I$326</f>
        <v>60000026</v>
      </c>
      <c r="D332" s="6" t="str">
        <f>адреса!$K$326</f>
        <v>ФИО-6-26</v>
      </c>
      <c r="E332" s="6">
        <v>1484.14</v>
      </c>
      <c r="F332" s="6">
        <v>1484.14</v>
      </c>
      <c r="G332" s="6">
        <v>0</v>
      </c>
      <c r="H332" s="6">
        <v>0</v>
      </c>
      <c r="I332" s="6">
        <v>0</v>
      </c>
      <c r="J332" s="6">
        <v>0</v>
      </c>
      <c r="K332" s="6">
        <v>0</v>
      </c>
      <c r="L332" s="6"/>
      <c r="M332" s="6">
        <v>0</v>
      </c>
      <c r="N332" s="6">
        <v>0</v>
      </c>
      <c r="O332" s="6">
        <v>0</v>
      </c>
      <c r="P332" s="6">
        <v>0</v>
      </c>
      <c r="Q332" s="6">
        <v>0</v>
      </c>
      <c r="R332" s="6">
        <v>0</v>
      </c>
      <c r="S332" s="6">
        <v>0</v>
      </c>
      <c r="T332" s="6">
        <v>0</v>
      </c>
      <c r="U332" s="6"/>
      <c r="V332" s="6">
        <v>1484.14</v>
      </c>
      <c r="W332" s="6">
        <v>1484.14</v>
      </c>
      <c r="X332" s="6">
        <v>1484.14</v>
      </c>
      <c r="Y332" s="513">
        <f>IF(A332&lt;&gt;"",IF(A332=мар17!A332,0,1),IF(AND(B332=мар17!B332,C332=мар17!C332),0,1))</f>
        <v>0</v>
      </c>
      <c r="Z332" s="70" t="str">
        <f t="shared" si="41"/>
        <v>ул. Шестая д.6</v>
      </c>
      <c r="AA332" s="504">
        <f>IF($B332&lt;&gt;"",MAX(AA$7:AA331)+1,0)</f>
        <v>320</v>
      </c>
      <c r="AB332" s="502">
        <f t="shared" si="45"/>
        <v>332</v>
      </c>
      <c r="AC332" s="504">
        <f>1</f>
        <v>1</v>
      </c>
      <c r="AD332" s="103">
        <f t="shared" si="42"/>
        <v>1484.14</v>
      </c>
      <c r="AE332" s="103">
        <f t="shared" si="43"/>
        <v>0</v>
      </c>
      <c r="AF332" s="103">
        <f t="shared" si="44"/>
        <v>0</v>
      </c>
      <c r="AG332" s="3"/>
    </row>
    <row r="333" spans="2:33" ht="13.2" x14ac:dyDescent="0.25">
      <c r="B333" s="1" t="str">
        <f>адреса!$G$327</f>
        <v>кв.27</v>
      </c>
      <c r="C333" s="522">
        <f>адреса!$I$327</f>
        <v>60000027</v>
      </c>
      <c r="D333" s="6" t="str">
        <f>адреса!$K$327</f>
        <v>ФИО-6-27</v>
      </c>
      <c r="E333" s="6">
        <v>2341.9499999999998</v>
      </c>
      <c r="F333" s="6">
        <v>2341.9499999999998</v>
      </c>
      <c r="G333" s="6">
        <v>0</v>
      </c>
      <c r="H333" s="6">
        <v>0</v>
      </c>
      <c r="I333" s="6">
        <v>0</v>
      </c>
      <c r="J333" s="6">
        <v>0</v>
      </c>
      <c r="K333" s="6">
        <v>0</v>
      </c>
      <c r="L333" s="6"/>
      <c r="M333" s="6">
        <v>0</v>
      </c>
      <c r="N333" s="6">
        <v>0</v>
      </c>
      <c r="O333" s="6">
        <v>0</v>
      </c>
      <c r="P333" s="6">
        <v>0</v>
      </c>
      <c r="Q333" s="6">
        <v>0</v>
      </c>
      <c r="R333" s="6">
        <v>0</v>
      </c>
      <c r="S333" s="6">
        <v>0</v>
      </c>
      <c r="T333" s="6">
        <v>0</v>
      </c>
      <c r="U333" s="6"/>
      <c r="V333" s="6">
        <v>2341.9499999999998</v>
      </c>
      <c r="W333" s="6">
        <v>4683.8999999999996</v>
      </c>
      <c r="X333" s="6">
        <v>0</v>
      </c>
      <c r="Y333" s="513">
        <f>IF(A333&lt;&gt;"",IF(A333=мар17!A333,0,1),IF(AND(B333=мар17!B333,C333=мар17!C333),0,1))</f>
        <v>0</v>
      </c>
      <c r="Z333" s="70" t="str">
        <f t="shared" si="41"/>
        <v>ул. Шестая д.6</v>
      </c>
      <c r="AA333" s="504">
        <f>IF($B333&lt;&gt;"",MAX(AA$7:AA332)+1,0)</f>
        <v>321</v>
      </c>
      <c r="AB333" s="502">
        <f t="shared" si="45"/>
        <v>333</v>
      </c>
      <c r="AC333" s="504">
        <f>1</f>
        <v>1</v>
      </c>
      <c r="AD333" s="103">
        <f t="shared" si="42"/>
        <v>2341.9499999999998</v>
      </c>
      <c r="AE333" s="103">
        <f t="shared" si="43"/>
        <v>0</v>
      </c>
      <c r="AF333" s="103">
        <f t="shared" si="44"/>
        <v>0</v>
      </c>
      <c r="AG333" s="3"/>
    </row>
    <row r="334" spans="2:33" ht="13.2" x14ac:dyDescent="0.25">
      <c r="B334" s="1" t="str">
        <f>адреса!$G$328</f>
        <v>кв.28</v>
      </c>
      <c r="C334" s="522">
        <f>адреса!$I$328</f>
        <v>60000028</v>
      </c>
      <c r="D334" s="6" t="str">
        <f>адреса!$K$328</f>
        <v>ФИО-6-28</v>
      </c>
      <c r="E334" s="6">
        <v>3043.18</v>
      </c>
      <c r="F334" s="6">
        <v>3043.18</v>
      </c>
      <c r="G334" s="6">
        <v>0</v>
      </c>
      <c r="H334" s="6">
        <v>0</v>
      </c>
      <c r="I334" s="6">
        <v>0</v>
      </c>
      <c r="J334" s="6">
        <v>0</v>
      </c>
      <c r="K334" s="6">
        <v>0</v>
      </c>
      <c r="L334" s="6"/>
      <c r="M334" s="6">
        <v>0</v>
      </c>
      <c r="N334" s="6">
        <v>0</v>
      </c>
      <c r="O334" s="6">
        <v>0</v>
      </c>
      <c r="P334" s="6">
        <v>0</v>
      </c>
      <c r="Q334" s="6">
        <v>0</v>
      </c>
      <c r="R334" s="6">
        <v>0</v>
      </c>
      <c r="S334" s="6">
        <v>0</v>
      </c>
      <c r="T334" s="6">
        <v>0</v>
      </c>
      <c r="U334" s="6"/>
      <c r="V334" s="6">
        <v>3043.18</v>
      </c>
      <c r="W334" s="6">
        <v>3043.18</v>
      </c>
      <c r="X334" s="6">
        <v>3043.18</v>
      </c>
      <c r="Y334" s="513">
        <f>IF(A334&lt;&gt;"",IF(A334=мар17!A334,0,1),IF(AND(B334=мар17!B334,C334=мар17!C334),0,1))</f>
        <v>0</v>
      </c>
      <c r="Z334" s="70" t="str">
        <f t="shared" si="41"/>
        <v>ул. Шестая д.6</v>
      </c>
      <c r="AA334" s="504">
        <f>IF($B334&lt;&gt;"",MAX(AA$7:AA333)+1,0)</f>
        <v>322</v>
      </c>
      <c r="AB334" s="502">
        <f t="shared" si="45"/>
        <v>334</v>
      </c>
      <c r="AC334" s="504">
        <f>1</f>
        <v>1</v>
      </c>
      <c r="AD334" s="103">
        <f t="shared" si="42"/>
        <v>3043.18</v>
      </c>
      <c r="AE334" s="103">
        <f t="shared" si="43"/>
        <v>0</v>
      </c>
      <c r="AF334" s="103">
        <f t="shared" si="44"/>
        <v>0</v>
      </c>
      <c r="AG334" s="3"/>
    </row>
    <row r="335" spans="2:33" ht="13.2" x14ac:dyDescent="0.25">
      <c r="B335" s="1" t="str">
        <f>адреса!$G$329</f>
        <v>кв.29</v>
      </c>
      <c r="C335" s="522">
        <f>адреса!$I$329</f>
        <v>60000029</v>
      </c>
      <c r="D335" s="6" t="str">
        <f>адреса!$K$329</f>
        <v>ФИО-6-29</v>
      </c>
      <c r="E335" s="6">
        <v>1674.77</v>
      </c>
      <c r="F335" s="6">
        <v>1674.77</v>
      </c>
      <c r="G335" s="6">
        <v>0</v>
      </c>
      <c r="H335" s="6">
        <v>0</v>
      </c>
      <c r="I335" s="6">
        <v>0</v>
      </c>
      <c r="J335" s="6">
        <v>0</v>
      </c>
      <c r="K335" s="6">
        <v>0</v>
      </c>
      <c r="L335" s="6"/>
      <c r="M335" s="6">
        <v>0</v>
      </c>
      <c r="N335" s="6">
        <v>0</v>
      </c>
      <c r="O335" s="6">
        <v>0</v>
      </c>
      <c r="P335" s="6">
        <v>0</v>
      </c>
      <c r="Q335" s="6">
        <v>0</v>
      </c>
      <c r="R335" s="6">
        <v>0</v>
      </c>
      <c r="S335" s="6">
        <v>0</v>
      </c>
      <c r="T335" s="6">
        <v>0</v>
      </c>
      <c r="U335" s="6"/>
      <c r="V335" s="6">
        <v>1674.77</v>
      </c>
      <c r="W335" s="6">
        <v>0</v>
      </c>
      <c r="X335" s="6">
        <v>3349.54</v>
      </c>
      <c r="Y335" s="513">
        <f>IF(A335&lt;&gt;"",IF(A335=мар17!A335,0,1),IF(AND(B335=мар17!B335,C335=мар17!C335),0,1))</f>
        <v>0</v>
      </c>
      <c r="Z335" s="70" t="str">
        <f t="shared" si="41"/>
        <v>ул. Шестая д.6</v>
      </c>
      <c r="AA335" s="504">
        <f>IF($B335&lt;&gt;"",MAX(AA$7:AA334)+1,0)</f>
        <v>323</v>
      </c>
      <c r="AB335" s="502">
        <f t="shared" si="45"/>
        <v>335</v>
      </c>
      <c r="AC335" s="504">
        <f>1</f>
        <v>1</v>
      </c>
      <c r="AD335" s="103">
        <f t="shared" si="42"/>
        <v>1674.77</v>
      </c>
      <c r="AE335" s="103">
        <f t="shared" si="43"/>
        <v>0</v>
      </c>
      <c r="AF335" s="103">
        <f t="shared" si="44"/>
        <v>0</v>
      </c>
      <c r="AG335" s="3"/>
    </row>
    <row r="336" spans="2:33" ht="13.2" x14ac:dyDescent="0.25">
      <c r="B336" s="1" t="str">
        <f>адреса!$G$330</f>
        <v>кв.30</v>
      </c>
      <c r="C336" s="522">
        <f>адреса!$I$330</f>
        <v>60000030</v>
      </c>
      <c r="D336" s="6" t="str">
        <f>адреса!$K$330</f>
        <v>ФИО-6-30</v>
      </c>
      <c r="E336" s="6">
        <v>-274.17</v>
      </c>
      <c r="F336" s="6">
        <v>1725.83</v>
      </c>
      <c r="G336" s="6">
        <v>0</v>
      </c>
      <c r="H336" s="6">
        <v>0</v>
      </c>
      <c r="I336" s="6">
        <v>0</v>
      </c>
      <c r="J336" s="6">
        <v>0</v>
      </c>
      <c r="K336" s="6">
        <v>0</v>
      </c>
      <c r="L336" s="6"/>
      <c r="M336" s="6">
        <v>0</v>
      </c>
      <c r="N336" s="6">
        <v>0</v>
      </c>
      <c r="O336" s="6">
        <v>0</v>
      </c>
      <c r="P336" s="6">
        <v>0</v>
      </c>
      <c r="Q336" s="6">
        <v>0</v>
      </c>
      <c r="R336" s="6">
        <v>0</v>
      </c>
      <c r="S336" s="6">
        <v>0</v>
      </c>
      <c r="T336" s="6">
        <v>0</v>
      </c>
      <c r="U336" s="6"/>
      <c r="V336" s="6">
        <v>1725.83</v>
      </c>
      <c r="W336" s="6">
        <v>0</v>
      </c>
      <c r="X336" s="6">
        <v>1451.66</v>
      </c>
      <c r="Y336" s="513">
        <f>IF(A336&lt;&gt;"",IF(A336=мар17!A336,0,1),IF(AND(B336=мар17!B336,C336=мар17!C336),0,1))</f>
        <v>0</v>
      </c>
      <c r="Z336" s="70" t="str">
        <f t="shared" si="41"/>
        <v>ул. Шестая д.6</v>
      </c>
      <c r="AA336" s="504">
        <f>IF($B336&lt;&gt;"",MAX(AA$7:AA335)+1,0)</f>
        <v>324</v>
      </c>
      <c r="AB336" s="502">
        <f t="shared" si="45"/>
        <v>336</v>
      </c>
      <c r="AC336" s="504">
        <f>1</f>
        <v>1</v>
      </c>
      <c r="AD336" s="103">
        <f t="shared" si="42"/>
        <v>1725.83</v>
      </c>
      <c r="AE336" s="103">
        <f t="shared" si="43"/>
        <v>0</v>
      </c>
      <c r="AF336" s="103">
        <f t="shared" si="44"/>
        <v>0</v>
      </c>
      <c r="AG336" s="3"/>
    </row>
    <row r="337" spans="2:33" ht="13.2" x14ac:dyDescent="0.25">
      <c r="B337" s="1" t="str">
        <f>адреса!$G$331</f>
        <v>кв.31</v>
      </c>
      <c r="C337" s="522">
        <f>адреса!$I$331</f>
        <v>60000031</v>
      </c>
      <c r="D337" s="6" t="str">
        <f>адреса!$K$331</f>
        <v>ФИО-6-31</v>
      </c>
      <c r="E337" s="6">
        <v>1722.42</v>
      </c>
      <c r="F337" s="6">
        <v>1722.42</v>
      </c>
      <c r="G337" s="6">
        <v>0</v>
      </c>
      <c r="H337" s="6">
        <v>0</v>
      </c>
      <c r="I337" s="6">
        <v>0</v>
      </c>
      <c r="J337" s="6">
        <v>0</v>
      </c>
      <c r="K337" s="6">
        <v>0</v>
      </c>
      <c r="L337" s="6"/>
      <c r="M337" s="6">
        <v>0</v>
      </c>
      <c r="N337" s="6">
        <v>0</v>
      </c>
      <c r="O337" s="6">
        <v>0</v>
      </c>
      <c r="P337" s="6">
        <v>0</v>
      </c>
      <c r="Q337" s="6">
        <v>0</v>
      </c>
      <c r="R337" s="6">
        <v>0</v>
      </c>
      <c r="S337" s="6">
        <v>0</v>
      </c>
      <c r="T337" s="6">
        <v>0</v>
      </c>
      <c r="U337" s="6"/>
      <c r="V337" s="6">
        <v>1722.42</v>
      </c>
      <c r="W337" s="6">
        <v>0</v>
      </c>
      <c r="X337" s="6">
        <v>3444.84</v>
      </c>
      <c r="Y337" s="513">
        <f>IF(A337&lt;&gt;"",IF(A337=мар17!A337,0,1),IF(AND(B337=мар17!B337,C337=мар17!C337),0,1))</f>
        <v>0</v>
      </c>
      <c r="Z337" s="70" t="str">
        <f t="shared" si="41"/>
        <v>ул. Шестая д.6</v>
      </c>
      <c r="AA337" s="504">
        <f>IF($B337&lt;&gt;"",MAX(AA$7:AA336)+1,0)</f>
        <v>325</v>
      </c>
      <c r="AB337" s="502">
        <f t="shared" si="45"/>
        <v>337</v>
      </c>
      <c r="AC337" s="504">
        <f>1</f>
        <v>1</v>
      </c>
      <c r="AD337" s="103">
        <f t="shared" si="42"/>
        <v>1722.42</v>
      </c>
      <c r="AE337" s="103">
        <f t="shared" si="43"/>
        <v>0</v>
      </c>
      <c r="AF337" s="103">
        <f t="shared" si="44"/>
        <v>0</v>
      </c>
      <c r="AG337" s="3"/>
    </row>
    <row r="338" spans="2:33" ht="13.2" x14ac:dyDescent="0.25">
      <c r="B338" s="1" t="str">
        <f>адреса!$G$332</f>
        <v>кв.32</v>
      </c>
      <c r="C338" s="522">
        <f>адреса!$I$332</f>
        <v>60000032</v>
      </c>
      <c r="D338" s="6" t="str">
        <f>адреса!$K$332</f>
        <v>ФИО-6-32</v>
      </c>
      <c r="E338" s="6">
        <v>1470.53</v>
      </c>
      <c r="F338" s="6">
        <v>1470.53</v>
      </c>
      <c r="G338" s="6">
        <v>0</v>
      </c>
      <c r="H338" s="6">
        <v>0</v>
      </c>
      <c r="I338" s="6">
        <v>0</v>
      </c>
      <c r="J338" s="6">
        <v>0</v>
      </c>
      <c r="K338" s="6">
        <v>0</v>
      </c>
      <c r="L338" s="6"/>
      <c r="M338" s="6">
        <v>0</v>
      </c>
      <c r="N338" s="6">
        <v>0</v>
      </c>
      <c r="O338" s="6">
        <v>0</v>
      </c>
      <c r="P338" s="6">
        <v>0</v>
      </c>
      <c r="Q338" s="6">
        <v>0</v>
      </c>
      <c r="R338" s="6">
        <v>0</v>
      </c>
      <c r="S338" s="6">
        <v>0</v>
      </c>
      <c r="T338" s="6">
        <v>0</v>
      </c>
      <c r="U338" s="6"/>
      <c r="V338" s="6">
        <v>1470.53</v>
      </c>
      <c r="W338" s="6">
        <v>1470.53</v>
      </c>
      <c r="X338" s="6">
        <v>1470.53</v>
      </c>
      <c r="Y338" s="513">
        <f>IF(A338&lt;&gt;"",IF(A338=мар17!A338,0,1),IF(AND(B338=мар17!B338,C338=мар17!C338),0,1))</f>
        <v>0</v>
      </c>
      <c r="Z338" s="70" t="str">
        <f t="shared" si="41"/>
        <v>ул. Шестая д.6</v>
      </c>
      <c r="AA338" s="504">
        <f>IF($B338&lt;&gt;"",MAX(AA$7:AA337)+1,0)</f>
        <v>326</v>
      </c>
      <c r="AB338" s="502">
        <f t="shared" si="45"/>
        <v>338</v>
      </c>
      <c r="AC338" s="504">
        <f>1</f>
        <v>1</v>
      </c>
      <c r="AD338" s="103">
        <f t="shared" si="42"/>
        <v>1470.53</v>
      </c>
      <c r="AE338" s="103">
        <f t="shared" si="43"/>
        <v>0</v>
      </c>
      <c r="AF338" s="103">
        <f t="shared" si="44"/>
        <v>0</v>
      </c>
      <c r="AG338" s="3"/>
    </row>
    <row r="339" spans="2:33" ht="13.2" x14ac:dyDescent="0.25">
      <c r="B339" s="1" t="str">
        <f>адреса!$G$333</f>
        <v>кв.33</v>
      </c>
      <c r="C339" s="522">
        <f>адреса!$I$333</f>
        <v>60000033</v>
      </c>
      <c r="D339" s="6" t="str">
        <f>адреса!$K$333</f>
        <v>ФИО-6-33</v>
      </c>
      <c r="E339" s="6">
        <v>1477.34</v>
      </c>
      <c r="F339" s="6">
        <v>1477.34</v>
      </c>
      <c r="G339" s="6">
        <v>0</v>
      </c>
      <c r="H339" s="6">
        <v>0</v>
      </c>
      <c r="I339" s="6">
        <v>0</v>
      </c>
      <c r="J339" s="6">
        <v>0</v>
      </c>
      <c r="K339" s="6">
        <v>0</v>
      </c>
      <c r="L339" s="6"/>
      <c r="M339" s="6">
        <v>0</v>
      </c>
      <c r="N339" s="6">
        <v>0</v>
      </c>
      <c r="O339" s="6">
        <v>0</v>
      </c>
      <c r="P339" s="6">
        <v>0</v>
      </c>
      <c r="Q339" s="6">
        <v>0</v>
      </c>
      <c r="R339" s="6">
        <v>0</v>
      </c>
      <c r="S339" s="6">
        <v>0</v>
      </c>
      <c r="T339" s="6">
        <v>0</v>
      </c>
      <c r="U339" s="6"/>
      <c r="V339" s="6">
        <v>1477.34</v>
      </c>
      <c r="W339" s="6">
        <v>0</v>
      </c>
      <c r="X339" s="6">
        <v>2954.68</v>
      </c>
      <c r="Y339" s="513">
        <f>IF(A339&lt;&gt;"",IF(A339=мар17!A339,0,1),IF(AND(B339=мар17!B339,C339=мар17!C339),0,1))</f>
        <v>0</v>
      </c>
      <c r="Z339" s="70" t="str">
        <f t="shared" si="41"/>
        <v>ул. Шестая д.6</v>
      </c>
      <c r="AA339" s="504">
        <f>IF($B339&lt;&gt;"",MAX(AA$7:AA338)+1,0)</f>
        <v>327</v>
      </c>
      <c r="AB339" s="502">
        <f t="shared" si="45"/>
        <v>339</v>
      </c>
      <c r="AC339" s="504">
        <f>1</f>
        <v>1</v>
      </c>
      <c r="AD339" s="103">
        <f t="shared" si="42"/>
        <v>1477.34</v>
      </c>
      <c r="AE339" s="103">
        <f t="shared" si="43"/>
        <v>0</v>
      </c>
      <c r="AF339" s="103">
        <f t="shared" si="44"/>
        <v>0</v>
      </c>
      <c r="AG339" s="3"/>
    </row>
    <row r="340" spans="2:33" ht="13.2" x14ac:dyDescent="0.25">
      <c r="B340" s="1" t="str">
        <f>адреса!$G$334</f>
        <v>кв.34</v>
      </c>
      <c r="C340" s="522">
        <f>адреса!$I$334</f>
        <v>60000034</v>
      </c>
      <c r="D340" s="6" t="str">
        <f>адреса!$K$334</f>
        <v>ФИО-6-34</v>
      </c>
      <c r="E340" s="6">
        <v>1722.42</v>
      </c>
      <c r="F340" s="6">
        <v>1722.42</v>
      </c>
      <c r="G340" s="6">
        <v>0</v>
      </c>
      <c r="H340" s="6">
        <v>0</v>
      </c>
      <c r="I340" s="6">
        <v>0</v>
      </c>
      <c r="J340" s="6">
        <v>0</v>
      </c>
      <c r="K340" s="6">
        <v>0</v>
      </c>
      <c r="L340" s="6"/>
      <c r="M340" s="6">
        <v>0</v>
      </c>
      <c r="N340" s="6">
        <v>0</v>
      </c>
      <c r="O340" s="6">
        <v>0</v>
      </c>
      <c r="P340" s="6">
        <v>0</v>
      </c>
      <c r="Q340" s="6">
        <v>0</v>
      </c>
      <c r="R340" s="6">
        <v>0</v>
      </c>
      <c r="S340" s="6">
        <v>0</v>
      </c>
      <c r="T340" s="6">
        <v>0</v>
      </c>
      <c r="U340" s="6"/>
      <c r="V340" s="6">
        <v>1722.42</v>
      </c>
      <c r="W340" s="6">
        <v>0</v>
      </c>
      <c r="X340" s="6">
        <v>3444.84</v>
      </c>
      <c r="Y340" s="513">
        <f>IF(A340&lt;&gt;"",IF(A340=мар17!A340,0,1),IF(AND(B340=мар17!B340,C340=мар17!C340),0,1))</f>
        <v>0</v>
      </c>
      <c r="Z340" s="70" t="str">
        <f t="shared" si="41"/>
        <v>ул. Шестая д.6</v>
      </c>
      <c r="AA340" s="504">
        <f>IF($B340&lt;&gt;"",MAX(AA$7:AA339)+1,0)</f>
        <v>328</v>
      </c>
      <c r="AB340" s="502">
        <f t="shared" si="45"/>
        <v>340</v>
      </c>
      <c r="AC340" s="504">
        <f>1</f>
        <v>1</v>
      </c>
      <c r="AD340" s="103">
        <f t="shared" si="42"/>
        <v>1722.42</v>
      </c>
      <c r="AE340" s="103">
        <f t="shared" si="43"/>
        <v>0</v>
      </c>
      <c r="AF340" s="103">
        <f t="shared" si="44"/>
        <v>0</v>
      </c>
      <c r="AG340" s="3"/>
    </row>
    <row r="341" spans="2:33" ht="13.2" x14ac:dyDescent="0.25">
      <c r="B341" s="1" t="str">
        <f>адреса!$G$335</f>
        <v>кв.35</v>
      </c>
      <c r="C341" s="522">
        <f>адреса!$I$335</f>
        <v>60000035</v>
      </c>
      <c r="D341" s="6" t="str">
        <f>адреса!$K$335</f>
        <v>ФИО-6-35</v>
      </c>
      <c r="E341" s="6">
        <v>1736.04</v>
      </c>
      <c r="F341" s="6">
        <v>1736.04</v>
      </c>
      <c r="G341" s="6">
        <v>0</v>
      </c>
      <c r="H341" s="6">
        <v>0</v>
      </c>
      <c r="I341" s="6">
        <v>0</v>
      </c>
      <c r="J341" s="6">
        <v>0</v>
      </c>
      <c r="K341" s="6">
        <v>0</v>
      </c>
      <c r="L341" s="6"/>
      <c r="M341" s="6">
        <v>0</v>
      </c>
      <c r="N341" s="6">
        <v>0</v>
      </c>
      <c r="O341" s="6">
        <v>0</v>
      </c>
      <c r="P341" s="6">
        <v>0</v>
      </c>
      <c r="Q341" s="6">
        <v>0</v>
      </c>
      <c r="R341" s="6">
        <v>0</v>
      </c>
      <c r="S341" s="6">
        <v>0</v>
      </c>
      <c r="T341" s="6">
        <v>0</v>
      </c>
      <c r="U341" s="6"/>
      <c r="V341" s="6">
        <v>1736.04</v>
      </c>
      <c r="W341" s="6">
        <v>0</v>
      </c>
      <c r="X341" s="6">
        <v>3472.08</v>
      </c>
      <c r="Y341" s="513">
        <f>IF(A341&lt;&gt;"",IF(A341=мар17!A341,0,1),IF(AND(B341=мар17!B341,C341=мар17!C341),0,1))</f>
        <v>0</v>
      </c>
      <c r="Z341" s="70" t="str">
        <f t="shared" si="41"/>
        <v>ул. Шестая д.6</v>
      </c>
      <c r="AA341" s="504">
        <f>IF($B341&lt;&gt;"",MAX(AA$7:AA340)+1,0)</f>
        <v>329</v>
      </c>
      <c r="AB341" s="502">
        <f t="shared" si="45"/>
        <v>341</v>
      </c>
      <c r="AC341" s="504">
        <f>1</f>
        <v>1</v>
      </c>
      <c r="AD341" s="103">
        <f t="shared" si="42"/>
        <v>1736.04</v>
      </c>
      <c r="AE341" s="103">
        <f t="shared" si="43"/>
        <v>0</v>
      </c>
      <c r="AF341" s="103">
        <f t="shared" si="44"/>
        <v>0</v>
      </c>
      <c r="AG341" s="3"/>
    </row>
    <row r="342" spans="2:33" ht="13.2" x14ac:dyDescent="0.25">
      <c r="B342" s="1" t="str">
        <f>адреса!$G$336</f>
        <v>кв.36</v>
      </c>
      <c r="C342" s="522">
        <f>адреса!$I$336</f>
        <v>60000036</v>
      </c>
      <c r="D342" s="6" t="str">
        <f>адреса!$K$336</f>
        <v>ФИО-6-36</v>
      </c>
      <c r="E342" s="6">
        <v>1674.77</v>
      </c>
      <c r="F342" s="6">
        <v>1674.77</v>
      </c>
      <c r="G342" s="6">
        <v>0</v>
      </c>
      <c r="H342" s="6">
        <v>0</v>
      </c>
      <c r="I342" s="6">
        <v>0</v>
      </c>
      <c r="J342" s="6">
        <v>0</v>
      </c>
      <c r="K342" s="6">
        <v>0</v>
      </c>
      <c r="L342" s="6"/>
      <c r="M342" s="6">
        <v>0</v>
      </c>
      <c r="N342" s="6">
        <v>0</v>
      </c>
      <c r="O342" s="6">
        <v>0</v>
      </c>
      <c r="P342" s="6">
        <v>0</v>
      </c>
      <c r="Q342" s="6">
        <v>0</v>
      </c>
      <c r="R342" s="6">
        <v>0</v>
      </c>
      <c r="S342" s="6">
        <v>0</v>
      </c>
      <c r="T342" s="6">
        <v>0</v>
      </c>
      <c r="U342" s="6"/>
      <c r="V342" s="6">
        <v>1674.77</v>
      </c>
      <c r="W342" s="6">
        <v>1674.77</v>
      </c>
      <c r="X342" s="6">
        <v>1674.77</v>
      </c>
      <c r="Y342" s="513">
        <f>IF(A342&lt;&gt;"",IF(A342=мар17!A342,0,1),IF(AND(B342=мар17!B342,C342=мар17!C342),0,1))</f>
        <v>0</v>
      </c>
      <c r="Z342" s="70" t="str">
        <f t="shared" si="41"/>
        <v>ул. Шестая д.6</v>
      </c>
      <c r="AA342" s="504">
        <f>IF($B342&lt;&gt;"",MAX(AA$7:AA341)+1,0)</f>
        <v>330</v>
      </c>
      <c r="AB342" s="502">
        <f t="shared" si="45"/>
        <v>342</v>
      </c>
      <c r="AC342" s="504">
        <f>1</f>
        <v>1</v>
      </c>
      <c r="AD342" s="103">
        <f t="shared" si="42"/>
        <v>1674.77</v>
      </c>
      <c r="AE342" s="103">
        <f t="shared" si="43"/>
        <v>0</v>
      </c>
      <c r="AF342" s="103">
        <f t="shared" si="44"/>
        <v>0</v>
      </c>
      <c r="AG342" s="3"/>
    </row>
    <row r="343" spans="2:33" ht="13.2" x14ac:dyDescent="0.25">
      <c r="B343" s="1" t="str">
        <f>адреса!$G$337</f>
        <v>кв.37</v>
      </c>
      <c r="C343" s="522">
        <f>адреса!$I$337</f>
        <v>60000037</v>
      </c>
      <c r="D343" s="6" t="str">
        <f>адреса!$K$337</f>
        <v>ФИО-6-37</v>
      </c>
      <c r="E343" s="6">
        <v>3080.62</v>
      </c>
      <c r="F343" s="6">
        <v>3080.62</v>
      </c>
      <c r="G343" s="6">
        <v>0</v>
      </c>
      <c r="H343" s="6">
        <v>0</v>
      </c>
      <c r="I343" s="6">
        <v>0</v>
      </c>
      <c r="J343" s="6">
        <v>0</v>
      </c>
      <c r="K343" s="6">
        <v>0</v>
      </c>
      <c r="L343" s="6"/>
      <c r="M343" s="6">
        <v>0</v>
      </c>
      <c r="N343" s="6">
        <v>0</v>
      </c>
      <c r="O343" s="6">
        <v>0</v>
      </c>
      <c r="P343" s="6">
        <v>0</v>
      </c>
      <c r="Q343" s="6">
        <v>0</v>
      </c>
      <c r="R343" s="6">
        <v>0</v>
      </c>
      <c r="S343" s="6">
        <v>0</v>
      </c>
      <c r="T343" s="6">
        <v>0</v>
      </c>
      <c r="U343" s="6"/>
      <c r="V343" s="6">
        <v>3080.62</v>
      </c>
      <c r="W343" s="6">
        <v>3080.62</v>
      </c>
      <c r="X343" s="6">
        <v>3080.62</v>
      </c>
      <c r="Y343" s="513">
        <f>IF(A343&lt;&gt;"",IF(A343=мар17!A343,0,1),IF(AND(B343=мар17!B343,C343=мар17!C343),0,1))</f>
        <v>0</v>
      </c>
      <c r="Z343" s="70" t="str">
        <f t="shared" si="41"/>
        <v>ул. Шестая д.6</v>
      </c>
      <c r="AA343" s="504">
        <f>IF($B343&lt;&gt;"",MAX(AA$7:AA342)+1,0)</f>
        <v>331</v>
      </c>
      <c r="AB343" s="502">
        <f t="shared" si="45"/>
        <v>343</v>
      </c>
      <c r="AC343" s="504">
        <f>1</f>
        <v>1</v>
      </c>
      <c r="AD343" s="103">
        <f t="shared" si="42"/>
        <v>3080.62</v>
      </c>
      <c r="AE343" s="103">
        <f t="shared" si="43"/>
        <v>0</v>
      </c>
      <c r="AF343" s="103">
        <f t="shared" si="44"/>
        <v>0</v>
      </c>
      <c r="AG343" s="3"/>
    </row>
    <row r="344" spans="2:33" ht="13.2" x14ac:dyDescent="0.25">
      <c r="B344" s="1" t="str">
        <f>адреса!$G$338</f>
        <v>кв.38</v>
      </c>
      <c r="C344" s="522">
        <f>адреса!$I$338</f>
        <v>60000038</v>
      </c>
      <c r="D344" s="6" t="str">
        <f>адреса!$K$338</f>
        <v>ФИО-6-38</v>
      </c>
      <c r="E344" s="6">
        <v>2324.9299999999998</v>
      </c>
      <c r="F344" s="6">
        <v>2324.9299999999998</v>
      </c>
      <c r="G344" s="6">
        <v>0</v>
      </c>
      <c r="H344" s="6">
        <v>0</v>
      </c>
      <c r="I344" s="6">
        <v>0</v>
      </c>
      <c r="J344" s="6">
        <v>0</v>
      </c>
      <c r="K344" s="6">
        <v>0</v>
      </c>
      <c r="L344" s="6"/>
      <c r="M344" s="6">
        <v>0</v>
      </c>
      <c r="N344" s="6">
        <v>0</v>
      </c>
      <c r="O344" s="6">
        <v>0</v>
      </c>
      <c r="P344" s="6">
        <v>0</v>
      </c>
      <c r="Q344" s="6">
        <v>0</v>
      </c>
      <c r="R344" s="6">
        <v>0</v>
      </c>
      <c r="S344" s="6">
        <v>0</v>
      </c>
      <c r="T344" s="6">
        <v>0</v>
      </c>
      <c r="U344" s="6"/>
      <c r="V344" s="6">
        <v>2324.9299999999998</v>
      </c>
      <c r="W344" s="6">
        <v>0</v>
      </c>
      <c r="X344" s="6">
        <v>4649.8599999999997</v>
      </c>
      <c r="Y344" s="513">
        <f>IF(A344&lt;&gt;"",IF(A344=мар17!A344,0,1),IF(AND(B344=мар17!B344,C344=мар17!C344),0,1))</f>
        <v>0</v>
      </c>
      <c r="Z344" s="70" t="str">
        <f t="shared" si="41"/>
        <v>ул. Шестая д.6</v>
      </c>
      <c r="AA344" s="504">
        <f>IF($B344&lt;&gt;"",MAX(AA$7:AA343)+1,0)</f>
        <v>332</v>
      </c>
      <c r="AB344" s="502">
        <f t="shared" si="45"/>
        <v>344</v>
      </c>
      <c r="AC344" s="504">
        <f>1</f>
        <v>1</v>
      </c>
      <c r="AD344" s="103">
        <f t="shared" si="42"/>
        <v>2324.9299999999998</v>
      </c>
      <c r="AE344" s="103">
        <f t="shared" si="43"/>
        <v>0</v>
      </c>
      <c r="AF344" s="103">
        <f t="shared" si="44"/>
        <v>0</v>
      </c>
      <c r="AG344" s="3"/>
    </row>
    <row r="345" spans="2:33" ht="13.2" x14ac:dyDescent="0.25">
      <c r="B345" s="1" t="str">
        <f>адреса!$G$339</f>
        <v>кв.39</v>
      </c>
      <c r="C345" s="522">
        <f>адреса!$I$339</f>
        <v>60000039</v>
      </c>
      <c r="D345" s="6" t="str">
        <f>адреса!$K$339</f>
        <v>ФИО-6-39</v>
      </c>
      <c r="E345" s="6">
        <v>1521.59</v>
      </c>
      <c r="F345" s="6">
        <v>1521.59</v>
      </c>
      <c r="G345" s="6">
        <v>0</v>
      </c>
      <c r="H345" s="6">
        <v>0</v>
      </c>
      <c r="I345" s="6">
        <v>0</v>
      </c>
      <c r="J345" s="6">
        <v>0</v>
      </c>
      <c r="K345" s="6">
        <v>0</v>
      </c>
      <c r="L345" s="6"/>
      <c r="M345" s="6">
        <v>0</v>
      </c>
      <c r="N345" s="6">
        <v>0</v>
      </c>
      <c r="O345" s="6">
        <v>0</v>
      </c>
      <c r="P345" s="6">
        <v>0</v>
      </c>
      <c r="Q345" s="6">
        <v>0</v>
      </c>
      <c r="R345" s="6">
        <v>0</v>
      </c>
      <c r="S345" s="6">
        <v>0</v>
      </c>
      <c r="T345" s="6">
        <v>0</v>
      </c>
      <c r="U345" s="6"/>
      <c r="V345" s="6">
        <v>1521.59</v>
      </c>
      <c r="W345" s="6">
        <v>0</v>
      </c>
      <c r="X345" s="6">
        <v>3043.18</v>
      </c>
      <c r="Y345" s="513">
        <f>IF(A345&lt;&gt;"",IF(A345=мар17!A345,0,1),IF(AND(B345=мар17!B345,C345=мар17!C345),0,1))</f>
        <v>0</v>
      </c>
      <c r="Z345" s="70" t="str">
        <f t="shared" si="41"/>
        <v>ул. Шестая д.6</v>
      </c>
      <c r="AA345" s="504">
        <f>IF($B345&lt;&gt;"",MAX(AA$7:AA344)+1,0)</f>
        <v>333</v>
      </c>
      <c r="AB345" s="502">
        <f t="shared" si="45"/>
        <v>345</v>
      </c>
      <c r="AC345" s="504">
        <f>1</f>
        <v>1</v>
      </c>
      <c r="AD345" s="103">
        <f t="shared" si="42"/>
        <v>1521.59</v>
      </c>
      <c r="AE345" s="103">
        <f t="shared" si="43"/>
        <v>0</v>
      </c>
      <c r="AF345" s="103">
        <f t="shared" si="44"/>
        <v>0</v>
      </c>
      <c r="AG345" s="3"/>
    </row>
    <row r="346" spans="2:33" ht="13.2" x14ac:dyDescent="0.25">
      <c r="B346" s="1" t="str">
        <f>адреса!$G$340</f>
        <v>кв.40</v>
      </c>
      <c r="C346" s="522">
        <f>адреса!$I$340</f>
        <v>60000040</v>
      </c>
      <c r="D346" s="6" t="str">
        <f>адреса!$K$340</f>
        <v>ФИО-6-40</v>
      </c>
      <c r="E346" s="6">
        <v>1303.73</v>
      </c>
      <c r="F346" s="6">
        <v>1303.73</v>
      </c>
      <c r="G346" s="6">
        <v>0</v>
      </c>
      <c r="H346" s="6">
        <v>0</v>
      </c>
      <c r="I346" s="6">
        <v>0</v>
      </c>
      <c r="J346" s="6">
        <v>0</v>
      </c>
      <c r="K346" s="6">
        <v>0</v>
      </c>
      <c r="L346" s="6"/>
      <c r="M346" s="6">
        <v>0</v>
      </c>
      <c r="N346" s="6">
        <v>0</v>
      </c>
      <c r="O346" s="6">
        <v>0</v>
      </c>
      <c r="P346" s="6">
        <v>0</v>
      </c>
      <c r="Q346" s="6">
        <v>0</v>
      </c>
      <c r="R346" s="6">
        <v>0</v>
      </c>
      <c r="S346" s="6">
        <v>0</v>
      </c>
      <c r="T346" s="6">
        <v>0</v>
      </c>
      <c r="U346" s="6"/>
      <c r="V346" s="6">
        <v>1303.73</v>
      </c>
      <c r="W346" s="6">
        <v>1303.73</v>
      </c>
      <c r="X346" s="6">
        <v>1303.73</v>
      </c>
      <c r="Y346" s="513">
        <f>IF(A346&lt;&gt;"",IF(A346=мар17!A346,0,1),IF(AND(B346=мар17!B346,C346=мар17!C346),0,1))</f>
        <v>0</v>
      </c>
      <c r="Z346" s="70" t="str">
        <f t="shared" si="41"/>
        <v>ул. Шестая д.6</v>
      </c>
      <c r="AA346" s="504">
        <f>IF($B346&lt;&gt;"",MAX(AA$7:AA345)+1,0)</f>
        <v>334</v>
      </c>
      <c r="AB346" s="502">
        <f t="shared" si="45"/>
        <v>346</v>
      </c>
      <c r="AC346" s="504">
        <f>1</f>
        <v>1</v>
      </c>
      <c r="AD346" s="103">
        <f t="shared" si="42"/>
        <v>1303.73</v>
      </c>
      <c r="AE346" s="103">
        <f t="shared" si="43"/>
        <v>0</v>
      </c>
      <c r="AF346" s="103">
        <f t="shared" si="44"/>
        <v>0</v>
      </c>
      <c r="AG346" s="3"/>
    </row>
    <row r="347" spans="2:33" ht="13.2" x14ac:dyDescent="0.25">
      <c r="B347" s="1" t="str">
        <f>адреса!$G$341</f>
        <v>кв.41</v>
      </c>
      <c r="C347" s="522">
        <f>адреса!$I$341</f>
        <v>60000041</v>
      </c>
      <c r="D347" s="6" t="str">
        <f>адреса!$K$341</f>
        <v>ФИО-6-41</v>
      </c>
      <c r="E347" s="6">
        <v>1111.07</v>
      </c>
      <c r="F347" s="6">
        <v>1111.07</v>
      </c>
      <c r="G347" s="6">
        <v>0</v>
      </c>
      <c r="H347" s="6">
        <v>0</v>
      </c>
      <c r="I347" s="6">
        <v>0</v>
      </c>
      <c r="J347" s="6">
        <v>0</v>
      </c>
      <c r="K347" s="6">
        <v>0</v>
      </c>
      <c r="L347" s="6"/>
      <c r="M347" s="6">
        <v>0</v>
      </c>
      <c r="N347" s="6">
        <v>0</v>
      </c>
      <c r="O347" s="6">
        <v>0</v>
      </c>
      <c r="P347" s="6">
        <v>0</v>
      </c>
      <c r="Q347" s="6">
        <v>0</v>
      </c>
      <c r="R347" s="6">
        <v>0</v>
      </c>
      <c r="S347" s="6">
        <v>0</v>
      </c>
      <c r="T347" s="6">
        <v>0</v>
      </c>
      <c r="U347" s="6"/>
      <c r="V347" s="6">
        <v>1111.07</v>
      </c>
      <c r="W347" s="6">
        <v>1111.07</v>
      </c>
      <c r="X347" s="6">
        <v>1111.07</v>
      </c>
      <c r="Y347" s="513">
        <f>IF(A347&lt;&gt;"",IF(A347=мар17!A347,0,1),IF(AND(B347=мар17!B347,C347=мар17!C347),0,1))</f>
        <v>0</v>
      </c>
      <c r="Z347" s="70" t="str">
        <f t="shared" si="41"/>
        <v>ул. Шестая д.6</v>
      </c>
      <c r="AA347" s="504">
        <f>IF($B347&lt;&gt;"",MAX(AA$7:AA346)+1,0)</f>
        <v>335</v>
      </c>
      <c r="AB347" s="502">
        <f t="shared" si="45"/>
        <v>347</v>
      </c>
      <c r="AC347" s="504">
        <f>1</f>
        <v>1</v>
      </c>
      <c r="AD347" s="103">
        <f t="shared" si="42"/>
        <v>1111.07</v>
      </c>
      <c r="AE347" s="103">
        <f t="shared" si="43"/>
        <v>0</v>
      </c>
      <c r="AF347" s="103">
        <f t="shared" si="44"/>
        <v>0</v>
      </c>
      <c r="AG347" s="3"/>
    </row>
    <row r="348" spans="2:33" ht="13.2" x14ac:dyDescent="0.25">
      <c r="B348" s="1" t="str">
        <f>адреса!$G$342</f>
        <v>кв.42</v>
      </c>
      <c r="C348" s="522">
        <f>адреса!$I$342</f>
        <v>60000042</v>
      </c>
      <c r="D348" s="6" t="str">
        <f>адреса!$K$342</f>
        <v>ФИО-6-42</v>
      </c>
      <c r="E348" s="6">
        <v>1524.99</v>
      </c>
      <c r="F348" s="6">
        <v>1524.99</v>
      </c>
      <c r="G348" s="6">
        <v>0</v>
      </c>
      <c r="H348" s="6">
        <v>0</v>
      </c>
      <c r="I348" s="6">
        <v>0</v>
      </c>
      <c r="J348" s="6">
        <v>0</v>
      </c>
      <c r="K348" s="6">
        <v>0</v>
      </c>
      <c r="L348" s="6"/>
      <c r="M348" s="6">
        <v>0</v>
      </c>
      <c r="N348" s="6">
        <v>0</v>
      </c>
      <c r="O348" s="6">
        <v>0</v>
      </c>
      <c r="P348" s="6">
        <v>0</v>
      </c>
      <c r="Q348" s="6">
        <v>0</v>
      </c>
      <c r="R348" s="6">
        <v>0</v>
      </c>
      <c r="S348" s="6">
        <v>0</v>
      </c>
      <c r="T348" s="6">
        <v>0</v>
      </c>
      <c r="U348" s="6"/>
      <c r="V348" s="6">
        <v>1524.99</v>
      </c>
      <c r="W348" s="6">
        <v>1524.99</v>
      </c>
      <c r="X348" s="6">
        <v>1524.99</v>
      </c>
      <c r="Y348" s="513">
        <f>IF(A348&lt;&gt;"",IF(A348=мар17!A348,0,1),IF(AND(B348=мар17!B348,C348=мар17!C348),0,1))</f>
        <v>0</v>
      </c>
      <c r="Z348" s="70" t="str">
        <f t="shared" ref="Z348:Z410" si="46">IF(AND(A348&lt;&gt;"",B348=""),A348,Z347)</f>
        <v>ул. Шестая д.6</v>
      </c>
      <c r="AA348" s="504">
        <f>IF($B348&lt;&gt;"",MAX(AA$7:AA347)+1,0)</f>
        <v>336</v>
      </c>
      <c r="AB348" s="502">
        <f t="shared" si="45"/>
        <v>348</v>
      </c>
      <c r="AC348" s="504">
        <f>1</f>
        <v>1</v>
      </c>
      <c r="AD348" s="103">
        <f t="shared" ref="AD348:AD410" si="47">F348</f>
        <v>1524.99</v>
      </c>
      <c r="AE348" s="103">
        <f t="shared" ref="AE348:AE410" si="48">H348+I348+J348+K348+L348+O348+R348+S348</f>
        <v>0</v>
      </c>
      <c r="AF348" s="103">
        <f t="shared" ref="AF348:AF410" si="49">V348-AD348-AE348</f>
        <v>0</v>
      </c>
      <c r="AG348" s="3"/>
    </row>
    <row r="349" spans="2:33" ht="13.2" x14ac:dyDescent="0.25">
      <c r="B349" s="1" t="str">
        <f>адреса!$G$343</f>
        <v>кв.43</v>
      </c>
      <c r="C349" s="522">
        <f>адреса!$I$343</f>
        <v>60000043</v>
      </c>
      <c r="D349" s="6" t="str">
        <f>адреса!$K$343</f>
        <v>ФИО-6-43</v>
      </c>
      <c r="E349" s="6">
        <v>2348.7600000000002</v>
      </c>
      <c r="F349" s="6">
        <v>2348.7600000000002</v>
      </c>
      <c r="G349" s="6">
        <v>0</v>
      </c>
      <c r="H349" s="6">
        <v>0</v>
      </c>
      <c r="I349" s="6">
        <v>0</v>
      </c>
      <c r="J349" s="6">
        <v>0</v>
      </c>
      <c r="K349" s="6">
        <v>0</v>
      </c>
      <c r="L349" s="6"/>
      <c r="M349" s="6">
        <v>0</v>
      </c>
      <c r="N349" s="6">
        <v>0</v>
      </c>
      <c r="O349" s="6">
        <v>0</v>
      </c>
      <c r="P349" s="6">
        <v>0</v>
      </c>
      <c r="Q349" s="6">
        <v>0</v>
      </c>
      <c r="R349" s="6">
        <v>0</v>
      </c>
      <c r="S349" s="6">
        <v>0</v>
      </c>
      <c r="T349" s="6">
        <v>0</v>
      </c>
      <c r="U349" s="6"/>
      <c r="V349" s="6">
        <v>2348.7600000000002</v>
      </c>
      <c r="W349" s="6">
        <v>0</v>
      </c>
      <c r="X349" s="6">
        <v>4697.5200000000004</v>
      </c>
      <c r="Y349" s="513">
        <f>IF(A349&lt;&gt;"",IF(A349=мар17!A349,0,1),IF(AND(B349=мар17!B349,C349=мар17!C349),0,1))</f>
        <v>0</v>
      </c>
      <c r="Z349" s="70" t="str">
        <f t="shared" si="46"/>
        <v>ул. Шестая д.6</v>
      </c>
      <c r="AA349" s="504">
        <f>IF($B349&lt;&gt;"",MAX(AA$7:AA348)+1,0)</f>
        <v>337</v>
      </c>
      <c r="AB349" s="502">
        <f t="shared" si="45"/>
        <v>349</v>
      </c>
      <c r="AC349" s="504">
        <f>1</f>
        <v>1</v>
      </c>
      <c r="AD349" s="103">
        <f t="shared" si="47"/>
        <v>2348.7600000000002</v>
      </c>
      <c r="AE349" s="103">
        <f t="shared" si="48"/>
        <v>0</v>
      </c>
      <c r="AF349" s="103">
        <f t="shared" si="49"/>
        <v>0</v>
      </c>
      <c r="AG349" s="3"/>
    </row>
    <row r="350" spans="2:33" ht="13.2" x14ac:dyDescent="0.25">
      <c r="B350" s="1" t="str">
        <f>адреса!$G$344</f>
        <v>кв.44</v>
      </c>
      <c r="C350" s="522">
        <f>адреса!$I$344</f>
        <v>60000044</v>
      </c>
      <c r="D350" s="6" t="str">
        <f>адреса!$K$344</f>
        <v>ФИО-6-44</v>
      </c>
      <c r="E350" s="6">
        <v>3094.24</v>
      </c>
      <c r="F350" s="6">
        <v>3094.24</v>
      </c>
      <c r="G350" s="6">
        <v>0</v>
      </c>
      <c r="H350" s="6">
        <v>0</v>
      </c>
      <c r="I350" s="6">
        <v>0</v>
      </c>
      <c r="J350" s="6">
        <v>0</v>
      </c>
      <c r="K350" s="6">
        <v>0</v>
      </c>
      <c r="L350" s="6"/>
      <c r="M350" s="6">
        <v>0</v>
      </c>
      <c r="N350" s="6">
        <v>0</v>
      </c>
      <c r="O350" s="6">
        <v>0</v>
      </c>
      <c r="P350" s="6">
        <v>0</v>
      </c>
      <c r="Q350" s="6">
        <v>0</v>
      </c>
      <c r="R350" s="6">
        <v>0</v>
      </c>
      <c r="S350" s="6">
        <v>0</v>
      </c>
      <c r="T350" s="6">
        <v>0</v>
      </c>
      <c r="U350" s="6"/>
      <c r="V350" s="6">
        <v>3094.24</v>
      </c>
      <c r="W350" s="6">
        <v>3094.24</v>
      </c>
      <c r="X350" s="6">
        <v>3094.24</v>
      </c>
      <c r="Y350" s="513">
        <f>IF(A350&lt;&gt;"",IF(A350=мар17!A350,0,1),IF(AND(B350=мар17!B350,C350=мар17!C350),0,1))</f>
        <v>0</v>
      </c>
      <c r="Z350" s="70" t="str">
        <f t="shared" si="46"/>
        <v>ул. Шестая д.6</v>
      </c>
      <c r="AA350" s="504">
        <f>IF($B350&lt;&gt;"",MAX(AA$7:AA349)+1,0)</f>
        <v>338</v>
      </c>
      <c r="AB350" s="502">
        <f t="shared" si="45"/>
        <v>350</v>
      </c>
      <c r="AC350" s="504">
        <f>1</f>
        <v>1</v>
      </c>
      <c r="AD350" s="103">
        <f t="shared" si="47"/>
        <v>3094.24</v>
      </c>
      <c r="AE350" s="103">
        <f t="shared" si="48"/>
        <v>0</v>
      </c>
      <c r="AF350" s="103">
        <f t="shared" si="49"/>
        <v>0</v>
      </c>
      <c r="AG350" s="3"/>
    </row>
    <row r="351" spans="2:33" ht="13.2" x14ac:dyDescent="0.25">
      <c r="B351" s="1" t="str">
        <f>адреса!$G$345</f>
        <v>кв.45</v>
      </c>
      <c r="C351" s="522">
        <f>адреса!$I$345</f>
        <v>60000045</v>
      </c>
      <c r="D351" s="6" t="str">
        <f>адреса!$K$345</f>
        <v>ФИО-6-45</v>
      </c>
      <c r="E351" s="6">
        <v>1640.73</v>
      </c>
      <c r="F351" s="6">
        <v>1640.73</v>
      </c>
      <c r="G351" s="6">
        <v>0</v>
      </c>
      <c r="H351" s="6">
        <v>0</v>
      </c>
      <c r="I351" s="6">
        <v>0</v>
      </c>
      <c r="J351" s="6">
        <v>0</v>
      </c>
      <c r="K351" s="6">
        <v>0</v>
      </c>
      <c r="L351" s="6"/>
      <c r="M351" s="6">
        <v>0</v>
      </c>
      <c r="N351" s="6">
        <v>0</v>
      </c>
      <c r="O351" s="6">
        <v>0</v>
      </c>
      <c r="P351" s="6">
        <v>0</v>
      </c>
      <c r="Q351" s="6">
        <v>0</v>
      </c>
      <c r="R351" s="6">
        <v>0</v>
      </c>
      <c r="S351" s="6">
        <v>0</v>
      </c>
      <c r="T351" s="6">
        <v>0</v>
      </c>
      <c r="U351" s="6"/>
      <c r="V351" s="6">
        <v>1640.73</v>
      </c>
      <c r="W351" s="6">
        <v>1640.73</v>
      </c>
      <c r="X351" s="6">
        <v>1640.73</v>
      </c>
      <c r="Y351" s="513">
        <f>IF(A351&lt;&gt;"",IF(A351=мар17!A351,0,1),IF(AND(B351=мар17!B351,C351=мар17!C351),0,1))</f>
        <v>0</v>
      </c>
      <c r="Z351" s="70" t="str">
        <f t="shared" si="46"/>
        <v>ул. Шестая д.6</v>
      </c>
      <c r="AA351" s="504">
        <f>IF($B351&lt;&gt;"",MAX(AA$7:AA350)+1,0)</f>
        <v>339</v>
      </c>
      <c r="AB351" s="502">
        <f t="shared" si="45"/>
        <v>351</v>
      </c>
      <c r="AC351" s="504">
        <f>1</f>
        <v>1</v>
      </c>
      <c r="AD351" s="103">
        <f t="shared" si="47"/>
        <v>1640.73</v>
      </c>
      <c r="AE351" s="103">
        <f t="shared" si="48"/>
        <v>0</v>
      </c>
      <c r="AF351" s="103">
        <f t="shared" si="49"/>
        <v>0</v>
      </c>
      <c r="AG351" s="3"/>
    </row>
    <row r="352" spans="2:33" ht="13.2" x14ac:dyDescent="0.25">
      <c r="B352" s="1" t="str">
        <f>адреса!$G$346</f>
        <v>кв.46</v>
      </c>
      <c r="C352" s="522">
        <f>адреса!$I$346</f>
        <v>60000046</v>
      </c>
      <c r="D352" s="6" t="str">
        <f>адреса!$K$346</f>
        <v>ФИО-6-46</v>
      </c>
      <c r="E352" s="6">
        <v>1736.04</v>
      </c>
      <c r="F352" s="6">
        <v>1736.04</v>
      </c>
      <c r="G352" s="6">
        <v>0</v>
      </c>
      <c r="H352" s="6">
        <v>0</v>
      </c>
      <c r="I352" s="6">
        <v>0</v>
      </c>
      <c r="J352" s="6">
        <v>0</v>
      </c>
      <c r="K352" s="6">
        <v>0</v>
      </c>
      <c r="L352" s="6"/>
      <c r="M352" s="6">
        <v>0</v>
      </c>
      <c r="N352" s="6">
        <v>0</v>
      </c>
      <c r="O352" s="6">
        <v>0</v>
      </c>
      <c r="P352" s="6">
        <v>0</v>
      </c>
      <c r="Q352" s="6">
        <v>0</v>
      </c>
      <c r="R352" s="6">
        <v>0</v>
      </c>
      <c r="S352" s="6">
        <v>0</v>
      </c>
      <c r="T352" s="6">
        <v>0</v>
      </c>
      <c r="U352" s="6"/>
      <c r="V352" s="6">
        <v>1736.04</v>
      </c>
      <c r="W352" s="6">
        <v>0</v>
      </c>
      <c r="X352" s="6">
        <v>3472.08</v>
      </c>
      <c r="Y352" s="513">
        <f>IF(A352&lt;&gt;"",IF(A352=мар17!A352,0,1),IF(AND(B352=мар17!B352,C352=мар17!C352),0,1))</f>
        <v>0</v>
      </c>
      <c r="Z352" s="70" t="str">
        <f t="shared" si="46"/>
        <v>ул. Шестая д.6</v>
      </c>
      <c r="AA352" s="504">
        <f>IF($B352&lt;&gt;"",MAX(AA$7:AA351)+1,0)</f>
        <v>340</v>
      </c>
      <c r="AB352" s="502">
        <f t="shared" si="45"/>
        <v>352</v>
      </c>
      <c r="AC352" s="504">
        <f>1</f>
        <v>1</v>
      </c>
      <c r="AD352" s="103">
        <f t="shared" si="47"/>
        <v>1736.04</v>
      </c>
      <c r="AE352" s="103">
        <f t="shared" si="48"/>
        <v>0</v>
      </c>
      <c r="AF352" s="103">
        <f t="shared" si="49"/>
        <v>0</v>
      </c>
      <c r="AG352" s="3"/>
    </row>
    <row r="353" spans="2:33" ht="13.2" x14ac:dyDescent="0.25">
      <c r="B353" s="1" t="str">
        <f>адреса!$G$347</f>
        <v>кв.47</v>
      </c>
      <c r="C353" s="522">
        <f>адреса!$I$347</f>
        <v>60000047</v>
      </c>
      <c r="D353" s="6" t="str">
        <f>адреса!$K$347</f>
        <v>ФИО-6-47</v>
      </c>
      <c r="E353" s="6">
        <v>1712.21</v>
      </c>
      <c r="F353" s="6">
        <v>1712.21</v>
      </c>
      <c r="G353" s="6">
        <v>0</v>
      </c>
      <c r="H353" s="6">
        <v>0</v>
      </c>
      <c r="I353" s="6">
        <v>0</v>
      </c>
      <c r="J353" s="6">
        <v>0</v>
      </c>
      <c r="K353" s="6">
        <v>0</v>
      </c>
      <c r="L353" s="6"/>
      <c r="M353" s="6">
        <v>0</v>
      </c>
      <c r="N353" s="6">
        <v>0</v>
      </c>
      <c r="O353" s="6">
        <v>0</v>
      </c>
      <c r="P353" s="6">
        <v>0</v>
      </c>
      <c r="Q353" s="6">
        <v>0</v>
      </c>
      <c r="R353" s="6">
        <v>0</v>
      </c>
      <c r="S353" s="6">
        <v>0</v>
      </c>
      <c r="T353" s="6">
        <v>0</v>
      </c>
      <c r="U353" s="6"/>
      <c r="V353" s="6">
        <v>1712.21</v>
      </c>
      <c r="W353" s="6">
        <v>1712.21</v>
      </c>
      <c r="X353" s="6">
        <v>1712.21</v>
      </c>
      <c r="Y353" s="513">
        <f>IF(A353&lt;&gt;"",IF(A353=мар17!A353,0,1),IF(AND(B353=мар17!B353,C353=мар17!C353),0,1))</f>
        <v>0</v>
      </c>
      <c r="Z353" s="70" t="str">
        <f t="shared" si="46"/>
        <v>ул. Шестая д.6</v>
      </c>
      <c r="AA353" s="504">
        <f>IF($B353&lt;&gt;"",MAX(AA$7:AA352)+1,0)</f>
        <v>341</v>
      </c>
      <c r="AB353" s="502">
        <f t="shared" si="45"/>
        <v>353</v>
      </c>
      <c r="AC353" s="504">
        <f>1</f>
        <v>1</v>
      </c>
      <c r="AD353" s="103">
        <f t="shared" si="47"/>
        <v>1712.21</v>
      </c>
      <c r="AE353" s="103">
        <f t="shared" si="48"/>
        <v>0</v>
      </c>
      <c r="AF353" s="103">
        <f t="shared" si="49"/>
        <v>0</v>
      </c>
      <c r="AG353" s="3"/>
    </row>
    <row r="354" spans="2:33" ht="13.2" x14ac:dyDescent="0.25">
      <c r="B354" s="1" t="str">
        <f>адреса!$G$348</f>
        <v>кв.48</v>
      </c>
      <c r="C354" s="522">
        <f>адреса!$I$348</f>
        <v>60000048</v>
      </c>
      <c r="D354" s="6" t="str">
        <f>адреса!$K$348</f>
        <v>ФИО-6-48</v>
      </c>
      <c r="E354" s="6">
        <v>1480.74</v>
      </c>
      <c r="F354" s="6">
        <v>1480.74</v>
      </c>
      <c r="G354" s="6">
        <v>0</v>
      </c>
      <c r="H354" s="6">
        <v>0</v>
      </c>
      <c r="I354" s="6">
        <v>0</v>
      </c>
      <c r="J354" s="6">
        <v>0</v>
      </c>
      <c r="K354" s="6">
        <v>0</v>
      </c>
      <c r="L354" s="6"/>
      <c r="M354" s="6">
        <v>0</v>
      </c>
      <c r="N354" s="6">
        <v>0</v>
      </c>
      <c r="O354" s="6">
        <v>0</v>
      </c>
      <c r="P354" s="6">
        <v>0</v>
      </c>
      <c r="Q354" s="6">
        <v>0</v>
      </c>
      <c r="R354" s="6">
        <v>0</v>
      </c>
      <c r="S354" s="6">
        <v>0</v>
      </c>
      <c r="T354" s="6">
        <v>0</v>
      </c>
      <c r="U354" s="6"/>
      <c r="V354" s="6">
        <v>1480.74</v>
      </c>
      <c r="W354" s="6">
        <v>1480.74</v>
      </c>
      <c r="X354" s="6">
        <v>1480.74</v>
      </c>
      <c r="Y354" s="513">
        <f>IF(A354&lt;&gt;"",IF(A354=мар17!A354,0,1),IF(AND(B354=мар17!B354,C354=мар17!C354),0,1))</f>
        <v>0</v>
      </c>
      <c r="Z354" s="70" t="str">
        <f t="shared" si="46"/>
        <v>ул. Шестая д.6</v>
      </c>
      <c r="AA354" s="504">
        <f>IF($B354&lt;&gt;"",MAX(AA$7:AA353)+1,0)</f>
        <v>342</v>
      </c>
      <c r="AB354" s="502">
        <f t="shared" si="45"/>
        <v>354</v>
      </c>
      <c r="AC354" s="504">
        <f>1</f>
        <v>1</v>
      </c>
      <c r="AD354" s="103">
        <f t="shared" si="47"/>
        <v>1480.74</v>
      </c>
      <c r="AE354" s="103">
        <f t="shared" si="48"/>
        <v>0</v>
      </c>
      <c r="AF354" s="103">
        <f t="shared" si="49"/>
        <v>0</v>
      </c>
      <c r="AG354" s="3"/>
    </row>
    <row r="355" spans="2:33" ht="13.2" x14ac:dyDescent="0.25">
      <c r="B355" s="1" t="str">
        <f>адреса!$G$349</f>
        <v>кв.49</v>
      </c>
      <c r="C355" s="522">
        <f>адреса!$I$349</f>
        <v>60000049</v>
      </c>
      <c r="D355" s="6" t="str">
        <f>адреса!$K$349</f>
        <v>ФИО-6-49</v>
      </c>
      <c r="E355" s="6">
        <v>1490.95</v>
      </c>
      <c r="F355" s="6">
        <v>1490.95</v>
      </c>
      <c r="G355" s="6">
        <v>0</v>
      </c>
      <c r="H355" s="6">
        <v>0</v>
      </c>
      <c r="I355" s="6">
        <v>0</v>
      </c>
      <c r="J355" s="6">
        <v>0</v>
      </c>
      <c r="K355" s="6">
        <v>0</v>
      </c>
      <c r="L355" s="6"/>
      <c r="M355" s="6">
        <v>0</v>
      </c>
      <c r="N355" s="6">
        <v>0</v>
      </c>
      <c r="O355" s="6">
        <v>0</v>
      </c>
      <c r="P355" s="6">
        <v>0</v>
      </c>
      <c r="Q355" s="6">
        <v>0</v>
      </c>
      <c r="R355" s="6">
        <v>0</v>
      </c>
      <c r="S355" s="6">
        <v>0</v>
      </c>
      <c r="T355" s="6">
        <v>0</v>
      </c>
      <c r="U355" s="6"/>
      <c r="V355" s="6">
        <v>1490.95</v>
      </c>
      <c r="W355" s="6">
        <v>0</v>
      </c>
      <c r="X355" s="6">
        <v>2981.9</v>
      </c>
      <c r="Y355" s="513">
        <f>IF(A355&lt;&gt;"",IF(A355=мар17!A355,0,1),IF(AND(B355=мар17!B355,C355=мар17!C355),0,1))</f>
        <v>0</v>
      </c>
      <c r="Z355" s="70" t="str">
        <f t="shared" si="46"/>
        <v>ул. Шестая д.6</v>
      </c>
      <c r="AA355" s="504">
        <f>IF($B355&lt;&gt;"",MAX(AA$7:AA354)+1,0)</f>
        <v>343</v>
      </c>
      <c r="AB355" s="502">
        <f t="shared" si="45"/>
        <v>355</v>
      </c>
      <c r="AC355" s="504">
        <f>1</f>
        <v>1</v>
      </c>
      <c r="AD355" s="103">
        <f t="shared" si="47"/>
        <v>1490.95</v>
      </c>
      <c r="AE355" s="103">
        <f t="shared" si="48"/>
        <v>0</v>
      </c>
      <c r="AF355" s="103">
        <f t="shared" si="49"/>
        <v>0</v>
      </c>
      <c r="AG355" s="3"/>
    </row>
    <row r="356" spans="2:33" ht="13.2" x14ac:dyDescent="0.25">
      <c r="B356" s="1" t="str">
        <f>адреса!$G$350</f>
        <v>кв.50</v>
      </c>
      <c r="C356" s="522">
        <f>адреса!$I$350</f>
        <v>60000050</v>
      </c>
      <c r="D356" s="6" t="str">
        <f>адреса!$K$350</f>
        <v>ФИО-6-50</v>
      </c>
      <c r="E356" s="6">
        <v>1719.02</v>
      </c>
      <c r="F356" s="6">
        <v>1719.02</v>
      </c>
      <c r="G356" s="6">
        <v>0</v>
      </c>
      <c r="H356" s="6">
        <v>0</v>
      </c>
      <c r="I356" s="6">
        <v>0</v>
      </c>
      <c r="J356" s="6">
        <v>0</v>
      </c>
      <c r="K356" s="6">
        <v>0</v>
      </c>
      <c r="L356" s="6"/>
      <c r="M356" s="6">
        <v>0</v>
      </c>
      <c r="N356" s="6">
        <v>0</v>
      </c>
      <c r="O356" s="6">
        <v>0</v>
      </c>
      <c r="P356" s="6">
        <v>0</v>
      </c>
      <c r="Q356" s="6">
        <v>0</v>
      </c>
      <c r="R356" s="6">
        <v>0</v>
      </c>
      <c r="S356" s="6">
        <v>0</v>
      </c>
      <c r="T356" s="6">
        <v>0</v>
      </c>
      <c r="U356" s="6"/>
      <c r="V356" s="6">
        <v>1719.02</v>
      </c>
      <c r="W356" s="6">
        <v>0</v>
      </c>
      <c r="X356" s="6">
        <v>3438.04</v>
      </c>
      <c r="Y356" s="513">
        <f>IF(A356&lt;&gt;"",IF(A356=мар17!A356,0,1),IF(AND(B356=мар17!B356,C356=мар17!C356),0,1))</f>
        <v>0</v>
      </c>
      <c r="Z356" s="70" t="str">
        <f t="shared" si="46"/>
        <v>ул. Шестая д.6</v>
      </c>
      <c r="AA356" s="504">
        <f>IF($B356&lt;&gt;"",MAX(AA$7:AA355)+1,0)</f>
        <v>344</v>
      </c>
      <c r="AB356" s="502">
        <f t="shared" si="45"/>
        <v>356</v>
      </c>
      <c r="AC356" s="504">
        <f>1</f>
        <v>1</v>
      </c>
      <c r="AD356" s="103">
        <f t="shared" si="47"/>
        <v>1719.02</v>
      </c>
      <c r="AE356" s="103">
        <f t="shared" si="48"/>
        <v>0</v>
      </c>
      <c r="AF356" s="103">
        <f t="shared" si="49"/>
        <v>0</v>
      </c>
      <c r="AG356" s="3"/>
    </row>
    <row r="357" spans="2:33" ht="13.2" x14ac:dyDescent="0.25">
      <c r="B357" s="1" t="str">
        <f>адреса!$G$351</f>
        <v>кв.51</v>
      </c>
      <c r="C357" s="522">
        <f>адреса!$I$351</f>
        <v>60000051</v>
      </c>
      <c r="D357" s="6" t="str">
        <f>адреса!$K$351</f>
        <v>ФИО-6-51</v>
      </c>
      <c r="E357" s="6">
        <v>1725.83</v>
      </c>
      <c r="F357" s="6">
        <v>1725.83</v>
      </c>
      <c r="G357" s="6">
        <v>0</v>
      </c>
      <c r="H357" s="6">
        <v>0</v>
      </c>
      <c r="I357" s="6">
        <v>0</v>
      </c>
      <c r="J357" s="6">
        <v>0</v>
      </c>
      <c r="K357" s="6">
        <v>0</v>
      </c>
      <c r="L357" s="6"/>
      <c r="M357" s="6">
        <v>0</v>
      </c>
      <c r="N357" s="6">
        <v>0</v>
      </c>
      <c r="O357" s="6">
        <v>0</v>
      </c>
      <c r="P357" s="6">
        <v>0</v>
      </c>
      <c r="Q357" s="6">
        <v>0</v>
      </c>
      <c r="R357" s="6">
        <v>0</v>
      </c>
      <c r="S357" s="6">
        <v>0</v>
      </c>
      <c r="T357" s="6">
        <v>0</v>
      </c>
      <c r="U357" s="6"/>
      <c r="V357" s="6">
        <v>1725.83</v>
      </c>
      <c r="W357" s="6">
        <v>0</v>
      </c>
      <c r="X357" s="6">
        <v>3451.66</v>
      </c>
      <c r="Y357" s="513">
        <f>IF(A357&lt;&gt;"",IF(A357=мар17!A357,0,1),IF(AND(B357=мар17!B357,C357=мар17!C357),0,1))</f>
        <v>0</v>
      </c>
      <c r="Z357" s="70" t="str">
        <f t="shared" si="46"/>
        <v>ул. Шестая д.6</v>
      </c>
      <c r="AA357" s="504">
        <f>IF($B357&lt;&gt;"",MAX(AA$7:AA356)+1,0)</f>
        <v>345</v>
      </c>
      <c r="AB357" s="502">
        <f t="shared" si="45"/>
        <v>357</v>
      </c>
      <c r="AC357" s="504">
        <f>1</f>
        <v>1</v>
      </c>
      <c r="AD357" s="103">
        <f t="shared" si="47"/>
        <v>1725.83</v>
      </c>
      <c r="AE357" s="103">
        <f t="shared" si="48"/>
        <v>0</v>
      </c>
      <c r="AF357" s="103">
        <f t="shared" si="49"/>
        <v>0</v>
      </c>
      <c r="AG357" s="3"/>
    </row>
    <row r="358" spans="2:33" ht="13.2" x14ac:dyDescent="0.25">
      <c r="B358" s="1" t="str">
        <f>адреса!$G$352</f>
        <v>кв.52</v>
      </c>
      <c r="C358" s="522">
        <f>адреса!$I$352</f>
        <v>60000052</v>
      </c>
      <c r="D358" s="6" t="str">
        <f>адреса!$K$352</f>
        <v>ФИО-6-52</v>
      </c>
      <c r="E358" s="6">
        <v>1678.17</v>
      </c>
      <c r="F358" s="6">
        <v>1678.17</v>
      </c>
      <c r="G358" s="6">
        <v>0</v>
      </c>
      <c r="H358" s="6">
        <v>0</v>
      </c>
      <c r="I358" s="6">
        <v>0</v>
      </c>
      <c r="J358" s="6">
        <v>0</v>
      </c>
      <c r="K358" s="6">
        <v>0</v>
      </c>
      <c r="L358" s="6"/>
      <c r="M358" s="6">
        <v>0</v>
      </c>
      <c r="N358" s="6">
        <v>0</v>
      </c>
      <c r="O358" s="6">
        <v>0</v>
      </c>
      <c r="P358" s="6">
        <v>0</v>
      </c>
      <c r="Q358" s="6">
        <v>0</v>
      </c>
      <c r="R358" s="6">
        <v>0</v>
      </c>
      <c r="S358" s="6">
        <v>0</v>
      </c>
      <c r="T358" s="6">
        <v>0</v>
      </c>
      <c r="U358" s="6"/>
      <c r="V358" s="6">
        <v>1678.17</v>
      </c>
      <c r="W358" s="6">
        <v>1678.17</v>
      </c>
      <c r="X358" s="6">
        <v>1678.17</v>
      </c>
      <c r="Y358" s="513">
        <f>IF(A358&lt;&gt;"",IF(A358=мар17!A358,0,1),IF(AND(B358=мар17!B358,C358=мар17!C358),0,1))</f>
        <v>0</v>
      </c>
      <c r="Z358" s="70" t="str">
        <f t="shared" si="46"/>
        <v>ул. Шестая д.6</v>
      </c>
      <c r="AA358" s="504">
        <f>IF($B358&lt;&gt;"",MAX(AA$7:AA357)+1,0)</f>
        <v>346</v>
      </c>
      <c r="AB358" s="502">
        <f t="shared" si="45"/>
        <v>358</v>
      </c>
      <c r="AC358" s="504">
        <f>1</f>
        <v>1</v>
      </c>
      <c r="AD358" s="103">
        <f t="shared" si="47"/>
        <v>1678.17</v>
      </c>
      <c r="AE358" s="103">
        <f t="shared" si="48"/>
        <v>0</v>
      </c>
      <c r="AF358" s="103">
        <f t="shared" si="49"/>
        <v>0</v>
      </c>
      <c r="AG358" s="3"/>
    </row>
    <row r="359" spans="2:33" ht="13.2" x14ac:dyDescent="0.25">
      <c r="B359" s="1" t="str">
        <f>адреса!$G$353</f>
        <v>кв.53</v>
      </c>
      <c r="C359" s="522">
        <f>адреса!$I$353</f>
        <v>60000053</v>
      </c>
      <c r="D359" s="6" t="str">
        <f>адреса!$K$353</f>
        <v>ФИО-6-53</v>
      </c>
      <c r="E359" s="6">
        <v>3049.98</v>
      </c>
      <c r="F359" s="6">
        <v>3049.98</v>
      </c>
      <c r="G359" s="6">
        <v>0</v>
      </c>
      <c r="H359" s="6">
        <v>0</v>
      </c>
      <c r="I359" s="6">
        <v>0</v>
      </c>
      <c r="J359" s="6">
        <v>0</v>
      </c>
      <c r="K359" s="6">
        <v>0</v>
      </c>
      <c r="L359" s="6"/>
      <c r="M359" s="6">
        <v>0</v>
      </c>
      <c r="N359" s="6">
        <v>0</v>
      </c>
      <c r="O359" s="6">
        <v>0</v>
      </c>
      <c r="P359" s="6">
        <v>0</v>
      </c>
      <c r="Q359" s="6">
        <v>0</v>
      </c>
      <c r="R359" s="6">
        <v>0</v>
      </c>
      <c r="S359" s="6">
        <v>0</v>
      </c>
      <c r="T359" s="6">
        <v>0</v>
      </c>
      <c r="U359" s="6"/>
      <c r="V359" s="6">
        <v>3049.98</v>
      </c>
      <c r="W359" s="6">
        <v>3049.98</v>
      </c>
      <c r="X359" s="6">
        <v>3049.98</v>
      </c>
      <c r="Y359" s="513">
        <f>IF(A359&lt;&gt;"",IF(A359=мар17!A359,0,1),IF(AND(B359=мар17!B359,C359=мар17!C359),0,1))</f>
        <v>0</v>
      </c>
      <c r="Z359" s="70" t="str">
        <f t="shared" si="46"/>
        <v>ул. Шестая д.6</v>
      </c>
      <c r="AA359" s="504">
        <f>IF($B359&lt;&gt;"",MAX(AA$7:AA358)+1,0)</f>
        <v>347</v>
      </c>
      <c r="AB359" s="502">
        <f t="shared" si="45"/>
        <v>359</v>
      </c>
      <c r="AC359" s="504">
        <f>1</f>
        <v>1</v>
      </c>
      <c r="AD359" s="103">
        <f t="shared" si="47"/>
        <v>3049.98</v>
      </c>
      <c r="AE359" s="103">
        <f t="shared" si="48"/>
        <v>0</v>
      </c>
      <c r="AF359" s="103">
        <f t="shared" si="49"/>
        <v>0</v>
      </c>
      <c r="AG359" s="3"/>
    </row>
    <row r="360" spans="2:33" ht="13.2" x14ac:dyDescent="0.25">
      <c r="B360" s="1" t="str">
        <f>адреса!$G$354</f>
        <v>кв.54</v>
      </c>
      <c r="C360" s="522">
        <f>адреса!$I$354</f>
        <v>60000054</v>
      </c>
      <c r="D360" s="6" t="str">
        <f>адреса!$K$354</f>
        <v>ФИО-6-54</v>
      </c>
      <c r="E360" s="6">
        <v>2324.9299999999998</v>
      </c>
      <c r="F360" s="6">
        <v>2324.9299999999998</v>
      </c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6"/>
      <c r="M360" s="6">
        <v>0</v>
      </c>
      <c r="N360" s="6">
        <v>0</v>
      </c>
      <c r="O360" s="6">
        <v>0</v>
      </c>
      <c r="P360" s="6">
        <v>0</v>
      </c>
      <c r="Q360" s="6">
        <v>0</v>
      </c>
      <c r="R360" s="6">
        <v>0</v>
      </c>
      <c r="S360" s="6">
        <v>0</v>
      </c>
      <c r="T360" s="6">
        <v>0</v>
      </c>
      <c r="U360" s="6"/>
      <c r="V360" s="6">
        <v>2324.9299999999998</v>
      </c>
      <c r="W360" s="6">
        <v>0</v>
      </c>
      <c r="X360" s="6">
        <v>4649.8599999999997</v>
      </c>
      <c r="Y360" s="513">
        <f>IF(A360&lt;&gt;"",IF(A360=мар17!A360,0,1),IF(AND(B360=мар17!B360,C360=мар17!C360),0,1))</f>
        <v>0</v>
      </c>
      <c r="Z360" s="70" t="str">
        <f t="shared" si="46"/>
        <v>ул. Шестая д.6</v>
      </c>
      <c r="AA360" s="504">
        <f>IF($B360&lt;&gt;"",MAX(AA$7:AA359)+1,0)</f>
        <v>348</v>
      </c>
      <c r="AB360" s="502">
        <f t="shared" si="45"/>
        <v>360</v>
      </c>
      <c r="AC360" s="504">
        <f>1</f>
        <v>1</v>
      </c>
      <c r="AD360" s="103">
        <f t="shared" si="47"/>
        <v>2324.9299999999998</v>
      </c>
      <c r="AE360" s="103">
        <f t="shared" si="48"/>
        <v>0</v>
      </c>
      <c r="AF360" s="103">
        <f t="shared" si="49"/>
        <v>0</v>
      </c>
      <c r="AG360" s="3"/>
    </row>
    <row r="361" spans="2:33" ht="13.2" x14ac:dyDescent="0.25">
      <c r="B361" s="1" t="str">
        <f>адреса!$G$355</f>
        <v>кв.55</v>
      </c>
      <c r="C361" s="522">
        <f>адреса!$I$355</f>
        <v>60000055</v>
      </c>
      <c r="D361" s="6" t="str">
        <f>адреса!$K$355</f>
        <v>ФИО-6-55</v>
      </c>
      <c r="E361" s="6">
        <v>1480.74</v>
      </c>
      <c r="F361" s="6">
        <v>1480.74</v>
      </c>
      <c r="G361" s="6">
        <v>0</v>
      </c>
      <c r="H361" s="6">
        <v>0</v>
      </c>
      <c r="I361" s="6">
        <v>0</v>
      </c>
      <c r="J361" s="6">
        <v>0</v>
      </c>
      <c r="K361" s="6">
        <v>0</v>
      </c>
      <c r="L361" s="6"/>
      <c r="M361" s="6">
        <v>0</v>
      </c>
      <c r="N361" s="6">
        <v>0</v>
      </c>
      <c r="O361" s="6">
        <v>0</v>
      </c>
      <c r="P361" s="6">
        <v>0</v>
      </c>
      <c r="Q361" s="6">
        <v>0</v>
      </c>
      <c r="R361" s="6">
        <v>0</v>
      </c>
      <c r="S361" s="6">
        <v>0</v>
      </c>
      <c r="T361" s="6">
        <v>0</v>
      </c>
      <c r="U361" s="6"/>
      <c r="V361" s="6">
        <v>1480.74</v>
      </c>
      <c r="W361" s="6">
        <v>0</v>
      </c>
      <c r="X361" s="6">
        <v>2961.48</v>
      </c>
      <c r="Y361" s="513">
        <f>IF(A361&lt;&gt;"",IF(A361=мар17!A361,0,1),IF(AND(B361=мар17!B361,C361=мар17!C361),0,1))</f>
        <v>0</v>
      </c>
      <c r="Z361" s="70" t="str">
        <f t="shared" si="46"/>
        <v>ул. Шестая д.6</v>
      </c>
      <c r="AA361" s="504">
        <f>IF($B361&lt;&gt;"",MAX(AA$7:AA360)+1,0)</f>
        <v>349</v>
      </c>
      <c r="AB361" s="502">
        <f t="shared" si="45"/>
        <v>361</v>
      </c>
      <c r="AC361" s="504">
        <f>1</f>
        <v>1</v>
      </c>
      <c r="AD361" s="103">
        <f t="shared" si="47"/>
        <v>1480.74</v>
      </c>
      <c r="AE361" s="103">
        <f t="shared" si="48"/>
        <v>0</v>
      </c>
      <c r="AF361" s="103">
        <f t="shared" si="49"/>
        <v>0</v>
      </c>
      <c r="AG361" s="3"/>
    </row>
    <row r="362" spans="2:33" ht="13.2" x14ac:dyDescent="0.25">
      <c r="B362" s="1" t="str">
        <f>адреса!$G$356</f>
        <v>кв.56</v>
      </c>
      <c r="C362" s="522">
        <f>адреса!$I$356</f>
        <v>60000056</v>
      </c>
      <c r="D362" s="6" t="str">
        <f>адреса!$K$356</f>
        <v>ФИО-6-56</v>
      </c>
      <c r="E362" s="6">
        <v>1300.33</v>
      </c>
      <c r="F362" s="6">
        <v>1300.33</v>
      </c>
      <c r="G362" s="6">
        <v>0</v>
      </c>
      <c r="H362" s="6">
        <v>0</v>
      </c>
      <c r="I362" s="6">
        <v>0</v>
      </c>
      <c r="J362" s="6">
        <v>0</v>
      </c>
      <c r="K362" s="6">
        <v>0</v>
      </c>
      <c r="L362" s="6"/>
      <c r="M362" s="6">
        <v>0</v>
      </c>
      <c r="N362" s="6">
        <v>0</v>
      </c>
      <c r="O362" s="6">
        <v>0</v>
      </c>
      <c r="P362" s="6">
        <v>0</v>
      </c>
      <c r="Q362" s="6">
        <v>0</v>
      </c>
      <c r="R362" s="6">
        <v>0</v>
      </c>
      <c r="S362" s="6">
        <v>0</v>
      </c>
      <c r="T362" s="6">
        <v>0</v>
      </c>
      <c r="U362" s="6"/>
      <c r="V362" s="6">
        <v>1300.33</v>
      </c>
      <c r="W362" s="6">
        <v>0</v>
      </c>
      <c r="X362" s="6">
        <v>2600.66</v>
      </c>
      <c r="Y362" s="513">
        <f>IF(A362&lt;&gt;"",IF(A362=мар17!A362,0,1),IF(AND(B362=мар17!B362,C362=мар17!C362),0,1))</f>
        <v>0</v>
      </c>
      <c r="Z362" s="70" t="str">
        <f t="shared" si="46"/>
        <v>ул. Шестая д.6</v>
      </c>
      <c r="AA362" s="504">
        <f>IF($B362&lt;&gt;"",MAX(AA$7:AA361)+1,0)</f>
        <v>350</v>
      </c>
      <c r="AB362" s="502">
        <f t="shared" si="45"/>
        <v>362</v>
      </c>
      <c r="AC362" s="504">
        <f>1</f>
        <v>1</v>
      </c>
      <c r="AD362" s="103">
        <f t="shared" si="47"/>
        <v>1300.33</v>
      </c>
      <c r="AE362" s="103">
        <f t="shared" si="48"/>
        <v>0</v>
      </c>
      <c r="AF362" s="103">
        <f t="shared" si="49"/>
        <v>0</v>
      </c>
      <c r="AG362" s="3"/>
    </row>
    <row r="363" spans="2:33" ht="13.2" x14ac:dyDescent="0.25">
      <c r="B363" s="1" t="str">
        <f>адреса!$G$357</f>
        <v>кв.57</v>
      </c>
      <c r="C363" s="522">
        <f>адреса!$I$357</f>
        <v>60000057</v>
      </c>
      <c r="D363" s="6" t="str">
        <f>адреса!$K$357</f>
        <v>ФИО-6-57</v>
      </c>
      <c r="E363" s="6">
        <v>1300.33</v>
      </c>
      <c r="F363" s="6">
        <v>1300.33</v>
      </c>
      <c r="G363" s="6">
        <v>0</v>
      </c>
      <c r="H363" s="6">
        <v>0</v>
      </c>
      <c r="I363" s="6">
        <v>0</v>
      </c>
      <c r="J363" s="6">
        <v>0</v>
      </c>
      <c r="K363" s="6">
        <v>0</v>
      </c>
      <c r="L363" s="6"/>
      <c r="M363" s="6">
        <v>0</v>
      </c>
      <c r="N363" s="6">
        <v>0</v>
      </c>
      <c r="O363" s="6">
        <v>0</v>
      </c>
      <c r="P363" s="6">
        <v>0</v>
      </c>
      <c r="Q363" s="6">
        <v>0</v>
      </c>
      <c r="R363" s="6">
        <v>0</v>
      </c>
      <c r="S363" s="6">
        <v>0</v>
      </c>
      <c r="T363" s="6">
        <v>0</v>
      </c>
      <c r="U363" s="6"/>
      <c r="V363" s="6">
        <v>1300.33</v>
      </c>
      <c r="W363" s="6">
        <v>1300.33</v>
      </c>
      <c r="X363" s="6">
        <v>1300.33</v>
      </c>
      <c r="Y363" s="513">
        <f>IF(A363&lt;&gt;"",IF(A363=мар17!A363,0,1),IF(AND(B363=мар17!B363,C363=мар17!C363),0,1))</f>
        <v>0</v>
      </c>
      <c r="Z363" s="70" t="str">
        <f t="shared" si="46"/>
        <v>ул. Шестая д.6</v>
      </c>
      <c r="AA363" s="504">
        <f>IF($B363&lt;&gt;"",MAX(AA$7:AA362)+1,0)</f>
        <v>351</v>
      </c>
      <c r="AB363" s="502">
        <f t="shared" si="45"/>
        <v>363</v>
      </c>
      <c r="AC363" s="504">
        <f>1</f>
        <v>1</v>
      </c>
      <c r="AD363" s="103">
        <f t="shared" si="47"/>
        <v>1300.33</v>
      </c>
      <c r="AE363" s="103">
        <f t="shared" si="48"/>
        <v>0</v>
      </c>
      <c r="AF363" s="103">
        <f t="shared" si="49"/>
        <v>0</v>
      </c>
      <c r="AG363" s="3"/>
    </row>
    <row r="364" spans="2:33" ht="13.2" x14ac:dyDescent="0.25">
      <c r="B364" s="1" t="str">
        <f>адреса!$G$358</f>
        <v>кв.58</v>
      </c>
      <c r="C364" s="522">
        <f>адреса!$I$358</f>
        <v>60000058</v>
      </c>
      <c r="D364" s="6" t="str">
        <f>адреса!$K$358</f>
        <v>ФИО-6-58</v>
      </c>
      <c r="E364" s="6">
        <v>1473.93</v>
      </c>
      <c r="F364" s="6">
        <v>1473.93</v>
      </c>
      <c r="G364" s="6">
        <v>0</v>
      </c>
      <c r="H364" s="6">
        <v>0</v>
      </c>
      <c r="I364" s="6">
        <v>0</v>
      </c>
      <c r="J364" s="6">
        <v>0</v>
      </c>
      <c r="K364" s="6">
        <v>0</v>
      </c>
      <c r="L364" s="6"/>
      <c r="M364" s="6">
        <v>0</v>
      </c>
      <c r="N364" s="6">
        <v>0</v>
      </c>
      <c r="O364" s="6">
        <v>0</v>
      </c>
      <c r="P364" s="6">
        <v>0</v>
      </c>
      <c r="Q364" s="6">
        <v>0</v>
      </c>
      <c r="R364" s="6">
        <v>0</v>
      </c>
      <c r="S364" s="6">
        <v>0</v>
      </c>
      <c r="T364" s="6">
        <v>0</v>
      </c>
      <c r="U364" s="6"/>
      <c r="V364" s="6">
        <v>1473.93</v>
      </c>
      <c r="W364" s="6">
        <v>1473.93</v>
      </c>
      <c r="X364" s="6">
        <v>1473.93</v>
      </c>
      <c r="Y364" s="513">
        <f>IF(A364&lt;&gt;"",IF(A364=мар17!A364,0,1),IF(AND(B364=мар17!B364,C364=мар17!C364),0,1))</f>
        <v>0</v>
      </c>
      <c r="Z364" s="70" t="str">
        <f t="shared" si="46"/>
        <v>ул. Шестая д.6</v>
      </c>
      <c r="AA364" s="504">
        <f>IF($B364&lt;&gt;"",MAX(AA$7:AA363)+1,0)</f>
        <v>352</v>
      </c>
      <c r="AB364" s="502">
        <f t="shared" si="45"/>
        <v>364</v>
      </c>
      <c r="AC364" s="504">
        <f>1</f>
        <v>1</v>
      </c>
      <c r="AD364" s="103">
        <f t="shared" si="47"/>
        <v>1473.93</v>
      </c>
      <c r="AE364" s="103">
        <f t="shared" si="48"/>
        <v>0</v>
      </c>
      <c r="AF364" s="103">
        <f t="shared" si="49"/>
        <v>0</v>
      </c>
      <c r="AG364" s="3"/>
    </row>
    <row r="365" spans="2:33" ht="13.2" x14ac:dyDescent="0.25">
      <c r="B365" s="1" t="str">
        <f>адреса!$G$359</f>
        <v>кв.59</v>
      </c>
      <c r="C365" s="522">
        <f>адреса!$I$359</f>
        <v>60000059</v>
      </c>
      <c r="D365" s="6" t="str">
        <f>адреса!$K$359</f>
        <v>ФИО-6-59</v>
      </c>
      <c r="E365" s="6">
        <v>2348.7600000000002</v>
      </c>
      <c r="F365" s="6">
        <v>2348.7600000000002</v>
      </c>
      <c r="G365" s="6">
        <v>0</v>
      </c>
      <c r="H365" s="6">
        <v>0</v>
      </c>
      <c r="I365" s="6">
        <v>0</v>
      </c>
      <c r="J365" s="6">
        <v>0</v>
      </c>
      <c r="K365" s="6">
        <v>0</v>
      </c>
      <c r="L365" s="6"/>
      <c r="M365" s="6">
        <v>0</v>
      </c>
      <c r="N365" s="6">
        <v>0</v>
      </c>
      <c r="O365" s="6">
        <v>0</v>
      </c>
      <c r="P365" s="6">
        <v>0</v>
      </c>
      <c r="Q365" s="6">
        <v>0</v>
      </c>
      <c r="R365" s="6">
        <v>0</v>
      </c>
      <c r="S365" s="6">
        <v>0</v>
      </c>
      <c r="T365" s="6">
        <v>0</v>
      </c>
      <c r="U365" s="6"/>
      <c r="V365" s="6">
        <v>2348.7600000000002</v>
      </c>
      <c r="W365" s="6">
        <v>2348.7600000000002</v>
      </c>
      <c r="X365" s="6">
        <v>2348.7600000000002</v>
      </c>
      <c r="Y365" s="513">
        <f>IF(A365&lt;&gt;"",IF(A365=мар17!A365,0,1),IF(AND(B365=мар17!B365,C365=мар17!C365),0,1))</f>
        <v>0</v>
      </c>
      <c r="Z365" s="70" t="str">
        <f t="shared" si="46"/>
        <v>ул. Шестая д.6</v>
      </c>
      <c r="AA365" s="504">
        <f>IF($B365&lt;&gt;"",MAX(AA$7:AA364)+1,0)</f>
        <v>353</v>
      </c>
      <c r="AB365" s="502">
        <f t="shared" si="45"/>
        <v>365</v>
      </c>
      <c r="AC365" s="504">
        <f>1</f>
        <v>1</v>
      </c>
      <c r="AD365" s="103">
        <f t="shared" si="47"/>
        <v>2348.7600000000002</v>
      </c>
      <c r="AE365" s="103">
        <f t="shared" si="48"/>
        <v>0</v>
      </c>
      <c r="AF365" s="103">
        <f t="shared" si="49"/>
        <v>0</v>
      </c>
      <c r="AG365" s="3"/>
    </row>
    <row r="366" spans="2:33" ht="13.2" x14ac:dyDescent="0.25">
      <c r="B366" s="1" t="str">
        <f>адреса!$G$360</f>
        <v>кв.60</v>
      </c>
      <c r="C366" s="522">
        <f>адреса!$I$360</f>
        <v>60000060</v>
      </c>
      <c r="D366" s="6" t="str">
        <f>адреса!$K$360</f>
        <v>ФИО-6-60</v>
      </c>
      <c r="E366" s="6">
        <v>3060.2</v>
      </c>
      <c r="F366" s="6">
        <v>3060.2</v>
      </c>
      <c r="G366" s="6">
        <v>0</v>
      </c>
      <c r="H366" s="6">
        <v>0</v>
      </c>
      <c r="I366" s="6">
        <v>0</v>
      </c>
      <c r="J366" s="6">
        <v>0</v>
      </c>
      <c r="K366" s="6">
        <v>0</v>
      </c>
      <c r="L366" s="6"/>
      <c r="M366" s="6">
        <v>0</v>
      </c>
      <c r="N366" s="6">
        <v>0</v>
      </c>
      <c r="O366" s="6">
        <v>0</v>
      </c>
      <c r="P366" s="6">
        <v>0</v>
      </c>
      <c r="Q366" s="6">
        <v>0</v>
      </c>
      <c r="R366" s="6">
        <v>0</v>
      </c>
      <c r="S366" s="6">
        <v>0</v>
      </c>
      <c r="T366" s="6">
        <v>0</v>
      </c>
      <c r="U366" s="6"/>
      <c r="V366" s="6">
        <v>3060.2</v>
      </c>
      <c r="W366" s="6">
        <v>0</v>
      </c>
      <c r="X366" s="6">
        <v>6120.4</v>
      </c>
      <c r="Y366" s="513">
        <f>IF(A366&lt;&gt;"",IF(A366=мар17!A366,0,1),IF(AND(B366=мар17!B366,C366=мар17!C366),0,1))</f>
        <v>0</v>
      </c>
      <c r="Z366" s="70" t="str">
        <f t="shared" si="46"/>
        <v>ул. Шестая д.6</v>
      </c>
      <c r="AA366" s="504">
        <f>IF($B366&lt;&gt;"",MAX(AA$7:AA365)+1,0)</f>
        <v>354</v>
      </c>
      <c r="AB366" s="502">
        <f t="shared" si="45"/>
        <v>366</v>
      </c>
      <c r="AC366" s="504">
        <f>1</f>
        <v>1</v>
      </c>
      <c r="AD366" s="103">
        <f t="shared" si="47"/>
        <v>3060.2</v>
      </c>
      <c r="AE366" s="103">
        <f t="shared" si="48"/>
        <v>0</v>
      </c>
      <c r="AF366" s="103">
        <f t="shared" si="49"/>
        <v>0</v>
      </c>
      <c r="AG366" s="3"/>
    </row>
    <row r="367" spans="2:33" ht="13.2" x14ac:dyDescent="0.25">
      <c r="B367" s="1" t="str">
        <f>адреса!$G$361</f>
        <v>кв.61</v>
      </c>
      <c r="C367" s="522">
        <f>адреса!$I$361</f>
        <v>60000061</v>
      </c>
      <c r="D367" s="6" t="str">
        <f>адреса!$K$361</f>
        <v>ФИО-6-61</v>
      </c>
      <c r="E367" s="6">
        <v>1678.17</v>
      </c>
      <c r="F367" s="6">
        <v>1678.17</v>
      </c>
      <c r="G367" s="6">
        <v>0</v>
      </c>
      <c r="H367" s="6">
        <v>0</v>
      </c>
      <c r="I367" s="6">
        <v>0</v>
      </c>
      <c r="J367" s="6">
        <v>0</v>
      </c>
      <c r="K367" s="6">
        <v>0</v>
      </c>
      <c r="L367" s="6"/>
      <c r="M367" s="6">
        <v>0</v>
      </c>
      <c r="N367" s="6">
        <v>0</v>
      </c>
      <c r="O367" s="6">
        <v>0</v>
      </c>
      <c r="P367" s="6">
        <v>0</v>
      </c>
      <c r="Q367" s="6">
        <v>0</v>
      </c>
      <c r="R367" s="6">
        <v>0</v>
      </c>
      <c r="S367" s="6">
        <v>0</v>
      </c>
      <c r="T367" s="6">
        <v>0</v>
      </c>
      <c r="U367" s="6"/>
      <c r="V367" s="6">
        <v>1678.17</v>
      </c>
      <c r="W367" s="6">
        <v>1678.17</v>
      </c>
      <c r="X367" s="6">
        <v>1678.17</v>
      </c>
      <c r="Y367" s="513">
        <f>IF(A367&lt;&gt;"",IF(A367=мар17!A367,0,1),IF(AND(B367=мар17!B367,C367=мар17!C367),0,1))</f>
        <v>0</v>
      </c>
      <c r="Z367" s="70" t="str">
        <f t="shared" si="46"/>
        <v>ул. Шестая д.6</v>
      </c>
      <c r="AA367" s="504">
        <f>IF($B367&lt;&gt;"",MAX(AA$7:AA366)+1,0)</f>
        <v>355</v>
      </c>
      <c r="AB367" s="502">
        <f t="shared" si="45"/>
        <v>367</v>
      </c>
      <c r="AC367" s="504">
        <f>1</f>
        <v>1</v>
      </c>
      <c r="AD367" s="103">
        <f t="shared" si="47"/>
        <v>1678.17</v>
      </c>
      <c r="AE367" s="103">
        <f t="shared" si="48"/>
        <v>0</v>
      </c>
      <c r="AF367" s="103">
        <f t="shared" si="49"/>
        <v>0</v>
      </c>
      <c r="AG367" s="3"/>
    </row>
    <row r="368" spans="2:33" ht="13.2" x14ac:dyDescent="0.25">
      <c r="B368" s="1" t="str">
        <f>адреса!$G$362</f>
        <v>кв.62</v>
      </c>
      <c r="C368" s="522">
        <f>адреса!$I$362</f>
        <v>60000062</v>
      </c>
      <c r="D368" s="6" t="str">
        <f>адреса!$K$362</f>
        <v>ФИО-6-62</v>
      </c>
      <c r="E368" s="6">
        <v>1732.64</v>
      </c>
      <c r="F368" s="6">
        <v>1732.64</v>
      </c>
      <c r="G368" s="6">
        <v>0</v>
      </c>
      <c r="H368" s="6">
        <v>0</v>
      </c>
      <c r="I368" s="6">
        <v>0</v>
      </c>
      <c r="J368" s="6">
        <v>0</v>
      </c>
      <c r="K368" s="6">
        <v>0</v>
      </c>
      <c r="L368" s="6"/>
      <c r="M368" s="6">
        <v>0</v>
      </c>
      <c r="N368" s="6">
        <v>0</v>
      </c>
      <c r="O368" s="6">
        <v>0</v>
      </c>
      <c r="P368" s="6">
        <v>0</v>
      </c>
      <c r="Q368" s="6">
        <v>0</v>
      </c>
      <c r="R368" s="6">
        <v>0</v>
      </c>
      <c r="S368" s="6">
        <v>0</v>
      </c>
      <c r="T368" s="6">
        <v>0</v>
      </c>
      <c r="U368" s="6"/>
      <c r="V368" s="6">
        <v>1732.64</v>
      </c>
      <c r="W368" s="6">
        <v>0</v>
      </c>
      <c r="X368" s="6">
        <v>3465.28</v>
      </c>
      <c r="Y368" s="513">
        <f>IF(A368&lt;&gt;"",IF(A368=мар17!A368,0,1),IF(AND(B368=мар17!B368,C368=мар17!C368),0,1))</f>
        <v>0</v>
      </c>
      <c r="Z368" s="70" t="str">
        <f t="shared" si="46"/>
        <v>ул. Шестая д.6</v>
      </c>
      <c r="AA368" s="504">
        <f>IF($B368&lt;&gt;"",MAX(AA$7:AA367)+1,0)</f>
        <v>356</v>
      </c>
      <c r="AB368" s="502">
        <f t="shared" si="45"/>
        <v>368</v>
      </c>
      <c r="AC368" s="504">
        <f>1</f>
        <v>1</v>
      </c>
      <c r="AD368" s="103">
        <f t="shared" si="47"/>
        <v>1732.64</v>
      </c>
      <c r="AE368" s="103">
        <f t="shared" si="48"/>
        <v>0</v>
      </c>
      <c r="AF368" s="103">
        <f t="shared" si="49"/>
        <v>0</v>
      </c>
      <c r="AG368" s="3"/>
    </row>
    <row r="369" spans="2:33" ht="13.2" x14ac:dyDescent="0.25">
      <c r="B369" s="1" t="str">
        <f>адреса!$G$363</f>
        <v>кв.63</v>
      </c>
      <c r="C369" s="522">
        <f>адреса!$I$363</f>
        <v>60000063</v>
      </c>
      <c r="D369" s="6" t="str">
        <f>адреса!$K$363</f>
        <v>ФИО-6-63</v>
      </c>
      <c r="E369" s="6">
        <v>1719.02</v>
      </c>
      <c r="F369" s="6">
        <v>1719.02</v>
      </c>
      <c r="G369" s="6">
        <v>0</v>
      </c>
      <c r="H369" s="6">
        <v>0</v>
      </c>
      <c r="I369" s="6">
        <v>0</v>
      </c>
      <c r="J369" s="6">
        <v>0</v>
      </c>
      <c r="K369" s="6">
        <v>0</v>
      </c>
      <c r="L369" s="6"/>
      <c r="M369" s="6">
        <v>0</v>
      </c>
      <c r="N369" s="6">
        <v>0</v>
      </c>
      <c r="O369" s="6">
        <v>0</v>
      </c>
      <c r="P369" s="6">
        <v>0</v>
      </c>
      <c r="Q369" s="6">
        <v>0</v>
      </c>
      <c r="R369" s="6">
        <v>0</v>
      </c>
      <c r="S369" s="6">
        <v>0</v>
      </c>
      <c r="T369" s="6">
        <v>0</v>
      </c>
      <c r="U369" s="6"/>
      <c r="V369" s="6">
        <v>1719.02</v>
      </c>
      <c r="W369" s="6">
        <v>0</v>
      </c>
      <c r="X369" s="6">
        <v>3438.04</v>
      </c>
      <c r="Y369" s="513">
        <f>IF(A369&lt;&gt;"",IF(A369=мар17!A369,0,1),IF(AND(B369=мар17!B369,C369=мар17!C369),0,1))</f>
        <v>0</v>
      </c>
      <c r="Z369" s="70" t="str">
        <f t="shared" si="46"/>
        <v>ул. Шестая д.6</v>
      </c>
      <c r="AA369" s="504">
        <f>IF($B369&lt;&gt;"",MAX(AA$7:AA368)+1,0)</f>
        <v>357</v>
      </c>
      <c r="AB369" s="502">
        <f t="shared" si="45"/>
        <v>369</v>
      </c>
      <c r="AC369" s="504">
        <f>1</f>
        <v>1</v>
      </c>
      <c r="AD369" s="103">
        <f t="shared" si="47"/>
        <v>1719.02</v>
      </c>
      <c r="AE369" s="103">
        <f t="shared" si="48"/>
        <v>0</v>
      </c>
      <c r="AF369" s="103">
        <f t="shared" si="49"/>
        <v>0</v>
      </c>
      <c r="AG369" s="3"/>
    </row>
    <row r="370" spans="2:33" ht="13.2" x14ac:dyDescent="0.25">
      <c r="B370" s="1" t="str">
        <f>адреса!$G$364</f>
        <v>кв.64</v>
      </c>
      <c r="C370" s="522">
        <f>адреса!$I$364</f>
        <v>60000064</v>
      </c>
      <c r="D370" s="6" t="str">
        <f>адреса!$K$364</f>
        <v>ФИО-6-64</v>
      </c>
      <c r="E370" s="6">
        <v>1487.55</v>
      </c>
      <c r="F370" s="6">
        <v>1487.55</v>
      </c>
      <c r="G370" s="6">
        <v>0</v>
      </c>
      <c r="H370" s="6">
        <v>0</v>
      </c>
      <c r="I370" s="6">
        <v>0</v>
      </c>
      <c r="J370" s="6">
        <v>0</v>
      </c>
      <c r="K370" s="6">
        <v>0</v>
      </c>
      <c r="L370" s="6"/>
      <c r="M370" s="6">
        <v>0</v>
      </c>
      <c r="N370" s="6">
        <v>0</v>
      </c>
      <c r="O370" s="6">
        <v>0</v>
      </c>
      <c r="P370" s="6">
        <v>0</v>
      </c>
      <c r="Q370" s="6">
        <v>0</v>
      </c>
      <c r="R370" s="6">
        <v>0</v>
      </c>
      <c r="S370" s="6">
        <v>0</v>
      </c>
      <c r="T370" s="6">
        <v>0</v>
      </c>
      <c r="U370" s="6"/>
      <c r="V370" s="6">
        <v>1487.55</v>
      </c>
      <c r="W370" s="6">
        <v>1487.55</v>
      </c>
      <c r="X370" s="6">
        <v>1487.55</v>
      </c>
      <c r="Y370" s="513">
        <f>IF(A370&lt;&gt;"",IF(A370=мар17!A370,0,1),IF(AND(B370=мар17!B370,C370=мар17!C370),0,1))</f>
        <v>0</v>
      </c>
      <c r="Z370" s="70" t="str">
        <f t="shared" si="46"/>
        <v>ул. Шестая д.6</v>
      </c>
      <c r="AA370" s="504">
        <f>IF($B370&lt;&gt;"",MAX(AA$7:AA369)+1,0)</f>
        <v>358</v>
      </c>
      <c r="AB370" s="502">
        <f t="shared" si="45"/>
        <v>370</v>
      </c>
      <c r="AC370" s="504">
        <f>1</f>
        <v>1</v>
      </c>
      <c r="AD370" s="103">
        <f t="shared" si="47"/>
        <v>1487.55</v>
      </c>
      <c r="AE370" s="103">
        <f t="shared" si="48"/>
        <v>0</v>
      </c>
      <c r="AF370" s="103">
        <f t="shared" si="49"/>
        <v>0</v>
      </c>
      <c r="AG370" s="3"/>
    </row>
    <row r="371" spans="2:33" ht="13.2" x14ac:dyDescent="0.25">
      <c r="B371" s="1" t="str">
        <f>адреса!$G$365</f>
        <v>кв.65</v>
      </c>
      <c r="C371" s="522">
        <f>адреса!$I$365</f>
        <v>60000065</v>
      </c>
      <c r="D371" s="6" t="str">
        <f>адреса!$K$365</f>
        <v>ФИО-6-65</v>
      </c>
      <c r="E371" s="6">
        <v>1487.55</v>
      </c>
      <c r="F371" s="6">
        <v>1487.55</v>
      </c>
      <c r="G371" s="6">
        <v>0</v>
      </c>
      <c r="H371" s="6">
        <v>0</v>
      </c>
      <c r="I371" s="6">
        <v>0</v>
      </c>
      <c r="J371" s="6">
        <v>0</v>
      </c>
      <c r="K371" s="6">
        <v>0</v>
      </c>
      <c r="L371" s="6"/>
      <c r="M371" s="6">
        <v>0</v>
      </c>
      <c r="N371" s="6">
        <v>0</v>
      </c>
      <c r="O371" s="6">
        <v>0</v>
      </c>
      <c r="P371" s="6">
        <v>0</v>
      </c>
      <c r="Q371" s="6">
        <v>0</v>
      </c>
      <c r="R371" s="6">
        <v>0</v>
      </c>
      <c r="S371" s="6">
        <v>0</v>
      </c>
      <c r="T371" s="6">
        <v>0</v>
      </c>
      <c r="U371" s="6"/>
      <c r="V371" s="6">
        <v>1487.55</v>
      </c>
      <c r="W371" s="6">
        <v>1487.55</v>
      </c>
      <c r="X371" s="6">
        <v>1487.55</v>
      </c>
      <c r="Y371" s="513">
        <f>IF(A371&lt;&gt;"",IF(A371=мар17!A371,0,1),IF(AND(B371=мар17!B371,C371=мар17!C371),0,1))</f>
        <v>0</v>
      </c>
      <c r="Z371" s="70" t="str">
        <f t="shared" si="46"/>
        <v>ул. Шестая д.6</v>
      </c>
      <c r="AA371" s="504">
        <f>IF($B371&lt;&gt;"",MAX(AA$7:AA370)+1,0)</f>
        <v>359</v>
      </c>
      <c r="AB371" s="502">
        <f t="shared" si="45"/>
        <v>371</v>
      </c>
      <c r="AC371" s="504">
        <f>1</f>
        <v>1</v>
      </c>
      <c r="AD371" s="103">
        <f t="shared" si="47"/>
        <v>1487.55</v>
      </c>
      <c r="AE371" s="103">
        <f t="shared" si="48"/>
        <v>0</v>
      </c>
      <c r="AF371" s="103">
        <f t="shared" si="49"/>
        <v>0</v>
      </c>
      <c r="AG371" s="3"/>
    </row>
    <row r="372" spans="2:33" ht="13.2" x14ac:dyDescent="0.25">
      <c r="B372" s="1" t="str">
        <f>адреса!$G$366</f>
        <v>кв.66</v>
      </c>
      <c r="C372" s="522">
        <f>адреса!$I$366</f>
        <v>60000066</v>
      </c>
      <c r="D372" s="6" t="str">
        <f>адреса!$K$366</f>
        <v>ФИО-6-66</v>
      </c>
      <c r="E372" s="6">
        <v>1729.23</v>
      </c>
      <c r="F372" s="6">
        <v>1729.23</v>
      </c>
      <c r="G372" s="6">
        <v>0</v>
      </c>
      <c r="H372" s="6">
        <v>0</v>
      </c>
      <c r="I372" s="6">
        <v>0</v>
      </c>
      <c r="J372" s="6">
        <v>0</v>
      </c>
      <c r="K372" s="6">
        <v>0</v>
      </c>
      <c r="L372" s="6"/>
      <c r="M372" s="6">
        <v>0</v>
      </c>
      <c r="N372" s="6">
        <v>0</v>
      </c>
      <c r="O372" s="6">
        <v>0</v>
      </c>
      <c r="P372" s="6">
        <v>0</v>
      </c>
      <c r="Q372" s="6">
        <v>0</v>
      </c>
      <c r="R372" s="6">
        <v>0</v>
      </c>
      <c r="S372" s="6">
        <v>0</v>
      </c>
      <c r="T372" s="6">
        <v>0</v>
      </c>
      <c r="U372" s="6"/>
      <c r="V372" s="6">
        <v>1729.23</v>
      </c>
      <c r="W372" s="6">
        <v>0</v>
      </c>
      <c r="X372" s="6">
        <v>3458.46</v>
      </c>
      <c r="Y372" s="513">
        <f>IF(A372&lt;&gt;"",IF(A372=мар17!A372,0,1),IF(AND(B372=мар17!B372,C372=мар17!C372),0,1))</f>
        <v>0</v>
      </c>
      <c r="Z372" s="70" t="str">
        <f t="shared" si="46"/>
        <v>ул. Шестая д.6</v>
      </c>
      <c r="AA372" s="504">
        <f>IF($B372&lt;&gt;"",MAX(AA$7:AA371)+1,0)</f>
        <v>360</v>
      </c>
      <c r="AB372" s="502">
        <f t="shared" si="45"/>
        <v>372</v>
      </c>
      <c r="AC372" s="504">
        <f>1</f>
        <v>1</v>
      </c>
      <c r="AD372" s="103">
        <f t="shared" si="47"/>
        <v>1729.23</v>
      </c>
      <c r="AE372" s="103">
        <f t="shared" si="48"/>
        <v>0</v>
      </c>
      <c r="AF372" s="103">
        <f t="shared" si="49"/>
        <v>0</v>
      </c>
      <c r="AG372" s="3"/>
    </row>
    <row r="373" spans="2:33" ht="13.2" x14ac:dyDescent="0.25">
      <c r="B373" s="1" t="str">
        <f>адреса!$G$367</f>
        <v>кв.67</v>
      </c>
      <c r="C373" s="522">
        <f>адреса!$I$367</f>
        <v>60000067</v>
      </c>
      <c r="D373" s="6" t="str">
        <f>адреса!$K$367</f>
        <v>ФИО-6-67</v>
      </c>
      <c r="E373" s="6">
        <v>1759.87</v>
      </c>
      <c r="F373" s="6">
        <v>1759.87</v>
      </c>
      <c r="G373" s="6">
        <v>0</v>
      </c>
      <c r="H373" s="6">
        <v>0</v>
      </c>
      <c r="I373" s="6">
        <v>0</v>
      </c>
      <c r="J373" s="6">
        <v>0</v>
      </c>
      <c r="K373" s="6">
        <v>0</v>
      </c>
      <c r="L373" s="6"/>
      <c r="M373" s="6">
        <v>0</v>
      </c>
      <c r="N373" s="6">
        <v>0</v>
      </c>
      <c r="O373" s="6">
        <v>0</v>
      </c>
      <c r="P373" s="6">
        <v>0</v>
      </c>
      <c r="Q373" s="6">
        <v>0</v>
      </c>
      <c r="R373" s="6">
        <v>0</v>
      </c>
      <c r="S373" s="6">
        <v>0</v>
      </c>
      <c r="T373" s="6">
        <v>0</v>
      </c>
      <c r="U373" s="6"/>
      <c r="V373" s="6">
        <v>1759.87</v>
      </c>
      <c r="W373" s="6">
        <v>1759.87</v>
      </c>
      <c r="X373" s="6">
        <v>1759.87</v>
      </c>
      <c r="Y373" s="513">
        <f>IF(A373&lt;&gt;"",IF(A373=мар17!A373,0,1),IF(AND(B373=мар17!B373,C373=мар17!C373),0,1))</f>
        <v>0</v>
      </c>
      <c r="Z373" s="70" t="str">
        <f t="shared" si="46"/>
        <v>ул. Шестая д.6</v>
      </c>
      <c r="AA373" s="504">
        <f>IF($B373&lt;&gt;"",MAX(AA$7:AA372)+1,0)</f>
        <v>361</v>
      </c>
      <c r="AB373" s="502">
        <f t="shared" si="45"/>
        <v>373</v>
      </c>
      <c r="AC373" s="504">
        <f>1</f>
        <v>1</v>
      </c>
      <c r="AD373" s="103">
        <f t="shared" si="47"/>
        <v>1759.87</v>
      </c>
      <c r="AE373" s="103">
        <f t="shared" si="48"/>
        <v>0</v>
      </c>
      <c r="AF373" s="103">
        <f t="shared" si="49"/>
        <v>0</v>
      </c>
      <c r="AG373" s="3"/>
    </row>
    <row r="374" spans="2:33" ht="13.2" x14ac:dyDescent="0.25">
      <c r="B374" s="1" t="str">
        <f>адреса!$G$368</f>
        <v>кв.68</v>
      </c>
      <c r="C374" s="522">
        <f>адреса!$I$368</f>
        <v>60000068</v>
      </c>
      <c r="D374" s="6" t="str">
        <f>адреса!$K$368</f>
        <v>ФИО-6-68</v>
      </c>
      <c r="E374" s="6">
        <v>1681.58</v>
      </c>
      <c r="F374" s="6">
        <v>1681.58</v>
      </c>
      <c r="G374" s="6">
        <v>0</v>
      </c>
      <c r="H374" s="6">
        <v>0</v>
      </c>
      <c r="I374" s="6">
        <v>0</v>
      </c>
      <c r="J374" s="6">
        <v>0</v>
      </c>
      <c r="K374" s="6">
        <v>0</v>
      </c>
      <c r="L374" s="6"/>
      <c r="M374" s="6">
        <v>0</v>
      </c>
      <c r="N374" s="6">
        <v>0</v>
      </c>
      <c r="O374" s="6">
        <v>0</v>
      </c>
      <c r="P374" s="6">
        <v>0</v>
      </c>
      <c r="Q374" s="6">
        <v>0</v>
      </c>
      <c r="R374" s="6">
        <v>0</v>
      </c>
      <c r="S374" s="6">
        <v>0</v>
      </c>
      <c r="T374" s="6">
        <v>0</v>
      </c>
      <c r="U374" s="6"/>
      <c r="V374" s="6">
        <v>1681.58</v>
      </c>
      <c r="W374" s="6">
        <v>0</v>
      </c>
      <c r="X374" s="6">
        <v>3363.16</v>
      </c>
      <c r="Y374" s="513">
        <f>IF(A374&lt;&gt;"",IF(A374=мар17!A374,0,1),IF(AND(B374=мар17!B374,C374=мар17!C374),0,1))</f>
        <v>0</v>
      </c>
      <c r="Z374" s="70" t="str">
        <f t="shared" si="46"/>
        <v>ул. Шестая д.6</v>
      </c>
      <c r="AA374" s="504">
        <f>IF($B374&lt;&gt;"",MAX(AA$7:AA373)+1,0)</f>
        <v>362</v>
      </c>
      <c r="AB374" s="502">
        <f t="shared" si="45"/>
        <v>374</v>
      </c>
      <c r="AC374" s="504">
        <f>1</f>
        <v>1</v>
      </c>
      <c r="AD374" s="103">
        <f t="shared" si="47"/>
        <v>1681.58</v>
      </c>
      <c r="AE374" s="103">
        <f t="shared" si="48"/>
        <v>0</v>
      </c>
      <c r="AF374" s="103">
        <f t="shared" si="49"/>
        <v>0</v>
      </c>
      <c r="AG374" s="3"/>
    </row>
    <row r="375" spans="2:33" ht="13.2" x14ac:dyDescent="0.25">
      <c r="B375" s="1" t="str">
        <f>адреса!$G$369</f>
        <v>кв.69</v>
      </c>
      <c r="C375" s="522">
        <f>адреса!$I$369</f>
        <v>60000069</v>
      </c>
      <c r="D375" s="6" t="str">
        <f>адреса!$K$369</f>
        <v>ФИО-6-69</v>
      </c>
      <c r="E375" s="6">
        <v>3090.83</v>
      </c>
      <c r="F375" s="6">
        <v>3090.83</v>
      </c>
      <c r="G375" s="6">
        <v>0</v>
      </c>
      <c r="H375" s="6">
        <v>0</v>
      </c>
      <c r="I375" s="6">
        <v>0</v>
      </c>
      <c r="J375" s="6">
        <v>0</v>
      </c>
      <c r="K375" s="6">
        <v>0</v>
      </c>
      <c r="L375" s="6"/>
      <c r="M375" s="6">
        <v>0</v>
      </c>
      <c r="N375" s="6">
        <v>0</v>
      </c>
      <c r="O375" s="6">
        <v>0</v>
      </c>
      <c r="P375" s="6">
        <v>0</v>
      </c>
      <c r="Q375" s="6">
        <v>0</v>
      </c>
      <c r="R375" s="6">
        <v>0</v>
      </c>
      <c r="S375" s="6">
        <v>0</v>
      </c>
      <c r="T375" s="6">
        <v>0</v>
      </c>
      <c r="U375" s="6"/>
      <c r="V375" s="6">
        <v>3090.83</v>
      </c>
      <c r="W375" s="6">
        <v>6181.66</v>
      </c>
      <c r="X375" s="6">
        <v>0</v>
      </c>
      <c r="Y375" s="513">
        <f>IF(A375&lt;&gt;"",IF(A375=мар17!A375,0,1),IF(AND(B375=мар17!B375,C375=мар17!C375),0,1))</f>
        <v>0</v>
      </c>
      <c r="Z375" s="70" t="str">
        <f t="shared" si="46"/>
        <v>ул. Шестая д.6</v>
      </c>
      <c r="AA375" s="504">
        <f>IF($B375&lt;&gt;"",MAX(AA$7:AA374)+1,0)</f>
        <v>363</v>
      </c>
      <c r="AB375" s="502">
        <f t="shared" si="45"/>
        <v>375</v>
      </c>
      <c r="AC375" s="504">
        <f>1</f>
        <v>1</v>
      </c>
      <c r="AD375" s="103">
        <f t="shared" si="47"/>
        <v>3090.83</v>
      </c>
      <c r="AE375" s="103">
        <f t="shared" si="48"/>
        <v>0</v>
      </c>
      <c r="AF375" s="103">
        <f t="shared" si="49"/>
        <v>0</v>
      </c>
      <c r="AG375" s="3"/>
    </row>
    <row r="376" spans="2:33" ht="13.2" x14ac:dyDescent="0.25">
      <c r="B376" s="1" t="str">
        <f>адреса!$G$370</f>
        <v>кв.70</v>
      </c>
      <c r="C376" s="522">
        <f>адреса!$I$370</f>
        <v>60000070</v>
      </c>
      <c r="D376" s="6" t="str">
        <f>адреса!$K$370</f>
        <v>ФИО-6-70</v>
      </c>
      <c r="E376" s="6">
        <v>2331.7399999999998</v>
      </c>
      <c r="F376" s="6">
        <v>2331.7399999999998</v>
      </c>
      <c r="G376" s="6">
        <v>0</v>
      </c>
      <c r="H376" s="6">
        <v>0</v>
      </c>
      <c r="I376" s="6">
        <v>0</v>
      </c>
      <c r="J376" s="6">
        <v>0</v>
      </c>
      <c r="K376" s="6">
        <v>0</v>
      </c>
      <c r="L376" s="6"/>
      <c r="M376" s="6">
        <v>0</v>
      </c>
      <c r="N376" s="6">
        <v>0</v>
      </c>
      <c r="O376" s="6">
        <v>0</v>
      </c>
      <c r="P376" s="6">
        <v>0</v>
      </c>
      <c r="Q376" s="6">
        <v>0</v>
      </c>
      <c r="R376" s="6">
        <v>0</v>
      </c>
      <c r="S376" s="6">
        <v>0</v>
      </c>
      <c r="T376" s="6">
        <v>0</v>
      </c>
      <c r="U376" s="6"/>
      <c r="V376" s="6">
        <v>2331.7399999999998</v>
      </c>
      <c r="W376" s="6">
        <v>2331.7399999999998</v>
      </c>
      <c r="X376" s="6">
        <v>2331.7399999999998</v>
      </c>
      <c r="Y376" s="513">
        <f>IF(A376&lt;&gt;"",IF(A376=мар17!A376,0,1),IF(AND(B376=мар17!B376,C376=мар17!C376),0,1))</f>
        <v>0</v>
      </c>
      <c r="Z376" s="70" t="str">
        <f t="shared" si="46"/>
        <v>ул. Шестая д.6</v>
      </c>
      <c r="AA376" s="504">
        <f>IF($B376&lt;&gt;"",MAX(AA$7:AA375)+1,0)</f>
        <v>364</v>
      </c>
      <c r="AB376" s="502">
        <f t="shared" si="45"/>
        <v>376</v>
      </c>
      <c r="AC376" s="504">
        <f>1</f>
        <v>1</v>
      </c>
      <c r="AD376" s="103">
        <f t="shared" si="47"/>
        <v>2331.7399999999998</v>
      </c>
      <c r="AE376" s="103">
        <f t="shared" si="48"/>
        <v>0</v>
      </c>
      <c r="AF376" s="103">
        <f t="shared" si="49"/>
        <v>0</v>
      </c>
      <c r="AG376" s="3"/>
    </row>
    <row r="377" spans="2:33" ht="13.2" x14ac:dyDescent="0.25">
      <c r="B377" s="1" t="str">
        <f>адреса!$G$371</f>
        <v>кв.71</v>
      </c>
      <c r="C377" s="522">
        <f>адреса!$I$371</f>
        <v>60000071</v>
      </c>
      <c r="D377" s="6" t="str">
        <f>адреса!$K$371</f>
        <v>ФИО-6-71</v>
      </c>
      <c r="E377" s="6">
        <v>1511.38</v>
      </c>
      <c r="F377" s="6">
        <v>1511.38</v>
      </c>
      <c r="G377" s="6">
        <v>0</v>
      </c>
      <c r="H377" s="6">
        <v>0</v>
      </c>
      <c r="I377" s="6">
        <v>0</v>
      </c>
      <c r="J377" s="6">
        <v>0</v>
      </c>
      <c r="K377" s="6">
        <v>0</v>
      </c>
      <c r="L377" s="6"/>
      <c r="M377" s="6">
        <v>0</v>
      </c>
      <c r="N377" s="6">
        <v>0</v>
      </c>
      <c r="O377" s="6">
        <v>0</v>
      </c>
      <c r="P377" s="6">
        <v>0</v>
      </c>
      <c r="Q377" s="6">
        <v>0</v>
      </c>
      <c r="R377" s="6">
        <v>0</v>
      </c>
      <c r="S377" s="6">
        <v>0</v>
      </c>
      <c r="T377" s="6">
        <v>0</v>
      </c>
      <c r="U377" s="6"/>
      <c r="V377" s="6">
        <v>1511.38</v>
      </c>
      <c r="W377" s="6">
        <v>0</v>
      </c>
      <c r="X377" s="6">
        <v>3022.76</v>
      </c>
      <c r="Y377" s="513">
        <f>IF(A377&lt;&gt;"",IF(A377=мар17!A377,0,1),IF(AND(B377=мар17!B377,C377=мар17!C377),0,1))</f>
        <v>0</v>
      </c>
      <c r="Z377" s="70" t="str">
        <f t="shared" si="46"/>
        <v>ул. Шестая д.6</v>
      </c>
      <c r="AA377" s="504">
        <f>IF($B377&lt;&gt;"",MAX(AA$7:AA376)+1,0)</f>
        <v>365</v>
      </c>
      <c r="AB377" s="502">
        <f t="shared" si="45"/>
        <v>377</v>
      </c>
      <c r="AC377" s="504">
        <f>1</f>
        <v>1</v>
      </c>
      <c r="AD377" s="103">
        <f t="shared" si="47"/>
        <v>1511.38</v>
      </c>
      <c r="AE377" s="103">
        <f t="shared" si="48"/>
        <v>0</v>
      </c>
      <c r="AF377" s="103">
        <f t="shared" si="49"/>
        <v>0</v>
      </c>
      <c r="AG377" s="3"/>
    </row>
    <row r="378" spans="2:33" ht="13.2" x14ac:dyDescent="0.25">
      <c r="B378" s="1" t="str">
        <f>адреса!$G$372</f>
        <v>кв.72</v>
      </c>
      <c r="C378" s="522">
        <f>адреса!$I$372</f>
        <v>60000072</v>
      </c>
      <c r="D378" s="6" t="str">
        <f>адреса!$K$372</f>
        <v>ФИО-6-72</v>
      </c>
      <c r="E378" s="6">
        <v>1300.33</v>
      </c>
      <c r="F378" s="6">
        <v>1300.33</v>
      </c>
      <c r="G378" s="6">
        <v>0</v>
      </c>
      <c r="H378" s="6">
        <v>0</v>
      </c>
      <c r="I378" s="6">
        <v>0</v>
      </c>
      <c r="J378" s="6">
        <v>0</v>
      </c>
      <c r="K378" s="6">
        <v>0</v>
      </c>
      <c r="L378" s="6"/>
      <c r="M378" s="6">
        <v>0</v>
      </c>
      <c r="N378" s="6">
        <v>0</v>
      </c>
      <c r="O378" s="6">
        <v>0</v>
      </c>
      <c r="P378" s="6">
        <v>0</v>
      </c>
      <c r="Q378" s="6">
        <v>0</v>
      </c>
      <c r="R378" s="6">
        <v>0</v>
      </c>
      <c r="S378" s="6">
        <v>0</v>
      </c>
      <c r="T378" s="6">
        <v>0</v>
      </c>
      <c r="U378" s="6"/>
      <c r="V378" s="6">
        <v>1300.33</v>
      </c>
      <c r="W378" s="6">
        <v>1300.33</v>
      </c>
      <c r="X378" s="6">
        <v>1300.33</v>
      </c>
      <c r="Y378" s="513">
        <f>IF(A378&lt;&gt;"",IF(A378=мар17!A378,0,1),IF(AND(B378=мар17!B378,C378=мар17!C378),0,1))</f>
        <v>0</v>
      </c>
      <c r="Z378" s="70" t="str">
        <f t="shared" si="46"/>
        <v>ул. Шестая д.6</v>
      </c>
      <c r="AA378" s="504">
        <f>IF($B378&lt;&gt;"",MAX(AA$7:AA377)+1,0)</f>
        <v>366</v>
      </c>
      <c r="AB378" s="502">
        <f t="shared" si="45"/>
        <v>378</v>
      </c>
      <c r="AC378" s="504">
        <f>1</f>
        <v>1</v>
      </c>
      <c r="AD378" s="103">
        <f t="shared" si="47"/>
        <v>1300.33</v>
      </c>
      <c r="AE378" s="103">
        <f t="shared" si="48"/>
        <v>0</v>
      </c>
      <c r="AF378" s="103">
        <f t="shared" si="49"/>
        <v>0</v>
      </c>
      <c r="AG378" s="3"/>
    </row>
    <row r="379" spans="2:33" ht="13.2" x14ac:dyDescent="0.25">
      <c r="B379" s="1" t="str">
        <f>адреса!$G$373</f>
        <v>кв.73</v>
      </c>
      <c r="C379" s="522">
        <f>адреса!$I$373</f>
        <v>60000073</v>
      </c>
      <c r="D379" s="6" t="str">
        <f>адреса!$K$373</f>
        <v>ФИО-6-73</v>
      </c>
      <c r="E379" s="6">
        <v>1310.54</v>
      </c>
      <c r="F379" s="6">
        <v>1310.54</v>
      </c>
      <c r="G379" s="6">
        <v>0</v>
      </c>
      <c r="H379" s="6">
        <v>0</v>
      </c>
      <c r="I379" s="6">
        <v>0</v>
      </c>
      <c r="J379" s="6">
        <v>0</v>
      </c>
      <c r="K379" s="6">
        <v>0</v>
      </c>
      <c r="L379" s="6"/>
      <c r="M379" s="6">
        <v>0</v>
      </c>
      <c r="N379" s="6">
        <v>0</v>
      </c>
      <c r="O379" s="6">
        <v>0</v>
      </c>
      <c r="P379" s="6">
        <v>0</v>
      </c>
      <c r="Q379" s="6">
        <v>0</v>
      </c>
      <c r="R379" s="6">
        <v>0</v>
      </c>
      <c r="S379" s="6">
        <v>0</v>
      </c>
      <c r="T379" s="6">
        <v>0</v>
      </c>
      <c r="U379" s="6"/>
      <c r="V379" s="6">
        <v>1310.54</v>
      </c>
      <c r="W379" s="6">
        <v>1310.54</v>
      </c>
      <c r="X379" s="6">
        <v>1310.54</v>
      </c>
      <c r="Y379" s="513">
        <f>IF(A379&lt;&gt;"",IF(A379=мар17!A379,0,1),IF(AND(B379=мар17!B379,C379=мар17!C379),0,1))</f>
        <v>0</v>
      </c>
      <c r="Z379" s="70" t="str">
        <f t="shared" si="46"/>
        <v>ул. Шестая д.6</v>
      </c>
      <c r="AA379" s="504">
        <f>IF($B379&lt;&gt;"",MAX(AA$7:AA378)+1,0)</f>
        <v>367</v>
      </c>
      <c r="AB379" s="502">
        <f t="shared" si="45"/>
        <v>379</v>
      </c>
      <c r="AC379" s="504">
        <f>1</f>
        <v>1</v>
      </c>
      <c r="AD379" s="103">
        <f t="shared" si="47"/>
        <v>1310.54</v>
      </c>
      <c r="AE379" s="103">
        <f t="shared" si="48"/>
        <v>0</v>
      </c>
      <c r="AF379" s="103">
        <f t="shared" si="49"/>
        <v>0</v>
      </c>
      <c r="AG379" s="3"/>
    </row>
    <row r="380" spans="2:33" ht="13.2" x14ac:dyDescent="0.25">
      <c r="B380" s="1" t="str">
        <f>адреса!$G$374</f>
        <v>кв.74</v>
      </c>
      <c r="C380" s="522">
        <f>адреса!$I$374</f>
        <v>60000074</v>
      </c>
      <c r="D380" s="6" t="str">
        <f>адреса!$K$374</f>
        <v>ФИО-6-74</v>
      </c>
      <c r="E380" s="6">
        <v>1514.78</v>
      </c>
      <c r="F380" s="6">
        <v>1514.78</v>
      </c>
      <c r="G380" s="6">
        <v>0</v>
      </c>
      <c r="H380" s="6">
        <v>0</v>
      </c>
      <c r="I380" s="6">
        <v>0</v>
      </c>
      <c r="J380" s="6">
        <v>0</v>
      </c>
      <c r="K380" s="6">
        <v>0</v>
      </c>
      <c r="L380" s="6"/>
      <c r="M380" s="6">
        <v>0</v>
      </c>
      <c r="N380" s="6">
        <v>0</v>
      </c>
      <c r="O380" s="6">
        <v>0</v>
      </c>
      <c r="P380" s="6">
        <v>0</v>
      </c>
      <c r="Q380" s="6">
        <v>0</v>
      </c>
      <c r="R380" s="6">
        <v>0</v>
      </c>
      <c r="S380" s="6">
        <v>0</v>
      </c>
      <c r="T380" s="6">
        <v>0</v>
      </c>
      <c r="U380" s="6"/>
      <c r="V380" s="6">
        <v>1514.78</v>
      </c>
      <c r="W380" s="6">
        <v>1514.78</v>
      </c>
      <c r="X380" s="6">
        <v>1514.78</v>
      </c>
      <c r="Y380" s="513">
        <f>IF(A380&lt;&gt;"",IF(A380=мар17!A380,0,1),IF(AND(B380=мар17!B380,C380=мар17!C380),0,1))</f>
        <v>0</v>
      </c>
      <c r="Z380" s="70" t="str">
        <f t="shared" si="46"/>
        <v>ул. Шестая д.6</v>
      </c>
      <c r="AA380" s="504">
        <f>IF($B380&lt;&gt;"",MAX(AA$7:AA379)+1,0)</f>
        <v>368</v>
      </c>
      <c r="AB380" s="502">
        <f t="shared" si="45"/>
        <v>380</v>
      </c>
      <c r="AC380" s="504">
        <f>1</f>
        <v>1</v>
      </c>
      <c r="AD380" s="103">
        <f t="shared" si="47"/>
        <v>1514.78</v>
      </c>
      <c r="AE380" s="103">
        <f t="shared" si="48"/>
        <v>0</v>
      </c>
      <c r="AF380" s="103">
        <f t="shared" si="49"/>
        <v>0</v>
      </c>
      <c r="AG380" s="3"/>
    </row>
    <row r="381" spans="2:33" ht="13.2" x14ac:dyDescent="0.25">
      <c r="B381" s="1" t="str">
        <f>адреса!$G$375</f>
        <v>кв.75</v>
      </c>
      <c r="C381" s="522">
        <f>адреса!$I$375</f>
        <v>60000075</v>
      </c>
      <c r="D381" s="6" t="str">
        <f>адреса!$K$375</f>
        <v>ФИО-6-75</v>
      </c>
      <c r="E381" s="6">
        <v>2352.16</v>
      </c>
      <c r="F381" s="6">
        <v>2352.16</v>
      </c>
      <c r="G381" s="6">
        <v>0</v>
      </c>
      <c r="H381" s="6">
        <v>0</v>
      </c>
      <c r="I381" s="6">
        <v>0</v>
      </c>
      <c r="J381" s="6">
        <v>0</v>
      </c>
      <c r="K381" s="6">
        <v>0</v>
      </c>
      <c r="L381" s="6"/>
      <c r="M381" s="6">
        <v>0</v>
      </c>
      <c r="N381" s="6">
        <v>0</v>
      </c>
      <c r="O381" s="6">
        <v>0</v>
      </c>
      <c r="P381" s="6">
        <v>0</v>
      </c>
      <c r="Q381" s="6">
        <v>0</v>
      </c>
      <c r="R381" s="6">
        <v>0</v>
      </c>
      <c r="S381" s="6">
        <v>0</v>
      </c>
      <c r="T381" s="6">
        <v>0</v>
      </c>
      <c r="U381" s="6"/>
      <c r="V381" s="6">
        <v>2352.16</v>
      </c>
      <c r="W381" s="6">
        <v>0</v>
      </c>
      <c r="X381" s="6">
        <v>4704.32</v>
      </c>
      <c r="Y381" s="513">
        <f>IF(A381&lt;&gt;"",IF(A381=мар17!A381,0,1),IF(AND(B381=мар17!B381,C381=мар17!C381),0,1))</f>
        <v>0</v>
      </c>
      <c r="Z381" s="70" t="str">
        <f t="shared" si="46"/>
        <v>ул. Шестая д.6</v>
      </c>
      <c r="AA381" s="504">
        <f>IF($B381&lt;&gt;"",MAX(AA$7:AA380)+1,0)</f>
        <v>369</v>
      </c>
      <c r="AB381" s="502">
        <f t="shared" si="45"/>
        <v>381</v>
      </c>
      <c r="AC381" s="504">
        <f>1</f>
        <v>1</v>
      </c>
      <c r="AD381" s="103">
        <f t="shared" si="47"/>
        <v>2352.16</v>
      </c>
      <c r="AE381" s="103">
        <f t="shared" si="48"/>
        <v>0</v>
      </c>
      <c r="AF381" s="103">
        <f t="shared" si="49"/>
        <v>0</v>
      </c>
      <c r="AG381" s="3"/>
    </row>
    <row r="382" spans="2:33" ht="13.2" x14ac:dyDescent="0.25">
      <c r="B382" s="1" t="str">
        <f>адреса!$G$376</f>
        <v>кв.76</v>
      </c>
      <c r="C382" s="522">
        <f>адреса!$I$376</f>
        <v>60000076</v>
      </c>
      <c r="D382" s="6" t="str">
        <f>адреса!$K$376</f>
        <v>ФИО-6-76</v>
      </c>
      <c r="E382" s="6">
        <v>3063.6</v>
      </c>
      <c r="F382" s="6">
        <v>3063.6</v>
      </c>
      <c r="G382" s="6">
        <v>0</v>
      </c>
      <c r="H382" s="6">
        <v>0</v>
      </c>
      <c r="I382" s="6">
        <v>0</v>
      </c>
      <c r="J382" s="6">
        <v>0</v>
      </c>
      <c r="K382" s="6">
        <v>0</v>
      </c>
      <c r="L382" s="6"/>
      <c r="M382" s="6">
        <v>0</v>
      </c>
      <c r="N382" s="6">
        <v>0</v>
      </c>
      <c r="O382" s="6">
        <v>0</v>
      </c>
      <c r="P382" s="6">
        <v>0</v>
      </c>
      <c r="Q382" s="6">
        <v>0</v>
      </c>
      <c r="R382" s="6">
        <v>0</v>
      </c>
      <c r="S382" s="6">
        <v>0</v>
      </c>
      <c r="T382" s="6">
        <v>0</v>
      </c>
      <c r="U382" s="6"/>
      <c r="V382" s="6">
        <v>3063.6</v>
      </c>
      <c r="W382" s="6">
        <v>0</v>
      </c>
      <c r="X382" s="6">
        <v>6127.2</v>
      </c>
      <c r="Y382" s="513">
        <f>IF(A382&lt;&gt;"",IF(A382=мар17!A382,0,1),IF(AND(B382=мар17!B382,C382=мар17!C382),0,1))</f>
        <v>0</v>
      </c>
      <c r="Z382" s="70" t="str">
        <f t="shared" si="46"/>
        <v>ул. Шестая д.6</v>
      </c>
      <c r="AA382" s="504">
        <f>IF($B382&lt;&gt;"",MAX(AA$7:AA381)+1,0)</f>
        <v>370</v>
      </c>
      <c r="AB382" s="502">
        <f t="shared" si="45"/>
        <v>382</v>
      </c>
      <c r="AC382" s="504">
        <f>1</f>
        <v>1</v>
      </c>
      <c r="AD382" s="103">
        <f t="shared" si="47"/>
        <v>3063.6</v>
      </c>
      <c r="AE382" s="103">
        <f t="shared" si="48"/>
        <v>0</v>
      </c>
      <c r="AF382" s="103">
        <f t="shared" si="49"/>
        <v>0</v>
      </c>
      <c r="AG382" s="3"/>
    </row>
    <row r="383" spans="2:33" ht="13.2" x14ac:dyDescent="0.25">
      <c r="B383" s="1" t="str">
        <f>адреса!$G$377</f>
        <v>кв.77</v>
      </c>
      <c r="C383" s="522">
        <f>адреса!$I$377</f>
        <v>60000077</v>
      </c>
      <c r="D383" s="6" t="str">
        <f>адреса!$K$377</f>
        <v>ФИО-6-77</v>
      </c>
      <c r="E383" s="6">
        <v>1684.98</v>
      </c>
      <c r="F383" s="6">
        <v>1684.98</v>
      </c>
      <c r="G383" s="6">
        <v>0</v>
      </c>
      <c r="H383" s="6">
        <v>0</v>
      </c>
      <c r="I383" s="6">
        <v>0</v>
      </c>
      <c r="J383" s="6">
        <v>0</v>
      </c>
      <c r="K383" s="6">
        <v>0</v>
      </c>
      <c r="L383" s="6"/>
      <c r="M383" s="6">
        <v>0</v>
      </c>
      <c r="N383" s="6">
        <v>0</v>
      </c>
      <c r="O383" s="6">
        <v>0</v>
      </c>
      <c r="P383" s="6">
        <v>0</v>
      </c>
      <c r="Q383" s="6">
        <v>0</v>
      </c>
      <c r="R383" s="6">
        <v>0</v>
      </c>
      <c r="S383" s="6">
        <v>0</v>
      </c>
      <c r="T383" s="6">
        <v>0</v>
      </c>
      <c r="U383" s="6"/>
      <c r="V383" s="6">
        <v>1684.98</v>
      </c>
      <c r="W383" s="6">
        <v>0</v>
      </c>
      <c r="X383" s="6">
        <v>3369.96</v>
      </c>
      <c r="Y383" s="513">
        <f>IF(A383&lt;&gt;"",IF(A383=мар17!A383,0,1),IF(AND(B383=мар17!B383,C383=мар17!C383),0,1))</f>
        <v>0</v>
      </c>
      <c r="Z383" s="70" t="str">
        <f t="shared" si="46"/>
        <v>ул. Шестая д.6</v>
      </c>
      <c r="AA383" s="504">
        <f>IF($B383&lt;&gt;"",MAX(AA$7:AA382)+1,0)</f>
        <v>371</v>
      </c>
      <c r="AB383" s="502">
        <f t="shared" si="45"/>
        <v>383</v>
      </c>
      <c r="AC383" s="504">
        <f>1</f>
        <v>1</v>
      </c>
      <c r="AD383" s="103">
        <f t="shared" si="47"/>
        <v>1684.98</v>
      </c>
      <c r="AE383" s="103">
        <f t="shared" si="48"/>
        <v>0</v>
      </c>
      <c r="AF383" s="103">
        <f t="shared" si="49"/>
        <v>0</v>
      </c>
      <c r="AG383" s="3"/>
    </row>
    <row r="384" spans="2:33" ht="13.2" x14ac:dyDescent="0.25">
      <c r="B384" s="1" t="str">
        <f>адреса!$G$378</f>
        <v>кв.78</v>
      </c>
      <c r="C384" s="522">
        <f>адреса!$I$378</f>
        <v>60000078</v>
      </c>
      <c r="D384" s="6" t="str">
        <f>адреса!$K$378</f>
        <v>ФИО-6-78</v>
      </c>
      <c r="E384" s="6">
        <v>1742.85</v>
      </c>
      <c r="F384" s="6">
        <v>1742.85</v>
      </c>
      <c r="G384" s="6">
        <v>0</v>
      </c>
      <c r="H384" s="6">
        <v>0</v>
      </c>
      <c r="I384" s="6">
        <v>0</v>
      </c>
      <c r="J384" s="6">
        <v>0</v>
      </c>
      <c r="K384" s="6">
        <v>0</v>
      </c>
      <c r="L384" s="6"/>
      <c r="M384" s="6">
        <v>0</v>
      </c>
      <c r="N384" s="6">
        <v>0</v>
      </c>
      <c r="O384" s="6">
        <v>0</v>
      </c>
      <c r="P384" s="6">
        <v>0</v>
      </c>
      <c r="Q384" s="6">
        <v>0</v>
      </c>
      <c r="R384" s="6">
        <v>0</v>
      </c>
      <c r="S384" s="6">
        <v>0</v>
      </c>
      <c r="T384" s="6">
        <v>0</v>
      </c>
      <c r="U384" s="6"/>
      <c r="V384" s="6">
        <v>1742.85</v>
      </c>
      <c r="W384" s="6">
        <v>3485.7</v>
      </c>
      <c r="X384" s="6">
        <v>0</v>
      </c>
      <c r="Y384" s="513">
        <f>IF(A384&lt;&gt;"",IF(A384=мар17!A384,0,1),IF(AND(B384=мар17!B384,C384=мар17!C384),0,1))</f>
        <v>0</v>
      </c>
      <c r="Z384" s="70" t="str">
        <f t="shared" si="46"/>
        <v>ул. Шестая д.6</v>
      </c>
      <c r="AA384" s="504">
        <f>IF($B384&lt;&gt;"",MAX(AA$7:AA383)+1,0)</f>
        <v>372</v>
      </c>
      <c r="AB384" s="502">
        <f t="shared" si="45"/>
        <v>384</v>
      </c>
      <c r="AC384" s="504">
        <f>1</f>
        <v>1</v>
      </c>
      <c r="AD384" s="103">
        <f t="shared" si="47"/>
        <v>1742.85</v>
      </c>
      <c r="AE384" s="103">
        <f t="shared" si="48"/>
        <v>0</v>
      </c>
      <c r="AF384" s="103">
        <f t="shared" si="49"/>
        <v>0</v>
      </c>
      <c r="AG384" s="3"/>
    </row>
    <row r="385" spans="2:33" ht="13.2" x14ac:dyDescent="0.25">
      <c r="B385" s="1" t="str">
        <f>адреса!$G$379</f>
        <v>кв.79</v>
      </c>
      <c r="C385" s="522">
        <f>адреса!$I$379</f>
        <v>60000079</v>
      </c>
      <c r="D385" s="6" t="str">
        <f>адреса!$K$379</f>
        <v>ФИО-6-79</v>
      </c>
      <c r="E385" s="6">
        <v>1715.62</v>
      </c>
      <c r="F385" s="6">
        <v>1715.62</v>
      </c>
      <c r="G385" s="6">
        <v>0</v>
      </c>
      <c r="H385" s="6">
        <v>0</v>
      </c>
      <c r="I385" s="6">
        <v>0</v>
      </c>
      <c r="J385" s="6">
        <v>0</v>
      </c>
      <c r="K385" s="6">
        <v>0</v>
      </c>
      <c r="L385" s="6"/>
      <c r="M385" s="6">
        <v>0</v>
      </c>
      <c r="N385" s="6">
        <v>0</v>
      </c>
      <c r="O385" s="6">
        <v>0</v>
      </c>
      <c r="P385" s="6">
        <v>0</v>
      </c>
      <c r="Q385" s="6">
        <v>0</v>
      </c>
      <c r="R385" s="6">
        <v>0</v>
      </c>
      <c r="S385" s="6">
        <v>0</v>
      </c>
      <c r="T385" s="6">
        <v>0</v>
      </c>
      <c r="U385" s="6"/>
      <c r="V385" s="6">
        <v>1715.62</v>
      </c>
      <c r="W385" s="6">
        <v>1715.62</v>
      </c>
      <c r="X385" s="6">
        <v>1715.62</v>
      </c>
      <c r="Y385" s="513">
        <f>IF(A385&lt;&gt;"",IF(A385=мар17!A385,0,1),IF(AND(B385=мар17!B385,C385=мар17!C385),0,1))</f>
        <v>0</v>
      </c>
      <c r="Z385" s="70" t="str">
        <f t="shared" si="46"/>
        <v>ул. Шестая д.6</v>
      </c>
      <c r="AA385" s="504">
        <f>IF($B385&lt;&gt;"",MAX(AA$7:AA384)+1,0)</f>
        <v>373</v>
      </c>
      <c r="AB385" s="502">
        <f t="shared" si="45"/>
        <v>385</v>
      </c>
      <c r="AC385" s="504">
        <f>1</f>
        <v>1</v>
      </c>
      <c r="AD385" s="103">
        <f t="shared" si="47"/>
        <v>1715.62</v>
      </c>
      <c r="AE385" s="103">
        <f t="shared" si="48"/>
        <v>0</v>
      </c>
      <c r="AF385" s="103">
        <f t="shared" si="49"/>
        <v>0</v>
      </c>
      <c r="AG385" s="3"/>
    </row>
    <row r="386" spans="2:33" ht="13.2" x14ac:dyDescent="0.25">
      <c r="B386" s="1" t="str">
        <f>адреса!$G$380</f>
        <v>кв.80</v>
      </c>
      <c r="C386" s="522">
        <f>адреса!$I$380</f>
        <v>60000080</v>
      </c>
      <c r="D386" s="6" t="str">
        <f>адреса!$K$380</f>
        <v>ФИО-6-80</v>
      </c>
      <c r="E386" s="6">
        <v>1480.74</v>
      </c>
      <c r="F386" s="6">
        <v>1480.74</v>
      </c>
      <c r="G386" s="6">
        <v>0</v>
      </c>
      <c r="H386" s="6">
        <v>0</v>
      </c>
      <c r="I386" s="6">
        <v>0</v>
      </c>
      <c r="J386" s="6">
        <v>0</v>
      </c>
      <c r="K386" s="6">
        <v>0</v>
      </c>
      <c r="L386" s="6"/>
      <c r="M386" s="6">
        <v>0</v>
      </c>
      <c r="N386" s="6">
        <v>0</v>
      </c>
      <c r="O386" s="6">
        <v>0</v>
      </c>
      <c r="P386" s="6">
        <v>0</v>
      </c>
      <c r="Q386" s="6">
        <v>0</v>
      </c>
      <c r="R386" s="6">
        <v>0</v>
      </c>
      <c r="S386" s="6">
        <v>0</v>
      </c>
      <c r="T386" s="6">
        <v>0</v>
      </c>
      <c r="U386" s="6"/>
      <c r="V386" s="6">
        <v>1480.74</v>
      </c>
      <c r="W386" s="6">
        <v>1480.74</v>
      </c>
      <c r="X386" s="6">
        <v>1480.74</v>
      </c>
      <c r="Y386" s="513">
        <f>IF(A386&lt;&gt;"",IF(A386=мар17!A386,0,1),IF(AND(B386=мар17!B386,C386=мар17!C386),0,1))</f>
        <v>0</v>
      </c>
      <c r="Z386" s="70" t="str">
        <f t="shared" si="46"/>
        <v>ул. Шестая д.6</v>
      </c>
      <c r="AA386" s="504">
        <f>IF($B386&lt;&gt;"",MAX(AA$7:AA385)+1,0)</f>
        <v>374</v>
      </c>
      <c r="AB386" s="502">
        <f t="shared" si="45"/>
        <v>386</v>
      </c>
      <c r="AC386" s="504">
        <f>1</f>
        <v>1</v>
      </c>
      <c r="AD386" s="103">
        <f t="shared" si="47"/>
        <v>1480.74</v>
      </c>
      <c r="AE386" s="103">
        <f t="shared" si="48"/>
        <v>0</v>
      </c>
      <c r="AF386" s="103">
        <f t="shared" si="49"/>
        <v>0</v>
      </c>
      <c r="AG386" s="3"/>
    </row>
    <row r="387" spans="2:33" ht="13.2" x14ac:dyDescent="0.25">
      <c r="B387" s="1" t="str">
        <f>адреса!$G$381</f>
        <v>кв.81</v>
      </c>
      <c r="C387" s="522">
        <f>адреса!$I$381</f>
        <v>60000081</v>
      </c>
      <c r="D387" s="6" t="str">
        <f>адреса!$K$381</f>
        <v>ФИО-6-81</v>
      </c>
      <c r="E387" s="6">
        <v>1480.74</v>
      </c>
      <c r="F387" s="6">
        <v>1480.74</v>
      </c>
      <c r="G387" s="6">
        <v>0</v>
      </c>
      <c r="H387" s="6">
        <v>0</v>
      </c>
      <c r="I387" s="6">
        <v>0</v>
      </c>
      <c r="J387" s="6">
        <v>0</v>
      </c>
      <c r="K387" s="6">
        <v>0</v>
      </c>
      <c r="L387" s="6"/>
      <c r="M387" s="6">
        <v>0</v>
      </c>
      <c r="N387" s="6">
        <v>0</v>
      </c>
      <c r="O387" s="6">
        <v>0</v>
      </c>
      <c r="P387" s="6">
        <v>0</v>
      </c>
      <c r="Q387" s="6">
        <v>0</v>
      </c>
      <c r="R387" s="6">
        <v>0</v>
      </c>
      <c r="S387" s="6">
        <v>0</v>
      </c>
      <c r="T387" s="6">
        <v>0</v>
      </c>
      <c r="U387" s="6"/>
      <c r="V387" s="6">
        <v>1480.74</v>
      </c>
      <c r="W387" s="6">
        <v>1480.74</v>
      </c>
      <c r="X387" s="6">
        <v>1480.74</v>
      </c>
      <c r="Y387" s="513">
        <f>IF(A387&lt;&gt;"",IF(A387=мар17!A387,0,1),IF(AND(B387=мар17!B387,C387=мар17!C387),0,1))</f>
        <v>0</v>
      </c>
      <c r="Z387" s="70" t="str">
        <f t="shared" si="46"/>
        <v>ул. Шестая д.6</v>
      </c>
      <c r="AA387" s="504">
        <f>IF($B387&lt;&gt;"",MAX(AA$7:AA386)+1,0)</f>
        <v>375</v>
      </c>
      <c r="AB387" s="502">
        <f t="shared" si="45"/>
        <v>387</v>
      </c>
      <c r="AC387" s="504">
        <f>1</f>
        <v>1</v>
      </c>
      <c r="AD387" s="103">
        <f t="shared" si="47"/>
        <v>1480.74</v>
      </c>
      <c r="AE387" s="103">
        <f t="shared" si="48"/>
        <v>0</v>
      </c>
      <c r="AF387" s="103">
        <f t="shared" si="49"/>
        <v>0</v>
      </c>
      <c r="AG387" s="3"/>
    </row>
    <row r="388" spans="2:33" ht="13.2" x14ac:dyDescent="0.25">
      <c r="B388" s="1" t="str">
        <f>адреса!$G$382</f>
        <v>кв.82</v>
      </c>
      <c r="C388" s="522">
        <f>адреса!$I$382</f>
        <v>60000082</v>
      </c>
      <c r="D388" s="6" t="str">
        <f>адреса!$K$382</f>
        <v>ФИО-6-82</v>
      </c>
      <c r="E388" s="6">
        <v>1719.02</v>
      </c>
      <c r="F388" s="6">
        <v>1719.02</v>
      </c>
      <c r="G388" s="6">
        <v>0</v>
      </c>
      <c r="H388" s="6">
        <v>0</v>
      </c>
      <c r="I388" s="6">
        <v>0</v>
      </c>
      <c r="J388" s="6">
        <v>0</v>
      </c>
      <c r="K388" s="6">
        <v>0</v>
      </c>
      <c r="L388" s="6"/>
      <c r="M388" s="6">
        <v>0</v>
      </c>
      <c r="N388" s="6">
        <v>0</v>
      </c>
      <c r="O388" s="6">
        <v>0</v>
      </c>
      <c r="P388" s="6">
        <v>0</v>
      </c>
      <c r="Q388" s="6">
        <v>0</v>
      </c>
      <c r="R388" s="6">
        <v>0</v>
      </c>
      <c r="S388" s="6">
        <v>0</v>
      </c>
      <c r="T388" s="6">
        <v>0</v>
      </c>
      <c r="U388" s="6"/>
      <c r="V388" s="6">
        <v>1719.02</v>
      </c>
      <c r="W388" s="6">
        <v>0</v>
      </c>
      <c r="X388" s="6">
        <v>3438.04</v>
      </c>
      <c r="Y388" s="513">
        <f>IF(A388&lt;&gt;"",IF(A388=мар17!A388,0,1),IF(AND(B388=мар17!B388,C388=мар17!C388),0,1))</f>
        <v>0</v>
      </c>
      <c r="Z388" s="70" t="str">
        <f t="shared" si="46"/>
        <v>ул. Шестая д.6</v>
      </c>
      <c r="AA388" s="504">
        <f>IF($B388&lt;&gt;"",MAX(AA$7:AA387)+1,0)</f>
        <v>376</v>
      </c>
      <c r="AB388" s="502">
        <f t="shared" si="45"/>
        <v>388</v>
      </c>
      <c r="AC388" s="504">
        <f>1</f>
        <v>1</v>
      </c>
      <c r="AD388" s="103">
        <f t="shared" si="47"/>
        <v>1719.02</v>
      </c>
      <c r="AE388" s="103">
        <f t="shared" si="48"/>
        <v>0</v>
      </c>
      <c r="AF388" s="103">
        <f t="shared" si="49"/>
        <v>0</v>
      </c>
      <c r="AG388" s="3"/>
    </row>
    <row r="389" spans="2:33" ht="13.2" x14ac:dyDescent="0.25">
      <c r="B389" s="1" t="str">
        <f>адреса!$G$383</f>
        <v>кв.83</v>
      </c>
      <c r="C389" s="522">
        <f>адреса!$I$383</f>
        <v>60000083</v>
      </c>
      <c r="D389" s="6" t="str">
        <f>адреса!$K$383</f>
        <v>ФИО-6-83</v>
      </c>
      <c r="E389" s="6">
        <v>1729.23</v>
      </c>
      <c r="F389" s="6">
        <v>1729.23</v>
      </c>
      <c r="G389" s="6">
        <v>0</v>
      </c>
      <c r="H389" s="6">
        <v>0</v>
      </c>
      <c r="I389" s="6">
        <v>0</v>
      </c>
      <c r="J389" s="6">
        <v>0</v>
      </c>
      <c r="K389" s="6">
        <v>0</v>
      </c>
      <c r="L389" s="6"/>
      <c r="M389" s="6">
        <v>0</v>
      </c>
      <c r="N389" s="6">
        <v>0</v>
      </c>
      <c r="O389" s="6">
        <v>0</v>
      </c>
      <c r="P389" s="6">
        <v>0</v>
      </c>
      <c r="Q389" s="6">
        <v>0</v>
      </c>
      <c r="R389" s="6">
        <v>0</v>
      </c>
      <c r="S389" s="6">
        <v>0</v>
      </c>
      <c r="T389" s="6">
        <v>0</v>
      </c>
      <c r="U389" s="6"/>
      <c r="V389" s="6">
        <v>1729.23</v>
      </c>
      <c r="W389" s="6">
        <v>0</v>
      </c>
      <c r="X389" s="6">
        <v>3458.46</v>
      </c>
      <c r="Y389" s="513">
        <f>IF(A389&lt;&gt;"",IF(A389=мар17!A389,0,1),IF(AND(B389=мар17!B389,C389=мар17!C389),0,1))</f>
        <v>0</v>
      </c>
      <c r="Z389" s="70" t="str">
        <f t="shared" si="46"/>
        <v>ул. Шестая д.6</v>
      </c>
      <c r="AA389" s="504">
        <f>IF($B389&lt;&gt;"",MAX(AA$7:AA388)+1,0)</f>
        <v>377</v>
      </c>
      <c r="AB389" s="502">
        <f t="shared" si="45"/>
        <v>389</v>
      </c>
      <c r="AC389" s="504">
        <f>1</f>
        <v>1</v>
      </c>
      <c r="AD389" s="103">
        <f t="shared" si="47"/>
        <v>1729.23</v>
      </c>
      <c r="AE389" s="103">
        <f t="shared" si="48"/>
        <v>0</v>
      </c>
      <c r="AF389" s="103">
        <f t="shared" si="49"/>
        <v>0</v>
      </c>
      <c r="AG389" s="3"/>
    </row>
    <row r="390" spans="2:33" ht="13.2" x14ac:dyDescent="0.25">
      <c r="B390" s="1" t="str">
        <f>адреса!$G$384</f>
        <v>кв.84</v>
      </c>
      <c r="C390" s="522">
        <f>адреса!$I$384</f>
        <v>60000084</v>
      </c>
      <c r="D390" s="6" t="str">
        <f>адреса!$K$384</f>
        <v>ФИО-6-84</v>
      </c>
      <c r="E390" s="6">
        <v>1681.58</v>
      </c>
      <c r="F390" s="6">
        <v>1681.58</v>
      </c>
      <c r="G390" s="6">
        <v>0</v>
      </c>
      <c r="H390" s="6">
        <v>0</v>
      </c>
      <c r="I390" s="6">
        <v>0</v>
      </c>
      <c r="J390" s="6">
        <v>0</v>
      </c>
      <c r="K390" s="6">
        <v>0</v>
      </c>
      <c r="L390" s="6"/>
      <c r="M390" s="6">
        <v>0</v>
      </c>
      <c r="N390" s="6">
        <v>0</v>
      </c>
      <c r="O390" s="6">
        <v>0</v>
      </c>
      <c r="P390" s="6">
        <v>0</v>
      </c>
      <c r="Q390" s="6">
        <v>0</v>
      </c>
      <c r="R390" s="6">
        <v>0</v>
      </c>
      <c r="S390" s="6">
        <v>0</v>
      </c>
      <c r="T390" s="6">
        <v>0</v>
      </c>
      <c r="U390" s="6"/>
      <c r="V390" s="6">
        <v>1681.58</v>
      </c>
      <c r="W390" s="6">
        <v>0</v>
      </c>
      <c r="X390" s="6">
        <v>3363.16</v>
      </c>
      <c r="Y390" s="513">
        <f>IF(A390&lt;&gt;"",IF(A390=мар17!A390,0,1),IF(AND(B390=мар17!B390,C390=мар17!C390),0,1))</f>
        <v>0</v>
      </c>
      <c r="Z390" s="70" t="str">
        <f t="shared" si="46"/>
        <v>ул. Шестая д.6</v>
      </c>
      <c r="AA390" s="504">
        <f>IF($B390&lt;&gt;"",MAX(AA$7:AA389)+1,0)</f>
        <v>378</v>
      </c>
      <c r="AB390" s="502">
        <f t="shared" si="45"/>
        <v>390</v>
      </c>
      <c r="AC390" s="504">
        <f>1</f>
        <v>1</v>
      </c>
      <c r="AD390" s="103">
        <f t="shared" si="47"/>
        <v>1681.58</v>
      </c>
      <c r="AE390" s="103">
        <f t="shared" si="48"/>
        <v>0</v>
      </c>
      <c r="AF390" s="103">
        <f t="shared" si="49"/>
        <v>0</v>
      </c>
      <c r="AG390" s="3"/>
    </row>
    <row r="391" spans="2:33" ht="13.2" x14ac:dyDescent="0.25">
      <c r="B391" s="1" t="str">
        <f>адреса!$G$385</f>
        <v>кв.85</v>
      </c>
      <c r="C391" s="522">
        <f>адреса!$I$385</f>
        <v>60000085</v>
      </c>
      <c r="D391" s="6" t="str">
        <f>адреса!$K$385</f>
        <v>ФИО-6-85</v>
      </c>
      <c r="E391" s="6">
        <v>3056.79</v>
      </c>
      <c r="F391" s="6">
        <v>3056.79</v>
      </c>
      <c r="G391" s="6">
        <v>0</v>
      </c>
      <c r="H391" s="6">
        <v>0</v>
      </c>
      <c r="I391" s="6">
        <v>0</v>
      </c>
      <c r="J391" s="6">
        <v>0</v>
      </c>
      <c r="K391" s="6">
        <v>0</v>
      </c>
      <c r="L391" s="6"/>
      <c r="M391" s="6">
        <v>0</v>
      </c>
      <c r="N391" s="6">
        <v>0</v>
      </c>
      <c r="O391" s="6">
        <v>0</v>
      </c>
      <c r="P391" s="6">
        <v>0</v>
      </c>
      <c r="Q391" s="6">
        <v>0</v>
      </c>
      <c r="R391" s="6">
        <v>0</v>
      </c>
      <c r="S391" s="6">
        <v>0</v>
      </c>
      <c r="T391" s="6">
        <v>0</v>
      </c>
      <c r="U391" s="6"/>
      <c r="V391" s="6">
        <v>3056.79</v>
      </c>
      <c r="W391" s="6">
        <v>3056.79</v>
      </c>
      <c r="X391" s="6">
        <v>3056.79</v>
      </c>
      <c r="Y391" s="513">
        <f>IF(A391&lt;&gt;"",IF(A391=мар17!A391,0,1),IF(AND(B391=мар17!B391,C391=мар17!C391),0,1))</f>
        <v>0</v>
      </c>
      <c r="Z391" s="70" t="str">
        <f t="shared" si="46"/>
        <v>ул. Шестая д.6</v>
      </c>
      <c r="AA391" s="504">
        <f>IF($B391&lt;&gt;"",MAX(AA$7:AA390)+1,0)</f>
        <v>379</v>
      </c>
      <c r="AB391" s="502">
        <f t="shared" si="45"/>
        <v>391</v>
      </c>
      <c r="AC391" s="504">
        <f>1</f>
        <v>1</v>
      </c>
      <c r="AD391" s="103">
        <f t="shared" si="47"/>
        <v>3056.79</v>
      </c>
      <c r="AE391" s="103">
        <f t="shared" si="48"/>
        <v>0</v>
      </c>
      <c r="AF391" s="103">
        <f t="shared" si="49"/>
        <v>0</v>
      </c>
      <c r="AG391" s="3"/>
    </row>
    <row r="392" spans="2:33" ht="13.2" x14ac:dyDescent="0.25">
      <c r="B392" s="1" t="str">
        <f>адреса!$G$386</f>
        <v>кв.86</v>
      </c>
      <c r="C392" s="522">
        <f>адреса!$I$386</f>
        <v>60000086</v>
      </c>
      <c r="D392" s="6" t="str">
        <f>адреса!$K$386</f>
        <v>ФИО-6-86</v>
      </c>
      <c r="E392" s="6">
        <v>2335.14</v>
      </c>
      <c r="F392" s="6">
        <v>2335.14</v>
      </c>
      <c r="G392" s="6">
        <v>0</v>
      </c>
      <c r="H392" s="6">
        <v>0</v>
      </c>
      <c r="I392" s="6">
        <v>0</v>
      </c>
      <c r="J392" s="6">
        <v>0</v>
      </c>
      <c r="K392" s="6">
        <v>0</v>
      </c>
      <c r="L392" s="6"/>
      <c r="M392" s="6">
        <v>0</v>
      </c>
      <c r="N392" s="6">
        <v>0</v>
      </c>
      <c r="O392" s="6">
        <v>0</v>
      </c>
      <c r="P392" s="6">
        <v>0</v>
      </c>
      <c r="Q392" s="6">
        <v>0</v>
      </c>
      <c r="R392" s="6">
        <v>0</v>
      </c>
      <c r="S392" s="6">
        <v>0</v>
      </c>
      <c r="T392" s="6">
        <v>0</v>
      </c>
      <c r="U392" s="6"/>
      <c r="V392" s="6">
        <v>2335.14</v>
      </c>
      <c r="W392" s="6">
        <v>2335.14</v>
      </c>
      <c r="X392" s="6">
        <v>2335.14</v>
      </c>
      <c r="Y392" s="513">
        <f>IF(A392&lt;&gt;"",IF(A392=мар17!A392,0,1),IF(AND(B392=мар17!B392,C392=мар17!C392),0,1))</f>
        <v>0</v>
      </c>
      <c r="Z392" s="70" t="str">
        <f t="shared" si="46"/>
        <v>ул. Шестая д.6</v>
      </c>
      <c r="AA392" s="504">
        <f>IF($B392&lt;&gt;"",MAX(AA$7:AA391)+1,0)</f>
        <v>380</v>
      </c>
      <c r="AB392" s="502">
        <f t="shared" si="45"/>
        <v>392</v>
      </c>
      <c r="AC392" s="504">
        <f>1</f>
        <v>1</v>
      </c>
      <c r="AD392" s="103">
        <f t="shared" si="47"/>
        <v>2335.14</v>
      </c>
      <c r="AE392" s="103">
        <f t="shared" si="48"/>
        <v>0</v>
      </c>
      <c r="AF392" s="103">
        <f t="shared" si="49"/>
        <v>0</v>
      </c>
      <c r="AG392" s="3"/>
    </row>
    <row r="393" spans="2:33" ht="13.2" x14ac:dyDescent="0.25">
      <c r="B393" s="1" t="str">
        <f>адреса!$G$387</f>
        <v>кв.87</v>
      </c>
      <c r="C393" s="522">
        <f>адреса!$I$387</f>
        <v>60000087</v>
      </c>
      <c r="D393" s="6" t="str">
        <f>адреса!$K$387</f>
        <v>ФИО-6-87</v>
      </c>
      <c r="E393" s="6">
        <v>1470.53</v>
      </c>
      <c r="F393" s="6">
        <v>1470.53</v>
      </c>
      <c r="G393" s="6">
        <v>0</v>
      </c>
      <c r="H393" s="6">
        <v>0</v>
      </c>
      <c r="I393" s="6">
        <v>0</v>
      </c>
      <c r="J393" s="6">
        <v>0</v>
      </c>
      <c r="K393" s="6">
        <v>0</v>
      </c>
      <c r="L393" s="6"/>
      <c r="M393" s="6">
        <v>0</v>
      </c>
      <c r="N393" s="6">
        <v>0</v>
      </c>
      <c r="O393" s="6">
        <v>0</v>
      </c>
      <c r="P393" s="6">
        <v>0</v>
      </c>
      <c r="Q393" s="6">
        <v>0</v>
      </c>
      <c r="R393" s="6">
        <v>0</v>
      </c>
      <c r="S393" s="6">
        <v>0</v>
      </c>
      <c r="T393" s="6">
        <v>0</v>
      </c>
      <c r="U393" s="6"/>
      <c r="V393" s="6">
        <v>1470.53</v>
      </c>
      <c r="W393" s="6">
        <v>0</v>
      </c>
      <c r="X393" s="6">
        <v>2941.06</v>
      </c>
      <c r="Y393" s="513">
        <f>IF(A393&lt;&gt;"",IF(A393=мар17!A393,0,1),IF(AND(B393=мар17!B393,C393=мар17!C393),0,1))</f>
        <v>0</v>
      </c>
      <c r="Z393" s="70" t="str">
        <f t="shared" si="46"/>
        <v>ул. Шестая д.6</v>
      </c>
      <c r="AA393" s="504">
        <f>IF($B393&lt;&gt;"",MAX(AA$7:AA392)+1,0)</f>
        <v>381</v>
      </c>
      <c r="AB393" s="502">
        <f t="shared" ref="AB393:AB456" si="50">AB392+1</f>
        <v>393</v>
      </c>
      <c r="AC393" s="504">
        <f>1</f>
        <v>1</v>
      </c>
      <c r="AD393" s="103">
        <f t="shared" si="47"/>
        <v>1470.53</v>
      </c>
      <c r="AE393" s="103">
        <f t="shared" si="48"/>
        <v>0</v>
      </c>
      <c r="AF393" s="103">
        <f t="shared" si="49"/>
        <v>0</v>
      </c>
      <c r="AG393" s="3"/>
    </row>
    <row r="394" spans="2:33" ht="13.2" x14ac:dyDescent="0.25">
      <c r="B394" s="1" t="str">
        <f>адреса!$G$388</f>
        <v>кв.88</v>
      </c>
      <c r="C394" s="522">
        <f>адреса!$I$388</f>
        <v>60000088</v>
      </c>
      <c r="D394" s="6" t="str">
        <f>адреса!$K$388</f>
        <v>ФИО-6-88</v>
      </c>
      <c r="E394" s="6">
        <v>1313.94</v>
      </c>
      <c r="F394" s="6">
        <v>1313.94</v>
      </c>
      <c r="G394" s="6">
        <v>0</v>
      </c>
      <c r="H394" s="6">
        <v>0</v>
      </c>
      <c r="I394" s="6">
        <v>0</v>
      </c>
      <c r="J394" s="6">
        <v>0</v>
      </c>
      <c r="K394" s="6">
        <v>0</v>
      </c>
      <c r="L394" s="6"/>
      <c r="M394" s="6">
        <v>0</v>
      </c>
      <c r="N394" s="6">
        <v>0</v>
      </c>
      <c r="O394" s="6">
        <v>0</v>
      </c>
      <c r="P394" s="6">
        <v>0</v>
      </c>
      <c r="Q394" s="6">
        <v>0</v>
      </c>
      <c r="R394" s="6">
        <v>0</v>
      </c>
      <c r="S394" s="6">
        <v>0</v>
      </c>
      <c r="T394" s="6">
        <v>0</v>
      </c>
      <c r="U394" s="6"/>
      <c r="V394" s="6">
        <v>1313.94</v>
      </c>
      <c r="W394" s="6">
        <v>1313.94</v>
      </c>
      <c r="X394" s="6">
        <v>1313.94</v>
      </c>
      <c r="Y394" s="513">
        <f>IF(A394&lt;&gt;"",IF(A394=мар17!A394,0,1),IF(AND(B394=мар17!B394,C394=мар17!C394),0,1))</f>
        <v>0</v>
      </c>
      <c r="Z394" s="70" t="str">
        <f t="shared" si="46"/>
        <v>ул. Шестая д.6</v>
      </c>
      <c r="AA394" s="504">
        <f>IF($B394&lt;&gt;"",MAX(AA$7:AA393)+1,0)</f>
        <v>382</v>
      </c>
      <c r="AB394" s="502">
        <f t="shared" si="50"/>
        <v>394</v>
      </c>
      <c r="AC394" s="504">
        <f>1</f>
        <v>1</v>
      </c>
      <c r="AD394" s="103">
        <f t="shared" si="47"/>
        <v>1313.94</v>
      </c>
      <c r="AE394" s="103">
        <f t="shared" si="48"/>
        <v>0</v>
      </c>
      <c r="AF394" s="103">
        <f t="shared" si="49"/>
        <v>0</v>
      </c>
      <c r="AG394" s="3"/>
    </row>
    <row r="395" spans="2:33" ht="13.2" x14ac:dyDescent="0.25">
      <c r="B395" s="1" t="str">
        <f>адреса!$G$389</f>
        <v>кв.89</v>
      </c>
      <c r="C395" s="522">
        <f>адреса!$I$389</f>
        <v>60000089</v>
      </c>
      <c r="D395" s="6" t="str">
        <f>адреса!$K$389</f>
        <v>ФИО-6-89</v>
      </c>
      <c r="E395" s="6">
        <v>1307.1400000000001</v>
      </c>
      <c r="F395" s="6">
        <v>1307.1400000000001</v>
      </c>
      <c r="G395" s="6">
        <v>0</v>
      </c>
      <c r="H395" s="6">
        <v>0</v>
      </c>
      <c r="I395" s="6">
        <v>0</v>
      </c>
      <c r="J395" s="6">
        <v>0</v>
      </c>
      <c r="K395" s="6">
        <v>0</v>
      </c>
      <c r="L395" s="6"/>
      <c r="M395" s="6">
        <v>0</v>
      </c>
      <c r="N395" s="6">
        <v>0</v>
      </c>
      <c r="O395" s="6">
        <v>0</v>
      </c>
      <c r="P395" s="6">
        <v>0</v>
      </c>
      <c r="Q395" s="6">
        <v>0</v>
      </c>
      <c r="R395" s="6">
        <v>0</v>
      </c>
      <c r="S395" s="6">
        <v>0</v>
      </c>
      <c r="T395" s="6">
        <v>0</v>
      </c>
      <c r="U395" s="6"/>
      <c r="V395" s="6">
        <v>1307.1400000000001</v>
      </c>
      <c r="W395" s="6">
        <v>0</v>
      </c>
      <c r="X395" s="6">
        <v>2614.2800000000002</v>
      </c>
      <c r="Y395" s="513">
        <f>IF(A395&lt;&gt;"",IF(A395=мар17!A395,0,1),IF(AND(B395=мар17!B395,C395=мар17!C395),0,1))</f>
        <v>0</v>
      </c>
      <c r="Z395" s="70" t="str">
        <f t="shared" si="46"/>
        <v>ул. Шестая д.6</v>
      </c>
      <c r="AA395" s="504">
        <f>IF($B395&lt;&gt;"",MAX(AA$7:AA394)+1,0)</f>
        <v>383</v>
      </c>
      <c r="AB395" s="502">
        <f t="shared" si="50"/>
        <v>395</v>
      </c>
      <c r="AC395" s="504">
        <f>1</f>
        <v>1</v>
      </c>
      <c r="AD395" s="103">
        <f t="shared" si="47"/>
        <v>1307.1400000000001</v>
      </c>
      <c r="AE395" s="103">
        <f t="shared" si="48"/>
        <v>0</v>
      </c>
      <c r="AF395" s="103">
        <f t="shared" si="49"/>
        <v>0</v>
      </c>
      <c r="AG395" s="3"/>
    </row>
    <row r="396" spans="2:33" ht="13.2" x14ac:dyDescent="0.25">
      <c r="B396" s="1" t="str">
        <f>адреса!$G$390</f>
        <v>кв.90</v>
      </c>
      <c r="C396" s="522">
        <f>адреса!$I$390</f>
        <v>60000090</v>
      </c>
      <c r="D396" s="6" t="str">
        <f>адреса!$K$390</f>
        <v>ФИО-6-90</v>
      </c>
      <c r="E396" s="6">
        <v>1484.14</v>
      </c>
      <c r="F396" s="6">
        <v>1484.14</v>
      </c>
      <c r="G396" s="6">
        <v>0</v>
      </c>
      <c r="H396" s="6">
        <v>0</v>
      </c>
      <c r="I396" s="6">
        <v>0</v>
      </c>
      <c r="J396" s="6">
        <v>0</v>
      </c>
      <c r="K396" s="6">
        <v>0</v>
      </c>
      <c r="L396" s="6"/>
      <c r="M396" s="6">
        <v>0</v>
      </c>
      <c r="N396" s="6">
        <v>0</v>
      </c>
      <c r="O396" s="6">
        <v>0</v>
      </c>
      <c r="P396" s="6">
        <v>0</v>
      </c>
      <c r="Q396" s="6">
        <v>0</v>
      </c>
      <c r="R396" s="6">
        <v>0</v>
      </c>
      <c r="S396" s="6">
        <v>0</v>
      </c>
      <c r="T396" s="6">
        <v>0</v>
      </c>
      <c r="U396" s="6"/>
      <c r="V396" s="6">
        <v>1484.14</v>
      </c>
      <c r="W396" s="6">
        <v>1484.14</v>
      </c>
      <c r="X396" s="6">
        <v>1484.14</v>
      </c>
      <c r="Y396" s="513">
        <f>IF(A396&lt;&gt;"",IF(A396=мар17!A396,0,1),IF(AND(B396=мар17!B396,C396=мар17!C396),0,1))</f>
        <v>0</v>
      </c>
      <c r="Z396" s="70" t="str">
        <f t="shared" si="46"/>
        <v>ул. Шестая д.6</v>
      </c>
      <c r="AA396" s="504">
        <f>IF($B396&lt;&gt;"",MAX(AA$7:AA395)+1,0)</f>
        <v>384</v>
      </c>
      <c r="AB396" s="502">
        <f t="shared" si="50"/>
        <v>396</v>
      </c>
      <c r="AC396" s="504">
        <f>1</f>
        <v>1</v>
      </c>
      <c r="AD396" s="103">
        <f t="shared" si="47"/>
        <v>1484.14</v>
      </c>
      <c r="AE396" s="103">
        <f t="shared" si="48"/>
        <v>0</v>
      </c>
      <c r="AF396" s="103">
        <f t="shared" si="49"/>
        <v>0</v>
      </c>
      <c r="AG396" s="3"/>
    </row>
    <row r="397" spans="2:33" ht="13.2" x14ac:dyDescent="0.25">
      <c r="B397" s="1" t="str">
        <f>адреса!$G$391</f>
        <v>кв.91</v>
      </c>
      <c r="C397" s="522">
        <f>адреса!$I$391</f>
        <v>60000091</v>
      </c>
      <c r="D397" s="6" t="str">
        <f>адреса!$K$391</f>
        <v>ФИО-6-91</v>
      </c>
      <c r="E397" s="6">
        <v>2355.5700000000002</v>
      </c>
      <c r="F397" s="6">
        <v>2355.5700000000002</v>
      </c>
      <c r="G397" s="6">
        <v>0</v>
      </c>
      <c r="H397" s="6">
        <v>0</v>
      </c>
      <c r="I397" s="6">
        <v>0</v>
      </c>
      <c r="J397" s="6">
        <v>0</v>
      </c>
      <c r="K397" s="6">
        <v>0</v>
      </c>
      <c r="L397" s="6"/>
      <c r="M397" s="6">
        <v>0</v>
      </c>
      <c r="N397" s="6">
        <v>0</v>
      </c>
      <c r="O397" s="6">
        <v>0</v>
      </c>
      <c r="P397" s="6">
        <v>0</v>
      </c>
      <c r="Q397" s="6">
        <v>0</v>
      </c>
      <c r="R397" s="6">
        <v>0</v>
      </c>
      <c r="S397" s="6">
        <v>0</v>
      </c>
      <c r="T397" s="6">
        <v>0</v>
      </c>
      <c r="U397" s="6"/>
      <c r="V397" s="6">
        <v>2355.5700000000002</v>
      </c>
      <c r="W397" s="6">
        <v>0</v>
      </c>
      <c r="X397" s="6">
        <v>4711.1400000000003</v>
      </c>
      <c r="Y397" s="513">
        <f>IF(A397&lt;&gt;"",IF(A397=мар17!A397,0,1),IF(AND(B397=мар17!B397,C397=мар17!C397),0,1))</f>
        <v>0</v>
      </c>
      <c r="Z397" s="70" t="str">
        <f t="shared" si="46"/>
        <v>ул. Шестая д.6</v>
      </c>
      <c r="AA397" s="504">
        <f>IF($B397&lt;&gt;"",MAX(AA$7:AA396)+1,0)</f>
        <v>385</v>
      </c>
      <c r="AB397" s="502">
        <f t="shared" si="50"/>
        <v>397</v>
      </c>
      <c r="AC397" s="504">
        <f>1</f>
        <v>1</v>
      </c>
      <c r="AD397" s="103">
        <f t="shared" si="47"/>
        <v>2355.5700000000002</v>
      </c>
      <c r="AE397" s="103">
        <f t="shared" si="48"/>
        <v>0</v>
      </c>
      <c r="AF397" s="103">
        <f t="shared" si="49"/>
        <v>0</v>
      </c>
      <c r="AG397" s="3"/>
    </row>
    <row r="398" spans="2:33" ht="13.2" x14ac:dyDescent="0.25">
      <c r="B398" s="1" t="str">
        <f>адреса!$G$392</f>
        <v>кв.92</v>
      </c>
      <c r="C398" s="522">
        <f>адреса!$I$392</f>
        <v>60000092</v>
      </c>
      <c r="D398" s="6" t="str">
        <f>адреса!$K$392</f>
        <v>ФИО-6-92</v>
      </c>
      <c r="E398" s="6">
        <v>3056.79</v>
      </c>
      <c r="F398" s="6">
        <v>3056.79</v>
      </c>
      <c r="G398" s="6">
        <v>0</v>
      </c>
      <c r="H398" s="6">
        <v>0</v>
      </c>
      <c r="I398" s="6">
        <v>0</v>
      </c>
      <c r="J398" s="6">
        <v>0</v>
      </c>
      <c r="K398" s="6">
        <v>0</v>
      </c>
      <c r="L398" s="6"/>
      <c r="M398" s="6">
        <v>0</v>
      </c>
      <c r="N398" s="6">
        <v>0</v>
      </c>
      <c r="O398" s="6">
        <v>0</v>
      </c>
      <c r="P398" s="6">
        <v>0</v>
      </c>
      <c r="Q398" s="6">
        <v>0</v>
      </c>
      <c r="R398" s="6">
        <v>0</v>
      </c>
      <c r="S398" s="6">
        <v>0</v>
      </c>
      <c r="T398" s="6">
        <v>0</v>
      </c>
      <c r="U398" s="6"/>
      <c r="V398" s="6">
        <v>3056.79</v>
      </c>
      <c r="W398" s="6">
        <v>3056.79</v>
      </c>
      <c r="X398" s="6">
        <v>3056.79</v>
      </c>
      <c r="Y398" s="513">
        <f>IF(A398&lt;&gt;"",IF(A398=мар17!A398,0,1),IF(AND(B398=мар17!B398,C398=мар17!C398),0,1))</f>
        <v>0</v>
      </c>
      <c r="Z398" s="70" t="str">
        <f t="shared" si="46"/>
        <v>ул. Шестая д.6</v>
      </c>
      <c r="AA398" s="504">
        <f>IF($B398&lt;&gt;"",MAX(AA$7:AA397)+1,0)</f>
        <v>386</v>
      </c>
      <c r="AB398" s="502">
        <f t="shared" si="50"/>
        <v>398</v>
      </c>
      <c r="AC398" s="504">
        <f>1</f>
        <v>1</v>
      </c>
      <c r="AD398" s="103">
        <f t="shared" si="47"/>
        <v>3056.79</v>
      </c>
      <c r="AE398" s="103">
        <f t="shared" si="48"/>
        <v>0</v>
      </c>
      <c r="AF398" s="103">
        <f t="shared" si="49"/>
        <v>0</v>
      </c>
      <c r="AG398" s="3"/>
    </row>
    <row r="399" spans="2:33" ht="13.2" x14ac:dyDescent="0.25">
      <c r="B399" s="1" t="str">
        <f>адреса!$G$393</f>
        <v>кв.93</v>
      </c>
      <c r="C399" s="522">
        <f>адреса!$I$393</f>
        <v>60000093</v>
      </c>
      <c r="D399" s="6" t="str">
        <f>адреса!$K$393</f>
        <v>ФИО-6-93</v>
      </c>
      <c r="E399" s="6">
        <v>1674.77</v>
      </c>
      <c r="F399" s="6">
        <v>1674.77</v>
      </c>
      <c r="G399" s="6">
        <v>0</v>
      </c>
      <c r="H399" s="6">
        <v>0</v>
      </c>
      <c r="I399" s="6">
        <v>0</v>
      </c>
      <c r="J399" s="6">
        <v>0</v>
      </c>
      <c r="K399" s="6">
        <v>0</v>
      </c>
      <c r="L399" s="6"/>
      <c r="M399" s="6">
        <v>0</v>
      </c>
      <c r="N399" s="6">
        <v>0</v>
      </c>
      <c r="O399" s="6">
        <v>0</v>
      </c>
      <c r="P399" s="6">
        <v>0</v>
      </c>
      <c r="Q399" s="6">
        <v>0</v>
      </c>
      <c r="R399" s="6">
        <v>0</v>
      </c>
      <c r="S399" s="6">
        <v>0</v>
      </c>
      <c r="T399" s="6">
        <v>0</v>
      </c>
      <c r="U399" s="6"/>
      <c r="V399" s="6">
        <v>1674.77</v>
      </c>
      <c r="W399" s="6">
        <v>0</v>
      </c>
      <c r="X399" s="6">
        <v>3349.54</v>
      </c>
      <c r="Y399" s="513">
        <f>IF(A399&lt;&gt;"",IF(A399=мар17!A399,0,1),IF(AND(B399=мар17!B399,C399=мар17!C399),0,1))</f>
        <v>0</v>
      </c>
      <c r="Z399" s="70" t="str">
        <f t="shared" si="46"/>
        <v>ул. Шестая д.6</v>
      </c>
      <c r="AA399" s="504">
        <f>IF($B399&lt;&gt;"",MAX(AA$7:AA398)+1,0)</f>
        <v>387</v>
      </c>
      <c r="AB399" s="502">
        <f t="shared" si="50"/>
        <v>399</v>
      </c>
      <c r="AC399" s="504">
        <f>1</f>
        <v>1</v>
      </c>
      <c r="AD399" s="103">
        <f t="shared" si="47"/>
        <v>1674.77</v>
      </c>
      <c r="AE399" s="103">
        <f t="shared" si="48"/>
        <v>0</v>
      </c>
      <c r="AF399" s="103">
        <f t="shared" si="49"/>
        <v>0</v>
      </c>
      <c r="AG399" s="3"/>
    </row>
    <row r="400" spans="2:33" ht="13.2" x14ac:dyDescent="0.25">
      <c r="B400" s="1" t="str">
        <f>адреса!$G$394</f>
        <v>кв.94</v>
      </c>
      <c r="C400" s="522">
        <f>адреса!$I$394</f>
        <v>60000094</v>
      </c>
      <c r="D400" s="6" t="str">
        <f>адреса!$K$394</f>
        <v>ФИО-6-94</v>
      </c>
      <c r="E400" s="6">
        <v>1736.04</v>
      </c>
      <c r="F400" s="6">
        <v>1736.04</v>
      </c>
      <c r="G400" s="6">
        <v>0</v>
      </c>
      <c r="H400" s="6">
        <v>0</v>
      </c>
      <c r="I400" s="6">
        <v>0</v>
      </c>
      <c r="J400" s="6">
        <v>0</v>
      </c>
      <c r="K400" s="6">
        <v>0</v>
      </c>
      <c r="L400" s="6"/>
      <c r="M400" s="6">
        <v>0</v>
      </c>
      <c r="N400" s="6">
        <v>0</v>
      </c>
      <c r="O400" s="6">
        <v>0</v>
      </c>
      <c r="P400" s="6">
        <v>0</v>
      </c>
      <c r="Q400" s="6">
        <v>0</v>
      </c>
      <c r="R400" s="6">
        <v>0</v>
      </c>
      <c r="S400" s="6">
        <v>0</v>
      </c>
      <c r="T400" s="6">
        <v>0</v>
      </c>
      <c r="U400" s="6"/>
      <c r="V400" s="6">
        <v>1736.04</v>
      </c>
      <c r="W400" s="6">
        <v>1736.04</v>
      </c>
      <c r="X400" s="6">
        <v>1736.04</v>
      </c>
      <c r="Y400" s="513">
        <f>IF(A400&lt;&gt;"",IF(A400=мар17!A400,0,1),IF(AND(B400=мар17!B400,C400=мар17!C400),0,1))</f>
        <v>0</v>
      </c>
      <c r="Z400" s="70" t="str">
        <f t="shared" si="46"/>
        <v>ул. Шестая д.6</v>
      </c>
      <c r="AA400" s="504">
        <f>IF($B400&lt;&gt;"",MAX(AA$7:AA399)+1,0)</f>
        <v>388</v>
      </c>
      <c r="AB400" s="502">
        <f t="shared" si="50"/>
        <v>400</v>
      </c>
      <c r="AC400" s="504">
        <f>1</f>
        <v>1</v>
      </c>
      <c r="AD400" s="103">
        <f t="shared" si="47"/>
        <v>1736.04</v>
      </c>
      <c r="AE400" s="103">
        <f t="shared" si="48"/>
        <v>0</v>
      </c>
      <c r="AF400" s="103">
        <f t="shared" si="49"/>
        <v>0</v>
      </c>
      <c r="AG400" s="3"/>
    </row>
    <row r="401" spans="1:33" ht="13.2" x14ac:dyDescent="0.25">
      <c r="B401" s="1" t="str">
        <f>адреса!$G$395</f>
        <v>кв.95</v>
      </c>
      <c r="C401" s="522">
        <f>адреса!$I$395</f>
        <v>60000095</v>
      </c>
      <c r="D401" s="6" t="str">
        <f>адреса!$K$395</f>
        <v>ФИО-6-95</v>
      </c>
      <c r="E401" s="6">
        <v>1708.81</v>
      </c>
      <c r="F401" s="6">
        <v>1708.81</v>
      </c>
      <c r="G401" s="6">
        <v>0</v>
      </c>
      <c r="H401" s="6">
        <v>0</v>
      </c>
      <c r="I401" s="6">
        <v>0</v>
      </c>
      <c r="J401" s="6">
        <v>0</v>
      </c>
      <c r="K401" s="6">
        <v>0</v>
      </c>
      <c r="L401" s="6"/>
      <c r="M401" s="6">
        <v>0</v>
      </c>
      <c r="N401" s="6">
        <v>0</v>
      </c>
      <c r="O401" s="6">
        <v>0</v>
      </c>
      <c r="P401" s="6">
        <v>0</v>
      </c>
      <c r="Q401" s="6">
        <v>0</v>
      </c>
      <c r="R401" s="6">
        <v>0</v>
      </c>
      <c r="S401" s="6">
        <v>0</v>
      </c>
      <c r="T401" s="6">
        <v>0</v>
      </c>
      <c r="U401" s="6"/>
      <c r="V401" s="6">
        <v>1708.81</v>
      </c>
      <c r="W401" s="6">
        <v>0</v>
      </c>
      <c r="X401" s="6">
        <v>3417.62</v>
      </c>
      <c r="Y401" s="513">
        <f>IF(A401&lt;&gt;"",IF(A401=мар17!A401,0,1),IF(AND(B401=мар17!B401,C401=мар17!C401),0,1))</f>
        <v>0</v>
      </c>
      <c r="Z401" s="70" t="str">
        <f t="shared" si="46"/>
        <v>ул. Шестая д.6</v>
      </c>
      <c r="AA401" s="504">
        <f>IF($B401&lt;&gt;"",MAX(AA$7:AA400)+1,0)</f>
        <v>389</v>
      </c>
      <c r="AB401" s="502">
        <f t="shared" si="50"/>
        <v>401</v>
      </c>
      <c r="AC401" s="504">
        <f>1</f>
        <v>1</v>
      </c>
      <c r="AD401" s="103">
        <f t="shared" si="47"/>
        <v>1708.81</v>
      </c>
      <c r="AE401" s="103">
        <f t="shared" si="48"/>
        <v>0</v>
      </c>
      <c r="AF401" s="103">
        <f t="shared" si="49"/>
        <v>0</v>
      </c>
      <c r="AG401" s="3"/>
    </row>
    <row r="402" spans="1:33" ht="13.2" x14ac:dyDescent="0.25">
      <c r="B402" s="1" t="str">
        <f>адреса!$G$396</f>
        <v>кв.96</v>
      </c>
      <c r="C402" s="522">
        <f>адреса!$I$396</f>
        <v>60000096</v>
      </c>
      <c r="D402" s="6" t="str">
        <f>адреса!$K$396</f>
        <v>ФИО-6-96</v>
      </c>
      <c r="E402" s="6">
        <v>1484.14</v>
      </c>
      <c r="F402" s="6">
        <v>1484.14</v>
      </c>
      <c r="G402" s="6">
        <v>0</v>
      </c>
      <c r="H402" s="6">
        <v>0</v>
      </c>
      <c r="I402" s="6">
        <v>0</v>
      </c>
      <c r="J402" s="6">
        <v>0</v>
      </c>
      <c r="K402" s="6">
        <v>0</v>
      </c>
      <c r="L402" s="6"/>
      <c r="M402" s="6">
        <v>0</v>
      </c>
      <c r="N402" s="6">
        <v>0</v>
      </c>
      <c r="O402" s="6">
        <v>0</v>
      </c>
      <c r="P402" s="6">
        <v>0</v>
      </c>
      <c r="Q402" s="6">
        <v>0</v>
      </c>
      <c r="R402" s="6">
        <v>0</v>
      </c>
      <c r="S402" s="6">
        <v>0</v>
      </c>
      <c r="T402" s="6">
        <v>0</v>
      </c>
      <c r="U402" s="6"/>
      <c r="V402" s="6">
        <v>1484.14</v>
      </c>
      <c r="W402" s="6">
        <v>8000</v>
      </c>
      <c r="X402" s="6">
        <v>-5031.72</v>
      </c>
      <c r="Y402" s="513">
        <f>IF(A402&lt;&gt;"",IF(A402=мар17!A402,0,1),IF(AND(B402=мар17!B402,C402=мар17!C402),0,1))</f>
        <v>0</v>
      </c>
      <c r="Z402" s="70" t="str">
        <f t="shared" si="46"/>
        <v>ул. Шестая д.6</v>
      </c>
      <c r="AA402" s="504">
        <f>IF($B402&lt;&gt;"",MAX(AA$7:AA401)+1,0)</f>
        <v>390</v>
      </c>
      <c r="AB402" s="502">
        <f t="shared" si="50"/>
        <v>402</v>
      </c>
      <c r="AC402" s="504">
        <f>1</f>
        <v>1</v>
      </c>
      <c r="AD402" s="103">
        <f t="shared" si="47"/>
        <v>1484.14</v>
      </c>
      <c r="AE402" s="103">
        <f t="shared" si="48"/>
        <v>0</v>
      </c>
      <c r="AF402" s="103">
        <f t="shared" si="49"/>
        <v>0</v>
      </c>
      <c r="AG402" s="3"/>
    </row>
    <row r="403" spans="1:33" ht="13.2" x14ac:dyDescent="0.25">
      <c r="B403" s="1" t="str">
        <f>адреса!$G$397</f>
        <v>кв.97</v>
      </c>
      <c r="C403" s="522">
        <f>адреса!$I$397</f>
        <v>60000097</v>
      </c>
      <c r="D403" s="6" t="str">
        <f>адреса!$K$397</f>
        <v>ФИО-6-97</v>
      </c>
      <c r="E403" s="6">
        <v>1470.53</v>
      </c>
      <c r="F403" s="6">
        <v>1470.53</v>
      </c>
      <c r="G403" s="6">
        <v>0</v>
      </c>
      <c r="H403" s="6">
        <v>0</v>
      </c>
      <c r="I403" s="6">
        <v>0</v>
      </c>
      <c r="J403" s="6">
        <v>0</v>
      </c>
      <c r="K403" s="6">
        <v>0</v>
      </c>
      <c r="L403" s="6"/>
      <c r="M403" s="6">
        <v>0</v>
      </c>
      <c r="N403" s="6">
        <v>0</v>
      </c>
      <c r="O403" s="6">
        <v>0</v>
      </c>
      <c r="P403" s="6">
        <v>0</v>
      </c>
      <c r="Q403" s="6">
        <v>0</v>
      </c>
      <c r="R403" s="6">
        <v>0</v>
      </c>
      <c r="S403" s="6">
        <v>0</v>
      </c>
      <c r="T403" s="6">
        <v>0</v>
      </c>
      <c r="U403" s="6"/>
      <c r="V403" s="6">
        <v>1470.53</v>
      </c>
      <c r="W403" s="6">
        <v>0</v>
      </c>
      <c r="X403" s="6">
        <v>2941.06</v>
      </c>
      <c r="Y403" s="513">
        <f>IF(A403&lt;&gt;"",IF(A403=мар17!A403,0,1),IF(AND(B403=мар17!B403,C403=мар17!C403),0,1))</f>
        <v>0</v>
      </c>
      <c r="Z403" s="70" t="str">
        <f t="shared" si="46"/>
        <v>ул. Шестая д.6</v>
      </c>
      <c r="AA403" s="504">
        <f>IF($B403&lt;&gt;"",MAX(AA$7:AA402)+1,0)</f>
        <v>391</v>
      </c>
      <c r="AB403" s="502">
        <f t="shared" si="50"/>
        <v>403</v>
      </c>
      <c r="AC403" s="504">
        <f>1</f>
        <v>1</v>
      </c>
      <c r="AD403" s="103">
        <f t="shared" si="47"/>
        <v>1470.53</v>
      </c>
      <c r="AE403" s="103">
        <f t="shared" si="48"/>
        <v>0</v>
      </c>
      <c r="AF403" s="103">
        <f t="shared" si="49"/>
        <v>0</v>
      </c>
      <c r="AG403" s="3"/>
    </row>
    <row r="404" spans="1:33" ht="13.2" x14ac:dyDescent="0.25">
      <c r="B404" s="1" t="str">
        <f>адреса!$G$398</f>
        <v>кв.98</v>
      </c>
      <c r="C404" s="522">
        <f>адреса!$I$398</f>
        <v>60000098</v>
      </c>
      <c r="D404" s="6" t="str">
        <f>адреса!$K$398</f>
        <v>ФИО-6-98</v>
      </c>
      <c r="E404" s="6">
        <v>1702</v>
      </c>
      <c r="F404" s="6">
        <v>1702</v>
      </c>
      <c r="G404" s="6">
        <v>0</v>
      </c>
      <c r="H404" s="6">
        <v>0</v>
      </c>
      <c r="I404" s="6">
        <v>0</v>
      </c>
      <c r="J404" s="6">
        <v>0</v>
      </c>
      <c r="K404" s="6">
        <v>0</v>
      </c>
      <c r="L404" s="6"/>
      <c r="M404" s="6">
        <v>0</v>
      </c>
      <c r="N404" s="6">
        <v>0</v>
      </c>
      <c r="O404" s="6">
        <v>0</v>
      </c>
      <c r="P404" s="6">
        <v>0</v>
      </c>
      <c r="Q404" s="6">
        <v>0</v>
      </c>
      <c r="R404" s="6">
        <v>0</v>
      </c>
      <c r="S404" s="6">
        <v>0</v>
      </c>
      <c r="T404" s="6">
        <v>0</v>
      </c>
      <c r="U404" s="6"/>
      <c r="V404" s="6">
        <v>1702</v>
      </c>
      <c r="W404" s="6">
        <v>0</v>
      </c>
      <c r="X404" s="6">
        <v>3404</v>
      </c>
      <c r="Y404" s="513">
        <f>IF(A404&lt;&gt;"",IF(A404=мар17!A404,0,1),IF(AND(B404=мар17!B404,C404=мар17!C404),0,1))</f>
        <v>0</v>
      </c>
      <c r="Z404" s="70" t="str">
        <f t="shared" si="46"/>
        <v>ул. Шестая д.6</v>
      </c>
      <c r="AA404" s="504">
        <f>IF($B404&lt;&gt;"",MAX(AA$7:AA403)+1,0)</f>
        <v>392</v>
      </c>
      <c r="AB404" s="502">
        <f t="shared" si="50"/>
        <v>404</v>
      </c>
      <c r="AC404" s="504">
        <f>1</f>
        <v>1</v>
      </c>
      <c r="AD404" s="103">
        <f t="shared" si="47"/>
        <v>1702</v>
      </c>
      <c r="AE404" s="103">
        <f t="shared" si="48"/>
        <v>0</v>
      </c>
      <c r="AF404" s="103">
        <f t="shared" si="49"/>
        <v>0</v>
      </c>
      <c r="AG404" s="3"/>
    </row>
    <row r="405" spans="1:33" ht="13.2" x14ac:dyDescent="0.25">
      <c r="B405" s="1" t="str">
        <f>адреса!$G$399</f>
        <v>кв.99</v>
      </c>
      <c r="C405" s="522">
        <f>адреса!$I$399</f>
        <v>60000099</v>
      </c>
      <c r="D405" s="6" t="str">
        <f>адреса!$K$399</f>
        <v>ФИО-6-99</v>
      </c>
      <c r="E405" s="6">
        <v>1742.85</v>
      </c>
      <c r="F405" s="6">
        <v>1742.85</v>
      </c>
      <c r="G405" s="6">
        <v>0</v>
      </c>
      <c r="H405" s="6">
        <v>0</v>
      </c>
      <c r="I405" s="6">
        <v>0</v>
      </c>
      <c r="J405" s="6">
        <v>0</v>
      </c>
      <c r="K405" s="6">
        <v>0</v>
      </c>
      <c r="L405" s="6"/>
      <c r="M405" s="6">
        <v>0</v>
      </c>
      <c r="N405" s="6">
        <v>0</v>
      </c>
      <c r="O405" s="6">
        <v>0</v>
      </c>
      <c r="P405" s="6">
        <v>0</v>
      </c>
      <c r="Q405" s="6">
        <v>0</v>
      </c>
      <c r="R405" s="6">
        <v>0</v>
      </c>
      <c r="S405" s="6">
        <v>0</v>
      </c>
      <c r="T405" s="6">
        <v>0</v>
      </c>
      <c r="U405" s="6"/>
      <c r="V405" s="6">
        <v>1742.85</v>
      </c>
      <c r="W405" s="6">
        <v>3485.7</v>
      </c>
      <c r="X405" s="6">
        <v>0</v>
      </c>
      <c r="Y405" s="513">
        <f>IF(A405&lt;&gt;"",IF(A405=мар17!A405,0,1),IF(AND(B405=мар17!B405,C405=мар17!C405),0,1))</f>
        <v>0</v>
      </c>
      <c r="Z405" s="70" t="str">
        <f t="shared" si="46"/>
        <v>ул. Шестая д.6</v>
      </c>
      <c r="AA405" s="504">
        <f>IF($B405&lt;&gt;"",MAX(AA$7:AA404)+1,0)</f>
        <v>393</v>
      </c>
      <c r="AB405" s="502">
        <f t="shared" si="50"/>
        <v>405</v>
      </c>
      <c r="AC405" s="504">
        <f>1</f>
        <v>1</v>
      </c>
      <c r="AD405" s="103">
        <f t="shared" si="47"/>
        <v>1742.85</v>
      </c>
      <c r="AE405" s="103">
        <f t="shared" si="48"/>
        <v>0</v>
      </c>
      <c r="AF405" s="103">
        <f t="shared" si="49"/>
        <v>0</v>
      </c>
      <c r="AG405" s="3"/>
    </row>
    <row r="406" spans="1:33" ht="13.2" x14ac:dyDescent="0.25">
      <c r="B406" s="1" t="str">
        <f>адреса!$G$400</f>
        <v>кв.100</v>
      </c>
      <c r="C406" s="522">
        <f>адреса!$I$400</f>
        <v>60000100</v>
      </c>
      <c r="D406" s="6" t="str">
        <f>адреса!$K$400</f>
        <v>ФИО-6-100</v>
      </c>
      <c r="E406" s="6">
        <v>1661.15</v>
      </c>
      <c r="F406" s="6">
        <v>1661.15</v>
      </c>
      <c r="G406" s="6">
        <v>0</v>
      </c>
      <c r="H406" s="6">
        <v>0</v>
      </c>
      <c r="I406" s="6">
        <v>0</v>
      </c>
      <c r="J406" s="6">
        <v>0</v>
      </c>
      <c r="K406" s="6">
        <v>0</v>
      </c>
      <c r="L406" s="6"/>
      <c r="M406" s="6">
        <v>0</v>
      </c>
      <c r="N406" s="6">
        <v>0</v>
      </c>
      <c r="O406" s="6">
        <v>0</v>
      </c>
      <c r="P406" s="6">
        <v>0</v>
      </c>
      <c r="Q406" s="6">
        <v>0</v>
      </c>
      <c r="R406" s="6">
        <v>0</v>
      </c>
      <c r="S406" s="6">
        <v>0</v>
      </c>
      <c r="T406" s="6">
        <v>0</v>
      </c>
      <c r="U406" s="6"/>
      <c r="V406" s="6">
        <v>1661.15</v>
      </c>
      <c r="W406" s="6">
        <v>2000</v>
      </c>
      <c r="X406" s="6">
        <v>1322.3</v>
      </c>
      <c r="Y406" s="513">
        <f>IF(A406&lt;&gt;"",IF(A406=мар17!A406,0,1),IF(AND(B406=мар17!B406,C406=мар17!C406),0,1))</f>
        <v>0</v>
      </c>
      <c r="Z406" s="70" t="str">
        <f t="shared" si="46"/>
        <v>ул. Шестая д.6</v>
      </c>
      <c r="AA406" s="504">
        <f>IF($B406&lt;&gt;"",MAX(AA$7:AA405)+1,0)</f>
        <v>394</v>
      </c>
      <c r="AB406" s="502">
        <f t="shared" si="50"/>
        <v>406</v>
      </c>
      <c r="AC406" s="504">
        <f>1</f>
        <v>1</v>
      </c>
      <c r="AD406" s="103">
        <f t="shared" si="47"/>
        <v>1661.15</v>
      </c>
      <c r="AE406" s="103">
        <f t="shared" si="48"/>
        <v>0</v>
      </c>
      <c r="AF406" s="103">
        <f t="shared" si="49"/>
        <v>0</v>
      </c>
      <c r="AG406" s="3"/>
    </row>
    <row r="407" spans="1:33" ht="13.2" x14ac:dyDescent="0.25">
      <c r="A407" s="4" t="str">
        <f>адреса!$E$401</f>
        <v>ул. Седьмая д.7</v>
      </c>
      <c r="C407" s="522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513">
        <f>IF(A407&lt;&gt;"",IF(A407=мар17!A407,0,1),IF(AND(B407=мар17!B407,C407=мар17!C407),0,1))</f>
        <v>0</v>
      </c>
      <c r="Z407" s="70" t="str">
        <f t="shared" si="46"/>
        <v>ул. Седьмая д.7</v>
      </c>
      <c r="AA407" s="504">
        <f>IF($B407&lt;&gt;"",MAX(AA$7:AA406)+1,0)</f>
        <v>0</v>
      </c>
      <c r="AB407" s="502">
        <f t="shared" si="50"/>
        <v>407</v>
      </c>
      <c r="AC407" s="504">
        <f>1</f>
        <v>1</v>
      </c>
      <c r="AD407" s="103">
        <f t="shared" si="47"/>
        <v>0</v>
      </c>
      <c r="AE407" s="103">
        <f t="shared" si="48"/>
        <v>0</v>
      </c>
      <c r="AF407" s="103">
        <f t="shared" si="49"/>
        <v>0</v>
      </c>
      <c r="AG407" s="3"/>
    </row>
    <row r="408" spans="1:33" ht="13.2" x14ac:dyDescent="0.25">
      <c r="B408" s="1" t="str">
        <f>адреса!$G$401</f>
        <v>кв.1</v>
      </c>
      <c r="C408" s="522">
        <f>адреса!$I$401</f>
        <v>70000001</v>
      </c>
      <c r="D408" s="6" t="str">
        <f>адреса!$K$401</f>
        <v>ФИО-7-1</v>
      </c>
      <c r="E408" s="6">
        <v>2270.4699999999998</v>
      </c>
      <c r="F408" s="6">
        <v>2270.4699999999998</v>
      </c>
      <c r="G408" s="6">
        <v>0</v>
      </c>
      <c r="H408" s="6">
        <v>0</v>
      </c>
      <c r="I408" s="6">
        <v>0</v>
      </c>
      <c r="J408" s="6">
        <v>0</v>
      </c>
      <c r="K408" s="6">
        <v>0</v>
      </c>
      <c r="L408" s="6"/>
      <c r="M408" s="6">
        <v>0</v>
      </c>
      <c r="N408" s="6">
        <v>0</v>
      </c>
      <c r="O408" s="6">
        <v>0</v>
      </c>
      <c r="P408" s="6">
        <v>0</v>
      </c>
      <c r="Q408" s="6">
        <v>0</v>
      </c>
      <c r="R408" s="6">
        <v>0</v>
      </c>
      <c r="S408" s="6">
        <v>0</v>
      </c>
      <c r="T408" s="6">
        <v>0</v>
      </c>
      <c r="U408" s="6"/>
      <c r="V408" s="6">
        <v>2270.4699999999998</v>
      </c>
      <c r="W408" s="6">
        <v>0</v>
      </c>
      <c r="X408" s="6">
        <v>4540.9399999999996</v>
      </c>
      <c r="Y408" s="513">
        <f>IF(A408&lt;&gt;"",IF(A408=мар17!A408,0,1),IF(AND(B408=мар17!B408,C408=мар17!C408),0,1))</f>
        <v>0</v>
      </c>
      <c r="Z408" s="70" t="str">
        <f t="shared" si="46"/>
        <v>ул. Седьмая д.7</v>
      </c>
      <c r="AA408" s="504">
        <f>IF($B408&lt;&gt;"",MAX(AA$7:AA407)+1,0)</f>
        <v>395</v>
      </c>
      <c r="AB408" s="502">
        <f t="shared" si="50"/>
        <v>408</v>
      </c>
      <c r="AC408" s="504">
        <f>1</f>
        <v>1</v>
      </c>
      <c r="AD408" s="103">
        <f t="shared" si="47"/>
        <v>2270.4699999999998</v>
      </c>
      <c r="AE408" s="103">
        <f t="shared" si="48"/>
        <v>0</v>
      </c>
      <c r="AF408" s="103">
        <f t="shared" si="49"/>
        <v>0</v>
      </c>
      <c r="AG408" s="3"/>
    </row>
    <row r="409" spans="1:33" ht="13.2" x14ac:dyDescent="0.25">
      <c r="B409" s="1" t="str">
        <f>адреса!$G$402</f>
        <v>кв.2</v>
      </c>
      <c r="C409" s="522">
        <f>адреса!$I$402</f>
        <v>70000002</v>
      </c>
      <c r="D409" s="6" t="str">
        <f>адреса!$K$402</f>
        <v>ФИО-7-2</v>
      </c>
      <c r="E409" s="6">
        <v>1395.64</v>
      </c>
      <c r="F409" s="6">
        <v>1395.64</v>
      </c>
      <c r="G409" s="6">
        <v>0</v>
      </c>
      <c r="H409" s="6">
        <v>0</v>
      </c>
      <c r="I409" s="6">
        <v>0</v>
      </c>
      <c r="J409" s="6">
        <v>0</v>
      </c>
      <c r="K409" s="6">
        <v>0</v>
      </c>
      <c r="L409" s="6"/>
      <c r="M409" s="6">
        <v>0</v>
      </c>
      <c r="N409" s="6">
        <v>0</v>
      </c>
      <c r="O409" s="6">
        <v>0</v>
      </c>
      <c r="P409" s="6">
        <v>0</v>
      </c>
      <c r="Q409" s="6">
        <v>0</v>
      </c>
      <c r="R409" s="6">
        <v>0</v>
      </c>
      <c r="S409" s="6">
        <v>0</v>
      </c>
      <c r="T409" s="6">
        <v>0</v>
      </c>
      <c r="U409" s="6"/>
      <c r="V409" s="6">
        <v>1395.64</v>
      </c>
      <c r="W409" s="6">
        <v>0</v>
      </c>
      <c r="X409" s="6">
        <v>2791.28</v>
      </c>
      <c r="Y409" s="513">
        <f>IF(A409&lt;&gt;"",IF(A409=мар17!A409,0,1),IF(AND(B409=мар17!B409,C409=мар17!C409),0,1))</f>
        <v>0</v>
      </c>
      <c r="Z409" s="70" t="str">
        <f t="shared" si="46"/>
        <v>ул. Седьмая д.7</v>
      </c>
      <c r="AA409" s="504">
        <f>IF($B409&lt;&gt;"",MAX(AA$7:AA408)+1,0)</f>
        <v>396</v>
      </c>
      <c r="AB409" s="502">
        <f t="shared" si="50"/>
        <v>409</v>
      </c>
      <c r="AC409" s="504">
        <f>1</f>
        <v>1</v>
      </c>
      <c r="AD409" s="103">
        <f t="shared" si="47"/>
        <v>1395.64</v>
      </c>
      <c r="AE409" s="103">
        <f t="shared" si="48"/>
        <v>0</v>
      </c>
      <c r="AF409" s="103">
        <f t="shared" si="49"/>
        <v>0</v>
      </c>
      <c r="AG409" s="3"/>
    </row>
    <row r="410" spans="1:33" ht="13.2" x14ac:dyDescent="0.25">
      <c r="B410" s="1" t="str">
        <f>адреса!$G$403</f>
        <v>кв.3</v>
      </c>
      <c r="C410" s="522">
        <f>адреса!$I$403</f>
        <v>70000003</v>
      </c>
      <c r="D410" s="6" t="str">
        <f>адреса!$K$403</f>
        <v>ФИО-7-3</v>
      </c>
      <c r="E410" s="6">
        <v>1507.97</v>
      </c>
      <c r="F410" s="6">
        <v>1507.97</v>
      </c>
      <c r="G410" s="6">
        <v>0</v>
      </c>
      <c r="H410" s="6">
        <v>0</v>
      </c>
      <c r="I410" s="6">
        <v>0</v>
      </c>
      <c r="J410" s="6">
        <v>0</v>
      </c>
      <c r="K410" s="6">
        <v>0</v>
      </c>
      <c r="L410" s="6"/>
      <c r="M410" s="6">
        <v>0</v>
      </c>
      <c r="N410" s="6">
        <v>0</v>
      </c>
      <c r="O410" s="6">
        <v>0</v>
      </c>
      <c r="P410" s="6">
        <v>0</v>
      </c>
      <c r="Q410" s="6">
        <v>0</v>
      </c>
      <c r="R410" s="6">
        <v>0</v>
      </c>
      <c r="S410" s="6">
        <v>0</v>
      </c>
      <c r="T410" s="6">
        <v>0</v>
      </c>
      <c r="U410" s="6"/>
      <c r="V410" s="6">
        <v>1507.97</v>
      </c>
      <c r="W410" s="6">
        <v>0</v>
      </c>
      <c r="X410" s="6">
        <v>3015.94</v>
      </c>
      <c r="Y410" s="513">
        <f>IF(A410&lt;&gt;"",IF(A410=мар17!A410,0,1),IF(AND(B410=мар17!B410,C410=мар17!C410),0,1))</f>
        <v>0</v>
      </c>
      <c r="Z410" s="70" t="str">
        <f t="shared" si="46"/>
        <v>ул. Седьмая д.7</v>
      </c>
      <c r="AA410" s="504">
        <f>IF($B410&lt;&gt;"",MAX(AA$7:AA409)+1,0)</f>
        <v>397</v>
      </c>
      <c r="AB410" s="502">
        <f t="shared" si="50"/>
        <v>410</v>
      </c>
      <c r="AC410" s="504">
        <f>1</f>
        <v>1</v>
      </c>
      <c r="AD410" s="103">
        <f t="shared" si="47"/>
        <v>1507.97</v>
      </c>
      <c r="AE410" s="103">
        <f t="shared" si="48"/>
        <v>0</v>
      </c>
      <c r="AF410" s="103">
        <f t="shared" si="49"/>
        <v>0</v>
      </c>
      <c r="AG410" s="3"/>
    </row>
    <row r="411" spans="1:33" ht="13.2" x14ac:dyDescent="0.25">
      <c r="B411" s="1" t="str">
        <f>адреса!$G$404</f>
        <v>кв.4</v>
      </c>
      <c r="C411" s="522">
        <f>адреса!$I$404</f>
        <v>70000004</v>
      </c>
      <c r="D411" s="6" t="str">
        <f>адреса!$K$404</f>
        <v>ФИО-7-4</v>
      </c>
      <c r="E411" s="6">
        <v>1514.78</v>
      </c>
      <c r="F411" s="6">
        <v>1514.78</v>
      </c>
      <c r="G411" s="6">
        <v>0</v>
      </c>
      <c r="H411" s="6">
        <v>0</v>
      </c>
      <c r="I411" s="6">
        <v>0</v>
      </c>
      <c r="J411" s="6">
        <v>0</v>
      </c>
      <c r="K411" s="6">
        <v>0</v>
      </c>
      <c r="L411" s="6"/>
      <c r="M411" s="6">
        <v>0</v>
      </c>
      <c r="N411" s="6">
        <v>0</v>
      </c>
      <c r="O411" s="6">
        <v>0</v>
      </c>
      <c r="P411" s="6">
        <v>0</v>
      </c>
      <c r="Q411" s="6">
        <v>0</v>
      </c>
      <c r="R411" s="6">
        <v>0</v>
      </c>
      <c r="S411" s="6">
        <v>0</v>
      </c>
      <c r="T411" s="6">
        <v>0</v>
      </c>
      <c r="U411" s="6"/>
      <c r="V411" s="6">
        <v>1514.78</v>
      </c>
      <c r="W411" s="6">
        <v>0</v>
      </c>
      <c r="X411" s="6">
        <v>3029.56</v>
      </c>
      <c r="Y411" s="513">
        <f>IF(A411&lt;&gt;"",IF(A411=мар17!A411,0,1),IF(AND(B411=мар17!B411,C411=мар17!C411),0,1))</f>
        <v>0</v>
      </c>
      <c r="Z411" s="70" t="str">
        <f t="shared" ref="Z411:Z426" si="51">IF(AND(A411&lt;&gt;"",B411=""),A411,Z410)</f>
        <v>ул. Седьмая д.7</v>
      </c>
      <c r="AA411" s="504">
        <f>IF($B411&lt;&gt;"",MAX(AA$7:AA410)+1,0)</f>
        <v>398</v>
      </c>
      <c r="AB411" s="502">
        <f t="shared" si="50"/>
        <v>411</v>
      </c>
      <c r="AC411" s="504">
        <f>1</f>
        <v>1</v>
      </c>
      <c r="AD411" s="103">
        <f t="shared" ref="AD411:AD426" si="52">F411</f>
        <v>1514.78</v>
      </c>
      <c r="AE411" s="103">
        <f t="shared" ref="AE411:AE426" si="53">H411+I411+J411+K411+L411+O411+R411+S411</f>
        <v>0</v>
      </c>
      <c r="AF411" s="103">
        <f t="shared" ref="AF411:AF426" si="54">V411-AD411-AE411</f>
        <v>0</v>
      </c>
      <c r="AG411" s="3"/>
    </row>
    <row r="412" spans="1:33" ht="13.2" x14ac:dyDescent="0.25">
      <c r="B412" s="1" t="str">
        <f>адреса!$G$405</f>
        <v>кв.5</v>
      </c>
      <c r="C412" s="522">
        <f>адреса!$I$405</f>
        <v>70000005</v>
      </c>
      <c r="D412" s="6" t="str">
        <f>адреса!$K$405</f>
        <v>ФИО-7-5</v>
      </c>
      <c r="E412" s="6">
        <v>2903.61</v>
      </c>
      <c r="F412" s="6">
        <v>2903.61</v>
      </c>
      <c r="G412" s="6">
        <v>0</v>
      </c>
      <c r="H412" s="6">
        <v>0</v>
      </c>
      <c r="I412" s="6">
        <v>0</v>
      </c>
      <c r="J412" s="6">
        <v>0</v>
      </c>
      <c r="K412" s="6">
        <v>0</v>
      </c>
      <c r="L412" s="6"/>
      <c r="M412" s="6">
        <v>0</v>
      </c>
      <c r="N412" s="6">
        <v>0</v>
      </c>
      <c r="O412" s="6">
        <v>0</v>
      </c>
      <c r="P412" s="6">
        <v>0</v>
      </c>
      <c r="Q412" s="6">
        <v>0</v>
      </c>
      <c r="R412" s="6">
        <v>0</v>
      </c>
      <c r="S412" s="6">
        <v>0</v>
      </c>
      <c r="T412" s="6">
        <v>0</v>
      </c>
      <c r="U412" s="6"/>
      <c r="V412" s="6">
        <v>2903.61</v>
      </c>
      <c r="W412" s="6">
        <v>0</v>
      </c>
      <c r="X412" s="6">
        <v>5807.22</v>
      </c>
      <c r="Y412" s="513">
        <f>IF(A412&lt;&gt;"",IF(A412=мар17!A412,0,1),IF(AND(B412=мар17!B412,C412=мар17!C412),0,1))</f>
        <v>0</v>
      </c>
      <c r="Z412" s="70" t="str">
        <f t="shared" si="51"/>
        <v>ул. Седьмая д.7</v>
      </c>
      <c r="AA412" s="504">
        <f>IF($B412&lt;&gt;"",MAX(AA$7:AA411)+1,0)</f>
        <v>399</v>
      </c>
      <c r="AB412" s="502">
        <f t="shared" si="50"/>
        <v>412</v>
      </c>
      <c r="AC412" s="504">
        <f>1</f>
        <v>1</v>
      </c>
      <c r="AD412" s="103">
        <f t="shared" si="52"/>
        <v>2903.61</v>
      </c>
      <c r="AE412" s="103">
        <f t="shared" si="53"/>
        <v>0</v>
      </c>
      <c r="AF412" s="103">
        <f t="shared" si="54"/>
        <v>0</v>
      </c>
      <c r="AG412" s="3"/>
    </row>
    <row r="413" spans="1:33" ht="13.2" x14ac:dyDescent="0.25">
      <c r="B413" s="1" t="str">
        <f>адреса!$G$406</f>
        <v>кв.6</v>
      </c>
      <c r="C413" s="522">
        <f>адреса!$I$406</f>
        <v>70000006</v>
      </c>
      <c r="D413" s="6" t="str">
        <f>адреса!$K$406</f>
        <v>ФИО-7-6</v>
      </c>
      <c r="E413" s="6">
        <v>2236.4299999999998</v>
      </c>
      <c r="F413" s="6">
        <v>2236.4299999999998</v>
      </c>
      <c r="G413" s="6">
        <v>0</v>
      </c>
      <c r="H413" s="6">
        <v>0</v>
      </c>
      <c r="I413" s="6">
        <v>0</v>
      </c>
      <c r="J413" s="6">
        <v>0</v>
      </c>
      <c r="K413" s="6">
        <v>0</v>
      </c>
      <c r="L413" s="6"/>
      <c r="M413" s="6">
        <v>0</v>
      </c>
      <c r="N413" s="6">
        <v>0</v>
      </c>
      <c r="O413" s="6">
        <v>0</v>
      </c>
      <c r="P413" s="6">
        <v>0</v>
      </c>
      <c r="Q413" s="6">
        <v>0</v>
      </c>
      <c r="R413" s="6">
        <v>0</v>
      </c>
      <c r="S413" s="6">
        <v>0</v>
      </c>
      <c r="T413" s="6">
        <v>0</v>
      </c>
      <c r="U413" s="6"/>
      <c r="V413" s="6">
        <v>2236.4299999999998</v>
      </c>
      <c r="W413" s="6">
        <v>2236.4299999999998</v>
      </c>
      <c r="X413" s="6">
        <v>2236.4299999999998</v>
      </c>
      <c r="Y413" s="513">
        <f>IF(A413&lt;&gt;"",IF(A413=мар17!A413,0,1),IF(AND(B413=мар17!B413,C413=мар17!C413),0,1))</f>
        <v>0</v>
      </c>
      <c r="Z413" s="70" t="str">
        <f t="shared" si="51"/>
        <v>ул. Седьмая д.7</v>
      </c>
      <c r="AA413" s="504">
        <f>IF($B413&lt;&gt;"",MAX(AA$7:AA412)+1,0)</f>
        <v>400</v>
      </c>
      <c r="AB413" s="502">
        <f t="shared" si="50"/>
        <v>413</v>
      </c>
      <c r="AC413" s="504">
        <f>1</f>
        <v>1</v>
      </c>
      <c r="AD413" s="103">
        <f t="shared" si="52"/>
        <v>2236.4299999999998</v>
      </c>
      <c r="AE413" s="103">
        <f t="shared" si="53"/>
        <v>0</v>
      </c>
      <c r="AF413" s="103">
        <f t="shared" si="54"/>
        <v>0</v>
      </c>
      <c r="AG413" s="3"/>
    </row>
    <row r="414" spans="1:33" ht="13.2" x14ac:dyDescent="0.25">
      <c r="B414" s="1" t="str">
        <f>адреса!$G$407</f>
        <v>кв.7</v>
      </c>
      <c r="C414" s="522">
        <f>адреса!$I$407</f>
        <v>70000007</v>
      </c>
      <c r="D414" s="6" t="str">
        <f>адреса!$K$407</f>
        <v>ФИО-7-7</v>
      </c>
      <c r="E414" s="6">
        <v>1378.62</v>
      </c>
      <c r="F414" s="6">
        <v>1378.62</v>
      </c>
      <c r="G414" s="6">
        <v>0</v>
      </c>
      <c r="H414" s="6">
        <v>0</v>
      </c>
      <c r="I414" s="6">
        <v>0</v>
      </c>
      <c r="J414" s="6">
        <v>0</v>
      </c>
      <c r="K414" s="6">
        <v>0</v>
      </c>
      <c r="L414" s="6"/>
      <c r="M414" s="6">
        <v>0</v>
      </c>
      <c r="N414" s="6">
        <v>0</v>
      </c>
      <c r="O414" s="6">
        <v>0</v>
      </c>
      <c r="P414" s="6">
        <v>0</v>
      </c>
      <c r="Q414" s="6">
        <v>0</v>
      </c>
      <c r="R414" s="6">
        <v>0</v>
      </c>
      <c r="S414" s="6">
        <v>0</v>
      </c>
      <c r="T414" s="6">
        <v>0</v>
      </c>
      <c r="U414" s="6"/>
      <c r="V414" s="6">
        <v>1378.62</v>
      </c>
      <c r="W414" s="6">
        <v>1379</v>
      </c>
      <c r="X414" s="6">
        <v>1378.24</v>
      </c>
      <c r="Y414" s="513">
        <f>IF(A414&lt;&gt;"",IF(A414=мар17!A414,0,1),IF(AND(B414=мар17!B414,C414=мар17!C414),0,1))</f>
        <v>0</v>
      </c>
      <c r="Z414" s="70" t="str">
        <f t="shared" si="51"/>
        <v>ул. Седьмая д.7</v>
      </c>
      <c r="AA414" s="504">
        <f>IF($B414&lt;&gt;"",MAX(AA$7:AA413)+1,0)</f>
        <v>401</v>
      </c>
      <c r="AB414" s="502">
        <f t="shared" si="50"/>
        <v>414</v>
      </c>
      <c r="AC414" s="504">
        <f>1</f>
        <v>1</v>
      </c>
      <c r="AD414" s="103">
        <f t="shared" si="52"/>
        <v>1378.62</v>
      </c>
      <c r="AE414" s="103">
        <f t="shared" si="53"/>
        <v>0</v>
      </c>
      <c r="AF414" s="103">
        <f t="shared" si="54"/>
        <v>0</v>
      </c>
      <c r="AG414" s="3"/>
    </row>
    <row r="415" spans="1:33" ht="13.2" x14ac:dyDescent="0.25">
      <c r="B415" s="1" t="str">
        <f>адреса!$G$408</f>
        <v>кв.8</v>
      </c>
      <c r="C415" s="522">
        <f>адреса!$I$408</f>
        <v>70000008</v>
      </c>
      <c r="D415" s="6" t="str">
        <f>адреса!$K$408</f>
        <v>ФИО-7-8</v>
      </c>
      <c r="E415" s="6">
        <v>1484.14</v>
      </c>
      <c r="F415" s="6">
        <v>1484.14</v>
      </c>
      <c r="G415" s="6">
        <v>0</v>
      </c>
      <c r="H415" s="6">
        <v>0</v>
      </c>
      <c r="I415" s="6">
        <v>0</v>
      </c>
      <c r="J415" s="6">
        <v>0</v>
      </c>
      <c r="K415" s="6">
        <v>0</v>
      </c>
      <c r="L415" s="6"/>
      <c r="M415" s="6">
        <v>0</v>
      </c>
      <c r="N415" s="6">
        <v>0</v>
      </c>
      <c r="O415" s="6">
        <v>0</v>
      </c>
      <c r="P415" s="6">
        <v>0</v>
      </c>
      <c r="Q415" s="6">
        <v>0</v>
      </c>
      <c r="R415" s="6">
        <v>0</v>
      </c>
      <c r="S415" s="6">
        <v>0</v>
      </c>
      <c r="T415" s="6">
        <v>0</v>
      </c>
      <c r="U415" s="6"/>
      <c r="V415" s="6">
        <v>1484.14</v>
      </c>
      <c r="W415" s="6">
        <v>0</v>
      </c>
      <c r="X415" s="6">
        <v>2968.28</v>
      </c>
      <c r="Y415" s="513">
        <f>IF(A415&lt;&gt;"",IF(A415=мар17!A415,0,1),IF(AND(B415=мар17!B415,C415=мар17!C415),0,1))</f>
        <v>0</v>
      </c>
      <c r="Z415" s="70" t="str">
        <f t="shared" si="51"/>
        <v>ул. Седьмая д.7</v>
      </c>
      <c r="AA415" s="504">
        <f>IF($B415&lt;&gt;"",MAX(AA$7:AA414)+1,0)</f>
        <v>402</v>
      </c>
      <c r="AB415" s="502">
        <f t="shared" si="50"/>
        <v>415</v>
      </c>
      <c r="AC415" s="504">
        <f>1</f>
        <v>1</v>
      </c>
      <c r="AD415" s="103">
        <f t="shared" si="52"/>
        <v>1484.14</v>
      </c>
      <c r="AE415" s="103">
        <f t="shared" si="53"/>
        <v>0</v>
      </c>
      <c r="AF415" s="103">
        <f t="shared" si="54"/>
        <v>0</v>
      </c>
      <c r="AG415" s="3"/>
    </row>
    <row r="416" spans="1:33" ht="13.2" x14ac:dyDescent="0.25">
      <c r="B416" s="1" t="str">
        <f>адреса!$G$409</f>
        <v>кв.9</v>
      </c>
      <c r="C416" s="522">
        <f>адреса!$I$409</f>
        <v>70000009</v>
      </c>
      <c r="D416" s="6" t="str">
        <f>адреса!$K$409</f>
        <v>ФИО-7-9</v>
      </c>
      <c r="E416" s="6">
        <v>1484.14</v>
      </c>
      <c r="F416" s="6">
        <v>1484.14</v>
      </c>
      <c r="G416" s="6">
        <v>0</v>
      </c>
      <c r="H416" s="6">
        <v>0</v>
      </c>
      <c r="I416" s="6">
        <v>0</v>
      </c>
      <c r="J416" s="6">
        <v>0</v>
      </c>
      <c r="K416" s="6">
        <v>0</v>
      </c>
      <c r="L416" s="6"/>
      <c r="M416" s="6">
        <v>0</v>
      </c>
      <c r="N416" s="6">
        <v>0</v>
      </c>
      <c r="O416" s="6">
        <v>0</v>
      </c>
      <c r="P416" s="6">
        <v>0</v>
      </c>
      <c r="Q416" s="6">
        <v>0</v>
      </c>
      <c r="R416" s="6">
        <v>0</v>
      </c>
      <c r="S416" s="6">
        <v>0</v>
      </c>
      <c r="T416" s="6">
        <v>0</v>
      </c>
      <c r="U416" s="6"/>
      <c r="V416" s="6">
        <v>1484.14</v>
      </c>
      <c r="W416" s="6">
        <v>0</v>
      </c>
      <c r="X416" s="6">
        <v>2968.28</v>
      </c>
      <c r="Y416" s="513">
        <f>IF(A416&lt;&gt;"",IF(A416=мар17!A416,0,1),IF(AND(B416=мар17!B416,C416=мар17!C416),0,1))</f>
        <v>0</v>
      </c>
      <c r="Z416" s="70" t="str">
        <f t="shared" si="51"/>
        <v>ул. Седьмая д.7</v>
      </c>
      <c r="AA416" s="504">
        <f>IF($B416&lt;&gt;"",MAX(AA$7:AA415)+1,0)</f>
        <v>403</v>
      </c>
      <c r="AB416" s="502">
        <f t="shared" si="50"/>
        <v>416</v>
      </c>
      <c r="AC416" s="504">
        <f>1</f>
        <v>1</v>
      </c>
      <c r="AD416" s="103">
        <f t="shared" si="52"/>
        <v>1484.14</v>
      </c>
      <c r="AE416" s="103">
        <f t="shared" si="53"/>
        <v>0</v>
      </c>
      <c r="AF416" s="103">
        <f t="shared" si="54"/>
        <v>0</v>
      </c>
      <c r="AG416" s="3"/>
    </row>
    <row r="417" spans="2:33" ht="13.2" x14ac:dyDescent="0.25">
      <c r="B417" s="1" t="str">
        <f>адреса!$G$410</f>
        <v>кв.10</v>
      </c>
      <c r="C417" s="522">
        <f>адреса!$I$410</f>
        <v>70000010</v>
      </c>
      <c r="D417" s="6" t="str">
        <f>адреса!$K$410</f>
        <v>ФИО-7-10</v>
      </c>
      <c r="E417" s="6">
        <v>1484.14</v>
      </c>
      <c r="F417" s="6">
        <v>1484.14</v>
      </c>
      <c r="G417" s="6">
        <v>0</v>
      </c>
      <c r="H417" s="6">
        <v>0</v>
      </c>
      <c r="I417" s="6">
        <v>0</v>
      </c>
      <c r="J417" s="6">
        <v>0</v>
      </c>
      <c r="K417" s="6">
        <v>0</v>
      </c>
      <c r="L417" s="6"/>
      <c r="M417" s="6">
        <v>0</v>
      </c>
      <c r="N417" s="6">
        <v>0</v>
      </c>
      <c r="O417" s="6">
        <v>0</v>
      </c>
      <c r="P417" s="6">
        <v>0</v>
      </c>
      <c r="Q417" s="6">
        <v>0</v>
      </c>
      <c r="R417" s="6">
        <v>0</v>
      </c>
      <c r="S417" s="6">
        <v>0</v>
      </c>
      <c r="T417" s="6">
        <v>0</v>
      </c>
      <c r="U417" s="6"/>
      <c r="V417" s="6">
        <v>1484.14</v>
      </c>
      <c r="W417" s="6">
        <v>0</v>
      </c>
      <c r="X417" s="6">
        <v>2968.28</v>
      </c>
      <c r="Y417" s="513">
        <f>IF(A417&lt;&gt;"",IF(A417=мар17!A417,0,1),IF(AND(B417=мар17!B417,C417=мар17!C417),0,1))</f>
        <v>0</v>
      </c>
      <c r="Z417" s="70" t="str">
        <f t="shared" si="51"/>
        <v>ул. Седьмая д.7</v>
      </c>
      <c r="AA417" s="504">
        <f>IF($B417&lt;&gt;"",MAX(AA$7:AA416)+1,0)</f>
        <v>404</v>
      </c>
      <c r="AB417" s="502">
        <f t="shared" si="50"/>
        <v>417</v>
      </c>
      <c r="AC417" s="504">
        <f>1</f>
        <v>1</v>
      </c>
      <c r="AD417" s="103">
        <f t="shared" si="52"/>
        <v>1484.14</v>
      </c>
      <c r="AE417" s="103">
        <f t="shared" si="53"/>
        <v>0</v>
      </c>
      <c r="AF417" s="103">
        <f t="shared" si="54"/>
        <v>0</v>
      </c>
      <c r="AG417" s="3"/>
    </row>
    <row r="418" spans="2:33" ht="13.2" x14ac:dyDescent="0.25">
      <c r="B418" s="1" t="str">
        <f>адреса!$G$411</f>
        <v>кв.11</v>
      </c>
      <c r="C418" s="522">
        <f>адреса!$I$411</f>
        <v>70000011</v>
      </c>
      <c r="D418" s="6" t="str">
        <f>адреса!$K$411</f>
        <v>ФИО-7-11</v>
      </c>
      <c r="E418" s="6">
        <v>2900.21</v>
      </c>
      <c r="F418" s="6">
        <v>2900.21</v>
      </c>
      <c r="G418" s="6">
        <v>0</v>
      </c>
      <c r="H418" s="6">
        <v>0</v>
      </c>
      <c r="I418" s="6">
        <v>0</v>
      </c>
      <c r="J418" s="6">
        <v>0</v>
      </c>
      <c r="K418" s="6">
        <v>0</v>
      </c>
      <c r="L418" s="6"/>
      <c r="M418" s="6">
        <v>0</v>
      </c>
      <c r="N418" s="6">
        <v>0</v>
      </c>
      <c r="O418" s="6">
        <v>0</v>
      </c>
      <c r="P418" s="6">
        <v>0</v>
      </c>
      <c r="Q418" s="6">
        <v>0</v>
      </c>
      <c r="R418" s="6">
        <v>0</v>
      </c>
      <c r="S418" s="6">
        <v>0</v>
      </c>
      <c r="T418" s="6">
        <v>0</v>
      </c>
      <c r="U418" s="6"/>
      <c r="V418" s="6">
        <v>2900.21</v>
      </c>
      <c r="W418" s="6">
        <v>0</v>
      </c>
      <c r="X418" s="6">
        <v>5800.42</v>
      </c>
      <c r="Y418" s="513">
        <f>IF(A418&lt;&gt;"",IF(A418=мар17!A418,0,1),IF(AND(B418=мар17!B418,C418=мар17!C418),0,1))</f>
        <v>0</v>
      </c>
      <c r="Z418" s="70" t="str">
        <f t="shared" si="51"/>
        <v>ул. Седьмая д.7</v>
      </c>
      <c r="AA418" s="504">
        <f>IF($B418&lt;&gt;"",MAX(AA$7:AA417)+1,0)</f>
        <v>405</v>
      </c>
      <c r="AB418" s="502">
        <f t="shared" si="50"/>
        <v>418</v>
      </c>
      <c r="AC418" s="504">
        <f>1</f>
        <v>1</v>
      </c>
      <c r="AD418" s="103">
        <f t="shared" si="52"/>
        <v>2900.21</v>
      </c>
      <c r="AE418" s="103">
        <f t="shared" si="53"/>
        <v>0</v>
      </c>
      <c r="AF418" s="103">
        <f t="shared" si="54"/>
        <v>0</v>
      </c>
      <c r="AG418" s="3"/>
    </row>
    <row r="419" spans="2:33" ht="13.2" x14ac:dyDescent="0.25">
      <c r="B419" s="1" t="str">
        <f>адреса!$G$412</f>
        <v>кв.12</v>
      </c>
      <c r="C419" s="522">
        <f>адреса!$I$412</f>
        <v>70000012</v>
      </c>
      <c r="D419" s="6" t="str">
        <f>адреса!$K$412</f>
        <v>ФИО-7-12</v>
      </c>
      <c r="E419" s="6">
        <v>2236.4299999999998</v>
      </c>
      <c r="F419" s="6">
        <v>2236.4299999999998</v>
      </c>
      <c r="G419" s="6">
        <v>0</v>
      </c>
      <c r="H419" s="6">
        <v>0</v>
      </c>
      <c r="I419" s="6">
        <v>0</v>
      </c>
      <c r="J419" s="6">
        <v>0</v>
      </c>
      <c r="K419" s="6">
        <v>0</v>
      </c>
      <c r="L419" s="6"/>
      <c r="M419" s="6">
        <v>0</v>
      </c>
      <c r="N419" s="6">
        <v>0</v>
      </c>
      <c r="O419" s="6">
        <v>0</v>
      </c>
      <c r="P419" s="6">
        <v>0</v>
      </c>
      <c r="Q419" s="6">
        <v>0</v>
      </c>
      <c r="R419" s="6">
        <v>0</v>
      </c>
      <c r="S419" s="6">
        <v>0</v>
      </c>
      <c r="T419" s="6">
        <v>0</v>
      </c>
      <c r="U419" s="6"/>
      <c r="V419" s="6">
        <v>2236.4299999999998</v>
      </c>
      <c r="W419" s="6">
        <v>0</v>
      </c>
      <c r="X419" s="6">
        <v>4472.8599999999997</v>
      </c>
      <c r="Y419" s="513">
        <f>IF(A419&lt;&gt;"",IF(A419=мар17!A419,0,1),IF(AND(B419=мар17!B419,C419=мар17!C419),0,1))</f>
        <v>0</v>
      </c>
      <c r="Z419" s="70" t="str">
        <f t="shared" si="51"/>
        <v>ул. Седьмая д.7</v>
      </c>
      <c r="AA419" s="504">
        <f>IF($B419&lt;&gt;"",MAX(AA$7:AA418)+1,0)</f>
        <v>406</v>
      </c>
      <c r="AB419" s="502">
        <f t="shared" si="50"/>
        <v>419</v>
      </c>
      <c r="AC419" s="504">
        <f>1</f>
        <v>1</v>
      </c>
      <c r="AD419" s="103">
        <f t="shared" si="52"/>
        <v>2236.4299999999998</v>
      </c>
      <c r="AE419" s="103">
        <f t="shared" si="53"/>
        <v>0</v>
      </c>
      <c r="AF419" s="103">
        <f t="shared" si="54"/>
        <v>0</v>
      </c>
      <c r="AG419" s="3"/>
    </row>
    <row r="420" spans="2:33" ht="13.2" x14ac:dyDescent="0.25">
      <c r="B420" s="1" t="str">
        <f>адреса!$G$413</f>
        <v>кв.13</v>
      </c>
      <c r="C420" s="522">
        <f>адреса!$I$413</f>
        <v>70000013</v>
      </c>
      <c r="D420" s="6" t="str">
        <f>адреса!$K$413</f>
        <v>ФИО-7-13</v>
      </c>
      <c r="E420" s="6">
        <v>1365</v>
      </c>
      <c r="F420" s="6">
        <v>1365</v>
      </c>
      <c r="G420" s="6">
        <v>0</v>
      </c>
      <c r="H420" s="6">
        <v>0</v>
      </c>
      <c r="I420" s="6">
        <v>0</v>
      </c>
      <c r="J420" s="6">
        <v>0</v>
      </c>
      <c r="K420" s="6">
        <v>0</v>
      </c>
      <c r="L420" s="6"/>
      <c r="M420" s="6">
        <v>0</v>
      </c>
      <c r="N420" s="6">
        <v>0</v>
      </c>
      <c r="O420" s="6">
        <v>0</v>
      </c>
      <c r="P420" s="6">
        <v>0</v>
      </c>
      <c r="Q420" s="6">
        <v>0</v>
      </c>
      <c r="R420" s="6">
        <v>0</v>
      </c>
      <c r="S420" s="6">
        <v>0</v>
      </c>
      <c r="T420" s="6">
        <v>0</v>
      </c>
      <c r="U420" s="6"/>
      <c r="V420" s="6">
        <v>1365</v>
      </c>
      <c r="W420" s="6">
        <v>0</v>
      </c>
      <c r="X420" s="6">
        <v>2730</v>
      </c>
      <c r="Y420" s="513">
        <f>IF(A420&lt;&gt;"",IF(A420=мар17!A420,0,1),IF(AND(B420=мар17!B420,C420=мар17!C420),0,1))</f>
        <v>0</v>
      </c>
      <c r="Z420" s="70" t="str">
        <f t="shared" si="51"/>
        <v>ул. Седьмая д.7</v>
      </c>
      <c r="AA420" s="504">
        <f>IF($B420&lt;&gt;"",MAX(AA$7:AA419)+1,0)</f>
        <v>407</v>
      </c>
      <c r="AB420" s="502">
        <f t="shared" si="50"/>
        <v>420</v>
      </c>
      <c r="AC420" s="504">
        <f>1</f>
        <v>1</v>
      </c>
      <c r="AD420" s="103">
        <f t="shared" si="52"/>
        <v>1365</v>
      </c>
      <c r="AE420" s="103">
        <f t="shared" si="53"/>
        <v>0</v>
      </c>
      <c r="AF420" s="103">
        <f t="shared" si="54"/>
        <v>0</v>
      </c>
      <c r="AG420" s="3"/>
    </row>
    <row r="421" spans="2:33" ht="13.2" x14ac:dyDescent="0.25">
      <c r="B421" s="1" t="str">
        <f>адреса!$G$414</f>
        <v>кв.14</v>
      </c>
      <c r="C421" s="522">
        <f>адреса!$I$414</f>
        <v>70000014</v>
      </c>
      <c r="D421" s="6" t="str">
        <f>адреса!$K$414</f>
        <v>ФИО-7-14</v>
      </c>
      <c r="E421" s="6">
        <v>1487.55</v>
      </c>
      <c r="F421" s="6">
        <v>1487.55</v>
      </c>
      <c r="G421" s="6">
        <v>0</v>
      </c>
      <c r="H421" s="6">
        <v>0</v>
      </c>
      <c r="I421" s="6">
        <v>0</v>
      </c>
      <c r="J421" s="6">
        <v>0</v>
      </c>
      <c r="K421" s="6">
        <v>0</v>
      </c>
      <c r="L421" s="6"/>
      <c r="M421" s="6">
        <v>0</v>
      </c>
      <c r="N421" s="6">
        <v>0</v>
      </c>
      <c r="O421" s="6">
        <v>0</v>
      </c>
      <c r="P421" s="6">
        <v>0</v>
      </c>
      <c r="Q421" s="6">
        <v>0</v>
      </c>
      <c r="R421" s="6">
        <v>0</v>
      </c>
      <c r="S421" s="6">
        <v>0</v>
      </c>
      <c r="T421" s="6">
        <v>0</v>
      </c>
      <c r="U421" s="6"/>
      <c r="V421" s="6">
        <v>1487.55</v>
      </c>
      <c r="W421" s="6">
        <v>0</v>
      </c>
      <c r="X421" s="6">
        <v>2975.1</v>
      </c>
      <c r="Y421" s="513">
        <f>IF(A421&lt;&gt;"",IF(A421=мар17!A421,0,1),IF(AND(B421=мар17!B421,C421=мар17!C421),0,1))</f>
        <v>0</v>
      </c>
      <c r="Z421" s="70" t="str">
        <f t="shared" si="51"/>
        <v>ул. Седьмая д.7</v>
      </c>
      <c r="AA421" s="504">
        <f>IF($B421&lt;&gt;"",MAX(AA$7:AA420)+1,0)</f>
        <v>408</v>
      </c>
      <c r="AB421" s="502">
        <f t="shared" si="50"/>
        <v>421</v>
      </c>
      <c r="AC421" s="504">
        <f>1</f>
        <v>1</v>
      </c>
      <c r="AD421" s="103">
        <f t="shared" si="52"/>
        <v>1487.55</v>
      </c>
      <c r="AE421" s="103">
        <f t="shared" si="53"/>
        <v>0</v>
      </c>
      <c r="AF421" s="103">
        <f t="shared" si="54"/>
        <v>0</v>
      </c>
      <c r="AG421" s="3"/>
    </row>
    <row r="422" spans="2:33" ht="13.2" x14ac:dyDescent="0.25">
      <c r="B422" s="1" t="str">
        <f>адреса!$G$415</f>
        <v>кв.15</v>
      </c>
      <c r="C422" s="522">
        <f>адреса!$I$415</f>
        <v>70000015</v>
      </c>
      <c r="D422" s="6" t="str">
        <f>адреса!$K$415</f>
        <v>ФИО-7-15</v>
      </c>
      <c r="E422" s="6">
        <v>1487.55</v>
      </c>
      <c r="F422" s="6">
        <v>1487.55</v>
      </c>
      <c r="G422" s="6">
        <v>0</v>
      </c>
      <c r="H422" s="6">
        <v>0</v>
      </c>
      <c r="I422" s="6">
        <v>0</v>
      </c>
      <c r="J422" s="6">
        <v>0</v>
      </c>
      <c r="K422" s="6">
        <v>0</v>
      </c>
      <c r="L422" s="6"/>
      <c r="M422" s="6">
        <v>0</v>
      </c>
      <c r="N422" s="6">
        <v>0</v>
      </c>
      <c r="O422" s="6">
        <v>0</v>
      </c>
      <c r="P422" s="6">
        <v>0</v>
      </c>
      <c r="Q422" s="6">
        <v>0</v>
      </c>
      <c r="R422" s="6">
        <v>0</v>
      </c>
      <c r="S422" s="6">
        <v>0</v>
      </c>
      <c r="T422" s="6">
        <v>0</v>
      </c>
      <c r="U422" s="6"/>
      <c r="V422" s="6">
        <v>1487.55</v>
      </c>
      <c r="W422" s="6">
        <v>0</v>
      </c>
      <c r="X422" s="6">
        <v>2975.1</v>
      </c>
      <c r="Y422" s="513">
        <f>IF(A422&lt;&gt;"",IF(A422=мар17!A422,0,1),IF(AND(B422=мар17!B422,C422=мар17!C422),0,1))</f>
        <v>0</v>
      </c>
      <c r="Z422" s="70" t="str">
        <f t="shared" si="51"/>
        <v>ул. Седьмая д.7</v>
      </c>
      <c r="AA422" s="504">
        <f>IF($B422&lt;&gt;"",MAX(AA$7:AA421)+1,0)</f>
        <v>409</v>
      </c>
      <c r="AB422" s="502">
        <f t="shared" si="50"/>
        <v>422</v>
      </c>
      <c r="AC422" s="504">
        <f>1</f>
        <v>1</v>
      </c>
      <c r="AD422" s="103">
        <f t="shared" si="52"/>
        <v>1487.55</v>
      </c>
      <c r="AE422" s="103">
        <f t="shared" si="53"/>
        <v>0</v>
      </c>
      <c r="AF422" s="103">
        <f t="shared" si="54"/>
        <v>0</v>
      </c>
      <c r="AG422" s="3"/>
    </row>
    <row r="423" spans="2:33" ht="13.2" x14ac:dyDescent="0.25">
      <c r="B423" s="1" t="str">
        <f>адреса!$G$416</f>
        <v>кв.16</v>
      </c>
      <c r="C423" s="522">
        <f>адреса!$I$416</f>
        <v>70000016</v>
      </c>
      <c r="D423" s="6" t="str">
        <f>адреса!$K$416</f>
        <v>ФИО-7-16</v>
      </c>
      <c r="E423" s="6">
        <v>1484.14</v>
      </c>
      <c r="F423" s="6">
        <v>1484.14</v>
      </c>
      <c r="G423" s="6">
        <v>0</v>
      </c>
      <c r="H423" s="6">
        <v>0</v>
      </c>
      <c r="I423" s="6">
        <v>0</v>
      </c>
      <c r="J423" s="6">
        <v>0</v>
      </c>
      <c r="K423" s="6">
        <v>0</v>
      </c>
      <c r="L423" s="6"/>
      <c r="M423" s="6">
        <v>0</v>
      </c>
      <c r="N423" s="6">
        <v>0</v>
      </c>
      <c r="O423" s="6">
        <v>0</v>
      </c>
      <c r="P423" s="6">
        <v>0</v>
      </c>
      <c r="Q423" s="6">
        <v>0</v>
      </c>
      <c r="R423" s="6">
        <v>0</v>
      </c>
      <c r="S423" s="6">
        <v>0</v>
      </c>
      <c r="T423" s="6">
        <v>0</v>
      </c>
      <c r="U423" s="6"/>
      <c r="V423" s="6">
        <v>1484.14</v>
      </c>
      <c r="W423" s="6">
        <v>0</v>
      </c>
      <c r="X423" s="6">
        <v>2968.28</v>
      </c>
      <c r="Y423" s="513">
        <f>IF(A423&lt;&gt;"",IF(A423=мар17!A423,0,1),IF(AND(B423=мар17!B423,C423=мар17!C423),0,1))</f>
        <v>0</v>
      </c>
      <c r="Z423" s="70" t="str">
        <f t="shared" si="51"/>
        <v>ул. Седьмая д.7</v>
      </c>
      <c r="AA423" s="504">
        <f>IF($B423&lt;&gt;"",MAX(AA$7:AA422)+1,0)</f>
        <v>410</v>
      </c>
      <c r="AB423" s="502">
        <f t="shared" si="50"/>
        <v>423</v>
      </c>
      <c r="AC423" s="504">
        <f>1</f>
        <v>1</v>
      </c>
      <c r="AD423" s="103">
        <f t="shared" si="52"/>
        <v>1484.14</v>
      </c>
      <c r="AE423" s="103">
        <f t="shared" si="53"/>
        <v>0</v>
      </c>
      <c r="AF423" s="103">
        <f t="shared" si="54"/>
        <v>0</v>
      </c>
      <c r="AG423" s="3"/>
    </row>
    <row r="424" spans="2:33" ht="13.2" x14ac:dyDescent="0.25">
      <c r="B424" s="1" t="str">
        <f>адреса!$G$417</f>
        <v>кв.17</v>
      </c>
      <c r="C424" s="522">
        <f>адреса!$I$417</f>
        <v>70000017</v>
      </c>
      <c r="D424" s="6" t="str">
        <f>адреса!$K$417</f>
        <v>ФИО-7-17</v>
      </c>
      <c r="E424" s="6">
        <v>2890</v>
      </c>
      <c r="F424" s="6">
        <v>2890</v>
      </c>
      <c r="G424" s="6">
        <v>0</v>
      </c>
      <c r="H424" s="6">
        <v>0</v>
      </c>
      <c r="I424" s="6">
        <v>0</v>
      </c>
      <c r="J424" s="6">
        <v>0</v>
      </c>
      <c r="K424" s="6">
        <v>0</v>
      </c>
      <c r="L424" s="6"/>
      <c r="M424" s="6">
        <v>0</v>
      </c>
      <c r="N424" s="6">
        <v>0</v>
      </c>
      <c r="O424" s="6">
        <v>0</v>
      </c>
      <c r="P424" s="6">
        <v>0</v>
      </c>
      <c r="Q424" s="6">
        <v>0</v>
      </c>
      <c r="R424" s="6">
        <v>0</v>
      </c>
      <c r="S424" s="6">
        <v>0</v>
      </c>
      <c r="T424" s="6">
        <v>0</v>
      </c>
      <c r="U424" s="6"/>
      <c r="V424" s="6">
        <v>2890</v>
      </c>
      <c r="W424" s="6">
        <v>0</v>
      </c>
      <c r="X424" s="6">
        <v>5780</v>
      </c>
      <c r="Y424" s="513">
        <f>IF(A424&lt;&gt;"",IF(A424=мар17!A424,0,1),IF(AND(B424=мар17!B424,C424=мар17!C424),0,1))</f>
        <v>0</v>
      </c>
      <c r="Z424" s="70" t="str">
        <f t="shared" si="51"/>
        <v>ул. Седьмая д.7</v>
      </c>
      <c r="AA424" s="504">
        <f>IF($B424&lt;&gt;"",MAX(AA$7:AA423)+1,0)</f>
        <v>411</v>
      </c>
      <c r="AB424" s="502">
        <f t="shared" si="50"/>
        <v>424</v>
      </c>
      <c r="AC424" s="504">
        <f>1</f>
        <v>1</v>
      </c>
      <c r="AD424" s="103">
        <f t="shared" si="52"/>
        <v>2890</v>
      </c>
      <c r="AE424" s="103">
        <f t="shared" si="53"/>
        <v>0</v>
      </c>
      <c r="AF424" s="103">
        <f t="shared" si="54"/>
        <v>0</v>
      </c>
      <c r="AG424" s="3"/>
    </row>
    <row r="425" spans="2:33" ht="13.2" x14ac:dyDescent="0.25">
      <c r="B425" s="1" t="str">
        <f>адреса!$G$418</f>
        <v>кв.18</v>
      </c>
      <c r="C425" s="522">
        <f>адреса!$I$418</f>
        <v>70000018</v>
      </c>
      <c r="D425" s="6" t="str">
        <f>адреса!$K$418</f>
        <v>ФИО-7-18</v>
      </c>
      <c r="E425" s="6">
        <v>2233.02</v>
      </c>
      <c r="F425" s="6">
        <v>2233.02</v>
      </c>
      <c r="G425" s="6">
        <v>0</v>
      </c>
      <c r="H425" s="6">
        <v>0</v>
      </c>
      <c r="I425" s="6">
        <v>0</v>
      </c>
      <c r="J425" s="6">
        <v>0</v>
      </c>
      <c r="K425" s="6">
        <v>0</v>
      </c>
      <c r="L425" s="6"/>
      <c r="M425" s="6">
        <v>0</v>
      </c>
      <c r="N425" s="6">
        <v>0</v>
      </c>
      <c r="O425" s="6">
        <v>0</v>
      </c>
      <c r="P425" s="6">
        <v>0</v>
      </c>
      <c r="Q425" s="6">
        <v>0</v>
      </c>
      <c r="R425" s="6">
        <v>0</v>
      </c>
      <c r="S425" s="6">
        <v>0</v>
      </c>
      <c r="T425" s="6">
        <v>0</v>
      </c>
      <c r="U425" s="6"/>
      <c r="V425" s="6">
        <v>2233.02</v>
      </c>
      <c r="W425" s="6">
        <v>0</v>
      </c>
      <c r="X425" s="6">
        <v>4466.04</v>
      </c>
      <c r="Y425" s="513">
        <f>IF(A425&lt;&gt;"",IF(A425=мар17!A425,0,1),IF(AND(B425=мар17!B425,C425=мар17!C425),0,1))</f>
        <v>0</v>
      </c>
      <c r="Z425" s="70" t="str">
        <f t="shared" si="51"/>
        <v>ул. Седьмая д.7</v>
      </c>
      <c r="AA425" s="504">
        <f>IF($B425&lt;&gt;"",MAX(AA$7:AA424)+1,0)</f>
        <v>412</v>
      </c>
      <c r="AB425" s="502">
        <f t="shared" si="50"/>
        <v>425</v>
      </c>
      <c r="AC425" s="504">
        <f>1</f>
        <v>1</v>
      </c>
      <c r="AD425" s="103">
        <f t="shared" si="52"/>
        <v>2233.02</v>
      </c>
      <c r="AE425" s="103">
        <f t="shared" si="53"/>
        <v>0</v>
      </c>
      <c r="AF425" s="103">
        <f t="shared" si="54"/>
        <v>0</v>
      </c>
      <c r="AG425" s="3"/>
    </row>
    <row r="426" spans="2:33" ht="13.2" x14ac:dyDescent="0.25">
      <c r="B426" s="1" t="str">
        <f>адреса!$G$419</f>
        <v>кв.19</v>
      </c>
      <c r="C426" s="522">
        <f>адреса!$I$419</f>
        <v>70000019</v>
      </c>
      <c r="D426" s="6" t="str">
        <f>адреса!$K$419</f>
        <v>ФИО-7-19</v>
      </c>
      <c r="E426" s="6">
        <v>1378.62</v>
      </c>
      <c r="F426" s="6">
        <v>1378.62</v>
      </c>
      <c r="G426" s="6">
        <v>0</v>
      </c>
      <c r="H426" s="6">
        <v>0</v>
      </c>
      <c r="I426" s="6">
        <v>0</v>
      </c>
      <c r="J426" s="6">
        <v>0</v>
      </c>
      <c r="K426" s="6">
        <v>0</v>
      </c>
      <c r="L426" s="6"/>
      <c r="M426" s="6">
        <v>0</v>
      </c>
      <c r="N426" s="6">
        <v>0</v>
      </c>
      <c r="O426" s="6">
        <v>0</v>
      </c>
      <c r="P426" s="6">
        <v>0</v>
      </c>
      <c r="Q426" s="6">
        <v>0</v>
      </c>
      <c r="R426" s="6">
        <v>0</v>
      </c>
      <c r="S426" s="6">
        <v>0</v>
      </c>
      <c r="T426" s="6">
        <v>0</v>
      </c>
      <c r="U426" s="6"/>
      <c r="V426" s="6">
        <v>1378.62</v>
      </c>
      <c r="W426" s="6">
        <v>0</v>
      </c>
      <c r="X426" s="6">
        <v>2757.24</v>
      </c>
      <c r="Y426" s="513">
        <f>IF(A426&lt;&gt;"",IF(A426=мар17!A426,0,1),IF(AND(B426=мар17!B426,C426=мар17!C426),0,1))</f>
        <v>0</v>
      </c>
      <c r="Z426" s="70" t="str">
        <f t="shared" si="51"/>
        <v>ул. Седьмая д.7</v>
      </c>
      <c r="AA426" s="504">
        <f>IF($B426&lt;&gt;"",MAX(AA$7:AA425)+1,0)</f>
        <v>413</v>
      </c>
      <c r="AB426" s="502">
        <f t="shared" si="50"/>
        <v>426</v>
      </c>
      <c r="AC426" s="504">
        <f>1</f>
        <v>1</v>
      </c>
      <c r="AD426" s="103">
        <f t="shared" si="52"/>
        <v>1378.62</v>
      </c>
      <c r="AE426" s="103">
        <f t="shared" si="53"/>
        <v>0</v>
      </c>
      <c r="AF426" s="103">
        <f t="shared" si="54"/>
        <v>0</v>
      </c>
      <c r="AG426" s="3"/>
    </row>
    <row r="427" spans="2:33" ht="13.2" x14ac:dyDescent="0.25">
      <c r="B427" s="1" t="str">
        <f>адреса!$G$420</f>
        <v>кв.20</v>
      </c>
      <c r="C427" s="522">
        <f>адреса!$I$420</f>
        <v>70000020</v>
      </c>
      <c r="D427" s="6" t="str">
        <f>адреса!$K$420</f>
        <v>ФИО-7-20</v>
      </c>
      <c r="E427" s="6">
        <v>1490.95</v>
      </c>
      <c r="F427" s="6">
        <v>1490.95</v>
      </c>
      <c r="G427" s="6">
        <v>0</v>
      </c>
      <c r="H427" s="6">
        <v>0</v>
      </c>
      <c r="I427" s="6">
        <v>0</v>
      </c>
      <c r="J427" s="6">
        <v>0</v>
      </c>
      <c r="K427" s="6">
        <v>0</v>
      </c>
      <c r="L427" s="6"/>
      <c r="M427" s="6">
        <v>0</v>
      </c>
      <c r="N427" s="6">
        <v>0</v>
      </c>
      <c r="O427" s="6">
        <v>0</v>
      </c>
      <c r="P427" s="6">
        <v>0</v>
      </c>
      <c r="Q427" s="6">
        <v>0</v>
      </c>
      <c r="R427" s="6">
        <v>0</v>
      </c>
      <c r="S427" s="6">
        <v>0</v>
      </c>
      <c r="T427" s="6">
        <v>0</v>
      </c>
      <c r="U427" s="6"/>
      <c r="V427" s="6">
        <v>1490.95</v>
      </c>
      <c r="W427" s="6">
        <v>0</v>
      </c>
      <c r="X427" s="6">
        <v>2981.9</v>
      </c>
      <c r="Y427" s="513">
        <f>IF(A427&lt;&gt;"",IF(A427=мар17!A427,0,1),IF(AND(B427=мар17!B427,C427=мар17!C427),0,1))</f>
        <v>0</v>
      </c>
      <c r="Z427" s="70" t="str">
        <f t="shared" ref="Z427:Z430" si="55">IF(AND(A427&lt;&gt;"",B427=""),A427,Z426)</f>
        <v>ул. Седьмая д.7</v>
      </c>
      <c r="AA427" s="504">
        <f>IF($B427&lt;&gt;"",MAX(AA$7:AA426)+1,0)</f>
        <v>414</v>
      </c>
      <c r="AB427" s="502">
        <f t="shared" si="50"/>
        <v>427</v>
      </c>
      <c r="AC427" s="504">
        <f>1</f>
        <v>1</v>
      </c>
      <c r="AD427" s="103">
        <f t="shared" ref="AD427:AD430" si="56">F427</f>
        <v>1490.95</v>
      </c>
      <c r="AE427" s="103">
        <f t="shared" ref="AE427:AE430" si="57">H427+I427+J427+K427+L427+O427+R427+S427</f>
        <v>0</v>
      </c>
      <c r="AF427" s="103">
        <f t="shared" ref="AF427:AF430" si="58">V427-AD427-AE427</f>
        <v>0</v>
      </c>
      <c r="AG427" s="3"/>
    </row>
    <row r="428" spans="2:33" ht="13.2" x14ac:dyDescent="0.25">
      <c r="B428" s="1" t="str">
        <f>адреса!$G$421</f>
        <v>кв.21</v>
      </c>
      <c r="C428" s="522">
        <f>адреса!$I$421</f>
        <v>70000021</v>
      </c>
      <c r="D428" s="6" t="str">
        <f>адреса!$K$421</f>
        <v>ФИО-7-21</v>
      </c>
      <c r="E428" s="6">
        <v>1487.55</v>
      </c>
      <c r="F428" s="6">
        <v>1487.55</v>
      </c>
      <c r="G428" s="6">
        <v>0</v>
      </c>
      <c r="H428" s="6">
        <v>0</v>
      </c>
      <c r="I428" s="6">
        <v>0</v>
      </c>
      <c r="J428" s="6">
        <v>0</v>
      </c>
      <c r="K428" s="6">
        <v>0</v>
      </c>
      <c r="L428" s="6"/>
      <c r="M428" s="6">
        <v>0</v>
      </c>
      <c r="N428" s="6">
        <v>0</v>
      </c>
      <c r="O428" s="6">
        <v>0</v>
      </c>
      <c r="P428" s="6">
        <v>0</v>
      </c>
      <c r="Q428" s="6">
        <v>0</v>
      </c>
      <c r="R428" s="6">
        <v>0</v>
      </c>
      <c r="S428" s="6">
        <v>0</v>
      </c>
      <c r="T428" s="6">
        <v>0</v>
      </c>
      <c r="U428" s="6"/>
      <c r="V428" s="6">
        <v>1487.55</v>
      </c>
      <c r="W428" s="6">
        <v>1487.55</v>
      </c>
      <c r="X428" s="6">
        <v>1487.55</v>
      </c>
      <c r="Y428" s="513">
        <f>IF(A428&lt;&gt;"",IF(A428=мар17!A428,0,1),IF(AND(B428=мар17!B428,C428=мар17!C428),0,1))</f>
        <v>0</v>
      </c>
      <c r="Z428" s="70" t="str">
        <f t="shared" si="55"/>
        <v>ул. Седьмая д.7</v>
      </c>
      <c r="AA428" s="504">
        <f>IF($B428&lt;&gt;"",MAX(AA$7:AA427)+1,0)</f>
        <v>415</v>
      </c>
      <c r="AB428" s="502">
        <f t="shared" si="50"/>
        <v>428</v>
      </c>
      <c r="AC428" s="504">
        <f>1</f>
        <v>1</v>
      </c>
      <c r="AD428" s="103">
        <f t="shared" si="56"/>
        <v>1487.55</v>
      </c>
      <c r="AE428" s="103">
        <f t="shared" si="57"/>
        <v>0</v>
      </c>
      <c r="AF428" s="103">
        <f t="shared" si="58"/>
        <v>0</v>
      </c>
      <c r="AG428" s="3"/>
    </row>
    <row r="429" spans="2:33" ht="13.2" x14ac:dyDescent="0.25">
      <c r="B429" s="1" t="str">
        <f>адреса!$G$422</f>
        <v>кв.22</v>
      </c>
      <c r="C429" s="522">
        <f>адреса!$I$422</f>
        <v>70000022</v>
      </c>
      <c r="D429" s="6" t="str">
        <f>адреса!$K$422</f>
        <v>ФИО-7-22</v>
      </c>
      <c r="E429" s="6">
        <v>1487.55</v>
      </c>
      <c r="F429" s="6">
        <v>1487.55</v>
      </c>
      <c r="G429" s="6">
        <v>0</v>
      </c>
      <c r="H429" s="6">
        <v>0</v>
      </c>
      <c r="I429" s="6">
        <v>0</v>
      </c>
      <c r="J429" s="6">
        <v>0</v>
      </c>
      <c r="K429" s="6">
        <v>0</v>
      </c>
      <c r="L429" s="6"/>
      <c r="M429" s="6">
        <v>0</v>
      </c>
      <c r="N429" s="6">
        <v>0</v>
      </c>
      <c r="O429" s="6">
        <v>0</v>
      </c>
      <c r="P429" s="6">
        <v>0</v>
      </c>
      <c r="Q429" s="6">
        <v>0</v>
      </c>
      <c r="R429" s="6">
        <v>0</v>
      </c>
      <c r="S429" s="6">
        <v>0</v>
      </c>
      <c r="T429" s="6">
        <v>0</v>
      </c>
      <c r="U429" s="6"/>
      <c r="V429" s="6">
        <v>1487.55</v>
      </c>
      <c r="W429" s="6">
        <v>0</v>
      </c>
      <c r="X429" s="6">
        <v>2975.1</v>
      </c>
      <c r="Y429" s="513">
        <f>IF(A429&lt;&gt;"",IF(A429=мар17!A429,0,1),IF(AND(B429=мар17!B429,C429=мар17!C429),0,1))</f>
        <v>0</v>
      </c>
      <c r="Z429" s="70" t="str">
        <f t="shared" si="55"/>
        <v>ул. Седьмая д.7</v>
      </c>
      <c r="AA429" s="504">
        <f>IF($B429&lt;&gt;"",MAX(AA$7:AA428)+1,0)</f>
        <v>416</v>
      </c>
      <c r="AB429" s="502">
        <f t="shared" si="50"/>
        <v>429</v>
      </c>
      <c r="AC429" s="504">
        <f>1</f>
        <v>1</v>
      </c>
      <c r="AD429" s="103">
        <f t="shared" si="56"/>
        <v>1487.55</v>
      </c>
      <c r="AE429" s="103">
        <f t="shared" si="57"/>
        <v>0</v>
      </c>
      <c r="AF429" s="103">
        <f t="shared" si="58"/>
        <v>0</v>
      </c>
      <c r="AG429" s="3"/>
    </row>
    <row r="430" spans="2:33" ht="13.2" x14ac:dyDescent="0.25">
      <c r="B430" s="1" t="str">
        <f>адреса!$G$423</f>
        <v>кв.23</v>
      </c>
      <c r="C430" s="522">
        <f>адреса!$I$423</f>
        <v>70000023</v>
      </c>
      <c r="D430" s="6" t="str">
        <f>адреса!$K$423</f>
        <v>ФИО-7-23</v>
      </c>
      <c r="E430" s="6">
        <v>2236.4299999999998</v>
      </c>
      <c r="F430" s="6">
        <v>2236.4299999999998</v>
      </c>
      <c r="G430" s="6">
        <v>0</v>
      </c>
      <c r="H430" s="6">
        <v>0</v>
      </c>
      <c r="I430" s="6">
        <v>0</v>
      </c>
      <c r="J430" s="6">
        <v>0</v>
      </c>
      <c r="K430" s="6">
        <v>0</v>
      </c>
      <c r="L430" s="6"/>
      <c r="M430" s="6">
        <v>0</v>
      </c>
      <c r="N430" s="6">
        <v>0</v>
      </c>
      <c r="O430" s="6">
        <v>0</v>
      </c>
      <c r="P430" s="6">
        <v>0</v>
      </c>
      <c r="Q430" s="6">
        <v>0</v>
      </c>
      <c r="R430" s="6">
        <v>0</v>
      </c>
      <c r="S430" s="6">
        <v>0</v>
      </c>
      <c r="T430" s="6">
        <v>0</v>
      </c>
      <c r="U430" s="6"/>
      <c r="V430" s="6">
        <v>2236.4299999999998</v>
      </c>
      <c r="W430" s="6">
        <v>0</v>
      </c>
      <c r="X430" s="6">
        <v>4472.8599999999997</v>
      </c>
      <c r="Y430" s="513">
        <f>IF(A430&lt;&gt;"",IF(A430=мар17!A430,0,1),IF(AND(B430=мар17!B430,C430=мар17!C430),0,1))</f>
        <v>0</v>
      </c>
      <c r="Z430" s="70" t="str">
        <f t="shared" si="55"/>
        <v>ул. Седьмая д.7</v>
      </c>
      <c r="AA430" s="504">
        <f>IF($B430&lt;&gt;"",MAX(AA$7:AA429)+1,0)</f>
        <v>417</v>
      </c>
      <c r="AB430" s="502">
        <f t="shared" si="50"/>
        <v>430</v>
      </c>
      <c r="AC430" s="504">
        <f>1</f>
        <v>1</v>
      </c>
      <c r="AD430" s="103">
        <f t="shared" si="56"/>
        <v>2236.4299999999998</v>
      </c>
      <c r="AE430" s="103">
        <f t="shared" si="57"/>
        <v>0</v>
      </c>
      <c r="AF430" s="103">
        <f t="shared" si="58"/>
        <v>0</v>
      </c>
      <c r="AG430" s="3"/>
    </row>
    <row r="431" spans="2:33" ht="13.2" x14ac:dyDescent="0.25">
      <c r="B431" s="1" t="str">
        <f>адреса!$G$424</f>
        <v>кв.24</v>
      </c>
      <c r="C431" s="522">
        <f>адреса!$I$424</f>
        <v>70000024</v>
      </c>
      <c r="D431" s="6" t="str">
        <f>адреса!$K$424</f>
        <v>ФИО-7-24</v>
      </c>
      <c r="E431" s="6">
        <v>1375.22</v>
      </c>
      <c r="F431" s="6">
        <v>1375.22</v>
      </c>
      <c r="G431" s="6">
        <v>0</v>
      </c>
      <c r="H431" s="6">
        <v>0</v>
      </c>
      <c r="I431" s="6">
        <v>0</v>
      </c>
      <c r="J431" s="6">
        <v>0</v>
      </c>
      <c r="K431" s="6">
        <v>0</v>
      </c>
      <c r="L431" s="6"/>
      <c r="M431" s="6">
        <v>0</v>
      </c>
      <c r="N431" s="6">
        <v>0</v>
      </c>
      <c r="O431" s="6">
        <v>0</v>
      </c>
      <c r="P431" s="6">
        <v>0</v>
      </c>
      <c r="Q431" s="6">
        <v>0</v>
      </c>
      <c r="R431" s="6">
        <v>0</v>
      </c>
      <c r="S431" s="6">
        <v>0</v>
      </c>
      <c r="T431" s="6">
        <v>0</v>
      </c>
      <c r="U431" s="6"/>
      <c r="V431" s="6">
        <v>1375.22</v>
      </c>
      <c r="W431" s="6">
        <v>0</v>
      </c>
      <c r="X431" s="6">
        <v>2750.44</v>
      </c>
      <c r="Y431" s="513">
        <f>IF(A431&lt;&gt;"",IF(A431=мар17!A431,0,1),IF(AND(B431=мар17!B431,C431=мар17!C431),0,1))</f>
        <v>0</v>
      </c>
      <c r="Z431" s="70" t="str">
        <f t="shared" ref="Z431:Z435" si="59">IF(AND(A431&lt;&gt;"",B431=""),A431,Z430)</f>
        <v>ул. Седьмая д.7</v>
      </c>
      <c r="AA431" s="504">
        <f>IF($B431&lt;&gt;"",MAX(AA$7:AA430)+1,0)</f>
        <v>418</v>
      </c>
      <c r="AB431" s="502">
        <f t="shared" si="50"/>
        <v>431</v>
      </c>
      <c r="AC431" s="504">
        <f>1</f>
        <v>1</v>
      </c>
      <c r="AD431" s="103">
        <f t="shared" ref="AD431:AD435" si="60">F431</f>
        <v>1375.22</v>
      </c>
      <c r="AE431" s="103">
        <f t="shared" ref="AE431:AE435" si="61">H431+I431+J431+K431+L431+O431+R431+S431</f>
        <v>0</v>
      </c>
      <c r="AF431" s="103">
        <f t="shared" ref="AF431:AF435" si="62">V431-AD431-AE431</f>
        <v>0</v>
      </c>
      <c r="AG431" s="3"/>
    </row>
    <row r="432" spans="2:33" ht="13.2" x14ac:dyDescent="0.25">
      <c r="B432" s="1" t="str">
        <f>адреса!$G$425</f>
        <v>кв.25</v>
      </c>
      <c r="C432" s="522">
        <f>адреса!$I$425</f>
        <v>70000025</v>
      </c>
      <c r="D432" s="6" t="str">
        <f>адреса!$K$425</f>
        <v>ФИО-7-25</v>
      </c>
      <c r="E432" s="6">
        <v>1487.55</v>
      </c>
      <c r="F432" s="6">
        <v>1487.55</v>
      </c>
      <c r="G432" s="6">
        <v>0</v>
      </c>
      <c r="H432" s="6">
        <v>0</v>
      </c>
      <c r="I432" s="6">
        <v>0</v>
      </c>
      <c r="J432" s="6">
        <v>0</v>
      </c>
      <c r="K432" s="6">
        <v>0</v>
      </c>
      <c r="L432" s="6"/>
      <c r="M432" s="6">
        <v>0</v>
      </c>
      <c r="N432" s="6">
        <v>0</v>
      </c>
      <c r="O432" s="6">
        <v>0</v>
      </c>
      <c r="P432" s="6">
        <v>0</v>
      </c>
      <c r="Q432" s="6">
        <v>0</v>
      </c>
      <c r="R432" s="6">
        <v>0</v>
      </c>
      <c r="S432" s="6">
        <v>0</v>
      </c>
      <c r="T432" s="6">
        <v>0</v>
      </c>
      <c r="U432" s="6"/>
      <c r="V432" s="6">
        <v>1487.55</v>
      </c>
      <c r="W432" s="6">
        <v>0</v>
      </c>
      <c r="X432" s="6">
        <v>2975.1</v>
      </c>
      <c r="Y432" s="513">
        <f>IF(A432&lt;&gt;"",IF(A432=мар17!A432,0,1),IF(AND(B432=мар17!B432,C432=мар17!C432),0,1))</f>
        <v>0</v>
      </c>
      <c r="Z432" s="70" t="str">
        <f t="shared" si="59"/>
        <v>ул. Седьмая д.7</v>
      </c>
      <c r="AA432" s="504">
        <f>IF($B432&lt;&gt;"",MAX(AA$7:AA431)+1,0)</f>
        <v>419</v>
      </c>
      <c r="AB432" s="502">
        <f t="shared" si="50"/>
        <v>432</v>
      </c>
      <c r="AC432" s="504">
        <f>1</f>
        <v>1</v>
      </c>
      <c r="AD432" s="103">
        <f t="shared" si="60"/>
        <v>1487.55</v>
      </c>
      <c r="AE432" s="103">
        <f t="shared" si="61"/>
        <v>0</v>
      </c>
      <c r="AF432" s="103">
        <f t="shared" si="62"/>
        <v>0</v>
      </c>
      <c r="AG432" s="3"/>
    </row>
    <row r="433" spans="2:33" ht="13.2" x14ac:dyDescent="0.25">
      <c r="B433" s="1" t="str">
        <f>адреса!$G$426</f>
        <v>кв.26</v>
      </c>
      <c r="C433" s="522">
        <f>адреса!$I$426</f>
        <v>70000026</v>
      </c>
      <c r="D433" s="6" t="str">
        <f>адреса!$K$426</f>
        <v>ФИО-7-26</v>
      </c>
      <c r="E433" s="6">
        <v>1487.55</v>
      </c>
      <c r="F433" s="6">
        <v>1487.55</v>
      </c>
      <c r="G433" s="6">
        <v>0</v>
      </c>
      <c r="H433" s="6">
        <v>0</v>
      </c>
      <c r="I433" s="6">
        <v>0</v>
      </c>
      <c r="J433" s="6">
        <v>0</v>
      </c>
      <c r="K433" s="6">
        <v>0</v>
      </c>
      <c r="L433" s="6"/>
      <c r="M433" s="6">
        <v>0</v>
      </c>
      <c r="N433" s="6">
        <v>0</v>
      </c>
      <c r="O433" s="6">
        <v>0</v>
      </c>
      <c r="P433" s="6">
        <v>0</v>
      </c>
      <c r="Q433" s="6">
        <v>0</v>
      </c>
      <c r="R433" s="6">
        <v>0</v>
      </c>
      <c r="S433" s="6">
        <v>0</v>
      </c>
      <c r="T433" s="6">
        <v>0</v>
      </c>
      <c r="U433" s="6"/>
      <c r="V433" s="6">
        <v>1487.55</v>
      </c>
      <c r="W433" s="6">
        <v>0</v>
      </c>
      <c r="X433" s="6">
        <v>2975.1</v>
      </c>
      <c r="Y433" s="513">
        <f>IF(A433&lt;&gt;"",IF(A433=мар17!A433,0,1),IF(AND(B433=мар17!B433,C433=мар17!C433),0,1))</f>
        <v>0</v>
      </c>
      <c r="Z433" s="70" t="str">
        <f t="shared" si="59"/>
        <v>ул. Седьмая д.7</v>
      </c>
      <c r="AA433" s="504">
        <f>IF($B433&lt;&gt;"",MAX(AA$7:AA432)+1,0)</f>
        <v>420</v>
      </c>
      <c r="AB433" s="502">
        <f t="shared" si="50"/>
        <v>433</v>
      </c>
      <c r="AC433" s="504">
        <f>1</f>
        <v>1</v>
      </c>
      <c r="AD433" s="103">
        <f t="shared" si="60"/>
        <v>1487.55</v>
      </c>
      <c r="AE433" s="103">
        <f t="shared" si="61"/>
        <v>0</v>
      </c>
      <c r="AF433" s="103">
        <f t="shared" si="62"/>
        <v>0</v>
      </c>
      <c r="AG433" s="3"/>
    </row>
    <row r="434" spans="2:33" ht="13.2" x14ac:dyDescent="0.25">
      <c r="B434" s="1" t="str">
        <f>адреса!$G$427</f>
        <v>кв.27</v>
      </c>
      <c r="C434" s="522">
        <f>адреса!$I$427</f>
        <v>70000027</v>
      </c>
      <c r="D434" s="6" t="str">
        <f>адреса!$K$427</f>
        <v>ФИО-7-27</v>
      </c>
      <c r="E434" s="6">
        <v>1480.74</v>
      </c>
      <c r="F434" s="6">
        <v>1480.74</v>
      </c>
      <c r="G434" s="6">
        <v>0</v>
      </c>
      <c r="H434" s="6">
        <v>0</v>
      </c>
      <c r="I434" s="6">
        <v>0</v>
      </c>
      <c r="J434" s="6">
        <v>0</v>
      </c>
      <c r="K434" s="6">
        <v>0</v>
      </c>
      <c r="L434" s="6"/>
      <c r="M434" s="6">
        <v>0</v>
      </c>
      <c r="N434" s="6">
        <v>0</v>
      </c>
      <c r="O434" s="6">
        <v>0</v>
      </c>
      <c r="P434" s="6">
        <v>0</v>
      </c>
      <c r="Q434" s="6">
        <v>0</v>
      </c>
      <c r="R434" s="6">
        <v>0</v>
      </c>
      <c r="S434" s="6">
        <v>0</v>
      </c>
      <c r="T434" s="6">
        <v>0</v>
      </c>
      <c r="U434" s="6"/>
      <c r="V434" s="6">
        <v>1480.74</v>
      </c>
      <c r="W434" s="6">
        <v>0</v>
      </c>
      <c r="X434" s="6">
        <v>2961.48</v>
      </c>
      <c r="Y434" s="513">
        <f>IF(A434&lt;&gt;"",IF(A434=мар17!A434,0,1),IF(AND(B434=мар17!B434,C434=мар17!C434),0,1))</f>
        <v>0</v>
      </c>
      <c r="Z434" s="70" t="str">
        <f t="shared" si="59"/>
        <v>ул. Седьмая д.7</v>
      </c>
      <c r="AA434" s="504">
        <f>IF($B434&lt;&gt;"",MAX(AA$7:AA433)+1,0)</f>
        <v>421</v>
      </c>
      <c r="AB434" s="502">
        <f t="shared" si="50"/>
        <v>434</v>
      </c>
      <c r="AC434" s="504">
        <f>1</f>
        <v>1</v>
      </c>
      <c r="AD434" s="103">
        <f t="shared" si="60"/>
        <v>1480.74</v>
      </c>
      <c r="AE434" s="103">
        <f t="shared" si="61"/>
        <v>0</v>
      </c>
      <c r="AF434" s="103">
        <f t="shared" si="62"/>
        <v>0</v>
      </c>
      <c r="AG434" s="3"/>
    </row>
    <row r="435" spans="2:33" ht="13.2" x14ac:dyDescent="0.25">
      <c r="B435" s="1" t="str">
        <f>адреса!$G$428</f>
        <v>кв.28</v>
      </c>
      <c r="C435" s="522">
        <f>адреса!$I$428</f>
        <v>70000028</v>
      </c>
      <c r="D435" s="6" t="str">
        <f>адреса!$K$428</f>
        <v>ФИО-7-28</v>
      </c>
      <c r="E435" s="6">
        <v>2236.4299999999998</v>
      </c>
      <c r="F435" s="6">
        <v>2236.4299999999998</v>
      </c>
      <c r="G435" s="6">
        <v>0</v>
      </c>
      <c r="H435" s="6">
        <v>0</v>
      </c>
      <c r="I435" s="6">
        <v>0</v>
      </c>
      <c r="J435" s="6">
        <v>0</v>
      </c>
      <c r="K435" s="6">
        <v>0</v>
      </c>
      <c r="L435" s="6"/>
      <c r="M435" s="6">
        <v>0</v>
      </c>
      <c r="N435" s="6">
        <v>0</v>
      </c>
      <c r="O435" s="6">
        <v>0</v>
      </c>
      <c r="P435" s="6">
        <v>0</v>
      </c>
      <c r="Q435" s="6">
        <v>0</v>
      </c>
      <c r="R435" s="6">
        <v>0</v>
      </c>
      <c r="S435" s="6">
        <v>0</v>
      </c>
      <c r="T435" s="6">
        <v>0</v>
      </c>
      <c r="U435" s="6"/>
      <c r="V435" s="6">
        <v>2236.4299999999998</v>
      </c>
      <c r="W435" s="6">
        <v>0</v>
      </c>
      <c r="X435" s="6">
        <v>4472.8599999999997</v>
      </c>
      <c r="Y435" s="513">
        <f>IF(A435&lt;&gt;"",IF(A435=мар17!A435,0,1),IF(AND(B435=мар17!B435,C435=мар17!C435),0,1))</f>
        <v>0</v>
      </c>
      <c r="Z435" s="70" t="str">
        <f t="shared" si="59"/>
        <v>ул. Седьмая д.7</v>
      </c>
      <c r="AA435" s="504">
        <f>IF($B435&lt;&gt;"",MAX(AA$7:AA434)+1,0)</f>
        <v>422</v>
      </c>
      <c r="AB435" s="502">
        <f t="shared" si="50"/>
        <v>435</v>
      </c>
      <c r="AC435" s="504">
        <f>1</f>
        <v>1</v>
      </c>
      <c r="AD435" s="103">
        <f t="shared" si="60"/>
        <v>2236.4299999999998</v>
      </c>
      <c r="AE435" s="103">
        <f t="shared" si="61"/>
        <v>0</v>
      </c>
      <c r="AF435" s="103">
        <f t="shared" si="62"/>
        <v>0</v>
      </c>
      <c r="AG435" s="3"/>
    </row>
    <row r="436" spans="2:33" ht="13.2" x14ac:dyDescent="0.25">
      <c r="B436" s="1" t="str">
        <f>адреса!$G$429</f>
        <v>кв.29</v>
      </c>
      <c r="C436" s="522">
        <f>адреса!$I$429</f>
        <v>70000029</v>
      </c>
      <c r="D436" s="6" t="str">
        <f>адреса!$K$429</f>
        <v>ФИО-7-29</v>
      </c>
      <c r="E436" s="6">
        <v>1368.41</v>
      </c>
      <c r="F436" s="6">
        <v>1368.41</v>
      </c>
      <c r="G436" s="6">
        <v>0</v>
      </c>
      <c r="H436" s="6">
        <v>0</v>
      </c>
      <c r="I436" s="6">
        <v>0</v>
      </c>
      <c r="J436" s="6">
        <v>0</v>
      </c>
      <c r="K436" s="6">
        <v>0</v>
      </c>
      <c r="L436" s="6"/>
      <c r="M436" s="6">
        <v>0</v>
      </c>
      <c r="N436" s="6">
        <v>0</v>
      </c>
      <c r="O436" s="6">
        <v>0</v>
      </c>
      <c r="P436" s="6">
        <v>0</v>
      </c>
      <c r="Q436" s="6">
        <v>0</v>
      </c>
      <c r="R436" s="6">
        <v>0</v>
      </c>
      <c r="S436" s="6">
        <v>0</v>
      </c>
      <c r="T436" s="6">
        <v>0</v>
      </c>
      <c r="U436" s="6"/>
      <c r="V436" s="6">
        <v>1368.41</v>
      </c>
      <c r="W436" s="6">
        <v>0</v>
      </c>
      <c r="X436" s="6">
        <v>2736.82</v>
      </c>
      <c r="Y436" s="513">
        <f>IF(A436&lt;&gt;"",IF(A436=мар17!A436,0,1),IF(AND(B436=мар17!B436,C436=мар17!C436),0,1))</f>
        <v>0</v>
      </c>
      <c r="Z436" s="70" t="str">
        <f t="shared" ref="Z436:Z437" si="63">IF(AND(A436&lt;&gt;"",B436=""),A436,Z435)</f>
        <v>ул. Седьмая д.7</v>
      </c>
      <c r="AA436" s="504">
        <f>IF($B436&lt;&gt;"",MAX(AA$7:AA435)+1,0)</f>
        <v>423</v>
      </c>
      <c r="AB436" s="502">
        <f t="shared" si="50"/>
        <v>436</v>
      </c>
      <c r="AC436" s="504">
        <f>1</f>
        <v>1</v>
      </c>
      <c r="AD436" s="103">
        <f t="shared" ref="AD436:AD437" si="64">F436</f>
        <v>1368.41</v>
      </c>
      <c r="AE436" s="103">
        <f t="shared" ref="AE436:AE437" si="65">H436+I436+J436+K436+L436+O436+R436+S436</f>
        <v>0</v>
      </c>
      <c r="AF436" s="103">
        <f t="shared" ref="AF436:AF437" si="66">V436-AD436-AE436</f>
        <v>0</v>
      </c>
      <c r="AG436" s="3"/>
    </row>
    <row r="437" spans="2:33" ht="13.2" x14ac:dyDescent="0.25">
      <c r="B437" s="1" t="str">
        <f>адреса!$G$430</f>
        <v>кв.30</v>
      </c>
      <c r="C437" s="522">
        <f>адреса!$I$430</f>
        <v>70000030</v>
      </c>
      <c r="D437" s="6" t="str">
        <f>адреса!$K$430</f>
        <v>ФИО-7-30</v>
      </c>
      <c r="E437" s="6">
        <v>1484.14</v>
      </c>
      <c r="F437" s="6">
        <v>1484.14</v>
      </c>
      <c r="G437" s="6">
        <v>0</v>
      </c>
      <c r="H437" s="6">
        <v>0</v>
      </c>
      <c r="I437" s="6">
        <v>0</v>
      </c>
      <c r="J437" s="6">
        <v>0</v>
      </c>
      <c r="K437" s="6">
        <v>0</v>
      </c>
      <c r="L437" s="6"/>
      <c r="M437" s="6">
        <v>0</v>
      </c>
      <c r="N437" s="6">
        <v>0</v>
      </c>
      <c r="O437" s="6">
        <v>0</v>
      </c>
      <c r="P437" s="6">
        <v>0</v>
      </c>
      <c r="Q437" s="6">
        <v>0</v>
      </c>
      <c r="R437" s="6">
        <v>0</v>
      </c>
      <c r="S437" s="6">
        <v>0</v>
      </c>
      <c r="T437" s="6">
        <v>0</v>
      </c>
      <c r="U437" s="6"/>
      <c r="V437" s="6">
        <v>1484.14</v>
      </c>
      <c r="W437" s="6">
        <v>0</v>
      </c>
      <c r="X437" s="6">
        <v>2968.28</v>
      </c>
      <c r="Y437" s="513">
        <f>IF(A437&lt;&gt;"",IF(A437=мар17!A437,0,1),IF(AND(B437=мар17!B437,C437=мар17!C437),0,1))</f>
        <v>0</v>
      </c>
      <c r="Z437" s="70" t="str">
        <f t="shared" si="63"/>
        <v>ул. Седьмая д.7</v>
      </c>
      <c r="AA437" s="504">
        <f>IF($B437&lt;&gt;"",MAX(AA$7:AA436)+1,0)</f>
        <v>424</v>
      </c>
      <c r="AB437" s="502">
        <f t="shared" si="50"/>
        <v>437</v>
      </c>
      <c r="AC437" s="504">
        <f>1</f>
        <v>1</v>
      </c>
      <c r="AD437" s="103">
        <f t="shared" si="64"/>
        <v>1484.14</v>
      </c>
      <c r="AE437" s="103">
        <f t="shared" si="65"/>
        <v>0</v>
      </c>
      <c r="AF437" s="103">
        <f t="shared" si="66"/>
        <v>0</v>
      </c>
      <c r="AG437" s="3"/>
    </row>
    <row r="438" spans="2:33" ht="13.2" x14ac:dyDescent="0.25">
      <c r="B438" s="1" t="str">
        <f>адреса!$G$431</f>
        <v>кв.31</v>
      </c>
      <c r="C438" s="522">
        <f>адреса!$I$431</f>
        <v>70000031</v>
      </c>
      <c r="D438" s="6" t="str">
        <f>адреса!$K$431</f>
        <v>ФИО-7-31</v>
      </c>
      <c r="E438" s="6">
        <v>1487.55</v>
      </c>
      <c r="F438" s="6">
        <v>1487.55</v>
      </c>
      <c r="G438" s="6">
        <v>0</v>
      </c>
      <c r="H438" s="6">
        <v>0</v>
      </c>
      <c r="I438" s="6">
        <v>0</v>
      </c>
      <c r="J438" s="6">
        <v>0</v>
      </c>
      <c r="K438" s="6">
        <v>0</v>
      </c>
      <c r="L438" s="6"/>
      <c r="M438" s="6">
        <v>0</v>
      </c>
      <c r="N438" s="6">
        <v>0</v>
      </c>
      <c r="O438" s="6">
        <v>0</v>
      </c>
      <c r="P438" s="6">
        <v>0</v>
      </c>
      <c r="Q438" s="6">
        <v>0</v>
      </c>
      <c r="R438" s="6">
        <v>0</v>
      </c>
      <c r="S438" s="6">
        <v>0</v>
      </c>
      <c r="T438" s="6">
        <v>0</v>
      </c>
      <c r="U438" s="6"/>
      <c r="V438" s="6">
        <v>1487.55</v>
      </c>
      <c r="W438" s="6">
        <v>0</v>
      </c>
      <c r="X438" s="6">
        <v>2975.1</v>
      </c>
      <c r="Y438" s="513">
        <f>IF(A438&lt;&gt;"",IF(A438=мар17!A438,0,1),IF(AND(B438=мар17!B438,C438=мар17!C438),0,1))</f>
        <v>0</v>
      </c>
      <c r="Z438" s="70" t="str">
        <f t="shared" ref="Z438:Z446" si="67">IF(AND(A438&lt;&gt;"",B438=""),A438,Z437)</f>
        <v>ул. Седьмая д.7</v>
      </c>
      <c r="AA438" s="504">
        <f>IF($B438&lt;&gt;"",MAX(AA$7:AA437)+1,0)</f>
        <v>425</v>
      </c>
      <c r="AB438" s="502">
        <f t="shared" si="50"/>
        <v>438</v>
      </c>
      <c r="AC438" s="504">
        <f>1</f>
        <v>1</v>
      </c>
      <c r="AD438" s="103">
        <f t="shared" ref="AD438:AD446" si="68">F438</f>
        <v>1487.55</v>
      </c>
      <c r="AE438" s="103">
        <f t="shared" ref="AE438:AE446" si="69">H438+I438+J438+K438+L438+O438+R438+S438</f>
        <v>0</v>
      </c>
      <c r="AF438" s="103">
        <f t="shared" ref="AF438:AF446" si="70">V438-AD438-AE438</f>
        <v>0</v>
      </c>
      <c r="AG438" s="3"/>
    </row>
    <row r="439" spans="2:33" ht="13.2" x14ac:dyDescent="0.25">
      <c r="B439" s="1" t="str">
        <f>адреса!$G$432</f>
        <v>кв.32</v>
      </c>
      <c r="C439" s="522">
        <f>адреса!$I$432</f>
        <v>70000032</v>
      </c>
      <c r="D439" s="6" t="str">
        <f>адреса!$K$432</f>
        <v>ФИО-7-32</v>
      </c>
      <c r="E439" s="6">
        <v>2900.21</v>
      </c>
      <c r="F439" s="6">
        <v>2900.21</v>
      </c>
      <c r="G439" s="6">
        <v>0</v>
      </c>
      <c r="H439" s="6">
        <v>0</v>
      </c>
      <c r="I439" s="6">
        <v>0</v>
      </c>
      <c r="J439" s="6">
        <v>0</v>
      </c>
      <c r="K439" s="6">
        <v>0</v>
      </c>
      <c r="L439" s="6"/>
      <c r="M439" s="6">
        <v>0</v>
      </c>
      <c r="N439" s="6">
        <v>0</v>
      </c>
      <c r="O439" s="6">
        <v>0</v>
      </c>
      <c r="P439" s="6">
        <v>0</v>
      </c>
      <c r="Q439" s="6">
        <v>0</v>
      </c>
      <c r="R439" s="6">
        <v>0</v>
      </c>
      <c r="S439" s="6">
        <v>0</v>
      </c>
      <c r="T439" s="6">
        <v>0</v>
      </c>
      <c r="U439" s="6"/>
      <c r="V439" s="6">
        <v>2900.21</v>
      </c>
      <c r="W439" s="6">
        <v>0</v>
      </c>
      <c r="X439" s="6">
        <v>5800.42</v>
      </c>
      <c r="Y439" s="513">
        <f>IF(A439&lt;&gt;"",IF(A439=мар17!A439,0,1),IF(AND(B439=мар17!B439,C439=мар17!C439),0,1))</f>
        <v>0</v>
      </c>
      <c r="Z439" s="70" t="str">
        <f t="shared" si="67"/>
        <v>ул. Седьмая д.7</v>
      </c>
      <c r="AA439" s="504">
        <f>IF($B439&lt;&gt;"",MAX(AA$7:AA438)+1,0)</f>
        <v>426</v>
      </c>
      <c r="AB439" s="502">
        <f t="shared" si="50"/>
        <v>439</v>
      </c>
      <c r="AC439" s="504">
        <f>1</f>
        <v>1</v>
      </c>
      <c r="AD439" s="103">
        <f t="shared" si="68"/>
        <v>2900.21</v>
      </c>
      <c r="AE439" s="103">
        <f t="shared" si="69"/>
        <v>0</v>
      </c>
      <c r="AF439" s="103">
        <f t="shared" si="70"/>
        <v>0</v>
      </c>
      <c r="AG439" s="3"/>
    </row>
    <row r="440" spans="2:33" ht="13.2" x14ac:dyDescent="0.25">
      <c r="B440" s="1" t="str">
        <f>адреса!$G$433</f>
        <v>кв.33</v>
      </c>
      <c r="C440" s="522">
        <f>адреса!$I$433</f>
        <v>70000033</v>
      </c>
      <c r="D440" s="6" t="str">
        <f>адреса!$K$433</f>
        <v>ФИО-7-33</v>
      </c>
      <c r="E440" s="6">
        <v>1365</v>
      </c>
      <c r="F440" s="6">
        <v>1365</v>
      </c>
      <c r="G440" s="6">
        <v>0</v>
      </c>
      <c r="H440" s="6">
        <v>0</v>
      </c>
      <c r="I440" s="6">
        <v>0</v>
      </c>
      <c r="J440" s="6">
        <v>0</v>
      </c>
      <c r="K440" s="6">
        <v>0</v>
      </c>
      <c r="L440" s="6"/>
      <c r="M440" s="6">
        <v>0</v>
      </c>
      <c r="N440" s="6">
        <v>0</v>
      </c>
      <c r="O440" s="6">
        <v>0</v>
      </c>
      <c r="P440" s="6">
        <v>0</v>
      </c>
      <c r="Q440" s="6">
        <v>0</v>
      </c>
      <c r="R440" s="6">
        <v>0</v>
      </c>
      <c r="S440" s="6">
        <v>0</v>
      </c>
      <c r="T440" s="6">
        <v>0</v>
      </c>
      <c r="U440" s="6"/>
      <c r="V440" s="6">
        <v>1365</v>
      </c>
      <c r="W440" s="6">
        <v>0</v>
      </c>
      <c r="X440" s="6">
        <v>2730</v>
      </c>
      <c r="Y440" s="513">
        <f>IF(A440&lt;&gt;"",IF(A440=мар17!A440,0,1),IF(AND(B440=мар17!B440,C440=мар17!C440),0,1))</f>
        <v>0</v>
      </c>
      <c r="Z440" s="70" t="str">
        <f t="shared" si="67"/>
        <v>ул. Седьмая д.7</v>
      </c>
      <c r="AA440" s="504">
        <f>IF($B440&lt;&gt;"",MAX(AA$7:AA439)+1,0)</f>
        <v>427</v>
      </c>
      <c r="AB440" s="502">
        <f t="shared" si="50"/>
        <v>440</v>
      </c>
      <c r="AC440" s="504">
        <f>1</f>
        <v>1</v>
      </c>
      <c r="AD440" s="103">
        <f t="shared" si="68"/>
        <v>1365</v>
      </c>
      <c r="AE440" s="103">
        <f t="shared" si="69"/>
        <v>0</v>
      </c>
      <c r="AF440" s="103">
        <f t="shared" si="70"/>
        <v>0</v>
      </c>
      <c r="AG440" s="3"/>
    </row>
    <row r="441" spans="2:33" ht="13.2" x14ac:dyDescent="0.25">
      <c r="B441" s="1" t="str">
        <f>адреса!$G$434</f>
        <v>кв.34</v>
      </c>
      <c r="C441" s="522">
        <f>адреса!$I$434</f>
        <v>70000034</v>
      </c>
      <c r="D441" s="6" t="str">
        <f>адреса!$K$434</f>
        <v>ФИО-7-34</v>
      </c>
      <c r="E441" s="6">
        <v>1490.95</v>
      </c>
      <c r="F441" s="6">
        <v>1490.95</v>
      </c>
      <c r="G441" s="6">
        <v>0</v>
      </c>
      <c r="H441" s="6">
        <v>0</v>
      </c>
      <c r="I441" s="6">
        <v>0</v>
      </c>
      <c r="J441" s="6">
        <v>0</v>
      </c>
      <c r="K441" s="6">
        <v>0</v>
      </c>
      <c r="L441" s="6"/>
      <c r="M441" s="6">
        <v>0</v>
      </c>
      <c r="N441" s="6">
        <v>0</v>
      </c>
      <c r="O441" s="6">
        <v>0</v>
      </c>
      <c r="P441" s="6">
        <v>0</v>
      </c>
      <c r="Q441" s="6">
        <v>0</v>
      </c>
      <c r="R441" s="6">
        <v>0</v>
      </c>
      <c r="S441" s="6">
        <v>0</v>
      </c>
      <c r="T441" s="6">
        <v>0</v>
      </c>
      <c r="U441" s="6"/>
      <c r="V441" s="6">
        <v>1490.95</v>
      </c>
      <c r="W441" s="6">
        <v>1490.95</v>
      </c>
      <c r="X441" s="6">
        <v>1490.95</v>
      </c>
      <c r="Y441" s="513">
        <f>IF(A441&lt;&gt;"",IF(A441=мар17!A441,0,1),IF(AND(B441=мар17!B441,C441=мар17!C441),0,1))</f>
        <v>0</v>
      </c>
      <c r="Z441" s="70" t="str">
        <f t="shared" si="67"/>
        <v>ул. Седьмая д.7</v>
      </c>
      <c r="AA441" s="504">
        <f>IF($B441&lt;&gt;"",MAX(AA$7:AA440)+1,0)</f>
        <v>428</v>
      </c>
      <c r="AB441" s="502">
        <f t="shared" si="50"/>
        <v>441</v>
      </c>
      <c r="AC441" s="504">
        <f>1</f>
        <v>1</v>
      </c>
      <c r="AD441" s="103">
        <f t="shared" si="68"/>
        <v>1490.95</v>
      </c>
      <c r="AE441" s="103">
        <f t="shared" si="69"/>
        <v>0</v>
      </c>
      <c r="AF441" s="103">
        <f t="shared" si="70"/>
        <v>0</v>
      </c>
      <c r="AG441" s="3"/>
    </row>
    <row r="442" spans="2:33" ht="13.2" x14ac:dyDescent="0.25">
      <c r="B442" s="1" t="str">
        <f>адреса!$G$435</f>
        <v>кв.35</v>
      </c>
      <c r="C442" s="522">
        <f>адреса!$I$435</f>
        <v>70000035</v>
      </c>
      <c r="D442" s="6" t="str">
        <f>адреса!$K$435</f>
        <v>ФИО-7-35</v>
      </c>
      <c r="E442" s="6">
        <v>1487.55</v>
      </c>
      <c r="F442" s="6">
        <v>1487.55</v>
      </c>
      <c r="G442" s="6">
        <v>0</v>
      </c>
      <c r="H442" s="6">
        <v>0</v>
      </c>
      <c r="I442" s="6">
        <v>0</v>
      </c>
      <c r="J442" s="6">
        <v>0</v>
      </c>
      <c r="K442" s="6">
        <v>0</v>
      </c>
      <c r="L442" s="6"/>
      <c r="M442" s="6">
        <v>0</v>
      </c>
      <c r="N442" s="6">
        <v>0</v>
      </c>
      <c r="O442" s="6">
        <v>0</v>
      </c>
      <c r="P442" s="6">
        <v>0</v>
      </c>
      <c r="Q442" s="6">
        <v>0</v>
      </c>
      <c r="R442" s="6">
        <v>0</v>
      </c>
      <c r="S442" s="6">
        <v>0</v>
      </c>
      <c r="T442" s="6">
        <v>0</v>
      </c>
      <c r="U442" s="6"/>
      <c r="V442" s="6">
        <v>1487.55</v>
      </c>
      <c r="W442" s="6">
        <v>0</v>
      </c>
      <c r="X442" s="6">
        <v>2975.1</v>
      </c>
      <c r="Y442" s="513">
        <f>IF(A442&lt;&gt;"",IF(A442=мар17!A442,0,1),IF(AND(B442=мар17!B442,C442=мар17!C442),0,1))</f>
        <v>0</v>
      </c>
      <c r="Z442" s="70" t="str">
        <f t="shared" si="67"/>
        <v>ул. Седьмая д.7</v>
      </c>
      <c r="AA442" s="504">
        <f>IF($B442&lt;&gt;"",MAX(AA$7:AA441)+1,0)</f>
        <v>429</v>
      </c>
      <c r="AB442" s="502">
        <f t="shared" si="50"/>
        <v>442</v>
      </c>
      <c r="AC442" s="504">
        <f>1</f>
        <v>1</v>
      </c>
      <c r="AD442" s="103">
        <f t="shared" si="68"/>
        <v>1487.55</v>
      </c>
      <c r="AE442" s="103">
        <f t="shared" si="69"/>
        <v>0</v>
      </c>
      <c r="AF442" s="103">
        <f t="shared" si="70"/>
        <v>0</v>
      </c>
      <c r="AG442" s="3"/>
    </row>
    <row r="443" spans="2:33" ht="13.2" x14ac:dyDescent="0.25">
      <c r="B443" s="1" t="str">
        <f>адреса!$G$436</f>
        <v>кв.36</v>
      </c>
      <c r="C443" s="522">
        <f>адреса!$I$436</f>
        <v>70000036</v>
      </c>
      <c r="D443" s="6" t="str">
        <f>адреса!$K$436</f>
        <v>ФИО-7-36</v>
      </c>
      <c r="E443" s="6">
        <v>1484.14</v>
      </c>
      <c r="F443" s="6">
        <v>1484.14</v>
      </c>
      <c r="G443" s="6">
        <v>0</v>
      </c>
      <c r="H443" s="6">
        <v>0</v>
      </c>
      <c r="I443" s="6">
        <v>0</v>
      </c>
      <c r="J443" s="6">
        <v>0</v>
      </c>
      <c r="K443" s="6">
        <v>0</v>
      </c>
      <c r="L443" s="6"/>
      <c r="M443" s="6">
        <v>0</v>
      </c>
      <c r="N443" s="6">
        <v>0</v>
      </c>
      <c r="O443" s="6">
        <v>0</v>
      </c>
      <c r="P443" s="6">
        <v>0</v>
      </c>
      <c r="Q443" s="6">
        <v>0</v>
      </c>
      <c r="R443" s="6">
        <v>0</v>
      </c>
      <c r="S443" s="6">
        <v>0</v>
      </c>
      <c r="T443" s="6">
        <v>0</v>
      </c>
      <c r="U443" s="6"/>
      <c r="V443" s="6">
        <v>1484.14</v>
      </c>
      <c r="W443" s="6">
        <v>0</v>
      </c>
      <c r="X443" s="6">
        <v>2968.28</v>
      </c>
      <c r="Y443" s="513">
        <f>IF(A443&lt;&gt;"",IF(A443=мар17!A443,0,1),IF(AND(B443=мар17!B443,C443=мар17!C443),0,1))</f>
        <v>0</v>
      </c>
      <c r="Z443" s="70" t="str">
        <f t="shared" si="67"/>
        <v>ул. Седьмая д.7</v>
      </c>
      <c r="AA443" s="504">
        <f>IF($B443&lt;&gt;"",MAX(AA$7:AA442)+1,0)</f>
        <v>430</v>
      </c>
      <c r="AB443" s="502">
        <f t="shared" si="50"/>
        <v>443</v>
      </c>
      <c r="AC443" s="504">
        <f>1</f>
        <v>1</v>
      </c>
      <c r="AD443" s="103">
        <f t="shared" si="68"/>
        <v>1484.14</v>
      </c>
      <c r="AE443" s="103">
        <f t="shared" si="69"/>
        <v>0</v>
      </c>
      <c r="AF443" s="103">
        <f t="shared" si="70"/>
        <v>0</v>
      </c>
      <c r="AG443" s="3"/>
    </row>
    <row r="444" spans="2:33" ht="13.2" x14ac:dyDescent="0.25">
      <c r="B444" s="1" t="str">
        <f>адреса!$G$437</f>
        <v>кв.37</v>
      </c>
      <c r="C444" s="522">
        <f>адреса!$I$437</f>
        <v>70000037</v>
      </c>
      <c r="D444" s="6" t="str">
        <f>адреса!$K$437</f>
        <v>ФИО-7-37</v>
      </c>
      <c r="E444" s="6">
        <v>2872.98</v>
      </c>
      <c r="F444" s="6">
        <v>2872.98</v>
      </c>
      <c r="G444" s="6">
        <v>0</v>
      </c>
      <c r="H444" s="6">
        <v>0</v>
      </c>
      <c r="I444" s="6">
        <v>0</v>
      </c>
      <c r="J444" s="6">
        <v>0</v>
      </c>
      <c r="K444" s="6">
        <v>0</v>
      </c>
      <c r="L444" s="6"/>
      <c r="M444" s="6">
        <v>0</v>
      </c>
      <c r="N444" s="6">
        <v>0</v>
      </c>
      <c r="O444" s="6">
        <v>0</v>
      </c>
      <c r="P444" s="6">
        <v>0</v>
      </c>
      <c r="Q444" s="6">
        <v>0</v>
      </c>
      <c r="R444" s="6">
        <v>0</v>
      </c>
      <c r="S444" s="6">
        <v>0</v>
      </c>
      <c r="T444" s="6">
        <v>0</v>
      </c>
      <c r="U444" s="6"/>
      <c r="V444" s="6">
        <v>2872.98</v>
      </c>
      <c r="W444" s="6">
        <v>0</v>
      </c>
      <c r="X444" s="6">
        <v>5745.96</v>
      </c>
      <c r="Y444" s="513">
        <f>IF(A444&lt;&gt;"",IF(A444=мар17!A444,0,1),IF(AND(B444=мар17!B444,C444=мар17!C444),0,1))</f>
        <v>0</v>
      </c>
      <c r="Z444" s="70" t="str">
        <f t="shared" si="67"/>
        <v>ул. Седьмая д.7</v>
      </c>
      <c r="AA444" s="504">
        <f>IF($B444&lt;&gt;"",MAX(AA$7:AA443)+1,0)</f>
        <v>431</v>
      </c>
      <c r="AB444" s="502">
        <f t="shared" si="50"/>
        <v>444</v>
      </c>
      <c r="AC444" s="504">
        <f>1</f>
        <v>1</v>
      </c>
      <c r="AD444" s="103">
        <f t="shared" si="68"/>
        <v>2872.98</v>
      </c>
      <c r="AE444" s="103">
        <f t="shared" si="69"/>
        <v>0</v>
      </c>
      <c r="AF444" s="103">
        <f t="shared" si="70"/>
        <v>0</v>
      </c>
      <c r="AG444" s="3"/>
    </row>
    <row r="445" spans="2:33" ht="13.2" x14ac:dyDescent="0.25">
      <c r="B445" s="1" t="str">
        <f>адреса!$G$438</f>
        <v>кв.38</v>
      </c>
      <c r="C445" s="522">
        <f>адреса!$I$438</f>
        <v>70000038</v>
      </c>
      <c r="D445" s="6" t="str">
        <f>адреса!$K$438</f>
        <v>ФИО-7-38</v>
      </c>
      <c r="E445" s="6">
        <v>2253.4499999999998</v>
      </c>
      <c r="F445" s="6">
        <v>2253.4499999999998</v>
      </c>
      <c r="G445" s="6">
        <v>0</v>
      </c>
      <c r="H445" s="6">
        <v>0</v>
      </c>
      <c r="I445" s="6">
        <v>0</v>
      </c>
      <c r="J445" s="6">
        <v>0</v>
      </c>
      <c r="K445" s="6">
        <v>0</v>
      </c>
      <c r="L445" s="6"/>
      <c r="M445" s="6">
        <v>0</v>
      </c>
      <c r="N445" s="6">
        <v>0</v>
      </c>
      <c r="O445" s="6">
        <v>0</v>
      </c>
      <c r="P445" s="6">
        <v>0</v>
      </c>
      <c r="Q445" s="6">
        <v>0</v>
      </c>
      <c r="R445" s="6">
        <v>0</v>
      </c>
      <c r="S445" s="6">
        <v>0</v>
      </c>
      <c r="T445" s="6">
        <v>0</v>
      </c>
      <c r="U445" s="6"/>
      <c r="V445" s="6">
        <v>2253.4499999999998</v>
      </c>
      <c r="W445" s="6">
        <v>0</v>
      </c>
      <c r="X445" s="6">
        <v>4506.8999999999996</v>
      </c>
      <c r="Y445" s="513">
        <f>IF(A445&lt;&gt;"",IF(A445=мар17!A445,0,1),IF(AND(B445=мар17!B445,C445=мар17!C445),0,1))</f>
        <v>0</v>
      </c>
      <c r="Z445" s="70" t="str">
        <f t="shared" si="67"/>
        <v>ул. Седьмая д.7</v>
      </c>
      <c r="AA445" s="504">
        <f>IF($B445&lt;&gt;"",MAX(AA$7:AA444)+1,0)</f>
        <v>432</v>
      </c>
      <c r="AB445" s="502">
        <f t="shared" si="50"/>
        <v>445</v>
      </c>
      <c r="AC445" s="504">
        <f>1</f>
        <v>1</v>
      </c>
      <c r="AD445" s="103">
        <f t="shared" si="68"/>
        <v>2253.4499999999998</v>
      </c>
      <c r="AE445" s="103">
        <f t="shared" si="69"/>
        <v>0</v>
      </c>
      <c r="AF445" s="103">
        <f t="shared" si="70"/>
        <v>0</v>
      </c>
      <c r="AG445" s="3"/>
    </row>
    <row r="446" spans="2:33" ht="13.2" x14ac:dyDescent="0.25">
      <c r="B446" s="1" t="str">
        <f>адреса!$G$439</f>
        <v>кв.39</v>
      </c>
      <c r="C446" s="522">
        <f>адреса!$I$439</f>
        <v>70000039</v>
      </c>
      <c r="D446" s="6" t="str">
        <f>адреса!$K$439</f>
        <v>ФИО-7-39</v>
      </c>
      <c r="E446" s="6">
        <v>1361.6</v>
      </c>
      <c r="F446" s="6">
        <v>1361.6</v>
      </c>
      <c r="G446" s="6">
        <v>0</v>
      </c>
      <c r="H446" s="6">
        <v>0</v>
      </c>
      <c r="I446" s="6">
        <v>0</v>
      </c>
      <c r="J446" s="6">
        <v>0</v>
      </c>
      <c r="K446" s="6">
        <v>0</v>
      </c>
      <c r="L446" s="6"/>
      <c r="M446" s="6">
        <v>0</v>
      </c>
      <c r="N446" s="6">
        <v>0</v>
      </c>
      <c r="O446" s="6">
        <v>0</v>
      </c>
      <c r="P446" s="6">
        <v>0</v>
      </c>
      <c r="Q446" s="6">
        <v>0</v>
      </c>
      <c r="R446" s="6">
        <v>0</v>
      </c>
      <c r="S446" s="6">
        <v>0</v>
      </c>
      <c r="T446" s="6">
        <v>0</v>
      </c>
      <c r="U446" s="6"/>
      <c r="V446" s="6">
        <v>1361.6</v>
      </c>
      <c r="W446" s="6">
        <v>0</v>
      </c>
      <c r="X446" s="6">
        <v>2723.2</v>
      </c>
      <c r="Y446" s="513">
        <f>IF(A446&lt;&gt;"",IF(A446=мар17!A446,0,1),IF(AND(B446=мар17!B446,C446=мар17!C446),0,1))</f>
        <v>0</v>
      </c>
      <c r="Z446" s="70" t="str">
        <f t="shared" si="67"/>
        <v>ул. Седьмая д.7</v>
      </c>
      <c r="AA446" s="504">
        <f>IF($B446&lt;&gt;"",MAX(AA$7:AA445)+1,0)</f>
        <v>433</v>
      </c>
      <c r="AB446" s="502">
        <f t="shared" si="50"/>
        <v>446</v>
      </c>
      <c r="AC446" s="504">
        <f>1</f>
        <v>1</v>
      </c>
      <c r="AD446" s="103">
        <f t="shared" si="68"/>
        <v>1361.6</v>
      </c>
      <c r="AE446" s="103">
        <f t="shared" si="69"/>
        <v>0</v>
      </c>
      <c r="AF446" s="103">
        <f t="shared" si="70"/>
        <v>0</v>
      </c>
      <c r="AG446" s="3"/>
    </row>
    <row r="447" spans="2:33" ht="13.2" x14ac:dyDescent="0.25">
      <c r="B447" s="1" t="str">
        <f>адреса!$G$440</f>
        <v>кв.40</v>
      </c>
      <c r="C447" s="522">
        <f>адреса!$I$440</f>
        <v>70000040</v>
      </c>
      <c r="D447" s="6" t="str">
        <f>адреса!$K$440</f>
        <v>ФИО-7-40</v>
      </c>
      <c r="E447" s="6">
        <v>1497.76</v>
      </c>
      <c r="F447" s="6">
        <v>1497.76</v>
      </c>
      <c r="G447" s="6">
        <v>0</v>
      </c>
      <c r="H447" s="6">
        <v>0</v>
      </c>
      <c r="I447" s="6">
        <v>0</v>
      </c>
      <c r="J447" s="6">
        <v>0</v>
      </c>
      <c r="K447" s="6">
        <v>0</v>
      </c>
      <c r="L447" s="6"/>
      <c r="M447" s="6">
        <v>0</v>
      </c>
      <c r="N447" s="6">
        <v>0</v>
      </c>
      <c r="O447" s="6">
        <v>0</v>
      </c>
      <c r="P447" s="6">
        <v>0</v>
      </c>
      <c r="Q447" s="6">
        <v>0</v>
      </c>
      <c r="R447" s="6">
        <v>0</v>
      </c>
      <c r="S447" s="6">
        <v>0</v>
      </c>
      <c r="T447" s="6">
        <v>0</v>
      </c>
      <c r="U447" s="6"/>
      <c r="V447" s="6">
        <v>1497.76</v>
      </c>
      <c r="W447" s="6">
        <v>0</v>
      </c>
      <c r="X447" s="6">
        <v>2995.52</v>
      </c>
      <c r="Y447" s="513">
        <f>IF(A447&lt;&gt;"",IF(A447=мар17!A447,0,1),IF(AND(B447=мар17!B447,C447=мар17!C447),0,1))</f>
        <v>0</v>
      </c>
      <c r="Z447" s="70" t="str">
        <f t="shared" ref="Z447:Z453" si="71">IF(AND(A447&lt;&gt;"",B447=""),A447,Z446)</f>
        <v>ул. Седьмая д.7</v>
      </c>
      <c r="AA447" s="504">
        <f>IF($B447&lt;&gt;"",MAX(AA$7:AA446)+1,0)</f>
        <v>434</v>
      </c>
      <c r="AB447" s="502">
        <f t="shared" si="50"/>
        <v>447</v>
      </c>
      <c r="AC447" s="504">
        <f>1</f>
        <v>1</v>
      </c>
      <c r="AD447" s="103">
        <f t="shared" ref="AD447:AD453" si="72">F447</f>
        <v>1497.76</v>
      </c>
      <c r="AE447" s="103">
        <f t="shared" ref="AE447:AE453" si="73">H447+I447+J447+K447+L447+O447+R447+S447</f>
        <v>0</v>
      </c>
      <c r="AF447" s="103">
        <f t="shared" ref="AF447:AF453" si="74">V447-AD447-AE447</f>
        <v>0</v>
      </c>
      <c r="AG447" s="3"/>
    </row>
    <row r="448" spans="2:33" ht="13.2" x14ac:dyDescent="0.25">
      <c r="B448" s="1" t="str">
        <f>адреса!$G$441</f>
        <v>кв.41</v>
      </c>
      <c r="C448" s="522">
        <f>адреса!$I$441</f>
        <v>70000041</v>
      </c>
      <c r="D448" s="6" t="str">
        <f>адреса!$K$441</f>
        <v>ФИО-7-41</v>
      </c>
      <c r="E448" s="6">
        <v>1490.95</v>
      </c>
      <c r="F448" s="6">
        <v>1490.95</v>
      </c>
      <c r="G448" s="6">
        <v>0</v>
      </c>
      <c r="H448" s="6">
        <v>0</v>
      </c>
      <c r="I448" s="6">
        <v>0</v>
      </c>
      <c r="J448" s="6">
        <v>0</v>
      </c>
      <c r="K448" s="6">
        <v>0</v>
      </c>
      <c r="L448" s="6"/>
      <c r="M448" s="6">
        <v>0</v>
      </c>
      <c r="N448" s="6">
        <v>0</v>
      </c>
      <c r="O448" s="6">
        <v>0</v>
      </c>
      <c r="P448" s="6">
        <v>0</v>
      </c>
      <c r="Q448" s="6">
        <v>0</v>
      </c>
      <c r="R448" s="6">
        <v>0</v>
      </c>
      <c r="S448" s="6">
        <v>0</v>
      </c>
      <c r="T448" s="6">
        <v>0</v>
      </c>
      <c r="U448" s="6"/>
      <c r="V448" s="6">
        <v>1490.95</v>
      </c>
      <c r="W448" s="6">
        <v>0</v>
      </c>
      <c r="X448" s="6">
        <v>2981.9</v>
      </c>
      <c r="Y448" s="513">
        <f>IF(A448&lt;&gt;"",IF(A448=мар17!A448,0,1),IF(AND(B448=мар17!B448,C448=мар17!C448),0,1))</f>
        <v>0</v>
      </c>
      <c r="Z448" s="70" t="str">
        <f t="shared" si="71"/>
        <v>ул. Седьмая д.7</v>
      </c>
      <c r="AA448" s="504">
        <f>IF($B448&lt;&gt;"",MAX(AA$7:AA447)+1,0)</f>
        <v>435</v>
      </c>
      <c r="AB448" s="502">
        <f t="shared" si="50"/>
        <v>448</v>
      </c>
      <c r="AC448" s="504">
        <f>1</f>
        <v>1</v>
      </c>
      <c r="AD448" s="103">
        <f t="shared" si="72"/>
        <v>1490.95</v>
      </c>
      <c r="AE448" s="103">
        <f t="shared" si="73"/>
        <v>0</v>
      </c>
      <c r="AF448" s="103">
        <f t="shared" si="74"/>
        <v>0</v>
      </c>
      <c r="AG448" s="3"/>
    </row>
    <row r="449" spans="2:33" ht="13.2" x14ac:dyDescent="0.25">
      <c r="B449" s="1" t="str">
        <f>адреса!$G$442</f>
        <v>кв.42</v>
      </c>
      <c r="C449" s="522">
        <f>адреса!$I$442</f>
        <v>70000042</v>
      </c>
      <c r="D449" s="6" t="str">
        <f>адреса!$K$442</f>
        <v>ФИО-7-42</v>
      </c>
      <c r="E449" s="6">
        <v>1480.74</v>
      </c>
      <c r="F449" s="6">
        <v>1480.74</v>
      </c>
      <c r="G449" s="6">
        <v>0</v>
      </c>
      <c r="H449" s="6">
        <v>0</v>
      </c>
      <c r="I449" s="6">
        <v>0</v>
      </c>
      <c r="J449" s="6">
        <v>0</v>
      </c>
      <c r="K449" s="6">
        <v>0</v>
      </c>
      <c r="L449" s="6"/>
      <c r="M449" s="6">
        <v>0</v>
      </c>
      <c r="N449" s="6">
        <v>0</v>
      </c>
      <c r="O449" s="6">
        <v>0</v>
      </c>
      <c r="P449" s="6">
        <v>0</v>
      </c>
      <c r="Q449" s="6">
        <v>0</v>
      </c>
      <c r="R449" s="6">
        <v>0</v>
      </c>
      <c r="S449" s="6">
        <v>0</v>
      </c>
      <c r="T449" s="6">
        <v>0</v>
      </c>
      <c r="U449" s="6"/>
      <c r="V449" s="6">
        <v>1480.74</v>
      </c>
      <c r="W449" s="6">
        <v>0</v>
      </c>
      <c r="X449" s="6">
        <v>2961.48</v>
      </c>
      <c r="Y449" s="513">
        <f>IF(A449&lt;&gt;"",IF(A449=мар17!A449,0,1),IF(AND(B449=мар17!B449,C449=мар17!C449),0,1))</f>
        <v>0</v>
      </c>
      <c r="Z449" s="70" t="str">
        <f t="shared" si="71"/>
        <v>ул. Седьмая д.7</v>
      </c>
      <c r="AA449" s="504">
        <f>IF($B449&lt;&gt;"",MAX(AA$7:AA448)+1,0)</f>
        <v>436</v>
      </c>
      <c r="AB449" s="502">
        <f t="shared" si="50"/>
        <v>449</v>
      </c>
      <c r="AC449" s="504">
        <f>1</f>
        <v>1</v>
      </c>
      <c r="AD449" s="103">
        <f t="shared" si="72"/>
        <v>1480.74</v>
      </c>
      <c r="AE449" s="103">
        <f t="shared" si="73"/>
        <v>0</v>
      </c>
      <c r="AF449" s="103">
        <f t="shared" si="74"/>
        <v>0</v>
      </c>
      <c r="AG449" s="3"/>
    </row>
    <row r="450" spans="2:33" ht="13.2" x14ac:dyDescent="0.25">
      <c r="B450" s="1" t="str">
        <f>адреса!$G$443</f>
        <v>кв.43</v>
      </c>
      <c r="C450" s="522">
        <f>адреса!$I$443</f>
        <v>70000043</v>
      </c>
      <c r="D450" s="6" t="str">
        <f>адреса!$K$443</f>
        <v>ФИО-7-43</v>
      </c>
      <c r="E450" s="6">
        <v>2876.38</v>
      </c>
      <c r="F450" s="6">
        <v>2876.38</v>
      </c>
      <c r="G450" s="6">
        <v>0</v>
      </c>
      <c r="H450" s="6">
        <v>0</v>
      </c>
      <c r="I450" s="6">
        <v>0</v>
      </c>
      <c r="J450" s="6">
        <v>0</v>
      </c>
      <c r="K450" s="6">
        <v>0</v>
      </c>
      <c r="L450" s="6"/>
      <c r="M450" s="6">
        <v>0</v>
      </c>
      <c r="N450" s="6">
        <v>0</v>
      </c>
      <c r="O450" s="6">
        <v>0</v>
      </c>
      <c r="P450" s="6">
        <v>0</v>
      </c>
      <c r="Q450" s="6">
        <v>0</v>
      </c>
      <c r="R450" s="6">
        <v>0</v>
      </c>
      <c r="S450" s="6">
        <v>0</v>
      </c>
      <c r="T450" s="6">
        <v>0</v>
      </c>
      <c r="U450" s="6"/>
      <c r="V450" s="6">
        <v>2876.38</v>
      </c>
      <c r="W450" s="6">
        <v>0</v>
      </c>
      <c r="X450" s="6">
        <v>5752.76</v>
      </c>
      <c r="Y450" s="513">
        <f>IF(A450&lt;&gt;"",IF(A450=мар17!A450,0,1),IF(AND(B450=мар17!B450,C450=мар17!C450),0,1))</f>
        <v>0</v>
      </c>
      <c r="Z450" s="70" t="str">
        <f t="shared" si="71"/>
        <v>ул. Седьмая д.7</v>
      </c>
      <c r="AA450" s="504">
        <f>IF($B450&lt;&gt;"",MAX(AA$7:AA449)+1,0)</f>
        <v>437</v>
      </c>
      <c r="AB450" s="502">
        <f t="shared" si="50"/>
        <v>450</v>
      </c>
      <c r="AC450" s="504">
        <f>1</f>
        <v>1</v>
      </c>
      <c r="AD450" s="103">
        <f t="shared" si="72"/>
        <v>2876.38</v>
      </c>
      <c r="AE450" s="103">
        <f t="shared" si="73"/>
        <v>0</v>
      </c>
      <c r="AF450" s="103">
        <f t="shared" si="74"/>
        <v>0</v>
      </c>
      <c r="AG450" s="3"/>
    </row>
    <row r="451" spans="2:33" ht="13.2" x14ac:dyDescent="0.25">
      <c r="B451" s="1" t="str">
        <f>адреса!$G$444</f>
        <v>кв.44</v>
      </c>
      <c r="C451" s="522">
        <f>адреса!$I$444</f>
        <v>70000044</v>
      </c>
      <c r="D451" s="6" t="str">
        <f>адреса!$K$444</f>
        <v>ФИО-7-44</v>
      </c>
      <c r="E451" s="6">
        <v>1378.62</v>
      </c>
      <c r="F451" s="6">
        <v>1378.62</v>
      </c>
      <c r="G451" s="6">
        <v>0</v>
      </c>
      <c r="H451" s="6">
        <v>0</v>
      </c>
      <c r="I451" s="6">
        <v>0</v>
      </c>
      <c r="J451" s="6">
        <v>0</v>
      </c>
      <c r="K451" s="6">
        <v>0</v>
      </c>
      <c r="L451" s="6"/>
      <c r="M451" s="6">
        <v>0</v>
      </c>
      <c r="N451" s="6">
        <v>0</v>
      </c>
      <c r="O451" s="6">
        <v>0</v>
      </c>
      <c r="P451" s="6">
        <v>0</v>
      </c>
      <c r="Q451" s="6">
        <v>0</v>
      </c>
      <c r="R451" s="6">
        <v>0</v>
      </c>
      <c r="S451" s="6">
        <v>0</v>
      </c>
      <c r="T451" s="6">
        <v>0</v>
      </c>
      <c r="U451" s="6"/>
      <c r="V451" s="6">
        <v>1378.62</v>
      </c>
      <c r="W451" s="6">
        <v>0</v>
      </c>
      <c r="X451" s="6">
        <v>2757.24</v>
      </c>
      <c r="Y451" s="513">
        <f>IF(A451&lt;&gt;"",IF(A451=мар17!A451,0,1),IF(AND(B451=мар17!B451,C451=мар17!C451),0,1))</f>
        <v>0</v>
      </c>
      <c r="Z451" s="70" t="str">
        <f t="shared" si="71"/>
        <v>ул. Седьмая д.7</v>
      </c>
      <c r="AA451" s="504">
        <f>IF($B451&lt;&gt;"",MAX(AA$7:AA450)+1,0)</f>
        <v>438</v>
      </c>
      <c r="AB451" s="502">
        <f t="shared" si="50"/>
        <v>451</v>
      </c>
      <c r="AC451" s="504">
        <f>1</f>
        <v>1</v>
      </c>
      <c r="AD451" s="103">
        <f t="shared" si="72"/>
        <v>1378.62</v>
      </c>
      <c r="AE451" s="103">
        <f t="shared" si="73"/>
        <v>0</v>
      </c>
      <c r="AF451" s="103">
        <f t="shared" si="74"/>
        <v>0</v>
      </c>
      <c r="AG451" s="3"/>
    </row>
    <row r="452" spans="2:33" ht="13.2" x14ac:dyDescent="0.25">
      <c r="B452" s="1" t="str">
        <f>адреса!$G$445</f>
        <v>кв.45</v>
      </c>
      <c r="C452" s="522">
        <f>адреса!$I$445</f>
        <v>70000045</v>
      </c>
      <c r="D452" s="6" t="str">
        <f>адреса!$K$445</f>
        <v>ФИО-7-45</v>
      </c>
      <c r="E452" s="6">
        <v>1473.93</v>
      </c>
      <c r="F452" s="6">
        <v>1473.93</v>
      </c>
      <c r="G452" s="6">
        <v>0</v>
      </c>
      <c r="H452" s="6">
        <v>0</v>
      </c>
      <c r="I452" s="6">
        <v>0</v>
      </c>
      <c r="J452" s="6">
        <v>0</v>
      </c>
      <c r="K452" s="6">
        <v>0</v>
      </c>
      <c r="L452" s="6"/>
      <c r="M452" s="6">
        <v>0</v>
      </c>
      <c r="N452" s="6">
        <v>0</v>
      </c>
      <c r="O452" s="6">
        <v>0</v>
      </c>
      <c r="P452" s="6">
        <v>0</v>
      </c>
      <c r="Q452" s="6">
        <v>0</v>
      </c>
      <c r="R452" s="6">
        <v>0</v>
      </c>
      <c r="S452" s="6">
        <v>0</v>
      </c>
      <c r="T452" s="6">
        <v>0</v>
      </c>
      <c r="U452" s="6"/>
      <c r="V452" s="6">
        <v>1473.93</v>
      </c>
      <c r="W452" s="6">
        <v>0</v>
      </c>
      <c r="X452" s="6">
        <v>2947.86</v>
      </c>
      <c r="Y452" s="513">
        <f>IF(A452&lt;&gt;"",IF(A452=мар17!A452,0,1),IF(AND(B452=мар17!B452,C452=мар17!C452),0,1))</f>
        <v>0</v>
      </c>
      <c r="Z452" s="70" t="str">
        <f t="shared" si="71"/>
        <v>ул. Седьмая д.7</v>
      </c>
      <c r="AA452" s="504">
        <f>IF($B452&lt;&gt;"",MAX(AA$7:AA451)+1,0)</f>
        <v>439</v>
      </c>
      <c r="AB452" s="502">
        <f t="shared" si="50"/>
        <v>452</v>
      </c>
      <c r="AC452" s="504">
        <f>1</f>
        <v>1</v>
      </c>
      <c r="AD452" s="103">
        <f t="shared" si="72"/>
        <v>1473.93</v>
      </c>
      <c r="AE452" s="103">
        <f t="shared" si="73"/>
        <v>0</v>
      </c>
      <c r="AF452" s="103">
        <f t="shared" si="74"/>
        <v>0</v>
      </c>
      <c r="AG452" s="3"/>
    </row>
    <row r="453" spans="2:33" ht="13.2" x14ac:dyDescent="0.25">
      <c r="B453" s="1" t="str">
        <f>адреса!$G$446</f>
        <v>кв.46</v>
      </c>
      <c r="C453" s="522">
        <f>адреса!$I$446</f>
        <v>70000046</v>
      </c>
      <c r="D453" s="6" t="str">
        <f>адреса!$K$446</f>
        <v>ФИО-7-46</v>
      </c>
      <c r="E453" s="6">
        <v>1487.55</v>
      </c>
      <c r="F453" s="6">
        <v>1487.55</v>
      </c>
      <c r="G453" s="6">
        <v>0</v>
      </c>
      <c r="H453" s="6">
        <v>0</v>
      </c>
      <c r="I453" s="6">
        <v>0</v>
      </c>
      <c r="J453" s="6">
        <v>0</v>
      </c>
      <c r="K453" s="6">
        <v>0</v>
      </c>
      <c r="L453" s="6"/>
      <c r="M453" s="6">
        <v>0</v>
      </c>
      <c r="N453" s="6">
        <v>0</v>
      </c>
      <c r="O453" s="6">
        <v>0</v>
      </c>
      <c r="P453" s="6">
        <v>0</v>
      </c>
      <c r="Q453" s="6">
        <v>0</v>
      </c>
      <c r="R453" s="6">
        <v>0</v>
      </c>
      <c r="S453" s="6">
        <v>0</v>
      </c>
      <c r="T453" s="6">
        <v>0</v>
      </c>
      <c r="U453" s="6"/>
      <c r="V453" s="6">
        <v>1487.55</v>
      </c>
      <c r="W453" s="6">
        <v>0</v>
      </c>
      <c r="X453" s="6">
        <v>2975.1</v>
      </c>
      <c r="Y453" s="513">
        <f>IF(A453&lt;&gt;"",IF(A453=мар17!A453,0,1),IF(AND(B453=мар17!B453,C453=мар17!C453),0,1))</f>
        <v>0</v>
      </c>
      <c r="Z453" s="70" t="str">
        <f t="shared" si="71"/>
        <v>ул. Седьмая д.7</v>
      </c>
      <c r="AA453" s="504">
        <f>IF($B453&lt;&gt;"",MAX(AA$7:AA452)+1,0)</f>
        <v>440</v>
      </c>
      <c r="AB453" s="502">
        <f t="shared" si="50"/>
        <v>453</v>
      </c>
      <c r="AC453" s="504">
        <f>1</f>
        <v>1</v>
      </c>
      <c r="AD453" s="103">
        <f t="shared" si="72"/>
        <v>1487.55</v>
      </c>
      <c r="AE453" s="103">
        <f t="shared" si="73"/>
        <v>0</v>
      </c>
      <c r="AF453" s="103">
        <f t="shared" si="74"/>
        <v>0</v>
      </c>
      <c r="AG453" s="3"/>
    </row>
    <row r="454" spans="2:33" ht="13.2" x14ac:dyDescent="0.25">
      <c r="B454" s="1" t="str">
        <f>адреса!$G$447</f>
        <v>кв.47</v>
      </c>
      <c r="C454" s="522">
        <f>адреса!$I$447</f>
        <v>70000047</v>
      </c>
      <c r="D454" s="6" t="str">
        <f>адреса!$K$447</f>
        <v>ФИО-7-47</v>
      </c>
      <c r="E454" s="6">
        <v>1480.74</v>
      </c>
      <c r="F454" s="6">
        <v>1480.74</v>
      </c>
      <c r="G454" s="6">
        <v>0</v>
      </c>
      <c r="H454" s="6">
        <v>0</v>
      </c>
      <c r="I454" s="6">
        <v>0</v>
      </c>
      <c r="J454" s="6">
        <v>0</v>
      </c>
      <c r="K454" s="6">
        <v>0</v>
      </c>
      <c r="L454" s="6"/>
      <c r="M454" s="6">
        <v>0</v>
      </c>
      <c r="N454" s="6">
        <v>0</v>
      </c>
      <c r="O454" s="6">
        <v>0</v>
      </c>
      <c r="P454" s="6">
        <v>0</v>
      </c>
      <c r="Q454" s="6">
        <v>0</v>
      </c>
      <c r="R454" s="6">
        <v>0</v>
      </c>
      <c r="S454" s="6">
        <v>0</v>
      </c>
      <c r="T454" s="6">
        <v>0</v>
      </c>
      <c r="U454" s="6"/>
      <c r="V454" s="6">
        <v>1480.74</v>
      </c>
      <c r="W454" s="6">
        <v>0</v>
      </c>
      <c r="X454" s="6">
        <v>2961.48</v>
      </c>
      <c r="Y454" s="513">
        <f>IF(A454&lt;&gt;"",IF(A454=мар17!A454,0,1),IF(AND(B454=мар17!B454,C454=мар17!C454),0,1))</f>
        <v>0</v>
      </c>
      <c r="Z454" s="70" t="str">
        <f t="shared" ref="Z454:Z458" si="75">IF(AND(A454&lt;&gt;"",B454=""),A454,Z453)</f>
        <v>ул. Седьмая д.7</v>
      </c>
      <c r="AA454" s="504">
        <f>IF($B454&lt;&gt;"",MAX(AA$7:AA453)+1,0)</f>
        <v>441</v>
      </c>
      <c r="AB454" s="502">
        <f t="shared" si="50"/>
        <v>454</v>
      </c>
      <c r="AC454" s="504">
        <f>1</f>
        <v>1</v>
      </c>
      <c r="AD454" s="103">
        <f t="shared" ref="AD454:AD458" si="76">F454</f>
        <v>1480.74</v>
      </c>
      <c r="AE454" s="103">
        <f t="shared" ref="AE454:AE458" si="77">H454+I454+J454+K454+L454+O454+R454+S454</f>
        <v>0</v>
      </c>
      <c r="AF454" s="103">
        <f t="shared" ref="AF454:AF458" si="78">V454-AD454-AE454</f>
        <v>0</v>
      </c>
      <c r="AG454" s="3"/>
    </row>
    <row r="455" spans="2:33" ht="13.2" x14ac:dyDescent="0.25">
      <c r="B455" s="1" t="str">
        <f>адреса!$G$448</f>
        <v>кв.48</v>
      </c>
      <c r="C455" s="522">
        <f>адреса!$I$448</f>
        <v>70000048</v>
      </c>
      <c r="D455" s="6" t="str">
        <f>адреса!$K$448</f>
        <v>ФИО-7-48</v>
      </c>
      <c r="E455" s="6">
        <v>2883.19</v>
      </c>
      <c r="F455" s="6">
        <v>2883.19</v>
      </c>
      <c r="G455" s="6">
        <v>0</v>
      </c>
      <c r="H455" s="6">
        <v>0</v>
      </c>
      <c r="I455" s="6">
        <v>0</v>
      </c>
      <c r="J455" s="6">
        <v>0</v>
      </c>
      <c r="K455" s="6">
        <v>0</v>
      </c>
      <c r="L455" s="6"/>
      <c r="M455" s="6">
        <v>0</v>
      </c>
      <c r="N455" s="6">
        <v>0</v>
      </c>
      <c r="O455" s="6">
        <v>0</v>
      </c>
      <c r="P455" s="6">
        <v>0</v>
      </c>
      <c r="Q455" s="6">
        <v>0</v>
      </c>
      <c r="R455" s="6">
        <v>0</v>
      </c>
      <c r="S455" s="6">
        <v>0</v>
      </c>
      <c r="T455" s="6">
        <v>0</v>
      </c>
      <c r="U455" s="6"/>
      <c r="V455" s="6">
        <v>2883.19</v>
      </c>
      <c r="W455" s="6">
        <v>0</v>
      </c>
      <c r="X455" s="6">
        <v>5766.38</v>
      </c>
      <c r="Y455" s="513">
        <f>IF(A455&lt;&gt;"",IF(A455=мар17!A455,0,1),IF(AND(B455=мар17!B455,C455=мар17!C455),0,1))</f>
        <v>0</v>
      </c>
      <c r="Z455" s="70" t="str">
        <f t="shared" si="75"/>
        <v>ул. Седьмая д.7</v>
      </c>
      <c r="AA455" s="504">
        <f>IF($B455&lt;&gt;"",MAX(AA$7:AA454)+1,0)</f>
        <v>442</v>
      </c>
      <c r="AB455" s="502">
        <f t="shared" si="50"/>
        <v>455</v>
      </c>
      <c r="AC455" s="504">
        <f>1</f>
        <v>1</v>
      </c>
      <c r="AD455" s="103">
        <f t="shared" si="76"/>
        <v>2883.19</v>
      </c>
      <c r="AE455" s="103">
        <f t="shared" si="77"/>
        <v>0</v>
      </c>
      <c r="AF455" s="103">
        <f t="shared" si="78"/>
        <v>0</v>
      </c>
      <c r="AG455" s="3"/>
    </row>
    <row r="456" spans="2:33" ht="13.2" x14ac:dyDescent="0.25">
      <c r="B456" s="1" t="str">
        <f>адреса!$G$449</f>
        <v>кв.49</v>
      </c>
      <c r="C456" s="522">
        <f>адреса!$I$449</f>
        <v>70000049</v>
      </c>
      <c r="D456" s="6" t="str">
        <f>адреса!$K$449</f>
        <v>ФИО-7-49</v>
      </c>
      <c r="E456" s="6">
        <v>1371.81</v>
      </c>
      <c r="F456" s="6">
        <v>1371.81</v>
      </c>
      <c r="G456" s="6">
        <v>0</v>
      </c>
      <c r="H456" s="6">
        <v>0</v>
      </c>
      <c r="I456" s="6">
        <v>0</v>
      </c>
      <c r="J456" s="6">
        <v>0</v>
      </c>
      <c r="K456" s="6">
        <v>0</v>
      </c>
      <c r="L456" s="6"/>
      <c r="M456" s="6">
        <v>0</v>
      </c>
      <c r="N456" s="6">
        <v>0</v>
      </c>
      <c r="O456" s="6">
        <v>0</v>
      </c>
      <c r="P456" s="6">
        <v>0</v>
      </c>
      <c r="Q456" s="6">
        <v>0</v>
      </c>
      <c r="R456" s="6">
        <v>0</v>
      </c>
      <c r="S456" s="6">
        <v>0</v>
      </c>
      <c r="T456" s="6">
        <v>0</v>
      </c>
      <c r="U456" s="6"/>
      <c r="V456" s="6">
        <v>1371.81</v>
      </c>
      <c r="W456" s="6">
        <v>0</v>
      </c>
      <c r="X456" s="6">
        <v>2743.62</v>
      </c>
      <c r="Y456" s="513">
        <f>IF(A456&lt;&gt;"",IF(A456=мар17!A456,0,1),IF(AND(B456=мар17!B456,C456=мар17!C456),0,1))</f>
        <v>0</v>
      </c>
      <c r="Z456" s="70" t="str">
        <f t="shared" si="75"/>
        <v>ул. Седьмая д.7</v>
      </c>
      <c r="AA456" s="504">
        <f>IF($B456&lt;&gt;"",MAX(AA$7:AA455)+1,0)</f>
        <v>443</v>
      </c>
      <c r="AB456" s="502">
        <f t="shared" si="50"/>
        <v>456</v>
      </c>
      <c r="AC456" s="504">
        <f>1</f>
        <v>1</v>
      </c>
      <c r="AD456" s="103">
        <f t="shared" si="76"/>
        <v>1371.81</v>
      </c>
      <c r="AE456" s="103">
        <f t="shared" si="77"/>
        <v>0</v>
      </c>
      <c r="AF456" s="103">
        <f t="shared" si="78"/>
        <v>0</v>
      </c>
      <c r="AG456" s="3"/>
    </row>
    <row r="457" spans="2:33" ht="13.2" x14ac:dyDescent="0.25">
      <c r="B457" s="1" t="str">
        <f>адреса!$G$450</f>
        <v>кв.50</v>
      </c>
      <c r="C457" s="522">
        <f>адреса!$I$450</f>
        <v>70000050</v>
      </c>
      <c r="D457" s="6" t="str">
        <f>адреса!$K$450</f>
        <v>ФИО-7-50</v>
      </c>
      <c r="E457" s="6">
        <v>1484.14</v>
      </c>
      <c r="F457" s="6">
        <v>1484.14</v>
      </c>
      <c r="G457" s="6">
        <v>0</v>
      </c>
      <c r="H457" s="6">
        <v>0</v>
      </c>
      <c r="I457" s="6">
        <v>0</v>
      </c>
      <c r="J457" s="6">
        <v>0</v>
      </c>
      <c r="K457" s="6">
        <v>0</v>
      </c>
      <c r="L457" s="6"/>
      <c r="M457" s="6">
        <v>0</v>
      </c>
      <c r="N457" s="6">
        <v>0</v>
      </c>
      <c r="O457" s="6">
        <v>0</v>
      </c>
      <c r="P457" s="6">
        <v>0</v>
      </c>
      <c r="Q457" s="6">
        <v>0</v>
      </c>
      <c r="R457" s="6">
        <v>0</v>
      </c>
      <c r="S457" s="6">
        <v>0</v>
      </c>
      <c r="T457" s="6">
        <v>0</v>
      </c>
      <c r="U457" s="6"/>
      <c r="V457" s="6">
        <v>1484.14</v>
      </c>
      <c r="W457" s="6">
        <v>0</v>
      </c>
      <c r="X457" s="6">
        <v>2968.28</v>
      </c>
      <c r="Y457" s="513">
        <f>IF(A457&lt;&gt;"",IF(A457=мар17!A457,0,1),IF(AND(B457=мар17!B457,C457=мар17!C457),0,1))</f>
        <v>0</v>
      </c>
      <c r="Z457" s="70" t="str">
        <f t="shared" si="75"/>
        <v>ул. Седьмая д.7</v>
      </c>
      <c r="AA457" s="504">
        <f>IF($B457&lt;&gt;"",MAX(AA$7:AA456)+1,0)</f>
        <v>444</v>
      </c>
      <c r="AB457" s="502">
        <f t="shared" ref="AB457:AB471" si="79">AB456+1</f>
        <v>457</v>
      </c>
      <c r="AC457" s="504">
        <f>1</f>
        <v>1</v>
      </c>
      <c r="AD457" s="103">
        <f t="shared" si="76"/>
        <v>1484.14</v>
      </c>
      <c r="AE457" s="103">
        <f t="shared" si="77"/>
        <v>0</v>
      </c>
      <c r="AF457" s="103">
        <f t="shared" si="78"/>
        <v>0</v>
      </c>
      <c r="AG457" s="3"/>
    </row>
    <row r="458" spans="2:33" ht="13.2" x14ac:dyDescent="0.25">
      <c r="B458" s="1" t="str">
        <f>адреса!$G$451</f>
        <v>кв.51</v>
      </c>
      <c r="C458" s="522">
        <f>адреса!$I$451</f>
        <v>70000051</v>
      </c>
      <c r="D458" s="6" t="str">
        <f>адреса!$K$451</f>
        <v>ФИО-7-51</v>
      </c>
      <c r="E458" s="6">
        <v>1487.55</v>
      </c>
      <c r="F458" s="6">
        <v>1487.55</v>
      </c>
      <c r="G458" s="6">
        <v>0</v>
      </c>
      <c r="H458" s="6">
        <v>0</v>
      </c>
      <c r="I458" s="6">
        <v>0</v>
      </c>
      <c r="J458" s="6">
        <v>0</v>
      </c>
      <c r="K458" s="6">
        <v>0</v>
      </c>
      <c r="L458" s="6"/>
      <c r="M458" s="6">
        <v>0</v>
      </c>
      <c r="N458" s="6">
        <v>0</v>
      </c>
      <c r="O458" s="6">
        <v>0</v>
      </c>
      <c r="P458" s="6">
        <v>0</v>
      </c>
      <c r="Q458" s="6">
        <v>0</v>
      </c>
      <c r="R458" s="6">
        <v>0</v>
      </c>
      <c r="S458" s="6">
        <v>0</v>
      </c>
      <c r="T458" s="6">
        <v>0</v>
      </c>
      <c r="U458" s="6"/>
      <c r="V458" s="6">
        <v>1487.55</v>
      </c>
      <c r="W458" s="6">
        <v>0</v>
      </c>
      <c r="X458" s="6">
        <v>2975.1</v>
      </c>
      <c r="Y458" s="513">
        <f>IF(A458&lt;&gt;"",IF(A458=мар17!A458,0,1),IF(AND(B458=мар17!B458,C458=мар17!C458),0,1))</f>
        <v>0</v>
      </c>
      <c r="Z458" s="70" t="str">
        <f t="shared" si="75"/>
        <v>ул. Седьмая д.7</v>
      </c>
      <c r="AA458" s="504">
        <f>IF($B458&lt;&gt;"",MAX(AA$7:AA457)+1,0)</f>
        <v>445</v>
      </c>
      <c r="AB458" s="502">
        <f t="shared" si="79"/>
        <v>458</v>
      </c>
      <c r="AC458" s="504">
        <f>1</f>
        <v>1</v>
      </c>
      <c r="AD458" s="103">
        <f t="shared" si="76"/>
        <v>1487.55</v>
      </c>
      <c r="AE458" s="103">
        <f t="shared" si="77"/>
        <v>0</v>
      </c>
      <c r="AF458" s="103">
        <f t="shared" si="78"/>
        <v>0</v>
      </c>
      <c r="AG458" s="3"/>
    </row>
    <row r="459" spans="2:33" ht="13.2" x14ac:dyDescent="0.25">
      <c r="B459" s="1" t="str">
        <f>адреса!$G$452</f>
        <v>кв.52</v>
      </c>
      <c r="C459" s="522">
        <f>адреса!$I$452</f>
        <v>70000052</v>
      </c>
      <c r="D459" s="6" t="str">
        <f>адреса!$K$452</f>
        <v>ФИО-7-52</v>
      </c>
      <c r="E459" s="6">
        <v>1487.55</v>
      </c>
      <c r="F459" s="6">
        <v>1487.55</v>
      </c>
      <c r="G459" s="6">
        <v>0</v>
      </c>
      <c r="H459" s="6">
        <v>0</v>
      </c>
      <c r="I459" s="6">
        <v>0</v>
      </c>
      <c r="J459" s="6">
        <v>0</v>
      </c>
      <c r="K459" s="6">
        <v>0</v>
      </c>
      <c r="L459" s="6"/>
      <c r="M459" s="6">
        <v>0</v>
      </c>
      <c r="N459" s="6">
        <v>0</v>
      </c>
      <c r="O459" s="6">
        <v>0</v>
      </c>
      <c r="P459" s="6">
        <v>0</v>
      </c>
      <c r="Q459" s="6">
        <v>0</v>
      </c>
      <c r="R459" s="6">
        <v>0</v>
      </c>
      <c r="S459" s="6">
        <v>0</v>
      </c>
      <c r="T459" s="6">
        <v>0</v>
      </c>
      <c r="U459" s="6"/>
      <c r="V459" s="6">
        <v>1487.55</v>
      </c>
      <c r="W459" s="6">
        <v>0</v>
      </c>
      <c r="X459" s="6">
        <v>2975.1</v>
      </c>
      <c r="Y459" s="513">
        <f>IF(A459&lt;&gt;"",IF(A459=мар17!A459,0,1),IF(AND(B459=мар17!B459,C459=мар17!C459),0,1))</f>
        <v>0</v>
      </c>
      <c r="Z459" s="70" t="str">
        <f t="shared" ref="Z459:Z471" si="80">IF(AND(A459&lt;&gt;"",B459=""),A459,Z458)</f>
        <v>ул. Седьмая д.7</v>
      </c>
      <c r="AA459" s="504">
        <f>IF($B459&lt;&gt;"",MAX(AA$7:AA458)+1,0)</f>
        <v>446</v>
      </c>
      <c r="AB459" s="502">
        <f t="shared" si="79"/>
        <v>459</v>
      </c>
      <c r="AC459" s="504">
        <f>1</f>
        <v>1</v>
      </c>
      <c r="AD459" s="103">
        <f t="shared" ref="AD459:AD471" si="81">F459</f>
        <v>1487.55</v>
      </c>
      <c r="AE459" s="103">
        <f t="shared" ref="AE459:AE471" si="82">H459+I459+J459+K459+L459+O459+R459+S459</f>
        <v>0</v>
      </c>
      <c r="AF459" s="103">
        <f t="shared" ref="AF459:AF471" si="83">V459-AD459-AE459</f>
        <v>0</v>
      </c>
      <c r="AG459" s="3"/>
    </row>
    <row r="460" spans="2:33" ht="13.2" x14ac:dyDescent="0.25">
      <c r="B460" s="1" t="str">
        <f>адреса!$G$453</f>
        <v>кв.53</v>
      </c>
      <c r="C460" s="522">
        <f>адреса!$I$453</f>
        <v>70000053</v>
      </c>
      <c r="D460" s="6" t="str">
        <f>адреса!$K$453</f>
        <v>ФИО-7-53</v>
      </c>
      <c r="E460" s="6">
        <v>2216</v>
      </c>
      <c r="F460" s="6">
        <v>2216</v>
      </c>
      <c r="G460" s="6">
        <v>0</v>
      </c>
      <c r="H460" s="6">
        <v>0</v>
      </c>
      <c r="I460" s="6">
        <v>0</v>
      </c>
      <c r="J460" s="6">
        <v>0</v>
      </c>
      <c r="K460" s="6">
        <v>0</v>
      </c>
      <c r="L460" s="6"/>
      <c r="M460" s="6">
        <v>0</v>
      </c>
      <c r="N460" s="6">
        <v>0</v>
      </c>
      <c r="O460" s="6">
        <v>0</v>
      </c>
      <c r="P460" s="6">
        <v>0</v>
      </c>
      <c r="Q460" s="6">
        <v>0</v>
      </c>
      <c r="R460" s="6">
        <v>0</v>
      </c>
      <c r="S460" s="6">
        <v>0</v>
      </c>
      <c r="T460" s="6">
        <v>0</v>
      </c>
      <c r="U460" s="6"/>
      <c r="V460" s="6">
        <v>2216</v>
      </c>
      <c r="W460" s="6">
        <v>0</v>
      </c>
      <c r="X460" s="6">
        <v>4432</v>
      </c>
      <c r="Y460" s="513">
        <f>IF(A460&lt;&gt;"",IF(A460=мар17!A460,0,1),IF(AND(B460=мар17!B460,C460=мар17!C460),0,1))</f>
        <v>0</v>
      </c>
      <c r="Z460" s="70" t="str">
        <f t="shared" si="80"/>
        <v>ул. Седьмая д.7</v>
      </c>
      <c r="AA460" s="504">
        <f>IF($B460&lt;&gt;"",MAX(AA$7:AA459)+1,0)</f>
        <v>447</v>
      </c>
      <c r="AB460" s="502">
        <f t="shared" si="79"/>
        <v>460</v>
      </c>
      <c r="AC460" s="504">
        <f>1</f>
        <v>1</v>
      </c>
      <c r="AD460" s="103">
        <f t="shared" si="81"/>
        <v>2216</v>
      </c>
      <c r="AE460" s="103">
        <f t="shared" si="82"/>
        <v>0</v>
      </c>
      <c r="AF460" s="103">
        <f t="shared" si="83"/>
        <v>0</v>
      </c>
      <c r="AG460" s="3"/>
    </row>
    <row r="461" spans="2:33" ht="13.2" x14ac:dyDescent="0.25">
      <c r="B461" s="1" t="str">
        <f>адреса!$G$454</f>
        <v>кв.54</v>
      </c>
      <c r="C461" s="522">
        <f>адреса!$I$454</f>
        <v>70000054</v>
      </c>
      <c r="D461" s="6" t="str">
        <f>адреса!$K$454</f>
        <v>ФИО-7-54</v>
      </c>
      <c r="E461" s="6">
        <v>1354.79</v>
      </c>
      <c r="F461" s="6">
        <v>1354.79</v>
      </c>
      <c r="G461" s="6">
        <v>0</v>
      </c>
      <c r="H461" s="6">
        <v>0</v>
      </c>
      <c r="I461" s="6">
        <v>0</v>
      </c>
      <c r="J461" s="6">
        <v>0</v>
      </c>
      <c r="K461" s="6">
        <v>0</v>
      </c>
      <c r="L461" s="6"/>
      <c r="M461" s="6">
        <v>0</v>
      </c>
      <c r="N461" s="6">
        <v>0</v>
      </c>
      <c r="O461" s="6">
        <v>0</v>
      </c>
      <c r="P461" s="6">
        <v>0</v>
      </c>
      <c r="Q461" s="6">
        <v>0</v>
      </c>
      <c r="R461" s="6">
        <v>0</v>
      </c>
      <c r="S461" s="6">
        <v>0</v>
      </c>
      <c r="T461" s="6">
        <v>0</v>
      </c>
      <c r="U461" s="6"/>
      <c r="V461" s="6">
        <v>1354.79</v>
      </c>
      <c r="W461" s="6">
        <v>0</v>
      </c>
      <c r="X461" s="6">
        <v>2709.58</v>
      </c>
      <c r="Y461" s="513">
        <f>IF(A461&lt;&gt;"",IF(A461=мар17!A461,0,1),IF(AND(B461=мар17!B461,C461=мар17!C461),0,1))</f>
        <v>0</v>
      </c>
      <c r="Z461" s="70" t="str">
        <f t="shared" si="80"/>
        <v>ул. Седьмая д.7</v>
      </c>
      <c r="AA461" s="504">
        <f>IF($B461&lt;&gt;"",MAX(AA$7:AA460)+1,0)</f>
        <v>448</v>
      </c>
      <c r="AB461" s="502">
        <f t="shared" si="79"/>
        <v>461</v>
      </c>
      <c r="AC461" s="504">
        <f>1</f>
        <v>1</v>
      </c>
      <c r="AD461" s="103">
        <f t="shared" si="81"/>
        <v>1354.79</v>
      </c>
      <c r="AE461" s="103">
        <f t="shared" si="82"/>
        <v>0</v>
      </c>
      <c r="AF461" s="103">
        <f t="shared" si="83"/>
        <v>0</v>
      </c>
      <c r="AG461" s="3"/>
    </row>
    <row r="462" spans="2:33" ht="13.2" x14ac:dyDescent="0.25">
      <c r="B462" s="1" t="str">
        <f>адреса!$G$455</f>
        <v>кв.55</v>
      </c>
      <c r="C462" s="522">
        <f>адреса!$I$455</f>
        <v>70000055</v>
      </c>
      <c r="D462" s="6" t="str">
        <f>адреса!$K$455</f>
        <v>ФИО-7-55</v>
      </c>
      <c r="E462" s="6">
        <v>1480.74</v>
      </c>
      <c r="F462" s="6">
        <v>1480.74</v>
      </c>
      <c r="G462" s="6">
        <v>0</v>
      </c>
      <c r="H462" s="6">
        <v>0</v>
      </c>
      <c r="I462" s="6">
        <v>0</v>
      </c>
      <c r="J462" s="6">
        <v>0</v>
      </c>
      <c r="K462" s="6">
        <v>0</v>
      </c>
      <c r="L462" s="6"/>
      <c r="M462" s="6">
        <v>0</v>
      </c>
      <c r="N462" s="6">
        <v>0</v>
      </c>
      <c r="O462" s="6">
        <v>0</v>
      </c>
      <c r="P462" s="6">
        <v>0</v>
      </c>
      <c r="Q462" s="6">
        <v>0</v>
      </c>
      <c r="R462" s="6">
        <v>0</v>
      </c>
      <c r="S462" s="6">
        <v>0</v>
      </c>
      <c r="T462" s="6">
        <v>0</v>
      </c>
      <c r="U462" s="6"/>
      <c r="V462" s="6">
        <v>1480.74</v>
      </c>
      <c r="W462" s="6">
        <v>0</v>
      </c>
      <c r="X462" s="6">
        <v>2961.48</v>
      </c>
      <c r="Y462" s="513">
        <f>IF(A462&lt;&gt;"",IF(A462=мар17!A462,0,1),IF(AND(B462=мар17!B462,C462=мар17!C462),0,1))</f>
        <v>0</v>
      </c>
      <c r="Z462" s="70" t="str">
        <f t="shared" si="80"/>
        <v>ул. Седьмая д.7</v>
      </c>
      <c r="AA462" s="504">
        <f>IF($B462&lt;&gt;"",MAX(AA$7:AA461)+1,0)</f>
        <v>449</v>
      </c>
      <c r="AB462" s="502">
        <f t="shared" si="79"/>
        <v>462</v>
      </c>
      <c r="AC462" s="504">
        <f>1</f>
        <v>1</v>
      </c>
      <c r="AD462" s="103">
        <f t="shared" si="81"/>
        <v>1480.74</v>
      </c>
      <c r="AE462" s="103">
        <f t="shared" si="82"/>
        <v>0</v>
      </c>
      <c r="AF462" s="103">
        <f t="shared" si="83"/>
        <v>0</v>
      </c>
      <c r="AG462" s="3"/>
    </row>
    <row r="463" spans="2:33" ht="13.2" x14ac:dyDescent="0.25">
      <c r="B463" s="1" t="str">
        <f>адреса!$G$456</f>
        <v>кв.56</v>
      </c>
      <c r="C463" s="522">
        <f>адреса!$I$456</f>
        <v>70000056</v>
      </c>
      <c r="D463" s="6" t="str">
        <f>адреса!$K$456</f>
        <v>ФИО-7-56</v>
      </c>
      <c r="E463" s="6">
        <v>1463.72</v>
      </c>
      <c r="F463" s="6">
        <v>1463.72</v>
      </c>
      <c r="G463" s="6">
        <v>0</v>
      </c>
      <c r="H463" s="6">
        <v>0</v>
      </c>
      <c r="I463" s="6">
        <v>0</v>
      </c>
      <c r="J463" s="6">
        <v>0</v>
      </c>
      <c r="K463" s="6">
        <v>0</v>
      </c>
      <c r="L463" s="6"/>
      <c r="M463" s="6">
        <v>0</v>
      </c>
      <c r="N463" s="6">
        <v>0</v>
      </c>
      <c r="O463" s="6">
        <v>0</v>
      </c>
      <c r="P463" s="6">
        <v>0</v>
      </c>
      <c r="Q463" s="6">
        <v>0</v>
      </c>
      <c r="R463" s="6">
        <v>0</v>
      </c>
      <c r="S463" s="6">
        <v>0</v>
      </c>
      <c r="T463" s="6">
        <v>0</v>
      </c>
      <c r="U463" s="6"/>
      <c r="V463" s="6">
        <v>1463.72</v>
      </c>
      <c r="W463" s="6">
        <v>0</v>
      </c>
      <c r="X463" s="6">
        <v>2927.44</v>
      </c>
      <c r="Y463" s="513">
        <f>IF(A463&lt;&gt;"",IF(A463=мар17!A463,0,1),IF(AND(B463=мар17!B463,C463=мар17!C463),0,1))</f>
        <v>0</v>
      </c>
      <c r="Z463" s="70" t="str">
        <f t="shared" si="80"/>
        <v>ул. Седьмая д.7</v>
      </c>
      <c r="AA463" s="504">
        <f>IF($B463&lt;&gt;"",MAX(AA$7:AA462)+1,0)</f>
        <v>450</v>
      </c>
      <c r="AB463" s="502">
        <f t="shared" si="79"/>
        <v>463</v>
      </c>
      <c r="AC463" s="504">
        <f>1</f>
        <v>1</v>
      </c>
      <c r="AD463" s="103">
        <f t="shared" si="81"/>
        <v>1463.72</v>
      </c>
      <c r="AE463" s="103">
        <f t="shared" si="82"/>
        <v>0</v>
      </c>
      <c r="AF463" s="103">
        <f t="shared" si="83"/>
        <v>0</v>
      </c>
      <c r="AG463" s="3"/>
    </row>
    <row r="464" spans="2:33" ht="13.2" x14ac:dyDescent="0.25">
      <c r="B464" s="1" t="str">
        <f>адреса!$G$457</f>
        <v>кв.57</v>
      </c>
      <c r="C464" s="522">
        <f>адреса!$I$457</f>
        <v>70000057</v>
      </c>
      <c r="D464" s="6" t="str">
        <f>адреса!$K$457</f>
        <v>ФИО-7-57</v>
      </c>
      <c r="E464" s="6">
        <v>1463.72</v>
      </c>
      <c r="F464" s="6">
        <v>1463.72</v>
      </c>
      <c r="G464" s="6">
        <v>0</v>
      </c>
      <c r="H464" s="6">
        <v>0</v>
      </c>
      <c r="I464" s="6">
        <v>0</v>
      </c>
      <c r="J464" s="6">
        <v>0</v>
      </c>
      <c r="K464" s="6">
        <v>0</v>
      </c>
      <c r="L464" s="6"/>
      <c r="M464" s="6">
        <v>0</v>
      </c>
      <c r="N464" s="6">
        <v>0</v>
      </c>
      <c r="O464" s="6">
        <v>0</v>
      </c>
      <c r="P464" s="6">
        <v>0</v>
      </c>
      <c r="Q464" s="6">
        <v>0</v>
      </c>
      <c r="R464" s="6">
        <v>0</v>
      </c>
      <c r="S464" s="6">
        <v>0</v>
      </c>
      <c r="T464" s="6">
        <v>0</v>
      </c>
      <c r="U464" s="6"/>
      <c r="V464" s="6">
        <v>1463.72</v>
      </c>
      <c r="W464" s="6">
        <v>0</v>
      </c>
      <c r="X464" s="6">
        <v>2927.44</v>
      </c>
      <c r="Y464" s="513">
        <f>IF(A464&lt;&gt;"",IF(A464=мар17!A464,0,1),IF(AND(B464=мар17!B464,C464=мар17!C464),0,1))</f>
        <v>0</v>
      </c>
      <c r="Z464" s="70" t="str">
        <f t="shared" si="80"/>
        <v>ул. Седьмая д.7</v>
      </c>
      <c r="AA464" s="504">
        <f>IF($B464&lt;&gt;"",MAX(AA$7:AA463)+1,0)</f>
        <v>451</v>
      </c>
      <c r="AB464" s="502">
        <f t="shared" si="79"/>
        <v>464</v>
      </c>
      <c r="AC464" s="504">
        <f>1</f>
        <v>1</v>
      </c>
      <c r="AD464" s="103">
        <f t="shared" si="81"/>
        <v>1463.72</v>
      </c>
      <c r="AE464" s="103">
        <f t="shared" si="82"/>
        <v>0</v>
      </c>
      <c r="AF464" s="103">
        <f t="shared" si="83"/>
        <v>0</v>
      </c>
      <c r="AG464" s="3"/>
    </row>
    <row r="465" spans="2:33" ht="13.2" x14ac:dyDescent="0.25">
      <c r="B465" s="1" t="str">
        <f>адреса!$G$458</f>
        <v>кв.58</v>
      </c>
      <c r="C465" s="522">
        <f>адреса!$I$458</f>
        <v>70000058</v>
      </c>
      <c r="D465" s="6" t="str">
        <f>адреса!$K$458</f>
        <v>ФИО-7-58</v>
      </c>
      <c r="E465" s="6">
        <v>2862.76</v>
      </c>
      <c r="F465" s="6">
        <v>2862.76</v>
      </c>
      <c r="G465" s="6">
        <v>0</v>
      </c>
      <c r="H465" s="6">
        <v>0</v>
      </c>
      <c r="I465" s="6">
        <v>0</v>
      </c>
      <c r="J465" s="6">
        <v>0</v>
      </c>
      <c r="K465" s="6">
        <v>0</v>
      </c>
      <c r="L465" s="6"/>
      <c r="M465" s="6">
        <v>0</v>
      </c>
      <c r="N465" s="6">
        <v>0</v>
      </c>
      <c r="O465" s="6">
        <v>0</v>
      </c>
      <c r="P465" s="6">
        <v>0</v>
      </c>
      <c r="Q465" s="6">
        <v>0</v>
      </c>
      <c r="R465" s="6">
        <v>0</v>
      </c>
      <c r="S465" s="6">
        <v>0</v>
      </c>
      <c r="T465" s="6">
        <v>0</v>
      </c>
      <c r="U465" s="6"/>
      <c r="V465" s="6">
        <v>2862.76</v>
      </c>
      <c r="W465" s="6">
        <v>0</v>
      </c>
      <c r="X465" s="6">
        <v>5725.52</v>
      </c>
      <c r="Y465" s="513">
        <f>IF(A465&lt;&gt;"",IF(A465=мар17!A465,0,1),IF(AND(B465=мар17!B465,C465=мар17!C465),0,1))</f>
        <v>0</v>
      </c>
      <c r="Z465" s="70" t="str">
        <f t="shared" si="80"/>
        <v>ул. Седьмая д.7</v>
      </c>
      <c r="AA465" s="504">
        <f>IF($B465&lt;&gt;"",MAX(AA$7:AA464)+1,0)</f>
        <v>452</v>
      </c>
      <c r="AB465" s="502">
        <f t="shared" si="79"/>
        <v>465</v>
      </c>
      <c r="AC465" s="504">
        <f>1</f>
        <v>1</v>
      </c>
      <c r="AD465" s="103">
        <f t="shared" si="81"/>
        <v>2862.76</v>
      </c>
      <c r="AE465" s="103">
        <f t="shared" si="82"/>
        <v>0</v>
      </c>
      <c r="AF465" s="103">
        <f t="shared" si="83"/>
        <v>0</v>
      </c>
      <c r="AG465" s="3"/>
    </row>
    <row r="466" spans="2:33" ht="13.2" x14ac:dyDescent="0.25">
      <c r="B466" s="1" t="str">
        <f>адреса!$G$459</f>
        <v>кв.59</v>
      </c>
      <c r="C466" s="522">
        <f>адреса!$I$459</f>
        <v>70000059</v>
      </c>
      <c r="D466" s="6" t="str">
        <f>адреса!$K$459</f>
        <v>ФИО-7-59</v>
      </c>
      <c r="E466" s="6">
        <v>2202.39</v>
      </c>
      <c r="F466" s="6">
        <v>2202.39</v>
      </c>
      <c r="G466" s="6">
        <v>0</v>
      </c>
      <c r="H466" s="6">
        <v>0</v>
      </c>
      <c r="I466" s="6">
        <v>0</v>
      </c>
      <c r="J466" s="6">
        <v>0</v>
      </c>
      <c r="K466" s="6">
        <v>0</v>
      </c>
      <c r="L466" s="6"/>
      <c r="M466" s="6">
        <v>0</v>
      </c>
      <c r="N466" s="6">
        <v>0</v>
      </c>
      <c r="O466" s="6">
        <v>0</v>
      </c>
      <c r="P466" s="6">
        <v>0</v>
      </c>
      <c r="Q466" s="6">
        <v>0</v>
      </c>
      <c r="R466" s="6">
        <v>0</v>
      </c>
      <c r="S466" s="6">
        <v>0</v>
      </c>
      <c r="T466" s="6">
        <v>0</v>
      </c>
      <c r="U466" s="6"/>
      <c r="V466" s="6">
        <v>2202.39</v>
      </c>
      <c r="W466" s="6">
        <v>0</v>
      </c>
      <c r="X466" s="6">
        <v>4404.78</v>
      </c>
      <c r="Y466" s="513">
        <f>IF(A466&lt;&gt;"",IF(A466=мар17!A466,0,1),IF(AND(B466=мар17!B466,C466=мар17!C466),0,1))</f>
        <v>0</v>
      </c>
      <c r="Z466" s="70" t="str">
        <f t="shared" si="80"/>
        <v>ул. Седьмая д.7</v>
      </c>
      <c r="AA466" s="504">
        <f>IF($B466&lt;&gt;"",MAX(AA$7:AA465)+1,0)</f>
        <v>453</v>
      </c>
      <c r="AB466" s="502">
        <f t="shared" si="79"/>
        <v>466</v>
      </c>
      <c r="AC466" s="504">
        <f>1</f>
        <v>1</v>
      </c>
      <c r="AD466" s="103">
        <f t="shared" si="81"/>
        <v>2202.39</v>
      </c>
      <c r="AE466" s="103">
        <f t="shared" si="82"/>
        <v>0</v>
      </c>
      <c r="AF466" s="103">
        <f t="shared" si="83"/>
        <v>0</v>
      </c>
      <c r="AG466" s="3"/>
    </row>
    <row r="467" spans="2:33" ht="13.2" x14ac:dyDescent="0.25">
      <c r="B467" s="1" t="str">
        <f>адреса!$G$460</f>
        <v>кв.60</v>
      </c>
      <c r="C467" s="522">
        <f>адреса!$I$460</f>
        <v>70000060</v>
      </c>
      <c r="D467" s="6" t="str">
        <f>адреса!$K$460</f>
        <v>ФИО-7-60</v>
      </c>
      <c r="E467" s="6">
        <v>1358.2</v>
      </c>
      <c r="F467" s="6">
        <v>1358.2</v>
      </c>
      <c r="G467" s="6">
        <v>0</v>
      </c>
      <c r="H467" s="6">
        <v>0</v>
      </c>
      <c r="I467" s="6">
        <v>0</v>
      </c>
      <c r="J467" s="6">
        <v>0</v>
      </c>
      <c r="K467" s="6">
        <v>0</v>
      </c>
      <c r="L467" s="6"/>
      <c r="M467" s="6">
        <v>0</v>
      </c>
      <c r="N467" s="6">
        <v>0</v>
      </c>
      <c r="O467" s="6">
        <v>0</v>
      </c>
      <c r="P467" s="6">
        <v>0</v>
      </c>
      <c r="Q467" s="6">
        <v>0</v>
      </c>
      <c r="R467" s="6">
        <v>0</v>
      </c>
      <c r="S467" s="6">
        <v>0</v>
      </c>
      <c r="T467" s="6">
        <v>0</v>
      </c>
      <c r="U467" s="6"/>
      <c r="V467" s="6">
        <v>1358.2</v>
      </c>
      <c r="W467" s="6">
        <v>0</v>
      </c>
      <c r="X467" s="6">
        <v>2716.4</v>
      </c>
      <c r="Y467" s="513">
        <f>IF(A467&lt;&gt;"",IF(A467=мар17!A467,0,1),IF(AND(B467=мар17!B467,C467=мар17!C467),0,1))</f>
        <v>0</v>
      </c>
      <c r="Z467" s="70" t="str">
        <f t="shared" si="80"/>
        <v>ул. Седьмая д.7</v>
      </c>
      <c r="AA467" s="504">
        <f>IF($B467&lt;&gt;"",MAX(AA$7:AA466)+1,0)</f>
        <v>454</v>
      </c>
      <c r="AB467" s="502">
        <f t="shared" si="79"/>
        <v>467</v>
      </c>
      <c r="AC467" s="504">
        <f>1</f>
        <v>1</v>
      </c>
      <c r="AD467" s="103">
        <f t="shared" si="81"/>
        <v>1358.2</v>
      </c>
      <c r="AE467" s="103">
        <f t="shared" si="82"/>
        <v>0</v>
      </c>
      <c r="AF467" s="103">
        <f t="shared" si="83"/>
        <v>0</v>
      </c>
      <c r="AG467" s="3"/>
    </row>
    <row r="468" spans="2:33" ht="13.2" x14ac:dyDescent="0.25">
      <c r="B468" s="1" t="str">
        <f>адреса!$G$461</f>
        <v>кв.61</v>
      </c>
      <c r="C468" s="522">
        <f>адреса!$I$461</f>
        <v>70000061</v>
      </c>
      <c r="D468" s="6" t="str">
        <f>адреса!$K$461</f>
        <v>ФИО-7-61</v>
      </c>
      <c r="E468" s="6">
        <v>1470.53</v>
      </c>
      <c r="F468" s="6">
        <v>1470.53</v>
      </c>
      <c r="G468" s="6">
        <v>0</v>
      </c>
      <c r="H468" s="6">
        <v>0</v>
      </c>
      <c r="I468" s="6">
        <v>0</v>
      </c>
      <c r="J468" s="6">
        <v>0</v>
      </c>
      <c r="K468" s="6">
        <v>0</v>
      </c>
      <c r="L468" s="6"/>
      <c r="M468" s="6">
        <v>0</v>
      </c>
      <c r="N468" s="6">
        <v>0</v>
      </c>
      <c r="O468" s="6">
        <v>0</v>
      </c>
      <c r="P468" s="6">
        <v>0</v>
      </c>
      <c r="Q468" s="6">
        <v>0</v>
      </c>
      <c r="R468" s="6">
        <v>0</v>
      </c>
      <c r="S468" s="6">
        <v>0</v>
      </c>
      <c r="T468" s="6">
        <v>0</v>
      </c>
      <c r="U468" s="6"/>
      <c r="V468" s="6">
        <v>1470.53</v>
      </c>
      <c r="W468" s="6">
        <v>0</v>
      </c>
      <c r="X468" s="6">
        <v>2941.06</v>
      </c>
      <c r="Y468" s="513">
        <f>IF(A468&lt;&gt;"",IF(A468=мар17!A468,0,1),IF(AND(B468=мар17!B468,C468=мар17!C468),0,1))</f>
        <v>0</v>
      </c>
      <c r="Z468" s="70" t="str">
        <f t="shared" si="80"/>
        <v>ул. Седьмая д.7</v>
      </c>
      <c r="AA468" s="504">
        <f>IF($B468&lt;&gt;"",MAX(AA$7:AA467)+1,0)</f>
        <v>455</v>
      </c>
      <c r="AB468" s="502">
        <f t="shared" si="79"/>
        <v>468</v>
      </c>
      <c r="AC468" s="504">
        <f>1</f>
        <v>1</v>
      </c>
      <c r="AD468" s="103">
        <f t="shared" si="81"/>
        <v>1470.53</v>
      </c>
      <c r="AE468" s="103">
        <f t="shared" si="82"/>
        <v>0</v>
      </c>
      <c r="AF468" s="103">
        <f t="shared" si="83"/>
        <v>0</v>
      </c>
      <c r="AG468" s="3"/>
    </row>
    <row r="469" spans="2:33" ht="13.2" x14ac:dyDescent="0.25">
      <c r="B469" s="1" t="str">
        <f>адреса!$G$462</f>
        <v>кв.62</v>
      </c>
      <c r="C469" s="522">
        <f>адреса!$I$462</f>
        <v>70000062</v>
      </c>
      <c r="D469" s="6" t="str">
        <f>адреса!$K$462</f>
        <v>ФИО-7-62</v>
      </c>
      <c r="E469" s="6">
        <v>1470.53</v>
      </c>
      <c r="F469" s="6">
        <v>1470.53</v>
      </c>
      <c r="G469" s="6">
        <v>0</v>
      </c>
      <c r="H469" s="6">
        <v>0</v>
      </c>
      <c r="I469" s="6">
        <v>0</v>
      </c>
      <c r="J469" s="6">
        <v>0</v>
      </c>
      <c r="K469" s="6">
        <v>0</v>
      </c>
      <c r="L469" s="6"/>
      <c r="M469" s="6">
        <v>0</v>
      </c>
      <c r="N469" s="6">
        <v>0</v>
      </c>
      <c r="O469" s="6">
        <v>0</v>
      </c>
      <c r="P469" s="6">
        <v>0</v>
      </c>
      <c r="Q469" s="6">
        <v>0</v>
      </c>
      <c r="R469" s="6">
        <v>0</v>
      </c>
      <c r="S469" s="6">
        <v>0</v>
      </c>
      <c r="T469" s="6">
        <v>0</v>
      </c>
      <c r="U469" s="6"/>
      <c r="V469" s="6">
        <v>1470.53</v>
      </c>
      <c r="W469" s="6">
        <v>0</v>
      </c>
      <c r="X469" s="6">
        <v>2941.06</v>
      </c>
      <c r="Y469" s="513">
        <f>IF(A469&lt;&gt;"",IF(A469=мар17!A469,0,1),IF(AND(B469=мар17!B469,C469=мар17!C469),0,1))</f>
        <v>0</v>
      </c>
      <c r="Z469" s="70" t="str">
        <f t="shared" si="80"/>
        <v>ул. Седьмая д.7</v>
      </c>
      <c r="AA469" s="504">
        <f>IF($B469&lt;&gt;"",MAX(AA$7:AA468)+1,0)</f>
        <v>456</v>
      </c>
      <c r="AB469" s="502">
        <f t="shared" si="79"/>
        <v>469</v>
      </c>
      <c r="AC469" s="504">
        <f>1</f>
        <v>1</v>
      </c>
      <c r="AD469" s="103">
        <f t="shared" si="81"/>
        <v>1470.53</v>
      </c>
      <c r="AE469" s="103">
        <f t="shared" si="82"/>
        <v>0</v>
      </c>
      <c r="AF469" s="103">
        <f t="shared" si="83"/>
        <v>0</v>
      </c>
      <c r="AG469" s="3"/>
    </row>
    <row r="470" spans="2:33" ht="13.2" x14ac:dyDescent="0.25">
      <c r="B470" s="1" t="str">
        <f>адреса!$G$463</f>
        <v>кв.63</v>
      </c>
      <c r="C470" s="522">
        <f>адреса!$I$463</f>
        <v>70000063</v>
      </c>
      <c r="D470" s="6" t="str">
        <f>адреса!$K$463</f>
        <v>ФИО-7-63</v>
      </c>
      <c r="E470" s="6">
        <v>1467.12</v>
      </c>
      <c r="F470" s="6">
        <v>1467.12</v>
      </c>
      <c r="G470" s="6">
        <v>0</v>
      </c>
      <c r="H470" s="6">
        <v>0</v>
      </c>
      <c r="I470" s="6">
        <v>0</v>
      </c>
      <c r="J470" s="6">
        <v>0</v>
      </c>
      <c r="K470" s="6">
        <v>0</v>
      </c>
      <c r="L470" s="6"/>
      <c r="M470" s="6">
        <v>0</v>
      </c>
      <c r="N470" s="6">
        <v>0</v>
      </c>
      <c r="O470" s="6">
        <v>0</v>
      </c>
      <c r="P470" s="6">
        <v>0</v>
      </c>
      <c r="Q470" s="6">
        <v>0</v>
      </c>
      <c r="R470" s="6">
        <v>0</v>
      </c>
      <c r="S470" s="6">
        <v>0</v>
      </c>
      <c r="T470" s="6">
        <v>0</v>
      </c>
      <c r="U470" s="6"/>
      <c r="V470" s="6">
        <v>1467.12</v>
      </c>
      <c r="W470" s="6">
        <v>0</v>
      </c>
      <c r="X470" s="6">
        <v>2934.24</v>
      </c>
      <c r="Y470" s="513">
        <f>IF(A470&lt;&gt;"",IF(A470=мар17!A470,0,1),IF(AND(B470=мар17!B470,C470=мар17!C470),0,1))</f>
        <v>0</v>
      </c>
      <c r="Z470" s="70" t="str">
        <f t="shared" si="80"/>
        <v>ул. Седьмая д.7</v>
      </c>
      <c r="AA470" s="504">
        <f>IF($B470&lt;&gt;"",MAX(AA$7:AA469)+1,0)</f>
        <v>457</v>
      </c>
      <c r="AB470" s="502">
        <f t="shared" si="79"/>
        <v>470</v>
      </c>
      <c r="AC470" s="504">
        <f>1</f>
        <v>1</v>
      </c>
      <c r="AD470" s="103">
        <f t="shared" si="81"/>
        <v>1467.12</v>
      </c>
      <c r="AE470" s="103">
        <f t="shared" si="82"/>
        <v>0</v>
      </c>
      <c r="AF470" s="103">
        <f t="shared" si="83"/>
        <v>0</v>
      </c>
      <c r="AG470" s="3"/>
    </row>
    <row r="471" spans="2:33" ht="13.2" x14ac:dyDescent="0.25">
      <c r="B471" s="1" t="str">
        <f>адреса!$G$464</f>
        <v>кв.64</v>
      </c>
      <c r="C471" s="522">
        <f>адреса!$I$464</f>
        <v>70000064</v>
      </c>
      <c r="D471" s="6" t="str">
        <f>адреса!$K$464</f>
        <v>ФИО-7-64</v>
      </c>
      <c r="E471" s="6">
        <v>2855.96</v>
      </c>
      <c r="F471" s="6">
        <v>2855.96</v>
      </c>
      <c r="G471" s="6">
        <v>0</v>
      </c>
      <c r="H471" s="6">
        <v>0</v>
      </c>
      <c r="I471" s="6">
        <v>0</v>
      </c>
      <c r="J471" s="6">
        <v>0</v>
      </c>
      <c r="K471" s="6">
        <v>0</v>
      </c>
      <c r="L471" s="6"/>
      <c r="M471" s="6">
        <v>0</v>
      </c>
      <c r="N471" s="6">
        <v>0</v>
      </c>
      <c r="O471" s="6">
        <v>0</v>
      </c>
      <c r="P471" s="6">
        <v>0</v>
      </c>
      <c r="Q471" s="6">
        <v>0</v>
      </c>
      <c r="R471" s="6">
        <v>0</v>
      </c>
      <c r="S471" s="6">
        <v>0</v>
      </c>
      <c r="T471" s="6">
        <v>0</v>
      </c>
      <c r="U471" s="6"/>
      <c r="V471" s="6">
        <v>2855.96</v>
      </c>
      <c r="W471" s="6">
        <v>0</v>
      </c>
      <c r="X471" s="6">
        <v>5711.92</v>
      </c>
      <c r="Y471" s="513">
        <f>IF(A471&lt;&gt;"",IF(A471=мар17!A471,0,1),IF(AND(B471=мар17!B471,C471=мар17!C471),0,1))</f>
        <v>0</v>
      </c>
      <c r="Z471" s="70" t="str">
        <f t="shared" si="80"/>
        <v>ул. Седьмая д.7</v>
      </c>
      <c r="AA471" s="504">
        <f>IF($B471&lt;&gt;"",MAX(AA$7:AA470)+1,0)</f>
        <v>458</v>
      </c>
      <c r="AB471" s="502">
        <f t="shared" si="79"/>
        <v>471</v>
      </c>
      <c r="AC471" s="504">
        <f>1</f>
        <v>1</v>
      </c>
      <c r="AD471" s="103">
        <f t="shared" si="81"/>
        <v>2855.96</v>
      </c>
      <c r="AE471" s="103">
        <f t="shared" si="82"/>
        <v>0</v>
      </c>
      <c r="AF471" s="103">
        <f t="shared" si="83"/>
        <v>0</v>
      </c>
      <c r="AG471" s="3"/>
    </row>
  </sheetData>
  <autoFilter ref="A6:AF471"/>
  <conditionalFormatting sqref="A3">
    <cfRule type="cellIs" dxfId="5" priority="2" operator="equal">
      <formula>0</formula>
    </cfRule>
  </conditionalFormatting>
  <conditionalFormatting sqref="B2:D2">
    <cfRule type="cellIs" dxfId="4" priority="1" operator="equal">
      <formula>0</formula>
    </cfRule>
  </conditionalFormatting>
  <hyperlinks>
    <hyperlink ref="B2:D2" location="оглавление!A1" tooltip="в оглавление" display="оглавление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G472"/>
  <sheetViews>
    <sheetView workbookViewId="0">
      <pane xSplit="4" ySplit="6" topLeftCell="E7" activePane="bottomRight" state="frozen"/>
      <selection activeCell="C90" sqref="C90"/>
      <selection pane="topRight" activeCell="C90" sqref="C90"/>
      <selection pane="bottomLeft" activeCell="C90" sqref="C90"/>
      <selection pane="bottomRight" activeCell="B2" sqref="B2:D2"/>
    </sheetView>
  </sheetViews>
  <sheetFormatPr defaultRowHeight="14.4" x14ac:dyDescent="0.3"/>
  <cols>
    <col min="1" max="1" width="7.5546875" style="1" customWidth="1"/>
    <col min="2" max="2" width="7.6640625" style="1" customWidth="1"/>
    <col min="3" max="3" width="15.6640625" style="3" bestFit="1" customWidth="1"/>
    <col min="4" max="4" width="27.109375" style="3" customWidth="1"/>
    <col min="5" max="5" width="13.88671875" style="3" bestFit="1" customWidth="1"/>
    <col min="6" max="6" width="12.6640625" style="3" bestFit="1" customWidth="1"/>
    <col min="7" max="7" width="11.6640625" style="3" bestFit="1" customWidth="1"/>
    <col min="8" max="8" width="12.6640625" style="3" bestFit="1" customWidth="1"/>
    <col min="9" max="9" width="11.6640625" style="3" bestFit="1" customWidth="1"/>
    <col min="10" max="10" width="9.6640625" style="3" bestFit="1" customWidth="1"/>
    <col min="11" max="11" width="11.6640625" style="3" bestFit="1" customWidth="1"/>
    <col min="12" max="12" width="11.6640625" style="3" customWidth="1"/>
    <col min="13" max="14" width="9.5546875" style="3" bestFit="1" customWidth="1"/>
    <col min="15" max="15" width="11.6640625" style="3" bestFit="1" customWidth="1"/>
    <col min="16" max="16" width="9.109375" style="3" bestFit="1" customWidth="1"/>
    <col min="17" max="17" width="9.6640625" style="3" bestFit="1" customWidth="1"/>
    <col min="18" max="18" width="10.109375" style="3" bestFit="1" customWidth="1"/>
    <col min="19" max="19" width="11.6640625" style="3" bestFit="1" customWidth="1"/>
    <col min="20" max="20" width="9.5546875" style="3" bestFit="1" customWidth="1"/>
    <col min="21" max="21" width="9.5546875" style="3" customWidth="1"/>
    <col min="22" max="23" width="12.6640625" style="3" bestFit="1" customWidth="1"/>
    <col min="24" max="24" width="13.88671875" style="3" bestFit="1" customWidth="1"/>
    <col min="25" max="25" width="2.6640625" style="15" customWidth="1"/>
    <col min="28" max="28" width="16" bestFit="1" customWidth="1"/>
    <col min="29" max="29" width="7.5546875" style="10" bestFit="1" customWidth="1"/>
    <col min="30" max="30" width="10" bestFit="1" customWidth="1"/>
    <col min="31" max="31" width="14.109375" style="10" bestFit="1" customWidth="1"/>
    <col min="32" max="32" width="15.44140625" bestFit="1" customWidth="1"/>
    <col min="33" max="33" width="2.6640625" style="10" customWidth="1"/>
    <col min="34" max="234" width="9.109375" style="3"/>
    <col min="235" max="235" width="7.5546875" style="3" customWidth="1"/>
    <col min="236" max="236" width="7.6640625" style="3" customWidth="1"/>
    <col min="237" max="237" width="15.6640625" style="3" bestFit="1" customWidth="1"/>
    <col min="238" max="238" width="27.109375" style="3" customWidth="1"/>
    <col min="239" max="239" width="13.88671875" style="3" bestFit="1" customWidth="1"/>
    <col min="240" max="240" width="12.6640625" style="3" bestFit="1" customWidth="1"/>
    <col min="241" max="241" width="11.6640625" style="3" bestFit="1" customWidth="1"/>
    <col min="242" max="242" width="12.6640625" style="3" bestFit="1" customWidth="1"/>
    <col min="243" max="243" width="11.6640625" style="3" bestFit="1" customWidth="1"/>
    <col min="244" max="244" width="9.6640625" style="3" bestFit="1" customWidth="1"/>
    <col min="245" max="245" width="11.6640625" style="3" bestFit="1" customWidth="1"/>
    <col min="246" max="247" width="9.5546875" style="3" bestFit="1" customWidth="1"/>
    <col min="248" max="248" width="11.6640625" style="3" bestFit="1" customWidth="1"/>
    <col min="249" max="249" width="9.109375" style="3" bestFit="1" customWidth="1"/>
    <col min="250" max="250" width="9.6640625" style="3" bestFit="1" customWidth="1"/>
    <col min="251" max="251" width="10.109375" style="3" bestFit="1" customWidth="1"/>
    <col min="252" max="252" width="11.6640625" style="3" bestFit="1" customWidth="1"/>
    <col min="253" max="253" width="9.5546875" style="3" bestFit="1" customWidth="1"/>
    <col min="254" max="255" width="12.6640625" style="3" bestFit="1" customWidth="1"/>
    <col min="256" max="256" width="13.88671875" style="3" bestFit="1" customWidth="1"/>
    <col min="257" max="490" width="9.109375" style="3"/>
    <col min="491" max="491" width="7.5546875" style="3" customWidth="1"/>
    <col min="492" max="492" width="7.6640625" style="3" customWidth="1"/>
    <col min="493" max="493" width="15.6640625" style="3" bestFit="1" customWidth="1"/>
    <col min="494" max="494" width="27.109375" style="3" customWidth="1"/>
    <col min="495" max="495" width="13.88671875" style="3" bestFit="1" customWidth="1"/>
    <col min="496" max="496" width="12.6640625" style="3" bestFit="1" customWidth="1"/>
    <col min="497" max="497" width="11.6640625" style="3" bestFit="1" customWidth="1"/>
    <col min="498" max="498" width="12.6640625" style="3" bestFit="1" customWidth="1"/>
    <col min="499" max="499" width="11.6640625" style="3" bestFit="1" customWidth="1"/>
    <col min="500" max="500" width="9.6640625" style="3" bestFit="1" customWidth="1"/>
    <col min="501" max="501" width="11.6640625" style="3" bestFit="1" customWidth="1"/>
    <col min="502" max="503" width="9.5546875" style="3" bestFit="1" customWidth="1"/>
    <col min="504" max="504" width="11.6640625" style="3" bestFit="1" customWidth="1"/>
    <col min="505" max="505" width="9.109375" style="3" bestFit="1" customWidth="1"/>
    <col min="506" max="506" width="9.6640625" style="3" bestFit="1" customWidth="1"/>
    <col min="507" max="507" width="10.109375" style="3" bestFit="1" customWidth="1"/>
    <col min="508" max="508" width="11.6640625" style="3" bestFit="1" customWidth="1"/>
    <col min="509" max="509" width="9.5546875" style="3" bestFit="1" customWidth="1"/>
    <col min="510" max="511" width="12.6640625" style="3" bestFit="1" customWidth="1"/>
    <col min="512" max="512" width="13.88671875" style="3" bestFit="1" customWidth="1"/>
    <col min="513" max="746" width="9.109375" style="3"/>
    <col min="747" max="747" width="7.5546875" style="3" customWidth="1"/>
    <col min="748" max="748" width="7.6640625" style="3" customWidth="1"/>
    <col min="749" max="749" width="15.6640625" style="3" bestFit="1" customWidth="1"/>
    <col min="750" max="750" width="27.109375" style="3" customWidth="1"/>
    <col min="751" max="751" width="13.88671875" style="3" bestFit="1" customWidth="1"/>
    <col min="752" max="752" width="12.6640625" style="3" bestFit="1" customWidth="1"/>
    <col min="753" max="753" width="11.6640625" style="3" bestFit="1" customWidth="1"/>
    <col min="754" max="754" width="12.6640625" style="3" bestFit="1" customWidth="1"/>
    <col min="755" max="755" width="11.6640625" style="3" bestFit="1" customWidth="1"/>
    <col min="756" max="756" width="9.6640625" style="3" bestFit="1" customWidth="1"/>
    <col min="757" max="757" width="11.6640625" style="3" bestFit="1" customWidth="1"/>
    <col min="758" max="759" width="9.5546875" style="3" bestFit="1" customWidth="1"/>
    <col min="760" max="760" width="11.6640625" style="3" bestFit="1" customWidth="1"/>
    <col min="761" max="761" width="9.109375" style="3" bestFit="1" customWidth="1"/>
    <col min="762" max="762" width="9.6640625" style="3" bestFit="1" customWidth="1"/>
    <col min="763" max="763" width="10.109375" style="3" bestFit="1" customWidth="1"/>
    <col min="764" max="764" width="11.6640625" style="3" bestFit="1" customWidth="1"/>
    <col min="765" max="765" width="9.5546875" style="3" bestFit="1" customWidth="1"/>
    <col min="766" max="767" width="12.6640625" style="3" bestFit="1" customWidth="1"/>
    <col min="768" max="768" width="13.88671875" style="3" bestFit="1" customWidth="1"/>
    <col min="769" max="1002" width="9.109375" style="3"/>
    <col min="1003" max="1003" width="7.5546875" style="3" customWidth="1"/>
    <col min="1004" max="1004" width="7.6640625" style="3" customWidth="1"/>
    <col min="1005" max="1005" width="15.6640625" style="3" bestFit="1" customWidth="1"/>
    <col min="1006" max="1006" width="27.109375" style="3" customWidth="1"/>
    <col min="1007" max="1007" width="13.88671875" style="3" bestFit="1" customWidth="1"/>
    <col min="1008" max="1008" width="12.6640625" style="3" bestFit="1" customWidth="1"/>
    <col min="1009" max="1009" width="11.6640625" style="3" bestFit="1" customWidth="1"/>
    <col min="1010" max="1010" width="12.6640625" style="3" bestFit="1" customWidth="1"/>
    <col min="1011" max="1011" width="11.6640625" style="3" bestFit="1" customWidth="1"/>
    <col min="1012" max="1012" width="9.6640625" style="3" bestFit="1" customWidth="1"/>
    <col min="1013" max="1013" width="11.6640625" style="3" bestFit="1" customWidth="1"/>
    <col min="1014" max="1015" width="9.5546875" style="3" bestFit="1" customWidth="1"/>
    <col min="1016" max="1016" width="11.6640625" style="3" bestFit="1" customWidth="1"/>
    <col min="1017" max="1017" width="9.109375" style="3" bestFit="1" customWidth="1"/>
    <col min="1018" max="1018" width="9.6640625" style="3" bestFit="1" customWidth="1"/>
    <col min="1019" max="1019" width="10.109375" style="3" bestFit="1" customWidth="1"/>
    <col min="1020" max="1020" width="11.6640625" style="3" bestFit="1" customWidth="1"/>
    <col min="1021" max="1021" width="9.5546875" style="3" bestFit="1" customWidth="1"/>
    <col min="1022" max="1023" width="12.6640625" style="3" bestFit="1" customWidth="1"/>
    <col min="1024" max="1024" width="13.88671875" style="3" bestFit="1" customWidth="1"/>
    <col min="1025" max="1258" width="9.109375" style="3"/>
    <col min="1259" max="1259" width="7.5546875" style="3" customWidth="1"/>
    <col min="1260" max="1260" width="7.6640625" style="3" customWidth="1"/>
    <col min="1261" max="1261" width="15.6640625" style="3" bestFit="1" customWidth="1"/>
    <col min="1262" max="1262" width="27.109375" style="3" customWidth="1"/>
    <col min="1263" max="1263" width="13.88671875" style="3" bestFit="1" customWidth="1"/>
    <col min="1264" max="1264" width="12.6640625" style="3" bestFit="1" customWidth="1"/>
    <col min="1265" max="1265" width="11.6640625" style="3" bestFit="1" customWidth="1"/>
    <col min="1266" max="1266" width="12.6640625" style="3" bestFit="1" customWidth="1"/>
    <col min="1267" max="1267" width="11.6640625" style="3" bestFit="1" customWidth="1"/>
    <col min="1268" max="1268" width="9.6640625" style="3" bestFit="1" customWidth="1"/>
    <col min="1269" max="1269" width="11.6640625" style="3" bestFit="1" customWidth="1"/>
    <col min="1270" max="1271" width="9.5546875" style="3" bestFit="1" customWidth="1"/>
    <col min="1272" max="1272" width="11.6640625" style="3" bestFit="1" customWidth="1"/>
    <col min="1273" max="1273" width="9.109375" style="3" bestFit="1" customWidth="1"/>
    <col min="1274" max="1274" width="9.6640625" style="3" bestFit="1" customWidth="1"/>
    <col min="1275" max="1275" width="10.109375" style="3" bestFit="1" customWidth="1"/>
    <col min="1276" max="1276" width="11.6640625" style="3" bestFit="1" customWidth="1"/>
    <col min="1277" max="1277" width="9.5546875" style="3" bestFit="1" customWidth="1"/>
    <col min="1278" max="1279" width="12.6640625" style="3" bestFit="1" customWidth="1"/>
    <col min="1280" max="1280" width="13.88671875" style="3" bestFit="1" customWidth="1"/>
    <col min="1281" max="1514" width="9.109375" style="3"/>
    <col min="1515" max="1515" width="7.5546875" style="3" customWidth="1"/>
    <col min="1516" max="1516" width="7.6640625" style="3" customWidth="1"/>
    <col min="1517" max="1517" width="15.6640625" style="3" bestFit="1" customWidth="1"/>
    <col min="1518" max="1518" width="27.109375" style="3" customWidth="1"/>
    <col min="1519" max="1519" width="13.88671875" style="3" bestFit="1" customWidth="1"/>
    <col min="1520" max="1520" width="12.6640625" style="3" bestFit="1" customWidth="1"/>
    <col min="1521" max="1521" width="11.6640625" style="3" bestFit="1" customWidth="1"/>
    <col min="1522" max="1522" width="12.6640625" style="3" bestFit="1" customWidth="1"/>
    <col min="1523" max="1523" width="11.6640625" style="3" bestFit="1" customWidth="1"/>
    <col min="1524" max="1524" width="9.6640625" style="3" bestFit="1" customWidth="1"/>
    <col min="1525" max="1525" width="11.6640625" style="3" bestFit="1" customWidth="1"/>
    <col min="1526" max="1527" width="9.5546875" style="3" bestFit="1" customWidth="1"/>
    <col min="1528" max="1528" width="11.6640625" style="3" bestFit="1" customWidth="1"/>
    <col min="1529" max="1529" width="9.109375" style="3" bestFit="1" customWidth="1"/>
    <col min="1530" max="1530" width="9.6640625" style="3" bestFit="1" customWidth="1"/>
    <col min="1531" max="1531" width="10.109375" style="3" bestFit="1" customWidth="1"/>
    <col min="1532" max="1532" width="11.6640625" style="3" bestFit="1" customWidth="1"/>
    <col min="1533" max="1533" width="9.5546875" style="3" bestFit="1" customWidth="1"/>
    <col min="1534" max="1535" width="12.6640625" style="3" bestFit="1" customWidth="1"/>
    <col min="1536" max="1536" width="13.88671875" style="3" bestFit="1" customWidth="1"/>
    <col min="1537" max="1770" width="9.109375" style="3"/>
    <col min="1771" max="1771" width="7.5546875" style="3" customWidth="1"/>
    <col min="1772" max="1772" width="7.6640625" style="3" customWidth="1"/>
    <col min="1773" max="1773" width="15.6640625" style="3" bestFit="1" customWidth="1"/>
    <col min="1774" max="1774" width="27.109375" style="3" customWidth="1"/>
    <col min="1775" max="1775" width="13.88671875" style="3" bestFit="1" customWidth="1"/>
    <col min="1776" max="1776" width="12.6640625" style="3" bestFit="1" customWidth="1"/>
    <col min="1777" max="1777" width="11.6640625" style="3" bestFit="1" customWidth="1"/>
    <col min="1778" max="1778" width="12.6640625" style="3" bestFit="1" customWidth="1"/>
    <col min="1779" max="1779" width="11.6640625" style="3" bestFit="1" customWidth="1"/>
    <col min="1780" max="1780" width="9.6640625" style="3" bestFit="1" customWidth="1"/>
    <col min="1781" max="1781" width="11.6640625" style="3" bestFit="1" customWidth="1"/>
    <col min="1782" max="1783" width="9.5546875" style="3" bestFit="1" customWidth="1"/>
    <col min="1784" max="1784" width="11.6640625" style="3" bestFit="1" customWidth="1"/>
    <col min="1785" max="1785" width="9.109375" style="3" bestFit="1" customWidth="1"/>
    <col min="1786" max="1786" width="9.6640625" style="3" bestFit="1" customWidth="1"/>
    <col min="1787" max="1787" width="10.109375" style="3" bestFit="1" customWidth="1"/>
    <col min="1788" max="1788" width="11.6640625" style="3" bestFit="1" customWidth="1"/>
    <col min="1789" max="1789" width="9.5546875" style="3" bestFit="1" customWidth="1"/>
    <col min="1790" max="1791" width="12.6640625" style="3" bestFit="1" customWidth="1"/>
    <col min="1792" max="1792" width="13.88671875" style="3" bestFit="1" customWidth="1"/>
    <col min="1793" max="2026" width="9.109375" style="3"/>
    <col min="2027" max="2027" width="7.5546875" style="3" customWidth="1"/>
    <col min="2028" max="2028" width="7.6640625" style="3" customWidth="1"/>
    <col min="2029" max="2029" width="15.6640625" style="3" bestFit="1" customWidth="1"/>
    <col min="2030" max="2030" width="27.109375" style="3" customWidth="1"/>
    <col min="2031" max="2031" width="13.88671875" style="3" bestFit="1" customWidth="1"/>
    <col min="2032" max="2032" width="12.6640625" style="3" bestFit="1" customWidth="1"/>
    <col min="2033" max="2033" width="11.6640625" style="3" bestFit="1" customWidth="1"/>
    <col min="2034" max="2034" width="12.6640625" style="3" bestFit="1" customWidth="1"/>
    <col min="2035" max="2035" width="11.6640625" style="3" bestFit="1" customWidth="1"/>
    <col min="2036" max="2036" width="9.6640625" style="3" bestFit="1" customWidth="1"/>
    <col min="2037" max="2037" width="11.6640625" style="3" bestFit="1" customWidth="1"/>
    <col min="2038" max="2039" width="9.5546875" style="3" bestFit="1" customWidth="1"/>
    <col min="2040" max="2040" width="11.6640625" style="3" bestFit="1" customWidth="1"/>
    <col min="2041" max="2041" width="9.109375" style="3" bestFit="1" customWidth="1"/>
    <col min="2042" max="2042" width="9.6640625" style="3" bestFit="1" customWidth="1"/>
    <col min="2043" max="2043" width="10.109375" style="3" bestFit="1" customWidth="1"/>
    <col min="2044" max="2044" width="11.6640625" style="3" bestFit="1" customWidth="1"/>
    <col min="2045" max="2045" width="9.5546875" style="3" bestFit="1" customWidth="1"/>
    <col min="2046" max="2047" width="12.6640625" style="3" bestFit="1" customWidth="1"/>
    <col min="2048" max="2048" width="13.88671875" style="3" bestFit="1" customWidth="1"/>
    <col min="2049" max="2282" width="9.109375" style="3"/>
    <col min="2283" max="2283" width="7.5546875" style="3" customWidth="1"/>
    <col min="2284" max="2284" width="7.6640625" style="3" customWidth="1"/>
    <col min="2285" max="2285" width="15.6640625" style="3" bestFit="1" customWidth="1"/>
    <col min="2286" max="2286" width="27.109375" style="3" customWidth="1"/>
    <col min="2287" max="2287" width="13.88671875" style="3" bestFit="1" customWidth="1"/>
    <col min="2288" max="2288" width="12.6640625" style="3" bestFit="1" customWidth="1"/>
    <col min="2289" max="2289" width="11.6640625" style="3" bestFit="1" customWidth="1"/>
    <col min="2290" max="2290" width="12.6640625" style="3" bestFit="1" customWidth="1"/>
    <col min="2291" max="2291" width="11.6640625" style="3" bestFit="1" customWidth="1"/>
    <col min="2292" max="2292" width="9.6640625" style="3" bestFit="1" customWidth="1"/>
    <col min="2293" max="2293" width="11.6640625" style="3" bestFit="1" customWidth="1"/>
    <col min="2294" max="2295" width="9.5546875" style="3" bestFit="1" customWidth="1"/>
    <col min="2296" max="2296" width="11.6640625" style="3" bestFit="1" customWidth="1"/>
    <col min="2297" max="2297" width="9.109375" style="3" bestFit="1" customWidth="1"/>
    <col min="2298" max="2298" width="9.6640625" style="3" bestFit="1" customWidth="1"/>
    <col min="2299" max="2299" width="10.109375" style="3" bestFit="1" customWidth="1"/>
    <col min="2300" max="2300" width="11.6640625" style="3" bestFit="1" customWidth="1"/>
    <col min="2301" max="2301" width="9.5546875" style="3" bestFit="1" customWidth="1"/>
    <col min="2302" max="2303" width="12.6640625" style="3" bestFit="1" customWidth="1"/>
    <col min="2304" max="2304" width="13.88671875" style="3" bestFit="1" customWidth="1"/>
    <col min="2305" max="2538" width="9.109375" style="3"/>
    <col min="2539" max="2539" width="7.5546875" style="3" customWidth="1"/>
    <col min="2540" max="2540" width="7.6640625" style="3" customWidth="1"/>
    <col min="2541" max="2541" width="15.6640625" style="3" bestFit="1" customWidth="1"/>
    <col min="2542" max="2542" width="27.109375" style="3" customWidth="1"/>
    <col min="2543" max="2543" width="13.88671875" style="3" bestFit="1" customWidth="1"/>
    <col min="2544" max="2544" width="12.6640625" style="3" bestFit="1" customWidth="1"/>
    <col min="2545" max="2545" width="11.6640625" style="3" bestFit="1" customWidth="1"/>
    <col min="2546" max="2546" width="12.6640625" style="3" bestFit="1" customWidth="1"/>
    <col min="2547" max="2547" width="11.6640625" style="3" bestFit="1" customWidth="1"/>
    <col min="2548" max="2548" width="9.6640625" style="3" bestFit="1" customWidth="1"/>
    <col min="2549" max="2549" width="11.6640625" style="3" bestFit="1" customWidth="1"/>
    <col min="2550" max="2551" width="9.5546875" style="3" bestFit="1" customWidth="1"/>
    <col min="2552" max="2552" width="11.6640625" style="3" bestFit="1" customWidth="1"/>
    <col min="2553" max="2553" width="9.109375" style="3" bestFit="1" customWidth="1"/>
    <col min="2554" max="2554" width="9.6640625" style="3" bestFit="1" customWidth="1"/>
    <col min="2555" max="2555" width="10.109375" style="3" bestFit="1" customWidth="1"/>
    <col min="2556" max="2556" width="11.6640625" style="3" bestFit="1" customWidth="1"/>
    <col min="2557" max="2557" width="9.5546875" style="3" bestFit="1" customWidth="1"/>
    <col min="2558" max="2559" width="12.6640625" style="3" bestFit="1" customWidth="1"/>
    <col min="2560" max="2560" width="13.88671875" style="3" bestFit="1" customWidth="1"/>
    <col min="2561" max="2794" width="9.109375" style="3"/>
    <col min="2795" max="2795" width="7.5546875" style="3" customWidth="1"/>
    <col min="2796" max="2796" width="7.6640625" style="3" customWidth="1"/>
    <col min="2797" max="2797" width="15.6640625" style="3" bestFit="1" customWidth="1"/>
    <col min="2798" max="2798" width="27.109375" style="3" customWidth="1"/>
    <col min="2799" max="2799" width="13.88671875" style="3" bestFit="1" customWidth="1"/>
    <col min="2800" max="2800" width="12.6640625" style="3" bestFit="1" customWidth="1"/>
    <col min="2801" max="2801" width="11.6640625" style="3" bestFit="1" customWidth="1"/>
    <col min="2802" max="2802" width="12.6640625" style="3" bestFit="1" customWidth="1"/>
    <col min="2803" max="2803" width="11.6640625" style="3" bestFit="1" customWidth="1"/>
    <col min="2804" max="2804" width="9.6640625" style="3" bestFit="1" customWidth="1"/>
    <col min="2805" max="2805" width="11.6640625" style="3" bestFit="1" customWidth="1"/>
    <col min="2806" max="2807" width="9.5546875" style="3" bestFit="1" customWidth="1"/>
    <col min="2808" max="2808" width="11.6640625" style="3" bestFit="1" customWidth="1"/>
    <col min="2809" max="2809" width="9.109375" style="3" bestFit="1" customWidth="1"/>
    <col min="2810" max="2810" width="9.6640625" style="3" bestFit="1" customWidth="1"/>
    <col min="2811" max="2811" width="10.109375" style="3" bestFit="1" customWidth="1"/>
    <col min="2812" max="2812" width="11.6640625" style="3" bestFit="1" customWidth="1"/>
    <col min="2813" max="2813" width="9.5546875" style="3" bestFit="1" customWidth="1"/>
    <col min="2814" max="2815" width="12.6640625" style="3" bestFit="1" customWidth="1"/>
    <col min="2816" max="2816" width="13.88671875" style="3" bestFit="1" customWidth="1"/>
    <col min="2817" max="3050" width="9.109375" style="3"/>
    <col min="3051" max="3051" width="7.5546875" style="3" customWidth="1"/>
    <col min="3052" max="3052" width="7.6640625" style="3" customWidth="1"/>
    <col min="3053" max="3053" width="15.6640625" style="3" bestFit="1" customWidth="1"/>
    <col min="3054" max="3054" width="27.109375" style="3" customWidth="1"/>
    <col min="3055" max="3055" width="13.88671875" style="3" bestFit="1" customWidth="1"/>
    <col min="3056" max="3056" width="12.6640625" style="3" bestFit="1" customWidth="1"/>
    <col min="3057" max="3057" width="11.6640625" style="3" bestFit="1" customWidth="1"/>
    <col min="3058" max="3058" width="12.6640625" style="3" bestFit="1" customWidth="1"/>
    <col min="3059" max="3059" width="11.6640625" style="3" bestFit="1" customWidth="1"/>
    <col min="3060" max="3060" width="9.6640625" style="3" bestFit="1" customWidth="1"/>
    <col min="3061" max="3061" width="11.6640625" style="3" bestFit="1" customWidth="1"/>
    <col min="3062" max="3063" width="9.5546875" style="3" bestFit="1" customWidth="1"/>
    <col min="3064" max="3064" width="11.6640625" style="3" bestFit="1" customWidth="1"/>
    <col min="3065" max="3065" width="9.109375" style="3" bestFit="1" customWidth="1"/>
    <col min="3066" max="3066" width="9.6640625" style="3" bestFit="1" customWidth="1"/>
    <col min="3067" max="3067" width="10.109375" style="3" bestFit="1" customWidth="1"/>
    <col min="3068" max="3068" width="11.6640625" style="3" bestFit="1" customWidth="1"/>
    <col min="3069" max="3069" width="9.5546875" style="3" bestFit="1" customWidth="1"/>
    <col min="3070" max="3071" width="12.6640625" style="3" bestFit="1" customWidth="1"/>
    <col min="3072" max="3072" width="13.88671875" style="3" bestFit="1" customWidth="1"/>
    <col min="3073" max="3306" width="9.109375" style="3"/>
    <col min="3307" max="3307" width="7.5546875" style="3" customWidth="1"/>
    <col min="3308" max="3308" width="7.6640625" style="3" customWidth="1"/>
    <col min="3309" max="3309" width="15.6640625" style="3" bestFit="1" customWidth="1"/>
    <col min="3310" max="3310" width="27.109375" style="3" customWidth="1"/>
    <col min="3311" max="3311" width="13.88671875" style="3" bestFit="1" customWidth="1"/>
    <col min="3312" max="3312" width="12.6640625" style="3" bestFit="1" customWidth="1"/>
    <col min="3313" max="3313" width="11.6640625" style="3" bestFit="1" customWidth="1"/>
    <col min="3314" max="3314" width="12.6640625" style="3" bestFit="1" customWidth="1"/>
    <col min="3315" max="3315" width="11.6640625" style="3" bestFit="1" customWidth="1"/>
    <col min="3316" max="3316" width="9.6640625" style="3" bestFit="1" customWidth="1"/>
    <col min="3317" max="3317" width="11.6640625" style="3" bestFit="1" customWidth="1"/>
    <col min="3318" max="3319" width="9.5546875" style="3" bestFit="1" customWidth="1"/>
    <col min="3320" max="3320" width="11.6640625" style="3" bestFit="1" customWidth="1"/>
    <col min="3321" max="3321" width="9.109375" style="3" bestFit="1" customWidth="1"/>
    <col min="3322" max="3322" width="9.6640625" style="3" bestFit="1" customWidth="1"/>
    <col min="3323" max="3323" width="10.109375" style="3" bestFit="1" customWidth="1"/>
    <col min="3324" max="3324" width="11.6640625" style="3" bestFit="1" customWidth="1"/>
    <col min="3325" max="3325" width="9.5546875" style="3" bestFit="1" customWidth="1"/>
    <col min="3326" max="3327" width="12.6640625" style="3" bestFit="1" customWidth="1"/>
    <col min="3328" max="3328" width="13.88671875" style="3" bestFit="1" customWidth="1"/>
    <col min="3329" max="3562" width="9.109375" style="3"/>
    <col min="3563" max="3563" width="7.5546875" style="3" customWidth="1"/>
    <col min="3564" max="3564" width="7.6640625" style="3" customWidth="1"/>
    <col min="3565" max="3565" width="15.6640625" style="3" bestFit="1" customWidth="1"/>
    <col min="3566" max="3566" width="27.109375" style="3" customWidth="1"/>
    <col min="3567" max="3567" width="13.88671875" style="3" bestFit="1" customWidth="1"/>
    <col min="3568" max="3568" width="12.6640625" style="3" bestFit="1" customWidth="1"/>
    <col min="3569" max="3569" width="11.6640625" style="3" bestFit="1" customWidth="1"/>
    <col min="3570" max="3570" width="12.6640625" style="3" bestFit="1" customWidth="1"/>
    <col min="3571" max="3571" width="11.6640625" style="3" bestFit="1" customWidth="1"/>
    <col min="3572" max="3572" width="9.6640625" style="3" bestFit="1" customWidth="1"/>
    <col min="3573" max="3573" width="11.6640625" style="3" bestFit="1" customWidth="1"/>
    <col min="3574" max="3575" width="9.5546875" style="3" bestFit="1" customWidth="1"/>
    <col min="3576" max="3576" width="11.6640625" style="3" bestFit="1" customWidth="1"/>
    <col min="3577" max="3577" width="9.109375" style="3" bestFit="1" customWidth="1"/>
    <col min="3578" max="3578" width="9.6640625" style="3" bestFit="1" customWidth="1"/>
    <col min="3579" max="3579" width="10.109375" style="3" bestFit="1" customWidth="1"/>
    <col min="3580" max="3580" width="11.6640625" style="3" bestFit="1" customWidth="1"/>
    <col min="3581" max="3581" width="9.5546875" style="3" bestFit="1" customWidth="1"/>
    <col min="3582" max="3583" width="12.6640625" style="3" bestFit="1" customWidth="1"/>
    <col min="3584" max="3584" width="13.88671875" style="3" bestFit="1" customWidth="1"/>
    <col min="3585" max="3818" width="9.109375" style="3"/>
    <col min="3819" max="3819" width="7.5546875" style="3" customWidth="1"/>
    <col min="3820" max="3820" width="7.6640625" style="3" customWidth="1"/>
    <col min="3821" max="3821" width="15.6640625" style="3" bestFit="1" customWidth="1"/>
    <col min="3822" max="3822" width="27.109375" style="3" customWidth="1"/>
    <col min="3823" max="3823" width="13.88671875" style="3" bestFit="1" customWidth="1"/>
    <col min="3824" max="3824" width="12.6640625" style="3" bestFit="1" customWidth="1"/>
    <col min="3825" max="3825" width="11.6640625" style="3" bestFit="1" customWidth="1"/>
    <col min="3826" max="3826" width="12.6640625" style="3" bestFit="1" customWidth="1"/>
    <col min="3827" max="3827" width="11.6640625" style="3" bestFit="1" customWidth="1"/>
    <col min="3828" max="3828" width="9.6640625" style="3" bestFit="1" customWidth="1"/>
    <col min="3829" max="3829" width="11.6640625" style="3" bestFit="1" customWidth="1"/>
    <col min="3830" max="3831" width="9.5546875" style="3" bestFit="1" customWidth="1"/>
    <col min="3832" max="3832" width="11.6640625" style="3" bestFit="1" customWidth="1"/>
    <col min="3833" max="3833" width="9.109375" style="3" bestFit="1" customWidth="1"/>
    <col min="3834" max="3834" width="9.6640625" style="3" bestFit="1" customWidth="1"/>
    <col min="3835" max="3835" width="10.109375" style="3" bestFit="1" customWidth="1"/>
    <col min="3836" max="3836" width="11.6640625" style="3" bestFit="1" customWidth="1"/>
    <col min="3837" max="3837" width="9.5546875" style="3" bestFit="1" customWidth="1"/>
    <col min="3838" max="3839" width="12.6640625" style="3" bestFit="1" customWidth="1"/>
    <col min="3840" max="3840" width="13.88671875" style="3" bestFit="1" customWidth="1"/>
    <col min="3841" max="4074" width="9.109375" style="3"/>
    <col min="4075" max="4075" width="7.5546875" style="3" customWidth="1"/>
    <col min="4076" max="4076" width="7.6640625" style="3" customWidth="1"/>
    <col min="4077" max="4077" width="15.6640625" style="3" bestFit="1" customWidth="1"/>
    <col min="4078" max="4078" width="27.109375" style="3" customWidth="1"/>
    <col min="4079" max="4079" width="13.88671875" style="3" bestFit="1" customWidth="1"/>
    <col min="4080" max="4080" width="12.6640625" style="3" bestFit="1" customWidth="1"/>
    <col min="4081" max="4081" width="11.6640625" style="3" bestFit="1" customWidth="1"/>
    <col min="4082" max="4082" width="12.6640625" style="3" bestFit="1" customWidth="1"/>
    <col min="4083" max="4083" width="11.6640625" style="3" bestFit="1" customWidth="1"/>
    <col min="4084" max="4084" width="9.6640625" style="3" bestFit="1" customWidth="1"/>
    <col min="4085" max="4085" width="11.6640625" style="3" bestFit="1" customWidth="1"/>
    <col min="4086" max="4087" width="9.5546875" style="3" bestFit="1" customWidth="1"/>
    <col min="4088" max="4088" width="11.6640625" style="3" bestFit="1" customWidth="1"/>
    <col min="4089" max="4089" width="9.109375" style="3" bestFit="1" customWidth="1"/>
    <col min="4090" max="4090" width="9.6640625" style="3" bestFit="1" customWidth="1"/>
    <col min="4091" max="4091" width="10.109375" style="3" bestFit="1" customWidth="1"/>
    <col min="4092" max="4092" width="11.6640625" style="3" bestFit="1" customWidth="1"/>
    <col min="4093" max="4093" width="9.5546875" style="3" bestFit="1" customWidth="1"/>
    <col min="4094" max="4095" width="12.6640625" style="3" bestFit="1" customWidth="1"/>
    <col min="4096" max="4096" width="13.88671875" style="3" bestFit="1" customWidth="1"/>
    <col min="4097" max="4330" width="9.109375" style="3"/>
    <col min="4331" max="4331" width="7.5546875" style="3" customWidth="1"/>
    <col min="4332" max="4332" width="7.6640625" style="3" customWidth="1"/>
    <col min="4333" max="4333" width="15.6640625" style="3" bestFit="1" customWidth="1"/>
    <col min="4334" max="4334" width="27.109375" style="3" customWidth="1"/>
    <col min="4335" max="4335" width="13.88671875" style="3" bestFit="1" customWidth="1"/>
    <col min="4336" max="4336" width="12.6640625" style="3" bestFit="1" customWidth="1"/>
    <col min="4337" max="4337" width="11.6640625" style="3" bestFit="1" customWidth="1"/>
    <col min="4338" max="4338" width="12.6640625" style="3" bestFit="1" customWidth="1"/>
    <col min="4339" max="4339" width="11.6640625" style="3" bestFit="1" customWidth="1"/>
    <col min="4340" max="4340" width="9.6640625" style="3" bestFit="1" customWidth="1"/>
    <col min="4341" max="4341" width="11.6640625" style="3" bestFit="1" customWidth="1"/>
    <col min="4342" max="4343" width="9.5546875" style="3" bestFit="1" customWidth="1"/>
    <col min="4344" max="4344" width="11.6640625" style="3" bestFit="1" customWidth="1"/>
    <col min="4345" max="4345" width="9.109375" style="3" bestFit="1" customWidth="1"/>
    <col min="4346" max="4346" width="9.6640625" style="3" bestFit="1" customWidth="1"/>
    <col min="4347" max="4347" width="10.109375" style="3" bestFit="1" customWidth="1"/>
    <col min="4348" max="4348" width="11.6640625" style="3" bestFit="1" customWidth="1"/>
    <col min="4349" max="4349" width="9.5546875" style="3" bestFit="1" customWidth="1"/>
    <col min="4350" max="4351" width="12.6640625" style="3" bestFit="1" customWidth="1"/>
    <col min="4352" max="4352" width="13.88671875" style="3" bestFit="1" customWidth="1"/>
    <col min="4353" max="4586" width="9.109375" style="3"/>
    <col min="4587" max="4587" width="7.5546875" style="3" customWidth="1"/>
    <col min="4588" max="4588" width="7.6640625" style="3" customWidth="1"/>
    <col min="4589" max="4589" width="15.6640625" style="3" bestFit="1" customWidth="1"/>
    <col min="4590" max="4590" width="27.109375" style="3" customWidth="1"/>
    <col min="4591" max="4591" width="13.88671875" style="3" bestFit="1" customWidth="1"/>
    <col min="4592" max="4592" width="12.6640625" style="3" bestFit="1" customWidth="1"/>
    <col min="4593" max="4593" width="11.6640625" style="3" bestFit="1" customWidth="1"/>
    <col min="4594" max="4594" width="12.6640625" style="3" bestFit="1" customWidth="1"/>
    <col min="4595" max="4595" width="11.6640625" style="3" bestFit="1" customWidth="1"/>
    <col min="4596" max="4596" width="9.6640625" style="3" bestFit="1" customWidth="1"/>
    <col min="4597" max="4597" width="11.6640625" style="3" bestFit="1" customWidth="1"/>
    <col min="4598" max="4599" width="9.5546875" style="3" bestFit="1" customWidth="1"/>
    <col min="4600" max="4600" width="11.6640625" style="3" bestFit="1" customWidth="1"/>
    <col min="4601" max="4601" width="9.109375" style="3" bestFit="1" customWidth="1"/>
    <col min="4602" max="4602" width="9.6640625" style="3" bestFit="1" customWidth="1"/>
    <col min="4603" max="4603" width="10.109375" style="3" bestFit="1" customWidth="1"/>
    <col min="4604" max="4604" width="11.6640625" style="3" bestFit="1" customWidth="1"/>
    <col min="4605" max="4605" width="9.5546875" style="3" bestFit="1" customWidth="1"/>
    <col min="4606" max="4607" width="12.6640625" style="3" bestFit="1" customWidth="1"/>
    <col min="4608" max="4608" width="13.88671875" style="3" bestFit="1" customWidth="1"/>
    <col min="4609" max="4842" width="9.109375" style="3"/>
    <col min="4843" max="4843" width="7.5546875" style="3" customWidth="1"/>
    <col min="4844" max="4844" width="7.6640625" style="3" customWidth="1"/>
    <col min="4845" max="4845" width="15.6640625" style="3" bestFit="1" customWidth="1"/>
    <col min="4846" max="4846" width="27.109375" style="3" customWidth="1"/>
    <col min="4847" max="4847" width="13.88671875" style="3" bestFit="1" customWidth="1"/>
    <col min="4848" max="4848" width="12.6640625" style="3" bestFit="1" customWidth="1"/>
    <col min="4849" max="4849" width="11.6640625" style="3" bestFit="1" customWidth="1"/>
    <col min="4850" max="4850" width="12.6640625" style="3" bestFit="1" customWidth="1"/>
    <col min="4851" max="4851" width="11.6640625" style="3" bestFit="1" customWidth="1"/>
    <col min="4852" max="4852" width="9.6640625" style="3" bestFit="1" customWidth="1"/>
    <col min="4853" max="4853" width="11.6640625" style="3" bestFit="1" customWidth="1"/>
    <col min="4854" max="4855" width="9.5546875" style="3" bestFit="1" customWidth="1"/>
    <col min="4856" max="4856" width="11.6640625" style="3" bestFit="1" customWidth="1"/>
    <col min="4857" max="4857" width="9.109375" style="3" bestFit="1" customWidth="1"/>
    <col min="4858" max="4858" width="9.6640625" style="3" bestFit="1" customWidth="1"/>
    <col min="4859" max="4859" width="10.109375" style="3" bestFit="1" customWidth="1"/>
    <col min="4860" max="4860" width="11.6640625" style="3" bestFit="1" customWidth="1"/>
    <col min="4861" max="4861" width="9.5546875" style="3" bestFit="1" customWidth="1"/>
    <col min="4862" max="4863" width="12.6640625" style="3" bestFit="1" customWidth="1"/>
    <col min="4864" max="4864" width="13.88671875" style="3" bestFit="1" customWidth="1"/>
    <col min="4865" max="5098" width="9.109375" style="3"/>
    <col min="5099" max="5099" width="7.5546875" style="3" customWidth="1"/>
    <col min="5100" max="5100" width="7.6640625" style="3" customWidth="1"/>
    <col min="5101" max="5101" width="15.6640625" style="3" bestFit="1" customWidth="1"/>
    <col min="5102" max="5102" width="27.109375" style="3" customWidth="1"/>
    <col min="5103" max="5103" width="13.88671875" style="3" bestFit="1" customWidth="1"/>
    <col min="5104" max="5104" width="12.6640625" style="3" bestFit="1" customWidth="1"/>
    <col min="5105" max="5105" width="11.6640625" style="3" bestFit="1" customWidth="1"/>
    <col min="5106" max="5106" width="12.6640625" style="3" bestFit="1" customWidth="1"/>
    <col min="5107" max="5107" width="11.6640625" style="3" bestFit="1" customWidth="1"/>
    <col min="5108" max="5108" width="9.6640625" style="3" bestFit="1" customWidth="1"/>
    <col min="5109" max="5109" width="11.6640625" style="3" bestFit="1" customWidth="1"/>
    <col min="5110" max="5111" width="9.5546875" style="3" bestFit="1" customWidth="1"/>
    <col min="5112" max="5112" width="11.6640625" style="3" bestFit="1" customWidth="1"/>
    <col min="5113" max="5113" width="9.109375" style="3" bestFit="1" customWidth="1"/>
    <col min="5114" max="5114" width="9.6640625" style="3" bestFit="1" customWidth="1"/>
    <col min="5115" max="5115" width="10.109375" style="3" bestFit="1" customWidth="1"/>
    <col min="5116" max="5116" width="11.6640625" style="3" bestFit="1" customWidth="1"/>
    <col min="5117" max="5117" width="9.5546875" style="3" bestFit="1" customWidth="1"/>
    <col min="5118" max="5119" width="12.6640625" style="3" bestFit="1" customWidth="1"/>
    <col min="5120" max="5120" width="13.88671875" style="3" bestFit="1" customWidth="1"/>
    <col min="5121" max="5354" width="9.109375" style="3"/>
    <col min="5355" max="5355" width="7.5546875" style="3" customWidth="1"/>
    <col min="5356" max="5356" width="7.6640625" style="3" customWidth="1"/>
    <col min="5357" max="5357" width="15.6640625" style="3" bestFit="1" customWidth="1"/>
    <col min="5358" max="5358" width="27.109375" style="3" customWidth="1"/>
    <col min="5359" max="5359" width="13.88671875" style="3" bestFit="1" customWidth="1"/>
    <col min="5360" max="5360" width="12.6640625" style="3" bestFit="1" customWidth="1"/>
    <col min="5361" max="5361" width="11.6640625" style="3" bestFit="1" customWidth="1"/>
    <col min="5362" max="5362" width="12.6640625" style="3" bestFit="1" customWidth="1"/>
    <col min="5363" max="5363" width="11.6640625" style="3" bestFit="1" customWidth="1"/>
    <col min="5364" max="5364" width="9.6640625" style="3" bestFit="1" customWidth="1"/>
    <col min="5365" max="5365" width="11.6640625" style="3" bestFit="1" customWidth="1"/>
    <col min="5366" max="5367" width="9.5546875" style="3" bestFit="1" customWidth="1"/>
    <col min="5368" max="5368" width="11.6640625" style="3" bestFit="1" customWidth="1"/>
    <col min="5369" max="5369" width="9.109375" style="3" bestFit="1" customWidth="1"/>
    <col min="5370" max="5370" width="9.6640625" style="3" bestFit="1" customWidth="1"/>
    <col min="5371" max="5371" width="10.109375" style="3" bestFit="1" customWidth="1"/>
    <col min="5372" max="5372" width="11.6640625" style="3" bestFit="1" customWidth="1"/>
    <col min="5373" max="5373" width="9.5546875" style="3" bestFit="1" customWidth="1"/>
    <col min="5374" max="5375" width="12.6640625" style="3" bestFit="1" customWidth="1"/>
    <col min="5376" max="5376" width="13.88671875" style="3" bestFit="1" customWidth="1"/>
    <col min="5377" max="5610" width="9.109375" style="3"/>
    <col min="5611" max="5611" width="7.5546875" style="3" customWidth="1"/>
    <col min="5612" max="5612" width="7.6640625" style="3" customWidth="1"/>
    <col min="5613" max="5613" width="15.6640625" style="3" bestFit="1" customWidth="1"/>
    <col min="5614" max="5614" width="27.109375" style="3" customWidth="1"/>
    <col min="5615" max="5615" width="13.88671875" style="3" bestFit="1" customWidth="1"/>
    <col min="5616" max="5616" width="12.6640625" style="3" bestFit="1" customWidth="1"/>
    <col min="5617" max="5617" width="11.6640625" style="3" bestFit="1" customWidth="1"/>
    <col min="5618" max="5618" width="12.6640625" style="3" bestFit="1" customWidth="1"/>
    <col min="5619" max="5619" width="11.6640625" style="3" bestFit="1" customWidth="1"/>
    <col min="5620" max="5620" width="9.6640625" style="3" bestFit="1" customWidth="1"/>
    <col min="5621" max="5621" width="11.6640625" style="3" bestFit="1" customWidth="1"/>
    <col min="5622" max="5623" width="9.5546875" style="3" bestFit="1" customWidth="1"/>
    <col min="5624" max="5624" width="11.6640625" style="3" bestFit="1" customWidth="1"/>
    <col min="5625" max="5625" width="9.109375" style="3" bestFit="1" customWidth="1"/>
    <col min="5626" max="5626" width="9.6640625" style="3" bestFit="1" customWidth="1"/>
    <col min="5627" max="5627" width="10.109375" style="3" bestFit="1" customWidth="1"/>
    <col min="5628" max="5628" width="11.6640625" style="3" bestFit="1" customWidth="1"/>
    <col min="5629" max="5629" width="9.5546875" style="3" bestFit="1" customWidth="1"/>
    <col min="5630" max="5631" width="12.6640625" style="3" bestFit="1" customWidth="1"/>
    <col min="5632" max="5632" width="13.88671875" style="3" bestFit="1" customWidth="1"/>
    <col min="5633" max="5866" width="9.109375" style="3"/>
    <col min="5867" max="5867" width="7.5546875" style="3" customWidth="1"/>
    <col min="5868" max="5868" width="7.6640625" style="3" customWidth="1"/>
    <col min="5869" max="5869" width="15.6640625" style="3" bestFit="1" customWidth="1"/>
    <col min="5870" max="5870" width="27.109375" style="3" customWidth="1"/>
    <col min="5871" max="5871" width="13.88671875" style="3" bestFit="1" customWidth="1"/>
    <col min="5872" max="5872" width="12.6640625" style="3" bestFit="1" customWidth="1"/>
    <col min="5873" max="5873" width="11.6640625" style="3" bestFit="1" customWidth="1"/>
    <col min="5874" max="5874" width="12.6640625" style="3" bestFit="1" customWidth="1"/>
    <col min="5875" max="5875" width="11.6640625" style="3" bestFit="1" customWidth="1"/>
    <col min="5876" max="5876" width="9.6640625" style="3" bestFit="1" customWidth="1"/>
    <col min="5877" max="5877" width="11.6640625" style="3" bestFit="1" customWidth="1"/>
    <col min="5878" max="5879" width="9.5546875" style="3" bestFit="1" customWidth="1"/>
    <col min="5880" max="5880" width="11.6640625" style="3" bestFit="1" customWidth="1"/>
    <col min="5881" max="5881" width="9.109375" style="3" bestFit="1" customWidth="1"/>
    <col min="5882" max="5882" width="9.6640625" style="3" bestFit="1" customWidth="1"/>
    <col min="5883" max="5883" width="10.109375" style="3" bestFit="1" customWidth="1"/>
    <col min="5884" max="5884" width="11.6640625" style="3" bestFit="1" customWidth="1"/>
    <col min="5885" max="5885" width="9.5546875" style="3" bestFit="1" customWidth="1"/>
    <col min="5886" max="5887" width="12.6640625" style="3" bestFit="1" customWidth="1"/>
    <col min="5888" max="5888" width="13.88671875" style="3" bestFit="1" customWidth="1"/>
    <col min="5889" max="6122" width="9.109375" style="3"/>
    <col min="6123" max="6123" width="7.5546875" style="3" customWidth="1"/>
    <col min="6124" max="6124" width="7.6640625" style="3" customWidth="1"/>
    <col min="6125" max="6125" width="15.6640625" style="3" bestFit="1" customWidth="1"/>
    <col min="6126" max="6126" width="27.109375" style="3" customWidth="1"/>
    <col min="6127" max="6127" width="13.88671875" style="3" bestFit="1" customWidth="1"/>
    <col min="6128" max="6128" width="12.6640625" style="3" bestFit="1" customWidth="1"/>
    <col min="6129" max="6129" width="11.6640625" style="3" bestFit="1" customWidth="1"/>
    <col min="6130" max="6130" width="12.6640625" style="3" bestFit="1" customWidth="1"/>
    <col min="6131" max="6131" width="11.6640625" style="3" bestFit="1" customWidth="1"/>
    <col min="6132" max="6132" width="9.6640625" style="3" bestFit="1" customWidth="1"/>
    <col min="6133" max="6133" width="11.6640625" style="3" bestFit="1" customWidth="1"/>
    <col min="6134" max="6135" width="9.5546875" style="3" bestFit="1" customWidth="1"/>
    <col min="6136" max="6136" width="11.6640625" style="3" bestFit="1" customWidth="1"/>
    <col min="6137" max="6137" width="9.109375" style="3" bestFit="1" customWidth="1"/>
    <col min="6138" max="6138" width="9.6640625" style="3" bestFit="1" customWidth="1"/>
    <col min="6139" max="6139" width="10.109375" style="3" bestFit="1" customWidth="1"/>
    <col min="6140" max="6140" width="11.6640625" style="3" bestFit="1" customWidth="1"/>
    <col min="6141" max="6141" width="9.5546875" style="3" bestFit="1" customWidth="1"/>
    <col min="6142" max="6143" width="12.6640625" style="3" bestFit="1" customWidth="1"/>
    <col min="6144" max="6144" width="13.88671875" style="3" bestFit="1" customWidth="1"/>
    <col min="6145" max="6378" width="9.109375" style="3"/>
    <col min="6379" max="6379" width="7.5546875" style="3" customWidth="1"/>
    <col min="6380" max="6380" width="7.6640625" style="3" customWidth="1"/>
    <col min="6381" max="6381" width="15.6640625" style="3" bestFit="1" customWidth="1"/>
    <col min="6382" max="6382" width="27.109375" style="3" customWidth="1"/>
    <col min="6383" max="6383" width="13.88671875" style="3" bestFit="1" customWidth="1"/>
    <col min="6384" max="6384" width="12.6640625" style="3" bestFit="1" customWidth="1"/>
    <col min="6385" max="6385" width="11.6640625" style="3" bestFit="1" customWidth="1"/>
    <col min="6386" max="6386" width="12.6640625" style="3" bestFit="1" customWidth="1"/>
    <col min="6387" max="6387" width="11.6640625" style="3" bestFit="1" customWidth="1"/>
    <col min="6388" max="6388" width="9.6640625" style="3" bestFit="1" customWidth="1"/>
    <col min="6389" max="6389" width="11.6640625" style="3" bestFit="1" customWidth="1"/>
    <col min="6390" max="6391" width="9.5546875" style="3" bestFit="1" customWidth="1"/>
    <col min="6392" max="6392" width="11.6640625" style="3" bestFit="1" customWidth="1"/>
    <col min="6393" max="6393" width="9.109375" style="3" bestFit="1" customWidth="1"/>
    <col min="6394" max="6394" width="9.6640625" style="3" bestFit="1" customWidth="1"/>
    <col min="6395" max="6395" width="10.109375" style="3" bestFit="1" customWidth="1"/>
    <col min="6396" max="6396" width="11.6640625" style="3" bestFit="1" customWidth="1"/>
    <col min="6397" max="6397" width="9.5546875" style="3" bestFit="1" customWidth="1"/>
    <col min="6398" max="6399" width="12.6640625" style="3" bestFit="1" customWidth="1"/>
    <col min="6400" max="6400" width="13.88671875" style="3" bestFit="1" customWidth="1"/>
    <col min="6401" max="6634" width="9.109375" style="3"/>
    <col min="6635" max="6635" width="7.5546875" style="3" customWidth="1"/>
    <col min="6636" max="6636" width="7.6640625" style="3" customWidth="1"/>
    <col min="6637" max="6637" width="15.6640625" style="3" bestFit="1" customWidth="1"/>
    <col min="6638" max="6638" width="27.109375" style="3" customWidth="1"/>
    <col min="6639" max="6639" width="13.88671875" style="3" bestFit="1" customWidth="1"/>
    <col min="6640" max="6640" width="12.6640625" style="3" bestFit="1" customWidth="1"/>
    <col min="6641" max="6641" width="11.6640625" style="3" bestFit="1" customWidth="1"/>
    <col min="6642" max="6642" width="12.6640625" style="3" bestFit="1" customWidth="1"/>
    <col min="6643" max="6643" width="11.6640625" style="3" bestFit="1" customWidth="1"/>
    <col min="6644" max="6644" width="9.6640625" style="3" bestFit="1" customWidth="1"/>
    <col min="6645" max="6645" width="11.6640625" style="3" bestFit="1" customWidth="1"/>
    <col min="6646" max="6647" width="9.5546875" style="3" bestFit="1" customWidth="1"/>
    <col min="6648" max="6648" width="11.6640625" style="3" bestFit="1" customWidth="1"/>
    <col min="6649" max="6649" width="9.109375" style="3" bestFit="1" customWidth="1"/>
    <col min="6650" max="6650" width="9.6640625" style="3" bestFit="1" customWidth="1"/>
    <col min="6651" max="6651" width="10.109375" style="3" bestFit="1" customWidth="1"/>
    <col min="6652" max="6652" width="11.6640625" style="3" bestFit="1" customWidth="1"/>
    <col min="6653" max="6653" width="9.5546875" style="3" bestFit="1" customWidth="1"/>
    <col min="6654" max="6655" width="12.6640625" style="3" bestFit="1" customWidth="1"/>
    <col min="6656" max="6656" width="13.88671875" style="3" bestFit="1" customWidth="1"/>
    <col min="6657" max="6890" width="9.109375" style="3"/>
    <col min="6891" max="6891" width="7.5546875" style="3" customWidth="1"/>
    <col min="6892" max="6892" width="7.6640625" style="3" customWidth="1"/>
    <col min="6893" max="6893" width="15.6640625" style="3" bestFit="1" customWidth="1"/>
    <col min="6894" max="6894" width="27.109375" style="3" customWidth="1"/>
    <col min="6895" max="6895" width="13.88671875" style="3" bestFit="1" customWidth="1"/>
    <col min="6896" max="6896" width="12.6640625" style="3" bestFit="1" customWidth="1"/>
    <col min="6897" max="6897" width="11.6640625" style="3" bestFit="1" customWidth="1"/>
    <col min="6898" max="6898" width="12.6640625" style="3" bestFit="1" customWidth="1"/>
    <col min="6899" max="6899" width="11.6640625" style="3" bestFit="1" customWidth="1"/>
    <col min="6900" max="6900" width="9.6640625" style="3" bestFit="1" customWidth="1"/>
    <col min="6901" max="6901" width="11.6640625" style="3" bestFit="1" customWidth="1"/>
    <col min="6902" max="6903" width="9.5546875" style="3" bestFit="1" customWidth="1"/>
    <col min="6904" max="6904" width="11.6640625" style="3" bestFit="1" customWidth="1"/>
    <col min="6905" max="6905" width="9.109375" style="3" bestFit="1" customWidth="1"/>
    <col min="6906" max="6906" width="9.6640625" style="3" bestFit="1" customWidth="1"/>
    <col min="6907" max="6907" width="10.109375" style="3" bestFit="1" customWidth="1"/>
    <col min="6908" max="6908" width="11.6640625" style="3" bestFit="1" customWidth="1"/>
    <col min="6909" max="6909" width="9.5546875" style="3" bestFit="1" customWidth="1"/>
    <col min="6910" max="6911" width="12.6640625" style="3" bestFit="1" customWidth="1"/>
    <col min="6912" max="6912" width="13.88671875" style="3" bestFit="1" customWidth="1"/>
    <col min="6913" max="7146" width="9.109375" style="3"/>
    <col min="7147" max="7147" width="7.5546875" style="3" customWidth="1"/>
    <col min="7148" max="7148" width="7.6640625" style="3" customWidth="1"/>
    <col min="7149" max="7149" width="15.6640625" style="3" bestFit="1" customWidth="1"/>
    <col min="7150" max="7150" width="27.109375" style="3" customWidth="1"/>
    <col min="7151" max="7151" width="13.88671875" style="3" bestFit="1" customWidth="1"/>
    <col min="7152" max="7152" width="12.6640625" style="3" bestFit="1" customWidth="1"/>
    <col min="7153" max="7153" width="11.6640625" style="3" bestFit="1" customWidth="1"/>
    <col min="7154" max="7154" width="12.6640625" style="3" bestFit="1" customWidth="1"/>
    <col min="7155" max="7155" width="11.6640625" style="3" bestFit="1" customWidth="1"/>
    <col min="7156" max="7156" width="9.6640625" style="3" bestFit="1" customWidth="1"/>
    <col min="7157" max="7157" width="11.6640625" style="3" bestFit="1" customWidth="1"/>
    <col min="7158" max="7159" width="9.5546875" style="3" bestFit="1" customWidth="1"/>
    <col min="7160" max="7160" width="11.6640625" style="3" bestFit="1" customWidth="1"/>
    <col min="7161" max="7161" width="9.109375" style="3" bestFit="1" customWidth="1"/>
    <col min="7162" max="7162" width="9.6640625" style="3" bestFit="1" customWidth="1"/>
    <col min="7163" max="7163" width="10.109375" style="3" bestFit="1" customWidth="1"/>
    <col min="7164" max="7164" width="11.6640625" style="3" bestFit="1" customWidth="1"/>
    <col min="7165" max="7165" width="9.5546875" style="3" bestFit="1" customWidth="1"/>
    <col min="7166" max="7167" width="12.6640625" style="3" bestFit="1" customWidth="1"/>
    <col min="7168" max="7168" width="13.88671875" style="3" bestFit="1" customWidth="1"/>
    <col min="7169" max="7402" width="9.109375" style="3"/>
    <col min="7403" max="7403" width="7.5546875" style="3" customWidth="1"/>
    <col min="7404" max="7404" width="7.6640625" style="3" customWidth="1"/>
    <col min="7405" max="7405" width="15.6640625" style="3" bestFit="1" customWidth="1"/>
    <col min="7406" max="7406" width="27.109375" style="3" customWidth="1"/>
    <col min="7407" max="7407" width="13.88671875" style="3" bestFit="1" customWidth="1"/>
    <col min="7408" max="7408" width="12.6640625" style="3" bestFit="1" customWidth="1"/>
    <col min="7409" max="7409" width="11.6640625" style="3" bestFit="1" customWidth="1"/>
    <col min="7410" max="7410" width="12.6640625" style="3" bestFit="1" customWidth="1"/>
    <col min="7411" max="7411" width="11.6640625" style="3" bestFit="1" customWidth="1"/>
    <col min="7412" max="7412" width="9.6640625" style="3" bestFit="1" customWidth="1"/>
    <col min="7413" max="7413" width="11.6640625" style="3" bestFit="1" customWidth="1"/>
    <col min="7414" max="7415" width="9.5546875" style="3" bestFit="1" customWidth="1"/>
    <col min="7416" max="7416" width="11.6640625" style="3" bestFit="1" customWidth="1"/>
    <col min="7417" max="7417" width="9.109375" style="3" bestFit="1" customWidth="1"/>
    <col min="7418" max="7418" width="9.6640625" style="3" bestFit="1" customWidth="1"/>
    <col min="7419" max="7419" width="10.109375" style="3" bestFit="1" customWidth="1"/>
    <col min="7420" max="7420" width="11.6640625" style="3" bestFit="1" customWidth="1"/>
    <col min="7421" max="7421" width="9.5546875" style="3" bestFit="1" customWidth="1"/>
    <col min="7422" max="7423" width="12.6640625" style="3" bestFit="1" customWidth="1"/>
    <col min="7424" max="7424" width="13.88671875" style="3" bestFit="1" customWidth="1"/>
    <col min="7425" max="7658" width="9.109375" style="3"/>
    <col min="7659" max="7659" width="7.5546875" style="3" customWidth="1"/>
    <col min="7660" max="7660" width="7.6640625" style="3" customWidth="1"/>
    <col min="7661" max="7661" width="15.6640625" style="3" bestFit="1" customWidth="1"/>
    <col min="7662" max="7662" width="27.109375" style="3" customWidth="1"/>
    <col min="7663" max="7663" width="13.88671875" style="3" bestFit="1" customWidth="1"/>
    <col min="7664" max="7664" width="12.6640625" style="3" bestFit="1" customWidth="1"/>
    <col min="7665" max="7665" width="11.6640625" style="3" bestFit="1" customWidth="1"/>
    <col min="7666" max="7666" width="12.6640625" style="3" bestFit="1" customWidth="1"/>
    <col min="7667" max="7667" width="11.6640625" style="3" bestFit="1" customWidth="1"/>
    <col min="7668" max="7668" width="9.6640625" style="3" bestFit="1" customWidth="1"/>
    <col min="7669" max="7669" width="11.6640625" style="3" bestFit="1" customWidth="1"/>
    <col min="7670" max="7671" width="9.5546875" style="3" bestFit="1" customWidth="1"/>
    <col min="7672" max="7672" width="11.6640625" style="3" bestFit="1" customWidth="1"/>
    <col min="7673" max="7673" width="9.109375" style="3" bestFit="1" customWidth="1"/>
    <col min="7674" max="7674" width="9.6640625" style="3" bestFit="1" customWidth="1"/>
    <col min="7675" max="7675" width="10.109375" style="3" bestFit="1" customWidth="1"/>
    <col min="7676" max="7676" width="11.6640625" style="3" bestFit="1" customWidth="1"/>
    <col min="7677" max="7677" width="9.5546875" style="3" bestFit="1" customWidth="1"/>
    <col min="7678" max="7679" width="12.6640625" style="3" bestFit="1" customWidth="1"/>
    <col min="7680" max="7680" width="13.88671875" style="3" bestFit="1" customWidth="1"/>
    <col min="7681" max="7914" width="9.109375" style="3"/>
    <col min="7915" max="7915" width="7.5546875" style="3" customWidth="1"/>
    <col min="7916" max="7916" width="7.6640625" style="3" customWidth="1"/>
    <col min="7917" max="7917" width="15.6640625" style="3" bestFit="1" customWidth="1"/>
    <col min="7918" max="7918" width="27.109375" style="3" customWidth="1"/>
    <col min="7919" max="7919" width="13.88671875" style="3" bestFit="1" customWidth="1"/>
    <col min="7920" max="7920" width="12.6640625" style="3" bestFit="1" customWidth="1"/>
    <col min="7921" max="7921" width="11.6640625" style="3" bestFit="1" customWidth="1"/>
    <col min="7922" max="7922" width="12.6640625" style="3" bestFit="1" customWidth="1"/>
    <col min="7923" max="7923" width="11.6640625" style="3" bestFit="1" customWidth="1"/>
    <col min="7924" max="7924" width="9.6640625" style="3" bestFit="1" customWidth="1"/>
    <col min="7925" max="7925" width="11.6640625" style="3" bestFit="1" customWidth="1"/>
    <col min="7926" max="7927" width="9.5546875" style="3" bestFit="1" customWidth="1"/>
    <col min="7928" max="7928" width="11.6640625" style="3" bestFit="1" customWidth="1"/>
    <col min="7929" max="7929" width="9.109375" style="3" bestFit="1" customWidth="1"/>
    <col min="7930" max="7930" width="9.6640625" style="3" bestFit="1" customWidth="1"/>
    <col min="7931" max="7931" width="10.109375" style="3" bestFit="1" customWidth="1"/>
    <col min="7932" max="7932" width="11.6640625" style="3" bestFit="1" customWidth="1"/>
    <col min="7933" max="7933" width="9.5546875" style="3" bestFit="1" customWidth="1"/>
    <col min="7934" max="7935" width="12.6640625" style="3" bestFit="1" customWidth="1"/>
    <col min="7936" max="7936" width="13.88671875" style="3" bestFit="1" customWidth="1"/>
    <col min="7937" max="8170" width="9.109375" style="3"/>
    <col min="8171" max="8171" width="7.5546875" style="3" customWidth="1"/>
    <col min="8172" max="8172" width="7.6640625" style="3" customWidth="1"/>
    <col min="8173" max="8173" width="15.6640625" style="3" bestFit="1" customWidth="1"/>
    <col min="8174" max="8174" width="27.109375" style="3" customWidth="1"/>
    <col min="8175" max="8175" width="13.88671875" style="3" bestFit="1" customWidth="1"/>
    <col min="8176" max="8176" width="12.6640625" style="3" bestFit="1" customWidth="1"/>
    <col min="8177" max="8177" width="11.6640625" style="3" bestFit="1" customWidth="1"/>
    <col min="8178" max="8178" width="12.6640625" style="3" bestFit="1" customWidth="1"/>
    <col min="8179" max="8179" width="11.6640625" style="3" bestFit="1" customWidth="1"/>
    <col min="8180" max="8180" width="9.6640625" style="3" bestFit="1" customWidth="1"/>
    <col min="8181" max="8181" width="11.6640625" style="3" bestFit="1" customWidth="1"/>
    <col min="8182" max="8183" width="9.5546875" style="3" bestFit="1" customWidth="1"/>
    <col min="8184" max="8184" width="11.6640625" style="3" bestFit="1" customWidth="1"/>
    <col min="8185" max="8185" width="9.109375" style="3" bestFit="1" customWidth="1"/>
    <col min="8186" max="8186" width="9.6640625" style="3" bestFit="1" customWidth="1"/>
    <col min="8187" max="8187" width="10.109375" style="3" bestFit="1" customWidth="1"/>
    <col min="8188" max="8188" width="11.6640625" style="3" bestFit="1" customWidth="1"/>
    <col min="8189" max="8189" width="9.5546875" style="3" bestFit="1" customWidth="1"/>
    <col min="8190" max="8191" width="12.6640625" style="3" bestFit="1" customWidth="1"/>
    <col min="8192" max="8192" width="13.88671875" style="3" bestFit="1" customWidth="1"/>
    <col min="8193" max="8426" width="9.109375" style="3"/>
    <col min="8427" max="8427" width="7.5546875" style="3" customWidth="1"/>
    <col min="8428" max="8428" width="7.6640625" style="3" customWidth="1"/>
    <col min="8429" max="8429" width="15.6640625" style="3" bestFit="1" customWidth="1"/>
    <col min="8430" max="8430" width="27.109375" style="3" customWidth="1"/>
    <col min="8431" max="8431" width="13.88671875" style="3" bestFit="1" customWidth="1"/>
    <col min="8432" max="8432" width="12.6640625" style="3" bestFit="1" customWidth="1"/>
    <col min="8433" max="8433" width="11.6640625" style="3" bestFit="1" customWidth="1"/>
    <col min="8434" max="8434" width="12.6640625" style="3" bestFit="1" customWidth="1"/>
    <col min="8435" max="8435" width="11.6640625" style="3" bestFit="1" customWidth="1"/>
    <col min="8436" max="8436" width="9.6640625" style="3" bestFit="1" customWidth="1"/>
    <col min="8437" max="8437" width="11.6640625" style="3" bestFit="1" customWidth="1"/>
    <col min="8438" max="8439" width="9.5546875" style="3" bestFit="1" customWidth="1"/>
    <col min="8440" max="8440" width="11.6640625" style="3" bestFit="1" customWidth="1"/>
    <col min="8441" max="8441" width="9.109375" style="3" bestFit="1" customWidth="1"/>
    <col min="8442" max="8442" width="9.6640625" style="3" bestFit="1" customWidth="1"/>
    <col min="8443" max="8443" width="10.109375" style="3" bestFit="1" customWidth="1"/>
    <col min="8444" max="8444" width="11.6640625" style="3" bestFit="1" customWidth="1"/>
    <col min="8445" max="8445" width="9.5546875" style="3" bestFit="1" customWidth="1"/>
    <col min="8446" max="8447" width="12.6640625" style="3" bestFit="1" customWidth="1"/>
    <col min="8448" max="8448" width="13.88671875" style="3" bestFit="1" customWidth="1"/>
    <col min="8449" max="8682" width="9.109375" style="3"/>
    <col min="8683" max="8683" width="7.5546875" style="3" customWidth="1"/>
    <col min="8684" max="8684" width="7.6640625" style="3" customWidth="1"/>
    <col min="8685" max="8685" width="15.6640625" style="3" bestFit="1" customWidth="1"/>
    <col min="8686" max="8686" width="27.109375" style="3" customWidth="1"/>
    <col min="8687" max="8687" width="13.88671875" style="3" bestFit="1" customWidth="1"/>
    <col min="8688" max="8688" width="12.6640625" style="3" bestFit="1" customWidth="1"/>
    <col min="8689" max="8689" width="11.6640625" style="3" bestFit="1" customWidth="1"/>
    <col min="8690" max="8690" width="12.6640625" style="3" bestFit="1" customWidth="1"/>
    <col min="8691" max="8691" width="11.6640625" style="3" bestFit="1" customWidth="1"/>
    <col min="8692" max="8692" width="9.6640625" style="3" bestFit="1" customWidth="1"/>
    <col min="8693" max="8693" width="11.6640625" style="3" bestFit="1" customWidth="1"/>
    <col min="8694" max="8695" width="9.5546875" style="3" bestFit="1" customWidth="1"/>
    <col min="8696" max="8696" width="11.6640625" style="3" bestFit="1" customWidth="1"/>
    <col min="8697" max="8697" width="9.109375" style="3" bestFit="1" customWidth="1"/>
    <col min="8698" max="8698" width="9.6640625" style="3" bestFit="1" customWidth="1"/>
    <col min="8699" max="8699" width="10.109375" style="3" bestFit="1" customWidth="1"/>
    <col min="8700" max="8700" width="11.6640625" style="3" bestFit="1" customWidth="1"/>
    <col min="8701" max="8701" width="9.5546875" style="3" bestFit="1" customWidth="1"/>
    <col min="8702" max="8703" width="12.6640625" style="3" bestFit="1" customWidth="1"/>
    <col min="8704" max="8704" width="13.88671875" style="3" bestFit="1" customWidth="1"/>
    <col min="8705" max="8938" width="9.109375" style="3"/>
    <col min="8939" max="8939" width="7.5546875" style="3" customWidth="1"/>
    <col min="8940" max="8940" width="7.6640625" style="3" customWidth="1"/>
    <col min="8941" max="8941" width="15.6640625" style="3" bestFit="1" customWidth="1"/>
    <col min="8942" max="8942" width="27.109375" style="3" customWidth="1"/>
    <col min="8943" max="8943" width="13.88671875" style="3" bestFit="1" customWidth="1"/>
    <col min="8944" max="8944" width="12.6640625" style="3" bestFit="1" customWidth="1"/>
    <col min="8945" max="8945" width="11.6640625" style="3" bestFit="1" customWidth="1"/>
    <col min="8946" max="8946" width="12.6640625" style="3" bestFit="1" customWidth="1"/>
    <col min="8947" max="8947" width="11.6640625" style="3" bestFit="1" customWidth="1"/>
    <col min="8948" max="8948" width="9.6640625" style="3" bestFit="1" customWidth="1"/>
    <col min="8949" max="8949" width="11.6640625" style="3" bestFit="1" customWidth="1"/>
    <col min="8950" max="8951" width="9.5546875" style="3" bestFit="1" customWidth="1"/>
    <col min="8952" max="8952" width="11.6640625" style="3" bestFit="1" customWidth="1"/>
    <col min="8953" max="8953" width="9.109375" style="3" bestFit="1" customWidth="1"/>
    <col min="8954" max="8954" width="9.6640625" style="3" bestFit="1" customWidth="1"/>
    <col min="8955" max="8955" width="10.109375" style="3" bestFit="1" customWidth="1"/>
    <col min="8956" max="8956" width="11.6640625" style="3" bestFit="1" customWidth="1"/>
    <col min="8957" max="8957" width="9.5546875" style="3" bestFit="1" customWidth="1"/>
    <col min="8958" max="8959" width="12.6640625" style="3" bestFit="1" customWidth="1"/>
    <col min="8960" max="8960" width="13.88671875" style="3" bestFit="1" customWidth="1"/>
    <col min="8961" max="9194" width="9.109375" style="3"/>
    <col min="9195" max="9195" width="7.5546875" style="3" customWidth="1"/>
    <col min="9196" max="9196" width="7.6640625" style="3" customWidth="1"/>
    <col min="9197" max="9197" width="15.6640625" style="3" bestFit="1" customWidth="1"/>
    <col min="9198" max="9198" width="27.109375" style="3" customWidth="1"/>
    <col min="9199" max="9199" width="13.88671875" style="3" bestFit="1" customWidth="1"/>
    <col min="9200" max="9200" width="12.6640625" style="3" bestFit="1" customWidth="1"/>
    <col min="9201" max="9201" width="11.6640625" style="3" bestFit="1" customWidth="1"/>
    <col min="9202" max="9202" width="12.6640625" style="3" bestFit="1" customWidth="1"/>
    <col min="9203" max="9203" width="11.6640625" style="3" bestFit="1" customWidth="1"/>
    <col min="9204" max="9204" width="9.6640625" style="3" bestFit="1" customWidth="1"/>
    <col min="9205" max="9205" width="11.6640625" style="3" bestFit="1" customWidth="1"/>
    <col min="9206" max="9207" width="9.5546875" style="3" bestFit="1" customWidth="1"/>
    <col min="9208" max="9208" width="11.6640625" style="3" bestFit="1" customWidth="1"/>
    <col min="9209" max="9209" width="9.109375" style="3" bestFit="1" customWidth="1"/>
    <col min="9210" max="9210" width="9.6640625" style="3" bestFit="1" customWidth="1"/>
    <col min="9211" max="9211" width="10.109375" style="3" bestFit="1" customWidth="1"/>
    <col min="9212" max="9212" width="11.6640625" style="3" bestFit="1" customWidth="1"/>
    <col min="9213" max="9213" width="9.5546875" style="3" bestFit="1" customWidth="1"/>
    <col min="9214" max="9215" width="12.6640625" style="3" bestFit="1" customWidth="1"/>
    <col min="9216" max="9216" width="13.88671875" style="3" bestFit="1" customWidth="1"/>
    <col min="9217" max="9450" width="9.109375" style="3"/>
    <col min="9451" max="9451" width="7.5546875" style="3" customWidth="1"/>
    <col min="9452" max="9452" width="7.6640625" style="3" customWidth="1"/>
    <col min="9453" max="9453" width="15.6640625" style="3" bestFit="1" customWidth="1"/>
    <col min="9454" max="9454" width="27.109375" style="3" customWidth="1"/>
    <col min="9455" max="9455" width="13.88671875" style="3" bestFit="1" customWidth="1"/>
    <col min="9456" max="9456" width="12.6640625" style="3" bestFit="1" customWidth="1"/>
    <col min="9457" max="9457" width="11.6640625" style="3" bestFit="1" customWidth="1"/>
    <col min="9458" max="9458" width="12.6640625" style="3" bestFit="1" customWidth="1"/>
    <col min="9459" max="9459" width="11.6640625" style="3" bestFit="1" customWidth="1"/>
    <col min="9460" max="9460" width="9.6640625" style="3" bestFit="1" customWidth="1"/>
    <col min="9461" max="9461" width="11.6640625" style="3" bestFit="1" customWidth="1"/>
    <col min="9462" max="9463" width="9.5546875" style="3" bestFit="1" customWidth="1"/>
    <col min="9464" max="9464" width="11.6640625" style="3" bestFit="1" customWidth="1"/>
    <col min="9465" max="9465" width="9.109375" style="3" bestFit="1" customWidth="1"/>
    <col min="9466" max="9466" width="9.6640625" style="3" bestFit="1" customWidth="1"/>
    <col min="9467" max="9467" width="10.109375" style="3" bestFit="1" customWidth="1"/>
    <col min="9468" max="9468" width="11.6640625" style="3" bestFit="1" customWidth="1"/>
    <col min="9469" max="9469" width="9.5546875" style="3" bestFit="1" customWidth="1"/>
    <col min="9470" max="9471" width="12.6640625" style="3" bestFit="1" customWidth="1"/>
    <col min="9472" max="9472" width="13.88671875" style="3" bestFit="1" customWidth="1"/>
    <col min="9473" max="9706" width="9.109375" style="3"/>
    <col min="9707" max="9707" width="7.5546875" style="3" customWidth="1"/>
    <col min="9708" max="9708" width="7.6640625" style="3" customWidth="1"/>
    <col min="9709" max="9709" width="15.6640625" style="3" bestFit="1" customWidth="1"/>
    <col min="9710" max="9710" width="27.109375" style="3" customWidth="1"/>
    <col min="9711" max="9711" width="13.88671875" style="3" bestFit="1" customWidth="1"/>
    <col min="9712" max="9712" width="12.6640625" style="3" bestFit="1" customWidth="1"/>
    <col min="9713" max="9713" width="11.6640625" style="3" bestFit="1" customWidth="1"/>
    <col min="9714" max="9714" width="12.6640625" style="3" bestFit="1" customWidth="1"/>
    <col min="9715" max="9715" width="11.6640625" style="3" bestFit="1" customWidth="1"/>
    <col min="9716" max="9716" width="9.6640625" style="3" bestFit="1" customWidth="1"/>
    <col min="9717" max="9717" width="11.6640625" style="3" bestFit="1" customWidth="1"/>
    <col min="9718" max="9719" width="9.5546875" style="3" bestFit="1" customWidth="1"/>
    <col min="9720" max="9720" width="11.6640625" style="3" bestFit="1" customWidth="1"/>
    <col min="9721" max="9721" width="9.109375" style="3" bestFit="1" customWidth="1"/>
    <col min="9722" max="9722" width="9.6640625" style="3" bestFit="1" customWidth="1"/>
    <col min="9723" max="9723" width="10.109375" style="3" bestFit="1" customWidth="1"/>
    <col min="9724" max="9724" width="11.6640625" style="3" bestFit="1" customWidth="1"/>
    <col min="9725" max="9725" width="9.5546875" style="3" bestFit="1" customWidth="1"/>
    <col min="9726" max="9727" width="12.6640625" style="3" bestFit="1" customWidth="1"/>
    <col min="9728" max="9728" width="13.88671875" style="3" bestFit="1" customWidth="1"/>
    <col min="9729" max="9962" width="9.109375" style="3"/>
    <col min="9963" max="9963" width="7.5546875" style="3" customWidth="1"/>
    <col min="9964" max="9964" width="7.6640625" style="3" customWidth="1"/>
    <col min="9965" max="9965" width="15.6640625" style="3" bestFit="1" customWidth="1"/>
    <col min="9966" max="9966" width="27.109375" style="3" customWidth="1"/>
    <col min="9967" max="9967" width="13.88671875" style="3" bestFit="1" customWidth="1"/>
    <col min="9968" max="9968" width="12.6640625" style="3" bestFit="1" customWidth="1"/>
    <col min="9969" max="9969" width="11.6640625" style="3" bestFit="1" customWidth="1"/>
    <col min="9970" max="9970" width="12.6640625" style="3" bestFit="1" customWidth="1"/>
    <col min="9971" max="9971" width="11.6640625" style="3" bestFit="1" customWidth="1"/>
    <col min="9972" max="9972" width="9.6640625" style="3" bestFit="1" customWidth="1"/>
    <col min="9973" max="9973" width="11.6640625" style="3" bestFit="1" customWidth="1"/>
    <col min="9974" max="9975" width="9.5546875" style="3" bestFit="1" customWidth="1"/>
    <col min="9976" max="9976" width="11.6640625" style="3" bestFit="1" customWidth="1"/>
    <col min="9977" max="9977" width="9.109375" style="3" bestFit="1" customWidth="1"/>
    <col min="9978" max="9978" width="9.6640625" style="3" bestFit="1" customWidth="1"/>
    <col min="9979" max="9979" width="10.109375" style="3" bestFit="1" customWidth="1"/>
    <col min="9980" max="9980" width="11.6640625" style="3" bestFit="1" customWidth="1"/>
    <col min="9981" max="9981" width="9.5546875" style="3" bestFit="1" customWidth="1"/>
    <col min="9982" max="9983" width="12.6640625" style="3" bestFit="1" customWidth="1"/>
    <col min="9984" max="9984" width="13.88671875" style="3" bestFit="1" customWidth="1"/>
    <col min="9985" max="10218" width="9.109375" style="3"/>
    <col min="10219" max="10219" width="7.5546875" style="3" customWidth="1"/>
    <col min="10220" max="10220" width="7.6640625" style="3" customWidth="1"/>
    <col min="10221" max="10221" width="15.6640625" style="3" bestFit="1" customWidth="1"/>
    <col min="10222" max="10222" width="27.109375" style="3" customWidth="1"/>
    <col min="10223" max="10223" width="13.88671875" style="3" bestFit="1" customWidth="1"/>
    <col min="10224" max="10224" width="12.6640625" style="3" bestFit="1" customWidth="1"/>
    <col min="10225" max="10225" width="11.6640625" style="3" bestFit="1" customWidth="1"/>
    <col min="10226" max="10226" width="12.6640625" style="3" bestFit="1" customWidth="1"/>
    <col min="10227" max="10227" width="11.6640625" style="3" bestFit="1" customWidth="1"/>
    <col min="10228" max="10228" width="9.6640625" style="3" bestFit="1" customWidth="1"/>
    <col min="10229" max="10229" width="11.6640625" style="3" bestFit="1" customWidth="1"/>
    <col min="10230" max="10231" width="9.5546875" style="3" bestFit="1" customWidth="1"/>
    <col min="10232" max="10232" width="11.6640625" style="3" bestFit="1" customWidth="1"/>
    <col min="10233" max="10233" width="9.109375" style="3" bestFit="1" customWidth="1"/>
    <col min="10234" max="10234" width="9.6640625" style="3" bestFit="1" customWidth="1"/>
    <col min="10235" max="10235" width="10.109375" style="3" bestFit="1" customWidth="1"/>
    <col min="10236" max="10236" width="11.6640625" style="3" bestFit="1" customWidth="1"/>
    <col min="10237" max="10237" width="9.5546875" style="3" bestFit="1" customWidth="1"/>
    <col min="10238" max="10239" width="12.6640625" style="3" bestFit="1" customWidth="1"/>
    <col min="10240" max="10240" width="13.88671875" style="3" bestFit="1" customWidth="1"/>
    <col min="10241" max="10474" width="9.109375" style="3"/>
    <col min="10475" max="10475" width="7.5546875" style="3" customWidth="1"/>
    <col min="10476" max="10476" width="7.6640625" style="3" customWidth="1"/>
    <col min="10477" max="10477" width="15.6640625" style="3" bestFit="1" customWidth="1"/>
    <col min="10478" max="10478" width="27.109375" style="3" customWidth="1"/>
    <col min="10479" max="10479" width="13.88671875" style="3" bestFit="1" customWidth="1"/>
    <col min="10480" max="10480" width="12.6640625" style="3" bestFit="1" customWidth="1"/>
    <col min="10481" max="10481" width="11.6640625" style="3" bestFit="1" customWidth="1"/>
    <col min="10482" max="10482" width="12.6640625" style="3" bestFit="1" customWidth="1"/>
    <col min="10483" max="10483" width="11.6640625" style="3" bestFit="1" customWidth="1"/>
    <col min="10484" max="10484" width="9.6640625" style="3" bestFit="1" customWidth="1"/>
    <col min="10485" max="10485" width="11.6640625" style="3" bestFit="1" customWidth="1"/>
    <col min="10486" max="10487" width="9.5546875" style="3" bestFit="1" customWidth="1"/>
    <col min="10488" max="10488" width="11.6640625" style="3" bestFit="1" customWidth="1"/>
    <col min="10489" max="10489" width="9.109375" style="3" bestFit="1" customWidth="1"/>
    <col min="10490" max="10490" width="9.6640625" style="3" bestFit="1" customWidth="1"/>
    <col min="10491" max="10491" width="10.109375" style="3" bestFit="1" customWidth="1"/>
    <col min="10492" max="10492" width="11.6640625" style="3" bestFit="1" customWidth="1"/>
    <col min="10493" max="10493" width="9.5546875" style="3" bestFit="1" customWidth="1"/>
    <col min="10494" max="10495" width="12.6640625" style="3" bestFit="1" customWidth="1"/>
    <col min="10496" max="10496" width="13.88671875" style="3" bestFit="1" customWidth="1"/>
    <col min="10497" max="10730" width="9.109375" style="3"/>
    <col min="10731" max="10731" width="7.5546875" style="3" customWidth="1"/>
    <col min="10732" max="10732" width="7.6640625" style="3" customWidth="1"/>
    <col min="10733" max="10733" width="15.6640625" style="3" bestFit="1" customWidth="1"/>
    <col min="10734" max="10734" width="27.109375" style="3" customWidth="1"/>
    <col min="10735" max="10735" width="13.88671875" style="3" bestFit="1" customWidth="1"/>
    <col min="10736" max="10736" width="12.6640625" style="3" bestFit="1" customWidth="1"/>
    <col min="10737" max="10737" width="11.6640625" style="3" bestFit="1" customWidth="1"/>
    <col min="10738" max="10738" width="12.6640625" style="3" bestFit="1" customWidth="1"/>
    <col min="10739" max="10739" width="11.6640625" style="3" bestFit="1" customWidth="1"/>
    <col min="10740" max="10740" width="9.6640625" style="3" bestFit="1" customWidth="1"/>
    <col min="10741" max="10741" width="11.6640625" style="3" bestFit="1" customWidth="1"/>
    <col min="10742" max="10743" width="9.5546875" style="3" bestFit="1" customWidth="1"/>
    <col min="10744" max="10744" width="11.6640625" style="3" bestFit="1" customWidth="1"/>
    <col min="10745" max="10745" width="9.109375" style="3" bestFit="1" customWidth="1"/>
    <col min="10746" max="10746" width="9.6640625" style="3" bestFit="1" customWidth="1"/>
    <col min="10747" max="10747" width="10.109375" style="3" bestFit="1" customWidth="1"/>
    <col min="10748" max="10748" width="11.6640625" style="3" bestFit="1" customWidth="1"/>
    <col min="10749" max="10749" width="9.5546875" style="3" bestFit="1" customWidth="1"/>
    <col min="10750" max="10751" width="12.6640625" style="3" bestFit="1" customWidth="1"/>
    <col min="10752" max="10752" width="13.88671875" style="3" bestFit="1" customWidth="1"/>
    <col min="10753" max="10986" width="9.109375" style="3"/>
    <col min="10987" max="10987" width="7.5546875" style="3" customWidth="1"/>
    <col min="10988" max="10988" width="7.6640625" style="3" customWidth="1"/>
    <col min="10989" max="10989" width="15.6640625" style="3" bestFit="1" customWidth="1"/>
    <col min="10990" max="10990" width="27.109375" style="3" customWidth="1"/>
    <col min="10991" max="10991" width="13.88671875" style="3" bestFit="1" customWidth="1"/>
    <col min="10992" max="10992" width="12.6640625" style="3" bestFit="1" customWidth="1"/>
    <col min="10993" max="10993" width="11.6640625" style="3" bestFit="1" customWidth="1"/>
    <col min="10994" max="10994" width="12.6640625" style="3" bestFit="1" customWidth="1"/>
    <col min="10995" max="10995" width="11.6640625" style="3" bestFit="1" customWidth="1"/>
    <col min="10996" max="10996" width="9.6640625" style="3" bestFit="1" customWidth="1"/>
    <col min="10997" max="10997" width="11.6640625" style="3" bestFit="1" customWidth="1"/>
    <col min="10998" max="10999" width="9.5546875" style="3" bestFit="1" customWidth="1"/>
    <col min="11000" max="11000" width="11.6640625" style="3" bestFit="1" customWidth="1"/>
    <col min="11001" max="11001" width="9.109375" style="3" bestFit="1" customWidth="1"/>
    <col min="11002" max="11002" width="9.6640625" style="3" bestFit="1" customWidth="1"/>
    <col min="11003" max="11003" width="10.109375" style="3" bestFit="1" customWidth="1"/>
    <col min="11004" max="11004" width="11.6640625" style="3" bestFit="1" customWidth="1"/>
    <col min="11005" max="11005" width="9.5546875" style="3" bestFit="1" customWidth="1"/>
    <col min="11006" max="11007" width="12.6640625" style="3" bestFit="1" customWidth="1"/>
    <col min="11008" max="11008" width="13.88671875" style="3" bestFit="1" customWidth="1"/>
    <col min="11009" max="11242" width="9.109375" style="3"/>
    <col min="11243" max="11243" width="7.5546875" style="3" customWidth="1"/>
    <col min="11244" max="11244" width="7.6640625" style="3" customWidth="1"/>
    <col min="11245" max="11245" width="15.6640625" style="3" bestFit="1" customWidth="1"/>
    <col min="11246" max="11246" width="27.109375" style="3" customWidth="1"/>
    <col min="11247" max="11247" width="13.88671875" style="3" bestFit="1" customWidth="1"/>
    <col min="11248" max="11248" width="12.6640625" style="3" bestFit="1" customWidth="1"/>
    <col min="11249" max="11249" width="11.6640625" style="3" bestFit="1" customWidth="1"/>
    <col min="11250" max="11250" width="12.6640625" style="3" bestFit="1" customWidth="1"/>
    <col min="11251" max="11251" width="11.6640625" style="3" bestFit="1" customWidth="1"/>
    <col min="11252" max="11252" width="9.6640625" style="3" bestFit="1" customWidth="1"/>
    <col min="11253" max="11253" width="11.6640625" style="3" bestFit="1" customWidth="1"/>
    <col min="11254" max="11255" width="9.5546875" style="3" bestFit="1" customWidth="1"/>
    <col min="11256" max="11256" width="11.6640625" style="3" bestFit="1" customWidth="1"/>
    <col min="11257" max="11257" width="9.109375" style="3" bestFit="1" customWidth="1"/>
    <col min="11258" max="11258" width="9.6640625" style="3" bestFit="1" customWidth="1"/>
    <col min="11259" max="11259" width="10.109375" style="3" bestFit="1" customWidth="1"/>
    <col min="11260" max="11260" width="11.6640625" style="3" bestFit="1" customWidth="1"/>
    <col min="11261" max="11261" width="9.5546875" style="3" bestFit="1" customWidth="1"/>
    <col min="11262" max="11263" width="12.6640625" style="3" bestFit="1" customWidth="1"/>
    <col min="11264" max="11264" width="13.88671875" style="3" bestFit="1" customWidth="1"/>
    <col min="11265" max="11498" width="9.109375" style="3"/>
    <col min="11499" max="11499" width="7.5546875" style="3" customWidth="1"/>
    <col min="11500" max="11500" width="7.6640625" style="3" customWidth="1"/>
    <col min="11501" max="11501" width="15.6640625" style="3" bestFit="1" customWidth="1"/>
    <col min="11502" max="11502" width="27.109375" style="3" customWidth="1"/>
    <col min="11503" max="11503" width="13.88671875" style="3" bestFit="1" customWidth="1"/>
    <col min="11504" max="11504" width="12.6640625" style="3" bestFit="1" customWidth="1"/>
    <col min="11505" max="11505" width="11.6640625" style="3" bestFit="1" customWidth="1"/>
    <col min="11506" max="11506" width="12.6640625" style="3" bestFit="1" customWidth="1"/>
    <col min="11507" max="11507" width="11.6640625" style="3" bestFit="1" customWidth="1"/>
    <col min="11508" max="11508" width="9.6640625" style="3" bestFit="1" customWidth="1"/>
    <col min="11509" max="11509" width="11.6640625" style="3" bestFit="1" customWidth="1"/>
    <col min="11510" max="11511" width="9.5546875" style="3" bestFit="1" customWidth="1"/>
    <col min="11512" max="11512" width="11.6640625" style="3" bestFit="1" customWidth="1"/>
    <col min="11513" max="11513" width="9.109375" style="3" bestFit="1" customWidth="1"/>
    <col min="11514" max="11514" width="9.6640625" style="3" bestFit="1" customWidth="1"/>
    <col min="11515" max="11515" width="10.109375" style="3" bestFit="1" customWidth="1"/>
    <col min="11516" max="11516" width="11.6640625" style="3" bestFit="1" customWidth="1"/>
    <col min="11517" max="11517" width="9.5546875" style="3" bestFit="1" customWidth="1"/>
    <col min="11518" max="11519" width="12.6640625" style="3" bestFit="1" customWidth="1"/>
    <col min="11520" max="11520" width="13.88671875" style="3" bestFit="1" customWidth="1"/>
    <col min="11521" max="11754" width="9.109375" style="3"/>
    <col min="11755" max="11755" width="7.5546875" style="3" customWidth="1"/>
    <col min="11756" max="11756" width="7.6640625" style="3" customWidth="1"/>
    <col min="11757" max="11757" width="15.6640625" style="3" bestFit="1" customWidth="1"/>
    <col min="11758" max="11758" width="27.109375" style="3" customWidth="1"/>
    <col min="11759" max="11759" width="13.88671875" style="3" bestFit="1" customWidth="1"/>
    <col min="11760" max="11760" width="12.6640625" style="3" bestFit="1" customWidth="1"/>
    <col min="11761" max="11761" width="11.6640625" style="3" bestFit="1" customWidth="1"/>
    <col min="11762" max="11762" width="12.6640625" style="3" bestFit="1" customWidth="1"/>
    <col min="11763" max="11763" width="11.6640625" style="3" bestFit="1" customWidth="1"/>
    <col min="11764" max="11764" width="9.6640625" style="3" bestFit="1" customWidth="1"/>
    <col min="11765" max="11765" width="11.6640625" style="3" bestFit="1" customWidth="1"/>
    <col min="11766" max="11767" width="9.5546875" style="3" bestFit="1" customWidth="1"/>
    <col min="11768" max="11768" width="11.6640625" style="3" bestFit="1" customWidth="1"/>
    <col min="11769" max="11769" width="9.109375" style="3" bestFit="1" customWidth="1"/>
    <col min="11770" max="11770" width="9.6640625" style="3" bestFit="1" customWidth="1"/>
    <col min="11771" max="11771" width="10.109375" style="3" bestFit="1" customWidth="1"/>
    <col min="11772" max="11772" width="11.6640625" style="3" bestFit="1" customWidth="1"/>
    <col min="11773" max="11773" width="9.5546875" style="3" bestFit="1" customWidth="1"/>
    <col min="11774" max="11775" width="12.6640625" style="3" bestFit="1" customWidth="1"/>
    <col min="11776" max="11776" width="13.88671875" style="3" bestFit="1" customWidth="1"/>
    <col min="11777" max="12010" width="9.109375" style="3"/>
    <col min="12011" max="12011" width="7.5546875" style="3" customWidth="1"/>
    <col min="12012" max="12012" width="7.6640625" style="3" customWidth="1"/>
    <col min="12013" max="12013" width="15.6640625" style="3" bestFit="1" customWidth="1"/>
    <col min="12014" max="12014" width="27.109375" style="3" customWidth="1"/>
    <col min="12015" max="12015" width="13.88671875" style="3" bestFit="1" customWidth="1"/>
    <col min="12016" max="12016" width="12.6640625" style="3" bestFit="1" customWidth="1"/>
    <col min="12017" max="12017" width="11.6640625" style="3" bestFit="1" customWidth="1"/>
    <col min="12018" max="12018" width="12.6640625" style="3" bestFit="1" customWidth="1"/>
    <col min="12019" max="12019" width="11.6640625" style="3" bestFit="1" customWidth="1"/>
    <col min="12020" max="12020" width="9.6640625" style="3" bestFit="1" customWidth="1"/>
    <col min="12021" max="12021" width="11.6640625" style="3" bestFit="1" customWidth="1"/>
    <col min="12022" max="12023" width="9.5546875" style="3" bestFit="1" customWidth="1"/>
    <col min="12024" max="12024" width="11.6640625" style="3" bestFit="1" customWidth="1"/>
    <col min="12025" max="12025" width="9.109375" style="3" bestFit="1" customWidth="1"/>
    <col min="12026" max="12026" width="9.6640625" style="3" bestFit="1" customWidth="1"/>
    <col min="12027" max="12027" width="10.109375" style="3" bestFit="1" customWidth="1"/>
    <col min="12028" max="12028" width="11.6640625" style="3" bestFit="1" customWidth="1"/>
    <col min="12029" max="12029" width="9.5546875" style="3" bestFit="1" customWidth="1"/>
    <col min="12030" max="12031" width="12.6640625" style="3" bestFit="1" customWidth="1"/>
    <col min="12032" max="12032" width="13.88671875" style="3" bestFit="1" customWidth="1"/>
    <col min="12033" max="12266" width="9.109375" style="3"/>
    <col min="12267" max="12267" width="7.5546875" style="3" customWidth="1"/>
    <col min="12268" max="12268" width="7.6640625" style="3" customWidth="1"/>
    <col min="12269" max="12269" width="15.6640625" style="3" bestFit="1" customWidth="1"/>
    <col min="12270" max="12270" width="27.109375" style="3" customWidth="1"/>
    <col min="12271" max="12271" width="13.88671875" style="3" bestFit="1" customWidth="1"/>
    <col min="12272" max="12272" width="12.6640625" style="3" bestFit="1" customWidth="1"/>
    <col min="12273" max="12273" width="11.6640625" style="3" bestFit="1" customWidth="1"/>
    <col min="12274" max="12274" width="12.6640625" style="3" bestFit="1" customWidth="1"/>
    <col min="12275" max="12275" width="11.6640625" style="3" bestFit="1" customWidth="1"/>
    <col min="12276" max="12276" width="9.6640625" style="3" bestFit="1" customWidth="1"/>
    <col min="12277" max="12277" width="11.6640625" style="3" bestFit="1" customWidth="1"/>
    <col min="12278" max="12279" width="9.5546875" style="3" bestFit="1" customWidth="1"/>
    <col min="12280" max="12280" width="11.6640625" style="3" bestFit="1" customWidth="1"/>
    <col min="12281" max="12281" width="9.109375" style="3" bestFit="1" customWidth="1"/>
    <col min="12282" max="12282" width="9.6640625" style="3" bestFit="1" customWidth="1"/>
    <col min="12283" max="12283" width="10.109375" style="3" bestFit="1" customWidth="1"/>
    <col min="12284" max="12284" width="11.6640625" style="3" bestFit="1" customWidth="1"/>
    <col min="12285" max="12285" width="9.5546875" style="3" bestFit="1" customWidth="1"/>
    <col min="12286" max="12287" width="12.6640625" style="3" bestFit="1" customWidth="1"/>
    <col min="12288" max="12288" width="13.88671875" style="3" bestFit="1" customWidth="1"/>
    <col min="12289" max="12522" width="9.109375" style="3"/>
    <col min="12523" max="12523" width="7.5546875" style="3" customWidth="1"/>
    <col min="12524" max="12524" width="7.6640625" style="3" customWidth="1"/>
    <col min="12525" max="12525" width="15.6640625" style="3" bestFit="1" customWidth="1"/>
    <col min="12526" max="12526" width="27.109375" style="3" customWidth="1"/>
    <col min="12527" max="12527" width="13.88671875" style="3" bestFit="1" customWidth="1"/>
    <col min="12528" max="12528" width="12.6640625" style="3" bestFit="1" customWidth="1"/>
    <col min="12529" max="12529" width="11.6640625" style="3" bestFit="1" customWidth="1"/>
    <col min="12530" max="12530" width="12.6640625" style="3" bestFit="1" customWidth="1"/>
    <col min="12531" max="12531" width="11.6640625" style="3" bestFit="1" customWidth="1"/>
    <col min="12532" max="12532" width="9.6640625" style="3" bestFit="1" customWidth="1"/>
    <col min="12533" max="12533" width="11.6640625" style="3" bestFit="1" customWidth="1"/>
    <col min="12534" max="12535" width="9.5546875" style="3" bestFit="1" customWidth="1"/>
    <col min="12536" max="12536" width="11.6640625" style="3" bestFit="1" customWidth="1"/>
    <col min="12537" max="12537" width="9.109375" style="3" bestFit="1" customWidth="1"/>
    <col min="12538" max="12538" width="9.6640625" style="3" bestFit="1" customWidth="1"/>
    <col min="12539" max="12539" width="10.109375" style="3" bestFit="1" customWidth="1"/>
    <col min="12540" max="12540" width="11.6640625" style="3" bestFit="1" customWidth="1"/>
    <col min="12541" max="12541" width="9.5546875" style="3" bestFit="1" customWidth="1"/>
    <col min="12542" max="12543" width="12.6640625" style="3" bestFit="1" customWidth="1"/>
    <col min="12544" max="12544" width="13.88671875" style="3" bestFit="1" customWidth="1"/>
    <col min="12545" max="12778" width="9.109375" style="3"/>
    <col min="12779" max="12779" width="7.5546875" style="3" customWidth="1"/>
    <col min="12780" max="12780" width="7.6640625" style="3" customWidth="1"/>
    <col min="12781" max="12781" width="15.6640625" style="3" bestFit="1" customWidth="1"/>
    <col min="12782" max="12782" width="27.109375" style="3" customWidth="1"/>
    <col min="12783" max="12783" width="13.88671875" style="3" bestFit="1" customWidth="1"/>
    <col min="12784" max="12784" width="12.6640625" style="3" bestFit="1" customWidth="1"/>
    <col min="12785" max="12785" width="11.6640625" style="3" bestFit="1" customWidth="1"/>
    <col min="12786" max="12786" width="12.6640625" style="3" bestFit="1" customWidth="1"/>
    <col min="12787" max="12787" width="11.6640625" style="3" bestFit="1" customWidth="1"/>
    <col min="12788" max="12788" width="9.6640625" style="3" bestFit="1" customWidth="1"/>
    <col min="12789" max="12789" width="11.6640625" style="3" bestFit="1" customWidth="1"/>
    <col min="12790" max="12791" width="9.5546875" style="3" bestFit="1" customWidth="1"/>
    <col min="12792" max="12792" width="11.6640625" style="3" bestFit="1" customWidth="1"/>
    <col min="12793" max="12793" width="9.109375" style="3" bestFit="1" customWidth="1"/>
    <col min="12794" max="12794" width="9.6640625" style="3" bestFit="1" customWidth="1"/>
    <col min="12795" max="12795" width="10.109375" style="3" bestFit="1" customWidth="1"/>
    <col min="12796" max="12796" width="11.6640625" style="3" bestFit="1" customWidth="1"/>
    <col min="12797" max="12797" width="9.5546875" style="3" bestFit="1" customWidth="1"/>
    <col min="12798" max="12799" width="12.6640625" style="3" bestFit="1" customWidth="1"/>
    <col min="12800" max="12800" width="13.88671875" style="3" bestFit="1" customWidth="1"/>
    <col min="12801" max="13034" width="9.109375" style="3"/>
    <col min="13035" max="13035" width="7.5546875" style="3" customWidth="1"/>
    <col min="13036" max="13036" width="7.6640625" style="3" customWidth="1"/>
    <col min="13037" max="13037" width="15.6640625" style="3" bestFit="1" customWidth="1"/>
    <col min="13038" max="13038" width="27.109375" style="3" customWidth="1"/>
    <col min="13039" max="13039" width="13.88671875" style="3" bestFit="1" customWidth="1"/>
    <col min="13040" max="13040" width="12.6640625" style="3" bestFit="1" customWidth="1"/>
    <col min="13041" max="13041" width="11.6640625" style="3" bestFit="1" customWidth="1"/>
    <col min="13042" max="13042" width="12.6640625" style="3" bestFit="1" customWidth="1"/>
    <col min="13043" max="13043" width="11.6640625" style="3" bestFit="1" customWidth="1"/>
    <col min="13044" max="13044" width="9.6640625" style="3" bestFit="1" customWidth="1"/>
    <col min="13045" max="13045" width="11.6640625" style="3" bestFit="1" customWidth="1"/>
    <col min="13046" max="13047" width="9.5546875" style="3" bestFit="1" customWidth="1"/>
    <col min="13048" max="13048" width="11.6640625" style="3" bestFit="1" customWidth="1"/>
    <col min="13049" max="13049" width="9.109375" style="3" bestFit="1" customWidth="1"/>
    <col min="13050" max="13050" width="9.6640625" style="3" bestFit="1" customWidth="1"/>
    <col min="13051" max="13051" width="10.109375" style="3" bestFit="1" customWidth="1"/>
    <col min="13052" max="13052" width="11.6640625" style="3" bestFit="1" customWidth="1"/>
    <col min="13053" max="13053" width="9.5546875" style="3" bestFit="1" customWidth="1"/>
    <col min="13054" max="13055" width="12.6640625" style="3" bestFit="1" customWidth="1"/>
    <col min="13056" max="13056" width="13.88671875" style="3" bestFit="1" customWidth="1"/>
    <col min="13057" max="13290" width="9.109375" style="3"/>
    <col min="13291" max="13291" width="7.5546875" style="3" customWidth="1"/>
    <col min="13292" max="13292" width="7.6640625" style="3" customWidth="1"/>
    <col min="13293" max="13293" width="15.6640625" style="3" bestFit="1" customWidth="1"/>
    <col min="13294" max="13294" width="27.109375" style="3" customWidth="1"/>
    <col min="13295" max="13295" width="13.88671875" style="3" bestFit="1" customWidth="1"/>
    <col min="13296" max="13296" width="12.6640625" style="3" bestFit="1" customWidth="1"/>
    <col min="13297" max="13297" width="11.6640625" style="3" bestFit="1" customWidth="1"/>
    <col min="13298" max="13298" width="12.6640625" style="3" bestFit="1" customWidth="1"/>
    <col min="13299" max="13299" width="11.6640625" style="3" bestFit="1" customWidth="1"/>
    <col min="13300" max="13300" width="9.6640625" style="3" bestFit="1" customWidth="1"/>
    <col min="13301" max="13301" width="11.6640625" style="3" bestFit="1" customWidth="1"/>
    <col min="13302" max="13303" width="9.5546875" style="3" bestFit="1" customWidth="1"/>
    <col min="13304" max="13304" width="11.6640625" style="3" bestFit="1" customWidth="1"/>
    <col min="13305" max="13305" width="9.109375" style="3" bestFit="1" customWidth="1"/>
    <col min="13306" max="13306" width="9.6640625" style="3" bestFit="1" customWidth="1"/>
    <col min="13307" max="13307" width="10.109375" style="3" bestFit="1" customWidth="1"/>
    <col min="13308" max="13308" width="11.6640625" style="3" bestFit="1" customWidth="1"/>
    <col min="13309" max="13309" width="9.5546875" style="3" bestFit="1" customWidth="1"/>
    <col min="13310" max="13311" width="12.6640625" style="3" bestFit="1" customWidth="1"/>
    <col min="13312" max="13312" width="13.88671875" style="3" bestFit="1" customWidth="1"/>
    <col min="13313" max="13546" width="9.109375" style="3"/>
    <col min="13547" max="13547" width="7.5546875" style="3" customWidth="1"/>
    <col min="13548" max="13548" width="7.6640625" style="3" customWidth="1"/>
    <col min="13549" max="13549" width="15.6640625" style="3" bestFit="1" customWidth="1"/>
    <col min="13550" max="13550" width="27.109375" style="3" customWidth="1"/>
    <col min="13551" max="13551" width="13.88671875" style="3" bestFit="1" customWidth="1"/>
    <col min="13552" max="13552" width="12.6640625" style="3" bestFit="1" customWidth="1"/>
    <col min="13553" max="13553" width="11.6640625" style="3" bestFit="1" customWidth="1"/>
    <col min="13554" max="13554" width="12.6640625" style="3" bestFit="1" customWidth="1"/>
    <col min="13555" max="13555" width="11.6640625" style="3" bestFit="1" customWidth="1"/>
    <col min="13556" max="13556" width="9.6640625" style="3" bestFit="1" customWidth="1"/>
    <col min="13557" max="13557" width="11.6640625" style="3" bestFit="1" customWidth="1"/>
    <col min="13558" max="13559" width="9.5546875" style="3" bestFit="1" customWidth="1"/>
    <col min="13560" max="13560" width="11.6640625" style="3" bestFit="1" customWidth="1"/>
    <col min="13561" max="13561" width="9.109375" style="3" bestFit="1" customWidth="1"/>
    <col min="13562" max="13562" width="9.6640625" style="3" bestFit="1" customWidth="1"/>
    <col min="13563" max="13563" width="10.109375" style="3" bestFit="1" customWidth="1"/>
    <col min="13564" max="13564" width="11.6640625" style="3" bestFit="1" customWidth="1"/>
    <col min="13565" max="13565" width="9.5546875" style="3" bestFit="1" customWidth="1"/>
    <col min="13566" max="13567" width="12.6640625" style="3" bestFit="1" customWidth="1"/>
    <col min="13568" max="13568" width="13.88671875" style="3" bestFit="1" customWidth="1"/>
    <col min="13569" max="13802" width="9.109375" style="3"/>
    <col min="13803" max="13803" width="7.5546875" style="3" customWidth="1"/>
    <col min="13804" max="13804" width="7.6640625" style="3" customWidth="1"/>
    <col min="13805" max="13805" width="15.6640625" style="3" bestFit="1" customWidth="1"/>
    <col min="13806" max="13806" width="27.109375" style="3" customWidth="1"/>
    <col min="13807" max="13807" width="13.88671875" style="3" bestFit="1" customWidth="1"/>
    <col min="13808" max="13808" width="12.6640625" style="3" bestFit="1" customWidth="1"/>
    <col min="13809" max="13809" width="11.6640625" style="3" bestFit="1" customWidth="1"/>
    <col min="13810" max="13810" width="12.6640625" style="3" bestFit="1" customWidth="1"/>
    <col min="13811" max="13811" width="11.6640625" style="3" bestFit="1" customWidth="1"/>
    <col min="13812" max="13812" width="9.6640625" style="3" bestFit="1" customWidth="1"/>
    <col min="13813" max="13813" width="11.6640625" style="3" bestFit="1" customWidth="1"/>
    <col min="13814" max="13815" width="9.5546875" style="3" bestFit="1" customWidth="1"/>
    <col min="13816" max="13816" width="11.6640625" style="3" bestFit="1" customWidth="1"/>
    <col min="13817" max="13817" width="9.109375" style="3" bestFit="1" customWidth="1"/>
    <col min="13818" max="13818" width="9.6640625" style="3" bestFit="1" customWidth="1"/>
    <col min="13819" max="13819" width="10.109375" style="3" bestFit="1" customWidth="1"/>
    <col min="13820" max="13820" width="11.6640625" style="3" bestFit="1" customWidth="1"/>
    <col min="13821" max="13821" width="9.5546875" style="3" bestFit="1" customWidth="1"/>
    <col min="13822" max="13823" width="12.6640625" style="3" bestFit="1" customWidth="1"/>
    <col min="13824" max="13824" width="13.88671875" style="3" bestFit="1" customWidth="1"/>
    <col min="13825" max="14058" width="9.109375" style="3"/>
    <col min="14059" max="14059" width="7.5546875" style="3" customWidth="1"/>
    <col min="14060" max="14060" width="7.6640625" style="3" customWidth="1"/>
    <col min="14061" max="14061" width="15.6640625" style="3" bestFit="1" customWidth="1"/>
    <col min="14062" max="14062" width="27.109375" style="3" customWidth="1"/>
    <col min="14063" max="14063" width="13.88671875" style="3" bestFit="1" customWidth="1"/>
    <col min="14064" max="14064" width="12.6640625" style="3" bestFit="1" customWidth="1"/>
    <col min="14065" max="14065" width="11.6640625" style="3" bestFit="1" customWidth="1"/>
    <col min="14066" max="14066" width="12.6640625" style="3" bestFit="1" customWidth="1"/>
    <col min="14067" max="14067" width="11.6640625" style="3" bestFit="1" customWidth="1"/>
    <col min="14068" max="14068" width="9.6640625" style="3" bestFit="1" customWidth="1"/>
    <col min="14069" max="14069" width="11.6640625" style="3" bestFit="1" customWidth="1"/>
    <col min="14070" max="14071" width="9.5546875" style="3" bestFit="1" customWidth="1"/>
    <col min="14072" max="14072" width="11.6640625" style="3" bestFit="1" customWidth="1"/>
    <col min="14073" max="14073" width="9.109375" style="3" bestFit="1" customWidth="1"/>
    <col min="14074" max="14074" width="9.6640625" style="3" bestFit="1" customWidth="1"/>
    <col min="14075" max="14075" width="10.109375" style="3" bestFit="1" customWidth="1"/>
    <col min="14076" max="14076" width="11.6640625" style="3" bestFit="1" customWidth="1"/>
    <col min="14077" max="14077" width="9.5546875" style="3" bestFit="1" customWidth="1"/>
    <col min="14078" max="14079" width="12.6640625" style="3" bestFit="1" customWidth="1"/>
    <col min="14080" max="14080" width="13.88671875" style="3" bestFit="1" customWidth="1"/>
    <col min="14081" max="14314" width="9.109375" style="3"/>
    <col min="14315" max="14315" width="7.5546875" style="3" customWidth="1"/>
    <col min="14316" max="14316" width="7.6640625" style="3" customWidth="1"/>
    <col min="14317" max="14317" width="15.6640625" style="3" bestFit="1" customWidth="1"/>
    <col min="14318" max="14318" width="27.109375" style="3" customWidth="1"/>
    <col min="14319" max="14319" width="13.88671875" style="3" bestFit="1" customWidth="1"/>
    <col min="14320" max="14320" width="12.6640625" style="3" bestFit="1" customWidth="1"/>
    <col min="14321" max="14321" width="11.6640625" style="3" bestFit="1" customWidth="1"/>
    <col min="14322" max="14322" width="12.6640625" style="3" bestFit="1" customWidth="1"/>
    <col min="14323" max="14323" width="11.6640625" style="3" bestFit="1" customWidth="1"/>
    <col min="14324" max="14324" width="9.6640625" style="3" bestFit="1" customWidth="1"/>
    <col min="14325" max="14325" width="11.6640625" style="3" bestFit="1" customWidth="1"/>
    <col min="14326" max="14327" width="9.5546875" style="3" bestFit="1" customWidth="1"/>
    <col min="14328" max="14328" width="11.6640625" style="3" bestFit="1" customWidth="1"/>
    <col min="14329" max="14329" width="9.109375" style="3" bestFit="1" customWidth="1"/>
    <col min="14330" max="14330" width="9.6640625" style="3" bestFit="1" customWidth="1"/>
    <col min="14331" max="14331" width="10.109375" style="3" bestFit="1" customWidth="1"/>
    <col min="14332" max="14332" width="11.6640625" style="3" bestFit="1" customWidth="1"/>
    <col min="14333" max="14333" width="9.5546875" style="3" bestFit="1" customWidth="1"/>
    <col min="14334" max="14335" width="12.6640625" style="3" bestFit="1" customWidth="1"/>
    <col min="14336" max="14336" width="13.88671875" style="3" bestFit="1" customWidth="1"/>
    <col min="14337" max="14570" width="9.109375" style="3"/>
    <col min="14571" max="14571" width="7.5546875" style="3" customWidth="1"/>
    <col min="14572" max="14572" width="7.6640625" style="3" customWidth="1"/>
    <col min="14573" max="14573" width="15.6640625" style="3" bestFit="1" customWidth="1"/>
    <col min="14574" max="14574" width="27.109375" style="3" customWidth="1"/>
    <col min="14575" max="14575" width="13.88671875" style="3" bestFit="1" customWidth="1"/>
    <col min="14576" max="14576" width="12.6640625" style="3" bestFit="1" customWidth="1"/>
    <col min="14577" max="14577" width="11.6640625" style="3" bestFit="1" customWidth="1"/>
    <col min="14578" max="14578" width="12.6640625" style="3" bestFit="1" customWidth="1"/>
    <col min="14579" max="14579" width="11.6640625" style="3" bestFit="1" customWidth="1"/>
    <col min="14580" max="14580" width="9.6640625" style="3" bestFit="1" customWidth="1"/>
    <col min="14581" max="14581" width="11.6640625" style="3" bestFit="1" customWidth="1"/>
    <col min="14582" max="14583" width="9.5546875" style="3" bestFit="1" customWidth="1"/>
    <col min="14584" max="14584" width="11.6640625" style="3" bestFit="1" customWidth="1"/>
    <col min="14585" max="14585" width="9.109375" style="3" bestFit="1" customWidth="1"/>
    <col min="14586" max="14586" width="9.6640625" style="3" bestFit="1" customWidth="1"/>
    <col min="14587" max="14587" width="10.109375" style="3" bestFit="1" customWidth="1"/>
    <col min="14588" max="14588" width="11.6640625" style="3" bestFit="1" customWidth="1"/>
    <col min="14589" max="14589" width="9.5546875" style="3" bestFit="1" customWidth="1"/>
    <col min="14590" max="14591" width="12.6640625" style="3" bestFit="1" customWidth="1"/>
    <col min="14592" max="14592" width="13.88671875" style="3" bestFit="1" customWidth="1"/>
    <col min="14593" max="14826" width="9.109375" style="3"/>
    <col min="14827" max="14827" width="7.5546875" style="3" customWidth="1"/>
    <col min="14828" max="14828" width="7.6640625" style="3" customWidth="1"/>
    <col min="14829" max="14829" width="15.6640625" style="3" bestFit="1" customWidth="1"/>
    <col min="14830" max="14830" width="27.109375" style="3" customWidth="1"/>
    <col min="14831" max="14831" width="13.88671875" style="3" bestFit="1" customWidth="1"/>
    <col min="14832" max="14832" width="12.6640625" style="3" bestFit="1" customWidth="1"/>
    <col min="14833" max="14833" width="11.6640625" style="3" bestFit="1" customWidth="1"/>
    <col min="14834" max="14834" width="12.6640625" style="3" bestFit="1" customWidth="1"/>
    <col min="14835" max="14835" width="11.6640625" style="3" bestFit="1" customWidth="1"/>
    <col min="14836" max="14836" width="9.6640625" style="3" bestFit="1" customWidth="1"/>
    <col min="14837" max="14837" width="11.6640625" style="3" bestFit="1" customWidth="1"/>
    <col min="14838" max="14839" width="9.5546875" style="3" bestFit="1" customWidth="1"/>
    <col min="14840" max="14840" width="11.6640625" style="3" bestFit="1" customWidth="1"/>
    <col min="14841" max="14841" width="9.109375" style="3" bestFit="1" customWidth="1"/>
    <col min="14842" max="14842" width="9.6640625" style="3" bestFit="1" customWidth="1"/>
    <col min="14843" max="14843" width="10.109375" style="3" bestFit="1" customWidth="1"/>
    <col min="14844" max="14844" width="11.6640625" style="3" bestFit="1" customWidth="1"/>
    <col min="14845" max="14845" width="9.5546875" style="3" bestFit="1" customWidth="1"/>
    <col min="14846" max="14847" width="12.6640625" style="3" bestFit="1" customWidth="1"/>
    <col min="14848" max="14848" width="13.88671875" style="3" bestFit="1" customWidth="1"/>
    <col min="14849" max="15082" width="9.109375" style="3"/>
    <col min="15083" max="15083" width="7.5546875" style="3" customWidth="1"/>
    <col min="15084" max="15084" width="7.6640625" style="3" customWidth="1"/>
    <col min="15085" max="15085" width="15.6640625" style="3" bestFit="1" customWidth="1"/>
    <col min="15086" max="15086" width="27.109375" style="3" customWidth="1"/>
    <col min="15087" max="15087" width="13.88671875" style="3" bestFit="1" customWidth="1"/>
    <col min="15088" max="15088" width="12.6640625" style="3" bestFit="1" customWidth="1"/>
    <col min="15089" max="15089" width="11.6640625" style="3" bestFit="1" customWidth="1"/>
    <col min="15090" max="15090" width="12.6640625" style="3" bestFit="1" customWidth="1"/>
    <col min="15091" max="15091" width="11.6640625" style="3" bestFit="1" customWidth="1"/>
    <col min="15092" max="15092" width="9.6640625" style="3" bestFit="1" customWidth="1"/>
    <col min="15093" max="15093" width="11.6640625" style="3" bestFit="1" customWidth="1"/>
    <col min="15094" max="15095" width="9.5546875" style="3" bestFit="1" customWidth="1"/>
    <col min="15096" max="15096" width="11.6640625" style="3" bestFit="1" customWidth="1"/>
    <col min="15097" max="15097" width="9.109375" style="3" bestFit="1" customWidth="1"/>
    <col min="15098" max="15098" width="9.6640625" style="3" bestFit="1" customWidth="1"/>
    <col min="15099" max="15099" width="10.109375" style="3" bestFit="1" customWidth="1"/>
    <col min="15100" max="15100" width="11.6640625" style="3" bestFit="1" customWidth="1"/>
    <col min="15101" max="15101" width="9.5546875" style="3" bestFit="1" customWidth="1"/>
    <col min="15102" max="15103" width="12.6640625" style="3" bestFit="1" customWidth="1"/>
    <col min="15104" max="15104" width="13.88671875" style="3" bestFit="1" customWidth="1"/>
    <col min="15105" max="15338" width="9.109375" style="3"/>
    <col min="15339" max="15339" width="7.5546875" style="3" customWidth="1"/>
    <col min="15340" max="15340" width="7.6640625" style="3" customWidth="1"/>
    <col min="15341" max="15341" width="15.6640625" style="3" bestFit="1" customWidth="1"/>
    <col min="15342" max="15342" width="27.109375" style="3" customWidth="1"/>
    <col min="15343" max="15343" width="13.88671875" style="3" bestFit="1" customWidth="1"/>
    <col min="15344" max="15344" width="12.6640625" style="3" bestFit="1" customWidth="1"/>
    <col min="15345" max="15345" width="11.6640625" style="3" bestFit="1" customWidth="1"/>
    <col min="15346" max="15346" width="12.6640625" style="3" bestFit="1" customWidth="1"/>
    <col min="15347" max="15347" width="11.6640625" style="3" bestFit="1" customWidth="1"/>
    <col min="15348" max="15348" width="9.6640625" style="3" bestFit="1" customWidth="1"/>
    <col min="15349" max="15349" width="11.6640625" style="3" bestFit="1" customWidth="1"/>
    <col min="15350" max="15351" width="9.5546875" style="3" bestFit="1" customWidth="1"/>
    <col min="15352" max="15352" width="11.6640625" style="3" bestFit="1" customWidth="1"/>
    <col min="15353" max="15353" width="9.109375" style="3" bestFit="1" customWidth="1"/>
    <col min="15354" max="15354" width="9.6640625" style="3" bestFit="1" customWidth="1"/>
    <col min="15355" max="15355" width="10.109375" style="3" bestFit="1" customWidth="1"/>
    <col min="15356" max="15356" width="11.6640625" style="3" bestFit="1" customWidth="1"/>
    <col min="15357" max="15357" width="9.5546875" style="3" bestFit="1" customWidth="1"/>
    <col min="15358" max="15359" width="12.6640625" style="3" bestFit="1" customWidth="1"/>
    <col min="15360" max="15360" width="13.88671875" style="3" bestFit="1" customWidth="1"/>
    <col min="15361" max="15594" width="9.109375" style="3"/>
    <col min="15595" max="15595" width="7.5546875" style="3" customWidth="1"/>
    <col min="15596" max="15596" width="7.6640625" style="3" customWidth="1"/>
    <col min="15597" max="15597" width="15.6640625" style="3" bestFit="1" customWidth="1"/>
    <col min="15598" max="15598" width="27.109375" style="3" customWidth="1"/>
    <col min="15599" max="15599" width="13.88671875" style="3" bestFit="1" customWidth="1"/>
    <col min="15600" max="15600" width="12.6640625" style="3" bestFit="1" customWidth="1"/>
    <col min="15601" max="15601" width="11.6640625" style="3" bestFit="1" customWidth="1"/>
    <col min="15602" max="15602" width="12.6640625" style="3" bestFit="1" customWidth="1"/>
    <col min="15603" max="15603" width="11.6640625" style="3" bestFit="1" customWidth="1"/>
    <col min="15604" max="15604" width="9.6640625" style="3" bestFit="1" customWidth="1"/>
    <col min="15605" max="15605" width="11.6640625" style="3" bestFit="1" customWidth="1"/>
    <col min="15606" max="15607" width="9.5546875" style="3" bestFit="1" customWidth="1"/>
    <col min="15608" max="15608" width="11.6640625" style="3" bestFit="1" customWidth="1"/>
    <col min="15609" max="15609" width="9.109375" style="3" bestFit="1" customWidth="1"/>
    <col min="15610" max="15610" width="9.6640625" style="3" bestFit="1" customWidth="1"/>
    <col min="15611" max="15611" width="10.109375" style="3" bestFit="1" customWidth="1"/>
    <col min="15612" max="15612" width="11.6640625" style="3" bestFit="1" customWidth="1"/>
    <col min="15613" max="15613" width="9.5546875" style="3" bestFit="1" customWidth="1"/>
    <col min="15614" max="15615" width="12.6640625" style="3" bestFit="1" customWidth="1"/>
    <col min="15616" max="15616" width="13.88671875" style="3" bestFit="1" customWidth="1"/>
    <col min="15617" max="15850" width="9.109375" style="3"/>
    <col min="15851" max="15851" width="7.5546875" style="3" customWidth="1"/>
    <col min="15852" max="15852" width="7.6640625" style="3" customWidth="1"/>
    <col min="15853" max="15853" width="15.6640625" style="3" bestFit="1" customWidth="1"/>
    <col min="15854" max="15854" width="27.109375" style="3" customWidth="1"/>
    <col min="15855" max="15855" width="13.88671875" style="3" bestFit="1" customWidth="1"/>
    <col min="15856" max="15856" width="12.6640625" style="3" bestFit="1" customWidth="1"/>
    <col min="15857" max="15857" width="11.6640625" style="3" bestFit="1" customWidth="1"/>
    <col min="15858" max="15858" width="12.6640625" style="3" bestFit="1" customWidth="1"/>
    <col min="15859" max="15859" width="11.6640625" style="3" bestFit="1" customWidth="1"/>
    <col min="15860" max="15860" width="9.6640625" style="3" bestFit="1" customWidth="1"/>
    <col min="15861" max="15861" width="11.6640625" style="3" bestFit="1" customWidth="1"/>
    <col min="15862" max="15863" width="9.5546875" style="3" bestFit="1" customWidth="1"/>
    <col min="15864" max="15864" width="11.6640625" style="3" bestFit="1" customWidth="1"/>
    <col min="15865" max="15865" width="9.109375" style="3" bestFit="1" customWidth="1"/>
    <col min="15866" max="15866" width="9.6640625" style="3" bestFit="1" customWidth="1"/>
    <col min="15867" max="15867" width="10.109375" style="3" bestFit="1" customWidth="1"/>
    <col min="15868" max="15868" width="11.6640625" style="3" bestFit="1" customWidth="1"/>
    <col min="15869" max="15869" width="9.5546875" style="3" bestFit="1" customWidth="1"/>
    <col min="15870" max="15871" width="12.6640625" style="3" bestFit="1" customWidth="1"/>
    <col min="15872" max="15872" width="13.88671875" style="3" bestFit="1" customWidth="1"/>
    <col min="15873" max="16106" width="9.109375" style="3"/>
    <col min="16107" max="16107" width="7.5546875" style="3" customWidth="1"/>
    <col min="16108" max="16108" width="7.6640625" style="3" customWidth="1"/>
    <col min="16109" max="16109" width="15.6640625" style="3" bestFit="1" customWidth="1"/>
    <col min="16110" max="16110" width="27.109375" style="3" customWidth="1"/>
    <col min="16111" max="16111" width="13.88671875" style="3" bestFit="1" customWidth="1"/>
    <col min="16112" max="16112" width="12.6640625" style="3" bestFit="1" customWidth="1"/>
    <col min="16113" max="16113" width="11.6640625" style="3" bestFit="1" customWidth="1"/>
    <col min="16114" max="16114" width="12.6640625" style="3" bestFit="1" customWidth="1"/>
    <col min="16115" max="16115" width="11.6640625" style="3" bestFit="1" customWidth="1"/>
    <col min="16116" max="16116" width="9.6640625" style="3" bestFit="1" customWidth="1"/>
    <col min="16117" max="16117" width="11.6640625" style="3" bestFit="1" customWidth="1"/>
    <col min="16118" max="16119" width="9.5546875" style="3" bestFit="1" customWidth="1"/>
    <col min="16120" max="16120" width="11.6640625" style="3" bestFit="1" customWidth="1"/>
    <col min="16121" max="16121" width="9.109375" style="3" bestFit="1" customWidth="1"/>
    <col min="16122" max="16122" width="9.6640625" style="3" bestFit="1" customWidth="1"/>
    <col min="16123" max="16123" width="10.109375" style="3" bestFit="1" customWidth="1"/>
    <col min="16124" max="16124" width="11.6640625" style="3" bestFit="1" customWidth="1"/>
    <col min="16125" max="16125" width="9.5546875" style="3" bestFit="1" customWidth="1"/>
    <col min="16126" max="16127" width="12.6640625" style="3" bestFit="1" customWidth="1"/>
    <col min="16128" max="16128" width="13.88671875" style="3" bestFit="1" customWidth="1"/>
    <col min="16129" max="16384" width="9.109375" style="3"/>
  </cols>
  <sheetData>
    <row r="1" spans="1:33" ht="17.399999999999999" x14ac:dyDescent="0.3">
      <c r="B1" s="2" t="s">
        <v>0</v>
      </c>
      <c r="Y1" s="504"/>
      <c r="Z1" s="505"/>
      <c r="AA1" s="505"/>
      <c r="AB1" s="506"/>
      <c r="AC1" s="505"/>
      <c r="AD1" s="503"/>
      <c r="AE1" s="503"/>
      <c r="AF1" s="503"/>
      <c r="AG1" s="3"/>
    </row>
    <row r="2" spans="1:33" ht="13.2" x14ac:dyDescent="0.25">
      <c r="B2" s="542" t="s">
        <v>286</v>
      </c>
      <c r="C2" s="543"/>
      <c r="D2" s="543"/>
      <c r="Y2" s="504"/>
      <c r="Z2" s="505"/>
      <c r="AA2" s="505"/>
      <c r="AB2" s="506"/>
      <c r="AC2" s="505"/>
      <c r="AD2" s="503"/>
      <c r="AE2" s="503"/>
      <c r="AF2" s="503"/>
      <c r="AG2" s="3"/>
    </row>
    <row r="3" spans="1:33" ht="13.2" x14ac:dyDescent="0.25">
      <c r="A3" s="67" t="str">
        <f>оглавление!$D$2</f>
        <v>Управление жилой недвижимостью, ЖКХ</v>
      </c>
      <c r="B3" s="4"/>
      <c r="Y3" s="504"/>
      <c r="Z3" s="505"/>
      <c r="AA3" s="505"/>
      <c r="AB3" s="506"/>
      <c r="AC3" s="505"/>
      <c r="AD3" s="503"/>
      <c r="AE3" s="503"/>
      <c r="AF3" s="503"/>
      <c r="AG3" s="3"/>
    </row>
    <row r="4" spans="1:33" ht="13.2" x14ac:dyDescent="0.25">
      <c r="A4" s="1" t="str">
        <f>оглавление!$F$29</f>
        <v>выгрузки данных о начислениях и оплатах</v>
      </c>
      <c r="B4" s="4"/>
      <c r="Y4" s="504"/>
      <c r="Z4" s="505"/>
      <c r="AA4" s="505"/>
      <c r="AB4" s="506"/>
      <c r="AC4" s="505"/>
      <c r="AD4" s="503"/>
      <c r="AE4" s="503"/>
      <c r="AF4" s="503"/>
      <c r="AG4" s="3"/>
    </row>
    <row r="5" spans="1:33" ht="13.2" x14ac:dyDescent="0.25">
      <c r="A5" s="1" t="s">
        <v>1</v>
      </c>
      <c r="B5" s="5" t="s">
        <v>24</v>
      </c>
      <c r="D5" s="9"/>
      <c r="E5" s="7"/>
      <c r="Y5" s="504"/>
      <c r="Z5" s="505"/>
      <c r="AA5" s="507"/>
      <c r="AB5" s="508"/>
      <c r="AC5" s="507"/>
      <c r="AD5" s="503"/>
      <c r="AE5" s="503"/>
      <c r="AF5" s="503"/>
      <c r="AG5" s="3"/>
    </row>
    <row r="6" spans="1:33" ht="30.6" x14ac:dyDescent="0.25">
      <c r="A6" s="528" t="str">
        <f>мар17!A$6</f>
        <v>улица_дом</v>
      </c>
      <c r="B6" s="528" t="str">
        <f>мар17!B$6</f>
        <v>квартира</v>
      </c>
      <c r="C6" s="523" t="str">
        <f>мар17!C$6</f>
        <v>лицевой счет</v>
      </c>
      <c r="D6" s="524" t="str">
        <f>мар17!D$6</f>
        <v>ФИО</v>
      </c>
      <c r="E6" s="529" t="str">
        <f>мар17!E$6</f>
        <v>Нач. сальдо</v>
      </c>
      <c r="F6" s="530" t="str">
        <f>мар17!F$6</f>
        <v>Содерж. и ремонт общего имущества</v>
      </c>
      <c r="G6" s="530" t="str">
        <f>мар17!G$6</f>
        <v>Содержание гаража</v>
      </c>
      <c r="H6" s="530" t="str">
        <f>мар17!H$6</f>
        <v>Отопление</v>
      </c>
      <c r="I6" s="530" t="str">
        <f>мар17!I$6</f>
        <v>Холодное водоснабжение</v>
      </c>
      <c r="J6" s="530" t="str">
        <f>мар17!J$6</f>
        <v>Горячее водоснабжение</v>
      </c>
      <c r="K6" s="530" t="str">
        <f>мар17!K$6</f>
        <v>Водоотведение (канализ.)</v>
      </c>
      <c r="L6" s="530" t="str">
        <f>мар17!L$6</f>
        <v>Газоснабжение</v>
      </c>
      <c r="M6" s="530" t="str">
        <f>мар17!M$6</f>
        <v>Услуги тв</v>
      </c>
      <c r="N6" s="530" t="str">
        <f>мар17!N$6</f>
        <v>Услуги домофона</v>
      </c>
      <c r="O6" s="530" t="str">
        <f>мар17!O$6</f>
        <v>Электроснабжение</v>
      </c>
      <c r="P6" s="530" t="str">
        <f>мар17!P$6</f>
        <v>Прочее сод и рем ж/п</v>
      </c>
      <c r="Q6" s="530" t="str">
        <f>мар17!Q$6</f>
        <v xml:space="preserve">Охрана </v>
      </c>
      <c r="R6" s="530" t="str">
        <f>мар17!R$6</f>
        <v>ХВС для нужд ГВС</v>
      </c>
      <c r="S6" s="530" t="str">
        <f>мар17!S$6</f>
        <v>Подогрев ГВС</v>
      </c>
      <c r="T6" s="530" t="str">
        <f>мар17!T$6</f>
        <v>Разовые услуги УК</v>
      </c>
      <c r="U6" s="530" t="str">
        <f>мар17!U$6</f>
        <v>Услуги вахтера</v>
      </c>
      <c r="V6" s="529" t="str">
        <f>мар17!V$6</f>
        <v>ИТОГО</v>
      </c>
      <c r="W6" s="529" t="str">
        <f>мар17!W$6</f>
        <v>ОПЛАЧЕНО</v>
      </c>
      <c r="X6" s="529" t="str">
        <f>мар17!X$6</f>
        <v>Конеч. сальдо</v>
      </c>
      <c r="Y6" s="525"/>
      <c r="Z6" s="509" t="str">
        <f>мар17!Z$6</f>
        <v>улица</v>
      </c>
      <c r="AA6" s="510" t="str">
        <f>мар17!AA$6</f>
        <v>п.№_кв</v>
      </c>
      <c r="AB6" s="511" t="str">
        <f>мар17!AB$6</f>
        <v>№_стр</v>
      </c>
      <c r="AC6" s="510" t="str">
        <f>мар17!AC$6</f>
        <v>one</v>
      </c>
      <c r="AD6" s="510" t="str">
        <f>мар17!AD$6</f>
        <v>СиР</v>
      </c>
      <c r="AE6" s="510" t="str">
        <f>мар17!AE$6</f>
        <v>Коммуналка</v>
      </c>
      <c r="AF6" s="510" t="str">
        <f>мар17!AF$6</f>
        <v>Прочие услуги</v>
      </c>
      <c r="AG6" s="512"/>
    </row>
    <row r="7" spans="1:33" ht="13.2" x14ac:dyDescent="0.25">
      <c r="A7" s="4" t="str">
        <f>адреса!$E$7</f>
        <v>ул. Первая д.1</v>
      </c>
      <c r="C7" s="522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513">
        <f>IF(A7&lt;&gt;"",IF(A7=мар17!A7,0,1),IF(AND(B7=мар17!B7,C7=мар17!C7),0,1))</f>
        <v>0</v>
      </c>
      <c r="Z7" s="70" t="str">
        <f>IF(AND(A7&lt;&gt;"",B7=""),A7,Z6)</f>
        <v>ул. Первая д.1</v>
      </c>
      <c r="AA7" s="504">
        <v>0</v>
      </c>
      <c r="AB7" s="502">
        <v>7</v>
      </c>
      <c r="AC7" s="504">
        <f>1</f>
        <v>1</v>
      </c>
      <c r="AD7" s="103">
        <f>F7</f>
        <v>0</v>
      </c>
      <c r="AE7" s="103">
        <f>H7+I7+J7+K7+L7+O7+R7+S7</f>
        <v>0</v>
      </c>
      <c r="AF7" s="103">
        <f>V7-AD7-AE7</f>
        <v>0</v>
      </c>
      <c r="AG7" s="3"/>
    </row>
    <row r="8" spans="1:33" ht="13.2" x14ac:dyDescent="0.25">
      <c r="B8" s="1" t="str">
        <f>адреса!$G$7</f>
        <v>кв.1</v>
      </c>
      <c r="C8" s="522">
        <f>адреса!$I$7</f>
        <v>10000001</v>
      </c>
      <c r="D8" s="6" t="str">
        <f>адреса!$K$7</f>
        <v>ФИО-1-1</v>
      </c>
      <c r="E8" s="6">
        <v>46599.42</v>
      </c>
      <c r="F8" s="6">
        <v>4695.8999999999996</v>
      </c>
      <c r="G8" s="6">
        <v>0</v>
      </c>
      <c r="H8" s="6">
        <v>5607.7</v>
      </c>
      <c r="I8" s="6">
        <v>0</v>
      </c>
      <c r="J8" s="6">
        <v>0</v>
      </c>
      <c r="K8" s="6">
        <v>0</v>
      </c>
      <c r="L8" s="6"/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v>0</v>
      </c>
      <c r="T8" s="6">
        <v>0</v>
      </c>
      <c r="U8" s="6"/>
      <c r="V8" s="6">
        <v>10303.6</v>
      </c>
      <c r="W8" s="6">
        <v>0</v>
      </c>
      <c r="X8" s="6">
        <v>56903.02</v>
      </c>
      <c r="Y8" s="513">
        <f>IF(A8&lt;&gt;"",IF(A8=мар17!A8,0,1),IF(AND(B8=мар17!B8,C8=мар17!C8),0,1))</f>
        <v>0</v>
      </c>
      <c r="Z8" s="70" t="str">
        <f>IF(AND(A8&lt;&gt;"",B8=""),A8,Z7)</f>
        <v>ул. Первая д.1</v>
      </c>
      <c r="AA8" s="504">
        <f>IF($B8&lt;&gt;"",MAX(AA$7:AA7)+1,0)</f>
        <v>1</v>
      </c>
      <c r="AB8" s="502">
        <f>AB7+1</f>
        <v>8</v>
      </c>
      <c r="AC8" s="504">
        <f>1</f>
        <v>1</v>
      </c>
      <c r="AD8" s="103">
        <f>F8</f>
        <v>4695.8999999999996</v>
      </c>
      <c r="AE8" s="103">
        <f>H8+I8+J8+K8+L8+O8+R8+S8</f>
        <v>5607.7</v>
      </c>
      <c r="AF8" s="103">
        <f>V8-AD8-AE8</f>
        <v>0</v>
      </c>
      <c r="AG8" s="3"/>
    </row>
    <row r="9" spans="1:33" ht="13.2" x14ac:dyDescent="0.25">
      <c r="B9" s="1" t="str">
        <f>адреса!$G$8</f>
        <v>кв.2</v>
      </c>
      <c r="C9" s="522">
        <f>адреса!$I$8</f>
        <v>10000002</v>
      </c>
      <c r="D9" s="6" t="str">
        <f>адреса!$K$8</f>
        <v>ФИО-1-2</v>
      </c>
      <c r="E9" s="6">
        <v>16928.830000000002</v>
      </c>
      <c r="F9" s="6">
        <v>1834.8</v>
      </c>
      <c r="G9" s="6">
        <v>0</v>
      </c>
      <c r="H9" s="6">
        <v>2190.5100000000002</v>
      </c>
      <c r="I9" s="6">
        <v>199.61</v>
      </c>
      <c r="J9" s="6">
        <v>644.11</v>
      </c>
      <c r="K9" s="6">
        <v>304.42</v>
      </c>
      <c r="L9" s="6"/>
      <c r="M9" s="6">
        <v>0</v>
      </c>
      <c r="N9" s="6">
        <v>0</v>
      </c>
      <c r="O9" s="6">
        <v>821.73</v>
      </c>
      <c r="P9" s="6">
        <v>0</v>
      </c>
      <c r="Q9" s="6">
        <v>0</v>
      </c>
      <c r="R9" s="6">
        <v>0</v>
      </c>
      <c r="S9" s="6">
        <v>0</v>
      </c>
      <c r="T9" s="6">
        <v>0</v>
      </c>
      <c r="U9" s="6"/>
      <c r="V9" s="6">
        <v>5995.18</v>
      </c>
      <c r="W9" s="6">
        <v>6000</v>
      </c>
      <c r="X9" s="6">
        <v>16924.009999999998</v>
      </c>
      <c r="Y9" s="513">
        <f>IF(A9&lt;&gt;"",IF(A9=мар17!A9,0,1),IF(AND(B9=мар17!B9,C9=мар17!C9),0,1))</f>
        <v>0</v>
      </c>
      <c r="Z9" s="70" t="str">
        <f t="shared" ref="Z9:Z28" si="0">IF(AND(A9&lt;&gt;"",B9=""),A9,Z8)</f>
        <v>ул. Первая д.1</v>
      </c>
      <c r="AA9" s="504">
        <f>IF($B9&lt;&gt;"",MAX(AA$7:AA8)+1,0)</f>
        <v>2</v>
      </c>
      <c r="AB9" s="502">
        <f t="shared" ref="AB9:AB72" si="1">AB8+1</f>
        <v>9</v>
      </c>
      <c r="AC9" s="504">
        <f>1</f>
        <v>1</v>
      </c>
      <c r="AD9" s="103">
        <f t="shared" ref="AD9:AD28" si="2">F9</f>
        <v>1834.8</v>
      </c>
      <c r="AE9" s="103">
        <f t="shared" ref="AE9:AE28" si="3">H9+I9+J9+K9+L9+O9+R9+S9</f>
        <v>4160.380000000001</v>
      </c>
      <c r="AF9" s="103">
        <f t="shared" ref="AF9:AF28" si="4">V9-AD9-AE9</f>
        <v>0</v>
      </c>
      <c r="AG9" s="3"/>
    </row>
    <row r="10" spans="1:33" ht="13.2" x14ac:dyDescent="0.25">
      <c r="B10" s="1" t="str">
        <f>адреса!$G$9</f>
        <v>кв.3</v>
      </c>
      <c r="C10" s="522">
        <f>адреса!$I$9</f>
        <v>10000003</v>
      </c>
      <c r="D10" s="6" t="str">
        <f>адреса!$K$9</f>
        <v>ФИО-1-3</v>
      </c>
      <c r="E10" s="6">
        <v>42357.17</v>
      </c>
      <c r="F10" s="6">
        <v>4303.2</v>
      </c>
      <c r="G10" s="6">
        <v>0</v>
      </c>
      <c r="H10" s="6">
        <v>5139.7299999999996</v>
      </c>
      <c r="I10" s="6">
        <v>0</v>
      </c>
      <c r="J10" s="6">
        <v>0</v>
      </c>
      <c r="K10" s="6">
        <v>0</v>
      </c>
      <c r="L10" s="6"/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v>0</v>
      </c>
      <c r="T10" s="6">
        <v>0</v>
      </c>
      <c r="U10" s="6"/>
      <c r="V10" s="6">
        <v>9442.93</v>
      </c>
      <c r="W10" s="6">
        <v>0</v>
      </c>
      <c r="X10" s="6">
        <v>51800.1</v>
      </c>
      <c r="Y10" s="513">
        <f>IF(A10&lt;&gt;"",IF(A10=мар17!A10,0,1),IF(AND(B10=мар17!B10,C10=мар17!C10),0,1))</f>
        <v>0</v>
      </c>
      <c r="Z10" s="70" t="str">
        <f t="shared" si="0"/>
        <v>ул. Первая д.1</v>
      </c>
      <c r="AA10" s="504">
        <f>IF($B10&lt;&gt;"",MAX(AA$7:AA9)+1,0)</f>
        <v>3</v>
      </c>
      <c r="AB10" s="502">
        <f t="shared" si="1"/>
        <v>10</v>
      </c>
      <c r="AC10" s="504">
        <f>1</f>
        <v>1</v>
      </c>
      <c r="AD10" s="103">
        <f t="shared" si="2"/>
        <v>4303.2</v>
      </c>
      <c r="AE10" s="103">
        <f t="shared" si="3"/>
        <v>5139.7299999999996</v>
      </c>
      <c r="AF10" s="103">
        <f t="shared" si="4"/>
        <v>0</v>
      </c>
      <c r="AG10" s="3"/>
    </row>
    <row r="11" spans="1:33" ht="13.2" x14ac:dyDescent="0.25">
      <c r="B11" s="1" t="str">
        <f>адреса!$G$10</f>
        <v>кв.4</v>
      </c>
      <c r="C11" s="522">
        <f>адреса!$I$10</f>
        <v>10000004</v>
      </c>
      <c r="D11" s="6" t="str">
        <f>адреса!$K$10</f>
        <v>ФИО-1-4</v>
      </c>
      <c r="E11" s="6">
        <v>46224.17</v>
      </c>
      <c r="F11" s="6">
        <v>4695.8999999999996</v>
      </c>
      <c r="G11" s="6">
        <v>0</v>
      </c>
      <c r="H11" s="6">
        <v>5607.7</v>
      </c>
      <c r="I11" s="6">
        <v>0</v>
      </c>
      <c r="J11" s="6">
        <v>0</v>
      </c>
      <c r="K11" s="6">
        <v>0</v>
      </c>
      <c r="L11" s="6"/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v>0</v>
      </c>
      <c r="T11" s="6">
        <v>0</v>
      </c>
      <c r="U11" s="6"/>
      <c r="V11" s="6">
        <v>10303.6</v>
      </c>
      <c r="W11" s="6">
        <v>0</v>
      </c>
      <c r="X11" s="6">
        <v>56527.77</v>
      </c>
      <c r="Y11" s="513">
        <f>IF(A11&lt;&gt;"",IF(A11=мар17!A11,0,1),IF(AND(B11=мар17!B11,C11=мар17!C11),0,1))</f>
        <v>0</v>
      </c>
      <c r="Z11" s="70" t="str">
        <f t="shared" si="0"/>
        <v>ул. Первая д.1</v>
      </c>
      <c r="AA11" s="504">
        <f>IF($B11&lt;&gt;"",MAX(AA$7:AA10)+1,0)</f>
        <v>4</v>
      </c>
      <c r="AB11" s="502">
        <f t="shared" si="1"/>
        <v>11</v>
      </c>
      <c r="AC11" s="504">
        <f>1</f>
        <v>1</v>
      </c>
      <c r="AD11" s="103">
        <f t="shared" si="2"/>
        <v>4695.8999999999996</v>
      </c>
      <c r="AE11" s="103">
        <f t="shared" si="3"/>
        <v>5607.7</v>
      </c>
      <c r="AF11" s="103">
        <f t="shared" si="4"/>
        <v>0</v>
      </c>
      <c r="AG11" s="3"/>
    </row>
    <row r="12" spans="1:33" ht="13.2" x14ac:dyDescent="0.25">
      <c r="B12" s="1" t="str">
        <f>адреса!$G$11</f>
        <v>кв.5</v>
      </c>
      <c r="C12" s="522">
        <f>адреса!$I$11</f>
        <v>10000005</v>
      </c>
      <c r="D12" s="6" t="str">
        <f>адреса!$K$11</f>
        <v>ФИО-1-5</v>
      </c>
      <c r="E12" s="6">
        <v>6372.72</v>
      </c>
      <c r="F12" s="6">
        <v>1729.2</v>
      </c>
      <c r="G12" s="6">
        <v>0</v>
      </c>
      <c r="H12" s="6">
        <v>2065.0500000000002</v>
      </c>
      <c r="I12" s="6">
        <v>0</v>
      </c>
      <c r="J12" s="6">
        <v>0</v>
      </c>
      <c r="K12" s="6">
        <v>0</v>
      </c>
      <c r="L12" s="6"/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v>0</v>
      </c>
      <c r="T12" s="6">
        <v>0</v>
      </c>
      <c r="U12" s="6"/>
      <c r="V12" s="6">
        <v>3794.25</v>
      </c>
      <c r="W12" s="6">
        <v>6372.72</v>
      </c>
      <c r="X12" s="6">
        <v>3794.25</v>
      </c>
      <c r="Y12" s="513">
        <f>IF(A12&lt;&gt;"",IF(A12=мар17!A12,0,1),IF(AND(B12=мар17!B12,C12=мар17!C12),0,1))</f>
        <v>0</v>
      </c>
      <c r="Z12" s="70" t="str">
        <f t="shared" si="0"/>
        <v>ул. Первая д.1</v>
      </c>
      <c r="AA12" s="504">
        <f>IF($B12&lt;&gt;"",MAX(AA$7:AA11)+1,0)</f>
        <v>5</v>
      </c>
      <c r="AB12" s="502">
        <f t="shared" si="1"/>
        <v>12</v>
      </c>
      <c r="AC12" s="504">
        <f>1</f>
        <v>1</v>
      </c>
      <c r="AD12" s="103">
        <f t="shared" si="2"/>
        <v>1729.2</v>
      </c>
      <c r="AE12" s="103">
        <f t="shared" si="3"/>
        <v>2065.0500000000002</v>
      </c>
      <c r="AF12" s="103">
        <f t="shared" si="4"/>
        <v>0</v>
      </c>
      <c r="AG12" s="3"/>
    </row>
    <row r="13" spans="1:33" ht="13.2" x14ac:dyDescent="0.25">
      <c r="B13" s="1" t="str">
        <f>адреса!$G$12</f>
        <v>кв.6</v>
      </c>
      <c r="C13" s="522">
        <f>адреса!$I$12</f>
        <v>10000006</v>
      </c>
      <c r="D13" s="6" t="str">
        <f>адреса!$K$12</f>
        <v>ФИО-1-6</v>
      </c>
      <c r="E13" s="6">
        <v>42357.17</v>
      </c>
      <c r="F13" s="6">
        <v>4303.2</v>
      </c>
      <c r="G13" s="6">
        <v>0</v>
      </c>
      <c r="H13" s="6">
        <v>5139.7299999999996</v>
      </c>
      <c r="I13" s="6">
        <v>0</v>
      </c>
      <c r="J13" s="6">
        <v>0</v>
      </c>
      <c r="K13" s="6">
        <v>0</v>
      </c>
      <c r="L13" s="6"/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v>0</v>
      </c>
      <c r="T13" s="6">
        <v>0</v>
      </c>
      <c r="U13" s="6"/>
      <c r="V13" s="6">
        <v>9442.93</v>
      </c>
      <c r="W13" s="6">
        <v>0</v>
      </c>
      <c r="X13" s="6">
        <v>51800.1</v>
      </c>
      <c r="Y13" s="513">
        <f>IF(A13&lt;&gt;"",IF(A13=мар17!A13,0,1),IF(AND(B13=мар17!B13,C13=мар17!C13),0,1))</f>
        <v>0</v>
      </c>
      <c r="Z13" s="70" t="str">
        <f t="shared" si="0"/>
        <v>ул. Первая д.1</v>
      </c>
      <c r="AA13" s="504">
        <f>IF($B13&lt;&gt;"",MAX(AA$7:AA12)+1,0)</f>
        <v>6</v>
      </c>
      <c r="AB13" s="502">
        <f t="shared" si="1"/>
        <v>13</v>
      </c>
      <c r="AC13" s="504">
        <f>1</f>
        <v>1</v>
      </c>
      <c r="AD13" s="103">
        <f t="shared" si="2"/>
        <v>4303.2</v>
      </c>
      <c r="AE13" s="103">
        <f t="shared" si="3"/>
        <v>5139.7299999999996</v>
      </c>
      <c r="AF13" s="103">
        <f t="shared" si="4"/>
        <v>0</v>
      </c>
      <c r="AG13" s="3"/>
    </row>
    <row r="14" spans="1:33" ht="13.2" x14ac:dyDescent="0.25">
      <c r="B14" s="1" t="str">
        <f>адреса!$G$13</f>
        <v>кв.7</v>
      </c>
      <c r="C14" s="522">
        <f>адреса!$I$13</f>
        <v>10000007</v>
      </c>
      <c r="D14" s="6" t="str">
        <f>адреса!$K$13</f>
        <v>ФИО-1-7</v>
      </c>
      <c r="E14" s="6">
        <v>92269.99</v>
      </c>
      <c r="F14" s="6">
        <v>4695.8999999999996</v>
      </c>
      <c r="G14" s="6">
        <v>0</v>
      </c>
      <c r="H14" s="6">
        <v>5607.7</v>
      </c>
      <c r="I14" s="6">
        <v>248.5</v>
      </c>
      <c r="J14" s="6">
        <v>448.16</v>
      </c>
      <c r="K14" s="6">
        <v>300.91000000000003</v>
      </c>
      <c r="L14" s="6"/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v>0</v>
      </c>
      <c r="T14" s="6">
        <v>0</v>
      </c>
      <c r="U14" s="6"/>
      <c r="V14" s="6">
        <v>11301.17</v>
      </c>
      <c r="W14" s="6">
        <v>0</v>
      </c>
      <c r="X14" s="6">
        <v>103571.16</v>
      </c>
      <c r="Y14" s="513">
        <f>IF(A14&lt;&gt;"",IF(A14=мар17!A14,0,1),IF(AND(B14=мар17!B14,C14=мар17!C14),0,1))</f>
        <v>0</v>
      </c>
      <c r="Z14" s="70" t="str">
        <f t="shared" si="0"/>
        <v>ул. Первая д.1</v>
      </c>
      <c r="AA14" s="504">
        <f>IF($B14&lt;&gt;"",MAX(AA$7:AA13)+1,0)</f>
        <v>7</v>
      </c>
      <c r="AB14" s="502">
        <f t="shared" si="1"/>
        <v>14</v>
      </c>
      <c r="AC14" s="504">
        <f>1</f>
        <v>1</v>
      </c>
      <c r="AD14" s="103">
        <f t="shared" si="2"/>
        <v>4695.8999999999996</v>
      </c>
      <c r="AE14" s="103">
        <f t="shared" si="3"/>
        <v>6605.2699999999995</v>
      </c>
      <c r="AF14" s="103">
        <f t="shared" si="4"/>
        <v>0</v>
      </c>
      <c r="AG14" s="3"/>
    </row>
    <row r="15" spans="1:33" ht="13.2" x14ac:dyDescent="0.25">
      <c r="B15" s="1" t="str">
        <f>адреса!$G$14</f>
        <v>кв.8</v>
      </c>
      <c r="C15" s="522">
        <f>адреса!$I$14</f>
        <v>10000008</v>
      </c>
      <c r="D15" s="6" t="str">
        <f>адреса!$K$14</f>
        <v>ФИО-1-8</v>
      </c>
      <c r="E15" s="6">
        <v>70826.39</v>
      </c>
      <c r="F15" s="6">
        <v>1884.3</v>
      </c>
      <c r="G15" s="6">
        <v>0</v>
      </c>
      <c r="H15" s="6">
        <v>2250.25</v>
      </c>
      <c r="I15" s="6">
        <v>745.51</v>
      </c>
      <c r="J15" s="6">
        <v>1344.49</v>
      </c>
      <c r="K15" s="6">
        <v>902.72</v>
      </c>
      <c r="L15" s="6"/>
      <c r="M15" s="6">
        <v>-100</v>
      </c>
      <c r="N15" s="6">
        <v>0</v>
      </c>
      <c r="O15" s="6">
        <v>1785.97</v>
      </c>
      <c r="P15" s="6">
        <v>0</v>
      </c>
      <c r="Q15" s="6">
        <v>0</v>
      </c>
      <c r="R15" s="6">
        <v>0</v>
      </c>
      <c r="S15" s="6">
        <v>0</v>
      </c>
      <c r="T15" s="6">
        <v>0</v>
      </c>
      <c r="U15" s="6"/>
      <c r="V15" s="6">
        <v>8813.24</v>
      </c>
      <c r="W15" s="6">
        <v>0</v>
      </c>
      <c r="X15" s="6">
        <v>79639.63</v>
      </c>
      <c r="Y15" s="513">
        <f>IF(A15&lt;&gt;"",IF(A15=мар17!A15,0,1),IF(AND(B15=мар17!B15,C15=мар17!C15),0,1))</f>
        <v>0</v>
      </c>
      <c r="Z15" s="70" t="str">
        <f t="shared" si="0"/>
        <v>ул. Первая д.1</v>
      </c>
      <c r="AA15" s="504">
        <f>IF($B15&lt;&gt;"",MAX(AA$7:AA14)+1,0)</f>
        <v>8</v>
      </c>
      <c r="AB15" s="502">
        <f t="shared" si="1"/>
        <v>15</v>
      </c>
      <c r="AC15" s="504">
        <f>1</f>
        <v>1</v>
      </c>
      <c r="AD15" s="103">
        <f t="shared" si="2"/>
        <v>1884.3</v>
      </c>
      <c r="AE15" s="103">
        <f t="shared" si="3"/>
        <v>7028.9400000000005</v>
      </c>
      <c r="AF15" s="103">
        <f t="shared" si="4"/>
        <v>-100.00000000000091</v>
      </c>
      <c r="AG15" s="3"/>
    </row>
    <row r="16" spans="1:33" ht="13.2" x14ac:dyDescent="0.25">
      <c r="B16" s="1" t="str">
        <f>адреса!$G$15</f>
        <v>кв.9</v>
      </c>
      <c r="C16" s="522">
        <f>адреса!$I$15</f>
        <v>10000009</v>
      </c>
      <c r="D16" s="6" t="str">
        <f>адреса!$K$15</f>
        <v>ФИО-1-9</v>
      </c>
      <c r="E16" s="6">
        <v>34051.97</v>
      </c>
      <c r="F16" s="6">
        <v>4303.2</v>
      </c>
      <c r="G16" s="6">
        <v>0</v>
      </c>
      <c r="H16" s="6">
        <v>5139.7299999999996</v>
      </c>
      <c r="I16" s="6">
        <v>-1486.01</v>
      </c>
      <c r="J16" s="6">
        <v>-3128.72</v>
      </c>
      <c r="K16" s="6">
        <v>-1867.99</v>
      </c>
      <c r="L16" s="6"/>
      <c r="M16" s="6">
        <v>0</v>
      </c>
      <c r="N16" s="6">
        <v>0</v>
      </c>
      <c r="O16" s="6">
        <v>2032.76</v>
      </c>
      <c r="P16" s="6">
        <v>0</v>
      </c>
      <c r="Q16" s="6">
        <v>0</v>
      </c>
      <c r="R16" s="6">
        <v>0</v>
      </c>
      <c r="S16" s="6">
        <v>0</v>
      </c>
      <c r="T16" s="6">
        <v>0</v>
      </c>
      <c r="U16" s="6"/>
      <c r="V16" s="6">
        <v>4992.97</v>
      </c>
      <c r="W16" s="6">
        <v>0</v>
      </c>
      <c r="X16" s="6">
        <v>39044.94</v>
      </c>
      <c r="Y16" s="513">
        <f>IF(A16&lt;&gt;"",IF(A16=мар17!A16,0,1),IF(AND(B16=мар17!B16,C16=мар17!C16),0,1))</f>
        <v>0</v>
      </c>
      <c r="Z16" s="70" t="str">
        <f t="shared" si="0"/>
        <v>ул. Первая д.1</v>
      </c>
      <c r="AA16" s="504">
        <f>IF($B16&lt;&gt;"",MAX(AA$7:AA15)+1,0)</f>
        <v>9</v>
      </c>
      <c r="AB16" s="502">
        <f t="shared" si="1"/>
        <v>16</v>
      </c>
      <c r="AC16" s="504">
        <f>1</f>
        <v>1</v>
      </c>
      <c r="AD16" s="103">
        <f t="shared" si="2"/>
        <v>4303.2</v>
      </c>
      <c r="AE16" s="103">
        <f t="shared" si="3"/>
        <v>689.76999999999953</v>
      </c>
      <c r="AF16" s="103">
        <f t="shared" si="4"/>
        <v>9.0949470177292824E-13</v>
      </c>
      <c r="AG16" s="3"/>
    </row>
    <row r="17" spans="2:33" ht="13.2" x14ac:dyDescent="0.25">
      <c r="B17" s="1" t="str">
        <f>адреса!$G$16</f>
        <v>кв.10</v>
      </c>
      <c r="C17" s="522">
        <f>адреса!$I$16</f>
        <v>10000010</v>
      </c>
      <c r="D17" s="6" t="str">
        <f>адреса!$K$16</f>
        <v>ФИО-1-10</v>
      </c>
      <c r="E17" s="6">
        <v>69471.679999999993</v>
      </c>
      <c r="F17" s="6">
        <v>4695.8999999999996</v>
      </c>
      <c r="G17" s="6">
        <v>0</v>
      </c>
      <c r="H17" s="6">
        <v>5607.7</v>
      </c>
      <c r="I17" s="6">
        <v>248.5</v>
      </c>
      <c r="J17" s="6">
        <v>448.16</v>
      </c>
      <c r="K17" s="6">
        <v>300.91000000000003</v>
      </c>
      <c r="L17" s="6"/>
      <c r="M17" s="6">
        <v>-100</v>
      </c>
      <c r="N17" s="6">
        <v>0</v>
      </c>
      <c r="O17" s="6">
        <v>1132.82</v>
      </c>
      <c r="P17" s="6">
        <v>0</v>
      </c>
      <c r="Q17" s="6">
        <v>0</v>
      </c>
      <c r="R17" s="6">
        <v>0</v>
      </c>
      <c r="S17" s="6">
        <v>0</v>
      </c>
      <c r="T17" s="6">
        <v>0</v>
      </c>
      <c r="U17" s="6"/>
      <c r="V17" s="6">
        <v>12333.99</v>
      </c>
      <c r="W17" s="6">
        <v>0</v>
      </c>
      <c r="X17" s="6">
        <v>81805.67</v>
      </c>
      <c r="Y17" s="513">
        <f>IF(A17&lt;&gt;"",IF(A17=мар17!A17,0,1),IF(AND(B17=мар17!B17,C17=мар17!C17),0,1))</f>
        <v>0</v>
      </c>
      <c r="Z17" s="70" t="str">
        <f t="shared" si="0"/>
        <v>ул. Первая д.1</v>
      </c>
      <c r="AA17" s="504">
        <f>IF($B17&lt;&gt;"",MAX(AA$7:AA16)+1,0)</f>
        <v>10</v>
      </c>
      <c r="AB17" s="502">
        <f t="shared" si="1"/>
        <v>17</v>
      </c>
      <c r="AC17" s="504">
        <f>1</f>
        <v>1</v>
      </c>
      <c r="AD17" s="103">
        <f t="shared" si="2"/>
        <v>4695.8999999999996</v>
      </c>
      <c r="AE17" s="103">
        <f t="shared" si="3"/>
        <v>7738.0899999999992</v>
      </c>
      <c r="AF17" s="103">
        <f t="shared" si="4"/>
        <v>-99.999999999999091</v>
      </c>
      <c r="AG17" s="3"/>
    </row>
    <row r="18" spans="2:33" ht="13.2" x14ac:dyDescent="0.25">
      <c r="B18" s="1" t="str">
        <f>адреса!$G$17</f>
        <v>кв.11</v>
      </c>
      <c r="C18" s="522">
        <f>адреса!$I$17</f>
        <v>10000011</v>
      </c>
      <c r="D18" s="6" t="str">
        <f>адреса!$K$17</f>
        <v>ФИО-1-11</v>
      </c>
      <c r="E18" s="6">
        <v>22524.5</v>
      </c>
      <c r="F18" s="6">
        <v>1732.5</v>
      </c>
      <c r="G18" s="6">
        <v>0</v>
      </c>
      <c r="H18" s="6">
        <v>2069.0300000000002</v>
      </c>
      <c r="I18" s="6">
        <v>-2736.15</v>
      </c>
      <c r="J18" s="6">
        <v>-7262.35</v>
      </c>
      <c r="K18" s="6">
        <v>-3768.32</v>
      </c>
      <c r="L18" s="6"/>
      <c r="M18" s="6">
        <v>0</v>
      </c>
      <c r="N18" s="6">
        <v>0</v>
      </c>
      <c r="O18" s="6">
        <v>782.29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6"/>
      <c r="V18" s="6">
        <v>-9183</v>
      </c>
      <c r="W18" s="6">
        <v>22524.5</v>
      </c>
      <c r="X18" s="6">
        <v>-9183</v>
      </c>
      <c r="Y18" s="513">
        <f>IF(A18&lt;&gt;"",IF(A18=мар17!A18,0,1),IF(AND(B18=мар17!B18,C18=мар17!C18),0,1))</f>
        <v>0</v>
      </c>
      <c r="Z18" s="70" t="str">
        <f t="shared" si="0"/>
        <v>ул. Первая д.1</v>
      </c>
      <c r="AA18" s="504">
        <f>IF($B18&lt;&gt;"",MAX(AA$7:AA17)+1,0)</f>
        <v>11</v>
      </c>
      <c r="AB18" s="502">
        <f t="shared" si="1"/>
        <v>18</v>
      </c>
      <c r="AC18" s="504">
        <f>1</f>
        <v>1</v>
      </c>
      <c r="AD18" s="103">
        <f t="shared" si="2"/>
        <v>1732.5</v>
      </c>
      <c r="AE18" s="103">
        <f t="shared" si="3"/>
        <v>-10915.5</v>
      </c>
      <c r="AF18" s="103">
        <f t="shared" si="4"/>
        <v>0</v>
      </c>
      <c r="AG18" s="3"/>
    </row>
    <row r="19" spans="2:33" ht="13.2" x14ac:dyDescent="0.25">
      <c r="B19" s="1" t="str">
        <f>адреса!$G$18</f>
        <v>кв.12</v>
      </c>
      <c r="C19" s="522">
        <f>адреса!$I$18</f>
        <v>10000012</v>
      </c>
      <c r="D19" s="6" t="str">
        <f>адреса!$K$18</f>
        <v>ФИО-1-12</v>
      </c>
      <c r="E19" s="6">
        <v>42357.17</v>
      </c>
      <c r="F19" s="6">
        <v>4303.2</v>
      </c>
      <c r="G19" s="6">
        <v>0</v>
      </c>
      <c r="H19" s="6">
        <v>5139.7299999999996</v>
      </c>
      <c r="I19" s="6">
        <v>0</v>
      </c>
      <c r="J19" s="6">
        <v>0</v>
      </c>
      <c r="K19" s="6">
        <v>0</v>
      </c>
      <c r="L19" s="6"/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0</v>
      </c>
      <c r="U19" s="6"/>
      <c r="V19" s="6">
        <v>9442.93</v>
      </c>
      <c r="W19" s="6">
        <v>0</v>
      </c>
      <c r="X19" s="6">
        <v>51800.1</v>
      </c>
      <c r="Y19" s="513">
        <f>IF(A19&lt;&gt;"",IF(A19=мар17!A19,0,1),IF(AND(B19=мар17!B19,C19=мар17!C19),0,1))</f>
        <v>0</v>
      </c>
      <c r="Z19" s="70" t="str">
        <f t="shared" si="0"/>
        <v>ул. Первая д.1</v>
      </c>
      <c r="AA19" s="504">
        <f>IF($B19&lt;&gt;"",MAX(AA$7:AA18)+1,0)</f>
        <v>12</v>
      </c>
      <c r="AB19" s="502">
        <f t="shared" si="1"/>
        <v>19</v>
      </c>
      <c r="AC19" s="504">
        <f>1</f>
        <v>1</v>
      </c>
      <c r="AD19" s="103">
        <f t="shared" si="2"/>
        <v>4303.2</v>
      </c>
      <c r="AE19" s="103">
        <f t="shared" si="3"/>
        <v>5139.7299999999996</v>
      </c>
      <c r="AF19" s="103">
        <f t="shared" si="4"/>
        <v>0</v>
      </c>
      <c r="AG19" s="3"/>
    </row>
    <row r="20" spans="2:33" ht="13.2" x14ac:dyDescent="0.25">
      <c r="B20" s="1" t="str">
        <f>адреса!$G$19</f>
        <v>кв.13</v>
      </c>
      <c r="C20" s="522">
        <f>адреса!$I$19</f>
        <v>10000013</v>
      </c>
      <c r="D20" s="6" t="str">
        <f>адреса!$K$19</f>
        <v>ФИО-1-13</v>
      </c>
      <c r="E20" s="6">
        <v>22531.75</v>
      </c>
      <c r="F20" s="6">
        <v>4695.8999999999996</v>
      </c>
      <c r="G20" s="6">
        <v>0</v>
      </c>
      <c r="H20" s="6">
        <v>5607.7</v>
      </c>
      <c r="I20" s="6">
        <v>13.52</v>
      </c>
      <c r="J20" s="6">
        <v>0</v>
      </c>
      <c r="K20" s="6">
        <v>10.99</v>
      </c>
      <c r="L20" s="6"/>
      <c r="M20" s="6">
        <v>100</v>
      </c>
      <c r="N20" s="6">
        <v>0</v>
      </c>
      <c r="O20" s="6">
        <v>520.05999999999995</v>
      </c>
      <c r="P20" s="6">
        <v>0</v>
      </c>
      <c r="Q20" s="6">
        <v>0</v>
      </c>
      <c r="R20" s="6">
        <v>0</v>
      </c>
      <c r="S20" s="6">
        <v>0</v>
      </c>
      <c r="T20" s="6">
        <v>0</v>
      </c>
      <c r="U20" s="6"/>
      <c r="V20" s="6">
        <v>10948.17</v>
      </c>
      <c r="W20" s="6">
        <v>22531.75</v>
      </c>
      <c r="X20" s="6">
        <v>10948.17</v>
      </c>
      <c r="Y20" s="513">
        <f>IF(A20&lt;&gt;"",IF(A20=мар17!A20,0,1),IF(AND(B20=мар17!B20,C20=мар17!C20),0,1))</f>
        <v>0</v>
      </c>
      <c r="Z20" s="70" t="str">
        <f t="shared" si="0"/>
        <v>ул. Первая д.1</v>
      </c>
      <c r="AA20" s="504">
        <f>IF($B20&lt;&gt;"",MAX(AA$7:AA19)+1,0)</f>
        <v>13</v>
      </c>
      <c r="AB20" s="502">
        <f t="shared" si="1"/>
        <v>20</v>
      </c>
      <c r="AC20" s="504">
        <f>1</f>
        <v>1</v>
      </c>
      <c r="AD20" s="103">
        <f t="shared" si="2"/>
        <v>4695.8999999999996</v>
      </c>
      <c r="AE20" s="103">
        <f t="shared" si="3"/>
        <v>6152.27</v>
      </c>
      <c r="AF20" s="103">
        <f t="shared" si="4"/>
        <v>100</v>
      </c>
      <c r="AG20" s="3"/>
    </row>
    <row r="21" spans="2:33" ht="13.2" x14ac:dyDescent="0.25">
      <c r="B21" s="1" t="str">
        <f>адреса!$G$20</f>
        <v>кв.14</v>
      </c>
      <c r="C21" s="522">
        <f>адреса!$I$20</f>
        <v>10000014</v>
      </c>
      <c r="D21" s="6" t="str">
        <f>адреса!$K$20</f>
        <v>ФИО-1-14</v>
      </c>
      <c r="E21" s="6">
        <v>42489.37</v>
      </c>
      <c r="F21" s="6">
        <v>1745.7</v>
      </c>
      <c r="G21" s="6">
        <v>0</v>
      </c>
      <c r="H21" s="6">
        <v>2084.96</v>
      </c>
      <c r="I21" s="6">
        <v>248.5</v>
      </c>
      <c r="J21" s="6">
        <v>448.16</v>
      </c>
      <c r="K21" s="6">
        <v>300.91000000000003</v>
      </c>
      <c r="L21" s="6"/>
      <c r="M21" s="6">
        <v>-100</v>
      </c>
      <c r="N21" s="6">
        <v>0</v>
      </c>
      <c r="O21" s="6">
        <v>485.02</v>
      </c>
      <c r="P21" s="6">
        <v>0</v>
      </c>
      <c r="Q21" s="6">
        <v>0</v>
      </c>
      <c r="R21" s="6">
        <v>0</v>
      </c>
      <c r="S21" s="6">
        <v>0</v>
      </c>
      <c r="T21" s="6">
        <v>0</v>
      </c>
      <c r="U21" s="6"/>
      <c r="V21" s="6">
        <v>5213.25</v>
      </c>
      <c r="W21" s="6">
        <v>0</v>
      </c>
      <c r="X21" s="6">
        <v>47702.62</v>
      </c>
      <c r="Y21" s="513">
        <f>IF(A21&lt;&gt;"",IF(A21=мар17!A21,0,1),IF(AND(B21=мар17!B21,C21=мар17!C21),0,1))</f>
        <v>0</v>
      </c>
      <c r="Z21" s="70" t="str">
        <f t="shared" si="0"/>
        <v>ул. Первая д.1</v>
      </c>
      <c r="AA21" s="504">
        <f>IF($B21&lt;&gt;"",MAX(AA$7:AA20)+1,0)</f>
        <v>14</v>
      </c>
      <c r="AB21" s="502">
        <f t="shared" si="1"/>
        <v>21</v>
      </c>
      <c r="AC21" s="504">
        <f>1</f>
        <v>1</v>
      </c>
      <c r="AD21" s="103">
        <f t="shared" si="2"/>
        <v>1745.7</v>
      </c>
      <c r="AE21" s="103">
        <f t="shared" si="3"/>
        <v>3567.5499999999997</v>
      </c>
      <c r="AF21" s="103">
        <f t="shared" si="4"/>
        <v>-99.999999999999545</v>
      </c>
      <c r="AG21" s="3"/>
    </row>
    <row r="22" spans="2:33" ht="13.2" x14ac:dyDescent="0.25">
      <c r="B22" s="1" t="str">
        <f>адреса!$G$21</f>
        <v>кв.15</v>
      </c>
      <c r="C22" s="522">
        <f>адреса!$I$21</f>
        <v>10000015</v>
      </c>
      <c r="D22" s="6" t="str">
        <f>адреса!$K$21</f>
        <v>ФИО-1-15</v>
      </c>
      <c r="E22" s="6">
        <v>42357.17</v>
      </c>
      <c r="F22" s="6">
        <v>4303.2</v>
      </c>
      <c r="G22" s="6">
        <v>0</v>
      </c>
      <c r="H22" s="6">
        <v>5139.7299999999996</v>
      </c>
      <c r="I22" s="6">
        <v>0</v>
      </c>
      <c r="J22" s="6">
        <v>0</v>
      </c>
      <c r="K22" s="6">
        <v>0</v>
      </c>
      <c r="L22" s="6"/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6"/>
      <c r="V22" s="6">
        <v>9442.93</v>
      </c>
      <c r="W22" s="6">
        <v>0</v>
      </c>
      <c r="X22" s="6">
        <v>51800.1</v>
      </c>
      <c r="Y22" s="513">
        <f>IF(A22&lt;&gt;"",IF(A22=мар17!A22,0,1),IF(AND(B22=мар17!B22,C22=мар17!C22),0,1))</f>
        <v>0</v>
      </c>
      <c r="Z22" s="70" t="str">
        <f t="shared" si="0"/>
        <v>ул. Первая д.1</v>
      </c>
      <c r="AA22" s="504">
        <f>IF($B22&lt;&gt;"",MAX(AA$7:AA21)+1,0)</f>
        <v>15</v>
      </c>
      <c r="AB22" s="502">
        <f t="shared" si="1"/>
        <v>22</v>
      </c>
      <c r="AC22" s="504">
        <f>1</f>
        <v>1</v>
      </c>
      <c r="AD22" s="103">
        <f t="shared" si="2"/>
        <v>4303.2</v>
      </c>
      <c r="AE22" s="103">
        <f t="shared" si="3"/>
        <v>5139.7299999999996</v>
      </c>
      <c r="AF22" s="103">
        <f t="shared" si="4"/>
        <v>0</v>
      </c>
      <c r="AG22" s="3"/>
    </row>
    <row r="23" spans="2:33" ht="13.2" x14ac:dyDescent="0.25">
      <c r="B23" s="1" t="str">
        <f>адреса!$G$22</f>
        <v>кв.16</v>
      </c>
      <c r="C23" s="522">
        <f>адреса!$I$22</f>
        <v>10000016</v>
      </c>
      <c r="D23" s="6" t="str">
        <f>адреса!$K$22</f>
        <v>ФИО-1-16</v>
      </c>
      <c r="E23" s="6">
        <v>28093.54</v>
      </c>
      <c r="F23" s="6">
        <v>4290</v>
      </c>
      <c r="G23" s="6">
        <v>0</v>
      </c>
      <c r="H23" s="6">
        <v>5123.8</v>
      </c>
      <c r="I23" s="6">
        <v>4334.8599999999997</v>
      </c>
      <c r="J23" s="6">
        <v>10112.89</v>
      </c>
      <c r="K23" s="6">
        <v>5778.37</v>
      </c>
      <c r="L23" s="6"/>
      <c r="M23" s="6">
        <v>0</v>
      </c>
      <c r="N23" s="6">
        <v>0</v>
      </c>
      <c r="O23" s="6">
        <v>2266.46</v>
      </c>
      <c r="P23" s="6">
        <v>0</v>
      </c>
      <c r="Q23" s="6">
        <v>0</v>
      </c>
      <c r="R23" s="6">
        <v>0</v>
      </c>
      <c r="S23" s="6">
        <v>0</v>
      </c>
      <c r="T23" s="6">
        <v>0</v>
      </c>
      <c r="U23" s="6"/>
      <c r="V23" s="6">
        <v>31906.38</v>
      </c>
      <c r="W23" s="6">
        <v>20332.41</v>
      </c>
      <c r="X23" s="6">
        <v>39667.51</v>
      </c>
      <c r="Y23" s="513">
        <f>IF(A23&lt;&gt;"",IF(A23=мар17!A23,0,1),IF(AND(B23=мар17!B23,C23=мар17!C23),0,1))</f>
        <v>0</v>
      </c>
      <c r="Z23" s="70" t="str">
        <f t="shared" si="0"/>
        <v>ул. Первая д.1</v>
      </c>
      <c r="AA23" s="504">
        <f>IF($B23&lt;&gt;"",MAX(AA$7:AA22)+1,0)</f>
        <v>16</v>
      </c>
      <c r="AB23" s="502">
        <f t="shared" si="1"/>
        <v>23</v>
      </c>
      <c r="AC23" s="504">
        <f>1</f>
        <v>1</v>
      </c>
      <c r="AD23" s="103">
        <f t="shared" si="2"/>
        <v>4290</v>
      </c>
      <c r="AE23" s="103">
        <f t="shared" si="3"/>
        <v>27616.379999999997</v>
      </c>
      <c r="AF23" s="103">
        <f t="shared" si="4"/>
        <v>0</v>
      </c>
      <c r="AG23" s="3"/>
    </row>
    <row r="24" spans="2:33" ht="13.2" x14ac:dyDescent="0.25">
      <c r="B24" s="1" t="str">
        <f>адреса!$G$23</f>
        <v>кв.17</v>
      </c>
      <c r="C24" s="522">
        <f>адреса!$I$23</f>
        <v>10000017</v>
      </c>
      <c r="D24" s="6" t="str">
        <f>адреса!$K$23</f>
        <v>ФИО-1-17</v>
      </c>
      <c r="E24" s="6">
        <v>70674.87</v>
      </c>
      <c r="F24" s="6">
        <v>1788.6</v>
      </c>
      <c r="G24" s="6">
        <v>0</v>
      </c>
      <c r="H24" s="6">
        <v>2136.7399999999998</v>
      </c>
      <c r="I24" s="6">
        <v>420.33</v>
      </c>
      <c r="J24" s="6">
        <v>1740.12</v>
      </c>
      <c r="K24" s="6">
        <v>725.75</v>
      </c>
      <c r="L24" s="6"/>
      <c r="M24" s="6">
        <v>-100</v>
      </c>
      <c r="N24" s="6">
        <v>0</v>
      </c>
      <c r="O24" s="6">
        <v>717.63</v>
      </c>
      <c r="P24" s="6">
        <v>0</v>
      </c>
      <c r="Q24" s="6">
        <v>0</v>
      </c>
      <c r="R24" s="6">
        <v>0</v>
      </c>
      <c r="S24" s="6">
        <v>0</v>
      </c>
      <c r="T24" s="6">
        <v>0</v>
      </c>
      <c r="U24" s="6"/>
      <c r="V24" s="6">
        <v>7429.17</v>
      </c>
      <c r="W24" s="6">
        <v>70674.87</v>
      </c>
      <c r="X24" s="6">
        <v>7429.17</v>
      </c>
      <c r="Y24" s="513">
        <f>IF(A24&lt;&gt;"",IF(A24=мар17!A24,0,1),IF(AND(B24=мар17!B24,C24=мар17!C24),0,1))</f>
        <v>0</v>
      </c>
      <c r="Z24" s="70" t="str">
        <f t="shared" si="0"/>
        <v>ул. Первая д.1</v>
      </c>
      <c r="AA24" s="504">
        <f>IF($B24&lt;&gt;"",MAX(AA$7:AA23)+1,0)</f>
        <v>17</v>
      </c>
      <c r="AB24" s="502">
        <f t="shared" si="1"/>
        <v>24</v>
      </c>
      <c r="AC24" s="504">
        <f>1</f>
        <v>1</v>
      </c>
      <c r="AD24" s="103">
        <f t="shared" si="2"/>
        <v>1788.6</v>
      </c>
      <c r="AE24" s="103">
        <f t="shared" si="3"/>
        <v>5740.57</v>
      </c>
      <c r="AF24" s="103">
        <f t="shared" si="4"/>
        <v>-100</v>
      </c>
      <c r="AG24" s="3"/>
    </row>
    <row r="25" spans="2:33" ht="13.2" x14ac:dyDescent="0.25">
      <c r="B25" s="1" t="str">
        <f>адреса!$G$24</f>
        <v>кв.18</v>
      </c>
      <c r="C25" s="522">
        <f>адреса!$I$24</f>
        <v>10000018</v>
      </c>
      <c r="D25" s="6" t="str">
        <f>адреса!$K$24</f>
        <v>ФИО-1-18</v>
      </c>
      <c r="E25" s="6">
        <v>51807.22</v>
      </c>
      <c r="F25" s="6">
        <v>4012.8</v>
      </c>
      <c r="G25" s="6">
        <v>0</v>
      </c>
      <c r="H25" s="6">
        <v>4793.2299999999996</v>
      </c>
      <c r="I25" s="6">
        <v>-6457.77</v>
      </c>
      <c r="J25" s="6">
        <v>-10158.86</v>
      </c>
      <c r="K25" s="6">
        <v>-7403.91</v>
      </c>
      <c r="L25" s="6"/>
      <c r="M25" s="6">
        <v>100</v>
      </c>
      <c r="N25" s="6">
        <v>0</v>
      </c>
      <c r="O25" s="6">
        <v>1137.17</v>
      </c>
      <c r="P25" s="6">
        <v>0</v>
      </c>
      <c r="Q25" s="6">
        <v>0</v>
      </c>
      <c r="R25" s="6">
        <v>0</v>
      </c>
      <c r="S25" s="6">
        <v>0</v>
      </c>
      <c r="T25" s="6">
        <v>0</v>
      </c>
      <c r="U25" s="6"/>
      <c r="V25" s="6">
        <v>-13977.34</v>
      </c>
      <c r="W25" s="6">
        <v>10000</v>
      </c>
      <c r="X25" s="6">
        <v>27829.88</v>
      </c>
      <c r="Y25" s="513">
        <f>IF(A25&lt;&gt;"",IF(A25=мар17!A25,0,1),IF(AND(B25=мар17!B25,C25=мар17!C25),0,1))</f>
        <v>0</v>
      </c>
      <c r="Z25" s="70" t="str">
        <f t="shared" si="0"/>
        <v>ул. Первая д.1</v>
      </c>
      <c r="AA25" s="504">
        <f>IF($B25&lt;&gt;"",MAX(AA$7:AA24)+1,0)</f>
        <v>18</v>
      </c>
      <c r="AB25" s="502">
        <f t="shared" si="1"/>
        <v>25</v>
      </c>
      <c r="AC25" s="504">
        <f>1</f>
        <v>1</v>
      </c>
      <c r="AD25" s="103">
        <f t="shared" si="2"/>
        <v>4012.8</v>
      </c>
      <c r="AE25" s="103">
        <f t="shared" si="3"/>
        <v>-18090.14</v>
      </c>
      <c r="AF25" s="103">
        <f t="shared" si="4"/>
        <v>100</v>
      </c>
      <c r="AG25" s="3"/>
    </row>
    <row r="26" spans="2:33" ht="13.2" x14ac:dyDescent="0.25">
      <c r="B26" s="1" t="str">
        <f>адреса!$G$25</f>
        <v>кв.19</v>
      </c>
      <c r="C26" s="522">
        <f>адреса!$I$25</f>
        <v>10000019</v>
      </c>
      <c r="D26" s="6" t="str">
        <f>адреса!$K$25</f>
        <v>ФИО-1-19</v>
      </c>
      <c r="E26" s="6">
        <v>43950.29</v>
      </c>
      <c r="F26" s="6">
        <v>4464.8999999999996</v>
      </c>
      <c r="G26" s="6">
        <v>0</v>
      </c>
      <c r="H26" s="6">
        <v>5332.89</v>
      </c>
      <c r="I26" s="6">
        <v>0</v>
      </c>
      <c r="J26" s="6">
        <v>0</v>
      </c>
      <c r="K26" s="6">
        <v>0</v>
      </c>
      <c r="L26" s="6"/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6"/>
      <c r="V26" s="6">
        <v>9797.7900000000009</v>
      </c>
      <c r="W26" s="6">
        <v>0</v>
      </c>
      <c r="X26" s="6">
        <v>53748.08</v>
      </c>
      <c r="Y26" s="513">
        <f>IF(A26&lt;&gt;"",IF(A26=мар17!A26,0,1),IF(AND(B26=мар17!B26,C26=мар17!C26),0,1))</f>
        <v>0</v>
      </c>
      <c r="Z26" s="70" t="str">
        <f t="shared" si="0"/>
        <v>ул. Первая д.1</v>
      </c>
      <c r="AA26" s="504">
        <f>IF($B26&lt;&gt;"",MAX(AA$7:AA25)+1,0)</f>
        <v>19</v>
      </c>
      <c r="AB26" s="502">
        <f t="shared" si="1"/>
        <v>26</v>
      </c>
      <c r="AC26" s="504">
        <f>1</f>
        <v>1</v>
      </c>
      <c r="AD26" s="103">
        <f t="shared" si="2"/>
        <v>4464.8999999999996</v>
      </c>
      <c r="AE26" s="103">
        <f t="shared" si="3"/>
        <v>5332.89</v>
      </c>
      <c r="AF26" s="103">
        <f t="shared" si="4"/>
        <v>0</v>
      </c>
      <c r="AG26" s="3"/>
    </row>
    <row r="27" spans="2:33" ht="13.2" x14ac:dyDescent="0.25">
      <c r="B27" s="1" t="str">
        <f>адреса!$G$26</f>
        <v>кв.20</v>
      </c>
      <c r="C27" s="522">
        <f>адреса!$I$26</f>
        <v>10000020</v>
      </c>
      <c r="D27" s="6" t="str">
        <f>адреса!$K$26</f>
        <v>ФИО-1-20</v>
      </c>
      <c r="E27" s="6">
        <v>5552.35</v>
      </c>
      <c r="F27" s="6">
        <v>1798.5</v>
      </c>
      <c r="G27" s="6">
        <v>0</v>
      </c>
      <c r="H27" s="6">
        <v>2148.69</v>
      </c>
      <c r="I27" s="6">
        <v>321.85000000000002</v>
      </c>
      <c r="J27" s="6">
        <v>695.18</v>
      </c>
      <c r="K27" s="6">
        <v>421.14</v>
      </c>
      <c r="L27" s="6"/>
      <c r="M27" s="6">
        <v>0</v>
      </c>
      <c r="N27" s="6">
        <v>0</v>
      </c>
      <c r="O27" s="6">
        <v>399.4</v>
      </c>
      <c r="P27" s="6">
        <v>0</v>
      </c>
      <c r="Q27" s="6">
        <v>0</v>
      </c>
      <c r="R27" s="6">
        <v>0</v>
      </c>
      <c r="S27" s="6">
        <v>0</v>
      </c>
      <c r="T27" s="6">
        <v>0</v>
      </c>
      <c r="U27" s="6"/>
      <c r="V27" s="6">
        <v>5784.76</v>
      </c>
      <c r="W27" s="6">
        <v>5552.35</v>
      </c>
      <c r="X27" s="6">
        <v>5784.76</v>
      </c>
      <c r="Y27" s="513">
        <f>IF(A27&lt;&gt;"",IF(A27=мар17!A27,0,1),IF(AND(B27=мар17!B27,C27=мар17!C27),0,1))</f>
        <v>0</v>
      </c>
      <c r="Z27" s="70" t="str">
        <f t="shared" si="0"/>
        <v>ул. Первая д.1</v>
      </c>
      <c r="AA27" s="504">
        <f>IF($B27&lt;&gt;"",MAX(AA$7:AA26)+1,0)</f>
        <v>20</v>
      </c>
      <c r="AB27" s="502">
        <f t="shared" si="1"/>
        <v>27</v>
      </c>
      <c r="AC27" s="504">
        <f>1</f>
        <v>1</v>
      </c>
      <c r="AD27" s="103">
        <f t="shared" si="2"/>
        <v>1798.5</v>
      </c>
      <c r="AE27" s="103">
        <f t="shared" si="3"/>
        <v>3986.2599999999998</v>
      </c>
      <c r="AF27" s="103">
        <f t="shared" si="4"/>
        <v>0</v>
      </c>
      <c r="AG27" s="3"/>
    </row>
    <row r="28" spans="2:33" ht="13.2" x14ac:dyDescent="0.25">
      <c r="B28" s="1" t="str">
        <f>адреса!$G$27</f>
        <v>кв.21</v>
      </c>
      <c r="C28" s="522">
        <f>адреса!$I$27</f>
        <v>10000021</v>
      </c>
      <c r="D28" s="6" t="str">
        <f>адреса!$K$27</f>
        <v>ФИО-1-21</v>
      </c>
      <c r="E28" s="6">
        <v>41122.85</v>
      </c>
      <c r="F28" s="6">
        <v>4177.8</v>
      </c>
      <c r="G28" s="6">
        <v>0</v>
      </c>
      <c r="H28" s="6">
        <v>4990.37</v>
      </c>
      <c r="I28" s="6">
        <v>0</v>
      </c>
      <c r="J28" s="6">
        <v>0</v>
      </c>
      <c r="K28" s="6">
        <v>0</v>
      </c>
      <c r="L28" s="6"/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v>0</v>
      </c>
      <c r="T28" s="6">
        <v>0</v>
      </c>
      <c r="U28" s="6"/>
      <c r="V28" s="6">
        <v>9168.17</v>
      </c>
      <c r="W28" s="6">
        <v>0</v>
      </c>
      <c r="X28" s="6">
        <v>50291.02</v>
      </c>
      <c r="Y28" s="513">
        <f>IF(A28&lt;&gt;"",IF(A28=мар17!A28,0,1),IF(AND(B28=мар17!B28,C28=мар17!C28),0,1))</f>
        <v>0</v>
      </c>
      <c r="Z28" s="70" t="str">
        <f t="shared" si="0"/>
        <v>ул. Первая д.1</v>
      </c>
      <c r="AA28" s="504">
        <f>IF($B28&lt;&gt;"",MAX(AA$7:AA27)+1,0)</f>
        <v>21</v>
      </c>
      <c r="AB28" s="502">
        <f t="shared" si="1"/>
        <v>28</v>
      </c>
      <c r="AC28" s="504">
        <f>1</f>
        <v>1</v>
      </c>
      <c r="AD28" s="103">
        <f t="shared" si="2"/>
        <v>4177.8</v>
      </c>
      <c r="AE28" s="103">
        <f t="shared" si="3"/>
        <v>4990.37</v>
      </c>
      <c r="AF28" s="103">
        <f t="shared" si="4"/>
        <v>0</v>
      </c>
      <c r="AG28" s="3"/>
    </row>
    <row r="29" spans="2:33" ht="13.2" x14ac:dyDescent="0.25">
      <c r="B29" s="1" t="str">
        <f>адреса!$G$28</f>
        <v>кв.22</v>
      </c>
      <c r="C29" s="522">
        <f>адреса!$I$28</f>
        <v>10000022</v>
      </c>
      <c r="D29" s="6" t="str">
        <f>адреса!$K$28</f>
        <v>ФИО-1-22</v>
      </c>
      <c r="E29" s="6">
        <v>37030.21</v>
      </c>
      <c r="F29" s="6">
        <v>3762</v>
      </c>
      <c r="G29" s="6">
        <v>0</v>
      </c>
      <c r="H29" s="6">
        <v>4492.53</v>
      </c>
      <c r="I29" s="6">
        <v>0</v>
      </c>
      <c r="J29" s="6">
        <v>0</v>
      </c>
      <c r="K29" s="6">
        <v>0</v>
      </c>
      <c r="L29" s="6"/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v>0</v>
      </c>
      <c r="T29" s="6">
        <v>0</v>
      </c>
      <c r="U29" s="6"/>
      <c r="V29" s="6">
        <v>8254.5300000000007</v>
      </c>
      <c r="W29" s="6">
        <v>0</v>
      </c>
      <c r="X29" s="6">
        <v>45284.74</v>
      </c>
      <c r="Y29" s="513">
        <f>IF(A29&lt;&gt;"",IF(A29=мар17!A29,0,1),IF(AND(B29=мар17!B29,C29=мар17!C29),0,1))</f>
        <v>0</v>
      </c>
      <c r="Z29" s="70" t="str">
        <f t="shared" ref="Z29:Z63" si="5">IF(AND(A29&lt;&gt;"",B29=""),A29,Z28)</f>
        <v>ул. Первая д.1</v>
      </c>
      <c r="AA29" s="504">
        <f>IF($B29&lt;&gt;"",MAX(AA$7:AA28)+1,0)</f>
        <v>22</v>
      </c>
      <c r="AB29" s="502">
        <f t="shared" si="1"/>
        <v>29</v>
      </c>
      <c r="AC29" s="504">
        <f>1</f>
        <v>1</v>
      </c>
      <c r="AD29" s="103">
        <f t="shared" ref="AD29:AD63" si="6">F29</f>
        <v>3762</v>
      </c>
      <c r="AE29" s="103">
        <f t="shared" ref="AE29:AE63" si="7">H29+I29+J29+K29+L29+O29+R29+S29</f>
        <v>4492.53</v>
      </c>
      <c r="AF29" s="103">
        <f t="shared" ref="AF29:AF63" si="8">V29-AD29-AE29</f>
        <v>0</v>
      </c>
      <c r="AG29" s="3"/>
    </row>
    <row r="30" spans="2:33" ht="13.2" x14ac:dyDescent="0.25">
      <c r="B30" s="1" t="str">
        <f>адреса!$G$29</f>
        <v>кв.23</v>
      </c>
      <c r="C30" s="522">
        <f>адреса!$I$29</f>
        <v>10000023</v>
      </c>
      <c r="D30" s="6" t="str">
        <f>адреса!$K$29</f>
        <v>ФИО-1-23</v>
      </c>
      <c r="E30" s="6">
        <v>60711.8</v>
      </c>
      <c r="F30" s="6">
        <v>1834.8</v>
      </c>
      <c r="G30" s="6">
        <v>0</v>
      </c>
      <c r="H30" s="6">
        <v>2190.5100000000002</v>
      </c>
      <c r="I30" s="6">
        <v>497.01</v>
      </c>
      <c r="J30" s="6">
        <v>896.33</v>
      </c>
      <c r="K30" s="6">
        <v>601.80999999999995</v>
      </c>
      <c r="L30" s="6"/>
      <c r="M30" s="6">
        <v>-100</v>
      </c>
      <c r="N30" s="6">
        <v>0</v>
      </c>
      <c r="O30" s="6">
        <v>557.49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U30" s="6"/>
      <c r="V30" s="6">
        <v>6477.95</v>
      </c>
      <c r="W30" s="6">
        <v>0</v>
      </c>
      <c r="X30" s="6">
        <v>67189.75</v>
      </c>
      <c r="Y30" s="513">
        <f>IF(A30&lt;&gt;"",IF(A30=мар17!A30,0,1),IF(AND(B30=мар17!B30,C30=мар17!C30),0,1))</f>
        <v>0</v>
      </c>
      <c r="Z30" s="70" t="str">
        <f t="shared" si="5"/>
        <v>ул. Первая д.1</v>
      </c>
      <c r="AA30" s="504">
        <f>IF($B30&lt;&gt;"",MAX(AA$7:AA29)+1,0)</f>
        <v>23</v>
      </c>
      <c r="AB30" s="502">
        <f t="shared" si="1"/>
        <v>30</v>
      </c>
      <c r="AC30" s="504">
        <f>1</f>
        <v>1</v>
      </c>
      <c r="AD30" s="103">
        <f t="shared" si="6"/>
        <v>1834.8</v>
      </c>
      <c r="AE30" s="103">
        <f t="shared" si="7"/>
        <v>4743.1499999999996</v>
      </c>
      <c r="AF30" s="103">
        <f t="shared" si="8"/>
        <v>-100</v>
      </c>
      <c r="AG30" s="3"/>
    </row>
    <row r="31" spans="2:33" ht="13.2" x14ac:dyDescent="0.25">
      <c r="B31" s="1" t="str">
        <f>адреса!$G$30</f>
        <v>кв.24</v>
      </c>
      <c r="C31" s="522">
        <f>адреса!$I$30</f>
        <v>10000024</v>
      </c>
      <c r="D31" s="6" t="str">
        <f>адреса!$K$30</f>
        <v>ФИО-1-24</v>
      </c>
      <c r="E31" s="6">
        <v>8127.53</v>
      </c>
      <c r="F31" s="6">
        <v>1811.7</v>
      </c>
      <c r="G31" s="6">
        <v>0</v>
      </c>
      <c r="H31" s="6">
        <v>3647.69</v>
      </c>
      <c r="I31" s="6">
        <v>658.11</v>
      </c>
      <c r="J31" s="6">
        <v>5750.84</v>
      </c>
      <c r="K31" s="6">
        <v>1061.25</v>
      </c>
      <c r="L31" s="6"/>
      <c r="M31" s="6">
        <v>100</v>
      </c>
      <c r="N31" s="6">
        <v>0</v>
      </c>
      <c r="O31" s="6">
        <v>1703.76</v>
      </c>
      <c r="P31" s="6">
        <v>0</v>
      </c>
      <c r="Q31" s="6">
        <v>0</v>
      </c>
      <c r="R31" s="6">
        <v>0</v>
      </c>
      <c r="S31" s="6">
        <v>0</v>
      </c>
      <c r="T31" s="6">
        <v>0</v>
      </c>
      <c r="U31" s="6"/>
      <c r="V31" s="6">
        <v>14733.35</v>
      </c>
      <c r="W31" s="6">
        <v>18905.39</v>
      </c>
      <c r="X31" s="6">
        <v>3955.49</v>
      </c>
      <c r="Y31" s="513">
        <f>IF(A31&lt;&gt;"",IF(A31=мар17!A31,0,1),IF(AND(B31=мар17!B31,C31=мар17!C31),0,1))</f>
        <v>0</v>
      </c>
      <c r="Z31" s="70" t="str">
        <f t="shared" si="5"/>
        <v>ул. Первая д.1</v>
      </c>
      <c r="AA31" s="504">
        <f>IF($B31&lt;&gt;"",MAX(AA$7:AA30)+1,0)</f>
        <v>24</v>
      </c>
      <c r="AB31" s="502">
        <f t="shared" si="1"/>
        <v>31</v>
      </c>
      <c r="AC31" s="504">
        <f>1</f>
        <v>1</v>
      </c>
      <c r="AD31" s="103">
        <f t="shared" si="6"/>
        <v>1811.7</v>
      </c>
      <c r="AE31" s="103">
        <f t="shared" si="7"/>
        <v>12821.65</v>
      </c>
      <c r="AF31" s="103">
        <f t="shared" si="8"/>
        <v>100</v>
      </c>
      <c r="AG31" s="3"/>
    </row>
    <row r="32" spans="2:33" ht="13.2" x14ac:dyDescent="0.25">
      <c r="B32" s="1" t="str">
        <f>адреса!$G$31</f>
        <v>кв.25</v>
      </c>
      <c r="C32" s="522">
        <f>адреса!$I$31</f>
        <v>10000025</v>
      </c>
      <c r="D32" s="6" t="str">
        <f>адреса!$K$31</f>
        <v>ФИО-1-25</v>
      </c>
      <c r="E32" s="6">
        <v>7631.35</v>
      </c>
      <c r="F32" s="6">
        <v>1752.3</v>
      </c>
      <c r="G32" s="6">
        <v>0</v>
      </c>
      <c r="H32" s="6">
        <v>2092.9299999999998</v>
      </c>
      <c r="I32" s="6">
        <v>204.28</v>
      </c>
      <c r="J32" s="6">
        <v>573.65</v>
      </c>
      <c r="K32" s="6">
        <v>292.66000000000003</v>
      </c>
      <c r="L32" s="6"/>
      <c r="M32" s="6">
        <v>100</v>
      </c>
      <c r="N32" s="6">
        <v>0</v>
      </c>
      <c r="O32" s="6">
        <v>1243.3399999999999</v>
      </c>
      <c r="P32" s="6">
        <v>0</v>
      </c>
      <c r="Q32" s="6">
        <v>0</v>
      </c>
      <c r="R32" s="6">
        <v>0</v>
      </c>
      <c r="S32" s="6">
        <v>0</v>
      </c>
      <c r="T32" s="6">
        <v>0</v>
      </c>
      <c r="U32" s="6"/>
      <c r="V32" s="6">
        <v>6259.16</v>
      </c>
      <c r="W32" s="6">
        <v>7631.35</v>
      </c>
      <c r="X32" s="6">
        <v>6259.16</v>
      </c>
      <c r="Y32" s="513">
        <f>IF(A32&lt;&gt;"",IF(A32=мар17!A32,0,1),IF(AND(B32=мар17!B32,C32=мар17!C32),0,1))</f>
        <v>0</v>
      </c>
      <c r="Z32" s="70" t="str">
        <f t="shared" si="5"/>
        <v>ул. Первая д.1</v>
      </c>
      <c r="AA32" s="504">
        <f>IF($B32&lt;&gt;"",MAX(AA$7:AA31)+1,0)</f>
        <v>25</v>
      </c>
      <c r="AB32" s="502">
        <f t="shared" si="1"/>
        <v>32</v>
      </c>
      <c r="AC32" s="504">
        <f>1</f>
        <v>1</v>
      </c>
      <c r="AD32" s="103">
        <f t="shared" si="6"/>
        <v>1752.3</v>
      </c>
      <c r="AE32" s="103">
        <f t="shared" si="7"/>
        <v>4406.8599999999997</v>
      </c>
      <c r="AF32" s="103">
        <f t="shared" si="8"/>
        <v>100</v>
      </c>
      <c r="AG32" s="3"/>
    </row>
    <row r="33" spans="2:33" ht="13.2" x14ac:dyDescent="0.25">
      <c r="B33" s="1" t="str">
        <f>адреса!$G$32</f>
        <v>кв.26</v>
      </c>
      <c r="C33" s="522">
        <f>адреса!$I$32</f>
        <v>10000026</v>
      </c>
      <c r="D33" s="6" t="str">
        <f>адреса!$K$32</f>
        <v>ФИО-1-26</v>
      </c>
      <c r="E33" s="6">
        <v>13431.64</v>
      </c>
      <c r="F33" s="6">
        <v>3762</v>
      </c>
      <c r="G33" s="6">
        <v>0</v>
      </c>
      <c r="H33" s="6">
        <v>4492.53</v>
      </c>
      <c r="I33" s="6">
        <v>318.79000000000002</v>
      </c>
      <c r="J33" s="6">
        <v>882.51</v>
      </c>
      <c r="K33" s="6">
        <v>453.91</v>
      </c>
      <c r="L33" s="6"/>
      <c r="M33" s="6">
        <v>100</v>
      </c>
      <c r="N33" s="6">
        <v>0</v>
      </c>
      <c r="O33" s="6">
        <v>974.32</v>
      </c>
      <c r="P33" s="6">
        <v>0</v>
      </c>
      <c r="Q33" s="6">
        <v>0</v>
      </c>
      <c r="R33" s="6">
        <v>0</v>
      </c>
      <c r="S33" s="6">
        <v>0</v>
      </c>
      <c r="T33" s="6">
        <v>0</v>
      </c>
      <c r="U33" s="6"/>
      <c r="V33" s="6">
        <v>10984.06</v>
      </c>
      <c r="W33" s="6">
        <v>13431.64</v>
      </c>
      <c r="X33" s="6">
        <v>10984.06</v>
      </c>
      <c r="Y33" s="513">
        <f>IF(A33&lt;&gt;"",IF(A33=мар17!A33,0,1),IF(AND(B33=мар17!B33,C33=мар17!C33),0,1))</f>
        <v>0</v>
      </c>
      <c r="Z33" s="70" t="str">
        <f t="shared" si="5"/>
        <v>ул. Первая д.1</v>
      </c>
      <c r="AA33" s="504">
        <f>IF($B33&lt;&gt;"",MAX(AA$7:AA32)+1,0)</f>
        <v>26</v>
      </c>
      <c r="AB33" s="502">
        <f t="shared" si="1"/>
        <v>33</v>
      </c>
      <c r="AC33" s="504">
        <f>1</f>
        <v>1</v>
      </c>
      <c r="AD33" s="103">
        <f t="shared" si="6"/>
        <v>3762</v>
      </c>
      <c r="AE33" s="103">
        <f t="shared" si="7"/>
        <v>7122.0599999999995</v>
      </c>
      <c r="AF33" s="103">
        <f t="shared" si="8"/>
        <v>100</v>
      </c>
      <c r="AG33" s="3"/>
    </row>
    <row r="34" spans="2:33" ht="13.2" x14ac:dyDescent="0.25">
      <c r="B34" s="1" t="str">
        <f>адреса!$G$33</f>
        <v>кв.27</v>
      </c>
      <c r="C34" s="522">
        <f>адреса!$I$33</f>
        <v>10000027</v>
      </c>
      <c r="D34" s="6" t="str">
        <f>адреса!$K$33</f>
        <v>ФИО-1-27</v>
      </c>
      <c r="E34" s="6">
        <v>63707.31</v>
      </c>
      <c r="F34" s="6">
        <v>3019.5</v>
      </c>
      <c r="G34" s="6">
        <v>0</v>
      </c>
      <c r="H34" s="6">
        <v>3818.65</v>
      </c>
      <c r="I34" s="6">
        <v>-3427.1</v>
      </c>
      <c r="J34" s="6">
        <v>-2012.01</v>
      </c>
      <c r="K34" s="6">
        <v>-3182.26</v>
      </c>
      <c r="L34" s="6"/>
      <c r="M34" s="6">
        <v>100</v>
      </c>
      <c r="N34" s="6">
        <v>0</v>
      </c>
      <c r="O34" s="6">
        <v>643.35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6"/>
      <c r="V34" s="6">
        <v>-1039.8699999999999</v>
      </c>
      <c r="W34" s="6">
        <v>11629.2</v>
      </c>
      <c r="X34" s="6">
        <v>51038.239999999998</v>
      </c>
      <c r="Y34" s="513">
        <f>IF(A34&lt;&gt;"",IF(A34=мар17!A34,0,1),IF(AND(B34=мар17!B34,C34=мар17!C34),0,1))</f>
        <v>0</v>
      </c>
      <c r="Z34" s="70" t="str">
        <f t="shared" si="5"/>
        <v>ул. Первая д.1</v>
      </c>
      <c r="AA34" s="504">
        <f>IF($B34&lt;&gt;"",MAX(AA$7:AA33)+1,0)</f>
        <v>27</v>
      </c>
      <c r="AB34" s="502">
        <f t="shared" si="1"/>
        <v>34</v>
      </c>
      <c r="AC34" s="504">
        <f>1</f>
        <v>1</v>
      </c>
      <c r="AD34" s="103">
        <f t="shared" si="6"/>
        <v>3019.5</v>
      </c>
      <c r="AE34" s="103">
        <f t="shared" si="7"/>
        <v>-4159.37</v>
      </c>
      <c r="AF34" s="103">
        <f t="shared" si="8"/>
        <v>100</v>
      </c>
      <c r="AG34" s="3"/>
    </row>
    <row r="35" spans="2:33" ht="13.2" x14ac:dyDescent="0.25">
      <c r="B35" s="1" t="str">
        <f>адреса!$G$34</f>
        <v>кв.28</v>
      </c>
      <c r="C35" s="522">
        <f>адреса!$I$34</f>
        <v>10000028</v>
      </c>
      <c r="D35" s="6" t="str">
        <f>адреса!$K$34</f>
        <v>ФИО-1-28</v>
      </c>
      <c r="E35" s="6">
        <v>32931.96</v>
      </c>
      <c r="F35" s="6">
        <v>1884.3</v>
      </c>
      <c r="G35" s="6">
        <v>0</v>
      </c>
      <c r="H35" s="6">
        <v>2250.25</v>
      </c>
      <c r="I35" s="6">
        <v>248.5</v>
      </c>
      <c r="J35" s="6">
        <v>448.16</v>
      </c>
      <c r="K35" s="6">
        <v>300.91000000000003</v>
      </c>
      <c r="L35" s="6"/>
      <c r="M35" s="6">
        <v>-100</v>
      </c>
      <c r="N35" s="6">
        <v>0</v>
      </c>
      <c r="O35" s="6">
        <v>399.88</v>
      </c>
      <c r="P35" s="6">
        <v>0</v>
      </c>
      <c r="Q35" s="6">
        <v>0</v>
      </c>
      <c r="R35" s="6">
        <v>0</v>
      </c>
      <c r="S35" s="6">
        <v>0</v>
      </c>
      <c r="T35" s="6">
        <v>0</v>
      </c>
      <c r="U35" s="6"/>
      <c r="V35" s="6">
        <v>5432</v>
      </c>
      <c r="W35" s="6">
        <v>33000</v>
      </c>
      <c r="X35" s="6">
        <v>5363.96</v>
      </c>
      <c r="Y35" s="513">
        <f>IF(A35&lt;&gt;"",IF(A35=мар17!A35,0,1),IF(AND(B35=мар17!B35,C35=мар17!C35),0,1))</f>
        <v>0</v>
      </c>
      <c r="Z35" s="70" t="str">
        <f t="shared" si="5"/>
        <v>ул. Первая д.1</v>
      </c>
      <c r="AA35" s="504">
        <f>IF($B35&lt;&gt;"",MAX(AA$7:AA34)+1,0)</f>
        <v>28</v>
      </c>
      <c r="AB35" s="502">
        <f t="shared" si="1"/>
        <v>35</v>
      </c>
      <c r="AC35" s="504">
        <f>1</f>
        <v>1</v>
      </c>
      <c r="AD35" s="103">
        <f t="shared" si="6"/>
        <v>1884.3</v>
      </c>
      <c r="AE35" s="103">
        <f t="shared" si="7"/>
        <v>3647.7</v>
      </c>
      <c r="AF35" s="103">
        <f t="shared" si="8"/>
        <v>-100</v>
      </c>
      <c r="AG35" s="3"/>
    </row>
    <row r="36" spans="2:33" ht="13.2" x14ac:dyDescent="0.25">
      <c r="B36" s="1" t="str">
        <f>адреса!$G$35</f>
        <v>кв.29</v>
      </c>
      <c r="C36" s="522">
        <f>адреса!$I$35</f>
        <v>10000029</v>
      </c>
      <c r="D36" s="6" t="str">
        <f>адреса!$K$35</f>
        <v>ФИО-1-29</v>
      </c>
      <c r="E36" s="6">
        <v>11924.91</v>
      </c>
      <c r="F36" s="6">
        <v>3762</v>
      </c>
      <c r="G36" s="6">
        <v>0</v>
      </c>
      <c r="H36" s="6">
        <v>4492.53</v>
      </c>
      <c r="I36" s="6">
        <v>248.19</v>
      </c>
      <c r="J36" s="6">
        <v>-20.82</v>
      </c>
      <c r="K36" s="6">
        <v>197.13</v>
      </c>
      <c r="L36" s="6"/>
      <c r="M36" s="6">
        <v>100</v>
      </c>
      <c r="N36" s="6">
        <v>0</v>
      </c>
      <c r="O36" s="6">
        <v>543.96</v>
      </c>
      <c r="P36" s="6">
        <v>0</v>
      </c>
      <c r="Q36" s="6">
        <v>0</v>
      </c>
      <c r="R36" s="6">
        <v>0</v>
      </c>
      <c r="S36" s="6">
        <v>0</v>
      </c>
      <c r="T36" s="6">
        <v>0</v>
      </c>
      <c r="U36" s="6"/>
      <c r="V36" s="6">
        <v>9322.99</v>
      </c>
      <c r="W36" s="6">
        <v>11924.91</v>
      </c>
      <c r="X36" s="6">
        <v>9322.99</v>
      </c>
      <c r="Y36" s="513">
        <f>IF(A36&lt;&gt;"",IF(A36=мар17!A36,0,1),IF(AND(B36=мар17!B36,C36=мар17!C36),0,1))</f>
        <v>0</v>
      </c>
      <c r="Z36" s="70" t="str">
        <f t="shared" si="5"/>
        <v>ул. Первая д.1</v>
      </c>
      <c r="AA36" s="504">
        <f>IF($B36&lt;&gt;"",MAX(AA$7:AA35)+1,0)</f>
        <v>29</v>
      </c>
      <c r="AB36" s="502">
        <f t="shared" si="1"/>
        <v>36</v>
      </c>
      <c r="AC36" s="504">
        <f>1</f>
        <v>1</v>
      </c>
      <c r="AD36" s="103">
        <f t="shared" si="6"/>
        <v>3762</v>
      </c>
      <c r="AE36" s="103">
        <f t="shared" si="7"/>
        <v>5460.99</v>
      </c>
      <c r="AF36" s="103">
        <f t="shared" si="8"/>
        <v>100</v>
      </c>
      <c r="AG36" s="3"/>
    </row>
    <row r="37" spans="2:33" ht="13.2" x14ac:dyDescent="0.25">
      <c r="B37" s="1" t="str">
        <f>адреса!$G$36</f>
        <v>кв.30</v>
      </c>
      <c r="C37" s="522">
        <f>адреса!$I$36</f>
        <v>10000030</v>
      </c>
      <c r="D37" s="6" t="str">
        <f>адреса!$K$36</f>
        <v>ФИО-1-30</v>
      </c>
      <c r="E37" s="6">
        <v>6333.08</v>
      </c>
      <c r="F37" s="6">
        <v>3762</v>
      </c>
      <c r="G37" s="6">
        <v>0</v>
      </c>
      <c r="H37" s="6">
        <v>4492.53</v>
      </c>
      <c r="I37" s="6">
        <v>393.35</v>
      </c>
      <c r="J37" s="6">
        <v>1250</v>
      </c>
      <c r="K37" s="6">
        <v>595.63</v>
      </c>
      <c r="L37" s="6"/>
      <c r="M37" s="6">
        <v>0</v>
      </c>
      <c r="N37" s="6">
        <v>0</v>
      </c>
      <c r="O37" s="6">
        <v>1153.52</v>
      </c>
      <c r="P37" s="6">
        <v>0</v>
      </c>
      <c r="Q37" s="6">
        <v>0</v>
      </c>
      <c r="R37" s="6">
        <v>0</v>
      </c>
      <c r="S37" s="6">
        <v>0</v>
      </c>
      <c r="T37" s="6">
        <v>0</v>
      </c>
      <c r="U37" s="6"/>
      <c r="V37" s="6">
        <v>11647.03</v>
      </c>
      <c r="W37" s="6">
        <v>6333.08</v>
      </c>
      <c r="X37" s="6">
        <v>11647.03</v>
      </c>
      <c r="Y37" s="513">
        <f>IF(A37&lt;&gt;"",IF(A37=мар17!A37,0,1),IF(AND(B37=мар17!B37,C37=мар17!C37),0,1))</f>
        <v>0</v>
      </c>
      <c r="Z37" s="70" t="str">
        <f t="shared" si="5"/>
        <v>ул. Первая д.1</v>
      </c>
      <c r="AA37" s="504">
        <f>IF($B37&lt;&gt;"",MAX(AA$7:AA36)+1,0)</f>
        <v>30</v>
      </c>
      <c r="AB37" s="502">
        <f t="shared" si="1"/>
        <v>37</v>
      </c>
      <c r="AC37" s="504">
        <f>1</f>
        <v>1</v>
      </c>
      <c r="AD37" s="103">
        <f t="shared" si="6"/>
        <v>3762</v>
      </c>
      <c r="AE37" s="103">
        <f t="shared" si="7"/>
        <v>7885.0300000000007</v>
      </c>
      <c r="AF37" s="103">
        <f t="shared" si="8"/>
        <v>0</v>
      </c>
      <c r="AG37" s="3"/>
    </row>
    <row r="38" spans="2:33" ht="13.2" x14ac:dyDescent="0.25">
      <c r="B38" s="1" t="str">
        <f>адреса!$G$37</f>
        <v>кв.31</v>
      </c>
      <c r="C38" s="522">
        <f>адреса!$I$37</f>
        <v>10000031</v>
      </c>
      <c r="D38" s="6" t="str">
        <f>адреса!$K$37</f>
        <v>ФИО-1-31</v>
      </c>
      <c r="E38" s="6">
        <v>7769.99</v>
      </c>
      <c r="F38" s="6">
        <v>1884.3</v>
      </c>
      <c r="G38" s="6">
        <v>0</v>
      </c>
      <c r="H38" s="6">
        <v>2250.25</v>
      </c>
      <c r="I38" s="6">
        <v>248.5</v>
      </c>
      <c r="J38" s="6">
        <v>448.16</v>
      </c>
      <c r="K38" s="6">
        <v>300.91000000000003</v>
      </c>
      <c r="L38" s="6"/>
      <c r="M38" s="6">
        <v>100</v>
      </c>
      <c r="N38" s="6">
        <v>0</v>
      </c>
      <c r="O38" s="6">
        <v>485.28</v>
      </c>
      <c r="P38" s="6">
        <v>0</v>
      </c>
      <c r="Q38" s="6">
        <v>0</v>
      </c>
      <c r="R38" s="6">
        <v>0</v>
      </c>
      <c r="S38" s="6">
        <v>0</v>
      </c>
      <c r="T38" s="6">
        <v>0</v>
      </c>
      <c r="U38" s="6"/>
      <c r="V38" s="6">
        <v>5717.4</v>
      </c>
      <c r="W38" s="6">
        <v>7769.99</v>
      </c>
      <c r="X38" s="6">
        <v>5717.4</v>
      </c>
      <c r="Y38" s="513">
        <f>IF(A38&lt;&gt;"",IF(A38=мар17!A38,0,1),IF(AND(B38=мар17!B38,C38=мар17!C38),0,1))</f>
        <v>0</v>
      </c>
      <c r="Z38" s="70" t="str">
        <f t="shared" si="5"/>
        <v>ул. Первая д.1</v>
      </c>
      <c r="AA38" s="504">
        <f>IF($B38&lt;&gt;"",MAX(AA$7:AA37)+1,0)</f>
        <v>31</v>
      </c>
      <c r="AB38" s="502">
        <f t="shared" si="1"/>
        <v>38</v>
      </c>
      <c r="AC38" s="504">
        <f>1</f>
        <v>1</v>
      </c>
      <c r="AD38" s="103">
        <f t="shared" si="6"/>
        <v>1884.3</v>
      </c>
      <c r="AE38" s="103">
        <f t="shared" si="7"/>
        <v>3733.0999999999995</v>
      </c>
      <c r="AF38" s="103">
        <f t="shared" si="8"/>
        <v>100</v>
      </c>
      <c r="AG38" s="3"/>
    </row>
    <row r="39" spans="2:33" ht="13.2" x14ac:dyDescent="0.25">
      <c r="B39" s="1" t="str">
        <f>адреса!$G$38</f>
        <v>кв.32</v>
      </c>
      <c r="C39" s="522">
        <f>адреса!$I$38</f>
        <v>10000032</v>
      </c>
      <c r="D39" s="6" t="str">
        <f>адреса!$K$38</f>
        <v>ФИО-1-32</v>
      </c>
      <c r="E39" s="6">
        <v>14675.15</v>
      </c>
      <c r="F39" s="6">
        <v>3762</v>
      </c>
      <c r="G39" s="6">
        <v>0</v>
      </c>
      <c r="H39" s="6">
        <v>4492.53</v>
      </c>
      <c r="I39" s="6">
        <v>248.5</v>
      </c>
      <c r="J39" s="6">
        <v>448.16</v>
      </c>
      <c r="K39" s="6">
        <v>300.91000000000003</v>
      </c>
      <c r="L39" s="6"/>
      <c r="M39" s="6">
        <v>100</v>
      </c>
      <c r="N39" s="6">
        <v>0</v>
      </c>
      <c r="O39" s="6">
        <v>1428.86</v>
      </c>
      <c r="P39" s="6">
        <v>0</v>
      </c>
      <c r="Q39" s="6">
        <v>0</v>
      </c>
      <c r="R39" s="6">
        <v>0</v>
      </c>
      <c r="S39" s="6">
        <v>0</v>
      </c>
      <c r="T39" s="6">
        <v>0</v>
      </c>
      <c r="U39" s="6"/>
      <c r="V39" s="6">
        <v>10780.96</v>
      </c>
      <c r="W39" s="6">
        <v>14675.15</v>
      </c>
      <c r="X39" s="6">
        <v>10780.96</v>
      </c>
      <c r="Y39" s="513">
        <f>IF(A39&lt;&gt;"",IF(A39=мар17!A39,0,1),IF(AND(B39=мар17!B39,C39=мар17!C39),0,1))</f>
        <v>0</v>
      </c>
      <c r="Z39" s="70" t="str">
        <f t="shared" si="5"/>
        <v>ул. Первая д.1</v>
      </c>
      <c r="AA39" s="504">
        <f>IF($B39&lt;&gt;"",MAX(AA$7:AA38)+1,0)</f>
        <v>32</v>
      </c>
      <c r="AB39" s="502">
        <f t="shared" si="1"/>
        <v>39</v>
      </c>
      <c r="AC39" s="504">
        <f>1</f>
        <v>1</v>
      </c>
      <c r="AD39" s="103">
        <f t="shared" si="6"/>
        <v>3762</v>
      </c>
      <c r="AE39" s="103">
        <f t="shared" si="7"/>
        <v>6918.9599999999991</v>
      </c>
      <c r="AF39" s="103">
        <f t="shared" si="8"/>
        <v>100</v>
      </c>
      <c r="AG39" s="3"/>
    </row>
    <row r="40" spans="2:33" ht="13.2" x14ac:dyDescent="0.25">
      <c r="B40" s="1" t="str">
        <f>адреса!$G$39</f>
        <v>кв.33</v>
      </c>
      <c r="C40" s="522">
        <f>адреса!$I$39</f>
        <v>10000033</v>
      </c>
      <c r="D40" s="6" t="str">
        <f>адреса!$K$39</f>
        <v>ФИО-1-33</v>
      </c>
      <c r="E40" s="6">
        <v>20072.87</v>
      </c>
      <c r="F40" s="6">
        <v>3762</v>
      </c>
      <c r="G40" s="6">
        <v>0</v>
      </c>
      <c r="H40" s="6">
        <v>4492.53</v>
      </c>
      <c r="I40" s="6">
        <v>714.57</v>
      </c>
      <c r="J40" s="6">
        <v>509.41</v>
      </c>
      <c r="K40" s="6">
        <v>693.24</v>
      </c>
      <c r="L40" s="6"/>
      <c r="M40" s="6">
        <v>100</v>
      </c>
      <c r="N40" s="6">
        <v>0</v>
      </c>
      <c r="O40" s="6">
        <v>2359.21</v>
      </c>
      <c r="P40" s="6">
        <v>0</v>
      </c>
      <c r="Q40" s="6">
        <v>0</v>
      </c>
      <c r="R40" s="6">
        <v>0</v>
      </c>
      <c r="S40" s="6">
        <v>0</v>
      </c>
      <c r="T40" s="6">
        <v>0</v>
      </c>
      <c r="U40" s="6"/>
      <c r="V40" s="6">
        <v>12630.96</v>
      </c>
      <c r="W40" s="6">
        <v>20072.87</v>
      </c>
      <c r="X40" s="6">
        <v>12630.96</v>
      </c>
      <c r="Y40" s="513">
        <f>IF(A40&lt;&gt;"",IF(A40=мар17!A40,0,1),IF(AND(B40=мар17!B40,C40=мар17!C40),0,1))</f>
        <v>0</v>
      </c>
      <c r="Z40" s="70" t="str">
        <f t="shared" si="5"/>
        <v>ул. Первая д.1</v>
      </c>
      <c r="AA40" s="504">
        <f>IF($B40&lt;&gt;"",MAX(AA$7:AA39)+1,0)</f>
        <v>33</v>
      </c>
      <c r="AB40" s="502">
        <f t="shared" si="1"/>
        <v>40</v>
      </c>
      <c r="AC40" s="504">
        <f>1</f>
        <v>1</v>
      </c>
      <c r="AD40" s="103">
        <f t="shared" si="6"/>
        <v>3762</v>
      </c>
      <c r="AE40" s="103">
        <f t="shared" si="7"/>
        <v>8768.9599999999991</v>
      </c>
      <c r="AF40" s="103">
        <f t="shared" si="8"/>
        <v>100</v>
      </c>
      <c r="AG40" s="3"/>
    </row>
    <row r="41" spans="2:33" ht="13.2" x14ac:dyDescent="0.25">
      <c r="B41" s="1" t="str">
        <f>адреса!$G$40</f>
        <v>кв.34</v>
      </c>
      <c r="C41" s="522">
        <f>адреса!$I$40</f>
        <v>10000034</v>
      </c>
      <c r="D41" s="6" t="str">
        <f>адреса!$K$40</f>
        <v>ФИО-1-34</v>
      </c>
      <c r="E41" s="6">
        <v>7986.07</v>
      </c>
      <c r="F41" s="6">
        <v>1768.8</v>
      </c>
      <c r="G41" s="6">
        <v>0</v>
      </c>
      <c r="H41" s="6">
        <v>2112.84</v>
      </c>
      <c r="I41" s="6">
        <v>289.18</v>
      </c>
      <c r="J41" s="6">
        <v>936.66</v>
      </c>
      <c r="K41" s="6">
        <v>441.8</v>
      </c>
      <c r="L41" s="6"/>
      <c r="M41" s="6">
        <v>100</v>
      </c>
      <c r="N41" s="6">
        <v>0</v>
      </c>
      <c r="O41" s="6">
        <v>243.42</v>
      </c>
      <c r="P41" s="6">
        <v>0</v>
      </c>
      <c r="Q41" s="6">
        <v>0</v>
      </c>
      <c r="R41" s="6">
        <v>0</v>
      </c>
      <c r="S41" s="6">
        <v>0</v>
      </c>
      <c r="T41" s="6">
        <v>0</v>
      </c>
      <c r="U41" s="6"/>
      <c r="V41" s="6">
        <v>5892.7</v>
      </c>
      <c r="W41" s="6">
        <v>0</v>
      </c>
      <c r="X41" s="6">
        <v>13878.77</v>
      </c>
      <c r="Y41" s="513">
        <f>IF(A41&lt;&gt;"",IF(A41=мар17!A41,0,1),IF(AND(B41=мар17!B41,C41=мар17!C41),0,1))</f>
        <v>0</v>
      </c>
      <c r="Z41" s="70" t="str">
        <f t="shared" si="5"/>
        <v>ул. Первая д.1</v>
      </c>
      <c r="AA41" s="504">
        <f>IF($B41&lt;&gt;"",MAX(AA$7:AA40)+1,0)</f>
        <v>34</v>
      </c>
      <c r="AB41" s="502">
        <f t="shared" si="1"/>
        <v>41</v>
      </c>
      <c r="AC41" s="504">
        <f>1</f>
        <v>1</v>
      </c>
      <c r="AD41" s="103">
        <f t="shared" si="6"/>
        <v>1768.8</v>
      </c>
      <c r="AE41" s="103">
        <f t="shared" si="7"/>
        <v>4023.9</v>
      </c>
      <c r="AF41" s="103">
        <f t="shared" si="8"/>
        <v>99.999999999999545</v>
      </c>
      <c r="AG41" s="3"/>
    </row>
    <row r="42" spans="2:33" ht="13.2" x14ac:dyDescent="0.25">
      <c r="B42" s="1" t="str">
        <f>адреса!$G$41</f>
        <v>кв.35</v>
      </c>
      <c r="C42" s="522">
        <f>адреса!$I$41</f>
        <v>10000035</v>
      </c>
      <c r="D42" s="6" t="str">
        <f>адреса!$K$41</f>
        <v>ФИО-1-35</v>
      </c>
      <c r="E42" s="6">
        <v>6427.58</v>
      </c>
      <c r="F42" s="6">
        <v>3762</v>
      </c>
      <c r="G42" s="6">
        <v>0</v>
      </c>
      <c r="H42" s="6">
        <v>4492.53</v>
      </c>
      <c r="I42" s="6">
        <v>24.31</v>
      </c>
      <c r="J42" s="6">
        <v>32.869999999999997</v>
      </c>
      <c r="K42" s="6">
        <v>27.01</v>
      </c>
      <c r="L42" s="6"/>
      <c r="M42" s="6">
        <v>0</v>
      </c>
      <c r="N42" s="6">
        <v>0</v>
      </c>
      <c r="O42" s="6">
        <v>6.75</v>
      </c>
      <c r="P42" s="6">
        <v>0</v>
      </c>
      <c r="Q42" s="6">
        <v>0</v>
      </c>
      <c r="R42" s="6">
        <v>0</v>
      </c>
      <c r="S42" s="6">
        <v>0</v>
      </c>
      <c r="T42" s="6">
        <v>0</v>
      </c>
      <c r="U42" s="6"/>
      <c r="V42" s="6">
        <v>8345.4699999999993</v>
      </c>
      <c r="W42" s="6">
        <v>6427.58</v>
      </c>
      <c r="X42" s="6">
        <v>8345.4699999999993</v>
      </c>
      <c r="Y42" s="513">
        <f>IF(A42&lt;&gt;"",IF(A42=мар17!A42,0,1),IF(AND(B42=мар17!B42,C42=мар17!C42),0,1))</f>
        <v>0</v>
      </c>
      <c r="Z42" s="70" t="str">
        <f t="shared" si="5"/>
        <v>ул. Первая д.1</v>
      </c>
      <c r="AA42" s="504">
        <f>IF($B42&lt;&gt;"",MAX(AA$7:AA41)+1,0)</f>
        <v>35</v>
      </c>
      <c r="AB42" s="502">
        <f t="shared" si="1"/>
        <v>42</v>
      </c>
      <c r="AC42" s="504">
        <f>1</f>
        <v>1</v>
      </c>
      <c r="AD42" s="103">
        <f t="shared" si="6"/>
        <v>3762</v>
      </c>
      <c r="AE42" s="103">
        <f t="shared" si="7"/>
        <v>4583.47</v>
      </c>
      <c r="AF42" s="103">
        <f t="shared" si="8"/>
        <v>0</v>
      </c>
      <c r="AG42" s="3"/>
    </row>
    <row r="43" spans="2:33" ht="13.2" x14ac:dyDescent="0.25">
      <c r="B43" s="1" t="str">
        <f>адреса!$G$42</f>
        <v>кв.36</v>
      </c>
      <c r="C43" s="522">
        <f>адреса!$I$42</f>
        <v>10000036</v>
      </c>
      <c r="D43" s="6" t="str">
        <f>адреса!$K$42</f>
        <v>ФИО-1-36</v>
      </c>
      <c r="E43" s="6">
        <v>13792.06</v>
      </c>
      <c r="F43" s="6">
        <v>3375.9</v>
      </c>
      <c r="G43" s="6">
        <v>0</v>
      </c>
      <c r="H43" s="6">
        <v>4032.52</v>
      </c>
      <c r="I43" s="6">
        <v>-424.15</v>
      </c>
      <c r="J43" s="6">
        <v>-611.85</v>
      </c>
      <c r="K43" s="6">
        <v>-479.8</v>
      </c>
      <c r="L43" s="6"/>
      <c r="M43" s="6">
        <v>100</v>
      </c>
      <c r="N43" s="6">
        <v>0</v>
      </c>
      <c r="O43" s="6">
        <v>684.96</v>
      </c>
      <c r="P43" s="6">
        <v>0</v>
      </c>
      <c r="Q43" s="6">
        <v>0</v>
      </c>
      <c r="R43" s="6">
        <v>0</v>
      </c>
      <c r="S43" s="6">
        <v>0</v>
      </c>
      <c r="T43" s="6">
        <v>0</v>
      </c>
      <c r="U43" s="6"/>
      <c r="V43" s="6">
        <v>6677.58</v>
      </c>
      <c r="W43" s="6">
        <v>13792.06</v>
      </c>
      <c r="X43" s="6">
        <v>6677.58</v>
      </c>
      <c r="Y43" s="513">
        <f>IF(A43&lt;&gt;"",IF(A43=мар17!A43,0,1),IF(AND(B43=мар17!B43,C43=мар17!C43),0,1))</f>
        <v>0</v>
      </c>
      <c r="Z43" s="70" t="str">
        <f t="shared" si="5"/>
        <v>ул. Первая д.1</v>
      </c>
      <c r="AA43" s="504">
        <f>IF($B43&lt;&gt;"",MAX(AA$7:AA42)+1,0)</f>
        <v>36</v>
      </c>
      <c r="AB43" s="502">
        <f t="shared" si="1"/>
        <v>43</v>
      </c>
      <c r="AC43" s="504">
        <f>1</f>
        <v>1</v>
      </c>
      <c r="AD43" s="103">
        <f t="shared" si="6"/>
        <v>3375.9</v>
      </c>
      <c r="AE43" s="103">
        <f t="shared" si="7"/>
        <v>3201.68</v>
      </c>
      <c r="AF43" s="103">
        <f t="shared" si="8"/>
        <v>100</v>
      </c>
      <c r="AG43" s="3"/>
    </row>
    <row r="44" spans="2:33" ht="13.2" x14ac:dyDescent="0.25">
      <c r="B44" s="1" t="str">
        <f>адреса!$G$43</f>
        <v>кв.37</v>
      </c>
      <c r="C44" s="522">
        <f>адреса!$I$43</f>
        <v>10000037</v>
      </c>
      <c r="D44" s="6" t="str">
        <f>адреса!$K$43</f>
        <v>ФИО-1-37</v>
      </c>
      <c r="E44" s="6">
        <v>6285.31</v>
      </c>
      <c r="F44" s="6">
        <v>1765.5</v>
      </c>
      <c r="G44" s="6">
        <v>0</v>
      </c>
      <c r="H44" s="6">
        <v>2108.86</v>
      </c>
      <c r="I44" s="6">
        <v>169.79</v>
      </c>
      <c r="J44" s="6">
        <v>306.25</v>
      </c>
      <c r="K44" s="6">
        <v>205.61</v>
      </c>
      <c r="L44" s="6"/>
      <c r="M44" s="6">
        <v>100</v>
      </c>
      <c r="N44" s="6">
        <v>0</v>
      </c>
      <c r="O44" s="6">
        <v>566.74</v>
      </c>
      <c r="P44" s="6">
        <v>0</v>
      </c>
      <c r="Q44" s="6">
        <v>0</v>
      </c>
      <c r="R44" s="6">
        <v>0</v>
      </c>
      <c r="S44" s="6">
        <v>0</v>
      </c>
      <c r="T44" s="6">
        <v>0</v>
      </c>
      <c r="U44" s="6"/>
      <c r="V44" s="6">
        <v>5222.75</v>
      </c>
      <c r="W44" s="6">
        <v>6285.31</v>
      </c>
      <c r="X44" s="6">
        <v>5222.75</v>
      </c>
      <c r="Y44" s="513">
        <f>IF(A44&lt;&gt;"",IF(A44=мар17!A44,0,1),IF(AND(B44=мар17!B44,C44=мар17!C44),0,1))</f>
        <v>0</v>
      </c>
      <c r="Z44" s="70" t="str">
        <f t="shared" si="5"/>
        <v>ул. Первая д.1</v>
      </c>
      <c r="AA44" s="504">
        <f>IF($B44&lt;&gt;"",MAX(AA$7:AA43)+1,0)</f>
        <v>37</v>
      </c>
      <c r="AB44" s="502">
        <f t="shared" si="1"/>
        <v>44</v>
      </c>
      <c r="AC44" s="504">
        <f>1</f>
        <v>1</v>
      </c>
      <c r="AD44" s="103">
        <f t="shared" si="6"/>
        <v>1765.5</v>
      </c>
      <c r="AE44" s="103">
        <f t="shared" si="7"/>
        <v>3357.25</v>
      </c>
      <c r="AF44" s="103">
        <f t="shared" si="8"/>
        <v>100</v>
      </c>
      <c r="AG44" s="3"/>
    </row>
    <row r="45" spans="2:33" ht="13.2" x14ac:dyDescent="0.25">
      <c r="B45" s="1" t="str">
        <f>адреса!$G$44</f>
        <v>кв.38</v>
      </c>
      <c r="C45" s="522">
        <f>адреса!$I$44</f>
        <v>10000038</v>
      </c>
      <c r="D45" s="6" t="str">
        <f>адреса!$K$44</f>
        <v>ФИО-1-38</v>
      </c>
      <c r="E45" s="6">
        <v>75647.350000000006</v>
      </c>
      <c r="F45" s="6">
        <v>3230.7</v>
      </c>
      <c r="G45" s="6">
        <v>0</v>
      </c>
      <c r="H45" s="6">
        <v>3859.28</v>
      </c>
      <c r="I45" s="6">
        <v>994.01</v>
      </c>
      <c r="J45" s="6">
        <v>1792.66</v>
      </c>
      <c r="K45" s="6">
        <v>1203.6199999999999</v>
      </c>
      <c r="L45" s="6"/>
      <c r="M45" s="6">
        <v>-100</v>
      </c>
      <c r="N45" s="6">
        <v>0</v>
      </c>
      <c r="O45" s="6">
        <v>1634.62</v>
      </c>
      <c r="P45" s="6">
        <v>0</v>
      </c>
      <c r="Q45" s="6">
        <v>0</v>
      </c>
      <c r="R45" s="6">
        <v>0</v>
      </c>
      <c r="S45" s="6">
        <v>0</v>
      </c>
      <c r="T45" s="6">
        <v>0</v>
      </c>
      <c r="U45" s="6"/>
      <c r="V45" s="6">
        <v>12614.89</v>
      </c>
      <c r="W45" s="6">
        <v>0</v>
      </c>
      <c r="X45" s="6">
        <v>88262.24</v>
      </c>
      <c r="Y45" s="513">
        <f>IF(A45&lt;&gt;"",IF(A45=мар17!A45,0,1),IF(AND(B45=мар17!B45,C45=мар17!C45),0,1))</f>
        <v>0</v>
      </c>
      <c r="Z45" s="70" t="str">
        <f t="shared" si="5"/>
        <v>ул. Первая д.1</v>
      </c>
      <c r="AA45" s="504">
        <f>IF($B45&lt;&gt;"",MAX(AA$7:AA44)+1,0)</f>
        <v>38</v>
      </c>
      <c r="AB45" s="502">
        <f t="shared" si="1"/>
        <v>45</v>
      </c>
      <c r="AC45" s="504">
        <f>1</f>
        <v>1</v>
      </c>
      <c r="AD45" s="103">
        <f t="shared" si="6"/>
        <v>3230.7</v>
      </c>
      <c r="AE45" s="103">
        <f t="shared" si="7"/>
        <v>9484.1899999999987</v>
      </c>
      <c r="AF45" s="103">
        <f t="shared" si="8"/>
        <v>-100</v>
      </c>
      <c r="AG45" s="3"/>
    </row>
    <row r="46" spans="2:33" ht="13.2" x14ac:dyDescent="0.25">
      <c r="B46" s="1" t="str">
        <f>адреса!$G$45</f>
        <v>кв.39</v>
      </c>
      <c r="C46" s="522">
        <f>адреса!$I$45</f>
        <v>10000039</v>
      </c>
      <c r="D46" s="6" t="str">
        <f>адреса!$K$45</f>
        <v>ФИО-1-39</v>
      </c>
      <c r="E46" s="6">
        <v>144798.51999999999</v>
      </c>
      <c r="F46" s="6">
        <v>8210.7000000000007</v>
      </c>
      <c r="G46" s="6">
        <v>0</v>
      </c>
      <c r="H46" s="6">
        <v>11986.06</v>
      </c>
      <c r="I46" s="6">
        <v>248.5</v>
      </c>
      <c r="J46" s="6">
        <v>448.16</v>
      </c>
      <c r="K46" s="6">
        <v>300.91000000000003</v>
      </c>
      <c r="L46" s="6"/>
      <c r="M46" s="6">
        <v>0</v>
      </c>
      <c r="N46" s="6">
        <v>0</v>
      </c>
      <c r="O46" s="6">
        <v>278.70999999999998</v>
      </c>
      <c r="P46" s="6">
        <v>0</v>
      </c>
      <c r="Q46" s="6">
        <v>0</v>
      </c>
      <c r="R46" s="6">
        <v>0</v>
      </c>
      <c r="S46" s="6">
        <v>0</v>
      </c>
      <c r="T46" s="6">
        <v>0</v>
      </c>
      <c r="U46" s="6"/>
      <c r="V46" s="6">
        <v>21473.040000000001</v>
      </c>
      <c r="W46" s="6">
        <v>0</v>
      </c>
      <c r="X46" s="6">
        <v>166271.56</v>
      </c>
      <c r="Y46" s="513">
        <f>IF(A46&lt;&gt;"",IF(A46=мар17!A46,0,1),IF(AND(B46=мар17!B46,C46=мар17!C46),0,1))</f>
        <v>0</v>
      </c>
      <c r="Z46" s="70" t="str">
        <f t="shared" si="5"/>
        <v>ул. Первая д.1</v>
      </c>
      <c r="AA46" s="504">
        <f>IF($B46&lt;&gt;"",MAX(AA$7:AA45)+1,0)</f>
        <v>39</v>
      </c>
      <c r="AB46" s="502">
        <f t="shared" si="1"/>
        <v>46</v>
      </c>
      <c r="AC46" s="504">
        <f>1</f>
        <v>1</v>
      </c>
      <c r="AD46" s="103">
        <f t="shared" si="6"/>
        <v>8210.7000000000007</v>
      </c>
      <c r="AE46" s="103">
        <f t="shared" si="7"/>
        <v>13262.339999999998</v>
      </c>
      <c r="AF46" s="103">
        <f t="shared" si="8"/>
        <v>0</v>
      </c>
      <c r="AG46" s="3"/>
    </row>
    <row r="47" spans="2:33" ht="13.2" x14ac:dyDescent="0.25">
      <c r="B47" s="1" t="str">
        <f>адреса!$G$46</f>
        <v>кв.40</v>
      </c>
      <c r="C47" s="522">
        <f>адреса!$I$46</f>
        <v>10000040</v>
      </c>
      <c r="D47" s="6" t="str">
        <f>адреса!$K$46</f>
        <v>ФИО-1-40</v>
      </c>
      <c r="E47" s="6">
        <v>92445.51</v>
      </c>
      <c r="F47" s="6">
        <v>5385</v>
      </c>
      <c r="G47" s="6">
        <v>0</v>
      </c>
      <c r="H47" s="6">
        <v>7075.34</v>
      </c>
      <c r="I47" s="6">
        <v>248.5</v>
      </c>
      <c r="J47" s="6">
        <v>448.16</v>
      </c>
      <c r="K47" s="6">
        <v>300.91000000000003</v>
      </c>
      <c r="L47" s="6"/>
      <c r="M47" s="6">
        <v>0</v>
      </c>
      <c r="N47" s="6">
        <v>0</v>
      </c>
      <c r="O47" s="6">
        <v>1524.11</v>
      </c>
      <c r="P47" s="6">
        <v>0</v>
      </c>
      <c r="Q47" s="6">
        <v>0</v>
      </c>
      <c r="R47" s="6">
        <v>0</v>
      </c>
      <c r="S47" s="6">
        <v>0</v>
      </c>
      <c r="T47" s="6">
        <v>0</v>
      </c>
      <c r="U47" s="6"/>
      <c r="V47" s="6">
        <v>14982.02</v>
      </c>
      <c r="W47" s="6">
        <v>0</v>
      </c>
      <c r="X47" s="6">
        <v>107427.53</v>
      </c>
      <c r="Y47" s="513">
        <f>IF(A47&lt;&gt;"",IF(A47=мар17!A47,0,1),IF(AND(B47=мар17!B47,C47=мар17!C47),0,1))</f>
        <v>0</v>
      </c>
      <c r="Z47" s="70" t="str">
        <f t="shared" si="5"/>
        <v>ул. Первая д.1</v>
      </c>
      <c r="AA47" s="504">
        <f>IF($B47&lt;&gt;"",MAX(AA$7:AA46)+1,0)</f>
        <v>40</v>
      </c>
      <c r="AB47" s="502">
        <f t="shared" si="1"/>
        <v>47</v>
      </c>
      <c r="AC47" s="504">
        <f>1</f>
        <v>1</v>
      </c>
      <c r="AD47" s="103">
        <f t="shared" si="6"/>
        <v>5385</v>
      </c>
      <c r="AE47" s="103">
        <f t="shared" si="7"/>
        <v>9597.02</v>
      </c>
      <c r="AF47" s="103">
        <f t="shared" si="8"/>
        <v>0</v>
      </c>
      <c r="AG47" s="3"/>
    </row>
    <row r="48" spans="2:33" ht="13.2" x14ac:dyDescent="0.25">
      <c r="B48" s="1" t="str">
        <f>адреса!$G$47</f>
        <v>кв.41</v>
      </c>
      <c r="C48" s="522">
        <f>адреса!$I$47</f>
        <v>10000041</v>
      </c>
      <c r="D48" s="6" t="str">
        <f>адреса!$K$47</f>
        <v>ФИО-1-41</v>
      </c>
      <c r="E48" s="6">
        <v>42357.17</v>
      </c>
      <c r="F48" s="6">
        <v>4303.2</v>
      </c>
      <c r="G48" s="6">
        <v>0</v>
      </c>
      <c r="H48" s="6">
        <v>5139.7299999999996</v>
      </c>
      <c r="I48" s="6">
        <v>0</v>
      </c>
      <c r="J48" s="6">
        <v>0</v>
      </c>
      <c r="K48" s="6">
        <v>0</v>
      </c>
      <c r="L48" s="6"/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v>0</v>
      </c>
      <c r="T48" s="6">
        <v>0</v>
      </c>
      <c r="U48" s="6"/>
      <c r="V48" s="6">
        <v>9442.93</v>
      </c>
      <c r="W48" s="6">
        <v>0</v>
      </c>
      <c r="X48" s="6">
        <v>51800.1</v>
      </c>
      <c r="Y48" s="513">
        <f>IF(A48&lt;&gt;"",IF(A48=мар17!A48,0,1),IF(AND(B48=мар17!B48,C48=мар17!C48),0,1))</f>
        <v>0</v>
      </c>
      <c r="Z48" s="70" t="str">
        <f t="shared" si="5"/>
        <v>ул. Первая д.1</v>
      </c>
      <c r="AA48" s="504">
        <f>IF($B48&lt;&gt;"",MAX(AA$7:AA47)+1,0)</f>
        <v>41</v>
      </c>
      <c r="AB48" s="502">
        <f t="shared" si="1"/>
        <v>48</v>
      </c>
      <c r="AC48" s="504">
        <f>1</f>
        <v>1</v>
      </c>
      <c r="AD48" s="103">
        <f t="shared" si="6"/>
        <v>4303.2</v>
      </c>
      <c r="AE48" s="103">
        <f t="shared" si="7"/>
        <v>5139.7299999999996</v>
      </c>
      <c r="AF48" s="103">
        <f t="shared" si="8"/>
        <v>0</v>
      </c>
      <c r="AG48" s="3"/>
    </row>
    <row r="49" spans="1:33" ht="13.2" x14ac:dyDescent="0.25">
      <c r="B49" s="1" t="str">
        <f>адреса!$G$48</f>
        <v>кв.42</v>
      </c>
      <c r="C49" s="522">
        <f>адреса!$I$48</f>
        <v>10000042</v>
      </c>
      <c r="D49" s="6" t="str">
        <f>адреса!$K$48</f>
        <v>ФИО-1-42</v>
      </c>
      <c r="E49" s="6">
        <v>10551.78</v>
      </c>
      <c r="F49" s="6">
        <v>1722.6</v>
      </c>
      <c r="G49" s="6">
        <v>0</v>
      </c>
      <c r="H49" s="6">
        <v>2057.09</v>
      </c>
      <c r="I49" s="6">
        <v>-3836.77</v>
      </c>
      <c r="J49" s="6">
        <v>-7099.18</v>
      </c>
      <c r="K49" s="6">
        <v>-4623.25</v>
      </c>
      <c r="L49" s="6"/>
      <c r="M49" s="6">
        <v>0</v>
      </c>
      <c r="N49" s="6">
        <v>0</v>
      </c>
      <c r="O49" s="6">
        <v>394.4</v>
      </c>
      <c r="P49" s="6">
        <v>0</v>
      </c>
      <c r="Q49" s="6">
        <v>0</v>
      </c>
      <c r="R49" s="6">
        <v>0</v>
      </c>
      <c r="S49" s="6">
        <v>0</v>
      </c>
      <c r="T49" s="6">
        <v>0</v>
      </c>
      <c r="U49" s="6"/>
      <c r="V49" s="6">
        <v>-11385.11</v>
      </c>
      <c r="W49" s="6">
        <v>0</v>
      </c>
      <c r="X49" s="6">
        <v>-833.33</v>
      </c>
      <c r="Y49" s="513">
        <f>IF(A49&lt;&gt;"",IF(A49=мар17!A49,0,1),IF(AND(B49=мар17!B49,C49=мар17!C49),0,1))</f>
        <v>0</v>
      </c>
      <c r="Z49" s="70" t="str">
        <f t="shared" si="5"/>
        <v>ул. Первая д.1</v>
      </c>
      <c r="AA49" s="504">
        <f>IF($B49&lt;&gt;"",MAX(AA$7:AA48)+1,0)</f>
        <v>42</v>
      </c>
      <c r="AB49" s="502">
        <f t="shared" si="1"/>
        <v>49</v>
      </c>
      <c r="AC49" s="504">
        <f>1</f>
        <v>1</v>
      </c>
      <c r="AD49" s="103">
        <f t="shared" si="6"/>
        <v>1722.6</v>
      </c>
      <c r="AE49" s="103">
        <f t="shared" si="7"/>
        <v>-13107.710000000001</v>
      </c>
      <c r="AF49" s="103">
        <f t="shared" si="8"/>
        <v>0</v>
      </c>
      <c r="AG49" s="3"/>
    </row>
    <row r="50" spans="1:33" ht="13.2" x14ac:dyDescent="0.25">
      <c r="B50" s="1" t="str">
        <f>адреса!$G$49</f>
        <v>кв.43</v>
      </c>
      <c r="C50" s="522">
        <f>адреса!$I$49</f>
        <v>10000043</v>
      </c>
      <c r="D50" s="6" t="str">
        <f>адреса!$K$49</f>
        <v>ФИО-1-43</v>
      </c>
      <c r="E50" s="6">
        <v>46224.17</v>
      </c>
      <c r="F50" s="6">
        <v>4695.8999999999996</v>
      </c>
      <c r="G50" s="6">
        <v>0</v>
      </c>
      <c r="H50" s="6">
        <v>5607.7</v>
      </c>
      <c r="I50" s="6">
        <v>0</v>
      </c>
      <c r="J50" s="6">
        <v>0</v>
      </c>
      <c r="K50" s="6">
        <v>0</v>
      </c>
      <c r="L50" s="6"/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v>0</v>
      </c>
      <c r="T50" s="6">
        <v>0</v>
      </c>
      <c r="U50" s="6"/>
      <c r="V50" s="6">
        <v>10303.6</v>
      </c>
      <c r="W50" s="6">
        <v>0</v>
      </c>
      <c r="X50" s="6">
        <v>56527.77</v>
      </c>
      <c r="Y50" s="513">
        <f>IF(A50&lt;&gt;"",IF(A50=мар17!A50,0,1),IF(AND(B50=мар17!B50,C50=мар17!C50),0,1))</f>
        <v>0</v>
      </c>
      <c r="Z50" s="70" t="str">
        <f t="shared" si="5"/>
        <v>ул. Первая д.1</v>
      </c>
      <c r="AA50" s="504">
        <f>IF($B50&lt;&gt;"",MAX(AA$7:AA49)+1,0)</f>
        <v>43</v>
      </c>
      <c r="AB50" s="502">
        <f t="shared" si="1"/>
        <v>50</v>
      </c>
      <c r="AC50" s="504">
        <f>1</f>
        <v>1</v>
      </c>
      <c r="AD50" s="103">
        <f t="shared" si="6"/>
        <v>4695.8999999999996</v>
      </c>
      <c r="AE50" s="103">
        <f t="shared" si="7"/>
        <v>5607.7</v>
      </c>
      <c r="AF50" s="103">
        <f t="shared" si="8"/>
        <v>0</v>
      </c>
      <c r="AG50" s="3"/>
    </row>
    <row r="51" spans="1:33" ht="13.2" x14ac:dyDescent="0.25">
      <c r="B51" s="1" t="str">
        <f>адреса!$G$50</f>
        <v>кв.44</v>
      </c>
      <c r="C51" s="522">
        <f>адреса!$I$50</f>
        <v>10000044</v>
      </c>
      <c r="D51" s="6" t="str">
        <f>адреса!$K$50</f>
        <v>ФИО-1-44</v>
      </c>
      <c r="E51" s="6">
        <v>42357.17</v>
      </c>
      <c r="F51" s="6">
        <v>4303.2</v>
      </c>
      <c r="G51" s="6">
        <v>0</v>
      </c>
      <c r="H51" s="6">
        <v>5139.7299999999996</v>
      </c>
      <c r="I51" s="6">
        <v>0</v>
      </c>
      <c r="J51" s="6">
        <v>0</v>
      </c>
      <c r="K51" s="6">
        <v>0</v>
      </c>
      <c r="L51" s="6"/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v>0</v>
      </c>
      <c r="T51" s="6">
        <v>0</v>
      </c>
      <c r="U51" s="6"/>
      <c r="V51" s="6">
        <v>9442.93</v>
      </c>
      <c r="W51" s="6">
        <v>0</v>
      </c>
      <c r="X51" s="6">
        <v>51800.1</v>
      </c>
      <c r="Y51" s="513">
        <f>IF(A51&lt;&gt;"",IF(A51=мар17!A51,0,1),IF(AND(B51=мар17!B51,C51=мар17!C51),0,1))</f>
        <v>0</v>
      </c>
      <c r="Z51" s="70" t="str">
        <f t="shared" si="5"/>
        <v>ул. Первая д.1</v>
      </c>
      <c r="AA51" s="504">
        <f>IF($B51&lt;&gt;"",MAX(AA$7:AA50)+1,0)</f>
        <v>44</v>
      </c>
      <c r="AB51" s="502">
        <f t="shared" si="1"/>
        <v>51</v>
      </c>
      <c r="AC51" s="504">
        <f>1</f>
        <v>1</v>
      </c>
      <c r="AD51" s="103">
        <f t="shared" si="6"/>
        <v>4303.2</v>
      </c>
      <c r="AE51" s="103">
        <f t="shared" si="7"/>
        <v>5139.7299999999996</v>
      </c>
      <c r="AF51" s="103">
        <f t="shared" si="8"/>
        <v>0</v>
      </c>
      <c r="AG51" s="3"/>
    </row>
    <row r="52" spans="1:33" ht="13.2" x14ac:dyDescent="0.25">
      <c r="B52" s="1" t="str">
        <f>адреса!$G$51</f>
        <v>кв.45</v>
      </c>
      <c r="C52" s="522">
        <f>адреса!$I$51</f>
        <v>10000045</v>
      </c>
      <c r="D52" s="6" t="str">
        <f>адреса!$K$51</f>
        <v>ФИО-1-45</v>
      </c>
      <c r="E52" s="6">
        <v>47123.64</v>
      </c>
      <c r="F52" s="6">
        <v>1696.2</v>
      </c>
      <c r="G52" s="6">
        <v>0</v>
      </c>
      <c r="H52" s="6">
        <v>2025.22</v>
      </c>
      <c r="I52" s="6">
        <v>248.5</v>
      </c>
      <c r="J52" s="6">
        <v>448.16</v>
      </c>
      <c r="K52" s="6">
        <v>300.91000000000003</v>
      </c>
      <c r="L52" s="6"/>
      <c r="M52" s="6">
        <v>0</v>
      </c>
      <c r="N52" s="6">
        <v>0</v>
      </c>
      <c r="O52" s="6">
        <v>156.54</v>
      </c>
      <c r="P52" s="6">
        <v>0</v>
      </c>
      <c r="Q52" s="6">
        <v>0</v>
      </c>
      <c r="R52" s="6">
        <v>0</v>
      </c>
      <c r="S52" s="6">
        <v>0</v>
      </c>
      <c r="T52" s="6">
        <v>0</v>
      </c>
      <c r="U52" s="6"/>
      <c r="V52" s="6">
        <v>4875.53</v>
      </c>
      <c r="W52" s="6">
        <v>0</v>
      </c>
      <c r="X52" s="6">
        <v>51999.17</v>
      </c>
      <c r="Y52" s="513">
        <f>IF(A52&lt;&gt;"",IF(A52=мар17!A52,0,1),IF(AND(B52=мар17!B52,C52=мар17!C52),0,1))</f>
        <v>0</v>
      </c>
      <c r="Z52" s="70" t="str">
        <f t="shared" si="5"/>
        <v>ул. Первая д.1</v>
      </c>
      <c r="AA52" s="504">
        <f>IF($B52&lt;&gt;"",MAX(AA$7:AA51)+1,0)</f>
        <v>45</v>
      </c>
      <c r="AB52" s="502">
        <f t="shared" si="1"/>
        <v>52</v>
      </c>
      <c r="AC52" s="504">
        <f>1</f>
        <v>1</v>
      </c>
      <c r="AD52" s="103">
        <f t="shared" si="6"/>
        <v>1696.2</v>
      </c>
      <c r="AE52" s="103">
        <f t="shared" si="7"/>
        <v>3179.33</v>
      </c>
      <c r="AF52" s="103">
        <f t="shared" si="8"/>
        <v>0</v>
      </c>
      <c r="AG52" s="3"/>
    </row>
    <row r="53" spans="1:33" ht="13.2" x14ac:dyDescent="0.25">
      <c r="B53" s="1" t="str">
        <f>адреса!$G$52</f>
        <v>кв.46</v>
      </c>
      <c r="C53" s="522">
        <f>адреса!$I$52</f>
        <v>10000046</v>
      </c>
      <c r="D53" s="6" t="str">
        <f>адреса!$K$52</f>
        <v>ФИО-1-46</v>
      </c>
      <c r="E53" s="6">
        <v>46224.17</v>
      </c>
      <c r="F53" s="6">
        <v>4695.8999999999996</v>
      </c>
      <c r="G53" s="6">
        <v>0</v>
      </c>
      <c r="H53" s="6">
        <v>5607.7</v>
      </c>
      <c r="I53" s="6">
        <v>0</v>
      </c>
      <c r="J53" s="6">
        <v>0</v>
      </c>
      <c r="K53" s="6">
        <v>0</v>
      </c>
      <c r="L53" s="6"/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v>0</v>
      </c>
      <c r="T53" s="6">
        <v>0</v>
      </c>
      <c r="U53" s="6"/>
      <c r="V53" s="6">
        <v>10303.6</v>
      </c>
      <c r="W53" s="6">
        <v>0</v>
      </c>
      <c r="X53" s="6">
        <v>56527.77</v>
      </c>
      <c r="Y53" s="513">
        <f>IF(A53&lt;&gt;"",IF(A53=мар17!A53,0,1),IF(AND(B53=мар17!B53,C53=мар17!C53),0,1))</f>
        <v>0</v>
      </c>
      <c r="Z53" s="70" t="str">
        <f t="shared" si="5"/>
        <v>ул. Первая д.1</v>
      </c>
      <c r="AA53" s="504">
        <f>IF($B53&lt;&gt;"",MAX(AA$7:AA52)+1,0)</f>
        <v>46</v>
      </c>
      <c r="AB53" s="502">
        <f t="shared" si="1"/>
        <v>53</v>
      </c>
      <c r="AC53" s="504">
        <f>1</f>
        <v>1</v>
      </c>
      <c r="AD53" s="103">
        <f t="shared" si="6"/>
        <v>4695.8999999999996</v>
      </c>
      <c r="AE53" s="103">
        <f t="shared" si="7"/>
        <v>5607.7</v>
      </c>
      <c r="AF53" s="103">
        <f t="shared" si="8"/>
        <v>0</v>
      </c>
      <c r="AG53" s="3"/>
    </row>
    <row r="54" spans="1:33" ht="13.2" x14ac:dyDescent="0.25">
      <c r="B54" s="1" t="str">
        <f>адреса!$G$53</f>
        <v>кв.47</v>
      </c>
      <c r="C54" s="522">
        <f>адреса!$I$53</f>
        <v>10000047</v>
      </c>
      <c r="D54" s="6" t="str">
        <f>адреса!$K$53</f>
        <v>ФИО-1-47</v>
      </c>
      <c r="E54" s="6">
        <v>38879.589999999997</v>
      </c>
      <c r="F54" s="6">
        <v>4303.2</v>
      </c>
      <c r="G54" s="6">
        <v>0</v>
      </c>
      <c r="H54" s="6">
        <v>5139.7299999999996</v>
      </c>
      <c r="I54" s="6">
        <v>241.17</v>
      </c>
      <c r="J54" s="6">
        <v>859.11</v>
      </c>
      <c r="K54" s="6">
        <v>385.65</v>
      </c>
      <c r="L54" s="6"/>
      <c r="M54" s="6">
        <v>0</v>
      </c>
      <c r="N54" s="6">
        <v>0</v>
      </c>
      <c r="O54" s="6">
        <v>1593.78</v>
      </c>
      <c r="P54" s="6">
        <v>0</v>
      </c>
      <c r="Q54" s="6">
        <v>0</v>
      </c>
      <c r="R54" s="6">
        <v>0</v>
      </c>
      <c r="S54" s="6">
        <v>0</v>
      </c>
      <c r="T54" s="6">
        <v>0</v>
      </c>
      <c r="U54" s="6"/>
      <c r="V54" s="6">
        <v>12522.64</v>
      </c>
      <c r="W54" s="6">
        <v>33000</v>
      </c>
      <c r="X54" s="6">
        <v>18402.23</v>
      </c>
      <c r="Y54" s="513">
        <f>IF(A54&lt;&gt;"",IF(A54=мар17!A54,0,1),IF(AND(B54=мар17!B54,C54=мар17!C54),0,1))</f>
        <v>0</v>
      </c>
      <c r="Z54" s="70" t="str">
        <f t="shared" si="5"/>
        <v>ул. Первая д.1</v>
      </c>
      <c r="AA54" s="504">
        <f>IF($B54&lt;&gt;"",MAX(AA$7:AA53)+1,0)</f>
        <v>47</v>
      </c>
      <c r="AB54" s="502">
        <f t="shared" si="1"/>
        <v>54</v>
      </c>
      <c r="AC54" s="504">
        <f>1</f>
        <v>1</v>
      </c>
      <c r="AD54" s="103">
        <f t="shared" si="6"/>
        <v>4303.2</v>
      </c>
      <c r="AE54" s="103">
        <f t="shared" si="7"/>
        <v>8219.4399999999987</v>
      </c>
      <c r="AF54" s="103">
        <f t="shared" si="8"/>
        <v>0</v>
      </c>
      <c r="AG54" s="3"/>
    </row>
    <row r="55" spans="1:33" ht="13.2" x14ac:dyDescent="0.25">
      <c r="B55" s="1" t="str">
        <f>адреса!$G$54</f>
        <v>кв.48</v>
      </c>
      <c r="C55" s="522">
        <f>адреса!$I$54</f>
        <v>10000048</v>
      </c>
      <c r="D55" s="6" t="str">
        <f>адреса!$K$54</f>
        <v>ФИО-1-48</v>
      </c>
      <c r="E55" s="6">
        <v>10487.58</v>
      </c>
      <c r="F55" s="6">
        <v>1884.3</v>
      </c>
      <c r="G55" s="6">
        <v>0</v>
      </c>
      <c r="H55" s="6">
        <v>2250.25</v>
      </c>
      <c r="I55" s="6">
        <v>61.67</v>
      </c>
      <c r="J55" s="6">
        <v>139.68</v>
      </c>
      <c r="K55" s="6">
        <v>80.959999999999994</v>
      </c>
      <c r="L55" s="6"/>
      <c r="M55" s="6">
        <v>100</v>
      </c>
      <c r="N55" s="6">
        <v>0</v>
      </c>
      <c r="O55" s="6">
        <v>539.34</v>
      </c>
      <c r="P55" s="6">
        <v>0</v>
      </c>
      <c r="Q55" s="6">
        <v>0</v>
      </c>
      <c r="R55" s="6">
        <v>0</v>
      </c>
      <c r="S55" s="6">
        <v>0</v>
      </c>
      <c r="T55" s="6">
        <v>0</v>
      </c>
      <c r="U55" s="6"/>
      <c r="V55" s="6">
        <v>5056.2</v>
      </c>
      <c r="W55" s="6">
        <v>10487.58</v>
      </c>
      <c r="X55" s="6">
        <v>5056.2</v>
      </c>
      <c r="Y55" s="513">
        <f>IF(A55&lt;&gt;"",IF(A55=мар17!A55,0,1),IF(AND(B55=мар17!B55,C55=мар17!C55),0,1))</f>
        <v>0</v>
      </c>
      <c r="Z55" s="70" t="str">
        <f t="shared" si="5"/>
        <v>ул. Первая д.1</v>
      </c>
      <c r="AA55" s="504">
        <f>IF($B55&lt;&gt;"",MAX(AA$7:AA54)+1,0)</f>
        <v>48</v>
      </c>
      <c r="AB55" s="502">
        <f t="shared" si="1"/>
        <v>55</v>
      </c>
      <c r="AC55" s="504">
        <f>1</f>
        <v>1</v>
      </c>
      <c r="AD55" s="103">
        <f t="shared" si="6"/>
        <v>1884.3</v>
      </c>
      <c r="AE55" s="103">
        <f t="shared" si="7"/>
        <v>3071.9</v>
      </c>
      <c r="AF55" s="103">
        <f t="shared" si="8"/>
        <v>99.999999999999545</v>
      </c>
      <c r="AG55" s="3"/>
    </row>
    <row r="56" spans="1:33" ht="13.2" x14ac:dyDescent="0.25">
      <c r="B56" s="1" t="str">
        <f>адреса!$G$55</f>
        <v>кв.49</v>
      </c>
      <c r="C56" s="522">
        <f>адреса!$I$55</f>
        <v>10000049</v>
      </c>
      <c r="D56" s="6" t="str">
        <f>адреса!$K$55</f>
        <v>ФИО-1-49</v>
      </c>
      <c r="E56" s="6">
        <v>92269.99</v>
      </c>
      <c r="F56" s="6">
        <v>4695.8999999999996</v>
      </c>
      <c r="G56" s="6">
        <v>0</v>
      </c>
      <c r="H56" s="6">
        <v>5607.7</v>
      </c>
      <c r="I56" s="6">
        <v>248.5</v>
      </c>
      <c r="J56" s="6">
        <v>448.16</v>
      </c>
      <c r="K56" s="6">
        <v>300.91000000000003</v>
      </c>
      <c r="L56" s="6"/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v>0</v>
      </c>
      <c r="T56" s="6">
        <v>0</v>
      </c>
      <c r="U56" s="6"/>
      <c r="V56" s="6">
        <v>11301.17</v>
      </c>
      <c r="W56" s="6">
        <v>0</v>
      </c>
      <c r="X56" s="6">
        <v>103571.16</v>
      </c>
      <c r="Y56" s="513">
        <f>IF(A56&lt;&gt;"",IF(A56=мар17!A56,0,1),IF(AND(B56=мар17!B56,C56=мар17!C56),0,1))</f>
        <v>0</v>
      </c>
      <c r="Z56" s="70" t="str">
        <f t="shared" si="5"/>
        <v>ул. Первая д.1</v>
      </c>
      <c r="AA56" s="504">
        <f>IF($B56&lt;&gt;"",MAX(AA$7:AA55)+1,0)</f>
        <v>49</v>
      </c>
      <c r="AB56" s="502">
        <f t="shared" si="1"/>
        <v>56</v>
      </c>
      <c r="AC56" s="504">
        <f>1</f>
        <v>1</v>
      </c>
      <c r="AD56" s="103">
        <f t="shared" si="6"/>
        <v>4695.8999999999996</v>
      </c>
      <c r="AE56" s="103">
        <f t="shared" si="7"/>
        <v>6605.2699999999995</v>
      </c>
      <c r="AF56" s="103">
        <f t="shared" si="8"/>
        <v>0</v>
      </c>
      <c r="AG56" s="3"/>
    </row>
    <row r="57" spans="1:33" ht="13.2" x14ac:dyDescent="0.25">
      <c r="A57" s="4" t="str">
        <f>адреса!$E$56</f>
        <v>ул. Вторая д.2</v>
      </c>
      <c r="C57" s="522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>
        <v>0</v>
      </c>
      <c r="U57" s="6"/>
      <c r="V57" s="6"/>
      <c r="W57" s="6"/>
      <c r="X57" s="6"/>
      <c r="Y57" s="513">
        <f>IF(A57&lt;&gt;"",IF(A57=мар17!A57,0,1),IF(AND(B57=мар17!B57,C57=мар17!C57),0,1))</f>
        <v>0</v>
      </c>
      <c r="Z57" s="70" t="str">
        <f t="shared" si="5"/>
        <v>ул. Вторая д.2</v>
      </c>
      <c r="AA57" s="504">
        <f>IF($B57&lt;&gt;"",MAX(AA$7:AA56)+1,0)</f>
        <v>0</v>
      </c>
      <c r="AB57" s="502">
        <f t="shared" si="1"/>
        <v>57</v>
      </c>
      <c r="AC57" s="504">
        <f>1</f>
        <v>1</v>
      </c>
      <c r="AD57" s="103">
        <f t="shared" si="6"/>
        <v>0</v>
      </c>
      <c r="AE57" s="103">
        <f t="shared" si="7"/>
        <v>0</v>
      </c>
      <c r="AF57" s="103">
        <f t="shared" si="8"/>
        <v>0</v>
      </c>
      <c r="AG57" s="3"/>
    </row>
    <row r="58" spans="1:33" ht="13.2" x14ac:dyDescent="0.25">
      <c r="B58" s="1" t="str">
        <f>адреса!$G$56</f>
        <v>кв.1</v>
      </c>
      <c r="C58" s="522">
        <f>адреса!$I$56</f>
        <v>20000001</v>
      </c>
      <c r="D58" s="6" t="str">
        <f>адреса!$K$56</f>
        <v>ФИО-2-1</v>
      </c>
      <c r="E58" s="6">
        <v>3655.9</v>
      </c>
      <c r="F58" s="6">
        <v>1188</v>
      </c>
      <c r="G58" s="6">
        <v>0</v>
      </c>
      <c r="H58" s="6">
        <v>3202.1</v>
      </c>
      <c r="I58" s="6">
        <v>1004.91</v>
      </c>
      <c r="J58" s="6">
        <v>0</v>
      </c>
      <c r="K58" s="6">
        <v>1791.11</v>
      </c>
      <c r="L58" s="6"/>
      <c r="M58" s="6">
        <v>100</v>
      </c>
      <c r="N58" s="6">
        <v>50</v>
      </c>
      <c r="O58" s="6">
        <v>1769.72</v>
      </c>
      <c r="P58" s="6">
        <v>0</v>
      </c>
      <c r="Q58" s="6">
        <v>342.02</v>
      </c>
      <c r="R58" s="6">
        <v>492.2</v>
      </c>
      <c r="S58" s="6">
        <v>1096.8599999999999</v>
      </c>
      <c r="T58" s="6">
        <v>0</v>
      </c>
      <c r="U58" s="6"/>
      <c r="V58" s="6">
        <v>11036.92</v>
      </c>
      <c r="W58" s="6">
        <v>0</v>
      </c>
      <c r="X58" s="6">
        <v>14692.82</v>
      </c>
      <c r="Y58" s="513">
        <f>IF(A58&lt;&gt;"",IF(A58=мар17!A58,0,1),IF(AND(B58=мар17!B58,C58=мар17!C58),0,1))</f>
        <v>0</v>
      </c>
      <c r="Z58" s="70" t="str">
        <f t="shared" si="5"/>
        <v>ул. Вторая д.2</v>
      </c>
      <c r="AA58" s="504">
        <f>IF($B58&lt;&gt;"",MAX(AA$7:AA57)+1,0)</f>
        <v>50</v>
      </c>
      <c r="AB58" s="502">
        <f t="shared" si="1"/>
        <v>58</v>
      </c>
      <c r="AC58" s="504">
        <f>1</f>
        <v>1</v>
      </c>
      <c r="AD58" s="103">
        <f t="shared" si="6"/>
        <v>1188</v>
      </c>
      <c r="AE58" s="103">
        <f t="shared" si="7"/>
        <v>9356.9000000000015</v>
      </c>
      <c r="AF58" s="103">
        <f t="shared" si="8"/>
        <v>492.01999999999862</v>
      </c>
      <c r="AG58" s="3"/>
    </row>
    <row r="59" spans="1:33" ht="13.2" x14ac:dyDescent="0.25">
      <c r="B59" s="1" t="str">
        <f>адреса!$G$57</f>
        <v>кв.2</v>
      </c>
      <c r="C59" s="522">
        <f>адреса!$I$57</f>
        <v>20000002</v>
      </c>
      <c r="D59" s="6" t="str">
        <f>адреса!$K$57</f>
        <v>ФИО-2-2</v>
      </c>
      <c r="E59" s="6">
        <v>4815.5200000000004</v>
      </c>
      <c r="F59" s="6">
        <v>1753.06</v>
      </c>
      <c r="G59" s="6">
        <v>0</v>
      </c>
      <c r="H59" s="6">
        <v>5029.62</v>
      </c>
      <c r="I59" s="6">
        <v>1004.91</v>
      </c>
      <c r="J59" s="6">
        <v>0</v>
      </c>
      <c r="K59" s="6">
        <v>1791.11</v>
      </c>
      <c r="L59" s="6"/>
      <c r="M59" s="6">
        <v>100</v>
      </c>
      <c r="N59" s="6">
        <v>50</v>
      </c>
      <c r="O59" s="6">
        <v>1360.05</v>
      </c>
      <c r="P59" s="6">
        <v>0</v>
      </c>
      <c r="Q59" s="6">
        <v>504.7</v>
      </c>
      <c r="R59" s="6">
        <v>492.2</v>
      </c>
      <c r="S59" s="6">
        <v>1096.8599999999999</v>
      </c>
      <c r="T59" s="6">
        <v>0</v>
      </c>
      <c r="U59" s="6"/>
      <c r="V59" s="6">
        <v>13182.51</v>
      </c>
      <c r="W59" s="6">
        <v>0</v>
      </c>
      <c r="X59" s="6">
        <v>17998.03</v>
      </c>
      <c r="Y59" s="513">
        <f>IF(A59&lt;&gt;"",IF(A59=мар17!A59,0,1),IF(AND(B59=мар17!B59,C59=мар17!C59),0,1))</f>
        <v>0</v>
      </c>
      <c r="Z59" s="70" t="str">
        <f t="shared" si="5"/>
        <v>ул. Вторая д.2</v>
      </c>
      <c r="AA59" s="504">
        <f>IF($B59&lt;&gt;"",MAX(AA$7:AA58)+1,0)</f>
        <v>51</v>
      </c>
      <c r="AB59" s="502">
        <f t="shared" si="1"/>
        <v>59</v>
      </c>
      <c r="AC59" s="504">
        <f>1</f>
        <v>1</v>
      </c>
      <c r="AD59" s="103">
        <f t="shared" si="6"/>
        <v>1753.06</v>
      </c>
      <c r="AE59" s="103">
        <f t="shared" si="7"/>
        <v>10774.75</v>
      </c>
      <c r="AF59" s="103">
        <f t="shared" si="8"/>
        <v>654.70000000000073</v>
      </c>
      <c r="AG59" s="3"/>
    </row>
    <row r="60" spans="1:33" ht="13.2" x14ac:dyDescent="0.25">
      <c r="B60" s="1" t="str">
        <f>адреса!$G$58</f>
        <v>кв.3</v>
      </c>
      <c r="C60" s="522">
        <f>адреса!$I$58</f>
        <v>20000003</v>
      </c>
      <c r="D60" s="6" t="str">
        <f>адреса!$K$58</f>
        <v>ФИО-2-3</v>
      </c>
      <c r="E60" s="6">
        <v>12421.14</v>
      </c>
      <c r="F60" s="6">
        <v>1490.95</v>
      </c>
      <c r="G60" s="6">
        <v>0</v>
      </c>
      <c r="H60" s="6">
        <v>5078.66</v>
      </c>
      <c r="I60" s="6">
        <v>997.48</v>
      </c>
      <c r="J60" s="6">
        <v>0</v>
      </c>
      <c r="K60" s="6">
        <v>1802.76</v>
      </c>
      <c r="L60" s="6"/>
      <c r="M60" s="6">
        <v>100</v>
      </c>
      <c r="N60" s="6">
        <v>50</v>
      </c>
      <c r="O60" s="6">
        <v>2817.59</v>
      </c>
      <c r="P60" s="6">
        <v>0</v>
      </c>
      <c r="Q60" s="6">
        <v>429.24</v>
      </c>
      <c r="R60" s="6">
        <v>506.78</v>
      </c>
      <c r="S60" s="6">
        <v>2244.61</v>
      </c>
      <c r="T60" s="6">
        <v>0</v>
      </c>
      <c r="U60" s="6"/>
      <c r="V60" s="6">
        <v>15518.07</v>
      </c>
      <c r="W60" s="6">
        <v>0</v>
      </c>
      <c r="X60" s="6">
        <v>27939.21</v>
      </c>
      <c r="Y60" s="513">
        <f>IF(A60&lt;&gt;"",IF(A60=мар17!A60,0,1),IF(AND(B60=мар17!B60,C60=мар17!C60),0,1))</f>
        <v>0</v>
      </c>
      <c r="Z60" s="70" t="str">
        <f t="shared" si="5"/>
        <v>ул. Вторая д.2</v>
      </c>
      <c r="AA60" s="504">
        <f>IF($B60&lt;&gt;"",MAX(AA$7:AA59)+1,0)</f>
        <v>52</v>
      </c>
      <c r="AB60" s="502">
        <f t="shared" si="1"/>
        <v>60</v>
      </c>
      <c r="AC60" s="504">
        <f>1</f>
        <v>1</v>
      </c>
      <c r="AD60" s="103">
        <f t="shared" si="6"/>
        <v>1490.95</v>
      </c>
      <c r="AE60" s="103">
        <f t="shared" si="7"/>
        <v>13447.880000000001</v>
      </c>
      <c r="AF60" s="103">
        <f t="shared" si="8"/>
        <v>579.23999999999796</v>
      </c>
      <c r="AG60" s="3"/>
    </row>
    <row r="61" spans="1:33" ht="13.2" x14ac:dyDescent="0.25">
      <c r="B61" s="1" t="str">
        <f>адреса!$G$59</f>
        <v>кв.4</v>
      </c>
      <c r="C61" s="522">
        <f>адреса!$I$59</f>
        <v>20000004</v>
      </c>
      <c r="D61" s="6" t="str">
        <f>адреса!$K$59</f>
        <v>ФИО-2-4</v>
      </c>
      <c r="E61" s="6">
        <v>7092.68</v>
      </c>
      <c r="F61" s="6">
        <v>1719.02</v>
      </c>
      <c r="G61" s="6">
        <v>0</v>
      </c>
      <c r="H61" s="6">
        <v>4724.66</v>
      </c>
      <c r="I61" s="6">
        <v>1004.91</v>
      </c>
      <c r="J61" s="6">
        <v>0</v>
      </c>
      <c r="K61" s="6">
        <v>1791.11</v>
      </c>
      <c r="L61" s="6"/>
      <c r="M61" s="6">
        <v>100</v>
      </c>
      <c r="N61" s="6">
        <v>50</v>
      </c>
      <c r="O61" s="6">
        <v>2201.3200000000002</v>
      </c>
      <c r="P61" s="6">
        <v>0</v>
      </c>
      <c r="Q61" s="6">
        <v>494.9</v>
      </c>
      <c r="R61" s="6">
        <v>492.2</v>
      </c>
      <c r="S61" s="6">
        <v>1096.8599999999999</v>
      </c>
      <c r="T61" s="6">
        <v>0</v>
      </c>
      <c r="U61" s="6"/>
      <c r="V61" s="6">
        <v>13674.98</v>
      </c>
      <c r="W61" s="6">
        <v>0</v>
      </c>
      <c r="X61" s="6">
        <v>20767.66</v>
      </c>
      <c r="Y61" s="513">
        <f>IF(A61&lt;&gt;"",IF(A61=мар17!A61,0,1),IF(AND(B61=мар17!B61,C61=мар17!C61),0,1))</f>
        <v>0</v>
      </c>
      <c r="Z61" s="70" t="str">
        <f t="shared" si="5"/>
        <v>ул. Вторая д.2</v>
      </c>
      <c r="AA61" s="504">
        <f>IF($B61&lt;&gt;"",MAX(AA$7:AA60)+1,0)</f>
        <v>53</v>
      </c>
      <c r="AB61" s="502">
        <f t="shared" si="1"/>
        <v>61</v>
      </c>
      <c r="AC61" s="504">
        <f>1</f>
        <v>1</v>
      </c>
      <c r="AD61" s="103">
        <f t="shared" si="6"/>
        <v>1719.02</v>
      </c>
      <c r="AE61" s="103">
        <f t="shared" si="7"/>
        <v>11311.060000000001</v>
      </c>
      <c r="AF61" s="103">
        <f t="shared" si="8"/>
        <v>644.89999999999782</v>
      </c>
      <c r="AG61" s="3"/>
    </row>
    <row r="62" spans="1:33" ht="13.2" x14ac:dyDescent="0.25">
      <c r="B62" s="1" t="str">
        <f>адреса!$G$60</f>
        <v>кв.5</v>
      </c>
      <c r="C62" s="522">
        <f>адреса!$I$60</f>
        <v>20000005</v>
      </c>
      <c r="D62" s="6" t="str">
        <f>адреса!$K$60</f>
        <v>ФИО-2-5</v>
      </c>
      <c r="E62" s="6">
        <v>1964.98</v>
      </c>
      <c r="F62" s="6">
        <v>1409.26</v>
      </c>
      <c r="G62" s="6">
        <v>0</v>
      </c>
      <c r="H62" s="6">
        <v>3412</v>
      </c>
      <c r="I62" s="6">
        <v>134.81</v>
      </c>
      <c r="J62" s="6">
        <v>0</v>
      </c>
      <c r="K62" s="6">
        <v>350.59</v>
      </c>
      <c r="L62" s="6"/>
      <c r="M62" s="6">
        <v>100</v>
      </c>
      <c r="N62" s="6">
        <v>50</v>
      </c>
      <c r="O62" s="6">
        <v>1110.44</v>
      </c>
      <c r="P62" s="6">
        <v>0</v>
      </c>
      <c r="Q62" s="6">
        <v>405.72</v>
      </c>
      <c r="R62" s="6">
        <v>157.74</v>
      </c>
      <c r="S62" s="6">
        <v>698.63</v>
      </c>
      <c r="T62" s="6">
        <v>0</v>
      </c>
      <c r="U62" s="6"/>
      <c r="V62" s="6">
        <v>7829.19</v>
      </c>
      <c r="W62" s="6">
        <v>0</v>
      </c>
      <c r="X62" s="6">
        <v>9794.17</v>
      </c>
      <c r="Y62" s="513">
        <f>IF(A62&lt;&gt;"",IF(A62=мар17!A62,0,1),IF(AND(B62=мар17!B62,C62=мар17!C62),0,1))</f>
        <v>0</v>
      </c>
      <c r="Z62" s="70" t="str">
        <f t="shared" si="5"/>
        <v>ул. Вторая д.2</v>
      </c>
      <c r="AA62" s="504">
        <f>IF($B62&lt;&gt;"",MAX(AA$7:AA61)+1,0)</f>
        <v>54</v>
      </c>
      <c r="AB62" s="502">
        <f t="shared" si="1"/>
        <v>62</v>
      </c>
      <c r="AC62" s="504">
        <f>1</f>
        <v>1</v>
      </c>
      <c r="AD62" s="103">
        <f t="shared" si="6"/>
        <v>1409.26</v>
      </c>
      <c r="AE62" s="103">
        <f t="shared" si="7"/>
        <v>5864.21</v>
      </c>
      <c r="AF62" s="103">
        <f t="shared" si="8"/>
        <v>555.71999999999935</v>
      </c>
      <c r="AG62" s="3"/>
    </row>
    <row r="63" spans="1:33" ht="13.2" x14ac:dyDescent="0.25">
      <c r="B63" s="1" t="str">
        <f>адреса!$G$61</f>
        <v>кв.6</v>
      </c>
      <c r="C63" s="522">
        <f>адреса!$I$61</f>
        <v>20000006</v>
      </c>
      <c r="D63" s="6" t="str">
        <f>адреса!$K$61</f>
        <v>ФИО-2-6</v>
      </c>
      <c r="E63" s="6">
        <v>3780.9</v>
      </c>
      <c r="F63" s="6">
        <v>1351.39</v>
      </c>
      <c r="G63" s="6">
        <v>0</v>
      </c>
      <c r="H63" s="6">
        <v>3843.06</v>
      </c>
      <c r="I63" s="6">
        <v>489.51</v>
      </c>
      <c r="J63" s="6">
        <v>0</v>
      </c>
      <c r="K63" s="6">
        <v>1022.28</v>
      </c>
      <c r="L63" s="6"/>
      <c r="M63" s="6">
        <v>100</v>
      </c>
      <c r="N63" s="6">
        <v>50</v>
      </c>
      <c r="O63" s="6">
        <v>943.98</v>
      </c>
      <c r="P63" s="6">
        <v>0</v>
      </c>
      <c r="Q63" s="6">
        <v>389.06</v>
      </c>
      <c r="R63" s="6">
        <v>363.51</v>
      </c>
      <c r="S63" s="6">
        <v>1117.1600000000001</v>
      </c>
      <c r="T63" s="6">
        <v>0</v>
      </c>
      <c r="U63" s="6"/>
      <c r="V63" s="6">
        <v>9669.9500000000007</v>
      </c>
      <c r="W63" s="6">
        <v>3780.9</v>
      </c>
      <c r="X63" s="6">
        <v>9669.9500000000007</v>
      </c>
      <c r="Y63" s="513">
        <f>IF(A63&lt;&gt;"",IF(A63=мар17!A63,0,1),IF(AND(B63=мар17!B63,C63=мар17!C63),0,1))</f>
        <v>0</v>
      </c>
      <c r="Z63" s="70" t="str">
        <f t="shared" si="5"/>
        <v>ул. Вторая д.2</v>
      </c>
      <c r="AA63" s="504">
        <f>IF($B63&lt;&gt;"",MAX(AA$7:AA62)+1,0)</f>
        <v>55</v>
      </c>
      <c r="AB63" s="502">
        <f t="shared" si="1"/>
        <v>63</v>
      </c>
      <c r="AC63" s="504">
        <f>1</f>
        <v>1</v>
      </c>
      <c r="AD63" s="103">
        <f t="shared" si="6"/>
        <v>1351.39</v>
      </c>
      <c r="AE63" s="103">
        <f t="shared" si="7"/>
        <v>7779.5</v>
      </c>
      <c r="AF63" s="103">
        <f t="shared" si="8"/>
        <v>539.06000000000131</v>
      </c>
      <c r="AG63" s="3"/>
    </row>
    <row r="64" spans="1:33" ht="13.2" x14ac:dyDescent="0.25">
      <c r="B64" s="1" t="str">
        <f>адреса!$G$62</f>
        <v>кв.7</v>
      </c>
      <c r="C64" s="522">
        <f>адреса!$I$62</f>
        <v>20000007</v>
      </c>
      <c r="D64" s="6" t="str">
        <f>адреса!$K$62</f>
        <v>ФИО-2-7</v>
      </c>
      <c r="E64" s="6">
        <v>5801.95</v>
      </c>
      <c r="F64" s="6">
        <v>1797.31</v>
      </c>
      <c r="G64" s="6">
        <v>0</v>
      </c>
      <c r="H64" s="6">
        <v>6127.82</v>
      </c>
      <c r="I64" s="6">
        <v>0</v>
      </c>
      <c r="J64" s="6">
        <v>0</v>
      </c>
      <c r="K64" s="6">
        <v>0</v>
      </c>
      <c r="L64" s="6"/>
      <c r="M64" s="6">
        <v>-600</v>
      </c>
      <c r="N64" s="6">
        <v>-300</v>
      </c>
      <c r="O64" s="6">
        <v>457.08</v>
      </c>
      <c r="P64" s="6">
        <v>0</v>
      </c>
      <c r="Q64" s="6">
        <v>-3104.64</v>
      </c>
      <c r="R64" s="6">
        <v>0</v>
      </c>
      <c r="S64" s="6">
        <v>0</v>
      </c>
      <c r="T64" s="6">
        <v>0</v>
      </c>
      <c r="U64" s="6"/>
      <c r="V64" s="6">
        <v>4377.57</v>
      </c>
      <c r="W64" s="6">
        <v>0</v>
      </c>
      <c r="X64" s="6">
        <v>10179.52</v>
      </c>
      <c r="Y64" s="513">
        <f>IF(A64&lt;&gt;"",IF(A64=мар17!A64,0,1),IF(AND(B64=мар17!B64,C64=мар17!C64),0,1))</f>
        <v>0</v>
      </c>
      <c r="Z64" s="70" t="str">
        <f t="shared" ref="Z64:Z79" si="9">IF(AND(A64&lt;&gt;"",B64=""),A64,Z63)</f>
        <v>ул. Вторая д.2</v>
      </c>
      <c r="AA64" s="504">
        <f>IF($B64&lt;&gt;"",MAX(AA$7:AA63)+1,0)</f>
        <v>56</v>
      </c>
      <c r="AB64" s="502">
        <f t="shared" si="1"/>
        <v>64</v>
      </c>
      <c r="AC64" s="504">
        <f>1</f>
        <v>1</v>
      </c>
      <c r="AD64" s="103">
        <f t="shared" ref="AD64:AD79" si="10">F64</f>
        <v>1797.31</v>
      </c>
      <c r="AE64" s="103">
        <f t="shared" ref="AE64:AE79" si="11">H64+I64+J64+K64+L64+O64+R64+S64</f>
        <v>6584.9</v>
      </c>
      <c r="AF64" s="103">
        <f t="shared" ref="AF64:AF79" si="12">V64-AD64-AE64</f>
        <v>-4004.64</v>
      </c>
      <c r="AG64" s="3"/>
    </row>
    <row r="65" spans="2:33" ht="13.2" x14ac:dyDescent="0.25">
      <c r="B65" s="1" t="str">
        <f>адреса!$G$63</f>
        <v>кв.8</v>
      </c>
      <c r="C65" s="522">
        <f>адреса!$I$63</f>
        <v>20000008</v>
      </c>
      <c r="D65" s="6" t="str">
        <f>адреса!$K$63</f>
        <v>ФИО-2-8</v>
      </c>
      <c r="E65" s="6">
        <v>2464.75</v>
      </c>
      <c r="F65" s="6">
        <v>1797.31</v>
      </c>
      <c r="G65" s="6">
        <v>0</v>
      </c>
      <c r="H65" s="6">
        <v>4939.78</v>
      </c>
      <c r="I65" s="6">
        <v>603.94000000000005</v>
      </c>
      <c r="J65" s="6">
        <v>0</v>
      </c>
      <c r="K65" s="6">
        <v>1132.1500000000001</v>
      </c>
      <c r="L65" s="6"/>
      <c r="M65" s="6">
        <v>100</v>
      </c>
      <c r="N65" s="6">
        <v>50</v>
      </c>
      <c r="O65" s="6">
        <v>1880.87</v>
      </c>
      <c r="P65" s="6">
        <v>0</v>
      </c>
      <c r="Q65" s="6">
        <v>517.44000000000005</v>
      </c>
      <c r="R65" s="6">
        <v>340.77</v>
      </c>
      <c r="S65" s="6">
        <v>1475.36</v>
      </c>
      <c r="T65" s="6">
        <v>0</v>
      </c>
      <c r="U65" s="6"/>
      <c r="V65" s="6">
        <v>12837.62</v>
      </c>
      <c r="W65" s="6">
        <v>2464.75</v>
      </c>
      <c r="X65" s="6">
        <v>12837.62</v>
      </c>
      <c r="Y65" s="513">
        <f>IF(A65&lt;&gt;"",IF(A65=мар17!A65,0,1),IF(AND(B65=мар17!B65,C65=мар17!C65),0,1))</f>
        <v>0</v>
      </c>
      <c r="Z65" s="70" t="str">
        <f t="shared" si="9"/>
        <v>ул. Вторая д.2</v>
      </c>
      <c r="AA65" s="504">
        <f>IF($B65&lt;&gt;"",MAX(AA$7:AA64)+1,0)</f>
        <v>57</v>
      </c>
      <c r="AB65" s="502">
        <f t="shared" si="1"/>
        <v>65</v>
      </c>
      <c r="AC65" s="504">
        <f>1</f>
        <v>1</v>
      </c>
      <c r="AD65" s="103">
        <f t="shared" si="10"/>
        <v>1797.31</v>
      </c>
      <c r="AE65" s="103">
        <f t="shared" si="11"/>
        <v>10372.869999999999</v>
      </c>
      <c r="AF65" s="103">
        <f t="shared" si="12"/>
        <v>667.44000000000233</v>
      </c>
      <c r="AG65" s="3"/>
    </row>
    <row r="66" spans="2:33" ht="13.2" x14ac:dyDescent="0.25">
      <c r="B66" s="1" t="str">
        <f>адреса!$G$64</f>
        <v>кв.9</v>
      </c>
      <c r="C66" s="522">
        <f>адреса!$I$64</f>
        <v>20000009</v>
      </c>
      <c r="D66" s="6" t="str">
        <f>адреса!$K$64</f>
        <v>ФИО-2-9</v>
      </c>
      <c r="E66" s="6">
        <v>3677.34</v>
      </c>
      <c r="F66" s="6">
        <v>1388.83</v>
      </c>
      <c r="G66" s="6">
        <v>0</v>
      </c>
      <c r="H66" s="6">
        <v>3675.89</v>
      </c>
      <c r="I66" s="6">
        <v>1004.91</v>
      </c>
      <c r="J66" s="6">
        <v>0</v>
      </c>
      <c r="K66" s="6">
        <v>1791.11</v>
      </c>
      <c r="L66" s="6"/>
      <c r="M66" s="6">
        <v>0</v>
      </c>
      <c r="N66" s="6">
        <v>50</v>
      </c>
      <c r="O66" s="6">
        <v>1029.94</v>
      </c>
      <c r="P66" s="6">
        <v>0</v>
      </c>
      <c r="Q66" s="6">
        <v>399.84</v>
      </c>
      <c r="R66" s="6">
        <v>492.2</v>
      </c>
      <c r="S66" s="6">
        <v>1096.8599999999999</v>
      </c>
      <c r="T66" s="6">
        <v>0</v>
      </c>
      <c r="U66" s="6"/>
      <c r="V66" s="6">
        <v>10929.58</v>
      </c>
      <c r="W66" s="6">
        <v>3677.34</v>
      </c>
      <c r="X66" s="6">
        <v>10929.58</v>
      </c>
      <c r="Y66" s="513">
        <f>IF(A66&lt;&gt;"",IF(A66=мар17!A66,0,1),IF(AND(B66=мар17!B66,C66=мар17!C66),0,1))</f>
        <v>0</v>
      </c>
      <c r="Z66" s="70" t="str">
        <f t="shared" si="9"/>
        <v>ул. Вторая д.2</v>
      </c>
      <c r="AA66" s="504">
        <f>IF($B66&lt;&gt;"",MAX(AA$7:AA65)+1,0)</f>
        <v>58</v>
      </c>
      <c r="AB66" s="502">
        <f t="shared" si="1"/>
        <v>66</v>
      </c>
      <c r="AC66" s="504">
        <f>1</f>
        <v>1</v>
      </c>
      <c r="AD66" s="103">
        <f t="shared" si="10"/>
        <v>1388.83</v>
      </c>
      <c r="AE66" s="103">
        <f t="shared" si="11"/>
        <v>9090.91</v>
      </c>
      <c r="AF66" s="103">
        <f t="shared" si="12"/>
        <v>449.84000000000015</v>
      </c>
      <c r="AG66" s="3"/>
    </row>
    <row r="67" spans="2:33" ht="13.2" x14ac:dyDescent="0.25">
      <c r="B67" s="1" t="str">
        <f>адреса!$G$65</f>
        <v>кв.10</v>
      </c>
      <c r="C67" s="522">
        <f>адреса!$I$65</f>
        <v>20000010</v>
      </c>
      <c r="D67" s="6" t="str">
        <f>адреса!$K$65</f>
        <v>ФИО-2-10</v>
      </c>
      <c r="E67" s="6">
        <v>0</v>
      </c>
      <c r="F67" s="6">
        <v>1147.1500000000001</v>
      </c>
      <c r="G67" s="6">
        <v>0</v>
      </c>
      <c r="H67" s="6">
        <v>2409.59</v>
      </c>
      <c r="I67" s="6">
        <v>1004.91</v>
      </c>
      <c r="J67" s="6">
        <v>0</v>
      </c>
      <c r="K67" s="6">
        <v>1791.11</v>
      </c>
      <c r="L67" s="6"/>
      <c r="M67" s="6">
        <v>100</v>
      </c>
      <c r="N67" s="6">
        <v>50</v>
      </c>
      <c r="O67" s="6">
        <v>946.44</v>
      </c>
      <c r="P67" s="6">
        <v>0</v>
      </c>
      <c r="Q67" s="6">
        <v>330.26</v>
      </c>
      <c r="R67" s="6">
        <v>492.2</v>
      </c>
      <c r="S67" s="6">
        <v>1096.8599999999999</v>
      </c>
      <c r="T67" s="6">
        <v>0</v>
      </c>
      <c r="U67" s="6"/>
      <c r="V67" s="6">
        <v>9368.52</v>
      </c>
      <c r="W67" s="6">
        <v>0</v>
      </c>
      <c r="X67" s="6">
        <v>9368.52</v>
      </c>
      <c r="Y67" s="513">
        <f>IF(A67&lt;&gt;"",IF(A67=мар17!A67,0,1),IF(AND(B67=мар17!B67,C67=мар17!C67),0,1))</f>
        <v>0</v>
      </c>
      <c r="Z67" s="70" t="str">
        <f t="shared" si="9"/>
        <v>ул. Вторая д.2</v>
      </c>
      <c r="AA67" s="504">
        <f>IF($B67&lt;&gt;"",MAX(AA$7:AA66)+1,0)</f>
        <v>59</v>
      </c>
      <c r="AB67" s="502">
        <f t="shared" si="1"/>
        <v>67</v>
      </c>
      <c r="AC67" s="504">
        <f>1</f>
        <v>1</v>
      </c>
      <c r="AD67" s="103">
        <f t="shared" si="10"/>
        <v>1147.1500000000001</v>
      </c>
      <c r="AE67" s="103">
        <f t="shared" si="11"/>
        <v>7741.1099999999988</v>
      </c>
      <c r="AF67" s="103">
        <f t="shared" si="12"/>
        <v>480.26000000000204</v>
      </c>
      <c r="AG67" s="3"/>
    </row>
    <row r="68" spans="2:33" ht="13.2" x14ac:dyDescent="0.25">
      <c r="B68" s="1" t="str">
        <f>адреса!$G$66</f>
        <v>кв.11</v>
      </c>
      <c r="C68" s="522">
        <f>адреса!$I$66</f>
        <v>20000011</v>
      </c>
      <c r="D68" s="6" t="str">
        <f>адреса!$K$66</f>
        <v>ФИО-2-11</v>
      </c>
      <c r="E68" s="6">
        <v>3228.77</v>
      </c>
      <c r="F68" s="6">
        <v>2328.35</v>
      </c>
      <c r="G68" s="6">
        <v>0</v>
      </c>
      <c r="H68" s="6">
        <v>4721.58</v>
      </c>
      <c r="I68" s="6">
        <v>992.06</v>
      </c>
      <c r="J68" s="6">
        <v>0</v>
      </c>
      <c r="K68" s="6">
        <v>1685.93</v>
      </c>
      <c r="L68" s="6"/>
      <c r="M68" s="6">
        <v>0</v>
      </c>
      <c r="N68" s="6">
        <v>50</v>
      </c>
      <c r="O68" s="6">
        <v>572.79</v>
      </c>
      <c r="P68" s="6">
        <v>0</v>
      </c>
      <c r="Q68" s="6">
        <v>758.52</v>
      </c>
      <c r="R68" s="6">
        <v>430.3</v>
      </c>
      <c r="S68" s="6">
        <v>932.34</v>
      </c>
      <c r="T68" s="6">
        <v>0</v>
      </c>
      <c r="U68" s="6"/>
      <c r="V68" s="6">
        <v>12471.87</v>
      </c>
      <c r="W68" s="6">
        <v>3228.77</v>
      </c>
      <c r="X68" s="6">
        <v>12471.87</v>
      </c>
      <c r="Y68" s="513">
        <f>IF(A68&lt;&gt;"",IF(A68=мар17!A68,0,1),IF(AND(B68=мар17!B68,C68=мар17!C68),0,1))</f>
        <v>0</v>
      </c>
      <c r="Z68" s="70" t="str">
        <f t="shared" si="9"/>
        <v>ул. Вторая д.2</v>
      </c>
      <c r="AA68" s="504">
        <f>IF($B68&lt;&gt;"",MAX(AA$7:AA67)+1,0)</f>
        <v>60</v>
      </c>
      <c r="AB68" s="502">
        <f t="shared" si="1"/>
        <v>68</v>
      </c>
      <c r="AC68" s="504">
        <f>1</f>
        <v>1</v>
      </c>
      <c r="AD68" s="103">
        <f t="shared" si="10"/>
        <v>2328.35</v>
      </c>
      <c r="AE68" s="103">
        <f t="shared" si="11"/>
        <v>9335</v>
      </c>
      <c r="AF68" s="103">
        <f t="shared" si="12"/>
        <v>808.52000000000044</v>
      </c>
      <c r="AG68" s="3"/>
    </row>
    <row r="69" spans="2:33" ht="13.2" x14ac:dyDescent="0.25">
      <c r="B69" s="1" t="str">
        <f>адреса!$G$67</f>
        <v>кв.12</v>
      </c>
      <c r="C69" s="522">
        <f>адреса!$I$67</f>
        <v>20000012</v>
      </c>
      <c r="D69" s="6" t="str">
        <f>адреса!$K$67</f>
        <v>ФИО-2-12</v>
      </c>
      <c r="E69" s="6">
        <v>7486.32</v>
      </c>
      <c r="F69" s="6">
        <v>1821.14</v>
      </c>
      <c r="G69" s="6">
        <v>0</v>
      </c>
      <c r="H69" s="6">
        <v>3144.36</v>
      </c>
      <c r="I69" s="6">
        <v>1004.91</v>
      </c>
      <c r="J69" s="6">
        <v>0</v>
      </c>
      <c r="K69" s="6">
        <v>1791.11</v>
      </c>
      <c r="L69" s="6"/>
      <c r="M69" s="6">
        <v>100</v>
      </c>
      <c r="N69" s="6">
        <v>50</v>
      </c>
      <c r="O69" s="6">
        <v>1439.55</v>
      </c>
      <c r="P69" s="6">
        <v>0</v>
      </c>
      <c r="Q69" s="6">
        <v>524.29999999999995</v>
      </c>
      <c r="R69" s="6">
        <v>492.2</v>
      </c>
      <c r="S69" s="6">
        <v>1096.8599999999999</v>
      </c>
      <c r="T69" s="6">
        <v>0</v>
      </c>
      <c r="U69" s="6"/>
      <c r="V69" s="6">
        <v>11464.43</v>
      </c>
      <c r="W69" s="6">
        <v>7486.32</v>
      </c>
      <c r="X69" s="6">
        <v>11464.43</v>
      </c>
      <c r="Y69" s="513">
        <f>IF(A69&lt;&gt;"",IF(A69=мар17!A69,0,1),IF(AND(B69=мар17!B69,C69=мар17!C69),0,1))</f>
        <v>0</v>
      </c>
      <c r="Z69" s="70" t="str">
        <f t="shared" si="9"/>
        <v>ул. Вторая д.2</v>
      </c>
      <c r="AA69" s="504">
        <f>IF($B69&lt;&gt;"",MAX(AA$7:AA68)+1,0)</f>
        <v>61</v>
      </c>
      <c r="AB69" s="502">
        <f t="shared" si="1"/>
        <v>69</v>
      </c>
      <c r="AC69" s="504">
        <f>1</f>
        <v>1</v>
      </c>
      <c r="AD69" s="103">
        <f t="shared" si="10"/>
        <v>1821.14</v>
      </c>
      <c r="AE69" s="103">
        <f t="shared" si="11"/>
        <v>8968.99</v>
      </c>
      <c r="AF69" s="103">
        <f t="shared" si="12"/>
        <v>674.30000000000109</v>
      </c>
      <c r="AG69" s="3"/>
    </row>
    <row r="70" spans="2:33" ht="13.2" x14ac:dyDescent="0.25">
      <c r="B70" s="1" t="str">
        <f>адреса!$G$68</f>
        <v>кв.13</v>
      </c>
      <c r="C70" s="522">
        <f>адреса!$I$68</f>
        <v>20000013</v>
      </c>
      <c r="D70" s="6" t="str">
        <f>адреса!$K$68</f>
        <v>ФИО-2-13</v>
      </c>
      <c r="E70" s="6">
        <v>0</v>
      </c>
      <c r="F70" s="6">
        <v>1249.28</v>
      </c>
      <c r="G70" s="6">
        <v>0</v>
      </c>
      <c r="H70" s="6">
        <v>2254.11</v>
      </c>
      <c r="I70" s="6">
        <v>854.18</v>
      </c>
      <c r="J70" s="6">
        <v>0</v>
      </c>
      <c r="K70" s="6">
        <v>1522.43</v>
      </c>
      <c r="L70" s="6"/>
      <c r="M70" s="6">
        <v>100</v>
      </c>
      <c r="N70" s="6">
        <v>50</v>
      </c>
      <c r="O70" s="6">
        <v>764.29</v>
      </c>
      <c r="P70" s="6">
        <v>0</v>
      </c>
      <c r="Q70" s="6">
        <v>447.86</v>
      </c>
      <c r="R70" s="6">
        <v>430.3</v>
      </c>
      <c r="S70" s="6">
        <v>932.34</v>
      </c>
      <c r="T70" s="6">
        <v>0</v>
      </c>
      <c r="U70" s="6"/>
      <c r="V70" s="6">
        <v>8604.7900000000009</v>
      </c>
      <c r="W70" s="6">
        <v>0</v>
      </c>
      <c r="X70" s="6">
        <v>8604.7900000000009</v>
      </c>
      <c r="Y70" s="513">
        <f>IF(A70&lt;&gt;"",IF(A70=мар17!A70,0,1),IF(AND(B70=мар17!B70,C70=мар17!C70),0,1))</f>
        <v>0</v>
      </c>
      <c r="Z70" s="70" t="str">
        <f t="shared" si="9"/>
        <v>ул. Вторая д.2</v>
      </c>
      <c r="AA70" s="504">
        <f>IF($B70&lt;&gt;"",MAX(AA$7:AA69)+1,0)</f>
        <v>62</v>
      </c>
      <c r="AB70" s="502">
        <f t="shared" si="1"/>
        <v>70</v>
      </c>
      <c r="AC70" s="504">
        <f>1</f>
        <v>1</v>
      </c>
      <c r="AD70" s="103">
        <f t="shared" si="10"/>
        <v>1249.28</v>
      </c>
      <c r="AE70" s="103">
        <f t="shared" si="11"/>
        <v>6757.6500000000005</v>
      </c>
      <c r="AF70" s="103">
        <f t="shared" si="12"/>
        <v>597.86000000000058</v>
      </c>
      <c r="AG70" s="3"/>
    </row>
    <row r="71" spans="2:33" ht="13.2" x14ac:dyDescent="0.25">
      <c r="B71" s="1" t="str">
        <f>адреса!$G$69</f>
        <v>кв.14</v>
      </c>
      <c r="C71" s="522">
        <f>адреса!$I$69</f>
        <v>20000014</v>
      </c>
      <c r="D71" s="6" t="str">
        <f>адреса!$K$69</f>
        <v>ФИО-2-14</v>
      </c>
      <c r="E71" s="6">
        <v>3877.34</v>
      </c>
      <c r="F71" s="6">
        <v>1388.83</v>
      </c>
      <c r="G71" s="6">
        <v>0</v>
      </c>
      <c r="H71" s="6">
        <v>3884.98</v>
      </c>
      <c r="I71" s="6">
        <v>920.38</v>
      </c>
      <c r="J71" s="6">
        <v>0</v>
      </c>
      <c r="K71" s="6">
        <v>1560.76</v>
      </c>
      <c r="L71" s="6"/>
      <c r="M71" s="6">
        <v>100</v>
      </c>
      <c r="N71" s="6">
        <v>50</v>
      </c>
      <c r="O71" s="6">
        <v>1007.26</v>
      </c>
      <c r="P71" s="6">
        <v>0</v>
      </c>
      <c r="Q71" s="6">
        <v>399.84</v>
      </c>
      <c r="R71" s="6">
        <v>384.82</v>
      </c>
      <c r="S71" s="6">
        <v>688.82</v>
      </c>
      <c r="T71" s="6">
        <v>0</v>
      </c>
      <c r="U71" s="6"/>
      <c r="V71" s="6">
        <v>10385.69</v>
      </c>
      <c r="W71" s="6">
        <v>0</v>
      </c>
      <c r="X71" s="6">
        <v>14263.03</v>
      </c>
      <c r="Y71" s="513">
        <f>IF(A71&lt;&gt;"",IF(A71=мар17!A71,0,1),IF(AND(B71=мар17!B71,C71=мар17!C71),0,1))</f>
        <v>0</v>
      </c>
      <c r="Z71" s="70" t="str">
        <f t="shared" si="9"/>
        <v>ул. Вторая д.2</v>
      </c>
      <c r="AA71" s="504">
        <f>IF($B71&lt;&gt;"",MAX(AA$7:AA70)+1,0)</f>
        <v>63</v>
      </c>
      <c r="AB71" s="502">
        <f t="shared" si="1"/>
        <v>71</v>
      </c>
      <c r="AC71" s="504">
        <f>1</f>
        <v>1</v>
      </c>
      <c r="AD71" s="103">
        <f t="shared" si="10"/>
        <v>1388.83</v>
      </c>
      <c r="AE71" s="103">
        <f t="shared" si="11"/>
        <v>8447.02</v>
      </c>
      <c r="AF71" s="103">
        <f t="shared" si="12"/>
        <v>549.84000000000015</v>
      </c>
      <c r="AG71" s="3"/>
    </row>
    <row r="72" spans="2:33" ht="13.2" x14ac:dyDescent="0.25">
      <c r="B72" s="1" t="str">
        <f>адреса!$G$70</f>
        <v>кв.15</v>
      </c>
      <c r="C72" s="522">
        <f>адреса!$I$70</f>
        <v>20000015</v>
      </c>
      <c r="D72" s="6" t="str">
        <f>адреса!$K$70</f>
        <v>ФИО-2-15</v>
      </c>
      <c r="E72" s="6">
        <v>2460.37</v>
      </c>
      <c r="F72" s="6">
        <v>1793.91</v>
      </c>
      <c r="G72" s="6">
        <v>0</v>
      </c>
      <c r="H72" s="6">
        <v>5354.15</v>
      </c>
      <c r="I72" s="6">
        <v>1004.91</v>
      </c>
      <c r="J72" s="6">
        <v>0</v>
      </c>
      <c r="K72" s="6">
        <v>1744.16</v>
      </c>
      <c r="L72" s="6"/>
      <c r="M72" s="6">
        <v>100</v>
      </c>
      <c r="N72" s="6">
        <v>50</v>
      </c>
      <c r="O72" s="6">
        <v>2310.83</v>
      </c>
      <c r="P72" s="6">
        <v>0</v>
      </c>
      <c r="Q72" s="6">
        <v>516.46</v>
      </c>
      <c r="R72" s="6">
        <v>452.18</v>
      </c>
      <c r="S72" s="6">
        <v>2002.76</v>
      </c>
      <c r="T72" s="6">
        <v>0</v>
      </c>
      <c r="U72" s="6"/>
      <c r="V72" s="6">
        <v>15329.36</v>
      </c>
      <c r="W72" s="6">
        <v>2460.37</v>
      </c>
      <c r="X72" s="6">
        <v>15329.36</v>
      </c>
      <c r="Y72" s="513">
        <f>IF(A72&lt;&gt;"",IF(A72=мар17!A72,0,1),IF(AND(B72=мар17!B72,C72=мар17!C72),0,1))</f>
        <v>0</v>
      </c>
      <c r="Z72" s="70" t="str">
        <f t="shared" si="9"/>
        <v>ул. Вторая д.2</v>
      </c>
      <c r="AA72" s="504">
        <f>IF($B72&lt;&gt;"",MAX(AA$7:AA71)+1,0)</f>
        <v>64</v>
      </c>
      <c r="AB72" s="502">
        <f t="shared" si="1"/>
        <v>72</v>
      </c>
      <c r="AC72" s="504">
        <f>1</f>
        <v>1</v>
      </c>
      <c r="AD72" s="103">
        <f t="shared" si="10"/>
        <v>1793.91</v>
      </c>
      <c r="AE72" s="103">
        <f t="shared" si="11"/>
        <v>12868.99</v>
      </c>
      <c r="AF72" s="103">
        <f t="shared" si="12"/>
        <v>666.46000000000095</v>
      </c>
      <c r="AG72" s="3"/>
    </row>
    <row r="73" spans="2:33" ht="13.2" x14ac:dyDescent="0.25">
      <c r="B73" s="1" t="str">
        <f>адреса!$G$71</f>
        <v>кв.16</v>
      </c>
      <c r="C73" s="522">
        <f>адреса!$I$71</f>
        <v>20000016</v>
      </c>
      <c r="D73" s="6" t="str">
        <f>адреса!$K$71</f>
        <v>ФИО-2-16</v>
      </c>
      <c r="E73" s="6">
        <v>4929.5</v>
      </c>
      <c r="F73" s="6">
        <v>1797.31</v>
      </c>
      <c r="G73" s="6">
        <v>0</v>
      </c>
      <c r="H73" s="6">
        <v>5190.6899999999996</v>
      </c>
      <c r="I73" s="6">
        <v>1004.91</v>
      </c>
      <c r="J73" s="6">
        <v>0</v>
      </c>
      <c r="K73" s="6">
        <v>1791.11</v>
      </c>
      <c r="L73" s="6"/>
      <c r="M73" s="6">
        <v>100</v>
      </c>
      <c r="N73" s="6">
        <v>50</v>
      </c>
      <c r="O73" s="6">
        <v>3237.48</v>
      </c>
      <c r="P73" s="6">
        <v>0</v>
      </c>
      <c r="Q73" s="6">
        <v>517.44000000000005</v>
      </c>
      <c r="R73" s="6">
        <v>492.2</v>
      </c>
      <c r="S73" s="6">
        <v>1096.8599999999999</v>
      </c>
      <c r="T73" s="6">
        <v>0</v>
      </c>
      <c r="U73" s="6"/>
      <c r="V73" s="6">
        <v>15278</v>
      </c>
      <c r="W73" s="6">
        <v>0</v>
      </c>
      <c r="X73" s="6">
        <v>20207.5</v>
      </c>
      <c r="Y73" s="513">
        <f>IF(A73&lt;&gt;"",IF(A73=мар17!A73,0,1),IF(AND(B73=мар17!B73,C73=мар17!C73),0,1))</f>
        <v>0</v>
      </c>
      <c r="Z73" s="70" t="str">
        <f t="shared" si="9"/>
        <v>ул. Вторая д.2</v>
      </c>
      <c r="AA73" s="504">
        <f>IF($B73&lt;&gt;"",MAX(AA$7:AA72)+1,0)</f>
        <v>65</v>
      </c>
      <c r="AB73" s="502">
        <f t="shared" ref="AB73:AB136" si="13">AB72+1</f>
        <v>73</v>
      </c>
      <c r="AC73" s="504">
        <f>1</f>
        <v>1</v>
      </c>
      <c r="AD73" s="103">
        <f t="shared" si="10"/>
        <v>1797.31</v>
      </c>
      <c r="AE73" s="103">
        <f t="shared" si="11"/>
        <v>12813.25</v>
      </c>
      <c r="AF73" s="103">
        <f t="shared" si="12"/>
        <v>667.44000000000051</v>
      </c>
      <c r="AG73" s="3"/>
    </row>
    <row r="74" spans="2:33" ht="13.2" x14ac:dyDescent="0.25">
      <c r="B74" s="1" t="str">
        <f>адреса!$G$72</f>
        <v>кв.17</v>
      </c>
      <c r="C74" s="522">
        <f>адреса!$I$72</f>
        <v>20000017</v>
      </c>
      <c r="D74" s="6" t="str">
        <f>адреса!$K$72</f>
        <v>ФИО-2-17</v>
      </c>
      <c r="E74" s="6">
        <v>11579.4</v>
      </c>
      <c r="F74" s="6">
        <v>1382.02</v>
      </c>
      <c r="G74" s="6">
        <v>0</v>
      </c>
      <c r="H74" s="6">
        <v>2827.91</v>
      </c>
      <c r="I74" s="6">
        <v>1114.79</v>
      </c>
      <c r="J74" s="6">
        <v>0</v>
      </c>
      <c r="K74" s="6">
        <v>1985.23</v>
      </c>
      <c r="L74" s="6"/>
      <c r="M74" s="6">
        <v>100</v>
      </c>
      <c r="N74" s="6">
        <v>50</v>
      </c>
      <c r="O74" s="6">
        <v>619.86</v>
      </c>
      <c r="P74" s="6">
        <v>0</v>
      </c>
      <c r="Q74" s="6">
        <v>397.88</v>
      </c>
      <c r="R74" s="6">
        <v>546.02</v>
      </c>
      <c r="S74" s="6">
        <v>1096.8599999999999</v>
      </c>
      <c r="T74" s="6">
        <v>0</v>
      </c>
      <c r="U74" s="6"/>
      <c r="V74" s="6">
        <v>10120.57</v>
      </c>
      <c r="W74" s="6">
        <v>9649.5</v>
      </c>
      <c r="X74" s="6">
        <v>12050.47</v>
      </c>
      <c r="Y74" s="513">
        <f>IF(A74&lt;&gt;"",IF(A74=мар17!A74,0,1),IF(AND(B74=мар17!B74,C74=мар17!C74),0,1))</f>
        <v>0</v>
      </c>
      <c r="Z74" s="70" t="str">
        <f t="shared" si="9"/>
        <v>ул. Вторая д.2</v>
      </c>
      <c r="AA74" s="504">
        <f>IF($B74&lt;&gt;"",MAX(AA$7:AA73)+1,0)</f>
        <v>66</v>
      </c>
      <c r="AB74" s="502">
        <f t="shared" si="13"/>
        <v>74</v>
      </c>
      <c r="AC74" s="504">
        <f>1</f>
        <v>1</v>
      </c>
      <c r="AD74" s="103">
        <f t="shared" si="10"/>
        <v>1382.02</v>
      </c>
      <c r="AE74" s="103">
        <f t="shared" si="11"/>
        <v>8190.6699999999992</v>
      </c>
      <c r="AF74" s="103">
        <f t="shared" si="12"/>
        <v>547.88000000000011</v>
      </c>
      <c r="AG74" s="3"/>
    </row>
    <row r="75" spans="2:33" ht="13.2" x14ac:dyDescent="0.25">
      <c r="B75" s="1" t="str">
        <f>адреса!$G$73</f>
        <v>кв.18</v>
      </c>
      <c r="C75" s="522">
        <f>адреса!$I$73</f>
        <v>20000018</v>
      </c>
      <c r="D75" s="6" t="str">
        <f>адреса!$K$73</f>
        <v>ФИО-2-18</v>
      </c>
      <c r="E75" s="6">
        <v>0</v>
      </c>
      <c r="F75" s="6">
        <v>1395.64</v>
      </c>
      <c r="G75" s="6">
        <v>0</v>
      </c>
      <c r="H75" s="6">
        <v>3699.45</v>
      </c>
      <c r="I75" s="6">
        <v>702.9</v>
      </c>
      <c r="J75" s="6">
        <v>0</v>
      </c>
      <c r="K75" s="6">
        <v>1877.17</v>
      </c>
      <c r="L75" s="6"/>
      <c r="M75" s="6">
        <v>100</v>
      </c>
      <c r="N75" s="6">
        <v>50</v>
      </c>
      <c r="O75" s="6">
        <v>1080.1099999999999</v>
      </c>
      <c r="P75" s="6">
        <v>0</v>
      </c>
      <c r="Q75" s="6">
        <v>401.8</v>
      </c>
      <c r="R75" s="6">
        <v>863.47</v>
      </c>
      <c r="S75" s="6">
        <v>1860.12</v>
      </c>
      <c r="T75" s="6">
        <v>0</v>
      </c>
      <c r="U75" s="6"/>
      <c r="V75" s="6">
        <v>12030.66</v>
      </c>
      <c r="W75" s="6">
        <v>0</v>
      </c>
      <c r="X75" s="6">
        <v>12030.66</v>
      </c>
      <c r="Y75" s="513">
        <f>IF(A75&lt;&gt;"",IF(A75=мар17!A75,0,1),IF(AND(B75=мар17!B75,C75=мар17!C75),0,1))</f>
        <v>0</v>
      </c>
      <c r="Z75" s="70" t="str">
        <f t="shared" si="9"/>
        <v>ул. Вторая д.2</v>
      </c>
      <c r="AA75" s="504">
        <f>IF($B75&lt;&gt;"",MAX(AA$7:AA74)+1,0)</f>
        <v>67</v>
      </c>
      <c r="AB75" s="502">
        <f t="shared" si="13"/>
        <v>75</v>
      </c>
      <c r="AC75" s="504">
        <f>1</f>
        <v>1</v>
      </c>
      <c r="AD75" s="103">
        <f t="shared" si="10"/>
        <v>1395.64</v>
      </c>
      <c r="AE75" s="103">
        <f t="shared" si="11"/>
        <v>10083.219999999998</v>
      </c>
      <c r="AF75" s="103">
        <f t="shared" si="12"/>
        <v>551.80000000000291</v>
      </c>
      <c r="AG75" s="3"/>
    </row>
    <row r="76" spans="2:33" ht="13.2" x14ac:dyDescent="0.25">
      <c r="B76" s="1" t="str">
        <f>адреса!$G$74</f>
        <v>кв.19</v>
      </c>
      <c r="C76" s="522">
        <f>адреса!$I$74</f>
        <v>20000019</v>
      </c>
      <c r="D76" s="6" t="str">
        <f>адреса!$K$74</f>
        <v>ФИО-2-19</v>
      </c>
      <c r="E76" s="6">
        <v>3246.04</v>
      </c>
      <c r="F76" s="6">
        <v>1143.74</v>
      </c>
      <c r="G76" s="6">
        <v>0</v>
      </c>
      <c r="H76" s="6">
        <v>1949.76</v>
      </c>
      <c r="I76" s="6">
        <v>1004.91</v>
      </c>
      <c r="J76" s="6">
        <v>0</v>
      </c>
      <c r="K76" s="6">
        <v>1791.11</v>
      </c>
      <c r="L76" s="6"/>
      <c r="M76" s="6">
        <v>100</v>
      </c>
      <c r="N76" s="6">
        <v>50</v>
      </c>
      <c r="O76" s="6">
        <v>623.98</v>
      </c>
      <c r="P76" s="6">
        <v>0</v>
      </c>
      <c r="Q76" s="6">
        <v>329.28</v>
      </c>
      <c r="R76" s="6">
        <v>492.2</v>
      </c>
      <c r="S76" s="6">
        <v>1096.8599999999999</v>
      </c>
      <c r="T76" s="6">
        <v>0</v>
      </c>
      <c r="U76" s="6"/>
      <c r="V76" s="6">
        <v>8581.84</v>
      </c>
      <c r="W76" s="6">
        <v>3246.04</v>
      </c>
      <c r="X76" s="6">
        <v>8581.84</v>
      </c>
      <c r="Y76" s="513">
        <f>IF(A76&lt;&gt;"",IF(A76=мар17!A76,0,1),IF(AND(B76=мар17!B76,C76=мар17!C76),0,1))</f>
        <v>0</v>
      </c>
      <c r="Z76" s="70" t="str">
        <f t="shared" si="9"/>
        <v>ул. Вторая д.2</v>
      </c>
      <c r="AA76" s="504">
        <f>IF($B76&lt;&gt;"",MAX(AA$7:AA75)+1,0)</f>
        <v>68</v>
      </c>
      <c r="AB76" s="502">
        <f t="shared" si="13"/>
        <v>76</v>
      </c>
      <c r="AC76" s="504">
        <f>1</f>
        <v>1</v>
      </c>
      <c r="AD76" s="103">
        <f t="shared" si="10"/>
        <v>1143.74</v>
      </c>
      <c r="AE76" s="103">
        <f t="shared" si="11"/>
        <v>6958.82</v>
      </c>
      <c r="AF76" s="103">
        <f t="shared" si="12"/>
        <v>479.28000000000065</v>
      </c>
      <c r="AG76" s="3"/>
    </row>
    <row r="77" spans="2:33" ht="13.2" x14ac:dyDescent="0.25">
      <c r="B77" s="1" t="str">
        <f>адреса!$G$75</f>
        <v>кв.20</v>
      </c>
      <c r="C77" s="522">
        <f>адреса!$I$75</f>
        <v>20000020</v>
      </c>
      <c r="D77" s="6" t="str">
        <f>адреса!$K$75</f>
        <v>ФИО-2-20</v>
      </c>
      <c r="E77" s="6">
        <v>10655.94</v>
      </c>
      <c r="F77" s="6">
        <v>2641.5</v>
      </c>
      <c r="G77" s="6">
        <v>0</v>
      </c>
      <c r="H77" s="6">
        <v>4503.01</v>
      </c>
      <c r="I77" s="6">
        <v>605.16999999999996</v>
      </c>
      <c r="J77" s="6">
        <v>0</v>
      </c>
      <c r="K77" s="6">
        <v>1395.61</v>
      </c>
      <c r="L77" s="6"/>
      <c r="M77" s="6">
        <v>100</v>
      </c>
      <c r="N77" s="6">
        <v>50</v>
      </c>
      <c r="O77" s="6">
        <v>15070.95</v>
      </c>
      <c r="P77" s="6">
        <v>0</v>
      </c>
      <c r="Q77" s="6">
        <v>760.48</v>
      </c>
      <c r="R77" s="6">
        <v>559.34</v>
      </c>
      <c r="S77" s="6">
        <v>1105.3399999999999</v>
      </c>
      <c r="T77" s="6">
        <v>0</v>
      </c>
      <c r="U77" s="6"/>
      <c r="V77" s="6">
        <v>26791.4</v>
      </c>
      <c r="W77" s="6">
        <v>0</v>
      </c>
      <c r="X77" s="6">
        <v>37447.339999999997</v>
      </c>
      <c r="Y77" s="513">
        <f>IF(A77&lt;&gt;"",IF(A77=мар17!A77,0,1),IF(AND(B77=мар17!B77,C77=мар17!C77),0,1))</f>
        <v>0</v>
      </c>
      <c r="Z77" s="70" t="str">
        <f t="shared" si="9"/>
        <v>ул. Вторая д.2</v>
      </c>
      <c r="AA77" s="504">
        <f>IF($B77&lt;&gt;"",MAX(AA$7:AA76)+1,0)</f>
        <v>69</v>
      </c>
      <c r="AB77" s="502">
        <f t="shared" si="13"/>
        <v>77</v>
      </c>
      <c r="AC77" s="504">
        <f>1</f>
        <v>1</v>
      </c>
      <c r="AD77" s="103">
        <f t="shared" si="10"/>
        <v>2641.5</v>
      </c>
      <c r="AE77" s="103">
        <f t="shared" si="11"/>
        <v>23239.420000000002</v>
      </c>
      <c r="AF77" s="103">
        <f t="shared" si="12"/>
        <v>910.47999999999956</v>
      </c>
      <c r="AG77" s="3"/>
    </row>
    <row r="78" spans="2:33" ht="13.2" x14ac:dyDescent="0.25">
      <c r="B78" s="1" t="str">
        <f>адреса!$G$76</f>
        <v>кв.21</v>
      </c>
      <c r="C78" s="522">
        <f>адреса!$I$76</f>
        <v>20000021</v>
      </c>
      <c r="D78" s="6" t="str">
        <f>адреса!$K$76</f>
        <v>ФИО-2-21</v>
      </c>
      <c r="E78" s="6">
        <v>-106.26</v>
      </c>
      <c r="F78" s="6">
        <v>1810.93</v>
      </c>
      <c r="G78" s="6">
        <v>0</v>
      </c>
      <c r="H78" s="6">
        <v>4451.21</v>
      </c>
      <c r="I78" s="6">
        <v>736.49</v>
      </c>
      <c r="J78" s="6">
        <v>0</v>
      </c>
      <c r="K78" s="6">
        <v>1263.8900000000001</v>
      </c>
      <c r="L78" s="6"/>
      <c r="M78" s="6">
        <v>100</v>
      </c>
      <c r="N78" s="6">
        <v>50</v>
      </c>
      <c r="O78" s="6">
        <v>1135.19</v>
      </c>
      <c r="P78" s="6">
        <v>0</v>
      </c>
      <c r="Q78" s="6">
        <v>521.36</v>
      </c>
      <c r="R78" s="6">
        <v>318.13</v>
      </c>
      <c r="S78" s="6">
        <v>1409.05</v>
      </c>
      <c r="T78" s="6">
        <v>0</v>
      </c>
      <c r="U78" s="6"/>
      <c r="V78" s="6">
        <v>11796.25</v>
      </c>
      <c r="W78" s="6">
        <v>0</v>
      </c>
      <c r="X78" s="6">
        <v>11689.99</v>
      </c>
      <c r="Y78" s="513">
        <f>IF(A78&lt;&gt;"",IF(A78=мар17!A78,0,1),IF(AND(B78=мар17!B78,C78=мар17!C78),0,1))</f>
        <v>0</v>
      </c>
      <c r="Z78" s="70" t="str">
        <f t="shared" si="9"/>
        <v>ул. Вторая д.2</v>
      </c>
      <c r="AA78" s="504">
        <f>IF($B78&lt;&gt;"",MAX(AA$7:AA77)+1,0)</f>
        <v>70</v>
      </c>
      <c r="AB78" s="502">
        <f t="shared" si="13"/>
        <v>78</v>
      </c>
      <c r="AC78" s="504">
        <f>1</f>
        <v>1</v>
      </c>
      <c r="AD78" s="103">
        <f t="shared" si="10"/>
        <v>1810.93</v>
      </c>
      <c r="AE78" s="103">
        <f t="shared" si="11"/>
        <v>9313.9600000000009</v>
      </c>
      <c r="AF78" s="103">
        <f t="shared" si="12"/>
        <v>671.35999999999876</v>
      </c>
      <c r="AG78" s="3"/>
    </row>
    <row r="79" spans="2:33" ht="13.2" x14ac:dyDescent="0.25">
      <c r="B79" s="1" t="str">
        <f>адреса!$G$77</f>
        <v>кв.22</v>
      </c>
      <c r="C79" s="522">
        <f>адреса!$I$77</f>
        <v>20000022</v>
      </c>
      <c r="D79" s="6" t="str">
        <f>адреса!$K$77</f>
        <v>ФИО-2-22</v>
      </c>
      <c r="E79" s="6">
        <v>4298.2</v>
      </c>
      <c r="F79" s="6">
        <v>1552.22</v>
      </c>
      <c r="G79" s="6">
        <v>0</v>
      </c>
      <c r="H79" s="6">
        <v>5089.51</v>
      </c>
      <c r="I79" s="6">
        <v>2332.5300000000002</v>
      </c>
      <c r="J79" s="6">
        <v>0</v>
      </c>
      <c r="K79" s="6">
        <v>4857.09</v>
      </c>
      <c r="L79" s="6"/>
      <c r="M79" s="6">
        <v>100</v>
      </c>
      <c r="N79" s="6">
        <v>50</v>
      </c>
      <c r="O79" s="6">
        <v>2550.89</v>
      </c>
      <c r="P79" s="6">
        <v>0</v>
      </c>
      <c r="Q79" s="6">
        <v>446.88</v>
      </c>
      <c r="R79" s="6">
        <v>1720.35</v>
      </c>
      <c r="S79" s="6">
        <v>7619.63</v>
      </c>
      <c r="T79" s="6">
        <v>0</v>
      </c>
      <c r="U79" s="6"/>
      <c r="V79" s="6">
        <v>26319.1</v>
      </c>
      <c r="W79" s="6">
        <v>4298.2</v>
      </c>
      <c r="X79" s="6">
        <v>26319.1</v>
      </c>
      <c r="Y79" s="513">
        <f>IF(A79&lt;&gt;"",IF(A79=мар17!A79,0,1),IF(AND(B79=мар17!B79,C79=мар17!C79),0,1))</f>
        <v>0</v>
      </c>
      <c r="Z79" s="70" t="str">
        <f t="shared" si="9"/>
        <v>ул. Вторая д.2</v>
      </c>
      <c r="AA79" s="504">
        <f>IF($B79&lt;&gt;"",MAX(AA$7:AA78)+1,0)</f>
        <v>71</v>
      </c>
      <c r="AB79" s="502">
        <f t="shared" si="13"/>
        <v>79</v>
      </c>
      <c r="AC79" s="504">
        <f>1</f>
        <v>1</v>
      </c>
      <c r="AD79" s="103">
        <f t="shared" si="10"/>
        <v>1552.22</v>
      </c>
      <c r="AE79" s="103">
        <f t="shared" si="11"/>
        <v>24170</v>
      </c>
      <c r="AF79" s="103">
        <f t="shared" si="12"/>
        <v>596.87999999999738</v>
      </c>
      <c r="AG79" s="3"/>
    </row>
    <row r="80" spans="2:33" ht="13.2" x14ac:dyDescent="0.25">
      <c r="B80" s="1" t="str">
        <f>адреса!$G$78</f>
        <v>кв.23</v>
      </c>
      <c r="C80" s="522">
        <f>адреса!$I$78</f>
        <v>20000023</v>
      </c>
      <c r="D80" s="6" t="str">
        <f>адреса!$K$78</f>
        <v>ФИО-2-23</v>
      </c>
      <c r="E80" s="6">
        <v>1843.06</v>
      </c>
      <c r="F80" s="6">
        <v>1392.24</v>
      </c>
      <c r="G80" s="6">
        <v>0</v>
      </c>
      <c r="H80" s="6">
        <v>3367.06</v>
      </c>
      <c r="I80" s="6">
        <v>3289.69</v>
      </c>
      <c r="J80" s="6">
        <v>0</v>
      </c>
      <c r="K80" s="6">
        <v>6590.4</v>
      </c>
      <c r="L80" s="6"/>
      <c r="M80" s="6">
        <v>0</v>
      </c>
      <c r="N80" s="6">
        <v>50</v>
      </c>
      <c r="O80" s="6">
        <v>354.06</v>
      </c>
      <c r="P80" s="6">
        <v>0</v>
      </c>
      <c r="Q80" s="6">
        <v>400.82</v>
      </c>
      <c r="R80" s="6">
        <v>2209.48</v>
      </c>
      <c r="S80" s="6">
        <v>9786.1</v>
      </c>
      <c r="T80" s="6">
        <v>0</v>
      </c>
      <c r="U80" s="6"/>
      <c r="V80" s="6">
        <v>27439.85</v>
      </c>
      <c r="W80" s="6">
        <v>1843.06</v>
      </c>
      <c r="X80" s="6">
        <v>27439.85</v>
      </c>
      <c r="Y80" s="513">
        <f>IF(A80&lt;&gt;"",IF(A80=мар17!A80,0,1),IF(AND(B80=мар17!B80,C80=мар17!C80),0,1))</f>
        <v>0</v>
      </c>
      <c r="Z80" s="70" t="str">
        <f t="shared" ref="Z80:Z127" si="14">IF(AND(A80&lt;&gt;"",B80=""),A80,Z79)</f>
        <v>ул. Вторая д.2</v>
      </c>
      <c r="AA80" s="504">
        <f>IF($B80&lt;&gt;"",MAX(AA$7:AA79)+1,0)</f>
        <v>72</v>
      </c>
      <c r="AB80" s="502">
        <f t="shared" si="13"/>
        <v>80</v>
      </c>
      <c r="AC80" s="504">
        <f>1</f>
        <v>1</v>
      </c>
      <c r="AD80" s="103">
        <f t="shared" ref="AD80:AD127" si="15">F80</f>
        <v>1392.24</v>
      </c>
      <c r="AE80" s="103">
        <f t="shared" ref="AE80:AE127" si="16">H80+I80+J80+K80+L80+O80+R80+S80</f>
        <v>25596.79</v>
      </c>
      <c r="AF80" s="103">
        <f t="shared" ref="AF80:AF127" si="17">V80-AD80-AE80</f>
        <v>450.81999999999607</v>
      </c>
      <c r="AG80" s="3"/>
    </row>
    <row r="81" spans="2:33" ht="13.2" x14ac:dyDescent="0.25">
      <c r="B81" s="1" t="str">
        <f>адреса!$G$79</f>
        <v>кв.24</v>
      </c>
      <c r="C81" s="522">
        <f>адреса!$I$79</f>
        <v>20000024</v>
      </c>
      <c r="D81" s="6" t="str">
        <f>адреса!$K$79</f>
        <v>ФИО-2-24</v>
      </c>
      <c r="E81" s="6">
        <v>7381.11</v>
      </c>
      <c r="F81" s="6">
        <v>1793.91</v>
      </c>
      <c r="G81" s="6">
        <v>0</v>
      </c>
      <c r="H81" s="6">
        <v>4406.26</v>
      </c>
      <c r="I81" s="6">
        <v>1114.79</v>
      </c>
      <c r="J81" s="6">
        <v>0</v>
      </c>
      <c r="K81" s="6">
        <v>1985.23</v>
      </c>
      <c r="L81" s="6"/>
      <c r="M81" s="6">
        <v>100</v>
      </c>
      <c r="N81" s="6">
        <v>50</v>
      </c>
      <c r="O81" s="6">
        <v>4751.42</v>
      </c>
      <c r="P81" s="6">
        <v>0</v>
      </c>
      <c r="Q81" s="6">
        <v>516.46</v>
      </c>
      <c r="R81" s="6">
        <v>546.02</v>
      </c>
      <c r="S81" s="6">
        <v>1096.8599999999999</v>
      </c>
      <c r="T81" s="6">
        <v>0</v>
      </c>
      <c r="U81" s="6"/>
      <c r="V81" s="6">
        <v>16360.95</v>
      </c>
      <c r="W81" s="6">
        <v>7381.11</v>
      </c>
      <c r="X81" s="6">
        <v>16360.95</v>
      </c>
      <c r="Y81" s="513">
        <f>IF(A81&lt;&gt;"",IF(A81=мар17!A81,0,1),IF(AND(B81=мар17!B81,C81=мар17!C81),0,1))</f>
        <v>0</v>
      </c>
      <c r="Z81" s="70" t="str">
        <f t="shared" si="14"/>
        <v>ул. Вторая д.2</v>
      </c>
      <c r="AA81" s="504">
        <f>IF($B81&lt;&gt;"",MAX(AA$7:AA80)+1,0)</f>
        <v>73</v>
      </c>
      <c r="AB81" s="502">
        <f t="shared" si="13"/>
        <v>81</v>
      </c>
      <c r="AC81" s="504">
        <f>1</f>
        <v>1</v>
      </c>
      <c r="AD81" s="103">
        <f t="shared" si="15"/>
        <v>1793.91</v>
      </c>
      <c r="AE81" s="103">
        <f t="shared" si="16"/>
        <v>13900.580000000002</v>
      </c>
      <c r="AF81" s="103">
        <f t="shared" si="17"/>
        <v>666.45999999999913</v>
      </c>
      <c r="AG81" s="3"/>
    </row>
    <row r="82" spans="2:33" ht="13.2" x14ac:dyDescent="0.25">
      <c r="B82" s="1" t="str">
        <f>адреса!$G$80</f>
        <v>кв.25</v>
      </c>
      <c r="C82" s="522">
        <f>адреса!$I$80</f>
        <v>20000025</v>
      </c>
      <c r="D82" s="6" t="str">
        <f>адреса!$K$80</f>
        <v>ФИО-2-25</v>
      </c>
      <c r="E82" s="6">
        <v>3851.04</v>
      </c>
      <c r="F82" s="6">
        <v>1378.62</v>
      </c>
      <c r="G82" s="6">
        <v>0</v>
      </c>
      <c r="H82" s="6">
        <v>3224.37</v>
      </c>
      <c r="I82" s="6">
        <v>1004.91</v>
      </c>
      <c r="J82" s="6">
        <v>0</v>
      </c>
      <c r="K82" s="6">
        <v>1791.11</v>
      </c>
      <c r="L82" s="6"/>
      <c r="M82" s="6">
        <v>100</v>
      </c>
      <c r="N82" s="6">
        <v>50</v>
      </c>
      <c r="O82" s="6">
        <v>706.94</v>
      </c>
      <c r="P82" s="6">
        <v>0</v>
      </c>
      <c r="Q82" s="6">
        <v>396.9</v>
      </c>
      <c r="R82" s="6">
        <v>492.2</v>
      </c>
      <c r="S82" s="6">
        <v>1096.8599999999999</v>
      </c>
      <c r="T82" s="6">
        <v>0</v>
      </c>
      <c r="U82" s="6"/>
      <c r="V82" s="6">
        <v>10241.91</v>
      </c>
      <c r="W82" s="6">
        <v>0</v>
      </c>
      <c r="X82" s="6">
        <v>14092.95</v>
      </c>
      <c r="Y82" s="513">
        <f>IF(A82&lt;&gt;"",IF(A82=мар17!A82,0,1),IF(AND(B82=мар17!B82,C82=мар17!C82),0,1))</f>
        <v>0</v>
      </c>
      <c r="Z82" s="70" t="str">
        <f t="shared" si="14"/>
        <v>ул. Вторая д.2</v>
      </c>
      <c r="AA82" s="504">
        <f>IF($B82&lt;&gt;"",MAX(AA$7:AA81)+1,0)</f>
        <v>74</v>
      </c>
      <c r="AB82" s="502">
        <f t="shared" si="13"/>
        <v>82</v>
      </c>
      <c r="AC82" s="504">
        <f>1</f>
        <v>1</v>
      </c>
      <c r="AD82" s="103">
        <f t="shared" si="15"/>
        <v>1378.62</v>
      </c>
      <c r="AE82" s="103">
        <f t="shared" si="16"/>
        <v>8316.39</v>
      </c>
      <c r="AF82" s="103">
        <f t="shared" si="17"/>
        <v>546.90000000000146</v>
      </c>
      <c r="AG82" s="3"/>
    </row>
    <row r="83" spans="2:33" ht="13.2" x14ac:dyDescent="0.25">
      <c r="B83" s="1" t="str">
        <f>адреса!$G$81</f>
        <v>кв.26</v>
      </c>
      <c r="C83" s="522">
        <f>адреса!$I$81</f>
        <v>20000026</v>
      </c>
      <c r="D83" s="6" t="str">
        <f>адреса!$K$81</f>
        <v>ФИО-2-26</v>
      </c>
      <c r="E83" s="6">
        <v>11737.26</v>
      </c>
      <c r="F83" s="6">
        <v>1402.45</v>
      </c>
      <c r="G83" s="6">
        <v>0</v>
      </c>
      <c r="H83" s="6">
        <v>2960.31</v>
      </c>
      <c r="I83" s="6">
        <v>1004.91</v>
      </c>
      <c r="J83" s="6">
        <v>0</v>
      </c>
      <c r="K83" s="6">
        <v>1791.11</v>
      </c>
      <c r="L83" s="6"/>
      <c r="M83" s="6">
        <v>100</v>
      </c>
      <c r="N83" s="6">
        <v>50</v>
      </c>
      <c r="O83" s="6">
        <v>2029.8</v>
      </c>
      <c r="P83" s="6">
        <v>0</v>
      </c>
      <c r="Q83" s="6">
        <v>403.76</v>
      </c>
      <c r="R83" s="6">
        <v>492.2</v>
      </c>
      <c r="S83" s="6">
        <v>1096.8599999999999</v>
      </c>
      <c r="T83" s="6">
        <v>0</v>
      </c>
      <c r="U83" s="6"/>
      <c r="V83" s="6">
        <v>11331.4</v>
      </c>
      <c r="W83" s="6">
        <v>11737.26</v>
      </c>
      <c r="X83" s="6">
        <v>11331.4</v>
      </c>
      <c r="Y83" s="513">
        <f>IF(A83&lt;&gt;"",IF(A83=мар17!A83,0,1),IF(AND(B83=мар17!B83,C83=мар17!C83),0,1))</f>
        <v>0</v>
      </c>
      <c r="Z83" s="70" t="str">
        <f t="shared" si="14"/>
        <v>ул. Вторая д.2</v>
      </c>
      <c r="AA83" s="504">
        <f>IF($B83&lt;&gt;"",MAX(AA$7:AA82)+1,0)</f>
        <v>75</v>
      </c>
      <c r="AB83" s="502">
        <f t="shared" si="13"/>
        <v>83</v>
      </c>
      <c r="AC83" s="504">
        <f>1</f>
        <v>1</v>
      </c>
      <c r="AD83" s="103">
        <f t="shared" si="15"/>
        <v>1402.45</v>
      </c>
      <c r="AE83" s="103">
        <f t="shared" si="16"/>
        <v>9375.19</v>
      </c>
      <c r="AF83" s="103">
        <f t="shared" si="17"/>
        <v>553.7599999999984</v>
      </c>
      <c r="AG83" s="3"/>
    </row>
    <row r="84" spans="2:33" ht="13.2" x14ac:dyDescent="0.25">
      <c r="B84" s="1" t="str">
        <f>адреса!$G$82</f>
        <v>кв.27</v>
      </c>
      <c r="C84" s="522">
        <f>адреса!$I$82</f>
        <v>20000027</v>
      </c>
      <c r="D84" s="6" t="str">
        <f>адреса!$K$82</f>
        <v>ФИО-2-27</v>
      </c>
      <c r="E84" s="6">
        <v>9711.84</v>
      </c>
      <c r="F84" s="6">
        <v>1140.3399999999999</v>
      </c>
      <c r="G84" s="6">
        <v>0</v>
      </c>
      <c r="H84" s="6">
        <v>3361.82</v>
      </c>
      <c r="I84" s="6">
        <v>1004.91</v>
      </c>
      <c r="J84" s="6">
        <v>0</v>
      </c>
      <c r="K84" s="6">
        <v>1791.11</v>
      </c>
      <c r="L84" s="6"/>
      <c r="M84" s="6">
        <v>100</v>
      </c>
      <c r="N84" s="6">
        <v>50</v>
      </c>
      <c r="O84" s="6">
        <v>1192.56</v>
      </c>
      <c r="P84" s="6">
        <v>0</v>
      </c>
      <c r="Q84" s="6">
        <v>328.3</v>
      </c>
      <c r="R84" s="6">
        <v>492.2</v>
      </c>
      <c r="S84" s="6">
        <v>1096.8599999999999</v>
      </c>
      <c r="T84" s="6">
        <v>0</v>
      </c>
      <c r="U84" s="6"/>
      <c r="V84" s="6">
        <v>10558.1</v>
      </c>
      <c r="W84" s="6">
        <v>9711.84</v>
      </c>
      <c r="X84" s="6">
        <v>10558.1</v>
      </c>
      <c r="Y84" s="513">
        <f>IF(A84&lt;&gt;"",IF(A84=мар17!A84,0,1),IF(AND(B84=мар17!B84,C84=мар17!C84),0,1))</f>
        <v>0</v>
      </c>
      <c r="Z84" s="70" t="str">
        <f t="shared" si="14"/>
        <v>ул. Вторая д.2</v>
      </c>
      <c r="AA84" s="504">
        <f>IF($B84&lt;&gt;"",MAX(AA$7:AA83)+1,0)</f>
        <v>76</v>
      </c>
      <c r="AB84" s="502">
        <f t="shared" si="13"/>
        <v>84</v>
      </c>
      <c r="AC84" s="504">
        <f>1</f>
        <v>1</v>
      </c>
      <c r="AD84" s="103">
        <f t="shared" si="15"/>
        <v>1140.3399999999999</v>
      </c>
      <c r="AE84" s="103">
        <f t="shared" si="16"/>
        <v>8939.4599999999991</v>
      </c>
      <c r="AF84" s="103">
        <f t="shared" si="17"/>
        <v>478.30000000000109</v>
      </c>
      <c r="AG84" s="3"/>
    </row>
    <row r="85" spans="2:33" ht="13.2" x14ac:dyDescent="0.25">
      <c r="B85" s="1" t="str">
        <f>адреса!$G$83</f>
        <v>кв.28</v>
      </c>
      <c r="C85" s="522">
        <f>адреса!$I$83</f>
        <v>20000028</v>
      </c>
      <c r="D85" s="6" t="str">
        <f>адреса!$K$83</f>
        <v>ФИО-2-28</v>
      </c>
      <c r="E85" s="6">
        <v>3534.45</v>
      </c>
      <c r="F85" s="6">
        <v>2627.89</v>
      </c>
      <c r="G85" s="6">
        <v>0</v>
      </c>
      <c r="H85" s="6">
        <v>8141.93</v>
      </c>
      <c r="I85" s="6">
        <v>478.09</v>
      </c>
      <c r="J85" s="6">
        <v>0</v>
      </c>
      <c r="K85" s="6">
        <v>1056.74</v>
      </c>
      <c r="L85" s="6"/>
      <c r="M85" s="6">
        <v>100</v>
      </c>
      <c r="N85" s="6">
        <v>50</v>
      </c>
      <c r="O85" s="6">
        <v>1065.2</v>
      </c>
      <c r="P85" s="6">
        <v>0</v>
      </c>
      <c r="Q85" s="6">
        <v>756.56</v>
      </c>
      <c r="R85" s="6">
        <v>403.68</v>
      </c>
      <c r="S85" s="6">
        <v>1787.96</v>
      </c>
      <c r="T85" s="6">
        <v>0</v>
      </c>
      <c r="U85" s="6"/>
      <c r="V85" s="6">
        <v>16468.05</v>
      </c>
      <c r="W85" s="6">
        <v>0</v>
      </c>
      <c r="X85" s="6">
        <v>20002.5</v>
      </c>
      <c r="Y85" s="513">
        <f>IF(A85&lt;&gt;"",IF(A85=мар17!A85,0,1),IF(AND(B85=мар17!B85,C85=мар17!C85),0,1))</f>
        <v>0</v>
      </c>
      <c r="Z85" s="70" t="str">
        <f t="shared" si="14"/>
        <v>ул. Вторая д.2</v>
      </c>
      <c r="AA85" s="504">
        <f>IF($B85&lt;&gt;"",MAX(AA$7:AA84)+1,0)</f>
        <v>77</v>
      </c>
      <c r="AB85" s="502">
        <f t="shared" si="13"/>
        <v>85</v>
      </c>
      <c r="AC85" s="504">
        <f>1</f>
        <v>1</v>
      </c>
      <c r="AD85" s="103">
        <f t="shared" si="15"/>
        <v>2627.89</v>
      </c>
      <c r="AE85" s="103">
        <f t="shared" si="16"/>
        <v>12933.600000000002</v>
      </c>
      <c r="AF85" s="103">
        <f t="shared" si="17"/>
        <v>906.55999999999767</v>
      </c>
      <c r="AG85" s="3"/>
    </row>
    <row r="86" spans="2:33" ht="13.2" x14ac:dyDescent="0.25">
      <c r="B86" s="1" t="str">
        <f>адреса!$G$84</f>
        <v>кв.29</v>
      </c>
      <c r="C86" s="522">
        <f>адреса!$I$84</f>
        <v>20000029</v>
      </c>
      <c r="D86" s="6" t="str">
        <f>адреса!$K$84</f>
        <v>ФИО-2-29</v>
      </c>
      <c r="E86" s="6">
        <v>14946.36</v>
      </c>
      <c r="F86" s="6">
        <v>1817.74</v>
      </c>
      <c r="G86" s="6">
        <v>0</v>
      </c>
      <c r="H86" s="6">
        <v>3805.66</v>
      </c>
      <c r="I86" s="6">
        <v>1114.79</v>
      </c>
      <c r="J86" s="6">
        <v>0</v>
      </c>
      <c r="K86" s="6">
        <v>1985.23</v>
      </c>
      <c r="L86" s="6"/>
      <c r="M86" s="6">
        <v>100</v>
      </c>
      <c r="N86" s="6">
        <v>50</v>
      </c>
      <c r="O86" s="6">
        <v>1196.6500000000001</v>
      </c>
      <c r="P86" s="6">
        <v>0</v>
      </c>
      <c r="Q86" s="6">
        <v>523.32000000000005</v>
      </c>
      <c r="R86" s="6">
        <v>546.02</v>
      </c>
      <c r="S86" s="6">
        <v>1096.8599999999999</v>
      </c>
      <c r="T86" s="6">
        <v>0</v>
      </c>
      <c r="U86" s="6"/>
      <c r="V86" s="6">
        <v>12236.27</v>
      </c>
      <c r="W86" s="6">
        <v>0</v>
      </c>
      <c r="X86" s="6">
        <v>27182.63</v>
      </c>
      <c r="Y86" s="513">
        <f>IF(A86&lt;&gt;"",IF(A86=мар17!A86,0,1),IF(AND(B86=мар17!B86,C86=мар17!C86),0,1))</f>
        <v>0</v>
      </c>
      <c r="Z86" s="70" t="str">
        <f t="shared" si="14"/>
        <v>ул. Вторая д.2</v>
      </c>
      <c r="AA86" s="504">
        <f>IF($B86&lt;&gt;"",MAX(AA$7:AA85)+1,0)</f>
        <v>78</v>
      </c>
      <c r="AB86" s="502">
        <f t="shared" si="13"/>
        <v>86</v>
      </c>
      <c r="AC86" s="504">
        <f>1</f>
        <v>1</v>
      </c>
      <c r="AD86" s="103">
        <f t="shared" si="15"/>
        <v>1817.74</v>
      </c>
      <c r="AE86" s="103">
        <f t="shared" si="16"/>
        <v>9745.2100000000009</v>
      </c>
      <c r="AF86" s="103">
        <f t="shared" si="17"/>
        <v>673.31999999999971</v>
      </c>
      <c r="AG86" s="3"/>
    </row>
    <row r="87" spans="2:33" ht="13.2" x14ac:dyDescent="0.25">
      <c r="B87" s="1" t="str">
        <f>адреса!$G$85</f>
        <v>кв.30</v>
      </c>
      <c r="C87" s="522">
        <f>адреса!$I$85</f>
        <v>20000030</v>
      </c>
      <c r="D87" s="6" t="str">
        <f>адреса!$K$85</f>
        <v>ФИО-2-30</v>
      </c>
      <c r="E87" s="6">
        <v>6460.47</v>
      </c>
      <c r="F87" s="6">
        <v>1555.63</v>
      </c>
      <c r="G87" s="6">
        <v>0</v>
      </c>
      <c r="H87" s="6">
        <v>4089.67</v>
      </c>
      <c r="I87" s="6">
        <v>6.21</v>
      </c>
      <c r="J87" s="6">
        <v>0</v>
      </c>
      <c r="K87" s="6">
        <v>614.45000000000005</v>
      </c>
      <c r="L87" s="6"/>
      <c r="M87" s="6">
        <v>100</v>
      </c>
      <c r="N87" s="6">
        <v>50</v>
      </c>
      <c r="O87" s="6">
        <v>1116.54</v>
      </c>
      <c r="P87" s="6">
        <v>0</v>
      </c>
      <c r="Q87" s="6">
        <v>447.86</v>
      </c>
      <c r="R87" s="6">
        <v>506.51</v>
      </c>
      <c r="S87" s="6">
        <v>2243.35</v>
      </c>
      <c r="T87" s="6">
        <v>0</v>
      </c>
      <c r="U87" s="6"/>
      <c r="V87" s="6">
        <v>10730.22</v>
      </c>
      <c r="W87" s="6">
        <v>0</v>
      </c>
      <c r="X87" s="6">
        <v>17190.689999999999</v>
      </c>
      <c r="Y87" s="513">
        <f>IF(A87&lt;&gt;"",IF(A87=мар17!A87,0,1),IF(AND(B87=мар17!B87,C87=мар17!C87),0,1))</f>
        <v>0</v>
      </c>
      <c r="Z87" s="70" t="str">
        <f t="shared" si="14"/>
        <v>ул. Вторая д.2</v>
      </c>
      <c r="AA87" s="504">
        <f>IF($B87&lt;&gt;"",MAX(AA$7:AA86)+1,0)</f>
        <v>79</v>
      </c>
      <c r="AB87" s="502">
        <f t="shared" si="13"/>
        <v>87</v>
      </c>
      <c r="AC87" s="504">
        <f>1</f>
        <v>1</v>
      </c>
      <c r="AD87" s="103">
        <f t="shared" si="15"/>
        <v>1555.63</v>
      </c>
      <c r="AE87" s="103">
        <f t="shared" si="16"/>
        <v>8576.73</v>
      </c>
      <c r="AF87" s="103">
        <f t="shared" si="17"/>
        <v>597.86000000000058</v>
      </c>
      <c r="AG87" s="3"/>
    </row>
    <row r="88" spans="2:33" ht="13.2" x14ac:dyDescent="0.25">
      <c r="B88" s="1" t="str">
        <f>адреса!$G$86</f>
        <v>кв.31</v>
      </c>
      <c r="C88" s="522">
        <f>адреса!$I$86</f>
        <v>20000031</v>
      </c>
      <c r="D88" s="6" t="str">
        <f>адреса!$K$86</f>
        <v>ФИО-2-31</v>
      </c>
      <c r="E88" s="6">
        <v>1829.9</v>
      </c>
      <c r="F88" s="6">
        <v>1382.02</v>
      </c>
      <c r="G88" s="6">
        <v>0</v>
      </c>
      <c r="H88" s="6">
        <v>3327.75</v>
      </c>
      <c r="I88" s="6">
        <v>1004.91</v>
      </c>
      <c r="J88" s="6">
        <v>0</v>
      </c>
      <c r="K88" s="6">
        <v>1791.11</v>
      </c>
      <c r="L88" s="6"/>
      <c r="M88" s="6">
        <v>0</v>
      </c>
      <c r="N88" s="6">
        <v>50</v>
      </c>
      <c r="O88" s="6">
        <v>1434.45</v>
      </c>
      <c r="P88" s="6">
        <v>0</v>
      </c>
      <c r="Q88" s="6">
        <v>397.88</v>
      </c>
      <c r="R88" s="6">
        <v>492.2</v>
      </c>
      <c r="S88" s="6">
        <v>1096.8599999999999</v>
      </c>
      <c r="T88" s="6">
        <v>0</v>
      </c>
      <c r="U88" s="6"/>
      <c r="V88" s="6">
        <v>10977.18</v>
      </c>
      <c r="W88" s="6">
        <v>1829.9</v>
      </c>
      <c r="X88" s="6">
        <v>10977.18</v>
      </c>
      <c r="Y88" s="513">
        <f>IF(A88&lt;&gt;"",IF(A88=мар17!A88,0,1),IF(AND(B88=мар17!B88,C88=мар17!C88),0,1))</f>
        <v>0</v>
      </c>
      <c r="Z88" s="70" t="str">
        <f t="shared" si="14"/>
        <v>ул. Вторая д.2</v>
      </c>
      <c r="AA88" s="504">
        <f>IF($B88&lt;&gt;"",MAX(AA$7:AA87)+1,0)</f>
        <v>80</v>
      </c>
      <c r="AB88" s="502">
        <f t="shared" si="13"/>
        <v>88</v>
      </c>
      <c r="AC88" s="504">
        <f>1</f>
        <v>1</v>
      </c>
      <c r="AD88" s="103">
        <f t="shared" si="15"/>
        <v>1382.02</v>
      </c>
      <c r="AE88" s="103">
        <f t="shared" si="16"/>
        <v>9147.2799999999988</v>
      </c>
      <c r="AF88" s="103">
        <f t="shared" si="17"/>
        <v>447.88000000000102</v>
      </c>
      <c r="AG88" s="3"/>
    </row>
    <row r="89" spans="2:33" ht="13.2" x14ac:dyDescent="0.25">
      <c r="B89" s="1" t="str">
        <f>адреса!$G$87</f>
        <v>кв.32</v>
      </c>
      <c r="C89" s="522">
        <f>адреса!$I$87</f>
        <v>20000032</v>
      </c>
      <c r="D89" s="6" t="str">
        <f>адреса!$K$87</f>
        <v>ФИО-2-32</v>
      </c>
      <c r="E89" s="6">
        <v>2442.98</v>
      </c>
      <c r="F89" s="6">
        <v>1780.29</v>
      </c>
      <c r="G89" s="6">
        <v>0</v>
      </c>
      <c r="H89" s="6">
        <v>5089.9799999999996</v>
      </c>
      <c r="I89" s="6">
        <v>1114.79</v>
      </c>
      <c r="J89" s="6">
        <v>0</v>
      </c>
      <c r="K89" s="6">
        <v>1985.23</v>
      </c>
      <c r="L89" s="6"/>
      <c r="M89" s="6">
        <v>100</v>
      </c>
      <c r="N89" s="6">
        <v>50</v>
      </c>
      <c r="O89" s="6">
        <v>2982.82</v>
      </c>
      <c r="P89" s="6">
        <v>0</v>
      </c>
      <c r="Q89" s="6">
        <v>512.54</v>
      </c>
      <c r="R89" s="6">
        <v>546.02</v>
      </c>
      <c r="S89" s="6">
        <v>1096.8599999999999</v>
      </c>
      <c r="T89" s="6">
        <v>0</v>
      </c>
      <c r="U89" s="6"/>
      <c r="V89" s="6">
        <v>15258.53</v>
      </c>
      <c r="W89" s="6">
        <v>0</v>
      </c>
      <c r="X89" s="6">
        <v>17701.509999999998</v>
      </c>
      <c r="Y89" s="513">
        <f>IF(A89&lt;&gt;"",IF(A89=мар17!A89,0,1),IF(AND(B89=мар17!B89,C89=мар17!C89),0,1))</f>
        <v>0</v>
      </c>
      <c r="Z89" s="70" t="str">
        <f t="shared" si="14"/>
        <v>ул. Вторая д.2</v>
      </c>
      <c r="AA89" s="504">
        <f>IF($B89&lt;&gt;"",MAX(AA$7:AA88)+1,0)</f>
        <v>81</v>
      </c>
      <c r="AB89" s="502">
        <f t="shared" si="13"/>
        <v>89</v>
      </c>
      <c r="AC89" s="504">
        <f>1</f>
        <v>1</v>
      </c>
      <c r="AD89" s="103">
        <f t="shared" si="15"/>
        <v>1780.29</v>
      </c>
      <c r="AE89" s="103">
        <f t="shared" si="16"/>
        <v>12815.7</v>
      </c>
      <c r="AF89" s="103">
        <f t="shared" si="17"/>
        <v>662.54000000000087</v>
      </c>
      <c r="AG89" s="3"/>
    </row>
    <row r="90" spans="2:33" ht="13.2" x14ac:dyDescent="0.25">
      <c r="B90" s="1" t="str">
        <f>адреса!$G$88</f>
        <v>кв.33</v>
      </c>
      <c r="C90" s="522">
        <f>адреса!$I$88</f>
        <v>20000033</v>
      </c>
      <c r="D90" s="6" t="str">
        <f>адреса!$K$88</f>
        <v>ФИО-2-33</v>
      </c>
      <c r="E90" s="6">
        <v>14762.22</v>
      </c>
      <c r="F90" s="6">
        <v>1793.91</v>
      </c>
      <c r="G90" s="6">
        <v>0</v>
      </c>
      <c r="H90" s="6">
        <v>4631.28</v>
      </c>
      <c r="I90" s="6">
        <v>1004.91</v>
      </c>
      <c r="J90" s="6">
        <v>0</v>
      </c>
      <c r="K90" s="6">
        <v>1791.11</v>
      </c>
      <c r="L90" s="6"/>
      <c r="M90" s="6">
        <v>100</v>
      </c>
      <c r="N90" s="6">
        <v>50</v>
      </c>
      <c r="O90" s="6">
        <v>1287.1300000000001</v>
      </c>
      <c r="P90" s="6">
        <v>0</v>
      </c>
      <c r="Q90" s="6">
        <v>516.46</v>
      </c>
      <c r="R90" s="6">
        <v>492.2</v>
      </c>
      <c r="S90" s="6">
        <v>1096.8599999999999</v>
      </c>
      <c r="T90" s="6">
        <v>0</v>
      </c>
      <c r="U90" s="6"/>
      <c r="V90" s="6">
        <v>12763.86</v>
      </c>
      <c r="W90" s="6">
        <v>0</v>
      </c>
      <c r="X90" s="6">
        <v>27526.080000000002</v>
      </c>
      <c r="Y90" s="513">
        <f>IF(A90&lt;&gt;"",IF(A90=мар17!A90,0,1),IF(AND(B90=мар17!B90,C90=мар17!C90),0,1))</f>
        <v>0</v>
      </c>
      <c r="Z90" s="70" t="str">
        <f t="shared" si="14"/>
        <v>ул. Вторая д.2</v>
      </c>
      <c r="AA90" s="504">
        <f>IF($B90&lt;&gt;"",MAX(AA$7:AA89)+1,0)</f>
        <v>82</v>
      </c>
      <c r="AB90" s="502">
        <f t="shared" si="13"/>
        <v>90</v>
      </c>
      <c r="AC90" s="504">
        <f>1</f>
        <v>1</v>
      </c>
      <c r="AD90" s="103">
        <f t="shared" si="15"/>
        <v>1793.91</v>
      </c>
      <c r="AE90" s="103">
        <f t="shared" si="16"/>
        <v>10303.490000000002</v>
      </c>
      <c r="AF90" s="103">
        <f t="shared" si="17"/>
        <v>666.45999999999913</v>
      </c>
      <c r="AG90" s="3"/>
    </row>
    <row r="91" spans="2:33" ht="13.2" x14ac:dyDescent="0.25">
      <c r="B91" s="1" t="str">
        <f>адреса!$G$89</f>
        <v>кв.34</v>
      </c>
      <c r="C91" s="522">
        <f>адреса!$I$89</f>
        <v>20000034</v>
      </c>
      <c r="D91" s="6" t="str">
        <f>адреса!$K$89</f>
        <v>ФИО-2-34</v>
      </c>
      <c r="E91" s="6">
        <v>3859.8</v>
      </c>
      <c r="F91" s="6">
        <v>1382.02</v>
      </c>
      <c r="G91" s="6">
        <v>0</v>
      </c>
      <c r="H91" s="6">
        <v>3638.4</v>
      </c>
      <c r="I91" s="6">
        <v>1004.91</v>
      </c>
      <c r="J91" s="6">
        <v>0</v>
      </c>
      <c r="K91" s="6">
        <v>1791.11</v>
      </c>
      <c r="L91" s="6"/>
      <c r="M91" s="6">
        <v>100</v>
      </c>
      <c r="N91" s="6">
        <v>50</v>
      </c>
      <c r="O91" s="6">
        <v>1215.6400000000001</v>
      </c>
      <c r="P91" s="6">
        <v>0</v>
      </c>
      <c r="Q91" s="6">
        <v>397.88</v>
      </c>
      <c r="R91" s="6">
        <v>492.2</v>
      </c>
      <c r="S91" s="6">
        <v>1096.8599999999999</v>
      </c>
      <c r="T91" s="6">
        <v>0</v>
      </c>
      <c r="U91" s="6"/>
      <c r="V91" s="6">
        <v>11169.02</v>
      </c>
      <c r="W91" s="6">
        <v>3859.8</v>
      </c>
      <c r="X91" s="6">
        <v>11169.02</v>
      </c>
      <c r="Y91" s="513">
        <f>IF(A91&lt;&gt;"",IF(A91=мар17!A91,0,1),IF(AND(B91=мар17!B91,C91=мар17!C91),0,1))</f>
        <v>0</v>
      </c>
      <c r="Z91" s="70" t="str">
        <f t="shared" si="14"/>
        <v>ул. Вторая д.2</v>
      </c>
      <c r="AA91" s="504">
        <f>IF($B91&lt;&gt;"",MAX(AA$7:AA90)+1,0)</f>
        <v>83</v>
      </c>
      <c r="AB91" s="502">
        <f t="shared" si="13"/>
        <v>91</v>
      </c>
      <c r="AC91" s="504">
        <f>1</f>
        <v>1</v>
      </c>
      <c r="AD91" s="103">
        <f t="shared" si="15"/>
        <v>1382.02</v>
      </c>
      <c r="AE91" s="103">
        <f t="shared" si="16"/>
        <v>9239.1200000000008</v>
      </c>
      <c r="AF91" s="103">
        <f t="shared" si="17"/>
        <v>547.8799999999992</v>
      </c>
      <c r="AG91" s="3"/>
    </row>
    <row r="92" spans="2:33" ht="13.2" x14ac:dyDescent="0.25">
      <c r="B92" s="1" t="str">
        <f>адреса!$G$90</f>
        <v>кв.35</v>
      </c>
      <c r="C92" s="522">
        <f>адреса!$I$90</f>
        <v>20000035</v>
      </c>
      <c r="D92" s="6" t="str">
        <f>адреса!$K$90</f>
        <v>ФИО-2-35</v>
      </c>
      <c r="E92" s="6">
        <v>1951.82</v>
      </c>
      <c r="F92" s="6">
        <v>1399.04</v>
      </c>
      <c r="G92" s="6">
        <v>0</v>
      </c>
      <c r="H92" s="6">
        <v>3763</v>
      </c>
      <c r="I92" s="6">
        <v>1004.91</v>
      </c>
      <c r="J92" s="6">
        <v>0</v>
      </c>
      <c r="K92" s="6">
        <v>1791.11</v>
      </c>
      <c r="L92" s="6"/>
      <c r="M92" s="6">
        <v>100</v>
      </c>
      <c r="N92" s="6">
        <v>50</v>
      </c>
      <c r="O92" s="6">
        <v>2742.92</v>
      </c>
      <c r="P92" s="6">
        <v>0</v>
      </c>
      <c r="Q92" s="6">
        <v>402.78</v>
      </c>
      <c r="R92" s="6">
        <v>492.2</v>
      </c>
      <c r="S92" s="6">
        <v>1096.8599999999999</v>
      </c>
      <c r="T92" s="6">
        <v>0</v>
      </c>
      <c r="U92" s="6"/>
      <c r="V92" s="6">
        <v>12842.82</v>
      </c>
      <c r="W92" s="6">
        <v>1951.82</v>
      </c>
      <c r="X92" s="6">
        <v>12842.82</v>
      </c>
      <c r="Y92" s="513">
        <f>IF(A92&lt;&gt;"",IF(A92=мар17!A92,0,1),IF(AND(B92=мар17!B92,C92=мар17!C92),0,1))</f>
        <v>0</v>
      </c>
      <c r="Z92" s="70" t="str">
        <f t="shared" si="14"/>
        <v>ул. Вторая д.2</v>
      </c>
      <c r="AA92" s="504">
        <f>IF($B92&lt;&gt;"",MAX(AA$7:AA91)+1,0)</f>
        <v>84</v>
      </c>
      <c r="AB92" s="502">
        <f t="shared" si="13"/>
        <v>92</v>
      </c>
      <c r="AC92" s="504">
        <f>1</f>
        <v>1</v>
      </c>
      <c r="AD92" s="103">
        <f t="shared" si="15"/>
        <v>1399.04</v>
      </c>
      <c r="AE92" s="103">
        <f t="shared" si="16"/>
        <v>10891</v>
      </c>
      <c r="AF92" s="103">
        <f t="shared" si="17"/>
        <v>552.77999999999884</v>
      </c>
      <c r="AG92" s="3"/>
    </row>
    <row r="93" spans="2:33" ht="13.2" x14ac:dyDescent="0.25">
      <c r="B93" s="1" t="str">
        <f>адреса!$G$91</f>
        <v>кв.36</v>
      </c>
      <c r="C93" s="522">
        <f>адреса!$I$91</f>
        <v>20000036</v>
      </c>
      <c r="D93" s="6" t="str">
        <f>адреса!$K$91</f>
        <v>ФИО-2-36</v>
      </c>
      <c r="E93" s="6">
        <v>0</v>
      </c>
      <c r="F93" s="6">
        <v>967.94</v>
      </c>
      <c r="G93" s="6">
        <v>0</v>
      </c>
      <c r="H93" s="6">
        <v>2787.85</v>
      </c>
      <c r="I93" s="6">
        <v>481.89</v>
      </c>
      <c r="J93" s="6">
        <v>0</v>
      </c>
      <c r="K93" s="6">
        <v>1003.88</v>
      </c>
      <c r="L93" s="6"/>
      <c r="M93" s="6">
        <v>0</v>
      </c>
      <c r="N93" s="6">
        <v>50</v>
      </c>
      <c r="O93" s="6">
        <v>733.6</v>
      </c>
      <c r="P93" s="6">
        <v>0</v>
      </c>
      <c r="Q93" s="6">
        <v>330.26</v>
      </c>
      <c r="R93" s="6">
        <v>355.78</v>
      </c>
      <c r="S93" s="6">
        <v>1386.05</v>
      </c>
      <c r="T93" s="6">
        <v>0</v>
      </c>
      <c r="U93" s="6"/>
      <c r="V93" s="6">
        <v>8097.25</v>
      </c>
      <c r="W93" s="6">
        <v>0</v>
      </c>
      <c r="X93" s="6">
        <v>8097.25</v>
      </c>
      <c r="Y93" s="513">
        <f>IF(A93&lt;&gt;"",IF(A93=мар17!A93,0,1),IF(AND(B93=мар17!B93,C93=мар17!C93),0,1))</f>
        <v>0</v>
      </c>
      <c r="Z93" s="70" t="str">
        <f t="shared" si="14"/>
        <v>ул. Вторая д.2</v>
      </c>
      <c r="AA93" s="504">
        <f>IF($B93&lt;&gt;"",MAX(AA$7:AA92)+1,0)</f>
        <v>85</v>
      </c>
      <c r="AB93" s="502">
        <f t="shared" si="13"/>
        <v>93</v>
      </c>
      <c r="AC93" s="504">
        <f>1</f>
        <v>1</v>
      </c>
      <c r="AD93" s="103">
        <f t="shared" si="15"/>
        <v>967.94</v>
      </c>
      <c r="AE93" s="103">
        <f t="shared" si="16"/>
        <v>6749.05</v>
      </c>
      <c r="AF93" s="103">
        <f t="shared" si="17"/>
        <v>380.25999999999931</v>
      </c>
      <c r="AG93" s="3"/>
    </row>
    <row r="94" spans="2:33" ht="13.2" x14ac:dyDescent="0.25">
      <c r="B94" s="1" t="str">
        <f>адреса!$G$92</f>
        <v>кв.37</v>
      </c>
      <c r="C94" s="522">
        <f>адреса!$I$92</f>
        <v>20000037</v>
      </c>
      <c r="D94" s="6" t="str">
        <f>адреса!$K$92</f>
        <v>ФИО-2-37</v>
      </c>
      <c r="E94" s="6">
        <v>21338.22</v>
      </c>
      <c r="F94" s="6">
        <v>2644.91</v>
      </c>
      <c r="G94" s="6">
        <v>0</v>
      </c>
      <c r="H94" s="6">
        <v>7262.88</v>
      </c>
      <c r="I94" s="6">
        <v>2751.9</v>
      </c>
      <c r="J94" s="6">
        <v>0</v>
      </c>
      <c r="K94" s="6">
        <v>6458.1</v>
      </c>
      <c r="L94" s="6"/>
      <c r="M94" s="6">
        <v>100</v>
      </c>
      <c r="N94" s="6">
        <v>50</v>
      </c>
      <c r="O94" s="6">
        <v>6347.41</v>
      </c>
      <c r="P94" s="6">
        <v>0</v>
      </c>
      <c r="Q94" s="6">
        <v>761.46</v>
      </c>
      <c r="R94" s="6">
        <v>2636.9</v>
      </c>
      <c r="S94" s="6">
        <v>11679.18</v>
      </c>
      <c r="T94" s="6">
        <v>0</v>
      </c>
      <c r="U94" s="6"/>
      <c r="V94" s="6">
        <v>40692.74</v>
      </c>
      <c r="W94" s="6">
        <v>21338.22</v>
      </c>
      <c r="X94" s="6">
        <v>40692.74</v>
      </c>
      <c r="Y94" s="513">
        <f>IF(A94&lt;&gt;"",IF(A94=мар17!A94,0,1),IF(AND(B94=мар17!B94,C94=мар17!C94),0,1))</f>
        <v>0</v>
      </c>
      <c r="Z94" s="70" t="str">
        <f t="shared" si="14"/>
        <v>ул. Вторая д.2</v>
      </c>
      <c r="AA94" s="504">
        <f>IF($B94&lt;&gt;"",MAX(AA$7:AA93)+1,0)</f>
        <v>86</v>
      </c>
      <c r="AB94" s="502">
        <f t="shared" si="13"/>
        <v>94</v>
      </c>
      <c r="AC94" s="504">
        <f>1</f>
        <v>1</v>
      </c>
      <c r="AD94" s="103">
        <f t="shared" si="15"/>
        <v>2644.91</v>
      </c>
      <c r="AE94" s="103">
        <f t="shared" si="16"/>
        <v>37136.370000000003</v>
      </c>
      <c r="AF94" s="103">
        <f t="shared" si="17"/>
        <v>911.45999999999913</v>
      </c>
      <c r="AG94" s="3"/>
    </row>
    <row r="95" spans="2:33" ht="13.2" x14ac:dyDescent="0.25">
      <c r="B95" s="1" t="str">
        <f>адреса!$G$93</f>
        <v>кв.38</v>
      </c>
      <c r="C95" s="522">
        <f>адреса!$I$93</f>
        <v>20000038</v>
      </c>
      <c r="D95" s="6" t="str">
        <f>адреса!$K$93</f>
        <v>ФИО-2-38</v>
      </c>
      <c r="E95" s="6">
        <v>2486.67</v>
      </c>
      <c r="F95" s="6">
        <v>1814.33</v>
      </c>
      <c r="G95" s="6">
        <v>0</v>
      </c>
      <c r="H95" s="6">
        <v>3634.57</v>
      </c>
      <c r="I95" s="6">
        <v>1671.12</v>
      </c>
      <c r="J95" s="6">
        <v>0</v>
      </c>
      <c r="K95" s="6">
        <v>2781.91</v>
      </c>
      <c r="L95" s="6"/>
      <c r="M95" s="6">
        <v>100</v>
      </c>
      <c r="N95" s="6">
        <v>50</v>
      </c>
      <c r="O95" s="6">
        <v>2167.46</v>
      </c>
      <c r="P95" s="6">
        <v>0</v>
      </c>
      <c r="Q95" s="6">
        <v>522.34</v>
      </c>
      <c r="R95" s="6">
        <v>650.17999999999995</v>
      </c>
      <c r="S95" s="6">
        <v>2879.73</v>
      </c>
      <c r="T95" s="6">
        <v>0</v>
      </c>
      <c r="U95" s="6"/>
      <c r="V95" s="6">
        <v>16271.64</v>
      </c>
      <c r="W95" s="6">
        <v>2486.67</v>
      </c>
      <c r="X95" s="6">
        <v>16271.64</v>
      </c>
      <c r="Y95" s="513">
        <f>IF(A95&lt;&gt;"",IF(A95=мар17!A95,0,1),IF(AND(B95=мар17!B95,C95=мар17!C95),0,1))</f>
        <v>0</v>
      </c>
      <c r="Z95" s="70" t="str">
        <f t="shared" si="14"/>
        <v>ул. Вторая д.2</v>
      </c>
      <c r="AA95" s="504">
        <f>IF($B95&lt;&gt;"",MAX(AA$7:AA94)+1,0)</f>
        <v>87</v>
      </c>
      <c r="AB95" s="502">
        <f t="shared" si="13"/>
        <v>95</v>
      </c>
      <c r="AC95" s="504">
        <f>1</f>
        <v>1</v>
      </c>
      <c r="AD95" s="103">
        <f t="shared" si="15"/>
        <v>1814.33</v>
      </c>
      <c r="AE95" s="103">
        <f t="shared" si="16"/>
        <v>13784.970000000001</v>
      </c>
      <c r="AF95" s="103">
        <f t="shared" si="17"/>
        <v>672.33999999999833</v>
      </c>
      <c r="AG95" s="3"/>
    </row>
    <row r="96" spans="2:33" ht="13.2" x14ac:dyDescent="0.25">
      <c r="B96" s="1" t="str">
        <f>адреса!$G$94</f>
        <v>кв.39</v>
      </c>
      <c r="C96" s="522">
        <f>адреса!$I$94</f>
        <v>20000039</v>
      </c>
      <c r="D96" s="6" t="str">
        <f>адреса!$K$94</f>
        <v>ФИО-2-39</v>
      </c>
      <c r="E96" s="6">
        <v>2153.4899999999998</v>
      </c>
      <c r="F96" s="6">
        <v>1555.63</v>
      </c>
      <c r="G96" s="6">
        <v>0</v>
      </c>
      <c r="H96" s="6">
        <v>4131.49</v>
      </c>
      <c r="I96" s="6">
        <v>1004.91</v>
      </c>
      <c r="J96" s="6">
        <v>0</v>
      </c>
      <c r="K96" s="6">
        <v>1791.11</v>
      </c>
      <c r="L96" s="6"/>
      <c r="M96" s="6">
        <v>100</v>
      </c>
      <c r="N96" s="6">
        <v>50</v>
      </c>
      <c r="O96" s="6">
        <v>1981.27</v>
      </c>
      <c r="P96" s="6">
        <v>0</v>
      </c>
      <c r="Q96" s="6">
        <v>447.86</v>
      </c>
      <c r="R96" s="6">
        <v>492.2</v>
      </c>
      <c r="S96" s="6">
        <v>1096.8599999999999</v>
      </c>
      <c r="T96" s="6">
        <v>0</v>
      </c>
      <c r="U96" s="6"/>
      <c r="V96" s="6">
        <v>12651.33</v>
      </c>
      <c r="W96" s="6">
        <v>0</v>
      </c>
      <c r="X96" s="6">
        <v>14804.82</v>
      </c>
      <c r="Y96" s="513">
        <f>IF(A96&lt;&gt;"",IF(A96=мар17!A96,0,1),IF(AND(B96=мар17!B96,C96=мар17!C96),0,1))</f>
        <v>0</v>
      </c>
      <c r="Z96" s="70" t="str">
        <f t="shared" si="14"/>
        <v>ул. Вторая д.2</v>
      </c>
      <c r="AA96" s="504">
        <f>IF($B96&lt;&gt;"",MAX(AA$7:AA95)+1,0)</f>
        <v>88</v>
      </c>
      <c r="AB96" s="502">
        <f t="shared" si="13"/>
        <v>96</v>
      </c>
      <c r="AC96" s="504">
        <f>1</f>
        <v>1</v>
      </c>
      <c r="AD96" s="103">
        <f t="shared" si="15"/>
        <v>1555.63</v>
      </c>
      <c r="AE96" s="103">
        <f t="shared" si="16"/>
        <v>10497.84</v>
      </c>
      <c r="AF96" s="103">
        <f t="shared" si="17"/>
        <v>597.86000000000058</v>
      </c>
      <c r="AG96" s="3"/>
    </row>
    <row r="97" spans="1:33" ht="13.2" x14ac:dyDescent="0.25">
      <c r="B97" s="1" t="str">
        <f>адреса!$G$95</f>
        <v>кв.40</v>
      </c>
      <c r="C97" s="522">
        <f>адреса!$I$95</f>
        <v>20000040</v>
      </c>
      <c r="D97" s="6" t="str">
        <f>адреса!$K$95</f>
        <v>ФИО-2-40</v>
      </c>
      <c r="E97" s="6">
        <v>1938.67</v>
      </c>
      <c r="F97" s="6">
        <v>1388.83</v>
      </c>
      <c r="G97" s="6">
        <v>0</v>
      </c>
      <c r="H97" s="6">
        <v>4735.12</v>
      </c>
      <c r="I97" s="6">
        <v>1114.79</v>
      </c>
      <c r="J97" s="6">
        <v>0</v>
      </c>
      <c r="K97" s="6">
        <v>1985.23</v>
      </c>
      <c r="L97" s="6"/>
      <c r="M97" s="6">
        <v>100</v>
      </c>
      <c r="N97" s="6">
        <v>50</v>
      </c>
      <c r="O97" s="6">
        <v>1465.02</v>
      </c>
      <c r="P97" s="6">
        <v>0</v>
      </c>
      <c r="Q97" s="6">
        <v>399.84</v>
      </c>
      <c r="R97" s="6">
        <v>546.02</v>
      </c>
      <c r="S97" s="6">
        <v>1096.8599999999999</v>
      </c>
      <c r="T97" s="6">
        <v>0</v>
      </c>
      <c r="U97" s="6"/>
      <c r="V97" s="6">
        <v>12881.71</v>
      </c>
      <c r="W97" s="6">
        <v>1938.67</v>
      </c>
      <c r="X97" s="6">
        <v>12881.71</v>
      </c>
      <c r="Y97" s="513">
        <f>IF(A97&lt;&gt;"",IF(A97=мар17!A97,0,1),IF(AND(B97=мар17!B97,C97=мар17!C97),0,1))</f>
        <v>0</v>
      </c>
      <c r="Z97" s="70" t="str">
        <f t="shared" si="14"/>
        <v>ул. Вторая д.2</v>
      </c>
      <c r="AA97" s="504">
        <f>IF($B97&lt;&gt;"",MAX(AA$7:AA96)+1,0)</f>
        <v>89</v>
      </c>
      <c r="AB97" s="502">
        <f t="shared" si="13"/>
        <v>97</v>
      </c>
      <c r="AC97" s="504">
        <f>1</f>
        <v>1</v>
      </c>
      <c r="AD97" s="103">
        <f t="shared" si="15"/>
        <v>1388.83</v>
      </c>
      <c r="AE97" s="103">
        <f t="shared" si="16"/>
        <v>10943.04</v>
      </c>
      <c r="AF97" s="103">
        <f t="shared" si="17"/>
        <v>549.83999999999833</v>
      </c>
      <c r="AG97" s="3"/>
    </row>
    <row r="98" spans="1:33" ht="13.2" x14ac:dyDescent="0.25">
      <c r="B98" s="1" t="str">
        <f>адреса!$G$96</f>
        <v>кв.41</v>
      </c>
      <c r="C98" s="522">
        <f>адреса!$I$96</f>
        <v>20000041</v>
      </c>
      <c r="D98" s="6" t="str">
        <f>адреса!$K$96</f>
        <v>ФИО-2-41</v>
      </c>
      <c r="E98" s="6">
        <v>14656.98</v>
      </c>
      <c r="F98" s="6">
        <v>1780.29</v>
      </c>
      <c r="G98" s="6">
        <v>0</v>
      </c>
      <c r="H98" s="6">
        <v>14168.64</v>
      </c>
      <c r="I98" s="6">
        <v>1004.91</v>
      </c>
      <c r="J98" s="6">
        <v>0</v>
      </c>
      <c r="K98" s="6">
        <v>1791.11</v>
      </c>
      <c r="L98" s="6"/>
      <c r="M98" s="6">
        <v>100</v>
      </c>
      <c r="N98" s="6">
        <v>50</v>
      </c>
      <c r="O98" s="6">
        <v>3209.64</v>
      </c>
      <c r="P98" s="6">
        <v>0</v>
      </c>
      <c r="Q98" s="6">
        <v>512.54</v>
      </c>
      <c r="R98" s="6">
        <v>492.2</v>
      </c>
      <c r="S98" s="6">
        <v>1096.8599999999999</v>
      </c>
      <c r="T98" s="6">
        <v>0</v>
      </c>
      <c r="U98" s="6"/>
      <c r="V98" s="6">
        <v>24206.19</v>
      </c>
      <c r="W98" s="6">
        <v>14656.98</v>
      </c>
      <c r="X98" s="6">
        <v>24206.19</v>
      </c>
      <c r="Y98" s="513">
        <f>IF(A98&lt;&gt;"",IF(A98=мар17!A98,0,1),IF(AND(B98=мар17!B98,C98=мар17!C98),0,1))</f>
        <v>0</v>
      </c>
      <c r="Z98" s="70" t="str">
        <f t="shared" si="14"/>
        <v>ул. Вторая д.2</v>
      </c>
      <c r="AA98" s="504">
        <f>IF($B98&lt;&gt;"",MAX(AA$7:AA97)+1,0)</f>
        <v>90</v>
      </c>
      <c r="AB98" s="502">
        <f t="shared" si="13"/>
        <v>98</v>
      </c>
      <c r="AC98" s="504">
        <f>1</f>
        <v>1</v>
      </c>
      <c r="AD98" s="103">
        <f t="shared" si="15"/>
        <v>1780.29</v>
      </c>
      <c r="AE98" s="103">
        <f t="shared" si="16"/>
        <v>21763.360000000001</v>
      </c>
      <c r="AF98" s="103">
        <f t="shared" si="17"/>
        <v>662.53999999999724</v>
      </c>
      <c r="AG98" s="3"/>
    </row>
    <row r="99" spans="1:33" ht="13.2" x14ac:dyDescent="0.25">
      <c r="B99" s="1" t="str">
        <f>адреса!$G$97</f>
        <v>кв.42</v>
      </c>
      <c r="C99" s="522">
        <f>адреса!$I$97</f>
        <v>20000042</v>
      </c>
      <c r="D99" s="6" t="str">
        <f>адреса!$K$97</f>
        <v>ФИО-2-42</v>
      </c>
      <c r="E99" s="6">
        <v>14656.98</v>
      </c>
      <c r="F99" s="6">
        <v>1780.29</v>
      </c>
      <c r="G99" s="6">
        <v>0</v>
      </c>
      <c r="H99" s="6">
        <v>5486.27</v>
      </c>
      <c r="I99" s="6">
        <v>1004.91</v>
      </c>
      <c r="J99" s="6">
        <v>0</v>
      </c>
      <c r="K99" s="6">
        <v>1791.11</v>
      </c>
      <c r="L99" s="6"/>
      <c r="M99" s="6">
        <v>100</v>
      </c>
      <c r="N99" s="6">
        <v>50</v>
      </c>
      <c r="O99" s="6">
        <v>691.14</v>
      </c>
      <c r="P99" s="6">
        <v>0</v>
      </c>
      <c r="Q99" s="6">
        <v>512.54</v>
      </c>
      <c r="R99" s="6">
        <v>492.2</v>
      </c>
      <c r="S99" s="6">
        <v>1096.8599999999999</v>
      </c>
      <c r="T99" s="6">
        <v>0</v>
      </c>
      <c r="U99" s="6"/>
      <c r="V99" s="6">
        <v>13005.32</v>
      </c>
      <c r="W99" s="6">
        <v>0</v>
      </c>
      <c r="X99" s="6">
        <v>27662.3</v>
      </c>
      <c r="Y99" s="513">
        <f>IF(A99&lt;&gt;"",IF(A99=мар17!A99,0,1),IF(AND(B99=мар17!B99,C99=мар17!C99),0,1))</f>
        <v>0</v>
      </c>
      <c r="Z99" s="70" t="str">
        <f t="shared" si="14"/>
        <v>ул. Вторая д.2</v>
      </c>
      <c r="AA99" s="504">
        <f>IF($B99&lt;&gt;"",MAX(AA$7:AA98)+1,0)</f>
        <v>91</v>
      </c>
      <c r="AB99" s="502">
        <f t="shared" si="13"/>
        <v>99</v>
      </c>
      <c r="AC99" s="504">
        <f>1</f>
        <v>1</v>
      </c>
      <c r="AD99" s="103">
        <f t="shared" si="15"/>
        <v>1780.29</v>
      </c>
      <c r="AE99" s="103">
        <f t="shared" si="16"/>
        <v>10562.490000000002</v>
      </c>
      <c r="AF99" s="103">
        <f t="shared" si="17"/>
        <v>662.53999999999724</v>
      </c>
      <c r="AG99" s="3"/>
    </row>
    <row r="100" spans="1:33" ht="13.2" x14ac:dyDescent="0.25">
      <c r="B100" s="1" t="str">
        <f>адреса!$G$98</f>
        <v>кв.43</v>
      </c>
      <c r="C100" s="522">
        <f>адреса!$I$98</f>
        <v>20000043</v>
      </c>
      <c r="D100" s="6" t="str">
        <f>адреса!$K$98</f>
        <v>ФИО-2-43</v>
      </c>
      <c r="E100" s="6">
        <v>5802.87</v>
      </c>
      <c r="F100" s="6">
        <v>1385.43</v>
      </c>
      <c r="G100" s="6">
        <v>0</v>
      </c>
      <c r="H100" s="6">
        <v>2361.7600000000002</v>
      </c>
      <c r="I100" s="6">
        <v>1004.91</v>
      </c>
      <c r="J100" s="6">
        <v>0</v>
      </c>
      <c r="K100" s="6">
        <v>1791.11</v>
      </c>
      <c r="L100" s="6"/>
      <c r="M100" s="6">
        <v>100</v>
      </c>
      <c r="N100" s="6">
        <v>50</v>
      </c>
      <c r="O100" s="6">
        <v>379.66</v>
      </c>
      <c r="P100" s="6">
        <v>0</v>
      </c>
      <c r="Q100" s="6">
        <v>398.86</v>
      </c>
      <c r="R100" s="6">
        <v>492.2</v>
      </c>
      <c r="S100" s="6">
        <v>1096.8599999999999</v>
      </c>
      <c r="T100" s="6">
        <v>0</v>
      </c>
      <c r="U100" s="6"/>
      <c r="V100" s="6">
        <v>9060.7900000000009</v>
      </c>
      <c r="W100" s="6">
        <v>0</v>
      </c>
      <c r="X100" s="6">
        <v>14863.66</v>
      </c>
      <c r="Y100" s="513">
        <f>IF(A100&lt;&gt;"",IF(A100=мар17!A100,0,1),IF(AND(B100=мар17!B100,C100=мар17!C100),0,1))</f>
        <v>0</v>
      </c>
      <c r="Z100" s="70" t="str">
        <f t="shared" si="14"/>
        <v>ул. Вторая д.2</v>
      </c>
      <c r="AA100" s="504">
        <f>IF($B100&lt;&gt;"",MAX(AA$7:AA99)+1,0)</f>
        <v>92</v>
      </c>
      <c r="AB100" s="502">
        <f t="shared" si="13"/>
        <v>100</v>
      </c>
      <c r="AC100" s="504">
        <f>1</f>
        <v>1</v>
      </c>
      <c r="AD100" s="103">
        <f t="shared" si="15"/>
        <v>1385.43</v>
      </c>
      <c r="AE100" s="103">
        <f t="shared" si="16"/>
        <v>7126.4999999999991</v>
      </c>
      <c r="AF100" s="103">
        <f t="shared" si="17"/>
        <v>548.86000000000149</v>
      </c>
      <c r="AG100" s="3"/>
    </row>
    <row r="101" spans="1:33" ht="13.2" x14ac:dyDescent="0.25">
      <c r="B101" s="1" t="str">
        <f>адреса!$G$99</f>
        <v>кв.44</v>
      </c>
      <c r="C101" s="522">
        <f>адреса!$I$99</f>
        <v>20000044</v>
      </c>
      <c r="D101" s="6" t="str">
        <f>адреса!$K$99</f>
        <v>ФИО-2-44</v>
      </c>
      <c r="E101" s="6">
        <v>4697.16</v>
      </c>
      <c r="F101" s="6">
        <v>1392.24</v>
      </c>
      <c r="G101" s="6">
        <v>0</v>
      </c>
      <c r="H101" s="6">
        <v>4746.74</v>
      </c>
      <c r="I101" s="6">
        <v>0</v>
      </c>
      <c r="J101" s="6">
        <v>0</v>
      </c>
      <c r="K101" s="6">
        <v>0</v>
      </c>
      <c r="L101" s="6"/>
      <c r="M101" s="6">
        <v>-600</v>
      </c>
      <c r="N101" s="6">
        <v>-300</v>
      </c>
      <c r="O101" s="6">
        <v>354.06</v>
      </c>
      <c r="P101" s="6">
        <v>0</v>
      </c>
      <c r="Q101" s="6">
        <v>-2404.92</v>
      </c>
      <c r="R101" s="6">
        <v>0</v>
      </c>
      <c r="S101" s="6">
        <v>0</v>
      </c>
      <c r="T101" s="6">
        <v>0</v>
      </c>
      <c r="U101" s="6"/>
      <c r="V101" s="6">
        <v>3188.12</v>
      </c>
      <c r="W101" s="6">
        <v>0</v>
      </c>
      <c r="X101" s="6">
        <v>7885.28</v>
      </c>
      <c r="Y101" s="513">
        <f>IF(A101&lt;&gt;"",IF(A101=мар17!A101,0,1),IF(AND(B101=мар17!B101,C101=мар17!C101),0,1))</f>
        <v>0</v>
      </c>
      <c r="Z101" s="70" t="str">
        <f t="shared" si="14"/>
        <v>ул. Вторая д.2</v>
      </c>
      <c r="AA101" s="504">
        <f>IF($B101&lt;&gt;"",MAX(AA$7:AA100)+1,0)</f>
        <v>93</v>
      </c>
      <c r="AB101" s="502">
        <f t="shared" si="13"/>
        <v>101</v>
      </c>
      <c r="AC101" s="504">
        <f>1</f>
        <v>1</v>
      </c>
      <c r="AD101" s="103">
        <f t="shared" si="15"/>
        <v>1392.24</v>
      </c>
      <c r="AE101" s="103">
        <f t="shared" si="16"/>
        <v>5100.8</v>
      </c>
      <c r="AF101" s="103">
        <f t="shared" si="17"/>
        <v>-3304.92</v>
      </c>
      <c r="AG101" s="3"/>
    </row>
    <row r="102" spans="1:33" ht="13.2" x14ac:dyDescent="0.25">
      <c r="B102" s="1" t="str">
        <f>адреса!$G$100</f>
        <v>кв.45</v>
      </c>
      <c r="C102" s="522">
        <f>адреса!$I$100</f>
        <v>20000045</v>
      </c>
      <c r="D102" s="6" t="str">
        <f>адреса!$K$100</f>
        <v>ФИО-2-45</v>
      </c>
      <c r="E102" s="6">
        <v>9711.84</v>
      </c>
      <c r="F102" s="6">
        <v>1140.3399999999999</v>
      </c>
      <c r="G102" s="6">
        <v>0</v>
      </c>
      <c r="H102" s="6">
        <v>3268.22</v>
      </c>
      <c r="I102" s="6">
        <v>1004.91</v>
      </c>
      <c r="J102" s="6">
        <v>0</v>
      </c>
      <c r="K102" s="6">
        <v>1791.11</v>
      </c>
      <c r="L102" s="6"/>
      <c r="M102" s="6">
        <v>100</v>
      </c>
      <c r="N102" s="6">
        <v>50</v>
      </c>
      <c r="O102" s="6">
        <v>1173.69</v>
      </c>
      <c r="P102" s="6">
        <v>0</v>
      </c>
      <c r="Q102" s="6">
        <v>328.3</v>
      </c>
      <c r="R102" s="6">
        <v>492.2</v>
      </c>
      <c r="S102" s="6">
        <v>1096.8599999999999</v>
      </c>
      <c r="T102" s="6">
        <v>0</v>
      </c>
      <c r="U102" s="6"/>
      <c r="V102" s="6">
        <v>10445.629999999999</v>
      </c>
      <c r="W102" s="6">
        <v>0</v>
      </c>
      <c r="X102" s="6">
        <v>20157.47</v>
      </c>
      <c r="Y102" s="513">
        <f>IF(A102&lt;&gt;"",IF(A102=мар17!A102,0,1),IF(AND(B102=мар17!B102,C102=мар17!C102),0,1))</f>
        <v>0</v>
      </c>
      <c r="Z102" s="70" t="str">
        <f t="shared" si="14"/>
        <v>ул. Вторая д.2</v>
      </c>
      <c r="AA102" s="504">
        <f>IF($B102&lt;&gt;"",MAX(AA$7:AA101)+1,0)</f>
        <v>94</v>
      </c>
      <c r="AB102" s="502">
        <f t="shared" si="13"/>
        <v>102</v>
      </c>
      <c r="AC102" s="504">
        <f>1</f>
        <v>1</v>
      </c>
      <c r="AD102" s="103">
        <f t="shared" si="15"/>
        <v>1140.3399999999999</v>
      </c>
      <c r="AE102" s="103">
        <f t="shared" si="16"/>
        <v>8826.99</v>
      </c>
      <c r="AF102" s="103">
        <f t="shared" si="17"/>
        <v>478.29999999999927</v>
      </c>
      <c r="AG102" s="3"/>
    </row>
    <row r="103" spans="1:33" ht="13.2" x14ac:dyDescent="0.25">
      <c r="B103" s="1" t="str">
        <f>адреса!$G$101</f>
        <v>кв.46</v>
      </c>
      <c r="C103" s="522">
        <f>адреса!$I$101</f>
        <v>20000046</v>
      </c>
      <c r="D103" s="6" t="str">
        <f>адреса!$K$101</f>
        <v>ФИО-2-46</v>
      </c>
      <c r="E103" s="6">
        <v>3551.98</v>
      </c>
      <c r="F103" s="6">
        <v>2641.5</v>
      </c>
      <c r="G103" s="6">
        <v>0</v>
      </c>
      <c r="H103" s="6">
        <v>6984.26</v>
      </c>
      <c r="I103" s="6">
        <v>1114.79</v>
      </c>
      <c r="J103" s="6">
        <v>0</v>
      </c>
      <c r="K103" s="6">
        <v>1985.23</v>
      </c>
      <c r="L103" s="6"/>
      <c r="M103" s="6">
        <v>100</v>
      </c>
      <c r="N103" s="6">
        <v>50</v>
      </c>
      <c r="O103" s="6">
        <v>671.77</v>
      </c>
      <c r="P103" s="6">
        <v>0</v>
      </c>
      <c r="Q103" s="6">
        <v>760.48</v>
      </c>
      <c r="R103" s="6">
        <v>546.02</v>
      </c>
      <c r="S103" s="6">
        <v>1096.8599999999999</v>
      </c>
      <c r="T103" s="6">
        <v>0</v>
      </c>
      <c r="U103" s="6"/>
      <c r="V103" s="6">
        <v>15950.91</v>
      </c>
      <c r="W103" s="6">
        <v>3551.98</v>
      </c>
      <c r="X103" s="6">
        <v>15950.91</v>
      </c>
      <c r="Y103" s="513">
        <f>IF(A103&lt;&gt;"",IF(A103=мар17!A103,0,1),IF(AND(B103=мар17!B103,C103=мар17!C103),0,1))</f>
        <v>0</v>
      </c>
      <c r="Z103" s="70" t="str">
        <f t="shared" si="14"/>
        <v>ул. Вторая д.2</v>
      </c>
      <c r="AA103" s="504">
        <f>IF($B103&lt;&gt;"",MAX(AA$7:AA102)+1,0)</f>
        <v>95</v>
      </c>
      <c r="AB103" s="502">
        <f t="shared" si="13"/>
        <v>103</v>
      </c>
      <c r="AC103" s="504">
        <f>1</f>
        <v>1</v>
      </c>
      <c r="AD103" s="103">
        <f t="shared" si="15"/>
        <v>2641.5</v>
      </c>
      <c r="AE103" s="103">
        <f t="shared" si="16"/>
        <v>12398.930000000002</v>
      </c>
      <c r="AF103" s="103">
        <f t="shared" si="17"/>
        <v>910.47999999999774</v>
      </c>
      <c r="AG103" s="3"/>
    </row>
    <row r="104" spans="1:33" ht="13.2" x14ac:dyDescent="0.25">
      <c r="B104" s="1" t="str">
        <f>адреса!$G$102</f>
        <v>кв.47</v>
      </c>
      <c r="C104" s="522">
        <f>адреса!$I$102</f>
        <v>20000047</v>
      </c>
      <c r="D104" s="6" t="str">
        <f>адреса!$K$102</f>
        <v>ФИО-2-47</v>
      </c>
      <c r="E104" s="6">
        <v>14920.02</v>
      </c>
      <c r="F104" s="6">
        <v>1814.33</v>
      </c>
      <c r="G104" s="6">
        <v>0</v>
      </c>
      <c r="H104" s="6">
        <v>3256.21</v>
      </c>
      <c r="I104" s="6">
        <v>1114.79</v>
      </c>
      <c r="J104" s="6">
        <v>0</v>
      </c>
      <c r="K104" s="6">
        <v>1985.23</v>
      </c>
      <c r="L104" s="6"/>
      <c r="M104" s="6">
        <v>100</v>
      </c>
      <c r="N104" s="6">
        <v>50</v>
      </c>
      <c r="O104" s="6">
        <v>1169.31</v>
      </c>
      <c r="P104" s="6">
        <v>0</v>
      </c>
      <c r="Q104" s="6">
        <v>522.34</v>
      </c>
      <c r="R104" s="6">
        <v>546.02</v>
      </c>
      <c r="S104" s="6">
        <v>1096.8599999999999</v>
      </c>
      <c r="T104" s="6">
        <v>0</v>
      </c>
      <c r="U104" s="6"/>
      <c r="V104" s="6">
        <v>11655.09</v>
      </c>
      <c r="W104" s="6">
        <v>0</v>
      </c>
      <c r="X104" s="6">
        <v>26575.11</v>
      </c>
      <c r="Y104" s="513">
        <f>IF(A104&lt;&gt;"",IF(A104=мар17!A104,0,1),IF(AND(B104=мар17!B104,C104=мар17!C104),0,1))</f>
        <v>0</v>
      </c>
      <c r="Z104" s="70" t="str">
        <f t="shared" si="14"/>
        <v>ул. Вторая д.2</v>
      </c>
      <c r="AA104" s="504">
        <f>IF($B104&lt;&gt;"",MAX(AA$7:AA103)+1,0)</f>
        <v>96</v>
      </c>
      <c r="AB104" s="502">
        <f t="shared" si="13"/>
        <v>104</v>
      </c>
      <c r="AC104" s="504">
        <f>1</f>
        <v>1</v>
      </c>
      <c r="AD104" s="103">
        <f t="shared" si="15"/>
        <v>1814.33</v>
      </c>
      <c r="AE104" s="103">
        <f t="shared" si="16"/>
        <v>9168.42</v>
      </c>
      <c r="AF104" s="103">
        <f t="shared" si="17"/>
        <v>672.34000000000015</v>
      </c>
      <c r="AG104" s="3"/>
    </row>
    <row r="105" spans="1:33" ht="13.2" x14ac:dyDescent="0.25">
      <c r="B105" s="1" t="str">
        <f>адреса!$G$103</f>
        <v>кв.48</v>
      </c>
      <c r="C105" s="522">
        <f>адреса!$I$103</f>
        <v>20000048</v>
      </c>
      <c r="D105" s="6" t="str">
        <f>адреса!$K$103</f>
        <v>ФИО-2-48</v>
      </c>
      <c r="E105" s="6">
        <v>2153.4899999999998</v>
      </c>
      <c r="F105" s="6">
        <v>1555.63</v>
      </c>
      <c r="G105" s="6">
        <v>0</v>
      </c>
      <c r="H105" s="6">
        <v>3763.08</v>
      </c>
      <c r="I105" s="6">
        <v>89.43</v>
      </c>
      <c r="J105" s="6">
        <v>0</v>
      </c>
      <c r="K105" s="6">
        <v>123.66</v>
      </c>
      <c r="L105" s="6"/>
      <c r="M105" s="6">
        <v>100</v>
      </c>
      <c r="N105" s="6">
        <v>50</v>
      </c>
      <c r="O105" s="6">
        <v>821.05</v>
      </c>
      <c r="P105" s="6">
        <v>0</v>
      </c>
      <c r="Q105" s="6">
        <v>447.86</v>
      </c>
      <c r="R105" s="6">
        <v>13.76</v>
      </c>
      <c r="S105" s="6">
        <v>60.94</v>
      </c>
      <c r="T105" s="6">
        <v>0</v>
      </c>
      <c r="U105" s="6"/>
      <c r="V105" s="6">
        <v>7025.41</v>
      </c>
      <c r="W105" s="6">
        <v>2153.4899999999998</v>
      </c>
      <c r="X105" s="6">
        <v>7025.41</v>
      </c>
      <c r="Y105" s="513">
        <f>IF(A105&lt;&gt;"",IF(A105=мар17!A105,0,1),IF(AND(B105=мар17!B105,C105=мар17!C105),0,1))</f>
        <v>0</v>
      </c>
      <c r="Z105" s="70" t="str">
        <f t="shared" si="14"/>
        <v>ул. Вторая д.2</v>
      </c>
      <c r="AA105" s="504">
        <f>IF($B105&lt;&gt;"",MAX(AA$7:AA104)+1,0)</f>
        <v>97</v>
      </c>
      <c r="AB105" s="502">
        <f t="shared" si="13"/>
        <v>105</v>
      </c>
      <c r="AC105" s="504">
        <f>1</f>
        <v>1</v>
      </c>
      <c r="AD105" s="103">
        <f t="shared" si="15"/>
        <v>1555.63</v>
      </c>
      <c r="AE105" s="103">
        <f t="shared" si="16"/>
        <v>4871.9199999999992</v>
      </c>
      <c r="AF105" s="103">
        <f t="shared" si="17"/>
        <v>597.86000000000058</v>
      </c>
      <c r="AG105" s="3"/>
    </row>
    <row r="106" spans="1:33" ht="13.2" x14ac:dyDescent="0.25">
      <c r="A106" s="4" t="str">
        <f>адреса!$E$104</f>
        <v>ул. Третья д.3</v>
      </c>
      <c r="C106" s="522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>
        <v>0</v>
      </c>
      <c r="U106" s="6"/>
      <c r="V106" s="6"/>
      <c r="W106" s="6"/>
      <c r="X106" s="6"/>
      <c r="Y106" s="513">
        <f>IF(A106&lt;&gt;"",IF(A106=мар17!A106,0,1),IF(AND(B106=мар17!B106,C106=мар17!C106),0,1))</f>
        <v>0</v>
      </c>
      <c r="Z106" s="70" t="str">
        <f t="shared" si="14"/>
        <v>ул. Третья д.3</v>
      </c>
      <c r="AA106" s="504">
        <f>IF($B106&lt;&gt;"",MAX(AA$7:AA105)+1,0)</f>
        <v>0</v>
      </c>
      <c r="AB106" s="502">
        <f t="shared" si="13"/>
        <v>106</v>
      </c>
      <c r="AC106" s="504">
        <f>1</f>
        <v>1</v>
      </c>
      <c r="AD106" s="103">
        <f t="shared" si="15"/>
        <v>0</v>
      </c>
      <c r="AE106" s="103">
        <f t="shared" si="16"/>
        <v>0</v>
      </c>
      <c r="AF106" s="103">
        <f t="shared" si="17"/>
        <v>0</v>
      </c>
      <c r="AG106" s="3"/>
    </row>
    <row r="107" spans="1:33" ht="13.2" x14ac:dyDescent="0.25">
      <c r="B107" s="1" t="str">
        <f>адреса!$G$104</f>
        <v>кв.1</v>
      </c>
      <c r="C107" s="522">
        <f>адреса!$I$104</f>
        <v>30000001</v>
      </c>
      <c r="D107" s="6" t="str">
        <f>адреса!$K$104</f>
        <v>ФИО-3-1</v>
      </c>
      <c r="E107" s="6">
        <v>12970.57</v>
      </c>
      <c r="F107" s="6">
        <v>1817.74</v>
      </c>
      <c r="G107" s="6">
        <v>0</v>
      </c>
      <c r="H107" s="6">
        <v>3357.45</v>
      </c>
      <c r="I107" s="6">
        <v>0</v>
      </c>
      <c r="J107" s="6">
        <v>0</v>
      </c>
      <c r="K107" s="6">
        <v>0</v>
      </c>
      <c r="L107" s="6"/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v>1182.8699999999999</v>
      </c>
      <c r="T107" s="6">
        <v>0</v>
      </c>
      <c r="U107" s="6"/>
      <c r="V107" s="6">
        <v>6358.06</v>
      </c>
      <c r="W107" s="6">
        <v>0</v>
      </c>
      <c r="X107" s="6">
        <v>19328.63</v>
      </c>
      <c r="Y107" s="513">
        <f>IF(A107&lt;&gt;"",IF(A107=мар17!A107,0,1),IF(AND(B107=мар17!B107,C107=мар17!C107),0,1))</f>
        <v>0</v>
      </c>
      <c r="Z107" s="70" t="str">
        <f t="shared" si="14"/>
        <v>ул. Третья д.3</v>
      </c>
      <c r="AA107" s="504">
        <f>IF($B107&lt;&gt;"",MAX(AA$7:AA106)+1,0)</f>
        <v>98</v>
      </c>
      <c r="AB107" s="502">
        <f t="shared" si="13"/>
        <v>107</v>
      </c>
      <c r="AC107" s="504">
        <f>1</f>
        <v>1</v>
      </c>
      <c r="AD107" s="103">
        <f t="shared" si="15"/>
        <v>1817.74</v>
      </c>
      <c r="AE107" s="103">
        <f t="shared" si="16"/>
        <v>4540.32</v>
      </c>
      <c r="AF107" s="103">
        <f t="shared" si="17"/>
        <v>0</v>
      </c>
      <c r="AG107" s="3"/>
    </row>
    <row r="108" spans="1:33" ht="13.2" x14ac:dyDescent="0.25">
      <c r="B108" s="1" t="str">
        <f>адреса!$G$105</f>
        <v>кв.2</v>
      </c>
      <c r="C108" s="522">
        <f>адреса!$I$105</f>
        <v>30000002</v>
      </c>
      <c r="D108" s="6" t="str">
        <f>адреса!$K$105</f>
        <v>ФИО-3-2</v>
      </c>
      <c r="E108" s="6">
        <v>0</v>
      </c>
      <c r="F108" s="6">
        <v>2079.84</v>
      </c>
      <c r="G108" s="6">
        <v>0</v>
      </c>
      <c r="H108" s="6">
        <v>3841.35</v>
      </c>
      <c r="I108" s="6">
        <v>0</v>
      </c>
      <c r="J108" s="6">
        <v>0</v>
      </c>
      <c r="K108" s="6">
        <v>0</v>
      </c>
      <c r="L108" s="6"/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v>1182.8699999999999</v>
      </c>
      <c r="T108" s="6">
        <v>0</v>
      </c>
      <c r="U108" s="6"/>
      <c r="V108" s="6">
        <v>7104.06</v>
      </c>
      <c r="W108" s="6">
        <v>0</v>
      </c>
      <c r="X108" s="6">
        <v>7104.06</v>
      </c>
      <c r="Y108" s="513">
        <f>IF(A108&lt;&gt;"",IF(A108=мар17!A108,0,1),IF(AND(B108=мар17!B108,C108=мар17!C108),0,1))</f>
        <v>0</v>
      </c>
      <c r="Z108" s="70" t="str">
        <f t="shared" si="14"/>
        <v>ул. Третья д.3</v>
      </c>
      <c r="AA108" s="504">
        <f>IF($B108&lt;&gt;"",MAX(AA$7:AA107)+1,0)</f>
        <v>99</v>
      </c>
      <c r="AB108" s="502">
        <f t="shared" si="13"/>
        <v>108</v>
      </c>
      <c r="AC108" s="504">
        <f>1</f>
        <v>1</v>
      </c>
      <c r="AD108" s="103">
        <f t="shared" si="15"/>
        <v>2079.84</v>
      </c>
      <c r="AE108" s="103">
        <f t="shared" si="16"/>
        <v>5024.2199999999993</v>
      </c>
      <c r="AF108" s="103">
        <f t="shared" si="17"/>
        <v>0</v>
      </c>
      <c r="AG108" s="3"/>
    </row>
    <row r="109" spans="1:33" ht="13.2" x14ac:dyDescent="0.25">
      <c r="B109" s="1" t="str">
        <f>адреса!$G$106</f>
        <v>кв.3</v>
      </c>
      <c r="C109" s="522">
        <f>адреса!$I$106</f>
        <v>30000003</v>
      </c>
      <c r="D109" s="6" t="str">
        <f>адреса!$K$106</f>
        <v>ФИО-3-3</v>
      </c>
      <c r="E109" s="6">
        <v>56706.82</v>
      </c>
      <c r="F109" s="6">
        <v>2794.68</v>
      </c>
      <c r="G109" s="6">
        <v>0</v>
      </c>
      <c r="H109" s="6">
        <v>5161.63</v>
      </c>
      <c r="I109" s="6">
        <v>0</v>
      </c>
      <c r="J109" s="6">
        <v>0</v>
      </c>
      <c r="K109" s="6">
        <v>0</v>
      </c>
      <c r="L109" s="6"/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v>788.58</v>
      </c>
      <c r="T109" s="6">
        <v>0</v>
      </c>
      <c r="U109" s="6"/>
      <c r="V109" s="6">
        <v>8744.89</v>
      </c>
      <c r="W109" s="6">
        <v>0</v>
      </c>
      <c r="X109" s="6">
        <v>65451.71</v>
      </c>
      <c r="Y109" s="513">
        <f>IF(A109&lt;&gt;"",IF(A109=мар17!A109,0,1),IF(AND(B109=мар17!B109,C109=мар17!C109),0,1))</f>
        <v>0</v>
      </c>
      <c r="Z109" s="70" t="str">
        <f t="shared" si="14"/>
        <v>ул. Третья д.3</v>
      </c>
      <c r="AA109" s="504">
        <f>IF($B109&lt;&gt;"",MAX(AA$7:AA108)+1,0)</f>
        <v>100</v>
      </c>
      <c r="AB109" s="502">
        <f t="shared" si="13"/>
        <v>109</v>
      </c>
      <c r="AC109" s="504">
        <f>1</f>
        <v>1</v>
      </c>
      <c r="AD109" s="103">
        <f t="shared" si="15"/>
        <v>2794.68</v>
      </c>
      <c r="AE109" s="103">
        <f t="shared" si="16"/>
        <v>5950.21</v>
      </c>
      <c r="AF109" s="103">
        <f t="shared" si="17"/>
        <v>0</v>
      </c>
      <c r="AG109" s="3"/>
    </row>
    <row r="110" spans="1:33" ht="13.2" x14ac:dyDescent="0.25">
      <c r="B110" s="1" t="str">
        <f>адреса!$G$107</f>
        <v>кв.4</v>
      </c>
      <c r="C110" s="522">
        <f>адреса!$I$107</f>
        <v>30000004</v>
      </c>
      <c r="D110" s="6" t="str">
        <f>адреса!$K$107</f>
        <v>ФИО-3-4</v>
      </c>
      <c r="E110" s="6">
        <v>48204.73</v>
      </c>
      <c r="F110" s="6">
        <v>2515.56</v>
      </c>
      <c r="G110" s="6">
        <v>0</v>
      </c>
      <c r="H110" s="6">
        <v>4645.87</v>
      </c>
      <c r="I110" s="6">
        <v>0</v>
      </c>
      <c r="J110" s="6">
        <v>0</v>
      </c>
      <c r="K110" s="6">
        <v>0</v>
      </c>
      <c r="L110" s="6"/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1182.8699999999999</v>
      </c>
      <c r="T110" s="6">
        <v>0</v>
      </c>
      <c r="U110" s="6"/>
      <c r="V110" s="6">
        <v>8344.2999999999993</v>
      </c>
      <c r="W110" s="6">
        <v>0</v>
      </c>
      <c r="X110" s="6">
        <v>56549.03</v>
      </c>
      <c r="Y110" s="513">
        <f>IF(A110&lt;&gt;"",IF(A110=мар17!A110,0,1),IF(AND(B110=мар17!B110,C110=мар17!C110),0,1))</f>
        <v>0</v>
      </c>
      <c r="Z110" s="70" t="str">
        <f t="shared" si="14"/>
        <v>ул. Третья д.3</v>
      </c>
      <c r="AA110" s="504">
        <f>IF($B110&lt;&gt;"",MAX(AA$7:AA109)+1,0)</f>
        <v>101</v>
      </c>
      <c r="AB110" s="502">
        <f t="shared" si="13"/>
        <v>110</v>
      </c>
      <c r="AC110" s="504">
        <f>1</f>
        <v>1</v>
      </c>
      <c r="AD110" s="103">
        <f t="shared" si="15"/>
        <v>2515.56</v>
      </c>
      <c r="AE110" s="103">
        <f t="shared" si="16"/>
        <v>5828.74</v>
      </c>
      <c r="AF110" s="103">
        <f t="shared" si="17"/>
        <v>0</v>
      </c>
      <c r="AG110" s="3"/>
    </row>
    <row r="111" spans="1:33" ht="13.2" x14ac:dyDescent="0.25">
      <c r="B111" s="1" t="str">
        <f>адреса!$G$108</f>
        <v>кв.5</v>
      </c>
      <c r="C111" s="522">
        <f>адреса!$I$108</f>
        <v>30000005</v>
      </c>
      <c r="D111" s="6" t="str">
        <f>адреса!$K$108</f>
        <v>ФИО-3-5</v>
      </c>
      <c r="E111" s="6">
        <v>26983.45</v>
      </c>
      <c r="F111" s="6">
        <v>3223.59</v>
      </c>
      <c r="G111" s="6">
        <v>0</v>
      </c>
      <c r="H111" s="6">
        <v>5954.2</v>
      </c>
      <c r="I111" s="6">
        <v>0</v>
      </c>
      <c r="J111" s="6">
        <v>0</v>
      </c>
      <c r="K111" s="6">
        <v>0</v>
      </c>
      <c r="L111" s="6"/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v>1182.8699999999999</v>
      </c>
      <c r="T111" s="6">
        <v>0</v>
      </c>
      <c r="U111" s="6"/>
      <c r="V111" s="6">
        <v>10360.66</v>
      </c>
      <c r="W111" s="6">
        <v>5000</v>
      </c>
      <c r="X111" s="6">
        <v>32344.11</v>
      </c>
      <c r="Y111" s="513">
        <f>IF(A111&lt;&gt;"",IF(A111=мар17!A111,0,1),IF(AND(B111=мар17!B111,C111=мар17!C111),0,1))</f>
        <v>0</v>
      </c>
      <c r="Z111" s="70" t="str">
        <f t="shared" si="14"/>
        <v>ул. Третья д.3</v>
      </c>
      <c r="AA111" s="504">
        <f>IF($B111&lt;&gt;"",MAX(AA$7:AA110)+1,0)</f>
        <v>102</v>
      </c>
      <c r="AB111" s="502">
        <f t="shared" si="13"/>
        <v>111</v>
      </c>
      <c r="AC111" s="504">
        <f>1</f>
        <v>1</v>
      </c>
      <c r="AD111" s="103">
        <f t="shared" si="15"/>
        <v>3223.59</v>
      </c>
      <c r="AE111" s="103">
        <f t="shared" si="16"/>
        <v>7137.07</v>
      </c>
      <c r="AF111" s="103">
        <f t="shared" si="17"/>
        <v>0</v>
      </c>
      <c r="AG111" s="3"/>
    </row>
    <row r="112" spans="1:33" ht="13.2" x14ac:dyDescent="0.25">
      <c r="B112" s="1" t="str">
        <f>адреса!$G$109</f>
        <v>кв.6</v>
      </c>
      <c r="C112" s="522">
        <f>адреса!$I$109</f>
        <v>30000006</v>
      </c>
      <c r="D112" s="6" t="str">
        <f>адреса!$K$109</f>
        <v>ФИО-3-6</v>
      </c>
      <c r="E112" s="6">
        <v>10629.44</v>
      </c>
      <c r="F112" s="6">
        <v>2069.63</v>
      </c>
      <c r="G112" s="6">
        <v>0</v>
      </c>
      <c r="H112" s="6">
        <v>3823.43</v>
      </c>
      <c r="I112" s="6">
        <v>0</v>
      </c>
      <c r="J112" s="6">
        <v>0</v>
      </c>
      <c r="K112" s="6">
        <v>0</v>
      </c>
      <c r="L112" s="6"/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v>1182.8699999999999</v>
      </c>
      <c r="T112" s="6">
        <v>0</v>
      </c>
      <c r="U112" s="6"/>
      <c r="V112" s="6">
        <v>7075.93</v>
      </c>
      <c r="W112" s="6">
        <v>0</v>
      </c>
      <c r="X112" s="6">
        <v>17705.37</v>
      </c>
      <c r="Y112" s="513">
        <f>IF(A112&lt;&gt;"",IF(A112=мар17!A112,0,1),IF(AND(B112=мар17!B112,C112=мар17!C112),0,1))</f>
        <v>0</v>
      </c>
      <c r="Z112" s="70" t="str">
        <f t="shared" si="14"/>
        <v>ул. Третья д.3</v>
      </c>
      <c r="AA112" s="504">
        <f>IF($B112&lt;&gt;"",MAX(AA$7:AA111)+1,0)</f>
        <v>103</v>
      </c>
      <c r="AB112" s="502">
        <f t="shared" si="13"/>
        <v>112</v>
      </c>
      <c r="AC112" s="504">
        <f>1</f>
        <v>1</v>
      </c>
      <c r="AD112" s="103">
        <f t="shared" si="15"/>
        <v>2069.63</v>
      </c>
      <c r="AE112" s="103">
        <f t="shared" si="16"/>
        <v>5006.2999999999993</v>
      </c>
      <c r="AF112" s="103">
        <f t="shared" si="17"/>
        <v>0</v>
      </c>
      <c r="AG112" s="3"/>
    </row>
    <row r="113" spans="2:33" ht="13.2" x14ac:dyDescent="0.25">
      <c r="B113" s="1" t="str">
        <f>адреса!$G$110</f>
        <v>кв.7</v>
      </c>
      <c r="C113" s="522">
        <f>адреса!$I$110</f>
        <v>30000007</v>
      </c>
      <c r="D113" s="6" t="str">
        <f>адреса!$K$110</f>
        <v>ФИО-3-7</v>
      </c>
      <c r="E113" s="6">
        <v>9478.1</v>
      </c>
      <c r="F113" s="6">
        <v>3022.75</v>
      </c>
      <c r="G113" s="6">
        <v>0</v>
      </c>
      <c r="H113" s="6">
        <v>5583.8</v>
      </c>
      <c r="I113" s="6">
        <v>0</v>
      </c>
      <c r="J113" s="6">
        <v>0</v>
      </c>
      <c r="K113" s="6">
        <v>0</v>
      </c>
      <c r="L113" s="6"/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v>1182.8699999999999</v>
      </c>
      <c r="T113" s="6">
        <v>0</v>
      </c>
      <c r="U113" s="6"/>
      <c r="V113" s="6">
        <v>9789.42</v>
      </c>
      <c r="W113" s="6">
        <v>9478.1</v>
      </c>
      <c r="X113" s="6">
        <v>9789.42</v>
      </c>
      <c r="Y113" s="513">
        <f>IF(A113&lt;&gt;"",IF(A113=мар17!A113,0,1),IF(AND(B113=мар17!B113,C113=мар17!C113),0,1))</f>
        <v>0</v>
      </c>
      <c r="Z113" s="70" t="str">
        <f t="shared" si="14"/>
        <v>ул. Третья д.3</v>
      </c>
      <c r="AA113" s="504">
        <f>IF($B113&lt;&gt;"",MAX(AA$7:AA112)+1,0)</f>
        <v>104</v>
      </c>
      <c r="AB113" s="502">
        <f t="shared" si="13"/>
        <v>113</v>
      </c>
      <c r="AC113" s="504">
        <f>1</f>
        <v>1</v>
      </c>
      <c r="AD113" s="103">
        <f t="shared" si="15"/>
        <v>3022.75</v>
      </c>
      <c r="AE113" s="103">
        <f t="shared" si="16"/>
        <v>6766.67</v>
      </c>
      <c r="AF113" s="103">
        <f t="shared" si="17"/>
        <v>0</v>
      </c>
      <c r="AG113" s="3"/>
    </row>
    <row r="114" spans="2:33" ht="13.2" x14ac:dyDescent="0.25">
      <c r="B114" s="1" t="str">
        <f>адреса!$G$111</f>
        <v>кв.8</v>
      </c>
      <c r="C114" s="522">
        <f>адреса!$I$111</f>
        <v>30000008</v>
      </c>
      <c r="D114" s="6" t="str">
        <f>адреса!$K$111</f>
        <v>ФИО-3-8</v>
      </c>
      <c r="E114" s="6">
        <v>39751.199999999997</v>
      </c>
      <c r="F114" s="6">
        <v>3431.23</v>
      </c>
      <c r="G114" s="6">
        <v>0</v>
      </c>
      <c r="H114" s="6">
        <v>6338.53</v>
      </c>
      <c r="I114" s="6">
        <v>0</v>
      </c>
      <c r="J114" s="6">
        <v>0</v>
      </c>
      <c r="K114" s="6">
        <v>0</v>
      </c>
      <c r="L114" s="6"/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v>1182.8699999999999</v>
      </c>
      <c r="T114" s="6">
        <v>0</v>
      </c>
      <c r="U114" s="6"/>
      <c r="V114" s="6">
        <v>10952.63</v>
      </c>
      <c r="W114" s="6">
        <v>5000</v>
      </c>
      <c r="X114" s="6">
        <v>45703.83</v>
      </c>
      <c r="Y114" s="513">
        <f>IF(A114&lt;&gt;"",IF(A114=мар17!A114,0,1),IF(AND(B114=мар17!B114,C114=мар17!C114),0,1))</f>
        <v>0</v>
      </c>
      <c r="Z114" s="70" t="str">
        <f t="shared" si="14"/>
        <v>ул. Третья д.3</v>
      </c>
      <c r="AA114" s="504">
        <f>IF($B114&lt;&gt;"",MAX(AA$7:AA113)+1,0)</f>
        <v>105</v>
      </c>
      <c r="AB114" s="502">
        <f t="shared" si="13"/>
        <v>114</v>
      </c>
      <c r="AC114" s="504">
        <f>1</f>
        <v>1</v>
      </c>
      <c r="AD114" s="103">
        <f t="shared" si="15"/>
        <v>3431.23</v>
      </c>
      <c r="AE114" s="103">
        <f t="shared" si="16"/>
        <v>7521.4</v>
      </c>
      <c r="AF114" s="103">
        <f t="shared" si="17"/>
        <v>0</v>
      </c>
      <c r="AG114" s="3"/>
    </row>
    <row r="115" spans="2:33" ht="13.2" x14ac:dyDescent="0.25">
      <c r="B115" s="1" t="str">
        <f>адреса!$G$112</f>
        <v>кв.9</v>
      </c>
      <c r="C115" s="522">
        <f>адреса!$I$112</f>
        <v>30000009</v>
      </c>
      <c r="D115" s="6" t="str">
        <f>адреса!$K$112</f>
        <v>ФИО-3-9</v>
      </c>
      <c r="E115" s="6">
        <v>14995.39</v>
      </c>
      <c r="F115" s="6">
        <v>3070.41</v>
      </c>
      <c r="G115" s="6">
        <v>0</v>
      </c>
      <c r="H115" s="6">
        <v>5671.42</v>
      </c>
      <c r="I115" s="6">
        <v>0</v>
      </c>
      <c r="J115" s="6">
        <v>0</v>
      </c>
      <c r="K115" s="6">
        <v>0</v>
      </c>
      <c r="L115" s="6"/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1182.8699999999999</v>
      </c>
      <c r="T115" s="6">
        <v>0</v>
      </c>
      <c r="U115" s="6"/>
      <c r="V115" s="6">
        <v>9924.7000000000007</v>
      </c>
      <c r="W115" s="6">
        <v>0</v>
      </c>
      <c r="X115" s="6">
        <v>24920.09</v>
      </c>
      <c r="Y115" s="513">
        <f>IF(A115&lt;&gt;"",IF(A115=мар17!A115,0,1),IF(AND(B115=мар17!B115,C115=мар17!C115),0,1))</f>
        <v>0</v>
      </c>
      <c r="Z115" s="70" t="str">
        <f t="shared" si="14"/>
        <v>ул. Третья д.3</v>
      </c>
      <c r="AA115" s="504">
        <f>IF($B115&lt;&gt;"",MAX(AA$7:AA114)+1,0)</f>
        <v>106</v>
      </c>
      <c r="AB115" s="502">
        <f t="shared" si="13"/>
        <v>115</v>
      </c>
      <c r="AC115" s="504">
        <f>1</f>
        <v>1</v>
      </c>
      <c r="AD115" s="103">
        <f t="shared" si="15"/>
        <v>3070.41</v>
      </c>
      <c r="AE115" s="103">
        <f t="shared" si="16"/>
        <v>6854.29</v>
      </c>
      <c r="AF115" s="103">
        <f t="shared" si="17"/>
        <v>0</v>
      </c>
      <c r="AG115" s="3"/>
    </row>
    <row r="116" spans="2:33" ht="13.2" x14ac:dyDescent="0.25">
      <c r="B116" s="1" t="str">
        <f>адреса!$G$113</f>
        <v>кв.10</v>
      </c>
      <c r="C116" s="522">
        <f>адреса!$I$113</f>
        <v>30000010</v>
      </c>
      <c r="D116" s="6" t="str">
        <f>адреса!$K$113</f>
        <v>ФИО-3-10</v>
      </c>
      <c r="E116" s="6">
        <v>44355.71</v>
      </c>
      <c r="F116" s="6">
        <v>2314.7199999999998</v>
      </c>
      <c r="G116" s="6">
        <v>0</v>
      </c>
      <c r="H116" s="6">
        <v>4275.47</v>
      </c>
      <c r="I116" s="6">
        <v>0</v>
      </c>
      <c r="J116" s="6">
        <v>0</v>
      </c>
      <c r="K116" s="6">
        <v>0</v>
      </c>
      <c r="L116" s="6"/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1182.8699999999999</v>
      </c>
      <c r="T116" s="6">
        <v>0</v>
      </c>
      <c r="U116" s="6"/>
      <c r="V116" s="6">
        <v>7773.06</v>
      </c>
      <c r="W116" s="6">
        <v>0</v>
      </c>
      <c r="X116" s="6">
        <v>52128.77</v>
      </c>
      <c r="Y116" s="513">
        <f>IF(A116&lt;&gt;"",IF(A116=мар17!A116,0,1),IF(AND(B116=мар17!B116,C116=мар17!C116),0,1))</f>
        <v>0</v>
      </c>
      <c r="Z116" s="70" t="str">
        <f t="shared" si="14"/>
        <v>ул. Третья д.3</v>
      </c>
      <c r="AA116" s="504">
        <f>IF($B116&lt;&gt;"",MAX(AA$7:AA115)+1,0)</f>
        <v>107</v>
      </c>
      <c r="AB116" s="502">
        <f t="shared" si="13"/>
        <v>116</v>
      </c>
      <c r="AC116" s="504">
        <f>1</f>
        <v>1</v>
      </c>
      <c r="AD116" s="103">
        <f t="shared" si="15"/>
        <v>2314.7199999999998</v>
      </c>
      <c r="AE116" s="103">
        <f t="shared" si="16"/>
        <v>5458.34</v>
      </c>
      <c r="AF116" s="103">
        <f t="shared" si="17"/>
        <v>0</v>
      </c>
      <c r="AG116" s="3"/>
    </row>
    <row r="117" spans="2:33" ht="13.2" x14ac:dyDescent="0.25">
      <c r="B117" s="1" t="str">
        <f>адреса!$G$114</f>
        <v>кв.11</v>
      </c>
      <c r="C117" s="522">
        <f>адреса!$I$114</f>
        <v>30000011</v>
      </c>
      <c r="D117" s="6" t="str">
        <f>адреса!$K$114</f>
        <v>ФИО-3-11</v>
      </c>
      <c r="E117" s="6">
        <v>3922.37</v>
      </c>
      <c r="F117" s="6">
        <v>3029.56</v>
      </c>
      <c r="G117" s="6">
        <v>0</v>
      </c>
      <c r="H117" s="6">
        <v>5595.75</v>
      </c>
      <c r="I117" s="6">
        <v>0</v>
      </c>
      <c r="J117" s="6">
        <v>0</v>
      </c>
      <c r="K117" s="6">
        <v>0</v>
      </c>
      <c r="L117" s="6"/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v>1182.8699999999999</v>
      </c>
      <c r="T117" s="6">
        <v>0</v>
      </c>
      <c r="U117" s="6"/>
      <c r="V117" s="6">
        <v>9808.18</v>
      </c>
      <c r="W117" s="6">
        <v>0</v>
      </c>
      <c r="X117" s="6">
        <v>13730.55</v>
      </c>
      <c r="Y117" s="513">
        <f>IF(A117&lt;&gt;"",IF(A117=мар17!A117,0,1),IF(AND(B117=мар17!B117,C117=мар17!C117),0,1))</f>
        <v>0</v>
      </c>
      <c r="Z117" s="70" t="str">
        <f t="shared" si="14"/>
        <v>ул. Третья д.3</v>
      </c>
      <c r="AA117" s="504">
        <f>IF($B117&lt;&gt;"",MAX(AA$7:AA116)+1,0)</f>
        <v>108</v>
      </c>
      <c r="AB117" s="502">
        <f t="shared" si="13"/>
        <v>117</v>
      </c>
      <c r="AC117" s="504">
        <f>1</f>
        <v>1</v>
      </c>
      <c r="AD117" s="103">
        <f t="shared" si="15"/>
        <v>3029.56</v>
      </c>
      <c r="AE117" s="103">
        <f t="shared" si="16"/>
        <v>6778.62</v>
      </c>
      <c r="AF117" s="103">
        <f t="shared" si="17"/>
        <v>0</v>
      </c>
      <c r="AG117" s="3"/>
    </row>
    <row r="118" spans="2:33" ht="13.2" x14ac:dyDescent="0.25">
      <c r="B118" s="1" t="str">
        <f>адреса!$G$115</f>
        <v>кв.12</v>
      </c>
      <c r="C118" s="522">
        <f>адреса!$I$115</f>
        <v>30000012</v>
      </c>
      <c r="D118" s="6" t="str">
        <f>адреса!$K$115</f>
        <v>ФИО-3-12</v>
      </c>
      <c r="E118" s="6">
        <v>68163.05</v>
      </c>
      <c r="F118" s="6">
        <v>3557.18</v>
      </c>
      <c r="G118" s="6">
        <v>0</v>
      </c>
      <c r="H118" s="6">
        <v>6569.53</v>
      </c>
      <c r="I118" s="6">
        <v>0</v>
      </c>
      <c r="J118" s="6">
        <v>0</v>
      </c>
      <c r="K118" s="6">
        <v>0</v>
      </c>
      <c r="L118" s="6"/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v>1182.8699999999999</v>
      </c>
      <c r="T118" s="6">
        <v>0</v>
      </c>
      <c r="U118" s="6"/>
      <c r="V118" s="6">
        <v>11309.58</v>
      </c>
      <c r="W118" s="6">
        <v>0</v>
      </c>
      <c r="X118" s="6">
        <v>79472.63</v>
      </c>
      <c r="Y118" s="513">
        <f>IF(A118&lt;&gt;"",IF(A118=мар17!A118,0,1),IF(AND(B118=мар17!B118,C118=мар17!C118),0,1))</f>
        <v>0</v>
      </c>
      <c r="Z118" s="70" t="str">
        <f t="shared" si="14"/>
        <v>ул. Третья д.3</v>
      </c>
      <c r="AA118" s="504">
        <f>IF($B118&lt;&gt;"",MAX(AA$7:AA117)+1,0)</f>
        <v>109</v>
      </c>
      <c r="AB118" s="502">
        <f t="shared" si="13"/>
        <v>118</v>
      </c>
      <c r="AC118" s="504">
        <f>1</f>
        <v>1</v>
      </c>
      <c r="AD118" s="103">
        <f t="shared" si="15"/>
        <v>3557.18</v>
      </c>
      <c r="AE118" s="103">
        <f t="shared" si="16"/>
        <v>7752.4</v>
      </c>
      <c r="AF118" s="103">
        <f t="shared" si="17"/>
        <v>0</v>
      </c>
      <c r="AG118" s="3"/>
    </row>
    <row r="119" spans="2:33" ht="13.2" x14ac:dyDescent="0.25">
      <c r="B119" s="1" t="str">
        <f>адреса!$G$116</f>
        <v>кв.13</v>
      </c>
      <c r="C119" s="522">
        <f>адреса!$I$116</f>
        <v>30000013</v>
      </c>
      <c r="D119" s="6" t="str">
        <f>адреса!$K$116</f>
        <v>ФИО-3-13</v>
      </c>
      <c r="E119" s="6">
        <v>12064.2</v>
      </c>
      <c r="F119" s="6">
        <v>2917.23</v>
      </c>
      <c r="G119" s="6">
        <v>0</v>
      </c>
      <c r="H119" s="6">
        <v>5388.65</v>
      </c>
      <c r="I119" s="6">
        <v>0</v>
      </c>
      <c r="J119" s="6">
        <v>0</v>
      </c>
      <c r="K119" s="6">
        <v>0</v>
      </c>
      <c r="L119" s="6"/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v>1182.8699999999999</v>
      </c>
      <c r="T119" s="6">
        <v>0</v>
      </c>
      <c r="U119" s="6"/>
      <c r="V119" s="6">
        <v>9488.75</v>
      </c>
      <c r="W119" s="6">
        <v>12064.2</v>
      </c>
      <c r="X119" s="6">
        <v>9488.75</v>
      </c>
      <c r="Y119" s="513">
        <f>IF(A119&lt;&gt;"",IF(A119=мар17!A119,0,1),IF(AND(B119=мар17!B119,C119=мар17!C119),0,1))</f>
        <v>0</v>
      </c>
      <c r="Z119" s="70" t="str">
        <f t="shared" si="14"/>
        <v>ул. Третья д.3</v>
      </c>
      <c r="AA119" s="504">
        <f>IF($B119&lt;&gt;"",MAX(AA$7:AA118)+1,0)</f>
        <v>110</v>
      </c>
      <c r="AB119" s="502">
        <f t="shared" si="13"/>
        <v>119</v>
      </c>
      <c r="AC119" s="504">
        <f>1</f>
        <v>1</v>
      </c>
      <c r="AD119" s="103">
        <f t="shared" si="15"/>
        <v>2917.23</v>
      </c>
      <c r="AE119" s="103">
        <f t="shared" si="16"/>
        <v>6571.5199999999995</v>
      </c>
      <c r="AF119" s="103">
        <f t="shared" si="17"/>
        <v>0</v>
      </c>
      <c r="AG119" s="3"/>
    </row>
    <row r="120" spans="2:33" ht="13.2" x14ac:dyDescent="0.25">
      <c r="B120" s="1" t="str">
        <f>адреса!$G$117</f>
        <v>кв.14</v>
      </c>
      <c r="C120" s="522">
        <f>адреса!$I$117</f>
        <v>30000014</v>
      </c>
      <c r="D120" s="6" t="str">
        <f>адреса!$K$117</f>
        <v>ФИО-3-14</v>
      </c>
      <c r="E120" s="6">
        <v>16080.08</v>
      </c>
      <c r="F120" s="6">
        <v>2253.4499999999998</v>
      </c>
      <c r="G120" s="6">
        <v>0</v>
      </c>
      <c r="H120" s="6">
        <v>4161.96</v>
      </c>
      <c r="I120" s="6">
        <v>0</v>
      </c>
      <c r="J120" s="6">
        <v>0</v>
      </c>
      <c r="K120" s="6">
        <v>0</v>
      </c>
      <c r="L120" s="6"/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1182.8699999999999</v>
      </c>
      <c r="T120" s="6">
        <v>0</v>
      </c>
      <c r="U120" s="6"/>
      <c r="V120" s="6">
        <v>7598.28</v>
      </c>
      <c r="W120" s="6">
        <v>0</v>
      </c>
      <c r="X120" s="6">
        <v>23678.36</v>
      </c>
      <c r="Y120" s="513">
        <f>IF(A120&lt;&gt;"",IF(A120=мар17!A120,0,1),IF(AND(B120=мар17!B120,C120=мар17!C120),0,1))</f>
        <v>0</v>
      </c>
      <c r="Z120" s="70" t="str">
        <f t="shared" si="14"/>
        <v>ул. Третья д.3</v>
      </c>
      <c r="AA120" s="504">
        <f>IF($B120&lt;&gt;"",MAX(AA$7:AA119)+1,0)</f>
        <v>111</v>
      </c>
      <c r="AB120" s="502">
        <f t="shared" si="13"/>
        <v>120</v>
      </c>
      <c r="AC120" s="504">
        <f>1</f>
        <v>1</v>
      </c>
      <c r="AD120" s="103">
        <f t="shared" si="15"/>
        <v>2253.4499999999998</v>
      </c>
      <c r="AE120" s="103">
        <f t="shared" si="16"/>
        <v>5344.83</v>
      </c>
      <c r="AF120" s="103">
        <f t="shared" si="17"/>
        <v>0</v>
      </c>
      <c r="AG120" s="3"/>
    </row>
    <row r="121" spans="2:33" ht="13.2" x14ac:dyDescent="0.25">
      <c r="B121" s="1" t="str">
        <f>адреса!$G$118</f>
        <v>кв.15</v>
      </c>
      <c r="C121" s="522">
        <f>адреса!$I$118</f>
        <v>30000015</v>
      </c>
      <c r="D121" s="6" t="str">
        <f>адреса!$K$118</f>
        <v>ФИО-3-15</v>
      </c>
      <c r="E121" s="6">
        <v>14352.25</v>
      </c>
      <c r="F121" s="6">
        <v>2794.68</v>
      </c>
      <c r="G121" s="6">
        <v>0</v>
      </c>
      <c r="H121" s="6">
        <v>5161.63</v>
      </c>
      <c r="I121" s="6">
        <v>0</v>
      </c>
      <c r="J121" s="6">
        <v>0</v>
      </c>
      <c r="K121" s="6">
        <v>0</v>
      </c>
      <c r="L121" s="6"/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1182.8699999999999</v>
      </c>
      <c r="T121" s="6">
        <v>0</v>
      </c>
      <c r="U121" s="6"/>
      <c r="V121" s="6">
        <v>9139.18</v>
      </c>
      <c r="W121" s="6">
        <v>5589.36</v>
      </c>
      <c r="X121" s="6">
        <v>17902.07</v>
      </c>
      <c r="Y121" s="513">
        <f>IF(A121&lt;&gt;"",IF(A121=мар17!A121,0,1),IF(AND(B121=мар17!B121,C121=мар17!C121),0,1))</f>
        <v>0</v>
      </c>
      <c r="Z121" s="70" t="str">
        <f t="shared" si="14"/>
        <v>ул. Третья д.3</v>
      </c>
      <c r="AA121" s="504">
        <f>IF($B121&lt;&gt;"",MAX(AA$7:AA120)+1,0)</f>
        <v>112</v>
      </c>
      <c r="AB121" s="502">
        <f t="shared" si="13"/>
        <v>121</v>
      </c>
      <c r="AC121" s="504">
        <f>1</f>
        <v>1</v>
      </c>
      <c r="AD121" s="103">
        <f t="shared" si="15"/>
        <v>2794.68</v>
      </c>
      <c r="AE121" s="103">
        <f t="shared" si="16"/>
        <v>6344.5</v>
      </c>
      <c r="AF121" s="103">
        <f t="shared" si="17"/>
        <v>0</v>
      </c>
      <c r="AG121" s="3"/>
    </row>
    <row r="122" spans="2:33" ht="13.2" x14ac:dyDescent="0.25">
      <c r="B122" s="1" t="str">
        <f>адреса!$G$119</f>
        <v>кв.16</v>
      </c>
      <c r="C122" s="522">
        <f>адреса!$I$119</f>
        <v>30000016</v>
      </c>
      <c r="D122" s="6" t="str">
        <f>адреса!$K$119</f>
        <v>ФИО-3-16</v>
      </c>
      <c r="E122" s="6">
        <v>18129.169999999998</v>
      </c>
      <c r="F122" s="6">
        <v>3529.95</v>
      </c>
      <c r="G122" s="6">
        <v>0</v>
      </c>
      <c r="H122" s="6">
        <v>6519.75</v>
      </c>
      <c r="I122" s="6">
        <v>0</v>
      </c>
      <c r="J122" s="6">
        <v>0</v>
      </c>
      <c r="K122" s="6">
        <v>0</v>
      </c>
      <c r="L122" s="6"/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  <c r="S122" s="6">
        <v>1182.8699999999999</v>
      </c>
      <c r="T122" s="6">
        <v>0</v>
      </c>
      <c r="U122" s="6"/>
      <c r="V122" s="6">
        <v>11232.57</v>
      </c>
      <c r="W122" s="6">
        <v>0</v>
      </c>
      <c r="X122" s="6">
        <v>29361.74</v>
      </c>
      <c r="Y122" s="513">
        <f>IF(A122&lt;&gt;"",IF(A122=мар17!A122,0,1),IF(AND(B122=мар17!B122,C122=мар17!C122),0,1))</f>
        <v>0</v>
      </c>
      <c r="Z122" s="70" t="str">
        <f t="shared" si="14"/>
        <v>ул. Третья д.3</v>
      </c>
      <c r="AA122" s="504">
        <f>IF($B122&lt;&gt;"",MAX(AA$7:AA121)+1,0)</f>
        <v>113</v>
      </c>
      <c r="AB122" s="502">
        <f t="shared" si="13"/>
        <v>122</v>
      </c>
      <c r="AC122" s="504">
        <f>1</f>
        <v>1</v>
      </c>
      <c r="AD122" s="103">
        <f t="shared" si="15"/>
        <v>3529.95</v>
      </c>
      <c r="AE122" s="103">
        <f t="shared" si="16"/>
        <v>7702.62</v>
      </c>
      <c r="AF122" s="103">
        <f t="shared" si="17"/>
        <v>0</v>
      </c>
      <c r="AG122" s="3"/>
    </row>
    <row r="123" spans="2:33" ht="13.2" x14ac:dyDescent="0.25">
      <c r="B123" s="1" t="str">
        <f>адреса!$G$120</f>
        <v>кв.17</v>
      </c>
      <c r="C123" s="522">
        <f>адреса!$I$120</f>
        <v>30000017</v>
      </c>
      <c r="D123" s="6" t="str">
        <f>адреса!$K$120</f>
        <v>ФИО-3-17</v>
      </c>
      <c r="E123" s="6">
        <v>12641.93</v>
      </c>
      <c r="F123" s="6">
        <v>3056.79</v>
      </c>
      <c r="G123" s="6">
        <v>0</v>
      </c>
      <c r="H123" s="6">
        <v>5645.53</v>
      </c>
      <c r="I123" s="6">
        <v>0</v>
      </c>
      <c r="J123" s="6">
        <v>0</v>
      </c>
      <c r="K123" s="6">
        <v>0</v>
      </c>
      <c r="L123" s="6"/>
      <c r="M123" s="6">
        <v>0</v>
      </c>
      <c r="N123" s="6">
        <v>0</v>
      </c>
      <c r="O123" s="6">
        <v>0</v>
      </c>
      <c r="P123" s="6">
        <v>0</v>
      </c>
      <c r="Q123" s="6">
        <v>0</v>
      </c>
      <c r="R123" s="6">
        <v>0</v>
      </c>
      <c r="S123" s="6">
        <v>1182.8699999999999</v>
      </c>
      <c r="T123" s="6">
        <v>0</v>
      </c>
      <c r="U123" s="6"/>
      <c r="V123" s="6">
        <v>9885.19</v>
      </c>
      <c r="W123" s="6">
        <v>12641.93</v>
      </c>
      <c r="X123" s="6">
        <v>9885.19</v>
      </c>
      <c r="Y123" s="513">
        <f>IF(A123&lt;&gt;"",IF(A123=мар17!A123,0,1),IF(AND(B123=мар17!B123,C123=мар17!C123),0,1))</f>
        <v>0</v>
      </c>
      <c r="Z123" s="70" t="str">
        <f t="shared" si="14"/>
        <v>ул. Третья д.3</v>
      </c>
      <c r="AA123" s="504">
        <f>IF($B123&lt;&gt;"",MAX(AA$7:AA122)+1,0)</f>
        <v>114</v>
      </c>
      <c r="AB123" s="502">
        <f t="shared" si="13"/>
        <v>123</v>
      </c>
      <c r="AC123" s="504">
        <f>1</f>
        <v>1</v>
      </c>
      <c r="AD123" s="103">
        <f t="shared" si="15"/>
        <v>3056.79</v>
      </c>
      <c r="AE123" s="103">
        <f t="shared" si="16"/>
        <v>6828.4</v>
      </c>
      <c r="AF123" s="103">
        <f t="shared" si="17"/>
        <v>0</v>
      </c>
      <c r="AG123" s="3"/>
    </row>
    <row r="124" spans="2:33" ht="13.2" x14ac:dyDescent="0.25">
      <c r="B124" s="1" t="str">
        <f>адреса!$G$121</f>
        <v>кв.18</v>
      </c>
      <c r="C124" s="522">
        <f>адреса!$I$121</f>
        <v>30000018</v>
      </c>
      <c r="D124" s="6" t="str">
        <f>адреса!$K$121</f>
        <v>ФИО-3-18</v>
      </c>
      <c r="E124" s="6">
        <v>39723.47</v>
      </c>
      <c r="F124" s="6">
        <v>2073.04</v>
      </c>
      <c r="G124" s="6">
        <v>0</v>
      </c>
      <c r="H124" s="6">
        <v>3829.4</v>
      </c>
      <c r="I124" s="6">
        <v>0</v>
      </c>
      <c r="J124" s="6">
        <v>0</v>
      </c>
      <c r="K124" s="6">
        <v>0</v>
      </c>
      <c r="L124" s="6"/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1182.8699999999999</v>
      </c>
      <c r="T124" s="6">
        <v>0</v>
      </c>
      <c r="U124" s="6"/>
      <c r="V124" s="6">
        <v>7085.31</v>
      </c>
      <c r="W124" s="6">
        <v>0</v>
      </c>
      <c r="X124" s="6">
        <v>46808.78</v>
      </c>
      <c r="Y124" s="513">
        <f>IF(A124&lt;&gt;"",IF(A124=мар17!A124,0,1),IF(AND(B124=мар17!B124,C124=мар17!C124),0,1))</f>
        <v>0</v>
      </c>
      <c r="Z124" s="70" t="str">
        <f t="shared" si="14"/>
        <v>ул. Третья д.3</v>
      </c>
      <c r="AA124" s="504">
        <f>IF($B124&lt;&gt;"",MAX(AA$7:AA123)+1,0)</f>
        <v>115</v>
      </c>
      <c r="AB124" s="502">
        <f t="shared" si="13"/>
        <v>124</v>
      </c>
      <c r="AC124" s="504">
        <f>1</f>
        <v>1</v>
      </c>
      <c r="AD124" s="103">
        <f t="shared" si="15"/>
        <v>2073.04</v>
      </c>
      <c r="AE124" s="103">
        <f t="shared" si="16"/>
        <v>5012.2700000000004</v>
      </c>
      <c r="AF124" s="103">
        <f t="shared" si="17"/>
        <v>0</v>
      </c>
      <c r="AG124" s="3"/>
    </row>
    <row r="125" spans="2:33" ht="13.2" x14ac:dyDescent="0.25">
      <c r="B125" s="1" t="str">
        <f>адреса!$G$122</f>
        <v>кв.19</v>
      </c>
      <c r="C125" s="522">
        <f>адреса!$I$122</f>
        <v>30000019</v>
      </c>
      <c r="D125" s="6" t="str">
        <f>адреса!$K$122</f>
        <v>ФИО-3-19</v>
      </c>
      <c r="E125" s="6">
        <v>6292.72</v>
      </c>
      <c r="F125" s="6">
        <v>1521.59</v>
      </c>
      <c r="G125" s="6">
        <v>0</v>
      </c>
      <c r="H125" s="6">
        <v>2809.82</v>
      </c>
      <c r="I125" s="6">
        <v>0</v>
      </c>
      <c r="J125" s="6">
        <v>0</v>
      </c>
      <c r="K125" s="6">
        <v>0</v>
      </c>
      <c r="L125" s="6"/>
      <c r="M125" s="6">
        <v>0</v>
      </c>
      <c r="N125" s="6">
        <v>0</v>
      </c>
      <c r="O125" s="6">
        <v>0</v>
      </c>
      <c r="P125" s="6">
        <v>0</v>
      </c>
      <c r="Q125" s="6">
        <v>0</v>
      </c>
      <c r="R125" s="6">
        <v>0</v>
      </c>
      <c r="S125" s="6">
        <v>1182.8699999999999</v>
      </c>
      <c r="T125" s="6">
        <v>0</v>
      </c>
      <c r="U125" s="6"/>
      <c r="V125" s="6">
        <v>5514.28</v>
      </c>
      <c r="W125" s="6">
        <v>6292.72</v>
      </c>
      <c r="X125" s="6">
        <v>5514.28</v>
      </c>
      <c r="Y125" s="513">
        <f>IF(A125&lt;&gt;"",IF(A125=мар17!A125,0,1),IF(AND(B125=мар17!B125,C125=мар17!C125),0,1))</f>
        <v>0</v>
      </c>
      <c r="Z125" s="70" t="str">
        <f t="shared" si="14"/>
        <v>ул. Третья д.3</v>
      </c>
      <c r="AA125" s="504">
        <f>IF($B125&lt;&gt;"",MAX(AA$7:AA124)+1,0)</f>
        <v>116</v>
      </c>
      <c r="AB125" s="502">
        <f t="shared" si="13"/>
        <v>125</v>
      </c>
      <c r="AC125" s="504">
        <f>1</f>
        <v>1</v>
      </c>
      <c r="AD125" s="103">
        <f t="shared" si="15"/>
        <v>1521.59</v>
      </c>
      <c r="AE125" s="103">
        <f t="shared" si="16"/>
        <v>3992.69</v>
      </c>
      <c r="AF125" s="103">
        <f t="shared" si="17"/>
        <v>0</v>
      </c>
      <c r="AG125" s="3"/>
    </row>
    <row r="126" spans="2:33" ht="13.2" x14ac:dyDescent="0.25">
      <c r="B126" s="1" t="str">
        <f>адреса!$G$123</f>
        <v>кв.20</v>
      </c>
      <c r="C126" s="522">
        <f>адреса!$I$123</f>
        <v>30000020</v>
      </c>
      <c r="D126" s="6" t="str">
        <f>адреса!$K$123</f>
        <v>ФИО-3-20</v>
      </c>
      <c r="E126" s="6">
        <v>59488.46</v>
      </c>
      <c r="F126" s="6">
        <v>3104.45</v>
      </c>
      <c r="G126" s="6">
        <v>0</v>
      </c>
      <c r="H126" s="6">
        <v>5733.15</v>
      </c>
      <c r="I126" s="6">
        <v>0</v>
      </c>
      <c r="J126" s="6">
        <v>0</v>
      </c>
      <c r="K126" s="6">
        <v>0</v>
      </c>
      <c r="L126" s="6"/>
      <c r="M126" s="6">
        <v>0</v>
      </c>
      <c r="N126" s="6">
        <v>0</v>
      </c>
      <c r="O126" s="6">
        <v>0</v>
      </c>
      <c r="P126" s="6">
        <v>0</v>
      </c>
      <c r="Q126" s="6">
        <v>0</v>
      </c>
      <c r="R126" s="6">
        <v>0</v>
      </c>
      <c r="S126" s="6">
        <v>1182.8699999999999</v>
      </c>
      <c r="T126" s="6">
        <v>0</v>
      </c>
      <c r="U126" s="6"/>
      <c r="V126" s="6">
        <v>10020.469999999999</v>
      </c>
      <c r="W126" s="6">
        <v>0</v>
      </c>
      <c r="X126" s="6">
        <v>69508.929999999993</v>
      </c>
      <c r="Y126" s="513">
        <f>IF(A126&lt;&gt;"",IF(A126=мар17!A126,0,1),IF(AND(B126=мар17!B126,C126=мар17!C126),0,1))</f>
        <v>0</v>
      </c>
      <c r="Z126" s="70" t="str">
        <f t="shared" si="14"/>
        <v>ул. Третья д.3</v>
      </c>
      <c r="AA126" s="504">
        <f>IF($B126&lt;&gt;"",MAX(AA$7:AA125)+1,0)</f>
        <v>117</v>
      </c>
      <c r="AB126" s="502">
        <f t="shared" si="13"/>
        <v>126</v>
      </c>
      <c r="AC126" s="504">
        <f>1</f>
        <v>1</v>
      </c>
      <c r="AD126" s="103">
        <f t="shared" si="15"/>
        <v>3104.45</v>
      </c>
      <c r="AE126" s="103">
        <f t="shared" si="16"/>
        <v>6916.0199999999995</v>
      </c>
      <c r="AF126" s="103">
        <f t="shared" si="17"/>
        <v>0</v>
      </c>
      <c r="AG126" s="3"/>
    </row>
    <row r="127" spans="2:33" ht="13.2" x14ac:dyDescent="0.25">
      <c r="B127" s="1" t="str">
        <f>адреса!$G$124</f>
        <v>кв.21</v>
      </c>
      <c r="C127" s="522">
        <f>адреса!$I$124</f>
        <v>30000021</v>
      </c>
      <c r="D127" s="6" t="str">
        <f>адреса!$K$124</f>
        <v>ФИО-3-21</v>
      </c>
      <c r="E127" s="6">
        <v>7192.02</v>
      </c>
      <c r="F127" s="6">
        <v>1739.44</v>
      </c>
      <c r="G127" s="6">
        <v>0</v>
      </c>
      <c r="H127" s="6">
        <v>3212.08</v>
      </c>
      <c r="I127" s="6">
        <v>0</v>
      </c>
      <c r="J127" s="6">
        <v>0</v>
      </c>
      <c r="K127" s="6">
        <v>0</v>
      </c>
      <c r="L127" s="6"/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>
        <v>0</v>
      </c>
      <c r="S127" s="6">
        <v>1182.8699999999999</v>
      </c>
      <c r="T127" s="6">
        <v>0</v>
      </c>
      <c r="U127" s="6"/>
      <c r="V127" s="6">
        <v>6134.39</v>
      </c>
      <c r="W127" s="6">
        <v>0</v>
      </c>
      <c r="X127" s="6">
        <v>13326.41</v>
      </c>
      <c r="Y127" s="513">
        <f>IF(A127&lt;&gt;"",IF(A127=мар17!A127,0,1),IF(AND(B127=мар17!B127,C127=мар17!C127),0,1))</f>
        <v>0</v>
      </c>
      <c r="Z127" s="70" t="str">
        <f t="shared" si="14"/>
        <v>ул. Третья д.3</v>
      </c>
      <c r="AA127" s="504">
        <f>IF($B127&lt;&gt;"",MAX(AA$7:AA126)+1,0)</f>
        <v>118</v>
      </c>
      <c r="AB127" s="502">
        <f t="shared" si="13"/>
        <v>127</v>
      </c>
      <c r="AC127" s="504">
        <f>1</f>
        <v>1</v>
      </c>
      <c r="AD127" s="103">
        <f t="shared" si="15"/>
        <v>1739.44</v>
      </c>
      <c r="AE127" s="103">
        <f t="shared" si="16"/>
        <v>4394.95</v>
      </c>
      <c r="AF127" s="103">
        <f t="shared" si="17"/>
        <v>0</v>
      </c>
      <c r="AG127" s="3"/>
    </row>
    <row r="128" spans="2:33" ht="13.2" x14ac:dyDescent="0.25">
      <c r="B128" s="1" t="str">
        <f>адреса!$G$125</f>
        <v>кв.22</v>
      </c>
      <c r="C128" s="522">
        <f>адреса!$I$125</f>
        <v>30000022</v>
      </c>
      <c r="D128" s="6" t="str">
        <f>адреса!$K$125</f>
        <v>ФИО-3-22</v>
      </c>
      <c r="E128" s="6">
        <v>6841.2</v>
      </c>
      <c r="F128" s="6">
        <v>1654.34</v>
      </c>
      <c r="G128" s="6">
        <v>0</v>
      </c>
      <c r="H128" s="6">
        <v>3054.76</v>
      </c>
      <c r="I128" s="6">
        <v>0</v>
      </c>
      <c r="J128" s="6">
        <v>0</v>
      </c>
      <c r="K128" s="6">
        <v>0</v>
      </c>
      <c r="L128" s="6"/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>
        <v>0</v>
      </c>
      <c r="S128" s="6">
        <v>1038.3</v>
      </c>
      <c r="T128" s="6">
        <v>0</v>
      </c>
      <c r="U128" s="6"/>
      <c r="V128" s="6">
        <v>5747.4</v>
      </c>
      <c r="W128" s="6">
        <v>6841.2</v>
      </c>
      <c r="X128" s="6">
        <v>5747.4</v>
      </c>
      <c r="Y128" s="513">
        <f>IF(A128&lt;&gt;"",IF(A128=мар17!A128,0,1),IF(AND(B128=мар17!B128,C128=мар17!C128),0,1))</f>
        <v>0</v>
      </c>
      <c r="Z128" s="70" t="str">
        <f t="shared" ref="Z128:Z191" si="18">IF(AND(A128&lt;&gt;"",B128=""),A128,Z127)</f>
        <v>ул. Третья д.3</v>
      </c>
      <c r="AA128" s="504">
        <f>IF($B128&lt;&gt;"",MAX(AA$7:AA127)+1,0)</f>
        <v>119</v>
      </c>
      <c r="AB128" s="502">
        <f t="shared" si="13"/>
        <v>128</v>
      </c>
      <c r="AC128" s="504">
        <f>1</f>
        <v>1</v>
      </c>
      <c r="AD128" s="103">
        <f t="shared" ref="AD128:AD191" si="19">F128</f>
        <v>1654.34</v>
      </c>
      <c r="AE128" s="103">
        <f t="shared" ref="AE128:AE191" si="20">H128+I128+J128+K128+L128+O128+R128+S128</f>
        <v>4093.0600000000004</v>
      </c>
      <c r="AF128" s="103">
        <f t="shared" ref="AF128:AF191" si="21">V128-AD128-AE128</f>
        <v>0</v>
      </c>
      <c r="AG128" s="3"/>
    </row>
    <row r="129" spans="2:33" ht="13.2" x14ac:dyDescent="0.25">
      <c r="B129" s="1" t="str">
        <f>адреса!$G$126</f>
        <v>кв.23</v>
      </c>
      <c r="C129" s="522">
        <f>адреса!$I$126</f>
        <v>30000023</v>
      </c>
      <c r="D129" s="6" t="str">
        <f>адреса!$K$126</f>
        <v>ФИО-3-23</v>
      </c>
      <c r="E129" s="6">
        <v>11277.01</v>
      </c>
      <c r="F129" s="6">
        <v>2726.6</v>
      </c>
      <c r="G129" s="6">
        <v>0</v>
      </c>
      <c r="H129" s="6">
        <v>5036.17</v>
      </c>
      <c r="I129" s="6">
        <v>0</v>
      </c>
      <c r="J129" s="6">
        <v>0</v>
      </c>
      <c r="K129" s="6">
        <v>0</v>
      </c>
      <c r="L129" s="6"/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  <c r="S129" s="6">
        <v>1182.8699999999999</v>
      </c>
      <c r="T129" s="6">
        <v>0</v>
      </c>
      <c r="U129" s="6"/>
      <c r="V129" s="6">
        <v>8945.64</v>
      </c>
      <c r="W129" s="6">
        <v>0</v>
      </c>
      <c r="X129" s="6">
        <v>20222.650000000001</v>
      </c>
      <c r="Y129" s="513">
        <f>IF(A129&lt;&gt;"",IF(A129=мар17!A129,0,1),IF(AND(B129=мар17!B129,C129=мар17!C129),0,1))</f>
        <v>0</v>
      </c>
      <c r="Z129" s="70" t="str">
        <f t="shared" si="18"/>
        <v>ул. Третья д.3</v>
      </c>
      <c r="AA129" s="504">
        <f>IF($B129&lt;&gt;"",MAX(AA$7:AA128)+1,0)</f>
        <v>120</v>
      </c>
      <c r="AB129" s="502">
        <f t="shared" si="13"/>
        <v>129</v>
      </c>
      <c r="AC129" s="504">
        <f>1</f>
        <v>1</v>
      </c>
      <c r="AD129" s="103">
        <f t="shared" si="19"/>
        <v>2726.6</v>
      </c>
      <c r="AE129" s="103">
        <f t="shared" si="20"/>
        <v>6219.04</v>
      </c>
      <c r="AF129" s="103">
        <f t="shared" si="21"/>
        <v>0</v>
      </c>
      <c r="AG129" s="3"/>
    </row>
    <row r="130" spans="2:33" ht="13.2" x14ac:dyDescent="0.25">
      <c r="B130" s="1" t="str">
        <f>адреса!$G$127</f>
        <v>кв.24</v>
      </c>
      <c r="C130" s="522">
        <f>адреса!$I$127</f>
        <v>30000024</v>
      </c>
      <c r="D130" s="6" t="str">
        <f>адреса!$K$127</f>
        <v>ФИО-3-24</v>
      </c>
      <c r="E130" s="6">
        <v>33331.019999999997</v>
      </c>
      <c r="F130" s="6">
        <v>1739.44</v>
      </c>
      <c r="G130" s="6">
        <v>0</v>
      </c>
      <c r="H130" s="6">
        <v>3212.08</v>
      </c>
      <c r="I130" s="6">
        <v>0</v>
      </c>
      <c r="J130" s="6">
        <v>0</v>
      </c>
      <c r="K130" s="6">
        <v>0</v>
      </c>
      <c r="L130" s="6"/>
      <c r="M130" s="6">
        <v>0</v>
      </c>
      <c r="N130" s="6">
        <v>0</v>
      </c>
      <c r="O130" s="6">
        <v>0</v>
      </c>
      <c r="P130" s="6">
        <v>0</v>
      </c>
      <c r="Q130" s="6">
        <v>0</v>
      </c>
      <c r="R130" s="6">
        <v>0</v>
      </c>
      <c r="S130" s="6">
        <v>1182.8699999999999</v>
      </c>
      <c r="T130" s="6">
        <v>0</v>
      </c>
      <c r="U130" s="6"/>
      <c r="V130" s="6">
        <v>6134.39</v>
      </c>
      <c r="W130" s="6">
        <v>0</v>
      </c>
      <c r="X130" s="6">
        <v>39465.410000000003</v>
      </c>
      <c r="Y130" s="513">
        <f>IF(A130&lt;&gt;"",IF(A130=мар17!A130,0,1),IF(AND(B130=мар17!B130,C130=мар17!C130),0,1))</f>
        <v>0</v>
      </c>
      <c r="Z130" s="70" t="str">
        <f t="shared" si="18"/>
        <v>ул. Третья д.3</v>
      </c>
      <c r="AA130" s="504">
        <f>IF($B130&lt;&gt;"",MAX(AA$7:AA129)+1,0)</f>
        <v>121</v>
      </c>
      <c r="AB130" s="502">
        <f t="shared" si="13"/>
        <v>130</v>
      </c>
      <c r="AC130" s="504">
        <f>1</f>
        <v>1</v>
      </c>
      <c r="AD130" s="103">
        <f t="shared" si="19"/>
        <v>1739.44</v>
      </c>
      <c r="AE130" s="103">
        <f t="shared" si="20"/>
        <v>4394.95</v>
      </c>
      <c r="AF130" s="103">
        <f t="shared" si="21"/>
        <v>0</v>
      </c>
      <c r="AG130" s="3"/>
    </row>
    <row r="131" spans="2:33" ht="13.2" x14ac:dyDescent="0.25">
      <c r="B131" s="1" t="str">
        <f>адреса!$G$128</f>
        <v>кв.25</v>
      </c>
      <c r="C131" s="522">
        <f>адреса!$I$128</f>
        <v>30000025</v>
      </c>
      <c r="D131" s="6" t="str">
        <f>адреса!$K$128</f>
        <v>ФИО-3-25</v>
      </c>
      <c r="E131" s="6">
        <v>34920.71</v>
      </c>
      <c r="F131" s="6">
        <v>1657.75</v>
      </c>
      <c r="G131" s="6">
        <v>0</v>
      </c>
      <c r="H131" s="6">
        <v>3062.73</v>
      </c>
      <c r="I131" s="6">
        <v>0</v>
      </c>
      <c r="J131" s="6">
        <v>0</v>
      </c>
      <c r="K131" s="6">
        <v>0</v>
      </c>
      <c r="L131" s="6"/>
      <c r="M131" s="6">
        <v>0</v>
      </c>
      <c r="N131" s="6">
        <v>0</v>
      </c>
      <c r="O131" s="6">
        <v>0</v>
      </c>
      <c r="P131" s="6">
        <v>0</v>
      </c>
      <c r="Q131" s="6">
        <v>0</v>
      </c>
      <c r="R131" s="6">
        <v>0</v>
      </c>
      <c r="S131" s="6">
        <v>788.58</v>
      </c>
      <c r="T131" s="6">
        <v>0</v>
      </c>
      <c r="U131" s="6"/>
      <c r="V131" s="6">
        <v>5509.06</v>
      </c>
      <c r="W131" s="6">
        <v>0</v>
      </c>
      <c r="X131" s="6">
        <v>40429.769999999997</v>
      </c>
      <c r="Y131" s="513">
        <f>IF(A131&lt;&gt;"",IF(A131=мар17!A131,0,1),IF(AND(B131=мар17!B131,C131=мар17!C131),0,1))</f>
        <v>0</v>
      </c>
      <c r="Z131" s="70" t="str">
        <f t="shared" si="18"/>
        <v>ул. Третья д.3</v>
      </c>
      <c r="AA131" s="504">
        <f>IF($B131&lt;&gt;"",MAX(AA$7:AA130)+1,0)</f>
        <v>122</v>
      </c>
      <c r="AB131" s="502">
        <f t="shared" si="13"/>
        <v>131</v>
      </c>
      <c r="AC131" s="504">
        <f>1</f>
        <v>1</v>
      </c>
      <c r="AD131" s="103">
        <f t="shared" si="19"/>
        <v>1657.75</v>
      </c>
      <c r="AE131" s="103">
        <f t="shared" si="20"/>
        <v>3851.31</v>
      </c>
      <c r="AF131" s="103">
        <f t="shared" si="21"/>
        <v>0</v>
      </c>
      <c r="AG131" s="3"/>
    </row>
    <row r="132" spans="2:33" ht="13.2" x14ac:dyDescent="0.25">
      <c r="B132" s="1" t="str">
        <f>адреса!$G$129</f>
        <v>кв.26</v>
      </c>
      <c r="C132" s="522">
        <f>адреса!$I$129</f>
        <v>30000026</v>
      </c>
      <c r="D132" s="6" t="str">
        <f>адреса!$K$129</f>
        <v>ФИО-3-26</v>
      </c>
      <c r="E132" s="6">
        <v>14684.87</v>
      </c>
      <c r="F132" s="6">
        <v>2859.36</v>
      </c>
      <c r="G132" s="6">
        <v>0</v>
      </c>
      <c r="H132" s="6">
        <v>5281.11</v>
      </c>
      <c r="I132" s="6">
        <v>0</v>
      </c>
      <c r="J132" s="6">
        <v>0</v>
      </c>
      <c r="K132" s="6">
        <v>0</v>
      </c>
      <c r="L132" s="6"/>
      <c r="M132" s="6">
        <v>0</v>
      </c>
      <c r="N132" s="6">
        <v>0</v>
      </c>
      <c r="O132" s="6">
        <v>0</v>
      </c>
      <c r="P132" s="6">
        <v>0</v>
      </c>
      <c r="Q132" s="6">
        <v>0</v>
      </c>
      <c r="R132" s="6">
        <v>0</v>
      </c>
      <c r="S132" s="6">
        <v>1182.8699999999999</v>
      </c>
      <c r="T132" s="6">
        <v>0</v>
      </c>
      <c r="U132" s="6"/>
      <c r="V132" s="6">
        <v>9323.34</v>
      </c>
      <c r="W132" s="6">
        <v>0</v>
      </c>
      <c r="X132" s="6">
        <v>24008.21</v>
      </c>
      <c r="Y132" s="513">
        <f>IF(A132&lt;&gt;"",IF(A132=мар17!A132,0,1),IF(AND(B132=мар17!B132,C132=мар17!C132),0,1))</f>
        <v>0</v>
      </c>
      <c r="Z132" s="70" t="str">
        <f t="shared" si="18"/>
        <v>ул. Третья д.3</v>
      </c>
      <c r="AA132" s="504">
        <f>IF($B132&lt;&gt;"",MAX(AA$7:AA131)+1,0)</f>
        <v>123</v>
      </c>
      <c r="AB132" s="502">
        <f t="shared" si="13"/>
        <v>132</v>
      </c>
      <c r="AC132" s="504">
        <f>1</f>
        <v>1</v>
      </c>
      <c r="AD132" s="103">
        <f t="shared" si="19"/>
        <v>2859.36</v>
      </c>
      <c r="AE132" s="103">
        <f t="shared" si="20"/>
        <v>6463.98</v>
      </c>
      <c r="AF132" s="103">
        <f t="shared" si="21"/>
        <v>0</v>
      </c>
      <c r="AG132" s="3"/>
    </row>
    <row r="133" spans="2:33" ht="13.2" x14ac:dyDescent="0.25">
      <c r="B133" s="1" t="str">
        <f>адреса!$G$130</f>
        <v>кв.27</v>
      </c>
      <c r="C133" s="522">
        <f>адреса!$I$130</f>
        <v>30000027</v>
      </c>
      <c r="D133" s="6" t="str">
        <f>адреса!$K$130</f>
        <v>ФИО-3-27</v>
      </c>
      <c r="E133" s="6">
        <v>11233.14</v>
      </c>
      <c r="F133" s="6">
        <v>2716.39</v>
      </c>
      <c r="G133" s="6">
        <v>0</v>
      </c>
      <c r="H133" s="6">
        <v>5016.26</v>
      </c>
      <c r="I133" s="6">
        <v>0</v>
      </c>
      <c r="J133" s="6">
        <v>0</v>
      </c>
      <c r="K133" s="6">
        <v>0</v>
      </c>
      <c r="L133" s="6"/>
      <c r="M133" s="6">
        <v>0</v>
      </c>
      <c r="N133" s="6">
        <v>0</v>
      </c>
      <c r="O133" s="6">
        <v>0</v>
      </c>
      <c r="P133" s="6">
        <v>0</v>
      </c>
      <c r="Q133" s="6">
        <v>0</v>
      </c>
      <c r="R133" s="6">
        <v>0</v>
      </c>
      <c r="S133" s="6">
        <v>1182.8699999999999</v>
      </c>
      <c r="T133" s="6">
        <v>0</v>
      </c>
      <c r="U133" s="6"/>
      <c r="V133" s="6">
        <v>8915.52</v>
      </c>
      <c r="W133" s="6">
        <v>11233.14</v>
      </c>
      <c r="X133" s="6">
        <v>8915.52</v>
      </c>
      <c r="Y133" s="513">
        <f>IF(A133&lt;&gt;"",IF(A133=мар17!A133,0,1),IF(AND(B133=мар17!B133,C133=мар17!C133),0,1))</f>
        <v>0</v>
      </c>
      <c r="Z133" s="70" t="str">
        <f t="shared" si="18"/>
        <v>ул. Третья д.3</v>
      </c>
      <c r="AA133" s="504">
        <f>IF($B133&lt;&gt;"",MAX(AA$7:AA132)+1,0)</f>
        <v>124</v>
      </c>
      <c r="AB133" s="502">
        <f t="shared" si="13"/>
        <v>133</v>
      </c>
      <c r="AC133" s="504">
        <f>1</f>
        <v>1</v>
      </c>
      <c r="AD133" s="103">
        <f t="shared" si="19"/>
        <v>2716.39</v>
      </c>
      <c r="AE133" s="103">
        <f t="shared" si="20"/>
        <v>6199.13</v>
      </c>
      <c r="AF133" s="103">
        <f t="shared" si="21"/>
        <v>0</v>
      </c>
      <c r="AG133" s="3"/>
    </row>
    <row r="134" spans="2:33" ht="13.2" x14ac:dyDescent="0.25">
      <c r="B134" s="1" t="str">
        <f>адреса!$G$131</f>
        <v>кв.28</v>
      </c>
      <c r="C134" s="522">
        <f>адреса!$I$131</f>
        <v>30000028</v>
      </c>
      <c r="D134" s="6" t="str">
        <f>адреса!$K$131</f>
        <v>ФИО-3-28</v>
      </c>
      <c r="E134" s="6">
        <v>29990.720000000001</v>
      </c>
      <c r="F134" s="6">
        <v>1565.84</v>
      </c>
      <c r="G134" s="6">
        <v>0</v>
      </c>
      <c r="H134" s="6">
        <v>2891.47</v>
      </c>
      <c r="I134" s="6">
        <v>0</v>
      </c>
      <c r="J134" s="6">
        <v>0</v>
      </c>
      <c r="K134" s="6">
        <v>0</v>
      </c>
      <c r="L134" s="6"/>
      <c r="M134" s="6">
        <v>0</v>
      </c>
      <c r="N134" s="6">
        <v>0</v>
      </c>
      <c r="O134" s="6">
        <v>0</v>
      </c>
      <c r="P134" s="6">
        <v>0</v>
      </c>
      <c r="Q134" s="6">
        <v>0</v>
      </c>
      <c r="R134" s="6">
        <v>0</v>
      </c>
      <c r="S134" s="6">
        <v>1182.8699999999999</v>
      </c>
      <c r="T134" s="6">
        <v>0</v>
      </c>
      <c r="U134" s="6"/>
      <c r="V134" s="6">
        <v>5640.18</v>
      </c>
      <c r="W134" s="6">
        <v>0</v>
      </c>
      <c r="X134" s="6">
        <v>35630.9</v>
      </c>
      <c r="Y134" s="513">
        <f>IF(A134&lt;&gt;"",IF(A134=мар17!A134,0,1),IF(AND(B134=мар17!B134,C134=мар17!C134),0,1))</f>
        <v>0</v>
      </c>
      <c r="Z134" s="70" t="str">
        <f t="shared" si="18"/>
        <v>ул. Третья д.3</v>
      </c>
      <c r="AA134" s="504">
        <f>IF($B134&lt;&gt;"",MAX(AA$7:AA133)+1,0)</f>
        <v>125</v>
      </c>
      <c r="AB134" s="502">
        <f t="shared" si="13"/>
        <v>134</v>
      </c>
      <c r="AC134" s="504">
        <f>1</f>
        <v>1</v>
      </c>
      <c r="AD134" s="103">
        <f t="shared" si="19"/>
        <v>1565.84</v>
      </c>
      <c r="AE134" s="103">
        <f t="shared" si="20"/>
        <v>4074.3399999999997</v>
      </c>
      <c r="AF134" s="103">
        <f t="shared" si="21"/>
        <v>0</v>
      </c>
      <c r="AG134" s="3"/>
    </row>
    <row r="135" spans="2:33" ht="13.2" x14ac:dyDescent="0.25">
      <c r="B135" s="1" t="str">
        <f>адреса!$G$132</f>
        <v>кв.29</v>
      </c>
      <c r="C135" s="522">
        <f>адреса!$I$132</f>
        <v>30000029</v>
      </c>
      <c r="D135" s="6" t="str">
        <f>адреса!$K$132</f>
        <v>ФИО-3-29</v>
      </c>
      <c r="E135" s="6">
        <v>8705.93</v>
      </c>
      <c r="F135" s="6">
        <v>1695.19</v>
      </c>
      <c r="G135" s="6">
        <v>0</v>
      </c>
      <c r="H135" s="6">
        <v>3130.43</v>
      </c>
      <c r="I135" s="6">
        <v>0</v>
      </c>
      <c r="J135" s="6">
        <v>0</v>
      </c>
      <c r="K135" s="6">
        <v>0</v>
      </c>
      <c r="L135" s="6"/>
      <c r="M135" s="6">
        <v>0</v>
      </c>
      <c r="N135" s="6">
        <v>0</v>
      </c>
      <c r="O135" s="6">
        <v>0</v>
      </c>
      <c r="P135" s="6">
        <v>0</v>
      </c>
      <c r="Q135" s="6">
        <v>0</v>
      </c>
      <c r="R135" s="6">
        <v>0</v>
      </c>
      <c r="S135" s="6">
        <v>1182.8699999999999</v>
      </c>
      <c r="T135" s="6">
        <v>0</v>
      </c>
      <c r="U135" s="6"/>
      <c r="V135" s="6">
        <v>6008.49</v>
      </c>
      <c r="W135" s="6">
        <v>8705.93</v>
      </c>
      <c r="X135" s="6">
        <v>6008.49</v>
      </c>
      <c r="Y135" s="513">
        <f>IF(A135&lt;&gt;"",IF(A135=мар17!A135,0,1),IF(AND(B135=мар17!B135,C135=мар17!C135),0,1))</f>
        <v>0</v>
      </c>
      <c r="Z135" s="70" t="str">
        <f t="shared" si="18"/>
        <v>ул. Третья д.3</v>
      </c>
      <c r="AA135" s="504">
        <f>IF($B135&lt;&gt;"",MAX(AA$7:AA134)+1,0)</f>
        <v>126</v>
      </c>
      <c r="AB135" s="502">
        <f t="shared" si="13"/>
        <v>135</v>
      </c>
      <c r="AC135" s="504">
        <f>1</f>
        <v>1</v>
      </c>
      <c r="AD135" s="103">
        <f t="shared" si="19"/>
        <v>1695.19</v>
      </c>
      <c r="AE135" s="103">
        <f t="shared" si="20"/>
        <v>4313.2999999999993</v>
      </c>
      <c r="AF135" s="103">
        <f t="shared" si="21"/>
        <v>0</v>
      </c>
      <c r="AG135" s="3"/>
    </row>
    <row r="136" spans="2:33" ht="13.2" x14ac:dyDescent="0.25">
      <c r="B136" s="1" t="str">
        <f>адреса!$G$133</f>
        <v>кв.30</v>
      </c>
      <c r="C136" s="522">
        <f>адреса!$I$133</f>
        <v>30000030</v>
      </c>
      <c r="D136" s="6" t="str">
        <f>адреса!$K$133</f>
        <v>ФИО-3-30</v>
      </c>
      <c r="E136" s="6">
        <v>11825.51</v>
      </c>
      <c r="F136" s="6">
        <v>2859.36</v>
      </c>
      <c r="G136" s="6">
        <v>0</v>
      </c>
      <c r="H136" s="6">
        <v>5281.11</v>
      </c>
      <c r="I136" s="6">
        <v>0</v>
      </c>
      <c r="J136" s="6">
        <v>0</v>
      </c>
      <c r="K136" s="6">
        <v>0</v>
      </c>
      <c r="L136" s="6"/>
      <c r="M136" s="6">
        <v>0</v>
      </c>
      <c r="N136" s="6">
        <v>0</v>
      </c>
      <c r="O136" s="6">
        <v>0</v>
      </c>
      <c r="P136" s="6">
        <v>0</v>
      </c>
      <c r="Q136" s="6">
        <v>0</v>
      </c>
      <c r="R136" s="6">
        <v>0</v>
      </c>
      <c r="S136" s="6">
        <v>1182.8699999999999</v>
      </c>
      <c r="T136" s="6">
        <v>0</v>
      </c>
      <c r="U136" s="6"/>
      <c r="V136" s="6">
        <v>9323.34</v>
      </c>
      <c r="W136" s="6">
        <v>11825.51</v>
      </c>
      <c r="X136" s="6">
        <v>9323.34</v>
      </c>
      <c r="Y136" s="513">
        <f>IF(A136&lt;&gt;"",IF(A136=мар17!A136,0,1),IF(AND(B136=мар17!B136,C136=мар17!C136),0,1))</f>
        <v>0</v>
      </c>
      <c r="Z136" s="70" t="str">
        <f t="shared" si="18"/>
        <v>ул. Третья д.3</v>
      </c>
      <c r="AA136" s="504">
        <f>IF($B136&lt;&gt;"",MAX(AA$7:AA135)+1,0)</f>
        <v>127</v>
      </c>
      <c r="AB136" s="502">
        <f t="shared" si="13"/>
        <v>136</v>
      </c>
      <c r="AC136" s="504">
        <f>1</f>
        <v>1</v>
      </c>
      <c r="AD136" s="103">
        <f t="shared" si="19"/>
        <v>2859.36</v>
      </c>
      <c r="AE136" s="103">
        <f t="shared" si="20"/>
        <v>6463.98</v>
      </c>
      <c r="AF136" s="103">
        <f t="shared" si="21"/>
        <v>0</v>
      </c>
      <c r="AG136" s="3"/>
    </row>
    <row r="137" spans="2:33" ht="13.2" x14ac:dyDescent="0.25">
      <c r="B137" s="1" t="str">
        <f>адреса!$G$134</f>
        <v>кв.31</v>
      </c>
      <c r="C137" s="522">
        <f>адреса!$I$134</f>
        <v>30000031</v>
      </c>
      <c r="D137" s="6" t="str">
        <f>адреса!$K$134</f>
        <v>ФИО-3-31</v>
      </c>
      <c r="E137" s="6">
        <v>67184.37</v>
      </c>
      <c r="F137" s="6">
        <v>3506.12</v>
      </c>
      <c r="G137" s="6">
        <v>0</v>
      </c>
      <c r="H137" s="6">
        <v>6475.94</v>
      </c>
      <c r="I137" s="6">
        <v>0</v>
      </c>
      <c r="J137" s="6">
        <v>0</v>
      </c>
      <c r="K137" s="6">
        <v>0</v>
      </c>
      <c r="L137" s="6"/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>
        <v>0</v>
      </c>
      <c r="S137" s="6">
        <v>1182.8699999999999</v>
      </c>
      <c r="T137" s="6">
        <v>0</v>
      </c>
      <c r="U137" s="6"/>
      <c r="V137" s="6">
        <v>11164.93</v>
      </c>
      <c r="W137" s="6">
        <v>0</v>
      </c>
      <c r="X137" s="6">
        <v>78349.3</v>
      </c>
      <c r="Y137" s="513">
        <f>IF(A137&lt;&gt;"",IF(A137=мар17!A137,0,1),IF(AND(B137=мар17!B137,C137=мар17!C137),0,1))</f>
        <v>0</v>
      </c>
      <c r="Z137" s="70" t="str">
        <f t="shared" si="18"/>
        <v>ул. Третья д.3</v>
      </c>
      <c r="AA137" s="504">
        <f>IF($B137&lt;&gt;"",MAX(AA$7:AA136)+1,0)</f>
        <v>128</v>
      </c>
      <c r="AB137" s="502">
        <f t="shared" ref="AB137:AB200" si="22">AB136+1</f>
        <v>137</v>
      </c>
      <c r="AC137" s="504">
        <f>1</f>
        <v>1</v>
      </c>
      <c r="AD137" s="103">
        <f t="shared" si="19"/>
        <v>3506.12</v>
      </c>
      <c r="AE137" s="103">
        <f t="shared" si="20"/>
        <v>7658.8099999999995</v>
      </c>
      <c r="AF137" s="103">
        <f t="shared" si="21"/>
        <v>0</v>
      </c>
      <c r="AG137" s="3"/>
    </row>
    <row r="138" spans="2:33" ht="13.2" x14ac:dyDescent="0.25">
      <c r="B138" s="1" t="str">
        <f>адреса!$G$135</f>
        <v>кв.32</v>
      </c>
      <c r="C138" s="522">
        <f>адреса!$I$135</f>
        <v>30000032</v>
      </c>
      <c r="D138" s="6" t="str">
        <f>адреса!$K$135</f>
        <v>ФИО-3-32</v>
      </c>
      <c r="E138" s="6">
        <v>60596.74</v>
      </c>
      <c r="F138" s="6">
        <v>3162.32</v>
      </c>
      <c r="G138" s="6">
        <v>0</v>
      </c>
      <c r="H138" s="6">
        <v>5840.69</v>
      </c>
      <c r="I138" s="6">
        <v>0</v>
      </c>
      <c r="J138" s="6">
        <v>0</v>
      </c>
      <c r="K138" s="6">
        <v>0</v>
      </c>
      <c r="L138" s="6"/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>
        <v>0</v>
      </c>
      <c r="S138" s="6">
        <v>0</v>
      </c>
      <c r="T138" s="6">
        <v>0</v>
      </c>
      <c r="U138" s="6"/>
      <c r="V138" s="6">
        <v>9003.01</v>
      </c>
      <c r="W138" s="6">
        <v>0</v>
      </c>
      <c r="X138" s="6">
        <v>69599.75</v>
      </c>
      <c r="Y138" s="513">
        <f>IF(A138&lt;&gt;"",IF(A138=мар17!A138,0,1),IF(AND(B138=мар17!B138,C138=мар17!C138),0,1))</f>
        <v>0</v>
      </c>
      <c r="Z138" s="70" t="str">
        <f t="shared" si="18"/>
        <v>ул. Третья д.3</v>
      </c>
      <c r="AA138" s="504">
        <f>IF($B138&lt;&gt;"",MAX(AA$7:AA137)+1,0)</f>
        <v>129</v>
      </c>
      <c r="AB138" s="502">
        <f t="shared" si="22"/>
        <v>138</v>
      </c>
      <c r="AC138" s="504">
        <f>1</f>
        <v>1</v>
      </c>
      <c r="AD138" s="103">
        <f t="shared" si="19"/>
        <v>3162.32</v>
      </c>
      <c r="AE138" s="103">
        <f t="shared" si="20"/>
        <v>5840.69</v>
      </c>
      <c r="AF138" s="103">
        <f t="shared" si="21"/>
        <v>0</v>
      </c>
      <c r="AG138" s="3"/>
    </row>
    <row r="139" spans="2:33" ht="13.2" x14ac:dyDescent="0.25">
      <c r="B139" s="1" t="str">
        <f>адреса!$G$136</f>
        <v>кв.33</v>
      </c>
      <c r="C139" s="522">
        <f>адреса!$I$136</f>
        <v>30000033</v>
      </c>
      <c r="D139" s="6" t="str">
        <f>адреса!$K$136</f>
        <v>ФИО-3-33</v>
      </c>
      <c r="E139" s="6">
        <v>47487.08</v>
      </c>
      <c r="F139" s="6">
        <v>2478.11</v>
      </c>
      <c r="G139" s="6">
        <v>0</v>
      </c>
      <c r="H139" s="6">
        <v>4576.17</v>
      </c>
      <c r="I139" s="6">
        <v>0</v>
      </c>
      <c r="J139" s="6">
        <v>0</v>
      </c>
      <c r="K139" s="6">
        <v>0</v>
      </c>
      <c r="L139" s="6"/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 s="6">
        <v>0</v>
      </c>
      <c r="T139" s="6">
        <v>0</v>
      </c>
      <c r="U139" s="6"/>
      <c r="V139" s="6">
        <v>7054.28</v>
      </c>
      <c r="W139" s="6">
        <v>0</v>
      </c>
      <c r="X139" s="6">
        <v>54541.36</v>
      </c>
      <c r="Y139" s="513">
        <f>IF(A139&lt;&gt;"",IF(A139=мар17!A139,0,1),IF(AND(B139=мар17!B139,C139=мар17!C139),0,1))</f>
        <v>0</v>
      </c>
      <c r="Z139" s="70" t="str">
        <f t="shared" si="18"/>
        <v>ул. Третья д.3</v>
      </c>
      <c r="AA139" s="504">
        <f>IF($B139&lt;&gt;"",MAX(AA$7:AA138)+1,0)</f>
        <v>130</v>
      </c>
      <c r="AB139" s="502">
        <f t="shared" si="22"/>
        <v>139</v>
      </c>
      <c r="AC139" s="504">
        <f>1</f>
        <v>1</v>
      </c>
      <c r="AD139" s="103">
        <f t="shared" si="19"/>
        <v>2478.11</v>
      </c>
      <c r="AE139" s="103">
        <f t="shared" si="20"/>
        <v>4576.17</v>
      </c>
      <c r="AF139" s="103">
        <f t="shared" si="21"/>
        <v>0</v>
      </c>
      <c r="AG139" s="3"/>
    </row>
    <row r="140" spans="2:33" ht="13.2" x14ac:dyDescent="0.25">
      <c r="B140" s="1" t="str">
        <f>адреса!$G$137</f>
        <v>кв.34</v>
      </c>
      <c r="C140" s="522">
        <f>адреса!$I$137</f>
        <v>30000034</v>
      </c>
      <c r="D140" s="6" t="str">
        <f>адреса!$K$137</f>
        <v>ФИО-3-34</v>
      </c>
      <c r="E140" s="6">
        <v>9777.5300000000007</v>
      </c>
      <c r="F140" s="6">
        <v>2689.16</v>
      </c>
      <c r="G140" s="6">
        <v>0</v>
      </c>
      <c r="H140" s="6">
        <v>4966.4799999999996</v>
      </c>
      <c r="I140" s="6">
        <v>0</v>
      </c>
      <c r="J140" s="6">
        <v>0</v>
      </c>
      <c r="K140" s="6">
        <v>0</v>
      </c>
      <c r="L140" s="6"/>
      <c r="M140" s="6">
        <v>0</v>
      </c>
      <c r="N140" s="6">
        <v>0</v>
      </c>
      <c r="O140" s="6">
        <v>0</v>
      </c>
      <c r="P140" s="6">
        <v>0</v>
      </c>
      <c r="Q140" s="6">
        <v>0</v>
      </c>
      <c r="R140" s="6">
        <v>0</v>
      </c>
      <c r="S140" s="6">
        <v>1971.45</v>
      </c>
      <c r="T140" s="6">
        <v>0</v>
      </c>
      <c r="U140" s="6"/>
      <c r="V140" s="6">
        <v>9627.09</v>
      </c>
      <c r="W140" s="6">
        <v>9777.5300000000007</v>
      </c>
      <c r="X140" s="6">
        <v>9627.09</v>
      </c>
      <c r="Y140" s="513">
        <f>IF(A140&lt;&gt;"",IF(A140=мар17!A140,0,1),IF(AND(B140=мар17!B140,C140=мар17!C140),0,1))</f>
        <v>0</v>
      </c>
      <c r="Z140" s="70" t="str">
        <f t="shared" si="18"/>
        <v>ул. Третья д.3</v>
      </c>
      <c r="AA140" s="504">
        <f>IF($B140&lt;&gt;"",MAX(AA$7:AA139)+1,0)</f>
        <v>131</v>
      </c>
      <c r="AB140" s="502">
        <f t="shared" si="22"/>
        <v>140</v>
      </c>
      <c r="AC140" s="504">
        <f>1</f>
        <v>1</v>
      </c>
      <c r="AD140" s="103">
        <f t="shared" si="19"/>
        <v>2689.16</v>
      </c>
      <c r="AE140" s="103">
        <f t="shared" si="20"/>
        <v>6937.9299999999994</v>
      </c>
      <c r="AF140" s="103">
        <f t="shared" si="21"/>
        <v>0</v>
      </c>
      <c r="AG140" s="3"/>
    </row>
    <row r="141" spans="2:33" ht="13.2" x14ac:dyDescent="0.25">
      <c r="B141" s="1" t="str">
        <f>адреса!$G$138</f>
        <v>кв.35</v>
      </c>
      <c r="C141" s="522">
        <f>адреса!$I$138</f>
        <v>30000035</v>
      </c>
      <c r="D141" s="6" t="str">
        <f>адреса!$K$138</f>
        <v>ФИО-3-35</v>
      </c>
      <c r="E141" s="6">
        <v>11180.06</v>
      </c>
      <c r="F141" s="6">
        <v>2216</v>
      </c>
      <c r="G141" s="6">
        <v>0</v>
      </c>
      <c r="H141" s="6">
        <v>4092.27</v>
      </c>
      <c r="I141" s="6">
        <v>0</v>
      </c>
      <c r="J141" s="6">
        <v>0</v>
      </c>
      <c r="K141" s="6">
        <v>0</v>
      </c>
      <c r="L141" s="6"/>
      <c r="M141" s="6">
        <v>0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788.58</v>
      </c>
      <c r="T141" s="6">
        <v>0</v>
      </c>
      <c r="U141" s="6"/>
      <c r="V141" s="6">
        <v>7096.85</v>
      </c>
      <c r="W141" s="6">
        <v>11180.06</v>
      </c>
      <c r="X141" s="6">
        <v>7096.85</v>
      </c>
      <c r="Y141" s="513">
        <f>IF(A141&lt;&gt;"",IF(A141=мар17!A141,0,1),IF(AND(B141=мар17!B141,C141=мар17!C141),0,1))</f>
        <v>0</v>
      </c>
      <c r="Z141" s="70" t="str">
        <f t="shared" si="18"/>
        <v>ул. Третья д.3</v>
      </c>
      <c r="AA141" s="504">
        <f>IF($B141&lt;&gt;"",MAX(AA$7:AA140)+1,0)</f>
        <v>132</v>
      </c>
      <c r="AB141" s="502">
        <f t="shared" si="22"/>
        <v>141</v>
      </c>
      <c r="AC141" s="504">
        <f>1</f>
        <v>1</v>
      </c>
      <c r="AD141" s="103">
        <f t="shared" si="19"/>
        <v>2216</v>
      </c>
      <c r="AE141" s="103">
        <f t="shared" si="20"/>
        <v>4880.8500000000004</v>
      </c>
      <c r="AF141" s="103">
        <f t="shared" si="21"/>
        <v>0</v>
      </c>
      <c r="AG141" s="3"/>
    </row>
    <row r="142" spans="2:33" ht="13.2" x14ac:dyDescent="0.25">
      <c r="B142" s="1" t="str">
        <f>адреса!$G$139</f>
        <v>кв.36</v>
      </c>
      <c r="C142" s="522">
        <f>адреса!$I$139</f>
        <v>30000036</v>
      </c>
      <c r="D142" s="6" t="str">
        <f>адреса!$K$139</f>
        <v>ФИО-3-36</v>
      </c>
      <c r="E142" s="6">
        <v>37245.760000000002</v>
      </c>
      <c r="F142" s="6">
        <v>1943.68</v>
      </c>
      <c r="G142" s="6">
        <v>0</v>
      </c>
      <c r="H142" s="6">
        <v>3590.44</v>
      </c>
      <c r="I142" s="6">
        <v>0</v>
      </c>
      <c r="J142" s="6">
        <v>0</v>
      </c>
      <c r="K142" s="6">
        <v>0</v>
      </c>
      <c r="L142" s="6"/>
      <c r="M142" s="6">
        <v>0</v>
      </c>
      <c r="N142" s="6">
        <v>0</v>
      </c>
      <c r="O142" s="6">
        <v>0</v>
      </c>
      <c r="P142" s="6">
        <v>0</v>
      </c>
      <c r="Q142" s="6">
        <v>0</v>
      </c>
      <c r="R142" s="6">
        <v>0</v>
      </c>
      <c r="S142" s="6">
        <v>1182.8699999999999</v>
      </c>
      <c r="T142" s="6">
        <v>0</v>
      </c>
      <c r="U142" s="6"/>
      <c r="V142" s="6">
        <v>6716.99</v>
      </c>
      <c r="W142" s="6">
        <v>0</v>
      </c>
      <c r="X142" s="6">
        <v>43962.75</v>
      </c>
      <c r="Y142" s="513">
        <f>IF(A142&lt;&gt;"",IF(A142=мар17!A142,0,1),IF(AND(B142=мар17!B142,C142=мар17!C142),0,1))</f>
        <v>0</v>
      </c>
      <c r="Z142" s="70" t="str">
        <f t="shared" si="18"/>
        <v>ул. Третья д.3</v>
      </c>
      <c r="AA142" s="504">
        <f>IF($B142&lt;&gt;"",MAX(AA$7:AA141)+1,0)</f>
        <v>133</v>
      </c>
      <c r="AB142" s="502">
        <f t="shared" si="22"/>
        <v>142</v>
      </c>
      <c r="AC142" s="504">
        <f>1</f>
        <v>1</v>
      </c>
      <c r="AD142" s="103">
        <f t="shared" si="19"/>
        <v>1943.68</v>
      </c>
      <c r="AE142" s="103">
        <f t="shared" si="20"/>
        <v>4773.3099999999995</v>
      </c>
      <c r="AF142" s="103">
        <f t="shared" si="21"/>
        <v>0</v>
      </c>
      <c r="AG142" s="3"/>
    </row>
    <row r="143" spans="2:33" ht="13.2" x14ac:dyDescent="0.25">
      <c r="B143" s="1" t="str">
        <f>адреса!$G$140</f>
        <v>кв.37</v>
      </c>
      <c r="C143" s="522">
        <f>адреса!$I$140</f>
        <v>30000037</v>
      </c>
      <c r="D143" s="6" t="str">
        <f>адреса!$K$140</f>
        <v>ФИО-3-37</v>
      </c>
      <c r="E143" s="6">
        <v>19286.830000000002</v>
      </c>
      <c r="F143" s="6">
        <v>3519.74</v>
      </c>
      <c r="G143" s="6">
        <v>0</v>
      </c>
      <c r="H143" s="6">
        <v>6501.82</v>
      </c>
      <c r="I143" s="6">
        <v>0</v>
      </c>
      <c r="J143" s="6">
        <v>0</v>
      </c>
      <c r="K143" s="6">
        <v>0</v>
      </c>
      <c r="L143" s="6"/>
      <c r="M143" s="6">
        <v>0</v>
      </c>
      <c r="N143" s="6">
        <v>0</v>
      </c>
      <c r="O143" s="6">
        <v>0</v>
      </c>
      <c r="P143" s="6">
        <v>0</v>
      </c>
      <c r="Q143" s="6">
        <v>0</v>
      </c>
      <c r="R143" s="6">
        <v>0</v>
      </c>
      <c r="S143" s="6">
        <v>1182.8699999999999</v>
      </c>
      <c r="T143" s="6">
        <v>0</v>
      </c>
      <c r="U143" s="6"/>
      <c r="V143" s="6">
        <v>11204.43</v>
      </c>
      <c r="W143" s="6">
        <v>0</v>
      </c>
      <c r="X143" s="6">
        <v>30491.26</v>
      </c>
      <c r="Y143" s="513">
        <f>IF(A143&lt;&gt;"",IF(A143=мар17!A143,0,1),IF(AND(B143=мар17!B143,C143=мар17!C143),0,1))</f>
        <v>0</v>
      </c>
      <c r="Z143" s="70" t="str">
        <f t="shared" si="18"/>
        <v>ул. Третья д.3</v>
      </c>
      <c r="AA143" s="504">
        <f>IF($B143&lt;&gt;"",MAX(AA$7:AA142)+1,0)</f>
        <v>134</v>
      </c>
      <c r="AB143" s="502">
        <f t="shared" si="22"/>
        <v>143</v>
      </c>
      <c r="AC143" s="504">
        <f>1</f>
        <v>1</v>
      </c>
      <c r="AD143" s="103">
        <f t="shared" si="19"/>
        <v>3519.74</v>
      </c>
      <c r="AE143" s="103">
        <f t="shared" si="20"/>
        <v>7684.69</v>
      </c>
      <c r="AF143" s="103">
        <f t="shared" si="21"/>
        <v>0</v>
      </c>
      <c r="AG143" s="3"/>
    </row>
    <row r="144" spans="2:33" ht="13.2" x14ac:dyDescent="0.25">
      <c r="B144" s="1" t="str">
        <f>адреса!$G$141</f>
        <v>кв.38</v>
      </c>
      <c r="C144" s="522">
        <f>адреса!$I$141</f>
        <v>30000038</v>
      </c>
      <c r="D144" s="6" t="str">
        <f>адреса!$K$141</f>
        <v>ФИО-3-38</v>
      </c>
      <c r="E144" s="6">
        <v>56161.67</v>
      </c>
      <c r="F144" s="6">
        <v>2930.84</v>
      </c>
      <c r="G144" s="6">
        <v>0</v>
      </c>
      <c r="H144" s="6">
        <v>5412.54</v>
      </c>
      <c r="I144" s="6">
        <v>0</v>
      </c>
      <c r="J144" s="6">
        <v>0</v>
      </c>
      <c r="K144" s="6">
        <v>0</v>
      </c>
      <c r="L144" s="6"/>
      <c r="M144" s="6">
        <v>0</v>
      </c>
      <c r="N144" s="6">
        <v>0</v>
      </c>
      <c r="O144" s="6">
        <v>0</v>
      </c>
      <c r="P144" s="6">
        <v>0</v>
      </c>
      <c r="Q144" s="6">
        <v>0</v>
      </c>
      <c r="R144" s="6">
        <v>0</v>
      </c>
      <c r="S144" s="6">
        <v>1182.8699999999999</v>
      </c>
      <c r="T144" s="6">
        <v>0</v>
      </c>
      <c r="U144" s="6"/>
      <c r="V144" s="6">
        <v>9526.25</v>
      </c>
      <c r="W144" s="6">
        <v>0</v>
      </c>
      <c r="X144" s="6">
        <v>65687.92</v>
      </c>
      <c r="Y144" s="513">
        <f>IF(A144&lt;&gt;"",IF(A144=мар17!A144,0,1),IF(AND(B144=мар17!B144,C144=мар17!C144),0,1))</f>
        <v>0</v>
      </c>
      <c r="Z144" s="70" t="str">
        <f t="shared" si="18"/>
        <v>ул. Третья д.3</v>
      </c>
      <c r="AA144" s="504">
        <f>IF($B144&lt;&gt;"",MAX(AA$7:AA143)+1,0)</f>
        <v>135</v>
      </c>
      <c r="AB144" s="502">
        <f t="shared" si="22"/>
        <v>144</v>
      </c>
      <c r="AC144" s="504">
        <f>1</f>
        <v>1</v>
      </c>
      <c r="AD144" s="103">
        <f t="shared" si="19"/>
        <v>2930.84</v>
      </c>
      <c r="AE144" s="103">
        <f t="shared" si="20"/>
        <v>6595.41</v>
      </c>
      <c r="AF144" s="103">
        <f t="shared" si="21"/>
        <v>0</v>
      </c>
      <c r="AG144" s="3"/>
    </row>
    <row r="145" spans="1:33" ht="13.2" x14ac:dyDescent="0.25">
      <c r="B145" s="1" t="str">
        <f>адреса!$G$142</f>
        <v>кв.39</v>
      </c>
      <c r="C145" s="522">
        <f>адреса!$I$142</f>
        <v>30000039</v>
      </c>
      <c r="D145" s="6" t="str">
        <f>адреса!$K$142</f>
        <v>ФИО-3-39</v>
      </c>
      <c r="E145" s="6">
        <v>43767.66</v>
      </c>
      <c r="F145" s="6">
        <v>2284.08</v>
      </c>
      <c r="G145" s="6">
        <v>0</v>
      </c>
      <c r="H145" s="6">
        <v>4219.71</v>
      </c>
      <c r="I145" s="6">
        <v>0</v>
      </c>
      <c r="J145" s="6">
        <v>0</v>
      </c>
      <c r="K145" s="6">
        <v>0</v>
      </c>
      <c r="L145" s="6"/>
      <c r="M145" s="6">
        <v>0</v>
      </c>
      <c r="N145" s="6">
        <v>0</v>
      </c>
      <c r="O145" s="6">
        <v>0</v>
      </c>
      <c r="P145" s="6">
        <v>0</v>
      </c>
      <c r="Q145" s="6">
        <v>0</v>
      </c>
      <c r="R145" s="6">
        <v>0</v>
      </c>
      <c r="S145" s="6">
        <v>1182.8699999999999</v>
      </c>
      <c r="T145" s="6">
        <v>0</v>
      </c>
      <c r="U145" s="6"/>
      <c r="V145" s="6">
        <v>7686.66</v>
      </c>
      <c r="W145" s="6">
        <v>0</v>
      </c>
      <c r="X145" s="6">
        <v>51454.32</v>
      </c>
      <c r="Y145" s="513">
        <f>IF(A145&lt;&gt;"",IF(A145=мар17!A145,0,1),IF(AND(B145=мар17!B145,C145=мар17!C145),0,1))</f>
        <v>0</v>
      </c>
      <c r="Z145" s="70" t="str">
        <f t="shared" si="18"/>
        <v>ул. Третья д.3</v>
      </c>
      <c r="AA145" s="504">
        <f>IF($B145&lt;&gt;"",MAX(AA$7:AA144)+1,0)</f>
        <v>136</v>
      </c>
      <c r="AB145" s="502">
        <f t="shared" si="22"/>
        <v>145</v>
      </c>
      <c r="AC145" s="504">
        <f>1</f>
        <v>1</v>
      </c>
      <c r="AD145" s="103">
        <f t="shared" si="19"/>
        <v>2284.08</v>
      </c>
      <c r="AE145" s="103">
        <f t="shared" si="20"/>
        <v>5402.58</v>
      </c>
      <c r="AF145" s="103">
        <f t="shared" si="21"/>
        <v>0</v>
      </c>
      <c r="AG145" s="3"/>
    </row>
    <row r="146" spans="1:33" ht="13.2" x14ac:dyDescent="0.25">
      <c r="B146" s="1" t="str">
        <f>адреса!$G$143</f>
        <v>кв.40</v>
      </c>
      <c r="C146" s="522">
        <f>адреса!$I$143</f>
        <v>30000040</v>
      </c>
      <c r="D146" s="6" t="str">
        <f>адреса!$K$143</f>
        <v>ФИО-3-40</v>
      </c>
      <c r="E146" s="6">
        <v>56322.12</v>
      </c>
      <c r="F146" s="6">
        <v>3380.17</v>
      </c>
      <c r="G146" s="6">
        <v>0</v>
      </c>
      <c r="H146" s="6">
        <v>6242.94</v>
      </c>
      <c r="I146" s="6">
        <v>0</v>
      </c>
      <c r="J146" s="6">
        <v>0</v>
      </c>
      <c r="K146" s="6">
        <v>0</v>
      </c>
      <c r="L146" s="6"/>
      <c r="M146" s="6">
        <v>0</v>
      </c>
      <c r="N146" s="6">
        <v>0</v>
      </c>
      <c r="O146" s="6">
        <v>0</v>
      </c>
      <c r="P146" s="6">
        <v>0</v>
      </c>
      <c r="Q146" s="6">
        <v>0</v>
      </c>
      <c r="R146" s="6">
        <v>0</v>
      </c>
      <c r="S146" s="6">
        <v>1182.8699999999999</v>
      </c>
      <c r="T146" s="6">
        <v>0</v>
      </c>
      <c r="U146" s="6"/>
      <c r="V146" s="6">
        <v>10805.98</v>
      </c>
      <c r="W146" s="6">
        <v>0</v>
      </c>
      <c r="X146" s="6">
        <v>67128.100000000006</v>
      </c>
      <c r="Y146" s="513">
        <f>IF(A146&lt;&gt;"",IF(A146=мар17!A146,0,1),IF(AND(B146=мар17!B146,C146=мар17!C146),0,1))</f>
        <v>0</v>
      </c>
      <c r="Z146" s="70" t="str">
        <f t="shared" si="18"/>
        <v>ул. Третья д.3</v>
      </c>
      <c r="AA146" s="504">
        <f>IF($B146&lt;&gt;"",MAX(AA$7:AA145)+1,0)</f>
        <v>137</v>
      </c>
      <c r="AB146" s="502">
        <f t="shared" si="22"/>
        <v>146</v>
      </c>
      <c r="AC146" s="504">
        <f>1</f>
        <v>1</v>
      </c>
      <c r="AD146" s="103">
        <f t="shared" si="19"/>
        <v>3380.17</v>
      </c>
      <c r="AE146" s="103">
        <f t="shared" si="20"/>
        <v>7425.8099999999995</v>
      </c>
      <c r="AF146" s="103">
        <f t="shared" si="21"/>
        <v>0</v>
      </c>
      <c r="AG146" s="3"/>
    </row>
    <row r="147" spans="1:33" ht="13.2" x14ac:dyDescent="0.25">
      <c r="B147" s="1" t="str">
        <f>адреса!$G$144</f>
        <v>кв.41</v>
      </c>
      <c r="C147" s="522">
        <f>адреса!$I$144</f>
        <v>30000041</v>
      </c>
      <c r="D147" s="6" t="str">
        <f>адреса!$K$144</f>
        <v>ФИО-3-41</v>
      </c>
      <c r="E147" s="6">
        <v>17161.18</v>
      </c>
      <c r="F147" s="6">
        <v>3386.98</v>
      </c>
      <c r="G147" s="6">
        <v>0</v>
      </c>
      <c r="H147" s="6">
        <v>6254.89</v>
      </c>
      <c r="I147" s="6">
        <v>0</v>
      </c>
      <c r="J147" s="6">
        <v>0</v>
      </c>
      <c r="K147" s="6">
        <v>0</v>
      </c>
      <c r="L147" s="6"/>
      <c r="M147" s="6">
        <v>0</v>
      </c>
      <c r="N147" s="6">
        <v>0</v>
      </c>
      <c r="O147" s="6">
        <v>0</v>
      </c>
      <c r="P147" s="6">
        <v>0</v>
      </c>
      <c r="Q147" s="6">
        <v>0</v>
      </c>
      <c r="R147" s="6">
        <v>0</v>
      </c>
      <c r="S147" s="6">
        <v>788.58</v>
      </c>
      <c r="T147" s="6">
        <v>0</v>
      </c>
      <c r="U147" s="6"/>
      <c r="V147" s="6">
        <v>10430.450000000001</v>
      </c>
      <c r="W147" s="6">
        <v>17161.18</v>
      </c>
      <c r="X147" s="6">
        <v>10430.450000000001</v>
      </c>
      <c r="Y147" s="513">
        <f>IF(A147&lt;&gt;"",IF(A147=мар17!A147,0,1),IF(AND(B147=мар17!B147,C147=мар17!C147),0,1))</f>
        <v>0</v>
      </c>
      <c r="Z147" s="70" t="str">
        <f t="shared" si="18"/>
        <v>ул. Третья д.3</v>
      </c>
      <c r="AA147" s="504">
        <f>IF($B147&lt;&gt;"",MAX(AA$7:AA146)+1,0)</f>
        <v>138</v>
      </c>
      <c r="AB147" s="502">
        <f t="shared" si="22"/>
        <v>147</v>
      </c>
      <c r="AC147" s="504">
        <f>1</f>
        <v>1</v>
      </c>
      <c r="AD147" s="103">
        <f t="shared" si="19"/>
        <v>3386.98</v>
      </c>
      <c r="AE147" s="103">
        <f t="shared" si="20"/>
        <v>7043.47</v>
      </c>
      <c r="AF147" s="103">
        <f t="shared" si="21"/>
        <v>0</v>
      </c>
      <c r="AG147" s="3"/>
    </row>
    <row r="148" spans="1:33" ht="13.2" x14ac:dyDescent="0.25">
      <c r="B148" s="1" t="str">
        <f>адреса!$G$145</f>
        <v>кв.42</v>
      </c>
      <c r="C148" s="522">
        <f>адреса!$I$145</f>
        <v>30000042</v>
      </c>
      <c r="D148" s="6" t="str">
        <f>адреса!$K$145</f>
        <v>ФИО-3-42</v>
      </c>
      <c r="E148" s="6">
        <v>55639.47</v>
      </c>
      <c r="F148" s="6">
        <v>2903.61</v>
      </c>
      <c r="G148" s="6">
        <v>0</v>
      </c>
      <c r="H148" s="6">
        <v>5362.76</v>
      </c>
      <c r="I148" s="6">
        <v>0</v>
      </c>
      <c r="J148" s="6">
        <v>0</v>
      </c>
      <c r="K148" s="6">
        <v>0</v>
      </c>
      <c r="L148" s="6"/>
      <c r="M148" s="6">
        <v>0</v>
      </c>
      <c r="N148" s="6">
        <v>0</v>
      </c>
      <c r="O148" s="6">
        <v>0</v>
      </c>
      <c r="P148" s="6">
        <v>0</v>
      </c>
      <c r="Q148" s="6">
        <v>0</v>
      </c>
      <c r="R148" s="6">
        <v>0</v>
      </c>
      <c r="S148" s="6">
        <v>1182.8699999999999</v>
      </c>
      <c r="T148" s="6">
        <v>0</v>
      </c>
      <c r="U148" s="6"/>
      <c r="V148" s="6">
        <v>9449.24</v>
      </c>
      <c r="W148" s="6">
        <v>0</v>
      </c>
      <c r="X148" s="6">
        <v>65088.71</v>
      </c>
      <c r="Y148" s="513">
        <f>IF(A148&lt;&gt;"",IF(A148=мар17!A148,0,1),IF(AND(B148=мар17!B148,C148=мар17!C148),0,1))</f>
        <v>0</v>
      </c>
      <c r="Z148" s="70" t="str">
        <f t="shared" si="18"/>
        <v>ул. Третья д.3</v>
      </c>
      <c r="AA148" s="504">
        <f>IF($B148&lt;&gt;"",MAX(AA$7:AA147)+1,0)</f>
        <v>139</v>
      </c>
      <c r="AB148" s="502">
        <f t="shared" si="22"/>
        <v>148</v>
      </c>
      <c r="AC148" s="504">
        <f>1</f>
        <v>1</v>
      </c>
      <c r="AD148" s="103">
        <f t="shared" si="19"/>
        <v>2903.61</v>
      </c>
      <c r="AE148" s="103">
        <f t="shared" si="20"/>
        <v>6545.63</v>
      </c>
      <c r="AF148" s="103">
        <f t="shared" si="21"/>
        <v>0</v>
      </c>
      <c r="AG148" s="3"/>
    </row>
    <row r="149" spans="1:33" ht="13.2" x14ac:dyDescent="0.25">
      <c r="B149" s="1" t="str">
        <f>адреса!$G$146</f>
        <v>кв.43</v>
      </c>
      <c r="C149" s="522">
        <f>адреса!$I$146</f>
        <v>30000043</v>
      </c>
      <c r="D149" s="6" t="str">
        <f>адреса!$K$146</f>
        <v>ФИО-3-43</v>
      </c>
      <c r="E149" s="6">
        <v>10491.81</v>
      </c>
      <c r="F149" s="6">
        <v>1131.83</v>
      </c>
      <c r="G149" s="6">
        <v>0</v>
      </c>
      <c r="H149" s="6">
        <v>4181.88</v>
      </c>
      <c r="I149" s="6">
        <v>0</v>
      </c>
      <c r="J149" s="6">
        <v>0</v>
      </c>
      <c r="K149" s="6">
        <v>0</v>
      </c>
      <c r="L149" s="6"/>
      <c r="M149" s="6">
        <v>0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1182.8699999999999</v>
      </c>
      <c r="T149" s="6">
        <v>0</v>
      </c>
      <c r="U149" s="6"/>
      <c r="V149" s="6">
        <v>6496.58</v>
      </c>
      <c r="W149" s="6">
        <v>8229.7800000000007</v>
      </c>
      <c r="X149" s="6">
        <v>8758.61</v>
      </c>
      <c r="Y149" s="513">
        <f>IF(A149&lt;&gt;"",IF(A149=мар17!A149,0,1),IF(AND(B149=мар17!B149,C149=мар17!C149),0,1))</f>
        <v>0</v>
      </c>
      <c r="Z149" s="70" t="str">
        <f t="shared" si="18"/>
        <v>ул. Третья д.3</v>
      </c>
      <c r="AA149" s="504">
        <f>IF($B149&lt;&gt;"",MAX(AA$7:AA148)+1,0)</f>
        <v>140</v>
      </c>
      <c r="AB149" s="502">
        <f t="shared" si="22"/>
        <v>149</v>
      </c>
      <c r="AC149" s="504">
        <f>1</f>
        <v>1</v>
      </c>
      <c r="AD149" s="103">
        <f t="shared" si="19"/>
        <v>1131.83</v>
      </c>
      <c r="AE149" s="103">
        <f t="shared" si="20"/>
        <v>5364.75</v>
      </c>
      <c r="AF149" s="103">
        <f t="shared" si="21"/>
        <v>0</v>
      </c>
      <c r="AG149" s="3"/>
    </row>
    <row r="150" spans="1:33" ht="13.2" x14ac:dyDescent="0.25">
      <c r="B150" s="1" t="str">
        <f>адреса!$G$147</f>
        <v>кв.44</v>
      </c>
      <c r="C150" s="522">
        <f>адреса!$I$147</f>
        <v>30000044</v>
      </c>
      <c r="D150" s="6" t="str">
        <f>адреса!$K$147</f>
        <v>ФИО-3-44</v>
      </c>
      <c r="E150" s="6">
        <v>14995.95</v>
      </c>
      <c r="F150" s="6">
        <v>3247.42</v>
      </c>
      <c r="G150" s="6">
        <v>0</v>
      </c>
      <c r="H150" s="6">
        <v>5998.01</v>
      </c>
      <c r="I150" s="6">
        <v>0</v>
      </c>
      <c r="J150" s="6">
        <v>0</v>
      </c>
      <c r="K150" s="6">
        <v>0</v>
      </c>
      <c r="L150" s="6"/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>
        <v>0</v>
      </c>
      <c r="S150" s="6">
        <v>394.29</v>
      </c>
      <c r="T150" s="6">
        <v>0</v>
      </c>
      <c r="U150" s="6"/>
      <c r="V150" s="6">
        <v>9639.7199999999993</v>
      </c>
      <c r="W150" s="6">
        <v>15000</v>
      </c>
      <c r="X150" s="6">
        <v>9635.67</v>
      </c>
      <c r="Y150" s="513">
        <f>IF(A150&lt;&gt;"",IF(A150=мар17!A150,0,1),IF(AND(B150=мар17!B150,C150=мар17!C150),0,1))</f>
        <v>0</v>
      </c>
      <c r="Z150" s="70" t="str">
        <f t="shared" si="18"/>
        <v>ул. Третья д.3</v>
      </c>
      <c r="AA150" s="504">
        <f>IF($B150&lt;&gt;"",MAX(AA$7:AA149)+1,0)</f>
        <v>141</v>
      </c>
      <c r="AB150" s="502">
        <f t="shared" si="22"/>
        <v>150</v>
      </c>
      <c r="AC150" s="504">
        <f>1</f>
        <v>1</v>
      </c>
      <c r="AD150" s="103">
        <f t="shared" si="19"/>
        <v>3247.42</v>
      </c>
      <c r="AE150" s="103">
        <f t="shared" si="20"/>
        <v>6392.3</v>
      </c>
      <c r="AF150" s="103">
        <f t="shared" si="21"/>
        <v>0</v>
      </c>
      <c r="AG150" s="3"/>
    </row>
    <row r="151" spans="1:33" ht="13.2" x14ac:dyDescent="0.25">
      <c r="B151" s="1" t="str">
        <f>адреса!$G$148</f>
        <v>кв.45</v>
      </c>
      <c r="C151" s="522">
        <f>адреса!$I$148</f>
        <v>30000045</v>
      </c>
      <c r="D151" s="6" t="str">
        <f>адреса!$K$148</f>
        <v>ФИО-3-45</v>
      </c>
      <c r="E151" s="6">
        <v>66925.19</v>
      </c>
      <c r="F151" s="6">
        <v>3492.5</v>
      </c>
      <c r="G151" s="6">
        <v>0</v>
      </c>
      <c r="H151" s="6">
        <v>6450.05</v>
      </c>
      <c r="I151" s="6">
        <v>0</v>
      </c>
      <c r="J151" s="6">
        <v>0</v>
      </c>
      <c r="K151" s="6">
        <v>0</v>
      </c>
      <c r="L151" s="6"/>
      <c r="M151" s="6">
        <v>0</v>
      </c>
      <c r="N151" s="6">
        <v>0</v>
      </c>
      <c r="O151" s="6">
        <v>0</v>
      </c>
      <c r="P151" s="6">
        <v>0</v>
      </c>
      <c r="Q151" s="6">
        <v>0</v>
      </c>
      <c r="R151" s="6">
        <v>0</v>
      </c>
      <c r="S151" s="6">
        <v>1182.8699999999999</v>
      </c>
      <c r="T151" s="6">
        <v>0</v>
      </c>
      <c r="U151" s="6"/>
      <c r="V151" s="6">
        <v>11125.42</v>
      </c>
      <c r="W151" s="6">
        <v>0</v>
      </c>
      <c r="X151" s="6">
        <v>78050.61</v>
      </c>
      <c r="Y151" s="513">
        <f>IF(A151&lt;&gt;"",IF(A151=мар17!A151,0,1),IF(AND(B151=мар17!B151,C151=мар17!C151),0,1))</f>
        <v>0</v>
      </c>
      <c r="Z151" s="70" t="str">
        <f t="shared" si="18"/>
        <v>ул. Третья д.3</v>
      </c>
      <c r="AA151" s="504">
        <f>IF($B151&lt;&gt;"",MAX(AA$7:AA150)+1,0)</f>
        <v>142</v>
      </c>
      <c r="AB151" s="502">
        <f t="shared" si="22"/>
        <v>151</v>
      </c>
      <c r="AC151" s="504">
        <f>1</f>
        <v>1</v>
      </c>
      <c r="AD151" s="103">
        <f t="shared" si="19"/>
        <v>3492.5</v>
      </c>
      <c r="AE151" s="103">
        <f t="shared" si="20"/>
        <v>7632.92</v>
      </c>
      <c r="AF151" s="103">
        <f t="shared" si="21"/>
        <v>0</v>
      </c>
      <c r="AG151" s="3"/>
    </row>
    <row r="152" spans="1:33" ht="13.2" x14ac:dyDescent="0.25">
      <c r="B152" s="1" t="str">
        <f>адреса!$G$149</f>
        <v>кв.46</v>
      </c>
      <c r="C152" s="522">
        <f>адреса!$I$149</f>
        <v>30000046</v>
      </c>
      <c r="D152" s="6" t="str">
        <f>адреса!$K$149</f>
        <v>ФИО-3-46</v>
      </c>
      <c r="E152" s="6">
        <v>11840.14</v>
      </c>
      <c r="F152" s="6">
        <v>2862.76</v>
      </c>
      <c r="G152" s="6">
        <v>0</v>
      </c>
      <c r="H152" s="6">
        <v>5287.09</v>
      </c>
      <c r="I152" s="6">
        <v>0</v>
      </c>
      <c r="J152" s="6">
        <v>0</v>
      </c>
      <c r="K152" s="6">
        <v>0</v>
      </c>
      <c r="L152" s="6"/>
      <c r="M152" s="6">
        <v>0</v>
      </c>
      <c r="N152" s="6">
        <v>0</v>
      </c>
      <c r="O152" s="6">
        <v>0</v>
      </c>
      <c r="P152" s="6">
        <v>0</v>
      </c>
      <c r="Q152" s="6">
        <v>0</v>
      </c>
      <c r="R152" s="6">
        <v>0</v>
      </c>
      <c r="S152" s="6">
        <v>1182.8699999999999</v>
      </c>
      <c r="T152" s="6">
        <v>0</v>
      </c>
      <c r="U152" s="6"/>
      <c r="V152" s="6">
        <v>9332.7199999999993</v>
      </c>
      <c r="W152" s="6">
        <v>11840.14</v>
      </c>
      <c r="X152" s="6">
        <v>9332.7199999999993</v>
      </c>
      <c r="Y152" s="513">
        <f>IF(A152&lt;&gt;"",IF(A152=мар17!A152,0,1),IF(AND(B152=мар17!B152,C152=мар17!C152),0,1))</f>
        <v>0</v>
      </c>
      <c r="Z152" s="70" t="str">
        <f t="shared" si="18"/>
        <v>ул. Третья д.3</v>
      </c>
      <c r="AA152" s="504">
        <f>IF($B152&lt;&gt;"",MAX(AA$7:AA151)+1,0)</f>
        <v>143</v>
      </c>
      <c r="AB152" s="502">
        <f t="shared" si="22"/>
        <v>152</v>
      </c>
      <c r="AC152" s="504">
        <f>1</f>
        <v>1</v>
      </c>
      <c r="AD152" s="103">
        <f t="shared" si="19"/>
        <v>2862.76</v>
      </c>
      <c r="AE152" s="103">
        <f t="shared" si="20"/>
        <v>6469.96</v>
      </c>
      <c r="AF152" s="103">
        <f t="shared" si="21"/>
        <v>0</v>
      </c>
      <c r="AG152" s="3"/>
    </row>
    <row r="153" spans="1:33" ht="13.2" x14ac:dyDescent="0.25">
      <c r="B153" s="1" t="str">
        <f>адреса!$G$150</f>
        <v>кв.47</v>
      </c>
      <c r="C153" s="522">
        <f>адреса!$I$150</f>
        <v>30000047</v>
      </c>
      <c r="D153" s="6" t="str">
        <f>адреса!$K$150</f>
        <v>ФИО-3-47</v>
      </c>
      <c r="E153" s="6">
        <v>10681.53</v>
      </c>
      <c r="F153" s="6">
        <v>2079.84</v>
      </c>
      <c r="G153" s="6">
        <v>0</v>
      </c>
      <c r="H153" s="6">
        <v>3841.35</v>
      </c>
      <c r="I153" s="6">
        <v>0</v>
      </c>
      <c r="J153" s="6">
        <v>0</v>
      </c>
      <c r="K153" s="6">
        <v>0</v>
      </c>
      <c r="L153" s="6"/>
      <c r="M153" s="6">
        <v>0</v>
      </c>
      <c r="N153" s="6">
        <v>0</v>
      </c>
      <c r="O153" s="6">
        <v>0</v>
      </c>
      <c r="P153" s="6">
        <v>0</v>
      </c>
      <c r="Q153" s="6">
        <v>0</v>
      </c>
      <c r="R153" s="6">
        <v>0</v>
      </c>
      <c r="S153" s="6">
        <v>1182.8699999999999</v>
      </c>
      <c r="T153" s="6">
        <v>0</v>
      </c>
      <c r="U153" s="6"/>
      <c r="V153" s="6">
        <v>7104.06</v>
      </c>
      <c r="W153" s="6">
        <v>0</v>
      </c>
      <c r="X153" s="6">
        <v>17785.59</v>
      </c>
      <c r="Y153" s="513">
        <f>IF(A153&lt;&gt;"",IF(A153=мар17!A153,0,1),IF(AND(B153=мар17!B153,C153=мар17!C153),0,1))</f>
        <v>0</v>
      </c>
      <c r="Z153" s="70" t="str">
        <f t="shared" si="18"/>
        <v>ул. Третья д.3</v>
      </c>
      <c r="AA153" s="504">
        <f>IF($B153&lt;&gt;"",MAX(AA$7:AA152)+1,0)</f>
        <v>144</v>
      </c>
      <c r="AB153" s="502">
        <f t="shared" si="22"/>
        <v>153</v>
      </c>
      <c r="AC153" s="504">
        <f>1</f>
        <v>1</v>
      </c>
      <c r="AD153" s="103">
        <f t="shared" si="19"/>
        <v>2079.84</v>
      </c>
      <c r="AE153" s="103">
        <f t="shared" si="20"/>
        <v>5024.2199999999993</v>
      </c>
      <c r="AF153" s="103">
        <f t="shared" si="21"/>
        <v>0</v>
      </c>
      <c r="AG153" s="3"/>
    </row>
    <row r="154" spans="1:33" ht="13.2" x14ac:dyDescent="0.25">
      <c r="B154" s="1" t="str">
        <f>адреса!$G$151</f>
        <v>кв.48</v>
      </c>
      <c r="C154" s="522">
        <f>адреса!$I$151</f>
        <v>30000048</v>
      </c>
      <c r="D154" s="6" t="str">
        <f>адреса!$K$151</f>
        <v>ФИО-3-48</v>
      </c>
      <c r="E154" s="6">
        <v>61902.32</v>
      </c>
      <c r="F154" s="6">
        <v>3230.4</v>
      </c>
      <c r="G154" s="6">
        <v>0</v>
      </c>
      <c r="H154" s="6">
        <v>5966.14</v>
      </c>
      <c r="I154" s="6">
        <v>0</v>
      </c>
      <c r="J154" s="6">
        <v>0</v>
      </c>
      <c r="K154" s="6">
        <v>0</v>
      </c>
      <c r="L154" s="6"/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1182.8699999999999</v>
      </c>
      <c r="T154" s="6">
        <v>0</v>
      </c>
      <c r="U154" s="6"/>
      <c r="V154" s="6">
        <v>10379.41</v>
      </c>
      <c r="W154" s="6">
        <v>0</v>
      </c>
      <c r="X154" s="6">
        <v>72281.73</v>
      </c>
      <c r="Y154" s="513">
        <f>IF(A154&lt;&gt;"",IF(A154=мар17!A154,0,1),IF(AND(B154=мар17!B154,C154=мар17!C154),0,1))</f>
        <v>0</v>
      </c>
      <c r="Z154" s="70" t="str">
        <f t="shared" si="18"/>
        <v>ул. Третья д.3</v>
      </c>
      <c r="AA154" s="504">
        <f>IF($B154&lt;&gt;"",MAX(AA$7:AA153)+1,0)</f>
        <v>145</v>
      </c>
      <c r="AB154" s="502">
        <f t="shared" si="22"/>
        <v>154</v>
      </c>
      <c r="AC154" s="504">
        <f>1</f>
        <v>1</v>
      </c>
      <c r="AD154" s="103">
        <f t="shared" si="19"/>
        <v>3230.4</v>
      </c>
      <c r="AE154" s="103">
        <f t="shared" si="20"/>
        <v>7149.01</v>
      </c>
      <c r="AF154" s="103">
        <f t="shared" si="21"/>
        <v>0</v>
      </c>
      <c r="AG154" s="3"/>
    </row>
    <row r="155" spans="1:33" ht="13.2" x14ac:dyDescent="0.25">
      <c r="B155" s="1" t="str">
        <f>адреса!$G$152</f>
        <v>кв.49</v>
      </c>
      <c r="C155" s="522">
        <f>адреса!$I$152</f>
        <v>30000049</v>
      </c>
      <c r="D155" s="6" t="str">
        <f>адреса!$K$152</f>
        <v>ФИО-3-49</v>
      </c>
      <c r="E155" s="6">
        <v>8700.1</v>
      </c>
      <c r="F155" s="6">
        <v>2103.67</v>
      </c>
      <c r="G155" s="6">
        <v>0</v>
      </c>
      <c r="H155" s="6">
        <v>3885.16</v>
      </c>
      <c r="I155" s="6">
        <v>0</v>
      </c>
      <c r="J155" s="6">
        <v>0</v>
      </c>
      <c r="K155" s="6">
        <v>0</v>
      </c>
      <c r="L155" s="6"/>
      <c r="M155" s="6">
        <v>0</v>
      </c>
      <c r="N155" s="6">
        <v>0</v>
      </c>
      <c r="O155" s="6">
        <v>0</v>
      </c>
      <c r="P155" s="6">
        <v>0</v>
      </c>
      <c r="Q155" s="6">
        <v>0</v>
      </c>
      <c r="R155" s="6">
        <v>0</v>
      </c>
      <c r="S155" s="6">
        <v>1182.8699999999999</v>
      </c>
      <c r="T155" s="6">
        <v>0</v>
      </c>
      <c r="U155" s="6"/>
      <c r="V155" s="6">
        <v>7171.7</v>
      </c>
      <c r="W155" s="6">
        <v>8700.1</v>
      </c>
      <c r="X155" s="6">
        <v>7171.7</v>
      </c>
      <c r="Y155" s="513">
        <f>IF(A155&lt;&gt;"",IF(A155=мар17!A155,0,1),IF(AND(B155=мар17!B155,C155=мар17!C155),0,1))</f>
        <v>0</v>
      </c>
      <c r="Z155" s="70" t="str">
        <f t="shared" si="18"/>
        <v>ул. Третья д.3</v>
      </c>
      <c r="AA155" s="504">
        <f>IF($B155&lt;&gt;"",MAX(AA$7:AA154)+1,0)</f>
        <v>146</v>
      </c>
      <c r="AB155" s="502">
        <f t="shared" si="22"/>
        <v>155</v>
      </c>
      <c r="AC155" s="504">
        <f>1</f>
        <v>1</v>
      </c>
      <c r="AD155" s="103">
        <f t="shared" si="19"/>
        <v>2103.67</v>
      </c>
      <c r="AE155" s="103">
        <f t="shared" si="20"/>
        <v>5068.03</v>
      </c>
      <c r="AF155" s="103">
        <f t="shared" si="21"/>
        <v>0</v>
      </c>
      <c r="AG155" s="3"/>
    </row>
    <row r="156" spans="1:33" ht="13.2" x14ac:dyDescent="0.25">
      <c r="A156" s="4" t="str">
        <f>адреса!$E$153</f>
        <v>ул. Четвертая д.4</v>
      </c>
      <c r="C156" s="522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>
        <v>0</v>
      </c>
      <c r="U156" s="6"/>
      <c r="V156" s="6"/>
      <c r="W156" s="6"/>
      <c r="X156" s="6"/>
      <c r="Y156" s="513">
        <f>IF(A156&lt;&gt;"",IF(A156=мар17!A156,0,1),IF(AND(B156=мар17!B156,C156=мар17!C156),0,1))</f>
        <v>0</v>
      </c>
      <c r="Z156" s="70" t="str">
        <f t="shared" si="18"/>
        <v>ул. Четвертая д.4</v>
      </c>
      <c r="AA156" s="504">
        <f>IF($B156&lt;&gt;"",MAX(AA$7:AA155)+1,0)</f>
        <v>0</v>
      </c>
      <c r="AB156" s="502">
        <f t="shared" si="22"/>
        <v>156</v>
      </c>
      <c r="AC156" s="504">
        <f>1</f>
        <v>1</v>
      </c>
      <c r="AD156" s="103">
        <f t="shared" si="19"/>
        <v>0</v>
      </c>
      <c r="AE156" s="103">
        <f t="shared" si="20"/>
        <v>0</v>
      </c>
      <c r="AF156" s="103">
        <f t="shared" si="21"/>
        <v>0</v>
      </c>
      <c r="AG156" s="3"/>
    </row>
    <row r="157" spans="1:33" ht="13.2" x14ac:dyDescent="0.25">
      <c r="B157" s="1" t="str">
        <f>адреса!$G$153</f>
        <v>кв.1</v>
      </c>
      <c r="C157" s="522">
        <f>адреса!$I$153</f>
        <v>40000001</v>
      </c>
      <c r="D157" s="6" t="str">
        <f>адреса!$K$153</f>
        <v>ФИО-4-1</v>
      </c>
      <c r="E157" s="6">
        <v>36331.93</v>
      </c>
      <c r="F157" s="6">
        <v>1960.7</v>
      </c>
      <c r="G157" s="6">
        <v>0</v>
      </c>
      <c r="H157" s="6">
        <v>3337.54</v>
      </c>
      <c r="I157" s="6">
        <v>0</v>
      </c>
      <c r="J157" s="6">
        <v>0</v>
      </c>
      <c r="K157" s="6">
        <v>0</v>
      </c>
      <c r="L157" s="6"/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0</v>
      </c>
      <c r="T157" s="6">
        <v>0</v>
      </c>
      <c r="U157" s="6"/>
      <c r="V157" s="6">
        <v>5298.24</v>
      </c>
      <c r="W157" s="6">
        <v>0</v>
      </c>
      <c r="X157" s="6">
        <v>41630.17</v>
      </c>
      <c r="Y157" s="513">
        <f>IF(A157&lt;&gt;"",IF(A157=мар17!A157,0,1),IF(AND(B157=мар17!B157,C157=мар17!C157),0,1))</f>
        <v>0</v>
      </c>
      <c r="Z157" s="70" t="str">
        <f t="shared" si="18"/>
        <v>ул. Четвертая д.4</v>
      </c>
      <c r="AA157" s="504">
        <f>IF($B157&lt;&gt;"",MAX(AA$7:AA156)+1,0)</f>
        <v>147</v>
      </c>
      <c r="AB157" s="502">
        <f t="shared" si="22"/>
        <v>157</v>
      </c>
      <c r="AC157" s="504">
        <f>1</f>
        <v>1</v>
      </c>
      <c r="AD157" s="103">
        <f t="shared" si="19"/>
        <v>1960.7</v>
      </c>
      <c r="AE157" s="103">
        <f t="shared" si="20"/>
        <v>3337.54</v>
      </c>
      <c r="AF157" s="103">
        <f t="shared" si="21"/>
        <v>0</v>
      </c>
      <c r="AG157" s="3"/>
    </row>
    <row r="158" spans="1:33" ht="13.2" x14ac:dyDescent="0.25">
      <c r="B158" s="1" t="str">
        <f>адреса!$G$154</f>
        <v>кв.2</v>
      </c>
      <c r="C158" s="522">
        <f>адреса!$I$154</f>
        <v>40000002</v>
      </c>
      <c r="D158" s="6" t="str">
        <f>адреса!$K$154</f>
        <v>ФИО-4-2</v>
      </c>
      <c r="E158" s="6">
        <v>7137.4</v>
      </c>
      <c r="F158" s="6">
        <v>1844.97</v>
      </c>
      <c r="G158" s="6">
        <v>0</v>
      </c>
      <c r="H158" s="6">
        <v>3140.39</v>
      </c>
      <c r="I158" s="6">
        <v>0</v>
      </c>
      <c r="J158" s="6">
        <v>0</v>
      </c>
      <c r="K158" s="6">
        <v>0</v>
      </c>
      <c r="L158" s="6"/>
      <c r="M158" s="6">
        <v>0</v>
      </c>
      <c r="N158" s="6">
        <v>0</v>
      </c>
      <c r="O158" s="6">
        <v>0</v>
      </c>
      <c r="P158" s="6">
        <v>0</v>
      </c>
      <c r="Q158" s="6">
        <v>0</v>
      </c>
      <c r="R158" s="6">
        <v>0</v>
      </c>
      <c r="S158" s="6">
        <v>394.29</v>
      </c>
      <c r="T158" s="6">
        <v>0</v>
      </c>
      <c r="U158" s="6"/>
      <c r="V158" s="6">
        <v>5379.65</v>
      </c>
      <c r="W158" s="6">
        <v>7137.4</v>
      </c>
      <c r="X158" s="6">
        <v>5379.65</v>
      </c>
      <c r="Y158" s="513">
        <f>IF(A158&lt;&gt;"",IF(A158=мар17!A158,0,1),IF(AND(B158=мар17!B158,C158=мар17!C158),0,1))</f>
        <v>0</v>
      </c>
      <c r="Z158" s="70" t="str">
        <f t="shared" si="18"/>
        <v>ул. Четвертая д.4</v>
      </c>
      <c r="AA158" s="504">
        <f>IF($B158&lt;&gt;"",MAX(AA$7:AA157)+1,0)</f>
        <v>148</v>
      </c>
      <c r="AB158" s="502">
        <f t="shared" si="22"/>
        <v>158</v>
      </c>
      <c r="AC158" s="504">
        <f>1</f>
        <v>1</v>
      </c>
      <c r="AD158" s="103">
        <f t="shared" si="19"/>
        <v>1844.97</v>
      </c>
      <c r="AE158" s="103">
        <f t="shared" si="20"/>
        <v>3534.68</v>
      </c>
      <c r="AF158" s="103">
        <f t="shared" si="21"/>
        <v>0</v>
      </c>
      <c r="AG158" s="3"/>
    </row>
    <row r="159" spans="1:33" ht="13.2" x14ac:dyDescent="0.25">
      <c r="B159" s="1" t="str">
        <f>адреса!$G$155</f>
        <v>кв.3</v>
      </c>
      <c r="C159" s="522">
        <f>адреса!$I$155</f>
        <v>40000003</v>
      </c>
      <c r="D159" s="6" t="str">
        <f>адреса!$K$155</f>
        <v>ФИО-4-3</v>
      </c>
      <c r="E159" s="6">
        <v>31090.53</v>
      </c>
      <c r="F159" s="6">
        <v>2825.32</v>
      </c>
      <c r="G159" s="6">
        <v>0</v>
      </c>
      <c r="H159" s="6">
        <v>4809.16</v>
      </c>
      <c r="I159" s="6">
        <v>0</v>
      </c>
      <c r="J159" s="6">
        <v>0</v>
      </c>
      <c r="K159" s="6">
        <v>0</v>
      </c>
      <c r="L159" s="6"/>
      <c r="M159" s="6">
        <v>0</v>
      </c>
      <c r="N159" s="6">
        <v>0</v>
      </c>
      <c r="O159" s="6">
        <v>0</v>
      </c>
      <c r="P159" s="6">
        <v>0</v>
      </c>
      <c r="Q159" s="6">
        <v>0</v>
      </c>
      <c r="R159" s="6">
        <v>0</v>
      </c>
      <c r="S159" s="6">
        <v>394.29</v>
      </c>
      <c r="T159" s="6">
        <v>0</v>
      </c>
      <c r="U159" s="6"/>
      <c r="V159" s="6">
        <v>8028.77</v>
      </c>
      <c r="W159" s="6">
        <v>4000</v>
      </c>
      <c r="X159" s="6">
        <v>35119.300000000003</v>
      </c>
      <c r="Y159" s="513">
        <f>IF(A159&lt;&gt;"",IF(A159=мар17!A159,0,1),IF(AND(B159=мар17!B159,C159=мар17!C159),0,1))</f>
        <v>0</v>
      </c>
      <c r="Z159" s="70" t="str">
        <f t="shared" si="18"/>
        <v>ул. Четвертая д.4</v>
      </c>
      <c r="AA159" s="504">
        <f>IF($B159&lt;&gt;"",MAX(AA$7:AA158)+1,0)</f>
        <v>149</v>
      </c>
      <c r="AB159" s="502">
        <f t="shared" si="22"/>
        <v>159</v>
      </c>
      <c r="AC159" s="504">
        <f>1</f>
        <v>1</v>
      </c>
      <c r="AD159" s="103">
        <f t="shared" si="19"/>
        <v>2825.32</v>
      </c>
      <c r="AE159" s="103">
        <f t="shared" si="20"/>
        <v>5203.45</v>
      </c>
      <c r="AF159" s="103">
        <f t="shared" si="21"/>
        <v>0</v>
      </c>
      <c r="AG159" s="3"/>
    </row>
    <row r="160" spans="1:33" ht="13.2" x14ac:dyDescent="0.25">
      <c r="B160" s="1" t="str">
        <f>адреса!$G$156</f>
        <v>кв.4</v>
      </c>
      <c r="C160" s="522">
        <f>адреса!$I$156</f>
        <v>40000004</v>
      </c>
      <c r="D160" s="6" t="str">
        <f>адреса!$K$156</f>
        <v>ФИО-4-4</v>
      </c>
      <c r="E160" s="6">
        <v>9888.2800000000007</v>
      </c>
      <c r="F160" s="6">
        <v>2372.59</v>
      </c>
      <c r="G160" s="6">
        <v>0</v>
      </c>
      <c r="H160" s="6">
        <v>4038.5</v>
      </c>
      <c r="I160" s="6">
        <v>0</v>
      </c>
      <c r="J160" s="6">
        <v>0</v>
      </c>
      <c r="K160" s="6">
        <v>0</v>
      </c>
      <c r="L160" s="6"/>
      <c r="M160" s="6">
        <v>0</v>
      </c>
      <c r="N160" s="6">
        <v>0</v>
      </c>
      <c r="O160" s="6">
        <v>0</v>
      </c>
      <c r="P160" s="6">
        <v>0</v>
      </c>
      <c r="Q160" s="6">
        <v>0</v>
      </c>
      <c r="R160" s="6">
        <v>0</v>
      </c>
      <c r="S160" s="6">
        <v>394.29</v>
      </c>
      <c r="T160" s="6">
        <v>0</v>
      </c>
      <c r="U160" s="6"/>
      <c r="V160" s="6">
        <v>6805.38</v>
      </c>
      <c r="W160" s="6">
        <v>9888.2800000000007</v>
      </c>
      <c r="X160" s="6">
        <v>6805.38</v>
      </c>
      <c r="Y160" s="513">
        <f>IF(A160&lt;&gt;"",IF(A160=мар17!A160,0,1),IF(AND(B160=мар17!B160,C160=мар17!C160),0,1))</f>
        <v>0</v>
      </c>
      <c r="Z160" s="70" t="str">
        <f t="shared" si="18"/>
        <v>ул. Четвертая д.4</v>
      </c>
      <c r="AA160" s="504">
        <f>IF($B160&lt;&gt;"",MAX(AA$7:AA159)+1,0)</f>
        <v>150</v>
      </c>
      <c r="AB160" s="502">
        <f t="shared" si="22"/>
        <v>160</v>
      </c>
      <c r="AC160" s="504">
        <f>1</f>
        <v>1</v>
      </c>
      <c r="AD160" s="103">
        <f t="shared" si="19"/>
        <v>2372.59</v>
      </c>
      <c r="AE160" s="103">
        <f t="shared" si="20"/>
        <v>4432.79</v>
      </c>
      <c r="AF160" s="103">
        <f t="shared" si="21"/>
        <v>0</v>
      </c>
      <c r="AG160" s="3"/>
    </row>
    <row r="161" spans="2:33" ht="13.2" x14ac:dyDescent="0.25">
      <c r="B161" s="1" t="str">
        <f>адреса!$G$157</f>
        <v>кв.5</v>
      </c>
      <c r="C161" s="522">
        <f>адреса!$I$157</f>
        <v>40000005</v>
      </c>
      <c r="D161" s="6" t="str">
        <f>адреса!$K$157</f>
        <v>ФИО-4-5</v>
      </c>
      <c r="E161" s="6">
        <v>9452.69</v>
      </c>
      <c r="F161" s="6">
        <v>2699.37</v>
      </c>
      <c r="G161" s="6">
        <v>0</v>
      </c>
      <c r="H161" s="6">
        <v>4596.08</v>
      </c>
      <c r="I161" s="6">
        <v>0</v>
      </c>
      <c r="J161" s="6">
        <v>0</v>
      </c>
      <c r="K161" s="6">
        <v>0</v>
      </c>
      <c r="L161" s="6"/>
      <c r="M161" s="6">
        <v>0</v>
      </c>
      <c r="N161" s="6">
        <v>0</v>
      </c>
      <c r="O161" s="6">
        <v>0</v>
      </c>
      <c r="P161" s="6">
        <v>0</v>
      </c>
      <c r="Q161" s="6">
        <v>0</v>
      </c>
      <c r="R161" s="6">
        <v>0</v>
      </c>
      <c r="S161" s="6">
        <v>394.29</v>
      </c>
      <c r="T161" s="6">
        <v>0</v>
      </c>
      <c r="U161" s="6"/>
      <c r="V161" s="6">
        <v>7689.74</v>
      </c>
      <c r="W161" s="6">
        <v>0</v>
      </c>
      <c r="X161" s="6">
        <v>17142.43</v>
      </c>
      <c r="Y161" s="513">
        <f>IF(A161&lt;&gt;"",IF(A161=мар17!A161,0,1),IF(AND(B161=мар17!B161,C161=мар17!C161),0,1))</f>
        <v>0</v>
      </c>
      <c r="Z161" s="70" t="str">
        <f t="shared" si="18"/>
        <v>ул. Четвертая д.4</v>
      </c>
      <c r="AA161" s="504">
        <f>IF($B161&lt;&gt;"",MAX(AA$7:AA160)+1,0)</f>
        <v>151</v>
      </c>
      <c r="AB161" s="502">
        <f t="shared" si="22"/>
        <v>161</v>
      </c>
      <c r="AC161" s="504">
        <f>1</f>
        <v>1</v>
      </c>
      <c r="AD161" s="103">
        <f t="shared" si="19"/>
        <v>2699.37</v>
      </c>
      <c r="AE161" s="103">
        <f t="shared" si="20"/>
        <v>4990.37</v>
      </c>
      <c r="AF161" s="103">
        <f t="shared" si="21"/>
        <v>0</v>
      </c>
      <c r="AG161" s="3"/>
    </row>
    <row r="162" spans="2:33" ht="13.2" x14ac:dyDescent="0.25">
      <c r="B162" s="1" t="str">
        <f>адреса!$G$158</f>
        <v>кв.6</v>
      </c>
      <c r="C162" s="522">
        <f>адреса!$I$158</f>
        <v>40000006</v>
      </c>
      <c r="D162" s="6" t="str">
        <f>адреса!$K$158</f>
        <v>ФИО-4-6</v>
      </c>
      <c r="E162" s="6">
        <v>53677.07</v>
      </c>
      <c r="F162" s="6">
        <v>2896.8</v>
      </c>
      <c r="G162" s="6">
        <v>0</v>
      </c>
      <c r="H162" s="6">
        <v>4930.63</v>
      </c>
      <c r="I162" s="6">
        <v>0</v>
      </c>
      <c r="J162" s="6">
        <v>0</v>
      </c>
      <c r="K162" s="6">
        <v>0</v>
      </c>
      <c r="L162" s="6"/>
      <c r="M162" s="6">
        <v>0</v>
      </c>
      <c r="N162" s="6">
        <v>0</v>
      </c>
      <c r="O162" s="6">
        <v>0</v>
      </c>
      <c r="P162" s="6">
        <v>0</v>
      </c>
      <c r="Q162" s="6">
        <v>0</v>
      </c>
      <c r="R162" s="6">
        <v>0</v>
      </c>
      <c r="S162" s="6">
        <v>394.29</v>
      </c>
      <c r="T162" s="6">
        <v>0</v>
      </c>
      <c r="U162" s="6"/>
      <c r="V162" s="6">
        <v>8221.7199999999993</v>
      </c>
      <c r="W162" s="6">
        <v>0</v>
      </c>
      <c r="X162" s="6">
        <v>61898.79</v>
      </c>
      <c r="Y162" s="513">
        <f>IF(A162&lt;&gt;"",IF(A162=мар17!A162,0,1),IF(AND(B162=мар17!B162,C162=мар17!C162),0,1))</f>
        <v>0</v>
      </c>
      <c r="Z162" s="70" t="str">
        <f t="shared" si="18"/>
        <v>ул. Четвертая д.4</v>
      </c>
      <c r="AA162" s="504">
        <f>IF($B162&lt;&gt;"",MAX(AA$7:AA161)+1,0)</f>
        <v>152</v>
      </c>
      <c r="AB162" s="502">
        <f t="shared" si="22"/>
        <v>162</v>
      </c>
      <c r="AC162" s="504">
        <f>1</f>
        <v>1</v>
      </c>
      <c r="AD162" s="103">
        <f t="shared" si="19"/>
        <v>2896.8</v>
      </c>
      <c r="AE162" s="103">
        <f t="shared" si="20"/>
        <v>5324.92</v>
      </c>
      <c r="AF162" s="103">
        <f t="shared" si="21"/>
        <v>0</v>
      </c>
      <c r="AG162" s="3"/>
    </row>
    <row r="163" spans="2:33" ht="13.2" x14ac:dyDescent="0.25">
      <c r="B163" s="1" t="str">
        <f>адреса!$G$159</f>
        <v>кв.7</v>
      </c>
      <c r="C163" s="522">
        <f>адреса!$I$159</f>
        <v>40000007</v>
      </c>
      <c r="D163" s="6" t="str">
        <f>адреса!$K$159</f>
        <v>ФИО-4-7</v>
      </c>
      <c r="E163" s="6">
        <v>36835.07</v>
      </c>
      <c r="F163" s="6">
        <v>1987.94</v>
      </c>
      <c r="G163" s="6">
        <v>0</v>
      </c>
      <c r="H163" s="6">
        <v>3383.34</v>
      </c>
      <c r="I163" s="6">
        <v>0</v>
      </c>
      <c r="J163" s="6">
        <v>0</v>
      </c>
      <c r="K163" s="6">
        <v>0</v>
      </c>
      <c r="L163" s="6"/>
      <c r="M163" s="6">
        <v>0</v>
      </c>
      <c r="N163" s="6">
        <v>0</v>
      </c>
      <c r="O163" s="6">
        <v>0</v>
      </c>
      <c r="P163" s="6">
        <v>0</v>
      </c>
      <c r="Q163" s="6">
        <v>0</v>
      </c>
      <c r="R163" s="6">
        <v>0</v>
      </c>
      <c r="S163" s="6">
        <v>394.29</v>
      </c>
      <c r="T163" s="6">
        <v>0</v>
      </c>
      <c r="U163" s="6"/>
      <c r="V163" s="6">
        <v>5765.57</v>
      </c>
      <c r="W163" s="6">
        <v>0</v>
      </c>
      <c r="X163" s="6">
        <v>42600.639999999999</v>
      </c>
      <c r="Y163" s="513">
        <f>IF(A163&lt;&gt;"",IF(A163=мар17!A163,0,1),IF(AND(B163=мар17!B163,C163=мар17!C163),0,1))</f>
        <v>0</v>
      </c>
      <c r="Z163" s="70" t="str">
        <f t="shared" si="18"/>
        <v>ул. Четвертая д.4</v>
      </c>
      <c r="AA163" s="504">
        <f>IF($B163&lt;&gt;"",MAX(AA$7:AA162)+1,0)</f>
        <v>153</v>
      </c>
      <c r="AB163" s="502">
        <f t="shared" si="22"/>
        <v>163</v>
      </c>
      <c r="AC163" s="504">
        <f>1</f>
        <v>1</v>
      </c>
      <c r="AD163" s="103">
        <f t="shared" si="19"/>
        <v>1987.94</v>
      </c>
      <c r="AE163" s="103">
        <f t="shared" si="20"/>
        <v>3777.63</v>
      </c>
      <c r="AF163" s="103">
        <f t="shared" si="21"/>
        <v>0</v>
      </c>
      <c r="AG163" s="3"/>
    </row>
    <row r="164" spans="2:33" ht="13.2" x14ac:dyDescent="0.25">
      <c r="B164" s="1" t="str">
        <f>адреса!$G$160</f>
        <v>кв.8</v>
      </c>
      <c r="C164" s="522">
        <f>адреса!$I$160</f>
        <v>40000008</v>
      </c>
      <c r="D164" s="6" t="str">
        <f>адреса!$K$160</f>
        <v>ФИО-4-8</v>
      </c>
      <c r="E164" s="6">
        <v>40051.730000000003</v>
      </c>
      <c r="F164" s="6">
        <v>1991.34</v>
      </c>
      <c r="G164" s="6">
        <v>0</v>
      </c>
      <c r="H164" s="6">
        <v>3389.31</v>
      </c>
      <c r="I164" s="6">
        <v>0</v>
      </c>
      <c r="J164" s="6">
        <v>0</v>
      </c>
      <c r="K164" s="6">
        <v>0</v>
      </c>
      <c r="L164" s="6"/>
      <c r="M164" s="6">
        <v>0</v>
      </c>
      <c r="N164" s="6">
        <v>0</v>
      </c>
      <c r="O164" s="6">
        <v>0</v>
      </c>
      <c r="P164" s="6">
        <v>0</v>
      </c>
      <c r="Q164" s="6">
        <v>0</v>
      </c>
      <c r="R164" s="6">
        <v>0</v>
      </c>
      <c r="S164" s="6">
        <v>788.58</v>
      </c>
      <c r="T164" s="6">
        <v>0</v>
      </c>
      <c r="U164" s="6"/>
      <c r="V164" s="6">
        <v>6169.23</v>
      </c>
      <c r="W164" s="6">
        <v>0</v>
      </c>
      <c r="X164" s="6">
        <v>46220.959999999999</v>
      </c>
      <c r="Y164" s="513">
        <f>IF(A164&lt;&gt;"",IF(A164=мар17!A164,0,1),IF(AND(B164=мар17!B164,C164=мар17!C164),0,1))</f>
        <v>0</v>
      </c>
      <c r="Z164" s="70" t="str">
        <f t="shared" si="18"/>
        <v>ул. Четвертая д.4</v>
      </c>
      <c r="AA164" s="504">
        <f>IF($B164&lt;&gt;"",MAX(AA$7:AA163)+1,0)</f>
        <v>154</v>
      </c>
      <c r="AB164" s="502">
        <f t="shared" si="22"/>
        <v>164</v>
      </c>
      <c r="AC164" s="504">
        <f>1</f>
        <v>1</v>
      </c>
      <c r="AD164" s="103">
        <f t="shared" si="19"/>
        <v>1991.34</v>
      </c>
      <c r="AE164" s="103">
        <f t="shared" si="20"/>
        <v>4177.8900000000003</v>
      </c>
      <c r="AF164" s="103">
        <f t="shared" si="21"/>
        <v>0</v>
      </c>
      <c r="AG164" s="3"/>
    </row>
    <row r="165" spans="2:33" ht="13.2" x14ac:dyDescent="0.25">
      <c r="B165" s="1" t="str">
        <f>адреса!$G$161</f>
        <v>кв.9</v>
      </c>
      <c r="C165" s="522">
        <f>адреса!$I$161</f>
        <v>40000009</v>
      </c>
      <c r="D165" s="6" t="str">
        <f>адреса!$K$161</f>
        <v>ФИО-4-9</v>
      </c>
      <c r="E165" s="6">
        <v>38056.769999999997</v>
      </c>
      <c r="F165" s="6">
        <v>3209.97</v>
      </c>
      <c r="G165" s="6">
        <v>0</v>
      </c>
      <c r="H165" s="6">
        <v>5464.32</v>
      </c>
      <c r="I165" s="6">
        <v>0</v>
      </c>
      <c r="J165" s="6">
        <v>0</v>
      </c>
      <c r="K165" s="6">
        <v>0</v>
      </c>
      <c r="L165" s="6"/>
      <c r="M165" s="6">
        <v>0</v>
      </c>
      <c r="N165" s="6">
        <v>0</v>
      </c>
      <c r="O165" s="6">
        <v>0</v>
      </c>
      <c r="P165" s="6">
        <v>0</v>
      </c>
      <c r="Q165" s="6">
        <v>0</v>
      </c>
      <c r="R165" s="6">
        <v>0</v>
      </c>
      <c r="S165" s="6">
        <v>394.29</v>
      </c>
      <c r="T165" s="6">
        <v>0</v>
      </c>
      <c r="U165" s="6"/>
      <c r="V165" s="6">
        <v>9068.58</v>
      </c>
      <c r="W165" s="6">
        <v>6500</v>
      </c>
      <c r="X165" s="6">
        <v>40625.35</v>
      </c>
      <c r="Y165" s="513">
        <f>IF(A165&lt;&gt;"",IF(A165=мар17!A165,0,1),IF(AND(B165=мар17!B165,C165=мар17!C165),0,1))</f>
        <v>0</v>
      </c>
      <c r="Z165" s="70" t="str">
        <f t="shared" si="18"/>
        <v>ул. Четвертая д.4</v>
      </c>
      <c r="AA165" s="504">
        <f>IF($B165&lt;&gt;"",MAX(AA$7:AA164)+1,0)</f>
        <v>155</v>
      </c>
      <c r="AB165" s="502">
        <f t="shared" si="22"/>
        <v>165</v>
      </c>
      <c r="AC165" s="504">
        <f>1</f>
        <v>1</v>
      </c>
      <c r="AD165" s="103">
        <f t="shared" si="19"/>
        <v>3209.97</v>
      </c>
      <c r="AE165" s="103">
        <f t="shared" si="20"/>
        <v>5858.61</v>
      </c>
      <c r="AF165" s="103">
        <f t="shared" si="21"/>
        <v>0</v>
      </c>
      <c r="AG165" s="3"/>
    </row>
    <row r="166" spans="2:33" ht="13.2" x14ac:dyDescent="0.25">
      <c r="B166" s="1" t="str">
        <f>адреса!$G$162</f>
        <v>кв.10</v>
      </c>
      <c r="C166" s="522">
        <f>адреса!$I$162</f>
        <v>40000010</v>
      </c>
      <c r="D166" s="6" t="str">
        <f>адреса!$K$162</f>
        <v>ФИО-4-10</v>
      </c>
      <c r="E166" s="6">
        <v>32783.879999999997</v>
      </c>
      <c r="F166" s="6">
        <v>3118.06</v>
      </c>
      <c r="G166" s="6">
        <v>0</v>
      </c>
      <c r="H166" s="6">
        <v>5308.99</v>
      </c>
      <c r="I166" s="6">
        <v>0</v>
      </c>
      <c r="J166" s="6">
        <v>0</v>
      </c>
      <c r="K166" s="6">
        <v>0</v>
      </c>
      <c r="L166" s="6"/>
      <c r="M166" s="6">
        <v>0</v>
      </c>
      <c r="N166" s="6">
        <v>0</v>
      </c>
      <c r="O166" s="6">
        <v>0</v>
      </c>
      <c r="P166" s="6">
        <v>0</v>
      </c>
      <c r="Q166" s="6">
        <v>0</v>
      </c>
      <c r="R166" s="6">
        <v>0</v>
      </c>
      <c r="S166" s="6">
        <v>788.58</v>
      </c>
      <c r="T166" s="6">
        <v>0</v>
      </c>
      <c r="U166" s="6"/>
      <c r="V166" s="6">
        <v>9215.6299999999992</v>
      </c>
      <c r="W166" s="6">
        <v>0</v>
      </c>
      <c r="X166" s="6">
        <v>41999.51</v>
      </c>
      <c r="Y166" s="513">
        <f>IF(A166&lt;&gt;"",IF(A166=мар17!A166,0,1),IF(AND(B166=мар17!B166,C166=мар17!C166),0,1))</f>
        <v>0</v>
      </c>
      <c r="Z166" s="70" t="str">
        <f t="shared" si="18"/>
        <v>ул. Четвертая д.4</v>
      </c>
      <c r="AA166" s="504">
        <f>IF($B166&lt;&gt;"",MAX(AA$7:AA165)+1,0)</f>
        <v>156</v>
      </c>
      <c r="AB166" s="502">
        <f t="shared" si="22"/>
        <v>166</v>
      </c>
      <c r="AC166" s="504">
        <f>1</f>
        <v>1</v>
      </c>
      <c r="AD166" s="103">
        <f t="shared" si="19"/>
        <v>3118.06</v>
      </c>
      <c r="AE166" s="103">
        <f t="shared" si="20"/>
        <v>6097.57</v>
      </c>
      <c r="AF166" s="103">
        <f t="shared" si="21"/>
        <v>0</v>
      </c>
      <c r="AG166" s="3"/>
    </row>
    <row r="167" spans="2:33" ht="13.2" x14ac:dyDescent="0.25">
      <c r="B167" s="1" t="str">
        <f>адреса!$G$163</f>
        <v>кв.11</v>
      </c>
      <c r="C167" s="522">
        <f>адреса!$I$163</f>
        <v>40000011</v>
      </c>
      <c r="D167" s="6" t="str">
        <f>адреса!$K$163</f>
        <v>ФИО-4-11</v>
      </c>
      <c r="E167" s="6">
        <v>50081.79</v>
      </c>
      <c r="F167" s="6">
        <v>2702.78</v>
      </c>
      <c r="G167" s="6">
        <v>0</v>
      </c>
      <c r="H167" s="6">
        <v>4600.0600000000004</v>
      </c>
      <c r="I167" s="6">
        <v>0</v>
      </c>
      <c r="J167" s="6">
        <v>0</v>
      </c>
      <c r="K167" s="6">
        <v>0</v>
      </c>
      <c r="L167" s="6"/>
      <c r="M167" s="6">
        <v>0</v>
      </c>
      <c r="N167" s="6">
        <v>0</v>
      </c>
      <c r="O167" s="6">
        <v>0</v>
      </c>
      <c r="P167" s="6">
        <v>0</v>
      </c>
      <c r="Q167" s="6">
        <v>0</v>
      </c>
      <c r="R167" s="6">
        <v>0</v>
      </c>
      <c r="S167" s="6">
        <v>394.29</v>
      </c>
      <c r="T167" s="6">
        <v>0</v>
      </c>
      <c r="U167" s="6"/>
      <c r="V167" s="6">
        <v>7697.13</v>
      </c>
      <c r="W167" s="6">
        <v>10000.790000000001</v>
      </c>
      <c r="X167" s="6">
        <v>47778.13</v>
      </c>
      <c r="Y167" s="513">
        <f>IF(A167&lt;&gt;"",IF(A167=мар17!A167,0,1),IF(AND(B167=мар17!B167,C167=мар17!C167),0,1))</f>
        <v>0</v>
      </c>
      <c r="Z167" s="70" t="str">
        <f t="shared" si="18"/>
        <v>ул. Четвертая д.4</v>
      </c>
      <c r="AA167" s="504">
        <f>IF($B167&lt;&gt;"",MAX(AA$7:AA166)+1,0)</f>
        <v>157</v>
      </c>
      <c r="AB167" s="502">
        <f t="shared" si="22"/>
        <v>167</v>
      </c>
      <c r="AC167" s="504">
        <f>1</f>
        <v>1</v>
      </c>
      <c r="AD167" s="103">
        <f t="shared" si="19"/>
        <v>2702.78</v>
      </c>
      <c r="AE167" s="103">
        <f t="shared" si="20"/>
        <v>4994.3500000000004</v>
      </c>
      <c r="AF167" s="103">
        <f t="shared" si="21"/>
        <v>0</v>
      </c>
      <c r="AG167" s="3"/>
    </row>
    <row r="168" spans="2:33" ht="13.2" x14ac:dyDescent="0.25">
      <c r="B168" s="1" t="str">
        <f>адреса!$G$164</f>
        <v>кв.12</v>
      </c>
      <c r="C168" s="522">
        <f>адреса!$I$164</f>
        <v>40000012</v>
      </c>
      <c r="D168" s="6" t="str">
        <f>адреса!$K$164</f>
        <v>ФИО-4-12</v>
      </c>
      <c r="E168" s="6">
        <v>49196.54</v>
      </c>
      <c r="F168" s="6">
        <v>2655.12</v>
      </c>
      <c r="G168" s="6">
        <v>0</v>
      </c>
      <c r="H168" s="6">
        <v>4520.41</v>
      </c>
      <c r="I168" s="6">
        <v>0</v>
      </c>
      <c r="J168" s="6">
        <v>0</v>
      </c>
      <c r="K168" s="6">
        <v>0</v>
      </c>
      <c r="L168" s="6"/>
      <c r="M168" s="6">
        <v>0</v>
      </c>
      <c r="N168" s="6">
        <v>0</v>
      </c>
      <c r="O168" s="6">
        <v>0</v>
      </c>
      <c r="P168" s="6">
        <v>0</v>
      </c>
      <c r="Q168" s="6">
        <v>0</v>
      </c>
      <c r="R168" s="6">
        <v>0</v>
      </c>
      <c r="S168" s="6">
        <v>394.29</v>
      </c>
      <c r="T168" s="6">
        <v>0</v>
      </c>
      <c r="U168" s="6"/>
      <c r="V168" s="6">
        <v>7569.82</v>
      </c>
      <c r="W168" s="6">
        <v>0</v>
      </c>
      <c r="X168" s="6">
        <v>56766.36</v>
      </c>
      <c r="Y168" s="513">
        <f>IF(A168&lt;&gt;"",IF(A168=мар17!A168,0,1),IF(AND(B168=мар17!B168,C168=мар17!C168),0,1))</f>
        <v>0</v>
      </c>
      <c r="Z168" s="70" t="str">
        <f t="shared" si="18"/>
        <v>ул. Четвертая д.4</v>
      </c>
      <c r="AA168" s="504">
        <f>IF($B168&lt;&gt;"",MAX(AA$7:AA167)+1,0)</f>
        <v>158</v>
      </c>
      <c r="AB168" s="502">
        <f t="shared" si="22"/>
        <v>168</v>
      </c>
      <c r="AC168" s="504">
        <f>1</f>
        <v>1</v>
      </c>
      <c r="AD168" s="103">
        <f t="shared" si="19"/>
        <v>2655.12</v>
      </c>
      <c r="AE168" s="103">
        <f t="shared" si="20"/>
        <v>4914.7</v>
      </c>
      <c r="AF168" s="103">
        <f t="shared" si="21"/>
        <v>0</v>
      </c>
      <c r="AG168" s="3"/>
    </row>
    <row r="169" spans="2:33" ht="13.2" x14ac:dyDescent="0.25">
      <c r="B169" s="1" t="str">
        <f>адреса!$G$165</f>
        <v>кв.13</v>
      </c>
      <c r="C169" s="522">
        <f>адреса!$I$165</f>
        <v>40000013</v>
      </c>
      <c r="D169" s="6" t="str">
        <f>адреса!$K$165</f>
        <v>ФИО-4-13</v>
      </c>
      <c r="E169" s="6">
        <v>9647.2000000000007</v>
      </c>
      <c r="F169" s="6">
        <v>1753.06</v>
      </c>
      <c r="G169" s="6">
        <v>0</v>
      </c>
      <c r="H169" s="6">
        <v>2985.06</v>
      </c>
      <c r="I169" s="6">
        <v>0</v>
      </c>
      <c r="J169" s="6">
        <v>0</v>
      </c>
      <c r="K169" s="6">
        <v>0</v>
      </c>
      <c r="L169" s="6"/>
      <c r="M169" s="6">
        <v>0</v>
      </c>
      <c r="N169" s="6">
        <v>0</v>
      </c>
      <c r="O169" s="6">
        <v>0</v>
      </c>
      <c r="P169" s="6">
        <v>0</v>
      </c>
      <c r="Q169" s="6">
        <v>0</v>
      </c>
      <c r="R169" s="6">
        <v>0</v>
      </c>
      <c r="S169" s="6">
        <v>394.29</v>
      </c>
      <c r="T169" s="6">
        <v>0</v>
      </c>
      <c r="U169" s="6"/>
      <c r="V169" s="6">
        <v>5132.41</v>
      </c>
      <c r="W169" s="6">
        <v>0</v>
      </c>
      <c r="X169" s="6">
        <v>14779.61</v>
      </c>
      <c r="Y169" s="513">
        <f>IF(A169&lt;&gt;"",IF(A169=мар17!A169,0,1),IF(AND(B169=мар17!B169,C169=мар17!C169),0,1))</f>
        <v>0</v>
      </c>
      <c r="Z169" s="70" t="str">
        <f t="shared" si="18"/>
        <v>ул. Четвертая д.4</v>
      </c>
      <c r="AA169" s="504">
        <f>IF($B169&lt;&gt;"",MAX(AA$7:AA168)+1,0)</f>
        <v>159</v>
      </c>
      <c r="AB169" s="502">
        <f t="shared" si="22"/>
        <v>169</v>
      </c>
      <c r="AC169" s="504">
        <f>1</f>
        <v>1</v>
      </c>
      <c r="AD169" s="103">
        <f t="shared" si="19"/>
        <v>1753.06</v>
      </c>
      <c r="AE169" s="103">
        <f t="shared" si="20"/>
        <v>3379.35</v>
      </c>
      <c r="AF169" s="103">
        <f t="shared" si="21"/>
        <v>0</v>
      </c>
      <c r="AG169" s="3"/>
    </row>
    <row r="170" spans="2:33" ht="13.2" x14ac:dyDescent="0.25">
      <c r="B170" s="1" t="str">
        <f>адреса!$G$166</f>
        <v>кв.14</v>
      </c>
      <c r="C170" s="522">
        <f>адреса!$I$166</f>
        <v>40000014</v>
      </c>
      <c r="D170" s="6" t="str">
        <f>адреса!$K$166</f>
        <v>ФИО-4-14</v>
      </c>
      <c r="E170" s="6">
        <v>6985.3</v>
      </c>
      <c r="F170" s="6">
        <v>1994.74</v>
      </c>
      <c r="G170" s="6">
        <v>0</v>
      </c>
      <c r="H170" s="6">
        <v>3395.29</v>
      </c>
      <c r="I170" s="6">
        <v>0</v>
      </c>
      <c r="J170" s="6">
        <v>0</v>
      </c>
      <c r="K170" s="6">
        <v>0</v>
      </c>
      <c r="L170" s="6"/>
      <c r="M170" s="6">
        <v>0</v>
      </c>
      <c r="N170" s="6">
        <v>0</v>
      </c>
      <c r="O170" s="6">
        <v>0</v>
      </c>
      <c r="P170" s="6">
        <v>0</v>
      </c>
      <c r="Q170" s="6">
        <v>0</v>
      </c>
      <c r="R170" s="6">
        <v>0</v>
      </c>
      <c r="S170" s="6">
        <v>394.29</v>
      </c>
      <c r="T170" s="6">
        <v>0</v>
      </c>
      <c r="U170" s="6"/>
      <c r="V170" s="6">
        <v>5784.32</v>
      </c>
      <c r="W170" s="6">
        <v>6985.3</v>
      </c>
      <c r="X170" s="6">
        <v>5784.32</v>
      </c>
      <c r="Y170" s="513">
        <f>IF(A170&lt;&gt;"",IF(A170=мар17!A170,0,1),IF(AND(B170=мар17!B170,C170=мар17!C170),0,1))</f>
        <v>0</v>
      </c>
      <c r="Z170" s="70" t="str">
        <f t="shared" si="18"/>
        <v>ул. Четвертая д.4</v>
      </c>
      <c r="AA170" s="504">
        <f>IF($B170&lt;&gt;"",MAX(AA$7:AA169)+1,0)</f>
        <v>160</v>
      </c>
      <c r="AB170" s="502">
        <f t="shared" si="22"/>
        <v>170</v>
      </c>
      <c r="AC170" s="504">
        <f>1</f>
        <v>1</v>
      </c>
      <c r="AD170" s="103">
        <f t="shared" si="19"/>
        <v>1994.74</v>
      </c>
      <c r="AE170" s="103">
        <f t="shared" si="20"/>
        <v>3789.58</v>
      </c>
      <c r="AF170" s="103">
        <f t="shared" si="21"/>
        <v>0</v>
      </c>
      <c r="AG170" s="3"/>
    </row>
    <row r="171" spans="2:33" ht="13.2" x14ac:dyDescent="0.25">
      <c r="B171" s="1" t="str">
        <f>адреса!$G$167</f>
        <v>кв.15</v>
      </c>
      <c r="C171" s="522">
        <f>адреса!$I$167</f>
        <v>40000015</v>
      </c>
      <c r="D171" s="6" t="str">
        <f>адреса!$K$167</f>
        <v>ФИО-4-15</v>
      </c>
      <c r="E171" s="6">
        <v>11897.6</v>
      </c>
      <c r="F171" s="6">
        <v>3397.19</v>
      </c>
      <c r="G171" s="6">
        <v>0</v>
      </c>
      <c r="H171" s="6">
        <v>5782.94</v>
      </c>
      <c r="I171" s="6">
        <v>0</v>
      </c>
      <c r="J171" s="6">
        <v>0</v>
      </c>
      <c r="K171" s="6">
        <v>0</v>
      </c>
      <c r="L171" s="6"/>
      <c r="M171" s="6">
        <v>0</v>
      </c>
      <c r="N171" s="6">
        <v>0</v>
      </c>
      <c r="O171" s="6">
        <v>0</v>
      </c>
      <c r="P171" s="6">
        <v>0</v>
      </c>
      <c r="Q171" s="6">
        <v>0</v>
      </c>
      <c r="R171" s="6">
        <v>0</v>
      </c>
      <c r="S171" s="6">
        <v>788.58</v>
      </c>
      <c r="T171" s="6">
        <v>0</v>
      </c>
      <c r="U171" s="6"/>
      <c r="V171" s="6">
        <v>9968.7099999999991</v>
      </c>
      <c r="W171" s="6">
        <v>11897.6</v>
      </c>
      <c r="X171" s="6">
        <v>9968.7099999999991</v>
      </c>
      <c r="Y171" s="513">
        <f>IF(A171&lt;&gt;"",IF(A171=мар17!A171,0,1),IF(AND(B171=мар17!B171,C171=мар17!C171),0,1))</f>
        <v>0</v>
      </c>
      <c r="Z171" s="70" t="str">
        <f t="shared" si="18"/>
        <v>ул. Четвертая д.4</v>
      </c>
      <c r="AA171" s="504">
        <f>IF($B171&lt;&gt;"",MAX(AA$7:AA170)+1,0)</f>
        <v>161</v>
      </c>
      <c r="AB171" s="502">
        <f t="shared" si="22"/>
        <v>171</v>
      </c>
      <c r="AC171" s="504">
        <f>1</f>
        <v>1</v>
      </c>
      <c r="AD171" s="103">
        <f t="shared" si="19"/>
        <v>3397.19</v>
      </c>
      <c r="AE171" s="103">
        <f t="shared" si="20"/>
        <v>6571.5199999999995</v>
      </c>
      <c r="AF171" s="103">
        <f t="shared" si="21"/>
        <v>0</v>
      </c>
      <c r="AG171" s="3"/>
    </row>
    <row r="172" spans="2:33" ht="13.2" x14ac:dyDescent="0.25">
      <c r="B172" s="1" t="str">
        <f>адреса!$G$168</f>
        <v>кв.16</v>
      </c>
      <c r="C172" s="522">
        <f>адреса!$I$168</f>
        <v>40000016</v>
      </c>
      <c r="D172" s="6" t="str">
        <f>адреса!$K$168</f>
        <v>ФИО-4-16</v>
      </c>
      <c r="E172" s="6">
        <v>63515.67</v>
      </c>
      <c r="F172" s="6">
        <v>3427.83</v>
      </c>
      <c r="G172" s="6">
        <v>0</v>
      </c>
      <c r="H172" s="6">
        <v>5834.71</v>
      </c>
      <c r="I172" s="6">
        <v>0</v>
      </c>
      <c r="J172" s="6">
        <v>0</v>
      </c>
      <c r="K172" s="6">
        <v>0</v>
      </c>
      <c r="L172" s="6"/>
      <c r="M172" s="6">
        <v>0</v>
      </c>
      <c r="N172" s="6">
        <v>0</v>
      </c>
      <c r="O172" s="6">
        <v>0</v>
      </c>
      <c r="P172" s="6">
        <v>0</v>
      </c>
      <c r="Q172" s="6">
        <v>0</v>
      </c>
      <c r="R172" s="6">
        <v>0</v>
      </c>
      <c r="S172" s="6">
        <v>394.29</v>
      </c>
      <c r="T172" s="6">
        <v>0</v>
      </c>
      <c r="U172" s="6"/>
      <c r="V172" s="6">
        <v>9656.83</v>
      </c>
      <c r="W172" s="6">
        <v>0</v>
      </c>
      <c r="X172" s="6">
        <v>73172.5</v>
      </c>
      <c r="Y172" s="513">
        <f>IF(A172&lt;&gt;"",IF(A172=мар17!A172,0,1),IF(AND(B172=мар17!B172,C172=мар17!C172),0,1))</f>
        <v>0</v>
      </c>
      <c r="Z172" s="70" t="str">
        <f t="shared" si="18"/>
        <v>ул. Четвертая д.4</v>
      </c>
      <c r="AA172" s="504">
        <f>IF($B172&lt;&gt;"",MAX(AA$7:AA171)+1,0)</f>
        <v>162</v>
      </c>
      <c r="AB172" s="502">
        <f t="shared" si="22"/>
        <v>172</v>
      </c>
      <c r="AC172" s="504">
        <f>1</f>
        <v>1</v>
      </c>
      <c r="AD172" s="103">
        <f t="shared" si="19"/>
        <v>3427.83</v>
      </c>
      <c r="AE172" s="103">
        <f t="shared" si="20"/>
        <v>6229</v>
      </c>
      <c r="AF172" s="103">
        <f t="shared" si="21"/>
        <v>0</v>
      </c>
      <c r="AG172" s="3"/>
    </row>
    <row r="173" spans="2:33" ht="13.2" x14ac:dyDescent="0.25">
      <c r="B173" s="1" t="str">
        <f>адреса!$G$169</f>
        <v>кв.17</v>
      </c>
      <c r="C173" s="522">
        <f>адреса!$I$169</f>
        <v>40000017</v>
      </c>
      <c r="D173" s="6" t="str">
        <f>адреса!$K$169</f>
        <v>ФИО-4-17</v>
      </c>
      <c r="E173" s="6">
        <v>9295.93</v>
      </c>
      <c r="F173" s="6">
        <v>2685.76</v>
      </c>
      <c r="G173" s="6">
        <v>0</v>
      </c>
      <c r="H173" s="6">
        <v>4572.1899999999996</v>
      </c>
      <c r="I173" s="6">
        <v>0</v>
      </c>
      <c r="J173" s="6">
        <v>0</v>
      </c>
      <c r="K173" s="6">
        <v>0</v>
      </c>
      <c r="L173" s="6"/>
      <c r="M173" s="6">
        <v>0</v>
      </c>
      <c r="N173" s="6">
        <v>0</v>
      </c>
      <c r="O173" s="6">
        <v>0</v>
      </c>
      <c r="P173" s="6">
        <v>0</v>
      </c>
      <c r="Q173" s="6">
        <v>0</v>
      </c>
      <c r="R173" s="6">
        <v>0</v>
      </c>
      <c r="S173" s="6">
        <v>394.29</v>
      </c>
      <c r="T173" s="6">
        <v>0</v>
      </c>
      <c r="U173" s="6"/>
      <c r="V173" s="6">
        <v>7652.24</v>
      </c>
      <c r="W173" s="6">
        <v>9296</v>
      </c>
      <c r="X173" s="6">
        <v>7652.17</v>
      </c>
      <c r="Y173" s="513">
        <f>IF(A173&lt;&gt;"",IF(A173=мар17!A173,0,1),IF(AND(B173=мар17!B173,C173=мар17!C173),0,1))</f>
        <v>0</v>
      </c>
      <c r="Z173" s="70" t="str">
        <f t="shared" si="18"/>
        <v>ул. Четвертая д.4</v>
      </c>
      <c r="AA173" s="504">
        <f>IF($B173&lt;&gt;"",MAX(AA$7:AA172)+1,0)</f>
        <v>163</v>
      </c>
      <c r="AB173" s="502">
        <f t="shared" si="22"/>
        <v>173</v>
      </c>
      <c r="AC173" s="504">
        <f>1</f>
        <v>1</v>
      </c>
      <c r="AD173" s="103">
        <f t="shared" si="19"/>
        <v>2685.76</v>
      </c>
      <c r="AE173" s="103">
        <f t="shared" si="20"/>
        <v>4966.4799999999996</v>
      </c>
      <c r="AF173" s="103">
        <f t="shared" si="21"/>
        <v>0</v>
      </c>
      <c r="AG173" s="3"/>
    </row>
    <row r="174" spans="2:33" ht="13.2" x14ac:dyDescent="0.25">
      <c r="B174" s="1" t="str">
        <f>адреса!$G$170</f>
        <v>кв.18</v>
      </c>
      <c r="C174" s="522">
        <f>адреса!$I$170</f>
        <v>40000018</v>
      </c>
      <c r="D174" s="6" t="str">
        <f>адреса!$K$170</f>
        <v>ФИО-4-18</v>
      </c>
      <c r="E174" s="6">
        <v>50460</v>
      </c>
      <c r="F174" s="6">
        <v>2723.2</v>
      </c>
      <c r="G174" s="6">
        <v>0</v>
      </c>
      <c r="H174" s="6">
        <v>4635.91</v>
      </c>
      <c r="I174" s="6">
        <v>0</v>
      </c>
      <c r="J174" s="6">
        <v>0</v>
      </c>
      <c r="K174" s="6">
        <v>0</v>
      </c>
      <c r="L174" s="6"/>
      <c r="M174" s="6">
        <v>0</v>
      </c>
      <c r="N174" s="6">
        <v>0</v>
      </c>
      <c r="O174" s="6">
        <v>0</v>
      </c>
      <c r="P174" s="6">
        <v>0</v>
      </c>
      <c r="Q174" s="6">
        <v>0</v>
      </c>
      <c r="R174" s="6">
        <v>0</v>
      </c>
      <c r="S174" s="6">
        <v>394.29</v>
      </c>
      <c r="T174" s="6">
        <v>0</v>
      </c>
      <c r="U174" s="6"/>
      <c r="V174" s="6">
        <v>7753.4</v>
      </c>
      <c r="W174" s="6">
        <v>0</v>
      </c>
      <c r="X174" s="6">
        <v>58213.4</v>
      </c>
      <c r="Y174" s="513">
        <f>IF(A174&lt;&gt;"",IF(A174=мар17!A174,0,1),IF(AND(B174=мар17!B174,C174=мар17!C174),0,1))</f>
        <v>0</v>
      </c>
      <c r="Z174" s="70" t="str">
        <f t="shared" si="18"/>
        <v>ул. Четвертая д.4</v>
      </c>
      <c r="AA174" s="504">
        <f>IF($B174&lt;&gt;"",MAX(AA$7:AA173)+1,0)</f>
        <v>164</v>
      </c>
      <c r="AB174" s="502">
        <f t="shared" si="22"/>
        <v>174</v>
      </c>
      <c r="AC174" s="504">
        <f>1</f>
        <v>1</v>
      </c>
      <c r="AD174" s="103">
        <f t="shared" si="19"/>
        <v>2723.2</v>
      </c>
      <c r="AE174" s="103">
        <f t="shared" si="20"/>
        <v>5030.2</v>
      </c>
      <c r="AF174" s="103">
        <f t="shared" si="21"/>
        <v>0</v>
      </c>
      <c r="AG174" s="3"/>
    </row>
    <row r="175" spans="2:33" ht="13.2" x14ac:dyDescent="0.25">
      <c r="B175" s="1" t="str">
        <f>адреса!$G$171</f>
        <v>кв.19</v>
      </c>
      <c r="C175" s="522">
        <f>адреса!$I$171</f>
        <v>40000019</v>
      </c>
      <c r="D175" s="6" t="str">
        <f>адреса!$K$171</f>
        <v>ФИО-4-19</v>
      </c>
      <c r="E175" s="6">
        <v>6760.03</v>
      </c>
      <c r="F175" s="6">
        <v>1930.07</v>
      </c>
      <c r="G175" s="6">
        <v>0</v>
      </c>
      <c r="H175" s="6">
        <v>3285.76</v>
      </c>
      <c r="I175" s="6">
        <v>0</v>
      </c>
      <c r="J175" s="6">
        <v>0</v>
      </c>
      <c r="K175" s="6">
        <v>0</v>
      </c>
      <c r="L175" s="6"/>
      <c r="M175" s="6">
        <v>0</v>
      </c>
      <c r="N175" s="6">
        <v>0</v>
      </c>
      <c r="O175" s="6">
        <v>0</v>
      </c>
      <c r="P175" s="6">
        <v>0</v>
      </c>
      <c r="Q175" s="6">
        <v>0</v>
      </c>
      <c r="R175" s="6">
        <v>0</v>
      </c>
      <c r="S175" s="6">
        <v>394.29</v>
      </c>
      <c r="T175" s="6">
        <v>0</v>
      </c>
      <c r="U175" s="6"/>
      <c r="V175" s="6">
        <v>5610.12</v>
      </c>
      <c r="W175" s="6">
        <v>4385.42</v>
      </c>
      <c r="X175" s="6">
        <v>7984.73</v>
      </c>
      <c r="Y175" s="513">
        <f>IF(A175&lt;&gt;"",IF(A175=мар17!A175,0,1),IF(AND(B175=мар17!B175,C175=мар17!C175),0,1))</f>
        <v>0</v>
      </c>
      <c r="Z175" s="70" t="str">
        <f t="shared" si="18"/>
        <v>ул. Четвертая д.4</v>
      </c>
      <c r="AA175" s="504">
        <f>IF($B175&lt;&gt;"",MAX(AA$7:AA174)+1,0)</f>
        <v>165</v>
      </c>
      <c r="AB175" s="502">
        <f t="shared" si="22"/>
        <v>175</v>
      </c>
      <c r="AC175" s="504">
        <f>1</f>
        <v>1</v>
      </c>
      <c r="AD175" s="103">
        <f t="shared" si="19"/>
        <v>1930.07</v>
      </c>
      <c r="AE175" s="103">
        <f t="shared" si="20"/>
        <v>3680.05</v>
      </c>
      <c r="AF175" s="103">
        <f t="shared" si="21"/>
        <v>0</v>
      </c>
      <c r="AG175" s="3"/>
    </row>
    <row r="176" spans="2:33" ht="13.2" x14ac:dyDescent="0.25">
      <c r="B176" s="1" t="str">
        <f>адреса!$G$172</f>
        <v>кв.20</v>
      </c>
      <c r="C176" s="522">
        <f>адреса!$I$172</f>
        <v>40000020</v>
      </c>
      <c r="D176" s="6" t="str">
        <f>адреса!$K$172</f>
        <v>ФИО-4-20</v>
      </c>
      <c r="E176" s="6">
        <v>4516.58</v>
      </c>
      <c r="F176" s="6">
        <v>1804.12</v>
      </c>
      <c r="G176" s="6">
        <v>0</v>
      </c>
      <c r="H176" s="6">
        <v>3070.69</v>
      </c>
      <c r="I176" s="6">
        <v>0</v>
      </c>
      <c r="J176" s="6">
        <v>0</v>
      </c>
      <c r="K176" s="6">
        <v>0</v>
      </c>
      <c r="L176" s="6"/>
      <c r="M176" s="6">
        <v>0</v>
      </c>
      <c r="N176" s="6">
        <v>0</v>
      </c>
      <c r="O176" s="6">
        <v>0</v>
      </c>
      <c r="P176" s="6">
        <v>0</v>
      </c>
      <c r="Q176" s="6">
        <v>0</v>
      </c>
      <c r="R176" s="6">
        <v>0</v>
      </c>
      <c r="S176" s="6">
        <v>394.29</v>
      </c>
      <c r="T176" s="6">
        <v>0</v>
      </c>
      <c r="U176" s="6"/>
      <c r="V176" s="6">
        <v>5269.1</v>
      </c>
      <c r="W176" s="6">
        <v>0</v>
      </c>
      <c r="X176" s="6">
        <v>9785.68</v>
      </c>
      <c r="Y176" s="513">
        <f>IF(A176&lt;&gt;"",IF(A176=мар17!A176,0,1),IF(AND(B176=мар17!B176,C176=мар17!C176),0,1))</f>
        <v>0</v>
      </c>
      <c r="Z176" s="70" t="str">
        <f t="shared" si="18"/>
        <v>ул. Четвертая д.4</v>
      </c>
      <c r="AA176" s="504">
        <f>IF($B176&lt;&gt;"",MAX(AA$7:AA175)+1,0)</f>
        <v>166</v>
      </c>
      <c r="AB176" s="502">
        <f t="shared" si="22"/>
        <v>176</v>
      </c>
      <c r="AC176" s="504">
        <f>1</f>
        <v>1</v>
      </c>
      <c r="AD176" s="103">
        <f t="shared" si="19"/>
        <v>1804.12</v>
      </c>
      <c r="AE176" s="103">
        <f t="shared" si="20"/>
        <v>3464.98</v>
      </c>
      <c r="AF176" s="103">
        <f t="shared" si="21"/>
        <v>0</v>
      </c>
      <c r="AG176" s="3"/>
    </row>
    <row r="177" spans="2:33" ht="13.2" x14ac:dyDescent="0.25">
      <c r="B177" s="1" t="str">
        <f>адреса!$G$173</f>
        <v>кв.21</v>
      </c>
      <c r="C177" s="522">
        <f>адреса!$I$173</f>
        <v>40000021</v>
      </c>
      <c r="D177" s="6" t="str">
        <f>адреса!$K$173</f>
        <v>ФИО-4-21</v>
      </c>
      <c r="E177" s="6">
        <v>57713.14</v>
      </c>
      <c r="F177" s="6">
        <v>3114.66</v>
      </c>
      <c r="G177" s="6">
        <v>0</v>
      </c>
      <c r="H177" s="6">
        <v>5303.02</v>
      </c>
      <c r="I177" s="6">
        <v>0</v>
      </c>
      <c r="J177" s="6">
        <v>0</v>
      </c>
      <c r="K177" s="6">
        <v>0</v>
      </c>
      <c r="L177" s="6"/>
      <c r="M177" s="6">
        <v>0</v>
      </c>
      <c r="N177" s="6">
        <v>0</v>
      </c>
      <c r="O177" s="6">
        <v>0</v>
      </c>
      <c r="P177" s="6">
        <v>0</v>
      </c>
      <c r="Q177" s="6">
        <v>0</v>
      </c>
      <c r="R177" s="6">
        <v>0</v>
      </c>
      <c r="S177" s="6">
        <v>394.29</v>
      </c>
      <c r="T177" s="6">
        <v>0</v>
      </c>
      <c r="U177" s="6"/>
      <c r="V177" s="6">
        <v>8811.9699999999993</v>
      </c>
      <c r="W177" s="6">
        <v>0</v>
      </c>
      <c r="X177" s="6">
        <v>66525.11</v>
      </c>
      <c r="Y177" s="513">
        <f>IF(A177&lt;&gt;"",IF(A177=мар17!A177,0,1),IF(AND(B177=мар17!B177,C177=мар17!C177),0,1))</f>
        <v>0</v>
      </c>
      <c r="Z177" s="70" t="str">
        <f t="shared" si="18"/>
        <v>ул. Четвертая д.4</v>
      </c>
      <c r="AA177" s="504">
        <f>IF($B177&lt;&gt;"",MAX(AA$7:AA176)+1,0)</f>
        <v>167</v>
      </c>
      <c r="AB177" s="502">
        <f t="shared" si="22"/>
        <v>177</v>
      </c>
      <c r="AC177" s="504">
        <f>1</f>
        <v>1</v>
      </c>
      <c r="AD177" s="103">
        <f t="shared" si="19"/>
        <v>3114.66</v>
      </c>
      <c r="AE177" s="103">
        <f t="shared" si="20"/>
        <v>5697.31</v>
      </c>
      <c r="AF177" s="103">
        <f t="shared" si="21"/>
        <v>0</v>
      </c>
      <c r="AG177" s="3"/>
    </row>
    <row r="178" spans="2:33" ht="13.2" x14ac:dyDescent="0.25">
      <c r="B178" s="1" t="str">
        <f>адреса!$G$174</f>
        <v>кв.22</v>
      </c>
      <c r="C178" s="522">
        <f>адреса!$I$174</f>
        <v>40000022</v>
      </c>
      <c r="D178" s="6" t="str">
        <f>адреса!$K$174</f>
        <v>ФИО-4-22</v>
      </c>
      <c r="E178" s="6">
        <v>9329.65</v>
      </c>
      <c r="F178" s="6">
        <v>3107.85</v>
      </c>
      <c r="G178" s="6">
        <v>0</v>
      </c>
      <c r="H178" s="6">
        <v>5291.07</v>
      </c>
      <c r="I178" s="6">
        <v>0</v>
      </c>
      <c r="J178" s="6">
        <v>0</v>
      </c>
      <c r="K178" s="6">
        <v>0</v>
      </c>
      <c r="L178" s="6"/>
      <c r="M178" s="6">
        <v>0</v>
      </c>
      <c r="N178" s="6">
        <v>0</v>
      </c>
      <c r="O178" s="6">
        <v>0</v>
      </c>
      <c r="P178" s="6">
        <v>0</v>
      </c>
      <c r="Q178" s="6">
        <v>0</v>
      </c>
      <c r="R178" s="6">
        <v>0</v>
      </c>
      <c r="S178" s="6">
        <v>394.29</v>
      </c>
      <c r="T178" s="6">
        <v>0</v>
      </c>
      <c r="U178" s="6"/>
      <c r="V178" s="6">
        <v>8793.2099999999991</v>
      </c>
      <c r="W178" s="6">
        <v>0</v>
      </c>
      <c r="X178" s="6">
        <v>18122.86</v>
      </c>
      <c r="Y178" s="513">
        <f>IF(A178&lt;&gt;"",IF(A178=мар17!A178,0,1),IF(AND(B178=мар17!B178,C178=мар17!C178),0,1))</f>
        <v>0</v>
      </c>
      <c r="Z178" s="70" t="str">
        <f t="shared" si="18"/>
        <v>ул. Четвертая д.4</v>
      </c>
      <c r="AA178" s="504">
        <f>IF($B178&lt;&gt;"",MAX(AA$7:AA177)+1,0)</f>
        <v>168</v>
      </c>
      <c r="AB178" s="502">
        <f t="shared" si="22"/>
        <v>178</v>
      </c>
      <c r="AC178" s="504">
        <f>1</f>
        <v>1</v>
      </c>
      <c r="AD178" s="103">
        <f t="shared" si="19"/>
        <v>3107.85</v>
      </c>
      <c r="AE178" s="103">
        <f t="shared" si="20"/>
        <v>5685.36</v>
      </c>
      <c r="AF178" s="103">
        <f t="shared" si="21"/>
        <v>0</v>
      </c>
      <c r="AG178" s="3"/>
    </row>
    <row r="179" spans="2:33" ht="13.2" x14ac:dyDescent="0.25">
      <c r="B179" s="1" t="str">
        <f>адреса!$G$175</f>
        <v>кв.23</v>
      </c>
      <c r="C179" s="522">
        <f>адреса!$I$175</f>
        <v>40000023</v>
      </c>
      <c r="D179" s="6" t="str">
        <f>адреса!$K$175</f>
        <v>ФИО-4-23</v>
      </c>
      <c r="E179" s="6">
        <v>10740.49</v>
      </c>
      <c r="F179" s="6">
        <v>2035.59</v>
      </c>
      <c r="G179" s="6">
        <v>0</v>
      </c>
      <c r="H179" s="6">
        <v>3464.98</v>
      </c>
      <c r="I179" s="6">
        <v>0</v>
      </c>
      <c r="J179" s="6">
        <v>0</v>
      </c>
      <c r="K179" s="6">
        <v>0</v>
      </c>
      <c r="L179" s="6"/>
      <c r="M179" s="6">
        <v>0</v>
      </c>
      <c r="N179" s="6">
        <v>0</v>
      </c>
      <c r="O179" s="6">
        <v>0</v>
      </c>
      <c r="P179" s="6">
        <v>0</v>
      </c>
      <c r="Q179" s="6">
        <v>0</v>
      </c>
      <c r="R179" s="6">
        <v>0</v>
      </c>
      <c r="S179" s="6">
        <v>394.29</v>
      </c>
      <c r="T179" s="6">
        <v>0</v>
      </c>
      <c r="U179" s="6"/>
      <c r="V179" s="6">
        <v>5894.86</v>
      </c>
      <c r="W179" s="6">
        <v>10740</v>
      </c>
      <c r="X179" s="6">
        <v>5895.35</v>
      </c>
      <c r="Y179" s="513">
        <f>IF(A179&lt;&gt;"",IF(A179=мар17!A179,0,1),IF(AND(B179=мар17!B179,C179=мар17!C179),0,1))</f>
        <v>0</v>
      </c>
      <c r="Z179" s="70" t="str">
        <f t="shared" si="18"/>
        <v>ул. Четвертая д.4</v>
      </c>
      <c r="AA179" s="504">
        <f>IF($B179&lt;&gt;"",MAX(AA$7:AA178)+1,0)</f>
        <v>169</v>
      </c>
      <c r="AB179" s="502">
        <f t="shared" si="22"/>
        <v>179</v>
      </c>
      <c r="AC179" s="504">
        <f>1</f>
        <v>1</v>
      </c>
      <c r="AD179" s="103">
        <f t="shared" si="19"/>
        <v>2035.59</v>
      </c>
      <c r="AE179" s="103">
        <f t="shared" si="20"/>
        <v>3859.27</v>
      </c>
      <c r="AF179" s="103">
        <f t="shared" si="21"/>
        <v>0</v>
      </c>
      <c r="AG179" s="3"/>
    </row>
    <row r="180" spans="2:33" ht="13.2" x14ac:dyDescent="0.25">
      <c r="B180" s="1" t="str">
        <f>адреса!$G$176</f>
        <v>кв.24</v>
      </c>
      <c r="C180" s="522">
        <f>адреса!$I$176</f>
        <v>40000024</v>
      </c>
      <c r="D180" s="6" t="str">
        <f>адреса!$K$176</f>
        <v>ФИО-4-24</v>
      </c>
      <c r="E180" s="6">
        <v>6780.74</v>
      </c>
      <c r="F180" s="6">
        <v>2709.58</v>
      </c>
      <c r="G180" s="6">
        <v>0</v>
      </c>
      <c r="H180" s="6">
        <v>4612.01</v>
      </c>
      <c r="I180" s="6">
        <v>0</v>
      </c>
      <c r="J180" s="6">
        <v>0</v>
      </c>
      <c r="K180" s="6">
        <v>0</v>
      </c>
      <c r="L180" s="6"/>
      <c r="M180" s="6">
        <v>0</v>
      </c>
      <c r="N180" s="6">
        <v>0</v>
      </c>
      <c r="O180" s="6">
        <v>0</v>
      </c>
      <c r="P180" s="6">
        <v>0</v>
      </c>
      <c r="Q180" s="6">
        <v>0</v>
      </c>
      <c r="R180" s="6">
        <v>0</v>
      </c>
      <c r="S180" s="6">
        <v>394.29</v>
      </c>
      <c r="T180" s="6">
        <v>0</v>
      </c>
      <c r="U180" s="6"/>
      <c r="V180" s="6">
        <v>7715.88</v>
      </c>
      <c r="W180" s="6">
        <v>2709.58</v>
      </c>
      <c r="X180" s="6">
        <v>11787.04</v>
      </c>
      <c r="Y180" s="513">
        <f>IF(A180&lt;&gt;"",IF(A180=мар17!A180,0,1),IF(AND(B180=мар17!B180,C180=мар17!C180),0,1))</f>
        <v>0</v>
      </c>
      <c r="Z180" s="70" t="str">
        <f t="shared" si="18"/>
        <v>ул. Четвертая д.4</v>
      </c>
      <c r="AA180" s="504">
        <f>IF($B180&lt;&gt;"",MAX(AA$7:AA179)+1,0)</f>
        <v>170</v>
      </c>
      <c r="AB180" s="502">
        <f t="shared" si="22"/>
        <v>180</v>
      </c>
      <c r="AC180" s="504">
        <f>1</f>
        <v>1</v>
      </c>
      <c r="AD180" s="103">
        <f t="shared" si="19"/>
        <v>2709.58</v>
      </c>
      <c r="AE180" s="103">
        <f t="shared" si="20"/>
        <v>5006.3</v>
      </c>
      <c r="AF180" s="103">
        <f t="shared" si="21"/>
        <v>0</v>
      </c>
      <c r="AG180" s="3"/>
    </row>
    <row r="181" spans="2:33" ht="13.2" x14ac:dyDescent="0.25">
      <c r="B181" s="1" t="str">
        <f>адреса!$G$177</f>
        <v>кв.25</v>
      </c>
      <c r="C181" s="522">
        <f>адреса!$I$177</f>
        <v>40000025</v>
      </c>
      <c r="D181" s="6" t="str">
        <f>адреса!$K$177</f>
        <v>ФИО-4-25</v>
      </c>
      <c r="E181" s="6">
        <v>11541.42</v>
      </c>
      <c r="F181" s="6">
        <v>1708.81</v>
      </c>
      <c r="G181" s="6">
        <v>0</v>
      </c>
      <c r="H181" s="6">
        <v>2909.39</v>
      </c>
      <c r="I181" s="6">
        <v>0</v>
      </c>
      <c r="J181" s="6">
        <v>0</v>
      </c>
      <c r="K181" s="6">
        <v>0</v>
      </c>
      <c r="L181" s="6"/>
      <c r="M181" s="6">
        <v>0</v>
      </c>
      <c r="N181" s="6">
        <v>0</v>
      </c>
      <c r="O181" s="6">
        <v>0</v>
      </c>
      <c r="P181" s="6">
        <v>0</v>
      </c>
      <c r="Q181" s="6">
        <v>0</v>
      </c>
      <c r="R181" s="6">
        <v>0</v>
      </c>
      <c r="S181" s="6">
        <v>394.29</v>
      </c>
      <c r="T181" s="6">
        <v>0</v>
      </c>
      <c r="U181" s="6"/>
      <c r="V181" s="6">
        <v>5012.49</v>
      </c>
      <c r="W181" s="6">
        <v>0</v>
      </c>
      <c r="X181" s="6">
        <v>16553.91</v>
      </c>
      <c r="Y181" s="513">
        <f>IF(A181&lt;&gt;"",IF(A181=мар17!A181,0,1),IF(AND(B181=мар17!B181,C181=мар17!C181),0,1))</f>
        <v>0</v>
      </c>
      <c r="Z181" s="70" t="str">
        <f t="shared" si="18"/>
        <v>ул. Четвертая д.4</v>
      </c>
      <c r="AA181" s="504">
        <f>IF($B181&lt;&gt;"",MAX(AA$7:AA180)+1,0)</f>
        <v>171</v>
      </c>
      <c r="AB181" s="502">
        <f t="shared" si="22"/>
        <v>181</v>
      </c>
      <c r="AC181" s="504">
        <f>1</f>
        <v>1</v>
      </c>
      <c r="AD181" s="103">
        <f t="shared" si="19"/>
        <v>1708.81</v>
      </c>
      <c r="AE181" s="103">
        <f t="shared" si="20"/>
        <v>3303.68</v>
      </c>
      <c r="AF181" s="103">
        <f t="shared" si="21"/>
        <v>0</v>
      </c>
      <c r="AG181" s="3"/>
    </row>
    <row r="182" spans="2:33" ht="13.2" x14ac:dyDescent="0.25">
      <c r="B182" s="1" t="str">
        <f>адреса!$G$178</f>
        <v>кв.26</v>
      </c>
      <c r="C182" s="522">
        <f>адреса!$I$178</f>
        <v>40000026</v>
      </c>
      <c r="D182" s="6" t="str">
        <f>адреса!$K$178</f>
        <v>ФИО-4-26</v>
      </c>
      <c r="E182" s="6">
        <v>7056.66</v>
      </c>
      <c r="F182" s="6">
        <v>2015.17</v>
      </c>
      <c r="G182" s="6">
        <v>0</v>
      </c>
      <c r="H182" s="6">
        <v>3431.13</v>
      </c>
      <c r="I182" s="6">
        <v>0</v>
      </c>
      <c r="J182" s="6">
        <v>0</v>
      </c>
      <c r="K182" s="6">
        <v>0</v>
      </c>
      <c r="L182" s="6"/>
      <c r="M182" s="6">
        <v>0</v>
      </c>
      <c r="N182" s="6">
        <v>0</v>
      </c>
      <c r="O182" s="6">
        <v>0</v>
      </c>
      <c r="P182" s="6">
        <v>0</v>
      </c>
      <c r="Q182" s="6">
        <v>0</v>
      </c>
      <c r="R182" s="6">
        <v>0</v>
      </c>
      <c r="S182" s="6">
        <v>394.29</v>
      </c>
      <c r="T182" s="6">
        <v>0</v>
      </c>
      <c r="U182" s="6"/>
      <c r="V182" s="6">
        <v>5840.59</v>
      </c>
      <c r="W182" s="6">
        <v>7056.66</v>
      </c>
      <c r="X182" s="6">
        <v>5840.59</v>
      </c>
      <c r="Y182" s="513">
        <f>IF(A182&lt;&gt;"",IF(A182=мар17!A182,0,1),IF(AND(B182=мар17!B182,C182=мар17!C182),0,1))</f>
        <v>0</v>
      </c>
      <c r="Z182" s="70" t="str">
        <f t="shared" si="18"/>
        <v>ул. Четвертая д.4</v>
      </c>
      <c r="AA182" s="504">
        <f>IF($B182&lt;&gt;"",MAX(AA$7:AA181)+1,0)</f>
        <v>172</v>
      </c>
      <c r="AB182" s="502">
        <f t="shared" si="22"/>
        <v>182</v>
      </c>
      <c r="AC182" s="504">
        <f>1</f>
        <v>1</v>
      </c>
      <c r="AD182" s="103">
        <f t="shared" si="19"/>
        <v>2015.17</v>
      </c>
      <c r="AE182" s="103">
        <f t="shared" si="20"/>
        <v>3825.42</v>
      </c>
      <c r="AF182" s="103">
        <f t="shared" si="21"/>
        <v>0</v>
      </c>
      <c r="AG182" s="3"/>
    </row>
    <row r="183" spans="2:33" ht="13.2" x14ac:dyDescent="0.25">
      <c r="B183" s="1" t="str">
        <f>адреса!$G$179</f>
        <v>кв.27</v>
      </c>
      <c r="C183" s="522">
        <f>адреса!$I$179</f>
        <v>40000027</v>
      </c>
      <c r="D183" s="6" t="str">
        <f>адреса!$K$179</f>
        <v>ФИО-4-27</v>
      </c>
      <c r="E183" s="6">
        <v>8484.75</v>
      </c>
      <c r="F183" s="6">
        <v>3390.38</v>
      </c>
      <c r="G183" s="6">
        <v>0</v>
      </c>
      <c r="H183" s="6">
        <v>5770.99</v>
      </c>
      <c r="I183" s="6">
        <v>0</v>
      </c>
      <c r="J183" s="6">
        <v>0</v>
      </c>
      <c r="K183" s="6">
        <v>0</v>
      </c>
      <c r="L183" s="6"/>
      <c r="M183" s="6">
        <v>0</v>
      </c>
      <c r="N183" s="6">
        <v>0</v>
      </c>
      <c r="O183" s="6">
        <v>0</v>
      </c>
      <c r="P183" s="6">
        <v>0</v>
      </c>
      <c r="Q183" s="6">
        <v>0</v>
      </c>
      <c r="R183" s="6">
        <v>0</v>
      </c>
      <c r="S183" s="6">
        <v>394.29</v>
      </c>
      <c r="T183" s="6">
        <v>0</v>
      </c>
      <c r="U183" s="6"/>
      <c r="V183" s="6">
        <v>9555.66</v>
      </c>
      <c r="W183" s="6">
        <v>0</v>
      </c>
      <c r="X183" s="6">
        <v>18040.41</v>
      </c>
      <c r="Y183" s="513">
        <f>IF(A183&lt;&gt;"",IF(A183=мар17!A183,0,1),IF(AND(B183=мар17!B183,C183=мар17!C183),0,1))</f>
        <v>0</v>
      </c>
      <c r="Z183" s="70" t="str">
        <f t="shared" si="18"/>
        <v>ул. Четвертая д.4</v>
      </c>
      <c r="AA183" s="504">
        <f>IF($B183&lt;&gt;"",MAX(AA$7:AA182)+1,0)</f>
        <v>173</v>
      </c>
      <c r="AB183" s="502">
        <f t="shared" si="22"/>
        <v>183</v>
      </c>
      <c r="AC183" s="504">
        <f>1</f>
        <v>1</v>
      </c>
      <c r="AD183" s="103">
        <f t="shared" si="19"/>
        <v>3390.38</v>
      </c>
      <c r="AE183" s="103">
        <f t="shared" si="20"/>
        <v>6165.28</v>
      </c>
      <c r="AF183" s="103">
        <f t="shared" si="21"/>
        <v>0</v>
      </c>
      <c r="AG183" s="3"/>
    </row>
    <row r="184" spans="2:33" ht="13.2" x14ac:dyDescent="0.25">
      <c r="B184" s="1" t="str">
        <f>адреса!$G$180</f>
        <v>кв.28</v>
      </c>
      <c r="C184" s="522">
        <f>адреса!$I$180</f>
        <v>40000028</v>
      </c>
      <c r="D184" s="6" t="str">
        <f>адреса!$K$180</f>
        <v>ФИО-4-28</v>
      </c>
      <c r="E184" s="6">
        <v>15018.2</v>
      </c>
      <c r="F184" s="6">
        <v>3386.98</v>
      </c>
      <c r="G184" s="6">
        <v>0</v>
      </c>
      <c r="H184" s="6">
        <v>5765.02</v>
      </c>
      <c r="I184" s="6">
        <v>0</v>
      </c>
      <c r="J184" s="6">
        <v>0</v>
      </c>
      <c r="K184" s="6">
        <v>0</v>
      </c>
      <c r="L184" s="6"/>
      <c r="M184" s="6">
        <v>0</v>
      </c>
      <c r="N184" s="6">
        <v>0</v>
      </c>
      <c r="O184" s="6">
        <v>0</v>
      </c>
      <c r="P184" s="6">
        <v>0</v>
      </c>
      <c r="Q184" s="6">
        <v>0</v>
      </c>
      <c r="R184" s="6">
        <v>0</v>
      </c>
      <c r="S184" s="6">
        <v>788.58</v>
      </c>
      <c r="T184" s="6">
        <v>0</v>
      </c>
      <c r="U184" s="6"/>
      <c r="V184" s="6">
        <v>9940.58</v>
      </c>
      <c r="W184" s="6">
        <v>3386.98</v>
      </c>
      <c r="X184" s="6">
        <v>21571.8</v>
      </c>
      <c r="Y184" s="513">
        <f>IF(A184&lt;&gt;"",IF(A184=мар17!A184,0,1),IF(AND(B184=мар17!B184,C184=мар17!C184),0,1))</f>
        <v>0</v>
      </c>
      <c r="Z184" s="70" t="str">
        <f t="shared" si="18"/>
        <v>ул. Четвертая д.4</v>
      </c>
      <c r="AA184" s="504">
        <f>IF($B184&lt;&gt;"",MAX(AA$7:AA183)+1,0)</f>
        <v>174</v>
      </c>
      <c r="AB184" s="502">
        <f t="shared" si="22"/>
        <v>184</v>
      </c>
      <c r="AC184" s="504">
        <f>1</f>
        <v>1</v>
      </c>
      <c r="AD184" s="103">
        <f t="shared" si="19"/>
        <v>3386.98</v>
      </c>
      <c r="AE184" s="103">
        <f t="shared" si="20"/>
        <v>6553.6</v>
      </c>
      <c r="AF184" s="103">
        <f t="shared" si="21"/>
        <v>0</v>
      </c>
      <c r="AG184" s="3"/>
    </row>
    <row r="185" spans="2:33" ht="13.2" x14ac:dyDescent="0.25">
      <c r="B185" s="1" t="str">
        <f>адреса!$G$181</f>
        <v>кв.29</v>
      </c>
      <c r="C185" s="522">
        <f>адреса!$I$181</f>
        <v>40000029</v>
      </c>
      <c r="D185" s="6" t="str">
        <f>адреса!$K$181</f>
        <v>ФИО-4-29</v>
      </c>
      <c r="E185" s="6">
        <v>12611.26</v>
      </c>
      <c r="F185" s="6">
        <v>2675.54</v>
      </c>
      <c r="G185" s="6">
        <v>0</v>
      </c>
      <c r="H185" s="6">
        <v>4554.26</v>
      </c>
      <c r="I185" s="6">
        <v>0</v>
      </c>
      <c r="J185" s="6">
        <v>0</v>
      </c>
      <c r="K185" s="6">
        <v>0</v>
      </c>
      <c r="L185" s="6"/>
      <c r="M185" s="6">
        <v>0</v>
      </c>
      <c r="N185" s="6">
        <v>0</v>
      </c>
      <c r="O185" s="6">
        <v>0</v>
      </c>
      <c r="P185" s="6">
        <v>0</v>
      </c>
      <c r="Q185" s="6">
        <v>0</v>
      </c>
      <c r="R185" s="6">
        <v>0</v>
      </c>
      <c r="S185" s="6">
        <v>788.58</v>
      </c>
      <c r="T185" s="6">
        <v>0</v>
      </c>
      <c r="U185" s="6"/>
      <c r="V185" s="6">
        <v>8018.38</v>
      </c>
      <c r="W185" s="6">
        <v>12613</v>
      </c>
      <c r="X185" s="6">
        <v>8016.64</v>
      </c>
      <c r="Y185" s="513">
        <f>IF(A185&lt;&gt;"",IF(A185=мар17!A185,0,1),IF(AND(B185=мар17!B185,C185=мар17!C185),0,1))</f>
        <v>0</v>
      </c>
      <c r="Z185" s="70" t="str">
        <f t="shared" si="18"/>
        <v>ул. Четвертая д.4</v>
      </c>
      <c r="AA185" s="504">
        <f>IF($B185&lt;&gt;"",MAX(AA$7:AA184)+1,0)</f>
        <v>175</v>
      </c>
      <c r="AB185" s="502">
        <f t="shared" si="22"/>
        <v>185</v>
      </c>
      <c r="AC185" s="504">
        <f>1</f>
        <v>1</v>
      </c>
      <c r="AD185" s="103">
        <f t="shared" si="19"/>
        <v>2675.54</v>
      </c>
      <c r="AE185" s="103">
        <f t="shared" si="20"/>
        <v>5342.84</v>
      </c>
      <c r="AF185" s="103">
        <f t="shared" si="21"/>
        <v>0</v>
      </c>
      <c r="AG185" s="3"/>
    </row>
    <row r="186" spans="2:33" ht="13.2" x14ac:dyDescent="0.25">
      <c r="B186" s="1" t="str">
        <f>адреса!$G$182</f>
        <v>кв.30</v>
      </c>
      <c r="C186" s="522">
        <f>адреса!$I$182</f>
        <v>40000030</v>
      </c>
      <c r="D186" s="6" t="str">
        <f>адреса!$K$182</f>
        <v>ФИО-4-30</v>
      </c>
      <c r="E186" s="6">
        <v>53170.15</v>
      </c>
      <c r="F186" s="6">
        <v>2869.57</v>
      </c>
      <c r="G186" s="6">
        <v>0</v>
      </c>
      <c r="H186" s="6">
        <v>4884.83</v>
      </c>
      <c r="I186" s="6">
        <v>0</v>
      </c>
      <c r="J186" s="6">
        <v>0</v>
      </c>
      <c r="K186" s="6">
        <v>0</v>
      </c>
      <c r="L186" s="6"/>
      <c r="M186" s="6">
        <v>0</v>
      </c>
      <c r="N186" s="6">
        <v>0</v>
      </c>
      <c r="O186" s="6">
        <v>0</v>
      </c>
      <c r="P186" s="6">
        <v>0</v>
      </c>
      <c r="Q186" s="6">
        <v>0</v>
      </c>
      <c r="R186" s="6">
        <v>0</v>
      </c>
      <c r="S186" s="6">
        <v>394.29</v>
      </c>
      <c r="T186" s="6">
        <v>0</v>
      </c>
      <c r="U186" s="6"/>
      <c r="V186" s="6">
        <v>8148.69</v>
      </c>
      <c r="W186" s="6">
        <v>0</v>
      </c>
      <c r="X186" s="6">
        <v>61318.84</v>
      </c>
      <c r="Y186" s="513">
        <f>IF(A186&lt;&gt;"",IF(A186=мар17!A186,0,1),IF(AND(B186=мар17!B186,C186=мар17!C186),0,1))</f>
        <v>0</v>
      </c>
      <c r="Z186" s="70" t="str">
        <f t="shared" si="18"/>
        <v>ул. Четвертая д.4</v>
      </c>
      <c r="AA186" s="504">
        <f>IF($B186&lt;&gt;"",MAX(AA$7:AA185)+1,0)</f>
        <v>176</v>
      </c>
      <c r="AB186" s="502">
        <f t="shared" si="22"/>
        <v>186</v>
      </c>
      <c r="AC186" s="504">
        <f>1</f>
        <v>1</v>
      </c>
      <c r="AD186" s="103">
        <f t="shared" si="19"/>
        <v>2869.57</v>
      </c>
      <c r="AE186" s="103">
        <f t="shared" si="20"/>
        <v>5279.12</v>
      </c>
      <c r="AF186" s="103">
        <f t="shared" si="21"/>
        <v>0</v>
      </c>
      <c r="AG186" s="3"/>
    </row>
    <row r="187" spans="2:33" ht="13.2" x14ac:dyDescent="0.25">
      <c r="B187" s="1" t="str">
        <f>адреса!$G$183</f>
        <v>кв.31</v>
      </c>
      <c r="C187" s="522">
        <f>адреса!$I$183</f>
        <v>40000031</v>
      </c>
      <c r="D187" s="6" t="str">
        <f>адреса!$K$183</f>
        <v>ФИО-4-31</v>
      </c>
      <c r="E187" s="6">
        <v>6782.5</v>
      </c>
      <c r="F187" s="6">
        <v>1936.88</v>
      </c>
      <c r="G187" s="6">
        <v>0</v>
      </c>
      <c r="H187" s="6">
        <v>3297.71</v>
      </c>
      <c r="I187" s="6">
        <v>0</v>
      </c>
      <c r="J187" s="6">
        <v>0</v>
      </c>
      <c r="K187" s="6">
        <v>0</v>
      </c>
      <c r="L187" s="6"/>
      <c r="M187" s="6">
        <v>0</v>
      </c>
      <c r="N187" s="6">
        <v>0</v>
      </c>
      <c r="O187" s="6">
        <v>0</v>
      </c>
      <c r="P187" s="6">
        <v>0</v>
      </c>
      <c r="Q187" s="6">
        <v>0</v>
      </c>
      <c r="R187" s="6">
        <v>0</v>
      </c>
      <c r="S187" s="6">
        <v>394.29</v>
      </c>
      <c r="T187" s="6">
        <v>0</v>
      </c>
      <c r="U187" s="6"/>
      <c r="V187" s="6">
        <v>5628.88</v>
      </c>
      <c r="W187" s="6">
        <v>0</v>
      </c>
      <c r="X187" s="6">
        <v>12411.38</v>
      </c>
      <c r="Y187" s="513">
        <f>IF(A187&lt;&gt;"",IF(A187=мар17!A187,0,1),IF(AND(B187=мар17!B187,C187=мар17!C187),0,1))</f>
        <v>0</v>
      </c>
      <c r="Z187" s="70" t="str">
        <f t="shared" si="18"/>
        <v>ул. Четвертая д.4</v>
      </c>
      <c r="AA187" s="504">
        <f>IF($B187&lt;&gt;"",MAX(AA$7:AA186)+1,0)</f>
        <v>177</v>
      </c>
      <c r="AB187" s="502">
        <f t="shared" si="22"/>
        <v>187</v>
      </c>
      <c r="AC187" s="504">
        <f>1</f>
        <v>1</v>
      </c>
      <c r="AD187" s="103">
        <f t="shared" si="19"/>
        <v>1936.88</v>
      </c>
      <c r="AE187" s="103">
        <f t="shared" si="20"/>
        <v>3692</v>
      </c>
      <c r="AF187" s="103">
        <f t="shared" si="21"/>
        <v>0</v>
      </c>
      <c r="AG187" s="3"/>
    </row>
    <row r="188" spans="2:33" ht="13.2" x14ac:dyDescent="0.25">
      <c r="B188" s="1" t="str">
        <f>адреса!$G$184</f>
        <v>кв.32</v>
      </c>
      <c r="C188" s="522">
        <f>адреса!$I$184</f>
        <v>40000032</v>
      </c>
      <c r="D188" s="6" t="str">
        <f>адреса!$K$184</f>
        <v>ФИО-4-32</v>
      </c>
      <c r="E188" s="6">
        <v>36643.89</v>
      </c>
      <c r="F188" s="6">
        <v>1977.72</v>
      </c>
      <c r="G188" s="6">
        <v>0</v>
      </c>
      <c r="H188" s="6">
        <v>3367.41</v>
      </c>
      <c r="I188" s="6">
        <v>0</v>
      </c>
      <c r="J188" s="6">
        <v>0</v>
      </c>
      <c r="K188" s="6">
        <v>0</v>
      </c>
      <c r="L188" s="6"/>
      <c r="M188" s="6">
        <v>0</v>
      </c>
      <c r="N188" s="6">
        <v>0</v>
      </c>
      <c r="O188" s="6">
        <v>0</v>
      </c>
      <c r="P188" s="6">
        <v>0</v>
      </c>
      <c r="Q188" s="6">
        <v>0</v>
      </c>
      <c r="R188" s="6">
        <v>0</v>
      </c>
      <c r="S188" s="6">
        <v>394.29</v>
      </c>
      <c r="T188" s="6">
        <v>0</v>
      </c>
      <c r="U188" s="6"/>
      <c r="V188" s="6">
        <v>5739.42</v>
      </c>
      <c r="W188" s="6">
        <v>0</v>
      </c>
      <c r="X188" s="6">
        <v>42383.31</v>
      </c>
      <c r="Y188" s="513">
        <f>IF(A188&lt;&gt;"",IF(A188=мар17!A188,0,1),IF(AND(B188=мар17!B188,C188=мар17!C188),0,1))</f>
        <v>0</v>
      </c>
      <c r="Z188" s="70" t="str">
        <f t="shared" si="18"/>
        <v>ул. Четвертая д.4</v>
      </c>
      <c r="AA188" s="504">
        <f>IF($B188&lt;&gt;"",MAX(AA$7:AA187)+1,0)</f>
        <v>178</v>
      </c>
      <c r="AB188" s="502">
        <f t="shared" si="22"/>
        <v>188</v>
      </c>
      <c r="AC188" s="504">
        <f>1</f>
        <v>1</v>
      </c>
      <c r="AD188" s="103">
        <f t="shared" si="19"/>
        <v>1977.72</v>
      </c>
      <c r="AE188" s="103">
        <f t="shared" si="20"/>
        <v>3761.7</v>
      </c>
      <c r="AF188" s="103">
        <f t="shared" si="21"/>
        <v>0</v>
      </c>
      <c r="AG188" s="3"/>
    </row>
    <row r="189" spans="2:33" ht="13.2" x14ac:dyDescent="0.25">
      <c r="B189" s="1" t="str">
        <f>адреса!$G$185</f>
        <v>кв.33</v>
      </c>
      <c r="C189" s="522">
        <f>адреса!$I$185</f>
        <v>40000033</v>
      </c>
      <c r="D189" s="6" t="str">
        <f>адреса!$K$185</f>
        <v>ФИО-4-33</v>
      </c>
      <c r="E189" s="6">
        <v>56200.08</v>
      </c>
      <c r="F189" s="6">
        <v>3032.96</v>
      </c>
      <c r="G189" s="6">
        <v>0</v>
      </c>
      <c r="H189" s="6">
        <v>5163.62</v>
      </c>
      <c r="I189" s="6">
        <v>0</v>
      </c>
      <c r="J189" s="6">
        <v>0</v>
      </c>
      <c r="K189" s="6">
        <v>0</v>
      </c>
      <c r="L189" s="6"/>
      <c r="M189" s="6">
        <v>0</v>
      </c>
      <c r="N189" s="6">
        <v>0</v>
      </c>
      <c r="O189" s="6">
        <v>0</v>
      </c>
      <c r="P189" s="6">
        <v>0</v>
      </c>
      <c r="Q189" s="6">
        <v>0</v>
      </c>
      <c r="R189" s="6">
        <v>0</v>
      </c>
      <c r="S189" s="6">
        <v>394.29</v>
      </c>
      <c r="T189" s="6">
        <v>0</v>
      </c>
      <c r="U189" s="6"/>
      <c r="V189" s="6">
        <v>8590.8700000000008</v>
      </c>
      <c r="W189" s="6">
        <v>0</v>
      </c>
      <c r="X189" s="6">
        <v>64790.95</v>
      </c>
      <c r="Y189" s="513">
        <f>IF(A189&lt;&gt;"",IF(A189=мар17!A189,0,1),IF(AND(B189=мар17!B189,C189=мар17!C189),0,1))</f>
        <v>0</v>
      </c>
      <c r="Z189" s="70" t="str">
        <f t="shared" si="18"/>
        <v>ул. Четвертая д.4</v>
      </c>
      <c r="AA189" s="504">
        <f>IF($B189&lt;&gt;"",MAX(AA$7:AA188)+1,0)</f>
        <v>179</v>
      </c>
      <c r="AB189" s="502">
        <f t="shared" si="22"/>
        <v>189</v>
      </c>
      <c r="AC189" s="504">
        <f>1</f>
        <v>1</v>
      </c>
      <c r="AD189" s="103">
        <f t="shared" si="19"/>
        <v>3032.96</v>
      </c>
      <c r="AE189" s="103">
        <f t="shared" si="20"/>
        <v>5557.91</v>
      </c>
      <c r="AF189" s="103">
        <f t="shared" si="21"/>
        <v>0</v>
      </c>
      <c r="AG189" s="3"/>
    </row>
    <row r="190" spans="2:33" ht="13.2" x14ac:dyDescent="0.25">
      <c r="B190" s="1" t="str">
        <f>адреса!$G$186</f>
        <v>кв.34</v>
      </c>
      <c r="C190" s="522">
        <f>адреса!$I$186</f>
        <v>40000034</v>
      </c>
      <c r="D190" s="6" t="str">
        <f>адреса!$K$186</f>
        <v>ФИО-4-34</v>
      </c>
      <c r="E190" s="6">
        <v>0</v>
      </c>
      <c r="F190" s="6">
        <v>3039.77</v>
      </c>
      <c r="G190" s="6">
        <v>0</v>
      </c>
      <c r="H190" s="6">
        <v>5175.57</v>
      </c>
      <c r="I190" s="6">
        <v>0</v>
      </c>
      <c r="J190" s="6">
        <v>0</v>
      </c>
      <c r="K190" s="6">
        <v>0</v>
      </c>
      <c r="L190" s="6"/>
      <c r="M190" s="6">
        <v>0</v>
      </c>
      <c r="N190" s="6">
        <v>0</v>
      </c>
      <c r="O190" s="6">
        <v>0</v>
      </c>
      <c r="P190" s="6">
        <v>0</v>
      </c>
      <c r="Q190" s="6">
        <v>0</v>
      </c>
      <c r="R190" s="6">
        <v>0</v>
      </c>
      <c r="S190" s="6">
        <v>788.58</v>
      </c>
      <c r="T190" s="6">
        <v>0</v>
      </c>
      <c r="U190" s="6"/>
      <c r="V190" s="6">
        <v>9003.92</v>
      </c>
      <c r="W190" s="6">
        <v>0</v>
      </c>
      <c r="X190" s="6">
        <v>9003.92</v>
      </c>
      <c r="Y190" s="513">
        <f>IF(A190&lt;&gt;"",IF(A190=мар17!A190,0,1),IF(AND(B190=мар17!B190,C190=мар17!C190),0,1))</f>
        <v>0</v>
      </c>
      <c r="Z190" s="70" t="str">
        <f t="shared" si="18"/>
        <v>ул. Четвертая д.4</v>
      </c>
      <c r="AA190" s="504">
        <f>IF($B190&lt;&gt;"",MAX(AA$7:AA189)+1,0)</f>
        <v>180</v>
      </c>
      <c r="AB190" s="502">
        <f t="shared" si="22"/>
        <v>190</v>
      </c>
      <c r="AC190" s="504">
        <f>1</f>
        <v>1</v>
      </c>
      <c r="AD190" s="103">
        <f t="shared" si="19"/>
        <v>3039.77</v>
      </c>
      <c r="AE190" s="103">
        <f t="shared" si="20"/>
        <v>5964.15</v>
      </c>
      <c r="AF190" s="103">
        <f t="shared" si="21"/>
        <v>0</v>
      </c>
      <c r="AG190" s="3"/>
    </row>
    <row r="191" spans="2:33" ht="13.2" x14ac:dyDescent="0.25">
      <c r="B191" s="1" t="str">
        <f>адреса!$G$187</f>
        <v>кв.35</v>
      </c>
      <c r="C191" s="522">
        <f>адреса!$I$187</f>
        <v>40000035</v>
      </c>
      <c r="D191" s="6" t="str">
        <f>адреса!$K$187</f>
        <v>ФИО-4-35</v>
      </c>
      <c r="E191" s="6">
        <v>57713.14</v>
      </c>
      <c r="F191" s="6">
        <v>3114.66</v>
      </c>
      <c r="G191" s="6">
        <v>0</v>
      </c>
      <c r="H191" s="6">
        <v>5303.02</v>
      </c>
      <c r="I191" s="6">
        <v>0</v>
      </c>
      <c r="J191" s="6">
        <v>0</v>
      </c>
      <c r="K191" s="6">
        <v>0</v>
      </c>
      <c r="L191" s="6"/>
      <c r="M191" s="6">
        <v>0</v>
      </c>
      <c r="N191" s="6">
        <v>0</v>
      </c>
      <c r="O191" s="6">
        <v>0</v>
      </c>
      <c r="P191" s="6">
        <v>0</v>
      </c>
      <c r="Q191" s="6">
        <v>0</v>
      </c>
      <c r="R191" s="6">
        <v>0</v>
      </c>
      <c r="S191" s="6">
        <v>394.29</v>
      </c>
      <c r="T191" s="6">
        <v>0</v>
      </c>
      <c r="U191" s="6"/>
      <c r="V191" s="6">
        <v>8811.9699999999993</v>
      </c>
      <c r="W191" s="6">
        <v>0</v>
      </c>
      <c r="X191" s="6">
        <v>66525.11</v>
      </c>
      <c r="Y191" s="513">
        <f>IF(A191&lt;&gt;"",IF(A191=мар17!A191,0,1),IF(AND(B191=мар17!B191,C191=мар17!C191),0,1))</f>
        <v>0</v>
      </c>
      <c r="Z191" s="70" t="str">
        <f t="shared" si="18"/>
        <v>ул. Четвертая д.4</v>
      </c>
      <c r="AA191" s="504">
        <f>IF($B191&lt;&gt;"",MAX(AA$7:AA190)+1,0)</f>
        <v>181</v>
      </c>
      <c r="AB191" s="502">
        <f t="shared" si="22"/>
        <v>191</v>
      </c>
      <c r="AC191" s="504">
        <f>1</f>
        <v>1</v>
      </c>
      <c r="AD191" s="103">
        <f t="shared" si="19"/>
        <v>3114.66</v>
      </c>
      <c r="AE191" s="103">
        <f t="shared" si="20"/>
        <v>5697.31</v>
      </c>
      <c r="AF191" s="103">
        <f t="shared" si="21"/>
        <v>0</v>
      </c>
      <c r="AG191" s="3"/>
    </row>
    <row r="192" spans="2:33" ht="13.2" x14ac:dyDescent="0.25">
      <c r="B192" s="1" t="str">
        <f>адреса!$G$188</f>
        <v>кв.36</v>
      </c>
      <c r="C192" s="522">
        <f>адреса!$I$188</f>
        <v>40000036</v>
      </c>
      <c r="D192" s="6" t="str">
        <f>адреса!$K$188</f>
        <v>ФИО-4-36</v>
      </c>
      <c r="E192" s="6">
        <v>45979.48</v>
      </c>
      <c r="F192" s="6">
        <v>2481.52</v>
      </c>
      <c r="G192" s="6">
        <v>0</v>
      </c>
      <c r="H192" s="6">
        <v>4223.7</v>
      </c>
      <c r="I192" s="6">
        <v>0</v>
      </c>
      <c r="J192" s="6">
        <v>0</v>
      </c>
      <c r="K192" s="6">
        <v>0</v>
      </c>
      <c r="L192" s="6"/>
      <c r="M192" s="6">
        <v>0</v>
      </c>
      <c r="N192" s="6">
        <v>0</v>
      </c>
      <c r="O192" s="6">
        <v>0</v>
      </c>
      <c r="P192" s="6">
        <v>0</v>
      </c>
      <c r="Q192" s="6">
        <v>0</v>
      </c>
      <c r="R192" s="6">
        <v>0</v>
      </c>
      <c r="S192" s="6">
        <v>394.29</v>
      </c>
      <c r="T192" s="6">
        <v>0</v>
      </c>
      <c r="U192" s="6"/>
      <c r="V192" s="6">
        <v>7099.51</v>
      </c>
      <c r="W192" s="6">
        <v>0</v>
      </c>
      <c r="X192" s="6">
        <v>53078.99</v>
      </c>
      <c r="Y192" s="513">
        <f>IF(A192&lt;&gt;"",IF(A192=мар17!A192,0,1),IF(AND(B192=мар17!B192,C192=мар17!C192),0,1))</f>
        <v>0</v>
      </c>
      <c r="Z192" s="70" t="str">
        <f t="shared" ref="Z192:Z207" si="23">IF(AND(A192&lt;&gt;"",B192=""),A192,Z191)</f>
        <v>ул. Четвертая д.4</v>
      </c>
      <c r="AA192" s="504">
        <f>IF($B192&lt;&gt;"",MAX(AA$7:AA191)+1,0)</f>
        <v>182</v>
      </c>
      <c r="AB192" s="502">
        <f t="shared" si="22"/>
        <v>192</v>
      </c>
      <c r="AC192" s="504">
        <f>1</f>
        <v>1</v>
      </c>
      <c r="AD192" s="103">
        <f t="shared" ref="AD192:AD207" si="24">F192</f>
        <v>2481.52</v>
      </c>
      <c r="AE192" s="103">
        <f t="shared" ref="AE192:AE207" si="25">H192+I192+J192+K192+L192+O192+R192+S192</f>
        <v>4617.99</v>
      </c>
      <c r="AF192" s="103">
        <f t="shared" ref="AF192:AF207" si="26">V192-AD192-AE192</f>
        <v>0</v>
      </c>
      <c r="AG192" s="3"/>
    </row>
    <row r="193" spans="1:33" ht="13.2" x14ac:dyDescent="0.25">
      <c r="B193" s="1" t="str">
        <f>адреса!$G$189</f>
        <v>кв.37</v>
      </c>
      <c r="C193" s="522">
        <f>адреса!$I$189</f>
        <v>40000037</v>
      </c>
      <c r="D193" s="6" t="str">
        <f>адреса!$K$189</f>
        <v>ФИО-4-37</v>
      </c>
      <c r="E193" s="6">
        <v>52226.47</v>
      </c>
      <c r="F193" s="6">
        <v>2818.51</v>
      </c>
      <c r="G193" s="6">
        <v>0</v>
      </c>
      <c r="H193" s="6">
        <v>4797.21</v>
      </c>
      <c r="I193" s="6">
        <v>0</v>
      </c>
      <c r="J193" s="6">
        <v>0</v>
      </c>
      <c r="K193" s="6">
        <v>0</v>
      </c>
      <c r="L193" s="6"/>
      <c r="M193" s="6">
        <v>0</v>
      </c>
      <c r="N193" s="6">
        <v>0</v>
      </c>
      <c r="O193" s="6">
        <v>0</v>
      </c>
      <c r="P193" s="6">
        <v>0</v>
      </c>
      <c r="Q193" s="6">
        <v>0</v>
      </c>
      <c r="R193" s="6">
        <v>0</v>
      </c>
      <c r="S193" s="6">
        <v>394.29</v>
      </c>
      <c r="T193" s="6">
        <v>0</v>
      </c>
      <c r="U193" s="6"/>
      <c r="V193" s="6">
        <v>8010.01</v>
      </c>
      <c r="W193" s="6">
        <v>0</v>
      </c>
      <c r="X193" s="6">
        <v>60236.480000000003</v>
      </c>
      <c r="Y193" s="513">
        <f>IF(A193&lt;&gt;"",IF(A193=мар17!A193,0,1),IF(AND(B193=мар17!B193,C193=мар17!C193),0,1))</f>
        <v>0</v>
      </c>
      <c r="Z193" s="70" t="str">
        <f t="shared" si="23"/>
        <v>ул. Четвертая д.4</v>
      </c>
      <c r="AA193" s="504">
        <f>IF($B193&lt;&gt;"",MAX(AA$7:AA192)+1,0)</f>
        <v>183</v>
      </c>
      <c r="AB193" s="502">
        <f t="shared" si="22"/>
        <v>193</v>
      </c>
      <c r="AC193" s="504">
        <f>1</f>
        <v>1</v>
      </c>
      <c r="AD193" s="103">
        <f t="shared" si="24"/>
        <v>2818.51</v>
      </c>
      <c r="AE193" s="103">
        <f t="shared" si="25"/>
        <v>5191.5</v>
      </c>
      <c r="AF193" s="103">
        <f t="shared" si="26"/>
        <v>0</v>
      </c>
      <c r="AG193" s="3"/>
    </row>
    <row r="194" spans="1:33" ht="13.2" x14ac:dyDescent="0.25">
      <c r="B194" s="1" t="str">
        <f>адреса!$G$190</f>
        <v>кв.38</v>
      </c>
      <c r="C194" s="522">
        <f>адреса!$I$190</f>
        <v>40000038</v>
      </c>
      <c r="D194" s="6" t="str">
        <f>адреса!$K$190</f>
        <v>ФИО-4-38</v>
      </c>
      <c r="E194" s="6">
        <v>73670.009999999995</v>
      </c>
      <c r="F194" s="6">
        <v>3975.87</v>
      </c>
      <c r="G194" s="6">
        <v>0</v>
      </c>
      <c r="H194" s="6">
        <v>6768.67</v>
      </c>
      <c r="I194" s="6">
        <v>0</v>
      </c>
      <c r="J194" s="6">
        <v>0</v>
      </c>
      <c r="K194" s="6">
        <v>0</v>
      </c>
      <c r="L194" s="6"/>
      <c r="M194" s="6">
        <v>0</v>
      </c>
      <c r="N194" s="6">
        <v>0</v>
      </c>
      <c r="O194" s="6">
        <v>0</v>
      </c>
      <c r="P194" s="6">
        <v>0</v>
      </c>
      <c r="Q194" s="6">
        <v>0</v>
      </c>
      <c r="R194" s="6">
        <v>0</v>
      </c>
      <c r="S194" s="6">
        <v>394.29</v>
      </c>
      <c r="T194" s="6">
        <v>0</v>
      </c>
      <c r="U194" s="6"/>
      <c r="V194" s="6">
        <v>11138.83</v>
      </c>
      <c r="W194" s="6">
        <v>0</v>
      </c>
      <c r="X194" s="6">
        <v>84808.84</v>
      </c>
      <c r="Y194" s="513">
        <f>IF(A194&lt;&gt;"",IF(A194=мар17!A194,0,1),IF(AND(B194=мар17!B194,C194=мар17!C194),0,1))</f>
        <v>0</v>
      </c>
      <c r="Z194" s="70" t="str">
        <f t="shared" si="23"/>
        <v>ул. Четвертая д.4</v>
      </c>
      <c r="AA194" s="504">
        <f>IF($B194&lt;&gt;"",MAX(AA$7:AA193)+1,0)</f>
        <v>184</v>
      </c>
      <c r="AB194" s="502">
        <f t="shared" si="22"/>
        <v>194</v>
      </c>
      <c r="AC194" s="504">
        <f>1</f>
        <v>1</v>
      </c>
      <c r="AD194" s="103">
        <f t="shared" si="24"/>
        <v>3975.87</v>
      </c>
      <c r="AE194" s="103">
        <f t="shared" si="25"/>
        <v>7162.96</v>
      </c>
      <c r="AF194" s="103">
        <f t="shared" si="26"/>
        <v>0</v>
      </c>
      <c r="AG194" s="3"/>
    </row>
    <row r="195" spans="1:33" ht="13.2" x14ac:dyDescent="0.25">
      <c r="B195" s="1" t="str">
        <f>адреса!$G$191</f>
        <v>кв.39</v>
      </c>
      <c r="C195" s="522">
        <f>адреса!$I$191</f>
        <v>40000039</v>
      </c>
      <c r="D195" s="6" t="str">
        <f>адреса!$K$191</f>
        <v>ФИО-4-39</v>
      </c>
      <c r="E195" s="6">
        <v>35446.800000000003</v>
      </c>
      <c r="F195" s="6">
        <v>1913.05</v>
      </c>
      <c r="G195" s="6">
        <v>0</v>
      </c>
      <c r="H195" s="6">
        <v>3255.89</v>
      </c>
      <c r="I195" s="6">
        <v>0</v>
      </c>
      <c r="J195" s="6">
        <v>0</v>
      </c>
      <c r="K195" s="6">
        <v>0</v>
      </c>
      <c r="L195" s="6"/>
      <c r="M195" s="6">
        <v>0</v>
      </c>
      <c r="N195" s="6">
        <v>0</v>
      </c>
      <c r="O195" s="6">
        <v>0</v>
      </c>
      <c r="P195" s="6">
        <v>0</v>
      </c>
      <c r="Q195" s="6">
        <v>0</v>
      </c>
      <c r="R195" s="6">
        <v>0</v>
      </c>
      <c r="S195" s="6">
        <v>394.29</v>
      </c>
      <c r="T195" s="6">
        <v>0</v>
      </c>
      <c r="U195" s="6"/>
      <c r="V195" s="6">
        <v>5563.23</v>
      </c>
      <c r="W195" s="6">
        <v>0</v>
      </c>
      <c r="X195" s="6">
        <v>41010.03</v>
      </c>
      <c r="Y195" s="513">
        <f>IF(A195&lt;&gt;"",IF(A195=мар17!A195,0,1),IF(AND(B195=мар17!B195,C195=мар17!C195),0,1))</f>
        <v>0</v>
      </c>
      <c r="Z195" s="70" t="str">
        <f t="shared" si="23"/>
        <v>ул. Четвертая д.4</v>
      </c>
      <c r="AA195" s="504">
        <f>IF($B195&lt;&gt;"",MAX(AA$7:AA194)+1,0)</f>
        <v>185</v>
      </c>
      <c r="AB195" s="502">
        <f t="shared" si="22"/>
        <v>195</v>
      </c>
      <c r="AC195" s="504">
        <f>1</f>
        <v>1</v>
      </c>
      <c r="AD195" s="103">
        <f t="shared" si="24"/>
        <v>1913.05</v>
      </c>
      <c r="AE195" s="103">
        <f t="shared" si="25"/>
        <v>3650.18</v>
      </c>
      <c r="AF195" s="103">
        <f t="shared" si="26"/>
        <v>0</v>
      </c>
      <c r="AG195" s="3"/>
    </row>
    <row r="196" spans="1:33" ht="13.2" x14ac:dyDescent="0.25">
      <c r="B196" s="1" t="str">
        <f>адреса!$G$192</f>
        <v>кв.40</v>
      </c>
      <c r="C196" s="522">
        <f>адреса!$I$192</f>
        <v>40000040</v>
      </c>
      <c r="D196" s="6" t="str">
        <f>адреса!$K$192</f>
        <v>ФИО-4-40</v>
      </c>
      <c r="E196" s="6">
        <v>9519.98</v>
      </c>
      <c r="F196" s="6">
        <v>1817.74</v>
      </c>
      <c r="G196" s="6">
        <v>0</v>
      </c>
      <c r="H196" s="6">
        <v>3094.59</v>
      </c>
      <c r="I196" s="6">
        <v>0</v>
      </c>
      <c r="J196" s="6">
        <v>0</v>
      </c>
      <c r="K196" s="6">
        <v>0</v>
      </c>
      <c r="L196" s="6"/>
      <c r="M196" s="6">
        <v>0</v>
      </c>
      <c r="N196" s="6">
        <v>0</v>
      </c>
      <c r="O196" s="6">
        <v>0</v>
      </c>
      <c r="P196" s="6">
        <v>0</v>
      </c>
      <c r="Q196" s="6">
        <v>0</v>
      </c>
      <c r="R196" s="6">
        <v>0</v>
      </c>
      <c r="S196" s="6">
        <v>788.58</v>
      </c>
      <c r="T196" s="6">
        <v>0</v>
      </c>
      <c r="U196" s="6"/>
      <c r="V196" s="6">
        <v>5700.91</v>
      </c>
      <c r="W196" s="6">
        <v>0</v>
      </c>
      <c r="X196" s="6">
        <v>15220.89</v>
      </c>
      <c r="Y196" s="513">
        <f>IF(A196&lt;&gt;"",IF(A196=мар17!A196,0,1),IF(AND(B196=мар17!B196,C196=мар17!C196),0,1))</f>
        <v>0</v>
      </c>
      <c r="Z196" s="70" t="str">
        <f t="shared" si="23"/>
        <v>ул. Четвертая д.4</v>
      </c>
      <c r="AA196" s="504">
        <f>IF($B196&lt;&gt;"",MAX(AA$7:AA195)+1,0)</f>
        <v>186</v>
      </c>
      <c r="AB196" s="502">
        <f t="shared" si="22"/>
        <v>196</v>
      </c>
      <c r="AC196" s="504">
        <f>1</f>
        <v>1</v>
      </c>
      <c r="AD196" s="103">
        <f t="shared" si="24"/>
        <v>1817.74</v>
      </c>
      <c r="AE196" s="103">
        <f t="shared" si="25"/>
        <v>3883.17</v>
      </c>
      <c r="AF196" s="103">
        <f t="shared" si="26"/>
        <v>0</v>
      </c>
      <c r="AG196" s="3"/>
    </row>
    <row r="197" spans="1:33" ht="13.2" x14ac:dyDescent="0.25">
      <c r="B197" s="1" t="str">
        <f>адреса!$G$193</f>
        <v>кв.41</v>
      </c>
      <c r="C197" s="522">
        <f>адреса!$I$193</f>
        <v>40000041</v>
      </c>
      <c r="D197" s="6" t="str">
        <f>адреса!$K$193</f>
        <v>ФИО-4-41</v>
      </c>
      <c r="E197" s="6">
        <v>12504.5</v>
      </c>
      <c r="F197" s="6">
        <v>2777.66</v>
      </c>
      <c r="G197" s="6">
        <v>0</v>
      </c>
      <c r="H197" s="6">
        <v>4729.5</v>
      </c>
      <c r="I197" s="6">
        <v>0</v>
      </c>
      <c r="J197" s="6">
        <v>0</v>
      </c>
      <c r="K197" s="6">
        <v>0</v>
      </c>
      <c r="L197" s="6"/>
      <c r="M197" s="6">
        <v>0</v>
      </c>
      <c r="N197" s="6">
        <v>0</v>
      </c>
      <c r="O197" s="6">
        <v>0</v>
      </c>
      <c r="P197" s="6">
        <v>0</v>
      </c>
      <c r="Q197" s="6">
        <v>0</v>
      </c>
      <c r="R197" s="6">
        <v>0</v>
      </c>
      <c r="S197" s="6">
        <v>394.29</v>
      </c>
      <c r="T197" s="6">
        <v>0</v>
      </c>
      <c r="U197" s="6"/>
      <c r="V197" s="6">
        <v>7901.45</v>
      </c>
      <c r="W197" s="6">
        <v>0</v>
      </c>
      <c r="X197" s="6">
        <v>20405.95</v>
      </c>
      <c r="Y197" s="513">
        <f>IF(A197&lt;&gt;"",IF(A197=мар17!A197,0,1),IF(AND(B197=мар17!B197,C197=мар17!C197),0,1))</f>
        <v>0</v>
      </c>
      <c r="Z197" s="70" t="str">
        <f t="shared" si="23"/>
        <v>ул. Четвертая д.4</v>
      </c>
      <c r="AA197" s="504">
        <f>IF($B197&lt;&gt;"",MAX(AA$7:AA196)+1,0)</f>
        <v>187</v>
      </c>
      <c r="AB197" s="502">
        <f t="shared" si="22"/>
        <v>197</v>
      </c>
      <c r="AC197" s="504">
        <f>1</f>
        <v>1</v>
      </c>
      <c r="AD197" s="103">
        <f t="shared" si="24"/>
        <v>2777.66</v>
      </c>
      <c r="AE197" s="103">
        <f t="shared" si="25"/>
        <v>5123.79</v>
      </c>
      <c r="AF197" s="103">
        <f t="shared" si="26"/>
        <v>0</v>
      </c>
      <c r="AG197" s="3"/>
    </row>
    <row r="198" spans="1:33" ht="13.2" x14ac:dyDescent="0.25">
      <c r="B198" s="1" t="str">
        <f>адреса!$G$194</f>
        <v>кв.42</v>
      </c>
      <c r="C198" s="522">
        <f>адреса!$I$194</f>
        <v>40000042</v>
      </c>
      <c r="D198" s="6" t="str">
        <f>адреса!$K$194</f>
        <v>ФИО-4-42</v>
      </c>
      <c r="E198" s="6">
        <v>46801.85</v>
      </c>
      <c r="F198" s="6">
        <v>2355.5700000000002</v>
      </c>
      <c r="G198" s="6">
        <v>0</v>
      </c>
      <c r="H198" s="6">
        <v>4010.62</v>
      </c>
      <c r="I198" s="6">
        <v>0</v>
      </c>
      <c r="J198" s="6">
        <v>0</v>
      </c>
      <c r="K198" s="6">
        <v>0</v>
      </c>
      <c r="L198" s="6"/>
      <c r="M198" s="6">
        <v>0</v>
      </c>
      <c r="N198" s="6">
        <v>0</v>
      </c>
      <c r="O198" s="6">
        <v>0</v>
      </c>
      <c r="P198" s="6">
        <v>0</v>
      </c>
      <c r="Q198" s="6">
        <v>0</v>
      </c>
      <c r="R198" s="6">
        <v>0</v>
      </c>
      <c r="S198" s="6">
        <v>788.58</v>
      </c>
      <c r="T198" s="6">
        <v>0</v>
      </c>
      <c r="U198" s="6"/>
      <c r="V198" s="6">
        <v>7154.77</v>
      </c>
      <c r="W198" s="6">
        <v>0</v>
      </c>
      <c r="X198" s="6">
        <v>53956.62</v>
      </c>
      <c r="Y198" s="513">
        <f>IF(A198&lt;&gt;"",IF(A198=мар17!A198,0,1),IF(AND(B198=мар17!B198,C198=мар17!C198),0,1))</f>
        <v>0</v>
      </c>
      <c r="Z198" s="70" t="str">
        <f t="shared" si="23"/>
        <v>ул. Четвертая д.4</v>
      </c>
      <c r="AA198" s="504">
        <f>IF($B198&lt;&gt;"",MAX(AA$7:AA197)+1,0)</f>
        <v>188</v>
      </c>
      <c r="AB198" s="502">
        <f t="shared" si="22"/>
        <v>198</v>
      </c>
      <c r="AC198" s="504">
        <f>1</f>
        <v>1</v>
      </c>
      <c r="AD198" s="103">
        <f t="shared" si="24"/>
        <v>2355.5700000000002</v>
      </c>
      <c r="AE198" s="103">
        <f t="shared" si="25"/>
        <v>4799.2</v>
      </c>
      <c r="AF198" s="103">
        <f t="shared" si="26"/>
        <v>0</v>
      </c>
      <c r="AG198" s="3"/>
    </row>
    <row r="199" spans="1:33" ht="13.2" x14ac:dyDescent="0.25">
      <c r="B199" s="1" t="str">
        <f>адреса!$G$195</f>
        <v>кв.43</v>
      </c>
      <c r="C199" s="522">
        <f>адреса!$I$195</f>
        <v>40000043</v>
      </c>
      <c r="D199" s="6" t="str">
        <f>адреса!$K$195</f>
        <v>ФИО-4-43</v>
      </c>
      <c r="E199" s="6">
        <v>-1925.26</v>
      </c>
      <c r="F199" s="6">
        <v>2675.54</v>
      </c>
      <c r="G199" s="6">
        <v>0</v>
      </c>
      <c r="H199" s="6">
        <v>4554.26</v>
      </c>
      <c r="I199" s="6">
        <v>0</v>
      </c>
      <c r="J199" s="6">
        <v>0</v>
      </c>
      <c r="K199" s="6">
        <v>0</v>
      </c>
      <c r="L199" s="6"/>
      <c r="M199" s="6">
        <v>0</v>
      </c>
      <c r="N199" s="6">
        <v>0</v>
      </c>
      <c r="O199" s="6">
        <v>0</v>
      </c>
      <c r="P199" s="6">
        <v>0</v>
      </c>
      <c r="Q199" s="6">
        <v>0</v>
      </c>
      <c r="R199" s="6">
        <v>0</v>
      </c>
      <c r="S199" s="6">
        <v>394.29</v>
      </c>
      <c r="T199" s="6">
        <v>0</v>
      </c>
      <c r="U199" s="6"/>
      <c r="V199" s="6">
        <v>7624.09</v>
      </c>
      <c r="W199" s="6">
        <v>0</v>
      </c>
      <c r="X199" s="6">
        <v>5698.83</v>
      </c>
      <c r="Y199" s="513">
        <f>IF(A199&lt;&gt;"",IF(A199=мар17!A199,0,1),IF(AND(B199=мар17!B199,C199=мар17!C199),0,1))</f>
        <v>0</v>
      </c>
      <c r="Z199" s="70" t="str">
        <f t="shared" si="23"/>
        <v>ул. Четвертая д.4</v>
      </c>
      <c r="AA199" s="504">
        <f>IF($B199&lt;&gt;"",MAX(AA$7:AA198)+1,0)</f>
        <v>189</v>
      </c>
      <c r="AB199" s="502">
        <f t="shared" si="22"/>
        <v>199</v>
      </c>
      <c r="AC199" s="504">
        <f>1</f>
        <v>1</v>
      </c>
      <c r="AD199" s="103">
        <f t="shared" si="24"/>
        <v>2675.54</v>
      </c>
      <c r="AE199" s="103">
        <f t="shared" si="25"/>
        <v>4948.55</v>
      </c>
      <c r="AF199" s="103">
        <f t="shared" si="26"/>
        <v>0</v>
      </c>
      <c r="AG199" s="3"/>
    </row>
    <row r="200" spans="1:33" ht="13.2" x14ac:dyDescent="0.25">
      <c r="B200" s="1" t="str">
        <f>адреса!$G$196</f>
        <v>кв.44</v>
      </c>
      <c r="C200" s="522">
        <f>адреса!$I$196</f>
        <v>40000044</v>
      </c>
      <c r="D200" s="6" t="str">
        <f>адреса!$K$196</f>
        <v>ФИО-4-44</v>
      </c>
      <c r="E200" s="6">
        <v>53864.34</v>
      </c>
      <c r="F200" s="6">
        <v>2907.02</v>
      </c>
      <c r="G200" s="6">
        <v>0</v>
      </c>
      <c r="H200" s="6">
        <v>4948.55</v>
      </c>
      <c r="I200" s="6">
        <v>0</v>
      </c>
      <c r="J200" s="6">
        <v>0</v>
      </c>
      <c r="K200" s="6">
        <v>0</v>
      </c>
      <c r="L200" s="6"/>
      <c r="M200" s="6">
        <v>0</v>
      </c>
      <c r="N200" s="6">
        <v>0</v>
      </c>
      <c r="O200" s="6">
        <v>0</v>
      </c>
      <c r="P200" s="6">
        <v>0</v>
      </c>
      <c r="Q200" s="6">
        <v>0</v>
      </c>
      <c r="R200" s="6">
        <v>0</v>
      </c>
      <c r="S200" s="6">
        <v>394.29</v>
      </c>
      <c r="T200" s="6">
        <v>0</v>
      </c>
      <c r="U200" s="6"/>
      <c r="V200" s="6">
        <v>8249.86</v>
      </c>
      <c r="W200" s="6">
        <v>0</v>
      </c>
      <c r="X200" s="6">
        <v>62114.2</v>
      </c>
      <c r="Y200" s="513">
        <f>IF(A200&lt;&gt;"",IF(A200=мар17!A200,0,1),IF(AND(B200=мар17!B200,C200=мар17!C200),0,1))</f>
        <v>0</v>
      </c>
      <c r="Z200" s="70" t="str">
        <f t="shared" si="23"/>
        <v>ул. Четвертая д.4</v>
      </c>
      <c r="AA200" s="504">
        <f>IF($B200&lt;&gt;"",MAX(AA$7:AA199)+1,0)</f>
        <v>190</v>
      </c>
      <c r="AB200" s="502">
        <f t="shared" si="22"/>
        <v>200</v>
      </c>
      <c r="AC200" s="504">
        <f>1</f>
        <v>1</v>
      </c>
      <c r="AD200" s="103">
        <f t="shared" si="24"/>
        <v>2907.02</v>
      </c>
      <c r="AE200" s="103">
        <f t="shared" si="25"/>
        <v>5342.84</v>
      </c>
      <c r="AF200" s="103">
        <f t="shared" si="26"/>
        <v>0</v>
      </c>
      <c r="AG200" s="3"/>
    </row>
    <row r="201" spans="1:33" ht="13.2" x14ac:dyDescent="0.25">
      <c r="B201" s="1" t="str">
        <f>адреса!$G$197</f>
        <v>кв.45</v>
      </c>
      <c r="C201" s="522">
        <f>адреса!$I$197</f>
        <v>40000045</v>
      </c>
      <c r="D201" s="6" t="str">
        <f>адреса!$K$197</f>
        <v>ФИО-4-45</v>
      </c>
      <c r="E201" s="6">
        <v>41566.550000000003</v>
      </c>
      <c r="F201" s="6">
        <v>1987.94</v>
      </c>
      <c r="G201" s="6">
        <v>0</v>
      </c>
      <c r="H201" s="6">
        <v>3383.34</v>
      </c>
      <c r="I201" s="6">
        <v>0</v>
      </c>
      <c r="J201" s="6">
        <v>0</v>
      </c>
      <c r="K201" s="6">
        <v>0</v>
      </c>
      <c r="L201" s="6"/>
      <c r="M201" s="6">
        <v>0</v>
      </c>
      <c r="N201" s="6">
        <v>0</v>
      </c>
      <c r="O201" s="6">
        <v>0</v>
      </c>
      <c r="P201" s="6">
        <v>0</v>
      </c>
      <c r="Q201" s="6">
        <v>0</v>
      </c>
      <c r="R201" s="6">
        <v>0</v>
      </c>
      <c r="S201" s="6">
        <v>1182.8699999999999</v>
      </c>
      <c r="T201" s="6">
        <v>0</v>
      </c>
      <c r="U201" s="6"/>
      <c r="V201" s="6">
        <v>6554.15</v>
      </c>
      <c r="W201" s="6">
        <v>0</v>
      </c>
      <c r="X201" s="6">
        <v>48120.7</v>
      </c>
      <c r="Y201" s="513">
        <f>IF(A201&lt;&gt;"",IF(A201=мар17!A201,0,1),IF(AND(B201=мар17!B201,C201=мар17!C201),0,1))</f>
        <v>0</v>
      </c>
      <c r="Z201" s="70" t="str">
        <f t="shared" si="23"/>
        <v>ул. Четвертая д.4</v>
      </c>
      <c r="AA201" s="504">
        <f>IF($B201&lt;&gt;"",MAX(AA$7:AA200)+1,0)</f>
        <v>191</v>
      </c>
      <c r="AB201" s="502">
        <f t="shared" ref="AB201:AB264" si="27">AB200+1</f>
        <v>201</v>
      </c>
      <c r="AC201" s="504">
        <f>1</f>
        <v>1</v>
      </c>
      <c r="AD201" s="103">
        <f t="shared" si="24"/>
        <v>1987.94</v>
      </c>
      <c r="AE201" s="103">
        <f t="shared" si="25"/>
        <v>4566.21</v>
      </c>
      <c r="AF201" s="103">
        <f t="shared" si="26"/>
        <v>0</v>
      </c>
      <c r="AG201" s="3"/>
    </row>
    <row r="202" spans="1:33" ht="13.2" x14ac:dyDescent="0.25">
      <c r="B202" s="1" t="str">
        <f>адреса!$G$198</f>
        <v>кв.46</v>
      </c>
      <c r="C202" s="522">
        <f>адреса!$I$198</f>
        <v>40000046</v>
      </c>
      <c r="D202" s="6" t="str">
        <f>адреса!$K$198</f>
        <v>ФИО-4-46</v>
      </c>
      <c r="E202" s="6">
        <v>-3356.11</v>
      </c>
      <c r="F202" s="6">
        <v>1977.72</v>
      </c>
      <c r="G202" s="6">
        <v>0</v>
      </c>
      <c r="H202" s="6">
        <v>3367.41</v>
      </c>
      <c r="I202" s="6">
        <v>0</v>
      </c>
      <c r="J202" s="6">
        <v>0</v>
      </c>
      <c r="K202" s="6">
        <v>0</v>
      </c>
      <c r="L202" s="6"/>
      <c r="M202" s="6">
        <v>0</v>
      </c>
      <c r="N202" s="6">
        <v>0</v>
      </c>
      <c r="O202" s="6">
        <v>0</v>
      </c>
      <c r="P202" s="6">
        <v>0</v>
      </c>
      <c r="Q202" s="6">
        <v>0</v>
      </c>
      <c r="R202" s="6">
        <v>0</v>
      </c>
      <c r="S202" s="6">
        <v>394.29</v>
      </c>
      <c r="T202" s="6">
        <v>0</v>
      </c>
      <c r="U202" s="6"/>
      <c r="V202" s="6">
        <v>5739.42</v>
      </c>
      <c r="W202" s="6">
        <v>0</v>
      </c>
      <c r="X202" s="6">
        <v>2383.31</v>
      </c>
      <c r="Y202" s="513">
        <f>IF(A202&lt;&gt;"",IF(A202=мар17!A202,0,1),IF(AND(B202=мар17!B202,C202=мар17!C202),0,1))</f>
        <v>0</v>
      </c>
      <c r="Z202" s="70" t="str">
        <f t="shared" si="23"/>
        <v>ул. Четвертая д.4</v>
      </c>
      <c r="AA202" s="504">
        <f>IF($B202&lt;&gt;"",MAX(AA$7:AA201)+1,0)</f>
        <v>192</v>
      </c>
      <c r="AB202" s="502">
        <f t="shared" si="27"/>
        <v>202</v>
      </c>
      <c r="AC202" s="504">
        <f>1</f>
        <v>1</v>
      </c>
      <c r="AD202" s="103">
        <f t="shared" si="24"/>
        <v>1977.72</v>
      </c>
      <c r="AE202" s="103">
        <f t="shared" si="25"/>
        <v>3761.7</v>
      </c>
      <c r="AF202" s="103">
        <f t="shared" si="26"/>
        <v>0</v>
      </c>
      <c r="AG202" s="3"/>
    </row>
    <row r="203" spans="1:33" ht="13.2" x14ac:dyDescent="0.25">
      <c r="B203" s="1" t="str">
        <f>адреса!$G$199</f>
        <v>кв.47</v>
      </c>
      <c r="C203" s="522">
        <f>адреса!$I$199</f>
        <v>40000047</v>
      </c>
      <c r="D203" s="6" t="str">
        <f>адреса!$K$199</f>
        <v>ФИО-4-47</v>
      </c>
      <c r="E203" s="6">
        <v>33854.21</v>
      </c>
      <c r="F203" s="6">
        <v>3223.59</v>
      </c>
      <c r="G203" s="6">
        <v>0</v>
      </c>
      <c r="H203" s="6">
        <v>5488.22</v>
      </c>
      <c r="I203" s="6">
        <v>0</v>
      </c>
      <c r="J203" s="6">
        <v>0</v>
      </c>
      <c r="K203" s="6">
        <v>0</v>
      </c>
      <c r="L203" s="6"/>
      <c r="M203" s="6">
        <v>0</v>
      </c>
      <c r="N203" s="6">
        <v>0</v>
      </c>
      <c r="O203" s="6">
        <v>0</v>
      </c>
      <c r="P203" s="6">
        <v>0</v>
      </c>
      <c r="Q203" s="6">
        <v>0</v>
      </c>
      <c r="R203" s="6">
        <v>0</v>
      </c>
      <c r="S203" s="6">
        <v>394.29</v>
      </c>
      <c r="T203" s="6">
        <v>0</v>
      </c>
      <c r="U203" s="6"/>
      <c r="V203" s="6">
        <v>9106.1</v>
      </c>
      <c r="W203" s="6">
        <v>33854.21</v>
      </c>
      <c r="X203" s="6">
        <v>9106.1</v>
      </c>
      <c r="Y203" s="513">
        <f>IF(A203&lt;&gt;"",IF(A203=мар17!A203,0,1),IF(AND(B203=мар17!B203,C203=мар17!C203),0,1))</f>
        <v>0</v>
      </c>
      <c r="Z203" s="70" t="str">
        <f t="shared" si="23"/>
        <v>ул. Четвертая д.4</v>
      </c>
      <c r="AA203" s="504">
        <f>IF($B203&lt;&gt;"",MAX(AA$7:AA202)+1,0)</f>
        <v>193</v>
      </c>
      <c r="AB203" s="502">
        <f t="shared" si="27"/>
        <v>203</v>
      </c>
      <c r="AC203" s="504">
        <f>1</f>
        <v>1</v>
      </c>
      <c r="AD203" s="103">
        <f t="shared" si="24"/>
        <v>3223.59</v>
      </c>
      <c r="AE203" s="103">
        <f t="shared" si="25"/>
        <v>5882.51</v>
      </c>
      <c r="AF203" s="103">
        <f t="shared" si="26"/>
        <v>0</v>
      </c>
      <c r="AG203" s="3"/>
    </row>
    <row r="204" spans="1:33" ht="13.2" x14ac:dyDescent="0.25">
      <c r="B204" s="1" t="str">
        <f>адреса!$G$200</f>
        <v>кв.48</v>
      </c>
      <c r="C204" s="522">
        <f>адреса!$I$200</f>
        <v>40000048</v>
      </c>
      <c r="D204" s="6" t="str">
        <f>адреса!$K$200</f>
        <v>ФИО-4-48</v>
      </c>
      <c r="E204" s="6">
        <v>58153.8</v>
      </c>
      <c r="F204" s="6">
        <v>3138.49</v>
      </c>
      <c r="G204" s="6">
        <v>0</v>
      </c>
      <c r="H204" s="6">
        <v>5342.85</v>
      </c>
      <c r="I204" s="6">
        <v>0</v>
      </c>
      <c r="J204" s="6">
        <v>0</v>
      </c>
      <c r="K204" s="6">
        <v>0</v>
      </c>
      <c r="L204" s="6"/>
      <c r="M204" s="6">
        <v>0</v>
      </c>
      <c r="N204" s="6">
        <v>0</v>
      </c>
      <c r="O204" s="6">
        <v>0</v>
      </c>
      <c r="P204" s="6">
        <v>0</v>
      </c>
      <c r="Q204" s="6">
        <v>0</v>
      </c>
      <c r="R204" s="6">
        <v>0</v>
      </c>
      <c r="S204" s="6">
        <v>0</v>
      </c>
      <c r="T204" s="6">
        <v>0</v>
      </c>
      <c r="U204" s="6"/>
      <c r="V204" s="6">
        <v>8481.34</v>
      </c>
      <c r="W204" s="6">
        <v>0</v>
      </c>
      <c r="X204" s="6">
        <v>66635.14</v>
      </c>
      <c r="Y204" s="513">
        <f>IF(A204&lt;&gt;"",IF(A204=мар17!A204,0,1),IF(AND(B204=мар17!B204,C204=мар17!C204),0,1))</f>
        <v>0</v>
      </c>
      <c r="Z204" s="70" t="str">
        <f t="shared" si="23"/>
        <v>ул. Четвертая д.4</v>
      </c>
      <c r="AA204" s="504">
        <f>IF($B204&lt;&gt;"",MAX(AA$7:AA203)+1,0)</f>
        <v>194</v>
      </c>
      <c r="AB204" s="502">
        <f t="shared" si="27"/>
        <v>204</v>
      </c>
      <c r="AC204" s="504">
        <f>1</f>
        <v>1</v>
      </c>
      <c r="AD204" s="103">
        <f t="shared" si="24"/>
        <v>3138.49</v>
      </c>
      <c r="AE204" s="103">
        <f t="shared" si="25"/>
        <v>5342.85</v>
      </c>
      <c r="AF204" s="103">
        <f t="shared" si="26"/>
        <v>0</v>
      </c>
      <c r="AG204" s="3"/>
    </row>
    <row r="205" spans="1:33" ht="13.2" x14ac:dyDescent="0.25">
      <c r="B205" s="1" t="str">
        <f>адреса!$G$201</f>
        <v>кв.49</v>
      </c>
      <c r="C205" s="522">
        <f>адреса!$I$201</f>
        <v>40000049</v>
      </c>
      <c r="D205" s="6" t="str">
        <f>адреса!$K$201</f>
        <v>ФИО-4-49</v>
      </c>
      <c r="E205" s="6">
        <v>47180.47</v>
      </c>
      <c r="F205" s="6">
        <v>2546.19</v>
      </c>
      <c r="G205" s="6">
        <v>0</v>
      </c>
      <c r="H205" s="6">
        <v>4335.21</v>
      </c>
      <c r="I205" s="6">
        <v>0</v>
      </c>
      <c r="J205" s="6">
        <v>0</v>
      </c>
      <c r="K205" s="6">
        <v>0</v>
      </c>
      <c r="L205" s="6"/>
      <c r="M205" s="6">
        <v>0</v>
      </c>
      <c r="N205" s="6">
        <v>0</v>
      </c>
      <c r="O205" s="6">
        <v>0</v>
      </c>
      <c r="P205" s="6">
        <v>0</v>
      </c>
      <c r="Q205" s="6">
        <v>0</v>
      </c>
      <c r="R205" s="6">
        <v>0</v>
      </c>
      <c r="S205" s="6">
        <v>394.29</v>
      </c>
      <c r="T205" s="6">
        <v>0</v>
      </c>
      <c r="U205" s="6"/>
      <c r="V205" s="6">
        <v>7275.69</v>
      </c>
      <c r="W205" s="6">
        <v>0</v>
      </c>
      <c r="X205" s="6">
        <v>54456.160000000003</v>
      </c>
      <c r="Y205" s="513">
        <f>IF(A205&lt;&gt;"",IF(A205=мар17!A205,0,1),IF(AND(B205=мар17!B205,C205=мар17!C205),0,1))</f>
        <v>0</v>
      </c>
      <c r="Z205" s="70" t="str">
        <f t="shared" si="23"/>
        <v>ул. Четвертая д.4</v>
      </c>
      <c r="AA205" s="504">
        <f>IF($B205&lt;&gt;"",MAX(AA$7:AA204)+1,0)</f>
        <v>195</v>
      </c>
      <c r="AB205" s="502">
        <f t="shared" si="27"/>
        <v>205</v>
      </c>
      <c r="AC205" s="504">
        <f>1</f>
        <v>1</v>
      </c>
      <c r="AD205" s="103">
        <f t="shared" si="24"/>
        <v>2546.19</v>
      </c>
      <c r="AE205" s="103">
        <f t="shared" si="25"/>
        <v>4729.5</v>
      </c>
      <c r="AF205" s="103">
        <f t="shared" si="26"/>
        <v>0</v>
      </c>
      <c r="AG205" s="3"/>
    </row>
    <row r="206" spans="1:33" ht="13.2" x14ac:dyDescent="0.25">
      <c r="B206" s="1" t="str">
        <f>адреса!$G$202</f>
        <v>кв.50</v>
      </c>
      <c r="C206" s="522">
        <f>адреса!$I$202</f>
        <v>40000050</v>
      </c>
      <c r="D206" s="6" t="str">
        <f>адреса!$K$202</f>
        <v>ФИО-4-50</v>
      </c>
      <c r="E206" s="6">
        <v>12978.92</v>
      </c>
      <c r="F206" s="6">
        <v>2804.9</v>
      </c>
      <c r="G206" s="6">
        <v>0</v>
      </c>
      <c r="H206" s="6">
        <v>4775.3100000000004</v>
      </c>
      <c r="I206" s="6">
        <v>0</v>
      </c>
      <c r="J206" s="6">
        <v>0</v>
      </c>
      <c r="K206" s="6">
        <v>0</v>
      </c>
      <c r="L206" s="6"/>
      <c r="M206" s="6">
        <v>0</v>
      </c>
      <c r="N206" s="6">
        <v>0</v>
      </c>
      <c r="O206" s="6">
        <v>0</v>
      </c>
      <c r="P206" s="6">
        <v>0</v>
      </c>
      <c r="Q206" s="6">
        <v>0</v>
      </c>
      <c r="R206" s="6">
        <v>0</v>
      </c>
      <c r="S206" s="6">
        <v>236.57</v>
      </c>
      <c r="T206" s="6">
        <v>0</v>
      </c>
      <c r="U206" s="6"/>
      <c r="V206" s="6">
        <v>7816.78</v>
      </c>
      <c r="W206" s="6">
        <v>12978.92</v>
      </c>
      <c r="X206" s="6">
        <v>7816.78</v>
      </c>
      <c r="Y206" s="513">
        <f>IF(A206&lt;&gt;"",IF(A206=мар17!A206,0,1),IF(AND(B206=мар17!B206,C206=мар17!C206),0,1))</f>
        <v>0</v>
      </c>
      <c r="Z206" s="70" t="str">
        <f t="shared" si="23"/>
        <v>ул. Четвертая д.4</v>
      </c>
      <c r="AA206" s="504">
        <f>IF($B206&lt;&gt;"",MAX(AA$7:AA205)+1,0)</f>
        <v>196</v>
      </c>
      <c r="AB206" s="502">
        <f t="shared" si="27"/>
        <v>206</v>
      </c>
      <c r="AC206" s="504">
        <f>1</f>
        <v>1</v>
      </c>
      <c r="AD206" s="103">
        <f t="shared" si="24"/>
        <v>2804.9</v>
      </c>
      <c r="AE206" s="103">
        <f t="shared" si="25"/>
        <v>5011.88</v>
      </c>
      <c r="AF206" s="103">
        <f t="shared" si="26"/>
        <v>0</v>
      </c>
      <c r="AG206" s="3"/>
    </row>
    <row r="207" spans="1:33" ht="13.2" x14ac:dyDescent="0.25">
      <c r="A207" s="4" t="str">
        <f>адреса!$E$203</f>
        <v>ул. Пятая д.5</v>
      </c>
      <c r="C207" s="522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>
        <v>0</v>
      </c>
      <c r="U207" s="6"/>
      <c r="V207" s="6"/>
      <c r="W207" s="6"/>
      <c r="X207" s="6"/>
      <c r="Y207" s="513">
        <f>IF(A207&lt;&gt;"",IF(A207=мар17!A207,0,1),IF(AND(B207=мар17!B207,C207=мар17!C207),0,1))</f>
        <v>0</v>
      </c>
      <c r="Z207" s="70" t="str">
        <f t="shared" si="23"/>
        <v>ул. Пятая д.5</v>
      </c>
      <c r="AA207" s="504">
        <f>IF($B207&lt;&gt;"",MAX(AA$7:AA206)+1,0)</f>
        <v>0</v>
      </c>
      <c r="AB207" s="502">
        <f t="shared" si="27"/>
        <v>207</v>
      </c>
      <c r="AC207" s="504">
        <f>1</f>
        <v>1</v>
      </c>
      <c r="AD207" s="103">
        <f t="shared" si="24"/>
        <v>0</v>
      </c>
      <c r="AE207" s="103">
        <f t="shared" si="25"/>
        <v>0</v>
      </c>
      <c r="AF207" s="103">
        <f t="shared" si="26"/>
        <v>0</v>
      </c>
      <c r="AG207" s="3"/>
    </row>
    <row r="208" spans="1:33" ht="13.2" x14ac:dyDescent="0.25">
      <c r="B208" s="1" t="str">
        <f>адреса!$G$203</f>
        <v>кв.1</v>
      </c>
      <c r="C208" s="522">
        <f>адреса!$I$203</f>
        <v>50000001</v>
      </c>
      <c r="D208" s="6" t="str">
        <f>адреса!$K$203</f>
        <v>ФИО-5-1</v>
      </c>
      <c r="E208" s="6">
        <v>31113.119999999999</v>
      </c>
      <c r="F208" s="6">
        <v>2758.27</v>
      </c>
      <c r="G208" s="6">
        <v>0</v>
      </c>
      <c r="H208" s="6">
        <v>1867.29</v>
      </c>
      <c r="I208" s="6">
        <v>121.09</v>
      </c>
      <c r="J208" s="6">
        <v>0</v>
      </c>
      <c r="K208" s="6">
        <v>250.04</v>
      </c>
      <c r="L208" s="6"/>
      <c r="M208" s="6">
        <v>0</v>
      </c>
      <c r="N208" s="6">
        <v>50</v>
      </c>
      <c r="O208" s="6">
        <v>185.76</v>
      </c>
      <c r="P208" s="6">
        <v>0</v>
      </c>
      <c r="Q208" s="6">
        <v>0</v>
      </c>
      <c r="R208" s="6">
        <v>88.06</v>
      </c>
      <c r="S208" s="6">
        <v>448.35</v>
      </c>
      <c r="T208" s="6">
        <v>0</v>
      </c>
      <c r="U208" s="6"/>
      <c r="V208" s="6">
        <v>5768.86</v>
      </c>
      <c r="W208" s="6">
        <v>25000</v>
      </c>
      <c r="X208" s="6">
        <v>11881.98</v>
      </c>
      <c r="Y208" s="513">
        <f>IF(A208&lt;&gt;"",IF(A208=мар17!A208,0,1),IF(AND(B208=мар17!B208,C208=мар17!C208),0,1))</f>
        <v>0</v>
      </c>
      <c r="Z208" s="70" t="str">
        <f t="shared" ref="Z208:Z219" si="28">IF(AND(A208&lt;&gt;"",B208=""),A208,Z207)</f>
        <v>ул. Пятая д.5</v>
      </c>
      <c r="AA208" s="504">
        <f>IF($B208&lt;&gt;"",MAX(AA$7:AA207)+1,0)</f>
        <v>197</v>
      </c>
      <c r="AB208" s="502">
        <f t="shared" si="27"/>
        <v>208</v>
      </c>
      <c r="AC208" s="504">
        <f>1</f>
        <v>1</v>
      </c>
      <c r="AD208" s="103">
        <f t="shared" ref="AD208:AD219" si="29">F208</f>
        <v>2758.27</v>
      </c>
      <c r="AE208" s="103">
        <f t="shared" ref="AE208:AE219" si="30">H208+I208+J208+K208+L208+O208+R208+S208</f>
        <v>2960.59</v>
      </c>
      <c r="AF208" s="103">
        <f t="shared" ref="AF208:AF219" si="31">V208-AD208-AE208</f>
        <v>49.999999999999545</v>
      </c>
      <c r="AG208" s="3"/>
    </row>
    <row r="209" spans="2:33" ht="13.2" x14ac:dyDescent="0.25">
      <c r="B209" s="1" t="str">
        <f>адреса!$G$204</f>
        <v>кв.2</v>
      </c>
      <c r="C209" s="522">
        <f>адреса!$I$204</f>
        <v>50000002</v>
      </c>
      <c r="D209" s="6" t="str">
        <f>адреса!$K$204</f>
        <v>ФИО-5-2</v>
      </c>
      <c r="E209" s="6">
        <v>27577.279999999999</v>
      </c>
      <c r="F209" s="6">
        <v>1759.18</v>
      </c>
      <c r="G209" s="6">
        <v>0</v>
      </c>
      <c r="H209" s="6">
        <v>1191.8499999999999</v>
      </c>
      <c r="I209" s="6">
        <v>-1341.99</v>
      </c>
      <c r="J209" s="6">
        <v>0</v>
      </c>
      <c r="K209" s="6">
        <v>-3523.26</v>
      </c>
      <c r="L209" s="6"/>
      <c r="M209" s="6">
        <v>0</v>
      </c>
      <c r="N209" s="6">
        <v>50</v>
      </c>
      <c r="O209" s="6">
        <v>118.47</v>
      </c>
      <c r="P209" s="6">
        <v>0</v>
      </c>
      <c r="Q209" s="6">
        <v>0</v>
      </c>
      <c r="R209" s="6">
        <v>-1605.02</v>
      </c>
      <c r="S209" s="6">
        <v>-8171.64</v>
      </c>
      <c r="T209" s="6">
        <v>0</v>
      </c>
      <c r="U209" s="6"/>
      <c r="V209" s="6">
        <v>-11522.41</v>
      </c>
      <c r="W209" s="6">
        <v>0</v>
      </c>
      <c r="X209" s="6">
        <v>16054.87</v>
      </c>
      <c r="Y209" s="513">
        <f>IF(A209&lt;&gt;"",IF(A209=мар17!A209,0,1),IF(AND(B209=мар17!B209,C209=мар17!C209),0,1))</f>
        <v>0</v>
      </c>
      <c r="Z209" s="70" t="str">
        <f t="shared" si="28"/>
        <v>ул. Пятая д.5</v>
      </c>
      <c r="AA209" s="504">
        <f>IF($B209&lt;&gt;"",MAX(AA$7:AA208)+1,0)</f>
        <v>198</v>
      </c>
      <c r="AB209" s="502">
        <f t="shared" si="27"/>
        <v>209</v>
      </c>
      <c r="AC209" s="504">
        <f>1</f>
        <v>1</v>
      </c>
      <c r="AD209" s="103">
        <f t="shared" si="29"/>
        <v>1759.18</v>
      </c>
      <c r="AE209" s="103">
        <f t="shared" si="30"/>
        <v>-13331.59</v>
      </c>
      <c r="AF209" s="103">
        <f t="shared" si="31"/>
        <v>50</v>
      </c>
      <c r="AG209" s="3"/>
    </row>
    <row r="210" spans="2:33" ht="13.2" x14ac:dyDescent="0.25">
      <c r="B210" s="1" t="str">
        <f>адреса!$G$205</f>
        <v>кв.3</v>
      </c>
      <c r="C210" s="522">
        <f>адреса!$I$205</f>
        <v>50000003</v>
      </c>
      <c r="D210" s="6" t="str">
        <f>адреса!$K$205</f>
        <v>ФИО-5-3</v>
      </c>
      <c r="E210" s="6">
        <v>2564.8200000000002</v>
      </c>
      <c r="F210" s="6">
        <v>1716.08</v>
      </c>
      <c r="G210" s="6">
        <v>0</v>
      </c>
      <c r="H210" s="6">
        <v>1162.93</v>
      </c>
      <c r="I210" s="6">
        <v>-42.36</v>
      </c>
      <c r="J210" s="6">
        <v>0</v>
      </c>
      <c r="K210" s="6">
        <v>-91.08</v>
      </c>
      <c r="L210" s="6"/>
      <c r="M210" s="6">
        <v>0</v>
      </c>
      <c r="N210" s="6">
        <v>50</v>
      </c>
      <c r="O210" s="6">
        <v>115.57</v>
      </c>
      <c r="P210" s="6">
        <v>0</v>
      </c>
      <c r="Q210" s="6">
        <v>0</v>
      </c>
      <c r="R210" s="6">
        <v>-33.82</v>
      </c>
      <c r="S210" s="6">
        <v>-172.21</v>
      </c>
      <c r="T210" s="6">
        <v>0</v>
      </c>
      <c r="U210" s="6"/>
      <c r="V210" s="6">
        <v>2705.11</v>
      </c>
      <c r="W210" s="6">
        <v>2564.8200000000002</v>
      </c>
      <c r="X210" s="6">
        <v>2705.11</v>
      </c>
      <c r="Y210" s="513">
        <f>IF(A210&lt;&gt;"",IF(A210=мар17!A210,0,1),IF(AND(B210=мар17!B210,C210=мар17!C210),0,1))</f>
        <v>0</v>
      </c>
      <c r="Z210" s="70" t="str">
        <f t="shared" si="28"/>
        <v>ул. Пятая д.5</v>
      </c>
      <c r="AA210" s="504">
        <f>IF($B210&lt;&gt;"",MAX(AA$7:AA209)+1,0)</f>
        <v>199</v>
      </c>
      <c r="AB210" s="502">
        <f t="shared" si="27"/>
        <v>210</v>
      </c>
      <c r="AC210" s="504">
        <f>1</f>
        <v>1</v>
      </c>
      <c r="AD210" s="103">
        <f t="shared" si="29"/>
        <v>1716.08</v>
      </c>
      <c r="AE210" s="103">
        <f t="shared" si="30"/>
        <v>939.0300000000002</v>
      </c>
      <c r="AF210" s="103">
        <f t="shared" si="31"/>
        <v>50</v>
      </c>
      <c r="AG210" s="3"/>
    </row>
    <row r="211" spans="2:33" ht="13.2" x14ac:dyDescent="0.25">
      <c r="B211" s="1" t="str">
        <f>адреса!$G$206</f>
        <v>кв.4</v>
      </c>
      <c r="C211" s="522">
        <f>адреса!$I$206</f>
        <v>50000004</v>
      </c>
      <c r="D211" s="6" t="str">
        <f>адреса!$K$206</f>
        <v>ФИО-5-4</v>
      </c>
      <c r="E211" s="6">
        <v>0</v>
      </c>
      <c r="F211" s="6">
        <v>2734.76</v>
      </c>
      <c r="G211" s="6">
        <v>0</v>
      </c>
      <c r="H211" s="6">
        <v>1852.83</v>
      </c>
      <c r="I211" s="6">
        <v>120.7</v>
      </c>
      <c r="J211" s="6">
        <v>0</v>
      </c>
      <c r="K211" s="6">
        <v>317.45999999999998</v>
      </c>
      <c r="L211" s="6"/>
      <c r="M211" s="6">
        <v>0</v>
      </c>
      <c r="N211" s="6">
        <v>50</v>
      </c>
      <c r="O211" s="6">
        <v>184.17</v>
      </c>
      <c r="P211" s="6">
        <v>0</v>
      </c>
      <c r="Q211" s="6">
        <v>0</v>
      </c>
      <c r="R211" s="6">
        <v>144.84</v>
      </c>
      <c r="S211" s="6">
        <v>737.42</v>
      </c>
      <c r="T211" s="6">
        <v>0</v>
      </c>
      <c r="U211" s="6"/>
      <c r="V211" s="6">
        <v>6142.18</v>
      </c>
      <c r="W211" s="6">
        <v>6142.18</v>
      </c>
      <c r="X211" s="6">
        <v>0</v>
      </c>
      <c r="Y211" s="513">
        <f>IF(A211&lt;&gt;"",IF(A211=мар17!A211,0,1),IF(AND(B211=мар17!B211,C211=мар17!C211),0,1))</f>
        <v>0</v>
      </c>
      <c r="Z211" s="70" t="str">
        <f t="shared" si="28"/>
        <v>ул. Пятая д.5</v>
      </c>
      <c r="AA211" s="504">
        <f>IF($B211&lt;&gt;"",MAX(AA$7:AA210)+1,0)</f>
        <v>200</v>
      </c>
      <c r="AB211" s="502">
        <f t="shared" si="27"/>
        <v>211</v>
      </c>
      <c r="AC211" s="504">
        <f>1</f>
        <v>1</v>
      </c>
      <c r="AD211" s="103">
        <f t="shared" si="29"/>
        <v>2734.76</v>
      </c>
      <c r="AE211" s="103">
        <f t="shared" si="30"/>
        <v>3357.42</v>
      </c>
      <c r="AF211" s="103">
        <f t="shared" si="31"/>
        <v>50</v>
      </c>
      <c r="AG211" s="3"/>
    </row>
    <row r="212" spans="2:33" ht="13.2" x14ac:dyDescent="0.25">
      <c r="B212" s="1" t="str">
        <f>адреса!$G$207</f>
        <v>кв.5</v>
      </c>
      <c r="C212" s="522">
        <f>адреса!$I$207</f>
        <v>50000005</v>
      </c>
      <c r="D212" s="6" t="str">
        <f>адреса!$K$207</f>
        <v>ФИО-5-5</v>
      </c>
      <c r="E212" s="6">
        <v>3182.83</v>
      </c>
      <c r="F212" s="6">
        <v>1759.18</v>
      </c>
      <c r="G212" s="6">
        <v>0</v>
      </c>
      <c r="H212" s="6">
        <v>1191.8499999999999</v>
      </c>
      <c r="I212" s="6">
        <v>168.98</v>
      </c>
      <c r="J212" s="6">
        <v>0</v>
      </c>
      <c r="K212" s="6">
        <v>432.9</v>
      </c>
      <c r="L212" s="6"/>
      <c r="M212" s="6">
        <v>0</v>
      </c>
      <c r="N212" s="6">
        <v>50</v>
      </c>
      <c r="O212" s="6">
        <v>118.47</v>
      </c>
      <c r="P212" s="6">
        <v>0</v>
      </c>
      <c r="Q212" s="6">
        <v>0</v>
      </c>
      <c r="R212" s="6">
        <v>193.12</v>
      </c>
      <c r="S212" s="6">
        <v>983.22</v>
      </c>
      <c r="T212" s="6">
        <v>0</v>
      </c>
      <c r="U212" s="6"/>
      <c r="V212" s="6">
        <v>4897.72</v>
      </c>
      <c r="W212" s="6">
        <v>3182.83</v>
      </c>
      <c r="X212" s="6">
        <v>4897.72</v>
      </c>
      <c r="Y212" s="513">
        <f>IF(A212&lt;&gt;"",IF(A212=мар17!A212,0,1),IF(AND(B212=мар17!B212,C212=мар17!C212),0,1))</f>
        <v>0</v>
      </c>
      <c r="Z212" s="70" t="str">
        <f t="shared" si="28"/>
        <v>ул. Пятая д.5</v>
      </c>
      <c r="AA212" s="504">
        <f>IF($B212&lt;&gt;"",MAX(AA$7:AA211)+1,0)</f>
        <v>201</v>
      </c>
      <c r="AB212" s="502">
        <f t="shared" si="27"/>
        <v>212</v>
      </c>
      <c r="AC212" s="504">
        <f>1</f>
        <v>1</v>
      </c>
      <c r="AD212" s="103">
        <f t="shared" si="29"/>
        <v>1759.18</v>
      </c>
      <c r="AE212" s="103">
        <f t="shared" si="30"/>
        <v>3088.54</v>
      </c>
      <c r="AF212" s="103">
        <f t="shared" si="31"/>
        <v>50</v>
      </c>
      <c r="AG212" s="3"/>
    </row>
    <row r="213" spans="2:33" ht="13.2" x14ac:dyDescent="0.25">
      <c r="B213" s="1" t="str">
        <f>адреса!$G$208</f>
        <v>кв.6</v>
      </c>
      <c r="C213" s="522">
        <f>адреса!$I$208</f>
        <v>50000006</v>
      </c>
      <c r="D213" s="6" t="str">
        <f>адреса!$K$208</f>
        <v>ФИО-5-6</v>
      </c>
      <c r="E213" s="6">
        <v>11402.62</v>
      </c>
      <c r="F213" s="6">
        <v>1720</v>
      </c>
      <c r="G213" s="6">
        <v>0</v>
      </c>
      <c r="H213" s="6">
        <v>1164.99</v>
      </c>
      <c r="I213" s="6">
        <v>120.7</v>
      </c>
      <c r="J213" s="6">
        <v>0</v>
      </c>
      <c r="K213" s="6">
        <v>346.32</v>
      </c>
      <c r="L213" s="6"/>
      <c r="M213" s="6">
        <v>0</v>
      </c>
      <c r="N213" s="6">
        <v>50</v>
      </c>
      <c r="O213" s="6">
        <v>115.84</v>
      </c>
      <c r="P213" s="6">
        <v>0</v>
      </c>
      <c r="Q213" s="6">
        <v>0</v>
      </c>
      <c r="R213" s="6">
        <v>168.98</v>
      </c>
      <c r="S213" s="6">
        <v>860.32</v>
      </c>
      <c r="T213" s="6">
        <v>0</v>
      </c>
      <c r="U213" s="6"/>
      <c r="V213" s="6">
        <v>4547.1499999999996</v>
      </c>
      <c r="W213" s="6">
        <v>0</v>
      </c>
      <c r="X213" s="6">
        <v>15949.77</v>
      </c>
      <c r="Y213" s="513">
        <f>IF(A213&lt;&gt;"",IF(A213=мар17!A213,0,1),IF(AND(B213=мар17!B213,C213=мар17!C213),0,1))</f>
        <v>0</v>
      </c>
      <c r="Z213" s="70" t="str">
        <f t="shared" si="28"/>
        <v>ул. Пятая д.5</v>
      </c>
      <c r="AA213" s="504">
        <f>IF($B213&lt;&gt;"",MAX(AA$7:AA212)+1,0)</f>
        <v>202</v>
      </c>
      <c r="AB213" s="502">
        <f t="shared" si="27"/>
        <v>213</v>
      </c>
      <c r="AC213" s="504">
        <f>1</f>
        <v>1</v>
      </c>
      <c r="AD213" s="103">
        <f t="shared" si="29"/>
        <v>1720</v>
      </c>
      <c r="AE213" s="103">
        <f t="shared" si="30"/>
        <v>2777.15</v>
      </c>
      <c r="AF213" s="103">
        <f t="shared" si="31"/>
        <v>49.999999999999545</v>
      </c>
      <c r="AG213" s="3"/>
    </row>
    <row r="214" spans="2:33" ht="13.2" x14ac:dyDescent="0.25">
      <c r="B214" s="1" t="str">
        <f>адреса!$G$209</f>
        <v>кв.7</v>
      </c>
      <c r="C214" s="522">
        <f>адреса!$I$209</f>
        <v>50000007</v>
      </c>
      <c r="D214" s="6" t="str">
        <f>адреса!$K$209</f>
        <v>ФИО-5-7</v>
      </c>
      <c r="E214" s="6">
        <v>6321.06</v>
      </c>
      <c r="F214" s="6">
        <v>4231.4399999999996</v>
      </c>
      <c r="G214" s="6">
        <v>0</v>
      </c>
      <c r="H214" s="6">
        <v>2864.97</v>
      </c>
      <c r="I214" s="6">
        <v>121.09</v>
      </c>
      <c r="J214" s="6">
        <v>0</v>
      </c>
      <c r="K214" s="6">
        <v>250.04</v>
      </c>
      <c r="L214" s="6"/>
      <c r="M214" s="6">
        <v>0</v>
      </c>
      <c r="N214" s="6">
        <v>50</v>
      </c>
      <c r="O214" s="6">
        <v>284.97000000000003</v>
      </c>
      <c r="P214" s="6">
        <v>0</v>
      </c>
      <c r="Q214" s="6">
        <v>0</v>
      </c>
      <c r="R214" s="6">
        <v>88.06</v>
      </c>
      <c r="S214" s="6">
        <v>448.35</v>
      </c>
      <c r="T214" s="6">
        <v>0</v>
      </c>
      <c r="U214" s="6"/>
      <c r="V214" s="6">
        <v>8338.92</v>
      </c>
      <c r="W214" s="6">
        <v>0</v>
      </c>
      <c r="X214" s="6">
        <v>14659.98</v>
      </c>
      <c r="Y214" s="513">
        <f>IF(A214&lt;&gt;"",IF(A214=мар17!A214,0,1),IF(AND(B214=мар17!B214,C214=мар17!C214),0,1))</f>
        <v>0</v>
      </c>
      <c r="Z214" s="70" t="str">
        <f t="shared" si="28"/>
        <v>ул. Пятая д.5</v>
      </c>
      <c r="AA214" s="504">
        <f>IF($B214&lt;&gt;"",MAX(AA$7:AA213)+1,0)</f>
        <v>203</v>
      </c>
      <c r="AB214" s="502">
        <f t="shared" si="27"/>
        <v>214</v>
      </c>
      <c r="AC214" s="504">
        <f>1</f>
        <v>1</v>
      </c>
      <c r="AD214" s="103">
        <f t="shared" si="29"/>
        <v>4231.4399999999996</v>
      </c>
      <c r="AE214" s="103">
        <f t="shared" si="30"/>
        <v>4057.4799999999996</v>
      </c>
      <c r="AF214" s="103">
        <f t="shared" si="31"/>
        <v>50.000000000000909</v>
      </c>
      <c r="AG214" s="3"/>
    </row>
    <row r="215" spans="2:33" ht="13.2" x14ac:dyDescent="0.25">
      <c r="B215" s="1" t="str">
        <f>адреса!$G$210</f>
        <v>кв.8</v>
      </c>
      <c r="C215" s="522">
        <f>адреса!$I$210</f>
        <v>50000008</v>
      </c>
      <c r="D215" s="6" t="str">
        <f>адреса!$K$210</f>
        <v>ФИО-5-8</v>
      </c>
      <c r="E215" s="6">
        <v>2093.5500000000002</v>
      </c>
      <c r="F215" s="6">
        <v>2734.76</v>
      </c>
      <c r="G215" s="6">
        <v>0</v>
      </c>
      <c r="H215" s="6">
        <v>1852.83</v>
      </c>
      <c r="I215" s="6">
        <v>79.37</v>
      </c>
      <c r="J215" s="6">
        <v>0</v>
      </c>
      <c r="K215" s="6">
        <v>160.09</v>
      </c>
      <c r="L215" s="6"/>
      <c r="M215" s="6">
        <v>0</v>
      </c>
      <c r="N215" s="6">
        <v>50</v>
      </c>
      <c r="O215" s="6">
        <v>184.17</v>
      </c>
      <c r="P215" s="6">
        <v>0</v>
      </c>
      <c r="Q215" s="6">
        <v>0</v>
      </c>
      <c r="R215" s="6">
        <v>54.53</v>
      </c>
      <c r="S215" s="6">
        <v>277.64</v>
      </c>
      <c r="T215" s="6">
        <v>0</v>
      </c>
      <c r="U215" s="6"/>
      <c r="V215" s="6">
        <v>5393.39</v>
      </c>
      <c r="W215" s="6">
        <v>2093.5500000000002</v>
      </c>
      <c r="X215" s="6">
        <v>5393.39</v>
      </c>
      <c r="Y215" s="513">
        <f>IF(A215&lt;&gt;"",IF(A215=мар17!A215,0,1),IF(AND(B215=мар17!B215,C215=мар17!C215),0,1))</f>
        <v>0</v>
      </c>
      <c r="Z215" s="70" t="str">
        <f t="shared" si="28"/>
        <v>ул. Пятая д.5</v>
      </c>
      <c r="AA215" s="504">
        <f>IF($B215&lt;&gt;"",MAX(AA$7:AA214)+1,0)</f>
        <v>204</v>
      </c>
      <c r="AB215" s="502">
        <f t="shared" si="27"/>
        <v>215</v>
      </c>
      <c r="AC215" s="504">
        <f>1</f>
        <v>1</v>
      </c>
      <c r="AD215" s="103">
        <f t="shared" si="29"/>
        <v>2734.76</v>
      </c>
      <c r="AE215" s="103">
        <f t="shared" si="30"/>
        <v>2608.63</v>
      </c>
      <c r="AF215" s="103">
        <f t="shared" si="31"/>
        <v>50</v>
      </c>
      <c r="AG215" s="3"/>
    </row>
    <row r="216" spans="2:33" ht="13.2" x14ac:dyDescent="0.25">
      <c r="B216" s="1" t="str">
        <f>адреса!$G$211</f>
        <v>кв.9</v>
      </c>
      <c r="C216" s="522">
        <f>адреса!$I$211</f>
        <v>50000009</v>
      </c>
      <c r="D216" s="6" t="str">
        <f>адреса!$K$211</f>
        <v>ФИО-5-9</v>
      </c>
      <c r="E216" s="6">
        <v>4310.47</v>
      </c>
      <c r="F216" s="6">
        <v>1759.18</v>
      </c>
      <c r="G216" s="6">
        <v>0</v>
      </c>
      <c r="H216" s="6">
        <v>1191.8499999999999</v>
      </c>
      <c r="I216" s="6">
        <v>351.9</v>
      </c>
      <c r="J216" s="6">
        <v>0</v>
      </c>
      <c r="K216" s="6">
        <v>882.21</v>
      </c>
      <c r="L216" s="6"/>
      <c r="M216" s="6">
        <v>0</v>
      </c>
      <c r="N216" s="6">
        <v>50</v>
      </c>
      <c r="O216" s="6">
        <v>118.47</v>
      </c>
      <c r="P216" s="6">
        <v>0</v>
      </c>
      <c r="Q216" s="6">
        <v>0</v>
      </c>
      <c r="R216" s="6">
        <v>386.03</v>
      </c>
      <c r="S216" s="6">
        <v>1965.39</v>
      </c>
      <c r="T216" s="6">
        <v>0</v>
      </c>
      <c r="U216" s="6"/>
      <c r="V216" s="6">
        <v>6705.03</v>
      </c>
      <c r="W216" s="6">
        <v>4310.47</v>
      </c>
      <c r="X216" s="6">
        <v>6705.03</v>
      </c>
      <c r="Y216" s="513">
        <f>IF(A216&lt;&gt;"",IF(A216=мар17!A216,0,1),IF(AND(B216=мар17!B216,C216=мар17!C216),0,1))</f>
        <v>0</v>
      </c>
      <c r="Z216" s="70" t="str">
        <f t="shared" si="28"/>
        <v>ул. Пятая д.5</v>
      </c>
      <c r="AA216" s="504">
        <f>IF($B216&lt;&gt;"",MAX(AA$7:AA215)+1,0)</f>
        <v>205</v>
      </c>
      <c r="AB216" s="502">
        <f t="shared" si="27"/>
        <v>216</v>
      </c>
      <c r="AC216" s="504">
        <f>1</f>
        <v>1</v>
      </c>
      <c r="AD216" s="103">
        <f t="shared" si="29"/>
        <v>1759.18</v>
      </c>
      <c r="AE216" s="103">
        <f t="shared" si="30"/>
        <v>4895.8500000000004</v>
      </c>
      <c r="AF216" s="103">
        <f t="shared" si="31"/>
        <v>49.999999999999091</v>
      </c>
      <c r="AG216" s="3"/>
    </row>
    <row r="217" spans="2:33" ht="13.2" x14ac:dyDescent="0.25">
      <c r="B217" s="1" t="str">
        <f>адреса!$G$212</f>
        <v>кв.10</v>
      </c>
      <c r="C217" s="522">
        <f>адреса!$I$212</f>
        <v>50000010</v>
      </c>
      <c r="D217" s="6" t="str">
        <f>адреса!$K$212</f>
        <v>ФИО-5-10</v>
      </c>
      <c r="E217" s="6">
        <v>1985.08</v>
      </c>
      <c r="F217" s="6">
        <v>1720</v>
      </c>
      <c r="G217" s="6">
        <v>0</v>
      </c>
      <c r="H217" s="6">
        <v>1164.99</v>
      </c>
      <c r="I217" s="6">
        <v>48.28</v>
      </c>
      <c r="J217" s="6">
        <v>0</v>
      </c>
      <c r="K217" s="6">
        <v>115.44</v>
      </c>
      <c r="L217" s="6"/>
      <c r="M217" s="6">
        <v>0</v>
      </c>
      <c r="N217" s="6">
        <v>50</v>
      </c>
      <c r="O217" s="6">
        <v>115.84</v>
      </c>
      <c r="P217" s="6">
        <v>0</v>
      </c>
      <c r="Q217" s="6">
        <v>0</v>
      </c>
      <c r="R217" s="6">
        <v>48.28</v>
      </c>
      <c r="S217" s="6">
        <v>245.81</v>
      </c>
      <c r="T217" s="6">
        <v>0</v>
      </c>
      <c r="U217" s="6"/>
      <c r="V217" s="6">
        <v>3508.64</v>
      </c>
      <c r="W217" s="6">
        <v>1985.08</v>
      </c>
      <c r="X217" s="6">
        <v>3508.64</v>
      </c>
      <c r="Y217" s="513">
        <f>IF(A217&lt;&gt;"",IF(A217=мар17!A217,0,1),IF(AND(B217=мар17!B217,C217=мар17!C217),0,1))</f>
        <v>0</v>
      </c>
      <c r="Z217" s="70" t="str">
        <f t="shared" si="28"/>
        <v>ул. Пятая д.5</v>
      </c>
      <c r="AA217" s="504">
        <f>IF($B217&lt;&gt;"",MAX(AA$7:AA216)+1,0)</f>
        <v>206</v>
      </c>
      <c r="AB217" s="502">
        <f t="shared" si="27"/>
        <v>217</v>
      </c>
      <c r="AC217" s="504">
        <f>1</f>
        <v>1</v>
      </c>
      <c r="AD217" s="103">
        <f t="shared" si="29"/>
        <v>1720</v>
      </c>
      <c r="AE217" s="103">
        <f t="shared" si="30"/>
        <v>1738.6399999999999</v>
      </c>
      <c r="AF217" s="103">
        <f t="shared" si="31"/>
        <v>50</v>
      </c>
      <c r="AG217" s="3"/>
    </row>
    <row r="218" spans="2:33" ht="13.2" x14ac:dyDescent="0.25">
      <c r="B218" s="1" t="str">
        <f>адреса!$G$213</f>
        <v>кв.11</v>
      </c>
      <c r="C218" s="522">
        <f>адреса!$I$213</f>
        <v>50000011</v>
      </c>
      <c r="D218" s="6" t="str">
        <f>адреса!$K$213</f>
        <v>ФИО-5-11</v>
      </c>
      <c r="E218" s="6">
        <v>6322.33</v>
      </c>
      <c r="F218" s="6">
        <v>4231.4399999999996</v>
      </c>
      <c r="G218" s="6">
        <v>0</v>
      </c>
      <c r="H218" s="6">
        <v>2864.97</v>
      </c>
      <c r="I218" s="6">
        <v>110.44</v>
      </c>
      <c r="J218" s="6">
        <v>0</v>
      </c>
      <c r="K218" s="6">
        <v>243.98</v>
      </c>
      <c r="L218" s="6"/>
      <c r="M218" s="6">
        <v>0</v>
      </c>
      <c r="N218" s="6">
        <v>50</v>
      </c>
      <c r="O218" s="6">
        <v>284.97000000000003</v>
      </c>
      <c r="P218" s="6">
        <v>0</v>
      </c>
      <c r="Q218" s="6">
        <v>0</v>
      </c>
      <c r="R218" s="6">
        <v>93.64</v>
      </c>
      <c r="S218" s="6">
        <v>476.74</v>
      </c>
      <c r="T218" s="6">
        <v>0</v>
      </c>
      <c r="U218" s="6"/>
      <c r="V218" s="6">
        <v>8356.18</v>
      </c>
      <c r="W218" s="6">
        <v>14678.51</v>
      </c>
      <c r="X218" s="6">
        <v>0</v>
      </c>
      <c r="Y218" s="513">
        <f>IF(A218&lt;&gt;"",IF(A218=мар17!A218,0,1),IF(AND(B218=мар17!B218,C218=мар17!C218),0,1))</f>
        <v>0</v>
      </c>
      <c r="Z218" s="70" t="str">
        <f t="shared" si="28"/>
        <v>ул. Пятая д.5</v>
      </c>
      <c r="AA218" s="504">
        <f>IF($B218&lt;&gt;"",MAX(AA$7:AA217)+1,0)</f>
        <v>207</v>
      </c>
      <c r="AB218" s="502">
        <f t="shared" si="27"/>
        <v>218</v>
      </c>
      <c r="AC218" s="504">
        <f>1</f>
        <v>1</v>
      </c>
      <c r="AD218" s="103">
        <f t="shared" si="29"/>
        <v>4231.4399999999996</v>
      </c>
      <c r="AE218" s="103">
        <f t="shared" si="30"/>
        <v>4074.74</v>
      </c>
      <c r="AF218" s="103">
        <f t="shared" si="31"/>
        <v>50.000000000000909</v>
      </c>
      <c r="AG218" s="3"/>
    </row>
    <row r="219" spans="2:33" ht="13.2" x14ac:dyDescent="0.25">
      <c r="B219" s="1" t="str">
        <f>адреса!$G$214</f>
        <v>кв.12</v>
      </c>
      <c r="C219" s="522">
        <f>адреса!$I$214</f>
        <v>50000012</v>
      </c>
      <c r="D219" s="6" t="str">
        <f>адреса!$K$214</f>
        <v>ФИО-5-12</v>
      </c>
      <c r="E219" s="6">
        <v>74953.2</v>
      </c>
      <c r="F219" s="6">
        <v>2742.6</v>
      </c>
      <c r="G219" s="6">
        <v>0</v>
      </c>
      <c r="H219" s="6">
        <v>1856.97</v>
      </c>
      <c r="I219" s="6">
        <v>0</v>
      </c>
      <c r="J219" s="6">
        <v>0</v>
      </c>
      <c r="K219" s="6">
        <v>0</v>
      </c>
      <c r="L219" s="6"/>
      <c r="M219" s="6">
        <v>0</v>
      </c>
      <c r="N219" s="6">
        <v>50</v>
      </c>
      <c r="O219" s="6">
        <v>184.7</v>
      </c>
      <c r="P219" s="6">
        <v>0</v>
      </c>
      <c r="Q219" s="6">
        <v>0</v>
      </c>
      <c r="R219" s="6">
        <v>0</v>
      </c>
      <c r="S219" s="6">
        <v>0</v>
      </c>
      <c r="T219" s="6">
        <v>0</v>
      </c>
      <c r="U219" s="6"/>
      <c r="V219" s="6">
        <v>4834.2700000000004</v>
      </c>
      <c r="W219" s="6">
        <v>0</v>
      </c>
      <c r="X219" s="6">
        <v>79787.47</v>
      </c>
      <c r="Y219" s="513">
        <f>IF(A219&lt;&gt;"",IF(A219=мар17!A219,0,1),IF(AND(B219=мар17!B219,C219=мар17!C219),0,1))</f>
        <v>0</v>
      </c>
      <c r="Z219" s="70" t="str">
        <f t="shared" si="28"/>
        <v>ул. Пятая д.5</v>
      </c>
      <c r="AA219" s="504">
        <f>IF($B219&lt;&gt;"",MAX(AA$7:AA218)+1,0)</f>
        <v>208</v>
      </c>
      <c r="AB219" s="502">
        <f t="shared" si="27"/>
        <v>219</v>
      </c>
      <c r="AC219" s="504">
        <f>1</f>
        <v>1</v>
      </c>
      <c r="AD219" s="103">
        <f t="shared" si="29"/>
        <v>2742.6</v>
      </c>
      <c r="AE219" s="103">
        <f t="shared" si="30"/>
        <v>2041.67</v>
      </c>
      <c r="AF219" s="103">
        <f t="shared" si="31"/>
        <v>50.000000000000455</v>
      </c>
      <c r="AG219" s="3"/>
    </row>
    <row r="220" spans="2:33" ht="13.2" x14ac:dyDescent="0.25">
      <c r="B220" s="1" t="str">
        <f>адреса!$G$215</f>
        <v>кв.13</v>
      </c>
      <c r="C220" s="522">
        <f>адреса!$I$215</f>
        <v>50000013</v>
      </c>
      <c r="D220" s="6" t="str">
        <f>адреса!$K$215</f>
        <v>ФИО-5-13</v>
      </c>
      <c r="E220" s="6">
        <v>2690.9</v>
      </c>
      <c r="F220" s="6">
        <v>1755.26</v>
      </c>
      <c r="G220" s="6">
        <v>0</v>
      </c>
      <c r="H220" s="6">
        <v>1187.71</v>
      </c>
      <c r="I220" s="6">
        <v>502.4</v>
      </c>
      <c r="J220" s="6">
        <v>0</v>
      </c>
      <c r="K220" s="6">
        <v>15.55</v>
      </c>
      <c r="L220" s="6"/>
      <c r="M220" s="6">
        <v>0</v>
      </c>
      <c r="N220" s="6">
        <v>50</v>
      </c>
      <c r="O220" s="6">
        <v>118.21</v>
      </c>
      <c r="P220" s="6">
        <v>0</v>
      </c>
      <c r="Q220" s="6">
        <v>0</v>
      </c>
      <c r="R220" s="6">
        <v>-489.4</v>
      </c>
      <c r="S220" s="6">
        <v>-2491.64</v>
      </c>
      <c r="T220" s="6">
        <v>0</v>
      </c>
      <c r="U220" s="6"/>
      <c r="V220" s="6">
        <v>648.09</v>
      </c>
      <c r="W220" s="6">
        <v>0</v>
      </c>
      <c r="X220" s="6">
        <v>3338.99</v>
      </c>
      <c r="Y220" s="513">
        <f>IF(A220&lt;&gt;"",IF(A220=мар17!A220,0,1),IF(AND(B220=мар17!B220,C220=мар17!C220),0,1))</f>
        <v>0</v>
      </c>
      <c r="Z220" s="70" t="str">
        <f t="shared" ref="Z220:Z283" si="32">IF(AND(A220&lt;&gt;"",B220=""),A220,Z219)</f>
        <v>ул. Пятая д.5</v>
      </c>
      <c r="AA220" s="504">
        <f>IF($B220&lt;&gt;"",MAX(AA$7:AA219)+1,0)</f>
        <v>209</v>
      </c>
      <c r="AB220" s="502">
        <f t="shared" si="27"/>
        <v>220</v>
      </c>
      <c r="AC220" s="504">
        <f>1</f>
        <v>1</v>
      </c>
      <c r="AD220" s="103">
        <f t="shared" ref="AD220:AD283" si="33">F220</f>
        <v>1755.26</v>
      </c>
      <c r="AE220" s="103">
        <f t="shared" ref="AE220:AE283" si="34">H220+I220+J220+K220+L220+O220+R220+S220</f>
        <v>-1157.1699999999996</v>
      </c>
      <c r="AF220" s="103">
        <f t="shared" ref="AF220:AF283" si="35">V220-AD220-AE220</f>
        <v>49.999999999999545</v>
      </c>
      <c r="AG220" s="3"/>
    </row>
    <row r="221" spans="2:33" ht="13.2" x14ac:dyDescent="0.25">
      <c r="B221" s="1" t="str">
        <f>адреса!$G$216</f>
        <v>кв.14</v>
      </c>
      <c r="C221" s="522">
        <f>адреса!$I$216</f>
        <v>50000014</v>
      </c>
      <c r="D221" s="6" t="str">
        <f>адреса!$K$216</f>
        <v>ФИО-5-14</v>
      </c>
      <c r="E221" s="6">
        <v>0</v>
      </c>
      <c r="F221" s="6">
        <v>4219.6899999999996</v>
      </c>
      <c r="G221" s="6">
        <v>0</v>
      </c>
      <c r="H221" s="6">
        <v>2856.71</v>
      </c>
      <c r="I221" s="6">
        <v>-242.18</v>
      </c>
      <c r="J221" s="6">
        <v>0</v>
      </c>
      <c r="K221" s="6">
        <v>-500.08</v>
      </c>
      <c r="L221" s="6"/>
      <c r="M221" s="6">
        <v>0</v>
      </c>
      <c r="N221" s="6">
        <v>50</v>
      </c>
      <c r="O221" s="6">
        <v>284.18</v>
      </c>
      <c r="P221" s="6">
        <v>0</v>
      </c>
      <c r="Q221" s="6">
        <v>0</v>
      </c>
      <c r="R221" s="6">
        <v>-176.12</v>
      </c>
      <c r="S221" s="6">
        <v>-896.7</v>
      </c>
      <c r="T221" s="6">
        <v>0</v>
      </c>
      <c r="U221" s="6"/>
      <c r="V221" s="6">
        <v>5595.5</v>
      </c>
      <c r="W221" s="6">
        <v>5595.5</v>
      </c>
      <c r="X221" s="6">
        <v>0</v>
      </c>
      <c r="Y221" s="513">
        <f>IF(A221&lt;&gt;"",IF(A221=мар17!A221,0,1),IF(AND(B221=мар17!B221,C221=мар17!C221),0,1))</f>
        <v>0</v>
      </c>
      <c r="Z221" s="70" t="str">
        <f t="shared" si="32"/>
        <v>ул. Пятая д.5</v>
      </c>
      <c r="AA221" s="504">
        <f>IF($B221&lt;&gt;"",MAX(AA$7:AA220)+1,0)</f>
        <v>210</v>
      </c>
      <c r="AB221" s="502">
        <f t="shared" si="27"/>
        <v>221</v>
      </c>
      <c r="AC221" s="504">
        <f>1</f>
        <v>1</v>
      </c>
      <c r="AD221" s="103">
        <f t="shared" si="33"/>
        <v>4219.6899999999996</v>
      </c>
      <c r="AE221" s="103">
        <f t="shared" si="34"/>
        <v>1325.8100000000002</v>
      </c>
      <c r="AF221" s="103">
        <f t="shared" si="35"/>
        <v>50.000000000000227</v>
      </c>
      <c r="AG221" s="3"/>
    </row>
    <row r="222" spans="2:33" ht="13.2" x14ac:dyDescent="0.25">
      <c r="B222" s="1" t="str">
        <f>адреса!$G$217</f>
        <v>кв.15</v>
      </c>
      <c r="C222" s="522">
        <f>адреса!$I$217</f>
        <v>50000015</v>
      </c>
      <c r="D222" s="6" t="str">
        <f>адреса!$K$217</f>
        <v>ФИО-5-15</v>
      </c>
      <c r="E222" s="6">
        <v>4141.97</v>
      </c>
      <c r="F222" s="6">
        <v>2742.6</v>
      </c>
      <c r="G222" s="6">
        <v>0</v>
      </c>
      <c r="H222" s="6">
        <v>1856.97</v>
      </c>
      <c r="I222" s="6">
        <v>96.56</v>
      </c>
      <c r="J222" s="6">
        <v>0</v>
      </c>
      <c r="K222" s="6">
        <v>202.02</v>
      </c>
      <c r="L222" s="6"/>
      <c r="M222" s="6">
        <v>0</v>
      </c>
      <c r="N222" s="6">
        <v>50</v>
      </c>
      <c r="O222" s="6">
        <v>184.7</v>
      </c>
      <c r="P222" s="6">
        <v>0</v>
      </c>
      <c r="Q222" s="6">
        <v>0</v>
      </c>
      <c r="R222" s="6">
        <v>72.42</v>
      </c>
      <c r="S222" s="6">
        <v>368.71</v>
      </c>
      <c r="T222" s="6">
        <v>0</v>
      </c>
      <c r="U222" s="6"/>
      <c r="V222" s="6">
        <v>5573.98</v>
      </c>
      <c r="W222" s="6">
        <v>4141.97</v>
      </c>
      <c r="X222" s="6">
        <v>5573.98</v>
      </c>
      <c r="Y222" s="513">
        <f>IF(A222&lt;&gt;"",IF(A222=мар17!A222,0,1),IF(AND(B222=мар17!B222,C222=мар17!C222),0,1))</f>
        <v>0</v>
      </c>
      <c r="Z222" s="70" t="str">
        <f t="shared" si="32"/>
        <v>ул. Пятая д.5</v>
      </c>
      <c r="AA222" s="504">
        <f>IF($B222&lt;&gt;"",MAX(AA$7:AA221)+1,0)</f>
        <v>211</v>
      </c>
      <c r="AB222" s="502">
        <f t="shared" si="27"/>
        <v>222</v>
      </c>
      <c r="AC222" s="504">
        <f>1</f>
        <v>1</v>
      </c>
      <c r="AD222" s="103">
        <f t="shared" si="33"/>
        <v>2742.6</v>
      </c>
      <c r="AE222" s="103">
        <f t="shared" si="34"/>
        <v>2781.38</v>
      </c>
      <c r="AF222" s="103">
        <f t="shared" si="35"/>
        <v>49.999999999999545</v>
      </c>
      <c r="AG222" s="3"/>
    </row>
    <row r="223" spans="2:33" ht="13.2" x14ac:dyDescent="0.25">
      <c r="B223" s="1" t="str">
        <f>адреса!$G$218</f>
        <v>кв.16</v>
      </c>
      <c r="C223" s="522">
        <f>адреса!$I$218</f>
        <v>50000016</v>
      </c>
      <c r="D223" s="6" t="str">
        <f>адреса!$K$218</f>
        <v>ФИО-5-16</v>
      </c>
      <c r="E223" s="6">
        <v>2282.04</v>
      </c>
      <c r="F223" s="6">
        <v>1755.26</v>
      </c>
      <c r="G223" s="6">
        <v>0</v>
      </c>
      <c r="H223" s="6">
        <v>1187.71</v>
      </c>
      <c r="I223" s="6">
        <v>1.3</v>
      </c>
      <c r="J223" s="6">
        <v>0</v>
      </c>
      <c r="K223" s="6">
        <v>2.16</v>
      </c>
      <c r="L223" s="6"/>
      <c r="M223" s="6">
        <v>0</v>
      </c>
      <c r="N223" s="6">
        <v>50</v>
      </c>
      <c r="O223" s="6">
        <v>118.21</v>
      </c>
      <c r="P223" s="6">
        <v>0</v>
      </c>
      <c r="Q223" s="6">
        <v>0</v>
      </c>
      <c r="R223" s="6">
        <v>0.51</v>
      </c>
      <c r="S223" s="6">
        <v>2.58</v>
      </c>
      <c r="T223" s="6">
        <v>0</v>
      </c>
      <c r="U223" s="6"/>
      <c r="V223" s="6">
        <v>3117.73</v>
      </c>
      <c r="W223" s="6">
        <v>0</v>
      </c>
      <c r="X223" s="6">
        <v>5399.77</v>
      </c>
      <c r="Y223" s="513">
        <f>IF(A223&lt;&gt;"",IF(A223=мар17!A223,0,1),IF(AND(B223=мар17!B223,C223=мар17!C223),0,1))</f>
        <v>0</v>
      </c>
      <c r="Z223" s="70" t="str">
        <f t="shared" si="32"/>
        <v>ул. Пятая д.5</v>
      </c>
      <c r="AA223" s="504">
        <f>IF($B223&lt;&gt;"",MAX(AA$7:AA222)+1,0)</f>
        <v>212</v>
      </c>
      <c r="AB223" s="502">
        <f t="shared" si="27"/>
        <v>223</v>
      </c>
      <c r="AC223" s="504">
        <f>1</f>
        <v>1</v>
      </c>
      <c r="AD223" s="103">
        <f t="shared" si="33"/>
        <v>1755.26</v>
      </c>
      <c r="AE223" s="103">
        <f t="shared" si="34"/>
        <v>1312.47</v>
      </c>
      <c r="AF223" s="103">
        <f t="shared" si="35"/>
        <v>50</v>
      </c>
      <c r="AG223" s="3"/>
    </row>
    <row r="224" spans="2:33" ht="13.2" x14ac:dyDescent="0.25">
      <c r="B224" s="1" t="str">
        <f>адреса!$G$219</f>
        <v>кв.17</v>
      </c>
      <c r="C224" s="522">
        <f>адреса!$I$219</f>
        <v>50000017</v>
      </c>
      <c r="D224" s="6" t="str">
        <f>адреса!$K$219</f>
        <v>ФИО-5-17</v>
      </c>
      <c r="E224" s="6">
        <v>2897.58</v>
      </c>
      <c r="F224" s="6">
        <v>1747.43</v>
      </c>
      <c r="G224" s="6">
        <v>0</v>
      </c>
      <c r="H224" s="6">
        <v>1183.58</v>
      </c>
      <c r="I224" s="6">
        <v>120.72</v>
      </c>
      <c r="J224" s="6">
        <v>0</v>
      </c>
      <c r="K224" s="6">
        <v>201.3</v>
      </c>
      <c r="L224" s="6"/>
      <c r="M224" s="6">
        <v>0</v>
      </c>
      <c r="N224" s="6">
        <v>50</v>
      </c>
      <c r="O224" s="6">
        <v>117.68</v>
      </c>
      <c r="P224" s="6">
        <v>0</v>
      </c>
      <c r="Q224" s="6">
        <v>0</v>
      </c>
      <c r="R224" s="6">
        <v>47.65</v>
      </c>
      <c r="S224" s="6">
        <v>242.61</v>
      </c>
      <c r="T224" s="6">
        <v>0</v>
      </c>
      <c r="U224" s="6"/>
      <c r="V224" s="6">
        <v>3710.97</v>
      </c>
      <c r="W224" s="6">
        <v>6608.55</v>
      </c>
      <c r="X224" s="6">
        <v>0</v>
      </c>
      <c r="Y224" s="513">
        <f>IF(A224&lt;&gt;"",IF(A224=мар17!A224,0,1),IF(AND(B224=мар17!B224,C224=мар17!C224),0,1))</f>
        <v>0</v>
      </c>
      <c r="Z224" s="70" t="str">
        <f t="shared" si="32"/>
        <v>ул. Пятая д.5</v>
      </c>
      <c r="AA224" s="504">
        <f>IF($B224&lt;&gt;"",MAX(AA$7:AA223)+1,0)</f>
        <v>213</v>
      </c>
      <c r="AB224" s="502">
        <f t="shared" si="27"/>
        <v>224</v>
      </c>
      <c r="AC224" s="504">
        <f>1</f>
        <v>1</v>
      </c>
      <c r="AD224" s="103">
        <f t="shared" si="33"/>
        <v>1747.43</v>
      </c>
      <c r="AE224" s="103">
        <f t="shared" si="34"/>
        <v>1913.54</v>
      </c>
      <c r="AF224" s="103">
        <f t="shared" si="35"/>
        <v>49.999999999999773</v>
      </c>
      <c r="AG224" s="3"/>
    </row>
    <row r="225" spans="2:33" ht="13.2" x14ac:dyDescent="0.25">
      <c r="B225" s="1" t="str">
        <f>адреса!$G$220</f>
        <v>кв.18</v>
      </c>
      <c r="C225" s="522">
        <f>адреса!$I$220</f>
        <v>50000018</v>
      </c>
      <c r="D225" s="6" t="str">
        <f>адреса!$K$220</f>
        <v>ФИО-5-18</v>
      </c>
      <c r="E225" s="6">
        <v>8584.6200000000008</v>
      </c>
      <c r="F225" s="6">
        <v>4219.6899999999996</v>
      </c>
      <c r="G225" s="6">
        <v>0</v>
      </c>
      <c r="H225" s="6">
        <v>2856.71</v>
      </c>
      <c r="I225" s="6">
        <v>313.82</v>
      </c>
      <c r="J225" s="6">
        <v>0</v>
      </c>
      <c r="K225" s="6">
        <v>721.5</v>
      </c>
      <c r="L225" s="6"/>
      <c r="M225" s="6">
        <v>0</v>
      </c>
      <c r="N225" s="6">
        <v>50</v>
      </c>
      <c r="O225" s="6">
        <v>284.18</v>
      </c>
      <c r="P225" s="6">
        <v>0</v>
      </c>
      <c r="Q225" s="6">
        <v>0</v>
      </c>
      <c r="R225" s="6">
        <v>289.68</v>
      </c>
      <c r="S225" s="6">
        <v>1474.83</v>
      </c>
      <c r="T225" s="6">
        <v>0</v>
      </c>
      <c r="U225" s="6"/>
      <c r="V225" s="6">
        <v>10210.41</v>
      </c>
      <c r="W225" s="6">
        <v>8584.6200000000008</v>
      </c>
      <c r="X225" s="6">
        <v>10210.41</v>
      </c>
      <c r="Y225" s="513">
        <f>IF(A225&lt;&gt;"",IF(A225=мар17!A225,0,1),IF(AND(B225=мар17!B225,C225=мар17!C225),0,1))</f>
        <v>0</v>
      </c>
      <c r="Z225" s="70" t="str">
        <f t="shared" si="32"/>
        <v>ул. Пятая д.5</v>
      </c>
      <c r="AA225" s="504">
        <f>IF($B225&lt;&gt;"",MAX(AA$7:AA224)+1,0)</f>
        <v>214</v>
      </c>
      <c r="AB225" s="502">
        <f t="shared" si="27"/>
        <v>225</v>
      </c>
      <c r="AC225" s="504">
        <f>1</f>
        <v>1</v>
      </c>
      <c r="AD225" s="103">
        <f t="shared" si="33"/>
        <v>4219.6899999999996</v>
      </c>
      <c r="AE225" s="103">
        <f t="shared" si="34"/>
        <v>5940.72</v>
      </c>
      <c r="AF225" s="103">
        <f t="shared" si="35"/>
        <v>50</v>
      </c>
      <c r="AG225" s="3"/>
    </row>
    <row r="226" spans="2:33" ht="13.2" x14ac:dyDescent="0.25">
      <c r="B226" s="1" t="str">
        <f>адреса!$G$221</f>
        <v>кв.19</v>
      </c>
      <c r="C226" s="522">
        <f>адреса!$I$221</f>
        <v>50000019</v>
      </c>
      <c r="D226" s="6" t="str">
        <f>адреса!$K$221</f>
        <v>ФИО-5-19</v>
      </c>
      <c r="E226" s="6">
        <v>3602.45</v>
      </c>
      <c r="F226" s="6">
        <v>2742.6</v>
      </c>
      <c r="G226" s="6">
        <v>0</v>
      </c>
      <c r="H226" s="6">
        <v>1856.97</v>
      </c>
      <c r="I226" s="6">
        <v>226.53</v>
      </c>
      <c r="J226" s="6">
        <v>0</v>
      </c>
      <c r="K226" s="6">
        <v>462.51</v>
      </c>
      <c r="L226" s="6"/>
      <c r="M226" s="6">
        <v>0</v>
      </c>
      <c r="N226" s="6">
        <v>50</v>
      </c>
      <c r="O226" s="6">
        <v>184.7</v>
      </c>
      <c r="P226" s="6">
        <v>0</v>
      </c>
      <c r="Q226" s="6">
        <v>0</v>
      </c>
      <c r="R226" s="6">
        <v>160.34</v>
      </c>
      <c r="S226" s="6">
        <v>816.32</v>
      </c>
      <c r="T226" s="6">
        <v>0</v>
      </c>
      <c r="U226" s="6"/>
      <c r="V226" s="6">
        <v>6499.97</v>
      </c>
      <c r="W226" s="6">
        <v>5000</v>
      </c>
      <c r="X226" s="6">
        <v>5102.42</v>
      </c>
      <c r="Y226" s="513">
        <f>IF(A226&lt;&gt;"",IF(A226=мар17!A226,0,1),IF(AND(B226=мар17!B226,C226=мар17!C226),0,1))</f>
        <v>0</v>
      </c>
      <c r="Z226" s="70" t="str">
        <f t="shared" si="32"/>
        <v>ул. Пятая д.5</v>
      </c>
      <c r="AA226" s="504">
        <f>IF($B226&lt;&gt;"",MAX(AA$7:AA225)+1,0)</f>
        <v>215</v>
      </c>
      <c r="AB226" s="502">
        <f t="shared" si="27"/>
        <v>226</v>
      </c>
      <c r="AC226" s="504">
        <f>1</f>
        <v>1</v>
      </c>
      <c r="AD226" s="103">
        <f t="shared" si="33"/>
        <v>2742.6</v>
      </c>
      <c r="AE226" s="103">
        <f t="shared" si="34"/>
        <v>3707.3700000000003</v>
      </c>
      <c r="AF226" s="103">
        <f t="shared" si="35"/>
        <v>50</v>
      </c>
      <c r="AG226" s="3"/>
    </row>
    <row r="227" spans="2:33" ht="13.2" x14ac:dyDescent="0.25">
      <c r="B227" s="1" t="str">
        <f>адреса!$G$222</f>
        <v>кв.20</v>
      </c>
      <c r="C227" s="522">
        <f>адреса!$I$222</f>
        <v>50000020</v>
      </c>
      <c r="D227" s="6" t="str">
        <f>адреса!$K$222</f>
        <v>ФИО-5-20</v>
      </c>
      <c r="E227" s="6">
        <v>9555.42</v>
      </c>
      <c r="F227" s="6">
        <v>1755.26</v>
      </c>
      <c r="G227" s="6">
        <v>0</v>
      </c>
      <c r="H227" s="6">
        <v>1187.71</v>
      </c>
      <c r="I227" s="6">
        <v>121.09</v>
      </c>
      <c r="J227" s="6">
        <v>0</v>
      </c>
      <c r="K227" s="6">
        <v>250.04</v>
      </c>
      <c r="L227" s="6"/>
      <c r="M227" s="6">
        <v>0</v>
      </c>
      <c r="N227" s="6">
        <v>50</v>
      </c>
      <c r="O227" s="6">
        <v>118.21</v>
      </c>
      <c r="P227" s="6">
        <v>0</v>
      </c>
      <c r="Q227" s="6">
        <v>0</v>
      </c>
      <c r="R227" s="6">
        <v>88.06</v>
      </c>
      <c r="S227" s="6">
        <v>448.35</v>
      </c>
      <c r="T227" s="6">
        <v>0</v>
      </c>
      <c r="U227" s="6"/>
      <c r="V227" s="6">
        <v>4018.72</v>
      </c>
      <c r="W227" s="6">
        <v>9555.42</v>
      </c>
      <c r="X227" s="6">
        <v>4018.72</v>
      </c>
      <c r="Y227" s="513">
        <f>IF(A227&lt;&gt;"",IF(A227=мар17!A227,0,1),IF(AND(B227=мар17!B227,C227=мар17!C227),0,1))</f>
        <v>0</v>
      </c>
      <c r="Z227" s="70" t="str">
        <f t="shared" si="32"/>
        <v>ул. Пятая д.5</v>
      </c>
      <c r="AA227" s="504">
        <f>IF($B227&lt;&gt;"",MAX(AA$7:AA226)+1,0)</f>
        <v>216</v>
      </c>
      <c r="AB227" s="502">
        <f t="shared" si="27"/>
        <v>227</v>
      </c>
      <c r="AC227" s="504">
        <f>1</f>
        <v>1</v>
      </c>
      <c r="AD227" s="103">
        <f t="shared" si="33"/>
        <v>1755.26</v>
      </c>
      <c r="AE227" s="103">
        <f t="shared" si="34"/>
        <v>2213.46</v>
      </c>
      <c r="AF227" s="103">
        <f t="shared" si="35"/>
        <v>50</v>
      </c>
      <c r="AG227" s="3"/>
    </row>
    <row r="228" spans="2:33" ht="13.2" x14ac:dyDescent="0.25">
      <c r="B228" s="1" t="str">
        <f>адреса!$G$223</f>
        <v>кв.21</v>
      </c>
      <c r="C228" s="522">
        <f>адреса!$I$223</f>
        <v>50000021</v>
      </c>
      <c r="D228" s="6" t="str">
        <f>адреса!$K$223</f>
        <v>ФИО-5-21</v>
      </c>
      <c r="E228" s="6">
        <v>3436.57</v>
      </c>
      <c r="F228" s="6">
        <v>1747.43</v>
      </c>
      <c r="G228" s="6">
        <v>0</v>
      </c>
      <c r="H228" s="6">
        <v>1183.58</v>
      </c>
      <c r="I228" s="6">
        <v>265.54000000000002</v>
      </c>
      <c r="J228" s="6">
        <v>0</v>
      </c>
      <c r="K228" s="6">
        <v>422.74</v>
      </c>
      <c r="L228" s="6"/>
      <c r="M228" s="6">
        <v>0</v>
      </c>
      <c r="N228" s="6">
        <v>50</v>
      </c>
      <c r="O228" s="6">
        <v>117.68</v>
      </c>
      <c r="P228" s="6">
        <v>0</v>
      </c>
      <c r="Q228" s="6">
        <v>0</v>
      </c>
      <c r="R228" s="6">
        <v>88.06</v>
      </c>
      <c r="S228" s="6">
        <v>448.35</v>
      </c>
      <c r="T228" s="6">
        <v>0</v>
      </c>
      <c r="U228" s="6"/>
      <c r="V228" s="6">
        <v>4323.38</v>
      </c>
      <c r="W228" s="6">
        <v>3436.57</v>
      </c>
      <c r="X228" s="6">
        <v>4323.38</v>
      </c>
      <c r="Y228" s="513">
        <f>IF(A228&lt;&gt;"",IF(A228=мар17!A228,0,1),IF(AND(B228=мар17!B228,C228=мар17!C228),0,1))</f>
        <v>0</v>
      </c>
      <c r="Z228" s="70" t="str">
        <f t="shared" si="32"/>
        <v>ул. Пятая д.5</v>
      </c>
      <c r="AA228" s="504">
        <f>IF($B228&lt;&gt;"",MAX(AA$7:AA227)+1,0)</f>
        <v>217</v>
      </c>
      <c r="AB228" s="502">
        <f t="shared" si="27"/>
        <v>228</v>
      </c>
      <c r="AC228" s="504">
        <f>1</f>
        <v>1</v>
      </c>
      <c r="AD228" s="103">
        <f t="shared" si="33"/>
        <v>1747.43</v>
      </c>
      <c r="AE228" s="103">
        <f t="shared" si="34"/>
        <v>2525.9499999999998</v>
      </c>
      <c r="AF228" s="103">
        <f t="shared" si="35"/>
        <v>50</v>
      </c>
      <c r="AG228" s="3"/>
    </row>
    <row r="229" spans="2:33" ht="13.2" x14ac:dyDescent="0.25">
      <c r="B229" s="1" t="str">
        <f>адреса!$G$224</f>
        <v>кв.22</v>
      </c>
      <c r="C229" s="522">
        <f>адреса!$I$224</f>
        <v>50000022</v>
      </c>
      <c r="D229" s="6" t="str">
        <f>адреса!$K$224</f>
        <v>ФИО-5-22</v>
      </c>
      <c r="E229" s="6">
        <v>12661.51</v>
      </c>
      <c r="F229" s="6">
        <v>4219.6899999999996</v>
      </c>
      <c r="G229" s="6">
        <v>0</v>
      </c>
      <c r="H229" s="6">
        <v>2856.71</v>
      </c>
      <c r="I229" s="6">
        <v>121.09</v>
      </c>
      <c r="J229" s="6">
        <v>0</v>
      </c>
      <c r="K229" s="6">
        <v>250.04</v>
      </c>
      <c r="L229" s="6"/>
      <c r="M229" s="6">
        <v>0</v>
      </c>
      <c r="N229" s="6">
        <v>50</v>
      </c>
      <c r="O229" s="6">
        <v>284.18</v>
      </c>
      <c r="P229" s="6">
        <v>0</v>
      </c>
      <c r="Q229" s="6">
        <v>0</v>
      </c>
      <c r="R229" s="6">
        <v>88.06</v>
      </c>
      <c r="S229" s="6">
        <v>448.35</v>
      </c>
      <c r="T229" s="6">
        <v>0</v>
      </c>
      <c r="U229" s="6"/>
      <c r="V229" s="6">
        <v>8318.1200000000008</v>
      </c>
      <c r="W229" s="6">
        <v>12662</v>
      </c>
      <c r="X229" s="6">
        <v>8317.6299999999992</v>
      </c>
      <c r="Y229" s="513">
        <f>IF(A229&lt;&gt;"",IF(A229=мар17!A229,0,1),IF(AND(B229=мар17!B229,C229=мар17!C229),0,1))</f>
        <v>0</v>
      </c>
      <c r="Z229" s="70" t="str">
        <f t="shared" si="32"/>
        <v>ул. Пятая д.5</v>
      </c>
      <c r="AA229" s="504">
        <f>IF($B229&lt;&gt;"",MAX(AA$7:AA228)+1,0)</f>
        <v>218</v>
      </c>
      <c r="AB229" s="502">
        <f t="shared" si="27"/>
        <v>229</v>
      </c>
      <c r="AC229" s="504">
        <f>1</f>
        <v>1</v>
      </c>
      <c r="AD229" s="103">
        <f t="shared" si="33"/>
        <v>4219.6899999999996</v>
      </c>
      <c r="AE229" s="103">
        <f t="shared" si="34"/>
        <v>4048.43</v>
      </c>
      <c r="AF229" s="103">
        <f t="shared" si="35"/>
        <v>50.000000000001364</v>
      </c>
      <c r="AG229" s="3"/>
    </row>
    <row r="230" spans="2:33" ht="13.2" x14ac:dyDescent="0.25">
      <c r="B230" s="1" t="str">
        <f>адреса!$G$225</f>
        <v>кв.23</v>
      </c>
      <c r="C230" s="522">
        <f>адреса!$I$225</f>
        <v>50000023</v>
      </c>
      <c r="D230" s="6" t="str">
        <f>адреса!$K$225</f>
        <v>ФИО-5-23</v>
      </c>
      <c r="E230" s="6">
        <v>0</v>
      </c>
      <c r="F230" s="6">
        <v>2762.19</v>
      </c>
      <c r="G230" s="6">
        <v>0</v>
      </c>
      <c r="H230" s="6">
        <v>1871.42</v>
      </c>
      <c r="I230" s="6">
        <v>289.68</v>
      </c>
      <c r="J230" s="6">
        <v>0</v>
      </c>
      <c r="K230" s="6">
        <v>692.64</v>
      </c>
      <c r="L230" s="6"/>
      <c r="M230" s="6">
        <v>0</v>
      </c>
      <c r="N230" s="6">
        <v>50</v>
      </c>
      <c r="O230" s="6">
        <v>186.03</v>
      </c>
      <c r="P230" s="6">
        <v>0</v>
      </c>
      <c r="Q230" s="6">
        <v>0</v>
      </c>
      <c r="R230" s="6">
        <v>289.68</v>
      </c>
      <c r="S230" s="6">
        <v>1474.83</v>
      </c>
      <c r="T230" s="6">
        <v>0</v>
      </c>
      <c r="U230" s="6"/>
      <c r="V230" s="6">
        <v>7616.47</v>
      </c>
      <c r="W230" s="6">
        <v>7616.47</v>
      </c>
      <c r="X230" s="6">
        <v>0</v>
      </c>
      <c r="Y230" s="513">
        <f>IF(A230&lt;&gt;"",IF(A230=мар17!A230,0,1),IF(AND(B230=мар17!B230,C230=мар17!C230),0,1))</f>
        <v>0</v>
      </c>
      <c r="Z230" s="70" t="str">
        <f t="shared" si="32"/>
        <v>ул. Пятая д.5</v>
      </c>
      <c r="AA230" s="504">
        <f>IF($B230&lt;&gt;"",MAX(AA$7:AA229)+1,0)</f>
        <v>219</v>
      </c>
      <c r="AB230" s="502">
        <f t="shared" si="27"/>
        <v>230</v>
      </c>
      <c r="AC230" s="504">
        <f>1</f>
        <v>1</v>
      </c>
      <c r="AD230" s="103">
        <f t="shared" si="33"/>
        <v>2762.19</v>
      </c>
      <c r="AE230" s="103">
        <f t="shared" si="34"/>
        <v>4804.28</v>
      </c>
      <c r="AF230" s="103">
        <f t="shared" si="35"/>
        <v>50.000000000000909</v>
      </c>
      <c r="AG230" s="3"/>
    </row>
    <row r="231" spans="2:33" ht="13.2" x14ac:dyDescent="0.25">
      <c r="B231" s="1" t="str">
        <f>адреса!$G$226</f>
        <v>кв.24</v>
      </c>
      <c r="C231" s="522">
        <f>адреса!$I$226</f>
        <v>50000024</v>
      </c>
      <c r="D231" s="6" t="str">
        <f>адреса!$K$226</f>
        <v>ФИО-5-24</v>
      </c>
      <c r="E231" s="6">
        <v>5108.8599999999997</v>
      </c>
      <c r="F231" s="6">
        <v>1767.02</v>
      </c>
      <c r="G231" s="6">
        <v>0</v>
      </c>
      <c r="H231" s="6">
        <v>1195.98</v>
      </c>
      <c r="I231" s="6">
        <v>386.24</v>
      </c>
      <c r="J231" s="6">
        <v>0</v>
      </c>
      <c r="K231" s="6">
        <v>808.08</v>
      </c>
      <c r="L231" s="6"/>
      <c r="M231" s="6">
        <v>0</v>
      </c>
      <c r="N231" s="6">
        <v>50</v>
      </c>
      <c r="O231" s="6">
        <v>119</v>
      </c>
      <c r="P231" s="6">
        <v>0</v>
      </c>
      <c r="Q231" s="6">
        <v>0</v>
      </c>
      <c r="R231" s="6">
        <v>289.68</v>
      </c>
      <c r="S231" s="6">
        <v>1474.83</v>
      </c>
      <c r="T231" s="6">
        <v>0</v>
      </c>
      <c r="U231" s="6"/>
      <c r="V231" s="6">
        <v>6090.83</v>
      </c>
      <c r="W231" s="6">
        <v>5108.8599999999997</v>
      </c>
      <c r="X231" s="6">
        <v>6090.83</v>
      </c>
      <c r="Y231" s="513">
        <f>IF(A231&lt;&gt;"",IF(A231=мар17!A231,0,1),IF(AND(B231=мар17!B231,C231=мар17!C231),0,1))</f>
        <v>0</v>
      </c>
      <c r="Z231" s="70" t="str">
        <f t="shared" si="32"/>
        <v>ул. Пятая д.5</v>
      </c>
      <c r="AA231" s="504">
        <f>IF($B231&lt;&gt;"",MAX(AA$7:AA230)+1,0)</f>
        <v>220</v>
      </c>
      <c r="AB231" s="502">
        <f t="shared" si="27"/>
        <v>231</v>
      </c>
      <c r="AC231" s="504">
        <f>1</f>
        <v>1</v>
      </c>
      <c r="AD231" s="103">
        <f t="shared" si="33"/>
        <v>1767.02</v>
      </c>
      <c r="AE231" s="103">
        <f t="shared" si="34"/>
        <v>4273.8099999999995</v>
      </c>
      <c r="AF231" s="103">
        <f t="shared" si="35"/>
        <v>50</v>
      </c>
      <c r="AG231" s="3"/>
    </row>
    <row r="232" spans="2:33" ht="13.2" x14ac:dyDescent="0.25">
      <c r="B232" s="1" t="str">
        <f>адреса!$G$227</f>
        <v>кв.25</v>
      </c>
      <c r="C232" s="522">
        <f>адреса!$I$227</f>
        <v>50000025</v>
      </c>
      <c r="D232" s="6" t="str">
        <f>адреса!$K$227</f>
        <v>ФИО-5-25</v>
      </c>
      <c r="E232" s="6">
        <v>3172.42</v>
      </c>
      <c r="F232" s="6">
        <v>1747.43</v>
      </c>
      <c r="G232" s="6">
        <v>0</v>
      </c>
      <c r="H232" s="6">
        <v>1183.58</v>
      </c>
      <c r="I232" s="6">
        <v>-121.09</v>
      </c>
      <c r="J232" s="6">
        <v>0</v>
      </c>
      <c r="K232" s="6">
        <v>-250.04</v>
      </c>
      <c r="L232" s="6"/>
      <c r="M232" s="6">
        <v>0</v>
      </c>
      <c r="N232" s="6">
        <v>50</v>
      </c>
      <c r="O232" s="6">
        <v>117.68</v>
      </c>
      <c r="P232" s="6">
        <v>0</v>
      </c>
      <c r="Q232" s="6">
        <v>0</v>
      </c>
      <c r="R232" s="6">
        <v>-88.06</v>
      </c>
      <c r="S232" s="6">
        <v>-448.35</v>
      </c>
      <c r="T232" s="6">
        <v>0</v>
      </c>
      <c r="U232" s="6"/>
      <c r="V232" s="6">
        <v>2191.15</v>
      </c>
      <c r="W232" s="6">
        <v>2264.88</v>
      </c>
      <c r="X232" s="6">
        <v>3098.69</v>
      </c>
      <c r="Y232" s="513">
        <f>IF(A232&lt;&gt;"",IF(A232=мар17!A232,0,1),IF(AND(B232=мар17!B232,C232=мар17!C232),0,1))</f>
        <v>0</v>
      </c>
      <c r="Z232" s="70" t="str">
        <f t="shared" si="32"/>
        <v>ул. Пятая д.5</v>
      </c>
      <c r="AA232" s="504">
        <f>IF($B232&lt;&gt;"",MAX(AA$7:AA231)+1,0)</f>
        <v>221</v>
      </c>
      <c r="AB232" s="502">
        <f t="shared" si="27"/>
        <v>232</v>
      </c>
      <c r="AC232" s="504">
        <f>1</f>
        <v>1</v>
      </c>
      <c r="AD232" s="103">
        <f t="shared" si="33"/>
        <v>1747.43</v>
      </c>
      <c r="AE232" s="103">
        <f t="shared" si="34"/>
        <v>393.72000000000014</v>
      </c>
      <c r="AF232" s="103">
        <f t="shared" si="35"/>
        <v>49.999999999999886</v>
      </c>
      <c r="AG232" s="3"/>
    </row>
    <row r="233" spans="2:33" ht="13.2" x14ac:dyDescent="0.25">
      <c r="B233" s="1" t="str">
        <f>адреса!$G$228</f>
        <v>кв.26</v>
      </c>
      <c r="C233" s="522">
        <f>адреса!$I$228</f>
        <v>50000026</v>
      </c>
      <c r="D233" s="6" t="str">
        <f>адреса!$K$228</f>
        <v>ФИО-5-26</v>
      </c>
      <c r="E233" s="6">
        <v>5733.78</v>
      </c>
      <c r="F233" s="6">
        <v>4219.6899999999996</v>
      </c>
      <c r="G233" s="6">
        <v>0</v>
      </c>
      <c r="H233" s="6">
        <v>2856.71</v>
      </c>
      <c r="I233" s="6">
        <v>140.49</v>
      </c>
      <c r="J233" s="6">
        <v>0</v>
      </c>
      <c r="K233" s="6">
        <v>245.6</v>
      </c>
      <c r="L233" s="6"/>
      <c r="M233" s="6">
        <v>0</v>
      </c>
      <c r="N233" s="6">
        <v>50</v>
      </c>
      <c r="O233" s="6">
        <v>284.18</v>
      </c>
      <c r="P233" s="6">
        <v>0</v>
      </c>
      <c r="Q233" s="6">
        <v>0</v>
      </c>
      <c r="R233" s="6">
        <v>64.94</v>
      </c>
      <c r="S233" s="6">
        <v>330.61</v>
      </c>
      <c r="T233" s="6">
        <v>0</v>
      </c>
      <c r="U233" s="6"/>
      <c r="V233" s="6">
        <v>8192.2199999999993</v>
      </c>
      <c r="W233" s="6">
        <v>5733.78</v>
      </c>
      <c r="X233" s="6">
        <v>8192.2199999999993</v>
      </c>
      <c r="Y233" s="513">
        <f>IF(A233&lt;&gt;"",IF(A233=мар17!A233,0,1),IF(AND(B233=мар17!B233,C233=мар17!C233),0,1))</f>
        <v>0</v>
      </c>
      <c r="Z233" s="70" t="str">
        <f t="shared" si="32"/>
        <v>ул. Пятая д.5</v>
      </c>
      <c r="AA233" s="504">
        <f>IF($B233&lt;&gt;"",MAX(AA$7:AA232)+1,0)</f>
        <v>222</v>
      </c>
      <c r="AB233" s="502">
        <f t="shared" si="27"/>
        <v>233</v>
      </c>
      <c r="AC233" s="504">
        <f>1</f>
        <v>1</v>
      </c>
      <c r="AD233" s="103">
        <f t="shared" si="33"/>
        <v>4219.6899999999996</v>
      </c>
      <c r="AE233" s="103">
        <f t="shared" si="34"/>
        <v>3922.5299999999997</v>
      </c>
      <c r="AF233" s="103">
        <f t="shared" si="35"/>
        <v>50</v>
      </c>
      <c r="AG233" s="3"/>
    </row>
    <row r="234" spans="2:33" ht="13.2" x14ac:dyDescent="0.25">
      <c r="B234" s="1" t="str">
        <f>адреса!$G$229</f>
        <v>кв.27</v>
      </c>
      <c r="C234" s="522">
        <f>адреса!$I$229</f>
        <v>50000027</v>
      </c>
      <c r="D234" s="6" t="str">
        <f>адреса!$K$229</f>
        <v>ФИО-5-27</v>
      </c>
      <c r="E234" s="6">
        <v>0</v>
      </c>
      <c r="F234" s="6">
        <v>2781.78</v>
      </c>
      <c r="G234" s="6">
        <v>0</v>
      </c>
      <c r="H234" s="6">
        <v>1883.82</v>
      </c>
      <c r="I234" s="6">
        <v>72.42</v>
      </c>
      <c r="J234" s="6">
        <v>0</v>
      </c>
      <c r="K234" s="6">
        <v>144.30000000000001</v>
      </c>
      <c r="L234" s="6"/>
      <c r="M234" s="6">
        <v>0</v>
      </c>
      <c r="N234" s="6">
        <v>50</v>
      </c>
      <c r="O234" s="6">
        <v>187.34</v>
      </c>
      <c r="P234" s="6">
        <v>0</v>
      </c>
      <c r="Q234" s="6">
        <v>0</v>
      </c>
      <c r="R234" s="6">
        <v>48.28</v>
      </c>
      <c r="S234" s="6">
        <v>245.81</v>
      </c>
      <c r="T234" s="6">
        <v>0</v>
      </c>
      <c r="U234" s="6"/>
      <c r="V234" s="6">
        <v>5413.75</v>
      </c>
      <c r="W234" s="6">
        <v>0</v>
      </c>
      <c r="X234" s="6">
        <v>5413.75</v>
      </c>
      <c r="Y234" s="513">
        <f>IF(A234&lt;&gt;"",IF(A234=мар17!A234,0,1),IF(AND(B234=мар17!B234,C234=мар17!C234),0,1))</f>
        <v>0</v>
      </c>
      <c r="Z234" s="70" t="str">
        <f t="shared" si="32"/>
        <v>ул. Пятая д.5</v>
      </c>
      <c r="AA234" s="504">
        <f>IF($B234&lt;&gt;"",MAX(AA$7:AA233)+1,0)</f>
        <v>223</v>
      </c>
      <c r="AB234" s="502">
        <f t="shared" si="27"/>
        <v>234</v>
      </c>
      <c r="AC234" s="504">
        <f>1</f>
        <v>1</v>
      </c>
      <c r="AD234" s="103">
        <f t="shared" si="33"/>
        <v>2781.78</v>
      </c>
      <c r="AE234" s="103">
        <f t="shared" si="34"/>
        <v>2581.9700000000003</v>
      </c>
      <c r="AF234" s="103">
        <f t="shared" si="35"/>
        <v>49.999999999999545</v>
      </c>
      <c r="AG234" s="3"/>
    </row>
    <row r="235" spans="2:33" ht="13.2" x14ac:dyDescent="0.25">
      <c r="B235" s="1" t="str">
        <f>адреса!$G$230</f>
        <v>кв.28</v>
      </c>
      <c r="C235" s="522">
        <f>адреса!$I$230</f>
        <v>50000028</v>
      </c>
      <c r="D235" s="6" t="str">
        <f>адреса!$K$230</f>
        <v>ФИО-5-28</v>
      </c>
      <c r="E235" s="6">
        <v>2360.4499999999998</v>
      </c>
      <c r="F235" s="6">
        <v>1767.02</v>
      </c>
      <c r="G235" s="6">
        <v>0</v>
      </c>
      <c r="H235" s="6">
        <v>1195.98</v>
      </c>
      <c r="I235" s="6">
        <v>26.8</v>
      </c>
      <c r="J235" s="6">
        <v>0</v>
      </c>
      <c r="K235" s="6">
        <v>50.13</v>
      </c>
      <c r="L235" s="6"/>
      <c r="M235" s="6">
        <v>0</v>
      </c>
      <c r="N235" s="6">
        <v>50</v>
      </c>
      <c r="O235" s="6">
        <v>119</v>
      </c>
      <c r="P235" s="6">
        <v>0</v>
      </c>
      <c r="Q235" s="6">
        <v>0</v>
      </c>
      <c r="R235" s="6">
        <v>15.14</v>
      </c>
      <c r="S235" s="6">
        <v>77.06</v>
      </c>
      <c r="T235" s="6">
        <v>0</v>
      </c>
      <c r="U235" s="6"/>
      <c r="V235" s="6">
        <v>3301.13</v>
      </c>
      <c r="W235" s="6">
        <v>2360.4499999999998</v>
      </c>
      <c r="X235" s="6">
        <v>3301.13</v>
      </c>
      <c r="Y235" s="513">
        <f>IF(A235&lt;&gt;"",IF(A235=мар17!A235,0,1),IF(AND(B235=мар17!B235,C235=мар17!C235),0,1))</f>
        <v>0</v>
      </c>
      <c r="Z235" s="70" t="str">
        <f t="shared" si="32"/>
        <v>ул. Пятая д.5</v>
      </c>
      <c r="AA235" s="504">
        <f>IF($B235&lt;&gt;"",MAX(AA$7:AA234)+1,0)</f>
        <v>224</v>
      </c>
      <c r="AB235" s="502">
        <f t="shared" si="27"/>
        <v>235</v>
      </c>
      <c r="AC235" s="504">
        <f>1</f>
        <v>1</v>
      </c>
      <c r="AD235" s="103">
        <f t="shared" si="33"/>
        <v>1767.02</v>
      </c>
      <c r="AE235" s="103">
        <f t="shared" si="34"/>
        <v>1484.1100000000001</v>
      </c>
      <c r="AF235" s="103">
        <f t="shared" si="35"/>
        <v>50</v>
      </c>
      <c r="AG235" s="3"/>
    </row>
    <row r="236" spans="2:33" ht="13.2" x14ac:dyDescent="0.25">
      <c r="B236" s="1" t="str">
        <f>адреса!$G$231</f>
        <v>кв.29</v>
      </c>
      <c r="C236" s="522">
        <f>адреса!$I$231</f>
        <v>50000029</v>
      </c>
      <c r="D236" s="6" t="str">
        <f>адреса!$K$231</f>
        <v>ФИО-5-29</v>
      </c>
      <c r="E236" s="6">
        <v>3356.39</v>
      </c>
      <c r="F236" s="6">
        <v>1747.43</v>
      </c>
      <c r="G236" s="6">
        <v>0</v>
      </c>
      <c r="H236" s="6">
        <v>1183.58</v>
      </c>
      <c r="I236" s="6">
        <v>96.56</v>
      </c>
      <c r="J236" s="6">
        <v>0</v>
      </c>
      <c r="K236" s="6">
        <v>202.02</v>
      </c>
      <c r="L236" s="6"/>
      <c r="M236" s="6">
        <v>0</v>
      </c>
      <c r="N236" s="6">
        <v>50</v>
      </c>
      <c r="O236" s="6">
        <v>117.68</v>
      </c>
      <c r="P236" s="6">
        <v>0</v>
      </c>
      <c r="Q236" s="6">
        <v>0</v>
      </c>
      <c r="R236" s="6">
        <v>72.42</v>
      </c>
      <c r="S236" s="6">
        <v>368.71</v>
      </c>
      <c r="T236" s="6">
        <v>0</v>
      </c>
      <c r="U236" s="6"/>
      <c r="V236" s="6">
        <v>3838.4</v>
      </c>
      <c r="W236" s="6">
        <v>3356.39</v>
      </c>
      <c r="X236" s="6">
        <v>3838.4</v>
      </c>
      <c r="Y236" s="513">
        <f>IF(A236&lt;&gt;"",IF(A236=мар17!A236,0,1),IF(AND(B236=мар17!B236,C236=мар17!C236),0,1))</f>
        <v>0</v>
      </c>
      <c r="Z236" s="70" t="str">
        <f t="shared" si="32"/>
        <v>ул. Пятая д.5</v>
      </c>
      <c r="AA236" s="504">
        <f>IF($B236&lt;&gt;"",MAX(AA$7:AA235)+1,0)</f>
        <v>225</v>
      </c>
      <c r="AB236" s="502">
        <f t="shared" si="27"/>
        <v>236</v>
      </c>
      <c r="AC236" s="504">
        <f>1</f>
        <v>1</v>
      </c>
      <c r="AD236" s="103">
        <f t="shared" si="33"/>
        <v>1747.43</v>
      </c>
      <c r="AE236" s="103">
        <f t="shared" si="34"/>
        <v>2040.97</v>
      </c>
      <c r="AF236" s="103">
        <f t="shared" si="35"/>
        <v>50.000000000000227</v>
      </c>
      <c r="AG236" s="3"/>
    </row>
    <row r="237" spans="2:33" ht="13.2" x14ac:dyDescent="0.25">
      <c r="B237" s="1" t="str">
        <f>адреса!$G$232</f>
        <v>кв.30</v>
      </c>
      <c r="C237" s="522">
        <f>адреса!$I$232</f>
        <v>50000030</v>
      </c>
      <c r="D237" s="6" t="str">
        <f>адреса!$K$232</f>
        <v>ФИО-5-30</v>
      </c>
      <c r="E237" s="6">
        <v>1412.92</v>
      </c>
      <c r="F237" s="6">
        <v>4219.6899999999996</v>
      </c>
      <c r="G237" s="6">
        <v>0</v>
      </c>
      <c r="H237" s="6">
        <v>2856.71</v>
      </c>
      <c r="I237" s="6">
        <v>247.82</v>
      </c>
      <c r="J237" s="6">
        <v>0</v>
      </c>
      <c r="K237" s="6">
        <v>524.41999999999996</v>
      </c>
      <c r="L237" s="6"/>
      <c r="M237" s="6">
        <v>0</v>
      </c>
      <c r="N237" s="6">
        <v>50</v>
      </c>
      <c r="O237" s="6">
        <v>284.18</v>
      </c>
      <c r="P237" s="6">
        <v>0</v>
      </c>
      <c r="Q237" s="6">
        <v>0</v>
      </c>
      <c r="R237" s="6">
        <v>190.83</v>
      </c>
      <c r="S237" s="6">
        <v>971.55</v>
      </c>
      <c r="T237" s="6">
        <v>0</v>
      </c>
      <c r="U237" s="6"/>
      <c r="V237" s="6">
        <v>9345.2000000000007</v>
      </c>
      <c r="W237" s="6">
        <v>10758.12</v>
      </c>
      <c r="X237" s="6">
        <v>0</v>
      </c>
      <c r="Y237" s="513">
        <f>IF(A237&lt;&gt;"",IF(A237=мар17!A237,0,1),IF(AND(B237=мар17!B237,C237=мар17!C237),0,1))</f>
        <v>0</v>
      </c>
      <c r="Z237" s="70" t="str">
        <f t="shared" si="32"/>
        <v>ул. Пятая д.5</v>
      </c>
      <c r="AA237" s="504">
        <f>IF($B237&lt;&gt;"",MAX(AA$7:AA236)+1,0)</f>
        <v>226</v>
      </c>
      <c r="AB237" s="502">
        <f t="shared" si="27"/>
        <v>237</v>
      </c>
      <c r="AC237" s="504">
        <f>1</f>
        <v>1</v>
      </c>
      <c r="AD237" s="103">
        <f t="shared" si="33"/>
        <v>4219.6899999999996</v>
      </c>
      <c r="AE237" s="103">
        <f t="shared" si="34"/>
        <v>5075.51</v>
      </c>
      <c r="AF237" s="103">
        <f t="shared" si="35"/>
        <v>50.000000000000909</v>
      </c>
      <c r="AG237" s="3"/>
    </row>
    <row r="238" spans="2:33" ht="13.2" x14ac:dyDescent="0.25">
      <c r="B238" s="1" t="str">
        <f>адреса!$G$233</f>
        <v>кв.31</v>
      </c>
      <c r="C238" s="522">
        <f>адреса!$I$233</f>
        <v>50000031</v>
      </c>
      <c r="D238" s="6" t="str">
        <f>адреса!$K$233</f>
        <v>ФИО-5-31</v>
      </c>
      <c r="E238" s="6">
        <v>-2630.55</v>
      </c>
      <c r="F238" s="6">
        <v>2781.78</v>
      </c>
      <c r="G238" s="6">
        <v>0</v>
      </c>
      <c r="H238" s="6">
        <v>1883.82</v>
      </c>
      <c r="I238" s="6">
        <v>484.34</v>
      </c>
      <c r="J238" s="6">
        <v>0</v>
      </c>
      <c r="K238" s="6">
        <v>1000.17</v>
      </c>
      <c r="L238" s="6"/>
      <c r="M238" s="6">
        <v>0</v>
      </c>
      <c r="N238" s="6">
        <v>50</v>
      </c>
      <c r="O238" s="6">
        <v>187.34</v>
      </c>
      <c r="P238" s="6">
        <v>0</v>
      </c>
      <c r="Q238" s="6">
        <v>0</v>
      </c>
      <c r="R238" s="6">
        <v>352.25</v>
      </c>
      <c r="S238" s="6">
        <v>1793.39</v>
      </c>
      <c r="T238" s="6">
        <v>0</v>
      </c>
      <c r="U238" s="6"/>
      <c r="V238" s="6">
        <v>8533.09</v>
      </c>
      <c r="W238" s="6">
        <v>0</v>
      </c>
      <c r="X238" s="6">
        <v>5902.54</v>
      </c>
      <c r="Y238" s="513">
        <f>IF(A238&lt;&gt;"",IF(A238=мар17!A238,0,1),IF(AND(B238=мар17!B238,C238=мар17!C238),0,1))</f>
        <v>0</v>
      </c>
      <c r="Z238" s="70" t="str">
        <f t="shared" si="32"/>
        <v>ул. Пятая д.5</v>
      </c>
      <c r="AA238" s="504">
        <f>IF($B238&lt;&gt;"",MAX(AA$7:AA237)+1,0)</f>
        <v>227</v>
      </c>
      <c r="AB238" s="502">
        <f t="shared" si="27"/>
        <v>238</v>
      </c>
      <c r="AC238" s="504">
        <f>1</f>
        <v>1</v>
      </c>
      <c r="AD238" s="103">
        <f t="shared" si="33"/>
        <v>2781.78</v>
      </c>
      <c r="AE238" s="103">
        <f t="shared" si="34"/>
        <v>5701.31</v>
      </c>
      <c r="AF238" s="103">
        <f t="shared" si="35"/>
        <v>49.999999999999091</v>
      </c>
      <c r="AG238" s="3"/>
    </row>
    <row r="239" spans="2:33" ht="13.2" x14ac:dyDescent="0.25">
      <c r="B239" s="1" t="str">
        <f>адреса!$G$234</f>
        <v>кв.32</v>
      </c>
      <c r="C239" s="522">
        <f>адреса!$I$234</f>
        <v>50000032</v>
      </c>
      <c r="D239" s="6" t="str">
        <f>адреса!$K$234</f>
        <v>ФИО-5-32</v>
      </c>
      <c r="E239" s="6">
        <v>3329.57</v>
      </c>
      <c r="F239" s="6">
        <v>1767.02</v>
      </c>
      <c r="G239" s="6">
        <v>0</v>
      </c>
      <c r="H239" s="6">
        <v>1195.98</v>
      </c>
      <c r="I239" s="6">
        <v>-330.16</v>
      </c>
      <c r="J239" s="6">
        <v>0</v>
      </c>
      <c r="K239" s="6">
        <v>-481.34</v>
      </c>
      <c r="L239" s="6"/>
      <c r="M239" s="6">
        <v>0</v>
      </c>
      <c r="N239" s="6">
        <v>50</v>
      </c>
      <c r="O239" s="6">
        <v>119</v>
      </c>
      <c r="P239" s="6">
        <v>0</v>
      </c>
      <c r="Q239" s="6">
        <v>0</v>
      </c>
      <c r="R239" s="6">
        <v>-72.459999999999994</v>
      </c>
      <c r="S239" s="6">
        <v>-368.89</v>
      </c>
      <c r="T239" s="6">
        <v>0</v>
      </c>
      <c r="U239" s="6"/>
      <c r="V239" s="6">
        <v>1879.15</v>
      </c>
      <c r="W239" s="6">
        <v>3329.57</v>
      </c>
      <c r="X239" s="6">
        <v>1879.15</v>
      </c>
      <c r="Y239" s="513">
        <f>IF(A239&lt;&gt;"",IF(A239=мар17!A239,0,1),IF(AND(B239=мар17!B239,C239=мар17!C239),0,1))</f>
        <v>0</v>
      </c>
      <c r="Z239" s="70" t="str">
        <f t="shared" si="32"/>
        <v>ул. Пятая д.5</v>
      </c>
      <c r="AA239" s="504">
        <f>IF($B239&lt;&gt;"",MAX(AA$7:AA238)+1,0)</f>
        <v>228</v>
      </c>
      <c r="AB239" s="502">
        <f t="shared" si="27"/>
        <v>239</v>
      </c>
      <c r="AC239" s="504">
        <f>1</f>
        <v>1</v>
      </c>
      <c r="AD239" s="103">
        <f t="shared" si="33"/>
        <v>1767.02</v>
      </c>
      <c r="AE239" s="103">
        <f t="shared" si="34"/>
        <v>62.129999999999995</v>
      </c>
      <c r="AF239" s="103">
        <f t="shared" si="35"/>
        <v>50.000000000000114</v>
      </c>
      <c r="AG239" s="3"/>
    </row>
    <row r="240" spans="2:33" ht="13.2" x14ac:dyDescent="0.25">
      <c r="B240" s="1" t="str">
        <f>адреса!$G$235</f>
        <v>кв.33</v>
      </c>
      <c r="C240" s="522">
        <f>адреса!$I$235</f>
        <v>50000033</v>
      </c>
      <c r="D240" s="6" t="str">
        <f>адреса!$K$235</f>
        <v>ФИО-5-33</v>
      </c>
      <c r="E240" s="6">
        <v>3172.15</v>
      </c>
      <c r="F240" s="6">
        <v>1747.43</v>
      </c>
      <c r="G240" s="6">
        <v>0</v>
      </c>
      <c r="H240" s="6">
        <v>1183.58</v>
      </c>
      <c r="I240" s="6">
        <v>121.09</v>
      </c>
      <c r="J240" s="6">
        <v>0</v>
      </c>
      <c r="K240" s="6">
        <v>250.04</v>
      </c>
      <c r="L240" s="6"/>
      <c r="M240" s="6">
        <v>0</v>
      </c>
      <c r="N240" s="6">
        <v>50</v>
      </c>
      <c r="O240" s="6">
        <v>117.68</v>
      </c>
      <c r="P240" s="6">
        <v>0</v>
      </c>
      <c r="Q240" s="6">
        <v>0</v>
      </c>
      <c r="R240" s="6">
        <v>88.06</v>
      </c>
      <c r="S240" s="6">
        <v>448.35</v>
      </c>
      <c r="T240" s="6">
        <v>0</v>
      </c>
      <c r="U240" s="6"/>
      <c r="V240" s="6">
        <v>4006.23</v>
      </c>
      <c r="W240" s="6">
        <v>3173</v>
      </c>
      <c r="X240" s="6">
        <v>4005.38</v>
      </c>
      <c r="Y240" s="513">
        <f>IF(A240&lt;&gt;"",IF(A240=мар17!A240,0,1),IF(AND(B240=мар17!B240,C240=мар17!C240),0,1))</f>
        <v>0</v>
      </c>
      <c r="Z240" s="70" t="str">
        <f t="shared" si="32"/>
        <v>ул. Пятая д.5</v>
      </c>
      <c r="AA240" s="504">
        <f>IF($B240&lt;&gt;"",MAX(AA$7:AA239)+1,0)</f>
        <v>229</v>
      </c>
      <c r="AB240" s="502">
        <f t="shared" si="27"/>
        <v>240</v>
      </c>
      <c r="AC240" s="504">
        <f>1</f>
        <v>1</v>
      </c>
      <c r="AD240" s="103">
        <f t="shared" si="33"/>
        <v>1747.43</v>
      </c>
      <c r="AE240" s="103">
        <f t="shared" si="34"/>
        <v>2208.7999999999997</v>
      </c>
      <c r="AF240" s="103">
        <f t="shared" si="35"/>
        <v>50.000000000000455</v>
      </c>
      <c r="AG240" s="3"/>
    </row>
    <row r="241" spans="2:33" ht="13.2" x14ac:dyDescent="0.25">
      <c r="B241" s="1" t="str">
        <f>адреса!$G$236</f>
        <v>кв.34</v>
      </c>
      <c r="C241" s="522">
        <f>адреса!$I$236</f>
        <v>50000034</v>
      </c>
      <c r="D241" s="6" t="str">
        <f>адреса!$K$236</f>
        <v>ФИО-5-34</v>
      </c>
      <c r="E241" s="6">
        <v>6065.46</v>
      </c>
      <c r="F241" s="6">
        <v>4219.6899999999996</v>
      </c>
      <c r="G241" s="6">
        <v>0</v>
      </c>
      <c r="H241" s="6">
        <v>2856.71</v>
      </c>
      <c r="I241" s="6">
        <v>217.26</v>
      </c>
      <c r="J241" s="6">
        <v>0</v>
      </c>
      <c r="K241" s="6">
        <v>432.9</v>
      </c>
      <c r="L241" s="6"/>
      <c r="M241" s="6">
        <v>0</v>
      </c>
      <c r="N241" s="6">
        <v>50</v>
      </c>
      <c r="O241" s="6">
        <v>284.18</v>
      </c>
      <c r="P241" s="6">
        <v>0</v>
      </c>
      <c r="Q241" s="6">
        <v>0</v>
      </c>
      <c r="R241" s="6">
        <v>144.84</v>
      </c>
      <c r="S241" s="6">
        <v>737.42</v>
      </c>
      <c r="T241" s="6">
        <v>0</v>
      </c>
      <c r="U241" s="6"/>
      <c r="V241" s="6">
        <v>8943</v>
      </c>
      <c r="W241" s="6">
        <v>6066</v>
      </c>
      <c r="X241" s="6">
        <v>8942.4599999999991</v>
      </c>
      <c r="Y241" s="513">
        <f>IF(A241&lt;&gt;"",IF(A241=мар17!A241,0,1),IF(AND(B241=мар17!B241,C241=мар17!C241),0,1))</f>
        <v>0</v>
      </c>
      <c r="Z241" s="70" t="str">
        <f t="shared" si="32"/>
        <v>ул. Пятая д.5</v>
      </c>
      <c r="AA241" s="504">
        <f>IF($B241&lt;&gt;"",MAX(AA$7:AA240)+1,0)</f>
        <v>230</v>
      </c>
      <c r="AB241" s="502">
        <f t="shared" si="27"/>
        <v>241</v>
      </c>
      <c r="AC241" s="504">
        <f>1</f>
        <v>1</v>
      </c>
      <c r="AD241" s="103">
        <f t="shared" si="33"/>
        <v>4219.6899999999996</v>
      </c>
      <c r="AE241" s="103">
        <f t="shared" si="34"/>
        <v>4673.3100000000004</v>
      </c>
      <c r="AF241" s="103">
        <f t="shared" si="35"/>
        <v>50</v>
      </c>
      <c r="AG241" s="3"/>
    </row>
    <row r="242" spans="2:33" ht="13.2" x14ac:dyDescent="0.25">
      <c r="B242" s="1" t="str">
        <f>адреса!$G$237</f>
        <v>кв.35</v>
      </c>
      <c r="C242" s="522">
        <f>адреса!$I$237</f>
        <v>50000035</v>
      </c>
      <c r="D242" s="6" t="str">
        <f>адреса!$K$237</f>
        <v>ФИО-5-35</v>
      </c>
      <c r="E242" s="6">
        <v>3847.03</v>
      </c>
      <c r="F242" s="6">
        <v>2766.11</v>
      </c>
      <c r="G242" s="6">
        <v>0</v>
      </c>
      <c r="H242" s="6">
        <v>1873.49</v>
      </c>
      <c r="I242" s="6">
        <v>-76.260000000000005</v>
      </c>
      <c r="J242" s="6">
        <v>0</v>
      </c>
      <c r="K242" s="6">
        <v>-85.13</v>
      </c>
      <c r="L242" s="6"/>
      <c r="M242" s="6">
        <v>0</v>
      </c>
      <c r="N242" s="6">
        <v>50</v>
      </c>
      <c r="O242" s="6">
        <v>186.28</v>
      </c>
      <c r="P242" s="6">
        <v>0</v>
      </c>
      <c r="Q242" s="6">
        <v>0</v>
      </c>
      <c r="R242" s="6">
        <v>5.0599999999999996</v>
      </c>
      <c r="S242" s="6">
        <v>25.73</v>
      </c>
      <c r="T242" s="6">
        <v>0</v>
      </c>
      <c r="U242" s="6"/>
      <c r="V242" s="6">
        <v>4745.28</v>
      </c>
      <c r="W242" s="6">
        <v>3847.03</v>
      </c>
      <c r="X242" s="6">
        <v>4745.28</v>
      </c>
      <c r="Y242" s="513">
        <f>IF(A242&lt;&gt;"",IF(A242=мар17!A242,0,1),IF(AND(B242=мар17!B242,C242=мар17!C242),0,1))</f>
        <v>0</v>
      </c>
      <c r="Z242" s="70" t="str">
        <f t="shared" si="32"/>
        <v>ул. Пятая д.5</v>
      </c>
      <c r="AA242" s="504">
        <f>IF($B242&lt;&gt;"",MAX(AA$7:AA241)+1,0)</f>
        <v>231</v>
      </c>
      <c r="AB242" s="502">
        <f t="shared" si="27"/>
        <v>242</v>
      </c>
      <c r="AC242" s="504">
        <f>1</f>
        <v>1</v>
      </c>
      <c r="AD242" s="103">
        <f t="shared" si="33"/>
        <v>2766.11</v>
      </c>
      <c r="AE242" s="103">
        <f t="shared" si="34"/>
        <v>1929.1699999999998</v>
      </c>
      <c r="AF242" s="103">
        <f t="shared" si="35"/>
        <v>49.999999999999773</v>
      </c>
      <c r="AG242" s="3"/>
    </row>
    <row r="243" spans="2:33" ht="13.2" x14ac:dyDescent="0.25">
      <c r="B243" s="1" t="str">
        <f>адреса!$G$238</f>
        <v>кв.36</v>
      </c>
      <c r="C243" s="522">
        <f>адреса!$I$238</f>
        <v>50000036</v>
      </c>
      <c r="D243" s="6" t="str">
        <f>адреса!$K$238</f>
        <v>ФИО-5-36</v>
      </c>
      <c r="E243" s="6">
        <v>2733.01</v>
      </c>
      <c r="F243" s="6">
        <v>1770.94</v>
      </c>
      <c r="G243" s="6">
        <v>0</v>
      </c>
      <c r="H243" s="6">
        <v>1200.1099999999999</v>
      </c>
      <c r="I243" s="6">
        <v>72.59</v>
      </c>
      <c r="J243" s="6">
        <v>0</v>
      </c>
      <c r="K243" s="6">
        <v>78.34</v>
      </c>
      <c r="L243" s="6"/>
      <c r="M243" s="6">
        <v>0</v>
      </c>
      <c r="N243" s="6">
        <v>50</v>
      </c>
      <c r="O243" s="6">
        <v>119.27</v>
      </c>
      <c r="P243" s="6">
        <v>0</v>
      </c>
      <c r="Q243" s="6">
        <v>0</v>
      </c>
      <c r="R243" s="6">
        <v>-7.07</v>
      </c>
      <c r="S243" s="6">
        <v>-35.979999999999997</v>
      </c>
      <c r="T243" s="6">
        <v>0</v>
      </c>
      <c r="U243" s="6"/>
      <c r="V243" s="6">
        <v>3248.2</v>
      </c>
      <c r="W243" s="6">
        <v>2733.01</v>
      </c>
      <c r="X243" s="6">
        <v>3248.2</v>
      </c>
      <c r="Y243" s="513">
        <f>IF(A243&lt;&gt;"",IF(A243=мар17!A243,0,1),IF(AND(B243=мар17!B243,C243=мар17!C243),0,1))</f>
        <v>0</v>
      </c>
      <c r="Z243" s="70" t="str">
        <f t="shared" si="32"/>
        <v>ул. Пятая д.5</v>
      </c>
      <c r="AA243" s="504">
        <f>IF($B243&lt;&gt;"",MAX(AA$7:AA242)+1,0)</f>
        <v>232</v>
      </c>
      <c r="AB243" s="502">
        <f t="shared" si="27"/>
        <v>243</v>
      </c>
      <c r="AC243" s="504">
        <f>1</f>
        <v>1</v>
      </c>
      <c r="AD243" s="103">
        <f t="shared" si="33"/>
        <v>1770.94</v>
      </c>
      <c r="AE243" s="103">
        <f t="shared" si="34"/>
        <v>1427.2599999999998</v>
      </c>
      <c r="AF243" s="103">
        <f t="shared" si="35"/>
        <v>50</v>
      </c>
      <c r="AG243" s="3"/>
    </row>
    <row r="244" spans="2:33" ht="13.2" x14ac:dyDescent="0.25">
      <c r="B244" s="1" t="str">
        <f>адреса!$G$239</f>
        <v>кв.37</v>
      </c>
      <c r="C244" s="522">
        <f>адреса!$I$239</f>
        <v>50000037</v>
      </c>
      <c r="D244" s="6" t="str">
        <f>адреса!$K$239</f>
        <v>ФИО-5-37</v>
      </c>
      <c r="E244" s="6">
        <v>3017.54</v>
      </c>
      <c r="F244" s="6">
        <v>1743.51</v>
      </c>
      <c r="G244" s="6">
        <v>0</v>
      </c>
      <c r="H244" s="6">
        <v>1181.52</v>
      </c>
      <c r="I244" s="6">
        <v>193.12</v>
      </c>
      <c r="J244" s="6">
        <v>0</v>
      </c>
      <c r="K244" s="6">
        <v>317.45999999999998</v>
      </c>
      <c r="L244" s="6"/>
      <c r="M244" s="6">
        <v>0</v>
      </c>
      <c r="N244" s="6">
        <v>50</v>
      </c>
      <c r="O244" s="6">
        <v>117.42</v>
      </c>
      <c r="P244" s="6">
        <v>0</v>
      </c>
      <c r="Q244" s="6">
        <v>0</v>
      </c>
      <c r="R244" s="6">
        <v>72.42</v>
      </c>
      <c r="S244" s="6">
        <v>368.71</v>
      </c>
      <c r="T244" s="6">
        <v>0</v>
      </c>
      <c r="U244" s="6"/>
      <c r="V244" s="6">
        <v>4044.16</v>
      </c>
      <c r="W244" s="6">
        <v>3017.54</v>
      </c>
      <c r="X244" s="6">
        <v>4044.16</v>
      </c>
      <c r="Y244" s="513">
        <f>IF(A244&lt;&gt;"",IF(A244=мар17!A244,0,1),IF(AND(B244=мар17!B244,C244=мар17!C244),0,1))</f>
        <v>0</v>
      </c>
      <c r="Z244" s="70" t="str">
        <f t="shared" si="32"/>
        <v>ул. Пятая д.5</v>
      </c>
      <c r="AA244" s="504">
        <f>IF($B244&lt;&gt;"",MAX(AA$7:AA243)+1,0)</f>
        <v>233</v>
      </c>
      <c r="AB244" s="502">
        <f t="shared" si="27"/>
        <v>244</v>
      </c>
      <c r="AC244" s="504">
        <f>1</f>
        <v>1</v>
      </c>
      <c r="AD244" s="103">
        <f t="shared" si="33"/>
        <v>1743.51</v>
      </c>
      <c r="AE244" s="103">
        <f t="shared" si="34"/>
        <v>2250.65</v>
      </c>
      <c r="AF244" s="103">
        <f t="shared" si="35"/>
        <v>49.999999999999545</v>
      </c>
      <c r="AG244" s="3"/>
    </row>
    <row r="245" spans="2:33" ht="13.2" x14ac:dyDescent="0.25">
      <c r="B245" s="1" t="str">
        <f>адреса!$G$240</f>
        <v>кв.38</v>
      </c>
      <c r="C245" s="522">
        <f>адреса!$I$240</f>
        <v>50000038</v>
      </c>
      <c r="D245" s="6" t="str">
        <f>адреса!$K$240</f>
        <v>ФИО-5-38</v>
      </c>
      <c r="E245" s="6">
        <v>7074.69</v>
      </c>
      <c r="F245" s="6">
        <v>4219.6899999999996</v>
      </c>
      <c r="G245" s="6">
        <v>0</v>
      </c>
      <c r="H245" s="6">
        <v>2856.71</v>
      </c>
      <c r="I245" s="6">
        <v>203.07</v>
      </c>
      <c r="J245" s="6">
        <v>0</v>
      </c>
      <c r="K245" s="6">
        <v>436.02</v>
      </c>
      <c r="L245" s="6"/>
      <c r="M245" s="6">
        <v>0</v>
      </c>
      <c r="N245" s="6">
        <v>50</v>
      </c>
      <c r="O245" s="6">
        <v>284.18</v>
      </c>
      <c r="P245" s="6">
        <v>0</v>
      </c>
      <c r="Q245" s="6">
        <v>0</v>
      </c>
      <c r="R245" s="6">
        <v>161.63999999999999</v>
      </c>
      <c r="S245" s="6">
        <v>822.96</v>
      </c>
      <c r="T245" s="6">
        <v>0</v>
      </c>
      <c r="U245" s="6"/>
      <c r="V245" s="6">
        <v>9034.27</v>
      </c>
      <c r="W245" s="6">
        <v>7074.69</v>
      </c>
      <c r="X245" s="6">
        <v>9034.27</v>
      </c>
      <c r="Y245" s="513">
        <f>IF(A245&lt;&gt;"",IF(A245=мар17!A245,0,1),IF(AND(B245=мар17!B245,C245=мар17!C245),0,1))</f>
        <v>0</v>
      </c>
      <c r="Z245" s="70" t="str">
        <f t="shared" si="32"/>
        <v>ул. Пятая д.5</v>
      </c>
      <c r="AA245" s="504">
        <f>IF($B245&lt;&gt;"",MAX(AA$7:AA244)+1,0)</f>
        <v>234</v>
      </c>
      <c r="AB245" s="502">
        <f t="shared" si="27"/>
        <v>245</v>
      </c>
      <c r="AC245" s="504">
        <f>1</f>
        <v>1</v>
      </c>
      <c r="AD245" s="103">
        <f t="shared" si="33"/>
        <v>4219.6899999999996</v>
      </c>
      <c r="AE245" s="103">
        <f t="shared" si="34"/>
        <v>4764.58</v>
      </c>
      <c r="AF245" s="103">
        <f t="shared" si="35"/>
        <v>50.000000000000909</v>
      </c>
      <c r="AG245" s="3"/>
    </row>
    <row r="246" spans="2:33" ht="13.2" x14ac:dyDescent="0.25">
      <c r="B246" s="1" t="str">
        <f>адреса!$G$241</f>
        <v>кв.39</v>
      </c>
      <c r="C246" s="522">
        <f>адреса!$I$241</f>
        <v>50000039</v>
      </c>
      <c r="D246" s="6" t="str">
        <f>адреса!$K$241</f>
        <v>ФИО-5-39</v>
      </c>
      <c r="E246" s="6">
        <v>18076.96</v>
      </c>
      <c r="F246" s="6">
        <v>2766.11</v>
      </c>
      <c r="G246" s="6">
        <v>0</v>
      </c>
      <c r="H246" s="6">
        <v>1873.49</v>
      </c>
      <c r="I246" s="6">
        <v>121.09</v>
      </c>
      <c r="J246" s="6">
        <v>0</v>
      </c>
      <c r="K246" s="6">
        <v>250.04</v>
      </c>
      <c r="L246" s="6"/>
      <c r="M246" s="6">
        <v>0</v>
      </c>
      <c r="N246" s="6">
        <v>50</v>
      </c>
      <c r="O246" s="6">
        <v>186.28</v>
      </c>
      <c r="P246" s="6">
        <v>0</v>
      </c>
      <c r="Q246" s="6">
        <v>0</v>
      </c>
      <c r="R246" s="6">
        <v>88.06</v>
      </c>
      <c r="S246" s="6">
        <v>448.35</v>
      </c>
      <c r="T246" s="6">
        <v>0</v>
      </c>
      <c r="U246" s="6"/>
      <c r="V246" s="6">
        <v>5783.42</v>
      </c>
      <c r="W246" s="6">
        <v>0</v>
      </c>
      <c r="X246" s="6">
        <v>23860.38</v>
      </c>
      <c r="Y246" s="513">
        <f>IF(A246&lt;&gt;"",IF(A246=мар17!A246,0,1),IF(AND(B246=мар17!B246,C246=мар17!C246),0,1))</f>
        <v>0</v>
      </c>
      <c r="Z246" s="70" t="str">
        <f t="shared" si="32"/>
        <v>ул. Пятая д.5</v>
      </c>
      <c r="AA246" s="504">
        <f>IF($B246&lt;&gt;"",MAX(AA$7:AA245)+1,0)</f>
        <v>235</v>
      </c>
      <c r="AB246" s="502">
        <f t="shared" si="27"/>
        <v>246</v>
      </c>
      <c r="AC246" s="504">
        <f>1</f>
        <v>1</v>
      </c>
      <c r="AD246" s="103">
        <f t="shared" si="33"/>
        <v>2766.11</v>
      </c>
      <c r="AE246" s="103">
        <f t="shared" si="34"/>
        <v>2967.31</v>
      </c>
      <c r="AF246" s="103">
        <f t="shared" si="35"/>
        <v>50</v>
      </c>
      <c r="AG246" s="3"/>
    </row>
    <row r="247" spans="2:33" ht="13.2" x14ac:dyDescent="0.25">
      <c r="B247" s="1" t="str">
        <f>адреса!$G$242</f>
        <v>кв.40</v>
      </c>
      <c r="C247" s="522">
        <f>адреса!$I$242</f>
        <v>50000040</v>
      </c>
      <c r="D247" s="6" t="str">
        <f>адреса!$K$242</f>
        <v>ФИО-5-40</v>
      </c>
      <c r="E247" s="6">
        <v>0</v>
      </c>
      <c r="F247" s="6">
        <v>1770.94</v>
      </c>
      <c r="G247" s="6">
        <v>0</v>
      </c>
      <c r="H247" s="6">
        <v>1200.1099999999999</v>
      </c>
      <c r="I247" s="6">
        <v>96.56</v>
      </c>
      <c r="J247" s="6">
        <v>0</v>
      </c>
      <c r="K247" s="6">
        <v>144.30000000000001</v>
      </c>
      <c r="L247" s="6"/>
      <c r="M247" s="6">
        <v>0</v>
      </c>
      <c r="N247" s="6">
        <v>50</v>
      </c>
      <c r="O247" s="6">
        <v>119.27</v>
      </c>
      <c r="P247" s="6">
        <v>0</v>
      </c>
      <c r="Q247" s="6">
        <v>0</v>
      </c>
      <c r="R247" s="6">
        <v>24.14</v>
      </c>
      <c r="S247" s="6">
        <v>122.9</v>
      </c>
      <c r="T247" s="6">
        <v>0</v>
      </c>
      <c r="U247" s="6"/>
      <c r="V247" s="6">
        <v>3528.22</v>
      </c>
      <c r="W247" s="6">
        <v>0</v>
      </c>
      <c r="X247" s="6">
        <v>3528.22</v>
      </c>
      <c r="Y247" s="513">
        <f>IF(A247&lt;&gt;"",IF(A247=мар17!A247,0,1),IF(AND(B247=мар17!B247,C247=мар17!C247),0,1))</f>
        <v>0</v>
      </c>
      <c r="Z247" s="70" t="str">
        <f t="shared" si="32"/>
        <v>ул. Пятая д.5</v>
      </c>
      <c r="AA247" s="504">
        <f>IF($B247&lt;&gt;"",MAX(AA$7:AA246)+1,0)</f>
        <v>236</v>
      </c>
      <c r="AB247" s="502">
        <f t="shared" si="27"/>
        <v>247</v>
      </c>
      <c r="AC247" s="504">
        <f>1</f>
        <v>1</v>
      </c>
      <c r="AD247" s="103">
        <f t="shared" si="33"/>
        <v>1770.94</v>
      </c>
      <c r="AE247" s="103">
        <f t="shared" si="34"/>
        <v>1707.28</v>
      </c>
      <c r="AF247" s="103">
        <f t="shared" si="35"/>
        <v>49.999999999999773</v>
      </c>
      <c r="AG247" s="3"/>
    </row>
    <row r="248" spans="2:33" ht="13.2" x14ac:dyDescent="0.25">
      <c r="B248" s="1" t="str">
        <f>адреса!$G$243</f>
        <v>кв.41</v>
      </c>
      <c r="C248" s="522">
        <f>адреса!$I$243</f>
        <v>50000041</v>
      </c>
      <c r="D248" s="6" t="str">
        <f>адреса!$K$243</f>
        <v>ФИО-5-41</v>
      </c>
      <c r="E248" s="6">
        <v>2981.45</v>
      </c>
      <c r="F248" s="6">
        <v>1743.51</v>
      </c>
      <c r="G248" s="6">
        <v>0</v>
      </c>
      <c r="H248" s="6">
        <v>1181.52</v>
      </c>
      <c r="I248" s="6">
        <v>193.12</v>
      </c>
      <c r="J248" s="6">
        <v>0</v>
      </c>
      <c r="K248" s="6">
        <v>375.18</v>
      </c>
      <c r="L248" s="6"/>
      <c r="M248" s="6">
        <v>0</v>
      </c>
      <c r="N248" s="6">
        <v>50</v>
      </c>
      <c r="O248" s="6">
        <v>117.42</v>
      </c>
      <c r="P248" s="6">
        <v>0</v>
      </c>
      <c r="Q248" s="6">
        <v>0</v>
      </c>
      <c r="R248" s="6">
        <v>120.7</v>
      </c>
      <c r="S248" s="6">
        <v>614.51</v>
      </c>
      <c r="T248" s="6">
        <v>0</v>
      </c>
      <c r="U248" s="6"/>
      <c r="V248" s="6">
        <v>4395.96</v>
      </c>
      <c r="W248" s="6">
        <v>2981.45</v>
      </c>
      <c r="X248" s="6">
        <v>4395.96</v>
      </c>
      <c r="Y248" s="513">
        <f>IF(A248&lt;&gt;"",IF(A248=мар17!A248,0,1),IF(AND(B248=мар17!B248,C248=мар17!C248),0,1))</f>
        <v>0</v>
      </c>
      <c r="Z248" s="70" t="str">
        <f t="shared" si="32"/>
        <v>ул. Пятая д.5</v>
      </c>
      <c r="AA248" s="504">
        <f>IF($B248&lt;&gt;"",MAX(AA$7:AA247)+1,0)</f>
        <v>237</v>
      </c>
      <c r="AB248" s="502">
        <f t="shared" si="27"/>
        <v>248</v>
      </c>
      <c r="AC248" s="504">
        <f>1</f>
        <v>1</v>
      </c>
      <c r="AD248" s="103">
        <f t="shared" si="33"/>
        <v>1743.51</v>
      </c>
      <c r="AE248" s="103">
        <f t="shared" si="34"/>
        <v>2602.4499999999998</v>
      </c>
      <c r="AF248" s="103">
        <f t="shared" si="35"/>
        <v>50</v>
      </c>
      <c r="AG248" s="3"/>
    </row>
    <row r="249" spans="2:33" ht="13.2" x14ac:dyDescent="0.25">
      <c r="B249" s="1" t="str">
        <f>адреса!$G$244</f>
        <v>кв.42</v>
      </c>
      <c r="C249" s="522">
        <f>адреса!$I$244</f>
        <v>50000042</v>
      </c>
      <c r="D249" s="6" t="str">
        <f>адреса!$K$244</f>
        <v>ФИО-5-42</v>
      </c>
      <c r="E249" s="6">
        <v>12661.51</v>
      </c>
      <c r="F249" s="6">
        <v>4219.6899999999996</v>
      </c>
      <c r="G249" s="6">
        <v>0</v>
      </c>
      <c r="H249" s="6">
        <v>2856.71</v>
      </c>
      <c r="I249" s="6">
        <v>121.09</v>
      </c>
      <c r="J249" s="6">
        <v>0</v>
      </c>
      <c r="K249" s="6">
        <v>250.04</v>
      </c>
      <c r="L249" s="6"/>
      <c r="M249" s="6">
        <v>0</v>
      </c>
      <c r="N249" s="6">
        <v>50</v>
      </c>
      <c r="O249" s="6">
        <v>284.18</v>
      </c>
      <c r="P249" s="6">
        <v>0</v>
      </c>
      <c r="Q249" s="6">
        <v>0</v>
      </c>
      <c r="R249" s="6">
        <v>88.06</v>
      </c>
      <c r="S249" s="6">
        <v>448.35</v>
      </c>
      <c r="T249" s="6">
        <v>0</v>
      </c>
      <c r="U249" s="6"/>
      <c r="V249" s="6">
        <v>8318.1200000000008</v>
      </c>
      <c r="W249" s="6">
        <v>0</v>
      </c>
      <c r="X249" s="6">
        <v>20979.63</v>
      </c>
      <c r="Y249" s="513">
        <f>IF(A249&lt;&gt;"",IF(A249=мар17!A249,0,1),IF(AND(B249=мар17!B249,C249=мар17!C249),0,1))</f>
        <v>0</v>
      </c>
      <c r="Z249" s="70" t="str">
        <f t="shared" si="32"/>
        <v>ул. Пятая д.5</v>
      </c>
      <c r="AA249" s="504">
        <f>IF($B249&lt;&gt;"",MAX(AA$7:AA248)+1,0)</f>
        <v>238</v>
      </c>
      <c r="AB249" s="502">
        <f t="shared" si="27"/>
        <v>249</v>
      </c>
      <c r="AC249" s="504">
        <f>1</f>
        <v>1</v>
      </c>
      <c r="AD249" s="103">
        <f t="shared" si="33"/>
        <v>4219.6899999999996</v>
      </c>
      <c r="AE249" s="103">
        <f t="shared" si="34"/>
        <v>4048.43</v>
      </c>
      <c r="AF249" s="103">
        <f t="shared" si="35"/>
        <v>50.000000000001364</v>
      </c>
      <c r="AG249" s="3"/>
    </row>
    <row r="250" spans="2:33" ht="13.2" x14ac:dyDescent="0.25">
      <c r="B250" s="1" t="str">
        <f>адреса!$G$245</f>
        <v>кв.43</v>
      </c>
      <c r="C250" s="522">
        <f>адреса!$I$245</f>
        <v>50000043</v>
      </c>
      <c r="D250" s="6" t="str">
        <f>адреса!$K$245</f>
        <v>ФИО-5-43</v>
      </c>
      <c r="E250" s="6">
        <v>43936.7</v>
      </c>
      <c r="F250" s="6">
        <v>2766.11</v>
      </c>
      <c r="G250" s="6">
        <v>0</v>
      </c>
      <c r="H250" s="6">
        <v>1873.49</v>
      </c>
      <c r="I250" s="6">
        <v>121.09</v>
      </c>
      <c r="J250" s="6">
        <v>0</v>
      </c>
      <c r="K250" s="6">
        <v>250.04</v>
      </c>
      <c r="L250" s="6"/>
      <c r="M250" s="6">
        <v>0</v>
      </c>
      <c r="N250" s="6">
        <v>50</v>
      </c>
      <c r="O250" s="6">
        <v>186.28</v>
      </c>
      <c r="P250" s="6">
        <v>0</v>
      </c>
      <c r="Q250" s="6">
        <v>0</v>
      </c>
      <c r="R250" s="6">
        <v>88.06</v>
      </c>
      <c r="S250" s="6">
        <v>448.35</v>
      </c>
      <c r="T250" s="6">
        <v>0</v>
      </c>
      <c r="U250" s="6"/>
      <c r="V250" s="6">
        <v>5783.42</v>
      </c>
      <c r="W250" s="6">
        <v>20000</v>
      </c>
      <c r="X250" s="6">
        <v>29720.12</v>
      </c>
      <c r="Y250" s="513">
        <f>IF(A250&lt;&gt;"",IF(A250=мар17!A250,0,1),IF(AND(B250=мар17!B250,C250=мар17!C250),0,1))</f>
        <v>0</v>
      </c>
      <c r="Z250" s="70" t="str">
        <f t="shared" si="32"/>
        <v>ул. Пятая д.5</v>
      </c>
      <c r="AA250" s="504">
        <f>IF($B250&lt;&gt;"",MAX(AA$7:AA249)+1,0)</f>
        <v>239</v>
      </c>
      <c r="AB250" s="502">
        <f t="shared" si="27"/>
        <v>250</v>
      </c>
      <c r="AC250" s="504">
        <f>1</f>
        <v>1</v>
      </c>
      <c r="AD250" s="103">
        <f t="shared" si="33"/>
        <v>2766.11</v>
      </c>
      <c r="AE250" s="103">
        <f t="shared" si="34"/>
        <v>2967.31</v>
      </c>
      <c r="AF250" s="103">
        <f t="shared" si="35"/>
        <v>50</v>
      </c>
      <c r="AG250" s="3"/>
    </row>
    <row r="251" spans="2:33" ht="13.2" x14ac:dyDescent="0.25">
      <c r="B251" s="1" t="str">
        <f>адреса!$G$246</f>
        <v>кв.44</v>
      </c>
      <c r="C251" s="522">
        <f>адреса!$I$246</f>
        <v>50000044</v>
      </c>
      <c r="D251" s="6" t="str">
        <f>адреса!$K$246</f>
        <v>ФИО-5-44</v>
      </c>
      <c r="E251" s="6">
        <v>6425.17</v>
      </c>
      <c r="F251" s="6">
        <v>1770.94</v>
      </c>
      <c r="G251" s="6">
        <v>0</v>
      </c>
      <c r="H251" s="6">
        <v>1200.1099999999999</v>
      </c>
      <c r="I251" s="6">
        <v>121.09</v>
      </c>
      <c r="J251" s="6">
        <v>0</v>
      </c>
      <c r="K251" s="6">
        <v>250.04</v>
      </c>
      <c r="L251" s="6"/>
      <c r="M251" s="6">
        <v>0</v>
      </c>
      <c r="N251" s="6">
        <v>50</v>
      </c>
      <c r="O251" s="6">
        <v>119.27</v>
      </c>
      <c r="P251" s="6">
        <v>0</v>
      </c>
      <c r="Q251" s="6">
        <v>0</v>
      </c>
      <c r="R251" s="6">
        <v>88.06</v>
      </c>
      <c r="S251" s="6">
        <v>448.35</v>
      </c>
      <c r="T251" s="6">
        <v>0</v>
      </c>
      <c r="U251" s="6"/>
      <c r="V251" s="6">
        <v>4047.86</v>
      </c>
      <c r="W251" s="6">
        <v>0</v>
      </c>
      <c r="X251" s="6">
        <v>10473.030000000001</v>
      </c>
      <c r="Y251" s="513">
        <f>IF(A251&lt;&gt;"",IF(A251=мар17!A251,0,1),IF(AND(B251=мар17!B251,C251=мар17!C251),0,1))</f>
        <v>0</v>
      </c>
      <c r="Z251" s="70" t="str">
        <f t="shared" si="32"/>
        <v>ул. Пятая д.5</v>
      </c>
      <c r="AA251" s="504">
        <f>IF($B251&lt;&gt;"",MAX(AA$7:AA250)+1,0)</f>
        <v>240</v>
      </c>
      <c r="AB251" s="502">
        <f t="shared" si="27"/>
        <v>251</v>
      </c>
      <c r="AC251" s="504">
        <f>1</f>
        <v>1</v>
      </c>
      <c r="AD251" s="103">
        <f t="shared" si="33"/>
        <v>1770.94</v>
      </c>
      <c r="AE251" s="103">
        <f t="shared" si="34"/>
        <v>2226.9199999999996</v>
      </c>
      <c r="AF251" s="103">
        <f t="shared" si="35"/>
        <v>50.000000000000455</v>
      </c>
      <c r="AG251" s="3"/>
    </row>
    <row r="252" spans="2:33" ht="13.2" x14ac:dyDescent="0.25">
      <c r="B252" s="1" t="str">
        <f>адреса!$G$247</f>
        <v>кв.45</v>
      </c>
      <c r="C252" s="522">
        <f>адреса!$I$247</f>
        <v>50000045</v>
      </c>
      <c r="D252" s="6" t="str">
        <f>адреса!$K$247</f>
        <v>ФИО-5-45</v>
      </c>
      <c r="E252" s="6">
        <v>47236.21</v>
      </c>
      <c r="F252" s="6">
        <v>1743.51</v>
      </c>
      <c r="G252" s="6">
        <v>0</v>
      </c>
      <c r="H252" s="6">
        <v>1181.52</v>
      </c>
      <c r="I252" s="6">
        <v>202.99</v>
      </c>
      <c r="J252" s="6">
        <v>0</v>
      </c>
      <c r="K252" s="6">
        <v>351.43</v>
      </c>
      <c r="L252" s="6"/>
      <c r="M252" s="6">
        <v>0</v>
      </c>
      <c r="N252" s="6">
        <v>50</v>
      </c>
      <c r="O252" s="6">
        <v>117.42</v>
      </c>
      <c r="P252" s="6">
        <v>0</v>
      </c>
      <c r="Q252" s="6">
        <v>0</v>
      </c>
      <c r="R252" s="6">
        <v>90.96</v>
      </c>
      <c r="S252" s="6">
        <v>463.1</v>
      </c>
      <c r="T252" s="6">
        <v>0</v>
      </c>
      <c r="U252" s="6"/>
      <c r="V252" s="6">
        <v>4200.93</v>
      </c>
      <c r="W252" s="6">
        <v>0</v>
      </c>
      <c r="X252" s="6">
        <v>51437.14</v>
      </c>
      <c r="Y252" s="513">
        <f>IF(A252&lt;&gt;"",IF(A252=мар17!A252,0,1),IF(AND(B252=мар17!B252,C252=мар17!C252),0,1))</f>
        <v>0</v>
      </c>
      <c r="Z252" s="70" t="str">
        <f t="shared" si="32"/>
        <v>ул. Пятая д.5</v>
      </c>
      <c r="AA252" s="504">
        <f>IF($B252&lt;&gt;"",MAX(AA$7:AA251)+1,0)</f>
        <v>241</v>
      </c>
      <c r="AB252" s="502">
        <f t="shared" si="27"/>
        <v>252</v>
      </c>
      <c r="AC252" s="504">
        <f>1</f>
        <v>1</v>
      </c>
      <c r="AD252" s="103">
        <f t="shared" si="33"/>
        <v>1743.51</v>
      </c>
      <c r="AE252" s="103">
        <f t="shared" si="34"/>
        <v>2407.42</v>
      </c>
      <c r="AF252" s="103">
        <f t="shared" si="35"/>
        <v>50</v>
      </c>
      <c r="AG252" s="3"/>
    </row>
    <row r="253" spans="2:33" ht="13.2" x14ac:dyDescent="0.25">
      <c r="B253" s="1" t="str">
        <f>адреса!$G$248</f>
        <v>кв.46</v>
      </c>
      <c r="C253" s="522">
        <f>адреса!$I$248</f>
        <v>50000046</v>
      </c>
      <c r="D253" s="6" t="str">
        <f>адреса!$K$248</f>
        <v>ФИО-5-46</v>
      </c>
      <c r="E253" s="6">
        <v>7204.28</v>
      </c>
      <c r="F253" s="6">
        <v>4219.6899999999996</v>
      </c>
      <c r="G253" s="6">
        <v>0</v>
      </c>
      <c r="H253" s="6">
        <v>2856.71</v>
      </c>
      <c r="I253" s="6">
        <v>121.09</v>
      </c>
      <c r="J253" s="6">
        <v>0</v>
      </c>
      <c r="K253" s="6">
        <v>250.04</v>
      </c>
      <c r="L253" s="6"/>
      <c r="M253" s="6">
        <v>0</v>
      </c>
      <c r="N253" s="6">
        <v>50</v>
      </c>
      <c r="O253" s="6">
        <v>284.18</v>
      </c>
      <c r="P253" s="6">
        <v>0</v>
      </c>
      <c r="Q253" s="6">
        <v>0</v>
      </c>
      <c r="R253" s="6">
        <v>88.06</v>
      </c>
      <c r="S253" s="6">
        <v>448.35</v>
      </c>
      <c r="T253" s="6">
        <v>0</v>
      </c>
      <c r="U253" s="6"/>
      <c r="V253" s="6">
        <v>8318.1200000000008</v>
      </c>
      <c r="W253" s="6">
        <v>6304.43</v>
      </c>
      <c r="X253" s="6">
        <v>9217.9699999999993</v>
      </c>
      <c r="Y253" s="513">
        <f>IF(A253&lt;&gt;"",IF(A253=мар17!A253,0,1),IF(AND(B253=мар17!B253,C253=мар17!C253),0,1))</f>
        <v>0</v>
      </c>
      <c r="Z253" s="70" t="str">
        <f t="shared" si="32"/>
        <v>ул. Пятая д.5</v>
      </c>
      <c r="AA253" s="504">
        <f>IF($B253&lt;&gt;"",MAX(AA$7:AA252)+1,0)</f>
        <v>242</v>
      </c>
      <c r="AB253" s="502">
        <f t="shared" si="27"/>
        <v>253</v>
      </c>
      <c r="AC253" s="504">
        <f>1</f>
        <v>1</v>
      </c>
      <c r="AD253" s="103">
        <f t="shared" si="33"/>
        <v>4219.6899999999996</v>
      </c>
      <c r="AE253" s="103">
        <f t="shared" si="34"/>
        <v>4048.43</v>
      </c>
      <c r="AF253" s="103">
        <f t="shared" si="35"/>
        <v>50.000000000001364</v>
      </c>
      <c r="AG253" s="3"/>
    </row>
    <row r="254" spans="2:33" ht="13.2" x14ac:dyDescent="0.25">
      <c r="B254" s="1" t="str">
        <f>адреса!$G$249</f>
        <v>кв.47</v>
      </c>
      <c r="C254" s="522">
        <f>адреса!$I$249</f>
        <v>50000047</v>
      </c>
      <c r="D254" s="6" t="str">
        <f>адреса!$K$249</f>
        <v>ФИО-5-47</v>
      </c>
      <c r="E254" s="6">
        <v>5195.04</v>
      </c>
      <c r="F254" s="6">
        <v>2754.35</v>
      </c>
      <c r="G254" s="6">
        <v>0</v>
      </c>
      <c r="H254" s="6">
        <v>1865.23</v>
      </c>
      <c r="I254" s="6">
        <v>289.68</v>
      </c>
      <c r="J254" s="6">
        <v>0</v>
      </c>
      <c r="K254" s="6">
        <v>606.05999999999995</v>
      </c>
      <c r="L254" s="6"/>
      <c r="M254" s="6">
        <v>0</v>
      </c>
      <c r="N254" s="6">
        <v>50</v>
      </c>
      <c r="O254" s="6">
        <v>185.49</v>
      </c>
      <c r="P254" s="6">
        <v>0</v>
      </c>
      <c r="Q254" s="6">
        <v>0</v>
      </c>
      <c r="R254" s="6">
        <v>217.26</v>
      </c>
      <c r="S254" s="6">
        <v>1106.1199999999999</v>
      </c>
      <c r="T254" s="6">
        <v>0</v>
      </c>
      <c r="U254" s="6"/>
      <c r="V254" s="6">
        <v>7074.19</v>
      </c>
      <c r="W254" s="6">
        <v>5195.04</v>
      </c>
      <c r="X254" s="6">
        <v>7074.19</v>
      </c>
      <c r="Y254" s="513">
        <f>IF(A254&lt;&gt;"",IF(A254=мар17!A254,0,1),IF(AND(B254=мар17!B254,C254=мар17!C254),0,1))</f>
        <v>0</v>
      </c>
      <c r="Z254" s="70" t="str">
        <f t="shared" si="32"/>
        <v>ул. Пятая д.5</v>
      </c>
      <c r="AA254" s="504">
        <f>IF($B254&lt;&gt;"",MAX(AA$7:AA253)+1,0)</f>
        <v>243</v>
      </c>
      <c r="AB254" s="502">
        <f t="shared" si="27"/>
        <v>254</v>
      </c>
      <c r="AC254" s="504">
        <f>1</f>
        <v>1</v>
      </c>
      <c r="AD254" s="103">
        <f t="shared" si="33"/>
        <v>2754.35</v>
      </c>
      <c r="AE254" s="103">
        <f t="shared" si="34"/>
        <v>4269.84</v>
      </c>
      <c r="AF254" s="103">
        <f t="shared" si="35"/>
        <v>50</v>
      </c>
      <c r="AG254" s="3"/>
    </row>
    <row r="255" spans="2:33" ht="13.2" x14ac:dyDescent="0.25">
      <c r="B255" s="1" t="str">
        <f>адреса!$G$250</f>
        <v>кв.48</v>
      </c>
      <c r="C255" s="522">
        <f>адреса!$I$250</f>
        <v>50000048</v>
      </c>
      <c r="D255" s="6" t="str">
        <f>адреса!$K$250</f>
        <v>ФИО-5-48</v>
      </c>
      <c r="E255" s="6">
        <v>2492.13</v>
      </c>
      <c r="F255" s="6">
        <v>1759.18</v>
      </c>
      <c r="G255" s="6">
        <v>0</v>
      </c>
      <c r="H255" s="6">
        <v>1191.8499999999999</v>
      </c>
      <c r="I255" s="6">
        <v>65.400000000000006</v>
      </c>
      <c r="J255" s="6">
        <v>0</v>
      </c>
      <c r="K255" s="6">
        <v>111.26</v>
      </c>
      <c r="L255" s="6"/>
      <c r="M255" s="6">
        <v>0</v>
      </c>
      <c r="N255" s="6">
        <v>50</v>
      </c>
      <c r="O255" s="6">
        <v>118.47</v>
      </c>
      <c r="P255" s="6">
        <v>0</v>
      </c>
      <c r="Q255" s="6">
        <v>0</v>
      </c>
      <c r="R255" s="6">
        <v>27.66</v>
      </c>
      <c r="S255" s="6">
        <v>140.85</v>
      </c>
      <c r="T255" s="6">
        <v>0</v>
      </c>
      <c r="U255" s="6"/>
      <c r="V255" s="6">
        <v>3464.67</v>
      </c>
      <c r="W255" s="6">
        <v>2492.13</v>
      </c>
      <c r="X255" s="6">
        <v>3464.67</v>
      </c>
      <c r="Y255" s="513">
        <f>IF(A255&lt;&gt;"",IF(A255=мар17!A255,0,1),IF(AND(B255=мар17!B255,C255=мар17!C255),0,1))</f>
        <v>0</v>
      </c>
      <c r="Z255" s="70" t="str">
        <f t="shared" si="32"/>
        <v>ул. Пятая д.5</v>
      </c>
      <c r="AA255" s="504">
        <f>IF($B255&lt;&gt;"",MAX(AA$7:AA254)+1,0)</f>
        <v>244</v>
      </c>
      <c r="AB255" s="502">
        <f t="shared" si="27"/>
        <v>255</v>
      </c>
      <c r="AC255" s="504">
        <f>1</f>
        <v>1</v>
      </c>
      <c r="AD255" s="103">
        <f t="shared" si="33"/>
        <v>1759.18</v>
      </c>
      <c r="AE255" s="103">
        <f t="shared" si="34"/>
        <v>1655.49</v>
      </c>
      <c r="AF255" s="103">
        <f t="shared" si="35"/>
        <v>50</v>
      </c>
      <c r="AG255" s="3"/>
    </row>
    <row r="256" spans="2:33" ht="13.2" x14ac:dyDescent="0.25">
      <c r="B256" s="1" t="str">
        <f>адреса!$G$251</f>
        <v>кв.49</v>
      </c>
      <c r="C256" s="522">
        <f>адреса!$I$251</f>
        <v>50000049</v>
      </c>
      <c r="D256" s="6" t="str">
        <f>адреса!$K$251</f>
        <v>ФИО-5-49</v>
      </c>
      <c r="E256" s="6">
        <v>3157.84</v>
      </c>
      <c r="F256" s="6">
        <v>1735.67</v>
      </c>
      <c r="G256" s="6">
        <v>0</v>
      </c>
      <c r="H256" s="6">
        <v>1175.32</v>
      </c>
      <c r="I256" s="6">
        <v>121.09</v>
      </c>
      <c r="J256" s="6">
        <v>0</v>
      </c>
      <c r="K256" s="6">
        <v>250.04</v>
      </c>
      <c r="L256" s="6"/>
      <c r="M256" s="6">
        <v>0</v>
      </c>
      <c r="N256" s="6">
        <v>50</v>
      </c>
      <c r="O256" s="6">
        <v>116.89</v>
      </c>
      <c r="P256" s="6">
        <v>0</v>
      </c>
      <c r="Q256" s="6">
        <v>0</v>
      </c>
      <c r="R256" s="6">
        <v>88.06</v>
      </c>
      <c r="S256" s="6">
        <v>448.35</v>
      </c>
      <c r="T256" s="6">
        <v>0</v>
      </c>
      <c r="U256" s="6"/>
      <c r="V256" s="6">
        <v>3985.42</v>
      </c>
      <c r="W256" s="6">
        <v>0</v>
      </c>
      <c r="X256" s="6">
        <v>7143.26</v>
      </c>
      <c r="Y256" s="513">
        <f>IF(A256&lt;&gt;"",IF(A256=мар17!A256,0,1),IF(AND(B256=мар17!B256,C256=мар17!C256),0,1))</f>
        <v>0</v>
      </c>
      <c r="Z256" s="70" t="str">
        <f t="shared" si="32"/>
        <v>ул. Пятая д.5</v>
      </c>
      <c r="AA256" s="504">
        <f>IF($B256&lt;&gt;"",MAX(AA$7:AA255)+1,0)</f>
        <v>245</v>
      </c>
      <c r="AB256" s="502">
        <f t="shared" si="27"/>
        <v>256</v>
      </c>
      <c r="AC256" s="504">
        <f>1</f>
        <v>1</v>
      </c>
      <c r="AD256" s="103">
        <f t="shared" si="33"/>
        <v>1735.67</v>
      </c>
      <c r="AE256" s="103">
        <f t="shared" si="34"/>
        <v>2199.75</v>
      </c>
      <c r="AF256" s="103">
        <f t="shared" si="35"/>
        <v>50</v>
      </c>
      <c r="AG256" s="3"/>
    </row>
    <row r="257" spans="2:33" ht="13.2" x14ac:dyDescent="0.25">
      <c r="B257" s="1" t="str">
        <f>адреса!$G$252</f>
        <v>кв.50</v>
      </c>
      <c r="C257" s="522">
        <f>адреса!$I$252</f>
        <v>50000050</v>
      </c>
      <c r="D257" s="6" t="str">
        <f>адреса!$K$252</f>
        <v>ФИО-5-50</v>
      </c>
      <c r="E257" s="6">
        <v>18811.400000000001</v>
      </c>
      <c r="F257" s="6">
        <v>4219.6899999999996</v>
      </c>
      <c r="G257" s="6">
        <v>0</v>
      </c>
      <c r="H257" s="6">
        <v>2856.71</v>
      </c>
      <c r="I257" s="6">
        <v>294.10000000000002</v>
      </c>
      <c r="J257" s="6">
        <v>0</v>
      </c>
      <c r="K257" s="6">
        <v>559.13</v>
      </c>
      <c r="L257" s="6"/>
      <c r="M257" s="6">
        <v>0</v>
      </c>
      <c r="N257" s="6">
        <v>50</v>
      </c>
      <c r="O257" s="6">
        <v>284.18</v>
      </c>
      <c r="P257" s="6">
        <v>0</v>
      </c>
      <c r="Q257" s="6">
        <v>0</v>
      </c>
      <c r="R257" s="6">
        <v>173.59</v>
      </c>
      <c r="S257" s="6">
        <v>883.79</v>
      </c>
      <c r="T257" s="6">
        <v>0</v>
      </c>
      <c r="U257" s="6"/>
      <c r="V257" s="6">
        <v>9321.19</v>
      </c>
      <c r="W257" s="6">
        <v>19000</v>
      </c>
      <c r="X257" s="6">
        <v>9132.59</v>
      </c>
      <c r="Y257" s="513">
        <f>IF(A257&lt;&gt;"",IF(A257=мар17!A257,0,1),IF(AND(B257=мар17!B257,C257=мар17!C257),0,1))</f>
        <v>0</v>
      </c>
      <c r="Z257" s="70" t="str">
        <f t="shared" si="32"/>
        <v>ул. Пятая д.5</v>
      </c>
      <c r="AA257" s="504">
        <f>IF($B257&lt;&gt;"",MAX(AA$7:AA256)+1,0)</f>
        <v>246</v>
      </c>
      <c r="AB257" s="502">
        <f t="shared" si="27"/>
        <v>257</v>
      </c>
      <c r="AC257" s="504">
        <f>1</f>
        <v>1</v>
      </c>
      <c r="AD257" s="103">
        <f t="shared" si="33"/>
        <v>4219.6899999999996</v>
      </c>
      <c r="AE257" s="103">
        <f t="shared" si="34"/>
        <v>5051.5</v>
      </c>
      <c r="AF257" s="103">
        <f t="shared" si="35"/>
        <v>50.000000000000909</v>
      </c>
      <c r="AG257" s="3"/>
    </row>
    <row r="258" spans="2:33" ht="13.2" x14ac:dyDescent="0.25">
      <c r="B258" s="1" t="str">
        <f>адреса!$G$253</f>
        <v>кв.51</v>
      </c>
      <c r="C258" s="522">
        <f>адреса!$I$253</f>
        <v>50000051</v>
      </c>
      <c r="D258" s="6" t="str">
        <f>адреса!$K$253</f>
        <v>ФИО-5-51</v>
      </c>
      <c r="E258" s="6">
        <v>0</v>
      </c>
      <c r="F258" s="6">
        <v>2754.35</v>
      </c>
      <c r="G258" s="6">
        <v>0</v>
      </c>
      <c r="H258" s="6">
        <v>1865.23</v>
      </c>
      <c r="I258" s="6">
        <v>362.1</v>
      </c>
      <c r="J258" s="6">
        <v>0</v>
      </c>
      <c r="K258" s="6">
        <v>663.78</v>
      </c>
      <c r="L258" s="6"/>
      <c r="M258" s="6">
        <v>0</v>
      </c>
      <c r="N258" s="6">
        <v>50</v>
      </c>
      <c r="O258" s="6">
        <v>185.49</v>
      </c>
      <c r="P258" s="6">
        <v>0</v>
      </c>
      <c r="Q258" s="6">
        <v>0</v>
      </c>
      <c r="R258" s="6">
        <v>193.12</v>
      </c>
      <c r="S258" s="6">
        <v>983.22</v>
      </c>
      <c r="T258" s="6">
        <v>0</v>
      </c>
      <c r="U258" s="6"/>
      <c r="V258" s="6">
        <v>7057.29</v>
      </c>
      <c r="W258" s="6">
        <v>0</v>
      </c>
      <c r="X258" s="6">
        <v>7057.29</v>
      </c>
      <c r="Y258" s="513">
        <f>IF(A258&lt;&gt;"",IF(A258=мар17!A258,0,1),IF(AND(B258=мар17!B258,C258=мар17!C258),0,1))</f>
        <v>0</v>
      </c>
      <c r="Z258" s="70" t="str">
        <f t="shared" si="32"/>
        <v>ул. Пятая д.5</v>
      </c>
      <c r="AA258" s="504">
        <f>IF($B258&lt;&gt;"",MAX(AA$7:AA257)+1,0)</f>
        <v>247</v>
      </c>
      <c r="AB258" s="502">
        <f t="shared" si="27"/>
        <v>258</v>
      </c>
      <c r="AC258" s="504">
        <f>1</f>
        <v>1</v>
      </c>
      <c r="AD258" s="103">
        <f t="shared" si="33"/>
        <v>2754.35</v>
      </c>
      <c r="AE258" s="103">
        <f t="shared" si="34"/>
        <v>4252.9399999999996</v>
      </c>
      <c r="AF258" s="103">
        <f t="shared" si="35"/>
        <v>50.000000000000909</v>
      </c>
      <c r="AG258" s="3"/>
    </row>
    <row r="259" spans="2:33" ht="13.2" x14ac:dyDescent="0.25">
      <c r="B259" s="1" t="str">
        <f>адреса!$G$254</f>
        <v>кв.52</v>
      </c>
      <c r="C259" s="522">
        <f>адреса!$I$254</f>
        <v>50000052</v>
      </c>
      <c r="D259" s="6" t="str">
        <f>адреса!$K$254</f>
        <v>ФИО-5-52</v>
      </c>
      <c r="E259" s="6">
        <v>1583.89</v>
      </c>
      <c r="F259" s="6">
        <v>1759.18</v>
      </c>
      <c r="G259" s="6">
        <v>0</v>
      </c>
      <c r="H259" s="6">
        <v>1191.8499999999999</v>
      </c>
      <c r="I259" s="6">
        <v>0</v>
      </c>
      <c r="J259" s="6">
        <v>0</v>
      </c>
      <c r="K259" s="6">
        <v>0</v>
      </c>
      <c r="L259" s="6"/>
      <c r="M259" s="6">
        <v>0</v>
      </c>
      <c r="N259" s="6">
        <v>50</v>
      </c>
      <c r="O259" s="6">
        <v>118.47</v>
      </c>
      <c r="P259" s="6">
        <v>0</v>
      </c>
      <c r="Q259" s="6">
        <v>0</v>
      </c>
      <c r="R259" s="6">
        <v>0</v>
      </c>
      <c r="S259" s="6">
        <v>0</v>
      </c>
      <c r="T259" s="6">
        <v>4500</v>
      </c>
      <c r="U259" s="6"/>
      <c r="V259" s="6">
        <v>7619.5</v>
      </c>
      <c r="W259" s="6">
        <v>1583.89</v>
      </c>
      <c r="X259" s="6">
        <v>7619.5</v>
      </c>
      <c r="Y259" s="513">
        <f>IF(A259&lt;&gt;"",IF(A259=мар17!A259,0,1),IF(AND(B259=мар17!B259,C259=мар17!C259),0,1))</f>
        <v>0</v>
      </c>
      <c r="Z259" s="70" t="str">
        <f t="shared" si="32"/>
        <v>ул. Пятая д.5</v>
      </c>
      <c r="AA259" s="504">
        <f>IF($B259&lt;&gt;"",MAX(AA$7:AA258)+1,0)</f>
        <v>248</v>
      </c>
      <c r="AB259" s="502">
        <f t="shared" si="27"/>
        <v>259</v>
      </c>
      <c r="AC259" s="504">
        <f>1</f>
        <v>1</v>
      </c>
      <c r="AD259" s="103">
        <f t="shared" si="33"/>
        <v>1759.18</v>
      </c>
      <c r="AE259" s="103">
        <f t="shared" si="34"/>
        <v>1310.32</v>
      </c>
      <c r="AF259" s="103">
        <f t="shared" si="35"/>
        <v>4550</v>
      </c>
      <c r="AG259" s="3"/>
    </row>
    <row r="260" spans="2:33" ht="13.2" x14ac:dyDescent="0.25">
      <c r="B260" s="1" t="str">
        <f>адреса!$G$255</f>
        <v>кв.53</v>
      </c>
      <c r="C260" s="522">
        <f>адреса!$I$255</f>
        <v>50000053</v>
      </c>
      <c r="D260" s="6" t="str">
        <f>адреса!$K$255</f>
        <v>ФИО-5-53</v>
      </c>
      <c r="E260" s="6">
        <v>5787.14</v>
      </c>
      <c r="F260" s="6">
        <v>1735.67</v>
      </c>
      <c r="G260" s="6">
        <v>0</v>
      </c>
      <c r="H260" s="6">
        <v>1175.32</v>
      </c>
      <c r="I260" s="6">
        <v>121.09</v>
      </c>
      <c r="J260" s="6">
        <v>0</v>
      </c>
      <c r="K260" s="6">
        <v>250.04</v>
      </c>
      <c r="L260" s="6"/>
      <c r="M260" s="6">
        <v>0</v>
      </c>
      <c r="N260" s="6">
        <v>50</v>
      </c>
      <c r="O260" s="6">
        <v>116.89</v>
      </c>
      <c r="P260" s="6">
        <v>0</v>
      </c>
      <c r="Q260" s="6">
        <v>0</v>
      </c>
      <c r="R260" s="6">
        <v>88.06</v>
      </c>
      <c r="S260" s="6">
        <v>448.35</v>
      </c>
      <c r="T260" s="6">
        <v>0</v>
      </c>
      <c r="U260" s="6"/>
      <c r="V260" s="6">
        <v>3985.42</v>
      </c>
      <c r="W260" s="6">
        <v>0</v>
      </c>
      <c r="X260" s="6">
        <v>9772.56</v>
      </c>
      <c r="Y260" s="513">
        <f>IF(A260&lt;&gt;"",IF(A260=мар17!A260,0,1),IF(AND(B260=мар17!B260,C260=мар17!C260),0,1))</f>
        <v>0</v>
      </c>
      <c r="Z260" s="70" t="str">
        <f t="shared" si="32"/>
        <v>ул. Пятая д.5</v>
      </c>
      <c r="AA260" s="504">
        <f>IF($B260&lt;&gt;"",MAX(AA$7:AA259)+1,0)</f>
        <v>249</v>
      </c>
      <c r="AB260" s="502">
        <f t="shared" si="27"/>
        <v>260</v>
      </c>
      <c r="AC260" s="504">
        <f>1</f>
        <v>1</v>
      </c>
      <c r="AD260" s="103">
        <f t="shared" si="33"/>
        <v>1735.67</v>
      </c>
      <c r="AE260" s="103">
        <f t="shared" si="34"/>
        <v>2199.75</v>
      </c>
      <c r="AF260" s="103">
        <f t="shared" si="35"/>
        <v>50</v>
      </c>
      <c r="AG260" s="3"/>
    </row>
    <row r="261" spans="2:33" ht="13.2" x14ac:dyDescent="0.25">
      <c r="B261" s="1" t="str">
        <f>адреса!$G$256</f>
        <v>кв.54</v>
      </c>
      <c r="C261" s="522">
        <f>адреса!$I$256</f>
        <v>50000054</v>
      </c>
      <c r="D261" s="6" t="str">
        <f>адреса!$K$256</f>
        <v>ФИО-5-54</v>
      </c>
      <c r="E261" s="6">
        <v>5502.97</v>
      </c>
      <c r="F261" s="6">
        <v>4219.6899999999996</v>
      </c>
      <c r="G261" s="6">
        <v>0</v>
      </c>
      <c r="H261" s="6">
        <v>2856.71</v>
      </c>
      <c r="I261" s="6">
        <v>96.56</v>
      </c>
      <c r="J261" s="6">
        <v>0</v>
      </c>
      <c r="K261" s="6">
        <v>115.44</v>
      </c>
      <c r="L261" s="6"/>
      <c r="M261" s="6">
        <v>0</v>
      </c>
      <c r="N261" s="6">
        <v>50</v>
      </c>
      <c r="O261" s="6">
        <v>284.18</v>
      </c>
      <c r="P261" s="6">
        <v>0</v>
      </c>
      <c r="Q261" s="6">
        <v>0</v>
      </c>
      <c r="R261" s="6">
        <v>0</v>
      </c>
      <c r="S261" s="6">
        <v>0</v>
      </c>
      <c r="T261" s="6">
        <v>0</v>
      </c>
      <c r="U261" s="6"/>
      <c r="V261" s="6">
        <v>7622.58</v>
      </c>
      <c r="W261" s="6">
        <v>13125.55</v>
      </c>
      <c r="X261" s="6">
        <v>0</v>
      </c>
      <c r="Y261" s="513">
        <f>IF(A261&lt;&gt;"",IF(A261=мар17!A261,0,1),IF(AND(B261=мар17!B261,C261=мар17!C261),0,1))</f>
        <v>0</v>
      </c>
      <c r="Z261" s="70" t="str">
        <f t="shared" si="32"/>
        <v>ул. Пятая д.5</v>
      </c>
      <c r="AA261" s="504">
        <f>IF($B261&lt;&gt;"",MAX(AA$7:AA260)+1,0)</f>
        <v>250</v>
      </c>
      <c r="AB261" s="502">
        <f t="shared" si="27"/>
        <v>261</v>
      </c>
      <c r="AC261" s="504">
        <f>1</f>
        <v>1</v>
      </c>
      <c r="AD261" s="103">
        <f t="shared" si="33"/>
        <v>4219.6899999999996</v>
      </c>
      <c r="AE261" s="103">
        <f t="shared" si="34"/>
        <v>3352.89</v>
      </c>
      <c r="AF261" s="103">
        <f t="shared" si="35"/>
        <v>50.000000000000455</v>
      </c>
      <c r="AG261" s="3"/>
    </row>
    <row r="262" spans="2:33" ht="13.2" x14ac:dyDescent="0.25">
      <c r="B262" s="1" t="str">
        <f>адреса!$G$257</f>
        <v>кв.55</v>
      </c>
      <c r="C262" s="522">
        <f>адреса!$I$257</f>
        <v>50000055</v>
      </c>
      <c r="D262" s="6" t="str">
        <f>адреса!$K$257</f>
        <v>ФИО-5-55</v>
      </c>
      <c r="E262" s="6">
        <v>4720.33</v>
      </c>
      <c r="F262" s="6">
        <v>2754.35</v>
      </c>
      <c r="G262" s="6">
        <v>0</v>
      </c>
      <c r="H262" s="6">
        <v>1865.23</v>
      </c>
      <c r="I262" s="6">
        <v>265.54000000000002</v>
      </c>
      <c r="J262" s="6">
        <v>0</v>
      </c>
      <c r="K262" s="6">
        <v>432.9</v>
      </c>
      <c r="L262" s="6"/>
      <c r="M262" s="6">
        <v>0</v>
      </c>
      <c r="N262" s="6">
        <v>50</v>
      </c>
      <c r="O262" s="6">
        <v>185.49</v>
      </c>
      <c r="P262" s="6">
        <v>0</v>
      </c>
      <c r="Q262" s="6">
        <v>0</v>
      </c>
      <c r="R262" s="6">
        <v>96.56</v>
      </c>
      <c r="S262" s="6">
        <v>491.61</v>
      </c>
      <c r="T262" s="6">
        <v>0</v>
      </c>
      <c r="U262" s="6"/>
      <c r="V262" s="6">
        <v>6141.68</v>
      </c>
      <c r="W262" s="6">
        <v>4720.33</v>
      </c>
      <c r="X262" s="6">
        <v>6141.68</v>
      </c>
      <c r="Y262" s="513">
        <f>IF(A262&lt;&gt;"",IF(A262=мар17!A262,0,1),IF(AND(B262=мар17!B262,C262=мар17!C262),0,1))</f>
        <v>0</v>
      </c>
      <c r="Z262" s="70" t="str">
        <f t="shared" si="32"/>
        <v>ул. Пятая д.5</v>
      </c>
      <c r="AA262" s="504">
        <f>IF($B262&lt;&gt;"",MAX(AA$7:AA261)+1,0)</f>
        <v>251</v>
      </c>
      <c r="AB262" s="502">
        <f t="shared" si="27"/>
        <v>262</v>
      </c>
      <c r="AC262" s="504">
        <f>1</f>
        <v>1</v>
      </c>
      <c r="AD262" s="103">
        <f t="shared" si="33"/>
        <v>2754.35</v>
      </c>
      <c r="AE262" s="103">
        <f t="shared" si="34"/>
        <v>3337.33</v>
      </c>
      <c r="AF262" s="103">
        <f t="shared" si="35"/>
        <v>50.000000000000455</v>
      </c>
      <c r="AG262" s="3"/>
    </row>
    <row r="263" spans="2:33" ht="13.2" x14ac:dyDescent="0.25">
      <c r="B263" s="1" t="str">
        <f>адреса!$G$258</f>
        <v>кв.56</v>
      </c>
      <c r="C263" s="522">
        <f>адреса!$I$258</f>
        <v>50000056</v>
      </c>
      <c r="D263" s="6" t="str">
        <f>адреса!$K$258</f>
        <v>ФИО-5-56</v>
      </c>
      <c r="E263" s="6">
        <v>6869.54</v>
      </c>
      <c r="F263" s="6">
        <v>1759.18</v>
      </c>
      <c r="G263" s="6">
        <v>0</v>
      </c>
      <c r="H263" s="6">
        <v>1191.8499999999999</v>
      </c>
      <c r="I263" s="6">
        <v>241.4</v>
      </c>
      <c r="J263" s="6">
        <v>0</v>
      </c>
      <c r="K263" s="6">
        <v>577.20000000000005</v>
      </c>
      <c r="L263" s="6"/>
      <c r="M263" s="6">
        <v>0</v>
      </c>
      <c r="N263" s="6">
        <v>50</v>
      </c>
      <c r="O263" s="6">
        <v>118.47</v>
      </c>
      <c r="P263" s="6">
        <v>0</v>
      </c>
      <c r="Q263" s="6">
        <v>0</v>
      </c>
      <c r="R263" s="6">
        <v>241.4</v>
      </c>
      <c r="S263" s="6">
        <v>1229.03</v>
      </c>
      <c r="T263" s="6">
        <v>0</v>
      </c>
      <c r="U263" s="6"/>
      <c r="V263" s="6">
        <v>5408.53</v>
      </c>
      <c r="W263" s="6">
        <v>6869.54</v>
      </c>
      <c r="X263" s="6">
        <v>5408.53</v>
      </c>
      <c r="Y263" s="513">
        <f>IF(A263&lt;&gt;"",IF(A263=мар17!A263,0,1),IF(AND(B263=мар17!B263,C263=мар17!C263),0,1))</f>
        <v>0</v>
      </c>
      <c r="Z263" s="70" t="str">
        <f t="shared" si="32"/>
        <v>ул. Пятая д.5</v>
      </c>
      <c r="AA263" s="504">
        <f>IF($B263&lt;&gt;"",MAX(AA$7:AA262)+1,0)</f>
        <v>252</v>
      </c>
      <c r="AB263" s="502">
        <f t="shared" si="27"/>
        <v>263</v>
      </c>
      <c r="AC263" s="504">
        <f>1</f>
        <v>1</v>
      </c>
      <c r="AD263" s="103">
        <f t="shared" si="33"/>
        <v>1759.18</v>
      </c>
      <c r="AE263" s="103">
        <f t="shared" si="34"/>
        <v>3599.3500000000004</v>
      </c>
      <c r="AF263" s="103">
        <f t="shared" si="35"/>
        <v>49.999999999999091</v>
      </c>
      <c r="AG263" s="3"/>
    </row>
    <row r="264" spans="2:33" ht="13.2" x14ac:dyDescent="0.25">
      <c r="B264" s="1" t="str">
        <f>адреса!$G$259</f>
        <v>кв.57</v>
      </c>
      <c r="C264" s="522">
        <f>адреса!$I$259</f>
        <v>50000057</v>
      </c>
      <c r="D264" s="6" t="str">
        <f>адреса!$K$259</f>
        <v>ФИО-5-57</v>
      </c>
      <c r="E264" s="6">
        <v>3037.75</v>
      </c>
      <c r="F264" s="6">
        <v>1735.67</v>
      </c>
      <c r="G264" s="6">
        <v>0</v>
      </c>
      <c r="H264" s="6">
        <v>1175.32</v>
      </c>
      <c r="I264" s="6">
        <v>217.26</v>
      </c>
      <c r="J264" s="6">
        <v>0</v>
      </c>
      <c r="K264" s="6">
        <v>404.04</v>
      </c>
      <c r="L264" s="6"/>
      <c r="M264" s="6">
        <v>0</v>
      </c>
      <c r="N264" s="6">
        <v>50</v>
      </c>
      <c r="O264" s="6">
        <v>116.89</v>
      </c>
      <c r="P264" s="6">
        <v>0</v>
      </c>
      <c r="Q264" s="6">
        <v>0</v>
      </c>
      <c r="R264" s="6">
        <v>120.7</v>
      </c>
      <c r="S264" s="6">
        <v>614.51</v>
      </c>
      <c r="T264" s="6">
        <v>0</v>
      </c>
      <c r="U264" s="6"/>
      <c r="V264" s="6">
        <v>4434.3900000000003</v>
      </c>
      <c r="W264" s="6">
        <v>3037.75</v>
      </c>
      <c r="X264" s="6">
        <v>4434.3900000000003</v>
      </c>
      <c r="Y264" s="513">
        <f>IF(A264&lt;&gt;"",IF(A264=мар17!A264,0,1),IF(AND(B264=мар17!B264,C264=мар17!C264),0,1))</f>
        <v>0</v>
      </c>
      <c r="Z264" s="70" t="str">
        <f t="shared" si="32"/>
        <v>ул. Пятая д.5</v>
      </c>
      <c r="AA264" s="504">
        <f>IF($B264&lt;&gt;"",MAX(AA$7:AA263)+1,0)</f>
        <v>253</v>
      </c>
      <c r="AB264" s="502">
        <f t="shared" si="27"/>
        <v>264</v>
      </c>
      <c r="AC264" s="504">
        <f>1</f>
        <v>1</v>
      </c>
      <c r="AD264" s="103">
        <f t="shared" si="33"/>
        <v>1735.67</v>
      </c>
      <c r="AE264" s="103">
        <f t="shared" si="34"/>
        <v>2648.7200000000003</v>
      </c>
      <c r="AF264" s="103">
        <f t="shared" si="35"/>
        <v>50</v>
      </c>
      <c r="AG264" s="3"/>
    </row>
    <row r="265" spans="2:33" ht="13.2" x14ac:dyDescent="0.25">
      <c r="B265" s="1" t="str">
        <f>адреса!$G$260</f>
        <v>кв.58</v>
      </c>
      <c r="C265" s="522">
        <f>адреса!$I$260</f>
        <v>50000058</v>
      </c>
      <c r="D265" s="6" t="str">
        <f>адреса!$K$260</f>
        <v>ФИО-5-58</v>
      </c>
      <c r="E265" s="6">
        <v>6066.7</v>
      </c>
      <c r="F265" s="6">
        <v>4219.6899999999996</v>
      </c>
      <c r="G265" s="6">
        <v>0</v>
      </c>
      <c r="H265" s="6">
        <v>2856.71</v>
      </c>
      <c r="I265" s="6">
        <v>168.98</v>
      </c>
      <c r="J265" s="6">
        <v>0</v>
      </c>
      <c r="K265" s="6">
        <v>288.60000000000002</v>
      </c>
      <c r="L265" s="6"/>
      <c r="M265" s="6">
        <v>0</v>
      </c>
      <c r="N265" s="6">
        <v>50</v>
      </c>
      <c r="O265" s="6">
        <v>284.18</v>
      </c>
      <c r="P265" s="6">
        <v>0</v>
      </c>
      <c r="Q265" s="6">
        <v>0</v>
      </c>
      <c r="R265" s="6">
        <v>72.42</v>
      </c>
      <c r="S265" s="6">
        <v>368.71</v>
      </c>
      <c r="T265" s="6">
        <v>0</v>
      </c>
      <c r="U265" s="6"/>
      <c r="V265" s="6">
        <v>8309.2900000000009</v>
      </c>
      <c r="W265" s="6">
        <v>14376</v>
      </c>
      <c r="X265" s="6">
        <v>-0.01</v>
      </c>
      <c r="Y265" s="513">
        <f>IF(A265&lt;&gt;"",IF(A265=мар17!A265,0,1),IF(AND(B265=мар17!B265,C265=мар17!C265),0,1))</f>
        <v>0</v>
      </c>
      <c r="Z265" s="70" t="str">
        <f t="shared" si="32"/>
        <v>ул. Пятая д.5</v>
      </c>
      <c r="AA265" s="504">
        <f>IF($B265&lt;&gt;"",MAX(AA$7:AA264)+1,0)</f>
        <v>254</v>
      </c>
      <c r="AB265" s="502">
        <f t="shared" ref="AB265:AB328" si="36">AB264+1</f>
        <v>265</v>
      </c>
      <c r="AC265" s="504">
        <f>1</f>
        <v>1</v>
      </c>
      <c r="AD265" s="103">
        <f t="shared" si="33"/>
        <v>4219.6899999999996</v>
      </c>
      <c r="AE265" s="103">
        <f t="shared" si="34"/>
        <v>4039.6</v>
      </c>
      <c r="AF265" s="103">
        <f t="shared" si="35"/>
        <v>50.000000000001364</v>
      </c>
      <c r="AG265" s="3"/>
    </row>
    <row r="266" spans="2:33" ht="13.2" x14ac:dyDescent="0.25">
      <c r="B266" s="1" t="str">
        <f>адреса!$G$261</f>
        <v>кв.59</v>
      </c>
      <c r="C266" s="522">
        <f>адреса!$I$261</f>
        <v>50000059</v>
      </c>
      <c r="D266" s="6" t="str">
        <f>адреса!$K$261</f>
        <v>ФИО-5-59</v>
      </c>
      <c r="E266" s="6">
        <v>4462.3599999999997</v>
      </c>
      <c r="F266" s="6">
        <v>2754.35</v>
      </c>
      <c r="G266" s="6">
        <v>0</v>
      </c>
      <c r="H266" s="6">
        <v>1865.23</v>
      </c>
      <c r="I266" s="6">
        <v>158.96</v>
      </c>
      <c r="J266" s="6">
        <v>0</v>
      </c>
      <c r="K266" s="6">
        <v>267.20999999999998</v>
      </c>
      <c r="L266" s="6"/>
      <c r="M266" s="6">
        <v>0</v>
      </c>
      <c r="N266" s="6">
        <v>50</v>
      </c>
      <c r="O266" s="6">
        <v>185.49</v>
      </c>
      <c r="P266" s="6">
        <v>0</v>
      </c>
      <c r="Q266" s="6">
        <v>0</v>
      </c>
      <c r="R266" s="6">
        <v>64.55</v>
      </c>
      <c r="S266" s="6">
        <v>328.64</v>
      </c>
      <c r="T266" s="6">
        <v>0</v>
      </c>
      <c r="U266" s="6"/>
      <c r="V266" s="6">
        <v>5674.43</v>
      </c>
      <c r="W266" s="6">
        <v>4462.3599999999997</v>
      </c>
      <c r="X266" s="6">
        <v>5674.43</v>
      </c>
      <c r="Y266" s="513">
        <f>IF(A266&lt;&gt;"",IF(A266=мар17!A266,0,1),IF(AND(B266=мар17!B266,C266=мар17!C266),0,1))</f>
        <v>0</v>
      </c>
      <c r="Z266" s="70" t="str">
        <f t="shared" si="32"/>
        <v>ул. Пятая д.5</v>
      </c>
      <c r="AA266" s="504">
        <f>IF($B266&lt;&gt;"",MAX(AA$7:AA265)+1,0)</f>
        <v>255</v>
      </c>
      <c r="AB266" s="502">
        <f t="shared" si="36"/>
        <v>266</v>
      </c>
      <c r="AC266" s="504">
        <f>1</f>
        <v>1</v>
      </c>
      <c r="AD266" s="103">
        <f t="shared" si="33"/>
        <v>2754.35</v>
      </c>
      <c r="AE266" s="103">
        <f t="shared" si="34"/>
        <v>2870.0800000000004</v>
      </c>
      <c r="AF266" s="103">
        <f t="shared" si="35"/>
        <v>50</v>
      </c>
      <c r="AG266" s="3"/>
    </row>
    <row r="267" spans="2:33" ht="13.2" x14ac:dyDescent="0.25">
      <c r="B267" s="1" t="str">
        <f>адреса!$G$262</f>
        <v>кв.60</v>
      </c>
      <c r="C267" s="522">
        <f>адреса!$I$262</f>
        <v>50000060</v>
      </c>
      <c r="D267" s="6" t="str">
        <f>адреса!$K$262</f>
        <v>ФИО-5-60</v>
      </c>
      <c r="E267" s="6">
        <v>183162.72</v>
      </c>
      <c r="F267" s="6">
        <v>1763.1</v>
      </c>
      <c r="G267" s="6">
        <v>0</v>
      </c>
      <c r="H267" s="6">
        <v>1193.9100000000001</v>
      </c>
      <c r="I267" s="6">
        <v>560.39</v>
      </c>
      <c r="J267" s="6">
        <v>0</v>
      </c>
      <c r="K267" s="6">
        <v>861.82</v>
      </c>
      <c r="L267" s="6"/>
      <c r="M267" s="6">
        <v>0</v>
      </c>
      <c r="N267" s="6">
        <v>50</v>
      </c>
      <c r="O267" s="6">
        <v>118.74</v>
      </c>
      <c r="P267" s="6">
        <v>0</v>
      </c>
      <c r="Q267" s="6">
        <v>0</v>
      </c>
      <c r="R267" s="6">
        <v>160.47999999999999</v>
      </c>
      <c r="S267" s="6">
        <v>817.06</v>
      </c>
      <c r="T267" s="6">
        <v>0</v>
      </c>
      <c r="U267" s="6"/>
      <c r="V267" s="6">
        <v>5525.5</v>
      </c>
      <c r="W267" s="6">
        <v>0</v>
      </c>
      <c r="X267" s="6">
        <v>188688.22</v>
      </c>
      <c r="Y267" s="513">
        <f>IF(A267&lt;&gt;"",IF(A267=мар17!A267,0,1),IF(AND(B267=мар17!B267,C267=мар17!C267),0,1))</f>
        <v>0</v>
      </c>
      <c r="Z267" s="70" t="str">
        <f t="shared" si="32"/>
        <v>ул. Пятая д.5</v>
      </c>
      <c r="AA267" s="504">
        <f>IF($B267&lt;&gt;"",MAX(AA$7:AA266)+1,0)</f>
        <v>256</v>
      </c>
      <c r="AB267" s="502">
        <f t="shared" si="36"/>
        <v>267</v>
      </c>
      <c r="AC267" s="504">
        <f>1</f>
        <v>1</v>
      </c>
      <c r="AD267" s="103">
        <f t="shared" si="33"/>
        <v>1763.1</v>
      </c>
      <c r="AE267" s="103">
        <f t="shared" si="34"/>
        <v>3712.4</v>
      </c>
      <c r="AF267" s="103">
        <f t="shared" si="35"/>
        <v>50</v>
      </c>
      <c r="AG267" s="3"/>
    </row>
    <row r="268" spans="2:33" ht="13.2" x14ac:dyDescent="0.25">
      <c r="B268" s="1" t="str">
        <f>адреса!$G$263</f>
        <v>кв.61</v>
      </c>
      <c r="C268" s="522">
        <f>адреса!$I$263</f>
        <v>50000061</v>
      </c>
      <c r="D268" s="6" t="str">
        <f>адреса!$K$263</f>
        <v>ФИО-5-61</v>
      </c>
      <c r="E268" s="6">
        <v>157841.94</v>
      </c>
      <c r="F268" s="6">
        <v>1743.51</v>
      </c>
      <c r="G268" s="6">
        <v>0</v>
      </c>
      <c r="H268" s="6">
        <v>1181.52</v>
      </c>
      <c r="I268" s="6">
        <v>-386.1</v>
      </c>
      <c r="J268" s="6">
        <v>0</v>
      </c>
      <c r="K268" s="6">
        <v>-1087.28</v>
      </c>
      <c r="L268" s="6"/>
      <c r="M268" s="6">
        <v>0</v>
      </c>
      <c r="N268" s="6">
        <v>50</v>
      </c>
      <c r="O268" s="6">
        <v>117.42</v>
      </c>
      <c r="P268" s="6">
        <v>0</v>
      </c>
      <c r="Q268" s="6">
        <v>0</v>
      </c>
      <c r="R268" s="6">
        <v>-523.34</v>
      </c>
      <c r="S268" s="6">
        <v>-2664.5</v>
      </c>
      <c r="T268" s="6">
        <v>0</v>
      </c>
      <c r="U268" s="6"/>
      <c r="V268" s="6">
        <v>-1568.77</v>
      </c>
      <c r="W268" s="6">
        <v>0</v>
      </c>
      <c r="X268" s="6">
        <v>156273.17000000001</v>
      </c>
      <c r="Y268" s="513">
        <f>IF(A268&lt;&gt;"",IF(A268=мар17!A268,0,1),IF(AND(B268=мар17!B268,C268=мар17!C268),0,1))</f>
        <v>0</v>
      </c>
      <c r="Z268" s="70" t="str">
        <f t="shared" si="32"/>
        <v>ул. Пятая д.5</v>
      </c>
      <c r="AA268" s="504">
        <f>IF($B268&lt;&gt;"",MAX(AA$7:AA267)+1,0)</f>
        <v>257</v>
      </c>
      <c r="AB268" s="502">
        <f t="shared" si="36"/>
        <v>268</v>
      </c>
      <c r="AC268" s="504">
        <f>1</f>
        <v>1</v>
      </c>
      <c r="AD268" s="103">
        <f t="shared" si="33"/>
        <v>1743.51</v>
      </c>
      <c r="AE268" s="103">
        <f t="shared" si="34"/>
        <v>-3362.2799999999997</v>
      </c>
      <c r="AF268" s="103">
        <f t="shared" si="35"/>
        <v>50</v>
      </c>
      <c r="AG268" s="3"/>
    </row>
    <row r="269" spans="2:33" ht="13.2" x14ac:dyDescent="0.25">
      <c r="B269" s="1" t="str">
        <f>адреса!$G$264</f>
        <v>кв.62</v>
      </c>
      <c r="C269" s="522">
        <f>адреса!$I$264</f>
        <v>50000062</v>
      </c>
      <c r="D269" s="6" t="str">
        <f>адреса!$K$264</f>
        <v>ФИО-5-62</v>
      </c>
      <c r="E269" s="6">
        <v>36116.120000000003</v>
      </c>
      <c r="F269" s="6">
        <v>4219.6899999999996</v>
      </c>
      <c r="G269" s="6">
        <v>0</v>
      </c>
      <c r="H269" s="6">
        <v>2856.71</v>
      </c>
      <c r="I269" s="6">
        <v>121.09</v>
      </c>
      <c r="J269" s="6">
        <v>0</v>
      </c>
      <c r="K269" s="6">
        <v>250.04</v>
      </c>
      <c r="L269" s="6"/>
      <c r="M269" s="6">
        <v>0</v>
      </c>
      <c r="N269" s="6">
        <v>50</v>
      </c>
      <c r="O269" s="6">
        <v>284.18</v>
      </c>
      <c r="P269" s="6">
        <v>0</v>
      </c>
      <c r="Q269" s="6">
        <v>0</v>
      </c>
      <c r="R269" s="6">
        <v>88.06</v>
      </c>
      <c r="S269" s="6">
        <v>448.35</v>
      </c>
      <c r="T269" s="6">
        <v>0</v>
      </c>
      <c r="U269" s="6"/>
      <c r="V269" s="6">
        <v>8318.1200000000008</v>
      </c>
      <c r="W269" s="6">
        <v>0</v>
      </c>
      <c r="X269" s="6">
        <v>44434.239999999998</v>
      </c>
      <c r="Y269" s="513">
        <f>IF(A269&lt;&gt;"",IF(A269=мар17!A269,0,1),IF(AND(B269=мар17!B269,C269=мар17!C269),0,1))</f>
        <v>0</v>
      </c>
      <c r="Z269" s="70" t="str">
        <f t="shared" si="32"/>
        <v>ул. Пятая д.5</v>
      </c>
      <c r="AA269" s="504">
        <f>IF($B269&lt;&gt;"",MAX(AA$7:AA268)+1,0)</f>
        <v>258</v>
      </c>
      <c r="AB269" s="502">
        <f t="shared" si="36"/>
        <v>269</v>
      </c>
      <c r="AC269" s="504">
        <f>1</f>
        <v>1</v>
      </c>
      <c r="AD269" s="103">
        <f t="shared" si="33"/>
        <v>4219.6899999999996</v>
      </c>
      <c r="AE269" s="103">
        <f t="shared" si="34"/>
        <v>4048.43</v>
      </c>
      <c r="AF269" s="103">
        <f t="shared" si="35"/>
        <v>50.000000000001364</v>
      </c>
      <c r="AG269" s="3"/>
    </row>
    <row r="270" spans="2:33" ht="13.2" x14ac:dyDescent="0.25">
      <c r="B270" s="1" t="str">
        <f>адреса!$G$265</f>
        <v>кв.63</v>
      </c>
      <c r="C270" s="522">
        <f>адреса!$I$265</f>
        <v>50000063</v>
      </c>
      <c r="D270" s="6" t="str">
        <f>адреса!$K$265</f>
        <v>ФИО-5-63</v>
      </c>
      <c r="E270" s="6">
        <v>4299.3599999999997</v>
      </c>
      <c r="F270" s="6">
        <v>2758.27</v>
      </c>
      <c r="G270" s="6">
        <v>0</v>
      </c>
      <c r="H270" s="6">
        <v>1867.29</v>
      </c>
      <c r="I270" s="6">
        <v>87.15</v>
      </c>
      <c r="J270" s="6">
        <v>0</v>
      </c>
      <c r="K270" s="6">
        <v>202.16</v>
      </c>
      <c r="L270" s="6"/>
      <c r="M270" s="6">
        <v>0</v>
      </c>
      <c r="N270" s="6">
        <v>50</v>
      </c>
      <c r="O270" s="6">
        <v>185.76</v>
      </c>
      <c r="P270" s="6">
        <v>0</v>
      </c>
      <c r="Q270" s="6">
        <v>0</v>
      </c>
      <c r="R270" s="6">
        <v>81.94</v>
      </c>
      <c r="S270" s="6">
        <v>417.21</v>
      </c>
      <c r="T270" s="6">
        <v>0</v>
      </c>
      <c r="U270" s="6"/>
      <c r="V270" s="6">
        <v>5649.78</v>
      </c>
      <c r="W270" s="6">
        <v>4299.3599999999997</v>
      </c>
      <c r="X270" s="6">
        <v>5649.78</v>
      </c>
      <c r="Y270" s="513">
        <f>IF(A270&lt;&gt;"",IF(A270=мар17!A270,0,1),IF(AND(B270=мар17!B270,C270=мар17!C270),0,1))</f>
        <v>0</v>
      </c>
      <c r="Z270" s="70" t="str">
        <f t="shared" si="32"/>
        <v>ул. Пятая д.5</v>
      </c>
      <c r="AA270" s="504">
        <f>IF($B270&lt;&gt;"",MAX(AA$7:AA269)+1,0)</f>
        <v>259</v>
      </c>
      <c r="AB270" s="502">
        <f t="shared" si="36"/>
        <v>270</v>
      </c>
      <c r="AC270" s="504">
        <f>1</f>
        <v>1</v>
      </c>
      <c r="AD270" s="103">
        <f t="shared" si="33"/>
        <v>2758.27</v>
      </c>
      <c r="AE270" s="103">
        <f t="shared" si="34"/>
        <v>2841.5099999999998</v>
      </c>
      <c r="AF270" s="103">
        <f t="shared" si="35"/>
        <v>50</v>
      </c>
      <c r="AG270" s="3"/>
    </row>
    <row r="271" spans="2:33" ht="13.2" x14ac:dyDescent="0.25">
      <c r="B271" s="1" t="str">
        <f>адреса!$G$266</f>
        <v>кв.64</v>
      </c>
      <c r="C271" s="522">
        <f>адреса!$I$266</f>
        <v>50000064</v>
      </c>
      <c r="D271" s="6" t="str">
        <f>адреса!$K$266</f>
        <v>ФИО-5-64</v>
      </c>
      <c r="E271" s="6">
        <v>3231.14</v>
      </c>
      <c r="F271" s="6">
        <v>1759.18</v>
      </c>
      <c r="G271" s="6">
        <v>0</v>
      </c>
      <c r="H271" s="6">
        <v>1191.8499999999999</v>
      </c>
      <c r="I271" s="6">
        <v>72.42</v>
      </c>
      <c r="J271" s="6">
        <v>0</v>
      </c>
      <c r="K271" s="6">
        <v>115.44</v>
      </c>
      <c r="L271" s="6"/>
      <c r="M271" s="6">
        <v>0</v>
      </c>
      <c r="N271" s="6">
        <v>50</v>
      </c>
      <c r="O271" s="6">
        <v>118.47</v>
      </c>
      <c r="P271" s="6">
        <v>0</v>
      </c>
      <c r="Q271" s="6">
        <v>0</v>
      </c>
      <c r="R271" s="6">
        <v>24.14</v>
      </c>
      <c r="S271" s="6">
        <v>122.9</v>
      </c>
      <c r="T271" s="6">
        <v>0</v>
      </c>
      <c r="U271" s="6"/>
      <c r="V271" s="6">
        <v>3454.4</v>
      </c>
      <c r="W271" s="6">
        <v>3231.14</v>
      </c>
      <c r="X271" s="6">
        <v>3454.4</v>
      </c>
      <c r="Y271" s="513">
        <f>IF(A271&lt;&gt;"",IF(A271=мар17!A271,0,1),IF(AND(B271=мар17!B271,C271=мар17!C271),0,1))</f>
        <v>0</v>
      </c>
      <c r="Z271" s="70" t="str">
        <f t="shared" si="32"/>
        <v>ул. Пятая д.5</v>
      </c>
      <c r="AA271" s="504">
        <f>IF($B271&lt;&gt;"",MAX(AA$7:AA270)+1,0)</f>
        <v>260</v>
      </c>
      <c r="AB271" s="502">
        <f t="shared" si="36"/>
        <v>271</v>
      </c>
      <c r="AC271" s="504">
        <f>1</f>
        <v>1</v>
      </c>
      <c r="AD271" s="103">
        <f t="shared" si="33"/>
        <v>1759.18</v>
      </c>
      <c r="AE271" s="103">
        <f t="shared" si="34"/>
        <v>1645.2200000000003</v>
      </c>
      <c r="AF271" s="103">
        <f t="shared" si="35"/>
        <v>49.999999999999773</v>
      </c>
      <c r="AG271" s="3"/>
    </row>
    <row r="272" spans="2:33" ht="13.2" x14ac:dyDescent="0.25">
      <c r="B272" s="1" t="str">
        <f>адреса!$G$267</f>
        <v>кв.65</v>
      </c>
      <c r="C272" s="522">
        <f>адреса!$I$267</f>
        <v>50000065</v>
      </c>
      <c r="D272" s="6" t="str">
        <f>адреса!$K$267</f>
        <v>ФИО-5-65</v>
      </c>
      <c r="E272" s="6">
        <v>6286.35</v>
      </c>
      <c r="F272" s="6">
        <v>1716.08</v>
      </c>
      <c r="G272" s="6">
        <v>0</v>
      </c>
      <c r="H272" s="6">
        <v>1162.93</v>
      </c>
      <c r="I272" s="6">
        <v>121.09</v>
      </c>
      <c r="J272" s="6">
        <v>0</v>
      </c>
      <c r="K272" s="6">
        <v>250.04</v>
      </c>
      <c r="L272" s="6"/>
      <c r="M272" s="6">
        <v>0</v>
      </c>
      <c r="N272" s="6">
        <v>50</v>
      </c>
      <c r="O272" s="6">
        <v>115.57</v>
      </c>
      <c r="P272" s="6">
        <v>0</v>
      </c>
      <c r="Q272" s="6">
        <v>0</v>
      </c>
      <c r="R272" s="6">
        <v>88.06</v>
      </c>
      <c r="S272" s="6">
        <v>448.35</v>
      </c>
      <c r="T272" s="6">
        <v>0</v>
      </c>
      <c r="U272" s="6"/>
      <c r="V272" s="6">
        <v>3952.12</v>
      </c>
      <c r="W272" s="6">
        <v>4500</v>
      </c>
      <c r="X272" s="6">
        <v>5738.47</v>
      </c>
      <c r="Y272" s="513">
        <f>IF(A272&lt;&gt;"",IF(A272=мар17!A272,0,1),IF(AND(B272=мар17!B272,C272=мар17!C272),0,1))</f>
        <v>0</v>
      </c>
      <c r="Z272" s="70" t="str">
        <f t="shared" si="32"/>
        <v>ул. Пятая д.5</v>
      </c>
      <c r="AA272" s="504">
        <f>IF($B272&lt;&gt;"",MAX(AA$7:AA271)+1,0)</f>
        <v>261</v>
      </c>
      <c r="AB272" s="502">
        <f t="shared" si="36"/>
        <v>272</v>
      </c>
      <c r="AC272" s="504">
        <f>1</f>
        <v>1</v>
      </c>
      <c r="AD272" s="103">
        <f t="shared" si="33"/>
        <v>1716.08</v>
      </c>
      <c r="AE272" s="103">
        <f t="shared" si="34"/>
        <v>2186.04</v>
      </c>
      <c r="AF272" s="103">
        <f t="shared" si="35"/>
        <v>50</v>
      </c>
      <c r="AG272" s="3"/>
    </row>
    <row r="273" spans="2:33" ht="13.2" x14ac:dyDescent="0.25">
      <c r="B273" s="1" t="str">
        <f>адреса!$G$268</f>
        <v>кв.66</v>
      </c>
      <c r="C273" s="522">
        <f>адреса!$I$268</f>
        <v>50000066</v>
      </c>
      <c r="D273" s="6" t="str">
        <f>адреса!$K$268</f>
        <v>ФИО-5-66</v>
      </c>
      <c r="E273" s="6">
        <v>85238.57</v>
      </c>
      <c r="F273" s="6">
        <v>2758.27</v>
      </c>
      <c r="G273" s="6">
        <v>0</v>
      </c>
      <c r="H273" s="6">
        <v>1867.29</v>
      </c>
      <c r="I273" s="6">
        <v>363.26</v>
      </c>
      <c r="J273" s="6">
        <v>0</v>
      </c>
      <c r="K273" s="6">
        <v>750.13</v>
      </c>
      <c r="L273" s="6"/>
      <c r="M273" s="6">
        <v>0</v>
      </c>
      <c r="N273" s="6">
        <v>50</v>
      </c>
      <c r="O273" s="6">
        <v>185.76</v>
      </c>
      <c r="P273" s="6">
        <v>0</v>
      </c>
      <c r="Q273" s="6">
        <v>0</v>
      </c>
      <c r="R273" s="6">
        <v>264.19</v>
      </c>
      <c r="S273" s="6">
        <v>1345.05</v>
      </c>
      <c r="T273" s="6">
        <v>0</v>
      </c>
      <c r="U273" s="6"/>
      <c r="V273" s="6">
        <v>7583.95</v>
      </c>
      <c r="W273" s="6">
        <v>0</v>
      </c>
      <c r="X273" s="6">
        <v>92822.52</v>
      </c>
      <c r="Y273" s="513">
        <f>IF(A273&lt;&gt;"",IF(A273=мар17!A273,0,1),IF(AND(B273=мар17!B273,C273=мар17!C273),0,1))</f>
        <v>0</v>
      </c>
      <c r="Z273" s="70" t="str">
        <f t="shared" si="32"/>
        <v>ул. Пятая д.5</v>
      </c>
      <c r="AA273" s="504">
        <f>IF($B273&lt;&gt;"",MAX(AA$7:AA272)+1,0)</f>
        <v>262</v>
      </c>
      <c r="AB273" s="502">
        <f t="shared" si="36"/>
        <v>273</v>
      </c>
      <c r="AC273" s="504">
        <f>1</f>
        <v>1</v>
      </c>
      <c r="AD273" s="103">
        <f t="shared" si="33"/>
        <v>2758.27</v>
      </c>
      <c r="AE273" s="103">
        <f t="shared" si="34"/>
        <v>4775.68</v>
      </c>
      <c r="AF273" s="103">
        <f t="shared" si="35"/>
        <v>50</v>
      </c>
      <c r="AG273" s="3"/>
    </row>
    <row r="274" spans="2:33" ht="13.2" x14ac:dyDescent="0.25">
      <c r="B274" s="1" t="str">
        <f>адреса!$G$269</f>
        <v>кв.67</v>
      </c>
      <c r="C274" s="522">
        <f>адреса!$I$269</f>
        <v>50000067</v>
      </c>
      <c r="D274" s="6" t="str">
        <f>адреса!$K$269</f>
        <v>ФИО-5-67</v>
      </c>
      <c r="E274" s="6">
        <v>5068.4399999999996</v>
      </c>
      <c r="F274" s="6">
        <v>2734.76</v>
      </c>
      <c r="G274" s="6">
        <v>0</v>
      </c>
      <c r="H274" s="6">
        <v>1852.83</v>
      </c>
      <c r="I274" s="6">
        <v>96.56</v>
      </c>
      <c r="J274" s="6">
        <v>0</v>
      </c>
      <c r="K274" s="6">
        <v>259.74</v>
      </c>
      <c r="L274" s="6"/>
      <c r="M274" s="6">
        <v>0</v>
      </c>
      <c r="N274" s="6">
        <v>50</v>
      </c>
      <c r="O274" s="6">
        <v>184.17</v>
      </c>
      <c r="P274" s="6">
        <v>0</v>
      </c>
      <c r="Q274" s="6">
        <v>0</v>
      </c>
      <c r="R274" s="6">
        <v>120.7</v>
      </c>
      <c r="S274" s="6">
        <v>614.51</v>
      </c>
      <c r="T274" s="6">
        <v>0</v>
      </c>
      <c r="U274" s="6"/>
      <c r="V274" s="6">
        <v>5913.27</v>
      </c>
      <c r="W274" s="6">
        <v>5068.4399999999996</v>
      </c>
      <c r="X274" s="6">
        <v>5913.27</v>
      </c>
      <c r="Y274" s="513">
        <f>IF(A274&lt;&gt;"",IF(A274=мар17!A274,0,1),IF(AND(B274=мар17!B274,C274=мар17!C274),0,1))</f>
        <v>0</v>
      </c>
      <c r="Z274" s="70" t="str">
        <f t="shared" si="32"/>
        <v>ул. Пятая д.5</v>
      </c>
      <c r="AA274" s="504">
        <f>IF($B274&lt;&gt;"",MAX(AA$7:AA273)+1,0)</f>
        <v>263</v>
      </c>
      <c r="AB274" s="502">
        <f t="shared" si="36"/>
        <v>274</v>
      </c>
      <c r="AC274" s="504">
        <f>1</f>
        <v>1</v>
      </c>
      <c r="AD274" s="103">
        <f t="shared" si="33"/>
        <v>2734.76</v>
      </c>
      <c r="AE274" s="103">
        <f t="shared" si="34"/>
        <v>3128.51</v>
      </c>
      <c r="AF274" s="103">
        <f t="shared" si="35"/>
        <v>50</v>
      </c>
      <c r="AG274" s="3"/>
    </row>
    <row r="275" spans="2:33" ht="13.2" x14ac:dyDescent="0.25">
      <c r="B275" s="1" t="str">
        <f>адреса!$G$270</f>
        <v>кв.68</v>
      </c>
      <c r="C275" s="522">
        <f>адреса!$I$270</f>
        <v>50000068</v>
      </c>
      <c r="D275" s="6" t="str">
        <f>адреса!$K$270</f>
        <v>ФИО-5-68</v>
      </c>
      <c r="E275" s="6">
        <v>8014.53</v>
      </c>
      <c r="F275" s="6">
        <v>1759.18</v>
      </c>
      <c r="G275" s="6">
        <v>0</v>
      </c>
      <c r="H275" s="6">
        <v>1191.8499999999999</v>
      </c>
      <c r="I275" s="6">
        <v>-48.03</v>
      </c>
      <c r="J275" s="6">
        <v>0</v>
      </c>
      <c r="K275" s="6">
        <v>14.75</v>
      </c>
      <c r="L275" s="6"/>
      <c r="M275" s="6">
        <v>0</v>
      </c>
      <c r="N275" s="6">
        <v>50</v>
      </c>
      <c r="O275" s="6">
        <v>118.47</v>
      </c>
      <c r="P275" s="6">
        <v>0</v>
      </c>
      <c r="Q275" s="6">
        <v>0</v>
      </c>
      <c r="R275" s="6">
        <v>60.36</v>
      </c>
      <c r="S275" s="6">
        <v>307.33999999999997</v>
      </c>
      <c r="T275" s="6">
        <v>0</v>
      </c>
      <c r="U275" s="6"/>
      <c r="V275" s="6">
        <v>3453.92</v>
      </c>
      <c r="W275" s="6">
        <v>0</v>
      </c>
      <c r="X275" s="6">
        <v>11468.45</v>
      </c>
      <c r="Y275" s="513">
        <f>IF(A275&lt;&gt;"",IF(A275=мар17!A275,0,1),IF(AND(B275=мар17!B275,C275=мар17!C275),0,1))</f>
        <v>0</v>
      </c>
      <c r="Z275" s="70" t="str">
        <f t="shared" si="32"/>
        <v>ул. Пятая д.5</v>
      </c>
      <c r="AA275" s="504">
        <f>IF($B275&lt;&gt;"",MAX(AA$7:AA274)+1,0)</f>
        <v>264</v>
      </c>
      <c r="AB275" s="502">
        <f t="shared" si="36"/>
        <v>275</v>
      </c>
      <c r="AC275" s="504">
        <f>1</f>
        <v>1</v>
      </c>
      <c r="AD275" s="103">
        <f t="shared" si="33"/>
        <v>1759.18</v>
      </c>
      <c r="AE275" s="103">
        <f t="shared" si="34"/>
        <v>1644.7399999999998</v>
      </c>
      <c r="AF275" s="103">
        <f t="shared" si="35"/>
        <v>50.000000000000227</v>
      </c>
      <c r="AG275" s="3"/>
    </row>
    <row r="276" spans="2:33" ht="13.2" x14ac:dyDescent="0.25">
      <c r="B276" s="1" t="str">
        <f>адреса!$G$271</f>
        <v>кв.69</v>
      </c>
      <c r="C276" s="522">
        <f>адреса!$I$271</f>
        <v>50000069</v>
      </c>
      <c r="D276" s="6" t="str">
        <f>адреса!$K$271</f>
        <v>ФИО-5-69</v>
      </c>
      <c r="E276" s="6">
        <v>3897.16</v>
      </c>
      <c r="F276" s="6">
        <v>1720</v>
      </c>
      <c r="G276" s="6">
        <v>0</v>
      </c>
      <c r="H276" s="6">
        <v>1164.99</v>
      </c>
      <c r="I276" s="6">
        <v>120.7</v>
      </c>
      <c r="J276" s="6">
        <v>0</v>
      </c>
      <c r="K276" s="6">
        <v>259.74</v>
      </c>
      <c r="L276" s="6"/>
      <c r="M276" s="6">
        <v>0</v>
      </c>
      <c r="N276" s="6">
        <v>50</v>
      </c>
      <c r="O276" s="6">
        <v>115.84</v>
      </c>
      <c r="P276" s="6">
        <v>0</v>
      </c>
      <c r="Q276" s="6">
        <v>0</v>
      </c>
      <c r="R276" s="6">
        <v>96.56</v>
      </c>
      <c r="S276" s="6">
        <v>491.61</v>
      </c>
      <c r="T276" s="6">
        <v>0</v>
      </c>
      <c r="U276" s="6"/>
      <c r="V276" s="6">
        <v>4019.44</v>
      </c>
      <c r="W276" s="6">
        <v>2797.16</v>
      </c>
      <c r="X276" s="6">
        <v>5119.4399999999996</v>
      </c>
      <c r="Y276" s="513">
        <f>IF(A276&lt;&gt;"",IF(A276=мар17!A276,0,1),IF(AND(B276=мар17!B276,C276=мар17!C276),0,1))</f>
        <v>0</v>
      </c>
      <c r="Z276" s="70" t="str">
        <f t="shared" si="32"/>
        <v>ул. Пятая д.5</v>
      </c>
      <c r="AA276" s="504">
        <f>IF($B276&lt;&gt;"",MAX(AA$7:AA275)+1,0)</f>
        <v>265</v>
      </c>
      <c r="AB276" s="502">
        <f t="shared" si="36"/>
        <v>276</v>
      </c>
      <c r="AC276" s="504">
        <f>1</f>
        <v>1</v>
      </c>
      <c r="AD276" s="103">
        <f t="shared" si="33"/>
        <v>1720</v>
      </c>
      <c r="AE276" s="103">
        <f t="shared" si="34"/>
        <v>2249.44</v>
      </c>
      <c r="AF276" s="103">
        <f t="shared" si="35"/>
        <v>50</v>
      </c>
      <c r="AG276" s="3"/>
    </row>
    <row r="277" spans="2:33" ht="13.2" x14ac:dyDescent="0.25">
      <c r="B277" s="1" t="str">
        <f>адреса!$G$272</f>
        <v>кв.70</v>
      </c>
      <c r="C277" s="522">
        <f>адреса!$I$272</f>
        <v>50000070</v>
      </c>
      <c r="D277" s="6" t="str">
        <f>адреса!$K$272</f>
        <v>ФИО-5-70</v>
      </c>
      <c r="E277" s="6">
        <v>35651.660000000003</v>
      </c>
      <c r="F277" s="6">
        <v>2762.19</v>
      </c>
      <c r="G277" s="6">
        <v>0</v>
      </c>
      <c r="H277" s="6">
        <v>1871.42</v>
      </c>
      <c r="I277" s="6">
        <v>121.09</v>
      </c>
      <c r="J277" s="6">
        <v>0</v>
      </c>
      <c r="K277" s="6">
        <v>250.04</v>
      </c>
      <c r="L277" s="6"/>
      <c r="M277" s="6">
        <v>0</v>
      </c>
      <c r="N277" s="6">
        <v>50</v>
      </c>
      <c r="O277" s="6">
        <v>186.03</v>
      </c>
      <c r="P277" s="6">
        <v>0</v>
      </c>
      <c r="Q277" s="6">
        <v>0</v>
      </c>
      <c r="R277" s="6">
        <v>88.06</v>
      </c>
      <c r="S277" s="6">
        <v>448.35</v>
      </c>
      <c r="T277" s="6">
        <v>0</v>
      </c>
      <c r="U277" s="6"/>
      <c r="V277" s="6">
        <v>5777.18</v>
      </c>
      <c r="W277" s="6">
        <v>0</v>
      </c>
      <c r="X277" s="6">
        <v>41428.839999999997</v>
      </c>
      <c r="Y277" s="513">
        <f>IF(A277&lt;&gt;"",IF(A277=мар17!A277,0,1),IF(AND(B277=мар17!B277,C277=мар17!C277),0,1))</f>
        <v>0</v>
      </c>
      <c r="Z277" s="70" t="str">
        <f t="shared" si="32"/>
        <v>ул. Пятая д.5</v>
      </c>
      <c r="AA277" s="504">
        <f>IF($B277&lt;&gt;"",MAX(AA$7:AA276)+1,0)</f>
        <v>266</v>
      </c>
      <c r="AB277" s="502">
        <f t="shared" si="36"/>
        <v>277</v>
      </c>
      <c r="AC277" s="504">
        <f>1</f>
        <v>1</v>
      </c>
      <c r="AD277" s="103">
        <f t="shared" si="33"/>
        <v>2762.19</v>
      </c>
      <c r="AE277" s="103">
        <f t="shared" si="34"/>
        <v>2964.9900000000002</v>
      </c>
      <c r="AF277" s="103">
        <f t="shared" si="35"/>
        <v>50</v>
      </c>
      <c r="AG277" s="3"/>
    </row>
    <row r="278" spans="2:33" ht="13.2" x14ac:dyDescent="0.25">
      <c r="B278" s="1" t="str">
        <f>адреса!$G$273</f>
        <v>кв.71</v>
      </c>
      <c r="C278" s="522">
        <f>адреса!$I$273</f>
        <v>50000071</v>
      </c>
      <c r="D278" s="6" t="str">
        <f>адреса!$K$273</f>
        <v>ФИО-5-71</v>
      </c>
      <c r="E278" s="6">
        <v>-11916.3</v>
      </c>
      <c r="F278" s="6">
        <v>2734.76</v>
      </c>
      <c r="G278" s="6">
        <v>0</v>
      </c>
      <c r="H278" s="6">
        <v>1852.83</v>
      </c>
      <c r="I278" s="6">
        <v>614.64</v>
      </c>
      <c r="J278" s="6">
        <v>0</v>
      </c>
      <c r="K278" s="6">
        <v>785.7</v>
      </c>
      <c r="L278" s="6"/>
      <c r="M278" s="6">
        <v>0</v>
      </c>
      <c r="N278" s="6">
        <v>50</v>
      </c>
      <c r="O278" s="6">
        <v>184.17</v>
      </c>
      <c r="P278" s="6">
        <v>0</v>
      </c>
      <c r="Q278" s="6">
        <v>0</v>
      </c>
      <c r="R278" s="6">
        <v>42.55</v>
      </c>
      <c r="S278" s="6">
        <v>216.64</v>
      </c>
      <c r="T278" s="6">
        <v>0</v>
      </c>
      <c r="U278" s="6"/>
      <c r="V278" s="6">
        <v>6481.29</v>
      </c>
      <c r="W278" s="6">
        <v>0</v>
      </c>
      <c r="X278" s="6">
        <v>-5435.01</v>
      </c>
      <c r="Y278" s="513">
        <f>IF(A278&lt;&gt;"",IF(A278=мар17!A278,0,1),IF(AND(B278=мар17!B278,C278=мар17!C278),0,1))</f>
        <v>0</v>
      </c>
      <c r="Z278" s="70" t="str">
        <f t="shared" si="32"/>
        <v>ул. Пятая д.5</v>
      </c>
      <c r="AA278" s="504">
        <f>IF($B278&lt;&gt;"",MAX(AA$7:AA277)+1,0)</f>
        <v>267</v>
      </c>
      <c r="AB278" s="502">
        <f t="shared" si="36"/>
        <v>278</v>
      </c>
      <c r="AC278" s="504">
        <f>1</f>
        <v>1</v>
      </c>
      <c r="AD278" s="103">
        <f t="shared" si="33"/>
        <v>2734.76</v>
      </c>
      <c r="AE278" s="103">
        <f t="shared" si="34"/>
        <v>3696.53</v>
      </c>
      <c r="AF278" s="103">
        <f t="shared" si="35"/>
        <v>49.999999999999545</v>
      </c>
      <c r="AG278" s="3"/>
    </row>
    <row r="279" spans="2:33" ht="13.2" x14ac:dyDescent="0.25">
      <c r="B279" s="1" t="str">
        <f>адреса!$G$274</f>
        <v>кв.72</v>
      </c>
      <c r="C279" s="522">
        <f>адреса!$I$274</f>
        <v>50000072</v>
      </c>
      <c r="D279" s="6" t="str">
        <f>адреса!$K$274</f>
        <v>ФИО-5-72</v>
      </c>
      <c r="E279" s="6">
        <v>2896.92</v>
      </c>
      <c r="F279" s="6">
        <v>1759.18</v>
      </c>
      <c r="G279" s="6">
        <v>0</v>
      </c>
      <c r="H279" s="6">
        <v>1191.8499999999999</v>
      </c>
      <c r="I279" s="6">
        <v>111.04</v>
      </c>
      <c r="J279" s="6">
        <v>0</v>
      </c>
      <c r="K279" s="6">
        <v>161.62</v>
      </c>
      <c r="L279" s="6"/>
      <c r="M279" s="6">
        <v>0</v>
      </c>
      <c r="N279" s="6">
        <v>50</v>
      </c>
      <c r="O279" s="6">
        <v>118.47</v>
      </c>
      <c r="P279" s="6">
        <v>0</v>
      </c>
      <c r="Q279" s="6">
        <v>0</v>
      </c>
      <c r="R279" s="6">
        <v>24.14</v>
      </c>
      <c r="S279" s="6">
        <v>122.9</v>
      </c>
      <c r="T279" s="6">
        <v>0</v>
      </c>
      <c r="U279" s="6"/>
      <c r="V279" s="6">
        <v>3539.2</v>
      </c>
      <c r="W279" s="6">
        <v>2896.92</v>
      </c>
      <c r="X279" s="6">
        <v>3539.2</v>
      </c>
      <c r="Y279" s="513">
        <f>IF(A279&lt;&gt;"",IF(A279=мар17!A279,0,1),IF(AND(B279=мар17!B279,C279=мар17!C279),0,1))</f>
        <v>0</v>
      </c>
      <c r="Z279" s="70" t="str">
        <f t="shared" si="32"/>
        <v>ул. Пятая д.5</v>
      </c>
      <c r="AA279" s="504">
        <f>IF($B279&lt;&gt;"",MAX(AA$7:AA278)+1,0)</f>
        <v>268</v>
      </c>
      <c r="AB279" s="502">
        <f t="shared" si="36"/>
        <v>279</v>
      </c>
      <c r="AC279" s="504">
        <f>1</f>
        <v>1</v>
      </c>
      <c r="AD279" s="103">
        <f t="shared" si="33"/>
        <v>1759.18</v>
      </c>
      <c r="AE279" s="103">
        <f t="shared" si="34"/>
        <v>1730.02</v>
      </c>
      <c r="AF279" s="103">
        <f t="shared" si="35"/>
        <v>49.999999999999773</v>
      </c>
      <c r="AG279" s="3"/>
    </row>
    <row r="280" spans="2:33" ht="13.2" x14ac:dyDescent="0.25">
      <c r="B280" s="1" t="str">
        <f>адреса!$G$275</f>
        <v>кв.73</v>
      </c>
      <c r="C280" s="522">
        <f>адреса!$I$275</f>
        <v>50000073</v>
      </c>
      <c r="D280" s="6" t="str">
        <f>адреса!$K$275</f>
        <v>ФИО-5-73</v>
      </c>
      <c r="E280" s="6">
        <v>3711.39</v>
      </c>
      <c r="F280" s="6">
        <v>1720</v>
      </c>
      <c r="G280" s="6">
        <v>0</v>
      </c>
      <c r="H280" s="6">
        <v>1164.99</v>
      </c>
      <c r="I280" s="6">
        <v>179.96</v>
      </c>
      <c r="J280" s="6">
        <v>0</v>
      </c>
      <c r="K280" s="6">
        <v>402.77</v>
      </c>
      <c r="L280" s="6"/>
      <c r="M280" s="6">
        <v>0</v>
      </c>
      <c r="N280" s="6">
        <v>50</v>
      </c>
      <c r="O280" s="6">
        <v>115.84</v>
      </c>
      <c r="P280" s="6">
        <v>0</v>
      </c>
      <c r="Q280" s="6">
        <v>0</v>
      </c>
      <c r="R280" s="6">
        <v>156.93</v>
      </c>
      <c r="S280" s="6">
        <v>798.99</v>
      </c>
      <c r="T280" s="6">
        <v>0</v>
      </c>
      <c r="U280" s="6"/>
      <c r="V280" s="6">
        <v>4589.4799999999996</v>
      </c>
      <c r="W280" s="6">
        <v>3700</v>
      </c>
      <c r="X280" s="6">
        <v>4600.87</v>
      </c>
      <c r="Y280" s="513">
        <f>IF(A280&lt;&gt;"",IF(A280=мар17!A280,0,1),IF(AND(B280=мар17!B280,C280=мар17!C280),0,1))</f>
        <v>0</v>
      </c>
      <c r="Z280" s="70" t="str">
        <f t="shared" si="32"/>
        <v>ул. Пятая д.5</v>
      </c>
      <c r="AA280" s="504">
        <f>IF($B280&lt;&gt;"",MAX(AA$7:AA279)+1,0)</f>
        <v>269</v>
      </c>
      <c r="AB280" s="502">
        <f t="shared" si="36"/>
        <v>280</v>
      </c>
      <c r="AC280" s="504">
        <f>1</f>
        <v>1</v>
      </c>
      <c r="AD280" s="103">
        <f t="shared" si="33"/>
        <v>1720</v>
      </c>
      <c r="AE280" s="103">
        <f t="shared" si="34"/>
        <v>2819.48</v>
      </c>
      <c r="AF280" s="103">
        <f t="shared" si="35"/>
        <v>49.999999999999545</v>
      </c>
      <c r="AG280" s="3"/>
    </row>
    <row r="281" spans="2:33" ht="13.2" x14ac:dyDescent="0.25">
      <c r="B281" s="1" t="str">
        <f>адреса!$G$276</f>
        <v>кв.74</v>
      </c>
      <c r="C281" s="522">
        <f>адреса!$I$276</f>
        <v>50000074</v>
      </c>
      <c r="D281" s="6" t="str">
        <f>адреса!$K$276</f>
        <v>ФИО-5-74</v>
      </c>
      <c r="E281" s="6">
        <v>9802.89</v>
      </c>
      <c r="F281" s="6">
        <v>2762.19</v>
      </c>
      <c r="G281" s="6">
        <v>0</v>
      </c>
      <c r="H281" s="6">
        <v>1871.42</v>
      </c>
      <c r="I281" s="6">
        <v>121.09</v>
      </c>
      <c r="J281" s="6">
        <v>0</v>
      </c>
      <c r="K281" s="6">
        <v>250.04</v>
      </c>
      <c r="L281" s="6"/>
      <c r="M281" s="6">
        <v>0</v>
      </c>
      <c r="N281" s="6">
        <v>50</v>
      </c>
      <c r="O281" s="6">
        <v>186.03</v>
      </c>
      <c r="P281" s="6">
        <v>0</v>
      </c>
      <c r="Q281" s="6">
        <v>0</v>
      </c>
      <c r="R281" s="6">
        <v>88.06</v>
      </c>
      <c r="S281" s="6">
        <v>448.35</v>
      </c>
      <c r="T281" s="6">
        <v>0</v>
      </c>
      <c r="U281" s="6"/>
      <c r="V281" s="6">
        <v>5777.18</v>
      </c>
      <c r="W281" s="6">
        <v>8419.67</v>
      </c>
      <c r="X281" s="6">
        <v>7160.4</v>
      </c>
      <c r="Y281" s="513">
        <f>IF(A281&lt;&gt;"",IF(A281=мар17!A281,0,1),IF(AND(B281=мар17!B281,C281=мар17!C281),0,1))</f>
        <v>0</v>
      </c>
      <c r="Z281" s="70" t="str">
        <f t="shared" si="32"/>
        <v>ул. Пятая д.5</v>
      </c>
      <c r="AA281" s="504">
        <f>IF($B281&lt;&gt;"",MAX(AA$7:AA280)+1,0)</f>
        <v>270</v>
      </c>
      <c r="AB281" s="502">
        <f t="shared" si="36"/>
        <v>281</v>
      </c>
      <c r="AC281" s="504">
        <f>1</f>
        <v>1</v>
      </c>
      <c r="AD281" s="103">
        <f t="shared" si="33"/>
        <v>2762.19</v>
      </c>
      <c r="AE281" s="103">
        <f t="shared" si="34"/>
        <v>2964.9900000000002</v>
      </c>
      <c r="AF281" s="103">
        <f t="shared" si="35"/>
        <v>50</v>
      </c>
      <c r="AG281" s="3"/>
    </row>
    <row r="282" spans="2:33" ht="13.2" x14ac:dyDescent="0.25">
      <c r="B282" s="1" t="str">
        <f>адреса!$G$277</f>
        <v>кв.75</v>
      </c>
      <c r="C282" s="522">
        <f>адреса!$I$277</f>
        <v>50000075</v>
      </c>
      <c r="D282" s="6" t="str">
        <f>адреса!$K$277</f>
        <v>ФИО-5-75</v>
      </c>
      <c r="E282" s="6">
        <v>3553.9</v>
      </c>
      <c r="F282" s="6">
        <v>2742.6</v>
      </c>
      <c r="G282" s="6">
        <v>0</v>
      </c>
      <c r="H282" s="6">
        <v>1856.97</v>
      </c>
      <c r="I282" s="6">
        <v>5.55</v>
      </c>
      <c r="J282" s="6">
        <v>0</v>
      </c>
      <c r="K282" s="6">
        <v>12.41</v>
      </c>
      <c r="L282" s="6"/>
      <c r="M282" s="6">
        <v>0</v>
      </c>
      <c r="N282" s="6">
        <v>50</v>
      </c>
      <c r="O282" s="6">
        <v>184.7</v>
      </c>
      <c r="P282" s="6">
        <v>0</v>
      </c>
      <c r="Q282" s="6">
        <v>0</v>
      </c>
      <c r="R282" s="6">
        <v>4.83</v>
      </c>
      <c r="S282" s="6">
        <v>24.58</v>
      </c>
      <c r="T282" s="6">
        <v>0</v>
      </c>
      <c r="U282" s="6"/>
      <c r="V282" s="6">
        <v>4881.6400000000003</v>
      </c>
      <c r="W282" s="6">
        <v>3553.9</v>
      </c>
      <c r="X282" s="6">
        <v>4881.6400000000003</v>
      </c>
      <c r="Y282" s="513">
        <f>IF(A282&lt;&gt;"",IF(A282=мар17!A282,0,1),IF(AND(B282=мар17!B282,C282=мар17!C282),0,1))</f>
        <v>0</v>
      </c>
      <c r="Z282" s="70" t="str">
        <f t="shared" si="32"/>
        <v>ул. Пятая д.5</v>
      </c>
      <c r="AA282" s="504">
        <f>IF($B282&lt;&gt;"",MAX(AA$7:AA281)+1,0)</f>
        <v>271</v>
      </c>
      <c r="AB282" s="502">
        <f t="shared" si="36"/>
        <v>282</v>
      </c>
      <c r="AC282" s="504">
        <f>1</f>
        <v>1</v>
      </c>
      <c r="AD282" s="103">
        <f t="shared" si="33"/>
        <v>2742.6</v>
      </c>
      <c r="AE282" s="103">
        <f t="shared" si="34"/>
        <v>2089.04</v>
      </c>
      <c r="AF282" s="103">
        <f t="shared" si="35"/>
        <v>50.000000000000455</v>
      </c>
      <c r="AG282" s="3"/>
    </row>
    <row r="283" spans="2:33" ht="13.2" x14ac:dyDescent="0.25">
      <c r="B283" s="1" t="str">
        <f>адреса!$G$278</f>
        <v>кв.76</v>
      </c>
      <c r="C283" s="522">
        <f>адреса!$I$278</f>
        <v>50000076</v>
      </c>
      <c r="D283" s="6" t="str">
        <f>адреса!$K$278</f>
        <v>ФИО-5-76</v>
      </c>
      <c r="E283" s="6">
        <v>6169.46</v>
      </c>
      <c r="F283" s="6">
        <v>1755.26</v>
      </c>
      <c r="G283" s="6">
        <v>0</v>
      </c>
      <c r="H283" s="6">
        <v>1187.71</v>
      </c>
      <c r="I283" s="6">
        <v>680.69</v>
      </c>
      <c r="J283" s="6">
        <v>0</v>
      </c>
      <c r="K283" s="6">
        <v>1519.13</v>
      </c>
      <c r="L283" s="6"/>
      <c r="M283" s="6">
        <v>0</v>
      </c>
      <c r="N283" s="6">
        <v>50</v>
      </c>
      <c r="O283" s="6">
        <v>118.21</v>
      </c>
      <c r="P283" s="6">
        <v>0</v>
      </c>
      <c r="Q283" s="6">
        <v>0</v>
      </c>
      <c r="R283" s="6">
        <v>589.98</v>
      </c>
      <c r="S283" s="6">
        <v>3003.75</v>
      </c>
      <c r="T283" s="6">
        <v>0</v>
      </c>
      <c r="U283" s="6"/>
      <c r="V283" s="6">
        <v>8904.73</v>
      </c>
      <c r="W283" s="6">
        <v>6169.46</v>
      </c>
      <c r="X283" s="6">
        <v>8904.73</v>
      </c>
      <c r="Y283" s="513">
        <f>IF(A283&lt;&gt;"",IF(A283=мар17!A283,0,1),IF(AND(B283=мар17!B283,C283=мар17!C283),0,1))</f>
        <v>0</v>
      </c>
      <c r="Z283" s="70" t="str">
        <f t="shared" si="32"/>
        <v>ул. Пятая д.5</v>
      </c>
      <c r="AA283" s="504">
        <f>IF($B283&lt;&gt;"",MAX(AA$7:AA282)+1,0)</f>
        <v>272</v>
      </c>
      <c r="AB283" s="502">
        <f t="shared" si="36"/>
        <v>283</v>
      </c>
      <c r="AC283" s="504">
        <f>1</f>
        <v>1</v>
      </c>
      <c r="AD283" s="103">
        <f t="shared" si="33"/>
        <v>1755.26</v>
      </c>
      <c r="AE283" s="103">
        <f t="shared" si="34"/>
        <v>7099.47</v>
      </c>
      <c r="AF283" s="103">
        <f t="shared" si="35"/>
        <v>49.999999999999091</v>
      </c>
      <c r="AG283" s="3"/>
    </row>
    <row r="284" spans="2:33" ht="13.2" x14ac:dyDescent="0.25">
      <c r="B284" s="1" t="str">
        <f>адреса!$G$279</f>
        <v>кв.77</v>
      </c>
      <c r="C284" s="522">
        <f>адреса!$I$279</f>
        <v>50000077</v>
      </c>
      <c r="D284" s="6" t="str">
        <f>адреса!$K$279</f>
        <v>ФИО-5-77</v>
      </c>
      <c r="E284" s="6">
        <v>35.01</v>
      </c>
      <c r="F284" s="6">
        <v>1747.43</v>
      </c>
      <c r="G284" s="6">
        <v>0</v>
      </c>
      <c r="H284" s="6">
        <v>1183.58</v>
      </c>
      <c r="I284" s="6">
        <v>120.7</v>
      </c>
      <c r="J284" s="6">
        <v>0</v>
      </c>
      <c r="K284" s="6">
        <v>202.02</v>
      </c>
      <c r="L284" s="6"/>
      <c r="M284" s="6">
        <v>0</v>
      </c>
      <c r="N284" s="6">
        <v>50</v>
      </c>
      <c r="O284" s="6">
        <v>117.68</v>
      </c>
      <c r="P284" s="6">
        <v>0</v>
      </c>
      <c r="Q284" s="6">
        <v>0</v>
      </c>
      <c r="R284" s="6">
        <v>48.28</v>
      </c>
      <c r="S284" s="6">
        <v>245.81</v>
      </c>
      <c r="T284" s="6">
        <v>0</v>
      </c>
      <c r="U284" s="6"/>
      <c r="V284" s="6">
        <v>3715.5</v>
      </c>
      <c r="W284" s="6">
        <v>0</v>
      </c>
      <c r="X284" s="6">
        <v>3750.51</v>
      </c>
      <c r="Y284" s="513">
        <f>IF(A284&lt;&gt;"",IF(A284=мар17!A284,0,1),IF(AND(B284=мар17!B284,C284=мар17!C284),0,1))</f>
        <v>0</v>
      </c>
      <c r="Z284" s="70" t="str">
        <f t="shared" ref="Z284:Z347" si="37">IF(AND(A284&lt;&gt;"",B284=""),A284,Z283)</f>
        <v>ул. Пятая д.5</v>
      </c>
      <c r="AA284" s="504">
        <f>IF($B284&lt;&gt;"",MAX(AA$7:AA283)+1,0)</f>
        <v>273</v>
      </c>
      <c r="AB284" s="502">
        <f t="shared" si="36"/>
        <v>284</v>
      </c>
      <c r="AC284" s="504">
        <f>1</f>
        <v>1</v>
      </c>
      <c r="AD284" s="103">
        <f t="shared" ref="AD284:AD347" si="38">F284</f>
        <v>1747.43</v>
      </c>
      <c r="AE284" s="103">
        <f t="shared" ref="AE284:AE347" si="39">H284+I284+J284+K284+L284+O284+R284+S284</f>
        <v>1918.07</v>
      </c>
      <c r="AF284" s="103">
        <f t="shared" ref="AF284:AF347" si="40">V284-AD284-AE284</f>
        <v>50</v>
      </c>
      <c r="AG284" s="3"/>
    </row>
    <row r="285" spans="2:33" ht="13.2" x14ac:dyDescent="0.25">
      <c r="B285" s="1" t="str">
        <f>адреса!$G$280</f>
        <v>кв.78</v>
      </c>
      <c r="C285" s="522">
        <f>адреса!$I$280</f>
        <v>50000078</v>
      </c>
      <c r="D285" s="6" t="str">
        <f>адреса!$K$280</f>
        <v>ФИО-5-78</v>
      </c>
      <c r="E285" s="6">
        <v>21383.06</v>
      </c>
      <c r="F285" s="6">
        <v>2781.78</v>
      </c>
      <c r="G285" s="6">
        <v>0</v>
      </c>
      <c r="H285" s="6">
        <v>1883.82</v>
      </c>
      <c r="I285" s="6">
        <v>242.17</v>
      </c>
      <c r="J285" s="6">
        <v>0</v>
      </c>
      <c r="K285" s="6">
        <v>500.09</v>
      </c>
      <c r="L285" s="6"/>
      <c r="M285" s="6">
        <v>0</v>
      </c>
      <c r="N285" s="6">
        <v>50</v>
      </c>
      <c r="O285" s="6">
        <v>187.34</v>
      </c>
      <c r="P285" s="6">
        <v>0</v>
      </c>
      <c r="Q285" s="6">
        <v>0</v>
      </c>
      <c r="R285" s="6">
        <v>176.13</v>
      </c>
      <c r="S285" s="6">
        <v>896.7</v>
      </c>
      <c r="T285" s="6">
        <v>0</v>
      </c>
      <c r="U285" s="6"/>
      <c r="V285" s="6">
        <v>6718.03</v>
      </c>
      <c r="W285" s="6">
        <v>4850</v>
      </c>
      <c r="X285" s="6">
        <v>23251.09</v>
      </c>
      <c r="Y285" s="513">
        <f>IF(A285&lt;&gt;"",IF(A285=мар17!A285,0,1),IF(AND(B285=мар17!B285,C285=мар17!C285),0,1))</f>
        <v>0</v>
      </c>
      <c r="Z285" s="70" t="str">
        <f t="shared" si="37"/>
        <v>ул. Пятая д.5</v>
      </c>
      <c r="AA285" s="504">
        <f>IF($B285&lt;&gt;"",MAX(AA$7:AA284)+1,0)</f>
        <v>274</v>
      </c>
      <c r="AB285" s="502">
        <f t="shared" si="36"/>
        <v>285</v>
      </c>
      <c r="AC285" s="504">
        <f>1</f>
        <v>1</v>
      </c>
      <c r="AD285" s="103">
        <f t="shared" si="38"/>
        <v>2781.78</v>
      </c>
      <c r="AE285" s="103">
        <f t="shared" si="39"/>
        <v>3886.25</v>
      </c>
      <c r="AF285" s="103">
        <f t="shared" si="40"/>
        <v>49.999999999999545</v>
      </c>
      <c r="AG285" s="3"/>
    </row>
    <row r="286" spans="2:33" ht="13.2" x14ac:dyDescent="0.25">
      <c r="B286" s="1" t="str">
        <f>адреса!$G$281</f>
        <v>кв.79</v>
      </c>
      <c r="C286" s="522">
        <f>адреса!$I$281</f>
        <v>50000079</v>
      </c>
      <c r="D286" s="6" t="str">
        <f>адреса!$K$281</f>
        <v>ФИО-5-79</v>
      </c>
      <c r="E286" s="6">
        <v>4881.67</v>
      </c>
      <c r="F286" s="6">
        <v>2742.6</v>
      </c>
      <c r="G286" s="6">
        <v>0</v>
      </c>
      <c r="H286" s="6">
        <v>1856.97</v>
      </c>
      <c r="I286" s="6">
        <v>120.7</v>
      </c>
      <c r="J286" s="6">
        <v>0</v>
      </c>
      <c r="K286" s="6">
        <v>230.88</v>
      </c>
      <c r="L286" s="6"/>
      <c r="M286" s="6">
        <v>0</v>
      </c>
      <c r="N286" s="6">
        <v>50</v>
      </c>
      <c r="O286" s="6">
        <v>184.7</v>
      </c>
      <c r="P286" s="6">
        <v>0</v>
      </c>
      <c r="Q286" s="6">
        <v>0</v>
      </c>
      <c r="R286" s="6">
        <v>72.42</v>
      </c>
      <c r="S286" s="6">
        <v>368.71</v>
      </c>
      <c r="T286" s="6">
        <v>0</v>
      </c>
      <c r="U286" s="6"/>
      <c r="V286" s="6">
        <v>5626.98</v>
      </c>
      <c r="W286" s="6">
        <v>4881.67</v>
      </c>
      <c r="X286" s="6">
        <v>5626.98</v>
      </c>
      <c r="Y286" s="513">
        <f>IF(A286&lt;&gt;"",IF(A286=мар17!A286,0,1),IF(AND(B286=мар17!B286,C286=мар17!C286),0,1))</f>
        <v>0</v>
      </c>
      <c r="Z286" s="70" t="str">
        <f t="shared" si="37"/>
        <v>ул. Пятая д.5</v>
      </c>
      <c r="AA286" s="504">
        <f>IF($B286&lt;&gt;"",MAX(AA$7:AA285)+1,0)</f>
        <v>275</v>
      </c>
      <c r="AB286" s="502">
        <f t="shared" si="36"/>
        <v>286</v>
      </c>
      <c r="AC286" s="504">
        <f>1</f>
        <v>1</v>
      </c>
      <c r="AD286" s="103">
        <f t="shared" si="38"/>
        <v>2742.6</v>
      </c>
      <c r="AE286" s="103">
        <f t="shared" si="39"/>
        <v>2834.38</v>
      </c>
      <c r="AF286" s="103">
        <f t="shared" si="40"/>
        <v>49.999999999999545</v>
      </c>
      <c r="AG286" s="3"/>
    </row>
    <row r="287" spans="2:33" ht="13.2" x14ac:dyDescent="0.25">
      <c r="B287" s="1" t="str">
        <f>адреса!$G$282</f>
        <v>кв.80</v>
      </c>
      <c r="C287" s="522">
        <f>адреса!$I$282</f>
        <v>50000080</v>
      </c>
      <c r="D287" s="6" t="str">
        <f>адреса!$K$282</f>
        <v>ФИО-5-80</v>
      </c>
      <c r="E287" s="6">
        <v>3037.25</v>
      </c>
      <c r="F287" s="6">
        <v>1755.26</v>
      </c>
      <c r="G287" s="6">
        <v>0</v>
      </c>
      <c r="H287" s="6">
        <v>1187.71</v>
      </c>
      <c r="I287" s="6">
        <v>-70.41</v>
      </c>
      <c r="J287" s="6">
        <v>0</v>
      </c>
      <c r="K287" s="6">
        <v>-213.73</v>
      </c>
      <c r="L287" s="6"/>
      <c r="M287" s="6">
        <v>0</v>
      </c>
      <c r="N287" s="6">
        <v>50</v>
      </c>
      <c r="O287" s="6">
        <v>118.21</v>
      </c>
      <c r="P287" s="6">
        <v>0</v>
      </c>
      <c r="Q287" s="6">
        <v>0</v>
      </c>
      <c r="R287" s="6">
        <v>-108.33</v>
      </c>
      <c r="S287" s="6">
        <v>-551.6</v>
      </c>
      <c r="T287" s="6">
        <v>0</v>
      </c>
      <c r="U287" s="6"/>
      <c r="V287" s="6">
        <v>2167.11</v>
      </c>
      <c r="W287" s="6">
        <v>3037.25</v>
      </c>
      <c r="X287" s="6">
        <v>2167.11</v>
      </c>
      <c r="Y287" s="513">
        <f>IF(A287&lt;&gt;"",IF(A287=мар17!A287,0,1),IF(AND(B287=мар17!B287,C287=мар17!C287),0,1))</f>
        <v>0</v>
      </c>
      <c r="Z287" s="70" t="str">
        <f t="shared" si="37"/>
        <v>ул. Пятая д.5</v>
      </c>
      <c r="AA287" s="504">
        <f>IF($B287&lt;&gt;"",MAX(AA$7:AA286)+1,0)</f>
        <v>276</v>
      </c>
      <c r="AB287" s="502">
        <f t="shared" si="36"/>
        <v>287</v>
      </c>
      <c r="AC287" s="504">
        <f>1</f>
        <v>1</v>
      </c>
      <c r="AD287" s="103">
        <f t="shared" si="38"/>
        <v>1755.26</v>
      </c>
      <c r="AE287" s="103">
        <f t="shared" si="39"/>
        <v>361.84999999999991</v>
      </c>
      <c r="AF287" s="103">
        <f t="shared" si="40"/>
        <v>50.000000000000227</v>
      </c>
      <c r="AG287" s="3"/>
    </row>
    <row r="288" spans="2:33" ht="13.2" x14ac:dyDescent="0.25">
      <c r="B288" s="1" t="str">
        <f>адреса!$G$283</f>
        <v>кв.81</v>
      </c>
      <c r="C288" s="522">
        <f>адреса!$I$283</f>
        <v>50000081</v>
      </c>
      <c r="D288" s="6" t="str">
        <f>адреса!$K$283</f>
        <v>ФИО-5-81</v>
      </c>
      <c r="E288" s="6">
        <v>9103.92</v>
      </c>
      <c r="F288" s="6">
        <v>1747.43</v>
      </c>
      <c r="G288" s="6">
        <v>0</v>
      </c>
      <c r="H288" s="6">
        <v>1183.58</v>
      </c>
      <c r="I288" s="6">
        <v>177.19</v>
      </c>
      <c r="J288" s="6">
        <v>0</v>
      </c>
      <c r="K288" s="6">
        <v>339.16</v>
      </c>
      <c r="L288" s="6"/>
      <c r="M288" s="6">
        <v>0</v>
      </c>
      <c r="N288" s="6">
        <v>50</v>
      </c>
      <c r="O288" s="6">
        <v>117.68</v>
      </c>
      <c r="P288" s="6">
        <v>0</v>
      </c>
      <c r="Q288" s="6">
        <v>0</v>
      </c>
      <c r="R288" s="6">
        <v>106.51</v>
      </c>
      <c r="S288" s="6">
        <v>542.25</v>
      </c>
      <c r="T288" s="6">
        <v>0</v>
      </c>
      <c r="U288" s="6"/>
      <c r="V288" s="6">
        <v>4263.8</v>
      </c>
      <c r="W288" s="6">
        <v>0</v>
      </c>
      <c r="X288" s="6">
        <v>13367.72</v>
      </c>
      <c r="Y288" s="513">
        <f>IF(A288&lt;&gt;"",IF(A288=мар17!A288,0,1),IF(AND(B288=мар17!B288,C288=мар17!C288),0,1))</f>
        <v>0</v>
      </c>
      <c r="Z288" s="70" t="str">
        <f t="shared" si="37"/>
        <v>ул. Пятая д.5</v>
      </c>
      <c r="AA288" s="504">
        <f>IF($B288&lt;&gt;"",MAX(AA$7:AA287)+1,0)</f>
        <v>277</v>
      </c>
      <c r="AB288" s="502">
        <f t="shared" si="36"/>
        <v>288</v>
      </c>
      <c r="AC288" s="504">
        <f>1</f>
        <v>1</v>
      </c>
      <c r="AD288" s="103">
        <f t="shared" si="38"/>
        <v>1747.43</v>
      </c>
      <c r="AE288" s="103">
        <f t="shared" si="39"/>
        <v>2466.37</v>
      </c>
      <c r="AF288" s="103">
        <f t="shared" si="40"/>
        <v>50</v>
      </c>
      <c r="AG288" s="3"/>
    </row>
    <row r="289" spans="2:33" ht="13.2" x14ac:dyDescent="0.25">
      <c r="B289" s="1" t="str">
        <f>адреса!$G$284</f>
        <v>кв.82</v>
      </c>
      <c r="C289" s="522">
        <f>адреса!$I$284</f>
        <v>50000082</v>
      </c>
      <c r="D289" s="6" t="str">
        <f>адреса!$K$284</f>
        <v>ФИО-5-82</v>
      </c>
      <c r="E289" s="6">
        <v>4656.05</v>
      </c>
      <c r="F289" s="6">
        <v>2781.78</v>
      </c>
      <c r="G289" s="6">
        <v>0</v>
      </c>
      <c r="H289" s="6">
        <v>1883.82</v>
      </c>
      <c r="I289" s="6">
        <v>346</v>
      </c>
      <c r="J289" s="6">
        <v>0</v>
      </c>
      <c r="K289" s="6">
        <v>566.85</v>
      </c>
      <c r="L289" s="6"/>
      <c r="M289" s="6">
        <v>0</v>
      </c>
      <c r="N289" s="6">
        <v>50</v>
      </c>
      <c r="O289" s="6">
        <v>187.34</v>
      </c>
      <c r="P289" s="6">
        <v>0</v>
      </c>
      <c r="Q289" s="6">
        <v>0</v>
      </c>
      <c r="R289" s="6">
        <v>128.13</v>
      </c>
      <c r="S289" s="6">
        <v>652.32000000000005</v>
      </c>
      <c r="T289" s="6">
        <v>0</v>
      </c>
      <c r="U289" s="6"/>
      <c r="V289" s="6">
        <v>6596.24</v>
      </c>
      <c r="W289" s="6">
        <v>0</v>
      </c>
      <c r="X289" s="6">
        <v>11252.29</v>
      </c>
      <c r="Y289" s="513">
        <f>IF(A289&lt;&gt;"",IF(A289=мар17!A289,0,1),IF(AND(B289=мар17!B289,C289=мар17!C289),0,1))</f>
        <v>0</v>
      </c>
      <c r="Z289" s="70" t="str">
        <f t="shared" si="37"/>
        <v>ул. Пятая д.5</v>
      </c>
      <c r="AA289" s="504">
        <f>IF($B289&lt;&gt;"",MAX(AA$7:AA288)+1,0)</f>
        <v>278</v>
      </c>
      <c r="AB289" s="502">
        <f t="shared" si="36"/>
        <v>289</v>
      </c>
      <c r="AC289" s="504">
        <f>1</f>
        <v>1</v>
      </c>
      <c r="AD289" s="103">
        <f t="shared" si="38"/>
        <v>2781.78</v>
      </c>
      <c r="AE289" s="103">
        <f t="shared" si="39"/>
        <v>3764.46</v>
      </c>
      <c r="AF289" s="103">
        <f t="shared" si="40"/>
        <v>49.999999999999545</v>
      </c>
      <c r="AG289" s="3"/>
    </row>
    <row r="290" spans="2:33" ht="13.2" x14ac:dyDescent="0.25">
      <c r="B290" s="1" t="str">
        <f>адреса!$G$285</f>
        <v>кв.83</v>
      </c>
      <c r="C290" s="522">
        <f>адреса!$I$285</f>
        <v>50000083</v>
      </c>
      <c r="D290" s="6" t="str">
        <f>адреса!$K$285</f>
        <v>ФИО-5-83</v>
      </c>
      <c r="E290" s="6">
        <v>0</v>
      </c>
      <c r="F290" s="6">
        <v>2742.6</v>
      </c>
      <c r="G290" s="6">
        <v>0</v>
      </c>
      <c r="H290" s="6">
        <v>1856.97</v>
      </c>
      <c r="I290" s="6">
        <v>188.29</v>
      </c>
      <c r="J290" s="6">
        <v>0</v>
      </c>
      <c r="K290" s="6">
        <v>322.11</v>
      </c>
      <c r="L290" s="6"/>
      <c r="M290" s="6">
        <v>0</v>
      </c>
      <c r="N290" s="6">
        <v>50</v>
      </c>
      <c r="O290" s="6">
        <v>184.7</v>
      </c>
      <c r="P290" s="6">
        <v>0</v>
      </c>
      <c r="Q290" s="6">
        <v>0</v>
      </c>
      <c r="R290" s="6">
        <v>81.13</v>
      </c>
      <c r="S290" s="6">
        <v>413.08</v>
      </c>
      <c r="T290" s="6">
        <v>0</v>
      </c>
      <c r="U290" s="6"/>
      <c r="V290" s="6">
        <v>5838.88</v>
      </c>
      <c r="W290" s="6">
        <v>5838.88</v>
      </c>
      <c r="X290" s="6">
        <v>0</v>
      </c>
      <c r="Y290" s="513">
        <f>IF(A290&lt;&gt;"",IF(A290=мар17!A290,0,1),IF(AND(B290=мар17!B290,C290=мар17!C290),0,1))</f>
        <v>0</v>
      </c>
      <c r="Z290" s="70" t="str">
        <f t="shared" si="37"/>
        <v>ул. Пятая д.5</v>
      </c>
      <c r="AA290" s="504">
        <f>IF($B290&lt;&gt;"",MAX(AA$7:AA289)+1,0)</f>
        <v>279</v>
      </c>
      <c r="AB290" s="502">
        <f t="shared" si="36"/>
        <v>290</v>
      </c>
      <c r="AC290" s="504">
        <f>1</f>
        <v>1</v>
      </c>
      <c r="AD290" s="103">
        <f t="shared" si="38"/>
        <v>2742.6</v>
      </c>
      <c r="AE290" s="103">
        <f t="shared" si="39"/>
        <v>3046.2799999999997</v>
      </c>
      <c r="AF290" s="103">
        <f t="shared" si="40"/>
        <v>50.000000000000455</v>
      </c>
      <c r="AG290" s="3"/>
    </row>
    <row r="291" spans="2:33" ht="13.2" x14ac:dyDescent="0.25">
      <c r="B291" s="1" t="str">
        <f>адреса!$G$286</f>
        <v>кв.84</v>
      </c>
      <c r="C291" s="522">
        <f>адреса!$I$286</f>
        <v>50000084</v>
      </c>
      <c r="D291" s="6" t="str">
        <f>адреса!$K$286</f>
        <v>ФИО-5-84</v>
      </c>
      <c r="E291" s="6">
        <v>3445.81</v>
      </c>
      <c r="F291" s="6">
        <v>1755.26</v>
      </c>
      <c r="G291" s="6">
        <v>0</v>
      </c>
      <c r="H291" s="6">
        <v>1187.71</v>
      </c>
      <c r="I291" s="6">
        <v>95.65</v>
      </c>
      <c r="J291" s="6">
        <v>0</v>
      </c>
      <c r="K291" s="6">
        <v>81.55</v>
      </c>
      <c r="L291" s="6"/>
      <c r="M291" s="6">
        <v>0</v>
      </c>
      <c r="N291" s="6">
        <v>50</v>
      </c>
      <c r="O291" s="6">
        <v>118.21</v>
      </c>
      <c r="P291" s="6">
        <v>0</v>
      </c>
      <c r="Q291" s="6">
        <v>0</v>
      </c>
      <c r="R291" s="6">
        <v>-27.44</v>
      </c>
      <c r="S291" s="6">
        <v>-139.69999999999999</v>
      </c>
      <c r="T291" s="6">
        <v>0</v>
      </c>
      <c r="U291" s="6"/>
      <c r="V291" s="6">
        <v>3121.24</v>
      </c>
      <c r="W291" s="6">
        <v>3445.81</v>
      </c>
      <c r="X291" s="6">
        <v>3121.24</v>
      </c>
      <c r="Y291" s="513">
        <f>IF(A291&lt;&gt;"",IF(A291=мар17!A291,0,1),IF(AND(B291=мар17!B291,C291=мар17!C291),0,1))</f>
        <v>0</v>
      </c>
      <c r="Z291" s="70" t="str">
        <f t="shared" si="37"/>
        <v>ул. Пятая д.5</v>
      </c>
      <c r="AA291" s="504">
        <f>IF($B291&lt;&gt;"",MAX(AA$7:AA290)+1,0)</f>
        <v>280</v>
      </c>
      <c r="AB291" s="502">
        <f t="shared" si="36"/>
        <v>291</v>
      </c>
      <c r="AC291" s="504">
        <f>1</f>
        <v>1</v>
      </c>
      <c r="AD291" s="103">
        <f t="shared" si="38"/>
        <v>1755.26</v>
      </c>
      <c r="AE291" s="103">
        <f t="shared" si="39"/>
        <v>1315.98</v>
      </c>
      <c r="AF291" s="103">
        <f t="shared" si="40"/>
        <v>49.999999999999773</v>
      </c>
      <c r="AG291" s="3"/>
    </row>
    <row r="292" spans="2:33" ht="13.2" x14ac:dyDescent="0.25">
      <c r="B292" s="1" t="str">
        <f>адреса!$G$287</f>
        <v>кв.85</v>
      </c>
      <c r="C292" s="522">
        <f>адреса!$I$287</f>
        <v>50000085</v>
      </c>
      <c r="D292" s="6" t="str">
        <f>адреса!$K$287</f>
        <v>ФИО-5-85</v>
      </c>
      <c r="E292" s="6">
        <v>14827.17</v>
      </c>
      <c r="F292" s="6">
        <v>1747.43</v>
      </c>
      <c r="G292" s="6">
        <v>0</v>
      </c>
      <c r="H292" s="6">
        <v>1183.58</v>
      </c>
      <c r="I292" s="6">
        <v>121.09</v>
      </c>
      <c r="J292" s="6">
        <v>0</v>
      </c>
      <c r="K292" s="6">
        <v>250.04</v>
      </c>
      <c r="L292" s="6"/>
      <c r="M292" s="6">
        <v>0</v>
      </c>
      <c r="N292" s="6">
        <v>50</v>
      </c>
      <c r="O292" s="6">
        <v>117.68</v>
      </c>
      <c r="P292" s="6">
        <v>0</v>
      </c>
      <c r="Q292" s="6">
        <v>0</v>
      </c>
      <c r="R292" s="6">
        <v>88.06</v>
      </c>
      <c r="S292" s="6">
        <v>448.35</v>
      </c>
      <c r="T292" s="6">
        <v>0</v>
      </c>
      <c r="U292" s="6"/>
      <c r="V292" s="6">
        <v>4006.23</v>
      </c>
      <c r="W292" s="6">
        <v>0</v>
      </c>
      <c r="X292" s="6">
        <v>18833.400000000001</v>
      </c>
      <c r="Y292" s="513">
        <f>IF(A292&lt;&gt;"",IF(A292=мар17!A292,0,1),IF(AND(B292=мар17!B292,C292=мар17!C292),0,1))</f>
        <v>0</v>
      </c>
      <c r="Z292" s="70" t="str">
        <f t="shared" si="37"/>
        <v>ул. Пятая д.5</v>
      </c>
      <c r="AA292" s="504">
        <f>IF($B292&lt;&gt;"",MAX(AA$7:AA291)+1,0)</f>
        <v>281</v>
      </c>
      <c r="AB292" s="502">
        <f t="shared" si="36"/>
        <v>292</v>
      </c>
      <c r="AC292" s="504">
        <f>1</f>
        <v>1</v>
      </c>
      <c r="AD292" s="103">
        <f t="shared" si="38"/>
        <v>1747.43</v>
      </c>
      <c r="AE292" s="103">
        <f t="shared" si="39"/>
        <v>2208.7999999999997</v>
      </c>
      <c r="AF292" s="103">
        <f t="shared" si="40"/>
        <v>50.000000000000455</v>
      </c>
      <c r="AG292" s="3"/>
    </row>
    <row r="293" spans="2:33" ht="13.2" x14ac:dyDescent="0.25">
      <c r="B293" s="1" t="str">
        <f>адреса!$G$288</f>
        <v>кв.86</v>
      </c>
      <c r="C293" s="522">
        <f>адреса!$I$288</f>
        <v>50000086</v>
      </c>
      <c r="D293" s="6" t="str">
        <f>адреса!$K$288</f>
        <v>ФИО-5-86</v>
      </c>
      <c r="E293" s="6">
        <v>4226.8900000000003</v>
      </c>
      <c r="F293" s="6">
        <v>2781.78</v>
      </c>
      <c r="G293" s="6">
        <v>0</v>
      </c>
      <c r="H293" s="6">
        <v>1883.82</v>
      </c>
      <c r="I293" s="6">
        <v>72.37</v>
      </c>
      <c r="J293" s="6">
        <v>0</v>
      </c>
      <c r="K293" s="6">
        <v>157.52000000000001</v>
      </c>
      <c r="L293" s="6"/>
      <c r="M293" s="6">
        <v>0</v>
      </c>
      <c r="N293" s="6">
        <v>50</v>
      </c>
      <c r="O293" s="6">
        <v>187.34</v>
      </c>
      <c r="P293" s="6">
        <v>0</v>
      </c>
      <c r="Q293" s="6">
        <v>0</v>
      </c>
      <c r="R293" s="6">
        <v>59.38</v>
      </c>
      <c r="S293" s="6">
        <v>302.33999999999997</v>
      </c>
      <c r="T293" s="6">
        <v>0</v>
      </c>
      <c r="U293" s="6"/>
      <c r="V293" s="6">
        <v>5494.55</v>
      </c>
      <c r="W293" s="6">
        <v>4226.8900000000003</v>
      </c>
      <c r="X293" s="6">
        <v>5494.55</v>
      </c>
      <c r="Y293" s="513">
        <f>IF(A293&lt;&gt;"",IF(A293=мар17!A293,0,1),IF(AND(B293=мар17!B293,C293=мар17!C293),0,1))</f>
        <v>0</v>
      </c>
      <c r="Z293" s="70" t="str">
        <f t="shared" si="37"/>
        <v>ул. Пятая д.5</v>
      </c>
      <c r="AA293" s="504">
        <f>IF($B293&lt;&gt;"",MAX(AA$7:AA292)+1,0)</f>
        <v>282</v>
      </c>
      <c r="AB293" s="502">
        <f t="shared" si="36"/>
        <v>293</v>
      </c>
      <c r="AC293" s="504">
        <f>1</f>
        <v>1</v>
      </c>
      <c r="AD293" s="103">
        <f t="shared" si="38"/>
        <v>2781.78</v>
      </c>
      <c r="AE293" s="103">
        <f t="shared" si="39"/>
        <v>2662.7700000000004</v>
      </c>
      <c r="AF293" s="103">
        <f t="shared" si="40"/>
        <v>49.999999999999545</v>
      </c>
      <c r="AG293" s="3"/>
    </row>
    <row r="294" spans="2:33" ht="13.2" x14ac:dyDescent="0.25">
      <c r="B294" s="1" t="str">
        <f>адреса!$G$289</f>
        <v>кв.87</v>
      </c>
      <c r="C294" s="522">
        <f>адреса!$I$289</f>
        <v>50000087</v>
      </c>
      <c r="D294" s="6" t="str">
        <f>адреса!$K$289</f>
        <v>ФИО-5-87</v>
      </c>
      <c r="E294" s="6">
        <v>4957.42</v>
      </c>
      <c r="F294" s="6">
        <v>2781.78</v>
      </c>
      <c r="G294" s="6">
        <v>0</v>
      </c>
      <c r="H294" s="6">
        <v>1883.82</v>
      </c>
      <c r="I294" s="6">
        <v>185.08</v>
      </c>
      <c r="J294" s="6">
        <v>0</v>
      </c>
      <c r="K294" s="6">
        <v>392.61</v>
      </c>
      <c r="L294" s="6"/>
      <c r="M294" s="6">
        <v>0</v>
      </c>
      <c r="N294" s="6">
        <v>50</v>
      </c>
      <c r="O294" s="6">
        <v>187.34</v>
      </c>
      <c r="P294" s="6">
        <v>0</v>
      </c>
      <c r="Q294" s="6">
        <v>0</v>
      </c>
      <c r="R294" s="6">
        <v>143.32</v>
      </c>
      <c r="S294" s="6">
        <v>729.67</v>
      </c>
      <c r="T294" s="6">
        <v>0</v>
      </c>
      <c r="U294" s="6"/>
      <c r="V294" s="6">
        <v>6353.62</v>
      </c>
      <c r="W294" s="6">
        <v>11311.04</v>
      </c>
      <c r="X294" s="6">
        <v>0</v>
      </c>
      <c r="Y294" s="513">
        <f>IF(A294&lt;&gt;"",IF(A294=мар17!A294,0,1),IF(AND(B294=мар17!B294,C294=мар17!C294),0,1))</f>
        <v>0</v>
      </c>
      <c r="Z294" s="70" t="str">
        <f t="shared" si="37"/>
        <v>ул. Пятая д.5</v>
      </c>
      <c r="AA294" s="504">
        <f>IF($B294&lt;&gt;"",MAX(AA$7:AA293)+1,0)</f>
        <v>283</v>
      </c>
      <c r="AB294" s="502">
        <f t="shared" si="36"/>
        <v>294</v>
      </c>
      <c r="AC294" s="504">
        <f>1</f>
        <v>1</v>
      </c>
      <c r="AD294" s="103">
        <f t="shared" si="38"/>
        <v>2781.78</v>
      </c>
      <c r="AE294" s="103">
        <f t="shared" si="39"/>
        <v>3521.8400000000006</v>
      </c>
      <c r="AF294" s="103">
        <f t="shared" si="40"/>
        <v>49.999999999999091</v>
      </c>
      <c r="AG294" s="3"/>
    </row>
    <row r="295" spans="2:33" ht="13.2" x14ac:dyDescent="0.25">
      <c r="B295" s="1" t="str">
        <f>адреса!$G$290</f>
        <v>кв.88</v>
      </c>
      <c r="C295" s="522">
        <f>адреса!$I$290</f>
        <v>50000088</v>
      </c>
      <c r="D295" s="6" t="str">
        <f>адреса!$K$290</f>
        <v>ФИО-5-88</v>
      </c>
      <c r="E295" s="6">
        <v>3104.84</v>
      </c>
      <c r="F295" s="6">
        <v>1767.02</v>
      </c>
      <c r="G295" s="6">
        <v>0</v>
      </c>
      <c r="H295" s="6">
        <v>1195.98</v>
      </c>
      <c r="I295" s="6">
        <v>48.4</v>
      </c>
      <c r="J295" s="6">
        <v>0</v>
      </c>
      <c r="K295" s="6">
        <v>132.32</v>
      </c>
      <c r="L295" s="6"/>
      <c r="M295" s="6">
        <v>0</v>
      </c>
      <c r="N295" s="6">
        <v>50</v>
      </c>
      <c r="O295" s="6">
        <v>119</v>
      </c>
      <c r="P295" s="6">
        <v>0</v>
      </c>
      <c r="Q295" s="6">
        <v>0</v>
      </c>
      <c r="R295" s="6">
        <v>62.28</v>
      </c>
      <c r="S295" s="6">
        <v>317.08999999999997</v>
      </c>
      <c r="T295" s="6">
        <v>0</v>
      </c>
      <c r="U295" s="6"/>
      <c r="V295" s="6">
        <v>3692.09</v>
      </c>
      <c r="W295" s="6">
        <v>6796.93</v>
      </c>
      <c r="X295" s="6">
        <v>0</v>
      </c>
      <c r="Y295" s="513">
        <f>IF(A295&lt;&gt;"",IF(A295=мар17!A295,0,1),IF(AND(B295=мар17!B295,C295=мар17!C295),0,1))</f>
        <v>0</v>
      </c>
      <c r="Z295" s="70" t="str">
        <f t="shared" si="37"/>
        <v>ул. Пятая д.5</v>
      </c>
      <c r="AA295" s="504">
        <f>IF($B295&lt;&gt;"",MAX(AA$7:AA294)+1,0)</f>
        <v>284</v>
      </c>
      <c r="AB295" s="502">
        <f t="shared" si="36"/>
        <v>295</v>
      </c>
      <c r="AC295" s="504">
        <f>1</f>
        <v>1</v>
      </c>
      <c r="AD295" s="103">
        <f t="shared" si="38"/>
        <v>1767.02</v>
      </c>
      <c r="AE295" s="103">
        <f t="shared" si="39"/>
        <v>1875.07</v>
      </c>
      <c r="AF295" s="103">
        <f t="shared" si="40"/>
        <v>50.000000000000227</v>
      </c>
      <c r="AG295" s="3"/>
    </row>
    <row r="296" spans="2:33" ht="13.2" x14ac:dyDescent="0.25">
      <c r="B296" s="1" t="str">
        <f>адреса!$G$291</f>
        <v>кв.89</v>
      </c>
      <c r="C296" s="522">
        <f>адреса!$I$291</f>
        <v>50000089</v>
      </c>
      <c r="D296" s="6" t="str">
        <f>адреса!$K$291</f>
        <v>ФИО-5-89</v>
      </c>
      <c r="E296" s="6">
        <v>-618.32000000000005</v>
      </c>
      <c r="F296" s="6">
        <v>1747.43</v>
      </c>
      <c r="G296" s="6">
        <v>0</v>
      </c>
      <c r="H296" s="6">
        <v>1183.58</v>
      </c>
      <c r="I296" s="6">
        <v>0</v>
      </c>
      <c r="J296" s="6">
        <v>0</v>
      </c>
      <c r="K296" s="6">
        <v>0</v>
      </c>
      <c r="L296" s="6"/>
      <c r="M296" s="6">
        <v>0</v>
      </c>
      <c r="N296" s="6">
        <v>50</v>
      </c>
      <c r="O296" s="6">
        <v>117.68</v>
      </c>
      <c r="P296" s="6">
        <v>0</v>
      </c>
      <c r="Q296" s="6">
        <v>0</v>
      </c>
      <c r="R296" s="6">
        <v>0</v>
      </c>
      <c r="S296" s="6">
        <v>0</v>
      </c>
      <c r="T296" s="6">
        <v>0</v>
      </c>
      <c r="U296" s="6"/>
      <c r="V296" s="6">
        <v>3098.69</v>
      </c>
      <c r="W296" s="6">
        <v>3000</v>
      </c>
      <c r="X296" s="6">
        <v>-519.63</v>
      </c>
      <c r="Y296" s="513">
        <f>IF(A296&lt;&gt;"",IF(A296=мар17!A296,0,1),IF(AND(B296=мар17!B296,C296=мар17!C296),0,1))</f>
        <v>0</v>
      </c>
      <c r="Z296" s="70" t="str">
        <f t="shared" si="37"/>
        <v>ул. Пятая д.5</v>
      </c>
      <c r="AA296" s="504">
        <f>IF($B296&lt;&gt;"",MAX(AA$7:AA295)+1,0)</f>
        <v>285</v>
      </c>
      <c r="AB296" s="502">
        <f t="shared" si="36"/>
        <v>296</v>
      </c>
      <c r="AC296" s="504">
        <f>1</f>
        <v>1</v>
      </c>
      <c r="AD296" s="103">
        <f t="shared" si="38"/>
        <v>1747.43</v>
      </c>
      <c r="AE296" s="103">
        <f t="shared" si="39"/>
        <v>1301.26</v>
      </c>
      <c r="AF296" s="103">
        <f t="shared" si="40"/>
        <v>50</v>
      </c>
      <c r="AG296" s="3"/>
    </row>
    <row r="297" spans="2:33" ht="13.2" x14ac:dyDescent="0.25">
      <c r="B297" s="1" t="str">
        <f>адреса!$G$292</f>
        <v>кв.90</v>
      </c>
      <c r="C297" s="522">
        <f>адреса!$I$292</f>
        <v>50000090</v>
      </c>
      <c r="D297" s="6" t="str">
        <f>адреса!$K$292</f>
        <v>ФИО-5-90</v>
      </c>
      <c r="E297" s="6">
        <v>6103.51</v>
      </c>
      <c r="F297" s="6">
        <v>2754.35</v>
      </c>
      <c r="G297" s="6">
        <v>0</v>
      </c>
      <c r="H297" s="6">
        <v>1865.23</v>
      </c>
      <c r="I297" s="6">
        <v>721.9</v>
      </c>
      <c r="J297" s="6">
        <v>0</v>
      </c>
      <c r="K297" s="6">
        <v>1641.59</v>
      </c>
      <c r="L297" s="6"/>
      <c r="M297" s="6">
        <v>0</v>
      </c>
      <c r="N297" s="6">
        <v>50</v>
      </c>
      <c r="O297" s="6">
        <v>185.49</v>
      </c>
      <c r="P297" s="6">
        <v>0</v>
      </c>
      <c r="Q297" s="6">
        <v>0</v>
      </c>
      <c r="R297" s="6">
        <v>651.22</v>
      </c>
      <c r="S297" s="6">
        <v>3315.48</v>
      </c>
      <c r="T297" s="6">
        <v>0</v>
      </c>
      <c r="U297" s="6"/>
      <c r="V297" s="6">
        <v>11185.26</v>
      </c>
      <c r="W297" s="6">
        <v>17288.77</v>
      </c>
      <c r="X297" s="6">
        <v>0</v>
      </c>
      <c r="Y297" s="513">
        <f>IF(A297&lt;&gt;"",IF(A297=мар17!A297,0,1),IF(AND(B297=мар17!B297,C297=мар17!C297),0,1))</f>
        <v>0</v>
      </c>
      <c r="Z297" s="70" t="str">
        <f t="shared" si="37"/>
        <v>ул. Пятая д.5</v>
      </c>
      <c r="AA297" s="504">
        <f>IF($B297&lt;&gt;"",MAX(AA$7:AA296)+1,0)</f>
        <v>286</v>
      </c>
      <c r="AB297" s="502">
        <f t="shared" si="36"/>
        <v>297</v>
      </c>
      <c r="AC297" s="504">
        <f>1</f>
        <v>1</v>
      </c>
      <c r="AD297" s="103">
        <f t="shared" si="38"/>
        <v>2754.35</v>
      </c>
      <c r="AE297" s="103">
        <f t="shared" si="39"/>
        <v>8380.91</v>
      </c>
      <c r="AF297" s="103">
        <f t="shared" si="40"/>
        <v>50</v>
      </c>
      <c r="AG297" s="3"/>
    </row>
    <row r="298" spans="2:33" ht="13.2" x14ac:dyDescent="0.25">
      <c r="B298" s="1" t="str">
        <f>адреса!$G$293</f>
        <v>кв.91</v>
      </c>
      <c r="C298" s="522">
        <f>адреса!$I$293</f>
        <v>50000091</v>
      </c>
      <c r="D298" s="6" t="str">
        <f>адреса!$K$293</f>
        <v>ФИО-5-91</v>
      </c>
      <c r="E298" s="6">
        <v>47522.3</v>
      </c>
      <c r="F298" s="6">
        <v>2781.78</v>
      </c>
      <c r="G298" s="6">
        <v>0</v>
      </c>
      <c r="H298" s="6">
        <v>1883.82</v>
      </c>
      <c r="I298" s="6">
        <v>1413.73</v>
      </c>
      <c r="J298" s="6">
        <v>0</v>
      </c>
      <c r="K298" s="6">
        <v>-637.57000000000005</v>
      </c>
      <c r="L298" s="6"/>
      <c r="M298" s="6">
        <v>0</v>
      </c>
      <c r="N298" s="6">
        <v>50</v>
      </c>
      <c r="O298" s="6">
        <v>187.34</v>
      </c>
      <c r="P298" s="6">
        <v>0</v>
      </c>
      <c r="Q298" s="6">
        <v>0</v>
      </c>
      <c r="R298" s="6">
        <v>-1947.03</v>
      </c>
      <c r="S298" s="6">
        <v>-9912.75</v>
      </c>
      <c r="T298" s="6">
        <v>0</v>
      </c>
      <c r="U298" s="6"/>
      <c r="V298" s="6">
        <v>-6180.68</v>
      </c>
      <c r="W298" s="6">
        <v>0</v>
      </c>
      <c r="X298" s="6">
        <v>41341.620000000003</v>
      </c>
      <c r="Y298" s="513">
        <f>IF(A298&lt;&gt;"",IF(A298=мар17!A298,0,1),IF(AND(B298=мар17!B298,C298=мар17!C298),0,1))</f>
        <v>0</v>
      </c>
      <c r="Z298" s="70" t="str">
        <f t="shared" si="37"/>
        <v>ул. Пятая д.5</v>
      </c>
      <c r="AA298" s="504">
        <f>IF($B298&lt;&gt;"",MAX(AA$7:AA297)+1,0)</f>
        <v>287</v>
      </c>
      <c r="AB298" s="502">
        <f t="shared" si="36"/>
        <v>298</v>
      </c>
      <c r="AC298" s="504">
        <f>1</f>
        <v>1</v>
      </c>
      <c r="AD298" s="103">
        <f t="shared" si="38"/>
        <v>2781.78</v>
      </c>
      <c r="AE298" s="103">
        <f t="shared" si="39"/>
        <v>-9012.4599999999991</v>
      </c>
      <c r="AF298" s="103">
        <f t="shared" si="40"/>
        <v>49.999999999998181</v>
      </c>
      <c r="AG298" s="3"/>
    </row>
    <row r="299" spans="2:33" ht="13.2" x14ac:dyDescent="0.25">
      <c r="B299" s="1" t="str">
        <f>адреса!$G$294</f>
        <v>кв.92</v>
      </c>
      <c r="C299" s="522">
        <f>адреса!$I$294</f>
        <v>50000092</v>
      </c>
      <c r="D299" s="6" t="str">
        <f>адреса!$K$294</f>
        <v>ФИО-5-92</v>
      </c>
      <c r="E299" s="6">
        <v>0</v>
      </c>
      <c r="F299" s="6">
        <v>1767.02</v>
      </c>
      <c r="G299" s="6">
        <v>0</v>
      </c>
      <c r="H299" s="6">
        <v>1195.98</v>
      </c>
      <c r="I299" s="6">
        <v>16.73</v>
      </c>
      <c r="J299" s="6">
        <v>0</v>
      </c>
      <c r="K299" s="6">
        <v>37.659999999999997</v>
      </c>
      <c r="L299" s="6"/>
      <c r="M299" s="6">
        <v>0</v>
      </c>
      <c r="N299" s="6">
        <v>50</v>
      </c>
      <c r="O299" s="6">
        <v>119</v>
      </c>
      <c r="P299" s="6">
        <v>0</v>
      </c>
      <c r="Q299" s="6">
        <v>0</v>
      </c>
      <c r="R299" s="6">
        <v>14.77</v>
      </c>
      <c r="S299" s="6">
        <v>75.22</v>
      </c>
      <c r="T299" s="6">
        <v>0</v>
      </c>
      <c r="U299" s="6"/>
      <c r="V299" s="6">
        <v>3276.38</v>
      </c>
      <c r="W299" s="6">
        <v>0</v>
      </c>
      <c r="X299" s="6">
        <v>3276.38</v>
      </c>
      <c r="Y299" s="513">
        <f>IF(A299&lt;&gt;"",IF(A299=мар17!A299,0,1),IF(AND(B299=мар17!B299,C299=мар17!C299),0,1))</f>
        <v>0</v>
      </c>
      <c r="Z299" s="70" t="str">
        <f t="shared" si="37"/>
        <v>ул. Пятая д.5</v>
      </c>
      <c r="AA299" s="504">
        <f>IF($B299&lt;&gt;"",MAX(AA$7:AA298)+1,0)</f>
        <v>288</v>
      </c>
      <c r="AB299" s="502">
        <f t="shared" si="36"/>
        <v>299</v>
      </c>
      <c r="AC299" s="504">
        <f>1</f>
        <v>1</v>
      </c>
      <c r="AD299" s="103">
        <f t="shared" si="38"/>
        <v>1767.02</v>
      </c>
      <c r="AE299" s="103">
        <f t="shared" si="39"/>
        <v>1459.3600000000001</v>
      </c>
      <c r="AF299" s="103">
        <f t="shared" si="40"/>
        <v>50</v>
      </c>
      <c r="AG299" s="3"/>
    </row>
    <row r="300" spans="2:33" ht="13.2" x14ac:dyDescent="0.25">
      <c r="B300" s="1" t="str">
        <f>адреса!$G$295</f>
        <v>кв.93</v>
      </c>
      <c r="C300" s="522">
        <f>адреса!$I$295</f>
        <v>50000093</v>
      </c>
      <c r="D300" s="6" t="str">
        <f>адреса!$K$295</f>
        <v>ФИО-5-93</v>
      </c>
      <c r="E300" s="6">
        <v>3163.59</v>
      </c>
      <c r="F300" s="6">
        <v>1747.43</v>
      </c>
      <c r="G300" s="6">
        <v>0</v>
      </c>
      <c r="H300" s="6">
        <v>1183.58</v>
      </c>
      <c r="I300" s="6">
        <v>96.56</v>
      </c>
      <c r="J300" s="6">
        <v>0</v>
      </c>
      <c r="K300" s="6">
        <v>173.16</v>
      </c>
      <c r="L300" s="6"/>
      <c r="M300" s="6">
        <v>0</v>
      </c>
      <c r="N300" s="6">
        <v>50</v>
      </c>
      <c r="O300" s="6">
        <v>117.68</v>
      </c>
      <c r="P300" s="6">
        <v>0</v>
      </c>
      <c r="Q300" s="6">
        <v>0</v>
      </c>
      <c r="R300" s="6">
        <v>48.28</v>
      </c>
      <c r="S300" s="6">
        <v>245.81</v>
      </c>
      <c r="T300" s="6">
        <v>0</v>
      </c>
      <c r="U300" s="6"/>
      <c r="V300" s="6">
        <v>3662.5</v>
      </c>
      <c r="W300" s="6">
        <v>3163.59</v>
      </c>
      <c r="X300" s="6">
        <v>3662.5</v>
      </c>
      <c r="Y300" s="513">
        <f>IF(A300&lt;&gt;"",IF(A300=мар17!A300,0,1),IF(AND(B300=мар17!B300,C300=мар17!C300),0,1))</f>
        <v>0</v>
      </c>
      <c r="Z300" s="70" t="str">
        <f t="shared" si="37"/>
        <v>ул. Пятая д.5</v>
      </c>
      <c r="AA300" s="504">
        <f>IF($B300&lt;&gt;"",MAX(AA$7:AA299)+1,0)</f>
        <v>289</v>
      </c>
      <c r="AB300" s="502">
        <f t="shared" si="36"/>
        <v>300</v>
      </c>
      <c r="AC300" s="504">
        <f>1</f>
        <v>1</v>
      </c>
      <c r="AD300" s="103">
        <f t="shared" si="38"/>
        <v>1747.43</v>
      </c>
      <c r="AE300" s="103">
        <f t="shared" si="39"/>
        <v>1865.07</v>
      </c>
      <c r="AF300" s="103">
        <f t="shared" si="40"/>
        <v>50</v>
      </c>
      <c r="AG300" s="3"/>
    </row>
    <row r="301" spans="2:33" ht="13.2" x14ac:dyDescent="0.25">
      <c r="B301" s="1" t="str">
        <f>адреса!$G$296</f>
        <v>кв.94</v>
      </c>
      <c r="C301" s="522">
        <f>адреса!$I$296</f>
        <v>50000094</v>
      </c>
      <c r="D301" s="6" t="str">
        <f>адреса!$K$296</f>
        <v>ФИО-5-94</v>
      </c>
      <c r="E301" s="6">
        <v>69440.12</v>
      </c>
      <c r="F301" s="6">
        <v>2754.35</v>
      </c>
      <c r="G301" s="6">
        <v>0</v>
      </c>
      <c r="H301" s="6">
        <v>1865.23</v>
      </c>
      <c r="I301" s="6">
        <v>99.72</v>
      </c>
      <c r="J301" s="6">
        <v>0</v>
      </c>
      <c r="K301" s="6">
        <v>154.29</v>
      </c>
      <c r="L301" s="6"/>
      <c r="M301" s="6">
        <v>0</v>
      </c>
      <c r="N301" s="6">
        <v>-500</v>
      </c>
      <c r="O301" s="6">
        <v>185.49</v>
      </c>
      <c r="P301" s="6">
        <v>0</v>
      </c>
      <c r="Q301" s="6">
        <v>0</v>
      </c>
      <c r="R301" s="6">
        <v>29.33</v>
      </c>
      <c r="S301" s="6">
        <v>149.34</v>
      </c>
      <c r="T301" s="6">
        <v>0</v>
      </c>
      <c r="U301" s="6"/>
      <c r="V301" s="6">
        <v>4737.75</v>
      </c>
      <c r="W301" s="6">
        <v>0</v>
      </c>
      <c r="X301" s="6">
        <v>74177.87</v>
      </c>
      <c r="Y301" s="513">
        <f>IF(A301&lt;&gt;"",IF(A301=мар17!A301,0,1),IF(AND(B301=мар17!B301,C301=мар17!C301),0,1))</f>
        <v>0</v>
      </c>
      <c r="Z301" s="70" t="str">
        <f t="shared" si="37"/>
        <v>ул. Пятая д.5</v>
      </c>
      <c r="AA301" s="504">
        <f>IF($B301&lt;&gt;"",MAX(AA$7:AA300)+1,0)</f>
        <v>290</v>
      </c>
      <c r="AB301" s="502">
        <f t="shared" si="36"/>
        <v>301</v>
      </c>
      <c r="AC301" s="504">
        <f>1</f>
        <v>1</v>
      </c>
      <c r="AD301" s="103">
        <f t="shared" si="38"/>
        <v>2754.35</v>
      </c>
      <c r="AE301" s="103">
        <f t="shared" si="39"/>
        <v>2483.4000000000005</v>
      </c>
      <c r="AF301" s="103">
        <f t="shared" si="40"/>
        <v>-500.00000000000045</v>
      </c>
      <c r="AG301" s="3"/>
    </row>
    <row r="302" spans="2:33" ht="13.2" x14ac:dyDescent="0.25">
      <c r="B302" s="1" t="str">
        <f>адреса!$G$297</f>
        <v>кв.95</v>
      </c>
      <c r="C302" s="522">
        <f>адреса!$I$297</f>
        <v>50000095</v>
      </c>
      <c r="D302" s="6" t="str">
        <f>адреса!$K$297</f>
        <v>ФИО-5-95</v>
      </c>
      <c r="E302" s="6">
        <v>7545.65</v>
      </c>
      <c r="F302" s="6">
        <v>2781.78</v>
      </c>
      <c r="G302" s="6">
        <v>0</v>
      </c>
      <c r="H302" s="6">
        <v>1883.82</v>
      </c>
      <c r="I302" s="6">
        <v>187.36</v>
      </c>
      <c r="J302" s="6">
        <v>0</v>
      </c>
      <c r="K302" s="6">
        <v>329.69</v>
      </c>
      <c r="L302" s="6"/>
      <c r="M302" s="6">
        <v>0</v>
      </c>
      <c r="N302" s="6">
        <v>50</v>
      </c>
      <c r="O302" s="6">
        <v>187.34</v>
      </c>
      <c r="P302" s="6">
        <v>0</v>
      </c>
      <c r="Q302" s="6">
        <v>0</v>
      </c>
      <c r="R302" s="6">
        <v>88.4</v>
      </c>
      <c r="S302" s="6">
        <v>450.1</v>
      </c>
      <c r="T302" s="6">
        <v>0</v>
      </c>
      <c r="U302" s="6"/>
      <c r="V302" s="6">
        <v>5958.49</v>
      </c>
      <c r="W302" s="6">
        <v>5000</v>
      </c>
      <c r="X302" s="6">
        <v>8504.14</v>
      </c>
      <c r="Y302" s="513">
        <f>IF(A302&lt;&gt;"",IF(A302=мар17!A302,0,1),IF(AND(B302=мар17!B302,C302=мар17!C302),0,1))</f>
        <v>0</v>
      </c>
      <c r="Z302" s="70" t="str">
        <f t="shared" si="37"/>
        <v>ул. Пятая д.5</v>
      </c>
      <c r="AA302" s="504">
        <f>IF($B302&lt;&gt;"",MAX(AA$7:AA301)+1,0)</f>
        <v>291</v>
      </c>
      <c r="AB302" s="502">
        <f t="shared" si="36"/>
        <v>302</v>
      </c>
      <c r="AC302" s="504">
        <f>1</f>
        <v>1</v>
      </c>
      <c r="AD302" s="103">
        <f t="shared" si="38"/>
        <v>2781.78</v>
      </c>
      <c r="AE302" s="103">
        <f t="shared" si="39"/>
        <v>3126.71</v>
      </c>
      <c r="AF302" s="103">
        <f t="shared" si="40"/>
        <v>49.999999999999545</v>
      </c>
      <c r="AG302" s="3"/>
    </row>
    <row r="303" spans="2:33" ht="13.2" x14ac:dyDescent="0.25">
      <c r="B303" s="1" t="str">
        <f>адреса!$G$298</f>
        <v>кв.96</v>
      </c>
      <c r="C303" s="522">
        <f>адреса!$I$298</f>
        <v>50000096</v>
      </c>
      <c r="D303" s="6" t="str">
        <f>адреса!$K$298</f>
        <v>ФИО-5-96</v>
      </c>
      <c r="E303" s="6">
        <v>12883.4</v>
      </c>
      <c r="F303" s="6">
        <v>1767.02</v>
      </c>
      <c r="G303" s="6">
        <v>0</v>
      </c>
      <c r="H303" s="6">
        <v>1195.98</v>
      </c>
      <c r="I303" s="6">
        <v>82.81</v>
      </c>
      <c r="J303" s="6">
        <v>0</v>
      </c>
      <c r="K303" s="6">
        <v>170.16</v>
      </c>
      <c r="L303" s="6"/>
      <c r="M303" s="6">
        <v>0</v>
      </c>
      <c r="N303" s="6">
        <v>50</v>
      </c>
      <c r="O303" s="6">
        <v>119</v>
      </c>
      <c r="P303" s="6">
        <v>0</v>
      </c>
      <c r="Q303" s="6">
        <v>0</v>
      </c>
      <c r="R303" s="6">
        <v>59.52</v>
      </c>
      <c r="S303" s="6">
        <v>303.02999999999997</v>
      </c>
      <c r="T303" s="6">
        <v>0</v>
      </c>
      <c r="U303" s="6"/>
      <c r="V303" s="6">
        <v>3747.52</v>
      </c>
      <c r="W303" s="6">
        <v>0</v>
      </c>
      <c r="X303" s="6">
        <v>16630.919999999998</v>
      </c>
      <c r="Y303" s="513">
        <f>IF(A303&lt;&gt;"",IF(A303=мар17!A303,0,1),IF(AND(B303=мар17!B303,C303=мар17!C303),0,1))</f>
        <v>0</v>
      </c>
      <c r="Z303" s="70" t="str">
        <f t="shared" si="37"/>
        <v>ул. Пятая д.5</v>
      </c>
      <c r="AA303" s="504">
        <f>IF($B303&lt;&gt;"",MAX(AA$7:AA302)+1,0)</f>
        <v>292</v>
      </c>
      <c r="AB303" s="502">
        <f t="shared" si="36"/>
        <v>303</v>
      </c>
      <c r="AC303" s="504">
        <f>1</f>
        <v>1</v>
      </c>
      <c r="AD303" s="103">
        <f t="shared" si="38"/>
        <v>1767.02</v>
      </c>
      <c r="AE303" s="103">
        <f t="shared" si="39"/>
        <v>1930.5</v>
      </c>
      <c r="AF303" s="103">
        <f t="shared" si="40"/>
        <v>50</v>
      </c>
      <c r="AG303" s="3"/>
    </row>
    <row r="304" spans="2:33" ht="13.2" x14ac:dyDescent="0.25">
      <c r="B304" s="1" t="str">
        <f>адреса!$G$299</f>
        <v>кв.97</v>
      </c>
      <c r="C304" s="522">
        <f>адреса!$I$299</f>
        <v>50000097</v>
      </c>
      <c r="D304" s="6" t="str">
        <f>адреса!$K$299</f>
        <v>ФИО-5-97</v>
      </c>
      <c r="E304" s="6">
        <v>4433.04</v>
      </c>
      <c r="F304" s="6">
        <v>1747.43</v>
      </c>
      <c r="G304" s="6">
        <v>0</v>
      </c>
      <c r="H304" s="6">
        <v>1183.58</v>
      </c>
      <c r="I304" s="6">
        <v>0</v>
      </c>
      <c r="J304" s="6">
        <v>0</v>
      </c>
      <c r="K304" s="6">
        <v>0</v>
      </c>
      <c r="L304" s="6"/>
      <c r="M304" s="6">
        <v>0</v>
      </c>
      <c r="N304" s="6">
        <v>50</v>
      </c>
      <c r="O304" s="6">
        <v>117.68</v>
      </c>
      <c r="P304" s="6">
        <v>0</v>
      </c>
      <c r="Q304" s="6">
        <v>0</v>
      </c>
      <c r="R304" s="6">
        <v>0</v>
      </c>
      <c r="S304" s="6">
        <v>0</v>
      </c>
      <c r="T304" s="6">
        <v>0</v>
      </c>
      <c r="U304" s="6"/>
      <c r="V304" s="6">
        <v>3098.69</v>
      </c>
      <c r="W304" s="6">
        <v>4433.04</v>
      </c>
      <c r="X304" s="6">
        <v>3098.69</v>
      </c>
      <c r="Y304" s="513">
        <f>IF(A304&lt;&gt;"",IF(A304=мар17!A304,0,1),IF(AND(B304=мар17!B304,C304=мар17!C304),0,1))</f>
        <v>0</v>
      </c>
      <c r="Z304" s="70" t="str">
        <f t="shared" si="37"/>
        <v>ул. Пятая д.5</v>
      </c>
      <c r="AA304" s="504">
        <f>IF($B304&lt;&gt;"",MAX(AA$7:AA303)+1,0)</f>
        <v>293</v>
      </c>
      <c r="AB304" s="502">
        <f t="shared" si="36"/>
        <v>304</v>
      </c>
      <c r="AC304" s="504">
        <f>1</f>
        <v>1</v>
      </c>
      <c r="AD304" s="103">
        <f t="shared" si="38"/>
        <v>1747.43</v>
      </c>
      <c r="AE304" s="103">
        <f t="shared" si="39"/>
        <v>1301.26</v>
      </c>
      <c r="AF304" s="103">
        <f t="shared" si="40"/>
        <v>50</v>
      </c>
      <c r="AG304" s="3"/>
    </row>
    <row r="305" spans="1:33" ht="13.2" x14ac:dyDescent="0.25">
      <c r="B305" s="1" t="str">
        <f>адреса!$G$300</f>
        <v>кв.98</v>
      </c>
      <c r="C305" s="522">
        <f>адреса!$I$300</f>
        <v>50000098</v>
      </c>
      <c r="D305" s="6" t="str">
        <f>адреса!$K$300</f>
        <v>ФИО-5-98</v>
      </c>
      <c r="E305" s="6">
        <v>4879.33</v>
      </c>
      <c r="F305" s="6">
        <v>2754.35</v>
      </c>
      <c r="G305" s="6">
        <v>0</v>
      </c>
      <c r="H305" s="6">
        <v>1865.23</v>
      </c>
      <c r="I305" s="6">
        <v>265.54000000000002</v>
      </c>
      <c r="J305" s="6">
        <v>0</v>
      </c>
      <c r="K305" s="6">
        <v>432.9</v>
      </c>
      <c r="L305" s="6"/>
      <c r="M305" s="6">
        <v>0</v>
      </c>
      <c r="N305" s="6">
        <v>50</v>
      </c>
      <c r="O305" s="6">
        <v>185.49</v>
      </c>
      <c r="P305" s="6">
        <v>0</v>
      </c>
      <c r="Q305" s="6">
        <v>0</v>
      </c>
      <c r="R305" s="6">
        <v>96.56</v>
      </c>
      <c r="S305" s="6">
        <v>491.61</v>
      </c>
      <c r="T305" s="6">
        <v>0</v>
      </c>
      <c r="U305" s="6"/>
      <c r="V305" s="6">
        <v>6141.68</v>
      </c>
      <c r="W305" s="6">
        <v>4879.33</v>
      </c>
      <c r="X305" s="6">
        <v>6141.68</v>
      </c>
      <c r="Y305" s="513">
        <f>IF(A305&lt;&gt;"",IF(A305=мар17!A305,0,1),IF(AND(B305=мар17!B305,C305=мар17!C305),0,1))</f>
        <v>0</v>
      </c>
      <c r="Z305" s="70" t="str">
        <f t="shared" si="37"/>
        <v>ул. Пятая д.5</v>
      </c>
      <c r="AA305" s="504">
        <f>IF($B305&lt;&gt;"",MAX(AA$7:AA304)+1,0)</f>
        <v>294</v>
      </c>
      <c r="AB305" s="502">
        <f t="shared" si="36"/>
        <v>305</v>
      </c>
      <c r="AC305" s="504">
        <f>1</f>
        <v>1</v>
      </c>
      <c r="AD305" s="103">
        <f t="shared" si="38"/>
        <v>2754.35</v>
      </c>
      <c r="AE305" s="103">
        <f t="shared" si="39"/>
        <v>3337.33</v>
      </c>
      <c r="AF305" s="103">
        <f t="shared" si="40"/>
        <v>50.000000000000455</v>
      </c>
      <c r="AG305" s="3"/>
    </row>
    <row r="306" spans="1:33" ht="13.2" x14ac:dyDescent="0.25">
      <c r="A306" s="4" t="str">
        <f>адреса!$E$301</f>
        <v>ул. Шестая д.6</v>
      </c>
      <c r="C306" s="522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>
        <v>0</v>
      </c>
      <c r="U306" s="6"/>
      <c r="V306" s="6"/>
      <c r="W306" s="6"/>
      <c r="X306" s="6"/>
      <c r="Y306" s="513">
        <f>IF(A306&lt;&gt;"",IF(A306=мар17!A306,0,1),IF(AND(B306=мар17!B306,C306=мар17!C306),0,1))</f>
        <v>0</v>
      </c>
      <c r="Z306" s="70" t="str">
        <f t="shared" si="37"/>
        <v>ул. Шестая д.6</v>
      </c>
      <c r="AA306" s="504">
        <f>IF($B306&lt;&gt;"",MAX(AA$7:AA305)+1,0)</f>
        <v>0</v>
      </c>
      <c r="AB306" s="502">
        <f t="shared" si="36"/>
        <v>306</v>
      </c>
      <c r="AC306" s="504">
        <f>1</f>
        <v>1</v>
      </c>
      <c r="AD306" s="103">
        <f t="shared" si="38"/>
        <v>0</v>
      </c>
      <c r="AE306" s="103">
        <f t="shared" si="39"/>
        <v>0</v>
      </c>
      <c r="AF306" s="103">
        <f t="shared" si="40"/>
        <v>0</v>
      </c>
      <c r="AG306" s="3"/>
    </row>
    <row r="307" spans="1:33" ht="13.2" x14ac:dyDescent="0.25">
      <c r="B307" s="1" t="str">
        <f>адреса!$G$301</f>
        <v>кв.1</v>
      </c>
      <c r="C307" s="522">
        <f>адреса!$I$301</f>
        <v>60000001</v>
      </c>
      <c r="D307" s="6" t="str">
        <f>адреса!$K$301</f>
        <v>ФИО-6-1</v>
      </c>
      <c r="E307" s="6">
        <v>1494.36</v>
      </c>
      <c r="F307" s="6">
        <v>1494.36</v>
      </c>
      <c r="G307" s="6">
        <v>0</v>
      </c>
      <c r="H307" s="6">
        <v>3145.66</v>
      </c>
      <c r="I307" s="6">
        <v>0</v>
      </c>
      <c r="J307" s="6">
        <v>0</v>
      </c>
      <c r="K307" s="6">
        <v>0</v>
      </c>
      <c r="L307" s="6"/>
      <c r="M307" s="6">
        <v>0</v>
      </c>
      <c r="N307" s="6">
        <v>0</v>
      </c>
      <c r="O307" s="6">
        <v>4.62</v>
      </c>
      <c r="P307" s="6">
        <v>0</v>
      </c>
      <c r="Q307" s="6">
        <v>0</v>
      </c>
      <c r="R307" s="6">
        <v>0</v>
      </c>
      <c r="S307" s="6">
        <v>0</v>
      </c>
      <c r="T307" s="6">
        <v>0</v>
      </c>
      <c r="U307" s="6"/>
      <c r="V307" s="6">
        <v>4644.6400000000003</v>
      </c>
      <c r="W307" s="6">
        <v>6139</v>
      </c>
      <c r="X307" s="6">
        <v>0</v>
      </c>
      <c r="Y307" s="513">
        <f>IF(A307&lt;&gt;"",IF(A307=мар17!A307,0,1),IF(AND(B307=мар17!B307,C307=мар17!C307),0,1))</f>
        <v>0</v>
      </c>
      <c r="Z307" s="70" t="str">
        <f t="shared" si="37"/>
        <v>ул. Шестая д.6</v>
      </c>
      <c r="AA307" s="504">
        <f>IF($B307&lt;&gt;"",MAX(AA$7:AA306)+1,0)</f>
        <v>295</v>
      </c>
      <c r="AB307" s="502">
        <f t="shared" si="36"/>
        <v>307</v>
      </c>
      <c r="AC307" s="504">
        <f>1</f>
        <v>1</v>
      </c>
      <c r="AD307" s="103">
        <f t="shared" si="38"/>
        <v>1494.36</v>
      </c>
      <c r="AE307" s="103">
        <f t="shared" si="39"/>
        <v>3150.2799999999997</v>
      </c>
      <c r="AF307" s="103">
        <f t="shared" si="40"/>
        <v>0</v>
      </c>
      <c r="AG307" s="3"/>
    </row>
    <row r="308" spans="1:33" ht="13.2" x14ac:dyDescent="0.25">
      <c r="B308" s="1" t="str">
        <f>адреса!$G$302</f>
        <v>кв.2</v>
      </c>
      <c r="C308" s="522">
        <f>адреса!$I$302</f>
        <v>60000002</v>
      </c>
      <c r="D308" s="6" t="str">
        <f>адреса!$K$302</f>
        <v>ФИО-6-2</v>
      </c>
      <c r="E308" s="6">
        <v>1729.23</v>
      </c>
      <c r="F308" s="6">
        <v>1729.23</v>
      </c>
      <c r="G308" s="6">
        <v>0</v>
      </c>
      <c r="H308" s="6">
        <v>342.52</v>
      </c>
      <c r="I308" s="6">
        <v>77.77</v>
      </c>
      <c r="J308" s="6">
        <v>0</v>
      </c>
      <c r="K308" s="6">
        <v>93.27</v>
      </c>
      <c r="L308" s="6"/>
      <c r="M308" s="6">
        <v>0</v>
      </c>
      <c r="N308" s="6">
        <v>0</v>
      </c>
      <c r="O308" s="6">
        <v>959.17</v>
      </c>
      <c r="P308" s="6">
        <v>0</v>
      </c>
      <c r="Q308" s="6">
        <v>0</v>
      </c>
      <c r="R308" s="6">
        <v>0.05</v>
      </c>
      <c r="S308" s="6">
        <v>0.2</v>
      </c>
      <c r="T308" s="6">
        <v>0</v>
      </c>
      <c r="U308" s="6"/>
      <c r="V308" s="6">
        <v>3202.21</v>
      </c>
      <c r="W308" s="6">
        <v>1729.23</v>
      </c>
      <c r="X308" s="6">
        <v>3202.21</v>
      </c>
      <c r="Y308" s="513">
        <f>IF(A308&lt;&gt;"",IF(A308=мар17!A308,0,1),IF(AND(B308=мар17!B308,C308=мар17!C308),0,1))</f>
        <v>0</v>
      </c>
      <c r="Z308" s="70" t="str">
        <f t="shared" si="37"/>
        <v>ул. Шестая д.6</v>
      </c>
      <c r="AA308" s="504">
        <f>IF($B308&lt;&gt;"",MAX(AA$7:AA307)+1,0)</f>
        <v>296</v>
      </c>
      <c r="AB308" s="502">
        <f t="shared" si="36"/>
        <v>308</v>
      </c>
      <c r="AC308" s="504">
        <f>1</f>
        <v>1</v>
      </c>
      <c r="AD308" s="103">
        <f t="shared" si="38"/>
        <v>1729.23</v>
      </c>
      <c r="AE308" s="103">
        <f t="shared" si="39"/>
        <v>1472.98</v>
      </c>
      <c r="AF308" s="103">
        <f t="shared" si="40"/>
        <v>0</v>
      </c>
      <c r="AG308" s="3"/>
    </row>
    <row r="309" spans="1:33" ht="13.2" x14ac:dyDescent="0.25">
      <c r="B309" s="1" t="str">
        <f>адреса!$G$303</f>
        <v>кв.3</v>
      </c>
      <c r="C309" s="522">
        <f>адреса!$I$303</f>
        <v>60000003</v>
      </c>
      <c r="D309" s="6" t="str">
        <f>адреса!$K$303</f>
        <v>ФИО-6-3</v>
      </c>
      <c r="E309" s="6">
        <v>3485.7</v>
      </c>
      <c r="F309" s="6">
        <v>1742.85</v>
      </c>
      <c r="G309" s="6">
        <v>0</v>
      </c>
      <c r="H309" s="6">
        <v>5942.12</v>
      </c>
      <c r="I309" s="6">
        <v>337.08</v>
      </c>
      <c r="J309" s="6">
        <v>0</v>
      </c>
      <c r="K309" s="6">
        <v>601.82000000000005</v>
      </c>
      <c r="L309" s="6"/>
      <c r="M309" s="6">
        <v>0</v>
      </c>
      <c r="N309" s="6">
        <v>0</v>
      </c>
      <c r="O309" s="6">
        <v>11.59</v>
      </c>
      <c r="P309" s="6">
        <v>0</v>
      </c>
      <c r="Q309" s="6">
        <v>0</v>
      </c>
      <c r="R309" s="6">
        <v>165.1</v>
      </c>
      <c r="S309" s="6">
        <v>731.24</v>
      </c>
      <c r="T309" s="6">
        <v>0</v>
      </c>
      <c r="U309" s="6"/>
      <c r="V309" s="6">
        <v>9531.7999999999993</v>
      </c>
      <c r="W309" s="6">
        <v>0</v>
      </c>
      <c r="X309" s="6">
        <v>13017.5</v>
      </c>
      <c r="Y309" s="513">
        <f>IF(A309&lt;&gt;"",IF(A309=мар17!A309,0,1),IF(AND(B309=мар17!B309,C309=мар17!C309),0,1))</f>
        <v>0</v>
      </c>
      <c r="Z309" s="70" t="str">
        <f t="shared" si="37"/>
        <v>ул. Шестая д.6</v>
      </c>
      <c r="AA309" s="504">
        <f>IF($B309&lt;&gt;"",MAX(AA$7:AA308)+1,0)</f>
        <v>297</v>
      </c>
      <c r="AB309" s="502">
        <f t="shared" si="36"/>
        <v>309</v>
      </c>
      <c r="AC309" s="504">
        <f>1</f>
        <v>1</v>
      </c>
      <c r="AD309" s="103">
        <f t="shared" si="38"/>
        <v>1742.85</v>
      </c>
      <c r="AE309" s="103">
        <f t="shared" si="39"/>
        <v>7788.95</v>
      </c>
      <c r="AF309" s="103">
        <f t="shared" si="40"/>
        <v>0</v>
      </c>
      <c r="AG309" s="3"/>
    </row>
    <row r="310" spans="1:33" ht="13.2" x14ac:dyDescent="0.25">
      <c r="B310" s="1" t="str">
        <f>адреса!$G$304</f>
        <v>кв.4</v>
      </c>
      <c r="C310" s="522">
        <f>адреса!$I$304</f>
        <v>60000004</v>
      </c>
      <c r="D310" s="6" t="str">
        <f>адреса!$K$304</f>
        <v>ФИО-6-4</v>
      </c>
      <c r="E310" s="6">
        <v>1681.58</v>
      </c>
      <c r="F310" s="6">
        <v>1681.58</v>
      </c>
      <c r="G310" s="6">
        <v>0</v>
      </c>
      <c r="H310" s="6">
        <v>5733.22</v>
      </c>
      <c r="I310" s="6">
        <v>126.6</v>
      </c>
      <c r="J310" s="6">
        <v>0</v>
      </c>
      <c r="K310" s="6">
        <v>241.77</v>
      </c>
      <c r="L310" s="6"/>
      <c r="M310" s="6">
        <v>0</v>
      </c>
      <c r="N310" s="6">
        <v>0</v>
      </c>
      <c r="O310" s="6">
        <v>1043.32</v>
      </c>
      <c r="P310" s="6">
        <v>0</v>
      </c>
      <c r="Q310" s="6">
        <v>0</v>
      </c>
      <c r="R310" s="6">
        <v>75.14</v>
      </c>
      <c r="S310" s="6">
        <v>332.81</v>
      </c>
      <c r="T310" s="6">
        <v>0</v>
      </c>
      <c r="U310" s="6"/>
      <c r="V310" s="6">
        <v>9234.44</v>
      </c>
      <c r="W310" s="6">
        <v>3363.58</v>
      </c>
      <c r="X310" s="6">
        <v>7552.44</v>
      </c>
      <c r="Y310" s="513">
        <f>IF(A310&lt;&gt;"",IF(A310=мар17!A310,0,1),IF(AND(B310=мар17!B310,C310=мар17!C310),0,1))</f>
        <v>0</v>
      </c>
      <c r="Z310" s="70" t="str">
        <f t="shared" si="37"/>
        <v>ул. Шестая д.6</v>
      </c>
      <c r="AA310" s="504">
        <f>IF($B310&lt;&gt;"",MAX(AA$7:AA309)+1,0)</f>
        <v>298</v>
      </c>
      <c r="AB310" s="502">
        <f t="shared" si="36"/>
        <v>310</v>
      </c>
      <c r="AC310" s="504">
        <f>1</f>
        <v>1</v>
      </c>
      <c r="AD310" s="103">
        <f t="shared" si="38"/>
        <v>1681.58</v>
      </c>
      <c r="AE310" s="103">
        <f t="shared" si="39"/>
        <v>7552.8600000000015</v>
      </c>
      <c r="AF310" s="103">
        <f t="shared" si="40"/>
        <v>0</v>
      </c>
      <c r="AG310" s="3"/>
    </row>
    <row r="311" spans="1:33" ht="13.2" x14ac:dyDescent="0.25">
      <c r="B311" s="1" t="str">
        <f>адреса!$G$305</f>
        <v>кв.5</v>
      </c>
      <c r="C311" s="522">
        <f>адреса!$I$305</f>
        <v>60000005</v>
      </c>
      <c r="D311" s="6" t="str">
        <f>адреса!$K$305</f>
        <v>ФИО-6-5</v>
      </c>
      <c r="E311" s="6">
        <v>6208.9</v>
      </c>
      <c r="F311" s="6">
        <v>3104.45</v>
      </c>
      <c r="G311" s="6">
        <v>0</v>
      </c>
      <c r="H311" s="6">
        <v>10584.4</v>
      </c>
      <c r="I311" s="6">
        <v>505.62</v>
      </c>
      <c r="J311" s="6">
        <v>0</v>
      </c>
      <c r="K311" s="6">
        <v>902.73</v>
      </c>
      <c r="L311" s="6"/>
      <c r="M311" s="6">
        <v>0</v>
      </c>
      <c r="N311" s="6">
        <v>0</v>
      </c>
      <c r="O311" s="6">
        <v>14269.69</v>
      </c>
      <c r="P311" s="6">
        <v>0</v>
      </c>
      <c r="Q311" s="6">
        <v>0</v>
      </c>
      <c r="R311" s="6">
        <v>247.65</v>
      </c>
      <c r="S311" s="6">
        <v>1096.8599999999999</v>
      </c>
      <c r="T311" s="6">
        <v>0</v>
      </c>
      <c r="U311" s="6"/>
      <c r="V311" s="6">
        <v>30711.4</v>
      </c>
      <c r="W311" s="6">
        <v>14536.34</v>
      </c>
      <c r="X311" s="6">
        <v>22383.96</v>
      </c>
      <c r="Y311" s="513">
        <f>IF(A311&lt;&gt;"",IF(A311=мар17!A311,0,1),IF(AND(B311=мар17!B311,C311=мар17!C311),0,1))</f>
        <v>0</v>
      </c>
      <c r="Z311" s="70" t="str">
        <f t="shared" si="37"/>
        <v>ул. Шестая д.6</v>
      </c>
      <c r="AA311" s="504">
        <f>IF($B311&lt;&gt;"",MAX(AA$7:AA310)+1,0)</f>
        <v>299</v>
      </c>
      <c r="AB311" s="502">
        <f t="shared" si="36"/>
        <v>311</v>
      </c>
      <c r="AC311" s="504">
        <f>1</f>
        <v>1</v>
      </c>
      <c r="AD311" s="103">
        <f t="shared" si="38"/>
        <v>3104.45</v>
      </c>
      <c r="AE311" s="103">
        <f t="shared" si="39"/>
        <v>27606.950000000004</v>
      </c>
      <c r="AF311" s="103">
        <f t="shared" si="40"/>
        <v>0</v>
      </c>
      <c r="AG311" s="3"/>
    </row>
    <row r="312" spans="1:33" ht="13.2" x14ac:dyDescent="0.25">
      <c r="B312" s="1" t="str">
        <f>адреса!$G$306</f>
        <v>кв.6</v>
      </c>
      <c r="C312" s="522">
        <f>адреса!$I$306</f>
        <v>60000006</v>
      </c>
      <c r="D312" s="6" t="str">
        <f>адреса!$K$306</f>
        <v>ФИО-6-6</v>
      </c>
      <c r="E312" s="6">
        <v>4683.8999999999996</v>
      </c>
      <c r="F312" s="6">
        <v>2341.9499999999998</v>
      </c>
      <c r="G312" s="6">
        <v>0</v>
      </c>
      <c r="H312" s="6">
        <v>7984.72</v>
      </c>
      <c r="I312" s="6">
        <v>505.62</v>
      </c>
      <c r="J312" s="6">
        <v>0</v>
      </c>
      <c r="K312" s="6">
        <v>902.73</v>
      </c>
      <c r="L312" s="6"/>
      <c r="M312" s="6">
        <v>0</v>
      </c>
      <c r="N312" s="6">
        <v>0</v>
      </c>
      <c r="O312" s="6">
        <v>3.81</v>
      </c>
      <c r="P312" s="6">
        <v>0</v>
      </c>
      <c r="Q312" s="6">
        <v>0</v>
      </c>
      <c r="R312" s="6">
        <v>247.65</v>
      </c>
      <c r="S312" s="6">
        <v>1096.8599999999999</v>
      </c>
      <c r="T312" s="6">
        <v>0</v>
      </c>
      <c r="U312" s="6"/>
      <c r="V312" s="6">
        <v>13083.34</v>
      </c>
      <c r="W312" s="6">
        <v>0</v>
      </c>
      <c r="X312" s="6">
        <v>17767.240000000002</v>
      </c>
      <c r="Y312" s="513">
        <f>IF(A312&lt;&gt;"",IF(A312=мар17!A312,0,1),IF(AND(B312=мар17!B312,C312=мар17!C312),0,1))</f>
        <v>0</v>
      </c>
      <c r="Z312" s="70" t="str">
        <f t="shared" si="37"/>
        <v>ул. Шестая д.6</v>
      </c>
      <c r="AA312" s="504">
        <f>IF($B312&lt;&gt;"",MAX(AA$7:AA311)+1,0)</f>
        <v>300</v>
      </c>
      <c r="AB312" s="502">
        <f t="shared" si="36"/>
        <v>312</v>
      </c>
      <c r="AC312" s="504">
        <f>1</f>
        <v>1</v>
      </c>
      <c r="AD312" s="103">
        <f t="shared" si="38"/>
        <v>2341.9499999999998</v>
      </c>
      <c r="AE312" s="103">
        <f t="shared" si="39"/>
        <v>10741.39</v>
      </c>
      <c r="AF312" s="103">
        <f t="shared" si="40"/>
        <v>0</v>
      </c>
      <c r="AG312" s="3"/>
    </row>
    <row r="313" spans="1:33" ht="13.2" x14ac:dyDescent="0.25">
      <c r="B313" s="1" t="str">
        <f>адреса!$G$307</f>
        <v>кв.7</v>
      </c>
      <c r="C313" s="522">
        <f>адреса!$I$307</f>
        <v>60000007</v>
      </c>
      <c r="D313" s="6" t="str">
        <f>адреса!$K$307</f>
        <v>ФИО-6-7</v>
      </c>
      <c r="E313" s="6">
        <v>1514.78</v>
      </c>
      <c r="F313" s="6">
        <v>1514.78</v>
      </c>
      <c r="G313" s="6">
        <v>0</v>
      </c>
      <c r="H313" s="6">
        <v>5164.54</v>
      </c>
      <c r="I313" s="6">
        <v>505.62</v>
      </c>
      <c r="J313" s="6">
        <v>0</v>
      </c>
      <c r="K313" s="6">
        <v>902.73</v>
      </c>
      <c r="L313" s="6"/>
      <c r="M313" s="6">
        <v>0</v>
      </c>
      <c r="N313" s="6">
        <v>0</v>
      </c>
      <c r="O313" s="6">
        <v>3526.97</v>
      </c>
      <c r="P313" s="6">
        <v>0</v>
      </c>
      <c r="Q313" s="6">
        <v>0</v>
      </c>
      <c r="R313" s="6">
        <v>247.65</v>
      </c>
      <c r="S313" s="6">
        <v>1096.8599999999999</v>
      </c>
      <c r="T313" s="6">
        <v>0</v>
      </c>
      <c r="U313" s="6"/>
      <c r="V313" s="6">
        <v>12959.15</v>
      </c>
      <c r="W313" s="6">
        <v>1514.78</v>
      </c>
      <c r="X313" s="6">
        <v>12959.15</v>
      </c>
      <c r="Y313" s="513">
        <f>IF(A313&lt;&gt;"",IF(A313=мар17!A313,0,1),IF(AND(B313=мар17!B313,C313=мар17!C313),0,1))</f>
        <v>0</v>
      </c>
      <c r="Z313" s="70" t="str">
        <f t="shared" si="37"/>
        <v>ул. Шестая д.6</v>
      </c>
      <c r="AA313" s="504">
        <f>IF($B313&lt;&gt;"",MAX(AA$7:AA312)+1,0)</f>
        <v>301</v>
      </c>
      <c r="AB313" s="502">
        <f t="shared" si="36"/>
        <v>313</v>
      </c>
      <c r="AC313" s="504">
        <f>1</f>
        <v>1</v>
      </c>
      <c r="AD313" s="103">
        <f t="shared" si="38"/>
        <v>1514.78</v>
      </c>
      <c r="AE313" s="103">
        <f t="shared" si="39"/>
        <v>11444.369999999999</v>
      </c>
      <c r="AF313" s="103">
        <f t="shared" si="40"/>
        <v>0</v>
      </c>
      <c r="AG313" s="3"/>
    </row>
    <row r="314" spans="1:33" ht="13.2" x14ac:dyDescent="0.25">
      <c r="B314" s="1" t="str">
        <f>адреса!$G$308</f>
        <v>кв.8</v>
      </c>
      <c r="C314" s="522">
        <f>адреса!$I$308</f>
        <v>60000008</v>
      </c>
      <c r="D314" s="6" t="str">
        <f>адреса!$K$308</f>
        <v>ФИО-6-8</v>
      </c>
      <c r="E314" s="6">
        <v>1307.1400000000001</v>
      </c>
      <c r="F314" s="6">
        <v>1307.1400000000001</v>
      </c>
      <c r="G314" s="6">
        <v>0</v>
      </c>
      <c r="H314" s="6">
        <v>4456.6000000000004</v>
      </c>
      <c r="I314" s="6">
        <v>8.58</v>
      </c>
      <c r="J314" s="6">
        <v>0</v>
      </c>
      <c r="K314" s="6">
        <v>12.54</v>
      </c>
      <c r="L314" s="6"/>
      <c r="M314" s="6">
        <v>0</v>
      </c>
      <c r="N314" s="6">
        <v>0</v>
      </c>
      <c r="O314" s="6">
        <v>7.99</v>
      </c>
      <c r="P314" s="6">
        <v>0</v>
      </c>
      <c r="Q314" s="6">
        <v>0</v>
      </c>
      <c r="R314" s="6">
        <v>1.88</v>
      </c>
      <c r="S314" s="6">
        <v>8.33</v>
      </c>
      <c r="T314" s="6">
        <v>0</v>
      </c>
      <c r="U314" s="6"/>
      <c r="V314" s="6">
        <v>5803.06</v>
      </c>
      <c r="W314" s="6">
        <v>1307.1400000000001</v>
      </c>
      <c r="X314" s="6">
        <v>5803.06</v>
      </c>
      <c r="Y314" s="513">
        <f>IF(A314&lt;&gt;"",IF(A314=мар17!A314,0,1),IF(AND(B314=мар17!B314,C314=мар17!C314),0,1))</f>
        <v>0</v>
      </c>
      <c r="Z314" s="70" t="str">
        <f t="shared" si="37"/>
        <v>ул. Шестая д.6</v>
      </c>
      <c r="AA314" s="504">
        <f>IF($B314&lt;&gt;"",MAX(AA$7:AA313)+1,0)</f>
        <v>302</v>
      </c>
      <c r="AB314" s="502">
        <f t="shared" si="36"/>
        <v>314</v>
      </c>
      <c r="AC314" s="504">
        <f>1</f>
        <v>1</v>
      </c>
      <c r="AD314" s="103">
        <f t="shared" si="38"/>
        <v>1307.1400000000001</v>
      </c>
      <c r="AE314" s="103">
        <f t="shared" si="39"/>
        <v>4495.92</v>
      </c>
      <c r="AF314" s="103">
        <f t="shared" si="40"/>
        <v>0</v>
      </c>
      <c r="AG314" s="3"/>
    </row>
    <row r="315" spans="1:33" ht="13.2" x14ac:dyDescent="0.25">
      <c r="B315" s="1" t="str">
        <f>адреса!$G$309</f>
        <v>кв.9</v>
      </c>
      <c r="C315" s="522">
        <f>адреса!$I$309</f>
        <v>60000009</v>
      </c>
      <c r="D315" s="6" t="str">
        <f>адреса!$K$309</f>
        <v>ФИО-6-9</v>
      </c>
      <c r="E315" s="6">
        <v>2614.2800000000002</v>
      </c>
      <c r="F315" s="6">
        <v>1307.1400000000001</v>
      </c>
      <c r="G315" s="6">
        <v>0</v>
      </c>
      <c r="H315" s="6">
        <v>4456.6000000000004</v>
      </c>
      <c r="I315" s="6">
        <v>329.05</v>
      </c>
      <c r="J315" s="6">
        <v>0</v>
      </c>
      <c r="K315" s="6">
        <v>630.66999999999996</v>
      </c>
      <c r="L315" s="6"/>
      <c r="M315" s="6">
        <v>0</v>
      </c>
      <c r="N315" s="6">
        <v>0</v>
      </c>
      <c r="O315" s="6">
        <v>460.91</v>
      </c>
      <c r="P315" s="6">
        <v>0</v>
      </c>
      <c r="Q315" s="6">
        <v>0</v>
      </c>
      <c r="R315" s="6">
        <v>197.2</v>
      </c>
      <c r="S315" s="6">
        <v>873.42</v>
      </c>
      <c r="T315" s="6">
        <v>0</v>
      </c>
      <c r="U315" s="6"/>
      <c r="V315" s="6">
        <v>8254.99</v>
      </c>
      <c r="W315" s="6">
        <v>0</v>
      </c>
      <c r="X315" s="6">
        <v>10869.27</v>
      </c>
      <c r="Y315" s="513">
        <f>IF(A315&lt;&gt;"",IF(A315=мар17!A315,0,1),IF(AND(B315=мар17!B315,C315=мар17!C315),0,1))</f>
        <v>0</v>
      </c>
      <c r="Z315" s="70" t="str">
        <f t="shared" si="37"/>
        <v>ул. Шестая д.6</v>
      </c>
      <c r="AA315" s="504">
        <f>IF($B315&lt;&gt;"",MAX(AA$7:AA314)+1,0)</f>
        <v>303</v>
      </c>
      <c r="AB315" s="502">
        <f t="shared" si="36"/>
        <v>315</v>
      </c>
      <c r="AC315" s="504">
        <f>1</f>
        <v>1</v>
      </c>
      <c r="AD315" s="103">
        <f t="shared" si="38"/>
        <v>1307.1400000000001</v>
      </c>
      <c r="AE315" s="103">
        <f t="shared" si="39"/>
        <v>6947.85</v>
      </c>
      <c r="AF315" s="103">
        <f t="shared" si="40"/>
        <v>0</v>
      </c>
      <c r="AG315" s="3"/>
    </row>
    <row r="316" spans="1:33" ht="13.2" x14ac:dyDescent="0.25">
      <c r="B316" s="1" t="str">
        <f>адреса!$G$310</f>
        <v>кв.10</v>
      </c>
      <c r="C316" s="522">
        <f>адреса!$I$310</f>
        <v>60000010</v>
      </c>
      <c r="D316" s="6" t="str">
        <f>адреса!$K$310</f>
        <v>ФИО-6-10</v>
      </c>
      <c r="E316" s="6">
        <v>3029.56</v>
      </c>
      <c r="F316" s="6">
        <v>1514.78</v>
      </c>
      <c r="G316" s="6">
        <v>0</v>
      </c>
      <c r="H316" s="6">
        <v>5164.54</v>
      </c>
      <c r="I316" s="6">
        <v>505.62</v>
      </c>
      <c r="J316" s="6">
        <v>0</v>
      </c>
      <c r="K316" s="6">
        <v>902.73</v>
      </c>
      <c r="L316" s="6"/>
      <c r="M316" s="6">
        <v>0</v>
      </c>
      <c r="N316" s="6">
        <v>0</v>
      </c>
      <c r="O316" s="6">
        <v>6.57</v>
      </c>
      <c r="P316" s="6">
        <v>0</v>
      </c>
      <c r="Q316" s="6">
        <v>0</v>
      </c>
      <c r="R316" s="6">
        <v>247.65</v>
      </c>
      <c r="S316" s="6">
        <v>1096.8599999999999</v>
      </c>
      <c r="T316" s="6">
        <v>0</v>
      </c>
      <c r="U316" s="6"/>
      <c r="V316" s="6">
        <v>9438.75</v>
      </c>
      <c r="W316" s="6">
        <v>0</v>
      </c>
      <c r="X316" s="6">
        <v>12468.31</v>
      </c>
      <c r="Y316" s="513">
        <f>IF(A316&lt;&gt;"",IF(A316=мар17!A316,0,1),IF(AND(B316=мар17!B316,C316=мар17!C316),0,1))</f>
        <v>0</v>
      </c>
      <c r="Z316" s="70" t="str">
        <f t="shared" si="37"/>
        <v>ул. Шестая д.6</v>
      </c>
      <c r="AA316" s="504">
        <f>IF($B316&lt;&gt;"",MAX(AA$7:AA315)+1,0)</f>
        <v>304</v>
      </c>
      <c r="AB316" s="502">
        <f t="shared" si="36"/>
        <v>316</v>
      </c>
      <c r="AC316" s="504">
        <f>1</f>
        <v>1</v>
      </c>
      <c r="AD316" s="103">
        <f t="shared" si="38"/>
        <v>1514.78</v>
      </c>
      <c r="AE316" s="103">
        <f t="shared" si="39"/>
        <v>7923.9699999999984</v>
      </c>
      <c r="AF316" s="103">
        <f t="shared" si="40"/>
        <v>0</v>
      </c>
      <c r="AG316" s="3"/>
    </row>
    <row r="317" spans="1:33" ht="13.2" x14ac:dyDescent="0.25">
      <c r="B317" s="1" t="str">
        <f>адреса!$G$311</f>
        <v>кв.11</v>
      </c>
      <c r="C317" s="522">
        <f>адреса!$I$311</f>
        <v>60000011</v>
      </c>
      <c r="D317" s="6" t="str">
        <f>адреса!$K$311</f>
        <v>ФИО-6-11</v>
      </c>
      <c r="E317" s="6">
        <v>2341.9499999999998</v>
      </c>
      <c r="F317" s="6">
        <v>2341.9499999999998</v>
      </c>
      <c r="G317" s="6">
        <v>0</v>
      </c>
      <c r="H317" s="6">
        <v>0</v>
      </c>
      <c r="I317" s="6">
        <v>0</v>
      </c>
      <c r="J317" s="6">
        <v>0</v>
      </c>
      <c r="K317" s="6">
        <v>0</v>
      </c>
      <c r="L317" s="6"/>
      <c r="M317" s="6">
        <v>0</v>
      </c>
      <c r="N317" s="6">
        <v>0</v>
      </c>
      <c r="O317" s="6">
        <v>0</v>
      </c>
      <c r="P317" s="6">
        <v>0</v>
      </c>
      <c r="Q317" s="6">
        <v>0</v>
      </c>
      <c r="R317" s="6">
        <v>0</v>
      </c>
      <c r="S317" s="6">
        <v>0</v>
      </c>
      <c r="T317" s="6">
        <v>0</v>
      </c>
      <c r="U317" s="6"/>
      <c r="V317" s="6">
        <v>2341.9499999999998</v>
      </c>
      <c r="W317" s="6">
        <v>2341.9499999999998</v>
      </c>
      <c r="X317" s="6">
        <v>2341.9499999999998</v>
      </c>
      <c r="Y317" s="513">
        <f>IF(A317&lt;&gt;"",IF(A317=мар17!A317,0,1),IF(AND(B317=мар17!B317,C317=мар17!C317),0,1))</f>
        <v>0</v>
      </c>
      <c r="Z317" s="70" t="str">
        <f t="shared" si="37"/>
        <v>ул. Шестая д.6</v>
      </c>
      <c r="AA317" s="504">
        <f>IF($B317&lt;&gt;"",MAX(AA$7:AA316)+1,0)</f>
        <v>305</v>
      </c>
      <c r="AB317" s="502">
        <f t="shared" si="36"/>
        <v>317</v>
      </c>
      <c r="AC317" s="504">
        <f>1</f>
        <v>1</v>
      </c>
      <c r="AD317" s="103">
        <f t="shared" si="38"/>
        <v>2341.9499999999998</v>
      </c>
      <c r="AE317" s="103">
        <f t="shared" si="39"/>
        <v>0</v>
      </c>
      <c r="AF317" s="103">
        <f t="shared" si="40"/>
        <v>0</v>
      </c>
      <c r="AG317" s="3"/>
    </row>
    <row r="318" spans="1:33" ht="13.2" x14ac:dyDescent="0.25">
      <c r="B318" s="1" t="str">
        <f>адреса!$G$312</f>
        <v>кв.12</v>
      </c>
      <c r="C318" s="522">
        <f>адреса!$I$312</f>
        <v>60000012</v>
      </c>
      <c r="D318" s="6" t="str">
        <f>адреса!$K$312</f>
        <v>ФИО-6-12</v>
      </c>
      <c r="E318" s="6">
        <v>6168.04</v>
      </c>
      <c r="F318" s="6">
        <v>3084.02</v>
      </c>
      <c r="G318" s="6">
        <v>0</v>
      </c>
      <c r="H318" s="6">
        <v>10514.76</v>
      </c>
      <c r="I318" s="6">
        <v>446.46</v>
      </c>
      <c r="J318" s="6">
        <v>0</v>
      </c>
      <c r="K318" s="6">
        <v>732.98</v>
      </c>
      <c r="L318" s="6"/>
      <c r="M318" s="6">
        <v>0</v>
      </c>
      <c r="N318" s="6">
        <v>0</v>
      </c>
      <c r="O318" s="6">
        <v>1619.02</v>
      </c>
      <c r="P318" s="6">
        <v>0</v>
      </c>
      <c r="Q318" s="6">
        <v>0</v>
      </c>
      <c r="R318" s="6">
        <v>165.17</v>
      </c>
      <c r="S318" s="6">
        <v>731.54</v>
      </c>
      <c r="T318" s="6">
        <v>0</v>
      </c>
      <c r="U318" s="6"/>
      <c r="V318" s="6">
        <v>17293.95</v>
      </c>
      <c r="W318" s="6">
        <v>6168.04</v>
      </c>
      <c r="X318" s="6">
        <v>17293.95</v>
      </c>
      <c r="Y318" s="513">
        <f>IF(A318&lt;&gt;"",IF(A318=мар17!A318,0,1),IF(AND(B318=мар17!B318,C318=мар17!C318),0,1))</f>
        <v>0</v>
      </c>
      <c r="Z318" s="70" t="str">
        <f t="shared" si="37"/>
        <v>ул. Шестая д.6</v>
      </c>
      <c r="AA318" s="504">
        <f>IF($B318&lt;&gt;"",MAX(AA$7:AA317)+1,0)</f>
        <v>306</v>
      </c>
      <c r="AB318" s="502">
        <f t="shared" si="36"/>
        <v>318</v>
      </c>
      <c r="AC318" s="504">
        <f>1</f>
        <v>1</v>
      </c>
      <c r="AD318" s="103">
        <f t="shared" si="38"/>
        <v>3084.02</v>
      </c>
      <c r="AE318" s="103">
        <f t="shared" si="39"/>
        <v>14209.93</v>
      </c>
      <c r="AF318" s="103">
        <f t="shared" si="40"/>
        <v>0</v>
      </c>
      <c r="AG318" s="3"/>
    </row>
    <row r="319" spans="1:33" ht="13.2" x14ac:dyDescent="0.25">
      <c r="B319" s="1" t="str">
        <f>адреса!$G$313</f>
        <v>кв.13</v>
      </c>
      <c r="C319" s="522">
        <f>адреса!$I$313</f>
        <v>60000013</v>
      </c>
      <c r="D319" s="6" t="str">
        <f>адреса!$K$313</f>
        <v>ФИО-6-13</v>
      </c>
      <c r="E319" s="6">
        <v>3342.72</v>
      </c>
      <c r="F319" s="6">
        <v>1671.36</v>
      </c>
      <c r="G319" s="6">
        <v>0</v>
      </c>
      <c r="H319" s="6">
        <v>5698.4</v>
      </c>
      <c r="I319" s="6">
        <v>0</v>
      </c>
      <c r="J319" s="6">
        <v>0</v>
      </c>
      <c r="K319" s="6">
        <v>0</v>
      </c>
      <c r="L319" s="6"/>
      <c r="M319" s="6">
        <v>0</v>
      </c>
      <c r="N319" s="6">
        <v>0</v>
      </c>
      <c r="O319" s="6">
        <v>7.21</v>
      </c>
      <c r="P319" s="6">
        <v>0</v>
      </c>
      <c r="Q319" s="6">
        <v>0</v>
      </c>
      <c r="R319" s="6">
        <v>0</v>
      </c>
      <c r="S319" s="6">
        <v>0</v>
      </c>
      <c r="T319" s="6">
        <v>0</v>
      </c>
      <c r="U319" s="6"/>
      <c r="V319" s="6">
        <v>7376.97</v>
      </c>
      <c r="W319" s="6">
        <v>3342.72</v>
      </c>
      <c r="X319" s="6">
        <v>7376.97</v>
      </c>
      <c r="Y319" s="513">
        <f>IF(A319&lt;&gt;"",IF(A319=мар17!A319,0,1),IF(AND(B319=мар17!B319,C319=мар17!C319),0,1))</f>
        <v>0</v>
      </c>
      <c r="Z319" s="70" t="str">
        <f t="shared" si="37"/>
        <v>ул. Шестая д.6</v>
      </c>
      <c r="AA319" s="504">
        <f>IF($B319&lt;&gt;"",MAX(AA$7:AA318)+1,0)</f>
        <v>307</v>
      </c>
      <c r="AB319" s="502">
        <f t="shared" si="36"/>
        <v>319</v>
      </c>
      <c r="AC319" s="504">
        <f>1</f>
        <v>1</v>
      </c>
      <c r="AD319" s="103">
        <f t="shared" si="38"/>
        <v>1671.36</v>
      </c>
      <c r="AE319" s="103">
        <f t="shared" si="39"/>
        <v>5705.61</v>
      </c>
      <c r="AF319" s="103">
        <f t="shared" si="40"/>
        <v>0</v>
      </c>
      <c r="AG319" s="3"/>
    </row>
    <row r="320" spans="1:33" ht="13.2" x14ac:dyDescent="0.25">
      <c r="B320" s="1" t="str">
        <f>адреса!$G$314</f>
        <v>кв.14</v>
      </c>
      <c r="C320" s="522">
        <f>адреса!$I$314</f>
        <v>60000014</v>
      </c>
      <c r="D320" s="6" t="str">
        <f>адреса!$K$314</f>
        <v>ФИО-6-14</v>
      </c>
      <c r="E320" s="6">
        <v>1746.25</v>
      </c>
      <c r="F320" s="6">
        <v>1746.25</v>
      </c>
      <c r="G320" s="6">
        <v>0</v>
      </c>
      <c r="H320" s="6">
        <v>5953.72</v>
      </c>
      <c r="I320" s="6">
        <v>257.5</v>
      </c>
      <c r="J320" s="6">
        <v>0</v>
      </c>
      <c r="K320" s="6">
        <v>475.95</v>
      </c>
      <c r="L320" s="6"/>
      <c r="M320" s="6">
        <v>0</v>
      </c>
      <c r="N320" s="6">
        <v>0</v>
      </c>
      <c r="O320" s="6">
        <v>30.33</v>
      </c>
      <c r="P320" s="6">
        <v>0</v>
      </c>
      <c r="Q320" s="6">
        <v>0</v>
      </c>
      <c r="R320" s="6">
        <v>139.63999999999999</v>
      </c>
      <c r="S320" s="6">
        <v>618.5</v>
      </c>
      <c r="T320" s="6">
        <v>0</v>
      </c>
      <c r="U320" s="6"/>
      <c r="V320" s="6">
        <v>9221.89</v>
      </c>
      <c r="W320" s="6">
        <v>1746.25</v>
      </c>
      <c r="X320" s="6">
        <v>9221.89</v>
      </c>
      <c r="Y320" s="513">
        <f>IF(A320&lt;&gt;"",IF(A320=мар17!A320,0,1),IF(AND(B320=мар17!B320,C320=мар17!C320),0,1))</f>
        <v>0</v>
      </c>
      <c r="Z320" s="70" t="str">
        <f t="shared" si="37"/>
        <v>ул. Шестая д.6</v>
      </c>
      <c r="AA320" s="504">
        <f>IF($B320&lt;&gt;"",MAX(AA$7:AA319)+1,0)</f>
        <v>308</v>
      </c>
      <c r="AB320" s="502">
        <f t="shared" si="36"/>
        <v>320</v>
      </c>
      <c r="AC320" s="504">
        <f>1</f>
        <v>1</v>
      </c>
      <c r="AD320" s="103">
        <f t="shared" si="38"/>
        <v>1746.25</v>
      </c>
      <c r="AE320" s="103">
        <f t="shared" si="39"/>
        <v>7475.64</v>
      </c>
      <c r="AF320" s="103">
        <f t="shared" si="40"/>
        <v>0</v>
      </c>
      <c r="AG320" s="3"/>
    </row>
    <row r="321" spans="2:33" ht="13.2" x14ac:dyDescent="0.25">
      <c r="B321" s="1" t="str">
        <f>адреса!$G$315</f>
        <v>кв.15</v>
      </c>
      <c r="C321" s="522">
        <f>адреса!$I$315</f>
        <v>60000015</v>
      </c>
      <c r="D321" s="6" t="str">
        <f>адреса!$K$315</f>
        <v>ФИО-6-15</v>
      </c>
      <c r="E321" s="6">
        <v>1736.04</v>
      </c>
      <c r="F321" s="6">
        <v>1736.04</v>
      </c>
      <c r="G321" s="6">
        <v>0</v>
      </c>
      <c r="H321" s="6">
        <v>5918.9</v>
      </c>
      <c r="I321" s="6">
        <v>2.4500000000000002</v>
      </c>
      <c r="J321" s="6">
        <v>0</v>
      </c>
      <c r="K321" s="6">
        <v>2.94</v>
      </c>
      <c r="L321" s="6"/>
      <c r="M321" s="6">
        <v>0</v>
      </c>
      <c r="N321" s="6">
        <v>0</v>
      </c>
      <c r="O321" s="6">
        <v>14.36</v>
      </c>
      <c r="P321" s="6">
        <v>0</v>
      </c>
      <c r="Q321" s="6">
        <v>0</v>
      </c>
      <c r="R321" s="6">
        <v>0</v>
      </c>
      <c r="S321" s="6">
        <v>0</v>
      </c>
      <c r="T321" s="6">
        <v>0</v>
      </c>
      <c r="U321" s="6"/>
      <c r="V321" s="6">
        <v>7674.69</v>
      </c>
      <c r="W321" s="6">
        <v>1736.04</v>
      </c>
      <c r="X321" s="6">
        <v>7674.69</v>
      </c>
      <c r="Y321" s="513">
        <f>IF(A321&lt;&gt;"",IF(A321=мар17!A321,0,1),IF(AND(B321=мар17!B321,C321=мар17!C321),0,1))</f>
        <v>0</v>
      </c>
      <c r="Z321" s="70" t="str">
        <f t="shared" si="37"/>
        <v>ул. Шестая д.6</v>
      </c>
      <c r="AA321" s="504">
        <f>IF($B321&lt;&gt;"",MAX(AA$7:AA320)+1,0)</f>
        <v>309</v>
      </c>
      <c r="AB321" s="502">
        <f t="shared" si="36"/>
        <v>321</v>
      </c>
      <c r="AC321" s="504">
        <f>1</f>
        <v>1</v>
      </c>
      <c r="AD321" s="103">
        <f t="shared" si="38"/>
        <v>1736.04</v>
      </c>
      <c r="AE321" s="103">
        <f t="shared" si="39"/>
        <v>5938.6499999999987</v>
      </c>
      <c r="AF321" s="103">
        <f t="shared" si="40"/>
        <v>0</v>
      </c>
      <c r="AG321" s="3"/>
    </row>
    <row r="322" spans="2:33" ht="13.2" x14ac:dyDescent="0.25">
      <c r="B322" s="1" t="str">
        <f>адреса!$G$316</f>
        <v>кв.16</v>
      </c>
      <c r="C322" s="522">
        <f>адреса!$I$316</f>
        <v>60000016</v>
      </c>
      <c r="D322" s="6" t="str">
        <f>адреса!$K$316</f>
        <v>ФИО-6-16</v>
      </c>
      <c r="E322" s="6">
        <v>1507.97</v>
      </c>
      <c r="F322" s="6">
        <v>1507.97</v>
      </c>
      <c r="G322" s="6">
        <v>0</v>
      </c>
      <c r="H322" s="6">
        <v>5141.32</v>
      </c>
      <c r="I322" s="6">
        <v>337.08</v>
      </c>
      <c r="J322" s="6">
        <v>0</v>
      </c>
      <c r="K322" s="6">
        <v>601.82000000000005</v>
      </c>
      <c r="L322" s="6"/>
      <c r="M322" s="6">
        <v>0</v>
      </c>
      <c r="N322" s="6">
        <v>0</v>
      </c>
      <c r="O322" s="6">
        <v>6751.96</v>
      </c>
      <c r="P322" s="6">
        <v>0</v>
      </c>
      <c r="Q322" s="6">
        <v>0</v>
      </c>
      <c r="R322" s="6">
        <v>165.1</v>
      </c>
      <c r="S322" s="6">
        <v>731.24</v>
      </c>
      <c r="T322" s="6">
        <v>0</v>
      </c>
      <c r="U322" s="6"/>
      <c r="V322" s="6">
        <v>15236.49</v>
      </c>
      <c r="W322" s="6">
        <v>1507.97</v>
      </c>
      <c r="X322" s="6">
        <v>15236.49</v>
      </c>
      <c r="Y322" s="513">
        <f>IF(A322&lt;&gt;"",IF(A322=мар17!A322,0,1),IF(AND(B322=мар17!B322,C322=мар17!C322),0,1))</f>
        <v>0</v>
      </c>
      <c r="Z322" s="70" t="str">
        <f t="shared" si="37"/>
        <v>ул. Шестая д.6</v>
      </c>
      <c r="AA322" s="504">
        <f>IF($B322&lt;&gt;"",MAX(AA$7:AA321)+1,0)</f>
        <v>310</v>
      </c>
      <c r="AB322" s="502">
        <f t="shared" si="36"/>
        <v>322</v>
      </c>
      <c r="AC322" s="504">
        <f>1</f>
        <v>1</v>
      </c>
      <c r="AD322" s="103">
        <f t="shared" si="38"/>
        <v>1507.97</v>
      </c>
      <c r="AE322" s="103">
        <f t="shared" si="39"/>
        <v>13728.52</v>
      </c>
      <c r="AF322" s="103">
        <f t="shared" si="40"/>
        <v>0</v>
      </c>
      <c r="AG322" s="3"/>
    </row>
    <row r="323" spans="2:33" ht="13.2" x14ac:dyDescent="0.25">
      <c r="B323" s="1" t="str">
        <f>адреса!$G$317</f>
        <v>кв.17</v>
      </c>
      <c r="C323" s="522">
        <f>адреса!$I$317</f>
        <v>60000017</v>
      </c>
      <c r="D323" s="6" t="str">
        <f>адреса!$K$317</f>
        <v>ФИО-6-17</v>
      </c>
      <c r="E323" s="6">
        <v>2947.86</v>
      </c>
      <c r="F323" s="6">
        <v>1473.93</v>
      </c>
      <c r="G323" s="6">
        <v>0</v>
      </c>
      <c r="H323" s="6">
        <v>5025.26</v>
      </c>
      <c r="I323" s="6">
        <v>505.62</v>
      </c>
      <c r="J323" s="6">
        <v>0</v>
      </c>
      <c r="K323" s="6">
        <v>902.73</v>
      </c>
      <c r="L323" s="6"/>
      <c r="M323" s="6">
        <v>0</v>
      </c>
      <c r="N323" s="6">
        <v>0</v>
      </c>
      <c r="O323" s="6">
        <v>5.29</v>
      </c>
      <c r="P323" s="6">
        <v>0</v>
      </c>
      <c r="Q323" s="6">
        <v>0</v>
      </c>
      <c r="R323" s="6">
        <v>247.65</v>
      </c>
      <c r="S323" s="6">
        <v>1096.8599999999999</v>
      </c>
      <c r="T323" s="6">
        <v>0</v>
      </c>
      <c r="U323" s="6"/>
      <c r="V323" s="6">
        <v>9257.34</v>
      </c>
      <c r="W323" s="6">
        <v>0</v>
      </c>
      <c r="X323" s="6">
        <v>12205.2</v>
      </c>
      <c r="Y323" s="513">
        <f>IF(A323&lt;&gt;"",IF(A323=мар17!A323,0,1),IF(AND(B323=мар17!B323,C323=мар17!C323),0,1))</f>
        <v>0</v>
      </c>
      <c r="Z323" s="70" t="str">
        <f t="shared" si="37"/>
        <v>ул. Шестая д.6</v>
      </c>
      <c r="AA323" s="504">
        <f>IF($B323&lt;&gt;"",MAX(AA$7:AA322)+1,0)</f>
        <v>311</v>
      </c>
      <c r="AB323" s="502">
        <f t="shared" si="36"/>
        <v>323</v>
      </c>
      <c r="AC323" s="504">
        <f>1</f>
        <v>1</v>
      </c>
      <c r="AD323" s="103">
        <f t="shared" si="38"/>
        <v>1473.93</v>
      </c>
      <c r="AE323" s="103">
        <f t="shared" si="39"/>
        <v>7783.41</v>
      </c>
      <c r="AF323" s="103">
        <f t="shared" si="40"/>
        <v>0</v>
      </c>
      <c r="AG323" s="3"/>
    </row>
    <row r="324" spans="2:33" ht="13.2" x14ac:dyDescent="0.25">
      <c r="B324" s="1" t="str">
        <f>адреса!$G$318</f>
        <v>кв.18</v>
      </c>
      <c r="C324" s="522">
        <f>адреса!$I$318</f>
        <v>60000018</v>
      </c>
      <c r="D324" s="6" t="str">
        <f>адреса!$K$318</f>
        <v>ФИО-6-18</v>
      </c>
      <c r="E324" s="6">
        <v>3404</v>
      </c>
      <c r="F324" s="6">
        <v>1702</v>
      </c>
      <c r="G324" s="6">
        <v>0</v>
      </c>
      <c r="H324" s="6">
        <v>5802.86</v>
      </c>
      <c r="I324" s="6">
        <v>505.62</v>
      </c>
      <c r="J324" s="6">
        <v>0</v>
      </c>
      <c r="K324" s="6">
        <v>902.73</v>
      </c>
      <c r="L324" s="6"/>
      <c r="M324" s="6">
        <v>0</v>
      </c>
      <c r="N324" s="6">
        <v>0</v>
      </c>
      <c r="O324" s="6">
        <v>0</v>
      </c>
      <c r="P324" s="6">
        <v>0</v>
      </c>
      <c r="Q324" s="6">
        <v>0</v>
      </c>
      <c r="R324" s="6">
        <v>247.65</v>
      </c>
      <c r="S324" s="6">
        <v>1096.8599999999999</v>
      </c>
      <c r="T324" s="6">
        <v>0</v>
      </c>
      <c r="U324" s="6"/>
      <c r="V324" s="6">
        <v>10257.719999999999</v>
      </c>
      <c r="W324" s="6">
        <v>0</v>
      </c>
      <c r="X324" s="6">
        <v>13661.72</v>
      </c>
      <c r="Y324" s="513">
        <f>IF(A324&lt;&gt;"",IF(A324=мар17!A324,0,1),IF(AND(B324=мар17!B324,C324=мар17!C324),0,1))</f>
        <v>0</v>
      </c>
      <c r="Z324" s="70" t="str">
        <f t="shared" si="37"/>
        <v>ул. Шестая д.6</v>
      </c>
      <c r="AA324" s="504">
        <f>IF($B324&lt;&gt;"",MAX(AA$7:AA323)+1,0)</f>
        <v>312</v>
      </c>
      <c r="AB324" s="502">
        <f t="shared" si="36"/>
        <v>324</v>
      </c>
      <c r="AC324" s="504">
        <f>1</f>
        <v>1</v>
      </c>
      <c r="AD324" s="103">
        <f t="shared" si="38"/>
        <v>1702</v>
      </c>
      <c r="AE324" s="103">
        <f t="shared" si="39"/>
        <v>8555.7199999999993</v>
      </c>
      <c r="AF324" s="103">
        <f t="shared" si="40"/>
        <v>0</v>
      </c>
      <c r="AG324" s="3"/>
    </row>
    <row r="325" spans="2:33" ht="13.2" x14ac:dyDescent="0.25">
      <c r="B325" s="1" t="str">
        <f>адреса!$G$319</f>
        <v>кв.19</v>
      </c>
      <c r="C325" s="522">
        <f>адреса!$I$319</f>
        <v>60000019</v>
      </c>
      <c r="D325" s="6" t="str">
        <f>адреса!$K$319</f>
        <v>ФИО-6-19</v>
      </c>
      <c r="E325" s="6">
        <v>1739.44</v>
      </c>
      <c r="F325" s="6">
        <v>1739.44</v>
      </c>
      <c r="G325" s="6">
        <v>0</v>
      </c>
      <c r="H325" s="6">
        <v>3234.55</v>
      </c>
      <c r="I325" s="6">
        <v>286.63</v>
      </c>
      <c r="J325" s="6">
        <v>0</v>
      </c>
      <c r="K325" s="6">
        <v>577.63</v>
      </c>
      <c r="L325" s="6"/>
      <c r="M325" s="6">
        <v>0</v>
      </c>
      <c r="N325" s="6">
        <v>0</v>
      </c>
      <c r="O325" s="6">
        <v>1725.44</v>
      </c>
      <c r="P325" s="6">
        <v>0</v>
      </c>
      <c r="Q325" s="6">
        <v>0</v>
      </c>
      <c r="R325" s="6">
        <v>195.36</v>
      </c>
      <c r="S325" s="6">
        <v>865.29</v>
      </c>
      <c r="T325" s="6">
        <v>0</v>
      </c>
      <c r="U325" s="6"/>
      <c r="V325" s="6">
        <v>8624.34</v>
      </c>
      <c r="W325" s="6">
        <v>1739.44</v>
      </c>
      <c r="X325" s="6">
        <v>8624.34</v>
      </c>
      <c r="Y325" s="513">
        <f>IF(A325&lt;&gt;"",IF(A325=мар17!A325,0,1),IF(AND(B325=мар17!B325,C325=мар17!C325),0,1))</f>
        <v>0</v>
      </c>
      <c r="Z325" s="70" t="str">
        <f t="shared" si="37"/>
        <v>ул. Шестая д.6</v>
      </c>
      <c r="AA325" s="504">
        <f>IF($B325&lt;&gt;"",MAX(AA$7:AA324)+1,0)</f>
        <v>313</v>
      </c>
      <c r="AB325" s="502">
        <f t="shared" si="36"/>
        <v>325</v>
      </c>
      <c r="AC325" s="504">
        <f>1</f>
        <v>1</v>
      </c>
      <c r="AD325" s="103">
        <f t="shared" si="38"/>
        <v>1739.44</v>
      </c>
      <c r="AE325" s="103">
        <f t="shared" si="39"/>
        <v>6884.9</v>
      </c>
      <c r="AF325" s="103">
        <f t="shared" si="40"/>
        <v>0</v>
      </c>
      <c r="AG325" s="3"/>
    </row>
    <row r="326" spans="2:33" ht="13.2" x14ac:dyDescent="0.25">
      <c r="B326" s="1" t="str">
        <f>адреса!$G$320</f>
        <v>кв.20</v>
      </c>
      <c r="C326" s="522">
        <f>адреса!$I$320</f>
        <v>60000020</v>
      </c>
      <c r="D326" s="6" t="str">
        <f>адреса!$K$320</f>
        <v>ФИО-6-20</v>
      </c>
      <c r="E326" s="6">
        <v>3356.34</v>
      </c>
      <c r="F326" s="6">
        <v>1678.17</v>
      </c>
      <c r="G326" s="6">
        <v>0</v>
      </c>
      <c r="H326" s="6">
        <v>2025.12</v>
      </c>
      <c r="I326" s="6">
        <v>298.08999999999997</v>
      </c>
      <c r="J326" s="6">
        <v>0</v>
      </c>
      <c r="K326" s="6">
        <v>632.04</v>
      </c>
      <c r="L326" s="6"/>
      <c r="M326" s="6">
        <v>0</v>
      </c>
      <c r="N326" s="6">
        <v>0</v>
      </c>
      <c r="O326" s="6">
        <v>2987.51</v>
      </c>
      <c r="P326" s="6">
        <v>0</v>
      </c>
      <c r="Q326" s="6">
        <v>0</v>
      </c>
      <c r="R326" s="6">
        <v>229.3</v>
      </c>
      <c r="S326" s="6">
        <v>1015.6</v>
      </c>
      <c r="T326" s="6">
        <v>0</v>
      </c>
      <c r="U326" s="6"/>
      <c r="V326" s="6">
        <v>8865.83</v>
      </c>
      <c r="W326" s="6">
        <v>3356.34</v>
      </c>
      <c r="X326" s="6">
        <v>8865.83</v>
      </c>
      <c r="Y326" s="513">
        <f>IF(A326&lt;&gt;"",IF(A326=мар17!A326,0,1),IF(AND(B326=мар17!B326,C326=мар17!C326),0,1))</f>
        <v>0</v>
      </c>
      <c r="Z326" s="70" t="str">
        <f t="shared" si="37"/>
        <v>ул. Шестая д.6</v>
      </c>
      <c r="AA326" s="504">
        <f>IF($B326&lt;&gt;"",MAX(AA$7:AA325)+1,0)</f>
        <v>314</v>
      </c>
      <c r="AB326" s="502">
        <f t="shared" si="36"/>
        <v>326</v>
      </c>
      <c r="AC326" s="504">
        <f>1</f>
        <v>1</v>
      </c>
      <c r="AD326" s="103">
        <f t="shared" si="38"/>
        <v>1678.17</v>
      </c>
      <c r="AE326" s="103">
        <f t="shared" si="39"/>
        <v>7187.6600000000008</v>
      </c>
      <c r="AF326" s="103">
        <f t="shared" si="40"/>
        <v>0</v>
      </c>
      <c r="AG326" s="3"/>
    </row>
    <row r="327" spans="2:33" ht="13.2" x14ac:dyDescent="0.25">
      <c r="B327" s="1" t="str">
        <f>адреса!$G$321</f>
        <v>кв.21</v>
      </c>
      <c r="C327" s="522">
        <f>адреса!$I$321</f>
        <v>60000021</v>
      </c>
      <c r="D327" s="6" t="str">
        <f>адреса!$K$321</f>
        <v>ФИО-6-21</v>
      </c>
      <c r="E327" s="6">
        <v>3043.18</v>
      </c>
      <c r="F327" s="6">
        <v>3043.18</v>
      </c>
      <c r="G327" s="6">
        <v>0</v>
      </c>
      <c r="H327" s="6">
        <v>4683.72</v>
      </c>
      <c r="I327" s="6">
        <v>260.97000000000003</v>
      </c>
      <c r="J327" s="6">
        <v>0</v>
      </c>
      <c r="K327" s="6">
        <v>477.82</v>
      </c>
      <c r="L327" s="6"/>
      <c r="M327" s="6">
        <v>0</v>
      </c>
      <c r="N327" s="6">
        <v>0</v>
      </c>
      <c r="O327" s="6">
        <v>8529.5</v>
      </c>
      <c r="P327" s="6">
        <v>0</v>
      </c>
      <c r="Q327" s="6">
        <v>0</v>
      </c>
      <c r="R327" s="6">
        <v>137.74</v>
      </c>
      <c r="S327" s="6">
        <v>610.07000000000005</v>
      </c>
      <c r="T327" s="6">
        <v>0</v>
      </c>
      <c r="U327" s="6"/>
      <c r="V327" s="6">
        <v>17743</v>
      </c>
      <c r="W327" s="6">
        <v>3043.18</v>
      </c>
      <c r="X327" s="6">
        <v>17743</v>
      </c>
      <c r="Y327" s="513">
        <f>IF(A327&lt;&gt;"",IF(A327=мар17!A327,0,1),IF(AND(B327=мар17!B327,C327=мар17!C327),0,1))</f>
        <v>0</v>
      </c>
      <c r="Z327" s="70" t="str">
        <f t="shared" si="37"/>
        <v>ул. Шестая д.6</v>
      </c>
      <c r="AA327" s="504">
        <f>IF($B327&lt;&gt;"",MAX(AA$7:AA326)+1,0)</f>
        <v>315</v>
      </c>
      <c r="AB327" s="502">
        <f t="shared" si="36"/>
        <v>327</v>
      </c>
      <c r="AC327" s="504">
        <f>1</f>
        <v>1</v>
      </c>
      <c r="AD327" s="103">
        <f t="shared" si="38"/>
        <v>3043.18</v>
      </c>
      <c r="AE327" s="103">
        <f t="shared" si="39"/>
        <v>14699.82</v>
      </c>
      <c r="AF327" s="103">
        <f t="shared" si="40"/>
        <v>0</v>
      </c>
      <c r="AG327" s="3"/>
    </row>
    <row r="328" spans="2:33" ht="13.2" x14ac:dyDescent="0.25">
      <c r="B328" s="1" t="str">
        <f>адреса!$G$322</f>
        <v>кв.22</v>
      </c>
      <c r="C328" s="522">
        <f>адреса!$I$322</f>
        <v>60000022</v>
      </c>
      <c r="D328" s="6" t="str">
        <f>адреса!$K$322</f>
        <v>ФИО-6-22</v>
      </c>
      <c r="E328" s="6">
        <v>2324.9299999999998</v>
      </c>
      <c r="F328" s="6">
        <v>2324.9299999999998</v>
      </c>
      <c r="G328" s="6">
        <v>0</v>
      </c>
      <c r="H328" s="6">
        <v>7926.7</v>
      </c>
      <c r="I328" s="6">
        <v>337.08</v>
      </c>
      <c r="J328" s="6">
        <v>0</v>
      </c>
      <c r="K328" s="6">
        <v>601.82000000000005</v>
      </c>
      <c r="L328" s="6"/>
      <c r="M328" s="6">
        <v>0</v>
      </c>
      <c r="N328" s="6">
        <v>0</v>
      </c>
      <c r="O328" s="6">
        <v>6747.62</v>
      </c>
      <c r="P328" s="6">
        <v>0</v>
      </c>
      <c r="Q328" s="6">
        <v>0</v>
      </c>
      <c r="R328" s="6">
        <v>165.1</v>
      </c>
      <c r="S328" s="6">
        <v>731.24</v>
      </c>
      <c r="T328" s="6">
        <v>0</v>
      </c>
      <c r="U328" s="6"/>
      <c r="V328" s="6">
        <v>18834.490000000002</v>
      </c>
      <c r="W328" s="6">
        <v>2324.9299999999998</v>
      </c>
      <c r="X328" s="6">
        <v>18834.490000000002</v>
      </c>
      <c r="Y328" s="513">
        <f>IF(A328&lt;&gt;"",IF(A328=мар17!A328,0,1),IF(AND(B328=мар17!B328,C328=мар17!C328),0,1))</f>
        <v>0</v>
      </c>
      <c r="Z328" s="70" t="str">
        <f t="shared" si="37"/>
        <v>ул. Шестая д.6</v>
      </c>
      <c r="AA328" s="504">
        <f>IF($B328&lt;&gt;"",MAX(AA$7:AA327)+1,0)</f>
        <v>316</v>
      </c>
      <c r="AB328" s="502">
        <f t="shared" si="36"/>
        <v>328</v>
      </c>
      <c r="AC328" s="504">
        <f>1</f>
        <v>1</v>
      </c>
      <c r="AD328" s="103">
        <f t="shared" si="38"/>
        <v>2324.9299999999998</v>
      </c>
      <c r="AE328" s="103">
        <f t="shared" si="39"/>
        <v>16509.560000000001</v>
      </c>
      <c r="AF328" s="103">
        <f t="shared" si="40"/>
        <v>0</v>
      </c>
      <c r="AG328" s="3"/>
    </row>
    <row r="329" spans="2:33" ht="13.2" x14ac:dyDescent="0.25">
      <c r="B329" s="1" t="str">
        <f>адреса!$G$323</f>
        <v>кв.23</v>
      </c>
      <c r="C329" s="522">
        <f>адреса!$I$323</f>
        <v>60000023</v>
      </c>
      <c r="D329" s="6" t="str">
        <f>адреса!$K$323</f>
        <v>ФИО-6-23</v>
      </c>
      <c r="E329" s="6">
        <v>2961.48</v>
      </c>
      <c r="F329" s="6">
        <v>1480.74</v>
      </c>
      <c r="G329" s="6">
        <v>0</v>
      </c>
      <c r="H329" s="6">
        <v>0</v>
      </c>
      <c r="I329" s="6">
        <v>124.46</v>
      </c>
      <c r="J329" s="6">
        <v>0</v>
      </c>
      <c r="K329" s="6">
        <v>304.17</v>
      </c>
      <c r="L329" s="6"/>
      <c r="M329" s="6">
        <v>0</v>
      </c>
      <c r="N329" s="6">
        <v>0</v>
      </c>
      <c r="O329" s="6">
        <v>410.6</v>
      </c>
      <c r="P329" s="6">
        <v>0</v>
      </c>
      <c r="Q329" s="6">
        <v>0</v>
      </c>
      <c r="R329" s="6">
        <v>129.35</v>
      </c>
      <c r="S329" s="6">
        <v>572.9</v>
      </c>
      <c r="T329" s="6">
        <v>0</v>
      </c>
      <c r="U329" s="6"/>
      <c r="V329" s="6">
        <v>3022.22</v>
      </c>
      <c r="W329" s="6">
        <v>0</v>
      </c>
      <c r="X329" s="6">
        <v>5983.7</v>
      </c>
      <c r="Y329" s="513">
        <f>IF(A329&lt;&gt;"",IF(A329=мар17!A329,0,1),IF(AND(B329=мар17!B329,C329=мар17!C329),0,1))</f>
        <v>0</v>
      </c>
      <c r="Z329" s="70" t="str">
        <f t="shared" si="37"/>
        <v>ул. Шестая д.6</v>
      </c>
      <c r="AA329" s="504">
        <f>IF($B329&lt;&gt;"",MAX(AA$7:AA328)+1,0)</f>
        <v>317</v>
      </c>
      <c r="AB329" s="502">
        <f t="shared" ref="AB329:AB392" si="41">AB328+1</f>
        <v>329</v>
      </c>
      <c r="AC329" s="504">
        <f>1</f>
        <v>1</v>
      </c>
      <c r="AD329" s="103">
        <f t="shared" si="38"/>
        <v>1480.74</v>
      </c>
      <c r="AE329" s="103">
        <f t="shared" si="39"/>
        <v>1541.48</v>
      </c>
      <c r="AF329" s="103">
        <f t="shared" si="40"/>
        <v>0</v>
      </c>
      <c r="AG329" s="3"/>
    </row>
    <row r="330" spans="2:33" ht="13.2" x14ac:dyDescent="0.25">
      <c r="B330" s="1" t="str">
        <f>адреса!$G$324</f>
        <v>кв.24</v>
      </c>
      <c r="C330" s="522">
        <f>адреса!$I$324</f>
        <v>60000024</v>
      </c>
      <c r="D330" s="6" t="str">
        <f>адреса!$K$324</f>
        <v>ФИО-6-24</v>
      </c>
      <c r="E330" s="6">
        <v>2580.2399999999998</v>
      </c>
      <c r="F330" s="6">
        <v>1290.1199999999999</v>
      </c>
      <c r="G330" s="6">
        <v>0</v>
      </c>
      <c r="H330" s="6">
        <v>5946.92</v>
      </c>
      <c r="I330" s="6">
        <v>149.78</v>
      </c>
      <c r="J330" s="6">
        <v>0</v>
      </c>
      <c r="K330" s="6">
        <v>340.25</v>
      </c>
      <c r="L330" s="6"/>
      <c r="M330" s="6">
        <v>0</v>
      </c>
      <c r="N330" s="6">
        <v>0</v>
      </c>
      <c r="O330" s="6">
        <v>590.19000000000005</v>
      </c>
      <c r="P330" s="6">
        <v>0</v>
      </c>
      <c r="Q330" s="6">
        <v>0</v>
      </c>
      <c r="R330" s="6">
        <v>134.13999999999999</v>
      </c>
      <c r="S330" s="6">
        <v>594.12</v>
      </c>
      <c r="T330" s="6">
        <v>0</v>
      </c>
      <c r="U330" s="6"/>
      <c r="V330" s="6">
        <v>9045.52</v>
      </c>
      <c r="W330" s="6">
        <v>0</v>
      </c>
      <c r="X330" s="6">
        <v>11625.76</v>
      </c>
      <c r="Y330" s="513">
        <f>IF(A330&lt;&gt;"",IF(A330=мар17!A330,0,1),IF(AND(B330=мар17!B330,C330=мар17!C330),0,1))</f>
        <v>0</v>
      </c>
      <c r="Z330" s="70" t="str">
        <f t="shared" si="37"/>
        <v>ул. Шестая д.6</v>
      </c>
      <c r="AA330" s="504">
        <f>IF($B330&lt;&gt;"",MAX(AA$7:AA329)+1,0)</f>
        <v>318</v>
      </c>
      <c r="AB330" s="502">
        <f t="shared" si="41"/>
        <v>330</v>
      </c>
      <c r="AC330" s="504">
        <f>1</f>
        <v>1</v>
      </c>
      <c r="AD330" s="103">
        <f t="shared" si="38"/>
        <v>1290.1199999999999</v>
      </c>
      <c r="AE330" s="103">
        <f t="shared" si="39"/>
        <v>7755.4</v>
      </c>
      <c r="AF330" s="103">
        <f t="shared" si="40"/>
        <v>0</v>
      </c>
      <c r="AG330" s="3"/>
    </row>
    <row r="331" spans="2:33" ht="13.2" x14ac:dyDescent="0.25">
      <c r="B331" s="1" t="str">
        <f>адреса!$G$325</f>
        <v>кв.25</v>
      </c>
      <c r="C331" s="522">
        <f>адреса!$I$325</f>
        <v>60000025</v>
      </c>
      <c r="D331" s="6" t="str">
        <f>адреса!$K$325</f>
        <v>ФИО-6-25</v>
      </c>
      <c r="E331" s="6">
        <v>2600.66</v>
      </c>
      <c r="F331" s="6">
        <v>1300.33</v>
      </c>
      <c r="G331" s="6">
        <v>0</v>
      </c>
      <c r="H331" s="6">
        <v>4433.38</v>
      </c>
      <c r="I331" s="6">
        <v>505.62</v>
      </c>
      <c r="J331" s="6">
        <v>0</v>
      </c>
      <c r="K331" s="6">
        <v>902.73</v>
      </c>
      <c r="L331" s="6"/>
      <c r="M331" s="6">
        <v>0</v>
      </c>
      <c r="N331" s="6">
        <v>0</v>
      </c>
      <c r="O331" s="6">
        <v>3901.04</v>
      </c>
      <c r="P331" s="6">
        <v>0</v>
      </c>
      <c r="Q331" s="6">
        <v>0</v>
      </c>
      <c r="R331" s="6">
        <v>247.65</v>
      </c>
      <c r="S331" s="6">
        <v>1096.8599999999999</v>
      </c>
      <c r="T331" s="6">
        <v>0</v>
      </c>
      <c r="U331" s="6"/>
      <c r="V331" s="6">
        <v>12387.61</v>
      </c>
      <c r="W331" s="6">
        <v>0</v>
      </c>
      <c r="X331" s="6">
        <v>14988.27</v>
      </c>
      <c r="Y331" s="513">
        <f>IF(A331&lt;&gt;"",IF(A331=мар17!A331,0,1),IF(AND(B331=мар17!B331,C331=мар17!C331),0,1))</f>
        <v>0</v>
      </c>
      <c r="Z331" s="70" t="str">
        <f t="shared" si="37"/>
        <v>ул. Шестая д.6</v>
      </c>
      <c r="AA331" s="504">
        <f>IF($B331&lt;&gt;"",MAX(AA$7:AA330)+1,0)</f>
        <v>319</v>
      </c>
      <c r="AB331" s="502">
        <f t="shared" si="41"/>
        <v>331</v>
      </c>
      <c r="AC331" s="504">
        <f>1</f>
        <v>1</v>
      </c>
      <c r="AD331" s="103">
        <f t="shared" si="38"/>
        <v>1300.33</v>
      </c>
      <c r="AE331" s="103">
        <f t="shared" si="39"/>
        <v>11087.28</v>
      </c>
      <c r="AF331" s="103">
        <f t="shared" si="40"/>
        <v>0</v>
      </c>
      <c r="AG331" s="3"/>
    </row>
    <row r="332" spans="2:33" ht="13.2" x14ac:dyDescent="0.25">
      <c r="B332" s="1" t="str">
        <f>адреса!$G$326</f>
        <v>кв.26</v>
      </c>
      <c r="C332" s="522">
        <f>адреса!$I$326</f>
        <v>60000026</v>
      </c>
      <c r="D332" s="6" t="str">
        <f>адреса!$K$326</f>
        <v>ФИО-6-26</v>
      </c>
      <c r="E332" s="6">
        <v>1484.14</v>
      </c>
      <c r="F332" s="6">
        <v>1484.14</v>
      </c>
      <c r="G332" s="6">
        <v>0</v>
      </c>
      <c r="H332" s="6">
        <v>7424.54</v>
      </c>
      <c r="I332" s="6">
        <v>309.55</v>
      </c>
      <c r="J332" s="6">
        <v>0</v>
      </c>
      <c r="K332" s="6">
        <v>626.54999999999995</v>
      </c>
      <c r="L332" s="6"/>
      <c r="M332" s="6">
        <v>0</v>
      </c>
      <c r="N332" s="6">
        <v>0</v>
      </c>
      <c r="O332" s="6">
        <v>1563.68</v>
      </c>
      <c r="P332" s="6">
        <v>0</v>
      </c>
      <c r="Q332" s="6">
        <v>0</v>
      </c>
      <c r="R332" s="6">
        <v>213.24</v>
      </c>
      <c r="S332" s="6">
        <v>944.51</v>
      </c>
      <c r="T332" s="6">
        <v>0</v>
      </c>
      <c r="U332" s="6"/>
      <c r="V332" s="6">
        <v>12566.21</v>
      </c>
      <c r="W332" s="6">
        <v>1484.14</v>
      </c>
      <c r="X332" s="6">
        <v>12566.21</v>
      </c>
      <c r="Y332" s="513">
        <f>IF(A332&lt;&gt;"",IF(A332=мар17!A332,0,1),IF(AND(B332=мар17!B332,C332=мар17!C332),0,1))</f>
        <v>0</v>
      </c>
      <c r="Z332" s="70" t="str">
        <f t="shared" si="37"/>
        <v>ул. Шестая д.6</v>
      </c>
      <c r="AA332" s="504">
        <f>IF($B332&lt;&gt;"",MAX(AA$7:AA331)+1,0)</f>
        <v>320</v>
      </c>
      <c r="AB332" s="502">
        <f t="shared" si="41"/>
        <v>332</v>
      </c>
      <c r="AC332" s="504">
        <f>1</f>
        <v>1</v>
      </c>
      <c r="AD332" s="103">
        <f t="shared" si="38"/>
        <v>1484.14</v>
      </c>
      <c r="AE332" s="103">
        <f t="shared" si="39"/>
        <v>11082.07</v>
      </c>
      <c r="AF332" s="103">
        <f t="shared" si="40"/>
        <v>0</v>
      </c>
      <c r="AG332" s="3"/>
    </row>
    <row r="333" spans="2:33" ht="13.2" x14ac:dyDescent="0.25">
      <c r="B333" s="1" t="str">
        <f>адреса!$G$327</f>
        <v>кв.27</v>
      </c>
      <c r="C333" s="522">
        <f>адреса!$I$327</f>
        <v>60000027</v>
      </c>
      <c r="D333" s="6" t="str">
        <f>адреса!$K$327</f>
        <v>ФИО-6-27</v>
      </c>
      <c r="E333" s="6">
        <v>0</v>
      </c>
      <c r="F333" s="6">
        <v>2341.9499999999998</v>
      </c>
      <c r="G333" s="6">
        <v>0</v>
      </c>
      <c r="H333" s="6">
        <v>0</v>
      </c>
      <c r="I333" s="6">
        <v>26.35</v>
      </c>
      <c r="J333" s="6">
        <v>0</v>
      </c>
      <c r="K333" s="6">
        <v>41.08</v>
      </c>
      <c r="L333" s="6"/>
      <c r="M333" s="6">
        <v>0</v>
      </c>
      <c r="N333" s="6">
        <v>0</v>
      </c>
      <c r="O333" s="6">
        <v>137.09</v>
      </c>
      <c r="P333" s="6">
        <v>0</v>
      </c>
      <c r="Q333" s="6">
        <v>0</v>
      </c>
      <c r="R333" s="6">
        <v>7.93</v>
      </c>
      <c r="S333" s="6">
        <v>35.14</v>
      </c>
      <c r="T333" s="6">
        <v>0</v>
      </c>
      <c r="U333" s="6"/>
      <c r="V333" s="6">
        <v>2589.54</v>
      </c>
      <c r="W333" s="6">
        <v>0</v>
      </c>
      <c r="X333" s="6">
        <v>2589.54</v>
      </c>
      <c r="Y333" s="513">
        <f>IF(A333&lt;&gt;"",IF(A333=мар17!A333,0,1),IF(AND(B333=мар17!B333,C333=мар17!C333),0,1))</f>
        <v>0</v>
      </c>
      <c r="Z333" s="70" t="str">
        <f t="shared" si="37"/>
        <v>ул. Шестая д.6</v>
      </c>
      <c r="AA333" s="504">
        <f>IF($B333&lt;&gt;"",MAX(AA$7:AA332)+1,0)</f>
        <v>321</v>
      </c>
      <c r="AB333" s="502">
        <f t="shared" si="41"/>
        <v>333</v>
      </c>
      <c r="AC333" s="504">
        <f>1</f>
        <v>1</v>
      </c>
      <c r="AD333" s="103">
        <f t="shared" si="38"/>
        <v>2341.9499999999998</v>
      </c>
      <c r="AE333" s="103">
        <f t="shared" si="39"/>
        <v>247.59000000000003</v>
      </c>
      <c r="AF333" s="103">
        <f t="shared" si="40"/>
        <v>0</v>
      </c>
      <c r="AG333" s="3"/>
    </row>
    <row r="334" spans="2:33" ht="13.2" x14ac:dyDescent="0.25">
      <c r="B334" s="1" t="str">
        <f>адреса!$G$328</f>
        <v>кв.28</v>
      </c>
      <c r="C334" s="522">
        <f>адреса!$I$328</f>
        <v>60000028</v>
      </c>
      <c r="D334" s="6" t="str">
        <f>адреса!$K$328</f>
        <v>ФИО-6-28</v>
      </c>
      <c r="E334" s="6">
        <v>3043.18</v>
      </c>
      <c r="F334" s="6">
        <v>3043.18</v>
      </c>
      <c r="G334" s="6">
        <v>0</v>
      </c>
      <c r="H334" s="6">
        <v>10375.5</v>
      </c>
      <c r="I334" s="6">
        <v>74.98</v>
      </c>
      <c r="J334" s="6">
        <v>0</v>
      </c>
      <c r="K334" s="6">
        <v>132.46</v>
      </c>
      <c r="L334" s="6"/>
      <c r="M334" s="6">
        <v>0</v>
      </c>
      <c r="N334" s="6">
        <v>0</v>
      </c>
      <c r="O334" s="6">
        <v>4115.75</v>
      </c>
      <c r="P334" s="6">
        <v>0</v>
      </c>
      <c r="Q334" s="6">
        <v>0</v>
      </c>
      <c r="R334" s="6">
        <v>35.54</v>
      </c>
      <c r="S334" s="6">
        <v>157.41999999999999</v>
      </c>
      <c r="T334" s="6">
        <v>0</v>
      </c>
      <c r="U334" s="6"/>
      <c r="V334" s="6">
        <v>17934.830000000002</v>
      </c>
      <c r="W334" s="6">
        <v>3043.18</v>
      </c>
      <c r="X334" s="6">
        <v>17934.830000000002</v>
      </c>
      <c r="Y334" s="513">
        <f>IF(A334&lt;&gt;"",IF(A334=мар17!A334,0,1),IF(AND(B334=мар17!B334,C334=мар17!C334),0,1))</f>
        <v>0</v>
      </c>
      <c r="Z334" s="70" t="str">
        <f t="shared" si="37"/>
        <v>ул. Шестая д.6</v>
      </c>
      <c r="AA334" s="504">
        <f>IF($B334&lt;&gt;"",MAX(AA$7:AA333)+1,0)</f>
        <v>322</v>
      </c>
      <c r="AB334" s="502">
        <f t="shared" si="41"/>
        <v>334</v>
      </c>
      <c r="AC334" s="504">
        <f>1</f>
        <v>1</v>
      </c>
      <c r="AD334" s="103">
        <f t="shared" si="38"/>
        <v>3043.18</v>
      </c>
      <c r="AE334" s="103">
        <f t="shared" si="39"/>
        <v>14891.65</v>
      </c>
      <c r="AF334" s="103">
        <f t="shared" si="40"/>
        <v>0</v>
      </c>
      <c r="AG334" s="3"/>
    </row>
    <row r="335" spans="2:33" ht="13.2" x14ac:dyDescent="0.25">
      <c r="B335" s="1" t="str">
        <f>адреса!$G$329</f>
        <v>кв.29</v>
      </c>
      <c r="C335" s="522">
        <f>адреса!$I$329</f>
        <v>60000029</v>
      </c>
      <c r="D335" s="6" t="str">
        <f>адреса!$K$329</f>
        <v>ФИО-6-29</v>
      </c>
      <c r="E335" s="6">
        <v>3349.54</v>
      </c>
      <c r="F335" s="6">
        <v>1674.77</v>
      </c>
      <c r="G335" s="6">
        <v>0</v>
      </c>
      <c r="H335" s="6">
        <v>5710</v>
      </c>
      <c r="I335" s="6">
        <v>509.02</v>
      </c>
      <c r="J335" s="6">
        <v>0</v>
      </c>
      <c r="K335" s="6">
        <v>975.1</v>
      </c>
      <c r="L335" s="6"/>
      <c r="M335" s="6">
        <v>0</v>
      </c>
      <c r="N335" s="6">
        <v>0</v>
      </c>
      <c r="O335" s="6">
        <v>811.19</v>
      </c>
      <c r="P335" s="6">
        <v>0</v>
      </c>
      <c r="Q335" s="6">
        <v>0</v>
      </c>
      <c r="R335" s="6">
        <v>304.63</v>
      </c>
      <c r="S335" s="6">
        <v>1349.22</v>
      </c>
      <c r="T335" s="6">
        <v>0</v>
      </c>
      <c r="U335" s="6"/>
      <c r="V335" s="6">
        <v>11333.93</v>
      </c>
      <c r="W335" s="6">
        <v>5024.3100000000004</v>
      </c>
      <c r="X335" s="6">
        <v>9659.16</v>
      </c>
      <c r="Y335" s="513">
        <f>IF(A335&lt;&gt;"",IF(A335=мар17!A335,0,1),IF(AND(B335=мар17!B335,C335=мар17!C335),0,1))</f>
        <v>0</v>
      </c>
      <c r="Z335" s="70" t="str">
        <f t="shared" si="37"/>
        <v>ул. Шестая д.6</v>
      </c>
      <c r="AA335" s="504">
        <f>IF($B335&lt;&gt;"",MAX(AA$7:AA334)+1,0)</f>
        <v>323</v>
      </c>
      <c r="AB335" s="502">
        <f t="shared" si="41"/>
        <v>335</v>
      </c>
      <c r="AC335" s="504">
        <f>1</f>
        <v>1</v>
      </c>
      <c r="AD335" s="103">
        <f t="shared" si="38"/>
        <v>1674.77</v>
      </c>
      <c r="AE335" s="103">
        <f t="shared" si="39"/>
        <v>9659.16</v>
      </c>
      <c r="AF335" s="103">
        <f t="shared" si="40"/>
        <v>0</v>
      </c>
      <c r="AG335" s="3"/>
    </row>
    <row r="336" spans="2:33" ht="13.2" x14ac:dyDescent="0.25">
      <c r="B336" s="1" t="str">
        <f>адреса!$G$330</f>
        <v>кв.30</v>
      </c>
      <c r="C336" s="522">
        <f>адреса!$I$330</f>
        <v>60000030</v>
      </c>
      <c r="D336" s="6" t="str">
        <f>адреса!$K$330</f>
        <v>ФИО-6-30</v>
      </c>
      <c r="E336" s="6">
        <v>1451.66</v>
      </c>
      <c r="F336" s="6">
        <v>1725.83</v>
      </c>
      <c r="G336" s="6">
        <v>0</v>
      </c>
      <c r="H336" s="6">
        <v>3147.05</v>
      </c>
      <c r="I336" s="6">
        <v>293.82</v>
      </c>
      <c r="J336" s="6">
        <v>0</v>
      </c>
      <c r="K336" s="6">
        <v>720.33</v>
      </c>
      <c r="L336" s="6"/>
      <c r="M336" s="6">
        <v>0</v>
      </c>
      <c r="N336" s="6">
        <v>0</v>
      </c>
      <c r="O336" s="6">
        <v>3986.91</v>
      </c>
      <c r="P336" s="6">
        <v>0</v>
      </c>
      <c r="Q336" s="6">
        <v>0</v>
      </c>
      <c r="R336" s="6">
        <v>307.24</v>
      </c>
      <c r="S336" s="6">
        <v>1360.8</v>
      </c>
      <c r="T336" s="6">
        <v>0</v>
      </c>
      <c r="U336" s="6"/>
      <c r="V336" s="6">
        <v>11541.98</v>
      </c>
      <c r="W336" s="6">
        <v>1451.66</v>
      </c>
      <c r="X336" s="6">
        <v>11541.98</v>
      </c>
      <c r="Y336" s="513">
        <f>IF(A336&lt;&gt;"",IF(A336=мар17!A336,0,1),IF(AND(B336=мар17!B336,C336=мар17!C336),0,1))</f>
        <v>0</v>
      </c>
      <c r="Z336" s="70" t="str">
        <f t="shared" si="37"/>
        <v>ул. Шестая д.6</v>
      </c>
      <c r="AA336" s="504">
        <f>IF($B336&lt;&gt;"",MAX(AA$7:AA335)+1,0)</f>
        <v>324</v>
      </c>
      <c r="AB336" s="502">
        <f t="shared" si="41"/>
        <v>336</v>
      </c>
      <c r="AC336" s="504">
        <f>1</f>
        <v>1</v>
      </c>
      <c r="AD336" s="103">
        <f t="shared" si="38"/>
        <v>1725.83</v>
      </c>
      <c r="AE336" s="103">
        <f t="shared" si="39"/>
        <v>9816.15</v>
      </c>
      <c r="AF336" s="103">
        <f t="shared" si="40"/>
        <v>0</v>
      </c>
      <c r="AG336" s="3"/>
    </row>
    <row r="337" spans="2:33" ht="13.2" x14ac:dyDescent="0.25">
      <c r="B337" s="1" t="str">
        <f>адреса!$G$331</f>
        <v>кв.31</v>
      </c>
      <c r="C337" s="522">
        <f>адреса!$I$331</f>
        <v>60000031</v>
      </c>
      <c r="D337" s="6" t="str">
        <f>адреса!$K$331</f>
        <v>ФИО-6-31</v>
      </c>
      <c r="E337" s="6">
        <v>3444.84</v>
      </c>
      <c r="F337" s="6">
        <v>1722.42</v>
      </c>
      <c r="G337" s="6">
        <v>0</v>
      </c>
      <c r="H337" s="6">
        <v>5872.48</v>
      </c>
      <c r="I337" s="6">
        <v>505.62</v>
      </c>
      <c r="J337" s="6">
        <v>0</v>
      </c>
      <c r="K337" s="6">
        <v>902.73</v>
      </c>
      <c r="L337" s="6"/>
      <c r="M337" s="6">
        <v>0</v>
      </c>
      <c r="N337" s="6">
        <v>0</v>
      </c>
      <c r="O337" s="6">
        <v>61.2</v>
      </c>
      <c r="P337" s="6">
        <v>0</v>
      </c>
      <c r="Q337" s="6">
        <v>0</v>
      </c>
      <c r="R337" s="6">
        <v>247.65</v>
      </c>
      <c r="S337" s="6">
        <v>1096.8599999999999</v>
      </c>
      <c r="T337" s="6">
        <v>0</v>
      </c>
      <c r="U337" s="6"/>
      <c r="V337" s="6">
        <v>10408.959999999999</v>
      </c>
      <c r="W337" s="6">
        <v>3444.84</v>
      </c>
      <c r="X337" s="6">
        <v>10408.959999999999</v>
      </c>
      <c r="Y337" s="513">
        <f>IF(A337&lt;&gt;"",IF(A337=мар17!A337,0,1),IF(AND(B337=мар17!B337,C337=мар17!C337),0,1))</f>
        <v>0</v>
      </c>
      <c r="Z337" s="70" t="str">
        <f t="shared" si="37"/>
        <v>ул. Шестая д.6</v>
      </c>
      <c r="AA337" s="504">
        <f>IF($B337&lt;&gt;"",MAX(AA$7:AA336)+1,0)</f>
        <v>325</v>
      </c>
      <c r="AB337" s="502">
        <f t="shared" si="41"/>
        <v>337</v>
      </c>
      <c r="AC337" s="504">
        <f>1</f>
        <v>1</v>
      </c>
      <c r="AD337" s="103">
        <f t="shared" si="38"/>
        <v>1722.42</v>
      </c>
      <c r="AE337" s="103">
        <f t="shared" si="39"/>
        <v>8686.5399999999991</v>
      </c>
      <c r="AF337" s="103">
        <f t="shared" si="40"/>
        <v>0</v>
      </c>
      <c r="AG337" s="3"/>
    </row>
    <row r="338" spans="2:33" ht="13.2" x14ac:dyDescent="0.25">
      <c r="B338" s="1" t="str">
        <f>адреса!$G$332</f>
        <v>кв.32</v>
      </c>
      <c r="C338" s="522">
        <f>адреса!$I$332</f>
        <v>60000032</v>
      </c>
      <c r="D338" s="6" t="str">
        <f>адреса!$K$332</f>
        <v>ФИО-6-32</v>
      </c>
      <c r="E338" s="6">
        <v>1470.53</v>
      </c>
      <c r="F338" s="6">
        <v>1470.53</v>
      </c>
      <c r="G338" s="6">
        <v>0</v>
      </c>
      <c r="H338" s="6">
        <v>5013.66</v>
      </c>
      <c r="I338" s="6">
        <v>0</v>
      </c>
      <c r="J338" s="6">
        <v>0</v>
      </c>
      <c r="K338" s="6">
        <v>0</v>
      </c>
      <c r="L338" s="6"/>
      <c r="M338" s="6">
        <v>0</v>
      </c>
      <c r="N338" s="6">
        <v>0</v>
      </c>
      <c r="O338" s="6">
        <v>6.23</v>
      </c>
      <c r="P338" s="6">
        <v>0</v>
      </c>
      <c r="Q338" s="6">
        <v>0</v>
      </c>
      <c r="R338" s="6">
        <v>0</v>
      </c>
      <c r="S338" s="6">
        <v>0</v>
      </c>
      <c r="T338" s="6">
        <v>0</v>
      </c>
      <c r="U338" s="6"/>
      <c r="V338" s="6">
        <v>6490.42</v>
      </c>
      <c r="W338" s="6">
        <v>1470.53</v>
      </c>
      <c r="X338" s="6">
        <v>6490.42</v>
      </c>
      <c r="Y338" s="513">
        <f>IF(A338&lt;&gt;"",IF(A338=мар17!A338,0,1),IF(AND(B338=мар17!B338,C338=мар17!C338),0,1))</f>
        <v>0</v>
      </c>
      <c r="Z338" s="70" t="str">
        <f t="shared" si="37"/>
        <v>ул. Шестая д.6</v>
      </c>
      <c r="AA338" s="504">
        <f>IF($B338&lt;&gt;"",MAX(AA$7:AA337)+1,0)</f>
        <v>326</v>
      </c>
      <c r="AB338" s="502">
        <f t="shared" si="41"/>
        <v>338</v>
      </c>
      <c r="AC338" s="504">
        <f>1</f>
        <v>1</v>
      </c>
      <c r="AD338" s="103">
        <f t="shared" si="38"/>
        <v>1470.53</v>
      </c>
      <c r="AE338" s="103">
        <f t="shared" si="39"/>
        <v>5019.8899999999994</v>
      </c>
      <c r="AF338" s="103">
        <f t="shared" si="40"/>
        <v>0</v>
      </c>
      <c r="AG338" s="3"/>
    </row>
    <row r="339" spans="2:33" ht="13.2" x14ac:dyDescent="0.25">
      <c r="B339" s="1" t="str">
        <f>адреса!$G$333</f>
        <v>кв.33</v>
      </c>
      <c r="C339" s="522">
        <f>адреса!$I$333</f>
        <v>60000033</v>
      </c>
      <c r="D339" s="6" t="str">
        <f>адреса!$K$333</f>
        <v>ФИО-6-33</v>
      </c>
      <c r="E339" s="6">
        <v>2954.68</v>
      </c>
      <c r="F339" s="6">
        <v>1477.34</v>
      </c>
      <c r="G339" s="6">
        <v>0</v>
      </c>
      <c r="H339" s="6">
        <v>5036.88</v>
      </c>
      <c r="I339" s="6">
        <v>0</v>
      </c>
      <c r="J339" s="6">
        <v>0</v>
      </c>
      <c r="K339" s="6">
        <v>0</v>
      </c>
      <c r="L339" s="6"/>
      <c r="M339" s="6">
        <v>0</v>
      </c>
      <c r="N339" s="6">
        <v>0</v>
      </c>
      <c r="O339" s="6">
        <v>6.57</v>
      </c>
      <c r="P339" s="6">
        <v>0</v>
      </c>
      <c r="Q339" s="6">
        <v>0</v>
      </c>
      <c r="R339" s="6">
        <v>0</v>
      </c>
      <c r="S339" s="6">
        <v>0</v>
      </c>
      <c r="T339" s="6">
        <v>0</v>
      </c>
      <c r="U339" s="6"/>
      <c r="V339" s="6">
        <v>6520.79</v>
      </c>
      <c r="W339" s="6">
        <v>2954.68</v>
      </c>
      <c r="X339" s="6">
        <v>6520.79</v>
      </c>
      <c r="Y339" s="513">
        <f>IF(A339&lt;&gt;"",IF(A339=мар17!A339,0,1),IF(AND(B339=мар17!B339,C339=мар17!C339),0,1))</f>
        <v>0</v>
      </c>
      <c r="Z339" s="70" t="str">
        <f t="shared" si="37"/>
        <v>ул. Шестая д.6</v>
      </c>
      <c r="AA339" s="504">
        <f>IF($B339&lt;&gt;"",MAX(AA$7:AA338)+1,0)</f>
        <v>327</v>
      </c>
      <c r="AB339" s="502">
        <f t="shared" si="41"/>
        <v>339</v>
      </c>
      <c r="AC339" s="504">
        <f>1</f>
        <v>1</v>
      </c>
      <c r="AD339" s="103">
        <f t="shared" si="38"/>
        <v>1477.34</v>
      </c>
      <c r="AE339" s="103">
        <f t="shared" si="39"/>
        <v>5043.45</v>
      </c>
      <c r="AF339" s="103">
        <f t="shared" si="40"/>
        <v>0</v>
      </c>
      <c r="AG339" s="3"/>
    </row>
    <row r="340" spans="2:33" ht="13.2" x14ac:dyDescent="0.25">
      <c r="B340" s="1" t="str">
        <f>адреса!$G$334</f>
        <v>кв.34</v>
      </c>
      <c r="C340" s="522">
        <f>адреса!$I$334</f>
        <v>60000034</v>
      </c>
      <c r="D340" s="6" t="str">
        <f>адреса!$K$334</f>
        <v>ФИО-6-34</v>
      </c>
      <c r="E340" s="6">
        <v>3444.84</v>
      </c>
      <c r="F340" s="6">
        <v>1722.42</v>
      </c>
      <c r="G340" s="6">
        <v>0</v>
      </c>
      <c r="H340" s="6">
        <v>5872.48</v>
      </c>
      <c r="I340" s="6">
        <v>505.62</v>
      </c>
      <c r="J340" s="6">
        <v>0</v>
      </c>
      <c r="K340" s="6">
        <v>902.73</v>
      </c>
      <c r="L340" s="6"/>
      <c r="M340" s="6">
        <v>0</v>
      </c>
      <c r="N340" s="6">
        <v>0</v>
      </c>
      <c r="O340" s="6">
        <v>4387.74</v>
      </c>
      <c r="P340" s="6">
        <v>0</v>
      </c>
      <c r="Q340" s="6">
        <v>0</v>
      </c>
      <c r="R340" s="6">
        <v>247.65</v>
      </c>
      <c r="S340" s="6">
        <v>1096.8599999999999</v>
      </c>
      <c r="T340" s="6">
        <v>0</v>
      </c>
      <c r="U340" s="6"/>
      <c r="V340" s="6">
        <v>14735.5</v>
      </c>
      <c r="W340" s="6">
        <v>0</v>
      </c>
      <c r="X340" s="6">
        <v>18180.34</v>
      </c>
      <c r="Y340" s="513">
        <f>IF(A340&lt;&gt;"",IF(A340=мар17!A340,0,1),IF(AND(B340=мар17!B340,C340=мар17!C340),0,1))</f>
        <v>0</v>
      </c>
      <c r="Z340" s="70" t="str">
        <f t="shared" si="37"/>
        <v>ул. Шестая д.6</v>
      </c>
      <c r="AA340" s="504">
        <f>IF($B340&lt;&gt;"",MAX(AA$7:AA339)+1,0)</f>
        <v>328</v>
      </c>
      <c r="AB340" s="502">
        <f t="shared" si="41"/>
        <v>340</v>
      </c>
      <c r="AC340" s="504">
        <f>1</f>
        <v>1</v>
      </c>
      <c r="AD340" s="103">
        <f t="shared" si="38"/>
        <v>1722.42</v>
      </c>
      <c r="AE340" s="103">
        <f t="shared" si="39"/>
        <v>13013.08</v>
      </c>
      <c r="AF340" s="103">
        <f t="shared" si="40"/>
        <v>0</v>
      </c>
      <c r="AG340" s="3"/>
    </row>
    <row r="341" spans="2:33" ht="13.2" x14ac:dyDescent="0.25">
      <c r="B341" s="1" t="str">
        <f>адреса!$G$335</f>
        <v>кв.35</v>
      </c>
      <c r="C341" s="522">
        <f>адреса!$I$335</f>
        <v>60000035</v>
      </c>
      <c r="D341" s="6" t="str">
        <f>адреса!$K$335</f>
        <v>ФИО-6-35</v>
      </c>
      <c r="E341" s="6">
        <v>3472.08</v>
      </c>
      <c r="F341" s="6">
        <v>1736.04</v>
      </c>
      <c r="G341" s="6">
        <v>0</v>
      </c>
      <c r="H341" s="6">
        <v>5918.9</v>
      </c>
      <c r="I341" s="6">
        <v>0</v>
      </c>
      <c r="J341" s="6">
        <v>0</v>
      </c>
      <c r="K341" s="6">
        <v>0</v>
      </c>
      <c r="L341" s="6"/>
      <c r="M341" s="6">
        <v>0</v>
      </c>
      <c r="N341" s="6">
        <v>0</v>
      </c>
      <c r="O341" s="6">
        <v>0</v>
      </c>
      <c r="P341" s="6">
        <v>0</v>
      </c>
      <c r="Q341" s="6">
        <v>0</v>
      </c>
      <c r="R341" s="6">
        <v>0</v>
      </c>
      <c r="S341" s="6">
        <v>0</v>
      </c>
      <c r="T341" s="6">
        <v>0</v>
      </c>
      <c r="U341" s="6"/>
      <c r="V341" s="6">
        <v>7654.94</v>
      </c>
      <c r="W341" s="6">
        <v>0</v>
      </c>
      <c r="X341" s="6">
        <v>11127.02</v>
      </c>
      <c r="Y341" s="513">
        <f>IF(A341&lt;&gt;"",IF(A341=мар17!A341,0,1),IF(AND(B341=мар17!B341,C341=мар17!C341),0,1))</f>
        <v>0</v>
      </c>
      <c r="Z341" s="70" t="str">
        <f t="shared" si="37"/>
        <v>ул. Шестая д.6</v>
      </c>
      <c r="AA341" s="504">
        <f>IF($B341&lt;&gt;"",MAX(AA$7:AA340)+1,0)</f>
        <v>329</v>
      </c>
      <c r="AB341" s="502">
        <f t="shared" si="41"/>
        <v>341</v>
      </c>
      <c r="AC341" s="504">
        <f>1</f>
        <v>1</v>
      </c>
      <c r="AD341" s="103">
        <f t="shared" si="38"/>
        <v>1736.04</v>
      </c>
      <c r="AE341" s="103">
        <f t="shared" si="39"/>
        <v>5918.9</v>
      </c>
      <c r="AF341" s="103">
        <f t="shared" si="40"/>
        <v>0</v>
      </c>
      <c r="AG341" s="3"/>
    </row>
    <row r="342" spans="2:33" ht="13.2" x14ac:dyDescent="0.25">
      <c r="B342" s="1" t="str">
        <f>адреса!$G$336</f>
        <v>кв.36</v>
      </c>
      <c r="C342" s="522">
        <f>адреса!$I$336</f>
        <v>60000036</v>
      </c>
      <c r="D342" s="6" t="str">
        <f>адреса!$K$336</f>
        <v>ФИО-6-36</v>
      </c>
      <c r="E342" s="6">
        <v>1674.77</v>
      </c>
      <c r="F342" s="6">
        <v>1674.77</v>
      </c>
      <c r="G342" s="6">
        <v>0</v>
      </c>
      <c r="H342" s="6">
        <v>5710</v>
      </c>
      <c r="I342" s="6">
        <v>337.08</v>
      </c>
      <c r="J342" s="6">
        <v>0</v>
      </c>
      <c r="K342" s="6">
        <v>601.82000000000005</v>
      </c>
      <c r="L342" s="6"/>
      <c r="M342" s="6">
        <v>0</v>
      </c>
      <c r="N342" s="6">
        <v>0</v>
      </c>
      <c r="O342" s="6">
        <v>1166.29</v>
      </c>
      <c r="P342" s="6">
        <v>0</v>
      </c>
      <c r="Q342" s="6">
        <v>0</v>
      </c>
      <c r="R342" s="6">
        <v>165.1</v>
      </c>
      <c r="S342" s="6">
        <v>731.24</v>
      </c>
      <c r="T342" s="6">
        <v>0</v>
      </c>
      <c r="U342" s="6"/>
      <c r="V342" s="6">
        <v>10386.299999999999</v>
      </c>
      <c r="W342" s="6">
        <v>0</v>
      </c>
      <c r="X342" s="6">
        <v>12061.07</v>
      </c>
      <c r="Y342" s="513">
        <f>IF(A342&lt;&gt;"",IF(A342=мар17!A342,0,1),IF(AND(B342=мар17!B342,C342=мар17!C342),0,1))</f>
        <v>0</v>
      </c>
      <c r="Z342" s="70" t="str">
        <f t="shared" si="37"/>
        <v>ул. Шестая д.6</v>
      </c>
      <c r="AA342" s="504">
        <f>IF($B342&lt;&gt;"",MAX(AA$7:AA341)+1,0)</f>
        <v>330</v>
      </c>
      <c r="AB342" s="502">
        <f t="shared" si="41"/>
        <v>342</v>
      </c>
      <c r="AC342" s="504">
        <f>1</f>
        <v>1</v>
      </c>
      <c r="AD342" s="103">
        <f t="shared" si="38"/>
        <v>1674.77</v>
      </c>
      <c r="AE342" s="103">
        <f t="shared" si="39"/>
        <v>8711.5300000000007</v>
      </c>
      <c r="AF342" s="103">
        <f t="shared" si="40"/>
        <v>0</v>
      </c>
      <c r="AG342" s="3"/>
    </row>
    <row r="343" spans="2:33" ht="13.2" x14ac:dyDescent="0.25">
      <c r="B343" s="1" t="str">
        <f>адреса!$G$337</f>
        <v>кв.37</v>
      </c>
      <c r="C343" s="522">
        <f>адреса!$I$337</f>
        <v>60000037</v>
      </c>
      <c r="D343" s="6" t="str">
        <f>адреса!$K$337</f>
        <v>ФИО-6-37</v>
      </c>
      <c r="E343" s="6">
        <v>3080.62</v>
      </c>
      <c r="F343" s="6">
        <v>3080.62</v>
      </c>
      <c r="G343" s="6">
        <v>0</v>
      </c>
      <c r="H343" s="6">
        <v>10503.16</v>
      </c>
      <c r="I343" s="6">
        <v>505.62</v>
      </c>
      <c r="J343" s="6">
        <v>0</v>
      </c>
      <c r="K343" s="6">
        <v>902.73</v>
      </c>
      <c r="L343" s="6"/>
      <c r="M343" s="6">
        <v>0</v>
      </c>
      <c r="N343" s="6">
        <v>0</v>
      </c>
      <c r="O343" s="6">
        <v>8249.76</v>
      </c>
      <c r="P343" s="6">
        <v>0</v>
      </c>
      <c r="Q343" s="6">
        <v>0</v>
      </c>
      <c r="R343" s="6">
        <v>247.65</v>
      </c>
      <c r="S343" s="6">
        <v>1096.8599999999999</v>
      </c>
      <c r="T343" s="6">
        <v>0</v>
      </c>
      <c r="U343" s="6"/>
      <c r="V343" s="6">
        <v>24586.400000000001</v>
      </c>
      <c r="W343" s="6">
        <v>3080.62</v>
      </c>
      <c r="X343" s="6">
        <v>24586.400000000001</v>
      </c>
      <c r="Y343" s="513">
        <f>IF(A343&lt;&gt;"",IF(A343=мар17!A343,0,1),IF(AND(B343=мар17!B343,C343=мар17!C343),0,1))</f>
        <v>0</v>
      </c>
      <c r="Z343" s="70" t="str">
        <f t="shared" si="37"/>
        <v>ул. Шестая д.6</v>
      </c>
      <c r="AA343" s="504">
        <f>IF($B343&lt;&gt;"",MAX(AA$7:AA342)+1,0)</f>
        <v>331</v>
      </c>
      <c r="AB343" s="502">
        <f t="shared" si="41"/>
        <v>343</v>
      </c>
      <c r="AC343" s="504">
        <f>1</f>
        <v>1</v>
      </c>
      <c r="AD343" s="103">
        <f t="shared" si="38"/>
        <v>3080.62</v>
      </c>
      <c r="AE343" s="103">
        <f t="shared" si="39"/>
        <v>21505.780000000002</v>
      </c>
      <c r="AF343" s="103">
        <f t="shared" si="40"/>
        <v>0</v>
      </c>
      <c r="AG343" s="3"/>
    </row>
    <row r="344" spans="2:33" ht="13.2" x14ac:dyDescent="0.25">
      <c r="B344" s="1" t="str">
        <f>адреса!$G$338</f>
        <v>кв.38</v>
      </c>
      <c r="C344" s="522">
        <f>адреса!$I$338</f>
        <v>60000038</v>
      </c>
      <c r="D344" s="6" t="str">
        <f>адреса!$K$338</f>
        <v>ФИО-6-38</v>
      </c>
      <c r="E344" s="6">
        <v>4649.8599999999997</v>
      </c>
      <c r="F344" s="6">
        <v>2324.9299999999998</v>
      </c>
      <c r="G344" s="6">
        <v>0</v>
      </c>
      <c r="H344" s="6">
        <v>5020.41</v>
      </c>
      <c r="I344" s="6">
        <v>30.96</v>
      </c>
      <c r="J344" s="6">
        <v>0</v>
      </c>
      <c r="K344" s="6">
        <v>73.37</v>
      </c>
      <c r="L344" s="6"/>
      <c r="M344" s="6">
        <v>0</v>
      </c>
      <c r="N344" s="6">
        <v>0</v>
      </c>
      <c r="O344" s="6">
        <v>0</v>
      </c>
      <c r="P344" s="6">
        <v>0</v>
      </c>
      <c r="Q344" s="6">
        <v>0</v>
      </c>
      <c r="R344" s="6">
        <v>30.27</v>
      </c>
      <c r="S344" s="6">
        <v>134.06</v>
      </c>
      <c r="T344" s="6">
        <v>0</v>
      </c>
      <c r="U344" s="6"/>
      <c r="V344" s="6">
        <v>7614</v>
      </c>
      <c r="W344" s="6">
        <v>0</v>
      </c>
      <c r="X344" s="6">
        <v>12263.86</v>
      </c>
      <c r="Y344" s="513">
        <f>IF(A344&lt;&gt;"",IF(A344=мар17!A344,0,1),IF(AND(B344=мар17!B344,C344=мар17!C344),0,1))</f>
        <v>0</v>
      </c>
      <c r="Z344" s="70" t="str">
        <f t="shared" si="37"/>
        <v>ул. Шестая д.6</v>
      </c>
      <c r="AA344" s="504">
        <f>IF($B344&lt;&gt;"",MAX(AA$7:AA343)+1,0)</f>
        <v>332</v>
      </c>
      <c r="AB344" s="502">
        <f t="shared" si="41"/>
        <v>344</v>
      </c>
      <c r="AC344" s="504">
        <f>1</f>
        <v>1</v>
      </c>
      <c r="AD344" s="103">
        <f t="shared" si="38"/>
        <v>2324.9299999999998</v>
      </c>
      <c r="AE344" s="103">
        <f t="shared" si="39"/>
        <v>5289.0700000000006</v>
      </c>
      <c r="AF344" s="103">
        <f t="shared" si="40"/>
        <v>0</v>
      </c>
      <c r="AG344" s="3"/>
    </row>
    <row r="345" spans="2:33" ht="13.2" x14ac:dyDescent="0.25">
      <c r="B345" s="1" t="str">
        <f>адреса!$G$339</f>
        <v>кв.39</v>
      </c>
      <c r="C345" s="522">
        <f>адреса!$I$339</f>
        <v>60000039</v>
      </c>
      <c r="D345" s="6" t="str">
        <f>адреса!$K$339</f>
        <v>ФИО-6-39</v>
      </c>
      <c r="E345" s="6">
        <v>3043.18</v>
      </c>
      <c r="F345" s="6">
        <v>1521.59</v>
      </c>
      <c r="G345" s="6">
        <v>0</v>
      </c>
      <c r="H345" s="6">
        <v>2286.81</v>
      </c>
      <c r="I345" s="6">
        <v>114.65</v>
      </c>
      <c r="J345" s="6">
        <v>0</v>
      </c>
      <c r="K345" s="6">
        <v>219.84</v>
      </c>
      <c r="L345" s="6"/>
      <c r="M345" s="6">
        <v>0</v>
      </c>
      <c r="N345" s="6">
        <v>0</v>
      </c>
      <c r="O345" s="6">
        <v>1762.51</v>
      </c>
      <c r="P345" s="6">
        <v>0</v>
      </c>
      <c r="Q345" s="6">
        <v>0</v>
      </c>
      <c r="R345" s="6">
        <v>68.790000000000006</v>
      </c>
      <c r="S345" s="6">
        <v>304.68</v>
      </c>
      <c r="T345" s="6">
        <v>0</v>
      </c>
      <c r="U345" s="6"/>
      <c r="V345" s="6">
        <v>6278.87</v>
      </c>
      <c r="W345" s="6">
        <v>0</v>
      </c>
      <c r="X345" s="6">
        <v>9322.0499999999993</v>
      </c>
      <c r="Y345" s="513">
        <f>IF(A345&lt;&gt;"",IF(A345=мар17!A345,0,1),IF(AND(B345=мар17!B345,C345=мар17!C345),0,1))</f>
        <v>0</v>
      </c>
      <c r="Z345" s="70" t="str">
        <f t="shared" si="37"/>
        <v>ул. Шестая д.6</v>
      </c>
      <c r="AA345" s="504">
        <f>IF($B345&lt;&gt;"",MAX(AA$7:AA344)+1,0)</f>
        <v>333</v>
      </c>
      <c r="AB345" s="502">
        <f t="shared" si="41"/>
        <v>345</v>
      </c>
      <c r="AC345" s="504">
        <f>1</f>
        <v>1</v>
      </c>
      <c r="AD345" s="103">
        <f t="shared" si="38"/>
        <v>1521.59</v>
      </c>
      <c r="AE345" s="103">
        <f t="shared" si="39"/>
        <v>4757.2800000000007</v>
      </c>
      <c r="AF345" s="103">
        <f t="shared" si="40"/>
        <v>0</v>
      </c>
      <c r="AG345" s="3"/>
    </row>
    <row r="346" spans="2:33" ht="13.2" x14ac:dyDescent="0.25">
      <c r="B346" s="1" t="str">
        <f>адреса!$G$340</f>
        <v>кв.40</v>
      </c>
      <c r="C346" s="522">
        <f>адреса!$I$340</f>
        <v>60000040</v>
      </c>
      <c r="D346" s="6" t="str">
        <f>адреса!$K$340</f>
        <v>ФИО-6-40</v>
      </c>
      <c r="E346" s="6">
        <v>1303.73</v>
      </c>
      <c r="F346" s="6">
        <v>1303.73</v>
      </c>
      <c r="G346" s="6">
        <v>0</v>
      </c>
      <c r="H346" s="6">
        <v>250.72</v>
      </c>
      <c r="I346" s="6">
        <v>20.64</v>
      </c>
      <c r="J346" s="6">
        <v>0</v>
      </c>
      <c r="K346" s="6">
        <v>26.93</v>
      </c>
      <c r="L346" s="6"/>
      <c r="M346" s="6">
        <v>0</v>
      </c>
      <c r="N346" s="6">
        <v>0</v>
      </c>
      <c r="O346" s="6">
        <v>0</v>
      </c>
      <c r="P346" s="6">
        <v>0</v>
      </c>
      <c r="Q346" s="6">
        <v>0</v>
      </c>
      <c r="R346" s="6">
        <v>1.83</v>
      </c>
      <c r="S346" s="6">
        <v>8.1199999999999992</v>
      </c>
      <c r="T346" s="6">
        <v>0</v>
      </c>
      <c r="U346" s="6"/>
      <c r="V346" s="6">
        <v>1611.97</v>
      </c>
      <c r="W346" s="6">
        <v>2915.7</v>
      </c>
      <c r="X346" s="6">
        <v>0</v>
      </c>
      <c r="Y346" s="513">
        <f>IF(A346&lt;&gt;"",IF(A346=мар17!A346,0,1),IF(AND(B346=мар17!B346,C346=мар17!C346),0,1))</f>
        <v>0</v>
      </c>
      <c r="Z346" s="70" t="str">
        <f t="shared" si="37"/>
        <v>ул. Шестая д.6</v>
      </c>
      <c r="AA346" s="504">
        <f>IF($B346&lt;&gt;"",MAX(AA$7:AA345)+1,0)</f>
        <v>334</v>
      </c>
      <c r="AB346" s="502">
        <f t="shared" si="41"/>
        <v>346</v>
      </c>
      <c r="AC346" s="504">
        <f>1</f>
        <v>1</v>
      </c>
      <c r="AD346" s="103">
        <f t="shared" si="38"/>
        <v>1303.73</v>
      </c>
      <c r="AE346" s="103">
        <f t="shared" si="39"/>
        <v>308.24</v>
      </c>
      <c r="AF346" s="103">
        <f t="shared" si="40"/>
        <v>0</v>
      </c>
      <c r="AG346" s="3"/>
    </row>
    <row r="347" spans="2:33" ht="13.2" x14ac:dyDescent="0.25">
      <c r="B347" s="1" t="str">
        <f>адреса!$G$341</f>
        <v>кв.41</v>
      </c>
      <c r="C347" s="522">
        <f>адреса!$I$341</f>
        <v>60000041</v>
      </c>
      <c r="D347" s="6" t="str">
        <f>адреса!$K$341</f>
        <v>ФИО-6-41</v>
      </c>
      <c r="E347" s="6">
        <v>1111.07</v>
      </c>
      <c r="F347" s="6">
        <v>1111.07</v>
      </c>
      <c r="G347" s="6">
        <v>0</v>
      </c>
      <c r="H347" s="6">
        <v>1948.15</v>
      </c>
      <c r="I347" s="6">
        <v>0</v>
      </c>
      <c r="J347" s="6">
        <v>0</v>
      </c>
      <c r="K347" s="6">
        <v>0</v>
      </c>
      <c r="L347" s="6"/>
      <c r="M347" s="6">
        <v>0</v>
      </c>
      <c r="N347" s="6">
        <v>0</v>
      </c>
      <c r="O347" s="6">
        <v>170.61</v>
      </c>
      <c r="P347" s="6">
        <v>0</v>
      </c>
      <c r="Q347" s="6">
        <v>0</v>
      </c>
      <c r="R347" s="6">
        <v>0</v>
      </c>
      <c r="S347" s="6">
        <v>0</v>
      </c>
      <c r="T347" s="6">
        <v>0</v>
      </c>
      <c r="U347" s="6"/>
      <c r="V347" s="6">
        <v>3229.83</v>
      </c>
      <c r="W347" s="6">
        <v>1111.07</v>
      </c>
      <c r="X347" s="6">
        <v>3229.83</v>
      </c>
      <c r="Y347" s="513">
        <f>IF(A347&lt;&gt;"",IF(A347=мар17!A347,0,1),IF(AND(B347=мар17!B347,C347=мар17!C347),0,1))</f>
        <v>0</v>
      </c>
      <c r="Z347" s="70" t="str">
        <f t="shared" si="37"/>
        <v>ул. Шестая д.6</v>
      </c>
      <c r="AA347" s="504">
        <f>IF($B347&lt;&gt;"",MAX(AA$7:AA346)+1,0)</f>
        <v>335</v>
      </c>
      <c r="AB347" s="502">
        <f t="shared" si="41"/>
        <v>347</v>
      </c>
      <c r="AC347" s="504">
        <f>1</f>
        <v>1</v>
      </c>
      <c r="AD347" s="103">
        <f t="shared" si="38"/>
        <v>1111.07</v>
      </c>
      <c r="AE347" s="103">
        <f t="shared" si="39"/>
        <v>2118.7600000000002</v>
      </c>
      <c r="AF347" s="103">
        <f t="shared" si="40"/>
        <v>0</v>
      </c>
      <c r="AG347" s="3"/>
    </row>
    <row r="348" spans="2:33" ht="13.2" x14ac:dyDescent="0.25">
      <c r="B348" s="1" t="str">
        <f>адреса!$G$342</f>
        <v>кв.42</v>
      </c>
      <c r="C348" s="522">
        <f>адреса!$I$342</f>
        <v>60000042</v>
      </c>
      <c r="D348" s="6" t="str">
        <f>адреса!$K$342</f>
        <v>ФИО-6-42</v>
      </c>
      <c r="E348" s="6">
        <v>1524.99</v>
      </c>
      <c r="F348" s="6">
        <v>1524.99</v>
      </c>
      <c r="G348" s="6">
        <v>0</v>
      </c>
      <c r="H348" s="6">
        <v>2745.43</v>
      </c>
      <c r="I348" s="6">
        <v>27.06</v>
      </c>
      <c r="J348" s="6">
        <v>0</v>
      </c>
      <c r="K348" s="6">
        <v>46.44</v>
      </c>
      <c r="L348" s="6"/>
      <c r="M348" s="6">
        <v>0</v>
      </c>
      <c r="N348" s="6">
        <v>0</v>
      </c>
      <c r="O348" s="6">
        <v>6.47</v>
      </c>
      <c r="P348" s="6">
        <v>0</v>
      </c>
      <c r="Q348" s="6">
        <v>0</v>
      </c>
      <c r="R348" s="6">
        <v>11.69</v>
      </c>
      <c r="S348" s="6">
        <v>51.8</v>
      </c>
      <c r="T348" s="6">
        <v>0</v>
      </c>
      <c r="U348" s="6"/>
      <c r="V348" s="6">
        <v>4413.88</v>
      </c>
      <c r="W348" s="6">
        <v>1524.99</v>
      </c>
      <c r="X348" s="6">
        <v>4413.88</v>
      </c>
      <c r="Y348" s="513">
        <f>IF(A348&lt;&gt;"",IF(A348=мар17!A348,0,1),IF(AND(B348=мар17!B348,C348=мар17!C348),0,1))</f>
        <v>0</v>
      </c>
      <c r="Z348" s="70" t="str">
        <f t="shared" ref="Z348:Z410" si="42">IF(AND(A348&lt;&gt;"",B348=""),A348,Z347)</f>
        <v>ул. Шестая д.6</v>
      </c>
      <c r="AA348" s="504">
        <f>IF($B348&lt;&gt;"",MAX(AA$7:AA347)+1,0)</f>
        <v>336</v>
      </c>
      <c r="AB348" s="502">
        <f t="shared" si="41"/>
        <v>348</v>
      </c>
      <c r="AC348" s="504">
        <f>1</f>
        <v>1</v>
      </c>
      <c r="AD348" s="103">
        <f t="shared" ref="AD348:AD410" si="43">F348</f>
        <v>1524.99</v>
      </c>
      <c r="AE348" s="103">
        <f t="shared" ref="AE348:AE410" si="44">H348+I348+J348+K348+L348+O348+R348+S348</f>
        <v>2888.89</v>
      </c>
      <c r="AF348" s="103">
        <f t="shared" ref="AF348:AF410" si="45">V348-AD348-AE348</f>
        <v>0</v>
      </c>
      <c r="AG348" s="3"/>
    </row>
    <row r="349" spans="2:33" ht="13.2" x14ac:dyDescent="0.25">
      <c r="B349" s="1" t="str">
        <f>адреса!$G$343</f>
        <v>кв.43</v>
      </c>
      <c r="C349" s="522">
        <f>адреса!$I$343</f>
        <v>60000043</v>
      </c>
      <c r="D349" s="6" t="str">
        <f>адреса!$K$343</f>
        <v>ФИО-6-43</v>
      </c>
      <c r="E349" s="6">
        <v>4697.5200000000004</v>
      </c>
      <c r="F349" s="6">
        <v>2348.7600000000002</v>
      </c>
      <c r="G349" s="6">
        <v>0</v>
      </c>
      <c r="H349" s="6">
        <v>8007.94</v>
      </c>
      <c r="I349" s="6">
        <v>337.08</v>
      </c>
      <c r="J349" s="6">
        <v>0</v>
      </c>
      <c r="K349" s="6">
        <v>601.82000000000005</v>
      </c>
      <c r="L349" s="6"/>
      <c r="M349" s="6">
        <v>0</v>
      </c>
      <c r="N349" s="6">
        <v>0</v>
      </c>
      <c r="O349" s="6">
        <v>171.97</v>
      </c>
      <c r="P349" s="6">
        <v>0</v>
      </c>
      <c r="Q349" s="6">
        <v>0</v>
      </c>
      <c r="R349" s="6">
        <v>165.1</v>
      </c>
      <c r="S349" s="6">
        <v>731.24</v>
      </c>
      <c r="T349" s="6">
        <v>0</v>
      </c>
      <c r="U349" s="6"/>
      <c r="V349" s="6">
        <v>12363.91</v>
      </c>
      <c r="W349" s="6">
        <v>0</v>
      </c>
      <c r="X349" s="6">
        <v>17061.43</v>
      </c>
      <c r="Y349" s="513">
        <f>IF(A349&lt;&gt;"",IF(A349=мар17!A349,0,1),IF(AND(B349=мар17!B349,C349=мар17!C349),0,1))</f>
        <v>0</v>
      </c>
      <c r="Z349" s="70" t="str">
        <f t="shared" si="42"/>
        <v>ул. Шестая д.6</v>
      </c>
      <c r="AA349" s="504">
        <f>IF($B349&lt;&gt;"",MAX(AA$7:AA348)+1,0)</f>
        <v>337</v>
      </c>
      <c r="AB349" s="502">
        <f t="shared" si="41"/>
        <v>349</v>
      </c>
      <c r="AC349" s="504">
        <f>1</f>
        <v>1</v>
      </c>
      <c r="AD349" s="103">
        <f t="shared" si="43"/>
        <v>2348.7600000000002</v>
      </c>
      <c r="AE349" s="103">
        <f t="shared" si="44"/>
        <v>10015.15</v>
      </c>
      <c r="AF349" s="103">
        <f t="shared" si="45"/>
        <v>0</v>
      </c>
      <c r="AG349" s="3"/>
    </row>
    <row r="350" spans="2:33" ht="13.2" x14ac:dyDescent="0.25">
      <c r="B350" s="1" t="str">
        <f>адреса!$G$344</f>
        <v>кв.44</v>
      </c>
      <c r="C350" s="522">
        <f>адреса!$I$344</f>
        <v>60000044</v>
      </c>
      <c r="D350" s="6" t="str">
        <f>адреса!$K$344</f>
        <v>ФИО-6-44</v>
      </c>
      <c r="E350" s="6">
        <v>3094.24</v>
      </c>
      <c r="F350" s="6">
        <v>3094.24</v>
      </c>
      <c r="G350" s="6">
        <v>0</v>
      </c>
      <c r="H350" s="6">
        <v>10549.58</v>
      </c>
      <c r="I350" s="6">
        <v>337.08</v>
      </c>
      <c r="J350" s="6">
        <v>0</v>
      </c>
      <c r="K350" s="6">
        <v>601.82000000000005</v>
      </c>
      <c r="L350" s="6"/>
      <c r="M350" s="6">
        <v>0</v>
      </c>
      <c r="N350" s="6">
        <v>0</v>
      </c>
      <c r="O350" s="6">
        <v>3149</v>
      </c>
      <c r="P350" s="6">
        <v>0</v>
      </c>
      <c r="Q350" s="6">
        <v>0</v>
      </c>
      <c r="R350" s="6">
        <v>165.1</v>
      </c>
      <c r="S350" s="6">
        <v>731.24</v>
      </c>
      <c r="T350" s="6">
        <v>0</v>
      </c>
      <c r="U350" s="6"/>
      <c r="V350" s="6">
        <v>18628.060000000001</v>
      </c>
      <c r="W350" s="6">
        <v>0</v>
      </c>
      <c r="X350" s="6">
        <v>21722.3</v>
      </c>
      <c r="Y350" s="513">
        <f>IF(A350&lt;&gt;"",IF(A350=мар17!A350,0,1),IF(AND(B350=мар17!B350,C350=мар17!C350),0,1))</f>
        <v>0</v>
      </c>
      <c r="Z350" s="70" t="str">
        <f t="shared" si="42"/>
        <v>ул. Шестая д.6</v>
      </c>
      <c r="AA350" s="504">
        <f>IF($B350&lt;&gt;"",MAX(AA$7:AA349)+1,0)</f>
        <v>338</v>
      </c>
      <c r="AB350" s="502">
        <f t="shared" si="41"/>
        <v>350</v>
      </c>
      <c r="AC350" s="504">
        <f>1</f>
        <v>1</v>
      </c>
      <c r="AD350" s="103">
        <f t="shared" si="43"/>
        <v>3094.24</v>
      </c>
      <c r="AE350" s="103">
        <f t="shared" si="44"/>
        <v>15533.82</v>
      </c>
      <c r="AF350" s="103">
        <f t="shared" si="45"/>
        <v>0</v>
      </c>
      <c r="AG350" s="3"/>
    </row>
    <row r="351" spans="2:33" ht="13.2" x14ac:dyDescent="0.25">
      <c r="B351" s="1" t="str">
        <f>адреса!$G$345</f>
        <v>кв.45</v>
      </c>
      <c r="C351" s="522">
        <f>адреса!$I$345</f>
        <v>60000045</v>
      </c>
      <c r="D351" s="6" t="str">
        <f>адреса!$K$345</f>
        <v>ФИО-6-45</v>
      </c>
      <c r="E351" s="6">
        <v>1640.73</v>
      </c>
      <c r="F351" s="6">
        <v>1640.73</v>
      </c>
      <c r="G351" s="6">
        <v>0</v>
      </c>
      <c r="H351" s="6">
        <v>1010.93</v>
      </c>
      <c r="I351" s="6">
        <v>252.23</v>
      </c>
      <c r="J351" s="6">
        <v>0</v>
      </c>
      <c r="K351" s="6">
        <v>467.16</v>
      </c>
      <c r="L351" s="6"/>
      <c r="M351" s="6">
        <v>0</v>
      </c>
      <c r="N351" s="6">
        <v>0</v>
      </c>
      <c r="O351" s="6">
        <v>764.99</v>
      </c>
      <c r="P351" s="6">
        <v>0</v>
      </c>
      <c r="Q351" s="6">
        <v>0</v>
      </c>
      <c r="R351" s="6">
        <v>137.58000000000001</v>
      </c>
      <c r="S351" s="6">
        <v>609.36</v>
      </c>
      <c r="T351" s="6">
        <v>0</v>
      </c>
      <c r="U351" s="6"/>
      <c r="V351" s="6">
        <v>4882.9799999999996</v>
      </c>
      <c r="W351" s="6">
        <v>1640.73</v>
      </c>
      <c r="X351" s="6">
        <v>4882.9799999999996</v>
      </c>
      <c r="Y351" s="513">
        <f>IF(A351&lt;&gt;"",IF(A351=мар17!A351,0,1),IF(AND(B351=мар17!B351,C351=мар17!C351),0,1))</f>
        <v>0</v>
      </c>
      <c r="Z351" s="70" t="str">
        <f t="shared" si="42"/>
        <v>ул. Шестая д.6</v>
      </c>
      <c r="AA351" s="504">
        <f>IF($B351&lt;&gt;"",MAX(AA$7:AA350)+1,0)</f>
        <v>339</v>
      </c>
      <c r="AB351" s="502">
        <f t="shared" si="41"/>
        <v>351</v>
      </c>
      <c r="AC351" s="504">
        <f>1</f>
        <v>1</v>
      </c>
      <c r="AD351" s="103">
        <f t="shared" si="43"/>
        <v>1640.73</v>
      </c>
      <c r="AE351" s="103">
        <f t="shared" si="44"/>
        <v>3242.25</v>
      </c>
      <c r="AF351" s="103">
        <f t="shared" si="45"/>
        <v>0</v>
      </c>
      <c r="AG351" s="3"/>
    </row>
    <row r="352" spans="2:33" ht="13.2" x14ac:dyDescent="0.25">
      <c r="B352" s="1" t="str">
        <f>адреса!$G$346</f>
        <v>кв.46</v>
      </c>
      <c r="C352" s="522">
        <f>адреса!$I$346</f>
        <v>60000046</v>
      </c>
      <c r="D352" s="6" t="str">
        <f>адреса!$K$346</f>
        <v>ФИО-6-46</v>
      </c>
      <c r="E352" s="6">
        <v>3472.08</v>
      </c>
      <c r="F352" s="6">
        <v>1736.04</v>
      </c>
      <c r="G352" s="6">
        <v>0</v>
      </c>
      <c r="H352" s="6">
        <v>5918.9</v>
      </c>
      <c r="I352" s="6">
        <v>337.08</v>
      </c>
      <c r="J352" s="6">
        <v>0</v>
      </c>
      <c r="K352" s="6">
        <v>601.82000000000005</v>
      </c>
      <c r="L352" s="6"/>
      <c r="M352" s="6">
        <v>0</v>
      </c>
      <c r="N352" s="6">
        <v>0</v>
      </c>
      <c r="O352" s="6">
        <v>7.11</v>
      </c>
      <c r="P352" s="6">
        <v>0</v>
      </c>
      <c r="Q352" s="6">
        <v>0</v>
      </c>
      <c r="R352" s="6">
        <v>165.1</v>
      </c>
      <c r="S352" s="6">
        <v>731.24</v>
      </c>
      <c r="T352" s="6">
        <v>0</v>
      </c>
      <c r="U352" s="6"/>
      <c r="V352" s="6">
        <v>9497.2900000000009</v>
      </c>
      <c r="W352" s="6">
        <v>0</v>
      </c>
      <c r="X352" s="6">
        <v>12969.37</v>
      </c>
      <c r="Y352" s="513">
        <f>IF(A352&lt;&gt;"",IF(A352=мар17!A352,0,1),IF(AND(B352=мар17!B352,C352=мар17!C352),0,1))</f>
        <v>0</v>
      </c>
      <c r="Z352" s="70" t="str">
        <f t="shared" si="42"/>
        <v>ул. Шестая д.6</v>
      </c>
      <c r="AA352" s="504">
        <f>IF($B352&lt;&gt;"",MAX(AA$7:AA351)+1,0)</f>
        <v>340</v>
      </c>
      <c r="AB352" s="502">
        <f t="shared" si="41"/>
        <v>352</v>
      </c>
      <c r="AC352" s="504">
        <f>1</f>
        <v>1</v>
      </c>
      <c r="AD352" s="103">
        <f t="shared" si="43"/>
        <v>1736.04</v>
      </c>
      <c r="AE352" s="103">
        <f t="shared" si="44"/>
        <v>7761.2499999999991</v>
      </c>
      <c r="AF352" s="103">
        <f t="shared" si="45"/>
        <v>0</v>
      </c>
      <c r="AG352" s="3"/>
    </row>
    <row r="353" spans="2:33" ht="13.2" x14ac:dyDescent="0.25">
      <c r="B353" s="1" t="str">
        <f>адреса!$G$347</f>
        <v>кв.47</v>
      </c>
      <c r="C353" s="522">
        <f>адреса!$I$347</f>
        <v>60000047</v>
      </c>
      <c r="D353" s="6" t="str">
        <f>адреса!$K$347</f>
        <v>ФИО-6-47</v>
      </c>
      <c r="E353" s="6">
        <v>1712.21</v>
      </c>
      <c r="F353" s="6">
        <v>1712.21</v>
      </c>
      <c r="G353" s="6">
        <v>0</v>
      </c>
      <c r="H353" s="6">
        <v>3417.45</v>
      </c>
      <c r="I353" s="6">
        <v>168.54</v>
      </c>
      <c r="J353" s="6">
        <v>0</v>
      </c>
      <c r="K353" s="6">
        <v>301.16000000000003</v>
      </c>
      <c r="L353" s="6"/>
      <c r="M353" s="6">
        <v>0</v>
      </c>
      <c r="N353" s="6">
        <v>0</v>
      </c>
      <c r="O353" s="6">
        <v>0</v>
      </c>
      <c r="P353" s="6">
        <v>0</v>
      </c>
      <c r="Q353" s="6">
        <v>0</v>
      </c>
      <c r="R353" s="6">
        <v>82.76</v>
      </c>
      <c r="S353" s="6">
        <v>366.53</v>
      </c>
      <c r="T353" s="6">
        <v>0</v>
      </c>
      <c r="U353" s="6"/>
      <c r="V353" s="6">
        <v>6048.65</v>
      </c>
      <c r="W353" s="6">
        <v>1712.21</v>
      </c>
      <c r="X353" s="6">
        <v>6048.65</v>
      </c>
      <c r="Y353" s="513">
        <f>IF(A353&lt;&gt;"",IF(A353=мар17!A353,0,1),IF(AND(B353=мар17!B353,C353=мар17!C353),0,1))</f>
        <v>0</v>
      </c>
      <c r="Z353" s="70" t="str">
        <f t="shared" si="42"/>
        <v>ул. Шестая д.6</v>
      </c>
      <c r="AA353" s="504">
        <f>IF($B353&lt;&gt;"",MAX(AA$7:AA352)+1,0)</f>
        <v>341</v>
      </c>
      <c r="AB353" s="502">
        <f t="shared" si="41"/>
        <v>353</v>
      </c>
      <c r="AC353" s="504">
        <f>1</f>
        <v>1</v>
      </c>
      <c r="AD353" s="103">
        <f t="shared" si="43"/>
        <v>1712.21</v>
      </c>
      <c r="AE353" s="103">
        <f t="shared" si="44"/>
        <v>4336.4399999999996</v>
      </c>
      <c r="AF353" s="103">
        <f t="shared" si="45"/>
        <v>0</v>
      </c>
      <c r="AG353" s="3"/>
    </row>
    <row r="354" spans="2:33" ht="13.2" x14ac:dyDescent="0.25">
      <c r="B354" s="1" t="str">
        <f>адреса!$G$348</f>
        <v>кв.48</v>
      </c>
      <c r="C354" s="522">
        <f>адреса!$I$348</f>
        <v>60000048</v>
      </c>
      <c r="D354" s="6" t="str">
        <f>адреса!$K$348</f>
        <v>ФИО-6-48</v>
      </c>
      <c r="E354" s="6">
        <v>1480.74</v>
      </c>
      <c r="F354" s="6">
        <v>1480.74</v>
      </c>
      <c r="G354" s="6">
        <v>0</v>
      </c>
      <c r="H354" s="6">
        <v>2524.2399999999998</v>
      </c>
      <c r="I354" s="6">
        <v>168.54</v>
      </c>
      <c r="J354" s="6">
        <v>0</v>
      </c>
      <c r="K354" s="6">
        <v>300.91000000000003</v>
      </c>
      <c r="L354" s="6"/>
      <c r="M354" s="6">
        <v>0</v>
      </c>
      <c r="N354" s="6">
        <v>0</v>
      </c>
      <c r="O354" s="6">
        <v>3.34</v>
      </c>
      <c r="P354" s="6">
        <v>0</v>
      </c>
      <c r="Q354" s="6">
        <v>0</v>
      </c>
      <c r="R354" s="6">
        <v>82.55</v>
      </c>
      <c r="S354" s="6">
        <v>365.62</v>
      </c>
      <c r="T354" s="6">
        <v>0</v>
      </c>
      <c r="U354" s="6"/>
      <c r="V354" s="6">
        <v>4925.9399999999996</v>
      </c>
      <c r="W354" s="6">
        <v>1480.74</v>
      </c>
      <c r="X354" s="6">
        <v>4925.9399999999996</v>
      </c>
      <c r="Y354" s="513">
        <f>IF(A354&lt;&gt;"",IF(A354=мар17!A354,0,1),IF(AND(B354=мар17!B354,C354=мар17!C354),0,1))</f>
        <v>0</v>
      </c>
      <c r="Z354" s="70" t="str">
        <f t="shared" si="42"/>
        <v>ул. Шестая д.6</v>
      </c>
      <c r="AA354" s="504">
        <f>IF($B354&lt;&gt;"",MAX(AA$7:AA353)+1,0)</f>
        <v>342</v>
      </c>
      <c r="AB354" s="502">
        <f t="shared" si="41"/>
        <v>354</v>
      </c>
      <c r="AC354" s="504">
        <f>1</f>
        <v>1</v>
      </c>
      <c r="AD354" s="103">
        <f t="shared" si="43"/>
        <v>1480.74</v>
      </c>
      <c r="AE354" s="103">
        <f t="shared" si="44"/>
        <v>3445.2</v>
      </c>
      <c r="AF354" s="103">
        <f t="shared" si="45"/>
        <v>0</v>
      </c>
      <c r="AG354" s="3"/>
    </row>
    <row r="355" spans="2:33" ht="13.2" x14ac:dyDescent="0.25">
      <c r="B355" s="1" t="str">
        <f>адреса!$G$349</f>
        <v>кв.49</v>
      </c>
      <c r="C355" s="522">
        <f>адреса!$I$349</f>
        <v>60000049</v>
      </c>
      <c r="D355" s="6" t="str">
        <f>адреса!$K$349</f>
        <v>ФИО-6-49</v>
      </c>
      <c r="E355" s="6">
        <v>2981.9</v>
      </c>
      <c r="F355" s="6">
        <v>1490.95</v>
      </c>
      <c r="G355" s="6">
        <v>0</v>
      </c>
      <c r="H355" s="6">
        <v>733.67</v>
      </c>
      <c r="I355" s="6">
        <v>0</v>
      </c>
      <c r="J355" s="6">
        <v>0</v>
      </c>
      <c r="K355" s="6">
        <v>0</v>
      </c>
      <c r="L355" s="6"/>
      <c r="M355" s="6">
        <v>0</v>
      </c>
      <c r="N355" s="6">
        <v>0</v>
      </c>
      <c r="O355" s="6">
        <v>56.28</v>
      </c>
      <c r="P355" s="6">
        <v>0</v>
      </c>
      <c r="Q355" s="6">
        <v>0</v>
      </c>
      <c r="R355" s="6">
        <v>0</v>
      </c>
      <c r="S355" s="6">
        <v>0</v>
      </c>
      <c r="T355" s="6">
        <v>0</v>
      </c>
      <c r="U355" s="6"/>
      <c r="V355" s="6">
        <v>2280.9</v>
      </c>
      <c r="W355" s="6">
        <v>1490.95</v>
      </c>
      <c r="X355" s="6">
        <v>3771.85</v>
      </c>
      <c r="Y355" s="513">
        <f>IF(A355&lt;&gt;"",IF(A355=мар17!A355,0,1),IF(AND(B355=мар17!B355,C355=мар17!C355),0,1))</f>
        <v>0</v>
      </c>
      <c r="Z355" s="70" t="str">
        <f t="shared" si="42"/>
        <v>ул. Шестая д.6</v>
      </c>
      <c r="AA355" s="504">
        <f>IF($B355&lt;&gt;"",MAX(AA$7:AA354)+1,0)</f>
        <v>343</v>
      </c>
      <c r="AB355" s="502">
        <f t="shared" si="41"/>
        <v>355</v>
      </c>
      <c r="AC355" s="504">
        <f>1</f>
        <v>1</v>
      </c>
      <c r="AD355" s="103">
        <f t="shared" si="43"/>
        <v>1490.95</v>
      </c>
      <c r="AE355" s="103">
        <f t="shared" si="44"/>
        <v>789.94999999999993</v>
      </c>
      <c r="AF355" s="103">
        <f t="shared" si="45"/>
        <v>0</v>
      </c>
      <c r="AG355" s="3"/>
    </row>
    <row r="356" spans="2:33" ht="13.2" x14ac:dyDescent="0.25">
      <c r="B356" s="1" t="str">
        <f>адреса!$G$350</f>
        <v>кв.50</v>
      </c>
      <c r="C356" s="522">
        <f>адреса!$I$350</f>
        <v>60000050</v>
      </c>
      <c r="D356" s="6" t="str">
        <f>адреса!$K$350</f>
        <v>ФИО-6-50</v>
      </c>
      <c r="E356" s="6">
        <v>3438.04</v>
      </c>
      <c r="F356" s="6">
        <v>1719.02</v>
      </c>
      <c r="G356" s="6">
        <v>0</v>
      </c>
      <c r="H356" s="6">
        <v>5860.88</v>
      </c>
      <c r="I356" s="6">
        <v>505.62</v>
      </c>
      <c r="J356" s="6">
        <v>0</v>
      </c>
      <c r="K356" s="6">
        <v>902.73</v>
      </c>
      <c r="L356" s="6"/>
      <c r="M356" s="6">
        <v>0</v>
      </c>
      <c r="N356" s="6">
        <v>0</v>
      </c>
      <c r="O356" s="6">
        <v>2.19</v>
      </c>
      <c r="P356" s="6">
        <v>0</v>
      </c>
      <c r="Q356" s="6">
        <v>0</v>
      </c>
      <c r="R356" s="6">
        <v>247.65</v>
      </c>
      <c r="S356" s="6">
        <v>1096.8599999999999</v>
      </c>
      <c r="T356" s="6">
        <v>0</v>
      </c>
      <c r="U356" s="6"/>
      <c r="V356" s="6">
        <v>10334.950000000001</v>
      </c>
      <c r="W356" s="6">
        <v>0</v>
      </c>
      <c r="X356" s="6">
        <v>13772.99</v>
      </c>
      <c r="Y356" s="513">
        <f>IF(A356&lt;&gt;"",IF(A356=мар17!A356,0,1),IF(AND(B356=мар17!B356,C356=мар17!C356),0,1))</f>
        <v>0</v>
      </c>
      <c r="Z356" s="70" t="str">
        <f t="shared" si="42"/>
        <v>ул. Шестая д.6</v>
      </c>
      <c r="AA356" s="504">
        <f>IF($B356&lt;&gt;"",MAX(AA$7:AA355)+1,0)</f>
        <v>344</v>
      </c>
      <c r="AB356" s="502">
        <f t="shared" si="41"/>
        <v>356</v>
      </c>
      <c r="AC356" s="504">
        <f>1</f>
        <v>1</v>
      </c>
      <c r="AD356" s="103">
        <f t="shared" si="43"/>
        <v>1719.02</v>
      </c>
      <c r="AE356" s="103">
        <f t="shared" si="44"/>
        <v>8615.9299999999985</v>
      </c>
      <c r="AF356" s="103">
        <f t="shared" si="45"/>
        <v>0</v>
      </c>
      <c r="AG356" s="3"/>
    </row>
    <row r="357" spans="2:33" ht="13.2" x14ac:dyDescent="0.25">
      <c r="B357" s="1" t="str">
        <f>адреса!$G$351</f>
        <v>кв.51</v>
      </c>
      <c r="C357" s="522">
        <f>адреса!$I$351</f>
        <v>60000051</v>
      </c>
      <c r="D357" s="6" t="str">
        <f>адреса!$K$351</f>
        <v>ФИО-6-51</v>
      </c>
      <c r="E357" s="6">
        <v>3451.66</v>
      </c>
      <c r="F357" s="6">
        <v>1725.83</v>
      </c>
      <c r="G357" s="6">
        <v>0</v>
      </c>
      <c r="H357" s="6">
        <v>6739.85</v>
      </c>
      <c r="I357" s="6">
        <v>337.07</v>
      </c>
      <c r="J357" s="6">
        <v>0</v>
      </c>
      <c r="K357" s="6">
        <v>810.66</v>
      </c>
      <c r="L357" s="6"/>
      <c r="M357" s="6">
        <v>0</v>
      </c>
      <c r="N357" s="6">
        <v>0</v>
      </c>
      <c r="O357" s="6">
        <v>1536.72</v>
      </c>
      <c r="P357" s="6">
        <v>0</v>
      </c>
      <c r="Q357" s="6">
        <v>0</v>
      </c>
      <c r="R357" s="6">
        <v>339.36</v>
      </c>
      <c r="S357" s="6">
        <v>1503.09</v>
      </c>
      <c r="T357" s="6">
        <v>0</v>
      </c>
      <c r="U357" s="6"/>
      <c r="V357" s="6">
        <v>12992.58</v>
      </c>
      <c r="W357" s="6">
        <v>3451.66</v>
      </c>
      <c r="X357" s="6">
        <v>12992.58</v>
      </c>
      <c r="Y357" s="513">
        <f>IF(A357&lt;&gt;"",IF(A357=мар17!A357,0,1),IF(AND(B357=мар17!B357,C357=мар17!C357),0,1))</f>
        <v>0</v>
      </c>
      <c r="Z357" s="70" t="str">
        <f t="shared" si="42"/>
        <v>ул. Шестая д.6</v>
      </c>
      <c r="AA357" s="504">
        <f>IF($B357&lt;&gt;"",MAX(AA$7:AA356)+1,0)</f>
        <v>345</v>
      </c>
      <c r="AB357" s="502">
        <f t="shared" si="41"/>
        <v>357</v>
      </c>
      <c r="AC357" s="504">
        <f>1</f>
        <v>1</v>
      </c>
      <c r="AD357" s="103">
        <f t="shared" si="43"/>
        <v>1725.83</v>
      </c>
      <c r="AE357" s="103">
        <f t="shared" si="44"/>
        <v>11266.75</v>
      </c>
      <c r="AF357" s="103">
        <f t="shared" si="45"/>
        <v>0</v>
      </c>
      <c r="AG357" s="3"/>
    </row>
    <row r="358" spans="2:33" ht="13.2" x14ac:dyDescent="0.25">
      <c r="B358" s="1" t="str">
        <f>адреса!$G$352</f>
        <v>кв.52</v>
      </c>
      <c r="C358" s="522">
        <f>адреса!$I$352</f>
        <v>60000052</v>
      </c>
      <c r="D358" s="6" t="str">
        <f>адреса!$K$352</f>
        <v>ФИО-6-52</v>
      </c>
      <c r="E358" s="6">
        <v>1678.17</v>
      </c>
      <c r="F358" s="6">
        <v>1678.17</v>
      </c>
      <c r="G358" s="6">
        <v>0</v>
      </c>
      <c r="H358" s="6">
        <v>5721.62</v>
      </c>
      <c r="I358" s="6">
        <v>309.56</v>
      </c>
      <c r="J358" s="6">
        <v>0</v>
      </c>
      <c r="K358" s="6">
        <v>730.97</v>
      </c>
      <c r="L358" s="6"/>
      <c r="M358" s="6">
        <v>0</v>
      </c>
      <c r="N358" s="6">
        <v>0</v>
      </c>
      <c r="O358" s="6">
        <v>2624.15</v>
      </c>
      <c r="P358" s="6">
        <v>0</v>
      </c>
      <c r="Q358" s="6">
        <v>0</v>
      </c>
      <c r="R358" s="6">
        <v>300.38</v>
      </c>
      <c r="S358" s="6">
        <v>1330.43</v>
      </c>
      <c r="T358" s="6">
        <v>0</v>
      </c>
      <c r="U358" s="6"/>
      <c r="V358" s="6">
        <v>12695.28</v>
      </c>
      <c r="W358" s="6">
        <v>1678.17</v>
      </c>
      <c r="X358" s="6">
        <v>12695.28</v>
      </c>
      <c r="Y358" s="513">
        <f>IF(A358&lt;&gt;"",IF(A358=мар17!A358,0,1),IF(AND(B358=мар17!B358,C358=мар17!C358),0,1))</f>
        <v>0</v>
      </c>
      <c r="Z358" s="70" t="str">
        <f t="shared" si="42"/>
        <v>ул. Шестая д.6</v>
      </c>
      <c r="AA358" s="504">
        <f>IF($B358&lt;&gt;"",MAX(AA$7:AA357)+1,0)</f>
        <v>346</v>
      </c>
      <c r="AB358" s="502">
        <f t="shared" si="41"/>
        <v>358</v>
      </c>
      <c r="AC358" s="504">
        <f>1</f>
        <v>1</v>
      </c>
      <c r="AD358" s="103">
        <f t="shared" si="43"/>
        <v>1678.17</v>
      </c>
      <c r="AE358" s="103">
        <f t="shared" si="44"/>
        <v>11017.11</v>
      </c>
      <c r="AF358" s="103">
        <f t="shared" si="45"/>
        <v>0</v>
      </c>
      <c r="AG358" s="3"/>
    </row>
    <row r="359" spans="2:33" ht="13.2" x14ac:dyDescent="0.25">
      <c r="B359" s="1" t="str">
        <f>адреса!$G$353</f>
        <v>кв.53</v>
      </c>
      <c r="C359" s="522">
        <f>адреса!$I$353</f>
        <v>60000053</v>
      </c>
      <c r="D359" s="6" t="str">
        <f>адреса!$K$353</f>
        <v>ФИО-6-53</v>
      </c>
      <c r="E359" s="6">
        <v>3049.98</v>
      </c>
      <c r="F359" s="6">
        <v>3049.98</v>
      </c>
      <c r="G359" s="6">
        <v>0</v>
      </c>
      <c r="H359" s="6">
        <v>10398.719999999999</v>
      </c>
      <c r="I359" s="6">
        <v>337.08</v>
      </c>
      <c r="J359" s="6">
        <v>0</v>
      </c>
      <c r="K359" s="6">
        <v>601.82000000000005</v>
      </c>
      <c r="L359" s="6"/>
      <c r="M359" s="6">
        <v>0</v>
      </c>
      <c r="N359" s="6">
        <v>0</v>
      </c>
      <c r="O359" s="6">
        <v>2.63</v>
      </c>
      <c r="P359" s="6">
        <v>0</v>
      </c>
      <c r="Q359" s="6">
        <v>0</v>
      </c>
      <c r="R359" s="6">
        <v>165.1</v>
      </c>
      <c r="S359" s="6">
        <v>731.24</v>
      </c>
      <c r="T359" s="6">
        <v>0</v>
      </c>
      <c r="U359" s="6"/>
      <c r="V359" s="6">
        <v>15286.57</v>
      </c>
      <c r="W359" s="6">
        <v>0</v>
      </c>
      <c r="X359" s="6">
        <v>18336.55</v>
      </c>
      <c r="Y359" s="513">
        <f>IF(A359&lt;&gt;"",IF(A359=мар17!A359,0,1),IF(AND(B359=мар17!B359,C359=мар17!C359),0,1))</f>
        <v>0</v>
      </c>
      <c r="Z359" s="70" t="str">
        <f t="shared" si="42"/>
        <v>ул. Шестая д.6</v>
      </c>
      <c r="AA359" s="504">
        <f>IF($B359&lt;&gt;"",MAX(AA$7:AA358)+1,0)</f>
        <v>347</v>
      </c>
      <c r="AB359" s="502">
        <f t="shared" si="41"/>
        <v>359</v>
      </c>
      <c r="AC359" s="504">
        <f>1</f>
        <v>1</v>
      </c>
      <c r="AD359" s="103">
        <f t="shared" si="43"/>
        <v>3049.98</v>
      </c>
      <c r="AE359" s="103">
        <f t="shared" si="44"/>
        <v>12236.589999999998</v>
      </c>
      <c r="AF359" s="103">
        <f t="shared" si="45"/>
        <v>0</v>
      </c>
      <c r="AG359" s="3"/>
    </row>
    <row r="360" spans="2:33" ht="13.2" x14ac:dyDescent="0.25">
      <c r="B360" s="1" t="str">
        <f>адреса!$G$354</f>
        <v>кв.54</v>
      </c>
      <c r="C360" s="522">
        <f>адреса!$I$354</f>
        <v>60000054</v>
      </c>
      <c r="D360" s="6" t="str">
        <f>адреса!$K$354</f>
        <v>ФИО-6-54</v>
      </c>
      <c r="E360" s="6">
        <v>4649.8599999999997</v>
      </c>
      <c r="F360" s="6">
        <v>2324.9299999999998</v>
      </c>
      <c r="G360" s="6">
        <v>0</v>
      </c>
      <c r="H360" s="6">
        <v>7926.7</v>
      </c>
      <c r="I360" s="6">
        <v>505.62</v>
      </c>
      <c r="J360" s="6">
        <v>0</v>
      </c>
      <c r="K360" s="6">
        <v>902.73</v>
      </c>
      <c r="L360" s="6"/>
      <c r="M360" s="6">
        <v>0</v>
      </c>
      <c r="N360" s="6">
        <v>0</v>
      </c>
      <c r="O360" s="6">
        <v>0.78</v>
      </c>
      <c r="P360" s="6">
        <v>0</v>
      </c>
      <c r="Q360" s="6">
        <v>0</v>
      </c>
      <c r="R360" s="6">
        <v>247.65</v>
      </c>
      <c r="S360" s="6">
        <v>1096.8599999999999</v>
      </c>
      <c r="T360" s="6">
        <v>0</v>
      </c>
      <c r="U360" s="6"/>
      <c r="V360" s="6">
        <v>13005.27</v>
      </c>
      <c r="W360" s="6">
        <v>0</v>
      </c>
      <c r="X360" s="6">
        <v>17655.13</v>
      </c>
      <c r="Y360" s="513">
        <f>IF(A360&lt;&gt;"",IF(A360=мар17!A360,0,1),IF(AND(B360=мар17!B360,C360=мар17!C360),0,1))</f>
        <v>0</v>
      </c>
      <c r="Z360" s="70" t="str">
        <f t="shared" si="42"/>
        <v>ул. Шестая д.6</v>
      </c>
      <c r="AA360" s="504">
        <f>IF($B360&lt;&gt;"",MAX(AA$7:AA359)+1,0)</f>
        <v>348</v>
      </c>
      <c r="AB360" s="502">
        <f t="shared" si="41"/>
        <v>360</v>
      </c>
      <c r="AC360" s="504">
        <f>1</f>
        <v>1</v>
      </c>
      <c r="AD360" s="103">
        <f t="shared" si="43"/>
        <v>2324.9299999999998</v>
      </c>
      <c r="AE360" s="103">
        <f t="shared" si="44"/>
        <v>10680.34</v>
      </c>
      <c r="AF360" s="103">
        <f t="shared" si="45"/>
        <v>0</v>
      </c>
      <c r="AG360" s="3"/>
    </row>
    <row r="361" spans="2:33" ht="13.2" x14ac:dyDescent="0.25">
      <c r="B361" s="1" t="str">
        <f>адреса!$G$355</f>
        <v>кв.55</v>
      </c>
      <c r="C361" s="522">
        <f>адреса!$I$355</f>
        <v>60000055</v>
      </c>
      <c r="D361" s="6" t="str">
        <f>адреса!$K$355</f>
        <v>ФИО-6-55</v>
      </c>
      <c r="E361" s="6">
        <v>2961.48</v>
      </c>
      <c r="F361" s="6">
        <v>1480.74</v>
      </c>
      <c r="G361" s="6">
        <v>0</v>
      </c>
      <c r="H361" s="6">
        <v>2881.07</v>
      </c>
      <c r="I361" s="6">
        <v>6.88</v>
      </c>
      <c r="J361" s="6">
        <v>0</v>
      </c>
      <c r="K361" s="6">
        <v>16.489999999999998</v>
      </c>
      <c r="L361" s="6"/>
      <c r="M361" s="6">
        <v>0</v>
      </c>
      <c r="N361" s="6">
        <v>0</v>
      </c>
      <c r="O361" s="6">
        <v>148.28</v>
      </c>
      <c r="P361" s="6">
        <v>0</v>
      </c>
      <c r="Q361" s="6">
        <v>0</v>
      </c>
      <c r="R361" s="6">
        <v>6.88</v>
      </c>
      <c r="S361" s="6">
        <v>30.47</v>
      </c>
      <c r="T361" s="6">
        <v>0</v>
      </c>
      <c r="U361" s="6"/>
      <c r="V361" s="6">
        <v>4570.8100000000004</v>
      </c>
      <c r="W361" s="6">
        <v>2961.48</v>
      </c>
      <c r="X361" s="6">
        <v>4570.8100000000004</v>
      </c>
      <c r="Y361" s="513">
        <f>IF(A361&lt;&gt;"",IF(A361=мар17!A361,0,1),IF(AND(B361=мар17!B361,C361=мар17!C361),0,1))</f>
        <v>0</v>
      </c>
      <c r="Z361" s="70" t="str">
        <f t="shared" si="42"/>
        <v>ул. Шестая д.6</v>
      </c>
      <c r="AA361" s="504">
        <f>IF($B361&lt;&gt;"",MAX(AA$7:AA360)+1,0)</f>
        <v>349</v>
      </c>
      <c r="AB361" s="502">
        <f t="shared" si="41"/>
        <v>361</v>
      </c>
      <c r="AC361" s="504">
        <f>1</f>
        <v>1</v>
      </c>
      <c r="AD361" s="103">
        <f t="shared" si="43"/>
        <v>1480.74</v>
      </c>
      <c r="AE361" s="103">
        <f t="shared" si="44"/>
        <v>3090.07</v>
      </c>
      <c r="AF361" s="103">
        <f t="shared" si="45"/>
        <v>0</v>
      </c>
      <c r="AG361" s="3"/>
    </row>
    <row r="362" spans="2:33" ht="13.2" x14ac:dyDescent="0.25">
      <c r="B362" s="1" t="str">
        <f>адреса!$G$356</f>
        <v>кв.56</v>
      </c>
      <c r="C362" s="522">
        <f>адреса!$I$356</f>
        <v>60000056</v>
      </c>
      <c r="D362" s="6" t="str">
        <f>адреса!$K$356</f>
        <v>ФИО-6-56</v>
      </c>
      <c r="E362" s="6">
        <v>2600.66</v>
      </c>
      <c r="F362" s="6">
        <v>1300.33</v>
      </c>
      <c r="G362" s="6">
        <v>0</v>
      </c>
      <c r="H362" s="6">
        <v>2350.6799999999998</v>
      </c>
      <c r="I362" s="6">
        <v>5.48</v>
      </c>
      <c r="J362" s="6">
        <v>0</v>
      </c>
      <c r="K362" s="6">
        <v>13.11</v>
      </c>
      <c r="L362" s="6"/>
      <c r="M362" s="6">
        <v>0</v>
      </c>
      <c r="N362" s="6">
        <v>0</v>
      </c>
      <c r="O362" s="6">
        <v>6.91</v>
      </c>
      <c r="P362" s="6">
        <v>0</v>
      </c>
      <c r="Q362" s="6">
        <v>0</v>
      </c>
      <c r="R362" s="6">
        <v>5.46</v>
      </c>
      <c r="S362" s="6">
        <v>24.17</v>
      </c>
      <c r="T362" s="6">
        <v>0</v>
      </c>
      <c r="U362" s="6"/>
      <c r="V362" s="6">
        <v>3706.14</v>
      </c>
      <c r="W362" s="6">
        <v>1300.33</v>
      </c>
      <c r="X362" s="6">
        <v>5006.47</v>
      </c>
      <c r="Y362" s="513">
        <f>IF(A362&lt;&gt;"",IF(A362=мар17!A362,0,1),IF(AND(B362=мар17!B362,C362=мар17!C362),0,1))</f>
        <v>0</v>
      </c>
      <c r="Z362" s="70" t="str">
        <f t="shared" si="42"/>
        <v>ул. Шестая д.6</v>
      </c>
      <c r="AA362" s="504">
        <f>IF($B362&lt;&gt;"",MAX(AA$7:AA361)+1,0)</f>
        <v>350</v>
      </c>
      <c r="AB362" s="502">
        <f t="shared" si="41"/>
        <v>362</v>
      </c>
      <c r="AC362" s="504">
        <f>1</f>
        <v>1</v>
      </c>
      <c r="AD362" s="103">
        <f t="shared" si="43"/>
        <v>1300.33</v>
      </c>
      <c r="AE362" s="103">
        <f t="shared" si="44"/>
        <v>2405.81</v>
      </c>
      <c r="AF362" s="103">
        <f t="shared" si="45"/>
        <v>0</v>
      </c>
      <c r="AG362" s="3"/>
    </row>
    <row r="363" spans="2:33" ht="13.2" x14ac:dyDescent="0.25">
      <c r="B363" s="1" t="str">
        <f>адреса!$G$357</f>
        <v>кв.57</v>
      </c>
      <c r="C363" s="522">
        <f>адреса!$I$357</f>
        <v>60000057</v>
      </c>
      <c r="D363" s="6" t="str">
        <f>адреса!$K$357</f>
        <v>ФИО-6-57</v>
      </c>
      <c r="E363" s="6">
        <v>1300.33</v>
      </c>
      <c r="F363" s="6">
        <v>1300.33</v>
      </c>
      <c r="G363" s="6">
        <v>0</v>
      </c>
      <c r="H363" s="6">
        <v>5713.85</v>
      </c>
      <c r="I363" s="6">
        <v>320.33</v>
      </c>
      <c r="J363" s="6">
        <v>0</v>
      </c>
      <c r="K363" s="6">
        <v>617.75</v>
      </c>
      <c r="L363" s="6"/>
      <c r="M363" s="6">
        <v>0</v>
      </c>
      <c r="N363" s="6">
        <v>0</v>
      </c>
      <c r="O363" s="6">
        <v>1496.62</v>
      </c>
      <c r="P363" s="6">
        <v>0</v>
      </c>
      <c r="Q363" s="6">
        <v>0</v>
      </c>
      <c r="R363" s="6">
        <v>195.13</v>
      </c>
      <c r="S363" s="6">
        <v>864.27</v>
      </c>
      <c r="T363" s="6">
        <v>0</v>
      </c>
      <c r="U363" s="6"/>
      <c r="V363" s="6">
        <v>10508.28</v>
      </c>
      <c r="W363" s="6">
        <v>1300.33</v>
      </c>
      <c r="X363" s="6">
        <v>10508.28</v>
      </c>
      <c r="Y363" s="513">
        <f>IF(A363&lt;&gt;"",IF(A363=мар17!A363,0,1),IF(AND(B363=мар17!B363,C363=мар17!C363),0,1))</f>
        <v>0</v>
      </c>
      <c r="Z363" s="70" t="str">
        <f t="shared" si="42"/>
        <v>ул. Шестая д.6</v>
      </c>
      <c r="AA363" s="504">
        <f>IF($B363&lt;&gt;"",MAX(AA$7:AA362)+1,0)</f>
        <v>351</v>
      </c>
      <c r="AB363" s="502">
        <f t="shared" si="41"/>
        <v>363</v>
      </c>
      <c r="AC363" s="504">
        <f>1</f>
        <v>1</v>
      </c>
      <c r="AD363" s="103">
        <f t="shared" si="43"/>
        <v>1300.33</v>
      </c>
      <c r="AE363" s="103">
        <f t="shared" si="44"/>
        <v>9207.9500000000007</v>
      </c>
      <c r="AF363" s="103">
        <f t="shared" si="45"/>
        <v>0</v>
      </c>
      <c r="AG363" s="3"/>
    </row>
    <row r="364" spans="2:33" ht="13.2" x14ac:dyDescent="0.25">
      <c r="B364" s="1" t="str">
        <f>адреса!$G$358</f>
        <v>кв.58</v>
      </c>
      <c r="C364" s="522">
        <f>адреса!$I$358</f>
        <v>60000058</v>
      </c>
      <c r="D364" s="6" t="str">
        <f>адреса!$K$358</f>
        <v>ФИО-6-58</v>
      </c>
      <c r="E364" s="6">
        <v>1473.93</v>
      </c>
      <c r="F364" s="6">
        <v>1473.93</v>
      </c>
      <c r="G364" s="6">
        <v>0</v>
      </c>
      <c r="H364" s="6">
        <v>5025.26</v>
      </c>
      <c r="I364" s="6">
        <v>58.48</v>
      </c>
      <c r="J364" s="6">
        <v>0</v>
      </c>
      <c r="K364" s="6">
        <v>95.63</v>
      </c>
      <c r="L364" s="6"/>
      <c r="M364" s="6">
        <v>0</v>
      </c>
      <c r="N364" s="6">
        <v>0</v>
      </c>
      <c r="O364" s="6">
        <v>57.73</v>
      </c>
      <c r="P364" s="6">
        <v>0</v>
      </c>
      <c r="Q364" s="6">
        <v>0</v>
      </c>
      <c r="R364" s="6">
        <v>21.32</v>
      </c>
      <c r="S364" s="6">
        <v>94.45</v>
      </c>
      <c r="T364" s="6">
        <v>0</v>
      </c>
      <c r="U364" s="6"/>
      <c r="V364" s="6">
        <v>6826.8</v>
      </c>
      <c r="W364" s="6">
        <v>1473.93</v>
      </c>
      <c r="X364" s="6">
        <v>6826.8</v>
      </c>
      <c r="Y364" s="513">
        <f>IF(A364&lt;&gt;"",IF(A364=мар17!A364,0,1),IF(AND(B364=мар17!B364,C364=мар17!C364),0,1))</f>
        <v>0</v>
      </c>
      <c r="Z364" s="70" t="str">
        <f t="shared" si="42"/>
        <v>ул. Шестая д.6</v>
      </c>
      <c r="AA364" s="504">
        <f>IF($B364&lt;&gt;"",MAX(AA$7:AA363)+1,0)</f>
        <v>352</v>
      </c>
      <c r="AB364" s="502">
        <f t="shared" si="41"/>
        <v>364</v>
      </c>
      <c r="AC364" s="504">
        <f>1</f>
        <v>1</v>
      </c>
      <c r="AD364" s="103">
        <f t="shared" si="43"/>
        <v>1473.93</v>
      </c>
      <c r="AE364" s="103">
        <f t="shared" si="44"/>
        <v>5352.869999999999</v>
      </c>
      <c r="AF364" s="103">
        <f t="shared" si="45"/>
        <v>0</v>
      </c>
      <c r="AG364" s="3"/>
    </row>
    <row r="365" spans="2:33" ht="13.2" x14ac:dyDescent="0.25">
      <c r="B365" s="1" t="str">
        <f>адреса!$G$359</f>
        <v>кв.59</v>
      </c>
      <c r="C365" s="522">
        <f>адреса!$I$359</f>
        <v>60000059</v>
      </c>
      <c r="D365" s="6" t="str">
        <f>адреса!$K$359</f>
        <v>ФИО-6-59</v>
      </c>
      <c r="E365" s="6">
        <v>2348.7600000000002</v>
      </c>
      <c r="F365" s="6">
        <v>2348.7600000000002</v>
      </c>
      <c r="G365" s="6">
        <v>0</v>
      </c>
      <c r="H365" s="6">
        <v>6963</v>
      </c>
      <c r="I365" s="6">
        <v>10.02</v>
      </c>
      <c r="J365" s="6">
        <v>0</v>
      </c>
      <c r="K365" s="6">
        <v>12.72</v>
      </c>
      <c r="L365" s="6"/>
      <c r="M365" s="6">
        <v>0</v>
      </c>
      <c r="N365" s="6">
        <v>0</v>
      </c>
      <c r="O365" s="6">
        <v>134.33000000000001</v>
      </c>
      <c r="P365" s="6">
        <v>0</v>
      </c>
      <c r="Q365" s="6">
        <v>0</v>
      </c>
      <c r="R365" s="6">
        <v>0.6</v>
      </c>
      <c r="S365" s="6">
        <v>2.64</v>
      </c>
      <c r="T365" s="6">
        <v>0</v>
      </c>
      <c r="U365" s="6"/>
      <c r="V365" s="6">
        <v>9472.07</v>
      </c>
      <c r="W365" s="6">
        <v>2348.7600000000002</v>
      </c>
      <c r="X365" s="6">
        <v>9472.07</v>
      </c>
      <c r="Y365" s="513">
        <f>IF(A365&lt;&gt;"",IF(A365=мар17!A365,0,1),IF(AND(B365=мар17!B365,C365=мар17!C365),0,1))</f>
        <v>0</v>
      </c>
      <c r="Z365" s="70" t="str">
        <f t="shared" si="42"/>
        <v>ул. Шестая д.6</v>
      </c>
      <c r="AA365" s="504">
        <f>IF($B365&lt;&gt;"",MAX(AA$7:AA364)+1,0)</f>
        <v>353</v>
      </c>
      <c r="AB365" s="502">
        <f t="shared" si="41"/>
        <v>365</v>
      </c>
      <c r="AC365" s="504">
        <f>1</f>
        <v>1</v>
      </c>
      <c r="AD365" s="103">
        <f t="shared" si="43"/>
        <v>2348.7600000000002</v>
      </c>
      <c r="AE365" s="103">
        <f t="shared" si="44"/>
        <v>7123.3100000000013</v>
      </c>
      <c r="AF365" s="103">
        <f t="shared" si="45"/>
        <v>0</v>
      </c>
      <c r="AG365" s="3"/>
    </row>
    <row r="366" spans="2:33" ht="13.2" x14ac:dyDescent="0.25">
      <c r="B366" s="1" t="str">
        <f>адреса!$G$360</f>
        <v>кв.60</v>
      </c>
      <c r="C366" s="522">
        <f>адреса!$I$360</f>
        <v>60000060</v>
      </c>
      <c r="D366" s="6" t="str">
        <f>адреса!$K$360</f>
        <v>ФИО-6-60</v>
      </c>
      <c r="E366" s="6">
        <v>6120.4</v>
      </c>
      <c r="F366" s="6">
        <v>3060.2</v>
      </c>
      <c r="G366" s="6">
        <v>0</v>
      </c>
      <c r="H366" s="6">
        <v>10433.52</v>
      </c>
      <c r="I366" s="6">
        <v>505.62</v>
      </c>
      <c r="J366" s="6">
        <v>0</v>
      </c>
      <c r="K366" s="6">
        <v>902.73</v>
      </c>
      <c r="L366" s="6"/>
      <c r="M366" s="6">
        <v>0</v>
      </c>
      <c r="N366" s="6">
        <v>0</v>
      </c>
      <c r="O366" s="6">
        <v>3.61</v>
      </c>
      <c r="P366" s="6">
        <v>0</v>
      </c>
      <c r="Q366" s="6">
        <v>0</v>
      </c>
      <c r="R366" s="6">
        <v>247.65</v>
      </c>
      <c r="S366" s="6">
        <v>1096.8599999999999</v>
      </c>
      <c r="T366" s="6">
        <v>0</v>
      </c>
      <c r="U366" s="6"/>
      <c r="V366" s="6">
        <v>16250.19</v>
      </c>
      <c r="W366" s="6">
        <v>0</v>
      </c>
      <c r="X366" s="6">
        <v>22370.59</v>
      </c>
      <c r="Y366" s="513">
        <f>IF(A366&lt;&gt;"",IF(A366=мар17!A366,0,1),IF(AND(B366=мар17!B366,C366=мар17!C366),0,1))</f>
        <v>0</v>
      </c>
      <c r="Z366" s="70" t="str">
        <f t="shared" si="42"/>
        <v>ул. Шестая д.6</v>
      </c>
      <c r="AA366" s="504">
        <f>IF($B366&lt;&gt;"",MAX(AA$7:AA365)+1,0)</f>
        <v>354</v>
      </c>
      <c r="AB366" s="502">
        <f t="shared" si="41"/>
        <v>366</v>
      </c>
      <c r="AC366" s="504">
        <f>1</f>
        <v>1</v>
      </c>
      <c r="AD366" s="103">
        <f t="shared" si="43"/>
        <v>3060.2</v>
      </c>
      <c r="AE366" s="103">
        <f t="shared" si="44"/>
        <v>13189.990000000002</v>
      </c>
      <c r="AF366" s="103">
        <f t="shared" si="45"/>
        <v>0</v>
      </c>
      <c r="AG366" s="3"/>
    </row>
    <row r="367" spans="2:33" ht="13.2" x14ac:dyDescent="0.25">
      <c r="B367" s="1" t="str">
        <f>адреса!$G$361</f>
        <v>кв.61</v>
      </c>
      <c r="C367" s="522">
        <f>адреса!$I$361</f>
        <v>60000061</v>
      </c>
      <c r="D367" s="6" t="str">
        <f>адреса!$K$361</f>
        <v>ФИО-6-61</v>
      </c>
      <c r="E367" s="6">
        <v>1678.17</v>
      </c>
      <c r="F367" s="6">
        <v>1678.17</v>
      </c>
      <c r="G367" s="6">
        <v>0</v>
      </c>
      <c r="H367" s="6">
        <v>5721.62</v>
      </c>
      <c r="I367" s="6">
        <v>1011.21</v>
      </c>
      <c r="J367" s="6">
        <v>0</v>
      </c>
      <c r="K367" s="6">
        <v>1805.43</v>
      </c>
      <c r="L367" s="6"/>
      <c r="M367" s="6">
        <v>0</v>
      </c>
      <c r="N367" s="6">
        <v>0</v>
      </c>
      <c r="O367" s="6">
        <v>2219.31</v>
      </c>
      <c r="P367" s="6">
        <v>0</v>
      </c>
      <c r="Q367" s="6">
        <v>0</v>
      </c>
      <c r="R367" s="6">
        <v>495.3</v>
      </c>
      <c r="S367" s="6">
        <v>2193.69</v>
      </c>
      <c r="T367" s="6">
        <v>0</v>
      </c>
      <c r="U367" s="6"/>
      <c r="V367" s="6">
        <v>15124.73</v>
      </c>
      <c r="W367" s="6">
        <v>1678.17</v>
      </c>
      <c r="X367" s="6">
        <v>15124.73</v>
      </c>
      <c r="Y367" s="513">
        <f>IF(A367&lt;&gt;"",IF(A367=мар17!A367,0,1),IF(AND(B367=мар17!B367,C367=мар17!C367),0,1))</f>
        <v>0</v>
      </c>
      <c r="Z367" s="70" t="str">
        <f t="shared" si="42"/>
        <v>ул. Шестая д.6</v>
      </c>
      <c r="AA367" s="504">
        <f>IF($B367&lt;&gt;"",MAX(AA$7:AA366)+1,0)</f>
        <v>355</v>
      </c>
      <c r="AB367" s="502">
        <f t="shared" si="41"/>
        <v>367</v>
      </c>
      <c r="AC367" s="504">
        <f>1</f>
        <v>1</v>
      </c>
      <c r="AD367" s="103">
        <f t="shared" si="43"/>
        <v>1678.17</v>
      </c>
      <c r="AE367" s="103">
        <f t="shared" si="44"/>
        <v>13446.56</v>
      </c>
      <c r="AF367" s="103">
        <f t="shared" si="45"/>
        <v>0</v>
      </c>
      <c r="AG367" s="3"/>
    </row>
    <row r="368" spans="2:33" ht="13.2" x14ac:dyDescent="0.25">
      <c r="B368" s="1" t="str">
        <f>адреса!$G$362</f>
        <v>кв.62</v>
      </c>
      <c r="C368" s="522">
        <f>адреса!$I$362</f>
        <v>60000062</v>
      </c>
      <c r="D368" s="6" t="str">
        <f>адреса!$K$362</f>
        <v>ФИО-6-62</v>
      </c>
      <c r="E368" s="6">
        <v>3465.28</v>
      </c>
      <c r="F368" s="6">
        <v>1732.64</v>
      </c>
      <c r="G368" s="6">
        <v>0</v>
      </c>
      <c r="H368" s="6">
        <v>5907.3</v>
      </c>
      <c r="I368" s="6">
        <v>1011.21</v>
      </c>
      <c r="J368" s="6">
        <v>0</v>
      </c>
      <c r="K368" s="6">
        <v>1805.43</v>
      </c>
      <c r="L368" s="6"/>
      <c r="M368" s="6">
        <v>0</v>
      </c>
      <c r="N368" s="6">
        <v>0</v>
      </c>
      <c r="O368" s="6">
        <v>38.549999999999997</v>
      </c>
      <c r="P368" s="6">
        <v>0</v>
      </c>
      <c r="Q368" s="6">
        <v>0</v>
      </c>
      <c r="R368" s="6">
        <v>495.3</v>
      </c>
      <c r="S368" s="6">
        <v>2193.69</v>
      </c>
      <c r="T368" s="6">
        <v>0</v>
      </c>
      <c r="U368" s="6"/>
      <c r="V368" s="6">
        <v>13184.12</v>
      </c>
      <c r="W368" s="6">
        <v>0</v>
      </c>
      <c r="X368" s="6">
        <v>16649.400000000001</v>
      </c>
      <c r="Y368" s="513">
        <f>IF(A368&lt;&gt;"",IF(A368=мар17!A368,0,1),IF(AND(B368=мар17!B368,C368=мар17!C368),0,1))</f>
        <v>0</v>
      </c>
      <c r="Z368" s="70" t="str">
        <f t="shared" si="42"/>
        <v>ул. Шестая д.6</v>
      </c>
      <c r="AA368" s="504">
        <f>IF($B368&lt;&gt;"",MAX(AA$7:AA367)+1,0)</f>
        <v>356</v>
      </c>
      <c r="AB368" s="502">
        <f t="shared" si="41"/>
        <v>368</v>
      </c>
      <c r="AC368" s="504">
        <f>1</f>
        <v>1</v>
      </c>
      <c r="AD368" s="103">
        <f t="shared" si="43"/>
        <v>1732.64</v>
      </c>
      <c r="AE368" s="103">
        <f t="shared" si="44"/>
        <v>11451.48</v>
      </c>
      <c r="AF368" s="103">
        <f t="shared" si="45"/>
        <v>0</v>
      </c>
      <c r="AG368" s="3"/>
    </row>
    <row r="369" spans="2:33" ht="13.2" x14ac:dyDescent="0.25">
      <c r="B369" s="1" t="str">
        <f>адреса!$G$363</f>
        <v>кв.63</v>
      </c>
      <c r="C369" s="522">
        <f>адреса!$I$363</f>
        <v>60000063</v>
      </c>
      <c r="D369" s="6" t="str">
        <f>адреса!$K$363</f>
        <v>ФИО-6-63</v>
      </c>
      <c r="E369" s="6">
        <v>3438.04</v>
      </c>
      <c r="F369" s="6">
        <v>1719.02</v>
      </c>
      <c r="G369" s="6">
        <v>0</v>
      </c>
      <c r="H369" s="6">
        <v>895.68</v>
      </c>
      <c r="I369" s="6">
        <v>534.02</v>
      </c>
      <c r="J369" s="6">
        <v>0</v>
      </c>
      <c r="K369" s="6">
        <v>1401.81</v>
      </c>
      <c r="L369" s="6"/>
      <c r="M369" s="6">
        <v>0</v>
      </c>
      <c r="N369" s="6">
        <v>0</v>
      </c>
      <c r="O369" s="6">
        <v>5788.51</v>
      </c>
      <c r="P369" s="6">
        <v>0</v>
      </c>
      <c r="Q369" s="6">
        <v>0</v>
      </c>
      <c r="R369" s="6">
        <v>635.69000000000005</v>
      </c>
      <c r="S369" s="6">
        <v>2815.54</v>
      </c>
      <c r="T369" s="6">
        <v>0</v>
      </c>
      <c r="U369" s="6"/>
      <c r="V369" s="6">
        <v>13790.27</v>
      </c>
      <c r="W369" s="6">
        <v>3438.04</v>
      </c>
      <c r="X369" s="6">
        <v>13790.27</v>
      </c>
      <c r="Y369" s="513">
        <f>IF(A369&lt;&gt;"",IF(A369=мар17!A369,0,1),IF(AND(B369=мар17!B369,C369=мар17!C369),0,1))</f>
        <v>0</v>
      </c>
      <c r="Z369" s="70" t="str">
        <f t="shared" si="42"/>
        <v>ул. Шестая д.6</v>
      </c>
      <c r="AA369" s="504">
        <f>IF($B369&lt;&gt;"",MAX(AA$7:AA368)+1,0)</f>
        <v>357</v>
      </c>
      <c r="AB369" s="502">
        <f t="shared" si="41"/>
        <v>369</v>
      </c>
      <c r="AC369" s="504">
        <f>1</f>
        <v>1</v>
      </c>
      <c r="AD369" s="103">
        <f t="shared" si="43"/>
        <v>1719.02</v>
      </c>
      <c r="AE369" s="103">
        <f t="shared" si="44"/>
        <v>12071.25</v>
      </c>
      <c r="AF369" s="103">
        <f t="shared" si="45"/>
        <v>0</v>
      </c>
      <c r="AG369" s="3"/>
    </row>
    <row r="370" spans="2:33" ht="13.2" x14ac:dyDescent="0.25">
      <c r="B370" s="1" t="str">
        <f>адреса!$G$364</f>
        <v>кв.64</v>
      </c>
      <c r="C370" s="522">
        <f>адреса!$I$364</f>
        <v>60000064</v>
      </c>
      <c r="D370" s="6" t="str">
        <f>адреса!$K$364</f>
        <v>ФИО-6-64</v>
      </c>
      <c r="E370" s="6">
        <v>1487.55</v>
      </c>
      <c r="F370" s="6">
        <v>1487.55</v>
      </c>
      <c r="G370" s="6">
        <v>0</v>
      </c>
      <c r="H370" s="6">
        <v>563.44000000000005</v>
      </c>
      <c r="I370" s="6">
        <v>68.790000000000006</v>
      </c>
      <c r="J370" s="6">
        <v>0</v>
      </c>
      <c r="K370" s="6">
        <v>137.4</v>
      </c>
      <c r="L370" s="6"/>
      <c r="M370" s="6">
        <v>0</v>
      </c>
      <c r="N370" s="6">
        <v>0</v>
      </c>
      <c r="O370" s="6">
        <v>181.14</v>
      </c>
      <c r="P370" s="6">
        <v>0</v>
      </c>
      <c r="Q370" s="6">
        <v>0</v>
      </c>
      <c r="R370" s="6">
        <v>45.86</v>
      </c>
      <c r="S370" s="6">
        <v>203.12</v>
      </c>
      <c r="T370" s="6">
        <v>0</v>
      </c>
      <c r="U370" s="6"/>
      <c r="V370" s="6">
        <v>2687.3</v>
      </c>
      <c r="W370" s="6">
        <v>0</v>
      </c>
      <c r="X370" s="6">
        <v>4174.8500000000004</v>
      </c>
      <c r="Y370" s="513">
        <f>IF(A370&lt;&gt;"",IF(A370=мар17!A370,0,1),IF(AND(B370=мар17!B370,C370=мар17!C370),0,1))</f>
        <v>0</v>
      </c>
      <c r="Z370" s="70" t="str">
        <f t="shared" si="42"/>
        <v>ул. Шестая д.6</v>
      </c>
      <c r="AA370" s="504">
        <f>IF($B370&lt;&gt;"",MAX(AA$7:AA369)+1,0)</f>
        <v>358</v>
      </c>
      <c r="AB370" s="502">
        <f t="shared" si="41"/>
        <v>370</v>
      </c>
      <c r="AC370" s="504">
        <f>1</f>
        <v>1</v>
      </c>
      <c r="AD370" s="103">
        <f t="shared" si="43"/>
        <v>1487.55</v>
      </c>
      <c r="AE370" s="103">
        <f t="shared" si="44"/>
        <v>1199.75</v>
      </c>
      <c r="AF370" s="103">
        <f t="shared" si="45"/>
        <v>0</v>
      </c>
      <c r="AG370" s="3"/>
    </row>
    <row r="371" spans="2:33" ht="13.2" x14ac:dyDescent="0.25">
      <c r="B371" s="1" t="str">
        <f>адреса!$G$365</f>
        <v>кв.65</v>
      </c>
      <c r="C371" s="522">
        <f>адреса!$I$365</f>
        <v>60000065</v>
      </c>
      <c r="D371" s="6" t="str">
        <f>адреса!$K$365</f>
        <v>ФИО-6-65</v>
      </c>
      <c r="E371" s="6">
        <v>1487.55</v>
      </c>
      <c r="F371" s="6">
        <v>1487.55</v>
      </c>
      <c r="G371" s="6">
        <v>0</v>
      </c>
      <c r="H371" s="6">
        <v>3355.49</v>
      </c>
      <c r="I371" s="6">
        <v>449.89</v>
      </c>
      <c r="J371" s="6">
        <v>0</v>
      </c>
      <c r="K371" s="6">
        <v>738.77</v>
      </c>
      <c r="L371" s="6"/>
      <c r="M371" s="6">
        <v>0</v>
      </c>
      <c r="N371" s="6">
        <v>0</v>
      </c>
      <c r="O371" s="6">
        <v>3167.43</v>
      </c>
      <c r="P371" s="6">
        <v>0</v>
      </c>
      <c r="Q371" s="6">
        <v>0</v>
      </c>
      <c r="R371" s="6">
        <v>166.57</v>
      </c>
      <c r="S371" s="6">
        <v>737.73</v>
      </c>
      <c r="T371" s="6">
        <v>0</v>
      </c>
      <c r="U371" s="6"/>
      <c r="V371" s="6">
        <v>10103.43</v>
      </c>
      <c r="W371" s="6">
        <v>1487.55</v>
      </c>
      <c r="X371" s="6">
        <v>10103.43</v>
      </c>
      <c r="Y371" s="513">
        <f>IF(A371&lt;&gt;"",IF(A371=мар17!A371,0,1),IF(AND(B371=мар17!B371,C371=мар17!C371),0,1))</f>
        <v>0</v>
      </c>
      <c r="Z371" s="70" t="str">
        <f t="shared" si="42"/>
        <v>ул. Шестая д.6</v>
      </c>
      <c r="AA371" s="504">
        <f>IF($B371&lt;&gt;"",MAX(AA$7:AA370)+1,0)</f>
        <v>359</v>
      </c>
      <c r="AB371" s="502">
        <f t="shared" si="41"/>
        <v>371</v>
      </c>
      <c r="AC371" s="504">
        <f>1</f>
        <v>1</v>
      </c>
      <c r="AD371" s="103">
        <f t="shared" si="43"/>
        <v>1487.55</v>
      </c>
      <c r="AE371" s="103">
        <f t="shared" si="44"/>
        <v>8615.8799999999992</v>
      </c>
      <c r="AF371" s="103">
        <f t="shared" si="45"/>
        <v>0</v>
      </c>
      <c r="AG371" s="3"/>
    </row>
    <row r="372" spans="2:33" ht="13.2" x14ac:dyDescent="0.25">
      <c r="B372" s="1" t="str">
        <f>адреса!$G$366</f>
        <v>кв.66</v>
      </c>
      <c r="C372" s="522">
        <f>адреса!$I$366</f>
        <v>60000066</v>
      </c>
      <c r="D372" s="6" t="str">
        <f>адреса!$K$366</f>
        <v>ФИО-6-66</v>
      </c>
      <c r="E372" s="6">
        <v>3458.46</v>
      </c>
      <c r="F372" s="6">
        <v>1729.23</v>
      </c>
      <c r="G372" s="6">
        <v>0</v>
      </c>
      <c r="H372" s="6">
        <v>3887.04</v>
      </c>
      <c r="I372" s="6">
        <v>0</v>
      </c>
      <c r="J372" s="6">
        <v>0</v>
      </c>
      <c r="K372" s="6">
        <v>0</v>
      </c>
      <c r="L372" s="6"/>
      <c r="M372" s="6">
        <v>0</v>
      </c>
      <c r="N372" s="6">
        <v>0</v>
      </c>
      <c r="O372" s="6">
        <v>15.3</v>
      </c>
      <c r="P372" s="6">
        <v>0</v>
      </c>
      <c r="Q372" s="6">
        <v>0</v>
      </c>
      <c r="R372" s="6">
        <v>0</v>
      </c>
      <c r="S372" s="6">
        <v>0</v>
      </c>
      <c r="T372" s="6">
        <v>0</v>
      </c>
      <c r="U372" s="6"/>
      <c r="V372" s="6">
        <v>5631.57</v>
      </c>
      <c r="W372" s="6">
        <v>5187.6899999999996</v>
      </c>
      <c r="X372" s="6">
        <v>3902.34</v>
      </c>
      <c r="Y372" s="513">
        <f>IF(A372&lt;&gt;"",IF(A372=мар17!A372,0,1),IF(AND(B372=мар17!B372,C372=мар17!C372),0,1))</f>
        <v>0</v>
      </c>
      <c r="Z372" s="70" t="str">
        <f t="shared" si="42"/>
        <v>ул. Шестая д.6</v>
      </c>
      <c r="AA372" s="504">
        <f>IF($B372&lt;&gt;"",MAX(AA$7:AA371)+1,0)</f>
        <v>360</v>
      </c>
      <c r="AB372" s="502">
        <f t="shared" si="41"/>
        <v>372</v>
      </c>
      <c r="AC372" s="504">
        <f>1</f>
        <v>1</v>
      </c>
      <c r="AD372" s="103">
        <f t="shared" si="43"/>
        <v>1729.23</v>
      </c>
      <c r="AE372" s="103">
        <f t="shared" si="44"/>
        <v>3902.34</v>
      </c>
      <c r="AF372" s="103">
        <f t="shared" si="45"/>
        <v>0</v>
      </c>
      <c r="AG372" s="3"/>
    </row>
    <row r="373" spans="2:33" ht="13.2" x14ac:dyDescent="0.25">
      <c r="B373" s="1" t="str">
        <f>адреса!$G$367</f>
        <v>кв.67</v>
      </c>
      <c r="C373" s="522">
        <f>адреса!$I$367</f>
        <v>60000067</v>
      </c>
      <c r="D373" s="6" t="str">
        <f>адреса!$K$367</f>
        <v>ФИО-6-67</v>
      </c>
      <c r="E373" s="6">
        <v>1759.87</v>
      </c>
      <c r="F373" s="6">
        <v>1759.87</v>
      </c>
      <c r="G373" s="6">
        <v>0</v>
      </c>
      <c r="H373" s="6">
        <v>4082.79</v>
      </c>
      <c r="I373" s="6">
        <v>20.36</v>
      </c>
      <c r="J373" s="6">
        <v>0</v>
      </c>
      <c r="K373" s="6">
        <v>33.06</v>
      </c>
      <c r="L373" s="6"/>
      <c r="M373" s="6">
        <v>0</v>
      </c>
      <c r="N373" s="6">
        <v>0</v>
      </c>
      <c r="O373" s="6">
        <v>370.7</v>
      </c>
      <c r="P373" s="6">
        <v>0</v>
      </c>
      <c r="Q373" s="6">
        <v>0</v>
      </c>
      <c r="R373" s="6">
        <v>7.22</v>
      </c>
      <c r="S373" s="6">
        <v>31.99</v>
      </c>
      <c r="T373" s="6">
        <v>0</v>
      </c>
      <c r="U373" s="6"/>
      <c r="V373" s="6">
        <v>6305.99</v>
      </c>
      <c r="W373" s="6">
        <v>0</v>
      </c>
      <c r="X373" s="6">
        <v>8065.86</v>
      </c>
      <c r="Y373" s="513">
        <f>IF(A373&lt;&gt;"",IF(A373=мар17!A373,0,1),IF(AND(B373=мар17!B373,C373=мар17!C373),0,1))</f>
        <v>0</v>
      </c>
      <c r="Z373" s="70" t="str">
        <f t="shared" si="42"/>
        <v>ул. Шестая д.6</v>
      </c>
      <c r="AA373" s="504">
        <f>IF($B373&lt;&gt;"",MAX(AA$7:AA372)+1,0)</f>
        <v>361</v>
      </c>
      <c r="AB373" s="502">
        <f t="shared" si="41"/>
        <v>373</v>
      </c>
      <c r="AC373" s="504">
        <f>1</f>
        <v>1</v>
      </c>
      <c r="AD373" s="103">
        <f t="shared" si="43"/>
        <v>1759.87</v>
      </c>
      <c r="AE373" s="103">
        <f t="shared" si="44"/>
        <v>4546.12</v>
      </c>
      <c r="AF373" s="103">
        <f t="shared" si="45"/>
        <v>0</v>
      </c>
      <c r="AG373" s="3"/>
    </row>
    <row r="374" spans="2:33" ht="13.2" x14ac:dyDescent="0.25">
      <c r="B374" s="1" t="str">
        <f>адреса!$G$368</f>
        <v>кв.68</v>
      </c>
      <c r="C374" s="522">
        <f>адреса!$I$368</f>
        <v>60000068</v>
      </c>
      <c r="D374" s="6" t="str">
        <f>адреса!$K$368</f>
        <v>ФИО-6-68</v>
      </c>
      <c r="E374" s="6">
        <v>3363.16</v>
      </c>
      <c r="F374" s="6">
        <v>1681.58</v>
      </c>
      <c r="G374" s="6">
        <v>0</v>
      </c>
      <c r="H374" s="6">
        <v>5733.22</v>
      </c>
      <c r="I374" s="6">
        <v>505.62</v>
      </c>
      <c r="J374" s="6">
        <v>0</v>
      </c>
      <c r="K374" s="6">
        <v>902.73</v>
      </c>
      <c r="L374" s="6"/>
      <c r="M374" s="6">
        <v>0</v>
      </c>
      <c r="N374" s="6">
        <v>0</v>
      </c>
      <c r="O374" s="6">
        <v>77.48</v>
      </c>
      <c r="P374" s="6">
        <v>0</v>
      </c>
      <c r="Q374" s="6">
        <v>0</v>
      </c>
      <c r="R374" s="6">
        <v>247.65</v>
      </c>
      <c r="S374" s="6">
        <v>1096.8599999999999</v>
      </c>
      <c r="T374" s="6">
        <v>0</v>
      </c>
      <c r="U374" s="6"/>
      <c r="V374" s="6">
        <v>10245.14</v>
      </c>
      <c r="W374" s="6">
        <v>0</v>
      </c>
      <c r="X374" s="6">
        <v>13608.3</v>
      </c>
      <c r="Y374" s="513">
        <f>IF(A374&lt;&gt;"",IF(A374=мар17!A374,0,1),IF(AND(B374=мар17!B374,C374=мар17!C374),0,1))</f>
        <v>0</v>
      </c>
      <c r="Z374" s="70" t="str">
        <f t="shared" si="42"/>
        <v>ул. Шестая д.6</v>
      </c>
      <c r="AA374" s="504">
        <f>IF($B374&lt;&gt;"",MAX(AA$7:AA373)+1,0)</f>
        <v>362</v>
      </c>
      <c r="AB374" s="502">
        <f t="shared" si="41"/>
        <v>374</v>
      </c>
      <c r="AC374" s="504">
        <f>1</f>
        <v>1</v>
      </c>
      <c r="AD374" s="103">
        <f t="shared" si="43"/>
        <v>1681.58</v>
      </c>
      <c r="AE374" s="103">
        <f t="shared" si="44"/>
        <v>8563.56</v>
      </c>
      <c r="AF374" s="103">
        <f t="shared" si="45"/>
        <v>0</v>
      </c>
      <c r="AG374" s="3"/>
    </row>
    <row r="375" spans="2:33" ht="13.2" x14ac:dyDescent="0.25">
      <c r="B375" s="1" t="str">
        <f>адреса!$G$369</f>
        <v>кв.69</v>
      </c>
      <c r="C375" s="522">
        <f>адреса!$I$369</f>
        <v>60000069</v>
      </c>
      <c r="D375" s="6" t="str">
        <f>адреса!$K$369</f>
        <v>ФИО-6-69</v>
      </c>
      <c r="E375" s="6">
        <v>0</v>
      </c>
      <c r="F375" s="6">
        <v>3090.83</v>
      </c>
      <c r="G375" s="6">
        <v>0</v>
      </c>
      <c r="H375" s="6">
        <v>10537.98</v>
      </c>
      <c r="I375" s="6">
        <v>674.14</v>
      </c>
      <c r="J375" s="6">
        <v>0</v>
      </c>
      <c r="K375" s="6">
        <v>1203.6199999999999</v>
      </c>
      <c r="L375" s="6"/>
      <c r="M375" s="6">
        <v>0</v>
      </c>
      <c r="N375" s="6">
        <v>0</v>
      </c>
      <c r="O375" s="6">
        <v>10500.11</v>
      </c>
      <c r="P375" s="6">
        <v>0</v>
      </c>
      <c r="Q375" s="6">
        <v>0</v>
      </c>
      <c r="R375" s="6">
        <v>330.2</v>
      </c>
      <c r="S375" s="6">
        <v>1462.46</v>
      </c>
      <c r="T375" s="6">
        <v>0</v>
      </c>
      <c r="U375" s="6"/>
      <c r="V375" s="6">
        <v>27799.34</v>
      </c>
      <c r="W375" s="6">
        <v>0</v>
      </c>
      <c r="X375" s="6">
        <v>27799.34</v>
      </c>
      <c r="Y375" s="513">
        <f>IF(A375&lt;&gt;"",IF(A375=мар17!A375,0,1),IF(AND(B375=мар17!B375,C375=мар17!C375),0,1))</f>
        <v>0</v>
      </c>
      <c r="Z375" s="70" t="str">
        <f t="shared" si="42"/>
        <v>ул. Шестая д.6</v>
      </c>
      <c r="AA375" s="504">
        <f>IF($B375&lt;&gt;"",MAX(AA$7:AA374)+1,0)</f>
        <v>363</v>
      </c>
      <c r="AB375" s="502">
        <f t="shared" si="41"/>
        <v>375</v>
      </c>
      <c r="AC375" s="504">
        <f>1</f>
        <v>1</v>
      </c>
      <c r="AD375" s="103">
        <f t="shared" si="43"/>
        <v>3090.83</v>
      </c>
      <c r="AE375" s="103">
        <f t="shared" si="44"/>
        <v>24708.51</v>
      </c>
      <c r="AF375" s="103">
        <f t="shared" si="45"/>
        <v>0</v>
      </c>
      <c r="AG375" s="3"/>
    </row>
    <row r="376" spans="2:33" ht="13.2" x14ac:dyDescent="0.25">
      <c r="B376" s="1" t="str">
        <f>адреса!$G$370</f>
        <v>кв.70</v>
      </c>
      <c r="C376" s="522">
        <f>адреса!$I$370</f>
        <v>60000070</v>
      </c>
      <c r="D376" s="6" t="str">
        <f>адреса!$K$370</f>
        <v>ФИО-6-70</v>
      </c>
      <c r="E376" s="6">
        <v>2331.7399999999998</v>
      </c>
      <c r="F376" s="6">
        <v>2331.7399999999998</v>
      </c>
      <c r="G376" s="6">
        <v>0</v>
      </c>
      <c r="H376" s="6">
        <v>6536.23</v>
      </c>
      <c r="I376" s="6">
        <v>31.87</v>
      </c>
      <c r="J376" s="6">
        <v>0</v>
      </c>
      <c r="K376" s="6">
        <v>72.55</v>
      </c>
      <c r="L376" s="6"/>
      <c r="M376" s="6">
        <v>0</v>
      </c>
      <c r="N376" s="6">
        <v>0</v>
      </c>
      <c r="O376" s="6">
        <v>1159.28</v>
      </c>
      <c r="P376" s="6">
        <v>0</v>
      </c>
      <c r="Q376" s="6">
        <v>0</v>
      </c>
      <c r="R376" s="6">
        <v>28.66</v>
      </c>
      <c r="S376" s="6">
        <v>126.95</v>
      </c>
      <c r="T376" s="6">
        <v>0</v>
      </c>
      <c r="U376" s="6"/>
      <c r="V376" s="6">
        <v>10287.280000000001</v>
      </c>
      <c r="W376" s="6">
        <v>0</v>
      </c>
      <c r="X376" s="6">
        <v>12619.02</v>
      </c>
      <c r="Y376" s="513">
        <f>IF(A376&lt;&gt;"",IF(A376=мар17!A376,0,1),IF(AND(B376=мар17!B376,C376=мар17!C376),0,1))</f>
        <v>0</v>
      </c>
      <c r="Z376" s="70" t="str">
        <f t="shared" si="42"/>
        <v>ул. Шестая д.6</v>
      </c>
      <c r="AA376" s="504">
        <f>IF($B376&lt;&gt;"",MAX(AA$7:AA375)+1,0)</f>
        <v>364</v>
      </c>
      <c r="AB376" s="502">
        <f t="shared" si="41"/>
        <v>376</v>
      </c>
      <c r="AC376" s="504">
        <f>1</f>
        <v>1</v>
      </c>
      <c r="AD376" s="103">
        <f t="shared" si="43"/>
        <v>2331.7399999999998</v>
      </c>
      <c r="AE376" s="103">
        <f t="shared" si="44"/>
        <v>7955.5399999999991</v>
      </c>
      <c r="AF376" s="103">
        <f t="shared" si="45"/>
        <v>0</v>
      </c>
      <c r="AG376" s="3"/>
    </row>
    <row r="377" spans="2:33" ht="13.2" x14ac:dyDescent="0.25">
      <c r="B377" s="1" t="str">
        <f>адреса!$G$371</f>
        <v>кв.71</v>
      </c>
      <c r="C377" s="522">
        <f>адреса!$I$371</f>
        <v>60000071</v>
      </c>
      <c r="D377" s="6" t="str">
        <f>адреса!$K$371</f>
        <v>ФИО-6-71</v>
      </c>
      <c r="E377" s="6">
        <v>3022.76</v>
      </c>
      <c r="F377" s="6">
        <v>1511.38</v>
      </c>
      <c r="G377" s="6">
        <v>0</v>
      </c>
      <c r="H377" s="6">
        <v>3100.62</v>
      </c>
      <c r="I377" s="6">
        <v>11.47</v>
      </c>
      <c r="J377" s="6">
        <v>0</v>
      </c>
      <c r="K377" s="6">
        <v>27.48</v>
      </c>
      <c r="L377" s="6"/>
      <c r="M377" s="6">
        <v>0</v>
      </c>
      <c r="N377" s="6">
        <v>0</v>
      </c>
      <c r="O377" s="6">
        <v>57.29</v>
      </c>
      <c r="P377" s="6">
        <v>0</v>
      </c>
      <c r="Q377" s="6">
        <v>0</v>
      </c>
      <c r="R377" s="6">
        <v>11.47</v>
      </c>
      <c r="S377" s="6">
        <v>50.78</v>
      </c>
      <c r="T377" s="6">
        <v>0</v>
      </c>
      <c r="U377" s="6"/>
      <c r="V377" s="6">
        <v>4770.49</v>
      </c>
      <c r="W377" s="6">
        <v>3022.76</v>
      </c>
      <c r="X377" s="6">
        <v>4770.49</v>
      </c>
      <c r="Y377" s="513">
        <f>IF(A377&lt;&gt;"",IF(A377=мар17!A377,0,1),IF(AND(B377=мар17!B377,C377=мар17!C377),0,1))</f>
        <v>0</v>
      </c>
      <c r="Z377" s="70" t="str">
        <f t="shared" si="42"/>
        <v>ул. Шестая д.6</v>
      </c>
      <c r="AA377" s="504">
        <f>IF($B377&lt;&gt;"",MAX(AA$7:AA376)+1,0)</f>
        <v>365</v>
      </c>
      <c r="AB377" s="502">
        <f t="shared" si="41"/>
        <v>377</v>
      </c>
      <c r="AC377" s="504">
        <f>1</f>
        <v>1</v>
      </c>
      <c r="AD377" s="103">
        <f t="shared" si="43"/>
        <v>1511.38</v>
      </c>
      <c r="AE377" s="103">
        <f t="shared" si="44"/>
        <v>3259.1099999999997</v>
      </c>
      <c r="AF377" s="103">
        <f t="shared" si="45"/>
        <v>0</v>
      </c>
      <c r="AG377" s="3"/>
    </row>
    <row r="378" spans="2:33" ht="13.2" x14ac:dyDescent="0.25">
      <c r="B378" s="1" t="str">
        <f>адреса!$G$372</f>
        <v>кв.72</v>
      </c>
      <c r="C378" s="522">
        <f>адреса!$I$372</f>
        <v>60000072</v>
      </c>
      <c r="D378" s="6" t="str">
        <f>адреса!$K$372</f>
        <v>ФИО-6-72</v>
      </c>
      <c r="E378" s="6">
        <v>1300.33</v>
      </c>
      <c r="F378" s="6">
        <v>1300.33</v>
      </c>
      <c r="G378" s="6">
        <v>0</v>
      </c>
      <c r="H378" s="6">
        <v>4433.38</v>
      </c>
      <c r="I378" s="6">
        <v>337.08</v>
      </c>
      <c r="J378" s="6">
        <v>0</v>
      </c>
      <c r="K378" s="6">
        <v>601.82000000000005</v>
      </c>
      <c r="L378" s="6"/>
      <c r="M378" s="6">
        <v>0</v>
      </c>
      <c r="N378" s="6">
        <v>0</v>
      </c>
      <c r="O378" s="6">
        <v>221.11</v>
      </c>
      <c r="P378" s="6">
        <v>0</v>
      </c>
      <c r="Q378" s="6">
        <v>0</v>
      </c>
      <c r="R378" s="6">
        <v>165.1</v>
      </c>
      <c r="S378" s="6">
        <v>731.24</v>
      </c>
      <c r="T378" s="6">
        <v>0</v>
      </c>
      <c r="U378" s="6"/>
      <c r="V378" s="6">
        <v>7790.06</v>
      </c>
      <c r="W378" s="6">
        <v>1300.33</v>
      </c>
      <c r="X378" s="6">
        <v>7790.06</v>
      </c>
      <c r="Y378" s="513">
        <f>IF(A378&lt;&gt;"",IF(A378=мар17!A378,0,1),IF(AND(B378=мар17!B378,C378=мар17!C378),0,1))</f>
        <v>0</v>
      </c>
      <c r="Z378" s="70" t="str">
        <f t="shared" si="42"/>
        <v>ул. Шестая д.6</v>
      </c>
      <c r="AA378" s="504">
        <f>IF($B378&lt;&gt;"",MAX(AA$7:AA377)+1,0)</f>
        <v>366</v>
      </c>
      <c r="AB378" s="502">
        <f t="shared" si="41"/>
        <v>378</v>
      </c>
      <c r="AC378" s="504">
        <f>1</f>
        <v>1</v>
      </c>
      <c r="AD378" s="103">
        <f t="shared" si="43"/>
        <v>1300.33</v>
      </c>
      <c r="AE378" s="103">
        <f t="shared" si="44"/>
        <v>6489.73</v>
      </c>
      <c r="AF378" s="103">
        <f t="shared" si="45"/>
        <v>0</v>
      </c>
      <c r="AG378" s="3"/>
    </row>
    <row r="379" spans="2:33" ht="13.2" x14ac:dyDescent="0.25">
      <c r="B379" s="1" t="str">
        <f>адреса!$G$373</f>
        <v>кв.73</v>
      </c>
      <c r="C379" s="522">
        <f>адреса!$I$373</f>
        <v>60000073</v>
      </c>
      <c r="D379" s="6" t="str">
        <f>адреса!$K$373</f>
        <v>ФИО-6-73</v>
      </c>
      <c r="E379" s="6">
        <v>1310.54</v>
      </c>
      <c r="F379" s="6">
        <v>1310.54</v>
      </c>
      <c r="G379" s="6">
        <v>0</v>
      </c>
      <c r="H379" s="6">
        <v>4468.2</v>
      </c>
      <c r="I379" s="6">
        <v>252.23</v>
      </c>
      <c r="J379" s="6">
        <v>0</v>
      </c>
      <c r="K379" s="6">
        <v>522.12</v>
      </c>
      <c r="L379" s="6"/>
      <c r="M379" s="6">
        <v>0</v>
      </c>
      <c r="N379" s="6">
        <v>0</v>
      </c>
      <c r="O379" s="6">
        <v>817.56</v>
      </c>
      <c r="P379" s="6">
        <v>0</v>
      </c>
      <c r="Q379" s="6">
        <v>0</v>
      </c>
      <c r="R379" s="6">
        <v>183.44</v>
      </c>
      <c r="S379" s="6">
        <v>812.48</v>
      </c>
      <c r="T379" s="6">
        <v>0</v>
      </c>
      <c r="U379" s="6"/>
      <c r="V379" s="6">
        <v>8366.57</v>
      </c>
      <c r="W379" s="6">
        <v>0</v>
      </c>
      <c r="X379" s="6">
        <v>9677.11</v>
      </c>
      <c r="Y379" s="513">
        <f>IF(A379&lt;&gt;"",IF(A379=мар17!A379,0,1),IF(AND(B379=мар17!B379,C379=мар17!C379),0,1))</f>
        <v>0</v>
      </c>
      <c r="Z379" s="70" t="str">
        <f t="shared" si="42"/>
        <v>ул. Шестая д.6</v>
      </c>
      <c r="AA379" s="504">
        <f>IF($B379&lt;&gt;"",MAX(AA$7:AA378)+1,0)</f>
        <v>367</v>
      </c>
      <c r="AB379" s="502">
        <f t="shared" si="41"/>
        <v>379</v>
      </c>
      <c r="AC379" s="504">
        <f>1</f>
        <v>1</v>
      </c>
      <c r="AD379" s="103">
        <f t="shared" si="43"/>
        <v>1310.54</v>
      </c>
      <c r="AE379" s="103">
        <f t="shared" si="44"/>
        <v>7056.0299999999988</v>
      </c>
      <c r="AF379" s="103">
        <f t="shared" si="45"/>
        <v>0</v>
      </c>
      <c r="AG379" s="3"/>
    </row>
    <row r="380" spans="2:33" ht="13.2" x14ac:dyDescent="0.25">
      <c r="B380" s="1" t="str">
        <f>адреса!$G$374</f>
        <v>кв.74</v>
      </c>
      <c r="C380" s="522">
        <f>адреса!$I$374</f>
        <v>60000074</v>
      </c>
      <c r="D380" s="6" t="str">
        <f>адреса!$K$374</f>
        <v>ФИО-6-74</v>
      </c>
      <c r="E380" s="6">
        <v>1514.78</v>
      </c>
      <c r="F380" s="6">
        <v>1514.78</v>
      </c>
      <c r="G380" s="6">
        <v>0</v>
      </c>
      <c r="H380" s="6">
        <v>0</v>
      </c>
      <c r="I380" s="6">
        <v>114.65</v>
      </c>
      <c r="J380" s="6">
        <v>0</v>
      </c>
      <c r="K380" s="6">
        <v>164.88</v>
      </c>
      <c r="L380" s="6"/>
      <c r="M380" s="6">
        <v>0</v>
      </c>
      <c r="N380" s="6">
        <v>0</v>
      </c>
      <c r="O380" s="6">
        <v>0</v>
      </c>
      <c r="P380" s="6">
        <v>0</v>
      </c>
      <c r="Q380" s="6">
        <v>0</v>
      </c>
      <c r="R380" s="6">
        <v>22.93</v>
      </c>
      <c r="S380" s="6">
        <v>101.56</v>
      </c>
      <c r="T380" s="6">
        <v>0</v>
      </c>
      <c r="U380" s="6"/>
      <c r="V380" s="6">
        <v>1918.8</v>
      </c>
      <c r="W380" s="6">
        <v>1514.78</v>
      </c>
      <c r="X380" s="6">
        <v>1918.8</v>
      </c>
      <c r="Y380" s="513">
        <f>IF(A380&lt;&gt;"",IF(A380=мар17!A380,0,1),IF(AND(B380=мар17!B380,C380=мар17!C380),0,1))</f>
        <v>0</v>
      </c>
      <c r="Z380" s="70" t="str">
        <f t="shared" si="42"/>
        <v>ул. Шестая д.6</v>
      </c>
      <c r="AA380" s="504">
        <f>IF($B380&lt;&gt;"",MAX(AA$7:AA379)+1,0)</f>
        <v>368</v>
      </c>
      <c r="AB380" s="502">
        <f t="shared" si="41"/>
        <v>380</v>
      </c>
      <c r="AC380" s="504">
        <f>1</f>
        <v>1</v>
      </c>
      <c r="AD380" s="103">
        <f t="shared" si="43"/>
        <v>1514.78</v>
      </c>
      <c r="AE380" s="103">
        <f t="shared" si="44"/>
        <v>404.02</v>
      </c>
      <c r="AF380" s="103">
        <f t="shared" si="45"/>
        <v>0</v>
      </c>
      <c r="AG380" s="3"/>
    </row>
    <row r="381" spans="2:33" ht="13.2" x14ac:dyDescent="0.25">
      <c r="B381" s="1" t="str">
        <f>адреса!$G$375</f>
        <v>кв.75</v>
      </c>
      <c r="C381" s="522">
        <f>адреса!$I$375</f>
        <v>60000075</v>
      </c>
      <c r="D381" s="6" t="str">
        <f>адреса!$K$375</f>
        <v>ФИО-6-75</v>
      </c>
      <c r="E381" s="6">
        <v>4704.32</v>
      </c>
      <c r="F381" s="6">
        <v>2352.16</v>
      </c>
      <c r="G381" s="6">
        <v>0</v>
      </c>
      <c r="H381" s="6">
        <v>8019.54</v>
      </c>
      <c r="I381" s="6">
        <v>337.08</v>
      </c>
      <c r="J381" s="6">
        <v>0</v>
      </c>
      <c r="K381" s="6">
        <v>601.82000000000005</v>
      </c>
      <c r="L381" s="6"/>
      <c r="M381" s="6">
        <v>0</v>
      </c>
      <c r="N381" s="6">
        <v>0</v>
      </c>
      <c r="O381" s="6">
        <v>0</v>
      </c>
      <c r="P381" s="6">
        <v>0</v>
      </c>
      <c r="Q381" s="6">
        <v>0</v>
      </c>
      <c r="R381" s="6">
        <v>165.1</v>
      </c>
      <c r="S381" s="6">
        <v>731.24</v>
      </c>
      <c r="T381" s="6">
        <v>0</v>
      </c>
      <c r="U381" s="6"/>
      <c r="V381" s="6">
        <v>12206.94</v>
      </c>
      <c r="W381" s="6">
        <v>0</v>
      </c>
      <c r="X381" s="6">
        <v>16911.259999999998</v>
      </c>
      <c r="Y381" s="513">
        <f>IF(A381&lt;&gt;"",IF(A381=мар17!A381,0,1),IF(AND(B381=мар17!B381,C381=мар17!C381),0,1))</f>
        <v>0</v>
      </c>
      <c r="Z381" s="70" t="str">
        <f t="shared" si="42"/>
        <v>ул. Шестая д.6</v>
      </c>
      <c r="AA381" s="504">
        <f>IF($B381&lt;&gt;"",MAX(AA$7:AA380)+1,0)</f>
        <v>369</v>
      </c>
      <c r="AB381" s="502">
        <f t="shared" si="41"/>
        <v>381</v>
      </c>
      <c r="AC381" s="504">
        <f>1</f>
        <v>1</v>
      </c>
      <c r="AD381" s="103">
        <f t="shared" si="43"/>
        <v>2352.16</v>
      </c>
      <c r="AE381" s="103">
        <f t="shared" si="44"/>
        <v>9854.7800000000007</v>
      </c>
      <c r="AF381" s="103">
        <f t="shared" si="45"/>
        <v>0</v>
      </c>
      <c r="AG381" s="3"/>
    </row>
    <row r="382" spans="2:33" ht="13.2" x14ac:dyDescent="0.25">
      <c r="B382" s="1" t="str">
        <f>адреса!$G$376</f>
        <v>кв.76</v>
      </c>
      <c r="C382" s="522">
        <f>адреса!$I$376</f>
        <v>60000076</v>
      </c>
      <c r="D382" s="6" t="str">
        <f>адреса!$K$376</f>
        <v>ФИО-6-76</v>
      </c>
      <c r="E382" s="6">
        <v>6127.2</v>
      </c>
      <c r="F382" s="6">
        <v>3063.6</v>
      </c>
      <c r="G382" s="6">
        <v>0</v>
      </c>
      <c r="H382" s="6">
        <v>10445.14</v>
      </c>
      <c r="I382" s="6">
        <v>337.08</v>
      </c>
      <c r="J382" s="6">
        <v>0</v>
      </c>
      <c r="K382" s="6">
        <v>601.82000000000005</v>
      </c>
      <c r="L382" s="6"/>
      <c r="M382" s="6">
        <v>0</v>
      </c>
      <c r="N382" s="6">
        <v>0</v>
      </c>
      <c r="O382" s="6">
        <v>0.27</v>
      </c>
      <c r="P382" s="6">
        <v>0</v>
      </c>
      <c r="Q382" s="6">
        <v>0</v>
      </c>
      <c r="R382" s="6">
        <v>165.1</v>
      </c>
      <c r="S382" s="6">
        <v>731.24</v>
      </c>
      <c r="T382" s="6">
        <v>0</v>
      </c>
      <c r="U382" s="6"/>
      <c r="V382" s="6">
        <v>15344.25</v>
      </c>
      <c r="W382" s="6">
        <v>3063.6</v>
      </c>
      <c r="X382" s="6">
        <v>18407.849999999999</v>
      </c>
      <c r="Y382" s="513">
        <f>IF(A382&lt;&gt;"",IF(A382=мар17!A382,0,1),IF(AND(B382=мар17!B382,C382=мар17!C382),0,1))</f>
        <v>0</v>
      </c>
      <c r="Z382" s="70" t="str">
        <f t="shared" si="42"/>
        <v>ул. Шестая д.6</v>
      </c>
      <c r="AA382" s="504">
        <f>IF($B382&lt;&gt;"",MAX(AA$7:AA381)+1,0)</f>
        <v>370</v>
      </c>
      <c r="AB382" s="502">
        <f t="shared" si="41"/>
        <v>382</v>
      </c>
      <c r="AC382" s="504">
        <f>1</f>
        <v>1</v>
      </c>
      <c r="AD382" s="103">
        <f t="shared" si="43"/>
        <v>3063.6</v>
      </c>
      <c r="AE382" s="103">
        <f t="shared" si="44"/>
        <v>12280.65</v>
      </c>
      <c r="AF382" s="103">
        <f t="shared" si="45"/>
        <v>0</v>
      </c>
      <c r="AG382" s="3"/>
    </row>
    <row r="383" spans="2:33" ht="13.2" x14ac:dyDescent="0.25">
      <c r="B383" s="1" t="str">
        <f>адреса!$G$377</f>
        <v>кв.77</v>
      </c>
      <c r="C383" s="522">
        <f>адреса!$I$377</f>
        <v>60000077</v>
      </c>
      <c r="D383" s="6" t="str">
        <f>адреса!$K$377</f>
        <v>ФИО-6-77</v>
      </c>
      <c r="E383" s="6">
        <v>3369.96</v>
      </c>
      <c r="F383" s="6">
        <v>1684.98</v>
      </c>
      <c r="G383" s="6">
        <v>0</v>
      </c>
      <c r="H383" s="6">
        <v>5744.82</v>
      </c>
      <c r="I383" s="6">
        <v>337.08</v>
      </c>
      <c r="J383" s="6">
        <v>0</v>
      </c>
      <c r="K383" s="6">
        <v>601.82000000000005</v>
      </c>
      <c r="L383" s="6"/>
      <c r="M383" s="6">
        <v>0</v>
      </c>
      <c r="N383" s="6">
        <v>0</v>
      </c>
      <c r="O383" s="6">
        <v>2728.49</v>
      </c>
      <c r="P383" s="6">
        <v>0</v>
      </c>
      <c r="Q383" s="6">
        <v>0</v>
      </c>
      <c r="R383" s="6">
        <v>165.1</v>
      </c>
      <c r="S383" s="6">
        <v>731.24</v>
      </c>
      <c r="T383" s="6">
        <v>0</v>
      </c>
      <c r="U383" s="6"/>
      <c r="V383" s="6">
        <v>11993.53</v>
      </c>
      <c r="W383" s="6">
        <v>0</v>
      </c>
      <c r="X383" s="6">
        <v>15363.49</v>
      </c>
      <c r="Y383" s="513">
        <f>IF(A383&lt;&gt;"",IF(A383=мар17!A383,0,1),IF(AND(B383=мар17!B383,C383=мар17!C383),0,1))</f>
        <v>0</v>
      </c>
      <c r="Z383" s="70" t="str">
        <f t="shared" si="42"/>
        <v>ул. Шестая д.6</v>
      </c>
      <c r="AA383" s="504">
        <f>IF($B383&lt;&gt;"",MAX(AA$7:AA382)+1,0)</f>
        <v>371</v>
      </c>
      <c r="AB383" s="502">
        <f t="shared" si="41"/>
        <v>383</v>
      </c>
      <c r="AC383" s="504">
        <f>1</f>
        <v>1</v>
      </c>
      <c r="AD383" s="103">
        <f t="shared" si="43"/>
        <v>1684.98</v>
      </c>
      <c r="AE383" s="103">
        <f t="shared" si="44"/>
        <v>10308.549999999999</v>
      </c>
      <c r="AF383" s="103">
        <f t="shared" si="45"/>
        <v>0</v>
      </c>
      <c r="AG383" s="3"/>
    </row>
    <row r="384" spans="2:33" ht="13.2" x14ac:dyDescent="0.25">
      <c r="B384" s="1" t="str">
        <f>адреса!$G$378</f>
        <v>кв.78</v>
      </c>
      <c r="C384" s="522">
        <f>адреса!$I$378</f>
        <v>60000078</v>
      </c>
      <c r="D384" s="6" t="str">
        <f>адреса!$K$378</f>
        <v>ФИО-6-78</v>
      </c>
      <c r="E384" s="6">
        <v>0</v>
      </c>
      <c r="F384" s="6">
        <v>1742.85</v>
      </c>
      <c r="G384" s="6">
        <v>0</v>
      </c>
      <c r="H384" s="6">
        <v>4026.79</v>
      </c>
      <c r="I384" s="6">
        <v>496.89</v>
      </c>
      <c r="J384" s="6">
        <v>0</v>
      </c>
      <c r="K384" s="6">
        <v>854.35</v>
      </c>
      <c r="L384" s="6"/>
      <c r="M384" s="6">
        <v>0</v>
      </c>
      <c r="N384" s="6">
        <v>0</v>
      </c>
      <c r="O384" s="6">
        <v>2069.1799999999998</v>
      </c>
      <c r="P384" s="6">
        <v>0</v>
      </c>
      <c r="Q384" s="6">
        <v>0</v>
      </c>
      <c r="R384" s="6">
        <v>216</v>
      </c>
      <c r="S384" s="6">
        <v>956.69</v>
      </c>
      <c r="T384" s="6">
        <v>0</v>
      </c>
      <c r="U384" s="6"/>
      <c r="V384" s="6">
        <v>10362.75</v>
      </c>
      <c r="W384" s="6">
        <v>0</v>
      </c>
      <c r="X384" s="6">
        <v>10362.75</v>
      </c>
      <c r="Y384" s="513">
        <f>IF(A384&lt;&gt;"",IF(A384=мар17!A384,0,1),IF(AND(B384=мар17!B384,C384=мар17!C384),0,1))</f>
        <v>0</v>
      </c>
      <c r="Z384" s="70" t="str">
        <f t="shared" si="42"/>
        <v>ул. Шестая д.6</v>
      </c>
      <c r="AA384" s="504">
        <f>IF($B384&lt;&gt;"",MAX(AA$7:AA383)+1,0)</f>
        <v>372</v>
      </c>
      <c r="AB384" s="502">
        <f t="shared" si="41"/>
        <v>384</v>
      </c>
      <c r="AC384" s="504">
        <f>1</f>
        <v>1</v>
      </c>
      <c r="AD384" s="103">
        <f t="shared" si="43"/>
        <v>1742.85</v>
      </c>
      <c r="AE384" s="103">
        <f t="shared" si="44"/>
        <v>8619.9000000000015</v>
      </c>
      <c r="AF384" s="103">
        <f t="shared" si="45"/>
        <v>0</v>
      </c>
      <c r="AG384" s="3"/>
    </row>
    <row r="385" spans="2:33" ht="13.2" x14ac:dyDescent="0.25">
      <c r="B385" s="1" t="str">
        <f>адреса!$G$379</f>
        <v>кв.79</v>
      </c>
      <c r="C385" s="522">
        <f>адреса!$I$379</f>
        <v>60000079</v>
      </c>
      <c r="D385" s="6" t="str">
        <f>адреса!$K$379</f>
        <v>ФИО-6-79</v>
      </c>
      <c r="E385" s="6">
        <v>1715.62</v>
      </c>
      <c r="F385" s="6">
        <v>1715.62</v>
      </c>
      <c r="G385" s="6">
        <v>0</v>
      </c>
      <c r="H385" s="6">
        <v>1997.38</v>
      </c>
      <c r="I385" s="6">
        <v>0</v>
      </c>
      <c r="J385" s="6">
        <v>0</v>
      </c>
      <c r="K385" s="6">
        <v>52.21</v>
      </c>
      <c r="L385" s="6"/>
      <c r="M385" s="6">
        <v>0</v>
      </c>
      <c r="N385" s="6">
        <v>0</v>
      </c>
      <c r="O385" s="6">
        <v>2307.98</v>
      </c>
      <c r="P385" s="6">
        <v>0</v>
      </c>
      <c r="Q385" s="6">
        <v>0</v>
      </c>
      <c r="R385" s="6">
        <v>43.57</v>
      </c>
      <c r="S385" s="6">
        <v>192.96</v>
      </c>
      <c r="T385" s="6">
        <v>0</v>
      </c>
      <c r="U385" s="6"/>
      <c r="V385" s="6">
        <v>6309.72</v>
      </c>
      <c r="W385" s="6">
        <v>1715.62</v>
      </c>
      <c r="X385" s="6">
        <v>6309.72</v>
      </c>
      <c r="Y385" s="513">
        <f>IF(A385&lt;&gt;"",IF(A385=мар17!A385,0,1),IF(AND(B385=мар17!B385,C385=мар17!C385),0,1))</f>
        <v>0</v>
      </c>
      <c r="Z385" s="70" t="str">
        <f t="shared" si="42"/>
        <v>ул. Шестая д.6</v>
      </c>
      <c r="AA385" s="504">
        <f>IF($B385&lt;&gt;"",MAX(AA$7:AA384)+1,0)</f>
        <v>373</v>
      </c>
      <c r="AB385" s="502">
        <f t="shared" si="41"/>
        <v>385</v>
      </c>
      <c r="AC385" s="504">
        <f>1</f>
        <v>1</v>
      </c>
      <c r="AD385" s="103">
        <f t="shared" si="43"/>
        <v>1715.62</v>
      </c>
      <c r="AE385" s="103">
        <f t="shared" si="44"/>
        <v>4594.0999999999995</v>
      </c>
      <c r="AF385" s="103">
        <f t="shared" si="45"/>
        <v>0</v>
      </c>
      <c r="AG385" s="3"/>
    </row>
    <row r="386" spans="2:33" ht="13.2" x14ac:dyDescent="0.25">
      <c r="B386" s="1" t="str">
        <f>адреса!$G$380</f>
        <v>кв.80</v>
      </c>
      <c r="C386" s="522">
        <f>адреса!$I$380</f>
        <v>60000080</v>
      </c>
      <c r="D386" s="6" t="str">
        <f>адреса!$K$380</f>
        <v>ФИО-6-80</v>
      </c>
      <c r="E386" s="6">
        <v>1480.74</v>
      </c>
      <c r="F386" s="6">
        <v>1480.74</v>
      </c>
      <c r="G386" s="6">
        <v>0</v>
      </c>
      <c r="H386" s="6">
        <v>2524.2399999999998</v>
      </c>
      <c r="I386" s="6">
        <v>168.54</v>
      </c>
      <c r="J386" s="6">
        <v>0</v>
      </c>
      <c r="K386" s="6">
        <v>300.91000000000003</v>
      </c>
      <c r="L386" s="6"/>
      <c r="M386" s="6">
        <v>0</v>
      </c>
      <c r="N386" s="6">
        <v>0</v>
      </c>
      <c r="O386" s="6">
        <v>0</v>
      </c>
      <c r="P386" s="6">
        <v>0</v>
      </c>
      <c r="Q386" s="6">
        <v>0</v>
      </c>
      <c r="R386" s="6">
        <v>82.55</v>
      </c>
      <c r="S386" s="6">
        <v>365.62</v>
      </c>
      <c r="T386" s="6">
        <v>0</v>
      </c>
      <c r="U386" s="6"/>
      <c r="V386" s="6">
        <v>4922.6000000000004</v>
      </c>
      <c r="W386" s="6">
        <v>1480.74</v>
      </c>
      <c r="X386" s="6">
        <v>4922.6000000000004</v>
      </c>
      <c r="Y386" s="513">
        <f>IF(A386&lt;&gt;"",IF(A386=мар17!A386,0,1),IF(AND(B386=мар17!B386,C386=мар17!C386),0,1))</f>
        <v>0</v>
      </c>
      <c r="Z386" s="70" t="str">
        <f t="shared" si="42"/>
        <v>ул. Шестая д.6</v>
      </c>
      <c r="AA386" s="504">
        <f>IF($B386&lt;&gt;"",MAX(AA$7:AA385)+1,0)</f>
        <v>374</v>
      </c>
      <c r="AB386" s="502">
        <f t="shared" si="41"/>
        <v>386</v>
      </c>
      <c r="AC386" s="504">
        <f>1</f>
        <v>1</v>
      </c>
      <c r="AD386" s="103">
        <f t="shared" si="43"/>
        <v>1480.74</v>
      </c>
      <c r="AE386" s="103">
        <f t="shared" si="44"/>
        <v>3441.8599999999997</v>
      </c>
      <c r="AF386" s="103">
        <f t="shared" si="45"/>
        <v>0</v>
      </c>
      <c r="AG386" s="3"/>
    </row>
    <row r="387" spans="2:33" ht="13.2" x14ac:dyDescent="0.25">
      <c r="B387" s="1" t="str">
        <f>адреса!$G$381</f>
        <v>кв.81</v>
      </c>
      <c r="C387" s="522">
        <f>адреса!$I$381</f>
        <v>60000081</v>
      </c>
      <c r="D387" s="6" t="str">
        <f>адреса!$K$381</f>
        <v>ФИО-6-81</v>
      </c>
      <c r="E387" s="6">
        <v>1480.74</v>
      </c>
      <c r="F387" s="6">
        <v>1480.74</v>
      </c>
      <c r="G387" s="6">
        <v>0</v>
      </c>
      <c r="H387" s="6">
        <v>5048.4799999999996</v>
      </c>
      <c r="I387" s="6">
        <v>117.28</v>
      </c>
      <c r="J387" s="6">
        <v>0</v>
      </c>
      <c r="K387" s="6">
        <v>289.47000000000003</v>
      </c>
      <c r="L387" s="6"/>
      <c r="M387" s="6">
        <v>0</v>
      </c>
      <c r="N387" s="6">
        <v>0</v>
      </c>
      <c r="O387" s="6">
        <v>3116.91</v>
      </c>
      <c r="P387" s="6">
        <v>0</v>
      </c>
      <c r="Q387" s="6">
        <v>0</v>
      </c>
      <c r="R387" s="6">
        <v>124.26</v>
      </c>
      <c r="S387" s="6">
        <v>550.35</v>
      </c>
      <c r="T387" s="6">
        <v>0</v>
      </c>
      <c r="U387" s="6"/>
      <c r="V387" s="6">
        <v>10727.49</v>
      </c>
      <c r="W387" s="6">
        <v>1480.74</v>
      </c>
      <c r="X387" s="6">
        <v>10727.49</v>
      </c>
      <c r="Y387" s="513">
        <f>IF(A387&lt;&gt;"",IF(A387=мар17!A387,0,1),IF(AND(B387=мар17!B387,C387=мар17!C387),0,1))</f>
        <v>0</v>
      </c>
      <c r="Z387" s="70" t="str">
        <f t="shared" si="42"/>
        <v>ул. Шестая д.6</v>
      </c>
      <c r="AA387" s="504">
        <f>IF($B387&lt;&gt;"",MAX(AA$7:AA386)+1,0)</f>
        <v>375</v>
      </c>
      <c r="AB387" s="502">
        <f t="shared" si="41"/>
        <v>387</v>
      </c>
      <c r="AC387" s="504">
        <f>1</f>
        <v>1</v>
      </c>
      <c r="AD387" s="103">
        <f t="shared" si="43"/>
        <v>1480.74</v>
      </c>
      <c r="AE387" s="103">
        <f t="shared" si="44"/>
        <v>9246.75</v>
      </c>
      <c r="AF387" s="103">
        <f t="shared" si="45"/>
        <v>0</v>
      </c>
      <c r="AG387" s="3"/>
    </row>
    <row r="388" spans="2:33" ht="13.2" x14ac:dyDescent="0.25">
      <c r="B388" s="1" t="str">
        <f>адреса!$G$382</f>
        <v>кв.82</v>
      </c>
      <c r="C388" s="522">
        <f>адреса!$I$382</f>
        <v>60000082</v>
      </c>
      <c r="D388" s="6" t="str">
        <f>адреса!$K$382</f>
        <v>ФИО-6-82</v>
      </c>
      <c r="E388" s="6">
        <v>3438.04</v>
      </c>
      <c r="F388" s="6">
        <v>1719.02</v>
      </c>
      <c r="G388" s="6">
        <v>0</v>
      </c>
      <c r="H388" s="6">
        <v>5860.88</v>
      </c>
      <c r="I388" s="6">
        <v>337.08</v>
      </c>
      <c r="J388" s="6">
        <v>0</v>
      </c>
      <c r="K388" s="6">
        <v>601.82000000000005</v>
      </c>
      <c r="L388" s="6"/>
      <c r="M388" s="6">
        <v>0</v>
      </c>
      <c r="N388" s="6">
        <v>0</v>
      </c>
      <c r="O388" s="6">
        <v>3</v>
      </c>
      <c r="P388" s="6">
        <v>0</v>
      </c>
      <c r="Q388" s="6">
        <v>0</v>
      </c>
      <c r="R388" s="6">
        <v>165.1</v>
      </c>
      <c r="S388" s="6">
        <v>731.24</v>
      </c>
      <c r="T388" s="6">
        <v>0</v>
      </c>
      <c r="U388" s="6"/>
      <c r="V388" s="6">
        <v>9418.14</v>
      </c>
      <c r="W388" s="6">
        <v>3438.04</v>
      </c>
      <c r="X388" s="6">
        <v>9418.14</v>
      </c>
      <c r="Y388" s="513">
        <f>IF(A388&lt;&gt;"",IF(A388=мар17!A388,0,1),IF(AND(B388=мар17!B388,C388=мар17!C388),0,1))</f>
        <v>0</v>
      </c>
      <c r="Z388" s="70" t="str">
        <f t="shared" si="42"/>
        <v>ул. Шестая д.6</v>
      </c>
      <c r="AA388" s="504">
        <f>IF($B388&lt;&gt;"",MAX(AA$7:AA387)+1,0)</f>
        <v>376</v>
      </c>
      <c r="AB388" s="502">
        <f t="shared" si="41"/>
        <v>388</v>
      </c>
      <c r="AC388" s="504">
        <f>1</f>
        <v>1</v>
      </c>
      <c r="AD388" s="103">
        <f t="shared" si="43"/>
        <v>1719.02</v>
      </c>
      <c r="AE388" s="103">
        <f t="shared" si="44"/>
        <v>7699.12</v>
      </c>
      <c r="AF388" s="103">
        <f t="shared" si="45"/>
        <v>0</v>
      </c>
      <c r="AG388" s="3"/>
    </row>
    <row r="389" spans="2:33" ht="13.2" x14ac:dyDescent="0.25">
      <c r="B389" s="1" t="str">
        <f>адреса!$G$383</f>
        <v>кв.83</v>
      </c>
      <c r="C389" s="522">
        <f>адреса!$I$383</f>
        <v>60000083</v>
      </c>
      <c r="D389" s="6" t="str">
        <f>адреса!$K$383</f>
        <v>ФИО-6-83</v>
      </c>
      <c r="E389" s="6">
        <v>3458.46</v>
      </c>
      <c r="F389" s="6">
        <v>1729.23</v>
      </c>
      <c r="G389" s="6">
        <v>0</v>
      </c>
      <c r="H389" s="6">
        <v>2954.36</v>
      </c>
      <c r="I389" s="6">
        <v>168.54</v>
      </c>
      <c r="J389" s="6">
        <v>0</v>
      </c>
      <c r="K389" s="6">
        <v>300.91000000000003</v>
      </c>
      <c r="L389" s="6"/>
      <c r="M389" s="6">
        <v>0</v>
      </c>
      <c r="N389" s="6">
        <v>0</v>
      </c>
      <c r="O389" s="6">
        <v>786.36</v>
      </c>
      <c r="P389" s="6">
        <v>0</v>
      </c>
      <c r="Q389" s="6">
        <v>0</v>
      </c>
      <c r="R389" s="6">
        <v>82.55</v>
      </c>
      <c r="S389" s="6">
        <v>365.62</v>
      </c>
      <c r="T389" s="6">
        <v>0</v>
      </c>
      <c r="U389" s="6"/>
      <c r="V389" s="6">
        <v>6387.57</v>
      </c>
      <c r="W389" s="6">
        <v>6916.92</v>
      </c>
      <c r="X389" s="6">
        <v>2929.11</v>
      </c>
      <c r="Y389" s="513">
        <f>IF(A389&lt;&gt;"",IF(A389=мар17!A389,0,1),IF(AND(B389=мар17!B389,C389=мар17!C389),0,1))</f>
        <v>0</v>
      </c>
      <c r="Z389" s="70" t="str">
        <f t="shared" si="42"/>
        <v>ул. Шестая д.6</v>
      </c>
      <c r="AA389" s="504">
        <f>IF($B389&lt;&gt;"",MAX(AA$7:AA388)+1,0)</f>
        <v>377</v>
      </c>
      <c r="AB389" s="502">
        <f t="shared" si="41"/>
        <v>389</v>
      </c>
      <c r="AC389" s="504">
        <f>1</f>
        <v>1</v>
      </c>
      <c r="AD389" s="103">
        <f t="shared" si="43"/>
        <v>1729.23</v>
      </c>
      <c r="AE389" s="103">
        <f t="shared" si="44"/>
        <v>4658.34</v>
      </c>
      <c r="AF389" s="103">
        <f t="shared" si="45"/>
        <v>0</v>
      </c>
      <c r="AG389" s="3"/>
    </row>
    <row r="390" spans="2:33" ht="13.2" x14ac:dyDescent="0.25">
      <c r="B390" s="1" t="str">
        <f>адреса!$G$384</f>
        <v>кв.84</v>
      </c>
      <c r="C390" s="522">
        <f>адреса!$I$384</f>
        <v>60000084</v>
      </c>
      <c r="D390" s="6" t="str">
        <f>адреса!$K$384</f>
        <v>ФИО-6-84</v>
      </c>
      <c r="E390" s="6">
        <v>3363.16</v>
      </c>
      <c r="F390" s="6">
        <v>1681.58</v>
      </c>
      <c r="G390" s="6">
        <v>0</v>
      </c>
      <c r="H390" s="6">
        <v>5733.22</v>
      </c>
      <c r="I390" s="6">
        <v>505.62</v>
      </c>
      <c r="J390" s="6">
        <v>0</v>
      </c>
      <c r="K390" s="6">
        <v>902.73</v>
      </c>
      <c r="L390" s="6"/>
      <c r="M390" s="6">
        <v>0</v>
      </c>
      <c r="N390" s="6">
        <v>0</v>
      </c>
      <c r="O390" s="6">
        <v>8.4600000000000009</v>
      </c>
      <c r="P390" s="6">
        <v>0</v>
      </c>
      <c r="Q390" s="6">
        <v>0</v>
      </c>
      <c r="R390" s="6">
        <v>247.65</v>
      </c>
      <c r="S390" s="6">
        <v>1096.8599999999999</v>
      </c>
      <c r="T390" s="6">
        <v>0</v>
      </c>
      <c r="U390" s="6"/>
      <c r="V390" s="6">
        <v>10176.120000000001</v>
      </c>
      <c r="W390" s="6">
        <v>0</v>
      </c>
      <c r="X390" s="6">
        <v>13539.28</v>
      </c>
      <c r="Y390" s="513">
        <f>IF(A390&lt;&gt;"",IF(A390=мар17!A390,0,1),IF(AND(B390=мар17!B390,C390=мар17!C390),0,1))</f>
        <v>0</v>
      </c>
      <c r="Z390" s="70" t="str">
        <f t="shared" si="42"/>
        <v>ул. Шестая д.6</v>
      </c>
      <c r="AA390" s="504">
        <f>IF($B390&lt;&gt;"",MAX(AA$7:AA389)+1,0)</f>
        <v>378</v>
      </c>
      <c r="AB390" s="502">
        <f t="shared" si="41"/>
        <v>390</v>
      </c>
      <c r="AC390" s="504">
        <f>1</f>
        <v>1</v>
      </c>
      <c r="AD390" s="103">
        <f t="shared" si="43"/>
        <v>1681.58</v>
      </c>
      <c r="AE390" s="103">
        <f t="shared" si="44"/>
        <v>8494.5399999999991</v>
      </c>
      <c r="AF390" s="103">
        <f t="shared" si="45"/>
        <v>0</v>
      </c>
      <c r="AG390" s="3"/>
    </row>
    <row r="391" spans="2:33" ht="13.2" x14ac:dyDescent="0.25">
      <c r="B391" s="1" t="str">
        <f>адреса!$G$385</f>
        <v>кв.85</v>
      </c>
      <c r="C391" s="522">
        <f>адреса!$I$385</f>
        <v>60000085</v>
      </c>
      <c r="D391" s="6" t="str">
        <f>адреса!$K$385</f>
        <v>ФИО-6-85</v>
      </c>
      <c r="E391" s="6">
        <v>3056.79</v>
      </c>
      <c r="F391" s="6">
        <v>3056.79</v>
      </c>
      <c r="G391" s="6">
        <v>0</v>
      </c>
      <c r="H391" s="6">
        <v>10421.92</v>
      </c>
      <c r="I391" s="6">
        <v>188.81</v>
      </c>
      <c r="J391" s="6">
        <v>0</v>
      </c>
      <c r="K391" s="6">
        <v>325.2</v>
      </c>
      <c r="L391" s="6"/>
      <c r="M391" s="6">
        <v>0</v>
      </c>
      <c r="N391" s="6">
        <v>0</v>
      </c>
      <c r="O391" s="6">
        <v>1568.63</v>
      </c>
      <c r="P391" s="6">
        <v>0</v>
      </c>
      <c r="Q391" s="6">
        <v>0</v>
      </c>
      <c r="R391" s="6">
        <v>82.55</v>
      </c>
      <c r="S391" s="6">
        <v>365.62</v>
      </c>
      <c r="T391" s="6">
        <v>0</v>
      </c>
      <c r="U391" s="6"/>
      <c r="V391" s="6">
        <v>16009.52</v>
      </c>
      <c r="W391" s="6">
        <v>3056.79</v>
      </c>
      <c r="X391" s="6">
        <v>16009.52</v>
      </c>
      <c r="Y391" s="513">
        <f>IF(A391&lt;&gt;"",IF(A391=мар17!A391,0,1),IF(AND(B391=мар17!B391,C391=мар17!C391),0,1))</f>
        <v>0</v>
      </c>
      <c r="Z391" s="70" t="str">
        <f t="shared" si="42"/>
        <v>ул. Шестая д.6</v>
      </c>
      <c r="AA391" s="504">
        <f>IF($B391&lt;&gt;"",MAX(AA$7:AA390)+1,0)</f>
        <v>379</v>
      </c>
      <c r="AB391" s="502">
        <f t="shared" si="41"/>
        <v>391</v>
      </c>
      <c r="AC391" s="504">
        <f>1</f>
        <v>1</v>
      </c>
      <c r="AD391" s="103">
        <f t="shared" si="43"/>
        <v>3056.79</v>
      </c>
      <c r="AE391" s="103">
        <f t="shared" si="44"/>
        <v>12952.730000000001</v>
      </c>
      <c r="AF391" s="103">
        <f t="shared" si="45"/>
        <v>0</v>
      </c>
      <c r="AG391" s="3"/>
    </row>
    <row r="392" spans="2:33" ht="13.2" x14ac:dyDescent="0.25">
      <c r="B392" s="1" t="str">
        <f>адреса!$G$386</f>
        <v>кв.86</v>
      </c>
      <c r="C392" s="522">
        <f>адреса!$I$386</f>
        <v>60000086</v>
      </c>
      <c r="D392" s="6" t="str">
        <f>адреса!$K$386</f>
        <v>ФИО-6-86</v>
      </c>
      <c r="E392" s="6">
        <v>2335.14</v>
      </c>
      <c r="F392" s="6">
        <v>2335.14</v>
      </c>
      <c r="G392" s="6">
        <v>0</v>
      </c>
      <c r="H392" s="6">
        <v>7961.52</v>
      </c>
      <c r="I392" s="6">
        <v>414.35</v>
      </c>
      <c r="J392" s="6">
        <v>0</v>
      </c>
      <c r="K392" s="6">
        <v>701.05</v>
      </c>
      <c r="L392" s="6"/>
      <c r="M392" s="6">
        <v>0</v>
      </c>
      <c r="N392" s="6">
        <v>0</v>
      </c>
      <c r="O392" s="6">
        <v>0</v>
      </c>
      <c r="P392" s="6">
        <v>0</v>
      </c>
      <c r="Q392" s="6">
        <v>0</v>
      </c>
      <c r="R392" s="6">
        <v>170.63</v>
      </c>
      <c r="S392" s="6">
        <v>755.72</v>
      </c>
      <c r="T392" s="6">
        <v>0</v>
      </c>
      <c r="U392" s="6"/>
      <c r="V392" s="6">
        <v>12338.41</v>
      </c>
      <c r="W392" s="6">
        <v>2335.14</v>
      </c>
      <c r="X392" s="6">
        <v>12338.41</v>
      </c>
      <c r="Y392" s="513">
        <f>IF(A392&lt;&gt;"",IF(A392=мар17!A392,0,1),IF(AND(B392=мар17!B392,C392=мар17!C392),0,1))</f>
        <v>0</v>
      </c>
      <c r="Z392" s="70" t="str">
        <f t="shared" si="42"/>
        <v>ул. Шестая д.6</v>
      </c>
      <c r="AA392" s="504">
        <f>IF($B392&lt;&gt;"",MAX(AA$7:AA391)+1,0)</f>
        <v>380</v>
      </c>
      <c r="AB392" s="502">
        <f t="shared" si="41"/>
        <v>392</v>
      </c>
      <c r="AC392" s="504">
        <f>1</f>
        <v>1</v>
      </c>
      <c r="AD392" s="103">
        <f t="shared" si="43"/>
        <v>2335.14</v>
      </c>
      <c r="AE392" s="103">
        <f t="shared" si="44"/>
        <v>10003.269999999999</v>
      </c>
      <c r="AF392" s="103">
        <f t="shared" si="45"/>
        <v>0</v>
      </c>
      <c r="AG392" s="3"/>
    </row>
    <row r="393" spans="2:33" ht="13.2" x14ac:dyDescent="0.25">
      <c r="B393" s="1" t="str">
        <f>адреса!$G$387</f>
        <v>кв.87</v>
      </c>
      <c r="C393" s="522">
        <f>адреса!$I$387</f>
        <v>60000087</v>
      </c>
      <c r="D393" s="6" t="str">
        <f>адреса!$K$387</f>
        <v>ФИО-6-87</v>
      </c>
      <c r="E393" s="6">
        <v>2941.06</v>
      </c>
      <c r="F393" s="6">
        <v>1470.53</v>
      </c>
      <c r="G393" s="6">
        <v>0</v>
      </c>
      <c r="H393" s="6">
        <v>5013.66</v>
      </c>
      <c r="I393" s="6">
        <v>1.58</v>
      </c>
      <c r="J393" s="6">
        <v>0</v>
      </c>
      <c r="K393" s="6">
        <v>5.08</v>
      </c>
      <c r="L393" s="6"/>
      <c r="M393" s="6">
        <v>0</v>
      </c>
      <c r="N393" s="6">
        <v>0</v>
      </c>
      <c r="O393" s="6">
        <v>3.67</v>
      </c>
      <c r="P393" s="6">
        <v>0</v>
      </c>
      <c r="Q393" s="6">
        <v>0</v>
      </c>
      <c r="R393" s="6">
        <v>2.66</v>
      </c>
      <c r="S393" s="6">
        <v>11.78</v>
      </c>
      <c r="T393" s="6">
        <v>0</v>
      </c>
      <c r="U393" s="6"/>
      <c r="V393" s="6">
        <v>6508.96</v>
      </c>
      <c r="W393" s="6">
        <v>2941.06</v>
      </c>
      <c r="X393" s="6">
        <v>6508.96</v>
      </c>
      <c r="Y393" s="513">
        <f>IF(A393&lt;&gt;"",IF(A393=мар17!A393,0,1),IF(AND(B393=мар17!B393,C393=мар17!C393),0,1))</f>
        <v>0</v>
      </c>
      <c r="Z393" s="70" t="str">
        <f t="shared" si="42"/>
        <v>ул. Шестая д.6</v>
      </c>
      <c r="AA393" s="504">
        <f>IF($B393&lt;&gt;"",MAX(AA$7:AA392)+1,0)</f>
        <v>381</v>
      </c>
      <c r="AB393" s="502">
        <f t="shared" ref="AB393:AB456" si="46">AB392+1</f>
        <v>393</v>
      </c>
      <c r="AC393" s="504">
        <f>1</f>
        <v>1</v>
      </c>
      <c r="AD393" s="103">
        <f t="shared" si="43"/>
        <v>1470.53</v>
      </c>
      <c r="AE393" s="103">
        <f t="shared" si="44"/>
        <v>5038.4299999999994</v>
      </c>
      <c r="AF393" s="103">
        <f t="shared" si="45"/>
        <v>0</v>
      </c>
      <c r="AG393" s="3"/>
    </row>
    <row r="394" spans="2:33" ht="13.2" x14ac:dyDescent="0.25">
      <c r="B394" s="1" t="str">
        <f>адреса!$G$388</f>
        <v>кв.88</v>
      </c>
      <c r="C394" s="522">
        <f>адреса!$I$388</f>
        <v>60000088</v>
      </c>
      <c r="D394" s="6" t="str">
        <f>адреса!$K$388</f>
        <v>ФИО-6-88</v>
      </c>
      <c r="E394" s="6">
        <v>1313.94</v>
      </c>
      <c r="F394" s="6">
        <v>1313.94</v>
      </c>
      <c r="G394" s="6">
        <v>0</v>
      </c>
      <c r="H394" s="6">
        <v>2681.02</v>
      </c>
      <c r="I394" s="6">
        <v>337.16</v>
      </c>
      <c r="J394" s="6">
        <v>0</v>
      </c>
      <c r="K394" s="6">
        <v>607.98</v>
      </c>
      <c r="L394" s="6"/>
      <c r="M394" s="6">
        <v>0</v>
      </c>
      <c r="N394" s="6">
        <v>0</v>
      </c>
      <c r="O394" s="6">
        <v>1007.63</v>
      </c>
      <c r="P394" s="6">
        <v>0</v>
      </c>
      <c r="Q394" s="6">
        <v>0</v>
      </c>
      <c r="R394" s="6">
        <v>170.17</v>
      </c>
      <c r="S394" s="6">
        <v>753.68</v>
      </c>
      <c r="T394" s="6">
        <v>0</v>
      </c>
      <c r="U394" s="6"/>
      <c r="V394" s="6">
        <v>6871.58</v>
      </c>
      <c r="W394" s="6">
        <v>1313.94</v>
      </c>
      <c r="X394" s="6">
        <v>6871.58</v>
      </c>
      <c r="Y394" s="513">
        <f>IF(A394&lt;&gt;"",IF(A394=мар17!A394,0,1),IF(AND(B394=мар17!B394,C394=мар17!C394),0,1))</f>
        <v>0</v>
      </c>
      <c r="Z394" s="70" t="str">
        <f t="shared" si="42"/>
        <v>ул. Шестая д.6</v>
      </c>
      <c r="AA394" s="504">
        <f>IF($B394&lt;&gt;"",MAX(AA$7:AA393)+1,0)</f>
        <v>382</v>
      </c>
      <c r="AB394" s="502">
        <f t="shared" si="46"/>
        <v>394</v>
      </c>
      <c r="AC394" s="504">
        <f>1</f>
        <v>1</v>
      </c>
      <c r="AD394" s="103">
        <f t="shared" si="43"/>
        <v>1313.94</v>
      </c>
      <c r="AE394" s="103">
        <f t="shared" si="44"/>
        <v>5557.64</v>
      </c>
      <c r="AF394" s="103">
        <f t="shared" si="45"/>
        <v>0</v>
      </c>
      <c r="AG394" s="3"/>
    </row>
    <row r="395" spans="2:33" ht="13.2" x14ac:dyDescent="0.25">
      <c r="B395" s="1" t="str">
        <f>адреса!$G$389</f>
        <v>кв.89</v>
      </c>
      <c r="C395" s="522">
        <f>адреса!$I$389</f>
        <v>60000089</v>
      </c>
      <c r="D395" s="6" t="str">
        <f>адреса!$K$389</f>
        <v>ФИО-6-89</v>
      </c>
      <c r="E395" s="6">
        <v>2614.2800000000002</v>
      </c>
      <c r="F395" s="6">
        <v>1307.1400000000001</v>
      </c>
      <c r="G395" s="6">
        <v>0</v>
      </c>
      <c r="H395" s="6">
        <v>4456.6000000000004</v>
      </c>
      <c r="I395" s="6">
        <v>718.8</v>
      </c>
      <c r="J395" s="6">
        <v>0</v>
      </c>
      <c r="K395" s="6">
        <v>1330.51</v>
      </c>
      <c r="L395" s="6"/>
      <c r="M395" s="6">
        <v>0</v>
      </c>
      <c r="N395" s="6">
        <v>0</v>
      </c>
      <c r="O395" s="6">
        <v>0</v>
      </c>
      <c r="P395" s="6">
        <v>0</v>
      </c>
      <c r="Q395" s="6">
        <v>0</v>
      </c>
      <c r="R395" s="6">
        <v>391.42</v>
      </c>
      <c r="S395" s="6">
        <v>1733.64</v>
      </c>
      <c r="T395" s="6">
        <v>0</v>
      </c>
      <c r="U395" s="6"/>
      <c r="V395" s="6">
        <v>9938.11</v>
      </c>
      <c r="W395" s="6">
        <v>0</v>
      </c>
      <c r="X395" s="6">
        <v>12552.39</v>
      </c>
      <c r="Y395" s="513">
        <f>IF(A395&lt;&gt;"",IF(A395=мар17!A395,0,1),IF(AND(B395=мар17!B395,C395=мар17!C395),0,1))</f>
        <v>0</v>
      </c>
      <c r="Z395" s="70" t="str">
        <f t="shared" si="42"/>
        <v>ул. Шестая д.6</v>
      </c>
      <c r="AA395" s="504">
        <f>IF($B395&lt;&gt;"",MAX(AA$7:AA394)+1,0)</f>
        <v>383</v>
      </c>
      <c r="AB395" s="502">
        <f t="shared" si="46"/>
        <v>395</v>
      </c>
      <c r="AC395" s="504">
        <f>1</f>
        <v>1</v>
      </c>
      <c r="AD395" s="103">
        <f t="shared" si="43"/>
        <v>1307.1400000000001</v>
      </c>
      <c r="AE395" s="103">
        <f t="shared" si="44"/>
        <v>8630.9700000000012</v>
      </c>
      <c r="AF395" s="103">
        <f t="shared" si="45"/>
        <v>0</v>
      </c>
      <c r="AG395" s="3"/>
    </row>
    <row r="396" spans="2:33" ht="13.2" x14ac:dyDescent="0.25">
      <c r="B396" s="1" t="str">
        <f>адреса!$G$390</f>
        <v>кв.90</v>
      </c>
      <c r="C396" s="522">
        <f>адреса!$I$390</f>
        <v>60000090</v>
      </c>
      <c r="D396" s="6" t="str">
        <f>адреса!$K$390</f>
        <v>ФИО-6-90</v>
      </c>
      <c r="E396" s="6">
        <v>1484.14</v>
      </c>
      <c r="F396" s="6">
        <v>1484.14</v>
      </c>
      <c r="G396" s="6">
        <v>0</v>
      </c>
      <c r="H396" s="6">
        <v>2970.64</v>
      </c>
      <c r="I396" s="6">
        <v>322.63</v>
      </c>
      <c r="J396" s="6">
        <v>0</v>
      </c>
      <c r="K396" s="6">
        <v>793.35</v>
      </c>
      <c r="L396" s="6"/>
      <c r="M396" s="6">
        <v>0</v>
      </c>
      <c r="N396" s="6">
        <v>0</v>
      </c>
      <c r="O396" s="6">
        <v>1079.07</v>
      </c>
      <c r="P396" s="6">
        <v>0</v>
      </c>
      <c r="Q396" s="6">
        <v>0</v>
      </c>
      <c r="R396" s="6">
        <v>339.37</v>
      </c>
      <c r="S396" s="6">
        <v>1503.09</v>
      </c>
      <c r="T396" s="6">
        <v>0</v>
      </c>
      <c r="U396" s="6"/>
      <c r="V396" s="6">
        <v>8492.2900000000009</v>
      </c>
      <c r="W396" s="6">
        <v>1484.14</v>
      </c>
      <c r="X396" s="6">
        <v>8492.2900000000009</v>
      </c>
      <c r="Y396" s="513">
        <f>IF(A396&lt;&gt;"",IF(A396=мар17!A396,0,1),IF(AND(B396=мар17!B396,C396=мар17!C396),0,1))</f>
        <v>0</v>
      </c>
      <c r="Z396" s="70" t="str">
        <f t="shared" si="42"/>
        <v>ул. Шестая д.6</v>
      </c>
      <c r="AA396" s="504">
        <f>IF($B396&lt;&gt;"",MAX(AA$7:AA395)+1,0)</f>
        <v>384</v>
      </c>
      <c r="AB396" s="502">
        <f t="shared" si="46"/>
        <v>396</v>
      </c>
      <c r="AC396" s="504">
        <f>1</f>
        <v>1</v>
      </c>
      <c r="AD396" s="103">
        <f t="shared" si="43"/>
        <v>1484.14</v>
      </c>
      <c r="AE396" s="103">
        <f t="shared" si="44"/>
        <v>7008.15</v>
      </c>
      <c r="AF396" s="103">
        <f t="shared" si="45"/>
        <v>0</v>
      </c>
      <c r="AG396" s="3"/>
    </row>
    <row r="397" spans="2:33" ht="13.2" x14ac:dyDescent="0.25">
      <c r="B397" s="1" t="str">
        <f>адреса!$G$391</f>
        <v>кв.91</v>
      </c>
      <c r="C397" s="522">
        <f>адреса!$I$391</f>
        <v>60000091</v>
      </c>
      <c r="D397" s="6" t="str">
        <f>адреса!$K$391</f>
        <v>ФИО-6-91</v>
      </c>
      <c r="E397" s="6">
        <v>4711.1400000000003</v>
      </c>
      <c r="F397" s="6">
        <v>2355.5700000000002</v>
      </c>
      <c r="G397" s="6">
        <v>0</v>
      </c>
      <c r="H397" s="6">
        <v>8031.14</v>
      </c>
      <c r="I397" s="6">
        <v>337.08</v>
      </c>
      <c r="J397" s="6">
        <v>0</v>
      </c>
      <c r="K397" s="6">
        <v>601.82000000000005</v>
      </c>
      <c r="L397" s="6"/>
      <c r="M397" s="6">
        <v>0</v>
      </c>
      <c r="N397" s="6">
        <v>0</v>
      </c>
      <c r="O397" s="6">
        <v>75.45</v>
      </c>
      <c r="P397" s="6">
        <v>0</v>
      </c>
      <c r="Q397" s="6">
        <v>0</v>
      </c>
      <c r="R397" s="6">
        <v>165.1</v>
      </c>
      <c r="S397" s="6">
        <v>731.24</v>
      </c>
      <c r="T397" s="6">
        <v>0</v>
      </c>
      <c r="U397" s="6"/>
      <c r="V397" s="6">
        <v>12297.4</v>
      </c>
      <c r="W397" s="6">
        <v>4711.1400000000003</v>
      </c>
      <c r="X397" s="6">
        <v>12297.4</v>
      </c>
      <c r="Y397" s="513">
        <f>IF(A397&lt;&gt;"",IF(A397=мар17!A397,0,1),IF(AND(B397=мар17!B397,C397=мар17!C397),0,1))</f>
        <v>0</v>
      </c>
      <c r="Z397" s="70" t="str">
        <f t="shared" si="42"/>
        <v>ул. Шестая д.6</v>
      </c>
      <c r="AA397" s="504">
        <f>IF($B397&lt;&gt;"",MAX(AA$7:AA396)+1,0)</f>
        <v>385</v>
      </c>
      <c r="AB397" s="502">
        <f t="shared" si="46"/>
        <v>397</v>
      </c>
      <c r="AC397" s="504">
        <f>1</f>
        <v>1</v>
      </c>
      <c r="AD397" s="103">
        <f t="shared" si="43"/>
        <v>2355.5700000000002</v>
      </c>
      <c r="AE397" s="103">
        <f t="shared" si="44"/>
        <v>9941.8300000000017</v>
      </c>
      <c r="AF397" s="103">
        <f t="shared" si="45"/>
        <v>0</v>
      </c>
      <c r="AG397" s="3"/>
    </row>
    <row r="398" spans="2:33" ht="13.2" x14ac:dyDescent="0.25">
      <c r="B398" s="1" t="str">
        <f>адреса!$G$392</f>
        <v>кв.92</v>
      </c>
      <c r="C398" s="522">
        <f>адреса!$I$392</f>
        <v>60000092</v>
      </c>
      <c r="D398" s="6" t="str">
        <f>адреса!$K$392</f>
        <v>ФИО-6-92</v>
      </c>
      <c r="E398" s="6">
        <v>3056.79</v>
      </c>
      <c r="F398" s="6">
        <v>3056.79</v>
      </c>
      <c r="G398" s="6">
        <v>0</v>
      </c>
      <c r="H398" s="6">
        <v>4241.71</v>
      </c>
      <c r="I398" s="6">
        <v>497.58</v>
      </c>
      <c r="J398" s="6">
        <v>0</v>
      </c>
      <c r="K398" s="6">
        <v>849.13</v>
      </c>
      <c r="L398" s="6"/>
      <c r="M398" s="6">
        <v>0</v>
      </c>
      <c r="N398" s="6">
        <v>0</v>
      </c>
      <c r="O398" s="6">
        <v>15988.73</v>
      </c>
      <c r="P398" s="6">
        <v>0</v>
      </c>
      <c r="Q398" s="6">
        <v>0</v>
      </c>
      <c r="R398" s="6">
        <v>210.96</v>
      </c>
      <c r="S398" s="6">
        <v>934.35</v>
      </c>
      <c r="T398" s="6">
        <v>0</v>
      </c>
      <c r="U398" s="6"/>
      <c r="V398" s="6">
        <v>25779.25</v>
      </c>
      <c r="W398" s="6">
        <v>3056.79</v>
      </c>
      <c r="X398" s="6">
        <v>25779.25</v>
      </c>
      <c r="Y398" s="513">
        <f>IF(A398&lt;&gt;"",IF(A398=мар17!A398,0,1),IF(AND(B398=мар17!B398,C398=мар17!C398),0,1))</f>
        <v>0</v>
      </c>
      <c r="Z398" s="70" t="str">
        <f t="shared" si="42"/>
        <v>ул. Шестая д.6</v>
      </c>
      <c r="AA398" s="504">
        <f>IF($B398&lt;&gt;"",MAX(AA$7:AA397)+1,0)</f>
        <v>386</v>
      </c>
      <c r="AB398" s="502">
        <f t="shared" si="46"/>
        <v>398</v>
      </c>
      <c r="AC398" s="504">
        <f>1</f>
        <v>1</v>
      </c>
      <c r="AD398" s="103">
        <f t="shared" si="43"/>
        <v>3056.79</v>
      </c>
      <c r="AE398" s="103">
        <f t="shared" si="44"/>
        <v>22722.46</v>
      </c>
      <c r="AF398" s="103">
        <f t="shared" si="45"/>
        <v>0</v>
      </c>
      <c r="AG398" s="3"/>
    </row>
    <row r="399" spans="2:33" ht="13.2" x14ac:dyDescent="0.25">
      <c r="B399" s="1" t="str">
        <f>адреса!$G$393</f>
        <v>кв.93</v>
      </c>
      <c r="C399" s="522">
        <f>адреса!$I$393</f>
        <v>60000093</v>
      </c>
      <c r="D399" s="6" t="str">
        <f>адреса!$K$393</f>
        <v>ФИО-6-93</v>
      </c>
      <c r="E399" s="6">
        <v>3349.54</v>
      </c>
      <c r="F399" s="6">
        <v>1674.77</v>
      </c>
      <c r="G399" s="6">
        <v>0</v>
      </c>
      <c r="H399" s="6">
        <v>5710</v>
      </c>
      <c r="I399" s="6">
        <v>505.62</v>
      </c>
      <c r="J399" s="6">
        <v>0</v>
      </c>
      <c r="K399" s="6">
        <v>902.73</v>
      </c>
      <c r="L399" s="6"/>
      <c r="M399" s="6">
        <v>0</v>
      </c>
      <c r="N399" s="6">
        <v>0</v>
      </c>
      <c r="O399" s="6">
        <v>4.08</v>
      </c>
      <c r="P399" s="6">
        <v>0</v>
      </c>
      <c r="Q399" s="6">
        <v>0</v>
      </c>
      <c r="R399" s="6">
        <v>247.65</v>
      </c>
      <c r="S399" s="6">
        <v>1096.8599999999999</v>
      </c>
      <c r="T399" s="6">
        <v>0</v>
      </c>
      <c r="U399" s="6"/>
      <c r="V399" s="6">
        <v>10141.709999999999</v>
      </c>
      <c r="W399" s="6">
        <v>0</v>
      </c>
      <c r="X399" s="6">
        <v>13491.25</v>
      </c>
      <c r="Y399" s="513">
        <f>IF(A399&lt;&gt;"",IF(A399=мар17!A399,0,1),IF(AND(B399=мар17!B399,C399=мар17!C399),0,1))</f>
        <v>0</v>
      </c>
      <c r="Z399" s="70" t="str">
        <f t="shared" si="42"/>
        <v>ул. Шестая д.6</v>
      </c>
      <c r="AA399" s="504">
        <f>IF($B399&lt;&gt;"",MAX(AA$7:AA398)+1,0)</f>
        <v>387</v>
      </c>
      <c r="AB399" s="502">
        <f t="shared" si="46"/>
        <v>399</v>
      </c>
      <c r="AC399" s="504">
        <f>1</f>
        <v>1</v>
      </c>
      <c r="AD399" s="103">
        <f t="shared" si="43"/>
        <v>1674.77</v>
      </c>
      <c r="AE399" s="103">
        <f t="shared" si="44"/>
        <v>8466.94</v>
      </c>
      <c r="AF399" s="103">
        <f t="shared" si="45"/>
        <v>0</v>
      </c>
      <c r="AG399" s="3"/>
    </row>
    <row r="400" spans="2:33" ht="13.2" x14ac:dyDescent="0.25">
      <c r="B400" s="1" t="str">
        <f>адреса!$G$394</f>
        <v>кв.94</v>
      </c>
      <c r="C400" s="522">
        <f>адреса!$I$394</f>
        <v>60000094</v>
      </c>
      <c r="D400" s="6" t="str">
        <f>адреса!$K$394</f>
        <v>ФИО-6-94</v>
      </c>
      <c r="E400" s="6">
        <v>1736.04</v>
      </c>
      <c r="F400" s="6">
        <v>1736.04</v>
      </c>
      <c r="G400" s="6">
        <v>0</v>
      </c>
      <c r="H400" s="6">
        <v>3298.54</v>
      </c>
      <c r="I400" s="6">
        <v>11.47</v>
      </c>
      <c r="J400" s="6">
        <v>0</v>
      </c>
      <c r="K400" s="6">
        <v>16.489999999999998</v>
      </c>
      <c r="L400" s="6"/>
      <c r="M400" s="6">
        <v>0</v>
      </c>
      <c r="N400" s="6">
        <v>0</v>
      </c>
      <c r="O400" s="6">
        <v>84.25</v>
      </c>
      <c r="P400" s="6">
        <v>0</v>
      </c>
      <c r="Q400" s="6">
        <v>0</v>
      </c>
      <c r="R400" s="6">
        <v>2.29</v>
      </c>
      <c r="S400" s="6">
        <v>10.16</v>
      </c>
      <c r="T400" s="6">
        <v>0</v>
      </c>
      <c r="U400" s="6"/>
      <c r="V400" s="6">
        <v>5159.24</v>
      </c>
      <c r="W400" s="6">
        <v>1736.04</v>
      </c>
      <c r="X400" s="6">
        <v>5159.24</v>
      </c>
      <c r="Y400" s="513">
        <f>IF(A400&lt;&gt;"",IF(A400=мар17!A400,0,1),IF(AND(B400=мар17!B400,C400=мар17!C400),0,1))</f>
        <v>0</v>
      </c>
      <c r="Z400" s="70" t="str">
        <f t="shared" si="42"/>
        <v>ул. Шестая д.6</v>
      </c>
      <c r="AA400" s="504">
        <f>IF($B400&lt;&gt;"",MAX(AA$7:AA399)+1,0)</f>
        <v>388</v>
      </c>
      <c r="AB400" s="502">
        <f t="shared" si="46"/>
        <v>400</v>
      </c>
      <c r="AC400" s="504">
        <f>1</f>
        <v>1</v>
      </c>
      <c r="AD400" s="103">
        <f t="shared" si="43"/>
        <v>1736.04</v>
      </c>
      <c r="AE400" s="103">
        <f t="shared" si="44"/>
        <v>3423.1999999999994</v>
      </c>
      <c r="AF400" s="103">
        <f t="shared" si="45"/>
        <v>0</v>
      </c>
      <c r="AG400" s="3"/>
    </row>
    <row r="401" spans="1:33" ht="13.2" x14ac:dyDescent="0.25">
      <c r="B401" s="1" t="str">
        <f>адреса!$G$395</f>
        <v>кв.95</v>
      </c>
      <c r="C401" s="522">
        <f>адреса!$I$395</f>
        <v>60000095</v>
      </c>
      <c r="D401" s="6" t="str">
        <f>адреса!$K$395</f>
        <v>ФИО-6-95</v>
      </c>
      <c r="E401" s="6">
        <v>3417.62</v>
      </c>
      <c r="F401" s="6">
        <v>1708.81</v>
      </c>
      <c r="G401" s="6">
        <v>0</v>
      </c>
      <c r="H401" s="6">
        <v>5826.06</v>
      </c>
      <c r="I401" s="6">
        <v>337.08</v>
      </c>
      <c r="J401" s="6">
        <v>0</v>
      </c>
      <c r="K401" s="6">
        <v>601.82000000000005</v>
      </c>
      <c r="L401" s="6"/>
      <c r="M401" s="6">
        <v>0</v>
      </c>
      <c r="N401" s="6">
        <v>0</v>
      </c>
      <c r="O401" s="6">
        <v>68.010000000000005</v>
      </c>
      <c r="P401" s="6">
        <v>0</v>
      </c>
      <c r="Q401" s="6">
        <v>0</v>
      </c>
      <c r="R401" s="6">
        <v>165.1</v>
      </c>
      <c r="S401" s="6">
        <v>731.24</v>
      </c>
      <c r="T401" s="6">
        <v>0</v>
      </c>
      <c r="U401" s="6"/>
      <c r="V401" s="6">
        <v>9438.1200000000008</v>
      </c>
      <c r="W401" s="6">
        <v>3417.62</v>
      </c>
      <c r="X401" s="6">
        <v>9438.1200000000008</v>
      </c>
      <c r="Y401" s="513">
        <f>IF(A401&lt;&gt;"",IF(A401=мар17!A401,0,1),IF(AND(B401=мар17!B401,C401=мар17!C401),0,1))</f>
        <v>0</v>
      </c>
      <c r="Z401" s="70" t="str">
        <f t="shared" si="42"/>
        <v>ул. Шестая д.6</v>
      </c>
      <c r="AA401" s="504">
        <f>IF($B401&lt;&gt;"",MAX(AA$7:AA400)+1,0)</f>
        <v>389</v>
      </c>
      <c r="AB401" s="502">
        <f t="shared" si="46"/>
        <v>401</v>
      </c>
      <c r="AC401" s="504">
        <f>1</f>
        <v>1</v>
      </c>
      <c r="AD401" s="103">
        <f t="shared" si="43"/>
        <v>1708.81</v>
      </c>
      <c r="AE401" s="103">
        <f t="shared" si="44"/>
        <v>7729.31</v>
      </c>
      <c r="AF401" s="103">
        <f t="shared" si="45"/>
        <v>0</v>
      </c>
      <c r="AG401" s="3"/>
    </row>
    <row r="402" spans="1:33" ht="13.2" x14ac:dyDescent="0.25">
      <c r="B402" s="1" t="str">
        <f>адреса!$G$396</f>
        <v>кв.96</v>
      </c>
      <c r="C402" s="522">
        <f>адреса!$I$396</f>
        <v>60000096</v>
      </c>
      <c r="D402" s="6" t="str">
        <f>адреса!$K$396</f>
        <v>ФИО-6-96</v>
      </c>
      <c r="E402" s="6">
        <v>-5031.72</v>
      </c>
      <c r="F402" s="6">
        <v>1484.14</v>
      </c>
      <c r="G402" s="6">
        <v>0</v>
      </c>
      <c r="H402" s="6">
        <v>3582.71</v>
      </c>
      <c r="I402" s="6">
        <v>253.38</v>
      </c>
      <c r="J402" s="6">
        <v>0</v>
      </c>
      <c r="K402" s="6">
        <v>784.82</v>
      </c>
      <c r="L402" s="6"/>
      <c r="M402" s="6">
        <v>0</v>
      </c>
      <c r="N402" s="6">
        <v>0</v>
      </c>
      <c r="O402" s="6">
        <v>1526.61</v>
      </c>
      <c r="P402" s="6">
        <v>0</v>
      </c>
      <c r="Q402" s="6">
        <v>0</v>
      </c>
      <c r="R402" s="6">
        <v>401.5</v>
      </c>
      <c r="S402" s="6">
        <v>1778.32</v>
      </c>
      <c r="T402" s="6">
        <v>0</v>
      </c>
      <c r="U402" s="6"/>
      <c r="V402" s="6">
        <v>9811.48</v>
      </c>
      <c r="W402" s="6">
        <v>4780</v>
      </c>
      <c r="X402" s="6">
        <v>-0.24</v>
      </c>
      <c r="Y402" s="513">
        <f>IF(A402&lt;&gt;"",IF(A402=мар17!A402,0,1),IF(AND(B402=мар17!B402,C402=мар17!C402),0,1))</f>
        <v>0</v>
      </c>
      <c r="Z402" s="70" t="str">
        <f t="shared" si="42"/>
        <v>ул. Шестая д.6</v>
      </c>
      <c r="AA402" s="504">
        <f>IF($B402&lt;&gt;"",MAX(AA$7:AA401)+1,0)</f>
        <v>390</v>
      </c>
      <c r="AB402" s="502">
        <f t="shared" si="46"/>
        <v>402</v>
      </c>
      <c r="AC402" s="504">
        <f>1</f>
        <v>1</v>
      </c>
      <c r="AD402" s="103">
        <f t="shared" si="43"/>
        <v>1484.14</v>
      </c>
      <c r="AE402" s="103">
        <f t="shared" si="44"/>
        <v>8327.34</v>
      </c>
      <c r="AF402" s="103">
        <f t="shared" si="45"/>
        <v>0</v>
      </c>
      <c r="AG402" s="3"/>
    </row>
    <row r="403" spans="1:33" ht="13.2" x14ac:dyDescent="0.25">
      <c r="B403" s="1" t="str">
        <f>адреса!$G$397</f>
        <v>кв.97</v>
      </c>
      <c r="C403" s="522">
        <f>адреса!$I$397</f>
        <v>60000097</v>
      </c>
      <c r="D403" s="6" t="str">
        <f>адреса!$K$397</f>
        <v>ФИО-6-97</v>
      </c>
      <c r="E403" s="6">
        <v>2941.06</v>
      </c>
      <c r="F403" s="6">
        <v>1470.53</v>
      </c>
      <c r="G403" s="6">
        <v>0</v>
      </c>
      <c r="H403" s="6">
        <v>5013.66</v>
      </c>
      <c r="I403" s="6">
        <v>505.62</v>
      </c>
      <c r="J403" s="6">
        <v>0</v>
      </c>
      <c r="K403" s="6">
        <v>902.73</v>
      </c>
      <c r="L403" s="6"/>
      <c r="M403" s="6">
        <v>0</v>
      </c>
      <c r="N403" s="6">
        <v>0</v>
      </c>
      <c r="O403" s="6">
        <v>3.74</v>
      </c>
      <c r="P403" s="6">
        <v>0</v>
      </c>
      <c r="Q403" s="6">
        <v>0</v>
      </c>
      <c r="R403" s="6">
        <v>247.65</v>
      </c>
      <c r="S403" s="6">
        <v>1096.8599999999999</v>
      </c>
      <c r="T403" s="6">
        <v>0</v>
      </c>
      <c r="U403" s="6"/>
      <c r="V403" s="6">
        <v>9240.7900000000009</v>
      </c>
      <c r="W403" s="6">
        <v>0</v>
      </c>
      <c r="X403" s="6">
        <v>12181.85</v>
      </c>
      <c r="Y403" s="513">
        <f>IF(A403&lt;&gt;"",IF(A403=мар17!A403,0,1),IF(AND(B403=мар17!B403,C403=мар17!C403),0,1))</f>
        <v>0</v>
      </c>
      <c r="Z403" s="70" t="str">
        <f t="shared" si="42"/>
        <v>ул. Шестая д.6</v>
      </c>
      <c r="AA403" s="504">
        <f>IF($B403&lt;&gt;"",MAX(AA$7:AA402)+1,0)</f>
        <v>391</v>
      </c>
      <c r="AB403" s="502">
        <f t="shared" si="46"/>
        <v>403</v>
      </c>
      <c r="AC403" s="504">
        <f>1</f>
        <v>1</v>
      </c>
      <c r="AD403" s="103">
        <f t="shared" si="43"/>
        <v>1470.53</v>
      </c>
      <c r="AE403" s="103">
        <f t="shared" si="44"/>
        <v>7770.2599999999993</v>
      </c>
      <c r="AF403" s="103">
        <f t="shared" si="45"/>
        <v>0</v>
      </c>
      <c r="AG403" s="3"/>
    </row>
    <row r="404" spans="1:33" ht="13.2" x14ac:dyDescent="0.25">
      <c r="B404" s="1" t="str">
        <f>адреса!$G$398</f>
        <v>кв.98</v>
      </c>
      <c r="C404" s="522">
        <f>адреса!$I$398</f>
        <v>60000098</v>
      </c>
      <c r="D404" s="6" t="str">
        <f>адреса!$K$398</f>
        <v>ФИО-6-98</v>
      </c>
      <c r="E404" s="6">
        <v>3404</v>
      </c>
      <c r="F404" s="6">
        <v>1702</v>
      </c>
      <c r="G404" s="6">
        <v>0</v>
      </c>
      <c r="H404" s="6">
        <v>0</v>
      </c>
      <c r="I404" s="6">
        <v>166.93</v>
      </c>
      <c r="J404" s="6">
        <v>0</v>
      </c>
      <c r="K404" s="6">
        <v>496.84</v>
      </c>
      <c r="L404" s="6"/>
      <c r="M404" s="6">
        <v>0</v>
      </c>
      <c r="N404" s="6">
        <v>0</v>
      </c>
      <c r="O404" s="6">
        <v>889.68</v>
      </c>
      <c r="P404" s="6">
        <v>0</v>
      </c>
      <c r="Q404" s="6">
        <v>0</v>
      </c>
      <c r="R404" s="6">
        <v>247.64</v>
      </c>
      <c r="S404" s="6">
        <v>1096.8499999999999</v>
      </c>
      <c r="T404" s="6">
        <v>0</v>
      </c>
      <c r="U404" s="6"/>
      <c r="V404" s="6">
        <v>4599.9399999999996</v>
      </c>
      <c r="W404" s="6">
        <v>3404</v>
      </c>
      <c r="X404" s="6">
        <v>4599.9399999999996</v>
      </c>
      <c r="Y404" s="513">
        <f>IF(A404&lt;&gt;"",IF(A404=мар17!A404,0,1),IF(AND(B404=мар17!B404,C404=мар17!C404),0,1))</f>
        <v>0</v>
      </c>
      <c r="Z404" s="70" t="str">
        <f t="shared" si="42"/>
        <v>ул. Шестая д.6</v>
      </c>
      <c r="AA404" s="504">
        <f>IF($B404&lt;&gt;"",MAX(AA$7:AA403)+1,0)</f>
        <v>392</v>
      </c>
      <c r="AB404" s="502">
        <f t="shared" si="46"/>
        <v>404</v>
      </c>
      <c r="AC404" s="504">
        <f>1</f>
        <v>1</v>
      </c>
      <c r="AD404" s="103">
        <f t="shared" si="43"/>
        <v>1702</v>
      </c>
      <c r="AE404" s="103">
        <f t="shared" si="44"/>
        <v>2897.9399999999996</v>
      </c>
      <c r="AF404" s="103">
        <f t="shared" si="45"/>
        <v>0</v>
      </c>
      <c r="AG404" s="3"/>
    </row>
    <row r="405" spans="1:33" ht="13.2" x14ac:dyDescent="0.25">
      <c r="B405" s="1" t="str">
        <f>адреса!$G$399</f>
        <v>кв.99</v>
      </c>
      <c r="C405" s="522">
        <f>адреса!$I$399</f>
        <v>60000099</v>
      </c>
      <c r="D405" s="6" t="str">
        <f>адреса!$K$399</f>
        <v>ФИО-6-99</v>
      </c>
      <c r="E405" s="6">
        <v>0</v>
      </c>
      <c r="F405" s="6">
        <v>1742.85</v>
      </c>
      <c r="G405" s="6">
        <v>0</v>
      </c>
      <c r="H405" s="6">
        <v>5942.12</v>
      </c>
      <c r="I405" s="6">
        <v>337.08</v>
      </c>
      <c r="J405" s="6">
        <v>0</v>
      </c>
      <c r="K405" s="6">
        <v>601.82000000000005</v>
      </c>
      <c r="L405" s="6"/>
      <c r="M405" s="6">
        <v>0</v>
      </c>
      <c r="N405" s="6">
        <v>0</v>
      </c>
      <c r="O405" s="6">
        <v>1881.4</v>
      </c>
      <c r="P405" s="6">
        <v>0</v>
      </c>
      <c r="Q405" s="6">
        <v>0</v>
      </c>
      <c r="R405" s="6">
        <v>165.1</v>
      </c>
      <c r="S405" s="6">
        <v>731.24</v>
      </c>
      <c r="T405" s="6">
        <v>0</v>
      </c>
      <c r="U405" s="6"/>
      <c r="V405" s="6">
        <v>11401.61</v>
      </c>
      <c r="W405" s="6">
        <v>1743</v>
      </c>
      <c r="X405" s="6">
        <v>9658.61</v>
      </c>
      <c r="Y405" s="513">
        <f>IF(A405&lt;&gt;"",IF(A405=мар17!A405,0,1),IF(AND(B405=мар17!B405,C405=мар17!C405),0,1))</f>
        <v>0</v>
      </c>
      <c r="Z405" s="70" t="str">
        <f t="shared" si="42"/>
        <v>ул. Шестая д.6</v>
      </c>
      <c r="AA405" s="504">
        <f>IF($B405&lt;&gt;"",MAX(AA$7:AA404)+1,0)</f>
        <v>393</v>
      </c>
      <c r="AB405" s="502">
        <f t="shared" si="46"/>
        <v>405</v>
      </c>
      <c r="AC405" s="504">
        <f>1</f>
        <v>1</v>
      </c>
      <c r="AD405" s="103">
        <f t="shared" si="43"/>
        <v>1742.85</v>
      </c>
      <c r="AE405" s="103">
        <f t="shared" si="44"/>
        <v>9658.76</v>
      </c>
      <c r="AF405" s="103">
        <f t="shared" si="45"/>
        <v>0</v>
      </c>
      <c r="AG405" s="3"/>
    </row>
    <row r="406" spans="1:33" ht="13.2" x14ac:dyDescent="0.25">
      <c r="B406" s="1" t="str">
        <f>адреса!$G$400</f>
        <v>кв.100</v>
      </c>
      <c r="C406" s="522">
        <f>адреса!$I$400</f>
        <v>60000100</v>
      </c>
      <c r="D406" s="6" t="str">
        <f>адреса!$K$400</f>
        <v>ФИО-6-100</v>
      </c>
      <c r="E406" s="6">
        <v>1322.3</v>
      </c>
      <c r="F406" s="6">
        <v>1661.15</v>
      </c>
      <c r="G406" s="6">
        <v>0</v>
      </c>
      <c r="H406" s="6">
        <v>2978</v>
      </c>
      <c r="I406" s="6">
        <v>600.77</v>
      </c>
      <c r="J406" s="6">
        <v>0</v>
      </c>
      <c r="K406" s="6">
        <v>719.98</v>
      </c>
      <c r="L406" s="6"/>
      <c r="M406" s="6">
        <v>0</v>
      </c>
      <c r="N406" s="6">
        <v>0</v>
      </c>
      <c r="O406" s="6">
        <v>4458.51</v>
      </c>
      <c r="P406" s="6">
        <v>0</v>
      </c>
      <c r="Q406" s="6">
        <v>0</v>
      </c>
      <c r="R406" s="6">
        <v>0</v>
      </c>
      <c r="S406" s="6">
        <v>0</v>
      </c>
      <c r="T406" s="6">
        <v>0</v>
      </c>
      <c r="U406" s="6"/>
      <c r="V406" s="6">
        <v>10418.41</v>
      </c>
      <c r="W406" s="6">
        <v>0</v>
      </c>
      <c r="X406" s="6">
        <v>11740.71</v>
      </c>
      <c r="Y406" s="513">
        <f>IF(A406&lt;&gt;"",IF(A406=мар17!A406,0,1),IF(AND(B406=мар17!B406,C406=мар17!C406),0,1))</f>
        <v>0</v>
      </c>
      <c r="Z406" s="70" t="str">
        <f t="shared" si="42"/>
        <v>ул. Шестая д.6</v>
      </c>
      <c r="AA406" s="504">
        <f>IF($B406&lt;&gt;"",MAX(AA$7:AA405)+1,0)</f>
        <v>394</v>
      </c>
      <c r="AB406" s="502">
        <f t="shared" si="46"/>
        <v>406</v>
      </c>
      <c r="AC406" s="504">
        <f>1</f>
        <v>1</v>
      </c>
      <c r="AD406" s="103">
        <f t="shared" si="43"/>
        <v>1661.15</v>
      </c>
      <c r="AE406" s="103">
        <f t="shared" si="44"/>
        <v>8757.26</v>
      </c>
      <c r="AF406" s="103">
        <f t="shared" si="45"/>
        <v>0</v>
      </c>
      <c r="AG406" s="3"/>
    </row>
    <row r="407" spans="1:33" ht="13.2" x14ac:dyDescent="0.25">
      <c r="A407" s="4" t="str">
        <f>адреса!$E$401</f>
        <v>ул. Седьмая д.7</v>
      </c>
      <c r="C407" s="522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>
        <v>0</v>
      </c>
      <c r="U407" s="6"/>
      <c r="V407" s="6"/>
      <c r="W407" s="6"/>
      <c r="X407" s="6"/>
      <c r="Y407" s="513">
        <f>IF(A407&lt;&gt;"",IF(A407=мар17!A407,0,1),IF(AND(B407=мар17!B407,C407=мар17!C407),0,1))</f>
        <v>0</v>
      </c>
      <c r="Z407" s="70" t="str">
        <f t="shared" si="42"/>
        <v>ул. Седьмая д.7</v>
      </c>
      <c r="AA407" s="504">
        <f>IF($B407&lt;&gt;"",MAX(AA$7:AA406)+1,0)</f>
        <v>0</v>
      </c>
      <c r="AB407" s="502">
        <f t="shared" si="46"/>
        <v>407</v>
      </c>
      <c r="AC407" s="504">
        <f>1</f>
        <v>1</v>
      </c>
      <c r="AD407" s="103">
        <f t="shared" si="43"/>
        <v>0</v>
      </c>
      <c r="AE407" s="103">
        <f t="shared" si="44"/>
        <v>0</v>
      </c>
      <c r="AF407" s="103">
        <f t="shared" si="45"/>
        <v>0</v>
      </c>
      <c r="AG407" s="3"/>
    </row>
    <row r="408" spans="1:33" ht="13.2" x14ac:dyDescent="0.25">
      <c r="B408" s="1" t="str">
        <f>адреса!$G$401</f>
        <v>кв.1</v>
      </c>
      <c r="C408" s="522">
        <f>адреса!$I$401</f>
        <v>70000001</v>
      </c>
      <c r="D408" s="6" t="str">
        <f>адреса!$K$401</f>
        <v>ФИО-7-1</v>
      </c>
      <c r="E408" s="6">
        <v>4540.9399999999996</v>
      </c>
      <c r="F408" s="6">
        <v>2270.4699999999998</v>
      </c>
      <c r="G408" s="6">
        <v>0</v>
      </c>
      <c r="H408" s="6">
        <v>2795.87</v>
      </c>
      <c r="I408" s="6">
        <v>505.62</v>
      </c>
      <c r="J408" s="6">
        <v>0</v>
      </c>
      <c r="K408" s="6">
        <v>902.73</v>
      </c>
      <c r="L408" s="6"/>
      <c r="M408" s="6">
        <v>0</v>
      </c>
      <c r="N408" s="6">
        <v>0</v>
      </c>
      <c r="O408" s="6">
        <v>0</v>
      </c>
      <c r="P408" s="6">
        <v>0</v>
      </c>
      <c r="Q408" s="6">
        <v>0</v>
      </c>
      <c r="R408" s="6">
        <v>247.65</v>
      </c>
      <c r="S408" s="6">
        <v>1125.53</v>
      </c>
      <c r="T408" s="6">
        <v>0</v>
      </c>
      <c r="U408" s="6"/>
      <c r="V408" s="6">
        <v>7847.87</v>
      </c>
      <c r="W408" s="6">
        <v>0</v>
      </c>
      <c r="X408" s="6">
        <v>12388.81</v>
      </c>
      <c r="Y408" s="513">
        <f>IF(A408&lt;&gt;"",IF(A408=мар17!A408,0,1),IF(AND(B408=мар17!B408,C408=мар17!C408),0,1))</f>
        <v>0</v>
      </c>
      <c r="Z408" s="70" t="str">
        <f t="shared" si="42"/>
        <v>ул. Седьмая д.7</v>
      </c>
      <c r="AA408" s="504">
        <f>IF($B408&lt;&gt;"",MAX(AA$7:AA407)+1,0)</f>
        <v>395</v>
      </c>
      <c r="AB408" s="502">
        <f t="shared" si="46"/>
        <v>408</v>
      </c>
      <c r="AC408" s="504">
        <f>1</f>
        <v>1</v>
      </c>
      <c r="AD408" s="103">
        <f t="shared" si="43"/>
        <v>2270.4699999999998</v>
      </c>
      <c r="AE408" s="103">
        <f t="shared" si="44"/>
        <v>5577.3999999999987</v>
      </c>
      <c r="AF408" s="103">
        <f t="shared" si="45"/>
        <v>0</v>
      </c>
      <c r="AG408" s="3"/>
    </row>
    <row r="409" spans="1:33" ht="13.2" x14ac:dyDescent="0.25">
      <c r="B409" s="1" t="str">
        <f>адреса!$G$402</f>
        <v>кв.2</v>
      </c>
      <c r="C409" s="522">
        <f>адреса!$I$402</f>
        <v>70000002</v>
      </c>
      <c r="D409" s="6" t="str">
        <f>адреса!$K$402</f>
        <v>ФИО-7-2</v>
      </c>
      <c r="E409" s="6">
        <v>2791.28</v>
      </c>
      <c r="F409" s="6">
        <v>1395.64</v>
      </c>
      <c r="G409" s="6">
        <v>0</v>
      </c>
      <c r="H409" s="6">
        <v>1716.56</v>
      </c>
      <c r="I409" s="6">
        <v>1011.21</v>
      </c>
      <c r="J409" s="6">
        <v>0</v>
      </c>
      <c r="K409" s="6">
        <v>1805.43</v>
      </c>
      <c r="L409" s="6"/>
      <c r="M409" s="6">
        <v>0</v>
      </c>
      <c r="N409" s="6">
        <v>0</v>
      </c>
      <c r="O409" s="6">
        <v>0</v>
      </c>
      <c r="P409" s="6">
        <v>0</v>
      </c>
      <c r="Q409" s="6">
        <v>0</v>
      </c>
      <c r="R409" s="6">
        <v>495.3</v>
      </c>
      <c r="S409" s="6">
        <v>2251.04</v>
      </c>
      <c r="T409" s="6">
        <v>0</v>
      </c>
      <c r="U409" s="6"/>
      <c r="V409" s="6">
        <v>8675.18</v>
      </c>
      <c r="W409" s="6">
        <v>2794.56</v>
      </c>
      <c r="X409" s="6">
        <v>8671.9</v>
      </c>
      <c r="Y409" s="513">
        <f>IF(A409&lt;&gt;"",IF(A409=мар17!A409,0,1),IF(AND(B409=мар17!B409,C409=мар17!C409),0,1))</f>
        <v>0</v>
      </c>
      <c r="Z409" s="70" t="str">
        <f t="shared" si="42"/>
        <v>ул. Седьмая д.7</v>
      </c>
      <c r="AA409" s="504">
        <f>IF($B409&lt;&gt;"",MAX(AA$7:AA408)+1,0)</f>
        <v>396</v>
      </c>
      <c r="AB409" s="502">
        <f t="shared" si="46"/>
        <v>409</v>
      </c>
      <c r="AC409" s="504">
        <f>1</f>
        <v>1</v>
      </c>
      <c r="AD409" s="103">
        <f t="shared" si="43"/>
        <v>1395.64</v>
      </c>
      <c r="AE409" s="103">
        <f t="shared" si="44"/>
        <v>7279.54</v>
      </c>
      <c r="AF409" s="103">
        <f t="shared" si="45"/>
        <v>0</v>
      </c>
      <c r="AG409" s="3"/>
    </row>
    <row r="410" spans="1:33" ht="13.2" x14ac:dyDescent="0.25">
      <c r="B410" s="1" t="str">
        <f>адреса!$G$403</f>
        <v>кв.3</v>
      </c>
      <c r="C410" s="522">
        <f>адреса!$I$403</f>
        <v>70000003</v>
      </c>
      <c r="D410" s="6" t="str">
        <f>адреса!$K$403</f>
        <v>ФИО-7-3</v>
      </c>
      <c r="E410" s="6">
        <v>3015.94</v>
      </c>
      <c r="F410" s="6">
        <v>1507.97</v>
      </c>
      <c r="G410" s="6">
        <v>0</v>
      </c>
      <c r="H410" s="6">
        <v>1855.95</v>
      </c>
      <c r="I410" s="6">
        <v>505.62</v>
      </c>
      <c r="J410" s="6">
        <v>0</v>
      </c>
      <c r="K410" s="6">
        <v>902.73</v>
      </c>
      <c r="L410" s="6"/>
      <c r="M410" s="6">
        <v>0</v>
      </c>
      <c r="N410" s="6">
        <v>0</v>
      </c>
      <c r="O410" s="6">
        <v>0</v>
      </c>
      <c r="P410" s="6">
        <v>0</v>
      </c>
      <c r="Q410" s="6">
        <v>0</v>
      </c>
      <c r="R410" s="6">
        <v>247.65</v>
      </c>
      <c r="S410" s="6">
        <v>1125.53</v>
      </c>
      <c r="T410" s="6">
        <v>0</v>
      </c>
      <c r="U410" s="6"/>
      <c r="V410" s="6">
        <v>6145.45</v>
      </c>
      <c r="W410" s="6">
        <v>0</v>
      </c>
      <c r="X410" s="6">
        <v>9161.39</v>
      </c>
      <c r="Y410" s="513">
        <f>IF(A410&lt;&gt;"",IF(A410=мар17!A410,0,1),IF(AND(B410=мар17!B410,C410=мар17!C410),0,1))</f>
        <v>0</v>
      </c>
      <c r="Z410" s="70" t="str">
        <f t="shared" si="42"/>
        <v>ул. Седьмая д.7</v>
      </c>
      <c r="AA410" s="504">
        <f>IF($B410&lt;&gt;"",MAX(AA$7:AA409)+1,0)</f>
        <v>397</v>
      </c>
      <c r="AB410" s="502">
        <f t="shared" si="46"/>
        <v>410</v>
      </c>
      <c r="AC410" s="504">
        <f>1</f>
        <v>1</v>
      </c>
      <c r="AD410" s="103">
        <f t="shared" si="43"/>
        <v>1507.97</v>
      </c>
      <c r="AE410" s="103">
        <f t="shared" si="44"/>
        <v>4637.4800000000005</v>
      </c>
      <c r="AF410" s="103">
        <f t="shared" si="45"/>
        <v>0</v>
      </c>
      <c r="AG410" s="3"/>
    </row>
    <row r="411" spans="1:33" ht="13.2" x14ac:dyDescent="0.25">
      <c r="B411" s="1" t="str">
        <f>адреса!$G$404</f>
        <v>кв.4</v>
      </c>
      <c r="C411" s="522">
        <f>адреса!$I$404</f>
        <v>70000004</v>
      </c>
      <c r="D411" s="6" t="str">
        <f>адреса!$K$404</f>
        <v>ФИО-7-4</v>
      </c>
      <c r="E411" s="6">
        <v>3029.56</v>
      </c>
      <c r="F411" s="6">
        <v>1514.78</v>
      </c>
      <c r="G411" s="6">
        <v>0</v>
      </c>
      <c r="H411" s="6">
        <v>1863.92</v>
      </c>
      <c r="I411" s="6">
        <v>505.62</v>
      </c>
      <c r="J411" s="6">
        <v>0</v>
      </c>
      <c r="K411" s="6">
        <v>902.73</v>
      </c>
      <c r="L411" s="6"/>
      <c r="M411" s="6">
        <v>0</v>
      </c>
      <c r="N411" s="6">
        <v>0</v>
      </c>
      <c r="O411" s="6">
        <v>0</v>
      </c>
      <c r="P411" s="6">
        <v>0</v>
      </c>
      <c r="Q411" s="6">
        <v>0</v>
      </c>
      <c r="R411" s="6">
        <v>247.65</v>
      </c>
      <c r="S411" s="6">
        <v>1125.53</v>
      </c>
      <c r="T411" s="6">
        <v>0</v>
      </c>
      <c r="U411" s="6"/>
      <c r="V411" s="6">
        <v>6160.23</v>
      </c>
      <c r="W411" s="6">
        <v>0</v>
      </c>
      <c r="X411" s="6">
        <v>9189.7900000000009</v>
      </c>
      <c r="Y411" s="513">
        <f>IF(A411&lt;&gt;"",IF(A411=мар17!A411,0,1),IF(AND(B411=мар17!B411,C411=мар17!C411),0,1))</f>
        <v>0</v>
      </c>
      <c r="Z411" s="70" t="str">
        <f t="shared" ref="Z411:Z428" si="47">IF(AND(A411&lt;&gt;"",B411=""),A411,Z410)</f>
        <v>ул. Седьмая д.7</v>
      </c>
      <c r="AA411" s="504">
        <f>IF($B411&lt;&gt;"",MAX(AA$7:AA410)+1,0)</f>
        <v>398</v>
      </c>
      <c r="AB411" s="502">
        <f t="shared" si="46"/>
        <v>411</v>
      </c>
      <c r="AC411" s="504">
        <f>1</f>
        <v>1</v>
      </c>
      <c r="AD411" s="103">
        <f t="shared" ref="AD411:AD428" si="48">F411</f>
        <v>1514.78</v>
      </c>
      <c r="AE411" s="103">
        <f t="shared" ref="AE411:AE428" si="49">H411+I411+J411+K411+L411+O411+R411+S411</f>
        <v>4645.45</v>
      </c>
      <c r="AF411" s="103">
        <f t="shared" ref="AF411:AF428" si="50">V411-AD411-AE411</f>
        <v>0</v>
      </c>
      <c r="AG411" s="3"/>
    </row>
    <row r="412" spans="1:33" ht="13.2" x14ac:dyDescent="0.25">
      <c r="B412" s="1" t="str">
        <f>адреса!$G$405</f>
        <v>кв.5</v>
      </c>
      <c r="C412" s="522">
        <f>адреса!$I$405</f>
        <v>70000005</v>
      </c>
      <c r="D412" s="6" t="str">
        <f>адреса!$K$405</f>
        <v>ФИО-7-5</v>
      </c>
      <c r="E412" s="6">
        <v>5807.22</v>
      </c>
      <c r="F412" s="6">
        <v>2903.61</v>
      </c>
      <c r="G412" s="6">
        <v>0</v>
      </c>
      <c r="H412" s="6">
        <v>3576.49</v>
      </c>
      <c r="I412" s="6">
        <v>1516.83</v>
      </c>
      <c r="J412" s="6">
        <v>0</v>
      </c>
      <c r="K412" s="6">
        <v>2708.16</v>
      </c>
      <c r="L412" s="6"/>
      <c r="M412" s="6">
        <v>0</v>
      </c>
      <c r="N412" s="6">
        <v>0</v>
      </c>
      <c r="O412" s="6">
        <v>0</v>
      </c>
      <c r="P412" s="6">
        <v>0</v>
      </c>
      <c r="Q412" s="6">
        <v>0</v>
      </c>
      <c r="R412" s="6">
        <v>742.92</v>
      </c>
      <c r="S412" s="6">
        <v>3376.57</v>
      </c>
      <c r="T412" s="6">
        <v>0</v>
      </c>
      <c r="U412" s="6"/>
      <c r="V412" s="6">
        <v>14824.58</v>
      </c>
      <c r="W412" s="6">
        <v>0</v>
      </c>
      <c r="X412" s="6">
        <v>20631.8</v>
      </c>
      <c r="Y412" s="513">
        <f>IF(A412&lt;&gt;"",IF(A412=мар17!A412,0,1),IF(AND(B412=мар17!B412,C412=мар17!C412),0,1))</f>
        <v>0</v>
      </c>
      <c r="Z412" s="70" t="str">
        <f t="shared" si="47"/>
        <v>ул. Седьмая д.7</v>
      </c>
      <c r="AA412" s="504">
        <f>IF($B412&lt;&gt;"",MAX(AA$7:AA411)+1,0)</f>
        <v>399</v>
      </c>
      <c r="AB412" s="502">
        <f t="shared" si="46"/>
        <v>412</v>
      </c>
      <c r="AC412" s="504">
        <f>1</f>
        <v>1</v>
      </c>
      <c r="AD412" s="103">
        <f t="shared" si="48"/>
        <v>2903.61</v>
      </c>
      <c r="AE412" s="103">
        <f t="shared" si="49"/>
        <v>11920.97</v>
      </c>
      <c r="AF412" s="103">
        <f t="shared" si="50"/>
        <v>0</v>
      </c>
      <c r="AG412" s="3"/>
    </row>
    <row r="413" spans="1:33" ht="13.2" x14ac:dyDescent="0.25">
      <c r="B413" s="1" t="str">
        <f>адреса!$G$406</f>
        <v>кв.6</v>
      </c>
      <c r="C413" s="522">
        <f>адреса!$I$406</f>
        <v>70000006</v>
      </c>
      <c r="D413" s="6" t="str">
        <f>адреса!$K$406</f>
        <v>ФИО-7-6</v>
      </c>
      <c r="E413" s="6">
        <v>2236.4299999999998</v>
      </c>
      <c r="F413" s="6">
        <v>2236.4299999999998</v>
      </c>
      <c r="G413" s="6">
        <v>0</v>
      </c>
      <c r="H413" s="6">
        <v>2752.07</v>
      </c>
      <c r="I413" s="6">
        <v>1011.21</v>
      </c>
      <c r="J413" s="6">
        <v>0</v>
      </c>
      <c r="K413" s="6">
        <v>1805.43</v>
      </c>
      <c r="L413" s="6"/>
      <c r="M413" s="6">
        <v>0</v>
      </c>
      <c r="N413" s="6">
        <v>0</v>
      </c>
      <c r="O413" s="6">
        <v>0</v>
      </c>
      <c r="P413" s="6">
        <v>0</v>
      </c>
      <c r="Q413" s="6">
        <v>0</v>
      </c>
      <c r="R413" s="6">
        <v>495.3</v>
      </c>
      <c r="S413" s="6">
        <v>2251.04</v>
      </c>
      <c r="T413" s="6">
        <v>0</v>
      </c>
      <c r="U413" s="6"/>
      <c r="V413" s="6">
        <v>10551.48</v>
      </c>
      <c r="W413" s="6">
        <v>2236.4299999999998</v>
      </c>
      <c r="X413" s="6">
        <v>10551.48</v>
      </c>
      <c r="Y413" s="513">
        <f>IF(A413&lt;&gt;"",IF(A413=мар17!A413,0,1),IF(AND(B413=мар17!B413,C413=мар17!C413),0,1))</f>
        <v>0</v>
      </c>
      <c r="Z413" s="70" t="str">
        <f t="shared" si="47"/>
        <v>ул. Седьмая д.7</v>
      </c>
      <c r="AA413" s="504">
        <f>IF($B413&lt;&gt;"",MAX(AA$7:AA412)+1,0)</f>
        <v>400</v>
      </c>
      <c r="AB413" s="502">
        <f t="shared" si="46"/>
        <v>413</v>
      </c>
      <c r="AC413" s="504">
        <f>1</f>
        <v>1</v>
      </c>
      <c r="AD413" s="103">
        <f t="shared" si="48"/>
        <v>2236.4299999999998</v>
      </c>
      <c r="AE413" s="103">
        <f t="shared" si="49"/>
        <v>8315.0499999999993</v>
      </c>
      <c r="AF413" s="103">
        <f t="shared" si="50"/>
        <v>0</v>
      </c>
      <c r="AG413" s="3"/>
    </row>
    <row r="414" spans="1:33" ht="13.2" x14ac:dyDescent="0.25">
      <c r="B414" s="1" t="str">
        <f>адреса!$G$407</f>
        <v>кв.7</v>
      </c>
      <c r="C414" s="522">
        <f>адреса!$I$407</f>
        <v>70000007</v>
      </c>
      <c r="D414" s="6" t="str">
        <f>адреса!$K$407</f>
        <v>ФИО-7-7</v>
      </c>
      <c r="E414" s="6">
        <v>1378.24</v>
      </c>
      <c r="F414" s="6">
        <v>1378.62</v>
      </c>
      <c r="G414" s="6">
        <v>0</v>
      </c>
      <c r="H414" s="6">
        <v>1696.64</v>
      </c>
      <c r="I414" s="6">
        <v>505.62</v>
      </c>
      <c r="J414" s="6">
        <v>0</v>
      </c>
      <c r="K414" s="6">
        <v>902.73</v>
      </c>
      <c r="L414" s="6"/>
      <c r="M414" s="6">
        <v>0</v>
      </c>
      <c r="N414" s="6">
        <v>0</v>
      </c>
      <c r="O414" s="6">
        <v>0</v>
      </c>
      <c r="P414" s="6">
        <v>0</v>
      </c>
      <c r="Q414" s="6">
        <v>0</v>
      </c>
      <c r="R414" s="6">
        <v>247.65</v>
      </c>
      <c r="S414" s="6">
        <v>1125.53</v>
      </c>
      <c r="T414" s="6">
        <v>0</v>
      </c>
      <c r="U414" s="6"/>
      <c r="V414" s="6">
        <v>5856.79</v>
      </c>
      <c r="W414" s="6">
        <v>0</v>
      </c>
      <c r="X414" s="6">
        <v>7235.03</v>
      </c>
      <c r="Y414" s="513">
        <f>IF(A414&lt;&gt;"",IF(A414=мар17!A414,0,1),IF(AND(B414=мар17!B414,C414=мар17!C414),0,1))</f>
        <v>0</v>
      </c>
      <c r="Z414" s="70" t="str">
        <f t="shared" si="47"/>
        <v>ул. Седьмая д.7</v>
      </c>
      <c r="AA414" s="504">
        <f>IF($B414&lt;&gt;"",MAX(AA$7:AA413)+1,0)</f>
        <v>401</v>
      </c>
      <c r="AB414" s="502">
        <f t="shared" si="46"/>
        <v>414</v>
      </c>
      <c r="AC414" s="504">
        <f>1</f>
        <v>1</v>
      </c>
      <c r="AD414" s="103">
        <f t="shared" si="48"/>
        <v>1378.62</v>
      </c>
      <c r="AE414" s="103">
        <f t="shared" si="49"/>
        <v>4478.17</v>
      </c>
      <c r="AF414" s="103">
        <f t="shared" si="50"/>
        <v>0</v>
      </c>
      <c r="AG414" s="3"/>
    </row>
    <row r="415" spans="1:33" ht="13.2" x14ac:dyDescent="0.25">
      <c r="B415" s="1" t="str">
        <f>адреса!$G$408</f>
        <v>кв.8</v>
      </c>
      <c r="C415" s="522">
        <f>адреса!$I$408</f>
        <v>70000008</v>
      </c>
      <c r="D415" s="6" t="str">
        <f>адреса!$K$408</f>
        <v>ФИО-7-8</v>
      </c>
      <c r="E415" s="6">
        <v>2968.28</v>
      </c>
      <c r="F415" s="6">
        <v>1484.14</v>
      </c>
      <c r="G415" s="6">
        <v>0</v>
      </c>
      <c r="H415" s="6">
        <v>1828.07</v>
      </c>
      <c r="I415" s="6">
        <v>505.62</v>
      </c>
      <c r="J415" s="6">
        <v>0</v>
      </c>
      <c r="K415" s="6">
        <v>902.73</v>
      </c>
      <c r="L415" s="6"/>
      <c r="M415" s="6">
        <v>0</v>
      </c>
      <c r="N415" s="6">
        <v>0</v>
      </c>
      <c r="O415" s="6">
        <v>0</v>
      </c>
      <c r="P415" s="6">
        <v>0</v>
      </c>
      <c r="Q415" s="6">
        <v>0</v>
      </c>
      <c r="R415" s="6">
        <v>247.65</v>
      </c>
      <c r="S415" s="6">
        <v>1125.53</v>
      </c>
      <c r="T415" s="6">
        <v>0</v>
      </c>
      <c r="U415" s="6"/>
      <c r="V415" s="6">
        <v>6093.74</v>
      </c>
      <c r="W415" s="6">
        <v>0</v>
      </c>
      <c r="X415" s="6">
        <v>9062.02</v>
      </c>
      <c r="Y415" s="513">
        <f>IF(A415&lt;&gt;"",IF(A415=мар17!A415,0,1),IF(AND(B415=мар17!B415,C415=мар17!C415),0,1))</f>
        <v>0</v>
      </c>
      <c r="Z415" s="70" t="str">
        <f t="shared" si="47"/>
        <v>ул. Седьмая д.7</v>
      </c>
      <c r="AA415" s="504">
        <f>IF($B415&lt;&gt;"",MAX(AA$7:AA414)+1,0)</f>
        <v>402</v>
      </c>
      <c r="AB415" s="502">
        <f t="shared" si="46"/>
        <v>415</v>
      </c>
      <c r="AC415" s="504">
        <f>1</f>
        <v>1</v>
      </c>
      <c r="AD415" s="103">
        <f t="shared" si="48"/>
        <v>1484.14</v>
      </c>
      <c r="AE415" s="103">
        <f t="shared" si="49"/>
        <v>4609.6000000000004</v>
      </c>
      <c r="AF415" s="103">
        <f t="shared" si="50"/>
        <v>0</v>
      </c>
      <c r="AG415" s="3"/>
    </row>
    <row r="416" spans="1:33" ht="13.2" x14ac:dyDescent="0.25">
      <c r="B416" s="1" t="str">
        <f>адреса!$G$409</f>
        <v>кв.9</v>
      </c>
      <c r="C416" s="522">
        <f>адреса!$I$409</f>
        <v>70000009</v>
      </c>
      <c r="D416" s="6" t="str">
        <f>адреса!$K$409</f>
        <v>ФИО-7-9</v>
      </c>
      <c r="E416" s="6">
        <v>2968.28</v>
      </c>
      <c r="F416" s="6">
        <v>1484.14</v>
      </c>
      <c r="G416" s="6">
        <v>0</v>
      </c>
      <c r="H416" s="6">
        <v>1828.07</v>
      </c>
      <c r="I416" s="6">
        <v>505.62</v>
      </c>
      <c r="J416" s="6">
        <v>0</v>
      </c>
      <c r="K416" s="6">
        <v>902.73</v>
      </c>
      <c r="L416" s="6"/>
      <c r="M416" s="6">
        <v>0</v>
      </c>
      <c r="N416" s="6">
        <v>0</v>
      </c>
      <c r="O416" s="6">
        <v>0</v>
      </c>
      <c r="P416" s="6">
        <v>0</v>
      </c>
      <c r="Q416" s="6">
        <v>0</v>
      </c>
      <c r="R416" s="6">
        <v>247.65</v>
      </c>
      <c r="S416" s="6">
        <v>1125.53</v>
      </c>
      <c r="T416" s="6">
        <v>0</v>
      </c>
      <c r="U416" s="6"/>
      <c r="V416" s="6">
        <v>6093.74</v>
      </c>
      <c r="W416" s="6">
        <v>0</v>
      </c>
      <c r="X416" s="6">
        <v>9062.02</v>
      </c>
      <c r="Y416" s="513">
        <f>IF(A416&lt;&gt;"",IF(A416=мар17!A416,0,1),IF(AND(B416=мар17!B416,C416=мар17!C416),0,1))</f>
        <v>0</v>
      </c>
      <c r="Z416" s="70" t="str">
        <f t="shared" si="47"/>
        <v>ул. Седьмая д.7</v>
      </c>
      <c r="AA416" s="504">
        <f>IF($B416&lt;&gt;"",MAX(AA$7:AA415)+1,0)</f>
        <v>403</v>
      </c>
      <c r="AB416" s="502">
        <f t="shared" si="46"/>
        <v>416</v>
      </c>
      <c r="AC416" s="504">
        <f>1</f>
        <v>1</v>
      </c>
      <c r="AD416" s="103">
        <f t="shared" si="48"/>
        <v>1484.14</v>
      </c>
      <c r="AE416" s="103">
        <f t="shared" si="49"/>
        <v>4609.6000000000004</v>
      </c>
      <c r="AF416" s="103">
        <f t="shared" si="50"/>
        <v>0</v>
      </c>
      <c r="AG416" s="3"/>
    </row>
    <row r="417" spans="2:33" ht="13.2" x14ac:dyDescent="0.25">
      <c r="B417" s="1" t="str">
        <f>адреса!$G$410</f>
        <v>кв.10</v>
      </c>
      <c r="C417" s="522">
        <f>адреса!$I$410</f>
        <v>70000010</v>
      </c>
      <c r="D417" s="6" t="str">
        <f>адреса!$K$410</f>
        <v>ФИО-7-10</v>
      </c>
      <c r="E417" s="6">
        <v>2968.28</v>
      </c>
      <c r="F417" s="6">
        <v>1484.14</v>
      </c>
      <c r="G417" s="6">
        <v>0</v>
      </c>
      <c r="H417" s="6">
        <v>1828.07</v>
      </c>
      <c r="I417" s="6">
        <v>505.62</v>
      </c>
      <c r="J417" s="6">
        <v>0</v>
      </c>
      <c r="K417" s="6">
        <v>902.73</v>
      </c>
      <c r="L417" s="6"/>
      <c r="M417" s="6">
        <v>0</v>
      </c>
      <c r="N417" s="6">
        <v>0</v>
      </c>
      <c r="O417" s="6">
        <v>0</v>
      </c>
      <c r="P417" s="6">
        <v>0</v>
      </c>
      <c r="Q417" s="6">
        <v>0</v>
      </c>
      <c r="R417" s="6">
        <v>247.65</v>
      </c>
      <c r="S417" s="6">
        <v>1125.53</v>
      </c>
      <c r="T417" s="6">
        <v>0</v>
      </c>
      <c r="U417" s="6"/>
      <c r="V417" s="6">
        <v>6093.74</v>
      </c>
      <c r="W417" s="6">
        <v>2969</v>
      </c>
      <c r="X417" s="6">
        <v>6093.02</v>
      </c>
      <c r="Y417" s="513">
        <f>IF(A417&lt;&gt;"",IF(A417=мар17!A417,0,1),IF(AND(B417=мар17!B417,C417=мар17!C417),0,1))</f>
        <v>0</v>
      </c>
      <c r="Z417" s="70" t="str">
        <f t="shared" si="47"/>
        <v>ул. Седьмая д.7</v>
      </c>
      <c r="AA417" s="504">
        <f>IF($B417&lt;&gt;"",MAX(AA$7:AA416)+1,0)</f>
        <v>404</v>
      </c>
      <c r="AB417" s="502">
        <f t="shared" si="46"/>
        <v>417</v>
      </c>
      <c r="AC417" s="504">
        <f>1</f>
        <v>1</v>
      </c>
      <c r="AD417" s="103">
        <f t="shared" si="48"/>
        <v>1484.14</v>
      </c>
      <c r="AE417" s="103">
        <f t="shared" si="49"/>
        <v>4609.6000000000004</v>
      </c>
      <c r="AF417" s="103">
        <f t="shared" si="50"/>
        <v>0</v>
      </c>
      <c r="AG417" s="3"/>
    </row>
    <row r="418" spans="2:33" ht="13.2" x14ac:dyDescent="0.25">
      <c r="B418" s="1" t="str">
        <f>адреса!$G$411</f>
        <v>кв.11</v>
      </c>
      <c r="C418" s="522">
        <f>адреса!$I$411</f>
        <v>70000011</v>
      </c>
      <c r="D418" s="6" t="str">
        <f>адреса!$K$411</f>
        <v>ФИО-7-11</v>
      </c>
      <c r="E418" s="6">
        <v>5800.42</v>
      </c>
      <c r="F418" s="6">
        <v>2900.21</v>
      </c>
      <c r="G418" s="6">
        <v>0</v>
      </c>
      <c r="H418" s="6">
        <v>3568.53</v>
      </c>
      <c r="I418" s="6">
        <v>1516.83</v>
      </c>
      <c r="J418" s="6">
        <v>0</v>
      </c>
      <c r="K418" s="6">
        <v>2708.16</v>
      </c>
      <c r="L418" s="6"/>
      <c r="M418" s="6">
        <v>0</v>
      </c>
      <c r="N418" s="6">
        <v>0</v>
      </c>
      <c r="O418" s="6">
        <v>0</v>
      </c>
      <c r="P418" s="6">
        <v>0</v>
      </c>
      <c r="Q418" s="6">
        <v>0</v>
      </c>
      <c r="R418" s="6">
        <v>742.92</v>
      </c>
      <c r="S418" s="6">
        <v>3376.57</v>
      </c>
      <c r="T418" s="6">
        <v>0</v>
      </c>
      <c r="U418" s="6"/>
      <c r="V418" s="6">
        <v>14813.22</v>
      </c>
      <c r="W418" s="6">
        <v>0</v>
      </c>
      <c r="X418" s="6">
        <v>20613.64</v>
      </c>
      <c r="Y418" s="513">
        <f>IF(A418&lt;&gt;"",IF(A418=мар17!A418,0,1),IF(AND(B418=мар17!B418,C418=мар17!C418),0,1))</f>
        <v>0</v>
      </c>
      <c r="Z418" s="70" t="str">
        <f t="shared" si="47"/>
        <v>ул. Седьмая д.7</v>
      </c>
      <c r="AA418" s="504">
        <f>IF($B418&lt;&gt;"",MAX(AA$7:AA417)+1,0)</f>
        <v>405</v>
      </c>
      <c r="AB418" s="502">
        <f t="shared" si="46"/>
        <v>418</v>
      </c>
      <c r="AC418" s="504">
        <f>1</f>
        <v>1</v>
      </c>
      <c r="AD418" s="103">
        <f t="shared" si="48"/>
        <v>2900.21</v>
      </c>
      <c r="AE418" s="103">
        <f t="shared" si="49"/>
        <v>11913.01</v>
      </c>
      <c r="AF418" s="103">
        <f t="shared" si="50"/>
        <v>0</v>
      </c>
      <c r="AG418" s="3"/>
    </row>
    <row r="419" spans="2:33" ht="13.2" x14ac:dyDescent="0.25">
      <c r="B419" s="1" t="str">
        <f>адреса!$G$412</f>
        <v>кв.12</v>
      </c>
      <c r="C419" s="522">
        <f>адреса!$I$412</f>
        <v>70000012</v>
      </c>
      <c r="D419" s="6" t="str">
        <f>адреса!$K$412</f>
        <v>ФИО-7-12</v>
      </c>
      <c r="E419" s="6">
        <v>4472.8599999999997</v>
      </c>
      <c r="F419" s="6">
        <v>2236.4299999999998</v>
      </c>
      <c r="G419" s="6">
        <v>0</v>
      </c>
      <c r="H419" s="6">
        <v>2752.07</v>
      </c>
      <c r="I419" s="6">
        <v>0</v>
      </c>
      <c r="J419" s="6">
        <v>0</v>
      </c>
      <c r="K419" s="6">
        <v>0</v>
      </c>
      <c r="L419" s="6"/>
      <c r="M419" s="6">
        <v>0</v>
      </c>
      <c r="N419" s="6">
        <v>0</v>
      </c>
      <c r="O419" s="6">
        <v>0</v>
      </c>
      <c r="P419" s="6">
        <v>0</v>
      </c>
      <c r="Q419" s="6">
        <v>0</v>
      </c>
      <c r="R419" s="6">
        <v>0</v>
      </c>
      <c r="S419" s="6">
        <v>0</v>
      </c>
      <c r="T419" s="6">
        <v>0</v>
      </c>
      <c r="U419" s="6"/>
      <c r="V419" s="6">
        <v>4988.5</v>
      </c>
      <c r="W419" s="6">
        <v>0</v>
      </c>
      <c r="X419" s="6">
        <v>9461.36</v>
      </c>
      <c r="Y419" s="513">
        <f>IF(A419&lt;&gt;"",IF(A419=мар17!A419,0,1),IF(AND(B419=мар17!B419,C419=мар17!C419),0,1))</f>
        <v>0</v>
      </c>
      <c r="Z419" s="70" t="str">
        <f t="shared" si="47"/>
        <v>ул. Седьмая д.7</v>
      </c>
      <c r="AA419" s="504">
        <f>IF($B419&lt;&gt;"",MAX(AA$7:AA418)+1,0)</f>
        <v>406</v>
      </c>
      <c r="AB419" s="502">
        <f t="shared" si="46"/>
        <v>419</v>
      </c>
      <c r="AC419" s="504">
        <f>1</f>
        <v>1</v>
      </c>
      <c r="AD419" s="103">
        <f t="shared" si="48"/>
        <v>2236.4299999999998</v>
      </c>
      <c r="AE419" s="103">
        <f t="shared" si="49"/>
        <v>2752.07</v>
      </c>
      <c r="AF419" s="103">
        <f t="shared" si="50"/>
        <v>0</v>
      </c>
      <c r="AG419" s="3"/>
    </row>
    <row r="420" spans="2:33" ht="13.2" x14ac:dyDescent="0.25">
      <c r="B420" s="1" t="str">
        <f>адреса!$G$413</f>
        <v>кв.13</v>
      </c>
      <c r="C420" s="522">
        <f>адреса!$I$413</f>
        <v>70000013</v>
      </c>
      <c r="D420" s="6" t="str">
        <f>адреса!$K$413</f>
        <v>ФИО-7-13</v>
      </c>
      <c r="E420" s="6">
        <v>2730</v>
      </c>
      <c r="F420" s="6">
        <v>1365</v>
      </c>
      <c r="G420" s="6">
        <v>0</v>
      </c>
      <c r="H420" s="6">
        <v>1680.71</v>
      </c>
      <c r="I420" s="6">
        <v>505.62</v>
      </c>
      <c r="J420" s="6">
        <v>0</v>
      </c>
      <c r="K420" s="6">
        <v>902.73</v>
      </c>
      <c r="L420" s="6"/>
      <c r="M420" s="6">
        <v>0</v>
      </c>
      <c r="N420" s="6">
        <v>0</v>
      </c>
      <c r="O420" s="6">
        <v>0</v>
      </c>
      <c r="P420" s="6">
        <v>0</v>
      </c>
      <c r="Q420" s="6">
        <v>0</v>
      </c>
      <c r="R420" s="6">
        <v>247.65</v>
      </c>
      <c r="S420" s="6">
        <v>1125.53</v>
      </c>
      <c r="T420" s="6">
        <v>0</v>
      </c>
      <c r="U420" s="6"/>
      <c r="V420" s="6">
        <v>5827.24</v>
      </c>
      <c r="W420" s="6">
        <v>0</v>
      </c>
      <c r="X420" s="6">
        <v>8557.24</v>
      </c>
      <c r="Y420" s="513">
        <f>IF(A420&lt;&gt;"",IF(A420=мар17!A420,0,1),IF(AND(B420=мар17!B420,C420=мар17!C420),0,1))</f>
        <v>0</v>
      </c>
      <c r="Z420" s="70" t="str">
        <f t="shared" si="47"/>
        <v>ул. Седьмая д.7</v>
      </c>
      <c r="AA420" s="504">
        <f>IF($B420&lt;&gt;"",MAX(AA$7:AA419)+1,0)</f>
        <v>407</v>
      </c>
      <c r="AB420" s="502">
        <f t="shared" si="46"/>
        <v>420</v>
      </c>
      <c r="AC420" s="504">
        <f>1</f>
        <v>1</v>
      </c>
      <c r="AD420" s="103">
        <f t="shared" si="48"/>
        <v>1365</v>
      </c>
      <c r="AE420" s="103">
        <f t="shared" si="49"/>
        <v>4462.24</v>
      </c>
      <c r="AF420" s="103">
        <f t="shared" si="50"/>
        <v>0</v>
      </c>
      <c r="AG420" s="3"/>
    </row>
    <row r="421" spans="2:33" ht="13.2" x14ac:dyDescent="0.25">
      <c r="B421" s="1" t="str">
        <f>адреса!$G$414</f>
        <v>кв.14</v>
      </c>
      <c r="C421" s="522">
        <f>адреса!$I$414</f>
        <v>70000014</v>
      </c>
      <c r="D421" s="6" t="str">
        <f>адреса!$K$414</f>
        <v>ФИО-7-14</v>
      </c>
      <c r="E421" s="6">
        <v>2975.1</v>
      </c>
      <c r="F421" s="6">
        <v>1487.55</v>
      </c>
      <c r="G421" s="6">
        <v>0</v>
      </c>
      <c r="H421" s="6">
        <v>1832.06</v>
      </c>
      <c r="I421" s="6">
        <v>505.62</v>
      </c>
      <c r="J421" s="6">
        <v>0</v>
      </c>
      <c r="K421" s="6">
        <v>902.73</v>
      </c>
      <c r="L421" s="6"/>
      <c r="M421" s="6">
        <v>0</v>
      </c>
      <c r="N421" s="6">
        <v>0</v>
      </c>
      <c r="O421" s="6">
        <v>0</v>
      </c>
      <c r="P421" s="6">
        <v>0</v>
      </c>
      <c r="Q421" s="6">
        <v>0</v>
      </c>
      <c r="R421" s="6">
        <v>247.65</v>
      </c>
      <c r="S421" s="6">
        <v>1125.53</v>
      </c>
      <c r="T421" s="6">
        <v>0</v>
      </c>
      <c r="U421" s="6"/>
      <c r="V421" s="6">
        <v>6101.14</v>
      </c>
      <c r="W421" s="6">
        <v>0</v>
      </c>
      <c r="X421" s="6">
        <v>9076.24</v>
      </c>
      <c r="Y421" s="513">
        <f>IF(A421&lt;&gt;"",IF(A421=мар17!A421,0,1),IF(AND(B421=мар17!B421,C421=мар17!C421),0,1))</f>
        <v>0</v>
      </c>
      <c r="Z421" s="70" t="str">
        <f t="shared" si="47"/>
        <v>ул. Седьмая д.7</v>
      </c>
      <c r="AA421" s="504">
        <f>IF($B421&lt;&gt;"",MAX(AA$7:AA420)+1,0)</f>
        <v>408</v>
      </c>
      <c r="AB421" s="502">
        <f t="shared" si="46"/>
        <v>421</v>
      </c>
      <c r="AC421" s="504">
        <f>1</f>
        <v>1</v>
      </c>
      <c r="AD421" s="103">
        <f t="shared" si="48"/>
        <v>1487.55</v>
      </c>
      <c r="AE421" s="103">
        <f t="shared" si="49"/>
        <v>4613.59</v>
      </c>
      <c r="AF421" s="103">
        <f t="shared" si="50"/>
        <v>0</v>
      </c>
      <c r="AG421" s="3"/>
    </row>
    <row r="422" spans="2:33" ht="13.2" x14ac:dyDescent="0.25">
      <c r="B422" s="1" t="str">
        <f>адреса!$G$415</f>
        <v>кв.15</v>
      </c>
      <c r="C422" s="522">
        <f>адреса!$I$415</f>
        <v>70000015</v>
      </c>
      <c r="D422" s="6" t="str">
        <f>адреса!$K$415</f>
        <v>ФИО-7-15</v>
      </c>
      <c r="E422" s="6">
        <v>2975.1</v>
      </c>
      <c r="F422" s="6">
        <v>1487.55</v>
      </c>
      <c r="G422" s="6">
        <v>0</v>
      </c>
      <c r="H422" s="6">
        <v>1832.06</v>
      </c>
      <c r="I422" s="6">
        <v>505.62</v>
      </c>
      <c r="J422" s="6">
        <v>0</v>
      </c>
      <c r="K422" s="6">
        <v>902.73</v>
      </c>
      <c r="L422" s="6"/>
      <c r="M422" s="6">
        <v>0</v>
      </c>
      <c r="N422" s="6">
        <v>0</v>
      </c>
      <c r="O422" s="6">
        <v>0</v>
      </c>
      <c r="P422" s="6">
        <v>0</v>
      </c>
      <c r="Q422" s="6">
        <v>0</v>
      </c>
      <c r="R422" s="6">
        <v>247.65</v>
      </c>
      <c r="S422" s="6">
        <v>1125.53</v>
      </c>
      <c r="T422" s="6">
        <v>0</v>
      </c>
      <c r="U422" s="6"/>
      <c r="V422" s="6">
        <v>6101.14</v>
      </c>
      <c r="W422" s="6">
        <v>0</v>
      </c>
      <c r="X422" s="6">
        <v>9076.24</v>
      </c>
      <c r="Y422" s="513">
        <f>IF(A422&lt;&gt;"",IF(A422=мар17!A422,0,1),IF(AND(B422=мар17!B422,C422=мар17!C422),0,1))</f>
        <v>0</v>
      </c>
      <c r="Z422" s="70" t="str">
        <f t="shared" si="47"/>
        <v>ул. Седьмая д.7</v>
      </c>
      <c r="AA422" s="504">
        <f>IF($B422&lt;&gt;"",MAX(AA$7:AA421)+1,0)</f>
        <v>409</v>
      </c>
      <c r="AB422" s="502">
        <f t="shared" si="46"/>
        <v>422</v>
      </c>
      <c r="AC422" s="504">
        <f>1</f>
        <v>1</v>
      </c>
      <c r="AD422" s="103">
        <f t="shared" si="48"/>
        <v>1487.55</v>
      </c>
      <c r="AE422" s="103">
        <f t="shared" si="49"/>
        <v>4613.59</v>
      </c>
      <c r="AF422" s="103">
        <f t="shared" si="50"/>
        <v>0</v>
      </c>
      <c r="AG422" s="3"/>
    </row>
    <row r="423" spans="2:33" ht="13.2" x14ac:dyDescent="0.25">
      <c r="B423" s="1" t="str">
        <f>адреса!$G$416</f>
        <v>кв.16</v>
      </c>
      <c r="C423" s="522">
        <f>адреса!$I$416</f>
        <v>70000016</v>
      </c>
      <c r="D423" s="6" t="str">
        <f>адреса!$K$416</f>
        <v>ФИО-7-16</v>
      </c>
      <c r="E423" s="6">
        <v>2968.28</v>
      </c>
      <c r="F423" s="6">
        <v>1484.14</v>
      </c>
      <c r="G423" s="6">
        <v>0</v>
      </c>
      <c r="H423" s="6">
        <v>1828.07</v>
      </c>
      <c r="I423" s="6">
        <v>505.62</v>
      </c>
      <c r="J423" s="6">
        <v>0</v>
      </c>
      <c r="K423" s="6">
        <v>902.73</v>
      </c>
      <c r="L423" s="6"/>
      <c r="M423" s="6">
        <v>0</v>
      </c>
      <c r="N423" s="6">
        <v>0</v>
      </c>
      <c r="O423" s="6">
        <v>0</v>
      </c>
      <c r="P423" s="6">
        <v>0</v>
      </c>
      <c r="Q423" s="6">
        <v>0</v>
      </c>
      <c r="R423" s="6">
        <v>247.65</v>
      </c>
      <c r="S423" s="6">
        <v>1125.53</v>
      </c>
      <c r="T423" s="6">
        <v>0</v>
      </c>
      <c r="U423" s="6"/>
      <c r="V423" s="6">
        <v>6093.74</v>
      </c>
      <c r="W423" s="6">
        <v>0</v>
      </c>
      <c r="X423" s="6">
        <v>9062.02</v>
      </c>
      <c r="Y423" s="513">
        <f>IF(A423&lt;&gt;"",IF(A423=мар17!A423,0,1),IF(AND(B423=мар17!B423,C423=мар17!C423),0,1))</f>
        <v>0</v>
      </c>
      <c r="Z423" s="70" t="str">
        <f t="shared" si="47"/>
        <v>ул. Седьмая д.7</v>
      </c>
      <c r="AA423" s="504">
        <f>IF($B423&lt;&gt;"",MAX(AA$7:AA422)+1,0)</f>
        <v>410</v>
      </c>
      <c r="AB423" s="502">
        <f t="shared" si="46"/>
        <v>423</v>
      </c>
      <c r="AC423" s="504">
        <f>1</f>
        <v>1</v>
      </c>
      <c r="AD423" s="103">
        <f t="shared" si="48"/>
        <v>1484.14</v>
      </c>
      <c r="AE423" s="103">
        <f t="shared" si="49"/>
        <v>4609.6000000000004</v>
      </c>
      <c r="AF423" s="103">
        <f t="shared" si="50"/>
        <v>0</v>
      </c>
      <c r="AG423" s="3"/>
    </row>
    <row r="424" spans="2:33" ht="13.2" x14ac:dyDescent="0.25">
      <c r="B424" s="1" t="str">
        <f>адреса!$G$417</f>
        <v>кв.17</v>
      </c>
      <c r="C424" s="522">
        <f>адреса!$I$417</f>
        <v>70000017</v>
      </c>
      <c r="D424" s="6" t="str">
        <f>адреса!$K$417</f>
        <v>ФИО-7-17</v>
      </c>
      <c r="E424" s="6">
        <v>5780</v>
      </c>
      <c r="F424" s="6">
        <v>2890</v>
      </c>
      <c r="G424" s="6">
        <v>0</v>
      </c>
      <c r="H424" s="6">
        <v>3556.57</v>
      </c>
      <c r="I424" s="6">
        <v>1011.21</v>
      </c>
      <c r="J424" s="6">
        <v>0</v>
      </c>
      <c r="K424" s="6">
        <v>1805.43</v>
      </c>
      <c r="L424" s="6"/>
      <c r="M424" s="6">
        <v>0</v>
      </c>
      <c r="N424" s="6">
        <v>0</v>
      </c>
      <c r="O424" s="6">
        <v>0</v>
      </c>
      <c r="P424" s="6">
        <v>0</v>
      </c>
      <c r="Q424" s="6">
        <v>0</v>
      </c>
      <c r="R424" s="6">
        <v>495.3</v>
      </c>
      <c r="S424" s="6">
        <v>2251.04</v>
      </c>
      <c r="T424" s="6">
        <v>0</v>
      </c>
      <c r="U424" s="6"/>
      <c r="V424" s="6">
        <v>12009.55</v>
      </c>
      <c r="W424" s="6">
        <v>0</v>
      </c>
      <c r="X424" s="6">
        <v>17789.55</v>
      </c>
      <c r="Y424" s="513">
        <f>IF(A424&lt;&gt;"",IF(A424=мар17!A424,0,1),IF(AND(B424=мар17!B424,C424=мар17!C424),0,1))</f>
        <v>0</v>
      </c>
      <c r="Z424" s="70" t="str">
        <f t="shared" si="47"/>
        <v>ул. Седьмая д.7</v>
      </c>
      <c r="AA424" s="504">
        <f>IF($B424&lt;&gt;"",MAX(AA$7:AA423)+1,0)</f>
        <v>411</v>
      </c>
      <c r="AB424" s="502">
        <f t="shared" si="46"/>
        <v>424</v>
      </c>
      <c r="AC424" s="504">
        <f>1</f>
        <v>1</v>
      </c>
      <c r="AD424" s="103">
        <f t="shared" si="48"/>
        <v>2890</v>
      </c>
      <c r="AE424" s="103">
        <f t="shared" si="49"/>
        <v>9119.5500000000011</v>
      </c>
      <c r="AF424" s="103">
        <f t="shared" si="50"/>
        <v>0</v>
      </c>
      <c r="AG424" s="3"/>
    </row>
    <row r="425" spans="2:33" ht="13.2" x14ac:dyDescent="0.25">
      <c r="B425" s="1" t="str">
        <f>адреса!$G$418</f>
        <v>кв.18</v>
      </c>
      <c r="C425" s="522">
        <f>адреса!$I$418</f>
        <v>70000018</v>
      </c>
      <c r="D425" s="6" t="str">
        <f>адреса!$K$418</f>
        <v>ФИО-7-18</v>
      </c>
      <c r="E425" s="6">
        <v>4466.04</v>
      </c>
      <c r="F425" s="6">
        <v>2233.02</v>
      </c>
      <c r="G425" s="6">
        <v>0</v>
      </c>
      <c r="H425" s="6">
        <v>2748.09</v>
      </c>
      <c r="I425" s="6">
        <v>0</v>
      </c>
      <c r="J425" s="6">
        <v>0</v>
      </c>
      <c r="K425" s="6">
        <v>0</v>
      </c>
      <c r="L425" s="6"/>
      <c r="M425" s="6">
        <v>0</v>
      </c>
      <c r="N425" s="6">
        <v>0</v>
      </c>
      <c r="O425" s="6">
        <v>0</v>
      </c>
      <c r="P425" s="6">
        <v>0</v>
      </c>
      <c r="Q425" s="6">
        <v>0</v>
      </c>
      <c r="R425" s="6">
        <v>0</v>
      </c>
      <c r="S425" s="6">
        <v>0</v>
      </c>
      <c r="T425" s="6">
        <v>0</v>
      </c>
      <c r="U425" s="6"/>
      <c r="V425" s="6">
        <v>4981.1099999999997</v>
      </c>
      <c r="W425" s="6">
        <v>0</v>
      </c>
      <c r="X425" s="6">
        <v>9447.15</v>
      </c>
      <c r="Y425" s="513">
        <f>IF(A425&lt;&gt;"",IF(A425=мар17!A425,0,1),IF(AND(B425=мар17!B425,C425=мар17!C425),0,1))</f>
        <v>0</v>
      </c>
      <c r="Z425" s="70" t="str">
        <f t="shared" si="47"/>
        <v>ул. Седьмая д.7</v>
      </c>
      <c r="AA425" s="504">
        <f>IF($B425&lt;&gt;"",MAX(AA$7:AA424)+1,0)</f>
        <v>412</v>
      </c>
      <c r="AB425" s="502">
        <f t="shared" si="46"/>
        <v>425</v>
      </c>
      <c r="AC425" s="504">
        <f>1</f>
        <v>1</v>
      </c>
      <c r="AD425" s="103">
        <f t="shared" si="48"/>
        <v>2233.02</v>
      </c>
      <c r="AE425" s="103">
        <f t="shared" si="49"/>
        <v>2748.09</v>
      </c>
      <c r="AF425" s="103">
        <f t="shared" si="50"/>
        <v>0</v>
      </c>
      <c r="AG425" s="3"/>
    </row>
    <row r="426" spans="2:33" ht="13.2" x14ac:dyDescent="0.25">
      <c r="B426" s="1" t="str">
        <f>адреса!$G$419</f>
        <v>кв.19</v>
      </c>
      <c r="C426" s="522">
        <f>адреса!$I$419</f>
        <v>70000019</v>
      </c>
      <c r="D426" s="6" t="str">
        <f>адреса!$K$419</f>
        <v>ФИО-7-19</v>
      </c>
      <c r="E426" s="6">
        <v>2757.24</v>
      </c>
      <c r="F426" s="6">
        <v>1378.62</v>
      </c>
      <c r="G426" s="6">
        <v>0</v>
      </c>
      <c r="H426" s="6">
        <v>1696.64</v>
      </c>
      <c r="I426" s="6">
        <v>505.62</v>
      </c>
      <c r="J426" s="6">
        <v>0</v>
      </c>
      <c r="K426" s="6">
        <v>902.73</v>
      </c>
      <c r="L426" s="6"/>
      <c r="M426" s="6">
        <v>0</v>
      </c>
      <c r="N426" s="6">
        <v>0</v>
      </c>
      <c r="O426" s="6">
        <v>0</v>
      </c>
      <c r="P426" s="6">
        <v>0</v>
      </c>
      <c r="Q426" s="6">
        <v>0</v>
      </c>
      <c r="R426" s="6">
        <v>247.65</v>
      </c>
      <c r="S426" s="6">
        <v>1125.53</v>
      </c>
      <c r="T426" s="6">
        <v>0</v>
      </c>
      <c r="U426" s="6"/>
      <c r="V426" s="6">
        <v>5856.79</v>
      </c>
      <c r="W426" s="6">
        <v>0</v>
      </c>
      <c r="X426" s="6">
        <v>8614.0300000000007</v>
      </c>
      <c r="Y426" s="513">
        <f>IF(A426&lt;&gt;"",IF(A426=мар17!A426,0,1),IF(AND(B426=мар17!B426,C426=мар17!C426),0,1))</f>
        <v>0</v>
      </c>
      <c r="Z426" s="70" t="str">
        <f t="shared" si="47"/>
        <v>ул. Седьмая д.7</v>
      </c>
      <c r="AA426" s="504">
        <f>IF($B426&lt;&gt;"",MAX(AA$7:AA425)+1,0)</f>
        <v>413</v>
      </c>
      <c r="AB426" s="502">
        <f t="shared" si="46"/>
        <v>426</v>
      </c>
      <c r="AC426" s="504">
        <f>1</f>
        <v>1</v>
      </c>
      <c r="AD426" s="103">
        <f t="shared" si="48"/>
        <v>1378.62</v>
      </c>
      <c r="AE426" s="103">
        <f t="shared" si="49"/>
        <v>4478.17</v>
      </c>
      <c r="AF426" s="103">
        <f t="shared" si="50"/>
        <v>0</v>
      </c>
      <c r="AG426" s="3"/>
    </row>
    <row r="427" spans="2:33" ht="13.2" x14ac:dyDescent="0.25">
      <c r="B427" s="1" t="str">
        <f>адреса!$G$420</f>
        <v>кв.20</v>
      </c>
      <c r="C427" s="522">
        <f>адреса!$I$420</f>
        <v>70000020</v>
      </c>
      <c r="D427" s="6" t="str">
        <f>адреса!$K$420</f>
        <v>ФИО-7-20</v>
      </c>
      <c r="E427" s="6">
        <v>2981.9</v>
      </c>
      <c r="F427" s="6">
        <v>1490.95</v>
      </c>
      <c r="G427" s="6">
        <v>0</v>
      </c>
      <c r="H427" s="6">
        <v>1836.04</v>
      </c>
      <c r="I427" s="6">
        <v>505.62</v>
      </c>
      <c r="J427" s="6">
        <v>0</v>
      </c>
      <c r="K427" s="6">
        <v>902.73</v>
      </c>
      <c r="L427" s="6"/>
      <c r="M427" s="6">
        <v>0</v>
      </c>
      <c r="N427" s="6">
        <v>0</v>
      </c>
      <c r="O427" s="6">
        <v>0</v>
      </c>
      <c r="P427" s="6">
        <v>0</v>
      </c>
      <c r="Q427" s="6">
        <v>0</v>
      </c>
      <c r="R427" s="6">
        <v>247.65</v>
      </c>
      <c r="S427" s="6">
        <v>1125.53</v>
      </c>
      <c r="T427" s="6">
        <v>0</v>
      </c>
      <c r="U427" s="6"/>
      <c r="V427" s="6">
        <v>6108.52</v>
      </c>
      <c r="W427" s="6">
        <v>0</v>
      </c>
      <c r="X427" s="6">
        <v>9090.42</v>
      </c>
      <c r="Y427" s="513">
        <f>IF(A427&lt;&gt;"",IF(A427=мар17!A427,0,1),IF(AND(B427=мар17!B427,C427=мар17!C427),0,1))</f>
        <v>0</v>
      </c>
      <c r="Z427" s="70" t="str">
        <f t="shared" si="47"/>
        <v>ул. Седьмая д.7</v>
      </c>
      <c r="AA427" s="504">
        <f>IF($B427&lt;&gt;"",MAX(AA$7:AA426)+1,0)</f>
        <v>414</v>
      </c>
      <c r="AB427" s="502">
        <f t="shared" si="46"/>
        <v>427</v>
      </c>
      <c r="AC427" s="504">
        <f>1</f>
        <v>1</v>
      </c>
      <c r="AD427" s="103">
        <f t="shared" si="48"/>
        <v>1490.95</v>
      </c>
      <c r="AE427" s="103">
        <f t="shared" si="49"/>
        <v>4617.57</v>
      </c>
      <c r="AF427" s="103">
        <f t="shared" si="50"/>
        <v>0</v>
      </c>
      <c r="AG427" s="3"/>
    </row>
    <row r="428" spans="2:33" ht="13.2" x14ac:dyDescent="0.25">
      <c r="B428" s="1" t="str">
        <f>адреса!$G$421</f>
        <v>кв.21</v>
      </c>
      <c r="C428" s="522">
        <f>адреса!$I$421</f>
        <v>70000021</v>
      </c>
      <c r="D428" s="6" t="str">
        <f>адреса!$K$421</f>
        <v>ФИО-7-21</v>
      </c>
      <c r="E428" s="6">
        <v>1487.55</v>
      </c>
      <c r="F428" s="6">
        <v>1487.55</v>
      </c>
      <c r="G428" s="6">
        <v>0</v>
      </c>
      <c r="H428" s="6">
        <v>1832.06</v>
      </c>
      <c r="I428" s="6">
        <v>505.62</v>
      </c>
      <c r="J428" s="6">
        <v>0</v>
      </c>
      <c r="K428" s="6">
        <v>902.73</v>
      </c>
      <c r="L428" s="6"/>
      <c r="M428" s="6">
        <v>0</v>
      </c>
      <c r="N428" s="6">
        <v>0</v>
      </c>
      <c r="O428" s="6">
        <v>0</v>
      </c>
      <c r="P428" s="6">
        <v>0</v>
      </c>
      <c r="Q428" s="6">
        <v>0</v>
      </c>
      <c r="R428" s="6">
        <v>247.65</v>
      </c>
      <c r="S428" s="6">
        <v>1125.53</v>
      </c>
      <c r="T428" s="6">
        <v>0</v>
      </c>
      <c r="U428" s="6"/>
      <c r="V428" s="6">
        <v>6101.14</v>
      </c>
      <c r="W428" s="6">
        <v>1487.55</v>
      </c>
      <c r="X428" s="6">
        <v>6101.14</v>
      </c>
      <c r="Y428" s="513">
        <f>IF(A428&lt;&gt;"",IF(A428=мар17!A428,0,1),IF(AND(B428=мар17!B428,C428=мар17!C428),0,1))</f>
        <v>0</v>
      </c>
      <c r="Z428" s="70" t="str">
        <f t="shared" si="47"/>
        <v>ул. Седьмая д.7</v>
      </c>
      <c r="AA428" s="504">
        <f>IF($B428&lt;&gt;"",MAX(AA$7:AA427)+1,0)</f>
        <v>415</v>
      </c>
      <c r="AB428" s="502">
        <f t="shared" si="46"/>
        <v>428</v>
      </c>
      <c r="AC428" s="504">
        <f>1</f>
        <v>1</v>
      </c>
      <c r="AD428" s="103">
        <f t="shared" si="48"/>
        <v>1487.55</v>
      </c>
      <c r="AE428" s="103">
        <f t="shared" si="49"/>
        <v>4613.59</v>
      </c>
      <c r="AF428" s="103">
        <f t="shared" si="50"/>
        <v>0</v>
      </c>
      <c r="AG428" s="3"/>
    </row>
    <row r="429" spans="2:33" ht="13.2" x14ac:dyDescent="0.25">
      <c r="B429" s="1" t="str">
        <f>адреса!$G$422</f>
        <v>кв.22</v>
      </c>
      <c r="C429" s="522">
        <f>адреса!$I$422</f>
        <v>70000022</v>
      </c>
      <c r="D429" s="6" t="str">
        <f>адреса!$K$422</f>
        <v>ФИО-7-22</v>
      </c>
      <c r="E429" s="6">
        <v>2975.1</v>
      </c>
      <c r="F429" s="6">
        <v>1487.55</v>
      </c>
      <c r="G429" s="6">
        <v>0</v>
      </c>
      <c r="H429" s="6">
        <v>1832.06</v>
      </c>
      <c r="I429" s="6">
        <v>505.62</v>
      </c>
      <c r="J429" s="6">
        <v>0</v>
      </c>
      <c r="K429" s="6">
        <v>902.73</v>
      </c>
      <c r="L429" s="6"/>
      <c r="M429" s="6">
        <v>0</v>
      </c>
      <c r="N429" s="6">
        <v>0</v>
      </c>
      <c r="O429" s="6">
        <v>0</v>
      </c>
      <c r="P429" s="6">
        <v>0</v>
      </c>
      <c r="Q429" s="6">
        <v>0</v>
      </c>
      <c r="R429" s="6">
        <v>247.65</v>
      </c>
      <c r="S429" s="6">
        <v>1125.53</v>
      </c>
      <c r="T429" s="6">
        <v>0</v>
      </c>
      <c r="U429" s="6"/>
      <c r="V429" s="6">
        <v>6101.14</v>
      </c>
      <c r="W429" s="6">
        <v>0</v>
      </c>
      <c r="X429" s="6">
        <v>9076.24</v>
      </c>
      <c r="Y429" s="513">
        <f>IF(A429&lt;&gt;"",IF(A429=мар17!A429,0,1),IF(AND(B429=мар17!B429,C429=мар17!C429),0,1))</f>
        <v>0</v>
      </c>
      <c r="Z429" s="70" t="str">
        <f t="shared" ref="Z429:Z431" si="51">IF(AND(A429&lt;&gt;"",B429=""),A429,Z428)</f>
        <v>ул. Седьмая д.7</v>
      </c>
      <c r="AA429" s="504">
        <f>IF($B429&lt;&gt;"",MAX(AA$7:AA428)+1,0)</f>
        <v>416</v>
      </c>
      <c r="AB429" s="502">
        <f t="shared" si="46"/>
        <v>429</v>
      </c>
      <c r="AC429" s="504">
        <f>1</f>
        <v>1</v>
      </c>
      <c r="AD429" s="103">
        <f t="shared" ref="AD429:AD431" si="52">F429</f>
        <v>1487.55</v>
      </c>
      <c r="AE429" s="103">
        <f t="shared" ref="AE429:AE431" si="53">H429+I429+J429+K429+L429+O429+R429+S429</f>
        <v>4613.59</v>
      </c>
      <c r="AF429" s="103">
        <f t="shared" ref="AF429:AF431" si="54">V429-AD429-AE429</f>
        <v>0</v>
      </c>
      <c r="AG429" s="3"/>
    </row>
    <row r="430" spans="2:33" ht="13.2" x14ac:dyDescent="0.25">
      <c r="B430" s="1" t="str">
        <f>адреса!$G$423</f>
        <v>кв.23</v>
      </c>
      <c r="C430" s="522">
        <f>адреса!$I$423</f>
        <v>70000023</v>
      </c>
      <c r="D430" s="6" t="str">
        <f>адреса!$K$423</f>
        <v>ФИО-7-23</v>
      </c>
      <c r="E430" s="6">
        <v>4472.8599999999997</v>
      </c>
      <c r="F430" s="6">
        <v>2236.4299999999998</v>
      </c>
      <c r="G430" s="6">
        <v>0</v>
      </c>
      <c r="H430" s="6">
        <v>2752.07</v>
      </c>
      <c r="I430" s="6">
        <v>1011.21</v>
      </c>
      <c r="J430" s="6">
        <v>0</v>
      </c>
      <c r="K430" s="6">
        <v>1805.43</v>
      </c>
      <c r="L430" s="6"/>
      <c r="M430" s="6">
        <v>0</v>
      </c>
      <c r="N430" s="6">
        <v>0</v>
      </c>
      <c r="O430" s="6">
        <v>0</v>
      </c>
      <c r="P430" s="6">
        <v>0</v>
      </c>
      <c r="Q430" s="6">
        <v>0</v>
      </c>
      <c r="R430" s="6">
        <v>495.3</v>
      </c>
      <c r="S430" s="6">
        <v>2251.04</v>
      </c>
      <c r="T430" s="6">
        <v>0</v>
      </c>
      <c r="U430" s="6"/>
      <c r="V430" s="6">
        <v>10551.48</v>
      </c>
      <c r="W430" s="6">
        <v>0</v>
      </c>
      <c r="X430" s="6">
        <v>15024.34</v>
      </c>
      <c r="Y430" s="513">
        <f>IF(A430&lt;&gt;"",IF(A430=мар17!A430,0,1),IF(AND(B430=мар17!B430,C430=мар17!C430),0,1))</f>
        <v>0</v>
      </c>
      <c r="Z430" s="70" t="str">
        <f t="shared" si="51"/>
        <v>ул. Седьмая д.7</v>
      </c>
      <c r="AA430" s="504">
        <f>IF($B430&lt;&gt;"",MAX(AA$7:AA429)+1,0)</f>
        <v>417</v>
      </c>
      <c r="AB430" s="502">
        <f t="shared" si="46"/>
        <v>430</v>
      </c>
      <c r="AC430" s="504">
        <f>1</f>
        <v>1</v>
      </c>
      <c r="AD430" s="103">
        <f t="shared" si="52"/>
        <v>2236.4299999999998</v>
      </c>
      <c r="AE430" s="103">
        <f t="shared" si="53"/>
        <v>8315.0499999999993</v>
      </c>
      <c r="AF430" s="103">
        <f t="shared" si="54"/>
        <v>0</v>
      </c>
      <c r="AG430" s="3"/>
    </row>
    <row r="431" spans="2:33" ht="13.2" x14ac:dyDescent="0.25">
      <c r="B431" s="1" t="str">
        <f>адреса!$G$424</f>
        <v>кв.24</v>
      </c>
      <c r="C431" s="522">
        <f>адреса!$I$424</f>
        <v>70000024</v>
      </c>
      <c r="D431" s="6" t="str">
        <f>адреса!$K$424</f>
        <v>ФИО-7-24</v>
      </c>
      <c r="E431" s="6">
        <v>2750.44</v>
      </c>
      <c r="F431" s="6">
        <v>1375.22</v>
      </c>
      <c r="G431" s="6">
        <v>0</v>
      </c>
      <c r="H431" s="6">
        <v>1692.66</v>
      </c>
      <c r="I431" s="6">
        <v>505.62</v>
      </c>
      <c r="J431" s="6">
        <v>0</v>
      </c>
      <c r="K431" s="6">
        <v>902.73</v>
      </c>
      <c r="L431" s="6"/>
      <c r="M431" s="6">
        <v>0</v>
      </c>
      <c r="N431" s="6">
        <v>0</v>
      </c>
      <c r="O431" s="6">
        <v>0</v>
      </c>
      <c r="P431" s="6">
        <v>0</v>
      </c>
      <c r="Q431" s="6">
        <v>0</v>
      </c>
      <c r="R431" s="6">
        <v>247.65</v>
      </c>
      <c r="S431" s="6">
        <v>1125.53</v>
      </c>
      <c r="T431" s="6">
        <v>0</v>
      </c>
      <c r="U431" s="6"/>
      <c r="V431" s="6">
        <v>5849.41</v>
      </c>
      <c r="W431" s="6">
        <v>0</v>
      </c>
      <c r="X431" s="6">
        <v>8599.85</v>
      </c>
      <c r="Y431" s="513">
        <f>IF(A431&lt;&gt;"",IF(A431=мар17!A431,0,1),IF(AND(B431=мар17!B431,C431=мар17!C431),0,1))</f>
        <v>0</v>
      </c>
      <c r="Z431" s="70" t="str">
        <f t="shared" si="51"/>
        <v>ул. Седьмая д.7</v>
      </c>
      <c r="AA431" s="504">
        <f>IF($B431&lt;&gt;"",MAX(AA$7:AA430)+1,0)</f>
        <v>418</v>
      </c>
      <c r="AB431" s="502">
        <f t="shared" si="46"/>
        <v>431</v>
      </c>
      <c r="AC431" s="504">
        <f>1</f>
        <v>1</v>
      </c>
      <c r="AD431" s="103">
        <f t="shared" si="52"/>
        <v>1375.22</v>
      </c>
      <c r="AE431" s="103">
        <f t="shared" si="53"/>
        <v>4474.1900000000005</v>
      </c>
      <c r="AF431" s="103">
        <f t="shared" si="54"/>
        <v>0</v>
      </c>
      <c r="AG431" s="3"/>
    </row>
    <row r="432" spans="2:33" ht="13.2" x14ac:dyDescent="0.25">
      <c r="B432" s="1" t="str">
        <f>адреса!$G$425</f>
        <v>кв.25</v>
      </c>
      <c r="C432" s="522">
        <f>адреса!$I$425</f>
        <v>70000025</v>
      </c>
      <c r="D432" s="6" t="str">
        <f>адреса!$K$425</f>
        <v>ФИО-7-25</v>
      </c>
      <c r="E432" s="6">
        <v>2975.1</v>
      </c>
      <c r="F432" s="6">
        <v>1487.55</v>
      </c>
      <c r="G432" s="6">
        <v>0</v>
      </c>
      <c r="H432" s="6">
        <v>1832.06</v>
      </c>
      <c r="I432" s="6">
        <v>505.62</v>
      </c>
      <c r="J432" s="6">
        <v>0</v>
      </c>
      <c r="K432" s="6">
        <v>902.73</v>
      </c>
      <c r="L432" s="6"/>
      <c r="M432" s="6">
        <v>0</v>
      </c>
      <c r="N432" s="6">
        <v>0</v>
      </c>
      <c r="O432" s="6">
        <v>0</v>
      </c>
      <c r="P432" s="6">
        <v>0</v>
      </c>
      <c r="Q432" s="6">
        <v>0</v>
      </c>
      <c r="R432" s="6">
        <v>247.65</v>
      </c>
      <c r="S432" s="6">
        <v>1125.53</v>
      </c>
      <c r="T432" s="6">
        <v>0</v>
      </c>
      <c r="U432" s="6"/>
      <c r="V432" s="6">
        <v>6101.14</v>
      </c>
      <c r="W432" s="6">
        <v>0</v>
      </c>
      <c r="X432" s="6">
        <v>9076.24</v>
      </c>
      <c r="Y432" s="513">
        <f>IF(A432&lt;&gt;"",IF(A432=мар17!A432,0,1),IF(AND(B432=мар17!B432,C432=мар17!C432),0,1))</f>
        <v>0</v>
      </c>
      <c r="Z432" s="70" t="str">
        <f t="shared" ref="Z432" si="55">IF(AND(A432&lt;&gt;"",B432=""),A432,Z431)</f>
        <v>ул. Седьмая д.7</v>
      </c>
      <c r="AA432" s="504">
        <f>IF($B432&lt;&gt;"",MAX(AA$7:AA431)+1,0)</f>
        <v>419</v>
      </c>
      <c r="AB432" s="502">
        <f t="shared" si="46"/>
        <v>432</v>
      </c>
      <c r="AC432" s="504">
        <f>1</f>
        <v>1</v>
      </c>
      <c r="AD432" s="103">
        <f t="shared" ref="AD432" si="56">F432</f>
        <v>1487.55</v>
      </c>
      <c r="AE432" s="103">
        <f t="shared" ref="AE432" si="57">H432+I432+J432+K432+L432+O432+R432+S432</f>
        <v>4613.59</v>
      </c>
      <c r="AF432" s="103">
        <f t="shared" ref="AF432" si="58">V432-AD432-AE432</f>
        <v>0</v>
      </c>
      <c r="AG432" s="3"/>
    </row>
    <row r="433" spans="2:33" ht="13.2" x14ac:dyDescent="0.25">
      <c r="B433" s="1" t="str">
        <f>адреса!$G$426</f>
        <v>кв.26</v>
      </c>
      <c r="C433" s="522">
        <f>адреса!$I$426</f>
        <v>70000026</v>
      </c>
      <c r="D433" s="6" t="str">
        <f>адреса!$K$426</f>
        <v>ФИО-7-26</v>
      </c>
      <c r="E433" s="6">
        <v>2975.1</v>
      </c>
      <c r="F433" s="6">
        <v>1487.55</v>
      </c>
      <c r="G433" s="6">
        <v>0</v>
      </c>
      <c r="H433" s="6">
        <v>1832.06</v>
      </c>
      <c r="I433" s="6">
        <v>505.62</v>
      </c>
      <c r="J433" s="6">
        <v>0</v>
      </c>
      <c r="K433" s="6">
        <v>902.73</v>
      </c>
      <c r="L433" s="6"/>
      <c r="M433" s="6">
        <v>0</v>
      </c>
      <c r="N433" s="6">
        <v>0</v>
      </c>
      <c r="O433" s="6">
        <v>0</v>
      </c>
      <c r="P433" s="6">
        <v>0</v>
      </c>
      <c r="Q433" s="6">
        <v>0</v>
      </c>
      <c r="R433" s="6">
        <v>247.65</v>
      </c>
      <c r="S433" s="6">
        <v>1125.53</v>
      </c>
      <c r="T433" s="6">
        <v>0</v>
      </c>
      <c r="U433" s="6"/>
      <c r="V433" s="6">
        <v>6101.14</v>
      </c>
      <c r="W433" s="6">
        <v>0</v>
      </c>
      <c r="X433" s="6">
        <v>9076.24</v>
      </c>
      <c r="Y433" s="513">
        <f>IF(A433&lt;&gt;"",IF(A433=мар17!A433,0,1),IF(AND(B433=мар17!B433,C433=мар17!C433),0,1))</f>
        <v>0</v>
      </c>
      <c r="Z433" s="70" t="str">
        <f t="shared" ref="Z433:Z434" si="59">IF(AND(A433&lt;&gt;"",B433=""),A433,Z432)</f>
        <v>ул. Седьмая д.7</v>
      </c>
      <c r="AA433" s="504">
        <f>IF($B433&lt;&gt;"",MAX(AA$7:AA432)+1,0)</f>
        <v>420</v>
      </c>
      <c r="AB433" s="502">
        <f t="shared" si="46"/>
        <v>433</v>
      </c>
      <c r="AC433" s="504">
        <f>1</f>
        <v>1</v>
      </c>
      <c r="AD433" s="103">
        <f t="shared" ref="AD433:AD434" si="60">F433</f>
        <v>1487.55</v>
      </c>
      <c r="AE433" s="103">
        <f t="shared" ref="AE433:AE434" si="61">H433+I433+J433+K433+L433+O433+R433+S433</f>
        <v>4613.59</v>
      </c>
      <c r="AF433" s="103">
        <f t="shared" ref="AF433:AF434" si="62">V433-AD433-AE433</f>
        <v>0</v>
      </c>
      <c r="AG433" s="3"/>
    </row>
    <row r="434" spans="2:33" ht="13.2" x14ac:dyDescent="0.25">
      <c r="B434" s="1" t="str">
        <f>адреса!$G$427</f>
        <v>кв.27</v>
      </c>
      <c r="C434" s="522">
        <f>адреса!$I$427</f>
        <v>70000027</v>
      </c>
      <c r="D434" s="6" t="str">
        <f>адреса!$K$427</f>
        <v>ФИО-7-27</v>
      </c>
      <c r="E434" s="6">
        <v>2961.48</v>
      </c>
      <c r="F434" s="6">
        <v>1480.74</v>
      </c>
      <c r="G434" s="6">
        <v>0</v>
      </c>
      <c r="H434" s="6">
        <v>1824.09</v>
      </c>
      <c r="I434" s="6">
        <v>505.62</v>
      </c>
      <c r="J434" s="6">
        <v>0</v>
      </c>
      <c r="K434" s="6">
        <v>902.73</v>
      </c>
      <c r="L434" s="6"/>
      <c r="M434" s="6">
        <v>0</v>
      </c>
      <c r="N434" s="6">
        <v>0</v>
      </c>
      <c r="O434" s="6">
        <v>0</v>
      </c>
      <c r="P434" s="6">
        <v>0</v>
      </c>
      <c r="Q434" s="6">
        <v>0</v>
      </c>
      <c r="R434" s="6">
        <v>247.65</v>
      </c>
      <c r="S434" s="6">
        <v>1125.53</v>
      </c>
      <c r="T434" s="6">
        <v>0</v>
      </c>
      <c r="U434" s="6"/>
      <c r="V434" s="6">
        <v>6086.36</v>
      </c>
      <c r="W434" s="6">
        <v>0</v>
      </c>
      <c r="X434" s="6">
        <v>9047.84</v>
      </c>
      <c r="Y434" s="513">
        <f>IF(A434&lt;&gt;"",IF(A434=мар17!A434,0,1),IF(AND(B434=мар17!B434,C434=мар17!C434),0,1))</f>
        <v>0</v>
      </c>
      <c r="Z434" s="70" t="str">
        <f t="shared" si="59"/>
        <v>ул. Седьмая д.7</v>
      </c>
      <c r="AA434" s="504">
        <f>IF($B434&lt;&gt;"",MAX(AA$7:AA433)+1,0)</f>
        <v>421</v>
      </c>
      <c r="AB434" s="502">
        <f t="shared" si="46"/>
        <v>434</v>
      </c>
      <c r="AC434" s="504">
        <f>1</f>
        <v>1</v>
      </c>
      <c r="AD434" s="103">
        <f t="shared" si="60"/>
        <v>1480.74</v>
      </c>
      <c r="AE434" s="103">
        <f t="shared" si="61"/>
        <v>4605.62</v>
      </c>
      <c r="AF434" s="103">
        <f t="shared" si="62"/>
        <v>0</v>
      </c>
      <c r="AG434" s="3"/>
    </row>
    <row r="435" spans="2:33" ht="13.2" x14ac:dyDescent="0.25">
      <c r="B435" s="1" t="str">
        <f>адреса!$G$428</f>
        <v>кв.28</v>
      </c>
      <c r="C435" s="522">
        <f>адреса!$I$428</f>
        <v>70000028</v>
      </c>
      <c r="D435" s="6" t="str">
        <f>адреса!$K$428</f>
        <v>ФИО-7-28</v>
      </c>
      <c r="E435" s="6">
        <v>4472.8599999999997</v>
      </c>
      <c r="F435" s="6">
        <v>2236.4299999999998</v>
      </c>
      <c r="G435" s="6">
        <v>0</v>
      </c>
      <c r="H435" s="6">
        <v>2752.07</v>
      </c>
      <c r="I435" s="6">
        <v>505.62</v>
      </c>
      <c r="J435" s="6">
        <v>0</v>
      </c>
      <c r="K435" s="6">
        <v>902.73</v>
      </c>
      <c r="L435" s="6"/>
      <c r="M435" s="6">
        <v>0</v>
      </c>
      <c r="N435" s="6">
        <v>0</v>
      </c>
      <c r="O435" s="6">
        <v>0</v>
      </c>
      <c r="P435" s="6">
        <v>0</v>
      </c>
      <c r="Q435" s="6">
        <v>0</v>
      </c>
      <c r="R435" s="6">
        <v>247.65</v>
      </c>
      <c r="S435" s="6">
        <v>1125.53</v>
      </c>
      <c r="T435" s="6">
        <v>0</v>
      </c>
      <c r="U435" s="6"/>
      <c r="V435" s="6">
        <v>7770.03</v>
      </c>
      <c r="W435" s="6">
        <v>0</v>
      </c>
      <c r="X435" s="6">
        <v>12242.89</v>
      </c>
      <c r="Y435" s="513">
        <f>IF(A435&lt;&gt;"",IF(A435=мар17!A435,0,1),IF(AND(B435=мар17!B435,C435=мар17!C435),0,1))</f>
        <v>0</v>
      </c>
      <c r="Z435" s="70" t="str">
        <f t="shared" ref="Z435:Z437" si="63">IF(AND(A435&lt;&gt;"",B435=""),A435,Z434)</f>
        <v>ул. Седьмая д.7</v>
      </c>
      <c r="AA435" s="504">
        <f>IF($B435&lt;&gt;"",MAX(AA$7:AA434)+1,0)</f>
        <v>422</v>
      </c>
      <c r="AB435" s="502">
        <f t="shared" si="46"/>
        <v>435</v>
      </c>
      <c r="AC435" s="504">
        <f>1</f>
        <v>1</v>
      </c>
      <c r="AD435" s="103">
        <f t="shared" ref="AD435:AD437" si="64">F435</f>
        <v>2236.4299999999998</v>
      </c>
      <c r="AE435" s="103">
        <f t="shared" ref="AE435:AE437" si="65">H435+I435+J435+K435+L435+O435+R435+S435</f>
        <v>5533.5999999999995</v>
      </c>
      <c r="AF435" s="103">
        <f t="shared" ref="AF435:AF437" si="66">V435-AD435-AE435</f>
        <v>0</v>
      </c>
      <c r="AG435" s="3"/>
    </row>
    <row r="436" spans="2:33" ht="13.2" x14ac:dyDescent="0.25">
      <c r="B436" s="1" t="str">
        <f>адреса!$G$429</f>
        <v>кв.29</v>
      </c>
      <c r="C436" s="522">
        <f>адреса!$I$429</f>
        <v>70000029</v>
      </c>
      <c r="D436" s="6" t="str">
        <f>адреса!$K$429</f>
        <v>ФИО-7-29</v>
      </c>
      <c r="E436" s="6">
        <v>2736.82</v>
      </c>
      <c r="F436" s="6">
        <v>1368.41</v>
      </c>
      <c r="G436" s="6">
        <v>0</v>
      </c>
      <c r="H436" s="6">
        <v>1684.7</v>
      </c>
      <c r="I436" s="6">
        <v>871.34</v>
      </c>
      <c r="J436" s="6">
        <v>0</v>
      </c>
      <c r="K436" s="6">
        <v>1044.24</v>
      </c>
      <c r="L436" s="6"/>
      <c r="M436" s="6">
        <v>0</v>
      </c>
      <c r="N436" s="6">
        <v>0</v>
      </c>
      <c r="O436" s="6">
        <v>0</v>
      </c>
      <c r="P436" s="6">
        <v>0</v>
      </c>
      <c r="Q436" s="6">
        <v>0</v>
      </c>
      <c r="R436" s="6">
        <v>0</v>
      </c>
      <c r="S436" s="6">
        <v>0</v>
      </c>
      <c r="T436" s="6">
        <v>0</v>
      </c>
      <c r="U436" s="6"/>
      <c r="V436" s="6">
        <v>4968.6899999999996</v>
      </c>
      <c r="W436" s="6">
        <v>2736.82</v>
      </c>
      <c r="X436" s="6">
        <v>4968.6899999999996</v>
      </c>
      <c r="Y436" s="513">
        <f>IF(A436&lt;&gt;"",IF(A436=мар17!A436,0,1),IF(AND(B436=мар17!B436,C436=мар17!C436),0,1))</f>
        <v>0</v>
      </c>
      <c r="Z436" s="70" t="str">
        <f t="shared" si="63"/>
        <v>ул. Седьмая д.7</v>
      </c>
      <c r="AA436" s="504">
        <f>IF($B436&lt;&gt;"",MAX(AA$7:AA435)+1,0)</f>
        <v>423</v>
      </c>
      <c r="AB436" s="502">
        <f t="shared" si="46"/>
        <v>436</v>
      </c>
      <c r="AC436" s="504">
        <f>1</f>
        <v>1</v>
      </c>
      <c r="AD436" s="103">
        <f t="shared" si="64"/>
        <v>1368.41</v>
      </c>
      <c r="AE436" s="103">
        <f t="shared" si="65"/>
        <v>3600.2799999999997</v>
      </c>
      <c r="AF436" s="103">
        <f t="shared" si="66"/>
        <v>0</v>
      </c>
      <c r="AG436" s="3"/>
    </row>
    <row r="437" spans="2:33" ht="13.2" x14ac:dyDescent="0.25">
      <c r="B437" s="1" t="str">
        <f>адреса!$G$430</f>
        <v>кв.30</v>
      </c>
      <c r="C437" s="522">
        <f>адреса!$I$430</f>
        <v>70000030</v>
      </c>
      <c r="D437" s="6" t="str">
        <f>адреса!$K$430</f>
        <v>ФИО-7-30</v>
      </c>
      <c r="E437" s="6">
        <v>2968.28</v>
      </c>
      <c r="F437" s="6">
        <v>1484.14</v>
      </c>
      <c r="G437" s="6">
        <v>0</v>
      </c>
      <c r="H437" s="6">
        <v>1828.07</v>
      </c>
      <c r="I437" s="6">
        <v>505.62</v>
      </c>
      <c r="J437" s="6">
        <v>0</v>
      </c>
      <c r="K437" s="6">
        <v>902.73</v>
      </c>
      <c r="L437" s="6"/>
      <c r="M437" s="6">
        <v>0</v>
      </c>
      <c r="N437" s="6">
        <v>0</v>
      </c>
      <c r="O437" s="6">
        <v>0</v>
      </c>
      <c r="P437" s="6">
        <v>0</v>
      </c>
      <c r="Q437" s="6">
        <v>0</v>
      </c>
      <c r="R437" s="6">
        <v>247.65</v>
      </c>
      <c r="S437" s="6">
        <v>1125.53</v>
      </c>
      <c r="T437" s="6">
        <v>0</v>
      </c>
      <c r="U437" s="6"/>
      <c r="V437" s="6">
        <v>6093.74</v>
      </c>
      <c r="W437" s="6">
        <v>0</v>
      </c>
      <c r="X437" s="6">
        <v>9062.02</v>
      </c>
      <c r="Y437" s="513">
        <f>IF(A437&lt;&gt;"",IF(A437=мар17!A437,0,1),IF(AND(B437=мар17!B437,C437=мар17!C437),0,1))</f>
        <v>0</v>
      </c>
      <c r="Z437" s="70" t="str">
        <f t="shared" si="63"/>
        <v>ул. Седьмая д.7</v>
      </c>
      <c r="AA437" s="504">
        <f>IF($B437&lt;&gt;"",MAX(AA$7:AA436)+1,0)</f>
        <v>424</v>
      </c>
      <c r="AB437" s="502">
        <f t="shared" si="46"/>
        <v>437</v>
      </c>
      <c r="AC437" s="504">
        <f>1</f>
        <v>1</v>
      </c>
      <c r="AD437" s="103">
        <f t="shared" si="64"/>
        <v>1484.14</v>
      </c>
      <c r="AE437" s="103">
        <f t="shared" si="65"/>
        <v>4609.6000000000004</v>
      </c>
      <c r="AF437" s="103">
        <f t="shared" si="66"/>
        <v>0</v>
      </c>
      <c r="AG437" s="3"/>
    </row>
    <row r="438" spans="2:33" ht="13.2" x14ac:dyDescent="0.25">
      <c r="B438" s="1" t="str">
        <f>адреса!$G$431</f>
        <v>кв.31</v>
      </c>
      <c r="C438" s="522">
        <f>адреса!$I$431</f>
        <v>70000031</v>
      </c>
      <c r="D438" s="6" t="str">
        <f>адреса!$K$431</f>
        <v>ФИО-7-31</v>
      </c>
      <c r="E438" s="6">
        <v>2975.1</v>
      </c>
      <c r="F438" s="6">
        <v>1487.55</v>
      </c>
      <c r="G438" s="6">
        <v>0</v>
      </c>
      <c r="H438" s="6">
        <v>1832.06</v>
      </c>
      <c r="I438" s="6">
        <v>573.25</v>
      </c>
      <c r="J438" s="6">
        <v>0</v>
      </c>
      <c r="K438" s="6">
        <v>1291.56</v>
      </c>
      <c r="L438" s="6"/>
      <c r="M438" s="6">
        <v>0</v>
      </c>
      <c r="N438" s="6">
        <v>0</v>
      </c>
      <c r="O438" s="6">
        <v>0</v>
      </c>
      <c r="P438" s="6">
        <v>0</v>
      </c>
      <c r="Q438" s="6">
        <v>0</v>
      </c>
      <c r="R438" s="6">
        <v>504.46</v>
      </c>
      <c r="S438" s="6">
        <v>2234.3200000000002</v>
      </c>
      <c r="T438" s="6">
        <v>0</v>
      </c>
      <c r="U438" s="6"/>
      <c r="V438" s="6">
        <v>7923.2</v>
      </c>
      <c r="W438" s="6">
        <v>0</v>
      </c>
      <c r="X438" s="6">
        <v>10898.3</v>
      </c>
      <c r="Y438" s="513">
        <f>IF(A438&lt;&gt;"",IF(A438=мар17!A438,0,1),IF(AND(B438=мар17!B438,C438=мар17!C438),0,1))</f>
        <v>0</v>
      </c>
      <c r="Z438" s="70" t="str">
        <f t="shared" ref="Z438:Z448" si="67">IF(AND(A438&lt;&gt;"",B438=""),A438,Z437)</f>
        <v>ул. Седьмая д.7</v>
      </c>
      <c r="AA438" s="504">
        <f>IF($B438&lt;&gt;"",MAX(AA$7:AA437)+1,0)</f>
        <v>425</v>
      </c>
      <c r="AB438" s="502">
        <f t="shared" si="46"/>
        <v>438</v>
      </c>
      <c r="AC438" s="504">
        <f>1</f>
        <v>1</v>
      </c>
      <c r="AD438" s="103">
        <f t="shared" ref="AD438:AD448" si="68">F438</f>
        <v>1487.55</v>
      </c>
      <c r="AE438" s="103">
        <f t="shared" ref="AE438:AE448" si="69">H438+I438+J438+K438+L438+O438+R438+S438</f>
        <v>6435.65</v>
      </c>
      <c r="AF438" s="103">
        <f t="shared" ref="AF438:AF448" si="70">V438-AD438-AE438</f>
        <v>0</v>
      </c>
      <c r="AG438" s="3"/>
    </row>
    <row r="439" spans="2:33" ht="13.2" x14ac:dyDescent="0.25">
      <c r="B439" s="1" t="str">
        <f>адреса!$G$432</f>
        <v>кв.32</v>
      </c>
      <c r="C439" s="522">
        <f>адреса!$I$432</f>
        <v>70000032</v>
      </c>
      <c r="D439" s="6" t="str">
        <f>адреса!$K$432</f>
        <v>ФИО-7-32</v>
      </c>
      <c r="E439" s="6">
        <v>5800.42</v>
      </c>
      <c r="F439" s="6">
        <v>2900.21</v>
      </c>
      <c r="G439" s="6">
        <v>0</v>
      </c>
      <c r="H439" s="6">
        <v>3568.53</v>
      </c>
      <c r="I439" s="6">
        <v>1516.83</v>
      </c>
      <c r="J439" s="6">
        <v>0</v>
      </c>
      <c r="K439" s="6">
        <v>2708.16</v>
      </c>
      <c r="L439" s="6"/>
      <c r="M439" s="6">
        <v>0</v>
      </c>
      <c r="N439" s="6">
        <v>0</v>
      </c>
      <c r="O439" s="6">
        <v>0</v>
      </c>
      <c r="P439" s="6">
        <v>0</v>
      </c>
      <c r="Q439" s="6">
        <v>0</v>
      </c>
      <c r="R439" s="6">
        <v>742.92</v>
      </c>
      <c r="S439" s="6">
        <v>3376.57</v>
      </c>
      <c r="T439" s="6">
        <v>0</v>
      </c>
      <c r="U439" s="6"/>
      <c r="V439" s="6">
        <v>14813.22</v>
      </c>
      <c r="W439" s="6">
        <v>0</v>
      </c>
      <c r="X439" s="6">
        <v>20613.64</v>
      </c>
      <c r="Y439" s="513">
        <f>IF(A439&lt;&gt;"",IF(A439=мар17!A439,0,1),IF(AND(B439=мар17!B439,C439=мар17!C439),0,1))</f>
        <v>0</v>
      </c>
      <c r="Z439" s="70" t="str">
        <f t="shared" si="67"/>
        <v>ул. Седьмая д.7</v>
      </c>
      <c r="AA439" s="504">
        <f>IF($B439&lt;&gt;"",MAX(AA$7:AA438)+1,0)</f>
        <v>426</v>
      </c>
      <c r="AB439" s="502">
        <f t="shared" si="46"/>
        <v>439</v>
      </c>
      <c r="AC439" s="504">
        <f>1</f>
        <v>1</v>
      </c>
      <c r="AD439" s="103">
        <f t="shared" si="68"/>
        <v>2900.21</v>
      </c>
      <c r="AE439" s="103">
        <f t="shared" si="69"/>
        <v>11913.01</v>
      </c>
      <c r="AF439" s="103">
        <f t="shared" si="70"/>
        <v>0</v>
      </c>
      <c r="AG439" s="3"/>
    </row>
    <row r="440" spans="2:33" ht="13.2" x14ac:dyDescent="0.25">
      <c r="B440" s="1" t="str">
        <f>адреса!$G$433</f>
        <v>кв.33</v>
      </c>
      <c r="C440" s="522">
        <f>адреса!$I$433</f>
        <v>70000033</v>
      </c>
      <c r="D440" s="6" t="str">
        <f>адреса!$K$433</f>
        <v>ФИО-7-33</v>
      </c>
      <c r="E440" s="6">
        <v>2730</v>
      </c>
      <c r="F440" s="6">
        <v>1365</v>
      </c>
      <c r="G440" s="6">
        <v>0</v>
      </c>
      <c r="H440" s="6">
        <v>1680.71</v>
      </c>
      <c r="I440" s="6">
        <v>505.62</v>
      </c>
      <c r="J440" s="6">
        <v>0</v>
      </c>
      <c r="K440" s="6">
        <v>902.73</v>
      </c>
      <c r="L440" s="6"/>
      <c r="M440" s="6">
        <v>0</v>
      </c>
      <c r="N440" s="6">
        <v>0</v>
      </c>
      <c r="O440" s="6">
        <v>0</v>
      </c>
      <c r="P440" s="6">
        <v>0</v>
      </c>
      <c r="Q440" s="6">
        <v>0</v>
      </c>
      <c r="R440" s="6">
        <v>247.65</v>
      </c>
      <c r="S440" s="6">
        <v>1125.53</v>
      </c>
      <c r="T440" s="6">
        <v>0</v>
      </c>
      <c r="U440" s="6"/>
      <c r="V440" s="6">
        <v>5827.24</v>
      </c>
      <c r="W440" s="6">
        <v>0</v>
      </c>
      <c r="X440" s="6">
        <v>8557.24</v>
      </c>
      <c r="Y440" s="513">
        <f>IF(A440&lt;&gt;"",IF(A440=мар17!A440,0,1),IF(AND(B440=мар17!B440,C440=мар17!C440),0,1))</f>
        <v>0</v>
      </c>
      <c r="Z440" s="70" t="str">
        <f t="shared" si="67"/>
        <v>ул. Седьмая д.7</v>
      </c>
      <c r="AA440" s="504">
        <f>IF($B440&lt;&gt;"",MAX(AA$7:AA439)+1,0)</f>
        <v>427</v>
      </c>
      <c r="AB440" s="502">
        <f t="shared" si="46"/>
        <v>440</v>
      </c>
      <c r="AC440" s="504">
        <f>1</f>
        <v>1</v>
      </c>
      <c r="AD440" s="103">
        <f t="shared" si="68"/>
        <v>1365</v>
      </c>
      <c r="AE440" s="103">
        <f t="shared" si="69"/>
        <v>4462.24</v>
      </c>
      <c r="AF440" s="103">
        <f t="shared" si="70"/>
        <v>0</v>
      </c>
      <c r="AG440" s="3"/>
    </row>
    <row r="441" spans="2:33" ht="13.2" x14ac:dyDescent="0.25">
      <c r="B441" s="1" t="str">
        <f>адреса!$G$434</f>
        <v>кв.34</v>
      </c>
      <c r="C441" s="522">
        <f>адреса!$I$434</f>
        <v>70000034</v>
      </c>
      <c r="D441" s="6" t="str">
        <f>адреса!$K$434</f>
        <v>ФИО-7-34</v>
      </c>
      <c r="E441" s="6">
        <v>1490.95</v>
      </c>
      <c r="F441" s="6">
        <v>1490.95</v>
      </c>
      <c r="G441" s="6">
        <v>0</v>
      </c>
      <c r="H441" s="6">
        <v>1836.04</v>
      </c>
      <c r="I441" s="6">
        <v>0</v>
      </c>
      <c r="J441" s="6">
        <v>0</v>
      </c>
      <c r="K441" s="6">
        <v>0</v>
      </c>
      <c r="L441" s="6"/>
      <c r="M441" s="6">
        <v>0</v>
      </c>
      <c r="N441" s="6">
        <v>0</v>
      </c>
      <c r="O441" s="6">
        <v>0</v>
      </c>
      <c r="P441" s="6">
        <v>0</v>
      </c>
      <c r="Q441" s="6">
        <v>0</v>
      </c>
      <c r="R441" s="6">
        <v>0</v>
      </c>
      <c r="S441" s="6">
        <v>0</v>
      </c>
      <c r="T441" s="6">
        <v>0</v>
      </c>
      <c r="U441" s="6"/>
      <c r="V441" s="6">
        <v>3326.99</v>
      </c>
      <c r="W441" s="6">
        <v>1490.95</v>
      </c>
      <c r="X441" s="6">
        <v>3326.99</v>
      </c>
      <c r="Y441" s="513">
        <f>IF(A441&lt;&gt;"",IF(A441=мар17!A441,0,1),IF(AND(B441=мар17!B441,C441=мар17!C441),0,1))</f>
        <v>0</v>
      </c>
      <c r="Z441" s="70" t="str">
        <f t="shared" si="67"/>
        <v>ул. Седьмая д.7</v>
      </c>
      <c r="AA441" s="504">
        <f>IF($B441&lt;&gt;"",MAX(AA$7:AA440)+1,0)</f>
        <v>428</v>
      </c>
      <c r="AB441" s="502">
        <f t="shared" si="46"/>
        <v>441</v>
      </c>
      <c r="AC441" s="504">
        <f>1</f>
        <v>1</v>
      </c>
      <c r="AD441" s="103">
        <f t="shared" si="68"/>
        <v>1490.95</v>
      </c>
      <c r="AE441" s="103">
        <f t="shared" si="69"/>
        <v>1836.04</v>
      </c>
      <c r="AF441" s="103">
        <f t="shared" si="70"/>
        <v>0</v>
      </c>
      <c r="AG441" s="3"/>
    </row>
    <row r="442" spans="2:33" ht="13.2" x14ac:dyDescent="0.25">
      <c r="B442" s="1" t="str">
        <f>адреса!$G$435</f>
        <v>кв.35</v>
      </c>
      <c r="C442" s="522">
        <f>адреса!$I$435</f>
        <v>70000035</v>
      </c>
      <c r="D442" s="6" t="str">
        <f>адреса!$K$435</f>
        <v>ФИО-7-35</v>
      </c>
      <c r="E442" s="6">
        <v>2975.1</v>
      </c>
      <c r="F442" s="6">
        <v>1487.55</v>
      </c>
      <c r="G442" s="6">
        <v>0</v>
      </c>
      <c r="H442" s="6">
        <v>1832.06</v>
      </c>
      <c r="I442" s="6">
        <v>505.62</v>
      </c>
      <c r="J442" s="6">
        <v>0</v>
      </c>
      <c r="K442" s="6">
        <v>902.73</v>
      </c>
      <c r="L442" s="6"/>
      <c r="M442" s="6">
        <v>0</v>
      </c>
      <c r="N442" s="6">
        <v>0</v>
      </c>
      <c r="O442" s="6">
        <v>0</v>
      </c>
      <c r="P442" s="6">
        <v>0</v>
      </c>
      <c r="Q442" s="6">
        <v>0</v>
      </c>
      <c r="R442" s="6">
        <v>247.65</v>
      </c>
      <c r="S442" s="6">
        <v>1125.53</v>
      </c>
      <c r="T442" s="6">
        <v>0</v>
      </c>
      <c r="U442" s="6"/>
      <c r="V442" s="6">
        <v>6101.14</v>
      </c>
      <c r="W442" s="6">
        <v>0</v>
      </c>
      <c r="X442" s="6">
        <v>9076.24</v>
      </c>
      <c r="Y442" s="513">
        <f>IF(A442&lt;&gt;"",IF(A442=мар17!A442,0,1),IF(AND(B442=мар17!B442,C442=мар17!C442),0,1))</f>
        <v>0</v>
      </c>
      <c r="Z442" s="70" t="str">
        <f t="shared" si="67"/>
        <v>ул. Седьмая д.7</v>
      </c>
      <c r="AA442" s="504">
        <f>IF($B442&lt;&gt;"",MAX(AA$7:AA441)+1,0)</f>
        <v>429</v>
      </c>
      <c r="AB442" s="502">
        <f t="shared" si="46"/>
        <v>442</v>
      </c>
      <c r="AC442" s="504">
        <f>1</f>
        <v>1</v>
      </c>
      <c r="AD442" s="103">
        <f t="shared" si="68"/>
        <v>1487.55</v>
      </c>
      <c r="AE442" s="103">
        <f t="shared" si="69"/>
        <v>4613.59</v>
      </c>
      <c r="AF442" s="103">
        <f t="shared" si="70"/>
        <v>0</v>
      </c>
      <c r="AG442" s="3"/>
    </row>
    <row r="443" spans="2:33" ht="13.2" x14ac:dyDescent="0.25">
      <c r="B443" s="1" t="str">
        <f>адреса!$G$436</f>
        <v>кв.36</v>
      </c>
      <c r="C443" s="522">
        <f>адреса!$I$436</f>
        <v>70000036</v>
      </c>
      <c r="D443" s="6" t="str">
        <f>адреса!$K$436</f>
        <v>ФИО-7-36</v>
      </c>
      <c r="E443" s="6">
        <v>2968.28</v>
      </c>
      <c r="F443" s="6">
        <v>1484.14</v>
      </c>
      <c r="G443" s="6">
        <v>0</v>
      </c>
      <c r="H443" s="6">
        <v>1828.07</v>
      </c>
      <c r="I443" s="6">
        <v>505.62</v>
      </c>
      <c r="J443" s="6">
        <v>0</v>
      </c>
      <c r="K443" s="6">
        <v>902.73</v>
      </c>
      <c r="L443" s="6"/>
      <c r="M443" s="6">
        <v>0</v>
      </c>
      <c r="N443" s="6">
        <v>0</v>
      </c>
      <c r="O443" s="6">
        <v>0</v>
      </c>
      <c r="P443" s="6">
        <v>0</v>
      </c>
      <c r="Q443" s="6">
        <v>0</v>
      </c>
      <c r="R443" s="6">
        <v>247.65</v>
      </c>
      <c r="S443" s="6">
        <v>1125.53</v>
      </c>
      <c r="T443" s="6">
        <v>0</v>
      </c>
      <c r="U443" s="6"/>
      <c r="V443" s="6">
        <v>6093.74</v>
      </c>
      <c r="W443" s="6">
        <v>0</v>
      </c>
      <c r="X443" s="6">
        <v>9062.02</v>
      </c>
      <c r="Y443" s="513">
        <f>IF(A443&lt;&gt;"",IF(A443=мар17!A443,0,1),IF(AND(B443=мар17!B443,C443=мар17!C443),0,1))</f>
        <v>0</v>
      </c>
      <c r="Z443" s="70" t="str">
        <f t="shared" si="67"/>
        <v>ул. Седьмая д.7</v>
      </c>
      <c r="AA443" s="504">
        <f>IF($B443&lt;&gt;"",MAX(AA$7:AA442)+1,0)</f>
        <v>430</v>
      </c>
      <c r="AB443" s="502">
        <f t="shared" si="46"/>
        <v>443</v>
      </c>
      <c r="AC443" s="504">
        <f>1</f>
        <v>1</v>
      </c>
      <c r="AD443" s="103">
        <f t="shared" si="68"/>
        <v>1484.14</v>
      </c>
      <c r="AE443" s="103">
        <f t="shared" si="69"/>
        <v>4609.6000000000004</v>
      </c>
      <c r="AF443" s="103">
        <f t="shared" si="70"/>
        <v>0</v>
      </c>
      <c r="AG443" s="3"/>
    </row>
    <row r="444" spans="2:33" ht="13.2" x14ac:dyDescent="0.25">
      <c r="B444" s="1" t="str">
        <f>адреса!$G$437</f>
        <v>кв.37</v>
      </c>
      <c r="C444" s="522">
        <f>адреса!$I$437</f>
        <v>70000037</v>
      </c>
      <c r="D444" s="6" t="str">
        <f>адреса!$K$437</f>
        <v>ФИО-7-37</v>
      </c>
      <c r="E444" s="6">
        <v>5745.96</v>
      </c>
      <c r="F444" s="6">
        <v>2872.98</v>
      </c>
      <c r="G444" s="6">
        <v>0</v>
      </c>
      <c r="H444" s="6">
        <v>3536.67</v>
      </c>
      <c r="I444" s="6">
        <v>2.8</v>
      </c>
      <c r="J444" s="6">
        <v>0</v>
      </c>
      <c r="K444" s="6">
        <v>4.7</v>
      </c>
      <c r="L444" s="6"/>
      <c r="M444" s="6">
        <v>0</v>
      </c>
      <c r="N444" s="6">
        <v>0</v>
      </c>
      <c r="O444" s="6">
        <v>0</v>
      </c>
      <c r="P444" s="6">
        <v>0</v>
      </c>
      <c r="Q444" s="6">
        <v>0</v>
      </c>
      <c r="R444" s="6">
        <v>1.1200000000000001</v>
      </c>
      <c r="S444" s="6">
        <v>4.9800000000000004</v>
      </c>
      <c r="T444" s="6">
        <v>0</v>
      </c>
      <c r="U444" s="6"/>
      <c r="V444" s="6">
        <v>6423.25</v>
      </c>
      <c r="W444" s="6">
        <v>0</v>
      </c>
      <c r="X444" s="6">
        <v>12169.21</v>
      </c>
      <c r="Y444" s="513">
        <f>IF(A444&lt;&gt;"",IF(A444=мар17!A444,0,1),IF(AND(B444=мар17!B444,C444=мар17!C444),0,1))</f>
        <v>0</v>
      </c>
      <c r="Z444" s="70" t="str">
        <f t="shared" si="67"/>
        <v>ул. Седьмая д.7</v>
      </c>
      <c r="AA444" s="504">
        <f>IF($B444&lt;&gt;"",MAX(AA$7:AA443)+1,0)</f>
        <v>431</v>
      </c>
      <c r="AB444" s="502">
        <f t="shared" si="46"/>
        <v>444</v>
      </c>
      <c r="AC444" s="504">
        <f>1</f>
        <v>1</v>
      </c>
      <c r="AD444" s="103">
        <f t="shared" si="68"/>
        <v>2872.98</v>
      </c>
      <c r="AE444" s="103">
        <f t="shared" si="69"/>
        <v>3550.27</v>
      </c>
      <c r="AF444" s="103">
        <f t="shared" si="70"/>
        <v>0</v>
      </c>
      <c r="AG444" s="3"/>
    </row>
    <row r="445" spans="2:33" ht="13.2" x14ac:dyDescent="0.25">
      <c r="B445" s="1" t="str">
        <f>адреса!$G$438</f>
        <v>кв.38</v>
      </c>
      <c r="C445" s="522">
        <f>адреса!$I$438</f>
        <v>70000038</v>
      </c>
      <c r="D445" s="6" t="str">
        <f>адреса!$K$438</f>
        <v>ФИО-7-38</v>
      </c>
      <c r="E445" s="6">
        <v>4506.8999999999996</v>
      </c>
      <c r="F445" s="6">
        <v>2253.4499999999998</v>
      </c>
      <c r="G445" s="6">
        <v>0</v>
      </c>
      <c r="H445" s="6">
        <v>2775.96</v>
      </c>
      <c r="I445" s="6">
        <v>505.62</v>
      </c>
      <c r="J445" s="6">
        <v>0</v>
      </c>
      <c r="K445" s="6">
        <v>902.73</v>
      </c>
      <c r="L445" s="6"/>
      <c r="M445" s="6">
        <v>0</v>
      </c>
      <c r="N445" s="6">
        <v>0</v>
      </c>
      <c r="O445" s="6">
        <v>0</v>
      </c>
      <c r="P445" s="6">
        <v>0</v>
      </c>
      <c r="Q445" s="6">
        <v>0</v>
      </c>
      <c r="R445" s="6">
        <v>247.65</v>
      </c>
      <c r="S445" s="6">
        <v>1125.53</v>
      </c>
      <c r="T445" s="6">
        <v>0</v>
      </c>
      <c r="U445" s="6"/>
      <c r="V445" s="6">
        <v>7810.94</v>
      </c>
      <c r="W445" s="6">
        <v>4506.8999999999996</v>
      </c>
      <c r="X445" s="6">
        <v>7810.94</v>
      </c>
      <c r="Y445" s="513">
        <f>IF(A445&lt;&gt;"",IF(A445=мар17!A445,0,1),IF(AND(B445=мар17!B445,C445=мар17!C445),0,1))</f>
        <v>0</v>
      </c>
      <c r="Z445" s="70" t="str">
        <f t="shared" si="67"/>
        <v>ул. Седьмая д.7</v>
      </c>
      <c r="AA445" s="504">
        <f>IF($B445&lt;&gt;"",MAX(AA$7:AA444)+1,0)</f>
        <v>432</v>
      </c>
      <c r="AB445" s="502">
        <f t="shared" si="46"/>
        <v>445</v>
      </c>
      <c r="AC445" s="504">
        <f>1</f>
        <v>1</v>
      </c>
      <c r="AD445" s="103">
        <f t="shared" si="68"/>
        <v>2253.4499999999998</v>
      </c>
      <c r="AE445" s="103">
        <f t="shared" si="69"/>
        <v>5557.4899999999989</v>
      </c>
      <c r="AF445" s="103">
        <f t="shared" si="70"/>
        <v>0</v>
      </c>
      <c r="AG445" s="3"/>
    </row>
    <row r="446" spans="2:33" ht="13.2" x14ac:dyDescent="0.25">
      <c r="B446" s="1" t="str">
        <f>адреса!$G$439</f>
        <v>кв.39</v>
      </c>
      <c r="C446" s="522">
        <f>адреса!$I$439</f>
        <v>70000039</v>
      </c>
      <c r="D446" s="6" t="str">
        <f>адреса!$K$439</f>
        <v>ФИО-7-39</v>
      </c>
      <c r="E446" s="6">
        <v>2723.2</v>
      </c>
      <c r="F446" s="6">
        <v>1361.6</v>
      </c>
      <c r="G446" s="6">
        <v>0</v>
      </c>
      <c r="H446" s="6">
        <v>1676.73</v>
      </c>
      <c r="I446" s="6">
        <v>505.62</v>
      </c>
      <c r="J446" s="6">
        <v>0</v>
      </c>
      <c r="K446" s="6">
        <v>902.73</v>
      </c>
      <c r="L446" s="6"/>
      <c r="M446" s="6">
        <v>0</v>
      </c>
      <c r="N446" s="6">
        <v>0</v>
      </c>
      <c r="O446" s="6">
        <v>0</v>
      </c>
      <c r="P446" s="6">
        <v>0</v>
      </c>
      <c r="Q446" s="6">
        <v>0</v>
      </c>
      <c r="R446" s="6">
        <v>247.65</v>
      </c>
      <c r="S446" s="6">
        <v>1125.53</v>
      </c>
      <c r="T446" s="6">
        <v>0</v>
      </c>
      <c r="U446" s="6"/>
      <c r="V446" s="6">
        <v>5819.86</v>
      </c>
      <c r="W446" s="6">
        <v>0</v>
      </c>
      <c r="X446" s="6">
        <v>8543.06</v>
      </c>
      <c r="Y446" s="513">
        <f>IF(A446&lt;&gt;"",IF(A446=мар17!A446,0,1),IF(AND(B446=мар17!B446,C446=мар17!C446),0,1))</f>
        <v>0</v>
      </c>
      <c r="Z446" s="70" t="str">
        <f t="shared" si="67"/>
        <v>ул. Седьмая д.7</v>
      </c>
      <c r="AA446" s="504">
        <f>IF($B446&lt;&gt;"",MAX(AA$7:AA445)+1,0)</f>
        <v>433</v>
      </c>
      <c r="AB446" s="502">
        <f t="shared" si="46"/>
        <v>446</v>
      </c>
      <c r="AC446" s="504">
        <f>1</f>
        <v>1</v>
      </c>
      <c r="AD446" s="103">
        <f t="shared" si="68"/>
        <v>1361.6</v>
      </c>
      <c r="AE446" s="103">
        <f t="shared" si="69"/>
        <v>4458.26</v>
      </c>
      <c r="AF446" s="103">
        <f t="shared" si="70"/>
        <v>0</v>
      </c>
      <c r="AG446" s="3"/>
    </row>
    <row r="447" spans="2:33" ht="13.2" x14ac:dyDescent="0.25">
      <c r="B447" s="1" t="str">
        <f>адреса!$G$440</f>
        <v>кв.40</v>
      </c>
      <c r="C447" s="522">
        <f>адреса!$I$440</f>
        <v>70000040</v>
      </c>
      <c r="D447" s="6" t="str">
        <f>адреса!$K$440</f>
        <v>ФИО-7-40</v>
      </c>
      <c r="E447" s="6">
        <v>2995.52</v>
      </c>
      <c r="F447" s="6">
        <v>1497.76</v>
      </c>
      <c r="G447" s="6">
        <v>0</v>
      </c>
      <c r="H447" s="6">
        <v>1844</v>
      </c>
      <c r="I447" s="6">
        <v>505.62</v>
      </c>
      <c r="J447" s="6">
        <v>0</v>
      </c>
      <c r="K447" s="6">
        <v>902.73</v>
      </c>
      <c r="L447" s="6"/>
      <c r="M447" s="6">
        <v>0</v>
      </c>
      <c r="N447" s="6">
        <v>0</v>
      </c>
      <c r="O447" s="6">
        <v>0</v>
      </c>
      <c r="P447" s="6">
        <v>0</v>
      </c>
      <c r="Q447" s="6">
        <v>0</v>
      </c>
      <c r="R447" s="6">
        <v>247.65</v>
      </c>
      <c r="S447" s="6">
        <v>1125.53</v>
      </c>
      <c r="T447" s="6">
        <v>0</v>
      </c>
      <c r="U447" s="6"/>
      <c r="V447" s="6">
        <v>6123.29</v>
      </c>
      <c r="W447" s="6">
        <v>0</v>
      </c>
      <c r="X447" s="6">
        <v>9118.81</v>
      </c>
      <c r="Y447" s="513">
        <f>IF(A447&lt;&gt;"",IF(A447=мар17!A447,0,1),IF(AND(B447=мар17!B447,C447=мар17!C447),0,1))</f>
        <v>0</v>
      </c>
      <c r="Z447" s="70" t="str">
        <f t="shared" si="67"/>
        <v>ул. Седьмая д.7</v>
      </c>
      <c r="AA447" s="504">
        <f>IF($B447&lt;&gt;"",MAX(AA$7:AA446)+1,0)</f>
        <v>434</v>
      </c>
      <c r="AB447" s="502">
        <f t="shared" si="46"/>
        <v>447</v>
      </c>
      <c r="AC447" s="504">
        <f>1</f>
        <v>1</v>
      </c>
      <c r="AD447" s="103">
        <f t="shared" si="68"/>
        <v>1497.76</v>
      </c>
      <c r="AE447" s="103">
        <f t="shared" si="69"/>
        <v>4625.53</v>
      </c>
      <c r="AF447" s="103">
        <f t="shared" si="70"/>
        <v>0</v>
      </c>
      <c r="AG447" s="3"/>
    </row>
    <row r="448" spans="2:33" ht="13.2" x14ac:dyDescent="0.25">
      <c r="B448" s="1" t="str">
        <f>адреса!$G$441</f>
        <v>кв.41</v>
      </c>
      <c r="C448" s="522">
        <f>адреса!$I$441</f>
        <v>70000041</v>
      </c>
      <c r="D448" s="6" t="str">
        <f>адреса!$K$441</f>
        <v>ФИО-7-41</v>
      </c>
      <c r="E448" s="6">
        <v>2981.9</v>
      </c>
      <c r="F448" s="6">
        <v>1490.95</v>
      </c>
      <c r="G448" s="6">
        <v>0</v>
      </c>
      <c r="H448" s="6">
        <v>1836.04</v>
      </c>
      <c r="I448" s="6">
        <v>505.62</v>
      </c>
      <c r="J448" s="6">
        <v>0</v>
      </c>
      <c r="K448" s="6">
        <v>902.73</v>
      </c>
      <c r="L448" s="6"/>
      <c r="M448" s="6">
        <v>0</v>
      </c>
      <c r="N448" s="6">
        <v>0</v>
      </c>
      <c r="O448" s="6">
        <v>0</v>
      </c>
      <c r="P448" s="6">
        <v>0</v>
      </c>
      <c r="Q448" s="6">
        <v>0</v>
      </c>
      <c r="R448" s="6">
        <v>247.65</v>
      </c>
      <c r="S448" s="6">
        <v>1125.53</v>
      </c>
      <c r="T448" s="6">
        <v>0</v>
      </c>
      <c r="U448" s="6"/>
      <c r="V448" s="6">
        <v>6108.52</v>
      </c>
      <c r="W448" s="6">
        <v>0</v>
      </c>
      <c r="X448" s="6">
        <v>9090.42</v>
      </c>
      <c r="Y448" s="513">
        <f>IF(A448&lt;&gt;"",IF(A448=мар17!A448,0,1),IF(AND(B448=мар17!B448,C448=мар17!C448),0,1))</f>
        <v>0</v>
      </c>
      <c r="Z448" s="70" t="str">
        <f t="shared" si="67"/>
        <v>ул. Седьмая д.7</v>
      </c>
      <c r="AA448" s="504">
        <f>IF($B448&lt;&gt;"",MAX(AA$7:AA447)+1,0)</f>
        <v>435</v>
      </c>
      <c r="AB448" s="502">
        <f t="shared" si="46"/>
        <v>448</v>
      </c>
      <c r="AC448" s="504">
        <f>1</f>
        <v>1</v>
      </c>
      <c r="AD448" s="103">
        <f t="shared" si="68"/>
        <v>1490.95</v>
      </c>
      <c r="AE448" s="103">
        <f t="shared" si="69"/>
        <v>4617.57</v>
      </c>
      <c r="AF448" s="103">
        <f t="shared" si="70"/>
        <v>0</v>
      </c>
      <c r="AG448" s="3"/>
    </row>
    <row r="449" spans="2:33" ht="13.2" x14ac:dyDescent="0.25">
      <c r="B449" s="1" t="str">
        <f>адреса!$G$442</f>
        <v>кв.42</v>
      </c>
      <c r="C449" s="522">
        <f>адреса!$I$442</f>
        <v>70000042</v>
      </c>
      <c r="D449" s="6" t="str">
        <f>адреса!$K$442</f>
        <v>ФИО-7-42</v>
      </c>
      <c r="E449" s="6">
        <v>2961.48</v>
      </c>
      <c r="F449" s="6">
        <v>1480.74</v>
      </c>
      <c r="G449" s="6">
        <v>0</v>
      </c>
      <c r="H449" s="6">
        <v>1824.09</v>
      </c>
      <c r="I449" s="6">
        <v>505.62</v>
      </c>
      <c r="J449" s="6">
        <v>0</v>
      </c>
      <c r="K449" s="6">
        <v>902.73</v>
      </c>
      <c r="L449" s="6"/>
      <c r="M449" s="6">
        <v>0</v>
      </c>
      <c r="N449" s="6">
        <v>0</v>
      </c>
      <c r="O449" s="6">
        <v>0</v>
      </c>
      <c r="P449" s="6">
        <v>0</v>
      </c>
      <c r="Q449" s="6">
        <v>0</v>
      </c>
      <c r="R449" s="6">
        <v>247.65</v>
      </c>
      <c r="S449" s="6">
        <v>1125.53</v>
      </c>
      <c r="T449" s="6">
        <v>0</v>
      </c>
      <c r="U449" s="6"/>
      <c r="V449" s="6">
        <v>6086.36</v>
      </c>
      <c r="W449" s="6">
        <v>0</v>
      </c>
      <c r="X449" s="6">
        <v>9047.84</v>
      </c>
      <c r="Y449" s="513">
        <f>IF(A449&lt;&gt;"",IF(A449=мар17!A449,0,1),IF(AND(B449=мар17!B449,C449=мар17!C449),0,1))</f>
        <v>0</v>
      </c>
      <c r="Z449" s="70" t="str">
        <f t="shared" ref="Z449:Z452" si="71">IF(AND(A449&lt;&gt;"",B449=""),A449,Z448)</f>
        <v>ул. Седьмая д.7</v>
      </c>
      <c r="AA449" s="504">
        <f>IF($B449&lt;&gt;"",MAX(AA$7:AA448)+1,0)</f>
        <v>436</v>
      </c>
      <c r="AB449" s="502">
        <f t="shared" si="46"/>
        <v>449</v>
      </c>
      <c r="AC449" s="504">
        <f>1</f>
        <v>1</v>
      </c>
      <c r="AD449" s="103">
        <f t="shared" ref="AD449:AD452" si="72">F449</f>
        <v>1480.74</v>
      </c>
      <c r="AE449" s="103">
        <f t="shared" ref="AE449:AE452" si="73">H449+I449+J449+K449+L449+O449+R449+S449</f>
        <v>4605.62</v>
      </c>
      <c r="AF449" s="103">
        <f t="shared" ref="AF449:AF452" si="74">V449-AD449-AE449</f>
        <v>0</v>
      </c>
      <c r="AG449" s="3"/>
    </row>
    <row r="450" spans="2:33" ht="13.2" x14ac:dyDescent="0.25">
      <c r="B450" s="1" t="str">
        <f>адреса!$G$443</f>
        <v>кв.43</v>
      </c>
      <c r="C450" s="522">
        <f>адреса!$I$443</f>
        <v>70000043</v>
      </c>
      <c r="D450" s="6" t="str">
        <f>адреса!$K$443</f>
        <v>ФИО-7-43</v>
      </c>
      <c r="E450" s="6">
        <v>5752.76</v>
      </c>
      <c r="F450" s="6">
        <v>2876.38</v>
      </c>
      <c r="G450" s="6">
        <v>0</v>
      </c>
      <c r="H450" s="6">
        <v>3540.65</v>
      </c>
      <c r="I450" s="6">
        <v>505.62</v>
      </c>
      <c r="J450" s="6">
        <v>0</v>
      </c>
      <c r="K450" s="6">
        <v>902.73</v>
      </c>
      <c r="L450" s="6"/>
      <c r="M450" s="6">
        <v>0</v>
      </c>
      <c r="N450" s="6">
        <v>0</v>
      </c>
      <c r="O450" s="6">
        <v>0</v>
      </c>
      <c r="P450" s="6">
        <v>0</v>
      </c>
      <c r="Q450" s="6">
        <v>0</v>
      </c>
      <c r="R450" s="6">
        <v>247.65</v>
      </c>
      <c r="S450" s="6">
        <v>1125.53</v>
      </c>
      <c r="T450" s="6">
        <v>0</v>
      </c>
      <c r="U450" s="6"/>
      <c r="V450" s="6">
        <v>9198.56</v>
      </c>
      <c r="W450" s="6">
        <v>0</v>
      </c>
      <c r="X450" s="6">
        <v>14951.32</v>
      </c>
      <c r="Y450" s="513">
        <f>IF(A450&lt;&gt;"",IF(A450=мар17!A450,0,1),IF(AND(B450=мар17!B450,C450=мар17!C450),0,1))</f>
        <v>0</v>
      </c>
      <c r="Z450" s="70" t="str">
        <f t="shared" si="71"/>
        <v>ул. Седьмая д.7</v>
      </c>
      <c r="AA450" s="504">
        <f>IF($B450&lt;&gt;"",MAX(AA$7:AA449)+1,0)</f>
        <v>437</v>
      </c>
      <c r="AB450" s="502">
        <f t="shared" si="46"/>
        <v>450</v>
      </c>
      <c r="AC450" s="504">
        <f>1</f>
        <v>1</v>
      </c>
      <c r="AD450" s="103">
        <f t="shared" si="72"/>
        <v>2876.38</v>
      </c>
      <c r="AE450" s="103">
        <f t="shared" si="73"/>
        <v>6322.1799999999994</v>
      </c>
      <c r="AF450" s="103">
        <f t="shared" si="74"/>
        <v>0</v>
      </c>
      <c r="AG450" s="3"/>
    </row>
    <row r="451" spans="2:33" ht="13.2" x14ac:dyDescent="0.25">
      <c r="B451" s="1" t="str">
        <f>адреса!$G$444</f>
        <v>кв.44</v>
      </c>
      <c r="C451" s="522">
        <f>адреса!$I$444</f>
        <v>70000044</v>
      </c>
      <c r="D451" s="6" t="str">
        <f>адреса!$K$444</f>
        <v>ФИО-7-44</v>
      </c>
      <c r="E451" s="6">
        <v>2757.24</v>
      </c>
      <c r="F451" s="6">
        <v>1378.62</v>
      </c>
      <c r="G451" s="6">
        <v>0</v>
      </c>
      <c r="H451" s="6">
        <v>1696.64</v>
      </c>
      <c r="I451" s="6">
        <v>505.62</v>
      </c>
      <c r="J451" s="6">
        <v>0</v>
      </c>
      <c r="K451" s="6">
        <v>902.73</v>
      </c>
      <c r="L451" s="6"/>
      <c r="M451" s="6">
        <v>0</v>
      </c>
      <c r="N451" s="6">
        <v>0</v>
      </c>
      <c r="O451" s="6">
        <v>0</v>
      </c>
      <c r="P451" s="6">
        <v>0</v>
      </c>
      <c r="Q451" s="6">
        <v>0</v>
      </c>
      <c r="R451" s="6">
        <v>247.65</v>
      </c>
      <c r="S451" s="6">
        <v>1125.53</v>
      </c>
      <c r="T451" s="6">
        <v>0</v>
      </c>
      <c r="U451" s="6"/>
      <c r="V451" s="6">
        <v>5856.79</v>
      </c>
      <c r="W451" s="6">
        <v>1378.62</v>
      </c>
      <c r="X451" s="6">
        <v>7235.41</v>
      </c>
      <c r="Y451" s="513">
        <f>IF(A451&lt;&gt;"",IF(A451=мар17!A451,0,1),IF(AND(B451=мар17!B451,C451=мар17!C451),0,1))</f>
        <v>0</v>
      </c>
      <c r="Z451" s="70" t="str">
        <f t="shared" si="71"/>
        <v>ул. Седьмая д.7</v>
      </c>
      <c r="AA451" s="504">
        <f>IF($B451&lt;&gt;"",MAX(AA$7:AA450)+1,0)</f>
        <v>438</v>
      </c>
      <c r="AB451" s="502">
        <f t="shared" si="46"/>
        <v>451</v>
      </c>
      <c r="AC451" s="504">
        <f>1</f>
        <v>1</v>
      </c>
      <c r="AD451" s="103">
        <f t="shared" si="72"/>
        <v>1378.62</v>
      </c>
      <c r="AE451" s="103">
        <f t="shared" si="73"/>
        <v>4478.17</v>
      </c>
      <c r="AF451" s="103">
        <f t="shared" si="74"/>
        <v>0</v>
      </c>
      <c r="AG451" s="3"/>
    </row>
    <row r="452" spans="2:33" ht="13.2" x14ac:dyDescent="0.25">
      <c r="B452" s="1" t="str">
        <f>адреса!$G$445</f>
        <v>кв.45</v>
      </c>
      <c r="C452" s="522">
        <f>адреса!$I$445</f>
        <v>70000045</v>
      </c>
      <c r="D452" s="6" t="str">
        <f>адреса!$K$445</f>
        <v>ФИО-7-45</v>
      </c>
      <c r="E452" s="6">
        <v>2947.86</v>
      </c>
      <c r="F452" s="6">
        <v>1473.93</v>
      </c>
      <c r="G452" s="6">
        <v>0</v>
      </c>
      <c r="H452" s="6">
        <v>1816.12</v>
      </c>
      <c r="I452" s="6">
        <v>505.62</v>
      </c>
      <c r="J452" s="6">
        <v>0</v>
      </c>
      <c r="K452" s="6">
        <v>902.73</v>
      </c>
      <c r="L452" s="6"/>
      <c r="M452" s="6">
        <v>0</v>
      </c>
      <c r="N452" s="6">
        <v>0</v>
      </c>
      <c r="O452" s="6">
        <v>0</v>
      </c>
      <c r="P452" s="6">
        <v>0</v>
      </c>
      <c r="Q452" s="6">
        <v>0</v>
      </c>
      <c r="R452" s="6">
        <v>247.65</v>
      </c>
      <c r="S452" s="6">
        <v>1125.53</v>
      </c>
      <c r="T452" s="6">
        <v>0</v>
      </c>
      <c r="U452" s="6"/>
      <c r="V452" s="6">
        <v>6071.58</v>
      </c>
      <c r="W452" s="6">
        <v>0</v>
      </c>
      <c r="X452" s="6">
        <v>9019.44</v>
      </c>
      <c r="Y452" s="513">
        <f>IF(A452&lt;&gt;"",IF(A452=мар17!A452,0,1),IF(AND(B452=мар17!B452,C452=мар17!C452),0,1))</f>
        <v>0</v>
      </c>
      <c r="Z452" s="70" t="str">
        <f t="shared" si="71"/>
        <v>ул. Седьмая д.7</v>
      </c>
      <c r="AA452" s="504">
        <f>IF($B452&lt;&gt;"",MAX(AA$7:AA451)+1,0)</f>
        <v>439</v>
      </c>
      <c r="AB452" s="502">
        <f t="shared" si="46"/>
        <v>452</v>
      </c>
      <c r="AC452" s="504">
        <f>1</f>
        <v>1</v>
      </c>
      <c r="AD452" s="103">
        <f t="shared" si="72"/>
        <v>1473.93</v>
      </c>
      <c r="AE452" s="103">
        <f t="shared" si="73"/>
        <v>4597.6499999999996</v>
      </c>
      <c r="AF452" s="103">
        <f t="shared" si="74"/>
        <v>0</v>
      </c>
      <c r="AG452" s="3"/>
    </row>
    <row r="453" spans="2:33" ht="13.2" x14ac:dyDescent="0.25">
      <c r="B453" s="1" t="str">
        <f>адреса!$G$446</f>
        <v>кв.46</v>
      </c>
      <c r="C453" s="522">
        <f>адреса!$I$446</f>
        <v>70000046</v>
      </c>
      <c r="D453" s="6" t="str">
        <f>адреса!$K$446</f>
        <v>ФИО-7-46</v>
      </c>
      <c r="E453" s="6">
        <v>2975.1</v>
      </c>
      <c r="F453" s="6">
        <v>1487.55</v>
      </c>
      <c r="G453" s="6">
        <v>0</v>
      </c>
      <c r="H453" s="6">
        <v>1832.06</v>
      </c>
      <c r="I453" s="6">
        <v>505.62</v>
      </c>
      <c r="J453" s="6">
        <v>0</v>
      </c>
      <c r="K453" s="6">
        <v>902.73</v>
      </c>
      <c r="L453" s="6"/>
      <c r="M453" s="6">
        <v>0</v>
      </c>
      <c r="N453" s="6">
        <v>0</v>
      </c>
      <c r="O453" s="6">
        <v>0</v>
      </c>
      <c r="P453" s="6">
        <v>0</v>
      </c>
      <c r="Q453" s="6">
        <v>0</v>
      </c>
      <c r="R453" s="6">
        <v>247.65</v>
      </c>
      <c r="S453" s="6">
        <v>1125.53</v>
      </c>
      <c r="T453" s="6">
        <v>0</v>
      </c>
      <c r="U453" s="6"/>
      <c r="V453" s="6">
        <v>6101.14</v>
      </c>
      <c r="W453" s="6">
        <v>0</v>
      </c>
      <c r="X453" s="6">
        <v>9076.24</v>
      </c>
      <c r="Y453" s="513">
        <f>IF(A453&lt;&gt;"",IF(A453=мар17!A453,0,1),IF(AND(B453=мар17!B453,C453=мар17!C453),0,1))</f>
        <v>0</v>
      </c>
      <c r="Z453" s="70" t="str">
        <f t="shared" ref="Z453:Z457" si="75">IF(AND(A453&lt;&gt;"",B453=""),A453,Z452)</f>
        <v>ул. Седьмая д.7</v>
      </c>
      <c r="AA453" s="504">
        <f>IF($B453&lt;&gt;"",MAX(AA$7:AA452)+1,0)</f>
        <v>440</v>
      </c>
      <c r="AB453" s="502">
        <f t="shared" si="46"/>
        <v>453</v>
      </c>
      <c r="AC453" s="504">
        <f>1</f>
        <v>1</v>
      </c>
      <c r="AD453" s="103">
        <f t="shared" ref="AD453:AD457" si="76">F453</f>
        <v>1487.55</v>
      </c>
      <c r="AE453" s="103">
        <f t="shared" ref="AE453:AE457" si="77">H453+I453+J453+K453+L453+O453+R453+S453</f>
        <v>4613.59</v>
      </c>
      <c r="AF453" s="103">
        <f t="shared" ref="AF453:AF457" si="78">V453-AD453-AE453</f>
        <v>0</v>
      </c>
      <c r="AG453" s="3"/>
    </row>
    <row r="454" spans="2:33" ht="13.2" x14ac:dyDescent="0.25">
      <c r="B454" s="1" t="str">
        <f>адреса!$G$447</f>
        <v>кв.47</v>
      </c>
      <c r="C454" s="522">
        <f>адреса!$I$447</f>
        <v>70000047</v>
      </c>
      <c r="D454" s="6" t="str">
        <f>адреса!$K$447</f>
        <v>ФИО-7-47</v>
      </c>
      <c r="E454" s="6">
        <v>2961.48</v>
      </c>
      <c r="F454" s="6">
        <v>1480.74</v>
      </c>
      <c r="G454" s="6">
        <v>0</v>
      </c>
      <c r="H454" s="6">
        <v>1824.09</v>
      </c>
      <c r="I454" s="6">
        <v>22.93</v>
      </c>
      <c r="J454" s="6">
        <v>0</v>
      </c>
      <c r="K454" s="6">
        <v>54.96</v>
      </c>
      <c r="L454" s="6"/>
      <c r="M454" s="6">
        <v>0</v>
      </c>
      <c r="N454" s="6">
        <v>0</v>
      </c>
      <c r="O454" s="6">
        <v>0</v>
      </c>
      <c r="P454" s="6">
        <v>0</v>
      </c>
      <c r="Q454" s="6">
        <v>0</v>
      </c>
      <c r="R454" s="6">
        <v>22.93</v>
      </c>
      <c r="S454" s="6">
        <v>101.56</v>
      </c>
      <c r="T454" s="6">
        <v>0</v>
      </c>
      <c r="U454" s="6"/>
      <c r="V454" s="6">
        <v>3507.21</v>
      </c>
      <c r="W454" s="6">
        <v>0</v>
      </c>
      <c r="X454" s="6">
        <v>6468.69</v>
      </c>
      <c r="Y454" s="513">
        <f>IF(A454&lt;&gt;"",IF(A454=мар17!A454,0,1),IF(AND(B454=мар17!B454,C454=мар17!C454),0,1))</f>
        <v>0</v>
      </c>
      <c r="Z454" s="70" t="str">
        <f t="shared" si="75"/>
        <v>ул. Седьмая д.7</v>
      </c>
      <c r="AA454" s="504">
        <f>IF($B454&lt;&gt;"",MAX(AA$7:AA453)+1,0)</f>
        <v>441</v>
      </c>
      <c r="AB454" s="502">
        <f t="shared" si="46"/>
        <v>454</v>
      </c>
      <c r="AC454" s="504">
        <f>1</f>
        <v>1</v>
      </c>
      <c r="AD454" s="103">
        <f t="shared" si="76"/>
        <v>1480.74</v>
      </c>
      <c r="AE454" s="103">
        <f t="shared" si="77"/>
        <v>2026.47</v>
      </c>
      <c r="AF454" s="103">
        <f t="shared" si="78"/>
        <v>0</v>
      </c>
      <c r="AG454" s="3"/>
    </row>
    <row r="455" spans="2:33" ht="13.2" x14ac:dyDescent="0.25">
      <c r="B455" s="1" t="str">
        <f>адреса!$G$448</f>
        <v>кв.48</v>
      </c>
      <c r="C455" s="522">
        <f>адреса!$I$448</f>
        <v>70000048</v>
      </c>
      <c r="D455" s="6" t="str">
        <f>адреса!$K$448</f>
        <v>ФИО-7-48</v>
      </c>
      <c r="E455" s="6">
        <v>5766.38</v>
      </c>
      <c r="F455" s="6">
        <v>2883.19</v>
      </c>
      <c r="G455" s="6">
        <v>0</v>
      </c>
      <c r="H455" s="6">
        <v>3548.61</v>
      </c>
      <c r="I455" s="6">
        <v>505.62</v>
      </c>
      <c r="J455" s="6">
        <v>0</v>
      </c>
      <c r="K455" s="6">
        <v>902.73</v>
      </c>
      <c r="L455" s="6"/>
      <c r="M455" s="6">
        <v>0</v>
      </c>
      <c r="N455" s="6">
        <v>0</v>
      </c>
      <c r="O455" s="6">
        <v>0</v>
      </c>
      <c r="P455" s="6">
        <v>0</v>
      </c>
      <c r="Q455" s="6">
        <v>0</v>
      </c>
      <c r="R455" s="6">
        <v>247.65</v>
      </c>
      <c r="S455" s="6">
        <v>1125.53</v>
      </c>
      <c r="T455" s="6">
        <v>0</v>
      </c>
      <c r="U455" s="6"/>
      <c r="V455" s="6">
        <v>9213.33</v>
      </c>
      <c r="W455" s="6">
        <v>0</v>
      </c>
      <c r="X455" s="6">
        <v>14979.71</v>
      </c>
      <c r="Y455" s="513">
        <f>IF(A455&lt;&gt;"",IF(A455=мар17!A455,0,1),IF(AND(B455=мар17!B455,C455=мар17!C455),0,1))</f>
        <v>0</v>
      </c>
      <c r="Z455" s="70" t="str">
        <f t="shared" si="75"/>
        <v>ул. Седьмая д.7</v>
      </c>
      <c r="AA455" s="504">
        <f>IF($B455&lt;&gt;"",MAX(AA$7:AA454)+1,0)</f>
        <v>442</v>
      </c>
      <c r="AB455" s="502">
        <f t="shared" si="46"/>
        <v>455</v>
      </c>
      <c r="AC455" s="504">
        <f>1</f>
        <v>1</v>
      </c>
      <c r="AD455" s="103">
        <f t="shared" si="76"/>
        <v>2883.19</v>
      </c>
      <c r="AE455" s="103">
        <f t="shared" si="77"/>
        <v>6330.1399999999994</v>
      </c>
      <c r="AF455" s="103">
        <f t="shared" si="78"/>
        <v>0</v>
      </c>
      <c r="AG455" s="3"/>
    </row>
    <row r="456" spans="2:33" ht="13.2" x14ac:dyDescent="0.25">
      <c r="B456" s="1" t="str">
        <f>адреса!$G$449</f>
        <v>кв.49</v>
      </c>
      <c r="C456" s="522">
        <f>адреса!$I$449</f>
        <v>70000049</v>
      </c>
      <c r="D456" s="6" t="str">
        <f>адреса!$K$449</f>
        <v>ФИО-7-49</v>
      </c>
      <c r="E456" s="6">
        <v>2743.62</v>
      </c>
      <c r="F456" s="6">
        <v>1371.81</v>
      </c>
      <c r="G456" s="6">
        <v>0</v>
      </c>
      <c r="H456" s="6">
        <v>1688.68</v>
      </c>
      <c r="I456" s="6">
        <v>505.62</v>
      </c>
      <c r="J456" s="6">
        <v>0</v>
      </c>
      <c r="K456" s="6">
        <v>902.73</v>
      </c>
      <c r="L456" s="6"/>
      <c r="M456" s="6">
        <v>0</v>
      </c>
      <c r="N456" s="6">
        <v>0</v>
      </c>
      <c r="O456" s="6">
        <v>0</v>
      </c>
      <c r="P456" s="6">
        <v>0</v>
      </c>
      <c r="Q456" s="6">
        <v>0</v>
      </c>
      <c r="R456" s="6">
        <v>247.65</v>
      </c>
      <c r="S456" s="6">
        <v>1125.53</v>
      </c>
      <c r="T456" s="6">
        <v>0</v>
      </c>
      <c r="U456" s="6"/>
      <c r="V456" s="6">
        <v>5842.02</v>
      </c>
      <c r="W456" s="6">
        <v>0</v>
      </c>
      <c r="X456" s="6">
        <v>8585.64</v>
      </c>
      <c r="Y456" s="513">
        <f>IF(A456&lt;&gt;"",IF(A456=мар17!A456,0,1),IF(AND(B456=мар17!B456,C456=мар17!C456),0,1))</f>
        <v>0</v>
      </c>
      <c r="Z456" s="70" t="str">
        <f t="shared" si="75"/>
        <v>ул. Седьмая д.7</v>
      </c>
      <c r="AA456" s="504">
        <f>IF($B456&lt;&gt;"",MAX(AA$7:AA455)+1,0)</f>
        <v>443</v>
      </c>
      <c r="AB456" s="502">
        <f t="shared" si="46"/>
        <v>456</v>
      </c>
      <c r="AC456" s="504">
        <f>1</f>
        <v>1</v>
      </c>
      <c r="AD456" s="103">
        <f t="shared" si="76"/>
        <v>1371.81</v>
      </c>
      <c r="AE456" s="103">
        <f t="shared" si="77"/>
        <v>4470.21</v>
      </c>
      <c r="AF456" s="103">
        <f t="shared" si="78"/>
        <v>0</v>
      </c>
      <c r="AG456" s="3"/>
    </row>
    <row r="457" spans="2:33" ht="13.2" x14ac:dyDescent="0.25">
      <c r="B457" s="1" t="str">
        <f>адреса!$G$450</f>
        <v>кв.50</v>
      </c>
      <c r="C457" s="522">
        <f>адреса!$I$450</f>
        <v>70000050</v>
      </c>
      <c r="D457" s="6" t="str">
        <f>адреса!$K$450</f>
        <v>ФИО-7-50</v>
      </c>
      <c r="E457" s="6">
        <v>2968.28</v>
      </c>
      <c r="F457" s="6">
        <v>1484.14</v>
      </c>
      <c r="G457" s="6">
        <v>0</v>
      </c>
      <c r="H457" s="6">
        <v>1828.07</v>
      </c>
      <c r="I457" s="6">
        <v>505.62</v>
      </c>
      <c r="J457" s="6">
        <v>0</v>
      </c>
      <c r="K457" s="6">
        <v>902.73</v>
      </c>
      <c r="L457" s="6"/>
      <c r="M457" s="6">
        <v>0</v>
      </c>
      <c r="N457" s="6">
        <v>0</v>
      </c>
      <c r="O457" s="6">
        <v>0</v>
      </c>
      <c r="P457" s="6">
        <v>0</v>
      </c>
      <c r="Q457" s="6">
        <v>0</v>
      </c>
      <c r="R457" s="6">
        <v>247.65</v>
      </c>
      <c r="S457" s="6">
        <v>1125.53</v>
      </c>
      <c r="T457" s="6">
        <v>0</v>
      </c>
      <c r="U457" s="6"/>
      <c r="V457" s="6">
        <v>6093.74</v>
      </c>
      <c r="W457" s="6">
        <v>0</v>
      </c>
      <c r="X457" s="6">
        <v>9062.02</v>
      </c>
      <c r="Y457" s="513">
        <f>IF(A457&lt;&gt;"",IF(A457=мар17!A457,0,1),IF(AND(B457=мар17!B457,C457=мар17!C457),0,1))</f>
        <v>0</v>
      </c>
      <c r="Z457" s="70" t="str">
        <f t="shared" si="75"/>
        <v>ул. Седьмая д.7</v>
      </c>
      <c r="AA457" s="504">
        <f>IF($B457&lt;&gt;"",MAX(AA$7:AA456)+1,0)</f>
        <v>444</v>
      </c>
      <c r="AB457" s="502">
        <f t="shared" ref="AB457:AB471" si="79">AB456+1</f>
        <v>457</v>
      </c>
      <c r="AC457" s="504">
        <f>1</f>
        <v>1</v>
      </c>
      <c r="AD457" s="103">
        <f t="shared" si="76"/>
        <v>1484.14</v>
      </c>
      <c r="AE457" s="103">
        <f t="shared" si="77"/>
        <v>4609.6000000000004</v>
      </c>
      <c r="AF457" s="103">
        <f t="shared" si="78"/>
        <v>0</v>
      </c>
      <c r="AG457" s="3"/>
    </row>
    <row r="458" spans="2:33" ht="13.2" x14ac:dyDescent="0.25">
      <c r="B458" s="1" t="str">
        <f>адреса!$G$451</f>
        <v>кв.51</v>
      </c>
      <c r="C458" s="522">
        <f>адреса!$I$451</f>
        <v>70000051</v>
      </c>
      <c r="D458" s="6" t="str">
        <f>адреса!$K$451</f>
        <v>ФИО-7-51</v>
      </c>
      <c r="E458" s="6">
        <v>2975.1</v>
      </c>
      <c r="F458" s="6">
        <v>1487.55</v>
      </c>
      <c r="G458" s="6">
        <v>0</v>
      </c>
      <c r="H458" s="6">
        <v>1832.06</v>
      </c>
      <c r="I458" s="6">
        <v>505.62</v>
      </c>
      <c r="J458" s="6">
        <v>0</v>
      </c>
      <c r="K458" s="6">
        <v>902.73</v>
      </c>
      <c r="L458" s="6"/>
      <c r="M458" s="6">
        <v>0</v>
      </c>
      <c r="N458" s="6">
        <v>0</v>
      </c>
      <c r="O458" s="6">
        <v>0</v>
      </c>
      <c r="P458" s="6">
        <v>0</v>
      </c>
      <c r="Q458" s="6">
        <v>0</v>
      </c>
      <c r="R458" s="6">
        <v>247.65</v>
      </c>
      <c r="S458" s="6">
        <v>1125.53</v>
      </c>
      <c r="T458" s="6">
        <v>0</v>
      </c>
      <c r="U458" s="6"/>
      <c r="V458" s="6">
        <v>6101.14</v>
      </c>
      <c r="W458" s="6">
        <v>0</v>
      </c>
      <c r="X458" s="6">
        <v>9076.24</v>
      </c>
      <c r="Y458" s="513">
        <f>IF(A458&lt;&gt;"",IF(A458=мар17!A458,0,1),IF(AND(B458=мар17!B458,C458=мар17!C458),0,1))</f>
        <v>0</v>
      </c>
      <c r="Z458" s="70" t="str">
        <f t="shared" ref="Z458:Z471" si="80">IF(AND(A458&lt;&gt;"",B458=""),A458,Z457)</f>
        <v>ул. Седьмая д.7</v>
      </c>
      <c r="AA458" s="504">
        <f>IF($B458&lt;&gt;"",MAX(AA$7:AA457)+1,0)</f>
        <v>445</v>
      </c>
      <c r="AB458" s="502">
        <f t="shared" si="79"/>
        <v>458</v>
      </c>
      <c r="AC458" s="504">
        <f>1</f>
        <v>1</v>
      </c>
      <c r="AD458" s="103">
        <f t="shared" ref="AD458:AD471" si="81">F458</f>
        <v>1487.55</v>
      </c>
      <c r="AE458" s="103">
        <f t="shared" ref="AE458:AE471" si="82">H458+I458+J458+K458+L458+O458+R458+S458</f>
        <v>4613.59</v>
      </c>
      <c r="AF458" s="103">
        <f t="shared" ref="AF458:AF471" si="83">V458-AD458-AE458</f>
        <v>0</v>
      </c>
      <c r="AG458" s="3"/>
    </row>
    <row r="459" spans="2:33" ht="13.2" x14ac:dyDescent="0.25">
      <c r="B459" s="1" t="str">
        <f>адреса!$G$452</f>
        <v>кв.52</v>
      </c>
      <c r="C459" s="522">
        <f>адреса!$I$452</f>
        <v>70000052</v>
      </c>
      <c r="D459" s="6" t="str">
        <f>адреса!$K$452</f>
        <v>ФИО-7-52</v>
      </c>
      <c r="E459" s="6">
        <v>2975.1</v>
      </c>
      <c r="F459" s="6">
        <v>1487.55</v>
      </c>
      <c r="G459" s="6">
        <v>0</v>
      </c>
      <c r="H459" s="6">
        <v>1832.06</v>
      </c>
      <c r="I459" s="6">
        <v>1011.21</v>
      </c>
      <c r="J459" s="6">
        <v>0</v>
      </c>
      <c r="K459" s="6">
        <v>1805.43</v>
      </c>
      <c r="L459" s="6"/>
      <c r="M459" s="6">
        <v>0</v>
      </c>
      <c r="N459" s="6">
        <v>0</v>
      </c>
      <c r="O459" s="6">
        <v>0</v>
      </c>
      <c r="P459" s="6">
        <v>0</v>
      </c>
      <c r="Q459" s="6">
        <v>0</v>
      </c>
      <c r="R459" s="6">
        <v>495.3</v>
      </c>
      <c r="S459" s="6">
        <v>2251.04</v>
      </c>
      <c r="T459" s="6">
        <v>0</v>
      </c>
      <c r="U459" s="6"/>
      <c r="V459" s="6">
        <v>8882.59</v>
      </c>
      <c r="W459" s="6">
        <v>0</v>
      </c>
      <c r="X459" s="6">
        <v>11857.69</v>
      </c>
      <c r="Y459" s="513">
        <f>IF(A459&lt;&gt;"",IF(A459=мар17!A459,0,1),IF(AND(B459=мар17!B459,C459=мар17!C459),0,1))</f>
        <v>0</v>
      </c>
      <c r="Z459" s="70" t="str">
        <f t="shared" si="80"/>
        <v>ул. Седьмая д.7</v>
      </c>
      <c r="AA459" s="504">
        <f>IF($B459&lt;&gt;"",MAX(AA$7:AA458)+1,0)</f>
        <v>446</v>
      </c>
      <c r="AB459" s="502">
        <f t="shared" si="79"/>
        <v>459</v>
      </c>
      <c r="AC459" s="504">
        <f>1</f>
        <v>1</v>
      </c>
      <c r="AD459" s="103">
        <f t="shared" si="81"/>
        <v>1487.55</v>
      </c>
      <c r="AE459" s="103">
        <f t="shared" si="82"/>
        <v>7395.04</v>
      </c>
      <c r="AF459" s="103">
        <f t="shared" si="83"/>
        <v>0</v>
      </c>
      <c r="AG459" s="3"/>
    </row>
    <row r="460" spans="2:33" ht="13.2" x14ac:dyDescent="0.25">
      <c r="B460" s="1" t="str">
        <f>адреса!$G$453</f>
        <v>кв.53</v>
      </c>
      <c r="C460" s="522">
        <f>адреса!$I$453</f>
        <v>70000053</v>
      </c>
      <c r="D460" s="6" t="str">
        <f>адреса!$K$453</f>
        <v>ФИО-7-53</v>
      </c>
      <c r="E460" s="6">
        <v>4432</v>
      </c>
      <c r="F460" s="6">
        <v>2216</v>
      </c>
      <c r="G460" s="6">
        <v>0</v>
      </c>
      <c r="H460" s="6">
        <v>2728.17</v>
      </c>
      <c r="I460" s="6">
        <v>505.62</v>
      </c>
      <c r="J460" s="6">
        <v>0</v>
      </c>
      <c r="K460" s="6">
        <v>902.73</v>
      </c>
      <c r="L460" s="6"/>
      <c r="M460" s="6">
        <v>0</v>
      </c>
      <c r="N460" s="6">
        <v>0</v>
      </c>
      <c r="O460" s="6">
        <v>0</v>
      </c>
      <c r="P460" s="6">
        <v>0</v>
      </c>
      <c r="Q460" s="6">
        <v>0</v>
      </c>
      <c r="R460" s="6">
        <v>247.65</v>
      </c>
      <c r="S460" s="6">
        <v>1125.53</v>
      </c>
      <c r="T460" s="6">
        <v>0</v>
      </c>
      <c r="U460" s="6"/>
      <c r="V460" s="6">
        <v>7725.7</v>
      </c>
      <c r="W460" s="6">
        <v>0</v>
      </c>
      <c r="X460" s="6">
        <v>12157.7</v>
      </c>
      <c r="Y460" s="513">
        <f>IF(A460&lt;&gt;"",IF(A460=мар17!A460,0,1),IF(AND(B460=мар17!B460,C460=мар17!C460),0,1))</f>
        <v>0</v>
      </c>
      <c r="Z460" s="70" t="str">
        <f t="shared" si="80"/>
        <v>ул. Седьмая д.7</v>
      </c>
      <c r="AA460" s="504">
        <f>IF($B460&lt;&gt;"",MAX(AA$7:AA459)+1,0)</f>
        <v>447</v>
      </c>
      <c r="AB460" s="502">
        <f t="shared" si="79"/>
        <v>460</v>
      </c>
      <c r="AC460" s="504">
        <f>1</f>
        <v>1</v>
      </c>
      <c r="AD460" s="103">
        <f t="shared" si="81"/>
        <v>2216</v>
      </c>
      <c r="AE460" s="103">
        <f t="shared" si="82"/>
        <v>5509.7</v>
      </c>
      <c r="AF460" s="103">
        <f t="shared" si="83"/>
        <v>0</v>
      </c>
      <c r="AG460" s="3"/>
    </row>
    <row r="461" spans="2:33" ht="13.2" x14ac:dyDescent="0.25">
      <c r="B461" s="1" t="str">
        <f>адреса!$G$454</f>
        <v>кв.54</v>
      </c>
      <c r="C461" s="522">
        <f>адреса!$I$454</f>
        <v>70000054</v>
      </c>
      <c r="D461" s="6" t="str">
        <f>адреса!$K$454</f>
        <v>ФИО-7-54</v>
      </c>
      <c r="E461" s="6">
        <v>2709.58</v>
      </c>
      <c r="F461" s="6">
        <v>1354.79</v>
      </c>
      <c r="G461" s="6">
        <v>0</v>
      </c>
      <c r="H461" s="6">
        <v>1668.76</v>
      </c>
      <c r="I461" s="6">
        <v>505.62</v>
      </c>
      <c r="J461" s="6">
        <v>0</v>
      </c>
      <c r="K461" s="6">
        <v>902.73</v>
      </c>
      <c r="L461" s="6"/>
      <c r="M461" s="6">
        <v>0</v>
      </c>
      <c r="N461" s="6">
        <v>0</v>
      </c>
      <c r="O461" s="6">
        <v>0</v>
      </c>
      <c r="P461" s="6">
        <v>0</v>
      </c>
      <c r="Q461" s="6">
        <v>0</v>
      </c>
      <c r="R461" s="6">
        <v>247.65</v>
      </c>
      <c r="S461" s="6">
        <v>1125.53</v>
      </c>
      <c r="T461" s="6">
        <v>0</v>
      </c>
      <c r="U461" s="6"/>
      <c r="V461" s="6">
        <v>5805.08</v>
      </c>
      <c r="W461" s="6">
        <v>0</v>
      </c>
      <c r="X461" s="6">
        <v>8514.66</v>
      </c>
      <c r="Y461" s="513">
        <f>IF(A461&lt;&gt;"",IF(A461=мар17!A461,0,1),IF(AND(B461=мар17!B461,C461=мар17!C461),0,1))</f>
        <v>0</v>
      </c>
      <c r="Z461" s="70" t="str">
        <f t="shared" si="80"/>
        <v>ул. Седьмая д.7</v>
      </c>
      <c r="AA461" s="504">
        <f>IF($B461&lt;&gt;"",MAX(AA$7:AA460)+1,0)</f>
        <v>448</v>
      </c>
      <c r="AB461" s="502">
        <f t="shared" si="79"/>
        <v>461</v>
      </c>
      <c r="AC461" s="504">
        <f>1</f>
        <v>1</v>
      </c>
      <c r="AD461" s="103">
        <f t="shared" si="81"/>
        <v>1354.79</v>
      </c>
      <c r="AE461" s="103">
        <f t="shared" si="82"/>
        <v>4450.29</v>
      </c>
      <c r="AF461" s="103">
        <f t="shared" si="83"/>
        <v>0</v>
      </c>
      <c r="AG461" s="3"/>
    </row>
    <row r="462" spans="2:33" ht="13.2" x14ac:dyDescent="0.25">
      <c r="B462" s="1" t="str">
        <f>адреса!$G$455</f>
        <v>кв.55</v>
      </c>
      <c r="C462" s="522">
        <f>адреса!$I$455</f>
        <v>70000055</v>
      </c>
      <c r="D462" s="6" t="str">
        <f>адреса!$K$455</f>
        <v>ФИО-7-55</v>
      </c>
      <c r="E462" s="6">
        <v>2961.48</v>
      </c>
      <c r="F462" s="6">
        <v>1480.74</v>
      </c>
      <c r="G462" s="6">
        <v>0</v>
      </c>
      <c r="H462" s="6">
        <v>1824.09</v>
      </c>
      <c r="I462" s="6">
        <v>505.62</v>
      </c>
      <c r="J462" s="6">
        <v>0</v>
      </c>
      <c r="K462" s="6">
        <v>902.73</v>
      </c>
      <c r="L462" s="6"/>
      <c r="M462" s="6">
        <v>0</v>
      </c>
      <c r="N462" s="6">
        <v>0</v>
      </c>
      <c r="O462" s="6">
        <v>0</v>
      </c>
      <c r="P462" s="6">
        <v>0</v>
      </c>
      <c r="Q462" s="6">
        <v>0</v>
      </c>
      <c r="R462" s="6">
        <v>247.65</v>
      </c>
      <c r="S462" s="6">
        <v>1125.53</v>
      </c>
      <c r="T462" s="6">
        <v>0</v>
      </c>
      <c r="U462" s="6"/>
      <c r="V462" s="6">
        <v>6086.36</v>
      </c>
      <c r="W462" s="6">
        <v>0</v>
      </c>
      <c r="X462" s="6">
        <v>9047.84</v>
      </c>
      <c r="Y462" s="513">
        <f>IF(A462&lt;&gt;"",IF(A462=мар17!A462,0,1),IF(AND(B462=мар17!B462,C462=мар17!C462),0,1))</f>
        <v>0</v>
      </c>
      <c r="Z462" s="70" t="str">
        <f t="shared" si="80"/>
        <v>ул. Седьмая д.7</v>
      </c>
      <c r="AA462" s="504">
        <f>IF($B462&lt;&gt;"",MAX(AA$7:AA461)+1,0)</f>
        <v>449</v>
      </c>
      <c r="AB462" s="502">
        <f t="shared" si="79"/>
        <v>462</v>
      </c>
      <c r="AC462" s="504">
        <f>1</f>
        <v>1</v>
      </c>
      <c r="AD462" s="103">
        <f t="shared" si="81"/>
        <v>1480.74</v>
      </c>
      <c r="AE462" s="103">
        <f t="shared" si="82"/>
        <v>4605.62</v>
      </c>
      <c r="AF462" s="103">
        <f t="shared" si="83"/>
        <v>0</v>
      </c>
      <c r="AG462" s="3"/>
    </row>
    <row r="463" spans="2:33" ht="13.2" x14ac:dyDescent="0.25">
      <c r="B463" s="1" t="str">
        <f>адреса!$G$456</f>
        <v>кв.56</v>
      </c>
      <c r="C463" s="522">
        <f>адреса!$I$456</f>
        <v>70000056</v>
      </c>
      <c r="D463" s="6" t="str">
        <f>адреса!$K$456</f>
        <v>ФИО-7-56</v>
      </c>
      <c r="E463" s="6">
        <v>2927.44</v>
      </c>
      <c r="F463" s="6">
        <v>1463.72</v>
      </c>
      <c r="G463" s="6">
        <v>0</v>
      </c>
      <c r="H463" s="6">
        <v>1800.19</v>
      </c>
      <c r="I463" s="6">
        <v>505.62</v>
      </c>
      <c r="J463" s="6">
        <v>0</v>
      </c>
      <c r="K463" s="6">
        <v>902.73</v>
      </c>
      <c r="L463" s="6"/>
      <c r="M463" s="6">
        <v>0</v>
      </c>
      <c r="N463" s="6">
        <v>0</v>
      </c>
      <c r="O463" s="6">
        <v>0</v>
      </c>
      <c r="P463" s="6">
        <v>0</v>
      </c>
      <c r="Q463" s="6">
        <v>0</v>
      </c>
      <c r="R463" s="6">
        <v>247.65</v>
      </c>
      <c r="S463" s="6">
        <v>1125.53</v>
      </c>
      <c r="T463" s="6">
        <v>0</v>
      </c>
      <c r="U463" s="6"/>
      <c r="V463" s="6">
        <v>6045.44</v>
      </c>
      <c r="W463" s="6">
        <v>0</v>
      </c>
      <c r="X463" s="6">
        <v>8972.8799999999992</v>
      </c>
      <c r="Y463" s="513">
        <f>IF(A463&lt;&gt;"",IF(A463=мар17!A463,0,1),IF(AND(B463=мар17!B463,C463=мар17!C463),0,1))</f>
        <v>0</v>
      </c>
      <c r="Z463" s="70" t="str">
        <f t="shared" si="80"/>
        <v>ул. Седьмая д.7</v>
      </c>
      <c r="AA463" s="504">
        <f>IF($B463&lt;&gt;"",MAX(AA$7:AA462)+1,0)</f>
        <v>450</v>
      </c>
      <c r="AB463" s="502">
        <f t="shared" si="79"/>
        <v>463</v>
      </c>
      <c r="AC463" s="504">
        <f>1</f>
        <v>1</v>
      </c>
      <c r="AD463" s="103">
        <f t="shared" si="81"/>
        <v>1463.72</v>
      </c>
      <c r="AE463" s="103">
        <f t="shared" si="82"/>
        <v>4581.72</v>
      </c>
      <c r="AF463" s="103">
        <f t="shared" si="83"/>
        <v>0</v>
      </c>
      <c r="AG463" s="3"/>
    </row>
    <row r="464" spans="2:33" ht="13.2" x14ac:dyDescent="0.25">
      <c r="B464" s="1" t="str">
        <f>адреса!$G$457</f>
        <v>кв.57</v>
      </c>
      <c r="C464" s="522">
        <f>адреса!$I$457</f>
        <v>70000057</v>
      </c>
      <c r="D464" s="6" t="str">
        <f>адреса!$K$457</f>
        <v>ФИО-7-57</v>
      </c>
      <c r="E464" s="6">
        <v>2927.44</v>
      </c>
      <c r="F464" s="6">
        <v>1463.72</v>
      </c>
      <c r="G464" s="6">
        <v>0</v>
      </c>
      <c r="H464" s="6">
        <v>1800.19</v>
      </c>
      <c r="I464" s="6">
        <v>505.62</v>
      </c>
      <c r="J464" s="6">
        <v>0</v>
      </c>
      <c r="K464" s="6">
        <v>902.73</v>
      </c>
      <c r="L464" s="6"/>
      <c r="M464" s="6">
        <v>0</v>
      </c>
      <c r="N464" s="6">
        <v>0</v>
      </c>
      <c r="O464" s="6">
        <v>0</v>
      </c>
      <c r="P464" s="6">
        <v>0</v>
      </c>
      <c r="Q464" s="6">
        <v>0</v>
      </c>
      <c r="R464" s="6">
        <v>247.65</v>
      </c>
      <c r="S464" s="6">
        <v>1125.53</v>
      </c>
      <c r="T464" s="6">
        <v>0</v>
      </c>
      <c r="U464" s="6"/>
      <c r="V464" s="6">
        <v>6045.44</v>
      </c>
      <c r="W464" s="6">
        <v>0</v>
      </c>
      <c r="X464" s="6">
        <v>8972.8799999999992</v>
      </c>
      <c r="Y464" s="513">
        <f>IF(A464&lt;&gt;"",IF(A464=мар17!A464,0,1),IF(AND(B464=мар17!B464,C464=мар17!C464),0,1))</f>
        <v>0</v>
      </c>
      <c r="Z464" s="70" t="str">
        <f t="shared" si="80"/>
        <v>ул. Седьмая д.7</v>
      </c>
      <c r="AA464" s="504">
        <f>IF($B464&lt;&gt;"",MAX(AA$7:AA463)+1,0)</f>
        <v>451</v>
      </c>
      <c r="AB464" s="502">
        <f t="shared" si="79"/>
        <v>464</v>
      </c>
      <c r="AC464" s="504">
        <f>1</f>
        <v>1</v>
      </c>
      <c r="AD464" s="103">
        <f t="shared" si="81"/>
        <v>1463.72</v>
      </c>
      <c r="AE464" s="103">
        <f t="shared" si="82"/>
        <v>4581.72</v>
      </c>
      <c r="AF464" s="103">
        <f t="shared" si="83"/>
        <v>0</v>
      </c>
      <c r="AG464" s="3"/>
    </row>
    <row r="465" spans="2:33" ht="13.2" x14ac:dyDescent="0.25">
      <c r="B465" s="1" t="str">
        <f>адреса!$G$458</f>
        <v>кв.58</v>
      </c>
      <c r="C465" s="522">
        <f>адреса!$I$458</f>
        <v>70000058</v>
      </c>
      <c r="D465" s="6" t="str">
        <f>адреса!$K$458</f>
        <v>ФИО-7-58</v>
      </c>
      <c r="E465" s="6">
        <v>5725.52</v>
      </c>
      <c r="F465" s="6">
        <v>2862.76</v>
      </c>
      <c r="G465" s="6">
        <v>0</v>
      </c>
      <c r="H465" s="6">
        <v>3524.71</v>
      </c>
      <c r="I465" s="6">
        <v>505.62</v>
      </c>
      <c r="J465" s="6">
        <v>0</v>
      </c>
      <c r="K465" s="6">
        <v>902.73</v>
      </c>
      <c r="L465" s="6"/>
      <c r="M465" s="6">
        <v>0</v>
      </c>
      <c r="N465" s="6">
        <v>0</v>
      </c>
      <c r="O465" s="6">
        <v>0</v>
      </c>
      <c r="P465" s="6">
        <v>0</v>
      </c>
      <c r="Q465" s="6">
        <v>0</v>
      </c>
      <c r="R465" s="6">
        <v>247.65</v>
      </c>
      <c r="S465" s="6">
        <v>1125.53</v>
      </c>
      <c r="T465" s="6">
        <v>0</v>
      </c>
      <c r="U465" s="6"/>
      <c r="V465" s="6">
        <v>9169</v>
      </c>
      <c r="W465" s="6">
        <v>0</v>
      </c>
      <c r="X465" s="6">
        <v>14894.52</v>
      </c>
      <c r="Y465" s="513">
        <f>IF(A465&lt;&gt;"",IF(A465=мар17!A465,0,1),IF(AND(B465=мар17!B465,C465=мар17!C465),0,1))</f>
        <v>0</v>
      </c>
      <c r="Z465" s="70" t="str">
        <f t="shared" si="80"/>
        <v>ул. Седьмая д.7</v>
      </c>
      <c r="AA465" s="504">
        <f>IF($B465&lt;&gt;"",MAX(AA$7:AA464)+1,0)</f>
        <v>452</v>
      </c>
      <c r="AB465" s="502">
        <f t="shared" si="79"/>
        <v>465</v>
      </c>
      <c r="AC465" s="504">
        <f>1</f>
        <v>1</v>
      </c>
      <c r="AD465" s="103">
        <f t="shared" si="81"/>
        <v>2862.76</v>
      </c>
      <c r="AE465" s="103">
        <f t="shared" si="82"/>
        <v>6306.2399999999989</v>
      </c>
      <c r="AF465" s="103">
        <f t="shared" si="83"/>
        <v>0</v>
      </c>
      <c r="AG465" s="3"/>
    </row>
    <row r="466" spans="2:33" ht="13.2" x14ac:dyDescent="0.25">
      <c r="B466" s="1" t="str">
        <f>адреса!$G$459</f>
        <v>кв.59</v>
      </c>
      <c r="C466" s="522">
        <f>адреса!$I$459</f>
        <v>70000059</v>
      </c>
      <c r="D466" s="6" t="str">
        <f>адреса!$K$459</f>
        <v>ФИО-7-59</v>
      </c>
      <c r="E466" s="6">
        <v>4404.78</v>
      </c>
      <c r="F466" s="6">
        <v>2202.39</v>
      </c>
      <c r="G466" s="6">
        <v>0</v>
      </c>
      <c r="H466" s="6">
        <v>2712.24</v>
      </c>
      <c r="I466" s="6">
        <v>2022.42</v>
      </c>
      <c r="J466" s="6">
        <v>0</v>
      </c>
      <c r="K466" s="6">
        <v>3610.86</v>
      </c>
      <c r="L466" s="6"/>
      <c r="M466" s="6">
        <v>0</v>
      </c>
      <c r="N466" s="6">
        <v>0</v>
      </c>
      <c r="O466" s="6">
        <v>0</v>
      </c>
      <c r="P466" s="6">
        <v>0</v>
      </c>
      <c r="Q466" s="6">
        <v>0</v>
      </c>
      <c r="R466" s="6">
        <v>990.57</v>
      </c>
      <c r="S466" s="6">
        <v>4502.09</v>
      </c>
      <c r="T466" s="6">
        <v>0</v>
      </c>
      <c r="U466" s="6"/>
      <c r="V466" s="6">
        <v>16040.57</v>
      </c>
      <c r="W466" s="6">
        <v>4404.78</v>
      </c>
      <c r="X466" s="6">
        <v>16040.57</v>
      </c>
      <c r="Y466" s="513">
        <f>IF(A466&lt;&gt;"",IF(A466=мар17!A466,0,1),IF(AND(B466=мар17!B466,C466=мар17!C466),0,1))</f>
        <v>0</v>
      </c>
      <c r="Z466" s="70" t="str">
        <f t="shared" si="80"/>
        <v>ул. Седьмая д.7</v>
      </c>
      <c r="AA466" s="504">
        <f>IF($B466&lt;&gt;"",MAX(AA$7:AA465)+1,0)</f>
        <v>453</v>
      </c>
      <c r="AB466" s="502">
        <f t="shared" si="79"/>
        <v>466</v>
      </c>
      <c r="AC466" s="504">
        <f>1</f>
        <v>1</v>
      </c>
      <c r="AD466" s="103">
        <f t="shared" si="81"/>
        <v>2202.39</v>
      </c>
      <c r="AE466" s="103">
        <f t="shared" si="82"/>
        <v>13838.18</v>
      </c>
      <c r="AF466" s="103">
        <f t="shared" si="83"/>
        <v>0</v>
      </c>
      <c r="AG466" s="3"/>
    </row>
    <row r="467" spans="2:33" ht="13.2" x14ac:dyDescent="0.25">
      <c r="B467" s="1" t="str">
        <f>адреса!$G$460</f>
        <v>кв.60</v>
      </c>
      <c r="C467" s="522">
        <f>адреса!$I$460</f>
        <v>70000060</v>
      </c>
      <c r="D467" s="6" t="str">
        <f>адреса!$K$460</f>
        <v>ФИО-7-60</v>
      </c>
      <c r="E467" s="6">
        <v>2716.4</v>
      </c>
      <c r="F467" s="6">
        <v>1358.2</v>
      </c>
      <c r="G467" s="6">
        <v>0</v>
      </c>
      <c r="H467" s="6">
        <v>1672.75</v>
      </c>
      <c r="I467" s="6">
        <v>505.62</v>
      </c>
      <c r="J467" s="6">
        <v>0</v>
      </c>
      <c r="K467" s="6">
        <v>902.73</v>
      </c>
      <c r="L467" s="6"/>
      <c r="M467" s="6">
        <v>0</v>
      </c>
      <c r="N467" s="6">
        <v>0</v>
      </c>
      <c r="O467" s="6">
        <v>0</v>
      </c>
      <c r="P467" s="6">
        <v>0</v>
      </c>
      <c r="Q467" s="6">
        <v>0</v>
      </c>
      <c r="R467" s="6">
        <v>247.65</v>
      </c>
      <c r="S467" s="6">
        <v>1125.53</v>
      </c>
      <c r="T467" s="6">
        <v>0</v>
      </c>
      <c r="U467" s="6"/>
      <c r="V467" s="6">
        <v>5812.48</v>
      </c>
      <c r="W467" s="6">
        <v>0</v>
      </c>
      <c r="X467" s="6">
        <v>8528.8799999999992</v>
      </c>
      <c r="Y467" s="513">
        <f>IF(A467&lt;&gt;"",IF(A467=мар17!A467,0,1),IF(AND(B467=мар17!B467,C467=мар17!C467),0,1))</f>
        <v>0</v>
      </c>
      <c r="Z467" s="70" t="str">
        <f t="shared" si="80"/>
        <v>ул. Седьмая д.7</v>
      </c>
      <c r="AA467" s="504">
        <f>IF($B467&lt;&gt;"",MAX(AA$7:AA466)+1,0)</f>
        <v>454</v>
      </c>
      <c r="AB467" s="502">
        <f t="shared" si="79"/>
        <v>467</v>
      </c>
      <c r="AC467" s="504">
        <f>1</f>
        <v>1</v>
      </c>
      <c r="AD467" s="103">
        <f t="shared" si="81"/>
        <v>1358.2</v>
      </c>
      <c r="AE467" s="103">
        <f t="shared" si="82"/>
        <v>4454.28</v>
      </c>
      <c r="AF467" s="103">
        <f t="shared" si="83"/>
        <v>0</v>
      </c>
      <c r="AG467" s="3"/>
    </row>
    <row r="468" spans="2:33" ht="13.2" x14ac:dyDescent="0.25">
      <c r="B468" s="1" t="str">
        <f>адреса!$G$461</f>
        <v>кв.61</v>
      </c>
      <c r="C468" s="522">
        <f>адреса!$I$461</f>
        <v>70000061</v>
      </c>
      <c r="D468" s="6" t="str">
        <f>адреса!$K$461</f>
        <v>ФИО-7-61</v>
      </c>
      <c r="E468" s="6">
        <v>2941.06</v>
      </c>
      <c r="F468" s="6">
        <v>1470.53</v>
      </c>
      <c r="G468" s="6">
        <v>0</v>
      </c>
      <c r="H468" s="6">
        <v>1812.14</v>
      </c>
      <c r="I468" s="6">
        <v>1011.21</v>
      </c>
      <c r="J468" s="6">
        <v>0</v>
      </c>
      <c r="K468" s="6">
        <v>1805.43</v>
      </c>
      <c r="L468" s="6"/>
      <c r="M468" s="6">
        <v>0</v>
      </c>
      <c r="N468" s="6">
        <v>0</v>
      </c>
      <c r="O468" s="6">
        <v>0</v>
      </c>
      <c r="P468" s="6">
        <v>0</v>
      </c>
      <c r="Q468" s="6">
        <v>0</v>
      </c>
      <c r="R468" s="6">
        <v>495.3</v>
      </c>
      <c r="S468" s="6">
        <v>2251.04</v>
      </c>
      <c r="T468" s="6">
        <v>0</v>
      </c>
      <c r="U468" s="6"/>
      <c r="V468" s="6">
        <v>8845.65</v>
      </c>
      <c r="W468" s="6">
        <v>0</v>
      </c>
      <c r="X468" s="6">
        <v>11786.71</v>
      </c>
      <c r="Y468" s="513">
        <f>IF(A468&lt;&gt;"",IF(A468=мар17!A468,0,1),IF(AND(B468=мар17!B468,C468=мар17!C468),0,1))</f>
        <v>0</v>
      </c>
      <c r="Z468" s="70" t="str">
        <f t="shared" si="80"/>
        <v>ул. Седьмая д.7</v>
      </c>
      <c r="AA468" s="504">
        <f>IF($B468&lt;&gt;"",MAX(AA$7:AA467)+1,0)</f>
        <v>455</v>
      </c>
      <c r="AB468" s="502">
        <f t="shared" si="79"/>
        <v>468</v>
      </c>
      <c r="AC468" s="504">
        <f>1</f>
        <v>1</v>
      </c>
      <c r="AD468" s="103">
        <f t="shared" si="81"/>
        <v>1470.53</v>
      </c>
      <c r="AE468" s="103">
        <f t="shared" si="82"/>
        <v>7375.1200000000008</v>
      </c>
      <c r="AF468" s="103">
        <f t="shared" si="83"/>
        <v>0</v>
      </c>
      <c r="AG468" s="3"/>
    </row>
    <row r="469" spans="2:33" ht="13.2" x14ac:dyDescent="0.25">
      <c r="B469" s="1" t="str">
        <f>адреса!$G$462</f>
        <v>кв.62</v>
      </c>
      <c r="C469" s="522">
        <f>адреса!$I$462</f>
        <v>70000062</v>
      </c>
      <c r="D469" s="6" t="str">
        <f>адреса!$K$462</f>
        <v>ФИО-7-62</v>
      </c>
      <c r="E469" s="6">
        <v>2941.06</v>
      </c>
      <c r="F469" s="6">
        <v>1470.53</v>
      </c>
      <c r="G469" s="6">
        <v>0</v>
      </c>
      <c r="H469" s="6">
        <v>1812.14</v>
      </c>
      <c r="I469" s="6">
        <v>505.62</v>
      </c>
      <c r="J469" s="6">
        <v>0</v>
      </c>
      <c r="K469" s="6">
        <v>902.73</v>
      </c>
      <c r="L469" s="6"/>
      <c r="M469" s="6">
        <v>0</v>
      </c>
      <c r="N469" s="6">
        <v>0</v>
      </c>
      <c r="O469" s="6">
        <v>0</v>
      </c>
      <c r="P469" s="6">
        <v>0</v>
      </c>
      <c r="Q469" s="6">
        <v>0</v>
      </c>
      <c r="R469" s="6">
        <v>247.65</v>
      </c>
      <c r="S469" s="6">
        <v>1125.53</v>
      </c>
      <c r="T469" s="6">
        <v>0</v>
      </c>
      <c r="U469" s="6"/>
      <c r="V469" s="6">
        <v>6064.2</v>
      </c>
      <c r="W469" s="6">
        <v>0</v>
      </c>
      <c r="X469" s="6">
        <v>9005.26</v>
      </c>
      <c r="Y469" s="513">
        <f>IF(A469&lt;&gt;"",IF(A469=мар17!A469,0,1),IF(AND(B469=мар17!B469,C469=мар17!C469),0,1))</f>
        <v>0</v>
      </c>
      <c r="Z469" s="70" t="str">
        <f t="shared" si="80"/>
        <v>ул. Седьмая д.7</v>
      </c>
      <c r="AA469" s="504">
        <f>IF($B469&lt;&gt;"",MAX(AA$7:AA468)+1,0)</f>
        <v>456</v>
      </c>
      <c r="AB469" s="502">
        <f t="shared" si="79"/>
        <v>469</v>
      </c>
      <c r="AC469" s="504">
        <f>1</f>
        <v>1</v>
      </c>
      <c r="AD469" s="103">
        <f t="shared" si="81"/>
        <v>1470.53</v>
      </c>
      <c r="AE469" s="103">
        <f t="shared" si="82"/>
        <v>4593.67</v>
      </c>
      <c r="AF469" s="103">
        <f t="shared" si="83"/>
        <v>0</v>
      </c>
      <c r="AG469" s="3"/>
    </row>
    <row r="470" spans="2:33" ht="13.2" x14ac:dyDescent="0.25">
      <c r="B470" s="1" t="str">
        <f>адреса!$G$463</f>
        <v>кв.63</v>
      </c>
      <c r="C470" s="522">
        <f>адреса!$I$463</f>
        <v>70000063</v>
      </c>
      <c r="D470" s="6" t="str">
        <f>адреса!$K$463</f>
        <v>ФИО-7-63</v>
      </c>
      <c r="E470" s="6">
        <v>2934.24</v>
      </c>
      <c r="F470" s="6">
        <v>1467.12</v>
      </c>
      <c r="G470" s="6">
        <v>0</v>
      </c>
      <c r="H470" s="6">
        <v>1804.18</v>
      </c>
      <c r="I470" s="6">
        <v>505.62</v>
      </c>
      <c r="J470" s="6">
        <v>0</v>
      </c>
      <c r="K470" s="6">
        <v>902.73</v>
      </c>
      <c r="L470" s="6"/>
      <c r="M470" s="6">
        <v>0</v>
      </c>
      <c r="N470" s="6">
        <v>0</v>
      </c>
      <c r="O470" s="6">
        <v>0</v>
      </c>
      <c r="P470" s="6">
        <v>0</v>
      </c>
      <c r="Q470" s="6">
        <v>0</v>
      </c>
      <c r="R470" s="6">
        <v>247.65</v>
      </c>
      <c r="S470" s="6">
        <v>1125.53</v>
      </c>
      <c r="T470" s="6">
        <v>0</v>
      </c>
      <c r="U470" s="6"/>
      <c r="V470" s="6">
        <v>6052.83</v>
      </c>
      <c r="W470" s="6">
        <v>0</v>
      </c>
      <c r="X470" s="6">
        <v>8987.07</v>
      </c>
      <c r="Y470" s="513">
        <f>IF(A470&lt;&gt;"",IF(A470=мар17!A470,0,1),IF(AND(B470=мар17!B470,C470=мар17!C470),0,1))</f>
        <v>0</v>
      </c>
      <c r="Z470" s="70" t="str">
        <f t="shared" si="80"/>
        <v>ул. Седьмая д.7</v>
      </c>
      <c r="AA470" s="504">
        <f>IF($B470&lt;&gt;"",MAX(AA$7:AA469)+1,0)</f>
        <v>457</v>
      </c>
      <c r="AB470" s="502">
        <f t="shared" si="79"/>
        <v>470</v>
      </c>
      <c r="AC470" s="504">
        <f>1</f>
        <v>1</v>
      </c>
      <c r="AD470" s="103">
        <f t="shared" si="81"/>
        <v>1467.12</v>
      </c>
      <c r="AE470" s="103">
        <f t="shared" si="82"/>
        <v>4585.71</v>
      </c>
      <c r="AF470" s="103">
        <f t="shared" si="83"/>
        <v>0</v>
      </c>
      <c r="AG470" s="3"/>
    </row>
    <row r="471" spans="2:33" ht="13.2" x14ac:dyDescent="0.25">
      <c r="B471" s="1" t="str">
        <f>адреса!$G$464</f>
        <v>кв.64</v>
      </c>
      <c r="C471" s="522">
        <f>адреса!$I$464</f>
        <v>70000064</v>
      </c>
      <c r="D471" s="6" t="str">
        <f>адреса!$K$464</f>
        <v>ФИО-7-64</v>
      </c>
      <c r="E471" s="6">
        <v>5711.92</v>
      </c>
      <c r="F471" s="6">
        <v>2855.96</v>
      </c>
      <c r="G471" s="6">
        <v>0</v>
      </c>
      <c r="H471" s="6">
        <v>3516.75</v>
      </c>
      <c r="I471" s="6">
        <v>505.62</v>
      </c>
      <c r="J471" s="6">
        <v>0</v>
      </c>
      <c r="K471" s="6">
        <v>902.73</v>
      </c>
      <c r="L471" s="6"/>
      <c r="M471" s="6">
        <v>0</v>
      </c>
      <c r="N471" s="6">
        <v>0</v>
      </c>
      <c r="O471" s="6">
        <v>0</v>
      </c>
      <c r="P471" s="6">
        <v>0</v>
      </c>
      <c r="Q471" s="6">
        <v>0</v>
      </c>
      <c r="R471" s="6">
        <v>247.65</v>
      </c>
      <c r="S471" s="6">
        <v>1125.53</v>
      </c>
      <c r="T471" s="6">
        <v>0</v>
      </c>
      <c r="U471" s="6"/>
      <c r="V471" s="6">
        <v>9154.24</v>
      </c>
      <c r="W471" s="6">
        <v>0</v>
      </c>
      <c r="X471" s="6">
        <v>14866.16</v>
      </c>
      <c r="Y471" s="513">
        <f>IF(A471&lt;&gt;"",IF(A471=мар17!A471,0,1),IF(AND(B471=мар17!B471,C471=мар17!C471),0,1))</f>
        <v>0</v>
      </c>
      <c r="Z471" s="70" t="str">
        <f t="shared" si="80"/>
        <v>ул. Седьмая д.7</v>
      </c>
      <c r="AA471" s="504">
        <f>IF($B471&lt;&gt;"",MAX(AA$7:AA470)+1,0)</f>
        <v>458</v>
      </c>
      <c r="AB471" s="502">
        <f t="shared" si="79"/>
        <v>471</v>
      </c>
      <c r="AC471" s="504">
        <f>1</f>
        <v>1</v>
      </c>
      <c r="AD471" s="103">
        <f t="shared" si="81"/>
        <v>2855.96</v>
      </c>
      <c r="AE471" s="103">
        <f t="shared" si="82"/>
        <v>6298.28</v>
      </c>
      <c r="AF471" s="103">
        <f t="shared" si="83"/>
        <v>0</v>
      </c>
      <c r="AG471" s="3"/>
    </row>
    <row r="472" spans="2:33" ht="13.2" x14ac:dyDescent="0.25">
      <c r="Y472" s="513"/>
      <c r="Z472" s="70"/>
      <c r="AA472" s="504"/>
      <c r="AB472" s="502"/>
      <c r="AC472" s="504"/>
      <c r="AD472" s="103"/>
      <c r="AE472" s="103"/>
      <c r="AF472" s="103"/>
      <c r="AG472" s="3"/>
    </row>
  </sheetData>
  <autoFilter ref="A6:AG471"/>
  <conditionalFormatting sqref="A3">
    <cfRule type="cellIs" dxfId="3" priority="2" operator="equal">
      <formula>0</formula>
    </cfRule>
  </conditionalFormatting>
  <conditionalFormatting sqref="B2:D2">
    <cfRule type="cellIs" dxfId="2" priority="1" operator="equal">
      <formula>0</formula>
    </cfRule>
  </conditionalFormatting>
  <hyperlinks>
    <hyperlink ref="B2:D2" location="оглавление!A1" tooltip="в оглавление" display="оглавление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G472"/>
  <sheetViews>
    <sheetView workbookViewId="0">
      <pane xSplit="4" ySplit="6" topLeftCell="E7" activePane="bottomRight" state="frozen"/>
      <selection activeCell="C90" sqref="C90"/>
      <selection pane="topRight" activeCell="C90" sqref="C90"/>
      <selection pane="bottomLeft" activeCell="C90" sqref="C90"/>
      <selection pane="bottomRight" activeCell="B2" sqref="B2"/>
    </sheetView>
  </sheetViews>
  <sheetFormatPr defaultRowHeight="14.4" x14ac:dyDescent="0.3"/>
  <cols>
    <col min="1" max="1" width="12.6640625" style="1" customWidth="1"/>
    <col min="2" max="2" width="7.6640625" style="1" customWidth="1"/>
    <col min="3" max="3" width="15.6640625" style="3" bestFit="1" customWidth="1"/>
    <col min="4" max="4" width="31.6640625" style="3" customWidth="1"/>
    <col min="5" max="5" width="13.88671875" style="3" bestFit="1" customWidth="1"/>
    <col min="6" max="6" width="12.6640625" style="3" bestFit="1" customWidth="1"/>
    <col min="7" max="7" width="11.6640625" style="3" bestFit="1" customWidth="1"/>
    <col min="8" max="8" width="12.6640625" style="3" bestFit="1" customWidth="1"/>
    <col min="9" max="9" width="10.44140625" style="3" bestFit="1" customWidth="1"/>
    <col min="10" max="10" width="9.5546875" style="3" bestFit="1" customWidth="1"/>
    <col min="11" max="11" width="11.6640625" style="3" bestFit="1" customWidth="1"/>
    <col min="12" max="12" width="10.33203125" style="3" bestFit="1" customWidth="1"/>
    <col min="13" max="14" width="9.5546875" style="3" bestFit="1" customWidth="1"/>
    <col min="15" max="15" width="11.6640625" style="3" bestFit="1" customWidth="1"/>
    <col min="16" max="16" width="9.109375" style="3" bestFit="1" customWidth="1"/>
    <col min="17" max="18" width="10.109375" style="3" bestFit="1" customWidth="1"/>
    <col min="19" max="19" width="11.6640625" style="3" bestFit="1" customWidth="1"/>
    <col min="20" max="20" width="9.5546875" style="3" bestFit="1" customWidth="1"/>
    <col min="21" max="21" width="9.33203125" style="3" bestFit="1" customWidth="1"/>
    <col min="22" max="23" width="12.6640625" style="3" bestFit="1" customWidth="1"/>
    <col min="24" max="24" width="13.88671875" style="3" bestFit="1" customWidth="1"/>
    <col min="25" max="25" width="2.6640625" style="15" customWidth="1"/>
    <col min="28" max="28" width="16" bestFit="1" customWidth="1"/>
    <col min="29" max="29" width="7.5546875" style="10" bestFit="1" customWidth="1"/>
    <col min="30" max="30" width="10" bestFit="1" customWidth="1"/>
    <col min="31" max="31" width="14.109375" style="10" bestFit="1" customWidth="1"/>
    <col min="32" max="32" width="15.44140625" bestFit="1" customWidth="1"/>
    <col min="33" max="33" width="2.6640625" style="10" customWidth="1"/>
    <col min="34" max="232" width="9.109375" style="3"/>
    <col min="233" max="233" width="12.6640625" style="3" customWidth="1"/>
    <col min="234" max="234" width="7.6640625" style="3" customWidth="1"/>
    <col min="235" max="235" width="15.6640625" style="3" bestFit="1" customWidth="1"/>
    <col min="236" max="236" width="31.6640625" style="3" customWidth="1"/>
    <col min="237" max="237" width="13.88671875" style="3" bestFit="1" customWidth="1"/>
    <col min="238" max="238" width="12.6640625" style="3" bestFit="1" customWidth="1"/>
    <col min="239" max="239" width="11.6640625" style="3" bestFit="1" customWidth="1"/>
    <col min="240" max="240" width="12.6640625" style="3" bestFit="1" customWidth="1"/>
    <col min="241" max="241" width="10.44140625" style="3" bestFit="1" customWidth="1"/>
    <col min="242" max="242" width="9.5546875" style="3" bestFit="1" customWidth="1"/>
    <col min="243" max="243" width="11.6640625" style="3" bestFit="1" customWidth="1"/>
    <col min="244" max="244" width="10.33203125" style="3" bestFit="1" customWidth="1"/>
    <col min="245" max="246" width="9.5546875" style="3" bestFit="1" customWidth="1"/>
    <col min="247" max="247" width="11.6640625" style="3" bestFit="1" customWidth="1"/>
    <col min="248" max="248" width="9.109375" style="3" bestFit="1" customWidth="1"/>
    <col min="249" max="250" width="10.109375" style="3" bestFit="1" customWidth="1"/>
    <col min="251" max="251" width="11.6640625" style="3" bestFit="1" customWidth="1"/>
    <col min="252" max="252" width="9.5546875" style="3" bestFit="1" customWidth="1"/>
    <col min="253" max="253" width="9.33203125" style="3" bestFit="1" customWidth="1"/>
    <col min="254" max="255" width="12.6640625" style="3" bestFit="1" customWidth="1"/>
    <col min="256" max="256" width="13.88671875" style="3" bestFit="1" customWidth="1"/>
    <col min="257" max="488" width="9.109375" style="3"/>
    <col min="489" max="489" width="12.6640625" style="3" customWidth="1"/>
    <col min="490" max="490" width="7.6640625" style="3" customWidth="1"/>
    <col min="491" max="491" width="15.6640625" style="3" bestFit="1" customWidth="1"/>
    <col min="492" max="492" width="31.6640625" style="3" customWidth="1"/>
    <col min="493" max="493" width="13.88671875" style="3" bestFit="1" customWidth="1"/>
    <col min="494" max="494" width="12.6640625" style="3" bestFit="1" customWidth="1"/>
    <col min="495" max="495" width="11.6640625" style="3" bestFit="1" customWidth="1"/>
    <col min="496" max="496" width="12.6640625" style="3" bestFit="1" customWidth="1"/>
    <col min="497" max="497" width="10.44140625" style="3" bestFit="1" customWidth="1"/>
    <col min="498" max="498" width="9.5546875" style="3" bestFit="1" customWidth="1"/>
    <col min="499" max="499" width="11.6640625" style="3" bestFit="1" customWidth="1"/>
    <col min="500" max="500" width="10.33203125" style="3" bestFit="1" customWidth="1"/>
    <col min="501" max="502" width="9.5546875" style="3" bestFit="1" customWidth="1"/>
    <col min="503" max="503" width="11.6640625" style="3" bestFit="1" customWidth="1"/>
    <col min="504" max="504" width="9.109375" style="3" bestFit="1" customWidth="1"/>
    <col min="505" max="506" width="10.109375" style="3" bestFit="1" customWidth="1"/>
    <col min="507" max="507" width="11.6640625" style="3" bestFit="1" customWidth="1"/>
    <col min="508" max="508" width="9.5546875" style="3" bestFit="1" customWidth="1"/>
    <col min="509" max="509" width="9.33203125" style="3" bestFit="1" customWidth="1"/>
    <col min="510" max="511" width="12.6640625" style="3" bestFit="1" customWidth="1"/>
    <col min="512" max="512" width="13.88671875" style="3" bestFit="1" customWidth="1"/>
    <col min="513" max="744" width="9.109375" style="3"/>
    <col min="745" max="745" width="12.6640625" style="3" customWidth="1"/>
    <col min="746" max="746" width="7.6640625" style="3" customWidth="1"/>
    <col min="747" max="747" width="15.6640625" style="3" bestFit="1" customWidth="1"/>
    <col min="748" max="748" width="31.6640625" style="3" customWidth="1"/>
    <col min="749" max="749" width="13.88671875" style="3" bestFit="1" customWidth="1"/>
    <col min="750" max="750" width="12.6640625" style="3" bestFit="1" customWidth="1"/>
    <col min="751" max="751" width="11.6640625" style="3" bestFit="1" customWidth="1"/>
    <col min="752" max="752" width="12.6640625" style="3" bestFit="1" customWidth="1"/>
    <col min="753" max="753" width="10.44140625" style="3" bestFit="1" customWidth="1"/>
    <col min="754" max="754" width="9.5546875" style="3" bestFit="1" customWidth="1"/>
    <col min="755" max="755" width="11.6640625" style="3" bestFit="1" customWidth="1"/>
    <col min="756" max="756" width="10.33203125" style="3" bestFit="1" customWidth="1"/>
    <col min="757" max="758" width="9.5546875" style="3" bestFit="1" customWidth="1"/>
    <col min="759" max="759" width="11.6640625" style="3" bestFit="1" customWidth="1"/>
    <col min="760" max="760" width="9.109375" style="3" bestFit="1" customWidth="1"/>
    <col min="761" max="762" width="10.109375" style="3" bestFit="1" customWidth="1"/>
    <col min="763" max="763" width="11.6640625" style="3" bestFit="1" customWidth="1"/>
    <col min="764" max="764" width="9.5546875" style="3" bestFit="1" customWidth="1"/>
    <col min="765" max="765" width="9.33203125" style="3" bestFit="1" customWidth="1"/>
    <col min="766" max="767" width="12.6640625" style="3" bestFit="1" customWidth="1"/>
    <col min="768" max="768" width="13.88671875" style="3" bestFit="1" customWidth="1"/>
    <col min="769" max="1000" width="9.109375" style="3"/>
    <col min="1001" max="1001" width="12.6640625" style="3" customWidth="1"/>
    <col min="1002" max="1002" width="7.6640625" style="3" customWidth="1"/>
    <col min="1003" max="1003" width="15.6640625" style="3" bestFit="1" customWidth="1"/>
    <col min="1004" max="1004" width="31.6640625" style="3" customWidth="1"/>
    <col min="1005" max="1005" width="13.88671875" style="3" bestFit="1" customWidth="1"/>
    <col min="1006" max="1006" width="12.6640625" style="3" bestFit="1" customWidth="1"/>
    <col min="1007" max="1007" width="11.6640625" style="3" bestFit="1" customWidth="1"/>
    <col min="1008" max="1008" width="12.6640625" style="3" bestFit="1" customWidth="1"/>
    <col min="1009" max="1009" width="10.44140625" style="3" bestFit="1" customWidth="1"/>
    <col min="1010" max="1010" width="9.5546875" style="3" bestFit="1" customWidth="1"/>
    <col min="1011" max="1011" width="11.6640625" style="3" bestFit="1" customWidth="1"/>
    <col min="1012" max="1012" width="10.33203125" style="3" bestFit="1" customWidth="1"/>
    <col min="1013" max="1014" width="9.5546875" style="3" bestFit="1" customWidth="1"/>
    <col min="1015" max="1015" width="11.6640625" style="3" bestFit="1" customWidth="1"/>
    <col min="1016" max="1016" width="9.109375" style="3" bestFit="1" customWidth="1"/>
    <col min="1017" max="1018" width="10.109375" style="3" bestFit="1" customWidth="1"/>
    <col min="1019" max="1019" width="11.6640625" style="3" bestFit="1" customWidth="1"/>
    <col min="1020" max="1020" width="9.5546875" style="3" bestFit="1" customWidth="1"/>
    <col min="1021" max="1021" width="9.33203125" style="3" bestFit="1" customWidth="1"/>
    <col min="1022" max="1023" width="12.6640625" style="3" bestFit="1" customWidth="1"/>
    <col min="1024" max="1024" width="13.88671875" style="3" bestFit="1" customWidth="1"/>
    <col min="1025" max="1256" width="9.109375" style="3"/>
    <col min="1257" max="1257" width="12.6640625" style="3" customWidth="1"/>
    <col min="1258" max="1258" width="7.6640625" style="3" customWidth="1"/>
    <col min="1259" max="1259" width="15.6640625" style="3" bestFit="1" customWidth="1"/>
    <col min="1260" max="1260" width="31.6640625" style="3" customWidth="1"/>
    <col min="1261" max="1261" width="13.88671875" style="3" bestFit="1" customWidth="1"/>
    <col min="1262" max="1262" width="12.6640625" style="3" bestFit="1" customWidth="1"/>
    <col min="1263" max="1263" width="11.6640625" style="3" bestFit="1" customWidth="1"/>
    <col min="1264" max="1264" width="12.6640625" style="3" bestFit="1" customWidth="1"/>
    <col min="1265" max="1265" width="10.44140625" style="3" bestFit="1" customWidth="1"/>
    <col min="1266" max="1266" width="9.5546875" style="3" bestFit="1" customWidth="1"/>
    <col min="1267" max="1267" width="11.6640625" style="3" bestFit="1" customWidth="1"/>
    <col min="1268" max="1268" width="10.33203125" style="3" bestFit="1" customWidth="1"/>
    <col min="1269" max="1270" width="9.5546875" style="3" bestFit="1" customWidth="1"/>
    <col min="1271" max="1271" width="11.6640625" style="3" bestFit="1" customWidth="1"/>
    <col min="1272" max="1272" width="9.109375" style="3" bestFit="1" customWidth="1"/>
    <col min="1273" max="1274" width="10.109375" style="3" bestFit="1" customWidth="1"/>
    <col min="1275" max="1275" width="11.6640625" style="3" bestFit="1" customWidth="1"/>
    <col min="1276" max="1276" width="9.5546875" style="3" bestFit="1" customWidth="1"/>
    <col min="1277" max="1277" width="9.33203125" style="3" bestFit="1" customWidth="1"/>
    <col min="1278" max="1279" width="12.6640625" style="3" bestFit="1" customWidth="1"/>
    <col min="1280" max="1280" width="13.88671875" style="3" bestFit="1" customWidth="1"/>
    <col min="1281" max="1512" width="9.109375" style="3"/>
    <col min="1513" max="1513" width="12.6640625" style="3" customWidth="1"/>
    <col min="1514" max="1514" width="7.6640625" style="3" customWidth="1"/>
    <col min="1515" max="1515" width="15.6640625" style="3" bestFit="1" customWidth="1"/>
    <col min="1516" max="1516" width="31.6640625" style="3" customWidth="1"/>
    <col min="1517" max="1517" width="13.88671875" style="3" bestFit="1" customWidth="1"/>
    <col min="1518" max="1518" width="12.6640625" style="3" bestFit="1" customWidth="1"/>
    <col min="1519" max="1519" width="11.6640625" style="3" bestFit="1" customWidth="1"/>
    <col min="1520" max="1520" width="12.6640625" style="3" bestFit="1" customWidth="1"/>
    <col min="1521" max="1521" width="10.44140625" style="3" bestFit="1" customWidth="1"/>
    <col min="1522" max="1522" width="9.5546875" style="3" bestFit="1" customWidth="1"/>
    <col min="1523" max="1523" width="11.6640625" style="3" bestFit="1" customWidth="1"/>
    <col min="1524" max="1524" width="10.33203125" style="3" bestFit="1" customWidth="1"/>
    <col min="1525" max="1526" width="9.5546875" style="3" bestFit="1" customWidth="1"/>
    <col min="1527" max="1527" width="11.6640625" style="3" bestFit="1" customWidth="1"/>
    <col min="1528" max="1528" width="9.109375" style="3" bestFit="1" customWidth="1"/>
    <col min="1529" max="1530" width="10.109375" style="3" bestFit="1" customWidth="1"/>
    <col min="1531" max="1531" width="11.6640625" style="3" bestFit="1" customWidth="1"/>
    <col min="1532" max="1532" width="9.5546875" style="3" bestFit="1" customWidth="1"/>
    <col min="1533" max="1533" width="9.33203125" style="3" bestFit="1" customWidth="1"/>
    <col min="1534" max="1535" width="12.6640625" style="3" bestFit="1" customWidth="1"/>
    <col min="1536" max="1536" width="13.88671875" style="3" bestFit="1" customWidth="1"/>
    <col min="1537" max="1768" width="9.109375" style="3"/>
    <col min="1769" max="1769" width="12.6640625" style="3" customWidth="1"/>
    <col min="1770" max="1770" width="7.6640625" style="3" customWidth="1"/>
    <col min="1771" max="1771" width="15.6640625" style="3" bestFit="1" customWidth="1"/>
    <col min="1772" max="1772" width="31.6640625" style="3" customWidth="1"/>
    <col min="1773" max="1773" width="13.88671875" style="3" bestFit="1" customWidth="1"/>
    <col min="1774" max="1774" width="12.6640625" style="3" bestFit="1" customWidth="1"/>
    <col min="1775" max="1775" width="11.6640625" style="3" bestFit="1" customWidth="1"/>
    <col min="1776" max="1776" width="12.6640625" style="3" bestFit="1" customWidth="1"/>
    <col min="1777" max="1777" width="10.44140625" style="3" bestFit="1" customWidth="1"/>
    <col min="1778" max="1778" width="9.5546875" style="3" bestFit="1" customWidth="1"/>
    <col min="1779" max="1779" width="11.6640625" style="3" bestFit="1" customWidth="1"/>
    <col min="1780" max="1780" width="10.33203125" style="3" bestFit="1" customWidth="1"/>
    <col min="1781" max="1782" width="9.5546875" style="3" bestFit="1" customWidth="1"/>
    <col min="1783" max="1783" width="11.6640625" style="3" bestFit="1" customWidth="1"/>
    <col min="1784" max="1784" width="9.109375" style="3" bestFit="1" customWidth="1"/>
    <col min="1785" max="1786" width="10.109375" style="3" bestFit="1" customWidth="1"/>
    <col min="1787" max="1787" width="11.6640625" style="3" bestFit="1" customWidth="1"/>
    <col min="1788" max="1788" width="9.5546875" style="3" bestFit="1" customWidth="1"/>
    <col min="1789" max="1789" width="9.33203125" style="3" bestFit="1" customWidth="1"/>
    <col min="1790" max="1791" width="12.6640625" style="3" bestFit="1" customWidth="1"/>
    <col min="1792" max="1792" width="13.88671875" style="3" bestFit="1" customWidth="1"/>
    <col min="1793" max="2024" width="9.109375" style="3"/>
    <col min="2025" max="2025" width="12.6640625" style="3" customWidth="1"/>
    <col min="2026" max="2026" width="7.6640625" style="3" customWidth="1"/>
    <col min="2027" max="2027" width="15.6640625" style="3" bestFit="1" customWidth="1"/>
    <col min="2028" max="2028" width="31.6640625" style="3" customWidth="1"/>
    <col min="2029" max="2029" width="13.88671875" style="3" bestFit="1" customWidth="1"/>
    <col min="2030" max="2030" width="12.6640625" style="3" bestFit="1" customWidth="1"/>
    <col min="2031" max="2031" width="11.6640625" style="3" bestFit="1" customWidth="1"/>
    <col min="2032" max="2032" width="12.6640625" style="3" bestFit="1" customWidth="1"/>
    <col min="2033" max="2033" width="10.44140625" style="3" bestFit="1" customWidth="1"/>
    <col min="2034" max="2034" width="9.5546875" style="3" bestFit="1" customWidth="1"/>
    <col min="2035" max="2035" width="11.6640625" style="3" bestFit="1" customWidth="1"/>
    <col min="2036" max="2036" width="10.33203125" style="3" bestFit="1" customWidth="1"/>
    <col min="2037" max="2038" width="9.5546875" style="3" bestFit="1" customWidth="1"/>
    <col min="2039" max="2039" width="11.6640625" style="3" bestFit="1" customWidth="1"/>
    <col min="2040" max="2040" width="9.109375" style="3" bestFit="1" customWidth="1"/>
    <col min="2041" max="2042" width="10.109375" style="3" bestFit="1" customWidth="1"/>
    <col min="2043" max="2043" width="11.6640625" style="3" bestFit="1" customWidth="1"/>
    <col min="2044" max="2044" width="9.5546875" style="3" bestFit="1" customWidth="1"/>
    <col min="2045" max="2045" width="9.33203125" style="3" bestFit="1" customWidth="1"/>
    <col min="2046" max="2047" width="12.6640625" style="3" bestFit="1" customWidth="1"/>
    <col min="2048" max="2048" width="13.88671875" style="3" bestFit="1" customWidth="1"/>
    <col min="2049" max="2280" width="9.109375" style="3"/>
    <col min="2281" max="2281" width="12.6640625" style="3" customWidth="1"/>
    <col min="2282" max="2282" width="7.6640625" style="3" customWidth="1"/>
    <col min="2283" max="2283" width="15.6640625" style="3" bestFit="1" customWidth="1"/>
    <col min="2284" max="2284" width="31.6640625" style="3" customWidth="1"/>
    <col min="2285" max="2285" width="13.88671875" style="3" bestFit="1" customWidth="1"/>
    <col min="2286" max="2286" width="12.6640625" style="3" bestFit="1" customWidth="1"/>
    <col min="2287" max="2287" width="11.6640625" style="3" bestFit="1" customWidth="1"/>
    <col min="2288" max="2288" width="12.6640625" style="3" bestFit="1" customWidth="1"/>
    <col min="2289" max="2289" width="10.44140625" style="3" bestFit="1" customWidth="1"/>
    <col min="2290" max="2290" width="9.5546875" style="3" bestFit="1" customWidth="1"/>
    <col min="2291" max="2291" width="11.6640625" style="3" bestFit="1" customWidth="1"/>
    <col min="2292" max="2292" width="10.33203125" style="3" bestFit="1" customWidth="1"/>
    <col min="2293" max="2294" width="9.5546875" style="3" bestFit="1" customWidth="1"/>
    <col min="2295" max="2295" width="11.6640625" style="3" bestFit="1" customWidth="1"/>
    <col min="2296" max="2296" width="9.109375" style="3" bestFit="1" customWidth="1"/>
    <col min="2297" max="2298" width="10.109375" style="3" bestFit="1" customWidth="1"/>
    <col min="2299" max="2299" width="11.6640625" style="3" bestFit="1" customWidth="1"/>
    <col min="2300" max="2300" width="9.5546875" style="3" bestFit="1" customWidth="1"/>
    <col min="2301" max="2301" width="9.33203125" style="3" bestFit="1" customWidth="1"/>
    <col min="2302" max="2303" width="12.6640625" style="3" bestFit="1" customWidth="1"/>
    <col min="2304" max="2304" width="13.88671875" style="3" bestFit="1" customWidth="1"/>
    <col min="2305" max="2536" width="9.109375" style="3"/>
    <col min="2537" max="2537" width="12.6640625" style="3" customWidth="1"/>
    <col min="2538" max="2538" width="7.6640625" style="3" customWidth="1"/>
    <col min="2539" max="2539" width="15.6640625" style="3" bestFit="1" customWidth="1"/>
    <col min="2540" max="2540" width="31.6640625" style="3" customWidth="1"/>
    <col min="2541" max="2541" width="13.88671875" style="3" bestFit="1" customWidth="1"/>
    <col min="2542" max="2542" width="12.6640625" style="3" bestFit="1" customWidth="1"/>
    <col min="2543" max="2543" width="11.6640625" style="3" bestFit="1" customWidth="1"/>
    <col min="2544" max="2544" width="12.6640625" style="3" bestFit="1" customWidth="1"/>
    <col min="2545" max="2545" width="10.44140625" style="3" bestFit="1" customWidth="1"/>
    <col min="2546" max="2546" width="9.5546875" style="3" bestFit="1" customWidth="1"/>
    <col min="2547" max="2547" width="11.6640625" style="3" bestFit="1" customWidth="1"/>
    <col min="2548" max="2548" width="10.33203125" style="3" bestFit="1" customWidth="1"/>
    <col min="2549" max="2550" width="9.5546875" style="3" bestFit="1" customWidth="1"/>
    <col min="2551" max="2551" width="11.6640625" style="3" bestFit="1" customWidth="1"/>
    <col min="2552" max="2552" width="9.109375" style="3" bestFit="1" customWidth="1"/>
    <col min="2553" max="2554" width="10.109375" style="3" bestFit="1" customWidth="1"/>
    <col min="2555" max="2555" width="11.6640625" style="3" bestFit="1" customWidth="1"/>
    <col min="2556" max="2556" width="9.5546875" style="3" bestFit="1" customWidth="1"/>
    <col min="2557" max="2557" width="9.33203125" style="3" bestFit="1" customWidth="1"/>
    <col min="2558" max="2559" width="12.6640625" style="3" bestFit="1" customWidth="1"/>
    <col min="2560" max="2560" width="13.88671875" style="3" bestFit="1" customWidth="1"/>
    <col min="2561" max="2792" width="9.109375" style="3"/>
    <col min="2793" max="2793" width="12.6640625" style="3" customWidth="1"/>
    <col min="2794" max="2794" width="7.6640625" style="3" customWidth="1"/>
    <col min="2795" max="2795" width="15.6640625" style="3" bestFit="1" customWidth="1"/>
    <col min="2796" max="2796" width="31.6640625" style="3" customWidth="1"/>
    <col min="2797" max="2797" width="13.88671875" style="3" bestFit="1" customWidth="1"/>
    <col min="2798" max="2798" width="12.6640625" style="3" bestFit="1" customWidth="1"/>
    <col min="2799" max="2799" width="11.6640625" style="3" bestFit="1" customWidth="1"/>
    <col min="2800" max="2800" width="12.6640625" style="3" bestFit="1" customWidth="1"/>
    <col min="2801" max="2801" width="10.44140625" style="3" bestFit="1" customWidth="1"/>
    <col min="2802" max="2802" width="9.5546875" style="3" bestFit="1" customWidth="1"/>
    <col min="2803" max="2803" width="11.6640625" style="3" bestFit="1" customWidth="1"/>
    <col min="2804" max="2804" width="10.33203125" style="3" bestFit="1" customWidth="1"/>
    <col min="2805" max="2806" width="9.5546875" style="3" bestFit="1" customWidth="1"/>
    <col min="2807" max="2807" width="11.6640625" style="3" bestFit="1" customWidth="1"/>
    <col min="2808" max="2808" width="9.109375" style="3" bestFit="1" customWidth="1"/>
    <col min="2809" max="2810" width="10.109375" style="3" bestFit="1" customWidth="1"/>
    <col min="2811" max="2811" width="11.6640625" style="3" bestFit="1" customWidth="1"/>
    <col min="2812" max="2812" width="9.5546875" style="3" bestFit="1" customWidth="1"/>
    <col min="2813" max="2813" width="9.33203125" style="3" bestFit="1" customWidth="1"/>
    <col min="2814" max="2815" width="12.6640625" style="3" bestFit="1" customWidth="1"/>
    <col min="2816" max="2816" width="13.88671875" style="3" bestFit="1" customWidth="1"/>
    <col min="2817" max="3048" width="9.109375" style="3"/>
    <col min="3049" max="3049" width="12.6640625" style="3" customWidth="1"/>
    <col min="3050" max="3050" width="7.6640625" style="3" customWidth="1"/>
    <col min="3051" max="3051" width="15.6640625" style="3" bestFit="1" customWidth="1"/>
    <col min="3052" max="3052" width="31.6640625" style="3" customWidth="1"/>
    <col min="3053" max="3053" width="13.88671875" style="3" bestFit="1" customWidth="1"/>
    <col min="3054" max="3054" width="12.6640625" style="3" bestFit="1" customWidth="1"/>
    <col min="3055" max="3055" width="11.6640625" style="3" bestFit="1" customWidth="1"/>
    <col min="3056" max="3056" width="12.6640625" style="3" bestFit="1" customWidth="1"/>
    <col min="3057" max="3057" width="10.44140625" style="3" bestFit="1" customWidth="1"/>
    <col min="3058" max="3058" width="9.5546875" style="3" bestFit="1" customWidth="1"/>
    <col min="3059" max="3059" width="11.6640625" style="3" bestFit="1" customWidth="1"/>
    <col min="3060" max="3060" width="10.33203125" style="3" bestFit="1" customWidth="1"/>
    <col min="3061" max="3062" width="9.5546875" style="3" bestFit="1" customWidth="1"/>
    <col min="3063" max="3063" width="11.6640625" style="3" bestFit="1" customWidth="1"/>
    <col min="3064" max="3064" width="9.109375" style="3" bestFit="1" customWidth="1"/>
    <col min="3065" max="3066" width="10.109375" style="3" bestFit="1" customWidth="1"/>
    <col min="3067" max="3067" width="11.6640625" style="3" bestFit="1" customWidth="1"/>
    <col min="3068" max="3068" width="9.5546875" style="3" bestFit="1" customWidth="1"/>
    <col min="3069" max="3069" width="9.33203125" style="3" bestFit="1" customWidth="1"/>
    <col min="3070" max="3071" width="12.6640625" style="3" bestFit="1" customWidth="1"/>
    <col min="3072" max="3072" width="13.88671875" style="3" bestFit="1" customWidth="1"/>
    <col min="3073" max="3304" width="9.109375" style="3"/>
    <col min="3305" max="3305" width="12.6640625" style="3" customWidth="1"/>
    <col min="3306" max="3306" width="7.6640625" style="3" customWidth="1"/>
    <col min="3307" max="3307" width="15.6640625" style="3" bestFit="1" customWidth="1"/>
    <col min="3308" max="3308" width="31.6640625" style="3" customWidth="1"/>
    <col min="3309" max="3309" width="13.88671875" style="3" bestFit="1" customWidth="1"/>
    <col min="3310" max="3310" width="12.6640625" style="3" bestFit="1" customWidth="1"/>
    <col min="3311" max="3311" width="11.6640625" style="3" bestFit="1" customWidth="1"/>
    <col min="3312" max="3312" width="12.6640625" style="3" bestFit="1" customWidth="1"/>
    <col min="3313" max="3313" width="10.44140625" style="3" bestFit="1" customWidth="1"/>
    <col min="3314" max="3314" width="9.5546875" style="3" bestFit="1" customWidth="1"/>
    <col min="3315" max="3315" width="11.6640625" style="3" bestFit="1" customWidth="1"/>
    <col min="3316" max="3316" width="10.33203125" style="3" bestFit="1" customWidth="1"/>
    <col min="3317" max="3318" width="9.5546875" style="3" bestFit="1" customWidth="1"/>
    <col min="3319" max="3319" width="11.6640625" style="3" bestFit="1" customWidth="1"/>
    <col min="3320" max="3320" width="9.109375" style="3" bestFit="1" customWidth="1"/>
    <col min="3321" max="3322" width="10.109375" style="3" bestFit="1" customWidth="1"/>
    <col min="3323" max="3323" width="11.6640625" style="3" bestFit="1" customWidth="1"/>
    <col min="3324" max="3324" width="9.5546875" style="3" bestFit="1" customWidth="1"/>
    <col min="3325" max="3325" width="9.33203125" style="3" bestFit="1" customWidth="1"/>
    <col min="3326" max="3327" width="12.6640625" style="3" bestFit="1" customWidth="1"/>
    <col min="3328" max="3328" width="13.88671875" style="3" bestFit="1" customWidth="1"/>
    <col min="3329" max="3560" width="9.109375" style="3"/>
    <col min="3561" max="3561" width="12.6640625" style="3" customWidth="1"/>
    <col min="3562" max="3562" width="7.6640625" style="3" customWidth="1"/>
    <col min="3563" max="3563" width="15.6640625" style="3" bestFit="1" customWidth="1"/>
    <col min="3564" max="3564" width="31.6640625" style="3" customWidth="1"/>
    <col min="3565" max="3565" width="13.88671875" style="3" bestFit="1" customWidth="1"/>
    <col min="3566" max="3566" width="12.6640625" style="3" bestFit="1" customWidth="1"/>
    <col min="3567" max="3567" width="11.6640625" style="3" bestFit="1" customWidth="1"/>
    <col min="3568" max="3568" width="12.6640625" style="3" bestFit="1" customWidth="1"/>
    <col min="3569" max="3569" width="10.44140625" style="3" bestFit="1" customWidth="1"/>
    <col min="3570" max="3570" width="9.5546875" style="3" bestFit="1" customWidth="1"/>
    <col min="3571" max="3571" width="11.6640625" style="3" bestFit="1" customWidth="1"/>
    <col min="3572" max="3572" width="10.33203125" style="3" bestFit="1" customWidth="1"/>
    <col min="3573" max="3574" width="9.5546875" style="3" bestFit="1" customWidth="1"/>
    <col min="3575" max="3575" width="11.6640625" style="3" bestFit="1" customWidth="1"/>
    <col min="3576" max="3576" width="9.109375" style="3" bestFit="1" customWidth="1"/>
    <col min="3577" max="3578" width="10.109375" style="3" bestFit="1" customWidth="1"/>
    <col min="3579" max="3579" width="11.6640625" style="3" bestFit="1" customWidth="1"/>
    <col min="3580" max="3580" width="9.5546875" style="3" bestFit="1" customWidth="1"/>
    <col min="3581" max="3581" width="9.33203125" style="3" bestFit="1" customWidth="1"/>
    <col min="3582" max="3583" width="12.6640625" style="3" bestFit="1" customWidth="1"/>
    <col min="3584" max="3584" width="13.88671875" style="3" bestFit="1" customWidth="1"/>
    <col min="3585" max="3816" width="9.109375" style="3"/>
    <col min="3817" max="3817" width="12.6640625" style="3" customWidth="1"/>
    <col min="3818" max="3818" width="7.6640625" style="3" customWidth="1"/>
    <col min="3819" max="3819" width="15.6640625" style="3" bestFit="1" customWidth="1"/>
    <col min="3820" max="3820" width="31.6640625" style="3" customWidth="1"/>
    <col min="3821" max="3821" width="13.88671875" style="3" bestFit="1" customWidth="1"/>
    <col min="3822" max="3822" width="12.6640625" style="3" bestFit="1" customWidth="1"/>
    <col min="3823" max="3823" width="11.6640625" style="3" bestFit="1" customWidth="1"/>
    <col min="3824" max="3824" width="12.6640625" style="3" bestFit="1" customWidth="1"/>
    <col min="3825" max="3825" width="10.44140625" style="3" bestFit="1" customWidth="1"/>
    <col min="3826" max="3826" width="9.5546875" style="3" bestFit="1" customWidth="1"/>
    <col min="3827" max="3827" width="11.6640625" style="3" bestFit="1" customWidth="1"/>
    <col min="3828" max="3828" width="10.33203125" style="3" bestFit="1" customWidth="1"/>
    <col min="3829" max="3830" width="9.5546875" style="3" bestFit="1" customWidth="1"/>
    <col min="3831" max="3831" width="11.6640625" style="3" bestFit="1" customWidth="1"/>
    <col min="3832" max="3832" width="9.109375" style="3" bestFit="1" customWidth="1"/>
    <col min="3833" max="3834" width="10.109375" style="3" bestFit="1" customWidth="1"/>
    <col min="3835" max="3835" width="11.6640625" style="3" bestFit="1" customWidth="1"/>
    <col min="3836" max="3836" width="9.5546875" style="3" bestFit="1" customWidth="1"/>
    <col min="3837" max="3837" width="9.33203125" style="3" bestFit="1" customWidth="1"/>
    <col min="3838" max="3839" width="12.6640625" style="3" bestFit="1" customWidth="1"/>
    <col min="3840" max="3840" width="13.88671875" style="3" bestFit="1" customWidth="1"/>
    <col min="3841" max="4072" width="9.109375" style="3"/>
    <col min="4073" max="4073" width="12.6640625" style="3" customWidth="1"/>
    <col min="4074" max="4074" width="7.6640625" style="3" customWidth="1"/>
    <col min="4075" max="4075" width="15.6640625" style="3" bestFit="1" customWidth="1"/>
    <col min="4076" max="4076" width="31.6640625" style="3" customWidth="1"/>
    <col min="4077" max="4077" width="13.88671875" style="3" bestFit="1" customWidth="1"/>
    <col min="4078" max="4078" width="12.6640625" style="3" bestFit="1" customWidth="1"/>
    <col min="4079" max="4079" width="11.6640625" style="3" bestFit="1" customWidth="1"/>
    <col min="4080" max="4080" width="12.6640625" style="3" bestFit="1" customWidth="1"/>
    <col min="4081" max="4081" width="10.44140625" style="3" bestFit="1" customWidth="1"/>
    <col min="4082" max="4082" width="9.5546875" style="3" bestFit="1" customWidth="1"/>
    <col min="4083" max="4083" width="11.6640625" style="3" bestFit="1" customWidth="1"/>
    <col min="4084" max="4084" width="10.33203125" style="3" bestFit="1" customWidth="1"/>
    <col min="4085" max="4086" width="9.5546875" style="3" bestFit="1" customWidth="1"/>
    <col min="4087" max="4087" width="11.6640625" style="3" bestFit="1" customWidth="1"/>
    <col min="4088" max="4088" width="9.109375" style="3" bestFit="1" customWidth="1"/>
    <col min="4089" max="4090" width="10.109375" style="3" bestFit="1" customWidth="1"/>
    <col min="4091" max="4091" width="11.6640625" style="3" bestFit="1" customWidth="1"/>
    <col min="4092" max="4092" width="9.5546875" style="3" bestFit="1" customWidth="1"/>
    <col min="4093" max="4093" width="9.33203125" style="3" bestFit="1" customWidth="1"/>
    <col min="4094" max="4095" width="12.6640625" style="3" bestFit="1" customWidth="1"/>
    <col min="4096" max="4096" width="13.88671875" style="3" bestFit="1" customWidth="1"/>
    <col min="4097" max="4328" width="9.109375" style="3"/>
    <col min="4329" max="4329" width="12.6640625" style="3" customWidth="1"/>
    <col min="4330" max="4330" width="7.6640625" style="3" customWidth="1"/>
    <col min="4331" max="4331" width="15.6640625" style="3" bestFit="1" customWidth="1"/>
    <col min="4332" max="4332" width="31.6640625" style="3" customWidth="1"/>
    <col min="4333" max="4333" width="13.88671875" style="3" bestFit="1" customWidth="1"/>
    <col min="4334" max="4334" width="12.6640625" style="3" bestFit="1" customWidth="1"/>
    <col min="4335" max="4335" width="11.6640625" style="3" bestFit="1" customWidth="1"/>
    <col min="4336" max="4336" width="12.6640625" style="3" bestFit="1" customWidth="1"/>
    <col min="4337" max="4337" width="10.44140625" style="3" bestFit="1" customWidth="1"/>
    <col min="4338" max="4338" width="9.5546875" style="3" bestFit="1" customWidth="1"/>
    <col min="4339" max="4339" width="11.6640625" style="3" bestFit="1" customWidth="1"/>
    <col min="4340" max="4340" width="10.33203125" style="3" bestFit="1" customWidth="1"/>
    <col min="4341" max="4342" width="9.5546875" style="3" bestFit="1" customWidth="1"/>
    <col min="4343" max="4343" width="11.6640625" style="3" bestFit="1" customWidth="1"/>
    <col min="4344" max="4344" width="9.109375" style="3" bestFit="1" customWidth="1"/>
    <col min="4345" max="4346" width="10.109375" style="3" bestFit="1" customWidth="1"/>
    <col min="4347" max="4347" width="11.6640625" style="3" bestFit="1" customWidth="1"/>
    <col min="4348" max="4348" width="9.5546875" style="3" bestFit="1" customWidth="1"/>
    <col min="4349" max="4349" width="9.33203125" style="3" bestFit="1" customWidth="1"/>
    <col min="4350" max="4351" width="12.6640625" style="3" bestFit="1" customWidth="1"/>
    <col min="4352" max="4352" width="13.88671875" style="3" bestFit="1" customWidth="1"/>
    <col min="4353" max="4584" width="9.109375" style="3"/>
    <col min="4585" max="4585" width="12.6640625" style="3" customWidth="1"/>
    <col min="4586" max="4586" width="7.6640625" style="3" customWidth="1"/>
    <col min="4587" max="4587" width="15.6640625" style="3" bestFit="1" customWidth="1"/>
    <col min="4588" max="4588" width="31.6640625" style="3" customWidth="1"/>
    <col min="4589" max="4589" width="13.88671875" style="3" bestFit="1" customWidth="1"/>
    <col min="4590" max="4590" width="12.6640625" style="3" bestFit="1" customWidth="1"/>
    <col min="4591" max="4591" width="11.6640625" style="3" bestFit="1" customWidth="1"/>
    <col min="4592" max="4592" width="12.6640625" style="3" bestFit="1" customWidth="1"/>
    <col min="4593" max="4593" width="10.44140625" style="3" bestFit="1" customWidth="1"/>
    <col min="4594" max="4594" width="9.5546875" style="3" bestFit="1" customWidth="1"/>
    <col min="4595" max="4595" width="11.6640625" style="3" bestFit="1" customWidth="1"/>
    <col min="4596" max="4596" width="10.33203125" style="3" bestFit="1" customWidth="1"/>
    <col min="4597" max="4598" width="9.5546875" style="3" bestFit="1" customWidth="1"/>
    <col min="4599" max="4599" width="11.6640625" style="3" bestFit="1" customWidth="1"/>
    <col min="4600" max="4600" width="9.109375" style="3" bestFit="1" customWidth="1"/>
    <col min="4601" max="4602" width="10.109375" style="3" bestFit="1" customWidth="1"/>
    <col min="4603" max="4603" width="11.6640625" style="3" bestFit="1" customWidth="1"/>
    <col min="4604" max="4604" width="9.5546875" style="3" bestFit="1" customWidth="1"/>
    <col min="4605" max="4605" width="9.33203125" style="3" bestFit="1" customWidth="1"/>
    <col min="4606" max="4607" width="12.6640625" style="3" bestFit="1" customWidth="1"/>
    <col min="4608" max="4608" width="13.88671875" style="3" bestFit="1" customWidth="1"/>
    <col min="4609" max="4840" width="9.109375" style="3"/>
    <col min="4841" max="4841" width="12.6640625" style="3" customWidth="1"/>
    <col min="4842" max="4842" width="7.6640625" style="3" customWidth="1"/>
    <col min="4843" max="4843" width="15.6640625" style="3" bestFit="1" customWidth="1"/>
    <col min="4844" max="4844" width="31.6640625" style="3" customWidth="1"/>
    <col min="4845" max="4845" width="13.88671875" style="3" bestFit="1" customWidth="1"/>
    <col min="4846" max="4846" width="12.6640625" style="3" bestFit="1" customWidth="1"/>
    <col min="4847" max="4847" width="11.6640625" style="3" bestFit="1" customWidth="1"/>
    <col min="4848" max="4848" width="12.6640625" style="3" bestFit="1" customWidth="1"/>
    <col min="4849" max="4849" width="10.44140625" style="3" bestFit="1" customWidth="1"/>
    <col min="4850" max="4850" width="9.5546875" style="3" bestFit="1" customWidth="1"/>
    <col min="4851" max="4851" width="11.6640625" style="3" bestFit="1" customWidth="1"/>
    <col min="4852" max="4852" width="10.33203125" style="3" bestFit="1" customWidth="1"/>
    <col min="4853" max="4854" width="9.5546875" style="3" bestFit="1" customWidth="1"/>
    <col min="4855" max="4855" width="11.6640625" style="3" bestFit="1" customWidth="1"/>
    <col min="4856" max="4856" width="9.109375" style="3" bestFit="1" customWidth="1"/>
    <col min="4857" max="4858" width="10.109375" style="3" bestFit="1" customWidth="1"/>
    <col min="4859" max="4859" width="11.6640625" style="3" bestFit="1" customWidth="1"/>
    <col min="4860" max="4860" width="9.5546875" style="3" bestFit="1" customWidth="1"/>
    <col min="4861" max="4861" width="9.33203125" style="3" bestFit="1" customWidth="1"/>
    <col min="4862" max="4863" width="12.6640625" style="3" bestFit="1" customWidth="1"/>
    <col min="4864" max="4864" width="13.88671875" style="3" bestFit="1" customWidth="1"/>
    <col min="4865" max="5096" width="9.109375" style="3"/>
    <col min="5097" max="5097" width="12.6640625" style="3" customWidth="1"/>
    <col min="5098" max="5098" width="7.6640625" style="3" customWidth="1"/>
    <col min="5099" max="5099" width="15.6640625" style="3" bestFit="1" customWidth="1"/>
    <col min="5100" max="5100" width="31.6640625" style="3" customWidth="1"/>
    <col min="5101" max="5101" width="13.88671875" style="3" bestFit="1" customWidth="1"/>
    <col min="5102" max="5102" width="12.6640625" style="3" bestFit="1" customWidth="1"/>
    <col min="5103" max="5103" width="11.6640625" style="3" bestFit="1" customWidth="1"/>
    <col min="5104" max="5104" width="12.6640625" style="3" bestFit="1" customWidth="1"/>
    <col min="5105" max="5105" width="10.44140625" style="3" bestFit="1" customWidth="1"/>
    <col min="5106" max="5106" width="9.5546875" style="3" bestFit="1" customWidth="1"/>
    <col min="5107" max="5107" width="11.6640625" style="3" bestFit="1" customWidth="1"/>
    <col min="5108" max="5108" width="10.33203125" style="3" bestFit="1" customWidth="1"/>
    <col min="5109" max="5110" width="9.5546875" style="3" bestFit="1" customWidth="1"/>
    <col min="5111" max="5111" width="11.6640625" style="3" bestFit="1" customWidth="1"/>
    <col min="5112" max="5112" width="9.109375" style="3" bestFit="1" customWidth="1"/>
    <col min="5113" max="5114" width="10.109375" style="3" bestFit="1" customWidth="1"/>
    <col min="5115" max="5115" width="11.6640625" style="3" bestFit="1" customWidth="1"/>
    <col min="5116" max="5116" width="9.5546875" style="3" bestFit="1" customWidth="1"/>
    <col min="5117" max="5117" width="9.33203125" style="3" bestFit="1" customWidth="1"/>
    <col min="5118" max="5119" width="12.6640625" style="3" bestFit="1" customWidth="1"/>
    <col min="5120" max="5120" width="13.88671875" style="3" bestFit="1" customWidth="1"/>
    <col min="5121" max="5352" width="9.109375" style="3"/>
    <col min="5353" max="5353" width="12.6640625" style="3" customWidth="1"/>
    <col min="5354" max="5354" width="7.6640625" style="3" customWidth="1"/>
    <col min="5355" max="5355" width="15.6640625" style="3" bestFit="1" customWidth="1"/>
    <col min="5356" max="5356" width="31.6640625" style="3" customWidth="1"/>
    <col min="5357" max="5357" width="13.88671875" style="3" bestFit="1" customWidth="1"/>
    <col min="5358" max="5358" width="12.6640625" style="3" bestFit="1" customWidth="1"/>
    <col min="5359" max="5359" width="11.6640625" style="3" bestFit="1" customWidth="1"/>
    <col min="5360" max="5360" width="12.6640625" style="3" bestFit="1" customWidth="1"/>
    <col min="5361" max="5361" width="10.44140625" style="3" bestFit="1" customWidth="1"/>
    <col min="5362" max="5362" width="9.5546875" style="3" bestFit="1" customWidth="1"/>
    <col min="5363" max="5363" width="11.6640625" style="3" bestFit="1" customWidth="1"/>
    <col min="5364" max="5364" width="10.33203125" style="3" bestFit="1" customWidth="1"/>
    <col min="5365" max="5366" width="9.5546875" style="3" bestFit="1" customWidth="1"/>
    <col min="5367" max="5367" width="11.6640625" style="3" bestFit="1" customWidth="1"/>
    <col min="5368" max="5368" width="9.109375" style="3" bestFit="1" customWidth="1"/>
    <col min="5369" max="5370" width="10.109375" style="3" bestFit="1" customWidth="1"/>
    <col min="5371" max="5371" width="11.6640625" style="3" bestFit="1" customWidth="1"/>
    <col min="5372" max="5372" width="9.5546875" style="3" bestFit="1" customWidth="1"/>
    <col min="5373" max="5373" width="9.33203125" style="3" bestFit="1" customWidth="1"/>
    <col min="5374" max="5375" width="12.6640625" style="3" bestFit="1" customWidth="1"/>
    <col min="5376" max="5376" width="13.88671875" style="3" bestFit="1" customWidth="1"/>
    <col min="5377" max="5608" width="9.109375" style="3"/>
    <col min="5609" max="5609" width="12.6640625" style="3" customWidth="1"/>
    <col min="5610" max="5610" width="7.6640625" style="3" customWidth="1"/>
    <col min="5611" max="5611" width="15.6640625" style="3" bestFit="1" customWidth="1"/>
    <col min="5612" max="5612" width="31.6640625" style="3" customWidth="1"/>
    <col min="5613" max="5613" width="13.88671875" style="3" bestFit="1" customWidth="1"/>
    <col min="5614" max="5614" width="12.6640625" style="3" bestFit="1" customWidth="1"/>
    <col min="5615" max="5615" width="11.6640625" style="3" bestFit="1" customWidth="1"/>
    <col min="5616" max="5616" width="12.6640625" style="3" bestFit="1" customWidth="1"/>
    <col min="5617" max="5617" width="10.44140625" style="3" bestFit="1" customWidth="1"/>
    <col min="5618" max="5618" width="9.5546875" style="3" bestFit="1" customWidth="1"/>
    <col min="5619" max="5619" width="11.6640625" style="3" bestFit="1" customWidth="1"/>
    <col min="5620" max="5620" width="10.33203125" style="3" bestFit="1" customWidth="1"/>
    <col min="5621" max="5622" width="9.5546875" style="3" bestFit="1" customWidth="1"/>
    <col min="5623" max="5623" width="11.6640625" style="3" bestFit="1" customWidth="1"/>
    <col min="5624" max="5624" width="9.109375" style="3" bestFit="1" customWidth="1"/>
    <col min="5625" max="5626" width="10.109375" style="3" bestFit="1" customWidth="1"/>
    <col min="5627" max="5627" width="11.6640625" style="3" bestFit="1" customWidth="1"/>
    <col min="5628" max="5628" width="9.5546875" style="3" bestFit="1" customWidth="1"/>
    <col min="5629" max="5629" width="9.33203125" style="3" bestFit="1" customWidth="1"/>
    <col min="5630" max="5631" width="12.6640625" style="3" bestFit="1" customWidth="1"/>
    <col min="5632" max="5632" width="13.88671875" style="3" bestFit="1" customWidth="1"/>
    <col min="5633" max="5864" width="9.109375" style="3"/>
    <col min="5865" max="5865" width="12.6640625" style="3" customWidth="1"/>
    <col min="5866" max="5866" width="7.6640625" style="3" customWidth="1"/>
    <col min="5867" max="5867" width="15.6640625" style="3" bestFit="1" customWidth="1"/>
    <col min="5868" max="5868" width="31.6640625" style="3" customWidth="1"/>
    <col min="5869" max="5869" width="13.88671875" style="3" bestFit="1" customWidth="1"/>
    <col min="5870" max="5870" width="12.6640625" style="3" bestFit="1" customWidth="1"/>
    <col min="5871" max="5871" width="11.6640625" style="3" bestFit="1" customWidth="1"/>
    <col min="5872" max="5872" width="12.6640625" style="3" bestFit="1" customWidth="1"/>
    <col min="5873" max="5873" width="10.44140625" style="3" bestFit="1" customWidth="1"/>
    <col min="5874" max="5874" width="9.5546875" style="3" bestFit="1" customWidth="1"/>
    <col min="5875" max="5875" width="11.6640625" style="3" bestFit="1" customWidth="1"/>
    <col min="5876" max="5876" width="10.33203125" style="3" bestFit="1" customWidth="1"/>
    <col min="5877" max="5878" width="9.5546875" style="3" bestFit="1" customWidth="1"/>
    <col min="5879" max="5879" width="11.6640625" style="3" bestFit="1" customWidth="1"/>
    <col min="5880" max="5880" width="9.109375" style="3" bestFit="1" customWidth="1"/>
    <col min="5881" max="5882" width="10.109375" style="3" bestFit="1" customWidth="1"/>
    <col min="5883" max="5883" width="11.6640625" style="3" bestFit="1" customWidth="1"/>
    <col min="5884" max="5884" width="9.5546875" style="3" bestFit="1" customWidth="1"/>
    <col min="5885" max="5885" width="9.33203125" style="3" bestFit="1" customWidth="1"/>
    <col min="5886" max="5887" width="12.6640625" style="3" bestFit="1" customWidth="1"/>
    <col min="5888" max="5888" width="13.88671875" style="3" bestFit="1" customWidth="1"/>
    <col min="5889" max="6120" width="9.109375" style="3"/>
    <col min="6121" max="6121" width="12.6640625" style="3" customWidth="1"/>
    <col min="6122" max="6122" width="7.6640625" style="3" customWidth="1"/>
    <col min="6123" max="6123" width="15.6640625" style="3" bestFit="1" customWidth="1"/>
    <col min="6124" max="6124" width="31.6640625" style="3" customWidth="1"/>
    <col min="6125" max="6125" width="13.88671875" style="3" bestFit="1" customWidth="1"/>
    <col min="6126" max="6126" width="12.6640625" style="3" bestFit="1" customWidth="1"/>
    <col min="6127" max="6127" width="11.6640625" style="3" bestFit="1" customWidth="1"/>
    <col min="6128" max="6128" width="12.6640625" style="3" bestFit="1" customWidth="1"/>
    <col min="6129" max="6129" width="10.44140625" style="3" bestFit="1" customWidth="1"/>
    <col min="6130" max="6130" width="9.5546875" style="3" bestFit="1" customWidth="1"/>
    <col min="6131" max="6131" width="11.6640625" style="3" bestFit="1" customWidth="1"/>
    <col min="6132" max="6132" width="10.33203125" style="3" bestFit="1" customWidth="1"/>
    <col min="6133" max="6134" width="9.5546875" style="3" bestFit="1" customWidth="1"/>
    <col min="6135" max="6135" width="11.6640625" style="3" bestFit="1" customWidth="1"/>
    <col min="6136" max="6136" width="9.109375" style="3" bestFit="1" customWidth="1"/>
    <col min="6137" max="6138" width="10.109375" style="3" bestFit="1" customWidth="1"/>
    <col min="6139" max="6139" width="11.6640625" style="3" bestFit="1" customWidth="1"/>
    <col min="6140" max="6140" width="9.5546875" style="3" bestFit="1" customWidth="1"/>
    <col min="6141" max="6141" width="9.33203125" style="3" bestFit="1" customWidth="1"/>
    <col min="6142" max="6143" width="12.6640625" style="3" bestFit="1" customWidth="1"/>
    <col min="6144" max="6144" width="13.88671875" style="3" bestFit="1" customWidth="1"/>
    <col min="6145" max="6376" width="9.109375" style="3"/>
    <col min="6377" max="6377" width="12.6640625" style="3" customWidth="1"/>
    <col min="6378" max="6378" width="7.6640625" style="3" customWidth="1"/>
    <col min="6379" max="6379" width="15.6640625" style="3" bestFit="1" customWidth="1"/>
    <col min="6380" max="6380" width="31.6640625" style="3" customWidth="1"/>
    <col min="6381" max="6381" width="13.88671875" style="3" bestFit="1" customWidth="1"/>
    <col min="6382" max="6382" width="12.6640625" style="3" bestFit="1" customWidth="1"/>
    <col min="6383" max="6383" width="11.6640625" style="3" bestFit="1" customWidth="1"/>
    <col min="6384" max="6384" width="12.6640625" style="3" bestFit="1" customWidth="1"/>
    <col min="6385" max="6385" width="10.44140625" style="3" bestFit="1" customWidth="1"/>
    <col min="6386" max="6386" width="9.5546875" style="3" bestFit="1" customWidth="1"/>
    <col min="6387" max="6387" width="11.6640625" style="3" bestFit="1" customWidth="1"/>
    <col min="6388" max="6388" width="10.33203125" style="3" bestFit="1" customWidth="1"/>
    <col min="6389" max="6390" width="9.5546875" style="3" bestFit="1" customWidth="1"/>
    <col min="6391" max="6391" width="11.6640625" style="3" bestFit="1" customWidth="1"/>
    <col min="6392" max="6392" width="9.109375" style="3" bestFit="1" customWidth="1"/>
    <col min="6393" max="6394" width="10.109375" style="3" bestFit="1" customWidth="1"/>
    <col min="6395" max="6395" width="11.6640625" style="3" bestFit="1" customWidth="1"/>
    <col min="6396" max="6396" width="9.5546875" style="3" bestFit="1" customWidth="1"/>
    <col min="6397" max="6397" width="9.33203125" style="3" bestFit="1" customWidth="1"/>
    <col min="6398" max="6399" width="12.6640625" style="3" bestFit="1" customWidth="1"/>
    <col min="6400" max="6400" width="13.88671875" style="3" bestFit="1" customWidth="1"/>
    <col min="6401" max="6632" width="9.109375" style="3"/>
    <col min="6633" max="6633" width="12.6640625" style="3" customWidth="1"/>
    <col min="6634" max="6634" width="7.6640625" style="3" customWidth="1"/>
    <col min="6635" max="6635" width="15.6640625" style="3" bestFit="1" customWidth="1"/>
    <col min="6636" max="6636" width="31.6640625" style="3" customWidth="1"/>
    <col min="6637" max="6637" width="13.88671875" style="3" bestFit="1" customWidth="1"/>
    <col min="6638" max="6638" width="12.6640625" style="3" bestFit="1" customWidth="1"/>
    <col min="6639" max="6639" width="11.6640625" style="3" bestFit="1" customWidth="1"/>
    <col min="6640" max="6640" width="12.6640625" style="3" bestFit="1" customWidth="1"/>
    <col min="6641" max="6641" width="10.44140625" style="3" bestFit="1" customWidth="1"/>
    <col min="6642" max="6642" width="9.5546875" style="3" bestFit="1" customWidth="1"/>
    <col min="6643" max="6643" width="11.6640625" style="3" bestFit="1" customWidth="1"/>
    <col min="6644" max="6644" width="10.33203125" style="3" bestFit="1" customWidth="1"/>
    <col min="6645" max="6646" width="9.5546875" style="3" bestFit="1" customWidth="1"/>
    <col min="6647" max="6647" width="11.6640625" style="3" bestFit="1" customWidth="1"/>
    <col min="6648" max="6648" width="9.109375" style="3" bestFit="1" customWidth="1"/>
    <col min="6649" max="6650" width="10.109375" style="3" bestFit="1" customWidth="1"/>
    <col min="6651" max="6651" width="11.6640625" style="3" bestFit="1" customWidth="1"/>
    <col min="6652" max="6652" width="9.5546875" style="3" bestFit="1" customWidth="1"/>
    <col min="6653" max="6653" width="9.33203125" style="3" bestFit="1" customWidth="1"/>
    <col min="6654" max="6655" width="12.6640625" style="3" bestFit="1" customWidth="1"/>
    <col min="6656" max="6656" width="13.88671875" style="3" bestFit="1" customWidth="1"/>
    <col min="6657" max="6888" width="9.109375" style="3"/>
    <col min="6889" max="6889" width="12.6640625" style="3" customWidth="1"/>
    <col min="6890" max="6890" width="7.6640625" style="3" customWidth="1"/>
    <col min="6891" max="6891" width="15.6640625" style="3" bestFit="1" customWidth="1"/>
    <col min="6892" max="6892" width="31.6640625" style="3" customWidth="1"/>
    <col min="6893" max="6893" width="13.88671875" style="3" bestFit="1" customWidth="1"/>
    <col min="6894" max="6894" width="12.6640625" style="3" bestFit="1" customWidth="1"/>
    <col min="6895" max="6895" width="11.6640625" style="3" bestFit="1" customWidth="1"/>
    <col min="6896" max="6896" width="12.6640625" style="3" bestFit="1" customWidth="1"/>
    <col min="6897" max="6897" width="10.44140625" style="3" bestFit="1" customWidth="1"/>
    <col min="6898" max="6898" width="9.5546875" style="3" bestFit="1" customWidth="1"/>
    <col min="6899" max="6899" width="11.6640625" style="3" bestFit="1" customWidth="1"/>
    <col min="6900" max="6900" width="10.33203125" style="3" bestFit="1" customWidth="1"/>
    <col min="6901" max="6902" width="9.5546875" style="3" bestFit="1" customWidth="1"/>
    <col min="6903" max="6903" width="11.6640625" style="3" bestFit="1" customWidth="1"/>
    <col min="6904" max="6904" width="9.109375" style="3" bestFit="1" customWidth="1"/>
    <col min="6905" max="6906" width="10.109375" style="3" bestFit="1" customWidth="1"/>
    <col min="6907" max="6907" width="11.6640625" style="3" bestFit="1" customWidth="1"/>
    <col min="6908" max="6908" width="9.5546875" style="3" bestFit="1" customWidth="1"/>
    <col min="6909" max="6909" width="9.33203125" style="3" bestFit="1" customWidth="1"/>
    <col min="6910" max="6911" width="12.6640625" style="3" bestFit="1" customWidth="1"/>
    <col min="6912" max="6912" width="13.88671875" style="3" bestFit="1" customWidth="1"/>
    <col min="6913" max="7144" width="9.109375" style="3"/>
    <col min="7145" max="7145" width="12.6640625" style="3" customWidth="1"/>
    <col min="7146" max="7146" width="7.6640625" style="3" customWidth="1"/>
    <col min="7147" max="7147" width="15.6640625" style="3" bestFit="1" customWidth="1"/>
    <col min="7148" max="7148" width="31.6640625" style="3" customWidth="1"/>
    <col min="7149" max="7149" width="13.88671875" style="3" bestFit="1" customWidth="1"/>
    <col min="7150" max="7150" width="12.6640625" style="3" bestFit="1" customWidth="1"/>
    <col min="7151" max="7151" width="11.6640625" style="3" bestFit="1" customWidth="1"/>
    <col min="7152" max="7152" width="12.6640625" style="3" bestFit="1" customWidth="1"/>
    <col min="7153" max="7153" width="10.44140625" style="3" bestFit="1" customWidth="1"/>
    <col min="7154" max="7154" width="9.5546875" style="3" bestFit="1" customWidth="1"/>
    <col min="7155" max="7155" width="11.6640625" style="3" bestFit="1" customWidth="1"/>
    <col min="7156" max="7156" width="10.33203125" style="3" bestFit="1" customWidth="1"/>
    <col min="7157" max="7158" width="9.5546875" style="3" bestFit="1" customWidth="1"/>
    <col min="7159" max="7159" width="11.6640625" style="3" bestFit="1" customWidth="1"/>
    <col min="7160" max="7160" width="9.109375" style="3" bestFit="1" customWidth="1"/>
    <col min="7161" max="7162" width="10.109375" style="3" bestFit="1" customWidth="1"/>
    <col min="7163" max="7163" width="11.6640625" style="3" bestFit="1" customWidth="1"/>
    <col min="7164" max="7164" width="9.5546875" style="3" bestFit="1" customWidth="1"/>
    <col min="7165" max="7165" width="9.33203125" style="3" bestFit="1" customWidth="1"/>
    <col min="7166" max="7167" width="12.6640625" style="3" bestFit="1" customWidth="1"/>
    <col min="7168" max="7168" width="13.88671875" style="3" bestFit="1" customWidth="1"/>
    <col min="7169" max="7400" width="9.109375" style="3"/>
    <col min="7401" max="7401" width="12.6640625" style="3" customWidth="1"/>
    <col min="7402" max="7402" width="7.6640625" style="3" customWidth="1"/>
    <col min="7403" max="7403" width="15.6640625" style="3" bestFit="1" customWidth="1"/>
    <col min="7404" max="7404" width="31.6640625" style="3" customWidth="1"/>
    <col min="7405" max="7405" width="13.88671875" style="3" bestFit="1" customWidth="1"/>
    <col min="7406" max="7406" width="12.6640625" style="3" bestFit="1" customWidth="1"/>
    <col min="7407" max="7407" width="11.6640625" style="3" bestFit="1" customWidth="1"/>
    <col min="7408" max="7408" width="12.6640625" style="3" bestFit="1" customWidth="1"/>
    <col min="7409" max="7409" width="10.44140625" style="3" bestFit="1" customWidth="1"/>
    <col min="7410" max="7410" width="9.5546875" style="3" bestFit="1" customWidth="1"/>
    <col min="7411" max="7411" width="11.6640625" style="3" bestFit="1" customWidth="1"/>
    <col min="7412" max="7412" width="10.33203125" style="3" bestFit="1" customWidth="1"/>
    <col min="7413" max="7414" width="9.5546875" style="3" bestFit="1" customWidth="1"/>
    <col min="7415" max="7415" width="11.6640625" style="3" bestFit="1" customWidth="1"/>
    <col min="7416" max="7416" width="9.109375" style="3" bestFit="1" customWidth="1"/>
    <col min="7417" max="7418" width="10.109375" style="3" bestFit="1" customWidth="1"/>
    <col min="7419" max="7419" width="11.6640625" style="3" bestFit="1" customWidth="1"/>
    <col min="7420" max="7420" width="9.5546875" style="3" bestFit="1" customWidth="1"/>
    <col min="7421" max="7421" width="9.33203125" style="3" bestFit="1" customWidth="1"/>
    <col min="7422" max="7423" width="12.6640625" style="3" bestFit="1" customWidth="1"/>
    <col min="7424" max="7424" width="13.88671875" style="3" bestFit="1" customWidth="1"/>
    <col min="7425" max="7656" width="9.109375" style="3"/>
    <col min="7657" max="7657" width="12.6640625" style="3" customWidth="1"/>
    <col min="7658" max="7658" width="7.6640625" style="3" customWidth="1"/>
    <col min="7659" max="7659" width="15.6640625" style="3" bestFit="1" customWidth="1"/>
    <col min="7660" max="7660" width="31.6640625" style="3" customWidth="1"/>
    <col min="7661" max="7661" width="13.88671875" style="3" bestFit="1" customWidth="1"/>
    <col min="7662" max="7662" width="12.6640625" style="3" bestFit="1" customWidth="1"/>
    <col min="7663" max="7663" width="11.6640625" style="3" bestFit="1" customWidth="1"/>
    <col min="7664" max="7664" width="12.6640625" style="3" bestFit="1" customWidth="1"/>
    <col min="7665" max="7665" width="10.44140625" style="3" bestFit="1" customWidth="1"/>
    <col min="7666" max="7666" width="9.5546875" style="3" bestFit="1" customWidth="1"/>
    <col min="7667" max="7667" width="11.6640625" style="3" bestFit="1" customWidth="1"/>
    <col min="7668" max="7668" width="10.33203125" style="3" bestFit="1" customWidth="1"/>
    <col min="7669" max="7670" width="9.5546875" style="3" bestFit="1" customWidth="1"/>
    <col min="7671" max="7671" width="11.6640625" style="3" bestFit="1" customWidth="1"/>
    <col min="7672" max="7672" width="9.109375" style="3" bestFit="1" customWidth="1"/>
    <col min="7673" max="7674" width="10.109375" style="3" bestFit="1" customWidth="1"/>
    <col min="7675" max="7675" width="11.6640625" style="3" bestFit="1" customWidth="1"/>
    <col min="7676" max="7676" width="9.5546875" style="3" bestFit="1" customWidth="1"/>
    <col min="7677" max="7677" width="9.33203125" style="3" bestFit="1" customWidth="1"/>
    <col min="7678" max="7679" width="12.6640625" style="3" bestFit="1" customWidth="1"/>
    <col min="7680" max="7680" width="13.88671875" style="3" bestFit="1" customWidth="1"/>
    <col min="7681" max="7912" width="9.109375" style="3"/>
    <col min="7913" max="7913" width="12.6640625" style="3" customWidth="1"/>
    <col min="7914" max="7914" width="7.6640625" style="3" customWidth="1"/>
    <col min="7915" max="7915" width="15.6640625" style="3" bestFit="1" customWidth="1"/>
    <col min="7916" max="7916" width="31.6640625" style="3" customWidth="1"/>
    <col min="7917" max="7917" width="13.88671875" style="3" bestFit="1" customWidth="1"/>
    <col min="7918" max="7918" width="12.6640625" style="3" bestFit="1" customWidth="1"/>
    <col min="7919" max="7919" width="11.6640625" style="3" bestFit="1" customWidth="1"/>
    <col min="7920" max="7920" width="12.6640625" style="3" bestFit="1" customWidth="1"/>
    <col min="7921" max="7921" width="10.44140625" style="3" bestFit="1" customWidth="1"/>
    <col min="7922" max="7922" width="9.5546875" style="3" bestFit="1" customWidth="1"/>
    <col min="7923" max="7923" width="11.6640625" style="3" bestFit="1" customWidth="1"/>
    <col min="7924" max="7924" width="10.33203125" style="3" bestFit="1" customWidth="1"/>
    <col min="7925" max="7926" width="9.5546875" style="3" bestFit="1" customWidth="1"/>
    <col min="7927" max="7927" width="11.6640625" style="3" bestFit="1" customWidth="1"/>
    <col min="7928" max="7928" width="9.109375" style="3" bestFit="1" customWidth="1"/>
    <col min="7929" max="7930" width="10.109375" style="3" bestFit="1" customWidth="1"/>
    <col min="7931" max="7931" width="11.6640625" style="3" bestFit="1" customWidth="1"/>
    <col min="7932" max="7932" width="9.5546875" style="3" bestFit="1" customWidth="1"/>
    <col min="7933" max="7933" width="9.33203125" style="3" bestFit="1" customWidth="1"/>
    <col min="7934" max="7935" width="12.6640625" style="3" bestFit="1" customWidth="1"/>
    <col min="7936" max="7936" width="13.88671875" style="3" bestFit="1" customWidth="1"/>
    <col min="7937" max="8168" width="9.109375" style="3"/>
    <col min="8169" max="8169" width="12.6640625" style="3" customWidth="1"/>
    <col min="8170" max="8170" width="7.6640625" style="3" customWidth="1"/>
    <col min="8171" max="8171" width="15.6640625" style="3" bestFit="1" customWidth="1"/>
    <col min="8172" max="8172" width="31.6640625" style="3" customWidth="1"/>
    <col min="8173" max="8173" width="13.88671875" style="3" bestFit="1" customWidth="1"/>
    <col min="8174" max="8174" width="12.6640625" style="3" bestFit="1" customWidth="1"/>
    <col min="8175" max="8175" width="11.6640625" style="3" bestFit="1" customWidth="1"/>
    <col min="8176" max="8176" width="12.6640625" style="3" bestFit="1" customWidth="1"/>
    <col min="8177" max="8177" width="10.44140625" style="3" bestFit="1" customWidth="1"/>
    <col min="8178" max="8178" width="9.5546875" style="3" bestFit="1" customWidth="1"/>
    <col min="8179" max="8179" width="11.6640625" style="3" bestFit="1" customWidth="1"/>
    <col min="8180" max="8180" width="10.33203125" style="3" bestFit="1" customWidth="1"/>
    <col min="8181" max="8182" width="9.5546875" style="3" bestFit="1" customWidth="1"/>
    <col min="8183" max="8183" width="11.6640625" style="3" bestFit="1" customWidth="1"/>
    <col min="8184" max="8184" width="9.109375" style="3" bestFit="1" customWidth="1"/>
    <col min="8185" max="8186" width="10.109375" style="3" bestFit="1" customWidth="1"/>
    <col min="8187" max="8187" width="11.6640625" style="3" bestFit="1" customWidth="1"/>
    <col min="8188" max="8188" width="9.5546875" style="3" bestFit="1" customWidth="1"/>
    <col min="8189" max="8189" width="9.33203125" style="3" bestFit="1" customWidth="1"/>
    <col min="8190" max="8191" width="12.6640625" style="3" bestFit="1" customWidth="1"/>
    <col min="8192" max="8192" width="13.88671875" style="3" bestFit="1" customWidth="1"/>
    <col min="8193" max="8424" width="9.109375" style="3"/>
    <col min="8425" max="8425" width="12.6640625" style="3" customWidth="1"/>
    <col min="8426" max="8426" width="7.6640625" style="3" customWidth="1"/>
    <col min="8427" max="8427" width="15.6640625" style="3" bestFit="1" customWidth="1"/>
    <col min="8428" max="8428" width="31.6640625" style="3" customWidth="1"/>
    <col min="8429" max="8429" width="13.88671875" style="3" bestFit="1" customWidth="1"/>
    <col min="8430" max="8430" width="12.6640625" style="3" bestFit="1" customWidth="1"/>
    <col min="8431" max="8431" width="11.6640625" style="3" bestFit="1" customWidth="1"/>
    <col min="8432" max="8432" width="12.6640625" style="3" bestFit="1" customWidth="1"/>
    <col min="8433" max="8433" width="10.44140625" style="3" bestFit="1" customWidth="1"/>
    <col min="8434" max="8434" width="9.5546875" style="3" bestFit="1" customWidth="1"/>
    <col min="8435" max="8435" width="11.6640625" style="3" bestFit="1" customWidth="1"/>
    <col min="8436" max="8436" width="10.33203125" style="3" bestFit="1" customWidth="1"/>
    <col min="8437" max="8438" width="9.5546875" style="3" bestFit="1" customWidth="1"/>
    <col min="8439" max="8439" width="11.6640625" style="3" bestFit="1" customWidth="1"/>
    <col min="8440" max="8440" width="9.109375" style="3" bestFit="1" customWidth="1"/>
    <col min="8441" max="8442" width="10.109375" style="3" bestFit="1" customWidth="1"/>
    <col min="8443" max="8443" width="11.6640625" style="3" bestFit="1" customWidth="1"/>
    <col min="8444" max="8444" width="9.5546875" style="3" bestFit="1" customWidth="1"/>
    <col min="8445" max="8445" width="9.33203125" style="3" bestFit="1" customWidth="1"/>
    <col min="8446" max="8447" width="12.6640625" style="3" bestFit="1" customWidth="1"/>
    <col min="8448" max="8448" width="13.88671875" style="3" bestFit="1" customWidth="1"/>
    <col min="8449" max="8680" width="9.109375" style="3"/>
    <col min="8681" max="8681" width="12.6640625" style="3" customWidth="1"/>
    <col min="8682" max="8682" width="7.6640625" style="3" customWidth="1"/>
    <col min="8683" max="8683" width="15.6640625" style="3" bestFit="1" customWidth="1"/>
    <col min="8684" max="8684" width="31.6640625" style="3" customWidth="1"/>
    <col min="8685" max="8685" width="13.88671875" style="3" bestFit="1" customWidth="1"/>
    <col min="8686" max="8686" width="12.6640625" style="3" bestFit="1" customWidth="1"/>
    <col min="8687" max="8687" width="11.6640625" style="3" bestFit="1" customWidth="1"/>
    <col min="8688" max="8688" width="12.6640625" style="3" bestFit="1" customWidth="1"/>
    <col min="8689" max="8689" width="10.44140625" style="3" bestFit="1" customWidth="1"/>
    <col min="8690" max="8690" width="9.5546875" style="3" bestFit="1" customWidth="1"/>
    <col min="8691" max="8691" width="11.6640625" style="3" bestFit="1" customWidth="1"/>
    <col min="8692" max="8692" width="10.33203125" style="3" bestFit="1" customWidth="1"/>
    <col min="8693" max="8694" width="9.5546875" style="3" bestFit="1" customWidth="1"/>
    <col min="8695" max="8695" width="11.6640625" style="3" bestFit="1" customWidth="1"/>
    <col min="8696" max="8696" width="9.109375" style="3" bestFit="1" customWidth="1"/>
    <col min="8697" max="8698" width="10.109375" style="3" bestFit="1" customWidth="1"/>
    <col min="8699" max="8699" width="11.6640625" style="3" bestFit="1" customWidth="1"/>
    <col min="8700" max="8700" width="9.5546875" style="3" bestFit="1" customWidth="1"/>
    <col min="8701" max="8701" width="9.33203125" style="3" bestFit="1" customWidth="1"/>
    <col min="8702" max="8703" width="12.6640625" style="3" bestFit="1" customWidth="1"/>
    <col min="8704" max="8704" width="13.88671875" style="3" bestFit="1" customWidth="1"/>
    <col min="8705" max="8936" width="9.109375" style="3"/>
    <col min="8937" max="8937" width="12.6640625" style="3" customWidth="1"/>
    <col min="8938" max="8938" width="7.6640625" style="3" customWidth="1"/>
    <col min="8939" max="8939" width="15.6640625" style="3" bestFit="1" customWidth="1"/>
    <col min="8940" max="8940" width="31.6640625" style="3" customWidth="1"/>
    <col min="8941" max="8941" width="13.88671875" style="3" bestFit="1" customWidth="1"/>
    <col min="8942" max="8942" width="12.6640625" style="3" bestFit="1" customWidth="1"/>
    <col min="8943" max="8943" width="11.6640625" style="3" bestFit="1" customWidth="1"/>
    <col min="8944" max="8944" width="12.6640625" style="3" bestFit="1" customWidth="1"/>
    <col min="8945" max="8945" width="10.44140625" style="3" bestFit="1" customWidth="1"/>
    <col min="8946" max="8946" width="9.5546875" style="3" bestFit="1" customWidth="1"/>
    <col min="8947" max="8947" width="11.6640625" style="3" bestFit="1" customWidth="1"/>
    <col min="8948" max="8948" width="10.33203125" style="3" bestFit="1" customWidth="1"/>
    <col min="8949" max="8950" width="9.5546875" style="3" bestFit="1" customWidth="1"/>
    <col min="8951" max="8951" width="11.6640625" style="3" bestFit="1" customWidth="1"/>
    <col min="8952" max="8952" width="9.109375" style="3" bestFit="1" customWidth="1"/>
    <col min="8953" max="8954" width="10.109375" style="3" bestFit="1" customWidth="1"/>
    <col min="8955" max="8955" width="11.6640625" style="3" bestFit="1" customWidth="1"/>
    <col min="8956" max="8956" width="9.5546875" style="3" bestFit="1" customWidth="1"/>
    <col min="8957" max="8957" width="9.33203125" style="3" bestFit="1" customWidth="1"/>
    <col min="8958" max="8959" width="12.6640625" style="3" bestFit="1" customWidth="1"/>
    <col min="8960" max="8960" width="13.88671875" style="3" bestFit="1" customWidth="1"/>
    <col min="8961" max="9192" width="9.109375" style="3"/>
    <col min="9193" max="9193" width="12.6640625" style="3" customWidth="1"/>
    <col min="9194" max="9194" width="7.6640625" style="3" customWidth="1"/>
    <col min="9195" max="9195" width="15.6640625" style="3" bestFit="1" customWidth="1"/>
    <col min="9196" max="9196" width="31.6640625" style="3" customWidth="1"/>
    <col min="9197" max="9197" width="13.88671875" style="3" bestFit="1" customWidth="1"/>
    <col min="9198" max="9198" width="12.6640625" style="3" bestFit="1" customWidth="1"/>
    <col min="9199" max="9199" width="11.6640625" style="3" bestFit="1" customWidth="1"/>
    <col min="9200" max="9200" width="12.6640625" style="3" bestFit="1" customWidth="1"/>
    <col min="9201" max="9201" width="10.44140625" style="3" bestFit="1" customWidth="1"/>
    <col min="9202" max="9202" width="9.5546875" style="3" bestFit="1" customWidth="1"/>
    <col min="9203" max="9203" width="11.6640625" style="3" bestFit="1" customWidth="1"/>
    <col min="9204" max="9204" width="10.33203125" style="3" bestFit="1" customWidth="1"/>
    <col min="9205" max="9206" width="9.5546875" style="3" bestFit="1" customWidth="1"/>
    <col min="9207" max="9207" width="11.6640625" style="3" bestFit="1" customWidth="1"/>
    <col min="9208" max="9208" width="9.109375" style="3" bestFit="1" customWidth="1"/>
    <col min="9209" max="9210" width="10.109375" style="3" bestFit="1" customWidth="1"/>
    <col min="9211" max="9211" width="11.6640625" style="3" bestFit="1" customWidth="1"/>
    <col min="9212" max="9212" width="9.5546875" style="3" bestFit="1" customWidth="1"/>
    <col min="9213" max="9213" width="9.33203125" style="3" bestFit="1" customWidth="1"/>
    <col min="9214" max="9215" width="12.6640625" style="3" bestFit="1" customWidth="1"/>
    <col min="9216" max="9216" width="13.88671875" style="3" bestFit="1" customWidth="1"/>
    <col min="9217" max="9448" width="9.109375" style="3"/>
    <col min="9449" max="9449" width="12.6640625" style="3" customWidth="1"/>
    <col min="9450" max="9450" width="7.6640625" style="3" customWidth="1"/>
    <col min="9451" max="9451" width="15.6640625" style="3" bestFit="1" customWidth="1"/>
    <col min="9452" max="9452" width="31.6640625" style="3" customWidth="1"/>
    <col min="9453" max="9453" width="13.88671875" style="3" bestFit="1" customWidth="1"/>
    <col min="9454" max="9454" width="12.6640625" style="3" bestFit="1" customWidth="1"/>
    <col min="9455" max="9455" width="11.6640625" style="3" bestFit="1" customWidth="1"/>
    <col min="9456" max="9456" width="12.6640625" style="3" bestFit="1" customWidth="1"/>
    <col min="9457" max="9457" width="10.44140625" style="3" bestFit="1" customWidth="1"/>
    <col min="9458" max="9458" width="9.5546875" style="3" bestFit="1" customWidth="1"/>
    <col min="9459" max="9459" width="11.6640625" style="3" bestFit="1" customWidth="1"/>
    <col min="9460" max="9460" width="10.33203125" style="3" bestFit="1" customWidth="1"/>
    <col min="9461" max="9462" width="9.5546875" style="3" bestFit="1" customWidth="1"/>
    <col min="9463" max="9463" width="11.6640625" style="3" bestFit="1" customWidth="1"/>
    <col min="9464" max="9464" width="9.109375" style="3" bestFit="1" customWidth="1"/>
    <col min="9465" max="9466" width="10.109375" style="3" bestFit="1" customWidth="1"/>
    <col min="9467" max="9467" width="11.6640625" style="3" bestFit="1" customWidth="1"/>
    <col min="9468" max="9468" width="9.5546875" style="3" bestFit="1" customWidth="1"/>
    <col min="9469" max="9469" width="9.33203125" style="3" bestFit="1" customWidth="1"/>
    <col min="9470" max="9471" width="12.6640625" style="3" bestFit="1" customWidth="1"/>
    <col min="9472" max="9472" width="13.88671875" style="3" bestFit="1" customWidth="1"/>
    <col min="9473" max="9704" width="9.109375" style="3"/>
    <col min="9705" max="9705" width="12.6640625" style="3" customWidth="1"/>
    <col min="9706" max="9706" width="7.6640625" style="3" customWidth="1"/>
    <col min="9707" max="9707" width="15.6640625" style="3" bestFit="1" customWidth="1"/>
    <col min="9708" max="9708" width="31.6640625" style="3" customWidth="1"/>
    <col min="9709" max="9709" width="13.88671875" style="3" bestFit="1" customWidth="1"/>
    <col min="9710" max="9710" width="12.6640625" style="3" bestFit="1" customWidth="1"/>
    <col min="9711" max="9711" width="11.6640625" style="3" bestFit="1" customWidth="1"/>
    <col min="9712" max="9712" width="12.6640625" style="3" bestFit="1" customWidth="1"/>
    <col min="9713" max="9713" width="10.44140625" style="3" bestFit="1" customWidth="1"/>
    <col min="9714" max="9714" width="9.5546875" style="3" bestFit="1" customWidth="1"/>
    <col min="9715" max="9715" width="11.6640625" style="3" bestFit="1" customWidth="1"/>
    <col min="9716" max="9716" width="10.33203125" style="3" bestFit="1" customWidth="1"/>
    <col min="9717" max="9718" width="9.5546875" style="3" bestFit="1" customWidth="1"/>
    <col min="9719" max="9719" width="11.6640625" style="3" bestFit="1" customWidth="1"/>
    <col min="9720" max="9720" width="9.109375" style="3" bestFit="1" customWidth="1"/>
    <col min="9721" max="9722" width="10.109375" style="3" bestFit="1" customWidth="1"/>
    <col min="9723" max="9723" width="11.6640625" style="3" bestFit="1" customWidth="1"/>
    <col min="9724" max="9724" width="9.5546875" style="3" bestFit="1" customWidth="1"/>
    <col min="9725" max="9725" width="9.33203125" style="3" bestFit="1" customWidth="1"/>
    <col min="9726" max="9727" width="12.6640625" style="3" bestFit="1" customWidth="1"/>
    <col min="9728" max="9728" width="13.88671875" style="3" bestFit="1" customWidth="1"/>
    <col min="9729" max="9960" width="9.109375" style="3"/>
    <col min="9961" max="9961" width="12.6640625" style="3" customWidth="1"/>
    <col min="9962" max="9962" width="7.6640625" style="3" customWidth="1"/>
    <col min="9963" max="9963" width="15.6640625" style="3" bestFit="1" customWidth="1"/>
    <col min="9964" max="9964" width="31.6640625" style="3" customWidth="1"/>
    <col min="9965" max="9965" width="13.88671875" style="3" bestFit="1" customWidth="1"/>
    <col min="9966" max="9966" width="12.6640625" style="3" bestFit="1" customWidth="1"/>
    <col min="9967" max="9967" width="11.6640625" style="3" bestFit="1" customWidth="1"/>
    <col min="9968" max="9968" width="12.6640625" style="3" bestFit="1" customWidth="1"/>
    <col min="9969" max="9969" width="10.44140625" style="3" bestFit="1" customWidth="1"/>
    <col min="9970" max="9970" width="9.5546875" style="3" bestFit="1" customWidth="1"/>
    <col min="9971" max="9971" width="11.6640625" style="3" bestFit="1" customWidth="1"/>
    <col min="9972" max="9972" width="10.33203125" style="3" bestFit="1" customWidth="1"/>
    <col min="9973" max="9974" width="9.5546875" style="3" bestFit="1" customWidth="1"/>
    <col min="9975" max="9975" width="11.6640625" style="3" bestFit="1" customWidth="1"/>
    <col min="9976" max="9976" width="9.109375" style="3" bestFit="1" customWidth="1"/>
    <col min="9977" max="9978" width="10.109375" style="3" bestFit="1" customWidth="1"/>
    <col min="9979" max="9979" width="11.6640625" style="3" bestFit="1" customWidth="1"/>
    <col min="9980" max="9980" width="9.5546875" style="3" bestFit="1" customWidth="1"/>
    <col min="9981" max="9981" width="9.33203125" style="3" bestFit="1" customWidth="1"/>
    <col min="9982" max="9983" width="12.6640625" style="3" bestFit="1" customWidth="1"/>
    <col min="9984" max="9984" width="13.88671875" style="3" bestFit="1" customWidth="1"/>
    <col min="9985" max="10216" width="9.109375" style="3"/>
    <col min="10217" max="10217" width="12.6640625" style="3" customWidth="1"/>
    <col min="10218" max="10218" width="7.6640625" style="3" customWidth="1"/>
    <col min="10219" max="10219" width="15.6640625" style="3" bestFit="1" customWidth="1"/>
    <col min="10220" max="10220" width="31.6640625" style="3" customWidth="1"/>
    <col min="10221" max="10221" width="13.88671875" style="3" bestFit="1" customWidth="1"/>
    <col min="10222" max="10222" width="12.6640625" style="3" bestFit="1" customWidth="1"/>
    <col min="10223" max="10223" width="11.6640625" style="3" bestFit="1" customWidth="1"/>
    <col min="10224" max="10224" width="12.6640625" style="3" bestFit="1" customWidth="1"/>
    <col min="10225" max="10225" width="10.44140625" style="3" bestFit="1" customWidth="1"/>
    <col min="10226" max="10226" width="9.5546875" style="3" bestFit="1" customWidth="1"/>
    <col min="10227" max="10227" width="11.6640625" style="3" bestFit="1" customWidth="1"/>
    <col min="10228" max="10228" width="10.33203125" style="3" bestFit="1" customWidth="1"/>
    <col min="10229" max="10230" width="9.5546875" style="3" bestFit="1" customWidth="1"/>
    <col min="10231" max="10231" width="11.6640625" style="3" bestFit="1" customWidth="1"/>
    <col min="10232" max="10232" width="9.109375" style="3" bestFit="1" customWidth="1"/>
    <col min="10233" max="10234" width="10.109375" style="3" bestFit="1" customWidth="1"/>
    <col min="10235" max="10235" width="11.6640625" style="3" bestFit="1" customWidth="1"/>
    <col min="10236" max="10236" width="9.5546875" style="3" bestFit="1" customWidth="1"/>
    <col min="10237" max="10237" width="9.33203125" style="3" bestFit="1" customWidth="1"/>
    <col min="10238" max="10239" width="12.6640625" style="3" bestFit="1" customWidth="1"/>
    <col min="10240" max="10240" width="13.88671875" style="3" bestFit="1" customWidth="1"/>
    <col min="10241" max="10472" width="9.109375" style="3"/>
    <col min="10473" max="10473" width="12.6640625" style="3" customWidth="1"/>
    <col min="10474" max="10474" width="7.6640625" style="3" customWidth="1"/>
    <col min="10475" max="10475" width="15.6640625" style="3" bestFit="1" customWidth="1"/>
    <col min="10476" max="10476" width="31.6640625" style="3" customWidth="1"/>
    <col min="10477" max="10477" width="13.88671875" style="3" bestFit="1" customWidth="1"/>
    <col min="10478" max="10478" width="12.6640625" style="3" bestFit="1" customWidth="1"/>
    <col min="10479" max="10479" width="11.6640625" style="3" bestFit="1" customWidth="1"/>
    <col min="10480" max="10480" width="12.6640625" style="3" bestFit="1" customWidth="1"/>
    <col min="10481" max="10481" width="10.44140625" style="3" bestFit="1" customWidth="1"/>
    <col min="10482" max="10482" width="9.5546875" style="3" bestFit="1" customWidth="1"/>
    <col min="10483" max="10483" width="11.6640625" style="3" bestFit="1" customWidth="1"/>
    <col min="10484" max="10484" width="10.33203125" style="3" bestFit="1" customWidth="1"/>
    <col min="10485" max="10486" width="9.5546875" style="3" bestFit="1" customWidth="1"/>
    <col min="10487" max="10487" width="11.6640625" style="3" bestFit="1" customWidth="1"/>
    <col min="10488" max="10488" width="9.109375" style="3" bestFit="1" customWidth="1"/>
    <col min="10489" max="10490" width="10.109375" style="3" bestFit="1" customWidth="1"/>
    <col min="10491" max="10491" width="11.6640625" style="3" bestFit="1" customWidth="1"/>
    <col min="10492" max="10492" width="9.5546875" style="3" bestFit="1" customWidth="1"/>
    <col min="10493" max="10493" width="9.33203125" style="3" bestFit="1" customWidth="1"/>
    <col min="10494" max="10495" width="12.6640625" style="3" bestFit="1" customWidth="1"/>
    <col min="10496" max="10496" width="13.88671875" style="3" bestFit="1" customWidth="1"/>
    <col min="10497" max="10728" width="9.109375" style="3"/>
    <col min="10729" max="10729" width="12.6640625" style="3" customWidth="1"/>
    <col min="10730" max="10730" width="7.6640625" style="3" customWidth="1"/>
    <col min="10731" max="10731" width="15.6640625" style="3" bestFit="1" customWidth="1"/>
    <col min="10732" max="10732" width="31.6640625" style="3" customWidth="1"/>
    <col min="10733" max="10733" width="13.88671875" style="3" bestFit="1" customWidth="1"/>
    <col min="10734" max="10734" width="12.6640625" style="3" bestFit="1" customWidth="1"/>
    <col min="10735" max="10735" width="11.6640625" style="3" bestFit="1" customWidth="1"/>
    <col min="10736" max="10736" width="12.6640625" style="3" bestFit="1" customWidth="1"/>
    <col min="10737" max="10737" width="10.44140625" style="3" bestFit="1" customWidth="1"/>
    <col min="10738" max="10738" width="9.5546875" style="3" bestFit="1" customWidth="1"/>
    <col min="10739" max="10739" width="11.6640625" style="3" bestFit="1" customWidth="1"/>
    <col min="10740" max="10740" width="10.33203125" style="3" bestFit="1" customWidth="1"/>
    <col min="10741" max="10742" width="9.5546875" style="3" bestFit="1" customWidth="1"/>
    <col min="10743" max="10743" width="11.6640625" style="3" bestFit="1" customWidth="1"/>
    <col min="10744" max="10744" width="9.109375" style="3" bestFit="1" customWidth="1"/>
    <col min="10745" max="10746" width="10.109375" style="3" bestFit="1" customWidth="1"/>
    <col min="10747" max="10747" width="11.6640625" style="3" bestFit="1" customWidth="1"/>
    <col min="10748" max="10748" width="9.5546875" style="3" bestFit="1" customWidth="1"/>
    <col min="10749" max="10749" width="9.33203125" style="3" bestFit="1" customWidth="1"/>
    <col min="10750" max="10751" width="12.6640625" style="3" bestFit="1" customWidth="1"/>
    <col min="10752" max="10752" width="13.88671875" style="3" bestFit="1" customWidth="1"/>
    <col min="10753" max="10984" width="9.109375" style="3"/>
    <col min="10985" max="10985" width="12.6640625" style="3" customWidth="1"/>
    <col min="10986" max="10986" width="7.6640625" style="3" customWidth="1"/>
    <col min="10987" max="10987" width="15.6640625" style="3" bestFit="1" customWidth="1"/>
    <col min="10988" max="10988" width="31.6640625" style="3" customWidth="1"/>
    <col min="10989" max="10989" width="13.88671875" style="3" bestFit="1" customWidth="1"/>
    <col min="10990" max="10990" width="12.6640625" style="3" bestFit="1" customWidth="1"/>
    <col min="10991" max="10991" width="11.6640625" style="3" bestFit="1" customWidth="1"/>
    <col min="10992" max="10992" width="12.6640625" style="3" bestFit="1" customWidth="1"/>
    <col min="10993" max="10993" width="10.44140625" style="3" bestFit="1" customWidth="1"/>
    <col min="10994" max="10994" width="9.5546875" style="3" bestFit="1" customWidth="1"/>
    <col min="10995" max="10995" width="11.6640625" style="3" bestFit="1" customWidth="1"/>
    <col min="10996" max="10996" width="10.33203125" style="3" bestFit="1" customWidth="1"/>
    <col min="10997" max="10998" width="9.5546875" style="3" bestFit="1" customWidth="1"/>
    <col min="10999" max="10999" width="11.6640625" style="3" bestFit="1" customWidth="1"/>
    <col min="11000" max="11000" width="9.109375" style="3" bestFit="1" customWidth="1"/>
    <col min="11001" max="11002" width="10.109375" style="3" bestFit="1" customWidth="1"/>
    <col min="11003" max="11003" width="11.6640625" style="3" bestFit="1" customWidth="1"/>
    <col min="11004" max="11004" width="9.5546875" style="3" bestFit="1" customWidth="1"/>
    <col min="11005" max="11005" width="9.33203125" style="3" bestFit="1" customWidth="1"/>
    <col min="11006" max="11007" width="12.6640625" style="3" bestFit="1" customWidth="1"/>
    <col min="11008" max="11008" width="13.88671875" style="3" bestFit="1" customWidth="1"/>
    <col min="11009" max="11240" width="9.109375" style="3"/>
    <col min="11241" max="11241" width="12.6640625" style="3" customWidth="1"/>
    <col min="11242" max="11242" width="7.6640625" style="3" customWidth="1"/>
    <col min="11243" max="11243" width="15.6640625" style="3" bestFit="1" customWidth="1"/>
    <col min="11244" max="11244" width="31.6640625" style="3" customWidth="1"/>
    <col min="11245" max="11245" width="13.88671875" style="3" bestFit="1" customWidth="1"/>
    <col min="11246" max="11246" width="12.6640625" style="3" bestFit="1" customWidth="1"/>
    <col min="11247" max="11247" width="11.6640625" style="3" bestFit="1" customWidth="1"/>
    <col min="11248" max="11248" width="12.6640625" style="3" bestFit="1" customWidth="1"/>
    <col min="11249" max="11249" width="10.44140625" style="3" bestFit="1" customWidth="1"/>
    <col min="11250" max="11250" width="9.5546875" style="3" bestFit="1" customWidth="1"/>
    <col min="11251" max="11251" width="11.6640625" style="3" bestFit="1" customWidth="1"/>
    <col min="11252" max="11252" width="10.33203125" style="3" bestFit="1" customWidth="1"/>
    <col min="11253" max="11254" width="9.5546875" style="3" bestFit="1" customWidth="1"/>
    <col min="11255" max="11255" width="11.6640625" style="3" bestFit="1" customWidth="1"/>
    <col min="11256" max="11256" width="9.109375" style="3" bestFit="1" customWidth="1"/>
    <col min="11257" max="11258" width="10.109375" style="3" bestFit="1" customWidth="1"/>
    <col min="11259" max="11259" width="11.6640625" style="3" bestFit="1" customWidth="1"/>
    <col min="11260" max="11260" width="9.5546875" style="3" bestFit="1" customWidth="1"/>
    <col min="11261" max="11261" width="9.33203125" style="3" bestFit="1" customWidth="1"/>
    <col min="11262" max="11263" width="12.6640625" style="3" bestFit="1" customWidth="1"/>
    <col min="11264" max="11264" width="13.88671875" style="3" bestFit="1" customWidth="1"/>
    <col min="11265" max="11496" width="9.109375" style="3"/>
    <col min="11497" max="11497" width="12.6640625" style="3" customWidth="1"/>
    <col min="11498" max="11498" width="7.6640625" style="3" customWidth="1"/>
    <col min="11499" max="11499" width="15.6640625" style="3" bestFit="1" customWidth="1"/>
    <col min="11500" max="11500" width="31.6640625" style="3" customWidth="1"/>
    <col min="11501" max="11501" width="13.88671875" style="3" bestFit="1" customWidth="1"/>
    <col min="11502" max="11502" width="12.6640625" style="3" bestFit="1" customWidth="1"/>
    <col min="11503" max="11503" width="11.6640625" style="3" bestFit="1" customWidth="1"/>
    <col min="11504" max="11504" width="12.6640625" style="3" bestFit="1" customWidth="1"/>
    <col min="11505" max="11505" width="10.44140625" style="3" bestFit="1" customWidth="1"/>
    <col min="11506" max="11506" width="9.5546875" style="3" bestFit="1" customWidth="1"/>
    <col min="11507" max="11507" width="11.6640625" style="3" bestFit="1" customWidth="1"/>
    <col min="11508" max="11508" width="10.33203125" style="3" bestFit="1" customWidth="1"/>
    <col min="11509" max="11510" width="9.5546875" style="3" bestFit="1" customWidth="1"/>
    <col min="11511" max="11511" width="11.6640625" style="3" bestFit="1" customWidth="1"/>
    <col min="11512" max="11512" width="9.109375" style="3" bestFit="1" customWidth="1"/>
    <col min="11513" max="11514" width="10.109375" style="3" bestFit="1" customWidth="1"/>
    <col min="11515" max="11515" width="11.6640625" style="3" bestFit="1" customWidth="1"/>
    <col min="11516" max="11516" width="9.5546875" style="3" bestFit="1" customWidth="1"/>
    <col min="11517" max="11517" width="9.33203125" style="3" bestFit="1" customWidth="1"/>
    <col min="11518" max="11519" width="12.6640625" style="3" bestFit="1" customWidth="1"/>
    <col min="11520" max="11520" width="13.88671875" style="3" bestFit="1" customWidth="1"/>
    <col min="11521" max="11752" width="9.109375" style="3"/>
    <col min="11753" max="11753" width="12.6640625" style="3" customWidth="1"/>
    <col min="11754" max="11754" width="7.6640625" style="3" customWidth="1"/>
    <col min="11755" max="11755" width="15.6640625" style="3" bestFit="1" customWidth="1"/>
    <col min="11756" max="11756" width="31.6640625" style="3" customWidth="1"/>
    <col min="11757" max="11757" width="13.88671875" style="3" bestFit="1" customWidth="1"/>
    <col min="11758" max="11758" width="12.6640625" style="3" bestFit="1" customWidth="1"/>
    <col min="11759" max="11759" width="11.6640625" style="3" bestFit="1" customWidth="1"/>
    <col min="11760" max="11760" width="12.6640625" style="3" bestFit="1" customWidth="1"/>
    <col min="11761" max="11761" width="10.44140625" style="3" bestFit="1" customWidth="1"/>
    <col min="11762" max="11762" width="9.5546875" style="3" bestFit="1" customWidth="1"/>
    <col min="11763" max="11763" width="11.6640625" style="3" bestFit="1" customWidth="1"/>
    <col min="11764" max="11764" width="10.33203125" style="3" bestFit="1" customWidth="1"/>
    <col min="11765" max="11766" width="9.5546875" style="3" bestFit="1" customWidth="1"/>
    <col min="11767" max="11767" width="11.6640625" style="3" bestFit="1" customWidth="1"/>
    <col min="11768" max="11768" width="9.109375" style="3" bestFit="1" customWidth="1"/>
    <col min="11769" max="11770" width="10.109375" style="3" bestFit="1" customWidth="1"/>
    <col min="11771" max="11771" width="11.6640625" style="3" bestFit="1" customWidth="1"/>
    <col min="11772" max="11772" width="9.5546875" style="3" bestFit="1" customWidth="1"/>
    <col min="11773" max="11773" width="9.33203125" style="3" bestFit="1" customWidth="1"/>
    <col min="11774" max="11775" width="12.6640625" style="3" bestFit="1" customWidth="1"/>
    <col min="11776" max="11776" width="13.88671875" style="3" bestFit="1" customWidth="1"/>
    <col min="11777" max="12008" width="9.109375" style="3"/>
    <col min="12009" max="12009" width="12.6640625" style="3" customWidth="1"/>
    <col min="12010" max="12010" width="7.6640625" style="3" customWidth="1"/>
    <col min="12011" max="12011" width="15.6640625" style="3" bestFit="1" customWidth="1"/>
    <col min="12012" max="12012" width="31.6640625" style="3" customWidth="1"/>
    <col min="12013" max="12013" width="13.88671875" style="3" bestFit="1" customWidth="1"/>
    <col min="12014" max="12014" width="12.6640625" style="3" bestFit="1" customWidth="1"/>
    <col min="12015" max="12015" width="11.6640625" style="3" bestFit="1" customWidth="1"/>
    <col min="12016" max="12016" width="12.6640625" style="3" bestFit="1" customWidth="1"/>
    <col min="12017" max="12017" width="10.44140625" style="3" bestFit="1" customWidth="1"/>
    <col min="12018" max="12018" width="9.5546875" style="3" bestFit="1" customWidth="1"/>
    <col min="12019" max="12019" width="11.6640625" style="3" bestFit="1" customWidth="1"/>
    <col min="12020" max="12020" width="10.33203125" style="3" bestFit="1" customWidth="1"/>
    <col min="12021" max="12022" width="9.5546875" style="3" bestFit="1" customWidth="1"/>
    <col min="12023" max="12023" width="11.6640625" style="3" bestFit="1" customWidth="1"/>
    <col min="12024" max="12024" width="9.109375" style="3" bestFit="1" customWidth="1"/>
    <col min="12025" max="12026" width="10.109375" style="3" bestFit="1" customWidth="1"/>
    <col min="12027" max="12027" width="11.6640625" style="3" bestFit="1" customWidth="1"/>
    <col min="12028" max="12028" width="9.5546875" style="3" bestFit="1" customWidth="1"/>
    <col min="12029" max="12029" width="9.33203125" style="3" bestFit="1" customWidth="1"/>
    <col min="12030" max="12031" width="12.6640625" style="3" bestFit="1" customWidth="1"/>
    <col min="12032" max="12032" width="13.88671875" style="3" bestFit="1" customWidth="1"/>
    <col min="12033" max="12264" width="9.109375" style="3"/>
    <col min="12265" max="12265" width="12.6640625" style="3" customWidth="1"/>
    <col min="12266" max="12266" width="7.6640625" style="3" customWidth="1"/>
    <col min="12267" max="12267" width="15.6640625" style="3" bestFit="1" customWidth="1"/>
    <col min="12268" max="12268" width="31.6640625" style="3" customWidth="1"/>
    <col min="12269" max="12269" width="13.88671875" style="3" bestFit="1" customWidth="1"/>
    <col min="12270" max="12270" width="12.6640625" style="3" bestFit="1" customWidth="1"/>
    <col min="12271" max="12271" width="11.6640625" style="3" bestFit="1" customWidth="1"/>
    <col min="12272" max="12272" width="12.6640625" style="3" bestFit="1" customWidth="1"/>
    <col min="12273" max="12273" width="10.44140625" style="3" bestFit="1" customWidth="1"/>
    <col min="12274" max="12274" width="9.5546875" style="3" bestFit="1" customWidth="1"/>
    <col min="12275" max="12275" width="11.6640625" style="3" bestFit="1" customWidth="1"/>
    <col min="12276" max="12276" width="10.33203125" style="3" bestFit="1" customWidth="1"/>
    <col min="12277" max="12278" width="9.5546875" style="3" bestFit="1" customWidth="1"/>
    <col min="12279" max="12279" width="11.6640625" style="3" bestFit="1" customWidth="1"/>
    <col min="12280" max="12280" width="9.109375" style="3" bestFit="1" customWidth="1"/>
    <col min="12281" max="12282" width="10.109375" style="3" bestFit="1" customWidth="1"/>
    <col min="12283" max="12283" width="11.6640625" style="3" bestFit="1" customWidth="1"/>
    <col min="12284" max="12284" width="9.5546875" style="3" bestFit="1" customWidth="1"/>
    <col min="12285" max="12285" width="9.33203125" style="3" bestFit="1" customWidth="1"/>
    <col min="12286" max="12287" width="12.6640625" style="3" bestFit="1" customWidth="1"/>
    <col min="12288" max="12288" width="13.88671875" style="3" bestFit="1" customWidth="1"/>
    <col min="12289" max="12520" width="9.109375" style="3"/>
    <col min="12521" max="12521" width="12.6640625" style="3" customWidth="1"/>
    <col min="12522" max="12522" width="7.6640625" style="3" customWidth="1"/>
    <col min="12523" max="12523" width="15.6640625" style="3" bestFit="1" customWidth="1"/>
    <col min="12524" max="12524" width="31.6640625" style="3" customWidth="1"/>
    <col min="12525" max="12525" width="13.88671875" style="3" bestFit="1" customWidth="1"/>
    <col min="12526" max="12526" width="12.6640625" style="3" bestFit="1" customWidth="1"/>
    <col min="12527" max="12527" width="11.6640625" style="3" bestFit="1" customWidth="1"/>
    <col min="12528" max="12528" width="12.6640625" style="3" bestFit="1" customWidth="1"/>
    <col min="12529" max="12529" width="10.44140625" style="3" bestFit="1" customWidth="1"/>
    <col min="12530" max="12530" width="9.5546875" style="3" bestFit="1" customWidth="1"/>
    <col min="12531" max="12531" width="11.6640625" style="3" bestFit="1" customWidth="1"/>
    <col min="12532" max="12532" width="10.33203125" style="3" bestFit="1" customWidth="1"/>
    <col min="12533" max="12534" width="9.5546875" style="3" bestFit="1" customWidth="1"/>
    <col min="12535" max="12535" width="11.6640625" style="3" bestFit="1" customWidth="1"/>
    <col min="12536" max="12536" width="9.109375" style="3" bestFit="1" customWidth="1"/>
    <col min="12537" max="12538" width="10.109375" style="3" bestFit="1" customWidth="1"/>
    <col min="12539" max="12539" width="11.6640625" style="3" bestFit="1" customWidth="1"/>
    <col min="12540" max="12540" width="9.5546875" style="3" bestFit="1" customWidth="1"/>
    <col min="12541" max="12541" width="9.33203125" style="3" bestFit="1" customWidth="1"/>
    <col min="12542" max="12543" width="12.6640625" style="3" bestFit="1" customWidth="1"/>
    <col min="12544" max="12544" width="13.88671875" style="3" bestFit="1" customWidth="1"/>
    <col min="12545" max="12776" width="9.109375" style="3"/>
    <col min="12777" max="12777" width="12.6640625" style="3" customWidth="1"/>
    <col min="12778" max="12778" width="7.6640625" style="3" customWidth="1"/>
    <col min="12779" max="12779" width="15.6640625" style="3" bestFit="1" customWidth="1"/>
    <col min="12780" max="12780" width="31.6640625" style="3" customWidth="1"/>
    <col min="12781" max="12781" width="13.88671875" style="3" bestFit="1" customWidth="1"/>
    <col min="12782" max="12782" width="12.6640625" style="3" bestFit="1" customWidth="1"/>
    <col min="12783" max="12783" width="11.6640625" style="3" bestFit="1" customWidth="1"/>
    <col min="12784" max="12784" width="12.6640625" style="3" bestFit="1" customWidth="1"/>
    <col min="12785" max="12785" width="10.44140625" style="3" bestFit="1" customWidth="1"/>
    <col min="12786" max="12786" width="9.5546875" style="3" bestFit="1" customWidth="1"/>
    <col min="12787" max="12787" width="11.6640625" style="3" bestFit="1" customWidth="1"/>
    <col min="12788" max="12788" width="10.33203125" style="3" bestFit="1" customWidth="1"/>
    <col min="12789" max="12790" width="9.5546875" style="3" bestFit="1" customWidth="1"/>
    <col min="12791" max="12791" width="11.6640625" style="3" bestFit="1" customWidth="1"/>
    <col min="12792" max="12792" width="9.109375" style="3" bestFit="1" customWidth="1"/>
    <col min="12793" max="12794" width="10.109375" style="3" bestFit="1" customWidth="1"/>
    <col min="12795" max="12795" width="11.6640625" style="3" bestFit="1" customWidth="1"/>
    <col min="12796" max="12796" width="9.5546875" style="3" bestFit="1" customWidth="1"/>
    <col min="12797" max="12797" width="9.33203125" style="3" bestFit="1" customWidth="1"/>
    <col min="12798" max="12799" width="12.6640625" style="3" bestFit="1" customWidth="1"/>
    <col min="12800" max="12800" width="13.88671875" style="3" bestFit="1" customWidth="1"/>
    <col min="12801" max="13032" width="9.109375" style="3"/>
    <col min="13033" max="13033" width="12.6640625" style="3" customWidth="1"/>
    <col min="13034" max="13034" width="7.6640625" style="3" customWidth="1"/>
    <col min="13035" max="13035" width="15.6640625" style="3" bestFit="1" customWidth="1"/>
    <col min="13036" max="13036" width="31.6640625" style="3" customWidth="1"/>
    <col min="13037" max="13037" width="13.88671875" style="3" bestFit="1" customWidth="1"/>
    <col min="13038" max="13038" width="12.6640625" style="3" bestFit="1" customWidth="1"/>
    <col min="13039" max="13039" width="11.6640625" style="3" bestFit="1" customWidth="1"/>
    <col min="13040" max="13040" width="12.6640625" style="3" bestFit="1" customWidth="1"/>
    <col min="13041" max="13041" width="10.44140625" style="3" bestFit="1" customWidth="1"/>
    <col min="13042" max="13042" width="9.5546875" style="3" bestFit="1" customWidth="1"/>
    <col min="13043" max="13043" width="11.6640625" style="3" bestFit="1" customWidth="1"/>
    <col min="13044" max="13044" width="10.33203125" style="3" bestFit="1" customWidth="1"/>
    <col min="13045" max="13046" width="9.5546875" style="3" bestFit="1" customWidth="1"/>
    <col min="13047" max="13047" width="11.6640625" style="3" bestFit="1" customWidth="1"/>
    <col min="13048" max="13048" width="9.109375" style="3" bestFit="1" customWidth="1"/>
    <col min="13049" max="13050" width="10.109375" style="3" bestFit="1" customWidth="1"/>
    <col min="13051" max="13051" width="11.6640625" style="3" bestFit="1" customWidth="1"/>
    <col min="13052" max="13052" width="9.5546875" style="3" bestFit="1" customWidth="1"/>
    <col min="13053" max="13053" width="9.33203125" style="3" bestFit="1" customWidth="1"/>
    <col min="13054" max="13055" width="12.6640625" style="3" bestFit="1" customWidth="1"/>
    <col min="13056" max="13056" width="13.88671875" style="3" bestFit="1" customWidth="1"/>
    <col min="13057" max="13288" width="9.109375" style="3"/>
    <col min="13289" max="13289" width="12.6640625" style="3" customWidth="1"/>
    <col min="13290" max="13290" width="7.6640625" style="3" customWidth="1"/>
    <col min="13291" max="13291" width="15.6640625" style="3" bestFit="1" customWidth="1"/>
    <col min="13292" max="13292" width="31.6640625" style="3" customWidth="1"/>
    <col min="13293" max="13293" width="13.88671875" style="3" bestFit="1" customWidth="1"/>
    <col min="13294" max="13294" width="12.6640625" style="3" bestFit="1" customWidth="1"/>
    <col min="13295" max="13295" width="11.6640625" style="3" bestFit="1" customWidth="1"/>
    <col min="13296" max="13296" width="12.6640625" style="3" bestFit="1" customWidth="1"/>
    <col min="13297" max="13297" width="10.44140625" style="3" bestFit="1" customWidth="1"/>
    <col min="13298" max="13298" width="9.5546875" style="3" bestFit="1" customWidth="1"/>
    <col min="13299" max="13299" width="11.6640625" style="3" bestFit="1" customWidth="1"/>
    <col min="13300" max="13300" width="10.33203125" style="3" bestFit="1" customWidth="1"/>
    <col min="13301" max="13302" width="9.5546875" style="3" bestFit="1" customWidth="1"/>
    <col min="13303" max="13303" width="11.6640625" style="3" bestFit="1" customWidth="1"/>
    <col min="13304" max="13304" width="9.109375" style="3" bestFit="1" customWidth="1"/>
    <col min="13305" max="13306" width="10.109375" style="3" bestFit="1" customWidth="1"/>
    <col min="13307" max="13307" width="11.6640625" style="3" bestFit="1" customWidth="1"/>
    <col min="13308" max="13308" width="9.5546875" style="3" bestFit="1" customWidth="1"/>
    <col min="13309" max="13309" width="9.33203125" style="3" bestFit="1" customWidth="1"/>
    <col min="13310" max="13311" width="12.6640625" style="3" bestFit="1" customWidth="1"/>
    <col min="13312" max="13312" width="13.88671875" style="3" bestFit="1" customWidth="1"/>
    <col min="13313" max="13544" width="9.109375" style="3"/>
    <col min="13545" max="13545" width="12.6640625" style="3" customWidth="1"/>
    <col min="13546" max="13546" width="7.6640625" style="3" customWidth="1"/>
    <col min="13547" max="13547" width="15.6640625" style="3" bestFit="1" customWidth="1"/>
    <col min="13548" max="13548" width="31.6640625" style="3" customWidth="1"/>
    <col min="13549" max="13549" width="13.88671875" style="3" bestFit="1" customWidth="1"/>
    <col min="13550" max="13550" width="12.6640625" style="3" bestFit="1" customWidth="1"/>
    <col min="13551" max="13551" width="11.6640625" style="3" bestFit="1" customWidth="1"/>
    <col min="13552" max="13552" width="12.6640625" style="3" bestFit="1" customWidth="1"/>
    <col min="13553" max="13553" width="10.44140625" style="3" bestFit="1" customWidth="1"/>
    <col min="13554" max="13554" width="9.5546875" style="3" bestFit="1" customWidth="1"/>
    <col min="13555" max="13555" width="11.6640625" style="3" bestFit="1" customWidth="1"/>
    <col min="13556" max="13556" width="10.33203125" style="3" bestFit="1" customWidth="1"/>
    <col min="13557" max="13558" width="9.5546875" style="3" bestFit="1" customWidth="1"/>
    <col min="13559" max="13559" width="11.6640625" style="3" bestFit="1" customWidth="1"/>
    <col min="13560" max="13560" width="9.109375" style="3" bestFit="1" customWidth="1"/>
    <col min="13561" max="13562" width="10.109375" style="3" bestFit="1" customWidth="1"/>
    <col min="13563" max="13563" width="11.6640625" style="3" bestFit="1" customWidth="1"/>
    <col min="13564" max="13564" width="9.5546875" style="3" bestFit="1" customWidth="1"/>
    <col min="13565" max="13565" width="9.33203125" style="3" bestFit="1" customWidth="1"/>
    <col min="13566" max="13567" width="12.6640625" style="3" bestFit="1" customWidth="1"/>
    <col min="13568" max="13568" width="13.88671875" style="3" bestFit="1" customWidth="1"/>
    <col min="13569" max="13800" width="9.109375" style="3"/>
    <col min="13801" max="13801" width="12.6640625" style="3" customWidth="1"/>
    <col min="13802" max="13802" width="7.6640625" style="3" customWidth="1"/>
    <col min="13803" max="13803" width="15.6640625" style="3" bestFit="1" customWidth="1"/>
    <col min="13804" max="13804" width="31.6640625" style="3" customWidth="1"/>
    <col min="13805" max="13805" width="13.88671875" style="3" bestFit="1" customWidth="1"/>
    <col min="13806" max="13806" width="12.6640625" style="3" bestFit="1" customWidth="1"/>
    <col min="13807" max="13807" width="11.6640625" style="3" bestFit="1" customWidth="1"/>
    <col min="13808" max="13808" width="12.6640625" style="3" bestFit="1" customWidth="1"/>
    <col min="13809" max="13809" width="10.44140625" style="3" bestFit="1" customWidth="1"/>
    <col min="13810" max="13810" width="9.5546875" style="3" bestFit="1" customWidth="1"/>
    <col min="13811" max="13811" width="11.6640625" style="3" bestFit="1" customWidth="1"/>
    <col min="13812" max="13812" width="10.33203125" style="3" bestFit="1" customWidth="1"/>
    <col min="13813" max="13814" width="9.5546875" style="3" bestFit="1" customWidth="1"/>
    <col min="13815" max="13815" width="11.6640625" style="3" bestFit="1" customWidth="1"/>
    <col min="13816" max="13816" width="9.109375" style="3" bestFit="1" customWidth="1"/>
    <col min="13817" max="13818" width="10.109375" style="3" bestFit="1" customWidth="1"/>
    <col min="13819" max="13819" width="11.6640625" style="3" bestFit="1" customWidth="1"/>
    <col min="13820" max="13820" width="9.5546875" style="3" bestFit="1" customWidth="1"/>
    <col min="13821" max="13821" width="9.33203125" style="3" bestFit="1" customWidth="1"/>
    <col min="13822" max="13823" width="12.6640625" style="3" bestFit="1" customWidth="1"/>
    <col min="13824" max="13824" width="13.88671875" style="3" bestFit="1" customWidth="1"/>
    <col min="13825" max="14056" width="9.109375" style="3"/>
    <col min="14057" max="14057" width="12.6640625" style="3" customWidth="1"/>
    <col min="14058" max="14058" width="7.6640625" style="3" customWidth="1"/>
    <col min="14059" max="14059" width="15.6640625" style="3" bestFit="1" customWidth="1"/>
    <col min="14060" max="14060" width="31.6640625" style="3" customWidth="1"/>
    <col min="14061" max="14061" width="13.88671875" style="3" bestFit="1" customWidth="1"/>
    <col min="14062" max="14062" width="12.6640625" style="3" bestFit="1" customWidth="1"/>
    <col min="14063" max="14063" width="11.6640625" style="3" bestFit="1" customWidth="1"/>
    <col min="14064" max="14064" width="12.6640625" style="3" bestFit="1" customWidth="1"/>
    <col min="14065" max="14065" width="10.44140625" style="3" bestFit="1" customWidth="1"/>
    <col min="14066" max="14066" width="9.5546875" style="3" bestFit="1" customWidth="1"/>
    <col min="14067" max="14067" width="11.6640625" style="3" bestFit="1" customWidth="1"/>
    <col min="14068" max="14068" width="10.33203125" style="3" bestFit="1" customWidth="1"/>
    <col min="14069" max="14070" width="9.5546875" style="3" bestFit="1" customWidth="1"/>
    <col min="14071" max="14071" width="11.6640625" style="3" bestFit="1" customWidth="1"/>
    <col min="14072" max="14072" width="9.109375" style="3" bestFit="1" customWidth="1"/>
    <col min="14073" max="14074" width="10.109375" style="3" bestFit="1" customWidth="1"/>
    <col min="14075" max="14075" width="11.6640625" style="3" bestFit="1" customWidth="1"/>
    <col min="14076" max="14076" width="9.5546875" style="3" bestFit="1" customWidth="1"/>
    <col min="14077" max="14077" width="9.33203125" style="3" bestFit="1" customWidth="1"/>
    <col min="14078" max="14079" width="12.6640625" style="3" bestFit="1" customWidth="1"/>
    <col min="14080" max="14080" width="13.88671875" style="3" bestFit="1" customWidth="1"/>
    <col min="14081" max="14312" width="9.109375" style="3"/>
    <col min="14313" max="14313" width="12.6640625" style="3" customWidth="1"/>
    <col min="14314" max="14314" width="7.6640625" style="3" customWidth="1"/>
    <col min="14315" max="14315" width="15.6640625" style="3" bestFit="1" customWidth="1"/>
    <col min="14316" max="14316" width="31.6640625" style="3" customWidth="1"/>
    <col min="14317" max="14317" width="13.88671875" style="3" bestFit="1" customWidth="1"/>
    <col min="14318" max="14318" width="12.6640625" style="3" bestFit="1" customWidth="1"/>
    <col min="14319" max="14319" width="11.6640625" style="3" bestFit="1" customWidth="1"/>
    <col min="14320" max="14320" width="12.6640625" style="3" bestFit="1" customWidth="1"/>
    <col min="14321" max="14321" width="10.44140625" style="3" bestFit="1" customWidth="1"/>
    <col min="14322" max="14322" width="9.5546875" style="3" bestFit="1" customWidth="1"/>
    <col min="14323" max="14323" width="11.6640625" style="3" bestFit="1" customWidth="1"/>
    <col min="14324" max="14324" width="10.33203125" style="3" bestFit="1" customWidth="1"/>
    <col min="14325" max="14326" width="9.5546875" style="3" bestFit="1" customWidth="1"/>
    <col min="14327" max="14327" width="11.6640625" style="3" bestFit="1" customWidth="1"/>
    <col min="14328" max="14328" width="9.109375" style="3" bestFit="1" customWidth="1"/>
    <col min="14329" max="14330" width="10.109375" style="3" bestFit="1" customWidth="1"/>
    <col min="14331" max="14331" width="11.6640625" style="3" bestFit="1" customWidth="1"/>
    <col min="14332" max="14332" width="9.5546875" style="3" bestFit="1" customWidth="1"/>
    <col min="14333" max="14333" width="9.33203125" style="3" bestFit="1" customWidth="1"/>
    <col min="14334" max="14335" width="12.6640625" style="3" bestFit="1" customWidth="1"/>
    <col min="14336" max="14336" width="13.88671875" style="3" bestFit="1" customWidth="1"/>
    <col min="14337" max="14568" width="9.109375" style="3"/>
    <col min="14569" max="14569" width="12.6640625" style="3" customWidth="1"/>
    <col min="14570" max="14570" width="7.6640625" style="3" customWidth="1"/>
    <col min="14571" max="14571" width="15.6640625" style="3" bestFit="1" customWidth="1"/>
    <col min="14572" max="14572" width="31.6640625" style="3" customWidth="1"/>
    <col min="14573" max="14573" width="13.88671875" style="3" bestFit="1" customWidth="1"/>
    <col min="14574" max="14574" width="12.6640625" style="3" bestFit="1" customWidth="1"/>
    <col min="14575" max="14575" width="11.6640625" style="3" bestFit="1" customWidth="1"/>
    <col min="14576" max="14576" width="12.6640625" style="3" bestFit="1" customWidth="1"/>
    <col min="14577" max="14577" width="10.44140625" style="3" bestFit="1" customWidth="1"/>
    <col min="14578" max="14578" width="9.5546875" style="3" bestFit="1" customWidth="1"/>
    <col min="14579" max="14579" width="11.6640625" style="3" bestFit="1" customWidth="1"/>
    <col min="14580" max="14580" width="10.33203125" style="3" bestFit="1" customWidth="1"/>
    <col min="14581" max="14582" width="9.5546875" style="3" bestFit="1" customWidth="1"/>
    <col min="14583" max="14583" width="11.6640625" style="3" bestFit="1" customWidth="1"/>
    <col min="14584" max="14584" width="9.109375" style="3" bestFit="1" customWidth="1"/>
    <col min="14585" max="14586" width="10.109375" style="3" bestFit="1" customWidth="1"/>
    <col min="14587" max="14587" width="11.6640625" style="3" bestFit="1" customWidth="1"/>
    <col min="14588" max="14588" width="9.5546875" style="3" bestFit="1" customWidth="1"/>
    <col min="14589" max="14589" width="9.33203125" style="3" bestFit="1" customWidth="1"/>
    <col min="14590" max="14591" width="12.6640625" style="3" bestFit="1" customWidth="1"/>
    <col min="14592" max="14592" width="13.88671875" style="3" bestFit="1" customWidth="1"/>
    <col min="14593" max="14824" width="9.109375" style="3"/>
    <col min="14825" max="14825" width="12.6640625" style="3" customWidth="1"/>
    <col min="14826" max="14826" width="7.6640625" style="3" customWidth="1"/>
    <col min="14827" max="14827" width="15.6640625" style="3" bestFit="1" customWidth="1"/>
    <col min="14828" max="14828" width="31.6640625" style="3" customWidth="1"/>
    <col min="14829" max="14829" width="13.88671875" style="3" bestFit="1" customWidth="1"/>
    <col min="14830" max="14830" width="12.6640625" style="3" bestFit="1" customWidth="1"/>
    <col min="14831" max="14831" width="11.6640625" style="3" bestFit="1" customWidth="1"/>
    <col min="14832" max="14832" width="12.6640625" style="3" bestFit="1" customWidth="1"/>
    <col min="14833" max="14833" width="10.44140625" style="3" bestFit="1" customWidth="1"/>
    <col min="14834" max="14834" width="9.5546875" style="3" bestFit="1" customWidth="1"/>
    <col min="14835" max="14835" width="11.6640625" style="3" bestFit="1" customWidth="1"/>
    <col min="14836" max="14836" width="10.33203125" style="3" bestFit="1" customWidth="1"/>
    <col min="14837" max="14838" width="9.5546875" style="3" bestFit="1" customWidth="1"/>
    <col min="14839" max="14839" width="11.6640625" style="3" bestFit="1" customWidth="1"/>
    <col min="14840" max="14840" width="9.109375" style="3" bestFit="1" customWidth="1"/>
    <col min="14841" max="14842" width="10.109375" style="3" bestFit="1" customWidth="1"/>
    <col min="14843" max="14843" width="11.6640625" style="3" bestFit="1" customWidth="1"/>
    <col min="14844" max="14844" width="9.5546875" style="3" bestFit="1" customWidth="1"/>
    <col min="14845" max="14845" width="9.33203125" style="3" bestFit="1" customWidth="1"/>
    <col min="14846" max="14847" width="12.6640625" style="3" bestFit="1" customWidth="1"/>
    <col min="14848" max="14848" width="13.88671875" style="3" bestFit="1" customWidth="1"/>
    <col min="14849" max="15080" width="9.109375" style="3"/>
    <col min="15081" max="15081" width="12.6640625" style="3" customWidth="1"/>
    <col min="15082" max="15082" width="7.6640625" style="3" customWidth="1"/>
    <col min="15083" max="15083" width="15.6640625" style="3" bestFit="1" customWidth="1"/>
    <col min="15084" max="15084" width="31.6640625" style="3" customWidth="1"/>
    <col min="15085" max="15085" width="13.88671875" style="3" bestFit="1" customWidth="1"/>
    <col min="15086" max="15086" width="12.6640625" style="3" bestFit="1" customWidth="1"/>
    <col min="15087" max="15087" width="11.6640625" style="3" bestFit="1" customWidth="1"/>
    <col min="15088" max="15088" width="12.6640625" style="3" bestFit="1" customWidth="1"/>
    <col min="15089" max="15089" width="10.44140625" style="3" bestFit="1" customWidth="1"/>
    <col min="15090" max="15090" width="9.5546875" style="3" bestFit="1" customWidth="1"/>
    <col min="15091" max="15091" width="11.6640625" style="3" bestFit="1" customWidth="1"/>
    <col min="15092" max="15092" width="10.33203125" style="3" bestFit="1" customWidth="1"/>
    <col min="15093" max="15094" width="9.5546875" style="3" bestFit="1" customWidth="1"/>
    <col min="15095" max="15095" width="11.6640625" style="3" bestFit="1" customWidth="1"/>
    <col min="15096" max="15096" width="9.109375" style="3" bestFit="1" customWidth="1"/>
    <col min="15097" max="15098" width="10.109375" style="3" bestFit="1" customWidth="1"/>
    <col min="15099" max="15099" width="11.6640625" style="3" bestFit="1" customWidth="1"/>
    <col min="15100" max="15100" width="9.5546875" style="3" bestFit="1" customWidth="1"/>
    <col min="15101" max="15101" width="9.33203125" style="3" bestFit="1" customWidth="1"/>
    <col min="15102" max="15103" width="12.6640625" style="3" bestFit="1" customWidth="1"/>
    <col min="15104" max="15104" width="13.88671875" style="3" bestFit="1" customWidth="1"/>
    <col min="15105" max="15336" width="9.109375" style="3"/>
    <col min="15337" max="15337" width="12.6640625" style="3" customWidth="1"/>
    <col min="15338" max="15338" width="7.6640625" style="3" customWidth="1"/>
    <col min="15339" max="15339" width="15.6640625" style="3" bestFit="1" customWidth="1"/>
    <col min="15340" max="15340" width="31.6640625" style="3" customWidth="1"/>
    <col min="15341" max="15341" width="13.88671875" style="3" bestFit="1" customWidth="1"/>
    <col min="15342" max="15342" width="12.6640625" style="3" bestFit="1" customWidth="1"/>
    <col min="15343" max="15343" width="11.6640625" style="3" bestFit="1" customWidth="1"/>
    <col min="15344" max="15344" width="12.6640625" style="3" bestFit="1" customWidth="1"/>
    <col min="15345" max="15345" width="10.44140625" style="3" bestFit="1" customWidth="1"/>
    <col min="15346" max="15346" width="9.5546875" style="3" bestFit="1" customWidth="1"/>
    <col min="15347" max="15347" width="11.6640625" style="3" bestFit="1" customWidth="1"/>
    <col min="15348" max="15348" width="10.33203125" style="3" bestFit="1" customWidth="1"/>
    <col min="15349" max="15350" width="9.5546875" style="3" bestFit="1" customWidth="1"/>
    <col min="15351" max="15351" width="11.6640625" style="3" bestFit="1" customWidth="1"/>
    <col min="15352" max="15352" width="9.109375" style="3" bestFit="1" customWidth="1"/>
    <col min="15353" max="15354" width="10.109375" style="3" bestFit="1" customWidth="1"/>
    <col min="15355" max="15355" width="11.6640625" style="3" bestFit="1" customWidth="1"/>
    <col min="15356" max="15356" width="9.5546875" style="3" bestFit="1" customWidth="1"/>
    <col min="15357" max="15357" width="9.33203125" style="3" bestFit="1" customWidth="1"/>
    <col min="15358" max="15359" width="12.6640625" style="3" bestFit="1" customWidth="1"/>
    <col min="15360" max="15360" width="13.88671875" style="3" bestFit="1" customWidth="1"/>
    <col min="15361" max="15592" width="9.109375" style="3"/>
    <col min="15593" max="15593" width="12.6640625" style="3" customWidth="1"/>
    <col min="15594" max="15594" width="7.6640625" style="3" customWidth="1"/>
    <col min="15595" max="15595" width="15.6640625" style="3" bestFit="1" customWidth="1"/>
    <col min="15596" max="15596" width="31.6640625" style="3" customWidth="1"/>
    <col min="15597" max="15597" width="13.88671875" style="3" bestFit="1" customWidth="1"/>
    <col min="15598" max="15598" width="12.6640625" style="3" bestFit="1" customWidth="1"/>
    <col min="15599" max="15599" width="11.6640625" style="3" bestFit="1" customWidth="1"/>
    <col min="15600" max="15600" width="12.6640625" style="3" bestFit="1" customWidth="1"/>
    <col min="15601" max="15601" width="10.44140625" style="3" bestFit="1" customWidth="1"/>
    <col min="15602" max="15602" width="9.5546875" style="3" bestFit="1" customWidth="1"/>
    <col min="15603" max="15603" width="11.6640625" style="3" bestFit="1" customWidth="1"/>
    <col min="15604" max="15604" width="10.33203125" style="3" bestFit="1" customWidth="1"/>
    <col min="15605" max="15606" width="9.5546875" style="3" bestFit="1" customWidth="1"/>
    <col min="15607" max="15607" width="11.6640625" style="3" bestFit="1" customWidth="1"/>
    <col min="15608" max="15608" width="9.109375" style="3" bestFit="1" customWidth="1"/>
    <col min="15609" max="15610" width="10.109375" style="3" bestFit="1" customWidth="1"/>
    <col min="15611" max="15611" width="11.6640625" style="3" bestFit="1" customWidth="1"/>
    <col min="15612" max="15612" width="9.5546875" style="3" bestFit="1" customWidth="1"/>
    <col min="15613" max="15613" width="9.33203125" style="3" bestFit="1" customWidth="1"/>
    <col min="15614" max="15615" width="12.6640625" style="3" bestFit="1" customWidth="1"/>
    <col min="15616" max="15616" width="13.88671875" style="3" bestFit="1" customWidth="1"/>
    <col min="15617" max="15848" width="9.109375" style="3"/>
    <col min="15849" max="15849" width="12.6640625" style="3" customWidth="1"/>
    <col min="15850" max="15850" width="7.6640625" style="3" customWidth="1"/>
    <col min="15851" max="15851" width="15.6640625" style="3" bestFit="1" customWidth="1"/>
    <col min="15852" max="15852" width="31.6640625" style="3" customWidth="1"/>
    <col min="15853" max="15853" width="13.88671875" style="3" bestFit="1" customWidth="1"/>
    <col min="15854" max="15854" width="12.6640625" style="3" bestFit="1" customWidth="1"/>
    <col min="15855" max="15855" width="11.6640625" style="3" bestFit="1" customWidth="1"/>
    <col min="15856" max="15856" width="12.6640625" style="3" bestFit="1" customWidth="1"/>
    <col min="15857" max="15857" width="10.44140625" style="3" bestFit="1" customWidth="1"/>
    <col min="15858" max="15858" width="9.5546875" style="3" bestFit="1" customWidth="1"/>
    <col min="15859" max="15859" width="11.6640625" style="3" bestFit="1" customWidth="1"/>
    <col min="15860" max="15860" width="10.33203125" style="3" bestFit="1" customWidth="1"/>
    <col min="15861" max="15862" width="9.5546875" style="3" bestFit="1" customWidth="1"/>
    <col min="15863" max="15863" width="11.6640625" style="3" bestFit="1" customWidth="1"/>
    <col min="15864" max="15864" width="9.109375" style="3" bestFit="1" customWidth="1"/>
    <col min="15865" max="15866" width="10.109375" style="3" bestFit="1" customWidth="1"/>
    <col min="15867" max="15867" width="11.6640625" style="3" bestFit="1" customWidth="1"/>
    <col min="15868" max="15868" width="9.5546875" style="3" bestFit="1" customWidth="1"/>
    <col min="15869" max="15869" width="9.33203125" style="3" bestFit="1" customWidth="1"/>
    <col min="15870" max="15871" width="12.6640625" style="3" bestFit="1" customWidth="1"/>
    <col min="15872" max="15872" width="13.88671875" style="3" bestFit="1" customWidth="1"/>
    <col min="15873" max="16104" width="9.109375" style="3"/>
    <col min="16105" max="16105" width="12.6640625" style="3" customWidth="1"/>
    <col min="16106" max="16106" width="7.6640625" style="3" customWidth="1"/>
    <col min="16107" max="16107" width="15.6640625" style="3" bestFit="1" customWidth="1"/>
    <col min="16108" max="16108" width="31.6640625" style="3" customWidth="1"/>
    <col min="16109" max="16109" width="13.88671875" style="3" bestFit="1" customWidth="1"/>
    <col min="16110" max="16110" width="12.6640625" style="3" bestFit="1" customWidth="1"/>
    <col min="16111" max="16111" width="11.6640625" style="3" bestFit="1" customWidth="1"/>
    <col min="16112" max="16112" width="12.6640625" style="3" bestFit="1" customWidth="1"/>
    <col min="16113" max="16113" width="10.44140625" style="3" bestFit="1" customWidth="1"/>
    <col min="16114" max="16114" width="9.5546875" style="3" bestFit="1" customWidth="1"/>
    <col min="16115" max="16115" width="11.6640625" style="3" bestFit="1" customWidth="1"/>
    <col min="16116" max="16116" width="10.33203125" style="3" bestFit="1" customWidth="1"/>
    <col min="16117" max="16118" width="9.5546875" style="3" bestFit="1" customWidth="1"/>
    <col min="16119" max="16119" width="11.6640625" style="3" bestFit="1" customWidth="1"/>
    <col min="16120" max="16120" width="9.109375" style="3" bestFit="1" customWidth="1"/>
    <col min="16121" max="16122" width="10.109375" style="3" bestFit="1" customWidth="1"/>
    <col min="16123" max="16123" width="11.6640625" style="3" bestFit="1" customWidth="1"/>
    <col min="16124" max="16124" width="9.5546875" style="3" bestFit="1" customWidth="1"/>
    <col min="16125" max="16125" width="9.33203125" style="3" bestFit="1" customWidth="1"/>
    <col min="16126" max="16127" width="12.6640625" style="3" bestFit="1" customWidth="1"/>
    <col min="16128" max="16128" width="13.88671875" style="3" bestFit="1" customWidth="1"/>
    <col min="16129" max="16384" width="9.109375" style="3"/>
  </cols>
  <sheetData>
    <row r="1" spans="1:33" ht="17.399999999999999" x14ac:dyDescent="0.3">
      <c r="B1" s="2" t="s">
        <v>0</v>
      </c>
      <c r="Y1" s="504"/>
      <c r="Z1" s="505"/>
      <c r="AA1" s="505"/>
      <c r="AB1" s="506"/>
      <c r="AC1" s="505"/>
      <c r="AD1" s="503"/>
      <c r="AE1" s="503"/>
      <c r="AF1" s="503"/>
      <c r="AG1" s="3"/>
    </row>
    <row r="2" spans="1:33" ht="13.2" x14ac:dyDescent="0.25">
      <c r="B2" s="542" t="s">
        <v>286</v>
      </c>
      <c r="C2" s="543"/>
      <c r="D2" s="543"/>
      <c r="Y2" s="504"/>
      <c r="Z2" s="505"/>
      <c r="AA2" s="505"/>
      <c r="AB2" s="506"/>
      <c r="AC2" s="505"/>
      <c r="AD2" s="503"/>
      <c r="AE2" s="503"/>
      <c r="AF2" s="503"/>
      <c r="AG2" s="3"/>
    </row>
    <row r="3" spans="1:33" ht="13.2" x14ac:dyDescent="0.25">
      <c r="A3" s="67" t="str">
        <f>оглавление!$D$2</f>
        <v>Управление жилой недвижимостью, ЖКХ</v>
      </c>
      <c r="B3" s="4"/>
      <c r="Y3" s="504"/>
      <c r="Z3" s="505"/>
      <c r="AA3" s="505"/>
      <c r="AB3" s="506"/>
      <c r="AC3" s="505"/>
      <c r="AD3" s="503"/>
      <c r="AE3" s="503"/>
      <c r="AF3" s="503"/>
      <c r="AG3" s="3"/>
    </row>
    <row r="4" spans="1:33" ht="13.2" x14ac:dyDescent="0.25">
      <c r="A4" s="1" t="str">
        <f>оглавление!$F$29</f>
        <v>выгрузки данных о начислениях и оплатах</v>
      </c>
      <c r="B4" s="4"/>
      <c r="Y4" s="504"/>
      <c r="Z4" s="505"/>
      <c r="AA4" s="505"/>
      <c r="AB4" s="506"/>
      <c r="AC4" s="505"/>
      <c r="AD4" s="503"/>
      <c r="AE4" s="503"/>
      <c r="AF4" s="503"/>
      <c r="AG4" s="3"/>
    </row>
    <row r="5" spans="1:33" ht="13.2" x14ac:dyDescent="0.25">
      <c r="A5" s="1" t="s">
        <v>1</v>
      </c>
      <c r="B5" s="5" t="s">
        <v>26</v>
      </c>
      <c r="D5" s="9"/>
      <c r="E5" s="7"/>
      <c r="Y5" s="504"/>
      <c r="Z5" s="505"/>
      <c r="AA5" s="507"/>
      <c r="AB5" s="508"/>
      <c r="AC5" s="507"/>
      <c r="AD5" s="503"/>
      <c r="AE5" s="503"/>
      <c r="AF5" s="503"/>
      <c r="AG5" s="3"/>
    </row>
    <row r="6" spans="1:33" ht="30.6" x14ac:dyDescent="0.25">
      <c r="A6" s="528" t="str">
        <f>мар17!A$6</f>
        <v>улица_дом</v>
      </c>
      <c r="B6" s="528" t="str">
        <f>мар17!B$6</f>
        <v>квартира</v>
      </c>
      <c r="C6" s="523" t="str">
        <f>мар17!C$6</f>
        <v>лицевой счет</v>
      </c>
      <c r="D6" s="524" t="str">
        <f>мар17!D$6</f>
        <v>ФИО</v>
      </c>
      <c r="E6" s="529" t="str">
        <f>мар17!E$6</f>
        <v>Нач. сальдо</v>
      </c>
      <c r="F6" s="530" t="str">
        <f>мар17!F$6</f>
        <v>Содерж. и ремонт общего имущества</v>
      </c>
      <c r="G6" s="530" t="str">
        <f>мар17!G$6</f>
        <v>Содержание гаража</v>
      </c>
      <c r="H6" s="530" t="str">
        <f>мар17!H$6</f>
        <v>Отопление</v>
      </c>
      <c r="I6" s="530" t="str">
        <f>мар17!I$6</f>
        <v>Холодное водоснабжение</v>
      </c>
      <c r="J6" s="530" t="str">
        <f>мар17!J$6</f>
        <v>Горячее водоснабжение</v>
      </c>
      <c r="K6" s="530" t="str">
        <f>мар17!K$6</f>
        <v>Водоотведение (канализ.)</v>
      </c>
      <c r="L6" s="530" t="str">
        <f>мар17!L$6</f>
        <v>Газоснабжение</v>
      </c>
      <c r="M6" s="530" t="str">
        <f>мар17!M$6</f>
        <v>Услуги тв</v>
      </c>
      <c r="N6" s="530" t="str">
        <f>мар17!N$6</f>
        <v>Услуги домофона</v>
      </c>
      <c r="O6" s="530" t="str">
        <f>мар17!O$6</f>
        <v>Электроснабжение</v>
      </c>
      <c r="P6" s="530" t="str">
        <f>мар17!P$6</f>
        <v>Прочее сод и рем ж/п</v>
      </c>
      <c r="Q6" s="530" t="str">
        <f>мар17!Q$6</f>
        <v xml:space="preserve">Охрана </v>
      </c>
      <c r="R6" s="530" t="str">
        <f>мар17!R$6</f>
        <v>ХВС для нужд ГВС</v>
      </c>
      <c r="S6" s="530" t="str">
        <f>мар17!S$6</f>
        <v>Подогрев ГВС</v>
      </c>
      <c r="T6" s="530" t="str">
        <f>мар17!T$6</f>
        <v>Разовые услуги УК</v>
      </c>
      <c r="U6" s="530" t="str">
        <f>мар17!U$6</f>
        <v>Услуги вахтера</v>
      </c>
      <c r="V6" s="529" t="str">
        <f>мар17!V$6</f>
        <v>ИТОГО</v>
      </c>
      <c r="W6" s="529" t="str">
        <f>мар17!W$6</f>
        <v>ОПЛАЧЕНО</v>
      </c>
      <c r="X6" s="529" t="str">
        <f>мар17!X$6</f>
        <v>Конеч. сальдо</v>
      </c>
      <c r="Y6" s="525"/>
      <c r="Z6" s="509" t="str">
        <f>мар17!Z$6</f>
        <v>улица</v>
      </c>
      <c r="AA6" s="510" t="str">
        <f>мар17!AA$6</f>
        <v>п.№_кв</v>
      </c>
      <c r="AB6" s="511" t="str">
        <f>мар17!AB$6</f>
        <v>№_стр</v>
      </c>
      <c r="AC6" s="510" t="str">
        <f>мар17!AC$6</f>
        <v>one</v>
      </c>
      <c r="AD6" s="510" t="str">
        <f>мар17!AD$6</f>
        <v>СиР</v>
      </c>
      <c r="AE6" s="510" t="str">
        <f>мар17!AE$6</f>
        <v>Коммуналка</v>
      </c>
      <c r="AF6" s="510" t="str">
        <f>мар17!AF$6</f>
        <v>Прочие услуги</v>
      </c>
      <c r="AG6" s="512"/>
    </row>
    <row r="7" spans="1:33" ht="13.2" x14ac:dyDescent="0.25">
      <c r="A7" s="4" t="str">
        <f>адреса!$E$7</f>
        <v>ул. Первая д.1</v>
      </c>
      <c r="C7" s="522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513">
        <f>IF(A7&lt;&gt;"",IF(A7=мар17!A7,0,1),IF(AND(B7=мар17!B7,C7=мар17!C7),0,1))</f>
        <v>0</v>
      </c>
      <c r="Z7" s="70" t="str">
        <f>IF(AND(A7&lt;&gt;"",B7=""),A7,Z6)</f>
        <v>ул. Первая д.1</v>
      </c>
      <c r="AA7" s="504">
        <v>0</v>
      </c>
      <c r="AB7" s="502">
        <v>7</v>
      </c>
      <c r="AC7" s="504">
        <f>1</f>
        <v>1</v>
      </c>
      <c r="AD7" s="103">
        <f>F7</f>
        <v>0</v>
      </c>
      <c r="AE7" s="103">
        <f>H7+I7+J7+K7+L7+O7+R7+S7</f>
        <v>0</v>
      </c>
      <c r="AF7" s="103">
        <f>V7-AD7-AE7</f>
        <v>0</v>
      </c>
      <c r="AG7" s="3"/>
    </row>
    <row r="8" spans="1:33" ht="13.2" x14ac:dyDescent="0.25">
      <c r="B8" s="1" t="str">
        <f>адреса!$G$7</f>
        <v>кв.1</v>
      </c>
      <c r="C8" s="522">
        <f>адреса!$I$7</f>
        <v>10000001</v>
      </c>
      <c r="D8" s="6" t="str">
        <f>адреса!$K$7</f>
        <v>ФИО-1-1</v>
      </c>
      <c r="E8" s="6">
        <v>56903.02</v>
      </c>
      <c r="F8" s="6">
        <v>4695.8999999999996</v>
      </c>
      <c r="G8" s="6">
        <v>0</v>
      </c>
      <c r="H8" s="6">
        <v>5607.7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v>0</v>
      </c>
      <c r="O8" s="6">
        <v>0</v>
      </c>
      <c r="P8" s="6">
        <v>0</v>
      </c>
      <c r="Q8" s="6">
        <v>0</v>
      </c>
      <c r="R8" s="6">
        <v>0</v>
      </c>
      <c r="S8" s="6">
        <v>0</v>
      </c>
      <c r="T8" s="6">
        <v>0</v>
      </c>
      <c r="U8" s="6">
        <v>0</v>
      </c>
      <c r="V8" s="6">
        <v>10303.6</v>
      </c>
      <c r="W8" s="6">
        <v>18856.759999999998</v>
      </c>
      <c r="X8" s="6">
        <v>48349.86</v>
      </c>
      <c r="Y8" s="513">
        <f>IF(A8&lt;&gt;"",IF(A8=мар17!A8,0,1),IF(AND(B8=мар17!B8,C8=мар17!C8),0,1))</f>
        <v>0</v>
      </c>
      <c r="Z8" s="70" t="str">
        <f>IF(AND(A8&lt;&gt;"",B8=""),A8,Z7)</f>
        <v>ул. Первая д.1</v>
      </c>
      <c r="AA8" s="504">
        <f>IF($B8&lt;&gt;"",MAX(AA$7:AA7)+1,0)</f>
        <v>1</v>
      </c>
      <c r="AB8" s="502">
        <f>AB7+1</f>
        <v>8</v>
      </c>
      <c r="AC8" s="504">
        <f>1</f>
        <v>1</v>
      </c>
      <c r="AD8" s="103">
        <f>F8</f>
        <v>4695.8999999999996</v>
      </c>
      <c r="AE8" s="103">
        <f>H8+I8+J8+K8+L8+O8+R8+S8</f>
        <v>5607.7</v>
      </c>
      <c r="AF8" s="103">
        <f>V8-AD8-AE8</f>
        <v>0</v>
      </c>
      <c r="AG8" s="3"/>
    </row>
    <row r="9" spans="1:33" ht="13.2" x14ac:dyDescent="0.25">
      <c r="B9" s="1" t="str">
        <f>адреса!$G$8</f>
        <v>кв.2</v>
      </c>
      <c r="C9" s="522">
        <f>адреса!$I$8</f>
        <v>10000002</v>
      </c>
      <c r="D9" s="6" t="str">
        <f>адреса!$K$8</f>
        <v>ФИО-1-2</v>
      </c>
      <c r="E9" s="6">
        <v>16924.009999999998</v>
      </c>
      <c r="F9" s="6">
        <v>1834.8</v>
      </c>
      <c r="G9" s="6">
        <v>0</v>
      </c>
      <c r="H9" s="6">
        <v>2190.5100000000002</v>
      </c>
      <c r="I9" s="6">
        <v>248.5</v>
      </c>
      <c r="J9" s="6">
        <v>448.16</v>
      </c>
      <c r="K9" s="6">
        <v>300.91000000000003</v>
      </c>
      <c r="L9" s="6">
        <v>0</v>
      </c>
      <c r="M9" s="6">
        <v>0</v>
      </c>
      <c r="N9" s="6">
        <v>0</v>
      </c>
      <c r="O9" s="6">
        <v>-751.56</v>
      </c>
      <c r="P9" s="6">
        <v>0</v>
      </c>
      <c r="Q9" s="6">
        <v>0</v>
      </c>
      <c r="R9" s="6">
        <v>0</v>
      </c>
      <c r="S9" s="6">
        <v>0</v>
      </c>
      <c r="T9" s="6">
        <v>0</v>
      </c>
      <c r="U9" s="6">
        <v>0</v>
      </c>
      <c r="V9" s="6">
        <v>4271.32</v>
      </c>
      <c r="W9" s="6">
        <v>3000</v>
      </c>
      <c r="X9" s="6">
        <v>18195.330000000002</v>
      </c>
      <c r="Y9" s="513">
        <f>IF(A9&lt;&gt;"",IF(A9=мар17!A9,0,1),IF(AND(B9=мар17!B9,C9=мар17!C9),0,1))</f>
        <v>0</v>
      </c>
      <c r="Z9" s="70" t="str">
        <f t="shared" ref="Z9:Z27" si="0">IF(AND(A9&lt;&gt;"",B9=""),A9,Z8)</f>
        <v>ул. Первая д.1</v>
      </c>
      <c r="AA9" s="504">
        <f>IF($B9&lt;&gt;"",MAX(AA$7:AA8)+1,0)</f>
        <v>2</v>
      </c>
      <c r="AB9" s="502">
        <f t="shared" ref="AB9:AB72" si="1">AB8+1</f>
        <v>9</v>
      </c>
      <c r="AC9" s="504">
        <f>1</f>
        <v>1</v>
      </c>
      <c r="AD9" s="103">
        <f t="shared" ref="AD9:AD27" si="2">F9</f>
        <v>1834.8</v>
      </c>
      <c r="AE9" s="103">
        <f t="shared" ref="AE9:AE27" si="3">H9+I9+J9+K9+L9+O9+R9+S9</f>
        <v>2436.52</v>
      </c>
      <c r="AF9" s="103">
        <f t="shared" ref="AF9:AF27" si="4">V9-AD9-AE9</f>
        <v>0</v>
      </c>
      <c r="AG9" s="3"/>
    </row>
    <row r="10" spans="1:33" ht="13.2" x14ac:dyDescent="0.25">
      <c r="B10" s="1" t="str">
        <f>адреса!$G$9</f>
        <v>кв.3</v>
      </c>
      <c r="C10" s="522">
        <f>адреса!$I$9</f>
        <v>10000003</v>
      </c>
      <c r="D10" s="6" t="str">
        <f>адреса!$K$9</f>
        <v>ФИО-1-3</v>
      </c>
      <c r="E10" s="6">
        <v>51800.1</v>
      </c>
      <c r="F10" s="6">
        <v>4303.2</v>
      </c>
      <c r="G10" s="6">
        <v>0</v>
      </c>
      <c r="H10" s="6">
        <v>5139.7299999999996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v>0</v>
      </c>
      <c r="T10" s="6">
        <v>0</v>
      </c>
      <c r="U10" s="6">
        <v>0</v>
      </c>
      <c r="V10" s="6">
        <v>9442.93</v>
      </c>
      <c r="W10" s="6">
        <v>17278.8</v>
      </c>
      <c r="X10" s="6">
        <v>43964.23</v>
      </c>
      <c r="Y10" s="513">
        <f>IF(A10&lt;&gt;"",IF(A10=мар17!A10,0,1),IF(AND(B10=мар17!B10,C10=мар17!C10),0,1))</f>
        <v>0</v>
      </c>
      <c r="Z10" s="70" t="str">
        <f t="shared" si="0"/>
        <v>ул. Первая д.1</v>
      </c>
      <c r="AA10" s="504">
        <f>IF($B10&lt;&gt;"",MAX(AA$7:AA9)+1,0)</f>
        <v>3</v>
      </c>
      <c r="AB10" s="502">
        <f t="shared" si="1"/>
        <v>10</v>
      </c>
      <c r="AC10" s="504">
        <f>1</f>
        <v>1</v>
      </c>
      <c r="AD10" s="103">
        <f t="shared" si="2"/>
        <v>4303.2</v>
      </c>
      <c r="AE10" s="103">
        <f t="shared" si="3"/>
        <v>5139.7299999999996</v>
      </c>
      <c r="AF10" s="103">
        <f t="shared" si="4"/>
        <v>0</v>
      </c>
      <c r="AG10" s="3"/>
    </row>
    <row r="11" spans="1:33" ht="13.2" x14ac:dyDescent="0.25">
      <c r="B11" s="1" t="str">
        <f>адреса!$G$10</f>
        <v>кв.4</v>
      </c>
      <c r="C11" s="522">
        <f>адреса!$I$10</f>
        <v>10000004</v>
      </c>
      <c r="D11" s="6" t="str">
        <f>адреса!$K$10</f>
        <v>ФИО-1-4</v>
      </c>
      <c r="E11" s="6">
        <v>56527.77</v>
      </c>
      <c r="F11" s="6">
        <v>4695.8999999999996</v>
      </c>
      <c r="G11" s="6">
        <v>0</v>
      </c>
      <c r="H11" s="6">
        <v>5607.7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v>0</v>
      </c>
      <c r="O11" s="6">
        <v>0</v>
      </c>
      <c r="P11" s="6">
        <v>0</v>
      </c>
      <c r="Q11" s="6">
        <v>0</v>
      </c>
      <c r="R11" s="6">
        <v>0</v>
      </c>
      <c r="S11" s="6">
        <v>0</v>
      </c>
      <c r="T11" s="6">
        <v>0</v>
      </c>
      <c r="U11" s="6">
        <v>0</v>
      </c>
      <c r="V11" s="6">
        <v>10303.6</v>
      </c>
      <c r="W11" s="6">
        <v>18856.759999999998</v>
      </c>
      <c r="X11" s="6">
        <v>47974.61</v>
      </c>
      <c r="Y11" s="513">
        <f>IF(A11&lt;&gt;"",IF(A11=мар17!A11,0,1),IF(AND(B11=мар17!B11,C11=мар17!C11),0,1))</f>
        <v>0</v>
      </c>
      <c r="Z11" s="70" t="str">
        <f t="shared" si="0"/>
        <v>ул. Первая д.1</v>
      </c>
      <c r="AA11" s="504">
        <f>IF($B11&lt;&gt;"",MAX(AA$7:AA10)+1,0)</f>
        <v>4</v>
      </c>
      <c r="AB11" s="502">
        <f t="shared" si="1"/>
        <v>11</v>
      </c>
      <c r="AC11" s="504">
        <f>1</f>
        <v>1</v>
      </c>
      <c r="AD11" s="103">
        <f t="shared" si="2"/>
        <v>4695.8999999999996</v>
      </c>
      <c r="AE11" s="103">
        <f t="shared" si="3"/>
        <v>5607.7</v>
      </c>
      <c r="AF11" s="103">
        <f t="shared" si="4"/>
        <v>0</v>
      </c>
      <c r="AG11" s="3"/>
    </row>
    <row r="12" spans="1:33" ht="13.2" x14ac:dyDescent="0.25">
      <c r="B12" s="1" t="str">
        <f>адреса!$G$11</f>
        <v>кв.5</v>
      </c>
      <c r="C12" s="522">
        <f>адреса!$I$11</f>
        <v>10000005</v>
      </c>
      <c r="D12" s="6" t="str">
        <f>адреса!$K$11</f>
        <v>ФИО-1-5</v>
      </c>
      <c r="E12" s="6">
        <v>3794.25</v>
      </c>
      <c r="F12" s="6">
        <v>1729.2</v>
      </c>
      <c r="G12" s="6">
        <v>0</v>
      </c>
      <c r="H12" s="6">
        <v>2065.0500000000002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v>0</v>
      </c>
      <c r="T12" s="6">
        <v>0</v>
      </c>
      <c r="U12" s="6">
        <v>0</v>
      </c>
      <c r="V12" s="6">
        <v>3794.25</v>
      </c>
      <c r="W12" s="6">
        <v>0</v>
      </c>
      <c r="X12" s="6">
        <v>7588.5</v>
      </c>
      <c r="Y12" s="513">
        <f>IF(A12&lt;&gt;"",IF(A12=мар17!A12,0,1),IF(AND(B12=мар17!B12,C12=мар17!C12),0,1))</f>
        <v>0</v>
      </c>
      <c r="Z12" s="70" t="str">
        <f t="shared" si="0"/>
        <v>ул. Первая д.1</v>
      </c>
      <c r="AA12" s="504">
        <f>IF($B12&lt;&gt;"",MAX(AA$7:AA11)+1,0)</f>
        <v>5</v>
      </c>
      <c r="AB12" s="502">
        <f t="shared" si="1"/>
        <v>12</v>
      </c>
      <c r="AC12" s="504">
        <f>1</f>
        <v>1</v>
      </c>
      <c r="AD12" s="103">
        <f t="shared" si="2"/>
        <v>1729.2</v>
      </c>
      <c r="AE12" s="103">
        <f t="shared" si="3"/>
        <v>2065.0500000000002</v>
      </c>
      <c r="AF12" s="103">
        <f t="shared" si="4"/>
        <v>0</v>
      </c>
      <c r="AG12" s="3"/>
    </row>
    <row r="13" spans="1:33" ht="13.2" x14ac:dyDescent="0.25">
      <c r="B13" s="1" t="str">
        <f>адреса!$G$12</f>
        <v>кв.6</v>
      </c>
      <c r="C13" s="522">
        <f>адреса!$I$12</f>
        <v>10000006</v>
      </c>
      <c r="D13" s="6" t="str">
        <f>адреса!$K$12</f>
        <v>ФИО-1-6</v>
      </c>
      <c r="E13" s="6">
        <v>51800.1</v>
      </c>
      <c r="F13" s="6">
        <v>4303.2</v>
      </c>
      <c r="G13" s="6">
        <v>0</v>
      </c>
      <c r="H13" s="6">
        <v>5139.7299999999996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v>0</v>
      </c>
      <c r="T13" s="6">
        <v>0</v>
      </c>
      <c r="U13" s="6">
        <v>0</v>
      </c>
      <c r="V13" s="6">
        <v>9442.93</v>
      </c>
      <c r="W13" s="6">
        <v>17278.8</v>
      </c>
      <c r="X13" s="6">
        <v>43964.23</v>
      </c>
      <c r="Y13" s="513">
        <f>IF(A13&lt;&gt;"",IF(A13=мар17!A13,0,1),IF(AND(B13=мар17!B13,C13=мар17!C13),0,1))</f>
        <v>0</v>
      </c>
      <c r="Z13" s="70" t="str">
        <f t="shared" si="0"/>
        <v>ул. Первая д.1</v>
      </c>
      <c r="AA13" s="504">
        <f>IF($B13&lt;&gt;"",MAX(AA$7:AA12)+1,0)</f>
        <v>6</v>
      </c>
      <c r="AB13" s="502">
        <f t="shared" si="1"/>
        <v>13</v>
      </c>
      <c r="AC13" s="504">
        <f>1</f>
        <v>1</v>
      </c>
      <c r="AD13" s="103">
        <f t="shared" si="2"/>
        <v>4303.2</v>
      </c>
      <c r="AE13" s="103">
        <f t="shared" si="3"/>
        <v>5139.7299999999996</v>
      </c>
      <c r="AF13" s="103">
        <f t="shared" si="4"/>
        <v>0</v>
      </c>
      <c r="AG13" s="3"/>
    </row>
    <row r="14" spans="1:33" ht="13.2" x14ac:dyDescent="0.25">
      <c r="B14" s="1" t="str">
        <f>адреса!$G$13</f>
        <v>кв.7</v>
      </c>
      <c r="C14" s="522">
        <f>адреса!$I$13</f>
        <v>10000007</v>
      </c>
      <c r="D14" s="6" t="str">
        <f>адреса!$K$13</f>
        <v>ФИО-1-7</v>
      </c>
      <c r="E14" s="6">
        <v>103571.16</v>
      </c>
      <c r="F14" s="6">
        <v>4695.8999999999996</v>
      </c>
      <c r="G14" s="6">
        <v>0</v>
      </c>
      <c r="H14" s="6">
        <v>5607.7</v>
      </c>
      <c r="I14" s="6">
        <v>-1975.43</v>
      </c>
      <c r="J14" s="6">
        <v>-3539.92</v>
      </c>
      <c r="K14" s="6">
        <v>-2364.23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v>0</v>
      </c>
      <c r="T14" s="6">
        <v>0</v>
      </c>
      <c r="U14" s="6">
        <v>0</v>
      </c>
      <c r="V14" s="6">
        <v>2424.02</v>
      </c>
      <c r="W14" s="6">
        <v>0</v>
      </c>
      <c r="X14" s="6">
        <v>105995.18</v>
      </c>
      <c r="Y14" s="513">
        <f>IF(A14&lt;&gt;"",IF(A14=мар17!A14,0,1),IF(AND(B14=мар17!B14,C14=мар17!C14),0,1))</f>
        <v>0</v>
      </c>
      <c r="Z14" s="70" t="str">
        <f t="shared" si="0"/>
        <v>ул. Первая д.1</v>
      </c>
      <c r="AA14" s="504">
        <f>IF($B14&lt;&gt;"",MAX(AA$7:AA13)+1,0)</f>
        <v>7</v>
      </c>
      <c r="AB14" s="502">
        <f t="shared" si="1"/>
        <v>14</v>
      </c>
      <c r="AC14" s="504">
        <f>1</f>
        <v>1</v>
      </c>
      <c r="AD14" s="103">
        <f t="shared" si="2"/>
        <v>4695.8999999999996</v>
      </c>
      <c r="AE14" s="103">
        <f t="shared" si="3"/>
        <v>-2271.8800000000006</v>
      </c>
      <c r="AF14" s="103">
        <f t="shared" si="4"/>
        <v>0</v>
      </c>
      <c r="AG14" s="3"/>
    </row>
    <row r="15" spans="1:33" ht="13.2" x14ac:dyDescent="0.25">
      <c r="B15" s="1" t="str">
        <f>адреса!$G$14</f>
        <v>кв.8</v>
      </c>
      <c r="C15" s="522">
        <f>адреса!$I$14</f>
        <v>10000008</v>
      </c>
      <c r="D15" s="6" t="str">
        <f>адреса!$K$14</f>
        <v>ФИО-1-8</v>
      </c>
      <c r="E15" s="6">
        <v>79639.63</v>
      </c>
      <c r="F15" s="6">
        <v>1884.3</v>
      </c>
      <c r="G15" s="6">
        <v>0</v>
      </c>
      <c r="H15" s="6">
        <v>2250.25</v>
      </c>
      <c r="I15" s="6">
        <v>745.51</v>
      </c>
      <c r="J15" s="6">
        <v>1344.49</v>
      </c>
      <c r="K15" s="6">
        <v>902.72</v>
      </c>
      <c r="L15" s="6">
        <v>0</v>
      </c>
      <c r="M15" s="6">
        <v>0</v>
      </c>
      <c r="N15" s="6">
        <v>0</v>
      </c>
      <c r="O15" s="6">
        <v>-1972.88</v>
      </c>
      <c r="P15" s="6">
        <v>0</v>
      </c>
      <c r="Q15" s="6">
        <v>0</v>
      </c>
      <c r="R15" s="6">
        <v>0</v>
      </c>
      <c r="S15" s="6">
        <v>0</v>
      </c>
      <c r="T15" s="6">
        <v>0</v>
      </c>
      <c r="U15" s="6">
        <v>0</v>
      </c>
      <c r="V15" s="6">
        <v>5154.3900000000003</v>
      </c>
      <c r="W15" s="6">
        <v>0</v>
      </c>
      <c r="X15" s="6">
        <v>84794.02</v>
      </c>
      <c r="Y15" s="513">
        <f>IF(A15&lt;&gt;"",IF(A15=мар17!A15,0,1),IF(AND(B15=мар17!B15,C15=мар17!C15),0,1))</f>
        <v>0</v>
      </c>
      <c r="Z15" s="70" t="str">
        <f t="shared" si="0"/>
        <v>ул. Первая д.1</v>
      </c>
      <c r="AA15" s="504">
        <f>IF($B15&lt;&gt;"",MAX(AA$7:AA14)+1,0)</f>
        <v>8</v>
      </c>
      <c r="AB15" s="502">
        <f t="shared" si="1"/>
        <v>15</v>
      </c>
      <c r="AC15" s="504">
        <f>1</f>
        <v>1</v>
      </c>
      <c r="AD15" s="103">
        <f t="shared" si="2"/>
        <v>1884.3</v>
      </c>
      <c r="AE15" s="103">
        <f t="shared" si="3"/>
        <v>3270.09</v>
      </c>
      <c r="AF15" s="103">
        <f t="shared" si="4"/>
        <v>0</v>
      </c>
      <c r="AG15" s="3"/>
    </row>
    <row r="16" spans="1:33" ht="13.2" x14ac:dyDescent="0.25">
      <c r="B16" s="1" t="str">
        <f>адреса!$G$15</f>
        <v>кв.9</v>
      </c>
      <c r="C16" s="522">
        <f>адреса!$I$15</f>
        <v>10000009</v>
      </c>
      <c r="D16" s="6" t="str">
        <f>адреса!$K$15</f>
        <v>ФИО-1-9</v>
      </c>
      <c r="E16" s="6">
        <v>39044.94</v>
      </c>
      <c r="F16" s="6">
        <v>4303.2</v>
      </c>
      <c r="G16" s="6">
        <v>0</v>
      </c>
      <c r="H16" s="6">
        <v>5139.7299999999996</v>
      </c>
      <c r="I16" s="6">
        <v>270.48</v>
      </c>
      <c r="J16" s="6">
        <v>497.96</v>
      </c>
      <c r="K16" s="6">
        <v>329.76</v>
      </c>
      <c r="L16" s="6">
        <v>0</v>
      </c>
      <c r="M16" s="6">
        <v>0</v>
      </c>
      <c r="N16" s="6">
        <v>0</v>
      </c>
      <c r="O16" s="6">
        <v>1961.08</v>
      </c>
      <c r="P16" s="6">
        <v>0</v>
      </c>
      <c r="Q16" s="6">
        <v>0</v>
      </c>
      <c r="R16" s="6">
        <v>0</v>
      </c>
      <c r="S16" s="6">
        <v>0</v>
      </c>
      <c r="T16" s="6">
        <v>0</v>
      </c>
      <c r="U16" s="6">
        <v>0</v>
      </c>
      <c r="V16" s="6">
        <v>12502.21</v>
      </c>
      <c r="W16" s="6">
        <v>51547.15</v>
      </c>
      <c r="X16" s="6">
        <v>0</v>
      </c>
      <c r="Y16" s="513">
        <f>IF(A16&lt;&gt;"",IF(A16=мар17!A16,0,1),IF(AND(B16=мар17!B16,C16=мар17!C16),0,1))</f>
        <v>0</v>
      </c>
      <c r="Z16" s="70" t="str">
        <f t="shared" si="0"/>
        <v>ул. Первая д.1</v>
      </c>
      <c r="AA16" s="504">
        <f>IF($B16&lt;&gt;"",MAX(AA$7:AA15)+1,0)</f>
        <v>9</v>
      </c>
      <c r="AB16" s="502">
        <f t="shared" si="1"/>
        <v>16</v>
      </c>
      <c r="AC16" s="504">
        <f>1</f>
        <v>1</v>
      </c>
      <c r="AD16" s="103">
        <f t="shared" si="2"/>
        <v>4303.2</v>
      </c>
      <c r="AE16" s="103">
        <f t="shared" si="3"/>
        <v>8199.0099999999984</v>
      </c>
      <c r="AF16" s="103">
        <f t="shared" si="4"/>
        <v>0</v>
      </c>
      <c r="AG16" s="3"/>
    </row>
    <row r="17" spans="2:33" ht="13.2" x14ac:dyDescent="0.25">
      <c r="B17" s="1" t="str">
        <f>адреса!$G$16</f>
        <v>кв.10</v>
      </c>
      <c r="C17" s="522">
        <f>адреса!$I$16</f>
        <v>10000010</v>
      </c>
      <c r="D17" s="6" t="str">
        <f>адреса!$K$16</f>
        <v>ФИО-1-10</v>
      </c>
      <c r="E17" s="6">
        <v>81805.67</v>
      </c>
      <c r="F17" s="6">
        <v>4695.8999999999996</v>
      </c>
      <c r="G17" s="6">
        <v>0</v>
      </c>
      <c r="H17" s="6">
        <v>5607.7</v>
      </c>
      <c r="I17" s="6">
        <v>248.5</v>
      </c>
      <c r="J17" s="6">
        <v>448.16</v>
      </c>
      <c r="K17" s="6">
        <v>300.91000000000003</v>
      </c>
      <c r="L17" s="6">
        <v>0</v>
      </c>
      <c r="M17" s="6">
        <v>0</v>
      </c>
      <c r="N17" s="6">
        <v>0</v>
      </c>
      <c r="O17" s="6">
        <v>-819.76</v>
      </c>
      <c r="P17" s="6">
        <v>0</v>
      </c>
      <c r="Q17" s="6">
        <v>0</v>
      </c>
      <c r="R17" s="6">
        <v>0</v>
      </c>
      <c r="S17" s="6">
        <v>0</v>
      </c>
      <c r="T17" s="6">
        <v>0</v>
      </c>
      <c r="U17" s="6">
        <v>0</v>
      </c>
      <c r="V17" s="6">
        <v>10481.41</v>
      </c>
      <c r="W17" s="6">
        <v>0</v>
      </c>
      <c r="X17" s="6">
        <v>92287.08</v>
      </c>
      <c r="Y17" s="513">
        <f>IF(A17&lt;&gt;"",IF(A17=мар17!A17,0,1),IF(AND(B17=мар17!B17,C17=мар17!C17),0,1))</f>
        <v>0</v>
      </c>
      <c r="Z17" s="70" t="str">
        <f t="shared" si="0"/>
        <v>ул. Первая д.1</v>
      </c>
      <c r="AA17" s="504">
        <f>IF($B17&lt;&gt;"",MAX(AA$7:AA16)+1,0)</f>
        <v>10</v>
      </c>
      <c r="AB17" s="502">
        <f t="shared" si="1"/>
        <v>17</v>
      </c>
      <c r="AC17" s="504">
        <f>1</f>
        <v>1</v>
      </c>
      <c r="AD17" s="103">
        <f t="shared" si="2"/>
        <v>4695.8999999999996</v>
      </c>
      <c r="AE17" s="103">
        <f t="shared" si="3"/>
        <v>5785.5099999999993</v>
      </c>
      <c r="AF17" s="103">
        <f t="shared" si="4"/>
        <v>0</v>
      </c>
      <c r="AG17" s="3"/>
    </row>
    <row r="18" spans="2:33" ht="13.2" x14ac:dyDescent="0.25">
      <c r="B18" s="1" t="str">
        <f>адреса!$G$17</f>
        <v>кв.11</v>
      </c>
      <c r="C18" s="522">
        <f>адреса!$I$17</f>
        <v>10000011</v>
      </c>
      <c r="D18" s="6" t="str">
        <f>адреса!$K$17</f>
        <v>ФИО-1-11</v>
      </c>
      <c r="E18" s="6">
        <v>-9183</v>
      </c>
      <c r="F18" s="6">
        <v>1732.5</v>
      </c>
      <c r="G18" s="6">
        <v>0</v>
      </c>
      <c r="H18" s="6">
        <v>2069.0300000000002</v>
      </c>
      <c r="I18" s="6">
        <v>170.63</v>
      </c>
      <c r="J18" s="6">
        <v>511.34</v>
      </c>
      <c r="K18" s="6">
        <v>251.56</v>
      </c>
      <c r="L18" s="6">
        <v>0</v>
      </c>
      <c r="M18" s="6">
        <v>0</v>
      </c>
      <c r="N18" s="6">
        <v>0</v>
      </c>
      <c r="O18" s="6">
        <v>-79.650000000000006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6">
        <v>0</v>
      </c>
      <c r="V18" s="6">
        <v>4655.41</v>
      </c>
      <c r="W18" s="6">
        <v>0</v>
      </c>
      <c r="X18" s="6">
        <v>-4527.59</v>
      </c>
      <c r="Y18" s="513">
        <f>IF(A18&lt;&gt;"",IF(A18=мар17!A18,0,1),IF(AND(B18=мар17!B18,C18=мар17!C18),0,1))</f>
        <v>0</v>
      </c>
      <c r="Z18" s="70" t="str">
        <f t="shared" si="0"/>
        <v>ул. Первая д.1</v>
      </c>
      <c r="AA18" s="504">
        <f>IF($B18&lt;&gt;"",MAX(AA$7:AA17)+1,0)</f>
        <v>11</v>
      </c>
      <c r="AB18" s="502">
        <f t="shared" si="1"/>
        <v>18</v>
      </c>
      <c r="AC18" s="504">
        <f>1</f>
        <v>1</v>
      </c>
      <c r="AD18" s="103">
        <f t="shared" si="2"/>
        <v>1732.5</v>
      </c>
      <c r="AE18" s="103">
        <f t="shared" si="3"/>
        <v>2922.9100000000003</v>
      </c>
      <c r="AF18" s="103">
        <f t="shared" si="4"/>
        <v>0</v>
      </c>
      <c r="AG18" s="3"/>
    </row>
    <row r="19" spans="2:33" ht="13.2" x14ac:dyDescent="0.25">
      <c r="B19" s="1" t="str">
        <f>адреса!$G$18</f>
        <v>кв.12</v>
      </c>
      <c r="C19" s="522">
        <f>адреса!$I$18</f>
        <v>10000012</v>
      </c>
      <c r="D19" s="6" t="str">
        <f>адреса!$K$18</f>
        <v>ФИО-1-12</v>
      </c>
      <c r="E19" s="6">
        <v>51800.1</v>
      </c>
      <c r="F19" s="6">
        <v>4303.2</v>
      </c>
      <c r="G19" s="6">
        <v>0</v>
      </c>
      <c r="H19" s="6">
        <v>5139.7299999999996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0</v>
      </c>
      <c r="U19" s="6">
        <v>0</v>
      </c>
      <c r="V19" s="6">
        <v>9442.93</v>
      </c>
      <c r="W19" s="6">
        <v>17278.8</v>
      </c>
      <c r="X19" s="6">
        <v>43964.23</v>
      </c>
      <c r="Y19" s="513">
        <f>IF(A19&lt;&gt;"",IF(A19=мар17!A19,0,1),IF(AND(B19=мар17!B19,C19=мар17!C19),0,1))</f>
        <v>0</v>
      </c>
      <c r="Z19" s="70" t="str">
        <f t="shared" si="0"/>
        <v>ул. Первая д.1</v>
      </c>
      <c r="AA19" s="504">
        <f>IF($B19&lt;&gt;"",MAX(AA$7:AA18)+1,0)</f>
        <v>12</v>
      </c>
      <c r="AB19" s="502">
        <f t="shared" si="1"/>
        <v>19</v>
      </c>
      <c r="AC19" s="504">
        <f>1</f>
        <v>1</v>
      </c>
      <c r="AD19" s="103">
        <f t="shared" si="2"/>
        <v>4303.2</v>
      </c>
      <c r="AE19" s="103">
        <f t="shared" si="3"/>
        <v>5139.7299999999996</v>
      </c>
      <c r="AF19" s="103">
        <f t="shared" si="4"/>
        <v>0</v>
      </c>
      <c r="AG19" s="3"/>
    </row>
    <row r="20" spans="2:33" ht="13.2" x14ac:dyDescent="0.25">
      <c r="B20" s="1" t="str">
        <f>адреса!$G$19</f>
        <v>кв.13</v>
      </c>
      <c r="C20" s="522">
        <f>адреса!$I$19</f>
        <v>10000013</v>
      </c>
      <c r="D20" s="6" t="str">
        <f>адреса!$K$19</f>
        <v>ФИО-1-13</v>
      </c>
      <c r="E20" s="6">
        <v>10948.17</v>
      </c>
      <c r="F20" s="6">
        <v>4695.8999999999996</v>
      </c>
      <c r="G20" s="6">
        <v>0</v>
      </c>
      <c r="H20" s="6">
        <v>5607.7</v>
      </c>
      <c r="I20" s="6">
        <v>5.03</v>
      </c>
      <c r="J20" s="6">
        <v>1792.66</v>
      </c>
      <c r="K20" s="6">
        <v>399.8</v>
      </c>
      <c r="L20" s="6">
        <v>0</v>
      </c>
      <c r="M20" s="6">
        <v>100</v>
      </c>
      <c r="N20" s="6">
        <v>0</v>
      </c>
      <c r="O20" s="6">
        <v>1046.1099999999999</v>
      </c>
      <c r="P20" s="6">
        <v>0</v>
      </c>
      <c r="Q20" s="6">
        <v>0</v>
      </c>
      <c r="R20" s="6">
        <v>0</v>
      </c>
      <c r="S20" s="6">
        <v>0</v>
      </c>
      <c r="T20" s="6">
        <v>0</v>
      </c>
      <c r="U20" s="6">
        <v>0</v>
      </c>
      <c r="V20" s="6">
        <v>13647.2</v>
      </c>
      <c r="W20" s="6">
        <v>0</v>
      </c>
      <c r="X20" s="6">
        <v>24595.37</v>
      </c>
      <c r="Y20" s="513">
        <f>IF(A20&lt;&gt;"",IF(A20=мар17!A20,0,1),IF(AND(B20=мар17!B20,C20=мар17!C20),0,1))</f>
        <v>0</v>
      </c>
      <c r="Z20" s="70" t="str">
        <f t="shared" si="0"/>
        <v>ул. Первая д.1</v>
      </c>
      <c r="AA20" s="504">
        <f>IF($B20&lt;&gt;"",MAX(AA$7:AA19)+1,0)</f>
        <v>13</v>
      </c>
      <c r="AB20" s="502">
        <f t="shared" si="1"/>
        <v>20</v>
      </c>
      <c r="AC20" s="504">
        <f>1</f>
        <v>1</v>
      </c>
      <c r="AD20" s="103">
        <f t="shared" si="2"/>
        <v>4695.8999999999996</v>
      </c>
      <c r="AE20" s="103">
        <f t="shared" si="3"/>
        <v>8851.2999999999993</v>
      </c>
      <c r="AF20" s="103">
        <f t="shared" si="4"/>
        <v>100.00000000000182</v>
      </c>
      <c r="AG20" s="3"/>
    </row>
    <row r="21" spans="2:33" ht="13.2" x14ac:dyDescent="0.25">
      <c r="B21" s="1" t="str">
        <f>адреса!$G$20</f>
        <v>кв.14</v>
      </c>
      <c r="C21" s="522">
        <f>адреса!$I$20</f>
        <v>10000014</v>
      </c>
      <c r="D21" s="6" t="str">
        <f>адреса!$K$20</f>
        <v>ФИО-1-14</v>
      </c>
      <c r="E21" s="6">
        <v>47702.62</v>
      </c>
      <c r="F21" s="6">
        <v>1745.7</v>
      </c>
      <c r="G21" s="6">
        <v>0</v>
      </c>
      <c r="H21" s="6">
        <v>2084.96</v>
      </c>
      <c r="I21" s="6">
        <v>248.5</v>
      </c>
      <c r="J21" s="6">
        <v>448.16</v>
      </c>
      <c r="K21" s="6">
        <v>300.91000000000003</v>
      </c>
      <c r="L21" s="6">
        <v>0</v>
      </c>
      <c r="M21" s="6">
        <v>0</v>
      </c>
      <c r="N21" s="6">
        <v>0</v>
      </c>
      <c r="O21" s="6">
        <v>-181.64</v>
      </c>
      <c r="P21" s="6">
        <v>0</v>
      </c>
      <c r="Q21" s="6">
        <v>0</v>
      </c>
      <c r="R21" s="6">
        <v>0</v>
      </c>
      <c r="S21" s="6">
        <v>0</v>
      </c>
      <c r="T21" s="6">
        <v>0</v>
      </c>
      <c r="U21" s="6">
        <v>0</v>
      </c>
      <c r="V21" s="6">
        <v>4646.59</v>
      </c>
      <c r="W21" s="6">
        <v>0</v>
      </c>
      <c r="X21" s="6">
        <v>52349.21</v>
      </c>
      <c r="Y21" s="513">
        <f>IF(A21&lt;&gt;"",IF(A21=мар17!A21,0,1),IF(AND(B21=мар17!B21,C21=мар17!C21),0,1))</f>
        <v>0</v>
      </c>
      <c r="Z21" s="70" t="str">
        <f t="shared" si="0"/>
        <v>ул. Первая д.1</v>
      </c>
      <c r="AA21" s="504">
        <f>IF($B21&lt;&gt;"",MAX(AA$7:AA20)+1,0)</f>
        <v>14</v>
      </c>
      <c r="AB21" s="502">
        <f t="shared" si="1"/>
        <v>21</v>
      </c>
      <c r="AC21" s="504">
        <f>1</f>
        <v>1</v>
      </c>
      <c r="AD21" s="103">
        <f t="shared" si="2"/>
        <v>1745.7</v>
      </c>
      <c r="AE21" s="103">
        <f t="shared" si="3"/>
        <v>2900.89</v>
      </c>
      <c r="AF21" s="103">
        <f t="shared" si="4"/>
        <v>0</v>
      </c>
      <c r="AG21" s="3"/>
    </row>
    <row r="22" spans="2:33" ht="13.2" x14ac:dyDescent="0.25">
      <c r="B22" s="1" t="str">
        <f>адреса!$G$21</f>
        <v>кв.15</v>
      </c>
      <c r="C22" s="522">
        <f>адреса!$I$21</f>
        <v>10000015</v>
      </c>
      <c r="D22" s="6" t="str">
        <f>адреса!$K$21</f>
        <v>ФИО-1-15</v>
      </c>
      <c r="E22" s="6">
        <v>51800.1</v>
      </c>
      <c r="F22" s="6">
        <v>4303.2</v>
      </c>
      <c r="G22" s="6">
        <v>0</v>
      </c>
      <c r="H22" s="6">
        <v>5139.7299999999996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6">
        <v>0</v>
      </c>
      <c r="V22" s="6">
        <v>9442.93</v>
      </c>
      <c r="W22" s="6">
        <v>17278.8</v>
      </c>
      <c r="X22" s="6">
        <v>43964.23</v>
      </c>
      <c r="Y22" s="513">
        <f>IF(A22&lt;&gt;"",IF(A22=мар17!A22,0,1),IF(AND(B22=мар17!B22,C22=мар17!C22),0,1))</f>
        <v>0</v>
      </c>
      <c r="Z22" s="70" t="str">
        <f t="shared" si="0"/>
        <v>ул. Первая д.1</v>
      </c>
      <c r="AA22" s="504">
        <f>IF($B22&lt;&gt;"",MAX(AA$7:AA21)+1,0)</f>
        <v>15</v>
      </c>
      <c r="AB22" s="502">
        <f t="shared" si="1"/>
        <v>22</v>
      </c>
      <c r="AC22" s="504">
        <f>1</f>
        <v>1</v>
      </c>
      <c r="AD22" s="103">
        <f t="shared" si="2"/>
        <v>4303.2</v>
      </c>
      <c r="AE22" s="103">
        <f t="shared" si="3"/>
        <v>5139.7299999999996</v>
      </c>
      <c r="AF22" s="103">
        <f t="shared" si="4"/>
        <v>0</v>
      </c>
      <c r="AG22" s="3"/>
    </row>
    <row r="23" spans="2:33" ht="13.2" x14ac:dyDescent="0.25">
      <c r="B23" s="1" t="str">
        <f>адреса!$G$22</f>
        <v>кв.16</v>
      </c>
      <c r="C23" s="522">
        <f>адреса!$I$22</f>
        <v>10000016</v>
      </c>
      <c r="D23" s="6" t="str">
        <f>адреса!$K$22</f>
        <v>ФИО-1-16</v>
      </c>
      <c r="E23" s="6">
        <v>39667.51</v>
      </c>
      <c r="F23" s="6">
        <v>4290</v>
      </c>
      <c r="G23" s="6">
        <v>0</v>
      </c>
      <c r="H23" s="6">
        <v>5123.8</v>
      </c>
      <c r="I23" s="6">
        <v>817</v>
      </c>
      <c r="J23" s="6">
        <v>1779.47</v>
      </c>
      <c r="K23" s="6">
        <v>1056.8399999999999</v>
      </c>
      <c r="L23" s="6">
        <v>0</v>
      </c>
      <c r="M23" s="6">
        <v>0</v>
      </c>
      <c r="N23" s="6">
        <v>0</v>
      </c>
      <c r="O23" s="6">
        <v>-964.78</v>
      </c>
      <c r="P23" s="6">
        <v>0</v>
      </c>
      <c r="Q23" s="6">
        <v>0</v>
      </c>
      <c r="R23" s="6">
        <v>0</v>
      </c>
      <c r="S23" s="6">
        <v>0</v>
      </c>
      <c r="T23" s="6">
        <v>0</v>
      </c>
      <c r="U23" s="6">
        <v>0</v>
      </c>
      <c r="V23" s="6">
        <v>12102.33</v>
      </c>
      <c r="W23" s="6">
        <v>46769.84</v>
      </c>
      <c r="X23" s="6">
        <v>5000</v>
      </c>
      <c r="Y23" s="513">
        <f>IF(A23&lt;&gt;"",IF(A23=мар17!A23,0,1),IF(AND(B23=мар17!B23,C23=мар17!C23),0,1))</f>
        <v>0</v>
      </c>
      <c r="Z23" s="70" t="str">
        <f t="shared" si="0"/>
        <v>ул. Первая д.1</v>
      </c>
      <c r="AA23" s="504">
        <f>IF($B23&lt;&gt;"",MAX(AA$7:AA22)+1,0)</f>
        <v>16</v>
      </c>
      <c r="AB23" s="502">
        <f t="shared" si="1"/>
        <v>23</v>
      </c>
      <c r="AC23" s="504">
        <f>1</f>
        <v>1</v>
      </c>
      <c r="AD23" s="103">
        <f t="shared" si="2"/>
        <v>4290</v>
      </c>
      <c r="AE23" s="103">
        <f t="shared" si="3"/>
        <v>7812.3300000000008</v>
      </c>
      <c r="AF23" s="103">
        <f t="shared" si="4"/>
        <v>0</v>
      </c>
      <c r="AG23" s="3"/>
    </row>
    <row r="24" spans="2:33" ht="13.2" x14ac:dyDescent="0.25">
      <c r="B24" s="1" t="str">
        <f>адреса!$G$23</f>
        <v>кв.17</v>
      </c>
      <c r="C24" s="522">
        <f>адреса!$I$23</f>
        <v>10000017</v>
      </c>
      <c r="D24" s="6" t="str">
        <f>адреса!$K$23</f>
        <v>ФИО-1-17</v>
      </c>
      <c r="E24" s="6">
        <v>7429.17</v>
      </c>
      <c r="F24" s="6">
        <v>1788.6</v>
      </c>
      <c r="G24" s="6">
        <v>0</v>
      </c>
      <c r="H24" s="6">
        <v>2136.7399999999998</v>
      </c>
      <c r="I24" s="6">
        <v>242.85</v>
      </c>
      <c r="J24" s="6">
        <v>1093.31</v>
      </c>
      <c r="K24" s="6">
        <v>438.72</v>
      </c>
      <c r="L24" s="6">
        <v>0</v>
      </c>
      <c r="M24" s="6">
        <v>0</v>
      </c>
      <c r="N24" s="6">
        <v>0</v>
      </c>
      <c r="O24" s="6">
        <v>-950.69</v>
      </c>
      <c r="P24" s="6">
        <v>0</v>
      </c>
      <c r="Q24" s="6">
        <v>0</v>
      </c>
      <c r="R24" s="6">
        <v>0</v>
      </c>
      <c r="S24" s="6">
        <v>0</v>
      </c>
      <c r="T24" s="6">
        <v>0</v>
      </c>
      <c r="U24" s="6">
        <v>0</v>
      </c>
      <c r="V24" s="6">
        <v>4749.53</v>
      </c>
      <c r="W24" s="6">
        <v>0</v>
      </c>
      <c r="X24" s="6">
        <v>12178.7</v>
      </c>
      <c r="Y24" s="513">
        <f>IF(A24&lt;&gt;"",IF(A24=мар17!A24,0,1),IF(AND(B24=мар17!B24,C24=мар17!C24),0,1))</f>
        <v>0</v>
      </c>
      <c r="Z24" s="70" t="str">
        <f t="shared" si="0"/>
        <v>ул. Первая д.1</v>
      </c>
      <c r="AA24" s="504">
        <f>IF($B24&lt;&gt;"",MAX(AA$7:AA23)+1,0)</f>
        <v>17</v>
      </c>
      <c r="AB24" s="502">
        <f t="shared" si="1"/>
        <v>24</v>
      </c>
      <c r="AC24" s="504">
        <f>1</f>
        <v>1</v>
      </c>
      <c r="AD24" s="103">
        <f t="shared" si="2"/>
        <v>1788.6</v>
      </c>
      <c r="AE24" s="103">
        <f t="shared" si="3"/>
        <v>2960.93</v>
      </c>
      <c r="AF24" s="103">
        <f t="shared" si="4"/>
        <v>0</v>
      </c>
      <c r="AG24" s="3"/>
    </row>
    <row r="25" spans="2:33" ht="13.2" x14ac:dyDescent="0.25">
      <c r="B25" s="1" t="str">
        <f>адреса!$G$24</f>
        <v>кв.18</v>
      </c>
      <c r="C25" s="522">
        <f>адреса!$I$24</f>
        <v>10000018</v>
      </c>
      <c r="D25" s="6" t="str">
        <f>адреса!$K$24</f>
        <v>ФИО-1-18</v>
      </c>
      <c r="E25" s="6">
        <v>27829.88</v>
      </c>
      <c r="F25" s="6">
        <v>4012.8</v>
      </c>
      <c r="G25" s="6">
        <v>0</v>
      </c>
      <c r="H25" s="6">
        <v>4793.2299999999996</v>
      </c>
      <c r="I25" s="6">
        <v>303.22000000000003</v>
      </c>
      <c r="J25" s="6">
        <v>742.51</v>
      </c>
      <c r="K25" s="6">
        <v>410.35</v>
      </c>
      <c r="L25" s="6">
        <v>0</v>
      </c>
      <c r="M25" s="6">
        <v>100</v>
      </c>
      <c r="N25" s="6">
        <v>0</v>
      </c>
      <c r="O25" s="6">
        <v>-1202.25</v>
      </c>
      <c r="P25" s="6">
        <v>0</v>
      </c>
      <c r="Q25" s="6">
        <v>0</v>
      </c>
      <c r="R25" s="6">
        <v>0</v>
      </c>
      <c r="S25" s="6">
        <v>0</v>
      </c>
      <c r="T25" s="6">
        <v>0</v>
      </c>
      <c r="U25" s="6">
        <v>0</v>
      </c>
      <c r="V25" s="6">
        <v>9159.86</v>
      </c>
      <c r="W25" s="6">
        <v>10000</v>
      </c>
      <c r="X25" s="6">
        <v>26989.74</v>
      </c>
      <c r="Y25" s="513">
        <f>IF(A25&lt;&gt;"",IF(A25=мар17!A25,0,1),IF(AND(B25=мар17!B25,C25=мар17!C25),0,1))</f>
        <v>0</v>
      </c>
      <c r="Z25" s="70" t="str">
        <f t="shared" si="0"/>
        <v>ул. Первая д.1</v>
      </c>
      <c r="AA25" s="504">
        <f>IF($B25&lt;&gt;"",MAX(AA$7:AA24)+1,0)</f>
        <v>18</v>
      </c>
      <c r="AB25" s="502">
        <f t="shared" si="1"/>
        <v>25</v>
      </c>
      <c r="AC25" s="504">
        <f>1</f>
        <v>1</v>
      </c>
      <c r="AD25" s="103">
        <f t="shared" si="2"/>
        <v>4012.8</v>
      </c>
      <c r="AE25" s="103">
        <f t="shared" si="3"/>
        <v>5047.0600000000004</v>
      </c>
      <c r="AF25" s="103">
        <f t="shared" si="4"/>
        <v>100</v>
      </c>
      <c r="AG25" s="3"/>
    </row>
    <row r="26" spans="2:33" ht="13.2" x14ac:dyDescent="0.25">
      <c r="B26" s="1" t="str">
        <f>адреса!$G$25</f>
        <v>кв.19</v>
      </c>
      <c r="C26" s="522">
        <f>адреса!$I$25</f>
        <v>10000019</v>
      </c>
      <c r="D26" s="6" t="str">
        <f>адреса!$K$25</f>
        <v>ФИО-1-19</v>
      </c>
      <c r="E26" s="6">
        <v>53748.08</v>
      </c>
      <c r="F26" s="6">
        <v>4464.8999999999996</v>
      </c>
      <c r="G26" s="6">
        <v>0</v>
      </c>
      <c r="H26" s="6">
        <v>5332.89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6">
        <v>0</v>
      </c>
      <c r="V26" s="6">
        <v>9797.7900000000009</v>
      </c>
      <c r="W26" s="6">
        <v>17930.77</v>
      </c>
      <c r="X26" s="6">
        <v>45615.1</v>
      </c>
      <c r="Y26" s="513">
        <f>IF(A26&lt;&gt;"",IF(A26=мар17!A26,0,1),IF(AND(B26=мар17!B26,C26=мар17!C26),0,1))</f>
        <v>0</v>
      </c>
      <c r="Z26" s="70" t="str">
        <f t="shared" si="0"/>
        <v>ул. Первая д.1</v>
      </c>
      <c r="AA26" s="504">
        <f>IF($B26&lt;&gt;"",MAX(AA$7:AA25)+1,0)</f>
        <v>19</v>
      </c>
      <c r="AB26" s="502">
        <f t="shared" si="1"/>
        <v>26</v>
      </c>
      <c r="AC26" s="504">
        <f>1</f>
        <v>1</v>
      </c>
      <c r="AD26" s="103">
        <f t="shared" si="2"/>
        <v>4464.8999999999996</v>
      </c>
      <c r="AE26" s="103">
        <f t="shared" si="3"/>
        <v>5332.89</v>
      </c>
      <c r="AF26" s="103">
        <f t="shared" si="4"/>
        <v>0</v>
      </c>
      <c r="AG26" s="3"/>
    </row>
    <row r="27" spans="2:33" ht="13.2" x14ac:dyDescent="0.25">
      <c r="B27" s="1" t="str">
        <f>адреса!$G$26</f>
        <v>кв.20</v>
      </c>
      <c r="C27" s="522">
        <f>адреса!$I$26</f>
        <v>10000020</v>
      </c>
      <c r="D27" s="6" t="str">
        <f>адреса!$K$26</f>
        <v>ФИО-1-20</v>
      </c>
      <c r="E27" s="6">
        <v>5784.76</v>
      </c>
      <c r="F27" s="6">
        <v>1798.5</v>
      </c>
      <c r="G27" s="6">
        <v>0</v>
      </c>
      <c r="H27" s="6">
        <v>2148.69</v>
      </c>
      <c r="I27" s="6">
        <v>37.340000000000003</v>
      </c>
      <c r="J27" s="6">
        <v>253.16</v>
      </c>
      <c r="K27" s="6">
        <v>48.73</v>
      </c>
      <c r="L27" s="6">
        <v>0</v>
      </c>
      <c r="M27" s="6">
        <v>0</v>
      </c>
      <c r="N27" s="6">
        <v>0</v>
      </c>
      <c r="O27" s="6">
        <v>-285.13</v>
      </c>
      <c r="P27" s="6">
        <v>0</v>
      </c>
      <c r="Q27" s="6">
        <v>0</v>
      </c>
      <c r="R27" s="6">
        <v>0</v>
      </c>
      <c r="S27" s="6">
        <v>0</v>
      </c>
      <c r="T27" s="6">
        <v>0</v>
      </c>
      <c r="U27" s="6">
        <v>0</v>
      </c>
      <c r="V27" s="6">
        <v>4001.29</v>
      </c>
      <c r="W27" s="6">
        <v>9786.0499999999993</v>
      </c>
      <c r="X27" s="6">
        <v>0</v>
      </c>
      <c r="Y27" s="513">
        <f>IF(A27&lt;&gt;"",IF(A27=мар17!A27,0,1),IF(AND(B27=мар17!B27,C27=мар17!C27),0,1))</f>
        <v>0</v>
      </c>
      <c r="Z27" s="70" t="str">
        <f t="shared" si="0"/>
        <v>ул. Первая д.1</v>
      </c>
      <c r="AA27" s="504">
        <f>IF($B27&lt;&gt;"",MAX(AA$7:AA26)+1,0)</f>
        <v>20</v>
      </c>
      <c r="AB27" s="502">
        <f t="shared" si="1"/>
        <v>27</v>
      </c>
      <c r="AC27" s="504">
        <f>1</f>
        <v>1</v>
      </c>
      <c r="AD27" s="103">
        <f t="shared" si="2"/>
        <v>1798.5</v>
      </c>
      <c r="AE27" s="103">
        <f t="shared" si="3"/>
        <v>2202.79</v>
      </c>
      <c r="AF27" s="103">
        <f t="shared" si="4"/>
        <v>0</v>
      </c>
      <c r="AG27" s="3"/>
    </row>
    <row r="28" spans="2:33" ht="13.2" x14ac:dyDescent="0.25">
      <c r="B28" s="1" t="str">
        <f>адреса!$G$27</f>
        <v>кв.21</v>
      </c>
      <c r="C28" s="522">
        <f>адреса!$I$27</f>
        <v>10000021</v>
      </c>
      <c r="D28" s="6" t="str">
        <f>адреса!$K$27</f>
        <v>ФИО-1-21</v>
      </c>
      <c r="E28" s="6">
        <v>50291.02</v>
      </c>
      <c r="F28" s="6">
        <v>4177.8</v>
      </c>
      <c r="G28" s="6">
        <v>0</v>
      </c>
      <c r="H28" s="6">
        <v>4990.37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v>0</v>
      </c>
      <c r="T28" s="6">
        <v>0</v>
      </c>
      <c r="U28" s="6">
        <v>0</v>
      </c>
      <c r="V28" s="6">
        <v>9168.17</v>
      </c>
      <c r="W28" s="6">
        <v>16777.09</v>
      </c>
      <c r="X28" s="6">
        <v>42682.1</v>
      </c>
      <c r="Y28" s="513">
        <f>IF(A28&lt;&gt;"",IF(A28=мар17!A28,0,1),IF(AND(B28=мар17!B28,C28=мар17!C28),0,1))</f>
        <v>0</v>
      </c>
      <c r="Z28" s="70" t="str">
        <f t="shared" ref="Z28:Z63" si="5">IF(AND(A28&lt;&gt;"",B28=""),A28,Z27)</f>
        <v>ул. Первая д.1</v>
      </c>
      <c r="AA28" s="504">
        <f>IF($B28&lt;&gt;"",MAX(AA$7:AA27)+1,0)</f>
        <v>21</v>
      </c>
      <c r="AB28" s="502">
        <f t="shared" si="1"/>
        <v>28</v>
      </c>
      <c r="AC28" s="504">
        <f>1</f>
        <v>1</v>
      </c>
      <c r="AD28" s="103">
        <f t="shared" ref="AD28:AD63" si="6">F28</f>
        <v>4177.8</v>
      </c>
      <c r="AE28" s="103">
        <f t="shared" ref="AE28:AE63" si="7">H28+I28+J28+K28+L28+O28+R28+S28</f>
        <v>4990.37</v>
      </c>
      <c r="AF28" s="103">
        <f t="shared" ref="AF28:AF63" si="8">V28-AD28-AE28</f>
        <v>0</v>
      </c>
      <c r="AG28" s="3"/>
    </row>
    <row r="29" spans="2:33" ht="13.2" x14ac:dyDescent="0.25">
      <c r="B29" s="1" t="str">
        <f>адреса!$G$28</f>
        <v>кв.22</v>
      </c>
      <c r="C29" s="522">
        <f>адреса!$I$28</f>
        <v>10000022</v>
      </c>
      <c r="D29" s="6" t="str">
        <f>адреса!$K$28</f>
        <v>ФИО-1-22</v>
      </c>
      <c r="E29" s="6">
        <v>45284.74</v>
      </c>
      <c r="F29" s="6">
        <v>3762</v>
      </c>
      <c r="G29" s="6">
        <v>0</v>
      </c>
      <c r="H29" s="6">
        <v>4492.53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8254.5300000000007</v>
      </c>
      <c r="W29" s="6">
        <v>15105.13</v>
      </c>
      <c r="X29" s="6">
        <v>38434.14</v>
      </c>
      <c r="Y29" s="513">
        <f>IF(A29&lt;&gt;"",IF(A29=мар17!A29,0,1),IF(AND(B29=мар17!B29,C29=мар17!C29),0,1))</f>
        <v>0</v>
      </c>
      <c r="Z29" s="70" t="str">
        <f t="shared" si="5"/>
        <v>ул. Первая д.1</v>
      </c>
      <c r="AA29" s="504">
        <f>IF($B29&lt;&gt;"",MAX(AA$7:AA28)+1,0)</f>
        <v>22</v>
      </c>
      <c r="AB29" s="502">
        <f t="shared" si="1"/>
        <v>29</v>
      </c>
      <c r="AC29" s="504">
        <f>1</f>
        <v>1</v>
      </c>
      <c r="AD29" s="103">
        <f t="shared" si="6"/>
        <v>3762</v>
      </c>
      <c r="AE29" s="103">
        <f t="shared" si="7"/>
        <v>4492.53</v>
      </c>
      <c r="AF29" s="103">
        <f t="shared" si="8"/>
        <v>0</v>
      </c>
      <c r="AG29" s="3"/>
    </row>
    <row r="30" spans="2:33" ht="13.2" x14ac:dyDescent="0.25">
      <c r="B30" s="1" t="str">
        <f>адреса!$G$29</f>
        <v>кв.23</v>
      </c>
      <c r="C30" s="522">
        <f>адреса!$I$29</f>
        <v>10000023</v>
      </c>
      <c r="D30" s="6" t="str">
        <f>адреса!$K$29</f>
        <v>ФИО-1-23</v>
      </c>
      <c r="E30" s="6">
        <v>67189.75</v>
      </c>
      <c r="F30" s="6">
        <v>1834.8</v>
      </c>
      <c r="G30" s="6">
        <v>0</v>
      </c>
      <c r="H30" s="6">
        <v>2190.5100000000002</v>
      </c>
      <c r="I30" s="6">
        <v>497.01</v>
      </c>
      <c r="J30" s="6">
        <v>896.33</v>
      </c>
      <c r="K30" s="6">
        <v>601.80999999999995</v>
      </c>
      <c r="L30" s="6">
        <v>0</v>
      </c>
      <c r="M30" s="6">
        <v>0</v>
      </c>
      <c r="N30" s="6">
        <v>0</v>
      </c>
      <c r="O30" s="6">
        <v>-570.9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U30" s="6">
        <v>0</v>
      </c>
      <c r="V30" s="6">
        <v>5449.56</v>
      </c>
      <c r="W30" s="6">
        <v>0</v>
      </c>
      <c r="X30" s="6">
        <v>72639.31</v>
      </c>
      <c r="Y30" s="513">
        <f>IF(A30&lt;&gt;"",IF(A30=мар17!A30,0,1),IF(AND(B30=мар17!B30,C30=мар17!C30),0,1))</f>
        <v>0</v>
      </c>
      <c r="Z30" s="70" t="str">
        <f t="shared" si="5"/>
        <v>ул. Первая д.1</v>
      </c>
      <c r="AA30" s="504">
        <f>IF($B30&lt;&gt;"",MAX(AA$7:AA29)+1,0)</f>
        <v>23</v>
      </c>
      <c r="AB30" s="502">
        <f t="shared" si="1"/>
        <v>30</v>
      </c>
      <c r="AC30" s="504">
        <f>1</f>
        <v>1</v>
      </c>
      <c r="AD30" s="103">
        <f t="shared" si="6"/>
        <v>1834.8</v>
      </c>
      <c r="AE30" s="103">
        <f t="shared" si="7"/>
        <v>3614.7599999999998</v>
      </c>
      <c r="AF30" s="103">
        <f t="shared" si="8"/>
        <v>0</v>
      </c>
      <c r="AG30" s="3"/>
    </row>
    <row r="31" spans="2:33" ht="13.2" x14ac:dyDescent="0.25">
      <c r="B31" s="1" t="str">
        <f>адреса!$G$30</f>
        <v>кв.24</v>
      </c>
      <c r="C31" s="522">
        <f>адреса!$I$30</f>
        <v>10000024</v>
      </c>
      <c r="D31" s="6" t="str">
        <f>адреса!$K$30</f>
        <v>ФИО-1-24</v>
      </c>
      <c r="E31" s="6">
        <v>3955.49</v>
      </c>
      <c r="F31" s="6">
        <v>1811.7</v>
      </c>
      <c r="G31" s="6">
        <v>0</v>
      </c>
      <c r="H31" s="6">
        <v>3647.69</v>
      </c>
      <c r="I31" s="6">
        <v>546.03</v>
      </c>
      <c r="J31" s="6">
        <v>2222.15</v>
      </c>
      <c r="K31" s="6">
        <v>934.32</v>
      </c>
      <c r="L31" s="6">
        <v>0</v>
      </c>
      <c r="M31" s="6">
        <v>100</v>
      </c>
      <c r="N31" s="6">
        <v>0</v>
      </c>
      <c r="O31" s="6">
        <v>-1007.39</v>
      </c>
      <c r="P31" s="6">
        <v>0</v>
      </c>
      <c r="Q31" s="6">
        <v>0</v>
      </c>
      <c r="R31" s="6">
        <v>0</v>
      </c>
      <c r="S31" s="6">
        <v>0</v>
      </c>
      <c r="T31" s="6">
        <v>0</v>
      </c>
      <c r="U31" s="6">
        <v>0</v>
      </c>
      <c r="V31" s="6">
        <v>8254.5</v>
      </c>
      <c r="W31" s="6">
        <v>3955.49</v>
      </c>
      <c r="X31" s="6">
        <v>8254.5</v>
      </c>
      <c r="Y31" s="513">
        <f>IF(A31&lt;&gt;"",IF(A31=мар17!A31,0,1),IF(AND(B31=мар17!B31,C31=мар17!C31),0,1))</f>
        <v>0</v>
      </c>
      <c r="Z31" s="70" t="str">
        <f t="shared" si="5"/>
        <v>ул. Первая д.1</v>
      </c>
      <c r="AA31" s="504">
        <f>IF($B31&lt;&gt;"",MAX(AA$7:AA30)+1,0)</f>
        <v>24</v>
      </c>
      <c r="AB31" s="502">
        <f t="shared" si="1"/>
        <v>31</v>
      </c>
      <c r="AC31" s="504">
        <f>1</f>
        <v>1</v>
      </c>
      <c r="AD31" s="103">
        <f t="shared" si="6"/>
        <v>1811.7</v>
      </c>
      <c r="AE31" s="103">
        <f t="shared" si="7"/>
        <v>6342.8</v>
      </c>
      <c r="AF31" s="103">
        <f t="shared" si="8"/>
        <v>100</v>
      </c>
      <c r="AG31" s="3"/>
    </row>
    <row r="32" spans="2:33" ht="13.2" x14ac:dyDescent="0.25">
      <c r="B32" s="1" t="str">
        <f>адреса!$G$31</f>
        <v>кв.25</v>
      </c>
      <c r="C32" s="522">
        <f>адреса!$I$31</f>
        <v>10000025</v>
      </c>
      <c r="D32" s="6" t="str">
        <f>адреса!$K$31</f>
        <v>ФИО-1-25</v>
      </c>
      <c r="E32" s="6">
        <v>6259.16</v>
      </c>
      <c r="F32" s="6">
        <v>1752.3</v>
      </c>
      <c r="G32" s="6">
        <v>0</v>
      </c>
      <c r="H32" s="6">
        <v>2092.9299999999998</v>
      </c>
      <c r="I32" s="6">
        <v>211.09</v>
      </c>
      <c r="J32" s="6">
        <v>592.77</v>
      </c>
      <c r="K32" s="6">
        <v>302.42</v>
      </c>
      <c r="L32" s="6">
        <v>0</v>
      </c>
      <c r="M32" s="6">
        <v>100</v>
      </c>
      <c r="N32" s="6">
        <v>0</v>
      </c>
      <c r="O32" s="6">
        <v>-1377.45</v>
      </c>
      <c r="P32" s="6">
        <v>0</v>
      </c>
      <c r="Q32" s="6">
        <v>0</v>
      </c>
      <c r="R32" s="6">
        <v>0</v>
      </c>
      <c r="S32" s="6">
        <v>0</v>
      </c>
      <c r="T32" s="6">
        <v>0</v>
      </c>
      <c r="U32" s="6">
        <v>0</v>
      </c>
      <c r="V32" s="6">
        <v>3674.06</v>
      </c>
      <c r="W32" s="6">
        <v>9933.2199999999993</v>
      </c>
      <c r="X32" s="6">
        <v>0</v>
      </c>
      <c r="Y32" s="513">
        <f>IF(A32&lt;&gt;"",IF(A32=мар17!A32,0,1),IF(AND(B32=мар17!B32,C32=мар17!C32),0,1))</f>
        <v>0</v>
      </c>
      <c r="Z32" s="70" t="str">
        <f t="shared" si="5"/>
        <v>ул. Первая д.1</v>
      </c>
      <c r="AA32" s="504">
        <f>IF($B32&lt;&gt;"",MAX(AA$7:AA31)+1,0)</f>
        <v>25</v>
      </c>
      <c r="AB32" s="502">
        <f t="shared" si="1"/>
        <v>32</v>
      </c>
      <c r="AC32" s="504">
        <f>1</f>
        <v>1</v>
      </c>
      <c r="AD32" s="103">
        <f t="shared" si="6"/>
        <v>1752.3</v>
      </c>
      <c r="AE32" s="103">
        <f t="shared" si="7"/>
        <v>1821.76</v>
      </c>
      <c r="AF32" s="103">
        <f t="shared" si="8"/>
        <v>100</v>
      </c>
      <c r="AG32" s="3"/>
    </row>
    <row r="33" spans="2:33" ht="13.2" x14ac:dyDescent="0.25">
      <c r="B33" s="1" t="str">
        <f>адреса!$G$32</f>
        <v>кв.26</v>
      </c>
      <c r="C33" s="522">
        <f>адреса!$I$32</f>
        <v>10000026</v>
      </c>
      <c r="D33" s="6" t="str">
        <f>адреса!$K$32</f>
        <v>ФИО-1-26</v>
      </c>
      <c r="E33" s="6">
        <v>10984.06</v>
      </c>
      <c r="F33" s="6">
        <v>3762</v>
      </c>
      <c r="G33" s="6">
        <v>0</v>
      </c>
      <c r="H33" s="6">
        <v>4492.53</v>
      </c>
      <c r="I33" s="6">
        <v>-177.91</v>
      </c>
      <c r="J33" s="6">
        <v>-305.17</v>
      </c>
      <c r="K33" s="6">
        <v>-533.99</v>
      </c>
      <c r="L33" s="6">
        <v>0</v>
      </c>
      <c r="M33" s="6">
        <v>100</v>
      </c>
      <c r="N33" s="6">
        <v>0</v>
      </c>
      <c r="O33" s="6">
        <v>-1095.18</v>
      </c>
      <c r="P33" s="6">
        <v>0</v>
      </c>
      <c r="Q33" s="6">
        <v>0</v>
      </c>
      <c r="R33" s="6">
        <v>0</v>
      </c>
      <c r="S33" s="6">
        <v>0</v>
      </c>
      <c r="T33" s="6">
        <v>0</v>
      </c>
      <c r="U33" s="6">
        <v>0</v>
      </c>
      <c r="V33" s="6">
        <v>6242.28</v>
      </c>
      <c r="W33" s="6">
        <v>10984.06</v>
      </c>
      <c r="X33" s="6">
        <v>6242.28</v>
      </c>
      <c r="Y33" s="513">
        <f>IF(A33&lt;&gt;"",IF(A33=мар17!A33,0,1),IF(AND(B33=мар17!B33,C33=мар17!C33),0,1))</f>
        <v>0</v>
      </c>
      <c r="Z33" s="70" t="str">
        <f t="shared" si="5"/>
        <v>ул. Первая д.1</v>
      </c>
      <c r="AA33" s="504">
        <f>IF($B33&lt;&gt;"",MAX(AA$7:AA32)+1,0)</f>
        <v>26</v>
      </c>
      <c r="AB33" s="502">
        <f t="shared" si="1"/>
        <v>33</v>
      </c>
      <c r="AC33" s="504">
        <f>1</f>
        <v>1</v>
      </c>
      <c r="AD33" s="103">
        <f t="shared" si="6"/>
        <v>3762</v>
      </c>
      <c r="AE33" s="103">
        <f t="shared" si="7"/>
        <v>2380.2799999999997</v>
      </c>
      <c r="AF33" s="103">
        <f t="shared" si="8"/>
        <v>100</v>
      </c>
      <c r="AG33" s="3"/>
    </row>
    <row r="34" spans="2:33" ht="13.2" x14ac:dyDescent="0.25">
      <c r="B34" s="1" t="str">
        <f>адреса!$G$33</f>
        <v>кв.27</v>
      </c>
      <c r="C34" s="522">
        <f>адреса!$I$33</f>
        <v>10000027</v>
      </c>
      <c r="D34" s="6" t="str">
        <f>адреса!$K$33</f>
        <v>ФИО-1-27</v>
      </c>
      <c r="E34" s="6">
        <v>51038.239999999998</v>
      </c>
      <c r="F34" s="6">
        <v>-19067.37</v>
      </c>
      <c r="G34" s="6">
        <v>0</v>
      </c>
      <c r="H34" s="6">
        <v>4492.53</v>
      </c>
      <c r="I34" s="6">
        <v>439.53</v>
      </c>
      <c r="J34" s="6">
        <v>1307.1500000000001</v>
      </c>
      <c r="K34" s="6">
        <v>645.78</v>
      </c>
      <c r="L34" s="6">
        <v>0</v>
      </c>
      <c r="M34" s="6">
        <v>100</v>
      </c>
      <c r="N34" s="6">
        <v>0</v>
      </c>
      <c r="O34" s="6">
        <v>2037.99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6">
        <v>0</v>
      </c>
      <c r="V34" s="6">
        <v>-10044.39</v>
      </c>
      <c r="W34" s="6">
        <v>40993.85</v>
      </c>
      <c r="X34" s="6">
        <v>0</v>
      </c>
      <c r="Y34" s="513">
        <f>IF(A34&lt;&gt;"",IF(A34=мар17!A34,0,1),IF(AND(B34=мар17!B34,C34=мар17!C34),0,1))</f>
        <v>0</v>
      </c>
      <c r="Z34" s="70" t="str">
        <f t="shared" si="5"/>
        <v>ул. Первая д.1</v>
      </c>
      <c r="AA34" s="504">
        <f>IF($B34&lt;&gt;"",MAX(AA$7:AA33)+1,0)</f>
        <v>27</v>
      </c>
      <c r="AB34" s="502">
        <f t="shared" si="1"/>
        <v>34</v>
      </c>
      <c r="AC34" s="504">
        <f>1</f>
        <v>1</v>
      </c>
      <c r="AD34" s="103">
        <f t="shared" si="6"/>
        <v>-19067.37</v>
      </c>
      <c r="AE34" s="103">
        <f t="shared" si="7"/>
        <v>8922.98</v>
      </c>
      <c r="AF34" s="103">
        <f t="shared" si="8"/>
        <v>100</v>
      </c>
      <c r="AG34" s="3"/>
    </row>
    <row r="35" spans="2:33" ht="13.2" x14ac:dyDescent="0.25">
      <c r="B35" s="1" t="str">
        <f>адреса!$G$34</f>
        <v>кв.28</v>
      </c>
      <c r="C35" s="522">
        <f>адреса!$I$34</f>
        <v>10000028</v>
      </c>
      <c r="D35" s="6" t="str">
        <f>адреса!$K$34</f>
        <v>ФИО-1-28</v>
      </c>
      <c r="E35" s="6">
        <v>5363.96</v>
      </c>
      <c r="F35" s="6">
        <v>1884.3</v>
      </c>
      <c r="G35" s="6">
        <v>0</v>
      </c>
      <c r="H35" s="6">
        <v>2250.25</v>
      </c>
      <c r="I35" s="6">
        <v>248.5</v>
      </c>
      <c r="J35" s="6">
        <v>448.16</v>
      </c>
      <c r="K35" s="6">
        <v>300.91000000000003</v>
      </c>
      <c r="L35" s="6">
        <v>0</v>
      </c>
      <c r="M35" s="6">
        <v>0</v>
      </c>
      <c r="N35" s="6">
        <v>0</v>
      </c>
      <c r="O35" s="6">
        <v>-213.6</v>
      </c>
      <c r="P35" s="6">
        <v>0</v>
      </c>
      <c r="Q35" s="6">
        <v>0</v>
      </c>
      <c r="R35" s="6">
        <v>0</v>
      </c>
      <c r="S35" s="6">
        <v>0</v>
      </c>
      <c r="T35" s="6">
        <v>0</v>
      </c>
      <c r="U35" s="6">
        <v>0</v>
      </c>
      <c r="V35" s="6">
        <v>4918.5200000000004</v>
      </c>
      <c r="W35" s="6">
        <v>0</v>
      </c>
      <c r="X35" s="6">
        <v>10282.48</v>
      </c>
      <c r="Y35" s="513">
        <f>IF(A35&lt;&gt;"",IF(A35=мар17!A35,0,1),IF(AND(B35=мар17!B35,C35=мар17!C35),0,1))</f>
        <v>0</v>
      </c>
      <c r="Z35" s="70" t="str">
        <f t="shared" si="5"/>
        <v>ул. Первая д.1</v>
      </c>
      <c r="AA35" s="504">
        <f>IF($B35&lt;&gt;"",MAX(AA$7:AA34)+1,0)</f>
        <v>28</v>
      </c>
      <c r="AB35" s="502">
        <f t="shared" si="1"/>
        <v>35</v>
      </c>
      <c r="AC35" s="504">
        <f>1</f>
        <v>1</v>
      </c>
      <c r="AD35" s="103">
        <f t="shared" si="6"/>
        <v>1884.3</v>
      </c>
      <c r="AE35" s="103">
        <f t="shared" si="7"/>
        <v>3034.22</v>
      </c>
      <c r="AF35" s="103">
        <f t="shared" si="8"/>
        <v>0</v>
      </c>
      <c r="AG35" s="3"/>
    </row>
    <row r="36" spans="2:33" ht="13.2" x14ac:dyDescent="0.25">
      <c r="B36" s="1" t="str">
        <f>адреса!$G$35</f>
        <v>кв.29</v>
      </c>
      <c r="C36" s="522">
        <f>адреса!$I$35</f>
        <v>10000029</v>
      </c>
      <c r="D36" s="6" t="str">
        <f>адреса!$K$35</f>
        <v>ФИО-1-29</v>
      </c>
      <c r="E36" s="6">
        <v>9322.99</v>
      </c>
      <c r="F36" s="6">
        <v>3762</v>
      </c>
      <c r="G36" s="6">
        <v>0</v>
      </c>
      <c r="H36" s="6">
        <v>4492.53</v>
      </c>
      <c r="I36" s="6">
        <v>112.56</v>
      </c>
      <c r="J36" s="6">
        <v>454.23</v>
      </c>
      <c r="K36" s="6">
        <v>103.97</v>
      </c>
      <c r="L36" s="6">
        <v>0</v>
      </c>
      <c r="M36" s="6">
        <v>100</v>
      </c>
      <c r="N36" s="6">
        <v>0</v>
      </c>
      <c r="O36" s="6">
        <v>-775.24</v>
      </c>
      <c r="P36" s="6">
        <v>0</v>
      </c>
      <c r="Q36" s="6">
        <v>0</v>
      </c>
      <c r="R36" s="6">
        <v>0</v>
      </c>
      <c r="S36" s="6">
        <v>0</v>
      </c>
      <c r="T36" s="6">
        <v>0</v>
      </c>
      <c r="U36" s="6">
        <v>0</v>
      </c>
      <c r="V36" s="6">
        <v>8250.0499999999993</v>
      </c>
      <c r="W36" s="6">
        <v>0</v>
      </c>
      <c r="X36" s="6">
        <v>17573.04</v>
      </c>
      <c r="Y36" s="513">
        <f>IF(A36&lt;&gt;"",IF(A36=мар17!A36,0,1),IF(AND(B36=мар17!B36,C36=мар17!C36),0,1))</f>
        <v>0</v>
      </c>
      <c r="Z36" s="70" t="str">
        <f t="shared" si="5"/>
        <v>ул. Первая д.1</v>
      </c>
      <c r="AA36" s="504">
        <f>IF($B36&lt;&gt;"",MAX(AA$7:AA35)+1,0)</f>
        <v>29</v>
      </c>
      <c r="AB36" s="502">
        <f t="shared" si="1"/>
        <v>36</v>
      </c>
      <c r="AC36" s="504">
        <f>1</f>
        <v>1</v>
      </c>
      <c r="AD36" s="103">
        <f t="shared" si="6"/>
        <v>3762</v>
      </c>
      <c r="AE36" s="103">
        <f t="shared" si="7"/>
        <v>4388.05</v>
      </c>
      <c r="AF36" s="103">
        <f t="shared" si="8"/>
        <v>99.999999999999091</v>
      </c>
      <c r="AG36" s="3"/>
    </row>
    <row r="37" spans="2:33" ht="13.2" x14ac:dyDescent="0.25">
      <c r="B37" s="1" t="str">
        <f>адреса!$G$36</f>
        <v>кв.30</v>
      </c>
      <c r="C37" s="522">
        <f>адреса!$I$36</f>
        <v>10000030</v>
      </c>
      <c r="D37" s="6" t="str">
        <f>адреса!$K$36</f>
        <v>ФИО-1-30</v>
      </c>
      <c r="E37" s="6">
        <v>11647.03</v>
      </c>
      <c r="F37" s="6">
        <v>3762</v>
      </c>
      <c r="G37" s="6">
        <v>0</v>
      </c>
      <c r="H37" s="6">
        <v>4492.53</v>
      </c>
      <c r="I37" s="6">
        <v>126.58</v>
      </c>
      <c r="J37" s="6">
        <v>535.72</v>
      </c>
      <c r="K37" s="6">
        <v>221.15</v>
      </c>
      <c r="L37" s="6">
        <v>0</v>
      </c>
      <c r="M37" s="6">
        <v>0</v>
      </c>
      <c r="N37" s="6">
        <v>0</v>
      </c>
      <c r="O37" s="6">
        <v>-789.39</v>
      </c>
      <c r="P37" s="6">
        <v>0</v>
      </c>
      <c r="Q37" s="6">
        <v>0</v>
      </c>
      <c r="R37" s="6">
        <v>0</v>
      </c>
      <c r="S37" s="6">
        <v>0</v>
      </c>
      <c r="T37" s="6">
        <v>0</v>
      </c>
      <c r="U37" s="6">
        <v>0</v>
      </c>
      <c r="V37" s="6">
        <v>8348.59</v>
      </c>
      <c r="W37" s="6">
        <v>19995.62</v>
      </c>
      <c r="X37" s="6">
        <v>0</v>
      </c>
      <c r="Y37" s="513">
        <f>IF(A37&lt;&gt;"",IF(A37=мар17!A37,0,1),IF(AND(B37=мар17!B37,C37=мар17!C37),0,1))</f>
        <v>0</v>
      </c>
      <c r="Z37" s="70" t="str">
        <f t="shared" si="5"/>
        <v>ул. Первая д.1</v>
      </c>
      <c r="AA37" s="504">
        <f>IF($B37&lt;&gt;"",MAX(AA$7:AA36)+1,0)</f>
        <v>30</v>
      </c>
      <c r="AB37" s="502">
        <f t="shared" si="1"/>
        <v>37</v>
      </c>
      <c r="AC37" s="504">
        <f>1</f>
        <v>1</v>
      </c>
      <c r="AD37" s="103">
        <f t="shared" si="6"/>
        <v>3762</v>
      </c>
      <c r="AE37" s="103">
        <f t="shared" si="7"/>
        <v>4586.5899999999992</v>
      </c>
      <c r="AF37" s="103">
        <f t="shared" si="8"/>
        <v>0</v>
      </c>
      <c r="AG37" s="3"/>
    </row>
    <row r="38" spans="2:33" ht="13.2" x14ac:dyDescent="0.25">
      <c r="B38" s="1" t="str">
        <f>адреса!$G$37</f>
        <v>кв.31</v>
      </c>
      <c r="C38" s="522">
        <f>адреса!$I$37</f>
        <v>10000031</v>
      </c>
      <c r="D38" s="6" t="str">
        <f>адреса!$K$37</f>
        <v>ФИО-1-31</v>
      </c>
      <c r="E38" s="6">
        <v>5717.4</v>
      </c>
      <c r="F38" s="6">
        <v>1884.3</v>
      </c>
      <c r="G38" s="6">
        <v>0</v>
      </c>
      <c r="H38" s="6">
        <v>2250.25</v>
      </c>
      <c r="I38" s="6">
        <v>248.5</v>
      </c>
      <c r="J38" s="6">
        <v>448.16</v>
      </c>
      <c r="K38" s="6">
        <v>300.91000000000003</v>
      </c>
      <c r="L38" s="6">
        <v>0</v>
      </c>
      <c r="M38" s="6">
        <v>100</v>
      </c>
      <c r="N38" s="6">
        <v>0</v>
      </c>
      <c r="O38" s="6">
        <v>1529.98</v>
      </c>
      <c r="P38" s="6">
        <v>0</v>
      </c>
      <c r="Q38" s="6">
        <v>0</v>
      </c>
      <c r="R38" s="6">
        <v>0</v>
      </c>
      <c r="S38" s="6">
        <v>0</v>
      </c>
      <c r="T38" s="6">
        <v>0</v>
      </c>
      <c r="U38" s="6">
        <v>0</v>
      </c>
      <c r="V38" s="6">
        <v>6762.1</v>
      </c>
      <c r="W38" s="6">
        <v>0</v>
      </c>
      <c r="X38" s="6">
        <v>12479.5</v>
      </c>
      <c r="Y38" s="513">
        <f>IF(A38&lt;&gt;"",IF(A38=мар17!A38,0,1),IF(AND(B38=мар17!B38,C38=мар17!C38),0,1))</f>
        <v>0</v>
      </c>
      <c r="Z38" s="70" t="str">
        <f t="shared" si="5"/>
        <v>ул. Первая д.1</v>
      </c>
      <c r="AA38" s="504">
        <f>IF($B38&lt;&gt;"",MAX(AA$7:AA37)+1,0)</f>
        <v>31</v>
      </c>
      <c r="AB38" s="502">
        <f t="shared" si="1"/>
        <v>38</v>
      </c>
      <c r="AC38" s="504">
        <f>1</f>
        <v>1</v>
      </c>
      <c r="AD38" s="103">
        <f t="shared" si="6"/>
        <v>1884.3</v>
      </c>
      <c r="AE38" s="103">
        <f t="shared" si="7"/>
        <v>4777.7999999999993</v>
      </c>
      <c r="AF38" s="103">
        <f t="shared" si="8"/>
        <v>100.00000000000091</v>
      </c>
      <c r="AG38" s="3"/>
    </row>
    <row r="39" spans="2:33" ht="13.2" x14ac:dyDescent="0.25">
      <c r="B39" s="1" t="str">
        <f>адреса!$G$38</f>
        <v>кв.32</v>
      </c>
      <c r="C39" s="522">
        <f>адреса!$I$38</f>
        <v>10000032</v>
      </c>
      <c r="D39" s="6" t="str">
        <f>адреса!$K$38</f>
        <v>ФИО-1-32</v>
      </c>
      <c r="E39" s="6">
        <v>10780.96</v>
      </c>
      <c r="F39" s="6">
        <v>3762</v>
      </c>
      <c r="G39" s="6">
        <v>0</v>
      </c>
      <c r="H39" s="6">
        <v>4492.53</v>
      </c>
      <c r="I39" s="6">
        <v>248.5</v>
      </c>
      <c r="J39" s="6">
        <v>448.16</v>
      </c>
      <c r="K39" s="6">
        <v>300.91000000000003</v>
      </c>
      <c r="L39" s="6">
        <v>0</v>
      </c>
      <c r="M39" s="6">
        <v>100</v>
      </c>
      <c r="N39" s="6">
        <v>0</v>
      </c>
      <c r="O39" s="6">
        <v>-3568.48</v>
      </c>
      <c r="P39" s="6">
        <v>0</v>
      </c>
      <c r="Q39" s="6">
        <v>0</v>
      </c>
      <c r="R39" s="6">
        <v>0</v>
      </c>
      <c r="S39" s="6">
        <v>0</v>
      </c>
      <c r="T39" s="6">
        <v>0</v>
      </c>
      <c r="U39" s="6">
        <v>0</v>
      </c>
      <c r="V39" s="6">
        <v>5783.62</v>
      </c>
      <c r="W39" s="6">
        <v>10780.96</v>
      </c>
      <c r="X39" s="6">
        <v>5783.62</v>
      </c>
      <c r="Y39" s="513">
        <f>IF(A39&lt;&gt;"",IF(A39=мар17!A39,0,1),IF(AND(B39=мар17!B39,C39=мар17!C39),0,1))</f>
        <v>0</v>
      </c>
      <c r="Z39" s="70" t="str">
        <f t="shared" si="5"/>
        <v>ул. Первая д.1</v>
      </c>
      <c r="AA39" s="504">
        <f>IF($B39&lt;&gt;"",MAX(AA$7:AA38)+1,0)</f>
        <v>32</v>
      </c>
      <c r="AB39" s="502">
        <f t="shared" si="1"/>
        <v>39</v>
      </c>
      <c r="AC39" s="504">
        <f>1</f>
        <v>1</v>
      </c>
      <c r="AD39" s="103">
        <f t="shared" si="6"/>
        <v>3762</v>
      </c>
      <c r="AE39" s="103">
        <f t="shared" si="7"/>
        <v>1921.6199999999994</v>
      </c>
      <c r="AF39" s="103">
        <f t="shared" si="8"/>
        <v>100.00000000000045</v>
      </c>
      <c r="AG39" s="3"/>
    </row>
    <row r="40" spans="2:33" ht="13.2" x14ac:dyDescent="0.25">
      <c r="B40" s="1" t="str">
        <f>адреса!$G$39</f>
        <v>кв.33</v>
      </c>
      <c r="C40" s="522">
        <f>адреса!$I$39</f>
        <v>10000033</v>
      </c>
      <c r="D40" s="6" t="str">
        <f>адреса!$K$39</f>
        <v>ФИО-1-33</v>
      </c>
      <c r="E40" s="6">
        <v>12630.96</v>
      </c>
      <c r="F40" s="6">
        <v>3762</v>
      </c>
      <c r="G40" s="6">
        <v>0</v>
      </c>
      <c r="H40" s="6">
        <v>4492.53</v>
      </c>
      <c r="I40" s="6">
        <v>738.39</v>
      </c>
      <c r="J40" s="6">
        <v>526.39</v>
      </c>
      <c r="K40" s="6">
        <v>716.35</v>
      </c>
      <c r="L40" s="6">
        <v>0</v>
      </c>
      <c r="M40" s="6">
        <v>100</v>
      </c>
      <c r="N40" s="6">
        <v>0</v>
      </c>
      <c r="O40" s="6">
        <v>2300.9899999999998</v>
      </c>
      <c r="P40" s="6">
        <v>0</v>
      </c>
      <c r="Q40" s="6">
        <v>0</v>
      </c>
      <c r="R40" s="6">
        <v>0</v>
      </c>
      <c r="S40" s="6">
        <v>0</v>
      </c>
      <c r="T40" s="6">
        <v>0</v>
      </c>
      <c r="U40" s="6">
        <v>0</v>
      </c>
      <c r="V40" s="6">
        <v>12636.65</v>
      </c>
      <c r="W40" s="6">
        <v>12630.96</v>
      </c>
      <c r="X40" s="6">
        <v>12636.65</v>
      </c>
      <c r="Y40" s="513">
        <f>IF(A40&lt;&gt;"",IF(A40=мар17!A40,0,1),IF(AND(B40=мар17!B40,C40=мар17!C40),0,1))</f>
        <v>0</v>
      </c>
      <c r="Z40" s="70" t="str">
        <f t="shared" si="5"/>
        <v>ул. Первая д.1</v>
      </c>
      <c r="AA40" s="504">
        <f>IF($B40&lt;&gt;"",MAX(AA$7:AA39)+1,0)</f>
        <v>33</v>
      </c>
      <c r="AB40" s="502">
        <f t="shared" si="1"/>
        <v>40</v>
      </c>
      <c r="AC40" s="504">
        <f>1</f>
        <v>1</v>
      </c>
      <c r="AD40" s="103">
        <f t="shared" si="6"/>
        <v>3762</v>
      </c>
      <c r="AE40" s="103">
        <f t="shared" si="7"/>
        <v>8774.6500000000015</v>
      </c>
      <c r="AF40" s="103">
        <f t="shared" si="8"/>
        <v>99.999999999998181</v>
      </c>
      <c r="AG40" s="3"/>
    </row>
    <row r="41" spans="2:33" ht="13.2" x14ac:dyDescent="0.25">
      <c r="B41" s="1" t="str">
        <f>адреса!$G$40</f>
        <v>кв.34</v>
      </c>
      <c r="C41" s="522">
        <f>адреса!$I$40</f>
        <v>10000034</v>
      </c>
      <c r="D41" s="6" t="str">
        <f>адреса!$K$40</f>
        <v>ФИО-1-34</v>
      </c>
      <c r="E41" s="6">
        <v>13878.77</v>
      </c>
      <c r="F41" s="6">
        <v>1768.8</v>
      </c>
      <c r="G41" s="6">
        <v>0</v>
      </c>
      <c r="H41" s="6">
        <v>2112.84</v>
      </c>
      <c r="I41" s="6">
        <v>298.82</v>
      </c>
      <c r="J41" s="6">
        <v>967.88</v>
      </c>
      <c r="K41" s="6">
        <v>456.52</v>
      </c>
      <c r="L41" s="6">
        <v>0</v>
      </c>
      <c r="M41" s="6">
        <v>100</v>
      </c>
      <c r="N41" s="6">
        <v>0</v>
      </c>
      <c r="O41" s="6">
        <v>-443.39</v>
      </c>
      <c r="P41" s="6">
        <v>0</v>
      </c>
      <c r="Q41" s="6">
        <v>0</v>
      </c>
      <c r="R41" s="6">
        <v>0</v>
      </c>
      <c r="S41" s="6">
        <v>0</v>
      </c>
      <c r="T41" s="6">
        <v>0</v>
      </c>
      <c r="U41" s="6">
        <v>0</v>
      </c>
      <c r="V41" s="6">
        <v>5261.47</v>
      </c>
      <c r="W41" s="6">
        <v>13878.77</v>
      </c>
      <c r="X41" s="6">
        <v>5261.47</v>
      </c>
      <c r="Y41" s="513">
        <f>IF(A41&lt;&gt;"",IF(A41=мар17!A41,0,1),IF(AND(B41=мар17!B41,C41=мар17!C41),0,1))</f>
        <v>0</v>
      </c>
      <c r="Z41" s="70" t="str">
        <f t="shared" si="5"/>
        <v>ул. Первая д.1</v>
      </c>
      <c r="AA41" s="504">
        <f>IF($B41&lt;&gt;"",MAX(AA$7:AA40)+1,0)</f>
        <v>34</v>
      </c>
      <c r="AB41" s="502">
        <f t="shared" si="1"/>
        <v>41</v>
      </c>
      <c r="AC41" s="504">
        <f>1</f>
        <v>1</v>
      </c>
      <c r="AD41" s="103">
        <f t="shared" si="6"/>
        <v>1768.8</v>
      </c>
      <c r="AE41" s="103">
        <f t="shared" si="7"/>
        <v>3392.6700000000005</v>
      </c>
      <c r="AF41" s="103">
        <f t="shared" si="8"/>
        <v>99.999999999999545</v>
      </c>
      <c r="AG41" s="3"/>
    </row>
    <row r="42" spans="2:33" ht="13.2" x14ac:dyDescent="0.25">
      <c r="B42" s="1" t="str">
        <f>адреса!$G$41</f>
        <v>кв.35</v>
      </c>
      <c r="C42" s="522">
        <f>адреса!$I$41</f>
        <v>10000035</v>
      </c>
      <c r="D42" s="6" t="str">
        <f>адреса!$K$41</f>
        <v>ФИО-1-35</v>
      </c>
      <c r="E42" s="6">
        <v>8345.4699999999993</v>
      </c>
      <c r="F42" s="6">
        <v>3762</v>
      </c>
      <c r="G42" s="6">
        <v>0</v>
      </c>
      <c r="H42" s="6">
        <v>4492.53</v>
      </c>
      <c r="I42" s="6">
        <v>70.75</v>
      </c>
      <c r="J42" s="6">
        <v>119.63</v>
      </c>
      <c r="K42" s="6">
        <v>83.91</v>
      </c>
      <c r="L42" s="6">
        <v>0</v>
      </c>
      <c r="M42" s="6">
        <v>0</v>
      </c>
      <c r="N42" s="6">
        <v>0</v>
      </c>
      <c r="O42" s="6">
        <v>0.64</v>
      </c>
      <c r="P42" s="6">
        <v>0</v>
      </c>
      <c r="Q42" s="6">
        <v>0</v>
      </c>
      <c r="R42" s="6">
        <v>0</v>
      </c>
      <c r="S42" s="6">
        <v>0</v>
      </c>
      <c r="T42" s="6">
        <v>0</v>
      </c>
      <c r="U42" s="6">
        <v>0</v>
      </c>
      <c r="V42" s="6">
        <v>8529.4599999999991</v>
      </c>
      <c r="W42" s="6">
        <v>8345.4699999999993</v>
      </c>
      <c r="X42" s="6">
        <v>8529.4599999999991</v>
      </c>
      <c r="Y42" s="513">
        <f>IF(A42&lt;&gt;"",IF(A42=мар17!A42,0,1),IF(AND(B42=мар17!B42,C42=мар17!C42),0,1))</f>
        <v>0</v>
      </c>
      <c r="Z42" s="70" t="str">
        <f t="shared" si="5"/>
        <v>ул. Первая д.1</v>
      </c>
      <c r="AA42" s="504">
        <f>IF($B42&lt;&gt;"",MAX(AA$7:AA41)+1,0)</f>
        <v>35</v>
      </c>
      <c r="AB42" s="502">
        <f t="shared" si="1"/>
        <v>42</v>
      </c>
      <c r="AC42" s="504">
        <f>1</f>
        <v>1</v>
      </c>
      <c r="AD42" s="103">
        <f t="shared" si="6"/>
        <v>3762</v>
      </c>
      <c r="AE42" s="103">
        <f t="shared" si="7"/>
        <v>4767.46</v>
      </c>
      <c r="AF42" s="103">
        <f t="shared" si="8"/>
        <v>0</v>
      </c>
      <c r="AG42" s="3"/>
    </row>
    <row r="43" spans="2:33" ht="13.2" x14ac:dyDescent="0.25">
      <c r="B43" s="1" t="str">
        <f>адреса!$G$42</f>
        <v>кв.36</v>
      </c>
      <c r="C43" s="522">
        <f>адреса!$I$42</f>
        <v>10000036</v>
      </c>
      <c r="D43" s="6" t="str">
        <f>адреса!$K$42</f>
        <v>ФИО-1-36</v>
      </c>
      <c r="E43" s="6">
        <v>6677.58</v>
      </c>
      <c r="F43" s="6">
        <v>3375.9</v>
      </c>
      <c r="G43" s="6">
        <v>0</v>
      </c>
      <c r="H43" s="6">
        <v>4032.52</v>
      </c>
      <c r="I43" s="6">
        <v>236.67</v>
      </c>
      <c r="J43" s="6">
        <v>746.94</v>
      </c>
      <c r="K43" s="6">
        <v>357.24</v>
      </c>
      <c r="L43" s="6">
        <v>0</v>
      </c>
      <c r="M43" s="6">
        <v>100</v>
      </c>
      <c r="N43" s="6">
        <v>0</v>
      </c>
      <c r="O43" s="6">
        <v>-891.3</v>
      </c>
      <c r="P43" s="6">
        <v>0</v>
      </c>
      <c r="Q43" s="6">
        <v>0</v>
      </c>
      <c r="R43" s="6">
        <v>0</v>
      </c>
      <c r="S43" s="6">
        <v>0</v>
      </c>
      <c r="T43" s="6">
        <v>0</v>
      </c>
      <c r="U43" s="6">
        <v>0</v>
      </c>
      <c r="V43" s="6">
        <v>7957.97</v>
      </c>
      <c r="W43" s="6">
        <v>14635.55</v>
      </c>
      <c r="X43" s="6">
        <v>0</v>
      </c>
      <c r="Y43" s="513">
        <f>IF(A43&lt;&gt;"",IF(A43=мар17!A43,0,1),IF(AND(B43=мар17!B43,C43=мар17!C43),0,1))</f>
        <v>0</v>
      </c>
      <c r="Z43" s="70" t="str">
        <f t="shared" si="5"/>
        <v>ул. Первая д.1</v>
      </c>
      <c r="AA43" s="504">
        <f>IF($B43&lt;&gt;"",MAX(AA$7:AA42)+1,0)</f>
        <v>36</v>
      </c>
      <c r="AB43" s="502">
        <f t="shared" si="1"/>
        <v>43</v>
      </c>
      <c r="AC43" s="504">
        <f>1</f>
        <v>1</v>
      </c>
      <c r="AD43" s="103">
        <f t="shared" si="6"/>
        <v>3375.9</v>
      </c>
      <c r="AE43" s="103">
        <f t="shared" si="7"/>
        <v>4482.0699999999988</v>
      </c>
      <c r="AF43" s="103">
        <f t="shared" si="8"/>
        <v>100.00000000000091</v>
      </c>
      <c r="AG43" s="3"/>
    </row>
    <row r="44" spans="2:33" ht="13.2" x14ac:dyDescent="0.25">
      <c r="B44" s="1" t="str">
        <f>адреса!$G$43</f>
        <v>кв.37</v>
      </c>
      <c r="C44" s="522">
        <f>адреса!$I$43</f>
        <v>10000037</v>
      </c>
      <c r="D44" s="6" t="str">
        <f>адреса!$K$43</f>
        <v>ФИО-1-37</v>
      </c>
      <c r="E44" s="6">
        <v>5222.75</v>
      </c>
      <c r="F44" s="6">
        <v>1765.5</v>
      </c>
      <c r="G44" s="6">
        <v>0</v>
      </c>
      <c r="H44" s="6">
        <v>2108.86</v>
      </c>
      <c r="I44" s="6">
        <v>-27.04</v>
      </c>
      <c r="J44" s="6">
        <v>76.31</v>
      </c>
      <c r="K44" s="6">
        <v>-5.14</v>
      </c>
      <c r="L44" s="6">
        <v>0</v>
      </c>
      <c r="M44" s="6">
        <v>100</v>
      </c>
      <c r="N44" s="6">
        <v>0</v>
      </c>
      <c r="O44" s="6">
        <v>-450.44</v>
      </c>
      <c r="P44" s="6">
        <v>0</v>
      </c>
      <c r="Q44" s="6">
        <v>0</v>
      </c>
      <c r="R44" s="6">
        <v>0</v>
      </c>
      <c r="S44" s="6">
        <v>0</v>
      </c>
      <c r="T44" s="6">
        <v>0</v>
      </c>
      <c r="U44" s="6">
        <v>0</v>
      </c>
      <c r="V44" s="6">
        <v>3568.05</v>
      </c>
      <c r="W44" s="6">
        <v>5222.75</v>
      </c>
      <c r="X44" s="6">
        <v>3568.05</v>
      </c>
      <c r="Y44" s="513">
        <f>IF(A44&lt;&gt;"",IF(A44=мар17!A44,0,1),IF(AND(B44=мар17!B44,C44=мар17!C44),0,1))</f>
        <v>0</v>
      </c>
      <c r="Z44" s="70" t="str">
        <f t="shared" si="5"/>
        <v>ул. Первая д.1</v>
      </c>
      <c r="AA44" s="504">
        <f>IF($B44&lt;&gt;"",MAX(AA$7:AA43)+1,0)</f>
        <v>37</v>
      </c>
      <c r="AB44" s="502">
        <f t="shared" si="1"/>
        <v>44</v>
      </c>
      <c r="AC44" s="504">
        <f>1</f>
        <v>1</v>
      </c>
      <c r="AD44" s="103">
        <f t="shared" si="6"/>
        <v>1765.5</v>
      </c>
      <c r="AE44" s="103">
        <f t="shared" si="7"/>
        <v>1702.5500000000002</v>
      </c>
      <c r="AF44" s="103">
        <f t="shared" si="8"/>
        <v>100</v>
      </c>
      <c r="AG44" s="3"/>
    </row>
    <row r="45" spans="2:33" ht="13.2" x14ac:dyDescent="0.25">
      <c r="B45" s="1" t="str">
        <f>адреса!$G$44</f>
        <v>кв.38</v>
      </c>
      <c r="C45" s="522">
        <f>адреса!$I$44</f>
        <v>10000038</v>
      </c>
      <c r="D45" s="6" t="str">
        <f>адреса!$K$44</f>
        <v>ФИО-1-38</v>
      </c>
      <c r="E45" s="6">
        <v>88262.24</v>
      </c>
      <c r="F45" s="6">
        <v>3230.7</v>
      </c>
      <c r="G45" s="6">
        <v>0</v>
      </c>
      <c r="H45" s="6">
        <v>3859.28</v>
      </c>
      <c r="I45" s="6">
        <v>994.01</v>
      </c>
      <c r="J45" s="6">
        <v>1792.66</v>
      </c>
      <c r="K45" s="6">
        <v>1203.6199999999999</v>
      </c>
      <c r="L45" s="6">
        <v>0</v>
      </c>
      <c r="M45" s="6">
        <v>0</v>
      </c>
      <c r="N45" s="6">
        <v>0</v>
      </c>
      <c r="O45" s="6">
        <v>-1291.1300000000001</v>
      </c>
      <c r="P45" s="6">
        <v>0</v>
      </c>
      <c r="Q45" s="6">
        <v>0</v>
      </c>
      <c r="R45" s="6">
        <v>0</v>
      </c>
      <c r="S45" s="6">
        <v>0</v>
      </c>
      <c r="T45" s="6">
        <v>0</v>
      </c>
      <c r="U45" s="6">
        <v>0</v>
      </c>
      <c r="V45" s="6">
        <v>9789.14</v>
      </c>
      <c r="W45" s="6">
        <v>50000</v>
      </c>
      <c r="X45" s="6">
        <v>48051.38</v>
      </c>
      <c r="Y45" s="513">
        <f>IF(A45&lt;&gt;"",IF(A45=мар17!A45,0,1),IF(AND(B45=мар17!B45,C45=мар17!C45),0,1))</f>
        <v>0</v>
      </c>
      <c r="Z45" s="70" t="str">
        <f t="shared" si="5"/>
        <v>ул. Первая д.1</v>
      </c>
      <c r="AA45" s="504">
        <f>IF($B45&lt;&gt;"",MAX(AA$7:AA44)+1,0)</f>
        <v>38</v>
      </c>
      <c r="AB45" s="502">
        <f t="shared" si="1"/>
        <v>45</v>
      </c>
      <c r="AC45" s="504">
        <f>1</f>
        <v>1</v>
      </c>
      <c r="AD45" s="103">
        <f t="shared" si="6"/>
        <v>3230.7</v>
      </c>
      <c r="AE45" s="103">
        <f t="shared" si="7"/>
        <v>6558.44</v>
      </c>
      <c r="AF45" s="103">
        <f t="shared" si="8"/>
        <v>0</v>
      </c>
      <c r="AG45" s="3"/>
    </row>
    <row r="46" spans="2:33" ht="13.2" x14ac:dyDescent="0.25">
      <c r="B46" s="1" t="str">
        <f>адреса!$G$45</f>
        <v>кв.39</v>
      </c>
      <c r="C46" s="522">
        <f>адреса!$I$45</f>
        <v>10000039</v>
      </c>
      <c r="D46" s="6" t="str">
        <f>адреса!$K$45</f>
        <v>ФИО-1-39</v>
      </c>
      <c r="E46" s="6">
        <v>166271.56</v>
      </c>
      <c r="F46" s="6">
        <v>8210.7000000000007</v>
      </c>
      <c r="G46" s="6">
        <v>0</v>
      </c>
      <c r="H46" s="6">
        <v>11986.06</v>
      </c>
      <c r="I46" s="6">
        <v>1635.6</v>
      </c>
      <c r="J46" s="6">
        <v>-2538.58</v>
      </c>
      <c r="K46" s="6">
        <v>791.76</v>
      </c>
      <c r="L46" s="6">
        <v>0</v>
      </c>
      <c r="M46" s="6">
        <v>0</v>
      </c>
      <c r="N46" s="6">
        <v>0</v>
      </c>
      <c r="O46" s="6">
        <v>-349.03</v>
      </c>
      <c r="P46" s="6">
        <v>0</v>
      </c>
      <c r="Q46" s="6">
        <v>0</v>
      </c>
      <c r="R46" s="6">
        <v>0</v>
      </c>
      <c r="S46" s="6">
        <v>0</v>
      </c>
      <c r="T46" s="6">
        <v>0</v>
      </c>
      <c r="U46" s="6">
        <v>0</v>
      </c>
      <c r="V46" s="6">
        <v>19736.509999999998</v>
      </c>
      <c r="W46" s="6">
        <v>0</v>
      </c>
      <c r="X46" s="6">
        <v>186008.07</v>
      </c>
      <c r="Y46" s="513">
        <f>IF(A46&lt;&gt;"",IF(A46=мар17!A46,0,1),IF(AND(B46=мар17!B46,C46=мар17!C46),0,1))</f>
        <v>0</v>
      </c>
      <c r="Z46" s="70" t="str">
        <f t="shared" si="5"/>
        <v>ул. Первая д.1</v>
      </c>
      <c r="AA46" s="504">
        <f>IF($B46&lt;&gt;"",MAX(AA$7:AA45)+1,0)</f>
        <v>39</v>
      </c>
      <c r="AB46" s="502">
        <f t="shared" si="1"/>
        <v>46</v>
      </c>
      <c r="AC46" s="504">
        <f>1</f>
        <v>1</v>
      </c>
      <c r="AD46" s="103">
        <f t="shared" si="6"/>
        <v>8210.7000000000007</v>
      </c>
      <c r="AE46" s="103">
        <f t="shared" si="7"/>
        <v>11525.81</v>
      </c>
      <c r="AF46" s="103">
        <f t="shared" si="8"/>
        <v>0</v>
      </c>
      <c r="AG46" s="3"/>
    </row>
    <row r="47" spans="2:33" ht="13.2" x14ac:dyDescent="0.25">
      <c r="B47" s="1" t="str">
        <f>адреса!$G$46</f>
        <v>кв.40</v>
      </c>
      <c r="C47" s="522">
        <f>адреса!$I$46</f>
        <v>10000040</v>
      </c>
      <c r="D47" s="6" t="str">
        <f>адреса!$K$46</f>
        <v>ФИО-1-40</v>
      </c>
      <c r="E47" s="6">
        <v>107427.53</v>
      </c>
      <c r="F47" s="6">
        <v>5385</v>
      </c>
      <c r="G47" s="6">
        <v>0</v>
      </c>
      <c r="H47" s="6">
        <v>7075.34</v>
      </c>
      <c r="I47" s="6">
        <v>248.5</v>
      </c>
      <c r="J47" s="6">
        <v>448.16</v>
      </c>
      <c r="K47" s="6">
        <v>300.91000000000003</v>
      </c>
      <c r="L47" s="6">
        <v>0</v>
      </c>
      <c r="M47" s="6">
        <v>0</v>
      </c>
      <c r="N47" s="6">
        <v>0</v>
      </c>
      <c r="O47" s="6">
        <v>-257.57</v>
      </c>
      <c r="P47" s="6">
        <v>0</v>
      </c>
      <c r="Q47" s="6">
        <v>0</v>
      </c>
      <c r="R47" s="6">
        <v>0</v>
      </c>
      <c r="S47" s="6">
        <v>0</v>
      </c>
      <c r="T47" s="6">
        <v>0</v>
      </c>
      <c r="U47" s="6">
        <v>0</v>
      </c>
      <c r="V47" s="6">
        <v>13200.34</v>
      </c>
      <c r="W47" s="6">
        <v>0</v>
      </c>
      <c r="X47" s="6">
        <v>120627.87</v>
      </c>
      <c r="Y47" s="513">
        <f>IF(A47&lt;&gt;"",IF(A47=мар17!A47,0,1),IF(AND(B47=мар17!B47,C47=мар17!C47),0,1))</f>
        <v>0</v>
      </c>
      <c r="Z47" s="70" t="str">
        <f t="shared" si="5"/>
        <v>ул. Первая д.1</v>
      </c>
      <c r="AA47" s="504">
        <f>IF($B47&lt;&gt;"",MAX(AA$7:AA46)+1,0)</f>
        <v>40</v>
      </c>
      <c r="AB47" s="502">
        <f t="shared" si="1"/>
        <v>47</v>
      </c>
      <c r="AC47" s="504">
        <f>1</f>
        <v>1</v>
      </c>
      <c r="AD47" s="103">
        <f t="shared" si="6"/>
        <v>5385</v>
      </c>
      <c r="AE47" s="103">
        <f t="shared" si="7"/>
        <v>7815.34</v>
      </c>
      <c r="AF47" s="103">
        <f t="shared" si="8"/>
        <v>0</v>
      </c>
      <c r="AG47" s="3"/>
    </row>
    <row r="48" spans="2:33" ht="13.2" x14ac:dyDescent="0.25">
      <c r="B48" s="1" t="str">
        <f>адреса!$G$47</f>
        <v>кв.41</v>
      </c>
      <c r="C48" s="522">
        <f>адреса!$I$47</f>
        <v>10000041</v>
      </c>
      <c r="D48" s="6" t="str">
        <f>адреса!$K$47</f>
        <v>ФИО-1-41</v>
      </c>
      <c r="E48" s="6">
        <v>51800.1</v>
      </c>
      <c r="F48" s="6">
        <v>4303.2</v>
      </c>
      <c r="G48" s="6">
        <v>0</v>
      </c>
      <c r="H48" s="6">
        <v>5139.7299999999996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v>0</v>
      </c>
      <c r="T48" s="6">
        <v>0</v>
      </c>
      <c r="U48" s="6">
        <v>0</v>
      </c>
      <c r="V48" s="6">
        <v>9442.93</v>
      </c>
      <c r="W48" s="6">
        <v>17278.8</v>
      </c>
      <c r="X48" s="6">
        <v>43964.23</v>
      </c>
      <c r="Y48" s="513">
        <f>IF(A48&lt;&gt;"",IF(A48=мар17!A48,0,1),IF(AND(B48=мар17!B48,C48=мар17!C48),0,1))</f>
        <v>0</v>
      </c>
      <c r="Z48" s="70" t="str">
        <f t="shared" si="5"/>
        <v>ул. Первая д.1</v>
      </c>
      <c r="AA48" s="504">
        <f>IF($B48&lt;&gt;"",MAX(AA$7:AA47)+1,0)</f>
        <v>41</v>
      </c>
      <c r="AB48" s="502">
        <f t="shared" si="1"/>
        <v>48</v>
      </c>
      <c r="AC48" s="504">
        <f>1</f>
        <v>1</v>
      </c>
      <c r="AD48" s="103">
        <f t="shared" si="6"/>
        <v>4303.2</v>
      </c>
      <c r="AE48" s="103">
        <f t="shared" si="7"/>
        <v>5139.7299999999996</v>
      </c>
      <c r="AF48" s="103">
        <f t="shared" si="8"/>
        <v>0</v>
      </c>
      <c r="AG48" s="3"/>
    </row>
    <row r="49" spans="1:33" ht="13.2" x14ac:dyDescent="0.25">
      <c r="B49" s="1" t="str">
        <f>адреса!$G$48</f>
        <v>кв.42</v>
      </c>
      <c r="C49" s="522">
        <f>адреса!$I$48</f>
        <v>10000042</v>
      </c>
      <c r="D49" s="6" t="str">
        <f>адреса!$K$48</f>
        <v>ФИО-1-42</v>
      </c>
      <c r="E49" s="6">
        <v>-833.33</v>
      </c>
      <c r="F49" s="6">
        <v>1722.6</v>
      </c>
      <c r="G49" s="6">
        <v>0</v>
      </c>
      <c r="H49" s="6">
        <v>2057.09</v>
      </c>
      <c r="I49" s="6">
        <v>78.400000000000006</v>
      </c>
      <c r="J49" s="6">
        <v>109.6</v>
      </c>
      <c r="K49" s="6">
        <v>87.91</v>
      </c>
      <c r="L49" s="6">
        <v>0</v>
      </c>
      <c r="M49" s="6">
        <v>0</v>
      </c>
      <c r="N49" s="6">
        <v>0</v>
      </c>
      <c r="O49" s="6">
        <v>-524.08000000000004</v>
      </c>
      <c r="P49" s="6">
        <v>0</v>
      </c>
      <c r="Q49" s="6">
        <v>0</v>
      </c>
      <c r="R49" s="6">
        <v>0</v>
      </c>
      <c r="S49" s="6">
        <v>0</v>
      </c>
      <c r="T49" s="6">
        <v>0</v>
      </c>
      <c r="U49" s="6">
        <v>0</v>
      </c>
      <c r="V49" s="6">
        <v>3531.52</v>
      </c>
      <c r="W49" s="6">
        <v>0</v>
      </c>
      <c r="X49" s="6">
        <v>2698.19</v>
      </c>
      <c r="Y49" s="513">
        <f>IF(A49&lt;&gt;"",IF(A49=мар17!A49,0,1),IF(AND(B49=мар17!B49,C49=мар17!C49),0,1))</f>
        <v>0</v>
      </c>
      <c r="Z49" s="70" t="str">
        <f t="shared" si="5"/>
        <v>ул. Первая д.1</v>
      </c>
      <c r="AA49" s="504">
        <f>IF($B49&lt;&gt;"",MAX(AA$7:AA48)+1,0)</f>
        <v>42</v>
      </c>
      <c r="AB49" s="502">
        <f t="shared" si="1"/>
        <v>49</v>
      </c>
      <c r="AC49" s="504">
        <f>1</f>
        <v>1</v>
      </c>
      <c r="AD49" s="103">
        <f t="shared" si="6"/>
        <v>1722.6</v>
      </c>
      <c r="AE49" s="103">
        <f t="shared" si="7"/>
        <v>1808.92</v>
      </c>
      <c r="AF49" s="103">
        <f t="shared" si="8"/>
        <v>0</v>
      </c>
      <c r="AG49" s="3"/>
    </row>
    <row r="50" spans="1:33" ht="13.2" x14ac:dyDescent="0.25">
      <c r="B50" s="1" t="str">
        <f>адреса!$G$49</f>
        <v>кв.43</v>
      </c>
      <c r="C50" s="522">
        <f>адреса!$I$49</f>
        <v>10000043</v>
      </c>
      <c r="D50" s="6" t="str">
        <f>адреса!$K$49</f>
        <v>ФИО-1-43</v>
      </c>
      <c r="E50" s="6">
        <v>56527.77</v>
      </c>
      <c r="F50" s="6">
        <v>4695.8999999999996</v>
      </c>
      <c r="G50" s="6">
        <v>0</v>
      </c>
      <c r="H50" s="6">
        <v>5607.7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v>0</v>
      </c>
      <c r="T50" s="6">
        <v>0</v>
      </c>
      <c r="U50" s="6">
        <v>0</v>
      </c>
      <c r="V50" s="6">
        <v>10303.6</v>
      </c>
      <c r="W50" s="6">
        <v>18856.759999999998</v>
      </c>
      <c r="X50" s="6">
        <v>47974.61</v>
      </c>
      <c r="Y50" s="513">
        <f>IF(A50&lt;&gt;"",IF(A50=мар17!A50,0,1),IF(AND(B50=мар17!B50,C50=мар17!C50),0,1))</f>
        <v>0</v>
      </c>
      <c r="Z50" s="70" t="str">
        <f t="shared" si="5"/>
        <v>ул. Первая д.1</v>
      </c>
      <c r="AA50" s="504">
        <f>IF($B50&lt;&gt;"",MAX(AA$7:AA49)+1,0)</f>
        <v>43</v>
      </c>
      <c r="AB50" s="502">
        <f t="shared" si="1"/>
        <v>50</v>
      </c>
      <c r="AC50" s="504">
        <f>1</f>
        <v>1</v>
      </c>
      <c r="AD50" s="103">
        <f t="shared" si="6"/>
        <v>4695.8999999999996</v>
      </c>
      <c r="AE50" s="103">
        <f t="shared" si="7"/>
        <v>5607.7</v>
      </c>
      <c r="AF50" s="103">
        <f t="shared" si="8"/>
        <v>0</v>
      </c>
      <c r="AG50" s="3"/>
    </row>
    <row r="51" spans="1:33" ht="13.2" x14ac:dyDescent="0.25">
      <c r="B51" s="1" t="str">
        <f>адреса!$G$50</f>
        <v>кв.44</v>
      </c>
      <c r="C51" s="522">
        <f>адреса!$I$50</f>
        <v>10000044</v>
      </c>
      <c r="D51" s="6" t="str">
        <f>адреса!$K$50</f>
        <v>ФИО-1-44</v>
      </c>
      <c r="E51" s="6">
        <v>51800.1</v>
      </c>
      <c r="F51" s="6">
        <v>4303.2</v>
      </c>
      <c r="G51" s="6">
        <v>0</v>
      </c>
      <c r="H51" s="6">
        <v>5139.7299999999996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v>0</v>
      </c>
      <c r="T51" s="6">
        <v>0</v>
      </c>
      <c r="U51" s="6">
        <v>0</v>
      </c>
      <c r="V51" s="6">
        <v>9442.93</v>
      </c>
      <c r="W51" s="6">
        <v>17278.8</v>
      </c>
      <c r="X51" s="6">
        <v>43964.23</v>
      </c>
      <c r="Y51" s="513">
        <f>IF(A51&lt;&gt;"",IF(A51=мар17!A51,0,1),IF(AND(B51=мар17!B51,C51=мар17!C51),0,1))</f>
        <v>0</v>
      </c>
      <c r="Z51" s="70" t="str">
        <f t="shared" si="5"/>
        <v>ул. Первая д.1</v>
      </c>
      <c r="AA51" s="504">
        <f>IF($B51&lt;&gt;"",MAX(AA$7:AA50)+1,0)</f>
        <v>44</v>
      </c>
      <c r="AB51" s="502">
        <f t="shared" si="1"/>
        <v>51</v>
      </c>
      <c r="AC51" s="504">
        <f>1</f>
        <v>1</v>
      </c>
      <c r="AD51" s="103">
        <f t="shared" si="6"/>
        <v>4303.2</v>
      </c>
      <c r="AE51" s="103">
        <f t="shared" si="7"/>
        <v>5139.7299999999996</v>
      </c>
      <c r="AF51" s="103">
        <f t="shared" si="8"/>
        <v>0</v>
      </c>
      <c r="AG51" s="3"/>
    </row>
    <row r="52" spans="1:33" ht="13.2" x14ac:dyDescent="0.25">
      <c r="B52" s="1" t="str">
        <f>адреса!$G$51</f>
        <v>кв.45</v>
      </c>
      <c r="C52" s="522">
        <f>адреса!$I$51</f>
        <v>10000045</v>
      </c>
      <c r="D52" s="6" t="str">
        <f>адреса!$K$51</f>
        <v>ФИО-1-45</v>
      </c>
      <c r="E52" s="6">
        <v>51999.17</v>
      </c>
      <c r="F52" s="6">
        <v>1696.2</v>
      </c>
      <c r="G52" s="6">
        <v>0</v>
      </c>
      <c r="H52" s="6">
        <v>2025.22</v>
      </c>
      <c r="I52" s="6">
        <v>248.5</v>
      </c>
      <c r="J52" s="6">
        <v>448.16</v>
      </c>
      <c r="K52" s="6">
        <v>300.91000000000003</v>
      </c>
      <c r="L52" s="6">
        <v>0</v>
      </c>
      <c r="M52" s="6">
        <v>0</v>
      </c>
      <c r="N52" s="6">
        <v>0</v>
      </c>
      <c r="O52" s="6">
        <v>-464.6</v>
      </c>
      <c r="P52" s="6">
        <v>0</v>
      </c>
      <c r="Q52" s="6">
        <v>0</v>
      </c>
      <c r="R52" s="6">
        <v>0</v>
      </c>
      <c r="S52" s="6">
        <v>0</v>
      </c>
      <c r="T52" s="6">
        <v>0</v>
      </c>
      <c r="U52" s="6">
        <v>0</v>
      </c>
      <c r="V52" s="6">
        <v>4254.3900000000003</v>
      </c>
      <c r="W52" s="6">
        <v>0</v>
      </c>
      <c r="X52" s="6">
        <v>56253.56</v>
      </c>
      <c r="Y52" s="513">
        <f>IF(A52&lt;&gt;"",IF(A52=мар17!A52,0,1),IF(AND(B52=мар17!B52,C52=мар17!C52),0,1))</f>
        <v>0</v>
      </c>
      <c r="Z52" s="70" t="str">
        <f t="shared" si="5"/>
        <v>ул. Первая д.1</v>
      </c>
      <c r="AA52" s="504">
        <f>IF($B52&lt;&gt;"",MAX(AA$7:AA51)+1,0)</f>
        <v>45</v>
      </c>
      <c r="AB52" s="502">
        <f t="shared" si="1"/>
        <v>52</v>
      </c>
      <c r="AC52" s="504">
        <f>1</f>
        <v>1</v>
      </c>
      <c r="AD52" s="103">
        <f t="shared" si="6"/>
        <v>1696.2</v>
      </c>
      <c r="AE52" s="103">
        <f t="shared" si="7"/>
        <v>2558.19</v>
      </c>
      <c r="AF52" s="103">
        <f t="shared" si="8"/>
        <v>0</v>
      </c>
      <c r="AG52" s="3"/>
    </row>
    <row r="53" spans="1:33" ht="13.2" x14ac:dyDescent="0.25">
      <c r="B53" s="1" t="str">
        <f>адреса!$G$52</f>
        <v>кв.46</v>
      </c>
      <c r="C53" s="522">
        <f>адреса!$I$52</f>
        <v>10000046</v>
      </c>
      <c r="D53" s="6" t="str">
        <f>адреса!$K$52</f>
        <v>ФИО-1-46</v>
      </c>
      <c r="E53" s="6">
        <v>56527.77</v>
      </c>
      <c r="F53" s="6">
        <v>4695.8999999999996</v>
      </c>
      <c r="G53" s="6">
        <v>0</v>
      </c>
      <c r="H53" s="6">
        <v>5607.7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v>0</v>
      </c>
      <c r="T53" s="6">
        <v>0</v>
      </c>
      <c r="U53" s="6">
        <v>0</v>
      </c>
      <c r="V53" s="6">
        <v>10303.6</v>
      </c>
      <c r="W53" s="6">
        <v>18856.759999999998</v>
      </c>
      <c r="X53" s="6">
        <v>47974.61</v>
      </c>
      <c r="Y53" s="513">
        <f>IF(A53&lt;&gt;"",IF(A53=мар17!A53,0,1),IF(AND(B53=мар17!B53,C53=мар17!C53),0,1))</f>
        <v>0</v>
      </c>
      <c r="Z53" s="70" t="str">
        <f t="shared" si="5"/>
        <v>ул. Первая д.1</v>
      </c>
      <c r="AA53" s="504">
        <f>IF($B53&lt;&gt;"",MAX(AA$7:AA52)+1,0)</f>
        <v>46</v>
      </c>
      <c r="AB53" s="502">
        <f t="shared" si="1"/>
        <v>53</v>
      </c>
      <c r="AC53" s="504">
        <f>1</f>
        <v>1</v>
      </c>
      <c r="AD53" s="103">
        <f t="shared" si="6"/>
        <v>4695.8999999999996</v>
      </c>
      <c r="AE53" s="103">
        <f t="shared" si="7"/>
        <v>5607.7</v>
      </c>
      <c r="AF53" s="103">
        <f t="shared" si="8"/>
        <v>0</v>
      </c>
      <c r="AG53" s="3"/>
    </row>
    <row r="54" spans="1:33" ht="13.2" x14ac:dyDescent="0.25">
      <c r="B54" s="1" t="str">
        <f>адреса!$G$53</f>
        <v>кв.47</v>
      </c>
      <c r="C54" s="522">
        <f>адреса!$I$53</f>
        <v>10000047</v>
      </c>
      <c r="D54" s="6" t="str">
        <f>адреса!$K$53</f>
        <v>ФИО-1-47</v>
      </c>
      <c r="E54" s="6">
        <v>18402.23</v>
      </c>
      <c r="F54" s="6">
        <v>4303.2</v>
      </c>
      <c r="G54" s="6">
        <v>0</v>
      </c>
      <c r="H54" s="6">
        <v>5139.7299999999996</v>
      </c>
      <c r="I54" s="6">
        <v>567.20000000000005</v>
      </c>
      <c r="J54" s="6">
        <v>1906.07</v>
      </c>
      <c r="K54" s="6">
        <v>881.75</v>
      </c>
      <c r="L54" s="6">
        <v>0</v>
      </c>
      <c r="M54" s="6">
        <v>0</v>
      </c>
      <c r="N54" s="6">
        <v>0</v>
      </c>
      <c r="O54" s="6">
        <v>1078.1500000000001</v>
      </c>
      <c r="P54" s="6">
        <v>0</v>
      </c>
      <c r="Q54" s="6">
        <v>0</v>
      </c>
      <c r="R54" s="6">
        <v>0</v>
      </c>
      <c r="S54" s="6">
        <v>0</v>
      </c>
      <c r="T54" s="6">
        <v>0</v>
      </c>
      <c r="U54" s="6">
        <v>0</v>
      </c>
      <c r="V54" s="6">
        <v>13876.1</v>
      </c>
      <c r="W54" s="6">
        <v>33000</v>
      </c>
      <c r="X54" s="6">
        <v>-721.67</v>
      </c>
      <c r="Y54" s="513">
        <f>IF(A54&lt;&gt;"",IF(A54=мар17!A54,0,1),IF(AND(B54=мар17!B54,C54=мар17!C54),0,1))</f>
        <v>0</v>
      </c>
      <c r="Z54" s="70" t="str">
        <f t="shared" si="5"/>
        <v>ул. Первая д.1</v>
      </c>
      <c r="AA54" s="504">
        <f>IF($B54&lt;&gt;"",MAX(AA$7:AA53)+1,0)</f>
        <v>47</v>
      </c>
      <c r="AB54" s="502">
        <f t="shared" si="1"/>
        <v>54</v>
      </c>
      <c r="AC54" s="504">
        <f>1</f>
        <v>1</v>
      </c>
      <c r="AD54" s="103">
        <f t="shared" si="6"/>
        <v>4303.2</v>
      </c>
      <c r="AE54" s="103">
        <f t="shared" si="7"/>
        <v>9572.9</v>
      </c>
      <c r="AF54" s="103">
        <f t="shared" si="8"/>
        <v>0</v>
      </c>
      <c r="AG54" s="3"/>
    </row>
    <row r="55" spans="1:33" ht="13.2" x14ac:dyDescent="0.25">
      <c r="B55" s="1" t="str">
        <f>адреса!$G$54</f>
        <v>кв.48</v>
      </c>
      <c r="C55" s="522">
        <f>адреса!$I$54</f>
        <v>10000048</v>
      </c>
      <c r="D55" s="6" t="str">
        <f>адреса!$K$54</f>
        <v>ФИО-1-48</v>
      </c>
      <c r="E55" s="6">
        <v>5056.2</v>
      </c>
      <c r="F55" s="6">
        <v>1884.3</v>
      </c>
      <c r="G55" s="6">
        <v>0</v>
      </c>
      <c r="H55" s="6">
        <v>2250.25</v>
      </c>
      <c r="I55" s="6">
        <v>-20</v>
      </c>
      <c r="J55" s="6">
        <v>192.96</v>
      </c>
      <c r="K55" s="6">
        <v>-16.27</v>
      </c>
      <c r="L55" s="6">
        <v>0</v>
      </c>
      <c r="M55" s="6">
        <v>100</v>
      </c>
      <c r="N55" s="6">
        <v>0</v>
      </c>
      <c r="O55" s="6">
        <v>598.17999999999995</v>
      </c>
      <c r="P55" s="6">
        <v>0</v>
      </c>
      <c r="Q55" s="6">
        <v>0</v>
      </c>
      <c r="R55" s="6">
        <v>0</v>
      </c>
      <c r="S55" s="6">
        <v>0</v>
      </c>
      <c r="T55" s="6">
        <v>0</v>
      </c>
      <c r="U55" s="6">
        <v>0</v>
      </c>
      <c r="V55" s="6">
        <v>4989.42</v>
      </c>
      <c r="W55" s="6">
        <v>10045.620000000001</v>
      </c>
      <c r="X55" s="6">
        <v>0</v>
      </c>
      <c r="Y55" s="513">
        <f>IF(A55&lt;&gt;"",IF(A55=мар17!A55,0,1),IF(AND(B55=мар17!B55,C55=мар17!C55),0,1))</f>
        <v>0</v>
      </c>
      <c r="Z55" s="70" t="str">
        <f t="shared" si="5"/>
        <v>ул. Первая д.1</v>
      </c>
      <c r="AA55" s="504">
        <f>IF($B55&lt;&gt;"",MAX(AA$7:AA54)+1,0)</f>
        <v>48</v>
      </c>
      <c r="AB55" s="502">
        <f t="shared" si="1"/>
        <v>55</v>
      </c>
      <c r="AC55" s="504">
        <f>1</f>
        <v>1</v>
      </c>
      <c r="AD55" s="103">
        <f t="shared" si="6"/>
        <v>1884.3</v>
      </c>
      <c r="AE55" s="103">
        <f t="shared" si="7"/>
        <v>3005.12</v>
      </c>
      <c r="AF55" s="103">
        <f t="shared" si="8"/>
        <v>100</v>
      </c>
      <c r="AG55" s="3"/>
    </row>
    <row r="56" spans="1:33" ht="13.2" x14ac:dyDescent="0.25">
      <c r="B56" s="1" t="str">
        <f>адреса!$G$55</f>
        <v>кв.49</v>
      </c>
      <c r="C56" s="522">
        <f>адреса!$I$55</f>
        <v>10000049</v>
      </c>
      <c r="D56" s="6" t="str">
        <f>адреса!$K$55</f>
        <v>ФИО-1-49</v>
      </c>
      <c r="E56" s="6">
        <v>103571.16</v>
      </c>
      <c r="F56" s="6">
        <v>4695.8999999999996</v>
      </c>
      <c r="G56" s="6">
        <v>0</v>
      </c>
      <c r="H56" s="6">
        <v>5607.7</v>
      </c>
      <c r="I56" s="6">
        <v>-1975.43</v>
      </c>
      <c r="J56" s="6">
        <v>-3539.92</v>
      </c>
      <c r="K56" s="6">
        <v>-2364.23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v>0</v>
      </c>
      <c r="T56" s="6">
        <v>0</v>
      </c>
      <c r="U56" s="6">
        <v>0</v>
      </c>
      <c r="V56" s="6">
        <v>2424.02</v>
      </c>
      <c r="W56" s="6">
        <v>0</v>
      </c>
      <c r="X56" s="6">
        <v>105995.18</v>
      </c>
      <c r="Y56" s="513">
        <f>IF(A56&lt;&gt;"",IF(A56=мар17!A56,0,1),IF(AND(B56=мар17!B56,C56=мар17!C56),0,1))</f>
        <v>0</v>
      </c>
      <c r="Z56" s="70" t="str">
        <f t="shared" si="5"/>
        <v>ул. Первая д.1</v>
      </c>
      <c r="AA56" s="504">
        <f>IF($B56&lt;&gt;"",MAX(AA$7:AA55)+1,0)</f>
        <v>49</v>
      </c>
      <c r="AB56" s="502">
        <f t="shared" si="1"/>
        <v>56</v>
      </c>
      <c r="AC56" s="504">
        <f>1</f>
        <v>1</v>
      </c>
      <c r="AD56" s="103">
        <f t="shared" si="6"/>
        <v>4695.8999999999996</v>
      </c>
      <c r="AE56" s="103">
        <f t="shared" si="7"/>
        <v>-2271.8800000000006</v>
      </c>
      <c r="AF56" s="103">
        <f t="shared" si="8"/>
        <v>0</v>
      </c>
      <c r="AG56" s="3"/>
    </row>
    <row r="57" spans="1:33" ht="13.2" x14ac:dyDescent="0.25">
      <c r="A57" s="4" t="str">
        <f>адреса!$E$56</f>
        <v>ул. Вторая д.2</v>
      </c>
      <c r="C57" s="522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513">
        <f>IF(A57&lt;&gt;"",IF(A57=мар17!A57,0,1),IF(AND(B57=мар17!B57,C57=мар17!C57),0,1))</f>
        <v>0</v>
      </c>
      <c r="Z57" s="70" t="str">
        <f t="shared" si="5"/>
        <v>ул. Вторая д.2</v>
      </c>
      <c r="AA57" s="504">
        <f>IF($B57&lt;&gt;"",MAX(AA$7:AA56)+1,0)</f>
        <v>0</v>
      </c>
      <c r="AB57" s="502">
        <f t="shared" si="1"/>
        <v>57</v>
      </c>
      <c r="AC57" s="504">
        <f>1</f>
        <v>1</v>
      </c>
      <c r="AD57" s="103">
        <f t="shared" si="6"/>
        <v>0</v>
      </c>
      <c r="AE57" s="103">
        <f t="shared" si="7"/>
        <v>0</v>
      </c>
      <c r="AF57" s="103">
        <f t="shared" si="8"/>
        <v>0</v>
      </c>
      <c r="AG57" s="3"/>
    </row>
    <row r="58" spans="1:33" ht="13.2" x14ac:dyDescent="0.25">
      <c r="B58" s="1" t="str">
        <f>адреса!$G$56</f>
        <v>кв.1</v>
      </c>
      <c r="C58" s="522">
        <f>адреса!$I$56</f>
        <v>20000001</v>
      </c>
      <c r="D58" s="6" t="str">
        <f>адреса!$K$56</f>
        <v>ФИО-2-1</v>
      </c>
      <c r="E58" s="6">
        <v>14692.82</v>
      </c>
      <c r="F58" s="6">
        <v>1188</v>
      </c>
      <c r="G58" s="6">
        <v>0</v>
      </c>
      <c r="H58" s="6">
        <v>1708.6</v>
      </c>
      <c r="I58" s="6">
        <v>168.54</v>
      </c>
      <c r="J58" s="6">
        <v>0</v>
      </c>
      <c r="K58" s="6">
        <v>300.91000000000003</v>
      </c>
      <c r="L58" s="6">
        <v>0</v>
      </c>
      <c r="M58" s="6">
        <v>100</v>
      </c>
      <c r="N58" s="6">
        <v>50</v>
      </c>
      <c r="O58" s="6">
        <v>614.52</v>
      </c>
      <c r="P58" s="6">
        <v>0</v>
      </c>
      <c r="Q58" s="6">
        <v>342.02</v>
      </c>
      <c r="R58" s="6">
        <v>82.55</v>
      </c>
      <c r="S58" s="6">
        <v>365.62</v>
      </c>
      <c r="T58" s="6">
        <v>0</v>
      </c>
      <c r="U58" s="6">
        <v>0</v>
      </c>
      <c r="V58" s="6">
        <v>4920.76</v>
      </c>
      <c r="W58" s="6">
        <v>0</v>
      </c>
      <c r="X58" s="6">
        <v>19613.580000000002</v>
      </c>
      <c r="Y58" s="513">
        <f>IF(A58&lt;&gt;"",IF(A58=мар17!A58,0,1),IF(AND(B58=мар17!B58,C58=мар17!C58),0,1))</f>
        <v>0</v>
      </c>
      <c r="Z58" s="70" t="str">
        <f t="shared" si="5"/>
        <v>ул. Вторая д.2</v>
      </c>
      <c r="AA58" s="504">
        <f>IF($B58&lt;&gt;"",MAX(AA$7:AA57)+1,0)</f>
        <v>50</v>
      </c>
      <c r="AB58" s="502">
        <f t="shared" si="1"/>
        <v>58</v>
      </c>
      <c r="AC58" s="504">
        <f>1</f>
        <v>1</v>
      </c>
      <c r="AD58" s="103">
        <f t="shared" si="6"/>
        <v>1188</v>
      </c>
      <c r="AE58" s="103">
        <f t="shared" si="7"/>
        <v>3240.74</v>
      </c>
      <c r="AF58" s="103">
        <f t="shared" si="8"/>
        <v>492.02000000000044</v>
      </c>
      <c r="AG58" s="3"/>
    </row>
    <row r="59" spans="1:33" ht="13.2" x14ac:dyDescent="0.25">
      <c r="B59" s="1" t="str">
        <f>адреса!$G$57</f>
        <v>кв.2</v>
      </c>
      <c r="C59" s="522">
        <f>адреса!$I$57</f>
        <v>20000002</v>
      </c>
      <c r="D59" s="6" t="str">
        <f>адреса!$K$57</f>
        <v>ФИО-2-2</v>
      </c>
      <c r="E59" s="6">
        <v>17998.03</v>
      </c>
      <c r="F59" s="6">
        <v>1753.06</v>
      </c>
      <c r="G59" s="6">
        <v>0</v>
      </c>
      <c r="H59" s="6">
        <v>2730.17</v>
      </c>
      <c r="I59" s="6">
        <v>168.54</v>
      </c>
      <c r="J59" s="6">
        <v>0</v>
      </c>
      <c r="K59" s="6">
        <v>300.91000000000003</v>
      </c>
      <c r="L59" s="6">
        <v>0</v>
      </c>
      <c r="M59" s="6">
        <v>100</v>
      </c>
      <c r="N59" s="6">
        <v>50</v>
      </c>
      <c r="O59" s="6">
        <v>748.11</v>
      </c>
      <c r="P59" s="6">
        <v>0</v>
      </c>
      <c r="Q59" s="6">
        <v>504.7</v>
      </c>
      <c r="R59" s="6">
        <v>82.55</v>
      </c>
      <c r="S59" s="6">
        <v>365.62</v>
      </c>
      <c r="T59" s="6">
        <v>0</v>
      </c>
      <c r="U59" s="6">
        <v>0</v>
      </c>
      <c r="V59" s="6">
        <v>6803.66</v>
      </c>
      <c r="W59" s="6">
        <v>17998.03</v>
      </c>
      <c r="X59" s="6">
        <v>6803.66</v>
      </c>
      <c r="Y59" s="513">
        <f>IF(A59&lt;&gt;"",IF(A59=мар17!A59,0,1),IF(AND(B59=мар17!B59,C59=мар17!C59),0,1))</f>
        <v>0</v>
      </c>
      <c r="Z59" s="70" t="str">
        <f t="shared" si="5"/>
        <v>ул. Вторая д.2</v>
      </c>
      <c r="AA59" s="504">
        <f>IF($B59&lt;&gt;"",MAX(AA$7:AA58)+1,0)</f>
        <v>51</v>
      </c>
      <c r="AB59" s="502">
        <f t="shared" si="1"/>
        <v>59</v>
      </c>
      <c r="AC59" s="504">
        <f>1</f>
        <v>1</v>
      </c>
      <c r="AD59" s="103">
        <f t="shared" si="6"/>
        <v>1753.06</v>
      </c>
      <c r="AE59" s="103">
        <f t="shared" si="7"/>
        <v>4395.9000000000005</v>
      </c>
      <c r="AF59" s="103">
        <f t="shared" si="8"/>
        <v>654.69999999999982</v>
      </c>
      <c r="AG59" s="3"/>
    </row>
    <row r="60" spans="1:33" ht="13.2" x14ac:dyDescent="0.25">
      <c r="B60" s="1" t="str">
        <f>адреса!$G$58</f>
        <v>кв.3</v>
      </c>
      <c r="C60" s="522">
        <f>адреса!$I$58</f>
        <v>20000003</v>
      </c>
      <c r="D60" s="6" t="str">
        <f>адреса!$K$58</f>
        <v>ФИО-2-3</v>
      </c>
      <c r="E60" s="6">
        <v>27939.21</v>
      </c>
      <c r="F60" s="6">
        <v>1490.95</v>
      </c>
      <c r="G60" s="6">
        <v>0</v>
      </c>
      <c r="H60" s="6">
        <v>3518.75</v>
      </c>
      <c r="I60" s="6">
        <v>144.51</v>
      </c>
      <c r="J60" s="6">
        <v>0</v>
      </c>
      <c r="K60" s="6">
        <v>261.19</v>
      </c>
      <c r="L60" s="6">
        <v>0</v>
      </c>
      <c r="M60" s="6">
        <v>100</v>
      </c>
      <c r="N60" s="6">
        <v>50</v>
      </c>
      <c r="O60" s="6">
        <v>1250.02</v>
      </c>
      <c r="P60" s="6">
        <v>0</v>
      </c>
      <c r="Q60" s="6">
        <v>429.24</v>
      </c>
      <c r="R60" s="6">
        <v>73.430000000000007</v>
      </c>
      <c r="S60" s="6">
        <v>325.23</v>
      </c>
      <c r="T60" s="6">
        <v>0</v>
      </c>
      <c r="U60" s="6">
        <v>0</v>
      </c>
      <c r="V60" s="6">
        <v>7643.32</v>
      </c>
      <c r="W60" s="6">
        <v>0</v>
      </c>
      <c r="X60" s="6">
        <v>35582.53</v>
      </c>
      <c r="Y60" s="513">
        <f>IF(A60&lt;&gt;"",IF(A60=мар17!A60,0,1),IF(AND(B60=мар17!B60,C60=мар17!C60),0,1))</f>
        <v>0</v>
      </c>
      <c r="Z60" s="70" t="str">
        <f t="shared" si="5"/>
        <v>ул. Вторая д.2</v>
      </c>
      <c r="AA60" s="504">
        <f>IF($B60&lt;&gt;"",MAX(AA$7:AA59)+1,0)</f>
        <v>52</v>
      </c>
      <c r="AB60" s="502">
        <f t="shared" si="1"/>
        <v>60</v>
      </c>
      <c r="AC60" s="504">
        <f>1</f>
        <v>1</v>
      </c>
      <c r="AD60" s="103">
        <f t="shared" si="6"/>
        <v>1490.95</v>
      </c>
      <c r="AE60" s="103">
        <f t="shared" si="7"/>
        <v>5573.130000000001</v>
      </c>
      <c r="AF60" s="103">
        <f t="shared" si="8"/>
        <v>579.23999999999887</v>
      </c>
      <c r="AG60" s="3"/>
    </row>
    <row r="61" spans="1:33" ht="13.2" x14ac:dyDescent="0.25">
      <c r="B61" s="1" t="str">
        <f>адреса!$G$59</f>
        <v>кв.4</v>
      </c>
      <c r="C61" s="522">
        <f>адреса!$I$59</f>
        <v>20000004</v>
      </c>
      <c r="D61" s="6" t="str">
        <f>адреса!$K$59</f>
        <v>ФИО-2-4</v>
      </c>
      <c r="E61" s="6">
        <v>20767.66</v>
      </c>
      <c r="F61" s="6">
        <v>1719.02</v>
      </c>
      <c r="G61" s="6">
        <v>0</v>
      </c>
      <c r="H61" s="6">
        <v>2525.06</v>
      </c>
      <c r="I61" s="6">
        <v>168.54</v>
      </c>
      <c r="J61" s="6">
        <v>0</v>
      </c>
      <c r="K61" s="6">
        <v>300.91000000000003</v>
      </c>
      <c r="L61" s="6">
        <v>0</v>
      </c>
      <c r="M61" s="6">
        <v>100</v>
      </c>
      <c r="N61" s="6">
        <v>50</v>
      </c>
      <c r="O61" s="6">
        <v>960.48</v>
      </c>
      <c r="P61" s="6">
        <v>0</v>
      </c>
      <c r="Q61" s="6">
        <v>494.9</v>
      </c>
      <c r="R61" s="6">
        <v>82.55</v>
      </c>
      <c r="S61" s="6">
        <v>365.62</v>
      </c>
      <c r="T61" s="6">
        <v>0</v>
      </c>
      <c r="U61" s="6">
        <v>0</v>
      </c>
      <c r="V61" s="6">
        <v>6767.08</v>
      </c>
      <c r="W61" s="6">
        <v>0</v>
      </c>
      <c r="X61" s="6">
        <v>27534.74</v>
      </c>
      <c r="Y61" s="513">
        <f>IF(A61&lt;&gt;"",IF(A61=мар17!A61,0,1),IF(AND(B61=мар17!B61,C61=мар17!C61),0,1))</f>
        <v>0</v>
      </c>
      <c r="Z61" s="70" t="str">
        <f t="shared" si="5"/>
        <v>ул. Вторая д.2</v>
      </c>
      <c r="AA61" s="504">
        <f>IF($B61&lt;&gt;"",MAX(AA$7:AA60)+1,0)</f>
        <v>53</v>
      </c>
      <c r="AB61" s="502">
        <f t="shared" si="1"/>
        <v>61</v>
      </c>
      <c r="AC61" s="504">
        <f>1</f>
        <v>1</v>
      </c>
      <c r="AD61" s="103">
        <f t="shared" si="6"/>
        <v>1719.02</v>
      </c>
      <c r="AE61" s="103">
        <f t="shared" si="7"/>
        <v>4403.16</v>
      </c>
      <c r="AF61" s="103">
        <f t="shared" si="8"/>
        <v>644.89999999999964</v>
      </c>
      <c r="AG61" s="3"/>
    </row>
    <row r="62" spans="1:33" ht="13.2" x14ac:dyDescent="0.25">
      <c r="B62" s="1" t="str">
        <f>адреса!$G$60</f>
        <v>кв.5</v>
      </c>
      <c r="C62" s="522">
        <f>адреса!$I$60</f>
        <v>20000005</v>
      </c>
      <c r="D62" s="6" t="str">
        <f>адреса!$K$60</f>
        <v>ФИО-2-5</v>
      </c>
      <c r="E62" s="6">
        <v>9794.17</v>
      </c>
      <c r="F62" s="6">
        <v>1409.26</v>
      </c>
      <c r="G62" s="6">
        <v>0</v>
      </c>
      <c r="H62" s="6">
        <v>1971.46</v>
      </c>
      <c r="I62" s="6">
        <v>19.55</v>
      </c>
      <c r="J62" s="6">
        <v>0</v>
      </c>
      <c r="K62" s="6">
        <v>50.77</v>
      </c>
      <c r="L62" s="6">
        <v>0</v>
      </c>
      <c r="M62" s="6">
        <v>100</v>
      </c>
      <c r="N62" s="6">
        <v>50</v>
      </c>
      <c r="O62" s="6">
        <v>516.42999999999995</v>
      </c>
      <c r="P62" s="6">
        <v>0</v>
      </c>
      <c r="Q62" s="6">
        <v>405.72</v>
      </c>
      <c r="R62" s="6">
        <v>22.82</v>
      </c>
      <c r="S62" s="6">
        <v>101.06</v>
      </c>
      <c r="T62" s="6">
        <v>0</v>
      </c>
      <c r="U62" s="6">
        <v>0</v>
      </c>
      <c r="V62" s="6">
        <v>4647.07</v>
      </c>
      <c r="W62" s="6">
        <v>9800</v>
      </c>
      <c r="X62" s="6">
        <v>4641.24</v>
      </c>
      <c r="Y62" s="513">
        <f>IF(A62&lt;&gt;"",IF(A62=мар17!A62,0,1),IF(AND(B62=мар17!B62,C62=мар17!C62),0,1))</f>
        <v>0</v>
      </c>
      <c r="Z62" s="70" t="str">
        <f t="shared" si="5"/>
        <v>ул. Вторая д.2</v>
      </c>
      <c r="AA62" s="504">
        <f>IF($B62&lt;&gt;"",MAX(AA$7:AA61)+1,0)</f>
        <v>54</v>
      </c>
      <c r="AB62" s="502">
        <f t="shared" si="1"/>
        <v>62</v>
      </c>
      <c r="AC62" s="504">
        <f>1</f>
        <v>1</v>
      </c>
      <c r="AD62" s="103">
        <f t="shared" si="6"/>
        <v>1409.26</v>
      </c>
      <c r="AE62" s="103">
        <f t="shared" si="7"/>
        <v>2682.09</v>
      </c>
      <c r="AF62" s="103">
        <f t="shared" si="8"/>
        <v>555.71999999999935</v>
      </c>
      <c r="AG62" s="3"/>
    </row>
    <row r="63" spans="1:33" ht="13.2" x14ac:dyDescent="0.25">
      <c r="B63" s="1" t="str">
        <f>адреса!$G$61</f>
        <v>кв.6</v>
      </c>
      <c r="C63" s="522">
        <f>адреса!$I$61</f>
        <v>20000006</v>
      </c>
      <c r="D63" s="6" t="str">
        <f>адреса!$K$61</f>
        <v>ФИО-2-6</v>
      </c>
      <c r="E63" s="6">
        <v>9669.9500000000007</v>
      </c>
      <c r="F63" s="6">
        <v>1351.39</v>
      </c>
      <c r="G63" s="6">
        <v>0</v>
      </c>
      <c r="H63" s="6">
        <v>2178.56</v>
      </c>
      <c r="I63" s="6">
        <v>252.23</v>
      </c>
      <c r="J63" s="6">
        <v>0</v>
      </c>
      <c r="K63" s="6">
        <v>412.2</v>
      </c>
      <c r="L63" s="6">
        <v>0</v>
      </c>
      <c r="M63" s="6">
        <v>100</v>
      </c>
      <c r="N63" s="6">
        <v>50</v>
      </c>
      <c r="O63" s="6">
        <v>386.32</v>
      </c>
      <c r="P63" s="6">
        <v>0</v>
      </c>
      <c r="Q63" s="6">
        <v>389.06</v>
      </c>
      <c r="R63" s="6">
        <v>91.72</v>
      </c>
      <c r="S63" s="6">
        <v>406.24</v>
      </c>
      <c r="T63" s="6">
        <v>0</v>
      </c>
      <c r="U63" s="6">
        <v>0</v>
      </c>
      <c r="V63" s="6">
        <v>5617.72</v>
      </c>
      <c r="W63" s="6">
        <v>9670</v>
      </c>
      <c r="X63" s="6">
        <v>5617.67</v>
      </c>
      <c r="Y63" s="513">
        <f>IF(A63&lt;&gt;"",IF(A63=мар17!A63,0,1),IF(AND(B63=мар17!B63,C63=мар17!C63),0,1))</f>
        <v>0</v>
      </c>
      <c r="Z63" s="70" t="str">
        <f t="shared" si="5"/>
        <v>ул. Вторая д.2</v>
      </c>
      <c r="AA63" s="504">
        <f>IF($B63&lt;&gt;"",MAX(AA$7:AA62)+1,0)</f>
        <v>55</v>
      </c>
      <c r="AB63" s="502">
        <f t="shared" si="1"/>
        <v>63</v>
      </c>
      <c r="AC63" s="504">
        <f>1</f>
        <v>1</v>
      </c>
      <c r="AD63" s="103">
        <f t="shared" si="6"/>
        <v>1351.39</v>
      </c>
      <c r="AE63" s="103">
        <f t="shared" si="7"/>
        <v>3727.2699999999995</v>
      </c>
      <c r="AF63" s="103">
        <f t="shared" si="8"/>
        <v>539.0600000000004</v>
      </c>
      <c r="AG63" s="3"/>
    </row>
    <row r="64" spans="1:33" ht="13.2" x14ac:dyDescent="0.25">
      <c r="B64" s="1" t="str">
        <f>адреса!$G$62</f>
        <v>кв.7</v>
      </c>
      <c r="C64" s="522">
        <f>адреса!$I$62</f>
        <v>20000007</v>
      </c>
      <c r="D64" s="6" t="str">
        <f>адреса!$K$62</f>
        <v>ФИО-2-7</v>
      </c>
      <c r="E64" s="6">
        <v>10179.52</v>
      </c>
      <c r="F64" s="6">
        <v>1797.31</v>
      </c>
      <c r="G64" s="6">
        <v>0</v>
      </c>
      <c r="H64" s="6">
        <v>3063.91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v>0</v>
      </c>
      <c r="O64" s="6">
        <v>131.87</v>
      </c>
      <c r="P64" s="6">
        <v>0</v>
      </c>
      <c r="Q64" s="6">
        <v>0</v>
      </c>
      <c r="R64" s="6">
        <v>0</v>
      </c>
      <c r="S64" s="6">
        <v>0</v>
      </c>
      <c r="T64" s="6">
        <v>0</v>
      </c>
      <c r="U64" s="6">
        <v>0</v>
      </c>
      <c r="V64" s="6">
        <v>4993.09</v>
      </c>
      <c r="W64" s="6">
        <v>1797.31</v>
      </c>
      <c r="X64" s="6">
        <v>13375.3</v>
      </c>
      <c r="Y64" s="513">
        <f>IF(A64&lt;&gt;"",IF(A64=мар17!A64,0,1),IF(AND(B64=мар17!B64,C64=мар17!C64),0,1))</f>
        <v>0</v>
      </c>
      <c r="Z64" s="70" t="str">
        <f t="shared" ref="Z64:Z79" si="9">IF(AND(A64&lt;&gt;"",B64=""),A64,Z63)</f>
        <v>ул. Вторая д.2</v>
      </c>
      <c r="AA64" s="504">
        <f>IF($B64&lt;&gt;"",MAX(AA$7:AA63)+1,0)</f>
        <v>56</v>
      </c>
      <c r="AB64" s="502">
        <f t="shared" si="1"/>
        <v>64</v>
      </c>
      <c r="AC64" s="504">
        <f>1</f>
        <v>1</v>
      </c>
      <c r="AD64" s="103">
        <f t="shared" ref="AD64:AD79" si="10">F64</f>
        <v>1797.31</v>
      </c>
      <c r="AE64" s="103">
        <f t="shared" ref="AE64:AE79" si="11">H64+I64+J64+K64+L64+O64+R64+S64</f>
        <v>3195.7799999999997</v>
      </c>
      <c r="AF64" s="103">
        <f t="shared" ref="AF64:AF79" si="12">V64-AD64-AE64</f>
        <v>0</v>
      </c>
      <c r="AG64" s="3"/>
    </row>
    <row r="65" spans="2:33" ht="13.2" x14ac:dyDescent="0.25">
      <c r="B65" s="1" t="str">
        <f>адреса!$G$63</f>
        <v>кв.8</v>
      </c>
      <c r="C65" s="522">
        <f>адреса!$I$63</f>
        <v>20000008</v>
      </c>
      <c r="D65" s="6" t="str">
        <f>адреса!$K$63</f>
        <v>ФИО-2-8</v>
      </c>
      <c r="E65" s="6">
        <v>12837.62</v>
      </c>
      <c r="F65" s="6">
        <v>1797.31</v>
      </c>
      <c r="G65" s="6">
        <v>0</v>
      </c>
      <c r="H65" s="6">
        <v>2668.44</v>
      </c>
      <c r="I65" s="6">
        <v>229.3</v>
      </c>
      <c r="J65" s="6">
        <v>0</v>
      </c>
      <c r="K65" s="6">
        <v>494.64</v>
      </c>
      <c r="L65" s="6">
        <v>0</v>
      </c>
      <c r="M65" s="6">
        <v>100</v>
      </c>
      <c r="N65" s="6">
        <v>50</v>
      </c>
      <c r="O65" s="6">
        <v>942.38</v>
      </c>
      <c r="P65" s="6">
        <v>0</v>
      </c>
      <c r="Q65" s="6">
        <v>517.44000000000005</v>
      </c>
      <c r="R65" s="6">
        <v>183.44</v>
      </c>
      <c r="S65" s="6">
        <v>812.48</v>
      </c>
      <c r="T65" s="6">
        <v>0</v>
      </c>
      <c r="U65" s="6">
        <v>0</v>
      </c>
      <c r="V65" s="6">
        <v>7795.43</v>
      </c>
      <c r="W65" s="6">
        <v>12837.62</v>
      </c>
      <c r="X65" s="6">
        <v>7795.43</v>
      </c>
      <c r="Y65" s="513">
        <f>IF(A65&lt;&gt;"",IF(A65=мар17!A65,0,1),IF(AND(B65=мар17!B65,C65=мар17!C65),0,1))</f>
        <v>0</v>
      </c>
      <c r="Z65" s="70" t="str">
        <f t="shared" si="9"/>
        <v>ул. Вторая д.2</v>
      </c>
      <c r="AA65" s="504">
        <f>IF($B65&lt;&gt;"",MAX(AA$7:AA64)+1,0)</f>
        <v>57</v>
      </c>
      <c r="AB65" s="502">
        <f t="shared" si="1"/>
        <v>65</v>
      </c>
      <c r="AC65" s="504">
        <f>1</f>
        <v>1</v>
      </c>
      <c r="AD65" s="103">
        <f t="shared" si="10"/>
        <v>1797.31</v>
      </c>
      <c r="AE65" s="103">
        <f t="shared" si="11"/>
        <v>5330.68</v>
      </c>
      <c r="AF65" s="103">
        <f t="shared" si="12"/>
        <v>667.44000000000051</v>
      </c>
      <c r="AG65" s="3"/>
    </row>
    <row r="66" spans="2:33" ht="13.2" x14ac:dyDescent="0.25">
      <c r="B66" s="1" t="str">
        <f>адреса!$G$64</f>
        <v>кв.9</v>
      </c>
      <c r="C66" s="522">
        <f>адреса!$I$64</f>
        <v>20000009</v>
      </c>
      <c r="D66" s="6" t="str">
        <f>адреса!$K$64</f>
        <v>ФИО-2-9</v>
      </c>
      <c r="E66" s="6">
        <v>10929.58</v>
      </c>
      <c r="F66" s="6">
        <v>1388.83</v>
      </c>
      <c r="G66" s="6">
        <v>0</v>
      </c>
      <c r="H66" s="6">
        <v>625.29</v>
      </c>
      <c r="I66" s="6">
        <v>-913.19</v>
      </c>
      <c r="J66" s="6">
        <v>0</v>
      </c>
      <c r="K66" s="6">
        <v>-1571.27</v>
      </c>
      <c r="L66" s="6">
        <v>0</v>
      </c>
      <c r="M66" s="6">
        <v>0</v>
      </c>
      <c r="N66" s="6">
        <v>50</v>
      </c>
      <c r="O66" s="6">
        <v>294.33999999999997</v>
      </c>
      <c r="P66" s="6">
        <v>0</v>
      </c>
      <c r="Q66" s="6">
        <v>399.84</v>
      </c>
      <c r="R66" s="6">
        <v>-400.48</v>
      </c>
      <c r="S66" s="6">
        <v>-690.62</v>
      </c>
      <c r="T66" s="6">
        <v>0</v>
      </c>
      <c r="U66" s="6">
        <v>0</v>
      </c>
      <c r="V66" s="6">
        <v>-817.26</v>
      </c>
      <c r="W66" s="6">
        <v>10112.32</v>
      </c>
      <c r="X66" s="6">
        <v>0</v>
      </c>
      <c r="Y66" s="513">
        <f>IF(A66&lt;&gt;"",IF(A66=мар17!A66,0,1),IF(AND(B66=мар17!B66,C66=мар17!C66),0,1))</f>
        <v>0</v>
      </c>
      <c r="Z66" s="70" t="str">
        <f t="shared" si="9"/>
        <v>ул. Вторая д.2</v>
      </c>
      <c r="AA66" s="504">
        <f>IF($B66&lt;&gt;"",MAX(AA$7:AA65)+1,0)</f>
        <v>58</v>
      </c>
      <c r="AB66" s="502">
        <f t="shared" si="1"/>
        <v>66</v>
      </c>
      <c r="AC66" s="504">
        <f>1</f>
        <v>1</v>
      </c>
      <c r="AD66" s="103">
        <f t="shared" si="10"/>
        <v>1388.83</v>
      </c>
      <c r="AE66" s="103">
        <f t="shared" si="11"/>
        <v>-2655.9300000000003</v>
      </c>
      <c r="AF66" s="103">
        <f t="shared" si="12"/>
        <v>449.84000000000015</v>
      </c>
      <c r="AG66" s="3"/>
    </row>
    <row r="67" spans="2:33" ht="13.2" x14ac:dyDescent="0.25">
      <c r="B67" s="1" t="str">
        <f>адреса!$G$65</f>
        <v>кв.10</v>
      </c>
      <c r="C67" s="522">
        <f>адреса!$I$65</f>
        <v>20000010</v>
      </c>
      <c r="D67" s="6" t="str">
        <f>адреса!$K$65</f>
        <v>ФИО-2-10</v>
      </c>
      <c r="E67" s="6">
        <v>9368.52</v>
      </c>
      <c r="F67" s="6">
        <v>1147.1500000000001</v>
      </c>
      <c r="G67" s="6">
        <v>0</v>
      </c>
      <c r="H67" s="6">
        <v>1051.44</v>
      </c>
      <c r="I67" s="6">
        <v>714.84</v>
      </c>
      <c r="J67" s="6">
        <v>0</v>
      </c>
      <c r="K67" s="6">
        <v>709.57</v>
      </c>
      <c r="L67" s="6">
        <v>0</v>
      </c>
      <c r="M67" s="6">
        <v>100</v>
      </c>
      <c r="N67" s="6">
        <v>50</v>
      </c>
      <c r="O67" s="6">
        <v>486.48</v>
      </c>
      <c r="P67" s="6">
        <v>0</v>
      </c>
      <c r="Q67" s="6">
        <v>330.26</v>
      </c>
      <c r="R67" s="6">
        <v>-125.32</v>
      </c>
      <c r="S67" s="6">
        <v>528.1</v>
      </c>
      <c r="T67" s="6">
        <v>0</v>
      </c>
      <c r="U67" s="6">
        <v>0</v>
      </c>
      <c r="V67" s="6">
        <v>4992.5200000000004</v>
      </c>
      <c r="W67" s="6">
        <v>9368.52</v>
      </c>
      <c r="X67" s="6">
        <v>4992.5200000000004</v>
      </c>
      <c r="Y67" s="513">
        <f>IF(A67&lt;&gt;"",IF(A67=мар17!A67,0,1),IF(AND(B67=мар17!B67,C67=мар17!C67),0,1))</f>
        <v>0</v>
      </c>
      <c r="Z67" s="70" t="str">
        <f t="shared" si="9"/>
        <v>ул. Вторая д.2</v>
      </c>
      <c r="AA67" s="504">
        <f>IF($B67&lt;&gt;"",MAX(AA$7:AA66)+1,0)</f>
        <v>59</v>
      </c>
      <c r="AB67" s="502">
        <f t="shared" si="1"/>
        <v>67</v>
      </c>
      <c r="AC67" s="504">
        <f>1</f>
        <v>1</v>
      </c>
      <c r="AD67" s="103">
        <f t="shared" si="10"/>
        <v>1147.1500000000001</v>
      </c>
      <c r="AE67" s="103">
        <f t="shared" si="11"/>
        <v>3365.11</v>
      </c>
      <c r="AF67" s="103">
        <f t="shared" si="12"/>
        <v>480.26000000000022</v>
      </c>
      <c r="AG67" s="3"/>
    </row>
    <row r="68" spans="2:33" ht="13.2" x14ac:dyDescent="0.25">
      <c r="B68" s="1" t="str">
        <f>адреса!$G$66</f>
        <v>кв.11</v>
      </c>
      <c r="C68" s="522">
        <f>адреса!$I$66</f>
        <v>20000011</v>
      </c>
      <c r="D68" s="6" t="str">
        <f>адреса!$K$66</f>
        <v>ФИО-2-11</v>
      </c>
      <c r="E68" s="6">
        <v>12471.87</v>
      </c>
      <c r="F68" s="6">
        <v>2420.25</v>
      </c>
      <c r="G68" s="6">
        <v>0</v>
      </c>
      <c r="H68" s="6">
        <v>2200.46</v>
      </c>
      <c r="I68" s="6">
        <v>-961.81</v>
      </c>
      <c r="J68" s="6">
        <v>0</v>
      </c>
      <c r="K68" s="6">
        <v>-1648.9</v>
      </c>
      <c r="L68" s="6">
        <v>0</v>
      </c>
      <c r="M68" s="6">
        <v>0</v>
      </c>
      <c r="N68" s="6">
        <v>50</v>
      </c>
      <c r="O68" s="6">
        <v>193.31</v>
      </c>
      <c r="P68" s="6">
        <v>0</v>
      </c>
      <c r="Q68" s="6">
        <v>758.52</v>
      </c>
      <c r="R68" s="6">
        <v>-429.65</v>
      </c>
      <c r="S68" s="6">
        <v>-929.49</v>
      </c>
      <c r="T68" s="6">
        <v>0</v>
      </c>
      <c r="U68" s="6">
        <v>0</v>
      </c>
      <c r="V68" s="6">
        <v>1652.69</v>
      </c>
      <c r="W68" s="6">
        <v>14124.56</v>
      </c>
      <c r="X68" s="6">
        <v>0</v>
      </c>
      <c r="Y68" s="513">
        <f>IF(A68&lt;&gt;"",IF(A68=мар17!A68,0,1),IF(AND(B68=мар17!B68,C68=мар17!C68),0,1))</f>
        <v>0</v>
      </c>
      <c r="Z68" s="70" t="str">
        <f t="shared" si="9"/>
        <v>ул. Вторая д.2</v>
      </c>
      <c r="AA68" s="504">
        <f>IF($B68&lt;&gt;"",MAX(AA$7:AA67)+1,0)</f>
        <v>60</v>
      </c>
      <c r="AB68" s="502">
        <f t="shared" si="1"/>
        <v>68</v>
      </c>
      <c r="AC68" s="504">
        <f>1</f>
        <v>1</v>
      </c>
      <c r="AD68" s="103">
        <f t="shared" si="10"/>
        <v>2420.25</v>
      </c>
      <c r="AE68" s="103">
        <f t="shared" si="11"/>
        <v>-1576.08</v>
      </c>
      <c r="AF68" s="103">
        <f t="shared" si="12"/>
        <v>808.52</v>
      </c>
      <c r="AG68" s="3"/>
    </row>
    <row r="69" spans="2:33" ht="13.2" x14ac:dyDescent="0.25">
      <c r="B69" s="1" t="str">
        <f>адреса!$G$67</f>
        <v>кв.12</v>
      </c>
      <c r="C69" s="522">
        <f>адреса!$I$67</f>
        <v>20000012</v>
      </c>
      <c r="D69" s="6" t="str">
        <f>адреса!$K$67</f>
        <v>ФИО-2-12</v>
      </c>
      <c r="E69" s="6">
        <v>11464.43</v>
      </c>
      <c r="F69" s="6">
        <v>1821.14</v>
      </c>
      <c r="G69" s="6">
        <v>0</v>
      </c>
      <c r="H69" s="6">
        <v>121.47</v>
      </c>
      <c r="I69" s="6">
        <v>168.54</v>
      </c>
      <c r="J69" s="6">
        <v>0</v>
      </c>
      <c r="K69" s="6">
        <v>300.91000000000003</v>
      </c>
      <c r="L69" s="6">
        <v>0</v>
      </c>
      <c r="M69" s="6">
        <v>100</v>
      </c>
      <c r="N69" s="6">
        <v>50</v>
      </c>
      <c r="O69" s="6">
        <v>609.53</v>
      </c>
      <c r="P69" s="6">
        <v>0</v>
      </c>
      <c r="Q69" s="6">
        <v>524.29999999999995</v>
      </c>
      <c r="R69" s="6">
        <v>82.55</v>
      </c>
      <c r="S69" s="6">
        <v>365.62</v>
      </c>
      <c r="T69" s="6">
        <v>0</v>
      </c>
      <c r="U69" s="6">
        <v>0</v>
      </c>
      <c r="V69" s="6">
        <v>4144.0600000000004</v>
      </c>
      <c r="W69" s="6">
        <v>8695.1299999999992</v>
      </c>
      <c r="X69" s="6">
        <v>6913.36</v>
      </c>
      <c r="Y69" s="513">
        <f>IF(A69&lt;&gt;"",IF(A69=мар17!A69,0,1),IF(AND(B69=мар17!B69,C69=мар17!C69),0,1))</f>
        <v>0</v>
      </c>
      <c r="Z69" s="70" t="str">
        <f t="shared" si="9"/>
        <v>ул. Вторая д.2</v>
      </c>
      <c r="AA69" s="504">
        <f>IF($B69&lt;&gt;"",MAX(AA$7:AA68)+1,0)</f>
        <v>61</v>
      </c>
      <c r="AB69" s="502">
        <f t="shared" si="1"/>
        <v>69</v>
      </c>
      <c r="AC69" s="504">
        <f>1</f>
        <v>1</v>
      </c>
      <c r="AD69" s="103">
        <f t="shared" si="10"/>
        <v>1821.14</v>
      </c>
      <c r="AE69" s="103">
        <f t="shared" si="11"/>
        <v>1648.62</v>
      </c>
      <c r="AF69" s="103">
        <f t="shared" si="12"/>
        <v>674.30000000000018</v>
      </c>
      <c r="AG69" s="3"/>
    </row>
    <row r="70" spans="2:33" ht="13.2" x14ac:dyDescent="0.25">
      <c r="B70" s="1" t="str">
        <f>адреса!$G$68</f>
        <v>кв.13</v>
      </c>
      <c r="C70" s="522">
        <f>адреса!$I$68</f>
        <v>20000013</v>
      </c>
      <c r="D70" s="6" t="str">
        <f>адреса!$K$68</f>
        <v>ФИО-2-13</v>
      </c>
      <c r="E70" s="6">
        <v>8604.7900000000009</v>
      </c>
      <c r="F70" s="6">
        <v>1341.18</v>
      </c>
      <c r="G70" s="6">
        <v>0</v>
      </c>
      <c r="H70" s="6">
        <v>1145.94</v>
      </c>
      <c r="I70" s="6">
        <v>-763.06</v>
      </c>
      <c r="J70" s="6">
        <v>0</v>
      </c>
      <c r="K70" s="6">
        <v>-1364.92</v>
      </c>
      <c r="L70" s="6">
        <v>0</v>
      </c>
      <c r="M70" s="6">
        <v>100</v>
      </c>
      <c r="N70" s="6">
        <v>50</v>
      </c>
      <c r="O70" s="6">
        <v>357.61</v>
      </c>
      <c r="P70" s="6">
        <v>0</v>
      </c>
      <c r="Q70" s="6">
        <v>447.86</v>
      </c>
      <c r="R70" s="6">
        <v>-389.99</v>
      </c>
      <c r="S70" s="6">
        <v>-753.81</v>
      </c>
      <c r="T70" s="6">
        <v>0</v>
      </c>
      <c r="U70" s="6">
        <v>0</v>
      </c>
      <c r="V70" s="6">
        <v>170.81</v>
      </c>
      <c r="W70" s="6">
        <v>8775.6</v>
      </c>
      <c r="X70" s="6">
        <v>0</v>
      </c>
      <c r="Y70" s="513">
        <f>IF(A70&lt;&gt;"",IF(A70=мар17!A70,0,1),IF(AND(B70=мар17!B70,C70=мар17!C70),0,1))</f>
        <v>0</v>
      </c>
      <c r="Z70" s="70" t="str">
        <f t="shared" si="9"/>
        <v>ул. Вторая д.2</v>
      </c>
      <c r="AA70" s="504">
        <f>IF($B70&lt;&gt;"",MAX(AA$7:AA69)+1,0)</f>
        <v>62</v>
      </c>
      <c r="AB70" s="502">
        <f t="shared" si="1"/>
        <v>70</v>
      </c>
      <c r="AC70" s="504">
        <f>1</f>
        <v>1</v>
      </c>
      <c r="AD70" s="103">
        <f t="shared" si="10"/>
        <v>1341.18</v>
      </c>
      <c r="AE70" s="103">
        <f t="shared" si="11"/>
        <v>-1768.23</v>
      </c>
      <c r="AF70" s="103">
        <f t="shared" si="12"/>
        <v>597.8599999999999</v>
      </c>
      <c r="AG70" s="3"/>
    </row>
    <row r="71" spans="2:33" ht="13.2" x14ac:dyDescent="0.25">
      <c r="B71" s="1" t="str">
        <f>адреса!$G$69</f>
        <v>кв.14</v>
      </c>
      <c r="C71" s="522">
        <f>адреса!$I$69</f>
        <v>20000014</v>
      </c>
      <c r="D71" s="6" t="str">
        <f>адреса!$K$69</f>
        <v>ФИО-2-14</v>
      </c>
      <c r="E71" s="6">
        <v>14263.03</v>
      </c>
      <c r="F71" s="6">
        <v>1388.83</v>
      </c>
      <c r="G71" s="6">
        <v>0</v>
      </c>
      <c r="H71" s="6">
        <v>2160.64</v>
      </c>
      <c r="I71" s="6">
        <v>131.36000000000001</v>
      </c>
      <c r="J71" s="6">
        <v>0</v>
      </c>
      <c r="K71" s="6">
        <v>224.21</v>
      </c>
      <c r="L71" s="6">
        <v>0</v>
      </c>
      <c r="M71" s="6">
        <v>100</v>
      </c>
      <c r="N71" s="6">
        <v>50</v>
      </c>
      <c r="O71" s="6">
        <v>420.51</v>
      </c>
      <c r="P71" s="6">
        <v>0</v>
      </c>
      <c r="Q71" s="6">
        <v>399.84</v>
      </c>
      <c r="R71" s="6">
        <v>55.73</v>
      </c>
      <c r="S71" s="6">
        <v>246.83</v>
      </c>
      <c r="T71" s="6">
        <v>0</v>
      </c>
      <c r="U71" s="6">
        <v>0</v>
      </c>
      <c r="V71" s="6">
        <v>5177.95</v>
      </c>
      <c r="W71" s="6">
        <v>3877.34</v>
      </c>
      <c r="X71" s="6">
        <v>15563.64</v>
      </c>
      <c r="Y71" s="513">
        <f>IF(A71&lt;&gt;"",IF(A71=мар17!A71,0,1),IF(AND(B71=мар17!B71,C71=мар17!C71),0,1))</f>
        <v>0</v>
      </c>
      <c r="Z71" s="70" t="str">
        <f t="shared" si="9"/>
        <v>ул. Вторая д.2</v>
      </c>
      <c r="AA71" s="504">
        <f>IF($B71&lt;&gt;"",MAX(AA$7:AA70)+1,0)</f>
        <v>63</v>
      </c>
      <c r="AB71" s="502">
        <f t="shared" si="1"/>
        <v>71</v>
      </c>
      <c r="AC71" s="504">
        <f>1</f>
        <v>1</v>
      </c>
      <c r="AD71" s="103">
        <f t="shared" si="10"/>
        <v>1388.83</v>
      </c>
      <c r="AE71" s="103">
        <f t="shared" si="11"/>
        <v>3239.28</v>
      </c>
      <c r="AF71" s="103">
        <f t="shared" si="12"/>
        <v>549.83999999999969</v>
      </c>
      <c r="AG71" s="3"/>
    </row>
    <row r="72" spans="2:33" ht="13.2" x14ac:dyDescent="0.25">
      <c r="B72" s="1" t="str">
        <f>адреса!$G$70</f>
        <v>кв.15</v>
      </c>
      <c r="C72" s="522">
        <f>адреса!$I$70</f>
        <v>20000015</v>
      </c>
      <c r="D72" s="6" t="str">
        <f>адреса!$K$70</f>
        <v>ФИО-2-15</v>
      </c>
      <c r="E72" s="6">
        <v>15329.36</v>
      </c>
      <c r="F72" s="6">
        <v>1793.91</v>
      </c>
      <c r="G72" s="6">
        <v>0</v>
      </c>
      <c r="H72" s="6">
        <v>3271.82</v>
      </c>
      <c r="I72" s="6">
        <v>168.54</v>
      </c>
      <c r="J72" s="6">
        <v>0</v>
      </c>
      <c r="K72" s="6">
        <v>237.15</v>
      </c>
      <c r="L72" s="6">
        <v>0</v>
      </c>
      <c r="M72" s="6">
        <v>100</v>
      </c>
      <c r="N72" s="6">
        <v>50</v>
      </c>
      <c r="O72" s="6">
        <v>999.2</v>
      </c>
      <c r="P72" s="6">
        <v>0</v>
      </c>
      <c r="Q72" s="6">
        <v>516.46</v>
      </c>
      <c r="R72" s="6">
        <v>29.35</v>
      </c>
      <c r="S72" s="6">
        <v>130</v>
      </c>
      <c r="T72" s="6">
        <v>0</v>
      </c>
      <c r="U72" s="6">
        <v>0</v>
      </c>
      <c r="V72" s="6">
        <v>7296.43</v>
      </c>
      <c r="W72" s="6">
        <v>14510.43</v>
      </c>
      <c r="X72" s="6">
        <v>8115.36</v>
      </c>
      <c r="Y72" s="513">
        <f>IF(A72&lt;&gt;"",IF(A72=мар17!A72,0,1),IF(AND(B72=мар17!B72,C72=мар17!C72),0,1))</f>
        <v>0</v>
      </c>
      <c r="Z72" s="70" t="str">
        <f t="shared" si="9"/>
        <v>ул. Вторая д.2</v>
      </c>
      <c r="AA72" s="504">
        <f>IF($B72&lt;&gt;"",MAX(AA$7:AA71)+1,0)</f>
        <v>64</v>
      </c>
      <c r="AB72" s="502">
        <f t="shared" si="1"/>
        <v>72</v>
      </c>
      <c r="AC72" s="504">
        <f>1</f>
        <v>1</v>
      </c>
      <c r="AD72" s="103">
        <f t="shared" si="10"/>
        <v>1793.91</v>
      </c>
      <c r="AE72" s="103">
        <f t="shared" si="11"/>
        <v>4836.0600000000004</v>
      </c>
      <c r="AF72" s="103">
        <f t="shared" si="12"/>
        <v>666.46</v>
      </c>
      <c r="AG72" s="3"/>
    </row>
    <row r="73" spans="2:33" ht="13.2" x14ac:dyDescent="0.25">
      <c r="B73" s="1" t="str">
        <f>адреса!$G$71</f>
        <v>кв.16</v>
      </c>
      <c r="C73" s="522">
        <f>адреса!$I$71</f>
        <v>20000016</v>
      </c>
      <c r="D73" s="6" t="str">
        <f>адреса!$K$71</f>
        <v>ФИО-2-16</v>
      </c>
      <c r="E73" s="6">
        <v>20207.5</v>
      </c>
      <c r="F73" s="6">
        <v>1797.31</v>
      </c>
      <c r="G73" s="6">
        <v>0</v>
      </c>
      <c r="H73" s="6">
        <v>3048.79</v>
      </c>
      <c r="I73" s="6">
        <v>-296.37</v>
      </c>
      <c r="J73" s="6">
        <v>0</v>
      </c>
      <c r="K73" s="6">
        <v>798.5</v>
      </c>
      <c r="L73" s="6">
        <v>0</v>
      </c>
      <c r="M73" s="6">
        <v>100</v>
      </c>
      <c r="N73" s="6">
        <v>50</v>
      </c>
      <c r="O73" s="6">
        <v>1077.94</v>
      </c>
      <c r="P73" s="6">
        <v>0</v>
      </c>
      <c r="Q73" s="6">
        <v>517.44000000000005</v>
      </c>
      <c r="R73" s="6">
        <v>960.09</v>
      </c>
      <c r="S73" s="6">
        <v>5335.54</v>
      </c>
      <c r="T73" s="6">
        <v>0</v>
      </c>
      <c r="U73" s="6">
        <v>0</v>
      </c>
      <c r="V73" s="6">
        <v>13389.24</v>
      </c>
      <c r="W73" s="6">
        <v>7394.25</v>
      </c>
      <c r="X73" s="6">
        <v>26202.49</v>
      </c>
      <c r="Y73" s="513">
        <f>IF(A73&lt;&gt;"",IF(A73=мар17!A73,0,1),IF(AND(B73=мар17!B73,C73=мар17!C73),0,1))</f>
        <v>0</v>
      </c>
      <c r="Z73" s="70" t="str">
        <f t="shared" si="9"/>
        <v>ул. Вторая д.2</v>
      </c>
      <c r="AA73" s="504">
        <f>IF($B73&lt;&gt;"",MAX(AA$7:AA72)+1,0)</f>
        <v>65</v>
      </c>
      <c r="AB73" s="502">
        <f t="shared" ref="AB73:AB136" si="13">AB72+1</f>
        <v>73</v>
      </c>
      <c r="AC73" s="504">
        <f>1</f>
        <v>1</v>
      </c>
      <c r="AD73" s="103">
        <f t="shared" si="10"/>
        <v>1797.31</v>
      </c>
      <c r="AE73" s="103">
        <f t="shared" si="11"/>
        <v>10924.490000000002</v>
      </c>
      <c r="AF73" s="103">
        <f t="shared" si="12"/>
        <v>667.43999999999869</v>
      </c>
      <c r="AG73" s="3"/>
    </row>
    <row r="74" spans="2:33" ht="13.2" x14ac:dyDescent="0.25">
      <c r="B74" s="1" t="str">
        <f>адреса!$G$72</f>
        <v>кв.17</v>
      </c>
      <c r="C74" s="522">
        <f>адреса!$I$72</f>
        <v>20000017</v>
      </c>
      <c r="D74" s="6" t="str">
        <f>адреса!$K$72</f>
        <v>ФИО-2-17</v>
      </c>
      <c r="E74" s="6">
        <v>12050.47</v>
      </c>
      <c r="F74" s="6">
        <v>1382.02</v>
      </c>
      <c r="G74" s="6">
        <v>0</v>
      </c>
      <c r="H74" s="6">
        <v>1716.56</v>
      </c>
      <c r="I74" s="6">
        <v>-529.20000000000005</v>
      </c>
      <c r="J74" s="6">
        <v>0</v>
      </c>
      <c r="K74" s="6">
        <v>-962.89</v>
      </c>
      <c r="L74" s="6">
        <v>0</v>
      </c>
      <c r="M74" s="6">
        <v>100</v>
      </c>
      <c r="N74" s="6">
        <v>50</v>
      </c>
      <c r="O74" s="6">
        <v>105.27</v>
      </c>
      <c r="P74" s="6">
        <v>0</v>
      </c>
      <c r="Q74" s="6">
        <v>397.88</v>
      </c>
      <c r="R74" s="6">
        <v>-274.27999999999997</v>
      </c>
      <c r="S74" s="6">
        <v>-849.18</v>
      </c>
      <c r="T74" s="6">
        <v>0</v>
      </c>
      <c r="U74" s="6">
        <v>0</v>
      </c>
      <c r="V74" s="6">
        <v>1136.18</v>
      </c>
      <c r="W74" s="6">
        <v>0</v>
      </c>
      <c r="X74" s="6">
        <v>13186.65</v>
      </c>
      <c r="Y74" s="513">
        <f>IF(A74&lt;&gt;"",IF(A74=мар17!A74,0,1),IF(AND(B74=мар17!B74,C74=мар17!C74),0,1))</f>
        <v>0</v>
      </c>
      <c r="Z74" s="70" t="str">
        <f t="shared" si="9"/>
        <v>ул. Вторая д.2</v>
      </c>
      <c r="AA74" s="504">
        <f>IF($B74&lt;&gt;"",MAX(AA$7:AA73)+1,0)</f>
        <v>66</v>
      </c>
      <c r="AB74" s="502">
        <f t="shared" si="13"/>
        <v>74</v>
      </c>
      <c r="AC74" s="504">
        <f>1</f>
        <v>1</v>
      </c>
      <c r="AD74" s="103">
        <f t="shared" si="10"/>
        <v>1382.02</v>
      </c>
      <c r="AE74" s="103">
        <f t="shared" si="11"/>
        <v>-793.72</v>
      </c>
      <c r="AF74" s="103">
        <f t="shared" si="12"/>
        <v>547.88000000000011</v>
      </c>
      <c r="AG74" s="3"/>
    </row>
    <row r="75" spans="2:33" ht="13.2" x14ac:dyDescent="0.25">
      <c r="B75" s="1" t="str">
        <f>адреса!$G$73</f>
        <v>кв.18</v>
      </c>
      <c r="C75" s="522">
        <f>адреса!$I$73</f>
        <v>20000018</v>
      </c>
      <c r="D75" s="6" t="str">
        <f>адреса!$K$73</f>
        <v>ФИО-2-18</v>
      </c>
      <c r="E75" s="6">
        <v>12030.66</v>
      </c>
      <c r="F75" s="6">
        <v>1395.64</v>
      </c>
      <c r="G75" s="6">
        <v>0</v>
      </c>
      <c r="H75" s="6">
        <v>1937.6</v>
      </c>
      <c r="I75" s="6">
        <v>107.34</v>
      </c>
      <c r="J75" s="6">
        <v>0</v>
      </c>
      <c r="K75" s="6">
        <v>286.66000000000003</v>
      </c>
      <c r="L75" s="6">
        <v>0</v>
      </c>
      <c r="M75" s="6">
        <v>100</v>
      </c>
      <c r="N75" s="6">
        <v>50</v>
      </c>
      <c r="O75" s="6">
        <v>456.02</v>
      </c>
      <c r="P75" s="6">
        <v>0</v>
      </c>
      <c r="Q75" s="6">
        <v>401.8</v>
      </c>
      <c r="R75" s="6">
        <v>131.86000000000001</v>
      </c>
      <c r="S75" s="6">
        <v>584.02</v>
      </c>
      <c r="T75" s="6">
        <v>0</v>
      </c>
      <c r="U75" s="6">
        <v>0</v>
      </c>
      <c r="V75" s="6">
        <v>5450.94</v>
      </c>
      <c r="W75" s="6">
        <v>17481.599999999999</v>
      </c>
      <c r="X75" s="6">
        <v>0</v>
      </c>
      <c r="Y75" s="513">
        <f>IF(A75&lt;&gt;"",IF(A75=мар17!A75,0,1),IF(AND(B75=мар17!B75,C75=мар17!C75),0,1))</f>
        <v>0</v>
      </c>
      <c r="Z75" s="70" t="str">
        <f t="shared" si="9"/>
        <v>ул. Вторая д.2</v>
      </c>
      <c r="AA75" s="504">
        <f>IF($B75&lt;&gt;"",MAX(AA$7:AA74)+1,0)</f>
        <v>67</v>
      </c>
      <c r="AB75" s="502">
        <f t="shared" si="13"/>
        <v>75</v>
      </c>
      <c r="AC75" s="504">
        <f>1</f>
        <v>1</v>
      </c>
      <c r="AD75" s="103">
        <f t="shared" si="10"/>
        <v>1395.64</v>
      </c>
      <c r="AE75" s="103">
        <f t="shared" si="11"/>
        <v>3503.5</v>
      </c>
      <c r="AF75" s="103">
        <f t="shared" si="12"/>
        <v>551.79999999999927</v>
      </c>
      <c r="AG75" s="3"/>
    </row>
    <row r="76" spans="2:33" ht="13.2" x14ac:dyDescent="0.25">
      <c r="B76" s="1" t="str">
        <f>адреса!$G$74</f>
        <v>кв.19</v>
      </c>
      <c r="C76" s="522">
        <f>адреса!$I$74</f>
        <v>20000019</v>
      </c>
      <c r="D76" s="6" t="str">
        <f>адреса!$K$74</f>
        <v>ФИО-2-19</v>
      </c>
      <c r="E76" s="6">
        <v>8581.84</v>
      </c>
      <c r="F76" s="6">
        <v>1143.74</v>
      </c>
      <c r="G76" s="6">
        <v>0</v>
      </c>
      <c r="H76" s="6">
        <v>0</v>
      </c>
      <c r="I76" s="6">
        <v>951.73</v>
      </c>
      <c r="J76" s="6">
        <v>0</v>
      </c>
      <c r="K76" s="6">
        <v>553.79</v>
      </c>
      <c r="L76" s="6">
        <v>0</v>
      </c>
      <c r="M76" s="6">
        <v>100</v>
      </c>
      <c r="N76" s="6">
        <v>50</v>
      </c>
      <c r="O76" s="6">
        <v>502.5</v>
      </c>
      <c r="P76" s="6">
        <v>0</v>
      </c>
      <c r="Q76" s="6">
        <v>329.28</v>
      </c>
      <c r="R76" s="6">
        <v>-492.2</v>
      </c>
      <c r="S76" s="6">
        <v>-1096.8599999999999</v>
      </c>
      <c r="T76" s="6">
        <v>0</v>
      </c>
      <c r="U76" s="6">
        <v>0</v>
      </c>
      <c r="V76" s="6">
        <v>2041.98</v>
      </c>
      <c r="W76" s="6">
        <v>11624.98</v>
      </c>
      <c r="X76" s="6">
        <v>-1001.16</v>
      </c>
      <c r="Y76" s="513">
        <f>IF(A76&lt;&gt;"",IF(A76=мар17!A76,0,1),IF(AND(B76=мар17!B76,C76=мар17!C76),0,1))</f>
        <v>0</v>
      </c>
      <c r="Z76" s="70" t="str">
        <f t="shared" si="9"/>
        <v>ул. Вторая д.2</v>
      </c>
      <c r="AA76" s="504">
        <f>IF($B76&lt;&gt;"",MAX(AA$7:AA75)+1,0)</f>
        <v>68</v>
      </c>
      <c r="AB76" s="502">
        <f t="shared" si="13"/>
        <v>76</v>
      </c>
      <c r="AC76" s="504">
        <f>1</f>
        <v>1</v>
      </c>
      <c r="AD76" s="103">
        <f t="shared" si="10"/>
        <v>1143.74</v>
      </c>
      <c r="AE76" s="103">
        <f t="shared" si="11"/>
        <v>418.96000000000004</v>
      </c>
      <c r="AF76" s="103">
        <f t="shared" si="12"/>
        <v>479.28</v>
      </c>
      <c r="AG76" s="3"/>
    </row>
    <row r="77" spans="2:33" ht="13.2" x14ac:dyDescent="0.25">
      <c r="B77" s="1" t="str">
        <f>адреса!$G$75</f>
        <v>кв.20</v>
      </c>
      <c r="C77" s="522">
        <f>адреса!$I$75</f>
        <v>20000020</v>
      </c>
      <c r="D77" s="6" t="str">
        <f>адреса!$K$75</f>
        <v>ФИО-2-20</v>
      </c>
      <c r="E77" s="6">
        <v>37447.339999999997</v>
      </c>
      <c r="F77" s="6">
        <v>2641.5</v>
      </c>
      <c r="G77" s="6">
        <v>0</v>
      </c>
      <c r="H77" s="6">
        <v>0</v>
      </c>
      <c r="I77" s="6">
        <v>91.98</v>
      </c>
      <c r="J77" s="6">
        <v>0</v>
      </c>
      <c r="K77" s="6">
        <v>212.12</v>
      </c>
      <c r="L77" s="6">
        <v>0</v>
      </c>
      <c r="M77" s="6">
        <v>100</v>
      </c>
      <c r="N77" s="6">
        <v>50</v>
      </c>
      <c r="O77" s="6">
        <v>7939.57</v>
      </c>
      <c r="P77" s="6">
        <v>0</v>
      </c>
      <c r="Q77" s="6">
        <v>760.48</v>
      </c>
      <c r="R77" s="6">
        <v>85.02</v>
      </c>
      <c r="S77" s="6">
        <v>376.54</v>
      </c>
      <c r="T77" s="6">
        <v>0</v>
      </c>
      <c r="U77" s="6">
        <v>0</v>
      </c>
      <c r="V77" s="6">
        <v>12257.21</v>
      </c>
      <c r="W77" s="6">
        <v>0</v>
      </c>
      <c r="X77" s="6">
        <v>49704.55</v>
      </c>
      <c r="Y77" s="513">
        <f>IF(A77&lt;&gt;"",IF(A77=мар17!A77,0,1),IF(AND(B77=мар17!B77,C77=мар17!C77),0,1))</f>
        <v>0</v>
      </c>
      <c r="Z77" s="70" t="str">
        <f t="shared" si="9"/>
        <v>ул. Вторая д.2</v>
      </c>
      <c r="AA77" s="504">
        <f>IF($B77&lt;&gt;"",MAX(AA$7:AA76)+1,0)</f>
        <v>69</v>
      </c>
      <c r="AB77" s="502">
        <f t="shared" si="13"/>
        <v>77</v>
      </c>
      <c r="AC77" s="504">
        <f>1</f>
        <v>1</v>
      </c>
      <c r="AD77" s="103">
        <f t="shared" si="10"/>
        <v>2641.5</v>
      </c>
      <c r="AE77" s="103">
        <f t="shared" si="11"/>
        <v>8705.2300000000014</v>
      </c>
      <c r="AF77" s="103">
        <f t="shared" si="12"/>
        <v>910.47999999999774</v>
      </c>
      <c r="AG77" s="3"/>
    </row>
    <row r="78" spans="2:33" ht="13.2" x14ac:dyDescent="0.25">
      <c r="B78" s="1" t="str">
        <f>адреса!$G$76</f>
        <v>кв.21</v>
      </c>
      <c r="C78" s="522">
        <f>адреса!$I$76</f>
        <v>20000021</v>
      </c>
      <c r="D78" s="6" t="str">
        <f>адреса!$K$76</f>
        <v>ФИО-2-21</v>
      </c>
      <c r="E78" s="6">
        <v>11689.99</v>
      </c>
      <c r="F78" s="6">
        <v>1810.93</v>
      </c>
      <c r="G78" s="6">
        <v>0</v>
      </c>
      <c r="H78" s="6">
        <v>1782.28</v>
      </c>
      <c r="I78" s="6">
        <v>107.19</v>
      </c>
      <c r="J78" s="6">
        <v>0</v>
      </c>
      <c r="K78" s="6">
        <v>183.92</v>
      </c>
      <c r="L78" s="6">
        <v>0</v>
      </c>
      <c r="M78" s="6">
        <v>-700</v>
      </c>
      <c r="N78" s="6">
        <v>50</v>
      </c>
      <c r="O78" s="6">
        <v>519.12</v>
      </c>
      <c r="P78" s="6">
        <v>0</v>
      </c>
      <c r="Q78" s="6">
        <v>521.36</v>
      </c>
      <c r="R78" s="6">
        <v>46.28</v>
      </c>
      <c r="S78" s="6">
        <v>204.96</v>
      </c>
      <c r="T78" s="6">
        <v>0</v>
      </c>
      <c r="U78" s="6">
        <v>0</v>
      </c>
      <c r="V78" s="6">
        <v>4526.04</v>
      </c>
      <c r="W78" s="6">
        <v>16000</v>
      </c>
      <c r="X78" s="6">
        <v>216.03</v>
      </c>
      <c r="Y78" s="513">
        <f>IF(A78&lt;&gt;"",IF(A78=мар17!A78,0,1),IF(AND(B78=мар17!B78,C78=мар17!C78),0,1))</f>
        <v>0</v>
      </c>
      <c r="Z78" s="70" t="str">
        <f t="shared" si="9"/>
        <v>ул. Вторая д.2</v>
      </c>
      <c r="AA78" s="504">
        <f>IF($B78&lt;&gt;"",MAX(AA$7:AA77)+1,0)</f>
        <v>70</v>
      </c>
      <c r="AB78" s="502">
        <f t="shared" si="13"/>
        <v>78</v>
      </c>
      <c r="AC78" s="504">
        <f>1</f>
        <v>1</v>
      </c>
      <c r="AD78" s="103">
        <f t="shared" si="10"/>
        <v>1810.93</v>
      </c>
      <c r="AE78" s="103">
        <f t="shared" si="11"/>
        <v>2843.75</v>
      </c>
      <c r="AF78" s="103">
        <f t="shared" si="12"/>
        <v>-128.64000000000033</v>
      </c>
      <c r="AG78" s="3"/>
    </row>
    <row r="79" spans="2:33" ht="13.2" x14ac:dyDescent="0.25">
      <c r="B79" s="1" t="str">
        <f>адреса!$G$77</f>
        <v>кв.22</v>
      </c>
      <c r="C79" s="522">
        <f>адреса!$I$77</f>
        <v>20000022</v>
      </c>
      <c r="D79" s="6" t="str">
        <f>адреса!$K$77</f>
        <v>ФИО-2-22</v>
      </c>
      <c r="E79" s="6">
        <v>26319.1</v>
      </c>
      <c r="F79" s="6">
        <v>1552.22</v>
      </c>
      <c r="G79" s="6">
        <v>0</v>
      </c>
      <c r="H79" s="6">
        <v>73.680000000000007</v>
      </c>
      <c r="I79" s="6">
        <v>120.38</v>
      </c>
      <c r="J79" s="6">
        <v>0</v>
      </c>
      <c r="K79" s="6">
        <v>282.77</v>
      </c>
      <c r="L79" s="6">
        <v>0</v>
      </c>
      <c r="M79" s="6">
        <v>100</v>
      </c>
      <c r="N79" s="6">
        <v>50</v>
      </c>
      <c r="O79" s="6">
        <v>835.52</v>
      </c>
      <c r="P79" s="6">
        <v>0</v>
      </c>
      <c r="Q79" s="6">
        <v>446.88</v>
      </c>
      <c r="R79" s="6">
        <v>115.57</v>
      </c>
      <c r="S79" s="6">
        <v>511.86</v>
      </c>
      <c r="T79" s="6">
        <v>0</v>
      </c>
      <c r="U79" s="6">
        <v>0</v>
      </c>
      <c r="V79" s="6">
        <v>4088.88</v>
      </c>
      <c r="W79" s="6">
        <v>0</v>
      </c>
      <c r="X79" s="6">
        <v>30407.98</v>
      </c>
      <c r="Y79" s="513">
        <f>IF(A79&lt;&gt;"",IF(A79=мар17!A79,0,1),IF(AND(B79=мар17!B79,C79=мар17!C79),0,1))</f>
        <v>0</v>
      </c>
      <c r="Z79" s="70" t="str">
        <f t="shared" si="9"/>
        <v>ул. Вторая д.2</v>
      </c>
      <c r="AA79" s="504">
        <f>IF($B79&lt;&gt;"",MAX(AA$7:AA78)+1,0)</f>
        <v>71</v>
      </c>
      <c r="AB79" s="502">
        <f t="shared" si="13"/>
        <v>79</v>
      </c>
      <c r="AC79" s="504">
        <f>1</f>
        <v>1</v>
      </c>
      <c r="AD79" s="103">
        <f t="shared" si="10"/>
        <v>1552.22</v>
      </c>
      <c r="AE79" s="103">
        <f t="shared" si="11"/>
        <v>1939.7799999999997</v>
      </c>
      <c r="AF79" s="103">
        <f t="shared" si="12"/>
        <v>596.88000000000011</v>
      </c>
      <c r="AG79" s="3"/>
    </row>
    <row r="80" spans="2:33" ht="13.2" x14ac:dyDescent="0.25">
      <c r="B80" s="1" t="str">
        <f>адреса!$G$78</f>
        <v>кв.23</v>
      </c>
      <c r="C80" s="522">
        <f>адреса!$I$78</f>
        <v>20000023</v>
      </c>
      <c r="D80" s="6" t="str">
        <f>адреса!$K$78</f>
        <v>ФИО-2-23</v>
      </c>
      <c r="E80" s="6">
        <v>27439.85</v>
      </c>
      <c r="F80" s="6">
        <v>1392.24</v>
      </c>
      <c r="G80" s="6">
        <v>0</v>
      </c>
      <c r="H80" s="6">
        <v>1364.09</v>
      </c>
      <c r="I80" s="6">
        <v>-99.19</v>
      </c>
      <c r="J80" s="6">
        <v>0</v>
      </c>
      <c r="K80" s="6">
        <v>-205.53</v>
      </c>
      <c r="L80" s="6">
        <v>0</v>
      </c>
      <c r="M80" s="6">
        <v>0</v>
      </c>
      <c r="N80" s="6">
        <v>50</v>
      </c>
      <c r="O80" s="6">
        <v>641.59</v>
      </c>
      <c r="P80" s="6">
        <v>0</v>
      </c>
      <c r="Q80" s="6">
        <v>400.82</v>
      </c>
      <c r="R80" s="6">
        <v>-72.3</v>
      </c>
      <c r="S80" s="6">
        <v>-320.20999999999998</v>
      </c>
      <c r="T80" s="6">
        <v>0</v>
      </c>
      <c r="U80" s="6">
        <v>0</v>
      </c>
      <c r="V80" s="6">
        <v>3151.51</v>
      </c>
      <c r="W80" s="6">
        <v>0</v>
      </c>
      <c r="X80" s="6">
        <v>30591.360000000001</v>
      </c>
      <c r="Y80" s="513">
        <f>IF(A80&lt;&gt;"",IF(A80=мар17!A80,0,1),IF(AND(B80=мар17!B80,C80=мар17!C80),0,1))</f>
        <v>0</v>
      </c>
      <c r="Z80" s="70" t="str">
        <f t="shared" ref="Z80:Z127" si="14">IF(AND(A80&lt;&gt;"",B80=""),A80,Z79)</f>
        <v>ул. Вторая д.2</v>
      </c>
      <c r="AA80" s="504">
        <f>IF($B80&lt;&gt;"",MAX(AA$7:AA79)+1,0)</f>
        <v>72</v>
      </c>
      <c r="AB80" s="502">
        <f t="shared" si="13"/>
        <v>80</v>
      </c>
      <c r="AC80" s="504">
        <f>1</f>
        <v>1</v>
      </c>
      <c r="AD80" s="103">
        <f t="shared" ref="AD80:AD127" si="15">F80</f>
        <v>1392.24</v>
      </c>
      <c r="AE80" s="103">
        <f t="shared" ref="AE80:AE127" si="16">H80+I80+J80+K80+L80+O80+R80+S80</f>
        <v>1308.45</v>
      </c>
      <c r="AF80" s="103">
        <f t="shared" ref="AF80:AF127" si="17">V80-AD80-AE80</f>
        <v>450.82000000000016</v>
      </c>
      <c r="AG80" s="3"/>
    </row>
    <row r="81" spans="2:33" ht="13.2" x14ac:dyDescent="0.25">
      <c r="B81" s="1" t="str">
        <f>адреса!$G$79</f>
        <v>кв.24</v>
      </c>
      <c r="C81" s="522">
        <f>адреса!$I$79</f>
        <v>20000024</v>
      </c>
      <c r="D81" s="6" t="str">
        <f>адреса!$K$79</f>
        <v>ФИО-2-24</v>
      </c>
      <c r="E81" s="6">
        <v>16360.95</v>
      </c>
      <c r="F81" s="6">
        <v>1793.91</v>
      </c>
      <c r="G81" s="6">
        <v>0</v>
      </c>
      <c r="H81" s="6">
        <v>2594.7600000000002</v>
      </c>
      <c r="I81" s="6">
        <v>168.54</v>
      </c>
      <c r="J81" s="6">
        <v>0</v>
      </c>
      <c r="K81" s="6">
        <v>300.91000000000003</v>
      </c>
      <c r="L81" s="6">
        <v>0</v>
      </c>
      <c r="M81" s="6">
        <v>100</v>
      </c>
      <c r="N81" s="6">
        <v>50</v>
      </c>
      <c r="O81" s="6">
        <v>1624.26</v>
      </c>
      <c r="P81" s="6">
        <v>0</v>
      </c>
      <c r="Q81" s="6">
        <v>516.46</v>
      </c>
      <c r="R81" s="6">
        <v>82.55</v>
      </c>
      <c r="S81" s="6">
        <v>365.62</v>
      </c>
      <c r="T81" s="6">
        <v>0</v>
      </c>
      <c r="U81" s="6">
        <v>0</v>
      </c>
      <c r="V81" s="6">
        <v>7597.01</v>
      </c>
      <c r="W81" s="6">
        <v>16360.95</v>
      </c>
      <c r="X81" s="6">
        <v>7597.01</v>
      </c>
      <c r="Y81" s="513">
        <f>IF(A81&lt;&gt;"",IF(A81=мар17!A81,0,1),IF(AND(B81=мар17!B81,C81=мар17!C81),0,1))</f>
        <v>0</v>
      </c>
      <c r="Z81" s="70" t="str">
        <f t="shared" si="14"/>
        <v>ул. Вторая д.2</v>
      </c>
      <c r="AA81" s="504">
        <f>IF($B81&lt;&gt;"",MAX(AA$7:AA80)+1,0)</f>
        <v>73</v>
      </c>
      <c r="AB81" s="502">
        <f t="shared" si="13"/>
        <v>81</v>
      </c>
      <c r="AC81" s="504">
        <f>1</f>
        <v>1</v>
      </c>
      <c r="AD81" s="103">
        <f t="shared" si="15"/>
        <v>1793.91</v>
      </c>
      <c r="AE81" s="103">
        <f t="shared" si="16"/>
        <v>5136.6400000000003</v>
      </c>
      <c r="AF81" s="103">
        <f t="shared" si="17"/>
        <v>666.46</v>
      </c>
      <c r="AG81" s="3"/>
    </row>
    <row r="82" spans="2:33" ht="13.2" x14ac:dyDescent="0.25">
      <c r="B82" s="1" t="str">
        <f>адреса!$G$80</f>
        <v>кв.25</v>
      </c>
      <c r="C82" s="522">
        <f>адреса!$I$80</f>
        <v>20000025</v>
      </c>
      <c r="D82" s="6" t="str">
        <f>адреса!$K$80</f>
        <v>ФИО-2-25</v>
      </c>
      <c r="E82" s="6">
        <v>14092.95</v>
      </c>
      <c r="F82" s="6">
        <v>1378.62</v>
      </c>
      <c r="G82" s="6">
        <v>0</v>
      </c>
      <c r="H82" s="6">
        <v>714.9</v>
      </c>
      <c r="I82" s="6">
        <v>168.54</v>
      </c>
      <c r="J82" s="6">
        <v>0</v>
      </c>
      <c r="K82" s="6">
        <v>300.91000000000003</v>
      </c>
      <c r="L82" s="6">
        <v>0</v>
      </c>
      <c r="M82" s="6">
        <v>100</v>
      </c>
      <c r="N82" s="6">
        <v>50</v>
      </c>
      <c r="O82" s="6">
        <v>402.43</v>
      </c>
      <c r="P82" s="6">
        <v>0</v>
      </c>
      <c r="Q82" s="6">
        <v>396.9</v>
      </c>
      <c r="R82" s="6">
        <v>82.55</v>
      </c>
      <c r="S82" s="6">
        <v>365.62</v>
      </c>
      <c r="T82" s="6">
        <v>0</v>
      </c>
      <c r="U82" s="6">
        <v>0</v>
      </c>
      <c r="V82" s="6">
        <v>3960.47</v>
      </c>
      <c r="W82" s="6">
        <v>14092.95</v>
      </c>
      <c r="X82" s="6">
        <v>3960.47</v>
      </c>
      <c r="Y82" s="513">
        <f>IF(A82&lt;&gt;"",IF(A82=мар17!A82,0,1),IF(AND(B82=мар17!B82,C82=мар17!C82),0,1))</f>
        <v>0</v>
      </c>
      <c r="Z82" s="70" t="str">
        <f t="shared" si="14"/>
        <v>ул. Вторая д.2</v>
      </c>
      <c r="AA82" s="504">
        <f>IF($B82&lt;&gt;"",MAX(AA$7:AA81)+1,0)</f>
        <v>74</v>
      </c>
      <c r="AB82" s="502">
        <f t="shared" si="13"/>
        <v>82</v>
      </c>
      <c r="AC82" s="504">
        <f>1</f>
        <v>1</v>
      </c>
      <c r="AD82" s="103">
        <f t="shared" si="15"/>
        <v>1378.62</v>
      </c>
      <c r="AE82" s="103">
        <f t="shared" si="16"/>
        <v>2034.9499999999998</v>
      </c>
      <c r="AF82" s="103">
        <f t="shared" si="17"/>
        <v>546.90000000000009</v>
      </c>
      <c r="AG82" s="3"/>
    </row>
    <row r="83" spans="2:33" ht="13.2" x14ac:dyDescent="0.25">
      <c r="B83" s="1" t="str">
        <f>адреса!$G$81</f>
        <v>кв.26</v>
      </c>
      <c r="C83" s="522">
        <f>адреса!$I$81</f>
        <v>20000026</v>
      </c>
      <c r="D83" s="6" t="str">
        <f>адреса!$K$81</f>
        <v>ФИО-2-26</v>
      </c>
      <c r="E83" s="6">
        <v>11331.4</v>
      </c>
      <c r="F83" s="6">
        <v>1402.45</v>
      </c>
      <c r="G83" s="6">
        <v>0</v>
      </c>
      <c r="H83" s="6">
        <v>346.5</v>
      </c>
      <c r="I83" s="6">
        <v>168.54</v>
      </c>
      <c r="J83" s="6">
        <v>0</v>
      </c>
      <c r="K83" s="6">
        <v>300.91000000000003</v>
      </c>
      <c r="L83" s="6">
        <v>0</v>
      </c>
      <c r="M83" s="6">
        <v>100</v>
      </c>
      <c r="N83" s="6">
        <v>50</v>
      </c>
      <c r="O83" s="6">
        <v>880.74</v>
      </c>
      <c r="P83" s="6">
        <v>0</v>
      </c>
      <c r="Q83" s="6">
        <v>403.76</v>
      </c>
      <c r="R83" s="6">
        <v>82.55</v>
      </c>
      <c r="S83" s="6">
        <v>365.62</v>
      </c>
      <c r="T83" s="6">
        <v>0</v>
      </c>
      <c r="U83" s="6">
        <v>0</v>
      </c>
      <c r="V83" s="6">
        <v>4101.07</v>
      </c>
      <c r="W83" s="6">
        <v>0</v>
      </c>
      <c r="X83" s="6">
        <v>15432.47</v>
      </c>
      <c r="Y83" s="513">
        <f>IF(A83&lt;&gt;"",IF(A83=мар17!A83,0,1),IF(AND(B83=мар17!B83,C83=мар17!C83),0,1))</f>
        <v>0</v>
      </c>
      <c r="Z83" s="70" t="str">
        <f t="shared" si="14"/>
        <v>ул. Вторая д.2</v>
      </c>
      <c r="AA83" s="504">
        <f>IF($B83&lt;&gt;"",MAX(AA$7:AA82)+1,0)</f>
        <v>75</v>
      </c>
      <c r="AB83" s="502">
        <f t="shared" si="13"/>
        <v>83</v>
      </c>
      <c r="AC83" s="504">
        <f>1</f>
        <v>1</v>
      </c>
      <c r="AD83" s="103">
        <f t="shared" si="15"/>
        <v>1402.45</v>
      </c>
      <c r="AE83" s="103">
        <f t="shared" si="16"/>
        <v>2144.86</v>
      </c>
      <c r="AF83" s="103">
        <f t="shared" si="17"/>
        <v>553.75999999999976</v>
      </c>
      <c r="AG83" s="3"/>
    </row>
    <row r="84" spans="2:33" ht="13.2" x14ac:dyDescent="0.25">
      <c r="B84" s="1" t="str">
        <f>адреса!$G$82</f>
        <v>кв.27</v>
      </c>
      <c r="C84" s="522">
        <f>адреса!$I$82</f>
        <v>20000027</v>
      </c>
      <c r="D84" s="6" t="str">
        <f>адреса!$K$82</f>
        <v>ФИО-2-27</v>
      </c>
      <c r="E84" s="6">
        <v>10558.1</v>
      </c>
      <c r="F84" s="6">
        <v>1140.3399999999999</v>
      </c>
      <c r="G84" s="6">
        <v>0</v>
      </c>
      <c r="H84" s="6">
        <v>2124.79</v>
      </c>
      <c r="I84" s="6">
        <v>1049.6199999999999</v>
      </c>
      <c r="J84" s="6">
        <v>0</v>
      </c>
      <c r="K84" s="6">
        <v>3594.97</v>
      </c>
      <c r="L84" s="6">
        <v>0</v>
      </c>
      <c r="M84" s="6">
        <v>100</v>
      </c>
      <c r="N84" s="6">
        <v>50</v>
      </c>
      <c r="O84" s="6">
        <v>410.19</v>
      </c>
      <c r="P84" s="6">
        <v>0</v>
      </c>
      <c r="Q84" s="6">
        <v>328.3</v>
      </c>
      <c r="R84" s="6">
        <v>1947.55</v>
      </c>
      <c r="S84" s="6">
        <v>9709.11</v>
      </c>
      <c r="T84" s="6">
        <v>0</v>
      </c>
      <c r="U84" s="6">
        <v>0</v>
      </c>
      <c r="V84" s="6">
        <v>20454.87</v>
      </c>
      <c r="W84" s="6">
        <v>0</v>
      </c>
      <c r="X84" s="6">
        <v>31012.97</v>
      </c>
      <c r="Y84" s="513">
        <f>IF(A84&lt;&gt;"",IF(A84=мар17!A84,0,1),IF(AND(B84=мар17!B84,C84=мар17!C84),0,1))</f>
        <v>0</v>
      </c>
      <c r="Z84" s="70" t="str">
        <f t="shared" si="14"/>
        <v>ул. Вторая д.2</v>
      </c>
      <c r="AA84" s="504">
        <f>IF($B84&lt;&gt;"",MAX(AA$7:AA83)+1,0)</f>
        <v>76</v>
      </c>
      <c r="AB84" s="502">
        <f t="shared" si="13"/>
        <v>84</v>
      </c>
      <c r="AC84" s="504">
        <f>1</f>
        <v>1</v>
      </c>
      <c r="AD84" s="103">
        <f t="shared" si="15"/>
        <v>1140.3399999999999</v>
      </c>
      <c r="AE84" s="103">
        <f t="shared" si="16"/>
        <v>18836.23</v>
      </c>
      <c r="AF84" s="103">
        <f t="shared" si="17"/>
        <v>478.29999999999927</v>
      </c>
      <c r="AG84" s="3"/>
    </row>
    <row r="85" spans="2:33" ht="13.2" x14ac:dyDescent="0.25">
      <c r="B85" s="1" t="str">
        <f>адреса!$G$83</f>
        <v>кв.28</v>
      </c>
      <c r="C85" s="522">
        <f>адреса!$I$83</f>
        <v>20000028</v>
      </c>
      <c r="D85" s="6" t="str">
        <f>адреса!$K$83</f>
        <v>ФИО-2-28</v>
      </c>
      <c r="E85" s="6">
        <v>20002.5</v>
      </c>
      <c r="F85" s="6">
        <v>2627.89</v>
      </c>
      <c r="G85" s="6">
        <v>0</v>
      </c>
      <c r="H85" s="6">
        <v>4313.3100000000004</v>
      </c>
      <c r="I85" s="6">
        <v>75.209999999999994</v>
      </c>
      <c r="J85" s="6">
        <v>0</v>
      </c>
      <c r="K85" s="6">
        <v>166.29</v>
      </c>
      <c r="L85" s="6">
        <v>0</v>
      </c>
      <c r="M85" s="6">
        <v>100</v>
      </c>
      <c r="N85" s="6">
        <v>50</v>
      </c>
      <c r="O85" s="6">
        <v>369.06</v>
      </c>
      <c r="P85" s="6">
        <v>0</v>
      </c>
      <c r="Q85" s="6">
        <v>756.56</v>
      </c>
      <c r="R85" s="6">
        <v>63.55</v>
      </c>
      <c r="S85" s="6">
        <v>281.45999999999998</v>
      </c>
      <c r="T85" s="6">
        <v>0</v>
      </c>
      <c r="U85" s="6">
        <v>0</v>
      </c>
      <c r="V85" s="6">
        <v>8803.33</v>
      </c>
      <c r="W85" s="6">
        <v>23833.439999999999</v>
      </c>
      <c r="X85" s="6">
        <v>4972.3900000000003</v>
      </c>
      <c r="Y85" s="513">
        <f>IF(A85&lt;&gt;"",IF(A85=мар17!A85,0,1),IF(AND(B85=мар17!B85,C85=мар17!C85),0,1))</f>
        <v>0</v>
      </c>
      <c r="Z85" s="70" t="str">
        <f t="shared" si="14"/>
        <v>ул. Вторая д.2</v>
      </c>
      <c r="AA85" s="504">
        <f>IF($B85&lt;&gt;"",MAX(AA$7:AA84)+1,0)</f>
        <v>77</v>
      </c>
      <c r="AB85" s="502">
        <f t="shared" si="13"/>
        <v>85</v>
      </c>
      <c r="AC85" s="504">
        <f>1</f>
        <v>1</v>
      </c>
      <c r="AD85" s="103">
        <f t="shared" si="15"/>
        <v>2627.89</v>
      </c>
      <c r="AE85" s="103">
        <f t="shared" si="16"/>
        <v>5268.880000000001</v>
      </c>
      <c r="AF85" s="103">
        <f t="shared" si="17"/>
        <v>906.55999999999949</v>
      </c>
      <c r="AG85" s="3"/>
    </row>
    <row r="86" spans="2:33" ht="13.2" x14ac:dyDescent="0.25">
      <c r="B86" s="1" t="str">
        <f>адреса!$G$84</f>
        <v>кв.29</v>
      </c>
      <c r="C86" s="522">
        <f>адреса!$I$84</f>
        <v>20000029</v>
      </c>
      <c r="D86" s="6" t="str">
        <f>адреса!$K$84</f>
        <v>ФИО-2-29</v>
      </c>
      <c r="E86" s="6">
        <v>27182.63</v>
      </c>
      <c r="F86" s="6">
        <v>1817.74</v>
      </c>
      <c r="G86" s="6">
        <v>0</v>
      </c>
      <c r="H86" s="6">
        <v>270.83</v>
      </c>
      <c r="I86" s="6">
        <v>168.54</v>
      </c>
      <c r="J86" s="6">
        <v>0</v>
      </c>
      <c r="K86" s="6">
        <v>300.91000000000003</v>
      </c>
      <c r="L86" s="6">
        <v>0</v>
      </c>
      <c r="M86" s="6">
        <v>100</v>
      </c>
      <c r="N86" s="6">
        <v>50</v>
      </c>
      <c r="O86" s="6">
        <v>225.6</v>
      </c>
      <c r="P86" s="6">
        <v>0</v>
      </c>
      <c r="Q86" s="6">
        <v>523.32000000000005</v>
      </c>
      <c r="R86" s="6">
        <v>82.55</v>
      </c>
      <c r="S86" s="6">
        <v>365.62</v>
      </c>
      <c r="T86" s="6">
        <v>0</v>
      </c>
      <c r="U86" s="6">
        <v>0</v>
      </c>
      <c r="V86" s="6">
        <v>3905.11</v>
      </c>
      <c r="W86" s="6">
        <v>14946.36</v>
      </c>
      <c r="X86" s="6">
        <v>16141.38</v>
      </c>
      <c r="Y86" s="513">
        <f>IF(A86&lt;&gt;"",IF(A86=мар17!A86,0,1),IF(AND(B86=мар17!B86,C86=мар17!C86),0,1))</f>
        <v>0</v>
      </c>
      <c r="Z86" s="70" t="str">
        <f t="shared" si="14"/>
        <v>ул. Вторая д.2</v>
      </c>
      <c r="AA86" s="504">
        <f>IF($B86&lt;&gt;"",MAX(AA$7:AA85)+1,0)</f>
        <v>78</v>
      </c>
      <c r="AB86" s="502">
        <f t="shared" si="13"/>
        <v>86</v>
      </c>
      <c r="AC86" s="504">
        <f>1</f>
        <v>1</v>
      </c>
      <c r="AD86" s="103">
        <f t="shared" si="15"/>
        <v>1817.74</v>
      </c>
      <c r="AE86" s="103">
        <f t="shared" si="16"/>
        <v>1414.0500000000002</v>
      </c>
      <c r="AF86" s="103">
        <f t="shared" si="17"/>
        <v>673.31999999999971</v>
      </c>
      <c r="AG86" s="3"/>
    </row>
    <row r="87" spans="2:33" ht="13.2" x14ac:dyDescent="0.25">
      <c r="B87" s="1" t="str">
        <f>адреса!$G$85</f>
        <v>кв.30</v>
      </c>
      <c r="C87" s="522">
        <f>адреса!$I$85</f>
        <v>20000030</v>
      </c>
      <c r="D87" s="6" t="str">
        <f>адреса!$K$85</f>
        <v>ФИО-2-30</v>
      </c>
      <c r="E87" s="6">
        <v>17190.689999999999</v>
      </c>
      <c r="F87" s="6">
        <v>1555.63</v>
      </c>
      <c r="G87" s="6">
        <v>0</v>
      </c>
      <c r="H87" s="6">
        <v>1917.69</v>
      </c>
      <c r="I87" s="6">
        <v>0.26</v>
      </c>
      <c r="J87" s="6">
        <v>0</v>
      </c>
      <c r="K87" s="6">
        <v>-78.430000000000007</v>
      </c>
      <c r="L87" s="6">
        <v>0</v>
      </c>
      <c r="M87" s="6">
        <v>100</v>
      </c>
      <c r="N87" s="6">
        <v>50</v>
      </c>
      <c r="O87" s="6">
        <v>560.87</v>
      </c>
      <c r="P87" s="6">
        <v>0</v>
      </c>
      <c r="Q87" s="6">
        <v>447.86</v>
      </c>
      <c r="R87" s="6">
        <v>-65.7</v>
      </c>
      <c r="S87" s="6">
        <v>-290.97000000000003</v>
      </c>
      <c r="T87" s="6">
        <v>0</v>
      </c>
      <c r="U87" s="6">
        <v>0</v>
      </c>
      <c r="V87" s="6">
        <v>4197.21</v>
      </c>
      <c r="W87" s="6">
        <v>11351.41</v>
      </c>
      <c r="X87" s="6">
        <v>10036.49</v>
      </c>
      <c r="Y87" s="513">
        <f>IF(A87&lt;&gt;"",IF(A87=мар17!A87,0,1),IF(AND(B87=мар17!B87,C87=мар17!C87),0,1))</f>
        <v>0</v>
      </c>
      <c r="Z87" s="70" t="str">
        <f t="shared" si="14"/>
        <v>ул. Вторая д.2</v>
      </c>
      <c r="AA87" s="504">
        <f>IF($B87&lt;&gt;"",MAX(AA$7:AA86)+1,0)</f>
        <v>79</v>
      </c>
      <c r="AB87" s="502">
        <f t="shared" si="13"/>
        <v>87</v>
      </c>
      <c r="AC87" s="504">
        <f>1</f>
        <v>1</v>
      </c>
      <c r="AD87" s="103">
        <f t="shared" si="15"/>
        <v>1555.63</v>
      </c>
      <c r="AE87" s="103">
        <f t="shared" si="16"/>
        <v>2043.72</v>
      </c>
      <c r="AF87" s="103">
        <f t="shared" si="17"/>
        <v>597.8599999999999</v>
      </c>
      <c r="AG87" s="3"/>
    </row>
    <row r="88" spans="2:33" ht="13.2" x14ac:dyDescent="0.25">
      <c r="B88" s="1" t="str">
        <f>адреса!$G$86</f>
        <v>кв.31</v>
      </c>
      <c r="C88" s="522">
        <f>адреса!$I$86</f>
        <v>20000031</v>
      </c>
      <c r="D88" s="6" t="str">
        <f>адреса!$K$86</f>
        <v>ФИО-2-31</v>
      </c>
      <c r="E88" s="6">
        <v>10977.18</v>
      </c>
      <c r="F88" s="6">
        <v>1382.02</v>
      </c>
      <c r="G88" s="6">
        <v>0</v>
      </c>
      <c r="H88" s="6">
        <v>1547.29</v>
      </c>
      <c r="I88" s="6">
        <v>-569.24</v>
      </c>
      <c r="J88" s="6">
        <v>0</v>
      </c>
      <c r="K88" s="6">
        <v>-774.35</v>
      </c>
      <c r="L88" s="6">
        <v>0</v>
      </c>
      <c r="M88" s="6">
        <v>0</v>
      </c>
      <c r="N88" s="6">
        <v>50</v>
      </c>
      <c r="O88" s="6">
        <v>724.85</v>
      </c>
      <c r="P88" s="6">
        <v>0</v>
      </c>
      <c r="Q88" s="6">
        <v>397.88</v>
      </c>
      <c r="R88" s="6">
        <v>-79.459999999999994</v>
      </c>
      <c r="S88" s="6">
        <v>731.22</v>
      </c>
      <c r="T88" s="6">
        <v>0</v>
      </c>
      <c r="U88" s="6">
        <v>0</v>
      </c>
      <c r="V88" s="6">
        <v>3410.21</v>
      </c>
      <c r="W88" s="6">
        <v>10000</v>
      </c>
      <c r="X88" s="6">
        <v>4387.3900000000003</v>
      </c>
      <c r="Y88" s="513">
        <f>IF(A88&lt;&gt;"",IF(A88=мар17!A88,0,1),IF(AND(B88=мар17!B88,C88=мар17!C88),0,1))</f>
        <v>0</v>
      </c>
      <c r="Z88" s="70" t="str">
        <f t="shared" si="14"/>
        <v>ул. Вторая д.2</v>
      </c>
      <c r="AA88" s="504">
        <f>IF($B88&lt;&gt;"",MAX(AA$7:AA87)+1,0)</f>
        <v>80</v>
      </c>
      <c r="AB88" s="502">
        <f t="shared" si="13"/>
        <v>88</v>
      </c>
      <c r="AC88" s="504">
        <f>1</f>
        <v>1</v>
      </c>
      <c r="AD88" s="103">
        <f t="shared" si="15"/>
        <v>1382.02</v>
      </c>
      <c r="AE88" s="103">
        <f t="shared" si="16"/>
        <v>1580.31</v>
      </c>
      <c r="AF88" s="103">
        <f t="shared" si="17"/>
        <v>447.88000000000011</v>
      </c>
      <c r="AG88" s="3"/>
    </row>
    <row r="89" spans="2:33" ht="13.2" x14ac:dyDescent="0.25">
      <c r="B89" s="1" t="str">
        <f>адреса!$G$87</f>
        <v>кв.32</v>
      </c>
      <c r="C89" s="522">
        <f>адреса!$I$87</f>
        <v>20000032</v>
      </c>
      <c r="D89" s="6" t="str">
        <f>адреса!$K$87</f>
        <v>ФИО-2-32</v>
      </c>
      <c r="E89" s="6">
        <v>17701.509999999998</v>
      </c>
      <c r="F89" s="6">
        <v>1780.29</v>
      </c>
      <c r="G89" s="6">
        <v>0</v>
      </c>
      <c r="H89" s="6">
        <v>1738.47</v>
      </c>
      <c r="I89" s="6">
        <v>168.54</v>
      </c>
      <c r="J89" s="6">
        <v>0</v>
      </c>
      <c r="K89" s="6">
        <v>300.91000000000003</v>
      </c>
      <c r="L89" s="6">
        <v>0</v>
      </c>
      <c r="M89" s="6">
        <v>100</v>
      </c>
      <c r="N89" s="6">
        <v>50</v>
      </c>
      <c r="O89" s="6">
        <v>2768.64</v>
      </c>
      <c r="P89" s="6">
        <v>0</v>
      </c>
      <c r="Q89" s="6">
        <v>512.54</v>
      </c>
      <c r="R89" s="6">
        <v>82.55</v>
      </c>
      <c r="S89" s="6">
        <v>365.62</v>
      </c>
      <c r="T89" s="6">
        <v>0</v>
      </c>
      <c r="U89" s="6">
        <v>0</v>
      </c>
      <c r="V89" s="6">
        <v>7867.56</v>
      </c>
      <c r="W89" s="6">
        <v>0</v>
      </c>
      <c r="X89" s="6">
        <v>25569.07</v>
      </c>
      <c r="Y89" s="513">
        <f>IF(A89&lt;&gt;"",IF(A89=мар17!A89,0,1),IF(AND(B89=мар17!B89,C89=мар17!C89),0,1))</f>
        <v>0</v>
      </c>
      <c r="Z89" s="70" t="str">
        <f t="shared" si="14"/>
        <v>ул. Вторая д.2</v>
      </c>
      <c r="AA89" s="504">
        <f>IF($B89&lt;&gt;"",MAX(AA$7:AA88)+1,0)</f>
        <v>81</v>
      </c>
      <c r="AB89" s="502">
        <f t="shared" si="13"/>
        <v>89</v>
      </c>
      <c r="AC89" s="504">
        <f>1</f>
        <v>1</v>
      </c>
      <c r="AD89" s="103">
        <f t="shared" si="15"/>
        <v>1780.29</v>
      </c>
      <c r="AE89" s="103">
        <f t="shared" si="16"/>
        <v>5424.73</v>
      </c>
      <c r="AF89" s="103">
        <f t="shared" si="17"/>
        <v>662.54000000000087</v>
      </c>
      <c r="AG89" s="3"/>
    </row>
    <row r="90" spans="2:33" ht="13.2" x14ac:dyDescent="0.25">
      <c r="B90" s="1" t="str">
        <f>адреса!$G$88</f>
        <v>кв.33</v>
      </c>
      <c r="C90" s="522">
        <f>адреса!$I$88</f>
        <v>20000033</v>
      </c>
      <c r="D90" s="6" t="str">
        <f>адреса!$K$88</f>
        <v>ФИО-2-33</v>
      </c>
      <c r="E90" s="6">
        <v>27526.080000000002</v>
      </c>
      <c r="F90" s="6">
        <v>1793.91</v>
      </c>
      <c r="G90" s="6">
        <v>0</v>
      </c>
      <c r="H90" s="6">
        <v>2329.9</v>
      </c>
      <c r="I90" s="6">
        <v>-294.47000000000003</v>
      </c>
      <c r="J90" s="6">
        <v>0</v>
      </c>
      <c r="K90" s="6">
        <v>-506.78</v>
      </c>
      <c r="L90" s="6">
        <v>0</v>
      </c>
      <c r="M90" s="6">
        <v>100</v>
      </c>
      <c r="N90" s="6">
        <v>50</v>
      </c>
      <c r="O90" s="6">
        <v>350.27</v>
      </c>
      <c r="P90" s="6">
        <v>0</v>
      </c>
      <c r="Q90" s="6">
        <v>516.46</v>
      </c>
      <c r="R90" s="6">
        <v>-130.96</v>
      </c>
      <c r="S90" s="6">
        <v>503.11</v>
      </c>
      <c r="T90" s="6">
        <v>0</v>
      </c>
      <c r="U90" s="6">
        <v>0</v>
      </c>
      <c r="V90" s="6">
        <v>4711.4399999999996</v>
      </c>
      <c r="W90" s="6">
        <v>0</v>
      </c>
      <c r="X90" s="6">
        <v>32237.52</v>
      </c>
      <c r="Y90" s="513">
        <f>IF(A90&lt;&gt;"",IF(A90=мар17!A90,0,1),IF(AND(B90=мар17!B90,C90=мар17!C90),0,1))</f>
        <v>0</v>
      </c>
      <c r="Z90" s="70" t="str">
        <f t="shared" si="14"/>
        <v>ул. Вторая д.2</v>
      </c>
      <c r="AA90" s="504">
        <f>IF($B90&lt;&gt;"",MAX(AA$7:AA89)+1,0)</f>
        <v>82</v>
      </c>
      <c r="AB90" s="502">
        <f t="shared" si="13"/>
        <v>90</v>
      </c>
      <c r="AC90" s="504">
        <f>1</f>
        <v>1</v>
      </c>
      <c r="AD90" s="103">
        <f t="shared" si="15"/>
        <v>1793.91</v>
      </c>
      <c r="AE90" s="103">
        <f t="shared" si="16"/>
        <v>2251.0700000000002</v>
      </c>
      <c r="AF90" s="103">
        <f t="shared" si="17"/>
        <v>666.45999999999958</v>
      </c>
      <c r="AG90" s="3"/>
    </row>
    <row r="91" spans="2:33" ht="13.2" x14ac:dyDescent="0.25">
      <c r="B91" s="1" t="str">
        <f>адреса!$G$89</f>
        <v>кв.34</v>
      </c>
      <c r="C91" s="522">
        <f>адреса!$I$89</f>
        <v>20000034</v>
      </c>
      <c r="D91" s="6" t="str">
        <f>адреса!$K$89</f>
        <v>ФИО-2-34</v>
      </c>
      <c r="E91" s="6">
        <v>11169.02</v>
      </c>
      <c r="F91" s="6">
        <v>1382.02</v>
      </c>
      <c r="G91" s="6">
        <v>0</v>
      </c>
      <c r="H91" s="6">
        <v>1824.09</v>
      </c>
      <c r="I91" s="6">
        <v>-523.38</v>
      </c>
      <c r="J91" s="6">
        <v>0</v>
      </c>
      <c r="K91" s="6">
        <v>-939.23</v>
      </c>
      <c r="L91" s="6">
        <v>0</v>
      </c>
      <c r="M91" s="6">
        <v>100</v>
      </c>
      <c r="N91" s="6">
        <v>50</v>
      </c>
      <c r="O91" s="6">
        <v>561.83000000000004</v>
      </c>
      <c r="P91" s="6">
        <v>0</v>
      </c>
      <c r="Q91" s="6">
        <v>397.88</v>
      </c>
      <c r="R91" s="6">
        <v>-262.89999999999998</v>
      </c>
      <c r="S91" s="6">
        <v>-81.260000000000005</v>
      </c>
      <c r="T91" s="6">
        <v>0</v>
      </c>
      <c r="U91" s="6">
        <v>0</v>
      </c>
      <c r="V91" s="6">
        <v>2509.0500000000002</v>
      </c>
      <c r="W91" s="6">
        <v>11169.02</v>
      </c>
      <c r="X91" s="6">
        <v>2509.0500000000002</v>
      </c>
      <c r="Y91" s="513">
        <f>IF(A91&lt;&gt;"",IF(A91=мар17!A91,0,1),IF(AND(B91=мар17!B91,C91=мар17!C91),0,1))</f>
        <v>0</v>
      </c>
      <c r="Z91" s="70" t="str">
        <f t="shared" si="14"/>
        <v>ул. Вторая д.2</v>
      </c>
      <c r="AA91" s="504">
        <f>IF($B91&lt;&gt;"",MAX(AA$7:AA90)+1,0)</f>
        <v>83</v>
      </c>
      <c r="AB91" s="502">
        <f t="shared" si="13"/>
        <v>91</v>
      </c>
      <c r="AC91" s="504">
        <f>1</f>
        <v>1</v>
      </c>
      <c r="AD91" s="103">
        <f t="shared" si="15"/>
        <v>1382.02</v>
      </c>
      <c r="AE91" s="103">
        <f t="shared" si="16"/>
        <v>579.15000000000009</v>
      </c>
      <c r="AF91" s="103">
        <f t="shared" si="17"/>
        <v>547.88000000000011</v>
      </c>
      <c r="AG91" s="3"/>
    </row>
    <row r="92" spans="2:33" ht="13.2" x14ac:dyDescent="0.25">
      <c r="B92" s="1" t="str">
        <f>адреса!$G$90</f>
        <v>кв.35</v>
      </c>
      <c r="C92" s="522">
        <f>адреса!$I$90</f>
        <v>20000035</v>
      </c>
      <c r="D92" s="6" t="str">
        <f>адреса!$K$90</f>
        <v>ФИО-2-35</v>
      </c>
      <c r="E92" s="6">
        <v>12842.82</v>
      </c>
      <c r="F92" s="6">
        <v>1399.04</v>
      </c>
      <c r="G92" s="6">
        <v>0</v>
      </c>
      <c r="H92" s="6">
        <v>2009.29</v>
      </c>
      <c r="I92" s="6">
        <v>168.54</v>
      </c>
      <c r="J92" s="6">
        <v>0</v>
      </c>
      <c r="K92" s="6">
        <v>300.91000000000003</v>
      </c>
      <c r="L92" s="6">
        <v>0</v>
      </c>
      <c r="M92" s="6">
        <v>100</v>
      </c>
      <c r="N92" s="6">
        <v>50</v>
      </c>
      <c r="O92" s="6">
        <v>1310.48</v>
      </c>
      <c r="P92" s="6">
        <v>0</v>
      </c>
      <c r="Q92" s="6">
        <v>402.78</v>
      </c>
      <c r="R92" s="6">
        <v>82.55</v>
      </c>
      <c r="S92" s="6">
        <v>365.62</v>
      </c>
      <c r="T92" s="6">
        <v>0</v>
      </c>
      <c r="U92" s="6">
        <v>0</v>
      </c>
      <c r="V92" s="6">
        <v>6189.21</v>
      </c>
      <c r="W92" s="6">
        <v>0</v>
      </c>
      <c r="X92" s="6">
        <v>19032.03</v>
      </c>
      <c r="Y92" s="513">
        <f>IF(A92&lt;&gt;"",IF(A92=мар17!A92,0,1),IF(AND(B92=мар17!B92,C92=мар17!C92),0,1))</f>
        <v>0</v>
      </c>
      <c r="Z92" s="70" t="str">
        <f t="shared" si="14"/>
        <v>ул. Вторая д.2</v>
      </c>
      <c r="AA92" s="504">
        <f>IF($B92&lt;&gt;"",MAX(AA$7:AA91)+1,0)</f>
        <v>84</v>
      </c>
      <c r="AB92" s="502">
        <f t="shared" si="13"/>
        <v>92</v>
      </c>
      <c r="AC92" s="504">
        <f>1</f>
        <v>1</v>
      </c>
      <c r="AD92" s="103">
        <f t="shared" si="15"/>
        <v>1399.04</v>
      </c>
      <c r="AE92" s="103">
        <f t="shared" si="16"/>
        <v>4237.3900000000003</v>
      </c>
      <c r="AF92" s="103">
        <f t="shared" si="17"/>
        <v>552.77999999999975</v>
      </c>
      <c r="AG92" s="3"/>
    </row>
    <row r="93" spans="2:33" ht="13.2" x14ac:dyDescent="0.25">
      <c r="B93" s="1" t="str">
        <f>адреса!$G$91</f>
        <v>кв.36</v>
      </c>
      <c r="C93" s="522">
        <f>адреса!$I$91</f>
        <v>20000036</v>
      </c>
      <c r="D93" s="6" t="str">
        <f>адреса!$K$91</f>
        <v>ФИО-2-36</v>
      </c>
      <c r="E93" s="6">
        <v>8097.25</v>
      </c>
      <c r="F93" s="6">
        <v>975.08</v>
      </c>
      <c r="G93" s="6">
        <v>0</v>
      </c>
      <c r="H93" s="6">
        <v>1633.42</v>
      </c>
      <c r="I93" s="6">
        <v>58.47</v>
      </c>
      <c r="J93" s="6">
        <v>0</v>
      </c>
      <c r="K93" s="6">
        <v>140.15</v>
      </c>
      <c r="L93" s="6">
        <v>0</v>
      </c>
      <c r="M93" s="6">
        <v>0</v>
      </c>
      <c r="N93" s="6">
        <v>50</v>
      </c>
      <c r="O93" s="6">
        <v>359.49</v>
      </c>
      <c r="P93" s="6">
        <v>0</v>
      </c>
      <c r="Q93" s="6">
        <v>330.26</v>
      </c>
      <c r="R93" s="6">
        <v>58.47</v>
      </c>
      <c r="S93" s="6">
        <v>258.98</v>
      </c>
      <c r="T93" s="6">
        <v>0</v>
      </c>
      <c r="U93" s="6">
        <v>0</v>
      </c>
      <c r="V93" s="6">
        <v>3864.32</v>
      </c>
      <c r="W93" s="6">
        <v>8097.25</v>
      </c>
      <c r="X93" s="6">
        <v>3864.32</v>
      </c>
      <c r="Y93" s="513">
        <f>IF(A93&lt;&gt;"",IF(A93=мар17!A93,0,1),IF(AND(B93=мар17!B93,C93=мар17!C93),0,1))</f>
        <v>0</v>
      </c>
      <c r="Z93" s="70" t="str">
        <f t="shared" si="14"/>
        <v>ул. Вторая д.2</v>
      </c>
      <c r="AA93" s="504">
        <f>IF($B93&lt;&gt;"",MAX(AA$7:AA92)+1,0)</f>
        <v>85</v>
      </c>
      <c r="AB93" s="502">
        <f t="shared" si="13"/>
        <v>93</v>
      </c>
      <c r="AC93" s="504">
        <f>1</f>
        <v>1</v>
      </c>
      <c r="AD93" s="103">
        <f t="shared" si="15"/>
        <v>975.08</v>
      </c>
      <c r="AE93" s="103">
        <f t="shared" si="16"/>
        <v>2508.98</v>
      </c>
      <c r="AF93" s="103">
        <f t="shared" si="17"/>
        <v>380.26000000000022</v>
      </c>
      <c r="AG93" s="3"/>
    </row>
    <row r="94" spans="2:33" ht="13.2" x14ac:dyDescent="0.25">
      <c r="B94" s="1" t="str">
        <f>адреса!$G$92</f>
        <v>кв.37</v>
      </c>
      <c r="C94" s="522">
        <f>адреса!$I$92</f>
        <v>20000037</v>
      </c>
      <c r="D94" s="6" t="str">
        <f>адреса!$K$92</f>
        <v>ФИО-2-37</v>
      </c>
      <c r="E94" s="6">
        <v>40692.74</v>
      </c>
      <c r="F94" s="6">
        <v>2644.91</v>
      </c>
      <c r="G94" s="6">
        <v>0</v>
      </c>
      <c r="H94" s="6">
        <v>3739.79</v>
      </c>
      <c r="I94" s="6">
        <v>229.3</v>
      </c>
      <c r="J94" s="6">
        <v>0</v>
      </c>
      <c r="K94" s="6">
        <v>522.12</v>
      </c>
      <c r="L94" s="6">
        <v>0</v>
      </c>
      <c r="M94" s="6">
        <v>100</v>
      </c>
      <c r="N94" s="6">
        <v>50</v>
      </c>
      <c r="O94" s="6">
        <v>2494.16</v>
      </c>
      <c r="P94" s="6">
        <v>0</v>
      </c>
      <c r="Q94" s="6">
        <v>761.46</v>
      </c>
      <c r="R94" s="6">
        <v>206.37</v>
      </c>
      <c r="S94" s="6">
        <v>914.04</v>
      </c>
      <c r="T94" s="6">
        <v>0</v>
      </c>
      <c r="U94" s="6">
        <v>0</v>
      </c>
      <c r="V94" s="6">
        <v>11662.15</v>
      </c>
      <c r="W94" s="6">
        <v>0</v>
      </c>
      <c r="X94" s="6">
        <v>52354.89</v>
      </c>
      <c r="Y94" s="513">
        <f>IF(A94&lt;&gt;"",IF(A94=мар17!A94,0,1),IF(AND(B94=мар17!B94,C94=мар17!C94),0,1))</f>
        <v>0</v>
      </c>
      <c r="Z94" s="70" t="str">
        <f t="shared" si="14"/>
        <v>ул. Вторая д.2</v>
      </c>
      <c r="AA94" s="504">
        <f>IF($B94&lt;&gt;"",MAX(AA$7:AA93)+1,0)</f>
        <v>86</v>
      </c>
      <c r="AB94" s="502">
        <f t="shared" si="13"/>
        <v>94</v>
      </c>
      <c r="AC94" s="504">
        <f>1</f>
        <v>1</v>
      </c>
      <c r="AD94" s="103">
        <f t="shared" si="15"/>
        <v>2644.91</v>
      </c>
      <c r="AE94" s="103">
        <f t="shared" si="16"/>
        <v>8105.78</v>
      </c>
      <c r="AF94" s="103">
        <f t="shared" si="17"/>
        <v>911.46</v>
      </c>
      <c r="AG94" s="3"/>
    </row>
    <row r="95" spans="2:33" ht="13.2" x14ac:dyDescent="0.25">
      <c r="B95" s="1" t="str">
        <f>адреса!$G$93</f>
        <v>кв.38</v>
      </c>
      <c r="C95" s="522">
        <f>адреса!$I$93</f>
        <v>20000038</v>
      </c>
      <c r="D95" s="6" t="str">
        <f>адреса!$K$93</f>
        <v>ФИО-2-38</v>
      </c>
      <c r="E95" s="6">
        <v>16271.64</v>
      </c>
      <c r="F95" s="6">
        <v>1814.33</v>
      </c>
      <c r="G95" s="6">
        <v>0</v>
      </c>
      <c r="H95" s="6">
        <v>559.57000000000005</v>
      </c>
      <c r="I95" s="6">
        <v>252.7</v>
      </c>
      <c r="J95" s="6">
        <v>0</v>
      </c>
      <c r="K95" s="6">
        <v>802.98</v>
      </c>
      <c r="L95" s="6">
        <v>0</v>
      </c>
      <c r="M95" s="6">
        <v>100</v>
      </c>
      <c r="N95" s="6">
        <v>50</v>
      </c>
      <c r="O95" s="6">
        <v>834.87</v>
      </c>
      <c r="P95" s="6">
        <v>0</v>
      </c>
      <c r="Q95" s="6">
        <v>522.34</v>
      </c>
      <c r="R95" s="6">
        <v>417.33</v>
      </c>
      <c r="S95" s="6">
        <v>1848.39</v>
      </c>
      <c r="T95" s="6">
        <v>0</v>
      </c>
      <c r="U95" s="6">
        <v>0</v>
      </c>
      <c r="V95" s="6">
        <v>7202.51</v>
      </c>
      <c r="W95" s="6">
        <v>16271.64</v>
      </c>
      <c r="X95" s="6">
        <v>7202.51</v>
      </c>
      <c r="Y95" s="513">
        <f>IF(A95&lt;&gt;"",IF(A95=мар17!A95,0,1),IF(AND(B95=мар17!B95,C95=мар17!C95),0,1))</f>
        <v>0</v>
      </c>
      <c r="Z95" s="70" t="str">
        <f t="shared" si="14"/>
        <v>ул. Вторая д.2</v>
      </c>
      <c r="AA95" s="504">
        <f>IF($B95&lt;&gt;"",MAX(AA$7:AA94)+1,0)</f>
        <v>87</v>
      </c>
      <c r="AB95" s="502">
        <f t="shared" si="13"/>
        <v>95</v>
      </c>
      <c r="AC95" s="504">
        <f>1</f>
        <v>1</v>
      </c>
      <c r="AD95" s="103">
        <f t="shared" si="15"/>
        <v>1814.33</v>
      </c>
      <c r="AE95" s="103">
        <f t="shared" si="16"/>
        <v>4715.84</v>
      </c>
      <c r="AF95" s="103">
        <f t="shared" si="17"/>
        <v>672.34000000000015</v>
      </c>
      <c r="AG95" s="3"/>
    </row>
    <row r="96" spans="2:33" ht="13.2" x14ac:dyDescent="0.25">
      <c r="B96" s="1" t="str">
        <f>адреса!$G$94</f>
        <v>кв.39</v>
      </c>
      <c r="C96" s="522">
        <f>адреса!$I$94</f>
        <v>20000039</v>
      </c>
      <c r="D96" s="6" t="str">
        <f>адреса!$K$94</f>
        <v>ФИО-2-39</v>
      </c>
      <c r="E96" s="6">
        <v>14804.82</v>
      </c>
      <c r="F96" s="6">
        <v>1555.63</v>
      </c>
      <c r="G96" s="6">
        <v>0</v>
      </c>
      <c r="H96" s="6">
        <v>2216.39</v>
      </c>
      <c r="I96" s="6">
        <v>168.54</v>
      </c>
      <c r="J96" s="6">
        <v>0</v>
      </c>
      <c r="K96" s="6">
        <v>300.91000000000003</v>
      </c>
      <c r="L96" s="6">
        <v>0</v>
      </c>
      <c r="M96" s="6">
        <v>100</v>
      </c>
      <c r="N96" s="6">
        <v>50</v>
      </c>
      <c r="O96" s="6">
        <v>872.94</v>
      </c>
      <c r="P96" s="6">
        <v>0</v>
      </c>
      <c r="Q96" s="6">
        <v>447.86</v>
      </c>
      <c r="R96" s="6">
        <v>82.55</v>
      </c>
      <c r="S96" s="6">
        <v>365.62</v>
      </c>
      <c r="T96" s="6">
        <v>0</v>
      </c>
      <c r="U96" s="6">
        <v>0</v>
      </c>
      <c r="V96" s="6">
        <v>6160.44</v>
      </c>
      <c r="W96" s="6">
        <v>20965.259999999998</v>
      </c>
      <c r="X96" s="6">
        <v>0</v>
      </c>
      <c r="Y96" s="513">
        <f>IF(A96&lt;&gt;"",IF(A96=мар17!A96,0,1),IF(AND(B96=мар17!B96,C96=мар17!C96),0,1))</f>
        <v>0</v>
      </c>
      <c r="Z96" s="70" t="str">
        <f t="shared" si="14"/>
        <v>ул. Вторая д.2</v>
      </c>
      <c r="AA96" s="504">
        <f>IF($B96&lt;&gt;"",MAX(AA$7:AA95)+1,0)</f>
        <v>88</v>
      </c>
      <c r="AB96" s="502">
        <f t="shared" si="13"/>
        <v>96</v>
      </c>
      <c r="AC96" s="504">
        <f>1</f>
        <v>1</v>
      </c>
      <c r="AD96" s="103">
        <f t="shared" si="15"/>
        <v>1555.63</v>
      </c>
      <c r="AE96" s="103">
        <f t="shared" si="16"/>
        <v>4006.95</v>
      </c>
      <c r="AF96" s="103">
        <f t="shared" si="17"/>
        <v>597.85999999999967</v>
      </c>
      <c r="AG96" s="3"/>
    </row>
    <row r="97" spans="1:33" ht="13.2" x14ac:dyDescent="0.25">
      <c r="B97" s="1" t="str">
        <f>адреса!$G$95</f>
        <v>кв.40</v>
      </c>
      <c r="C97" s="522">
        <f>адреса!$I$95</f>
        <v>20000040</v>
      </c>
      <c r="D97" s="6" t="str">
        <f>адреса!$K$95</f>
        <v>ФИО-2-40</v>
      </c>
      <c r="E97" s="6">
        <v>12881.71</v>
      </c>
      <c r="F97" s="6">
        <v>1388.83</v>
      </c>
      <c r="G97" s="6">
        <v>0</v>
      </c>
      <c r="H97" s="6">
        <v>1296.56</v>
      </c>
      <c r="I97" s="6">
        <v>168.54</v>
      </c>
      <c r="J97" s="6">
        <v>0</v>
      </c>
      <c r="K97" s="6">
        <v>300.91000000000003</v>
      </c>
      <c r="L97" s="6">
        <v>0</v>
      </c>
      <c r="M97" s="6">
        <v>100</v>
      </c>
      <c r="N97" s="6">
        <v>50</v>
      </c>
      <c r="O97" s="6">
        <v>481.61</v>
      </c>
      <c r="P97" s="6">
        <v>0</v>
      </c>
      <c r="Q97" s="6">
        <v>399.84</v>
      </c>
      <c r="R97" s="6">
        <v>82.55</v>
      </c>
      <c r="S97" s="6">
        <v>365.62</v>
      </c>
      <c r="T97" s="6">
        <v>0</v>
      </c>
      <c r="U97" s="6">
        <v>0</v>
      </c>
      <c r="V97" s="6">
        <v>4634.46</v>
      </c>
      <c r="W97" s="6">
        <v>0</v>
      </c>
      <c r="X97" s="6">
        <v>17516.169999999998</v>
      </c>
      <c r="Y97" s="513">
        <f>IF(A97&lt;&gt;"",IF(A97=мар17!A97,0,1),IF(AND(B97=мар17!B97,C97=мар17!C97),0,1))</f>
        <v>0</v>
      </c>
      <c r="Z97" s="70" t="str">
        <f t="shared" si="14"/>
        <v>ул. Вторая д.2</v>
      </c>
      <c r="AA97" s="504">
        <f>IF($B97&lt;&gt;"",MAX(AA$7:AA96)+1,0)</f>
        <v>89</v>
      </c>
      <c r="AB97" s="502">
        <f t="shared" si="13"/>
        <v>97</v>
      </c>
      <c r="AC97" s="504">
        <f>1</f>
        <v>1</v>
      </c>
      <c r="AD97" s="103">
        <f t="shared" si="15"/>
        <v>1388.83</v>
      </c>
      <c r="AE97" s="103">
        <f t="shared" si="16"/>
        <v>2695.79</v>
      </c>
      <c r="AF97" s="103">
        <f t="shared" si="17"/>
        <v>549.84000000000015</v>
      </c>
      <c r="AG97" s="3"/>
    </row>
    <row r="98" spans="1:33" ht="13.2" x14ac:dyDescent="0.25">
      <c r="B98" s="1" t="str">
        <f>адреса!$G$96</f>
        <v>кв.41</v>
      </c>
      <c r="C98" s="522">
        <f>адреса!$I$96</f>
        <v>20000041</v>
      </c>
      <c r="D98" s="6" t="str">
        <f>адреса!$K$96</f>
        <v>ФИО-2-41</v>
      </c>
      <c r="E98" s="6">
        <v>24206.19</v>
      </c>
      <c r="F98" s="6">
        <v>1780.29</v>
      </c>
      <c r="G98" s="6">
        <v>0</v>
      </c>
      <c r="H98" s="6">
        <v>2327.91</v>
      </c>
      <c r="I98" s="6">
        <v>168.54</v>
      </c>
      <c r="J98" s="6">
        <v>0</v>
      </c>
      <c r="K98" s="6">
        <v>300.91000000000003</v>
      </c>
      <c r="L98" s="6">
        <v>0</v>
      </c>
      <c r="M98" s="6">
        <v>100</v>
      </c>
      <c r="N98" s="6">
        <v>50</v>
      </c>
      <c r="O98" s="6">
        <v>1492.29</v>
      </c>
      <c r="P98" s="6">
        <v>0</v>
      </c>
      <c r="Q98" s="6">
        <v>512.54</v>
      </c>
      <c r="R98" s="6">
        <v>82.55</v>
      </c>
      <c r="S98" s="6">
        <v>365.62</v>
      </c>
      <c r="T98" s="6">
        <v>0</v>
      </c>
      <c r="U98" s="6">
        <v>0</v>
      </c>
      <c r="V98" s="6">
        <v>7180.65</v>
      </c>
      <c r="W98" s="6">
        <v>0</v>
      </c>
      <c r="X98" s="6">
        <v>31386.84</v>
      </c>
      <c r="Y98" s="513">
        <f>IF(A98&lt;&gt;"",IF(A98=мар17!A98,0,1),IF(AND(B98=мар17!B98,C98=мар17!C98),0,1))</f>
        <v>0</v>
      </c>
      <c r="Z98" s="70" t="str">
        <f t="shared" si="14"/>
        <v>ул. Вторая д.2</v>
      </c>
      <c r="AA98" s="504">
        <f>IF($B98&lt;&gt;"",MAX(AA$7:AA97)+1,0)</f>
        <v>90</v>
      </c>
      <c r="AB98" s="502">
        <f t="shared" si="13"/>
        <v>98</v>
      </c>
      <c r="AC98" s="504">
        <f>1</f>
        <v>1</v>
      </c>
      <c r="AD98" s="103">
        <f t="shared" si="15"/>
        <v>1780.29</v>
      </c>
      <c r="AE98" s="103">
        <f t="shared" si="16"/>
        <v>4737.82</v>
      </c>
      <c r="AF98" s="103">
        <f t="shared" si="17"/>
        <v>662.54</v>
      </c>
      <c r="AG98" s="3"/>
    </row>
    <row r="99" spans="1:33" ht="13.2" x14ac:dyDescent="0.25">
      <c r="B99" s="1" t="str">
        <f>адреса!$G$97</f>
        <v>кв.42</v>
      </c>
      <c r="C99" s="522">
        <f>адреса!$I$97</f>
        <v>20000042</v>
      </c>
      <c r="D99" s="6" t="str">
        <f>адреса!$K$97</f>
        <v>ФИО-2-42</v>
      </c>
      <c r="E99" s="6">
        <v>27662.3</v>
      </c>
      <c r="F99" s="6">
        <v>1780.29</v>
      </c>
      <c r="G99" s="6">
        <v>0</v>
      </c>
      <c r="H99" s="6">
        <v>3269.83</v>
      </c>
      <c r="I99" s="6">
        <v>168.54</v>
      </c>
      <c r="J99" s="6">
        <v>0</v>
      </c>
      <c r="K99" s="6">
        <v>300.91000000000003</v>
      </c>
      <c r="L99" s="6">
        <v>0</v>
      </c>
      <c r="M99" s="6">
        <v>100</v>
      </c>
      <c r="N99" s="6">
        <v>50</v>
      </c>
      <c r="O99" s="6">
        <v>258.33</v>
      </c>
      <c r="P99" s="6">
        <v>0</v>
      </c>
      <c r="Q99" s="6">
        <v>512.54</v>
      </c>
      <c r="R99" s="6">
        <v>82.55</v>
      </c>
      <c r="S99" s="6">
        <v>365.62</v>
      </c>
      <c r="T99" s="6">
        <v>0</v>
      </c>
      <c r="U99" s="6">
        <v>0</v>
      </c>
      <c r="V99" s="6">
        <v>6888.61</v>
      </c>
      <c r="W99" s="6">
        <v>0</v>
      </c>
      <c r="X99" s="6">
        <v>34550.910000000003</v>
      </c>
      <c r="Y99" s="513">
        <f>IF(A99&lt;&gt;"",IF(A99=мар17!A99,0,1),IF(AND(B99=мар17!B99,C99=мар17!C99),0,1))</f>
        <v>0</v>
      </c>
      <c r="Z99" s="70" t="str">
        <f t="shared" si="14"/>
        <v>ул. Вторая д.2</v>
      </c>
      <c r="AA99" s="504">
        <f>IF($B99&lt;&gt;"",MAX(AA$7:AA98)+1,0)</f>
        <v>91</v>
      </c>
      <c r="AB99" s="502">
        <f t="shared" si="13"/>
        <v>99</v>
      </c>
      <c r="AC99" s="504">
        <f>1</f>
        <v>1</v>
      </c>
      <c r="AD99" s="103">
        <f t="shared" si="15"/>
        <v>1780.29</v>
      </c>
      <c r="AE99" s="103">
        <f t="shared" si="16"/>
        <v>4445.78</v>
      </c>
      <c r="AF99" s="103">
        <f t="shared" si="17"/>
        <v>662.54</v>
      </c>
      <c r="AG99" s="3"/>
    </row>
    <row r="100" spans="1:33" ht="13.2" x14ac:dyDescent="0.25">
      <c r="B100" s="1" t="str">
        <f>адреса!$G$98</f>
        <v>кв.43</v>
      </c>
      <c r="C100" s="522">
        <f>адреса!$I$98</f>
        <v>20000043</v>
      </c>
      <c r="D100" s="6" t="str">
        <f>адреса!$K$98</f>
        <v>ФИО-2-43</v>
      </c>
      <c r="E100" s="6">
        <v>14863.66</v>
      </c>
      <c r="F100" s="6">
        <v>1385.43</v>
      </c>
      <c r="G100" s="6">
        <v>0</v>
      </c>
      <c r="H100" s="6">
        <v>0</v>
      </c>
      <c r="I100" s="6">
        <v>168.54</v>
      </c>
      <c r="J100" s="6">
        <v>0</v>
      </c>
      <c r="K100" s="6">
        <v>300.91000000000003</v>
      </c>
      <c r="L100" s="6">
        <v>0</v>
      </c>
      <c r="M100" s="6">
        <v>100</v>
      </c>
      <c r="N100" s="6">
        <v>50</v>
      </c>
      <c r="O100" s="6">
        <v>143.34</v>
      </c>
      <c r="P100" s="6">
        <v>0</v>
      </c>
      <c r="Q100" s="6">
        <v>398.86</v>
      </c>
      <c r="R100" s="6">
        <v>82.55</v>
      </c>
      <c r="S100" s="6">
        <v>365.62</v>
      </c>
      <c r="T100" s="6">
        <v>0</v>
      </c>
      <c r="U100" s="6">
        <v>0</v>
      </c>
      <c r="V100" s="6">
        <v>2995.25</v>
      </c>
      <c r="W100" s="6">
        <v>0</v>
      </c>
      <c r="X100" s="6">
        <v>17858.91</v>
      </c>
      <c r="Y100" s="513">
        <f>IF(A100&lt;&gt;"",IF(A100=мар17!A100,0,1),IF(AND(B100=мар17!B100,C100=мар17!C100),0,1))</f>
        <v>0</v>
      </c>
      <c r="Z100" s="70" t="str">
        <f t="shared" si="14"/>
        <v>ул. Вторая д.2</v>
      </c>
      <c r="AA100" s="504">
        <f>IF($B100&lt;&gt;"",MAX(AA$7:AA99)+1,0)</f>
        <v>92</v>
      </c>
      <c r="AB100" s="502">
        <f t="shared" si="13"/>
        <v>100</v>
      </c>
      <c r="AC100" s="504">
        <f>1</f>
        <v>1</v>
      </c>
      <c r="AD100" s="103">
        <f t="shared" si="15"/>
        <v>1385.43</v>
      </c>
      <c r="AE100" s="103">
        <f t="shared" si="16"/>
        <v>1060.96</v>
      </c>
      <c r="AF100" s="103">
        <f t="shared" si="17"/>
        <v>548.8599999999999</v>
      </c>
      <c r="AG100" s="3"/>
    </row>
    <row r="101" spans="1:33" ht="13.2" x14ac:dyDescent="0.25">
      <c r="B101" s="1" t="str">
        <f>адреса!$G$99</f>
        <v>кв.44</v>
      </c>
      <c r="C101" s="522">
        <f>адреса!$I$99</f>
        <v>20000044</v>
      </c>
      <c r="D101" s="6" t="str">
        <f>адреса!$K$99</f>
        <v>ФИО-2-44</v>
      </c>
      <c r="E101" s="6">
        <v>7885.28</v>
      </c>
      <c r="F101" s="6">
        <v>1392.24</v>
      </c>
      <c r="G101" s="6">
        <v>0</v>
      </c>
      <c r="H101" s="6">
        <v>2373.37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  <c r="N101" s="6">
        <v>0</v>
      </c>
      <c r="O101" s="6">
        <v>102.15</v>
      </c>
      <c r="P101" s="6">
        <v>0</v>
      </c>
      <c r="Q101" s="6">
        <v>0</v>
      </c>
      <c r="R101" s="6">
        <v>0</v>
      </c>
      <c r="S101" s="6">
        <v>0</v>
      </c>
      <c r="T101" s="6">
        <v>0</v>
      </c>
      <c r="U101" s="6">
        <v>0</v>
      </c>
      <c r="V101" s="6">
        <v>3867.76</v>
      </c>
      <c r="W101" s="6">
        <v>1392.24</v>
      </c>
      <c r="X101" s="6">
        <v>10360.799999999999</v>
      </c>
      <c r="Y101" s="513">
        <f>IF(A101&lt;&gt;"",IF(A101=мар17!A101,0,1),IF(AND(B101=мар17!B101,C101=мар17!C101),0,1))</f>
        <v>0</v>
      </c>
      <c r="Z101" s="70" t="str">
        <f t="shared" si="14"/>
        <v>ул. Вторая д.2</v>
      </c>
      <c r="AA101" s="504">
        <f>IF($B101&lt;&gt;"",MAX(AA$7:AA100)+1,0)</f>
        <v>93</v>
      </c>
      <c r="AB101" s="502">
        <f t="shared" si="13"/>
        <v>101</v>
      </c>
      <c r="AC101" s="504">
        <f>1</f>
        <v>1</v>
      </c>
      <c r="AD101" s="103">
        <f t="shared" si="15"/>
        <v>1392.24</v>
      </c>
      <c r="AE101" s="103">
        <f t="shared" si="16"/>
        <v>2475.52</v>
      </c>
      <c r="AF101" s="103">
        <f t="shared" si="17"/>
        <v>0</v>
      </c>
      <c r="AG101" s="3"/>
    </row>
    <row r="102" spans="1:33" ht="13.2" x14ac:dyDescent="0.25">
      <c r="B102" s="1" t="str">
        <f>адреса!$G$100</f>
        <v>кв.45</v>
      </c>
      <c r="C102" s="522">
        <f>адреса!$I$100</f>
        <v>20000045</v>
      </c>
      <c r="D102" s="6" t="str">
        <f>адреса!$K$100</f>
        <v>ФИО-2-45</v>
      </c>
      <c r="E102" s="6">
        <v>20157.47</v>
      </c>
      <c r="F102" s="6">
        <v>1140.3399999999999</v>
      </c>
      <c r="G102" s="6">
        <v>0</v>
      </c>
      <c r="H102" s="6">
        <v>1784.27</v>
      </c>
      <c r="I102" s="6">
        <v>-491.3</v>
      </c>
      <c r="J102" s="6">
        <v>0</v>
      </c>
      <c r="K102" s="6">
        <v>-697.52</v>
      </c>
      <c r="L102" s="6">
        <v>0</v>
      </c>
      <c r="M102" s="6">
        <v>100</v>
      </c>
      <c r="N102" s="6">
        <v>50</v>
      </c>
      <c r="O102" s="6">
        <v>532.9</v>
      </c>
      <c r="P102" s="6">
        <v>0</v>
      </c>
      <c r="Q102" s="6">
        <v>328.3</v>
      </c>
      <c r="R102" s="6">
        <v>-93.29</v>
      </c>
      <c r="S102" s="6">
        <v>669.98</v>
      </c>
      <c r="T102" s="6">
        <v>0</v>
      </c>
      <c r="U102" s="6">
        <v>0</v>
      </c>
      <c r="V102" s="6">
        <v>3323.68</v>
      </c>
      <c r="W102" s="6">
        <v>0</v>
      </c>
      <c r="X102" s="6">
        <v>23481.15</v>
      </c>
      <c r="Y102" s="513">
        <f>IF(A102&lt;&gt;"",IF(A102=мар17!A102,0,1),IF(AND(B102=мар17!B102,C102=мар17!C102),0,1))</f>
        <v>0</v>
      </c>
      <c r="Z102" s="70" t="str">
        <f t="shared" si="14"/>
        <v>ул. Вторая д.2</v>
      </c>
      <c r="AA102" s="504">
        <f>IF($B102&lt;&gt;"",MAX(AA$7:AA101)+1,0)</f>
        <v>94</v>
      </c>
      <c r="AB102" s="502">
        <f t="shared" si="13"/>
        <v>102</v>
      </c>
      <c r="AC102" s="504">
        <f>1</f>
        <v>1</v>
      </c>
      <c r="AD102" s="103">
        <f t="shared" si="15"/>
        <v>1140.3399999999999</v>
      </c>
      <c r="AE102" s="103">
        <f t="shared" si="16"/>
        <v>1705.04</v>
      </c>
      <c r="AF102" s="103">
        <f t="shared" si="17"/>
        <v>478.30000000000018</v>
      </c>
      <c r="AG102" s="3"/>
    </row>
    <row r="103" spans="1:33" ht="13.2" x14ac:dyDescent="0.25">
      <c r="B103" s="1" t="str">
        <f>адреса!$G$101</f>
        <v>кв.46</v>
      </c>
      <c r="C103" s="522">
        <f>адреса!$I$101</f>
        <v>20000046</v>
      </c>
      <c r="D103" s="6" t="str">
        <f>адреса!$K$101</f>
        <v>ФИО-2-46</v>
      </c>
      <c r="E103" s="6">
        <v>15950.91</v>
      </c>
      <c r="F103" s="6">
        <v>2641.5</v>
      </c>
      <c r="G103" s="6">
        <v>0</v>
      </c>
      <c r="H103" s="6">
        <v>3094.59</v>
      </c>
      <c r="I103" s="6">
        <v>-1114.79</v>
      </c>
      <c r="J103" s="6">
        <v>0</v>
      </c>
      <c r="K103" s="6">
        <v>-1985.23</v>
      </c>
      <c r="L103" s="6">
        <v>0</v>
      </c>
      <c r="M103" s="6">
        <v>100</v>
      </c>
      <c r="N103" s="6">
        <v>50</v>
      </c>
      <c r="O103" s="6">
        <v>311.27999999999997</v>
      </c>
      <c r="P103" s="6">
        <v>0</v>
      </c>
      <c r="Q103" s="6">
        <v>760.48</v>
      </c>
      <c r="R103" s="6">
        <v>-546.02</v>
      </c>
      <c r="S103" s="6">
        <v>-1096.8599999999999</v>
      </c>
      <c r="T103" s="6">
        <v>0</v>
      </c>
      <c r="U103" s="6">
        <v>0</v>
      </c>
      <c r="V103" s="6">
        <v>2214.9499999999998</v>
      </c>
      <c r="W103" s="6">
        <v>18165.86</v>
      </c>
      <c r="X103" s="6">
        <v>0</v>
      </c>
      <c r="Y103" s="513">
        <f>IF(A103&lt;&gt;"",IF(A103=мар17!A103,0,1),IF(AND(B103=мар17!B103,C103=мар17!C103),0,1))</f>
        <v>0</v>
      </c>
      <c r="Z103" s="70" t="str">
        <f t="shared" si="14"/>
        <v>ул. Вторая д.2</v>
      </c>
      <c r="AA103" s="504">
        <f>IF($B103&lt;&gt;"",MAX(AA$7:AA102)+1,0)</f>
        <v>95</v>
      </c>
      <c r="AB103" s="502">
        <f t="shared" si="13"/>
        <v>103</v>
      </c>
      <c r="AC103" s="504">
        <f>1</f>
        <v>1</v>
      </c>
      <c r="AD103" s="103">
        <f t="shared" si="15"/>
        <v>2641.5</v>
      </c>
      <c r="AE103" s="103">
        <f t="shared" si="16"/>
        <v>-1337.0299999999997</v>
      </c>
      <c r="AF103" s="103">
        <f t="shared" si="17"/>
        <v>910.47999999999956</v>
      </c>
      <c r="AG103" s="3"/>
    </row>
    <row r="104" spans="1:33" ht="13.2" x14ac:dyDescent="0.25">
      <c r="B104" s="1" t="str">
        <f>адреса!$G$102</f>
        <v>кв.47</v>
      </c>
      <c r="C104" s="522">
        <f>адреса!$I$102</f>
        <v>20000047</v>
      </c>
      <c r="D104" s="6" t="str">
        <f>адреса!$K$102</f>
        <v>ФИО-2-47</v>
      </c>
      <c r="E104" s="6">
        <v>26575.11</v>
      </c>
      <c r="F104" s="6">
        <v>1814.33</v>
      </c>
      <c r="G104" s="6">
        <v>0</v>
      </c>
      <c r="H104" s="6">
        <v>2258.21</v>
      </c>
      <c r="I104" s="6">
        <v>168.54</v>
      </c>
      <c r="J104" s="6">
        <v>0</v>
      </c>
      <c r="K104" s="6">
        <v>300.91000000000003</v>
      </c>
      <c r="L104" s="6">
        <v>0</v>
      </c>
      <c r="M104" s="6">
        <v>100</v>
      </c>
      <c r="N104" s="6">
        <v>50</v>
      </c>
      <c r="O104" s="6">
        <v>392.8</v>
      </c>
      <c r="P104" s="6">
        <v>0</v>
      </c>
      <c r="Q104" s="6">
        <v>522.34</v>
      </c>
      <c r="R104" s="6">
        <v>82.55</v>
      </c>
      <c r="S104" s="6">
        <v>365.62</v>
      </c>
      <c r="T104" s="6">
        <v>0</v>
      </c>
      <c r="U104" s="6">
        <v>0</v>
      </c>
      <c r="V104" s="6">
        <v>6055.3</v>
      </c>
      <c r="W104" s="6">
        <v>4973.34</v>
      </c>
      <c r="X104" s="6">
        <v>27657.07</v>
      </c>
      <c r="Y104" s="513">
        <f>IF(A104&lt;&gt;"",IF(A104=мар17!A104,0,1),IF(AND(B104=мар17!B104,C104=мар17!C104),0,1))</f>
        <v>0</v>
      </c>
      <c r="Z104" s="70" t="str">
        <f t="shared" si="14"/>
        <v>ул. Вторая д.2</v>
      </c>
      <c r="AA104" s="504">
        <f>IF($B104&lt;&gt;"",MAX(AA$7:AA103)+1,0)</f>
        <v>96</v>
      </c>
      <c r="AB104" s="502">
        <f t="shared" si="13"/>
        <v>104</v>
      </c>
      <c r="AC104" s="504">
        <f>1</f>
        <v>1</v>
      </c>
      <c r="AD104" s="103">
        <f t="shared" si="15"/>
        <v>1814.33</v>
      </c>
      <c r="AE104" s="103">
        <f t="shared" si="16"/>
        <v>3568.63</v>
      </c>
      <c r="AF104" s="103">
        <f t="shared" si="17"/>
        <v>672.34000000000015</v>
      </c>
      <c r="AG104" s="3"/>
    </row>
    <row r="105" spans="1:33" ht="13.2" x14ac:dyDescent="0.25">
      <c r="B105" s="1" t="str">
        <f>адреса!$G$103</f>
        <v>кв.48</v>
      </c>
      <c r="C105" s="522">
        <f>адреса!$I$103</f>
        <v>20000048</v>
      </c>
      <c r="D105" s="6" t="str">
        <f>адреса!$K$103</f>
        <v>ФИО-2-48</v>
      </c>
      <c r="E105" s="6">
        <v>7025.41</v>
      </c>
      <c r="F105" s="6">
        <v>1555.63</v>
      </c>
      <c r="G105" s="6">
        <v>0</v>
      </c>
      <c r="H105" s="6">
        <v>1535.35</v>
      </c>
      <c r="I105" s="6">
        <v>25.22</v>
      </c>
      <c r="J105" s="6">
        <v>0</v>
      </c>
      <c r="K105" s="6">
        <v>32.979999999999997</v>
      </c>
      <c r="L105" s="6">
        <v>0</v>
      </c>
      <c r="M105" s="6">
        <v>100</v>
      </c>
      <c r="N105" s="6">
        <v>50</v>
      </c>
      <c r="O105" s="6">
        <v>352.13</v>
      </c>
      <c r="P105" s="6">
        <v>0</v>
      </c>
      <c r="Q105" s="6">
        <v>447.86</v>
      </c>
      <c r="R105" s="6">
        <v>2.29</v>
      </c>
      <c r="S105" s="6">
        <v>10.16</v>
      </c>
      <c r="T105" s="6">
        <v>0</v>
      </c>
      <c r="U105" s="6">
        <v>0</v>
      </c>
      <c r="V105" s="6">
        <v>4111.62</v>
      </c>
      <c r="W105" s="6">
        <v>7025.41</v>
      </c>
      <c r="X105" s="6">
        <v>4111.62</v>
      </c>
      <c r="Y105" s="513">
        <f>IF(A105&lt;&gt;"",IF(A105=мар17!A105,0,1),IF(AND(B105=мар17!B105,C105=мар17!C105),0,1))</f>
        <v>0</v>
      </c>
      <c r="Z105" s="70" t="str">
        <f t="shared" si="14"/>
        <v>ул. Вторая д.2</v>
      </c>
      <c r="AA105" s="504">
        <f>IF($B105&lt;&gt;"",MAX(AA$7:AA104)+1,0)</f>
        <v>97</v>
      </c>
      <c r="AB105" s="502">
        <f t="shared" si="13"/>
        <v>105</v>
      </c>
      <c r="AC105" s="504">
        <f>1</f>
        <v>1</v>
      </c>
      <c r="AD105" s="103">
        <f t="shared" si="15"/>
        <v>1555.63</v>
      </c>
      <c r="AE105" s="103">
        <f t="shared" si="16"/>
        <v>1958.1299999999999</v>
      </c>
      <c r="AF105" s="103">
        <f t="shared" si="17"/>
        <v>597.8599999999999</v>
      </c>
      <c r="AG105" s="3"/>
    </row>
    <row r="106" spans="1:33" ht="13.2" x14ac:dyDescent="0.25">
      <c r="A106" s="4" t="str">
        <f>адреса!$E$104</f>
        <v>ул. Третья д.3</v>
      </c>
      <c r="C106" s="522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513">
        <f>IF(A106&lt;&gt;"",IF(A106=мар17!A106,0,1),IF(AND(B106=мар17!B106,C106=мар17!C106),0,1))</f>
        <v>0</v>
      </c>
      <c r="Z106" s="70" t="str">
        <f t="shared" si="14"/>
        <v>ул. Третья д.3</v>
      </c>
      <c r="AA106" s="504">
        <f>IF($B106&lt;&gt;"",MAX(AA$7:AA105)+1,0)</f>
        <v>0</v>
      </c>
      <c r="AB106" s="502">
        <f t="shared" si="13"/>
        <v>106</v>
      </c>
      <c r="AC106" s="504">
        <f>1</f>
        <v>1</v>
      </c>
      <c r="AD106" s="103">
        <f t="shared" si="15"/>
        <v>0</v>
      </c>
      <c r="AE106" s="103">
        <f t="shared" si="16"/>
        <v>0</v>
      </c>
      <c r="AF106" s="103">
        <f t="shared" si="17"/>
        <v>0</v>
      </c>
      <c r="AG106" s="3"/>
    </row>
    <row r="107" spans="1:33" ht="13.2" x14ac:dyDescent="0.25">
      <c r="B107" s="1" t="str">
        <f>адреса!$G$104</f>
        <v>кв.1</v>
      </c>
      <c r="C107" s="522">
        <f>адреса!$I$104</f>
        <v>30000001</v>
      </c>
      <c r="D107" s="6" t="str">
        <f>адреса!$K$104</f>
        <v>ФИО-3-1</v>
      </c>
      <c r="E107" s="6">
        <v>19328.63</v>
      </c>
      <c r="F107" s="6">
        <v>1817.74</v>
      </c>
      <c r="G107" s="6">
        <v>0</v>
      </c>
      <c r="H107" s="6">
        <v>3357.45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v>394.29</v>
      </c>
      <c r="T107" s="6">
        <v>0</v>
      </c>
      <c r="U107" s="6">
        <v>0</v>
      </c>
      <c r="V107" s="6">
        <v>5569.48</v>
      </c>
      <c r="W107" s="6">
        <v>0</v>
      </c>
      <c r="X107" s="6">
        <v>24898.11</v>
      </c>
      <c r="Y107" s="513">
        <f>IF(A107&lt;&gt;"",IF(A107=мар17!A107,0,1),IF(AND(B107=мар17!B107,C107=мар17!C107),0,1))</f>
        <v>0</v>
      </c>
      <c r="Z107" s="70" t="str">
        <f t="shared" si="14"/>
        <v>ул. Третья д.3</v>
      </c>
      <c r="AA107" s="504">
        <f>IF($B107&lt;&gt;"",MAX(AA$7:AA106)+1,0)</f>
        <v>98</v>
      </c>
      <c r="AB107" s="502">
        <f t="shared" si="13"/>
        <v>107</v>
      </c>
      <c r="AC107" s="504">
        <f>1</f>
        <v>1</v>
      </c>
      <c r="AD107" s="103">
        <f t="shared" si="15"/>
        <v>1817.74</v>
      </c>
      <c r="AE107" s="103">
        <f t="shared" si="16"/>
        <v>3751.74</v>
      </c>
      <c r="AF107" s="103">
        <f t="shared" si="17"/>
        <v>0</v>
      </c>
      <c r="AG107" s="3"/>
    </row>
    <row r="108" spans="1:33" ht="13.2" x14ac:dyDescent="0.25">
      <c r="B108" s="1" t="str">
        <f>адреса!$G$105</f>
        <v>кв.2</v>
      </c>
      <c r="C108" s="522">
        <f>адреса!$I$105</f>
        <v>30000002</v>
      </c>
      <c r="D108" s="6" t="str">
        <f>адреса!$K$105</f>
        <v>ФИО-3-2</v>
      </c>
      <c r="E108" s="6">
        <v>7104.06</v>
      </c>
      <c r="F108" s="6">
        <v>2079.84</v>
      </c>
      <c r="G108" s="6">
        <v>0</v>
      </c>
      <c r="H108" s="6">
        <v>3841.35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v>394.29</v>
      </c>
      <c r="T108" s="6">
        <v>0</v>
      </c>
      <c r="U108" s="6">
        <v>0</v>
      </c>
      <c r="V108" s="6">
        <v>6315.48</v>
      </c>
      <c r="W108" s="6">
        <v>7104.06</v>
      </c>
      <c r="X108" s="6">
        <v>6315.48</v>
      </c>
      <c r="Y108" s="513">
        <f>IF(A108&lt;&gt;"",IF(A108=мар17!A108,0,1),IF(AND(B108=мар17!B108,C108=мар17!C108),0,1))</f>
        <v>0</v>
      </c>
      <c r="Z108" s="70" t="str">
        <f t="shared" si="14"/>
        <v>ул. Третья д.3</v>
      </c>
      <c r="AA108" s="504">
        <f>IF($B108&lt;&gt;"",MAX(AA$7:AA107)+1,0)</f>
        <v>99</v>
      </c>
      <c r="AB108" s="502">
        <f t="shared" si="13"/>
        <v>108</v>
      </c>
      <c r="AC108" s="504">
        <f>1</f>
        <v>1</v>
      </c>
      <c r="AD108" s="103">
        <f t="shared" si="15"/>
        <v>2079.84</v>
      </c>
      <c r="AE108" s="103">
        <f t="shared" si="16"/>
        <v>4235.6400000000003</v>
      </c>
      <c r="AF108" s="103">
        <f t="shared" si="17"/>
        <v>0</v>
      </c>
      <c r="AG108" s="3"/>
    </row>
    <row r="109" spans="1:33" ht="13.2" x14ac:dyDescent="0.25">
      <c r="B109" s="1" t="str">
        <f>адреса!$G$106</f>
        <v>кв.3</v>
      </c>
      <c r="C109" s="522">
        <f>адреса!$I$106</f>
        <v>30000003</v>
      </c>
      <c r="D109" s="6" t="str">
        <f>адреса!$K$106</f>
        <v>ФИО-3-3</v>
      </c>
      <c r="E109" s="6">
        <v>65451.71</v>
      </c>
      <c r="F109" s="6">
        <v>2794.68</v>
      </c>
      <c r="G109" s="6">
        <v>0</v>
      </c>
      <c r="H109" s="6">
        <v>5161.63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v>788.58</v>
      </c>
      <c r="T109" s="6">
        <v>0</v>
      </c>
      <c r="U109" s="6">
        <v>0</v>
      </c>
      <c r="V109" s="6">
        <v>8744.89</v>
      </c>
      <c r="W109" s="6">
        <v>58703.02</v>
      </c>
      <c r="X109" s="6">
        <v>15493.58</v>
      </c>
      <c r="Y109" s="513">
        <f>IF(A109&lt;&gt;"",IF(A109=мар17!A109,0,1),IF(AND(B109=мар17!B109,C109=мар17!C109),0,1))</f>
        <v>0</v>
      </c>
      <c r="Z109" s="70" t="str">
        <f t="shared" si="14"/>
        <v>ул. Третья д.3</v>
      </c>
      <c r="AA109" s="504">
        <f>IF($B109&lt;&gt;"",MAX(AA$7:AA108)+1,0)</f>
        <v>100</v>
      </c>
      <c r="AB109" s="502">
        <f t="shared" si="13"/>
        <v>109</v>
      </c>
      <c r="AC109" s="504">
        <f>1</f>
        <v>1</v>
      </c>
      <c r="AD109" s="103">
        <f t="shared" si="15"/>
        <v>2794.68</v>
      </c>
      <c r="AE109" s="103">
        <f t="shared" si="16"/>
        <v>5950.21</v>
      </c>
      <c r="AF109" s="103">
        <f t="shared" si="17"/>
        <v>0</v>
      </c>
      <c r="AG109" s="3"/>
    </row>
    <row r="110" spans="1:33" ht="13.2" x14ac:dyDescent="0.25">
      <c r="B110" s="1" t="str">
        <f>адреса!$G$107</f>
        <v>кв.4</v>
      </c>
      <c r="C110" s="522">
        <f>адреса!$I$107</f>
        <v>30000004</v>
      </c>
      <c r="D110" s="6" t="str">
        <f>адреса!$K$107</f>
        <v>ФИО-3-4</v>
      </c>
      <c r="E110" s="6">
        <v>56549.03</v>
      </c>
      <c r="F110" s="6">
        <v>2515.56</v>
      </c>
      <c r="G110" s="6">
        <v>0</v>
      </c>
      <c r="H110" s="6">
        <v>4645.87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394.29</v>
      </c>
      <c r="T110" s="6">
        <v>0</v>
      </c>
      <c r="U110" s="6">
        <v>0</v>
      </c>
      <c r="V110" s="6">
        <v>7555.72</v>
      </c>
      <c r="W110" s="6">
        <v>0</v>
      </c>
      <c r="X110" s="6">
        <v>64104.75</v>
      </c>
      <c r="Y110" s="513">
        <f>IF(A110&lt;&gt;"",IF(A110=мар17!A110,0,1),IF(AND(B110=мар17!B110,C110=мар17!C110),0,1))</f>
        <v>0</v>
      </c>
      <c r="Z110" s="70" t="str">
        <f t="shared" si="14"/>
        <v>ул. Третья д.3</v>
      </c>
      <c r="AA110" s="504">
        <f>IF($B110&lt;&gt;"",MAX(AA$7:AA109)+1,0)</f>
        <v>101</v>
      </c>
      <c r="AB110" s="502">
        <f t="shared" si="13"/>
        <v>110</v>
      </c>
      <c r="AC110" s="504">
        <f>1</f>
        <v>1</v>
      </c>
      <c r="AD110" s="103">
        <f t="shared" si="15"/>
        <v>2515.56</v>
      </c>
      <c r="AE110" s="103">
        <f t="shared" si="16"/>
        <v>5040.16</v>
      </c>
      <c r="AF110" s="103">
        <f t="shared" si="17"/>
        <v>0</v>
      </c>
      <c r="AG110" s="3"/>
    </row>
    <row r="111" spans="1:33" ht="13.2" x14ac:dyDescent="0.25">
      <c r="B111" s="1" t="str">
        <f>адреса!$G$108</f>
        <v>кв.5</v>
      </c>
      <c r="C111" s="522">
        <f>адреса!$I$108</f>
        <v>30000005</v>
      </c>
      <c r="D111" s="6" t="str">
        <f>адреса!$K$108</f>
        <v>ФИО-3-5</v>
      </c>
      <c r="E111" s="6">
        <v>32344.11</v>
      </c>
      <c r="F111" s="6">
        <v>3223.59</v>
      </c>
      <c r="G111" s="6">
        <v>0</v>
      </c>
      <c r="H111" s="6">
        <v>5954.2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v>228.94</v>
      </c>
      <c r="T111" s="6">
        <v>0</v>
      </c>
      <c r="U111" s="6">
        <v>0</v>
      </c>
      <c r="V111" s="6">
        <v>9406.73</v>
      </c>
      <c r="W111" s="6">
        <v>11000</v>
      </c>
      <c r="X111" s="6">
        <v>30750.84</v>
      </c>
      <c r="Y111" s="513">
        <f>IF(A111&lt;&gt;"",IF(A111=мар17!A111,0,1),IF(AND(B111=мар17!B111,C111=мар17!C111),0,1))</f>
        <v>0</v>
      </c>
      <c r="Z111" s="70" t="str">
        <f t="shared" si="14"/>
        <v>ул. Третья д.3</v>
      </c>
      <c r="AA111" s="504">
        <f>IF($B111&lt;&gt;"",MAX(AA$7:AA110)+1,0)</f>
        <v>102</v>
      </c>
      <c r="AB111" s="502">
        <f t="shared" si="13"/>
        <v>111</v>
      </c>
      <c r="AC111" s="504">
        <f>1</f>
        <v>1</v>
      </c>
      <c r="AD111" s="103">
        <f t="shared" si="15"/>
        <v>3223.59</v>
      </c>
      <c r="AE111" s="103">
        <f t="shared" si="16"/>
        <v>6183.1399999999994</v>
      </c>
      <c r="AF111" s="103">
        <f t="shared" si="17"/>
        <v>0</v>
      </c>
      <c r="AG111" s="3"/>
    </row>
    <row r="112" spans="1:33" ht="13.2" x14ac:dyDescent="0.25">
      <c r="B112" s="1" t="str">
        <f>адреса!$G$109</f>
        <v>кв.6</v>
      </c>
      <c r="C112" s="522">
        <f>адреса!$I$109</f>
        <v>30000006</v>
      </c>
      <c r="D112" s="6" t="str">
        <f>адреса!$K$109</f>
        <v>ФИО-3-6</v>
      </c>
      <c r="E112" s="6">
        <v>17705.37</v>
      </c>
      <c r="F112" s="6">
        <v>2069.63</v>
      </c>
      <c r="G112" s="6">
        <v>0</v>
      </c>
      <c r="H112" s="6">
        <v>3823.43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v>394.29</v>
      </c>
      <c r="T112" s="6">
        <v>0</v>
      </c>
      <c r="U112" s="6">
        <v>0</v>
      </c>
      <c r="V112" s="6">
        <v>6287.35</v>
      </c>
      <c r="W112" s="6">
        <v>10000</v>
      </c>
      <c r="X112" s="6">
        <v>13992.72</v>
      </c>
      <c r="Y112" s="513">
        <f>IF(A112&lt;&gt;"",IF(A112=мар17!A112,0,1),IF(AND(B112=мар17!B112,C112=мар17!C112),0,1))</f>
        <v>0</v>
      </c>
      <c r="Z112" s="70" t="str">
        <f t="shared" si="14"/>
        <v>ул. Третья д.3</v>
      </c>
      <c r="AA112" s="504">
        <f>IF($B112&lt;&gt;"",MAX(AA$7:AA111)+1,0)</f>
        <v>103</v>
      </c>
      <c r="AB112" s="502">
        <f t="shared" si="13"/>
        <v>112</v>
      </c>
      <c r="AC112" s="504">
        <f>1</f>
        <v>1</v>
      </c>
      <c r="AD112" s="103">
        <f t="shared" si="15"/>
        <v>2069.63</v>
      </c>
      <c r="AE112" s="103">
        <f t="shared" si="16"/>
        <v>4217.72</v>
      </c>
      <c r="AF112" s="103">
        <f t="shared" si="17"/>
        <v>0</v>
      </c>
      <c r="AG112" s="3"/>
    </row>
    <row r="113" spans="2:33" ht="13.2" x14ac:dyDescent="0.25">
      <c r="B113" s="1" t="str">
        <f>адреса!$G$110</f>
        <v>кв.7</v>
      </c>
      <c r="C113" s="522">
        <f>адреса!$I$110</f>
        <v>30000007</v>
      </c>
      <c r="D113" s="6" t="str">
        <f>адреса!$K$110</f>
        <v>ФИО-3-7</v>
      </c>
      <c r="E113" s="6">
        <v>9789.42</v>
      </c>
      <c r="F113" s="6">
        <v>-3022.75</v>
      </c>
      <c r="G113" s="6">
        <v>0</v>
      </c>
      <c r="H113" s="6">
        <v>5583.8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v>394.29</v>
      </c>
      <c r="T113" s="6">
        <v>0</v>
      </c>
      <c r="U113" s="6">
        <v>0</v>
      </c>
      <c r="V113" s="6">
        <v>2955.34</v>
      </c>
      <c r="W113" s="6">
        <v>4599.91</v>
      </c>
      <c r="X113" s="6">
        <v>8144.85</v>
      </c>
      <c r="Y113" s="513">
        <f>IF(A113&lt;&gt;"",IF(A113=мар17!A113,0,1),IF(AND(B113=мар17!B113,C113=мар17!C113),0,1))</f>
        <v>0</v>
      </c>
      <c r="Z113" s="70" t="str">
        <f t="shared" si="14"/>
        <v>ул. Третья д.3</v>
      </c>
      <c r="AA113" s="504">
        <f>IF($B113&lt;&gt;"",MAX(AA$7:AA112)+1,0)</f>
        <v>104</v>
      </c>
      <c r="AB113" s="502">
        <f t="shared" si="13"/>
        <v>113</v>
      </c>
      <c r="AC113" s="504">
        <f>1</f>
        <v>1</v>
      </c>
      <c r="AD113" s="103">
        <f t="shared" si="15"/>
        <v>-3022.75</v>
      </c>
      <c r="AE113" s="103">
        <f t="shared" si="16"/>
        <v>5978.09</v>
      </c>
      <c r="AF113" s="103">
        <f t="shared" si="17"/>
        <v>0</v>
      </c>
      <c r="AG113" s="3"/>
    </row>
    <row r="114" spans="2:33" ht="13.2" x14ac:dyDescent="0.25">
      <c r="B114" s="1" t="str">
        <f>адреса!$G$111</f>
        <v>кв.8</v>
      </c>
      <c r="C114" s="522">
        <f>адреса!$I$111</f>
        <v>30000008</v>
      </c>
      <c r="D114" s="6" t="str">
        <f>адреса!$K$111</f>
        <v>ФИО-3-8</v>
      </c>
      <c r="E114" s="6">
        <v>45703.83</v>
      </c>
      <c r="F114" s="6">
        <v>3431.23</v>
      </c>
      <c r="G114" s="6">
        <v>0</v>
      </c>
      <c r="H114" s="6">
        <v>6338.53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v>394.29</v>
      </c>
      <c r="T114" s="6">
        <v>0</v>
      </c>
      <c r="U114" s="6">
        <v>0</v>
      </c>
      <c r="V114" s="6">
        <v>10164.049999999999</v>
      </c>
      <c r="W114" s="6">
        <v>15000</v>
      </c>
      <c r="X114" s="6">
        <v>40867.879999999997</v>
      </c>
      <c r="Y114" s="513">
        <f>IF(A114&lt;&gt;"",IF(A114=мар17!A114,0,1),IF(AND(B114=мар17!B114,C114=мар17!C114),0,1))</f>
        <v>0</v>
      </c>
      <c r="Z114" s="70" t="str">
        <f t="shared" si="14"/>
        <v>ул. Третья д.3</v>
      </c>
      <c r="AA114" s="504">
        <f>IF($B114&lt;&gt;"",MAX(AA$7:AA113)+1,0)</f>
        <v>105</v>
      </c>
      <c r="AB114" s="502">
        <f t="shared" si="13"/>
        <v>114</v>
      </c>
      <c r="AC114" s="504">
        <f>1</f>
        <v>1</v>
      </c>
      <c r="AD114" s="103">
        <f t="shared" si="15"/>
        <v>3431.23</v>
      </c>
      <c r="AE114" s="103">
        <f t="shared" si="16"/>
        <v>6732.82</v>
      </c>
      <c r="AF114" s="103">
        <f t="shared" si="17"/>
        <v>0</v>
      </c>
      <c r="AG114" s="3"/>
    </row>
    <row r="115" spans="2:33" ht="13.2" x14ac:dyDescent="0.25">
      <c r="B115" s="1" t="str">
        <f>адреса!$G$112</f>
        <v>кв.9</v>
      </c>
      <c r="C115" s="522">
        <f>адреса!$I$112</f>
        <v>30000009</v>
      </c>
      <c r="D115" s="6" t="str">
        <f>адреса!$K$112</f>
        <v>ФИО-3-9</v>
      </c>
      <c r="E115" s="6">
        <v>24920.09</v>
      </c>
      <c r="F115" s="6">
        <v>3070.41</v>
      </c>
      <c r="G115" s="6">
        <v>0</v>
      </c>
      <c r="H115" s="6">
        <v>5671.42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1182.8699999999999</v>
      </c>
      <c r="T115" s="6">
        <v>0</v>
      </c>
      <c r="U115" s="6">
        <v>0</v>
      </c>
      <c r="V115" s="6">
        <v>9924.7000000000007</v>
      </c>
      <c r="W115" s="6">
        <v>10000</v>
      </c>
      <c r="X115" s="6">
        <v>24844.79</v>
      </c>
      <c r="Y115" s="513">
        <f>IF(A115&lt;&gt;"",IF(A115=мар17!A115,0,1),IF(AND(B115=мар17!B115,C115=мар17!C115),0,1))</f>
        <v>0</v>
      </c>
      <c r="Z115" s="70" t="str">
        <f t="shared" si="14"/>
        <v>ул. Третья д.3</v>
      </c>
      <c r="AA115" s="504">
        <f>IF($B115&lt;&gt;"",MAX(AA$7:AA114)+1,0)</f>
        <v>106</v>
      </c>
      <c r="AB115" s="502">
        <f t="shared" si="13"/>
        <v>115</v>
      </c>
      <c r="AC115" s="504">
        <f>1</f>
        <v>1</v>
      </c>
      <c r="AD115" s="103">
        <f t="shared" si="15"/>
        <v>3070.41</v>
      </c>
      <c r="AE115" s="103">
        <f t="shared" si="16"/>
        <v>6854.29</v>
      </c>
      <c r="AF115" s="103">
        <f t="shared" si="17"/>
        <v>0</v>
      </c>
      <c r="AG115" s="3"/>
    </row>
    <row r="116" spans="2:33" ht="13.2" x14ac:dyDescent="0.25">
      <c r="B116" s="1" t="str">
        <f>адреса!$G$113</f>
        <v>кв.10</v>
      </c>
      <c r="C116" s="522">
        <f>адреса!$I$113</f>
        <v>30000010</v>
      </c>
      <c r="D116" s="6" t="str">
        <f>адреса!$K$113</f>
        <v>ФИО-3-10</v>
      </c>
      <c r="E116" s="6">
        <v>52128.77</v>
      </c>
      <c r="F116" s="6">
        <v>2314.7199999999998</v>
      </c>
      <c r="G116" s="6">
        <v>0</v>
      </c>
      <c r="H116" s="6">
        <v>4275.47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394.29</v>
      </c>
      <c r="T116" s="6">
        <v>0</v>
      </c>
      <c r="U116" s="6">
        <v>0</v>
      </c>
      <c r="V116" s="6">
        <v>6984.48</v>
      </c>
      <c r="W116" s="6">
        <v>0</v>
      </c>
      <c r="X116" s="6">
        <v>59113.25</v>
      </c>
      <c r="Y116" s="513">
        <f>IF(A116&lt;&gt;"",IF(A116=мар17!A116,0,1),IF(AND(B116=мар17!B116,C116=мар17!C116),0,1))</f>
        <v>0</v>
      </c>
      <c r="Z116" s="70" t="str">
        <f t="shared" si="14"/>
        <v>ул. Третья д.3</v>
      </c>
      <c r="AA116" s="504">
        <f>IF($B116&lt;&gt;"",MAX(AA$7:AA115)+1,0)</f>
        <v>107</v>
      </c>
      <c r="AB116" s="502">
        <f t="shared" si="13"/>
        <v>116</v>
      </c>
      <c r="AC116" s="504">
        <f>1</f>
        <v>1</v>
      </c>
      <c r="AD116" s="103">
        <f t="shared" si="15"/>
        <v>2314.7199999999998</v>
      </c>
      <c r="AE116" s="103">
        <f t="shared" si="16"/>
        <v>4669.76</v>
      </c>
      <c r="AF116" s="103">
        <f t="shared" si="17"/>
        <v>0</v>
      </c>
      <c r="AG116" s="3"/>
    </row>
    <row r="117" spans="2:33" ht="13.2" x14ac:dyDescent="0.25">
      <c r="B117" s="1" t="str">
        <f>адреса!$G$114</f>
        <v>кв.11</v>
      </c>
      <c r="C117" s="522">
        <f>адреса!$I$114</f>
        <v>30000011</v>
      </c>
      <c r="D117" s="6" t="str">
        <f>адреса!$K$114</f>
        <v>ФИО-3-11</v>
      </c>
      <c r="E117" s="6">
        <v>13730.55</v>
      </c>
      <c r="F117" s="6">
        <v>-3029.56</v>
      </c>
      <c r="G117" s="6">
        <v>0</v>
      </c>
      <c r="H117" s="6">
        <v>5595.75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v>394.29</v>
      </c>
      <c r="T117" s="6">
        <v>0</v>
      </c>
      <c r="U117" s="6">
        <v>0</v>
      </c>
      <c r="V117" s="6">
        <v>2960.48</v>
      </c>
      <c r="W117" s="6">
        <v>0</v>
      </c>
      <c r="X117" s="6">
        <v>16691.03</v>
      </c>
      <c r="Y117" s="513">
        <f>IF(A117&lt;&gt;"",IF(A117=мар17!A117,0,1),IF(AND(B117=мар17!B117,C117=мар17!C117),0,1))</f>
        <v>0</v>
      </c>
      <c r="Z117" s="70" t="str">
        <f t="shared" si="14"/>
        <v>ул. Третья д.3</v>
      </c>
      <c r="AA117" s="504">
        <f>IF($B117&lt;&gt;"",MAX(AA$7:AA116)+1,0)</f>
        <v>108</v>
      </c>
      <c r="AB117" s="502">
        <f t="shared" si="13"/>
        <v>117</v>
      </c>
      <c r="AC117" s="504">
        <f>1</f>
        <v>1</v>
      </c>
      <c r="AD117" s="103">
        <f t="shared" si="15"/>
        <v>-3029.56</v>
      </c>
      <c r="AE117" s="103">
        <f t="shared" si="16"/>
        <v>5990.04</v>
      </c>
      <c r="AF117" s="103">
        <f t="shared" si="17"/>
        <v>0</v>
      </c>
      <c r="AG117" s="3"/>
    </row>
    <row r="118" spans="2:33" ht="13.2" x14ac:dyDescent="0.25">
      <c r="B118" s="1" t="str">
        <f>адреса!$G$115</f>
        <v>кв.12</v>
      </c>
      <c r="C118" s="522">
        <f>адреса!$I$115</f>
        <v>30000012</v>
      </c>
      <c r="D118" s="6" t="str">
        <f>адреса!$K$115</f>
        <v>ФИО-3-12</v>
      </c>
      <c r="E118" s="6">
        <v>79472.63</v>
      </c>
      <c r="F118" s="6">
        <v>3557.18</v>
      </c>
      <c r="G118" s="6">
        <v>0</v>
      </c>
      <c r="H118" s="6">
        <v>6569.53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v>394.29</v>
      </c>
      <c r="T118" s="6">
        <v>0</v>
      </c>
      <c r="U118" s="6">
        <v>0</v>
      </c>
      <c r="V118" s="6">
        <v>10521</v>
      </c>
      <c r="W118" s="6">
        <v>0</v>
      </c>
      <c r="X118" s="6">
        <v>89993.63</v>
      </c>
      <c r="Y118" s="513">
        <f>IF(A118&lt;&gt;"",IF(A118=мар17!A118,0,1),IF(AND(B118=мар17!B118,C118=мар17!C118),0,1))</f>
        <v>0</v>
      </c>
      <c r="Z118" s="70" t="str">
        <f t="shared" si="14"/>
        <v>ул. Третья д.3</v>
      </c>
      <c r="AA118" s="504">
        <f>IF($B118&lt;&gt;"",MAX(AA$7:AA117)+1,0)</f>
        <v>109</v>
      </c>
      <c r="AB118" s="502">
        <f t="shared" si="13"/>
        <v>118</v>
      </c>
      <c r="AC118" s="504">
        <f>1</f>
        <v>1</v>
      </c>
      <c r="AD118" s="103">
        <f t="shared" si="15"/>
        <v>3557.18</v>
      </c>
      <c r="AE118" s="103">
        <f t="shared" si="16"/>
        <v>6963.82</v>
      </c>
      <c r="AF118" s="103">
        <f t="shared" si="17"/>
        <v>0</v>
      </c>
      <c r="AG118" s="3"/>
    </row>
    <row r="119" spans="2:33" ht="13.2" x14ac:dyDescent="0.25">
      <c r="B119" s="1" t="str">
        <f>адреса!$G$116</f>
        <v>кв.13</v>
      </c>
      <c r="C119" s="522">
        <f>адреса!$I$116</f>
        <v>30000013</v>
      </c>
      <c r="D119" s="6" t="str">
        <f>адреса!$K$116</f>
        <v>ФИО-3-13</v>
      </c>
      <c r="E119" s="6">
        <v>9488.75</v>
      </c>
      <c r="F119" s="6">
        <v>2917.23</v>
      </c>
      <c r="G119" s="6">
        <v>0</v>
      </c>
      <c r="H119" s="6">
        <v>5388.65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v>394.29</v>
      </c>
      <c r="T119" s="6">
        <v>0</v>
      </c>
      <c r="U119" s="6">
        <v>0</v>
      </c>
      <c r="V119" s="6">
        <v>8700.17</v>
      </c>
      <c r="W119" s="6">
        <v>18188.919999999998</v>
      </c>
      <c r="X119" s="6">
        <v>0</v>
      </c>
      <c r="Y119" s="513">
        <f>IF(A119&lt;&gt;"",IF(A119=мар17!A119,0,1),IF(AND(B119=мар17!B119,C119=мар17!C119),0,1))</f>
        <v>0</v>
      </c>
      <c r="Z119" s="70" t="str">
        <f t="shared" si="14"/>
        <v>ул. Третья д.3</v>
      </c>
      <c r="AA119" s="504">
        <f>IF($B119&lt;&gt;"",MAX(AA$7:AA118)+1,0)</f>
        <v>110</v>
      </c>
      <c r="AB119" s="502">
        <f t="shared" si="13"/>
        <v>119</v>
      </c>
      <c r="AC119" s="504">
        <f>1</f>
        <v>1</v>
      </c>
      <c r="AD119" s="103">
        <f t="shared" si="15"/>
        <v>2917.23</v>
      </c>
      <c r="AE119" s="103">
        <f t="shared" si="16"/>
        <v>5782.94</v>
      </c>
      <c r="AF119" s="103">
        <f t="shared" si="17"/>
        <v>0</v>
      </c>
      <c r="AG119" s="3"/>
    </row>
    <row r="120" spans="2:33" ht="13.2" x14ac:dyDescent="0.25">
      <c r="B120" s="1" t="str">
        <f>адреса!$G$117</f>
        <v>кв.14</v>
      </c>
      <c r="C120" s="522">
        <f>адреса!$I$117</f>
        <v>30000014</v>
      </c>
      <c r="D120" s="6" t="str">
        <f>адреса!$K$117</f>
        <v>ФИО-3-14</v>
      </c>
      <c r="E120" s="6">
        <v>23678.36</v>
      </c>
      <c r="F120" s="6">
        <v>2253.4499999999998</v>
      </c>
      <c r="G120" s="6">
        <v>0</v>
      </c>
      <c r="H120" s="6">
        <v>4161.96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394.29</v>
      </c>
      <c r="T120" s="6">
        <v>0</v>
      </c>
      <c r="U120" s="6">
        <v>0</v>
      </c>
      <c r="V120" s="6">
        <v>6809.7</v>
      </c>
      <c r="W120" s="6">
        <v>0</v>
      </c>
      <c r="X120" s="6">
        <v>30488.06</v>
      </c>
      <c r="Y120" s="513">
        <f>IF(A120&lt;&gt;"",IF(A120=мар17!A120,0,1),IF(AND(B120=мар17!B120,C120=мар17!C120),0,1))</f>
        <v>0</v>
      </c>
      <c r="Z120" s="70" t="str">
        <f t="shared" si="14"/>
        <v>ул. Третья д.3</v>
      </c>
      <c r="AA120" s="504">
        <f>IF($B120&lt;&gt;"",MAX(AA$7:AA119)+1,0)</f>
        <v>111</v>
      </c>
      <c r="AB120" s="502">
        <f t="shared" si="13"/>
        <v>120</v>
      </c>
      <c r="AC120" s="504">
        <f>1</f>
        <v>1</v>
      </c>
      <c r="AD120" s="103">
        <f t="shared" si="15"/>
        <v>2253.4499999999998</v>
      </c>
      <c r="AE120" s="103">
        <f t="shared" si="16"/>
        <v>4556.25</v>
      </c>
      <c r="AF120" s="103">
        <f t="shared" si="17"/>
        <v>0</v>
      </c>
      <c r="AG120" s="3"/>
    </row>
    <row r="121" spans="2:33" ht="13.2" x14ac:dyDescent="0.25">
      <c r="B121" s="1" t="str">
        <f>адреса!$G$118</f>
        <v>кв.15</v>
      </c>
      <c r="C121" s="522">
        <f>адреса!$I$118</f>
        <v>30000015</v>
      </c>
      <c r="D121" s="6" t="str">
        <f>адреса!$K$118</f>
        <v>ФИО-3-15</v>
      </c>
      <c r="E121" s="6">
        <v>17902.07</v>
      </c>
      <c r="F121" s="6">
        <v>2794.68</v>
      </c>
      <c r="G121" s="6">
        <v>0</v>
      </c>
      <c r="H121" s="6">
        <v>5161.63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394.29</v>
      </c>
      <c r="T121" s="6">
        <v>0</v>
      </c>
      <c r="U121" s="6">
        <v>0</v>
      </c>
      <c r="V121" s="6">
        <v>8350.6</v>
      </c>
      <c r="W121" s="6">
        <v>10000</v>
      </c>
      <c r="X121" s="6">
        <v>16252.67</v>
      </c>
      <c r="Y121" s="513">
        <f>IF(A121&lt;&gt;"",IF(A121=мар17!A121,0,1),IF(AND(B121=мар17!B121,C121=мар17!C121),0,1))</f>
        <v>0</v>
      </c>
      <c r="Z121" s="70" t="str">
        <f t="shared" si="14"/>
        <v>ул. Третья д.3</v>
      </c>
      <c r="AA121" s="504">
        <f>IF($B121&lt;&gt;"",MAX(AA$7:AA120)+1,0)</f>
        <v>112</v>
      </c>
      <c r="AB121" s="502">
        <f t="shared" si="13"/>
        <v>121</v>
      </c>
      <c r="AC121" s="504">
        <f>1</f>
        <v>1</v>
      </c>
      <c r="AD121" s="103">
        <f t="shared" si="15"/>
        <v>2794.68</v>
      </c>
      <c r="AE121" s="103">
        <f t="shared" si="16"/>
        <v>5555.92</v>
      </c>
      <c r="AF121" s="103">
        <f t="shared" si="17"/>
        <v>0</v>
      </c>
      <c r="AG121" s="3"/>
    </row>
    <row r="122" spans="2:33" ht="13.2" x14ac:dyDescent="0.25">
      <c r="B122" s="1" t="str">
        <f>адреса!$G$119</f>
        <v>кв.16</v>
      </c>
      <c r="C122" s="522">
        <f>адреса!$I$119</f>
        <v>30000016</v>
      </c>
      <c r="D122" s="6" t="str">
        <f>адреса!$K$119</f>
        <v>ФИО-3-16</v>
      </c>
      <c r="E122" s="6">
        <v>29361.74</v>
      </c>
      <c r="F122" s="6">
        <v>3529.95</v>
      </c>
      <c r="G122" s="6">
        <v>0</v>
      </c>
      <c r="H122" s="6">
        <v>6519.75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  <c r="S122" s="6">
        <v>394.29</v>
      </c>
      <c r="T122" s="6">
        <v>0</v>
      </c>
      <c r="U122" s="6">
        <v>0</v>
      </c>
      <c r="V122" s="6">
        <v>10443.99</v>
      </c>
      <c r="W122" s="6">
        <v>0</v>
      </c>
      <c r="X122" s="6">
        <v>39805.730000000003</v>
      </c>
      <c r="Y122" s="513">
        <f>IF(A122&lt;&gt;"",IF(A122=мар17!A122,0,1),IF(AND(B122=мар17!B122,C122=мар17!C122),0,1))</f>
        <v>0</v>
      </c>
      <c r="Z122" s="70" t="str">
        <f t="shared" si="14"/>
        <v>ул. Третья д.3</v>
      </c>
      <c r="AA122" s="504">
        <f>IF($B122&lt;&gt;"",MAX(AA$7:AA121)+1,0)</f>
        <v>113</v>
      </c>
      <c r="AB122" s="502">
        <f t="shared" si="13"/>
        <v>122</v>
      </c>
      <c r="AC122" s="504">
        <f>1</f>
        <v>1</v>
      </c>
      <c r="AD122" s="103">
        <f t="shared" si="15"/>
        <v>3529.95</v>
      </c>
      <c r="AE122" s="103">
        <f t="shared" si="16"/>
        <v>6914.04</v>
      </c>
      <c r="AF122" s="103">
        <f t="shared" si="17"/>
        <v>0</v>
      </c>
      <c r="AG122" s="3"/>
    </row>
    <row r="123" spans="2:33" ht="13.2" x14ac:dyDescent="0.25">
      <c r="B123" s="1" t="str">
        <f>адреса!$G$120</f>
        <v>кв.17</v>
      </c>
      <c r="C123" s="522">
        <f>адреса!$I$120</f>
        <v>30000017</v>
      </c>
      <c r="D123" s="6" t="str">
        <f>адреса!$K$120</f>
        <v>ФИО-3-17</v>
      </c>
      <c r="E123" s="6">
        <v>9885.19</v>
      </c>
      <c r="F123" s="6">
        <v>3056.79</v>
      </c>
      <c r="G123" s="6">
        <v>0</v>
      </c>
      <c r="H123" s="6">
        <v>5645.53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6">
        <v>0</v>
      </c>
      <c r="P123" s="6">
        <v>0</v>
      </c>
      <c r="Q123" s="6">
        <v>0</v>
      </c>
      <c r="R123" s="6">
        <v>0</v>
      </c>
      <c r="S123" s="6">
        <v>394.29</v>
      </c>
      <c r="T123" s="6">
        <v>0</v>
      </c>
      <c r="U123" s="6">
        <v>0</v>
      </c>
      <c r="V123" s="6">
        <v>9096.61</v>
      </c>
      <c r="W123" s="6">
        <v>6113.58</v>
      </c>
      <c r="X123" s="6">
        <v>12868.22</v>
      </c>
      <c r="Y123" s="513">
        <f>IF(A123&lt;&gt;"",IF(A123=мар17!A123,0,1),IF(AND(B123=мар17!B123,C123=мар17!C123),0,1))</f>
        <v>0</v>
      </c>
      <c r="Z123" s="70" t="str">
        <f t="shared" si="14"/>
        <v>ул. Третья д.3</v>
      </c>
      <c r="AA123" s="504">
        <f>IF($B123&lt;&gt;"",MAX(AA$7:AA122)+1,0)</f>
        <v>114</v>
      </c>
      <c r="AB123" s="502">
        <f t="shared" si="13"/>
        <v>123</v>
      </c>
      <c r="AC123" s="504">
        <f>1</f>
        <v>1</v>
      </c>
      <c r="AD123" s="103">
        <f t="shared" si="15"/>
        <v>3056.79</v>
      </c>
      <c r="AE123" s="103">
        <f t="shared" si="16"/>
        <v>6039.82</v>
      </c>
      <c r="AF123" s="103">
        <f t="shared" si="17"/>
        <v>0</v>
      </c>
      <c r="AG123" s="3"/>
    </row>
    <row r="124" spans="2:33" ht="13.2" x14ac:dyDescent="0.25">
      <c r="B124" s="1" t="str">
        <f>адреса!$G$121</f>
        <v>кв.18</v>
      </c>
      <c r="C124" s="522">
        <f>адреса!$I$121</f>
        <v>30000018</v>
      </c>
      <c r="D124" s="6" t="str">
        <f>адреса!$K$121</f>
        <v>ФИО-3-18</v>
      </c>
      <c r="E124" s="6">
        <v>46808.78</v>
      </c>
      <c r="F124" s="6">
        <v>2073.04</v>
      </c>
      <c r="G124" s="6">
        <v>0</v>
      </c>
      <c r="H124" s="6">
        <v>3829.4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394.29</v>
      </c>
      <c r="T124" s="6">
        <v>0</v>
      </c>
      <c r="U124" s="6">
        <v>0</v>
      </c>
      <c r="V124" s="6">
        <v>6296.73</v>
      </c>
      <c r="W124" s="6">
        <v>0</v>
      </c>
      <c r="X124" s="6">
        <v>53105.51</v>
      </c>
      <c r="Y124" s="513">
        <f>IF(A124&lt;&gt;"",IF(A124=мар17!A124,0,1),IF(AND(B124=мар17!B124,C124=мар17!C124),0,1))</f>
        <v>0</v>
      </c>
      <c r="Z124" s="70" t="str">
        <f t="shared" si="14"/>
        <v>ул. Третья д.3</v>
      </c>
      <c r="AA124" s="504">
        <f>IF($B124&lt;&gt;"",MAX(AA$7:AA123)+1,0)</f>
        <v>115</v>
      </c>
      <c r="AB124" s="502">
        <f t="shared" si="13"/>
        <v>124</v>
      </c>
      <c r="AC124" s="504">
        <f>1</f>
        <v>1</v>
      </c>
      <c r="AD124" s="103">
        <f t="shared" si="15"/>
        <v>2073.04</v>
      </c>
      <c r="AE124" s="103">
        <f t="shared" si="16"/>
        <v>4223.6900000000005</v>
      </c>
      <c r="AF124" s="103">
        <f t="shared" si="17"/>
        <v>0</v>
      </c>
      <c r="AG124" s="3"/>
    </row>
    <row r="125" spans="2:33" ht="13.2" x14ac:dyDescent="0.25">
      <c r="B125" s="1" t="str">
        <f>адреса!$G$122</f>
        <v>кв.19</v>
      </c>
      <c r="C125" s="522">
        <f>адреса!$I$122</f>
        <v>30000019</v>
      </c>
      <c r="D125" s="6" t="str">
        <f>адреса!$K$122</f>
        <v>ФИО-3-19</v>
      </c>
      <c r="E125" s="6">
        <v>5514.28</v>
      </c>
      <c r="F125" s="6">
        <v>1521.59</v>
      </c>
      <c r="G125" s="6">
        <v>0</v>
      </c>
      <c r="H125" s="6">
        <v>2809.82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  <c r="N125" s="6">
        <v>0</v>
      </c>
      <c r="O125" s="6">
        <v>0</v>
      </c>
      <c r="P125" s="6">
        <v>0</v>
      </c>
      <c r="Q125" s="6">
        <v>0</v>
      </c>
      <c r="R125" s="6">
        <v>0</v>
      </c>
      <c r="S125" s="6">
        <v>394.29</v>
      </c>
      <c r="T125" s="6">
        <v>0</v>
      </c>
      <c r="U125" s="6">
        <v>0</v>
      </c>
      <c r="V125" s="6">
        <v>4725.7</v>
      </c>
      <c r="W125" s="6">
        <v>0</v>
      </c>
      <c r="X125" s="6">
        <v>10239.98</v>
      </c>
      <c r="Y125" s="513">
        <f>IF(A125&lt;&gt;"",IF(A125=мар17!A125,0,1),IF(AND(B125=мар17!B125,C125=мар17!C125),0,1))</f>
        <v>0</v>
      </c>
      <c r="Z125" s="70" t="str">
        <f t="shared" si="14"/>
        <v>ул. Третья д.3</v>
      </c>
      <c r="AA125" s="504">
        <f>IF($B125&lt;&gt;"",MAX(AA$7:AA124)+1,0)</f>
        <v>116</v>
      </c>
      <c r="AB125" s="502">
        <f t="shared" si="13"/>
        <v>125</v>
      </c>
      <c r="AC125" s="504">
        <f>1</f>
        <v>1</v>
      </c>
      <c r="AD125" s="103">
        <f t="shared" si="15"/>
        <v>1521.59</v>
      </c>
      <c r="AE125" s="103">
        <f t="shared" si="16"/>
        <v>3204.11</v>
      </c>
      <c r="AF125" s="103">
        <f t="shared" si="17"/>
        <v>0</v>
      </c>
      <c r="AG125" s="3"/>
    </row>
    <row r="126" spans="2:33" ht="13.2" x14ac:dyDescent="0.25">
      <c r="B126" s="1" t="str">
        <f>адреса!$G$123</f>
        <v>кв.20</v>
      </c>
      <c r="C126" s="522">
        <f>адреса!$I$123</f>
        <v>30000020</v>
      </c>
      <c r="D126" s="6" t="str">
        <f>адреса!$K$123</f>
        <v>ФИО-3-20</v>
      </c>
      <c r="E126" s="6">
        <v>69508.929999999993</v>
      </c>
      <c r="F126" s="6">
        <v>3104.45</v>
      </c>
      <c r="G126" s="6">
        <v>0</v>
      </c>
      <c r="H126" s="6">
        <v>5733.15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0</v>
      </c>
      <c r="P126" s="6">
        <v>0</v>
      </c>
      <c r="Q126" s="6">
        <v>0</v>
      </c>
      <c r="R126" s="6">
        <v>0</v>
      </c>
      <c r="S126" s="6">
        <v>394.29</v>
      </c>
      <c r="T126" s="6">
        <v>0</v>
      </c>
      <c r="U126" s="6">
        <v>0</v>
      </c>
      <c r="V126" s="6">
        <v>9231.89</v>
      </c>
      <c r="W126" s="6">
        <v>0</v>
      </c>
      <c r="X126" s="6">
        <v>78740.820000000007</v>
      </c>
      <c r="Y126" s="513">
        <f>IF(A126&lt;&gt;"",IF(A126=мар17!A126,0,1),IF(AND(B126=мар17!B126,C126=мар17!C126),0,1))</f>
        <v>0</v>
      </c>
      <c r="Z126" s="70" t="str">
        <f t="shared" si="14"/>
        <v>ул. Третья д.3</v>
      </c>
      <c r="AA126" s="504">
        <f>IF($B126&lt;&gt;"",MAX(AA$7:AA125)+1,0)</f>
        <v>117</v>
      </c>
      <c r="AB126" s="502">
        <f t="shared" si="13"/>
        <v>126</v>
      </c>
      <c r="AC126" s="504">
        <f>1</f>
        <v>1</v>
      </c>
      <c r="AD126" s="103">
        <f t="shared" si="15"/>
        <v>3104.45</v>
      </c>
      <c r="AE126" s="103">
        <f t="shared" si="16"/>
        <v>6127.44</v>
      </c>
      <c r="AF126" s="103">
        <f t="shared" si="17"/>
        <v>0</v>
      </c>
      <c r="AG126" s="3"/>
    </row>
    <row r="127" spans="2:33" ht="13.2" x14ac:dyDescent="0.25">
      <c r="B127" s="1" t="str">
        <f>адреса!$G$124</f>
        <v>кв.21</v>
      </c>
      <c r="C127" s="522">
        <f>адреса!$I$124</f>
        <v>30000021</v>
      </c>
      <c r="D127" s="6" t="str">
        <f>адреса!$K$124</f>
        <v>ФИО-3-21</v>
      </c>
      <c r="E127" s="6">
        <v>13326.41</v>
      </c>
      <c r="F127" s="6">
        <v>1739.44</v>
      </c>
      <c r="G127" s="6">
        <v>0</v>
      </c>
      <c r="H127" s="6">
        <v>3212.08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>
        <v>0</v>
      </c>
      <c r="S127" s="6">
        <v>394.29</v>
      </c>
      <c r="T127" s="6">
        <v>0</v>
      </c>
      <c r="U127" s="6">
        <v>0</v>
      </c>
      <c r="V127" s="6">
        <v>5345.81</v>
      </c>
      <c r="W127" s="6">
        <v>0</v>
      </c>
      <c r="X127" s="6">
        <v>18672.22</v>
      </c>
      <c r="Y127" s="513">
        <f>IF(A127&lt;&gt;"",IF(A127=мар17!A127,0,1),IF(AND(B127=мар17!B127,C127=мар17!C127),0,1))</f>
        <v>0</v>
      </c>
      <c r="Z127" s="70" t="str">
        <f t="shared" si="14"/>
        <v>ул. Третья д.3</v>
      </c>
      <c r="AA127" s="504">
        <f>IF($B127&lt;&gt;"",MAX(AA$7:AA126)+1,0)</f>
        <v>118</v>
      </c>
      <c r="AB127" s="502">
        <f t="shared" si="13"/>
        <v>127</v>
      </c>
      <c r="AC127" s="504">
        <f>1</f>
        <v>1</v>
      </c>
      <c r="AD127" s="103">
        <f t="shared" si="15"/>
        <v>1739.44</v>
      </c>
      <c r="AE127" s="103">
        <f t="shared" si="16"/>
        <v>3606.37</v>
      </c>
      <c r="AF127" s="103">
        <f t="shared" si="17"/>
        <v>0</v>
      </c>
      <c r="AG127" s="3"/>
    </row>
    <row r="128" spans="2:33" ht="13.2" x14ac:dyDescent="0.25">
      <c r="B128" s="1" t="str">
        <f>адреса!$G$125</f>
        <v>кв.22</v>
      </c>
      <c r="C128" s="522">
        <f>адреса!$I$125</f>
        <v>30000022</v>
      </c>
      <c r="D128" s="6" t="str">
        <f>адреса!$K$125</f>
        <v>ФИО-3-22</v>
      </c>
      <c r="E128" s="6">
        <v>5747.4</v>
      </c>
      <c r="F128" s="6">
        <v>1654.34</v>
      </c>
      <c r="G128" s="6">
        <v>0</v>
      </c>
      <c r="H128" s="6">
        <v>3054.76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>
        <v>0</v>
      </c>
      <c r="S128" s="6">
        <v>394.29</v>
      </c>
      <c r="T128" s="6">
        <v>0</v>
      </c>
      <c r="U128" s="6">
        <v>0</v>
      </c>
      <c r="V128" s="6">
        <v>5103.3900000000003</v>
      </c>
      <c r="W128" s="6">
        <v>10850.79</v>
      </c>
      <c r="X128" s="6">
        <v>0</v>
      </c>
      <c r="Y128" s="513">
        <f>IF(A128&lt;&gt;"",IF(A128=мар17!A128,0,1),IF(AND(B128=мар17!B128,C128=мар17!C128),0,1))</f>
        <v>0</v>
      </c>
      <c r="Z128" s="70" t="str">
        <f t="shared" ref="Z128:Z191" si="18">IF(AND(A128&lt;&gt;"",B128=""),A128,Z127)</f>
        <v>ул. Третья д.3</v>
      </c>
      <c r="AA128" s="504">
        <f>IF($B128&lt;&gt;"",MAX(AA$7:AA127)+1,0)</f>
        <v>119</v>
      </c>
      <c r="AB128" s="502">
        <f t="shared" si="13"/>
        <v>128</v>
      </c>
      <c r="AC128" s="504">
        <f>1</f>
        <v>1</v>
      </c>
      <c r="AD128" s="103">
        <f t="shared" ref="AD128:AD191" si="19">F128</f>
        <v>1654.34</v>
      </c>
      <c r="AE128" s="103">
        <f t="shared" ref="AE128:AE191" si="20">H128+I128+J128+K128+L128+O128+R128+S128</f>
        <v>3449.05</v>
      </c>
      <c r="AF128" s="103">
        <f t="shared" ref="AF128:AF191" si="21">V128-AD128-AE128</f>
        <v>0</v>
      </c>
      <c r="AG128" s="3"/>
    </row>
    <row r="129" spans="2:33" ht="13.2" x14ac:dyDescent="0.25">
      <c r="B129" s="1" t="str">
        <f>адреса!$G$126</f>
        <v>кв.23</v>
      </c>
      <c r="C129" s="522">
        <f>адреса!$I$126</f>
        <v>30000023</v>
      </c>
      <c r="D129" s="6" t="str">
        <f>адреса!$K$126</f>
        <v>ФИО-3-23</v>
      </c>
      <c r="E129" s="6">
        <v>20222.650000000001</v>
      </c>
      <c r="F129" s="6">
        <v>2726.6</v>
      </c>
      <c r="G129" s="6">
        <v>0</v>
      </c>
      <c r="H129" s="6">
        <v>5036.17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  <c r="S129" s="6">
        <v>14507.26</v>
      </c>
      <c r="T129" s="6">
        <v>0</v>
      </c>
      <c r="U129" s="6">
        <v>0</v>
      </c>
      <c r="V129" s="6">
        <v>22270.03</v>
      </c>
      <c r="W129" s="6">
        <v>11277.01</v>
      </c>
      <c r="X129" s="6">
        <v>31215.67</v>
      </c>
      <c r="Y129" s="513">
        <f>IF(A129&lt;&gt;"",IF(A129=мар17!A129,0,1),IF(AND(B129=мар17!B129,C129=мар17!C129),0,1))</f>
        <v>0</v>
      </c>
      <c r="Z129" s="70" t="str">
        <f t="shared" si="18"/>
        <v>ул. Третья д.3</v>
      </c>
      <c r="AA129" s="504">
        <f>IF($B129&lt;&gt;"",MAX(AA$7:AA128)+1,0)</f>
        <v>120</v>
      </c>
      <c r="AB129" s="502">
        <f t="shared" si="13"/>
        <v>129</v>
      </c>
      <c r="AC129" s="504">
        <f>1</f>
        <v>1</v>
      </c>
      <c r="AD129" s="103">
        <f t="shared" si="19"/>
        <v>2726.6</v>
      </c>
      <c r="AE129" s="103">
        <f t="shared" si="20"/>
        <v>19543.43</v>
      </c>
      <c r="AF129" s="103">
        <f t="shared" si="21"/>
        <v>0</v>
      </c>
      <c r="AG129" s="3"/>
    </row>
    <row r="130" spans="2:33" ht="13.2" x14ac:dyDescent="0.25">
      <c r="B130" s="1" t="str">
        <f>адреса!$G$127</f>
        <v>кв.24</v>
      </c>
      <c r="C130" s="522">
        <f>адреса!$I$127</f>
        <v>30000024</v>
      </c>
      <c r="D130" s="6" t="str">
        <f>адреса!$K$127</f>
        <v>ФИО-3-24</v>
      </c>
      <c r="E130" s="6">
        <v>39465.410000000003</v>
      </c>
      <c r="F130" s="6">
        <v>1739.44</v>
      </c>
      <c r="G130" s="6">
        <v>0</v>
      </c>
      <c r="H130" s="6">
        <v>3212.08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  <c r="N130" s="6">
        <v>0</v>
      </c>
      <c r="O130" s="6">
        <v>0</v>
      </c>
      <c r="P130" s="6">
        <v>0</v>
      </c>
      <c r="Q130" s="6">
        <v>0</v>
      </c>
      <c r="R130" s="6">
        <v>0</v>
      </c>
      <c r="S130" s="6">
        <v>394.29</v>
      </c>
      <c r="T130" s="6">
        <v>0</v>
      </c>
      <c r="U130" s="6">
        <v>0</v>
      </c>
      <c r="V130" s="6">
        <v>5345.81</v>
      </c>
      <c r="W130" s="6">
        <v>0</v>
      </c>
      <c r="X130" s="6">
        <v>44811.22</v>
      </c>
      <c r="Y130" s="513">
        <f>IF(A130&lt;&gt;"",IF(A130=мар17!A130,0,1),IF(AND(B130=мар17!B130,C130=мар17!C130),0,1))</f>
        <v>0</v>
      </c>
      <c r="Z130" s="70" t="str">
        <f t="shared" si="18"/>
        <v>ул. Третья д.3</v>
      </c>
      <c r="AA130" s="504">
        <f>IF($B130&lt;&gt;"",MAX(AA$7:AA129)+1,0)</f>
        <v>121</v>
      </c>
      <c r="AB130" s="502">
        <f t="shared" si="13"/>
        <v>130</v>
      </c>
      <c r="AC130" s="504">
        <f>1</f>
        <v>1</v>
      </c>
      <c r="AD130" s="103">
        <f t="shared" si="19"/>
        <v>1739.44</v>
      </c>
      <c r="AE130" s="103">
        <f t="shared" si="20"/>
        <v>3606.37</v>
      </c>
      <c r="AF130" s="103">
        <f t="shared" si="21"/>
        <v>0</v>
      </c>
      <c r="AG130" s="3"/>
    </row>
    <row r="131" spans="2:33" ht="13.2" x14ac:dyDescent="0.25">
      <c r="B131" s="1" t="str">
        <f>адреса!$G$128</f>
        <v>кв.25</v>
      </c>
      <c r="C131" s="522">
        <f>адреса!$I$128</f>
        <v>30000025</v>
      </c>
      <c r="D131" s="6" t="str">
        <f>адреса!$K$128</f>
        <v>ФИО-3-25</v>
      </c>
      <c r="E131" s="6">
        <v>40429.769999999997</v>
      </c>
      <c r="F131" s="6">
        <v>1657.75</v>
      </c>
      <c r="G131" s="6">
        <v>0</v>
      </c>
      <c r="H131" s="6">
        <v>3062.73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  <c r="N131" s="6">
        <v>0</v>
      </c>
      <c r="O131" s="6">
        <v>0</v>
      </c>
      <c r="P131" s="6">
        <v>0</v>
      </c>
      <c r="Q131" s="6">
        <v>0</v>
      </c>
      <c r="R131" s="6">
        <v>0</v>
      </c>
      <c r="S131" s="6">
        <v>788.58</v>
      </c>
      <c r="T131" s="6">
        <v>0</v>
      </c>
      <c r="U131" s="6">
        <v>0</v>
      </c>
      <c r="V131" s="6">
        <v>5509.06</v>
      </c>
      <c r="W131" s="6">
        <v>0</v>
      </c>
      <c r="X131" s="6">
        <v>45938.83</v>
      </c>
      <c r="Y131" s="513">
        <f>IF(A131&lt;&gt;"",IF(A131=мар17!A131,0,1),IF(AND(B131=мар17!B131,C131=мар17!C131),0,1))</f>
        <v>0</v>
      </c>
      <c r="Z131" s="70" t="str">
        <f t="shared" si="18"/>
        <v>ул. Третья д.3</v>
      </c>
      <c r="AA131" s="504">
        <f>IF($B131&lt;&gt;"",MAX(AA$7:AA130)+1,0)</f>
        <v>122</v>
      </c>
      <c r="AB131" s="502">
        <f t="shared" si="13"/>
        <v>131</v>
      </c>
      <c r="AC131" s="504">
        <f>1</f>
        <v>1</v>
      </c>
      <c r="AD131" s="103">
        <f t="shared" si="19"/>
        <v>1657.75</v>
      </c>
      <c r="AE131" s="103">
        <f t="shared" si="20"/>
        <v>3851.31</v>
      </c>
      <c r="AF131" s="103">
        <f t="shared" si="21"/>
        <v>0</v>
      </c>
      <c r="AG131" s="3"/>
    </row>
    <row r="132" spans="2:33" ht="13.2" x14ac:dyDescent="0.25">
      <c r="B132" s="1" t="str">
        <f>адреса!$G$129</f>
        <v>кв.26</v>
      </c>
      <c r="C132" s="522">
        <f>адреса!$I$129</f>
        <v>30000026</v>
      </c>
      <c r="D132" s="6" t="str">
        <f>адреса!$K$129</f>
        <v>ФИО-3-26</v>
      </c>
      <c r="E132" s="6">
        <v>24008.21</v>
      </c>
      <c r="F132" s="6">
        <v>2859.36</v>
      </c>
      <c r="G132" s="6">
        <v>0</v>
      </c>
      <c r="H132" s="6">
        <v>5281.11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  <c r="N132" s="6">
        <v>0</v>
      </c>
      <c r="O132" s="6">
        <v>0</v>
      </c>
      <c r="P132" s="6">
        <v>0</v>
      </c>
      <c r="Q132" s="6">
        <v>0</v>
      </c>
      <c r="R132" s="6">
        <v>0</v>
      </c>
      <c r="S132" s="6">
        <v>394.29</v>
      </c>
      <c r="T132" s="6">
        <v>0</v>
      </c>
      <c r="U132" s="6">
        <v>0</v>
      </c>
      <c r="V132" s="6">
        <v>8534.76</v>
      </c>
      <c r="W132" s="6">
        <v>32542.97</v>
      </c>
      <c r="X132" s="6">
        <v>0</v>
      </c>
      <c r="Y132" s="513">
        <f>IF(A132&lt;&gt;"",IF(A132=мар17!A132,0,1),IF(AND(B132=мар17!B132,C132=мар17!C132),0,1))</f>
        <v>0</v>
      </c>
      <c r="Z132" s="70" t="str">
        <f t="shared" si="18"/>
        <v>ул. Третья д.3</v>
      </c>
      <c r="AA132" s="504">
        <f>IF($B132&lt;&gt;"",MAX(AA$7:AA131)+1,0)</f>
        <v>123</v>
      </c>
      <c r="AB132" s="502">
        <f t="shared" si="13"/>
        <v>132</v>
      </c>
      <c r="AC132" s="504">
        <f>1</f>
        <v>1</v>
      </c>
      <c r="AD132" s="103">
        <f t="shared" si="19"/>
        <v>2859.36</v>
      </c>
      <c r="AE132" s="103">
        <f t="shared" si="20"/>
        <v>5675.4</v>
      </c>
      <c r="AF132" s="103">
        <f t="shared" si="21"/>
        <v>0</v>
      </c>
      <c r="AG132" s="3"/>
    </row>
    <row r="133" spans="2:33" ht="13.2" x14ac:dyDescent="0.25">
      <c r="B133" s="1" t="str">
        <f>адреса!$G$130</f>
        <v>кв.27</v>
      </c>
      <c r="C133" s="522">
        <f>адреса!$I$130</f>
        <v>30000027</v>
      </c>
      <c r="D133" s="6" t="str">
        <f>адреса!$K$130</f>
        <v>ФИО-3-27</v>
      </c>
      <c r="E133" s="6">
        <v>8915.52</v>
      </c>
      <c r="F133" s="6">
        <v>2716.39</v>
      </c>
      <c r="G133" s="6">
        <v>0</v>
      </c>
      <c r="H133" s="6">
        <v>5016.26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  <c r="N133" s="6">
        <v>0</v>
      </c>
      <c r="O133" s="6">
        <v>0</v>
      </c>
      <c r="P133" s="6">
        <v>0</v>
      </c>
      <c r="Q133" s="6">
        <v>0</v>
      </c>
      <c r="R133" s="6">
        <v>0</v>
      </c>
      <c r="S133" s="6">
        <v>394.29</v>
      </c>
      <c r="T133" s="6">
        <v>0</v>
      </c>
      <c r="U133" s="6">
        <v>0</v>
      </c>
      <c r="V133" s="6">
        <v>8126.94</v>
      </c>
      <c r="W133" s="6">
        <v>8915.52</v>
      </c>
      <c r="X133" s="6">
        <v>8126.94</v>
      </c>
      <c r="Y133" s="513">
        <f>IF(A133&lt;&gt;"",IF(A133=мар17!A133,0,1),IF(AND(B133=мар17!B133,C133=мар17!C133),0,1))</f>
        <v>0</v>
      </c>
      <c r="Z133" s="70" t="str">
        <f t="shared" si="18"/>
        <v>ул. Третья д.3</v>
      </c>
      <c r="AA133" s="504">
        <f>IF($B133&lt;&gt;"",MAX(AA$7:AA132)+1,0)</f>
        <v>124</v>
      </c>
      <c r="AB133" s="502">
        <f t="shared" si="13"/>
        <v>133</v>
      </c>
      <c r="AC133" s="504">
        <f>1</f>
        <v>1</v>
      </c>
      <c r="AD133" s="103">
        <f t="shared" si="19"/>
        <v>2716.39</v>
      </c>
      <c r="AE133" s="103">
        <f t="shared" si="20"/>
        <v>5410.55</v>
      </c>
      <c r="AF133" s="103">
        <f t="shared" si="21"/>
        <v>0</v>
      </c>
      <c r="AG133" s="3"/>
    </row>
    <row r="134" spans="2:33" ht="13.2" x14ac:dyDescent="0.25">
      <c r="B134" s="1" t="str">
        <f>адреса!$G$131</f>
        <v>кв.28</v>
      </c>
      <c r="C134" s="522">
        <f>адреса!$I$131</f>
        <v>30000028</v>
      </c>
      <c r="D134" s="6" t="str">
        <f>адреса!$K$131</f>
        <v>ФИО-3-28</v>
      </c>
      <c r="E134" s="6">
        <v>35630.9</v>
      </c>
      <c r="F134" s="6">
        <v>1565.84</v>
      </c>
      <c r="G134" s="6">
        <v>0</v>
      </c>
      <c r="H134" s="6">
        <v>2891.47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  <c r="N134" s="6">
        <v>0</v>
      </c>
      <c r="O134" s="6">
        <v>0</v>
      </c>
      <c r="P134" s="6">
        <v>0</v>
      </c>
      <c r="Q134" s="6">
        <v>0</v>
      </c>
      <c r="R134" s="6">
        <v>0</v>
      </c>
      <c r="S134" s="6">
        <v>394.29</v>
      </c>
      <c r="T134" s="6">
        <v>0</v>
      </c>
      <c r="U134" s="6">
        <v>0</v>
      </c>
      <c r="V134" s="6">
        <v>4851.6000000000004</v>
      </c>
      <c r="W134" s="6">
        <v>0</v>
      </c>
      <c r="X134" s="6">
        <v>40482.5</v>
      </c>
      <c r="Y134" s="513">
        <f>IF(A134&lt;&gt;"",IF(A134=мар17!A134,0,1),IF(AND(B134=мар17!B134,C134=мар17!C134),0,1))</f>
        <v>0</v>
      </c>
      <c r="Z134" s="70" t="str">
        <f t="shared" si="18"/>
        <v>ул. Третья д.3</v>
      </c>
      <c r="AA134" s="504">
        <f>IF($B134&lt;&gt;"",MAX(AA$7:AA133)+1,0)</f>
        <v>125</v>
      </c>
      <c r="AB134" s="502">
        <f t="shared" si="13"/>
        <v>134</v>
      </c>
      <c r="AC134" s="504">
        <f>1</f>
        <v>1</v>
      </c>
      <c r="AD134" s="103">
        <f t="shared" si="19"/>
        <v>1565.84</v>
      </c>
      <c r="AE134" s="103">
        <f t="shared" si="20"/>
        <v>3285.7599999999998</v>
      </c>
      <c r="AF134" s="103">
        <f t="shared" si="21"/>
        <v>0</v>
      </c>
      <c r="AG134" s="3"/>
    </row>
    <row r="135" spans="2:33" ht="13.2" x14ac:dyDescent="0.25">
      <c r="B135" s="1" t="str">
        <f>адреса!$G$132</f>
        <v>кв.29</v>
      </c>
      <c r="C135" s="522">
        <f>адреса!$I$132</f>
        <v>30000029</v>
      </c>
      <c r="D135" s="6" t="str">
        <f>адреса!$K$132</f>
        <v>ФИО-3-29</v>
      </c>
      <c r="E135" s="6">
        <v>6008.49</v>
      </c>
      <c r="F135" s="6">
        <v>1695.19</v>
      </c>
      <c r="G135" s="6">
        <v>0</v>
      </c>
      <c r="H135" s="6">
        <v>3130.43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  <c r="N135" s="6">
        <v>0</v>
      </c>
      <c r="O135" s="6">
        <v>0</v>
      </c>
      <c r="P135" s="6">
        <v>0</v>
      </c>
      <c r="Q135" s="6">
        <v>0</v>
      </c>
      <c r="R135" s="6">
        <v>0</v>
      </c>
      <c r="S135" s="6">
        <v>394.29</v>
      </c>
      <c r="T135" s="6">
        <v>0</v>
      </c>
      <c r="U135" s="6">
        <v>0</v>
      </c>
      <c r="V135" s="6">
        <v>5219.91</v>
      </c>
      <c r="W135" s="6">
        <v>0</v>
      </c>
      <c r="X135" s="6">
        <v>11228.4</v>
      </c>
      <c r="Y135" s="513">
        <f>IF(A135&lt;&gt;"",IF(A135=мар17!A135,0,1),IF(AND(B135=мар17!B135,C135=мар17!C135),0,1))</f>
        <v>0</v>
      </c>
      <c r="Z135" s="70" t="str">
        <f t="shared" si="18"/>
        <v>ул. Третья д.3</v>
      </c>
      <c r="AA135" s="504">
        <f>IF($B135&lt;&gt;"",MAX(AA$7:AA134)+1,0)</f>
        <v>126</v>
      </c>
      <c r="AB135" s="502">
        <f t="shared" si="13"/>
        <v>135</v>
      </c>
      <c r="AC135" s="504">
        <f>1</f>
        <v>1</v>
      </c>
      <c r="AD135" s="103">
        <f t="shared" si="19"/>
        <v>1695.19</v>
      </c>
      <c r="AE135" s="103">
        <f t="shared" si="20"/>
        <v>3524.72</v>
      </c>
      <c r="AF135" s="103">
        <f t="shared" si="21"/>
        <v>0</v>
      </c>
      <c r="AG135" s="3"/>
    </row>
    <row r="136" spans="2:33" ht="13.2" x14ac:dyDescent="0.25">
      <c r="B136" s="1" t="str">
        <f>адреса!$G$133</f>
        <v>кв.30</v>
      </c>
      <c r="C136" s="522">
        <f>адреса!$I$133</f>
        <v>30000030</v>
      </c>
      <c r="D136" s="6" t="str">
        <f>адреса!$K$133</f>
        <v>ФИО-3-30</v>
      </c>
      <c r="E136" s="6">
        <v>9323.34</v>
      </c>
      <c r="F136" s="6">
        <v>2859.36</v>
      </c>
      <c r="G136" s="6">
        <v>0</v>
      </c>
      <c r="H136" s="6">
        <v>5281.11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  <c r="N136" s="6">
        <v>0</v>
      </c>
      <c r="O136" s="6">
        <v>0</v>
      </c>
      <c r="P136" s="6">
        <v>0</v>
      </c>
      <c r="Q136" s="6">
        <v>0</v>
      </c>
      <c r="R136" s="6">
        <v>0</v>
      </c>
      <c r="S136" s="6">
        <v>394.29</v>
      </c>
      <c r="T136" s="6">
        <v>0</v>
      </c>
      <c r="U136" s="6">
        <v>0</v>
      </c>
      <c r="V136" s="6">
        <v>8534.76</v>
      </c>
      <c r="W136" s="6">
        <v>17858.099999999999</v>
      </c>
      <c r="X136" s="6">
        <v>0</v>
      </c>
      <c r="Y136" s="513">
        <f>IF(A136&lt;&gt;"",IF(A136=мар17!A136,0,1),IF(AND(B136=мар17!B136,C136=мар17!C136),0,1))</f>
        <v>0</v>
      </c>
      <c r="Z136" s="70" t="str">
        <f t="shared" si="18"/>
        <v>ул. Третья д.3</v>
      </c>
      <c r="AA136" s="504">
        <f>IF($B136&lt;&gt;"",MAX(AA$7:AA135)+1,0)</f>
        <v>127</v>
      </c>
      <c r="AB136" s="502">
        <f t="shared" si="13"/>
        <v>136</v>
      </c>
      <c r="AC136" s="504">
        <f>1</f>
        <v>1</v>
      </c>
      <c r="AD136" s="103">
        <f t="shared" si="19"/>
        <v>2859.36</v>
      </c>
      <c r="AE136" s="103">
        <f t="shared" si="20"/>
        <v>5675.4</v>
      </c>
      <c r="AF136" s="103">
        <f t="shared" si="21"/>
        <v>0</v>
      </c>
      <c r="AG136" s="3"/>
    </row>
    <row r="137" spans="2:33" ht="13.2" x14ac:dyDescent="0.25">
      <c r="B137" s="1" t="str">
        <f>адреса!$G$134</f>
        <v>кв.31</v>
      </c>
      <c r="C137" s="522">
        <f>адреса!$I$134</f>
        <v>30000031</v>
      </c>
      <c r="D137" s="6" t="str">
        <f>адреса!$K$134</f>
        <v>ФИО-3-31</v>
      </c>
      <c r="E137" s="6">
        <v>78349.3</v>
      </c>
      <c r="F137" s="6">
        <v>3506.12</v>
      </c>
      <c r="G137" s="6">
        <v>0</v>
      </c>
      <c r="H137" s="6">
        <v>6475.94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>
        <v>0</v>
      </c>
      <c r="S137" s="6">
        <v>394.29</v>
      </c>
      <c r="T137" s="6">
        <v>0</v>
      </c>
      <c r="U137" s="6">
        <v>0</v>
      </c>
      <c r="V137" s="6">
        <v>10376.35</v>
      </c>
      <c r="W137" s="6">
        <v>0</v>
      </c>
      <c r="X137" s="6">
        <v>88725.65</v>
      </c>
      <c r="Y137" s="513">
        <f>IF(A137&lt;&gt;"",IF(A137=мар17!A137,0,1),IF(AND(B137=мар17!B137,C137=мар17!C137),0,1))</f>
        <v>0</v>
      </c>
      <c r="Z137" s="70" t="str">
        <f t="shared" si="18"/>
        <v>ул. Третья д.3</v>
      </c>
      <c r="AA137" s="504">
        <f>IF($B137&lt;&gt;"",MAX(AA$7:AA136)+1,0)</f>
        <v>128</v>
      </c>
      <c r="AB137" s="502">
        <f t="shared" ref="AB137:AB200" si="22">AB136+1</f>
        <v>137</v>
      </c>
      <c r="AC137" s="504">
        <f>1</f>
        <v>1</v>
      </c>
      <c r="AD137" s="103">
        <f t="shared" si="19"/>
        <v>3506.12</v>
      </c>
      <c r="AE137" s="103">
        <f t="shared" si="20"/>
        <v>6870.23</v>
      </c>
      <c r="AF137" s="103">
        <f t="shared" si="21"/>
        <v>0</v>
      </c>
      <c r="AG137" s="3"/>
    </row>
    <row r="138" spans="2:33" ht="13.2" x14ac:dyDescent="0.25">
      <c r="B138" s="1" t="str">
        <f>адреса!$G$135</f>
        <v>кв.32</v>
      </c>
      <c r="C138" s="522">
        <f>адреса!$I$135</f>
        <v>30000032</v>
      </c>
      <c r="D138" s="6" t="str">
        <f>адреса!$K$135</f>
        <v>ФИО-3-32</v>
      </c>
      <c r="E138" s="6">
        <v>69599.75</v>
      </c>
      <c r="F138" s="6">
        <v>3162.32</v>
      </c>
      <c r="G138" s="6">
        <v>0</v>
      </c>
      <c r="H138" s="6">
        <v>5840.69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>
        <v>0</v>
      </c>
      <c r="S138" s="6">
        <v>0</v>
      </c>
      <c r="T138" s="6">
        <v>0</v>
      </c>
      <c r="U138" s="6">
        <v>0</v>
      </c>
      <c r="V138" s="6">
        <v>9003.01</v>
      </c>
      <c r="W138" s="6">
        <v>0</v>
      </c>
      <c r="X138" s="6">
        <v>78602.759999999995</v>
      </c>
      <c r="Y138" s="513">
        <f>IF(A138&lt;&gt;"",IF(A138=мар17!A138,0,1),IF(AND(B138=мар17!B138,C138=мар17!C138),0,1))</f>
        <v>0</v>
      </c>
      <c r="Z138" s="70" t="str">
        <f t="shared" si="18"/>
        <v>ул. Третья д.3</v>
      </c>
      <c r="AA138" s="504">
        <f>IF($B138&lt;&gt;"",MAX(AA$7:AA137)+1,0)</f>
        <v>129</v>
      </c>
      <c r="AB138" s="502">
        <f t="shared" si="22"/>
        <v>138</v>
      </c>
      <c r="AC138" s="504">
        <f>1</f>
        <v>1</v>
      </c>
      <c r="AD138" s="103">
        <f t="shared" si="19"/>
        <v>3162.32</v>
      </c>
      <c r="AE138" s="103">
        <f t="shared" si="20"/>
        <v>5840.69</v>
      </c>
      <c r="AF138" s="103">
        <f t="shared" si="21"/>
        <v>0</v>
      </c>
      <c r="AG138" s="3"/>
    </row>
    <row r="139" spans="2:33" ht="13.2" x14ac:dyDescent="0.25">
      <c r="B139" s="1" t="str">
        <f>адреса!$G$136</f>
        <v>кв.33</v>
      </c>
      <c r="C139" s="522">
        <f>адреса!$I$136</f>
        <v>30000033</v>
      </c>
      <c r="D139" s="6" t="str">
        <f>адреса!$K$136</f>
        <v>ФИО-3-33</v>
      </c>
      <c r="E139" s="6">
        <v>54541.36</v>
      </c>
      <c r="F139" s="6">
        <v>2478.11</v>
      </c>
      <c r="G139" s="6">
        <v>0</v>
      </c>
      <c r="H139" s="6">
        <v>4576.17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 s="6">
        <v>0</v>
      </c>
      <c r="T139" s="6">
        <v>0</v>
      </c>
      <c r="U139" s="6">
        <v>0</v>
      </c>
      <c r="V139" s="6">
        <v>7054.28</v>
      </c>
      <c r="W139" s="6">
        <v>0</v>
      </c>
      <c r="X139" s="6">
        <v>61595.64</v>
      </c>
      <c r="Y139" s="513">
        <f>IF(A139&lt;&gt;"",IF(A139=мар17!A139,0,1),IF(AND(B139=мар17!B139,C139=мар17!C139),0,1))</f>
        <v>0</v>
      </c>
      <c r="Z139" s="70" t="str">
        <f t="shared" si="18"/>
        <v>ул. Третья д.3</v>
      </c>
      <c r="AA139" s="504">
        <f>IF($B139&lt;&gt;"",MAX(AA$7:AA138)+1,0)</f>
        <v>130</v>
      </c>
      <c r="AB139" s="502">
        <f t="shared" si="22"/>
        <v>139</v>
      </c>
      <c r="AC139" s="504">
        <f>1</f>
        <v>1</v>
      </c>
      <c r="AD139" s="103">
        <f t="shared" si="19"/>
        <v>2478.11</v>
      </c>
      <c r="AE139" s="103">
        <f t="shared" si="20"/>
        <v>4576.17</v>
      </c>
      <c r="AF139" s="103">
        <f t="shared" si="21"/>
        <v>0</v>
      </c>
      <c r="AG139" s="3"/>
    </row>
    <row r="140" spans="2:33" ht="13.2" x14ac:dyDescent="0.25">
      <c r="B140" s="1" t="str">
        <f>адреса!$G$137</f>
        <v>кв.34</v>
      </c>
      <c r="C140" s="522">
        <f>адреса!$I$137</f>
        <v>30000034</v>
      </c>
      <c r="D140" s="6" t="str">
        <f>адреса!$K$137</f>
        <v>ФИО-3-34</v>
      </c>
      <c r="E140" s="6">
        <v>9627.09</v>
      </c>
      <c r="F140" s="6">
        <v>0</v>
      </c>
      <c r="G140" s="6">
        <v>0</v>
      </c>
      <c r="H140" s="6">
        <v>4966.4799999999996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  <c r="N140" s="6">
        <v>0</v>
      </c>
      <c r="O140" s="6">
        <v>0</v>
      </c>
      <c r="P140" s="6">
        <v>0</v>
      </c>
      <c r="Q140" s="6">
        <v>0</v>
      </c>
      <c r="R140" s="6">
        <v>0</v>
      </c>
      <c r="S140" s="6">
        <v>547.63</v>
      </c>
      <c r="T140" s="6">
        <v>0</v>
      </c>
      <c r="U140" s="6">
        <v>0</v>
      </c>
      <c r="V140" s="6">
        <v>5514.11</v>
      </c>
      <c r="W140" s="6">
        <v>9627.09</v>
      </c>
      <c r="X140" s="6">
        <v>5514.11</v>
      </c>
      <c r="Y140" s="513">
        <f>IF(A140&lt;&gt;"",IF(A140=мар17!A140,0,1),IF(AND(B140=мар17!B140,C140=мар17!C140),0,1))</f>
        <v>0</v>
      </c>
      <c r="Z140" s="70" t="str">
        <f t="shared" si="18"/>
        <v>ул. Третья д.3</v>
      </c>
      <c r="AA140" s="504">
        <f>IF($B140&lt;&gt;"",MAX(AA$7:AA139)+1,0)</f>
        <v>131</v>
      </c>
      <c r="AB140" s="502">
        <f t="shared" si="22"/>
        <v>140</v>
      </c>
      <c r="AC140" s="504">
        <f>1</f>
        <v>1</v>
      </c>
      <c r="AD140" s="103">
        <f t="shared" si="19"/>
        <v>0</v>
      </c>
      <c r="AE140" s="103">
        <f t="shared" si="20"/>
        <v>5514.11</v>
      </c>
      <c r="AF140" s="103">
        <f t="shared" si="21"/>
        <v>0</v>
      </c>
      <c r="AG140" s="3"/>
    </row>
    <row r="141" spans="2:33" ht="13.2" x14ac:dyDescent="0.25">
      <c r="B141" s="1" t="str">
        <f>адреса!$G$138</f>
        <v>кв.35</v>
      </c>
      <c r="C141" s="522">
        <f>адреса!$I$138</f>
        <v>30000035</v>
      </c>
      <c r="D141" s="6" t="str">
        <f>адреса!$K$138</f>
        <v>ФИО-3-35</v>
      </c>
      <c r="E141" s="6">
        <v>7096.85</v>
      </c>
      <c r="F141" s="6">
        <v>2216</v>
      </c>
      <c r="G141" s="6">
        <v>0</v>
      </c>
      <c r="H141" s="6">
        <v>4092.27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-2037.15</v>
      </c>
      <c r="T141" s="6">
        <v>0</v>
      </c>
      <c r="U141" s="6">
        <v>0</v>
      </c>
      <c r="V141" s="6">
        <v>4271.12</v>
      </c>
      <c r="W141" s="6">
        <v>7096.85</v>
      </c>
      <c r="X141" s="6">
        <v>4271.12</v>
      </c>
      <c r="Y141" s="513">
        <f>IF(A141&lt;&gt;"",IF(A141=мар17!A141,0,1),IF(AND(B141=мар17!B141,C141=мар17!C141),0,1))</f>
        <v>0</v>
      </c>
      <c r="Z141" s="70" t="str">
        <f t="shared" si="18"/>
        <v>ул. Третья д.3</v>
      </c>
      <c r="AA141" s="504">
        <f>IF($B141&lt;&gt;"",MAX(AA$7:AA140)+1,0)</f>
        <v>132</v>
      </c>
      <c r="AB141" s="502">
        <f t="shared" si="22"/>
        <v>141</v>
      </c>
      <c r="AC141" s="504">
        <f>1</f>
        <v>1</v>
      </c>
      <c r="AD141" s="103">
        <f t="shared" si="19"/>
        <v>2216</v>
      </c>
      <c r="AE141" s="103">
        <f t="shared" si="20"/>
        <v>2055.12</v>
      </c>
      <c r="AF141" s="103">
        <f t="shared" si="21"/>
        <v>0</v>
      </c>
      <c r="AG141" s="3"/>
    </row>
    <row r="142" spans="2:33" ht="13.2" x14ac:dyDescent="0.25">
      <c r="B142" s="1" t="str">
        <f>адреса!$G$139</f>
        <v>кв.36</v>
      </c>
      <c r="C142" s="522">
        <f>адреса!$I$139</f>
        <v>30000036</v>
      </c>
      <c r="D142" s="6" t="str">
        <f>адреса!$K$139</f>
        <v>ФИО-3-36</v>
      </c>
      <c r="E142" s="6">
        <v>43962.75</v>
      </c>
      <c r="F142" s="6">
        <v>1943.68</v>
      </c>
      <c r="G142" s="6">
        <v>0</v>
      </c>
      <c r="H142" s="6">
        <v>3590.44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  <c r="N142" s="6">
        <v>0</v>
      </c>
      <c r="O142" s="6">
        <v>0</v>
      </c>
      <c r="P142" s="6">
        <v>0</v>
      </c>
      <c r="Q142" s="6">
        <v>0</v>
      </c>
      <c r="R142" s="6">
        <v>0</v>
      </c>
      <c r="S142" s="6">
        <v>394.29</v>
      </c>
      <c r="T142" s="6">
        <v>0</v>
      </c>
      <c r="U142" s="6">
        <v>0</v>
      </c>
      <c r="V142" s="6">
        <v>5928.41</v>
      </c>
      <c r="W142" s="6">
        <v>0</v>
      </c>
      <c r="X142" s="6">
        <v>49891.16</v>
      </c>
      <c r="Y142" s="513">
        <f>IF(A142&lt;&gt;"",IF(A142=мар17!A142,0,1),IF(AND(B142=мар17!B142,C142=мар17!C142),0,1))</f>
        <v>0</v>
      </c>
      <c r="Z142" s="70" t="str">
        <f t="shared" si="18"/>
        <v>ул. Третья д.3</v>
      </c>
      <c r="AA142" s="504">
        <f>IF($B142&lt;&gt;"",MAX(AA$7:AA141)+1,0)</f>
        <v>133</v>
      </c>
      <c r="AB142" s="502">
        <f t="shared" si="22"/>
        <v>142</v>
      </c>
      <c r="AC142" s="504">
        <f>1</f>
        <v>1</v>
      </c>
      <c r="AD142" s="103">
        <f t="shared" si="19"/>
        <v>1943.68</v>
      </c>
      <c r="AE142" s="103">
        <f t="shared" si="20"/>
        <v>3984.73</v>
      </c>
      <c r="AF142" s="103">
        <f t="shared" si="21"/>
        <v>0</v>
      </c>
      <c r="AG142" s="3"/>
    </row>
    <row r="143" spans="2:33" ht="13.2" x14ac:dyDescent="0.25">
      <c r="B143" s="1" t="str">
        <f>адреса!$G$140</f>
        <v>кв.37</v>
      </c>
      <c r="C143" s="522">
        <f>адреса!$I$140</f>
        <v>30000037</v>
      </c>
      <c r="D143" s="6" t="str">
        <f>адреса!$K$140</f>
        <v>ФИО-3-37</v>
      </c>
      <c r="E143" s="6">
        <v>30491.26</v>
      </c>
      <c r="F143" s="6">
        <v>3519.74</v>
      </c>
      <c r="G143" s="6">
        <v>0</v>
      </c>
      <c r="H143" s="6">
        <v>6501.82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  <c r="N143" s="6">
        <v>0</v>
      </c>
      <c r="O143" s="6">
        <v>0</v>
      </c>
      <c r="P143" s="6">
        <v>0</v>
      </c>
      <c r="Q143" s="6">
        <v>0</v>
      </c>
      <c r="R143" s="6">
        <v>0</v>
      </c>
      <c r="S143" s="6">
        <v>1182.8699999999999</v>
      </c>
      <c r="T143" s="6">
        <v>0</v>
      </c>
      <c r="U143" s="6">
        <v>0</v>
      </c>
      <c r="V143" s="6">
        <v>11204.43</v>
      </c>
      <c r="W143" s="6">
        <v>41695.69</v>
      </c>
      <c r="X143" s="6">
        <v>0</v>
      </c>
      <c r="Y143" s="513">
        <f>IF(A143&lt;&gt;"",IF(A143=мар17!A143,0,1),IF(AND(B143=мар17!B143,C143=мар17!C143),0,1))</f>
        <v>0</v>
      </c>
      <c r="Z143" s="70" t="str">
        <f t="shared" si="18"/>
        <v>ул. Третья д.3</v>
      </c>
      <c r="AA143" s="504">
        <f>IF($B143&lt;&gt;"",MAX(AA$7:AA142)+1,0)</f>
        <v>134</v>
      </c>
      <c r="AB143" s="502">
        <f t="shared" si="22"/>
        <v>143</v>
      </c>
      <c r="AC143" s="504">
        <f>1</f>
        <v>1</v>
      </c>
      <c r="AD143" s="103">
        <f t="shared" si="19"/>
        <v>3519.74</v>
      </c>
      <c r="AE143" s="103">
        <f t="shared" si="20"/>
        <v>7684.69</v>
      </c>
      <c r="AF143" s="103">
        <f t="shared" si="21"/>
        <v>0</v>
      </c>
      <c r="AG143" s="3"/>
    </row>
    <row r="144" spans="2:33" ht="13.2" x14ac:dyDescent="0.25">
      <c r="B144" s="1" t="str">
        <f>адреса!$G$141</f>
        <v>кв.38</v>
      </c>
      <c r="C144" s="522">
        <f>адреса!$I$141</f>
        <v>30000038</v>
      </c>
      <c r="D144" s="6" t="str">
        <f>адреса!$K$141</f>
        <v>ФИО-3-38</v>
      </c>
      <c r="E144" s="6">
        <v>65687.92</v>
      </c>
      <c r="F144" s="6">
        <v>2930.84</v>
      </c>
      <c r="G144" s="6">
        <v>0</v>
      </c>
      <c r="H144" s="6">
        <v>5412.54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  <c r="N144" s="6">
        <v>0</v>
      </c>
      <c r="O144" s="6">
        <v>0</v>
      </c>
      <c r="P144" s="6">
        <v>0</v>
      </c>
      <c r="Q144" s="6">
        <v>0</v>
      </c>
      <c r="R144" s="6">
        <v>0</v>
      </c>
      <c r="S144" s="6">
        <v>394.29</v>
      </c>
      <c r="T144" s="6">
        <v>0</v>
      </c>
      <c r="U144" s="6">
        <v>0</v>
      </c>
      <c r="V144" s="6">
        <v>8737.67</v>
      </c>
      <c r="W144" s="6">
        <v>0</v>
      </c>
      <c r="X144" s="6">
        <v>74425.59</v>
      </c>
      <c r="Y144" s="513">
        <f>IF(A144&lt;&gt;"",IF(A144=мар17!A144,0,1),IF(AND(B144=мар17!B144,C144=мар17!C144),0,1))</f>
        <v>0</v>
      </c>
      <c r="Z144" s="70" t="str">
        <f t="shared" si="18"/>
        <v>ул. Третья д.3</v>
      </c>
      <c r="AA144" s="504">
        <f>IF($B144&lt;&gt;"",MAX(AA$7:AA143)+1,0)</f>
        <v>135</v>
      </c>
      <c r="AB144" s="502">
        <f t="shared" si="22"/>
        <v>144</v>
      </c>
      <c r="AC144" s="504">
        <f>1</f>
        <v>1</v>
      </c>
      <c r="AD144" s="103">
        <f t="shared" si="19"/>
        <v>2930.84</v>
      </c>
      <c r="AE144" s="103">
        <f t="shared" si="20"/>
        <v>5806.83</v>
      </c>
      <c r="AF144" s="103">
        <f t="shared" si="21"/>
        <v>0</v>
      </c>
      <c r="AG144" s="3"/>
    </row>
    <row r="145" spans="1:33" ht="13.2" x14ac:dyDescent="0.25">
      <c r="B145" s="1" t="str">
        <f>адреса!$G$142</f>
        <v>кв.39</v>
      </c>
      <c r="C145" s="522">
        <f>адреса!$I$142</f>
        <v>30000039</v>
      </c>
      <c r="D145" s="6" t="str">
        <f>адреса!$K$142</f>
        <v>ФИО-3-39</v>
      </c>
      <c r="E145" s="6">
        <v>51454.32</v>
      </c>
      <c r="F145" s="6">
        <v>2284.08</v>
      </c>
      <c r="G145" s="6">
        <v>0</v>
      </c>
      <c r="H145" s="6">
        <v>4219.71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  <c r="N145" s="6">
        <v>0</v>
      </c>
      <c r="O145" s="6">
        <v>0</v>
      </c>
      <c r="P145" s="6">
        <v>0</v>
      </c>
      <c r="Q145" s="6">
        <v>0</v>
      </c>
      <c r="R145" s="6">
        <v>0</v>
      </c>
      <c r="S145" s="6">
        <v>394.29</v>
      </c>
      <c r="T145" s="6">
        <v>0</v>
      </c>
      <c r="U145" s="6">
        <v>0</v>
      </c>
      <c r="V145" s="6">
        <v>6898.08</v>
      </c>
      <c r="W145" s="6">
        <v>0</v>
      </c>
      <c r="X145" s="6">
        <v>58352.4</v>
      </c>
      <c r="Y145" s="513">
        <f>IF(A145&lt;&gt;"",IF(A145=мар17!A145,0,1),IF(AND(B145=мар17!B145,C145=мар17!C145),0,1))</f>
        <v>0</v>
      </c>
      <c r="Z145" s="70" t="str">
        <f t="shared" si="18"/>
        <v>ул. Третья д.3</v>
      </c>
      <c r="AA145" s="504">
        <f>IF($B145&lt;&gt;"",MAX(AA$7:AA144)+1,0)</f>
        <v>136</v>
      </c>
      <c r="AB145" s="502">
        <f t="shared" si="22"/>
        <v>145</v>
      </c>
      <c r="AC145" s="504">
        <f>1</f>
        <v>1</v>
      </c>
      <c r="AD145" s="103">
        <f t="shared" si="19"/>
        <v>2284.08</v>
      </c>
      <c r="AE145" s="103">
        <f t="shared" si="20"/>
        <v>4614</v>
      </c>
      <c r="AF145" s="103">
        <f t="shared" si="21"/>
        <v>0</v>
      </c>
      <c r="AG145" s="3"/>
    </row>
    <row r="146" spans="1:33" ht="13.2" x14ac:dyDescent="0.25">
      <c r="B146" s="1" t="str">
        <f>адреса!$G$143</f>
        <v>кв.40</v>
      </c>
      <c r="C146" s="522">
        <f>адреса!$I$143</f>
        <v>30000040</v>
      </c>
      <c r="D146" s="6" t="str">
        <f>адреса!$K$143</f>
        <v>ФИО-3-40</v>
      </c>
      <c r="E146" s="6">
        <v>67128.100000000006</v>
      </c>
      <c r="F146" s="6">
        <v>0.01</v>
      </c>
      <c r="G146" s="6">
        <v>0</v>
      </c>
      <c r="H146" s="6">
        <v>6242.94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  <c r="N146" s="6">
        <v>0</v>
      </c>
      <c r="O146" s="6">
        <v>0</v>
      </c>
      <c r="P146" s="6">
        <v>0</v>
      </c>
      <c r="Q146" s="6">
        <v>0</v>
      </c>
      <c r="R146" s="6">
        <v>0</v>
      </c>
      <c r="S146" s="6">
        <v>394.29</v>
      </c>
      <c r="T146" s="6">
        <v>0</v>
      </c>
      <c r="U146" s="6">
        <v>0</v>
      </c>
      <c r="V146" s="6">
        <v>6637.24</v>
      </c>
      <c r="W146" s="6">
        <v>0</v>
      </c>
      <c r="X146" s="6">
        <v>73765.34</v>
      </c>
      <c r="Y146" s="513">
        <f>IF(A146&lt;&gt;"",IF(A146=мар17!A146,0,1),IF(AND(B146=мар17!B146,C146=мар17!C146),0,1))</f>
        <v>0</v>
      </c>
      <c r="Z146" s="70" t="str">
        <f t="shared" si="18"/>
        <v>ул. Третья д.3</v>
      </c>
      <c r="AA146" s="504">
        <f>IF($B146&lt;&gt;"",MAX(AA$7:AA145)+1,0)</f>
        <v>137</v>
      </c>
      <c r="AB146" s="502">
        <f t="shared" si="22"/>
        <v>146</v>
      </c>
      <c r="AC146" s="504">
        <f>1</f>
        <v>1</v>
      </c>
      <c r="AD146" s="103">
        <f t="shared" si="19"/>
        <v>0.01</v>
      </c>
      <c r="AE146" s="103">
        <f t="shared" si="20"/>
        <v>6637.23</v>
      </c>
      <c r="AF146" s="103">
        <f t="shared" si="21"/>
        <v>0</v>
      </c>
      <c r="AG146" s="3"/>
    </row>
    <row r="147" spans="1:33" ht="13.2" x14ac:dyDescent="0.25">
      <c r="B147" s="1" t="str">
        <f>адреса!$G$144</f>
        <v>кв.41</v>
      </c>
      <c r="C147" s="522">
        <f>адреса!$I$144</f>
        <v>30000041</v>
      </c>
      <c r="D147" s="6" t="str">
        <f>адреса!$K$144</f>
        <v>ФИО-3-41</v>
      </c>
      <c r="E147" s="6">
        <v>10430.450000000001</v>
      </c>
      <c r="F147" s="6">
        <v>3386.98</v>
      </c>
      <c r="G147" s="6">
        <v>0</v>
      </c>
      <c r="H147" s="6">
        <v>6254.89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  <c r="N147" s="6">
        <v>0</v>
      </c>
      <c r="O147" s="6">
        <v>0</v>
      </c>
      <c r="P147" s="6">
        <v>0</v>
      </c>
      <c r="Q147" s="6">
        <v>0</v>
      </c>
      <c r="R147" s="6">
        <v>0</v>
      </c>
      <c r="S147" s="6">
        <v>788.58</v>
      </c>
      <c r="T147" s="6">
        <v>0</v>
      </c>
      <c r="U147" s="6">
        <v>0</v>
      </c>
      <c r="V147" s="6">
        <v>10430.450000000001</v>
      </c>
      <c r="W147" s="6">
        <v>10430.450000000001</v>
      </c>
      <c r="X147" s="6">
        <v>10430.450000000001</v>
      </c>
      <c r="Y147" s="513">
        <f>IF(A147&lt;&gt;"",IF(A147=мар17!A147,0,1),IF(AND(B147=мар17!B147,C147=мар17!C147),0,1))</f>
        <v>0</v>
      </c>
      <c r="Z147" s="70" t="str">
        <f t="shared" si="18"/>
        <v>ул. Третья д.3</v>
      </c>
      <c r="AA147" s="504">
        <f>IF($B147&lt;&gt;"",MAX(AA$7:AA146)+1,0)</f>
        <v>138</v>
      </c>
      <c r="AB147" s="502">
        <f t="shared" si="22"/>
        <v>147</v>
      </c>
      <c r="AC147" s="504">
        <f>1</f>
        <v>1</v>
      </c>
      <c r="AD147" s="103">
        <f t="shared" si="19"/>
        <v>3386.98</v>
      </c>
      <c r="AE147" s="103">
        <f t="shared" si="20"/>
        <v>7043.47</v>
      </c>
      <c r="AF147" s="103">
        <f t="shared" si="21"/>
        <v>0</v>
      </c>
      <c r="AG147" s="3"/>
    </row>
    <row r="148" spans="1:33" ht="13.2" x14ac:dyDescent="0.25">
      <c r="B148" s="1" t="str">
        <f>адреса!$G$145</f>
        <v>кв.42</v>
      </c>
      <c r="C148" s="522">
        <f>адреса!$I$145</f>
        <v>30000042</v>
      </c>
      <c r="D148" s="6" t="str">
        <f>адреса!$K$145</f>
        <v>ФИО-3-42</v>
      </c>
      <c r="E148" s="6">
        <v>65088.71</v>
      </c>
      <c r="F148" s="6">
        <v>2903.61</v>
      </c>
      <c r="G148" s="6">
        <v>0</v>
      </c>
      <c r="H148" s="6">
        <v>5362.76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  <c r="N148" s="6">
        <v>0</v>
      </c>
      <c r="O148" s="6">
        <v>0</v>
      </c>
      <c r="P148" s="6">
        <v>0</v>
      </c>
      <c r="Q148" s="6">
        <v>0</v>
      </c>
      <c r="R148" s="6">
        <v>0</v>
      </c>
      <c r="S148" s="6">
        <v>394.29</v>
      </c>
      <c r="T148" s="6">
        <v>0</v>
      </c>
      <c r="U148" s="6">
        <v>0</v>
      </c>
      <c r="V148" s="6">
        <v>8660.66</v>
      </c>
      <c r="W148" s="6">
        <v>0</v>
      </c>
      <c r="X148" s="6">
        <v>73749.37</v>
      </c>
      <c r="Y148" s="513">
        <f>IF(A148&lt;&gt;"",IF(A148=мар17!A148,0,1),IF(AND(B148=мар17!B148,C148=мар17!C148),0,1))</f>
        <v>0</v>
      </c>
      <c r="Z148" s="70" t="str">
        <f t="shared" si="18"/>
        <v>ул. Третья д.3</v>
      </c>
      <c r="AA148" s="504">
        <f>IF($B148&lt;&gt;"",MAX(AA$7:AA147)+1,0)</f>
        <v>139</v>
      </c>
      <c r="AB148" s="502">
        <f t="shared" si="22"/>
        <v>148</v>
      </c>
      <c r="AC148" s="504">
        <f>1</f>
        <v>1</v>
      </c>
      <c r="AD148" s="103">
        <f t="shared" si="19"/>
        <v>2903.61</v>
      </c>
      <c r="AE148" s="103">
        <f t="shared" si="20"/>
        <v>5757.05</v>
      </c>
      <c r="AF148" s="103">
        <f t="shared" si="21"/>
        <v>0</v>
      </c>
      <c r="AG148" s="3"/>
    </row>
    <row r="149" spans="1:33" ht="13.2" x14ac:dyDescent="0.25">
      <c r="B149" s="1" t="str">
        <f>адреса!$G$146</f>
        <v>кв.43</v>
      </c>
      <c r="C149" s="522">
        <f>адреса!$I$146</f>
        <v>30000043</v>
      </c>
      <c r="D149" s="6" t="str">
        <f>адреса!$K$146</f>
        <v>ФИО-3-43</v>
      </c>
      <c r="E149" s="6">
        <v>8758.61</v>
      </c>
      <c r="F149" s="6">
        <v>1131.83</v>
      </c>
      <c r="G149" s="6">
        <v>0</v>
      </c>
      <c r="H149" s="6">
        <v>4181.88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394.29</v>
      </c>
      <c r="T149" s="6">
        <v>0</v>
      </c>
      <c r="U149" s="6">
        <v>0</v>
      </c>
      <c r="V149" s="6">
        <v>5708</v>
      </c>
      <c r="W149" s="6">
        <v>5708.17</v>
      </c>
      <c r="X149" s="6">
        <v>8758.44</v>
      </c>
      <c r="Y149" s="513">
        <f>IF(A149&lt;&gt;"",IF(A149=мар17!A149,0,1),IF(AND(B149=мар17!B149,C149=мар17!C149),0,1))</f>
        <v>0</v>
      </c>
      <c r="Z149" s="70" t="str">
        <f t="shared" si="18"/>
        <v>ул. Третья д.3</v>
      </c>
      <c r="AA149" s="504">
        <f>IF($B149&lt;&gt;"",MAX(AA$7:AA148)+1,0)</f>
        <v>140</v>
      </c>
      <c r="AB149" s="502">
        <f t="shared" si="22"/>
        <v>149</v>
      </c>
      <c r="AC149" s="504">
        <f>1</f>
        <v>1</v>
      </c>
      <c r="AD149" s="103">
        <f t="shared" si="19"/>
        <v>1131.83</v>
      </c>
      <c r="AE149" s="103">
        <f t="shared" si="20"/>
        <v>4576.17</v>
      </c>
      <c r="AF149" s="103">
        <f t="shared" si="21"/>
        <v>0</v>
      </c>
      <c r="AG149" s="3"/>
    </row>
    <row r="150" spans="1:33" ht="13.2" x14ac:dyDescent="0.25">
      <c r="B150" s="1" t="str">
        <f>адреса!$G$147</f>
        <v>кв.44</v>
      </c>
      <c r="C150" s="522">
        <f>адреса!$I$147</f>
        <v>30000044</v>
      </c>
      <c r="D150" s="6" t="str">
        <f>адреса!$K$147</f>
        <v>ФИО-3-44</v>
      </c>
      <c r="E150" s="6">
        <v>9635.67</v>
      </c>
      <c r="F150" s="6">
        <v>3247.42</v>
      </c>
      <c r="G150" s="6">
        <v>0</v>
      </c>
      <c r="H150" s="6">
        <v>5998.01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>
        <v>0</v>
      </c>
      <c r="S150" s="6">
        <v>394.29</v>
      </c>
      <c r="T150" s="6">
        <v>0</v>
      </c>
      <c r="U150" s="6">
        <v>0</v>
      </c>
      <c r="V150" s="6">
        <v>9639.7199999999993</v>
      </c>
      <c r="W150" s="6">
        <v>19300</v>
      </c>
      <c r="X150" s="6">
        <v>-24.61</v>
      </c>
      <c r="Y150" s="513">
        <f>IF(A150&lt;&gt;"",IF(A150=мар17!A150,0,1),IF(AND(B150=мар17!B150,C150=мар17!C150),0,1))</f>
        <v>0</v>
      </c>
      <c r="Z150" s="70" t="str">
        <f t="shared" si="18"/>
        <v>ул. Третья д.3</v>
      </c>
      <c r="AA150" s="504">
        <f>IF($B150&lt;&gt;"",MAX(AA$7:AA149)+1,0)</f>
        <v>141</v>
      </c>
      <c r="AB150" s="502">
        <f t="shared" si="22"/>
        <v>150</v>
      </c>
      <c r="AC150" s="504">
        <f>1</f>
        <v>1</v>
      </c>
      <c r="AD150" s="103">
        <f t="shared" si="19"/>
        <v>3247.42</v>
      </c>
      <c r="AE150" s="103">
        <f t="shared" si="20"/>
        <v>6392.3</v>
      </c>
      <c r="AF150" s="103">
        <f t="shared" si="21"/>
        <v>0</v>
      </c>
      <c r="AG150" s="3"/>
    </row>
    <row r="151" spans="1:33" ht="13.2" x14ac:dyDescent="0.25">
      <c r="B151" s="1" t="str">
        <f>адреса!$G$148</f>
        <v>кв.45</v>
      </c>
      <c r="C151" s="522">
        <f>адреса!$I$148</f>
        <v>30000045</v>
      </c>
      <c r="D151" s="6" t="str">
        <f>адреса!$K$148</f>
        <v>ФИО-3-45</v>
      </c>
      <c r="E151" s="6">
        <v>78050.61</v>
      </c>
      <c r="F151" s="6">
        <v>3492.5</v>
      </c>
      <c r="G151" s="6">
        <v>0</v>
      </c>
      <c r="H151" s="6">
        <v>6450.05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  <c r="N151" s="6">
        <v>0</v>
      </c>
      <c r="O151" s="6">
        <v>0</v>
      </c>
      <c r="P151" s="6">
        <v>0</v>
      </c>
      <c r="Q151" s="6">
        <v>0</v>
      </c>
      <c r="R151" s="6">
        <v>0</v>
      </c>
      <c r="S151" s="6">
        <v>394.29</v>
      </c>
      <c r="T151" s="6">
        <v>0</v>
      </c>
      <c r="U151" s="6">
        <v>0</v>
      </c>
      <c r="V151" s="6">
        <v>10336.84</v>
      </c>
      <c r="W151" s="6">
        <v>0</v>
      </c>
      <c r="X151" s="6">
        <v>88387.45</v>
      </c>
      <c r="Y151" s="513">
        <f>IF(A151&lt;&gt;"",IF(A151=мар17!A151,0,1),IF(AND(B151=мар17!B151,C151=мар17!C151),0,1))</f>
        <v>0</v>
      </c>
      <c r="Z151" s="70" t="str">
        <f t="shared" si="18"/>
        <v>ул. Третья д.3</v>
      </c>
      <c r="AA151" s="504">
        <f>IF($B151&lt;&gt;"",MAX(AA$7:AA150)+1,0)</f>
        <v>142</v>
      </c>
      <c r="AB151" s="502">
        <f t="shared" si="22"/>
        <v>151</v>
      </c>
      <c r="AC151" s="504">
        <f>1</f>
        <v>1</v>
      </c>
      <c r="AD151" s="103">
        <f t="shared" si="19"/>
        <v>3492.5</v>
      </c>
      <c r="AE151" s="103">
        <f t="shared" si="20"/>
        <v>6844.34</v>
      </c>
      <c r="AF151" s="103">
        <f t="shared" si="21"/>
        <v>0</v>
      </c>
      <c r="AG151" s="3"/>
    </row>
    <row r="152" spans="1:33" ht="13.2" x14ac:dyDescent="0.25">
      <c r="B152" s="1" t="str">
        <f>адреса!$G$149</f>
        <v>кв.46</v>
      </c>
      <c r="C152" s="522">
        <f>адреса!$I$149</f>
        <v>30000046</v>
      </c>
      <c r="D152" s="6" t="str">
        <f>адреса!$K$149</f>
        <v>ФИО-3-46</v>
      </c>
      <c r="E152" s="6">
        <v>9332.7199999999993</v>
      </c>
      <c r="F152" s="6">
        <v>2862.76</v>
      </c>
      <c r="G152" s="6">
        <v>0</v>
      </c>
      <c r="H152" s="6">
        <v>-8977.3799999999992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  <c r="N152" s="6">
        <v>0</v>
      </c>
      <c r="O152" s="6">
        <v>0</v>
      </c>
      <c r="P152" s="6">
        <v>0</v>
      </c>
      <c r="Q152" s="6">
        <v>0</v>
      </c>
      <c r="R152" s="6">
        <v>0</v>
      </c>
      <c r="S152" s="6">
        <v>0</v>
      </c>
      <c r="T152" s="6">
        <v>0</v>
      </c>
      <c r="U152" s="6">
        <v>0</v>
      </c>
      <c r="V152" s="6">
        <v>-6114.62</v>
      </c>
      <c r="W152" s="6">
        <v>2880</v>
      </c>
      <c r="X152" s="6">
        <v>338.1</v>
      </c>
      <c r="Y152" s="513">
        <f>IF(A152&lt;&gt;"",IF(A152=мар17!A152,0,1),IF(AND(B152=мар17!B152,C152=мар17!C152),0,1))</f>
        <v>0</v>
      </c>
      <c r="Z152" s="70" t="str">
        <f t="shared" si="18"/>
        <v>ул. Третья д.3</v>
      </c>
      <c r="AA152" s="504">
        <f>IF($B152&lt;&gt;"",MAX(AA$7:AA151)+1,0)</f>
        <v>143</v>
      </c>
      <c r="AB152" s="502">
        <f t="shared" si="22"/>
        <v>152</v>
      </c>
      <c r="AC152" s="504">
        <f>1</f>
        <v>1</v>
      </c>
      <c r="AD152" s="103">
        <f t="shared" si="19"/>
        <v>2862.76</v>
      </c>
      <c r="AE152" s="103">
        <f t="shared" si="20"/>
        <v>-8977.3799999999992</v>
      </c>
      <c r="AF152" s="103">
        <f t="shared" si="21"/>
        <v>0</v>
      </c>
      <c r="AG152" s="3"/>
    </row>
    <row r="153" spans="1:33" ht="13.2" x14ac:dyDescent="0.25">
      <c r="B153" s="1" t="str">
        <f>адреса!$G$150</f>
        <v>кв.47</v>
      </c>
      <c r="C153" s="522">
        <f>адреса!$I$150</f>
        <v>30000047</v>
      </c>
      <c r="D153" s="6" t="str">
        <f>адреса!$K$150</f>
        <v>ФИО-3-47</v>
      </c>
      <c r="E153" s="6">
        <v>17785.59</v>
      </c>
      <c r="F153" s="6">
        <v>2079.84</v>
      </c>
      <c r="G153" s="6">
        <v>0</v>
      </c>
      <c r="H153" s="6">
        <v>3841.35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  <c r="N153" s="6">
        <v>0</v>
      </c>
      <c r="O153" s="6">
        <v>0</v>
      </c>
      <c r="P153" s="6">
        <v>0</v>
      </c>
      <c r="Q153" s="6">
        <v>0</v>
      </c>
      <c r="R153" s="6">
        <v>0</v>
      </c>
      <c r="S153" s="6">
        <v>394.29</v>
      </c>
      <c r="T153" s="6">
        <v>0</v>
      </c>
      <c r="U153" s="6">
        <v>0</v>
      </c>
      <c r="V153" s="6">
        <v>6315.48</v>
      </c>
      <c r="W153" s="6">
        <v>0</v>
      </c>
      <c r="X153" s="6">
        <v>24101.07</v>
      </c>
      <c r="Y153" s="513">
        <f>IF(A153&lt;&gt;"",IF(A153=мар17!A153,0,1),IF(AND(B153=мар17!B153,C153=мар17!C153),0,1))</f>
        <v>0</v>
      </c>
      <c r="Z153" s="70" t="str">
        <f t="shared" si="18"/>
        <v>ул. Третья д.3</v>
      </c>
      <c r="AA153" s="504">
        <f>IF($B153&lt;&gt;"",MAX(AA$7:AA152)+1,0)</f>
        <v>144</v>
      </c>
      <c r="AB153" s="502">
        <f t="shared" si="22"/>
        <v>153</v>
      </c>
      <c r="AC153" s="504">
        <f>1</f>
        <v>1</v>
      </c>
      <c r="AD153" s="103">
        <f t="shared" si="19"/>
        <v>2079.84</v>
      </c>
      <c r="AE153" s="103">
        <f t="shared" si="20"/>
        <v>4235.6400000000003</v>
      </c>
      <c r="AF153" s="103">
        <f t="shared" si="21"/>
        <v>0</v>
      </c>
      <c r="AG153" s="3"/>
    </row>
    <row r="154" spans="1:33" ht="13.2" x14ac:dyDescent="0.25">
      <c r="B154" s="1" t="str">
        <f>адреса!$G$151</f>
        <v>кв.48</v>
      </c>
      <c r="C154" s="522">
        <f>адреса!$I$151</f>
        <v>30000048</v>
      </c>
      <c r="D154" s="6" t="str">
        <f>адреса!$K$151</f>
        <v>ФИО-3-48</v>
      </c>
      <c r="E154" s="6">
        <v>72281.73</v>
      </c>
      <c r="F154" s="6">
        <v>3230.4</v>
      </c>
      <c r="G154" s="6">
        <v>0</v>
      </c>
      <c r="H154" s="6">
        <v>5966.14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394.29</v>
      </c>
      <c r="T154" s="6">
        <v>0</v>
      </c>
      <c r="U154" s="6">
        <v>0</v>
      </c>
      <c r="V154" s="6">
        <v>9590.83</v>
      </c>
      <c r="W154" s="6">
        <v>0</v>
      </c>
      <c r="X154" s="6">
        <v>81872.56</v>
      </c>
      <c r="Y154" s="513">
        <f>IF(A154&lt;&gt;"",IF(A154=мар17!A154,0,1),IF(AND(B154=мар17!B154,C154=мар17!C154),0,1))</f>
        <v>0</v>
      </c>
      <c r="Z154" s="70" t="str">
        <f t="shared" si="18"/>
        <v>ул. Третья д.3</v>
      </c>
      <c r="AA154" s="504">
        <f>IF($B154&lt;&gt;"",MAX(AA$7:AA153)+1,0)</f>
        <v>145</v>
      </c>
      <c r="AB154" s="502">
        <f t="shared" si="22"/>
        <v>154</v>
      </c>
      <c r="AC154" s="504">
        <f>1</f>
        <v>1</v>
      </c>
      <c r="AD154" s="103">
        <f t="shared" si="19"/>
        <v>3230.4</v>
      </c>
      <c r="AE154" s="103">
        <f t="shared" si="20"/>
        <v>6360.43</v>
      </c>
      <c r="AF154" s="103">
        <f t="shared" si="21"/>
        <v>0</v>
      </c>
      <c r="AG154" s="3"/>
    </row>
    <row r="155" spans="1:33" ht="13.2" x14ac:dyDescent="0.25">
      <c r="B155" s="1" t="str">
        <f>адреса!$G$152</f>
        <v>кв.49</v>
      </c>
      <c r="C155" s="522">
        <f>адреса!$I$152</f>
        <v>30000049</v>
      </c>
      <c r="D155" s="6" t="str">
        <f>адреса!$K$152</f>
        <v>ФИО-3-49</v>
      </c>
      <c r="E155" s="6">
        <v>7171.7</v>
      </c>
      <c r="F155" s="6">
        <v>2103.67</v>
      </c>
      <c r="G155" s="6">
        <v>0</v>
      </c>
      <c r="H155" s="6">
        <v>3885.16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  <c r="N155" s="6">
        <v>0</v>
      </c>
      <c r="O155" s="6">
        <v>0</v>
      </c>
      <c r="P155" s="6">
        <v>0</v>
      </c>
      <c r="Q155" s="6">
        <v>0</v>
      </c>
      <c r="R155" s="6">
        <v>0</v>
      </c>
      <c r="S155" s="6">
        <v>-1182.8699999999999</v>
      </c>
      <c r="T155" s="6">
        <v>0</v>
      </c>
      <c r="U155" s="6">
        <v>0</v>
      </c>
      <c r="V155" s="6">
        <v>4805.96</v>
      </c>
      <c r="W155" s="6">
        <v>5988.83</v>
      </c>
      <c r="X155" s="6">
        <v>5988.83</v>
      </c>
      <c r="Y155" s="513">
        <f>IF(A155&lt;&gt;"",IF(A155=мар17!A155,0,1),IF(AND(B155=мар17!B155,C155=мар17!C155),0,1))</f>
        <v>0</v>
      </c>
      <c r="Z155" s="70" t="str">
        <f t="shared" si="18"/>
        <v>ул. Третья д.3</v>
      </c>
      <c r="AA155" s="504">
        <f>IF($B155&lt;&gt;"",MAX(AA$7:AA154)+1,0)</f>
        <v>146</v>
      </c>
      <c r="AB155" s="502">
        <f t="shared" si="22"/>
        <v>155</v>
      </c>
      <c r="AC155" s="504">
        <f>1</f>
        <v>1</v>
      </c>
      <c r="AD155" s="103">
        <f t="shared" si="19"/>
        <v>2103.67</v>
      </c>
      <c r="AE155" s="103">
        <f t="shared" si="20"/>
        <v>2702.29</v>
      </c>
      <c r="AF155" s="103">
        <f t="shared" si="21"/>
        <v>0</v>
      </c>
      <c r="AG155" s="3"/>
    </row>
    <row r="156" spans="1:33" ht="13.2" x14ac:dyDescent="0.25">
      <c r="A156" s="4" t="str">
        <f>адреса!$E$153</f>
        <v>ул. Четвертая д.4</v>
      </c>
      <c r="C156" s="522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513">
        <f>IF(A156&lt;&gt;"",IF(A156=мар17!A156,0,1),IF(AND(B156=мар17!B156,C156=мар17!C156),0,1))</f>
        <v>0</v>
      </c>
      <c r="Z156" s="70" t="str">
        <f t="shared" si="18"/>
        <v>ул. Четвертая д.4</v>
      </c>
      <c r="AA156" s="504">
        <f>IF($B156&lt;&gt;"",MAX(AA$7:AA155)+1,0)</f>
        <v>0</v>
      </c>
      <c r="AB156" s="502">
        <f t="shared" si="22"/>
        <v>156</v>
      </c>
      <c r="AC156" s="504">
        <f>1</f>
        <v>1</v>
      </c>
      <c r="AD156" s="103">
        <f t="shared" si="19"/>
        <v>0</v>
      </c>
      <c r="AE156" s="103">
        <f t="shared" si="20"/>
        <v>0</v>
      </c>
      <c r="AF156" s="103">
        <f t="shared" si="21"/>
        <v>0</v>
      </c>
      <c r="AG156" s="3"/>
    </row>
    <row r="157" spans="1:33" ht="13.2" x14ac:dyDescent="0.25">
      <c r="B157" s="1" t="str">
        <f>адреса!$G$153</f>
        <v>кв.1</v>
      </c>
      <c r="C157" s="522">
        <f>адреса!$I$153</f>
        <v>40000001</v>
      </c>
      <c r="D157" s="6" t="str">
        <f>адреса!$K$153</f>
        <v>ФИО-4-1</v>
      </c>
      <c r="E157" s="6">
        <v>41630.17</v>
      </c>
      <c r="F157" s="6">
        <v>1960.7</v>
      </c>
      <c r="G157" s="6">
        <v>0</v>
      </c>
      <c r="H157" s="6">
        <v>3337.54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0</v>
      </c>
      <c r="T157" s="6">
        <v>0</v>
      </c>
      <c r="U157" s="6">
        <v>0</v>
      </c>
      <c r="V157" s="6">
        <v>5298.24</v>
      </c>
      <c r="W157" s="6">
        <v>0</v>
      </c>
      <c r="X157" s="6">
        <v>46928.41</v>
      </c>
      <c r="Y157" s="513">
        <f>IF(A157&lt;&gt;"",IF(A157=мар17!A157,0,1),IF(AND(B157=мар17!B157,C157=мар17!C157),0,1))</f>
        <v>0</v>
      </c>
      <c r="Z157" s="70" t="str">
        <f t="shared" si="18"/>
        <v>ул. Четвертая д.4</v>
      </c>
      <c r="AA157" s="504">
        <f>IF($B157&lt;&gt;"",MAX(AA$7:AA156)+1,0)</f>
        <v>147</v>
      </c>
      <c r="AB157" s="502">
        <f t="shared" si="22"/>
        <v>157</v>
      </c>
      <c r="AC157" s="504">
        <f>1</f>
        <v>1</v>
      </c>
      <c r="AD157" s="103">
        <f t="shared" si="19"/>
        <v>1960.7</v>
      </c>
      <c r="AE157" s="103">
        <f t="shared" si="20"/>
        <v>3337.54</v>
      </c>
      <c r="AF157" s="103">
        <f t="shared" si="21"/>
        <v>0</v>
      </c>
      <c r="AG157" s="3"/>
    </row>
    <row r="158" spans="1:33" ht="13.2" x14ac:dyDescent="0.25">
      <c r="B158" s="1" t="str">
        <f>адреса!$G$154</f>
        <v>кв.2</v>
      </c>
      <c r="C158" s="522">
        <f>адреса!$I$154</f>
        <v>40000002</v>
      </c>
      <c r="D158" s="6" t="str">
        <f>адреса!$K$154</f>
        <v>ФИО-4-2</v>
      </c>
      <c r="E158" s="6">
        <v>5379.65</v>
      </c>
      <c r="F158" s="6">
        <v>1844.97</v>
      </c>
      <c r="G158" s="6">
        <v>0</v>
      </c>
      <c r="H158" s="6">
        <v>3140.39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  <c r="N158" s="6">
        <v>0</v>
      </c>
      <c r="O158" s="6">
        <v>0</v>
      </c>
      <c r="P158" s="6">
        <v>0</v>
      </c>
      <c r="Q158" s="6">
        <v>0</v>
      </c>
      <c r="R158" s="6">
        <v>0</v>
      </c>
      <c r="S158" s="6">
        <v>394.29</v>
      </c>
      <c r="T158" s="6">
        <v>0</v>
      </c>
      <c r="U158" s="6">
        <v>0</v>
      </c>
      <c r="V158" s="6">
        <v>5379.65</v>
      </c>
      <c r="W158" s="6">
        <v>0</v>
      </c>
      <c r="X158" s="6">
        <v>10759.3</v>
      </c>
      <c r="Y158" s="513">
        <f>IF(A158&lt;&gt;"",IF(A158=мар17!A158,0,1),IF(AND(B158=мар17!B158,C158=мар17!C158),0,1))</f>
        <v>0</v>
      </c>
      <c r="Z158" s="70" t="str">
        <f t="shared" si="18"/>
        <v>ул. Четвертая д.4</v>
      </c>
      <c r="AA158" s="504">
        <f>IF($B158&lt;&gt;"",MAX(AA$7:AA157)+1,0)</f>
        <v>148</v>
      </c>
      <c r="AB158" s="502">
        <f t="shared" si="22"/>
        <v>158</v>
      </c>
      <c r="AC158" s="504">
        <f>1</f>
        <v>1</v>
      </c>
      <c r="AD158" s="103">
        <f t="shared" si="19"/>
        <v>1844.97</v>
      </c>
      <c r="AE158" s="103">
        <f t="shared" si="20"/>
        <v>3534.68</v>
      </c>
      <c r="AF158" s="103">
        <f t="shared" si="21"/>
        <v>0</v>
      </c>
      <c r="AG158" s="3"/>
    </row>
    <row r="159" spans="1:33" ht="13.2" x14ac:dyDescent="0.25">
      <c r="B159" s="1" t="str">
        <f>адреса!$G$155</f>
        <v>кв.3</v>
      </c>
      <c r="C159" s="522">
        <f>адреса!$I$155</f>
        <v>40000003</v>
      </c>
      <c r="D159" s="6" t="str">
        <f>адреса!$K$155</f>
        <v>ФИО-4-3</v>
      </c>
      <c r="E159" s="6">
        <v>35119.300000000003</v>
      </c>
      <c r="F159" s="6">
        <v>0</v>
      </c>
      <c r="G159" s="6">
        <v>0</v>
      </c>
      <c r="H159" s="6">
        <v>4809.16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  <c r="N159" s="6">
        <v>0</v>
      </c>
      <c r="O159" s="6">
        <v>0</v>
      </c>
      <c r="P159" s="6">
        <v>0</v>
      </c>
      <c r="Q159" s="6">
        <v>0</v>
      </c>
      <c r="R159" s="6">
        <v>0</v>
      </c>
      <c r="S159" s="6">
        <v>262.86</v>
      </c>
      <c r="T159" s="6">
        <v>0</v>
      </c>
      <c r="U159" s="6">
        <v>0</v>
      </c>
      <c r="V159" s="6">
        <v>5072.0200000000004</v>
      </c>
      <c r="W159" s="6">
        <v>0</v>
      </c>
      <c r="X159" s="6">
        <v>40191.32</v>
      </c>
      <c r="Y159" s="513">
        <f>IF(A159&lt;&gt;"",IF(A159=мар17!A159,0,1),IF(AND(B159=мар17!B159,C159=мар17!C159),0,1))</f>
        <v>0</v>
      </c>
      <c r="Z159" s="70" t="str">
        <f t="shared" si="18"/>
        <v>ул. Четвертая д.4</v>
      </c>
      <c r="AA159" s="504">
        <f>IF($B159&lt;&gt;"",MAX(AA$7:AA158)+1,0)</f>
        <v>149</v>
      </c>
      <c r="AB159" s="502">
        <f t="shared" si="22"/>
        <v>159</v>
      </c>
      <c r="AC159" s="504">
        <f>1</f>
        <v>1</v>
      </c>
      <c r="AD159" s="103">
        <f t="shared" si="19"/>
        <v>0</v>
      </c>
      <c r="AE159" s="103">
        <f t="shared" si="20"/>
        <v>5072.0199999999995</v>
      </c>
      <c r="AF159" s="103">
        <f t="shared" si="21"/>
        <v>0</v>
      </c>
      <c r="AG159" s="3"/>
    </row>
    <row r="160" spans="1:33" ht="13.2" x14ac:dyDescent="0.25">
      <c r="B160" s="1" t="str">
        <f>адреса!$G$156</f>
        <v>кв.4</v>
      </c>
      <c r="C160" s="522">
        <f>адреса!$I$156</f>
        <v>40000004</v>
      </c>
      <c r="D160" s="6" t="str">
        <f>адреса!$K$156</f>
        <v>ФИО-4-4</v>
      </c>
      <c r="E160" s="6">
        <v>6805.38</v>
      </c>
      <c r="F160" s="6">
        <v>2372.59</v>
      </c>
      <c r="G160" s="6">
        <v>0</v>
      </c>
      <c r="H160" s="6">
        <v>4038.5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  <c r="N160" s="6">
        <v>0</v>
      </c>
      <c r="O160" s="6">
        <v>0</v>
      </c>
      <c r="P160" s="6">
        <v>0</v>
      </c>
      <c r="Q160" s="6">
        <v>0</v>
      </c>
      <c r="R160" s="6">
        <v>0</v>
      </c>
      <c r="S160" s="6">
        <v>0</v>
      </c>
      <c r="T160" s="6">
        <v>0</v>
      </c>
      <c r="U160" s="6">
        <v>0</v>
      </c>
      <c r="V160" s="6">
        <v>6411.09</v>
      </c>
      <c r="W160" s="6">
        <v>13216.47</v>
      </c>
      <c r="X160" s="6">
        <v>0</v>
      </c>
      <c r="Y160" s="513">
        <f>IF(A160&lt;&gt;"",IF(A160=мар17!A160,0,1),IF(AND(B160=мар17!B160,C160=мар17!C160),0,1))</f>
        <v>0</v>
      </c>
      <c r="Z160" s="70" t="str">
        <f t="shared" si="18"/>
        <v>ул. Четвертая д.4</v>
      </c>
      <c r="AA160" s="504">
        <f>IF($B160&lt;&gt;"",MAX(AA$7:AA159)+1,0)</f>
        <v>150</v>
      </c>
      <c r="AB160" s="502">
        <f t="shared" si="22"/>
        <v>160</v>
      </c>
      <c r="AC160" s="504">
        <f>1</f>
        <v>1</v>
      </c>
      <c r="AD160" s="103">
        <f t="shared" si="19"/>
        <v>2372.59</v>
      </c>
      <c r="AE160" s="103">
        <f t="shared" si="20"/>
        <v>4038.5</v>
      </c>
      <c r="AF160" s="103">
        <f t="shared" si="21"/>
        <v>0</v>
      </c>
      <c r="AG160" s="3"/>
    </row>
    <row r="161" spans="2:33" ht="13.2" x14ac:dyDescent="0.25">
      <c r="B161" s="1" t="str">
        <f>адреса!$G$157</f>
        <v>кв.5</v>
      </c>
      <c r="C161" s="522">
        <f>адреса!$I$157</f>
        <v>40000005</v>
      </c>
      <c r="D161" s="6" t="str">
        <f>адреса!$K$157</f>
        <v>ФИО-4-5</v>
      </c>
      <c r="E161" s="6">
        <v>17142.43</v>
      </c>
      <c r="F161" s="6">
        <v>2699.37</v>
      </c>
      <c r="G161" s="6">
        <v>0</v>
      </c>
      <c r="H161" s="6">
        <v>4596.08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  <c r="N161" s="6">
        <v>0</v>
      </c>
      <c r="O161" s="6">
        <v>0</v>
      </c>
      <c r="P161" s="6">
        <v>0</v>
      </c>
      <c r="Q161" s="6">
        <v>0</v>
      </c>
      <c r="R161" s="6">
        <v>0</v>
      </c>
      <c r="S161" s="6">
        <v>394.29</v>
      </c>
      <c r="T161" s="6">
        <v>0</v>
      </c>
      <c r="U161" s="6">
        <v>0</v>
      </c>
      <c r="V161" s="6">
        <v>7689.74</v>
      </c>
      <c r="W161" s="6">
        <v>0</v>
      </c>
      <c r="X161" s="6">
        <v>24832.17</v>
      </c>
      <c r="Y161" s="513">
        <f>IF(A161&lt;&gt;"",IF(A161=мар17!A161,0,1),IF(AND(B161=мар17!B161,C161=мар17!C161),0,1))</f>
        <v>0</v>
      </c>
      <c r="Z161" s="70" t="str">
        <f t="shared" si="18"/>
        <v>ул. Четвертая д.4</v>
      </c>
      <c r="AA161" s="504">
        <f>IF($B161&lt;&gt;"",MAX(AA$7:AA160)+1,0)</f>
        <v>151</v>
      </c>
      <c r="AB161" s="502">
        <f t="shared" si="22"/>
        <v>161</v>
      </c>
      <c r="AC161" s="504">
        <f>1</f>
        <v>1</v>
      </c>
      <c r="AD161" s="103">
        <f t="shared" si="19"/>
        <v>2699.37</v>
      </c>
      <c r="AE161" s="103">
        <f t="shared" si="20"/>
        <v>4990.37</v>
      </c>
      <c r="AF161" s="103">
        <f t="shared" si="21"/>
        <v>0</v>
      </c>
      <c r="AG161" s="3"/>
    </row>
    <row r="162" spans="2:33" ht="13.2" x14ac:dyDescent="0.25">
      <c r="B162" s="1" t="str">
        <f>адреса!$G$158</f>
        <v>кв.6</v>
      </c>
      <c r="C162" s="522">
        <f>адреса!$I$158</f>
        <v>40000006</v>
      </c>
      <c r="D162" s="6" t="str">
        <f>адреса!$K$158</f>
        <v>ФИО-4-6</v>
      </c>
      <c r="E162" s="6">
        <v>61898.79</v>
      </c>
      <c r="F162" s="6">
        <v>2896.8</v>
      </c>
      <c r="G162" s="6">
        <v>0</v>
      </c>
      <c r="H162" s="6">
        <v>4930.63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  <c r="N162" s="6">
        <v>0</v>
      </c>
      <c r="O162" s="6">
        <v>0</v>
      </c>
      <c r="P162" s="6">
        <v>0</v>
      </c>
      <c r="Q162" s="6">
        <v>0</v>
      </c>
      <c r="R162" s="6">
        <v>0</v>
      </c>
      <c r="S162" s="6">
        <v>394.29</v>
      </c>
      <c r="T162" s="6">
        <v>0</v>
      </c>
      <c r="U162" s="6">
        <v>0</v>
      </c>
      <c r="V162" s="6">
        <v>8221.7199999999993</v>
      </c>
      <c r="W162" s="6">
        <v>0</v>
      </c>
      <c r="X162" s="6">
        <v>70120.509999999995</v>
      </c>
      <c r="Y162" s="513">
        <f>IF(A162&lt;&gt;"",IF(A162=мар17!A162,0,1),IF(AND(B162=мар17!B162,C162=мар17!C162),0,1))</f>
        <v>0</v>
      </c>
      <c r="Z162" s="70" t="str">
        <f t="shared" si="18"/>
        <v>ул. Четвертая д.4</v>
      </c>
      <c r="AA162" s="504">
        <f>IF($B162&lt;&gt;"",MAX(AA$7:AA161)+1,0)</f>
        <v>152</v>
      </c>
      <c r="AB162" s="502">
        <f t="shared" si="22"/>
        <v>162</v>
      </c>
      <c r="AC162" s="504">
        <f>1</f>
        <v>1</v>
      </c>
      <c r="AD162" s="103">
        <f t="shared" si="19"/>
        <v>2896.8</v>
      </c>
      <c r="AE162" s="103">
        <f t="shared" si="20"/>
        <v>5324.92</v>
      </c>
      <c r="AF162" s="103">
        <f t="shared" si="21"/>
        <v>0</v>
      </c>
      <c r="AG162" s="3"/>
    </row>
    <row r="163" spans="2:33" ht="13.2" x14ac:dyDescent="0.25">
      <c r="B163" s="1" t="str">
        <f>адреса!$G$159</f>
        <v>кв.7</v>
      </c>
      <c r="C163" s="522">
        <f>адреса!$I$159</f>
        <v>40000007</v>
      </c>
      <c r="D163" s="6" t="str">
        <f>адреса!$K$159</f>
        <v>ФИО-4-7</v>
      </c>
      <c r="E163" s="6">
        <v>42600.639999999999</v>
      </c>
      <c r="F163" s="6">
        <v>1987.94</v>
      </c>
      <c r="G163" s="6">
        <v>0</v>
      </c>
      <c r="H163" s="6">
        <v>3383.34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  <c r="N163" s="6">
        <v>0</v>
      </c>
      <c r="O163" s="6">
        <v>0</v>
      </c>
      <c r="P163" s="6">
        <v>0</v>
      </c>
      <c r="Q163" s="6">
        <v>0</v>
      </c>
      <c r="R163" s="6">
        <v>0</v>
      </c>
      <c r="S163" s="6">
        <v>394.29</v>
      </c>
      <c r="T163" s="6">
        <v>0</v>
      </c>
      <c r="U163" s="6">
        <v>0</v>
      </c>
      <c r="V163" s="6">
        <v>5765.57</v>
      </c>
      <c r="W163" s="6">
        <v>21665.77</v>
      </c>
      <c r="X163" s="6">
        <v>26700.44</v>
      </c>
      <c r="Y163" s="513">
        <f>IF(A163&lt;&gt;"",IF(A163=мар17!A163,0,1),IF(AND(B163=мар17!B163,C163=мар17!C163),0,1))</f>
        <v>0</v>
      </c>
      <c r="Z163" s="70" t="str">
        <f t="shared" si="18"/>
        <v>ул. Четвертая д.4</v>
      </c>
      <c r="AA163" s="504">
        <f>IF($B163&lt;&gt;"",MAX(AA$7:AA162)+1,0)</f>
        <v>153</v>
      </c>
      <c r="AB163" s="502">
        <f t="shared" si="22"/>
        <v>163</v>
      </c>
      <c r="AC163" s="504">
        <f>1</f>
        <v>1</v>
      </c>
      <c r="AD163" s="103">
        <f t="shared" si="19"/>
        <v>1987.94</v>
      </c>
      <c r="AE163" s="103">
        <f t="shared" si="20"/>
        <v>3777.63</v>
      </c>
      <c r="AF163" s="103">
        <f t="shared" si="21"/>
        <v>0</v>
      </c>
      <c r="AG163" s="3"/>
    </row>
    <row r="164" spans="2:33" ht="13.2" x14ac:dyDescent="0.25">
      <c r="B164" s="1" t="str">
        <f>адреса!$G$160</f>
        <v>кв.8</v>
      </c>
      <c r="C164" s="522">
        <f>адреса!$I$160</f>
        <v>40000008</v>
      </c>
      <c r="D164" s="6" t="str">
        <f>адреса!$K$160</f>
        <v>ФИО-4-8</v>
      </c>
      <c r="E164" s="6">
        <v>46220.959999999999</v>
      </c>
      <c r="F164" s="6">
        <v>1991.34</v>
      </c>
      <c r="G164" s="6">
        <v>0</v>
      </c>
      <c r="H164" s="6">
        <v>3389.31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  <c r="N164" s="6">
        <v>0</v>
      </c>
      <c r="O164" s="6">
        <v>0</v>
      </c>
      <c r="P164" s="6">
        <v>0</v>
      </c>
      <c r="Q164" s="6">
        <v>0</v>
      </c>
      <c r="R164" s="6">
        <v>0</v>
      </c>
      <c r="S164" s="6">
        <v>788.58</v>
      </c>
      <c r="T164" s="6">
        <v>0</v>
      </c>
      <c r="U164" s="6">
        <v>0</v>
      </c>
      <c r="V164" s="6">
        <v>6169.23</v>
      </c>
      <c r="W164" s="6">
        <v>0</v>
      </c>
      <c r="X164" s="6">
        <v>52390.19</v>
      </c>
      <c r="Y164" s="513">
        <f>IF(A164&lt;&gt;"",IF(A164=мар17!A164,0,1),IF(AND(B164=мар17!B164,C164=мар17!C164),0,1))</f>
        <v>0</v>
      </c>
      <c r="Z164" s="70" t="str">
        <f t="shared" si="18"/>
        <v>ул. Четвертая д.4</v>
      </c>
      <c r="AA164" s="504">
        <f>IF($B164&lt;&gt;"",MAX(AA$7:AA163)+1,0)</f>
        <v>154</v>
      </c>
      <c r="AB164" s="502">
        <f t="shared" si="22"/>
        <v>164</v>
      </c>
      <c r="AC164" s="504">
        <f>1</f>
        <v>1</v>
      </c>
      <c r="AD164" s="103">
        <f t="shared" si="19"/>
        <v>1991.34</v>
      </c>
      <c r="AE164" s="103">
        <f t="shared" si="20"/>
        <v>4177.8900000000003</v>
      </c>
      <c r="AF164" s="103">
        <f t="shared" si="21"/>
        <v>0</v>
      </c>
      <c r="AG164" s="3"/>
    </row>
    <row r="165" spans="2:33" ht="13.2" x14ac:dyDescent="0.25">
      <c r="B165" s="1" t="str">
        <f>адреса!$G$161</f>
        <v>кв.9</v>
      </c>
      <c r="C165" s="522">
        <f>адреса!$I$161</f>
        <v>40000009</v>
      </c>
      <c r="D165" s="6" t="str">
        <f>адреса!$K$161</f>
        <v>ФИО-4-9</v>
      </c>
      <c r="E165" s="6">
        <v>40625.35</v>
      </c>
      <c r="F165" s="6">
        <v>3209.97</v>
      </c>
      <c r="G165" s="6">
        <v>0</v>
      </c>
      <c r="H165" s="6">
        <v>5464.32</v>
      </c>
      <c r="I165" s="6">
        <v>0</v>
      </c>
      <c r="J165" s="6">
        <v>0</v>
      </c>
      <c r="K165" s="6">
        <v>0</v>
      </c>
      <c r="L165" s="6">
        <v>0</v>
      </c>
      <c r="M165" s="6">
        <v>0</v>
      </c>
      <c r="N165" s="6">
        <v>0</v>
      </c>
      <c r="O165" s="6">
        <v>0</v>
      </c>
      <c r="P165" s="6">
        <v>0</v>
      </c>
      <c r="Q165" s="6">
        <v>0</v>
      </c>
      <c r="R165" s="6">
        <v>0</v>
      </c>
      <c r="S165" s="6">
        <v>394.29</v>
      </c>
      <c r="T165" s="6">
        <v>0</v>
      </c>
      <c r="U165" s="6">
        <v>0</v>
      </c>
      <c r="V165" s="6">
        <v>9068.58</v>
      </c>
      <c r="W165" s="6">
        <v>49693.93</v>
      </c>
      <c r="X165" s="6">
        <v>0</v>
      </c>
      <c r="Y165" s="513">
        <f>IF(A165&lt;&gt;"",IF(A165=мар17!A165,0,1),IF(AND(B165=мар17!B165,C165=мар17!C165),0,1))</f>
        <v>0</v>
      </c>
      <c r="Z165" s="70" t="str">
        <f t="shared" si="18"/>
        <v>ул. Четвертая д.4</v>
      </c>
      <c r="AA165" s="504">
        <f>IF($B165&lt;&gt;"",MAX(AA$7:AA164)+1,0)</f>
        <v>155</v>
      </c>
      <c r="AB165" s="502">
        <f t="shared" si="22"/>
        <v>165</v>
      </c>
      <c r="AC165" s="504">
        <f>1</f>
        <v>1</v>
      </c>
      <c r="AD165" s="103">
        <f t="shared" si="19"/>
        <v>3209.97</v>
      </c>
      <c r="AE165" s="103">
        <f t="shared" si="20"/>
        <v>5858.61</v>
      </c>
      <c r="AF165" s="103">
        <f t="shared" si="21"/>
        <v>0</v>
      </c>
      <c r="AG165" s="3"/>
    </row>
    <row r="166" spans="2:33" ht="13.2" x14ac:dyDescent="0.25">
      <c r="B166" s="1" t="str">
        <f>адреса!$G$162</f>
        <v>кв.10</v>
      </c>
      <c r="C166" s="522">
        <f>адреса!$I$162</f>
        <v>40000010</v>
      </c>
      <c r="D166" s="6" t="str">
        <f>адреса!$K$162</f>
        <v>ФИО-4-10</v>
      </c>
      <c r="E166" s="6">
        <v>41999.51</v>
      </c>
      <c r="F166" s="6">
        <v>3118.06</v>
      </c>
      <c r="G166" s="6">
        <v>0</v>
      </c>
      <c r="H166" s="6">
        <v>5308.99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  <c r="N166" s="6">
        <v>0</v>
      </c>
      <c r="O166" s="6">
        <v>0</v>
      </c>
      <c r="P166" s="6">
        <v>0</v>
      </c>
      <c r="Q166" s="6">
        <v>0</v>
      </c>
      <c r="R166" s="6">
        <v>0</v>
      </c>
      <c r="S166" s="6">
        <v>788.58</v>
      </c>
      <c r="T166" s="6">
        <v>0</v>
      </c>
      <c r="U166" s="6">
        <v>0</v>
      </c>
      <c r="V166" s="6">
        <v>9215.6299999999992</v>
      </c>
      <c r="W166" s="6">
        <v>0</v>
      </c>
      <c r="X166" s="6">
        <v>51215.14</v>
      </c>
      <c r="Y166" s="513">
        <f>IF(A166&lt;&gt;"",IF(A166=мар17!A166,0,1),IF(AND(B166=мар17!B166,C166=мар17!C166),0,1))</f>
        <v>0</v>
      </c>
      <c r="Z166" s="70" t="str">
        <f t="shared" si="18"/>
        <v>ул. Четвертая д.4</v>
      </c>
      <c r="AA166" s="504">
        <f>IF($B166&lt;&gt;"",MAX(AA$7:AA165)+1,0)</f>
        <v>156</v>
      </c>
      <c r="AB166" s="502">
        <f t="shared" si="22"/>
        <v>166</v>
      </c>
      <c r="AC166" s="504">
        <f>1</f>
        <v>1</v>
      </c>
      <c r="AD166" s="103">
        <f t="shared" si="19"/>
        <v>3118.06</v>
      </c>
      <c r="AE166" s="103">
        <f t="shared" si="20"/>
        <v>6097.57</v>
      </c>
      <c r="AF166" s="103">
        <f t="shared" si="21"/>
        <v>0</v>
      </c>
      <c r="AG166" s="3"/>
    </row>
    <row r="167" spans="2:33" ht="13.2" x14ac:dyDescent="0.25">
      <c r="B167" s="1" t="str">
        <f>адреса!$G$163</f>
        <v>кв.11</v>
      </c>
      <c r="C167" s="522">
        <f>адреса!$I$163</f>
        <v>40000011</v>
      </c>
      <c r="D167" s="6" t="str">
        <f>адреса!$K$163</f>
        <v>ФИО-4-11</v>
      </c>
      <c r="E167" s="6">
        <v>47778.13</v>
      </c>
      <c r="F167" s="6">
        <v>2702.78</v>
      </c>
      <c r="G167" s="6">
        <v>0</v>
      </c>
      <c r="H167" s="6">
        <v>4600.0600000000004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  <c r="N167" s="6">
        <v>0</v>
      </c>
      <c r="O167" s="6">
        <v>0</v>
      </c>
      <c r="P167" s="6">
        <v>0</v>
      </c>
      <c r="Q167" s="6">
        <v>0</v>
      </c>
      <c r="R167" s="6">
        <v>0</v>
      </c>
      <c r="S167" s="6">
        <v>394.29</v>
      </c>
      <c r="T167" s="6">
        <v>0</v>
      </c>
      <c r="U167" s="6">
        <v>0</v>
      </c>
      <c r="V167" s="6">
        <v>7697.13</v>
      </c>
      <c r="W167" s="6">
        <v>10000.129999999999</v>
      </c>
      <c r="X167" s="6">
        <v>45475.13</v>
      </c>
      <c r="Y167" s="513">
        <f>IF(A167&lt;&gt;"",IF(A167=мар17!A167,0,1),IF(AND(B167=мар17!B167,C167=мар17!C167),0,1))</f>
        <v>0</v>
      </c>
      <c r="Z167" s="70" t="str">
        <f t="shared" si="18"/>
        <v>ул. Четвертая д.4</v>
      </c>
      <c r="AA167" s="504">
        <f>IF($B167&lt;&gt;"",MAX(AA$7:AA166)+1,0)</f>
        <v>157</v>
      </c>
      <c r="AB167" s="502">
        <f t="shared" si="22"/>
        <v>167</v>
      </c>
      <c r="AC167" s="504">
        <f>1</f>
        <v>1</v>
      </c>
      <c r="AD167" s="103">
        <f t="shared" si="19"/>
        <v>2702.78</v>
      </c>
      <c r="AE167" s="103">
        <f t="shared" si="20"/>
        <v>4994.3500000000004</v>
      </c>
      <c r="AF167" s="103">
        <f t="shared" si="21"/>
        <v>0</v>
      </c>
      <c r="AG167" s="3"/>
    </row>
    <row r="168" spans="2:33" ht="13.2" x14ac:dyDescent="0.25">
      <c r="B168" s="1" t="str">
        <f>адреса!$G$164</f>
        <v>кв.12</v>
      </c>
      <c r="C168" s="522">
        <f>адреса!$I$164</f>
        <v>40000012</v>
      </c>
      <c r="D168" s="6" t="str">
        <f>адреса!$K$164</f>
        <v>ФИО-4-12</v>
      </c>
      <c r="E168" s="6">
        <v>56766.36</v>
      </c>
      <c r="F168" s="6">
        <v>2655.12</v>
      </c>
      <c r="G168" s="6">
        <v>0</v>
      </c>
      <c r="H168" s="6">
        <v>4520.41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  <c r="N168" s="6">
        <v>0</v>
      </c>
      <c r="O168" s="6">
        <v>0</v>
      </c>
      <c r="P168" s="6">
        <v>0</v>
      </c>
      <c r="Q168" s="6">
        <v>0</v>
      </c>
      <c r="R168" s="6">
        <v>0</v>
      </c>
      <c r="S168" s="6">
        <v>394.29</v>
      </c>
      <c r="T168" s="6">
        <v>0</v>
      </c>
      <c r="U168" s="6">
        <v>0</v>
      </c>
      <c r="V168" s="6">
        <v>7569.82</v>
      </c>
      <c r="W168" s="6">
        <v>56766.36</v>
      </c>
      <c r="X168" s="6">
        <v>7569.82</v>
      </c>
      <c r="Y168" s="513">
        <f>IF(A168&lt;&gt;"",IF(A168=мар17!A168,0,1),IF(AND(B168=мар17!B168,C168=мар17!C168),0,1))</f>
        <v>0</v>
      </c>
      <c r="Z168" s="70" t="str">
        <f t="shared" si="18"/>
        <v>ул. Четвертая д.4</v>
      </c>
      <c r="AA168" s="504">
        <f>IF($B168&lt;&gt;"",MAX(AA$7:AA167)+1,0)</f>
        <v>158</v>
      </c>
      <c r="AB168" s="502">
        <f t="shared" si="22"/>
        <v>168</v>
      </c>
      <c r="AC168" s="504">
        <f>1</f>
        <v>1</v>
      </c>
      <c r="AD168" s="103">
        <f t="shared" si="19"/>
        <v>2655.12</v>
      </c>
      <c r="AE168" s="103">
        <f t="shared" si="20"/>
        <v>4914.7</v>
      </c>
      <c r="AF168" s="103">
        <f t="shared" si="21"/>
        <v>0</v>
      </c>
      <c r="AG168" s="3"/>
    </row>
    <row r="169" spans="2:33" ht="13.2" x14ac:dyDescent="0.25">
      <c r="B169" s="1" t="str">
        <f>адреса!$G$165</f>
        <v>кв.13</v>
      </c>
      <c r="C169" s="522">
        <f>адреса!$I$165</f>
        <v>40000013</v>
      </c>
      <c r="D169" s="6" t="str">
        <f>адреса!$K$165</f>
        <v>ФИО-4-13</v>
      </c>
      <c r="E169" s="6">
        <v>14779.61</v>
      </c>
      <c r="F169" s="6">
        <v>1753.06</v>
      </c>
      <c r="G169" s="6">
        <v>0</v>
      </c>
      <c r="H169" s="6">
        <v>2985.06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  <c r="N169" s="6">
        <v>0</v>
      </c>
      <c r="O169" s="6">
        <v>0</v>
      </c>
      <c r="P169" s="6">
        <v>0</v>
      </c>
      <c r="Q169" s="6">
        <v>0</v>
      </c>
      <c r="R169" s="6">
        <v>0</v>
      </c>
      <c r="S169" s="6">
        <v>394.29</v>
      </c>
      <c r="T169" s="6">
        <v>0</v>
      </c>
      <c r="U169" s="6">
        <v>0</v>
      </c>
      <c r="V169" s="6">
        <v>5132.41</v>
      </c>
      <c r="W169" s="6">
        <v>9647.2000000000007</v>
      </c>
      <c r="X169" s="6">
        <v>10264.82</v>
      </c>
      <c r="Y169" s="513">
        <f>IF(A169&lt;&gt;"",IF(A169=мар17!A169,0,1),IF(AND(B169=мар17!B169,C169=мар17!C169),0,1))</f>
        <v>0</v>
      </c>
      <c r="Z169" s="70" t="str">
        <f t="shared" si="18"/>
        <v>ул. Четвертая д.4</v>
      </c>
      <c r="AA169" s="504">
        <f>IF($B169&lt;&gt;"",MAX(AA$7:AA168)+1,0)</f>
        <v>159</v>
      </c>
      <c r="AB169" s="502">
        <f t="shared" si="22"/>
        <v>169</v>
      </c>
      <c r="AC169" s="504">
        <f>1</f>
        <v>1</v>
      </c>
      <c r="AD169" s="103">
        <f t="shared" si="19"/>
        <v>1753.06</v>
      </c>
      <c r="AE169" s="103">
        <f t="shared" si="20"/>
        <v>3379.35</v>
      </c>
      <c r="AF169" s="103">
        <f t="shared" si="21"/>
        <v>0</v>
      </c>
      <c r="AG169" s="3"/>
    </row>
    <row r="170" spans="2:33" ht="13.2" x14ac:dyDescent="0.25">
      <c r="B170" s="1" t="str">
        <f>адреса!$G$166</f>
        <v>кв.14</v>
      </c>
      <c r="C170" s="522">
        <f>адреса!$I$166</f>
        <v>40000014</v>
      </c>
      <c r="D170" s="6" t="str">
        <f>адреса!$K$166</f>
        <v>ФИО-4-14</v>
      </c>
      <c r="E170" s="6">
        <v>5784.32</v>
      </c>
      <c r="F170" s="6">
        <v>1994.74</v>
      </c>
      <c r="G170" s="6">
        <v>0</v>
      </c>
      <c r="H170" s="6">
        <v>3395.29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  <c r="N170" s="6">
        <v>0</v>
      </c>
      <c r="O170" s="6">
        <v>0</v>
      </c>
      <c r="P170" s="6">
        <v>0</v>
      </c>
      <c r="Q170" s="6">
        <v>0</v>
      </c>
      <c r="R170" s="6">
        <v>0</v>
      </c>
      <c r="S170" s="6">
        <v>394.29</v>
      </c>
      <c r="T170" s="6">
        <v>0</v>
      </c>
      <c r="U170" s="6">
        <v>0</v>
      </c>
      <c r="V170" s="6">
        <v>5784.32</v>
      </c>
      <c r="W170" s="6">
        <v>5784.32</v>
      </c>
      <c r="X170" s="6">
        <v>5784.32</v>
      </c>
      <c r="Y170" s="513">
        <f>IF(A170&lt;&gt;"",IF(A170=мар17!A170,0,1),IF(AND(B170=мар17!B170,C170=мар17!C170),0,1))</f>
        <v>0</v>
      </c>
      <c r="Z170" s="70" t="str">
        <f t="shared" si="18"/>
        <v>ул. Четвертая д.4</v>
      </c>
      <c r="AA170" s="504">
        <f>IF($B170&lt;&gt;"",MAX(AA$7:AA169)+1,0)</f>
        <v>160</v>
      </c>
      <c r="AB170" s="502">
        <f t="shared" si="22"/>
        <v>170</v>
      </c>
      <c r="AC170" s="504">
        <f>1</f>
        <v>1</v>
      </c>
      <c r="AD170" s="103">
        <f t="shared" si="19"/>
        <v>1994.74</v>
      </c>
      <c r="AE170" s="103">
        <f t="shared" si="20"/>
        <v>3789.58</v>
      </c>
      <c r="AF170" s="103">
        <f t="shared" si="21"/>
        <v>0</v>
      </c>
      <c r="AG170" s="3"/>
    </row>
    <row r="171" spans="2:33" ht="13.2" x14ac:dyDescent="0.25">
      <c r="B171" s="1" t="str">
        <f>адреса!$G$167</f>
        <v>кв.15</v>
      </c>
      <c r="C171" s="522">
        <f>адреса!$I$167</f>
        <v>40000015</v>
      </c>
      <c r="D171" s="6" t="str">
        <f>адреса!$K$167</f>
        <v>ФИО-4-15</v>
      </c>
      <c r="E171" s="6">
        <v>9968.7099999999991</v>
      </c>
      <c r="F171" s="6">
        <v>3397.19</v>
      </c>
      <c r="G171" s="6">
        <v>0</v>
      </c>
      <c r="H171" s="6">
        <v>5782.94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  <c r="N171" s="6">
        <v>0</v>
      </c>
      <c r="O171" s="6">
        <v>0</v>
      </c>
      <c r="P171" s="6">
        <v>0</v>
      </c>
      <c r="Q171" s="6">
        <v>0</v>
      </c>
      <c r="R171" s="6">
        <v>0</v>
      </c>
      <c r="S171" s="6">
        <v>788.58</v>
      </c>
      <c r="T171" s="6">
        <v>0</v>
      </c>
      <c r="U171" s="6">
        <v>0</v>
      </c>
      <c r="V171" s="6">
        <v>9968.7099999999991</v>
      </c>
      <c r="W171" s="6">
        <v>0</v>
      </c>
      <c r="X171" s="6">
        <v>19937.419999999998</v>
      </c>
      <c r="Y171" s="513">
        <f>IF(A171&lt;&gt;"",IF(A171=мар17!A171,0,1),IF(AND(B171=мар17!B171,C171=мар17!C171),0,1))</f>
        <v>0</v>
      </c>
      <c r="Z171" s="70" t="str">
        <f t="shared" si="18"/>
        <v>ул. Четвертая д.4</v>
      </c>
      <c r="AA171" s="504">
        <f>IF($B171&lt;&gt;"",MAX(AA$7:AA170)+1,0)</f>
        <v>161</v>
      </c>
      <c r="AB171" s="502">
        <f t="shared" si="22"/>
        <v>171</v>
      </c>
      <c r="AC171" s="504">
        <f>1</f>
        <v>1</v>
      </c>
      <c r="AD171" s="103">
        <f t="shared" si="19"/>
        <v>3397.19</v>
      </c>
      <c r="AE171" s="103">
        <f t="shared" si="20"/>
        <v>6571.5199999999995</v>
      </c>
      <c r="AF171" s="103">
        <f t="shared" si="21"/>
        <v>0</v>
      </c>
      <c r="AG171" s="3"/>
    </row>
    <row r="172" spans="2:33" ht="13.2" x14ac:dyDescent="0.25">
      <c r="B172" s="1" t="str">
        <f>адреса!$G$168</f>
        <v>кв.16</v>
      </c>
      <c r="C172" s="522">
        <f>адреса!$I$168</f>
        <v>40000016</v>
      </c>
      <c r="D172" s="6" t="str">
        <f>адреса!$K$168</f>
        <v>ФИО-4-16</v>
      </c>
      <c r="E172" s="6">
        <v>73172.5</v>
      </c>
      <c r="F172" s="6">
        <v>3427.83</v>
      </c>
      <c r="G172" s="6">
        <v>0</v>
      </c>
      <c r="H172" s="6">
        <v>5834.71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  <c r="N172" s="6">
        <v>0</v>
      </c>
      <c r="O172" s="6">
        <v>0</v>
      </c>
      <c r="P172" s="6">
        <v>0</v>
      </c>
      <c r="Q172" s="6">
        <v>0</v>
      </c>
      <c r="R172" s="6">
        <v>0</v>
      </c>
      <c r="S172" s="6">
        <v>394.29</v>
      </c>
      <c r="T172" s="6">
        <v>0</v>
      </c>
      <c r="U172" s="6">
        <v>0</v>
      </c>
      <c r="V172" s="6">
        <v>9656.83</v>
      </c>
      <c r="W172" s="6">
        <v>0</v>
      </c>
      <c r="X172" s="6">
        <v>82829.33</v>
      </c>
      <c r="Y172" s="513">
        <f>IF(A172&lt;&gt;"",IF(A172=мар17!A172,0,1),IF(AND(B172=мар17!B172,C172=мар17!C172),0,1))</f>
        <v>0</v>
      </c>
      <c r="Z172" s="70" t="str">
        <f t="shared" si="18"/>
        <v>ул. Четвертая д.4</v>
      </c>
      <c r="AA172" s="504">
        <f>IF($B172&lt;&gt;"",MAX(AA$7:AA171)+1,0)</f>
        <v>162</v>
      </c>
      <c r="AB172" s="502">
        <f t="shared" si="22"/>
        <v>172</v>
      </c>
      <c r="AC172" s="504">
        <f>1</f>
        <v>1</v>
      </c>
      <c r="AD172" s="103">
        <f t="shared" si="19"/>
        <v>3427.83</v>
      </c>
      <c r="AE172" s="103">
        <f t="shared" si="20"/>
        <v>6229</v>
      </c>
      <c r="AF172" s="103">
        <f t="shared" si="21"/>
        <v>0</v>
      </c>
      <c r="AG172" s="3"/>
    </row>
    <row r="173" spans="2:33" ht="13.2" x14ac:dyDescent="0.25">
      <c r="B173" s="1" t="str">
        <f>адреса!$G$169</f>
        <v>кв.17</v>
      </c>
      <c r="C173" s="522">
        <f>адреса!$I$169</f>
        <v>40000017</v>
      </c>
      <c r="D173" s="6" t="str">
        <f>адреса!$K$169</f>
        <v>ФИО-4-17</v>
      </c>
      <c r="E173" s="6">
        <v>7652.17</v>
      </c>
      <c r="F173" s="6">
        <v>2685.76</v>
      </c>
      <c r="G173" s="6">
        <v>0</v>
      </c>
      <c r="H173" s="6">
        <v>4572.1899999999996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  <c r="N173" s="6">
        <v>0</v>
      </c>
      <c r="O173" s="6">
        <v>0</v>
      </c>
      <c r="P173" s="6">
        <v>0</v>
      </c>
      <c r="Q173" s="6">
        <v>0</v>
      </c>
      <c r="R173" s="6">
        <v>0</v>
      </c>
      <c r="S173" s="6">
        <v>394.29</v>
      </c>
      <c r="T173" s="6">
        <v>0</v>
      </c>
      <c r="U173" s="6">
        <v>0</v>
      </c>
      <c r="V173" s="6">
        <v>7652.24</v>
      </c>
      <c r="W173" s="6">
        <v>7700</v>
      </c>
      <c r="X173" s="6">
        <v>7604.41</v>
      </c>
      <c r="Y173" s="513">
        <f>IF(A173&lt;&gt;"",IF(A173=мар17!A173,0,1),IF(AND(B173=мар17!B173,C173=мар17!C173),0,1))</f>
        <v>0</v>
      </c>
      <c r="Z173" s="70" t="str">
        <f t="shared" si="18"/>
        <v>ул. Четвертая д.4</v>
      </c>
      <c r="AA173" s="504">
        <f>IF($B173&lt;&gt;"",MAX(AA$7:AA172)+1,0)</f>
        <v>163</v>
      </c>
      <c r="AB173" s="502">
        <f t="shared" si="22"/>
        <v>173</v>
      </c>
      <c r="AC173" s="504">
        <f>1</f>
        <v>1</v>
      </c>
      <c r="AD173" s="103">
        <f t="shared" si="19"/>
        <v>2685.76</v>
      </c>
      <c r="AE173" s="103">
        <f t="shared" si="20"/>
        <v>4966.4799999999996</v>
      </c>
      <c r="AF173" s="103">
        <f t="shared" si="21"/>
        <v>0</v>
      </c>
      <c r="AG173" s="3"/>
    </row>
    <row r="174" spans="2:33" ht="13.2" x14ac:dyDescent="0.25">
      <c r="B174" s="1" t="str">
        <f>адреса!$G$170</f>
        <v>кв.18</v>
      </c>
      <c r="C174" s="522">
        <f>адреса!$I$170</f>
        <v>40000018</v>
      </c>
      <c r="D174" s="6" t="str">
        <f>адреса!$K$170</f>
        <v>ФИО-4-18</v>
      </c>
      <c r="E174" s="6">
        <v>58213.4</v>
      </c>
      <c r="F174" s="6">
        <v>2723.2</v>
      </c>
      <c r="G174" s="6">
        <v>0</v>
      </c>
      <c r="H174" s="6">
        <v>4635.91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  <c r="N174" s="6">
        <v>0</v>
      </c>
      <c r="O174" s="6">
        <v>0</v>
      </c>
      <c r="P174" s="6">
        <v>0</v>
      </c>
      <c r="Q174" s="6">
        <v>0</v>
      </c>
      <c r="R174" s="6">
        <v>0</v>
      </c>
      <c r="S174" s="6">
        <v>394.29</v>
      </c>
      <c r="T174" s="6">
        <v>0</v>
      </c>
      <c r="U174" s="6">
        <v>0</v>
      </c>
      <c r="V174" s="6">
        <v>7753.4</v>
      </c>
      <c r="W174" s="6">
        <v>0</v>
      </c>
      <c r="X174" s="6">
        <v>65966.8</v>
      </c>
      <c r="Y174" s="513">
        <f>IF(A174&lt;&gt;"",IF(A174=мар17!A174,0,1),IF(AND(B174=мар17!B174,C174=мар17!C174),0,1))</f>
        <v>0</v>
      </c>
      <c r="Z174" s="70" t="str">
        <f t="shared" si="18"/>
        <v>ул. Четвертая д.4</v>
      </c>
      <c r="AA174" s="504">
        <f>IF($B174&lt;&gt;"",MAX(AA$7:AA173)+1,0)</f>
        <v>164</v>
      </c>
      <c r="AB174" s="502">
        <f t="shared" si="22"/>
        <v>174</v>
      </c>
      <c r="AC174" s="504">
        <f>1</f>
        <v>1</v>
      </c>
      <c r="AD174" s="103">
        <f t="shared" si="19"/>
        <v>2723.2</v>
      </c>
      <c r="AE174" s="103">
        <f t="shared" si="20"/>
        <v>5030.2</v>
      </c>
      <c r="AF174" s="103">
        <f t="shared" si="21"/>
        <v>0</v>
      </c>
      <c r="AG174" s="3"/>
    </row>
    <row r="175" spans="2:33" ht="13.2" x14ac:dyDescent="0.25">
      <c r="B175" s="1" t="str">
        <f>адреса!$G$171</f>
        <v>кв.19</v>
      </c>
      <c r="C175" s="522">
        <f>адреса!$I$171</f>
        <v>40000019</v>
      </c>
      <c r="D175" s="6" t="str">
        <f>адреса!$K$171</f>
        <v>ФИО-4-19</v>
      </c>
      <c r="E175" s="6">
        <v>7984.73</v>
      </c>
      <c r="F175" s="6">
        <v>1930.07</v>
      </c>
      <c r="G175" s="6">
        <v>0</v>
      </c>
      <c r="H175" s="6">
        <v>3285.76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  <c r="N175" s="6">
        <v>0</v>
      </c>
      <c r="O175" s="6">
        <v>0</v>
      </c>
      <c r="P175" s="6">
        <v>0</v>
      </c>
      <c r="Q175" s="6">
        <v>0</v>
      </c>
      <c r="R175" s="6">
        <v>0</v>
      </c>
      <c r="S175" s="6">
        <v>394.29</v>
      </c>
      <c r="T175" s="6">
        <v>0</v>
      </c>
      <c r="U175" s="6">
        <v>0</v>
      </c>
      <c r="V175" s="6">
        <v>5610.12</v>
      </c>
      <c r="W175" s="6">
        <v>13594.85</v>
      </c>
      <c r="X175" s="6">
        <v>0</v>
      </c>
      <c r="Y175" s="513">
        <f>IF(A175&lt;&gt;"",IF(A175=мар17!A175,0,1),IF(AND(B175=мар17!B175,C175=мар17!C175),0,1))</f>
        <v>0</v>
      </c>
      <c r="Z175" s="70" t="str">
        <f t="shared" si="18"/>
        <v>ул. Четвертая д.4</v>
      </c>
      <c r="AA175" s="504">
        <f>IF($B175&lt;&gt;"",MAX(AA$7:AA174)+1,0)</f>
        <v>165</v>
      </c>
      <c r="AB175" s="502">
        <f t="shared" si="22"/>
        <v>175</v>
      </c>
      <c r="AC175" s="504">
        <f>1</f>
        <v>1</v>
      </c>
      <c r="AD175" s="103">
        <f t="shared" si="19"/>
        <v>1930.07</v>
      </c>
      <c r="AE175" s="103">
        <f t="shared" si="20"/>
        <v>3680.05</v>
      </c>
      <c r="AF175" s="103">
        <f t="shared" si="21"/>
        <v>0</v>
      </c>
      <c r="AG175" s="3"/>
    </row>
    <row r="176" spans="2:33" ht="13.2" x14ac:dyDescent="0.25">
      <c r="B176" s="1" t="str">
        <f>адреса!$G$172</f>
        <v>кв.20</v>
      </c>
      <c r="C176" s="522">
        <f>адреса!$I$172</f>
        <v>40000020</v>
      </c>
      <c r="D176" s="6" t="str">
        <f>адреса!$K$172</f>
        <v>ФИО-4-20</v>
      </c>
      <c r="E176" s="6">
        <v>9785.68</v>
      </c>
      <c r="F176" s="6">
        <v>1804.12</v>
      </c>
      <c r="G176" s="6">
        <v>0</v>
      </c>
      <c r="H176" s="6">
        <v>3070.69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  <c r="N176" s="6">
        <v>0</v>
      </c>
      <c r="O176" s="6">
        <v>0</v>
      </c>
      <c r="P176" s="6">
        <v>0</v>
      </c>
      <c r="Q176" s="6">
        <v>0</v>
      </c>
      <c r="R176" s="6">
        <v>0</v>
      </c>
      <c r="S176" s="6">
        <v>394.29</v>
      </c>
      <c r="T176" s="6">
        <v>0</v>
      </c>
      <c r="U176" s="6">
        <v>0</v>
      </c>
      <c r="V176" s="6">
        <v>5269.1</v>
      </c>
      <c r="W176" s="6">
        <v>15054.78</v>
      </c>
      <c r="X176" s="6">
        <v>0</v>
      </c>
      <c r="Y176" s="513">
        <f>IF(A176&lt;&gt;"",IF(A176=мар17!A176,0,1),IF(AND(B176=мар17!B176,C176=мар17!C176),0,1))</f>
        <v>0</v>
      </c>
      <c r="Z176" s="70" t="str">
        <f t="shared" si="18"/>
        <v>ул. Четвертая д.4</v>
      </c>
      <c r="AA176" s="504">
        <f>IF($B176&lt;&gt;"",MAX(AA$7:AA175)+1,0)</f>
        <v>166</v>
      </c>
      <c r="AB176" s="502">
        <f t="shared" si="22"/>
        <v>176</v>
      </c>
      <c r="AC176" s="504">
        <f>1</f>
        <v>1</v>
      </c>
      <c r="AD176" s="103">
        <f t="shared" si="19"/>
        <v>1804.12</v>
      </c>
      <c r="AE176" s="103">
        <f t="shared" si="20"/>
        <v>3464.98</v>
      </c>
      <c r="AF176" s="103">
        <f t="shared" si="21"/>
        <v>0</v>
      </c>
      <c r="AG176" s="3"/>
    </row>
    <row r="177" spans="2:33" ht="13.2" x14ac:dyDescent="0.25">
      <c r="B177" s="1" t="str">
        <f>адреса!$G$173</f>
        <v>кв.21</v>
      </c>
      <c r="C177" s="522">
        <f>адреса!$I$173</f>
        <v>40000021</v>
      </c>
      <c r="D177" s="6" t="str">
        <f>адреса!$K$173</f>
        <v>ФИО-4-21</v>
      </c>
      <c r="E177" s="6">
        <v>66525.11</v>
      </c>
      <c r="F177" s="6">
        <v>3114.66</v>
      </c>
      <c r="G177" s="6">
        <v>0</v>
      </c>
      <c r="H177" s="6">
        <v>5303.02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  <c r="N177" s="6">
        <v>0</v>
      </c>
      <c r="O177" s="6">
        <v>0</v>
      </c>
      <c r="P177" s="6">
        <v>0</v>
      </c>
      <c r="Q177" s="6">
        <v>0</v>
      </c>
      <c r="R177" s="6">
        <v>0</v>
      </c>
      <c r="S177" s="6">
        <v>394.29</v>
      </c>
      <c r="T177" s="6">
        <v>0</v>
      </c>
      <c r="U177" s="6">
        <v>0</v>
      </c>
      <c r="V177" s="6">
        <v>8811.9699999999993</v>
      </c>
      <c r="W177" s="6">
        <v>0</v>
      </c>
      <c r="X177" s="6">
        <v>75337.08</v>
      </c>
      <c r="Y177" s="513">
        <f>IF(A177&lt;&gt;"",IF(A177=мар17!A177,0,1),IF(AND(B177=мар17!B177,C177=мар17!C177),0,1))</f>
        <v>0</v>
      </c>
      <c r="Z177" s="70" t="str">
        <f t="shared" si="18"/>
        <v>ул. Четвертая д.4</v>
      </c>
      <c r="AA177" s="504">
        <f>IF($B177&lt;&gt;"",MAX(AA$7:AA176)+1,0)</f>
        <v>167</v>
      </c>
      <c r="AB177" s="502">
        <f t="shared" si="22"/>
        <v>177</v>
      </c>
      <c r="AC177" s="504">
        <f>1</f>
        <v>1</v>
      </c>
      <c r="AD177" s="103">
        <f t="shared" si="19"/>
        <v>3114.66</v>
      </c>
      <c r="AE177" s="103">
        <f t="shared" si="20"/>
        <v>5697.31</v>
      </c>
      <c r="AF177" s="103">
        <f t="shared" si="21"/>
        <v>0</v>
      </c>
      <c r="AG177" s="3"/>
    </row>
    <row r="178" spans="2:33" ht="13.2" x14ac:dyDescent="0.25">
      <c r="B178" s="1" t="str">
        <f>адреса!$G$174</f>
        <v>кв.22</v>
      </c>
      <c r="C178" s="522">
        <f>адреса!$I$174</f>
        <v>40000022</v>
      </c>
      <c r="D178" s="6" t="str">
        <f>адреса!$K$174</f>
        <v>ФИО-4-22</v>
      </c>
      <c r="E178" s="6">
        <v>18122.86</v>
      </c>
      <c r="F178" s="6">
        <v>0.01</v>
      </c>
      <c r="G178" s="6">
        <v>0</v>
      </c>
      <c r="H178" s="6">
        <v>5291.07</v>
      </c>
      <c r="I178" s="6">
        <v>0</v>
      </c>
      <c r="J178" s="6">
        <v>0</v>
      </c>
      <c r="K178" s="6">
        <v>0</v>
      </c>
      <c r="L178" s="6">
        <v>0</v>
      </c>
      <c r="M178" s="6">
        <v>0</v>
      </c>
      <c r="N178" s="6">
        <v>0</v>
      </c>
      <c r="O178" s="6">
        <v>0</v>
      </c>
      <c r="P178" s="6">
        <v>0</v>
      </c>
      <c r="Q178" s="6">
        <v>0</v>
      </c>
      <c r="R178" s="6">
        <v>0</v>
      </c>
      <c r="S178" s="6">
        <v>394.29</v>
      </c>
      <c r="T178" s="6">
        <v>0</v>
      </c>
      <c r="U178" s="6">
        <v>0</v>
      </c>
      <c r="V178" s="6">
        <v>5685.37</v>
      </c>
      <c r="W178" s="6">
        <v>18122.86</v>
      </c>
      <c r="X178" s="6">
        <v>5685.37</v>
      </c>
      <c r="Y178" s="513">
        <f>IF(A178&lt;&gt;"",IF(A178=мар17!A178,0,1),IF(AND(B178=мар17!B178,C178=мар17!C178),0,1))</f>
        <v>0</v>
      </c>
      <c r="Z178" s="70" t="str">
        <f t="shared" si="18"/>
        <v>ул. Четвертая д.4</v>
      </c>
      <c r="AA178" s="504">
        <f>IF($B178&lt;&gt;"",MAX(AA$7:AA177)+1,0)</f>
        <v>168</v>
      </c>
      <c r="AB178" s="502">
        <f t="shared" si="22"/>
        <v>178</v>
      </c>
      <c r="AC178" s="504">
        <f>1</f>
        <v>1</v>
      </c>
      <c r="AD178" s="103">
        <f t="shared" si="19"/>
        <v>0.01</v>
      </c>
      <c r="AE178" s="103">
        <f t="shared" si="20"/>
        <v>5685.36</v>
      </c>
      <c r="AF178" s="103">
        <f t="shared" si="21"/>
        <v>0</v>
      </c>
      <c r="AG178" s="3"/>
    </row>
    <row r="179" spans="2:33" ht="13.2" x14ac:dyDescent="0.25">
      <c r="B179" s="1" t="str">
        <f>адреса!$G$175</f>
        <v>кв.23</v>
      </c>
      <c r="C179" s="522">
        <f>адреса!$I$175</f>
        <v>40000023</v>
      </c>
      <c r="D179" s="6" t="str">
        <f>адреса!$K$175</f>
        <v>ФИО-4-23</v>
      </c>
      <c r="E179" s="6">
        <v>5895.35</v>
      </c>
      <c r="F179" s="6">
        <v>2035.59</v>
      </c>
      <c r="G179" s="6">
        <v>0</v>
      </c>
      <c r="H179" s="6">
        <v>3464.98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  <c r="N179" s="6">
        <v>0</v>
      </c>
      <c r="O179" s="6">
        <v>0</v>
      </c>
      <c r="P179" s="6">
        <v>0</v>
      </c>
      <c r="Q179" s="6">
        <v>0</v>
      </c>
      <c r="R179" s="6">
        <v>0</v>
      </c>
      <c r="S179" s="6">
        <v>394.29</v>
      </c>
      <c r="T179" s="6">
        <v>0</v>
      </c>
      <c r="U179" s="6">
        <v>0</v>
      </c>
      <c r="V179" s="6">
        <v>5894.86</v>
      </c>
      <c r="W179" s="6">
        <v>0</v>
      </c>
      <c r="X179" s="6">
        <v>11790.21</v>
      </c>
      <c r="Y179" s="513">
        <f>IF(A179&lt;&gt;"",IF(A179=мар17!A179,0,1),IF(AND(B179=мар17!B179,C179=мар17!C179),0,1))</f>
        <v>0</v>
      </c>
      <c r="Z179" s="70" t="str">
        <f t="shared" si="18"/>
        <v>ул. Четвертая д.4</v>
      </c>
      <c r="AA179" s="504">
        <f>IF($B179&lt;&gt;"",MAX(AA$7:AA178)+1,0)</f>
        <v>169</v>
      </c>
      <c r="AB179" s="502">
        <f t="shared" si="22"/>
        <v>179</v>
      </c>
      <c r="AC179" s="504">
        <f>1</f>
        <v>1</v>
      </c>
      <c r="AD179" s="103">
        <f t="shared" si="19"/>
        <v>2035.59</v>
      </c>
      <c r="AE179" s="103">
        <f t="shared" si="20"/>
        <v>3859.27</v>
      </c>
      <c r="AF179" s="103">
        <f t="shared" si="21"/>
        <v>0</v>
      </c>
      <c r="AG179" s="3"/>
    </row>
    <row r="180" spans="2:33" ht="13.2" x14ac:dyDescent="0.25">
      <c r="B180" s="1" t="str">
        <f>адреса!$G$176</f>
        <v>кв.24</v>
      </c>
      <c r="C180" s="522">
        <f>адреса!$I$176</f>
        <v>40000024</v>
      </c>
      <c r="D180" s="6" t="str">
        <f>адреса!$K$176</f>
        <v>ФИО-4-24</v>
      </c>
      <c r="E180" s="6">
        <v>11787.04</v>
      </c>
      <c r="F180" s="6">
        <v>2709.58</v>
      </c>
      <c r="G180" s="6">
        <v>0</v>
      </c>
      <c r="H180" s="6">
        <v>4612.01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  <c r="N180" s="6">
        <v>0</v>
      </c>
      <c r="O180" s="6">
        <v>0</v>
      </c>
      <c r="P180" s="6">
        <v>0</v>
      </c>
      <c r="Q180" s="6">
        <v>0</v>
      </c>
      <c r="R180" s="6">
        <v>0</v>
      </c>
      <c r="S180" s="6">
        <v>394.29</v>
      </c>
      <c r="T180" s="6">
        <v>0</v>
      </c>
      <c r="U180" s="6">
        <v>0</v>
      </c>
      <c r="V180" s="6">
        <v>7715.88</v>
      </c>
      <c r="W180" s="6">
        <v>14476.62</v>
      </c>
      <c r="X180" s="6">
        <v>5026.3</v>
      </c>
      <c r="Y180" s="513">
        <f>IF(A180&lt;&gt;"",IF(A180=мар17!A180,0,1),IF(AND(B180=мар17!B180,C180=мар17!C180),0,1))</f>
        <v>0</v>
      </c>
      <c r="Z180" s="70" t="str">
        <f t="shared" si="18"/>
        <v>ул. Четвертая д.4</v>
      </c>
      <c r="AA180" s="504">
        <f>IF($B180&lt;&gt;"",MAX(AA$7:AA179)+1,0)</f>
        <v>170</v>
      </c>
      <c r="AB180" s="502">
        <f t="shared" si="22"/>
        <v>180</v>
      </c>
      <c r="AC180" s="504">
        <f>1</f>
        <v>1</v>
      </c>
      <c r="AD180" s="103">
        <f t="shared" si="19"/>
        <v>2709.58</v>
      </c>
      <c r="AE180" s="103">
        <f t="shared" si="20"/>
        <v>5006.3</v>
      </c>
      <c r="AF180" s="103">
        <f t="shared" si="21"/>
        <v>0</v>
      </c>
      <c r="AG180" s="3"/>
    </row>
    <row r="181" spans="2:33" ht="13.2" x14ac:dyDescent="0.25">
      <c r="B181" s="1" t="str">
        <f>адреса!$G$177</f>
        <v>кв.25</v>
      </c>
      <c r="C181" s="522">
        <f>адреса!$I$177</f>
        <v>40000025</v>
      </c>
      <c r="D181" s="6" t="str">
        <f>адреса!$K$177</f>
        <v>ФИО-4-25</v>
      </c>
      <c r="E181" s="6">
        <v>16553.91</v>
      </c>
      <c r="F181" s="6">
        <v>1708.81</v>
      </c>
      <c r="G181" s="6">
        <v>0</v>
      </c>
      <c r="H181" s="6">
        <v>2909.39</v>
      </c>
      <c r="I181" s="6">
        <v>0</v>
      </c>
      <c r="J181" s="6">
        <v>0</v>
      </c>
      <c r="K181" s="6">
        <v>0</v>
      </c>
      <c r="L181" s="6">
        <v>0</v>
      </c>
      <c r="M181" s="6">
        <v>0</v>
      </c>
      <c r="N181" s="6">
        <v>0</v>
      </c>
      <c r="O181" s="6">
        <v>0</v>
      </c>
      <c r="P181" s="6">
        <v>0</v>
      </c>
      <c r="Q181" s="6">
        <v>0</v>
      </c>
      <c r="R181" s="6">
        <v>0</v>
      </c>
      <c r="S181" s="6">
        <v>394.29</v>
      </c>
      <c r="T181" s="6">
        <v>0</v>
      </c>
      <c r="U181" s="6">
        <v>0</v>
      </c>
      <c r="V181" s="6">
        <v>5012.49</v>
      </c>
      <c r="W181" s="6">
        <v>7500</v>
      </c>
      <c r="X181" s="6">
        <v>14066.4</v>
      </c>
      <c r="Y181" s="513">
        <f>IF(A181&lt;&gt;"",IF(A181=мар17!A181,0,1),IF(AND(B181=мар17!B181,C181=мар17!C181),0,1))</f>
        <v>0</v>
      </c>
      <c r="Z181" s="70" t="str">
        <f t="shared" si="18"/>
        <v>ул. Четвертая д.4</v>
      </c>
      <c r="AA181" s="504">
        <f>IF($B181&lt;&gt;"",MAX(AA$7:AA180)+1,0)</f>
        <v>171</v>
      </c>
      <c r="AB181" s="502">
        <f t="shared" si="22"/>
        <v>181</v>
      </c>
      <c r="AC181" s="504">
        <f>1</f>
        <v>1</v>
      </c>
      <c r="AD181" s="103">
        <f t="shared" si="19"/>
        <v>1708.81</v>
      </c>
      <c r="AE181" s="103">
        <f t="shared" si="20"/>
        <v>3303.68</v>
      </c>
      <c r="AF181" s="103">
        <f t="shared" si="21"/>
        <v>0</v>
      </c>
      <c r="AG181" s="3"/>
    </row>
    <row r="182" spans="2:33" ht="13.2" x14ac:dyDescent="0.25">
      <c r="B182" s="1" t="str">
        <f>адреса!$G$178</f>
        <v>кв.26</v>
      </c>
      <c r="C182" s="522">
        <f>адреса!$I$178</f>
        <v>40000026</v>
      </c>
      <c r="D182" s="6" t="str">
        <f>адреса!$K$178</f>
        <v>ФИО-4-26</v>
      </c>
      <c r="E182" s="6">
        <v>5840.59</v>
      </c>
      <c r="F182" s="6">
        <v>2015.17</v>
      </c>
      <c r="G182" s="6">
        <v>0</v>
      </c>
      <c r="H182" s="6">
        <v>3431.13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  <c r="N182" s="6">
        <v>0</v>
      </c>
      <c r="O182" s="6">
        <v>0</v>
      </c>
      <c r="P182" s="6">
        <v>0</v>
      </c>
      <c r="Q182" s="6">
        <v>0</v>
      </c>
      <c r="R182" s="6">
        <v>0</v>
      </c>
      <c r="S182" s="6">
        <v>394.29</v>
      </c>
      <c r="T182" s="6">
        <v>0</v>
      </c>
      <c r="U182" s="6">
        <v>0</v>
      </c>
      <c r="V182" s="6">
        <v>5840.59</v>
      </c>
      <c r="W182" s="6">
        <v>11681.18</v>
      </c>
      <c r="X182" s="6">
        <v>0</v>
      </c>
      <c r="Y182" s="513">
        <f>IF(A182&lt;&gt;"",IF(A182=мар17!A182,0,1),IF(AND(B182=мар17!B182,C182=мар17!C182),0,1))</f>
        <v>0</v>
      </c>
      <c r="Z182" s="70" t="str">
        <f t="shared" si="18"/>
        <v>ул. Четвертая д.4</v>
      </c>
      <c r="AA182" s="504">
        <f>IF($B182&lt;&gt;"",MAX(AA$7:AA181)+1,0)</f>
        <v>172</v>
      </c>
      <c r="AB182" s="502">
        <f t="shared" si="22"/>
        <v>182</v>
      </c>
      <c r="AC182" s="504">
        <f>1</f>
        <v>1</v>
      </c>
      <c r="AD182" s="103">
        <f t="shared" si="19"/>
        <v>2015.17</v>
      </c>
      <c r="AE182" s="103">
        <f t="shared" si="20"/>
        <v>3825.42</v>
      </c>
      <c r="AF182" s="103">
        <f t="shared" si="21"/>
        <v>0</v>
      </c>
      <c r="AG182" s="3"/>
    </row>
    <row r="183" spans="2:33" ht="13.2" x14ac:dyDescent="0.25">
      <c r="B183" s="1" t="str">
        <f>адреса!$G$179</f>
        <v>кв.27</v>
      </c>
      <c r="C183" s="522">
        <f>адреса!$I$179</f>
        <v>40000027</v>
      </c>
      <c r="D183" s="6" t="str">
        <f>адреса!$K$179</f>
        <v>ФИО-4-27</v>
      </c>
      <c r="E183" s="6">
        <v>18040.41</v>
      </c>
      <c r="F183" s="6">
        <v>-3390.38</v>
      </c>
      <c r="G183" s="6">
        <v>0</v>
      </c>
      <c r="H183" s="6">
        <v>5770.99</v>
      </c>
      <c r="I183" s="6">
        <v>0</v>
      </c>
      <c r="J183" s="6">
        <v>0</v>
      </c>
      <c r="K183" s="6">
        <v>0</v>
      </c>
      <c r="L183" s="6">
        <v>0</v>
      </c>
      <c r="M183" s="6">
        <v>0</v>
      </c>
      <c r="N183" s="6">
        <v>0</v>
      </c>
      <c r="O183" s="6">
        <v>0</v>
      </c>
      <c r="P183" s="6">
        <v>0</v>
      </c>
      <c r="Q183" s="6">
        <v>0</v>
      </c>
      <c r="R183" s="6">
        <v>0</v>
      </c>
      <c r="S183" s="6">
        <v>394.29</v>
      </c>
      <c r="T183" s="6">
        <v>0</v>
      </c>
      <c r="U183" s="6">
        <v>0</v>
      </c>
      <c r="V183" s="6">
        <v>2774.9</v>
      </c>
      <c r="W183" s="6">
        <v>18040.41</v>
      </c>
      <c r="X183" s="6">
        <v>2774.9</v>
      </c>
      <c r="Y183" s="513">
        <f>IF(A183&lt;&gt;"",IF(A183=мар17!A183,0,1),IF(AND(B183=мар17!B183,C183=мар17!C183),0,1))</f>
        <v>0</v>
      </c>
      <c r="Z183" s="70" t="str">
        <f t="shared" si="18"/>
        <v>ул. Четвертая д.4</v>
      </c>
      <c r="AA183" s="504">
        <f>IF($B183&lt;&gt;"",MAX(AA$7:AA182)+1,0)</f>
        <v>173</v>
      </c>
      <c r="AB183" s="502">
        <f t="shared" si="22"/>
        <v>183</v>
      </c>
      <c r="AC183" s="504">
        <f>1</f>
        <v>1</v>
      </c>
      <c r="AD183" s="103">
        <f t="shared" si="19"/>
        <v>-3390.38</v>
      </c>
      <c r="AE183" s="103">
        <f t="shared" si="20"/>
        <v>6165.28</v>
      </c>
      <c r="AF183" s="103">
        <f t="shared" si="21"/>
        <v>0</v>
      </c>
      <c r="AG183" s="3"/>
    </row>
    <row r="184" spans="2:33" ht="13.2" x14ac:dyDescent="0.25">
      <c r="B184" s="1" t="str">
        <f>адреса!$G$180</f>
        <v>кв.28</v>
      </c>
      <c r="C184" s="522">
        <f>адреса!$I$180</f>
        <v>40000028</v>
      </c>
      <c r="D184" s="6" t="str">
        <f>адреса!$K$180</f>
        <v>ФИО-4-28</v>
      </c>
      <c r="E184" s="6">
        <v>21571.8</v>
      </c>
      <c r="F184" s="6">
        <v>3386.98</v>
      </c>
      <c r="G184" s="6">
        <v>0</v>
      </c>
      <c r="H184" s="6">
        <v>5765.02</v>
      </c>
      <c r="I184" s="6">
        <v>0</v>
      </c>
      <c r="J184" s="6">
        <v>0</v>
      </c>
      <c r="K184" s="6">
        <v>0</v>
      </c>
      <c r="L184" s="6">
        <v>0</v>
      </c>
      <c r="M184" s="6">
        <v>0</v>
      </c>
      <c r="N184" s="6">
        <v>0</v>
      </c>
      <c r="O184" s="6">
        <v>0</v>
      </c>
      <c r="P184" s="6">
        <v>0</v>
      </c>
      <c r="Q184" s="6">
        <v>0</v>
      </c>
      <c r="R184" s="6">
        <v>0</v>
      </c>
      <c r="S184" s="6">
        <v>525.72</v>
      </c>
      <c r="T184" s="6">
        <v>0</v>
      </c>
      <c r="U184" s="6">
        <v>0</v>
      </c>
      <c r="V184" s="6">
        <v>9677.7199999999993</v>
      </c>
      <c r="W184" s="6">
        <v>21571.8</v>
      </c>
      <c r="X184" s="6">
        <v>9677.7199999999993</v>
      </c>
      <c r="Y184" s="513">
        <f>IF(A184&lt;&gt;"",IF(A184=мар17!A184,0,1),IF(AND(B184=мар17!B184,C184=мар17!C184),0,1))</f>
        <v>0</v>
      </c>
      <c r="Z184" s="70" t="str">
        <f t="shared" si="18"/>
        <v>ул. Четвертая д.4</v>
      </c>
      <c r="AA184" s="504">
        <f>IF($B184&lt;&gt;"",MAX(AA$7:AA183)+1,0)</f>
        <v>174</v>
      </c>
      <c r="AB184" s="502">
        <f t="shared" si="22"/>
        <v>184</v>
      </c>
      <c r="AC184" s="504">
        <f>1</f>
        <v>1</v>
      </c>
      <c r="AD184" s="103">
        <f t="shared" si="19"/>
        <v>3386.98</v>
      </c>
      <c r="AE184" s="103">
        <f t="shared" si="20"/>
        <v>6290.7400000000007</v>
      </c>
      <c r="AF184" s="103">
        <f t="shared" si="21"/>
        <v>0</v>
      </c>
      <c r="AG184" s="3"/>
    </row>
    <row r="185" spans="2:33" ht="13.2" x14ac:dyDescent="0.25">
      <c r="B185" s="1" t="str">
        <f>адреса!$G$181</f>
        <v>кв.29</v>
      </c>
      <c r="C185" s="522">
        <f>адреса!$I$181</f>
        <v>40000029</v>
      </c>
      <c r="D185" s="6" t="str">
        <f>адреса!$K$181</f>
        <v>ФИО-4-29</v>
      </c>
      <c r="E185" s="6">
        <v>8016.64</v>
      </c>
      <c r="F185" s="6">
        <v>2675.54</v>
      </c>
      <c r="G185" s="6">
        <v>0</v>
      </c>
      <c r="H185" s="6">
        <v>4554.26</v>
      </c>
      <c r="I185" s="6">
        <v>0</v>
      </c>
      <c r="J185" s="6">
        <v>0</v>
      </c>
      <c r="K185" s="6">
        <v>0</v>
      </c>
      <c r="L185" s="6">
        <v>0</v>
      </c>
      <c r="M185" s="6">
        <v>0</v>
      </c>
      <c r="N185" s="6">
        <v>0</v>
      </c>
      <c r="O185" s="6">
        <v>0</v>
      </c>
      <c r="P185" s="6">
        <v>0</v>
      </c>
      <c r="Q185" s="6">
        <v>0</v>
      </c>
      <c r="R185" s="6">
        <v>0</v>
      </c>
      <c r="S185" s="6">
        <v>788.58</v>
      </c>
      <c r="T185" s="6">
        <v>0</v>
      </c>
      <c r="U185" s="6">
        <v>0</v>
      </c>
      <c r="V185" s="6">
        <v>8018.38</v>
      </c>
      <c r="W185" s="6">
        <v>8017</v>
      </c>
      <c r="X185" s="6">
        <v>8018.02</v>
      </c>
      <c r="Y185" s="513">
        <f>IF(A185&lt;&gt;"",IF(A185=мар17!A185,0,1),IF(AND(B185=мар17!B185,C185=мар17!C185),0,1))</f>
        <v>0</v>
      </c>
      <c r="Z185" s="70" t="str">
        <f t="shared" si="18"/>
        <v>ул. Четвертая д.4</v>
      </c>
      <c r="AA185" s="504">
        <f>IF($B185&lt;&gt;"",MAX(AA$7:AA184)+1,0)</f>
        <v>175</v>
      </c>
      <c r="AB185" s="502">
        <f t="shared" si="22"/>
        <v>185</v>
      </c>
      <c r="AC185" s="504">
        <f>1</f>
        <v>1</v>
      </c>
      <c r="AD185" s="103">
        <f t="shared" si="19"/>
        <v>2675.54</v>
      </c>
      <c r="AE185" s="103">
        <f t="shared" si="20"/>
        <v>5342.84</v>
      </c>
      <c r="AF185" s="103">
        <f t="shared" si="21"/>
        <v>0</v>
      </c>
      <c r="AG185" s="3"/>
    </row>
    <row r="186" spans="2:33" ht="13.2" x14ac:dyDescent="0.25">
      <c r="B186" s="1" t="str">
        <f>адреса!$G$182</f>
        <v>кв.30</v>
      </c>
      <c r="C186" s="522">
        <f>адреса!$I$182</f>
        <v>40000030</v>
      </c>
      <c r="D186" s="6" t="str">
        <f>адреса!$K$182</f>
        <v>ФИО-4-30</v>
      </c>
      <c r="E186" s="6">
        <v>61318.84</v>
      </c>
      <c r="F186" s="6">
        <v>2869.57</v>
      </c>
      <c r="G186" s="6">
        <v>0</v>
      </c>
      <c r="H186" s="6">
        <v>4884.83</v>
      </c>
      <c r="I186" s="6">
        <v>0</v>
      </c>
      <c r="J186" s="6">
        <v>0</v>
      </c>
      <c r="K186" s="6">
        <v>0</v>
      </c>
      <c r="L186" s="6">
        <v>0</v>
      </c>
      <c r="M186" s="6">
        <v>0</v>
      </c>
      <c r="N186" s="6">
        <v>0</v>
      </c>
      <c r="O186" s="6">
        <v>0</v>
      </c>
      <c r="P186" s="6">
        <v>0</v>
      </c>
      <c r="Q186" s="6">
        <v>0</v>
      </c>
      <c r="R186" s="6">
        <v>0</v>
      </c>
      <c r="S186" s="6">
        <v>394.29</v>
      </c>
      <c r="T186" s="6">
        <v>0</v>
      </c>
      <c r="U186" s="6">
        <v>0</v>
      </c>
      <c r="V186" s="6">
        <v>8148.69</v>
      </c>
      <c r="W186" s="6">
        <v>0</v>
      </c>
      <c r="X186" s="6">
        <v>69467.53</v>
      </c>
      <c r="Y186" s="513">
        <f>IF(A186&lt;&gt;"",IF(A186=мар17!A186,0,1),IF(AND(B186=мар17!B186,C186=мар17!C186),0,1))</f>
        <v>0</v>
      </c>
      <c r="Z186" s="70" t="str">
        <f t="shared" si="18"/>
        <v>ул. Четвертая д.4</v>
      </c>
      <c r="AA186" s="504">
        <f>IF($B186&lt;&gt;"",MAX(AA$7:AA185)+1,0)</f>
        <v>176</v>
      </c>
      <c r="AB186" s="502">
        <f t="shared" si="22"/>
        <v>186</v>
      </c>
      <c r="AC186" s="504">
        <f>1</f>
        <v>1</v>
      </c>
      <c r="AD186" s="103">
        <f t="shared" si="19"/>
        <v>2869.57</v>
      </c>
      <c r="AE186" s="103">
        <f t="shared" si="20"/>
        <v>5279.12</v>
      </c>
      <c r="AF186" s="103">
        <f t="shared" si="21"/>
        <v>0</v>
      </c>
      <c r="AG186" s="3"/>
    </row>
    <row r="187" spans="2:33" ht="13.2" x14ac:dyDescent="0.25">
      <c r="B187" s="1" t="str">
        <f>адреса!$G$183</f>
        <v>кв.31</v>
      </c>
      <c r="C187" s="522">
        <f>адреса!$I$183</f>
        <v>40000031</v>
      </c>
      <c r="D187" s="6" t="str">
        <f>адреса!$K$183</f>
        <v>ФИО-4-31</v>
      </c>
      <c r="E187" s="6">
        <v>12411.38</v>
      </c>
      <c r="F187" s="6">
        <v>1936.88</v>
      </c>
      <c r="G187" s="6">
        <v>0</v>
      </c>
      <c r="H187" s="6">
        <v>3297.71</v>
      </c>
      <c r="I187" s="6">
        <v>0</v>
      </c>
      <c r="J187" s="6">
        <v>0</v>
      </c>
      <c r="K187" s="6">
        <v>0</v>
      </c>
      <c r="L187" s="6">
        <v>0</v>
      </c>
      <c r="M187" s="6">
        <v>0</v>
      </c>
      <c r="N187" s="6">
        <v>0</v>
      </c>
      <c r="O187" s="6">
        <v>0</v>
      </c>
      <c r="P187" s="6">
        <v>0</v>
      </c>
      <c r="Q187" s="6">
        <v>0</v>
      </c>
      <c r="R187" s="6">
        <v>0</v>
      </c>
      <c r="S187" s="6">
        <v>394.29</v>
      </c>
      <c r="T187" s="6">
        <v>0</v>
      </c>
      <c r="U187" s="6">
        <v>0</v>
      </c>
      <c r="V187" s="6">
        <v>5628.88</v>
      </c>
      <c r="W187" s="6">
        <v>0</v>
      </c>
      <c r="X187" s="6">
        <v>18040.259999999998</v>
      </c>
      <c r="Y187" s="513">
        <f>IF(A187&lt;&gt;"",IF(A187=мар17!A187,0,1),IF(AND(B187=мар17!B187,C187=мар17!C187),0,1))</f>
        <v>0</v>
      </c>
      <c r="Z187" s="70" t="str">
        <f t="shared" si="18"/>
        <v>ул. Четвертая д.4</v>
      </c>
      <c r="AA187" s="504">
        <f>IF($B187&lt;&gt;"",MAX(AA$7:AA186)+1,0)</f>
        <v>177</v>
      </c>
      <c r="AB187" s="502">
        <f t="shared" si="22"/>
        <v>187</v>
      </c>
      <c r="AC187" s="504">
        <f>1</f>
        <v>1</v>
      </c>
      <c r="AD187" s="103">
        <f t="shared" si="19"/>
        <v>1936.88</v>
      </c>
      <c r="AE187" s="103">
        <f t="shared" si="20"/>
        <v>3692</v>
      </c>
      <c r="AF187" s="103">
        <f t="shared" si="21"/>
        <v>0</v>
      </c>
      <c r="AG187" s="3"/>
    </row>
    <row r="188" spans="2:33" ht="13.2" x14ac:dyDescent="0.25">
      <c r="B188" s="1" t="str">
        <f>адреса!$G$184</f>
        <v>кв.32</v>
      </c>
      <c r="C188" s="522">
        <f>адреса!$I$184</f>
        <v>40000032</v>
      </c>
      <c r="D188" s="6" t="str">
        <f>адреса!$K$184</f>
        <v>ФИО-4-32</v>
      </c>
      <c r="E188" s="6">
        <v>42383.31</v>
      </c>
      <c r="F188" s="6">
        <v>1977.72</v>
      </c>
      <c r="G188" s="6">
        <v>0</v>
      </c>
      <c r="H188" s="6">
        <v>3367.41</v>
      </c>
      <c r="I188" s="6">
        <v>0</v>
      </c>
      <c r="J188" s="6">
        <v>0</v>
      </c>
      <c r="K188" s="6">
        <v>0</v>
      </c>
      <c r="L188" s="6">
        <v>0</v>
      </c>
      <c r="M188" s="6">
        <v>0</v>
      </c>
      <c r="N188" s="6">
        <v>0</v>
      </c>
      <c r="O188" s="6">
        <v>0</v>
      </c>
      <c r="P188" s="6">
        <v>0</v>
      </c>
      <c r="Q188" s="6">
        <v>0</v>
      </c>
      <c r="R188" s="6">
        <v>0</v>
      </c>
      <c r="S188" s="6">
        <v>25.44</v>
      </c>
      <c r="T188" s="6">
        <v>0</v>
      </c>
      <c r="U188" s="6">
        <v>0</v>
      </c>
      <c r="V188" s="6">
        <v>5370.57</v>
      </c>
      <c r="W188" s="6">
        <v>0</v>
      </c>
      <c r="X188" s="6">
        <v>47753.88</v>
      </c>
      <c r="Y188" s="513">
        <f>IF(A188&lt;&gt;"",IF(A188=мар17!A188,0,1),IF(AND(B188=мар17!B188,C188=мар17!C188),0,1))</f>
        <v>0</v>
      </c>
      <c r="Z188" s="70" t="str">
        <f t="shared" si="18"/>
        <v>ул. Четвертая д.4</v>
      </c>
      <c r="AA188" s="504">
        <f>IF($B188&lt;&gt;"",MAX(AA$7:AA187)+1,0)</f>
        <v>178</v>
      </c>
      <c r="AB188" s="502">
        <f t="shared" si="22"/>
        <v>188</v>
      </c>
      <c r="AC188" s="504">
        <f>1</f>
        <v>1</v>
      </c>
      <c r="AD188" s="103">
        <f t="shared" si="19"/>
        <v>1977.72</v>
      </c>
      <c r="AE188" s="103">
        <f t="shared" si="20"/>
        <v>3392.85</v>
      </c>
      <c r="AF188" s="103">
        <f t="shared" si="21"/>
        <v>0</v>
      </c>
      <c r="AG188" s="3"/>
    </row>
    <row r="189" spans="2:33" ht="13.2" x14ac:dyDescent="0.25">
      <c r="B189" s="1" t="str">
        <f>адреса!$G$185</f>
        <v>кв.33</v>
      </c>
      <c r="C189" s="522">
        <f>адреса!$I$185</f>
        <v>40000033</v>
      </c>
      <c r="D189" s="6" t="str">
        <f>адреса!$K$185</f>
        <v>ФИО-4-33</v>
      </c>
      <c r="E189" s="6">
        <v>64790.95</v>
      </c>
      <c r="F189" s="6">
        <v>3032.96</v>
      </c>
      <c r="G189" s="6">
        <v>0</v>
      </c>
      <c r="H189" s="6">
        <v>5163.62</v>
      </c>
      <c r="I189" s="6">
        <v>0</v>
      </c>
      <c r="J189" s="6">
        <v>0</v>
      </c>
      <c r="K189" s="6">
        <v>0</v>
      </c>
      <c r="L189" s="6">
        <v>0</v>
      </c>
      <c r="M189" s="6">
        <v>0</v>
      </c>
      <c r="N189" s="6">
        <v>0</v>
      </c>
      <c r="O189" s="6">
        <v>0</v>
      </c>
      <c r="P189" s="6">
        <v>0</v>
      </c>
      <c r="Q189" s="6">
        <v>0</v>
      </c>
      <c r="R189" s="6">
        <v>0</v>
      </c>
      <c r="S189" s="6">
        <v>394.29</v>
      </c>
      <c r="T189" s="6">
        <v>0</v>
      </c>
      <c r="U189" s="6">
        <v>0</v>
      </c>
      <c r="V189" s="6">
        <v>8590.8700000000008</v>
      </c>
      <c r="W189" s="6">
        <v>0</v>
      </c>
      <c r="X189" s="6">
        <v>73381.820000000007</v>
      </c>
      <c r="Y189" s="513">
        <f>IF(A189&lt;&gt;"",IF(A189=мар17!A189,0,1),IF(AND(B189=мар17!B189,C189=мар17!C189),0,1))</f>
        <v>0</v>
      </c>
      <c r="Z189" s="70" t="str">
        <f t="shared" si="18"/>
        <v>ул. Четвертая д.4</v>
      </c>
      <c r="AA189" s="504">
        <f>IF($B189&lt;&gt;"",MAX(AA$7:AA188)+1,0)</f>
        <v>179</v>
      </c>
      <c r="AB189" s="502">
        <f t="shared" si="22"/>
        <v>189</v>
      </c>
      <c r="AC189" s="504">
        <f>1</f>
        <v>1</v>
      </c>
      <c r="AD189" s="103">
        <f t="shared" si="19"/>
        <v>3032.96</v>
      </c>
      <c r="AE189" s="103">
        <f t="shared" si="20"/>
        <v>5557.91</v>
      </c>
      <c r="AF189" s="103">
        <f t="shared" si="21"/>
        <v>0</v>
      </c>
      <c r="AG189" s="3"/>
    </row>
    <row r="190" spans="2:33" ht="13.2" x14ac:dyDescent="0.25">
      <c r="B190" s="1" t="str">
        <f>адреса!$G$186</f>
        <v>кв.34</v>
      </c>
      <c r="C190" s="522">
        <f>адреса!$I$186</f>
        <v>40000034</v>
      </c>
      <c r="D190" s="6" t="str">
        <f>адреса!$K$186</f>
        <v>ФИО-4-34</v>
      </c>
      <c r="E190" s="6">
        <v>9003.92</v>
      </c>
      <c r="F190" s="6">
        <v>3039.77</v>
      </c>
      <c r="G190" s="6">
        <v>0</v>
      </c>
      <c r="H190" s="6">
        <v>5175.57</v>
      </c>
      <c r="I190" s="6">
        <v>0</v>
      </c>
      <c r="J190" s="6">
        <v>0</v>
      </c>
      <c r="K190" s="6">
        <v>0</v>
      </c>
      <c r="L190" s="6">
        <v>0</v>
      </c>
      <c r="M190" s="6">
        <v>0</v>
      </c>
      <c r="N190" s="6">
        <v>0</v>
      </c>
      <c r="O190" s="6">
        <v>0</v>
      </c>
      <c r="P190" s="6">
        <v>0</v>
      </c>
      <c r="Q190" s="6">
        <v>0</v>
      </c>
      <c r="R190" s="6">
        <v>0</v>
      </c>
      <c r="S190" s="6">
        <v>788.58</v>
      </c>
      <c r="T190" s="6">
        <v>0</v>
      </c>
      <c r="U190" s="6">
        <v>0</v>
      </c>
      <c r="V190" s="6">
        <v>9003.92</v>
      </c>
      <c r="W190" s="6">
        <v>18007.84</v>
      </c>
      <c r="X190" s="6">
        <v>0</v>
      </c>
      <c r="Y190" s="513">
        <f>IF(A190&lt;&gt;"",IF(A190=мар17!A190,0,1),IF(AND(B190=мар17!B190,C190=мар17!C190),0,1))</f>
        <v>0</v>
      </c>
      <c r="Z190" s="70" t="str">
        <f t="shared" si="18"/>
        <v>ул. Четвертая д.4</v>
      </c>
      <c r="AA190" s="504">
        <f>IF($B190&lt;&gt;"",MAX(AA$7:AA189)+1,0)</f>
        <v>180</v>
      </c>
      <c r="AB190" s="502">
        <f t="shared" si="22"/>
        <v>190</v>
      </c>
      <c r="AC190" s="504">
        <f>1</f>
        <v>1</v>
      </c>
      <c r="AD190" s="103">
        <f t="shared" si="19"/>
        <v>3039.77</v>
      </c>
      <c r="AE190" s="103">
        <f t="shared" si="20"/>
        <v>5964.15</v>
      </c>
      <c r="AF190" s="103">
        <f t="shared" si="21"/>
        <v>0</v>
      </c>
      <c r="AG190" s="3"/>
    </row>
    <row r="191" spans="2:33" ht="13.2" x14ac:dyDescent="0.25">
      <c r="B191" s="1" t="str">
        <f>адреса!$G$187</f>
        <v>кв.35</v>
      </c>
      <c r="C191" s="522">
        <f>адреса!$I$187</f>
        <v>40000035</v>
      </c>
      <c r="D191" s="6" t="str">
        <f>адреса!$K$187</f>
        <v>ФИО-4-35</v>
      </c>
      <c r="E191" s="6">
        <v>66525.11</v>
      </c>
      <c r="F191" s="6">
        <v>3114.66</v>
      </c>
      <c r="G191" s="6">
        <v>0</v>
      </c>
      <c r="H191" s="6">
        <v>5303.02</v>
      </c>
      <c r="I191" s="6">
        <v>0</v>
      </c>
      <c r="J191" s="6">
        <v>0</v>
      </c>
      <c r="K191" s="6">
        <v>0</v>
      </c>
      <c r="L191" s="6">
        <v>0</v>
      </c>
      <c r="M191" s="6">
        <v>0</v>
      </c>
      <c r="N191" s="6">
        <v>0</v>
      </c>
      <c r="O191" s="6">
        <v>0</v>
      </c>
      <c r="P191" s="6">
        <v>0</v>
      </c>
      <c r="Q191" s="6">
        <v>0</v>
      </c>
      <c r="R191" s="6">
        <v>0</v>
      </c>
      <c r="S191" s="6">
        <v>394.29</v>
      </c>
      <c r="T191" s="6">
        <v>0</v>
      </c>
      <c r="U191" s="6">
        <v>0</v>
      </c>
      <c r="V191" s="6">
        <v>8811.9699999999993</v>
      </c>
      <c r="W191" s="6">
        <v>0</v>
      </c>
      <c r="X191" s="6">
        <v>75337.08</v>
      </c>
      <c r="Y191" s="513">
        <f>IF(A191&lt;&gt;"",IF(A191=мар17!A191,0,1),IF(AND(B191=мар17!B191,C191=мар17!C191),0,1))</f>
        <v>0</v>
      </c>
      <c r="Z191" s="70" t="str">
        <f t="shared" si="18"/>
        <v>ул. Четвертая д.4</v>
      </c>
      <c r="AA191" s="504">
        <f>IF($B191&lt;&gt;"",MAX(AA$7:AA190)+1,0)</f>
        <v>181</v>
      </c>
      <c r="AB191" s="502">
        <f t="shared" si="22"/>
        <v>191</v>
      </c>
      <c r="AC191" s="504">
        <f>1</f>
        <v>1</v>
      </c>
      <c r="AD191" s="103">
        <f t="shared" si="19"/>
        <v>3114.66</v>
      </c>
      <c r="AE191" s="103">
        <f t="shared" si="20"/>
        <v>5697.31</v>
      </c>
      <c r="AF191" s="103">
        <f t="shared" si="21"/>
        <v>0</v>
      </c>
      <c r="AG191" s="3"/>
    </row>
    <row r="192" spans="2:33" ht="13.2" x14ac:dyDescent="0.25">
      <c r="B192" s="1" t="str">
        <f>адреса!$G$188</f>
        <v>кв.36</v>
      </c>
      <c r="C192" s="522">
        <f>адреса!$I$188</f>
        <v>40000036</v>
      </c>
      <c r="D192" s="6" t="str">
        <f>адреса!$K$188</f>
        <v>ФИО-4-36</v>
      </c>
      <c r="E192" s="6">
        <v>53078.99</v>
      </c>
      <c r="F192" s="6">
        <v>2481.52</v>
      </c>
      <c r="G192" s="6">
        <v>0</v>
      </c>
      <c r="H192" s="6">
        <v>4223.7</v>
      </c>
      <c r="I192" s="6">
        <v>0</v>
      </c>
      <c r="J192" s="6">
        <v>0</v>
      </c>
      <c r="K192" s="6">
        <v>0</v>
      </c>
      <c r="L192" s="6">
        <v>0</v>
      </c>
      <c r="M192" s="6">
        <v>0</v>
      </c>
      <c r="N192" s="6">
        <v>0</v>
      </c>
      <c r="O192" s="6">
        <v>0</v>
      </c>
      <c r="P192" s="6">
        <v>0</v>
      </c>
      <c r="Q192" s="6">
        <v>0</v>
      </c>
      <c r="R192" s="6">
        <v>0</v>
      </c>
      <c r="S192" s="6">
        <v>394.29</v>
      </c>
      <c r="T192" s="6">
        <v>0</v>
      </c>
      <c r="U192" s="6">
        <v>0</v>
      </c>
      <c r="V192" s="6">
        <v>7099.51</v>
      </c>
      <c r="W192" s="6">
        <v>0</v>
      </c>
      <c r="X192" s="6">
        <v>60178.5</v>
      </c>
      <c r="Y192" s="513">
        <f>IF(A192&lt;&gt;"",IF(A192=мар17!A192,0,1),IF(AND(B192=мар17!B192,C192=мар17!C192),0,1))</f>
        <v>0</v>
      </c>
      <c r="Z192" s="70" t="str">
        <f t="shared" ref="Z192:Z205" si="23">IF(AND(A192&lt;&gt;"",B192=""),A192,Z191)</f>
        <v>ул. Четвертая д.4</v>
      </c>
      <c r="AA192" s="504">
        <f>IF($B192&lt;&gt;"",MAX(AA$7:AA191)+1,0)</f>
        <v>182</v>
      </c>
      <c r="AB192" s="502">
        <f t="shared" si="22"/>
        <v>192</v>
      </c>
      <c r="AC192" s="504">
        <f>1</f>
        <v>1</v>
      </c>
      <c r="AD192" s="103">
        <f t="shared" ref="AD192:AD205" si="24">F192</f>
        <v>2481.52</v>
      </c>
      <c r="AE192" s="103">
        <f t="shared" ref="AE192:AE205" si="25">H192+I192+J192+K192+L192+O192+R192+S192</f>
        <v>4617.99</v>
      </c>
      <c r="AF192" s="103">
        <f t="shared" ref="AF192:AF205" si="26">V192-AD192-AE192</f>
        <v>0</v>
      </c>
      <c r="AG192" s="3"/>
    </row>
    <row r="193" spans="1:33" ht="13.2" x14ac:dyDescent="0.25">
      <c r="B193" s="1" t="str">
        <f>адреса!$G$189</f>
        <v>кв.37</v>
      </c>
      <c r="C193" s="522">
        <f>адреса!$I$189</f>
        <v>40000037</v>
      </c>
      <c r="D193" s="6" t="str">
        <f>адреса!$K$189</f>
        <v>ФИО-4-37</v>
      </c>
      <c r="E193" s="6">
        <v>60236.480000000003</v>
      </c>
      <c r="F193" s="6">
        <v>2818.51</v>
      </c>
      <c r="G193" s="6">
        <v>0</v>
      </c>
      <c r="H193" s="6">
        <v>4797.21</v>
      </c>
      <c r="I193" s="6">
        <v>0</v>
      </c>
      <c r="J193" s="6">
        <v>0</v>
      </c>
      <c r="K193" s="6">
        <v>0</v>
      </c>
      <c r="L193" s="6">
        <v>0</v>
      </c>
      <c r="M193" s="6">
        <v>0</v>
      </c>
      <c r="N193" s="6">
        <v>0</v>
      </c>
      <c r="O193" s="6">
        <v>0</v>
      </c>
      <c r="P193" s="6">
        <v>0</v>
      </c>
      <c r="Q193" s="6">
        <v>0</v>
      </c>
      <c r="R193" s="6">
        <v>0</v>
      </c>
      <c r="S193" s="6">
        <v>394.29</v>
      </c>
      <c r="T193" s="6">
        <v>0</v>
      </c>
      <c r="U193" s="6">
        <v>0</v>
      </c>
      <c r="V193" s="6">
        <v>8010.01</v>
      </c>
      <c r="W193" s="6">
        <v>0</v>
      </c>
      <c r="X193" s="6">
        <v>68246.490000000005</v>
      </c>
      <c r="Y193" s="513">
        <f>IF(A193&lt;&gt;"",IF(A193=мар17!A193,0,1),IF(AND(B193=мар17!B193,C193=мар17!C193),0,1))</f>
        <v>0</v>
      </c>
      <c r="Z193" s="70" t="str">
        <f t="shared" si="23"/>
        <v>ул. Четвертая д.4</v>
      </c>
      <c r="AA193" s="504">
        <f>IF($B193&lt;&gt;"",MAX(AA$7:AA192)+1,0)</f>
        <v>183</v>
      </c>
      <c r="AB193" s="502">
        <f t="shared" si="22"/>
        <v>193</v>
      </c>
      <c r="AC193" s="504">
        <f>1</f>
        <v>1</v>
      </c>
      <c r="AD193" s="103">
        <f t="shared" si="24"/>
        <v>2818.51</v>
      </c>
      <c r="AE193" s="103">
        <f t="shared" si="25"/>
        <v>5191.5</v>
      </c>
      <c r="AF193" s="103">
        <f t="shared" si="26"/>
        <v>0</v>
      </c>
      <c r="AG193" s="3"/>
    </row>
    <row r="194" spans="1:33" ht="13.2" x14ac:dyDescent="0.25">
      <c r="B194" s="1" t="str">
        <f>адреса!$G$190</f>
        <v>кв.38</v>
      </c>
      <c r="C194" s="522">
        <f>адреса!$I$190</f>
        <v>40000038</v>
      </c>
      <c r="D194" s="6" t="str">
        <f>адреса!$K$190</f>
        <v>ФИО-4-38</v>
      </c>
      <c r="E194" s="6">
        <v>84808.84</v>
      </c>
      <c r="F194" s="6">
        <v>3975.87</v>
      </c>
      <c r="G194" s="6">
        <v>0</v>
      </c>
      <c r="H194" s="6">
        <v>6768.67</v>
      </c>
      <c r="I194" s="6">
        <v>0</v>
      </c>
      <c r="J194" s="6">
        <v>0</v>
      </c>
      <c r="K194" s="6">
        <v>0</v>
      </c>
      <c r="L194" s="6">
        <v>0</v>
      </c>
      <c r="M194" s="6">
        <v>0</v>
      </c>
      <c r="N194" s="6">
        <v>0</v>
      </c>
      <c r="O194" s="6">
        <v>0</v>
      </c>
      <c r="P194" s="6">
        <v>0</v>
      </c>
      <c r="Q194" s="6">
        <v>0</v>
      </c>
      <c r="R194" s="6">
        <v>0</v>
      </c>
      <c r="S194" s="6">
        <v>394.29</v>
      </c>
      <c r="T194" s="6">
        <v>0</v>
      </c>
      <c r="U194" s="6">
        <v>0</v>
      </c>
      <c r="V194" s="6">
        <v>11138.83</v>
      </c>
      <c r="W194" s="6">
        <v>0</v>
      </c>
      <c r="X194" s="6">
        <v>95947.67</v>
      </c>
      <c r="Y194" s="513">
        <f>IF(A194&lt;&gt;"",IF(A194=мар17!A194,0,1),IF(AND(B194=мар17!B194,C194=мар17!C194),0,1))</f>
        <v>0</v>
      </c>
      <c r="Z194" s="70" t="str">
        <f t="shared" si="23"/>
        <v>ул. Четвертая д.4</v>
      </c>
      <c r="AA194" s="504">
        <f>IF($B194&lt;&gt;"",MAX(AA$7:AA193)+1,0)</f>
        <v>184</v>
      </c>
      <c r="AB194" s="502">
        <f t="shared" si="22"/>
        <v>194</v>
      </c>
      <c r="AC194" s="504">
        <f>1</f>
        <v>1</v>
      </c>
      <c r="AD194" s="103">
        <f t="shared" si="24"/>
        <v>3975.87</v>
      </c>
      <c r="AE194" s="103">
        <f t="shared" si="25"/>
        <v>7162.96</v>
      </c>
      <c r="AF194" s="103">
        <f t="shared" si="26"/>
        <v>0</v>
      </c>
      <c r="AG194" s="3"/>
    </row>
    <row r="195" spans="1:33" ht="13.2" x14ac:dyDescent="0.25">
      <c r="B195" s="1" t="str">
        <f>адреса!$G$191</f>
        <v>кв.39</v>
      </c>
      <c r="C195" s="522">
        <f>адреса!$I$191</f>
        <v>40000039</v>
      </c>
      <c r="D195" s="6" t="str">
        <f>адреса!$K$191</f>
        <v>ФИО-4-39</v>
      </c>
      <c r="E195" s="6">
        <v>41010.03</v>
      </c>
      <c r="F195" s="6">
        <v>1913.05</v>
      </c>
      <c r="G195" s="6">
        <v>0</v>
      </c>
      <c r="H195" s="6">
        <v>3255.89</v>
      </c>
      <c r="I195" s="6">
        <v>0</v>
      </c>
      <c r="J195" s="6">
        <v>0</v>
      </c>
      <c r="K195" s="6">
        <v>0</v>
      </c>
      <c r="L195" s="6">
        <v>0</v>
      </c>
      <c r="M195" s="6">
        <v>0</v>
      </c>
      <c r="N195" s="6">
        <v>0</v>
      </c>
      <c r="O195" s="6">
        <v>0</v>
      </c>
      <c r="P195" s="6">
        <v>0</v>
      </c>
      <c r="Q195" s="6">
        <v>0</v>
      </c>
      <c r="R195" s="6">
        <v>0</v>
      </c>
      <c r="S195" s="6">
        <v>394.29</v>
      </c>
      <c r="T195" s="6">
        <v>0</v>
      </c>
      <c r="U195" s="6">
        <v>0</v>
      </c>
      <c r="V195" s="6">
        <v>5563.23</v>
      </c>
      <c r="W195" s="6">
        <v>0</v>
      </c>
      <c r="X195" s="6">
        <v>46573.26</v>
      </c>
      <c r="Y195" s="513">
        <f>IF(A195&lt;&gt;"",IF(A195=мар17!A195,0,1),IF(AND(B195=мар17!B195,C195=мар17!C195),0,1))</f>
        <v>0</v>
      </c>
      <c r="Z195" s="70" t="str">
        <f t="shared" si="23"/>
        <v>ул. Четвертая д.4</v>
      </c>
      <c r="AA195" s="504">
        <f>IF($B195&lt;&gt;"",MAX(AA$7:AA194)+1,0)</f>
        <v>185</v>
      </c>
      <c r="AB195" s="502">
        <f t="shared" si="22"/>
        <v>195</v>
      </c>
      <c r="AC195" s="504">
        <f>1</f>
        <v>1</v>
      </c>
      <c r="AD195" s="103">
        <f t="shared" si="24"/>
        <v>1913.05</v>
      </c>
      <c r="AE195" s="103">
        <f t="shared" si="25"/>
        <v>3650.18</v>
      </c>
      <c r="AF195" s="103">
        <f t="shared" si="26"/>
        <v>0</v>
      </c>
      <c r="AG195" s="3"/>
    </row>
    <row r="196" spans="1:33" ht="13.2" x14ac:dyDescent="0.25">
      <c r="B196" s="1" t="str">
        <f>адреса!$G$192</f>
        <v>кв.40</v>
      </c>
      <c r="C196" s="522">
        <f>адреса!$I$192</f>
        <v>40000040</v>
      </c>
      <c r="D196" s="6" t="str">
        <f>адреса!$K$192</f>
        <v>ФИО-4-40</v>
      </c>
      <c r="E196" s="6">
        <v>15220.89</v>
      </c>
      <c r="F196" s="6">
        <v>1817.74</v>
      </c>
      <c r="G196" s="6">
        <v>0</v>
      </c>
      <c r="H196" s="6">
        <v>3094.59</v>
      </c>
      <c r="I196" s="6">
        <v>0</v>
      </c>
      <c r="J196" s="6">
        <v>0</v>
      </c>
      <c r="K196" s="6">
        <v>0</v>
      </c>
      <c r="L196" s="6">
        <v>0</v>
      </c>
      <c r="M196" s="6">
        <v>0</v>
      </c>
      <c r="N196" s="6">
        <v>0</v>
      </c>
      <c r="O196" s="6">
        <v>0</v>
      </c>
      <c r="P196" s="6">
        <v>0</v>
      </c>
      <c r="Q196" s="6">
        <v>0</v>
      </c>
      <c r="R196" s="6">
        <v>0</v>
      </c>
      <c r="S196" s="6">
        <v>788.58</v>
      </c>
      <c r="T196" s="6">
        <v>0</v>
      </c>
      <c r="U196" s="6">
        <v>0</v>
      </c>
      <c r="V196" s="6">
        <v>5700.91</v>
      </c>
      <c r="W196" s="6">
        <v>10220.89</v>
      </c>
      <c r="X196" s="6">
        <v>10700.91</v>
      </c>
      <c r="Y196" s="513">
        <f>IF(A196&lt;&gt;"",IF(A196=мар17!A196,0,1),IF(AND(B196=мар17!B196,C196=мар17!C196),0,1))</f>
        <v>0</v>
      </c>
      <c r="Z196" s="70" t="str">
        <f t="shared" si="23"/>
        <v>ул. Четвертая д.4</v>
      </c>
      <c r="AA196" s="504">
        <f>IF($B196&lt;&gt;"",MAX(AA$7:AA195)+1,0)</f>
        <v>186</v>
      </c>
      <c r="AB196" s="502">
        <f t="shared" si="22"/>
        <v>196</v>
      </c>
      <c r="AC196" s="504">
        <f>1</f>
        <v>1</v>
      </c>
      <c r="AD196" s="103">
        <f t="shared" si="24"/>
        <v>1817.74</v>
      </c>
      <c r="AE196" s="103">
        <f t="shared" si="25"/>
        <v>3883.17</v>
      </c>
      <c r="AF196" s="103">
        <f t="shared" si="26"/>
        <v>0</v>
      </c>
      <c r="AG196" s="3"/>
    </row>
    <row r="197" spans="1:33" ht="13.2" x14ac:dyDescent="0.25">
      <c r="B197" s="1" t="str">
        <f>адреса!$G$193</f>
        <v>кв.41</v>
      </c>
      <c r="C197" s="522">
        <f>адреса!$I$193</f>
        <v>40000041</v>
      </c>
      <c r="D197" s="6" t="str">
        <f>адреса!$K$193</f>
        <v>ФИО-4-41</v>
      </c>
      <c r="E197" s="6">
        <v>20405.95</v>
      </c>
      <c r="F197" s="6">
        <v>2777.66</v>
      </c>
      <c r="G197" s="6">
        <v>0</v>
      </c>
      <c r="H197" s="6">
        <v>4729.5</v>
      </c>
      <c r="I197" s="6">
        <v>0</v>
      </c>
      <c r="J197" s="6">
        <v>0</v>
      </c>
      <c r="K197" s="6">
        <v>0</v>
      </c>
      <c r="L197" s="6">
        <v>0</v>
      </c>
      <c r="M197" s="6">
        <v>0</v>
      </c>
      <c r="N197" s="6">
        <v>0</v>
      </c>
      <c r="O197" s="6">
        <v>0</v>
      </c>
      <c r="P197" s="6">
        <v>0</v>
      </c>
      <c r="Q197" s="6">
        <v>0</v>
      </c>
      <c r="R197" s="6">
        <v>0</v>
      </c>
      <c r="S197" s="6">
        <v>394.29</v>
      </c>
      <c r="T197" s="6">
        <v>0</v>
      </c>
      <c r="U197" s="6">
        <v>0</v>
      </c>
      <c r="V197" s="6">
        <v>7901.45</v>
      </c>
      <c r="W197" s="6">
        <v>0</v>
      </c>
      <c r="X197" s="6">
        <v>28307.4</v>
      </c>
      <c r="Y197" s="513">
        <f>IF(A197&lt;&gt;"",IF(A197=мар17!A197,0,1),IF(AND(B197=мар17!B197,C197=мар17!C197),0,1))</f>
        <v>0</v>
      </c>
      <c r="Z197" s="70" t="str">
        <f t="shared" si="23"/>
        <v>ул. Четвертая д.4</v>
      </c>
      <c r="AA197" s="504">
        <f>IF($B197&lt;&gt;"",MAX(AA$7:AA196)+1,0)</f>
        <v>187</v>
      </c>
      <c r="AB197" s="502">
        <f t="shared" si="22"/>
        <v>197</v>
      </c>
      <c r="AC197" s="504">
        <f>1</f>
        <v>1</v>
      </c>
      <c r="AD197" s="103">
        <f t="shared" si="24"/>
        <v>2777.66</v>
      </c>
      <c r="AE197" s="103">
        <f t="shared" si="25"/>
        <v>5123.79</v>
      </c>
      <c r="AF197" s="103">
        <f t="shared" si="26"/>
        <v>0</v>
      </c>
      <c r="AG197" s="3"/>
    </row>
    <row r="198" spans="1:33" ht="13.2" x14ac:dyDescent="0.25">
      <c r="B198" s="1" t="str">
        <f>адреса!$G$194</f>
        <v>кв.42</v>
      </c>
      <c r="C198" s="522">
        <f>адреса!$I$194</f>
        <v>40000042</v>
      </c>
      <c r="D198" s="6" t="str">
        <f>адреса!$K$194</f>
        <v>ФИО-4-42</v>
      </c>
      <c r="E198" s="6">
        <v>53956.62</v>
      </c>
      <c r="F198" s="6">
        <v>2355.5700000000002</v>
      </c>
      <c r="G198" s="6">
        <v>0</v>
      </c>
      <c r="H198" s="6">
        <v>4010.62</v>
      </c>
      <c r="I198" s="6">
        <v>0</v>
      </c>
      <c r="J198" s="6">
        <v>0</v>
      </c>
      <c r="K198" s="6">
        <v>0</v>
      </c>
      <c r="L198" s="6">
        <v>0</v>
      </c>
      <c r="M198" s="6">
        <v>0</v>
      </c>
      <c r="N198" s="6">
        <v>0</v>
      </c>
      <c r="O198" s="6">
        <v>0</v>
      </c>
      <c r="P198" s="6">
        <v>0</v>
      </c>
      <c r="Q198" s="6">
        <v>0</v>
      </c>
      <c r="R198" s="6">
        <v>0</v>
      </c>
      <c r="S198" s="6">
        <v>788.58</v>
      </c>
      <c r="T198" s="6">
        <v>0</v>
      </c>
      <c r="U198" s="6">
        <v>0</v>
      </c>
      <c r="V198" s="6">
        <v>7154.77</v>
      </c>
      <c r="W198" s="6">
        <v>0</v>
      </c>
      <c r="X198" s="6">
        <v>61111.39</v>
      </c>
      <c r="Y198" s="513">
        <f>IF(A198&lt;&gt;"",IF(A198=мар17!A198,0,1),IF(AND(B198=мар17!B198,C198=мар17!C198),0,1))</f>
        <v>0</v>
      </c>
      <c r="Z198" s="70" t="str">
        <f t="shared" si="23"/>
        <v>ул. Четвертая д.4</v>
      </c>
      <c r="AA198" s="504">
        <f>IF($B198&lt;&gt;"",MAX(AA$7:AA197)+1,0)</f>
        <v>188</v>
      </c>
      <c r="AB198" s="502">
        <f t="shared" si="22"/>
        <v>198</v>
      </c>
      <c r="AC198" s="504">
        <f>1</f>
        <v>1</v>
      </c>
      <c r="AD198" s="103">
        <f t="shared" si="24"/>
        <v>2355.5700000000002</v>
      </c>
      <c r="AE198" s="103">
        <f t="shared" si="25"/>
        <v>4799.2</v>
      </c>
      <c r="AF198" s="103">
        <f t="shared" si="26"/>
        <v>0</v>
      </c>
      <c r="AG198" s="3"/>
    </row>
    <row r="199" spans="1:33" ht="13.2" x14ac:dyDescent="0.25">
      <c r="B199" s="1" t="str">
        <f>адреса!$G$195</f>
        <v>кв.43</v>
      </c>
      <c r="C199" s="522">
        <f>адреса!$I$195</f>
        <v>40000043</v>
      </c>
      <c r="D199" s="6" t="str">
        <f>адреса!$K$195</f>
        <v>ФИО-4-43</v>
      </c>
      <c r="E199" s="6">
        <v>5698.83</v>
      </c>
      <c r="F199" s="6">
        <v>2675.54</v>
      </c>
      <c r="G199" s="6">
        <v>0</v>
      </c>
      <c r="H199" s="6">
        <v>4554.26</v>
      </c>
      <c r="I199" s="6">
        <v>0</v>
      </c>
      <c r="J199" s="6">
        <v>0</v>
      </c>
      <c r="K199" s="6">
        <v>0</v>
      </c>
      <c r="L199" s="6">
        <v>0</v>
      </c>
      <c r="M199" s="6">
        <v>0</v>
      </c>
      <c r="N199" s="6">
        <v>0</v>
      </c>
      <c r="O199" s="6">
        <v>0</v>
      </c>
      <c r="P199" s="6">
        <v>0</v>
      </c>
      <c r="Q199" s="6">
        <v>0</v>
      </c>
      <c r="R199" s="6">
        <v>0</v>
      </c>
      <c r="S199" s="6">
        <v>481.91</v>
      </c>
      <c r="T199" s="6">
        <v>0</v>
      </c>
      <c r="U199" s="6">
        <v>0</v>
      </c>
      <c r="V199" s="6">
        <v>7711.71</v>
      </c>
      <c r="W199" s="6">
        <v>0</v>
      </c>
      <c r="X199" s="6">
        <v>13410.54</v>
      </c>
      <c r="Y199" s="513">
        <f>IF(A199&lt;&gt;"",IF(A199=мар17!A199,0,1),IF(AND(B199=мар17!B199,C199=мар17!C199),0,1))</f>
        <v>0</v>
      </c>
      <c r="Z199" s="70" t="str">
        <f t="shared" si="23"/>
        <v>ул. Четвертая д.4</v>
      </c>
      <c r="AA199" s="504">
        <f>IF($B199&lt;&gt;"",MAX(AA$7:AA198)+1,0)</f>
        <v>189</v>
      </c>
      <c r="AB199" s="502">
        <f t="shared" si="22"/>
        <v>199</v>
      </c>
      <c r="AC199" s="504">
        <f>1</f>
        <v>1</v>
      </c>
      <c r="AD199" s="103">
        <f t="shared" si="24"/>
        <v>2675.54</v>
      </c>
      <c r="AE199" s="103">
        <f t="shared" si="25"/>
        <v>5036.17</v>
      </c>
      <c r="AF199" s="103">
        <f t="shared" si="26"/>
        <v>0</v>
      </c>
      <c r="AG199" s="3"/>
    </row>
    <row r="200" spans="1:33" ht="13.2" x14ac:dyDescent="0.25">
      <c r="B200" s="1" t="str">
        <f>адреса!$G$196</f>
        <v>кв.44</v>
      </c>
      <c r="C200" s="522">
        <f>адреса!$I$196</f>
        <v>40000044</v>
      </c>
      <c r="D200" s="6" t="str">
        <f>адреса!$K$196</f>
        <v>ФИО-4-44</v>
      </c>
      <c r="E200" s="6">
        <v>62114.2</v>
      </c>
      <c r="F200" s="6">
        <v>2907.02</v>
      </c>
      <c r="G200" s="6">
        <v>0</v>
      </c>
      <c r="H200" s="6">
        <v>4948.55</v>
      </c>
      <c r="I200" s="6">
        <v>0</v>
      </c>
      <c r="J200" s="6">
        <v>0</v>
      </c>
      <c r="K200" s="6">
        <v>0</v>
      </c>
      <c r="L200" s="6">
        <v>0</v>
      </c>
      <c r="M200" s="6">
        <v>0</v>
      </c>
      <c r="N200" s="6">
        <v>0</v>
      </c>
      <c r="O200" s="6">
        <v>0</v>
      </c>
      <c r="P200" s="6">
        <v>0</v>
      </c>
      <c r="Q200" s="6">
        <v>0</v>
      </c>
      <c r="R200" s="6">
        <v>0</v>
      </c>
      <c r="S200" s="6">
        <v>394.29</v>
      </c>
      <c r="T200" s="6">
        <v>0</v>
      </c>
      <c r="U200" s="6">
        <v>0</v>
      </c>
      <c r="V200" s="6">
        <v>8249.86</v>
      </c>
      <c r="W200" s="6">
        <v>0</v>
      </c>
      <c r="X200" s="6">
        <v>70364.06</v>
      </c>
      <c r="Y200" s="513">
        <f>IF(A200&lt;&gt;"",IF(A200=мар17!A200,0,1),IF(AND(B200=мар17!B200,C200=мар17!C200),0,1))</f>
        <v>0</v>
      </c>
      <c r="Z200" s="70" t="str">
        <f t="shared" si="23"/>
        <v>ул. Четвертая д.4</v>
      </c>
      <c r="AA200" s="504">
        <f>IF($B200&lt;&gt;"",MAX(AA$7:AA199)+1,0)</f>
        <v>190</v>
      </c>
      <c r="AB200" s="502">
        <f t="shared" si="22"/>
        <v>200</v>
      </c>
      <c r="AC200" s="504">
        <f>1</f>
        <v>1</v>
      </c>
      <c r="AD200" s="103">
        <f t="shared" si="24"/>
        <v>2907.02</v>
      </c>
      <c r="AE200" s="103">
        <f t="shared" si="25"/>
        <v>5342.84</v>
      </c>
      <c r="AF200" s="103">
        <f t="shared" si="26"/>
        <v>0</v>
      </c>
      <c r="AG200" s="3"/>
    </row>
    <row r="201" spans="1:33" ht="13.2" x14ac:dyDescent="0.25">
      <c r="B201" s="1" t="str">
        <f>адреса!$G$197</f>
        <v>кв.45</v>
      </c>
      <c r="C201" s="522">
        <f>адреса!$I$197</f>
        <v>40000045</v>
      </c>
      <c r="D201" s="6" t="str">
        <f>адреса!$K$197</f>
        <v>ФИО-4-45</v>
      </c>
      <c r="E201" s="6">
        <v>48120.7</v>
      </c>
      <c r="F201" s="6">
        <v>1987.94</v>
      </c>
      <c r="G201" s="6">
        <v>0</v>
      </c>
      <c r="H201" s="6">
        <v>3383.34</v>
      </c>
      <c r="I201" s="6">
        <v>0</v>
      </c>
      <c r="J201" s="6">
        <v>0</v>
      </c>
      <c r="K201" s="6">
        <v>0</v>
      </c>
      <c r="L201" s="6">
        <v>0</v>
      </c>
      <c r="M201" s="6">
        <v>0</v>
      </c>
      <c r="N201" s="6">
        <v>0</v>
      </c>
      <c r="O201" s="6">
        <v>0</v>
      </c>
      <c r="P201" s="6">
        <v>0</v>
      </c>
      <c r="Q201" s="6">
        <v>0</v>
      </c>
      <c r="R201" s="6">
        <v>0</v>
      </c>
      <c r="S201" s="6">
        <v>1182.8699999999999</v>
      </c>
      <c r="T201" s="6">
        <v>0</v>
      </c>
      <c r="U201" s="6">
        <v>0</v>
      </c>
      <c r="V201" s="6">
        <v>6554.15</v>
      </c>
      <c r="W201" s="6">
        <v>48120.7</v>
      </c>
      <c r="X201" s="6">
        <v>6554.15</v>
      </c>
      <c r="Y201" s="513">
        <f>IF(A201&lt;&gt;"",IF(A201=мар17!A201,0,1),IF(AND(B201=мар17!B201,C201=мар17!C201),0,1))</f>
        <v>0</v>
      </c>
      <c r="Z201" s="70" t="str">
        <f t="shared" si="23"/>
        <v>ул. Четвертая д.4</v>
      </c>
      <c r="AA201" s="504">
        <f>IF($B201&lt;&gt;"",MAX(AA$7:AA200)+1,0)</f>
        <v>191</v>
      </c>
      <c r="AB201" s="502">
        <f t="shared" ref="AB201:AB264" si="27">AB200+1</f>
        <v>201</v>
      </c>
      <c r="AC201" s="504">
        <f>1</f>
        <v>1</v>
      </c>
      <c r="AD201" s="103">
        <f t="shared" si="24"/>
        <v>1987.94</v>
      </c>
      <c r="AE201" s="103">
        <f t="shared" si="25"/>
        <v>4566.21</v>
      </c>
      <c r="AF201" s="103">
        <f t="shared" si="26"/>
        <v>0</v>
      </c>
      <c r="AG201" s="3"/>
    </row>
    <row r="202" spans="1:33" ht="13.2" x14ac:dyDescent="0.25">
      <c r="B202" s="1" t="str">
        <f>адреса!$G$198</f>
        <v>кв.46</v>
      </c>
      <c r="C202" s="522">
        <f>адреса!$I$198</f>
        <v>40000046</v>
      </c>
      <c r="D202" s="6" t="str">
        <f>адреса!$K$198</f>
        <v>ФИО-4-46</v>
      </c>
      <c r="E202" s="6">
        <v>2383.31</v>
      </c>
      <c r="F202" s="6">
        <v>1977.72</v>
      </c>
      <c r="G202" s="6">
        <v>0</v>
      </c>
      <c r="H202" s="6">
        <v>3367.41</v>
      </c>
      <c r="I202" s="6">
        <v>0</v>
      </c>
      <c r="J202" s="6">
        <v>0</v>
      </c>
      <c r="K202" s="6">
        <v>0</v>
      </c>
      <c r="L202" s="6">
        <v>0</v>
      </c>
      <c r="M202" s="6">
        <v>0</v>
      </c>
      <c r="N202" s="6">
        <v>0</v>
      </c>
      <c r="O202" s="6">
        <v>0</v>
      </c>
      <c r="P202" s="6">
        <v>0</v>
      </c>
      <c r="Q202" s="6">
        <v>0</v>
      </c>
      <c r="R202" s="6">
        <v>0</v>
      </c>
      <c r="S202" s="6">
        <v>394.29</v>
      </c>
      <c r="T202" s="6">
        <v>0</v>
      </c>
      <c r="U202" s="6">
        <v>0</v>
      </c>
      <c r="V202" s="6">
        <v>5739.42</v>
      </c>
      <c r="W202" s="6">
        <v>0</v>
      </c>
      <c r="X202" s="6">
        <v>8122.73</v>
      </c>
      <c r="Y202" s="513">
        <f>IF(A202&lt;&gt;"",IF(A202=мар17!A202,0,1),IF(AND(B202=мар17!B202,C202=мар17!C202),0,1))</f>
        <v>0</v>
      </c>
      <c r="Z202" s="70" t="str">
        <f t="shared" si="23"/>
        <v>ул. Четвертая д.4</v>
      </c>
      <c r="AA202" s="504">
        <f>IF($B202&lt;&gt;"",MAX(AA$7:AA201)+1,0)</f>
        <v>192</v>
      </c>
      <c r="AB202" s="502">
        <f t="shared" si="27"/>
        <v>202</v>
      </c>
      <c r="AC202" s="504">
        <f>1</f>
        <v>1</v>
      </c>
      <c r="AD202" s="103">
        <f t="shared" si="24"/>
        <v>1977.72</v>
      </c>
      <c r="AE202" s="103">
        <f t="shared" si="25"/>
        <v>3761.7</v>
      </c>
      <c r="AF202" s="103">
        <f t="shared" si="26"/>
        <v>0</v>
      </c>
      <c r="AG202" s="3"/>
    </row>
    <row r="203" spans="1:33" ht="13.2" x14ac:dyDescent="0.25">
      <c r="B203" s="1" t="str">
        <f>адреса!$G$199</f>
        <v>кв.47</v>
      </c>
      <c r="C203" s="522">
        <f>адреса!$I$199</f>
        <v>40000047</v>
      </c>
      <c r="D203" s="6" t="str">
        <f>адреса!$K$199</f>
        <v>ФИО-4-47</v>
      </c>
      <c r="E203" s="6">
        <v>9106.1</v>
      </c>
      <c r="F203" s="6">
        <v>3223.59</v>
      </c>
      <c r="G203" s="6">
        <v>0</v>
      </c>
      <c r="H203" s="6">
        <v>5488.22</v>
      </c>
      <c r="I203" s="6">
        <v>0</v>
      </c>
      <c r="J203" s="6">
        <v>0</v>
      </c>
      <c r="K203" s="6">
        <v>0</v>
      </c>
      <c r="L203" s="6">
        <v>0</v>
      </c>
      <c r="M203" s="6">
        <v>0</v>
      </c>
      <c r="N203" s="6">
        <v>0</v>
      </c>
      <c r="O203" s="6">
        <v>0</v>
      </c>
      <c r="P203" s="6">
        <v>0</v>
      </c>
      <c r="Q203" s="6">
        <v>0</v>
      </c>
      <c r="R203" s="6">
        <v>0</v>
      </c>
      <c r="S203" s="6">
        <v>394.29</v>
      </c>
      <c r="T203" s="6">
        <v>0</v>
      </c>
      <c r="U203" s="6">
        <v>0</v>
      </c>
      <c r="V203" s="6">
        <v>9106.1</v>
      </c>
      <c r="W203" s="6">
        <v>0</v>
      </c>
      <c r="X203" s="6">
        <v>18212.2</v>
      </c>
      <c r="Y203" s="513">
        <f>IF(A203&lt;&gt;"",IF(A203=мар17!A203,0,1),IF(AND(B203=мар17!B203,C203=мар17!C203),0,1))</f>
        <v>0</v>
      </c>
      <c r="Z203" s="70" t="str">
        <f t="shared" si="23"/>
        <v>ул. Четвертая д.4</v>
      </c>
      <c r="AA203" s="504">
        <f>IF($B203&lt;&gt;"",MAX(AA$7:AA202)+1,0)</f>
        <v>193</v>
      </c>
      <c r="AB203" s="502">
        <f t="shared" si="27"/>
        <v>203</v>
      </c>
      <c r="AC203" s="504">
        <f>1</f>
        <v>1</v>
      </c>
      <c r="AD203" s="103">
        <f t="shared" si="24"/>
        <v>3223.59</v>
      </c>
      <c r="AE203" s="103">
        <f t="shared" si="25"/>
        <v>5882.51</v>
      </c>
      <c r="AF203" s="103">
        <f t="shared" si="26"/>
        <v>0</v>
      </c>
      <c r="AG203" s="3"/>
    </row>
    <row r="204" spans="1:33" ht="13.2" x14ac:dyDescent="0.25">
      <c r="B204" s="1" t="str">
        <f>адреса!$G$200</f>
        <v>кв.48</v>
      </c>
      <c r="C204" s="522">
        <f>адреса!$I$200</f>
        <v>40000048</v>
      </c>
      <c r="D204" s="6" t="str">
        <f>адреса!$K$200</f>
        <v>ФИО-4-48</v>
      </c>
      <c r="E204" s="6">
        <v>66635.14</v>
      </c>
      <c r="F204" s="6">
        <v>3138.49</v>
      </c>
      <c r="G204" s="6">
        <v>0</v>
      </c>
      <c r="H204" s="6">
        <v>5342.85</v>
      </c>
      <c r="I204" s="6">
        <v>0</v>
      </c>
      <c r="J204" s="6">
        <v>0</v>
      </c>
      <c r="K204" s="6">
        <v>0</v>
      </c>
      <c r="L204" s="6">
        <v>0</v>
      </c>
      <c r="M204" s="6">
        <v>0</v>
      </c>
      <c r="N204" s="6">
        <v>0</v>
      </c>
      <c r="O204" s="6">
        <v>0</v>
      </c>
      <c r="P204" s="6">
        <v>0</v>
      </c>
      <c r="Q204" s="6">
        <v>0</v>
      </c>
      <c r="R204" s="6">
        <v>0</v>
      </c>
      <c r="S204" s="6">
        <v>0</v>
      </c>
      <c r="T204" s="6">
        <v>0</v>
      </c>
      <c r="U204" s="6">
        <v>0</v>
      </c>
      <c r="V204" s="6">
        <v>8481.34</v>
      </c>
      <c r="W204" s="6">
        <v>0</v>
      </c>
      <c r="X204" s="6">
        <v>75116.479999999996</v>
      </c>
      <c r="Y204" s="513">
        <f>IF(A204&lt;&gt;"",IF(A204=мар17!A204,0,1),IF(AND(B204=мар17!B204,C204=мар17!C204),0,1))</f>
        <v>0</v>
      </c>
      <c r="Z204" s="70" t="str">
        <f t="shared" si="23"/>
        <v>ул. Четвертая д.4</v>
      </c>
      <c r="AA204" s="504">
        <f>IF($B204&lt;&gt;"",MAX(AA$7:AA203)+1,0)</f>
        <v>194</v>
      </c>
      <c r="AB204" s="502">
        <f t="shared" si="27"/>
        <v>204</v>
      </c>
      <c r="AC204" s="504">
        <f>1</f>
        <v>1</v>
      </c>
      <c r="AD204" s="103">
        <f t="shared" si="24"/>
        <v>3138.49</v>
      </c>
      <c r="AE204" s="103">
        <f t="shared" si="25"/>
        <v>5342.85</v>
      </c>
      <c r="AF204" s="103">
        <f t="shared" si="26"/>
        <v>0</v>
      </c>
      <c r="AG204" s="3"/>
    </row>
    <row r="205" spans="1:33" ht="13.2" x14ac:dyDescent="0.25">
      <c r="B205" s="1" t="str">
        <f>адреса!$G$201</f>
        <v>кв.49</v>
      </c>
      <c r="C205" s="522">
        <f>адреса!$I$201</f>
        <v>40000049</v>
      </c>
      <c r="D205" s="6" t="str">
        <f>адреса!$K$201</f>
        <v>ФИО-4-49</v>
      </c>
      <c r="E205" s="6">
        <v>54456.160000000003</v>
      </c>
      <c r="F205" s="6">
        <v>2546.19</v>
      </c>
      <c r="G205" s="6">
        <v>0</v>
      </c>
      <c r="H205" s="6">
        <v>4335.21</v>
      </c>
      <c r="I205" s="6">
        <v>0</v>
      </c>
      <c r="J205" s="6">
        <v>0</v>
      </c>
      <c r="K205" s="6">
        <v>0</v>
      </c>
      <c r="L205" s="6">
        <v>0</v>
      </c>
      <c r="M205" s="6">
        <v>0</v>
      </c>
      <c r="N205" s="6">
        <v>0</v>
      </c>
      <c r="O205" s="6">
        <v>0</v>
      </c>
      <c r="P205" s="6">
        <v>0</v>
      </c>
      <c r="Q205" s="6">
        <v>0</v>
      </c>
      <c r="R205" s="6">
        <v>0</v>
      </c>
      <c r="S205" s="6">
        <v>394.29</v>
      </c>
      <c r="T205" s="6">
        <v>0</v>
      </c>
      <c r="U205" s="6">
        <v>0</v>
      </c>
      <c r="V205" s="6">
        <v>7275.69</v>
      </c>
      <c r="W205" s="6">
        <v>0</v>
      </c>
      <c r="X205" s="6">
        <v>61731.85</v>
      </c>
      <c r="Y205" s="513">
        <f>IF(A205&lt;&gt;"",IF(A205=мар17!A205,0,1),IF(AND(B205=мар17!B205,C205=мар17!C205),0,1))</f>
        <v>0</v>
      </c>
      <c r="Z205" s="70" t="str">
        <f t="shared" si="23"/>
        <v>ул. Четвертая д.4</v>
      </c>
      <c r="AA205" s="504">
        <f>IF($B205&lt;&gt;"",MAX(AA$7:AA204)+1,0)</f>
        <v>195</v>
      </c>
      <c r="AB205" s="502">
        <f t="shared" si="27"/>
        <v>205</v>
      </c>
      <c r="AC205" s="504">
        <f>1</f>
        <v>1</v>
      </c>
      <c r="AD205" s="103">
        <f t="shared" si="24"/>
        <v>2546.19</v>
      </c>
      <c r="AE205" s="103">
        <f t="shared" si="25"/>
        <v>4729.5</v>
      </c>
      <c r="AF205" s="103">
        <f t="shared" si="26"/>
        <v>0</v>
      </c>
      <c r="AG205" s="3"/>
    </row>
    <row r="206" spans="1:33" ht="13.2" x14ac:dyDescent="0.25">
      <c r="B206" s="1" t="str">
        <f>адреса!$G$202</f>
        <v>кв.50</v>
      </c>
      <c r="C206" s="522">
        <f>адреса!$I$202</f>
        <v>40000050</v>
      </c>
      <c r="D206" s="6" t="str">
        <f>адреса!$K$202</f>
        <v>ФИО-4-50</v>
      </c>
      <c r="E206" s="6">
        <v>7816.78</v>
      </c>
      <c r="F206" s="6">
        <v>2804.9</v>
      </c>
      <c r="G206" s="6">
        <v>0</v>
      </c>
      <c r="H206" s="6">
        <v>4775.3100000000004</v>
      </c>
      <c r="I206" s="6">
        <v>0</v>
      </c>
      <c r="J206" s="6">
        <v>0</v>
      </c>
      <c r="K206" s="6">
        <v>0</v>
      </c>
      <c r="L206" s="6">
        <v>0</v>
      </c>
      <c r="M206" s="6">
        <v>0</v>
      </c>
      <c r="N206" s="6">
        <v>0</v>
      </c>
      <c r="O206" s="6">
        <v>0</v>
      </c>
      <c r="P206" s="6">
        <v>0</v>
      </c>
      <c r="Q206" s="6">
        <v>0</v>
      </c>
      <c r="R206" s="6">
        <v>0</v>
      </c>
      <c r="S206" s="6">
        <v>690.01</v>
      </c>
      <c r="T206" s="6">
        <v>0</v>
      </c>
      <c r="U206" s="6">
        <v>0</v>
      </c>
      <c r="V206" s="6">
        <v>8270.2199999999993</v>
      </c>
      <c r="W206" s="6">
        <v>7816.78</v>
      </c>
      <c r="X206" s="6">
        <v>8270.2199999999993</v>
      </c>
      <c r="Y206" s="513">
        <f>IF(A206&lt;&gt;"",IF(A206=мар17!A206,0,1),IF(AND(B206=мар17!B206,C206=мар17!C206),0,1))</f>
        <v>0</v>
      </c>
      <c r="Z206" s="70" t="str">
        <f t="shared" ref="Z206:Z216" si="28">IF(AND(A206&lt;&gt;"",B206=""),A206,Z205)</f>
        <v>ул. Четвертая д.4</v>
      </c>
      <c r="AA206" s="504">
        <f>IF($B206&lt;&gt;"",MAX(AA$7:AA205)+1,0)</f>
        <v>196</v>
      </c>
      <c r="AB206" s="502">
        <f t="shared" si="27"/>
        <v>206</v>
      </c>
      <c r="AC206" s="504">
        <f>1</f>
        <v>1</v>
      </c>
      <c r="AD206" s="103">
        <f t="shared" ref="AD206:AD216" si="29">F206</f>
        <v>2804.9</v>
      </c>
      <c r="AE206" s="103">
        <f t="shared" ref="AE206:AE216" si="30">H206+I206+J206+K206+L206+O206+R206+S206</f>
        <v>5465.3200000000006</v>
      </c>
      <c r="AF206" s="103">
        <f t="shared" ref="AF206:AF216" si="31">V206-AD206-AE206</f>
        <v>0</v>
      </c>
      <c r="AG206" s="3"/>
    </row>
    <row r="207" spans="1:33" ht="13.2" x14ac:dyDescent="0.25">
      <c r="A207" s="4" t="str">
        <f>адреса!$E$203</f>
        <v>ул. Пятая д.5</v>
      </c>
      <c r="C207" s="522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513">
        <f>IF(A207&lt;&gt;"",IF(A207=мар17!A207,0,1),IF(AND(B207=мар17!B207,C207=мар17!C207),0,1))</f>
        <v>0</v>
      </c>
      <c r="Z207" s="70" t="str">
        <f t="shared" si="28"/>
        <v>ул. Пятая д.5</v>
      </c>
      <c r="AA207" s="504">
        <f>IF($B207&lt;&gt;"",MAX(AA$7:AA206)+1,0)</f>
        <v>0</v>
      </c>
      <c r="AB207" s="502">
        <f t="shared" si="27"/>
        <v>207</v>
      </c>
      <c r="AC207" s="504">
        <f>1</f>
        <v>1</v>
      </c>
      <c r="AD207" s="103">
        <f t="shared" si="29"/>
        <v>0</v>
      </c>
      <c r="AE207" s="103">
        <f t="shared" si="30"/>
        <v>0</v>
      </c>
      <c r="AF207" s="103">
        <f t="shared" si="31"/>
        <v>0</v>
      </c>
      <c r="AG207" s="3"/>
    </row>
    <row r="208" spans="1:33" ht="13.2" x14ac:dyDescent="0.25">
      <c r="B208" s="1" t="str">
        <f>адреса!$G$203</f>
        <v>кв.1</v>
      </c>
      <c r="C208" s="522">
        <f>адреса!$I$203</f>
        <v>50000001</v>
      </c>
      <c r="D208" s="6" t="str">
        <f>адреса!$K$203</f>
        <v>ФИО-5-1</v>
      </c>
      <c r="E208" s="6">
        <v>11881.98</v>
      </c>
      <c r="F208" s="6">
        <v>2758.27</v>
      </c>
      <c r="G208" s="6">
        <v>0</v>
      </c>
      <c r="H208" s="6">
        <v>2447.7199999999998</v>
      </c>
      <c r="I208" s="6">
        <v>-721.87</v>
      </c>
      <c r="J208" s="6">
        <v>-517.83000000000004</v>
      </c>
      <c r="K208" s="6">
        <v>-1488.72</v>
      </c>
      <c r="L208" s="6">
        <v>0</v>
      </c>
      <c r="M208" s="6">
        <v>0</v>
      </c>
      <c r="N208" s="6">
        <v>-550</v>
      </c>
      <c r="O208" s="6">
        <v>174.71</v>
      </c>
      <c r="P208" s="6">
        <v>0</v>
      </c>
      <c r="Q208" s="6">
        <v>0</v>
      </c>
      <c r="R208" s="6">
        <v>-440.3</v>
      </c>
      <c r="S208" s="6">
        <v>-2241.75</v>
      </c>
      <c r="T208" s="6">
        <v>0</v>
      </c>
      <c r="U208" s="6">
        <v>0</v>
      </c>
      <c r="V208" s="6">
        <v>-579.77</v>
      </c>
      <c r="W208" s="6">
        <v>0</v>
      </c>
      <c r="X208" s="6">
        <v>11302.21</v>
      </c>
      <c r="Y208" s="513">
        <f>IF(A208&lt;&gt;"",IF(A208=мар17!A208,0,1),IF(AND(B208=мар17!B208,C208=мар17!C208),0,1))</f>
        <v>0</v>
      </c>
      <c r="Z208" s="70" t="str">
        <f t="shared" si="28"/>
        <v>ул. Пятая д.5</v>
      </c>
      <c r="AA208" s="504">
        <f>IF($B208&lt;&gt;"",MAX(AA$7:AA207)+1,0)</f>
        <v>197</v>
      </c>
      <c r="AB208" s="502">
        <f t="shared" si="27"/>
        <v>208</v>
      </c>
      <c r="AC208" s="504">
        <f>1</f>
        <v>1</v>
      </c>
      <c r="AD208" s="103">
        <f t="shared" si="29"/>
        <v>2758.27</v>
      </c>
      <c r="AE208" s="103">
        <f t="shared" si="30"/>
        <v>-2788.04</v>
      </c>
      <c r="AF208" s="103">
        <f t="shared" si="31"/>
        <v>-550</v>
      </c>
      <c r="AG208" s="3"/>
    </row>
    <row r="209" spans="2:33" ht="13.2" x14ac:dyDescent="0.25">
      <c r="B209" s="1" t="str">
        <f>адреса!$G$204</f>
        <v>кв.2</v>
      </c>
      <c r="C209" s="522">
        <f>адреса!$I$204</f>
        <v>50000002</v>
      </c>
      <c r="D209" s="6" t="str">
        <f>адреса!$K$204</f>
        <v>ФИО-5-2</v>
      </c>
      <c r="E209" s="6">
        <v>16054.87</v>
      </c>
      <c r="F209" s="6">
        <v>1759.18</v>
      </c>
      <c r="G209" s="6">
        <v>0</v>
      </c>
      <c r="H209" s="6">
        <v>1561.59</v>
      </c>
      <c r="I209" s="6">
        <v>319.17</v>
      </c>
      <c r="J209" s="6">
        <v>0</v>
      </c>
      <c r="K209" s="6">
        <v>787.75</v>
      </c>
      <c r="L209" s="6">
        <v>0</v>
      </c>
      <c r="M209" s="6">
        <v>0</v>
      </c>
      <c r="N209" s="6">
        <v>50</v>
      </c>
      <c r="O209" s="6">
        <v>111.43</v>
      </c>
      <c r="P209" s="6">
        <v>0</v>
      </c>
      <c r="Q209" s="6">
        <v>0</v>
      </c>
      <c r="R209" s="6">
        <v>339.75</v>
      </c>
      <c r="S209" s="6">
        <v>1729.73</v>
      </c>
      <c r="T209" s="6">
        <v>0</v>
      </c>
      <c r="U209" s="6">
        <v>0</v>
      </c>
      <c r="V209" s="6">
        <v>6658.6</v>
      </c>
      <c r="W209" s="6">
        <v>16054.87</v>
      </c>
      <c r="X209" s="6">
        <v>6658.6</v>
      </c>
      <c r="Y209" s="513">
        <f>IF(A209&lt;&gt;"",IF(A209=мар17!A209,0,1),IF(AND(B209=мар17!B209,C209=мар17!C209),0,1))</f>
        <v>0</v>
      </c>
      <c r="Z209" s="70" t="str">
        <f t="shared" si="28"/>
        <v>ул. Пятая д.5</v>
      </c>
      <c r="AA209" s="504">
        <f>IF($B209&lt;&gt;"",MAX(AA$7:AA208)+1,0)</f>
        <v>198</v>
      </c>
      <c r="AB209" s="502">
        <f t="shared" si="27"/>
        <v>209</v>
      </c>
      <c r="AC209" s="504">
        <f>1</f>
        <v>1</v>
      </c>
      <c r="AD209" s="103">
        <f t="shared" si="29"/>
        <v>1759.18</v>
      </c>
      <c r="AE209" s="103">
        <f t="shared" si="30"/>
        <v>4849.42</v>
      </c>
      <c r="AF209" s="103">
        <f t="shared" si="31"/>
        <v>50</v>
      </c>
      <c r="AG209" s="3"/>
    </row>
    <row r="210" spans="2:33" ht="13.2" x14ac:dyDescent="0.25">
      <c r="B210" s="1" t="str">
        <f>адреса!$G$205</f>
        <v>кв.3</v>
      </c>
      <c r="C210" s="522">
        <f>адреса!$I$205</f>
        <v>50000003</v>
      </c>
      <c r="D210" s="6" t="str">
        <f>адреса!$K$205</f>
        <v>ФИО-5-3</v>
      </c>
      <c r="E210" s="6">
        <v>2705.11</v>
      </c>
      <c r="F210" s="6">
        <v>1716.08</v>
      </c>
      <c r="G210" s="6">
        <v>0</v>
      </c>
      <c r="H210" s="6">
        <v>1522.34</v>
      </c>
      <c r="I210" s="6">
        <v>24.14</v>
      </c>
      <c r="J210" s="6">
        <v>0</v>
      </c>
      <c r="K210" s="6">
        <v>28.86</v>
      </c>
      <c r="L210" s="6">
        <v>0</v>
      </c>
      <c r="M210" s="6">
        <v>0</v>
      </c>
      <c r="N210" s="6">
        <v>50</v>
      </c>
      <c r="O210" s="6">
        <v>108.7</v>
      </c>
      <c r="P210" s="6">
        <v>0</v>
      </c>
      <c r="Q210" s="6">
        <v>0</v>
      </c>
      <c r="R210" s="6">
        <v>0</v>
      </c>
      <c r="S210" s="6">
        <v>0</v>
      </c>
      <c r="T210" s="6">
        <v>0</v>
      </c>
      <c r="U210" s="6">
        <v>0</v>
      </c>
      <c r="V210" s="6">
        <v>3450.12</v>
      </c>
      <c r="W210" s="6">
        <v>2705.11</v>
      </c>
      <c r="X210" s="6">
        <v>3450.12</v>
      </c>
      <c r="Y210" s="513">
        <f>IF(A210&lt;&gt;"",IF(A210=мар17!A210,0,1),IF(AND(B210=мар17!B210,C210=мар17!C210),0,1))</f>
        <v>0</v>
      </c>
      <c r="Z210" s="70" t="str">
        <f t="shared" si="28"/>
        <v>ул. Пятая д.5</v>
      </c>
      <c r="AA210" s="504">
        <f>IF($B210&lt;&gt;"",MAX(AA$7:AA209)+1,0)</f>
        <v>199</v>
      </c>
      <c r="AB210" s="502">
        <f t="shared" si="27"/>
        <v>210</v>
      </c>
      <c r="AC210" s="504">
        <f>1</f>
        <v>1</v>
      </c>
      <c r="AD210" s="103">
        <f t="shared" si="29"/>
        <v>1716.08</v>
      </c>
      <c r="AE210" s="103">
        <f t="shared" si="30"/>
        <v>1684.04</v>
      </c>
      <c r="AF210" s="103">
        <f t="shared" si="31"/>
        <v>50</v>
      </c>
      <c r="AG210" s="3"/>
    </row>
    <row r="211" spans="2:33" ht="13.2" x14ac:dyDescent="0.25">
      <c r="B211" s="1" t="str">
        <f>адреса!$G$206</f>
        <v>кв.4</v>
      </c>
      <c r="C211" s="522">
        <f>адреса!$I$206</f>
        <v>50000004</v>
      </c>
      <c r="D211" s="6" t="str">
        <f>адреса!$K$206</f>
        <v>ФИО-5-4</v>
      </c>
      <c r="E211" s="6">
        <v>0</v>
      </c>
      <c r="F211" s="6">
        <v>2734.76</v>
      </c>
      <c r="G211" s="6">
        <v>0</v>
      </c>
      <c r="H211" s="6">
        <v>2425.0100000000002</v>
      </c>
      <c r="I211" s="6">
        <v>217.26</v>
      </c>
      <c r="J211" s="6">
        <v>0</v>
      </c>
      <c r="K211" s="6">
        <v>548.34</v>
      </c>
      <c r="L211" s="6">
        <v>0</v>
      </c>
      <c r="M211" s="6">
        <v>0</v>
      </c>
      <c r="N211" s="6">
        <v>50</v>
      </c>
      <c r="O211" s="6">
        <v>173.22</v>
      </c>
      <c r="P211" s="6">
        <v>0</v>
      </c>
      <c r="Q211" s="6">
        <v>0</v>
      </c>
      <c r="R211" s="6">
        <v>241.4</v>
      </c>
      <c r="S211" s="6">
        <v>1229.03</v>
      </c>
      <c r="T211" s="6">
        <v>0</v>
      </c>
      <c r="U211" s="6">
        <v>0</v>
      </c>
      <c r="V211" s="6">
        <v>7619.02</v>
      </c>
      <c r="W211" s="6">
        <v>7619.02</v>
      </c>
      <c r="X211" s="6">
        <v>0</v>
      </c>
      <c r="Y211" s="513">
        <f>IF(A211&lt;&gt;"",IF(A211=мар17!A211,0,1),IF(AND(B211=мар17!B211,C211=мар17!C211),0,1))</f>
        <v>0</v>
      </c>
      <c r="Z211" s="70" t="str">
        <f t="shared" si="28"/>
        <v>ул. Пятая д.5</v>
      </c>
      <c r="AA211" s="504">
        <f>IF($B211&lt;&gt;"",MAX(AA$7:AA210)+1,0)</f>
        <v>200</v>
      </c>
      <c r="AB211" s="502">
        <f t="shared" si="27"/>
        <v>211</v>
      </c>
      <c r="AC211" s="504">
        <f>1</f>
        <v>1</v>
      </c>
      <c r="AD211" s="103">
        <f t="shared" si="29"/>
        <v>2734.76</v>
      </c>
      <c r="AE211" s="103">
        <f t="shared" si="30"/>
        <v>4834.26</v>
      </c>
      <c r="AF211" s="103">
        <f t="shared" si="31"/>
        <v>50</v>
      </c>
      <c r="AG211" s="3"/>
    </row>
    <row r="212" spans="2:33" ht="13.2" x14ac:dyDescent="0.25">
      <c r="B212" s="1" t="str">
        <f>адреса!$G$207</f>
        <v>кв.5</v>
      </c>
      <c r="C212" s="522">
        <f>адреса!$I$207</f>
        <v>50000005</v>
      </c>
      <c r="D212" s="6" t="str">
        <f>адреса!$K$207</f>
        <v>ФИО-5-5</v>
      </c>
      <c r="E212" s="6">
        <v>4897.72</v>
      </c>
      <c r="F212" s="6">
        <v>1759.18</v>
      </c>
      <c r="G212" s="6">
        <v>0</v>
      </c>
      <c r="H212" s="6">
        <v>1561.59</v>
      </c>
      <c r="I212" s="6">
        <v>144.84</v>
      </c>
      <c r="J212" s="6">
        <v>0</v>
      </c>
      <c r="K212" s="6">
        <v>346.32</v>
      </c>
      <c r="L212" s="6">
        <v>0</v>
      </c>
      <c r="M212" s="6">
        <v>0</v>
      </c>
      <c r="N212" s="6">
        <v>50</v>
      </c>
      <c r="O212" s="6">
        <v>111.43</v>
      </c>
      <c r="P212" s="6">
        <v>0</v>
      </c>
      <c r="Q212" s="6">
        <v>0</v>
      </c>
      <c r="R212" s="6">
        <v>144.84</v>
      </c>
      <c r="S212" s="6">
        <v>737.42</v>
      </c>
      <c r="T212" s="6">
        <v>0</v>
      </c>
      <c r="U212" s="6">
        <v>0</v>
      </c>
      <c r="V212" s="6">
        <v>4855.62</v>
      </c>
      <c r="W212" s="6">
        <v>9753.34</v>
      </c>
      <c r="X212" s="6">
        <v>0</v>
      </c>
      <c r="Y212" s="513">
        <f>IF(A212&lt;&gt;"",IF(A212=мар17!A212,0,1),IF(AND(B212=мар17!B212,C212=мар17!C212),0,1))</f>
        <v>0</v>
      </c>
      <c r="Z212" s="70" t="str">
        <f t="shared" si="28"/>
        <v>ул. Пятая д.5</v>
      </c>
      <c r="AA212" s="504">
        <f>IF($B212&lt;&gt;"",MAX(AA$7:AA211)+1,0)</f>
        <v>201</v>
      </c>
      <c r="AB212" s="502">
        <f t="shared" si="27"/>
        <v>212</v>
      </c>
      <c r="AC212" s="504">
        <f>1</f>
        <v>1</v>
      </c>
      <c r="AD212" s="103">
        <f t="shared" si="29"/>
        <v>1759.18</v>
      </c>
      <c r="AE212" s="103">
        <f t="shared" si="30"/>
        <v>3046.44</v>
      </c>
      <c r="AF212" s="103">
        <f t="shared" si="31"/>
        <v>49.999999999999545</v>
      </c>
      <c r="AG212" s="3"/>
    </row>
    <row r="213" spans="2:33" ht="13.2" x14ac:dyDescent="0.25">
      <c r="B213" s="1" t="str">
        <f>адреса!$G$208</f>
        <v>кв.6</v>
      </c>
      <c r="C213" s="522">
        <f>адреса!$I$208</f>
        <v>50000006</v>
      </c>
      <c r="D213" s="6" t="str">
        <f>адреса!$K$208</f>
        <v>ФИО-5-6</v>
      </c>
      <c r="E213" s="6">
        <v>15949.77</v>
      </c>
      <c r="F213" s="6">
        <v>1720</v>
      </c>
      <c r="G213" s="6">
        <v>0</v>
      </c>
      <c r="H213" s="6">
        <v>1526.47</v>
      </c>
      <c r="I213" s="6">
        <v>120.7</v>
      </c>
      <c r="J213" s="6">
        <v>0</v>
      </c>
      <c r="K213" s="6">
        <v>288.60000000000002</v>
      </c>
      <c r="L213" s="6">
        <v>0</v>
      </c>
      <c r="M213" s="6">
        <v>0</v>
      </c>
      <c r="N213" s="6">
        <v>50</v>
      </c>
      <c r="O213" s="6">
        <v>108.95</v>
      </c>
      <c r="P213" s="6">
        <v>0</v>
      </c>
      <c r="Q213" s="6">
        <v>0</v>
      </c>
      <c r="R213" s="6">
        <v>120.7</v>
      </c>
      <c r="S213" s="6">
        <v>614.51</v>
      </c>
      <c r="T213" s="6">
        <v>0</v>
      </c>
      <c r="U213" s="6">
        <v>0</v>
      </c>
      <c r="V213" s="6">
        <v>4549.93</v>
      </c>
      <c r="W213" s="6">
        <v>10000</v>
      </c>
      <c r="X213" s="6">
        <v>10499.7</v>
      </c>
      <c r="Y213" s="513">
        <f>IF(A213&lt;&gt;"",IF(A213=мар17!A213,0,1),IF(AND(B213=мар17!B213,C213=мар17!C213),0,1))</f>
        <v>0</v>
      </c>
      <c r="Z213" s="70" t="str">
        <f t="shared" si="28"/>
        <v>ул. Пятая д.5</v>
      </c>
      <c r="AA213" s="504">
        <f>IF($B213&lt;&gt;"",MAX(AA$7:AA212)+1,0)</f>
        <v>202</v>
      </c>
      <c r="AB213" s="502">
        <f t="shared" si="27"/>
        <v>213</v>
      </c>
      <c r="AC213" s="504">
        <f>1</f>
        <v>1</v>
      </c>
      <c r="AD213" s="103">
        <f t="shared" si="29"/>
        <v>1720</v>
      </c>
      <c r="AE213" s="103">
        <f t="shared" si="30"/>
        <v>2779.9300000000003</v>
      </c>
      <c r="AF213" s="103">
        <f t="shared" si="31"/>
        <v>50</v>
      </c>
      <c r="AG213" s="3"/>
    </row>
    <row r="214" spans="2:33" ht="13.2" x14ac:dyDescent="0.25">
      <c r="B214" s="1" t="str">
        <f>адреса!$G$209</f>
        <v>кв.7</v>
      </c>
      <c r="C214" s="522">
        <f>адреса!$I$209</f>
        <v>50000007</v>
      </c>
      <c r="D214" s="6" t="str">
        <f>адреса!$K$209</f>
        <v>ФИО-5-7</v>
      </c>
      <c r="E214" s="6">
        <v>14659.98</v>
      </c>
      <c r="F214" s="6">
        <v>4231.4399999999996</v>
      </c>
      <c r="G214" s="6">
        <v>0</v>
      </c>
      <c r="H214" s="6">
        <v>3757.31</v>
      </c>
      <c r="I214" s="6">
        <v>121.09</v>
      </c>
      <c r="J214" s="6">
        <v>0</v>
      </c>
      <c r="K214" s="6">
        <v>250.04</v>
      </c>
      <c r="L214" s="6">
        <v>0</v>
      </c>
      <c r="M214" s="6">
        <v>0</v>
      </c>
      <c r="N214" s="6">
        <v>50</v>
      </c>
      <c r="O214" s="6">
        <v>268.02999999999997</v>
      </c>
      <c r="P214" s="6">
        <v>0</v>
      </c>
      <c r="Q214" s="6">
        <v>0</v>
      </c>
      <c r="R214" s="6">
        <v>88.06</v>
      </c>
      <c r="S214" s="6">
        <v>448.35</v>
      </c>
      <c r="T214" s="6">
        <v>0</v>
      </c>
      <c r="U214" s="6">
        <v>0</v>
      </c>
      <c r="V214" s="6">
        <v>9214.32</v>
      </c>
      <c r="W214" s="6">
        <v>23875</v>
      </c>
      <c r="X214" s="6">
        <v>-0.7</v>
      </c>
      <c r="Y214" s="513">
        <f>IF(A214&lt;&gt;"",IF(A214=мар17!A214,0,1),IF(AND(B214=мар17!B214,C214=мар17!C214),0,1))</f>
        <v>0</v>
      </c>
      <c r="Z214" s="70" t="str">
        <f t="shared" si="28"/>
        <v>ул. Пятая д.5</v>
      </c>
      <c r="AA214" s="504">
        <f>IF($B214&lt;&gt;"",MAX(AA$7:AA213)+1,0)</f>
        <v>203</v>
      </c>
      <c r="AB214" s="502">
        <f t="shared" si="27"/>
        <v>214</v>
      </c>
      <c r="AC214" s="504">
        <f>1</f>
        <v>1</v>
      </c>
      <c r="AD214" s="103">
        <f t="shared" si="29"/>
        <v>4231.4399999999996</v>
      </c>
      <c r="AE214" s="103">
        <f t="shared" si="30"/>
        <v>4932.880000000001</v>
      </c>
      <c r="AF214" s="103">
        <f t="shared" si="31"/>
        <v>49.999999999999091</v>
      </c>
      <c r="AG214" s="3"/>
    </row>
    <row r="215" spans="2:33" ht="13.2" x14ac:dyDescent="0.25">
      <c r="B215" s="1" t="str">
        <f>адреса!$G$210</f>
        <v>кв.8</v>
      </c>
      <c r="C215" s="522">
        <f>адреса!$I$210</f>
        <v>50000008</v>
      </c>
      <c r="D215" s="6" t="str">
        <f>адреса!$K$210</f>
        <v>ФИО-5-8</v>
      </c>
      <c r="E215" s="6">
        <v>5393.39</v>
      </c>
      <c r="F215" s="6">
        <v>2734.76</v>
      </c>
      <c r="G215" s="6">
        <v>0</v>
      </c>
      <c r="H215" s="6">
        <v>2425.0100000000002</v>
      </c>
      <c r="I215" s="6">
        <v>89.61</v>
      </c>
      <c r="J215" s="6">
        <v>0</v>
      </c>
      <c r="K215" s="6">
        <v>330.53</v>
      </c>
      <c r="L215" s="6">
        <v>0</v>
      </c>
      <c r="M215" s="6">
        <v>0</v>
      </c>
      <c r="N215" s="6">
        <v>50</v>
      </c>
      <c r="O215" s="6">
        <v>173.22</v>
      </c>
      <c r="P215" s="6">
        <v>0</v>
      </c>
      <c r="Q215" s="6">
        <v>0</v>
      </c>
      <c r="R215" s="6">
        <v>186.87</v>
      </c>
      <c r="S215" s="6">
        <v>951.39</v>
      </c>
      <c r="T215" s="6">
        <v>0</v>
      </c>
      <c r="U215" s="6">
        <v>0</v>
      </c>
      <c r="V215" s="6">
        <v>6941.39</v>
      </c>
      <c r="W215" s="6">
        <v>12334.78</v>
      </c>
      <c r="X215" s="6">
        <v>0</v>
      </c>
      <c r="Y215" s="513">
        <f>IF(A215&lt;&gt;"",IF(A215=мар17!A215,0,1),IF(AND(B215=мар17!B215,C215=мар17!C215),0,1))</f>
        <v>0</v>
      </c>
      <c r="Z215" s="70" t="str">
        <f t="shared" si="28"/>
        <v>ул. Пятая д.5</v>
      </c>
      <c r="AA215" s="504">
        <f>IF($B215&lt;&gt;"",MAX(AA$7:AA214)+1,0)</f>
        <v>204</v>
      </c>
      <c r="AB215" s="502">
        <f t="shared" si="27"/>
        <v>215</v>
      </c>
      <c r="AC215" s="504">
        <f>1</f>
        <v>1</v>
      </c>
      <c r="AD215" s="103">
        <f t="shared" si="29"/>
        <v>2734.76</v>
      </c>
      <c r="AE215" s="103">
        <f t="shared" si="30"/>
        <v>4156.63</v>
      </c>
      <c r="AF215" s="103">
        <f t="shared" si="31"/>
        <v>50</v>
      </c>
      <c r="AG215" s="3"/>
    </row>
    <row r="216" spans="2:33" ht="13.2" x14ac:dyDescent="0.25">
      <c r="B216" s="1" t="str">
        <f>адреса!$G$211</f>
        <v>кв.9</v>
      </c>
      <c r="C216" s="522">
        <f>адреса!$I$211</f>
        <v>50000009</v>
      </c>
      <c r="D216" s="6" t="str">
        <f>адреса!$K$211</f>
        <v>ФИО-5-9</v>
      </c>
      <c r="E216" s="6">
        <v>6705.03</v>
      </c>
      <c r="F216" s="6">
        <v>1759.18</v>
      </c>
      <c r="G216" s="6">
        <v>0</v>
      </c>
      <c r="H216" s="6">
        <v>1561.59</v>
      </c>
      <c r="I216" s="6">
        <v>217.26</v>
      </c>
      <c r="J216" s="6">
        <v>0</v>
      </c>
      <c r="K216" s="6">
        <v>519.48</v>
      </c>
      <c r="L216" s="6">
        <v>0</v>
      </c>
      <c r="M216" s="6">
        <v>0</v>
      </c>
      <c r="N216" s="6">
        <v>50</v>
      </c>
      <c r="O216" s="6">
        <v>111.43</v>
      </c>
      <c r="P216" s="6">
        <v>0</v>
      </c>
      <c r="Q216" s="6">
        <v>0</v>
      </c>
      <c r="R216" s="6">
        <v>217.26</v>
      </c>
      <c r="S216" s="6">
        <v>1106.1199999999999</v>
      </c>
      <c r="T216" s="6">
        <v>0</v>
      </c>
      <c r="U216" s="6">
        <v>0</v>
      </c>
      <c r="V216" s="6">
        <v>5542.32</v>
      </c>
      <c r="W216" s="6">
        <v>6705.03</v>
      </c>
      <c r="X216" s="6">
        <v>5542.32</v>
      </c>
      <c r="Y216" s="513">
        <f>IF(A216&lt;&gt;"",IF(A216=мар17!A216,0,1),IF(AND(B216=мар17!B216,C216=мар17!C216),0,1))</f>
        <v>0</v>
      </c>
      <c r="Z216" s="70" t="str">
        <f t="shared" si="28"/>
        <v>ул. Пятая д.5</v>
      </c>
      <c r="AA216" s="504">
        <f>IF($B216&lt;&gt;"",MAX(AA$7:AA215)+1,0)</f>
        <v>205</v>
      </c>
      <c r="AB216" s="502">
        <f t="shared" si="27"/>
        <v>216</v>
      </c>
      <c r="AC216" s="504">
        <f>1</f>
        <v>1</v>
      </c>
      <c r="AD216" s="103">
        <f t="shared" si="29"/>
        <v>1759.18</v>
      </c>
      <c r="AE216" s="103">
        <f t="shared" si="30"/>
        <v>3733.1399999999994</v>
      </c>
      <c r="AF216" s="103">
        <f t="shared" si="31"/>
        <v>50</v>
      </c>
      <c r="AG216" s="3"/>
    </row>
    <row r="217" spans="2:33" ht="13.2" x14ac:dyDescent="0.25">
      <c r="B217" s="1" t="str">
        <f>адреса!$G$212</f>
        <v>кв.10</v>
      </c>
      <c r="C217" s="522">
        <f>адреса!$I$212</f>
        <v>50000010</v>
      </c>
      <c r="D217" s="6" t="str">
        <f>адреса!$K$212</f>
        <v>ФИО-5-10</v>
      </c>
      <c r="E217" s="6">
        <v>3508.64</v>
      </c>
      <c r="F217" s="6">
        <v>1720</v>
      </c>
      <c r="G217" s="6">
        <v>0</v>
      </c>
      <c r="H217" s="6">
        <v>1526.47</v>
      </c>
      <c r="I217" s="6">
        <v>31.38</v>
      </c>
      <c r="J217" s="6">
        <v>0</v>
      </c>
      <c r="K217" s="6">
        <v>66.38</v>
      </c>
      <c r="L217" s="6">
        <v>0</v>
      </c>
      <c r="M217" s="6">
        <v>0</v>
      </c>
      <c r="N217" s="6">
        <v>50</v>
      </c>
      <c r="O217" s="6">
        <v>108.95</v>
      </c>
      <c r="P217" s="6">
        <v>0</v>
      </c>
      <c r="Q217" s="6">
        <v>0</v>
      </c>
      <c r="R217" s="6">
        <v>24.14</v>
      </c>
      <c r="S217" s="6">
        <v>122.9</v>
      </c>
      <c r="T217" s="6">
        <v>0</v>
      </c>
      <c r="U217" s="6">
        <v>0</v>
      </c>
      <c r="V217" s="6">
        <v>3650.22</v>
      </c>
      <c r="W217" s="6">
        <v>7158.86</v>
      </c>
      <c r="X217" s="6">
        <v>0</v>
      </c>
      <c r="Y217" s="513">
        <f>IF(A217&lt;&gt;"",IF(A217=мар17!A217,0,1),IF(AND(B217=мар17!B217,C217=мар17!C217),0,1))</f>
        <v>0</v>
      </c>
      <c r="Z217" s="70" t="str">
        <f t="shared" ref="Z217:Z280" si="32">IF(AND(A217&lt;&gt;"",B217=""),A217,Z216)</f>
        <v>ул. Пятая д.5</v>
      </c>
      <c r="AA217" s="504">
        <f>IF($B217&lt;&gt;"",MAX(AA$7:AA216)+1,0)</f>
        <v>206</v>
      </c>
      <c r="AB217" s="502">
        <f t="shared" si="27"/>
        <v>217</v>
      </c>
      <c r="AC217" s="504">
        <f>1</f>
        <v>1</v>
      </c>
      <c r="AD217" s="103">
        <f t="shared" ref="AD217:AD280" si="33">F217</f>
        <v>1720</v>
      </c>
      <c r="AE217" s="103">
        <f t="shared" ref="AE217:AE280" si="34">H217+I217+J217+K217+L217+O217+R217+S217</f>
        <v>1880.2200000000003</v>
      </c>
      <c r="AF217" s="103">
        <f t="shared" ref="AF217:AF280" si="35">V217-AD217-AE217</f>
        <v>49.999999999999545</v>
      </c>
      <c r="AG217" s="3"/>
    </row>
    <row r="218" spans="2:33" ht="13.2" x14ac:dyDescent="0.25">
      <c r="B218" s="1" t="str">
        <f>адреса!$G$213</f>
        <v>кв.11</v>
      </c>
      <c r="C218" s="522">
        <f>адреса!$I$213</f>
        <v>50000011</v>
      </c>
      <c r="D218" s="6" t="str">
        <f>адреса!$K$213</f>
        <v>ФИО-5-11</v>
      </c>
      <c r="E218" s="6">
        <v>0</v>
      </c>
      <c r="F218" s="6">
        <v>4231.4399999999996</v>
      </c>
      <c r="G218" s="6">
        <v>0</v>
      </c>
      <c r="H218" s="6">
        <v>3757.31</v>
      </c>
      <c r="I218" s="6">
        <v>127.68</v>
      </c>
      <c r="J218" s="6">
        <v>0</v>
      </c>
      <c r="K218" s="6">
        <v>300.32</v>
      </c>
      <c r="L218" s="6">
        <v>0</v>
      </c>
      <c r="M218" s="6">
        <v>0</v>
      </c>
      <c r="N218" s="6">
        <v>50</v>
      </c>
      <c r="O218" s="6">
        <v>268.02999999999997</v>
      </c>
      <c r="P218" s="6">
        <v>0</v>
      </c>
      <c r="Q218" s="6">
        <v>0</v>
      </c>
      <c r="R218" s="6">
        <v>123.52</v>
      </c>
      <c r="S218" s="6">
        <v>628.89</v>
      </c>
      <c r="T218" s="6">
        <v>0</v>
      </c>
      <c r="U218" s="6">
        <v>0</v>
      </c>
      <c r="V218" s="6">
        <v>9487.19</v>
      </c>
      <c r="W218" s="6">
        <v>8000</v>
      </c>
      <c r="X218" s="6">
        <v>1487.19</v>
      </c>
      <c r="Y218" s="513">
        <f>IF(A218&lt;&gt;"",IF(A218=мар17!A218,0,1),IF(AND(B218=мар17!B218,C218=мар17!C218),0,1))</f>
        <v>0</v>
      </c>
      <c r="Z218" s="70" t="str">
        <f t="shared" si="32"/>
        <v>ул. Пятая д.5</v>
      </c>
      <c r="AA218" s="504">
        <f>IF($B218&lt;&gt;"",MAX(AA$7:AA217)+1,0)</f>
        <v>207</v>
      </c>
      <c r="AB218" s="502">
        <f t="shared" si="27"/>
        <v>218</v>
      </c>
      <c r="AC218" s="504">
        <f>1</f>
        <v>1</v>
      </c>
      <c r="AD218" s="103">
        <f t="shared" si="33"/>
        <v>4231.4399999999996</v>
      </c>
      <c r="AE218" s="103">
        <f t="shared" si="34"/>
        <v>5205.75</v>
      </c>
      <c r="AF218" s="103">
        <f t="shared" si="35"/>
        <v>50.000000000000909</v>
      </c>
      <c r="AG218" s="3"/>
    </row>
    <row r="219" spans="2:33" ht="13.2" x14ac:dyDescent="0.25">
      <c r="B219" s="1" t="str">
        <f>адреса!$G$214</f>
        <v>кв.12</v>
      </c>
      <c r="C219" s="522">
        <f>адреса!$I$214</f>
        <v>50000012</v>
      </c>
      <c r="D219" s="6" t="str">
        <f>адреса!$K$214</f>
        <v>ФИО-5-12</v>
      </c>
      <c r="E219" s="6">
        <v>79787.47</v>
      </c>
      <c r="F219" s="6">
        <v>2742.6</v>
      </c>
      <c r="G219" s="6">
        <v>0</v>
      </c>
      <c r="H219" s="6">
        <v>2435.33</v>
      </c>
      <c r="I219" s="6">
        <v>0</v>
      </c>
      <c r="J219" s="6">
        <v>0</v>
      </c>
      <c r="K219" s="6">
        <v>0</v>
      </c>
      <c r="L219" s="6">
        <v>0</v>
      </c>
      <c r="M219" s="6">
        <v>0</v>
      </c>
      <c r="N219" s="6">
        <v>50</v>
      </c>
      <c r="O219" s="6">
        <v>173.72</v>
      </c>
      <c r="P219" s="6">
        <v>0</v>
      </c>
      <c r="Q219" s="6">
        <v>0</v>
      </c>
      <c r="R219" s="6">
        <v>0</v>
      </c>
      <c r="S219" s="6">
        <v>0</v>
      </c>
      <c r="T219" s="6">
        <v>0</v>
      </c>
      <c r="U219" s="6">
        <v>0</v>
      </c>
      <c r="V219" s="6">
        <v>5401.65</v>
      </c>
      <c r="W219" s="6">
        <v>0</v>
      </c>
      <c r="X219" s="6">
        <v>85189.119999999995</v>
      </c>
      <c r="Y219" s="513">
        <f>IF(A219&lt;&gt;"",IF(A219=мар17!A219,0,1),IF(AND(B219=мар17!B219,C219=мар17!C219),0,1))</f>
        <v>0</v>
      </c>
      <c r="Z219" s="70" t="str">
        <f t="shared" si="32"/>
        <v>ул. Пятая д.5</v>
      </c>
      <c r="AA219" s="504">
        <f>IF($B219&lt;&gt;"",MAX(AA$7:AA218)+1,0)</f>
        <v>208</v>
      </c>
      <c r="AB219" s="502">
        <f t="shared" si="27"/>
        <v>219</v>
      </c>
      <c r="AC219" s="504">
        <f>1</f>
        <v>1</v>
      </c>
      <c r="AD219" s="103">
        <f t="shared" si="33"/>
        <v>2742.6</v>
      </c>
      <c r="AE219" s="103">
        <f t="shared" si="34"/>
        <v>2609.0499999999997</v>
      </c>
      <c r="AF219" s="103">
        <f t="shared" si="35"/>
        <v>50</v>
      </c>
      <c r="AG219" s="3"/>
    </row>
    <row r="220" spans="2:33" ht="13.2" x14ac:dyDescent="0.25">
      <c r="B220" s="1" t="str">
        <f>адреса!$G$215</f>
        <v>кв.13</v>
      </c>
      <c r="C220" s="522">
        <f>адреса!$I$215</f>
        <v>50000013</v>
      </c>
      <c r="D220" s="6" t="str">
        <f>адреса!$K$215</f>
        <v>ФИО-5-13</v>
      </c>
      <c r="E220" s="6">
        <v>3338.99</v>
      </c>
      <c r="F220" s="6">
        <v>1755.26</v>
      </c>
      <c r="G220" s="6">
        <v>0</v>
      </c>
      <c r="H220" s="6">
        <v>1557.45</v>
      </c>
      <c r="I220" s="6">
        <v>171.39</v>
      </c>
      <c r="J220" s="6">
        <v>0</v>
      </c>
      <c r="K220" s="6">
        <v>311.69</v>
      </c>
      <c r="L220" s="6">
        <v>0</v>
      </c>
      <c r="M220" s="6">
        <v>0</v>
      </c>
      <c r="N220" s="6">
        <v>50</v>
      </c>
      <c r="O220" s="6">
        <v>111.18</v>
      </c>
      <c r="P220" s="6">
        <v>0</v>
      </c>
      <c r="Q220" s="6">
        <v>0</v>
      </c>
      <c r="R220" s="6">
        <v>89.32</v>
      </c>
      <c r="S220" s="6">
        <v>454.74</v>
      </c>
      <c r="T220" s="6">
        <v>0</v>
      </c>
      <c r="U220" s="6">
        <v>0</v>
      </c>
      <c r="V220" s="6">
        <v>4501.03</v>
      </c>
      <c r="W220" s="6">
        <v>7840.02</v>
      </c>
      <c r="X220" s="6">
        <v>0</v>
      </c>
      <c r="Y220" s="513">
        <f>IF(A220&lt;&gt;"",IF(A220=мар17!A220,0,1),IF(AND(B220=мар17!B220,C220=мар17!C220),0,1))</f>
        <v>0</v>
      </c>
      <c r="Z220" s="70" t="str">
        <f t="shared" si="32"/>
        <v>ул. Пятая д.5</v>
      </c>
      <c r="AA220" s="504">
        <f>IF($B220&lt;&gt;"",MAX(AA$7:AA219)+1,0)</f>
        <v>209</v>
      </c>
      <c r="AB220" s="502">
        <f t="shared" si="27"/>
        <v>220</v>
      </c>
      <c r="AC220" s="504">
        <f>1</f>
        <v>1</v>
      </c>
      <c r="AD220" s="103">
        <f t="shared" si="33"/>
        <v>1755.26</v>
      </c>
      <c r="AE220" s="103">
        <f t="shared" si="34"/>
        <v>2695.7700000000004</v>
      </c>
      <c r="AF220" s="103">
        <f t="shared" si="35"/>
        <v>49.999999999999091</v>
      </c>
      <c r="AG220" s="3"/>
    </row>
    <row r="221" spans="2:33" ht="13.2" x14ac:dyDescent="0.25">
      <c r="B221" s="1" t="str">
        <f>адреса!$G$216</f>
        <v>кв.14</v>
      </c>
      <c r="C221" s="522">
        <f>адреса!$I$216</f>
        <v>50000014</v>
      </c>
      <c r="D221" s="6" t="str">
        <f>адреса!$K$216</f>
        <v>ФИО-5-14</v>
      </c>
      <c r="E221" s="6">
        <v>0</v>
      </c>
      <c r="F221" s="6">
        <v>4219.6899999999996</v>
      </c>
      <c r="G221" s="6">
        <v>0</v>
      </c>
      <c r="H221" s="6">
        <v>3746.98</v>
      </c>
      <c r="I221" s="6">
        <v>0</v>
      </c>
      <c r="J221" s="6">
        <v>0</v>
      </c>
      <c r="K221" s="6">
        <v>0</v>
      </c>
      <c r="L221" s="6">
        <v>0</v>
      </c>
      <c r="M221" s="6">
        <v>0</v>
      </c>
      <c r="N221" s="6">
        <v>50</v>
      </c>
      <c r="O221" s="6">
        <v>267.27999999999997</v>
      </c>
      <c r="P221" s="6">
        <v>0</v>
      </c>
      <c r="Q221" s="6">
        <v>0</v>
      </c>
      <c r="R221" s="6">
        <v>0</v>
      </c>
      <c r="S221" s="6">
        <v>0</v>
      </c>
      <c r="T221" s="6">
        <v>0</v>
      </c>
      <c r="U221" s="6">
        <v>0</v>
      </c>
      <c r="V221" s="6">
        <v>8283.9500000000007</v>
      </c>
      <c r="W221" s="6">
        <v>8283.9500000000007</v>
      </c>
      <c r="X221" s="6">
        <v>0</v>
      </c>
      <c r="Y221" s="513">
        <f>IF(A221&lt;&gt;"",IF(A221=мар17!A221,0,1),IF(AND(B221=мар17!B221,C221=мар17!C221),0,1))</f>
        <v>0</v>
      </c>
      <c r="Z221" s="70" t="str">
        <f t="shared" si="32"/>
        <v>ул. Пятая д.5</v>
      </c>
      <c r="AA221" s="504">
        <f>IF($B221&lt;&gt;"",MAX(AA$7:AA220)+1,0)</f>
        <v>210</v>
      </c>
      <c r="AB221" s="502">
        <f t="shared" si="27"/>
        <v>221</v>
      </c>
      <c r="AC221" s="504">
        <f>1</f>
        <v>1</v>
      </c>
      <c r="AD221" s="103">
        <f t="shared" si="33"/>
        <v>4219.6899999999996</v>
      </c>
      <c r="AE221" s="103">
        <f t="shared" si="34"/>
        <v>4014.26</v>
      </c>
      <c r="AF221" s="103">
        <f t="shared" si="35"/>
        <v>50.000000000000909</v>
      </c>
      <c r="AG221" s="3"/>
    </row>
    <row r="222" spans="2:33" ht="13.2" x14ac:dyDescent="0.25">
      <c r="B222" s="1" t="str">
        <f>адреса!$G$217</f>
        <v>кв.15</v>
      </c>
      <c r="C222" s="522">
        <f>адреса!$I$217</f>
        <v>50000015</v>
      </c>
      <c r="D222" s="6" t="str">
        <f>адреса!$K$217</f>
        <v>ФИО-5-15</v>
      </c>
      <c r="E222" s="6">
        <v>5573.98</v>
      </c>
      <c r="F222" s="6">
        <v>2742.6</v>
      </c>
      <c r="G222" s="6">
        <v>0</v>
      </c>
      <c r="H222" s="6">
        <v>2435.33</v>
      </c>
      <c r="I222" s="6">
        <v>120.7</v>
      </c>
      <c r="J222" s="6">
        <v>0</v>
      </c>
      <c r="K222" s="6">
        <v>173.16</v>
      </c>
      <c r="L222" s="6">
        <v>0</v>
      </c>
      <c r="M222" s="6">
        <v>0</v>
      </c>
      <c r="N222" s="6">
        <v>50</v>
      </c>
      <c r="O222" s="6">
        <v>173.72</v>
      </c>
      <c r="P222" s="6">
        <v>0</v>
      </c>
      <c r="Q222" s="6">
        <v>0</v>
      </c>
      <c r="R222" s="6">
        <v>24.14</v>
      </c>
      <c r="S222" s="6">
        <v>122.9</v>
      </c>
      <c r="T222" s="6">
        <v>0</v>
      </c>
      <c r="U222" s="6">
        <v>0</v>
      </c>
      <c r="V222" s="6">
        <v>5842.55</v>
      </c>
      <c r="W222" s="6">
        <v>11416.53</v>
      </c>
      <c r="X222" s="6">
        <v>0</v>
      </c>
      <c r="Y222" s="513">
        <f>IF(A222&lt;&gt;"",IF(A222=мар17!A222,0,1),IF(AND(B222=мар17!B222,C222=мар17!C222),0,1))</f>
        <v>0</v>
      </c>
      <c r="Z222" s="70" t="str">
        <f t="shared" si="32"/>
        <v>ул. Пятая д.5</v>
      </c>
      <c r="AA222" s="504">
        <f>IF($B222&lt;&gt;"",MAX(AA$7:AA221)+1,0)</f>
        <v>211</v>
      </c>
      <c r="AB222" s="502">
        <f t="shared" si="27"/>
        <v>222</v>
      </c>
      <c r="AC222" s="504">
        <f>1</f>
        <v>1</v>
      </c>
      <c r="AD222" s="103">
        <f t="shared" si="33"/>
        <v>2742.6</v>
      </c>
      <c r="AE222" s="103">
        <f t="shared" si="34"/>
        <v>3049.9499999999994</v>
      </c>
      <c r="AF222" s="103">
        <f t="shared" si="35"/>
        <v>50.000000000000909</v>
      </c>
      <c r="AG222" s="3"/>
    </row>
    <row r="223" spans="2:33" ht="13.2" x14ac:dyDescent="0.25">
      <c r="B223" s="1" t="str">
        <f>адреса!$G$218</f>
        <v>кв.16</v>
      </c>
      <c r="C223" s="522">
        <f>адреса!$I$218</f>
        <v>50000016</v>
      </c>
      <c r="D223" s="6" t="str">
        <f>адреса!$K$218</f>
        <v>ФИО-5-16</v>
      </c>
      <c r="E223" s="6">
        <v>5399.77</v>
      </c>
      <c r="F223" s="6">
        <v>1755.26</v>
      </c>
      <c r="G223" s="6">
        <v>0</v>
      </c>
      <c r="H223" s="6">
        <v>1557.45</v>
      </c>
      <c r="I223" s="6">
        <v>1.35</v>
      </c>
      <c r="J223" s="6">
        <v>0</v>
      </c>
      <c r="K223" s="6">
        <v>2.2400000000000002</v>
      </c>
      <c r="L223" s="6">
        <v>0</v>
      </c>
      <c r="M223" s="6">
        <v>0</v>
      </c>
      <c r="N223" s="6">
        <v>50</v>
      </c>
      <c r="O223" s="6">
        <v>111.18</v>
      </c>
      <c r="P223" s="6">
        <v>0</v>
      </c>
      <c r="Q223" s="6">
        <v>0</v>
      </c>
      <c r="R223" s="6">
        <v>0.52</v>
      </c>
      <c r="S223" s="6">
        <v>2.67</v>
      </c>
      <c r="T223" s="6">
        <v>0</v>
      </c>
      <c r="U223" s="6">
        <v>0</v>
      </c>
      <c r="V223" s="6">
        <v>3480.67</v>
      </c>
      <c r="W223" s="6">
        <v>8880.44</v>
      </c>
      <c r="X223" s="6">
        <v>0</v>
      </c>
      <c r="Y223" s="513">
        <f>IF(A223&lt;&gt;"",IF(A223=мар17!A223,0,1),IF(AND(B223=мар17!B223,C223=мар17!C223),0,1))</f>
        <v>0</v>
      </c>
      <c r="Z223" s="70" t="str">
        <f t="shared" si="32"/>
        <v>ул. Пятая д.5</v>
      </c>
      <c r="AA223" s="504">
        <f>IF($B223&lt;&gt;"",MAX(AA$7:AA222)+1,0)</f>
        <v>212</v>
      </c>
      <c r="AB223" s="502">
        <f t="shared" si="27"/>
        <v>223</v>
      </c>
      <c r="AC223" s="504">
        <f>1</f>
        <v>1</v>
      </c>
      <c r="AD223" s="103">
        <f t="shared" si="33"/>
        <v>1755.26</v>
      </c>
      <c r="AE223" s="103">
        <f t="shared" si="34"/>
        <v>1675.41</v>
      </c>
      <c r="AF223" s="103">
        <f t="shared" si="35"/>
        <v>50</v>
      </c>
      <c r="AG223" s="3"/>
    </row>
    <row r="224" spans="2:33" ht="13.2" x14ac:dyDescent="0.25">
      <c r="B224" s="1" t="str">
        <f>адреса!$G$219</f>
        <v>кв.17</v>
      </c>
      <c r="C224" s="522">
        <f>адреса!$I$219</f>
        <v>50000017</v>
      </c>
      <c r="D224" s="6" t="str">
        <f>адреса!$K$219</f>
        <v>ФИО-5-17</v>
      </c>
      <c r="E224" s="6">
        <v>0</v>
      </c>
      <c r="F224" s="6">
        <v>1747.43</v>
      </c>
      <c r="G224" s="6">
        <v>0</v>
      </c>
      <c r="H224" s="6">
        <v>1551.26</v>
      </c>
      <c r="I224" s="6">
        <v>-76.510000000000005</v>
      </c>
      <c r="J224" s="6">
        <v>0</v>
      </c>
      <c r="K224" s="6">
        <v>-119.99</v>
      </c>
      <c r="L224" s="6">
        <v>0</v>
      </c>
      <c r="M224" s="6">
        <v>0</v>
      </c>
      <c r="N224" s="6">
        <v>50</v>
      </c>
      <c r="O224" s="6">
        <v>110.68</v>
      </c>
      <c r="P224" s="6">
        <v>0</v>
      </c>
      <c r="Q224" s="6">
        <v>0</v>
      </c>
      <c r="R224" s="6">
        <v>-23.84</v>
      </c>
      <c r="S224" s="6">
        <v>-121.41</v>
      </c>
      <c r="T224" s="6">
        <v>0</v>
      </c>
      <c r="U224" s="6">
        <v>0</v>
      </c>
      <c r="V224" s="6">
        <v>3117.62</v>
      </c>
      <c r="W224" s="6">
        <v>0</v>
      </c>
      <c r="X224" s="6">
        <v>3117.62</v>
      </c>
      <c r="Y224" s="513">
        <f>IF(A224&lt;&gt;"",IF(A224=мар17!A224,0,1),IF(AND(B224=мар17!B224,C224=мар17!C224),0,1))</f>
        <v>0</v>
      </c>
      <c r="Z224" s="70" t="str">
        <f t="shared" si="32"/>
        <v>ул. Пятая д.5</v>
      </c>
      <c r="AA224" s="504">
        <f>IF($B224&lt;&gt;"",MAX(AA$7:AA223)+1,0)</f>
        <v>213</v>
      </c>
      <c r="AB224" s="502">
        <f t="shared" si="27"/>
        <v>224</v>
      </c>
      <c r="AC224" s="504">
        <f>1</f>
        <v>1</v>
      </c>
      <c r="AD224" s="103">
        <f t="shared" si="33"/>
        <v>1747.43</v>
      </c>
      <c r="AE224" s="103">
        <f t="shared" si="34"/>
        <v>1320.19</v>
      </c>
      <c r="AF224" s="103">
        <f t="shared" si="35"/>
        <v>49.999999999999773</v>
      </c>
      <c r="AG224" s="3"/>
    </row>
    <row r="225" spans="2:33" ht="13.2" x14ac:dyDescent="0.25">
      <c r="B225" s="1" t="str">
        <f>адреса!$G$220</f>
        <v>кв.18</v>
      </c>
      <c r="C225" s="522">
        <f>адреса!$I$220</f>
        <v>50000018</v>
      </c>
      <c r="D225" s="6" t="str">
        <f>адреса!$K$220</f>
        <v>ФИО-5-18</v>
      </c>
      <c r="E225" s="6">
        <v>10210.41</v>
      </c>
      <c r="F225" s="6">
        <v>4219.6899999999996</v>
      </c>
      <c r="G225" s="6">
        <v>0</v>
      </c>
      <c r="H225" s="6">
        <v>3746.98</v>
      </c>
      <c r="I225" s="6">
        <v>313.82</v>
      </c>
      <c r="J225" s="6">
        <v>0</v>
      </c>
      <c r="K225" s="6">
        <v>721.5</v>
      </c>
      <c r="L225" s="6">
        <v>0</v>
      </c>
      <c r="M225" s="6">
        <v>0</v>
      </c>
      <c r="N225" s="6">
        <v>50</v>
      </c>
      <c r="O225" s="6">
        <v>267.27999999999997</v>
      </c>
      <c r="P225" s="6">
        <v>0</v>
      </c>
      <c r="Q225" s="6">
        <v>0</v>
      </c>
      <c r="R225" s="6">
        <v>289.68</v>
      </c>
      <c r="S225" s="6">
        <v>1474.83</v>
      </c>
      <c r="T225" s="6">
        <v>0</v>
      </c>
      <c r="U225" s="6">
        <v>0</v>
      </c>
      <c r="V225" s="6">
        <v>11083.78</v>
      </c>
      <c r="W225" s="6">
        <v>21294.19</v>
      </c>
      <c r="X225" s="6">
        <v>0</v>
      </c>
      <c r="Y225" s="513">
        <f>IF(A225&lt;&gt;"",IF(A225=мар17!A225,0,1),IF(AND(B225=мар17!B225,C225=мар17!C225),0,1))</f>
        <v>0</v>
      </c>
      <c r="Z225" s="70" t="str">
        <f t="shared" si="32"/>
        <v>ул. Пятая д.5</v>
      </c>
      <c r="AA225" s="504">
        <f>IF($B225&lt;&gt;"",MAX(AA$7:AA224)+1,0)</f>
        <v>214</v>
      </c>
      <c r="AB225" s="502">
        <f t="shared" si="27"/>
        <v>225</v>
      </c>
      <c r="AC225" s="504">
        <f>1</f>
        <v>1</v>
      </c>
      <c r="AD225" s="103">
        <f t="shared" si="33"/>
        <v>4219.6899999999996</v>
      </c>
      <c r="AE225" s="103">
        <f t="shared" si="34"/>
        <v>6814.09</v>
      </c>
      <c r="AF225" s="103">
        <f t="shared" si="35"/>
        <v>50.000000000000909</v>
      </c>
      <c r="AG225" s="3"/>
    </row>
    <row r="226" spans="2:33" ht="13.2" x14ac:dyDescent="0.25">
      <c r="B226" s="1" t="str">
        <f>адреса!$G$221</f>
        <v>кв.19</v>
      </c>
      <c r="C226" s="522">
        <f>адреса!$I$221</f>
        <v>50000019</v>
      </c>
      <c r="D226" s="6" t="str">
        <f>адреса!$K$221</f>
        <v>ФИО-5-19</v>
      </c>
      <c r="E226" s="6">
        <v>5102.42</v>
      </c>
      <c r="F226" s="6">
        <v>2742.6</v>
      </c>
      <c r="G226" s="6">
        <v>0</v>
      </c>
      <c r="H226" s="6">
        <v>2435.33</v>
      </c>
      <c r="I226" s="6">
        <v>234.08</v>
      </c>
      <c r="J226" s="6">
        <v>0</v>
      </c>
      <c r="K226" s="6">
        <v>477.93</v>
      </c>
      <c r="L226" s="6">
        <v>0</v>
      </c>
      <c r="M226" s="6">
        <v>0</v>
      </c>
      <c r="N226" s="6">
        <v>50</v>
      </c>
      <c r="O226" s="6">
        <v>173.72</v>
      </c>
      <c r="P226" s="6">
        <v>0</v>
      </c>
      <c r="Q226" s="6">
        <v>0</v>
      </c>
      <c r="R226" s="6">
        <v>165.68</v>
      </c>
      <c r="S226" s="6">
        <v>843.53</v>
      </c>
      <c r="T226" s="6">
        <v>0</v>
      </c>
      <c r="U226" s="6">
        <v>0</v>
      </c>
      <c r="V226" s="6">
        <v>7122.87</v>
      </c>
      <c r="W226" s="6">
        <v>12500</v>
      </c>
      <c r="X226" s="6">
        <v>-274.70999999999998</v>
      </c>
      <c r="Y226" s="513">
        <f>IF(A226&lt;&gt;"",IF(A226=мар17!A226,0,1),IF(AND(B226=мар17!B226,C226=мар17!C226),0,1))</f>
        <v>0</v>
      </c>
      <c r="Z226" s="70" t="str">
        <f t="shared" si="32"/>
        <v>ул. Пятая д.5</v>
      </c>
      <c r="AA226" s="504">
        <f>IF($B226&lt;&gt;"",MAX(AA$7:AA225)+1,0)</f>
        <v>215</v>
      </c>
      <c r="AB226" s="502">
        <f t="shared" si="27"/>
        <v>226</v>
      </c>
      <c r="AC226" s="504">
        <f>1</f>
        <v>1</v>
      </c>
      <c r="AD226" s="103">
        <f t="shared" si="33"/>
        <v>2742.6</v>
      </c>
      <c r="AE226" s="103">
        <f t="shared" si="34"/>
        <v>4330.2699999999995</v>
      </c>
      <c r="AF226" s="103">
        <f t="shared" si="35"/>
        <v>50.000000000000909</v>
      </c>
      <c r="AG226" s="3"/>
    </row>
    <row r="227" spans="2:33" ht="13.2" x14ac:dyDescent="0.25">
      <c r="B227" s="1" t="str">
        <f>адреса!$G$222</f>
        <v>кв.20</v>
      </c>
      <c r="C227" s="522">
        <f>адреса!$I$222</f>
        <v>50000020</v>
      </c>
      <c r="D227" s="6" t="str">
        <f>адреса!$K$222</f>
        <v>ФИО-5-20</v>
      </c>
      <c r="E227" s="6">
        <v>4018.72</v>
      </c>
      <c r="F227" s="6">
        <v>1755.26</v>
      </c>
      <c r="G227" s="6">
        <v>0</v>
      </c>
      <c r="H227" s="6">
        <v>1557.45</v>
      </c>
      <c r="I227" s="6">
        <v>121.09</v>
      </c>
      <c r="J227" s="6">
        <v>0</v>
      </c>
      <c r="K227" s="6">
        <v>250.04</v>
      </c>
      <c r="L227" s="6">
        <v>0</v>
      </c>
      <c r="M227" s="6">
        <v>0</v>
      </c>
      <c r="N227" s="6">
        <v>50</v>
      </c>
      <c r="O227" s="6">
        <v>111.18</v>
      </c>
      <c r="P227" s="6">
        <v>0</v>
      </c>
      <c r="Q227" s="6">
        <v>0</v>
      </c>
      <c r="R227" s="6">
        <v>88.06</v>
      </c>
      <c r="S227" s="6">
        <v>448.35</v>
      </c>
      <c r="T227" s="6">
        <v>0</v>
      </c>
      <c r="U227" s="6">
        <v>0</v>
      </c>
      <c r="V227" s="6">
        <v>4381.43</v>
      </c>
      <c r="W227" s="6">
        <v>0</v>
      </c>
      <c r="X227" s="6">
        <v>8400.15</v>
      </c>
      <c r="Y227" s="513">
        <f>IF(A227&lt;&gt;"",IF(A227=мар17!A227,0,1),IF(AND(B227=мар17!B227,C227=мар17!C227),0,1))</f>
        <v>0</v>
      </c>
      <c r="Z227" s="70" t="str">
        <f t="shared" si="32"/>
        <v>ул. Пятая д.5</v>
      </c>
      <c r="AA227" s="504">
        <f>IF($B227&lt;&gt;"",MAX(AA$7:AA226)+1,0)</f>
        <v>216</v>
      </c>
      <c r="AB227" s="502">
        <f t="shared" si="27"/>
        <v>227</v>
      </c>
      <c r="AC227" s="504">
        <f>1</f>
        <v>1</v>
      </c>
      <c r="AD227" s="103">
        <f t="shared" si="33"/>
        <v>1755.26</v>
      </c>
      <c r="AE227" s="103">
        <f t="shared" si="34"/>
        <v>2576.17</v>
      </c>
      <c r="AF227" s="103">
        <f t="shared" si="35"/>
        <v>50</v>
      </c>
      <c r="AG227" s="3"/>
    </row>
    <row r="228" spans="2:33" ht="13.2" x14ac:dyDescent="0.25">
      <c r="B228" s="1" t="str">
        <f>адреса!$G$223</f>
        <v>кв.21</v>
      </c>
      <c r="C228" s="522">
        <f>адреса!$I$223</f>
        <v>50000021</v>
      </c>
      <c r="D228" s="6" t="str">
        <f>адреса!$K$223</f>
        <v>ФИО-5-21</v>
      </c>
      <c r="E228" s="6">
        <v>4323.38</v>
      </c>
      <c r="F228" s="6">
        <v>1747.43</v>
      </c>
      <c r="G228" s="6">
        <v>0</v>
      </c>
      <c r="H228" s="6">
        <v>1551.26</v>
      </c>
      <c r="I228" s="6">
        <v>241.4</v>
      </c>
      <c r="J228" s="6">
        <v>0</v>
      </c>
      <c r="K228" s="6">
        <v>-132.52000000000001</v>
      </c>
      <c r="L228" s="6">
        <v>0</v>
      </c>
      <c r="M228" s="6">
        <v>0</v>
      </c>
      <c r="N228" s="6">
        <v>50</v>
      </c>
      <c r="O228" s="6">
        <v>110.68</v>
      </c>
      <c r="P228" s="6">
        <v>0</v>
      </c>
      <c r="Q228" s="6">
        <v>0</v>
      </c>
      <c r="R228" s="6">
        <v>-352.24</v>
      </c>
      <c r="S228" s="6">
        <v>-1793.4</v>
      </c>
      <c r="T228" s="6">
        <v>0</v>
      </c>
      <c r="U228" s="6">
        <v>0</v>
      </c>
      <c r="V228" s="6">
        <v>1422.61</v>
      </c>
      <c r="W228" s="6">
        <v>0</v>
      </c>
      <c r="X228" s="6">
        <v>5745.99</v>
      </c>
      <c r="Y228" s="513">
        <f>IF(A228&lt;&gt;"",IF(A228=мар17!A228,0,1),IF(AND(B228=мар17!B228,C228=мар17!C228),0,1))</f>
        <v>0</v>
      </c>
      <c r="Z228" s="70" t="str">
        <f t="shared" si="32"/>
        <v>ул. Пятая д.5</v>
      </c>
      <c r="AA228" s="504">
        <f>IF($B228&lt;&gt;"",MAX(AA$7:AA227)+1,0)</f>
        <v>217</v>
      </c>
      <c r="AB228" s="502">
        <f t="shared" si="27"/>
        <v>228</v>
      </c>
      <c r="AC228" s="504">
        <f>1</f>
        <v>1</v>
      </c>
      <c r="AD228" s="103">
        <f t="shared" si="33"/>
        <v>1747.43</v>
      </c>
      <c r="AE228" s="103">
        <f t="shared" si="34"/>
        <v>-374.81999999999994</v>
      </c>
      <c r="AF228" s="103">
        <f t="shared" si="35"/>
        <v>49.999999999999773</v>
      </c>
      <c r="AG228" s="3"/>
    </row>
    <row r="229" spans="2:33" ht="13.2" x14ac:dyDescent="0.25">
      <c r="B229" s="1" t="str">
        <f>адреса!$G$224</f>
        <v>кв.22</v>
      </c>
      <c r="C229" s="522">
        <f>адреса!$I$224</f>
        <v>50000022</v>
      </c>
      <c r="D229" s="6" t="str">
        <f>адреса!$K$224</f>
        <v>ФИО-5-22</v>
      </c>
      <c r="E229" s="6">
        <v>8317.6299999999992</v>
      </c>
      <c r="F229" s="6">
        <v>4219.6899999999996</v>
      </c>
      <c r="G229" s="6">
        <v>0</v>
      </c>
      <c r="H229" s="6">
        <v>3746.98</v>
      </c>
      <c r="I229" s="6">
        <v>121.09</v>
      </c>
      <c r="J229" s="6">
        <v>0</v>
      </c>
      <c r="K229" s="6">
        <v>250.04</v>
      </c>
      <c r="L229" s="6">
        <v>0</v>
      </c>
      <c r="M229" s="6">
        <v>0</v>
      </c>
      <c r="N229" s="6">
        <v>50</v>
      </c>
      <c r="O229" s="6">
        <v>267.27999999999997</v>
      </c>
      <c r="P229" s="6">
        <v>0</v>
      </c>
      <c r="Q229" s="6">
        <v>0</v>
      </c>
      <c r="R229" s="6">
        <v>88.06</v>
      </c>
      <c r="S229" s="6">
        <v>448.35</v>
      </c>
      <c r="T229" s="6">
        <v>0</v>
      </c>
      <c r="U229" s="6">
        <v>0</v>
      </c>
      <c r="V229" s="6">
        <v>9191.49</v>
      </c>
      <c r="W229" s="6">
        <v>0</v>
      </c>
      <c r="X229" s="6">
        <v>17509.12</v>
      </c>
      <c r="Y229" s="513">
        <f>IF(A229&lt;&gt;"",IF(A229=мар17!A229,0,1),IF(AND(B229=мар17!B229,C229=мар17!C229),0,1))</f>
        <v>0</v>
      </c>
      <c r="Z229" s="70" t="str">
        <f t="shared" si="32"/>
        <v>ул. Пятая д.5</v>
      </c>
      <c r="AA229" s="504">
        <f>IF($B229&lt;&gt;"",MAX(AA$7:AA228)+1,0)</f>
        <v>218</v>
      </c>
      <c r="AB229" s="502">
        <f t="shared" si="27"/>
        <v>229</v>
      </c>
      <c r="AC229" s="504">
        <f>1</f>
        <v>1</v>
      </c>
      <c r="AD229" s="103">
        <f t="shared" si="33"/>
        <v>4219.6899999999996</v>
      </c>
      <c r="AE229" s="103">
        <f t="shared" si="34"/>
        <v>4921.8000000000011</v>
      </c>
      <c r="AF229" s="103">
        <f t="shared" si="35"/>
        <v>49.999999999999091</v>
      </c>
      <c r="AG229" s="3"/>
    </row>
    <row r="230" spans="2:33" ht="13.2" x14ac:dyDescent="0.25">
      <c r="B230" s="1" t="str">
        <f>адреса!$G$225</f>
        <v>кв.23</v>
      </c>
      <c r="C230" s="522">
        <f>адреса!$I$225</f>
        <v>50000023</v>
      </c>
      <c r="D230" s="6" t="str">
        <f>адреса!$K$225</f>
        <v>ФИО-5-23</v>
      </c>
      <c r="E230" s="6">
        <v>0</v>
      </c>
      <c r="F230" s="6">
        <v>2762.19</v>
      </c>
      <c r="G230" s="6">
        <v>0</v>
      </c>
      <c r="H230" s="6">
        <v>2449.8000000000002</v>
      </c>
      <c r="I230" s="6">
        <v>289.68</v>
      </c>
      <c r="J230" s="6">
        <v>0</v>
      </c>
      <c r="K230" s="6">
        <v>634.91999999999996</v>
      </c>
      <c r="L230" s="6">
        <v>0</v>
      </c>
      <c r="M230" s="6">
        <v>0</v>
      </c>
      <c r="N230" s="6">
        <v>50</v>
      </c>
      <c r="O230" s="6">
        <v>174.96</v>
      </c>
      <c r="P230" s="6">
        <v>0</v>
      </c>
      <c r="Q230" s="6">
        <v>0</v>
      </c>
      <c r="R230" s="6">
        <v>241.4</v>
      </c>
      <c r="S230" s="6">
        <v>1229.03</v>
      </c>
      <c r="T230" s="6">
        <v>0</v>
      </c>
      <c r="U230" s="6">
        <v>0</v>
      </c>
      <c r="V230" s="6">
        <v>7831.98</v>
      </c>
      <c r="W230" s="6">
        <v>7831.98</v>
      </c>
      <c r="X230" s="6">
        <v>0</v>
      </c>
      <c r="Y230" s="513">
        <f>IF(A230&lt;&gt;"",IF(A230=мар17!A230,0,1),IF(AND(B230=мар17!B230,C230=мар17!C230),0,1))</f>
        <v>0</v>
      </c>
      <c r="Z230" s="70" t="str">
        <f t="shared" si="32"/>
        <v>ул. Пятая д.5</v>
      </c>
      <c r="AA230" s="504">
        <f>IF($B230&lt;&gt;"",MAX(AA$7:AA229)+1,0)</f>
        <v>219</v>
      </c>
      <c r="AB230" s="502">
        <f t="shared" si="27"/>
        <v>230</v>
      </c>
      <c r="AC230" s="504">
        <f>1</f>
        <v>1</v>
      </c>
      <c r="AD230" s="103">
        <f t="shared" si="33"/>
        <v>2762.19</v>
      </c>
      <c r="AE230" s="103">
        <f t="shared" si="34"/>
        <v>5019.79</v>
      </c>
      <c r="AF230" s="103">
        <f t="shared" si="35"/>
        <v>49.999999999999091</v>
      </c>
      <c r="AG230" s="3"/>
    </row>
    <row r="231" spans="2:33" ht="13.2" x14ac:dyDescent="0.25">
      <c r="B231" s="1" t="str">
        <f>адреса!$G$226</f>
        <v>кв.24</v>
      </c>
      <c r="C231" s="522">
        <f>адреса!$I$226</f>
        <v>50000024</v>
      </c>
      <c r="D231" s="6" t="str">
        <f>адреса!$K$226</f>
        <v>ФИО-5-24</v>
      </c>
      <c r="E231" s="6">
        <v>6090.83</v>
      </c>
      <c r="F231" s="6">
        <v>1767.02</v>
      </c>
      <c r="G231" s="6">
        <v>0</v>
      </c>
      <c r="H231" s="6">
        <v>1567.78</v>
      </c>
      <c r="I231" s="6">
        <v>289.68</v>
      </c>
      <c r="J231" s="6">
        <v>0</v>
      </c>
      <c r="K231" s="6">
        <v>692.64</v>
      </c>
      <c r="L231" s="6">
        <v>0</v>
      </c>
      <c r="M231" s="6">
        <v>0</v>
      </c>
      <c r="N231" s="6">
        <v>50</v>
      </c>
      <c r="O231" s="6">
        <v>111.93</v>
      </c>
      <c r="P231" s="6">
        <v>0</v>
      </c>
      <c r="Q231" s="6">
        <v>0</v>
      </c>
      <c r="R231" s="6">
        <v>289.68</v>
      </c>
      <c r="S231" s="6">
        <v>1474.83</v>
      </c>
      <c r="T231" s="6">
        <v>0</v>
      </c>
      <c r="U231" s="6">
        <v>0</v>
      </c>
      <c r="V231" s="6">
        <v>6243.56</v>
      </c>
      <c r="W231" s="6">
        <v>12334.39</v>
      </c>
      <c r="X231" s="6">
        <v>0</v>
      </c>
      <c r="Y231" s="513">
        <f>IF(A231&lt;&gt;"",IF(A231=мар17!A231,0,1),IF(AND(B231=мар17!B231,C231=мар17!C231),0,1))</f>
        <v>0</v>
      </c>
      <c r="Z231" s="70" t="str">
        <f t="shared" si="32"/>
        <v>ул. Пятая д.5</v>
      </c>
      <c r="AA231" s="504">
        <f>IF($B231&lt;&gt;"",MAX(AA$7:AA230)+1,0)</f>
        <v>220</v>
      </c>
      <c r="AB231" s="502">
        <f t="shared" si="27"/>
        <v>231</v>
      </c>
      <c r="AC231" s="504">
        <f>1</f>
        <v>1</v>
      </c>
      <c r="AD231" s="103">
        <f t="shared" si="33"/>
        <v>1767.02</v>
      </c>
      <c r="AE231" s="103">
        <f t="shared" si="34"/>
        <v>4426.5399999999991</v>
      </c>
      <c r="AF231" s="103">
        <f t="shared" si="35"/>
        <v>50.000000000001819</v>
      </c>
      <c r="AG231" s="3"/>
    </row>
    <row r="232" spans="2:33" ht="13.2" x14ac:dyDescent="0.25">
      <c r="B232" s="1" t="str">
        <f>адреса!$G$227</f>
        <v>кв.25</v>
      </c>
      <c r="C232" s="522">
        <f>адреса!$I$227</f>
        <v>50000025</v>
      </c>
      <c r="D232" s="6" t="str">
        <f>адреса!$K$227</f>
        <v>ФИО-5-25</v>
      </c>
      <c r="E232" s="6">
        <v>3098.69</v>
      </c>
      <c r="F232" s="6">
        <v>1747.43</v>
      </c>
      <c r="G232" s="6">
        <v>0</v>
      </c>
      <c r="H232" s="6">
        <v>1551.26</v>
      </c>
      <c r="I232" s="6">
        <v>0</v>
      </c>
      <c r="J232" s="6">
        <v>0</v>
      </c>
      <c r="K232" s="6">
        <v>0</v>
      </c>
      <c r="L232" s="6">
        <v>0</v>
      </c>
      <c r="M232" s="6">
        <v>0</v>
      </c>
      <c r="N232" s="6">
        <v>50</v>
      </c>
      <c r="O232" s="6">
        <v>110.68</v>
      </c>
      <c r="P232" s="6">
        <v>0</v>
      </c>
      <c r="Q232" s="6">
        <v>0</v>
      </c>
      <c r="R232" s="6">
        <v>0</v>
      </c>
      <c r="S232" s="6">
        <v>0</v>
      </c>
      <c r="T232" s="6">
        <v>0</v>
      </c>
      <c r="U232" s="6">
        <v>0</v>
      </c>
      <c r="V232" s="6">
        <v>3459.37</v>
      </c>
      <c r="W232" s="6">
        <v>6558.06</v>
      </c>
      <c r="X232" s="6">
        <v>0</v>
      </c>
      <c r="Y232" s="513">
        <f>IF(A232&lt;&gt;"",IF(A232=мар17!A232,0,1),IF(AND(B232=мар17!B232,C232=мар17!C232),0,1))</f>
        <v>0</v>
      </c>
      <c r="Z232" s="70" t="str">
        <f t="shared" si="32"/>
        <v>ул. Пятая д.5</v>
      </c>
      <c r="AA232" s="504">
        <f>IF($B232&lt;&gt;"",MAX(AA$7:AA231)+1,0)</f>
        <v>221</v>
      </c>
      <c r="AB232" s="502">
        <f t="shared" si="27"/>
        <v>232</v>
      </c>
      <c r="AC232" s="504">
        <f>1</f>
        <v>1</v>
      </c>
      <c r="AD232" s="103">
        <f t="shared" si="33"/>
        <v>1747.43</v>
      </c>
      <c r="AE232" s="103">
        <f t="shared" si="34"/>
        <v>1661.94</v>
      </c>
      <c r="AF232" s="103">
        <f t="shared" si="35"/>
        <v>49.999999999999773</v>
      </c>
      <c r="AG232" s="3"/>
    </row>
    <row r="233" spans="2:33" ht="13.2" x14ac:dyDescent="0.25">
      <c r="B233" s="1" t="str">
        <f>адреса!$G$228</f>
        <v>кв.26</v>
      </c>
      <c r="C233" s="522">
        <f>адреса!$I$228</f>
        <v>50000026</v>
      </c>
      <c r="D233" s="6" t="str">
        <f>адреса!$K$228</f>
        <v>ФИО-5-26</v>
      </c>
      <c r="E233" s="6">
        <v>8192.2199999999993</v>
      </c>
      <c r="F233" s="6">
        <v>4219.6899999999996</v>
      </c>
      <c r="G233" s="6">
        <v>0</v>
      </c>
      <c r="H233" s="6">
        <v>3746.98</v>
      </c>
      <c r="I233" s="6">
        <v>142.91</v>
      </c>
      <c r="J233" s="6">
        <v>0</v>
      </c>
      <c r="K233" s="6">
        <v>242.42</v>
      </c>
      <c r="L233" s="6">
        <v>0</v>
      </c>
      <c r="M233" s="6">
        <v>0</v>
      </c>
      <c r="N233" s="6">
        <v>50</v>
      </c>
      <c r="O233" s="6">
        <v>267.27999999999997</v>
      </c>
      <c r="P233" s="6">
        <v>0</v>
      </c>
      <c r="Q233" s="6">
        <v>0</v>
      </c>
      <c r="R233" s="6">
        <v>59.87</v>
      </c>
      <c r="S233" s="6">
        <v>304.8</v>
      </c>
      <c r="T233" s="6">
        <v>0</v>
      </c>
      <c r="U233" s="6">
        <v>0</v>
      </c>
      <c r="V233" s="6">
        <v>9033.9500000000007</v>
      </c>
      <c r="W233" s="6">
        <v>8192.2199999999993</v>
      </c>
      <c r="X233" s="6">
        <v>9033.9500000000007</v>
      </c>
      <c r="Y233" s="513">
        <f>IF(A233&lt;&gt;"",IF(A233=мар17!A233,0,1),IF(AND(B233=мар17!B233,C233=мар17!C233),0,1))</f>
        <v>0</v>
      </c>
      <c r="Z233" s="70" t="str">
        <f t="shared" si="32"/>
        <v>ул. Пятая д.5</v>
      </c>
      <c r="AA233" s="504">
        <f>IF($B233&lt;&gt;"",MAX(AA$7:AA232)+1,0)</f>
        <v>222</v>
      </c>
      <c r="AB233" s="502">
        <f t="shared" si="27"/>
        <v>233</v>
      </c>
      <c r="AC233" s="504">
        <f>1</f>
        <v>1</v>
      </c>
      <c r="AD233" s="103">
        <f t="shared" si="33"/>
        <v>4219.6899999999996</v>
      </c>
      <c r="AE233" s="103">
        <f t="shared" si="34"/>
        <v>4764.2599999999993</v>
      </c>
      <c r="AF233" s="103">
        <f t="shared" si="35"/>
        <v>50.000000000001819</v>
      </c>
      <c r="AG233" s="3"/>
    </row>
    <row r="234" spans="2:33" ht="13.2" x14ac:dyDescent="0.25">
      <c r="B234" s="1" t="str">
        <f>адреса!$G$229</f>
        <v>кв.27</v>
      </c>
      <c r="C234" s="522">
        <f>адреса!$I$229</f>
        <v>50000027</v>
      </c>
      <c r="D234" s="6" t="str">
        <f>адреса!$K$229</f>
        <v>ФИО-5-27</v>
      </c>
      <c r="E234" s="6">
        <v>5413.75</v>
      </c>
      <c r="F234" s="6">
        <v>2781.78</v>
      </c>
      <c r="G234" s="6">
        <v>0</v>
      </c>
      <c r="H234" s="6">
        <v>2470.4499999999998</v>
      </c>
      <c r="I234" s="6">
        <v>96.56</v>
      </c>
      <c r="J234" s="6">
        <v>0</v>
      </c>
      <c r="K234" s="6">
        <v>202.02</v>
      </c>
      <c r="L234" s="6">
        <v>0</v>
      </c>
      <c r="M234" s="6">
        <v>0</v>
      </c>
      <c r="N234" s="6">
        <v>50</v>
      </c>
      <c r="O234" s="6">
        <v>176.2</v>
      </c>
      <c r="P234" s="6">
        <v>0</v>
      </c>
      <c r="Q234" s="6">
        <v>0</v>
      </c>
      <c r="R234" s="6">
        <v>72.42</v>
      </c>
      <c r="S234" s="6">
        <v>368.71</v>
      </c>
      <c r="T234" s="6">
        <v>0</v>
      </c>
      <c r="U234" s="6">
        <v>0</v>
      </c>
      <c r="V234" s="6">
        <v>6218.14</v>
      </c>
      <c r="W234" s="6">
        <v>5413.75</v>
      </c>
      <c r="X234" s="6">
        <v>6218.14</v>
      </c>
      <c r="Y234" s="513">
        <f>IF(A234&lt;&gt;"",IF(A234=мар17!A234,0,1),IF(AND(B234=мар17!B234,C234=мар17!C234),0,1))</f>
        <v>0</v>
      </c>
      <c r="Z234" s="70" t="str">
        <f t="shared" si="32"/>
        <v>ул. Пятая д.5</v>
      </c>
      <c r="AA234" s="504">
        <f>IF($B234&lt;&gt;"",MAX(AA$7:AA233)+1,0)</f>
        <v>223</v>
      </c>
      <c r="AB234" s="502">
        <f t="shared" si="27"/>
        <v>234</v>
      </c>
      <c r="AC234" s="504">
        <f>1</f>
        <v>1</v>
      </c>
      <c r="AD234" s="103">
        <f t="shared" si="33"/>
        <v>2781.78</v>
      </c>
      <c r="AE234" s="103">
        <f t="shared" si="34"/>
        <v>3386.3599999999997</v>
      </c>
      <c r="AF234" s="103">
        <f t="shared" si="35"/>
        <v>50.000000000000455</v>
      </c>
      <c r="AG234" s="3"/>
    </row>
    <row r="235" spans="2:33" ht="13.2" x14ac:dyDescent="0.25">
      <c r="B235" s="1" t="str">
        <f>адреса!$G$230</f>
        <v>кв.28</v>
      </c>
      <c r="C235" s="522">
        <f>адреса!$I$230</f>
        <v>50000028</v>
      </c>
      <c r="D235" s="6" t="str">
        <f>адреса!$K$230</f>
        <v>ФИО-5-28</v>
      </c>
      <c r="E235" s="6">
        <v>3301.13</v>
      </c>
      <c r="F235" s="6">
        <v>1767.02</v>
      </c>
      <c r="G235" s="6">
        <v>0</v>
      </c>
      <c r="H235" s="6">
        <v>1567.78</v>
      </c>
      <c r="I235" s="6">
        <v>-9.42</v>
      </c>
      <c r="J235" s="6">
        <v>0</v>
      </c>
      <c r="K235" s="6">
        <v>32.99</v>
      </c>
      <c r="L235" s="6">
        <v>0</v>
      </c>
      <c r="M235" s="6">
        <v>0</v>
      </c>
      <c r="N235" s="6">
        <v>50</v>
      </c>
      <c r="O235" s="6">
        <v>111.93</v>
      </c>
      <c r="P235" s="6">
        <v>0</v>
      </c>
      <c r="Q235" s="6">
        <v>0</v>
      </c>
      <c r="R235" s="6">
        <v>37</v>
      </c>
      <c r="S235" s="6">
        <v>188.41</v>
      </c>
      <c r="T235" s="6">
        <v>0</v>
      </c>
      <c r="U235" s="6">
        <v>0</v>
      </c>
      <c r="V235" s="6">
        <v>3745.71</v>
      </c>
      <c r="W235" s="6">
        <v>7046.84</v>
      </c>
      <c r="X235" s="6">
        <v>0</v>
      </c>
      <c r="Y235" s="513">
        <f>IF(A235&lt;&gt;"",IF(A235=мар17!A235,0,1),IF(AND(B235=мар17!B235,C235=мар17!C235),0,1))</f>
        <v>0</v>
      </c>
      <c r="Z235" s="70" t="str">
        <f t="shared" si="32"/>
        <v>ул. Пятая д.5</v>
      </c>
      <c r="AA235" s="504">
        <f>IF($B235&lt;&gt;"",MAX(AA$7:AA234)+1,0)</f>
        <v>224</v>
      </c>
      <c r="AB235" s="502">
        <f t="shared" si="27"/>
        <v>235</v>
      </c>
      <c r="AC235" s="504">
        <f>1</f>
        <v>1</v>
      </c>
      <c r="AD235" s="103">
        <f t="shared" si="33"/>
        <v>1767.02</v>
      </c>
      <c r="AE235" s="103">
        <f t="shared" si="34"/>
        <v>1928.69</v>
      </c>
      <c r="AF235" s="103">
        <f t="shared" si="35"/>
        <v>50</v>
      </c>
      <c r="AG235" s="3"/>
    </row>
    <row r="236" spans="2:33" ht="13.2" x14ac:dyDescent="0.25">
      <c r="B236" s="1" t="str">
        <f>адреса!$G$231</f>
        <v>кв.29</v>
      </c>
      <c r="C236" s="522">
        <f>адреса!$I$231</f>
        <v>50000029</v>
      </c>
      <c r="D236" s="6" t="str">
        <f>адреса!$K$231</f>
        <v>ФИО-5-29</v>
      </c>
      <c r="E236" s="6">
        <v>3838.4</v>
      </c>
      <c r="F236" s="6">
        <v>1747.43</v>
      </c>
      <c r="G236" s="6">
        <v>0</v>
      </c>
      <c r="H236" s="6">
        <v>1551.26</v>
      </c>
      <c r="I236" s="6">
        <v>24.14</v>
      </c>
      <c r="J236" s="6">
        <v>0</v>
      </c>
      <c r="K236" s="6">
        <v>115.44</v>
      </c>
      <c r="L236" s="6">
        <v>0</v>
      </c>
      <c r="M236" s="6">
        <v>0</v>
      </c>
      <c r="N236" s="6">
        <v>50</v>
      </c>
      <c r="O236" s="6">
        <v>110.68</v>
      </c>
      <c r="P236" s="6">
        <v>0</v>
      </c>
      <c r="Q236" s="6">
        <v>0</v>
      </c>
      <c r="R236" s="6">
        <v>72.42</v>
      </c>
      <c r="S236" s="6">
        <v>368.71</v>
      </c>
      <c r="T236" s="6">
        <v>0</v>
      </c>
      <c r="U236" s="6">
        <v>0</v>
      </c>
      <c r="V236" s="6">
        <v>4040.08</v>
      </c>
      <c r="W236" s="6">
        <v>7878.48</v>
      </c>
      <c r="X236" s="6">
        <v>0</v>
      </c>
      <c r="Y236" s="513">
        <f>IF(A236&lt;&gt;"",IF(A236=мар17!A236,0,1),IF(AND(B236=мар17!B236,C236=мар17!C236),0,1))</f>
        <v>0</v>
      </c>
      <c r="Z236" s="70" t="str">
        <f t="shared" si="32"/>
        <v>ул. Пятая д.5</v>
      </c>
      <c r="AA236" s="504">
        <f>IF($B236&lt;&gt;"",MAX(AA$7:AA235)+1,0)</f>
        <v>225</v>
      </c>
      <c r="AB236" s="502">
        <f t="shared" si="27"/>
        <v>236</v>
      </c>
      <c r="AC236" s="504">
        <f>1</f>
        <v>1</v>
      </c>
      <c r="AD236" s="103">
        <f t="shared" si="33"/>
        <v>1747.43</v>
      </c>
      <c r="AE236" s="103">
        <f t="shared" si="34"/>
        <v>2242.65</v>
      </c>
      <c r="AF236" s="103">
        <f t="shared" si="35"/>
        <v>49.999999999999545</v>
      </c>
      <c r="AG236" s="3"/>
    </row>
    <row r="237" spans="2:33" ht="13.2" x14ac:dyDescent="0.25">
      <c r="B237" s="1" t="str">
        <f>адреса!$G$232</f>
        <v>кв.30</v>
      </c>
      <c r="C237" s="522">
        <f>адреса!$I$232</f>
        <v>50000030</v>
      </c>
      <c r="D237" s="6" t="str">
        <f>адреса!$K$232</f>
        <v>ФИО-5-30</v>
      </c>
      <c r="E237" s="6">
        <v>0</v>
      </c>
      <c r="F237" s="6">
        <v>4219.6899999999996</v>
      </c>
      <c r="G237" s="6">
        <v>0</v>
      </c>
      <c r="H237" s="6">
        <v>3746.98</v>
      </c>
      <c r="I237" s="6">
        <v>256.08</v>
      </c>
      <c r="J237" s="6">
        <v>0</v>
      </c>
      <c r="K237" s="6">
        <v>541.9</v>
      </c>
      <c r="L237" s="6">
        <v>0</v>
      </c>
      <c r="M237" s="6">
        <v>0</v>
      </c>
      <c r="N237" s="6">
        <v>50</v>
      </c>
      <c r="O237" s="6">
        <v>267.27999999999997</v>
      </c>
      <c r="P237" s="6">
        <v>0</v>
      </c>
      <c r="Q237" s="6">
        <v>0</v>
      </c>
      <c r="R237" s="6">
        <v>197.19</v>
      </c>
      <c r="S237" s="6">
        <v>1003.93</v>
      </c>
      <c r="T237" s="6">
        <v>0</v>
      </c>
      <c r="U237" s="6">
        <v>0</v>
      </c>
      <c r="V237" s="6">
        <v>10283.049999999999</v>
      </c>
      <c r="W237" s="6">
        <v>0</v>
      </c>
      <c r="X237" s="6">
        <v>10283.049999999999</v>
      </c>
      <c r="Y237" s="513">
        <f>IF(A237&lt;&gt;"",IF(A237=мар17!A237,0,1),IF(AND(B237=мар17!B237,C237=мар17!C237),0,1))</f>
        <v>0</v>
      </c>
      <c r="Z237" s="70" t="str">
        <f t="shared" si="32"/>
        <v>ул. Пятая д.5</v>
      </c>
      <c r="AA237" s="504">
        <f>IF($B237&lt;&gt;"",MAX(AA$7:AA236)+1,0)</f>
        <v>226</v>
      </c>
      <c r="AB237" s="502">
        <f t="shared" si="27"/>
        <v>237</v>
      </c>
      <c r="AC237" s="504">
        <f>1</f>
        <v>1</v>
      </c>
      <c r="AD237" s="103">
        <f t="shared" si="33"/>
        <v>4219.6899999999996</v>
      </c>
      <c r="AE237" s="103">
        <f t="shared" si="34"/>
        <v>6013.36</v>
      </c>
      <c r="AF237" s="103">
        <f t="shared" si="35"/>
        <v>50</v>
      </c>
      <c r="AG237" s="3"/>
    </row>
    <row r="238" spans="2:33" ht="13.2" x14ac:dyDescent="0.25">
      <c r="B238" s="1" t="str">
        <f>адреса!$G$233</f>
        <v>кв.31</v>
      </c>
      <c r="C238" s="522">
        <f>адреса!$I$233</f>
        <v>50000031</v>
      </c>
      <c r="D238" s="6" t="str">
        <f>адреса!$K$233</f>
        <v>ФИО-5-31</v>
      </c>
      <c r="E238" s="6">
        <v>5902.54</v>
      </c>
      <c r="F238" s="6">
        <v>2781.78</v>
      </c>
      <c r="G238" s="6">
        <v>0</v>
      </c>
      <c r="H238" s="6">
        <v>2470.4499999999998</v>
      </c>
      <c r="I238" s="6">
        <v>359.35</v>
      </c>
      <c r="J238" s="6">
        <v>0</v>
      </c>
      <c r="K238" s="6">
        <v>742.06</v>
      </c>
      <c r="L238" s="6">
        <v>0</v>
      </c>
      <c r="M238" s="6">
        <v>0</v>
      </c>
      <c r="N238" s="6">
        <v>50</v>
      </c>
      <c r="O238" s="6">
        <v>176.2</v>
      </c>
      <c r="P238" s="6">
        <v>0</v>
      </c>
      <c r="Q238" s="6">
        <v>0</v>
      </c>
      <c r="R238" s="6">
        <v>261.35000000000002</v>
      </c>
      <c r="S238" s="6">
        <v>1330.58</v>
      </c>
      <c r="T238" s="6">
        <v>0</v>
      </c>
      <c r="U238" s="6">
        <v>0</v>
      </c>
      <c r="V238" s="6">
        <v>8171.77</v>
      </c>
      <c r="W238" s="6">
        <v>14074.31</v>
      </c>
      <c r="X238" s="6">
        <v>0</v>
      </c>
      <c r="Y238" s="513">
        <f>IF(A238&lt;&gt;"",IF(A238=мар17!A238,0,1),IF(AND(B238=мар17!B238,C238=мар17!C238),0,1))</f>
        <v>0</v>
      </c>
      <c r="Z238" s="70" t="str">
        <f t="shared" si="32"/>
        <v>ул. Пятая д.5</v>
      </c>
      <c r="AA238" s="504">
        <f>IF($B238&lt;&gt;"",MAX(AA$7:AA237)+1,0)</f>
        <v>227</v>
      </c>
      <c r="AB238" s="502">
        <f t="shared" si="27"/>
        <v>238</v>
      </c>
      <c r="AC238" s="504">
        <f>1</f>
        <v>1</v>
      </c>
      <c r="AD238" s="103">
        <f t="shared" si="33"/>
        <v>2781.78</v>
      </c>
      <c r="AE238" s="103">
        <f t="shared" si="34"/>
        <v>5339.99</v>
      </c>
      <c r="AF238" s="103">
        <f t="shared" si="35"/>
        <v>50</v>
      </c>
      <c r="AG238" s="3"/>
    </row>
    <row r="239" spans="2:33" ht="13.2" x14ac:dyDescent="0.25">
      <c r="B239" s="1" t="str">
        <f>адреса!$G$234</f>
        <v>кв.32</v>
      </c>
      <c r="C239" s="522">
        <f>адреса!$I$234</f>
        <v>50000032</v>
      </c>
      <c r="D239" s="6" t="str">
        <f>адреса!$K$234</f>
        <v>ФИО-5-32</v>
      </c>
      <c r="E239" s="6">
        <v>1879.15</v>
      </c>
      <c r="F239" s="6">
        <v>1767.02</v>
      </c>
      <c r="G239" s="6">
        <v>0</v>
      </c>
      <c r="H239" s="6">
        <v>1567.78</v>
      </c>
      <c r="I239" s="6">
        <v>452.9</v>
      </c>
      <c r="J239" s="6">
        <v>0</v>
      </c>
      <c r="K239" s="6">
        <v>754.2</v>
      </c>
      <c r="L239" s="6">
        <v>0</v>
      </c>
      <c r="M239" s="6">
        <v>0</v>
      </c>
      <c r="N239" s="6">
        <v>50</v>
      </c>
      <c r="O239" s="6">
        <v>111.93</v>
      </c>
      <c r="P239" s="6">
        <v>0</v>
      </c>
      <c r="Q239" s="6">
        <v>0</v>
      </c>
      <c r="R239" s="6">
        <v>177.96</v>
      </c>
      <c r="S239" s="6">
        <v>906.01</v>
      </c>
      <c r="T239" s="6">
        <v>0</v>
      </c>
      <c r="U239" s="6">
        <v>0</v>
      </c>
      <c r="V239" s="6">
        <v>5787.8</v>
      </c>
      <c r="W239" s="6">
        <v>7670</v>
      </c>
      <c r="X239" s="6">
        <v>-3.05</v>
      </c>
      <c r="Y239" s="513">
        <f>IF(A239&lt;&gt;"",IF(A239=мар17!A239,0,1),IF(AND(B239=мар17!B239,C239=мар17!C239),0,1))</f>
        <v>0</v>
      </c>
      <c r="Z239" s="70" t="str">
        <f t="shared" si="32"/>
        <v>ул. Пятая д.5</v>
      </c>
      <c r="AA239" s="504">
        <f>IF($B239&lt;&gt;"",MAX(AA$7:AA238)+1,0)</f>
        <v>228</v>
      </c>
      <c r="AB239" s="502">
        <f t="shared" si="27"/>
        <v>239</v>
      </c>
      <c r="AC239" s="504">
        <f>1</f>
        <v>1</v>
      </c>
      <c r="AD239" s="103">
        <f t="shared" si="33"/>
        <v>1767.02</v>
      </c>
      <c r="AE239" s="103">
        <f t="shared" si="34"/>
        <v>3970.7799999999997</v>
      </c>
      <c r="AF239" s="103">
        <f t="shared" si="35"/>
        <v>50.000000000000455</v>
      </c>
      <c r="AG239" s="3"/>
    </row>
    <row r="240" spans="2:33" ht="13.2" x14ac:dyDescent="0.25">
      <c r="B240" s="1" t="str">
        <f>адреса!$G$235</f>
        <v>кв.33</v>
      </c>
      <c r="C240" s="522">
        <f>адреса!$I$235</f>
        <v>50000033</v>
      </c>
      <c r="D240" s="6" t="str">
        <f>адреса!$K$235</f>
        <v>ФИО-5-33</v>
      </c>
      <c r="E240" s="6">
        <v>4005.38</v>
      </c>
      <c r="F240" s="6">
        <v>1747.43</v>
      </c>
      <c r="G240" s="6">
        <v>0</v>
      </c>
      <c r="H240" s="6">
        <v>1551.26</v>
      </c>
      <c r="I240" s="6">
        <v>121.09</v>
      </c>
      <c r="J240" s="6">
        <v>0</v>
      </c>
      <c r="K240" s="6">
        <v>250.04</v>
      </c>
      <c r="L240" s="6">
        <v>0</v>
      </c>
      <c r="M240" s="6">
        <v>0</v>
      </c>
      <c r="N240" s="6">
        <v>50</v>
      </c>
      <c r="O240" s="6">
        <v>110.68</v>
      </c>
      <c r="P240" s="6">
        <v>0</v>
      </c>
      <c r="Q240" s="6">
        <v>0</v>
      </c>
      <c r="R240" s="6">
        <v>88.06</v>
      </c>
      <c r="S240" s="6">
        <v>448.35</v>
      </c>
      <c r="T240" s="6">
        <v>0</v>
      </c>
      <c r="U240" s="6">
        <v>0</v>
      </c>
      <c r="V240" s="6">
        <v>4366.91</v>
      </c>
      <c r="W240" s="6">
        <v>0</v>
      </c>
      <c r="X240" s="6">
        <v>8372.2900000000009</v>
      </c>
      <c r="Y240" s="513">
        <f>IF(A240&lt;&gt;"",IF(A240=мар17!A240,0,1),IF(AND(B240=мар17!B240,C240=мар17!C240),0,1))</f>
        <v>0</v>
      </c>
      <c r="Z240" s="70" t="str">
        <f t="shared" si="32"/>
        <v>ул. Пятая д.5</v>
      </c>
      <c r="AA240" s="504">
        <f>IF($B240&lt;&gt;"",MAX(AA$7:AA239)+1,0)</f>
        <v>229</v>
      </c>
      <c r="AB240" s="502">
        <f t="shared" si="27"/>
        <v>240</v>
      </c>
      <c r="AC240" s="504">
        <f>1</f>
        <v>1</v>
      </c>
      <c r="AD240" s="103">
        <f t="shared" si="33"/>
        <v>1747.43</v>
      </c>
      <c r="AE240" s="103">
        <f t="shared" si="34"/>
        <v>2569.48</v>
      </c>
      <c r="AF240" s="103">
        <f t="shared" si="35"/>
        <v>49.999999999999545</v>
      </c>
      <c r="AG240" s="3"/>
    </row>
    <row r="241" spans="2:33" ht="13.2" x14ac:dyDescent="0.25">
      <c r="B241" s="1" t="str">
        <f>адреса!$G$236</f>
        <v>кв.34</v>
      </c>
      <c r="C241" s="522">
        <f>адреса!$I$236</f>
        <v>50000034</v>
      </c>
      <c r="D241" s="6" t="str">
        <f>адреса!$K$236</f>
        <v>ФИО-5-34</v>
      </c>
      <c r="E241" s="6">
        <v>8942.4599999999991</v>
      </c>
      <c r="F241" s="6">
        <v>4219.6899999999996</v>
      </c>
      <c r="G241" s="6">
        <v>0</v>
      </c>
      <c r="H241" s="6">
        <v>3746.98</v>
      </c>
      <c r="I241" s="6">
        <v>144.84</v>
      </c>
      <c r="J241" s="6">
        <v>0</v>
      </c>
      <c r="K241" s="6">
        <v>288.60000000000002</v>
      </c>
      <c r="L241" s="6">
        <v>0</v>
      </c>
      <c r="M241" s="6">
        <v>0</v>
      </c>
      <c r="N241" s="6">
        <v>50</v>
      </c>
      <c r="O241" s="6">
        <v>267.27999999999997</v>
      </c>
      <c r="P241" s="6">
        <v>0</v>
      </c>
      <c r="Q241" s="6">
        <v>0</v>
      </c>
      <c r="R241" s="6">
        <v>96.56</v>
      </c>
      <c r="S241" s="6">
        <v>491.61</v>
      </c>
      <c r="T241" s="6">
        <v>0</v>
      </c>
      <c r="U241" s="6">
        <v>0</v>
      </c>
      <c r="V241" s="6">
        <v>9305.56</v>
      </c>
      <c r="W241" s="6">
        <v>8943</v>
      </c>
      <c r="X241" s="6">
        <v>9305.02</v>
      </c>
      <c r="Y241" s="513">
        <f>IF(A241&lt;&gt;"",IF(A241=мар17!A241,0,1),IF(AND(B241=мар17!B241,C241=мар17!C241),0,1))</f>
        <v>0</v>
      </c>
      <c r="Z241" s="70" t="str">
        <f t="shared" si="32"/>
        <v>ул. Пятая д.5</v>
      </c>
      <c r="AA241" s="504">
        <f>IF($B241&lt;&gt;"",MAX(AA$7:AA240)+1,0)</f>
        <v>230</v>
      </c>
      <c r="AB241" s="502">
        <f t="shared" si="27"/>
        <v>241</v>
      </c>
      <c r="AC241" s="504">
        <f>1</f>
        <v>1</v>
      </c>
      <c r="AD241" s="103">
        <f t="shared" si="33"/>
        <v>4219.6899999999996</v>
      </c>
      <c r="AE241" s="103">
        <f t="shared" si="34"/>
        <v>5035.87</v>
      </c>
      <c r="AF241" s="103">
        <f t="shared" si="35"/>
        <v>50</v>
      </c>
      <c r="AG241" s="3"/>
    </row>
    <row r="242" spans="2:33" ht="13.2" x14ac:dyDescent="0.25">
      <c r="B242" s="1" t="str">
        <f>адреса!$G$237</f>
        <v>кв.35</v>
      </c>
      <c r="C242" s="522">
        <f>адреса!$I$237</f>
        <v>50000035</v>
      </c>
      <c r="D242" s="6" t="str">
        <f>адреса!$K$237</f>
        <v>ФИО-5-35</v>
      </c>
      <c r="E242" s="6">
        <v>4745.28</v>
      </c>
      <c r="F242" s="6">
        <v>2766.11</v>
      </c>
      <c r="G242" s="6">
        <v>0</v>
      </c>
      <c r="H242" s="6">
        <v>2455.9899999999998</v>
      </c>
      <c r="I242" s="6">
        <v>0</v>
      </c>
      <c r="J242" s="6">
        <v>0</v>
      </c>
      <c r="K242" s="6">
        <v>0</v>
      </c>
      <c r="L242" s="6">
        <v>0</v>
      </c>
      <c r="M242" s="6">
        <v>0</v>
      </c>
      <c r="N242" s="6">
        <v>50</v>
      </c>
      <c r="O242" s="6">
        <v>175.21</v>
      </c>
      <c r="P242" s="6">
        <v>0</v>
      </c>
      <c r="Q242" s="6">
        <v>0</v>
      </c>
      <c r="R242" s="6">
        <v>0</v>
      </c>
      <c r="S242" s="6">
        <v>0</v>
      </c>
      <c r="T242" s="6">
        <v>0</v>
      </c>
      <c r="U242" s="6">
        <v>0</v>
      </c>
      <c r="V242" s="6">
        <v>5447.31</v>
      </c>
      <c r="W242" s="6">
        <v>4745.28</v>
      </c>
      <c r="X242" s="6">
        <v>5447.31</v>
      </c>
      <c r="Y242" s="513">
        <f>IF(A242&lt;&gt;"",IF(A242=мар17!A242,0,1),IF(AND(B242=мар17!B242,C242=мар17!C242),0,1))</f>
        <v>0</v>
      </c>
      <c r="Z242" s="70" t="str">
        <f t="shared" si="32"/>
        <v>ул. Пятая д.5</v>
      </c>
      <c r="AA242" s="504">
        <f>IF($B242&lt;&gt;"",MAX(AA$7:AA241)+1,0)</f>
        <v>231</v>
      </c>
      <c r="AB242" s="502">
        <f t="shared" si="27"/>
        <v>242</v>
      </c>
      <c r="AC242" s="504">
        <f>1</f>
        <v>1</v>
      </c>
      <c r="AD242" s="103">
        <f t="shared" si="33"/>
        <v>2766.11</v>
      </c>
      <c r="AE242" s="103">
        <f t="shared" si="34"/>
        <v>2631.2</v>
      </c>
      <c r="AF242" s="103">
        <f t="shared" si="35"/>
        <v>50.000000000000455</v>
      </c>
      <c r="AG242" s="3"/>
    </row>
    <row r="243" spans="2:33" ht="13.2" x14ac:dyDescent="0.25">
      <c r="B243" s="1" t="str">
        <f>адреса!$G$238</f>
        <v>кв.36</v>
      </c>
      <c r="C243" s="522">
        <f>адреса!$I$238</f>
        <v>50000036</v>
      </c>
      <c r="D243" s="6" t="str">
        <f>адреса!$K$238</f>
        <v>ФИО-5-36</v>
      </c>
      <c r="E243" s="6">
        <v>3248.2</v>
      </c>
      <c r="F243" s="6">
        <v>1770.94</v>
      </c>
      <c r="G243" s="6">
        <v>0</v>
      </c>
      <c r="H243" s="6">
        <v>1569.84</v>
      </c>
      <c r="I243" s="6">
        <v>337.96</v>
      </c>
      <c r="J243" s="6">
        <v>0</v>
      </c>
      <c r="K243" s="6">
        <v>519.48</v>
      </c>
      <c r="L243" s="6">
        <v>0</v>
      </c>
      <c r="M243" s="6">
        <v>0</v>
      </c>
      <c r="N243" s="6">
        <v>50</v>
      </c>
      <c r="O243" s="6">
        <v>112.17</v>
      </c>
      <c r="P243" s="6">
        <v>0</v>
      </c>
      <c r="Q243" s="6">
        <v>0</v>
      </c>
      <c r="R243" s="6">
        <v>96.56</v>
      </c>
      <c r="S243" s="6">
        <v>491.61</v>
      </c>
      <c r="T243" s="6">
        <v>0</v>
      </c>
      <c r="U243" s="6">
        <v>0</v>
      </c>
      <c r="V243" s="6">
        <v>4948.5600000000004</v>
      </c>
      <c r="W243" s="6">
        <v>3248.2</v>
      </c>
      <c r="X243" s="6">
        <v>4948.5600000000004</v>
      </c>
      <c r="Y243" s="513">
        <f>IF(A243&lt;&gt;"",IF(A243=мар17!A243,0,1),IF(AND(B243=мар17!B243,C243=мар17!C243),0,1))</f>
        <v>0</v>
      </c>
      <c r="Z243" s="70" t="str">
        <f t="shared" si="32"/>
        <v>ул. Пятая д.5</v>
      </c>
      <c r="AA243" s="504">
        <f>IF($B243&lt;&gt;"",MAX(AA$7:AA242)+1,0)</f>
        <v>232</v>
      </c>
      <c r="AB243" s="502">
        <f t="shared" si="27"/>
        <v>243</v>
      </c>
      <c r="AC243" s="504">
        <f>1</f>
        <v>1</v>
      </c>
      <c r="AD243" s="103">
        <f t="shared" si="33"/>
        <v>1770.94</v>
      </c>
      <c r="AE243" s="103">
        <f t="shared" si="34"/>
        <v>3127.62</v>
      </c>
      <c r="AF243" s="103">
        <f t="shared" si="35"/>
        <v>50.000000000000455</v>
      </c>
      <c r="AG243" s="3"/>
    </row>
    <row r="244" spans="2:33" ht="13.2" x14ac:dyDescent="0.25">
      <c r="B244" s="1" t="str">
        <f>адреса!$G$239</f>
        <v>кв.37</v>
      </c>
      <c r="C244" s="522">
        <f>адреса!$I$239</f>
        <v>50000037</v>
      </c>
      <c r="D244" s="6" t="str">
        <f>адреса!$K$239</f>
        <v>ФИО-5-37</v>
      </c>
      <c r="E244" s="6">
        <v>4044.16</v>
      </c>
      <c r="F244" s="6">
        <v>1743.51</v>
      </c>
      <c r="G244" s="6">
        <v>0</v>
      </c>
      <c r="H244" s="6">
        <v>1545.06</v>
      </c>
      <c r="I244" s="6">
        <v>168.98</v>
      </c>
      <c r="J244" s="6">
        <v>0</v>
      </c>
      <c r="K244" s="6">
        <v>202.02</v>
      </c>
      <c r="L244" s="6">
        <v>0</v>
      </c>
      <c r="M244" s="6">
        <v>0</v>
      </c>
      <c r="N244" s="6">
        <v>50</v>
      </c>
      <c r="O244" s="6">
        <v>110.44</v>
      </c>
      <c r="P244" s="6">
        <v>0</v>
      </c>
      <c r="Q244" s="6">
        <v>0</v>
      </c>
      <c r="R244" s="6">
        <v>0</v>
      </c>
      <c r="S244" s="6">
        <v>0</v>
      </c>
      <c r="T244" s="6">
        <v>0</v>
      </c>
      <c r="U244" s="6">
        <v>0</v>
      </c>
      <c r="V244" s="6">
        <v>3820.01</v>
      </c>
      <c r="W244" s="6">
        <v>7864.17</v>
      </c>
      <c r="X244" s="6">
        <v>0</v>
      </c>
      <c r="Y244" s="513">
        <f>IF(A244&lt;&gt;"",IF(A244=мар17!A244,0,1),IF(AND(B244=мар17!B244,C244=мар17!C244),0,1))</f>
        <v>0</v>
      </c>
      <c r="Z244" s="70" t="str">
        <f t="shared" si="32"/>
        <v>ул. Пятая д.5</v>
      </c>
      <c r="AA244" s="504">
        <f>IF($B244&lt;&gt;"",MAX(AA$7:AA243)+1,0)</f>
        <v>233</v>
      </c>
      <c r="AB244" s="502">
        <f t="shared" si="27"/>
        <v>244</v>
      </c>
      <c r="AC244" s="504">
        <f>1</f>
        <v>1</v>
      </c>
      <c r="AD244" s="103">
        <f t="shared" si="33"/>
        <v>1743.51</v>
      </c>
      <c r="AE244" s="103">
        <f t="shared" si="34"/>
        <v>2026.5</v>
      </c>
      <c r="AF244" s="103">
        <f t="shared" si="35"/>
        <v>50</v>
      </c>
      <c r="AG244" s="3"/>
    </row>
    <row r="245" spans="2:33" ht="13.2" x14ac:dyDescent="0.25">
      <c r="B245" s="1" t="str">
        <f>адреса!$G$240</f>
        <v>кв.38</v>
      </c>
      <c r="C245" s="522">
        <f>адреса!$I$240</f>
        <v>50000038</v>
      </c>
      <c r="D245" s="6" t="str">
        <f>адреса!$K$240</f>
        <v>ФИО-5-38</v>
      </c>
      <c r="E245" s="6">
        <v>9034.27</v>
      </c>
      <c r="F245" s="6">
        <v>4219.6899999999996</v>
      </c>
      <c r="G245" s="6">
        <v>0</v>
      </c>
      <c r="H245" s="6">
        <v>3746.98</v>
      </c>
      <c r="I245" s="6">
        <v>854.34</v>
      </c>
      <c r="J245" s="6">
        <v>-950.5</v>
      </c>
      <c r="K245" s="6">
        <v>1816.95</v>
      </c>
      <c r="L245" s="6">
        <v>0</v>
      </c>
      <c r="M245" s="6">
        <v>0</v>
      </c>
      <c r="N245" s="6">
        <v>50</v>
      </c>
      <c r="O245" s="6">
        <v>267.27999999999997</v>
      </c>
      <c r="P245" s="6">
        <v>0</v>
      </c>
      <c r="Q245" s="6">
        <v>0</v>
      </c>
      <c r="R245" s="6">
        <v>818.12</v>
      </c>
      <c r="S245" s="6">
        <v>4165.2</v>
      </c>
      <c r="T245" s="6">
        <v>0</v>
      </c>
      <c r="U245" s="6">
        <v>0</v>
      </c>
      <c r="V245" s="6">
        <v>14988.06</v>
      </c>
      <c r="W245" s="6">
        <v>23068.54</v>
      </c>
      <c r="X245" s="6">
        <v>953.79</v>
      </c>
      <c r="Y245" s="513">
        <f>IF(A245&lt;&gt;"",IF(A245=мар17!A245,0,1),IF(AND(B245=мар17!B245,C245=мар17!C245),0,1))</f>
        <v>0</v>
      </c>
      <c r="Z245" s="70" t="str">
        <f t="shared" si="32"/>
        <v>ул. Пятая д.5</v>
      </c>
      <c r="AA245" s="504">
        <f>IF($B245&lt;&gt;"",MAX(AA$7:AA244)+1,0)</f>
        <v>234</v>
      </c>
      <c r="AB245" s="502">
        <f t="shared" si="27"/>
        <v>245</v>
      </c>
      <c r="AC245" s="504">
        <f>1</f>
        <v>1</v>
      </c>
      <c r="AD245" s="103">
        <f t="shared" si="33"/>
        <v>4219.6899999999996</v>
      </c>
      <c r="AE245" s="103">
        <f t="shared" si="34"/>
        <v>10718.369999999999</v>
      </c>
      <c r="AF245" s="103">
        <f t="shared" si="35"/>
        <v>50</v>
      </c>
      <c r="AG245" s="3"/>
    </row>
    <row r="246" spans="2:33" ht="13.2" x14ac:dyDescent="0.25">
      <c r="B246" s="1" t="str">
        <f>адреса!$G$241</f>
        <v>кв.39</v>
      </c>
      <c r="C246" s="522">
        <f>адреса!$I$241</f>
        <v>50000039</v>
      </c>
      <c r="D246" s="6" t="str">
        <f>адреса!$K$241</f>
        <v>ФИО-5-39</v>
      </c>
      <c r="E246" s="6">
        <v>23860.38</v>
      </c>
      <c r="F246" s="6">
        <v>2766.11</v>
      </c>
      <c r="G246" s="6">
        <v>0</v>
      </c>
      <c r="H246" s="6">
        <v>2455.9899999999998</v>
      </c>
      <c r="I246" s="6">
        <v>121.09</v>
      </c>
      <c r="J246" s="6">
        <v>0</v>
      </c>
      <c r="K246" s="6">
        <v>250.04</v>
      </c>
      <c r="L246" s="6">
        <v>0</v>
      </c>
      <c r="M246" s="6">
        <v>0</v>
      </c>
      <c r="N246" s="6">
        <v>50</v>
      </c>
      <c r="O246" s="6">
        <v>175.21</v>
      </c>
      <c r="P246" s="6">
        <v>0</v>
      </c>
      <c r="Q246" s="6">
        <v>0</v>
      </c>
      <c r="R246" s="6">
        <v>88.06</v>
      </c>
      <c r="S246" s="6">
        <v>448.35</v>
      </c>
      <c r="T246" s="6">
        <v>0</v>
      </c>
      <c r="U246" s="6">
        <v>0</v>
      </c>
      <c r="V246" s="6">
        <v>6354.85</v>
      </c>
      <c r="W246" s="6">
        <v>23860.38</v>
      </c>
      <c r="X246" s="6">
        <v>6354.85</v>
      </c>
      <c r="Y246" s="513">
        <f>IF(A246&lt;&gt;"",IF(A246=мар17!A246,0,1),IF(AND(B246=мар17!B246,C246=мар17!C246),0,1))</f>
        <v>0</v>
      </c>
      <c r="Z246" s="70" t="str">
        <f t="shared" si="32"/>
        <v>ул. Пятая д.5</v>
      </c>
      <c r="AA246" s="504">
        <f>IF($B246&lt;&gt;"",MAX(AA$7:AA245)+1,0)</f>
        <v>235</v>
      </c>
      <c r="AB246" s="502">
        <f t="shared" si="27"/>
        <v>246</v>
      </c>
      <c r="AC246" s="504">
        <f>1</f>
        <v>1</v>
      </c>
      <c r="AD246" s="103">
        <f t="shared" si="33"/>
        <v>2766.11</v>
      </c>
      <c r="AE246" s="103">
        <f t="shared" si="34"/>
        <v>3538.74</v>
      </c>
      <c r="AF246" s="103">
        <f t="shared" si="35"/>
        <v>50.000000000000455</v>
      </c>
      <c r="AG246" s="3"/>
    </row>
    <row r="247" spans="2:33" ht="13.2" x14ac:dyDescent="0.25">
      <c r="B247" s="1" t="str">
        <f>адреса!$G$242</f>
        <v>кв.40</v>
      </c>
      <c r="C247" s="522">
        <f>адреса!$I$242</f>
        <v>50000040</v>
      </c>
      <c r="D247" s="6" t="str">
        <f>адреса!$K$242</f>
        <v>ФИО-5-40</v>
      </c>
      <c r="E247" s="6">
        <v>3528.22</v>
      </c>
      <c r="F247" s="6">
        <v>1770.94</v>
      </c>
      <c r="G247" s="6">
        <v>0</v>
      </c>
      <c r="H247" s="6">
        <v>1569.84</v>
      </c>
      <c r="I247" s="6">
        <v>48.28</v>
      </c>
      <c r="J247" s="6">
        <v>0</v>
      </c>
      <c r="K247" s="6">
        <v>86.58</v>
      </c>
      <c r="L247" s="6">
        <v>0</v>
      </c>
      <c r="M247" s="6">
        <v>0</v>
      </c>
      <c r="N247" s="6">
        <v>50</v>
      </c>
      <c r="O247" s="6">
        <v>112.17</v>
      </c>
      <c r="P247" s="6">
        <v>0</v>
      </c>
      <c r="Q247" s="6">
        <v>0</v>
      </c>
      <c r="R247" s="6">
        <v>24.14</v>
      </c>
      <c r="S247" s="6">
        <v>122.9</v>
      </c>
      <c r="T247" s="6">
        <v>0</v>
      </c>
      <c r="U247" s="6">
        <v>0</v>
      </c>
      <c r="V247" s="6">
        <v>3784.85</v>
      </c>
      <c r="W247" s="6">
        <v>3528.22</v>
      </c>
      <c r="X247" s="6">
        <v>3784.85</v>
      </c>
      <c r="Y247" s="513">
        <f>IF(A247&lt;&gt;"",IF(A247=мар17!A247,0,1),IF(AND(B247=мар17!B247,C247=мар17!C247),0,1))</f>
        <v>0</v>
      </c>
      <c r="Z247" s="70" t="str">
        <f t="shared" si="32"/>
        <v>ул. Пятая д.5</v>
      </c>
      <c r="AA247" s="504">
        <f>IF($B247&lt;&gt;"",MAX(AA$7:AA246)+1,0)</f>
        <v>236</v>
      </c>
      <c r="AB247" s="502">
        <f t="shared" si="27"/>
        <v>247</v>
      </c>
      <c r="AC247" s="504">
        <f>1</f>
        <v>1</v>
      </c>
      <c r="AD247" s="103">
        <f t="shared" si="33"/>
        <v>1770.94</v>
      </c>
      <c r="AE247" s="103">
        <f t="shared" si="34"/>
        <v>1963.91</v>
      </c>
      <c r="AF247" s="103">
        <f t="shared" si="35"/>
        <v>49.999999999999773</v>
      </c>
      <c r="AG247" s="3"/>
    </row>
    <row r="248" spans="2:33" ht="13.2" x14ac:dyDescent="0.25">
      <c r="B248" s="1" t="str">
        <f>адреса!$G$243</f>
        <v>кв.41</v>
      </c>
      <c r="C248" s="522">
        <f>адреса!$I$243</f>
        <v>50000041</v>
      </c>
      <c r="D248" s="6" t="str">
        <f>адреса!$K$243</f>
        <v>ФИО-5-41</v>
      </c>
      <c r="E248" s="6">
        <v>4395.96</v>
      </c>
      <c r="F248" s="6">
        <v>1743.51</v>
      </c>
      <c r="G248" s="6">
        <v>0</v>
      </c>
      <c r="H248" s="6">
        <v>1545.06</v>
      </c>
      <c r="I248" s="6">
        <v>168.98</v>
      </c>
      <c r="J248" s="6">
        <v>0</v>
      </c>
      <c r="K248" s="6">
        <v>317.45999999999998</v>
      </c>
      <c r="L248" s="6">
        <v>0</v>
      </c>
      <c r="M248" s="6">
        <v>0</v>
      </c>
      <c r="N248" s="6">
        <v>50</v>
      </c>
      <c r="O248" s="6">
        <v>110.44</v>
      </c>
      <c r="P248" s="6">
        <v>0</v>
      </c>
      <c r="Q248" s="6">
        <v>0</v>
      </c>
      <c r="R248" s="6">
        <v>96.56</v>
      </c>
      <c r="S248" s="6">
        <v>491.61</v>
      </c>
      <c r="T248" s="6">
        <v>0</v>
      </c>
      <c r="U248" s="6">
        <v>0</v>
      </c>
      <c r="V248" s="6">
        <v>4523.62</v>
      </c>
      <c r="W248" s="6">
        <v>4395.96</v>
      </c>
      <c r="X248" s="6">
        <v>4523.62</v>
      </c>
      <c r="Y248" s="513">
        <f>IF(A248&lt;&gt;"",IF(A248=мар17!A248,0,1),IF(AND(B248=мар17!B248,C248=мар17!C248),0,1))</f>
        <v>0</v>
      </c>
      <c r="Z248" s="70" t="str">
        <f t="shared" si="32"/>
        <v>ул. Пятая д.5</v>
      </c>
      <c r="AA248" s="504">
        <f>IF($B248&lt;&gt;"",MAX(AA$7:AA247)+1,0)</f>
        <v>237</v>
      </c>
      <c r="AB248" s="502">
        <f t="shared" si="27"/>
        <v>248</v>
      </c>
      <c r="AC248" s="504">
        <f>1</f>
        <v>1</v>
      </c>
      <c r="AD248" s="103">
        <f t="shared" si="33"/>
        <v>1743.51</v>
      </c>
      <c r="AE248" s="103">
        <f t="shared" si="34"/>
        <v>2730.11</v>
      </c>
      <c r="AF248" s="103">
        <f t="shared" si="35"/>
        <v>49.999999999999545</v>
      </c>
      <c r="AG248" s="3"/>
    </row>
    <row r="249" spans="2:33" ht="13.2" x14ac:dyDescent="0.25">
      <c r="B249" s="1" t="str">
        <f>адреса!$G$244</f>
        <v>кв.42</v>
      </c>
      <c r="C249" s="522">
        <f>адреса!$I$244</f>
        <v>50000042</v>
      </c>
      <c r="D249" s="6" t="str">
        <f>адреса!$K$244</f>
        <v>ФИО-5-42</v>
      </c>
      <c r="E249" s="6">
        <v>20979.63</v>
      </c>
      <c r="F249" s="6">
        <v>4219.6899999999996</v>
      </c>
      <c r="G249" s="6">
        <v>0</v>
      </c>
      <c r="H249" s="6">
        <v>3746.98</v>
      </c>
      <c r="I249" s="6">
        <v>121.09</v>
      </c>
      <c r="J249" s="6">
        <v>0</v>
      </c>
      <c r="K249" s="6">
        <v>250.04</v>
      </c>
      <c r="L249" s="6">
        <v>0</v>
      </c>
      <c r="M249" s="6">
        <v>0</v>
      </c>
      <c r="N249" s="6">
        <v>50</v>
      </c>
      <c r="O249" s="6">
        <v>267.27999999999997</v>
      </c>
      <c r="P249" s="6">
        <v>0</v>
      </c>
      <c r="Q249" s="6">
        <v>0</v>
      </c>
      <c r="R249" s="6">
        <v>88.06</v>
      </c>
      <c r="S249" s="6">
        <v>448.35</v>
      </c>
      <c r="T249" s="6">
        <v>0</v>
      </c>
      <c r="U249" s="6">
        <v>0</v>
      </c>
      <c r="V249" s="6">
        <v>9191.49</v>
      </c>
      <c r="W249" s="6">
        <v>30171.119999999999</v>
      </c>
      <c r="X249" s="6">
        <v>0</v>
      </c>
      <c r="Y249" s="513">
        <f>IF(A249&lt;&gt;"",IF(A249=мар17!A249,0,1),IF(AND(B249=мар17!B249,C249=мар17!C249),0,1))</f>
        <v>0</v>
      </c>
      <c r="Z249" s="70" t="str">
        <f t="shared" si="32"/>
        <v>ул. Пятая д.5</v>
      </c>
      <c r="AA249" s="504">
        <f>IF($B249&lt;&gt;"",MAX(AA$7:AA248)+1,0)</f>
        <v>238</v>
      </c>
      <c r="AB249" s="502">
        <f t="shared" si="27"/>
        <v>249</v>
      </c>
      <c r="AC249" s="504">
        <f>1</f>
        <v>1</v>
      </c>
      <c r="AD249" s="103">
        <f t="shared" si="33"/>
        <v>4219.6899999999996</v>
      </c>
      <c r="AE249" s="103">
        <f t="shared" si="34"/>
        <v>4921.8000000000011</v>
      </c>
      <c r="AF249" s="103">
        <f t="shared" si="35"/>
        <v>49.999999999999091</v>
      </c>
      <c r="AG249" s="3"/>
    </row>
    <row r="250" spans="2:33" ht="13.2" x14ac:dyDescent="0.25">
      <c r="B250" s="1" t="str">
        <f>адреса!$G$245</f>
        <v>кв.43</v>
      </c>
      <c r="C250" s="522">
        <f>адреса!$I$245</f>
        <v>50000043</v>
      </c>
      <c r="D250" s="6" t="str">
        <f>адреса!$K$245</f>
        <v>ФИО-5-43</v>
      </c>
      <c r="E250" s="6">
        <v>29720.12</v>
      </c>
      <c r="F250" s="6">
        <v>2766.11</v>
      </c>
      <c r="G250" s="6">
        <v>0</v>
      </c>
      <c r="H250" s="6">
        <v>2455.9899999999998</v>
      </c>
      <c r="I250" s="6">
        <v>121.09</v>
      </c>
      <c r="J250" s="6">
        <v>0</v>
      </c>
      <c r="K250" s="6">
        <v>250.04</v>
      </c>
      <c r="L250" s="6">
        <v>0</v>
      </c>
      <c r="M250" s="6">
        <v>0</v>
      </c>
      <c r="N250" s="6">
        <v>50</v>
      </c>
      <c r="O250" s="6">
        <v>175.21</v>
      </c>
      <c r="P250" s="6">
        <v>0</v>
      </c>
      <c r="Q250" s="6">
        <v>0</v>
      </c>
      <c r="R250" s="6">
        <v>88.06</v>
      </c>
      <c r="S250" s="6">
        <v>448.35</v>
      </c>
      <c r="T250" s="6">
        <v>0</v>
      </c>
      <c r="U250" s="6">
        <v>0</v>
      </c>
      <c r="V250" s="6">
        <v>6354.85</v>
      </c>
      <c r="W250" s="6">
        <v>25000.12</v>
      </c>
      <c r="X250" s="6">
        <v>11074.85</v>
      </c>
      <c r="Y250" s="513">
        <f>IF(A250&lt;&gt;"",IF(A250=мар17!A250,0,1),IF(AND(B250=мар17!B250,C250=мар17!C250),0,1))</f>
        <v>0</v>
      </c>
      <c r="Z250" s="70" t="str">
        <f t="shared" si="32"/>
        <v>ул. Пятая д.5</v>
      </c>
      <c r="AA250" s="504">
        <f>IF($B250&lt;&gt;"",MAX(AA$7:AA249)+1,0)</f>
        <v>239</v>
      </c>
      <c r="AB250" s="502">
        <f t="shared" si="27"/>
        <v>250</v>
      </c>
      <c r="AC250" s="504">
        <f>1</f>
        <v>1</v>
      </c>
      <c r="AD250" s="103">
        <f t="shared" si="33"/>
        <v>2766.11</v>
      </c>
      <c r="AE250" s="103">
        <f t="shared" si="34"/>
        <v>3538.74</v>
      </c>
      <c r="AF250" s="103">
        <f t="shared" si="35"/>
        <v>50.000000000000455</v>
      </c>
      <c r="AG250" s="3"/>
    </row>
    <row r="251" spans="2:33" ht="13.2" x14ac:dyDescent="0.25">
      <c r="B251" s="1" t="str">
        <f>адреса!$G$246</f>
        <v>кв.44</v>
      </c>
      <c r="C251" s="522">
        <f>адреса!$I$246</f>
        <v>50000044</v>
      </c>
      <c r="D251" s="6" t="str">
        <f>адреса!$K$246</f>
        <v>ФИО-5-44</v>
      </c>
      <c r="E251" s="6">
        <v>10473.030000000001</v>
      </c>
      <c r="F251" s="6">
        <v>1770.94</v>
      </c>
      <c r="G251" s="6">
        <v>0</v>
      </c>
      <c r="H251" s="6">
        <v>1569.84</v>
      </c>
      <c r="I251" s="6">
        <v>121.09</v>
      </c>
      <c r="J251" s="6">
        <v>0</v>
      </c>
      <c r="K251" s="6">
        <v>250.04</v>
      </c>
      <c r="L251" s="6">
        <v>0</v>
      </c>
      <c r="M251" s="6">
        <v>0</v>
      </c>
      <c r="N251" s="6">
        <v>50</v>
      </c>
      <c r="O251" s="6">
        <v>112.17</v>
      </c>
      <c r="P251" s="6">
        <v>0</v>
      </c>
      <c r="Q251" s="6">
        <v>0</v>
      </c>
      <c r="R251" s="6">
        <v>88.06</v>
      </c>
      <c r="S251" s="6">
        <v>448.35</v>
      </c>
      <c r="T251" s="6">
        <v>0</v>
      </c>
      <c r="U251" s="6">
        <v>0</v>
      </c>
      <c r="V251" s="6">
        <v>4410.49</v>
      </c>
      <c r="W251" s="6">
        <v>0</v>
      </c>
      <c r="X251" s="6">
        <v>14883.52</v>
      </c>
      <c r="Y251" s="513">
        <f>IF(A251&lt;&gt;"",IF(A251=мар17!A251,0,1),IF(AND(B251=мар17!B251,C251=мар17!C251),0,1))</f>
        <v>0</v>
      </c>
      <c r="Z251" s="70" t="str">
        <f t="shared" si="32"/>
        <v>ул. Пятая д.5</v>
      </c>
      <c r="AA251" s="504">
        <f>IF($B251&lt;&gt;"",MAX(AA$7:AA250)+1,0)</f>
        <v>240</v>
      </c>
      <c r="AB251" s="502">
        <f t="shared" si="27"/>
        <v>251</v>
      </c>
      <c r="AC251" s="504">
        <f>1</f>
        <v>1</v>
      </c>
      <c r="AD251" s="103">
        <f t="shared" si="33"/>
        <v>1770.94</v>
      </c>
      <c r="AE251" s="103">
        <f t="shared" si="34"/>
        <v>2589.5499999999997</v>
      </c>
      <c r="AF251" s="103">
        <f t="shared" si="35"/>
        <v>50</v>
      </c>
      <c r="AG251" s="3"/>
    </row>
    <row r="252" spans="2:33" ht="13.2" x14ac:dyDescent="0.25">
      <c r="B252" s="1" t="str">
        <f>адреса!$G$247</f>
        <v>кв.45</v>
      </c>
      <c r="C252" s="522">
        <f>адреса!$I$247</f>
        <v>50000045</v>
      </c>
      <c r="D252" s="6" t="str">
        <f>адреса!$K$247</f>
        <v>ФИО-5-45</v>
      </c>
      <c r="E252" s="6">
        <v>51437.14</v>
      </c>
      <c r="F252" s="6">
        <v>1743.51</v>
      </c>
      <c r="G252" s="6">
        <v>0</v>
      </c>
      <c r="H252" s="6">
        <v>1545.06</v>
      </c>
      <c r="I252" s="6">
        <v>101.38</v>
      </c>
      <c r="J252" s="6">
        <v>0</v>
      </c>
      <c r="K252" s="6">
        <v>266.35000000000002</v>
      </c>
      <c r="L252" s="6">
        <v>0</v>
      </c>
      <c r="M252" s="6">
        <v>0</v>
      </c>
      <c r="N252" s="6">
        <v>50</v>
      </c>
      <c r="O252" s="6">
        <v>110.44</v>
      </c>
      <c r="P252" s="6">
        <v>0</v>
      </c>
      <c r="Q252" s="6">
        <v>0</v>
      </c>
      <c r="R252" s="6">
        <v>121.41</v>
      </c>
      <c r="S252" s="6">
        <v>618.13</v>
      </c>
      <c r="T252" s="6">
        <v>0</v>
      </c>
      <c r="U252" s="6">
        <v>0</v>
      </c>
      <c r="V252" s="6">
        <v>4556.28</v>
      </c>
      <c r="W252" s="6">
        <v>18000</v>
      </c>
      <c r="X252" s="6">
        <v>37993.42</v>
      </c>
      <c r="Y252" s="513">
        <f>IF(A252&lt;&gt;"",IF(A252=мар17!A252,0,1),IF(AND(B252=мар17!B252,C252=мар17!C252),0,1))</f>
        <v>0</v>
      </c>
      <c r="Z252" s="70" t="str">
        <f t="shared" si="32"/>
        <v>ул. Пятая д.5</v>
      </c>
      <c r="AA252" s="504">
        <f>IF($B252&lt;&gt;"",MAX(AA$7:AA251)+1,0)</f>
        <v>241</v>
      </c>
      <c r="AB252" s="502">
        <f t="shared" si="27"/>
        <v>252</v>
      </c>
      <c r="AC252" s="504">
        <f>1</f>
        <v>1</v>
      </c>
      <c r="AD252" s="103">
        <f t="shared" si="33"/>
        <v>1743.51</v>
      </c>
      <c r="AE252" s="103">
        <f t="shared" si="34"/>
        <v>2762.77</v>
      </c>
      <c r="AF252" s="103">
        <f t="shared" si="35"/>
        <v>49.999999999999545</v>
      </c>
      <c r="AG252" s="3"/>
    </row>
    <row r="253" spans="2:33" ht="13.2" x14ac:dyDescent="0.25">
      <c r="B253" s="1" t="str">
        <f>адреса!$G$248</f>
        <v>кв.46</v>
      </c>
      <c r="C253" s="522">
        <f>адреса!$I$248</f>
        <v>50000046</v>
      </c>
      <c r="D253" s="6" t="str">
        <f>адреса!$K$248</f>
        <v>ФИО-5-46</v>
      </c>
      <c r="E253" s="6">
        <v>9217.9699999999993</v>
      </c>
      <c r="F253" s="6">
        <v>4219.6899999999996</v>
      </c>
      <c r="G253" s="6">
        <v>0</v>
      </c>
      <c r="H253" s="6">
        <v>3746.98</v>
      </c>
      <c r="I253" s="6">
        <v>121.09</v>
      </c>
      <c r="J253" s="6">
        <v>0</v>
      </c>
      <c r="K253" s="6">
        <v>250.04</v>
      </c>
      <c r="L253" s="6">
        <v>0</v>
      </c>
      <c r="M253" s="6">
        <v>0</v>
      </c>
      <c r="N253" s="6">
        <v>50</v>
      </c>
      <c r="O253" s="6">
        <v>267.27999999999997</v>
      </c>
      <c r="P253" s="6">
        <v>0</v>
      </c>
      <c r="Q253" s="6">
        <v>0</v>
      </c>
      <c r="R253" s="6">
        <v>88.06</v>
      </c>
      <c r="S253" s="6">
        <v>448.35</v>
      </c>
      <c r="T253" s="6">
        <v>0</v>
      </c>
      <c r="U253" s="6">
        <v>0</v>
      </c>
      <c r="V253" s="6">
        <v>9191.49</v>
      </c>
      <c r="W253" s="6">
        <v>8318.1200000000008</v>
      </c>
      <c r="X253" s="6">
        <v>10091.34</v>
      </c>
      <c r="Y253" s="513">
        <f>IF(A253&lt;&gt;"",IF(A253=мар17!A253,0,1),IF(AND(B253=мар17!B253,C253=мар17!C253),0,1))</f>
        <v>0</v>
      </c>
      <c r="Z253" s="70" t="str">
        <f t="shared" si="32"/>
        <v>ул. Пятая д.5</v>
      </c>
      <c r="AA253" s="504">
        <f>IF($B253&lt;&gt;"",MAX(AA$7:AA252)+1,0)</f>
        <v>242</v>
      </c>
      <c r="AB253" s="502">
        <f t="shared" si="27"/>
        <v>253</v>
      </c>
      <c r="AC253" s="504">
        <f>1</f>
        <v>1</v>
      </c>
      <c r="AD253" s="103">
        <f t="shared" si="33"/>
        <v>4219.6899999999996</v>
      </c>
      <c r="AE253" s="103">
        <f t="shared" si="34"/>
        <v>4921.8000000000011</v>
      </c>
      <c r="AF253" s="103">
        <f t="shared" si="35"/>
        <v>49.999999999999091</v>
      </c>
      <c r="AG253" s="3"/>
    </row>
    <row r="254" spans="2:33" ht="13.2" x14ac:dyDescent="0.25">
      <c r="B254" s="1" t="str">
        <f>адреса!$G$249</f>
        <v>кв.47</v>
      </c>
      <c r="C254" s="522">
        <f>адреса!$I$249</f>
        <v>50000047</v>
      </c>
      <c r="D254" s="6" t="str">
        <f>адреса!$K$249</f>
        <v>ФИО-5-47</v>
      </c>
      <c r="E254" s="6">
        <v>7074.19</v>
      </c>
      <c r="F254" s="6">
        <v>2754.35</v>
      </c>
      <c r="G254" s="6">
        <v>0</v>
      </c>
      <c r="H254" s="6">
        <v>2445.66</v>
      </c>
      <c r="I254" s="6">
        <v>241.4</v>
      </c>
      <c r="J254" s="6">
        <v>0</v>
      </c>
      <c r="K254" s="6">
        <v>519.48</v>
      </c>
      <c r="L254" s="6">
        <v>0</v>
      </c>
      <c r="M254" s="6">
        <v>0</v>
      </c>
      <c r="N254" s="6">
        <v>50</v>
      </c>
      <c r="O254" s="6">
        <v>174.47</v>
      </c>
      <c r="P254" s="6">
        <v>0</v>
      </c>
      <c r="Q254" s="6">
        <v>0</v>
      </c>
      <c r="R254" s="6">
        <v>193.12</v>
      </c>
      <c r="S254" s="6">
        <v>983.22</v>
      </c>
      <c r="T254" s="6">
        <v>0</v>
      </c>
      <c r="U254" s="6">
        <v>0</v>
      </c>
      <c r="V254" s="6">
        <v>7361.7</v>
      </c>
      <c r="W254" s="6">
        <v>14435.89</v>
      </c>
      <c r="X254" s="6">
        <v>0</v>
      </c>
      <c r="Y254" s="513">
        <f>IF(A254&lt;&gt;"",IF(A254=мар17!A254,0,1),IF(AND(B254=мар17!B254,C254=мар17!C254),0,1))</f>
        <v>0</v>
      </c>
      <c r="Z254" s="70" t="str">
        <f t="shared" si="32"/>
        <v>ул. Пятая д.5</v>
      </c>
      <c r="AA254" s="504">
        <f>IF($B254&lt;&gt;"",MAX(AA$7:AA253)+1,0)</f>
        <v>243</v>
      </c>
      <c r="AB254" s="502">
        <f t="shared" si="27"/>
        <v>254</v>
      </c>
      <c r="AC254" s="504">
        <f>1</f>
        <v>1</v>
      </c>
      <c r="AD254" s="103">
        <f t="shared" si="33"/>
        <v>2754.35</v>
      </c>
      <c r="AE254" s="103">
        <f t="shared" si="34"/>
        <v>4557.3499999999995</v>
      </c>
      <c r="AF254" s="103">
        <f t="shared" si="35"/>
        <v>50.000000000000909</v>
      </c>
      <c r="AG254" s="3"/>
    </row>
    <row r="255" spans="2:33" ht="13.2" x14ac:dyDescent="0.25">
      <c r="B255" s="1" t="str">
        <f>адреса!$G$250</f>
        <v>кв.48</v>
      </c>
      <c r="C255" s="522">
        <f>адреса!$I$250</f>
        <v>50000048</v>
      </c>
      <c r="D255" s="6" t="str">
        <f>адреса!$K$250</f>
        <v>ФИО-5-48</v>
      </c>
      <c r="E255" s="6">
        <v>3464.67</v>
      </c>
      <c r="F255" s="6">
        <v>1759.18</v>
      </c>
      <c r="G255" s="6">
        <v>0</v>
      </c>
      <c r="H255" s="6">
        <v>1561.59</v>
      </c>
      <c r="I255" s="6">
        <v>79.44</v>
      </c>
      <c r="J255" s="6">
        <v>0</v>
      </c>
      <c r="K255" s="6">
        <v>119.62</v>
      </c>
      <c r="L255" s="6">
        <v>0</v>
      </c>
      <c r="M255" s="6">
        <v>0</v>
      </c>
      <c r="N255" s="6">
        <v>50</v>
      </c>
      <c r="O255" s="6">
        <v>111.43</v>
      </c>
      <c r="P255" s="6">
        <v>0</v>
      </c>
      <c r="Q255" s="6">
        <v>0</v>
      </c>
      <c r="R255" s="6">
        <v>20.62</v>
      </c>
      <c r="S255" s="6">
        <v>104.96</v>
      </c>
      <c r="T255" s="6">
        <v>0</v>
      </c>
      <c r="U255" s="6">
        <v>0</v>
      </c>
      <c r="V255" s="6">
        <v>3806.84</v>
      </c>
      <c r="W255" s="6">
        <v>3464.67</v>
      </c>
      <c r="X255" s="6">
        <v>3806.84</v>
      </c>
      <c r="Y255" s="513">
        <f>IF(A255&lt;&gt;"",IF(A255=мар17!A255,0,1),IF(AND(B255=мар17!B255,C255=мар17!C255),0,1))</f>
        <v>0</v>
      </c>
      <c r="Z255" s="70" t="str">
        <f t="shared" si="32"/>
        <v>ул. Пятая д.5</v>
      </c>
      <c r="AA255" s="504">
        <f>IF($B255&lt;&gt;"",MAX(AA$7:AA254)+1,0)</f>
        <v>244</v>
      </c>
      <c r="AB255" s="502">
        <f t="shared" si="27"/>
        <v>255</v>
      </c>
      <c r="AC255" s="504">
        <f>1</f>
        <v>1</v>
      </c>
      <c r="AD255" s="103">
        <f t="shared" si="33"/>
        <v>1759.18</v>
      </c>
      <c r="AE255" s="103">
        <f t="shared" si="34"/>
        <v>1997.66</v>
      </c>
      <c r="AF255" s="103">
        <f t="shared" si="35"/>
        <v>50</v>
      </c>
      <c r="AG255" s="3"/>
    </row>
    <row r="256" spans="2:33" ht="13.2" x14ac:dyDescent="0.25">
      <c r="B256" s="1" t="str">
        <f>адреса!$G$251</f>
        <v>кв.49</v>
      </c>
      <c r="C256" s="522">
        <f>адреса!$I$251</f>
        <v>50000049</v>
      </c>
      <c r="D256" s="6" t="str">
        <f>адреса!$K$251</f>
        <v>ФИО-5-49</v>
      </c>
      <c r="E256" s="6">
        <v>7143.26</v>
      </c>
      <c r="F256" s="6">
        <v>1735.67</v>
      </c>
      <c r="G256" s="6">
        <v>0</v>
      </c>
      <c r="H256" s="6">
        <v>1540.93</v>
      </c>
      <c r="I256" s="6">
        <v>1281.75</v>
      </c>
      <c r="J256" s="6">
        <v>-517.83000000000004</v>
      </c>
      <c r="K256" s="6">
        <v>2840.86</v>
      </c>
      <c r="L256" s="6">
        <v>0</v>
      </c>
      <c r="M256" s="6">
        <v>0</v>
      </c>
      <c r="N256" s="6">
        <v>50</v>
      </c>
      <c r="O256" s="6">
        <v>109.94</v>
      </c>
      <c r="P256" s="6">
        <v>0</v>
      </c>
      <c r="Q256" s="6">
        <v>0</v>
      </c>
      <c r="R256" s="6">
        <v>1177.56</v>
      </c>
      <c r="S256" s="6">
        <v>5995.18</v>
      </c>
      <c r="T256" s="6">
        <v>0</v>
      </c>
      <c r="U256" s="6">
        <v>0</v>
      </c>
      <c r="V256" s="6">
        <v>14214.06</v>
      </c>
      <c r="W256" s="6">
        <v>21357.32</v>
      </c>
      <c r="X256" s="6">
        <v>0</v>
      </c>
      <c r="Y256" s="513">
        <f>IF(A256&lt;&gt;"",IF(A256=мар17!A256,0,1),IF(AND(B256=мар17!B256,C256=мар17!C256),0,1))</f>
        <v>0</v>
      </c>
      <c r="Z256" s="70" t="str">
        <f t="shared" si="32"/>
        <v>ул. Пятая д.5</v>
      </c>
      <c r="AA256" s="504">
        <f>IF($B256&lt;&gt;"",MAX(AA$7:AA255)+1,0)</f>
        <v>245</v>
      </c>
      <c r="AB256" s="502">
        <f t="shared" si="27"/>
        <v>256</v>
      </c>
      <c r="AC256" s="504">
        <f>1</f>
        <v>1</v>
      </c>
      <c r="AD256" s="103">
        <f t="shared" si="33"/>
        <v>1735.67</v>
      </c>
      <c r="AE256" s="103">
        <f t="shared" si="34"/>
        <v>12428.390000000001</v>
      </c>
      <c r="AF256" s="103">
        <f t="shared" si="35"/>
        <v>49.999999999998181</v>
      </c>
      <c r="AG256" s="3"/>
    </row>
    <row r="257" spans="2:33" ht="13.2" x14ac:dyDescent="0.25">
      <c r="B257" s="1" t="str">
        <f>адреса!$G$252</f>
        <v>кв.50</v>
      </c>
      <c r="C257" s="522">
        <f>адреса!$I$252</f>
        <v>50000050</v>
      </c>
      <c r="D257" s="6" t="str">
        <f>адреса!$K$252</f>
        <v>ФИО-5-50</v>
      </c>
      <c r="E257" s="6">
        <v>9132.59</v>
      </c>
      <c r="F257" s="6">
        <v>4219.6899999999996</v>
      </c>
      <c r="G257" s="6">
        <v>0</v>
      </c>
      <c r="H257" s="6">
        <v>3746.98</v>
      </c>
      <c r="I257" s="6">
        <v>279.54000000000002</v>
      </c>
      <c r="J257" s="6">
        <v>0</v>
      </c>
      <c r="K257" s="6">
        <v>615.99</v>
      </c>
      <c r="L257" s="6">
        <v>0</v>
      </c>
      <c r="M257" s="6">
        <v>0</v>
      </c>
      <c r="N257" s="6">
        <v>50</v>
      </c>
      <c r="O257" s="6">
        <v>267.27999999999997</v>
      </c>
      <c r="P257" s="6">
        <v>0</v>
      </c>
      <c r="Q257" s="6">
        <v>0</v>
      </c>
      <c r="R257" s="6">
        <v>235.7</v>
      </c>
      <c r="S257" s="6">
        <v>1200.02</v>
      </c>
      <c r="T257" s="6">
        <v>0</v>
      </c>
      <c r="U257" s="6">
        <v>0</v>
      </c>
      <c r="V257" s="6">
        <v>10615.2</v>
      </c>
      <c r="W257" s="6">
        <v>0</v>
      </c>
      <c r="X257" s="6">
        <v>19747.79</v>
      </c>
      <c r="Y257" s="513">
        <f>IF(A257&lt;&gt;"",IF(A257=мар17!A257,0,1),IF(AND(B257=мар17!B257,C257=мар17!C257),0,1))</f>
        <v>0</v>
      </c>
      <c r="Z257" s="70" t="str">
        <f t="shared" si="32"/>
        <v>ул. Пятая д.5</v>
      </c>
      <c r="AA257" s="504">
        <f>IF($B257&lt;&gt;"",MAX(AA$7:AA256)+1,0)</f>
        <v>246</v>
      </c>
      <c r="AB257" s="502">
        <f t="shared" si="27"/>
        <v>257</v>
      </c>
      <c r="AC257" s="504">
        <f>1</f>
        <v>1</v>
      </c>
      <c r="AD257" s="103">
        <f t="shared" si="33"/>
        <v>4219.6899999999996</v>
      </c>
      <c r="AE257" s="103">
        <f t="shared" si="34"/>
        <v>6345.51</v>
      </c>
      <c r="AF257" s="103">
        <f t="shared" si="35"/>
        <v>50.000000000000909</v>
      </c>
      <c r="AG257" s="3"/>
    </row>
    <row r="258" spans="2:33" ht="13.2" x14ac:dyDescent="0.25">
      <c r="B258" s="1" t="str">
        <f>адреса!$G$253</f>
        <v>кв.51</v>
      </c>
      <c r="C258" s="522">
        <f>адреса!$I$253</f>
        <v>50000051</v>
      </c>
      <c r="D258" s="6" t="str">
        <f>адреса!$K$253</f>
        <v>ФИО-5-51</v>
      </c>
      <c r="E258" s="6">
        <v>7057.29</v>
      </c>
      <c r="F258" s="6">
        <v>2754.35</v>
      </c>
      <c r="G258" s="6">
        <v>0</v>
      </c>
      <c r="H258" s="6">
        <v>2445.66</v>
      </c>
      <c r="I258" s="6">
        <v>313.82</v>
      </c>
      <c r="J258" s="6">
        <v>0</v>
      </c>
      <c r="K258" s="6">
        <v>548.34</v>
      </c>
      <c r="L258" s="6">
        <v>0</v>
      </c>
      <c r="M258" s="6">
        <v>0</v>
      </c>
      <c r="N258" s="6">
        <v>-550</v>
      </c>
      <c r="O258" s="6">
        <v>174.47</v>
      </c>
      <c r="P258" s="6">
        <v>0</v>
      </c>
      <c r="Q258" s="6">
        <v>0</v>
      </c>
      <c r="R258" s="6">
        <v>144.84</v>
      </c>
      <c r="S258" s="6">
        <v>737.42</v>
      </c>
      <c r="T258" s="6">
        <v>0</v>
      </c>
      <c r="U258" s="6">
        <v>0</v>
      </c>
      <c r="V258" s="6">
        <v>6568.9</v>
      </c>
      <c r="W258" s="6">
        <v>7057.29</v>
      </c>
      <c r="X258" s="6">
        <v>6568.9</v>
      </c>
      <c r="Y258" s="513">
        <f>IF(A258&lt;&gt;"",IF(A258=мар17!A258,0,1),IF(AND(B258=мар17!B258,C258=мар17!C258),0,1))</f>
        <v>0</v>
      </c>
      <c r="Z258" s="70" t="str">
        <f t="shared" si="32"/>
        <v>ул. Пятая д.5</v>
      </c>
      <c r="AA258" s="504">
        <f>IF($B258&lt;&gt;"",MAX(AA$7:AA257)+1,0)</f>
        <v>247</v>
      </c>
      <c r="AB258" s="502">
        <f t="shared" si="27"/>
        <v>258</v>
      </c>
      <c r="AC258" s="504">
        <f>1</f>
        <v>1</v>
      </c>
      <c r="AD258" s="103">
        <f t="shared" si="33"/>
        <v>2754.35</v>
      </c>
      <c r="AE258" s="103">
        <f t="shared" si="34"/>
        <v>4364.55</v>
      </c>
      <c r="AF258" s="103">
        <f t="shared" si="35"/>
        <v>-550.00000000000045</v>
      </c>
      <c r="AG258" s="3"/>
    </row>
    <row r="259" spans="2:33" ht="13.2" x14ac:dyDescent="0.25">
      <c r="B259" s="1" t="str">
        <f>адреса!$G$254</f>
        <v>кв.52</v>
      </c>
      <c r="C259" s="522">
        <f>адреса!$I$254</f>
        <v>50000052</v>
      </c>
      <c r="D259" s="6" t="str">
        <f>адреса!$K$254</f>
        <v>ФИО-5-52</v>
      </c>
      <c r="E259" s="6">
        <v>7619.5</v>
      </c>
      <c r="F259" s="6">
        <v>1759.18</v>
      </c>
      <c r="G259" s="6">
        <v>0</v>
      </c>
      <c r="H259" s="6">
        <v>1561.59</v>
      </c>
      <c r="I259" s="6">
        <v>36.520000000000003</v>
      </c>
      <c r="J259" s="6">
        <v>0</v>
      </c>
      <c r="K259" s="6">
        <v>254.22</v>
      </c>
      <c r="L259" s="6">
        <v>0</v>
      </c>
      <c r="M259" s="6">
        <v>0</v>
      </c>
      <c r="N259" s="6">
        <v>50</v>
      </c>
      <c r="O259" s="6">
        <v>111.43</v>
      </c>
      <c r="P259" s="6">
        <v>0</v>
      </c>
      <c r="Q259" s="6">
        <v>0</v>
      </c>
      <c r="R259" s="6">
        <v>176.13</v>
      </c>
      <c r="S259" s="6">
        <v>896.7</v>
      </c>
      <c r="T259" s="6">
        <v>0</v>
      </c>
      <c r="U259" s="6">
        <v>0</v>
      </c>
      <c r="V259" s="6">
        <v>4845.7700000000004</v>
      </c>
      <c r="W259" s="6">
        <v>12465.27</v>
      </c>
      <c r="X259" s="6">
        <v>0</v>
      </c>
      <c r="Y259" s="513">
        <f>IF(A259&lt;&gt;"",IF(A259=мар17!A259,0,1),IF(AND(B259=мар17!B259,C259=мар17!C259),0,1))</f>
        <v>0</v>
      </c>
      <c r="Z259" s="70" t="str">
        <f t="shared" si="32"/>
        <v>ул. Пятая д.5</v>
      </c>
      <c r="AA259" s="504">
        <f>IF($B259&lt;&gt;"",MAX(AA$7:AA258)+1,0)</f>
        <v>248</v>
      </c>
      <c r="AB259" s="502">
        <f t="shared" si="27"/>
        <v>259</v>
      </c>
      <c r="AC259" s="504">
        <f>1</f>
        <v>1</v>
      </c>
      <c r="AD259" s="103">
        <f t="shared" si="33"/>
        <v>1759.18</v>
      </c>
      <c r="AE259" s="103">
        <f t="shared" si="34"/>
        <v>3036.59</v>
      </c>
      <c r="AF259" s="103">
        <f t="shared" si="35"/>
        <v>50</v>
      </c>
      <c r="AG259" s="3"/>
    </row>
    <row r="260" spans="2:33" ht="13.2" x14ac:dyDescent="0.25">
      <c r="B260" s="1" t="str">
        <f>адреса!$G$255</f>
        <v>кв.53</v>
      </c>
      <c r="C260" s="522">
        <f>адреса!$I$255</f>
        <v>50000053</v>
      </c>
      <c r="D260" s="6" t="str">
        <f>адреса!$K$255</f>
        <v>ФИО-5-53</v>
      </c>
      <c r="E260" s="6">
        <v>9772.56</v>
      </c>
      <c r="F260" s="6">
        <v>1735.67</v>
      </c>
      <c r="G260" s="6">
        <v>0</v>
      </c>
      <c r="H260" s="6">
        <v>1540.93</v>
      </c>
      <c r="I260" s="6">
        <v>121.09</v>
      </c>
      <c r="J260" s="6">
        <v>0</v>
      </c>
      <c r="K260" s="6">
        <v>250.04</v>
      </c>
      <c r="L260" s="6">
        <v>0</v>
      </c>
      <c r="M260" s="6">
        <v>0</v>
      </c>
      <c r="N260" s="6">
        <v>50</v>
      </c>
      <c r="O260" s="6">
        <v>109.94</v>
      </c>
      <c r="P260" s="6">
        <v>0</v>
      </c>
      <c r="Q260" s="6">
        <v>0</v>
      </c>
      <c r="R260" s="6">
        <v>88.06</v>
      </c>
      <c r="S260" s="6">
        <v>448.35</v>
      </c>
      <c r="T260" s="6">
        <v>0</v>
      </c>
      <c r="U260" s="6">
        <v>0</v>
      </c>
      <c r="V260" s="6">
        <v>4344.08</v>
      </c>
      <c r="W260" s="6">
        <v>9772.56</v>
      </c>
      <c r="X260" s="6">
        <v>4344.08</v>
      </c>
      <c r="Y260" s="513">
        <f>IF(A260&lt;&gt;"",IF(A260=мар17!A260,0,1),IF(AND(B260=мар17!B260,C260=мар17!C260),0,1))</f>
        <v>0</v>
      </c>
      <c r="Z260" s="70" t="str">
        <f t="shared" si="32"/>
        <v>ул. Пятая д.5</v>
      </c>
      <c r="AA260" s="504">
        <f>IF($B260&lt;&gt;"",MAX(AA$7:AA259)+1,0)</f>
        <v>249</v>
      </c>
      <c r="AB260" s="502">
        <f t="shared" si="27"/>
        <v>260</v>
      </c>
      <c r="AC260" s="504">
        <f>1</f>
        <v>1</v>
      </c>
      <c r="AD260" s="103">
        <f t="shared" si="33"/>
        <v>1735.67</v>
      </c>
      <c r="AE260" s="103">
        <f t="shared" si="34"/>
        <v>2558.41</v>
      </c>
      <c r="AF260" s="103">
        <f t="shared" si="35"/>
        <v>50</v>
      </c>
      <c r="AG260" s="3"/>
    </row>
    <row r="261" spans="2:33" ht="13.2" x14ac:dyDescent="0.25">
      <c r="B261" s="1" t="str">
        <f>адреса!$G$256</f>
        <v>кв.54</v>
      </c>
      <c r="C261" s="522">
        <f>адреса!$I$256</f>
        <v>50000054</v>
      </c>
      <c r="D261" s="6" t="str">
        <f>адреса!$K$256</f>
        <v>ФИО-5-54</v>
      </c>
      <c r="E261" s="6">
        <v>0</v>
      </c>
      <c r="F261" s="6">
        <v>4219.6899999999996</v>
      </c>
      <c r="G261" s="6">
        <v>0</v>
      </c>
      <c r="H261" s="6">
        <v>3746.98</v>
      </c>
      <c r="I261" s="6">
        <v>48.28</v>
      </c>
      <c r="J261" s="6">
        <v>0</v>
      </c>
      <c r="K261" s="6">
        <v>86.58</v>
      </c>
      <c r="L261" s="6">
        <v>0</v>
      </c>
      <c r="M261" s="6">
        <v>0</v>
      </c>
      <c r="N261" s="6">
        <v>50</v>
      </c>
      <c r="O261" s="6">
        <v>267.27999999999997</v>
      </c>
      <c r="P261" s="6">
        <v>0</v>
      </c>
      <c r="Q261" s="6">
        <v>0</v>
      </c>
      <c r="R261" s="6">
        <v>24.14</v>
      </c>
      <c r="S261" s="6">
        <v>122.9</v>
      </c>
      <c r="T261" s="6">
        <v>0</v>
      </c>
      <c r="U261" s="6">
        <v>0</v>
      </c>
      <c r="V261" s="6">
        <v>8565.85</v>
      </c>
      <c r="W261" s="6">
        <v>0</v>
      </c>
      <c r="X261" s="6">
        <v>8565.85</v>
      </c>
      <c r="Y261" s="513">
        <f>IF(A261&lt;&gt;"",IF(A261=мар17!A261,0,1),IF(AND(B261=мар17!B261,C261=мар17!C261),0,1))</f>
        <v>0</v>
      </c>
      <c r="Z261" s="70" t="str">
        <f t="shared" si="32"/>
        <v>ул. Пятая д.5</v>
      </c>
      <c r="AA261" s="504">
        <f>IF($B261&lt;&gt;"",MAX(AA$7:AA260)+1,0)</f>
        <v>250</v>
      </c>
      <c r="AB261" s="502">
        <f t="shared" si="27"/>
        <v>261</v>
      </c>
      <c r="AC261" s="504">
        <f>1</f>
        <v>1</v>
      </c>
      <c r="AD261" s="103">
        <f t="shared" si="33"/>
        <v>4219.6899999999996</v>
      </c>
      <c r="AE261" s="103">
        <f t="shared" si="34"/>
        <v>4296.16</v>
      </c>
      <c r="AF261" s="103">
        <f t="shared" si="35"/>
        <v>50.000000000000909</v>
      </c>
      <c r="AG261" s="3"/>
    </row>
    <row r="262" spans="2:33" ht="13.2" x14ac:dyDescent="0.25">
      <c r="B262" s="1" t="str">
        <f>адреса!$G$257</f>
        <v>кв.55</v>
      </c>
      <c r="C262" s="522">
        <f>адреса!$I$257</f>
        <v>50000055</v>
      </c>
      <c r="D262" s="6" t="str">
        <f>адреса!$K$257</f>
        <v>ФИО-5-55</v>
      </c>
      <c r="E262" s="6">
        <v>6141.68</v>
      </c>
      <c r="F262" s="6">
        <v>2754.35</v>
      </c>
      <c r="G262" s="6">
        <v>0</v>
      </c>
      <c r="H262" s="6">
        <v>2445.66</v>
      </c>
      <c r="I262" s="6">
        <v>217.26</v>
      </c>
      <c r="J262" s="6">
        <v>0</v>
      </c>
      <c r="K262" s="6">
        <v>346.32</v>
      </c>
      <c r="L262" s="6">
        <v>0</v>
      </c>
      <c r="M262" s="6">
        <v>0</v>
      </c>
      <c r="N262" s="6">
        <v>50</v>
      </c>
      <c r="O262" s="6">
        <v>174.47</v>
      </c>
      <c r="P262" s="6">
        <v>0</v>
      </c>
      <c r="Q262" s="6">
        <v>0</v>
      </c>
      <c r="R262" s="6">
        <v>72.42</v>
      </c>
      <c r="S262" s="6">
        <v>368.71</v>
      </c>
      <c r="T262" s="6">
        <v>0</v>
      </c>
      <c r="U262" s="6">
        <v>0</v>
      </c>
      <c r="V262" s="6">
        <v>6429.19</v>
      </c>
      <c r="W262" s="6">
        <v>6141.68</v>
      </c>
      <c r="X262" s="6">
        <v>6429.19</v>
      </c>
      <c r="Y262" s="513">
        <f>IF(A262&lt;&gt;"",IF(A262=мар17!A262,0,1),IF(AND(B262=мар17!B262,C262=мар17!C262),0,1))</f>
        <v>0</v>
      </c>
      <c r="Z262" s="70" t="str">
        <f t="shared" si="32"/>
        <v>ул. Пятая д.5</v>
      </c>
      <c r="AA262" s="504">
        <f>IF($B262&lt;&gt;"",MAX(AA$7:AA261)+1,0)</f>
        <v>251</v>
      </c>
      <c r="AB262" s="502">
        <f t="shared" si="27"/>
        <v>262</v>
      </c>
      <c r="AC262" s="504">
        <f>1</f>
        <v>1</v>
      </c>
      <c r="AD262" s="103">
        <f t="shared" si="33"/>
        <v>2754.35</v>
      </c>
      <c r="AE262" s="103">
        <f t="shared" si="34"/>
        <v>3624.84</v>
      </c>
      <c r="AF262" s="103">
        <f t="shared" si="35"/>
        <v>49.999999999999545</v>
      </c>
      <c r="AG262" s="3"/>
    </row>
    <row r="263" spans="2:33" ht="13.2" x14ac:dyDescent="0.25">
      <c r="B263" s="1" t="str">
        <f>адреса!$G$258</f>
        <v>кв.56</v>
      </c>
      <c r="C263" s="522">
        <f>адреса!$I$258</f>
        <v>50000056</v>
      </c>
      <c r="D263" s="6" t="str">
        <f>адреса!$K$258</f>
        <v>ФИО-5-56</v>
      </c>
      <c r="E263" s="6">
        <v>5408.53</v>
      </c>
      <c r="F263" s="6">
        <v>1759.18</v>
      </c>
      <c r="G263" s="6">
        <v>0</v>
      </c>
      <c r="H263" s="6">
        <v>1561.59</v>
      </c>
      <c r="I263" s="6">
        <v>579.36</v>
      </c>
      <c r="J263" s="6">
        <v>0</v>
      </c>
      <c r="K263" s="6">
        <v>1154.4000000000001</v>
      </c>
      <c r="L263" s="6">
        <v>0</v>
      </c>
      <c r="M263" s="6">
        <v>0</v>
      </c>
      <c r="N263" s="6">
        <v>50</v>
      </c>
      <c r="O263" s="6">
        <v>111.43</v>
      </c>
      <c r="P263" s="6">
        <v>0</v>
      </c>
      <c r="Q263" s="6">
        <v>0</v>
      </c>
      <c r="R263" s="6">
        <v>386.24</v>
      </c>
      <c r="S263" s="6">
        <v>1966.44</v>
      </c>
      <c r="T263" s="6">
        <v>0</v>
      </c>
      <c r="U263" s="6">
        <v>0</v>
      </c>
      <c r="V263" s="6">
        <v>7568.64</v>
      </c>
      <c r="W263" s="6">
        <v>12977.17</v>
      </c>
      <c r="X263" s="6">
        <v>0</v>
      </c>
      <c r="Y263" s="513">
        <f>IF(A263&lt;&gt;"",IF(A263=мар17!A263,0,1),IF(AND(B263=мар17!B263,C263=мар17!C263),0,1))</f>
        <v>0</v>
      </c>
      <c r="Z263" s="70" t="str">
        <f t="shared" si="32"/>
        <v>ул. Пятая д.5</v>
      </c>
      <c r="AA263" s="504">
        <f>IF($B263&lt;&gt;"",MAX(AA$7:AA262)+1,0)</f>
        <v>252</v>
      </c>
      <c r="AB263" s="502">
        <f t="shared" si="27"/>
        <v>263</v>
      </c>
      <c r="AC263" s="504">
        <f>1</f>
        <v>1</v>
      </c>
      <c r="AD263" s="103">
        <f t="shared" si="33"/>
        <v>1759.18</v>
      </c>
      <c r="AE263" s="103">
        <f t="shared" si="34"/>
        <v>5759.4599999999991</v>
      </c>
      <c r="AF263" s="103">
        <f t="shared" si="35"/>
        <v>50.000000000000909</v>
      </c>
      <c r="AG263" s="3"/>
    </row>
    <row r="264" spans="2:33" ht="13.2" x14ac:dyDescent="0.25">
      <c r="B264" s="1" t="str">
        <f>адреса!$G$259</f>
        <v>кв.57</v>
      </c>
      <c r="C264" s="522">
        <f>адреса!$I$259</f>
        <v>50000057</v>
      </c>
      <c r="D264" s="6" t="str">
        <f>адреса!$K$259</f>
        <v>ФИО-5-57</v>
      </c>
      <c r="E264" s="6">
        <v>4434.3900000000003</v>
      </c>
      <c r="F264" s="6">
        <v>1735.67</v>
      </c>
      <c r="G264" s="6">
        <v>0</v>
      </c>
      <c r="H264" s="6">
        <v>1540.93</v>
      </c>
      <c r="I264" s="6">
        <v>241.4</v>
      </c>
      <c r="J264" s="6">
        <v>0</v>
      </c>
      <c r="K264" s="6">
        <v>461.76</v>
      </c>
      <c r="L264" s="6">
        <v>0</v>
      </c>
      <c r="M264" s="6">
        <v>0</v>
      </c>
      <c r="N264" s="6">
        <v>50</v>
      </c>
      <c r="O264" s="6">
        <v>109.94</v>
      </c>
      <c r="P264" s="6">
        <v>0</v>
      </c>
      <c r="Q264" s="6">
        <v>0</v>
      </c>
      <c r="R264" s="6">
        <v>144.84</v>
      </c>
      <c r="S264" s="6">
        <v>737.42</v>
      </c>
      <c r="T264" s="6">
        <v>0</v>
      </c>
      <c r="U264" s="6">
        <v>0</v>
      </c>
      <c r="V264" s="6">
        <v>5021.96</v>
      </c>
      <c r="W264" s="6">
        <v>9550</v>
      </c>
      <c r="X264" s="6">
        <v>-93.65</v>
      </c>
      <c r="Y264" s="513">
        <f>IF(A264&lt;&gt;"",IF(A264=мар17!A264,0,1),IF(AND(B264=мар17!B264,C264=мар17!C264),0,1))</f>
        <v>0</v>
      </c>
      <c r="Z264" s="70" t="str">
        <f t="shared" si="32"/>
        <v>ул. Пятая д.5</v>
      </c>
      <c r="AA264" s="504">
        <f>IF($B264&lt;&gt;"",MAX(AA$7:AA263)+1,0)</f>
        <v>253</v>
      </c>
      <c r="AB264" s="502">
        <f t="shared" si="27"/>
        <v>264</v>
      </c>
      <c r="AC264" s="504">
        <f>1</f>
        <v>1</v>
      </c>
      <c r="AD264" s="103">
        <f t="shared" si="33"/>
        <v>1735.67</v>
      </c>
      <c r="AE264" s="103">
        <f t="shared" si="34"/>
        <v>3236.2900000000004</v>
      </c>
      <c r="AF264" s="103">
        <f t="shared" si="35"/>
        <v>49.999999999999545</v>
      </c>
      <c r="AG264" s="3"/>
    </row>
    <row r="265" spans="2:33" ht="13.2" x14ac:dyDescent="0.25">
      <c r="B265" s="1" t="str">
        <f>адреса!$G$260</f>
        <v>кв.58</v>
      </c>
      <c r="C265" s="522">
        <f>адреса!$I$260</f>
        <v>50000058</v>
      </c>
      <c r="D265" s="6" t="str">
        <f>адреса!$K$260</f>
        <v>ФИО-5-58</v>
      </c>
      <c r="E265" s="6">
        <v>-0.01</v>
      </c>
      <c r="F265" s="6">
        <v>4219.6899999999996</v>
      </c>
      <c r="G265" s="6">
        <v>0</v>
      </c>
      <c r="H265" s="6">
        <v>3746.98</v>
      </c>
      <c r="I265" s="6">
        <v>120.7</v>
      </c>
      <c r="J265" s="6">
        <v>0</v>
      </c>
      <c r="K265" s="6">
        <v>202.02</v>
      </c>
      <c r="L265" s="6">
        <v>0</v>
      </c>
      <c r="M265" s="6">
        <v>0</v>
      </c>
      <c r="N265" s="6">
        <v>50</v>
      </c>
      <c r="O265" s="6">
        <v>267.27999999999997</v>
      </c>
      <c r="P265" s="6">
        <v>0</v>
      </c>
      <c r="Q265" s="6">
        <v>0</v>
      </c>
      <c r="R265" s="6">
        <v>48.28</v>
      </c>
      <c r="S265" s="6">
        <v>245.81</v>
      </c>
      <c r="T265" s="6">
        <v>0</v>
      </c>
      <c r="U265" s="6">
        <v>0</v>
      </c>
      <c r="V265" s="6">
        <v>8900.76</v>
      </c>
      <c r="W265" s="6">
        <v>8900.75</v>
      </c>
      <c r="X265" s="6">
        <v>0</v>
      </c>
      <c r="Y265" s="513">
        <f>IF(A265&lt;&gt;"",IF(A265=мар17!A265,0,1),IF(AND(B265=мар17!B265,C265=мар17!C265),0,1))</f>
        <v>0</v>
      </c>
      <c r="Z265" s="70" t="str">
        <f t="shared" si="32"/>
        <v>ул. Пятая д.5</v>
      </c>
      <c r="AA265" s="504">
        <f>IF($B265&lt;&gt;"",MAX(AA$7:AA264)+1,0)</f>
        <v>254</v>
      </c>
      <c r="AB265" s="502">
        <f t="shared" ref="AB265:AB328" si="36">AB264+1</f>
        <v>265</v>
      </c>
      <c r="AC265" s="504">
        <f>1</f>
        <v>1</v>
      </c>
      <c r="AD265" s="103">
        <f t="shared" si="33"/>
        <v>4219.6899999999996</v>
      </c>
      <c r="AE265" s="103">
        <f t="shared" si="34"/>
        <v>4631.07</v>
      </c>
      <c r="AF265" s="103">
        <f t="shared" si="35"/>
        <v>50.000000000000909</v>
      </c>
      <c r="AG265" s="3"/>
    </row>
    <row r="266" spans="2:33" ht="13.2" x14ac:dyDescent="0.25">
      <c r="B266" s="1" t="str">
        <f>адреса!$G$261</f>
        <v>кв.59</v>
      </c>
      <c r="C266" s="522">
        <f>адреса!$I$261</f>
        <v>50000059</v>
      </c>
      <c r="D266" s="6" t="str">
        <f>адреса!$K$261</f>
        <v>ФИО-5-59</v>
      </c>
      <c r="E266" s="6">
        <v>5674.43</v>
      </c>
      <c r="F266" s="6">
        <v>2754.35</v>
      </c>
      <c r="G266" s="6">
        <v>0</v>
      </c>
      <c r="H266" s="6">
        <v>2445.66</v>
      </c>
      <c r="I266" s="6">
        <v>84.49</v>
      </c>
      <c r="J266" s="6">
        <v>0</v>
      </c>
      <c r="K266" s="6">
        <v>169.7</v>
      </c>
      <c r="L266" s="6">
        <v>0</v>
      </c>
      <c r="M266" s="6">
        <v>0</v>
      </c>
      <c r="N266" s="6">
        <v>50</v>
      </c>
      <c r="O266" s="6">
        <v>174.47</v>
      </c>
      <c r="P266" s="6">
        <v>0</v>
      </c>
      <c r="Q266" s="6">
        <v>0</v>
      </c>
      <c r="R266" s="6">
        <v>57.45</v>
      </c>
      <c r="S266" s="6">
        <v>292.51</v>
      </c>
      <c r="T266" s="6">
        <v>0</v>
      </c>
      <c r="U266" s="6">
        <v>0</v>
      </c>
      <c r="V266" s="6">
        <v>6028.63</v>
      </c>
      <c r="W266" s="6">
        <v>11703.06</v>
      </c>
      <c r="X266" s="6">
        <v>0</v>
      </c>
      <c r="Y266" s="513">
        <f>IF(A266&lt;&gt;"",IF(A266=мар17!A266,0,1),IF(AND(B266=мар17!B266,C266=мар17!C266),0,1))</f>
        <v>0</v>
      </c>
      <c r="Z266" s="70" t="str">
        <f t="shared" si="32"/>
        <v>ул. Пятая д.5</v>
      </c>
      <c r="AA266" s="504">
        <f>IF($B266&lt;&gt;"",MAX(AA$7:AA265)+1,0)</f>
        <v>255</v>
      </c>
      <c r="AB266" s="502">
        <f t="shared" si="36"/>
        <v>266</v>
      </c>
      <c r="AC266" s="504">
        <f>1</f>
        <v>1</v>
      </c>
      <c r="AD266" s="103">
        <f t="shared" si="33"/>
        <v>2754.35</v>
      </c>
      <c r="AE266" s="103">
        <f t="shared" si="34"/>
        <v>3224.2799999999988</v>
      </c>
      <c r="AF266" s="103">
        <f t="shared" si="35"/>
        <v>50.000000000001364</v>
      </c>
      <c r="AG266" s="3"/>
    </row>
    <row r="267" spans="2:33" ht="13.2" x14ac:dyDescent="0.25">
      <c r="B267" s="1" t="str">
        <f>адреса!$G$262</f>
        <v>кв.60</v>
      </c>
      <c r="C267" s="522">
        <f>адреса!$I$262</f>
        <v>50000060</v>
      </c>
      <c r="D267" s="6" t="str">
        <f>адреса!$K$262</f>
        <v>ФИО-5-60</v>
      </c>
      <c r="E267" s="6">
        <v>188688.22</v>
      </c>
      <c r="F267" s="6">
        <v>1763.1</v>
      </c>
      <c r="G267" s="6">
        <v>0</v>
      </c>
      <c r="H267" s="6">
        <v>1565.72</v>
      </c>
      <c r="I267" s="6">
        <v>579.07000000000005</v>
      </c>
      <c r="J267" s="6">
        <v>0</v>
      </c>
      <c r="K267" s="6">
        <v>890.54</v>
      </c>
      <c r="L267" s="6">
        <v>0</v>
      </c>
      <c r="M267" s="6">
        <v>0</v>
      </c>
      <c r="N267" s="6">
        <v>50</v>
      </c>
      <c r="O267" s="6">
        <v>111.68</v>
      </c>
      <c r="P267" s="6">
        <v>0</v>
      </c>
      <c r="Q267" s="6">
        <v>0</v>
      </c>
      <c r="R267" s="6">
        <v>165.83</v>
      </c>
      <c r="S267" s="6">
        <v>844.29</v>
      </c>
      <c r="T267" s="6">
        <v>0</v>
      </c>
      <c r="U267" s="6">
        <v>0</v>
      </c>
      <c r="V267" s="6">
        <v>5970.23</v>
      </c>
      <c r="W267" s="6">
        <v>0</v>
      </c>
      <c r="X267" s="6">
        <v>194658.45</v>
      </c>
      <c r="Y267" s="513">
        <f>IF(A267&lt;&gt;"",IF(A267=мар17!A267,0,1),IF(AND(B267=мар17!B267,C267=мар17!C267),0,1))</f>
        <v>0</v>
      </c>
      <c r="Z267" s="70" t="str">
        <f t="shared" si="32"/>
        <v>ул. Пятая д.5</v>
      </c>
      <c r="AA267" s="504">
        <f>IF($B267&lt;&gt;"",MAX(AA$7:AA266)+1,0)</f>
        <v>256</v>
      </c>
      <c r="AB267" s="502">
        <f t="shared" si="36"/>
        <v>267</v>
      </c>
      <c r="AC267" s="504">
        <f>1</f>
        <v>1</v>
      </c>
      <c r="AD267" s="103">
        <f t="shared" si="33"/>
        <v>1763.1</v>
      </c>
      <c r="AE267" s="103">
        <f t="shared" si="34"/>
        <v>4157.1299999999992</v>
      </c>
      <c r="AF267" s="103">
        <f t="shared" si="35"/>
        <v>50</v>
      </c>
      <c r="AG267" s="3"/>
    </row>
    <row r="268" spans="2:33" ht="13.2" x14ac:dyDescent="0.25">
      <c r="B268" s="1" t="str">
        <f>адреса!$G$263</f>
        <v>кв.61</v>
      </c>
      <c r="C268" s="522">
        <f>адреса!$I$263</f>
        <v>50000061</v>
      </c>
      <c r="D268" s="6" t="str">
        <f>адреса!$K$263</f>
        <v>ФИО-5-61</v>
      </c>
      <c r="E268" s="6">
        <v>156273.17000000001</v>
      </c>
      <c r="F268" s="6">
        <v>1743.51</v>
      </c>
      <c r="G268" s="6">
        <v>0</v>
      </c>
      <c r="H268" s="6">
        <v>1545.06</v>
      </c>
      <c r="I268" s="6">
        <v>293.42</v>
      </c>
      <c r="J268" s="6">
        <v>0</v>
      </c>
      <c r="K268" s="6">
        <v>561.30999999999995</v>
      </c>
      <c r="L268" s="6">
        <v>0</v>
      </c>
      <c r="M268" s="6">
        <v>0</v>
      </c>
      <c r="N268" s="6">
        <v>50</v>
      </c>
      <c r="O268" s="6">
        <v>110.44</v>
      </c>
      <c r="P268" s="6">
        <v>0</v>
      </c>
      <c r="Q268" s="6">
        <v>0</v>
      </c>
      <c r="R268" s="6">
        <v>176.08</v>
      </c>
      <c r="S268" s="6">
        <v>896.49</v>
      </c>
      <c r="T268" s="6">
        <v>0</v>
      </c>
      <c r="U268" s="6">
        <v>0</v>
      </c>
      <c r="V268" s="6">
        <v>5376.31</v>
      </c>
      <c r="W268" s="6">
        <v>5000</v>
      </c>
      <c r="X268" s="6">
        <v>156649.48000000001</v>
      </c>
      <c r="Y268" s="513">
        <f>IF(A268&lt;&gt;"",IF(A268=мар17!A268,0,1),IF(AND(B268=мар17!B268,C268=мар17!C268),0,1))</f>
        <v>0</v>
      </c>
      <c r="Z268" s="70" t="str">
        <f t="shared" si="32"/>
        <v>ул. Пятая д.5</v>
      </c>
      <c r="AA268" s="504">
        <f>IF($B268&lt;&gt;"",MAX(AA$7:AA267)+1,0)</f>
        <v>257</v>
      </c>
      <c r="AB268" s="502">
        <f t="shared" si="36"/>
        <v>268</v>
      </c>
      <c r="AC268" s="504">
        <f>1</f>
        <v>1</v>
      </c>
      <c r="AD268" s="103">
        <f t="shared" si="33"/>
        <v>1743.51</v>
      </c>
      <c r="AE268" s="103">
        <f t="shared" si="34"/>
        <v>3582.8</v>
      </c>
      <c r="AF268" s="103">
        <f t="shared" si="35"/>
        <v>50</v>
      </c>
      <c r="AG268" s="3"/>
    </row>
    <row r="269" spans="2:33" ht="13.2" x14ac:dyDescent="0.25">
      <c r="B269" s="1" t="str">
        <f>адреса!$G$264</f>
        <v>кв.62</v>
      </c>
      <c r="C269" s="522">
        <f>адреса!$I$264</f>
        <v>50000062</v>
      </c>
      <c r="D269" s="6" t="str">
        <f>адреса!$K$264</f>
        <v>ФИО-5-62</v>
      </c>
      <c r="E269" s="6">
        <v>44434.239999999998</v>
      </c>
      <c r="F269" s="6">
        <v>4219.6899999999996</v>
      </c>
      <c r="G269" s="6">
        <v>0</v>
      </c>
      <c r="H269" s="6">
        <v>3746.98</v>
      </c>
      <c r="I269" s="6">
        <v>121.09</v>
      </c>
      <c r="J269" s="6">
        <v>0</v>
      </c>
      <c r="K269" s="6">
        <v>250.04</v>
      </c>
      <c r="L269" s="6">
        <v>0</v>
      </c>
      <c r="M269" s="6">
        <v>0</v>
      </c>
      <c r="N269" s="6">
        <v>50</v>
      </c>
      <c r="O269" s="6">
        <v>267.27999999999997</v>
      </c>
      <c r="P269" s="6">
        <v>0</v>
      </c>
      <c r="Q269" s="6">
        <v>0</v>
      </c>
      <c r="R269" s="6">
        <v>88.06</v>
      </c>
      <c r="S269" s="6">
        <v>448.35</v>
      </c>
      <c r="T269" s="6">
        <v>0</v>
      </c>
      <c r="U269" s="6">
        <v>0</v>
      </c>
      <c r="V269" s="6">
        <v>9191.49</v>
      </c>
      <c r="W269" s="6">
        <v>13191.49</v>
      </c>
      <c r="X269" s="6">
        <v>40434.239999999998</v>
      </c>
      <c r="Y269" s="513">
        <f>IF(A269&lt;&gt;"",IF(A269=мар17!A269,0,1),IF(AND(B269=мар17!B269,C269=мар17!C269),0,1))</f>
        <v>0</v>
      </c>
      <c r="Z269" s="70" t="str">
        <f t="shared" si="32"/>
        <v>ул. Пятая д.5</v>
      </c>
      <c r="AA269" s="504">
        <f>IF($B269&lt;&gt;"",MAX(AA$7:AA268)+1,0)</f>
        <v>258</v>
      </c>
      <c r="AB269" s="502">
        <f t="shared" si="36"/>
        <v>269</v>
      </c>
      <c r="AC269" s="504">
        <f>1</f>
        <v>1</v>
      </c>
      <c r="AD269" s="103">
        <f t="shared" si="33"/>
        <v>4219.6899999999996</v>
      </c>
      <c r="AE269" s="103">
        <f t="shared" si="34"/>
        <v>4921.8000000000011</v>
      </c>
      <c r="AF269" s="103">
        <f t="shared" si="35"/>
        <v>49.999999999999091</v>
      </c>
      <c r="AG269" s="3"/>
    </row>
    <row r="270" spans="2:33" ht="13.2" x14ac:dyDescent="0.25">
      <c r="B270" s="1" t="str">
        <f>адреса!$G$265</f>
        <v>кв.63</v>
      </c>
      <c r="C270" s="522">
        <f>адреса!$I$265</f>
        <v>50000063</v>
      </c>
      <c r="D270" s="6" t="str">
        <f>адреса!$K$265</f>
        <v>ФИО-5-63</v>
      </c>
      <c r="E270" s="6">
        <v>5649.78</v>
      </c>
      <c r="F270" s="6">
        <v>2758.27</v>
      </c>
      <c r="G270" s="6">
        <v>0</v>
      </c>
      <c r="H270" s="6">
        <v>2447.7199999999998</v>
      </c>
      <c r="I270" s="6">
        <v>90.04</v>
      </c>
      <c r="J270" s="6">
        <v>0</v>
      </c>
      <c r="K270" s="6">
        <v>169.12</v>
      </c>
      <c r="L270" s="6">
        <v>0</v>
      </c>
      <c r="M270" s="6">
        <v>0</v>
      </c>
      <c r="N270" s="6">
        <v>50</v>
      </c>
      <c r="O270" s="6">
        <v>174.71</v>
      </c>
      <c r="P270" s="6">
        <v>0</v>
      </c>
      <c r="Q270" s="6">
        <v>0</v>
      </c>
      <c r="R270" s="6">
        <v>51.42</v>
      </c>
      <c r="S270" s="6">
        <v>261.77999999999997</v>
      </c>
      <c r="T270" s="6">
        <v>0</v>
      </c>
      <c r="U270" s="6">
        <v>0</v>
      </c>
      <c r="V270" s="6">
        <v>6003.06</v>
      </c>
      <c r="W270" s="6">
        <v>5649.78</v>
      </c>
      <c r="X270" s="6">
        <v>6003.06</v>
      </c>
      <c r="Y270" s="513">
        <f>IF(A270&lt;&gt;"",IF(A270=мар17!A270,0,1),IF(AND(B270=мар17!B270,C270=мар17!C270),0,1))</f>
        <v>0</v>
      </c>
      <c r="Z270" s="70" t="str">
        <f t="shared" si="32"/>
        <v>ул. Пятая д.5</v>
      </c>
      <c r="AA270" s="504">
        <f>IF($B270&lt;&gt;"",MAX(AA$7:AA269)+1,0)</f>
        <v>259</v>
      </c>
      <c r="AB270" s="502">
        <f t="shared" si="36"/>
        <v>270</v>
      </c>
      <c r="AC270" s="504">
        <f>1</f>
        <v>1</v>
      </c>
      <c r="AD270" s="103">
        <f t="shared" si="33"/>
        <v>2758.27</v>
      </c>
      <c r="AE270" s="103">
        <f t="shared" si="34"/>
        <v>3194.79</v>
      </c>
      <c r="AF270" s="103">
        <f t="shared" si="35"/>
        <v>50.000000000000455</v>
      </c>
      <c r="AG270" s="3"/>
    </row>
    <row r="271" spans="2:33" ht="13.2" x14ac:dyDescent="0.25">
      <c r="B271" s="1" t="str">
        <f>адреса!$G$266</f>
        <v>кв.64</v>
      </c>
      <c r="C271" s="522">
        <f>адреса!$I$266</f>
        <v>50000064</v>
      </c>
      <c r="D271" s="6" t="str">
        <f>адреса!$K$266</f>
        <v>ФИО-5-64</v>
      </c>
      <c r="E271" s="6">
        <v>3454.4</v>
      </c>
      <c r="F271" s="6">
        <v>1759.18</v>
      </c>
      <c r="G271" s="6">
        <v>0</v>
      </c>
      <c r="H271" s="6">
        <v>1561.59</v>
      </c>
      <c r="I271" s="6">
        <v>120.7</v>
      </c>
      <c r="J271" s="6">
        <v>0</v>
      </c>
      <c r="K271" s="6">
        <v>202.02</v>
      </c>
      <c r="L271" s="6">
        <v>0</v>
      </c>
      <c r="M271" s="6">
        <v>0</v>
      </c>
      <c r="N271" s="6">
        <v>50</v>
      </c>
      <c r="O271" s="6">
        <v>111.43</v>
      </c>
      <c r="P271" s="6">
        <v>0</v>
      </c>
      <c r="Q271" s="6">
        <v>0</v>
      </c>
      <c r="R271" s="6">
        <v>48.28</v>
      </c>
      <c r="S271" s="6">
        <v>245.81</v>
      </c>
      <c r="T271" s="6">
        <v>0</v>
      </c>
      <c r="U271" s="6">
        <v>0</v>
      </c>
      <c r="V271" s="6">
        <v>4099.01</v>
      </c>
      <c r="W271" s="6">
        <v>3454.4</v>
      </c>
      <c r="X271" s="6">
        <v>4099.01</v>
      </c>
      <c r="Y271" s="513">
        <f>IF(A271&lt;&gt;"",IF(A271=мар17!A271,0,1),IF(AND(B271=мар17!B271,C271=мар17!C271),0,1))</f>
        <v>0</v>
      </c>
      <c r="Z271" s="70" t="str">
        <f t="shared" si="32"/>
        <v>ул. Пятая д.5</v>
      </c>
      <c r="AA271" s="504">
        <f>IF($B271&lt;&gt;"",MAX(AA$7:AA270)+1,0)</f>
        <v>260</v>
      </c>
      <c r="AB271" s="502">
        <f t="shared" si="36"/>
        <v>271</v>
      </c>
      <c r="AC271" s="504">
        <f>1</f>
        <v>1</v>
      </c>
      <c r="AD271" s="103">
        <f t="shared" si="33"/>
        <v>1759.18</v>
      </c>
      <c r="AE271" s="103">
        <f t="shared" si="34"/>
        <v>2289.83</v>
      </c>
      <c r="AF271" s="103">
        <f t="shared" si="35"/>
        <v>50</v>
      </c>
      <c r="AG271" s="3"/>
    </row>
    <row r="272" spans="2:33" ht="13.2" x14ac:dyDescent="0.25">
      <c r="B272" s="1" t="str">
        <f>адреса!$G$267</f>
        <v>кв.65</v>
      </c>
      <c r="C272" s="522">
        <f>адреса!$I$267</f>
        <v>50000065</v>
      </c>
      <c r="D272" s="6" t="str">
        <f>адреса!$K$267</f>
        <v>ФИО-5-65</v>
      </c>
      <c r="E272" s="6">
        <v>5738.47</v>
      </c>
      <c r="F272" s="6">
        <v>1716.08</v>
      </c>
      <c r="G272" s="6">
        <v>0</v>
      </c>
      <c r="H272" s="6">
        <v>1522.34</v>
      </c>
      <c r="I272" s="6">
        <v>121.09</v>
      </c>
      <c r="J272" s="6">
        <v>0</v>
      </c>
      <c r="K272" s="6">
        <v>250.04</v>
      </c>
      <c r="L272" s="6">
        <v>0</v>
      </c>
      <c r="M272" s="6">
        <v>0</v>
      </c>
      <c r="N272" s="6">
        <v>50</v>
      </c>
      <c r="O272" s="6">
        <v>108.7</v>
      </c>
      <c r="P272" s="6">
        <v>0</v>
      </c>
      <c r="Q272" s="6">
        <v>0</v>
      </c>
      <c r="R272" s="6">
        <v>88.06</v>
      </c>
      <c r="S272" s="6">
        <v>448.35</v>
      </c>
      <c r="T272" s="6">
        <v>0</v>
      </c>
      <c r="U272" s="6">
        <v>0</v>
      </c>
      <c r="V272" s="6">
        <v>4304.66</v>
      </c>
      <c r="W272" s="6">
        <v>0</v>
      </c>
      <c r="X272" s="6">
        <v>10043.129999999999</v>
      </c>
      <c r="Y272" s="513">
        <f>IF(A272&lt;&gt;"",IF(A272=мар17!A272,0,1),IF(AND(B272=мар17!B272,C272=мар17!C272),0,1))</f>
        <v>0</v>
      </c>
      <c r="Z272" s="70" t="str">
        <f t="shared" si="32"/>
        <v>ул. Пятая д.5</v>
      </c>
      <c r="AA272" s="504">
        <f>IF($B272&lt;&gt;"",MAX(AA$7:AA271)+1,0)</f>
        <v>261</v>
      </c>
      <c r="AB272" s="502">
        <f t="shared" si="36"/>
        <v>272</v>
      </c>
      <c r="AC272" s="504">
        <f>1</f>
        <v>1</v>
      </c>
      <c r="AD272" s="103">
        <f t="shared" si="33"/>
        <v>1716.08</v>
      </c>
      <c r="AE272" s="103">
        <f t="shared" si="34"/>
        <v>2538.58</v>
      </c>
      <c r="AF272" s="103">
        <f t="shared" si="35"/>
        <v>50</v>
      </c>
      <c r="AG272" s="3"/>
    </row>
    <row r="273" spans="2:33" ht="13.2" x14ac:dyDescent="0.25">
      <c r="B273" s="1" t="str">
        <f>адреса!$G$268</f>
        <v>кв.66</v>
      </c>
      <c r="C273" s="522">
        <f>адреса!$I$268</f>
        <v>50000066</v>
      </c>
      <c r="D273" s="6" t="str">
        <f>адреса!$K$268</f>
        <v>ФИО-5-66</v>
      </c>
      <c r="E273" s="6">
        <v>92822.52</v>
      </c>
      <c r="F273" s="6">
        <v>2758.27</v>
      </c>
      <c r="G273" s="6">
        <v>0</v>
      </c>
      <c r="H273" s="6">
        <v>2447.7199999999998</v>
      </c>
      <c r="I273" s="6">
        <v>363.26</v>
      </c>
      <c r="J273" s="6">
        <v>0</v>
      </c>
      <c r="K273" s="6">
        <v>750.13</v>
      </c>
      <c r="L273" s="6">
        <v>0</v>
      </c>
      <c r="M273" s="6">
        <v>0</v>
      </c>
      <c r="N273" s="6">
        <v>50</v>
      </c>
      <c r="O273" s="6">
        <v>174.71</v>
      </c>
      <c r="P273" s="6">
        <v>0</v>
      </c>
      <c r="Q273" s="6">
        <v>0</v>
      </c>
      <c r="R273" s="6">
        <v>264.19</v>
      </c>
      <c r="S273" s="6">
        <v>1345.05</v>
      </c>
      <c r="T273" s="6">
        <v>0</v>
      </c>
      <c r="U273" s="6">
        <v>0</v>
      </c>
      <c r="V273" s="6">
        <v>8153.33</v>
      </c>
      <c r="W273" s="6">
        <v>0</v>
      </c>
      <c r="X273" s="6">
        <v>100975.85</v>
      </c>
      <c r="Y273" s="513">
        <f>IF(A273&lt;&gt;"",IF(A273=мар17!A273,0,1),IF(AND(B273=мар17!B273,C273=мар17!C273),0,1))</f>
        <v>0</v>
      </c>
      <c r="Z273" s="70" t="str">
        <f t="shared" si="32"/>
        <v>ул. Пятая д.5</v>
      </c>
      <c r="AA273" s="504">
        <f>IF($B273&lt;&gt;"",MAX(AA$7:AA272)+1,0)</f>
        <v>262</v>
      </c>
      <c r="AB273" s="502">
        <f t="shared" si="36"/>
        <v>273</v>
      </c>
      <c r="AC273" s="504">
        <f>1</f>
        <v>1</v>
      </c>
      <c r="AD273" s="103">
        <f t="shared" si="33"/>
        <v>2758.27</v>
      </c>
      <c r="AE273" s="103">
        <f t="shared" si="34"/>
        <v>5345.0599999999995</v>
      </c>
      <c r="AF273" s="103">
        <f t="shared" si="35"/>
        <v>50</v>
      </c>
      <c r="AG273" s="3"/>
    </row>
    <row r="274" spans="2:33" ht="13.2" x14ac:dyDescent="0.25">
      <c r="B274" s="1" t="str">
        <f>адреса!$G$269</f>
        <v>кв.67</v>
      </c>
      <c r="C274" s="522">
        <f>адреса!$I$269</f>
        <v>50000067</v>
      </c>
      <c r="D274" s="6" t="str">
        <f>адреса!$K$269</f>
        <v>ФИО-5-67</v>
      </c>
      <c r="E274" s="6">
        <v>5913.27</v>
      </c>
      <c r="F274" s="6">
        <v>2734.76</v>
      </c>
      <c r="G274" s="6">
        <v>0</v>
      </c>
      <c r="H274" s="6">
        <v>2425.0100000000002</v>
      </c>
      <c r="I274" s="6">
        <v>120.7</v>
      </c>
      <c r="J274" s="6">
        <v>0</v>
      </c>
      <c r="K274" s="6">
        <v>230.88</v>
      </c>
      <c r="L274" s="6">
        <v>0</v>
      </c>
      <c r="M274" s="6">
        <v>0</v>
      </c>
      <c r="N274" s="6">
        <v>50</v>
      </c>
      <c r="O274" s="6">
        <v>173.22</v>
      </c>
      <c r="P274" s="6">
        <v>0</v>
      </c>
      <c r="Q274" s="6">
        <v>0</v>
      </c>
      <c r="R274" s="6">
        <v>72.42</v>
      </c>
      <c r="S274" s="6">
        <v>368.71</v>
      </c>
      <c r="T274" s="6">
        <v>0</v>
      </c>
      <c r="U274" s="6">
        <v>0</v>
      </c>
      <c r="V274" s="6">
        <v>6175.7</v>
      </c>
      <c r="W274" s="6">
        <v>12088.97</v>
      </c>
      <c r="X274" s="6">
        <v>0</v>
      </c>
      <c r="Y274" s="513">
        <f>IF(A274&lt;&gt;"",IF(A274=мар17!A274,0,1),IF(AND(B274=мар17!B274,C274=мар17!C274),0,1))</f>
        <v>0</v>
      </c>
      <c r="Z274" s="70" t="str">
        <f t="shared" si="32"/>
        <v>ул. Пятая д.5</v>
      </c>
      <c r="AA274" s="504">
        <f>IF($B274&lt;&gt;"",MAX(AA$7:AA273)+1,0)</f>
        <v>263</v>
      </c>
      <c r="AB274" s="502">
        <f t="shared" si="36"/>
        <v>274</v>
      </c>
      <c r="AC274" s="504">
        <f>1</f>
        <v>1</v>
      </c>
      <c r="AD274" s="103">
        <f t="shared" si="33"/>
        <v>2734.76</v>
      </c>
      <c r="AE274" s="103">
        <f t="shared" si="34"/>
        <v>3390.94</v>
      </c>
      <c r="AF274" s="103">
        <f t="shared" si="35"/>
        <v>49.999999999999545</v>
      </c>
      <c r="AG274" s="3"/>
    </row>
    <row r="275" spans="2:33" ht="13.2" x14ac:dyDescent="0.25">
      <c r="B275" s="1" t="str">
        <f>адреса!$G$270</f>
        <v>кв.68</v>
      </c>
      <c r="C275" s="522">
        <f>адреса!$I$270</f>
        <v>50000068</v>
      </c>
      <c r="D275" s="6" t="str">
        <f>адреса!$K$270</f>
        <v>ФИО-5-68</v>
      </c>
      <c r="E275" s="6">
        <v>11468.45</v>
      </c>
      <c r="F275" s="6">
        <v>1759.18</v>
      </c>
      <c r="G275" s="6">
        <v>0</v>
      </c>
      <c r="H275" s="6">
        <v>1561.59</v>
      </c>
      <c r="I275" s="6">
        <v>144.84</v>
      </c>
      <c r="J275" s="6">
        <v>0</v>
      </c>
      <c r="K275" s="6">
        <v>317.45999999999998</v>
      </c>
      <c r="L275" s="6">
        <v>0</v>
      </c>
      <c r="M275" s="6">
        <v>0</v>
      </c>
      <c r="N275" s="6">
        <v>50</v>
      </c>
      <c r="O275" s="6">
        <v>111.43</v>
      </c>
      <c r="P275" s="6">
        <v>0</v>
      </c>
      <c r="Q275" s="6">
        <v>0</v>
      </c>
      <c r="R275" s="6">
        <v>120.7</v>
      </c>
      <c r="S275" s="6">
        <v>614.51</v>
      </c>
      <c r="T275" s="6">
        <v>0</v>
      </c>
      <c r="U275" s="6">
        <v>0</v>
      </c>
      <c r="V275" s="6">
        <v>4679.71</v>
      </c>
      <c r="W275" s="6">
        <v>0</v>
      </c>
      <c r="X275" s="6">
        <v>16148.16</v>
      </c>
      <c r="Y275" s="513">
        <f>IF(A275&lt;&gt;"",IF(A275=мар17!A275,0,1),IF(AND(B275=мар17!B275,C275=мар17!C275),0,1))</f>
        <v>0</v>
      </c>
      <c r="Z275" s="70" t="str">
        <f t="shared" si="32"/>
        <v>ул. Пятая д.5</v>
      </c>
      <c r="AA275" s="504">
        <f>IF($B275&lt;&gt;"",MAX(AA$7:AA274)+1,0)</f>
        <v>264</v>
      </c>
      <c r="AB275" s="502">
        <f t="shared" si="36"/>
        <v>275</v>
      </c>
      <c r="AC275" s="504">
        <f>1</f>
        <v>1</v>
      </c>
      <c r="AD275" s="103">
        <f t="shared" si="33"/>
        <v>1759.18</v>
      </c>
      <c r="AE275" s="103">
        <f t="shared" si="34"/>
        <v>2870.5299999999997</v>
      </c>
      <c r="AF275" s="103">
        <f t="shared" si="35"/>
        <v>50</v>
      </c>
      <c r="AG275" s="3"/>
    </row>
    <row r="276" spans="2:33" ht="13.2" x14ac:dyDescent="0.25">
      <c r="B276" s="1" t="str">
        <f>адреса!$G$271</f>
        <v>кв.69</v>
      </c>
      <c r="C276" s="522">
        <f>адреса!$I$271</f>
        <v>50000069</v>
      </c>
      <c r="D276" s="6" t="str">
        <f>адреса!$K$271</f>
        <v>ФИО-5-69</v>
      </c>
      <c r="E276" s="6">
        <v>5119.4399999999996</v>
      </c>
      <c r="F276" s="6">
        <v>1720</v>
      </c>
      <c r="G276" s="6">
        <v>0</v>
      </c>
      <c r="H276" s="6">
        <v>1526.47</v>
      </c>
      <c r="I276" s="6">
        <v>144.84</v>
      </c>
      <c r="J276" s="6">
        <v>0</v>
      </c>
      <c r="K276" s="6">
        <v>404.04</v>
      </c>
      <c r="L276" s="6">
        <v>0</v>
      </c>
      <c r="M276" s="6">
        <v>0</v>
      </c>
      <c r="N276" s="6">
        <v>-550</v>
      </c>
      <c r="O276" s="6">
        <v>108.95</v>
      </c>
      <c r="P276" s="6">
        <v>0</v>
      </c>
      <c r="Q276" s="6">
        <v>0</v>
      </c>
      <c r="R276" s="6">
        <v>193.12</v>
      </c>
      <c r="S276" s="6">
        <v>983.22</v>
      </c>
      <c r="T276" s="6">
        <v>0</v>
      </c>
      <c r="U276" s="6">
        <v>0</v>
      </c>
      <c r="V276" s="6">
        <v>4530.6400000000003</v>
      </c>
      <c r="W276" s="6">
        <v>3969.44</v>
      </c>
      <c r="X276" s="6">
        <v>5680.64</v>
      </c>
      <c r="Y276" s="513">
        <f>IF(A276&lt;&gt;"",IF(A276=мар17!A276,0,1),IF(AND(B276=мар17!B276,C276=мар17!C276),0,1))</f>
        <v>0</v>
      </c>
      <c r="Z276" s="70" t="str">
        <f t="shared" si="32"/>
        <v>ул. Пятая д.5</v>
      </c>
      <c r="AA276" s="504">
        <f>IF($B276&lt;&gt;"",MAX(AA$7:AA275)+1,0)</f>
        <v>265</v>
      </c>
      <c r="AB276" s="502">
        <f t="shared" si="36"/>
        <v>276</v>
      </c>
      <c r="AC276" s="504">
        <f>1</f>
        <v>1</v>
      </c>
      <c r="AD276" s="103">
        <f t="shared" si="33"/>
        <v>1720</v>
      </c>
      <c r="AE276" s="103">
        <f t="shared" si="34"/>
        <v>3360.6399999999994</v>
      </c>
      <c r="AF276" s="103">
        <f t="shared" si="35"/>
        <v>-549.99999999999909</v>
      </c>
      <c r="AG276" s="3"/>
    </row>
    <row r="277" spans="2:33" ht="13.2" x14ac:dyDescent="0.25">
      <c r="B277" s="1" t="str">
        <f>адреса!$G$272</f>
        <v>кв.70</v>
      </c>
      <c r="C277" s="522">
        <f>адреса!$I$272</f>
        <v>50000070</v>
      </c>
      <c r="D277" s="6" t="str">
        <f>адреса!$K$272</f>
        <v>ФИО-5-70</v>
      </c>
      <c r="E277" s="6">
        <v>41428.839999999997</v>
      </c>
      <c r="F277" s="6">
        <v>2762.19</v>
      </c>
      <c r="G277" s="6">
        <v>0</v>
      </c>
      <c r="H277" s="6">
        <v>2449.8000000000002</v>
      </c>
      <c r="I277" s="6">
        <v>121.09</v>
      </c>
      <c r="J277" s="6">
        <v>0</v>
      </c>
      <c r="K277" s="6">
        <v>250.04</v>
      </c>
      <c r="L277" s="6">
        <v>0</v>
      </c>
      <c r="M277" s="6">
        <v>0</v>
      </c>
      <c r="N277" s="6">
        <v>50</v>
      </c>
      <c r="O277" s="6">
        <v>174.96</v>
      </c>
      <c r="P277" s="6">
        <v>0</v>
      </c>
      <c r="Q277" s="6">
        <v>0</v>
      </c>
      <c r="R277" s="6">
        <v>88.06</v>
      </c>
      <c r="S277" s="6">
        <v>448.35</v>
      </c>
      <c r="T277" s="6">
        <v>0</v>
      </c>
      <c r="U277" s="6">
        <v>0</v>
      </c>
      <c r="V277" s="6">
        <v>6344.49</v>
      </c>
      <c r="W277" s="6">
        <v>30000</v>
      </c>
      <c r="X277" s="6">
        <v>17773.330000000002</v>
      </c>
      <c r="Y277" s="513">
        <f>IF(A277&lt;&gt;"",IF(A277=мар17!A277,0,1),IF(AND(B277=мар17!B277,C277=мар17!C277),0,1))</f>
        <v>0</v>
      </c>
      <c r="Z277" s="70" t="str">
        <f t="shared" si="32"/>
        <v>ул. Пятая д.5</v>
      </c>
      <c r="AA277" s="504">
        <f>IF($B277&lt;&gt;"",MAX(AA$7:AA276)+1,0)</f>
        <v>266</v>
      </c>
      <c r="AB277" s="502">
        <f t="shared" si="36"/>
        <v>277</v>
      </c>
      <c r="AC277" s="504">
        <f>1</f>
        <v>1</v>
      </c>
      <c r="AD277" s="103">
        <f t="shared" si="33"/>
        <v>2762.19</v>
      </c>
      <c r="AE277" s="103">
        <f t="shared" si="34"/>
        <v>3532.3</v>
      </c>
      <c r="AF277" s="103">
        <f t="shared" si="35"/>
        <v>49.999999999999545</v>
      </c>
      <c r="AG277" s="3"/>
    </row>
    <row r="278" spans="2:33" ht="13.2" x14ac:dyDescent="0.25">
      <c r="B278" s="1" t="str">
        <f>адреса!$G$273</f>
        <v>кв.71</v>
      </c>
      <c r="C278" s="522">
        <f>адреса!$I$273</f>
        <v>50000071</v>
      </c>
      <c r="D278" s="6" t="str">
        <f>адреса!$K$273</f>
        <v>ФИО-5-71</v>
      </c>
      <c r="E278" s="6">
        <v>-5435.01</v>
      </c>
      <c r="F278" s="6">
        <v>2734.76</v>
      </c>
      <c r="G278" s="6">
        <v>0</v>
      </c>
      <c r="H278" s="6">
        <v>2425.0100000000002</v>
      </c>
      <c r="I278" s="6">
        <v>40.770000000000003</v>
      </c>
      <c r="J278" s="6">
        <v>0</v>
      </c>
      <c r="K278" s="6">
        <v>126.61</v>
      </c>
      <c r="L278" s="6">
        <v>0</v>
      </c>
      <c r="M278" s="6">
        <v>0</v>
      </c>
      <c r="N278" s="6">
        <v>50</v>
      </c>
      <c r="O278" s="6">
        <v>173.22</v>
      </c>
      <c r="P278" s="6">
        <v>0</v>
      </c>
      <c r="Q278" s="6">
        <v>0</v>
      </c>
      <c r="R278" s="6">
        <v>65.13</v>
      </c>
      <c r="S278" s="6">
        <v>331.59</v>
      </c>
      <c r="T278" s="6">
        <v>0</v>
      </c>
      <c r="U278" s="6">
        <v>0</v>
      </c>
      <c r="V278" s="6">
        <v>5947.09</v>
      </c>
      <c r="W278" s="6">
        <v>0</v>
      </c>
      <c r="X278" s="6">
        <v>512.08000000000004</v>
      </c>
      <c r="Y278" s="513">
        <f>IF(A278&lt;&gt;"",IF(A278=мар17!A278,0,1),IF(AND(B278=мар17!B278,C278=мар17!C278),0,1))</f>
        <v>0</v>
      </c>
      <c r="Z278" s="70" t="str">
        <f t="shared" si="32"/>
        <v>ул. Пятая д.5</v>
      </c>
      <c r="AA278" s="504">
        <f>IF($B278&lt;&gt;"",MAX(AA$7:AA277)+1,0)</f>
        <v>267</v>
      </c>
      <c r="AB278" s="502">
        <f t="shared" si="36"/>
        <v>278</v>
      </c>
      <c r="AC278" s="504">
        <f>1</f>
        <v>1</v>
      </c>
      <c r="AD278" s="103">
        <f t="shared" si="33"/>
        <v>2734.76</v>
      </c>
      <c r="AE278" s="103">
        <f t="shared" si="34"/>
        <v>3162.3300000000004</v>
      </c>
      <c r="AF278" s="103">
        <f t="shared" si="35"/>
        <v>49.999999999999545</v>
      </c>
      <c r="AG278" s="3"/>
    </row>
    <row r="279" spans="2:33" ht="13.2" x14ac:dyDescent="0.25">
      <c r="B279" s="1" t="str">
        <f>адреса!$G$274</f>
        <v>кв.72</v>
      </c>
      <c r="C279" s="522">
        <f>адреса!$I$274</f>
        <v>50000072</v>
      </c>
      <c r="D279" s="6" t="str">
        <f>адреса!$K$274</f>
        <v>ФИО-5-72</v>
      </c>
      <c r="E279" s="6">
        <v>3539.2</v>
      </c>
      <c r="F279" s="6">
        <v>1759.18</v>
      </c>
      <c r="G279" s="6">
        <v>0</v>
      </c>
      <c r="H279" s="6">
        <v>1561.59</v>
      </c>
      <c r="I279" s="6">
        <v>217.26</v>
      </c>
      <c r="J279" s="6">
        <v>0</v>
      </c>
      <c r="K279" s="6">
        <v>432.9</v>
      </c>
      <c r="L279" s="6">
        <v>0</v>
      </c>
      <c r="M279" s="6">
        <v>0</v>
      </c>
      <c r="N279" s="6">
        <v>50</v>
      </c>
      <c r="O279" s="6">
        <v>111.43</v>
      </c>
      <c r="P279" s="6">
        <v>0</v>
      </c>
      <c r="Q279" s="6">
        <v>0</v>
      </c>
      <c r="R279" s="6">
        <v>144.84</v>
      </c>
      <c r="S279" s="6">
        <v>737.42</v>
      </c>
      <c r="T279" s="6">
        <v>0</v>
      </c>
      <c r="U279" s="6">
        <v>0</v>
      </c>
      <c r="V279" s="6">
        <v>5014.62</v>
      </c>
      <c r="W279" s="6">
        <v>3539.2</v>
      </c>
      <c r="X279" s="6">
        <v>5014.62</v>
      </c>
      <c r="Y279" s="513">
        <f>IF(A279&lt;&gt;"",IF(A279=мар17!A279,0,1),IF(AND(B279=мар17!B279,C279=мар17!C279),0,1))</f>
        <v>0</v>
      </c>
      <c r="Z279" s="70" t="str">
        <f t="shared" si="32"/>
        <v>ул. Пятая д.5</v>
      </c>
      <c r="AA279" s="504">
        <f>IF($B279&lt;&gt;"",MAX(AA$7:AA278)+1,0)</f>
        <v>268</v>
      </c>
      <c r="AB279" s="502">
        <f t="shared" si="36"/>
        <v>279</v>
      </c>
      <c r="AC279" s="504">
        <f>1</f>
        <v>1</v>
      </c>
      <c r="AD279" s="103">
        <f t="shared" si="33"/>
        <v>1759.18</v>
      </c>
      <c r="AE279" s="103">
        <f t="shared" si="34"/>
        <v>3205.44</v>
      </c>
      <c r="AF279" s="103">
        <f t="shared" si="35"/>
        <v>49.999999999999545</v>
      </c>
      <c r="AG279" s="3"/>
    </row>
    <row r="280" spans="2:33" ht="13.2" x14ac:dyDescent="0.25">
      <c r="B280" s="1" t="str">
        <f>адреса!$G$275</f>
        <v>кв.73</v>
      </c>
      <c r="C280" s="522">
        <f>адреса!$I$275</f>
        <v>50000073</v>
      </c>
      <c r="D280" s="6" t="str">
        <f>адреса!$K$275</f>
        <v>ФИО-5-73</v>
      </c>
      <c r="E280" s="6">
        <v>4600.87</v>
      </c>
      <c r="F280" s="6">
        <v>1720</v>
      </c>
      <c r="G280" s="6">
        <v>0</v>
      </c>
      <c r="H280" s="6">
        <v>1526.47</v>
      </c>
      <c r="I280" s="6">
        <v>21.71</v>
      </c>
      <c r="J280" s="6">
        <v>0</v>
      </c>
      <c r="K280" s="6">
        <v>51.08</v>
      </c>
      <c r="L280" s="6">
        <v>0</v>
      </c>
      <c r="M280" s="6">
        <v>0</v>
      </c>
      <c r="N280" s="6">
        <v>50</v>
      </c>
      <c r="O280" s="6">
        <v>108.95</v>
      </c>
      <c r="P280" s="6">
        <v>0</v>
      </c>
      <c r="Q280" s="6">
        <v>0</v>
      </c>
      <c r="R280" s="6">
        <v>21.03</v>
      </c>
      <c r="S280" s="6">
        <v>107.05</v>
      </c>
      <c r="T280" s="6">
        <v>0</v>
      </c>
      <c r="U280" s="6">
        <v>0</v>
      </c>
      <c r="V280" s="6">
        <v>3606.29</v>
      </c>
      <c r="W280" s="6">
        <v>4600</v>
      </c>
      <c r="X280" s="6">
        <v>3607.16</v>
      </c>
      <c r="Y280" s="513">
        <f>IF(A280&lt;&gt;"",IF(A280=мар17!A280,0,1),IF(AND(B280=мар17!B280,C280=мар17!C280),0,1))</f>
        <v>0</v>
      </c>
      <c r="Z280" s="70" t="str">
        <f t="shared" si="32"/>
        <v>ул. Пятая д.5</v>
      </c>
      <c r="AA280" s="504">
        <f>IF($B280&lt;&gt;"",MAX(AA$7:AA279)+1,0)</f>
        <v>269</v>
      </c>
      <c r="AB280" s="502">
        <f t="shared" si="36"/>
        <v>280</v>
      </c>
      <c r="AC280" s="504">
        <f>1</f>
        <v>1</v>
      </c>
      <c r="AD280" s="103">
        <f t="shared" si="33"/>
        <v>1720</v>
      </c>
      <c r="AE280" s="103">
        <f t="shared" si="34"/>
        <v>1836.29</v>
      </c>
      <c r="AF280" s="103">
        <f t="shared" si="35"/>
        <v>50</v>
      </c>
      <c r="AG280" s="3"/>
    </row>
    <row r="281" spans="2:33" ht="13.2" x14ac:dyDescent="0.25">
      <c r="B281" s="1" t="str">
        <f>адреса!$G$276</f>
        <v>кв.74</v>
      </c>
      <c r="C281" s="522">
        <f>адреса!$I$276</f>
        <v>50000074</v>
      </c>
      <c r="D281" s="6" t="str">
        <f>адреса!$K$276</f>
        <v>ФИО-5-74</v>
      </c>
      <c r="E281" s="6">
        <v>7160.4</v>
      </c>
      <c r="F281" s="6">
        <v>2762.19</v>
      </c>
      <c r="G281" s="6">
        <v>0</v>
      </c>
      <c r="H281" s="6">
        <v>2449.8000000000002</v>
      </c>
      <c r="I281" s="6">
        <v>121.09</v>
      </c>
      <c r="J281" s="6">
        <v>0</v>
      </c>
      <c r="K281" s="6">
        <v>250.04</v>
      </c>
      <c r="L281" s="6">
        <v>0</v>
      </c>
      <c r="M281" s="6">
        <v>0</v>
      </c>
      <c r="N281" s="6">
        <v>50</v>
      </c>
      <c r="O281" s="6">
        <v>174.96</v>
      </c>
      <c r="P281" s="6">
        <v>0</v>
      </c>
      <c r="Q281" s="6">
        <v>0</v>
      </c>
      <c r="R281" s="6">
        <v>88.06</v>
      </c>
      <c r="S281" s="6">
        <v>448.35</v>
      </c>
      <c r="T281" s="6">
        <v>0</v>
      </c>
      <c r="U281" s="6">
        <v>0</v>
      </c>
      <c r="V281" s="6">
        <v>6344.49</v>
      </c>
      <c r="W281" s="6">
        <v>5885.3</v>
      </c>
      <c r="X281" s="6">
        <v>7619.59</v>
      </c>
      <c r="Y281" s="513">
        <f>IF(A281&lt;&gt;"",IF(A281=мар17!A281,0,1),IF(AND(B281=мар17!B281,C281=мар17!C281),0,1))</f>
        <v>0</v>
      </c>
      <c r="Z281" s="70" t="str">
        <f t="shared" ref="Z281:Z291" si="37">IF(AND(A281&lt;&gt;"",B281=""),A281,Z280)</f>
        <v>ул. Пятая д.5</v>
      </c>
      <c r="AA281" s="504">
        <f>IF($B281&lt;&gt;"",MAX(AA$7:AA280)+1,0)</f>
        <v>270</v>
      </c>
      <c r="AB281" s="502">
        <f t="shared" si="36"/>
        <v>281</v>
      </c>
      <c r="AC281" s="504">
        <f>1</f>
        <v>1</v>
      </c>
      <c r="AD281" s="103">
        <f t="shared" ref="AD281:AD291" si="38">F281</f>
        <v>2762.19</v>
      </c>
      <c r="AE281" s="103">
        <f t="shared" ref="AE281:AE291" si="39">H281+I281+J281+K281+L281+O281+R281+S281</f>
        <v>3532.3</v>
      </c>
      <c r="AF281" s="103">
        <f t="shared" ref="AF281:AF291" si="40">V281-AD281-AE281</f>
        <v>49.999999999999545</v>
      </c>
      <c r="AG281" s="3"/>
    </row>
    <row r="282" spans="2:33" ht="13.2" x14ac:dyDescent="0.25">
      <c r="B282" s="1" t="str">
        <f>адреса!$G$277</f>
        <v>кв.75</v>
      </c>
      <c r="C282" s="522">
        <f>адреса!$I$277</f>
        <v>50000075</v>
      </c>
      <c r="D282" s="6" t="str">
        <f>адреса!$K$277</f>
        <v>ФИО-5-75</v>
      </c>
      <c r="E282" s="6">
        <v>4881.6400000000003</v>
      </c>
      <c r="F282" s="6">
        <v>2742.6</v>
      </c>
      <c r="G282" s="6">
        <v>0</v>
      </c>
      <c r="H282" s="6">
        <v>2435.33</v>
      </c>
      <c r="I282" s="6">
        <v>33.229999999999997</v>
      </c>
      <c r="J282" s="6">
        <v>0</v>
      </c>
      <c r="K282" s="6">
        <v>77.92</v>
      </c>
      <c r="L282" s="6">
        <v>0</v>
      </c>
      <c r="M282" s="6">
        <v>0</v>
      </c>
      <c r="N282" s="6">
        <v>50</v>
      </c>
      <c r="O282" s="6">
        <v>173.72</v>
      </c>
      <c r="P282" s="6">
        <v>0</v>
      </c>
      <c r="Q282" s="6">
        <v>0</v>
      </c>
      <c r="R282" s="6">
        <v>31.95</v>
      </c>
      <c r="S282" s="6">
        <v>162.69</v>
      </c>
      <c r="T282" s="6">
        <v>0</v>
      </c>
      <c r="U282" s="6">
        <v>0</v>
      </c>
      <c r="V282" s="6">
        <v>5707.44</v>
      </c>
      <c r="W282" s="6">
        <v>10589.08</v>
      </c>
      <c r="X282" s="6">
        <v>0</v>
      </c>
      <c r="Y282" s="513">
        <f>IF(A282&lt;&gt;"",IF(A282=мар17!A282,0,1),IF(AND(B282=мар17!B282,C282=мар17!C282),0,1))</f>
        <v>0</v>
      </c>
      <c r="Z282" s="70" t="str">
        <f t="shared" si="37"/>
        <v>ул. Пятая д.5</v>
      </c>
      <c r="AA282" s="504">
        <f>IF($B282&lt;&gt;"",MAX(AA$7:AA281)+1,0)</f>
        <v>271</v>
      </c>
      <c r="AB282" s="502">
        <f t="shared" si="36"/>
        <v>282</v>
      </c>
      <c r="AC282" s="504">
        <f>1</f>
        <v>1</v>
      </c>
      <c r="AD282" s="103">
        <f t="shared" si="38"/>
        <v>2742.6</v>
      </c>
      <c r="AE282" s="103">
        <f t="shared" si="39"/>
        <v>2914.8399999999997</v>
      </c>
      <c r="AF282" s="103">
        <f t="shared" si="40"/>
        <v>50</v>
      </c>
      <c r="AG282" s="3"/>
    </row>
    <row r="283" spans="2:33" ht="13.2" x14ac:dyDescent="0.25">
      <c r="B283" s="1" t="str">
        <f>адреса!$G$278</f>
        <v>кв.76</v>
      </c>
      <c r="C283" s="522">
        <f>адреса!$I$278</f>
        <v>50000076</v>
      </c>
      <c r="D283" s="6" t="str">
        <f>адреса!$K$278</f>
        <v>ФИО-5-76</v>
      </c>
      <c r="E283" s="6">
        <v>8904.73</v>
      </c>
      <c r="F283" s="6">
        <v>1755.26</v>
      </c>
      <c r="G283" s="6">
        <v>0</v>
      </c>
      <c r="H283" s="6">
        <v>1557.45</v>
      </c>
      <c r="I283" s="6">
        <v>57.77</v>
      </c>
      <c r="J283" s="6">
        <v>0</v>
      </c>
      <c r="K283" s="6">
        <v>-131.34</v>
      </c>
      <c r="L283" s="6">
        <v>0</v>
      </c>
      <c r="M283" s="6">
        <v>0</v>
      </c>
      <c r="N283" s="6">
        <v>50</v>
      </c>
      <c r="O283" s="6">
        <v>111.18</v>
      </c>
      <c r="P283" s="6">
        <v>0</v>
      </c>
      <c r="Q283" s="6">
        <v>0</v>
      </c>
      <c r="R283" s="6">
        <v>-167.63</v>
      </c>
      <c r="S283" s="6">
        <v>-853.44</v>
      </c>
      <c r="T283" s="6">
        <v>0</v>
      </c>
      <c r="U283" s="6">
        <v>0</v>
      </c>
      <c r="V283" s="6">
        <v>2379.25</v>
      </c>
      <c r="W283" s="6">
        <v>0</v>
      </c>
      <c r="X283" s="6">
        <v>11283.98</v>
      </c>
      <c r="Y283" s="513">
        <f>IF(A283&lt;&gt;"",IF(A283=мар17!A283,0,1),IF(AND(B283=мар17!B283,C283=мар17!C283),0,1))</f>
        <v>0</v>
      </c>
      <c r="Z283" s="70" t="str">
        <f t="shared" si="37"/>
        <v>ул. Пятая д.5</v>
      </c>
      <c r="AA283" s="504">
        <f>IF($B283&lt;&gt;"",MAX(AA$7:AA282)+1,0)</f>
        <v>272</v>
      </c>
      <c r="AB283" s="502">
        <f t="shared" si="36"/>
        <v>283</v>
      </c>
      <c r="AC283" s="504">
        <f>1</f>
        <v>1</v>
      </c>
      <c r="AD283" s="103">
        <f t="shared" si="38"/>
        <v>1755.26</v>
      </c>
      <c r="AE283" s="103">
        <f t="shared" si="39"/>
        <v>573.99000000000024</v>
      </c>
      <c r="AF283" s="103">
        <f t="shared" si="40"/>
        <v>49.999999999999773</v>
      </c>
      <c r="AG283" s="3"/>
    </row>
    <row r="284" spans="2:33" ht="13.2" x14ac:dyDescent="0.25">
      <c r="B284" s="1" t="str">
        <f>адреса!$G$279</f>
        <v>кв.77</v>
      </c>
      <c r="C284" s="522">
        <f>адреса!$I$279</f>
        <v>50000077</v>
      </c>
      <c r="D284" s="6" t="str">
        <f>адреса!$K$279</f>
        <v>ФИО-5-77</v>
      </c>
      <c r="E284" s="6">
        <v>3750.51</v>
      </c>
      <c r="F284" s="6">
        <v>1747.43</v>
      </c>
      <c r="G284" s="6">
        <v>0</v>
      </c>
      <c r="H284" s="6">
        <v>1551.26</v>
      </c>
      <c r="I284" s="6">
        <v>120.7</v>
      </c>
      <c r="J284" s="6">
        <v>0</v>
      </c>
      <c r="K284" s="6">
        <v>202.02</v>
      </c>
      <c r="L284" s="6">
        <v>0</v>
      </c>
      <c r="M284" s="6">
        <v>0</v>
      </c>
      <c r="N284" s="6">
        <v>50</v>
      </c>
      <c r="O284" s="6">
        <v>110.68</v>
      </c>
      <c r="P284" s="6">
        <v>0</v>
      </c>
      <c r="Q284" s="6">
        <v>0</v>
      </c>
      <c r="R284" s="6">
        <v>48.28</v>
      </c>
      <c r="S284" s="6">
        <v>245.81</v>
      </c>
      <c r="T284" s="6">
        <v>0</v>
      </c>
      <c r="U284" s="6">
        <v>0</v>
      </c>
      <c r="V284" s="6">
        <v>4076.18</v>
      </c>
      <c r="W284" s="6">
        <v>7826.69</v>
      </c>
      <c r="X284" s="6">
        <v>0</v>
      </c>
      <c r="Y284" s="513">
        <f>IF(A284&lt;&gt;"",IF(A284=мар17!A284,0,1),IF(AND(B284=мар17!B284,C284=мар17!C284),0,1))</f>
        <v>0</v>
      </c>
      <c r="Z284" s="70" t="str">
        <f t="shared" si="37"/>
        <v>ул. Пятая д.5</v>
      </c>
      <c r="AA284" s="504">
        <f>IF($B284&lt;&gt;"",MAX(AA$7:AA283)+1,0)</f>
        <v>273</v>
      </c>
      <c r="AB284" s="502">
        <f t="shared" si="36"/>
        <v>284</v>
      </c>
      <c r="AC284" s="504">
        <f>1</f>
        <v>1</v>
      </c>
      <c r="AD284" s="103">
        <f t="shared" si="38"/>
        <v>1747.43</v>
      </c>
      <c r="AE284" s="103">
        <f t="shared" si="39"/>
        <v>2278.75</v>
      </c>
      <c r="AF284" s="103">
        <f t="shared" si="40"/>
        <v>50</v>
      </c>
      <c r="AG284" s="3"/>
    </row>
    <row r="285" spans="2:33" ht="13.2" x14ac:dyDescent="0.25">
      <c r="B285" s="1" t="str">
        <f>адреса!$G$280</f>
        <v>кв.78</v>
      </c>
      <c r="C285" s="522">
        <f>адреса!$I$280</f>
        <v>50000078</v>
      </c>
      <c r="D285" s="6" t="str">
        <f>адреса!$K$280</f>
        <v>ФИО-5-78</v>
      </c>
      <c r="E285" s="6">
        <v>23251.09</v>
      </c>
      <c r="F285" s="6">
        <v>2781.78</v>
      </c>
      <c r="G285" s="6">
        <v>0</v>
      </c>
      <c r="H285" s="6">
        <v>2470.4499999999998</v>
      </c>
      <c r="I285" s="6">
        <v>242.17</v>
      </c>
      <c r="J285" s="6">
        <v>0</v>
      </c>
      <c r="K285" s="6">
        <v>500.09</v>
      </c>
      <c r="L285" s="6">
        <v>0</v>
      </c>
      <c r="M285" s="6">
        <v>0</v>
      </c>
      <c r="N285" s="6">
        <v>50</v>
      </c>
      <c r="O285" s="6">
        <v>176.2</v>
      </c>
      <c r="P285" s="6">
        <v>0</v>
      </c>
      <c r="Q285" s="6">
        <v>0</v>
      </c>
      <c r="R285" s="6">
        <v>176.13</v>
      </c>
      <c r="S285" s="6">
        <v>896.7</v>
      </c>
      <c r="T285" s="6">
        <v>0</v>
      </c>
      <c r="U285" s="6">
        <v>0</v>
      </c>
      <c r="V285" s="6">
        <v>7293.52</v>
      </c>
      <c r="W285" s="6">
        <v>9700</v>
      </c>
      <c r="X285" s="6">
        <v>20844.61</v>
      </c>
      <c r="Y285" s="513">
        <f>IF(A285&lt;&gt;"",IF(A285=мар17!A285,0,1),IF(AND(B285=мар17!B285,C285=мар17!C285),0,1))</f>
        <v>0</v>
      </c>
      <c r="Z285" s="70" t="str">
        <f t="shared" si="37"/>
        <v>ул. Пятая д.5</v>
      </c>
      <c r="AA285" s="504">
        <f>IF($B285&lt;&gt;"",MAX(AA$7:AA284)+1,0)</f>
        <v>274</v>
      </c>
      <c r="AB285" s="502">
        <f t="shared" si="36"/>
        <v>285</v>
      </c>
      <c r="AC285" s="504">
        <f>1</f>
        <v>1</v>
      </c>
      <c r="AD285" s="103">
        <f t="shared" si="38"/>
        <v>2781.78</v>
      </c>
      <c r="AE285" s="103">
        <f t="shared" si="39"/>
        <v>4461.74</v>
      </c>
      <c r="AF285" s="103">
        <f t="shared" si="40"/>
        <v>50</v>
      </c>
      <c r="AG285" s="3"/>
    </row>
    <row r="286" spans="2:33" ht="13.2" x14ac:dyDescent="0.25">
      <c r="B286" s="1" t="str">
        <f>адреса!$G$281</f>
        <v>кв.79</v>
      </c>
      <c r="C286" s="522">
        <f>адреса!$I$281</f>
        <v>50000079</v>
      </c>
      <c r="D286" s="6" t="str">
        <f>адреса!$K$281</f>
        <v>ФИО-5-79</v>
      </c>
      <c r="E286" s="6">
        <v>5626.98</v>
      </c>
      <c r="F286" s="6">
        <v>2742.6</v>
      </c>
      <c r="G286" s="6">
        <v>0</v>
      </c>
      <c r="H286" s="6">
        <v>2435.33</v>
      </c>
      <c r="I286" s="6">
        <v>168.98</v>
      </c>
      <c r="J286" s="6">
        <v>0</v>
      </c>
      <c r="K286" s="6">
        <v>317.45999999999998</v>
      </c>
      <c r="L286" s="6">
        <v>0</v>
      </c>
      <c r="M286" s="6">
        <v>0</v>
      </c>
      <c r="N286" s="6">
        <v>50</v>
      </c>
      <c r="O286" s="6">
        <v>173.72</v>
      </c>
      <c r="P286" s="6">
        <v>0</v>
      </c>
      <c r="Q286" s="6">
        <v>0</v>
      </c>
      <c r="R286" s="6">
        <v>96.56</v>
      </c>
      <c r="S286" s="6">
        <v>491.61</v>
      </c>
      <c r="T286" s="6">
        <v>0</v>
      </c>
      <c r="U286" s="6">
        <v>0</v>
      </c>
      <c r="V286" s="6">
        <v>6476.26</v>
      </c>
      <c r="W286" s="6">
        <v>12103.24</v>
      </c>
      <c r="X286" s="6">
        <v>0</v>
      </c>
      <c r="Y286" s="513">
        <f>IF(A286&lt;&gt;"",IF(A286=мар17!A286,0,1),IF(AND(B286=мар17!B286,C286=мар17!C286),0,1))</f>
        <v>0</v>
      </c>
      <c r="Z286" s="70" t="str">
        <f t="shared" si="37"/>
        <v>ул. Пятая д.5</v>
      </c>
      <c r="AA286" s="504">
        <f>IF($B286&lt;&gt;"",MAX(AA$7:AA285)+1,0)</f>
        <v>275</v>
      </c>
      <c r="AB286" s="502">
        <f t="shared" si="36"/>
        <v>286</v>
      </c>
      <c r="AC286" s="504">
        <f>1</f>
        <v>1</v>
      </c>
      <c r="AD286" s="103">
        <f t="shared" si="38"/>
        <v>2742.6</v>
      </c>
      <c r="AE286" s="103">
        <f t="shared" si="39"/>
        <v>3683.66</v>
      </c>
      <c r="AF286" s="103">
        <f t="shared" si="40"/>
        <v>50.000000000000455</v>
      </c>
      <c r="AG286" s="3"/>
    </row>
    <row r="287" spans="2:33" ht="13.2" x14ac:dyDescent="0.25">
      <c r="B287" s="1" t="str">
        <f>адреса!$G$282</f>
        <v>кв.80</v>
      </c>
      <c r="C287" s="522">
        <f>адреса!$I$282</f>
        <v>50000080</v>
      </c>
      <c r="D287" s="6" t="str">
        <f>адреса!$K$282</f>
        <v>ФИО-5-80</v>
      </c>
      <c r="E287" s="6">
        <v>2167.11</v>
      </c>
      <c r="F287" s="6">
        <v>1755.26</v>
      </c>
      <c r="G287" s="6">
        <v>0</v>
      </c>
      <c r="H287" s="6">
        <v>1557.45</v>
      </c>
      <c r="I287" s="6">
        <v>217.26</v>
      </c>
      <c r="J287" s="6">
        <v>0</v>
      </c>
      <c r="K287" s="6">
        <v>432.9</v>
      </c>
      <c r="L287" s="6">
        <v>0</v>
      </c>
      <c r="M287" s="6">
        <v>0</v>
      </c>
      <c r="N287" s="6">
        <v>50</v>
      </c>
      <c r="O287" s="6">
        <v>111.18</v>
      </c>
      <c r="P287" s="6">
        <v>0</v>
      </c>
      <c r="Q287" s="6">
        <v>0</v>
      </c>
      <c r="R287" s="6">
        <v>144.84</v>
      </c>
      <c r="S287" s="6">
        <v>737.42</v>
      </c>
      <c r="T287" s="6">
        <v>0</v>
      </c>
      <c r="U287" s="6">
        <v>0</v>
      </c>
      <c r="V287" s="6">
        <v>5006.3100000000004</v>
      </c>
      <c r="W287" s="6">
        <v>2167.11</v>
      </c>
      <c r="X287" s="6">
        <v>5006.3100000000004</v>
      </c>
      <c r="Y287" s="513">
        <f>IF(A287&lt;&gt;"",IF(A287=мар17!A287,0,1),IF(AND(B287=мар17!B287,C287=мар17!C287),0,1))</f>
        <v>0</v>
      </c>
      <c r="Z287" s="70" t="str">
        <f t="shared" si="37"/>
        <v>ул. Пятая д.5</v>
      </c>
      <c r="AA287" s="504">
        <f>IF($B287&lt;&gt;"",MAX(AA$7:AA286)+1,0)</f>
        <v>276</v>
      </c>
      <c r="AB287" s="502">
        <f t="shared" si="36"/>
        <v>287</v>
      </c>
      <c r="AC287" s="504">
        <f>1</f>
        <v>1</v>
      </c>
      <c r="AD287" s="103">
        <f t="shared" si="38"/>
        <v>1755.26</v>
      </c>
      <c r="AE287" s="103">
        <f t="shared" si="39"/>
        <v>3201.05</v>
      </c>
      <c r="AF287" s="103">
        <f t="shared" si="40"/>
        <v>50</v>
      </c>
      <c r="AG287" s="3"/>
    </row>
    <row r="288" spans="2:33" ht="13.2" x14ac:dyDescent="0.25">
      <c r="B288" s="1" t="str">
        <f>адреса!$G$283</f>
        <v>кв.81</v>
      </c>
      <c r="C288" s="522">
        <f>адреса!$I$283</f>
        <v>50000081</v>
      </c>
      <c r="D288" s="6" t="str">
        <f>адреса!$K$283</f>
        <v>ФИО-5-81</v>
      </c>
      <c r="E288" s="6">
        <v>13367.72</v>
      </c>
      <c r="F288" s="6">
        <v>1747.43</v>
      </c>
      <c r="G288" s="6">
        <v>0</v>
      </c>
      <c r="H288" s="6">
        <v>1551.26</v>
      </c>
      <c r="I288" s="6">
        <v>170.25</v>
      </c>
      <c r="J288" s="6">
        <v>0</v>
      </c>
      <c r="K288" s="6">
        <v>305.52999999999997</v>
      </c>
      <c r="L288" s="6">
        <v>0</v>
      </c>
      <c r="M288" s="6">
        <v>0</v>
      </c>
      <c r="N288" s="6">
        <v>50</v>
      </c>
      <c r="O288" s="6">
        <v>110.68</v>
      </c>
      <c r="P288" s="6">
        <v>0</v>
      </c>
      <c r="Q288" s="6">
        <v>0</v>
      </c>
      <c r="R288" s="6">
        <v>85.31</v>
      </c>
      <c r="S288" s="6">
        <v>434.34</v>
      </c>
      <c r="T288" s="6">
        <v>0</v>
      </c>
      <c r="U288" s="6">
        <v>0</v>
      </c>
      <c r="V288" s="6">
        <v>4454.8</v>
      </c>
      <c r="W288" s="6">
        <v>0</v>
      </c>
      <c r="X288" s="6">
        <v>17822.52</v>
      </c>
      <c r="Y288" s="513">
        <f>IF(A288&lt;&gt;"",IF(A288=мар17!A288,0,1),IF(AND(B288=мар17!B288,C288=мар17!C288),0,1))</f>
        <v>0</v>
      </c>
      <c r="Z288" s="70" t="str">
        <f t="shared" si="37"/>
        <v>ул. Пятая д.5</v>
      </c>
      <c r="AA288" s="504">
        <f>IF($B288&lt;&gt;"",MAX(AA$7:AA287)+1,0)</f>
        <v>277</v>
      </c>
      <c r="AB288" s="502">
        <f t="shared" si="36"/>
        <v>288</v>
      </c>
      <c r="AC288" s="504">
        <f>1</f>
        <v>1</v>
      </c>
      <c r="AD288" s="103">
        <f t="shared" si="38"/>
        <v>1747.43</v>
      </c>
      <c r="AE288" s="103">
        <f t="shared" si="39"/>
        <v>2657.37</v>
      </c>
      <c r="AF288" s="103">
        <f t="shared" si="40"/>
        <v>50</v>
      </c>
      <c r="AG288" s="3"/>
    </row>
    <row r="289" spans="2:33" ht="13.2" x14ac:dyDescent="0.25">
      <c r="B289" s="1" t="str">
        <f>адреса!$G$284</f>
        <v>кв.82</v>
      </c>
      <c r="C289" s="522">
        <f>адреса!$I$284</f>
        <v>50000082</v>
      </c>
      <c r="D289" s="6" t="str">
        <f>адреса!$K$284</f>
        <v>ФИО-5-82</v>
      </c>
      <c r="E289" s="6">
        <v>11252.29</v>
      </c>
      <c r="F289" s="6">
        <v>2781.78</v>
      </c>
      <c r="G289" s="6">
        <v>0</v>
      </c>
      <c r="H289" s="6">
        <v>2470.4499999999998</v>
      </c>
      <c r="I289" s="6">
        <v>190.71</v>
      </c>
      <c r="J289" s="6">
        <v>0</v>
      </c>
      <c r="K289" s="6">
        <v>421.36</v>
      </c>
      <c r="L289" s="6">
        <v>0</v>
      </c>
      <c r="M289" s="6">
        <v>0</v>
      </c>
      <c r="N289" s="6">
        <v>50</v>
      </c>
      <c r="O289" s="6">
        <v>176.2</v>
      </c>
      <c r="P289" s="6">
        <v>0</v>
      </c>
      <c r="Q289" s="6">
        <v>0</v>
      </c>
      <c r="R289" s="6">
        <v>161.74</v>
      </c>
      <c r="S289" s="6">
        <v>823.45</v>
      </c>
      <c r="T289" s="6">
        <v>0</v>
      </c>
      <c r="U289" s="6">
        <v>0</v>
      </c>
      <c r="V289" s="6">
        <v>7075.69</v>
      </c>
      <c r="W289" s="6">
        <v>11252.29</v>
      </c>
      <c r="X289" s="6">
        <v>7075.69</v>
      </c>
      <c r="Y289" s="513">
        <f>IF(A289&lt;&gt;"",IF(A289=мар17!A289,0,1),IF(AND(B289=мар17!B289,C289=мар17!C289),0,1))</f>
        <v>0</v>
      </c>
      <c r="Z289" s="70" t="str">
        <f t="shared" si="37"/>
        <v>ул. Пятая д.5</v>
      </c>
      <c r="AA289" s="504">
        <f>IF($B289&lt;&gt;"",MAX(AA$7:AA288)+1,0)</f>
        <v>278</v>
      </c>
      <c r="AB289" s="502">
        <f t="shared" si="36"/>
        <v>289</v>
      </c>
      <c r="AC289" s="504">
        <f>1</f>
        <v>1</v>
      </c>
      <c r="AD289" s="103">
        <f t="shared" si="38"/>
        <v>2781.78</v>
      </c>
      <c r="AE289" s="103">
        <f t="shared" si="39"/>
        <v>4243.91</v>
      </c>
      <c r="AF289" s="103">
        <f t="shared" si="40"/>
        <v>50</v>
      </c>
      <c r="AG289" s="3"/>
    </row>
    <row r="290" spans="2:33" ht="13.2" x14ac:dyDescent="0.25">
      <c r="B290" s="1" t="str">
        <f>адреса!$G$285</f>
        <v>кв.83</v>
      </c>
      <c r="C290" s="522">
        <f>адреса!$I$285</f>
        <v>50000083</v>
      </c>
      <c r="D290" s="6" t="str">
        <f>адреса!$K$285</f>
        <v>ФИО-5-83</v>
      </c>
      <c r="E290" s="6">
        <v>0</v>
      </c>
      <c r="F290" s="6">
        <v>2742.6</v>
      </c>
      <c r="G290" s="6">
        <v>0</v>
      </c>
      <c r="H290" s="6">
        <v>2435.33</v>
      </c>
      <c r="I290" s="6">
        <v>212.65</v>
      </c>
      <c r="J290" s="6">
        <v>0</v>
      </c>
      <c r="K290" s="6">
        <v>371.75</v>
      </c>
      <c r="L290" s="6">
        <v>0</v>
      </c>
      <c r="M290" s="6">
        <v>0</v>
      </c>
      <c r="N290" s="6">
        <v>50</v>
      </c>
      <c r="O290" s="6">
        <v>173.72</v>
      </c>
      <c r="P290" s="6">
        <v>0</v>
      </c>
      <c r="Q290" s="6">
        <v>0</v>
      </c>
      <c r="R290" s="6">
        <v>98.3</v>
      </c>
      <c r="S290" s="6">
        <v>500.46</v>
      </c>
      <c r="T290" s="6">
        <v>0</v>
      </c>
      <c r="U290" s="6">
        <v>0</v>
      </c>
      <c r="V290" s="6">
        <v>6584.81</v>
      </c>
      <c r="W290" s="6">
        <v>6584.81</v>
      </c>
      <c r="X290" s="6">
        <v>0</v>
      </c>
      <c r="Y290" s="513">
        <f>IF(A290&lt;&gt;"",IF(A290=мар17!A290,0,1),IF(AND(B290=мар17!B290,C290=мар17!C290),0,1))</f>
        <v>0</v>
      </c>
      <c r="Z290" s="70" t="str">
        <f t="shared" si="37"/>
        <v>ул. Пятая д.5</v>
      </c>
      <c r="AA290" s="504">
        <f>IF($B290&lt;&gt;"",MAX(AA$7:AA289)+1,0)</f>
        <v>279</v>
      </c>
      <c r="AB290" s="502">
        <f t="shared" si="36"/>
        <v>290</v>
      </c>
      <c r="AC290" s="504">
        <f>1</f>
        <v>1</v>
      </c>
      <c r="AD290" s="103">
        <f t="shared" si="38"/>
        <v>2742.6</v>
      </c>
      <c r="AE290" s="103">
        <f t="shared" si="39"/>
        <v>3792.21</v>
      </c>
      <c r="AF290" s="103">
        <f t="shared" si="40"/>
        <v>50.000000000000455</v>
      </c>
      <c r="AG290" s="3"/>
    </row>
    <row r="291" spans="2:33" ht="13.2" x14ac:dyDescent="0.25">
      <c r="B291" s="1" t="str">
        <f>адреса!$G$286</f>
        <v>кв.84</v>
      </c>
      <c r="C291" s="522">
        <f>адреса!$I$286</f>
        <v>50000084</v>
      </c>
      <c r="D291" s="6" t="str">
        <f>адреса!$K$286</f>
        <v>ФИО-5-84</v>
      </c>
      <c r="E291" s="6">
        <v>3121.24</v>
      </c>
      <c r="F291" s="6">
        <v>1755.26</v>
      </c>
      <c r="G291" s="6">
        <v>0</v>
      </c>
      <c r="H291" s="6">
        <v>1557.45</v>
      </c>
      <c r="I291" s="6">
        <v>48.28</v>
      </c>
      <c r="J291" s="6">
        <v>0</v>
      </c>
      <c r="K291" s="6">
        <v>144.30000000000001</v>
      </c>
      <c r="L291" s="6">
        <v>0</v>
      </c>
      <c r="M291" s="6">
        <v>0</v>
      </c>
      <c r="N291" s="6">
        <v>50</v>
      </c>
      <c r="O291" s="6">
        <v>111.18</v>
      </c>
      <c r="P291" s="6">
        <v>0</v>
      </c>
      <c r="Q291" s="6">
        <v>0</v>
      </c>
      <c r="R291" s="6">
        <v>72.42</v>
      </c>
      <c r="S291" s="6">
        <v>368.71</v>
      </c>
      <c r="T291" s="6">
        <v>0</v>
      </c>
      <c r="U291" s="6">
        <v>0</v>
      </c>
      <c r="V291" s="6">
        <v>4107.6000000000004</v>
      </c>
      <c r="W291" s="6">
        <v>3121.24</v>
      </c>
      <c r="X291" s="6">
        <v>4107.6000000000004</v>
      </c>
      <c r="Y291" s="513">
        <f>IF(A291&lt;&gt;"",IF(A291=мар17!A291,0,1),IF(AND(B291=мар17!B291,C291=мар17!C291),0,1))</f>
        <v>0</v>
      </c>
      <c r="Z291" s="70" t="str">
        <f t="shared" si="37"/>
        <v>ул. Пятая д.5</v>
      </c>
      <c r="AA291" s="504">
        <f>IF($B291&lt;&gt;"",MAX(AA$7:AA290)+1,0)</f>
        <v>280</v>
      </c>
      <c r="AB291" s="502">
        <f t="shared" si="36"/>
        <v>291</v>
      </c>
      <c r="AC291" s="504">
        <f>1</f>
        <v>1</v>
      </c>
      <c r="AD291" s="103">
        <f t="shared" si="38"/>
        <v>1755.26</v>
      </c>
      <c r="AE291" s="103">
        <f t="shared" si="39"/>
        <v>2302.34</v>
      </c>
      <c r="AF291" s="103">
        <f t="shared" si="40"/>
        <v>50</v>
      </c>
      <c r="AG291" s="3"/>
    </row>
    <row r="292" spans="2:33" ht="13.2" x14ac:dyDescent="0.25">
      <c r="B292" s="1" t="str">
        <f>адреса!$G$287</f>
        <v>кв.85</v>
      </c>
      <c r="C292" s="522">
        <f>адреса!$I$287</f>
        <v>50000085</v>
      </c>
      <c r="D292" s="6" t="str">
        <f>адреса!$K$287</f>
        <v>ФИО-5-85</v>
      </c>
      <c r="E292" s="6">
        <v>18833.400000000001</v>
      </c>
      <c r="F292" s="6">
        <v>1747.43</v>
      </c>
      <c r="G292" s="6">
        <v>0</v>
      </c>
      <c r="H292" s="6">
        <v>1551.26</v>
      </c>
      <c r="I292" s="6">
        <v>121.09</v>
      </c>
      <c r="J292" s="6">
        <v>0</v>
      </c>
      <c r="K292" s="6">
        <v>250.04</v>
      </c>
      <c r="L292" s="6">
        <v>0</v>
      </c>
      <c r="M292" s="6">
        <v>0</v>
      </c>
      <c r="N292" s="6">
        <v>50</v>
      </c>
      <c r="O292" s="6">
        <v>110.68</v>
      </c>
      <c r="P292" s="6">
        <v>0</v>
      </c>
      <c r="Q292" s="6">
        <v>0</v>
      </c>
      <c r="R292" s="6">
        <v>88.06</v>
      </c>
      <c r="S292" s="6">
        <v>448.35</v>
      </c>
      <c r="T292" s="6">
        <v>0</v>
      </c>
      <c r="U292" s="6">
        <v>0</v>
      </c>
      <c r="V292" s="6">
        <v>4366.91</v>
      </c>
      <c r="W292" s="6">
        <v>18833.400000000001</v>
      </c>
      <c r="X292" s="6">
        <v>4366.91</v>
      </c>
      <c r="Y292" s="513">
        <f>IF(A292&lt;&gt;"",IF(A292=мар17!A292,0,1),IF(AND(B292=мар17!B292,C292=мар17!C292),0,1))</f>
        <v>0</v>
      </c>
      <c r="Z292" s="70" t="str">
        <f t="shared" ref="Z292:Z355" si="41">IF(AND(A292&lt;&gt;"",B292=""),A292,Z291)</f>
        <v>ул. Пятая д.5</v>
      </c>
      <c r="AA292" s="504">
        <f>IF($B292&lt;&gt;"",MAX(AA$7:AA291)+1,0)</f>
        <v>281</v>
      </c>
      <c r="AB292" s="502">
        <f t="shared" si="36"/>
        <v>292</v>
      </c>
      <c r="AC292" s="504">
        <f>1</f>
        <v>1</v>
      </c>
      <c r="AD292" s="103">
        <f t="shared" ref="AD292:AD355" si="42">F292</f>
        <v>1747.43</v>
      </c>
      <c r="AE292" s="103">
        <f t="shared" ref="AE292:AE355" si="43">H292+I292+J292+K292+L292+O292+R292+S292</f>
        <v>2569.48</v>
      </c>
      <c r="AF292" s="103">
        <f t="shared" ref="AF292:AF355" si="44">V292-AD292-AE292</f>
        <v>49.999999999999545</v>
      </c>
      <c r="AG292" s="3"/>
    </row>
    <row r="293" spans="2:33" ht="13.2" x14ac:dyDescent="0.25">
      <c r="B293" s="1" t="str">
        <f>адреса!$G$288</f>
        <v>кв.86</v>
      </c>
      <c r="C293" s="522">
        <f>адреса!$I$288</f>
        <v>50000086</v>
      </c>
      <c r="D293" s="6" t="str">
        <f>адреса!$K$288</f>
        <v>ФИО-5-86</v>
      </c>
      <c r="E293" s="6">
        <v>5494.55</v>
      </c>
      <c r="F293" s="6">
        <v>2781.78</v>
      </c>
      <c r="G293" s="6">
        <v>0</v>
      </c>
      <c r="H293" s="6">
        <v>2470.4499999999998</v>
      </c>
      <c r="I293" s="6">
        <v>60.47</v>
      </c>
      <c r="J293" s="6">
        <v>0</v>
      </c>
      <c r="K293" s="6">
        <v>138.66999999999999</v>
      </c>
      <c r="L293" s="6">
        <v>0</v>
      </c>
      <c r="M293" s="6">
        <v>0</v>
      </c>
      <c r="N293" s="6">
        <v>50</v>
      </c>
      <c r="O293" s="6">
        <v>176.2</v>
      </c>
      <c r="P293" s="6">
        <v>0</v>
      </c>
      <c r="Q293" s="6">
        <v>0</v>
      </c>
      <c r="R293" s="6">
        <v>55.52</v>
      </c>
      <c r="S293" s="6">
        <v>282.68</v>
      </c>
      <c r="T293" s="6">
        <v>0</v>
      </c>
      <c r="U293" s="6">
        <v>0</v>
      </c>
      <c r="V293" s="6">
        <v>6015.77</v>
      </c>
      <c r="W293" s="6">
        <v>5494.55</v>
      </c>
      <c r="X293" s="6">
        <v>6015.77</v>
      </c>
      <c r="Y293" s="513">
        <f>IF(A293&lt;&gt;"",IF(A293=мар17!A293,0,1),IF(AND(B293=мар17!B293,C293=мар17!C293),0,1))</f>
        <v>0</v>
      </c>
      <c r="Z293" s="70" t="str">
        <f t="shared" si="41"/>
        <v>ул. Пятая д.5</v>
      </c>
      <c r="AA293" s="504">
        <f>IF($B293&lt;&gt;"",MAX(AA$7:AA292)+1,0)</f>
        <v>282</v>
      </c>
      <c r="AB293" s="502">
        <f t="shared" si="36"/>
        <v>293</v>
      </c>
      <c r="AC293" s="504">
        <f>1</f>
        <v>1</v>
      </c>
      <c r="AD293" s="103">
        <f t="shared" si="42"/>
        <v>2781.78</v>
      </c>
      <c r="AE293" s="103">
        <f t="shared" si="43"/>
        <v>3183.9899999999993</v>
      </c>
      <c r="AF293" s="103">
        <f t="shared" si="44"/>
        <v>50.000000000000909</v>
      </c>
      <c r="AG293" s="3"/>
    </row>
    <row r="294" spans="2:33" ht="13.2" x14ac:dyDescent="0.25">
      <c r="B294" s="1" t="str">
        <f>адреса!$G$289</f>
        <v>кв.87</v>
      </c>
      <c r="C294" s="522">
        <f>адреса!$I$289</f>
        <v>50000087</v>
      </c>
      <c r="D294" s="6" t="str">
        <f>адреса!$K$289</f>
        <v>ФИО-5-87</v>
      </c>
      <c r="E294" s="6">
        <v>0</v>
      </c>
      <c r="F294" s="6">
        <v>2781.78</v>
      </c>
      <c r="G294" s="6">
        <v>0</v>
      </c>
      <c r="H294" s="6">
        <v>2470.4499999999998</v>
      </c>
      <c r="I294" s="6">
        <v>198.19</v>
      </c>
      <c r="J294" s="6">
        <v>0</v>
      </c>
      <c r="K294" s="6">
        <v>436.28</v>
      </c>
      <c r="L294" s="6">
        <v>0</v>
      </c>
      <c r="M294" s="6">
        <v>0</v>
      </c>
      <c r="N294" s="6">
        <v>50</v>
      </c>
      <c r="O294" s="6">
        <v>176.2</v>
      </c>
      <c r="P294" s="6">
        <v>0</v>
      </c>
      <c r="Q294" s="6">
        <v>0</v>
      </c>
      <c r="R294" s="6">
        <v>166.73</v>
      </c>
      <c r="S294" s="6">
        <v>848.89</v>
      </c>
      <c r="T294" s="6">
        <v>0</v>
      </c>
      <c r="U294" s="6">
        <v>0</v>
      </c>
      <c r="V294" s="6">
        <v>7128.52</v>
      </c>
      <c r="W294" s="6">
        <v>7128.52</v>
      </c>
      <c r="X294" s="6">
        <v>0</v>
      </c>
      <c r="Y294" s="513">
        <f>IF(A294&lt;&gt;"",IF(A294=мар17!A294,0,1),IF(AND(B294=мар17!B294,C294=мар17!C294),0,1))</f>
        <v>0</v>
      </c>
      <c r="Z294" s="70" t="str">
        <f t="shared" si="41"/>
        <v>ул. Пятая д.5</v>
      </c>
      <c r="AA294" s="504">
        <f>IF($B294&lt;&gt;"",MAX(AA$7:AA293)+1,0)</f>
        <v>283</v>
      </c>
      <c r="AB294" s="502">
        <f t="shared" si="36"/>
        <v>294</v>
      </c>
      <c r="AC294" s="504">
        <f>1</f>
        <v>1</v>
      </c>
      <c r="AD294" s="103">
        <f t="shared" si="42"/>
        <v>2781.78</v>
      </c>
      <c r="AE294" s="103">
        <f t="shared" si="43"/>
        <v>4296.74</v>
      </c>
      <c r="AF294" s="103">
        <f t="shared" si="44"/>
        <v>50</v>
      </c>
      <c r="AG294" s="3"/>
    </row>
    <row r="295" spans="2:33" ht="13.2" x14ac:dyDescent="0.25">
      <c r="B295" s="1" t="str">
        <f>адреса!$G$290</f>
        <v>кв.88</v>
      </c>
      <c r="C295" s="522">
        <f>адреса!$I$290</f>
        <v>50000088</v>
      </c>
      <c r="D295" s="6" t="str">
        <f>адреса!$K$290</f>
        <v>ФИО-5-88</v>
      </c>
      <c r="E295" s="6">
        <v>0</v>
      </c>
      <c r="F295" s="6">
        <v>1767.02</v>
      </c>
      <c r="G295" s="6">
        <v>0</v>
      </c>
      <c r="H295" s="6">
        <v>1567.78</v>
      </c>
      <c r="I295" s="6">
        <v>103.05</v>
      </c>
      <c r="J295" s="6">
        <v>0</v>
      </c>
      <c r="K295" s="6">
        <v>224.65</v>
      </c>
      <c r="L295" s="6">
        <v>0</v>
      </c>
      <c r="M295" s="6">
        <v>0</v>
      </c>
      <c r="N295" s="6">
        <v>50</v>
      </c>
      <c r="O295" s="6">
        <v>111.93</v>
      </c>
      <c r="P295" s="6">
        <v>0</v>
      </c>
      <c r="Q295" s="6">
        <v>0</v>
      </c>
      <c r="R295" s="6">
        <v>84.86</v>
      </c>
      <c r="S295" s="6">
        <v>432.05</v>
      </c>
      <c r="T295" s="6">
        <v>0</v>
      </c>
      <c r="U295" s="6">
        <v>0</v>
      </c>
      <c r="V295" s="6">
        <v>4341.34</v>
      </c>
      <c r="W295" s="6">
        <v>0</v>
      </c>
      <c r="X295" s="6">
        <v>4341.34</v>
      </c>
      <c r="Y295" s="513">
        <f>IF(A295&lt;&gt;"",IF(A295=мар17!A295,0,1),IF(AND(B295=мар17!B295,C295=мар17!C295),0,1))</f>
        <v>0</v>
      </c>
      <c r="Z295" s="70" t="str">
        <f t="shared" si="41"/>
        <v>ул. Пятая д.5</v>
      </c>
      <c r="AA295" s="504">
        <f>IF($B295&lt;&gt;"",MAX(AA$7:AA294)+1,0)</f>
        <v>284</v>
      </c>
      <c r="AB295" s="502">
        <f t="shared" si="36"/>
        <v>295</v>
      </c>
      <c r="AC295" s="504">
        <f>1</f>
        <v>1</v>
      </c>
      <c r="AD295" s="103">
        <f t="shared" si="42"/>
        <v>1767.02</v>
      </c>
      <c r="AE295" s="103">
        <f t="shared" si="43"/>
        <v>2524.3200000000002</v>
      </c>
      <c r="AF295" s="103">
        <f t="shared" si="44"/>
        <v>50</v>
      </c>
      <c r="AG295" s="3"/>
    </row>
    <row r="296" spans="2:33" ht="13.2" x14ac:dyDescent="0.25">
      <c r="B296" s="1" t="str">
        <f>адреса!$G$291</f>
        <v>кв.89</v>
      </c>
      <c r="C296" s="522">
        <f>адреса!$I$291</f>
        <v>50000089</v>
      </c>
      <c r="D296" s="6" t="str">
        <f>адреса!$K$291</f>
        <v>ФИО-5-89</v>
      </c>
      <c r="E296" s="6">
        <v>-519.63</v>
      </c>
      <c r="F296" s="6">
        <v>1747.43</v>
      </c>
      <c r="G296" s="6">
        <v>0</v>
      </c>
      <c r="H296" s="6">
        <v>1551.26</v>
      </c>
      <c r="I296" s="6">
        <v>0</v>
      </c>
      <c r="J296" s="6">
        <v>0</v>
      </c>
      <c r="K296" s="6">
        <v>0</v>
      </c>
      <c r="L296" s="6">
        <v>0</v>
      </c>
      <c r="M296" s="6">
        <v>0</v>
      </c>
      <c r="N296" s="6">
        <v>50</v>
      </c>
      <c r="O296" s="6">
        <v>110.68</v>
      </c>
      <c r="P296" s="6">
        <v>0</v>
      </c>
      <c r="Q296" s="6">
        <v>0</v>
      </c>
      <c r="R296" s="6">
        <v>0</v>
      </c>
      <c r="S296" s="6">
        <v>0</v>
      </c>
      <c r="T296" s="6">
        <v>0</v>
      </c>
      <c r="U296" s="6">
        <v>0</v>
      </c>
      <c r="V296" s="6">
        <v>3459.37</v>
      </c>
      <c r="W296" s="6">
        <v>2428.4699999999998</v>
      </c>
      <c r="X296" s="6">
        <v>511.27</v>
      </c>
      <c r="Y296" s="513">
        <f>IF(A296&lt;&gt;"",IF(A296=мар17!A296,0,1),IF(AND(B296=мар17!B296,C296=мар17!C296),0,1))</f>
        <v>0</v>
      </c>
      <c r="Z296" s="70" t="str">
        <f t="shared" si="41"/>
        <v>ул. Пятая д.5</v>
      </c>
      <c r="AA296" s="504">
        <f>IF($B296&lt;&gt;"",MAX(AA$7:AA295)+1,0)</f>
        <v>285</v>
      </c>
      <c r="AB296" s="502">
        <f t="shared" si="36"/>
        <v>296</v>
      </c>
      <c r="AC296" s="504">
        <f>1</f>
        <v>1</v>
      </c>
      <c r="AD296" s="103">
        <f t="shared" si="42"/>
        <v>1747.43</v>
      </c>
      <c r="AE296" s="103">
        <f t="shared" si="43"/>
        <v>1661.94</v>
      </c>
      <c r="AF296" s="103">
        <f t="shared" si="44"/>
        <v>49.999999999999773</v>
      </c>
      <c r="AG296" s="3"/>
    </row>
    <row r="297" spans="2:33" ht="13.2" x14ac:dyDescent="0.25">
      <c r="B297" s="1" t="str">
        <f>адреса!$G$292</f>
        <v>кв.90</v>
      </c>
      <c r="C297" s="522">
        <f>адреса!$I$292</f>
        <v>50000090</v>
      </c>
      <c r="D297" s="6" t="str">
        <f>адреса!$K$292</f>
        <v>ФИО-5-90</v>
      </c>
      <c r="E297" s="6">
        <v>0</v>
      </c>
      <c r="F297" s="6">
        <v>2754.35</v>
      </c>
      <c r="G297" s="6">
        <v>0</v>
      </c>
      <c r="H297" s="6">
        <v>2445.66</v>
      </c>
      <c r="I297" s="6">
        <v>387.59</v>
      </c>
      <c r="J297" s="6">
        <v>0</v>
      </c>
      <c r="K297" s="6">
        <v>872.44</v>
      </c>
      <c r="L297" s="6">
        <v>0</v>
      </c>
      <c r="M297" s="6">
        <v>0</v>
      </c>
      <c r="N297" s="6">
        <v>50</v>
      </c>
      <c r="O297" s="6">
        <v>174.47</v>
      </c>
      <c r="P297" s="6">
        <v>0</v>
      </c>
      <c r="Q297" s="6">
        <v>0</v>
      </c>
      <c r="R297" s="6">
        <v>342.16</v>
      </c>
      <c r="S297" s="6">
        <v>1742.02</v>
      </c>
      <c r="T297" s="6">
        <v>0</v>
      </c>
      <c r="U297" s="6">
        <v>0</v>
      </c>
      <c r="V297" s="6">
        <v>8768.69</v>
      </c>
      <c r="W297" s="6">
        <v>8768.69</v>
      </c>
      <c r="X297" s="6">
        <v>0</v>
      </c>
      <c r="Y297" s="513">
        <f>IF(A297&lt;&gt;"",IF(A297=мар17!A297,0,1),IF(AND(B297=мар17!B297,C297=мар17!C297),0,1))</f>
        <v>0</v>
      </c>
      <c r="Z297" s="70" t="str">
        <f t="shared" si="41"/>
        <v>ул. Пятая д.5</v>
      </c>
      <c r="AA297" s="504">
        <f>IF($B297&lt;&gt;"",MAX(AA$7:AA296)+1,0)</f>
        <v>286</v>
      </c>
      <c r="AB297" s="502">
        <f t="shared" si="36"/>
        <v>297</v>
      </c>
      <c r="AC297" s="504">
        <f>1</f>
        <v>1</v>
      </c>
      <c r="AD297" s="103">
        <f t="shared" si="42"/>
        <v>2754.35</v>
      </c>
      <c r="AE297" s="103">
        <f t="shared" si="43"/>
        <v>5964.34</v>
      </c>
      <c r="AF297" s="103">
        <f t="shared" si="44"/>
        <v>50</v>
      </c>
      <c r="AG297" s="3"/>
    </row>
    <row r="298" spans="2:33" ht="13.2" x14ac:dyDescent="0.25">
      <c r="B298" s="1" t="str">
        <f>адреса!$G$293</f>
        <v>кв.91</v>
      </c>
      <c r="C298" s="522">
        <f>адреса!$I$293</f>
        <v>50000091</v>
      </c>
      <c r="D298" s="6" t="str">
        <f>адреса!$K$293</f>
        <v>ФИО-5-91</v>
      </c>
      <c r="E298" s="6">
        <v>41341.620000000003</v>
      </c>
      <c r="F298" s="6">
        <v>2781.78</v>
      </c>
      <c r="G298" s="6">
        <v>0</v>
      </c>
      <c r="H298" s="6">
        <v>2470.4499999999998</v>
      </c>
      <c r="I298" s="6">
        <v>110.22</v>
      </c>
      <c r="J298" s="6">
        <v>0</v>
      </c>
      <c r="K298" s="6">
        <v>352.32</v>
      </c>
      <c r="L298" s="6">
        <v>0</v>
      </c>
      <c r="M298" s="6">
        <v>0</v>
      </c>
      <c r="N298" s="6">
        <v>50</v>
      </c>
      <c r="O298" s="6">
        <v>176.2</v>
      </c>
      <c r="P298" s="6">
        <v>0</v>
      </c>
      <c r="Q298" s="6">
        <v>0</v>
      </c>
      <c r="R298" s="6">
        <v>184.48</v>
      </c>
      <c r="S298" s="6">
        <v>939.22</v>
      </c>
      <c r="T298" s="6">
        <v>0</v>
      </c>
      <c r="U298" s="6">
        <v>0</v>
      </c>
      <c r="V298" s="6">
        <v>7064.67</v>
      </c>
      <c r="W298" s="6">
        <v>0</v>
      </c>
      <c r="X298" s="6">
        <v>48406.29</v>
      </c>
      <c r="Y298" s="513">
        <f>IF(A298&lt;&gt;"",IF(A298=мар17!A298,0,1),IF(AND(B298=мар17!B298,C298=мар17!C298),0,1))</f>
        <v>0</v>
      </c>
      <c r="Z298" s="70" t="str">
        <f t="shared" si="41"/>
        <v>ул. Пятая д.5</v>
      </c>
      <c r="AA298" s="504">
        <f>IF($B298&lt;&gt;"",MAX(AA$7:AA297)+1,0)</f>
        <v>287</v>
      </c>
      <c r="AB298" s="502">
        <f t="shared" si="36"/>
        <v>298</v>
      </c>
      <c r="AC298" s="504">
        <f>1</f>
        <v>1</v>
      </c>
      <c r="AD298" s="103">
        <f t="shared" si="42"/>
        <v>2781.78</v>
      </c>
      <c r="AE298" s="103">
        <f t="shared" si="43"/>
        <v>4232.8899999999994</v>
      </c>
      <c r="AF298" s="103">
        <f t="shared" si="44"/>
        <v>50</v>
      </c>
      <c r="AG298" s="3"/>
    </row>
    <row r="299" spans="2:33" ht="13.2" x14ac:dyDescent="0.25">
      <c r="B299" s="1" t="str">
        <f>адреса!$G$294</f>
        <v>кв.92</v>
      </c>
      <c r="C299" s="522">
        <f>адреса!$I$294</f>
        <v>50000092</v>
      </c>
      <c r="D299" s="6" t="str">
        <f>адреса!$K$294</f>
        <v>ФИО-5-92</v>
      </c>
      <c r="E299" s="6">
        <v>3276.38</v>
      </c>
      <c r="F299" s="6">
        <v>1767.02</v>
      </c>
      <c r="G299" s="6">
        <v>0</v>
      </c>
      <c r="H299" s="6">
        <v>1567.78</v>
      </c>
      <c r="I299" s="6">
        <v>-17.12</v>
      </c>
      <c r="J299" s="6">
        <v>0</v>
      </c>
      <c r="K299" s="6">
        <v>-50.61</v>
      </c>
      <c r="L299" s="6">
        <v>0</v>
      </c>
      <c r="M299" s="6">
        <v>0</v>
      </c>
      <c r="N299" s="6">
        <v>50</v>
      </c>
      <c r="O299" s="6">
        <v>111.93</v>
      </c>
      <c r="P299" s="6">
        <v>0</v>
      </c>
      <c r="Q299" s="6">
        <v>0</v>
      </c>
      <c r="R299" s="6">
        <v>-25.21</v>
      </c>
      <c r="S299" s="6">
        <v>-128.36000000000001</v>
      </c>
      <c r="T299" s="6">
        <v>0</v>
      </c>
      <c r="U299" s="6">
        <v>0</v>
      </c>
      <c r="V299" s="6">
        <v>3275.43</v>
      </c>
      <c r="W299" s="6">
        <v>6551.81</v>
      </c>
      <c r="X299" s="6">
        <v>0</v>
      </c>
      <c r="Y299" s="513">
        <f>IF(A299&lt;&gt;"",IF(A299=мар17!A299,0,1),IF(AND(B299=мар17!B299,C299=мар17!C299),0,1))</f>
        <v>0</v>
      </c>
      <c r="Z299" s="70" t="str">
        <f t="shared" si="41"/>
        <v>ул. Пятая д.5</v>
      </c>
      <c r="AA299" s="504">
        <f>IF($B299&lt;&gt;"",MAX(AA$7:AA298)+1,0)</f>
        <v>288</v>
      </c>
      <c r="AB299" s="502">
        <f t="shared" si="36"/>
        <v>299</v>
      </c>
      <c r="AC299" s="504">
        <f>1</f>
        <v>1</v>
      </c>
      <c r="AD299" s="103">
        <f t="shared" si="42"/>
        <v>1767.02</v>
      </c>
      <c r="AE299" s="103">
        <f t="shared" si="43"/>
        <v>1458.4100000000003</v>
      </c>
      <c r="AF299" s="103">
        <f t="shared" si="44"/>
        <v>49.999999999999545</v>
      </c>
      <c r="AG299" s="3"/>
    </row>
    <row r="300" spans="2:33" ht="13.2" x14ac:dyDescent="0.25">
      <c r="B300" s="1" t="str">
        <f>адреса!$G$295</f>
        <v>кв.93</v>
      </c>
      <c r="C300" s="522">
        <f>адреса!$I$295</f>
        <v>50000093</v>
      </c>
      <c r="D300" s="6" t="str">
        <f>адреса!$K$295</f>
        <v>ФИО-5-93</v>
      </c>
      <c r="E300" s="6">
        <v>3662.5</v>
      </c>
      <c r="F300" s="6">
        <v>1747.43</v>
      </c>
      <c r="G300" s="6">
        <v>0</v>
      </c>
      <c r="H300" s="6">
        <v>1551.26</v>
      </c>
      <c r="I300" s="6">
        <v>72.42</v>
      </c>
      <c r="J300" s="6">
        <v>0</v>
      </c>
      <c r="K300" s="6">
        <v>173.16</v>
      </c>
      <c r="L300" s="6">
        <v>0</v>
      </c>
      <c r="M300" s="6">
        <v>0</v>
      </c>
      <c r="N300" s="6">
        <v>50</v>
      </c>
      <c r="O300" s="6">
        <v>110.68</v>
      </c>
      <c r="P300" s="6">
        <v>0</v>
      </c>
      <c r="Q300" s="6">
        <v>0</v>
      </c>
      <c r="R300" s="6">
        <v>72.42</v>
      </c>
      <c r="S300" s="6">
        <v>368.71</v>
      </c>
      <c r="T300" s="6">
        <v>0</v>
      </c>
      <c r="U300" s="6">
        <v>0</v>
      </c>
      <c r="V300" s="6">
        <v>4146.08</v>
      </c>
      <c r="W300" s="6">
        <v>3662.5</v>
      </c>
      <c r="X300" s="6">
        <v>4146.08</v>
      </c>
      <c r="Y300" s="513">
        <f>IF(A300&lt;&gt;"",IF(A300=мар17!A300,0,1),IF(AND(B300=мар17!B300,C300=мар17!C300),0,1))</f>
        <v>0</v>
      </c>
      <c r="Z300" s="70" t="str">
        <f t="shared" si="41"/>
        <v>ул. Пятая д.5</v>
      </c>
      <c r="AA300" s="504">
        <f>IF($B300&lt;&gt;"",MAX(AA$7:AA299)+1,0)</f>
        <v>289</v>
      </c>
      <c r="AB300" s="502">
        <f t="shared" si="36"/>
        <v>300</v>
      </c>
      <c r="AC300" s="504">
        <f>1</f>
        <v>1</v>
      </c>
      <c r="AD300" s="103">
        <f t="shared" si="42"/>
        <v>1747.43</v>
      </c>
      <c r="AE300" s="103">
        <f t="shared" si="43"/>
        <v>2348.65</v>
      </c>
      <c r="AF300" s="103">
        <f t="shared" si="44"/>
        <v>49.999999999999545</v>
      </c>
      <c r="AG300" s="3"/>
    </row>
    <row r="301" spans="2:33" ht="13.2" x14ac:dyDescent="0.25">
      <c r="B301" s="1" t="str">
        <f>адреса!$G$296</f>
        <v>кв.94</v>
      </c>
      <c r="C301" s="522">
        <f>адреса!$I$296</f>
        <v>50000094</v>
      </c>
      <c r="D301" s="6" t="str">
        <f>адреса!$K$296</f>
        <v>ФИО-5-94</v>
      </c>
      <c r="E301" s="6">
        <v>74177.87</v>
      </c>
      <c r="F301" s="6">
        <v>2754.35</v>
      </c>
      <c r="G301" s="6">
        <v>0</v>
      </c>
      <c r="H301" s="6">
        <v>2445.66</v>
      </c>
      <c r="I301" s="6">
        <v>103.05</v>
      </c>
      <c r="J301" s="6">
        <v>0</v>
      </c>
      <c r="K301" s="6">
        <v>159.43</v>
      </c>
      <c r="L301" s="6">
        <v>0</v>
      </c>
      <c r="M301" s="6">
        <v>0</v>
      </c>
      <c r="N301" s="6">
        <v>-500</v>
      </c>
      <c r="O301" s="6">
        <v>174.47</v>
      </c>
      <c r="P301" s="6">
        <v>0</v>
      </c>
      <c r="Q301" s="6">
        <v>0</v>
      </c>
      <c r="R301" s="6">
        <v>30.31</v>
      </c>
      <c r="S301" s="6">
        <v>154.30000000000001</v>
      </c>
      <c r="T301" s="6">
        <v>0</v>
      </c>
      <c r="U301" s="6">
        <v>0</v>
      </c>
      <c r="V301" s="6">
        <v>5321.57</v>
      </c>
      <c r="W301" s="6">
        <v>0</v>
      </c>
      <c r="X301" s="6">
        <v>79499.44</v>
      </c>
      <c r="Y301" s="513">
        <f>IF(A301&lt;&gt;"",IF(A301=мар17!A301,0,1),IF(AND(B301=мар17!B301,C301=мар17!C301),0,1))</f>
        <v>0</v>
      </c>
      <c r="Z301" s="70" t="str">
        <f t="shared" si="41"/>
        <v>ул. Пятая д.5</v>
      </c>
      <c r="AA301" s="504">
        <f>IF($B301&lt;&gt;"",MAX(AA$7:AA300)+1,0)</f>
        <v>290</v>
      </c>
      <c r="AB301" s="502">
        <f t="shared" si="36"/>
        <v>301</v>
      </c>
      <c r="AC301" s="504">
        <f>1</f>
        <v>1</v>
      </c>
      <c r="AD301" s="103">
        <f t="shared" si="42"/>
        <v>2754.35</v>
      </c>
      <c r="AE301" s="103">
        <f t="shared" si="43"/>
        <v>3067.22</v>
      </c>
      <c r="AF301" s="103">
        <f t="shared" si="44"/>
        <v>-500</v>
      </c>
      <c r="AG301" s="3"/>
    </row>
    <row r="302" spans="2:33" ht="13.2" x14ac:dyDescent="0.25">
      <c r="B302" s="1" t="str">
        <f>адреса!$G$297</f>
        <v>кв.95</v>
      </c>
      <c r="C302" s="522">
        <f>адреса!$I$297</f>
        <v>50000095</v>
      </c>
      <c r="D302" s="6" t="str">
        <f>адреса!$K$297</f>
        <v>ФИО-5-95</v>
      </c>
      <c r="E302" s="6">
        <v>8504.14</v>
      </c>
      <c r="F302" s="6">
        <v>2781.78</v>
      </c>
      <c r="G302" s="6">
        <v>0</v>
      </c>
      <c r="H302" s="6">
        <v>2470.4499999999998</v>
      </c>
      <c r="I302" s="6">
        <v>193.12</v>
      </c>
      <c r="J302" s="6">
        <v>0</v>
      </c>
      <c r="K302" s="6">
        <v>274.17</v>
      </c>
      <c r="L302" s="6">
        <v>0</v>
      </c>
      <c r="M302" s="6">
        <v>0</v>
      </c>
      <c r="N302" s="6">
        <v>50</v>
      </c>
      <c r="O302" s="6">
        <v>176.2</v>
      </c>
      <c r="P302" s="6">
        <v>0</v>
      </c>
      <c r="Q302" s="6">
        <v>0</v>
      </c>
      <c r="R302" s="6">
        <v>36.21</v>
      </c>
      <c r="S302" s="6">
        <v>184.35</v>
      </c>
      <c r="T302" s="6">
        <v>0</v>
      </c>
      <c r="U302" s="6">
        <v>0</v>
      </c>
      <c r="V302" s="6">
        <v>6166.28</v>
      </c>
      <c r="W302" s="6">
        <v>9200</v>
      </c>
      <c r="X302" s="6">
        <v>5470.42</v>
      </c>
      <c r="Y302" s="513">
        <f>IF(A302&lt;&gt;"",IF(A302=мар17!A302,0,1),IF(AND(B302=мар17!B302,C302=мар17!C302),0,1))</f>
        <v>0</v>
      </c>
      <c r="Z302" s="70" t="str">
        <f t="shared" si="41"/>
        <v>ул. Пятая д.5</v>
      </c>
      <c r="AA302" s="504">
        <f>IF($B302&lt;&gt;"",MAX(AA$7:AA301)+1,0)</f>
        <v>291</v>
      </c>
      <c r="AB302" s="502">
        <f t="shared" si="36"/>
        <v>302</v>
      </c>
      <c r="AC302" s="504">
        <f>1</f>
        <v>1</v>
      </c>
      <c r="AD302" s="103">
        <f t="shared" si="42"/>
        <v>2781.78</v>
      </c>
      <c r="AE302" s="103">
        <f t="shared" si="43"/>
        <v>3334.4999999999995</v>
      </c>
      <c r="AF302" s="103">
        <f t="shared" si="44"/>
        <v>50</v>
      </c>
      <c r="AG302" s="3"/>
    </row>
    <row r="303" spans="2:33" ht="13.2" x14ac:dyDescent="0.25">
      <c r="B303" s="1" t="str">
        <f>адреса!$G$298</f>
        <v>кв.96</v>
      </c>
      <c r="C303" s="522">
        <f>адреса!$I$298</f>
        <v>50000096</v>
      </c>
      <c r="D303" s="6" t="str">
        <f>адреса!$K$298</f>
        <v>ФИО-5-96</v>
      </c>
      <c r="E303" s="6">
        <v>16630.919999999998</v>
      </c>
      <c r="F303" s="6">
        <v>1767.02</v>
      </c>
      <c r="G303" s="6">
        <v>0</v>
      </c>
      <c r="H303" s="6">
        <v>1567.78</v>
      </c>
      <c r="I303" s="6">
        <v>108.63</v>
      </c>
      <c r="J303" s="6">
        <v>0</v>
      </c>
      <c r="K303" s="6">
        <v>199.13</v>
      </c>
      <c r="L303" s="6">
        <v>0</v>
      </c>
      <c r="M303" s="6">
        <v>0</v>
      </c>
      <c r="N303" s="6">
        <v>50</v>
      </c>
      <c r="O303" s="6">
        <v>111.93</v>
      </c>
      <c r="P303" s="6">
        <v>0</v>
      </c>
      <c r="Q303" s="6">
        <v>0</v>
      </c>
      <c r="R303" s="6">
        <v>57.94</v>
      </c>
      <c r="S303" s="6">
        <v>294.97000000000003</v>
      </c>
      <c r="T303" s="6">
        <v>0</v>
      </c>
      <c r="U303" s="6">
        <v>0</v>
      </c>
      <c r="V303" s="6">
        <v>4157.3999999999996</v>
      </c>
      <c r="W303" s="6">
        <v>15000</v>
      </c>
      <c r="X303" s="6">
        <v>5788.32</v>
      </c>
      <c r="Y303" s="513">
        <f>IF(A303&lt;&gt;"",IF(A303=мар17!A303,0,1),IF(AND(B303=мар17!B303,C303=мар17!C303),0,1))</f>
        <v>0</v>
      </c>
      <c r="Z303" s="70" t="str">
        <f t="shared" si="41"/>
        <v>ул. Пятая д.5</v>
      </c>
      <c r="AA303" s="504">
        <f>IF($B303&lt;&gt;"",MAX(AA$7:AA302)+1,0)</f>
        <v>292</v>
      </c>
      <c r="AB303" s="502">
        <f t="shared" si="36"/>
        <v>303</v>
      </c>
      <c r="AC303" s="504">
        <f>1</f>
        <v>1</v>
      </c>
      <c r="AD303" s="103">
        <f t="shared" si="42"/>
        <v>1767.02</v>
      </c>
      <c r="AE303" s="103">
        <f t="shared" si="43"/>
        <v>2340.38</v>
      </c>
      <c r="AF303" s="103">
        <f t="shared" si="44"/>
        <v>49.999999999999545</v>
      </c>
      <c r="AG303" s="3"/>
    </row>
    <row r="304" spans="2:33" ht="13.2" x14ac:dyDescent="0.25">
      <c r="B304" s="1" t="str">
        <f>адреса!$G$299</f>
        <v>кв.97</v>
      </c>
      <c r="C304" s="522">
        <f>адреса!$I$299</f>
        <v>50000097</v>
      </c>
      <c r="D304" s="6" t="str">
        <f>адреса!$K$299</f>
        <v>ФИО-5-97</v>
      </c>
      <c r="E304" s="6">
        <v>3098.69</v>
      </c>
      <c r="F304" s="6">
        <v>1747.43</v>
      </c>
      <c r="G304" s="6">
        <v>0</v>
      </c>
      <c r="H304" s="6">
        <v>1551.26</v>
      </c>
      <c r="I304" s="6">
        <v>0</v>
      </c>
      <c r="J304" s="6">
        <v>0</v>
      </c>
      <c r="K304" s="6">
        <v>0</v>
      </c>
      <c r="L304" s="6">
        <v>0</v>
      </c>
      <c r="M304" s="6">
        <v>0</v>
      </c>
      <c r="N304" s="6">
        <v>50</v>
      </c>
      <c r="O304" s="6">
        <v>110.68</v>
      </c>
      <c r="P304" s="6">
        <v>0</v>
      </c>
      <c r="Q304" s="6">
        <v>0</v>
      </c>
      <c r="R304" s="6">
        <v>0</v>
      </c>
      <c r="S304" s="6">
        <v>0</v>
      </c>
      <c r="T304" s="6">
        <v>0</v>
      </c>
      <c r="U304" s="6">
        <v>0</v>
      </c>
      <c r="V304" s="6">
        <v>3459.37</v>
      </c>
      <c r="W304" s="6">
        <v>6558.06</v>
      </c>
      <c r="X304" s="6">
        <v>0</v>
      </c>
      <c r="Y304" s="513">
        <f>IF(A304&lt;&gt;"",IF(A304=мар17!A304,0,1),IF(AND(B304=мар17!B304,C304=мар17!C304),0,1))</f>
        <v>0</v>
      </c>
      <c r="Z304" s="70" t="str">
        <f t="shared" si="41"/>
        <v>ул. Пятая д.5</v>
      </c>
      <c r="AA304" s="504">
        <f>IF($B304&lt;&gt;"",MAX(AA$7:AA303)+1,0)</f>
        <v>293</v>
      </c>
      <c r="AB304" s="502">
        <f t="shared" si="36"/>
        <v>304</v>
      </c>
      <c r="AC304" s="504">
        <f>1</f>
        <v>1</v>
      </c>
      <c r="AD304" s="103">
        <f t="shared" si="42"/>
        <v>1747.43</v>
      </c>
      <c r="AE304" s="103">
        <f t="shared" si="43"/>
        <v>1661.94</v>
      </c>
      <c r="AF304" s="103">
        <f t="shared" si="44"/>
        <v>49.999999999999773</v>
      </c>
      <c r="AG304" s="3"/>
    </row>
    <row r="305" spans="1:33" ht="13.2" x14ac:dyDescent="0.25">
      <c r="B305" s="1" t="str">
        <f>адреса!$G$300</f>
        <v>кв.98</v>
      </c>
      <c r="C305" s="522">
        <f>адреса!$I$300</f>
        <v>50000098</v>
      </c>
      <c r="D305" s="6" t="str">
        <f>адреса!$K$300</f>
        <v>ФИО-5-98</v>
      </c>
      <c r="E305" s="6">
        <v>6141.68</v>
      </c>
      <c r="F305" s="6">
        <v>2754.35</v>
      </c>
      <c r="G305" s="6">
        <v>0</v>
      </c>
      <c r="H305" s="6">
        <v>2445.66</v>
      </c>
      <c r="I305" s="6">
        <v>289.68</v>
      </c>
      <c r="J305" s="6">
        <v>0</v>
      </c>
      <c r="K305" s="6">
        <v>519.48</v>
      </c>
      <c r="L305" s="6">
        <v>0</v>
      </c>
      <c r="M305" s="6">
        <v>0</v>
      </c>
      <c r="N305" s="6">
        <v>50</v>
      </c>
      <c r="O305" s="6">
        <v>174.47</v>
      </c>
      <c r="P305" s="6">
        <v>0</v>
      </c>
      <c r="Q305" s="6">
        <v>0</v>
      </c>
      <c r="R305" s="6">
        <v>144.84</v>
      </c>
      <c r="S305" s="6">
        <v>737.42</v>
      </c>
      <c r="T305" s="6">
        <v>0</v>
      </c>
      <c r="U305" s="6">
        <v>0</v>
      </c>
      <c r="V305" s="6">
        <v>7115.9</v>
      </c>
      <c r="W305" s="6">
        <v>13257.58</v>
      </c>
      <c r="X305" s="6">
        <v>0</v>
      </c>
      <c r="Y305" s="513">
        <f>IF(A305&lt;&gt;"",IF(A305=мар17!A305,0,1),IF(AND(B305=мар17!B305,C305=мар17!C305),0,1))</f>
        <v>0</v>
      </c>
      <c r="Z305" s="70" t="str">
        <f t="shared" si="41"/>
        <v>ул. Пятая д.5</v>
      </c>
      <c r="AA305" s="504">
        <f>IF($B305&lt;&gt;"",MAX(AA$7:AA304)+1,0)</f>
        <v>294</v>
      </c>
      <c r="AB305" s="502">
        <f t="shared" si="36"/>
        <v>305</v>
      </c>
      <c r="AC305" s="504">
        <f>1</f>
        <v>1</v>
      </c>
      <c r="AD305" s="103">
        <f t="shared" si="42"/>
        <v>2754.35</v>
      </c>
      <c r="AE305" s="103">
        <f t="shared" si="43"/>
        <v>4311.5499999999993</v>
      </c>
      <c r="AF305" s="103">
        <f t="shared" si="44"/>
        <v>50</v>
      </c>
      <c r="AG305" s="3"/>
    </row>
    <row r="306" spans="1:33" ht="13.2" x14ac:dyDescent="0.25">
      <c r="A306" s="4" t="str">
        <f>адреса!$E$301</f>
        <v>ул. Шестая д.6</v>
      </c>
      <c r="C306" s="522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513">
        <f>IF(A306&lt;&gt;"",IF(A306=мар17!A306,0,1),IF(AND(B306=мар17!B306,C306=мар17!C306),0,1))</f>
        <v>0</v>
      </c>
      <c r="Z306" s="70" t="str">
        <f t="shared" si="41"/>
        <v>ул. Шестая д.6</v>
      </c>
      <c r="AA306" s="504">
        <f>IF($B306&lt;&gt;"",MAX(AA$7:AA305)+1,0)</f>
        <v>0</v>
      </c>
      <c r="AB306" s="502">
        <f t="shared" si="36"/>
        <v>306</v>
      </c>
      <c r="AC306" s="504">
        <f>1</f>
        <v>1</v>
      </c>
      <c r="AD306" s="103">
        <f t="shared" si="42"/>
        <v>0</v>
      </c>
      <c r="AE306" s="103">
        <f t="shared" si="43"/>
        <v>0</v>
      </c>
      <c r="AF306" s="103">
        <f t="shared" si="44"/>
        <v>0</v>
      </c>
      <c r="AG306" s="3"/>
    </row>
    <row r="307" spans="1:33" ht="13.2" x14ac:dyDescent="0.25">
      <c r="B307" s="1" t="str">
        <f>адреса!$G$301</f>
        <v>кв.1</v>
      </c>
      <c r="C307" s="522">
        <f>адреса!$I$301</f>
        <v>60000001</v>
      </c>
      <c r="D307" s="6" t="str">
        <f>адреса!$K$301</f>
        <v>ФИО-6-1</v>
      </c>
      <c r="E307" s="6">
        <v>0</v>
      </c>
      <c r="F307" s="6">
        <v>1494.36</v>
      </c>
      <c r="G307" s="6">
        <v>0</v>
      </c>
      <c r="H307" s="6">
        <v>1712.58</v>
      </c>
      <c r="I307" s="6">
        <v>0</v>
      </c>
      <c r="J307" s="6">
        <v>0</v>
      </c>
      <c r="K307" s="6">
        <v>0</v>
      </c>
      <c r="L307" s="6">
        <v>0</v>
      </c>
      <c r="M307" s="6">
        <v>0</v>
      </c>
      <c r="N307" s="6">
        <v>0</v>
      </c>
      <c r="O307" s="6">
        <v>0</v>
      </c>
      <c r="P307" s="6">
        <v>0</v>
      </c>
      <c r="Q307" s="6">
        <v>282</v>
      </c>
      <c r="R307" s="6">
        <v>0</v>
      </c>
      <c r="S307" s="6">
        <v>0</v>
      </c>
      <c r="T307" s="6">
        <v>0</v>
      </c>
      <c r="U307" s="6">
        <v>0</v>
      </c>
      <c r="V307" s="6">
        <v>3488.94</v>
      </c>
      <c r="W307" s="6">
        <v>3488.92</v>
      </c>
      <c r="X307" s="6">
        <v>0.02</v>
      </c>
      <c r="Y307" s="513">
        <f>IF(A307&lt;&gt;"",IF(A307=мар17!A307,0,1),IF(AND(B307=мар17!B307,C307=мар17!C307),0,1))</f>
        <v>0</v>
      </c>
      <c r="Z307" s="70" t="str">
        <f t="shared" si="41"/>
        <v>ул. Шестая д.6</v>
      </c>
      <c r="AA307" s="504">
        <f>IF($B307&lt;&gt;"",MAX(AA$7:AA306)+1,0)</f>
        <v>295</v>
      </c>
      <c r="AB307" s="502">
        <f t="shared" si="36"/>
        <v>307</v>
      </c>
      <c r="AC307" s="504">
        <f>1</f>
        <v>1</v>
      </c>
      <c r="AD307" s="103">
        <f t="shared" si="42"/>
        <v>1494.36</v>
      </c>
      <c r="AE307" s="103">
        <f t="shared" si="43"/>
        <v>1712.58</v>
      </c>
      <c r="AF307" s="103">
        <f t="shared" si="44"/>
        <v>282.00000000000023</v>
      </c>
      <c r="AG307" s="3"/>
    </row>
    <row r="308" spans="1:33" ht="13.2" x14ac:dyDescent="0.25">
      <c r="B308" s="1" t="str">
        <f>адреса!$G$302</f>
        <v>кв.2</v>
      </c>
      <c r="C308" s="522">
        <f>адреса!$I$302</f>
        <v>60000002</v>
      </c>
      <c r="D308" s="6" t="str">
        <f>адреса!$K$302</f>
        <v>ФИО-6-2</v>
      </c>
      <c r="E308" s="6">
        <v>3202.21</v>
      </c>
      <c r="F308" s="6">
        <v>1729.23</v>
      </c>
      <c r="G308" s="6">
        <v>0</v>
      </c>
      <c r="H308" s="6">
        <v>2947.85</v>
      </c>
      <c r="I308" s="6">
        <v>1.56</v>
      </c>
      <c r="J308" s="6">
        <v>0</v>
      </c>
      <c r="K308" s="6">
        <v>7.39</v>
      </c>
      <c r="L308" s="6">
        <v>0</v>
      </c>
      <c r="M308" s="6">
        <v>0</v>
      </c>
      <c r="N308" s="6">
        <v>0</v>
      </c>
      <c r="O308" s="6">
        <v>1595.09</v>
      </c>
      <c r="P308" s="6">
        <v>0</v>
      </c>
      <c r="Q308" s="6">
        <v>282</v>
      </c>
      <c r="R308" s="6">
        <v>4.6100000000000003</v>
      </c>
      <c r="S308" s="6">
        <v>20.41</v>
      </c>
      <c r="T308" s="6">
        <v>0</v>
      </c>
      <c r="U308" s="6">
        <v>0</v>
      </c>
      <c r="V308" s="6">
        <v>6588.14</v>
      </c>
      <c r="W308" s="6">
        <v>3203</v>
      </c>
      <c r="X308" s="6">
        <v>6587.35</v>
      </c>
      <c r="Y308" s="513">
        <f>IF(A308&lt;&gt;"",IF(A308=мар17!A308,0,1),IF(AND(B308=мар17!B308,C308=мар17!C308),0,1))</f>
        <v>0</v>
      </c>
      <c r="Z308" s="70" t="str">
        <f t="shared" si="41"/>
        <v>ул. Шестая д.6</v>
      </c>
      <c r="AA308" s="504">
        <f>IF($B308&lt;&gt;"",MAX(AA$7:AA307)+1,0)</f>
        <v>296</v>
      </c>
      <c r="AB308" s="502">
        <f t="shared" si="36"/>
        <v>308</v>
      </c>
      <c r="AC308" s="504">
        <f>1</f>
        <v>1</v>
      </c>
      <c r="AD308" s="103">
        <f t="shared" si="42"/>
        <v>1729.23</v>
      </c>
      <c r="AE308" s="103">
        <f t="shared" si="43"/>
        <v>4576.9099999999989</v>
      </c>
      <c r="AF308" s="103">
        <f t="shared" si="44"/>
        <v>282.00000000000091</v>
      </c>
      <c r="AG308" s="3"/>
    </row>
    <row r="309" spans="1:33" ht="13.2" x14ac:dyDescent="0.25">
      <c r="B309" s="1" t="str">
        <f>адреса!$G$303</f>
        <v>кв.3</v>
      </c>
      <c r="C309" s="522">
        <f>адреса!$I$303</f>
        <v>60000003</v>
      </c>
      <c r="D309" s="6" t="str">
        <f>адреса!$K$303</f>
        <v>ФИО-6-3</v>
      </c>
      <c r="E309" s="6">
        <v>13017.5</v>
      </c>
      <c r="F309" s="6">
        <v>1742.85</v>
      </c>
      <c r="G309" s="6">
        <v>0</v>
      </c>
      <c r="H309" s="6">
        <v>2971.06</v>
      </c>
      <c r="I309" s="6">
        <v>168.54</v>
      </c>
      <c r="J309" s="6">
        <v>0</v>
      </c>
      <c r="K309" s="6">
        <v>300.91000000000003</v>
      </c>
      <c r="L309" s="6">
        <v>0</v>
      </c>
      <c r="M309" s="6">
        <v>0</v>
      </c>
      <c r="N309" s="6">
        <v>0</v>
      </c>
      <c r="O309" s="6">
        <v>3.03</v>
      </c>
      <c r="P309" s="6">
        <v>0</v>
      </c>
      <c r="Q309" s="6">
        <v>282</v>
      </c>
      <c r="R309" s="6">
        <v>82.55</v>
      </c>
      <c r="S309" s="6">
        <v>365.62</v>
      </c>
      <c r="T309" s="6">
        <v>0</v>
      </c>
      <c r="U309" s="6">
        <v>0</v>
      </c>
      <c r="V309" s="6">
        <v>5916.56</v>
      </c>
      <c r="W309" s="6">
        <v>0</v>
      </c>
      <c r="X309" s="6">
        <v>18934.060000000001</v>
      </c>
      <c r="Y309" s="513">
        <f>IF(A309&lt;&gt;"",IF(A309=мар17!A309,0,1),IF(AND(B309=мар17!B309,C309=мар17!C309),0,1))</f>
        <v>0</v>
      </c>
      <c r="Z309" s="70" t="str">
        <f t="shared" si="41"/>
        <v>ул. Шестая д.6</v>
      </c>
      <c r="AA309" s="504">
        <f>IF($B309&lt;&gt;"",MAX(AA$7:AA308)+1,0)</f>
        <v>297</v>
      </c>
      <c r="AB309" s="502">
        <f t="shared" si="36"/>
        <v>309</v>
      </c>
      <c r="AC309" s="504">
        <f>1</f>
        <v>1</v>
      </c>
      <c r="AD309" s="103">
        <f t="shared" si="42"/>
        <v>1742.85</v>
      </c>
      <c r="AE309" s="103">
        <f t="shared" si="43"/>
        <v>3891.71</v>
      </c>
      <c r="AF309" s="103">
        <f t="shared" si="44"/>
        <v>282.00000000000091</v>
      </c>
      <c r="AG309" s="3"/>
    </row>
    <row r="310" spans="1:33" ht="13.2" x14ac:dyDescent="0.25">
      <c r="B310" s="1" t="str">
        <f>адреса!$G$304</f>
        <v>кв.4</v>
      </c>
      <c r="C310" s="522">
        <f>адреса!$I$304</f>
        <v>60000004</v>
      </c>
      <c r="D310" s="6" t="str">
        <f>адреса!$K$304</f>
        <v>ФИО-6-4</v>
      </c>
      <c r="E310" s="6">
        <v>7552.44</v>
      </c>
      <c r="F310" s="6">
        <v>1681.58</v>
      </c>
      <c r="G310" s="6">
        <v>0</v>
      </c>
      <c r="H310" s="6">
        <v>2866.61</v>
      </c>
      <c r="I310" s="6">
        <v>117.01</v>
      </c>
      <c r="J310" s="6">
        <v>0</v>
      </c>
      <c r="K310" s="6">
        <v>231.33</v>
      </c>
      <c r="L310" s="6">
        <v>0</v>
      </c>
      <c r="M310" s="6">
        <v>0</v>
      </c>
      <c r="N310" s="6">
        <v>0</v>
      </c>
      <c r="O310" s="6">
        <v>1658.55</v>
      </c>
      <c r="P310" s="6">
        <v>0</v>
      </c>
      <c r="Q310" s="6">
        <v>282</v>
      </c>
      <c r="R310" s="6">
        <v>76.010000000000005</v>
      </c>
      <c r="S310" s="6">
        <v>336.67</v>
      </c>
      <c r="T310" s="6">
        <v>0</v>
      </c>
      <c r="U310" s="6">
        <v>0</v>
      </c>
      <c r="V310" s="6">
        <v>7249.76</v>
      </c>
      <c r="W310" s="6">
        <v>7552.44</v>
      </c>
      <c r="X310" s="6">
        <v>7249.76</v>
      </c>
      <c r="Y310" s="513">
        <f>IF(A310&lt;&gt;"",IF(A310=мар17!A310,0,1),IF(AND(B310=мар17!B310,C310=мар17!C310),0,1))</f>
        <v>0</v>
      </c>
      <c r="Z310" s="70" t="str">
        <f t="shared" si="41"/>
        <v>ул. Шестая д.6</v>
      </c>
      <c r="AA310" s="504">
        <f>IF($B310&lt;&gt;"",MAX(AA$7:AA309)+1,0)</f>
        <v>298</v>
      </c>
      <c r="AB310" s="502">
        <f t="shared" si="36"/>
        <v>310</v>
      </c>
      <c r="AC310" s="504">
        <f>1</f>
        <v>1</v>
      </c>
      <c r="AD310" s="103">
        <f t="shared" si="42"/>
        <v>1681.58</v>
      </c>
      <c r="AE310" s="103">
        <f t="shared" si="43"/>
        <v>5286.18</v>
      </c>
      <c r="AF310" s="103">
        <f t="shared" si="44"/>
        <v>282</v>
      </c>
      <c r="AG310" s="3"/>
    </row>
    <row r="311" spans="1:33" ht="13.2" x14ac:dyDescent="0.25">
      <c r="B311" s="1" t="str">
        <f>адреса!$G$305</f>
        <v>кв.5</v>
      </c>
      <c r="C311" s="522">
        <f>адреса!$I$305</f>
        <v>60000005</v>
      </c>
      <c r="D311" s="6" t="str">
        <f>адреса!$K$305</f>
        <v>ФИО-6-5</v>
      </c>
      <c r="E311" s="6">
        <v>22383.96</v>
      </c>
      <c r="F311" s="6">
        <v>3104.45</v>
      </c>
      <c r="G311" s="6">
        <v>0</v>
      </c>
      <c r="H311" s="6">
        <v>5292.2</v>
      </c>
      <c r="I311" s="6">
        <v>168.54</v>
      </c>
      <c r="J311" s="6">
        <v>0</v>
      </c>
      <c r="K311" s="6">
        <v>300.91000000000003</v>
      </c>
      <c r="L311" s="6">
        <v>0</v>
      </c>
      <c r="M311" s="6">
        <v>0</v>
      </c>
      <c r="N311" s="6">
        <v>0</v>
      </c>
      <c r="O311" s="6">
        <v>110.1</v>
      </c>
      <c r="P311" s="6">
        <v>0</v>
      </c>
      <c r="Q311" s="6">
        <v>282</v>
      </c>
      <c r="R311" s="6">
        <v>82.55</v>
      </c>
      <c r="S311" s="6">
        <v>365.62</v>
      </c>
      <c r="T311" s="6">
        <v>0</v>
      </c>
      <c r="U311" s="6">
        <v>0</v>
      </c>
      <c r="V311" s="6">
        <v>9706.3700000000008</v>
      </c>
      <c r="W311" s="6">
        <v>22383.96</v>
      </c>
      <c r="X311" s="6">
        <v>9706.3700000000008</v>
      </c>
      <c r="Y311" s="513">
        <f>IF(A311&lt;&gt;"",IF(A311=мар17!A311,0,1),IF(AND(B311=мар17!B311,C311=мар17!C311),0,1))</f>
        <v>0</v>
      </c>
      <c r="Z311" s="70" t="str">
        <f t="shared" si="41"/>
        <v>ул. Шестая д.6</v>
      </c>
      <c r="AA311" s="504">
        <f>IF($B311&lt;&gt;"",MAX(AA$7:AA310)+1,0)</f>
        <v>299</v>
      </c>
      <c r="AB311" s="502">
        <f t="shared" si="36"/>
        <v>311</v>
      </c>
      <c r="AC311" s="504">
        <f>1</f>
        <v>1</v>
      </c>
      <c r="AD311" s="103">
        <f t="shared" si="42"/>
        <v>3104.45</v>
      </c>
      <c r="AE311" s="103">
        <f t="shared" si="43"/>
        <v>6319.92</v>
      </c>
      <c r="AF311" s="103">
        <f t="shared" si="44"/>
        <v>282.00000000000091</v>
      </c>
      <c r="AG311" s="3"/>
    </row>
    <row r="312" spans="1:33" ht="13.2" x14ac:dyDescent="0.25">
      <c r="B312" s="1" t="str">
        <f>адреса!$G$306</f>
        <v>кв.6</v>
      </c>
      <c r="C312" s="522">
        <f>адреса!$I$306</f>
        <v>60000006</v>
      </c>
      <c r="D312" s="6" t="str">
        <f>адреса!$K$306</f>
        <v>ФИО-6-6</v>
      </c>
      <c r="E312" s="6">
        <v>17767.240000000002</v>
      </c>
      <c r="F312" s="6">
        <v>2341.9499999999998</v>
      </c>
      <c r="G312" s="6">
        <v>0</v>
      </c>
      <c r="H312" s="6">
        <v>3992.36</v>
      </c>
      <c r="I312" s="6">
        <v>168.54</v>
      </c>
      <c r="J312" s="6">
        <v>0</v>
      </c>
      <c r="K312" s="6">
        <v>300.91000000000003</v>
      </c>
      <c r="L312" s="6">
        <v>0</v>
      </c>
      <c r="M312" s="6">
        <v>0</v>
      </c>
      <c r="N312" s="6">
        <v>0</v>
      </c>
      <c r="O312" s="6">
        <v>0.71</v>
      </c>
      <c r="P312" s="6">
        <v>0</v>
      </c>
      <c r="Q312" s="6">
        <v>282</v>
      </c>
      <c r="R312" s="6">
        <v>82.55</v>
      </c>
      <c r="S312" s="6">
        <v>365.62</v>
      </c>
      <c r="T312" s="6">
        <v>0</v>
      </c>
      <c r="U312" s="6">
        <v>0</v>
      </c>
      <c r="V312" s="6">
        <v>7534.64</v>
      </c>
      <c r="W312" s="6">
        <v>0</v>
      </c>
      <c r="X312" s="6">
        <v>25301.88</v>
      </c>
      <c r="Y312" s="513">
        <f>IF(A312&lt;&gt;"",IF(A312=мар17!A312,0,1),IF(AND(B312=мар17!B312,C312=мар17!C312),0,1))</f>
        <v>0</v>
      </c>
      <c r="Z312" s="70" t="str">
        <f t="shared" si="41"/>
        <v>ул. Шестая д.6</v>
      </c>
      <c r="AA312" s="504">
        <f>IF($B312&lt;&gt;"",MAX(AA$7:AA311)+1,0)</f>
        <v>300</v>
      </c>
      <c r="AB312" s="502">
        <f t="shared" si="36"/>
        <v>312</v>
      </c>
      <c r="AC312" s="504">
        <f>1</f>
        <v>1</v>
      </c>
      <c r="AD312" s="103">
        <f t="shared" si="42"/>
        <v>2341.9499999999998</v>
      </c>
      <c r="AE312" s="103">
        <f t="shared" si="43"/>
        <v>4910.6900000000005</v>
      </c>
      <c r="AF312" s="103">
        <f t="shared" si="44"/>
        <v>282</v>
      </c>
      <c r="AG312" s="3"/>
    </row>
    <row r="313" spans="1:33" ht="13.2" x14ac:dyDescent="0.25">
      <c r="B313" s="1" t="str">
        <f>адреса!$G$307</f>
        <v>кв.7</v>
      </c>
      <c r="C313" s="522">
        <f>адреса!$I$307</f>
        <v>60000007</v>
      </c>
      <c r="D313" s="6" t="str">
        <f>адреса!$K$307</f>
        <v>ФИО-6-7</v>
      </c>
      <c r="E313" s="6">
        <v>12959.15</v>
      </c>
      <c r="F313" s="6">
        <v>1514.78</v>
      </c>
      <c r="G313" s="6">
        <v>0</v>
      </c>
      <c r="H313" s="6">
        <v>2582.27</v>
      </c>
      <c r="I313" s="6">
        <v>168.54</v>
      </c>
      <c r="J313" s="6">
        <v>0</v>
      </c>
      <c r="K313" s="6">
        <v>300.91000000000003</v>
      </c>
      <c r="L313" s="6">
        <v>0</v>
      </c>
      <c r="M313" s="6">
        <v>0</v>
      </c>
      <c r="N313" s="6">
        <v>0</v>
      </c>
      <c r="O313" s="6">
        <v>78.12</v>
      </c>
      <c r="P313" s="6">
        <v>0</v>
      </c>
      <c r="Q313" s="6">
        <v>282</v>
      </c>
      <c r="R313" s="6">
        <v>82.55</v>
      </c>
      <c r="S313" s="6">
        <v>365.62</v>
      </c>
      <c r="T313" s="6">
        <v>0</v>
      </c>
      <c r="U313" s="6">
        <v>0</v>
      </c>
      <c r="V313" s="6">
        <v>5374.79</v>
      </c>
      <c r="W313" s="6">
        <v>18333.939999999999</v>
      </c>
      <c r="X313" s="6">
        <v>0</v>
      </c>
      <c r="Y313" s="513">
        <f>IF(A313&lt;&gt;"",IF(A313=мар17!A313,0,1),IF(AND(B313=мар17!B313,C313=мар17!C313),0,1))</f>
        <v>0</v>
      </c>
      <c r="Z313" s="70" t="str">
        <f t="shared" si="41"/>
        <v>ул. Шестая д.6</v>
      </c>
      <c r="AA313" s="504">
        <f>IF($B313&lt;&gt;"",MAX(AA$7:AA312)+1,0)</f>
        <v>301</v>
      </c>
      <c r="AB313" s="502">
        <f t="shared" si="36"/>
        <v>313</v>
      </c>
      <c r="AC313" s="504">
        <f>1</f>
        <v>1</v>
      </c>
      <c r="AD313" s="103">
        <f t="shared" si="42"/>
        <v>1514.78</v>
      </c>
      <c r="AE313" s="103">
        <f t="shared" si="43"/>
        <v>3578.0099999999998</v>
      </c>
      <c r="AF313" s="103">
        <f t="shared" si="44"/>
        <v>282.00000000000045</v>
      </c>
      <c r="AG313" s="3"/>
    </row>
    <row r="314" spans="1:33" ht="13.2" x14ac:dyDescent="0.25">
      <c r="B314" s="1" t="str">
        <f>адреса!$G$308</f>
        <v>кв.8</v>
      </c>
      <c r="C314" s="522">
        <f>адреса!$I$308</f>
        <v>60000008</v>
      </c>
      <c r="D314" s="6" t="str">
        <f>адреса!$K$308</f>
        <v>ФИО-6-8</v>
      </c>
      <c r="E314" s="6">
        <v>5803.06</v>
      </c>
      <c r="F314" s="6">
        <v>1307.1400000000001</v>
      </c>
      <c r="G314" s="6">
        <v>0</v>
      </c>
      <c r="H314" s="6">
        <v>2441.84</v>
      </c>
      <c r="I314" s="6">
        <v>4.4000000000000004</v>
      </c>
      <c r="J314" s="6">
        <v>0</v>
      </c>
      <c r="K314" s="6">
        <v>6.6</v>
      </c>
      <c r="L314" s="6">
        <v>0</v>
      </c>
      <c r="M314" s="6">
        <v>0</v>
      </c>
      <c r="N314" s="6">
        <v>0</v>
      </c>
      <c r="O314" s="6">
        <v>1.42</v>
      </c>
      <c r="P314" s="6">
        <v>0</v>
      </c>
      <c r="Q314" s="6">
        <v>282</v>
      </c>
      <c r="R314" s="6">
        <v>1.1000000000000001</v>
      </c>
      <c r="S314" s="6">
        <v>4.87</v>
      </c>
      <c r="T314" s="6">
        <v>0</v>
      </c>
      <c r="U314" s="6">
        <v>0</v>
      </c>
      <c r="V314" s="6">
        <v>4049.37</v>
      </c>
      <c r="W314" s="6">
        <v>5803.06</v>
      </c>
      <c r="X314" s="6">
        <v>4049.37</v>
      </c>
      <c r="Y314" s="513">
        <f>IF(A314&lt;&gt;"",IF(A314=мар17!A314,0,1),IF(AND(B314=мар17!B314,C314=мар17!C314),0,1))</f>
        <v>0</v>
      </c>
      <c r="Z314" s="70" t="str">
        <f t="shared" si="41"/>
        <v>ул. Шестая д.6</v>
      </c>
      <c r="AA314" s="504">
        <f>IF($B314&lt;&gt;"",MAX(AA$7:AA313)+1,0)</f>
        <v>302</v>
      </c>
      <c r="AB314" s="502">
        <f t="shared" si="36"/>
        <v>314</v>
      </c>
      <c r="AC314" s="504">
        <f>1</f>
        <v>1</v>
      </c>
      <c r="AD314" s="103">
        <f t="shared" si="42"/>
        <v>1307.1400000000001</v>
      </c>
      <c r="AE314" s="103">
        <f t="shared" si="43"/>
        <v>2460.23</v>
      </c>
      <c r="AF314" s="103">
        <f t="shared" si="44"/>
        <v>281.99999999999955</v>
      </c>
      <c r="AG314" s="3"/>
    </row>
    <row r="315" spans="1:33" ht="13.2" x14ac:dyDescent="0.25">
      <c r="B315" s="1" t="str">
        <f>адреса!$G$309</f>
        <v>кв.9</v>
      </c>
      <c r="C315" s="522">
        <f>адреса!$I$309</f>
        <v>60000009</v>
      </c>
      <c r="D315" s="6" t="str">
        <f>адреса!$K$309</f>
        <v>ФИО-6-9</v>
      </c>
      <c r="E315" s="6">
        <v>10869.27</v>
      </c>
      <c r="F315" s="6">
        <v>1307.1400000000001</v>
      </c>
      <c r="G315" s="6">
        <v>0</v>
      </c>
      <c r="H315" s="6">
        <v>2228.3000000000002</v>
      </c>
      <c r="I315" s="6">
        <v>82.95</v>
      </c>
      <c r="J315" s="6">
        <v>0</v>
      </c>
      <c r="K315" s="6">
        <v>170.38</v>
      </c>
      <c r="L315" s="6">
        <v>0</v>
      </c>
      <c r="M315" s="6">
        <v>0</v>
      </c>
      <c r="N315" s="6">
        <v>0</v>
      </c>
      <c r="O315" s="6">
        <v>220.8</v>
      </c>
      <c r="P315" s="6">
        <v>0</v>
      </c>
      <c r="Q315" s="6">
        <v>282</v>
      </c>
      <c r="R315" s="6">
        <v>59.21</v>
      </c>
      <c r="S315" s="6">
        <v>262.26</v>
      </c>
      <c r="T315" s="6">
        <v>0</v>
      </c>
      <c r="U315" s="6">
        <v>0</v>
      </c>
      <c r="V315" s="6">
        <v>4613.04</v>
      </c>
      <c r="W315" s="6">
        <v>10869.27</v>
      </c>
      <c r="X315" s="6">
        <v>4613.04</v>
      </c>
      <c r="Y315" s="513">
        <f>IF(A315&lt;&gt;"",IF(A315=мар17!A315,0,1),IF(AND(B315=мар17!B315,C315=мар17!C315),0,1))</f>
        <v>0</v>
      </c>
      <c r="Z315" s="70" t="str">
        <f t="shared" si="41"/>
        <v>ул. Шестая д.6</v>
      </c>
      <c r="AA315" s="504">
        <f>IF($B315&lt;&gt;"",MAX(AA$7:AA314)+1,0)</f>
        <v>303</v>
      </c>
      <c r="AB315" s="502">
        <f t="shared" si="36"/>
        <v>315</v>
      </c>
      <c r="AC315" s="504">
        <f>1</f>
        <v>1</v>
      </c>
      <c r="AD315" s="103">
        <f t="shared" si="42"/>
        <v>1307.1400000000001</v>
      </c>
      <c r="AE315" s="103">
        <f t="shared" si="43"/>
        <v>3023.9000000000005</v>
      </c>
      <c r="AF315" s="103">
        <f t="shared" si="44"/>
        <v>281.99999999999909</v>
      </c>
      <c r="AG315" s="3"/>
    </row>
    <row r="316" spans="1:33" ht="13.2" x14ac:dyDescent="0.25">
      <c r="B316" s="1" t="str">
        <f>адреса!$G$310</f>
        <v>кв.10</v>
      </c>
      <c r="C316" s="522">
        <f>адреса!$I$310</f>
        <v>60000010</v>
      </c>
      <c r="D316" s="6" t="str">
        <f>адреса!$K$310</f>
        <v>ФИО-6-10</v>
      </c>
      <c r="E316" s="6">
        <v>12468.31</v>
      </c>
      <c r="F316" s="6">
        <v>1514.78</v>
      </c>
      <c r="G316" s="6">
        <v>0</v>
      </c>
      <c r="H316" s="6">
        <v>2582.27</v>
      </c>
      <c r="I316" s="6">
        <v>168.54</v>
      </c>
      <c r="J316" s="6">
        <v>0</v>
      </c>
      <c r="K316" s="6">
        <v>300.91000000000003</v>
      </c>
      <c r="L316" s="6">
        <v>0</v>
      </c>
      <c r="M316" s="6">
        <v>0</v>
      </c>
      <c r="N316" s="6">
        <v>0</v>
      </c>
      <c r="O316" s="6">
        <v>12.1</v>
      </c>
      <c r="P316" s="6">
        <v>0</v>
      </c>
      <c r="Q316" s="6">
        <v>282</v>
      </c>
      <c r="R316" s="6">
        <v>82.55</v>
      </c>
      <c r="S316" s="6">
        <v>365.62</v>
      </c>
      <c r="T316" s="6">
        <v>0</v>
      </c>
      <c r="U316" s="6">
        <v>0</v>
      </c>
      <c r="V316" s="6">
        <v>5308.77</v>
      </c>
      <c r="W316" s="6">
        <v>0</v>
      </c>
      <c r="X316" s="6">
        <v>17777.080000000002</v>
      </c>
      <c r="Y316" s="513">
        <f>IF(A316&lt;&gt;"",IF(A316=мар17!A316,0,1),IF(AND(B316=мар17!B316,C316=мар17!C316),0,1))</f>
        <v>0</v>
      </c>
      <c r="Z316" s="70" t="str">
        <f t="shared" si="41"/>
        <v>ул. Шестая д.6</v>
      </c>
      <c r="AA316" s="504">
        <f>IF($B316&lt;&gt;"",MAX(AA$7:AA315)+1,0)</f>
        <v>304</v>
      </c>
      <c r="AB316" s="502">
        <f t="shared" si="36"/>
        <v>316</v>
      </c>
      <c r="AC316" s="504">
        <f>1</f>
        <v>1</v>
      </c>
      <c r="AD316" s="103">
        <f t="shared" si="42"/>
        <v>1514.78</v>
      </c>
      <c r="AE316" s="103">
        <f t="shared" si="43"/>
        <v>3511.99</v>
      </c>
      <c r="AF316" s="103">
        <f t="shared" si="44"/>
        <v>282.00000000000091</v>
      </c>
      <c r="AG316" s="3"/>
    </row>
    <row r="317" spans="1:33" ht="13.2" x14ac:dyDescent="0.25">
      <c r="B317" s="1" t="str">
        <f>адреса!$G$311</f>
        <v>кв.11</v>
      </c>
      <c r="C317" s="522">
        <f>адреса!$I$311</f>
        <v>60000011</v>
      </c>
      <c r="D317" s="6" t="str">
        <f>адреса!$K$311</f>
        <v>ФИО-6-11</v>
      </c>
      <c r="E317" s="6">
        <v>2341.9499999999998</v>
      </c>
      <c r="F317" s="6">
        <v>2341.9499999999998</v>
      </c>
      <c r="G317" s="6">
        <v>0</v>
      </c>
      <c r="H317" s="6">
        <v>3992.36</v>
      </c>
      <c r="I317" s="6">
        <v>168.54</v>
      </c>
      <c r="J317" s="6">
        <v>0</v>
      </c>
      <c r="K317" s="6">
        <v>300.91000000000003</v>
      </c>
      <c r="L317" s="6">
        <v>0</v>
      </c>
      <c r="M317" s="6">
        <v>0</v>
      </c>
      <c r="N317" s="6">
        <v>0</v>
      </c>
      <c r="O317" s="6">
        <v>7.45</v>
      </c>
      <c r="P317" s="6">
        <v>0</v>
      </c>
      <c r="Q317" s="6">
        <v>282</v>
      </c>
      <c r="R317" s="6">
        <v>82.55</v>
      </c>
      <c r="S317" s="6">
        <v>365.62</v>
      </c>
      <c r="T317" s="6">
        <v>0</v>
      </c>
      <c r="U317" s="6">
        <v>0</v>
      </c>
      <c r="V317" s="6">
        <v>7541.38</v>
      </c>
      <c r="W317" s="6">
        <v>5000</v>
      </c>
      <c r="X317" s="6">
        <v>4883.33</v>
      </c>
      <c r="Y317" s="513">
        <f>IF(A317&lt;&gt;"",IF(A317=мар17!A317,0,1),IF(AND(B317=мар17!B317,C317=мар17!C317),0,1))</f>
        <v>0</v>
      </c>
      <c r="Z317" s="70" t="str">
        <f t="shared" si="41"/>
        <v>ул. Шестая д.6</v>
      </c>
      <c r="AA317" s="504">
        <f>IF($B317&lt;&gt;"",MAX(AA$7:AA316)+1,0)</f>
        <v>305</v>
      </c>
      <c r="AB317" s="502">
        <f t="shared" si="36"/>
        <v>317</v>
      </c>
      <c r="AC317" s="504">
        <f>1</f>
        <v>1</v>
      </c>
      <c r="AD317" s="103">
        <f t="shared" si="42"/>
        <v>2341.9499999999998</v>
      </c>
      <c r="AE317" s="103">
        <f t="shared" si="43"/>
        <v>4917.43</v>
      </c>
      <c r="AF317" s="103">
        <f t="shared" si="44"/>
        <v>282</v>
      </c>
      <c r="AG317" s="3"/>
    </row>
    <row r="318" spans="1:33" ht="13.2" x14ac:dyDescent="0.25">
      <c r="B318" s="1" t="str">
        <f>адреса!$G$312</f>
        <v>кв.12</v>
      </c>
      <c r="C318" s="522">
        <f>адреса!$I$312</f>
        <v>60000012</v>
      </c>
      <c r="D318" s="6" t="str">
        <f>адреса!$K$312</f>
        <v>ФИО-6-12</v>
      </c>
      <c r="E318" s="6">
        <v>17293.95</v>
      </c>
      <c r="F318" s="6">
        <v>3084.02</v>
      </c>
      <c r="G318" s="6">
        <v>0</v>
      </c>
      <c r="H318" s="6">
        <v>5257.38</v>
      </c>
      <c r="I318" s="6">
        <v>-112.73</v>
      </c>
      <c r="J318" s="6">
        <v>0</v>
      </c>
      <c r="K318" s="6">
        <v>0.79</v>
      </c>
      <c r="L318" s="6">
        <v>0</v>
      </c>
      <c r="M318" s="6">
        <v>0</v>
      </c>
      <c r="N318" s="6">
        <v>0</v>
      </c>
      <c r="O318" s="6">
        <v>1619.32</v>
      </c>
      <c r="P318" s="6">
        <v>0</v>
      </c>
      <c r="Q318" s="6">
        <v>282</v>
      </c>
      <c r="R318" s="6">
        <v>113.38</v>
      </c>
      <c r="S318" s="6">
        <v>502.2</v>
      </c>
      <c r="T318" s="6">
        <v>0</v>
      </c>
      <c r="U318" s="6">
        <v>0</v>
      </c>
      <c r="V318" s="6">
        <v>10746.36</v>
      </c>
      <c r="W318" s="6">
        <v>28040.31</v>
      </c>
      <c r="X318" s="6">
        <v>0</v>
      </c>
      <c r="Y318" s="513">
        <f>IF(A318&lt;&gt;"",IF(A318=мар17!A318,0,1),IF(AND(B318=мар17!B318,C318=мар17!C318),0,1))</f>
        <v>0</v>
      </c>
      <c r="Z318" s="70" t="str">
        <f t="shared" si="41"/>
        <v>ул. Шестая д.6</v>
      </c>
      <c r="AA318" s="504">
        <f>IF($B318&lt;&gt;"",MAX(AA$7:AA317)+1,0)</f>
        <v>306</v>
      </c>
      <c r="AB318" s="502">
        <f t="shared" si="36"/>
        <v>318</v>
      </c>
      <c r="AC318" s="504">
        <f>1</f>
        <v>1</v>
      </c>
      <c r="AD318" s="103">
        <f t="shared" si="42"/>
        <v>3084.02</v>
      </c>
      <c r="AE318" s="103">
        <f t="shared" si="43"/>
        <v>7380.34</v>
      </c>
      <c r="AF318" s="103">
        <f t="shared" si="44"/>
        <v>282</v>
      </c>
      <c r="AG318" s="3"/>
    </row>
    <row r="319" spans="1:33" ht="13.2" x14ac:dyDescent="0.25">
      <c r="B319" s="1" t="str">
        <f>адреса!$G$313</f>
        <v>кв.13</v>
      </c>
      <c r="C319" s="522">
        <f>адреса!$I$313</f>
        <v>60000013</v>
      </c>
      <c r="D319" s="6" t="str">
        <f>адреса!$K$313</f>
        <v>ФИО-6-13</v>
      </c>
      <c r="E319" s="6">
        <v>7376.97</v>
      </c>
      <c r="F319" s="6">
        <v>1671.36</v>
      </c>
      <c r="G319" s="6">
        <v>0</v>
      </c>
      <c r="H319" s="6">
        <v>2849.2</v>
      </c>
      <c r="I319" s="6">
        <v>168.54</v>
      </c>
      <c r="J319" s="6">
        <v>0</v>
      </c>
      <c r="K319" s="6">
        <v>300.91000000000003</v>
      </c>
      <c r="L319" s="6">
        <v>0</v>
      </c>
      <c r="M319" s="6">
        <v>0</v>
      </c>
      <c r="N319" s="6">
        <v>0</v>
      </c>
      <c r="O319" s="6">
        <v>2.02</v>
      </c>
      <c r="P319" s="6">
        <v>0</v>
      </c>
      <c r="Q319" s="6">
        <v>282</v>
      </c>
      <c r="R319" s="6">
        <v>82.55</v>
      </c>
      <c r="S319" s="6">
        <v>365.62</v>
      </c>
      <c r="T319" s="6">
        <v>0</v>
      </c>
      <c r="U319" s="6">
        <v>0</v>
      </c>
      <c r="V319" s="6">
        <v>5722.2</v>
      </c>
      <c r="W319" s="6">
        <v>0</v>
      </c>
      <c r="X319" s="6">
        <v>13099.17</v>
      </c>
      <c r="Y319" s="513">
        <f>IF(A319&lt;&gt;"",IF(A319=мар17!A319,0,1),IF(AND(B319=мар17!B319,C319=мар17!C319),0,1))</f>
        <v>0</v>
      </c>
      <c r="Z319" s="70" t="str">
        <f t="shared" si="41"/>
        <v>ул. Шестая д.6</v>
      </c>
      <c r="AA319" s="504">
        <f>IF($B319&lt;&gt;"",MAX(AA$7:AA318)+1,0)</f>
        <v>307</v>
      </c>
      <c r="AB319" s="502">
        <f t="shared" si="36"/>
        <v>319</v>
      </c>
      <c r="AC319" s="504">
        <f>1</f>
        <v>1</v>
      </c>
      <c r="AD319" s="103">
        <f t="shared" si="42"/>
        <v>1671.36</v>
      </c>
      <c r="AE319" s="103">
        <f t="shared" si="43"/>
        <v>3768.8399999999997</v>
      </c>
      <c r="AF319" s="103">
        <f t="shared" si="44"/>
        <v>282.00000000000045</v>
      </c>
      <c r="AG319" s="3"/>
    </row>
    <row r="320" spans="1:33" ht="13.2" x14ac:dyDescent="0.25">
      <c r="B320" s="1" t="str">
        <f>адреса!$G$314</f>
        <v>кв.14</v>
      </c>
      <c r="C320" s="522">
        <f>адреса!$I$314</f>
        <v>60000014</v>
      </c>
      <c r="D320" s="6" t="str">
        <f>адреса!$K$314</f>
        <v>ФИО-6-14</v>
      </c>
      <c r="E320" s="6">
        <v>9221.89</v>
      </c>
      <c r="F320" s="6">
        <v>1746.25</v>
      </c>
      <c r="G320" s="6">
        <v>0</v>
      </c>
      <c r="H320" s="6">
        <v>-5953.72</v>
      </c>
      <c r="I320" s="6">
        <v>2.29</v>
      </c>
      <c r="J320" s="6">
        <v>0</v>
      </c>
      <c r="K320" s="6">
        <v>8.24</v>
      </c>
      <c r="L320" s="6">
        <v>0</v>
      </c>
      <c r="M320" s="6">
        <v>0</v>
      </c>
      <c r="N320" s="6">
        <v>0</v>
      </c>
      <c r="O320" s="6">
        <v>5314.79</v>
      </c>
      <c r="P320" s="6">
        <v>0</v>
      </c>
      <c r="Q320" s="6">
        <v>282</v>
      </c>
      <c r="R320" s="6">
        <v>4.59</v>
      </c>
      <c r="S320" s="6">
        <v>20.309999999999999</v>
      </c>
      <c r="T320" s="6">
        <v>0</v>
      </c>
      <c r="U320" s="6">
        <v>0</v>
      </c>
      <c r="V320" s="6">
        <v>1424.75</v>
      </c>
      <c r="W320" s="6">
        <v>0</v>
      </c>
      <c r="X320" s="6">
        <v>10646.64</v>
      </c>
      <c r="Y320" s="513">
        <f>IF(A320&lt;&gt;"",IF(A320=мар17!A320,0,1),IF(AND(B320=мар17!B320,C320=мар17!C320),0,1))</f>
        <v>0</v>
      </c>
      <c r="Z320" s="70" t="str">
        <f t="shared" si="41"/>
        <v>ул. Шестая д.6</v>
      </c>
      <c r="AA320" s="504">
        <f>IF($B320&lt;&gt;"",MAX(AA$7:AA319)+1,0)</f>
        <v>308</v>
      </c>
      <c r="AB320" s="502">
        <f t="shared" si="36"/>
        <v>320</v>
      </c>
      <c r="AC320" s="504">
        <f>1</f>
        <v>1</v>
      </c>
      <c r="AD320" s="103">
        <f t="shared" si="42"/>
        <v>1746.25</v>
      </c>
      <c r="AE320" s="103">
        <f t="shared" si="43"/>
        <v>-603.50000000000057</v>
      </c>
      <c r="AF320" s="103">
        <f t="shared" si="44"/>
        <v>282.00000000000057</v>
      </c>
      <c r="AG320" s="3"/>
    </row>
    <row r="321" spans="2:33" ht="13.2" x14ac:dyDescent="0.25">
      <c r="B321" s="1" t="str">
        <f>адреса!$G$315</f>
        <v>кв.15</v>
      </c>
      <c r="C321" s="522">
        <f>адреса!$I$315</f>
        <v>60000015</v>
      </c>
      <c r="D321" s="6" t="str">
        <f>адреса!$K$315</f>
        <v>ФИО-6-15</v>
      </c>
      <c r="E321" s="6">
        <v>7674.69</v>
      </c>
      <c r="F321" s="6">
        <v>1736.04</v>
      </c>
      <c r="G321" s="6">
        <v>0</v>
      </c>
      <c r="H321" s="6">
        <v>2959.45</v>
      </c>
      <c r="I321" s="6">
        <v>0</v>
      </c>
      <c r="J321" s="6">
        <v>0</v>
      </c>
      <c r="K321" s="6">
        <v>0</v>
      </c>
      <c r="L321" s="6">
        <v>0</v>
      </c>
      <c r="M321" s="6">
        <v>0</v>
      </c>
      <c r="N321" s="6">
        <v>0</v>
      </c>
      <c r="O321" s="6">
        <v>3.4</v>
      </c>
      <c r="P321" s="6">
        <v>0</v>
      </c>
      <c r="Q321" s="6">
        <v>282</v>
      </c>
      <c r="R321" s="6">
        <v>0</v>
      </c>
      <c r="S321" s="6">
        <v>0</v>
      </c>
      <c r="T321" s="6">
        <v>0</v>
      </c>
      <c r="U321" s="6">
        <v>0</v>
      </c>
      <c r="V321" s="6">
        <v>4980.8900000000003</v>
      </c>
      <c r="W321" s="6">
        <v>7674.69</v>
      </c>
      <c r="X321" s="6">
        <v>4980.8900000000003</v>
      </c>
      <c r="Y321" s="513">
        <f>IF(A321&lt;&gt;"",IF(A321=мар17!A321,0,1),IF(AND(B321=мар17!B321,C321=мар17!C321),0,1))</f>
        <v>0</v>
      </c>
      <c r="Z321" s="70" t="str">
        <f t="shared" si="41"/>
        <v>ул. Шестая д.6</v>
      </c>
      <c r="AA321" s="504">
        <f>IF($B321&lt;&gt;"",MAX(AA$7:AA320)+1,0)</f>
        <v>309</v>
      </c>
      <c r="AB321" s="502">
        <f t="shared" si="36"/>
        <v>321</v>
      </c>
      <c r="AC321" s="504">
        <f>1</f>
        <v>1</v>
      </c>
      <c r="AD321" s="103">
        <f t="shared" si="42"/>
        <v>1736.04</v>
      </c>
      <c r="AE321" s="103">
        <f t="shared" si="43"/>
        <v>2962.85</v>
      </c>
      <c r="AF321" s="103">
        <f t="shared" si="44"/>
        <v>282.00000000000045</v>
      </c>
      <c r="AG321" s="3"/>
    </row>
    <row r="322" spans="2:33" ht="13.2" x14ac:dyDescent="0.25">
      <c r="B322" s="1" t="str">
        <f>адреса!$G$316</f>
        <v>кв.16</v>
      </c>
      <c r="C322" s="522">
        <f>адреса!$I$316</f>
        <v>60000016</v>
      </c>
      <c r="D322" s="6" t="str">
        <f>адреса!$K$316</f>
        <v>ФИО-6-16</v>
      </c>
      <c r="E322" s="6">
        <v>15236.49</v>
      </c>
      <c r="F322" s="6">
        <v>1507.97</v>
      </c>
      <c r="G322" s="6">
        <v>0</v>
      </c>
      <c r="H322" s="6">
        <v>2570.66</v>
      </c>
      <c r="I322" s="6">
        <v>168.54</v>
      </c>
      <c r="J322" s="6">
        <v>0</v>
      </c>
      <c r="K322" s="6">
        <v>300.91000000000003</v>
      </c>
      <c r="L322" s="6">
        <v>0</v>
      </c>
      <c r="M322" s="6">
        <v>0</v>
      </c>
      <c r="N322" s="6">
        <v>0</v>
      </c>
      <c r="O322" s="6">
        <v>2479.44</v>
      </c>
      <c r="P322" s="6">
        <v>0</v>
      </c>
      <c r="Q322" s="6">
        <v>282</v>
      </c>
      <c r="R322" s="6">
        <v>82.55</v>
      </c>
      <c r="S322" s="6">
        <v>365.62</v>
      </c>
      <c r="T322" s="6">
        <v>0</v>
      </c>
      <c r="U322" s="6">
        <v>0</v>
      </c>
      <c r="V322" s="6">
        <v>7757.69</v>
      </c>
      <c r="W322" s="6">
        <v>15000</v>
      </c>
      <c r="X322" s="6">
        <v>7994.18</v>
      </c>
      <c r="Y322" s="513">
        <f>IF(A322&lt;&gt;"",IF(A322=мар17!A322,0,1),IF(AND(B322=мар17!B322,C322=мар17!C322),0,1))</f>
        <v>0</v>
      </c>
      <c r="Z322" s="70" t="str">
        <f t="shared" si="41"/>
        <v>ул. Шестая д.6</v>
      </c>
      <c r="AA322" s="504">
        <f>IF($B322&lt;&gt;"",MAX(AA$7:AA321)+1,0)</f>
        <v>310</v>
      </c>
      <c r="AB322" s="502">
        <f t="shared" si="36"/>
        <v>322</v>
      </c>
      <c r="AC322" s="504">
        <f>1</f>
        <v>1</v>
      </c>
      <c r="AD322" s="103">
        <f t="shared" si="42"/>
        <v>1507.97</v>
      </c>
      <c r="AE322" s="103">
        <f t="shared" si="43"/>
        <v>5967.7199999999993</v>
      </c>
      <c r="AF322" s="103">
        <f t="shared" si="44"/>
        <v>282</v>
      </c>
      <c r="AG322" s="3"/>
    </row>
    <row r="323" spans="2:33" ht="13.2" x14ac:dyDescent="0.25">
      <c r="B323" s="1" t="str">
        <f>адреса!$G$317</f>
        <v>кв.17</v>
      </c>
      <c r="C323" s="522">
        <f>адреса!$I$317</f>
        <v>60000017</v>
      </c>
      <c r="D323" s="6" t="str">
        <f>адреса!$K$317</f>
        <v>ФИО-6-17</v>
      </c>
      <c r="E323" s="6">
        <v>12205.2</v>
      </c>
      <c r="F323" s="6">
        <v>1473.93</v>
      </c>
      <c r="G323" s="6">
        <v>0</v>
      </c>
      <c r="H323" s="6">
        <v>2512.63</v>
      </c>
      <c r="I323" s="6">
        <v>168.54</v>
      </c>
      <c r="J323" s="6">
        <v>0</v>
      </c>
      <c r="K323" s="6">
        <v>300.91000000000003</v>
      </c>
      <c r="L323" s="6">
        <v>0</v>
      </c>
      <c r="M323" s="6">
        <v>0</v>
      </c>
      <c r="N323" s="6">
        <v>0</v>
      </c>
      <c r="O323" s="6">
        <v>1.72</v>
      </c>
      <c r="P323" s="6">
        <v>0</v>
      </c>
      <c r="Q323" s="6">
        <v>282</v>
      </c>
      <c r="R323" s="6">
        <v>82.55</v>
      </c>
      <c r="S323" s="6">
        <v>365.62</v>
      </c>
      <c r="T323" s="6">
        <v>0</v>
      </c>
      <c r="U323" s="6">
        <v>0</v>
      </c>
      <c r="V323" s="6">
        <v>5187.8999999999996</v>
      </c>
      <c r="W323" s="6">
        <v>0</v>
      </c>
      <c r="X323" s="6">
        <v>17393.099999999999</v>
      </c>
      <c r="Y323" s="513">
        <f>IF(A323&lt;&gt;"",IF(A323=мар17!A323,0,1),IF(AND(B323=мар17!B323,C323=мар17!C323),0,1))</f>
        <v>0</v>
      </c>
      <c r="Z323" s="70" t="str">
        <f t="shared" si="41"/>
        <v>ул. Шестая д.6</v>
      </c>
      <c r="AA323" s="504">
        <f>IF($B323&lt;&gt;"",MAX(AA$7:AA322)+1,0)</f>
        <v>311</v>
      </c>
      <c r="AB323" s="502">
        <f t="shared" si="36"/>
        <v>323</v>
      </c>
      <c r="AC323" s="504">
        <f>1</f>
        <v>1</v>
      </c>
      <c r="AD323" s="103">
        <f t="shared" si="42"/>
        <v>1473.93</v>
      </c>
      <c r="AE323" s="103">
        <f t="shared" si="43"/>
        <v>3431.97</v>
      </c>
      <c r="AF323" s="103">
        <f t="shared" si="44"/>
        <v>281.99999999999955</v>
      </c>
      <c r="AG323" s="3"/>
    </row>
    <row r="324" spans="2:33" ht="13.2" x14ac:dyDescent="0.25">
      <c r="B324" s="1" t="str">
        <f>адреса!$G$318</f>
        <v>кв.18</v>
      </c>
      <c r="C324" s="522">
        <f>адреса!$I$318</f>
        <v>60000018</v>
      </c>
      <c r="D324" s="6" t="str">
        <f>адреса!$K$318</f>
        <v>ФИО-6-18</v>
      </c>
      <c r="E324" s="6">
        <v>13661.72</v>
      </c>
      <c r="F324" s="6">
        <v>1702</v>
      </c>
      <c r="G324" s="6">
        <v>0</v>
      </c>
      <c r="H324" s="6">
        <v>2901.43</v>
      </c>
      <c r="I324" s="6">
        <v>168.54</v>
      </c>
      <c r="J324" s="6">
        <v>0</v>
      </c>
      <c r="K324" s="6">
        <v>300.91000000000003</v>
      </c>
      <c r="L324" s="6">
        <v>0</v>
      </c>
      <c r="M324" s="6">
        <v>0</v>
      </c>
      <c r="N324" s="6">
        <v>0</v>
      </c>
      <c r="O324" s="6">
        <v>4.58</v>
      </c>
      <c r="P324" s="6">
        <v>0</v>
      </c>
      <c r="Q324" s="6">
        <v>282</v>
      </c>
      <c r="R324" s="6">
        <v>82.55</v>
      </c>
      <c r="S324" s="6">
        <v>365.62</v>
      </c>
      <c r="T324" s="6">
        <v>0</v>
      </c>
      <c r="U324" s="6">
        <v>0</v>
      </c>
      <c r="V324" s="6">
        <v>5807.63</v>
      </c>
      <c r="W324" s="6">
        <v>0</v>
      </c>
      <c r="X324" s="6">
        <v>19469.349999999999</v>
      </c>
      <c r="Y324" s="513">
        <f>IF(A324&lt;&gt;"",IF(A324=мар17!A324,0,1),IF(AND(B324=мар17!B324,C324=мар17!C324),0,1))</f>
        <v>0</v>
      </c>
      <c r="Z324" s="70" t="str">
        <f t="shared" si="41"/>
        <v>ул. Шестая д.6</v>
      </c>
      <c r="AA324" s="504">
        <f>IF($B324&lt;&gt;"",MAX(AA$7:AA323)+1,0)</f>
        <v>312</v>
      </c>
      <c r="AB324" s="502">
        <f t="shared" si="36"/>
        <v>324</v>
      </c>
      <c r="AC324" s="504">
        <f>1</f>
        <v>1</v>
      </c>
      <c r="AD324" s="103">
        <f t="shared" si="42"/>
        <v>1702</v>
      </c>
      <c r="AE324" s="103">
        <f t="shared" si="43"/>
        <v>3823.6299999999997</v>
      </c>
      <c r="AF324" s="103">
        <f t="shared" si="44"/>
        <v>282.00000000000045</v>
      </c>
      <c r="AG324" s="3"/>
    </row>
    <row r="325" spans="2:33" ht="13.2" x14ac:dyDescent="0.25">
      <c r="B325" s="1" t="str">
        <f>адреса!$G$319</f>
        <v>кв.19</v>
      </c>
      <c r="C325" s="522">
        <f>адреса!$I$319</f>
        <v>60000019</v>
      </c>
      <c r="D325" s="6" t="str">
        <f>адреса!$K$319</f>
        <v>ФИО-6-19</v>
      </c>
      <c r="E325" s="6">
        <v>8624.34</v>
      </c>
      <c r="F325" s="6">
        <v>1739.44</v>
      </c>
      <c r="G325" s="6">
        <v>0</v>
      </c>
      <c r="H325" s="6">
        <v>2965.26</v>
      </c>
      <c r="I325" s="6">
        <v>108.4</v>
      </c>
      <c r="J325" s="6">
        <v>0</v>
      </c>
      <c r="K325" s="6">
        <v>218.42</v>
      </c>
      <c r="L325" s="6">
        <v>0</v>
      </c>
      <c r="M325" s="6">
        <v>0</v>
      </c>
      <c r="N325" s="6">
        <v>0</v>
      </c>
      <c r="O325" s="6">
        <v>464.15</v>
      </c>
      <c r="P325" s="6">
        <v>0</v>
      </c>
      <c r="Q325" s="6">
        <v>282</v>
      </c>
      <c r="R325" s="6">
        <v>73.86</v>
      </c>
      <c r="S325" s="6">
        <v>327.11</v>
      </c>
      <c r="T325" s="6">
        <v>0</v>
      </c>
      <c r="U325" s="6">
        <v>0</v>
      </c>
      <c r="V325" s="6">
        <v>6178.64</v>
      </c>
      <c r="W325" s="6">
        <v>14802.98</v>
      </c>
      <c r="X325" s="6">
        <v>0</v>
      </c>
      <c r="Y325" s="513">
        <f>IF(A325&lt;&gt;"",IF(A325=мар17!A325,0,1),IF(AND(B325=мар17!B325,C325=мар17!C325),0,1))</f>
        <v>0</v>
      </c>
      <c r="Z325" s="70" t="str">
        <f t="shared" si="41"/>
        <v>ул. Шестая д.6</v>
      </c>
      <c r="AA325" s="504">
        <f>IF($B325&lt;&gt;"",MAX(AA$7:AA324)+1,0)</f>
        <v>313</v>
      </c>
      <c r="AB325" s="502">
        <f t="shared" si="36"/>
        <v>325</v>
      </c>
      <c r="AC325" s="504">
        <f>1</f>
        <v>1</v>
      </c>
      <c r="AD325" s="103">
        <f t="shared" si="42"/>
        <v>1739.44</v>
      </c>
      <c r="AE325" s="103">
        <f t="shared" si="43"/>
        <v>4157.2000000000007</v>
      </c>
      <c r="AF325" s="103">
        <f t="shared" si="44"/>
        <v>282</v>
      </c>
      <c r="AG325" s="3"/>
    </row>
    <row r="326" spans="2:33" ht="13.2" x14ac:dyDescent="0.25">
      <c r="B326" s="1" t="str">
        <f>адреса!$G$320</f>
        <v>кв.20</v>
      </c>
      <c r="C326" s="522">
        <f>адреса!$I$320</f>
        <v>60000020</v>
      </c>
      <c r="D326" s="6" t="str">
        <f>адреса!$K$320</f>
        <v>ФИО-6-20</v>
      </c>
      <c r="E326" s="6">
        <v>8865.83</v>
      </c>
      <c r="F326" s="6">
        <v>1678.17</v>
      </c>
      <c r="G326" s="6">
        <v>0</v>
      </c>
      <c r="H326" s="6">
        <v>2454.64</v>
      </c>
      <c r="I326" s="6">
        <v>114.65</v>
      </c>
      <c r="J326" s="6">
        <v>0</v>
      </c>
      <c r="K326" s="6">
        <v>219.84</v>
      </c>
      <c r="L326" s="6">
        <v>0</v>
      </c>
      <c r="M326" s="6">
        <v>0</v>
      </c>
      <c r="N326" s="6">
        <v>0</v>
      </c>
      <c r="O326" s="6">
        <v>884.89</v>
      </c>
      <c r="P326" s="6">
        <v>0</v>
      </c>
      <c r="Q326" s="6">
        <v>282</v>
      </c>
      <c r="R326" s="6">
        <v>68.790000000000006</v>
      </c>
      <c r="S326" s="6">
        <v>304.68</v>
      </c>
      <c r="T326" s="6">
        <v>0</v>
      </c>
      <c r="U326" s="6">
        <v>0</v>
      </c>
      <c r="V326" s="6">
        <v>6007.66</v>
      </c>
      <c r="W326" s="6">
        <v>8865.83</v>
      </c>
      <c r="X326" s="6">
        <v>6007.66</v>
      </c>
      <c r="Y326" s="513">
        <f>IF(A326&lt;&gt;"",IF(A326=мар17!A326,0,1),IF(AND(B326=мар17!B326,C326=мар17!C326),0,1))</f>
        <v>0</v>
      </c>
      <c r="Z326" s="70" t="str">
        <f t="shared" si="41"/>
        <v>ул. Шестая д.6</v>
      </c>
      <c r="AA326" s="504">
        <f>IF($B326&lt;&gt;"",MAX(AA$7:AA325)+1,0)</f>
        <v>314</v>
      </c>
      <c r="AB326" s="502">
        <f t="shared" si="36"/>
        <v>326</v>
      </c>
      <c r="AC326" s="504">
        <f>1</f>
        <v>1</v>
      </c>
      <c r="AD326" s="103">
        <f t="shared" si="42"/>
        <v>1678.17</v>
      </c>
      <c r="AE326" s="103">
        <f t="shared" si="43"/>
        <v>4047.49</v>
      </c>
      <c r="AF326" s="103">
        <f t="shared" si="44"/>
        <v>282</v>
      </c>
      <c r="AG326" s="3"/>
    </row>
    <row r="327" spans="2:33" ht="13.2" x14ac:dyDescent="0.25">
      <c r="B327" s="1" t="str">
        <f>адреса!$G$321</f>
        <v>кв.21</v>
      </c>
      <c r="C327" s="522">
        <f>адреса!$I$321</f>
        <v>60000021</v>
      </c>
      <c r="D327" s="6" t="str">
        <f>адреса!$K$321</f>
        <v>ФИО-6-21</v>
      </c>
      <c r="E327" s="6">
        <v>17743</v>
      </c>
      <c r="F327" s="6">
        <v>3043.18</v>
      </c>
      <c r="G327" s="6">
        <v>0</v>
      </c>
      <c r="H327" s="6">
        <v>4199.43</v>
      </c>
      <c r="I327" s="6">
        <v>129.46</v>
      </c>
      <c r="J327" s="6">
        <v>0</v>
      </c>
      <c r="K327" s="6">
        <v>324.95</v>
      </c>
      <c r="L327" s="6">
        <v>0</v>
      </c>
      <c r="M327" s="6">
        <v>0</v>
      </c>
      <c r="N327" s="6">
        <v>0</v>
      </c>
      <c r="O327" s="6">
        <v>6927.41</v>
      </c>
      <c r="P327" s="6">
        <v>0</v>
      </c>
      <c r="Q327" s="6">
        <v>282</v>
      </c>
      <c r="R327" s="6">
        <v>141.68</v>
      </c>
      <c r="S327" s="6">
        <v>627.54</v>
      </c>
      <c r="T327" s="6">
        <v>0</v>
      </c>
      <c r="U327" s="6">
        <v>0</v>
      </c>
      <c r="V327" s="6">
        <v>15675.65</v>
      </c>
      <c r="W327" s="6">
        <v>17743.650000000001</v>
      </c>
      <c r="X327" s="6">
        <v>15675</v>
      </c>
      <c r="Y327" s="513">
        <f>IF(A327&lt;&gt;"",IF(A327=мар17!A327,0,1),IF(AND(B327=мар17!B327,C327=мар17!C327),0,1))</f>
        <v>0</v>
      </c>
      <c r="Z327" s="70" t="str">
        <f t="shared" si="41"/>
        <v>ул. Шестая д.6</v>
      </c>
      <c r="AA327" s="504">
        <f>IF($B327&lt;&gt;"",MAX(AA$7:AA326)+1,0)</f>
        <v>315</v>
      </c>
      <c r="AB327" s="502">
        <f t="shared" si="36"/>
        <v>327</v>
      </c>
      <c r="AC327" s="504">
        <f>1</f>
        <v>1</v>
      </c>
      <c r="AD327" s="103">
        <f t="shared" si="42"/>
        <v>3043.18</v>
      </c>
      <c r="AE327" s="103">
        <f t="shared" si="43"/>
        <v>12350.470000000001</v>
      </c>
      <c r="AF327" s="103">
        <f t="shared" si="44"/>
        <v>281.99999999999818</v>
      </c>
      <c r="AG327" s="3"/>
    </row>
    <row r="328" spans="2:33" ht="13.2" x14ac:dyDescent="0.25">
      <c r="B328" s="1" t="str">
        <f>адреса!$G$322</f>
        <v>кв.22</v>
      </c>
      <c r="C328" s="522">
        <f>адреса!$I$322</f>
        <v>60000022</v>
      </c>
      <c r="D328" s="6" t="str">
        <f>адреса!$K$322</f>
        <v>ФИО-6-22</v>
      </c>
      <c r="E328" s="6">
        <v>18834.490000000002</v>
      </c>
      <c r="F328" s="6">
        <v>2324.9299999999998</v>
      </c>
      <c r="G328" s="6">
        <v>0</v>
      </c>
      <c r="H328" s="6">
        <v>3963.35</v>
      </c>
      <c r="I328" s="6">
        <v>168.54</v>
      </c>
      <c r="J328" s="6">
        <v>0</v>
      </c>
      <c r="K328" s="6">
        <v>300.91000000000003</v>
      </c>
      <c r="L328" s="6">
        <v>0</v>
      </c>
      <c r="M328" s="6">
        <v>0</v>
      </c>
      <c r="N328" s="6">
        <v>0</v>
      </c>
      <c r="O328" s="6">
        <v>103.73</v>
      </c>
      <c r="P328" s="6">
        <v>0</v>
      </c>
      <c r="Q328" s="6">
        <v>282</v>
      </c>
      <c r="R328" s="6">
        <v>82.55</v>
      </c>
      <c r="S328" s="6">
        <v>365.62</v>
      </c>
      <c r="T328" s="6">
        <v>0</v>
      </c>
      <c r="U328" s="6">
        <v>0</v>
      </c>
      <c r="V328" s="6">
        <v>7591.63</v>
      </c>
      <c r="W328" s="6">
        <v>18834.490000000002</v>
      </c>
      <c r="X328" s="6">
        <v>7591.63</v>
      </c>
      <c r="Y328" s="513">
        <f>IF(A328&lt;&gt;"",IF(A328=мар17!A328,0,1),IF(AND(B328=мар17!B328,C328=мар17!C328),0,1))</f>
        <v>0</v>
      </c>
      <c r="Z328" s="70" t="str">
        <f t="shared" si="41"/>
        <v>ул. Шестая д.6</v>
      </c>
      <c r="AA328" s="504">
        <f>IF($B328&lt;&gt;"",MAX(AA$7:AA327)+1,0)</f>
        <v>316</v>
      </c>
      <c r="AB328" s="502">
        <f t="shared" si="36"/>
        <v>328</v>
      </c>
      <c r="AC328" s="504">
        <f>1</f>
        <v>1</v>
      </c>
      <c r="AD328" s="103">
        <f t="shared" si="42"/>
        <v>2324.9299999999998</v>
      </c>
      <c r="AE328" s="103">
        <f t="shared" si="43"/>
        <v>4984.7</v>
      </c>
      <c r="AF328" s="103">
        <f t="shared" si="44"/>
        <v>282.00000000000091</v>
      </c>
      <c r="AG328" s="3"/>
    </row>
    <row r="329" spans="2:33" ht="13.2" x14ac:dyDescent="0.25">
      <c r="B329" s="1" t="str">
        <f>адреса!$G$323</f>
        <v>кв.23</v>
      </c>
      <c r="C329" s="522">
        <f>адреса!$I$323</f>
        <v>60000023</v>
      </c>
      <c r="D329" s="6" t="str">
        <f>адреса!$K$323</f>
        <v>ФИО-6-23</v>
      </c>
      <c r="E329" s="6">
        <v>5983.7</v>
      </c>
      <c r="F329" s="6">
        <v>1480.74</v>
      </c>
      <c r="G329" s="6">
        <v>0</v>
      </c>
      <c r="H329" s="6">
        <v>2524.2399999999998</v>
      </c>
      <c r="I329" s="6">
        <v>130.04</v>
      </c>
      <c r="J329" s="6">
        <v>0</v>
      </c>
      <c r="K329" s="6">
        <v>304.62</v>
      </c>
      <c r="L329" s="6">
        <v>0</v>
      </c>
      <c r="M329" s="6">
        <v>0</v>
      </c>
      <c r="N329" s="6">
        <v>0</v>
      </c>
      <c r="O329" s="6">
        <v>345.02</v>
      </c>
      <c r="P329" s="6">
        <v>0</v>
      </c>
      <c r="Q329" s="6">
        <v>282</v>
      </c>
      <c r="R329" s="6">
        <v>124.14</v>
      </c>
      <c r="S329" s="6">
        <v>549.85</v>
      </c>
      <c r="T329" s="6">
        <v>0</v>
      </c>
      <c r="U329" s="6">
        <v>0</v>
      </c>
      <c r="V329" s="6">
        <v>5740.65</v>
      </c>
      <c r="W329" s="6">
        <v>11724.35</v>
      </c>
      <c r="X329" s="6">
        <v>0</v>
      </c>
      <c r="Y329" s="513">
        <f>IF(A329&lt;&gt;"",IF(A329=мар17!A329,0,1),IF(AND(B329=мар17!B329,C329=мар17!C329),0,1))</f>
        <v>0</v>
      </c>
      <c r="Z329" s="70" t="str">
        <f t="shared" si="41"/>
        <v>ул. Шестая д.6</v>
      </c>
      <c r="AA329" s="504">
        <f>IF($B329&lt;&gt;"",MAX(AA$7:AA328)+1,0)</f>
        <v>317</v>
      </c>
      <c r="AB329" s="502">
        <f t="shared" ref="AB329:AB392" si="45">AB328+1</f>
        <v>329</v>
      </c>
      <c r="AC329" s="504">
        <f>1</f>
        <v>1</v>
      </c>
      <c r="AD329" s="103">
        <f t="shared" si="42"/>
        <v>1480.74</v>
      </c>
      <c r="AE329" s="103">
        <f t="shared" si="43"/>
        <v>3977.9099999999994</v>
      </c>
      <c r="AF329" s="103">
        <f t="shared" si="44"/>
        <v>282.00000000000045</v>
      </c>
      <c r="AG329" s="3"/>
    </row>
    <row r="330" spans="2:33" ht="13.2" x14ac:dyDescent="0.25">
      <c r="B330" s="1" t="str">
        <f>адреса!$G$324</f>
        <v>кв.24</v>
      </c>
      <c r="C330" s="522">
        <f>адреса!$I$324</f>
        <v>60000024</v>
      </c>
      <c r="D330" s="6" t="str">
        <f>адреса!$K$324</f>
        <v>ФИО-6-24</v>
      </c>
      <c r="E330" s="6">
        <v>11625.76</v>
      </c>
      <c r="F330" s="6">
        <v>1290.1199999999999</v>
      </c>
      <c r="G330" s="6">
        <v>0</v>
      </c>
      <c r="H330" s="6">
        <v>3282.16</v>
      </c>
      <c r="I330" s="6">
        <v>45.68</v>
      </c>
      <c r="J330" s="6">
        <v>0</v>
      </c>
      <c r="K330" s="6">
        <v>101.98</v>
      </c>
      <c r="L330" s="6">
        <v>0</v>
      </c>
      <c r="M330" s="6">
        <v>0</v>
      </c>
      <c r="N330" s="6">
        <v>0</v>
      </c>
      <c r="O330" s="6">
        <v>114.85</v>
      </c>
      <c r="P330" s="6">
        <v>0</v>
      </c>
      <c r="Q330" s="6">
        <v>282</v>
      </c>
      <c r="R330" s="6">
        <v>39.42</v>
      </c>
      <c r="S330" s="6">
        <v>174.58</v>
      </c>
      <c r="T330" s="6">
        <v>0</v>
      </c>
      <c r="U330" s="6">
        <v>0</v>
      </c>
      <c r="V330" s="6">
        <v>5330.79</v>
      </c>
      <c r="W330" s="6">
        <v>16956.55</v>
      </c>
      <c r="X330" s="6">
        <v>0</v>
      </c>
      <c r="Y330" s="513">
        <f>IF(A330&lt;&gt;"",IF(A330=мар17!A330,0,1),IF(AND(B330=мар17!B330,C330=мар17!C330),0,1))</f>
        <v>0</v>
      </c>
      <c r="Z330" s="70" t="str">
        <f t="shared" si="41"/>
        <v>ул. Шестая д.6</v>
      </c>
      <c r="AA330" s="504">
        <f>IF($B330&lt;&gt;"",MAX(AA$7:AA329)+1,0)</f>
        <v>318</v>
      </c>
      <c r="AB330" s="502">
        <f t="shared" si="45"/>
        <v>330</v>
      </c>
      <c r="AC330" s="504">
        <f>1</f>
        <v>1</v>
      </c>
      <c r="AD330" s="103">
        <f t="shared" si="42"/>
        <v>1290.1199999999999</v>
      </c>
      <c r="AE330" s="103">
        <f t="shared" si="43"/>
        <v>3758.6699999999996</v>
      </c>
      <c r="AF330" s="103">
        <f t="shared" si="44"/>
        <v>282.00000000000045</v>
      </c>
      <c r="AG330" s="3"/>
    </row>
    <row r="331" spans="2:33" ht="13.2" x14ac:dyDescent="0.25">
      <c r="B331" s="1" t="str">
        <f>адреса!$G$325</f>
        <v>кв.25</v>
      </c>
      <c r="C331" s="522">
        <f>адреса!$I$325</f>
        <v>60000025</v>
      </c>
      <c r="D331" s="6" t="str">
        <f>адреса!$K$325</f>
        <v>ФИО-6-25</v>
      </c>
      <c r="E331" s="6">
        <v>14988.27</v>
      </c>
      <c r="F331" s="6">
        <v>1300.33</v>
      </c>
      <c r="G331" s="6">
        <v>0</v>
      </c>
      <c r="H331" s="6">
        <v>2216.69</v>
      </c>
      <c r="I331" s="6">
        <v>168.54</v>
      </c>
      <c r="J331" s="6">
        <v>0</v>
      </c>
      <c r="K331" s="6">
        <v>300.91000000000003</v>
      </c>
      <c r="L331" s="6">
        <v>0</v>
      </c>
      <c r="M331" s="6">
        <v>0</v>
      </c>
      <c r="N331" s="6">
        <v>0</v>
      </c>
      <c r="O331" s="6">
        <v>1287.54</v>
      </c>
      <c r="P331" s="6">
        <v>0</v>
      </c>
      <c r="Q331" s="6">
        <v>282</v>
      </c>
      <c r="R331" s="6">
        <v>82.55</v>
      </c>
      <c r="S331" s="6">
        <v>365.62</v>
      </c>
      <c r="T331" s="6">
        <v>0</v>
      </c>
      <c r="U331" s="6">
        <v>0</v>
      </c>
      <c r="V331" s="6">
        <v>6004.18</v>
      </c>
      <c r="W331" s="6">
        <v>0</v>
      </c>
      <c r="X331" s="6">
        <v>20992.45</v>
      </c>
      <c r="Y331" s="513">
        <f>IF(A331&lt;&gt;"",IF(A331=мар17!A331,0,1),IF(AND(B331=мар17!B331,C331=мар17!C331),0,1))</f>
        <v>0</v>
      </c>
      <c r="Z331" s="70" t="str">
        <f t="shared" si="41"/>
        <v>ул. Шестая д.6</v>
      </c>
      <c r="AA331" s="504">
        <f>IF($B331&lt;&gt;"",MAX(AA$7:AA330)+1,0)</f>
        <v>319</v>
      </c>
      <c r="AB331" s="502">
        <f t="shared" si="45"/>
        <v>331</v>
      </c>
      <c r="AC331" s="504">
        <f>1</f>
        <v>1</v>
      </c>
      <c r="AD331" s="103">
        <f t="shared" si="42"/>
        <v>1300.33</v>
      </c>
      <c r="AE331" s="103">
        <f t="shared" si="43"/>
        <v>4421.8500000000004</v>
      </c>
      <c r="AF331" s="103">
        <f t="shared" si="44"/>
        <v>282</v>
      </c>
      <c r="AG331" s="3"/>
    </row>
    <row r="332" spans="2:33" ht="13.2" x14ac:dyDescent="0.25">
      <c r="B332" s="1" t="str">
        <f>адреса!$G$326</f>
        <v>кв.26</v>
      </c>
      <c r="C332" s="522">
        <f>адреса!$I$326</f>
        <v>60000026</v>
      </c>
      <c r="D332" s="6" t="str">
        <f>адреса!$K$326</f>
        <v>ФИО-6-26</v>
      </c>
      <c r="E332" s="6">
        <v>12566.21</v>
      </c>
      <c r="F332" s="6">
        <v>1484.14</v>
      </c>
      <c r="G332" s="6">
        <v>0</v>
      </c>
      <c r="H332" s="6">
        <v>2530.04</v>
      </c>
      <c r="I332" s="6">
        <v>114.23</v>
      </c>
      <c r="J332" s="6">
        <v>0</v>
      </c>
      <c r="K332" s="6">
        <v>231.2</v>
      </c>
      <c r="L332" s="6">
        <v>0</v>
      </c>
      <c r="M332" s="6">
        <v>0</v>
      </c>
      <c r="N332" s="6">
        <v>0</v>
      </c>
      <c r="O332" s="6">
        <v>316.51</v>
      </c>
      <c r="P332" s="6">
        <v>0</v>
      </c>
      <c r="Q332" s="6">
        <v>282</v>
      </c>
      <c r="R332" s="6">
        <v>78.69</v>
      </c>
      <c r="S332" s="6">
        <v>348.52</v>
      </c>
      <c r="T332" s="6">
        <v>0</v>
      </c>
      <c r="U332" s="6">
        <v>0</v>
      </c>
      <c r="V332" s="6">
        <v>5385.33</v>
      </c>
      <c r="W332" s="6">
        <v>12566.21</v>
      </c>
      <c r="X332" s="6">
        <v>5385.33</v>
      </c>
      <c r="Y332" s="513">
        <f>IF(A332&lt;&gt;"",IF(A332=мар17!A332,0,1),IF(AND(B332=мар17!B332,C332=мар17!C332),0,1))</f>
        <v>0</v>
      </c>
      <c r="Z332" s="70" t="str">
        <f t="shared" si="41"/>
        <v>ул. Шестая д.6</v>
      </c>
      <c r="AA332" s="504">
        <f>IF($B332&lt;&gt;"",MAX(AA$7:AA331)+1,0)</f>
        <v>320</v>
      </c>
      <c r="AB332" s="502">
        <f t="shared" si="45"/>
        <v>332</v>
      </c>
      <c r="AC332" s="504">
        <f>1</f>
        <v>1</v>
      </c>
      <c r="AD332" s="103">
        <f t="shared" si="42"/>
        <v>1484.14</v>
      </c>
      <c r="AE332" s="103">
        <f t="shared" si="43"/>
        <v>3619.1899999999996</v>
      </c>
      <c r="AF332" s="103">
        <f t="shared" si="44"/>
        <v>282</v>
      </c>
      <c r="AG332" s="3"/>
    </row>
    <row r="333" spans="2:33" ht="13.2" x14ac:dyDescent="0.25">
      <c r="B333" s="1" t="str">
        <f>адреса!$G$327</f>
        <v>кв.27</v>
      </c>
      <c r="C333" s="522">
        <f>адреса!$I$327</f>
        <v>60000027</v>
      </c>
      <c r="D333" s="6" t="str">
        <f>адреса!$K$327</f>
        <v>ФИО-6-27</v>
      </c>
      <c r="E333" s="6">
        <v>2589.54</v>
      </c>
      <c r="F333" s="6">
        <v>2341.9499999999998</v>
      </c>
      <c r="G333" s="6">
        <v>0</v>
      </c>
      <c r="H333" s="6">
        <v>3992.36</v>
      </c>
      <c r="I333" s="6">
        <v>7.66</v>
      </c>
      <c r="J333" s="6">
        <v>0</v>
      </c>
      <c r="K333" s="6">
        <v>9.48</v>
      </c>
      <c r="L333" s="6">
        <v>0</v>
      </c>
      <c r="M333" s="6">
        <v>0</v>
      </c>
      <c r="N333" s="6">
        <v>0</v>
      </c>
      <c r="O333" s="6">
        <v>125.23</v>
      </c>
      <c r="P333" s="6">
        <v>0</v>
      </c>
      <c r="Q333" s="6">
        <v>282</v>
      </c>
      <c r="R333" s="6">
        <v>0.25</v>
      </c>
      <c r="S333" s="6">
        <v>1.1200000000000001</v>
      </c>
      <c r="T333" s="6">
        <v>0</v>
      </c>
      <c r="U333" s="6">
        <v>0</v>
      </c>
      <c r="V333" s="6">
        <v>6760.05</v>
      </c>
      <c r="W333" s="6">
        <v>9349.59</v>
      </c>
      <c r="X333" s="6">
        <v>0</v>
      </c>
      <c r="Y333" s="513">
        <f>IF(A333&lt;&gt;"",IF(A333=мар17!A333,0,1),IF(AND(B333=мар17!B333,C333=мар17!C333),0,1))</f>
        <v>0</v>
      </c>
      <c r="Z333" s="70" t="str">
        <f t="shared" si="41"/>
        <v>ул. Шестая д.6</v>
      </c>
      <c r="AA333" s="504">
        <f>IF($B333&lt;&gt;"",MAX(AA$7:AA332)+1,0)</f>
        <v>321</v>
      </c>
      <c r="AB333" s="502">
        <f t="shared" si="45"/>
        <v>333</v>
      </c>
      <c r="AC333" s="504">
        <f>1</f>
        <v>1</v>
      </c>
      <c r="AD333" s="103">
        <f t="shared" si="42"/>
        <v>2341.9499999999998</v>
      </c>
      <c r="AE333" s="103">
        <f t="shared" si="43"/>
        <v>4136.0999999999995</v>
      </c>
      <c r="AF333" s="103">
        <f t="shared" si="44"/>
        <v>282.00000000000091</v>
      </c>
      <c r="AG333" s="3"/>
    </row>
    <row r="334" spans="2:33" ht="13.2" x14ac:dyDescent="0.25">
      <c r="B334" s="1" t="str">
        <f>адреса!$G$328</f>
        <v>кв.28</v>
      </c>
      <c r="C334" s="522">
        <f>адреса!$I$328</f>
        <v>60000028</v>
      </c>
      <c r="D334" s="6" t="str">
        <f>адреса!$K$328</f>
        <v>ФИО-6-28</v>
      </c>
      <c r="E334" s="6">
        <v>17934.830000000002</v>
      </c>
      <c r="F334" s="6">
        <v>3043.18</v>
      </c>
      <c r="G334" s="6">
        <v>0</v>
      </c>
      <c r="H334" s="6">
        <v>5187.75</v>
      </c>
      <c r="I334" s="6">
        <v>91.72</v>
      </c>
      <c r="J334" s="6">
        <v>0</v>
      </c>
      <c r="K334" s="6">
        <v>200.6</v>
      </c>
      <c r="L334" s="6">
        <v>0</v>
      </c>
      <c r="M334" s="6">
        <v>0</v>
      </c>
      <c r="N334" s="6">
        <v>0</v>
      </c>
      <c r="O334" s="6">
        <v>1290.1400000000001</v>
      </c>
      <c r="P334" s="6">
        <v>0</v>
      </c>
      <c r="Q334" s="6">
        <v>282</v>
      </c>
      <c r="R334" s="6">
        <v>75.67</v>
      </c>
      <c r="S334" s="6">
        <v>335.15</v>
      </c>
      <c r="T334" s="6">
        <v>0</v>
      </c>
      <c r="U334" s="6">
        <v>0</v>
      </c>
      <c r="V334" s="6">
        <v>10506.21</v>
      </c>
      <c r="W334" s="6">
        <v>17934.830000000002</v>
      </c>
      <c r="X334" s="6">
        <v>10506.21</v>
      </c>
      <c r="Y334" s="513">
        <f>IF(A334&lt;&gt;"",IF(A334=мар17!A334,0,1),IF(AND(B334=мар17!B334,C334=мар17!C334),0,1))</f>
        <v>0</v>
      </c>
      <c r="Z334" s="70" t="str">
        <f t="shared" si="41"/>
        <v>ул. Шестая д.6</v>
      </c>
      <c r="AA334" s="504">
        <f>IF($B334&lt;&gt;"",MAX(AA$7:AA333)+1,0)</f>
        <v>322</v>
      </c>
      <c r="AB334" s="502">
        <f t="shared" si="45"/>
        <v>334</v>
      </c>
      <c r="AC334" s="504">
        <f>1</f>
        <v>1</v>
      </c>
      <c r="AD334" s="103">
        <f t="shared" si="42"/>
        <v>3043.18</v>
      </c>
      <c r="AE334" s="103">
        <f t="shared" si="43"/>
        <v>7181.0300000000007</v>
      </c>
      <c r="AF334" s="103">
        <f t="shared" si="44"/>
        <v>281.99999999999818</v>
      </c>
      <c r="AG334" s="3"/>
    </row>
    <row r="335" spans="2:33" ht="13.2" x14ac:dyDescent="0.25">
      <c r="B335" s="1" t="str">
        <f>адреса!$G$329</f>
        <v>кв.29</v>
      </c>
      <c r="C335" s="522">
        <f>адреса!$I$329</f>
        <v>60000029</v>
      </c>
      <c r="D335" s="6" t="str">
        <f>адреса!$K$329</f>
        <v>ФИО-6-29</v>
      </c>
      <c r="E335" s="6">
        <v>9659.16</v>
      </c>
      <c r="F335" s="6">
        <v>1674.77</v>
      </c>
      <c r="G335" s="6">
        <v>0</v>
      </c>
      <c r="H335" s="6">
        <v>2855</v>
      </c>
      <c r="I335" s="6">
        <v>58.75</v>
      </c>
      <c r="J335" s="6">
        <v>0</v>
      </c>
      <c r="K335" s="6">
        <v>125.75</v>
      </c>
      <c r="L335" s="6">
        <v>0</v>
      </c>
      <c r="M335" s="6">
        <v>0</v>
      </c>
      <c r="N335" s="6">
        <v>0</v>
      </c>
      <c r="O335" s="6">
        <v>178.17</v>
      </c>
      <c r="P335" s="6">
        <v>0</v>
      </c>
      <c r="Q335" s="6">
        <v>282</v>
      </c>
      <c r="R335" s="6">
        <v>46.18</v>
      </c>
      <c r="S335" s="6">
        <v>204.54</v>
      </c>
      <c r="T335" s="6">
        <v>0</v>
      </c>
      <c r="U335" s="6">
        <v>0</v>
      </c>
      <c r="V335" s="6">
        <v>5425.16</v>
      </c>
      <c r="W335" s="6">
        <v>0</v>
      </c>
      <c r="X335" s="6">
        <v>15084.32</v>
      </c>
      <c r="Y335" s="513">
        <f>IF(A335&lt;&gt;"",IF(A335=мар17!A335,0,1),IF(AND(B335=мар17!B335,C335=мар17!C335),0,1))</f>
        <v>0</v>
      </c>
      <c r="Z335" s="70" t="str">
        <f t="shared" si="41"/>
        <v>ул. Шестая д.6</v>
      </c>
      <c r="AA335" s="504">
        <f>IF($B335&lt;&gt;"",MAX(AA$7:AA334)+1,0)</f>
        <v>323</v>
      </c>
      <c r="AB335" s="502">
        <f t="shared" si="45"/>
        <v>335</v>
      </c>
      <c r="AC335" s="504">
        <f>1</f>
        <v>1</v>
      </c>
      <c r="AD335" s="103">
        <f t="shared" si="42"/>
        <v>1674.77</v>
      </c>
      <c r="AE335" s="103">
        <f t="shared" si="43"/>
        <v>3468.39</v>
      </c>
      <c r="AF335" s="103">
        <f t="shared" si="44"/>
        <v>282</v>
      </c>
      <c r="AG335" s="3"/>
    </row>
    <row r="336" spans="2:33" ht="13.2" x14ac:dyDescent="0.25">
      <c r="B336" s="1" t="str">
        <f>адреса!$G$330</f>
        <v>кв.30</v>
      </c>
      <c r="C336" s="522">
        <f>адреса!$I$330</f>
        <v>60000030</v>
      </c>
      <c r="D336" s="6" t="str">
        <f>адреса!$K$330</f>
        <v>ФИО-6-30</v>
      </c>
      <c r="E336" s="6">
        <v>11541.98</v>
      </c>
      <c r="F336" s="6">
        <v>1725.83</v>
      </c>
      <c r="G336" s="6">
        <v>0</v>
      </c>
      <c r="H336" s="6">
        <v>1286.6500000000001</v>
      </c>
      <c r="I336" s="6">
        <v>19.03</v>
      </c>
      <c r="J336" s="6">
        <v>0</v>
      </c>
      <c r="K336" s="6">
        <v>68.010000000000005</v>
      </c>
      <c r="L336" s="6">
        <v>0</v>
      </c>
      <c r="M336" s="6">
        <v>0</v>
      </c>
      <c r="N336" s="6">
        <v>0</v>
      </c>
      <c r="O336" s="6">
        <v>2636.65</v>
      </c>
      <c r="P336" s="6">
        <v>0</v>
      </c>
      <c r="Q336" s="6">
        <v>282</v>
      </c>
      <c r="R336" s="6">
        <v>37.72</v>
      </c>
      <c r="S336" s="6">
        <v>167.07</v>
      </c>
      <c r="T336" s="6">
        <v>0</v>
      </c>
      <c r="U336" s="6">
        <v>0</v>
      </c>
      <c r="V336" s="6">
        <v>6222.96</v>
      </c>
      <c r="W336" s="6">
        <v>17764.939999999999</v>
      </c>
      <c r="X336" s="6">
        <v>0</v>
      </c>
      <c r="Y336" s="513">
        <f>IF(A336&lt;&gt;"",IF(A336=мар17!A336,0,1),IF(AND(B336=мар17!B336,C336=мар17!C336),0,1))</f>
        <v>0</v>
      </c>
      <c r="Z336" s="70" t="str">
        <f t="shared" si="41"/>
        <v>ул. Шестая д.6</v>
      </c>
      <c r="AA336" s="504">
        <f>IF($B336&lt;&gt;"",MAX(AA$7:AA335)+1,0)</f>
        <v>324</v>
      </c>
      <c r="AB336" s="502">
        <f t="shared" si="45"/>
        <v>336</v>
      </c>
      <c r="AC336" s="504">
        <f>1</f>
        <v>1</v>
      </c>
      <c r="AD336" s="103">
        <f t="shared" si="42"/>
        <v>1725.83</v>
      </c>
      <c r="AE336" s="103">
        <f t="shared" si="43"/>
        <v>4215.13</v>
      </c>
      <c r="AF336" s="103">
        <f t="shared" si="44"/>
        <v>282</v>
      </c>
      <c r="AG336" s="3"/>
    </row>
    <row r="337" spans="2:33" ht="13.2" x14ac:dyDescent="0.25">
      <c r="B337" s="1" t="str">
        <f>адреса!$G$331</f>
        <v>кв.31</v>
      </c>
      <c r="C337" s="522">
        <f>адреса!$I$331</f>
        <v>60000031</v>
      </c>
      <c r="D337" s="6" t="str">
        <f>адреса!$K$331</f>
        <v>ФИО-6-31</v>
      </c>
      <c r="E337" s="6">
        <v>10408.959999999999</v>
      </c>
      <c r="F337" s="6">
        <v>1722.42</v>
      </c>
      <c r="G337" s="6">
        <v>0</v>
      </c>
      <c r="H337" s="6">
        <v>2936.24</v>
      </c>
      <c r="I337" s="6">
        <v>168.54</v>
      </c>
      <c r="J337" s="6">
        <v>0</v>
      </c>
      <c r="K337" s="6">
        <v>300.91000000000003</v>
      </c>
      <c r="L337" s="6">
        <v>0</v>
      </c>
      <c r="M337" s="6">
        <v>0</v>
      </c>
      <c r="N337" s="6">
        <v>0</v>
      </c>
      <c r="O337" s="6">
        <v>0.03</v>
      </c>
      <c r="P337" s="6">
        <v>0</v>
      </c>
      <c r="Q337" s="6">
        <v>282</v>
      </c>
      <c r="R337" s="6">
        <v>82.55</v>
      </c>
      <c r="S337" s="6">
        <v>365.62</v>
      </c>
      <c r="T337" s="6">
        <v>0</v>
      </c>
      <c r="U337" s="6">
        <v>0</v>
      </c>
      <c r="V337" s="6">
        <v>5858.31</v>
      </c>
      <c r="W337" s="6">
        <v>0</v>
      </c>
      <c r="X337" s="6">
        <v>16267.27</v>
      </c>
      <c r="Y337" s="513">
        <f>IF(A337&lt;&gt;"",IF(A337=мар17!A337,0,1),IF(AND(B337=мар17!B337,C337=мар17!C337),0,1))</f>
        <v>0</v>
      </c>
      <c r="Z337" s="70" t="str">
        <f t="shared" si="41"/>
        <v>ул. Шестая д.6</v>
      </c>
      <c r="AA337" s="504">
        <f>IF($B337&lt;&gt;"",MAX(AA$7:AA336)+1,0)</f>
        <v>325</v>
      </c>
      <c r="AB337" s="502">
        <f t="shared" si="45"/>
        <v>337</v>
      </c>
      <c r="AC337" s="504">
        <f>1</f>
        <v>1</v>
      </c>
      <c r="AD337" s="103">
        <f t="shared" si="42"/>
        <v>1722.42</v>
      </c>
      <c r="AE337" s="103">
        <f t="shared" si="43"/>
        <v>3853.89</v>
      </c>
      <c r="AF337" s="103">
        <f t="shared" si="44"/>
        <v>282.00000000000045</v>
      </c>
      <c r="AG337" s="3"/>
    </row>
    <row r="338" spans="2:33" ht="13.2" x14ac:dyDescent="0.25">
      <c r="B338" s="1" t="str">
        <f>адреса!$G$332</f>
        <v>кв.32</v>
      </c>
      <c r="C338" s="522">
        <f>адреса!$I$332</f>
        <v>60000032</v>
      </c>
      <c r="D338" s="6" t="str">
        <f>адреса!$K$332</f>
        <v>ФИО-6-32</v>
      </c>
      <c r="E338" s="6">
        <v>6490.42</v>
      </c>
      <c r="F338" s="6">
        <v>1470.53</v>
      </c>
      <c r="G338" s="6">
        <v>0</v>
      </c>
      <c r="H338" s="6">
        <v>2506.83</v>
      </c>
      <c r="I338" s="6">
        <v>0</v>
      </c>
      <c r="J338" s="6">
        <v>0</v>
      </c>
      <c r="K338" s="6">
        <v>0</v>
      </c>
      <c r="L338" s="6">
        <v>0</v>
      </c>
      <c r="M338" s="6">
        <v>0</v>
      </c>
      <c r="N338" s="6">
        <v>0</v>
      </c>
      <c r="O338" s="6">
        <v>0.03</v>
      </c>
      <c r="P338" s="6">
        <v>0</v>
      </c>
      <c r="Q338" s="6">
        <v>282</v>
      </c>
      <c r="R338" s="6">
        <v>0</v>
      </c>
      <c r="S338" s="6">
        <v>0</v>
      </c>
      <c r="T338" s="6">
        <v>0</v>
      </c>
      <c r="U338" s="6">
        <v>0</v>
      </c>
      <c r="V338" s="6">
        <v>4259.3900000000003</v>
      </c>
      <c r="W338" s="6">
        <v>1470.53</v>
      </c>
      <c r="X338" s="6">
        <v>9279.2800000000007</v>
      </c>
      <c r="Y338" s="513">
        <f>IF(A338&lt;&gt;"",IF(A338=мар17!A338,0,1),IF(AND(B338=мар17!B338,C338=мар17!C338),0,1))</f>
        <v>0</v>
      </c>
      <c r="Z338" s="70" t="str">
        <f t="shared" si="41"/>
        <v>ул. Шестая д.6</v>
      </c>
      <c r="AA338" s="504">
        <f>IF($B338&lt;&gt;"",MAX(AA$7:AA337)+1,0)</f>
        <v>326</v>
      </c>
      <c r="AB338" s="502">
        <f t="shared" si="45"/>
        <v>338</v>
      </c>
      <c r="AC338" s="504">
        <f>1</f>
        <v>1</v>
      </c>
      <c r="AD338" s="103">
        <f t="shared" si="42"/>
        <v>1470.53</v>
      </c>
      <c r="AE338" s="103">
        <f t="shared" si="43"/>
        <v>2506.86</v>
      </c>
      <c r="AF338" s="103">
        <f t="shared" si="44"/>
        <v>282.00000000000045</v>
      </c>
      <c r="AG338" s="3"/>
    </row>
    <row r="339" spans="2:33" ht="13.2" x14ac:dyDescent="0.25">
      <c r="B339" s="1" t="str">
        <f>адреса!$G$333</f>
        <v>кв.33</v>
      </c>
      <c r="C339" s="522">
        <f>адреса!$I$333</f>
        <v>60000033</v>
      </c>
      <c r="D339" s="6" t="str">
        <f>адреса!$K$333</f>
        <v>ФИО-6-33</v>
      </c>
      <c r="E339" s="6">
        <v>6520.79</v>
      </c>
      <c r="F339" s="6">
        <v>1477.34</v>
      </c>
      <c r="G339" s="6">
        <v>0</v>
      </c>
      <c r="H339" s="6">
        <v>2518.44</v>
      </c>
      <c r="I339" s="6">
        <v>168.54</v>
      </c>
      <c r="J339" s="6">
        <v>0</v>
      </c>
      <c r="K339" s="6">
        <v>300.91000000000003</v>
      </c>
      <c r="L339" s="6">
        <v>0</v>
      </c>
      <c r="M339" s="6">
        <v>0</v>
      </c>
      <c r="N339" s="6">
        <v>0</v>
      </c>
      <c r="O339" s="6">
        <v>0.2</v>
      </c>
      <c r="P339" s="6">
        <v>0</v>
      </c>
      <c r="Q339" s="6">
        <v>282</v>
      </c>
      <c r="R339" s="6">
        <v>82.55</v>
      </c>
      <c r="S339" s="6">
        <v>365.62</v>
      </c>
      <c r="T339" s="6">
        <v>0</v>
      </c>
      <c r="U339" s="6">
        <v>0</v>
      </c>
      <c r="V339" s="6">
        <v>5195.6000000000004</v>
      </c>
      <c r="W339" s="6">
        <v>1477.34</v>
      </c>
      <c r="X339" s="6">
        <v>10239.049999999999</v>
      </c>
      <c r="Y339" s="513">
        <f>IF(A339&lt;&gt;"",IF(A339=мар17!A339,0,1),IF(AND(B339=мар17!B339,C339=мар17!C339),0,1))</f>
        <v>0</v>
      </c>
      <c r="Z339" s="70" t="str">
        <f t="shared" si="41"/>
        <v>ул. Шестая д.6</v>
      </c>
      <c r="AA339" s="504">
        <f>IF($B339&lt;&gt;"",MAX(AA$7:AA338)+1,0)</f>
        <v>327</v>
      </c>
      <c r="AB339" s="502">
        <f t="shared" si="45"/>
        <v>339</v>
      </c>
      <c r="AC339" s="504">
        <f>1</f>
        <v>1</v>
      </c>
      <c r="AD339" s="103">
        <f t="shared" si="42"/>
        <v>1477.34</v>
      </c>
      <c r="AE339" s="103">
        <f t="shared" si="43"/>
        <v>3436.2599999999998</v>
      </c>
      <c r="AF339" s="103">
        <f t="shared" si="44"/>
        <v>282.00000000000045</v>
      </c>
      <c r="AG339" s="3"/>
    </row>
    <row r="340" spans="2:33" ht="13.2" x14ac:dyDescent="0.25">
      <c r="B340" s="1" t="str">
        <f>адреса!$G$334</f>
        <v>кв.34</v>
      </c>
      <c r="C340" s="522">
        <f>адреса!$I$334</f>
        <v>60000034</v>
      </c>
      <c r="D340" s="6" t="str">
        <f>адреса!$K$334</f>
        <v>ФИО-6-34</v>
      </c>
      <c r="E340" s="6">
        <v>18180.34</v>
      </c>
      <c r="F340" s="6">
        <v>1722.42</v>
      </c>
      <c r="G340" s="6">
        <v>0</v>
      </c>
      <c r="H340" s="6">
        <v>2936.24</v>
      </c>
      <c r="I340" s="6">
        <v>168.54</v>
      </c>
      <c r="J340" s="6">
        <v>0</v>
      </c>
      <c r="K340" s="6">
        <v>300.91000000000003</v>
      </c>
      <c r="L340" s="6">
        <v>0</v>
      </c>
      <c r="M340" s="6">
        <v>0</v>
      </c>
      <c r="N340" s="6">
        <v>0</v>
      </c>
      <c r="O340" s="6">
        <v>0</v>
      </c>
      <c r="P340" s="6">
        <v>0</v>
      </c>
      <c r="Q340" s="6">
        <v>282</v>
      </c>
      <c r="R340" s="6">
        <v>82.55</v>
      </c>
      <c r="S340" s="6">
        <v>365.62</v>
      </c>
      <c r="T340" s="6">
        <v>0</v>
      </c>
      <c r="U340" s="6">
        <v>0</v>
      </c>
      <c r="V340" s="6">
        <v>5858.28</v>
      </c>
      <c r="W340" s="6">
        <v>0</v>
      </c>
      <c r="X340" s="6">
        <v>24038.62</v>
      </c>
      <c r="Y340" s="513">
        <f>IF(A340&lt;&gt;"",IF(A340=мар17!A340,0,1),IF(AND(B340=мар17!B340,C340=мар17!C340),0,1))</f>
        <v>0</v>
      </c>
      <c r="Z340" s="70" t="str">
        <f t="shared" si="41"/>
        <v>ул. Шестая д.6</v>
      </c>
      <c r="AA340" s="504">
        <f>IF($B340&lt;&gt;"",MAX(AA$7:AA339)+1,0)</f>
        <v>328</v>
      </c>
      <c r="AB340" s="502">
        <f t="shared" si="45"/>
        <v>340</v>
      </c>
      <c r="AC340" s="504">
        <f>1</f>
        <v>1</v>
      </c>
      <c r="AD340" s="103">
        <f t="shared" si="42"/>
        <v>1722.42</v>
      </c>
      <c r="AE340" s="103">
        <f t="shared" si="43"/>
        <v>3853.8599999999997</v>
      </c>
      <c r="AF340" s="103">
        <f t="shared" si="44"/>
        <v>282</v>
      </c>
      <c r="AG340" s="3"/>
    </row>
    <row r="341" spans="2:33" ht="13.2" x14ac:dyDescent="0.25">
      <c r="B341" s="1" t="str">
        <f>адреса!$G$335</f>
        <v>кв.35</v>
      </c>
      <c r="C341" s="522">
        <f>адреса!$I$335</f>
        <v>60000035</v>
      </c>
      <c r="D341" s="6" t="str">
        <f>адреса!$K$335</f>
        <v>ФИО-6-35</v>
      </c>
      <c r="E341" s="6">
        <v>11127.02</v>
      </c>
      <c r="F341" s="6">
        <v>1736.04</v>
      </c>
      <c r="G341" s="6">
        <v>0</v>
      </c>
      <c r="H341" s="6">
        <v>2959.45</v>
      </c>
      <c r="I341" s="6">
        <v>168.54</v>
      </c>
      <c r="J341" s="6">
        <v>0</v>
      </c>
      <c r="K341" s="6">
        <v>300.91000000000003</v>
      </c>
      <c r="L341" s="6">
        <v>0</v>
      </c>
      <c r="M341" s="6">
        <v>0</v>
      </c>
      <c r="N341" s="6">
        <v>0</v>
      </c>
      <c r="O341" s="6">
        <v>0</v>
      </c>
      <c r="P341" s="6">
        <v>0</v>
      </c>
      <c r="Q341" s="6">
        <v>282</v>
      </c>
      <c r="R341" s="6">
        <v>82.55</v>
      </c>
      <c r="S341" s="6">
        <v>365.62</v>
      </c>
      <c r="T341" s="6">
        <v>0</v>
      </c>
      <c r="U341" s="6">
        <v>0</v>
      </c>
      <c r="V341" s="6">
        <v>5895.11</v>
      </c>
      <c r="W341" s="6">
        <v>0</v>
      </c>
      <c r="X341" s="6">
        <v>17022.13</v>
      </c>
      <c r="Y341" s="513">
        <f>IF(A341&lt;&gt;"",IF(A341=мар17!A341,0,1),IF(AND(B341=мар17!B341,C341=мар17!C341),0,1))</f>
        <v>0</v>
      </c>
      <c r="Z341" s="70" t="str">
        <f t="shared" si="41"/>
        <v>ул. Шестая д.6</v>
      </c>
      <c r="AA341" s="504">
        <f>IF($B341&lt;&gt;"",MAX(AA$7:AA340)+1,0)</f>
        <v>329</v>
      </c>
      <c r="AB341" s="502">
        <f t="shared" si="45"/>
        <v>341</v>
      </c>
      <c r="AC341" s="504">
        <f>1</f>
        <v>1</v>
      </c>
      <c r="AD341" s="103">
        <f t="shared" si="42"/>
        <v>1736.04</v>
      </c>
      <c r="AE341" s="103">
        <f t="shared" si="43"/>
        <v>3877.0699999999997</v>
      </c>
      <c r="AF341" s="103">
        <f t="shared" si="44"/>
        <v>282</v>
      </c>
      <c r="AG341" s="3"/>
    </row>
    <row r="342" spans="2:33" ht="13.2" x14ac:dyDescent="0.25">
      <c r="B342" s="1" t="str">
        <f>адреса!$G$336</f>
        <v>кв.36</v>
      </c>
      <c r="C342" s="522">
        <f>адреса!$I$336</f>
        <v>60000036</v>
      </c>
      <c r="D342" s="6" t="str">
        <f>адреса!$K$336</f>
        <v>ФИО-6-36</v>
      </c>
      <c r="E342" s="6">
        <v>12061.07</v>
      </c>
      <c r="F342" s="6">
        <v>1674.77</v>
      </c>
      <c r="G342" s="6">
        <v>0</v>
      </c>
      <c r="H342" s="6">
        <v>-3038.38</v>
      </c>
      <c r="I342" s="6">
        <v>-172.9</v>
      </c>
      <c r="J342" s="6">
        <v>0</v>
      </c>
      <c r="K342" s="6">
        <v>-323.72000000000003</v>
      </c>
      <c r="L342" s="6">
        <v>0</v>
      </c>
      <c r="M342" s="6">
        <v>0</v>
      </c>
      <c r="N342" s="6">
        <v>0</v>
      </c>
      <c r="O342" s="6">
        <v>241.36</v>
      </c>
      <c r="P342" s="6">
        <v>0</v>
      </c>
      <c r="Q342" s="6">
        <v>282</v>
      </c>
      <c r="R342" s="6">
        <v>-97.23</v>
      </c>
      <c r="S342" s="6">
        <v>-430.62</v>
      </c>
      <c r="T342" s="6">
        <v>0</v>
      </c>
      <c r="U342" s="6">
        <v>0</v>
      </c>
      <c r="V342" s="6">
        <v>-1864.72</v>
      </c>
      <c r="W342" s="6">
        <v>12061.07</v>
      </c>
      <c r="X342" s="6">
        <v>-1864.72</v>
      </c>
      <c r="Y342" s="513">
        <f>IF(A342&lt;&gt;"",IF(A342=мар17!A342,0,1),IF(AND(B342=мар17!B342,C342=мар17!C342),0,1))</f>
        <v>0</v>
      </c>
      <c r="Z342" s="70" t="str">
        <f t="shared" si="41"/>
        <v>ул. Шестая д.6</v>
      </c>
      <c r="AA342" s="504">
        <f>IF($B342&lt;&gt;"",MAX(AA$7:AA341)+1,0)</f>
        <v>330</v>
      </c>
      <c r="AB342" s="502">
        <f t="shared" si="45"/>
        <v>342</v>
      </c>
      <c r="AC342" s="504">
        <f>1</f>
        <v>1</v>
      </c>
      <c r="AD342" s="103">
        <f t="shared" si="42"/>
        <v>1674.77</v>
      </c>
      <c r="AE342" s="103">
        <f t="shared" si="43"/>
        <v>-3821.49</v>
      </c>
      <c r="AF342" s="103">
        <f t="shared" si="44"/>
        <v>282</v>
      </c>
      <c r="AG342" s="3"/>
    </row>
    <row r="343" spans="2:33" ht="13.2" x14ac:dyDescent="0.25">
      <c r="B343" s="1" t="str">
        <f>адреса!$G$337</f>
        <v>кв.37</v>
      </c>
      <c r="C343" s="522">
        <f>адреса!$I$337</f>
        <v>60000037</v>
      </c>
      <c r="D343" s="6" t="str">
        <f>адреса!$K$337</f>
        <v>ФИО-6-37</v>
      </c>
      <c r="E343" s="6">
        <v>24586.400000000001</v>
      </c>
      <c r="F343" s="6">
        <v>3080.62</v>
      </c>
      <c r="G343" s="6">
        <v>0</v>
      </c>
      <c r="H343" s="6">
        <v>5251.58</v>
      </c>
      <c r="I343" s="6">
        <v>0</v>
      </c>
      <c r="J343" s="6">
        <v>0</v>
      </c>
      <c r="K343" s="6">
        <v>0</v>
      </c>
      <c r="L343" s="6">
        <v>0</v>
      </c>
      <c r="M343" s="6">
        <v>0</v>
      </c>
      <c r="N343" s="6">
        <v>0</v>
      </c>
      <c r="O343" s="6">
        <v>8156.18</v>
      </c>
      <c r="P343" s="6">
        <v>0</v>
      </c>
      <c r="Q343" s="6">
        <v>282</v>
      </c>
      <c r="R343" s="6">
        <v>0</v>
      </c>
      <c r="S343" s="6">
        <v>0</v>
      </c>
      <c r="T343" s="6">
        <v>0</v>
      </c>
      <c r="U343" s="6">
        <v>0</v>
      </c>
      <c r="V343" s="6">
        <v>16770.38</v>
      </c>
      <c r="W343" s="6">
        <v>24586.400000000001</v>
      </c>
      <c r="X343" s="6">
        <v>16770.38</v>
      </c>
      <c r="Y343" s="513">
        <f>IF(A343&lt;&gt;"",IF(A343=мар17!A343,0,1),IF(AND(B343=мар17!B343,C343=мар17!C343),0,1))</f>
        <v>0</v>
      </c>
      <c r="Z343" s="70" t="str">
        <f t="shared" si="41"/>
        <v>ул. Шестая д.6</v>
      </c>
      <c r="AA343" s="504">
        <f>IF($B343&lt;&gt;"",MAX(AA$7:AA342)+1,0)</f>
        <v>331</v>
      </c>
      <c r="AB343" s="502">
        <f t="shared" si="45"/>
        <v>343</v>
      </c>
      <c r="AC343" s="504">
        <f>1</f>
        <v>1</v>
      </c>
      <c r="AD343" s="103">
        <f t="shared" si="42"/>
        <v>3080.62</v>
      </c>
      <c r="AE343" s="103">
        <f t="shared" si="43"/>
        <v>13407.76</v>
      </c>
      <c r="AF343" s="103">
        <f t="shared" si="44"/>
        <v>282.00000000000182</v>
      </c>
      <c r="AG343" s="3"/>
    </row>
    <row r="344" spans="2:33" ht="13.2" x14ac:dyDescent="0.25">
      <c r="B344" s="1" t="str">
        <f>адреса!$G$338</f>
        <v>кв.38</v>
      </c>
      <c r="C344" s="522">
        <f>адреса!$I$338</f>
        <v>60000038</v>
      </c>
      <c r="D344" s="6" t="str">
        <f>адреса!$K$338</f>
        <v>ФИО-6-38</v>
      </c>
      <c r="E344" s="6">
        <v>12263.86</v>
      </c>
      <c r="F344" s="6">
        <v>2324.9299999999998</v>
      </c>
      <c r="G344" s="6">
        <v>0</v>
      </c>
      <c r="H344" s="6">
        <v>3963.35</v>
      </c>
      <c r="I344" s="6">
        <v>0</v>
      </c>
      <c r="J344" s="6">
        <v>0</v>
      </c>
      <c r="K344" s="6">
        <v>0</v>
      </c>
      <c r="L344" s="6">
        <v>0</v>
      </c>
      <c r="M344" s="6">
        <v>0</v>
      </c>
      <c r="N344" s="6">
        <v>0</v>
      </c>
      <c r="O344" s="6">
        <v>2.93</v>
      </c>
      <c r="P344" s="6">
        <v>0</v>
      </c>
      <c r="Q344" s="6">
        <v>282</v>
      </c>
      <c r="R344" s="6">
        <v>0</v>
      </c>
      <c r="S344" s="6">
        <v>0</v>
      </c>
      <c r="T344" s="6">
        <v>0</v>
      </c>
      <c r="U344" s="6">
        <v>0</v>
      </c>
      <c r="V344" s="6">
        <v>6573.21</v>
      </c>
      <c r="W344" s="6">
        <v>18837.07</v>
      </c>
      <c r="X344" s="6">
        <v>0</v>
      </c>
      <c r="Y344" s="513">
        <f>IF(A344&lt;&gt;"",IF(A344=мар17!A344,0,1),IF(AND(B344=мар17!B344,C344=мар17!C344),0,1))</f>
        <v>0</v>
      </c>
      <c r="Z344" s="70" t="str">
        <f t="shared" si="41"/>
        <v>ул. Шестая д.6</v>
      </c>
      <c r="AA344" s="504">
        <f>IF($B344&lt;&gt;"",MAX(AA$7:AA343)+1,0)</f>
        <v>332</v>
      </c>
      <c r="AB344" s="502">
        <f t="shared" si="45"/>
        <v>344</v>
      </c>
      <c r="AC344" s="504">
        <f>1</f>
        <v>1</v>
      </c>
      <c r="AD344" s="103">
        <f t="shared" si="42"/>
        <v>2324.9299999999998</v>
      </c>
      <c r="AE344" s="103">
        <f t="shared" si="43"/>
        <v>3966.2799999999997</v>
      </c>
      <c r="AF344" s="103">
        <f t="shared" si="44"/>
        <v>282.00000000000091</v>
      </c>
      <c r="AG344" s="3"/>
    </row>
    <row r="345" spans="2:33" ht="13.2" x14ac:dyDescent="0.25">
      <c r="B345" s="1" t="str">
        <f>адреса!$G$339</f>
        <v>кв.39</v>
      </c>
      <c r="C345" s="522">
        <f>адреса!$I$339</f>
        <v>60000039</v>
      </c>
      <c r="D345" s="6" t="str">
        <f>адреса!$K$339</f>
        <v>ФИО-6-39</v>
      </c>
      <c r="E345" s="6">
        <v>9322.0499999999993</v>
      </c>
      <c r="F345" s="6">
        <v>1521.59</v>
      </c>
      <c r="G345" s="6">
        <v>0</v>
      </c>
      <c r="H345" s="6">
        <v>1395.75</v>
      </c>
      <c r="I345" s="6">
        <v>91.72</v>
      </c>
      <c r="J345" s="6">
        <v>0</v>
      </c>
      <c r="K345" s="6">
        <v>247.32</v>
      </c>
      <c r="L345" s="6">
        <v>0</v>
      </c>
      <c r="M345" s="6">
        <v>0</v>
      </c>
      <c r="N345" s="6">
        <v>0</v>
      </c>
      <c r="O345" s="6">
        <v>581.26</v>
      </c>
      <c r="P345" s="6">
        <v>0</v>
      </c>
      <c r="Q345" s="6">
        <v>282</v>
      </c>
      <c r="R345" s="6">
        <v>114.65</v>
      </c>
      <c r="S345" s="6">
        <v>507.8</v>
      </c>
      <c r="T345" s="6">
        <v>0</v>
      </c>
      <c r="U345" s="6">
        <v>0</v>
      </c>
      <c r="V345" s="6">
        <v>4742.09</v>
      </c>
      <c r="W345" s="6">
        <v>9322.0499999999993</v>
      </c>
      <c r="X345" s="6">
        <v>4742.09</v>
      </c>
      <c r="Y345" s="513">
        <f>IF(A345&lt;&gt;"",IF(A345=мар17!A345,0,1),IF(AND(B345=мар17!B345,C345=мар17!C345),0,1))</f>
        <v>0</v>
      </c>
      <c r="Z345" s="70" t="str">
        <f t="shared" si="41"/>
        <v>ул. Шестая д.6</v>
      </c>
      <c r="AA345" s="504">
        <f>IF($B345&lt;&gt;"",MAX(AA$7:AA344)+1,0)</f>
        <v>333</v>
      </c>
      <c r="AB345" s="502">
        <f t="shared" si="45"/>
        <v>345</v>
      </c>
      <c r="AC345" s="504">
        <f>1</f>
        <v>1</v>
      </c>
      <c r="AD345" s="103">
        <f t="shared" si="42"/>
        <v>1521.59</v>
      </c>
      <c r="AE345" s="103">
        <f t="shared" si="43"/>
        <v>2938.5000000000005</v>
      </c>
      <c r="AF345" s="103">
        <f t="shared" si="44"/>
        <v>281.99999999999955</v>
      </c>
      <c r="AG345" s="3"/>
    </row>
    <row r="346" spans="2:33" ht="13.2" x14ac:dyDescent="0.25">
      <c r="B346" s="1" t="str">
        <f>адреса!$G$340</f>
        <v>кв.40</v>
      </c>
      <c r="C346" s="522">
        <f>адреса!$I$340</f>
        <v>60000040</v>
      </c>
      <c r="D346" s="6" t="str">
        <f>адреса!$K$340</f>
        <v>ФИО-6-40</v>
      </c>
      <c r="E346" s="6">
        <v>0</v>
      </c>
      <c r="F346" s="6">
        <v>1303.73</v>
      </c>
      <c r="G346" s="6">
        <v>0</v>
      </c>
      <c r="H346" s="6">
        <v>1492.68</v>
      </c>
      <c r="I346" s="6">
        <v>52.74</v>
      </c>
      <c r="J346" s="6">
        <v>0</v>
      </c>
      <c r="K346" s="6">
        <v>85.19</v>
      </c>
      <c r="L346" s="6">
        <v>0</v>
      </c>
      <c r="M346" s="6">
        <v>0</v>
      </c>
      <c r="N346" s="6">
        <v>0</v>
      </c>
      <c r="O346" s="6">
        <v>573.54</v>
      </c>
      <c r="P346" s="6">
        <v>0</v>
      </c>
      <c r="Q346" s="6">
        <v>282</v>
      </c>
      <c r="R346" s="6">
        <v>18.34</v>
      </c>
      <c r="S346" s="6">
        <v>81.25</v>
      </c>
      <c r="T346" s="6">
        <v>0</v>
      </c>
      <c r="U346" s="6">
        <v>0</v>
      </c>
      <c r="V346" s="6">
        <v>3889.47</v>
      </c>
      <c r="W346" s="6">
        <v>3889.47</v>
      </c>
      <c r="X346" s="6">
        <v>0</v>
      </c>
      <c r="Y346" s="513">
        <f>IF(A346&lt;&gt;"",IF(A346=мар17!A346,0,1),IF(AND(B346=мар17!B346,C346=мар17!C346),0,1))</f>
        <v>0</v>
      </c>
      <c r="Z346" s="70" t="str">
        <f t="shared" si="41"/>
        <v>ул. Шестая д.6</v>
      </c>
      <c r="AA346" s="504">
        <f>IF($B346&lt;&gt;"",MAX(AA$7:AA345)+1,0)</f>
        <v>334</v>
      </c>
      <c r="AB346" s="502">
        <f t="shared" si="45"/>
        <v>346</v>
      </c>
      <c r="AC346" s="504">
        <f>1</f>
        <v>1</v>
      </c>
      <c r="AD346" s="103">
        <f t="shared" si="42"/>
        <v>1303.73</v>
      </c>
      <c r="AE346" s="103">
        <f t="shared" si="43"/>
        <v>2303.7400000000002</v>
      </c>
      <c r="AF346" s="103">
        <f t="shared" si="44"/>
        <v>281.99999999999955</v>
      </c>
      <c r="AG346" s="3"/>
    </row>
    <row r="347" spans="2:33" ht="13.2" x14ac:dyDescent="0.25">
      <c r="B347" s="1" t="str">
        <f>адреса!$G$341</f>
        <v>кв.41</v>
      </c>
      <c r="C347" s="522">
        <f>адреса!$I$341</f>
        <v>60000041</v>
      </c>
      <c r="D347" s="6" t="str">
        <f>адреса!$K$341</f>
        <v>ФИО-6-41</v>
      </c>
      <c r="E347" s="6">
        <v>3229.83</v>
      </c>
      <c r="F347" s="6">
        <v>1111.07</v>
      </c>
      <c r="G347" s="6">
        <v>0</v>
      </c>
      <c r="H347" s="6">
        <v>1894.06</v>
      </c>
      <c r="I347" s="6">
        <v>143.26</v>
      </c>
      <c r="J347" s="6">
        <v>0</v>
      </c>
      <c r="K347" s="6">
        <v>255.77</v>
      </c>
      <c r="L347" s="6">
        <v>0</v>
      </c>
      <c r="M347" s="6">
        <v>0</v>
      </c>
      <c r="N347" s="6">
        <v>0</v>
      </c>
      <c r="O347" s="6">
        <v>77.64</v>
      </c>
      <c r="P347" s="6">
        <v>0</v>
      </c>
      <c r="Q347" s="6">
        <v>282</v>
      </c>
      <c r="R347" s="6">
        <v>70.17</v>
      </c>
      <c r="S347" s="6">
        <v>310.77999999999997</v>
      </c>
      <c r="T347" s="6">
        <v>0</v>
      </c>
      <c r="U347" s="6">
        <v>0</v>
      </c>
      <c r="V347" s="6">
        <v>4144.75</v>
      </c>
      <c r="W347" s="6">
        <v>3229.83</v>
      </c>
      <c r="X347" s="6">
        <v>4144.75</v>
      </c>
      <c r="Y347" s="513">
        <f>IF(A347&lt;&gt;"",IF(A347=мар17!A347,0,1),IF(AND(B347=мар17!B347,C347=мар17!C347),0,1))</f>
        <v>0</v>
      </c>
      <c r="Z347" s="70" t="str">
        <f t="shared" si="41"/>
        <v>ул. Шестая д.6</v>
      </c>
      <c r="AA347" s="504">
        <f>IF($B347&lt;&gt;"",MAX(AA$7:AA346)+1,0)</f>
        <v>335</v>
      </c>
      <c r="AB347" s="502">
        <f t="shared" si="45"/>
        <v>347</v>
      </c>
      <c r="AC347" s="504">
        <f>1</f>
        <v>1</v>
      </c>
      <c r="AD347" s="103">
        <f t="shared" si="42"/>
        <v>1111.07</v>
      </c>
      <c r="AE347" s="103">
        <f t="shared" si="43"/>
        <v>2751.6800000000003</v>
      </c>
      <c r="AF347" s="103">
        <f t="shared" si="44"/>
        <v>282</v>
      </c>
      <c r="AG347" s="3"/>
    </row>
    <row r="348" spans="2:33" ht="13.2" x14ac:dyDescent="0.25">
      <c r="B348" s="1" t="str">
        <f>адреса!$G$342</f>
        <v>кв.42</v>
      </c>
      <c r="C348" s="522">
        <f>адреса!$I$342</f>
        <v>60000042</v>
      </c>
      <c r="D348" s="6" t="str">
        <f>адреса!$K$342</f>
        <v>ФИО-6-42</v>
      </c>
      <c r="E348" s="6">
        <v>4413.88</v>
      </c>
      <c r="F348" s="6">
        <v>1524.99</v>
      </c>
      <c r="G348" s="6">
        <v>0</v>
      </c>
      <c r="H348" s="6">
        <v>2627.09</v>
      </c>
      <c r="I348" s="6">
        <v>0</v>
      </c>
      <c r="J348" s="6">
        <v>0</v>
      </c>
      <c r="K348" s="6">
        <v>0</v>
      </c>
      <c r="L348" s="6">
        <v>0</v>
      </c>
      <c r="M348" s="6">
        <v>0</v>
      </c>
      <c r="N348" s="6">
        <v>0</v>
      </c>
      <c r="O348" s="6">
        <v>0.47</v>
      </c>
      <c r="P348" s="6">
        <v>0</v>
      </c>
      <c r="Q348" s="6">
        <v>282</v>
      </c>
      <c r="R348" s="6">
        <v>0</v>
      </c>
      <c r="S348" s="6">
        <v>0</v>
      </c>
      <c r="T348" s="6">
        <v>0</v>
      </c>
      <c r="U348" s="6">
        <v>0</v>
      </c>
      <c r="V348" s="6">
        <v>4434.55</v>
      </c>
      <c r="W348" s="6">
        <v>8827.76</v>
      </c>
      <c r="X348" s="6">
        <v>20.67</v>
      </c>
      <c r="Y348" s="513">
        <f>IF(A348&lt;&gt;"",IF(A348=мар17!A348,0,1),IF(AND(B348=мар17!B348,C348=мар17!C348),0,1))</f>
        <v>0</v>
      </c>
      <c r="Z348" s="70" t="str">
        <f t="shared" si="41"/>
        <v>ул. Шестая д.6</v>
      </c>
      <c r="AA348" s="504">
        <f>IF($B348&lt;&gt;"",MAX(AA$7:AA347)+1,0)</f>
        <v>336</v>
      </c>
      <c r="AB348" s="502">
        <f t="shared" si="45"/>
        <v>348</v>
      </c>
      <c r="AC348" s="504">
        <f>1</f>
        <v>1</v>
      </c>
      <c r="AD348" s="103">
        <f t="shared" si="42"/>
        <v>1524.99</v>
      </c>
      <c r="AE348" s="103">
        <f t="shared" si="43"/>
        <v>2627.56</v>
      </c>
      <c r="AF348" s="103">
        <f t="shared" si="44"/>
        <v>282.00000000000045</v>
      </c>
      <c r="AG348" s="3"/>
    </row>
    <row r="349" spans="2:33" ht="13.2" x14ac:dyDescent="0.25">
      <c r="B349" s="1" t="str">
        <f>адреса!$G$343</f>
        <v>кв.43</v>
      </c>
      <c r="C349" s="522">
        <f>адреса!$I$343</f>
        <v>60000043</v>
      </c>
      <c r="D349" s="6" t="str">
        <f>адреса!$K$343</f>
        <v>ФИО-6-43</v>
      </c>
      <c r="E349" s="6">
        <v>17061.43</v>
      </c>
      <c r="F349" s="6">
        <v>2348.7600000000002</v>
      </c>
      <c r="G349" s="6">
        <v>0</v>
      </c>
      <c r="H349" s="6">
        <v>4003.97</v>
      </c>
      <c r="I349" s="6">
        <v>168.54</v>
      </c>
      <c r="J349" s="6">
        <v>0</v>
      </c>
      <c r="K349" s="6">
        <v>300.91000000000003</v>
      </c>
      <c r="L349" s="6">
        <v>0</v>
      </c>
      <c r="M349" s="6">
        <v>0</v>
      </c>
      <c r="N349" s="6">
        <v>0</v>
      </c>
      <c r="O349" s="6">
        <v>79.8</v>
      </c>
      <c r="P349" s="6">
        <v>0</v>
      </c>
      <c r="Q349" s="6">
        <v>282</v>
      </c>
      <c r="R349" s="6">
        <v>82.55</v>
      </c>
      <c r="S349" s="6">
        <v>365.62</v>
      </c>
      <c r="T349" s="6">
        <v>0</v>
      </c>
      <c r="U349" s="6">
        <v>0</v>
      </c>
      <c r="V349" s="6">
        <v>7632.15</v>
      </c>
      <c r="W349" s="6">
        <v>0</v>
      </c>
      <c r="X349" s="6">
        <v>24693.58</v>
      </c>
      <c r="Y349" s="513">
        <f>IF(A349&lt;&gt;"",IF(A349=мар17!A349,0,1),IF(AND(B349=мар17!B349,C349=мар17!C349),0,1))</f>
        <v>0</v>
      </c>
      <c r="Z349" s="70" t="str">
        <f t="shared" si="41"/>
        <v>ул. Шестая д.6</v>
      </c>
      <c r="AA349" s="504">
        <f>IF($B349&lt;&gt;"",MAX(AA$7:AA348)+1,0)</f>
        <v>337</v>
      </c>
      <c r="AB349" s="502">
        <f t="shared" si="45"/>
        <v>349</v>
      </c>
      <c r="AC349" s="504">
        <f>1</f>
        <v>1</v>
      </c>
      <c r="AD349" s="103">
        <f t="shared" si="42"/>
        <v>2348.7600000000002</v>
      </c>
      <c r="AE349" s="103">
        <f t="shared" si="43"/>
        <v>5001.3900000000003</v>
      </c>
      <c r="AF349" s="103">
        <f t="shared" si="44"/>
        <v>281.99999999999909</v>
      </c>
      <c r="AG349" s="3"/>
    </row>
    <row r="350" spans="2:33" ht="13.2" x14ac:dyDescent="0.25">
      <c r="B350" s="1" t="str">
        <f>адреса!$G$344</f>
        <v>кв.44</v>
      </c>
      <c r="C350" s="522">
        <f>адреса!$I$344</f>
        <v>60000044</v>
      </c>
      <c r="D350" s="6" t="str">
        <f>адреса!$K$344</f>
        <v>ФИО-6-44</v>
      </c>
      <c r="E350" s="6">
        <v>21722.3</v>
      </c>
      <c r="F350" s="6">
        <v>3094.24</v>
      </c>
      <c r="G350" s="6">
        <v>0</v>
      </c>
      <c r="H350" s="6">
        <v>5274.79</v>
      </c>
      <c r="I350" s="6">
        <v>-27.52</v>
      </c>
      <c r="J350" s="6">
        <v>0</v>
      </c>
      <c r="K350" s="6">
        <v>248.41</v>
      </c>
      <c r="L350" s="6">
        <v>0</v>
      </c>
      <c r="M350" s="6">
        <v>0</v>
      </c>
      <c r="N350" s="6">
        <v>0</v>
      </c>
      <c r="O350" s="6">
        <v>1674.08</v>
      </c>
      <c r="P350" s="6">
        <v>0</v>
      </c>
      <c r="Q350" s="6">
        <v>282</v>
      </c>
      <c r="R350" s="6">
        <v>234.8</v>
      </c>
      <c r="S350" s="6">
        <v>1039.96</v>
      </c>
      <c r="T350" s="6">
        <v>0</v>
      </c>
      <c r="U350" s="6">
        <v>0</v>
      </c>
      <c r="V350" s="6">
        <v>11820.76</v>
      </c>
      <c r="W350" s="6">
        <v>21722.3</v>
      </c>
      <c r="X350" s="6">
        <v>11820.76</v>
      </c>
      <c r="Y350" s="513">
        <f>IF(A350&lt;&gt;"",IF(A350=мар17!A350,0,1),IF(AND(B350=мар17!B350,C350=мар17!C350),0,1))</f>
        <v>0</v>
      </c>
      <c r="Z350" s="70" t="str">
        <f t="shared" si="41"/>
        <v>ул. Шестая д.6</v>
      </c>
      <c r="AA350" s="504">
        <f>IF($B350&lt;&gt;"",MAX(AA$7:AA349)+1,0)</f>
        <v>338</v>
      </c>
      <c r="AB350" s="502">
        <f t="shared" si="45"/>
        <v>350</v>
      </c>
      <c r="AC350" s="504">
        <f>1</f>
        <v>1</v>
      </c>
      <c r="AD350" s="103">
        <f t="shared" si="42"/>
        <v>3094.24</v>
      </c>
      <c r="AE350" s="103">
        <f t="shared" si="43"/>
        <v>8444.52</v>
      </c>
      <c r="AF350" s="103">
        <f t="shared" si="44"/>
        <v>282</v>
      </c>
      <c r="AG350" s="3"/>
    </row>
    <row r="351" spans="2:33" ht="13.2" x14ac:dyDescent="0.25">
      <c r="B351" s="1" t="str">
        <f>адреса!$G$345</f>
        <v>кв.45</v>
      </c>
      <c r="C351" s="522">
        <f>адреса!$I$345</f>
        <v>60000045</v>
      </c>
      <c r="D351" s="6" t="str">
        <f>адреса!$K$345</f>
        <v>ФИО-6-45</v>
      </c>
      <c r="E351" s="6">
        <v>4882.9799999999996</v>
      </c>
      <c r="F351" s="6">
        <v>1640.73</v>
      </c>
      <c r="G351" s="6">
        <v>0</v>
      </c>
      <c r="H351" s="6">
        <v>995.01</v>
      </c>
      <c r="I351" s="6">
        <v>45.86</v>
      </c>
      <c r="J351" s="6">
        <v>0</v>
      </c>
      <c r="K351" s="6">
        <v>82.44</v>
      </c>
      <c r="L351" s="6">
        <v>0</v>
      </c>
      <c r="M351" s="6">
        <v>0</v>
      </c>
      <c r="N351" s="6">
        <v>0</v>
      </c>
      <c r="O351" s="6">
        <v>657.08</v>
      </c>
      <c r="P351" s="6">
        <v>0</v>
      </c>
      <c r="Q351" s="6">
        <v>282</v>
      </c>
      <c r="R351" s="6">
        <v>22.93</v>
      </c>
      <c r="S351" s="6">
        <v>101.56</v>
      </c>
      <c r="T351" s="6">
        <v>0</v>
      </c>
      <c r="U351" s="6">
        <v>0</v>
      </c>
      <c r="V351" s="6">
        <v>3827.61</v>
      </c>
      <c r="W351" s="6">
        <v>8710.59</v>
      </c>
      <c r="X351" s="6">
        <v>0</v>
      </c>
      <c r="Y351" s="513">
        <f>IF(A351&lt;&gt;"",IF(A351=мар17!A351,0,1),IF(AND(B351=мар17!B351,C351=мар17!C351),0,1))</f>
        <v>0</v>
      </c>
      <c r="Z351" s="70" t="str">
        <f t="shared" si="41"/>
        <v>ул. Шестая д.6</v>
      </c>
      <c r="AA351" s="504">
        <f>IF($B351&lt;&gt;"",MAX(AA$7:AA350)+1,0)</f>
        <v>339</v>
      </c>
      <c r="AB351" s="502">
        <f t="shared" si="45"/>
        <v>351</v>
      </c>
      <c r="AC351" s="504">
        <f>1</f>
        <v>1</v>
      </c>
      <c r="AD351" s="103">
        <f t="shared" si="42"/>
        <v>1640.73</v>
      </c>
      <c r="AE351" s="103">
        <f t="shared" si="43"/>
        <v>1904.8799999999999</v>
      </c>
      <c r="AF351" s="103">
        <f t="shared" si="44"/>
        <v>282.00000000000023</v>
      </c>
      <c r="AG351" s="3"/>
    </row>
    <row r="352" spans="2:33" ht="13.2" x14ac:dyDescent="0.25">
      <c r="B352" s="1" t="str">
        <f>адреса!$G$346</f>
        <v>кв.46</v>
      </c>
      <c r="C352" s="522">
        <f>адреса!$I$346</f>
        <v>60000046</v>
      </c>
      <c r="D352" s="6" t="str">
        <f>адреса!$K$346</f>
        <v>ФИО-6-46</v>
      </c>
      <c r="E352" s="6">
        <v>12969.37</v>
      </c>
      <c r="F352" s="6">
        <v>1736.04</v>
      </c>
      <c r="G352" s="6">
        <v>0</v>
      </c>
      <c r="H352" s="6">
        <v>-5918.9</v>
      </c>
      <c r="I352" s="6">
        <v>-337.08</v>
      </c>
      <c r="J352" s="6">
        <v>0</v>
      </c>
      <c r="K352" s="6">
        <v>-601.82000000000005</v>
      </c>
      <c r="L352" s="6">
        <v>0</v>
      </c>
      <c r="M352" s="6">
        <v>0</v>
      </c>
      <c r="N352" s="6">
        <v>0</v>
      </c>
      <c r="O352" s="6">
        <v>2.29</v>
      </c>
      <c r="P352" s="6">
        <v>0</v>
      </c>
      <c r="Q352" s="6">
        <v>282</v>
      </c>
      <c r="R352" s="6">
        <v>-165.1</v>
      </c>
      <c r="S352" s="6">
        <v>-731.24</v>
      </c>
      <c r="T352" s="6">
        <v>0</v>
      </c>
      <c r="U352" s="6">
        <v>0</v>
      </c>
      <c r="V352" s="6">
        <v>-5733.81</v>
      </c>
      <c r="W352" s="6">
        <v>0</v>
      </c>
      <c r="X352" s="6">
        <v>7235.56</v>
      </c>
      <c r="Y352" s="513">
        <f>IF(A352&lt;&gt;"",IF(A352=мар17!A352,0,1),IF(AND(B352=мар17!B352,C352=мар17!C352),0,1))</f>
        <v>0</v>
      </c>
      <c r="Z352" s="70" t="str">
        <f t="shared" si="41"/>
        <v>ул. Шестая д.6</v>
      </c>
      <c r="AA352" s="504">
        <f>IF($B352&lt;&gt;"",MAX(AA$7:AA351)+1,0)</f>
        <v>340</v>
      </c>
      <c r="AB352" s="502">
        <f t="shared" si="45"/>
        <v>352</v>
      </c>
      <c r="AC352" s="504">
        <f>1</f>
        <v>1</v>
      </c>
      <c r="AD352" s="103">
        <f t="shared" si="42"/>
        <v>1736.04</v>
      </c>
      <c r="AE352" s="103">
        <f t="shared" si="43"/>
        <v>-7751.8499999999995</v>
      </c>
      <c r="AF352" s="103">
        <f t="shared" si="44"/>
        <v>281.99999999999909</v>
      </c>
      <c r="AG352" s="3"/>
    </row>
    <row r="353" spans="2:33" ht="13.2" x14ac:dyDescent="0.25">
      <c r="B353" s="1" t="str">
        <f>адреса!$G$347</f>
        <v>кв.47</v>
      </c>
      <c r="C353" s="522">
        <f>адреса!$I$347</f>
        <v>60000047</v>
      </c>
      <c r="D353" s="6" t="str">
        <f>адреса!$K$347</f>
        <v>ФИО-6-47</v>
      </c>
      <c r="E353" s="6">
        <v>6048.65</v>
      </c>
      <c r="F353" s="6">
        <v>1712.21</v>
      </c>
      <c r="G353" s="6">
        <v>0</v>
      </c>
      <c r="H353" s="6">
        <v>2213.5100000000002</v>
      </c>
      <c r="I353" s="6">
        <v>-168.54</v>
      </c>
      <c r="J353" s="6">
        <v>0</v>
      </c>
      <c r="K353" s="6">
        <v>-300.91000000000003</v>
      </c>
      <c r="L353" s="6">
        <v>0</v>
      </c>
      <c r="M353" s="6">
        <v>0</v>
      </c>
      <c r="N353" s="6">
        <v>0</v>
      </c>
      <c r="O353" s="6">
        <v>3.94</v>
      </c>
      <c r="P353" s="6">
        <v>0</v>
      </c>
      <c r="Q353" s="6">
        <v>282</v>
      </c>
      <c r="R353" s="6">
        <v>-82.55</v>
      </c>
      <c r="S353" s="6">
        <v>-365.62</v>
      </c>
      <c r="T353" s="6">
        <v>0</v>
      </c>
      <c r="U353" s="6">
        <v>0</v>
      </c>
      <c r="V353" s="6">
        <v>3294.04</v>
      </c>
      <c r="W353" s="6">
        <v>6048.65</v>
      </c>
      <c r="X353" s="6">
        <v>3294.04</v>
      </c>
      <c r="Y353" s="513">
        <f>IF(A353&lt;&gt;"",IF(A353=мар17!A353,0,1),IF(AND(B353=мар17!B353,C353=мар17!C353),0,1))</f>
        <v>0</v>
      </c>
      <c r="Z353" s="70" t="str">
        <f t="shared" si="41"/>
        <v>ул. Шестая д.6</v>
      </c>
      <c r="AA353" s="504">
        <f>IF($B353&lt;&gt;"",MAX(AA$7:AA352)+1,0)</f>
        <v>341</v>
      </c>
      <c r="AB353" s="502">
        <f t="shared" si="45"/>
        <v>353</v>
      </c>
      <c r="AC353" s="504">
        <f>1</f>
        <v>1</v>
      </c>
      <c r="AD353" s="103">
        <f t="shared" si="42"/>
        <v>1712.21</v>
      </c>
      <c r="AE353" s="103">
        <f t="shared" si="43"/>
        <v>1299.8300000000004</v>
      </c>
      <c r="AF353" s="103">
        <f t="shared" si="44"/>
        <v>281.99999999999955</v>
      </c>
      <c r="AG353" s="3"/>
    </row>
    <row r="354" spans="2:33" ht="13.2" x14ac:dyDescent="0.25">
      <c r="B354" s="1" t="str">
        <f>адреса!$G$348</f>
        <v>кв.48</v>
      </c>
      <c r="C354" s="522">
        <f>адреса!$I$348</f>
        <v>60000048</v>
      </c>
      <c r="D354" s="6" t="str">
        <f>адреса!$K$348</f>
        <v>ФИО-6-48</v>
      </c>
      <c r="E354" s="6">
        <v>4925.9399999999996</v>
      </c>
      <c r="F354" s="6">
        <v>1480.74</v>
      </c>
      <c r="G354" s="6">
        <v>0</v>
      </c>
      <c r="H354" s="6">
        <v>-2524.2399999999998</v>
      </c>
      <c r="I354" s="6">
        <v>-168.54</v>
      </c>
      <c r="J354" s="6">
        <v>0</v>
      </c>
      <c r="K354" s="6">
        <v>-300.91000000000003</v>
      </c>
      <c r="L354" s="6">
        <v>0</v>
      </c>
      <c r="M354" s="6">
        <v>0</v>
      </c>
      <c r="N354" s="6">
        <v>0</v>
      </c>
      <c r="O354" s="6">
        <v>0.27</v>
      </c>
      <c r="P354" s="6">
        <v>0</v>
      </c>
      <c r="Q354" s="6">
        <v>282</v>
      </c>
      <c r="R354" s="6">
        <v>-82.55</v>
      </c>
      <c r="S354" s="6">
        <v>-365.62</v>
      </c>
      <c r="T354" s="6">
        <v>0</v>
      </c>
      <c r="U354" s="6">
        <v>0</v>
      </c>
      <c r="V354" s="6">
        <v>-1678.85</v>
      </c>
      <c r="W354" s="6">
        <v>4925.9399999999996</v>
      </c>
      <c r="X354" s="6">
        <v>-1678.85</v>
      </c>
      <c r="Y354" s="513">
        <f>IF(A354&lt;&gt;"",IF(A354=мар17!A354,0,1),IF(AND(B354=мар17!B354,C354=мар17!C354),0,1))</f>
        <v>0</v>
      </c>
      <c r="Z354" s="70" t="str">
        <f t="shared" si="41"/>
        <v>ул. Шестая д.6</v>
      </c>
      <c r="AA354" s="504">
        <f>IF($B354&lt;&gt;"",MAX(AA$7:AA353)+1,0)</f>
        <v>342</v>
      </c>
      <c r="AB354" s="502">
        <f t="shared" si="45"/>
        <v>354</v>
      </c>
      <c r="AC354" s="504">
        <f>1</f>
        <v>1</v>
      </c>
      <c r="AD354" s="103">
        <f t="shared" si="42"/>
        <v>1480.74</v>
      </c>
      <c r="AE354" s="103">
        <f t="shared" si="43"/>
        <v>-3441.5899999999997</v>
      </c>
      <c r="AF354" s="103">
        <f t="shared" si="44"/>
        <v>281.99999999999955</v>
      </c>
      <c r="AG354" s="3"/>
    </row>
    <row r="355" spans="2:33" ht="13.2" x14ac:dyDescent="0.25">
      <c r="B355" s="1" t="str">
        <f>адреса!$G$349</f>
        <v>кв.49</v>
      </c>
      <c r="C355" s="522">
        <f>адреса!$I$349</f>
        <v>60000049</v>
      </c>
      <c r="D355" s="6" t="str">
        <f>адреса!$K$349</f>
        <v>ФИО-6-49</v>
      </c>
      <c r="E355" s="6">
        <v>3771.85</v>
      </c>
      <c r="F355" s="6">
        <v>1490.95</v>
      </c>
      <c r="G355" s="6">
        <v>0</v>
      </c>
      <c r="H355" s="6">
        <v>2541.65</v>
      </c>
      <c r="I355" s="6">
        <v>168.54</v>
      </c>
      <c r="J355" s="6">
        <v>0</v>
      </c>
      <c r="K355" s="6">
        <v>300.91000000000003</v>
      </c>
      <c r="L355" s="6">
        <v>0</v>
      </c>
      <c r="M355" s="6">
        <v>0</v>
      </c>
      <c r="N355" s="6">
        <v>0</v>
      </c>
      <c r="O355" s="6">
        <v>21.37</v>
      </c>
      <c r="P355" s="6">
        <v>0</v>
      </c>
      <c r="Q355" s="6">
        <v>282</v>
      </c>
      <c r="R355" s="6">
        <v>82.55</v>
      </c>
      <c r="S355" s="6">
        <v>365.62</v>
      </c>
      <c r="T355" s="6">
        <v>0</v>
      </c>
      <c r="U355" s="6">
        <v>0</v>
      </c>
      <c r="V355" s="6">
        <v>5253.59</v>
      </c>
      <c r="W355" s="6">
        <v>3771.85</v>
      </c>
      <c r="X355" s="6">
        <v>5253.59</v>
      </c>
      <c r="Y355" s="513">
        <f>IF(A355&lt;&gt;"",IF(A355=мар17!A355,0,1),IF(AND(B355=мар17!B355,C355=мар17!C355),0,1))</f>
        <v>0</v>
      </c>
      <c r="Z355" s="70" t="str">
        <f t="shared" si="41"/>
        <v>ул. Шестая д.6</v>
      </c>
      <c r="AA355" s="504">
        <f>IF($B355&lt;&gt;"",MAX(AA$7:AA354)+1,0)</f>
        <v>343</v>
      </c>
      <c r="AB355" s="502">
        <f t="shared" si="45"/>
        <v>355</v>
      </c>
      <c r="AC355" s="504">
        <f>1</f>
        <v>1</v>
      </c>
      <c r="AD355" s="103">
        <f t="shared" si="42"/>
        <v>1490.95</v>
      </c>
      <c r="AE355" s="103">
        <f t="shared" si="43"/>
        <v>3480.64</v>
      </c>
      <c r="AF355" s="103">
        <f t="shared" si="44"/>
        <v>282.00000000000045</v>
      </c>
      <c r="AG355" s="3"/>
    </row>
    <row r="356" spans="2:33" ht="13.2" x14ac:dyDescent="0.25">
      <c r="B356" s="1" t="str">
        <f>адреса!$G$350</f>
        <v>кв.50</v>
      </c>
      <c r="C356" s="522">
        <f>адреса!$I$350</f>
        <v>60000050</v>
      </c>
      <c r="D356" s="6" t="str">
        <f>адреса!$K$350</f>
        <v>ФИО-6-50</v>
      </c>
      <c r="E356" s="6">
        <v>13772.99</v>
      </c>
      <c r="F356" s="6">
        <v>1719.02</v>
      </c>
      <c r="G356" s="6">
        <v>0</v>
      </c>
      <c r="H356" s="6">
        <v>2930.44</v>
      </c>
      <c r="I356" s="6">
        <v>168.54</v>
      </c>
      <c r="J356" s="6">
        <v>0</v>
      </c>
      <c r="K356" s="6">
        <v>300.91000000000003</v>
      </c>
      <c r="L356" s="6">
        <v>0</v>
      </c>
      <c r="M356" s="6">
        <v>0</v>
      </c>
      <c r="N356" s="6">
        <v>0</v>
      </c>
      <c r="O356" s="6">
        <v>0.03</v>
      </c>
      <c r="P356" s="6">
        <v>0</v>
      </c>
      <c r="Q356" s="6">
        <v>282</v>
      </c>
      <c r="R356" s="6">
        <v>82.55</v>
      </c>
      <c r="S356" s="6">
        <v>365.62</v>
      </c>
      <c r="T356" s="6">
        <v>0</v>
      </c>
      <c r="U356" s="6">
        <v>0</v>
      </c>
      <c r="V356" s="6">
        <v>5849.11</v>
      </c>
      <c r="W356" s="6">
        <v>3438.04</v>
      </c>
      <c r="X356" s="6">
        <v>16184.06</v>
      </c>
      <c r="Y356" s="513">
        <f>IF(A356&lt;&gt;"",IF(A356=мар17!A356,0,1),IF(AND(B356=мар17!B356,C356=мар17!C356),0,1))</f>
        <v>0</v>
      </c>
      <c r="Z356" s="70" t="str">
        <f t="shared" ref="Z356:Z409" si="46">IF(AND(A356&lt;&gt;"",B356=""),A356,Z355)</f>
        <v>ул. Шестая д.6</v>
      </c>
      <c r="AA356" s="504">
        <f>IF($B356&lt;&gt;"",MAX(AA$7:AA355)+1,0)</f>
        <v>344</v>
      </c>
      <c r="AB356" s="502">
        <f t="shared" si="45"/>
        <v>356</v>
      </c>
      <c r="AC356" s="504">
        <f>1</f>
        <v>1</v>
      </c>
      <c r="AD356" s="103">
        <f t="shared" ref="AD356:AD409" si="47">F356</f>
        <v>1719.02</v>
      </c>
      <c r="AE356" s="103">
        <f t="shared" ref="AE356:AE409" si="48">H356+I356+J356+K356+L356+O356+R356+S356</f>
        <v>3848.09</v>
      </c>
      <c r="AF356" s="103">
        <f t="shared" ref="AF356:AF409" si="49">V356-AD356-AE356</f>
        <v>282</v>
      </c>
      <c r="AG356" s="3"/>
    </row>
    <row r="357" spans="2:33" ht="13.2" x14ac:dyDescent="0.25">
      <c r="B357" s="1" t="str">
        <f>адреса!$G$351</f>
        <v>кв.51</v>
      </c>
      <c r="C357" s="522">
        <f>адреса!$I$351</f>
        <v>60000051</v>
      </c>
      <c r="D357" s="6" t="str">
        <f>адреса!$K$351</f>
        <v>ФИО-6-51</v>
      </c>
      <c r="E357" s="6">
        <v>12992.58</v>
      </c>
      <c r="F357" s="6">
        <v>1725.83</v>
      </c>
      <c r="G357" s="6">
        <v>0</v>
      </c>
      <c r="H357" s="6">
        <v>8562.89</v>
      </c>
      <c r="I357" s="6">
        <v>68.790000000000006</v>
      </c>
      <c r="J357" s="6">
        <v>0</v>
      </c>
      <c r="K357" s="6">
        <v>109.92</v>
      </c>
      <c r="L357" s="6">
        <v>0</v>
      </c>
      <c r="M357" s="6">
        <v>0</v>
      </c>
      <c r="N357" s="6">
        <v>0</v>
      </c>
      <c r="O357" s="6">
        <v>375.82</v>
      </c>
      <c r="P357" s="6">
        <v>0</v>
      </c>
      <c r="Q357" s="6">
        <v>282</v>
      </c>
      <c r="R357" s="6">
        <v>22.93</v>
      </c>
      <c r="S357" s="6">
        <v>101.56</v>
      </c>
      <c r="T357" s="6">
        <v>0</v>
      </c>
      <c r="U357" s="6">
        <v>0</v>
      </c>
      <c r="V357" s="6">
        <v>11249.74</v>
      </c>
      <c r="W357" s="6">
        <v>0</v>
      </c>
      <c r="X357" s="6">
        <v>24242.32</v>
      </c>
      <c r="Y357" s="513">
        <f>IF(A357&lt;&gt;"",IF(A357=мар17!A357,0,1),IF(AND(B357=мар17!B357,C357=мар17!C357),0,1))</f>
        <v>0</v>
      </c>
      <c r="Z357" s="70" t="str">
        <f t="shared" si="46"/>
        <v>ул. Шестая д.6</v>
      </c>
      <c r="AA357" s="504">
        <f>IF($B357&lt;&gt;"",MAX(AA$7:AA356)+1,0)</f>
        <v>345</v>
      </c>
      <c r="AB357" s="502">
        <f t="shared" si="45"/>
        <v>357</v>
      </c>
      <c r="AC357" s="504">
        <f>1</f>
        <v>1</v>
      </c>
      <c r="AD357" s="103">
        <f t="shared" si="47"/>
        <v>1725.83</v>
      </c>
      <c r="AE357" s="103">
        <f t="shared" si="48"/>
        <v>9241.91</v>
      </c>
      <c r="AF357" s="103">
        <f t="shared" si="49"/>
        <v>282</v>
      </c>
      <c r="AG357" s="3"/>
    </row>
    <row r="358" spans="2:33" ht="13.2" x14ac:dyDescent="0.25">
      <c r="B358" s="1" t="str">
        <f>адреса!$G$352</f>
        <v>кв.52</v>
      </c>
      <c r="C358" s="522">
        <f>адреса!$I$352</f>
        <v>60000052</v>
      </c>
      <c r="D358" s="6" t="str">
        <f>адреса!$K$352</f>
        <v>ФИО-6-52</v>
      </c>
      <c r="E358" s="6">
        <v>12695.28</v>
      </c>
      <c r="F358" s="6">
        <v>1678.17</v>
      </c>
      <c r="G358" s="6">
        <v>0</v>
      </c>
      <c r="H358" s="6">
        <v>2860.81</v>
      </c>
      <c r="I358" s="6">
        <v>22.93</v>
      </c>
      <c r="J358" s="6">
        <v>0</v>
      </c>
      <c r="K358" s="6">
        <v>109.92</v>
      </c>
      <c r="L358" s="6">
        <v>0</v>
      </c>
      <c r="M358" s="6">
        <v>0</v>
      </c>
      <c r="N358" s="6">
        <v>0</v>
      </c>
      <c r="O358" s="6">
        <v>766.37</v>
      </c>
      <c r="P358" s="6">
        <v>0</v>
      </c>
      <c r="Q358" s="6">
        <v>282</v>
      </c>
      <c r="R358" s="6">
        <v>68.790000000000006</v>
      </c>
      <c r="S358" s="6">
        <v>304.68</v>
      </c>
      <c r="T358" s="6">
        <v>0</v>
      </c>
      <c r="U358" s="6">
        <v>0</v>
      </c>
      <c r="V358" s="6">
        <v>6093.67</v>
      </c>
      <c r="W358" s="6">
        <v>9834.4699999999993</v>
      </c>
      <c r="X358" s="6">
        <v>8954.48</v>
      </c>
      <c r="Y358" s="513">
        <f>IF(A358&lt;&gt;"",IF(A358=мар17!A358,0,1),IF(AND(B358=мар17!B358,C358=мар17!C358),0,1))</f>
        <v>0</v>
      </c>
      <c r="Z358" s="70" t="str">
        <f t="shared" si="46"/>
        <v>ул. Шестая д.6</v>
      </c>
      <c r="AA358" s="504">
        <f>IF($B358&lt;&gt;"",MAX(AA$7:AA357)+1,0)</f>
        <v>346</v>
      </c>
      <c r="AB358" s="502">
        <f t="shared" si="45"/>
        <v>358</v>
      </c>
      <c r="AC358" s="504">
        <f>1</f>
        <v>1</v>
      </c>
      <c r="AD358" s="103">
        <f t="shared" si="47"/>
        <v>1678.17</v>
      </c>
      <c r="AE358" s="103">
        <f t="shared" si="48"/>
        <v>4133.5</v>
      </c>
      <c r="AF358" s="103">
        <f t="shared" si="49"/>
        <v>282</v>
      </c>
      <c r="AG358" s="3"/>
    </row>
    <row r="359" spans="2:33" ht="13.2" x14ac:dyDescent="0.25">
      <c r="B359" s="1" t="str">
        <f>адреса!$G$353</f>
        <v>кв.53</v>
      </c>
      <c r="C359" s="522">
        <f>адреса!$I$353</f>
        <v>60000053</v>
      </c>
      <c r="D359" s="6" t="str">
        <f>адреса!$K$353</f>
        <v>ФИО-6-53</v>
      </c>
      <c r="E359" s="6">
        <v>18336.55</v>
      </c>
      <c r="F359" s="6">
        <v>3049.98</v>
      </c>
      <c r="G359" s="6">
        <v>0</v>
      </c>
      <c r="H359" s="6">
        <v>-9487.11</v>
      </c>
      <c r="I359" s="6">
        <v>168.54</v>
      </c>
      <c r="J359" s="6">
        <v>0</v>
      </c>
      <c r="K359" s="6">
        <v>300.91000000000003</v>
      </c>
      <c r="L359" s="6">
        <v>0</v>
      </c>
      <c r="M359" s="6">
        <v>0</v>
      </c>
      <c r="N359" s="6">
        <v>0</v>
      </c>
      <c r="O359" s="6">
        <v>0</v>
      </c>
      <c r="P359" s="6">
        <v>0</v>
      </c>
      <c r="Q359" s="6">
        <v>282</v>
      </c>
      <c r="R359" s="6">
        <v>82.55</v>
      </c>
      <c r="S359" s="6">
        <v>365.62</v>
      </c>
      <c r="T359" s="6">
        <v>0</v>
      </c>
      <c r="U359" s="6">
        <v>0</v>
      </c>
      <c r="V359" s="6">
        <v>-5237.51</v>
      </c>
      <c r="W359" s="6">
        <v>10000</v>
      </c>
      <c r="X359" s="6">
        <v>3099.04</v>
      </c>
      <c r="Y359" s="513">
        <f>IF(A359&lt;&gt;"",IF(A359=мар17!A359,0,1),IF(AND(B359=мар17!B359,C359=мар17!C359),0,1))</f>
        <v>0</v>
      </c>
      <c r="Z359" s="70" t="str">
        <f t="shared" si="46"/>
        <v>ул. Шестая д.6</v>
      </c>
      <c r="AA359" s="504">
        <f>IF($B359&lt;&gt;"",MAX(AA$7:AA358)+1,0)</f>
        <v>347</v>
      </c>
      <c r="AB359" s="502">
        <f t="shared" si="45"/>
        <v>359</v>
      </c>
      <c r="AC359" s="504">
        <f>1</f>
        <v>1</v>
      </c>
      <c r="AD359" s="103">
        <f t="shared" si="47"/>
        <v>3049.98</v>
      </c>
      <c r="AE359" s="103">
        <f t="shared" si="48"/>
        <v>-8569.49</v>
      </c>
      <c r="AF359" s="103">
        <f t="shared" si="49"/>
        <v>282</v>
      </c>
      <c r="AG359" s="3"/>
    </row>
    <row r="360" spans="2:33" ht="13.2" x14ac:dyDescent="0.25">
      <c r="B360" s="1" t="str">
        <f>адреса!$G$354</f>
        <v>кв.54</v>
      </c>
      <c r="C360" s="522">
        <f>адреса!$I$354</f>
        <v>60000054</v>
      </c>
      <c r="D360" s="6" t="str">
        <f>адреса!$K$354</f>
        <v>ФИО-6-54</v>
      </c>
      <c r="E360" s="6">
        <v>17655.13</v>
      </c>
      <c r="F360" s="6">
        <v>2324.9299999999998</v>
      </c>
      <c r="G360" s="6">
        <v>0</v>
      </c>
      <c r="H360" s="6">
        <v>3963.35</v>
      </c>
      <c r="I360" s="6">
        <v>168.54</v>
      </c>
      <c r="J360" s="6">
        <v>0</v>
      </c>
      <c r="K360" s="6">
        <v>300.91000000000003</v>
      </c>
      <c r="L360" s="6">
        <v>0</v>
      </c>
      <c r="M360" s="6">
        <v>0</v>
      </c>
      <c r="N360" s="6">
        <v>0</v>
      </c>
      <c r="O360" s="6">
        <v>0.2</v>
      </c>
      <c r="P360" s="6">
        <v>0</v>
      </c>
      <c r="Q360" s="6">
        <v>282</v>
      </c>
      <c r="R360" s="6">
        <v>82.55</v>
      </c>
      <c r="S360" s="6">
        <v>365.62</v>
      </c>
      <c r="T360" s="6">
        <v>0</v>
      </c>
      <c r="U360" s="6">
        <v>0</v>
      </c>
      <c r="V360" s="6">
        <v>7488.1</v>
      </c>
      <c r="W360" s="6">
        <v>0</v>
      </c>
      <c r="X360" s="6">
        <v>25143.23</v>
      </c>
      <c r="Y360" s="513">
        <f>IF(A360&lt;&gt;"",IF(A360=мар17!A360,0,1),IF(AND(B360=мар17!B360,C360=мар17!C360),0,1))</f>
        <v>0</v>
      </c>
      <c r="Z360" s="70" t="str">
        <f t="shared" si="46"/>
        <v>ул. Шестая д.6</v>
      </c>
      <c r="AA360" s="504">
        <f>IF($B360&lt;&gt;"",MAX(AA$7:AA359)+1,0)</f>
        <v>348</v>
      </c>
      <c r="AB360" s="502">
        <f t="shared" si="45"/>
        <v>360</v>
      </c>
      <c r="AC360" s="504">
        <f>1</f>
        <v>1</v>
      </c>
      <c r="AD360" s="103">
        <f t="shared" si="47"/>
        <v>2324.9299999999998</v>
      </c>
      <c r="AE360" s="103">
        <f t="shared" si="48"/>
        <v>4881.17</v>
      </c>
      <c r="AF360" s="103">
        <f t="shared" si="49"/>
        <v>282</v>
      </c>
      <c r="AG360" s="3"/>
    </row>
    <row r="361" spans="2:33" ht="13.2" x14ac:dyDescent="0.25">
      <c r="B361" s="1" t="str">
        <f>адреса!$G$355</f>
        <v>кв.55</v>
      </c>
      <c r="C361" s="522">
        <f>адреса!$I$355</f>
        <v>60000055</v>
      </c>
      <c r="D361" s="6" t="str">
        <f>адреса!$K$355</f>
        <v>ФИО-6-55</v>
      </c>
      <c r="E361" s="6">
        <v>4570.8100000000004</v>
      </c>
      <c r="F361" s="6">
        <v>1480.74</v>
      </c>
      <c r="G361" s="6">
        <v>0</v>
      </c>
      <c r="H361" s="6">
        <v>2568.87</v>
      </c>
      <c r="I361" s="6">
        <v>4.59</v>
      </c>
      <c r="J361" s="6">
        <v>0</v>
      </c>
      <c r="K361" s="6">
        <v>10.99</v>
      </c>
      <c r="L361" s="6">
        <v>0</v>
      </c>
      <c r="M361" s="6">
        <v>0</v>
      </c>
      <c r="N361" s="6">
        <v>0</v>
      </c>
      <c r="O361" s="6">
        <v>63.19</v>
      </c>
      <c r="P361" s="6">
        <v>0</v>
      </c>
      <c r="Q361" s="6">
        <v>282</v>
      </c>
      <c r="R361" s="6">
        <v>4.59</v>
      </c>
      <c r="S361" s="6">
        <v>20.309999999999999</v>
      </c>
      <c r="T361" s="6">
        <v>0</v>
      </c>
      <c r="U361" s="6">
        <v>0</v>
      </c>
      <c r="V361" s="6">
        <v>4435.28</v>
      </c>
      <c r="W361" s="6">
        <v>9006.09</v>
      </c>
      <c r="X361" s="6">
        <v>0</v>
      </c>
      <c r="Y361" s="513">
        <f>IF(A361&lt;&gt;"",IF(A361=мар17!A361,0,1),IF(AND(B361=мар17!B361,C361=мар17!C361),0,1))</f>
        <v>0</v>
      </c>
      <c r="Z361" s="70" t="str">
        <f t="shared" si="46"/>
        <v>ул. Шестая д.6</v>
      </c>
      <c r="AA361" s="504">
        <f>IF($B361&lt;&gt;"",MAX(AA$7:AA360)+1,0)</f>
        <v>349</v>
      </c>
      <c r="AB361" s="502">
        <f t="shared" si="45"/>
        <v>361</v>
      </c>
      <c r="AC361" s="504">
        <f>1</f>
        <v>1</v>
      </c>
      <c r="AD361" s="103">
        <f t="shared" si="47"/>
        <v>1480.74</v>
      </c>
      <c r="AE361" s="103">
        <f t="shared" si="48"/>
        <v>2672.54</v>
      </c>
      <c r="AF361" s="103">
        <f t="shared" si="49"/>
        <v>282</v>
      </c>
      <c r="AG361" s="3"/>
    </row>
    <row r="362" spans="2:33" ht="13.2" x14ac:dyDescent="0.25">
      <c r="B362" s="1" t="str">
        <f>адреса!$G$356</f>
        <v>кв.56</v>
      </c>
      <c r="C362" s="522">
        <f>адреса!$I$356</f>
        <v>60000056</v>
      </c>
      <c r="D362" s="6" t="str">
        <f>адреса!$K$356</f>
        <v>ФИО-6-56</v>
      </c>
      <c r="E362" s="6">
        <v>5006.47</v>
      </c>
      <c r="F362" s="6">
        <v>1300.33</v>
      </c>
      <c r="G362" s="6">
        <v>0</v>
      </c>
      <c r="H362" s="6">
        <v>2349.83</v>
      </c>
      <c r="I362" s="6">
        <v>5.48</v>
      </c>
      <c r="J362" s="6">
        <v>0</v>
      </c>
      <c r="K362" s="6">
        <v>13.11</v>
      </c>
      <c r="L362" s="6">
        <v>0</v>
      </c>
      <c r="M362" s="6">
        <v>0</v>
      </c>
      <c r="N362" s="6">
        <v>0</v>
      </c>
      <c r="O362" s="6">
        <v>0.2</v>
      </c>
      <c r="P362" s="6">
        <v>0</v>
      </c>
      <c r="Q362" s="6">
        <v>282</v>
      </c>
      <c r="R362" s="6">
        <v>5.46</v>
      </c>
      <c r="S362" s="6">
        <v>24.17</v>
      </c>
      <c r="T362" s="6">
        <v>0</v>
      </c>
      <c r="U362" s="6">
        <v>0</v>
      </c>
      <c r="V362" s="6">
        <v>3980.58</v>
      </c>
      <c r="W362" s="6">
        <v>5006.47</v>
      </c>
      <c r="X362" s="6">
        <v>3980.58</v>
      </c>
      <c r="Y362" s="513">
        <f>IF(A362&lt;&gt;"",IF(A362=мар17!A362,0,1),IF(AND(B362=мар17!B362,C362=мар17!C362),0,1))</f>
        <v>0</v>
      </c>
      <c r="Z362" s="70" t="str">
        <f t="shared" si="46"/>
        <v>ул. Шестая д.6</v>
      </c>
      <c r="AA362" s="504">
        <f>IF($B362&lt;&gt;"",MAX(AA$7:AA361)+1,0)</f>
        <v>350</v>
      </c>
      <c r="AB362" s="502">
        <f t="shared" si="45"/>
        <v>362</v>
      </c>
      <c r="AC362" s="504">
        <f>1</f>
        <v>1</v>
      </c>
      <c r="AD362" s="103">
        <f t="shared" si="47"/>
        <v>1300.33</v>
      </c>
      <c r="AE362" s="103">
        <f t="shared" si="48"/>
        <v>2398.25</v>
      </c>
      <c r="AF362" s="103">
        <f t="shared" si="49"/>
        <v>282</v>
      </c>
      <c r="AG362" s="3"/>
    </row>
    <row r="363" spans="2:33" ht="13.2" x14ac:dyDescent="0.25">
      <c r="B363" s="1" t="str">
        <f>адреса!$G$357</f>
        <v>кв.57</v>
      </c>
      <c r="C363" s="522">
        <f>адреса!$I$357</f>
        <v>60000057</v>
      </c>
      <c r="D363" s="6" t="str">
        <f>адреса!$K$357</f>
        <v>ФИО-6-57</v>
      </c>
      <c r="E363" s="6">
        <v>10508.28</v>
      </c>
      <c r="F363" s="6">
        <v>1300.33</v>
      </c>
      <c r="G363" s="6">
        <v>0</v>
      </c>
      <c r="H363" s="6">
        <v>2216.69</v>
      </c>
      <c r="I363" s="6">
        <v>137.9</v>
      </c>
      <c r="J363" s="6">
        <v>0</v>
      </c>
      <c r="K363" s="6">
        <v>265.95999999999998</v>
      </c>
      <c r="L363" s="6">
        <v>0</v>
      </c>
      <c r="M363" s="6">
        <v>0</v>
      </c>
      <c r="N363" s="6">
        <v>0</v>
      </c>
      <c r="O363" s="6">
        <v>434.93</v>
      </c>
      <c r="P363" s="6">
        <v>0</v>
      </c>
      <c r="Q363" s="6">
        <v>282</v>
      </c>
      <c r="R363" s="6">
        <v>84.02</v>
      </c>
      <c r="S363" s="6">
        <v>372.14</v>
      </c>
      <c r="T363" s="6">
        <v>0</v>
      </c>
      <c r="U363" s="6">
        <v>0</v>
      </c>
      <c r="V363" s="6">
        <v>5093.97</v>
      </c>
      <c r="W363" s="6">
        <v>10508.28</v>
      </c>
      <c r="X363" s="6">
        <v>5093.97</v>
      </c>
      <c r="Y363" s="513">
        <f>IF(A363&lt;&gt;"",IF(A363=мар17!A363,0,1),IF(AND(B363=мар17!B363,C363=мар17!C363),0,1))</f>
        <v>0</v>
      </c>
      <c r="Z363" s="70" t="str">
        <f t="shared" si="46"/>
        <v>ул. Шестая д.6</v>
      </c>
      <c r="AA363" s="504">
        <f>IF($B363&lt;&gt;"",MAX(AA$7:AA362)+1,0)</f>
        <v>351</v>
      </c>
      <c r="AB363" s="502">
        <f t="shared" si="45"/>
        <v>363</v>
      </c>
      <c r="AC363" s="504">
        <f>1</f>
        <v>1</v>
      </c>
      <c r="AD363" s="103">
        <f t="shared" si="47"/>
        <v>1300.33</v>
      </c>
      <c r="AE363" s="103">
        <f t="shared" si="48"/>
        <v>3511.64</v>
      </c>
      <c r="AF363" s="103">
        <f t="shared" si="49"/>
        <v>282.00000000000045</v>
      </c>
      <c r="AG363" s="3"/>
    </row>
    <row r="364" spans="2:33" ht="13.2" x14ac:dyDescent="0.25">
      <c r="B364" s="1" t="str">
        <f>адреса!$G$358</f>
        <v>кв.58</v>
      </c>
      <c r="C364" s="522">
        <f>адреса!$I$358</f>
        <v>60000058</v>
      </c>
      <c r="D364" s="6" t="str">
        <f>адреса!$K$358</f>
        <v>ФИО-6-58</v>
      </c>
      <c r="E364" s="6">
        <v>6826.8</v>
      </c>
      <c r="F364" s="6">
        <v>1473.93</v>
      </c>
      <c r="G364" s="6">
        <v>0</v>
      </c>
      <c r="H364" s="6">
        <v>755.08</v>
      </c>
      <c r="I364" s="6">
        <v>1028.18</v>
      </c>
      <c r="J364" s="6">
        <v>0</v>
      </c>
      <c r="K364" s="6">
        <v>1249.3499999999999</v>
      </c>
      <c r="L364" s="6">
        <v>0</v>
      </c>
      <c r="M364" s="6">
        <v>0</v>
      </c>
      <c r="N364" s="6">
        <v>0</v>
      </c>
      <c r="O364" s="6">
        <v>119.37</v>
      </c>
      <c r="P364" s="6">
        <v>0</v>
      </c>
      <c r="Q364" s="6">
        <v>282</v>
      </c>
      <c r="R364" s="6">
        <v>14.31</v>
      </c>
      <c r="S364" s="6">
        <v>63.37</v>
      </c>
      <c r="T364" s="6">
        <v>0</v>
      </c>
      <c r="U364" s="6">
        <v>0</v>
      </c>
      <c r="V364" s="6">
        <v>4985.59</v>
      </c>
      <c r="W364" s="6">
        <v>6826.8</v>
      </c>
      <c r="X364" s="6">
        <v>4985.59</v>
      </c>
      <c r="Y364" s="513">
        <f>IF(A364&lt;&gt;"",IF(A364=мар17!A364,0,1),IF(AND(B364=мар17!B364,C364=мар17!C364),0,1))</f>
        <v>0</v>
      </c>
      <c r="Z364" s="70" t="str">
        <f t="shared" si="46"/>
        <v>ул. Шестая д.6</v>
      </c>
      <c r="AA364" s="504">
        <f>IF($B364&lt;&gt;"",MAX(AA$7:AA363)+1,0)</f>
        <v>352</v>
      </c>
      <c r="AB364" s="502">
        <f t="shared" si="45"/>
        <v>364</v>
      </c>
      <c r="AC364" s="504">
        <f>1</f>
        <v>1</v>
      </c>
      <c r="AD364" s="103">
        <f t="shared" si="47"/>
        <v>1473.93</v>
      </c>
      <c r="AE364" s="103">
        <f t="shared" si="48"/>
        <v>3229.66</v>
      </c>
      <c r="AF364" s="103">
        <f t="shared" si="49"/>
        <v>282</v>
      </c>
      <c r="AG364" s="3"/>
    </row>
    <row r="365" spans="2:33" ht="13.2" x14ac:dyDescent="0.25">
      <c r="B365" s="1" t="str">
        <f>адреса!$G$359</f>
        <v>кв.59</v>
      </c>
      <c r="C365" s="522">
        <f>адреса!$I$359</f>
        <v>60000059</v>
      </c>
      <c r="D365" s="6" t="str">
        <f>адреса!$K$359</f>
        <v>ФИО-6-59</v>
      </c>
      <c r="E365" s="6">
        <v>9472.07</v>
      </c>
      <c r="F365" s="6">
        <v>2348.7600000000002</v>
      </c>
      <c r="G365" s="6">
        <v>0</v>
      </c>
      <c r="H365" s="6">
        <v>4003.97</v>
      </c>
      <c r="I365" s="6">
        <v>3.7</v>
      </c>
      <c r="J365" s="6">
        <v>0</v>
      </c>
      <c r="K365" s="6">
        <v>4.6900000000000004</v>
      </c>
      <c r="L365" s="6">
        <v>0</v>
      </c>
      <c r="M365" s="6">
        <v>0</v>
      </c>
      <c r="N365" s="6">
        <v>0</v>
      </c>
      <c r="O365" s="6">
        <v>22.34</v>
      </c>
      <c r="P365" s="6">
        <v>0</v>
      </c>
      <c r="Q365" s="6">
        <v>282</v>
      </c>
      <c r="R365" s="6">
        <v>0.21</v>
      </c>
      <c r="S365" s="6">
        <v>0.94</v>
      </c>
      <c r="T365" s="6">
        <v>0</v>
      </c>
      <c r="U365" s="6">
        <v>0</v>
      </c>
      <c r="V365" s="6">
        <v>6666.61</v>
      </c>
      <c r="W365" s="6">
        <v>9472.07</v>
      </c>
      <c r="X365" s="6">
        <v>6666.61</v>
      </c>
      <c r="Y365" s="513">
        <f>IF(A365&lt;&gt;"",IF(A365=мар17!A365,0,1),IF(AND(B365=мар17!B365,C365=мар17!C365),0,1))</f>
        <v>0</v>
      </c>
      <c r="Z365" s="70" t="str">
        <f t="shared" si="46"/>
        <v>ул. Шестая д.6</v>
      </c>
      <c r="AA365" s="504">
        <f>IF($B365&lt;&gt;"",MAX(AA$7:AA364)+1,0)</f>
        <v>353</v>
      </c>
      <c r="AB365" s="502">
        <f t="shared" si="45"/>
        <v>365</v>
      </c>
      <c r="AC365" s="504">
        <f>1</f>
        <v>1</v>
      </c>
      <c r="AD365" s="103">
        <f t="shared" si="47"/>
        <v>2348.7600000000002</v>
      </c>
      <c r="AE365" s="103">
        <f t="shared" si="48"/>
        <v>4035.85</v>
      </c>
      <c r="AF365" s="103">
        <f t="shared" si="49"/>
        <v>281.99999999999955</v>
      </c>
      <c r="AG365" s="3"/>
    </row>
    <row r="366" spans="2:33" ht="13.2" x14ac:dyDescent="0.25">
      <c r="B366" s="1" t="str">
        <f>адреса!$G$360</f>
        <v>кв.60</v>
      </c>
      <c r="C366" s="522">
        <f>адреса!$I$360</f>
        <v>60000060</v>
      </c>
      <c r="D366" s="6" t="str">
        <f>адреса!$K$360</f>
        <v>ФИО-6-60</v>
      </c>
      <c r="E366" s="6">
        <v>22370.59</v>
      </c>
      <c r="F366" s="6">
        <v>3060.2</v>
      </c>
      <c r="G366" s="6">
        <v>0</v>
      </c>
      <c r="H366" s="6">
        <v>5216.76</v>
      </c>
      <c r="I366" s="6">
        <v>168.54</v>
      </c>
      <c r="J366" s="6">
        <v>0</v>
      </c>
      <c r="K366" s="6">
        <v>300.91000000000003</v>
      </c>
      <c r="L366" s="6">
        <v>0</v>
      </c>
      <c r="M366" s="6">
        <v>0</v>
      </c>
      <c r="N366" s="6">
        <v>0</v>
      </c>
      <c r="O366" s="6">
        <v>0</v>
      </c>
      <c r="P366" s="6">
        <v>0</v>
      </c>
      <c r="Q366" s="6">
        <v>282</v>
      </c>
      <c r="R366" s="6">
        <v>82.55</v>
      </c>
      <c r="S366" s="6">
        <v>365.62</v>
      </c>
      <c r="T366" s="6">
        <v>0</v>
      </c>
      <c r="U366" s="6">
        <v>0</v>
      </c>
      <c r="V366" s="6">
        <v>9476.58</v>
      </c>
      <c r="W366" s="6">
        <v>0</v>
      </c>
      <c r="X366" s="6">
        <v>31847.17</v>
      </c>
      <c r="Y366" s="513">
        <f>IF(A366&lt;&gt;"",IF(A366=мар17!A366,0,1),IF(AND(B366=мар17!B366,C366=мар17!C366),0,1))</f>
        <v>0</v>
      </c>
      <c r="Z366" s="70" t="str">
        <f t="shared" si="46"/>
        <v>ул. Шестая д.6</v>
      </c>
      <c r="AA366" s="504">
        <f>IF($B366&lt;&gt;"",MAX(AA$7:AA365)+1,0)</f>
        <v>354</v>
      </c>
      <c r="AB366" s="502">
        <f t="shared" si="45"/>
        <v>366</v>
      </c>
      <c r="AC366" s="504">
        <f>1</f>
        <v>1</v>
      </c>
      <c r="AD366" s="103">
        <f t="shared" si="47"/>
        <v>3060.2</v>
      </c>
      <c r="AE366" s="103">
        <f t="shared" si="48"/>
        <v>6134.38</v>
      </c>
      <c r="AF366" s="103">
        <f t="shared" si="49"/>
        <v>282</v>
      </c>
      <c r="AG366" s="3"/>
    </row>
    <row r="367" spans="2:33" ht="13.2" x14ac:dyDescent="0.25">
      <c r="B367" s="1" t="str">
        <f>адреса!$G$361</f>
        <v>кв.61</v>
      </c>
      <c r="C367" s="522">
        <f>адреса!$I$361</f>
        <v>60000061</v>
      </c>
      <c r="D367" s="6" t="str">
        <f>адреса!$K$361</f>
        <v>ФИО-6-61</v>
      </c>
      <c r="E367" s="6">
        <v>15124.73</v>
      </c>
      <c r="F367" s="6">
        <v>1678.17</v>
      </c>
      <c r="G367" s="6">
        <v>0</v>
      </c>
      <c r="H367" s="6">
        <v>2860.81</v>
      </c>
      <c r="I367" s="6">
        <v>337.07</v>
      </c>
      <c r="J367" s="6">
        <v>0</v>
      </c>
      <c r="K367" s="6">
        <v>601.80999999999995</v>
      </c>
      <c r="L367" s="6">
        <v>0</v>
      </c>
      <c r="M367" s="6">
        <v>0</v>
      </c>
      <c r="N367" s="6">
        <v>0</v>
      </c>
      <c r="O367" s="6">
        <v>801.25</v>
      </c>
      <c r="P367" s="6">
        <v>0</v>
      </c>
      <c r="Q367" s="6">
        <v>282</v>
      </c>
      <c r="R367" s="6">
        <v>165.1</v>
      </c>
      <c r="S367" s="6">
        <v>731.23</v>
      </c>
      <c r="T367" s="6">
        <v>0</v>
      </c>
      <c r="U367" s="6">
        <v>0</v>
      </c>
      <c r="V367" s="6">
        <v>7457.44</v>
      </c>
      <c r="W367" s="6">
        <v>0</v>
      </c>
      <c r="X367" s="6">
        <v>22582.17</v>
      </c>
      <c r="Y367" s="513">
        <f>IF(A367&lt;&gt;"",IF(A367=мар17!A367,0,1),IF(AND(B367=мар17!B367,C367=мар17!C367),0,1))</f>
        <v>0</v>
      </c>
      <c r="Z367" s="70" t="str">
        <f t="shared" si="46"/>
        <v>ул. Шестая д.6</v>
      </c>
      <c r="AA367" s="504">
        <f>IF($B367&lt;&gt;"",MAX(AA$7:AA366)+1,0)</f>
        <v>355</v>
      </c>
      <c r="AB367" s="502">
        <f t="shared" si="45"/>
        <v>367</v>
      </c>
      <c r="AC367" s="504">
        <f>1</f>
        <v>1</v>
      </c>
      <c r="AD367" s="103">
        <f t="shared" si="47"/>
        <v>1678.17</v>
      </c>
      <c r="AE367" s="103">
        <f t="shared" si="48"/>
        <v>5497.27</v>
      </c>
      <c r="AF367" s="103">
        <f t="shared" si="49"/>
        <v>281.99999999999909</v>
      </c>
      <c r="AG367" s="3"/>
    </row>
    <row r="368" spans="2:33" ht="13.2" x14ac:dyDescent="0.25">
      <c r="B368" s="1" t="str">
        <f>адреса!$G$362</f>
        <v>кв.62</v>
      </c>
      <c r="C368" s="522">
        <f>адреса!$I$362</f>
        <v>60000062</v>
      </c>
      <c r="D368" s="6" t="str">
        <f>адреса!$K$362</f>
        <v>ФИО-6-62</v>
      </c>
      <c r="E368" s="6">
        <v>16649.400000000001</v>
      </c>
      <c r="F368" s="6">
        <v>1732.64</v>
      </c>
      <c r="G368" s="6">
        <v>0</v>
      </c>
      <c r="H368" s="6">
        <v>2953.65</v>
      </c>
      <c r="I368" s="6">
        <v>337.07</v>
      </c>
      <c r="J368" s="6">
        <v>0</v>
      </c>
      <c r="K368" s="6">
        <v>601.80999999999995</v>
      </c>
      <c r="L368" s="6">
        <v>0</v>
      </c>
      <c r="M368" s="6">
        <v>0</v>
      </c>
      <c r="N368" s="6">
        <v>0</v>
      </c>
      <c r="O368" s="6">
        <v>0.13</v>
      </c>
      <c r="P368" s="6">
        <v>0</v>
      </c>
      <c r="Q368" s="6">
        <v>282</v>
      </c>
      <c r="R368" s="6">
        <v>165.1</v>
      </c>
      <c r="S368" s="6">
        <v>731.23</v>
      </c>
      <c r="T368" s="6">
        <v>0</v>
      </c>
      <c r="U368" s="6">
        <v>0</v>
      </c>
      <c r="V368" s="6">
        <v>6803.63</v>
      </c>
      <c r="W368" s="6">
        <v>0</v>
      </c>
      <c r="X368" s="6">
        <v>23453.03</v>
      </c>
      <c r="Y368" s="513">
        <f>IF(A368&lt;&gt;"",IF(A368=мар17!A368,0,1),IF(AND(B368=мар17!B368,C368=мар17!C368),0,1))</f>
        <v>0</v>
      </c>
      <c r="Z368" s="70" t="str">
        <f t="shared" si="46"/>
        <v>ул. Шестая д.6</v>
      </c>
      <c r="AA368" s="504">
        <f>IF($B368&lt;&gt;"",MAX(AA$7:AA367)+1,0)</f>
        <v>356</v>
      </c>
      <c r="AB368" s="502">
        <f t="shared" si="45"/>
        <v>368</v>
      </c>
      <c r="AC368" s="504">
        <f>1</f>
        <v>1</v>
      </c>
      <c r="AD368" s="103">
        <f t="shared" si="47"/>
        <v>1732.64</v>
      </c>
      <c r="AE368" s="103">
        <f t="shared" si="48"/>
        <v>4788.99</v>
      </c>
      <c r="AF368" s="103">
        <f t="shared" si="49"/>
        <v>282</v>
      </c>
      <c r="AG368" s="3"/>
    </row>
    <row r="369" spans="2:33" ht="13.2" x14ac:dyDescent="0.25">
      <c r="B369" s="1" t="str">
        <f>адреса!$G$363</f>
        <v>кв.63</v>
      </c>
      <c r="C369" s="522">
        <f>адреса!$I$363</f>
        <v>60000063</v>
      </c>
      <c r="D369" s="6" t="str">
        <f>адреса!$K$363</f>
        <v>ФИО-6-63</v>
      </c>
      <c r="E369" s="6">
        <v>13790.27</v>
      </c>
      <c r="F369" s="6">
        <v>1719.02</v>
      </c>
      <c r="G369" s="6">
        <v>0</v>
      </c>
      <c r="H369" s="6">
        <v>1178.5999999999999</v>
      </c>
      <c r="I369" s="6">
        <v>201.3</v>
      </c>
      <c r="J369" s="6">
        <v>0</v>
      </c>
      <c r="K369" s="6">
        <v>589.20000000000005</v>
      </c>
      <c r="L369" s="6">
        <v>0</v>
      </c>
      <c r="M369" s="6">
        <v>0</v>
      </c>
      <c r="N369" s="6">
        <v>0</v>
      </c>
      <c r="O369" s="6">
        <v>2754.84</v>
      </c>
      <c r="P369" s="6">
        <v>0</v>
      </c>
      <c r="Q369" s="6">
        <v>282</v>
      </c>
      <c r="R369" s="6">
        <v>290.33999999999997</v>
      </c>
      <c r="S369" s="6">
        <v>1285.95</v>
      </c>
      <c r="T369" s="6">
        <v>0</v>
      </c>
      <c r="U369" s="6">
        <v>0</v>
      </c>
      <c r="V369" s="6">
        <v>8301.25</v>
      </c>
      <c r="W369" s="6">
        <v>13790.27</v>
      </c>
      <c r="X369" s="6">
        <v>8301.25</v>
      </c>
      <c r="Y369" s="513">
        <f>IF(A369&lt;&gt;"",IF(A369=мар17!A369,0,1),IF(AND(B369=мар17!B369,C369=мар17!C369),0,1))</f>
        <v>0</v>
      </c>
      <c r="Z369" s="70" t="str">
        <f t="shared" si="46"/>
        <v>ул. Шестая д.6</v>
      </c>
      <c r="AA369" s="504">
        <f>IF($B369&lt;&gt;"",MAX(AA$7:AA368)+1,0)</f>
        <v>357</v>
      </c>
      <c r="AB369" s="502">
        <f t="shared" si="45"/>
        <v>369</v>
      </c>
      <c r="AC369" s="504">
        <f>1</f>
        <v>1</v>
      </c>
      <c r="AD369" s="103">
        <f t="shared" si="47"/>
        <v>1719.02</v>
      </c>
      <c r="AE369" s="103">
        <f t="shared" si="48"/>
        <v>6300.2300000000005</v>
      </c>
      <c r="AF369" s="103">
        <f t="shared" si="49"/>
        <v>281.99999999999909</v>
      </c>
      <c r="AG369" s="3"/>
    </row>
    <row r="370" spans="2:33" ht="13.2" x14ac:dyDescent="0.25">
      <c r="B370" s="1" t="str">
        <f>адреса!$G$364</f>
        <v>кв.64</v>
      </c>
      <c r="C370" s="522">
        <f>адреса!$I$364</f>
        <v>60000064</v>
      </c>
      <c r="D370" s="6" t="str">
        <f>адреса!$K$364</f>
        <v>ФИО-6-64</v>
      </c>
      <c r="E370" s="6">
        <v>4174.8500000000004</v>
      </c>
      <c r="F370" s="6">
        <v>1487.55</v>
      </c>
      <c r="G370" s="6">
        <v>0</v>
      </c>
      <c r="H370" s="6">
        <v>2535.85</v>
      </c>
      <c r="I370" s="6">
        <v>25.38</v>
      </c>
      <c r="J370" s="6">
        <v>0</v>
      </c>
      <c r="K370" s="6">
        <v>50.69</v>
      </c>
      <c r="L370" s="6">
        <v>0</v>
      </c>
      <c r="M370" s="6">
        <v>0</v>
      </c>
      <c r="N370" s="6">
        <v>0</v>
      </c>
      <c r="O370" s="6">
        <v>120.17</v>
      </c>
      <c r="P370" s="6">
        <v>0</v>
      </c>
      <c r="Q370" s="6">
        <v>282</v>
      </c>
      <c r="R370" s="6">
        <v>16.920000000000002</v>
      </c>
      <c r="S370" s="6">
        <v>74.930000000000007</v>
      </c>
      <c r="T370" s="6">
        <v>0</v>
      </c>
      <c r="U370" s="6">
        <v>0</v>
      </c>
      <c r="V370" s="6">
        <v>4593.49</v>
      </c>
      <c r="W370" s="6">
        <v>8768.34</v>
      </c>
      <c r="X370" s="6">
        <v>0</v>
      </c>
      <c r="Y370" s="513">
        <f>IF(A370&lt;&gt;"",IF(A370=мар17!A370,0,1),IF(AND(B370=мар17!B370,C370=мар17!C370),0,1))</f>
        <v>0</v>
      </c>
      <c r="Z370" s="70" t="str">
        <f t="shared" si="46"/>
        <v>ул. Шестая д.6</v>
      </c>
      <c r="AA370" s="504">
        <f>IF($B370&lt;&gt;"",MAX(AA$7:AA369)+1,0)</f>
        <v>358</v>
      </c>
      <c r="AB370" s="502">
        <f t="shared" si="45"/>
        <v>370</v>
      </c>
      <c r="AC370" s="504">
        <f>1</f>
        <v>1</v>
      </c>
      <c r="AD370" s="103">
        <f t="shared" si="47"/>
        <v>1487.55</v>
      </c>
      <c r="AE370" s="103">
        <f t="shared" si="48"/>
        <v>2823.94</v>
      </c>
      <c r="AF370" s="103">
        <f t="shared" si="49"/>
        <v>281.99999999999955</v>
      </c>
      <c r="AG370" s="3"/>
    </row>
    <row r="371" spans="2:33" ht="13.2" x14ac:dyDescent="0.25">
      <c r="B371" s="1" t="str">
        <f>адреса!$G$365</f>
        <v>кв.65</v>
      </c>
      <c r="C371" s="522">
        <f>адреса!$I$365</f>
        <v>60000065</v>
      </c>
      <c r="D371" s="6" t="str">
        <f>адреса!$K$365</f>
        <v>ФИО-6-65</v>
      </c>
      <c r="E371" s="6">
        <v>10103.43</v>
      </c>
      <c r="F371" s="6">
        <v>1487.55</v>
      </c>
      <c r="G371" s="6">
        <v>0</v>
      </c>
      <c r="H371" s="6">
        <v>2535.85</v>
      </c>
      <c r="I371" s="6">
        <v>79.47</v>
      </c>
      <c r="J371" s="6">
        <v>0</v>
      </c>
      <c r="K371" s="6">
        <v>96.52</v>
      </c>
      <c r="L371" s="6">
        <v>0</v>
      </c>
      <c r="M371" s="6">
        <v>0</v>
      </c>
      <c r="N371" s="6">
        <v>0</v>
      </c>
      <c r="O371" s="6">
        <v>1.21</v>
      </c>
      <c r="P371" s="6">
        <v>0</v>
      </c>
      <c r="Q371" s="6">
        <v>282</v>
      </c>
      <c r="R371" s="6">
        <v>1.07</v>
      </c>
      <c r="S371" s="6">
        <v>4.72</v>
      </c>
      <c r="T371" s="6">
        <v>0</v>
      </c>
      <c r="U371" s="6">
        <v>0</v>
      </c>
      <c r="V371" s="6">
        <v>4488.3900000000003</v>
      </c>
      <c r="W371" s="6">
        <v>11590.98</v>
      </c>
      <c r="X371" s="6">
        <v>3000.84</v>
      </c>
      <c r="Y371" s="513">
        <f>IF(A371&lt;&gt;"",IF(A371=мар17!A371,0,1),IF(AND(B371=мар17!B371,C371=мар17!C371),0,1))</f>
        <v>0</v>
      </c>
      <c r="Z371" s="70" t="str">
        <f t="shared" si="46"/>
        <v>ул. Шестая д.6</v>
      </c>
      <c r="AA371" s="504">
        <f>IF($B371&lt;&gt;"",MAX(AA$7:AA370)+1,0)</f>
        <v>359</v>
      </c>
      <c r="AB371" s="502">
        <f t="shared" si="45"/>
        <v>371</v>
      </c>
      <c r="AC371" s="504">
        <f>1</f>
        <v>1</v>
      </c>
      <c r="AD371" s="103">
        <f t="shared" si="47"/>
        <v>1487.55</v>
      </c>
      <c r="AE371" s="103">
        <f t="shared" si="48"/>
        <v>2718.8399999999997</v>
      </c>
      <c r="AF371" s="103">
        <f t="shared" si="49"/>
        <v>282.00000000000045</v>
      </c>
      <c r="AG371" s="3"/>
    </row>
    <row r="372" spans="2:33" ht="13.2" x14ac:dyDescent="0.25">
      <c r="B372" s="1" t="str">
        <f>адреса!$G$366</f>
        <v>кв.66</v>
      </c>
      <c r="C372" s="522">
        <f>адреса!$I$366</f>
        <v>60000066</v>
      </c>
      <c r="D372" s="6" t="str">
        <f>адреса!$K$366</f>
        <v>ФИО-6-66</v>
      </c>
      <c r="E372" s="6">
        <v>3902.34</v>
      </c>
      <c r="F372" s="6">
        <v>1729.23</v>
      </c>
      <c r="G372" s="6">
        <v>0</v>
      </c>
      <c r="H372" s="6">
        <v>2947.85</v>
      </c>
      <c r="I372" s="6">
        <v>168.54</v>
      </c>
      <c r="J372" s="6">
        <v>0</v>
      </c>
      <c r="K372" s="6">
        <v>300.91000000000003</v>
      </c>
      <c r="L372" s="6">
        <v>0</v>
      </c>
      <c r="M372" s="6">
        <v>0</v>
      </c>
      <c r="N372" s="6">
        <v>0</v>
      </c>
      <c r="O372" s="6">
        <v>3.17</v>
      </c>
      <c r="P372" s="6">
        <v>0</v>
      </c>
      <c r="Q372" s="6">
        <v>282</v>
      </c>
      <c r="R372" s="6">
        <v>82.55</v>
      </c>
      <c r="S372" s="6">
        <v>365.62</v>
      </c>
      <c r="T372" s="6">
        <v>0</v>
      </c>
      <c r="U372" s="6">
        <v>0</v>
      </c>
      <c r="V372" s="6">
        <v>5879.87</v>
      </c>
      <c r="W372" s="6">
        <v>0</v>
      </c>
      <c r="X372" s="6">
        <v>9782.2099999999991</v>
      </c>
      <c r="Y372" s="513">
        <f>IF(A372&lt;&gt;"",IF(A372=мар17!A372,0,1),IF(AND(B372=мар17!B372,C372=мар17!C372),0,1))</f>
        <v>0</v>
      </c>
      <c r="Z372" s="70" t="str">
        <f t="shared" si="46"/>
        <v>ул. Шестая д.6</v>
      </c>
      <c r="AA372" s="504">
        <f>IF($B372&lt;&gt;"",MAX(AA$7:AA371)+1,0)</f>
        <v>360</v>
      </c>
      <c r="AB372" s="502">
        <f t="shared" si="45"/>
        <v>372</v>
      </c>
      <c r="AC372" s="504">
        <f>1</f>
        <v>1</v>
      </c>
      <c r="AD372" s="103">
        <f t="shared" si="47"/>
        <v>1729.23</v>
      </c>
      <c r="AE372" s="103">
        <f t="shared" si="48"/>
        <v>3868.64</v>
      </c>
      <c r="AF372" s="103">
        <f t="shared" si="49"/>
        <v>281.99999999999955</v>
      </c>
      <c r="AG372" s="3"/>
    </row>
    <row r="373" spans="2:33" ht="13.2" x14ac:dyDescent="0.25">
      <c r="B373" s="1" t="str">
        <f>адреса!$G$367</f>
        <v>кв.67</v>
      </c>
      <c r="C373" s="522">
        <f>адреса!$I$367</f>
        <v>60000067</v>
      </c>
      <c r="D373" s="6" t="str">
        <f>адреса!$K$367</f>
        <v>ФИО-6-67</v>
      </c>
      <c r="E373" s="6">
        <v>8065.86</v>
      </c>
      <c r="F373" s="6">
        <v>1759.87</v>
      </c>
      <c r="G373" s="6">
        <v>0</v>
      </c>
      <c r="H373" s="6">
        <v>3000.07</v>
      </c>
      <c r="I373" s="6">
        <v>7.46</v>
      </c>
      <c r="J373" s="6">
        <v>0</v>
      </c>
      <c r="K373" s="6">
        <v>12.1</v>
      </c>
      <c r="L373" s="6">
        <v>0</v>
      </c>
      <c r="M373" s="6">
        <v>0</v>
      </c>
      <c r="N373" s="6">
        <v>0</v>
      </c>
      <c r="O373" s="6">
        <v>277.14999999999998</v>
      </c>
      <c r="P373" s="6">
        <v>0</v>
      </c>
      <c r="Q373" s="6">
        <v>282</v>
      </c>
      <c r="R373" s="6">
        <v>2.63</v>
      </c>
      <c r="S373" s="6">
        <v>11.65</v>
      </c>
      <c r="T373" s="6">
        <v>0</v>
      </c>
      <c r="U373" s="6">
        <v>0</v>
      </c>
      <c r="V373" s="6">
        <v>5352.93</v>
      </c>
      <c r="W373" s="6">
        <v>8065.86</v>
      </c>
      <c r="X373" s="6">
        <v>5352.93</v>
      </c>
      <c r="Y373" s="513">
        <f>IF(A373&lt;&gt;"",IF(A373=мар17!A373,0,1),IF(AND(B373=мар17!B373,C373=мар17!C373),0,1))</f>
        <v>0</v>
      </c>
      <c r="Z373" s="70" t="str">
        <f t="shared" si="46"/>
        <v>ул. Шестая д.6</v>
      </c>
      <c r="AA373" s="504">
        <f>IF($B373&lt;&gt;"",MAX(AA$7:AA372)+1,0)</f>
        <v>361</v>
      </c>
      <c r="AB373" s="502">
        <f t="shared" si="45"/>
        <v>373</v>
      </c>
      <c r="AC373" s="504">
        <f>1</f>
        <v>1</v>
      </c>
      <c r="AD373" s="103">
        <f t="shared" si="47"/>
        <v>1759.87</v>
      </c>
      <c r="AE373" s="103">
        <f t="shared" si="48"/>
        <v>3311.0600000000004</v>
      </c>
      <c r="AF373" s="103">
        <f t="shared" si="49"/>
        <v>282</v>
      </c>
      <c r="AG373" s="3"/>
    </row>
    <row r="374" spans="2:33" ht="13.2" x14ac:dyDescent="0.25">
      <c r="B374" s="1" t="str">
        <f>адреса!$G$368</f>
        <v>кв.68</v>
      </c>
      <c r="C374" s="522">
        <f>адреса!$I$368</f>
        <v>60000068</v>
      </c>
      <c r="D374" s="6" t="str">
        <f>адреса!$K$368</f>
        <v>ФИО-6-68</v>
      </c>
      <c r="E374" s="6">
        <v>13608.3</v>
      </c>
      <c r="F374" s="6">
        <v>1681.58</v>
      </c>
      <c r="G374" s="6">
        <v>0</v>
      </c>
      <c r="H374" s="6">
        <v>2866.61</v>
      </c>
      <c r="I374" s="6">
        <v>168.54</v>
      </c>
      <c r="J374" s="6">
        <v>0</v>
      </c>
      <c r="K374" s="6">
        <v>300.91000000000003</v>
      </c>
      <c r="L374" s="6">
        <v>0</v>
      </c>
      <c r="M374" s="6">
        <v>0</v>
      </c>
      <c r="N374" s="6">
        <v>0</v>
      </c>
      <c r="O374" s="6">
        <v>233.88</v>
      </c>
      <c r="P374" s="6">
        <v>0</v>
      </c>
      <c r="Q374" s="6">
        <v>282</v>
      </c>
      <c r="R374" s="6">
        <v>82.55</v>
      </c>
      <c r="S374" s="6">
        <v>365.62</v>
      </c>
      <c r="T374" s="6">
        <v>0</v>
      </c>
      <c r="U374" s="6">
        <v>0</v>
      </c>
      <c r="V374" s="6">
        <v>5981.69</v>
      </c>
      <c r="W374" s="6">
        <v>0</v>
      </c>
      <c r="X374" s="6">
        <v>19589.990000000002</v>
      </c>
      <c r="Y374" s="513">
        <f>IF(A374&lt;&gt;"",IF(A374=мар17!A374,0,1),IF(AND(B374=мар17!B374,C374=мар17!C374),0,1))</f>
        <v>0</v>
      </c>
      <c r="Z374" s="70" t="str">
        <f t="shared" si="46"/>
        <v>ул. Шестая д.6</v>
      </c>
      <c r="AA374" s="504">
        <f>IF($B374&lt;&gt;"",MAX(AA$7:AA373)+1,0)</f>
        <v>362</v>
      </c>
      <c r="AB374" s="502">
        <f t="shared" si="45"/>
        <v>374</v>
      </c>
      <c r="AC374" s="504">
        <f>1</f>
        <v>1</v>
      </c>
      <c r="AD374" s="103">
        <f t="shared" si="47"/>
        <v>1681.58</v>
      </c>
      <c r="AE374" s="103">
        <f t="shared" si="48"/>
        <v>4018.11</v>
      </c>
      <c r="AF374" s="103">
        <f t="shared" si="49"/>
        <v>281.99999999999955</v>
      </c>
      <c r="AG374" s="3"/>
    </row>
    <row r="375" spans="2:33" ht="13.2" x14ac:dyDescent="0.25">
      <c r="B375" s="1" t="str">
        <f>адреса!$G$369</f>
        <v>кв.69</v>
      </c>
      <c r="C375" s="522">
        <f>адреса!$I$369</f>
        <v>60000069</v>
      </c>
      <c r="D375" s="6" t="str">
        <f>адреса!$K$369</f>
        <v>ФИО-6-69</v>
      </c>
      <c r="E375" s="6">
        <v>27799.34</v>
      </c>
      <c r="F375" s="6">
        <v>3090.83</v>
      </c>
      <c r="G375" s="6">
        <v>0</v>
      </c>
      <c r="H375" s="6">
        <v>-6193</v>
      </c>
      <c r="I375" s="6">
        <v>275.89</v>
      </c>
      <c r="J375" s="6">
        <v>0</v>
      </c>
      <c r="K375" s="6">
        <v>521.69000000000005</v>
      </c>
      <c r="L375" s="6">
        <v>0</v>
      </c>
      <c r="M375" s="6">
        <v>0</v>
      </c>
      <c r="N375" s="6">
        <v>0</v>
      </c>
      <c r="O375" s="6">
        <v>3741.95</v>
      </c>
      <c r="P375" s="6">
        <v>0</v>
      </c>
      <c r="Q375" s="6">
        <v>282</v>
      </c>
      <c r="R375" s="6">
        <v>159.4</v>
      </c>
      <c r="S375" s="6">
        <v>706.05</v>
      </c>
      <c r="T375" s="6">
        <v>0</v>
      </c>
      <c r="U375" s="6">
        <v>0</v>
      </c>
      <c r="V375" s="6">
        <v>2584.81</v>
      </c>
      <c r="W375" s="6">
        <v>30384.15</v>
      </c>
      <c r="X375" s="6">
        <v>0</v>
      </c>
      <c r="Y375" s="513">
        <f>IF(A375&lt;&gt;"",IF(A375=мар17!A375,0,1),IF(AND(B375=мар17!B375,C375=мар17!C375),0,1))</f>
        <v>0</v>
      </c>
      <c r="Z375" s="70" t="str">
        <f t="shared" si="46"/>
        <v>ул. Шестая д.6</v>
      </c>
      <c r="AA375" s="504">
        <f>IF($B375&lt;&gt;"",MAX(AA$7:AA374)+1,0)</f>
        <v>363</v>
      </c>
      <c r="AB375" s="502">
        <f t="shared" si="45"/>
        <v>375</v>
      </c>
      <c r="AC375" s="504">
        <f>1</f>
        <v>1</v>
      </c>
      <c r="AD375" s="103">
        <f t="shared" si="47"/>
        <v>3090.83</v>
      </c>
      <c r="AE375" s="103">
        <f t="shared" si="48"/>
        <v>-788.02000000000021</v>
      </c>
      <c r="AF375" s="103">
        <f t="shared" si="49"/>
        <v>282.00000000000023</v>
      </c>
      <c r="AG375" s="3"/>
    </row>
    <row r="376" spans="2:33" ht="13.2" x14ac:dyDescent="0.25">
      <c r="B376" s="1" t="str">
        <f>адреса!$G$370</f>
        <v>кв.70</v>
      </c>
      <c r="C376" s="522">
        <f>адреса!$I$370</f>
        <v>60000070</v>
      </c>
      <c r="D376" s="6" t="str">
        <f>адреса!$K$370</f>
        <v>ФИО-6-70</v>
      </c>
      <c r="E376" s="6">
        <v>12619.02</v>
      </c>
      <c r="F376" s="6">
        <v>2331.7399999999998</v>
      </c>
      <c r="G376" s="6">
        <v>0</v>
      </c>
      <c r="H376" s="6">
        <v>3974.95</v>
      </c>
      <c r="I376" s="6">
        <v>12.01</v>
      </c>
      <c r="J376" s="6">
        <v>0</v>
      </c>
      <c r="K376" s="6">
        <v>27.43</v>
      </c>
      <c r="L376" s="6">
        <v>0</v>
      </c>
      <c r="M376" s="6">
        <v>0</v>
      </c>
      <c r="N376" s="6">
        <v>0</v>
      </c>
      <c r="O376" s="6">
        <v>31.68</v>
      </c>
      <c r="P376" s="6">
        <v>0</v>
      </c>
      <c r="Q376" s="6">
        <v>282</v>
      </c>
      <c r="R376" s="6">
        <v>10.88</v>
      </c>
      <c r="S376" s="6">
        <v>48.17</v>
      </c>
      <c r="T376" s="6">
        <v>0</v>
      </c>
      <c r="U376" s="6">
        <v>0</v>
      </c>
      <c r="V376" s="6">
        <v>6718.86</v>
      </c>
      <c r="W376" s="6">
        <v>12619.02</v>
      </c>
      <c r="X376" s="6">
        <v>6718.86</v>
      </c>
      <c r="Y376" s="513">
        <f>IF(A376&lt;&gt;"",IF(A376=мар17!A376,0,1),IF(AND(B376=мар17!B376,C376=мар17!C376),0,1))</f>
        <v>0</v>
      </c>
      <c r="Z376" s="70" t="str">
        <f t="shared" si="46"/>
        <v>ул. Шестая д.6</v>
      </c>
      <c r="AA376" s="504">
        <f>IF($B376&lt;&gt;"",MAX(AA$7:AA375)+1,0)</f>
        <v>364</v>
      </c>
      <c r="AB376" s="502">
        <f t="shared" si="45"/>
        <v>376</v>
      </c>
      <c r="AC376" s="504">
        <f>1</f>
        <v>1</v>
      </c>
      <c r="AD376" s="103">
        <f t="shared" si="47"/>
        <v>2331.7399999999998</v>
      </c>
      <c r="AE376" s="103">
        <f t="shared" si="48"/>
        <v>4105.12</v>
      </c>
      <c r="AF376" s="103">
        <f t="shared" si="49"/>
        <v>282</v>
      </c>
      <c r="AG376" s="3"/>
    </row>
    <row r="377" spans="2:33" ht="13.2" x14ac:dyDescent="0.25">
      <c r="B377" s="1" t="str">
        <f>адреса!$G$371</f>
        <v>кв.71</v>
      </c>
      <c r="C377" s="522">
        <f>адреса!$I$371</f>
        <v>60000071</v>
      </c>
      <c r="D377" s="6" t="str">
        <f>адреса!$K$371</f>
        <v>ФИО-6-71</v>
      </c>
      <c r="E377" s="6">
        <v>4770.49</v>
      </c>
      <c r="F377" s="6">
        <v>1511.38</v>
      </c>
      <c r="G377" s="6">
        <v>0</v>
      </c>
      <c r="H377" s="6">
        <v>1477.95</v>
      </c>
      <c r="I377" s="6">
        <v>64.2</v>
      </c>
      <c r="J377" s="6">
        <v>0</v>
      </c>
      <c r="K377" s="6">
        <v>79.69</v>
      </c>
      <c r="L377" s="6">
        <v>0</v>
      </c>
      <c r="M377" s="6">
        <v>0</v>
      </c>
      <c r="N377" s="6">
        <v>0</v>
      </c>
      <c r="O377" s="6">
        <v>168.5</v>
      </c>
      <c r="P377" s="6">
        <v>0</v>
      </c>
      <c r="Q377" s="6">
        <v>282</v>
      </c>
      <c r="R377" s="6">
        <v>2.29</v>
      </c>
      <c r="S377" s="6">
        <v>10.16</v>
      </c>
      <c r="T377" s="6">
        <v>0</v>
      </c>
      <c r="U377" s="6">
        <v>0</v>
      </c>
      <c r="V377" s="6">
        <v>3596.17</v>
      </c>
      <c r="W377" s="6">
        <v>8366.66</v>
      </c>
      <c r="X377" s="6">
        <v>0</v>
      </c>
      <c r="Y377" s="513">
        <f>IF(A377&lt;&gt;"",IF(A377=мар17!A377,0,1),IF(AND(B377=мар17!B377,C377=мар17!C377),0,1))</f>
        <v>0</v>
      </c>
      <c r="Z377" s="70" t="str">
        <f t="shared" si="46"/>
        <v>ул. Шестая д.6</v>
      </c>
      <c r="AA377" s="504">
        <f>IF($B377&lt;&gt;"",MAX(AA$7:AA376)+1,0)</f>
        <v>365</v>
      </c>
      <c r="AB377" s="502">
        <f t="shared" si="45"/>
        <v>377</v>
      </c>
      <c r="AC377" s="504">
        <f>1</f>
        <v>1</v>
      </c>
      <c r="AD377" s="103">
        <f t="shared" si="47"/>
        <v>1511.38</v>
      </c>
      <c r="AE377" s="103">
        <f t="shared" si="48"/>
        <v>1802.7900000000002</v>
      </c>
      <c r="AF377" s="103">
        <f t="shared" si="49"/>
        <v>281.99999999999977</v>
      </c>
      <c r="AG377" s="3"/>
    </row>
    <row r="378" spans="2:33" ht="13.2" x14ac:dyDescent="0.25">
      <c r="B378" s="1" t="str">
        <f>адреса!$G$372</f>
        <v>кв.72</v>
      </c>
      <c r="C378" s="522">
        <f>адреса!$I$372</f>
        <v>60000072</v>
      </c>
      <c r="D378" s="6" t="str">
        <f>адреса!$K$372</f>
        <v>ФИО-6-72</v>
      </c>
      <c r="E378" s="6">
        <v>7790.06</v>
      </c>
      <c r="F378" s="6">
        <v>1300.33</v>
      </c>
      <c r="G378" s="6">
        <v>0</v>
      </c>
      <c r="H378" s="6">
        <v>2216.69</v>
      </c>
      <c r="I378" s="6">
        <v>168.54</v>
      </c>
      <c r="J378" s="6">
        <v>0</v>
      </c>
      <c r="K378" s="6">
        <v>300.91000000000003</v>
      </c>
      <c r="L378" s="6">
        <v>0</v>
      </c>
      <c r="M378" s="6">
        <v>0</v>
      </c>
      <c r="N378" s="6">
        <v>0</v>
      </c>
      <c r="O378" s="6">
        <v>0</v>
      </c>
      <c r="P378" s="6">
        <v>0</v>
      </c>
      <c r="Q378" s="6">
        <v>282</v>
      </c>
      <c r="R378" s="6">
        <v>82.55</v>
      </c>
      <c r="S378" s="6">
        <v>365.62</v>
      </c>
      <c r="T378" s="6">
        <v>0</v>
      </c>
      <c r="U378" s="6">
        <v>0</v>
      </c>
      <c r="V378" s="6">
        <v>4716.6400000000003</v>
      </c>
      <c r="W378" s="6">
        <v>0</v>
      </c>
      <c r="X378" s="6">
        <v>12506.7</v>
      </c>
      <c r="Y378" s="513">
        <f>IF(A378&lt;&gt;"",IF(A378=мар17!A378,0,1),IF(AND(B378=мар17!B378,C378=мар17!C378),0,1))</f>
        <v>0</v>
      </c>
      <c r="Z378" s="70" t="str">
        <f t="shared" si="46"/>
        <v>ул. Шестая д.6</v>
      </c>
      <c r="AA378" s="504">
        <f>IF($B378&lt;&gt;"",MAX(AA$7:AA377)+1,0)</f>
        <v>366</v>
      </c>
      <c r="AB378" s="502">
        <f t="shared" si="45"/>
        <v>378</v>
      </c>
      <c r="AC378" s="504">
        <f>1</f>
        <v>1</v>
      </c>
      <c r="AD378" s="103">
        <f t="shared" si="47"/>
        <v>1300.33</v>
      </c>
      <c r="AE378" s="103">
        <f t="shared" si="48"/>
        <v>3134.31</v>
      </c>
      <c r="AF378" s="103">
        <f t="shared" si="49"/>
        <v>282.00000000000045</v>
      </c>
      <c r="AG378" s="3"/>
    </row>
    <row r="379" spans="2:33" ht="13.2" x14ac:dyDescent="0.25">
      <c r="B379" s="1" t="str">
        <f>адреса!$G$373</f>
        <v>кв.73</v>
      </c>
      <c r="C379" s="522">
        <f>адреса!$I$373</f>
        <v>60000073</v>
      </c>
      <c r="D379" s="6" t="str">
        <f>адреса!$K$373</f>
        <v>ФИО-6-73</v>
      </c>
      <c r="E379" s="6">
        <v>9677.11</v>
      </c>
      <c r="F379" s="6">
        <v>1310.54</v>
      </c>
      <c r="G379" s="6">
        <v>0</v>
      </c>
      <c r="H379" s="6">
        <v>2234.1</v>
      </c>
      <c r="I379" s="6">
        <v>114.65</v>
      </c>
      <c r="J379" s="6">
        <v>0</v>
      </c>
      <c r="K379" s="6">
        <v>274.8</v>
      </c>
      <c r="L379" s="6">
        <v>0</v>
      </c>
      <c r="M379" s="6">
        <v>0</v>
      </c>
      <c r="N379" s="6">
        <v>0</v>
      </c>
      <c r="O379" s="6">
        <v>415.08</v>
      </c>
      <c r="P379" s="6">
        <v>0</v>
      </c>
      <c r="Q379" s="6">
        <v>282</v>
      </c>
      <c r="R379" s="6">
        <v>114.65</v>
      </c>
      <c r="S379" s="6">
        <v>507.8</v>
      </c>
      <c r="T379" s="6">
        <v>0</v>
      </c>
      <c r="U379" s="6">
        <v>0</v>
      </c>
      <c r="V379" s="6">
        <v>5253.62</v>
      </c>
      <c r="W379" s="6">
        <v>14930.73</v>
      </c>
      <c r="X379" s="6">
        <v>0</v>
      </c>
      <c r="Y379" s="513">
        <f>IF(A379&lt;&gt;"",IF(A379=мар17!A379,0,1),IF(AND(B379=мар17!B379,C379=мар17!C379),0,1))</f>
        <v>0</v>
      </c>
      <c r="Z379" s="70" t="str">
        <f t="shared" si="46"/>
        <v>ул. Шестая д.6</v>
      </c>
      <c r="AA379" s="504">
        <f>IF($B379&lt;&gt;"",MAX(AA$7:AA378)+1,0)</f>
        <v>367</v>
      </c>
      <c r="AB379" s="502">
        <f t="shared" si="45"/>
        <v>379</v>
      </c>
      <c r="AC379" s="504">
        <f>1</f>
        <v>1</v>
      </c>
      <c r="AD379" s="103">
        <f t="shared" si="47"/>
        <v>1310.54</v>
      </c>
      <c r="AE379" s="103">
        <f t="shared" si="48"/>
        <v>3661.0800000000004</v>
      </c>
      <c r="AF379" s="103">
        <f t="shared" si="49"/>
        <v>281.99999999999955</v>
      </c>
      <c r="AG379" s="3"/>
    </row>
    <row r="380" spans="2:33" ht="13.2" x14ac:dyDescent="0.25">
      <c r="B380" s="1" t="str">
        <f>адреса!$G$374</f>
        <v>кв.74</v>
      </c>
      <c r="C380" s="522">
        <f>адреса!$I$374</f>
        <v>60000074</v>
      </c>
      <c r="D380" s="6" t="str">
        <f>адреса!$K$374</f>
        <v>ФИО-6-74</v>
      </c>
      <c r="E380" s="6">
        <v>1918.8</v>
      </c>
      <c r="F380" s="6">
        <v>1514.78</v>
      </c>
      <c r="G380" s="6">
        <v>0</v>
      </c>
      <c r="H380" s="6">
        <v>2582.27</v>
      </c>
      <c r="I380" s="6">
        <v>41.8</v>
      </c>
      <c r="J380" s="6">
        <v>0</v>
      </c>
      <c r="K380" s="6">
        <v>60.14</v>
      </c>
      <c r="L380" s="6">
        <v>0</v>
      </c>
      <c r="M380" s="6">
        <v>0</v>
      </c>
      <c r="N380" s="6">
        <v>0</v>
      </c>
      <c r="O380" s="6">
        <v>728.29</v>
      </c>
      <c r="P380" s="6">
        <v>0</v>
      </c>
      <c r="Q380" s="6">
        <v>282</v>
      </c>
      <c r="R380" s="6">
        <v>8.39</v>
      </c>
      <c r="S380" s="6">
        <v>37.15</v>
      </c>
      <c r="T380" s="6">
        <v>0</v>
      </c>
      <c r="U380" s="6">
        <v>0</v>
      </c>
      <c r="V380" s="6">
        <v>5254.82</v>
      </c>
      <c r="W380" s="6">
        <v>1918.8</v>
      </c>
      <c r="X380" s="6">
        <v>5254.82</v>
      </c>
      <c r="Y380" s="513">
        <f>IF(A380&lt;&gt;"",IF(A380=мар17!A380,0,1),IF(AND(B380=мар17!B380,C380=мар17!C380),0,1))</f>
        <v>0</v>
      </c>
      <c r="Z380" s="70" t="str">
        <f t="shared" si="46"/>
        <v>ул. Шестая д.6</v>
      </c>
      <c r="AA380" s="504">
        <f>IF($B380&lt;&gt;"",MAX(AA$7:AA379)+1,0)</f>
        <v>368</v>
      </c>
      <c r="AB380" s="502">
        <f t="shared" si="45"/>
        <v>380</v>
      </c>
      <c r="AC380" s="504">
        <f>1</f>
        <v>1</v>
      </c>
      <c r="AD380" s="103">
        <f t="shared" si="47"/>
        <v>1514.78</v>
      </c>
      <c r="AE380" s="103">
        <f t="shared" si="48"/>
        <v>3458.04</v>
      </c>
      <c r="AF380" s="103">
        <f t="shared" si="49"/>
        <v>282</v>
      </c>
      <c r="AG380" s="3"/>
    </row>
    <row r="381" spans="2:33" ht="13.2" x14ac:dyDescent="0.25">
      <c r="B381" s="1" t="str">
        <f>адреса!$G$375</f>
        <v>кв.75</v>
      </c>
      <c r="C381" s="522">
        <f>адреса!$I$375</f>
        <v>60000075</v>
      </c>
      <c r="D381" s="6" t="str">
        <f>адреса!$K$375</f>
        <v>ФИО-6-75</v>
      </c>
      <c r="E381" s="6">
        <v>16911.259999999998</v>
      </c>
      <c r="F381" s="6">
        <v>2352.16</v>
      </c>
      <c r="G381" s="6">
        <v>0</v>
      </c>
      <c r="H381" s="6">
        <v>4009.77</v>
      </c>
      <c r="I381" s="6">
        <v>168.54</v>
      </c>
      <c r="J381" s="6">
        <v>0</v>
      </c>
      <c r="K381" s="6">
        <v>300.91000000000003</v>
      </c>
      <c r="L381" s="6">
        <v>0</v>
      </c>
      <c r="M381" s="6">
        <v>0</v>
      </c>
      <c r="N381" s="6">
        <v>0</v>
      </c>
      <c r="O381" s="6">
        <v>0</v>
      </c>
      <c r="P381" s="6">
        <v>0</v>
      </c>
      <c r="Q381" s="6">
        <v>282</v>
      </c>
      <c r="R381" s="6">
        <v>82.55</v>
      </c>
      <c r="S381" s="6">
        <v>365.62</v>
      </c>
      <c r="T381" s="6">
        <v>0</v>
      </c>
      <c r="U381" s="6">
        <v>0</v>
      </c>
      <c r="V381" s="6">
        <v>7561.55</v>
      </c>
      <c r="W381" s="6">
        <v>0</v>
      </c>
      <c r="X381" s="6">
        <v>24472.81</v>
      </c>
      <c r="Y381" s="513">
        <f>IF(A381&lt;&gt;"",IF(A381=мар17!A381,0,1),IF(AND(B381=мар17!B381,C381=мар17!C381),0,1))</f>
        <v>0</v>
      </c>
      <c r="Z381" s="70" t="str">
        <f t="shared" si="46"/>
        <v>ул. Шестая д.6</v>
      </c>
      <c r="AA381" s="504">
        <f>IF($B381&lt;&gt;"",MAX(AA$7:AA380)+1,0)</f>
        <v>369</v>
      </c>
      <c r="AB381" s="502">
        <f t="shared" si="45"/>
        <v>381</v>
      </c>
      <c r="AC381" s="504">
        <f>1</f>
        <v>1</v>
      </c>
      <c r="AD381" s="103">
        <f t="shared" si="47"/>
        <v>2352.16</v>
      </c>
      <c r="AE381" s="103">
        <f t="shared" si="48"/>
        <v>4927.3900000000003</v>
      </c>
      <c r="AF381" s="103">
        <f t="shared" si="49"/>
        <v>282</v>
      </c>
      <c r="AG381" s="3"/>
    </row>
    <row r="382" spans="2:33" ht="13.2" x14ac:dyDescent="0.25">
      <c r="B382" s="1" t="str">
        <f>адреса!$G$376</f>
        <v>кв.76</v>
      </c>
      <c r="C382" s="522">
        <f>адреса!$I$376</f>
        <v>60000076</v>
      </c>
      <c r="D382" s="6" t="str">
        <f>адреса!$K$376</f>
        <v>ФИО-6-76</v>
      </c>
      <c r="E382" s="6">
        <v>18407.849999999999</v>
      </c>
      <c r="F382" s="6">
        <v>3063.6</v>
      </c>
      <c r="G382" s="6">
        <v>0</v>
      </c>
      <c r="H382" s="6">
        <v>778.41</v>
      </c>
      <c r="I382" s="6">
        <v>-337.08</v>
      </c>
      <c r="J382" s="6">
        <v>0</v>
      </c>
      <c r="K382" s="6">
        <v>-601.82000000000005</v>
      </c>
      <c r="L382" s="6">
        <v>0</v>
      </c>
      <c r="M382" s="6">
        <v>0</v>
      </c>
      <c r="N382" s="6">
        <v>0</v>
      </c>
      <c r="O382" s="6">
        <v>0.03</v>
      </c>
      <c r="P382" s="6">
        <v>0</v>
      </c>
      <c r="Q382" s="6">
        <v>282</v>
      </c>
      <c r="R382" s="6">
        <v>-165.1</v>
      </c>
      <c r="S382" s="6">
        <v>-731.24</v>
      </c>
      <c r="T382" s="6">
        <v>0</v>
      </c>
      <c r="U382" s="6">
        <v>0</v>
      </c>
      <c r="V382" s="6">
        <v>2288.8000000000002</v>
      </c>
      <c r="W382" s="6">
        <v>20696.650000000001</v>
      </c>
      <c r="X382" s="6">
        <v>0</v>
      </c>
      <c r="Y382" s="513">
        <f>IF(A382&lt;&gt;"",IF(A382=мар17!A382,0,1),IF(AND(B382=мар17!B382,C382=мар17!C382),0,1))</f>
        <v>0</v>
      </c>
      <c r="Z382" s="70" t="str">
        <f t="shared" si="46"/>
        <v>ул. Шестая д.6</v>
      </c>
      <c r="AA382" s="504">
        <f>IF($B382&lt;&gt;"",MAX(AA$7:AA381)+1,0)</f>
        <v>370</v>
      </c>
      <c r="AB382" s="502">
        <f t="shared" si="45"/>
        <v>382</v>
      </c>
      <c r="AC382" s="504">
        <f>1</f>
        <v>1</v>
      </c>
      <c r="AD382" s="103">
        <f t="shared" si="47"/>
        <v>3063.6</v>
      </c>
      <c r="AE382" s="103">
        <f t="shared" si="48"/>
        <v>-1056.8000000000002</v>
      </c>
      <c r="AF382" s="103">
        <f t="shared" si="49"/>
        <v>282.00000000000045</v>
      </c>
      <c r="AG382" s="3"/>
    </row>
    <row r="383" spans="2:33" ht="13.2" x14ac:dyDescent="0.25">
      <c r="B383" s="1" t="str">
        <f>адреса!$G$377</f>
        <v>кв.77</v>
      </c>
      <c r="C383" s="522">
        <f>адреса!$I$377</f>
        <v>60000077</v>
      </c>
      <c r="D383" s="6" t="str">
        <f>адреса!$K$377</f>
        <v>ФИО-6-77</v>
      </c>
      <c r="E383" s="6">
        <v>15363.49</v>
      </c>
      <c r="F383" s="6">
        <v>1684.98</v>
      </c>
      <c r="G383" s="6">
        <v>0</v>
      </c>
      <c r="H383" s="6">
        <v>2872.41</v>
      </c>
      <c r="I383" s="6">
        <v>168.54</v>
      </c>
      <c r="J383" s="6">
        <v>0</v>
      </c>
      <c r="K383" s="6">
        <v>300.91000000000003</v>
      </c>
      <c r="L383" s="6">
        <v>0</v>
      </c>
      <c r="M383" s="6">
        <v>0</v>
      </c>
      <c r="N383" s="6">
        <v>0</v>
      </c>
      <c r="O383" s="6">
        <v>893.12</v>
      </c>
      <c r="P383" s="6">
        <v>0</v>
      </c>
      <c r="Q383" s="6">
        <v>282</v>
      </c>
      <c r="R383" s="6">
        <v>82.55</v>
      </c>
      <c r="S383" s="6">
        <v>365.62</v>
      </c>
      <c r="T383" s="6">
        <v>0</v>
      </c>
      <c r="U383" s="6">
        <v>0</v>
      </c>
      <c r="V383" s="6">
        <v>6650.13</v>
      </c>
      <c r="W383" s="6">
        <v>0</v>
      </c>
      <c r="X383" s="6">
        <v>22013.62</v>
      </c>
      <c r="Y383" s="513">
        <f>IF(A383&lt;&gt;"",IF(A383=мар17!A383,0,1),IF(AND(B383=мар17!B383,C383=мар17!C383),0,1))</f>
        <v>0</v>
      </c>
      <c r="Z383" s="70" t="str">
        <f t="shared" si="46"/>
        <v>ул. Шестая д.6</v>
      </c>
      <c r="AA383" s="504">
        <f>IF($B383&lt;&gt;"",MAX(AA$7:AA382)+1,0)</f>
        <v>371</v>
      </c>
      <c r="AB383" s="502">
        <f t="shared" si="45"/>
        <v>383</v>
      </c>
      <c r="AC383" s="504">
        <f>1</f>
        <v>1</v>
      </c>
      <c r="AD383" s="103">
        <f t="shared" si="47"/>
        <v>1684.98</v>
      </c>
      <c r="AE383" s="103">
        <f t="shared" si="48"/>
        <v>4683.1499999999996</v>
      </c>
      <c r="AF383" s="103">
        <f t="shared" si="49"/>
        <v>282</v>
      </c>
      <c r="AG383" s="3"/>
    </row>
    <row r="384" spans="2:33" ht="13.2" x14ac:dyDescent="0.25">
      <c r="B384" s="1" t="str">
        <f>адреса!$G$378</f>
        <v>кв.78</v>
      </c>
      <c r="C384" s="522">
        <f>адреса!$I$378</f>
        <v>60000078</v>
      </c>
      <c r="D384" s="6" t="str">
        <f>адреса!$K$378</f>
        <v>ФИО-6-78</v>
      </c>
      <c r="E384" s="6">
        <v>10362.75</v>
      </c>
      <c r="F384" s="6">
        <v>1742.85</v>
      </c>
      <c r="G384" s="6">
        <v>0</v>
      </c>
      <c r="H384" s="6">
        <v>2971.06</v>
      </c>
      <c r="I384" s="6">
        <v>192.56</v>
      </c>
      <c r="J384" s="6">
        <v>0</v>
      </c>
      <c r="K384" s="6">
        <v>331.13</v>
      </c>
      <c r="L384" s="6">
        <v>0</v>
      </c>
      <c r="M384" s="6">
        <v>0</v>
      </c>
      <c r="N384" s="6">
        <v>0</v>
      </c>
      <c r="O384" s="6">
        <v>683.67</v>
      </c>
      <c r="P384" s="6">
        <v>0</v>
      </c>
      <c r="Q384" s="6">
        <v>282</v>
      </c>
      <c r="R384" s="6">
        <v>83.74</v>
      </c>
      <c r="S384" s="6">
        <v>370.88</v>
      </c>
      <c r="T384" s="6">
        <v>0</v>
      </c>
      <c r="U384" s="6">
        <v>0</v>
      </c>
      <c r="V384" s="6">
        <v>6657.89</v>
      </c>
      <c r="W384" s="6">
        <v>10362.75</v>
      </c>
      <c r="X384" s="6">
        <v>6657.89</v>
      </c>
      <c r="Y384" s="513">
        <f>IF(A384&lt;&gt;"",IF(A384=мар17!A384,0,1),IF(AND(B384=мар17!B384,C384=мар17!C384),0,1))</f>
        <v>0</v>
      </c>
      <c r="Z384" s="70" t="str">
        <f t="shared" si="46"/>
        <v>ул. Шестая д.6</v>
      </c>
      <c r="AA384" s="504">
        <f>IF($B384&lt;&gt;"",MAX(AA$7:AA383)+1,0)</f>
        <v>372</v>
      </c>
      <c r="AB384" s="502">
        <f t="shared" si="45"/>
        <v>384</v>
      </c>
      <c r="AC384" s="504">
        <f>1</f>
        <v>1</v>
      </c>
      <c r="AD384" s="103">
        <f t="shared" si="47"/>
        <v>1742.85</v>
      </c>
      <c r="AE384" s="103">
        <f t="shared" si="48"/>
        <v>4633.04</v>
      </c>
      <c r="AF384" s="103">
        <f t="shared" si="49"/>
        <v>282.00000000000091</v>
      </c>
      <c r="AG384" s="3"/>
    </row>
    <row r="385" spans="2:33" ht="13.2" x14ac:dyDescent="0.25">
      <c r="B385" s="1" t="str">
        <f>адреса!$G$379</f>
        <v>кв.79</v>
      </c>
      <c r="C385" s="522">
        <f>адреса!$I$379</f>
        <v>60000079</v>
      </c>
      <c r="D385" s="6" t="str">
        <f>адреса!$K$379</f>
        <v>ФИО-6-79</v>
      </c>
      <c r="E385" s="6">
        <v>6309.72</v>
      </c>
      <c r="F385" s="6">
        <v>1715.62</v>
      </c>
      <c r="G385" s="6">
        <v>0</v>
      </c>
      <c r="H385" s="6">
        <v>1389.24</v>
      </c>
      <c r="I385" s="6">
        <v>0</v>
      </c>
      <c r="J385" s="6">
        <v>0</v>
      </c>
      <c r="K385" s="6">
        <v>0</v>
      </c>
      <c r="L385" s="6">
        <v>0</v>
      </c>
      <c r="M385" s="6">
        <v>0</v>
      </c>
      <c r="N385" s="6">
        <v>0</v>
      </c>
      <c r="O385" s="6">
        <v>0.2</v>
      </c>
      <c r="P385" s="6">
        <v>0</v>
      </c>
      <c r="Q385" s="6">
        <v>282</v>
      </c>
      <c r="R385" s="6">
        <v>0</v>
      </c>
      <c r="S385" s="6">
        <v>0</v>
      </c>
      <c r="T385" s="6">
        <v>0</v>
      </c>
      <c r="U385" s="6">
        <v>0</v>
      </c>
      <c r="V385" s="6">
        <v>3387.06</v>
      </c>
      <c r="W385" s="6">
        <v>6309.72</v>
      </c>
      <c r="X385" s="6">
        <v>3387.06</v>
      </c>
      <c r="Y385" s="513">
        <f>IF(A385&lt;&gt;"",IF(A385=мар17!A385,0,1),IF(AND(B385=мар17!B385,C385=мар17!C385),0,1))</f>
        <v>0</v>
      </c>
      <c r="Z385" s="70" t="str">
        <f t="shared" si="46"/>
        <v>ул. Шестая д.6</v>
      </c>
      <c r="AA385" s="504">
        <f>IF($B385&lt;&gt;"",MAX(AA$7:AA384)+1,0)</f>
        <v>373</v>
      </c>
      <c r="AB385" s="502">
        <f t="shared" si="45"/>
        <v>385</v>
      </c>
      <c r="AC385" s="504">
        <f>1</f>
        <v>1</v>
      </c>
      <c r="AD385" s="103">
        <f t="shared" si="47"/>
        <v>1715.62</v>
      </c>
      <c r="AE385" s="103">
        <f t="shared" si="48"/>
        <v>1389.44</v>
      </c>
      <c r="AF385" s="103">
        <f t="shared" si="49"/>
        <v>282</v>
      </c>
      <c r="AG385" s="3"/>
    </row>
    <row r="386" spans="2:33" ht="13.2" x14ac:dyDescent="0.25">
      <c r="B386" s="1" t="str">
        <f>адреса!$G$380</f>
        <v>кв.80</v>
      </c>
      <c r="C386" s="522">
        <f>адреса!$I$380</f>
        <v>60000080</v>
      </c>
      <c r="D386" s="6" t="str">
        <f>адреса!$K$380</f>
        <v>ФИО-6-80</v>
      </c>
      <c r="E386" s="6">
        <v>4922.6000000000004</v>
      </c>
      <c r="F386" s="6">
        <v>1480.74</v>
      </c>
      <c r="G386" s="6">
        <v>0</v>
      </c>
      <c r="H386" s="6">
        <v>-2524.2399999999998</v>
      </c>
      <c r="I386" s="6">
        <v>-168.54</v>
      </c>
      <c r="J386" s="6">
        <v>0</v>
      </c>
      <c r="K386" s="6">
        <v>-300.91000000000003</v>
      </c>
      <c r="L386" s="6">
        <v>0</v>
      </c>
      <c r="M386" s="6">
        <v>0</v>
      </c>
      <c r="N386" s="6">
        <v>0</v>
      </c>
      <c r="O386" s="6">
        <v>534.48</v>
      </c>
      <c r="P386" s="6">
        <v>0</v>
      </c>
      <c r="Q386" s="6">
        <v>282</v>
      </c>
      <c r="R386" s="6">
        <v>-82.55</v>
      </c>
      <c r="S386" s="6">
        <v>-365.62</v>
      </c>
      <c r="T386" s="6">
        <v>0</v>
      </c>
      <c r="U386" s="6">
        <v>0</v>
      </c>
      <c r="V386" s="6">
        <v>-1144.6400000000001</v>
      </c>
      <c r="W386" s="6">
        <v>4922.6000000000004</v>
      </c>
      <c r="X386" s="6">
        <v>-1144.6400000000001</v>
      </c>
      <c r="Y386" s="513">
        <f>IF(A386&lt;&gt;"",IF(A386=мар17!A386,0,1),IF(AND(B386=мар17!B386,C386=мар17!C386),0,1))</f>
        <v>0</v>
      </c>
      <c r="Z386" s="70" t="str">
        <f t="shared" si="46"/>
        <v>ул. Шестая д.6</v>
      </c>
      <c r="AA386" s="504">
        <f>IF($B386&lt;&gt;"",MAX(AA$7:AA385)+1,0)</f>
        <v>374</v>
      </c>
      <c r="AB386" s="502">
        <f t="shared" si="45"/>
        <v>386</v>
      </c>
      <c r="AC386" s="504">
        <f>1</f>
        <v>1</v>
      </c>
      <c r="AD386" s="103">
        <f t="shared" si="47"/>
        <v>1480.74</v>
      </c>
      <c r="AE386" s="103">
        <f t="shared" si="48"/>
        <v>-2907.3799999999997</v>
      </c>
      <c r="AF386" s="103">
        <f t="shared" si="49"/>
        <v>281.99999999999955</v>
      </c>
      <c r="AG386" s="3"/>
    </row>
    <row r="387" spans="2:33" ht="13.2" x14ac:dyDescent="0.25">
      <c r="B387" s="1" t="str">
        <f>адреса!$G$381</f>
        <v>кв.81</v>
      </c>
      <c r="C387" s="522">
        <f>адреса!$I$381</f>
        <v>60000081</v>
      </c>
      <c r="D387" s="6" t="str">
        <f>адреса!$K$381</f>
        <v>ФИО-6-81</v>
      </c>
      <c r="E387" s="6">
        <v>10727.49</v>
      </c>
      <c r="F387" s="6">
        <v>1480.74</v>
      </c>
      <c r="G387" s="6">
        <v>0</v>
      </c>
      <c r="H387" s="6">
        <v>2524.2399999999998</v>
      </c>
      <c r="I387" s="6">
        <v>4.75</v>
      </c>
      <c r="J387" s="6">
        <v>0</v>
      </c>
      <c r="K387" s="6">
        <v>7.01</v>
      </c>
      <c r="L387" s="6">
        <v>0</v>
      </c>
      <c r="M387" s="6">
        <v>0</v>
      </c>
      <c r="N387" s="6">
        <v>0</v>
      </c>
      <c r="O387" s="6">
        <v>131.77000000000001</v>
      </c>
      <c r="P387" s="6">
        <v>0</v>
      </c>
      <c r="Q387" s="6">
        <v>282</v>
      </c>
      <c r="R387" s="6">
        <v>1.1000000000000001</v>
      </c>
      <c r="S387" s="6">
        <v>4.87</v>
      </c>
      <c r="T387" s="6">
        <v>0</v>
      </c>
      <c r="U387" s="6">
        <v>0</v>
      </c>
      <c r="V387" s="6">
        <v>4436.4799999999996</v>
      </c>
      <c r="W387" s="6">
        <v>15163.97</v>
      </c>
      <c r="X387" s="6">
        <v>0</v>
      </c>
      <c r="Y387" s="513">
        <f>IF(A387&lt;&gt;"",IF(A387=мар17!A387,0,1),IF(AND(B387=мар17!B387,C387=мар17!C387),0,1))</f>
        <v>0</v>
      </c>
      <c r="Z387" s="70" t="str">
        <f t="shared" si="46"/>
        <v>ул. Шестая д.6</v>
      </c>
      <c r="AA387" s="504">
        <f>IF($B387&lt;&gt;"",MAX(AA$7:AA386)+1,0)</f>
        <v>375</v>
      </c>
      <c r="AB387" s="502">
        <f t="shared" si="45"/>
        <v>387</v>
      </c>
      <c r="AC387" s="504">
        <f>1</f>
        <v>1</v>
      </c>
      <c r="AD387" s="103">
        <f t="shared" si="47"/>
        <v>1480.74</v>
      </c>
      <c r="AE387" s="103">
        <f t="shared" si="48"/>
        <v>2673.74</v>
      </c>
      <c r="AF387" s="103">
        <f t="shared" si="49"/>
        <v>282</v>
      </c>
      <c r="AG387" s="3"/>
    </row>
    <row r="388" spans="2:33" ht="13.2" x14ac:dyDescent="0.25">
      <c r="B388" s="1" t="str">
        <f>адреса!$G$382</f>
        <v>кв.82</v>
      </c>
      <c r="C388" s="522">
        <f>адреса!$I$382</f>
        <v>60000082</v>
      </c>
      <c r="D388" s="6" t="str">
        <f>адреса!$K$382</f>
        <v>ФИО-6-82</v>
      </c>
      <c r="E388" s="6">
        <v>9418.14</v>
      </c>
      <c r="F388" s="6">
        <v>1719.02</v>
      </c>
      <c r="G388" s="6">
        <v>0</v>
      </c>
      <c r="H388" s="6">
        <v>2930.44</v>
      </c>
      <c r="I388" s="6">
        <v>168.54</v>
      </c>
      <c r="J388" s="6">
        <v>0</v>
      </c>
      <c r="K388" s="6">
        <v>300.91000000000003</v>
      </c>
      <c r="L388" s="6">
        <v>0</v>
      </c>
      <c r="M388" s="6">
        <v>0</v>
      </c>
      <c r="N388" s="6">
        <v>0</v>
      </c>
      <c r="O388" s="6">
        <v>0</v>
      </c>
      <c r="P388" s="6">
        <v>0</v>
      </c>
      <c r="Q388" s="6">
        <v>282</v>
      </c>
      <c r="R388" s="6">
        <v>82.55</v>
      </c>
      <c r="S388" s="6">
        <v>365.62</v>
      </c>
      <c r="T388" s="6">
        <v>0</v>
      </c>
      <c r="U388" s="6">
        <v>0</v>
      </c>
      <c r="V388" s="6">
        <v>5849.08</v>
      </c>
      <c r="W388" s="6">
        <v>0</v>
      </c>
      <c r="X388" s="6">
        <v>15267.22</v>
      </c>
      <c r="Y388" s="513">
        <f>IF(A388&lt;&gt;"",IF(A388=мар17!A388,0,1),IF(AND(B388=мар17!B388,C388=мар17!C388),0,1))</f>
        <v>0</v>
      </c>
      <c r="Z388" s="70" t="str">
        <f t="shared" si="46"/>
        <v>ул. Шестая д.6</v>
      </c>
      <c r="AA388" s="504">
        <f>IF($B388&lt;&gt;"",MAX(AA$7:AA387)+1,0)</f>
        <v>376</v>
      </c>
      <c r="AB388" s="502">
        <f t="shared" si="45"/>
        <v>388</v>
      </c>
      <c r="AC388" s="504">
        <f>1</f>
        <v>1</v>
      </c>
      <c r="AD388" s="103">
        <f t="shared" si="47"/>
        <v>1719.02</v>
      </c>
      <c r="AE388" s="103">
        <f t="shared" si="48"/>
        <v>3848.06</v>
      </c>
      <c r="AF388" s="103">
        <f t="shared" si="49"/>
        <v>281.99999999999955</v>
      </c>
      <c r="AG388" s="3"/>
    </row>
    <row r="389" spans="2:33" ht="13.2" x14ac:dyDescent="0.25">
      <c r="B389" s="1" t="str">
        <f>адреса!$G$383</f>
        <v>кв.83</v>
      </c>
      <c r="C389" s="522">
        <f>адреса!$I$383</f>
        <v>60000083</v>
      </c>
      <c r="D389" s="6" t="str">
        <f>адреса!$K$383</f>
        <v>ФИО-6-83</v>
      </c>
      <c r="E389" s="6">
        <v>2929.11</v>
      </c>
      <c r="F389" s="6">
        <v>1729.23</v>
      </c>
      <c r="G389" s="6">
        <v>0</v>
      </c>
      <c r="H389" s="6">
        <v>-1343.16</v>
      </c>
      <c r="I389" s="6">
        <v>-94.93</v>
      </c>
      <c r="J389" s="6">
        <v>0</v>
      </c>
      <c r="K389" s="6">
        <v>-166.53</v>
      </c>
      <c r="L389" s="6">
        <v>0</v>
      </c>
      <c r="M389" s="6">
        <v>0</v>
      </c>
      <c r="N389" s="6">
        <v>0</v>
      </c>
      <c r="O389" s="6">
        <v>221.58</v>
      </c>
      <c r="P389" s="6">
        <v>0</v>
      </c>
      <c r="Q389" s="6">
        <v>282</v>
      </c>
      <c r="R389" s="6">
        <v>-44.03</v>
      </c>
      <c r="S389" s="6">
        <v>-195</v>
      </c>
      <c r="T389" s="6">
        <v>0</v>
      </c>
      <c r="U389" s="6">
        <v>0</v>
      </c>
      <c r="V389" s="6">
        <v>389.16</v>
      </c>
      <c r="W389" s="6">
        <v>2929.11</v>
      </c>
      <c r="X389" s="6">
        <v>389.16</v>
      </c>
      <c r="Y389" s="513">
        <f>IF(A389&lt;&gt;"",IF(A389=мар17!A389,0,1),IF(AND(B389=мар17!B389,C389=мар17!C389),0,1))</f>
        <v>0</v>
      </c>
      <c r="Z389" s="70" t="str">
        <f t="shared" si="46"/>
        <v>ул. Шестая д.6</v>
      </c>
      <c r="AA389" s="504">
        <f>IF($B389&lt;&gt;"",MAX(AA$7:AA388)+1,0)</f>
        <v>377</v>
      </c>
      <c r="AB389" s="502">
        <f t="shared" si="45"/>
        <v>389</v>
      </c>
      <c r="AC389" s="504">
        <f>1</f>
        <v>1</v>
      </c>
      <c r="AD389" s="103">
        <f t="shared" si="47"/>
        <v>1729.23</v>
      </c>
      <c r="AE389" s="103">
        <f t="shared" si="48"/>
        <v>-1622.0700000000002</v>
      </c>
      <c r="AF389" s="103">
        <f t="shared" si="49"/>
        <v>282.00000000000023</v>
      </c>
      <c r="AG389" s="3"/>
    </row>
    <row r="390" spans="2:33" ht="13.2" x14ac:dyDescent="0.25">
      <c r="B390" s="1" t="str">
        <f>адреса!$G$384</f>
        <v>кв.84</v>
      </c>
      <c r="C390" s="522">
        <f>адреса!$I$384</f>
        <v>60000084</v>
      </c>
      <c r="D390" s="6" t="str">
        <f>адреса!$K$384</f>
        <v>ФИО-6-84</v>
      </c>
      <c r="E390" s="6">
        <v>13539.28</v>
      </c>
      <c r="F390" s="6">
        <v>1681.58</v>
      </c>
      <c r="G390" s="6">
        <v>0</v>
      </c>
      <c r="H390" s="6">
        <v>2866.61</v>
      </c>
      <c r="I390" s="6">
        <v>168.54</v>
      </c>
      <c r="J390" s="6">
        <v>0</v>
      </c>
      <c r="K390" s="6">
        <v>300.91000000000003</v>
      </c>
      <c r="L390" s="6">
        <v>0</v>
      </c>
      <c r="M390" s="6">
        <v>0</v>
      </c>
      <c r="N390" s="6">
        <v>0</v>
      </c>
      <c r="O390" s="6">
        <v>10.75</v>
      </c>
      <c r="P390" s="6">
        <v>0</v>
      </c>
      <c r="Q390" s="6">
        <v>282</v>
      </c>
      <c r="R390" s="6">
        <v>82.55</v>
      </c>
      <c r="S390" s="6">
        <v>365.62</v>
      </c>
      <c r="T390" s="6">
        <v>0</v>
      </c>
      <c r="U390" s="6">
        <v>0</v>
      </c>
      <c r="V390" s="6">
        <v>5758.56</v>
      </c>
      <c r="W390" s="6">
        <v>0</v>
      </c>
      <c r="X390" s="6">
        <v>19297.84</v>
      </c>
      <c r="Y390" s="513">
        <f>IF(A390&lt;&gt;"",IF(A390=мар17!A390,0,1),IF(AND(B390=мар17!B390,C390=мар17!C390),0,1))</f>
        <v>0</v>
      </c>
      <c r="Z390" s="70" t="str">
        <f t="shared" si="46"/>
        <v>ул. Шестая д.6</v>
      </c>
      <c r="AA390" s="504">
        <f>IF($B390&lt;&gt;"",MAX(AA$7:AA389)+1,0)</f>
        <v>378</v>
      </c>
      <c r="AB390" s="502">
        <f t="shared" si="45"/>
        <v>390</v>
      </c>
      <c r="AC390" s="504">
        <f>1</f>
        <v>1</v>
      </c>
      <c r="AD390" s="103">
        <f t="shared" si="47"/>
        <v>1681.58</v>
      </c>
      <c r="AE390" s="103">
        <f t="shared" si="48"/>
        <v>3794.98</v>
      </c>
      <c r="AF390" s="103">
        <f t="shared" si="49"/>
        <v>282.00000000000045</v>
      </c>
      <c r="AG390" s="3"/>
    </row>
    <row r="391" spans="2:33" ht="13.2" x14ac:dyDescent="0.25">
      <c r="B391" s="1" t="str">
        <f>адреса!$G$385</f>
        <v>кв.85</v>
      </c>
      <c r="C391" s="522">
        <f>адреса!$I$385</f>
        <v>60000085</v>
      </c>
      <c r="D391" s="6" t="str">
        <f>адреса!$K$385</f>
        <v>ФИО-6-85</v>
      </c>
      <c r="E391" s="6">
        <v>16009.52</v>
      </c>
      <c r="F391" s="6">
        <v>3056.79</v>
      </c>
      <c r="G391" s="6">
        <v>0</v>
      </c>
      <c r="H391" s="6">
        <v>5210.96</v>
      </c>
      <c r="I391" s="6">
        <v>12.3</v>
      </c>
      <c r="J391" s="6">
        <v>0</v>
      </c>
      <c r="K391" s="6">
        <v>113.67</v>
      </c>
      <c r="L391" s="6">
        <v>0</v>
      </c>
      <c r="M391" s="6">
        <v>0</v>
      </c>
      <c r="N391" s="6">
        <v>0</v>
      </c>
      <c r="O391" s="6">
        <v>370.03</v>
      </c>
      <c r="P391" s="6">
        <v>0</v>
      </c>
      <c r="Q391" s="6">
        <v>282</v>
      </c>
      <c r="R391" s="6">
        <v>82.55</v>
      </c>
      <c r="S391" s="6">
        <v>365.62</v>
      </c>
      <c r="T391" s="6">
        <v>0</v>
      </c>
      <c r="U391" s="6">
        <v>0</v>
      </c>
      <c r="V391" s="6">
        <v>9493.92</v>
      </c>
      <c r="W391" s="6">
        <v>16009.52</v>
      </c>
      <c r="X391" s="6">
        <v>9493.92</v>
      </c>
      <c r="Y391" s="513">
        <f>IF(A391&lt;&gt;"",IF(A391=мар17!A391,0,1),IF(AND(B391=мар17!B391,C391=мар17!C391),0,1))</f>
        <v>0</v>
      </c>
      <c r="Z391" s="70" t="str">
        <f t="shared" si="46"/>
        <v>ул. Шестая д.6</v>
      </c>
      <c r="AA391" s="504">
        <f>IF($B391&lt;&gt;"",MAX(AA$7:AA390)+1,0)</f>
        <v>379</v>
      </c>
      <c r="AB391" s="502">
        <f t="shared" si="45"/>
        <v>391</v>
      </c>
      <c r="AC391" s="504">
        <f>1</f>
        <v>1</v>
      </c>
      <c r="AD391" s="103">
        <f t="shared" si="47"/>
        <v>3056.79</v>
      </c>
      <c r="AE391" s="103">
        <f t="shared" si="48"/>
        <v>6155.13</v>
      </c>
      <c r="AF391" s="103">
        <f t="shared" si="49"/>
        <v>282</v>
      </c>
      <c r="AG391" s="3"/>
    </row>
    <row r="392" spans="2:33" ht="13.2" x14ac:dyDescent="0.25">
      <c r="B392" s="1" t="str">
        <f>адреса!$G$386</f>
        <v>кв.86</v>
      </c>
      <c r="C392" s="522">
        <f>адреса!$I$386</f>
        <v>60000086</v>
      </c>
      <c r="D392" s="6" t="str">
        <f>адреса!$K$386</f>
        <v>ФИО-6-86</v>
      </c>
      <c r="E392" s="6">
        <v>12338.41</v>
      </c>
      <c r="F392" s="6">
        <v>2335.14</v>
      </c>
      <c r="G392" s="6">
        <v>0</v>
      </c>
      <c r="H392" s="6">
        <v>787.36</v>
      </c>
      <c r="I392" s="6">
        <v>-299.13</v>
      </c>
      <c r="J392" s="6">
        <v>0</v>
      </c>
      <c r="K392" s="6">
        <v>-511.74</v>
      </c>
      <c r="L392" s="6">
        <v>0</v>
      </c>
      <c r="M392" s="6">
        <v>0</v>
      </c>
      <c r="N392" s="6">
        <v>0</v>
      </c>
      <c r="O392" s="6">
        <v>1017.61</v>
      </c>
      <c r="P392" s="6">
        <v>0</v>
      </c>
      <c r="Q392" s="6">
        <v>282</v>
      </c>
      <c r="R392" s="6">
        <v>-127.88</v>
      </c>
      <c r="S392" s="6">
        <v>-566.41</v>
      </c>
      <c r="T392" s="6">
        <v>0</v>
      </c>
      <c r="U392" s="6">
        <v>0</v>
      </c>
      <c r="V392" s="6">
        <v>2916.95</v>
      </c>
      <c r="W392" s="6">
        <v>15255.36</v>
      </c>
      <c r="X392" s="6">
        <v>0</v>
      </c>
      <c r="Y392" s="513">
        <f>IF(A392&lt;&gt;"",IF(A392=мар17!A392,0,1),IF(AND(B392=мар17!B392,C392=мар17!C392),0,1))</f>
        <v>0</v>
      </c>
      <c r="Z392" s="70" t="str">
        <f t="shared" si="46"/>
        <v>ул. Шестая д.6</v>
      </c>
      <c r="AA392" s="504">
        <f>IF($B392&lt;&gt;"",MAX(AA$7:AA391)+1,0)</f>
        <v>380</v>
      </c>
      <c r="AB392" s="502">
        <f t="shared" si="45"/>
        <v>392</v>
      </c>
      <c r="AC392" s="504">
        <f>1</f>
        <v>1</v>
      </c>
      <c r="AD392" s="103">
        <f t="shared" si="47"/>
        <v>2335.14</v>
      </c>
      <c r="AE392" s="103">
        <f t="shared" si="48"/>
        <v>299.81000000000006</v>
      </c>
      <c r="AF392" s="103">
        <f t="shared" si="49"/>
        <v>281.99999999999989</v>
      </c>
      <c r="AG392" s="3"/>
    </row>
    <row r="393" spans="2:33" ht="13.2" x14ac:dyDescent="0.25">
      <c r="B393" s="1" t="str">
        <f>адреса!$G$387</f>
        <v>кв.87</v>
      </c>
      <c r="C393" s="522">
        <f>адреса!$I$387</f>
        <v>60000087</v>
      </c>
      <c r="D393" s="6" t="str">
        <f>адреса!$K$387</f>
        <v>ФИО-6-87</v>
      </c>
      <c r="E393" s="6">
        <v>6508.96</v>
      </c>
      <c r="F393" s="6">
        <v>1470.53</v>
      </c>
      <c r="G393" s="6">
        <v>0</v>
      </c>
      <c r="H393" s="6">
        <v>2506.83</v>
      </c>
      <c r="I393" s="6">
        <v>0</v>
      </c>
      <c r="J393" s="6">
        <v>0</v>
      </c>
      <c r="K393" s="6">
        <v>0</v>
      </c>
      <c r="L393" s="6">
        <v>0</v>
      </c>
      <c r="M393" s="6">
        <v>0</v>
      </c>
      <c r="N393" s="6">
        <v>0</v>
      </c>
      <c r="O393" s="6">
        <v>0.03</v>
      </c>
      <c r="P393" s="6">
        <v>0</v>
      </c>
      <c r="Q393" s="6">
        <v>282</v>
      </c>
      <c r="R393" s="6">
        <v>0</v>
      </c>
      <c r="S393" s="6">
        <v>0</v>
      </c>
      <c r="T393" s="6">
        <v>0</v>
      </c>
      <c r="U393" s="6">
        <v>0</v>
      </c>
      <c r="V393" s="6">
        <v>4259.3900000000003</v>
      </c>
      <c r="W393" s="6">
        <v>6508.96</v>
      </c>
      <c r="X393" s="6">
        <v>4259.3900000000003</v>
      </c>
      <c r="Y393" s="513">
        <f>IF(A393&lt;&gt;"",IF(A393=мар17!A393,0,1),IF(AND(B393=мар17!B393,C393=мар17!C393),0,1))</f>
        <v>0</v>
      </c>
      <c r="Z393" s="70" t="str">
        <f t="shared" si="46"/>
        <v>ул. Шестая д.6</v>
      </c>
      <c r="AA393" s="504">
        <f>IF($B393&lt;&gt;"",MAX(AA$7:AA392)+1,0)</f>
        <v>381</v>
      </c>
      <c r="AB393" s="502">
        <f t="shared" ref="AB393:AB457" si="50">AB392+1</f>
        <v>393</v>
      </c>
      <c r="AC393" s="504">
        <f>1</f>
        <v>1</v>
      </c>
      <c r="AD393" s="103">
        <f t="shared" si="47"/>
        <v>1470.53</v>
      </c>
      <c r="AE393" s="103">
        <f t="shared" si="48"/>
        <v>2506.86</v>
      </c>
      <c r="AF393" s="103">
        <f t="shared" si="49"/>
        <v>282.00000000000045</v>
      </c>
      <c r="AG393" s="3"/>
    </row>
    <row r="394" spans="2:33" ht="13.2" x14ac:dyDescent="0.25">
      <c r="B394" s="1" t="str">
        <f>адреса!$G$388</f>
        <v>кв.88</v>
      </c>
      <c r="C394" s="522">
        <f>адреса!$I$388</f>
        <v>60000088</v>
      </c>
      <c r="D394" s="6" t="str">
        <f>адреса!$K$388</f>
        <v>ФИО-6-88</v>
      </c>
      <c r="E394" s="6">
        <v>6871.58</v>
      </c>
      <c r="F394" s="6">
        <v>1313.94</v>
      </c>
      <c r="G394" s="6">
        <v>0</v>
      </c>
      <c r="H394" s="6">
        <v>2239.9</v>
      </c>
      <c r="I394" s="6">
        <v>168.54</v>
      </c>
      <c r="J394" s="6">
        <v>0</v>
      </c>
      <c r="K394" s="6">
        <v>300.91000000000003</v>
      </c>
      <c r="L394" s="6">
        <v>0</v>
      </c>
      <c r="M394" s="6">
        <v>0</v>
      </c>
      <c r="N394" s="6">
        <v>0</v>
      </c>
      <c r="O394" s="6">
        <v>485.28</v>
      </c>
      <c r="P394" s="6">
        <v>0</v>
      </c>
      <c r="Q394" s="6">
        <v>282</v>
      </c>
      <c r="R394" s="6">
        <v>82.55</v>
      </c>
      <c r="S394" s="6">
        <v>365.62</v>
      </c>
      <c r="T394" s="6">
        <v>0</v>
      </c>
      <c r="U394" s="6">
        <v>0</v>
      </c>
      <c r="V394" s="6">
        <v>5238.74</v>
      </c>
      <c r="W394" s="6">
        <v>6871.58</v>
      </c>
      <c r="X394" s="6">
        <v>5238.74</v>
      </c>
      <c r="Y394" s="513">
        <f>IF(A394&lt;&gt;"",IF(A394=мар17!A394,0,1),IF(AND(B394=мар17!B394,C394=мар17!C394),0,1))</f>
        <v>0</v>
      </c>
      <c r="Z394" s="70" t="str">
        <f t="shared" si="46"/>
        <v>ул. Шестая д.6</v>
      </c>
      <c r="AA394" s="504">
        <f>IF($B394&lt;&gt;"",MAX(AA$7:AA393)+1,0)</f>
        <v>382</v>
      </c>
      <c r="AB394" s="502">
        <f t="shared" si="50"/>
        <v>394</v>
      </c>
      <c r="AC394" s="504">
        <f>1</f>
        <v>1</v>
      </c>
      <c r="AD394" s="103">
        <f t="shared" si="47"/>
        <v>1313.94</v>
      </c>
      <c r="AE394" s="103">
        <f t="shared" si="48"/>
        <v>3642.8</v>
      </c>
      <c r="AF394" s="103">
        <f t="shared" si="49"/>
        <v>281.99999999999955</v>
      </c>
      <c r="AG394" s="3"/>
    </row>
    <row r="395" spans="2:33" ht="13.2" x14ac:dyDescent="0.25">
      <c r="B395" s="1" t="str">
        <f>адреса!$G$389</f>
        <v>кв.89</v>
      </c>
      <c r="C395" s="522">
        <f>адреса!$I$389</f>
        <v>60000089</v>
      </c>
      <c r="D395" s="6" t="str">
        <f>адреса!$K$389</f>
        <v>ФИО-6-89</v>
      </c>
      <c r="E395" s="6">
        <v>12552.39</v>
      </c>
      <c r="F395" s="6">
        <v>1307.1400000000001</v>
      </c>
      <c r="G395" s="6">
        <v>0</v>
      </c>
      <c r="H395" s="6">
        <v>2228.3000000000002</v>
      </c>
      <c r="I395" s="6">
        <v>422.59</v>
      </c>
      <c r="J395" s="6">
        <v>0</v>
      </c>
      <c r="K395" s="6">
        <v>806.73</v>
      </c>
      <c r="L395" s="6">
        <v>0</v>
      </c>
      <c r="M395" s="6">
        <v>0</v>
      </c>
      <c r="N395" s="6">
        <v>0</v>
      </c>
      <c r="O395" s="6">
        <v>0</v>
      </c>
      <c r="P395" s="6">
        <v>0</v>
      </c>
      <c r="Q395" s="6">
        <v>282</v>
      </c>
      <c r="R395" s="6">
        <v>250.57</v>
      </c>
      <c r="S395" s="6">
        <v>1109.8</v>
      </c>
      <c r="T395" s="6">
        <v>0</v>
      </c>
      <c r="U395" s="6">
        <v>0</v>
      </c>
      <c r="V395" s="6">
        <v>6407.13</v>
      </c>
      <c r="W395" s="6">
        <v>0</v>
      </c>
      <c r="X395" s="6">
        <v>18959.52</v>
      </c>
      <c r="Y395" s="513">
        <f>IF(A395&lt;&gt;"",IF(A395=мар17!A395,0,1),IF(AND(B395=мар17!B395,C395=мар17!C395),0,1))</f>
        <v>0</v>
      </c>
      <c r="Z395" s="70" t="str">
        <f t="shared" si="46"/>
        <v>ул. Шестая д.6</v>
      </c>
      <c r="AA395" s="504">
        <f>IF($B395&lt;&gt;"",MAX(AA$7:AA394)+1,0)</f>
        <v>383</v>
      </c>
      <c r="AB395" s="502">
        <f t="shared" si="50"/>
        <v>395</v>
      </c>
      <c r="AC395" s="504">
        <f>1</f>
        <v>1</v>
      </c>
      <c r="AD395" s="103">
        <f t="shared" si="47"/>
        <v>1307.1400000000001</v>
      </c>
      <c r="AE395" s="103">
        <f t="shared" si="48"/>
        <v>4817.9900000000007</v>
      </c>
      <c r="AF395" s="103">
        <f t="shared" si="49"/>
        <v>281.99999999999909</v>
      </c>
      <c r="AG395" s="3"/>
    </row>
    <row r="396" spans="2:33" ht="13.2" x14ac:dyDescent="0.25">
      <c r="B396" s="1" t="str">
        <f>адреса!$G$390</f>
        <v>кв.90</v>
      </c>
      <c r="C396" s="522">
        <f>адреса!$I$390</f>
        <v>60000090</v>
      </c>
      <c r="D396" s="6" t="str">
        <f>адреса!$K$390</f>
        <v>ФИО-6-90</v>
      </c>
      <c r="E396" s="6">
        <v>8492.2900000000009</v>
      </c>
      <c r="F396" s="6">
        <v>1484.14</v>
      </c>
      <c r="G396" s="6">
        <v>0</v>
      </c>
      <c r="H396" s="6">
        <v>2530.04</v>
      </c>
      <c r="I396" s="6">
        <v>119.06</v>
      </c>
      <c r="J396" s="6">
        <v>0</v>
      </c>
      <c r="K396" s="6">
        <v>292.79000000000002</v>
      </c>
      <c r="L396" s="6">
        <v>0</v>
      </c>
      <c r="M396" s="6">
        <v>0</v>
      </c>
      <c r="N396" s="6">
        <v>0</v>
      </c>
      <c r="O396" s="6">
        <v>367.6</v>
      </c>
      <c r="P396" s="6">
        <v>0</v>
      </c>
      <c r="Q396" s="6">
        <v>282</v>
      </c>
      <c r="R396" s="6">
        <v>125.25</v>
      </c>
      <c r="S396" s="6">
        <v>554.74</v>
      </c>
      <c r="T396" s="6">
        <v>0</v>
      </c>
      <c r="U396" s="6">
        <v>0</v>
      </c>
      <c r="V396" s="6">
        <v>5755.62</v>
      </c>
      <c r="W396" s="6">
        <v>8492.2900000000009</v>
      </c>
      <c r="X396" s="6">
        <v>5755.62</v>
      </c>
      <c r="Y396" s="513">
        <f>IF(A396&lt;&gt;"",IF(A396=мар17!A396,0,1),IF(AND(B396=мар17!B396,C396=мар17!C396),0,1))</f>
        <v>0</v>
      </c>
      <c r="Z396" s="70" t="str">
        <f t="shared" si="46"/>
        <v>ул. Шестая д.6</v>
      </c>
      <c r="AA396" s="504">
        <f>IF($B396&lt;&gt;"",MAX(AA$7:AA395)+1,0)</f>
        <v>384</v>
      </c>
      <c r="AB396" s="502">
        <f t="shared" si="50"/>
        <v>396</v>
      </c>
      <c r="AC396" s="504">
        <f>1</f>
        <v>1</v>
      </c>
      <c r="AD396" s="103">
        <f t="shared" si="47"/>
        <v>1484.14</v>
      </c>
      <c r="AE396" s="103">
        <f t="shared" si="48"/>
        <v>3989.4799999999996</v>
      </c>
      <c r="AF396" s="103">
        <f t="shared" si="49"/>
        <v>282</v>
      </c>
      <c r="AG396" s="3"/>
    </row>
    <row r="397" spans="2:33" ht="13.2" x14ac:dyDescent="0.25">
      <c r="B397" s="1" t="str">
        <f>адреса!$G$391</f>
        <v>кв.91</v>
      </c>
      <c r="C397" s="522">
        <f>адреса!$I$391</f>
        <v>60000091</v>
      </c>
      <c r="D397" s="6" t="str">
        <f>адреса!$K$391</f>
        <v>ФИО-6-91</v>
      </c>
      <c r="E397" s="6">
        <v>12297.4</v>
      </c>
      <c r="F397" s="6">
        <v>2355.5700000000002</v>
      </c>
      <c r="G397" s="6">
        <v>0</v>
      </c>
      <c r="H397" s="6">
        <v>4015.57</v>
      </c>
      <c r="I397" s="6">
        <v>168.54</v>
      </c>
      <c r="J397" s="6">
        <v>0</v>
      </c>
      <c r="K397" s="6">
        <v>300.91000000000003</v>
      </c>
      <c r="L397" s="6">
        <v>0</v>
      </c>
      <c r="M397" s="6">
        <v>0</v>
      </c>
      <c r="N397" s="6">
        <v>0</v>
      </c>
      <c r="O397" s="6">
        <v>16.38</v>
      </c>
      <c r="P397" s="6">
        <v>0</v>
      </c>
      <c r="Q397" s="6">
        <v>282</v>
      </c>
      <c r="R397" s="6">
        <v>82.55</v>
      </c>
      <c r="S397" s="6">
        <v>365.62</v>
      </c>
      <c r="T397" s="6">
        <v>0</v>
      </c>
      <c r="U397" s="6">
        <v>0</v>
      </c>
      <c r="V397" s="6">
        <v>7587.14</v>
      </c>
      <c r="W397" s="6">
        <v>0</v>
      </c>
      <c r="X397" s="6">
        <v>19884.54</v>
      </c>
      <c r="Y397" s="513">
        <f>IF(A397&lt;&gt;"",IF(A397=мар17!A397,0,1),IF(AND(B397=мар17!B397,C397=мар17!C397),0,1))</f>
        <v>0</v>
      </c>
      <c r="Z397" s="70" t="str">
        <f t="shared" si="46"/>
        <v>ул. Шестая д.6</v>
      </c>
      <c r="AA397" s="504">
        <f>IF($B397&lt;&gt;"",MAX(AA$7:AA396)+1,0)</f>
        <v>385</v>
      </c>
      <c r="AB397" s="502">
        <f t="shared" si="50"/>
        <v>397</v>
      </c>
      <c r="AC397" s="504">
        <f>1</f>
        <v>1</v>
      </c>
      <c r="AD397" s="103">
        <f t="shared" si="47"/>
        <v>2355.5700000000002</v>
      </c>
      <c r="AE397" s="103">
        <f t="shared" si="48"/>
        <v>4949.5700000000006</v>
      </c>
      <c r="AF397" s="103">
        <f t="shared" si="49"/>
        <v>281.99999999999909</v>
      </c>
      <c r="AG397" s="3"/>
    </row>
    <row r="398" spans="2:33" ht="13.2" x14ac:dyDescent="0.25">
      <c r="B398" s="1" t="str">
        <f>адреса!$G$392</f>
        <v>кв.92</v>
      </c>
      <c r="C398" s="522">
        <f>адреса!$I$392</f>
        <v>60000092</v>
      </c>
      <c r="D398" s="6" t="str">
        <f>адреса!$K$392</f>
        <v>ФИО-6-92</v>
      </c>
      <c r="E398" s="6">
        <v>25779.25</v>
      </c>
      <c r="F398" s="6">
        <v>3056.79</v>
      </c>
      <c r="G398" s="6">
        <v>0</v>
      </c>
      <c r="H398" s="6">
        <v>3551.37</v>
      </c>
      <c r="I398" s="6">
        <v>4.59</v>
      </c>
      <c r="J398" s="6">
        <v>0</v>
      </c>
      <c r="K398" s="6">
        <v>21.43</v>
      </c>
      <c r="L398" s="6">
        <v>0</v>
      </c>
      <c r="M398" s="6">
        <v>0</v>
      </c>
      <c r="N398" s="6">
        <v>0</v>
      </c>
      <c r="O398" s="6">
        <v>6334.12</v>
      </c>
      <c r="P398" s="6">
        <v>0</v>
      </c>
      <c r="Q398" s="6">
        <v>282</v>
      </c>
      <c r="R398" s="6">
        <v>13.3</v>
      </c>
      <c r="S398" s="6">
        <v>58.9</v>
      </c>
      <c r="T398" s="6">
        <v>0</v>
      </c>
      <c r="U398" s="6">
        <v>0</v>
      </c>
      <c r="V398" s="6">
        <v>13322.5</v>
      </c>
      <c r="W398" s="6">
        <v>25779.25</v>
      </c>
      <c r="X398" s="6">
        <v>13322.5</v>
      </c>
      <c r="Y398" s="513">
        <f>IF(A398&lt;&gt;"",IF(A398=мар17!A398,0,1),IF(AND(B398=мар17!B398,C398=мар17!C398),0,1))</f>
        <v>0</v>
      </c>
      <c r="Z398" s="70" t="str">
        <f t="shared" si="46"/>
        <v>ул. Шестая д.6</v>
      </c>
      <c r="AA398" s="504">
        <f>IF($B398&lt;&gt;"",MAX(AA$7:AA397)+1,0)</f>
        <v>386</v>
      </c>
      <c r="AB398" s="502">
        <f t="shared" si="50"/>
        <v>398</v>
      </c>
      <c r="AC398" s="504">
        <f>1</f>
        <v>1</v>
      </c>
      <c r="AD398" s="103">
        <f t="shared" si="47"/>
        <v>3056.79</v>
      </c>
      <c r="AE398" s="103">
        <f t="shared" si="48"/>
        <v>9983.7099999999991</v>
      </c>
      <c r="AF398" s="103">
        <f t="shared" si="49"/>
        <v>282</v>
      </c>
      <c r="AG398" s="3"/>
    </row>
    <row r="399" spans="2:33" ht="13.2" x14ac:dyDescent="0.25">
      <c r="B399" s="1" t="str">
        <f>адреса!$G$393</f>
        <v>кв.93</v>
      </c>
      <c r="C399" s="522">
        <f>адреса!$I$393</f>
        <v>60000093</v>
      </c>
      <c r="D399" s="6" t="str">
        <f>адреса!$K$393</f>
        <v>ФИО-6-93</v>
      </c>
      <c r="E399" s="6">
        <v>13491.25</v>
      </c>
      <c r="F399" s="6">
        <v>1674.77</v>
      </c>
      <c r="G399" s="6">
        <v>0</v>
      </c>
      <c r="H399" s="6">
        <v>2855</v>
      </c>
      <c r="I399" s="6">
        <v>168.54</v>
      </c>
      <c r="J399" s="6">
        <v>0</v>
      </c>
      <c r="K399" s="6">
        <v>300.91000000000003</v>
      </c>
      <c r="L399" s="6">
        <v>0</v>
      </c>
      <c r="M399" s="6">
        <v>0</v>
      </c>
      <c r="N399" s="6">
        <v>0</v>
      </c>
      <c r="O399" s="6">
        <v>0</v>
      </c>
      <c r="P399" s="6">
        <v>0</v>
      </c>
      <c r="Q399" s="6">
        <v>282</v>
      </c>
      <c r="R399" s="6">
        <v>82.55</v>
      </c>
      <c r="S399" s="6">
        <v>365.62</v>
      </c>
      <c r="T399" s="6">
        <v>0</v>
      </c>
      <c r="U399" s="6">
        <v>0</v>
      </c>
      <c r="V399" s="6">
        <v>5729.39</v>
      </c>
      <c r="W399" s="6">
        <v>0</v>
      </c>
      <c r="X399" s="6">
        <v>19220.64</v>
      </c>
      <c r="Y399" s="513">
        <f>IF(A399&lt;&gt;"",IF(A399=мар17!A399,0,1),IF(AND(B399=мар17!B399,C399=мар17!C399),0,1))</f>
        <v>0</v>
      </c>
      <c r="Z399" s="70" t="str">
        <f t="shared" si="46"/>
        <v>ул. Шестая д.6</v>
      </c>
      <c r="AA399" s="504">
        <f>IF($B399&lt;&gt;"",MAX(AA$7:AA398)+1,0)</f>
        <v>387</v>
      </c>
      <c r="AB399" s="502">
        <f t="shared" si="50"/>
        <v>399</v>
      </c>
      <c r="AC399" s="504">
        <f>1</f>
        <v>1</v>
      </c>
      <c r="AD399" s="103">
        <f t="shared" si="47"/>
        <v>1674.77</v>
      </c>
      <c r="AE399" s="103">
        <f t="shared" si="48"/>
        <v>3772.62</v>
      </c>
      <c r="AF399" s="103">
        <f t="shared" si="49"/>
        <v>282.00000000000045</v>
      </c>
      <c r="AG399" s="3"/>
    </row>
    <row r="400" spans="2:33" ht="13.2" x14ac:dyDescent="0.25">
      <c r="B400" s="1" t="str">
        <f>адреса!$G$394</f>
        <v>кв.94</v>
      </c>
      <c r="C400" s="522">
        <f>адреса!$I$394</f>
        <v>60000094</v>
      </c>
      <c r="D400" s="6" t="str">
        <f>адреса!$K$394</f>
        <v>ФИО-6-94</v>
      </c>
      <c r="E400" s="6">
        <v>5159.24</v>
      </c>
      <c r="F400" s="6">
        <v>1736.04</v>
      </c>
      <c r="G400" s="6">
        <v>0</v>
      </c>
      <c r="H400" s="6">
        <v>-419.7</v>
      </c>
      <c r="I400" s="6">
        <v>6.88</v>
      </c>
      <c r="J400" s="6">
        <v>0</v>
      </c>
      <c r="K400" s="6">
        <v>10.99</v>
      </c>
      <c r="L400" s="6">
        <v>0</v>
      </c>
      <c r="M400" s="6">
        <v>0</v>
      </c>
      <c r="N400" s="6">
        <v>0</v>
      </c>
      <c r="O400" s="6">
        <v>50.55</v>
      </c>
      <c r="P400" s="6">
        <v>0</v>
      </c>
      <c r="Q400" s="6">
        <v>282</v>
      </c>
      <c r="R400" s="6">
        <v>2.29</v>
      </c>
      <c r="S400" s="6">
        <v>10.16</v>
      </c>
      <c r="T400" s="6">
        <v>0</v>
      </c>
      <c r="U400" s="6">
        <v>0</v>
      </c>
      <c r="V400" s="6">
        <v>1679.21</v>
      </c>
      <c r="W400" s="6">
        <v>6840</v>
      </c>
      <c r="X400" s="6">
        <v>-1.55</v>
      </c>
      <c r="Y400" s="513">
        <f>IF(A400&lt;&gt;"",IF(A400=мар17!A400,0,1),IF(AND(B400=мар17!B400,C400=мар17!C400),0,1))</f>
        <v>0</v>
      </c>
      <c r="Z400" s="70" t="str">
        <f t="shared" si="46"/>
        <v>ул. Шестая д.6</v>
      </c>
      <c r="AA400" s="504">
        <f>IF($B400&lt;&gt;"",MAX(AA$7:AA399)+1,0)</f>
        <v>388</v>
      </c>
      <c r="AB400" s="502">
        <f t="shared" si="50"/>
        <v>400</v>
      </c>
      <c r="AC400" s="504">
        <f>1</f>
        <v>1</v>
      </c>
      <c r="AD400" s="103">
        <f t="shared" si="47"/>
        <v>1736.04</v>
      </c>
      <c r="AE400" s="103">
        <f t="shared" si="48"/>
        <v>-338.82999999999993</v>
      </c>
      <c r="AF400" s="103">
        <f t="shared" si="49"/>
        <v>282</v>
      </c>
      <c r="AG400" s="3"/>
    </row>
    <row r="401" spans="1:33" ht="13.2" x14ac:dyDescent="0.25">
      <c r="B401" s="1" t="str">
        <f>адреса!$G$395</f>
        <v>кв.95</v>
      </c>
      <c r="C401" s="522">
        <f>адреса!$I$395</f>
        <v>60000095</v>
      </c>
      <c r="D401" s="6" t="str">
        <f>адреса!$K$395</f>
        <v>ФИО-6-95</v>
      </c>
      <c r="E401" s="6">
        <v>9438.1200000000008</v>
      </c>
      <c r="F401" s="6">
        <v>1708.81</v>
      </c>
      <c r="G401" s="6">
        <v>0</v>
      </c>
      <c r="H401" s="6">
        <v>2913.03</v>
      </c>
      <c r="I401" s="6">
        <v>168.54</v>
      </c>
      <c r="J401" s="6">
        <v>0</v>
      </c>
      <c r="K401" s="6">
        <v>300.91000000000003</v>
      </c>
      <c r="L401" s="6">
        <v>0</v>
      </c>
      <c r="M401" s="6">
        <v>0</v>
      </c>
      <c r="N401" s="6">
        <v>0</v>
      </c>
      <c r="O401" s="6">
        <v>8.4600000000000009</v>
      </c>
      <c r="P401" s="6">
        <v>0</v>
      </c>
      <c r="Q401" s="6">
        <v>282</v>
      </c>
      <c r="R401" s="6">
        <v>82.55</v>
      </c>
      <c r="S401" s="6">
        <v>365.62</v>
      </c>
      <c r="T401" s="6">
        <v>0</v>
      </c>
      <c r="U401" s="6">
        <v>0</v>
      </c>
      <c r="V401" s="6">
        <v>5829.92</v>
      </c>
      <c r="W401" s="6">
        <v>0</v>
      </c>
      <c r="X401" s="6">
        <v>15268.04</v>
      </c>
      <c r="Y401" s="513">
        <f>IF(A401&lt;&gt;"",IF(A401=мар17!A401,0,1),IF(AND(B401=мар17!B401,C401=мар17!C401),0,1))</f>
        <v>0</v>
      </c>
      <c r="Z401" s="70" t="str">
        <f t="shared" si="46"/>
        <v>ул. Шестая д.6</v>
      </c>
      <c r="AA401" s="504">
        <f>IF($B401&lt;&gt;"",MAX(AA$7:AA400)+1,0)</f>
        <v>389</v>
      </c>
      <c r="AB401" s="502">
        <f t="shared" si="50"/>
        <v>401</v>
      </c>
      <c r="AC401" s="504">
        <f>1</f>
        <v>1</v>
      </c>
      <c r="AD401" s="103">
        <f t="shared" si="47"/>
        <v>1708.81</v>
      </c>
      <c r="AE401" s="103">
        <f t="shared" si="48"/>
        <v>3839.11</v>
      </c>
      <c r="AF401" s="103">
        <f t="shared" si="49"/>
        <v>282.00000000000045</v>
      </c>
      <c r="AG401" s="3"/>
    </row>
    <row r="402" spans="1:33" ht="13.2" x14ac:dyDescent="0.25">
      <c r="B402" s="1" t="str">
        <f>адреса!$G$396</f>
        <v>кв.96</v>
      </c>
      <c r="C402" s="522">
        <f>адреса!$I$396</f>
        <v>60000096</v>
      </c>
      <c r="D402" s="6" t="str">
        <f>адреса!$K$396</f>
        <v>ФИО-6-96</v>
      </c>
      <c r="E402" s="6">
        <v>-0.24</v>
      </c>
      <c r="F402" s="6">
        <v>1484.14</v>
      </c>
      <c r="G402" s="6">
        <v>0</v>
      </c>
      <c r="H402" s="6">
        <v>2380.48</v>
      </c>
      <c r="I402" s="6">
        <v>71.47</v>
      </c>
      <c r="J402" s="6">
        <v>0</v>
      </c>
      <c r="K402" s="6">
        <v>218.85</v>
      </c>
      <c r="L402" s="6">
        <v>0</v>
      </c>
      <c r="M402" s="6">
        <v>0</v>
      </c>
      <c r="N402" s="6">
        <v>0</v>
      </c>
      <c r="O402" s="6">
        <v>1067.6500000000001</v>
      </c>
      <c r="P402" s="6">
        <v>0</v>
      </c>
      <c r="Q402" s="6">
        <v>282</v>
      </c>
      <c r="R402" s="6">
        <v>111.14</v>
      </c>
      <c r="S402" s="6">
        <v>492.26</v>
      </c>
      <c r="T402" s="6">
        <v>0</v>
      </c>
      <c r="U402" s="6">
        <v>0</v>
      </c>
      <c r="V402" s="6">
        <v>6107.99</v>
      </c>
      <c r="W402" s="6">
        <v>6107.75</v>
      </c>
      <c r="X402" s="6">
        <v>0</v>
      </c>
      <c r="Y402" s="513">
        <f>IF(A402&lt;&gt;"",IF(A402=мар17!A402,0,1),IF(AND(B402=мар17!B402,C402=мар17!C402),0,1))</f>
        <v>0</v>
      </c>
      <c r="Z402" s="70" t="str">
        <f t="shared" si="46"/>
        <v>ул. Шестая д.6</v>
      </c>
      <c r="AA402" s="504">
        <f>IF($B402&lt;&gt;"",MAX(AA$7:AA401)+1,0)</f>
        <v>390</v>
      </c>
      <c r="AB402" s="502">
        <f t="shared" si="50"/>
        <v>402</v>
      </c>
      <c r="AC402" s="504">
        <f>1</f>
        <v>1</v>
      </c>
      <c r="AD402" s="103">
        <f t="shared" si="47"/>
        <v>1484.14</v>
      </c>
      <c r="AE402" s="103">
        <f t="shared" si="48"/>
        <v>4341.8499999999995</v>
      </c>
      <c r="AF402" s="103">
        <f t="shared" si="49"/>
        <v>282</v>
      </c>
      <c r="AG402" s="3"/>
    </row>
    <row r="403" spans="1:33" ht="13.2" x14ac:dyDescent="0.25">
      <c r="B403" s="1" t="str">
        <f>адреса!$G$397</f>
        <v>кв.97</v>
      </c>
      <c r="C403" s="522">
        <f>адреса!$I$397</f>
        <v>60000097</v>
      </c>
      <c r="D403" s="6" t="str">
        <f>адреса!$K$397</f>
        <v>ФИО-6-97</v>
      </c>
      <c r="E403" s="6">
        <v>12181.85</v>
      </c>
      <c r="F403" s="6">
        <v>1470.53</v>
      </c>
      <c r="G403" s="6">
        <v>0</v>
      </c>
      <c r="H403" s="6">
        <v>2506.83</v>
      </c>
      <c r="I403" s="6">
        <v>168.54</v>
      </c>
      <c r="J403" s="6">
        <v>0</v>
      </c>
      <c r="K403" s="6">
        <v>300.91000000000003</v>
      </c>
      <c r="L403" s="6">
        <v>0</v>
      </c>
      <c r="M403" s="6">
        <v>0</v>
      </c>
      <c r="N403" s="6">
        <v>0</v>
      </c>
      <c r="O403" s="6">
        <v>0</v>
      </c>
      <c r="P403" s="6">
        <v>0</v>
      </c>
      <c r="Q403" s="6">
        <v>282</v>
      </c>
      <c r="R403" s="6">
        <v>82.55</v>
      </c>
      <c r="S403" s="6">
        <v>365.62</v>
      </c>
      <c r="T403" s="6">
        <v>0</v>
      </c>
      <c r="U403" s="6">
        <v>0</v>
      </c>
      <c r="V403" s="6">
        <v>5176.9799999999996</v>
      </c>
      <c r="W403" s="6">
        <v>0</v>
      </c>
      <c r="X403" s="6">
        <v>17358.830000000002</v>
      </c>
      <c r="Y403" s="513">
        <f>IF(A403&lt;&gt;"",IF(A403=мар17!A403,0,1),IF(AND(B403=мар17!B403,C403=мар17!C403),0,1))</f>
        <v>0</v>
      </c>
      <c r="Z403" s="70" t="str">
        <f t="shared" si="46"/>
        <v>ул. Шестая д.6</v>
      </c>
      <c r="AA403" s="504">
        <f>IF($B403&lt;&gt;"",MAX(AA$7:AA402)+1,0)</f>
        <v>391</v>
      </c>
      <c r="AB403" s="502">
        <f t="shared" si="50"/>
        <v>403</v>
      </c>
      <c r="AC403" s="504">
        <f>1</f>
        <v>1</v>
      </c>
      <c r="AD403" s="103">
        <f t="shared" si="47"/>
        <v>1470.53</v>
      </c>
      <c r="AE403" s="103">
        <f t="shared" si="48"/>
        <v>3424.45</v>
      </c>
      <c r="AF403" s="103">
        <f t="shared" si="49"/>
        <v>282</v>
      </c>
      <c r="AG403" s="3"/>
    </row>
    <row r="404" spans="1:33" ht="13.2" x14ac:dyDescent="0.25">
      <c r="B404" s="1" t="str">
        <f>адреса!$G$398</f>
        <v>кв.98</v>
      </c>
      <c r="C404" s="522">
        <f>адреса!$I$398</f>
        <v>60000098</v>
      </c>
      <c r="D404" s="6" t="str">
        <f>адреса!$K$398</f>
        <v>ФИО-6-98</v>
      </c>
      <c r="E404" s="6">
        <v>4599.9399999999996</v>
      </c>
      <c r="F404" s="6">
        <v>1702</v>
      </c>
      <c r="G404" s="6">
        <v>0</v>
      </c>
      <c r="H404" s="6">
        <v>2901.43</v>
      </c>
      <c r="I404" s="6">
        <v>119.24</v>
      </c>
      <c r="J404" s="6">
        <v>0</v>
      </c>
      <c r="K404" s="6">
        <v>291.29000000000002</v>
      </c>
      <c r="L404" s="6">
        <v>0</v>
      </c>
      <c r="M404" s="6">
        <v>0</v>
      </c>
      <c r="N404" s="6">
        <v>0</v>
      </c>
      <c r="O404" s="6">
        <v>694.46</v>
      </c>
      <c r="P404" s="6">
        <v>0</v>
      </c>
      <c r="Q404" s="6">
        <v>282</v>
      </c>
      <c r="R404" s="6">
        <v>123.82</v>
      </c>
      <c r="S404" s="6">
        <v>548.41999999999996</v>
      </c>
      <c r="T404" s="6">
        <v>0</v>
      </c>
      <c r="U404" s="6">
        <v>0</v>
      </c>
      <c r="V404" s="6">
        <v>6662.66</v>
      </c>
      <c r="W404" s="6">
        <v>4599.9399999999996</v>
      </c>
      <c r="X404" s="6">
        <v>6662.66</v>
      </c>
      <c r="Y404" s="513">
        <f>IF(A404&lt;&gt;"",IF(A404=мар17!A404,0,1),IF(AND(B404=мар17!B404,C404=мар17!C404),0,1))</f>
        <v>0</v>
      </c>
      <c r="Z404" s="70" t="str">
        <f t="shared" si="46"/>
        <v>ул. Шестая д.6</v>
      </c>
      <c r="AA404" s="504">
        <f>IF($B404&lt;&gt;"",MAX(AA$7:AA403)+1,0)</f>
        <v>392</v>
      </c>
      <c r="AB404" s="502">
        <f t="shared" si="50"/>
        <v>404</v>
      </c>
      <c r="AC404" s="504">
        <f>1</f>
        <v>1</v>
      </c>
      <c r="AD404" s="103">
        <f t="shared" si="47"/>
        <v>1702</v>
      </c>
      <c r="AE404" s="103">
        <f t="shared" si="48"/>
        <v>4678.66</v>
      </c>
      <c r="AF404" s="103">
        <f t="shared" si="49"/>
        <v>282</v>
      </c>
      <c r="AG404" s="3"/>
    </row>
    <row r="405" spans="1:33" ht="13.2" x14ac:dyDescent="0.25">
      <c r="B405" s="1" t="str">
        <f>адреса!$G$399</f>
        <v>кв.99</v>
      </c>
      <c r="C405" s="522">
        <f>адреса!$I$399</f>
        <v>60000099</v>
      </c>
      <c r="D405" s="6" t="str">
        <f>адреса!$K$399</f>
        <v>ФИО-6-99</v>
      </c>
      <c r="E405" s="6">
        <v>9658.61</v>
      </c>
      <c r="F405" s="6">
        <v>1742.85</v>
      </c>
      <c r="G405" s="6">
        <v>0</v>
      </c>
      <c r="H405" s="6">
        <v>2971.06</v>
      </c>
      <c r="I405" s="6">
        <v>168.54</v>
      </c>
      <c r="J405" s="6">
        <v>0</v>
      </c>
      <c r="K405" s="6">
        <v>300.91000000000003</v>
      </c>
      <c r="L405" s="6">
        <v>0</v>
      </c>
      <c r="M405" s="6">
        <v>0</v>
      </c>
      <c r="N405" s="6">
        <v>0</v>
      </c>
      <c r="O405" s="6">
        <v>23.96</v>
      </c>
      <c r="P405" s="6">
        <v>0</v>
      </c>
      <c r="Q405" s="6">
        <v>282</v>
      </c>
      <c r="R405" s="6">
        <v>82.55</v>
      </c>
      <c r="S405" s="6">
        <v>365.62</v>
      </c>
      <c r="T405" s="6">
        <v>0</v>
      </c>
      <c r="U405" s="6">
        <v>0</v>
      </c>
      <c r="V405" s="6">
        <v>5937.49</v>
      </c>
      <c r="W405" s="6">
        <v>0</v>
      </c>
      <c r="X405" s="6">
        <v>15596.1</v>
      </c>
      <c r="Y405" s="513">
        <f>IF(A405&lt;&gt;"",IF(A405=мар17!A405,0,1),IF(AND(B405=мар17!B405,C405=мар17!C405),0,1))</f>
        <v>0</v>
      </c>
      <c r="Z405" s="70" t="str">
        <f t="shared" si="46"/>
        <v>ул. Шестая д.6</v>
      </c>
      <c r="AA405" s="504">
        <f>IF($B405&lt;&gt;"",MAX(AA$7:AA404)+1,0)</f>
        <v>393</v>
      </c>
      <c r="AB405" s="502">
        <f t="shared" si="50"/>
        <v>405</v>
      </c>
      <c r="AC405" s="504">
        <f>1</f>
        <v>1</v>
      </c>
      <c r="AD405" s="103">
        <f t="shared" si="47"/>
        <v>1742.85</v>
      </c>
      <c r="AE405" s="103">
        <f t="shared" si="48"/>
        <v>3912.64</v>
      </c>
      <c r="AF405" s="103">
        <f t="shared" si="49"/>
        <v>281.99999999999955</v>
      </c>
      <c r="AG405" s="3"/>
    </row>
    <row r="406" spans="1:33" ht="13.2" x14ac:dyDescent="0.25">
      <c r="B406" s="1" t="str">
        <f>адреса!$G$400</f>
        <v>кв.100</v>
      </c>
      <c r="C406" s="522">
        <f>адреса!$I$400</f>
        <v>60000100</v>
      </c>
      <c r="D406" s="6" t="str">
        <f>адреса!$K$400</f>
        <v>ФИО-6-100</v>
      </c>
      <c r="E406" s="6">
        <v>11740.71</v>
      </c>
      <c r="F406" s="6">
        <v>1661.15</v>
      </c>
      <c r="G406" s="6">
        <v>0</v>
      </c>
      <c r="H406" s="6">
        <v>2831.79</v>
      </c>
      <c r="I406" s="6">
        <v>107.05</v>
      </c>
      <c r="J406" s="6">
        <v>0</v>
      </c>
      <c r="K406" s="6">
        <v>524</v>
      </c>
      <c r="L406" s="6">
        <v>0</v>
      </c>
      <c r="M406" s="6">
        <v>0</v>
      </c>
      <c r="N406" s="6">
        <v>0</v>
      </c>
      <c r="O406" s="6">
        <v>1997.43</v>
      </c>
      <c r="P406" s="6">
        <v>0</v>
      </c>
      <c r="Q406" s="6">
        <v>282</v>
      </c>
      <c r="R406" s="6">
        <v>330.19</v>
      </c>
      <c r="S406" s="6">
        <v>1462.46</v>
      </c>
      <c r="T406" s="6">
        <v>0</v>
      </c>
      <c r="U406" s="6">
        <v>0</v>
      </c>
      <c r="V406" s="6">
        <v>9196.07</v>
      </c>
      <c r="W406" s="6">
        <v>22000</v>
      </c>
      <c r="X406" s="6">
        <v>-1063.22</v>
      </c>
      <c r="Y406" s="513">
        <f>IF(A406&lt;&gt;"",IF(A406=мар17!A406,0,1),IF(AND(B406=мар17!B406,C406=мар17!C406),0,1))</f>
        <v>0</v>
      </c>
      <c r="Z406" s="70" t="str">
        <f t="shared" si="46"/>
        <v>ул. Шестая д.6</v>
      </c>
      <c r="AA406" s="504">
        <f>IF($B406&lt;&gt;"",MAX(AA$7:AA405)+1,0)</f>
        <v>394</v>
      </c>
      <c r="AB406" s="502">
        <f t="shared" si="50"/>
        <v>406</v>
      </c>
      <c r="AC406" s="504">
        <f>1</f>
        <v>1</v>
      </c>
      <c r="AD406" s="103">
        <f t="shared" si="47"/>
        <v>1661.15</v>
      </c>
      <c r="AE406" s="103">
        <f t="shared" si="48"/>
        <v>7252.92</v>
      </c>
      <c r="AF406" s="103">
        <f t="shared" si="49"/>
        <v>282</v>
      </c>
      <c r="AG406" s="3"/>
    </row>
    <row r="407" spans="1:33" ht="13.2" x14ac:dyDescent="0.25">
      <c r="A407" s="4" t="str">
        <f>адреса!$E$401</f>
        <v>ул. Седьмая д.7</v>
      </c>
      <c r="C407" s="522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513">
        <f>IF(A407&lt;&gt;"",IF(A407=мар17!A407,0,1),IF(AND(B407=мар17!B407,C407=мар17!C407),0,1))</f>
        <v>0</v>
      </c>
      <c r="Z407" s="70" t="str">
        <f t="shared" si="46"/>
        <v>ул. Седьмая д.7</v>
      </c>
      <c r="AA407" s="504">
        <f>IF($B407&lt;&gt;"",MAX(AA$7:AA406)+1,0)</f>
        <v>0</v>
      </c>
      <c r="AB407" s="502">
        <f t="shared" si="50"/>
        <v>407</v>
      </c>
      <c r="AC407" s="504">
        <f>1</f>
        <v>1</v>
      </c>
      <c r="AD407" s="103">
        <f t="shared" si="47"/>
        <v>0</v>
      </c>
      <c r="AE407" s="103">
        <f t="shared" si="48"/>
        <v>0</v>
      </c>
      <c r="AF407" s="103">
        <f t="shared" si="49"/>
        <v>0</v>
      </c>
      <c r="AG407" s="3"/>
    </row>
    <row r="408" spans="1:33" ht="13.2" x14ac:dyDescent="0.25">
      <c r="B408" s="1" t="str">
        <f>адреса!$G$401</f>
        <v>кв.1</v>
      </c>
      <c r="C408" s="522">
        <f>адреса!$I$401</f>
        <v>70000001</v>
      </c>
      <c r="D408" s="6" t="str">
        <f>адреса!$K$401</f>
        <v>ФИО-7-1</v>
      </c>
      <c r="E408" s="6">
        <v>12388.81</v>
      </c>
      <c r="F408" s="6">
        <v>2270.4699999999998</v>
      </c>
      <c r="G408" s="6">
        <v>0</v>
      </c>
      <c r="H408" s="6">
        <v>1712.58</v>
      </c>
      <c r="I408" s="6">
        <v>168.54</v>
      </c>
      <c r="J408" s="6">
        <v>0</v>
      </c>
      <c r="K408" s="6">
        <v>300.91000000000003</v>
      </c>
      <c r="L408" s="6">
        <v>0</v>
      </c>
      <c r="M408" s="6">
        <v>0</v>
      </c>
      <c r="N408" s="6">
        <v>0</v>
      </c>
      <c r="O408" s="6">
        <v>1698.48</v>
      </c>
      <c r="P408" s="6">
        <v>0</v>
      </c>
      <c r="Q408" s="6">
        <v>0</v>
      </c>
      <c r="R408" s="6">
        <v>82.55</v>
      </c>
      <c r="S408" s="6">
        <v>365.62</v>
      </c>
      <c r="T408" s="6">
        <v>0</v>
      </c>
      <c r="U408" s="6">
        <v>0</v>
      </c>
      <c r="V408" s="6">
        <v>6599.15</v>
      </c>
      <c r="W408" s="6">
        <v>0</v>
      </c>
      <c r="X408" s="6">
        <v>18987.96</v>
      </c>
      <c r="Y408" s="513">
        <f>IF(A408&lt;&gt;"",IF(A408=мар17!A408,0,1),IF(AND(B408=мар17!B408,C408=мар17!C408),0,1))</f>
        <v>0</v>
      </c>
      <c r="Z408" s="70" t="str">
        <f t="shared" si="46"/>
        <v>ул. Седьмая д.7</v>
      </c>
      <c r="AA408" s="504">
        <f>IF($B408&lt;&gt;"",MAX(AA$7:AA407)+1,0)</f>
        <v>395</v>
      </c>
      <c r="AB408" s="502">
        <f t="shared" si="50"/>
        <v>408</v>
      </c>
      <c r="AC408" s="504">
        <f>1</f>
        <v>1</v>
      </c>
      <c r="AD408" s="103">
        <f t="shared" si="47"/>
        <v>2270.4699999999998</v>
      </c>
      <c r="AE408" s="103">
        <f t="shared" si="48"/>
        <v>4328.68</v>
      </c>
      <c r="AF408" s="103">
        <f t="shared" si="49"/>
        <v>0</v>
      </c>
      <c r="AG408" s="3"/>
    </row>
    <row r="409" spans="1:33" ht="13.2" x14ac:dyDescent="0.25">
      <c r="B409" s="1" t="str">
        <f>адреса!$G$402</f>
        <v>кв.2</v>
      </c>
      <c r="C409" s="522">
        <f>адреса!$I$402</f>
        <v>70000002</v>
      </c>
      <c r="D409" s="6" t="str">
        <f>адреса!$K$402</f>
        <v>ФИО-7-2</v>
      </c>
      <c r="E409" s="6">
        <v>8671.9</v>
      </c>
      <c r="F409" s="6">
        <v>1395.64</v>
      </c>
      <c r="G409" s="6">
        <v>0</v>
      </c>
      <c r="H409" s="6">
        <v>1053.43</v>
      </c>
      <c r="I409" s="6">
        <v>337.07</v>
      </c>
      <c r="J409" s="6">
        <v>0</v>
      </c>
      <c r="K409" s="6">
        <v>601.80999999999995</v>
      </c>
      <c r="L409" s="6">
        <v>0</v>
      </c>
      <c r="M409" s="6">
        <v>0</v>
      </c>
      <c r="N409" s="6">
        <v>0</v>
      </c>
      <c r="O409" s="6">
        <v>515.61</v>
      </c>
      <c r="P409" s="6">
        <v>0</v>
      </c>
      <c r="Q409" s="6">
        <v>0</v>
      </c>
      <c r="R409" s="6">
        <v>165.1</v>
      </c>
      <c r="S409" s="6">
        <v>731.23</v>
      </c>
      <c r="T409" s="6">
        <v>0</v>
      </c>
      <c r="U409" s="6">
        <v>0</v>
      </c>
      <c r="V409" s="6">
        <v>4799.8900000000003</v>
      </c>
      <c r="W409" s="6">
        <v>0</v>
      </c>
      <c r="X409" s="6">
        <v>13471.79</v>
      </c>
      <c r="Y409" s="513">
        <f>IF(A409&lt;&gt;"",IF(A409=мар17!A409,0,1),IF(AND(B409=мар17!B409,C409=мар17!C409),0,1))</f>
        <v>0</v>
      </c>
      <c r="Z409" s="70" t="str">
        <f t="shared" si="46"/>
        <v>ул. Седьмая д.7</v>
      </c>
      <c r="AA409" s="504">
        <f>IF($B409&lt;&gt;"",MAX(AA$7:AA408)+1,0)</f>
        <v>396</v>
      </c>
      <c r="AB409" s="502">
        <f t="shared" si="50"/>
        <v>409</v>
      </c>
      <c r="AC409" s="504">
        <f>1</f>
        <v>1</v>
      </c>
      <c r="AD409" s="103">
        <f t="shared" si="47"/>
        <v>1395.64</v>
      </c>
      <c r="AE409" s="103">
        <f t="shared" si="48"/>
        <v>3404.25</v>
      </c>
      <c r="AF409" s="103">
        <f t="shared" si="49"/>
        <v>0</v>
      </c>
      <c r="AG409" s="3"/>
    </row>
    <row r="410" spans="1:33" ht="13.2" x14ac:dyDescent="0.25">
      <c r="B410" s="1" t="str">
        <f>адреса!$G$403</f>
        <v>кв.3</v>
      </c>
      <c r="C410" s="522">
        <f>адреса!$I$403</f>
        <v>70000003</v>
      </c>
      <c r="D410" s="6" t="str">
        <f>адреса!$K$403</f>
        <v>ФИО-7-3</v>
      </c>
      <c r="E410" s="6">
        <v>9161.39</v>
      </c>
      <c r="F410" s="6">
        <v>1507.97</v>
      </c>
      <c r="G410" s="6">
        <v>0</v>
      </c>
      <c r="H410" s="6">
        <v>1137.07</v>
      </c>
      <c r="I410" s="6">
        <v>168.54</v>
      </c>
      <c r="J410" s="6">
        <v>0</v>
      </c>
      <c r="K410" s="6">
        <v>300.91000000000003</v>
      </c>
      <c r="L410" s="6">
        <v>0</v>
      </c>
      <c r="M410" s="6">
        <v>0</v>
      </c>
      <c r="N410" s="6">
        <v>0</v>
      </c>
      <c r="O410" s="6">
        <v>111.21</v>
      </c>
      <c r="P410" s="6">
        <v>0</v>
      </c>
      <c r="Q410" s="6">
        <v>0</v>
      </c>
      <c r="R410" s="6">
        <v>82.55</v>
      </c>
      <c r="S410" s="6">
        <v>365.62</v>
      </c>
      <c r="T410" s="6">
        <v>0</v>
      </c>
      <c r="U410" s="6">
        <v>0</v>
      </c>
      <c r="V410" s="6">
        <v>3673.87</v>
      </c>
      <c r="W410" s="6">
        <v>0</v>
      </c>
      <c r="X410" s="6">
        <v>12835.26</v>
      </c>
      <c r="Y410" s="513">
        <f>IF(A410&lt;&gt;"",IF(A410=мар17!A410,0,1),IF(AND(B410=мар17!B410,C410=мар17!C410),0,1))</f>
        <v>0</v>
      </c>
      <c r="Z410" s="70" t="str">
        <f t="shared" ref="Z410:Z428" si="51">IF(AND(A410&lt;&gt;"",B410=""),A410,Z409)</f>
        <v>ул. Седьмая д.7</v>
      </c>
      <c r="AA410" s="504">
        <f>IF($B410&lt;&gt;"",MAX(AA$7:AA409)+1,0)</f>
        <v>397</v>
      </c>
      <c r="AB410" s="502">
        <f t="shared" si="50"/>
        <v>410</v>
      </c>
      <c r="AC410" s="504">
        <f>1</f>
        <v>1</v>
      </c>
      <c r="AD410" s="103">
        <f t="shared" ref="AD410:AD428" si="52">F410</f>
        <v>1507.97</v>
      </c>
      <c r="AE410" s="103">
        <f t="shared" ref="AE410:AE428" si="53">H410+I410+J410+K410+L410+O410+R410+S410</f>
        <v>2165.9</v>
      </c>
      <c r="AF410" s="103">
        <f t="shared" ref="AF410:AF428" si="54">V410-AD410-AE410</f>
        <v>0</v>
      </c>
      <c r="AG410" s="3"/>
    </row>
    <row r="411" spans="1:33" ht="13.2" x14ac:dyDescent="0.25">
      <c r="B411" s="1" t="str">
        <f>адреса!$G$404</f>
        <v>кв.4</v>
      </c>
      <c r="C411" s="522">
        <f>адреса!$I$404</f>
        <v>70000004</v>
      </c>
      <c r="D411" s="6" t="str">
        <f>адреса!$K$404</f>
        <v>ФИО-7-4</v>
      </c>
      <c r="E411" s="6">
        <v>9189.7900000000009</v>
      </c>
      <c r="F411" s="6">
        <v>1514.78</v>
      </c>
      <c r="G411" s="6">
        <v>0</v>
      </c>
      <c r="H411" s="6">
        <v>1143.05</v>
      </c>
      <c r="I411" s="6">
        <v>168.54</v>
      </c>
      <c r="J411" s="6">
        <v>0</v>
      </c>
      <c r="K411" s="6">
        <v>300.91000000000003</v>
      </c>
      <c r="L411" s="6">
        <v>0</v>
      </c>
      <c r="M411" s="6">
        <v>0</v>
      </c>
      <c r="N411" s="6">
        <v>0</v>
      </c>
      <c r="O411" s="6">
        <v>40.44</v>
      </c>
      <c r="P411" s="6">
        <v>0</v>
      </c>
      <c r="Q411" s="6">
        <v>0</v>
      </c>
      <c r="R411" s="6">
        <v>82.55</v>
      </c>
      <c r="S411" s="6">
        <v>365.62</v>
      </c>
      <c r="T411" s="6">
        <v>0</v>
      </c>
      <c r="U411" s="6">
        <v>0</v>
      </c>
      <c r="V411" s="6">
        <v>3615.89</v>
      </c>
      <c r="W411" s="6">
        <v>0</v>
      </c>
      <c r="X411" s="6">
        <v>12805.68</v>
      </c>
      <c r="Y411" s="513">
        <f>IF(A411&lt;&gt;"",IF(A411=мар17!A411,0,1),IF(AND(B411=мар17!B411,C411=мар17!C411),0,1))</f>
        <v>0</v>
      </c>
      <c r="Z411" s="70" t="str">
        <f t="shared" si="51"/>
        <v>ул. Седьмая д.7</v>
      </c>
      <c r="AA411" s="504">
        <f>IF($B411&lt;&gt;"",MAX(AA$7:AA410)+1,0)</f>
        <v>398</v>
      </c>
      <c r="AB411" s="502">
        <f t="shared" si="50"/>
        <v>411</v>
      </c>
      <c r="AC411" s="504">
        <f>1</f>
        <v>1</v>
      </c>
      <c r="AD411" s="103">
        <f t="shared" si="52"/>
        <v>1514.78</v>
      </c>
      <c r="AE411" s="103">
        <f t="shared" si="53"/>
        <v>2101.11</v>
      </c>
      <c r="AF411" s="103">
        <f t="shared" si="54"/>
        <v>0</v>
      </c>
      <c r="AG411" s="3"/>
    </row>
    <row r="412" spans="1:33" ht="13.2" x14ac:dyDescent="0.25">
      <c r="B412" s="1" t="str">
        <f>адреса!$G$405</f>
        <v>кв.5</v>
      </c>
      <c r="C412" s="522">
        <f>адреса!$I$405</f>
        <v>70000005</v>
      </c>
      <c r="D412" s="6" t="str">
        <f>адреса!$K$405</f>
        <v>ФИО-7-5</v>
      </c>
      <c r="E412" s="6">
        <v>20631.8</v>
      </c>
      <c r="F412" s="6">
        <v>2903.61</v>
      </c>
      <c r="G412" s="6">
        <v>0</v>
      </c>
      <c r="H412" s="6">
        <v>2190.5100000000002</v>
      </c>
      <c r="I412" s="6">
        <v>505.61</v>
      </c>
      <c r="J412" s="6">
        <v>0</v>
      </c>
      <c r="K412" s="6">
        <v>902.72</v>
      </c>
      <c r="L412" s="6">
        <v>0</v>
      </c>
      <c r="M412" s="6">
        <v>0</v>
      </c>
      <c r="N412" s="6">
        <v>0</v>
      </c>
      <c r="O412" s="6">
        <v>1550.2</v>
      </c>
      <c r="P412" s="6">
        <v>0</v>
      </c>
      <c r="Q412" s="6">
        <v>0</v>
      </c>
      <c r="R412" s="6">
        <v>247.64</v>
      </c>
      <c r="S412" s="6">
        <v>1096.8499999999999</v>
      </c>
      <c r="T412" s="6">
        <v>0</v>
      </c>
      <c r="U412" s="6">
        <v>0</v>
      </c>
      <c r="V412" s="6">
        <v>9397.14</v>
      </c>
      <c r="W412" s="6">
        <v>0</v>
      </c>
      <c r="X412" s="6">
        <v>30028.94</v>
      </c>
      <c r="Y412" s="513">
        <f>IF(A412&lt;&gt;"",IF(A412=мар17!A412,0,1),IF(AND(B412=мар17!B412,C412=мар17!C412),0,1))</f>
        <v>0</v>
      </c>
      <c r="Z412" s="70" t="str">
        <f t="shared" si="51"/>
        <v>ул. Седьмая д.7</v>
      </c>
      <c r="AA412" s="504">
        <f>IF($B412&lt;&gt;"",MAX(AA$7:AA411)+1,0)</f>
        <v>399</v>
      </c>
      <c r="AB412" s="502">
        <f t="shared" si="50"/>
        <v>412</v>
      </c>
      <c r="AC412" s="504">
        <f>1</f>
        <v>1</v>
      </c>
      <c r="AD412" s="103">
        <f t="shared" si="52"/>
        <v>2903.61</v>
      </c>
      <c r="AE412" s="103">
        <f t="shared" si="53"/>
        <v>6493.5300000000007</v>
      </c>
      <c r="AF412" s="103">
        <f t="shared" si="54"/>
        <v>0</v>
      </c>
      <c r="AG412" s="3"/>
    </row>
    <row r="413" spans="1:33" ht="13.2" x14ac:dyDescent="0.25">
      <c r="B413" s="1" t="str">
        <f>адреса!$G$406</f>
        <v>кв.6</v>
      </c>
      <c r="C413" s="522">
        <f>адреса!$I$406</f>
        <v>70000006</v>
      </c>
      <c r="D413" s="6" t="str">
        <f>адреса!$K$406</f>
        <v>ФИО-7-6</v>
      </c>
      <c r="E413" s="6">
        <v>10551.48</v>
      </c>
      <c r="F413" s="6">
        <v>2236.4299999999998</v>
      </c>
      <c r="G413" s="6">
        <v>0</v>
      </c>
      <c r="H413" s="6">
        <v>1686.69</v>
      </c>
      <c r="I413" s="6">
        <v>-912.82</v>
      </c>
      <c r="J413" s="6">
        <v>0</v>
      </c>
      <c r="K413" s="6">
        <v>-1687.51</v>
      </c>
      <c r="L413" s="6">
        <v>0</v>
      </c>
      <c r="M413" s="6">
        <v>0</v>
      </c>
      <c r="N413" s="6">
        <v>0</v>
      </c>
      <c r="O413" s="6">
        <v>1799.58</v>
      </c>
      <c r="P413" s="6">
        <v>0</v>
      </c>
      <c r="Q413" s="6">
        <v>0</v>
      </c>
      <c r="R413" s="6">
        <v>-495.3</v>
      </c>
      <c r="S413" s="6">
        <v>-2251.04</v>
      </c>
      <c r="T413" s="6">
        <v>0</v>
      </c>
      <c r="U413" s="6">
        <v>0</v>
      </c>
      <c r="V413" s="6">
        <v>376.03</v>
      </c>
      <c r="W413" s="6">
        <v>0</v>
      </c>
      <c r="X413" s="6">
        <v>10927.51</v>
      </c>
      <c r="Y413" s="513">
        <f>IF(A413&lt;&gt;"",IF(A413=мар17!A413,0,1),IF(AND(B413=мар17!B413,C413=мар17!C413),0,1))</f>
        <v>0</v>
      </c>
      <c r="Z413" s="70" t="str">
        <f t="shared" si="51"/>
        <v>ул. Седьмая д.7</v>
      </c>
      <c r="AA413" s="504">
        <f>IF($B413&lt;&gt;"",MAX(AA$7:AA412)+1,0)</f>
        <v>400</v>
      </c>
      <c r="AB413" s="502">
        <f t="shared" si="50"/>
        <v>413</v>
      </c>
      <c r="AC413" s="504">
        <f>1</f>
        <v>1</v>
      </c>
      <c r="AD413" s="103">
        <f t="shared" si="52"/>
        <v>2236.4299999999998</v>
      </c>
      <c r="AE413" s="103">
        <f t="shared" si="53"/>
        <v>-1860.4</v>
      </c>
      <c r="AF413" s="103">
        <f t="shared" si="54"/>
        <v>0</v>
      </c>
      <c r="AG413" s="3"/>
    </row>
    <row r="414" spans="1:33" ht="13.2" x14ac:dyDescent="0.25">
      <c r="B414" s="1" t="str">
        <f>адреса!$G$407</f>
        <v>кв.7</v>
      </c>
      <c r="C414" s="522">
        <f>адреса!$I$407</f>
        <v>70000007</v>
      </c>
      <c r="D414" s="6" t="str">
        <f>адреса!$K$407</f>
        <v>ФИО-7-7</v>
      </c>
      <c r="E414" s="6">
        <v>7235.03</v>
      </c>
      <c r="F414" s="6">
        <v>1378.62</v>
      </c>
      <c r="G414" s="6">
        <v>0</v>
      </c>
      <c r="H414" s="6">
        <v>1039.5</v>
      </c>
      <c r="I414" s="6">
        <v>168.54</v>
      </c>
      <c r="J414" s="6">
        <v>0</v>
      </c>
      <c r="K414" s="6">
        <v>300.91000000000003</v>
      </c>
      <c r="L414" s="6">
        <v>0</v>
      </c>
      <c r="M414" s="6">
        <v>0</v>
      </c>
      <c r="N414" s="6">
        <v>0</v>
      </c>
      <c r="O414" s="6">
        <v>10.11</v>
      </c>
      <c r="P414" s="6">
        <v>0</v>
      </c>
      <c r="Q414" s="6">
        <v>0</v>
      </c>
      <c r="R414" s="6">
        <v>82.55</v>
      </c>
      <c r="S414" s="6">
        <v>365.62</v>
      </c>
      <c r="T414" s="6">
        <v>0</v>
      </c>
      <c r="U414" s="6">
        <v>0</v>
      </c>
      <c r="V414" s="6">
        <v>3345.85</v>
      </c>
      <c r="W414" s="6">
        <v>10581</v>
      </c>
      <c r="X414" s="6">
        <v>-0.12</v>
      </c>
      <c r="Y414" s="513">
        <f>IF(A414&lt;&gt;"",IF(A414=мар17!A414,0,1),IF(AND(B414=мар17!B414,C414=мар17!C414),0,1))</f>
        <v>0</v>
      </c>
      <c r="Z414" s="70" t="str">
        <f t="shared" si="51"/>
        <v>ул. Седьмая д.7</v>
      </c>
      <c r="AA414" s="504">
        <f>IF($B414&lt;&gt;"",MAX(AA$7:AA413)+1,0)</f>
        <v>401</v>
      </c>
      <c r="AB414" s="502">
        <f t="shared" si="50"/>
        <v>414</v>
      </c>
      <c r="AC414" s="504">
        <f>1</f>
        <v>1</v>
      </c>
      <c r="AD414" s="103">
        <f t="shared" si="52"/>
        <v>1378.62</v>
      </c>
      <c r="AE414" s="103">
        <f t="shared" si="53"/>
        <v>1967.23</v>
      </c>
      <c r="AF414" s="103">
        <f t="shared" si="54"/>
        <v>0</v>
      </c>
      <c r="AG414" s="3"/>
    </row>
    <row r="415" spans="1:33" ht="13.2" x14ac:dyDescent="0.25">
      <c r="B415" s="1" t="str">
        <f>адреса!$G$408</f>
        <v>кв.8</v>
      </c>
      <c r="C415" s="522">
        <f>адреса!$I$408</f>
        <v>70000008</v>
      </c>
      <c r="D415" s="6" t="str">
        <f>адреса!$K$408</f>
        <v>ФИО-7-8</v>
      </c>
      <c r="E415" s="6">
        <v>9062.02</v>
      </c>
      <c r="F415" s="6">
        <v>1484.14</v>
      </c>
      <c r="G415" s="6">
        <v>0</v>
      </c>
      <c r="H415" s="6">
        <v>1119.1500000000001</v>
      </c>
      <c r="I415" s="6">
        <v>168.54</v>
      </c>
      <c r="J415" s="6">
        <v>0</v>
      </c>
      <c r="K415" s="6">
        <v>300.91000000000003</v>
      </c>
      <c r="L415" s="6">
        <v>0</v>
      </c>
      <c r="M415" s="6">
        <v>0</v>
      </c>
      <c r="N415" s="6">
        <v>0</v>
      </c>
      <c r="O415" s="6">
        <v>613.34</v>
      </c>
      <c r="P415" s="6">
        <v>0</v>
      </c>
      <c r="Q415" s="6">
        <v>0</v>
      </c>
      <c r="R415" s="6">
        <v>82.55</v>
      </c>
      <c r="S415" s="6">
        <v>365.62</v>
      </c>
      <c r="T415" s="6">
        <v>0</v>
      </c>
      <c r="U415" s="6">
        <v>0</v>
      </c>
      <c r="V415" s="6">
        <v>4134.25</v>
      </c>
      <c r="W415" s="6">
        <v>0</v>
      </c>
      <c r="X415" s="6">
        <v>13196.27</v>
      </c>
      <c r="Y415" s="513">
        <f>IF(A415&lt;&gt;"",IF(A415=мар17!A415,0,1),IF(AND(B415=мар17!B415,C415=мар17!C415),0,1))</f>
        <v>0</v>
      </c>
      <c r="Z415" s="70" t="str">
        <f t="shared" si="51"/>
        <v>ул. Седьмая д.7</v>
      </c>
      <c r="AA415" s="504">
        <f>IF($B415&lt;&gt;"",MAX(AA$7:AA414)+1,0)</f>
        <v>402</v>
      </c>
      <c r="AB415" s="502">
        <f t="shared" si="50"/>
        <v>415</v>
      </c>
      <c r="AC415" s="504">
        <f>1</f>
        <v>1</v>
      </c>
      <c r="AD415" s="103">
        <f t="shared" si="52"/>
        <v>1484.14</v>
      </c>
      <c r="AE415" s="103">
        <f t="shared" si="53"/>
        <v>2650.11</v>
      </c>
      <c r="AF415" s="103">
        <f t="shared" si="54"/>
        <v>0</v>
      </c>
      <c r="AG415" s="3"/>
    </row>
    <row r="416" spans="1:33" ht="13.2" x14ac:dyDescent="0.25">
      <c r="B416" s="1" t="str">
        <f>адреса!$G$409</f>
        <v>кв.9</v>
      </c>
      <c r="C416" s="522">
        <f>адреса!$I$409</f>
        <v>70000009</v>
      </c>
      <c r="D416" s="6" t="str">
        <f>адреса!$K$409</f>
        <v>ФИО-7-9</v>
      </c>
      <c r="E416" s="6">
        <v>9062.02</v>
      </c>
      <c r="F416" s="6">
        <v>1484.14</v>
      </c>
      <c r="G416" s="6">
        <v>0</v>
      </c>
      <c r="H416" s="6">
        <v>1119.1500000000001</v>
      </c>
      <c r="I416" s="6">
        <v>168.54</v>
      </c>
      <c r="J416" s="6">
        <v>0</v>
      </c>
      <c r="K416" s="6">
        <v>300.91000000000003</v>
      </c>
      <c r="L416" s="6">
        <v>0</v>
      </c>
      <c r="M416" s="6">
        <v>0</v>
      </c>
      <c r="N416" s="6">
        <v>0</v>
      </c>
      <c r="O416" s="6">
        <v>0</v>
      </c>
      <c r="P416" s="6">
        <v>0</v>
      </c>
      <c r="Q416" s="6">
        <v>0</v>
      </c>
      <c r="R416" s="6">
        <v>82.55</v>
      </c>
      <c r="S416" s="6">
        <v>365.62</v>
      </c>
      <c r="T416" s="6">
        <v>0</v>
      </c>
      <c r="U416" s="6">
        <v>0</v>
      </c>
      <c r="V416" s="6">
        <v>3520.91</v>
      </c>
      <c r="W416" s="6">
        <v>0</v>
      </c>
      <c r="X416" s="6">
        <v>12582.93</v>
      </c>
      <c r="Y416" s="513">
        <f>IF(A416&lt;&gt;"",IF(A416=мар17!A416,0,1),IF(AND(B416=мар17!B416,C416=мар17!C416),0,1))</f>
        <v>0</v>
      </c>
      <c r="Z416" s="70" t="str">
        <f t="shared" si="51"/>
        <v>ул. Седьмая д.7</v>
      </c>
      <c r="AA416" s="504">
        <f>IF($B416&lt;&gt;"",MAX(AA$7:AA415)+1,0)</f>
        <v>403</v>
      </c>
      <c r="AB416" s="502">
        <f t="shared" si="50"/>
        <v>416</v>
      </c>
      <c r="AC416" s="504">
        <f>1</f>
        <v>1</v>
      </c>
      <c r="AD416" s="103">
        <f t="shared" si="52"/>
        <v>1484.14</v>
      </c>
      <c r="AE416" s="103">
        <f t="shared" si="53"/>
        <v>2036.77</v>
      </c>
      <c r="AF416" s="103">
        <f t="shared" si="54"/>
        <v>0</v>
      </c>
      <c r="AG416" s="3"/>
    </row>
    <row r="417" spans="2:33" ht="13.2" x14ac:dyDescent="0.25">
      <c r="B417" s="1" t="str">
        <f>адреса!$G$410</f>
        <v>кв.10</v>
      </c>
      <c r="C417" s="522">
        <f>адреса!$I$410</f>
        <v>70000010</v>
      </c>
      <c r="D417" s="6" t="str">
        <f>адреса!$K$410</f>
        <v>ФИО-7-10</v>
      </c>
      <c r="E417" s="6">
        <v>6093.02</v>
      </c>
      <c r="F417" s="6">
        <v>1484.14</v>
      </c>
      <c r="G417" s="6">
        <v>0</v>
      </c>
      <c r="H417" s="6">
        <v>1119.1500000000001</v>
      </c>
      <c r="I417" s="6">
        <v>168.54</v>
      </c>
      <c r="J417" s="6">
        <v>0</v>
      </c>
      <c r="K417" s="6">
        <v>300.91000000000003</v>
      </c>
      <c r="L417" s="6">
        <v>0</v>
      </c>
      <c r="M417" s="6">
        <v>0</v>
      </c>
      <c r="N417" s="6">
        <v>0</v>
      </c>
      <c r="O417" s="6">
        <v>0</v>
      </c>
      <c r="P417" s="6">
        <v>0</v>
      </c>
      <c r="Q417" s="6">
        <v>0</v>
      </c>
      <c r="R417" s="6">
        <v>82.55</v>
      </c>
      <c r="S417" s="6">
        <v>365.62</v>
      </c>
      <c r="T417" s="6">
        <v>0</v>
      </c>
      <c r="U417" s="6">
        <v>0</v>
      </c>
      <c r="V417" s="6">
        <v>3520.91</v>
      </c>
      <c r="W417" s="6">
        <v>6100</v>
      </c>
      <c r="X417" s="6">
        <v>3513.93</v>
      </c>
      <c r="Y417" s="513">
        <f>IF(A417&lt;&gt;"",IF(A417=мар17!A417,0,1),IF(AND(B417=мар17!B417,C417=мар17!C417),0,1))</f>
        <v>0</v>
      </c>
      <c r="Z417" s="70" t="str">
        <f t="shared" si="51"/>
        <v>ул. Седьмая д.7</v>
      </c>
      <c r="AA417" s="504">
        <f>IF($B417&lt;&gt;"",MAX(AA$7:AA416)+1,0)</f>
        <v>404</v>
      </c>
      <c r="AB417" s="502">
        <f t="shared" si="50"/>
        <v>417</v>
      </c>
      <c r="AC417" s="504">
        <f>1</f>
        <v>1</v>
      </c>
      <c r="AD417" s="103">
        <f t="shared" si="52"/>
        <v>1484.14</v>
      </c>
      <c r="AE417" s="103">
        <f t="shared" si="53"/>
        <v>2036.77</v>
      </c>
      <c r="AF417" s="103">
        <f t="shared" si="54"/>
        <v>0</v>
      </c>
      <c r="AG417" s="3"/>
    </row>
    <row r="418" spans="2:33" ht="13.2" x14ac:dyDescent="0.25">
      <c r="B418" s="1" t="str">
        <f>адреса!$G$411</f>
        <v>кв.11</v>
      </c>
      <c r="C418" s="522">
        <f>адреса!$I$411</f>
        <v>70000011</v>
      </c>
      <c r="D418" s="6" t="str">
        <f>адреса!$K$411</f>
        <v>ФИО-7-11</v>
      </c>
      <c r="E418" s="6">
        <v>20613.64</v>
      </c>
      <c r="F418" s="6">
        <v>2900.21</v>
      </c>
      <c r="G418" s="6">
        <v>0</v>
      </c>
      <c r="H418" s="6">
        <v>2188.52</v>
      </c>
      <c r="I418" s="6">
        <v>505.61</v>
      </c>
      <c r="J418" s="6">
        <v>0</v>
      </c>
      <c r="K418" s="6">
        <v>902.72</v>
      </c>
      <c r="L418" s="6">
        <v>0</v>
      </c>
      <c r="M418" s="6">
        <v>0</v>
      </c>
      <c r="N418" s="6">
        <v>0</v>
      </c>
      <c r="O418" s="6">
        <v>1203.0899999999999</v>
      </c>
      <c r="P418" s="6">
        <v>0</v>
      </c>
      <c r="Q418" s="6">
        <v>0</v>
      </c>
      <c r="R418" s="6">
        <v>247.64</v>
      </c>
      <c r="S418" s="6">
        <v>1096.8499999999999</v>
      </c>
      <c r="T418" s="6">
        <v>0</v>
      </c>
      <c r="U418" s="6">
        <v>0</v>
      </c>
      <c r="V418" s="6">
        <v>9044.64</v>
      </c>
      <c r="W418" s="6">
        <v>0</v>
      </c>
      <c r="X418" s="6">
        <v>29658.28</v>
      </c>
      <c r="Y418" s="513">
        <f>IF(A418&lt;&gt;"",IF(A418=мар17!A418,0,1),IF(AND(B418=мар17!B418,C418=мар17!C418),0,1))</f>
        <v>0</v>
      </c>
      <c r="Z418" s="70" t="str">
        <f t="shared" si="51"/>
        <v>ул. Седьмая д.7</v>
      </c>
      <c r="AA418" s="504">
        <f>IF($B418&lt;&gt;"",MAX(AA$7:AA417)+1,0)</f>
        <v>405</v>
      </c>
      <c r="AB418" s="502">
        <f t="shared" si="50"/>
        <v>418</v>
      </c>
      <c r="AC418" s="504">
        <f>1</f>
        <v>1</v>
      </c>
      <c r="AD418" s="103">
        <f t="shared" si="52"/>
        <v>2900.21</v>
      </c>
      <c r="AE418" s="103">
        <f t="shared" si="53"/>
        <v>6144.43</v>
      </c>
      <c r="AF418" s="103">
        <f t="shared" si="54"/>
        <v>0</v>
      </c>
      <c r="AG418" s="3"/>
    </row>
    <row r="419" spans="2:33" ht="13.2" x14ac:dyDescent="0.25">
      <c r="B419" s="1" t="str">
        <f>адреса!$G$412</f>
        <v>кв.12</v>
      </c>
      <c r="C419" s="522">
        <f>адреса!$I$412</f>
        <v>70000012</v>
      </c>
      <c r="D419" s="6" t="str">
        <f>адреса!$K$412</f>
        <v>ФИО-7-12</v>
      </c>
      <c r="E419" s="6">
        <v>9461.36</v>
      </c>
      <c r="F419" s="6">
        <v>2236.4299999999998</v>
      </c>
      <c r="G419" s="6">
        <v>0</v>
      </c>
      <c r="H419" s="6">
        <v>1686.69</v>
      </c>
      <c r="I419" s="6">
        <v>0</v>
      </c>
      <c r="J419" s="6">
        <v>0</v>
      </c>
      <c r="K419" s="6">
        <v>0</v>
      </c>
      <c r="L419" s="6">
        <v>0</v>
      </c>
      <c r="M419" s="6">
        <v>0</v>
      </c>
      <c r="N419" s="6">
        <v>0</v>
      </c>
      <c r="O419" s="6">
        <v>0</v>
      </c>
      <c r="P419" s="6">
        <v>0</v>
      </c>
      <c r="Q419" s="6">
        <v>0</v>
      </c>
      <c r="R419" s="6">
        <v>0</v>
      </c>
      <c r="S419" s="6">
        <v>0</v>
      </c>
      <c r="T419" s="6">
        <v>0</v>
      </c>
      <c r="U419" s="6">
        <v>0</v>
      </c>
      <c r="V419" s="6">
        <v>3923.12</v>
      </c>
      <c r="W419" s="6">
        <v>0</v>
      </c>
      <c r="X419" s="6">
        <v>13384.48</v>
      </c>
      <c r="Y419" s="513">
        <f>IF(A419&lt;&gt;"",IF(A419=мар17!A419,0,1),IF(AND(B419=мар17!B419,C419=мар17!C419),0,1))</f>
        <v>0</v>
      </c>
      <c r="Z419" s="70" t="str">
        <f t="shared" si="51"/>
        <v>ул. Седьмая д.7</v>
      </c>
      <c r="AA419" s="504">
        <f>IF($B419&lt;&gt;"",MAX(AA$7:AA418)+1,0)</f>
        <v>406</v>
      </c>
      <c r="AB419" s="502">
        <f t="shared" si="50"/>
        <v>419</v>
      </c>
      <c r="AC419" s="504">
        <f>1</f>
        <v>1</v>
      </c>
      <c r="AD419" s="103">
        <f t="shared" si="52"/>
        <v>2236.4299999999998</v>
      </c>
      <c r="AE419" s="103">
        <f t="shared" si="53"/>
        <v>1686.69</v>
      </c>
      <c r="AF419" s="103">
        <f t="shared" si="54"/>
        <v>0</v>
      </c>
      <c r="AG419" s="3"/>
    </row>
    <row r="420" spans="2:33" ht="13.2" x14ac:dyDescent="0.25">
      <c r="B420" s="1" t="str">
        <f>адреса!$G$413</f>
        <v>кв.13</v>
      </c>
      <c r="C420" s="522">
        <f>адреса!$I$413</f>
        <v>70000013</v>
      </c>
      <c r="D420" s="6" t="str">
        <f>адреса!$K$413</f>
        <v>ФИО-7-13</v>
      </c>
      <c r="E420" s="6">
        <v>8557.24</v>
      </c>
      <c r="F420" s="6">
        <v>1365</v>
      </c>
      <c r="G420" s="6">
        <v>0</v>
      </c>
      <c r="H420" s="6">
        <v>1029.54</v>
      </c>
      <c r="I420" s="6">
        <v>168.54</v>
      </c>
      <c r="J420" s="6">
        <v>0</v>
      </c>
      <c r="K420" s="6">
        <v>300.91000000000003</v>
      </c>
      <c r="L420" s="6">
        <v>0</v>
      </c>
      <c r="M420" s="6">
        <v>0</v>
      </c>
      <c r="N420" s="6">
        <v>0</v>
      </c>
      <c r="O420" s="6">
        <v>0</v>
      </c>
      <c r="P420" s="6">
        <v>0</v>
      </c>
      <c r="Q420" s="6">
        <v>0</v>
      </c>
      <c r="R420" s="6">
        <v>82.55</v>
      </c>
      <c r="S420" s="6">
        <v>365.62</v>
      </c>
      <c r="T420" s="6">
        <v>0</v>
      </c>
      <c r="U420" s="6">
        <v>0</v>
      </c>
      <c r="V420" s="6">
        <v>3312.16</v>
      </c>
      <c r="W420" s="6">
        <v>0</v>
      </c>
      <c r="X420" s="6">
        <v>11869.4</v>
      </c>
      <c r="Y420" s="513">
        <f>IF(A420&lt;&gt;"",IF(A420=мар17!A420,0,1),IF(AND(B420=мар17!B420,C420=мар17!C420),0,1))</f>
        <v>0</v>
      </c>
      <c r="Z420" s="70" t="str">
        <f t="shared" si="51"/>
        <v>ул. Седьмая д.7</v>
      </c>
      <c r="AA420" s="504">
        <f>IF($B420&lt;&gt;"",MAX(AA$7:AA419)+1,0)</f>
        <v>407</v>
      </c>
      <c r="AB420" s="502">
        <f t="shared" si="50"/>
        <v>420</v>
      </c>
      <c r="AC420" s="504">
        <f>1</f>
        <v>1</v>
      </c>
      <c r="AD420" s="103">
        <f t="shared" si="52"/>
        <v>1365</v>
      </c>
      <c r="AE420" s="103">
        <f t="shared" si="53"/>
        <v>1947.1599999999999</v>
      </c>
      <c r="AF420" s="103">
        <f t="shared" si="54"/>
        <v>0</v>
      </c>
      <c r="AG420" s="3"/>
    </row>
    <row r="421" spans="2:33" ht="13.2" x14ac:dyDescent="0.25">
      <c r="B421" s="1" t="str">
        <f>адреса!$G$414</f>
        <v>кв.14</v>
      </c>
      <c r="C421" s="522">
        <f>адреса!$I$414</f>
        <v>70000014</v>
      </c>
      <c r="D421" s="6" t="str">
        <f>адреса!$K$414</f>
        <v>ФИО-7-14</v>
      </c>
      <c r="E421" s="6">
        <v>9076.24</v>
      </c>
      <c r="F421" s="6">
        <v>1487.55</v>
      </c>
      <c r="G421" s="6">
        <v>0</v>
      </c>
      <c r="H421" s="6">
        <v>1121.1400000000001</v>
      </c>
      <c r="I421" s="6">
        <v>-233.21</v>
      </c>
      <c r="J421" s="6">
        <v>0</v>
      </c>
      <c r="K421" s="6">
        <v>220.1</v>
      </c>
      <c r="L421" s="6">
        <v>0</v>
      </c>
      <c r="M421" s="6">
        <v>0</v>
      </c>
      <c r="N421" s="6">
        <v>0</v>
      </c>
      <c r="O421" s="6">
        <v>835.76</v>
      </c>
      <c r="P421" s="6">
        <v>0</v>
      </c>
      <c r="Q421" s="6">
        <v>0</v>
      </c>
      <c r="R421" s="6">
        <v>416.86</v>
      </c>
      <c r="S421" s="6">
        <v>1817.68</v>
      </c>
      <c r="T421" s="6">
        <v>0</v>
      </c>
      <c r="U421" s="6">
        <v>0</v>
      </c>
      <c r="V421" s="6">
        <v>5665.88</v>
      </c>
      <c r="W421" s="6">
        <v>9076.24</v>
      </c>
      <c r="X421" s="6">
        <v>5665.88</v>
      </c>
      <c r="Y421" s="513">
        <f>IF(A421&lt;&gt;"",IF(A421=мар17!A421,0,1),IF(AND(B421=мар17!B421,C421=мар17!C421),0,1))</f>
        <v>0</v>
      </c>
      <c r="Z421" s="70" t="str">
        <f t="shared" si="51"/>
        <v>ул. Седьмая д.7</v>
      </c>
      <c r="AA421" s="504">
        <f>IF($B421&lt;&gt;"",MAX(AA$7:AA420)+1,0)</f>
        <v>408</v>
      </c>
      <c r="AB421" s="502">
        <f t="shared" si="50"/>
        <v>421</v>
      </c>
      <c r="AC421" s="504">
        <f>1</f>
        <v>1</v>
      </c>
      <c r="AD421" s="103">
        <f t="shared" si="52"/>
        <v>1487.55</v>
      </c>
      <c r="AE421" s="103">
        <f t="shared" si="53"/>
        <v>4178.33</v>
      </c>
      <c r="AF421" s="103">
        <f t="shared" si="54"/>
        <v>0</v>
      </c>
      <c r="AG421" s="3"/>
    </row>
    <row r="422" spans="2:33" ht="13.2" x14ac:dyDescent="0.25">
      <c r="B422" s="1" t="str">
        <f>адреса!$G$415</f>
        <v>кв.15</v>
      </c>
      <c r="C422" s="522">
        <f>адреса!$I$415</f>
        <v>70000015</v>
      </c>
      <c r="D422" s="6" t="str">
        <f>адреса!$K$415</f>
        <v>ФИО-7-15</v>
      </c>
      <c r="E422" s="6">
        <v>9076.24</v>
      </c>
      <c r="F422" s="6">
        <v>1487.55</v>
      </c>
      <c r="G422" s="6">
        <v>0</v>
      </c>
      <c r="H422" s="6">
        <v>1121.1400000000001</v>
      </c>
      <c r="I422" s="6">
        <v>168.54</v>
      </c>
      <c r="J422" s="6">
        <v>0</v>
      </c>
      <c r="K422" s="6">
        <v>300.91000000000003</v>
      </c>
      <c r="L422" s="6">
        <v>0</v>
      </c>
      <c r="M422" s="6">
        <v>0</v>
      </c>
      <c r="N422" s="6">
        <v>0</v>
      </c>
      <c r="O422" s="6">
        <v>0</v>
      </c>
      <c r="P422" s="6">
        <v>0</v>
      </c>
      <c r="Q422" s="6">
        <v>0</v>
      </c>
      <c r="R422" s="6">
        <v>82.55</v>
      </c>
      <c r="S422" s="6">
        <v>365.62</v>
      </c>
      <c r="T422" s="6">
        <v>0</v>
      </c>
      <c r="U422" s="6">
        <v>0</v>
      </c>
      <c r="V422" s="6">
        <v>3526.31</v>
      </c>
      <c r="W422" s="6">
        <v>0</v>
      </c>
      <c r="X422" s="6">
        <v>12602.55</v>
      </c>
      <c r="Y422" s="513">
        <f>IF(A422&lt;&gt;"",IF(A422=мар17!A422,0,1),IF(AND(B422=мар17!B422,C422=мар17!C422),0,1))</f>
        <v>0</v>
      </c>
      <c r="Z422" s="70" t="str">
        <f t="shared" si="51"/>
        <v>ул. Седьмая д.7</v>
      </c>
      <c r="AA422" s="504">
        <f>IF($B422&lt;&gt;"",MAX(AA$7:AA421)+1,0)</f>
        <v>409</v>
      </c>
      <c r="AB422" s="502">
        <f t="shared" si="50"/>
        <v>422</v>
      </c>
      <c r="AC422" s="504">
        <f>1</f>
        <v>1</v>
      </c>
      <c r="AD422" s="103">
        <f t="shared" si="52"/>
        <v>1487.55</v>
      </c>
      <c r="AE422" s="103">
        <f t="shared" si="53"/>
        <v>2038.7600000000002</v>
      </c>
      <c r="AF422" s="103">
        <f t="shared" si="54"/>
        <v>0</v>
      </c>
      <c r="AG422" s="3"/>
    </row>
    <row r="423" spans="2:33" ht="13.2" x14ac:dyDescent="0.25">
      <c r="B423" s="1" t="str">
        <f>адреса!$G$416</f>
        <v>кв.16</v>
      </c>
      <c r="C423" s="522">
        <f>адреса!$I$416</f>
        <v>70000016</v>
      </c>
      <c r="D423" s="6" t="str">
        <f>адреса!$K$416</f>
        <v>ФИО-7-16</v>
      </c>
      <c r="E423" s="6">
        <v>9062.02</v>
      </c>
      <c r="F423" s="6">
        <v>1484.14</v>
      </c>
      <c r="G423" s="6">
        <v>0</v>
      </c>
      <c r="H423" s="6">
        <v>1119.1500000000001</v>
      </c>
      <c r="I423" s="6">
        <v>168.54</v>
      </c>
      <c r="J423" s="6">
        <v>0</v>
      </c>
      <c r="K423" s="6">
        <v>300.91000000000003</v>
      </c>
      <c r="L423" s="6">
        <v>0</v>
      </c>
      <c r="M423" s="6">
        <v>0</v>
      </c>
      <c r="N423" s="6">
        <v>0</v>
      </c>
      <c r="O423" s="6">
        <v>269.60000000000002</v>
      </c>
      <c r="P423" s="6">
        <v>0</v>
      </c>
      <c r="Q423" s="6">
        <v>0</v>
      </c>
      <c r="R423" s="6">
        <v>82.55</v>
      </c>
      <c r="S423" s="6">
        <v>365.62</v>
      </c>
      <c r="T423" s="6">
        <v>0</v>
      </c>
      <c r="U423" s="6">
        <v>0</v>
      </c>
      <c r="V423" s="6">
        <v>3790.51</v>
      </c>
      <c r="W423" s="6">
        <v>0</v>
      </c>
      <c r="X423" s="6">
        <v>12852.53</v>
      </c>
      <c r="Y423" s="513">
        <f>IF(A423&lt;&gt;"",IF(A423=мар17!A423,0,1),IF(AND(B423=мар17!B423,C423=мар17!C423),0,1))</f>
        <v>0</v>
      </c>
      <c r="Z423" s="70" t="str">
        <f t="shared" si="51"/>
        <v>ул. Седьмая д.7</v>
      </c>
      <c r="AA423" s="504">
        <f>IF($B423&lt;&gt;"",MAX(AA$7:AA422)+1,0)</f>
        <v>410</v>
      </c>
      <c r="AB423" s="502">
        <f t="shared" si="50"/>
        <v>423</v>
      </c>
      <c r="AC423" s="504">
        <f>1</f>
        <v>1</v>
      </c>
      <c r="AD423" s="103">
        <f t="shared" si="52"/>
        <v>1484.14</v>
      </c>
      <c r="AE423" s="103">
        <f t="shared" si="53"/>
        <v>2306.3700000000003</v>
      </c>
      <c r="AF423" s="103">
        <f t="shared" si="54"/>
        <v>0</v>
      </c>
      <c r="AG423" s="3"/>
    </row>
    <row r="424" spans="2:33" ht="13.2" x14ac:dyDescent="0.25">
      <c r="B424" s="1" t="str">
        <f>адреса!$G$417</f>
        <v>кв.17</v>
      </c>
      <c r="C424" s="522">
        <f>адреса!$I$417</f>
        <v>70000017</v>
      </c>
      <c r="D424" s="6" t="str">
        <f>адреса!$K$417</f>
        <v>ФИО-7-17</v>
      </c>
      <c r="E424" s="6">
        <v>17789.55</v>
      </c>
      <c r="F424" s="6">
        <v>2890</v>
      </c>
      <c r="G424" s="6">
        <v>0</v>
      </c>
      <c r="H424" s="6">
        <v>2180.5500000000002</v>
      </c>
      <c r="I424" s="6">
        <v>337.07</v>
      </c>
      <c r="J424" s="6">
        <v>0</v>
      </c>
      <c r="K424" s="6">
        <v>601.80999999999995</v>
      </c>
      <c r="L424" s="6">
        <v>0</v>
      </c>
      <c r="M424" s="6">
        <v>0</v>
      </c>
      <c r="N424" s="6">
        <v>0</v>
      </c>
      <c r="O424" s="6">
        <v>0</v>
      </c>
      <c r="P424" s="6">
        <v>0</v>
      </c>
      <c r="Q424" s="6">
        <v>0</v>
      </c>
      <c r="R424" s="6">
        <v>165.1</v>
      </c>
      <c r="S424" s="6">
        <v>731.23</v>
      </c>
      <c r="T424" s="6">
        <v>0</v>
      </c>
      <c r="U424" s="6">
        <v>0</v>
      </c>
      <c r="V424" s="6">
        <v>6905.76</v>
      </c>
      <c r="W424" s="6">
        <v>0</v>
      </c>
      <c r="X424" s="6">
        <v>24695.31</v>
      </c>
      <c r="Y424" s="513">
        <f>IF(A424&lt;&gt;"",IF(A424=мар17!A424,0,1),IF(AND(B424=мар17!B424,C424=мар17!C424),0,1))</f>
        <v>0</v>
      </c>
      <c r="Z424" s="70" t="str">
        <f t="shared" si="51"/>
        <v>ул. Седьмая д.7</v>
      </c>
      <c r="AA424" s="504">
        <f>IF($B424&lt;&gt;"",MAX(AA$7:AA423)+1,0)</f>
        <v>411</v>
      </c>
      <c r="AB424" s="502">
        <f t="shared" si="50"/>
        <v>424</v>
      </c>
      <c r="AC424" s="504">
        <f>1</f>
        <v>1</v>
      </c>
      <c r="AD424" s="103">
        <f t="shared" si="52"/>
        <v>2890</v>
      </c>
      <c r="AE424" s="103">
        <f t="shared" si="53"/>
        <v>4015.76</v>
      </c>
      <c r="AF424" s="103">
        <f t="shared" si="54"/>
        <v>0</v>
      </c>
      <c r="AG424" s="3"/>
    </row>
    <row r="425" spans="2:33" ht="13.2" x14ac:dyDescent="0.25">
      <c r="B425" s="1" t="str">
        <f>адреса!$G$418</f>
        <v>кв.18</v>
      </c>
      <c r="C425" s="522">
        <f>адреса!$I$418</f>
        <v>70000018</v>
      </c>
      <c r="D425" s="6" t="str">
        <f>адреса!$K$418</f>
        <v>ФИО-7-18</v>
      </c>
      <c r="E425" s="6">
        <v>9447.15</v>
      </c>
      <c r="F425" s="6">
        <v>2233.02</v>
      </c>
      <c r="G425" s="6">
        <v>0</v>
      </c>
      <c r="H425" s="6">
        <v>1684.7</v>
      </c>
      <c r="I425" s="6">
        <v>0</v>
      </c>
      <c r="J425" s="6">
        <v>0</v>
      </c>
      <c r="K425" s="6">
        <v>0</v>
      </c>
      <c r="L425" s="6">
        <v>0</v>
      </c>
      <c r="M425" s="6">
        <v>0</v>
      </c>
      <c r="N425" s="6">
        <v>0</v>
      </c>
      <c r="O425" s="6">
        <v>0</v>
      </c>
      <c r="P425" s="6">
        <v>0</v>
      </c>
      <c r="Q425" s="6">
        <v>0</v>
      </c>
      <c r="R425" s="6">
        <v>0</v>
      </c>
      <c r="S425" s="6">
        <v>0</v>
      </c>
      <c r="T425" s="6">
        <v>0</v>
      </c>
      <c r="U425" s="6">
        <v>0</v>
      </c>
      <c r="V425" s="6">
        <v>3917.72</v>
      </c>
      <c r="W425" s="6">
        <v>0</v>
      </c>
      <c r="X425" s="6">
        <v>13364.87</v>
      </c>
      <c r="Y425" s="513">
        <f>IF(A425&lt;&gt;"",IF(A425=мар17!A425,0,1),IF(AND(B425=мар17!B425,C425=мар17!C425),0,1))</f>
        <v>0</v>
      </c>
      <c r="Z425" s="70" t="str">
        <f t="shared" si="51"/>
        <v>ул. Седьмая д.7</v>
      </c>
      <c r="AA425" s="504">
        <f>IF($B425&lt;&gt;"",MAX(AA$7:AA424)+1,0)</f>
        <v>412</v>
      </c>
      <c r="AB425" s="502">
        <f t="shared" si="50"/>
        <v>425</v>
      </c>
      <c r="AC425" s="504">
        <f>1</f>
        <v>1</v>
      </c>
      <c r="AD425" s="103">
        <f t="shared" si="52"/>
        <v>2233.02</v>
      </c>
      <c r="AE425" s="103">
        <f t="shared" si="53"/>
        <v>1684.7</v>
      </c>
      <c r="AF425" s="103">
        <f t="shared" si="54"/>
        <v>0</v>
      </c>
      <c r="AG425" s="3"/>
    </row>
    <row r="426" spans="2:33" ht="13.2" x14ac:dyDescent="0.25">
      <c r="B426" s="1" t="str">
        <f>адреса!$G$419</f>
        <v>кв.19</v>
      </c>
      <c r="C426" s="522">
        <f>адреса!$I$419</f>
        <v>70000019</v>
      </c>
      <c r="D426" s="6" t="str">
        <f>адреса!$K$419</f>
        <v>ФИО-7-19</v>
      </c>
      <c r="E426" s="6">
        <v>8614.0300000000007</v>
      </c>
      <c r="F426" s="6">
        <v>1378.62</v>
      </c>
      <c r="G426" s="6">
        <v>0</v>
      </c>
      <c r="H426" s="6">
        <v>1039.5</v>
      </c>
      <c r="I426" s="6">
        <v>168.54</v>
      </c>
      <c r="J426" s="6">
        <v>0</v>
      </c>
      <c r="K426" s="6">
        <v>300.91000000000003</v>
      </c>
      <c r="L426" s="6">
        <v>0</v>
      </c>
      <c r="M426" s="6">
        <v>0</v>
      </c>
      <c r="N426" s="6">
        <v>0</v>
      </c>
      <c r="O426" s="6">
        <v>74.14</v>
      </c>
      <c r="P426" s="6">
        <v>0</v>
      </c>
      <c r="Q426" s="6">
        <v>0</v>
      </c>
      <c r="R426" s="6">
        <v>82.55</v>
      </c>
      <c r="S426" s="6">
        <v>365.62</v>
      </c>
      <c r="T426" s="6">
        <v>0</v>
      </c>
      <c r="U426" s="6">
        <v>0</v>
      </c>
      <c r="V426" s="6">
        <v>3409.88</v>
      </c>
      <c r="W426" s="6">
        <v>0</v>
      </c>
      <c r="X426" s="6">
        <v>12023.91</v>
      </c>
      <c r="Y426" s="513">
        <f>IF(A426&lt;&gt;"",IF(A426=мар17!A426,0,1),IF(AND(B426=мар17!B426,C426=мар17!C426),0,1))</f>
        <v>0</v>
      </c>
      <c r="Z426" s="70" t="str">
        <f t="shared" si="51"/>
        <v>ул. Седьмая д.7</v>
      </c>
      <c r="AA426" s="504">
        <f>IF($B426&lt;&gt;"",MAX(AA$7:AA425)+1,0)</f>
        <v>413</v>
      </c>
      <c r="AB426" s="502">
        <f t="shared" si="50"/>
        <v>426</v>
      </c>
      <c r="AC426" s="504">
        <f>1</f>
        <v>1</v>
      </c>
      <c r="AD426" s="103">
        <f t="shared" si="52"/>
        <v>1378.62</v>
      </c>
      <c r="AE426" s="103">
        <f t="shared" si="53"/>
        <v>2031.2600000000002</v>
      </c>
      <c r="AF426" s="103">
        <f t="shared" si="54"/>
        <v>0</v>
      </c>
      <c r="AG426" s="3"/>
    </row>
    <row r="427" spans="2:33" ht="13.2" x14ac:dyDescent="0.25">
      <c r="B427" s="1" t="str">
        <f>адреса!$G$420</f>
        <v>кв.20</v>
      </c>
      <c r="C427" s="522">
        <f>адреса!$I$420</f>
        <v>70000020</v>
      </c>
      <c r="D427" s="6" t="str">
        <f>адреса!$K$420</f>
        <v>ФИО-7-20</v>
      </c>
      <c r="E427" s="6">
        <v>9090.42</v>
      </c>
      <c r="F427" s="6">
        <v>1490.95</v>
      </c>
      <c r="G427" s="6">
        <v>0</v>
      </c>
      <c r="H427" s="6">
        <v>1125.1199999999999</v>
      </c>
      <c r="I427" s="6">
        <v>-505.62</v>
      </c>
      <c r="J427" s="6">
        <v>0</v>
      </c>
      <c r="K427" s="6">
        <v>-902.73</v>
      </c>
      <c r="L427" s="6">
        <v>0</v>
      </c>
      <c r="M427" s="6">
        <v>0</v>
      </c>
      <c r="N427" s="6">
        <v>0</v>
      </c>
      <c r="O427" s="6">
        <v>0</v>
      </c>
      <c r="P427" s="6">
        <v>0</v>
      </c>
      <c r="Q427" s="6">
        <v>0</v>
      </c>
      <c r="R427" s="6">
        <v>-247.65</v>
      </c>
      <c r="S427" s="6">
        <v>-1125.53</v>
      </c>
      <c r="T427" s="6">
        <v>0</v>
      </c>
      <c r="U427" s="6">
        <v>0</v>
      </c>
      <c r="V427" s="6">
        <v>-165.46</v>
      </c>
      <c r="W427" s="6">
        <v>2981.9</v>
      </c>
      <c r="X427" s="6">
        <v>5943.06</v>
      </c>
      <c r="Y427" s="513">
        <f>IF(A427&lt;&gt;"",IF(A427=мар17!A427,0,1),IF(AND(B427=мар17!B427,C427=мар17!C427),0,1))</f>
        <v>0</v>
      </c>
      <c r="Z427" s="70" t="str">
        <f t="shared" si="51"/>
        <v>ул. Седьмая д.7</v>
      </c>
      <c r="AA427" s="504">
        <f>IF($B427&lt;&gt;"",MAX(AA$7:AA426)+1,0)</f>
        <v>414</v>
      </c>
      <c r="AB427" s="502">
        <f t="shared" si="50"/>
        <v>427</v>
      </c>
      <c r="AC427" s="504">
        <f>1</f>
        <v>1</v>
      </c>
      <c r="AD427" s="103">
        <f t="shared" si="52"/>
        <v>1490.95</v>
      </c>
      <c r="AE427" s="103">
        <f t="shared" si="53"/>
        <v>-1656.41</v>
      </c>
      <c r="AF427" s="103">
        <f t="shared" si="54"/>
        <v>0</v>
      </c>
      <c r="AG427" s="3"/>
    </row>
    <row r="428" spans="2:33" ht="13.2" x14ac:dyDescent="0.25">
      <c r="B428" s="1" t="str">
        <f>адреса!$G$421</f>
        <v>кв.21</v>
      </c>
      <c r="C428" s="522">
        <f>адреса!$I$421</f>
        <v>70000021</v>
      </c>
      <c r="D428" s="6" t="str">
        <f>адреса!$K$421</f>
        <v>ФИО-7-21</v>
      </c>
      <c r="E428" s="6">
        <v>6101.14</v>
      </c>
      <c r="F428" s="6">
        <v>1487.55</v>
      </c>
      <c r="G428" s="6">
        <v>0</v>
      </c>
      <c r="H428" s="6">
        <v>1121.1400000000001</v>
      </c>
      <c r="I428" s="6">
        <v>168.54</v>
      </c>
      <c r="J428" s="6">
        <v>0</v>
      </c>
      <c r="K428" s="6">
        <v>300.91000000000003</v>
      </c>
      <c r="L428" s="6">
        <v>0</v>
      </c>
      <c r="M428" s="6">
        <v>0</v>
      </c>
      <c r="N428" s="6">
        <v>0</v>
      </c>
      <c r="O428" s="6">
        <v>434.73</v>
      </c>
      <c r="P428" s="6">
        <v>0</v>
      </c>
      <c r="Q428" s="6">
        <v>0</v>
      </c>
      <c r="R428" s="6">
        <v>82.55</v>
      </c>
      <c r="S428" s="6">
        <v>365.62</v>
      </c>
      <c r="T428" s="6">
        <v>0</v>
      </c>
      <c r="U428" s="6">
        <v>0</v>
      </c>
      <c r="V428" s="6">
        <v>3961.04</v>
      </c>
      <c r="W428" s="6">
        <v>0</v>
      </c>
      <c r="X428" s="6">
        <v>10062.18</v>
      </c>
      <c r="Y428" s="513">
        <f>IF(A428&lt;&gt;"",IF(A428=мар17!A428,0,1),IF(AND(B428=мар17!B428,C428=мар17!C428),0,1))</f>
        <v>0</v>
      </c>
      <c r="Z428" s="70" t="str">
        <f t="shared" si="51"/>
        <v>ул. Седьмая д.7</v>
      </c>
      <c r="AA428" s="504">
        <f>IF($B428&lt;&gt;"",MAX(AA$7:AA427)+1,0)</f>
        <v>415</v>
      </c>
      <c r="AB428" s="502">
        <f t="shared" si="50"/>
        <v>428</v>
      </c>
      <c r="AC428" s="504">
        <f>1</f>
        <v>1</v>
      </c>
      <c r="AD428" s="103">
        <f t="shared" si="52"/>
        <v>1487.55</v>
      </c>
      <c r="AE428" s="103">
        <f t="shared" si="53"/>
        <v>2473.4900000000002</v>
      </c>
      <c r="AF428" s="103">
        <f t="shared" si="54"/>
        <v>0</v>
      </c>
      <c r="AG428" s="3"/>
    </row>
    <row r="429" spans="2:33" ht="13.2" x14ac:dyDescent="0.25">
      <c r="B429" s="1" t="str">
        <f>адреса!$G$422</f>
        <v>кв.22</v>
      </c>
      <c r="C429" s="522">
        <f>адреса!$I$422</f>
        <v>70000022</v>
      </c>
      <c r="D429" s="6" t="str">
        <f>адреса!$K$422</f>
        <v>ФИО-7-22</v>
      </c>
      <c r="E429" s="6">
        <v>9076.24</v>
      </c>
      <c r="F429" s="6">
        <v>1487.55</v>
      </c>
      <c r="G429" s="6">
        <v>0</v>
      </c>
      <c r="H429" s="6">
        <v>1121.1400000000001</v>
      </c>
      <c r="I429" s="6">
        <v>168.54</v>
      </c>
      <c r="J429" s="6">
        <v>0</v>
      </c>
      <c r="K429" s="6">
        <v>300.91000000000003</v>
      </c>
      <c r="L429" s="6">
        <v>0</v>
      </c>
      <c r="M429" s="6">
        <v>0</v>
      </c>
      <c r="N429" s="6">
        <v>0</v>
      </c>
      <c r="O429" s="6">
        <v>269.60000000000002</v>
      </c>
      <c r="P429" s="6">
        <v>0</v>
      </c>
      <c r="Q429" s="6">
        <v>0</v>
      </c>
      <c r="R429" s="6">
        <v>82.55</v>
      </c>
      <c r="S429" s="6">
        <v>365.62</v>
      </c>
      <c r="T429" s="6">
        <v>0</v>
      </c>
      <c r="U429" s="6">
        <v>0</v>
      </c>
      <c r="V429" s="6">
        <v>3795.91</v>
      </c>
      <c r="W429" s="6">
        <v>0</v>
      </c>
      <c r="X429" s="6">
        <v>12872.15</v>
      </c>
      <c r="Y429" s="513">
        <f>IF(A429&lt;&gt;"",IF(A429=мар17!A429,0,1),IF(AND(B429=мар17!B429,C429=мар17!C429),0,1))</f>
        <v>0</v>
      </c>
      <c r="Z429" s="70" t="str">
        <f t="shared" ref="Z429:Z432" si="55">IF(AND(A429&lt;&gt;"",B429=""),A429,Z428)</f>
        <v>ул. Седьмая д.7</v>
      </c>
      <c r="AA429" s="504">
        <f>IF($B429&lt;&gt;"",MAX(AA$7:AA428)+1,0)</f>
        <v>416</v>
      </c>
      <c r="AB429" s="502">
        <f t="shared" si="50"/>
        <v>429</v>
      </c>
      <c r="AC429" s="504">
        <f>1</f>
        <v>1</v>
      </c>
      <c r="AD429" s="103">
        <f t="shared" ref="AD429:AD432" si="56">F429</f>
        <v>1487.55</v>
      </c>
      <c r="AE429" s="103">
        <f t="shared" ref="AE429:AE432" si="57">H429+I429+J429+K429+L429+O429+R429+S429</f>
        <v>2308.36</v>
      </c>
      <c r="AF429" s="103">
        <f t="shared" ref="AF429:AF432" si="58">V429-AD429-AE429</f>
        <v>0</v>
      </c>
      <c r="AG429" s="3"/>
    </row>
    <row r="430" spans="2:33" ht="13.2" x14ac:dyDescent="0.25">
      <c r="B430" s="1" t="str">
        <f>адреса!$G$423</f>
        <v>кв.23</v>
      </c>
      <c r="C430" s="522">
        <f>адреса!$I$423</f>
        <v>70000023</v>
      </c>
      <c r="D430" s="6" t="str">
        <f>адреса!$K$423</f>
        <v>ФИО-7-23</v>
      </c>
      <c r="E430" s="6">
        <v>15024.34</v>
      </c>
      <c r="F430" s="6">
        <v>2236.4299999999998</v>
      </c>
      <c r="G430" s="6">
        <v>0</v>
      </c>
      <c r="H430" s="6">
        <v>1686.69</v>
      </c>
      <c r="I430" s="6">
        <v>337.07</v>
      </c>
      <c r="J430" s="6">
        <v>0</v>
      </c>
      <c r="K430" s="6">
        <v>601.80999999999995</v>
      </c>
      <c r="L430" s="6">
        <v>0</v>
      </c>
      <c r="M430" s="6">
        <v>0</v>
      </c>
      <c r="N430" s="6">
        <v>0</v>
      </c>
      <c r="O430" s="6">
        <v>1314.3</v>
      </c>
      <c r="P430" s="6">
        <v>0</v>
      </c>
      <c r="Q430" s="6">
        <v>0</v>
      </c>
      <c r="R430" s="6">
        <v>165.1</v>
      </c>
      <c r="S430" s="6">
        <v>731.23</v>
      </c>
      <c r="T430" s="6">
        <v>0</v>
      </c>
      <c r="U430" s="6">
        <v>0</v>
      </c>
      <c r="V430" s="6">
        <v>7072.63</v>
      </c>
      <c r="W430" s="6">
        <v>15024.34</v>
      </c>
      <c r="X430" s="6">
        <v>7072.63</v>
      </c>
      <c r="Y430" s="513">
        <f>IF(A430&lt;&gt;"",IF(A430=мар17!A430,0,1),IF(AND(B430=мар17!B430,C430=мар17!C430),0,1))</f>
        <v>0</v>
      </c>
      <c r="Z430" s="70" t="str">
        <f t="shared" si="55"/>
        <v>ул. Седьмая д.7</v>
      </c>
      <c r="AA430" s="504">
        <f>IF($B430&lt;&gt;"",MAX(AA$7:AA429)+1,0)</f>
        <v>417</v>
      </c>
      <c r="AB430" s="502">
        <f t="shared" si="50"/>
        <v>430</v>
      </c>
      <c r="AC430" s="504">
        <f>1</f>
        <v>1</v>
      </c>
      <c r="AD430" s="103">
        <f t="shared" si="56"/>
        <v>2236.4299999999998</v>
      </c>
      <c r="AE430" s="103">
        <f t="shared" si="57"/>
        <v>4836.2000000000007</v>
      </c>
      <c r="AF430" s="103">
        <f t="shared" si="58"/>
        <v>0</v>
      </c>
      <c r="AG430" s="3"/>
    </row>
    <row r="431" spans="2:33" ht="13.2" x14ac:dyDescent="0.25">
      <c r="B431" s="1" t="str">
        <f>адреса!$G$424</f>
        <v>кв.24</v>
      </c>
      <c r="C431" s="522">
        <f>адреса!$I$424</f>
        <v>70000024</v>
      </c>
      <c r="D431" s="6" t="str">
        <f>адреса!$K$424</f>
        <v>ФИО-7-24</v>
      </c>
      <c r="E431" s="6">
        <v>8599.85</v>
      </c>
      <c r="F431" s="6">
        <v>1375.22</v>
      </c>
      <c r="G431" s="6">
        <v>0</v>
      </c>
      <c r="H431" s="6">
        <v>1037.5</v>
      </c>
      <c r="I431" s="6">
        <v>168.54</v>
      </c>
      <c r="J431" s="6">
        <v>0</v>
      </c>
      <c r="K431" s="6">
        <v>300.91000000000003</v>
      </c>
      <c r="L431" s="6">
        <v>0</v>
      </c>
      <c r="M431" s="6">
        <v>0</v>
      </c>
      <c r="N431" s="6">
        <v>0</v>
      </c>
      <c r="O431" s="6">
        <v>0</v>
      </c>
      <c r="P431" s="6">
        <v>0</v>
      </c>
      <c r="Q431" s="6">
        <v>0</v>
      </c>
      <c r="R431" s="6">
        <v>82.55</v>
      </c>
      <c r="S431" s="6">
        <v>365.62</v>
      </c>
      <c r="T431" s="6">
        <v>0</v>
      </c>
      <c r="U431" s="6">
        <v>0</v>
      </c>
      <c r="V431" s="6">
        <v>3330.34</v>
      </c>
      <c r="W431" s="6">
        <v>11930.19</v>
      </c>
      <c r="X431" s="6">
        <v>0</v>
      </c>
      <c r="Y431" s="513">
        <f>IF(A431&lt;&gt;"",IF(A431=мар17!A431,0,1),IF(AND(B431=мар17!B431,C431=мар17!C431),0,1))</f>
        <v>0</v>
      </c>
      <c r="Z431" s="70" t="str">
        <f t="shared" si="55"/>
        <v>ул. Седьмая д.7</v>
      </c>
      <c r="AA431" s="504">
        <f>IF($B431&lt;&gt;"",MAX(AA$7:AA430)+1,0)</f>
        <v>418</v>
      </c>
      <c r="AB431" s="502">
        <f t="shared" si="50"/>
        <v>431</v>
      </c>
      <c r="AC431" s="504">
        <f>1</f>
        <v>1</v>
      </c>
      <c r="AD431" s="103">
        <f t="shared" si="56"/>
        <v>1375.22</v>
      </c>
      <c r="AE431" s="103">
        <f t="shared" si="57"/>
        <v>1955.12</v>
      </c>
      <c r="AF431" s="103">
        <f t="shared" si="58"/>
        <v>0</v>
      </c>
      <c r="AG431" s="3"/>
    </row>
    <row r="432" spans="2:33" ht="13.2" x14ac:dyDescent="0.25">
      <c r="B432" s="1" t="str">
        <f>адреса!$G$425</f>
        <v>кв.25</v>
      </c>
      <c r="C432" s="522">
        <f>адреса!$I$425</f>
        <v>70000025</v>
      </c>
      <c r="D432" s="6" t="str">
        <f>адреса!$K$425</f>
        <v>ФИО-7-25</v>
      </c>
      <c r="E432" s="6">
        <v>9076.24</v>
      </c>
      <c r="F432" s="6">
        <v>1487.55</v>
      </c>
      <c r="G432" s="6">
        <v>0</v>
      </c>
      <c r="H432" s="6">
        <v>1121.1400000000001</v>
      </c>
      <c r="I432" s="6">
        <v>168.54</v>
      </c>
      <c r="J432" s="6">
        <v>0</v>
      </c>
      <c r="K432" s="6">
        <v>300.91000000000003</v>
      </c>
      <c r="L432" s="6">
        <v>0</v>
      </c>
      <c r="M432" s="6">
        <v>0</v>
      </c>
      <c r="N432" s="6">
        <v>0</v>
      </c>
      <c r="O432" s="6">
        <v>0</v>
      </c>
      <c r="P432" s="6">
        <v>0</v>
      </c>
      <c r="Q432" s="6">
        <v>0</v>
      </c>
      <c r="R432" s="6">
        <v>82.55</v>
      </c>
      <c r="S432" s="6">
        <v>365.62</v>
      </c>
      <c r="T432" s="6">
        <v>0</v>
      </c>
      <c r="U432" s="6">
        <v>0</v>
      </c>
      <c r="V432" s="6">
        <v>3526.31</v>
      </c>
      <c r="W432" s="6">
        <v>0</v>
      </c>
      <c r="X432" s="6">
        <v>12602.55</v>
      </c>
      <c r="Y432" s="513">
        <f>IF(A432&lt;&gt;"",IF(A432=мар17!A432,0,1),IF(AND(B432=мар17!B432,C432=мар17!C432),0,1))</f>
        <v>0</v>
      </c>
      <c r="Z432" s="70" t="str">
        <f t="shared" si="55"/>
        <v>ул. Седьмая д.7</v>
      </c>
      <c r="AA432" s="504">
        <f>IF($B432&lt;&gt;"",MAX(AA$7:AA431)+1,0)</f>
        <v>419</v>
      </c>
      <c r="AB432" s="502">
        <f t="shared" si="50"/>
        <v>432</v>
      </c>
      <c r="AC432" s="504">
        <f>1</f>
        <v>1</v>
      </c>
      <c r="AD432" s="103">
        <f t="shared" si="56"/>
        <v>1487.55</v>
      </c>
      <c r="AE432" s="103">
        <f t="shared" si="57"/>
        <v>2038.7600000000002</v>
      </c>
      <c r="AF432" s="103">
        <f t="shared" si="58"/>
        <v>0</v>
      </c>
      <c r="AG432" s="3"/>
    </row>
    <row r="433" spans="2:33" ht="13.2" x14ac:dyDescent="0.25">
      <c r="B433" s="1" t="str">
        <f>адреса!$G$426</f>
        <v>кв.26</v>
      </c>
      <c r="C433" s="522">
        <f>адреса!$I$426</f>
        <v>70000026</v>
      </c>
      <c r="D433" s="6" t="str">
        <f>адреса!$K$426</f>
        <v>ФИО-7-26</v>
      </c>
      <c r="E433" s="6">
        <v>9076.24</v>
      </c>
      <c r="F433" s="6">
        <v>1487.55</v>
      </c>
      <c r="G433" s="6">
        <v>0</v>
      </c>
      <c r="H433" s="6">
        <v>1121.1400000000001</v>
      </c>
      <c r="I433" s="6">
        <v>168.54</v>
      </c>
      <c r="J433" s="6">
        <v>0</v>
      </c>
      <c r="K433" s="6">
        <v>300.91000000000003</v>
      </c>
      <c r="L433" s="6">
        <v>0</v>
      </c>
      <c r="M433" s="6">
        <v>0</v>
      </c>
      <c r="N433" s="6">
        <v>0</v>
      </c>
      <c r="O433" s="6">
        <v>117.95</v>
      </c>
      <c r="P433" s="6">
        <v>0</v>
      </c>
      <c r="Q433" s="6">
        <v>0</v>
      </c>
      <c r="R433" s="6">
        <v>82.55</v>
      </c>
      <c r="S433" s="6">
        <v>365.62</v>
      </c>
      <c r="T433" s="6">
        <v>0</v>
      </c>
      <c r="U433" s="6">
        <v>0</v>
      </c>
      <c r="V433" s="6">
        <v>3644.26</v>
      </c>
      <c r="W433" s="6">
        <v>0</v>
      </c>
      <c r="X433" s="6">
        <v>12720.5</v>
      </c>
      <c r="Y433" s="513">
        <f>IF(A433&lt;&gt;"",IF(A433=мар17!A433,0,1),IF(AND(B433=мар17!B433,C433=мар17!C433),0,1))</f>
        <v>0</v>
      </c>
      <c r="Z433" s="70" t="str">
        <f t="shared" ref="Z433" si="59">IF(AND(A433&lt;&gt;"",B433=""),A433,Z432)</f>
        <v>ул. Седьмая д.7</v>
      </c>
      <c r="AA433" s="504">
        <f>IF($B433&lt;&gt;"",MAX(AA$7:AA432)+1,0)</f>
        <v>420</v>
      </c>
      <c r="AB433" s="502">
        <f t="shared" si="50"/>
        <v>433</v>
      </c>
      <c r="AC433" s="504">
        <f>1</f>
        <v>1</v>
      </c>
      <c r="AD433" s="103">
        <f t="shared" ref="AD433" si="60">F433</f>
        <v>1487.55</v>
      </c>
      <c r="AE433" s="103">
        <f t="shared" ref="AE433" si="61">H433+I433+J433+K433+L433+O433+R433+S433</f>
        <v>2156.71</v>
      </c>
      <c r="AF433" s="103">
        <f t="shared" ref="AF433" si="62">V433-AD433-AE433</f>
        <v>0</v>
      </c>
      <c r="AG433" s="3"/>
    </row>
    <row r="434" spans="2:33" ht="13.2" x14ac:dyDescent="0.25">
      <c r="B434" s="1" t="str">
        <f>адреса!$G$427</f>
        <v>кв.27</v>
      </c>
      <c r="C434" s="522">
        <f>адреса!$I$427</f>
        <v>70000027</v>
      </c>
      <c r="D434" s="6" t="str">
        <f>адреса!$K$427</f>
        <v>ФИО-7-27</v>
      </c>
      <c r="E434" s="6">
        <v>9047.84</v>
      </c>
      <c r="F434" s="6">
        <v>1480.74</v>
      </c>
      <c r="G434" s="6">
        <v>0</v>
      </c>
      <c r="H434" s="6">
        <v>1117.1600000000001</v>
      </c>
      <c r="I434" s="6">
        <v>168.54</v>
      </c>
      <c r="J434" s="6">
        <v>0</v>
      </c>
      <c r="K434" s="6">
        <v>300.91000000000003</v>
      </c>
      <c r="L434" s="6">
        <v>0</v>
      </c>
      <c r="M434" s="6">
        <v>0</v>
      </c>
      <c r="N434" s="6">
        <v>0</v>
      </c>
      <c r="O434" s="6">
        <v>256.12</v>
      </c>
      <c r="P434" s="6">
        <v>0</v>
      </c>
      <c r="Q434" s="6">
        <v>0</v>
      </c>
      <c r="R434" s="6">
        <v>82.55</v>
      </c>
      <c r="S434" s="6">
        <v>365.62</v>
      </c>
      <c r="T434" s="6">
        <v>0</v>
      </c>
      <c r="U434" s="6">
        <v>0</v>
      </c>
      <c r="V434" s="6">
        <v>3771.64</v>
      </c>
      <c r="W434" s="6">
        <v>0</v>
      </c>
      <c r="X434" s="6">
        <v>12819.48</v>
      </c>
      <c r="Y434" s="513">
        <f>IF(A434&lt;&gt;"",IF(A434=мар17!A434,0,1),IF(AND(B434=мар17!B434,C434=мар17!C434),0,1))</f>
        <v>0</v>
      </c>
      <c r="Z434" s="70" t="str">
        <f t="shared" ref="Z434" si="63">IF(AND(A434&lt;&gt;"",B434=""),A434,Z433)</f>
        <v>ул. Седьмая д.7</v>
      </c>
      <c r="AA434" s="504">
        <f>IF($B434&lt;&gt;"",MAX(AA$7:AA433)+1,0)</f>
        <v>421</v>
      </c>
      <c r="AB434" s="502">
        <f t="shared" si="50"/>
        <v>434</v>
      </c>
      <c r="AC434" s="504">
        <f>1</f>
        <v>1</v>
      </c>
      <c r="AD434" s="103">
        <f t="shared" ref="AD434" si="64">F434</f>
        <v>1480.74</v>
      </c>
      <c r="AE434" s="103">
        <f t="shared" ref="AE434" si="65">H434+I434+J434+K434+L434+O434+R434+S434</f>
        <v>2290.9</v>
      </c>
      <c r="AF434" s="103">
        <f t="shared" ref="AF434" si="66">V434-AD434-AE434</f>
        <v>0</v>
      </c>
      <c r="AG434" s="3"/>
    </row>
    <row r="435" spans="2:33" ht="13.2" x14ac:dyDescent="0.25">
      <c r="B435" s="1" t="str">
        <f>адреса!$G$428</f>
        <v>кв.28</v>
      </c>
      <c r="C435" s="522">
        <f>адреса!$I$428</f>
        <v>70000028</v>
      </c>
      <c r="D435" s="6" t="str">
        <f>адреса!$K$428</f>
        <v>ФИО-7-28</v>
      </c>
      <c r="E435" s="6">
        <v>12242.89</v>
      </c>
      <c r="F435" s="6">
        <v>2236.4299999999998</v>
      </c>
      <c r="G435" s="6">
        <v>0</v>
      </c>
      <c r="H435" s="6">
        <v>1686.69</v>
      </c>
      <c r="I435" s="6">
        <v>168.54</v>
      </c>
      <c r="J435" s="6">
        <v>0</v>
      </c>
      <c r="K435" s="6">
        <v>300.91000000000003</v>
      </c>
      <c r="L435" s="6">
        <v>0</v>
      </c>
      <c r="M435" s="6">
        <v>0</v>
      </c>
      <c r="N435" s="6">
        <v>0</v>
      </c>
      <c r="O435" s="6">
        <v>0</v>
      </c>
      <c r="P435" s="6">
        <v>0</v>
      </c>
      <c r="Q435" s="6">
        <v>0</v>
      </c>
      <c r="R435" s="6">
        <v>82.55</v>
      </c>
      <c r="S435" s="6">
        <v>365.62</v>
      </c>
      <c r="T435" s="6">
        <v>0</v>
      </c>
      <c r="U435" s="6">
        <v>0</v>
      </c>
      <c r="V435" s="6">
        <v>4840.74</v>
      </c>
      <c r="W435" s="6">
        <v>0</v>
      </c>
      <c r="X435" s="6">
        <v>17083.63</v>
      </c>
      <c r="Y435" s="513">
        <f>IF(A435&lt;&gt;"",IF(A435=мар17!A435,0,1),IF(AND(B435=мар17!B435,C435=мар17!C435),0,1))</f>
        <v>0</v>
      </c>
      <c r="Z435" s="70" t="str">
        <f t="shared" ref="Z435:Z437" si="67">IF(AND(A435&lt;&gt;"",B435=""),A435,Z434)</f>
        <v>ул. Седьмая д.7</v>
      </c>
      <c r="AA435" s="504">
        <f>IF($B435&lt;&gt;"",MAX(AA$7:AA434)+1,0)</f>
        <v>422</v>
      </c>
      <c r="AB435" s="502">
        <f t="shared" si="50"/>
        <v>435</v>
      </c>
      <c r="AC435" s="504">
        <f>1</f>
        <v>1</v>
      </c>
      <c r="AD435" s="103">
        <f t="shared" ref="AD435:AD437" si="68">F435</f>
        <v>2236.4299999999998</v>
      </c>
      <c r="AE435" s="103">
        <f t="shared" ref="AE435:AE437" si="69">H435+I435+J435+K435+L435+O435+R435+S435</f>
        <v>2604.31</v>
      </c>
      <c r="AF435" s="103">
        <f t="shared" ref="AF435:AF437" si="70">V435-AD435-AE435</f>
        <v>0</v>
      </c>
      <c r="AG435" s="3"/>
    </row>
    <row r="436" spans="2:33" ht="13.2" x14ac:dyDescent="0.25">
      <c r="B436" s="1" t="str">
        <f>адреса!$G$429</f>
        <v>кв.29</v>
      </c>
      <c r="C436" s="522">
        <f>адреса!$I$429</f>
        <v>70000029</v>
      </c>
      <c r="D436" s="6" t="str">
        <f>адреса!$K$429</f>
        <v>ФИО-7-29</v>
      </c>
      <c r="E436" s="6">
        <v>4968.6899999999996</v>
      </c>
      <c r="F436" s="6">
        <v>1368.41</v>
      </c>
      <c r="G436" s="6">
        <v>0</v>
      </c>
      <c r="H436" s="6">
        <v>1031.53</v>
      </c>
      <c r="I436" s="6">
        <v>229.3</v>
      </c>
      <c r="J436" s="6">
        <v>0</v>
      </c>
      <c r="K436" s="6">
        <v>274.8</v>
      </c>
      <c r="L436" s="6">
        <v>0</v>
      </c>
      <c r="M436" s="6">
        <v>0</v>
      </c>
      <c r="N436" s="6">
        <v>0</v>
      </c>
      <c r="O436" s="6">
        <v>0</v>
      </c>
      <c r="P436" s="6">
        <v>0</v>
      </c>
      <c r="Q436" s="6">
        <v>0</v>
      </c>
      <c r="R436" s="6">
        <v>0</v>
      </c>
      <c r="S436" s="6">
        <v>0</v>
      </c>
      <c r="T436" s="6">
        <v>0</v>
      </c>
      <c r="U436" s="6">
        <v>0</v>
      </c>
      <c r="V436" s="6">
        <v>2904.04</v>
      </c>
      <c r="W436" s="6">
        <v>4968.6899999999996</v>
      </c>
      <c r="X436" s="6">
        <v>2904.04</v>
      </c>
      <c r="Y436" s="513">
        <f>IF(A436&lt;&gt;"",IF(A436=мар17!A436,0,1),IF(AND(B436=мар17!B436,C436=мар17!C436),0,1))</f>
        <v>0</v>
      </c>
      <c r="Z436" s="70" t="str">
        <f t="shared" si="67"/>
        <v>ул. Седьмая д.7</v>
      </c>
      <c r="AA436" s="504">
        <f>IF($B436&lt;&gt;"",MAX(AA$7:AA435)+1,0)</f>
        <v>423</v>
      </c>
      <c r="AB436" s="502">
        <f t="shared" si="50"/>
        <v>436</v>
      </c>
      <c r="AC436" s="504">
        <f>1</f>
        <v>1</v>
      </c>
      <c r="AD436" s="103">
        <f t="shared" si="68"/>
        <v>1368.41</v>
      </c>
      <c r="AE436" s="103">
        <f t="shared" si="69"/>
        <v>1535.6299999999999</v>
      </c>
      <c r="AF436" s="103">
        <f t="shared" si="70"/>
        <v>0</v>
      </c>
      <c r="AG436" s="3"/>
    </row>
    <row r="437" spans="2:33" ht="13.2" x14ac:dyDescent="0.25">
      <c r="B437" s="1" t="str">
        <f>адреса!$G$430</f>
        <v>кв.30</v>
      </c>
      <c r="C437" s="522">
        <f>адреса!$I$430</f>
        <v>70000030</v>
      </c>
      <c r="D437" s="6" t="str">
        <f>адреса!$K$430</f>
        <v>ФИО-7-30</v>
      </c>
      <c r="E437" s="6">
        <v>9062.02</v>
      </c>
      <c r="F437" s="6">
        <v>1484.14</v>
      </c>
      <c r="G437" s="6">
        <v>0</v>
      </c>
      <c r="H437" s="6">
        <v>1119.1500000000001</v>
      </c>
      <c r="I437" s="6">
        <v>168.54</v>
      </c>
      <c r="J437" s="6">
        <v>0</v>
      </c>
      <c r="K437" s="6">
        <v>300.91000000000003</v>
      </c>
      <c r="L437" s="6">
        <v>0</v>
      </c>
      <c r="M437" s="6">
        <v>0</v>
      </c>
      <c r="N437" s="6">
        <v>0</v>
      </c>
      <c r="O437" s="6">
        <v>0</v>
      </c>
      <c r="P437" s="6">
        <v>0</v>
      </c>
      <c r="Q437" s="6">
        <v>0</v>
      </c>
      <c r="R437" s="6">
        <v>82.55</v>
      </c>
      <c r="S437" s="6">
        <v>365.62</v>
      </c>
      <c r="T437" s="6">
        <v>0</v>
      </c>
      <c r="U437" s="6">
        <v>0</v>
      </c>
      <c r="V437" s="6">
        <v>3520.91</v>
      </c>
      <c r="W437" s="6">
        <v>12582.93</v>
      </c>
      <c r="X437" s="6">
        <v>0</v>
      </c>
      <c r="Y437" s="513">
        <f>IF(A437&lt;&gt;"",IF(A437=мар17!A437,0,1),IF(AND(B437=мар17!B437,C437=мар17!C437),0,1))</f>
        <v>0</v>
      </c>
      <c r="Z437" s="70" t="str">
        <f t="shared" si="67"/>
        <v>ул. Седьмая д.7</v>
      </c>
      <c r="AA437" s="504">
        <f>IF($B437&lt;&gt;"",MAX(AA$7:AA436)+1,0)</f>
        <v>424</v>
      </c>
      <c r="AB437" s="502">
        <f t="shared" si="50"/>
        <v>437</v>
      </c>
      <c r="AC437" s="504">
        <f>1</f>
        <v>1</v>
      </c>
      <c r="AD437" s="103">
        <f t="shared" si="68"/>
        <v>1484.14</v>
      </c>
      <c r="AE437" s="103">
        <f t="shared" si="69"/>
        <v>2036.77</v>
      </c>
      <c r="AF437" s="103">
        <f t="shared" si="70"/>
        <v>0</v>
      </c>
      <c r="AG437" s="3"/>
    </row>
    <row r="438" spans="2:33" ht="13.2" x14ac:dyDescent="0.25">
      <c r="B438" s="1" t="str">
        <f>адреса!$G$431</f>
        <v>кв.31</v>
      </c>
      <c r="C438" s="522">
        <f>адреса!$I$431</f>
        <v>70000031</v>
      </c>
      <c r="D438" s="6" t="str">
        <f>адреса!$K$431</f>
        <v>ФИО-7-31</v>
      </c>
      <c r="E438" s="6">
        <v>10898.3</v>
      </c>
      <c r="F438" s="6">
        <v>1487.55</v>
      </c>
      <c r="G438" s="6">
        <v>0</v>
      </c>
      <c r="H438" s="6">
        <v>1121.1400000000001</v>
      </c>
      <c r="I438" s="6">
        <v>160.51</v>
      </c>
      <c r="J438" s="6">
        <v>0</v>
      </c>
      <c r="K438" s="6">
        <v>357.24</v>
      </c>
      <c r="L438" s="6">
        <v>0</v>
      </c>
      <c r="M438" s="6">
        <v>0</v>
      </c>
      <c r="N438" s="6">
        <v>0</v>
      </c>
      <c r="O438" s="6">
        <v>990.78</v>
      </c>
      <c r="P438" s="6">
        <v>0</v>
      </c>
      <c r="Q438" s="6">
        <v>0</v>
      </c>
      <c r="R438" s="6">
        <v>137.58000000000001</v>
      </c>
      <c r="S438" s="6">
        <v>609.36</v>
      </c>
      <c r="T438" s="6">
        <v>0</v>
      </c>
      <c r="U438" s="6">
        <v>0</v>
      </c>
      <c r="V438" s="6">
        <v>4864.16</v>
      </c>
      <c r="W438" s="6">
        <v>15762.46</v>
      </c>
      <c r="X438" s="6">
        <v>0</v>
      </c>
      <c r="Y438" s="513">
        <f>IF(A438&lt;&gt;"",IF(A438=мар17!A438,0,1),IF(AND(B438=мар17!B438,C438=мар17!C438),0,1))</f>
        <v>0</v>
      </c>
      <c r="Z438" s="70" t="str">
        <f t="shared" ref="Z438:Z448" si="71">IF(AND(A438&lt;&gt;"",B438=""),A438,Z437)</f>
        <v>ул. Седьмая д.7</v>
      </c>
      <c r="AA438" s="504">
        <f>IF($B438&lt;&gt;"",MAX(AA$7:AA437)+1,0)</f>
        <v>425</v>
      </c>
      <c r="AB438" s="502">
        <f t="shared" si="50"/>
        <v>438</v>
      </c>
      <c r="AC438" s="504">
        <f>1</f>
        <v>1</v>
      </c>
      <c r="AD438" s="103">
        <f t="shared" ref="AD438:AD448" si="72">F438</f>
        <v>1487.55</v>
      </c>
      <c r="AE438" s="103">
        <f t="shared" ref="AE438:AE448" si="73">H438+I438+J438+K438+L438+O438+R438+S438</f>
        <v>3376.61</v>
      </c>
      <c r="AF438" s="103">
        <f t="shared" ref="AF438:AF448" si="74">V438-AD438-AE438</f>
        <v>0</v>
      </c>
      <c r="AG438" s="3"/>
    </row>
    <row r="439" spans="2:33" ht="13.2" x14ac:dyDescent="0.25">
      <c r="B439" s="1" t="str">
        <f>адреса!$G$432</f>
        <v>кв.32</v>
      </c>
      <c r="C439" s="522">
        <f>адреса!$I$432</f>
        <v>70000032</v>
      </c>
      <c r="D439" s="6" t="str">
        <f>адреса!$K$432</f>
        <v>ФИО-7-32</v>
      </c>
      <c r="E439" s="6">
        <v>20613.64</v>
      </c>
      <c r="F439" s="6">
        <v>2900.21</v>
      </c>
      <c r="G439" s="6">
        <v>0</v>
      </c>
      <c r="H439" s="6">
        <v>2188.52</v>
      </c>
      <c r="I439" s="6">
        <v>505.61</v>
      </c>
      <c r="J439" s="6">
        <v>0</v>
      </c>
      <c r="K439" s="6">
        <v>902.72</v>
      </c>
      <c r="L439" s="6">
        <v>0</v>
      </c>
      <c r="M439" s="6">
        <v>0</v>
      </c>
      <c r="N439" s="6">
        <v>0</v>
      </c>
      <c r="O439" s="6">
        <v>0</v>
      </c>
      <c r="P439" s="6">
        <v>0</v>
      </c>
      <c r="Q439" s="6">
        <v>0</v>
      </c>
      <c r="R439" s="6">
        <v>247.64</v>
      </c>
      <c r="S439" s="6">
        <v>1096.8499999999999</v>
      </c>
      <c r="T439" s="6">
        <v>0</v>
      </c>
      <c r="U439" s="6">
        <v>0</v>
      </c>
      <c r="V439" s="6">
        <v>7841.55</v>
      </c>
      <c r="W439" s="6">
        <v>20613.64</v>
      </c>
      <c r="X439" s="6">
        <v>7841.55</v>
      </c>
      <c r="Y439" s="513">
        <f>IF(A439&lt;&gt;"",IF(A439=мар17!A439,0,1),IF(AND(B439=мар17!B439,C439=мар17!C439),0,1))</f>
        <v>0</v>
      </c>
      <c r="Z439" s="70" t="str">
        <f t="shared" si="71"/>
        <v>ул. Седьмая д.7</v>
      </c>
      <c r="AA439" s="504">
        <f>IF($B439&lt;&gt;"",MAX(AA$7:AA438)+1,0)</f>
        <v>426</v>
      </c>
      <c r="AB439" s="502">
        <f t="shared" si="50"/>
        <v>439</v>
      </c>
      <c r="AC439" s="504">
        <f>1</f>
        <v>1</v>
      </c>
      <c r="AD439" s="103">
        <f t="shared" si="72"/>
        <v>2900.21</v>
      </c>
      <c r="AE439" s="103">
        <f t="shared" si="73"/>
        <v>4941.34</v>
      </c>
      <c r="AF439" s="103">
        <f t="shared" si="74"/>
        <v>0</v>
      </c>
      <c r="AG439" s="3"/>
    </row>
    <row r="440" spans="2:33" ht="13.2" x14ac:dyDescent="0.25">
      <c r="B440" s="1" t="str">
        <f>адреса!$G$433</f>
        <v>кв.33</v>
      </c>
      <c r="C440" s="522">
        <f>адреса!$I$433</f>
        <v>70000033</v>
      </c>
      <c r="D440" s="6" t="str">
        <f>адреса!$K$433</f>
        <v>ФИО-7-33</v>
      </c>
      <c r="E440" s="6">
        <v>8557.24</v>
      </c>
      <c r="F440" s="6">
        <v>1365</v>
      </c>
      <c r="G440" s="6">
        <v>0</v>
      </c>
      <c r="H440" s="6">
        <v>1029.54</v>
      </c>
      <c r="I440" s="6">
        <v>168.54</v>
      </c>
      <c r="J440" s="6">
        <v>0</v>
      </c>
      <c r="K440" s="6">
        <v>300.91000000000003</v>
      </c>
      <c r="L440" s="6">
        <v>0</v>
      </c>
      <c r="M440" s="6">
        <v>0</v>
      </c>
      <c r="N440" s="6">
        <v>0</v>
      </c>
      <c r="O440" s="6">
        <v>1061.55</v>
      </c>
      <c r="P440" s="6">
        <v>0</v>
      </c>
      <c r="Q440" s="6">
        <v>0</v>
      </c>
      <c r="R440" s="6">
        <v>82.55</v>
      </c>
      <c r="S440" s="6">
        <v>365.62</v>
      </c>
      <c r="T440" s="6">
        <v>0</v>
      </c>
      <c r="U440" s="6">
        <v>0</v>
      </c>
      <c r="V440" s="6">
        <v>4373.71</v>
      </c>
      <c r="W440" s="6">
        <v>0</v>
      </c>
      <c r="X440" s="6">
        <v>12930.95</v>
      </c>
      <c r="Y440" s="513">
        <f>IF(A440&lt;&gt;"",IF(A440=мар17!A440,0,1),IF(AND(B440=мар17!B440,C440=мар17!C440),0,1))</f>
        <v>0</v>
      </c>
      <c r="Z440" s="70" t="str">
        <f t="shared" si="71"/>
        <v>ул. Седьмая д.7</v>
      </c>
      <c r="AA440" s="504">
        <f>IF($B440&lt;&gt;"",MAX(AA$7:AA439)+1,0)</f>
        <v>427</v>
      </c>
      <c r="AB440" s="502">
        <f t="shared" si="50"/>
        <v>440</v>
      </c>
      <c r="AC440" s="504">
        <f>1</f>
        <v>1</v>
      </c>
      <c r="AD440" s="103">
        <f t="shared" si="72"/>
        <v>1365</v>
      </c>
      <c r="AE440" s="103">
        <f t="shared" si="73"/>
        <v>3008.71</v>
      </c>
      <c r="AF440" s="103">
        <f t="shared" si="74"/>
        <v>0</v>
      </c>
      <c r="AG440" s="3"/>
    </row>
    <row r="441" spans="2:33" ht="13.2" x14ac:dyDescent="0.25">
      <c r="B441" s="1" t="str">
        <f>адреса!$G$434</f>
        <v>кв.34</v>
      </c>
      <c r="C441" s="522">
        <f>адреса!$I$434</f>
        <v>70000034</v>
      </c>
      <c r="D441" s="6" t="str">
        <f>адреса!$K$434</f>
        <v>ФИО-7-34</v>
      </c>
      <c r="E441" s="6">
        <v>3326.99</v>
      </c>
      <c r="F441" s="6">
        <v>1490.95</v>
      </c>
      <c r="G441" s="6">
        <v>0</v>
      </c>
      <c r="H441" s="6">
        <v>1125.1199999999999</v>
      </c>
      <c r="I441" s="6">
        <v>0</v>
      </c>
      <c r="J441" s="6">
        <v>0</v>
      </c>
      <c r="K441" s="6">
        <v>0</v>
      </c>
      <c r="L441" s="6">
        <v>0</v>
      </c>
      <c r="M441" s="6">
        <v>0</v>
      </c>
      <c r="N441" s="6">
        <v>0</v>
      </c>
      <c r="O441" s="6">
        <v>0</v>
      </c>
      <c r="P441" s="6">
        <v>0</v>
      </c>
      <c r="Q441" s="6">
        <v>0</v>
      </c>
      <c r="R441" s="6">
        <v>0</v>
      </c>
      <c r="S441" s="6">
        <v>0</v>
      </c>
      <c r="T441" s="6">
        <v>0</v>
      </c>
      <c r="U441" s="6">
        <v>0</v>
      </c>
      <c r="V441" s="6">
        <v>2616.0700000000002</v>
      </c>
      <c r="W441" s="6">
        <v>5943.06</v>
      </c>
      <c r="X441" s="6">
        <v>0</v>
      </c>
      <c r="Y441" s="513">
        <f>IF(A441&lt;&gt;"",IF(A441=мар17!A441,0,1),IF(AND(B441=мар17!B441,C441=мар17!C441),0,1))</f>
        <v>0</v>
      </c>
      <c r="Z441" s="70" t="str">
        <f t="shared" si="71"/>
        <v>ул. Седьмая д.7</v>
      </c>
      <c r="AA441" s="504">
        <f>IF($B441&lt;&gt;"",MAX(AA$7:AA440)+1,0)</f>
        <v>428</v>
      </c>
      <c r="AB441" s="502">
        <f t="shared" si="50"/>
        <v>441</v>
      </c>
      <c r="AC441" s="504">
        <f>1</f>
        <v>1</v>
      </c>
      <c r="AD441" s="103">
        <f t="shared" si="72"/>
        <v>1490.95</v>
      </c>
      <c r="AE441" s="103">
        <f t="shared" si="73"/>
        <v>1125.1199999999999</v>
      </c>
      <c r="AF441" s="103">
        <f t="shared" si="74"/>
        <v>0</v>
      </c>
      <c r="AG441" s="3"/>
    </row>
    <row r="442" spans="2:33" ht="13.2" x14ac:dyDescent="0.25">
      <c r="B442" s="1" t="str">
        <f>адреса!$G$435</f>
        <v>кв.35</v>
      </c>
      <c r="C442" s="522">
        <f>адреса!$I$435</f>
        <v>70000035</v>
      </c>
      <c r="D442" s="6" t="str">
        <f>адреса!$K$435</f>
        <v>ФИО-7-35</v>
      </c>
      <c r="E442" s="6">
        <v>9076.24</v>
      </c>
      <c r="F442" s="6">
        <v>1487.55</v>
      </c>
      <c r="G442" s="6">
        <v>0</v>
      </c>
      <c r="H442" s="6">
        <v>1121.1400000000001</v>
      </c>
      <c r="I442" s="6">
        <v>168.54</v>
      </c>
      <c r="J442" s="6">
        <v>0</v>
      </c>
      <c r="K442" s="6">
        <v>300.91000000000003</v>
      </c>
      <c r="L442" s="6">
        <v>0</v>
      </c>
      <c r="M442" s="6">
        <v>0</v>
      </c>
      <c r="N442" s="6">
        <v>0</v>
      </c>
      <c r="O442" s="6">
        <v>212.31</v>
      </c>
      <c r="P442" s="6">
        <v>0</v>
      </c>
      <c r="Q442" s="6">
        <v>0</v>
      </c>
      <c r="R442" s="6">
        <v>82.55</v>
      </c>
      <c r="S442" s="6">
        <v>365.62</v>
      </c>
      <c r="T442" s="6">
        <v>0</v>
      </c>
      <c r="U442" s="6">
        <v>0</v>
      </c>
      <c r="V442" s="6">
        <v>3738.62</v>
      </c>
      <c r="W442" s="6">
        <v>0</v>
      </c>
      <c r="X442" s="6">
        <v>12814.86</v>
      </c>
      <c r="Y442" s="513">
        <f>IF(A442&lt;&gt;"",IF(A442=мар17!A442,0,1),IF(AND(B442=мар17!B442,C442=мар17!C442),0,1))</f>
        <v>0</v>
      </c>
      <c r="Z442" s="70" t="str">
        <f t="shared" si="71"/>
        <v>ул. Седьмая д.7</v>
      </c>
      <c r="AA442" s="504">
        <f>IF($B442&lt;&gt;"",MAX(AA$7:AA441)+1,0)</f>
        <v>429</v>
      </c>
      <c r="AB442" s="502">
        <f t="shared" si="50"/>
        <v>442</v>
      </c>
      <c r="AC442" s="504">
        <f>1</f>
        <v>1</v>
      </c>
      <c r="AD442" s="103">
        <f t="shared" si="72"/>
        <v>1487.55</v>
      </c>
      <c r="AE442" s="103">
        <f t="shared" si="73"/>
        <v>2251.0700000000002</v>
      </c>
      <c r="AF442" s="103">
        <f t="shared" si="74"/>
        <v>0</v>
      </c>
      <c r="AG442" s="3"/>
    </row>
    <row r="443" spans="2:33" ht="13.2" x14ac:dyDescent="0.25">
      <c r="B443" s="1" t="str">
        <f>адреса!$G$436</f>
        <v>кв.36</v>
      </c>
      <c r="C443" s="522">
        <f>адреса!$I$436</f>
        <v>70000036</v>
      </c>
      <c r="D443" s="6" t="str">
        <f>адреса!$K$436</f>
        <v>ФИО-7-36</v>
      </c>
      <c r="E443" s="6">
        <v>9062.02</v>
      </c>
      <c r="F443" s="6">
        <v>1484.14</v>
      </c>
      <c r="G443" s="6">
        <v>0</v>
      </c>
      <c r="H443" s="6">
        <v>1119.1500000000001</v>
      </c>
      <c r="I443" s="6">
        <v>168.54</v>
      </c>
      <c r="J443" s="6">
        <v>0</v>
      </c>
      <c r="K443" s="6">
        <v>300.91000000000003</v>
      </c>
      <c r="L443" s="6">
        <v>0</v>
      </c>
      <c r="M443" s="6">
        <v>0</v>
      </c>
      <c r="N443" s="6">
        <v>0</v>
      </c>
      <c r="O443" s="6">
        <v>252.75</v>
      </c>
      <c r="P443" s="6">
        <v>0</v>
      </c>
      <c r="Q443" s="6">
        <v>0</v>
      </c>
      <c r="R443" s="6">
        <v>82.55</v>
      </c>
      <c r="S443" s="6">
        <v>365.62</v>
      </c>
      <c r="T443" s="6">
        <v>0</v>
      </c>
      <c r="U443" s="6">
        <v>0</v>
      </c>
      <c r="V443" s="6">
        <v>3773.66</v>
      </c>
      <c r="W443" s="6">
        <v>0</v>
      </c>
      <c r="X443" s="6">
        <v>12835.68</v>
      </c>
      <c r="Y443" s="513">
        <f>IF(A443&lt;&gt;"",IF(A443=мар17!A443,0,1),IF(AND(B443=мар17!B443,C443=мар17!C443),0,1))</f>
        <v>0</v>
      </c>
      <c r="Z443" s="70" t="str">
        <f t="shared" si="71"/>
        <v>ул. Седьмая д.7</v>
      </c>
      <c r="AA443" s="504">
        <f>IF($B443&lt;&gt;"",MAX(AA$7:AA442)+1,0)</f>
        <v>430</v>
      </c>
      <c r="AB443" s="502">
        <f t="shared" si="50"/>
        <v>443</v>
      </c>
      <c r="AC443" s="504">
        <f>1</f>
        <v>1</v>
      </c>
      <c r="AD443" s="103">
        <f t="shared" si="72"/>
        <v>1484.14</v>
      </c>
      <c r="AE443" s="103">
        <f t="shared" si="73"/>
        <v>2289.52</v>
      </c>
      <c r="AF443" s="103">
        <f t="shared" si="74"/>
        <v>0</v>
      </c>
      <c r="AG443" s="3"/>
    </row>
    <row r="444" spans="2:33" ht="13.2" x14ac:dyDescent="0.25">
      <c r="B444" s="1" t="str">
        <f>адреса!$G$437</f>
        <v>кв.37</v>
      </c>
      <c r="C444" s="522">
        <f>адреса!$I$437</f>
        <v>70000037</v>
      </c>
      <c r="D444" s="6" t="str">
        <f>адреса!$K$437</f>
        <v>ФИО-7-37</v>
      </c>
      <c r="E444" s="6">
        <v>12169.21</v>
      </c>
      <c r="F444" s="6">
        <v>2872.98</v>
      </c>
      <c r="G444" s="6">
        <v>0</v>
      </c>
      <c r="H444" s="6">
        <v>2166.61</v>
      </c>
      <c r="I444" s="6">
        <v>0</v>
      </c>
      <c r="J444" s="6">
        <v>0</v>
      </c>
      <c r="K444" s="6">
        <v>0</v>
      </c>
      <c r="L444" s="6">
        <v>0</v>
      </c>
      <c r="M444" s="6">
        <v>0</v>
      </c>
      <c r="N444" s="6">
        <v>0</v>
      </c>
      <c r="O444" s="6">
        <v>16.850000000000001</v>
      </c>
      <c r="P444" s="6">
        <v>0</v>
      </c>
      <c r="Q444" s="6">
        <v>0</v>
      </c>
      <c r="R444" s="6">
        <v>0</v>
      </c>
      <c r="S444" s="6">
        <v>0</v>
      </c>
      <c r="T444" s="6">
        <v>0</v>
      </c>
      <c r="U444" s="6">
        <v>0</v>
      </c>
      <c r="V444" s="6">
        <v>5056.4399999999996</v>
      </c>
      <c r="W444" s="6">
        <v>17225.650000000001</v>
      </c>
      <c r="X444" s="6">
        <v>0</v>
      </c>
      <c r="Y444" s="513">
        <f>IF(A444&lt;&gt;"",IF(A444=мар17!A444,0,1),IF(AND(B444=мар17!B444,C444=мар17!C444),0,1))</f>
        <v>0</v>
      </c>
      <c r="Z444" s="70" t="str">
        <f t="shared" si="71"/>
        <v>ул. Седьмая д.7</v>
      </c>
      <c r="AA444" s="504">
        <f>IF($B444&lt;&gt;"",MAX(AA$7:AA443)+1,0)</f>
        <v>431</v>
      </c>
      <c r="AB444" s="502">
        <f t="shared" si="50"/>
        <v>444</v>
      </c>
      <c r="AC444" s="504">
        <f>1</f>
        <v>1</v>
      </c>
      <c r="AD444" s="103">
        <f t="shared" si="72"/>
        <v>2872.98</v>
      </c>
      <c r="AE444" s="103">
        <f t="shared" si="73"/>
        <v>2183.46</v>
      </c>
      <c r="AF444" s="103">
        <f t="shared" si="74"/>
        <v>0</v>
      </c>
      <c r="AG444" s="3"/>
    </row>
    <row r="445" spans="2:33" ht="13.2" x14ac:dyDescent="0.25">
      <c r="B445" s="1" t="str">
        <f>адреса!$G$438</f>
        <v>кв.38</v>
      </c>
      <c r="C445" s="522">
        <f>адреса!$I$438</f>
        <v>70000038</v>
      </c>
      <c r="D445" s="6" t="str">
        <f>адреса!$K$438</f>
        <v>ФИО-7-38</v>
      </c>
      <c r="E445" s="6">
        <v>7810.94</v>
      </c>
      <c r="F445" s="6">
        <v>2253.4499999999998</v>
      </c>
      <c r="G445" s="6">
        <v>0</v>
      </c>
      <c r="H445" s="6">
        <v>1700.63</v>
      </c>
      <c r="I445" s="6">
        <v>168.54</v>
      </c>
      <c r="J445" s="6">
        <v>0</v>
      </c>
      <c r="K445" s="6">
        <v>300.91000000000003</v>
      </c>
      <c r="L445" s="6">
        <v>0</v>
      </c>
      <c r="M445" s="6">
        <v>0</v>
      </c>
      <c r="N445" s="6">
        <v>0</v>
      </c>
      <c r="O445" s="6">
        <v>1101.99</v>
      </c>
      <c r="P445" s="6">
        <v>0</v>
      </c>
      <c r="Q445" s="6">
        <v>0</v>
      </c>
      <c r="R445" s="6">
        <v>82.55</v>
      </c>
      <c r="S445" s="6">
        <v>365.62</v>
      </c>
      <c r="T445" s="6">
        <v>0</v>
      </c>
      <c r="U445" s="6">
        <v>0</v>
      </c>
      <c r="V445" s="6">
        <v>5973.69</v>
      </c>
      <c r="W445" s="6">
        <v>7810.94</v>
      </c>
      <c r="X445" s="6">
        <v>5973.69</v>
      </c>
      <c r="Y445" s="513">
        <f>IF(A445&lt;&gt;"",IF(A445=мар17!A445,0,1),IF(AND(B445=мар17!B445,C445=мар17!C445),0,1))</f>
        <v>0</v>
      </c>
      <c r="Z445" s="70" t="str">
        <f t="shared" si="71"/>
        <v>ул. Седьмая д.7</v>
      </c>
      <c r="AA445" s="504">
        <f>IF($B445&lt;&gt;"",MAX(AA$7:AA444)+1,0)</f>
        <v>432</v>
      </c>
      <c r="AB445" s="502">
        <f t="shared" si="50"/>
        <v>445</v>
      </c>
      <c r="AC445" s="504">
        <f>1</f>
        <v>1</v>
      </c>
      <c r="AD445" s="103">
        <f t="shared" si="72"/>
        <v>2253.4499999999998</v>
      </c>
      <c r="AE445" s="103">
        <f t="shared" si="73"/>
        <v>3720.24</v>
      </c>
      <c r="AF445" s="103">
        <f t="shared" si="74"/>
        <v>0</v>
      </c>
      <c r="AG445" s="3"/>
    </row>
    <row r="446" spans="2:33" ht="13.2" x14ac:dyDescent="0.25">
      <c r="B446" s="1" t="str">
        <f>адреса!$G$439</f>
        <v>кв.39</v>
      </c>
      <c r="C446" s="522">
        <f>адреса!$I$439</f>
        <v>70000039</v>
      </c>
      <c r="D446" s="6" t="str">
        <f>адреса!$K$439</f>
        <v>ФИО-7-39</v>
      </c>
      <c r="E446" s="6">
        <v>8543.06</v>
      </c>
      <c r="F446" s="6">
        <v>1361.6</v>
      </c>
      <c r="G446" s="6">
        <v>0</v>
      </c>
      <c r="H446" s="6">
        <v>1027.55</v>
      </c>
      <c r="I446" s="6">
        <v>168.54</v>
      </c>
      <c r="J446" s="6">
        <v>0</v>
      </c>
      <c r="K446" s="6">
        <v>300.91000000000003</v>
      </c>
      <c r="L446" s="6">
        <v>0</v>
      </c>
      <c r="M446" s="6">
        <v>0</v>
      </c>
      <c r="N446" s="6">
        <v>0</v>
      </c>
      <c r="O446" s="6">
        <v>0</v>
      </c>
      <c r="P446" s="6">
        <v>0</v>
      </c>
      <c r="Q446" s="6">
        <v>0</v>
      </c>
      <c r="R446" s="6">
        <v>82.55</v>
      </c>
      <c r="S446" s="6">
        <v>365.62</v>
      </c>
      <c r="T446" s="6">
        <v>0</v>
      </c>
      <c r="U446" s="6">
        <v>0</v>
      </c>
      <c r="V446" s="6">
        <v>3306.77</v>
      </c>
      <c r="W446" s="6">
        <v>0</v>
      </c>
      <c r="X446" s="6">
        <v>11849.83</v>
      </c>
      <c r="Y446" s="513">
        <f>IF(A446&lt;&gt;"",IF(A446=мар17!A446,0,1),IF(AND(B446=мар17!B446,C446=мар17!C446),0,1))</f>
        <v>0</v>
      </c>
      <c r="Z446" s="70" t="str">
        <f t="shared" si="71"/>
        <v>ул. Седьмая д.7</v>
      </c>
      <c r="AA446" s="504">
        <f>IF($B446&lt;&gt;"",MAX(AA$7:AA445)+1,0)</f>
        <v>433</v>
      </c>
      <c r="AB446" s="502">
        <f t="shared" si="50"/>
        <v>446</v>
      </c>
      <c r="AC446" s="504">
        <f>1</f>
        <v>1</v>
      </c>
      <c r="AD446" s="103">
        <f t="shared" si="72"/>
        <v>1361.6</v>
      </c>
      <c r="AE446" s="103">
        <f t="shared" si="73"/>
        <v>1945.17</v>
      </c>
      <c r="AF446" s="103">
        <f t="shared" si="74"/>
        <v>0</v>
      </c>
      <c r="AG446" s="3"/>
    </row>
    <row r="447" spans="2:33" ht="13.2" x14ac:dyDescent="0.25">
      <c r="B447" s="1" t="str">
        <f>адреса!$G$440</f>
        <v>кв.40</v>
      </c>
      <c r="C447" s="522">
        <f>адреса!$I$440</f>
        <v>70000040</v>
      </c>
      <c r="D447" s="6" t="str">
        <f>адреса!$K$440</f>
        <v>ФИО-7-40</v>
      </c>
      <c r="E447" s="6">
        <v>9118.81</v>
      </c>
      <c r="F447" s="6">
        <v>1497.76</v>
      </c>
      <c r="G447" s="6">
        <v>0</v>
      </c>
      <c r="H447" s="6">
        <v>1129.1099999999999</v>
      </c>
      <c r="I447" s="6">
        <v>168.54</v>
      </c>
      <c r="J447" s="6">
        <v>0</v>
      </c>
      <c r="K447" s="6">
        <v>300.91000000000003</v>
      </c>
      <c r="L447" s="6">
        <v>0</v>
      </c>
      <c r="M447" s="6">
        <v>0</v>
      </c>
      <c r="N447" s="6">
        <v>0</v>
      </c>
      <c r="O447" s="6">
        <v>259.49</v>
      </c>
      <c r="P447" s="6">
        <v>0</v>
      </c>
      <c r="Q447" s="6">
        <v>0</v>
      </c>
      <c r="R447" s="6">
        <v>82.55</v>
      </c>
      <c r="S447" s="6">
        <v>365.62</v>
      </c>
      <c r="T447" s="6">
        <v>0</v>
      </c>
      <c r="U447" s="6">
        <v>0</v>
      </c>
      <c r="V447" s="6">
        <v>3803.98</v>
      </c>
      <c r="W447" s="6">
        <v>9118.81</v>
      </c>
      <c r="X447" s="6">
        <v>3803.98</v>
      </c>
      <c r="Y447" s="513">
        <f>IF(A447&lt;&gt;"",IF(A447=мар17!A447,0,1),IF(AND(B447=мар17!B447,C447=мар17!C447),0,1))</f>
        <v>0</v>
      </c>
      <c r="Z447" s="70" t="str">
        <f t="shared" si="71"/>
        <v>ул. Седьмая д.7</v>
      </c>
      <c r="AA447" s="504">
        <f>IF($B447&lt;&gt;"",MAX(AA$7:AA446)+1,0)</f>
        <v>434</v>
      </c>
      <c r="AB447" s="502">
        <f t="shared" si="50"/>
        <v>447</v>
      </c>
      <c r="AC447" s="504">
        <f>1</f>
        <v>1</v>
      </c>
      <c r="AD447" s="103">
        <f t="shared" si="72"/>
        <v>1497.76</v>
      </c>
      <c r="AE447" s="103">
        <f t="shared" si="73"/>
        <v>2306.2199999999998</v>
      </c>
      <c r="AF447" s="103">
        <f t="shared" si="74"/>
        <v>0</v>
      </c>
      <c r="AG447" s="3"/>
    </row>
    <row r="448" spans="2:33" ht="13.2" x14ac:dyDescent="0.25">
      <c r="B448" s="1" t="str">
        <f>адреса!$G$441</f>
        <v>кв.41</v>
      </c>
      <c r="C448" s="522">
        <f>адреса!$I$441</f>
        <v>70000041</v>
      </c>
      <c r="D448" s="6" t="str">
        <f>адреса!$K$441</f>
        <v>ФИО-7-41</v>
      </c>
      <c r="E448" s="6">
        <v>9090.42</v>
      </c>
      <c r="F448" s="6">
        <v>1490.95</v>
      </c>
      <c r="G448" s="6">
        <v>0</v>
      </c>
      <c r="H448" s="6">
        <v>1125.1199999999999</v>
      </c>
      <c r="I448" s="6">
        <v>168.54</v>
      </c>
      <c r="J448" s="6">
        <v>0</v>
      </c>
      <c r="K448" s="6">
        <v>300.91000000000003</v>
      </c>
      <c r="L448" s="6">
        <v>0</v>
      </c>
      <c r="M448" s="6">
        <v>0</v>
      </c>
      <c r="N448" s="6">
        <v>0</v>
      </c>
      <c r="O448" s="6">
        <v>296.56</v>
      </c>
      <c r="P448" s="6">
        <v>0</v>
      </c>
      <c r="Q448" s="6">
        <v>0</v>
      </c>
      <c r="R448" s="6">
        <v>82.55</v>
      </c>
      <c r="S448" s="6">
        <v>365.62</v>
      </c>
      <c r="T448" s="6">
        <v>0</v>
      </c>
      <c r="U448" s="6">
        <v>0</v>
      </c>
      <c r="V448" s="6">
        <v>3830.25</v>
      </c>
      <c r="W448" s="6">
        <v>0</v>
      </c>
      <c r="X448" s="6">
        <v>12920.67</v>
      </c>
      <c r="Y448" s="513">
        <f>IF(A448&lt;&gt;"",IF(A448=мар17!A448,0,1),IF(AND(B448=мар17!B448,C448=мар17!C448),0,1))</f>
        <v>0</v>
      </c>
      <c r="Z448" s="70" t="str">
        <f t="shared" si="71"/>
        <v>ул. Седьмая д.7</v>
      </c>
      <c r="AA448" s="504">
        <f>IF($B448&lt;&gt;"",MAX(AA$7:AA447)+1,0)</f>
        <v>435</v>
      </c>
      <c r="AB448" s="502">
        <f t="shared" si="50"/>
        <v>448</v>
      </c>
      <c r="AC448" s="504">
        <f>1</f>
        <v>1</v>
      </c>
      <c r="AD448" s="103">
        <f t="shared" si="72"/>
        <v>1490.95</v>
      </c>
      <c r="AE448" s="103">
        <f t="shared" si="73"/>
        <v>2339.2999999999997</v>
      </c>
      <c r="AF448" s="103">
        <f t="shared" si="74"/>
        <v>0</v>
      </c>
      <c r="AG448" s="3"/>
    </row>
    <row r="449" spans="2:33" ht="13.2" x14ac:dyDescent="0.25">
      <c r="B449" s="1" t="str">
        <f>адреса!$G$442</f>
        <v>кв.42</v>
      </c>
      <c r="C449" s="522">
        <f>адреса!$I$442</f>
        <v>70000042</v>
      </c>
      <c r="D449" s="6" t="str">
        <f>адреса!$K$442</f>
        <v>ФИО-7-42</v>
      </c>
      <c r="E449" s="6">
        <v>9047.84</v>
      </c>
      <c r="F449" s="6">
        <v>1480.74</v>
      </c>
      <c r="G449" s="6">
        <v>0</v>
      </c>
      <c r="H449" s="6">
        <v>1117.1600000000001</v>
      </c>
      <c r="I449" s="6">
        <v>168.54</v>
      </c>
      <c r="J449" s="6">
        <v>0</v>
      </c>
      <c r="K449" s="6">
        <v>300.91000000000003</v>
      </c>
      <c r="L449" s="6">
        <v>0</v>
      </c>
      <c r="M449" s="6">
        <v>0</v>
      </c>
      <c r="N449" s="6">
        <v>0</v>
      </c>
      <c r="O449" s="6">
        <v>397.66</v>
      </c>
      <c r="P449" s="6">
        <v>0</v>
      </c>
      <c r="Q449" s="6">
        <v>0</v>
      </c>
      <c r="R449" s="6">
        <v>82.55</v>
      </c>
      <c r="S449" s="6">
        <v>365.62</v>
      </c>
      <c r="T449" s="6">
        <v>0</v>
      </c>
      <c r="U449" s="6">
        <v>0</v>
      </c>
      <c r="V449" s="6">
        <v>3913.18</v>
      </c>
      <c r="W449" s="6">
        <v>6271.89</v>
      </c>
      <c r="X449" s="6">
        <v>6689.13</v>
      </c>
      <c r="Y449" s="513">
        <f>IF(A449&lt;&gt;"",IF(A449=мар17!A449,0,1),IF(AND(B449=мар17!B449,C449=мар17!C449),0,1))</f>
        <v>0</v>
      </c>
      <c r="Z449" s="70" t="str">
        <f t="shared" ref="Z449" si="75">IF(AND(A449&lt;&gt;"",B449=""),A449,Z448)</f>
        <v>ул. Седьмая д.7</v>
      </c>
      <c r="AA449" s="504">
        <f>IF($B449&lt;&gt;"",MAX(AA$7:AA448)+1,0)</f>
        <v>436</v>
      </c>
      <c r="AB449" s="502">
        <f t="shared" si="50"/>
        <v>449</v>
      </c>
      <c r="AC449" s="504">
        <f>1</f>
        <v>1</v>
      </c>
      <c r="AD449" s="103">
        <f t="shared" ref="AD449" si="76">F449</f>
        <v>1480.74</v>
      </c>
      <c r="AE449" s="103">
        <f t="shared" ref="AE449" si="77">H449+I449+J449+K449+L449+O449+R449+S449</f>
        <v>2432.44</v>
      </c>
      <c r="AF449" s="103">
        <f t="shared" ref="AF449" si="78">V449-AD449-AE449</f>
        <v>0</v>
      </c>
      <c r="AG449" s="3"/>
    </row>
    <row r="450" spans="2:33" ht="13.2" x14ac:dyDescent="0.25">
      <c r="B450" s="1" t="str">
        <f>адреса!$G$443</f>
        <v>кв.43</v>
      </c>
      <c r="C450" s="522">
        <f>адреса!$I$443</f>
        <v>70000043</v>
      </c>
      <c r="D450" s="6" t="str">
        <f>адреса!$K$443</f>
        <v>ФИО-7-43</v>
      </c>
      <c r="E450" s="6">
        <v>14951.32</v>
      </c>
      <c r="F450" s="6">
        <v>2876.38</v>
      </c>
      <c r="G450" s="6">
        <v>0</v>
      </c>
      <c r="H450" s="6">
        <v>2170.59</v>
      </c>
      <c r="I450" s="6">
        <v>168.54</v>
      </c>
      <c r="J450" s="6">
        <v>0</v>
      </c>
      <c r="K450" s="6">
        <v>300.91000000000003</v>
      </c>
      <c r="L450" s="6">
        <v>0</v>
      </c>
      <c r="M450" s="6">
        <v>0</v>
      </c>
      <c r="N450" s="6">
        <v>0</v>
      </c>
      <c r="O450" s="6">
        <v>3.37</v>
      </c>
      <c r="P450" s="6">
        <v>0</v>
      </c>
      <c r="Q450" s="6">
        <v>0</v>
      </c>
      <c r="R450" s="6">
        <v>82.55</v>
      </c>
      <c r="S450" s="6">
        <v>365.62</v>
      </c>
      <c r="T450" s="6">
        <v>0</v>
      </c>
      <c r="U450" s="6">
        <v>0</v>
      </c>
      <c r="V450" s="6">
        <v>5967.96</v>
      </c>
      <c r="W450" s="6">
        <v>0</v>
      </c>
      <c r="X450" s="6">
        <v>20919.28</v>
      </c>
      <c r="Y450" s="513">
        <f>IF(A450&lt;&gt;"",IF(A450=мар17!A450,0,1),IF(AND(B450=мар17!B450,C450=мар17!C450),0,1))</f>
        <v>0</v>
      </c>
      <c r="Z450" s="70" t="str">
        <f t="shared" ref="Z450:Z453" si="79">IF(AND(A450&lt;&gt;"",B450=""),A450,Z449)</f>
        <v>ул. Седьмая д.7</v>
      </c>
      <c r="AA450" s="504">
        <f>IF($B450&lt;&gt;"",MAX(AA$7:AA449)+1,0)</f>
        <v>437</v>
      </c>
      <c r="AB450" s="502">
        <f t="shared" si="50"/>
        <v>450</v>
      </c>
      <c r="AC450" s="504">
        <f>1</f>
        <v>1</v>
      </c>
      <c r="AD450" s="103">
        <f t="shared" ref="AD450:AD453" si="80">F450</f>
        <v>2876.38</v>
      </c>
      <c r="AE450" s="103">
        <f t="shared" ref="AE450:AE453" si="81">H450+I450+J450+K450+L450+O450+R450+S450</f>
        <v>3091.58</v>
      </c>
      <c r="AF450" s="103">
        <f t="shared" ref="AF450:AF453" si="82">V450-AD450-AE450</f>
        <v>0</v>
      </c>
      <c r="AG450" s="3"/>
    </row>
    <row r="451" spans="2:33" ht="13.2" x14ac:dyDescent="0.25">
      <c r="B451" s="1" t="str">
        <f>адреса!$G$444</f>
        <v>кв.44</v>
      </c>
      <c r="C451" s="522">
        <f>адреса!$I$444</f>
        <v>70000044</v>
      </c>
      <c r="D451" s="6" t="str">
        <f>адреса!$K$444</f>
        <v>ФИО-7-44</v>
      </c>
      <c r="E451" s="6">
        <v>7235.41</v>
      </c>
      <c r="F451" s="6">
        <v>1378.62</v>
      </c>
      <c r="G451" s="6">
        <v>0</v>
      </c>
      <c r="H451" s="6">
        <v>1039.5</v>
      </c>
      <c r="I451" s="6">
        <v>168.54</v>
      </c>
      <c r="J451" s="6">
        <v>0</v>
      </c>
      <c r="K451" s="6">
        <v>300.91000000000003</v>
      </c>
      <c r="L451" s="6">
        <v>0</v>
      </c>
      <c r="M451" s="6">
        <v>0</v>
      </c>
      <c r="N451" s="6">
        <v>0</v>
      </c>
      <c r="O451" s="6">
        <v>225.79</v>
      </c>
      <c r="P451" s="6">
        <v>0</v>
      </c>
      <c r="Q451" s="6">
        <v>0</v>
      </c>
      <c r="R451" s="6">
        <v>82.55</v>
      </c>
      <c r="S451" s="6">
        <v>365.62</v>
      </c>
      <c r="T451" s="6">
        <v>0</v>
      </c>
      <c r="U451" s="6">
        <v>0</v>
      </c>
      <c r="V451" s="6">
        <v>3561.53</v>
      </c>
      <c r="W451" s="6">
        <v>0</v>
      </c>
      <c r="X451" s="6">
        <v>10796.94</v>
      </c>
      <c r="Y451" s="513">
        <f>IF(A451&lt;&gt;"",IF(A451=мар17!A451,0,1),IF(AND(B451=мар17!B451,C451=мар17!C451),0,1))</f>
        <v>0</v>
      </c>
      <c r="Z451" s="70" t="str">
        <f t="shared" si="79"/>
        <v>ул. Седьмая д.7</v>
      </c>
      <c r="AA451" s="504">
        <f>IF($B451&lt;&gt;"",MAX(AA$7:AA450)+1,0)</f>
        <v>438</v>
      </c>
      <c r="AB451" s="502">
        <f t="shared" si="50"/>
        <v>451</v>
      </c>
      <c r="AC451" s="504">
        <f>1</f>
        <v>1</v>
      </c>
      <c r="AD451" s="103">
        <f t="shared" si="80"/>
        <v>1378.62</v>
      </c>
      <c r="AE451" s="103">
        <f t="shared" si="81"/>
        <v>2182.91</v>
      </c>
      <c r="AF451" s="103">
        <f t="shared" si="82"/>
        <v>0</v>
      </c>
      <c r="AG451" s="3"/>
    </row>
    <row r="452" spans="2:33" ht="13.2" x14ac:dyDescent="0.25">
      <c r="B452" s="1" t="str">
        <f>адреса!$G$445</f>
        <v>кв.45</v>
      </c>
      <c r="C452" s="522">
        <f>адреса!$I$445</f>
        <v>70000045</v>
      </c>
      <c r="D452" s="6" t="str">
        <f>адреса!$K$445</f>
        <v>ФИО-7-45</v>
      </c>
      <c r="E452" s="6">
        <v>9019.44</v>
      </c>
      <c r="F452" s="6">
        <v>1473.93</v>
      </c>
      <c r="G452" s="6">
        <v>0</v>
      </c>
      <c r="H452" s="6">
        <v>1111.18</v>
      </c>
      <c r="I452" s="6">
        <v>168.54</v>
      </c>
      <c r="J452" s="6">
        <v>0</v>
      </c>
      <c r="K452" s="6">
        <v>300.91000000000003</v>
      </c>
      <c r="L452" s="6">
        <v>0</v>
      </c>
      <c r="M452" s="6">
        <v>0</v>
      </c>
      <c r="N452" s="6">
        <v>0</v>
      </c>
      <c r="O452" s="6">
        <v>205.57</v>
      </c>
      <c r="P452" s="6">
        <v>0</v>
      </c>
      <c r="Q452" s="6">
        <v>0</v>
      </c>
      <c r="R452" s="6">
        <v>82.55</v>
      </c>
      <c r="S452" s="6">
        <v>365.62</v>
      </c>
      <c r="T452" s="6">
        <v>0</v>
      </c>
      <c r="U452" s="6">
        <v>0</v>
      </c>
      <c r="V452" s="6">
        <v>3708.3</v>
      </c>
      <c r="W452" s="6">
        <v>0</v>
      </c>
      <c r="X452" s="6">
        <v>12727.74</v>
      </c>
      <c r="Y452" s="513">
        <f>IF(A452&lt;&gt;"",IF(A452=мар17!A452,0,1),IF(AND(B452=мар17!B452,C452=мар17!C452),0,1))</f>
        <v>0</v>
      </c>
      <c r="Z452" s="70" t="str">
        <f t="shared" si="79"/>
        <v>ул. Седьмая д.7</v>
      </c>
      <c r="AA452" s="504">
        <f>IF($B452&lt;&gt;"",MAX(AA$7:AA451)+1,0)</f>
        <v>439</v>
      </c>
      <c r="AB452" s="502">
        <f t="shared" si="50"/>
        <v>452</v>
      </c>
      <c r="AC452" s="504">
        <f>1</f>
        <v>1</v>
      </c>
      <c r="AD452" s="103">
        <f t="shared" si="80"/>
        <v>1473.93</v>
      </c>
      <c r="AE452" s="103">
        <f t="shared" si="81"/>
        <v>2234.37</v>
      </c>
      <c r="AF452" s="103">
        <f t="shared" si="82"/>
        <v>0</v>
      </c>
      <c r="AG452" s="3"/>
    </row>
    <row r="453" spans="2:33" ht="13.2" x14ac:dyDescent="0.25">
      <c r="B453" s="1" t="str">
        <f>адреса!$G$446</f>
        <v>кв.46</v>
      </c>
      <c r="C453" s="522">
        <f>адреса!$I$446</f>
        <v>70000046</v>
      </c>
      <c r="D453" s="6" t="str">
        <f>адреса!$K$446</f>
        <v>ФИО-7-46</v>
      </c>
      <c r="E453" s="6">
        <v>9076.24</v>
      </c>
      <c r="F453" s="6">
        <v>1487.55</v>
      </c>
      <c r="G453" s="6">
        <v>0</v>
      </c>
      <c r="H453" s="6">
        <v>1121.1400000000001</v>
      </c>
      <c r="I453" s="6">
        <v>168.54</v>
      </c>
      <c r="J453" s="6">
        <v>0</v>
      </c>
      <c r="K453" s="6">
        <v>300.91000000000003</v>
      </c>
      <c r="L453" s="6">
        <v>0</v>
      </c>
      <c r="M453" s="6">
        <v>0</v>
      </c>
      <c r="N453" s="6">
        <v>0</v>
      </c>
      <c r="O453" s="6">
        <v>0</v>
      </c>
      <c r="P453" s="6">
        <v>0</v>
      </c>
      <c r="Q453" s="6">
        <v>0</v>
      </c>
      <c r="R453" s="6">
        <v>82.55</v>
      </c>
      <c r="S453" s="6">
        <v>365.62</v>
      </c>
      <c r="T453" s="6">
        <v>0</v>
      </c>
      <c r="U453" s="6">
        <v>0</v>
      </c>
      <c r="V453" s="6">
        <v>3526.31</v>
      </c>
      <c r="W453" s="6">
        <v>0</v>
      </c>
      <c r="X453" s="6">
        <v>12602.55</v>
      </c>
      <c r="Y453" s="513">
        <f>IF(A453&lt;&gt;"",IF(A453=мар17!A453,0,1),IF(AND(B453=мар17!B453,C453=мар17!C453),0,1))</f>
        <v>0</v>
      </c>
      <c r="Z453" s="70" t="str">
        <f t="shared" si="79"/>
        <v>ул. Седьмая д.7</v>
      </c>
      <c r="AA453" s="504">
        <f>IF($B453&lt;&gt;"",MAX(AA$7:AA452)+1,0)</f>
        <v>440</v>
      </c>
      <c r="AB453" s="502">
        <f t="shared" si="50"/>
        <v>453</v>
      </c>
      <c r="AC453" s="504">
        <f>1</f>
        <v>1</v>
      </c>
      <c r="AD453" s="103">
        <f t="shared" si="80"/>
        <v>1487.55</v>
      </c>
      <c r="AE453" s="103">
        <f t="shared" si="81"/>
        <v>2038.7600000000002</v>
      </c>
      <c r="AF453" s="103">
        <f t="shared" si="82"/>
        <v>0</v>
      </c>
      <c r="AG453" s="3"/>
    </row>
    <row r="454" spans="2:33" ht="13.2" x14ac:dyDescent="0.25">
      <c r="B454" s="1" t="str">
        <f>адреса!$G$447</f>
        <v>кв.47</v>
      </c>
      <c r="C454" s="522">
        <f>адреса!$I$447</f>
        <v>70000047</v>
      </c>
      <c r="D454" s="6" t="str">
        <f>адреса!$K$447</f>
        <v>ФИО-7-47</v>
      </c>
      <c r="E454" s="6">
        <v>6468.69</v>
      </c>
      <c r="F454" s="6">
        <v>1480.74</v>
      </c>
      <c r="G454" s="6">
        <v>0</v>
      </c>
      <c r="H454" s="6">
        <v>1117.1600000000001</v>
      </c>
      <c r="I454" s="6">
        <v>45.86</v>
      </c>
      <c r="J454" s="6">
        <v>0</v>
      </c>
      <c r="K454" s="6">
        <v>109.92</v>
      </c>
      <c r="L454" s="6">
        <v>0</v>
      </c>
      <c r="M454" s="6">
        <v>0</v>
      </c>
      <c r="N454" s="6">
        <v>0</v>
      </c>
      <c r="O454" s="6">
        <v>138.16999999999999</v>
      </c>
      <c r="P454" s="6">
        <v>0</v>
      </c>
      <c r="Q454" s="6">
        <v>0</v>
      </c>
      <c r="R454" s="6">
        <v>45.86</v>
      </c>
      <c r="S454" s="6">
        <v>203.12</v>
      </c>
      <c r="T454" s="6">
        <v>0</v>
      </c>
      <c r="U454" s="6">
        <v>0</v>
      </c>
      <c r="V454" s="6">
        <v>3140.83</v>
      </c>
      <c r="W454" s="6">
        <v>1500</v>
      </c>
      <c r="X454" s="6">
        <v>8109.52</v>
      </c>
      <c r="Y454" s="513">
        <f>IF(A454&lt;&gt;"",IF(A454=мар17!A454,0,1),IF(AND(B454=мар17!B454,C454=мар17!C454),0,1))</f>
        <v>0</v>
      </c>
      <c r="Z454" s="70" t="str">
        <f t="shared" ref="Z454:Z456" si="83">IF(AND(A454&lt;&gt;"",B454=""),A454,Z453)</f>
        <v>ул. Седьмая д.7</v>
      </c>
      <c r="AA454" s="504">
        <f>IF($B454&lt;&gt;"",MAX(AA$7:AA453)+1,0)</f>
        <v>441</v>
      </c>
      <c r="AB454" s="502">
        <f t="shared" si="50"/>
        <v>454</v>
      </c>
      <c r="AC454" s="504">
        <f>1</f>
        <v>1</v>
      </c>
      <c r="AD454" s="103">
        <f t="shared" ref="AD454:AD456" si="84">F454</f>
        <v>1480.74</v>
      </c>
      <c r="AE454" s="103">
        <f t="shared" ref="AE454:AE456" si="85">H454+I454+J454+K454+L454+O454+R454+S454</f>
        <v>1660.0900000000001</v>
      </c>
      <c r="AF454" s="103">
        <f t="shared" ref="AF454:AF456" si="86">V454-AD454-AE454</f>
        <v>0</v>
      </c>
      <c r="AG454" s="3"/>
    </row>
    <row r="455" spans="2:33" ht="13.2" x14ac:dyDescent="0.25">
      <c r="B455" s="1" t="str">
        <f>адреса!$G$448</f>
        <v>кв.48</v>
      </c>
      <c r="C455" s="522">
        <f>адреса!$I$448</f>
        <v>70000048</v>
      </c>
      <c r="D455" s="6" t="str">
        <f>адреса!$K$448</f>
        <v>ФИО-7-48</v>
      </c>
      <c r="E455" s="6">
        <v>14979.71</v>
      </c>
      <c r="F455" s="6">
        <v>2883.19</v>
      </c>
      <c r="G455" s="6">
        <v>0</v>
      </c>
      <c r="H455" s="6">
        <v>2174.58</v>
      </c>
      <c r="I455" s="6">
        <v>168.54</v>
      </c>
      <c r="J455" s="6">
        <v>0</v>
      </c>
      <c r="K455" s="6">
        <v>300.91000000000003</v>
      </c>
      <c r="L455" s="6">
        <v>0</v>
      </c>
      <c r="M455" s="6">
        <v>0</v>
      </c>
      <c r="N455" s="6">
        <v>0</v>
      </c>
      <c r="O455" s="6">
        <v>0</v>
      </c>
      <c r="P455" s="6">
        <v>0</v>
      </c>
      <c r="Q455" s="6">
        <v>0</v>
      </c>
      <c r="R455" s="6">
        <v>82.55</v>
      </c>
      <c r="S455" s="6">
        <v>365.62</v>
      </c>
      <c r="T455" s="6">
        <v>0</v>
      </c>
      <c r="U455" s="6">
        <v>0</v>
      </c>
      <c r="V455" s="6">
        <v>5975.39</v>
      </c>
      <c r="W455" s="6">
        <v>0</v>
      </c>
      <c r="X455" s="6">
        <v>20955.099999999999</v>
      </c>
      <c r="Y455" s="513">
        <f>IF(A455&lt;&gt;"",IF(A455=мар17!A455,0,1),IF(AND(B455=мар17!B455,C455=мар17!C455),0,1))</f>
        <v>0</v>
      </c>
      <c r="Z455" s="70" t="str">
        <f t="shared" si="83"/>
        <v>ул. Седьмая д.7</v>
      </c>
      <c r="AA455" s="504">
        <f>IF($B455&lt;&gt;"",MAX(AA$7:AA454)+1,0)</f>
        <v>442</v>
      </c>
      <c r="AB455" s="502">
        <f t="shared" si="50"/>
        <v>455</v>
      </c>
      <c r="AC455" s="504">
        <f>1</f>
        <v>1</v>
      </c>
      <c r="AD455" s="103">
        <f t="shared" si="84"/>
        <v>2883.19</v>
      </c>
      <c r="AE455" s="103">
        <f t="shared" si="85"/>
        <v>3092.2</v>
      </c>
      <c r="AF455" s="103">
        <f t="shared" si="86"/>
        <v>0</v>
      </c>
      <c r="AG455" s="3"/>
    </row>
    <row r="456" spans="2:33" ht="13.2" x14ac:dyDescent="0.25">
      <c r="B456" s="1" t="str">
        <f>адреса!$G$449</f>
        <v>кв.49</v>
      </c>
      <c r="C456" s="522">
        <f>адреса!$I$449</f>
        <v>70000049</v>
      </c>
      <c r="D456" s="6" t="str">
        <f>адреса!$K$449</f>
        <v>ФИО-7-49</v>
      </c>
      <c r="E456" s="6">
        <v>8585.64</v>
      </c>
      <c r="F456" s="6">
        <v>1371.81</v>
      </c>
      <c r="G456" s="6">
        <v>0</v>
      </c>
      <c r="H456" s="6">
        <v>1035.51</v>
      </c>
      <c r="I456" s="6">
        <v>168.54</v>
      </c>
      <c r="J456" s="6">
        <v>0</v>
      </c>
      <c r="K456" s="6">
        <v>300.91000000000003</v>
      </c>
      <c r="L456" s="6">
        <v>0</v>
      </c>
      <c r="M456" s="6">
        <v>0</v>
      </c>
      <c r="N456" s="6">
        <v>0</v>
      </c>
      <c r="O456" s="6">
        <v>1233.42</v>
      </c>
      <c r="P456" s="6">
        <v>0</v>
      </c>
      <c r="Q456" s="6">
        <v>0</v>
      </c>
      <c r="R456" s="6">
        <v>82.55</v>
      </c>
      <c r="S456" s="6">
        <v>365.62</v>
      </c>
      <c r="T456" s="6">
        <v>0</v>
      </c>
      <c r="U456" s="6">
        <v>0</v>
      </c>
      <c r="V456" s="6">
        <v>4558.3599999999997</v>
      </c>
      <c r="W456" s="6">
        <v>0</v>
      </c>
      <c r="X456" s="6">
        <v>13144</v>
      </c>
      <c r="Y456" s="513">
        <f>IF(A456&lt;&gt;"",IF(A456=мар17!A456,0,1),IF(AND(B456=мар17!B456,C456=мар17!C456),0,1))</f>
        <v>0</v>
      </c>
      <c r="Z456" s="70" t="str">
        <f t="shared" si="83"/>
        <v>ул. Седьмая д.7</v>
      </c>
      <c r="AA456" s="504">
        <f>IF($B456&lt;&gt;"",MAX(AA$7:AA455)+1,0)</f>
        <v>443</v>
      </c>
      <c r="AB456" s="502">
        <f t="shared" si="50"/>
        <v>456</v>
      </c>
      <c r="AC456" s="504">
        <f>1</f>
        <v>1</v>
      </c>
      <c r="AD456" s="103">
        <f t="shared" si="84"/>
        <v>1371.81</v>
      </c>
      <c r="AE456" s="103">
        <f t="shared" si="85"/>
        <v>3186.55</v>
      </c>
      <c r="AF456" s="103">
        <f t="shared" si="86"/>
        <v>0</v>
      </c>
      <c r="AG456" s="3"/>
    </row>
    <row r="457" spans="2:33" ht="13.2" x14ac:dyDescent="0.25">
      <c r="B457" s="1" t="str">
        <f>адреса!$G$450</f>
        <v>кв.50</v>
      </c>
      <c r="C457" s="522">
        <f>адреса!$I$450</f>
        <v>70000050</v>
      </c>
      <c r="D457" s="6" t="str">
        <f>адреса!$K$450</f>
        <v>ФИО-7-50</v>
      </c>
      <c r="E457" s="6">
        <v>9062.02</v>
      </c>
      <c r="F457" s="6">
        <v>1484.14</v>
      </c>
      <c r="G457" s="6">
        <v>0</v>
      </c>
      <c r="H457" s="6">
        <v>1119.1500000000001</v>
      </c>
      <c r="I457" s="6">
        <v>168.54</v>
      </c>
      <c r="J457" s="6">
        <v>0</v>
      </c>
      <c r="K457" s="6">
        <v>300.91000000000003</v>
      </c>
      <c r="L457" s="6">
        <v>0</v>
      </c>
      <c r="M457" s="6">
        <v>0</v>
      </c>
      <c r="N457" s="6">
        <v>0</v>
      </c>
      <c r="O457" s="6">
        <v>417.88</v>
      </c>
      <c r="P457" s="6">
        <v>0</v>
      </c>
      <c r="Q457" s="6">
        <v>0</v>
      </c>
      <c r="R457" s="6">
        <v>82.55</v>
      </c>
      <c r="S457" s="6">
        <v>365.62</v>
      </c>
      <c r="T457" s="6">
        <v>0</v>
      </c>
      <c r="U457" s="6">
        <v>0</v>
      </c>
      <c r="V457" s="6">
        <v>3938.79</v>
      </c>
      <c r="W457" s="6">
        <v>0</v>
      </c>
      <c r="X457" s="6">
        <v>13000.81</v>
      </c>
      <c r="Y457" s="513">
        <f>IF(A457&lt;&gt;"",IF(A457=мар17!A457,0,1),IF(AND(B457=мар17!B457,C457=мар17!C457),0,1))</f>
        <v>0</v>
      </c>
      <c r="Z457" s="70" t="str">
        <f t="shared" ref="Z457:Z458" si="87">IF(AND(A457&lt;&gt;"",B457=""),A457,Z456)</f>
        <v>ул. Седьмая д.7</v>
      </c>
      <c r="AA457" s="504">
        <f>IF($B457&lt;&gt;"",MAX(AA$7:AA456)+1,0)</f>
        <v>444</v>
      </c>
      <c r="AB457" s="502">
        <f t="shared" si="50"/>
        <v>457</v>
      </c>
      <c r="AC457" s="504">
        <f>1</f>
        <v>1</v>
      </c>
      <c r="AD457" s="103">
        <f t="shared" ref="AD457:AD458" si="88">F457</f>
        <v>1484.14</v>
      </c>
      <c r="AE457" s="103">
        <f t="shared" ref="AE457:AE458" si="89">H457+I457+J457+K457+L457+O457+R457+S457</f>
        <v>2454.65</v>
      </c>
      <c r="AF457" s="103">
        <f t="shared" ref="AF457:AF458" si="90">V457-AD457-AE457</f>
        <v>0</v>
      </c>
      <c r="AG457" s="3"/>
    </row>
    <row r="458" spans="2:33" ht="13.2" x14ac:dyDescent="0.25">
      <c r="B458" s="1" t="str">
        <f>адреса!$G$451</f>
        <v>кв.51</v>
      </c>
      <c r="C458" s="522">
        <f>адреса!$I$451</f>
        <v>70000051</v>
      </c>
      <c r="D458" s="6" t="str">
        <f>адреса!$K$451</f>
        <v>ФИО-7-51</v>
      </c>
      <c r="E458" s="6">
        <v>9076.24</v>
      </c>
      <c r="F458" s="6">
        <v>1487.55</v>
      </c>
      <c r="G458" s="6">
        <v>0</v>
      </c>
      <c r="H458" s="6">
        <v>1121.1400000000001</v>
      </c>
      <c r="I458" s="6">
        <v>168.54</v>
      </c>
      <c r="J458" s="6">
        <v>0</v>
      </c>
      <c r="K458" s="6">
        <v>300.91000000000003</v>
      </c>
      <c r="L458" s="6">
        <v>0</v>
      </c>
      <c r="M458" s="6">
        <v>0</v>
      </c>
      <c r="N458" s="6">
        <v>0</v>
      </c>
      <c r="O458" s="6">
        <v>30.33</v>
      </c>
      <c r="P458" s="6">
        <v>0</v>
      </c>
      <c r="Q458" s="6">
        <v>0</v>
      </c>
      <c r="R458" s="6">
        <v>82.55</v>
      </c>
      <c r="S458" s="6">
        <v>365.62</v>
      </c>
      <c r="T458" s="6">
        <v>0</v>
      </c>
      <c r="U458" s="6">
        <v>0</v>
      </c>
      <c r="V458" s="6">
        <v>3556.64</v>
      </c>
      <c r="W458" s="6">
        <v>0</v>
      </c>
      <c r="X458" s="6">
        <v>12632.88</v>
      </c>
      <c r="Y458" s="513">
        <f>IF(A458&lt;&gt;"",IF(A458=мар17!A458,0,1),IF(AND(B458=мар17!B458,C458=мар17!C458),0,1))</f>
        <v>0</v>
      </c>
      <c r="Z458" s="70" t="str">
        <f t="shared" si="87"/>
        <v>ул. Седьмая д.7</v>
      </c>
      <c r="AA458" s="504">
        <f>IF($B458&lt;&gt;"",MAX(AA$7:AA457)+1,0)</f>
        <v>445</v>
      </c>
      <c r="AB458" s="502">
        <f t="shared" ref="AB458:AB471" si="91">AB457+1</f>
        <v>458</v>
      </c>
      <c r="AC458" s="504">
        <f>1</f>
        <v>1</v>
      </c>
      <c r="AD458" s="103">
        <f t="shared" si="88"/>
        <v>1487.55</v>
      </c>
      <c r="AE458" s="103">
        <f t="shared" si="89"/>
        <v>2069.09</v>
      </c>
      <c r="AF458" s="103">
        <f t="shared" si="90"/>
        <v>0</v>
      </c>
      <c r="AG458" s="3"/>
    </row>
    <row r="459" spans="2:33" ht="13.2" x14ac:dyDescent="0.25">
      <c r="B459" s="1" t="str">
        <f>адреса!$G$452</f>
        <v>кв.52</v>
      </c>
      <c r="C459" s="522">
        <f>адреса!$I$452</f>
        <v>70000052</v>
      </c>
      <c r="D459" s="6" t="str">
        <f>адреса!$K$452</f>
        <v>ФИО-7-52</v>
      </c>
      <c r="E459" s="6">
        <v>11857.69</v>
      </c>
      <c r="F459" s="6">
        <v>1487.55</v>
      </c>
      <c r="G459" s="6">
        <v>0</v>
      </c>
      <c r="H459" s="6">
        <v>1121.1400000000001</v>
      </c>
      <c r="I459" s="6">
        <v>337.07</v>
      </c>
      <c r="J459" s="6">
        <v>0</v>
      </c>
      <c r="K459" s="6">
        <v>601.80999999999995</v>
      </c>
      <c r="L459" s="6">
        <v>0</v>
      </c>
      <c r="M459" s="6">
        <v>0</v>
      </c>
      <c r="N459" s="6">
        <v>0</v>
      </c>
      <c r="O459" s="6">
        <v>161.76</v>
      </c>
      <c r="P459" s="6">
        <v>0</v>
      </c>
      <c r="Q459" s="6">
        <v>0</v>
      </c>
      <c r="R459" s="6">
        <v>165.1</v>
      </c>
      <c r="S459" s="6">
        <v>731.23</v>
      </c>
      <c r="T459" s="6">
        <v>0</v>
      </c>
      <c r="U459" s="6">
        <v>0</v>
      </c>
      <c r="V459" s="6">
        <v>4605.66</v>
      </c>
      <c r="W459" s="6">
        <v>0</v>
      </c>
      <c r="X459" s="6">
        <v>16463.349999999999</v>
      </c>
      <c r="Y459" s="513">
        <f>IF(A459&lt;&gt;"",IF(A459=мар17!A459,0,1),IF(AND(B459=мар17!B459,C459=мар17!C459),0,1))</f>
        <v>0</v>
      </c>
      <c r="Z459" s="70" t="str">
        <f t="shared" ref="Z459:Z471" si="92">IF(AND(A459&lt;&gt;"",B459=""),A459,Z458)</f>
        <v>ул. Седьмая д.7</v>
      </c>
      <c r="AA459" s="504">
        <f>IF($B459&lt;&gt;"",MAX(AA$7:AA458)+1,0)</f>
        <v>446</v>
      </c>
      <c r="AB459" s="502">
        <f t="shared" si="91"/>
        <v>459</v>
      </c>
      <c r="AC459" s="504">
        <f>1</f>
        <v>1</v>
      </c>
      <c r="AD459" s="103">
        <f t="shared" ref="AD459:AD471" si="93">F459</f>
        <v>1487.55</v>
      </c>
      <c r="AE459" s="103">
        <f t="shared" ref="AE459:AE471" si="94">H459+I459+J459+K459+L459+O459+R459+S459</f>
        <v>3118.1099999999997</v>
      </c>
      <c r="AF459" s="103">
        <f t="shared" ref="AF459:AF471" si="95">V459-AD459-AE459</f>
        <v>0</v>
      </c>
      <c r="AG459" s="3"/>
    </row>
    <row r="460" spans="2:33" ht="13.2" x14ac:dyDescent="0.25">
      <c r="B460" s="1" t="str">
        <f>адреса!$G$453</f>
        <v>кв.53</v>
      </c>
      <c r="C460" s="522">
        <f>адреса!$I$453</f>
        <v>70000053</v>
      </c>
      <c r="D460" s="6" t="str">
        <f>адреса!$K$453</f>
        <v>ФИО-7-53</v>
      </c>
      <c r="E460" s="6">
        <v>12157.7</v>
      </c>
      <c r="F460" s="6">
        <v>2216</v>
      </c>
      <c r="G460" s="6">
        <v>0</v>
      </c>
      <c r="H460" s="6">
        <v>1670.76</v>
      </c>
      <c r="I460" s="6">
        <v>168.54</v>
      </c>
      <c r="J460" s="6">
        <v>0</v>
      </c>
      <c r="K460" s="6">
        <v>300.91000000000003</v>
      </c>
      <c r="L460" s="6">
        <v>0</v>
      </c>
      <c r="M460" s="6">
        <v>0</v>
      </c>
      <c r="N460" s="6">
        <v>0</v>
      </c>
      <c r="O460" s="6">
        <v>1634.45</v>
      </c>
      <c r="P460" s="6">
        <v>0</v>
      </c>
      <c r="Q460" s="6">
        <v>0</v>
      </c>
      <c r="R460" s="6">
        <v>82.55</v>
      </c>
      <c r="S460" s="6">
        <v>365.62</v>
      </c>
      <c r="T460" s="6">
        <v>0</v>
      </c>
      <c r="U460" s="6">
        <v>0</v>
      </c>
      <c r="V460" s="6">
        <v>6438.83</v>
      </c>
      <c r="W460" s="6">
        <v>0</v>
      </c>
      <c r="X460" s="6">
        <v>18596.53</v>
      </c>
      <c r="Y460" s="513">
        <f>IF(A460&lt;&gt;"",IF(A460=мар17!A460,0,1),IF(AND(B460=мар17!B460,C460=мар17!C460),0,1))</f>
        <v>0</v>
      </c>
      <c r="Z460" s="70" t="str">
        <f t="shared" si="92"/>
        <v>ул. Седьмая д.7</v>
      </c>
      <c r="AA460" s="504">
        <f>IF($B460&lt;&gt;"",MAX(AA$7:AA459)+1,0)</f>
        <v>447</v>
      </c>
      <c r="AB460" s="502">
        <f t="shared" si="91"/>
        <v>460</v>
      </c>
      <c r="AC460" s="504">
        <f>1</f>
        <v>1</v>
      </c>
      <c r="AD460" s="103">
        <f t="shared" si="93"/>
        <v>2216</v>
      </c>
      <c r="AE460" s="103">
        <f t="shared" si="94"/>
        <v>4222.83</v>
      </c>
      <c r="AF460" s="103">
        <f t="shared" si="95"/>
        <v>0</v>
      </c>
      <c r="AG460" s="3"/>
    </row>
    <row r="461" spans="2:33" ht="13.2" x14ac:dyDescent="0.25">
      <c r="B461" s="1" t="str">
        <f>адреса!$G$454</f>
        <v>кв.54</v>
      </c>
      <c r="C461" s="522">
        <f>адреса!$I$454</f>
        <v>70000054</v>
      </c>
      <c r="D461" s="6" t="str">
        <f>адреса!$K$454</f>
        <v>ФИО-7-54</v>
      </c>
      <c r="E461" s="6">
        <v>8514.66</v>
      </c>
      <c r="F461" s="6">
        <v>1354.79</v>
      </c>
      <c r="G461" s="6">
        <v>0</v>
      </c>
      <c r="H461" s="6">
        <v>1021.57</v>
      </c>
      <c r="I461" s="6">
        <v>168.54</v>
      </c>
      <c r="J461" s="6">
        <v>0</v>
      </c>
      <c r="K461" s="6">
        <v>300.91000000000003</v>
      </c>
      <c r="L461" s="6">
        <v>0</v>
      </c>
      <c r="M461" s="6">
        <v>0</v>
      </c>
      <c r="N461" s="6">
        <v>0</v>
      </c>
      <c r="O461" s="6">
        <v>3.37</v>
      </c>
      <c r="P461" s="6">
        <v>0</v>
      </c>
      <c r="Q461" s="6">
        <v>0</v>
      </c>
      <c r="R461" s="6">
        <v>82.55</v>
      </c>
      <c r="S461" s="6">
        <v>365.62</v>
      </c>
      <c r="T461" s="6">
        <v>0</v>
      </c>
      <c r="U461" s="6">
        <v>0</v>
      </c>
      <c r="V461" s="6">
        <v>3297.35</v>
      </c>
      <c r="W461" s="6">
        <v>0</v>
      </c>
      <c r="X461" s="6">
        <v>11812.01</v>
      </c>
      <c r="Y461" s="513">
        <f>IF(A461&lt;&gt;"",IF(A461=мар17!A461,0,1),IF(AND(B461=мар17!B461,C461=мар17!C461),0,1))</f>
        <v>0</v>
      </c>
      <c r="Z461" s="70" t="str">
        <f t="shared" si="92"/>
        <v>ул. Седьмая д.7</v>
      </c>
      <c r="AA461" s="504">
        <f>IF($B461&lt;&gt;"",MAX(AA$7:AA460)+1,0)</f>
        <v>448</v>
      </c>
      <c r="AB461" s="502">
        <f t="shared" si="91"/>
        <v>461</v>
      </c>
      <c r="AC461" s="504">
        <f>1</f>
        <v>1</v>
      </c>
      <c r="AD461" s="103">
        <f t="shared" si="93"/>
        <v>1354.79</v>
      </c>
      <c r="AE461" s="103">
        <f t="shared" si="94"/>
        <v>1942.56</v>
      </c>
      <c r="AF461" s="103">
        <f t="shared" si="95"/>
        <v>0</v>
      </c>
      <c r="AG461" s="3"/>
    </row>
    <row r="462" spans="2:33" ht="13.2" x14ac:dyDescent="0.25">
      <c r="B462" s="1" t="str">
        <f>адреса!$G$455</f>
        <v>кв.55</v>
      </c>
      <c r="C462" s="522">
        <f>адреса!$I$455</f>
        <v>70000055</v>
      </c>
      <c r="D462" s="6" t="str">
        <f>адреса!$K$455</f>
        <v>ФИО-7-55</v>
      </c>
      <c r="E462" s="6">
        <v>9047.84</v>
      </c>
      <c r="F462" s="6">
        <v>1480.74</v>
      </c>
      <c r="G462" s="6">
        <v>0</v>
      </c>
      <c r="H462" s="6">
        <v>1117.1600000000001</v>
      </c>
      <c r="I462" s="6">
        <v>168.54</v>
      </c>
      <c r="J462" s="6">
        <v>0</v>
      </c>
      <c r="K462" s="6">
        <v>300.91000000000003</v>
      </c>
      <c r="L462" s="6">
        <v>0</v>
      </c>
      <c r="M462" s="6">
        <v>0</v>
      </c>
      <c r="N462" s="6">
        <v>0</v>
      </c>
      <c r="O462" s="6">
        <v>0</v>
      </c>
      <c r="P462" s="6">
        <v>0</v>
      </c>
      <c r="Q462" s="6">
        <v>0</v>
      </c>
      <c r="R462" s="6">
        <v>82.55</v>
      </c>
      <c r="S462" s="6">
        <v>365.62</v>
      </c>
      <c r="T462" s="6">
        <v>0</v>
      </c>
      <c r="U462" s="6">
        <v>0</v>
      </c>
      <c r="V462" s="6">
        <v>3515.52</v>
      </c>
      <c r="W462" s="6">
        <v>0</v>
      </c>
      <c r="X462" s="6">
        <v>12563.36</v>
      </c>
      <c r="Y462" s="513">
        <f>IF(A462&lt;&gt;"",IF(A462=мар17!A462,0,1),IF(AND(B462=мар17!B462,C462=мар17!C462),0,1))</f>
        <v>0</v>
      </c>
      <c r="Z462" s="70" t="str">
        <f t="shared" si="92"/>
        <v>ул. Седьмая д.7</v>
      </c>
      <c r="AA462" s="504">
        <f>IF($B462&lt;&gt;"",MAX(AA$7:AA461)+1,0)</f>
        <v>449</v>
      </c>
      <c r="AB462" s="502">
        <f t="shared" si="91"/>
        <v>462</v>
      </c>
      <c r="AC462" s="504">
        <f>1</f>
        <v>1</v>
      </c>
      <c r="AD462" s="103">
        <f t="shared" si="93"/>
        <v>1480.74</v>
      </c>
      <c r="AE462" s="103">
        <f t="shared" si="94"/>
        <v>2034.7800000000002</v>
      </c>
      <c r="AF462" s="103">
        <f t="shared" si="95"/>
        <v>0</v>
      </c>
      <c r="AG462" s="3"/>
    </row>
    <row r="463" spans="2:33" ht="13.2" x14ac:dyDescent="0.25">
      <c r="B463" s="1" t="str">
        <f>адреса!$G$456</f>
        <v>кв.56</v>
      </c>
      <c r="C463" s="522">
        <f>адреса!$I$456</f>
        <v>70000056</v>
      </c>
      <c r="D463" s="6" t="str">
        <f>адреса!$K$456</f>
        <v>ФИО-7-56</v>
      </c>
      <c r="E463" s="6">
        <v>8972.8799999999992</v>
      </c>
      <c r="F463" s="6">
        <v>1463.72</v>
      </c>
      <c r="G463" s="6">
        <v>0</v>
      </c>
      <c r="H463" s="6">
        <v>1103.22</v>
      </c>
      <c r="I463" s="6">
        <v>168.54</v>
      </c>
      <c r="J463" s="6">
        <v>0</v>
      </c>
      <c r="K463" s="6">
        <v>300.91000000000003</v>
      </c>
      <c r="L463" s="6">
        <v>0</v>
      </c>
      <c r="M463" s="6">
        <v>0</v>
      </c>
      <c r="N463" s="6">
        <v>0</v>
      </c>
      <c r="O463" s="6">
        <v>694.22</v>
      </c>
      <c r="P463" s="6">
        <v>0</v>
      </c>
      <c r="Q463" s="6">
        <v>0</v>
      </c>
      <c r="R463" s="6">
        <v>82.55</v>
      </c>
      <c r="S463" s="6">
        <v>365.62</v>
      </c>
      <c r="T463" s="6">
        <v>0</v>
      </c>
      <c r="U463" s="6">
        <v>0</v>
      </c>
      <c r="V463" s="6">
        <v>4178.78</v>
      </c>
      <c r="W463" s="6">
        <v>0</v>
      </c>
      <c r="X463" s="6">
        <v>13151.66</v>
      </c>
      <c r="Y463" s="513">
        <f>IF(A463&lt;&gt;"",IF(A463=мар17!A463,0,1),IF(AND(B463=мар17!B463,C463=мар17!C463),0,1))</f>
        <v>0</v>
      </c>
      <c r="Z463" s="70" t="str">
        <f t="shared" si="92"/>
        <v>ул. Седьмая д.7</v>
      </c>
      <c r="AA463" s="504">
        <f>IF($B463&lt;&gt;"",MAX(AA$7:AA462)+1,0)</f>
        <v>450</v>
      </c>
      <c r="AB463" s="502">
        <f t="shared" si="91"/>
        <v>463</v>
      </c>
      <c r="AC463" s="504">
        <f>1</f>
        <v>1</v>
      </c>
      <c r="AD463" s="103">
        <f t="shared" si="93"/>
        <v>1463.72</v>
      </c>
      <c r="AE463" s="103">
        <f t="shared" si="94"/>
        <v>2715.0600000000004</v>
      </c>
      <c r="AF463" s="103">
        <f t="shared" si="95"/>
        <v>0</v>
      </c>
      <c r="AG463" s="3"/>
    </row>
    <row r="464" spans="2:33" ht="13.2" x14ac:dyDescent="0.25">
      <c r="B464" s="1" t="str">
        <f>адреса!$G$457</f>
        <v>кв.57</v>
      </c>
      <c r="C464" s="522">
        <f>адреса!$I$457</f>
        <v>70000057</v>
      </c>
      <c r="D464" s="6" t="str">
        <f>адреса!$K$457</f>
        <v>ФИО-7-57</v>
      </c>
      <c r="E464" s="6">
        <v>8972.8799999999992</v>
      </c>
      <c r="F464" s="6">
        <v>1463.72</v>
      </c>
      <c r="G464" s="6">
        <v>0</v>
      </c>
      <c r="H464" s="6">
        <v>1103.22</v>
      </c>
      <c r="I464" s="6">
        <v>168.54</v>
      </c>
      <c r="J464" s="6">
        <v>0</v>
      </c>
      <c r="K464" s="6">
        <v>300.91000000000003</v>
      </c>
      <c r="L464" s="6">
        <v>0</v>
      </c>
      <c r="M464" s="6">
        <v>0</v>
      </c>
      <c r="N464" s="6">
        <v>0</v>
      </c>
      <c r="O464" s="6">
        <v>70.77</v>
      </c>
      <c r="P464" s="6">
        <v>0</v>
      </c>
      <c r="Q464" s="6">
        <v>0</v>
      </c>
      <c r="R464" s="6">
        <v>82.55</v>
      </c>
      <c r="S464" s="6">
        <v>365.62</v>
      </c>
      <c r="T464" s="6">
        <v>0</v>
      </c>
      <c r="U464" s="6">
        <v>0</v>
      </c>
      <c r="V464" s="6">
        <v>3555.33</v>
      </c>
      <c r="W464" s="6">
        <v>0</v>
      </c>
      <c r="X464" s="6">
        <v>12528.21</v>
      </c>
      <c r="Y464" s="513">
        <f>IF(A464&lt;&gt;"",IF(A464=мар17!A464,0,1),IF(AND(B464=мар17!B464,C464=мар17!C464),0,1))</f>
        <v>0</v>
      </c>
      <c r="Z464" s="70" t="str">
        <f t="shared" si="92"/>
        <v>ул. Седьмая д.7</v>
      </c>
      <c r="AA464" s="504">
        <f>IF($B464&lt;&gt;"",MAX(AA$7:AA463)+1,0)</f>
        <v>451</v>
      </c>
      <c r="AB464" s="502">
        <f t="shared" si="91"/>
        <v>464</v>
      </c>
      <c r="AC464" s="504">
        <f>1</f>
        <v>1</v>
      </c>
      <c r="AD464" s="103">
        <f t="shared" si="93"/>
        <v>1463.72</v>
      </c>
      <c r="AE464" s="103">
        <f t="shared" si="94"/>
        <v>2091.61</v>
      </c>
      <c r="AF464" s="103">
        <f t="shared" si="95"/>
        <v>0</v>
      </c>
      <c r="AG464" s="3"/>
    </row>
    <row r="465" spans="2:33" ht="13.2" x14ac:dyDescent="0.25">
      <c r="B465" s="1" t="str">
        <f>адреса!$G$458</f>
        <v>кв.58</v>
      </c>
      <c r="C465" s="522">
        <f>адреса!$I$458</f>
        <v>70000058</v>
      </c>
      <c r="D465" s="6" t="str">
        <f>адреса!$K$458</f>
        <v>ФИО-7-58</v>
      </c>
      <c r="E465" s="6">
        <v>14894.52</v>
      </c>
      <c r="F465" s="6">
        <v>2862.76</v>
      </c>
      <c r="G465" s="6">
        <v>0</v>
      </c>
      <c r="H465" s="6">
        <v>2158.65</v>
      </c>
      <c r="I465" s="6">
        <v>168.54</v>
      </c>
      <c r="J465" s="6">
        <v>0</v>
      </c>
      <c r="K465" s="6">
        <v>300.91000000000003</v>
      </c>
      <c r="L465" s="6">
        <v>0</v>
      </c>
      <c r="M465" s="6">
        <v>0</v>
      </c>
      <c r="N465" s="6">
        <v>0</v>
      </c>
      <c r="O465" s="6">
        <v>306.67</v>
      </c>
      <c r="P465" s="6">
        <v>0</v>
      </c>
      <c r="Q465" s="6">
        <v>0</v>
      </c>
      <c r="R465" s="6">
        <v>82.55</v>
      </c>
      <c r="S465" s="6">
        <v>365.62</v>
      </c>
      <c r="T465" s="6">
        <v>0</v>
      </c>
      <c r="U465" s="6">
        <v>0</v>
      </c>
      <c r="V465" s="6">
        <v>6245.7</v>
      </c>
      <c r="W465" s="6">
        <v>0</v>
      </c>
      <c r="X465" s="6">
        <v>21140.22</v>
      </c>
      <c r="Y465" s="513">
        <f>IF(A465&lt;&gt;"",IF(A465=мар17!A465,0,1),IF(AND(B465=мар17!B465,C465=мар17!C465),0,1))</f>
        <v>0</v>
      </c>
      <c r="Z465" s="70" t="str">
        <f t="shared" si="92"/>
        <v>ул. Седьмая д.7</v>
      </c>
      <c r="AA465" s="504">
        <f>IF($B465&lt;&gt;"",MAX(AA$7:AA464)+1,0)</f>
        <v>452</v>
      </c>
      <c r="AB465" s="502">
        <f t="shared" si="91"/>
        <v>465</v>
      </c>
      <c r="AC465" s="504">
        <f>1</f>
        <v>1</v>
      </c>
      <c r="AD465" s="103">
        <f t="shared" si="93"/>
        <v>2862.76</v>
      </c>
      <c r="AE465" s="103">
        <f t="shared" si="94"/>
        <v>3382.94</v>
      </c>
      <c r="AF465" s="103">
        <f t="shared" si="95"/>
        <v>0</v>
      </c>
      <c r="AG465" s="3"/>
    </row>
    <row r="466" spans="2:33" ht="13.2" x14ac:dyDescent="0.25">
      <c r="B466" s="1" t="str">
        <f>адреса!$G$459</f>
        <v>кв.59</v>
      </c>
      <c r="C466" s="522">
        <f>адреса!$I$459</f>
        <v>70000059</v>
      </c>
      <c r="D466" s="6" t="str">
        <f>адреса!$K$459</f>
        <v>ФИО-7-59</v>
      </c>
      <c r="E466" s="6">
        <v>16040.57</v>
      </c>
      <c r="F466" s="6">
        <v>2202.39</v>
      </c>
      <c r="G466" s="6">
        <v>0</v>
      </c>
      <c r="H466" s="6">
        <v>1660.8</v>
      </c>
      <c r="I466" s="6">
        <v>674.14</v>
      </c>
      <c r="J466" s="6">
        <v>0</v>
      </c>
      <c r="K466" s="6">
        <v>1203.6199999999999</v>
      </c>
      <c r="L466" s="6">
        <v>0</v>
      </c>
      <c r="M466" s="6">
        <v>0</v>
      </c>
      <c r="N466" s="6">
        <v>0</v>
      </c>
      <c r="O466" s="6">
        <v>1142.43</v>
      </c>
      <c r="P466" s="6">
        <v>0</v>
      </c>
      <c r="Q466" s="6">
        <v>0</v>
      </c>
      <c r="R466" s="6">
        <v>330.19</v>
      </c>
      <c r="S466" s="6">
        <v>1462.46</v>
      </c>
      <c r="T466" s="6">
        <v>0</v>
      </c>
      <c r="U466" s="6">
        <v>0</v>
      </c>
      <c r="V466" s="6">
        <v>8676.0300000000007</v>
      </c>
      <c r="W466" s="6">
        <v>16040.57</v>
      </c>
      <c r="X466" s="6">
        <v>8676.0300000000007</v>
      </c>
      <c r="Y466" s="513">
        <f>IF(A466&lt;&gt;"",IF(A466=мар17!A466,0,1),IF(AND(B466=мар17!B466,C466=мар17!C466),0,1))</f>
        <v>0</v>
      </c>
      <c r="Z466" s="70" t="str">
        <f t="shared" si="92"/>
        <v>ул. Седьмая д.7</v>
      </c>
      <c r="AA466" s="504">
        <f>IF($B466&lt;&gt;"",MAX(AA$7:AA465)+1,0)</f>
        <v>453</v>
      </c>
      <c r="AB466" s="502">
        <f t="shared" si="91"/>
        <v>466</v>
      </c>
      <c r="AC466" s="504">
        <f>1</f>
        <v>1</v>
      </c>
      <c r="AD466" s="103">
        <f t="shared" si="93"/>
        <v>2202.39</v>
      </c>
      <c r="AE466" s="103">
        <f t="shared" si="94"/>
        <v>6473.6399999999994</v>
      </c>
      <c r="AF466" s="103">
        <f t="shared" si="95"/>
        <v>0</v>
      </c>
      <c r="AG466" s="3"/>
    </row>
    <row r="467" spans="2:33" ht="13.2" x14ac:dyDescent="0.25">
      <c r="B467" s="1" t="str">
        <f>адреса!$G$460</f>
        <v>кв.60</v>
      </c>
      <c r="C467" s="522">
        <f>адреса!$I$460</f>
        <v>70000060</v>
      </c>
      <c r="D467" s="6" t="str">
        <f>адреса!$K$460</f>
        <v>ФИО-7-60</v>
      </c>
      <c r="E467" s="6">
        <v>8528.8799999999992</v>
      </c>
      <c r="F467" s="6">
        <v>1358.2</v>
      </c>
      <c r="G467" s="6">
        <v>0</v>
      </c>
      <c r="H467" s="6">
        <v>1023.56</v>
      </c>
      <c r="I467" s="6">
        <v>168.54</v>
      </c>
      <c r="J467" s="6">
        <v>0</v>
      </c>
      <c r="K467" s="6">
        <v>300.91000000000003</v>
      </c>
      <c r="L467" s="6">
        <v>0</v>
      </c>
      <c r="M467" s="6">
        <v>0</v>
      </c>
      <c r="N467" s="6">
        <v>0</v>
      </c>
      <c r="O467" s="6">
        <v>57.29</v>
      </c>
      <c r="P467" s="6">
        <v>0</v>
      </c>
      <c r="Q467" s="6">
        <v>0</v>
      </c>
      <c r="R467" s="6">
        <v>82.55</v>
      </c>
      <c r="S467" s="6">
        <v>365.62</v>
      </c>
      <c r="T467" s="6">
        <v>0</v>
      </c>
      <c r="U467" s="6">
        <v>0</v>
      </c>
      <c r="V467" s="6">
        <v>3356.67</v>
      </c>
      <c r="W467" s="6">
        <v>0</v>
      </c>
      <c r="X467" s="6">
        <v>11885.55</v>
      </c>
      <c r="Y467" s="513">
        <f>IF(A467&lt;&gt;"",IF(A467=мар17!A467,0,1),IF(AND(B467=мар17!B467,C467=мар17!C467),0,1))</f>
        <v>0</v>
      </c>
      <c r="Z467" s="70" t="str">
        <f t="shared" si="92"/>
        <v>ул. Седьмая д.7</v>
      </c>
      <c r="AA467" s="504">
        <f>IF($B467&lt;&gt;"",MAX(AA$7:AA466)+1,0)</f>
        <v>454</v>
      </c>
      <c r="AB467" s="502">
        <f t="shared" si="91"/>
        <v>467</v>
      </c>
      <c r="AC467" s="504">
        <f>1</f>
        <v>1</v>
      </c>
      <c r="AD467" s="103">
        <f t="shared" si="93"/>
        <v>1358.2</v>
      </c>
      <c r="AE467" s="103">
        <f t="shared" si="94"/>
        <v>1998.4699999999998</v>
      </c>
      <c r="AF467" s="103">
        <f t="shared" si="95"/>
        <v>0</v>
      </c>
      <c r="AG467" s="3"/>
    </row>
    <row r="468" spans="2:33" ht="13.2" x14ac:dyDescent="0.25">
      <c r="B468" s="1" t="str">
        <f>адреса!$G$461</f>
        <v>кв.61</v>
      </c>
      <c r="C468" s="522">
        <f>адреса!$I$461</f>
        <v>70000061</v>
      </c>
      <c r="D468" s="6" t="str">
        <f>адреса!$K$461</f>
        <v>ФИО-7-61</v>
      </c>
      <c r="E468" s="6">
        <v>11786.71</v>
      </c>
      <c r="F468" s="6">
        <v>1470.53</v>
      </c>
      <c r="G468" s="6">
        <v>0</v>
      </c>
      <c r="H468" s="6">
        <v>1109.19</v>
      </c>
      <c r="I468" s="6">
        <v>103.19</v>
      </c>
      <c r="J468" s="6">
        <v>0</v>
      </c>
      <c r="K468" s="6">
        <v>-206.09</v>
      </c>
      <c r="L468" s="6">
        <v>0</v>
      </c>
      <c r="M468" s="6">
        <v>0</v>
      </c>
      <c r="N468" s="6">
        <v>0</v>
      </c>
      <c r="O468" s="6">
        <v>144.91</v>
      </c>
      <c r="P468" s="6">
        <v>0</v>
      </c>
      <c r="Q468" s="6">
        <v>0</v>
      </c>
      <c r="R468" s="6">
        <v>-275.17</v>
      </c>
      <c r="S468" s="6">
        <v>-1276.07</v>
      </c>
      <c r="T468" s="6">
        <v>0</v>
      </c>
      <c r="U468" s="6">
        <v>0</v>
      </c>
      <c r="V468" s="6">
        <v>1070.49</v>
      </c>
      <c r="W468" s="6">
        <v>0</v>
      </c>
      <c r="X468" s="6">
        <v>12857.2</v>
      </c>
      <c r="Y468" s="513">
        <f>IF(A468&lt;&gt;"",IF(A468=мар17!A468,0,1),IF(AND(B468=мар17!B468,C468=мар17!C468),0,1))</f>
        <v>0</v>
      </c>
      <c r="Z468" s="70" t="str">
        <f t="shared" si="92"/>
        <v>ул. Седьмая д.7</v>
      </c>
      <c r="AA468" s="504">
        <f>IF($B468&lt;&gt;"",MAX(AA$7:AA467)+1,0)</f>
        <v>455</v>
      </c>
      <c r="AB468" s="502">
        <f t="shared" si="91"/>
        <v>468</v>
      </c>
      <c r="AC468" s="504">
        <f>1</f>
        <v>1</v>
      </c>
      <c r="AD468" s="103">
        <f t="shared" si="93"/>
        <v>1470.53</v>
      </c>
      <c r="AE468" s="103">
        <f t="shared" si="94"/>
        <v>-400.03999999999996</v>
      </c>
      <c r="AF468" s="103">
        <f t="shared" si="95"/>
        <v>0</v>
      </c>
      <c r="AG468" s="3"/>
    </row>
    <row r="469" spans="2:33" ht="13.2" x14ac:dyDescent="0.25">
      <c r="B469" s="1" t="str">
        <f>адреса!$G$462</f>
        <v>кв.62</v>
      </c>
      <c r="C469" s="522">
        <f>адреса!$I$462</f>
        <v>70000062</v>
      </c>
      <c r="D469" s="6" t="str">
        <f>адреса!$K$462</f>
        <v>ФИО-7-62</v>
      </c>
      <c r="E469" s="6">
        <v>9005.26</v>
      </c>
      <c r="F469" s="6">
        <v>1470.53</v>
      </c>
      <c r="G469" s="6">
        <v>0</v>
      </c>
      <c r="H469" s="6">
        <v>1109.19</v>
      </c>
      <c r="I469" s="6">
        <v>168.54</v>
      </c>
      <c r="J469" s="6">
        <v>0</v>
      </c>
      <c r="K469" s="6">
        <v>300.91000000000003</v>
      </c>
      <c r="L469" s="6">
        <v>0</v>
      </c>
      <c r="M469" s="6">
        <v>0</v>
      </c>
      <c r="N469" s="6">
        <v>0</v>
      </c>
      <c r="O469" s="6">
        <v>10.11</v>
      </c>
      <c r="P469" s="6">
        <v>0</v>
      </c>
      <c r="Q469" s="6">
        <v>0</v>
      </c>
      <c r="R469" s="6">
        <v>82.55</v>
      </c>
      <c r="S469" s="6">
        <v>365.62</v>
      </c>
      <c r="T469" s="6">
        <v>0</v>
      </c>
      <c r="U469" s="6">
        <v>0</v>
      </c>
      <c r="V469" s="6">
        <v>3507.45</v>
      </c>
      <c r="W469" s="6">
        <v>0</v>
      </c>
      <c r="X469" s="6">
        <v>12512.71</v>
      </c>
      <c r="Y469" s="513">
        <f>IF(A469&lt;&gt;"",IF(A469=мар17!A469,0,1),IF(AND(B469=мар17!B469,C469=мар17!C469),0,1))</f>
        <v>0</v>
      </c>
      <c r="Z469" s="70" t="str">
        <f t="shared" si="92"/>
        <v>ул. Седьмая д.7</v>
      </c>
      <c r="AA469" s="504">
        <f>IF($B469&lt;&gt;"",MAX(AA$7:AA468)+1,0)</f>
        <v>456</v>
      </c>
      <c r="AB469" s="502">
        <f t="shared" si="91"/>
        <v>469</v>
      </c>
      <c r="AC469" s="504">
        <f>1</f>
        <v>1</v>
      </c>
      <c r="AD469" s="103">
        <f t="shared" si="93"/>
        <v>1470.53</v>
      </c>
      <c r="AE469" s="103">
        <f t="shared" si="94"/>
        <v>2036.92</v>
      </c>
      <c r="AF469" s="103">
        <f t="shared" si="95"/>
        <v>0</v>
      </c>
      <c r="AG469" s="3"/>
    </row>
    <row r="470" spans="2:33" ht="13.2" x14ac:dyDescent="0.25">
      <c r="B470" s="1" t="str">
        <f>адреса!$G$463</f>
        <v>кв.63</v>
      </c>
      <c r="C470" s="522">
        <f>адреса!$I$463</f>
        <v>70000063</v>
      </c>
      <c r="D470" s="6" t="str">
        <f>адреса!$K$463</f>
        <v>ФИО-7-63</v>
      </c>
      <c r="E470" s="6">
        <v>8987.07</v>
      </c>
      <c r="F470" s="6">
        <v>1467.12</v>
      </c>
      <c r="G470" s="6">
        <v>0</v>
      </c>
      <c r="H470" s="6">
        <v>1107.2</v>
      </c>
      <c r="I470" s="6">
        <v>168.54</v>
      </c>
      <c r="J470" s="6">
        <v>0</v>
      </c>
      <c r="K470" s="6">
        <v>300.91000000000003</v>
      </c>
      <c r="L470" s="6">
        <v>0</v>
      </c>
      <c r="M470" s="6">
        <v>0</v>
      </c>
      <c r="N470" s="6">
        <v>0</v>
      </c>
      <c r="O470" s="6">
        <v>10.11</v>
      </c>
      <c r="P470" s="6">
        <v>0</v>
      </c>
      <c r="Q470" s="6">
        <v>0</v>
      </c>
      <c r="R470" s="6">
        <v>82.55</v>
      </c>
      <c r="S470" s="6">
        <v>365.62</v>
      </c>
      <c r="T470" s="6">
        <v>0</v>
      </c>
      <c r="U470" s="6">
        <v>0</v>
      </c>
      <c r="V470" s="6">
        <v>3502.05</v>
      </c>
      <c r="W470" s="6">
        <v>8987.07</v>
      </c>
      <c r="X470" s="6">
        <v>3502.05</v>
      </c>
      <c r="Y470" s="513">
        <f>IF(A470&lt;&gt;"",IF(A470=мар17!A470,0,1),IF(AND(B470=мар17!B470,C470=мар17!C470),0,1))</f>
        <v>0</v>
      </c>
      <c r="Z470" s="70" t="str">
        <f t="shared" si="92"/>
        <v>ул. Седьмая д.7</v>
      </c>
      <c r="AA470" s="504">
        <f>IF($B470&lt;&gt;"",MAX(AA$7:AA469)+1,0)</f>
        <v>457</v>
      </c>
      <c r="AB470" s="502">
        <f t="shared" si="91"/>
        <v>470</v>
      </c>
      <c r="AC470" s="504">
        <f>1</f>
        <v>1</v>
      </c>
      <c r="AD470" s="103">
        <f t="shared" si="93"/>
        <v>1467.12</v>
      </c>
      <c r="AE470" s="103">
        <f t="shared" si="94"/>
        <v>2034.9299999999998</v>
      </c>
      <c r="AF470" s="103">
        <f t="shared" si="95"/>
        <v>0</v>
      </c>
      <c r="AG470" s="3"/>
    </row>
    <row r="471" spans="2:33" ht="13.2" x14ac:dyDescent="0.25">
      <c r="B471" s="1" t="str">
        <f>адреса!$G$464</f>
        <v>кв.64</v>
      </c>
      <c r="C471" s="522">
        <f>адреса!$I$464</f>
        <v>70000064</v>
      </c>
      <c r="D471" s="6" t="str">
        <f>адреса!$K$464</f>
        <v>ФИО-7-64</v>
      </c>
      <c r="E471" s="6">
        <v>14866.16</v>
      </c>
      <c r="F471" s="6">
        <v>2855.96</v>
      </c>
      <c r="G471" s="6">
        <v>0</v>
      </c>
      <c r="H471" s="6">
        <v>2154.66</v>
      </c>
      <c r="I471" s="6">
        <v>168.54</v>
      </c>
      <c r="J471" s="6">
        <v>0</v>
      </c>
      <c r="K471" s="6">
        <v>300.91000000000003</v>
      </c>
      <c r="L471" s="6">
        <v>0</v>
      </c>
      <c r="M471" s="6">
        <v>0</v>
      </c>
      <c r="N471" s="6">
        <v>0</v>
      </c>
      <c r="O471" s="6">
        <v>0</v>
      </c>
      <c r="P471" s="6">
        <v>0</v>
      </c>
      <c r="Q471" s="6">
        <v>0</v>
      </c>
      <c r="R471" s="6">
        <v>82.55</v>
      </c>
      <c r="S471" s="6">
        <v>365.62</v>
      </c>
      <c r="T471" s="6">
        <v>0</v>
      </c>
      <c r="U471" s="6">
        <v>0</v>
      </c>
      <c r="V471" s="6">
        <v>5928.24</v>
      </c>
      <c r="W471" s="6">
        <v>0</v>
      </c>
      <c r="X471" s="6">
        <v>20794.400000000001</v>
      </c>
      <c r="Y471" s="513">
        <f>IF(A471&lt;&gt;"",IF(A471=мар17!A471,0,1),IF(AND(B471=мар17!B471,C471=мар17!C471),0,1))</f>
        <v>0</v>
      </c>
      <c r="Z471" s="70" t="str">
        <f t="shared" si="92"/>
        <v>ул. Седьмая д.7</v>
      </c>
      <c r="AA471" s="504">
        <f>IF($B471&lt;&gt;"",MAX(AA$7:AA470)+1,0)</f>
        <v>458</v>
      </c>
      <c r="AB471" s="502">
        <f t="shared" si="91"/>
        <v>471</v>
      </c>
      <c r="AC471" s="504">
        <f>1</f>
        <v>1</v>
      </c>
      <c r="AD471" s="103">
        <f t="shared" si="93"/>
        <v>2855.96</v>
      </c>
      <c r="AE471" s="103">
        <f t="shared" si="94"/>
        <v>3072.2799999999997</v>
      </c>
      <c r="AF471" s="103">
        <f t="shared" si="95"/>
        <v>0</v>
      </c>
      <c r="AG471" s="3"/>
    </row>
    <row r="472" spans="2:33" ht="13.2" x14ac:dyDescent="0.25">
      <c r="Y472" s="513"/>
      <c r="Z472" s="70"/>
      <c r="AA472" s="504"/>
      <c r="AB472" s="502"/>
      <c r="AC472" s="504"/>
      <c r="AD472" s="103"/>
      <c r="AE472" s="103"/>
      <c r="AF472" s="103"/>
      <c r="AG472" s="3"/>
    </row>
  </sheetData>
  <autoFilter ref="A6:AG471"/>
  <conditionalFormatting sqref="A3">
    <cfRule type="cellIs" dxfId="1" priority="2" operator="equal">
      <formula>0</formula>
    </cfRule>
  </conditionalFormatting>
  <conditionalFormatting sqref="B2:D2">
    <cfRule type="cellIs" dxfId="0" priority="1" operator="equal">
      <formula>0</formula>
    </cfRule>
  </conditionalFormatting>
  <hyperlinks>
    <hyperlink ref="B2:D2" location="оглавление!A1" tooltip="в оглавление" display="оглавление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V54"/>
  <sheetViews>
    <sheetView showGridLines="0" workbookViewId="0">
      <pane xSplit="6" ySplit="17" topLeftCell="G18" activePane="bottomRight" state="frozen"/>
      <selection pane="topRight" activeCell="G1" sqref="G1"/>
      <selection pane="bottomLeft" activeCell="A18" sqref="A18"/>
      <selection pane="bottomRight"/>
    </sheetView>
  </sheetViews>
  <sheetFormatPr defaultColWidth="9.109375" defaultRowHeight="12" x14ac:dyDescent="0.25"/>
  <cols>
    <col min="1" max="1" width="0.88671875" style="13" customWidth="1"/>
    <col min="2" max="3" width="1.6640625" style="13" customWidth="1"/>
    <col min="4" max="4" width="24" style="65" bestFit="1" customWidth="1"/>
    <col min="5" max="6" width="14.6640625" style="13" customWidth="1"/>
    <col min="7" max="7" width="1.6640625" style="13" customWidth="1"/>
    <col min="8" max="8" width="23.44140625" style="65" bestFit="1" customWidth="1"/>
    <col min="9" max="10" width="7.6640625" style="13" customWidth="1"/>
    <col min="11" max="11" width="1.6640625" style="13" customWidth="1"/>
    <col min="12" max="19" width="7.6640625" style="13" customWidth="1"/>
    <col min="20" max="20" width="1.6640625" style="13" customWidth="1"/>
    <col min="21" max="21" width="0.88671875" style="13" customWidth="1"/>
    <col min="22" max="22" width="1.6640625" style="13" customWidth="1"/>
    <col min="23" max="16384" width="9.109375" style="13"/>
  </cols>
  <sheetData>
    <row r="1" spans="1:22" x14ac:dyDescent="0.25">
      <c r="A1" s="384"/>
      <c r="B1" s="542" t="s">
        <v>286</v>
      </c>
      <c r="C1" s="543"/>
      <c r="D1" s="543"/>
      <c r="E1" s="66"/>
      <c r="F1" s="66"/>
      <c r="G1" s="66"/>
      <c r="H1" s="67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384"/>
      <c r="V1" s="66"/>
    </row>
    <row r="2" spans="1:22" x14ac:dyDescent="0.25">
      <c r="A2" s="384"/>
      <c r="B2" s="67" t="s">
        <v>265</v>
      </c>
      <c r="C2" s="66"/>
      <c r="D2" s="67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384"/>
      <c r="V2" s="66"/>
    </row>
    <row r="3" spans="1:22" x14ac:dyDescent="0.25">
      <c r="A3" s="384"/>
      <c r="B3" s="403" t="s">
        <v>270</v>
      </c>
      <c r="C3" s="66"/>
      <c r="D3" s="67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384"/>
      <c r="V3" s="66"/>
    </row>
    <row r="4" spans="1:22" x14ac:dyDescent="0.25">
      <c r="A4" s="384"/>
      <c r="B4" s="66"/>
      <c r="C4" s="66"/>
      <c r="D4" s="67"/>
      <c r="E4" s="66"/>
      <c r="F4" s="66"/>
      <c r="G4" s="66"/>
      <c r="H4" s="67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384"/>
      <c r="V4" s="66"/>
    </row>
    <row r="5" spans="1:22" x14ac:dyDescent="0.25">
      <c r="A5" s="384"/>
      <c r="B5" s="66"/>
      <c r="C5" s="66"/>
      <c r="D5" s="67"/>
      <c r="E5" s="66"/>
      <c r="F5" s="66"/>
      <c r="G5" s="66"/>
      <c r="H5" s="67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384"/>
      <c r="V5" s="66"/>
    </row>
    <row r="6" spans="1:22" ht="3.9" customHeight="1" x14ac:dyDescent="0.25">
      <c r="A6" s="384"/>
      <c r="B6" s="66"/>
      <c r="C6" s="66"/>
      <c r="D6" s="385"/>
      <c r="E6" s="384"/>
      <c r="F6" s="384"/>
      <c r="G6" s="66"/>
      <c r="H6" s="67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384"/>
      <c r="V6" s="66"/>
    </row>
    <row r="7" spans="1:22" s="18" customFormat="1" ht="13.8" x14ac:dyDescent="0.3">
      <c r="A7" s="398"/>
      <c r="B7" s="20"/>
      <c r="C7" s="462"/>
      <c r="D7" s="459"/>
      <c r="E7" s="483" t="s">
        <v>232</v>
      </c>
      <c r="F7" s="483" t="s">
        <v>233</v>
      </c>
      <c r="G7" s="495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398"/>
      <c r="V7" s="20"/>
    </row>
    <row r="8" spans="1:22" s="16" customFormat="1" ht="6" customHeight="1" x14ac:dyDescent="0.3">
      <c r="A8" s="405"/>
      <c r="B8" s="19"/>
      <c r="C8" s="472"/>
      <c r="D8" s="459"/>
      <c r="E8" s="484"/>
      <c r="F8" s="484"/>
      <c r="G8" s="473"/>
      <c r="H8" s="20"/>
      <c r="I8" s="404"/>
      <c r="J8" s="404"/>
      <c r="K8" s="19"/>
      <c r="L8" s="404"/>
      <c r="M8" s="404"/>
      <c r="N8" s="404"/>
      <c r="O8" s="404"/>
      <c r="P8" s="404"/>
      <c r="Q8" s="404"/>
      <c r="R8" s="404"/>
      <c r="S8" s="404"/>
      <c r="T8" s="19"/>
      <c r="U8" s="405"/>
      <c r="V8" s="19"/>
    </row>
    <row r="9" spans="1:22" s="18" customFormat="1" ht="13.8" x14ac:dyDescent="0.3">
      <c r="A9" s="398"/>
      <c r="B9" s="20"/>
      <c r="C9" s="462"/>
      <c r="D9" s="459" t="s">
        <v>240</v>
      </c>
      <c r="E9" s="485">
        <v>0.47656029063945188</v>
      </c>
      <c r="F9" s="485">
        <v>0.29357267025663913</v>
      </c>
      <c r="G9" s="495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398"/>
      <c r="V9" s="20"/>
    </row>
    <row r="10" spans="1:22" s="16" customFormat="1" ht="6" customHeight="1" x14ac:dyDescent="0.3">
      <c r="A10" s="405"/>
      <c r="B10" s="19"/>
      <c r="C10" s="472"/>
      <c r="D10" s="459"/>
      <c r="E10" s="484"/>
      <c r="F10" s="484"/>
      <c r="G10" s="473"/>
      <c r="H10" s="20"/>
      <c r="I10" s="404"/>
      <c r="J10" s="404"/>
      <c r="K10" s="19"/>
      <c r="L10" s="404"/>
      <c r="M10" s="404"/>
      <c r="N10" s="404"/>
      <c r="O10" s="404"/>
      <c r="P10" s="404"/>
      <c r="Q10" s="404"/>
      <c r="R10" s="404"/>
      <c r="S10" s="404"/>
      <c r="T10" s="19"/>
      <c r="U10" s="405"/>
      <c r="V10" s="19"/>
    </row>
    <row r="11" spans="1:22" s="18" customFormat="1" ht="13.8" x14ac:dyDescent="0.3">
      <c r="A11" s="398"/>
      <c r="B11" s="20"/>
      <c r="C11" s="462"/>
      <c r="D11" s="459" t="s">
        <v>241</v>
      </c>
      <c r="E11" s="485">
        <v>0.99762470308788598</v>
      </c>
      <c r="F11" s="485">
        <v>0.60040216469979513</v>
      </c>
      <c r="G11" s="495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398"/>
      <c r="V11" s="20"/>
    </row>
    <row r="12" spans="1:22" s="16" customFormat="1" ht="3" customHeight="1" x14ac:dyDescent="0.3">
      <c r="A12" s="405"/>
      <c r="B12" s="19"/>
      <c r="C12" s="472"/>
      <c r="D12" s="497"/>
      <c r="E12" s="486"/>
      <c r="F12" s="486"/>
      <c r="G12" s="473"/>
      <c r="H12" s="20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405"/>
      <c r="V12" s="19"/>
    </row>
    <row r="13" spans="1:22" s="18" customFormat="1" ht="13.8" x14ac:dyDescent="0.3">
      <c r="A13" s="398"/>
      <c r="B13" s="20"/>
      <c r="C13" s="462"/>
      <c r="D13" s="459"/>
      <c r="E13" s="483" t="s">
        <v>232</v>
      </c>
      <c r="F13" s="483" t="s">
        <v>233</v>
      </c>
      <c r="G13" s="495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398"/>
      <c r="V13" s="20"/>
    </row>
    <row r="14" spans="1:22" s="16" customFormat="1" ht="6" customHeight="1" x14ac:dyDescent="0.3">
      <c r="A14" s="405"/>
      <c r="B14" s="19"/>
      <c r="C14" s="472"/>
      <c r="D14" s="459"/>
      <c r="E14" s="484"/>
      <c r="F14" s="484"/>
      <c r="G14" s="473"/>
      <c r="H14" s="20"/>
      <c r="I14" s="404"/>
      <c r="J14" s="404"/>
      <c r="K14" s="19"/>
      <c r="L14" s="404"/>
      <c r="M14" s="404"/>
      <c r="N14" s="404"/>
      <c r="O14" s="404"/>
      <c r="P14" s="404"/>
      <c r="Q14" s="404"/>
      <c r="R14" s="404"/>
      <c r="S14" s="404"/>
      <c r="T14" s="19"/>
      <c r="U14" s="405"/>
      <c r="V14" s="19"/>
    </row>
    <row r="15" spans="1:22" s="18" customFormat="1" ht="13.8" x14ac:dyDescent="0.3">
      <c r="A15" s="398"/>
      <c r="B15" s="20"/>
      <c r="C15" s="462"/>
      <c r="D15" s="459" t="s">
        <v>236</v>
      </c>
      <c r="E15" s="483" t="s">
        <v>234</v>
      </c>
      <c r="F15" s="483" t="s">
        <v>235</v>
      </c>
      <c r="G15" s="495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398"/>
      <c r="V15" s="20"/>
    </row>
    <row r="16" spans="1:22" s="16" customFormat="1" ht="6" customHeight="1" x14ac:dyDescent="0.3">
      <c r="A16" s="405"/>
      <c r="B16" s="19"/>
      <c r="C16" s="472"/>
      <c r="D16" s="459"/>
      <c r="E16" s="484"/>
      <c r="F16" s="484"/>
      <c r="G16" s="473"/>
      <c r="H16" s="20"/>
      <c r="I16" s="404"/>
      <c r="J16" s="404"/>
      <c r="K16" s="19"/>
      <c r="L16" s="404"/>
      <c r="M16" s="404"/>
      <c r="N16" s="404"/>
      <c r="O16" s="404"/>
      <c r="P16" s="404"/>
      <c r="Q16" s="404"/>
      <c r="R16" s="404"/>
      <c r="S16" s="404"/>
      <c r="T16" s="19"/>
      <c r="U16" s="405"/>
      <c r="V16" s="19"/>
    </row>
    <row r="17" spans="1:22" s="18" customFormat="1" ht="13.8" x14ac:dyDescent="0.3">
      <c r="A17" s="398"/>
      <c r="B17" s="20"/>
      <c r="C17" s="462"/>
      <c r="D17" s="459" t="s">
        <v>239</v>
      </c>
      <c r="E17" s="485">
        <v>0.47769495799811723</v>
      </c>
      <c r="F17" s="485">
        <v>0.48896004631067136</v>
      </c>
      <c r="G17" s="495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398"/>
      <c r="V17" s="20"/>
    </row>
    <row r="18" spans="1:22" s="16" customFormat="1" ht="3.9" customHeight="1" x14ac:dyDescent="0.3">
      <c r="A18" s="405"/>
      <c r="B18" s="19"/>
      <c r="C18" s="472"/>
      <c r="D18" s="497"/>
      <c r="E18" s="486"/>
      <c r="F18" s="486"/>
      <c r="G18" s="473"/>
      <c r="H18" s="398"/>
      <c r="I18" s="406"/>
      <c r="J18" s="406"/>
      <c r="K18" s="19"/>
      <c r="L18" s="406"/>
      <c r="M18" s="406"/>
      <c r="N18" s="406"/>
      <c r="O18" s="406"/>
      <c r="P18" s="406"/>
      <c r="Q18" s="406"/>
      <c r="R18" s="406"/>
      <c r="S18" s="406"/>
      <c r="T18" s="19"/>
      <c r="U18" s="405"/>
      <c r="V18" s="19"/>
    </row>
    <row r="19" spans="1:22" s="65" customFormat="1" x14ac:dyDescent="0.25">
      <c r="A19" s="385"/>
      <c r="B19" s="67"/>
      <c r="C19" s="460"/>
      <c r="D19" s="456"/>
      <c r="E19" s="456"/>
      <c r="F19" s="456"/>
      <c r="G19" s="456"/>
      <c r="H19" s="456"/>
      <c r="I19" s="461" t="s">
        <v>231</v>
      </c>
      <c r="J19" s="455"/>
      <c r="K19" s="456"/>
      <c r="L19" s="430"/>
      <c r="M19" s="429">
        <v>0.1</v>
      </c>
      <c r="N19" s="430"/>
      <c r="O19" s="429">
        <v>0.2</v>
      </c>
      <c r="P19" s="430"/>
      <c r="Q19" s="429">
        <v>0.3</v>
      </c>
      <c r="R19" s="430"/>
      <c r="S19" s="428">
        <v>0.39999999999999991</v>
      </c>
      <c r="T19" s="67"/>
      <c r="U19" s="385"/>
      <c r="V19" s="67"/>
    </row>
    <row r="20" spans="1:22" s="65" customFormat="1" x14ac:dyDescent="0.25">
      <c r="A20" s="385"/>
      <c r="B20" s="67"/>
      <c r="C20" s="460"/>
      <c r="D20" s="456"/>
      <c r="E20" s="456"/>
      <c r="F20" s="456"/>
      <c r="G20" s="456"/>
      <c r="H20" s="456"/>
      <c r="I20" s="432" t="s">
        <v>38</v>
      </c>
      <c r="J20" s="431"/>
      <c r="K20" s="456"/>
      <c r="L20" s="432" t="s">
        <v>170</v>
      </c>
      <c r="M20" s="431"/>
      <c r="N20" s="432" t="s">
        <v>176</v>
      </c>
      <c r="O20" s="431"/>
      <c r="P20" s="432" t="s">
        <v>207</v>
      </c>
      <c r="Q20" s="431"/>
      <c r="R20" s="432" t="s">
        <v>216</v>
      </c>
      <c r="S20" s="427"/>
      <c r="T20" s="67"/>
      <c r="U20" s="385"/>
      <c r="V20" s="67"/>
    </row>
    <row r="21" spans="1:22" s="409" customFormat="1" x14ac:dyDescent="0.25">
      <c r="A21" s="408"/>
      <c r="B21" s="72"/>
      <c r="C21" s="433"/>
      <c r="D21" s="457"/>
      <c r="E21" s="457" t="s">
        <v>186</v>
      </c>
      <c r="F21" s="457" t="s">
        <v>187</v>
      </c>
      <c r="G21" s="457"/>
      <c r="H21" s="457"/>
      <c r="I21" s="434" t="s">
        <v>186</v>
      </c>
      <c r="J21" s="433" t="s">
        <v>187</v>
      </c>
      <c r="K21" s="457"/>
      <c r="L21" s="434" t="s">
        <v>186</v>
      </c>
      <c r="M21" s="433" t="s">
        <v>187</v>
      </c>
      <c r="N21" s="434" t="s">
        <v>186</v>
      </c>
      <c r="O21" s="433" t="s">
        <v>187</v>
      </c>
      <c r="P21" s="434" t="s">
        <v>186</v>
      </c>
      <c r="Q21" s="433" t="s">
        <v>187</v>
      </c>
      <c r="R21" s="434" t="s">
        <v>186</v>
      </c>
      <c r="S21" s="72" t="s">
        <v>187</v>
      </c>
      <c r="T21" s="72"/>
      <c r="U21" s="408"/>
      <c r="V21" s="72"/>
    </row>
    <row r="22" spans="1:22" ht="6" customHeight="1" x14ac:dyDescent="0.25">
      <c r="A22" s="384"/>
      <c r="B22" s="66"/>
      <c r="C22" s="453"/>
      <c r="D22" s="456"/>
      <c r="E22" s="458"/>
      <c r="F22" s="458"/>
      <c r="G22" s="458"/>
      <c r="H22" s="456"/>
      <c r="I22" s="436"/>
      <c r="J22" s="435"/>
      <c r="K22" s="458"/>
      <c r="L22" s="436"/>
      <c r="M22" s="435"/>
      <c r="N22" s="436"/>
      <c r="O22" s="435"/>
      <c r="P22" s="436"/>
      <c r="Q22" s="435"/>
      <c r="R22" s="436"/>
      <c r="S22" s="73"/>
      <c r="T22" s="66"/>
      <c r="U22" s="384"/>
      <c r="V22" s="66"/>
    </row>
    <row r="23" spans="1:22" s="18" customFormat="1" ht="13.8" x14ac:dyDescent="0.3">
      <c r="A23" s="398"/>
      <c r="B23" s="20"/>
      <c r="C23" s="462"/>
      <c r="D23" s="459" t="s">
        <v>237</v>
      </c>
      <c r="E23" s="485">
        <v>0.60802919708029179</v>
      </c>
      <c r="F23" s="485">
        <v>0.58582744617864979</v>
      </c>
      <c r="G23" s="459"/>
      <c r="H23" s="459" t="s">
        <v>77</v>
      </c>
      <c r="I23" s="438"/>
      <c r="J23" s="437"/>
      <c r="K23" s="459"/>
      <c r="L23" s="438"/>
      <c r="M23" s="437"/>
      <c r="N23" s="438"/>
      <c r="O23" s="437"/>
      <c r="P23" s="438"/>
      <c r="Q23" s="437"/>
      <c r="R23" s="438"/>
      <c r="S23" s="426"/>
      <c r="T23" s="20"/>
      <c r="U23" s="398"/>
      <c r="V23" s="20"/>
    </row>
    <row r="24" spans="1:22" ht="3.9" customHeight="1" x14ac:dyDescent="0.25">
      <c r="A24" s="384"/>
      <c r="B24" s="66"/>
      <c r="C24" s="66"/>
      <c r="D24" s="463"/>
      <c r="E24" s="487"/>
      <c r="F24" s="474"/>
      <c r="G24" s="66"/>
      <c r="H24" s="463"/>
      <c r="I24" s="440"/>
      <c r="J24" s="407"/>
      <c r="K24" s="66"/>
      <c r="L24" s="407"/>
      <c r="M24" s="439"/>
      <c r="N24" s="440"/>
      <c r="O24" s="439"/>
      <c r="P24" s="440"/>
      <c r="Q24" s="439"/>
      <c r="R24" s="440"/>
      <c r="S24" s="407"/>
      <c r="T24" s="66"/>
      <c r="U24" s="384"/>
      <c r="V24" s="66"/>
    </row>
    <row r="25" spans="1:22" x14ac:dyDescent="0.25">
      <c r="A25" s="384"/>
      <c r="B25" s="66"/>
      <c r="C25" s="66"/>
      <c r="D25" s="498" t="s">
        <v>130</v>
      </c>
      <c r="E25" s="488">
        <v>0.6399999999999999</v>
      </c>
      <c r="F25" s="475">
        <v>0.60579631193390648</v>
      </c>
      <c r="G25" s="66"/>
      <c r="H25" s="464" t="s">
        <v>75</v>
      </c>
      <c r="I25" s="442">
        <v>0.54022988505747127</v>
      </c>
      <c r="J25" s="410">
        <v>0.53959818560109962</v>
      </c>
      <c r="K25" s="66"/>
      <c r="L25" s="413">
        <v>0.72413793103448276</v>
      </c>
      <c r="M25" s="441">
        <v>0.71869256199059828</v>
      </c>
      <c r="N25" s="442">
        <v>0.44827586206896552</v>
      </c>
      <c r="O25" s="441">
        <v>0.45005099740635035</v>
      </c>
      <c r="P25" s="442"/>
      <c r="Q25" s="441"/>
      <c r="R25" s="442"/>
      <c r="S25" s="410"/>
      <c r="T25" s="66"/>
      <c r="U25" s="384"/>
      <c r="V25" s="66"/>
    </row>
    <row r="26" spans="1:22" x14ac:dyDescent="0.25">
      <c r="A26" s="384"/>
      <c r="B26" s="66"/>
      <c r="C26" s="66"/>
      <c r="D26" s="465"/>
      <c r="E26" s="489"/>
      <c r="F26" s="476"/>
      <c r="G26" s="66"/>
      <c r="H26" s="465" t="s">
        <v>78</v>
      </c>
      <c r="I26" s="436">
        <v>0.7407407407407407</v>
      </c>
      <c r="J26" s="411">
        <v>0.69048043436638473</v>
      </c>
      <c r="K26" s="66"/>
      <c r="L26" s="414">
        <v>0.77777777777777779</v>
      </c>
      <c r="M26" s="435">
        <v>0.71807173711946726</v>
      </c>
      <c r="N26" s="436">
        <v>0.72222222222222221</v>
      </c>
      <c r="O26" s="435">
        <v>0.67668478298984358</v>
      </c>
      <c r="P26" s="436"/>
      <c r="Q26" s="435"/>
      <c r="R26" s="436"/>
      <c r="S26" s="411"/>
      <c r="T26" s="66"/>
      <c r="U26" s="384"/>
      <c r="V26" s="66"/>
    </row>
    <row r="27" spans="1:22" x14ac:dyDescent="0.25">
      <c r="A27" s="384"/>
      <c r="B27" s="66"/>
      <c r="C27" s="66"/>
      <c r="D27" s="466"/>
      <c r="E27" s="490"/>
      <c r="F27" s="477"/>
      <c r="G27" s="66"/>
      <c r="H27" s="466" t="s">
        <v>86</v>
      </c>
      <c r="I27" s="444">
        <v>0.56666666666666654</v>
      </c>
      <c r="J27" s="412">
        <v>0.55582898859699703</v>
      </c>
      <c r="K27" s="66"/>
      <c r="L27" s="415">
        <v>0.7</v>
      </c>
      <c r="M27" s="443">
        <v>0.69789400917199096</v>
      </c>
      <c r="N27" s="444">
        <v>0.5</v>
      </c>
      <c r="O27" s="443">
        <v>0.48479647830950012</v>
      </c>
      <c r="P27" s="444"/>
      <c r="Q27" s="443"/>
      <c r="R27" s="444"/>
      <c r="S27" s="412"/>
      <c r="T27" s="66"/>
      <c r="U27" s="384"/>
      <c r="V27" s="66"/>
    </row>
    <row r="28" spans="1:22" ht="3.9" customHeight="1" x14ac:dyDescent="0.25">
      <c r="A28" s="384"/>
      <c r="B28" s="66"/>
      <c r="C28" s="66"/>
      <c r="D28" s="463"/>
      <c r="E28" s="487"/>
      <c r="F28" s="474"/>
      <c r="G28" s="66"/>
      <c r="H28" s="463"/>
      <c r="I28" s="440"/>
      <c r="J28" s="407"/>
      <c r="K28" s="66"/>
      <c r="L28" s="407"/>
      <c r="M28" s="439"/>
      <c r="N28" s="440"/>
      <c r="O28" s="439"/>
      <c r="P28" s="440"/>
      <c r="Q28" s="439"/>
      <c r="R28" s="440"/>
      <c r="S28" s="407"/>
      <c r="T28" s="66"/>
      <c r="U28" s="384"/>
      <c r="V28" s="66"/>
    </row>
    <row r="29" spans="1:22" x14ac:dyDescent="0.25">
      <c r="A29" s="384"/>
      <c r="B29" s="66"/>
      <c r="C29" s="66"/>
      <c r="D29" s="499" t="s">
        <v>131</v>
      </c>
      <c r="E29" s="491">
        <v>0.56153846153846143</v>
      </c>
      <c r="F29" s="478">
        <v>0.55043508781358275</v>
      </c>
      <c r="G29" s="66"/>
      <c r="H29" s="467" t="s">
        <v>87</v>
      </c>
      <c r="I29" s="446">
        <v>0.3833333333333333</v>
      </c>
      <c r="J29" s="416">
        <v>0.32047907328784975</v>
      </c>
      <c r="K29" s="66"/>
      <c r="L29" s="418">
        <v>0.5</v>
      </c>
      <c r="M29" s="445">
        <v>0.4699259849537139</v>
      </c>
      <c r="N29" s="446">
        <v>0.5</v>
      </c>
      <c r="O29" s="445">
        <v>0.4699259849537139</v>
      </c>
      <c r="P29" s="446">
        <v>0.33333333333333331</v>
      </c>
      <c r="Q29" s="445">
        <v>0.25643039685962232</v>
      </c>
      <c r="R29" s="446">
        <v>0.33333333333333331</v>
      </c>
      <c r="S29" s="416">
        <v>0.25643039685962232</v>
      </c>
      <c r="T29" s="66"/>
      <c r="U29" s="384"/>
      <c r="V29" s="66"/>
    </row>
    <row r="30" spans="1:22" x14ac:dyDescent="0.25">
      <c r="A30" s="384"/>
      <c r="B30" s="66"/>
      <c r="C30" s="66"/>
      <c r="D30" s="468"/>
      <c r="E30" s="492"/>
      <c r="F30" s="479"/>
      <c r="G30" s="66"/>
      <c r="H30" s="468" t="s">
        <v>88</v>
      </c>
      <c r="I30" s="448">
        <v>0.71428571428571419</v>
      </c>
      <c r="J30" s="417">
        <v>0.67070002464986633</v>
      </c>
      <c r="K30" s="66"/>
      <c r="L30" s="419">
        <v>0.7142857142857143</v>
      </c>
      <c r="M30" s="447">
        <v>0.67070002464986644</v>
      </c>
      <c r="N30" s="448">
        <v>0.7142857142857143</v>
      </c>
      <c r="O30" s="447">
        <v>0.67070002464986644</v>
      </c>
      <c r="P30" s="448">
        <v>0.7142857142857143</v>
      </c>
      <c r="Q30" s="447">
        <v>0.67070002464986644</v>
      </c>
      <c r="R30" s="448">
        <v>0</v>
      </c>
      <c r="S30" s="417">
        <v>0</v>
      </c>
      <c r="T30" s="66"/>
      <c r="U30" s="384"/>
      <c r="V30" s="66"/>
    </row>
    <row r="31" spans="1:22" ht="3.9" customHeight="1" thickBot="1" x14ac:dyDescent="0.3">
      <c r="A31" s="384"/>
      <c r="B31" s="66"/>
      <c r="C31" s="66"/>
      <c r="D31" s="463"/>
      <c r="E31" s="487"/>
      <c r="F31" s="474"/>
      <c r="G31" s="66"/>
      <c r="H31" s="463"/>
      <c r="I31" s="440"/>
      <c r="J31" s="407"/>
      <c r="K31" s="66"/>
      <c r="L31" s="407"/>
      <c r="M31" s="439"/>
      <c r="N31" s="440"/>
      <c r="O31" s="439"/>
      <c r="P31" s="440"/>
      <c r="Q31" s="439"/>
      <c r="R31" s="440"/>
      <c r="S31" s="407"/>
      <c r="T31" s="66"/>
      <c r="U31" s="384"/>
      <c r="V31" s="66"/>
    </row>
    <row r="32" spans="1:22" x14ac:dyDescent="0.25">
      <c r="A32" s="384"/>
      <c r="B32" s="66"/>
      <c r="C32" s="66"/>
      <c r="D32" s="500" t="s">
        <v>132</v>
      </c>
      <c r="E32" s="493">
        <v>0.5714285714285714</v>
      </c>
      <c r="F32" s="480">
        <v>0.57926606709625805</v>
      </c>
      <c r="G32" s="66"/>
      <c r="H32" s="469" t="s">
        <v>89</v>
      </c>
      <c r="I32" s="450">
        <v>0.4</v>
      </c>
      <c r="J32" s="420">
        <v>0.43580504693348099</v>
      </c>
      <c r="K32" s="66"/>
      <c r="L32" s="423">
        <v>0.66666666666666663</v>
      </c>
      <c r="M32" s="449">
        <v>0.72634174488913494</v>
      </c>
      <c r="N32" s="450">
        <v>0.66666666666666663</v>
      </c>
      <c r="O32" s="449">
        <v>0.72634174488913494</v>
      </c>
      <c r="P32" s="450">
        <v>0.66666666666666663</v>
      </c>
      <c r="Q32" s="449">
        <v>0.72634174488913494</v>
      </c>
      <c r="R32" s="450">
        <v>0</v>
      </c>
      <c r="S32" s="420">
        <v>0</v>
      </c>
      <c r="T32" s="66"/>
      <c r="U32" s="384"/>
      <c r="V32" s="66"/>
    </row>
    <row r="33" spans="1:22" x14ac:dyDescent="0.25">
      <c r="A33" s="384"/>
      <c r="B33" s="66"/>
      <c r="C33" s="66"/>
      <c r="D33" s="470"/>
      <c r="E33" s="458"/>
      <c r="F33" s="481"/>
      <c r="G33" s="66"/>
      <c r="H33" s="470" t="s">
        <v>90</v>
      </c>
      <c r="I33" s="436">
        <v>0.52500000000000002</v>
      </c>
      <c r="J33" s="421">
        <v>0.55786066863873396</v>
      </c>
      <c r="K33" s="66"/>
      <c r="L33" s="424">
        <v>1</v>
      </c>
      <c r="M33" s="435">
        <v>1</v>
      </c>
      <c r="N33" s="436">
        <v>1</v>
      </c>
      <c r="O33" s="435">
        <v>1</v>
      </c>
      <c r="P33" s="436">
        <v>0.75</v>
      </c>
      <c r="Q33" s="435">
        <v>0.85953556212911297</v>
      </c>
      <c r="R33" s="436">
        <v>0</v>
      </c>
      <c r="S33" s="421">
        <v>0</v>
      </c>
      <c r="T33" s="66"/>
      <c r="U33" s="384"/>
      <c r="V33" s="66"/>
    </row>
    <row r="34" spans="1:22" ht="12.6" thickBot="1" x14ac:dyDescent="0.3">
      <c r="A34" s="384"/>
      <c r="B34" s="66"/>
      <c r="C34" s="66"/>
      <c r="D34" s="471"/>
      <c r="E34" s="494"/>
      <c r="F34" s="482"/>
      <c r="G34" s="66"/>
      <c r="H34" s="471" t="s">
        <v>108</v>
      </c>
      <c r="I34" s="452">
        <v>0.588095238095238</v>
      </c>
      <c r="J34" s="422">
        <v>0.58728034125283946</v>
      </c>
      <c r="K34" s="66"/>
      <c r="L34" s="425">
        <v>1</v>
      </c>
      <c r="M34" s="451">
        <v>1</v>
      </c>
      <c r="N34" s="452">
        <v>0.97619047619047616</v>
      </c>
      <c r="O34" s="451">
        <v>0.97456068250567884</v>
      </c>
      <c r="P34" s="452">
        <v>0.97619047619047616</v>
      </c>
      <c r="Q34" s="451">
        <v>0.97456068250567884</v>
      </c>
      <c r="R34" s="452">
        <v>0</v>
      </c>
      <c r="S34" s="422">
        <v>0</v>
      </c>
      <c r="T34" s="66"/>
      <c r="U34" s="384"/>
      <c r="V34" s="66"/>
    </row>
    <row r="35" spans="1:22" x14ac:dyDescent="0.25">
      <c r="A35" s="384"/>
      <c r="B35" s="66"/>
      <c r="C35" s="453"/>
      <c r="D35" s="456"/>
      <c r="E35" s="458"/>
      <c r="F35" s="458"/>
      <c r="G35" s="458"/>
      <c r="H35" s="456"/>
      <c r="I35" s="454"/>
      <c r="J35" s="453"/>
      <c r="K35" s="458"/>
      <c r="L35" s="454"/>
      <c r="M35" s="453"/>
      <c r="N35" s="454"/>
      <c r="O35" s="453"/>
      <c r="P35" s="454"/>
      <c r="Q35" s="453"/>
      <c r="R35" s="454"/>
      <c r="S35" s="66"/>
      <c r="T35" s="66"/>
      <c r="U35" s="384"/>
      <c r="V35" s="66"/>
    </row>
    <row r="36" spans="1:22" ht="3.9" customHeight="1" x14ac:dyDescent="0.25">
      <c r="A36" s="384"/>
      <c r="B36" s="66"/>
      <c r="C36" s="453"/>
      <c r="D36" s="496"/>
      <c r="E36" s="487"/>
      <c r="F36" s="487"/>
      <c r="G36" s="458"/>
      <c r="H36" s="496"/>
      <c r="I36" s="440"/>
      <c r="J36" s="439"/>
      <c r="K36" s="458"/>
      <c r="L36" s="440"/>
      <c r="M36" s="439"/>
      <c r="N36" s="440"/>
      <c r="O36" s="439"/>
      <c r="P36" s="440"/>
      <c r="Q36" s="439"/>
      <c r="R36" s="440"/>
      <c r="S36" s="407"/>
      <c r="T36" s="66"/>
      <c r="U36" s="384"/>
      <c r="V36" s="66"/>
    </row>
    <row r="37" spans="1:22" s="409" customFormat="1" x14ac:dyDescent="0.25">
      <c r="A37" s="408"/>
      <c r="B37" s="72"/>
      <c r="C37" s="433"/>
      <c r="D37" s="457"/>
      <c r="E37" s="457" t="s">
        <v>188</v>
      </c>
      <c r="F37" s="457" t="s">
        <v>189</v>
      </c>
      <c r="G37" s="457"/>
      <c r="H37" s="457"/>
      <c r="I37" s="434" t="s">
        <v>188</v>
      </c>
      <c r="J37" s="433" t="s">
        <v>189</v>
      </c>
      <c r="K37" s="457"/>
      <c r="L37" s="434" t="s">
        <v>188</v>
      </c>
      <c r="M37" s="433" t="s">
        <v>189</v>
      </c>
      <c r="N37" s="434" t="s">
        <v>188</v>
      </c>
      <c r="O37" s="433" t="s">
        <v>189</v>
      </c>
      <c r="P37" s="434" t="s">
        <v>188</v>
      </c>
      <c r="Q37" s="433" t="s">
        <v>189</v>
      </c>
      <c r="R37" s="434" t="s">
        <v>188</v>
      </c>
      <c r="S37" s="72" t="s">
        <v>189</v>
      </c>
      <c r="T37" s="72"/>
      <c r="U37" s="408"/>
      <c r="V37" s="72"/>
    </row>
    <row r="38" spans="1:22" ht="6" customHeight="1" x14ac:dyDescent="0.25">
      <c r="A38" s="384"/>
      <c r="B38" s="66"/>
      <c r="C38" s="453"/>
      <c r="D38" s="456"/>
      <c r="E38" s="458"/>
      <c r="F38" s="458"/>
      <c r="G38" s="458"/>
      <c r="H38" s="456"/>
      <c r="I38" s="436"/>
      <c r="J38" s="435"/>
      <c r="K38" s="458"/>
      <c r="L38" s="436"/>
      <c r="M38" s="435"/>
      <c r="N38" s="436"/>
      <c r="O38" s="435"/>
      <c r="P38" s="436"/>
      <c r="Q38" s="435"/>
      <c r="R38" s="436"/>
      <c r="S38" s="73"/>
      <c r="T38" s="66"/>
      <c r="U38" s="384"/>
      <c r="V38" s="66"/>
    </row>
    <row r="39" spans="1:22" s="18" customFormat="1" ht="13.8" x14ac:dyDescent="0.3">
      <c r="A39" s="398"/>
      <c r="B39" s="20"/>
      <c r="C39" s="462"/>
      <c r="D39" s="459" t="s">
        <v>238</v>
      </c>
      <c r="E39" s="485">
        <v>0.78564476885644752</v>
      </c>
      <c r="F39" s="485">
        <v>0.83464858039710477</v>
      </c>
      <c r="G39" s="459"/>
      <c r="H39" s="459" t="s">
        <v>77</v>
      </c>
      <c r="I39" s="438"/>
      <c r="J39" s="437"/>
      <c r="K39" s="459"/>
      <c r="L39" s="438"/>
      <c r="M39" s="437"/>
      <c r="N39" s="438"/>
      <c r="O39" s="437"/>
      <c r="P39" s="438"/>
      <c r="Q39" s="437"/>
      <c r="R39" s="438"/>
      <c r="S39" s="426"/>
      <c r="T39" s="20"/>
      <c r="U39" s="398"/>
      <c r="V39" s="20"/>
    </row>
    <row r="40" spans="1:22" ht="3.9" customHeight="1" x14ac:dyDescent="0.25">
      <c r="A40" s="384"/>
      <c r="B40" s="66"/>
      <c r="C40" s="66"/>
      <c r="D40" s="463"/>
      <c r="E40" s="487"/>
      <c r="F40" s="474"/>
      <c r="G40" s="66"/>
      <c r="H40" s="463"/>
      <c r="I40" s="440"/>
      <c r="J40" s="407"/>
      <c r="K40" s="66"/>
      <c r="L40" s="407"/>
      <c r="M40" s="439"/>
      <c r="N40" s="440"/>
      <c r="O40" s="439"/>
      <c r="P40" s="440"/>
      <c r="Q40" s="439"/>
      <c r="R40" s="440"/>
      <c r="S40" s="407"/>
      <c r="T40" s="66"/>
      <c r="U40" s="384"/>
      <c r="V40" s="66"/>
    </row>
    <row r="41" spans="1:22" x14ac:dyDescent="0.25">
      <c r="A41" s="384"/>
      <c r="B41" s="66"/>
      <c r="C41" s="66"/>
      <c r="D41" s="498" t="s">
        <v>130</v>
      </c>
      <c r="E41" s="488">
        <v>0.72444444444444434</v>
      </c>
      <c r="F41" s="475">
        <v>0.69475327701885414</v>
      </c>
      <c r="G41" s="66"/>
      <c r="H41" s="464" t="s">
        <v>75</v>
      </c>
      <c r="I41" s="442">
        <v>0.72413793103448276</v>
      </c>
      <c r="J41" s="410">
        <v>0.71869256199059806</v>
      </c>
      <c r="K41" s="66"/>
      <c r="L41" s="413">
        <v>0.72413793103448276</v>
      </c>
      <c r="M41" s="441">
        <v>0.71869256199059828</v>
      </c>
      <c r="N41" s="442">
        <v>0.72413793103448276</v>
      </c>
      <c r="O41" s="441">
        <v>0.71869256199059817</v>
      </c>
      <c r="P41" s="442"/>
      <c r="Q41" s="441"/>
      <c r="R41" s="442"/>
      <c r="S41" s="410"/>
      <c r="T41" s="66"/>
      <c r="U41" s="384"/>
      <c r="V41" s="66"/>
    </row>
    <row r="42" spans="1:22" x14ac:dyDescent="0.25">
      <c r="A42" s="384"/>
      <c r="B42" s="66"/>
      <c r="C42" s="66"/>
      <c r="D42" s="465"/>
      <c r="E42" s="489"/>
      <c r="F42" s="476"/>
      <c r="G42" s="66"/>
      <c r="H42" s="465" t="s">
        <v>78</v>
      </c>
      <c r="I42" s="436">
        <v>0.76851851851851849</v>
      </c>
      <c r="J42" s="411">
        <v>0.71617821166867557</v>
      </c>
      <c r="K42" s="66"/>
      <c r="L42" s="414">
        <v>0.80555555555555558</v>
      </c>
      <c r="M42" s="435">
        <v>0.74376951442175809</v>
      </c>
      <c r="N42" s="436">
        <v>0.75</v>
      </c>
      <c r="O42" s="435">
        <v>0.70238256029213453</v>
      </c>
      <c r="P42" s="436"/>
      <c r="Q42" s="435"/>
      <c r="R42" s="436"/>
      <c r="S42" s="411"/>
      <c r="T42" s="66"/>
      <c r="U42" s="384"/>
      <c r="V42" s="66"/>
    </row>
    <row r="43" spans="1:22" x14ac:dyDescent="0.25">
      <c r="A43" s="384"/>
      <c r="B43" s="66"/>
      <c r="C43" s="66"/>
      <c r="D43" s="466"/>
      <c r="E43" s="490"/>
      <c r="F43" s="477"/>
      <c r="G43" s="66"/>
      <c r="H43" s="466" t="s">
        <v>86</v>
      </c>
      <c r="I43" s="444">
        <v>0.56666666666666654</v>
      </c>
      <c r="J43" s="412">
        <v>0.55582898859699703</v>
      </c>
      <c r="K43" s="66"/>
      <c r="L43" s="415">
        <v>0.7</v>
      </c>
      <c r="M43" s="443">
        <v>0.69789400917199096</v>
      </c>
      <c r="N43" s="444">
        <v>0.5</v>
      </c>
      <c r="O43" s="443">
        <v>0.48479647830950012</v>
      </c>
      <c r="P43" s="444"/>
      <c r="Q43" s="443"/>
      <c r="R43" s="444"/>
      <c r="S43" s="412"/>
      <c r="T43" s="66"/>
      <c r="U43" s="384"/>
      <c r="V43" s="66"/>
    </row>
    <row r="44" spans="1:22" ht="3.9" customHeight="1" x14ac:dyDescent="0.25">
      <c r="A44" s="384"/>
      <c r="B44" s="66"/>
      <c r="C44" s="66"/>
      <c r="D44" s="463"/>
      <c r="E44" s="487"/>
      <c r="F44" s="474"/>
      <c r="G44" s="66"/>
      <c r="H44" s="463"/>
      <c r="I44" s="440"/>
      <c r="J44" s="407"/>
      <c r="K44" s="66"/>
      <c r="L44" s="407"/>
      <c r="M44" s="439"/>
      <c r="N44" s="440"/>
      <c r="O44" s="439"/>
      <c r="P44" s="440"/>
      <c r="Q44" s="439"/>
      <c r="R44" s="440"/>
      <c r="S44" s="407"/>
      <c r="T44" s="66"/>
      <c r="U44" s="384"/>
      <c r="V44" s="66"/>
    </row>
    <row r="45" spans="1:22" x14ac:dyDescent="0.25">
      <c r="A45" s="384"/>
      <c r="B45" s="66"/>
      <c r="C45" s="66"/>
      <c r="D45" s="499" t="s">
        <v>131</v>
      </c>
      <c r="E45" s="491">
        <v>0.56153846153846143</v>
      </c>
      <c r="F45" s="478">
        <v>0.55043508781358275</v>
      </c>
      <c r="G45" s="66"/>
      <c r="H45" s="467" t="s">
        <v>87</v>
      </c>
      <c r="I45" s="446">
        <v>0.3833333333333333</v>
      </c>
      <c r="J45" s="416">
        <v>0.32047907328784975</v>
      </c>
      <c r="K45" s="66"/>
      <c r="L45" s="418">
        <v>0.5</v>
      </c>
      <c r="M45" s="445">
        <v>0.4699259849537139</v>
      </c>
      <c r="N45" s="446">
        <v>0.5</v>
      </c>
      <c r="O45" s="445">
        <v>0.4699259849537139</v>
      </c>
      <c r="P45" s="446">
        <v>0.33333333333333331</v>
      </c>
      <c r="Q45" s="445">
        <v>0.25643039685962232</v>
      </c>
      <c r="R45" s="446">
        <v>0.33333333333333331</v>
      </c>
      <c r="S45" s="416">
        <v>0.25643039685962232</v>
      </c>
      <c r="T45" s="66"/>
      <c r="U45" s="384"/>
      <c r="V45" s="66"/>
    </row>
    <row r="46" spans="1:22" x14ac:dyDescent="0.25">
      <c r="A46" s="384"/>
      <c r="B46" s="66"/>
      <c r="C46" s="66"/>
      <c r="D46" s="468"/>
      <c r="E46" s="492"/>
      <c r="F46" s="479"/>
      <c r="G46" s="66"/>
      <c r="H46" s="468" t="s">
        <v>88</v>
      </c>
      <c r="I46" s="448">
        <v>0.71428571428571419</v>
      </c>
      <c r="J46" s="417">
        <v>0.67070002464986633</v>
      </c>
      <c r="K46" s="66"/>
      <c r="L46" s="419">
        <v>0.7142857142857143</v>
      </c>
      <c r="M46" s="447">
        <v>0.67070002464986644</v>
      </c>
      <c r="N46" s="448">
        <v>0.7142857142857143</v>
      </c>
      <c r="O46" s="447">
        <v>0.67070002464986644</v>
      </c>
      <c r="P46" s="448">
        <v>0.7142857142857143</v>
      </c>
      <c r="Q46" s="447">
        <v>0.67070002464986644</v>
      </c>
      <c r="R46" s="448">
        <v>0</v>
      </c>
      <c r="S46" s="417">
        <v>0</v>
      </c>
      <c r="T46" s="66"/>
      <c r="U46" s="384"/>
      <c r="V46" s="66"/>
    </row>
    <row r="47" spans="1:22" ht="3.9" customHeight="1" thickBot="1" x14ac:dyDescent="0.3">
      <c r="A47" s="384"/>
      <c r="B47" s="66"/>
      <c r="C47" s="66"/>
      <c r="D47" s="463"/>
      <c r="E47" s="487"/>
      <c r="F47" s="474"/>
      <c r="G47" s="66"/>
      <c r="H47" s="463"/>
      <c r="I47" s="440"/>
      <c r="J47" s="407"/>
      <c r="K47" s="66"/>
      <c r="L47" s="407"/>
      <c r="M47" s="439"/>
      <c r="N47" s="440"/>
      <c r="O47" s="439"/>
      <c r="P47" s="440"/>
      <c r="Q47" s="439"/>
      <c r="R47" s="440"/>
      <c r="S47" s="407"/>
      <c r="T47" s="66"/>
      <c r="U47" s="384"/>
      <c r="V47" s="66"/>
    </row>
    <row r="48" spans="1:22" x14ac:dyDescent="0.25">
      <c r="A48" s="384"/>
      <c r="B48" s="66"/>
      <c r="C48" s="66"/>
      <c r="D48" s="500" t="s">
        <v>132</v>
      </c>
      <c r="E48" s="493">
        <v>0.93877551020408134</v>
      </c>
      <c r="F48" s="480">
        <v>0.9516364425614523</v>
      </c>
      <c r="G48" s="66"/>
      <c r="H48" s="469" t="s">
        <v>89</v>
      </c>
      <c r="I48" s="450">
        <v>0.66666666666666663</v>
      </c>
      <c r="J48" s="420">
        <v>0.72634174488913494</v>
      </c>
      <c r="K48" s="66"/>
      <c r="L48" s="423">
        <v>0.66666666666666663</v>
      </c>
      <c r="M48" s="449">
        <v>0.72634174488913494</v>
      </c>
      <c r="N48" s="450">
        <v>0.66666666666666663</v>
      </c>
      <c r="O48" s="449">
        <v>0.72634174488913494</v>
      </c>
      <c r="P48" s="450">
        <v>0.66666666666666663</v>
      </c>
      <c r="Q48" s="449">
        <v>0.72634174488913494</v>
      </c>
      <c r="R48" s="450">
        <v>0.66666666666666663</v>
      </c>
      <c r="S48" s="420">
        <v>0.72634174488913494</v>
      </c>
      <c r="T48" s="66"/>
      <c r="U48" s="384"/>
      <c r="V48" s="66"/>
    </row>
    <row r="49" spans="1:22" x14ac:dyDescent="0.25">
      <c r="A49" s="384"/>
      <c r="B49" s="66"/>
      <c r="C49" s="66"/>
      <c r="D49" s="470"/>
      <c r="E49" s="458"/>
      <c r="F49" s="481"/>
      <c r="G49" s="66"/>
      <c r="H49" s="470" t="s">
        <v>90</v>
      </c>
      <c r="I49" s="436">
        <v>0.82499999999999996</v>
      </c>
      <c r="J49" s="421">
        <v>0.9016748934903791</v>
      </c>
      <c r="K49" s="66"/>
      <c r="L49" s="424">
        <v>1</v>
      </c>
      <c r="M49" s="435">
        <v>1</v>
      </c>
      <c r="N49" s="436">
        <v>1</v>
      </c>
      <c r="O49" s="435">
        <v>1</v>
      </c>
      <c r="P49" s="436">
        <v>0.75</v>
      </c>
      <c r="Q49" s="435">
        <v>0.85953556212911297</v>
      </c>
      <c r="R49" s="436">
        <v>0.75</v>
      </c>
      <c r="S49" s="421">
        <v>0.85953556212911297</v>
      </c>
      <c r="T49" s="66"/>
      <c r="U49" s="384"/>
      <c r="V49" s="66"/>
    </row>
    <row r="50" spans="1:22" ht="12.6" thickBot="1" x14ac:dyDescent="0.3">
      <c r="A50" s="384"/>
      <c r="B50" s="66"/>
      <c r="C50" s="66"/>
      <c r="D50" s="471"/>
      <c r="E50" s="494"/>
      <c r="F50" s="482"/>
      <c r="G50" s="66"/>
      <c r="H50" s="471" t="s">
        <v>108</v>
      </c>
      <c r="I50" s="452">
        <v>0.96904761904761882</v>
      </c>
      <c r="J50" s="422">
        <v>0.96536562616952093</v>
      </c>
      <c r="K50" s="66"/>
      <c r="L50" s="425">
        <v>1</v>
      </c>
      <c r="M50" s="451">
        <v>1</v>
      </c>
      <c r="N50" s="452">
        <v>0.97619047619047616</v>
      </c>
      <c r="O50" s="451">
        <v>0.97456068250567884</v>
      </c>
      <c r="P50" s="452">
        <v>0.97619047619047616</v>
      </c>
      <c r="Q50" s="451">
        <v>0.97456068250567884</v>
      </c>
      <c r="R50" s="452">
        <v>0.95238095238095233</v>
      </c>
      <c r="S50" s="422">
        <v>0.94521321229170407</v>
      </c>
      <c r="T50" s="66"/>
      <c r="U50" s="384"/>
      <c r="V50" s="66"/>
    </row>
    <row r="51" spans="1:22" x14ac:dyDescent="0.25">
      <c r="A51" s="384"/>
      <c r="B51" s="66"/>
      <c r="C51" s="453"/>
      <c r="D51" s="456"/>
      <c r="E51" s="458"/>
      <c r="F51" s="458"/>
      <c r="G51" s="458"/>
      <c r="H51" s="456"/>
      <c r="I51" s="454"/>
      <c r="J51" s="453"/>
      <c r="K51" s="458"/>
      <c r="L51" s="454"/>
      <c r="M51" s="453"/>
      <c r="N51" s="454"/>
      <c r="O51" s="453"/>
      <c r="P51" s="454"/>
      <c r="Q51" s="453"/>
      <c r="R51" s="454"/>
      <c r="S51" s="66"/>
      <c r="T51" s="66"/>
      <c r="U51" s="384"/>
      <c r="V51" s="66"/>
    </row>
    <row r="52" spans="1:22" ht="3.9" customHeight="1" x14ac:dyDescent="0.25">
      <c r="A52" s="384"/>
      <c r="B52" s="384"/>
      <c r="C52" s="384"/>
      <c r="D52" s="385"/>
      <c r="E52" s="384"/>
      <c r="F52" s="384"/>
      <c r="G52" s="384"/>
      <c r="H52" s="385"/>
      <c r="I52" s="384"/>
      <c r="J52" s="384"/>
      <c r="K52" s="384"/>
      <c r="L52" s="384"/>
      <c r="M52" s="384"/>
      <c r="N52" s="384"/>
      <c r="O52" s="384"/>
      <c r="P52" s="384"/>
      <c r="Q52" s="384"/>
      <c r="R52" s="384"/>
      <c r="S52" s="384"/>
      <c r="T52" s="384"/>
      <c r="U52" s="384"/>
      <c r="V52" s="66"/>
    </row>
    <row r="53" spans="1:22" x14ac:dyDescent="0.25">
      <c r="A53" s="66"/>
      <c r="B53" s="66"/>
      <c r="C53" s="66"/>
      <c r="D53" s="67"/>
      <c r="E53" s="66"/>
      <c r="F53" s="66"/>
      <c r="G53" s="66"/>
      <c r="H53" s="67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</row>
    <row r="54" spans="1:22" x14ac:dyDescent="0.25">
      <c r="A54" s="66"/>
      <c r="B54" s="66"/>
      <c r="C54" s="66"/>
      <c r="D54" s="67"/>
      <c r="E54" s="66"/>
      <c r="F54" s="66"/>
      <c r="G54" s="66"/>
      <c r="H54" s="67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</row>
  </sheetData>
  <conditionalFormatting sqref="A4:XFD1048576 A1:A2 C2:G2 E1:XFD1 A3:G3 H2:XFD3">
    <cfRule type="cellIs" dxfId="106" priority="3" operator="equal">
      <formula>0</formula>
    </cfRule>
  </conditionalFormatting>
  <conditionalFormatting sqref="B2">
    <cfRule type="cellIs" dxfId="105" priority="2" operator="equal">
      <formula>0</formula>
    </cfRule>
  </conditionalFormatting>
  <conditionalFormatting sqref="B1:D1">
    <cfRule type="cellIs" dxfId="104" priority="1" operator="equal">
      <formula>0</formula>
    </cfRule>
  </conditionalFormatting>
  <hyperlinks>
    <hyperlink ref="B1:D1" location="оглавление!A1" tooltip="в оглавление" display="оглавление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AM304"/>
  <sheetViews>
    <sheetView workbookViewId="0">
      <pane xSplit="10" ySplit="12" topLeftCell="K13" activePane="bottomRight" state="frozen"/>
      <selection pane="topRight" activeCell="K1" sqref="K1"/>
      <selection pane="bottomLeft" activeCell="A13" sqref="A13"/>
      <selection pane="bottomRight"/>
    </sheetView>
  </sheetViews>
  <sheetFormatPr defaultColWidth="9.109375" defaultRowHeight="12" x14ac:dyDescent="0.25"/>
  <cols>
    <col min="1" max="1" width="0.88671875" style="13" customWidth="1"/>
    <col min="2" max="2" width="1.6640625" style="13" customWidth="1"/>
    <col min="3" max="3" width="3.6640625" style="93" bestFit="1" customWidth="1"/>
    <col min="4" max="4" width="10.88671875" style="13" customWidth="1"/>
    <col min="5" max="5" width="19" style="358" customWidth="1"/>
    <col min="6" max="6" width="6.6640625" style="358" customWidth="1"/>
    <col min="7" max="7" width="19" style="51" bestFit="1" customWidth="1"/>
    <col min="8" max="8" width="2.5546875" style="14" bestFit="1" customWidth="1"/>
    <col min="9" max="9" width="9.6640625" style="295" customWidth="1"/>
    <col min="10" max="11" width="1.6640625" style="13" customWidth="1"/>
    <col min="12" max="12" width="11" style="295" bestFit="1" customWidth="1"/>
    <col min="13" max="13" width="6.6640625" style="295" customWidth="1"/>
    <col min="14" max="14" width="12.6640625" style="51" customWidth="1"/>
    <col min="15" max="15" width="1.6640625" style="13" customWidth="1"/>
    <col min="16" max="16" width="5.6640625" style="13" customWidth="1"/>
    <col min="17" max="17" width="9.6640625" style="50" customWidth="1"/>
    <col min="18" max="18" width="0.5546875" style="13" customWidth="1"/>
    <col min="19" max="19" width="5.6640625" style="13" customWidth="1"/>
    <col min="20" max="20" width="9.6640625" style="50" customWidth="1"/>
    <col min="21" max="21" width="0.5546875" style="13" customWidth="1"/>
    <col min="22" max="22" width="5.6640625" style="13" customWidth="1"/>
    <col min="23" max="23" width="9.6640625" style="50" customWidth="1"/>
    <col min="24" max="24" width="1.6640625" style="13" customWidth="1"/>
    <col min="25" max="25" width="15.33203125" style="347" customWidth="1"/>
    <col min="26" max="26" width="1.6640625" style="13" customWidth="1"/>
    <col min="27" max="27" width="5.6640625" style="13" customWidth="1"/>
    <col min="28" max="28" width="9.6640625" style="50" customWidth="1"/>
    <col min="29" max="29" width="0.5546875" style="13" customWidth="1"/>
    <col min="30" max="30" width="5.6640625" style="13" customWidth="1"/>
    <col min="31" max="31" width="9.6640625" style="50" customWidth="1"/>
    <col min="32" max="32" width="0.5546875" style="13" customWidth="1"/>
    <col min="33" max="33" width="5.6640625" style="13" customWidth="1"/>
    <col min="34" max="34" width="9.6640625" style="50" customWidth="1"/>
    <col min="35" max="35" width="1.6640625" style="13" customWidth="1"/>
    <col min="36" max="36" width="15.6640625" style="347" customWidth="1"/>
    <col min="37" max="37" width="1.6640625" style="13" customWidth="1"/>
    <col min="38" max="38" width="0.88671875" style="13" customWidth="1"/>
    <col min="39" max="39" width="1.6640625" style="13" customWidth="1"/>
    <col min="40" max="40" width="8.44140625" style="13" customWidth="1"/>
    <col min="41" max="41" width="9.109375" style="13" customWidth="1"/>
    <col min="42" max="42" width="7.33203125" style="13" customWidth="1"/>
    <col min="43" max="43" width="8" style="13" customWidth="1"/>
    <col min="44" max="44" width="2.6640625" style="13" customWidth="1"/>
    <col min="45" max="16384" width="9.109375" style="13"/>
  </cols>
  <sheetData>
    <row r="1" spans="1:39" x14ac:dyDescent="0.25">
      <c r="A1" s="384"/>
      <c r="B1" s="542" t="s">
        <v>286</v>
      </c>
      <c r="C1" s="543"/>
      <c r="D1" s="543"/>
      <c r="E1" s="352"/>
      <c r="F1" s="352"/>
      <c r="G1" s="276"/>
      <c r="H1" s="136"/>
      <c r="I1" s="275"/>
      <c r="J1" s="66"/>
      <c r="K1" s="66"/>
      <c r="L1" s="275"/>
      <c r="M1" s="275"/>
      <c r="N1" s="276"/>
      <c r="O1" s="66"/>
      <c r="P1" s="66"/>
      <c r="Q1" s="71"/>
      <c r="R1" s="66"/>
      <c r="S1" s="66"/>
      <c r="T1" s="71"/>
      <c r="U1" s="66"/>
      <c r="V1" s="66"/>
      <c r="W1" s="71"/>
      <c r="X1" s="66"/>
      <c r="Y1" s="343"/>
      <c r="Z1" s="66"/>
      <c r="AA1" s="66"/>
      <c r="AB1" s="71"/>
      <c r="AC1" s="66"/>
      <c r="AD1" s="66"/>
      <c r="AE1" s="71"/>
      <c r="AF1" s="66"/>
      <c r="AG1" s="66"/>
      <c r="AH1" s="71"/>
      <c r="AI1" s="66"/>
      <c r="AJ1" s="343"/>
      <c r="AK1" s="66"/>
      <c r="AL1" s="384"/>
      <c r="AM1" s="66"/>
    </row>
    <row r="2" spans="1:39" x14ac:dyDescent="0.25">
      <c r="A2" s="384"/>
      <c r="B2" s="67" t="s">
        <v>265</v>
      </c>
      <c r="C2" s="96"/>
      <c r="D2" s="66"/>
      <c r="E2" s="352"/>
      <c r="F2" s="352"/>
      <c r="G2" s="276"/>
      <c r="H2" s="136"/>
      <c r="I2" s="275"/>
      <c r="J2" s="66"/>
      <c r="K2" s="66"/>
      <c r="L2" s="275"/>
      <c r="M2" s="275"/>
      <c r="N2" s="276"/>
      <c r="O2" s="66"/>
      <c r="P2" s="66"/>
      <c r="Q2" s="71"/>
      <c r="R2" s="66"/>
      <c r="S2" s="66"/>
      <c r="T2" s="71"/>
      <c r="U2" s="66"/>
      <c r="V2" s="66"/>
      <c r="W2" s="71"/>
      <c r="X2" s="66"/>
      <c r="Y2" s="343"/>
      <c r="Z2" s="66"/>
      <c r="AA2" s="66"/>
      <c r="AB2" s="71"/>
      <c r="AC2" s="66"/>
      <c r="AD2" s="66"/>
      <c r="AE2" s="71"/>
      <c r="AF2" s="66"/>
      <c r="AG2" s="66"/>
      <c r="AH2" s="71"/>
      <c r="AI2" s="66"/>
      <c r="AJ2" s="343"/>
      <c r="AK2" s="66"/>
      <c r="AL2" s="384"/>
      <c r="AM2" s="66"/>
    </row>
    <row r="3" spans="1:39" x14ac:dyDescent="0.25">
      <c r="A3" s="384"/>
      <c r="B3" s="67" t="s">
        <v>274</v>
      </c>
      <c r="C3" s="96"/>
      <c r="D3" s="66"/>
      <c r="E3" s="352"/>
      <c r="F3" s="352"/>
      <c r="G3" s="276"/>
      <c r="H3" s="136"/>
      <c r="I3" s="275"/>
      <c r="J3" s="66"/>
      <c r="K3" s="66"/>
      <c r="L3" s="275"/>
      <c r="M3" s="275"/>
      <c r="N3" s="276"/>
      <c r="O3" s="66"/>
      <c r="P3" s="66"/>
      <c r="Q3" s="71"/>
      <c r="R3" s="66"/>
      <c r="S3" s="66"/>
      <c r="T3" s="71"/>
      <c r="U3" s="66"/>
      <c r="V3" s="66"/>
      <c r="W3" s="71"/>
      <c r="X3" s="66"/>
      <c r="Y3" s="343"/>
      <c r="Z3" s="66"/>
      <c r="AA3" s="66"/>
      <c r="AB3" s="71"/>
      <c r="AC3" s="66"/>
      <c r="AD3" s="66"/>
      <c r="AE3" s="71"/>
      <c r="AF3" s="66"/>
      <c r="AG3" s="66"/>
      <c r="AH3" s="71"/>
      <c r="AI3" s="66"/>
      <c r="AJ3" s="343"/>
      <c r="AK3" s="66"/>
      <c r="AL3" s="384"/>
      <c r="AM3" s="66"/>
    </row>
    <row r="4" spans="1:39" s="65" customFormat="1" x14ac:dyDescent="0.25">
      <c r="A4" s="385"/>
      <c r="B4" s="67" t="s">
        <v>182</v>
      </c>
      <c r="C4" s="98"/>
      <c r="D4" s="72"/>
      <c r="E4" s="278"/>
      <c r="F4" s="278"/>
      <c r="H4" s="371"/>
      <c r="I4" s="294"/>
      <c r="J4" s="67"/>
      <c r="K4" s="67"/>
      <c r="L4" s="72" t="s">
        <v>172</v>
      </c>
      <c r="M4" s="72"/>
      <c r="N4" s="279" t="s">
        <v>77</v>
      </c>
      <c r="O4" s="67"/>
      <c r="P4" s="67"/>
      <c r="Q4" s="69"/>
      <c r="R4" s="67"/>
      <c r="S4" s="67"/>
      <c r="T4" s="69"/>
      <c r="U4" s="67"/>
      <c r="V4" s="67"/>
      <c r="W4" s="69"/>
      <c r="X4" s="67"/>
      <c r="Y4" s="344"/>
      <c r="Z4" s="67"/>
      <c r="AA4" s="67"/>
      <c r="AB4" s="69"/>
      <c r="AC4" s="67"/>
      <c r="AD4" s="67"/>
      <c r="AE4" s="69"/>
      <c r="AF4" s="67"/>
      <c r="AG4" s="67"/>
      <c r="AH4" s="69"/>
      <c r="AI4" s="67"/>
      <c r="AJ4" s="344"/>
      <c r="AK4" s="67"/>
      <c r="AL4" s="385"/>
      <c r="AM4" s="67"/>
    </row>
    <row r="5" spans="1:39" s="65" customFormat="1" x14ac:dyDescent="0.25">
      <c r="A5" s="385"/>
      <c r="B5" s="67"/>
      <c r="C5" s="98"/>
      <c r="D5" s="68"/>
      <c r="E5" s="278"/>
      <c r="F5" s="278"/>
      <c r="G5" s="72" t="s">
        <v>65</v>
      </c>
      <c r="H5" s="371" t="s">
        <v>171</v>
      </c>
      <c r="I5" s="277">
        <v>42795</v>
      </c>
      <c r="J5" s="67"/>
      <c r="K5" s="67"/>
      <c r="L5" s="294">
        <v>42814</v>
      </c>
      <c r="M5" s="72"/>
      <c r="N5" s="279" t="s">
        <v>173</v>
      </c>
      <c r="O5" s="67"/>
      <c r="P5" s="67" t="s">
        <v>177</v>
      </c>
      <c r="Q5" s="69"/>
      <c r="R5" s="67"/>
      <c r="S5" s="67"/>
      <c r="T5" s="69"/>
      <c r="U5" s="67"/>
      <c r="V5" s="67"/>
      <c r="W5" s="69"/>
      <c r="X5" s="67"/>
      <c r="Y5" s="344" t="s">
        <v>196</v>
      </c>
      <c r="Z5" s="67"/>
      <c r="AA5" s="67" t="s">
        <v>178</v>
      </c>
      <c r="AB5" s="69"/>
      <c r="AC5" s="67"/>
      <c r="AD5" s="67"/>
      <c r="AE5" s="69"/>
      <c r="AF5" s="67"/>
      <c r="AG5" s="67"/>
      <c r="AH5" s="69"/>
      <c r="AI5" s="67"/>
      <c r="AJ5" s="344" t="s">
        <v>203</v>
      </c>
      <c r="AK5" s="67"/>
      <c r="AL5" s="385"/>
      <c r="AM5" s="67"/>
    </row>
    <row r="6" spans="1:39" ht="3" customHeight="1" thickBot="1" x14ac:dyDescent="0.3">
      <c r="A6" s="384"/>
      <c r="B6" s="66"/>
      <c r="C6" s="372"/>
      <c r="D6" s="311"/>
      <c r="E6" s="353"/>
      <c r="F6" s="353"/>
      <c r="G6" s="312"/>
      <c r="H6" s="137"/>
      <c r="I6" s="313"/>
      <c r="J6" s="67"/>
      <c r="K6" s="67"/>
      <c r="L6" s="313"/>
      <c r="M6" s="313"/>
      <c r="N6" s="312"/>
      <c r="O6" s="67"/>
      <c r="P6" s="311"/>
      <c r="Q6" s="143"/>
      <c r="R6" s="67"/>
      <c r="S6" s="311"/>
      <c r="T6" s="143"/>
      <c r="U6" s="67"/>
      <c r="V6" s="311"/>
      <c r="W6" s="143"/>
      <c r="X6" s="67"/>
      <c r="Y6" s="345"/>
      <c r="Z6" s="67"/>
      <c r="AA6" s="311"/>
      <c r="AB6" s="143"/>
      <c r="AC6" s="67"/>
      <c r="AD6" s="311"/>
      <c r="AE6" s="143"/>
      <c r="AF6" s="67"/>
      <c r="AG6" s="311"/>
      <c r="AH6" s="143"/>
      <c r="AI6" s="67"/>
      <c r="AJ6" s="345"/>
      <c r="AK6" s="67"/>
      <c r="AL6" s="385"/>
      <c r="AM6" s="66"/>
    </row>
    <row r="7" spans="1:39" s="65" customFormat="1" ht="12.6" thickBot="1" x14ac:dyDescent="0.3">
      <c r="A7" s="385"/>
      <c r="B7" s="67"/>
      <c r="C7" s="373" t="s">
        <v>133</v>
      </c>
      <c r="D7" s="89" t="s">
        <v>292</v>
      </c>
      <c r="E7" s="304"/>
      <c r="F7" s="304"/>
      <c r="G7" s="304"/>
      <c r="H7" s="137"/>
      <c r="I7" s="296">
        <v>2574905.5900000003</v>
      </c>
      <c r="J7" s="67"/>
      <c r="K7" s="67"/>
      <c r="L7" s="306">
        <v>1472314.1900000002</v>
      </c>
      <c r="M7" s="310">
        <v>0.57179346525089492</v>
      </c>
      <c r="N7" s="279" t="s">
        <v>174</v>
      </c>
      <c r="O7" s="67"/>
      <c r="P7" s="280" t="s">
        <v>117</v>
      </c>
      <c r="Q7" s="281"/>
      <c r="R7" s="67"/>
      <c r="S7" s="285" t="s">
        <v>168</v>
      </c>
      <c r="T7" s="286"/>
      <c r="U7" s="67"/>
      <c r="V7" s="289" t="s">
        <v>169</v>
      </c>
      <c r="W7" s="290"/>
      <c r="X7" s="67"/>
      <c r="Y7" s="344" t="s">
        <v>170</v>
      </c>
      <c r="Z7" s="67"/>
      <c r="AA7" s="280" t="s">
        <v>117</v>
      </c>
      <c r="AB7" s="281"/>
      <c r="AC7" s="67"/>
      <c r="AD7" s="285" t="s">
        <v>168</v>
      </c>
      <c r="AE7" s="286"/>
      <c r="AF7" s="67"/>
      <c r="AG7" s="289" t="s">
        <v>169</v>
      </c>
      <c r="AH7" s="290"/>
      <c r="AI7" s="67"/>
      <c r="AJ7" s="344" t="s">
        <v>176</v>
      </c>
      <c r="AK7" s="67"/>
      <c r="AL7" s="385"/>
      <c r="AM7" s="67"/>
    </row>
    <row r="8" spans="1:39" s="65" customFormat="1" x14ac:dyDescent="0.25">
      <c r="A8" s="385"/>
      <c r="B8" s="67"/>
      <c r="C8" s="374">
        <v>29</v>
      </c>
      <c r="D8" s="67" t="s">
        <v>75</v>
      </c>
      <c r="E8" s="278"/>
      <c r="F8" s="278"/>
      <c r="G8" s="278"/>
      <c r="H8" s="137"/>
      <c r="I8" s="284">
        <v>1122449.2400000002</v>
      </c>
      <c r="J8" s="67"/>
      <c r="K8" s="67"/>
      <c r="L8" s="307">
        <v>574917.72600000002</v>
      </c>
      <c r="M8" s="309">
        <v>0.51219930978794181</v>
      </c>
      <c r="N8" s="278" t="s">
        <v>174</v>
      </c>
      <c r="O8" s="293"/>
      <c r="P8" s="282">
        <v>21</v>
      </c>
      <c r="Q8" s="283">
        <v>806695.92</v>
      </c>
      <c r="R8" s="67"/>
      <c r="S8" s="287">
        <v>0</v>
      </c>
      <c r="T8" s="288">
        <v>0</v>
      </c>
      <c r="U8" s="67"/>
      <c r="V8" s="291">
        <v>8</v>
      </c>
      <c r="W8" s="292">
        <v>315753.32</v>
      </c>
      <c r="X8" s="67"/>
      <c r="Y8" s="344" t="s">
        <v>154</v>
      </c>
      <c r="Z8" s="293"/>
      <c r="AA8" s="282">
        <v>13</v>
      </c>
      <c r="AB8" s="283">
        <v>505159.4</v>
      </c>
      <c r="AC8" s="67"/>
      <c r="AD8" s="287">
        <v>8</v>
      </c>
      <c r="AE8" s="288">
        <v>301536.51999999996</v>
      </c>
      <c r="AF8" s="67"/>
      <c r="AG8" s="291">
        <v>8</v>
      </c>
      <c r="AH8" s="292">
        <v>315753.32</v>
      </c>
      <c r="AI8" s="67"/>
      <c r="AJ8" s="344" t="s">
        <v>158</v>
      </c>
      <c r="AK8" s="67"/>
      <c r="AL8" s="385"/>
      <c r="AM8" s="67"/>
    </row>
    <row r="9" spans="1:39" s="65" customFormat="1" x14ac:dyDescent="0.25">
      <c r="A9" s="385"/>
      <c r="B9" s="67"/>
      <c r="C9" s="374">
        <v>36</v>
      </c>
      <c r="D9" s="67" t="s">
        <v>78</v>
      </c>
      <c r="E9" s="278"/>
      <c r="F9" s="278"/>
      <c r="G9" s="278"/>
      <c r="H9" s="137"/>
      <c r="I9" s="284">
        <v>1090811.8500000001</v>
      </c>
      <c r="J9" s="67"/>
      <c r="K9" s="67"/>
      <c r="L9" s="307">
        <v>659569.35000000009</v>
      </c>
      <c r="M9" s="309">
        <v>0.60465913530367321</v>
      </c>
      <c r="N9" s="278" t="s">
        <v>174</v>
      </c>
      <c r="O9" s="293"/>
      <c r="P9" s="282">
        <v>28</v>
      </c>
      <c r="Q9" s="283">
        <v>783281.1599999998</v>
      </c>
      <c r="R9" s="67"/>
      <c r="S9" s="287">
        <v>1</v>
      </c>
      <c r="T9" s="288">
        <v>28031.439999999995</v>
      </c>
      <c r="U9" s="67"/>
      <c r="V9" s="291">
        <v>7</v>
      </c>
      <c r="W9" s="292">
        <v>279499.25000000006</v>
      </c>
      <c r="X9" s="67"/>
      <c r="Y9" s="344" t="s">
        <v>155</v>
      </c>
      <c r="Z9" s="293"/>
      <c r="AA9" s="282">
        <v>26</v>
      </c>
      <c r="AB9" s="283">
        <v>738135.77999999991</v>
      </c>
      <c r="AC9" s="67"/>
      <c r="AD9" s="287">
        <v>1</v>
      </c>
      <c r="AE9" s="288">
        <v>28031.439999999995</v>
      </c>
      <c r="AF9" s="67"/>
      <c r="AG9" s="291">
        <v>9</v>
      </c>
      <c r="AH9" s="292">
        <v>324644.63</v>
      </c>
      <c r="AI9" s="67"/>
      <c r="AJ9" s="344" t="s">
        <v>156</v>
      </c>
      <c r="AK9" s="67"/>
      <c r="AL9" s="385"/>
      <c r="AM9" s="67"/>
    </row>
    <row r="10" spans="1:39" s="65" customFormat="1" x14ac:dyDescent="0.25">
      <c r="A10" s="385"/>
      <c r="B10" s="67"/>
      <c r="C10" s="374">
        <v>10</v>
      </c>
      <c r="D10" s="67" t="s">
        <v>86</v>
      </c>
      <c r="E10" s="278"/>
      <c r="F10" s="278"/>
      <c r="G10" s="279"/>
      <c r="H10" s="137"/>
      <c r="I10" s="284">
        <v>361644.49999999994</v>
      </c>
      <c r="J10" s="67"/>
      <c r="K10" s="67"/>
      <c r="L10" s="308">
        <v>237827.11400000003</v>
      </c>
      <c r="M10" s="310">
        <v>0.6576267964810748</v>
      </c>
      <c r="N10" s="279" t="s">
        <v>174</v>
      </c>
      <c r="O10" s="293"/>
      <c r="P10" s="282">
        <v>7</v>
      </c>
      <c r="Q10" s="283">
        <v>252389.53000000003</v>
      </c>
      <c r="R10" s="67"/>
      <c r="S10" s="287">
        <v>0</v>
      </c>
      <c r="T10" s="288">
        <v>0</v>
      </c>
      <c r="U10" s="67"/>
      <c r="V10" s="291">
        <v>3</v>
      </c>
      <c r="W10" s="292">
        <v>109254.96999999999</v>
      </c>
      <c r="X10" s="67"/>
      <c r="Y10" s="344" t="s">
        <v>157</v>
      </c>
      <c r="Z10" s="293"/>
      <c r="AA10" s="282">
        <v>5</v>
      </c>
      <c r="AB10" s="283">
        <v>175323.97999999998</v>
      </c>
      <c r="AC10" s="67"/>
      <c r="AD10" s="287">
        <v>0</v>
      </c>
      <c r="AE10" s="288">
        <v>0</v>
      </c>
      <c r="AF10" s="67"/>
      <c r="AG10" s="291">
        <v>5</v>
      </c>
      <c r="AH10" s="292">
        <v>186320.52000000002</v>
      </c>
      <c r="AI10" s="67"/>
      <c r="AJ10" s="344" t="s">
        <v>159</v>
      </c>
      <c r="AK10" s="67"/>
      <c r="AL10" s="385"/>
      <c r="AM10" s="67"/>
    </row>
    <row r="11" spans="1:39" s="11" customFormat="1" ht="10.199999999999999" x14ac:dyDescent="0.2">
      <c r="A11" s="386"/>
      <c r="B11" s="70"/>
      <c r="C11" s="70"/>
      <c r="D11" s="70" t="s">
        <v>27</v>
      </c>
      <c r="E11" s="354"/>
      <c r="F11" s="354"/>
      <c r="G11" s="297"/>
      <c r="H11" s="70"/>
      <c r="I11" s="298">
        <v>0</v>
      </c>
      <c r="J11" s="70"/>
      <c r="K11" s="70"/>
      <c r="L11" s="298">
        <v>0</v>
      </c>
      <c r="M11" s="305"/>
      <c r="N11" s="297"/>
      <c r="O11" s="70"/>
      <c r="P11" s="299"/>
      <c r="Q11" s="300"/>
      <c r="R11" s="70"/>
      <c r="S11" s="301"/>
      <c r="T11" s="302"/>
      <c r="U11" s="70"/>
      <c r="V11" s="348">
        <v>0</v>
      </c>
      <c r="W11" s="303">
        <v>0</v>
      </c>
      <c r="X11" s="70"/>
      <c r="Y11" s="346"/>
      <c r="Z11" s="70"/>
      <c r="AA11" s="299"/>
      <c r="AB11" s="300"/>
      <c r="AC11" s="70"/>
      <c r="AD11" s="301"/>
      <c r="AE11" s="302"/>
      <c r="AF11" s="70"/>
      <c r="AG11" s="348">
        <v>0</v>
      </c>
      <c r="AH11" s="303">
        <v>0</v>
      </c>
      <c r="AI11" s="70"/>
      <c r="AJ11" s="346"/>
      <c r="AK11" s="70"/>
      <c r="AL11" s="386"/>
      <c r="AM11" s="70"/>
    </row>
    <row r="12" spans="1:39" s="65" customFormat="1" x14ac:dyDescent="0.25">
      <c r="A12" s="385"/>
      <c r="B12" s="67"/>
      <c r="C12" s="375" t="s">
        <v>33</v>
      </c>
      <c r="D12" s="534" t="s">
        <v>184</v>
      </c>
      <c r="E12" s="278" t="s">
        <v>183</v>
      </c>
      <c r="F12" s="278" t="s">
        <v>29</v>
      </c>
      <c r="G12" s="279" t="s">
        <v>185</v>
      </c>
      <c r="H12" s="137"/>
      <c r="I12" s="72" t="s">
        <v>65</v>
      </c>
      <c r="J12" s="67"/>
      <c r="K12" s="67"/>
      <c r="L12" s="72" t="s">
        <v>30</v>
      </c>
      <c r="M12" s="72" t="s">
        <v>137</v>
      </c>
      <c r="N12" s="279" t="s">
        <v>151</v>
      </c>
      <c r="O12" s="67"/>
      <c r="P12" s="359" t="s">
        <v>190</v>
      </c>
      <c r="Q12" s="360" t="s">
        <v>191</v>
      </c>
      <c r="R12" s="72"/>
      <c r="S12" s="361" t="s">
        <v>192</v>
      </c>
      <c r="T12" s="362" t="s">
        <v>193</v>
      </c>
      <c r="U12" s="72"/>
      <c r="V12" s="363" t="s">
        <v>194</v>
      </c>
      <c r="W12" s="364" t="s">
        <v>195</v>
      </c>
      <c r="X12" s="67"/>
      <c r="Y12" s="344" t="s">
        <v>204</v>
      </c>
      <c r="Z12" s="67"/>
      <c r="AA12" s="359" t="s">
        <v>197</v>
      </c>
      <c r="AB12" s="360" t="s">
        <v>198</v>
      </c>
      <c r="AC12" s="72"/>
      <c r="AD12" s="361" t="s">
        <v>199</v>
      </c>
      <c r="AE12" s="362" t="s">
        <v>200</v>
      </c>
      <c r="AF12" s="72"/>
      <c r="AG12" s="363" t="s">
        <v>201</v>
      </c>
      <c r="AH12" s="364" t="s">
        <v>202</v>
      </c>
      <c r="AI12" s="67"/>
      <c r="AJ12" s="344" t="s">
        <v>205</v>
      </c>
      <c r="AK12" s="67"/>
      <c r="AL12" s="385"/>
      <c r="AM12" s="67"/>
    </row>
    <row r="13" spans="1:39" ht="3" customHeight="1" x14ac:dyDescent="0.25">
      <c r="A13" s="384"/>
      <c r="B13" s="66"/>
      <c r="C13" s="376">
        <v>0</v>
      </c>
      <c r="D13" s="311"/>
      <c r="E13" s="353"/>
      <c r="F13" s="353"/>
      <c r="G13" s="312"/>
      <c r="H13" s="136"/>
      <c r="I13" s="312"/>
      <c r="J13" s="66"/>
      <c r="K13" s="66"/>
      <c r="L13" s="313"/>
      <c r="M13" s="313"/>
      <c r="N13" s="312"/>
      <c r="O13" s="66"/>
      <c r="P13" s="365"/>
      <c r="Q13" s="366"/>
      <c r="R13" s="66"/>
      <c r="S13" s="367"/>
      <c r="T13" s="368"/>
      <c r="U13" s="66"/>
      <c r="V13" s="369"/>
      <c r="W13" s="370"/>
      <c r="X13" s="66"/>
      <c r="Y13" s="345"/>
      <c r="Z13" s="66"/>
      <c r="AA13" s="365"/>
      <c r="AB13" s="366"/>
      <c r="AC13" s="66"/>
      <c r="AD13" s="367"/>
      <c r="AE13" s="368"/>
      <c r="AF13" s="66"/>
      <c r="AG13" s="369"/>
      <c r="AH13" s="370"/>
      <c r="AI13" s="66"/>
      <c r="AJ13" s="345"/>
      <c r="AK13" s="66"/>
      <c r="AL13" s="384"/>
      <c r="AM13" s="66"/>
    </row>
    <row r="14" spans="1:39" x14ac:dyDescent="0.25">
      <c r="A14" s="384"/>
      <c r="B14" s="66"/>
      <c r="C14" s="377">
        <v>1</v>
      </c>
      <c r="D14" s="314">
        <v>10000002</v>
      </c>
      <c r="E14" s="355" t="s">
        <v>245</v>
      </c>
      <c r="F14" s="355" t="s">
        <v>293</v>
      </c>
      <c r="G14" s="315" t="s">
        <v>75</v>
      </c>
      <c r="H14" s="136"/>
      <c r="I14" s="320">
        <v>21426.099999999995</v>
      </c>
      <c r="J14" s="66"/>
      <c r="K14" s="66"/>
      <c r="L14" s="320">
        <v>8570.44</v>
      </c>
      <c r="M14" s="323">
        <v>0.40000000000000013</v>
      </c>
      <c r="N14" s="315" t="s">
        <v>175</v>
      </c>
      <c r="O14" s="66"/>
      <c r="P14" s="325">
        <v>1</v>
      </c>
      <c r="Q14" s="326">
        <v>21426.099999999995</v>
      </c>
      <c r="R14" s="66"/>
      <c r="S14" s="331">
        <v>0</v>
      </c>
      <c r="T14" s="332">
        <v>0</v>
      </c>
      <c r="U14" s="66"/>
      <c r="V14" s="337">
        <v>0</v>
      </c>
      <c r="W14" s="338">
        <v>0</v>
      </c>
      <c r="X14" s="66"/>
      <c r="Y14" s="349">
        <v>42795</v>
      </c>
      <c r="Z14" s="66"/>
      <c r="AA14" s="325">
        <v>1</v>
      </c>
      <c r="AB14" s="326">
        <v>21426.099999999995</v>
      </c>
      <c r="AC14" s="66"/>
      <c r="AD14" s="331">
        <v>0</v>
      </c>
      <c r="AE14" s="332">
        <v>0</v>
      </c>
      <c r="AF14" s="66"/>
      <c r="AG14" s="337">
        <v>0</v>
      </c>
      <c r="AH14" s="338">
        <v>0</v>
      </c>
      <c r="AI14" s="66"/>
      <c r="AJ14" s="349">
        <v>42796</v>
      </c>
      <c r="AK14" s="66"/>
      <c r="AL14" s="384"/>
      <c r="AM14" s="66"/>
    </row>
    <row r="15" spans="1:39" x14ac:dyDescent="0.25">
      <c r="A15" s="384"/>
      <c r="B15" s="66"/>
      <c r="C15" s="378">
        <v>2</v>
      </c>
      <c r="D15" s="316">
        <v>10000003</v>
      </c>
      <c r="E15" s="356" t="s">
        <v>245</v>
      </c>
      <c r="F15" s="356" t="s">
        <v>294</v>
      </c>
      <c r="G15" s="317" t="s">
        <v>75</v>
      </c>
      <c r="H15" s="136"/>
      <c r="I15" s="321">
        <v>42585.789999999994</v>
      </c>
      <c r="J15" s="66"/>
      <c r="K15" s="66"/>
      <c r="L15" s="321">
        <v>25551.473999999998</v>
      </c>
      <c r="M15" s="324">
        <v>0.60000000000000009</v>
      </c>
      <c r="N15" s="317" t="s">
        <v>174</v>
      </c>
      <c r="O15" s="66"/>
      <c r="P15" s="327">
        <v>1</v>
      </c>
      <c r="Q15" s="328">
        <v>42585.789999999994</v>
      </c>
      <c r="R15" s="66"/>
      <c r="S15" s="333">
        <v>0</v>
      </c>
      <c r="T15" s="334">
        <v>0</v>
      </c>
      <c r="U15" s="66"/>
      <c r="V15" s="339">
        <v>0</v>
      </c>
      <c r="W15" s="340">
        <v>0</v>
      </c>
      <c r="X15" s="66"/>
      <c r="Y15" s="350">
        <v>42795</v>
      </c>
      <c r="Z15" s="66"/>
      <c r="AA15" s="327">
        <v>1</v>
      </c>
      <c r="AB15" s="328">
        <v>42585.789999999994</v>
      </c>
      <c r="AC15" s="66"/>
      <c r="AD15" s="333">
        <v>0</v>
      </c>
      <c r="AE15" s="334">
        <v>0</v>
      </c>
      <c r="AF15" s="66"/>
      <c r="AG15" s="339">
        <v>0</v>
      </c>
      <c r="AH15" s="340">
        <v>0</v>
      </c>
      <c r="AI15" s="66"/>
      <c r="AJ15" s="350">
        <v>42796</v>
      </c>
      <c r="AK15" s="66"/>
      <c r="AL15" s="384"/>
      <c r="AM15" s="66"/>
    </row>
    <row r="16" spans="1:39" x14ac:dyDescent="0.25">
      <c r="A16" s="384"/>
      <c r="B16" s="66"/>
      <c r="C16" s="378">
        <v>3</v>
      </c>
      <c r="D16" s="316">
        <v>10000004</v>
      </c>
      <c r="E16" s="356" t="s">
        <v>245</v>
      </c>
      <c r="F16" s="356" t="s">
        <v>295</v>
      </c>
      <c r="G16" s="317" t="s">
        <v>75</v>
      </c>
      <c r="H16" s="136"/>
      <c r="I16" s="321">
        <v>46472.340000000026</v>
      </c>
      <c r="J16" s="66"/>
      <c r="K16" s="66"/>
      <c r="L16" s="321">
        <v>37177.871999999996</v>
      </c>
      <c r="M16" s="324">
        <v>0.79999999999999949</v>
      </c>
      <c r="N16" s="317" t="s">
        <v>174</v>
      </c>
      <c r="O16" s="66"/>
      <c r="P16" s="327">
        <v>1</v>
      </c>
      <c r="Q16" s="328">
        <v>46472.340000000026</v>
      </c>
      <c r="R16" s="66"/>
      <c r="S16" s="333">
        <v>0</v>
      </c>
      <c r="T16" s="334">
        <v>0</v>
      </c>
      <c r="U16" s="66"/>
      <c r="V16" s="339">
        <v>0</v>
      </c>
      <c r="W16" s="340">
        <v>0</v>
      </c>
      <c r="X16" s="66"/>
      <c r="Y16" s="350">
        <v>42795</v>
      </c>
      <c r="Z16" s="66"/>
      <c r="AA16" s="327">
        <v>1</v>
      </c>
      <c r="AB16" s="328">
        <v>46472.340000000026</v>
      </c>
      <c r="AC16" s="66"/>
      <c r="AD16" s="333">
        <v>0</v>
      </c>
      <c r="AE16" s="334">
        <v>0</v>
      </c>
      <c r="AF16" s="66"/>
      <c r="AG16" s="339">
        <v>0</v>
      </c>
      <c r="AH16" s="340">
        <v>0</v>
      </c>
      <c r="AI16" s="66"/>
      <c r="AJ16" s="350">
        <v>42796</v>
      </c>
      <c r="AK16" s="66"/>
      <c r="AL16" s="384"/>
      <c r="AM16" s="66"/>
    </row>
    <row r="17" spans="1:39" x14ac:dyDescent="0.25">
      <c r="A17" s="384"/>
      <c r="B17" s="66"/>
      <c r="C17" s="378">
        <v>4</v>
      </c>
      <c r="D17" s="316">
        <v>10000006</v>
      </c>
      <c r="E17" s="356" t="s">
        <v>245</v>
      </c>
      <c r="F17" s="356" t="s">
        <v>296</v>
      </c>
      <c r="G17" s="317" t="s">
        <v>75</v>
      </c>
      <c r="H17" s="136"/>
      <c r="I17" s="321">
        <v>42585.789999999994</v>
      </c>
      <c r="J17" s="66"/>
      <c r="K17" s="66"/>
      <c r="L17" s="321">
        <v>8517.1580000000013</v>
      </c>
      <c r="M17" s="324">
        <v>0.20000000000000007</v>
      </c>
      <c r="N17" s="317" t="s">
        <v>175</v>
      </c>
      <c r="O17" s="66"/>
      <c r="P17" s="327">
        <v>0</v>
      </c>
      <c r="Q17" s="328">
        <v>0</v>
      </c>
      <c r="R17" s="66"/>
      <c r="S17" s="333">
        <v>0</v>
      </c>
      <c r="T17" s="334">
        <v>0</v>
      </c>
      <c r="U17" s="66"/>
      <c r="V17" s="339">
        <v>1</v>
      </c>
      <c r="W17" s="340">
        <v>42585.789999999994</v>
      </c>
      <c r="X17" s="66"/>
      <c r="Y17" s="350" t="s">
        <v>290</v>
      </c>
      <c r="Z17" s="66"/>
      <c r="AA17" s="327">
        <v>0</v>
      </c>
      <c r="AB17" s="328">
        <v>0</v>
      </c>
      <c r="AC17" s="66"/>
      <c r="AD17" s="333">
        <v>0</v>
      </c>
      <c r="AE17" s="334">
        <v>0</v>
      </c>
      <c r="AF17" s="66"/>
      <c r="AG17" s="339">
        <v>1</v>
      </c>
      <c r="AH17" s="340">
        <v>42585.789999999994</v>
      </c>
      <c r="AI17" s="66"/>
      <c r="AJ17" s="350" t="s">
        <v>290</v>
      </c>
      <c r="AK17" s="66"/>
      <c r="AL17" s="384"/>
      <c r="AM17" s="66"/>
    </row>
    <row r="18" spans="1:39" x14ac:dyDescent="0.25">
      <c r="A18" s="384"/>
      <c r="B18" s="66"/>
      <c r="C18" s="378">
        <v>5</v>
      </c>
      <c r="D18" s="316">
        <v>10000012</v>
      </c>
      <c r="E18" s="356" t="s">
        <v>245</v>
      </c>
      <c r="F18" s="356" t="s">
        <v>297</v>
      </c>
      <c r="G18" s="317" t="s">
        <v>75</v>
      </c>
      <c r="H18" s="136"/>
      <c r="I18" s="321">
        <v>42585.789999999994</v>
      </c>
      <c r="J18" s="66"/>
      <c r="K18" s="66"/>
      <c r="L18" s="321">
        <v>17034.316000000003</v>
      </c>
      <c r="M18" s="324">
        <v>0.40000000000000013</v>
      </c>
      <c r="N18" s="317" t="s">
        <v>175</v>
      </c>
      <c r="O18" s="66"/>
      <c r="P18" s="327">
        <v>1</v>
      </c>
      <c r="Q18" s="328">
        <v>42585.789999999994</v>
      </c>
      <c r="R18" s="66"/>
      <c r="S18" s="333">
        <v>0</v>
      </c>
      <c r="T18" s="334">
        <v>0</v>
      </c>
      <c r="U18" s="66"/>
      <c r="V18" s="339">
        <v>0</v>
      </c>
      <c r="W18" s="340">
        <v>0</v>
      </c>
      <c r="X18" s="66"/>
      <c r="Y18" s="350">
        <v>42795</v>
      </c>
      <c r="Z18" s="66"/>
      <c r="AA18" s="327">
        <v>1</v>
      </c>
      <c r="AB18" s="328">
        <v>42585.789999999994</v>
      </c>
      <c r="AC18" s="66"/>
      <c r="AD18" s="333">
        <v>0</v>
      </c>
      <c r="AE18" s="334">
        <v>0</v>
      </c>
      <c r="AF18" s="66"/>
      <c r="AG18" s="339">
        <v>0</v>
      </c>
      <c r="AH18" s="340">
        <v>0</v>
      </c>
      <c r="AI18" s="66"/>
      <c r="AJ18" s="350">
        <v>42796</v>
      </c>
      <c r="AK18" s="66"/>
      <c r="AL18" s="384"/>
      <c r="AM18" s="66"/>
    </row>
    <row r="19" spans="1:39" x14ac:dyDescent="0.25">
      <c r="A19" s="384"/>
      <c r="B19" s="66"/>
      <c r="C19" s="378">
        <v>6</v>
      </c>
      <c r="D19" s="316">
        <v>10000014</v>
      </c>
      <c r="E19" s="356" t="s">
        <v>245</v>
      </c>
      <c r="F19" s="356" t="s">
        <v>298</v>
      </c>
      <c r="G19" s="317" t="s">
        <v>75</v>
      </c>
      <c r="H19" s="136"/>
      <c r="I19" s="321">
        <v>19837.940000000002</v>
      </c>
      <c r="J19" s="66"/>
      <c r="K19" s="66"/>
      <c r="L19" s="321">
        <v>15870.351999999999</v>
      </c>
      <c r="M19" s="324">
        <v>0.79999999999999982</v>
      </c>
      <c r="N19" s="317" t="s">
        <v>174</v>
      </c>
      <c r="O19" s="66"/>
      <c r="P19" s="327">
        <v>0</v>
      </c>
      <c r="Q19" s="328">
        <v>0</v>
      </c>
      <c r="R19" s="66"/>
      <c r="S19" s="333">
        <v>0</v>
      </c>
      <c r="T19" s="334">
        <v>0</v>
      </c>
      <c r="U19" s="66"/>
      <c r="V19" s="339">
        <v>1</v>
      </c>
      <c r="W19" s="340">
        <v>19837.940000000002</v>
      </c>
      <c r="X19" s="66"/>
      <c r="Y19" s="350" t="s">
        <v>290</v>
      </c>
      <c r="Z19" s="66"/>
      <c r="AA19" s="327">
        <v>0</v>
      </c>
      <c r="AB19" s="328">
        <v>0</v>
      </c>
      <c r="AC19" s="66"/>
      <c r="AD19" s="333">
        <v>0</v>
      </c>
      <c r="AE19" s="334">
        <v>0</v>
      </c>
      <c r="AF19" s="66"/>
      <c r="AG19" s="339">
        <v>1</v>
      </c>
      <c r="AH19" s="340">
        <v>19837.940000000002</v>
      </c>
      <c r="AI19" s="66"/>
      <c r="AJ19" s="350" t="s">
        <v>290</v>
      </c>
      <c r="AK19" s="66"/>
      <c r="AL19" s="384"/>
      <c r="AM19" s="66"/>
    </row>
    <row r="20" spans="1:39" x14ac:dyDescent="0.25">
      <c r="A20" s="384"/>
      <c r="B20" s="66"/>
      <c r="C20" s="378">
        <v>7</v>
      </c>
      <c r="D20" s="316">
        <v>10000015</v>
      </c>
      <c r="E20" s="356" t="s">
        <v>245</v>
      </c>
      <c r="F20" s="356" t="s">
        <v>299</v>
      </c>
      <c r="G20" s="317" t="s">
        <v>75</v>
      </c>
      <c r="H20" s="136"/>
      <c r="I20" s="321">
        <v>42585.789999999994</v>
      </c>
      <c r="J20" s="66"/>
      <c r="K20" s="66"/>
      <c r="L20" s="321">
        <v>42585.79</v>
      </c>
      <c r="M20" s="324">
        <v>1.0000000000000002</v>
      </c>
      <c r="N20" s="317" t="s">
        <v>150</v>
      </c>
      <c r="O20" s="66"/>
      <c r="P20" s="327">
        <v>1</v>
      </c>
      <c r="Q20" s="328">
        <v>42585.789999999994</v>
      </c>
      <c r="R20" s="66"/>
      <c r="S20" s="333">
        <v>0</v>
      </c>
      <c r="T20" s="334">
        <v>0</v>
      </c>
      <c r="U20" s="66"/>
      <c r="V20" s="339">
        <v>0</v>
      </c>
      <c r="W20" s="340">
        <v>0</v>
      </c>
      <c r="X20" s="66"/>
      <c r="Y20" s="350">
        <v>42795</v>
      </c>
      <c r="Z20" s="66"/>
      <c r="AA20" s="327">
        <v>1</v>
      </c>
      <c r="AB20" s="328">
        <v>42585.789999999994</v>
      </c>
      <c r="AC20" s="66"/>
      <c r="AD20" s="333">
        <v>0</v>
      </c>
      <c r="AE20" s="334">
        <v>0</v>
      </c>
      <c r="AF20" s="66"/>
      <c r="AG20" s="339">
        <v>0</v>
      </c>
      <c r="AH20" s="340">
        <v>0</v>
      </c>
      <c r="AI20" s="66"/>
      <c r="AJ20" s="350">
        <v>42796</v>
      </c>
      <c r="AK20" s="66"/>
      <c r="AL20" s="384"/>
      <c r="AM20" s="66"/>
    </row>
    <row r="21" spans="1:39" x14ac:dyDescent="0.25">
      <c r="A21" s="384"/>
      <c r="B21" s="66"/>
      <c r="C21" s="378">
        <v>8</v>
      </c>
      <c r="D21" s="316">
        <v>10000018</v>
      </c>
      <c r="E21" s="356" t="s">
        <v>245</v>
      </c>
      <c r="F21" s="356" t="s">
        <v>300</v>
      </c>
      <c r="G21" s="317" t="s">
        <v>75</v>
      </c>
      <c r="H21" s="136"/>
      <c r="I21" s="321">
        <v>28016.200000000019</v>
      </c>
      <c r="J21" s="66"/>
      <c r="K21" s="66"/>
      <c r="L21" s="321">
        <v>16809.72</v>
      </c>
      <c r="M21" s="324">
        <v>0.59999999999999964</v>
      </c>
      <c r="N21" s="317" t="s">
        <v>174</v>
      </c>
      <c r="O21" s="66"/>
      <c r="P21" s="327">
        <v>1</v>
      </c>
      <c r="Q21" s="328">
        <v>28016.200000000019</v>
      </c>
      <c r="R21" s="66"/>
      <c r="S21" s="333">
        <v>0</v>
      </c>
      <c r="T21" s="334">
        <v>0</v>
      </c>
      <c r="U21" s="66"/>
      <c r="V21" s="339">
        <v>0</v>
      </c>
      <c r="W21" s="340">
        <v>0</v>
      </c>
      <c r="X21" s="66"/>
      <c r="Y21" s="350">
        <v>42795</v>
      </c>
      <c r="Z21" s="66"/>
      <c r="AA21" s="327">
        <v>1</v>
      </c>
      <c r="AB21" s="328">
        <v>28016.200000000019</v>
      </c>
      <c r="AC21" s="66"/>
      <c r="AD21" s="333">
        <v>0</v>
      </c>
      <c r="AE21" s="334">
        <v>0</v>
      </c>
      <c r="AF21" s="66"/>
      <c r="AG21" s="339">
        <v>0</v>
      </c>
      <c r="AH21" s="340">
        <v>0</v>
      </c>
      <c r="AI21" s="66"/>
      <c r="AJ21" s="350">
        <v>42796</v>
      </c>
      <c r="AK21" s="66"/>
      <c r="AL21" s="384"/>
      <c r="AM21" s="66"/>
    </row>
    <row r="22" spans="1:39" x14ac:dyDescent="0.25">
      <c r="A22" s="384"/>
      <c r="B22" s="66"/>
      <c r="C22" s="378">
        <v>9</v>
      </c>
      <c r="D22" s="316">
        <v>10000019</v>
      </c>
      <c r="E22" s="356" t="s">
        <v>245</v>
      </c>
      <c r="F22" s="356" t="s">
        <v>301</v>
      </c>
      <c r="G22" s="317" t="s">
        <v>75</v>
      </c>
      <c r="H22" s="136"/>
      <c r="I22" s="321">
        <v>44184.510000000024</v>
      </c>
      <c r="J22" s="66"/>
      <c r="K22" s="66"/>
      <c r="L22" s="321">
        <v>35347.608</v>
      </c>
      <c r="M22" s="324">
        <v>0.7999999999999996</v>
      </c>
      <c r="N22" s="317" t="s">
        <v>174</v>
      </c>
      <c r="O22" s="66"/>
      <c r="P22" s="327">
        <v>1</v>
      </c>
      <c r="Q22" s="328">
        <v>44184.510000000024</v>
      </c>
      <c r="R22" s="66"/>
      <c r="S22" s="333">
        <v>0</v>
      </c>
      <c r="T22" s="334">
        <v>0</v>
      </c>
      <c r="U22" s="66"/>
      <c r="V22" s="339">
        <v>0</v>
      </c>
      <c r="W22" s="340">
        <v>0</v>
      </c>
      <c r="X22" s="66"/>
      <c r="Y22" s="350">
        <v>42795</v>
      </c>
      <c r="Z22" s="66"/>
      <c r="AA22" s="327">
        <v>1</v>
      </c>
      <c r="AB22" s="328">
        <v>44184.510000000024</v>
      </c>
      <c r="AC22" s="66"/>
      <c r="AD22" s="333">
        <v>0</v>
      </c>
      <c r="AE22" s="334">
        <v>0</v>
      </c>
      <c r="AF22" s="66"/>
      <c r="AG22" s="339">
        <v>0</v>
      </c>
      <c r="AH22" s="340">
        <v>0</v>
      </c>
      <c r="AI22" s="66"/>
      <c r="AJ22" s="350">
        <v>42796</v>
      </c>
      <c r="AK22" s="66"/>
      <c r="AL22" s="384"/>
      <c r="AM22" s="66"/>
    </row>
    <row r="23" spans="1:39" x14ac:dyDescent="0.25">
      <c r="A23" s="384"/>
      <c r="B23" s="66"/>
      <c r="C23" s="378">
        <v>10</v>
      </c>
      <c r="D23" s="316">
        <v>10000021</v>
      </c>
      <c r="E23" s="356" t="s">
        <v>245</v>
      </c>
      <c r="F23" s="356" t="s">
        <v>302</v>
      </c>
      <c r="G23" s="317" t="s">
        <v>75</v>
      </c>
      <c r="H23" s="136"/>
      <c r="I23" s="321">
        <v>41343.120000000003</v>
      </c>
      <c r="J23" s="66"/>
      <c r="K23" s="66"/>
      <c r="L23" s="321">
        <v>8268.6240000000016</v>
      </c>
      <c r="M23" s="324">
        <v>0.20000000000000004</v>
      </c>
      <c r="N23" s="317" t="s">
        <v>175</v>
      </c>
      <c r="O23" s="66"/>
      <c r="P23" s="327">
        <v>1</v>
      </c>
      <c r="Q23" s="328">
        <v>41343.120000000003</v>
      </c>
      <c r="R23" s="66"/>
      <c r="S23" s="333">
        <v>0</v>
      </c>
      <c r="T23" s="334">
        <v>0</v>
      </c>
      <c r="U23" s="66"/>
      <c r="V23" s="339">
        <v>0</v>
      </c>
      <c r="W23" s="340">
        <v>0</v>
      </c>
      <c r="X23" s="66"/>
      <c r="Y23" s="350">
        <v>42795</v>
      </c>
      <c r="Z23" s="66"/>
      <c r="AA23" s="327">
        <v>1</v>
      </c>
      <c r="AB23" s="328">
        <v>41343.120000000003</v>
      </c>
      <c r="AC23" s="66"/>
      <c r="AD23" s="333">
        <v>0</v>
      </c>
      <c r="AE23" s="334">
        <v>0</v>
      </c>
      <c r="AF23" s="66"/>
      <c r="AG23" s="339">
        <v>0</v>
      </c>
      <c r="AH23" s="340">
        <v>0</v>
      </c>
      <c r="AI23" s="66"/>
      <c r="AJ23" s="350">
        <v>42796</v>
      </c>
      <c r="AK23" s="66"/>
      <c r="AL23" s="384"/>
      <c r="AM23" s="66"/>
    </row>
    <row r="24" spans="1:39" x14ac:dyDescent="0.25">
      <c r="A24" s="384"/>
      <c r="B24" s="66"/>
      <c r="C24" s="378">
        <v>11</v>
      </c>
      <c r="D24" s="316">
        <v>10000022</v>
      </c>
      <c r="E24" s="356" t="s">
        <v>245</v>
      </c>
      <c r="F24" s="356" t="s">
        <v>303</v>
      </c>
      <c r="G24" s="317" t="s">
        <v>75</v>
      </c>
      <c r="H24" s="136"/>
      <c r="I24" s="321">
        <v>37230.109999999993</v>
      </c>
      <c r="J24" s="66"/>
      <c r="K24" s="66"/>
      <c r="L24" s="321">
        <v>14892.044000000002</v>
      </c>
      <c r="M24" s="324">
        <v>0.40000000000000013</v>
      </c>
      <c r="N24" s="317" t="s">
        <v>175</v>
      </c>
      <c r="O24" s="66"/>
      <c r="P24" s="327">
        <v>1</v>
      </c>
      <c r="Q24" s="328">
        <v>37230.109999999993</v>
      </c>
      <c r="R24" s="66"/>
      <c r="S24" s="333">
        <v>0</v>
      </c>
      <c r="T24" s="334">
        <v>0</v>
      </c>
      <c r="U24" s="66"/>
      <c r="V24" s="339">
        <v>0</v>
      </c>
      <c r="W24" s="340">
        <v>0</v>
      </c>
      <c r="X24" s="66"/>
      <c r="Y24" s="350">
        <v>42795</v>
      </c>
      <c r="Z24" s="66"/>
      <c r="AA24" s="327">
        <v>1</v>
      </c>
      <c r="AB24" s="328">
        <v>37230.109999999993</v>
      </c>
      <c r="AC24" s="66"/>
      <c r="AD24" s="333">
        <v>0</v>
      </c>
      <c r="AE24" s="334">
        <v>0</v>
      </c>
      <c r="AF24" s="66"/>
      <c r="AG24" s="339">
        <v>0</v>
      </c>
      <c r="AH24" s="340">
        <v>0</v>
      </c>
      <c r="AI24" s="66"/>
      <c r="AJ24" s="350">
        <v>42796</v>
      </c>
      <c r="AK24" s="66"/>
      <c r="AL24" s="384"/>
      <c r="AM24" s="66"/>
    </row>
    <row r="25" spans="1:39" x14ac:dyDescent="0.25">
      <c r="A25" s="384"/>
      <c r="B25" s="66"/>
      <c r="C25" s="378">
        <v>12</v>
      </c>
      <c r="D25" s="316">
        <v>10000041</v>
      </c>
      <c r="E25" s="356" t="s">
        <v>245</v>
      </c>
      <c r="F25" s="356" t="s">
        <v>304</v>
      </c>
      <c r="G25" s="317" t="s">
        <v>75</v>
      </c>
      <c r="H25" s="136"/>
      <c r="I25" s="321">
        <v>42585.789999999994</v>
      </c>
      <c r="J25" s="66"/>
      <c r="K25" s="66"/>
      <c r="L25" s="321">
        <v>8517.1580000000013</v>
      </c>
      <c r="M25" s="324">
        <v>0.20000000000000007</v>
      </c>
      <c r="N25" s="317" t="s">
        <v>175</v>
      </c>
      <c r="O25" s="66"/>
      <c r="P25" s="327">
        <v>1</v>
      </c>
      <c r="Q25" s="328">
        <v>42585.789999999994</v>
      </c>
      <c r="R25" s="66"/>
      <c r="S25" s="333">
        <v>0</v>
      </c>
      <c r="T25" s="334">
        <v>0</v>
      </c>
      <c r="U25" s="66"/>
      <c r="V25" s="339">
        <v>0</v>
      </c>
      <c r="W25" s="340">
        <v>0</v>
      </c>
      <c r="X25" s="66"/>
      <c r="Y25" s="350">
        <v>42795</v>
      </c>
      <c r="Z25" s="66"/>
      <c r="AA25" s="327">
        <v>1</v>
      </c>
      <c r="AB25" s="328">
        <v>42585.789999999994</v>
      </c>
      <c r="AC25" s="66"/>
      <c r="AD25" s="333">
        <v>0</v>
      </c>
      <c r="AE25" s="334">
        <v>0</v>
      </c>
      <c r="AF25" s="66"/>
      <c r="AG25" s="339">
        <v>0</v>
      </c>
      <c r="AH25" s="340">
        <v>0</v>
      </c>
      <c r="AI25" s="66"/>
      <c r="AJ25" s="350">
        <v>42796</v>
      </c>
      <c r="AK25" s="66"/>
      <c r="AL25" s="384"/>
      <c r="AM25" s="66"/>
    </row>
    <row r="26" spans="1:39" x14ac:dyDescent="0.25">
      <c r="A26" s="384"/>
      <c r="B26" s="66"/>
      <c r="C26" s="378">
        <v>13</v>
      </c>
      <c r="D26" s="316">
        <v>10000043</v>
      </c>
      <c r="E26" s="356" t="s">
        <v>245</v>
      </c>
      <c r="F26" s="356" t="s">
        <v>305</v>
      </c>
      <c r="G26" s="317" t="s">
        <v>75</v>
      </c>
      <c r="H26" s="136"/>
      <c r="I26" s="321">
        <v>46472.340000000026</v>
      </c>
      <c r="J26" s="66"/>
      <c r="K26" s="66"/>
      <c r="L26" s="321">
        <v>27883.403999999999</v>
      </c>
      <c r="M26" s="324">
        <v>0.59999999999999964</v>
      </c>
      <c r="N26" s="317" t="s">
        <v>174</v>
      </c>
      <c r="O26" s="66"/>
      <c r="P26" s="327">
        <v>1</v>
      </c>
      <c r="Q26" s="328">
        <v>46472.340000000026</v>
      </c>
      <c r="R26" s="66"/>
      <c r="S26" s="333">
        <v>0</v>
      </c>
      <c r="T26" s="334">
        <v>0</v>
      </c>
      <c r="U26" s="66"/>
      <c r="V26" s="339">
        <v>0</v>
      </c>
      <c r="W26" s="340">
        <v>0</v>
      </c>
      <c r="X26" s="66"/>
      <c r="Y26" s="350">
        <v>42795</v>
      </c>
      <c r="Z26" s="66"/>
      <c r="AA26" s="327">
        <v>1</v>
      </c>
      <c r="AB26" s="328">
        <v>46472.340000000026</v>
      </c>
      <c r="AC26" s="66"/>
      <c r="AD26" s="333">
        <v>0</v>
      </c>
      <c r="AE26" s="334">
        <v>0</v>
      </c>
      <c r="AF26" s="66"/>
      <c r="AG26" s="339">
        <v>0</v>
      </c>
      <c r="AH26" s="340">
        <v>0</v>
      </c>
      <c r="AI26" s="66"/>
      <c r="AJ26" s="350">
        <v>42796</v>
      </c>
      <c r="AK26" s="66"/>
      <c r="AL26" s="384"/>
      <c r="AM26" s="66"/>
    </row>
    <row r="27" spans="1:39" x14ac:dyDescent="0.25">
      <c r="A27" s="384"/>
      <c r="B27" s="66"/>
      <c r="C27" s="378">
        <v>14</v>
      </c>
      <c r="D27" s="316">
        <v>10000044</v>
      </c>
      <c r="E27" s="356" t="s">
        <v>245</v>
      </c>
      <c r="F27" s="356" t="s">
        <v>306</v>
      </c>
      <c r="G27" s="317" t="s">
        <v>75</v>
      </c>
      <c r="H27" s="136"/>
      <c r="I27" s="321">
        <v>42585.789999999994</v>
      </c>
      <c r="J27" s="66"/>
      <c r="K27" s="66"/>
      <c r="L27" s="321">
        <v>34068.632000000005</v>
      </c>
      <c r="M27" s="324">
        <v>0.80000000000000027</v>
      </c>
      <c r="N27" s="317" t="s">
        <v>174</v>
      </c>
      <c r="O27" s="66"/>
      <c r="P27" s="327">
        <v>0</v>
      </c>
      <c r="Q27" s="328">
        <v>0</v>
      </c>
      <c r="R27" s="66"/>
      <c r="S27" s="333">
        <v>0</v>
      </c>
      <c r="T27" s="334">
        <v>0</v>
      </c>
      <c r="U27" s="66"/>
      <c r="V27" s="339">
        <v>1</v>
      </c>
      <c r="W27" s="340">
        <v>42585.789999999994</v>
      </c>
      <c r="X27" s="66"/>
      <c r="Y27" s="350" t="s">
        <v>290</v>
      </c>
      <c r="Z27" s="66"/>
      <c r="AA27" s="327">
        <v>0</v>
      </c>
      <c r="AB27" s="328">
        <v>0</v>
      </c>
      <c r="AC27" s="66"/>
      <c r="AD27" s="333">
        <v>0</v>
      </c>
      <c r="AE27" s="334">
        <v>0</v>
      </c>
      <c r="AF27" s="66"/>
      <c r="AG27" s="339">
        <v>1</v>
      </c>
      <c r="AH27" s="340">
        <v>42585.789999999994</v>
      </c>
      <c r="AI27" s="66"/>
      <c r="AJ27" s="350" t="s">
        <v>290</v>
      </c>
      <c r="AK27" s="66"/>
      <c r="AL27" s="384"/>
      <c r="AM27" s="66"/>
    </row>
    <row r="28" spans="1:39" x14ac:dyDescent="0.25">
      <c r="A28" s="384"/>
      <c r="B28" s="66"/>
      <c r="C28" s="378">
        <v>15</v>
      </c>
      <c r="D28" s="316">
        <v>10000046</v>
      </c>
      <c r="E28" s="356" t="s">
        <v>245</v>
      </c>
      <c r="F28" s="356" t="s">
        <v>307</v>
      </c>
      <c r="G28" s="317" t="s">
        <v>75</v>
      </c>
      <c r="H28" s="136"/>
      <c r="I28" s="321">
        <v>46472.340000000026</v>
      </c>
      <c r="J28" s="66"/>
      <c r="K28" s="66"/>
      <c r="L28" s="321">
        <v>9294.4679999999989</v>
      </c>
      <c r="M28" s="324">
        <v>0.19999999999999987</v>
      </c>
      <c r="N28" s="317" t="s">
        <v>175</v>
      </c>
      <c r="O28" s="66"/>
      <c r="P28" s="327">
        <v>1</v>
      </c>
      <c r="Q28" s="328">
        <v>46472.340000000026</v>
      </c>
      <c r="R28" s="66"/>
      <c r="S28" s="333">
        <v>0</v>
      </c>
      <c r="T28" s="334">
        <v>0</v>
      </c>
      <c r="U28" s="66"/>
      <c r="V28" s="339">
        <v>0</v>
      </c>
      <c r="W28" s="340">
        <v>0</v>
      </c>
      <c r="X28" s="66"/>
      <c r="Y28" s="350">
        <v>42795</v>
      </c>
      <c r="Z28" s="66"/>
      <c r="AA28" s="327">
        <v>1</v>
      </c>
      <c r="AB28" s="328">
        <v>46472.340000000026</v>
      </c>
      <c r="AC28" s="66"/>
      <c r="AD28" s="333">
        <v>0</v>
      </c>
      <c r="AE28" s="334">
        <v>0</v>
      </c>
      <c r="AF28" s="66"/>
      <c r="AG28" s="339">
        <v>0</v>
      </c>
      <c r="AH28" s="340">
        <v>0</v>
      </c>
      <c r="AI28" s="66"/>
      <c r="AJ28" s="350">
        <v>42796</v>
      </c>
      <c r="AK28" s="66"/>
      <c r="AL28" s="384"/>
      <c r="AM28" s="66"/>
    </row>
    <row r="29" spans="1:39" x14ac:dyDescent="0.25">
      <c r="A29" s="384"/>
      <c r="B29" s="66"/>
      <c r="C29" s="378">
        <v>16</v>
      </c>
      <c r="D29" s="316">
        <v>20000027</v>
      </c>
      <c r="E29" s="356" t="s">
        <v>249</v>
      </c>
      <c r="F29" s="356" t="s">
        <v>308</v>
      </c>
      <c r="G29" s="317" t="s">
        <v>75</v>
      </c>
      <c r="H29" s="136"/>
      <c r="I29" s="321">
        <v>23199.18</v>
      </c>
      <c r="J29" s="66"/>
      <c r="K29" s="66"/>
      <c r="L29" s="321">
        <v>9279.6720000000005</v>
      </c>
      <c r="M29" s="324">
        <v>0.4</v>
      </c>
      <c r="N29" s="317" t="s">
        <v>175</v>
      </c>
      <c r="O29" s="66"/>
      <c r="P29" s="327">
        <v>1</v>
      </c>
      <c r="Q29" s="328">
        <v>23199.18</v>
      </c>
      <c r="R29" s="66"/>
      <c r="S29" s="333">
        <v>0</v>
      </c>
      <c r="T29" s="334">
        <v>0</v>
      </c>
      <c r="U29" s="66"/>
      <c r="V29" s="339">
        <v>0</v>
      </c>
      <c r="W29" s="340">
        <v>0</v>
      </c>
      <c r="X29" s="66"/>
      <c r="Y29" s="350">
        <v>42795</v>
      </c>
      <c r="Z29" s="66"/>
      <c r="AA29" s="327">
        <v>1</v>
      </c>
      <c r="AB29" s="328">
        <v>23199.18</v>
      </c>
      <c r="AC29" s="66"/>
      <c r="AD29" s="333">
        <v>0</v>
      </c>
      <c r="AE29" s="334">
        <v>0</v>
      </c>
      <c r="AF29" s="66"/>
      <c r="AG29" s="339">
        <v>0</v>
      </c>
      <c r="AH29" s="340">
        <v>0</v>
      </c>
      <c r="AI29" s="66"/>
      <c r="AJ29" s="350">
        <v>42796</v>
      </c>
      <c r="AK29" s="66"/>
      <c r="AL29" s="384"/>
      <c r="AM29" s="66"/>
    </row>
    <row r="30" spans="1:39" x14ac:dyDescent="0.25">
      <c r="A30" s="384"/>
      <c r="B30" s="66"/>
      <c r="C30" s="378">
        <v>17</v>
      </c>
      <c r="D30" s="316">
        <v>20000032</v>
      </c>
      <c r="E30" s="356" t="s">
        <v>249</v>
      </c>
      <c r="F30" s="356" t="s">
        <v>309</v>
      </c>
      <c r="G30" s="317" t="s">
        <v>75</v>
      </c>
      <c r="H30" s="136"/>
      <c r="I30" s="321">
        <v>44626.770000000004</v>
      </c>
      <c r="J30" s="66"/>
      <c r="K30" s="66"/>
      <c r="L30" s="321">
        <v>17850.707999999999</v>
      </c>
      <c r="M30" s="324">
        <v>0.39999999999999991</v>
      </c>
      <c r="N30" s="317" t="s">
        <v>175</v>
      </c>
      <c r="O30" s="66"/>
      <c r="P30" s="327">
        <v>0</v>
      </c>
      <c r="Q30" s="328">
        <v>0</v>
      </c>
      <c r="R30" s="66"/>
      <c r="S30" s="333">
        <v>0</v>
      </c>
      <c r="T30" s="334">
        <v>0</v>
      </c>
      <c r="U30" s="66"/>
      <c r="V30" s="339">
        <v>1</v>
      </c>
      <c r="W30" s="340">
        <v>44626.770000000004</v>
      </c>
      <c r="X30" s="66"/>
      <c r="Y30" s="350" t="s">
        <v>290</v>
      </c>
      <c r="Z30" s="66"/>
      <c r="AA30" s="327">
        <v>0</v>
      </c>
      <c r="AB30" s="328">
        <v>0</v>
      </c>
      <c r="AC30" s="66"/>
      <c r="AD30" s="333">
        <v>0</v>
      </c>
      <c r="AE30" s="334">
        <v>0</v>
      </c>
      <c r="AF30" s="66"/>
      <c r="AG30" s="339">
        <v>1</v>
      </c>
      <c r="AH30" s="340">
        <v>44626.770000000004</v>
      </c>
      <c r="AI30" s="66"/>
      <c r="AJ30" s="350" t="s">
        <v>290</v>
      </c>
      <c r="AK30" s="66"/>
      <c r="AL30" s="384"/>
      <c r="AM30" s="66"/>
    </row>
    <row r="31" spans="1:39" x14ac:dyDescent="0.25">
      <c r="A31" s="384"/>
      <c r="B31" s="66"/>
      <c r="C31" s="378">
        <v>18</v>
      </c>
      <c r="D31" s="316">
        <v>20000041</v>
      </c>
      <c r="E31" s="356" t="s">
        <v>249</v>
      </c>
      <c r="F31" s="356" t="s">
        <v>304</v>
      </c>
      <c r="G31" s="317" t="s">
        <v>75</v>
      </c>
      <c r="H31" s="136"/>
      <c r="I31" s="321">
        <v>57677.120000000003</v>
      </c>
      <c r="J31" s="66"/>
      <c r="K31" s="66"/>
      <c r="L31" s="321">
        <v>11535.424000000001</v>
      </c>
      <c r="M31" s="324">
        <v>0.2</v>
      </c>
      <c r="N31" s="317" t="s">
        <v>175</v>
      </c>
      <c r="O31" s="66"/>
      <c r="P31" s="327">
        <v>1</v>
      </c>
      <c r="Q31" s="328">
        <v>57677.120000000003</v>
      </c>
      <c r="R31" s="66"/>
      <c r="S31" s="333">
        <v>0</v>
      </c>
      <c r="T31" s="334">
        <v>0</v>
      </c>
      <c r="U31" s="66"/>
      <c r="V31" s="339">
        <v>0</v>
      </c>
      <c r="W31" s="340">
        <v>0</v>
      </c>
      <c r="X31" s="66"/>
      <c r="Y31" s="350">
        <v>42796</v>
      </c>
      <c r="Z31" s="66"/>
      <c r="AA31" s="327">
        <v>0</v>
      </c>
      <c r="AB31" s="328">
        <v>0</v>
      </c>
      <c r="AC31" s="66"/>
      <c r="AD31" s="333">
        <v>1</v>
      </c>
      <c r="AE31" s="334">
        <v>57677.120000000003</v>
      </c>
      <c r="AF31" s="66"/>
      <c r="AG31" s="339">
        <v>0</v>
      </c>
      <c r="AH31" s="340">
        <v>0</v>
      </c>
      <c r="AI31" s="66"/>
      <c r="AJ31" s="350">
        <v>42798</v>
      </c>
      <c r="AK31" s="66"/>
      <c r="AL31" s="384"/>
      <c r="AM31" s="66"/>
    </row>
    <row r="32" spans="1:39" x14ac:dyDescent="0.25">
      <c r="A32" s="384"/>
      <c r="B32" s="66"/>
      <c r="C32" s="378">
        <v>19</v>
      </c>
      <c r="D32" s="316">
        <v>20000047</v>
      </c>
      <c r="E32" s="356" t="s">
        <v>249</v>
      </c>
      <c r="F32" s="356" t="s">
        <v>310</v>
      </c>
      <c r="G32" s="317" t="s">
        <v>75</v>
      </c>
      <c r="H32" s="136"/>
      <c r="I32" s="321">
        <v>25011.71</v>
      </c>
      <c r="J32" s="66"/>
      <c r="K32" s="66"/>
      <c r="L32" s="321">
        <v>10004.684000000001</v>
      </c>
      <c r="M32" s="324">
        <v>0.40000000000000008</v>
      </c>
      <c r="N32" s="317" t="s">
        <v>175</v>
      </c>
      <c r="O32" s="66"/>
      <c r="P32" s="327">
        <v>1</v>
      </c>
      <c r="Q32" s="328">
        <v>25011.71</v>
      </c>
      <c r="R32" s="66"/>
      <c r="S32" s="333">
        <v>0</v>
      </c>
      <c r="T32" s="334">
        <v>0</v>
      </c>
      <c r="U32" s="66"/>
      <c r="V32" s="339">
        <v>0</v>
      </c>
      <c r="W32" s="340">
        <v>0</v>
      </c>
      <c r="X32" s="66"/>
      <c r="Y32" s="350">
        <v>42796</v>
      </c>
      <c r="Z32" s="66"/>
      <c r="AA32" s="327">
        <v>0</v>
      </c>
      <c r="AB32" s="328">
        <v>0</v>
      </c>
      <c r="AC32" s="66"/>
      <c r="AD32" s="333">
        <v>1</v>
      </c>
      <c r="AE32" s="334">
        <v>25011.71</v>
      </c>
      <c r="AF32" s="66"/>
      <c r="AG32" s="339">
        <v>0</v>
      </c>
      <c r="AH32" s="340">
        <v>0</v>
      </c>
      <c r="AI32" s="66"/>
      <c r="AJ32" s="350">
        <v>42798</v>
      </c>
      <c r="AK32" s="66"/>
      <c r="AL32" s="384"/>
      <c r="AM32" s="66"/>
    </row>
    <row r="33" spans="1:39" x14ac:dyDescent="0.25">
      <c r="A33" s="384"/>
      <c r="B33" s="66"/>
      <c r="C33" s="378">
        <v>20</v>
      </c>
      <c r="D33" s="316">
        <v>30000008</v>
      </c>
      <c r="E33" s="356" t="s">
        <v>250</v>
      </c>
      <c r="F33" s="356" t="s">
        <v>311</v>
      </c>
      <c r="G33" s="317" t="s">
        <v>75</v>
      </c>
      <c r="H33" s="136"/>
      <c r="I33" s="321">
        <v>67880.400000000009</v>
      </c>
      <c r="J33" s="66"/>
      <c r="K33" s="66"/>
      <c r="L33" s="321">
        <v>27152.16</v>
      </c>
      <c r="M33" s="324">
        <v>0.39999999999999997</v>
      </c>
      <c r="N33" s="317" t="s">
        <v>175</v>
      </c>
      <c r="O33" s="66"/>
      <c r="P33" s="327">
        <v>0</v>
      </c>
      <c r="Q33" s="328">
        <v>0</v>
      </c>
      <c r="R33" s="66"/>
      <c r="S33" s="333">
        <v>0</v>
      </c>
      <c r="T33" s="334">
        <v>0</v>
      </c>
      <c r="U33" s="66"/>
      <c r="V33" s="339">
        <v>1</v>
      </c>
      <c r="W33" s="340">
        <v>67880.400000000009</v>
      </c>
      <c r="X33" s="66"/>
      <c r="Y33" s="350" t="s">
        <v>290</v>
      </c>
      <c r="Z33" s="66"/>
      <c r="AA33" s="327">
        <v>0</v>
      </c>
      <c r="AB33" s="328">
        <v>0</v>
      </c>
      <c r="AC33" s="66"/>
      <c r="AD33" s="333">
        <v>0</v>
      </c>
      <c r="AE33" s="334">
        <v>0</v>
      </c>
      <c r="AF33" s="66"/>
      <c r="AG33" s="339">
        <v>1</v>
      </c>
      <c r="AH33" s="340">
        <v>67880.400000000009</v>
      </c>
      <c r="AI33" s="66"/>
      <c r="AJ33" s="350" t="s">
        <v>290</v>
      </c>
      <c r="AK33" s="66"/>
      <c r="AL33" s="384"/>
      <c r="AM33" s="66"/>
    </row>
    <row r="34" spans="1:39" x14ac:dyDescent="0.25">
      <c r="A34" s="384"/>
      <c r="B34" s="66"/>
      <c r="C34" s="378">
        <v>21</v>
      </c>
      <c r="D34" s="316">
        <v>30000011</v>
      </c>
      <c r="E34" s="356" t="s">
        <v>250</v>
      </c>
      <c r="F34" s="356" t="s">
        <v>312</v>
      </c>
      <c r="G34" s="317" t="s">
        <v>75</v>
      </c>
      <c r="H34" s="136"/>
      <c r="I34" s="321">
        <v>50705.780000000006</v>
      </c>
      <c r="J34" s="66"/>
      <c r="K34" s="66"/>
      <c r="L34" s="321">
        <v>50705.78</v>
      </c>
      <c r="M34" s="324">
        <v>0.99999999999999989</v>
      </c>
      <c r="N34" s="317" t="s">
        <v>150</v>
      </c>
      <c r="O34" s="66"/>
      <c r="P34" s="327">
        <v>1</v>
      </c>
      <c r="Q34" s="328">
        <v>50705.780000000006</v>
      </c>
      <c r="R34" s="66"/>
      <c r="S34" s="333">
        <v>0</v>
      </c>
      <c r="T34" s="334">
        <v>0</v>
      </c>
      <c r="U34" s="66"/>
      <c r="V34" s="339">
        <v>0</v>
      </c>
      <c r="W34" s="340">
        <v>0</v>
      </c>
      <c r="X34" s="66"/>
      <c r="Y34" s="350">
        <v>42796</v>
      </c>
      <c r="Z34" s="66"/>
      <c r="AA34" s="327">
        <v>0</v>
      </c>
      <c r="AB34" s="328">
        <v>0</v>
      </c>
      <c r="AC34" s="66"/>
      <c r="AD34" s="333">
        <v>1</v>
      </c>
      <c r="AE34" s="334">
        <v>50705.780000000006</v>
      </c>
      <c r="AF34" s="66"/>
      <c r="AG34" s="339">
        <v>0</v>
      </c>
      <c r="AH34" s="340">
        <v>0</v>
      </c>
      <c r="AI34" s="66"/>
      <c r="AJ34" s="350">
        <v>42798</v>
      </c>
      <c r="AK34" s="66"/>
      <c r="AL34" s="384"/>
      <c r="AM34" s="66"/>
    </row>
    <row r="35" spans="1:39" x14ac:dyDescent="0.25">
      <c r="A35" s="384"/>
      <c r="B35" s="66"/>
      <c r="C35" s="378">
        <v>22</v>
      </c>
      <c r="D35" s="316">
        <v>30000023</v>
      </c>
      <c r="E35" s="356" t="s">
        <v>250</v>
      </c>
      <c r="F35" s="356" t="s">
        <v>313</v>
      </c>
      <c r="G35" s="317" t="s">
        <v>75</v>
      </c>
      <c r="H35" s="136"/>
      <c r="I35" s="321">
        <v>24062.87999999999</v>
      </c>
      <c r="J35" s="66"/>
      <c r="K35" s="66"/>
      <c r="L35" s="321">
        <v>9625.152</v>
      </c>
      <c r="M35" s="324">
        <v>0.40000000000000019</v>
      </c>
      <c r="N35" s="317" t="s">
        <v>175</v>
      </c>
      <c r="O35" s="66"/>
      <c r="P35" s="327">
        <v>0</v>
      </c>
      <c r="Q35" s="328">
        <v>0</v>
      </c>
      <c r="R35" s="66"/>
      <c r="S35" s="333">
        <v>0</v>
      </c>
      <c r="T35" s="334">
        <v>0</v>
      </c>
      <c r="U35" s="66"/>
      <c r="V35" s="339">
        <v>1</v>
      </c>
      <c r="W35" s="340">
        <v>24062.87999999999</v>
      </c>
      <c r="X35" s="66"/>
      <c r="Y35" s="350" t="s">
        <v>290</v>
      </c>
      <c r="Z35" s="66"/>
      <c r="AA35" s="327">
        <v>0</v>
      </c>
      <c r="AB35" s="328">
        <v>0</v>
      </c>
      <c r="AC35" s="66"/>
      <c r="AD35" s="333">
        <v>0</v>
      </c>
      <c r="AE35" s="334">
        <v>0</v>
      </c>
      <c r="AF35" s="66"/>
      <c r="AG35" s="339">
        <v>1</v>
      </c>
      <c r="AH35" s="340">
        <v>24062.87999999999</v>
      </c>
      <c r="AI35" s="66"/>
      <c r="AJ35" s="350" t="s">
        <v>290</v>
      </c>
      <c r="AK35" s="66"/>
      <c r="AL35" s="384"/>
      <c r="AM35" s="66"/>
    </row>
    <row r="36" spans="1:39" x14ac:dyDescent="0.25">
      <c r="A36" s="384"/>
      <c r="B36" s="66"/>
      <c r="C36" s="378">
        <v>23</v>
      </c>
      <c r="D36" s="316">
        <v>40000005</v>
      </c>
      <c r="E36" s="356" t="s">
        <v>251</v>
      </c>
      <c r="F36" s="356" t="s">
        <v>314</v>
      </c>
      <c r="G36" s="317" t="s">
        <v>75</v>
      </c>
      <c r="H36" s="136"/>
      <c r="I36" s="321">
        <v>61386.259999999995</v>
      </c>
      <c r="J36" s="66"/>
      <c r="K36" s="66"/>
      <c r="L36" s="321">
        <v>49109.008000000002</v>
      </c>
      <c r="M36" s="324">
        <v>0.8</v>
      </c>
      <c r="N36" s="317" t="s">
        <v>174</v>
      </c>
      <c r="O36" s="66"/>
      <c r="P36" s="327">
        <v>1</v>
      </c>
      <c r="Q36" s="328">
        <v>61386.259999999995</v>
      </c>
      <c r="R36" s="66"/>
      <c r="S36" s="333">
        <v>0</v>
      </c>
      <c r="T36" s="334">
        <v>0</v>
      </c>
      <c r="U36" s="66"/>
      <c r="V36" s="339">
        <v>0</v>
      </c>
      <c r="W36" s="340">
        <v>0</v>
      </c>
      <c r="X36" s="66"/>
      <c r="Y36" s="350">
        <v>42796</v>
      </c>
      <c r="Z36" s="66"/>
      <c r="AA36" s="327">
        <v>0</v>
      </c>
      <c r="AB36" s="328">
        <v>0</v>
      </c>
      <c r="AC36" s="66"/>
      <c r="AD36" s="333">
        <v>1</v>
      </c>
      <c r="AE36" s="334">
        <v>61386.259999999995</v>
      </c>
      <c r="AF36" s="66"/>
      <c r="AG36" s="339">
        <v>0</v>
      </c>
      <c r="AH36" s="340">
        <v>0</v>
      </c>
      <c r="AI36" s="66"/>
      <c r="AJ36" s="350">
        <v>42798</v>
      </c>
      <c r="AK36" s="66"/>
      <c r="AL36" s="384"/>
      <c r="AM36" s="66"/>
    </row>
    <row r="37" spans="1:39" x14ac:dyDescent="0.25">
      <c r="A37" s="384"/>
      <c r="B37" s="66"/>
      <c r="C37" s="378">
        <v>24</v>
      </c>
      <c r="D37" s="316">
        <v>40000047</v>
      </c>
      <c r="E37" s="356" t="s">
        <v>251</v>
      </c>
      <c r="F37" s="356" t="s">
        <v>310</v>
      </c>
      <c r="G37" s="317" t="s">
        <v>75</v>
      </c>
      <c r="H37" s="136"/>
      <c r="I37" s="321">
        <v>37753.490000000005</v>
      </c>
      <c r="J37" s="66"/>
      <c r="K37" s="66"/>
      <c r="L37" s="321">
        <v>7550.6980000000003</v>
      </c>
      <c r="M37" s="324">
        <v>0.19999999999999998</v>
      </c>
      <c r="N37" s="317" t="s">
        <v>175</v>
      </c>
      <c r="O37" s="66"/>
      <c r="P37" s="327">
        <v>0</v>
      </c>
      <c r="Q37" s="328">
        <v>0</v>
      </c>
      <c r="R37" s="66"/>
      <c r="S37" s="333">
        <v>0</v>
      </c>
      <c r="T37" s="334">
        <v>0</v>
      </c>
      <c r="U37" s="66"/>
      <c r="V37" s="339">
        <v>1</v>
      </c>
      <c r="W37" s="340">
        <v>37753.490000000005</v>
      </c>
      <c r="X37" s="66"/>
      <c r="Y37" s="350" t="s">
        <v>290</v>
      </c>
      <c r="Z37" s="66"/>
      <c r="AA37" s="327">
        <v>0</v>
      </c>
      <c r="AB37" s="328">
        <v>0</v>
      </c>
      <c r="AC37" s="66"/>
      <c r="AD37" s="333">
        <v>0</v>
      </c>
      <c r="AE37" s="334">
        <v>0</v>
      </c>
      <c r="AF37" s="66"/>
      <c r="AG37" s="339">
        <v>1</v>
      </c>
      <c r="AH37" s="340">
        <v>37753.490000000005</v>
      </c>
      <c r="AI37" s="66"/>
      <c r="AJ37" s="350" t="s">
        <v>290</v>
      </c>
      <c r="AK37" s="66"/>
      <c r="AL37" s="384"/>
      <c r="AM37" s="66"/>
    </row>
    <row r="38" spans="1:39" x14ac:dyDescent="0.25">
      <c r="A38" s="384"/>
      <c r="B38" s="66"/>
      <c r="C38" s="378">
        <v>25</v>
      </c>
      <c r="D38" s="316">
        <v>60000050</v>
      </c>
      <c r="E38" s="356" t="s">
        <v>253</v>
      </c>
      <c r="F38" s="356" t="s">
        <v>315</v>
      </c>
      <c r="G38" s="317" t="s">
        <v>75</v>
      </c>
      <c r="H38" s="136"/>
      <c r="I38" s="321">
        <v>28191.909999999996</v>
      </c>
      <c r="J38" s="66"/>
      <c r="K38" s="66"/>
      <c r="L38" s="321">
        <v>22553.528000000002</v>
      </c>
      <c r="M38" s="324">
        <v>0.80000000000000016</v>
      </c>
      <c r="N38" s="317" t="s">
        <v>174</v>
      </c>
      <c r="O38" s="66"/>
      <c r="P38" s="327">
        <v>1</v>
      </c>
      <c r="Q38" s="328">
        <v>28191.909999999996</v>
      </c>
      <c r="R38" s="66"/>
      <c r="S38" s="333">
        <v>0</v>
      </c>
      <c r="T38" s="334">
        <v>0</v>
      </c>
      <c r="U38" s="66"/>
      <c r="V38" s="339">
        <v>0</v>
      </c>
      <c r="W38" s="340">
        <v>0</v>
      </c>
      <c r="X38" s="66"/>
      <c r="Y38" s="350">
        <v>42796</v>
      </c>
      <c r="Z38" s="66"/>
      <c r="AA38" s="327">
        <v>0</v>
      </c>
      <c r="AB38" s="328">
        <v>0</v>
      </c>
      <c r="AC38" s="66"/>
      <c r="AD38" s="333">
        <v>1</v>
      </c>
      <c r="AE38" s="334">
        <v>28191.909999999996</v>
      </c>
      <c r="AF38" s="66"/>
      <c r="AG38" s="339">
        <v>0</v>
      </c>
      <c r="AH38" s="340">
        <v>0</v>
      </c>
      <c r="AI38" s="66"/>
      <c r="AJ38" s="350">
        <v>42798</v>
      </c>
      <c r="AK38" s="66"/>
      <c r="AL38" s="384"/>
      <c r="AM38" s="66"/>
    </row>
    <row r="39" spans="1:39" x14ac:dyDescent="0.25">
      <c r="A39" s="384"/>
      <c r="B39" s="66"/>
      <c r="C39" s="378">
        <v>26</v>
      </c>
      <c r="D39" s="316">
        <v>70000006</v>
      </c>
      <c r="E39" s="356" t="s">
        <v>254</v>
      </c>
      <c r="F39" s="356" t="s">
        <v>296</v>
      </c>
      <c r="G39" s="317" t="s">
        <v>75</v>
      </c>
      <c r="H39" s="136"/>
      <c r="I39" s="321">
        <v>24426.639999999999</v>
      </c>
      <c r="J39" s="66"/>
      <c r="K39" s="66"/>
      <c r="L39" s="321">
        <v>4885.3280000000004</v>
      </c>
      <c r="M39" s="324">
        <v>0.2</v>
      </c>
      <c r="N39" s="317" t="s">
        <v>175</v>
      </c>
      <c r="O39" s="66"/>
      <c r="P39" s="327">
        <v>1</v>
      </c>
      <c r="Q39" s="328">
        <v>24426.639999999999</v>
      </c>
      <c r="R39" s="66"/>
      <c r="S39" s="333">
        <v>0</v>
      </c>
      <c r="T39" s="334">
        <v>0</v>
      </c>
      <c r="U39" s="66"/>
      <c r="V39" s="339">
        <v>0</v>
      </c>
      <c r="W39" s="340">
        <v>0</v>
      </c>
      <c r="X39" s="66"/>
      <c r="Y39" s="350">
        <v>42796</v>
      </c>
      <c r="Z39" s="66"/>
      <c r="AA39" s="327">
        <v>0</v>
      </c>
      <c r="AB39" s="328">
        <v>0</v>
      </c>
      <c r="AC39" s="66"/>
      <c r="AD39" s="333">
        <v>1</v>
      </c>
      <c r="AE39" s="334">
        <v>24426.639999999999</v>
      </c>
      <c r="AF39" s="66"/>
      <c r="AG39" s="339">
        <v>0</v>
      </c>
      <c r="AH39" s="340">
        <v>0</v>
      </c>
      <c r="AI39" s="66"/>
      <c r="AJ39" s="350">
        <v>42798</v>
      </c>
      <c r="AK39" s="66"/>
      <c r="AL39" s="384"/>
      <c r="AM39" s="66"/>
    </row>
    <row r="40" spans="1:39" x14ac:dyDescent="0.25">
      <c r="A40" s="384"/>
      <c r="B40" s="66"/>
      <c r="C40" s="378">
        <v>27</v>
      </c>
      <c r="D40" s="316">
        <v>70000008</v>
      </c>
      <c r="E40" s="356" t="s">
        <v>254</v>
      </c>
      <c r="F40" s="356" t="s">
        <v>311</v>
      </c>
      <c r="G40" s="317" t="s">
        <v>75</v>
      </c>
      <c r="H40" s="136"/>
      <c r="I40" s="321">
        <v>28992.37</v>
      </c>
      <c r="J40" s="66"/>
      <c r="K40" s="66"/>
      <c r="L40" s="321">
        <v>17395.421999999999</v>
      </c>
      <c r="M40" s="324">
        <v>0.6</v>
      </c>
      <c r="N40" s="317" t="s">
        <v>174</v>
      </c>
      <c r="O40" s="66"/>
      <c r="P40" s="327">
        <v>1</v>
      </c>
      <c r="Q40" s="328">
        <v>28992.37</v>
      </c>
      <c r="R40" s="66"/>
      <c r="S40" s="333">
        <v>0</v>
      </c>
      <c r="T40" s="334">
        <v>0</v>
      </c>
      <c r="U40" s="66"/>
      <c r="V40" s="339">
        <v>0</v>
      </c>
      <c r="W40" s="340">
        <v>0</v>
      </c>
      <c r="X40" s="66"/>
      <c r="Y40" s="350">
        <v>42796</v>
      </c>
      <c r="Z40" s="66"/>
      <c r="AA40" s="327">
        <v>0</v>
      </c>
      <c r="AB40" s="328">
        <v>0</v>
      </c>
      <c r="AC40" s="66"/>
      <c r="AD40" s="333">
        <v>1</v>
      </c>
      <c r="AE40" s="334">
        <v>28992.37</v>
      </c>
      <c r="AF40" s="66"/>
      <c r="AG40" s="339">
        <v>0</v>
      </c>
      <c r="AH40" s="340">
        <v>0</v>
      </c>
      <c r="AI40" s="66"/>
      <c r="AJ40" s="350">
        <v>42798</v>
      </c>
      <c r="AK40" s="66"/>
      <c r="AL40" s="384"/>
      <c r="AM40" s="66"/>
    </row>
    <row r="41" spans="1:39" x14ac:dyDescent="0.25">
      <c r="A41" s="384"/>
      <c r="B41" s="66"/>
      <c r="C41" s="378">
        <v>28</v>
      </c>
      <c r="D41" s="316">
        <v>70000053</v>
      </c>
      <c r="E41" s="356" t="s">
        <v>254</v>
      </c>
      <c r="F41" s="356" t="s">
        <v>316</v>
      </c>
      <c r="G41" s="317" t="s">
        <v>75</v>
      </c>
      <c r="H41" s="136"/>
      <c r="I41" s="321">
        <v>36420.259999999995</v>
      </c>
      <c r="J41" s="66"/>
      <c r="K41" s="66"/>
      <c r="L41" s="321">
        <v>21852.155999999999</v>
      </c>
      <c r="M41" s="324">
        <v>0.60000000000000009</v>
      </c>
      <c r="N41" s="317" t="s">
        <v>174</v>
      </c>
      <c r="O41" s="66"/>
      <c r="P41" s="327">
        <v>0</v>
      </c>
      <c r="Q41" s="328">
        <v>0</v>
      </c>
      <c r="R41" s="66"/>
      <c r="S41" s="333">
        <v>0</v>
      </c>
      <c r="T41" s="334">
        <v>0</v>
      </c>
      <c r="U41" s="66"/>
      <c r="V41" s="339">
        <v>1</v>
      </c>
      <c r="W41" s="340">
        <v>36420.259999999995</v>
      </c>
      <c r="X41" s="66"/>
      <c r="Y41" s="350" t="s">
        <v>290</v>
      </c>
      <c r="Z41" s="66"/>
      <c r="AA41" s="327">
        <v>0</v>
      </c>
      <c r="AB41" s="328">
        <v>0</v>
      </c>
      <c r="AC41" s="66"/>
      <c r="AD41" s="333">
        <v>0</v>
      </c>
      <c r="AE41" s="334">
        <v>0</v>
      </c>
      <c r="AF41" s="66"/>
      <c r="AG41" s="339">
        <v>1</v>
      </c>
      <c r="AH41" s="340">
        <v>36420.259999999995</v>
      </c>
      <c r="AI41" s="66"/>
      <c r="AJ41" s="350" t="s">
        <v>290</v>
      </c>
      <c r="AK41" s="66"/>
      <c r="AL41" s="384"/>
      <c r="AM41" s="66"/>
    </row>
    <row r="42" spans="1:39" x14ac:dyDescent="0.25">
      <c r="A42" s="384"/>
      <c r="B42" s="66"/>
      <c r="C42" s="378">
        <v>29</v>
      </c>
      <c r="D42" s="316">
        <v>70000056</v>
      </c>
      <c r="E42" s="356" t="s">
        <v>254</v>
      </c>
      <c r="F42" s="356" t="s">
        <v>317</v>
      </c>
      <c r="G42" s="317" t="s">
        <v>75</v>
      </c>
      <c r="H42" s="136"/>
      <c r="I42" s="321">
        <v>25144.730000000003</v>
      </c>
      <c r="J42" s="66"/>
      <c r="K42" s="66"/>
      <c r="L42" s="321">
        <v>5028.9459999999999</v>
      </c>
      <c r="M42" s="324">
        <v>0.19999999999999998</v>
      </c>
      <c r="N42" s="317" t="s">
        <v>175</v>
      </c>
      <c r="O42" s="66"/>
      <c r="P42" s="327">
        <v>1</v>
      </c>
      <c r="Q42" s="328">
        <v>25144.730000000003</v>
      </c>
      <c r="R42" s="66"/>
      <c r="S42" s="333">
        <v>0</v>
      </c>
      <c r="T42" s="334">
        <v>0</v>
      </c>
      <c r="U42" s="66"/>
      <c r="V42" s="339">
        <v>0</v>
      </c>
      <c r="W42" s="340">
        <v>0</v>
      </c>
      <c r="X42" s="66"/>
      <c r="Y42" s="350">
        <v>42796</v>
      </c>
      <c r="Z42" s="66"/>
      <c r="AA42" s="327">
        <v>0</v>
      </c>
      <c r="AB42" s="328">
        <v>0</v>
      </c>
      <c r="AC42" s="66"/>
      <c r="AD42" s="333">
        <v>1</v>
      </c>
      <c r="AE42" s="334">
        <v>25144.730000000003</v>
      </c>
      <c r="AF42" s="66"/>
      <c r="AG42" s="339">
        <v>0</v>
      </c>
      <c r="AH42" s="340">
        <v>0</v>
      </c>
      <c r="AI42" s="66"/>
      <c r="AJ42" s="350">
        <v>42798</v>
      </c>
      <c r="AK42" s="66"/>
      <c r="AL42" s="384"/>
      <c r="AM42" s="66"/>
    </row>
    <row r="43" spans="1:39" x14ac:dyDescent="0.25">
      <c r="A43" s="384"/>
      <c r="B43" s="66"/>
      <c r="C43" s="378">
        <v>30</v>
      </c>
      <c r="D43" s="316">
        <v>10000001</v>
      </c>
      <c r="E43" s="356" t="s">
        <v>245</v>
      </c>
      <c r="F43" s="356" t="s">
        <v>318</v>
      </c>
      <c r="G43" s="317" t="s">
        <v>78</v>
      </c>
      <c r="H43" s="136"/>
      <c r="I43" s="321">
        <v>46847.590000000026</v>
      </c>
      <c r="J43" s="66"/>
      <c r="K43" s="66"/>
      <c r="L43" s="321">
        <v>9369.518</v>
      </c>
      <c r="M43" s="324">
        <v>0.1999999999999999</v>
      </c>
      <c r="N43" s="317" t="s">
        <v>175</v>
      </c>
      <c r="O43" s="66"/>
      <c r="P43" s="327">
        <v>0</v>
      </c>
      <c r="Q43" s="328">
        <v>0</v>
      </c>
      <c r="R43" s="66"/>
      <c r="S43" s="333">
        <v>0</v>
      </c>
      <c r="T43" s="334">
        <v>0</v>
      </c>
      <c r="U43" s="66"/>
      <c r="V43" s="339">
        <v>1</v>
      </c>
      <c r="W43" s="340">
        <v>46847.590000000026</v>
      </c>
      <c r="X43" s="66"/>
      <c r="Y43" s="350" t="s">
        <v>290</v>
      </c>
      <c r="Z43" s="66"/>
      <c r="AA43" s="327">
        <v>0</v>
      </c>
      <c r="AB43" s="328">
        <v>0</v>
      </c>
      <c r="AC43" s="66"/>
      <c r="AD43" s="333">
        <v>0</v>
      </c>
      <c r="AE43" s="334">
        <v>0</v>
      </c>
      <c r="AF43" s="66"/>
      <c r="AG43" s="339">
        <v>1</v>
      </c>
      <c r="AH43" s="340">
        <v>46847.590000000026</v>
      </c>
      <c r="AI43" s="66"/>
      <c r="AJ43" s="350" t="s">
        <v>290</v>
      </c>
      <c r="AK43" s="66"/>
      <c r="AL43" s="384"/>
      <c r="AM43" s="66"/>
    </row>
    <row r="44" spans="1:39" x14ac:dyDescent="0.25">
      <c r="A44" s="384"/>
      <c r="B44" s="66"/>
      <c r="C44" s="378">
        <v>31</v>
      </c>
      <c r="D44" s="316">
        <v>20000017</v>
      </c>
      <c r="E44" s="356" t="s">
        <v>249</v>
      </c>
      <c r="F44" s="356" t="s">
        <v>319</v>
      </c>
      <c r="G44" s="317" t="s">
        <v>78</v>
      </c>
      <c r="H44" s="136"/>
      <c r="I44" s="321">
        <v>21799.910000000003</v>
      </c>
      <c r="J44" s="66"/>
      <c r="K44" s="66"/>
      <c r="L44" s="321">
        <v>8719.9639999999999</v>
      </c>
      <c r="M44" s="324">
        <v>0.39999999999999991</v>
      </c>
      <c r="N44" s="317" t="s">
        <v>175</v>
      </c>
      <c r="O44" s="66"/>
      <c r="P44" s="327">
        <v>1</v>
      </c>
      <c r="Q44" s="328">
        <v>21799.910000000003</v>
      </c>
      <c r="R44" s="66"/>
      <c r="S44" s="333">
        <v>0</v>
      </c>
      <c r="T44" s="334">
        <v>0</v>
      </c>
      <c r="U44" s="66"/>
      <c r="V44" s="339">
        <v>0</v>
      </c>
      <c r="W44" s="340">
        <v>0</v>
      </c>
      <c r="X44" s="66"/>
      <c r="Y44" s="350">
        <v>42795</v>
      </c>
      <c r="Z44" s="66"/>
      <c r="AA44" s="327">
        <v>0</v>
      </c>
      <c r="AB44" s="328">
        <v>0</v>
      </c>
      <c r="AC44" s="66"/>
      <c r="AD44" s="333">
        <v>0</v>
      </c>
      <c r="AE44" s="334">
        <v>0</v>
      </c>
      <c r="AF44" s="66"/>
      <c r="AG44" s="339">
        <v>1</v>
      </c>
      <c r="AH44" s="340">
        <v>21799.910000000003</v>
      </c>
      <c r="AI44" s="66"/>
      <c r="AJ44" s="350" t="s">
        <v>290</v>
      </c>
      <c r="AK44" s="66"/>
      <c r="AL44" s="384"/>
      <c r="AM44" s="66"/>
    </row>
    <row r="45" spans="1:39" x14ac:dyDescent="0.25">
      <c r="A45" s="384"/>
      <c r="B45" s="66"/>
      <c r="C45" s="378">
        <v>32</v>
      </c>
      <c r="D45" s="316">
        <v>20000026</v>
      </c>
      <c r="E45" s="356" t="s">
        <v>249</v>
      </c>
      <c r="F45" s="356" t="s">
        <v>320</v>
      </c>
      <c r="G45" s="317" t="s">
        <v>78</v>
      </c>
      <c r="H45" s="136"/>
      <c r="I45" s="321">
        <v>26276.149999999991</v>
      </c>
      <c r="J45" s="66"/>
      <c r="K45" s="66"/>
      <c r="L45" s="321">
        <v>5255.2300000000005</v>
      </c>
      <c r="M45" s="324">
        <v>0.20000000000000009</v>
      </c>
      <c r="N45" s="317" t="s">
        <v>175</v>
      </c>
      <c r="O45" s="66"/>
      <c r="P45" s="327">
        <v>1</v>
      </c>
      <c r="Q45" s="328">
        <v>26276.149999999991</v>
      </c>
      <c r="R45" s="66"/>
      <c r="S45" s="333">
        <v>0</v>
      </c>
      <c r="T45" s="334">
        <v>0</v>
      </c>
      <c r="U45" s="66"/>
      <c r="V45" s="339">
        <v>0</v>
      </c>
      <c r="W45" s="340">
        <v>0</v>
      </c>
      <c r="X45" s="66"/>
      <c r="Y45" s="350">
        <v>42795</v>
      </c>
      <c r="Z45" s="66"/>
      <c r="AA45" s="327">
        <v>1</v>
      </c>
      <c r="AB45" s="328">
        <v>26276.149999999991</v>
      </c>
      <c r="AC45" s="66"/>
      <c r="AD45" s="333">
        <v>0</v>
      </c>
      <c r="AE45" s="334">
        <v>0</v>
      </c>
      <c r="AF45" s="66"/>
      <c r="AG45" s="339">
        <v>0</v>
      </c>
      <c r="AH45" s="340">
        <v>0</v>
      </c>
      <c r="AI45" s="66"/>
      <c r="AJ45" s="350">
        <v>42796</v>
      </c>
      <c r="AK45" s="66"/>
      <c r="AL45" s="384"/>
      <c r="AM45" s="66"/>
    </row>
    <row r="46" spans="1:39" x14ac:dyDescent="0.25">
      <c r="A46" s="384"/>
      <c r="B46" s="66"/>
      <c r="C46" s="378">
        <v>33</v>
      </c>
      <c r="D46" s="316">
        <v>20000029</v>
      </c>
      <c r="E46" s="356" t="s">
        <v>249</v>
      </c>
      <c r="F46" s="356" t="s">
        <v>321</v>
      </c>
      <c r="G46" s="317" t="s">
        <v>78</v>
      </c>
      <c r="H46" s="136"/>
      <c r="I46" s="321">
        <v>23345.469999999998</v>
      </c>
      <c r="J46" s="66"/>
      <c r="K46" s="66"/>
      <c r="L46" s="321">
        <v>18676.376</v>
      </c>
      <c r="M46" s="324">
        <v>0.8</v>
      </c>
      <c r="N46" s="317" t="s">
        <v>174</v>
      </c>
      <c r="O46" s="66"/>
      <c r="P46" s="327">
        <v>1</v>
      </c>
      <c r="Q46" s="328">
        <v>23345.469999999998</v>
      </c>
      <c r="R46" s="66"/>
      <c r="S46" s="333">
        <v>0</v>
      </c>
      <c r="T46" s="334">
        <v>0</v>
      </c>
      <c r="U46" s="66"/>
      <c r="V46" s="339">
        <v>0</v>
      </c>
      <c r="W46" s="340">
        <v>0</v>
      </c>
      <c r="X46" s="66"/>
      <c r="Y46" s="350">
        <v>42795</v>
      </c>
      <c r="Z46" s="66"/>
      <c r="AA46" s="327">
        <v>0</v>
      </c>
      <c r="AB46" s="328">
        <v>0</v>
      </c>
      <c r="AC46" s="66"/>
      <c r="AD46" s="333">
        <v>0</v>
      </c>
      <c r="AE46" s="334">
        <v>0</v>
      </c>
      <c r="AF46" s="66"/>
      <c r="AG46" s="339">
        <v>1</v>
      </c>
      <c r="AH46" s="340">
        <v>23345.469999999998</v>
      </c>
      <c r="AI46" s="66"/>
      <c r="AJ46" s="350" t="s">
        <v>290</v>
      </c>
      <c r="AK46" s="66"/>
      <c r="AL46" s="384"/>
      <c r="AM46" s="66"/>
    </row>
    <row r="47" spans="1:39" x14ac:dyDescent="0.25">
      <c r="A47" s="384"/>
      <c r="B47" s="66"/>
      <c r="C47" s="378">
        <v>34</v>
      </c>
      <c r="D47" s="316">
        <v>20000037</v>
      </c>
      <c r="E47" s="356" t="s">
        <v>249</v>
      </c>
      <c r="F47" s="356" t="s">
        <v>322</v>
      </c>
      <c r="G47" s="317" t="s">
        <v>78</v>
      </c>
      <c r="H47" s="136"/>
      <c r="I47" s="321">
        <v>68110.819999999978</v>
      </c>
      <c r="J47" s="66"/>
      <c r="K47" s="66"/>
      <c r="L47" s="321">
        <v>27244.328000000005</v>
      </c>
      <c r="M47" s="324">
        <v>0.40000000000000019</v>
      </c>
      <c r="N47" s="317" t="s">
        <v>175</v>
      </c>
      <c r="O47" s="66"/>
      <c r="P47" s="327">
        <v>1</v>
      </c>
      <c r="Q47" s="328">
        <v>68110.819999999978</v>
      </c>
      <c r="R47" s="66"/>
      <c r="S47" s="333">
        <v>0</v>
      </c>
      <c r="T47" s="334">
        <v>0</v>
      </c>
      <c r="U47" s="66"/>
      <c r="V47" s="339">
        <v>0</v>
      </c>
      <c r="W47" s="340">
        <v>0</v>
      </c>
      <c r="X47" s="66"/>
      <c r="Y47" s="350">
        <v>42795</v>
      </c>
      <c r="Z47" s="66"/>
      <c r="AA47" s="327">
        <v>1</v>
      </c>
      <c r="AB47" s="328">
        <v>68110.819999999978</v>
      </c>
      <c r="AC47" s="66"/>
      <c r="AD47" s="333">
        <v>0</v>
      </c>
      <c r="AE47" s="334">
        <v>0</v>
      </c>
      <c r="AF47" s="66"/>
      <c r="AG47" s="339">
        <v>0</v>
      </c>
      <c r="AH47" s="340">
        <v>0</v>
      </c>
      <c r="AI47" s="66"/>
      <c r="AJ47" s="350">
        <v>42796</v>
      </c>
      <c r="AK47" s="66"/>
      <c r="AL47" s="384"/>
      <c r="AM47" s="66"/>
    </row>
    <row r="48" spans="1:39" x14ac:dyDescent="0.25">
      <c r="A48" s="384"/>
      <c r="B48" s="66"/>
      <c r="C48" s="378">
        <v>35</v>
      </c>
      <c r="D48" s="316">
        <v>40000007</v>
      </c>
      <c r="E48" s="356" t="s">
        <v>251</v>
      </c>
      <c r="F48" s="356" t="s">
        <v>323</v>
      </c>
      <c r="G48" s="317" t="s">
        <v>78</v>
      </c>
      <c r="H48" s="136"/>
      <c r="I48" s="321">
        <v>34395.119999999995</v>
      </c>
      <c r="J48" s="66"/>
      <c r="K48" s="66"/>
      <c r="L48" s="321">
        <v>6879.0240000000013</v>
      </c>
      <c r="M48" s="324">
        <v>0.20000000000000007</v>
      </c>
      <c r="N48" s="317" t="s">
        <v>175</v>
      </c>
      <c r="O48" s="66"/>
      <c r="P48" s="327">
        <v>0</v>
      </c>
      <c r="Q48" s="328">
        <v>0</v>
      </c>
      <c r="R48" s="66"/>
      <c r="S48" s="333">
        <v>0</v>
      </c>
      <c r="T48" s="334">
        <v>0</v>
      </c>
      <c r="U48" s="66"/>
      <c r="V48" s="339">
        <v>1</v>
      </c>
      <c r="W48" s="340">
        <v>34395.119999999995</v>
      </c>
      <c r="X48" s="66"/>
      <c r="Y48" s="350" t="s">
        <v>290</v>
      </c>
      <c r="Z48" s="66"/>
      <c r="AA48" s="327">
        <v>0</v>
      </c>
      <c r="AB48" s="328">
        <v>0</v>
      </c>
      <c r="AC48" s="66"/>
      <c r="AD48" s="333">
        <v>0</v>
      </c>
      <c r="AE48" s="334">
        <v>0</v>
      </c>
      <c r="AF48" s="66"/>
      <c r="AG48" s="339">
        <v>1</v>
      </c>
      <c r="AH48" s="340">
        <v>34395.119999999995</v>
      </c>
      <c r="AI48" s="66"/>
      <c r="AJ48" s="350" t="s">
        <v>290</v>
      </c>
      <c r="AK48" s="66"/>
      <c r="AL48" s="384"/>
      <c r="AM48" s="66"/>
    </row>
    <row r="49" spans="1:39" x14ac:dyDescent="0.25">
      <c r="A49" s="384"/>
      <c r="B49" s="66"/>
      <c r="C49" s="378">
        <v>36</v>
      </c>
      <c r="D49" s="316">
        <v>40000011</v>
      </c>
      <c r="E49" s="356" t="s">
        <v>251</v>
      </c>
      <c r="F49" s="356" t="s">
        <v>312</v>
      </c>
      <c r="G49" s="317" t="s">
        <v>78</v>
      </c>
      <c r="H49" s="136"/>
      <c r="I49" s="321">
        <v>46974.710000000014</v>
      </c>
      <c r="J49" s="66"/>
      <c r="K49" s="66"/>
      <c r="L49" s="321">
        <v>46974.71</v>
      </c>
      <c r="M49" s="324">
        <v>0.99999999999999967</v>
      </c>
      <c r="N49" s="317" t="s">
        <v>150</v>
      </c>
      <c r="O49" s="66"/>
      <c r="P49" s="327">
        <v>0</v>
      </c>
      <c r="Q49" s="328">
        <v>0</v>
      </c>
      <c r="R49" s="66"/>
      <c r="S49" s="333">
        <v>0</v>
      </c>
      <c r="T49" s="334">
        <v>0</v>
      </c>
      <c r="U49" s="66"/>
      <c r="V49" s="339">
        <v>1</v>
      </c>
      <c r="W49" s="340">
        <v>46974.710000000014</v>
      </c>
      <c r="X49" s="66"/>
      <c r="Y49" s="350" t="s">
        <v>290</v>
      </c>
      <c r="Z49" s="66"/>
      <c r="AA49" s="327">
        <v>0</v>
      </c>
      <c r="AB49" s="328">
        <v>0</v>
      </c>
      <c r="AC49" s="66"/>
      <c r="AD49" s="333">
        <v>0</v>
      </c>
      <c r="AE49" s="334">
        <v>0</v>
      </c>
      <c r="AF49" s="66"/>
      <c r="AG49" s="339">
        <v>1</v>
      </c>
      <c r="AH49" s="340">
        <v>46974.710000000014</v>
      </c>
      <c r="AI49" s="66"/>
      <c r="AJ49" s="350" t="s">
        <v>290</v>
      </c>
      <c r="AK49" s="66"/>
      <c r="AL49" s="384"/>
      <c r="AM49" s="66"/>
    </row>
    <row r="50" spans="1:39" x14ac:dyDescent="0.25">
      <c r="A50" s="384"/>
      <c r="B50" s="66"/>
      <c r="C50" s="378">
        <v>37</v>
      </c>
      <c r="D50" s="316">
        <v>40000041</v>
      </c>
      <c r="E50" s="356" t="s">
        <v>251</v>
      </c>
      <c r="F50" s="356" t="s">
        <v>304</v>
      </c>
      <c r="G50" s="317" t="s">
        <v>78</v>
      </c>
      <c r="H50" s="136"/>
      <c r="I50" s="321">
        <v>61564.439999999995</v>
      </c>
      <c r="J50" s="66"/>
      <c r="K50" s="66"/>
      <c r="L50" s="321">
        <v>61564.44</v>
      </c>
      <c r="M50" s="324">
        <v>1.0000000000000002</v>
      </c>
      <c r="N50" s="317" t="s">
        <v>150</v>
      </c>
      <c r="O50" s="66"/>
      <c r="P50" s="327">
        <v>0</v>
      </c>
      <c r="Q50" s="328">
        <v>0</v>
      </c>
      <c r="R50" s="66"/>
      <c r="S50" s="333">
        <v>0</v>
      </c>
      <c r="T50" s="334">
        <v>0</v>
      </c>
      <c r="U50" s="66"/>
      <c r="V50" s="339">
        <v>1</v>
      </c>
      <c r="W50" s="340">
        <v>61564.439999999995</v>
      </c>
      <c r="X50" s="66"/>
      <c r="Y50" s="350" t="s">
        <v>290</v>
      </c>
      <c r="Z50" s="66"/>
      <c r="AA50" s="327">
        <v>0</v>
      </c>
      <c r="AB50" s="328">
        <v>0</v>
      </c>
      <c r="AC50" s="66"/>
      <c r="AD50" s="333">
        <v>0</v>
      </c>
      <c r="AE50" s="334">
        <v>0</v>
      </c>
      <c r="AF50" s="66"/>
      <c r="AG50" s="339">
        <v>1</v>
      </c>
      <c r="AH50" s="340">
        <v>61564.439999999995</v>
      </c>
      <c r="AI50" s="66"/>
      <c r="AJ50" s="350" t="s">
        <v>290</v>
      </c>
      <c r="AK50" s="66"/>
      <c r="AL50" s="384"/>
      <c r="AM50" s="66"/>
    </row>
    <row r="51" spans="1:39" x14ac:dyDescent="0.25">
      <c r="A51" s="384"/>
      <c r="B51" s="66"/>
      <c r="C51" s="378">
        <v>38</v>
      </c>
      <c r="D51" s="316">
        <v>50000070</v>
      </c>
      <c r="E51" s="356" t="s">
        <v>252</v>
      </c>
      <c r="F51" s="356" t="s">
        <v>324</v>
      </c>
      <c r="G51" s="317" t="s">
        <v>78</v>
      </c>
      <c r="H51" s="136"/>
      <c r="I51" s="321">
        <v>31430.510000000002</v>
      </c>
      <c r="J51" s="66"/>
      <c r="K51" s="66"/>
      <c r="L51" s="321">
        <v>31430.51</v>
      </c>
      <c r="M51" s="324">
        <v>0.99999999999999989</v>
      </c>
      <c r="N51" s="317" t="s">
        <v>150</v>
      </c>
      <c r="O51" s="66"/>
      <c r="P51" s="327">
        <v>0</v>
      </c>
      <c r="Q51" s="328">
        <v>0</v>
      </c>
      <c r="R51" s="66"/>
      <c r="S51" s="333">
        <v>0</v>
      </c>
      <c r="T51" s="334">
        <v>0</v>
      </c>
      <c r="U51" s="66"/>
      <c r="V51" s="339">
        <v>1</v>
      </c>
      <c r="W51" s="340">
        <v>31430.510000000002</v>
      </c>
      <c r="X51" s="66"/>
      <c r="Y51" s="350" t="s">
        <v>290</v>
      </c>
      <c r="Z51" s="66"/>
      <c r="AA51" s="327">
        <v>0</v>
      </c>
      <c r="AB51" s="328">
        <v>0</v>
      </c>
      <c r="AC51" s="66"/>
      <c r="AD51" s="333">
        <v>0</v>
      </c>
      <c r="AE51" s="334">
        <v>0</v>
      </c>
      <c r="AF51" s="66"/>
      <c r="AG51" s="339">
        <v>1</v>
      </c>
      <c r="AH51" s="340">
        <v>31430.510000000002</v>
      </c>
      <c r="AI51" s="66"/>
      <c r="AJ51" s="350" t="s">
        <v>290</v>
      </c>
      <c r="AK51" s="66"/>
      <c r="AL51" s="384"/>
      <c r="AM51" s="66"/>
    </row>
    <row r="52" spans="1:39" x14ac:dyDescent="0.25">
      <c r="A52" s="384"/>
      <c r="B52" s="66"/>
      <c r="C52" s="378">
        <v>39</v>
      </c>
      <c r="D52" s="316">
        <v>60000006</v>
      </c>
      <c r="E52" s="356" t="s">
        <v>253</v>
      </c>
      <c r="F52" s="356" t="s">
        <v>296</v>
      </c>
      <c r="G52" s="317" t="s">
        <v>78</v>
      </c>
      <c r="H52" s="136"/>
      <c r="I52" s="321">
        <v>40792.730000000003</v>
      </c>
      <c r="J52" s="66"/>
      <c r="K52" s="66"/>
      <c r="L52" s="321">
        <v>40792.730000000003</v>
      </c>
      <c r="M52" s="324">
        <v>1</v>
      </c>
      <c r="N52" s="317" t="s">
        <v>150</v>
      </c>
      <c r="O52" s="66"/>
      <c r="P52" s="327">
        <v>1</v>
      </c>
      <c r="Q52" s="328">
        <v>40792.730000000003</v>
      </c>
      <c r="R52" s="66"/>
      <c r="S52" s="333">
        <v>0</v>
      </c>
      <c r="T52" s="334">
        <v>0</v>
      </c>
      <c r="U52" s="66"/>
      <c r="V52" s="339">
        <v>0</v>
      </c>
      <c r="W52" s="340">
        <v>0</v>
      </c>
      <c r="X52" s="66"/>
      <c r="Y52" s="350">
        <v>42795</v>
      </c>
      <c r="Z52" s="66"/>
      <c r="AA52" s="327">
        <v>1</v>
      </c>
      <c r="AB52" s="328">
        <v>40792.730000000003</v>
      </c>
      <c r="AC52" s="66"/>
      <c r="AD52" s="333">
        <v>0</v>
      </c>
      <c r="AE52" s="334">
        <v>0</v>
      </c>
      <c r="AF52" s="66"/>
      <c r="AG52" s="339">
        <v>0</v>
      </c>
      <c r="AH52" s="340">
        <v>0</v>
      </c>
      <c r="AI52" s="66"/>
      <c r="AJ52" s="350">
        <v>42796</v>
      </c>
      <c r="AK52" s="66"/>
      <c r="AL52" s="384"/>
      <c r="AM52" s="66"/>
    </row>
    <row r="53" spans="1:39" x14ac:dyDescent="0.25">
      <c r="A53" s="384"/>
      <c r="B53" s="66"/>
      <c r="C53" s="378">
        <v>40</v>
      </c>
      <c r="D53" s="316">
        <v>60000010</v>
      </c>
      <c r="E53" s="356" t="s">
        <v>253</v>
      </c>
      <c r="F53" s="356" t="s">
        <v>325</v>
      </c>
      <c r="G53" s="317" t="s">
        <v>78</v>
      </c>
      <c r="H53" s="136"/>
      <c r="I53" s="321">
        <v>28643.219999999998</v>
      </c>
      <c r="J53" s="66"/>
      <c r="K53" s="66"/>
      <c r="L53" s="321">
        <v>22914.576000000001</v>
      </c>
      <c r="M53" s="324">
        <v>0.80000000000000016</v>
      </c>
      <c r="N53" s="317" t="s">
        <v>174</v>
      </c>
      <c r="O53" s="66"/>
      <c r="P53" s="327">
        <v>1</v>
      </c>
      <c r="Q53" s="328">
        <v>28643.219999999998</v>
      </c>
      <c r="R53" s="66"/>
      <c r="S53" s="333">
        <v>0</v>
      </c>
      <c r="T53" s="334">
        <v>0</v>
      </c>
      <c r="U53" s="66"/>
      <c r="V53" s="339">
        <v>0</v>
      </c>
      <c r="W53" s="340">
        <v>0</v>
      </c>
      <c r="X53" s="66"/>
      <c r="Y53" s="350">
        <v>42795</v>
      </c>
      <c r="Z53" s="66"/>
      <c r="AA53" s="327">
        <v>1</v>
      </c>
      <c r="AB53" s="328">
        <v>28643.219999999998</v>
      </c>
      <c r="AC53" s="66"/>
      <c r="AD53" s="333">
        <v>0</v>
      </c>
      <c r="AE53" s="334">
        <v>0</v>
      </c>
      <c r="AF53" s="66"/>
      <c r="AG53" s="339">
        <v>0</v>
      </c>
      <c r="AH53" s="340">
        <v>0</v>
      </c>
      <c r="AI53" s="66"/>
      <c r="AJ53" s="350">
        <v>42796</v>
      </c>
      <c r="AK53" s="66"/>
      <c r="AL53" s="384"/>
      <c r="AM53" s="66"/>
    </row>
    <row r="54" spans="1:39" x14ac:dyDescent="0.25">
      <c r="A54" s="384"/>
      <c r="B54" s="66"/>
      <c r="C54" s="378">
        <v>41</v>
      </c>
      <c r="D54" s="316">
        <v>60000017</v>
      </c>
      <c r="E54" s="356" t="s">
        <v>253</v>
      </c>
      <c r="F54" s="356" t="s">
        <v>319</v>
      </c>
      <c r="G54" s="317" t="s">
        <v>78</v>
      </c>
      <c r="H54" s="136"/>
      <c r="I54" s="321">
        <v>28031.439999999995</v>
      </c>
      <c r="J54" s="66"/>
      <c r="K54" s="66"/>
      <c r="L54" s="321">
        <v>5606.2880000000005</v>
      </c>
      <c r="M54" s="324">
        <v>0.20000000000000004</v>
      </c>
      <c r="N54" s="317" t="s">
        <v>175</v>
      </c>
      <c r="O54" s="66"/>
      <c r="P54" s="327">
        <v>0</v>
      </c>
      <c r="Q54" s="328">
        <v>0</v>
      </c>
      <c r="R54" s="66"/>
      <c r="S54" s="333">
        <v>1</v>
      </c>
      <c r="T54" s="334">
        <v>28031.439999999995</v>
      </c>
      <c r="U54" s="66"/>
      <c r="V54" s="339">
        <v>0</v>
      </c>
      <c r="W54" s="340">
        <v>0</v>
      </c>
      <c r="X54" s="66"/>
      <c r="Y54" s="350">
        <v>42797</v>
      </c>
      <c r="Z54" s="66"/>
      <c r="AA54" s="327">
        <v>0</v>
      </c>
      <c r="AB54" s="328">
        <v>0</v>
      </c>
      <c r="AC54" s="66"/>
      <c r="AD54" s="333">
        <v>1</v>
      </c>
      <c r="AE54" s="334">
        <v>28031.439999999995</v>
      </c>
      <c r="AF54" s="66"/>
      <c r="AG54" s="339">
        <v>0</v>
      </c>
      <c r="AH54" s="340">
        <v>0</v>
      </c>
      <c r="AI54" s="66"/>
      <c r="AJ54" s="350">
        <v>42801</v>
      </c>
      <c r="AK54" s="66"/>
      <c r="AL54" s="384"/>
      <c r="AM54" s="66"/>
    </row>
    <row r="55" spans="1:39" x14ac:dyDescent="0.25">
      <c r="A55" s="384"/>
      <c r="B55" s="66"/>
      <c r="C55" s="378">
        <v>42</v>
      </c>
      <c r="D55" s="316">
        <v>60000018</v>
      </c>
      <c r="E55" s="356" t="s">
        <v>253</v>
      </c>
      <c r="F55" s="356" t="s">
        <v>300</v>
      </c>
      <c r="G55" s="317" t="s">
        <v>78</v>
      </c>
      <c r="H55" s="136"/>
      <c r="I55" s="321">
        <v>31382.149999999998</v>
      </c>
      <c r="J55" s="66"/>
      <c r="K55" s="66"/>
      <c r="L55" s="321">
        <v>12552.86</v>
      </c>
      <c r="M55" s="324">
        <v>0.4</v>
      </c>
      <c r="N55" s="317" t="s">
        <v>175</v>
      </c>
      <c r="O55" s="66"/>
      <c r="P55" s="327">
        <v>1</v>
      </c>
      <c r="Q55" s="328">
        <v>31382.149999999998</v>
      </c>
      <c r="R55" s="66"/>
      <c r="S55" s="333">
        <v>0</v>
      </c>
      <c r="T55" s="334">
        <v>0</v>
      </c>
      <c r="U55" s="66"/>
      <c r="V55" s="339">
        <v>0</v>
      </c>
      <c r="W55" s="340">
        <v>0</v>
      </c>
      <c r="X55" s="66"/>
      <c r="Y55" s="350">
        <v>42795</v>
      </c>
      <c r="Z55" s="66"/>
      <c r="AA55" s="327">
        <v>1</v>
      </c>
      <c r="AB55" s="328">
        <v>31382.149999999998</v>
      </c>
      <c r="AC55" s="66"/>
      <c r="AD55" s="333">
        <v>0</v>
      </c>
      <c r="AE55" s="334">
        <v>0</v>
      </c>
      <c r="AF55" s="66"/>
      <c r="AG55" s="339">
        <v>0</v>
      </c>
      <c r="AH55" s="340">
        <v>0</v>
      </c>
      <c r="AI55" s="66"/>
      <c r="AJ55" s="350">
        <v>42796</v>
      </c>
      <c r="AK55" s="66"/>
      <c r="AL55" s="384"/>
      <c r="AM55" s="66"/>
    </row>
    <row r="56" spans="1:39" x14ac:dyDescent="0.25">
      <c r="A56" s="384"/>
      <c r="B56" s="66"/>
      <c r="C56" s="378">
        <v>43</v>
      </c>
      <c r="D56" s="316">
        <v>60000025</v>
      </c>
      <c r="E56" s="356" t="s">
        <v>253</v>
      </c>
      <c r="F56" s="356" t="s">
        <v>326</v>
      </c>
      <c r="G56" s="317" t="s">
        <v>78</v>
      </c>
      <c r="H56" s="136"/>
      <c r="I56" s="321">
        <v>33067.550000000003</v>
      </c>
      <c r="J56" s="66"/>
      <c r="K56" s="66"/>
      <c r="L56" s="321">
        <v>26454.040000000005</v>
      </c>
      <c r="M56" s="324">
        <v>0.8</v>
      </c>
      <c r="N56" s="317" t="s">
        <v>174</v>
      </c>
      <c r="O56" s="66"/>
      <c r="P56" s="327">
        <v>1</v>
      </c>
      <c r="Q56" s="328">
        <v>33067.550000000003</v>
      </c>
      <c r="R56" s="66"/>
      <c r="S56" s="333">
        <v>0</v>
      </c>
      <c r="T56" s="334">
        <v>0</v>
      </c>
      <c r="U56" s="66"/>
      <c r="V56" s="339">
        <v>0</v>
      </c>
      <c r="W56" s="340">
        <v>0</v>
      </c>
      <c r="X56" s="66"/>
      <c r="Y56" s="350">
        <v>42795</v>
      </c>
      <c r="Z56" s="66"/>
      <c r="AA56" s="327">
        <v>1</v>
      </c>
      <c r="AB56" s="328">
        <v>33067.550000000003</v>
      </c>
      <c r="AC56" s="66"/>
      <c r="AD56" s="333">
        <v>0</v>
      </c>
      <c r="AE56" s="334">
        <v>0</v>
      </c>
      <c r="AF56" s="66"/>
      <c r="AG56" s="339">
        <v>0</v>
      </c>
      <c r="AH56" s="340">
        <v>0</v>
      </c>
      <c r="AI56" s="66"/>
      <c r="AJ56" s="350">
        <v>42796</v>
      </c>
      <c r="AK56" s="66"/>
      <c r="AL56" s="384"/>
      <c r="AM56" s="66"/>
    </row>
    <row r="57" spans="1:39" x14ac:dyDescent="0.25">
      <c r="A57" s="384"/>
      <c r="B57" s="66"/>
      <c r="C57" s="378">
        <v>44</v>
      </c>
      <c r="D57" s="316">
        <v>60000054</v>
      </c>
      <c r="E57" s="356" t="s">
        <v>253</v>
      </c>
      <c r="F57" s="356" t="s">
        <v>327</v>
      </c>
      <c r="G57" s="317" t="s">
        <v>78</v>
      </c>
      <c r="H57" s="136"/>
      <c r="I57" s="321">
        <v>40538.69</v>
      </c>
      <c r="J57" s="66"/>
      <c r="K57" s="66"/>
      <c r="L57" s="321">
        <v>24323.214</v>
      </c>
      <c r="M57" s="324">
        <v>0.6</v>
      </c>
      <c r="N57" s="317" t="s">
        <v>174</v>
      </c>
      <c r="O57" s="66"/>
      <c r="P57" s="327">
        <v>1</v>
      </c>
      <c r="Q57" s="328">
        <v>40538.69</v>
      </c>
      <c r="R57" s="66"/>
      <c r="S57" s="333">
        <v>0</v>
      </c>
      <c r="T57" s="334">
        <v>0</v>
      </c>
      <c r="U57" s="66"/>
      <c r="V57" s="339">
        <v>0</v>
      </c>
      <c r="W57" s="340">
        <v>0</v>
      </c>
      <c r="X57" s="66"/>
      <c r="Y57" s="350">
        <v>42795</v>
      </c>
      <c r="Z57" s="66"/>
      <c r="AA57" s="327">
        <v>1</v>
      </c>
      <c r="AB57" s="328">
        <v>40538.69</v>
      </c>
      <c r="AC57" s="66"/>
      <c r="AD57" s="333">
        <v>0</v>
      </c>
      <c r="AE57" s="334">
        <v>0</v>
      </c>
      <c r="AF57" s="66"/>
      <c r="AG57" s="339">
        <v>0</v>
      </c>
      <c r="AH57" s="340">
        <v>0</v>
      </c>
      <c r="AI57" s="66"/>
      <c r="AJ57" s="350">
        <v>42796</v>
      </c>
      <c r="AK57" s="66"/>
      <c r="AL57" s="384"/>
      <c r="AM57" s="66"/>
    </row>
    <row r="58" spans="1:39" x14ac:dyDescent="0.25">
      <c r="A58" s="384"/>
      <c r="B58" s="66"/>
      <c r="C58" s="378">
        <v>45</v>
      </c>
      <c r="D58" s="316">
        <v>60000060</v>
      </c>
      <c r="E58" s="356" t="s">
        <v>253</v>
      </c>
      <c r="F58" s="356" t="s">
        <v>328</v>
      </c>
      <c r="G58" s="317" t="s">
        <v>78</v>
      </c>
      <c r="H58" s="136"/>
      <c r="I58" s="321">
        <v>51351.450000000004</v>
      </c>
      <c r="J58" s="66"/>
      <c r="K58" s="66"/>
      <c r="L58" s="321">
        <v>41081.160000000003</v>
      </c>
      <c r="M58" s="324">
        <v>0.8</v>
      </c>
      <c r="N58" s="317" t="s">
        <v>174</v>
      </c>
      <c r="O58" s="66"/>
      <c r="P58" s="327">
        <v>1</v>
      </c>
      <c r="Q58" s="328">
        <v>51351.450000000004</v>
      </c>
      <c r="R58" s="66"/>
      <c r="S58" s="333">
        <v>0</v>
      </c>
      <c r="T58" s="334">
        <v>0</v>
      </c>
      <c r="U58" s="66"/>
      <c r="V58" s="339">
        <v>0</v>
      </c>
      <c r="W58" s="340">
        <v>0</v>
      </c>
      <c r="X58" s="66"/>
      <c r="Y58" s="350">
        <v>42795</v>
      </c>
      <c r="Z58" s="66"/>
      <c r="AA58" s="327">
        <v>1</v>
      </c>
      <c r="AB58" s="328">
        <v>51351.450000000004</v>
      </c>
      <c r="AC58" s="66"/>
      <c r="AD58" s="333">
        <v>0</v>
      </c>
      <c r="AE58" s="334">
        <v>0</v>
      </c>
      <c r="AF58" s="66"/>
      <c r="AG58" s="339">
        <v>0</v>
      </c>
      <c r="AH58" s="340">
        <v>0</v>
      </c>
      <c r="AI58" s="66"/>
      <c r="AJ58" s="350">
        <v>42796</v>
      </c>
      <c r="AK58" s="66"/>
      <c r="AL58" s="384"/>
      <c r="AM58" s="66"/>
    </row>
    <row r="59" spans="1:39" x14ac:dyDescent="0.25">
      <c r="A59" s="384"/>
      <c r="B59" s="66"/>
      <c r="C59" s="378">
        <v>46</v>
      </c>
      <c r="D59" s="316">
        <v>60000084</v>
      </c>
      <c r="E59" s="356" t="s">
        <v>253</v>
      </c>
      <c r="F59" s="356" t="s">
        <v>329</v>
      </c>
      <c r="G59" s="317" t="s">
        <v>78</v>
      </c>
      <c r="H59" s="136"/>
      <c r="I59" s="321">
        <v>31116.479999999996</v>
      </c>
      <c r="J59" s="66"/>
      <c r="K59" s="66"/>
      <c r="L59" s="321">
        <v>18669.887999999999</v>
      </c>
      <c r="M59" s="324">
        <v>0.60000000000000009</v>
      </c>
      <c r="N59" s="317" t="s">
        <v>174</v>
      </c>
      <c r="O59" s="66"/>
      <c r="P59" s="327">
        <v>1</v>
      </c>
      <c r="Q59" s="328">
        <v>31116.479999999996</v>
      </c>
      <c r="R59" s="66"/>
      <c r="S59" s="333">
        <v>0</v>
      </c>
      <c r="T59" s="334">
        <v>0</v>
      </c>
      <c r="U59" s="66"/>
      <c r="V59" s="339">
        <v>0</v>
      </c>
      <c r="W59" s="340">
        <v>0</v>
      </c>
      <c r="X59" s="66"/>
      <c r="Y59" s="350">
        <v>42795</v>
      </c>
      <c r="Z59" s="66"/>
      <c r="AA59" s="327">
        <v>1</v>
      </c>
      <c r="AB59" s="328">
        <v>31116.479999999996</v>
      </c>
      <c r="AC59" s="66"/>
      <c r="AD59" s="333">
        <v>0</v>
      </c>
      <c r="AE59" s="334">
        <v>0</v>
      </c>
      <c r="AF59" s="66"/>
      <c r="AG59" s="339">
        <v>0</v>
      </c>
      <c r="AH59" s="340">
        <v>0</v>
      </c>
      <c r="AI59" s="66"/>
      <c r="AJ59" s="350">
        <v>42796</v>
      </c>
      <c r="AK59" s="66"/>
      <c r="AL59" s="384"/>
      <c r="AM59" s="66"/>
    </row>
    <row r="60" spans="1:39" x14ac:dyDescent="0.25">
      <c r="A60" s="384"/>
      <c r="B60" s="66"/>
      <c r="C60" s="378">
        <v>47</v>
      </c>
      <c r="D60" s="316">
        <v>60000085</v>
      </c>
      <c r="E60" s="356" t="s">
        <v>253</v>
      </c>
      <c r="F60" s="356" t="s">
        <v>330</v>
      </c>
      <c r="G60" s="317" t="s">
        <v>78</v>
      </c>
      <c r="H60" s="136"/>
      <c r="I60" s="321">
        <v>9493.92</v>
      </c>
      <c r="J60" s="66"/>
      <c r="K60" s="66"/>
      <c r="L60" s="321">
        <v>4823.68</v>
      </c>
      <c r="M60" s="324">
        <v>0.50808096128890912</v>
      </c>
      <c r="N60" s="317" t="s">
        <v>174</v>
      </c>
      <c r="O60" s="66"/>
      <c r="P60" s="327">
        <v>1</v>
      </c>
      <c r="Q60" s="328">
        <v>9493.92</v>
      </c>
      <c r="R60" s="66"/>
      <c r="S60" s="333">
        <v>0</v>
      </c>
      <c r="T60" s="334">
        <v>0</v>
      </c>
      <c r="U60" s="66"/>
      <c r="V60" s="339">
        <v>0</v>
      </c>
      <c r="W60" s="340">
        <v>0</v>
      </c>
      <c r="X60" s="66"/>
      <c r="Y60" s="350">
        <v>42795</v>
      </c>
      <c r="Z60" s="66"/>
      <c r="AA60" s="327">
        <v>1</v>
      </c>
      <c r="AB60" s="328">
        <v>9493.92</v>
      </c>
      <c r="AC60" s="66"/>
      <c r="AD60" s="333">
        <v>0</v>
      </c>
      <c r="AE60" s="334">
        <v>0</v>
      </c>
      <c r="AF60" s="66"/>
      <c r="AG60" s="339">
        <v>0</v>
      </c>
      <c r="AH60" s="340">
        <v>0</v>
      </c>
      <c r="AI60" s="66"/>
      <c r="AJ60" s="350">
        <v>42796</v>
      </c>
      <c r="AK60" s="66"/>
      <c r="AL60" s="384"/>
      <c r="AM60" s="66"/>
    </row>
    <row r="61" spans="1:39" x14ac:dyDescent="0.25">
      <c r="A61" s="384"/>
      <c r="B61" s="66"/>
      <c r="C61" s="378">
        <v>48</v>
      </c>
      <c r="D61" s="316">
        <v>60000089</v>
      </c>
      <c r="E61" s="356" t="s">
        <v>253</v>
      </c>
      <c r="F61" s="356" t="s">
        <v>331</v>
      </c>
      <c r="G61" s="317" t="s">
        <v>78</v>
      </c>
      <c r="H61" s="136"/>
      <c r="I61" s="321">
        <v>28665.040000000001</v>
      </c>
      <c r="J61" s="66"/>
      <c r="K61" s="66"/>
      <c r="L61" s="321">
        <v>17199.024000000001</v>
      </c>
      <c r="M61" s="324">
        <v>0.6</v>
      </c>
      <c r="N61" s="317" t="s">
        <v>174</v>
      </c>
      <c r="O61" s="66"/>
      <c r="P61" s="327">
        <v>1</v>
      </c>
      <c r="Q61" s="328">
        <v>28665.040000000001</v>
      </c>
      <c r="R61" s="66"/>
      <c r="S61" s="333">
        <v>0</v>
      </c>
      <c r="T61" s="334">
        <v>0</v>
      </c>
      <c r="U61" s="66"/>
      <c r="V61" s="339">
        <v>0</v>
      </c>
      <c r="W61" s="340">
        <v>0</v>
      </c>
      <c r="X61" s="66"/>
      <c r="Y61" s="350">
        <v>42795</v>
      </c>
      <c r="Z61" s="66"/>
      <c r="AA61" s="327">
        <v>1</v>
      </c>
      <c r="AB61" s="328">
        <v>28665.040000000001</v>
      </c>
      <c r="AC61" s="66"/>
      <c r="AD61" s="333">
        <v>0</v>
      </c>
      <c r="AE61" s="334">
        <v>0</v>
      </c>
      <c r="AF61" s="66"/>
      <c r="AG61" s="339">
        <v>0</v>
      </c>
      <c r="AH61" s="340">
        <v>0</v>
      </c>
      <c r="AI61" s="66"/>
      <c r="AJ61" s="350">
        <v>42796</v>
      </c>
      <c r="AK61" s="66"/>
      <c r="AL61" s="384"/>
      <c r="AM61" s="66"/>
    </row>
    <row r="62" spans="1:39" x14ac:dyDescent="0.25">
      <c r="A62" s="384"/>
      <c r="B62" s="66"/>
      <c r="C62" s="378">
        <v>49</v>
      </c>
      <c r="D62" s="316">
        <v>60000093</v>
      </c>
      <c r="E62" s="356" t="s">
        <v>253</v>
      </c>
      <c r="F62" s="356" t="s">
        <v>332</v>
      </c>
      <c r="G62" s="317" t="s">
        <v>78</v>
      </c>
      <c r="H62" s="136"/>
      <c r="I62" s="321">
        <v>30981.040000000001</v>
      </c>
      <c r="J62" s="66"/>
      <c r="K62" s="66"/>
      <c r="L62" s="321">
        <v>12392.416000000001</v>
      </c>
      <c r="M62" s="324">
        <v>0.4</v>
      </c>
      <c r="N62" s="317" t="s">
        <v>175</v>
      </c>
      <c r="O62" s="66"/>
      <c r="P62" s="327">
        <v>1</v>
      </c>
      <c r="Q62" s="328">
        <v>30981.040000000001</v>
      </c>
      <c r="R62" s="66"/>
      <c r="S62" s="333">
        <v>0</v>
      </c>
      <c r="T62" s="334">
        <v>0</v>
      </c>
      <c r="U62" s="66"/>
      <c r="V62" s="339">
        <v>0</v>
      </c>
      <c r="W62" s="340">
        <v>0</v>
      </c>
      <c r="X62" s="66"/>
      <c r="Y62" s="350">
        <v>42795</v>
      </c>
      <c r="Z62" s="66"/>
      <c r="AA62" s="327">
        <v>1</v>
      </c>
      <c r="AB62" s="328">
        <v>30981.040000000001</v>
      </c>
      <c r="AC62" s="66"/>
      <c r="AD62" s="333">
        <v>0</v>
      </c>
      <c r="AE62" s="334">
        <v>0</v>
      </c>
      <c r="AF62" s="66"/>
      <c r="AG62" s="339">
        <v>0</v>
      </c>
      <c r="AH62" s="340">
        <v>0</v>
      </c>
      <c r="AI62" s="66"/>
      <c r="AJ62" s="350">
        <v>42796</v>
      </c>
      <c r="AK62" s="66"/>
      <c r="AL62" s="384"/>
      <c r="AM62" s="66"/>
    </row>
    <row r="63" spans="1:39" x14ac:dyDescent="0.25">
      <c r="A63" s="384"/>
      <c r="B63" s="66"/>
      <c r="C63" s="378">
        <v>50</v>
      </c>
      <c r="D63" s="316">
        <v>60000097</v>
      </c>
      <c r="E63" s="356" t="s">
        <v>253</v>
      </c>
      <c r="F63" s="356" t="s">
        <v>333</v>
      </c>
      <c r="G63" s="317" t="s">
        <v>78</v>
      </c>
      <c r="H63" s="136"/>
      <c r="I63" s="321">
        <v>27977.73</v>
      </c>
      <c r="J63" s="66"/>
      <c r="K63" s="66"/>
      <c r="L63" s="321">
        <v>5595.5460000000003</v>
      </c>
      <c r="M63" s="324">
        <v>0.2</v>
      </c>
      <c r="N63" s="317" t="s">
        <v>175</v>
      </c>
      <c r="O63" s="66"/>
      <c r="P63" s="327">
        <v>1</v>
      </c>
      <c r="Q63" s="328">
        <v>27977.73</v>
      </c>
      <c r="R63" s="66"/>
      <c r="S63" s="333">
        <v>0</v>
      </c>
      <c r="T63" s="334">
        <v>0</v>
      </c>
      <c r="U63" s="66"/>
      <c r="V63" s="339">
        <v>0</v>
      </c>
      <c r="W63" s="340">
        <v>0</v>
      </c>
      <c r="X63" s="66"/>
      <c r="Y63" s="350">
        <v>42795</v>
      </c>
      <c r="Z63" s="66"/>
      <c r="AA63" s="327">
        <v>1</v>
      </c>
      <c r="AB63" s="328">
        <v>27977.73</v>
      </c>
      <c r="AC63" s="66"/>
      <c r="AD63" s="333">
        <v>0</v>
      </c>
      <c r="AE63" s="334">
        <v>0</v>
      </c>
      <c r="AF63" s="66"/>
      <c r="AG63" s="339">
        <v>0</v>
      </c>
      <c r="AH63" s="340">
        <v>0</v>
      </c>
      <c r="AI63" s="66"/>
      <c r="AJ63" s="350">
        <v>42796</v>
      </c>
      <c r="AK63" s="66"/>
      <c r="AL63" s="384"/>
      <c r="AM63" s="66"/>
    </row>
    <row r="64" spans="1:39" x14ac:dyDescent="0.25">
      <c r="A64" s="384"/>
      <c r="B64" s="66"/>
      <c r="C64" s="378">
        <v>51</v>
      </c>
      <c r="D64" s="316">
        <v>70000001</v>
      </c>
      <c r="E64" s="356" t="s">
        <v>254</v>
      </c>
      <c r="F64" s="356" t="s">
        <v>318</v>
      </c>
      <c r="G64" s="317" t="s">
        <v>78</v>
      </c>
      <c r="H64" s="136"/>
      <c r="I64" s="321">
        <v>35783.410000000003</v>
      </c>
      <c r="J64" s="66"/>
      <c r="K64" s="66"/>
      <c r="L64" s="321">
        <v>7156.6820000000007</v>
      </c>
      <c r="M64" s="324">
        <v>0.2</v>
      </c>
      <c r="N64" s="317" t="s">
        <v>175</v>
      </c>
      <c r="O64" s="66"/>
      <c r="P64" s="327">
        <v>0</v>
      </c>
      <c r="Q64" s="328">
        <v>0</v>
      </c>
      <c r="R64" s="66"/>
      <c r="S64" s="333">
        <v>0</v>
      </c>
      <c r="T64" s="334">
        <v>0</v>
      </c>
      <c r="U64" s="66"/>
      <c r="V64" s="339">
        <v>1</v>
      </c>
      <c r="W64" s="340">
        <v>35783.410000000003</v>
      </c>
      <c r="X64" s="66"/>
      <c r="Y64" s="350" t="s">
        <v>290</v>
      </c>
      <c r="Z64" s="66"/>
      <c r="AA64" s="327">
        <v>0</v>
      </c>
      <c r="AB64" s="328">
        <v>0</v>
      </c>
      <c r="AC64" s="66"/>
      <c r="AD64" s="333">
        <v>0</v>
      </c>
      <c r="AE64" s="334">
        <v>0</v>
      </c>
      <c r="AF64" s="66"/>
      <c r="AG64" s="339">
        <v>1</v>
      </c>
      <c r="AH64" s="340">
        <v>35783.410000000003</v>
      </c>
      <c r="AI64" s="66"/>
      <c r="AJ64" s="350" t="s">
        <v>290</v>
      </c>
      <c r="AK64" s="66"/>
      <c r="AL64" s="384"/>
      <c r="AM64" s="66"/>
    </row>
    <row r="65" spans="1:39" x14ac:dyDescent="0.25">
      <c r="A65" s="384"/>
      <c r="B65" s="66"/>
      <c r="C65" s="378">
        <v>52</v>
      </c>
      <c r="D65" s="316">
        <v>70000003</v>
      </c>
      <c r="E65" s="356" t="s">
        <v>254</v>
      </c>
      <c r="F65" s="356" t="s">
        <v>294</v>
      </c>
      <c r="G65" s="317" t="s">
        <v>78</v>
      </c>
      <c r="H65" s="136"/>
      <c r="I65" s="321">
        <v>23799.68</v>
      </c>
      <c r="J65" s="66"/>
      <c r="K65" s="66"/>
      <c r="L65" s="321">
        <v>14279.807999999999</v>
      </c>
      <c r="M65" s="324">
        <v>0.6</v>
      </c>
      <c r="N65" s="317" t="s">
        <v>174</v>
      </c>
      <c r="O65" s="66"/>
      <c r="P65" s="327">
        <v>1</v>
      </c>
      <c r="Q65" s="328">
        <v>23799.68</v>
      </c>
      <c r="R65" s="66"/>
      <c r="S65" s="333">
        <v>0</v>
      </c>
      <c r="T65" s="334">
        <v>0</v>
      </c>
      <c r="U65" s="66"/>
      <c r="V65" s="339">
        <v>0</v>
      </c>
      <c r="W65" s="340">
        <v>0</v>
      </c>
      <c r="X65" s="66"/>
      <c r="Y65" s="350">
        <v>42795</v>
      </c>
      <c r="Z65" s="66"/>
      <c r="AA65" s="327">
        <v>1</v>
      </c>
      <c r="AB65" s="328">
        <v>23799.68</v>
      </c>
      <c r="AC65" s="66"/>
      <c r="AD65" s="333">
        <v>0</v>
      </c>
      <c r="AE65" s="334">
        <v>0</v>
      </c>
      <c r="AF65" s="66"/>
      <c r="AG65" s="339">
        <v>0</v>
      </c>
      <c r="AH65" s="340">
        <v>0</v>
      </c>
      <c r="AI65" s="66"/>
      <c r="AJ65" s="350">
        <v>42796</v>
      </c>
      <c r="AK65" s="66"/>
      <c r="AL65" s="384"/>
      <c r="AM65" s="66"/>
    </row>
    <row r="66" spans="1:39" x14ac:dyDescent="0.25">
      <c r="A66" s="384"/>
      <c r="B66" s="66"/>
      <c r="C66" s="378">
        <v>53</v>
      </c>
      <c r="D66" s="316">
        <v>70000009</v>
      </c>
      <c r="E66" s="356" t="s">
        <v>254</v>
      </c>
      <c r="F66" s="356" t="s">
        <v>334</v>
      </c>
      <c r="G66" s="317" t="s">
        <v>78</v>
      </c>
      <c r="H66" s="136"/>
      <c r="I66" s="321">
        <v>22419.71</v>
      </c>
      <c r="J66" s="66"/>
      <c r="K66" s="66"/>
      <c r="L66" s="321">
        <v>17935.768</v>
      </c>
      <c r="M66" s="324">
        <v>0.8</v>
      </c>
      <c r="N66" s="317" t="s">
        <v>174</v>
      </c>
      <c r="O66" s="66"/>
      <c r="P66" s="327">
        <v>1</v>
      </c>
      <c r="Q66" s="328">
        <v>22419.71</v>
      </c>
      <c r="R66" s="66"/>
      <c r="S66" s="333">
        <v>0</v>
      </c>
      <c r="T66" s="334">
        <v>0</v>
      </c>
      <c r="U66" s="66"/>
      <c r="V66" s="339">
        <v>0</v>
      </c>
      <c r="W66" s="340">
        <v>0</v>
      </c>
      <c r="X66" s="66"/>
      <c r="Y66" s="350">
        <v>42795</v>
      </c>
      <c r="Z66" s="66"/>
      <c r="AA66" s="327">
        <v>1</v>
      </c>
      <c r="AB66" s="328">
        <v>22419.71</v>
      </c>
      <c r="AC66" s="66"/>
      <c r="AD66" s="333">
        <v>0</v>
      </c>
      <c r="AE66" s="334">
        <v>0</v>
      </c>
      <c r="AF66" s="66"/>
      <c r="AG66" s="339">
        <v>0</v>
      </c>
      <c r="AH66" s="340">
        <v>0</v>
      </c>
      <c r="AI66" s="66"/>
      <c r="AJ66" s="350">
        <v>42796</v>
      </c>
      <c r="AK66" s="66"/>
      <c r="AL66" s="384"/>
      <c r="AM66" s="66"/>
    </row>
    <row r="67" spans="1:39" x14ac:dyDescent="0.25">
      <c r="A67" s="384"/>
      <c r="B67" s="66"/>
      <c r="C67" s="378">
        <v>54</v>
      </c>
      <c r="D67" s="316">
        <v>70000013</v>
      </c>
      <c r="E67" s="356" t="s">
        <v>254</v>
      </c>
      <c r="F67" s="356" t="s">
        <v>335</v>
      </c>
      <c r="G67" s="317" t="s">
        <v>78</v>
      </c>
      <c r="H67" s="136"/>
      <c r="I67" s="321">
        <v>21062.69</v>
      </c>
      <c r="J67" s="66"/>
      <c r="K67" s="66"/>
      <c r="L67" s="321">
        <v>12637.614</v>
      </c>
      <c r="M67" s="324">
        <v>0.6</v>
      </c>
      <c r="N67" s="317" t="s">
        <v>174</v>
      </c>
      <c r="O67" s="66"/>
      <c r="P67" s="327">
        <v>1</v>
      </c>
      <c r="Q67" s="328">
        <v>21062.69</v>
      </c>
      <c r="R67" s="66"/>
      <c r="S67" s="333">
        <v>0</v>
      </c>
      <c r="T67" s="334">
        <v>0</v>
      </c>
      <c r="U67" s="66"/>
      <c r="V67" s="339">
        <v>0</v>
      </c>
      <c r="W67" s="340">
        <v>0</v>
      </c>
      <c r="X67" s="66"/>
      <c r="Y67" s="350">
        <v>42795</v>
      </c>
      <c r="Z67" s="66"/>
      <c r="AA67" s="327">
        <v>1</v>
      </c>
      <c r="AB67" s="328">
        <v>21062.69</v>
      </c>
      <c r="AC67" s="66"/>
      <c r="AD67" s="333">
        <v>0</v>
      </c>
      <c r="AE67" s="334">
        <v>0</v>
      </c>
      <c r="AF67" s="66"/>
      <c r="AG67" s="339">
        <v>0</v>
      </c>
      <c r="AH67" s="340">
        <v>0</v>
      </c>
      <c r="AI67" s="66"/>
      <c r="AJ67" s="350">
        <v>42796</v>
      </c>
      <c r="AK67" s="66"/>
      <c r="AL67" s="384"/>
      <c r="AM67" s="66"/>
    </row>
    <row r="68" spans="1:39" x14ac:dyDescent="0.25">
      <c r="A68" s="384"/>
      <c r="B68" s="66"/>
      <c r="C68" s="378">
        <v>55</v>
      </c>
      <c r="D68" s="316">
        <v>70000015</v>
      </c>
      <c r="E68" s="356" t="s">
        <v>254</v>
      </c>
      <c r="F68" s="356" t="s">
        <v>299</v>
      </c>
      <c r="G68" s="317" t="s">
        <v>78</v>
      </c>
      <c r="H68" s="136"/>
      <c r="I68" s="321">
        <v>22458.67</v>
      </c>
      <c r="J68" s="66"/>
      <c r="K68" s="66"/>
      <c r="L68" s="321">
        <v>22458.67</v>
      </c>
      <c r="M68" s="324">
        <v>1</v>
      </c>
      <c r="N68" s="317" t="s">
        <v>150</v>
      </c>
      <c r="O68" s="66"/>
      <c r="P68" s="327">
        <v>1</v>
      </c>
      <c r="Q68" s="328">
        <v>22458.67</v>
      </c>
      <c r="R68" s="66"/>
      <c r="S68" s="333">
        <v>0</v>
      </c>
      <c r="T68" s="334">
        <v>0</v>
      </c>
      <c r="U68" s="66"/>
      <c r="V68" s="339">
        <v>0</v>
      </c>
      <c r="W68" s="340">
        <v>0</v>
      </c>
      <c r="X68" s="66"/>
      <c r="Y68" s="350">
        <v>42795</v>
      </c>
      <c r="Z68" s="66"/>
      <c r="AA68" s="327">
        <v>1</v>
      </c>
      <c r="AB68" s="328">
        <v>22458.67</v>
      </c>
      <c r="AC68" s="66"/>
      <c r="AD68" s="333">
        <v>0</v>
      </c>
      <c r="AE68" s="334">
        <v>0</v>
      </c>
      <c r="AF68" s="66"/>
      <c r="AG68" s="339">
        <v>0</v>
      </c>
      <c r="AH68" s="340">
        <v>0</v>
      </c>
      <c r="AI68" s="66"/>
      <c r="AJ68" s="350">
        <v>42796</v>
      </c>
      <c r="AK68" s="66"/>
      <c r="AL68" s="384"/>
      <c r="AM68" s="66"/>
    </row>
    <row r="69" spans="1:39" x14ac:dyDescent="0.25">
      <c r="A69" s="384"/>
      <c r="B69" s="66"/>
      <c r="C69" s="378">
        <v>56</v>
      </c>
      <c r="D69" s="316">
        <v>70000019</v>
      </c>
      <c r="E69" s="356" t="s">
        <v>254</v>
      </c>
      <c r="F69" s="356" t="s">
        <v>301</v>
      </c>
      <c r="G69" s="317" t="s">
        <v>78</v>
      </c>
      <c r="H69" s="136"/>
      <c r="I69" s="321">
        <v>21469.859999999997</v>
      </c>
      <c r="J69" s="66"/>
      <c r="K69" s="66"/>
      <c r="L69" s="321">
        <v>17175.888000000003</v>
      </c>
      <c r="M69" s="324">
        <v>0.80000000000000027</v>
      </c>
      <c r="N69" s="317" t="s">
        <v>174</v>
      </c>
      <c r="O69" s="66"/>
      <c r="P69" s="327">
        <v>1</v>
      </c>
      <c r="Q69" s="328">
        <v>21469.859999999997</v>
      </c>
      <c r="R69" s="66"/>
      <c r="S69" s="333">
        <v>0</v>
      </c>
      <c r="T69" s="334">
        <v>0</v>
      </c>
      <c r="U69" s="66"/>
      <c r="V69" s="339">
        <v>0</v>
      </c>
      <c r="W69" s="340">
        <v>0</v>
      </c>
      <c r="X69" s="66"/>
      <c r="Y69" s="350">
        <v>42795</v>
      </c>
      <c r="Z69" s="66"/>
      <c r="AA69" s="327">
        <v>1</v>
      </c>
      <c r="AB69" s="328">
        <v>21469.859999999997</v>
      </c>
      <c r="AC69" s="66"/>
      <c r="AD69" s="333">
        <v>0</v>
      </c>
      <c r="AE69" s="334">
        <v>0</v>
      </c>
      <c r="AF69" s="66"/>
      <c r="AG69" s="339">
        <v>0</v>
      </c>
      <c r="AH69" s="340">
        <v>0</v>
      </c>
      <c r="AI69" s="66"/>
      <c r="AJ69" s="350">
        <v>42796</v>
      </c>
      <c r="AK69" s="66"/>
      <c r="AL69" s="384"/>
      <c r="AM69" s="66"/>
    </row>
    <row r="70" spans="1:39" x14ac:dyDescent="0.25">
      <c r="A70" s="384"/>
      <c r="B70" s="66"/>
      <c r="C70" s="378">
        <v>57</v>
      </c>
      <c r="D70" s="316">
        <v>70000022</v>
      </c>
      <c r="E70" s="356" t="s">
        <v>254</v>
      </c>
      <c r="F70" s="356" t="s">
        <v>303</v>
      </c>
      <c r="G70" s="317" t="s">
        <v>78</v>
      </c>
      <c r="H70" s="136"/>
      <c r="I70" s="321">
        <v>22838.5</v>
      </c>
      <c r="J70" s="66"/>
      <c r="K70" s="66"/>
      <c r="L70" s="321">
        <v>9135.4</v>
      </c>
      <c r="M70" s="324">
        <v>0.39999999999999997</v>
      </c>
      <c r="N70" s="317" t="s">
        <v>175</v>
      </c>
      <c r="O70" s="66"/>
      <c r="P70" s="327">
        <v>1</v>
      </c>
      <c r="Q70" s="328">
        <v>22838.5</v>
      </c>
      <c r="R70" s="66"/>
      <c r="S70" s="333">
        <v>0</v>
      </c>
      <c r="T70" s="334">
        <v>0</v>
      </c>
      <c r="U70" s="66"/>
      <c r="V70" s="339">
        <v>0</v>
      </c>
      <c r="W70" s="340">
        <v>0</v>
      </c>
      <c r="X70" s="66"/>
      <c r="Y70" s="350">
        <v>42795</v>
      </c>
      <c r="Z70" s="66"/>
      <c r="AA70" s="327">
        <v>1</v>
      </c>
      <c r="AB70" s="328">
        <v>22838.5</v>
      </c>
      <c r="AC70" s="66"/>
      <c r="AD70" s="333">
        <v>0</v>
      </c>
      <c r="AE70" s="334">
        <v>0</v>
      </c>
      <c r="AF70" s="66"/>
      <c r="AG70" s="339">
        <v>0</v>
      </c>
      <c r="AH70" s="340">
        <v>0</v>
      </c>
      <c r="AI70" s="66"/>
      <c r="AJ70" s="350">
        <v>42796</v>
      </c>
      <c r="AK70" s="66"/>
      <c r="AL70" s="384"/>
      <c r="AM70" s="66"/>
    </row>
    <row r="71" spans="1:39" x14ac:dyDescent="0.25">
      <c r="A71" s="384"/>
      <c r="B71" s="66"/>
      <c r="C71" s="378">
        <v>58</v>
      </c>
      <c r="D71" s="316">
        <v>70000025</v>
      </c>
      <c r="E71" s="356" t="s">
        <v>254</v>
      </c>
      <c r="F71" s="356" t="s">
        <v>326</v>
      </c>
      <c r="G71" s="317" t="s">
        <v>78</v>
      </c>
      <c r="H71" s="136"/>
      <c r="I71" s="321">
        <v>22465.409999999996</v>
      </c>
      <c r="J71" s="66"/>
      <c r="K71" s="66"/>
      <c r="L71" s="321">
        <v>22465.41</v>
      </c>
      <c r="M71" s="324">
        <v>1.0000000000000002</v>
      </c>
      <c r="N71" s="317" t="s">
        <v>150</v>
      </c>
      <c r="O71" s="66"/>
      <c r="P71" s="327">
        <v>1</v>
      </c>
      <c r="Q71" s="328">
        <v>22465.409999999996</v>
      </c>
      <c r="R71" s="66"/>
      <c r="S71" s="333">
        <v>0</v>
      </c>
      <c r="T71" s="334">
        <v>0</v>
      </c>
      <c r="U71" s="66"/>
      <c r="V71" s="339">
        <v>0</v>
      </c>
      <c r="W71" s="340">
        <v>0</v>
      </c>
      <c r="X71" s="66"/>
      <c r="Y71" s="350">
        <v>42795</v>
      </c>
      <c r="Z71" s="66"/>
      <c r="AA71" s="327">
        <v>1</v>
      </c>
      <c r="AB71" s="328">
        <v>22465.409999999996</v>
      </c>
      <c r="AC71" s="66"/>
      <c r="AD71" s="333">
        <v>0</v>
      </c>
      <c r="AE71" s="334">
        <v>0</v>
      </c>
      <c r="AF71" s="66"/>
      <c r="AG71" s="339">
        <v>0</v>
      </c>
      <c r="AH71" s="340">
        <v>0</v>
      </c>
      <c r="AI71" s="66"/>
      <c r="AJ71" s="350">
        <v>42796</v>
      </c>
      <c r="AK71" s="66"/>
      <c r="AL71" s="384"/>
      <c r="AM71" s="66"/>
    </row>
    <row r="72" spans="1:39" x14ac:dyDescent="0.25">
      <c r="A72" s="384"/>
      <c r="B72" s="66"/>
      <c r="C72" s="378">
        <v>59</v>
      </c>
      <c r="D72" s="316">
        <v>70000026</v>
      </c>
      <c r="E72" s="356" t="s">
        <v>254</v>
      </c>
      <c r="F72" s="356" t="s">
        <v>320</v>
      </c>
      <c r="G72" s="317" t="s">
        <v>78</v>
      </c>
      <c r="H72" s="136"/>
      <c r="I72" s="321">
        <v>22606.949999999997</v>
      </c>
      <c r="J72" s="66"/>
      <c r="K72" s="66"/>
      <c r="L72" s="321">
        <v>4521.3900000000003</v>
      </c>
      <c r="M72" s="324">
        <v>0.20000000000000004</v>
      </c>
      <c r="N72" s="317" t="s">
        <v>175</v>
      </c>
      <c r="O72" s="66"/>
      <c r="P72" s="327">
        <v>1</v>
      </c>
      <c r="Q72" s="328">
        <v>22606.949999999997</v>
      </c>
      <c r="R72" s="66"/>
      <c r="S72" s="333">
        <v>0</v>
      </c>
      <c r="T72" s="334">
        <v>0</v>
      </c>
      <c r="U72" s="66"/>
      <c r="V72" s="339">
        <v>0</v>
      </c>
      <c r="W72" s="340">
        <v>0</v>
      </c>
      <c r="X72" s="66"/>
      <c r="Y72" s="350">
        <v>42795</v>
      </c>
      <c r="Z72" s="66"/>
      <c r="AA72" s="327">
        <v>1</v>
      </c>
      <c r="AB72" s="328">
        <v>22606.949999999997</v>
      </c>
      <c r="AC72" s="66"/>
      <c r="AD72" s="333">
        <v>0</v>
      </c>
      <c r="AE72" s="334">
        <v>0</v>
      </c>
      <c r="AF72" s="66"/>
      <c r="AG72" s="339">
        <v>0</v>
      </c>
      <c r="AH72" s="340">
        <v>0</v>
      </c>
      <c r="AI72" s="66"/>
      <c r="AJ72" s="350">
        <v>42796</v>
      </c>
      <c r="AK72" s="66"/>
      <c r="AL72" s="384"/>
      <c r="AM72" s="66"/>
    </row>
    <row r="73" spans="1:39" x14ac:dyDescent="0.25">
      <c r="A73" s="384"/>
      <c r="B73" s="66"/>
      <c r="C73" s="378">
        <v>60</v>
      </c>
      <c r="D73" s="316">
        <v>70000051</v>
      </c>
      <c r="E73" s="356" t="s">
        <v>254</v>
      </c>
      <c r="F73" s="356" t="s">
        <v>336</v>
      </c>
      <c r="G73" s="317" t="s">
        <v>78</v>
      </c>
      <c r="H73" s="136"/>
      <c r="I73" s="321">
        <v>22684.46</v>
      </c>
      <c r="J73" s="66"/>
      <c r="K73" s="66"/>
      <c r="L73" s="321">
        <v>4536.8919999999998</v>
      </c>
      <c r="M73" s="324">
        <v>0.2</v>
      </c>
      <c r="N73" s="317" t="s">
        <v>175</v>
      </c>
      <c r="O73" s="66"/>
      <c r="P73" s="327">
        <v>1</v>
      </c>
      <c r="Q73" s="328">
        <v>22684.46</v>
      </c>
      <c r="R73" s="66"/>
      <c r="S73" s="333">
        <v>0</v>
      </c>
      <c r="T73" s="334">
        <v>0</v>
      </c>
      <c r="U73" s="66"/>
      <c r="V73" s="339">
        <v>0</v>
      </c>
      <c r="W73" s="340">
        <v>0</v>
      </c>
      <c r="X73" s="66"/>
      <c r="Y73" s="350">
        <v>42795</v>
      </c>
      <c r="Z73" s="66"/>
      <c r="AA73" s="327">
        <v>1</v>
      </c>
      <c r="AB73" s="328">
        <v>22684.46</v>
      </c>
      <c r="AC73" s="66"/>
      <c r="AD73" s="333">
        <v>0</v>
      </c>
      <c r="AE73" s="334">
        <v>0</v>
      </c>
      <c r="AF73" s="66"/>
      <c r="AG73" s="339">
        <v>0</v>
      </c>
      <c r="AH73" s="340">
        <v>0</v>
      </c>
      <c r="AI73" s="66"/>
      <c r="AJ73" s="350">
        <v>42798</v>
      </c>
      <c r="AK73" s="66"/>
      <c r="AL73" s="384"/>
      <c r="AM73" s="66"/>
    </row>
    <row r="74" spans="1:39" x14ac:dyDescent="0.25">
      <c r="A74" s="384"/>
      <c r="B74" s="66"/>
      <c r="C74" s="378">
        <v>61</v>
      </c>
      <c r="D74" s="316">
        <v>70000054</v>
      </c>
      <c r="E74" s="356" t="s">
        <v>254</v>
      </c>
      <c r="F74" s="356" t="s">
        <v>327</v>
      </c>
      <c r="G74" s="317" t="s">
        <v>78</v>
      </c>
      <c r="H74" s="136"/>
      <c r="I74" s="321">
        <v>20951.22</v>
      </c>
      <c r="J74" s="66"/>
      <c r="K74" s="66"/>
      <c r="L74" s="321">
        <v>16760.976000000002</v>
      </c>
      <c r="M74" s="324">
        <v>0.8</v>
      </c>
      <c r="N74" s="317" t="s">
        <v>174</v>
      </c>
      <c r="O74" s="66"/>
      <c r="P74" s="327">
        <v>1</v>
      </c>
      <c r="Q74" s="328">
        <v>20951.22</v>
      </c>
      <c r="R74" s="66"/>
      <c r="S74" s="333">
        <v>0</v>
      </c>
      <c r="T74" s="334">
        <v>0</v>
      </c>
      <c r="U74" s="66"/>
      <c r="V74" s="339">
        <v>0</v>
      </c>
      <c r="W74" s="340">
        <v>0</v>
      </c>
      <c r="X74" s="66"/>
      <c r="Y74" s="350">
        <v>42795</v>
      </c>
      <c r="Z74" s="66"/>
      <c r="AA74" s="327">
        <v>1</v>
      </c>
      <c r="AB74" s="328">
        <v>20951.22</v>
      </c>
      <c r="AC74" s="66"/>
      <c r="AD74" s="333">
        <v>0</v>
      </c>
      <c r="AE74" s="334">
        <v>0</v>
      </c>
      <c r="AF74" s="66"/>
      <c r="AG74" s="339">
        <v>0</v>
      </c>
      <c r="AH74" s="340">
        <v>0</v>
      </c>
      <c r="AI74" s="66"/>
      <c r="AJ74" s="350">
        <v>42796</v>
      </c>
      <c r="AK74" s="66"/>
      <c r="AL74" s="384"/>
      <c r="AM74" s="66"/>
    </row>
    <row r="75" spans="1:39" x14ac:dyDescent="0.25">
      <c r="A75" s="384"/>
      <c r="B75" s="66"/>
      <c r="C75" s="378">
        <v>62</v>
      </c>
      <c r="D75" s="316">
        <v>70000055</v>
      </c>
      <c r="E75" s="356" t="s">
        <v>254</v>
      </c>
      <c r="F75" s="356" t="s">
        <v>337</v>
      </c>
      <c r="G75" s="317" t="s">
        <v>78</v>
      </c>
      <c r="H75" s="136"/>
      <c r="I75" s="321">
        <v>22380.799999999999</v>
      </c>
      <c r="J75" s="66"/>
      <c r="K75" s="66"/>
      <c r="L75" s="321">
        <v>22380.799999999999</v>
      </c>
      <c r="M75" s="324">
        <v>1</v>
      </c>
      <c r="N75" s="317" t="s">
        <v>150</v>
      </c>
      <c r="O75" s="66"/>
      <c r="P75" s="327">
        <v>1</v>
      </c>
      <c r="Q75" s="328">
        <v>22380.799999999999</v>
      </c>
      <c r="R75" s="66"/>
      <c r="S75" s="333">
        <v>0</v>
      </c>
      <c r="T75" s="334">
        <v>0</v>
      </c>
      <c r="U75" s="66"/>
      <c r="V75" s="339">
        <v>0</v>
      </c>
      <c r="W75" s="340">
        <v>0</v>
      </c>
      <c r="X75" s="66"/>
      <c r="Y75" s="350">
        <v>42795</v>
      </c>
      <c r="Z75" s="66"/>
      <c r="AA75" s="327">
        <v>1</v>
      </c>
      <c r="AB75" s="328">
        <v>22380.799999999999</v>
      </c>
      <c r="AC75" s="66"/>
      <c r="AD75" s="333">
        <v>0</v>
      </c>
      <c r="AE75" s="334">
        <v>0</v>
      </c>
      <c r="AF75" s="66"/>
      <c r="AG75" s="339">
        <v>0</v>
      </c>
      <c r="AH75" s="340">
        <v>0</v>
      </c>
      <c r="AI75" s="66"/>
      <c r="AJ75" s="350">
        <v>42796</v>
      </c>
      <c r="AK75" s="66"/>
      <c r="AL75" s="384"/>
      <c r="AM75" s="66"/>
    </row>
    <row r="76" spans="1:39" x14ac:dyDescent="0.25">
      <c r="A76" s="384"/>
      <c r="B76" s="66"/>
      <c r="C76" s="378">
        <v>63</v>
      </c>
      <c r="D76" s="316">
        <v>70000057</v>
      </c>
      <c r="E76" s="356" t="s">
        <v>254</v>
      </c>
      <c r="F76" s="356" t="s">
        <v>338</v>
      </c>
      <c r="G76" s="317" t="s">
        <v>78</v>
      </c>
      <c r="H76" s="136"/>
      <c r="I76" s="321">
        <v>22503.47</v>
      </c>
      <c r="J76" s="66"/>
      <c r="K76" s="66"/>
      <c r="L76" s="321">
        <v>9001.3880000000008</v>
      </c>
      <c r="M76" s="324">
        <v>0.4</v>
      </c>
      <c r="N76" s="317" t="s">
        <v>175</v>
      </c>
      <c r="O76" s="66"/>
      <c r="P76" s="327">
        <v>0</v>
      </c>
      <c r="Q76" s="328">
        <v>0</v>
      </c>
      <c r="R76" s="66"/>
      <c r="S76" s="333">
        <v>0</v>
      </c>
      <c r="T76" s="334">
        <v>0</v>
      </c>
      <c r="U76" s="66"/>
      <c r="V76" s="339">
        <v>1</v>
      </c>
      <c r="W76" s="340">
        <v>22503.47</v>
      </c>
      <c r="X76" s="66"/>
      <c r="Y76" s="350" t="s">
        <v>290</v>
      </c>
      <c r="Z76" s="66"/>
      <c r="AA76" s="327">
        <v>0</v>
      </c>
      <c r="AB76" s="328">
        <v>0</v>
      </c>
      <c r="AC76" s="66"/>
      <c r="AD76" s="333">
        <v>0</v>
      </c>
      <c r="AE76" s="334">
        <v>0</v>
      </c>
      <c r="AF76" s="66"/>
      <c r="AG76" s="339">
        <v>1</v>
      </c>
      <c r="AH76" s="340">
        <v>22503.47</v>
      </c>
      <c r="AI76" s="66"/>
      <c r="AJ76" s="350" t="s">
        <v>290</v>
      </c>
      <c r="AK76" s="66"/>
      <c r="AL76" s="384"/>
      <c r="AM76" s="66"/>
    </row>
    <row r="77" spans="1:39" x14ac:dyDescent="0.25">
      <c r="A77" s="384"/>
      <c r="B77" s="66"/>
      <c r="C77" s="378">
        <v>64</v>
      </c>
      <c r="D77" s="316">
        <v>70000060</v>
      </c>
      <c r="E77" s="356" t="s">
        <v>254</v>
      </c>
      <c r="F77" s="356" t="s">
        <v>328</v>
      </c>
      <c r="G77" s="317" t="s">
        <v>78</v>
      </c>
      <c r="H77" s="136"/>
      <c r="I77" s="321">
        <v>21271.329999999998</v>
      </c>
      <c r="J77" s="66"/>
      <c r="K77" s="66"/>
      <c r="L77" s="321">
        <v>21271.33</v>
      </c>
      <c r="M77" s="324">
        <v>1.0000000000000002</v>
      </c>
      <c r="N77" s="317" t="s">
        <v>150</v>
      </c>
      <c r="O77" s="66"/>
      <c r="P77" s="327">
        <v>1</v>
      </c>
      <c r="Q77" s="328">
        <v>21271.329999999998</v>
      </c>
      <c r="R77" s="66"/>
      <c r="S77" s="333">
        <v>0</v>
      </c>
      <c r="T77" s="334">
        <v>0</v>
      </c>
      <c r="U77" s="66"/>
      <c r="V77" s="339">
        <v>0</v>
      </c>
      <c r="W77" s="340">
        <v>0</v>
      </c>
      <c r="X77" s="66"/>
      <c r="Y77" s="350">
        <v>42795</v>
      </c>
      <c r="Z77" s="66"/>
      <c r="AA77" s="327">
        <v>1</v>
      </c>
      <c r="AB77" s="328">
        <v>21271.329999999998</v>
      </c>
      <c r="AC77" s="66"/>
      <c r="AD77" s="333">
        <v>0</v>
      </c>
      <c r="AE77" s="334">
        <v>0</v>
      </c>
      <c r="AF77" s="66"/>
      <c r="AG77" s="339">
        <v>0</v>
      </c>
      <c r="AH77" s="340">
        <v>0</v>
      </c>
      <c r="AI77" s="66"/>
      <c r="AJ77" s="350">
        <v>42796</v>
      </c>
      <c r="AK77" s="66"/>
      <c r="AL77" s="384"/>
      <c r="AM77" s="66"/>
    </row>
    <row r="78" spans="1:39" x14ac:dyDescent="0.25">
      <c r="A78" s="384"/>
      <c r="B78" s="66"/>
      <c r="C78" s="378">
        <v>65</v>
      </c>
      <c r="D78" s="316">
        <v>70000062</v>
      </c>
      <c r="E78" s="356" t="s">
        <v>254</v>
      </c>
      <c r="F78" s="356" t="s">
        <v>339</v>
      </c>
      <c r="G78" s="317" t="s">
        <v>78</v>
      </c>
      <c r="H78" s="136"/>
      <c r="I78" s="321">
        <v>23329.53</v>
      </c>
      <c r="J78" s="66"/>
      <c r="K78" s="66"/>
      <c r="L78" s="321">
        <v>9331.8119999999999</v>
      </c>
      <c r="M78" s="324">
        <v>0.4</v>
      </c>
      <c r="N78" s="317" t="s">
        <v>175</v>
      </c>
      <c r="O78" s="66"/>
      <c r="P78" s="327">
        <v>1</v>
      </c>
      <c r="Q78" s="328">
        <v>23329.53</v>
      </c>
      <c r="R78" s="66"/>
      <c r="S78" s="333">
        <v>0</v>
      </c>
      <c r="T78" s="334">
        <v>0</v>
      </c>
      <c r="U78" s="66"/>
      <c r="V78" s="339">
        <v>0</v>
      </c>
      <c r="W78" s="340">
        <v>0</v>
      </c>
      <c r="X78" s="66"/>
      <c r="Y78" s="350">
        <v>42795</v>
      </c>
      <c r="Z78" s="66"/>
      <c r="AA78" s="327">
        <v>1</v>
      </c>
      <c r="AB78" s="328">
        <v>23329.53</v>
      </c>
      <c r="AC78" s="66"/>
      <c r="AD78" s="333">
        <v>0</v>
      </c>
      <c r="AE78" s="334">
        <v>0</v>
      </c>
      <c r="AF78" s="66"/>
      <c r="AG78" s="339">
        <v>0</v>
      </c>
      <c r="AH78" s="340">
        <v>0</v>
      </c>
      <c r="AI78" s="66"/>
      <c r="AJ78" s="350">
        <v>42796</v>
      </c>
      <c r="AK78" s="66"/>
      <c r="AL78" s="384"/>
      <c r="AM78" s="66"/>
    </row>
    <row r="79" spans="1:39" x14ac:dyDescent="0.25">
      <c r="A79" s="384"/>
      <c r="B79" s="66"/>
      <c r="C79" s="378">
        <v>66</v>
      </c>
      <c r="D79" s="316">
        <v>20000004</v>
      </c>
      <c r="E79" s="356" t="s">
        <v>249</v>
      </c>
      <c r="F79" s="356" t="s">
        <v>295</v>
      </c>
      <c r="G79" s="317" t="s">
        <v>86</v>
      </c>
      <c r="H79" s="136"/>
      <c r="I79" s="321">
        <v>40970.36</v>
      </c>
      <c r="J79" s="66"/>
      <c r="K79" s="66"/>
      <c r="L79" s="321">
        <v>32776.288</v>
      </c>
      <c r="M79" s="324">
        <v>0.8</v>
      </c>
      <c r="N79" s="317" t="s">
        <v>174</v>
      </c>
      <c r="O79" s="66"/>
      <c r="P79" s="327">
        <v>1</v>
      </c>
      <c r="Q79" s="328">
        <v>40970.36</v>
      </c>
      <c r="R79" s="66"/>
      <c r="S79" s="333">
        <v>0</v>
      </c>
      <c r="T79" s="334">
        <v>0</v>
      </c>
      <c r="U79" s="66"/>
      <c r="V79" s="339">
        <v>0</v>
      </c>
      <c r="W79" s="340">
        <v>0</v>
      </c>
      <c r="X79" s="66"/>
      <c r="Y79" s="350">
        <v>42795</v>
      </c>
      <c r="Z79" s="66"/>
      <c r="AA79" s="327">
        <v>1</v>
      </c>
      <c r="AB79" s="328">
        <v>40970.36</v>
      </c>
      <c r="AC79" s="66"/>
      <c r="AD79" s="333">
        <v>0</v>
      </c>
      <c r="AE79" s="334">
        <v>0</v>
      </c>
      <c r="AF79" s="66"/>
      <c r="AG79" s="339">
        <v>0</v>
      </c>
      <c r="AH79" s="340">
        <v>0</v>
      </c>
      <c r="AI79" s="66"/>
      <c r="AJ79" s="350">
        <v>42796</v>
      </c>
      <c r="AK79" s="66"/>
      <c r="AL79" s="384"/>
      <c r="AM79" s="66"/>
    </row>
    <row r="80" spans="1:39" x14ac:dyDescent="0.25">
      <c r="A80" s="384"/>
      <c r="B80" s="66"/>
      <c r="C80" s="378">
        <v>67</v>
      </c>
      <c r="D80" s="316">
        <v>20000022</v>
      </c>
      <c r="E80" s="356" t="s">
        <v>249</v>
      </c>
      <c r="F80" s="356" t="s">
        <v>303</v>
      </c>
      <c r="G80" s="317" t="s">
        <v>86</v>
      </c>
      <c r="H80" s="136"/>
      <c r="I80" s="321">
        <v>44571.979999999996</v>
      </c>
      <c r="J80" s="66"/>
      <c r="K80" s="66"/>
      <c r="L80" s="321">
        <v>17828.792000000001</v>
      </c>
      <c r="M80" s="324">
        <v>0.40000000000000008</v>
      </c>
      <c r="N80" s="317" t="s">
        <v>175</v>
      </c>
      <c r="O80" s="66"/>
      <c r="P80" s="327">
        <v>1</v>
      </c>
      <c r="Q80" s="328">
        <v>44571.979999999996</v>
      </c>
      <c r="R80" s="66"/>
      <c r="S80" s="333">
        <v>0</v>
      </c>
      <c r="T80" s="334">
        <v>0</v>
      </c>
      <c r="U80" s="66"/>
      <c r="V80" s="339">
        <v>0</v>
      </c>
      <c r="W80" s="340">
        <v>0</v>
      </c>
      <c r="X80" s="66"/>
      <c r="Y80" s="350">
        <v>42795</v>
      </c>
      <c r="Z80" s="66"/>
      <c r="AA80" s="327">
        <v>0</v>
      </c>
      <c r="AB80" s="328">
        <v>0</v>
      </c>
      <c r="AC80" s="66"/>
      <c r="AD80" s="333">
        <v>0</v>
      </c>
      <c r="AE80" s="334">
        <v>0</v>
      </c>
      <c r="AF80" s="66"/>
      <c r="AG80" s="339">
        <v>1</v>
      </c>
      <c r="AH80" s="340">
        <v>44571.979999999996</v>
      </c>
      <c r="AI80" s="66"/>
      <c r="AJ80" s="350" t="s">
        <v>290</v>
      </c>
      <c r="AK80" s="66"/>
      <c r="AL80" s="384"/>
      <c r="AM80" s="66"/>
    </row>
    <row r="81" spans="1:39" x14ac:dyDescent="0.25">
      <c r="A81" s="384"/>
      <c r="B81" s="66"/>
      <c r="C81" s="378">
        <v>68</v>
      </c>
      <c r="D81" s="316">
        <v>30000016</v>
      </c>
      <c r="E81" s="356" t="s">
        <v>250</v>
      </c>
      <c r="F81" s="356" t="s">
        <v>340</v>
      </c>
      <c r="G81" s="317" t="s">
        <v>86</v>
      </c>
      <c r="H81" s="136"/>
      <c r="I81" s="321">
        <v>66277.259999999995</v>
      </c>
      <c r="J81" s="66"/>
      <c r="K81" s="66"/>
      <c r="L81" s="321">
        <v>66277.259999999995</v>
      </c>
      <c r="M81" s="324">
        <v>1</v>
      </c>
      <c r="N81" s="317" t="s">
        <v>150</v>
      </c>
      <c r="O81" s="66"/>
      <c r="P81" s="327">
        <v>0</v>
      </c>
      <c r="Q81" s="328">
        <v>0</v>
      </c>
      <c r="R81" s="66"/>
      <c r="S81" s="333">
        <v>0</v>
      </c>
      <c r="T81" s="334">
        <v>0</v>
      </c>
      <c r="U81" s="66"/>
      <c r="V81" s="339">
        <v>1</v>
      </c>
      <c r="W81" s="340">
        <v>66277.259999999995</v>
      </c>
      <c r="X81" s="66"/>
      <c r="Y81" s="350" t="s">
        <v>290</v>
      </c>
      <c r="Z81" s="66"/>
      <c r="AA81" s="327">
        <v>0</v>
      </c>
      <c r="AB81" s="328">
        <v>0</v>
      </c>
      <c r="AC81" s="66"/>
      <c r="AD81" s="333">
        <v>0</v>
      </c>
      <c r="AE81" s="334">
        <v>0</v>
      </c>
      <c r="AF81" s="66"/>
      <c r="AG81" s="339">
        <v>1</v>
      </c>
      <c r="AH81" s="340">
        <v>66277.259999999995</v>
      </c>
      <c r="AI81" s="66"/>
      <c r="AJ81" s="350" t="s">
        <v>290</v>
      </c>
      <c r="AK81" s="66"/>
      <c r="AL81" s="384"/>
      <c r="AM81" s="66"/>
    </row>
    <row r="82" spans="1:39" x14ac:dyDescent="0.25">
      <c r="A82" s="384"/>
      <c r="B82" s="66"/>
      <c r="C82" s="378">
        <v>69</v>
      </c>
      <c r="D82" s="316">
        <v>30000047</v>
      </c>
      <c r="E82" s="356" t="s">
        <v>250</v>
      </c>
      <c r="F82" s="356" t="s">
        <v>310</v>
      </c>
      <c r="G82" s="317" t="s">
        <v>86</v>
      </c>
      <c r="H82" s="136"/>
      <c r="I82" s="321">
        <v>37600.990000000005</v>
      </c>
      <c r="J82" s="66"/>
      <c r="K82" s="66"/>
      <c r="L82" s="321">
        <v>7520.1980000000003</v>
      </c>
      <c r="M82" s="324">
        <v>0.19999999999999998</v>
      </c>
      <c r="N82" s="317" t="s">
        <v>175</v>
      </c>
      <c r="O82" s="66"/>
      <c r="P82" s="327">
        <v>1</v>
      </c>
      <c r="Q82" s="328">
        <v>37600.990000000005</v>
      </c>
      <c r="R82" s="66"/>
      <c r="S82" s="333">
        <v>0</v>
      </c>
      <c r="T82" s="334">
        <v>0</v>
      </c>
      <c r="U82" s="66"/>
      <c r="V82" s="339">
        <v>0</v>
      </c>
      <c r="W82" s="340">
        <v>0</v>
      </c>
      <c r="X82" s="66"/>
      <c r="Y82" s="350">
        <v>42795</v>
      </c>
      <c r="Z82" s="66"/>
      <c r="AA82" s="327">
        <v>1</v>
      </c>
      <c r="AB82" s="328">
        <v>37600.990000000005</v>
      </c>
      <c r="AC82" s="66"/>
      <c r="AD82" s="333">
        <v>0</v>
      </c>
      <c r="AE82" s="334">
        <v>0</v>
      </c>
      <c r="AF82" s="66"/>
      <c r="AG82" s="339">
        <v>0</v>
      </c>
      <c r="AH82" s="340">
        <v>0</v>
      </c>
      <c r="AI82" s="66"/>
      <c r="AJ82" s="350">
        <v>42796</v>
      </c>
      <c r="AK82" s="66"/>
      <c r="AL82" s="384"/>
      <c r="AM82" s="66"/>
    </row>
    <row r="83" spans="1:39" x14ac:dyDescent="0.25">
      <c r="A83" s="384"/>
      <c r="B83" s="66"/>
      <c r="C83" s="378">
        <v>70</v>
      </c>
      <c r="D83" s="316">
        <v>50000044</v>
      </c>
      <c r="E83" s="356" t="s">
        <v>252</v>
      </c>
      <c r="F83" s="356" t="s">
        <v>306</v>
      </c>
      <c r="G83" s="317" t="s">
        <v>86</v>
      </c>
      <c r="H83" s="136"/>
      <c r="I83" s="321">
        <v>24327.01</v>
      </c>
      <c r="J83" s="66"/>
      <c r="K83" s="66"/>
      <c r="L83" s="321">
        <v>19461.608</v>
      </c>
      <c r="M83" s="324">
        <v>0.8</v>
      </c>
      <c r="N83" s="317" t="s">
        <v>174</v>
      </c>
      <c r="O83" s="66"/>
      <c r="P83" s="327">
        <v>0</v>
      </c>
      <c r="Q83" s="328">
        <v>0</v>
      </c>
      <c r="R83" s="66"/>
      <c r="S83" s="333">
        <v>0</v>
      </c>
      <c r="T83" s="334">
        <v>0</v>
      </c>
      <c r="U83" s="66"/>
      <c r="V83" s="339">
        <v>1</v>
      </c>
      <c r="W83" s="340">
        <v>24327.01</v>
      </c>
      <c r="X83" s="66"/>
      <c r="Y83" s="350" t="s">
        <v>290</v>
      </c>
      <c r="Z83" s="66"/>
      <c r="AA83" s="327">
        <v>0</v>
      </c>
      <c r="AB83" s="328">
        <v>0</v>
      </c>
      <c r="AC83" s="66"/>
      <c r="AD83" s="333">
        <v>0</v>
      </c>
      <c r="AE83" s="334">
        <v>0</v>
      </c>
      <c r="AF83" s="66"/>
      <c r="AG83" s="339">
        <v>1</v>
      </c>
      <c r="AH83" s="340">
        <v>24327.01</v>
      </c>
      <c r="AI83" s="66"/>
      <c r="AJ83" s="350" t="s">
        <v>290</v>
      </c>
      <c r="AK83" s="66"/>
      <c r="AL83" s="384"/>
      <c r="AM83" s="66"/>
    </row>
    <row r="84" spans="1:39" x14ac:dyDescent="0.25">
      <c r="A84" s="384"/>
      <c r="B84" s="66"/>
      <c r="C84" s="378">
        <v>71</v>
      </c>
      <c r="D84" s="316">
        <v>60000034</v>
      </c>
      <c r="E84" s="356" t="s">
        <v>253</v>
      </c>
      <c r="F84" s="356" t="s">
        <v>341</v>
      </c>
      <c r="G84" s="317" t="s">
        <v>86</v>
      </c>
      <c r="H84" s="136"/>
      <c r="I84" s="321">
        <v>36065.99</v>
      </c>
      <c r="J84" s="66"/>
      <c r="K84" s="66"/>
      <c r="L84" s="321">
        <v>21639.593999999997</v>
      </c>
      <c r="M84" s="324">
        <v>0.6</v>
      </c>
      <c r="N84" s="317" t="s">
        <v>174</v>
      </c>
      <c r="O84" s="66"/>
      <c r="P84" s="327">
        <v>1</v>
      </c>
      <c r="Q84" s="328">
        <v>36065.99</v>
      </c>
      <c r="R84" s="66"/>
      <c r="S84" s="333">
        <v>0</v>
      </c>
      <c r="T84" s="334">
        <v>0</v>
      </c>
      <c r="U84" s="66"/>
      <c r="V84" s="339">
        <v>0</v>
      </c>
      <c r="W84" s="340">
        <v>0</v>
      </c>
      <c r="X84" s="66"/>
      <c r="Y84" s="350">
        <v>42795</v>
      </c>
      <c r="Z84" s="66"/>
      <c r="AA84" s="327">
        <v>1</v>
      </c>
      <c r="AB84" s="328">
        <v>36065.99</v>
      </c>
      <c r="AC84" s="66"/>
      <c r="AD84" s="333">
        <v>0</v>
      </c>
      <c r="AE84" s="334">
        <v>0</v>
      </c>
      <c r="AF84" s="66"/>
      <c r="AG84" s="339">
        <v>0</v>
      </c>
      <c r="AH84" s="340">
        <v>0</v>
      </c>
      <c r="AI84" s="66"/>
      <c r="AJ84" s="350">
        <v>42796</v>
      </c>
      <c r="AK84" s="66"/>
      <c r="AL84" s="384"/>
      <c r="AM84" s="66"/>
    </row>
    <row r="85" spans="1:39" x14ac:dyDescent="0.25">
      <c r="A85" s="384"/>
      <c r="B85" s="66"/>
      <c r="C85" s="378">
        <v>72</v>
      </c>
      <c r="D85" s="316">
        <v>60000091</v>
      </c>
      <c r="E85" s="356" t="s">
        <v>253</v>
      </c>
      <c r="F85" s="356" t="s">
        <v>342</v>
      </c>
      <c r="G85" s="317" t="s">
        <v>86</v>
      </c>
      <c r="H85" s="136"/>
      <c r="I85" s="321">
        <v>27679.16</v>
      </c>
      <c r="J85" s="66"/>
      <c r="K85" s="66"/>
      <c r="L85" s="321">
        <v>22793.89</v>
      </c>
      <c r="M85" s="324">
        <v>0.82350367568958016</v>
      </c>
      <c r="N85" s="317" t="s">
        <v>174</v>
      </c>
      <c r="O85" s="66"/>
      <c r="P85" s="327">
        <v>1</v>
      </c>
      <c r="Q85" s="328">
        <v>27679.16</v>
      </c>
      <c r="R85" s="66"/>
      <c r="S85" s="333">
        <v>0</v>
      </c>
      <c r="T85" s="334">
        <v>0</v>
      </c>
      <c r="U85" s="66"/>
      <c r="V85" s="339">
        <v>0</v>
      </c>
      <c r="W85" s="340">
        <v>0</v>
      </c>
      <c r="X85" s="66"/>
      <c r="Y85" s="350">
        <v>42795</v>
      </c>
      <c r="Z85" s="66"/>
      <c r="AA85" s="327">
        <v>1</v>
      </c>
      <c r="AB85" s="328">
        <v>27679.16</v>
      </c>
      <c r="AC85" s="66"/>
      <c r="AD85" s="333">
        <v>0</v>
      </c>
      <c r="AE85" s="334">
        <v>0</v>
      </c>
      <c r="AF85" s="66"/>
      <c r="AG85" s="339">
        <v>0</v>
      </c>
      <c r="AH85" s="340">
        <v>0</v>
      </c>
      <c r="AI85" s="66"/>
      <c r="AJ85" s="350">
        <v>42796</v>
      </c>
      <c r="AK85" s="66"/>
      <c r="AL85" s="384"/>
      <c r="AM85" s="66"/>
    </row>
    <row r="86" spans="1:39" x14ac:dyDescent="0.25">
      <c r="A86" s="384"/>
      <c r="B86" s="66"/>
      <c r="C86" s="378">
        <v>73</v>
      </c>
      <c r="D86" s="316">
        <v>70000046</v>
      </c>
      <c r="E86" s="356" t="s">
        <v>254</v>
      </c>
      <c r="F86" s="356" t="s">
        <v>307</v>
      </c>
      <c r="G86" s="317" t="s">
        <v>86</v>
      </c>
      <c r="H86" s="136"/>
      <c r="I86" s="321">
        <v>18650.699999999997</v>
      </c>
      <c r="J86" s="66"/>
      <c r="K86" s="66"/>
      <c r="L86" s="321">
        <v>3730.1400000000003</v>
      </c>
      <c r="M86" s="324">
        <v>0.20000000000000004</v>
      </c>
      <c r="N86" s="317" t="s">
        <v>175</v>
      </c>
      <c r="O86" s="66"/>
      <c r="P86" s="327">
        <v>0</v>
      </c>
      <c r="Q86" s="328">
        <v>0</v>
      </c>
      <c r="R86" s="66"/>
      <c r="S86" s="333">
        <v>0</v>
      </c>
      <c r="T86" s="334">
        <v>0</v>
      </c>
      <c r="U86" s="66"/>
      <c r="V86" s="339">
        <v>1</v>
      </c>
      <c r="W86" s="340">
        <v>18650.699999999997</v>
      </c>
      <c r="X86" s="66"/>
      <c r="Y86" s="350" t="s">
        <v>290</v>
      </c>
      <c r="Z86" s="66"/>
      <c r="AA86" s="327">
        <v>0</v>
      </c>
      <c r="AB86" s="328">
        <v>0</v>
      </c>
      <c r="AC86" s="66"/>
      <c r="AD86" s="333">
        <v>0</v>
      </c>
      <c r="AE86" s="334">
        <v>0</v>
      </c>
      <c r="AF86" s="66"/>
      <c r="AG86" s="339">
        <v>1</v>
      </c>
      <c r="AH86" s="340">
        <v>18650.699999999997</v>
      </c>
      <c r="AI86" s="66"/>
      <c r="AJ86" s="350" t="s">
        <v>290</v>
      </c>
      <c r="AK86" s="66"/>
      <c r="AL86" s="384"/>
      <c r="AM86" s="66"/>
    </row>
    <row r="87" spans="1:39" x14ac:dyDescent="0.25">
      <c r="A87" s="384"/>
      <c r="B87" s="66"/>
      <c r="C87" s="378">
        <v>74</v>
      </c>
      <c r="D87" s="316">
        <v>70000048</v>
      </c>
      <c r="E87" s="356" t="s">
        <v>254</v>
      </c>
      <c r="F87" s="356" t="s">
        <v>343</v>
      </c>
      <c r="G87" s="317" t="s">
        <v>86</v>
      </c>
      <c r="H87" s="136"/>
      <c r="I87" s="321">
        <v>33007.479999999996</v>
      </c>
      <c r="J87" s="66"/>
      <c r="K87" s="66"/>
      <c r="L87" s="321">
        <v>19804.488000000001</v>
      </c>
      <c r="M87" s="324">
        <v>0.60000000000000009</v>
      </c>
      <c r="N87" s="317" t="s">
        <v>174</v>
      </c>
      <c r="O87" s="66"/>
      <c r="P87" s="327">
        <v>1</v>
      </c>
      <c r="Q87" s="328">
        <v>33007.479999999996</v>
      </c>
      <c r="R87" s="66"/>
      <c r="S87" s="333">
        <v>0</v>
      </c>
      <c r="T87" s="334">
        <v>0</v>
      </c>
      <c r="U87" s="66"/>
      <c r="V87" s="339">
        <v>0</v>
      </c>
      <c r="W87" s="340">
        <v>0</v>
      </c>
      <c r="X87" s="66"/>
      <c r="Y87" s="350">
        <v>42795</v>
      </c>
      <c r="Z87" s="66"/>
      <c r="AA87" s="327">
        <v>1</v>
      </c>
      <c r="AB87" s="328">
        <v>33007.479999999996</v>
      </c>
      <c r="AC87" s="66"/>
      <c r="AD87" s="333">
        <v>0</v>
      </c>
      <c r="AE87" s="334">
        <v>0</v>
      </c>
      <c r="AF87" s="66"/>
      <c r="AG87" s="339">
        <v>0</v>
      </c>
      <c r="AH87" s="340">
        <v>0</v>
      </c>
      <c r="AI87" s="66"/>
      <c r="AJ87" s="350">
        <v>42796</v>
      </c>
      <c r="AK87" s="66"/>
      <c r="AL87" s="384"/>
      <c r="AM87" s="66"/>
    </row>
    <row r="88" spans="1:39" x14ac:dyDescent="0.25">
      <c r="A88" s="384"/>
      <c r="B88" s="66"/>
      <c r="C88" s="378">
        <v>75</v>
      </c>
      <c r="D88" s="316">
        <v>70000064</v>
      </c>
      <c r="E88" s="356" t="s">
        <v>254</v>
      </c>
      <c r="F88" s="356" t="s">
        <v>344</v>
      </c>
      <c r="G88" s="317" t="s">
        <v>86</v>
      </c>
      <c r="H88" s="136"/>
      <c r="I88" s="321">
        <v>32493.57</v>
      </c>
      <c r="J88" s="66"/>
      <c r="K88" s="66"/>
      <c r="L88" s="321">
        <v>25994.856</v>
      </c>
      <c r="M88" s="324">
        <v>0.8</v>
      </c>
      <c r="N88" s="317" t="s">
        <v>174</v>
      </c>
      <c r="O88" s="66"/>
      <c r="P88" s="327">
        <v>1</v>
      </c>
      <c r="Q88" s="328">
        <v>32493.57</v>
      </c>
      <c r="R88" s="66"/>
      <c r="S88" s="333">
        <v>0</v>
      </c>
      <c r="T88" s="334">
        <v>0</v>
      </c>
      <c r="U88" s="66"/>
      <c r="V88" s="339">
        <v>0</v>
      </c>
      <c r="W88" s="340">
        <v>0</v>
      </c>
      <c r="X88" s="66"/>
      <c r="Y88" s="350">
        <v>42795</v>
      </c>
      <c r="Z88" s="66"/>
      <c r="AA88" s="327">
        <v>0</v>
      </c>
      <c r="AB88" s="328">
        <v>0</v>
      </c>
      <c r="AC88" s="66"/>
      <c r="AD88" s="333">
        <v>0</v>
      </c>
      <c r="AE88" s="334">
        <v>0</v>
      </c>
      <c r="AF88" s="66"/>
      <c r="AG88" s="339">
        <v>1</v>
      </c>
      <c r="AH88" s="340">
        <v>32493.57</v>
      </c>
      <c r="AI88" s="66"/>
      <c r="AJ88" s="350" t="s">
        <v>290</v>
      </c>
      <c r="AK88" s="66"/>
      <c r="AL88" s="384"/>
      <c r="AM88" s="66"/>
    </row>
    <row r="89" spans="1:39" x14ac:dyDescent="0.25">
      <c r="A89" s="384"/>
      <c r="B89" s="66"/>
      <c r="C89" s="378" t="s">
        <v>290</v>
      </c>
      <c r="D89" s="316" t="s">
        <v>290</v>
      </c>
      <c r="E89" s="356" t="s">
        <v>290</v>
      </c>
      <c r="F89" s="356" t="s">
        <v>290</v>
      </c>
      <c r="G89" s="317" t="s">
        <v>290</v>
      </c>
      <c r="H89" s="136"/>
      <c r="I89" s="321" t="s">
        <v>290</v>
      </c>
      <c r="J89" s="66"/>
      <c r="K89" s="66"/>
      <c r="L89" s="321" t="s">
        <v>290</v>
      </c>
      <c r="M89" s="324" t="s">
        <v>290</v>
      </c>
      <c r="N89" s="317" t="s">
        <v>290</v>
      </c>
      <c r="O89" s="66"/>
      <c r="P89" s="327" t="s">
        <v>290</v>
      </c>
      <c r="Q89" s="328" t="s">
        <v>290</v>
      </c>
      <c r="R89" s="66"/>
      <c r="S89" s="333" t="s">
        <v>290</v>
      </c>
      <c r="T89" s="334" t="s">
        <v>290</v>
      </c>
      <c r="U89" s="66"/>
      <c r="V89" s="339" t="s">
        <v>290</v>
      </c>
      <c r="W89" s="340" t="s">
        <v>290</v>
      </c>
      <c r="X89" s="66"/>
      <c r="Y89" s="350" t="s">
        <v>290</v>
      </c>
      <c r="Z89" s="66"/>
      <c r="AA89" s="327" t="s">
        <v>290</v>
      </c>
      <c r="AB89" s="328" t="s">
        <v>290</v>
      </c>
      <c r="AC89" s="66"/>
      <c r="AD89" s="333" t="s">
        <v>290</v>
      </c>
      <c r="AE89" s="334" t="s">
        <v>290</v>
      </c>
      <c r="AF89" s="66"/>
      <c r="AG89" s="339" t="s">
        <v>290</v>
      </c>
      <c r="AH89" s="340" t="s">
        <v>290</v>
      </c>
      <c r="AI89" s="66"/>
      <c r="AJ89" s="350" t="s">
        <v>290</v>
      </c>
      <c r="AK89" s="66"/>
      <c r="AL89" s="384"/>
      <c r="AM89" s="66"/>
    </row>
    <row r="90" spans="1:39" x14ac:dyDescent="0.25">
      <c r="A90" s="384"/>
      <c r="B90" s="66"/>
      <c r="C90" s="378" t="s">
        <v>290</v>
      </c>
      <c r="D90" s="316" t="s">
        <v>290</v>
      </c>
      <c r="E90" s="356" t="s">
        <v>290</v>
      </c>
      <c r="F90" s="356" t="s">
        <v>290</v>
      </c>
      <c r="G90" s="317" t="s">
        <v>290</v>
      </c>
      <c r="H90" s="136"/>
      <c r="I90" s="321" t="s">
        <v>290</v>
      </c>
      <c r="J90" s="66"/>
      <c r="K90" s="66"/>
      <c r="L90" s="321" t="s">
        <v>290</v>
      </c>
      <c r="M90" s="324" t="s">
        <v>290</v>
      </c>
      <c r="N90" s="317" t="s">
        <v>290</v>
      </c>
      <c r="O90" s="66"/>
      <c r="P90" s="327" t="s">
        <v>290</v>
      </c>
      <c r="Q90" s="328" t="s">
        <v>290</v>
      </c>
      <c r="R90" s="66"/>
      <c r="S90" s="333" t="s">
        <v>290</v>
      </c>
      <c r="T90" s="334" t="s">
        <v>290</v>
      </c>
      <c r="U90" s="66"/>
      <c r="V90" s="339" t="s">
        <v>290</v>
      </c>
      <c r="W90" s="340" t="s">
        <v>290</v>
      </c>
      <c r="X90" s="66"/>
      <c r="Y90" s="350" t="s">
        <v>290</v>
      </c>
      <c r="Z90" s="66"/>
      <c r="AA90" s="327" t="s">
        <v>290</v>
      </c>
      <c r="AB90" s="328" t="s">
        <v>290</v>
      </c>
      <c r="AC90" s="66"/>
      <c r="AD90" s="333" t="s">
        <v>290</v>
      </c>
      <c r="AE90" s="334" t="s">
        <v>290</v>
      </c>
      <c r="AF90" s="66"/>
      <c r="AG90" s="339" t="s">
        <v>290</v>
      </c>
      <c r="AH90" s="340" t="s">
        <v>290</v>
      </c>
      <c r="AI90" s="66"/>
      <c r="AJ90" s="350" t="s">
        <v>290</v>
      </c>
      <c r="AK90" s="66"/>
      <c r="AL90" s="384"/>
      <c r="AM90" s="66"/>
    </row>
    <row r="91" spans="1:39" x14ac:dyDescent="0.25">
      <c r="A91" s="384"/>
      <c r="B91" s="66"/>
      <c r="C91" s="378" t="s">
        <v>290</v>
      </c>
      <c r="D91" s="316" t="s">
        <v>290</v>
      </c>
      <c r="E91" s="356" t="s">
        <v>290</v>
      </c>
      <c r="F91" s="356" t="s">
        <v>290</v>
      </c>
      <c r="G91" s="317" t="s">
        <v>290</v>
      </c>
      <c r="H91" s="136"/>
      <c r="I91" s="321" t="s">
        <v>290</v>
      </c>
      <c r="J91" s="66"/>
      <c r="K91" s="66"/>
      <c r="L91" s="321" t="s">
        <v>290</v>
      </c>
      <c r="M91" s="324" t="s">
        <v>290</v>
      </c>
      <c r="N91" s="317" t="s">
        <v>290</v>
      </c>
      <c r="O91" s="66"/>
      <c r="P91" s="327" t="s">
        <v>290</v>
      </c>
      <c r="Q91" s="328" t="s">
        <v>290</v>
      </c>
      <c r="R91" s="66"/>
      <c r="S91" s="333" t="s">
        <v>290</v>
      </c>
      <c r="T91" s="334" t="s">
        <v>290</v>
      </c>
      <c r="U91" s="66"/>
      <c r="V91" s="339" t="s">
        <v>290</v>
      </c>
      <c r="W91" s="340" t="s">
        <v>290</v>
      </c>
      <c r="X91" s="66"/>
      <c r="Y91" s="350" t="s">
        <v>290</v>
      </c>
      <c r="Z91" s="66"/>
      <c r="AA91" s="327" t="s">
        <v>290</v>
      </c>
      <c r="AB91" s="328" t="s">
        <v>290</v>
      </c>
      <c r="AC91" s="66"/>
      <c r="AD91" s="333" t="s">
        <v>290</v>
      </c>
      <c r="AE91" s="334" t="s">
        <v>290</v>
      </c>
      <c r="AF91" s="66"/>
      <c r="AG91" s="339" t="s">
        <v>290</v>
      </c>
      <c r="AH91" s="340" t="s">
        <v>290</v>
      </c>
      <c r="AI91" s="66"/>
      <c r="AJ91" s="350" t="s">
        <v>290</v>
      </c>
      <c r="AK91" s="66"/>
      <c r="AL91" s="384"/>
      <c r="AM91" s="66"/>
    </row>
    <row r="92" spans="1:39" x14ac:dyDescent="0.25">
      <c r="A92" s="384"/>
      <c r="B92" s="66"/>
      <c r="C92" s="378" t="s">
        <v>290</v>
      </c>
      <c r="D92" s="316" t="s">
        <v>290</v>
      </c>
      <c r="E92" s="356" t="s">
        <v>290</v>
      </c>
      <c r="F92" s="356" t="s">
        <v>290</v>
      </c>
      <c r="G92" s="317" t="s">
        <v>290</v>
      </c>
      <c r="H92" s="136"/>
      <c r="I92" s="321" t="s">
        <v>290</v>
      </c>
      <c r="J92" s="66"/>
      <c r="K92" s="66"/>
      <c r="L92" s="321" t="s">
        <v>290</v>
      </c>
      <c r="M92" s="324" t="s">
        <v>290</v>
      </c>
      <c r="N92" s="317" t="s">
        <v>290</v>
      </c>
      <c r="O92" s="66"/>
      <c r="P92" s="327" t="s">
        <v>290</v>
      </c>
      <c r="Q92" s="328" t="s">
        <v>290</v>
      </c>
      <c r="R92" s="66"/>
      <c r="S92" s="333" t="s">
        <v>290</v>
      </c>
      <c r="T92" s="334" t="s">
        <v>290</v>
      </c>
      <c r="U92" s="66"/>
      <c r="V92" s="339" t="s">
        <v>290</v>
      </c>
      <c r="W92" s="340" t="s">
        <v>290</v>
      </c>
      <c r="X92" s="66"/>
      <c r="Y92" s="350" t="s">
        <v>290</v>
      </c>
      <c r="Z92" s="66"/>
      <c r="AA92" s="327" t="s">
        <v>290</v>
      </c>
      <c r="AB92" s="328" t="s">
        <v>290</v>
      </c>
      <c r="AC92" s="66"/>
      <c r="AD92" s="333" t="s">
        <v>290</v>
      </c>
      <c r="AE92" s="334" t="s">
        <v>290</v>
      </c>
      <c r="AF92" s="66"/>
      <c r="AG92" s="339" t="s">
        <v>290</v>
      </c>
      <c r="AH92" s="340" t="s">
        <v>290</v>
      </c>
      <c r="AI92" s="66"/>
      <c r="AJ92" s="350" t="s">
        <v>290</v>
      </c>
      <c r="AK92" s="66"/>
      <c r="AL92" s="384"/>
      <c r="AM92" s="66"/>
    </row>
    <row r="93" spans="1:39" x14ac:dyDescent="0.25">
      <c r="A93" s="384"/>
      <c r="B93" s="66"/>
      <c r="C93" s="378" t="s">
        <v>290</v>
      </c>
      <c r="D93" s="316" t="s">
        <v>290</v>
      </c>
      <c r="E93" s="356" t="s">
        <v>290</v>
      </c>
      <c r="F93" s="356" t="s">
        <v>290</v>
      </c>
      <c r="G93" s="317" t="s">
        <v>290</v>
      </c>
      <c r="H93" s="136"/>
      <c r="I93" s="321" t="s">
        <v>290</v>
      </c>
      <c r="J93" s="66"/>
      <c r="K93" s="66"/>
      <c r="L93" s="321" t="s">
        <v>290</v>
      </c>
      <c r="M93" s="324" t="s">
        <v>290</v>
      </c>
      <c r="N93" s="317" t="s">
        <v>290</v>
      </c>
      <c r="O93" s="66"/>
      <c r="P93" s="327" t="s">
        <v>290</v>
      </c>
      <c r="Q93" s="328" t="s">
        <v>290</v>
      </c>
      <c r="R93" s="66"/>
      <c r="S93" s="333" t="s">
        <v>290</v>
      </c>
      <c r="T93" s="334" t="s">
        <v>290</v>
      </c>
      <c r="U93" s="66"/>
      <c r="V93" s="339" t="s">
        <v>290</v>
      </c>
      <c r="W93" s="340" t="s">
        <v>290</v>
      </c>
      <c r="X93" s="66"/>
      <c r="Y93" s="350" t="s">
        <v>290</v>
      </c>
      <c r="Z93" s="66"/>
      <c r="AA93" s="327" t="s">
        <v>290</v>
      </c>
      <c r="AB93" s="328" t="s">
        <v>290</v>
      </c>
      <c r="AC93" s="66"/>
      <c r="AD93" s="333" t="s">
        <v>290</v>
      </c>
      <c r="AE93" s="334" t="s">
        <v>290</v>
      </c>
      <c r="AF93" s="66"/>
      <c r="AG93" s="339" t="s">
        <v>290</v>
      </c>
      <c r="AH93" s="340" t="s">
        <v>290</v>
      </c>
      <c r="AI93" s="66"/>
      <c r="AJ93" s="350" t="s">
        <v>290</v>
      </c>
      <c r="AK93" s="66"/>
      <c r="AL93" s="384"/>
      <c r="AM93" s="66"/>
    </row>
    <row r="94" spans="1:39" x14ac:dyDescent="0.25">
      <c r="A94" s="384"/>
      <c r="B94" s="66"/>
      <c r="C94" s="378" t="s">
        <v>290</v>
      </c>
      <c r="D94" s="316" t="s">
        <v>290</v>
      </c>
      <c r="E94" s="356" t="s">
        <v>290</v>
      </c>
      <c r="F94" s="356" t="s">
        <v>290</v>
      </c>
      <c r="G94" s="317" t="s">
        <v>290</v>
      </c>
      <c r="H94" s="136"/>
      <c r="I94" s="321" t="s">
        <v>290</v>
      </c>
      <c r="J94" s="66"/>
      <c r="K94" s="66"/>
      <c r="L94" s="321" t="s">
        <v>290</v>
      </c>
      <c r="M94" s="324" t="s">
        <v>290</v>
      </c>
      <c r="N94" s="317" t="s">
        <v>290</v>
      </c>
      <c r="O94" s="66"/>
      <c r="P94" s="327" t="s">
        <v>290</v>
      </c>
      <c r="Q94" s="328" t="s">
        <v>290</v>
      </c>
      <c r="R94" s="66"/>
      <c r="S94" s="333" t="s">
        <v>290</v>
      </c>
      <c r="T94" s="334" t="s">
        <v>290</v>
      </c>
      <c r="U94" s="66"/>
      <c r="V94" s="339" t="s">
        <v>290</v>
      </c>
      <c r="W94" s="340" t="s">
        <v>290</v>
      </c>
      <c r="X94" s="66"/>
      <c r="Y94" s="350" t="s">
        <v>290</v>
      </c>
      <c r="Z94" s="66"/>
      <c r="AA94" s="327" t="s">
        <v>290</v>
      </c>
      <c r="AB94" s="328" t="s">
        <v>290</v>
      </c>
      <c r="AC94" s="66"/>
      <c r="AD94" s="333" t="s">
        <v>290</v>
      </c>
      <c r="AE94" s="334" t="s">
        <v>290</v>
      </c>
      <c r="AF94" s="66"/>
      <c r="AG94" s="339" t="s">
        <v>290</v>
      </c>
      <c r="AH94" s="340" t="s">
        <v>290</v>
      </c>
      <c r="AI94" s="66"/>
      <c r="AJ94" s="350" t="s">
        <v>290</v>
      </c>
      <c r="AK94" s="66"/>
      <c r="AL94" s="384"/>
      <c r="AM94" s="66"/>
    </row>
    <row r="95" spans="1:39" x14ac:dyDescent="0.25">
      <c r="A95" s="384"/>
      <c r="B95" s="66"/>
      <c r="C95" s="378" t="s">
        <v>290</v>
      </c>
      <c r="D95" s="316" t="s">
        <v>290</v>
      </c>
      <c r="E95" s="356" t="s">
        <v>290</v>
      </c>
      <c r="F95" s="356" t="s">
        <v>290</v>
      </c>
      <c r="G95" s="317" t="s">
        <v>290</v>
      </c>
      <c r="H95" s="136"/>
      <c r="I95" s="321" t="s">
        <v>290</v>
      </c>
      <c r="J95" s="66"/>
      <c r="K95" s="66"/>
      <c r="L95" s="321" t="s">
        <v>290</v>
      </c>
      <c r="M95" s="324" t="s">
        <v>290</v>
      </c>
      <c r="N95" s="317" t="s">
        <v>290</v>
      </c>
      <c r="O95" s="66"/>
      <c r="P95" s="327" t="s">
        <v>290</v>
      </c>
      <c r="Q95" s="328" t="s">
        <v>290</v>
      </c>
      <c r="R95" s="66"/>
      <c r="S95" s="333" t="s">
        <v>290</v>
      </c>
      <c r="T95" s="334" t="s">
        <v>290</v>
      </c>
      <c r="U95" s="66"/>
      <c r="V95" s="339" t="s">
        <v>290</v>
      </c>
      <c r="W95" s="340" t="s">
        <v>290</v>
      </c>
      <c r="X95" s="66"/>
      <c r="Y95" s="350" t="s">
        <v>290</v>
      </c>
      <c r="Z95" s="66"/>
      <c r="AA95" s="327" t="s">
        <v>290</v>
      </c>
      <c r="AB95" s="328" t="s">
        <v>290</v>
      </c>
      <c r="AC95" s="66"/>
      <c r="AD95" s="333" t="s">
        <v>290</v>
      </c>
      <c r="AE95" s="334" t="s">
        <v>290</v>
      </c>
      <c r="AF95" s="66"/>
      <c r="AG95" s="339" t="s">
        <v>290</v>
      </c>
      <c r="AH95" s="340" t="s">
        <v>290</v>
      </c>
      <c r="AI95" s="66"/>
      <c r="AJ95" s="350" t="s">
        <v>290</v>
      </c>
      <c r="AK95" s="66"/>
      <c r="AL95" s="384"/>
      <c r="AM95" s="66"/>
    </row>
    <row r="96" spans="1:39" x14ac:dyDescent="0.25">
      <c r="A96" s="384"/>
      <c r="B96" s="66"/>
      <c r="C96" s="378" t="s">
        <v>290</v>
      </c>
      <c r="D96" s="316" t="s">
        <v>290</v>
      </c>
      <c r="E96" s="356" t="s">
        <v>290</v>
      </c>
      <c r="F96" s="356" t="s">
        <v>290</v>
      </c>
      <c r="G96" s="317" t="s">
        <v>290</v>
      </c>
      <c r="H96" s="136"/>
      <c r="I96" s="321" t="s">
        <v>290</v>
      </c>
      <c r="J96" s="66"/>
      <c r="K96" s="66"/>
      <c r="L96" s="321" t="s">
        <v>290</v>
      </c>
      <c r="M96" s="324" t="s">
        <v>290</v>
      </c>
      <c r="N96" s="317" t="s">
        <v>290</v>
      </c>
      <c r="O96" s="66"/>
      <c r="P96" s="327" t="s">
        <v>290</v>
      </c>
      <c r="Q96" s="328" t="s">
        <v>290</v>
      </c>
      <c r="R96" s="66"/>
      <c r="S96" s="333" t="s">
        <v>290</v>
      </c>
      <c r="T96" s="334" t="s">
        <v>290</v>
      </c>
      <c r="U96" s="66"/>
      <c r="V96" s="339" t="s">
        <v>290</v>
      </c>
      <c r="W96" s="340" t="s">
        <v>290</v>
      </c>
      <c r="X96" s="66"/>
      <c r="Y96" s="350" t="s">
        <v>290</v>
      </c>
      <c r="Z96" s="66"/>
      <c r="AA96" s="327" t="s">
        <v>290</v>
      </c>
      <c r="AB96" s="328" t="s">
        <v>290</v>
      </c>
      <c r="AC96" s="66"/>
      <c r="AD96" s="333" t="s">
        <v>290</v>
      </c>
      <c r="AE96" s="334" t="s">
        <v>290</v>
      </c>
      <c r="AF96" s="66"/>
      <c r="AG96" s="339" t="s">
        <v>290</v>
      </c>
      <c r="AH96" s="340" t="s">
        <v>290</v>
      </c>
      <c r="AI96" s="66"/>
      <c r="AJ96" s="350" t="s">
        <v>290</v>
      </c>
      <c r="AK96" s="66"/>
      <c r="AL96" s="384"/>
      <c r="AM96" s="66"/>
    </row>
    <row r="97" spans="1:39" x14ac:dyDescent="0.25">
      <c r="A97" s="384"/>
      <c r="B97" s="66"/>
      <c r="C97" s="378" t="s">
        <v>290</v>
      </c>
      <c r="D97" s="316" t="s">
        <v>290</v>
      </c>
      <c r="E97" s="356" t="s">
        <v>290</v>
      </c>
      <c r="F97" s="356" t="s">
        <v>290</v>
      </c>
      <c r="G97" s="317" t="s">
        <v>290</v>
      </c>
      <c r="H97" s="136"/>
      <c r="I97" s="321" t="s">
        <v>290</v>
      </c>
      <c r="J97" s="66"/>
      <c r="K97" s="66"/>
      <c r="L97" s="321" t="s">
        <v>290</v>
      </c>
      <c r="M97" s="324" t="s">
        <v>290</v>
      </c>
      <c r="N97" s="317" t="s">
        <v>290</v>
      </c>
      <c r="O97" s="66"/>
      <c r="P97" s="327" t="s">
        <v>290</v>
      </c>
      <c r="Q97" s="328" t="s">
        <v>290</v>
      </c>
      <c r="R97" s="66"/>
      <c r="S97" s="333" t="s">
        <v>290</v>
      </c>
      <c r="T97" s="334" t="s">
        <v>290</v>
      </c>
      <c r="U97" s="66"/>
      <c r="V97" s="339" t="s">
        <v>290</v>
      </c>
      <c r="W97" s="340" t="s">
        <v>290</v>
      </c>
      <c r="X97" s="66"/>
      <c r="Y97" s="350" t="s">
        <v>290</v>
      </c>
      <c r="Z97" s="66"/>
      <c r="AA97" s="327" t="s">
        <v>290</v>
      </c>
      <c r="AB97" s="328" t="s">
        <v>290</v>
      </c>
      <c r="AC97" s="66"/>
      <c r="AD97" s="333" t="s">
        <v>290</v>
      </c>
      <c r="AE97" s="334" t="s">
        <v>290</v>
      </c>
      <c r="AF97" s="66"/>
      <c r="AG97" s="339" t="s">
        <v>290</v>
      </c>
      <c r="AH97" s="340" t="s">
        <v>290</v>
      </c>
      <c r="AI97" s="66"/>
      <c r="AJ97" s="350" t="s">
        <v>290</v>
      </c>
      <c r="AK97" s="66"/>
      <c r="AL97" s="384"/>
      <c r="AM97" s="66"/>
    </row>
    <row r="98" spans="1:39" x14ac:dyDescent="0.25">
      <c r="A98" s="384"/>
      <c r="B98" s="66"/>
      <c r="C98" s="378" t="s">
        <v>290</v>
      </c>
      <c r="D98" s="316" t="s">
        <v>290</v>
      </c>
      <c r="E98" s="356" t="s">
        <v>290</v>
      </c>
      <c r="F98" s="356" t="s">
        <v>290</v>
      </c>
      <c r="G98" s="317" t="s">
        <v>290</v>
      </c>
      <c r="H98" s="136"/>
      <c r="I98" s="321" t="s">
        <v>290</v>
      </c>
      <c r="J98" s="66"/>
      <c r="K98" s="66"/>
      <c r="L98" s="321" t="s">
        <v>290</v>
      </c>
      <c r="M98" s="324" t="s">
        <v>290</v>
      </c>
      <c r="N98" s="317" t="s">
        <v>290</v>
      </c>
      <c r="O98" s="66"/>
      <c r="P98" s="327" t="s">
        <v>290</v>
      </c>
      <c r="Q98" s="328" t="s">
        <v>290</v>
      </c>
      <c r="R98" s="66"/>
      <c r="S98" s="333" t="s">
        <v>290</v>
      </c>
      <c r="T98" s="334" t="s">
        <v>290</v>
      </c>
      <c r="U98" s="66"/>
      <c r="V98" s="339" t="s">
        <v>290</v>
      </c>
      <c r="W98" s="340" t="s">
        <v>290</v>
      </c>
      <c r="X98" s="66"/>
      <c r="Y98" s="350" t="s">
        <v>290</v>
      </c>
      <c r="Z98" s="66"/>
      <c r="AA98" s="327" t="s">
        <v>290</v>
      </c>
      <c r="AB98" s="328" t="s">
        <v>290</v>
      </c>
      <c r="AC98" s="66"/>
      <c r="AD98" s="333" t="s">
        <v>290</v>
      </c>
      <c r="AE98" s="334" t="s">
        <v>290</v>
      </c>
      <c r="AF98" s="66"/>
      <c r="AG98" s="339" t="s">
        <v>290</v>
      </c>
      <c r="AH98" s="340" t="s">
        <v>290</v>
      </c>
      <c r="AI98" s="66"/>
      <c r="AJ98" s="350" t="s">
        <v>290</v>
      </c>
      <c r="AK98" s="66"/>
      <c r="AL98" s="384"/>
      <c r="AM98" s="66"/>
    </row>
    <row r="99" spans="1:39" x14ac:dyDescent="0.25">
      <c r="A99" s="384"/>
      <c r="B99" s="66"/>
      <c r="C99" s="378" t="s">
        <v>290</v>
      </c>
      <c r="D99" s="316" t="s">
        <v>290</v>
      </c>
      <c r="E99" s="356" t="s">
        <v>290</v>
      </c>
      <c r="F99" s="356" t="s">
        <v>290</v>
      </c>
      <c r="G99" s="317" t="s">
        <v>290</v>
      </c>
      <c r="H99" s="136"/>
      <c r="I99" s="321" t="s">
        <v>290</v>
      </c>
      <c r="J99" s="66"/>
      <c r="K99" s="66"/>
      <c r="L99" s="321" t="s">
        <v>290</v>
      </c>
      <c r="M99" s="324" t="s">
        <v>290</v>
      </c>
      <c r="N99" s="317" t="s">
        <v>290</v>
      </c>
      <c r="O99" s="66"/>
      <c r="P99" s="327" t="s">
        <v>290</v>
      </c>
      <c r="Q99" s="328" t="s">
        <v>290</v>
      </c>
      <c r="R99" s="66"/>
      <c r="S99" s="333" t="s">
        <v>290</v>
      </c>
      <c r="T99" s="334" t="s">
        <v>290</v>
      </c>
      <c r="U99" s="66"/>
      <c r="V99" s="339" t="s">
        <v>290</v>
      </c>
      <c r="W99" s="340" t="s">
        <v>290</v>
      </c>
      <c r="X99" s="66"/>
      <c r="Y99" s="350" t="s">
        <v>290</v>
      </c>
      <c r="Z99" s="66"/>
      <c r="AA99" s="327" t="s">
        <v>290</v>
      </c>
      <c r="AB99" s="328" t="s">
        <v>290</v>
      </c>
      <c r="AC99" s="66"/>
      <c r="AD99" s="333" t="s">
        <v>290</v>
      </c>
      <c r="AE99" s="334" t="s">
        <v>290</v>
      </c>
      <c r="AF99" s="66"/>
      <c r="AG99" s="339" t="s">
        <v>290</v>
      </c>
      <c r="AH99" s="340" t="s">
        <v>290</v>
      </c>
      <c r="AI99" s="66"/>
      <c r="AJ99" s="350" t="s">
        <v>290</v>
      </c>
      <c r="AK99" s="66"/>
      <c r="AL99" s="384"/>
      <c r="AM99" s="66"/>
    </row>
    <row r="100" spans="1:39" x14ac:dyDescent="0.25">
      <c r="A100" s="384"/>
      <c r="B100" s="66"/>
      <c r="C100" s="378" t="s">
        <v>290</v>
      </c>
      <c r="D100" s="316" t="s">
        <v>290</v>
      </c>
      <c r="E100" s="356" t="s">
        <v>290</v>
      </c>
      <c r="F100" s="356" t="s">
        <v>290</v>
      </c>
      <c r="G100" s="317" t="s">
        <v>290</v>
      </c>
      <c r="H100" s="136"/>
      <c r="I100" s="321" t="s">
        <v>290</v>
      </c>
      <c r="J100" s="66"/>
      <c r="K100" s="66"/>
      <c r="L100" s="321" t="s">
        <v>290</v>
      </c>
      <c r="M100" s="324" t="s">
        <v>290</v>
      </c>
      <c r="N100" s="317" t="s">
        <v>290</v>
      </c>
      <c r="O100" s="66"/>
      <c r="P100" s="327" t="s">
        <v>290</v>
      </c>
      <c r="Q100" s="328" t="s">
        <v>290</v>
      </c>
      <c r="R100" s="66"/>
      <c r="S100" s="333" t="s">
        <v>290</v>
      </c>
      <c r="T100" s="334" t="s">
        <v>290</v>
      </c>
      <c r="U100" s="66"/>
      <c r="V100" s="339" t="s">
        <v>290</v>
      </c>
      <c r="W100" s="340" t="s">
        <v>290</v>
      </c>
      <c r="X100" s="66"/>
      <c r="Y100" s="350" t="s">
        <v>290</v>
      </c>
      <c r="Z100" s="66"/>
      <c r="AA100" s="327" t="s">
        <v>290</v>
      </c>
      <c r="AB100" s="328" t="s">
        <v>290</v>
      </c>
      <c r="AC100" s="66"/>
      <c r="AD100" s="333" t="s">
        <v>290</v>
      </c>
      <c r="AE100" s="334" t="s">
        <v>290</v>
      </c>
      <c r="AF100" s="66"/>
      <c r="AG100" s="339" t="s">
        <v>290</v>
      </c>
      <c r="AH100" s="340" t="s">
        <v>290</v>
      </c>
      <c r="AI100" s="66"/>
      <c r="AJ100" s="350" t="s">
        <v>290</v>
      </c>
      <c r="AK100" s="66"/>
      <c r="AL100" s="384"/>
      <c r="AM100" s="66"/>
    </row>
    <row r="101" spans="1:39" x14ac:dyDescent="0.25">
      <c r="A101" s="384"/>
      <c r="B101" s="66"/>
      <c r="C101" s="378" t="s">
        <v>290</v>
      </c>
      <c r="D101" s="316" t="s">
        <v>290</v>
      </c>
      <c r="E101" s="356" t="s">
        <v>290</v>
      </c>
      <c r="F101" s="356" t="s">
        <v>290</v>
      </c>
      <c r="G101" s="317" t="s">
        <v>290</v>
      </c>
      <c r="H101" s="136"/>
      <c r="I101" s="321" t="s">
        <v>290</v>
      </c>
      <c r="J101" s="66"/>
      <c r="K101" s="66"/>
      <c r="L101" s="321" t="s">
        <v>290</v>
      </c>
      <c r="M101" s="324" t="s">
        <v>290</v>
      </c>
      <c r="N101" s="317" t="s">
        <v>290</v>
      </c>
      <c r="O101" s="66"/>
      <c r="P101" s="327" t="s">
        <v>290</v>
      </c>
      <c r="Q101" s="328" t="s">
        <v>290</v>
      </c>
      <c r="R101" s="66"/>
      <c r="S101" s="333" t="s">
        <v>290</v>
      </c>
      <c r="T101" s="334" t="s">
        <v>290</v>
      </c>
      <c r="U101" s="66"/>
      <c r="V101" s="339" t="s">
        <v>290</v>
      </c>
      <c r="W101" s="340" t="s">
        <v>290</v>
      </c>
      <c r="X101" s="66"/>
      <c r="Y101" s="350" t="s">
        <v>290</v>
      </c>
      <c r="Z101" s="66"/>
      <c r="AA101" s="327" t="s">
        <v>290</v>
      </c>
      <c r="AB101" s="328" t="s">
        <v>290</v>
      </c>
      <c r="AC101" s="66"/>
      <c r="AD101" s="333" t="s">
        <v>290</v>
      </c>
      <c r="AE101" s="334" t="s">
        <v>290</v>
      </c>
      <c r="AF101" s="66"/>
      <c r="AG101" s="339" t="s">
        <v>290</v>
      </c>
      <c r="AH101" s="340" t="s">
        <v>290</v>
      </c>
      <c r="AI101" s="66"/>
      <c r="AJ101" s="350" t="s">
        <v>290</v>
      </c>
      <c r="AK101" s="66"/>
      <c r="AL101" s="384"/>
      <c r="AM101" s="66"/>
    </row>
    <row r="102" spans="1:39" x14ac:dyDescent="0.25">
      <c r="A102" s="384"/>
      <c r="B102" s="66"/>
      <c r="C102" s="378" t="s">
        <v>290</v>
      </c>
      <c r="D102" s="316" t="s">
        <v>290</v>
      </c>
      <c r="E102" s="356" t="s">
        <v>290</v>
      </c>
      <c r="F102" s="356" t="s">
        <v>290</v>
      </c>
      <c r="G102" s="317" t="s">
        <v>290</v>
      </c>
      <c r="H102" s="136"/>
      <c r="I102" s="321" t="s">
        <v>290</v>
      </c>
      <c r="J102" s="66"/>
      <c r="K102" s="66"/>
      <c r="L102" s="321" t="s">
        <v>290</v>
      </c>
      <c r="M102" s="324" t="s">
        <v>290</v>
      </c>
      <c r="N102" s="317" t="s">
        <v>290</v>
      </c>
      <c r="O102" s="66"/>
      <c r="P102" s="327" t="s">
        <v>290</v>
      </c>
      <c r="Q102" s="328" t="s">
        <v>290</v>
      </c>
      <c r="R102" s="66"/>
      <c r="S102" s="333" t="s">
        <v>290</v>
      </c>
      <c r="T102" s="334" t="s">
        <v>290</v>
      </c>
      <c r="U102" s="66"/>
      <c r="V102" s="339" t="s">
        <v>290</v>
      </c>
      <c r="W102" s="340" t="s">
        <v>290</v>
      </c>
      <c r="X102" s="66"/>
      <c r="Y102" s="350" t="s">
        <v>290</v>
      </c>
      <c r="Z102" s="66"/>
      <c r="AA102" s="327" t="s">
        <v>290</v>
      </c>
      <c r="AB102" s="328" t="s">
        <v>290</v>
      </c>
      <c r="AC102" s="66"/>
      <c r="AD102" s="333" t="s">
        <v>290</v>
      </c>
      <c r="AE102" s="334" t="s">
        <v>290</v>
      </c>
      <c r="AF102" s="66"/>
      <c r="AG102" s="339" t="s">
        <v>290</v>
      </c>
      <c r="AH102" s="340" t="s">
        <v>290</v>
      </c>
      <c r="AI102" s="66"/>
      <c r="AJ102" s="350" t="s">
        <v>290</v>
      </c>
      <c r="AK102" s="66"/>
      <c r="AL102" s="384"/>
      <c r="AM102" s="66"/>
    </row>
    <row r="103" spans="1:39" x14ac:dyDescent="0.25">
      <c r="A103" s="384"/>
      <c r="B103" s="66"/>
      <c r="C103" s="378" t="s">
        <v>290</v>
      </c>
      <c r="D103" s="316" t="s">
        <v>290</v>
      </c>
      <c r="E103" s="356" t="s">
        <v>290</v>
      </c>
      <c r="F103" s="356" t="s">
        <v>290</v>
      </c>
      <c r="G103" s="317" t="s">
        <v>290</v>
      </c>
      <c r="H103" s="136"/>
      <c r="I103" s="321" t="s">
        <v>290</v>
      </c>
      <c r="J103" s="66"/>
      <c r="K103" s="66"/>
      <c r="L103" s="321" t="s">
        <v>290</v>
      </c>
      <c r="M103" s="324" t="s">
        <v>290</v>
      </c>
      <c r="N103" s="317" t="s">
        <v>290</v>
      </c>
      <c r="O103" s="66"/>
      <c r="P103" s="327" t="s">
        <v>290</v>
      </c>
      <c r="Q103" s="328" t="s">
        <v>290</v>
      </c>
      <c r="R103" s="66"/>
      <c r="S103" s="333" t="s">
        <v>290</v>
      </c>
      <c r="T103" s="334" t="s">
        <v>290</v>
      </c>
      <c r="U103" s="66"/>
      <c r="V103" s="339" t="s">
        <v>290</v>
      </c>
      <c r="W103" s="340" t="s">
        <v>290</v>
      </c>
      <c r="X103" s="66"/>
      <c r="Y103" s="350" t="s">
        <v>290</v>
      </c>
      <c r="Z103" s="66"/>
      <c r="AA103" s="327" t="s">
        <v>290</v>
      </c>
      <c r="AB103" s="328" t="s">
        <v>290</v>
      </c>
      <c r="AC103" s="66"/>
      <c r="AD103" s="333" t="s">
        <v>290</v>
      </c>
      <c r="AE103" s="334" t="s">
        <v>290</v>
      </c>
      <c r="AF103" s="66"/>
      <c r="AG103" s="339" t="s">
        <v>290</v>
      </c>
      <c r="AH103" s="340" t="s">
        <v>290</v>
      </c>
      <c r="AI103" s="66"/>
      <c r="AJ103" s="350" t="s">
        <v>290</v>
      </c>
      <c r="AK103" s="66"/>
      <c r="AL103" s="384"/>
      <c r="AM103" s="66"/>
    </row>
    <row r="104" spans="1:39" x14ac:dyDescent="0.25">
      <c r="A104" s="384"/>
      <c r="B104" s="66"/>
      <c r="C104" s="378" t="s">
        <v>290</v>
      </c>
      <c r="D104" s="316" t="s">
        <v>290</v>
      </c>
      <c r="E104" s="356" t="s">
        <v>290</v>
      </c>
      <c r="F104" s="356" t="s">
        <v>290</v>
      </c>
      <c r="G104" s="317" t="s">
        <v>290</v>
      </c>
      <c r="H104" s="136"/>
      <c r="I104" s="321" t="s">
        <v>290</v>
      </c>
      <c r="J104" s="66"/>
      <c r="K104" s="66"/>
      <c r="L104" s="321" t="s">
        <v>290</v>
      </c>
      <c r="M104" s="324" t="s">
        <v>290</v>
      </c>
      <c r="N104" s="317" t="s">
        <v>290</v>
      </c>
      <c r="O104" s="66"/>
      <c r="P104" s="327" t="s">
        <v>290</v>
      </c>
      <c r="Q104" s="328" t="s">
        <v>290</v>
      </c>
      <c r="R104" s="66"/>
      <c r="S104" s="333" t="s">
        <v>290</v>
      </c>
      <c r="T104" s="334" t="s">
        <v>290</v>
      </c>
      <c r="U104" s="66"/>
      <c r="V104" s="339" t="s">
        <v>290</v>
      </c>
      <c r="W104" s="340" t="s">
        <v>290</v>
      </c>
      <c r="X104" s="66"/>
      <c r="Y104" s="350" t="s">
        <v>290</v>
      </c>
      <c r="Z104" s="66"/>
      <c r="AA104" s="327" t="s">
        <v>290</v>
      </c>
      <c r="AB104" s="328" t="s">
        <v>290</v>
      </c>
      <c r="AC104" s="66"/>
      <c r="AD104" s="333" t="s">
        <v>290</v>
      </c>
      <c r="AE104" s="334" t="s">
        <v>290</v>
      </c>
      <c r="AF104" s="66"/>
      <c r="AG104" s="339" t="s">
        <v>290</v>
      </c>
      <c r="AH104" s="340" t="s">
        <v>290</v>
      </c>
      <c r="AI104" s="66"/>
      <c r="AJ104" s="350" t="s">
        <v>290</v>
      </c>
      <c r="AK104" s="66"/>
      <c r="AL104" s="384"/>
      <c r="AM104" s="66"/>
    </row>
    <row r="105" spans="1:39" x14ac:dyDescent="0.25">
      <c r="A105" s="384"/>
      <c r="B105" s="66"/>
      <c r="C105" s="378" t="s">
        <v>290</v>
      </c>
      <c r="D105" s="316" t="s">
        <v>290</v>
      </c>
      <c r="E105" s="356" t="s">
        <v>290</v>
      </c>
      <c r="F105" s="356" t="s">
        <v>290</v>
      </c>
      <c r="G105" s="317" t="s">
        <v>290</v>
      </c>
      <c r="H105" s="136"/>
      <c r="I105" s="321" t="s">
        <v>290</v>
      </c>
      <c r="J105" s="66"/>
      <c r="K105" s="66"/>
      <c r="L105" s="321" t="s">
        <v>290</v>
      </c>
      <c r="M105" s="324" t="s">
        <v>290</v>
      </c>
      <c r="N105" s="317" t="s">
        <v>290</v>
      </c>
      <c r="O105" s="66"/>
      <c r="P105" s="327" t="s">
        <v>290</v>
      </c>
      <c r="Q105" s="328" t="s">
        <v>290</v>
      </c>
      <c r="R105" s="66"/>
      <c r="S105" s="333" t="s">
        <v>290</v>
      </c>
      <c r="T105" s="334" t="s">
        <v>290</v>
      </c>
      <c r="U105" s="66"/>
      <c r="V105" s="339" t="s">
        <v>290</v>
      </c>
      <c r="W105" s="340" t="s">
        <v>290</v>
      </c>
      <c r="X105" s="66"/>
      <c r="Y105" s="350" t="s">
        <v>290</v>
      </c>
      <c r="Z105" s="66"/>
      <c r="AA105" s="327" t="s">
        <v>290</v>
      </c>
      <c r="AB105" s="328" t="s">
        <v>290</v>
      </c>
      <c r="AC105" s="66"/>
      <c r="AD105" s="333" t="s">
        <v>290</v>
      </c>
      <c r="AE105" s="334" t="s">
        <v>290</v>
      </c>
      <c r="AF105" s="66"/>
      <c r="AG105" s="339" t="s">
        <v>290</v>
      </c>
      <c r="AH105" s="340" t="s">
        <v>290</v>
      </c>
      <c r="AI105" s="66"/>
      <c r="AJ105" s="350" t="s">
        <v>290</v>
      </c>
      <c r="AK105" s="66"/>
      <c r="AL105" s="384"/>
      <c r="AM105" s="66"/>
    </row>
    <row r="106" spans="1:39" x14ac:dyDescent="0.25">
      <c r="A106" s="384"/>
      <c r="B106" s="66"/>
      <c r="C106" s="378" t="s">
        <v>290</v>
      </c>
      <c r="D106" s="316" t="s">
        <v>290</v>
      </c>
      <c r="E106" s="356" t="s">
        <v>290</v>
      </c>
      <c r="F106" s="356" t="s">
        <v>290</v>
      </c>
      <c r="G106" s="317" t="s">
        <v>290</v>
      </c>
      <c r="H106" s="136"/>
      <c r="I106" s="321" t="s">
        <v>290</v>
      </c>
      <c r="J106" s="66"/>
      <c r="K106" s="66"/>
      <c r="L106" s="321" t="s">
        <v>290</v>
      </c>
      <c r="M106" s="324" t="s">
        <v>290</v>
      </c>
      <c r="N106" s="317" t="s">
        <v>290</v>
      </c>
      <c r="O106" s="66"/>
      <c r="P106" s="327" t="s">
        <v>290</v>
      </c>
      <c r="Q106" s="328" t="s">
        <v>290</v>
      </c>
      <c r="R106" s="66"/>
      <c r="S106" s="333" t="s">
        <v>290</v>
      </c>
      <c r="T106" s="334" t="s">
        <v>290</v>
      </c>
      <c r="U106" s="66"/>
      <c r="V106" s="339" t="s">
        <v>290</v>
      </c>
      <c r="W106" s="340" t="s">
        <v>290</v>
      </c>
      <c r="X106" s="66"/>
      <c r="Y106" s="350" t="s">
        <v>290</v>
      </c>
      <c r="Z106" s="66"/>
      <c r="AA106" s="327" t="s">
        <v>290</v>
      </c>
      <c r="AB106" s="328" t="s">
        <v>290</v>
      </c>
      <c r="AC106" s="66"/>
      <c r="AD106" s="333" t="s">
        <v>290</v>
      </c>
      <c r="AE106" s="334" t="s">
        <v>290</v>
      </c>
      <c r="AF106" s="66"/>
      <c r="AG106" s="339" t="s">
        <v>290</v>
      </c>
      <c r="AH106" s="340" t="s">
        <v>290</v>
      </c>
      <c r="AI106" s="66"/>
      <c r="AJ106" s="350" t="s">
        <v>290</v>
      </c>
      <c r="AK106" s="66"/>
      <c r="AL106" s="384"/>
      <c r="AM106" s="66"/>
    </row>
    <row r="107" spans="1:39" x14ac:dyDescent="0.25">
      <c r="A107" s="384"/>
      <c r="B107" s="66"/>
      <c r="C107" s="378" t="s">
        <v>290</v>
      </c>
      <c r="D107" s="316" t="s">
        <v>290</v>
      </c>
      <c r="E107" s="356" t="s">
        <v>290</v>
      </c>
      <c r="F107" s="356" t="s">
        <v>290</v>
      </c>
      <c r="G107" s="317" t="s">
        <v>290</v>
      </c>
      <c r="H107" s="136"/>
      <c r="I107" s="321" t="s">
        <v>290</v>
      </c>
      <c r="J107" s="66"/>
      <c r="K107" s="66"/>
      <c r="L107" s="321" t="s">
        <v>290</v>
      </c>
      <c r="M107" s="324" t="s">
        <v>290</v>
      </c>
      <c r="N107" s="317" t="s">
        <v>290</v>
      </c>
      <c r="O107" s="66"/>
      <c r="P107" s="327" t="s">
        <v>290</v>
      </c>
      <c r="Q107" s="328" t="s">
        <v>290</v>
      </c>
      <c r="R107" s="66"/>
      <c r="S107" s="333" t="s">
        <v>290</v>
      </c>
      <c r="T107" s="334" t="s">
        <v>290</v>
      </c>
      <c r="U107" s="66"/>
      <c r="V107" s="339" t="s">
        <v>290</v>
      </c>
      <c r="W107" s="340" t="s">
        <v>290</v>
      </c>
      <c r="X107" s="66"/>
      <c r="Y107" s="350" t="s">
        <v>290</v>
      </c>
      <c r="Z107" s="66"/>
      <c r="AA107" s="327" t="s">
        <v>290</v>
      </c>
      <c r="AB107" s="328" t="s">
        <v>290</v>
      </c>
      <c r="AC107" s="66"/>
      <c r="AD107" s="333" t="s">
        <v>290</v>
      </c>
      <c r="AE107" s="334" t="s">
        <v>290</v>
      </c>
      <c r="AF107" s="66"/>
      <c r="AG107" s="339" t="s">
        <v>290</v>
      </c>
      <c r="AH107" s="340" t="s">
        <v>290</v>
      </c>
      <c r="AI107" s="66"/>
      <c r="AJ107" s="350" t="s">
        <v>290</v>
      </c>
      <c r="AK107" s="66"/>
      <c r="AL107" s="384"/>
      <c r="AM107" s="66"/>
    </row>
    <row r="108" spans="1:39" x14ac:dyDescent="0.25">
      <c r="A108" s="384"/>
      <c r="B108" s="66"/>
      <c r="C108" s="378" t="s">
        <v>290</v>
      </c>
      <c r="D108" s="316" t="s">
        <v>290</v>
      </c>
      <c r="E108" s="356" t="s">
        <v>290</v>
      </c>
      <c r="F108" s="356" t="s">
        <v>290</v>
      </c>
      <c r="G108" s="317" t="s">
        <v>290</v>
      </c>
      <c r="H108" s="136"/>
      <c r="I108" s="321" t="s">
        <v>290</v>
      </c>
      <c r="J108" s="66"/>
      <c r="K108" s="66"/>
      <c r="L108" s="321" t="s">
        <v>290</v>
      </c>
      <c r="M108" s="324" t="s">
        <v>290</v>
      </c>
      <c r="N108" s="317" t="s">
        <v>290</v>
      </c>
      <c r="O108" s="66"/>
      <c r="P108" s="327" t="s">
        <v>290</v>
      </c>
      <c r="Q108" s="328" t="s">
        <v>290</v>
      </c>
      <c r="R108" s="66"/>
      <c r="S108" s="333" t="s">
        <v>290</v>
      </c>
      <c r="T108" s="334" t="s">
        <v>290</v>
      </c>
      <c r="U108" s="66"/>
      <c r="V108" s="339" t="s">
        <v>290</v>
      </c>
      <c r="W108" s="340" t="s">
        <v>290</v>
      </c>
      <c r="X108" s="66"/>
      <c r="Y108" s="350" t="s">
        <v>290</v>
      </c>
      <c r="Z108" s="66"/>
      <c r="AA108" s="327" t="s">
        <v>290</v>
      </c>
      <c r="AB108" s="328" t="s">
        <v>290</v>
      </c>
      <c r="AC108" s="66"/>
      <c r="AD108" s="333" t="s">
        <v>290</v>
      </c>
      <c r="AE108" s="334" t="s">
        <v>290</v>
      </c>
      <c r="AF108" s="66"/>
      <c r="AG108" s="339" t="s">
        <v>290</v>
      </c>
      <c r="AH108" s="340" t="s">
        <v>290</v>
      </c>
      <c r="AI108" s="66"/>
      <c r="AJ108" s="350" t="s">
        <v>290</v>
      </c>
      <c r="AK108" s="66"/>
      <c r="AL108" s="384"/>
      <c r="AM108" s="66"/>
    </row>
    <row r="109" spans="1:39" x14ac:dyDescent="0.25">
      <c r="A109" s="384"/>
      <c r="B109" s="66"/>
      <c r="C109" s="378" t="s">
        <v>290</v>
      </c>
      <c r="D109" s="316" t="s">
        <v>290</v>
      </c>
      <c r="E109" s="356" t="s">
        <v>290</v>
      </c>
      <c r="F109" s="356" t="s">
        <v>290</v>
      </c>
      <c r="G109" s="317" t="s">
        <v>290</v>
      </c>
      <c r="H109" s="136"/>
      <c r="I109" s="321" t="s">
        <v>290</v>
      </c>
      <c r="J109" s="66"/>
      <c r="K109" s="66"/>
      <c r="L109" s="321" t="s">
        <v>290</v>
      </c>
      <c r="M109" s="324" t="s">
        <v>290</v>
      </c>
      <c r="N109" s="317" t="s">
        <v>290</v>
      </c>
      <c r="O109" s="66"/>
      <c r="P109" s="327" t="s">
        <v>290</v>
      </c>
      <c r="Q109" s="328" t="s">
        <v>290</v>
      </c>
      <c r="R109" s="66"/>
      <c r="S109" s="333" t="s">
        <v>290</v>
      </c>
      <c r="T109" s="334" t="s">
        <v>290</v>
      </c>
      <c r="U109" s="66"/>
      <c r="V109" s="339" t="s">
        <v>290</v>
      </c>
      <c r="W109" s="340" t="s">
        <v>290</v>
      </c>
      <c r="X109" s="66"/>
      <c r="Y109" s="350" t="s">
        <v>290</v>
      </c>
      <c r="Z109" s="66"/>
      <c r="AA109" s="327" t="s">
        <v>290</v>
      </c>
      <c r="AB109" s="328" t="s">
        <v>290</v>
      </c>
      <c r="AC109" s="66"/>
      <c r="AD109" s="333" t="s">
        <v>290</v>
      </c>
      <c r="AE109" s="334" t="s">
        <v>290</v>
      </c>
      <c r="AF109" s="66"/>
      <c r="AG109" s="339" t="s">
        <v>290</v>
      </c>
      <c r="AH109" s="340" t="s">
        <v>290</v>
      </c>
      <c r="AI109" s="66"/>
      <c r="AJ109" s="350" t="s">
        <v>290</v>
      </c>
      <c r="AK109" s="66"/>
      <c r="AL109" s="384"/>
      <c r="AM109" s="66"/>
    </row>
    <row r="110" spans="1:39" x14ac:dyDescent="0.25">
      <c r="A110" s="384"/>
      <c r="B110" s="66"/>
      <c r="C110" s="378" t="s">
        <v>290</v>
      </c>
      <c r="D110" s="316" t="s">
        <v>290</v>
      </c>
      <c r="E110" s="356" t="s">
        <v>290</v>
      </c>
      <c r="F110" s="356" t="s">
        <v>290</v>
      </c>
      <c r="G110" s="317" t="s">
        <v>290</v>
      </c>
      <c r="H110" s="136"/>
      <c r="I110" s="321" t="s">
        <v>290</v>
      </c>
      <c r="J110" s="66"/>
      <c r="K110" s="66"/>
      <c r="L110" s="321" t="s">
        <v>290</v>
      </c>
      <c r="M110" s="324" t="s">
        <v>290</v>
      </c>
      <c r="N110" s="317" t="s">
        <v>290</v>
      </c>
      <c r="O110" s="66"/>
      <c r="P110" s="327" t="s">
        <v>290</v>
      </c>
      <c r="Q110" s="328" t="s">
        <v>290</v>
      </c>
      <c r="R110" s="66"/>
      <c r="S110" s="333" t="s">
        <v>290</v>
      </c>
      <c r="T110" s="334" t="s">
        <v>290</v>
      </c>
      <c r="U110" s="66"/>
      <c r="V110" s="339" t="s">
        <v>290</v>
      </c>
      <c r="W110" s="340" t="s">
        <v>290</v>
      </c>
      <c r="X110" s="66"/>
      <c r="Y110" s="350" t="s">
        <v>290</v>
      </c>
      <c r="Z110" s="66"/>
      <c r="AA110" s="327" t="s">
        <v>290</v>
      </c>
      <c r="AB110" s="328" t="s">
        <v>290</v>
      </c>
      <c r="AC110" s="66"/>
      <c r="AD110" s="333" t="s">
        <v>290</v>
      </c>
      <c r="AE110" s="334" t="s">
        <v>290</v>
      </c>
      <c r="AF110" s="66"/>
      <c r="AG110" s="339" t="s">
        <v>290</v>
      </c>
      <c r="AH110" s="340" t="s">
        <v>290</v>
      </c>
      <c r="AI110" s="66"/>
      <c r="AJ110" s="350" t="s">
        <v>290</v>
      </c>
      <c r="AK110" s="66"/>
      <c r="AL110" s="384"/>
      <c r="AM110" s="66"/>
    </row>
    <row r="111" spans="1:39" x14ac:dyDescent="0.25">
      <c r="A111" s="384"/>
      <c r="B111" s="66"/>
      <c r="C111" s="378" t="s">
        <v>290</v>
      </c>
      <c r="D111" s="316" t="s">
        <v>290</v>
      </c>
      <c r="E111" s="356" t="s">
        <v>290</v>
      </c>
      <c r="F111" s="356" t="s">
        <v>290</v>
      </c>
      <c r="G111" s="317" t="s">
        <v>290</v>
      </c>
      <c r="H111" s="136"/>
      <c r="I111" s="321" t="s">
        <v>290</v>
      </c>
      <c r="J111" s="66"/>
      <c r="K111" s="66"/>
      <c r="L111" s="321" t="s">
        <v>290</v>
      </c>
      <c r="M111" s="324" t="s">
        <v>290</v>
      </c>
      <c r="N111" s="317" t="s">
        <v>290</v>
      </c>
      <c r="O111" s="66"/>
      <c r="P111" s="327" t="s">
        <v>290</v>
      </c>
      <c r="Q111" s="328" t="s">
        <v>290</v>
      </c>
      <c r="R111" s="66"/>
      <c r="S111" s="333" t="s">
        <v>290</v>
      </c>
      <c r="T111" s="334" t="s">
        <v>290</v>
      </c>
      <c r="U111" s="66"/>
      <c r="V111" s="339" t="s">
        <v>290</v>
      </c>
      <c r="W111" s="340" t="s">
        <v>290</v>
      </c>
      <c r="X111" s="66"/>
      <c r="Y111" s="350" t="s">
        <v>290</v>
      </c>
      <c r="Z111" s="66"/>
      <c r="AA111" s="327" t="s">
        <v>290</v>
      </c>
      <c r="AB111" s="328" t="s">
        <v>290</v>
      </c>
      <c r="AC111" s="66"/>
      <c r="AD111" s="333" t="s">
        <v>290</v>
      </c>
      <c r="AE111" s="334" t="s">
        <v>290</v>
      </c>
      <c r="AF111" s="66"/>
      <c r="AG111" s="339" t="s">
        <v>290</v>
      </c>
      <c r="AH111" s="340" t="s">
        <v>290</v>
      </c>
      <c r="AI111" s="66"/>
      <c r="AJ111" s="350" t="s">
        <v>290</v>
      </c>
      <c r="AK111" s="66"/>
      <c r="AL111" s="384"/>
      <c r="AM111" s="66"/>
    </row>
    <row r="112" spans="1:39" x14ac:dyDescent="0.25">
      <c r="A112" s="384"/>
      <c r="B112" s="66"/>
      <c r="C112" s="378" t="s">
        <v>290</v>
      </c>
      <c r="D112" s="316" t="s">
        <v>290</v>
      </c>
      <c r="E112" s="356" t="s">
        <v>290</v>
      </c>
      <c r="F112" s="356" t="s">
        <v>290</v>
      </c>
      <c r="G112" s="317" t="s">
        <v>290</v>
      </c>
      <c r="H112" s="136"/>
      <c r="I112" s="321" t="s">
        <v>290</v>
      </c>
      <c r="J112" s="66"/>
      <c r="K112" s="66"/>
      <c r="L112" s="321" t="s">
        <v>290</v>
      </c>
      <c r="M112" s="324" t="s">
        <v>290</v>
      </c>
      <c r="N112" s="317" t="s">
        <v>290</v>
      </c>
      <c r="O112" s="66"/>
      <c r="P112" s="327" t="s">
        <v>290</v>
      </c>
      <c r="Q112" s="328" t="s">
        <v>290</v>
      </c>
      <c r="R112" s="66"/>
      <c r="S112" s="333" t="s">
        <v>290</v>
      </c>
      <c r="T112" s="334" t="s">
        <v>290</v>
      </c>
      <c r="U112" s="66"/>
      <c r="V112" s="339" t="s">
        <v>290</v>
      </c>
      <c r="W112" s="340" t="s">
        <v>290</v>
      </c>
      <c r="X112" s="66"/>
      <c r="Y112" s="350" t="s">
        <v>290</v>
      </c>
      <c r="Z112" s="66"/>
      <c r="AA112" s="327" t="s">
        <v>290</v>
      </c>
      <c r="AB112" s="328" t="s">
        <v>290</v>
      </c>
      <c r="AC112" s="66"/>
      <c r="AD112" s="333" t="s">
        <v>290</v>
      </c>
      <c r="AE112" s="334" t="s">
        <v>290</v>
      </c>
      <c r="AF112" s="66"/>
      <c r="AG112" s="339" t="s">
        <v>290</v>
      </c>
      <c r="AH112" s="340" t="s">
        <v>290</v>
      </c>
      <c r="AI112" s="66"/>
      <c r="AJ112" s="350" t="s">
        <v>290</v>
      </c>
      <c r="AK112" s="66"/>
      <c r="AL112" s="384"/>
      <c r="AM112" s="66"/>
    </row>
    <row r="113" spans="1:39" x14ac:dyDescent="0.25">
      <c r="A113" s="384"/>
      <c r="B113" s="66"/>
      <c r="C113" s="378" t="s">
        <v>290</v>
      </c>
      <c r="D113" s="316" t="s">
        <v>290</v>
      </c>
      <c r="E113" s="356" t="s">
        <v>290</v>
      </c>
      <c r="F113" s="356" t="s">
        <v>290</v>
      </c>
      <c r="G113" s="317" t="s">
        <v>290</v>
      </c>
      <c r="H113" s="136"/>
      <c r="I113" s="321" t="s">
        <v>290</v>
      </c>
      <c r="J113" s="66"/>
      <c r="K113" s="66"/>
      <c r="L113" s="321" t="s">
        <v>290</v>
      </c>
      <c r="M113" s="324" t="s">
        <v>290</v>
      </c>
      <c r="N113" s="317" t="s">
        <v>290</v>
      </c>
      <c r="O113" s="66"/>
      <c r="P113" s="327" t="s">
        <v>290</v>
      </c>
      <c r="Q113" s="328" t="s">
        <v>290</v>
      </c>
      <c r="R113" s="66"/>
      <c r="S113" s="333" t="s">
        <v>290</v>
      </c>
      <c r="T113" s="334" t="s">
        <v>290</v>
      </c>
      <c r="U113" s="66"/>
      <c r="V113" s="339" t="s">
        <v>290</v>
      </c>
      <c r="W113" s="340" t="s">
        <v>290</v>
      </c>
      <c r="X113" s="66"/>
      <c r="Y113" s="350" t="s">
        <v>290</v>
      </c>
      <c r="Z113" s="66"/>
      <c r="AA113" s="327" t="s">
        <v>290</v>
      </c>
      <c r="AB113" s="328" t="s">
        <v>290</v>
      </c>
      <c r="AC113" s="66"/>
      <c r="AD113" s="333" t="s">
        <v>290</v>
      </c>
      <c r="AE113" s="334" t="s">
        <v>290</v>
      </c>
      <c r="AF113" s="66"/>
      <c r="AG113" s="339" t="s">
        <v>290</v>
      </c>
      <c r="AH113" s="340" t="s">
        <v>290</v>
      </c>
      <c r="AI113" s="66"/>
      <c r="AJ113" s="350" t="s">
        <v>290</v>
      </c>
      <c r="AK113" s="66"/>
      <c r="AL113" s="384"/>
      <c r="AM113" s="66"/>
    </row>
    <row r="114" spans="1:39" x14ac:dyDescent="0.25">
      <c r="A114" s="384"/>
      <c r="B114" s="66"/>
      <c r="C114" s="378" t="s">
        <v>290</v>
      </c>
      <c r="D114" s="316" t="s">
        <v>290</v>
      </c>
      <c r="E114" s="356" t="s">
        <v>290</v>
      </c>
      <c r="F114" s="356" t="s">
        <v>290</v>
      </c>
      <c r="G114" s="317" t="s">
        <v>290</v>
      </c>
      <c r="H114" s="136"/>
      <c r="I114" s="321" t="s">
        <v>290</v>
      </c>
      <c r="J114" s="66"/>
      <c r="K114" s="66"/>
      <c r="L114" s="321" t="s">
        <v>290</v>
      </c>
      <c r="M114" s="324" t="s">
        <v>290</v>
      </c>
      <c r="N114" s="317" t="s">
        <v>290</v>
      </c>
      <c r="O114" s="66"/>
      <c r="P114" s="327" t="s">
        <v>290</v>
      </c>
      <c r="Q114" s="328" t="s">
        <v>290</v>
      </c>
      <c r="R114" s="66"/>
      <c r="S114" s="333" t="s">
        <v>290</v>
      </c>
      <c r="T114" s="334" t="s">
        <v>290</v>
      </c>
      <c r="U114" s="66"/>
      <c r="V114" s="339" t="s">
        <v>290</v>
      </c>
      <c r="W114" s="340" t="s">
        <v>290</v>
      </c>
      <c r="X114" s="66"/>
      <c r="Y114" s="350" t="s">
        <v>290</v>
      </c>
      <c r="Z114" s="66"/>
      <c r="AA114" s="327" t="s">
        <v>290</v>
      </c>
      <c r="AB114" s="328" t="s">
        <v>290</v>
      </c>
      <c r="AC114" s="66"/>
      <c r="AD114" s="333" t="s">
        <v>290</v>
      </c>
      <c r="AE114" s="334" t="s">
        <v>290</v>
      </c>
      <c r="AF114" s="66"/>
      <c r="AG114" s="339" t="s">
        <v>290</v>
      </c>
      <c r="AH114" s="340" t="s">
        <v>290</v>
      </c>
      <c r="AI114" s="66"/>
      <c r="AJ114" s="350" t="s">
        <v>290</v>
      </c>
      <c r="AK114" s="66"/>
      <c r="AL114" s="384"/>
      <c r="AM114" s="66"/>
    </row>
    <row r="115" spans="1:39" x14ac:dyDescent="0.25">
      <c r="A115" s="384"/>
      <c r="B115" s="66"/>
      <c r="C115" s="378" t="s">
        <v>290</v>
      </c>
      <c r="D115" s="316" t="s">
        <v>290</v>
      </c>
      <c r="E115" s="356" t="s">
        <v>290</v>
      </c>
      <c r="F115" s="356" t="s">
        <v>290</v>
      </c>
      <c r="G115" s="317" t="s">
        <v>290</v>
      </c>
      <c r="H115" s="136"/>
      <c r="I115" s="321" t="s">
        <v>290</v>
      </c>
      <c r="J115" s="66"/>
      <c r="K115" s="66"/>
      <c r="L115" s="321" t="s">
        <v>290</v>
      </c>
      <c r="M115" s="324" t="s">
        <v>290</v>
      </c>
      <c r="N115" s="317" t="s">
        <v>290</v>
      </c>
      <c r="O115" s="66"/>
      <c r="P115" s="327" t="s">
        <v>290</v>
      </c>
      <c r="Q115" s="328" t="s">
        <v>290</v>
      </c>
      <c r="R115" s="66"/>
      <c r="S115" s="333" t="s">
        <v>290</v>
      </c>
      <c r="T115" s="334" t="s">
        <v>290</v>
      </c>
      <c r="U115" s="66"/>
      <c r="V115" s="339" t="s">
        <v>290</v>
      </c>
      <c r="W115" s="340" t="s">
        <v>290</v>
      </c>
      <c r="X115" s="66"/>
      <c r="Y115" s="350" t="s">
        <v>290</v>
      </c>
      <c r="Z115" s="66"/>
      <c r="AA115" s="327" t="s">
        <v>290</v>
      </c>
      <c r="AB115" s="328" t="s">
        <v>290</v>
      </c>
      <c r="AC115" s="66"/>
      <c r="AD115" s="333" t="s">
        <v>290</v>
      </c>
      <c r="AE115" s="334" t="s">
        <v>290</v>
      </c>
      <c r="AF115" s="66"/>
      <c r="AG115" s="339" t="s">
        <v>290</v>
      </c>
      <c r="AH115" s="340" t="s">
        <v>290</v>
      </c>
      <c r="AI115" s="66"/>
      <c r="AJ115" s="350" t="s">
        <v>290</v>
      </c>
      <c r="AK115" s="66"/>
      <c r="AL115" s="384"/>
      <c r="AM115" s="66"/>
    </row>
    <row r="116" spans="1:39" x14ac:dyDescent="0.25">
      <c r="A116" s="384"/>
      <c r="B116" s="66"/>
      <c r="C116" s="378" t="s">
        <v>290</v>
      </c>
      <c r="D116" s="316" t="s">
        <v>290</v>
      </c>
      <c r="E116" s="356" t="s">
        <v>290</v>
      </c>
      <c r="F116" s="356" t="s">
        <v>290</v>
      </c>
      <c r="G116" s="317" t="s">
        <v>290</v>
      </c>
      <c r="H116" s="136"/>
      <c r="I116" s="321" t="s">
        <v>290</v>
      </c>
      <c r="J116" s="66"/>
      <c r="K116" s="66"/>
      <c r="L116" s="321" t="s">
        <v>290</v>
      </c>
      <c r="M116" s="324" t="s">
        <v>290</v>
      </c>
      <c r="N116" s="317" t="s">
        <v>290</v>
      </c>
      <c r="O116" s="66"/>
      <c r="P116" s="327" t="s">
        <v>290</v>
      </c>
      <c r="Q116" s="328" t="s">
        <v>290</v>
      </c>
      <c r="R116" s="66"/>
      <c r="S116" s="333" t="s">
        <v>290</v>
      </c>
      <c r="T116" s="334" t="s">
        <v>290</v>
      </c>
      <c r="U116" s="66"/>
      <c r="V116" s="339" t="s">
        <v>290</v>
      </c>
      <c r="W116" s="340" t="s">
        <v>290</v>
      </c>
      <c r="X116" s="66"/>
      <c r="Y116" s="350" t="s">
        <v>290</v>
      </c>
      <c r="Z116" s="66"/>
      <c r="AA116" s="327" t="s">
        <v>290</v>
      </c>
      <c r="AB116" s="328" t="s">
        <v>290</v>
      </c>
      <c r="AC116" s="66"/>
      <c r="AD116" s="333" t="s">
        <v>290</v>
      </c>
      <c r="AE116" s="334" t="s">
        <v>290</v>
      </c>
      <c r="AF116" s="66"/>
      <c r="AG116" s="339" t="s">
        <v>290</v>
      </c>
      <c r="AH116" s="340" t="s">
        <v>290</v>
      </c>
      <c r="AI116" s="66"/>
      <c r="AJ116" s="350" t="s">
        <v>290</v>
      </c>
      <c r="AK116" s="66"/>
      <c r="AL116" s="384"/>
      <c r="AM116" s="66"/>
    </row>
    <row r="117" spans="1:39" x14ac:dyDescent="0.25">
      <c r="A117" s="384"/>
      <c r="B117" s="66"/>
      <c r="C117" s="378" t="s">
        <v>290</v>
      </c>
      <c r="D117" s="316" t="s">
        <v>290</v>
      </c>
      <c r="E117" s="356" t="s">
        <v>290</v>
      </c>
      <c r="F117" s="356" t="s">
        <v>290</v>
      </c>
      <c r="G117" s="317" t="s">
        <v>290</v>
      </c>
      <c r="H117" s="136"/>
      <c r="I117" s="321" t="s">
        <v>290</v>
      </c>
      <c r="J117" s="66"/>
      <c r="K117" s="66"/>
      <c r="L117" s="321" t="s">
        <v>290</v>
      </c>
      <c r="M117" s="324" t="s">
        <v>290</v>
      </c>
      <c r="N117" s="317" t="s">
        <v>290</v>
      </c>
      <c r="O117" s="66"/>
      <c r="P117" s="327" t="s">
        <v>290</v>
      </c>
      <c r="Q117" s="328" t="s">
        <v>290</v>
      </c>
      <c r="R117" s="66"/>
      <c r="S117" s="333" t="s">
        <v>290</v>
      </c>
      <c r="T117" s="334" t="s">
        <v>290</v>
      </c>
      <c r="U117" s="66"/>
      <c r="V117" s="339" t="s">
        <v>290</v>
      </c>
      <c r="W117" s="340" t="s">
        <v>290</v>
      </c>
      <c r="X117" s="66"/>
      <c r="Y117" s="350" t="s">
        <v>290</v>
      </c>
      <c r="Z117" s="66"/>
      <c r="AA117" s="327" t="s">
        <v>290</v>
      </c>
      <c r="AB117" s="328" t="s">
        <v>290</v>
      </c>
      <c r="AC117" s="66"/>
      <c r="AD117" s="333" t="s">
        <v>290</v>
      </c>
      <c r="AE117" s="334" t="s">
        <v>290</v>
      </c>
      <c r="AF117" s="66"/>
      <c r="AG117" s="339" t="s">
        <v>290</v>
      </c>
      <c r="AH117" s="340" t="s">
        <v>290</v>
      </c>
      <c r="AI117" s="66"/>
      <c r="AJ117" s="350" t="s">
        <v>290</v>
      </c>
      <c r="AK117" s="66"/>
      <c r="AL117" s="384"/>
      <c r="AM117" s="66"/>
    </row>
    <row r="118" spans="1:39" x14ac:dyDescent="0.25">
      <c r="A118" s="384"/>
      <c r="B118" s="66"/>
      <c r="C118" s="378" t="s">
        <v>290</v>
      </c>
      <c r="D118" s="316" t="s">
        <v>290</v>
      </c>
      <c r="E118" s="356" t="s">
        <v>290</v>
      </c>
      <c r="F118" s="356" t="s">
        <v>290</v>
      </c>
      <c r="G118" s="317" t="s">
        <v>290</v>
      </c>
      <c r="H118" s="136"/>
      <c r="I118" s="321" t="s">
        <v>290</v>
      </c>
      <c r="J118" s="66"/>
      <c r="K118" s="66"/>
      <c r="L118" s="321" t="s">
        <v>290</v>
      </c>
      <c r="M118" s="324" t="s">
        <v>290</v>
      </c>
      <c r="N118" s="317" t="s">
        <v>290</v>
      </c>
      <c r="O118" s="66"/>
      <c r="P118" s="327" t="s">
        <v>290</v>
      </c>
      <c r="Q118" s="328" t="s">
        <v>290</v>
      </c>
      <c r="R118" s="66"/>
      <c r="S118" s="333" t="s">
        <v>290</v>
      </c>
      <c r="T118" s="334" t="s">
        <v>290</v>
      </c>
      <c r="U118" s="66"/>
      <c r="V118" s="339" t="s">
        <v>290</v>
      </c>
      <c r="W118" s="340" t="s">
        <v>290</v>
      </c>
      <c r="X118" s="66"/>
      <c r="Y118" s="350" t="s">
        <v>290</v>
      </c>
      <c r="Z118" s="66"/>
      <c r="AA118" s="327" t="s">
        <v>290</v>
      </c>
      <c r="AB118" s="328" t="s">
        <v>290</v>
      </c>
      <c r="AC118" s="66"/>
      <c r="AD118" s="333" t="s">
        <v>290</v>
      </c>
      <c r="AE118" s="334" t="s">
        <v>290</v>
      </c>
      <c r="AF118" s="66"/>
      <c r="AG118" s="339" t="s">
        <v>290</v>
      </c>
      <c r="AH118" s="340" t="s">
        <v>290</v>
      </c>
      <c r="AI118" s="66"/>
      <c r="AJ118" s="350" t="s">
        <v>290</v>
      </c>
      <c r="AK118" s="66"/>
      <c r="AL118" s="384"/>
      <c r="AM118" s="66"/>
    </row>
    <row r="119" spans="1:39" x14ac:dyDescent="0.25">
      <c r="A119" s="384"/>
      <c r="B119" s="66"/>
      <c r="C119" s="378" t="s">
        <v>290</v>
      </c>
      <c r="D119" s="316" t="s">
        <v>290</v>
      </c>
      <c r="E119" s="356" t="s">
        <v>290</v>
      </c>
      <c r="F119" s="356" t="s">
        <v>290</v>
      </c>
      <c r="G119" s="317" t="s">
        <v>290</v>
      </c>
      <c r="H119" s="136"/>
      <c r="I119" s="321" t="s">
        <v>290</v>
      </c>
      <c r="J119" s="66"/>
      <c r="K119" s="66"/>
      <c r="L119" s="321" t="s">
        <v>290</v>
      </c>
      <c r="M119" s="324" t="s">
        <v>290</v>
      </c>
      <c r="N119" s="317" t="s">
        <v>290</v>
      </c>
      <c r="O119" s="66"/>
      <c r="P119" s="327" t="s">
        <v>290</v>
      </c>
      <c r="Q119" s="328" t="s">
        <v>290</v>
      </c>
      <c r="R119" s="66"/>
      <c r="S119" s="333" t="s">
        <v>290</v>
      </c>
      <c r="T119" s="334" t="s">
        <v>290</v>
      </c>
      <c r="U119" s="66"/>
      <c r="V119" s="339" t="s">
        <v>290</v>
      </c>
      <c r="W119" s="340" t="s">
        <v>290</v>
      </c>
      <c r="X119" s="66"/>
      <c r="Y119" s="350" t="s">
        <v>290</v>
      </c>
      <c r="Z119" s="66"/>
      <c r="AA119" s="327" t="s">
        <v>290</v>
      </c>
      <c r="AB119" s="328" t="s">
        <v>290</v>
      </c>
      <c r="AC119" s="66"/>
      <c r="AD119" s="333" t="s">
        <v>290</v>
      </c>
      <c r="AE119" s="334" t="s">
        <v>290</v>
      </c>
      <c r="AF119" s="66"/>
      <c r="AG119" s="339" t="s">
        <v>290</v>
      </c>
      <c r="AH119" s="340" t="s">
        <v>290</v>
      </c>
      <c r="AI119" s="66"/>
      <c r="AJ119" s="350" t="s">
        <v>290</v>
      </c>
      <c r="AK119" s="66"/>
      <c r="AL119" s="384"/>
      <c r="AM119" s="66"/>
    </row>
    <row r="120" spans="1:39" x14ac:dyDescent="0.25">
      <c r="A120" s="384"/>
      <c r="B120" s="66"/>
      <c r="C120" s="378" t="s">
        <v>290</v>
      </c>
      <c r="D120" s="316" t="s">
        <v>290</v>
      </c>
      <c r="E120" s="356" t="s">
        <v>290</v>
      </c>
      <c r="F120" s="356" t="s">
        <v>290</v>
      </c>
      <c r="G120" s="317" t="s">
        <v>290</v>
      </c>
      <c r="H120" s="136"/>
      <c r="I120" s="321" t="s">
        <v>290</v>
      </c>
      <c r="J120" s="66"/>
      <c r="K120" s="66"/>
      <c r="L120" s="321" t="s">
        <v>290</v>
      </c>
      <c r="M120" s="324" t="s">
        <v>290</v>
      </c>
      <c r="N120" s="317" t="s">
        <v>290</v>
      </c>
      <c r="O120" s="66"/>
      <c r="P120" s="327" t="s">
        <v>290</v>
      </c>
      <c r="Q120" s="328" t="s">
        <v>290</v>
      </c>
      <c r="R120" s="66"/>
      <c r="S120" s="333" t="s">
        <v>290</v>
      </c>
      <c r="T120" s="334" t="s">
        <v>290</v>
      </c>
      <c r="U120" s="66"/>
      <c r="V120" s="339" t="s">
        <v>290</v>
      </c>
      <c r="W120" s="340" t="s">
        <v>290</v>
      </c>
      <c r="X120" s="66"/>
      <c r="Y120" s="350" t="s">
        <v>290</v>
      </c>
      <c r="Z120" s="66"/>
      <c r="AA120" s="327" t="s">
        <v>290</v>
      </c>
      <c r="AB120" s="328" t="s">
        <v>290</v>
      </c>
      <c r="AC120" s="66"/>
      <c r="AD120" s="333" t="s">
        <v>290</v>
      </c>
      <c r="AE120" s="334" t="s">
        <v>290</v>
      </c>
      <c r="AF120" s="66"/>
      <c r="AG120" s="339" t="s">
        <v>290</v>
      </c>
      <c r="AH120" s="340" t="s">
        <v>290</v>
      </c>
      <c r="AI120" s="66"/>
      <c r="AJ120" s="350" t="s">
        <v>290</v>
      </c>
      <c r="AK120" s="66"/>
      <c r="AL120" s="384"/>
      <c r="AM120" s="66"/>
    </row>
    <row r="121" spans="1:39" x14ac:dyDescent="0.25">
      <c r="A121" s="384"/>
      <c r="B121" s="66"/>
      <c r="C121" s="378" t="s">
        <v>290</v>
      </c>
      <c r="D121" s="316" t="s">
        <v>290</v>
      </c>
      <c r="E121" s="356" t="s">
        <v>290</v>
      </c>
      <c r="F121" s="356" t="s">
        <v>290</v>
      </c>
      <c r="G121" s="317" t="s">
        <v>290</v>
      </c>
      <c r="H121" s="136"/>
      <c r="I121" s="321" t="s">
        <v>290</v>
      </c>
      <c r="J121" s="66"/>
      <c r="K121" s="66"/>
      <c r="L121" s="321" t="s">
        <v>290</v>
      </c>
      <c r="M121" s="324" t="s">
        <v>290</v>
      </c>
      <c r="N121" s="317" t="s">
        <v>290</v>
      </c>
      <c r="O121" s="66"/>
      <c r="P121" s="327" t="s">
        <v>290</v>
      </c>
      <c r="Q121" s="328" t="s">
        <v>290</v>
      </c>
      <c r="R121" s="66"/>
      <c r="S121" s="333" t="s">
        <v>290</v>
      </c>
      <c r="T121" s="334" t="s">
        <v>290</v>
      </c>
      <c r="U121" s="66"/>
      <c r="V121" s="339" t="s">
        <v>290</v>
      </c>
      <c r="W121" s="340" t="s">
        <v>290</v>
      </c>
      <c r="X121" s="66"/>
      <c r="Y121" s="350" t="s">
        <v>290</v>
      </c>
      <c r="Z121" s="66"/>
      <c r="AA121" s="327" t="s">
        <v>290</v>
      </c>
      <c r="AB121" s="328" t="s">
        <v>290</v>
      </c>
      <c r="AC121" s="66"/>
      <c r="AD121" s="333" t="s">
        <v>290</v>
      </c>
      <c r="AE121" s="334" t="s">
        <v>290</v>
      </c>
      <c r="AF121" s="66"/>
      <c r="AG121" s="339" t="s">
        <v>290</v>
      </c>
      <c r="AH121" s="340" t="s">
        <v>290</v>
      </c>
      <c r="AI121" s="66"/>
      <c r="AJ121" s="350" t="s">
        <v>290</v>
      </c>
      <c r="AK121" s="66"/>
      <c r="AL121" s="384"/>
      <c r="AM121" s="66"/>
    </row>
    <row r="122" spans="1:39" x14ac:dyDescent="0.25">
      <c r="A122" s="384"/>
      <c r="B122" s="66"/>
      <c r="C122" s="378" t="s">
        <v>290</v>
      </c>
      <c r="D122" s="316" t="s">
        <v>290</v>
      </c>
      <c r="E122" s="356" t="s">
        <v>290</v>
      </c>
      <c r="F122" s="356" t="s">
        <v>290</v>
      </c>
      <c r="G122" s="317" t="s">
        <v>290</v>
      </c>
      <c r="H122" s="136"/>
      <c r="I122" s="321" t="s">
        <v>290</v>
      </c>
      <c r="J122" s="66"/>
      <c r="K122" s="66"/>
      <c r="L122" s="321" t="s">
        <v>290</v>
      </c>
      <c r="M122" s="324" t="s">
        <v>290</v>
      </c>
      <c r="N122" s="317" t="s">
        <v>290</v>
      </c>
      <c r="O122" s="66"/>
      <c r="P122" s="327" t="s">
        <v>290</v>
      </c>
      <c r="Q122" s="328" t="s">
        <v>290</v>
      </c>
      <c r="R122" s="66"/>
      <c r="S122" s="333" t="s">
        <v>290</v>
      </c>
      <c r="T122" s="334" t="s">
        <v>290</v>
      </c>
      <c r="U122" s="66"/>
      <c r="V122" s="339" t="s">
        <v>290</v>
      </c>
      <c r="W122" s="340" t="s">
        <v>290</v>
      </c>
      <c r="X122" s="66"/>
      <c r="Y122" s="350" t="s">
        <v>290</v>
      </c>
      <c r="Z122" s="66"/>
      <c r="AA122" s="327" t="s">
        <v>290</v>
      </c>
      <c r="AB122" s="328" t="s">
        <v>290</v>
      </c>
      <c r="AC122" s="66"/>
      <c r="AD122" s="333" t="s">
        <v>290</v>
      </c>
      <c r="AE122" s="334" t="s">
        <v>290</v>
      </c>
      <c r="AF122" s="66"/>
      <c r="AG122" s="339" t="s">
        <v>290</v>
      </c>
      <c r="AH122" s="340" t="s">
        <v>290</v>
      </c>
      <c r="AI122" s="66"/>
      <c r="AJ122" s="350" t="s">
        <v>290</v>
      </c>
      <c r="AK122" s="66"/>
      <c r="AL122" s="384"/>
      <c r="AM122" s="66"/>
    </row>
    <row r="123" spans="1:39" x14ac:dyDescent="0.25">
      <c r="A123" s="384"/>
      <c r="B123" s="66"/>
      <c r="C123" s="378" t="s">
        <v>290</v>
      </c>
      <c r="D123" s="316" t="s">
        <v>290</v>
      </c>
      <c r="E123" s="356" t="s">
        <v>290</v>
      </c>
      <c r="F123" s="356" t="s">
        <v>290</v>
      </c>
      <c r="G123" s="317" t="s">
        <v>290</v>
      </c>
      <c r="H123" s="136"/>
      <c r="I123" s="321" t="s">
        <v>290</v>
      </c>
      <c r="J123" s="66"/>
      <c r="K123" s="66"/>
      <c r="L123" s="321" t="s">
        <v>290</v>
      </c>
      <c r="M123" s="324" t="s">
        <v>290</v>
      </c>
      <c r="N123" s="317" t="s">
        <v>290</v>
      </c>
      <c r="O123" s="66"/>
      <c r="P123" s="327" t="s">
        <v>290</v>
      </c>
      <c r="Q123" s="328" t="s">
        <v>290</v>
      </c>
      <c r="R123" s="66"/>
      <c r="S123" s="333" t="s">
        <v>290</v>
      </c>
      <c r="T123" s="334" t="s">
        <v>290</v>
      </c>
      <c r="U123" s="66"/>
      <c r="V123" s="339" t="s">
        <v>290</v>
      </c>
      <c r="W123" s="340" t="s">
        <v>290</v>
      </c>
      <c r="X123" s="66"/>
      <c r="Y123" s="350" t="s">
        <v>290</v>
      </c>
      <c r="Z123" s="66"/>
      <c r="AA123" s="327" t="s">
        <v>290</v>
      </c>
      <c r="AB123" s="328" t="s">
        <v>290</v>
      </c>
      <c r="AC123" s="66"/>
      <c r="AD123" s="333" t="s">
        <v>290</v>
      </c>
      <c r="AE123" s="334" t="s">
        <v>290</v>
      </c>
      <c r="AF123" s="66"/>
      <c r="AG123" s="339" t="s">
        <v>290</v>
      </c>
      <c r="AH123" s="340" t="s">
        <v>290</v>
      </c>
      <c r="AI123" s="66"/>
      <c r="AJ123" s="350" t="s">
        <v>290</v>
      </c>
      <c r="AK123" s="66"/>
      <c r="AL123" s="384"/>
      <c r="AM123" s="66"/>
    </row>
    <row r="124" spans="1:39" x14ac:dyDescent="0.25">
      <c r="A124" s="384"/>
      <c r="B124" s="66"/>
      <c r="C124" s="378" t="s">
        <v>290</v>
      </c>
      <c r="D124" s="316" t="s">
        <v>290</v>
      </c>
      <c r="E124" s="356" t="s">
        <v>290</v>
      </c>
      <c r="F124" s="356" t="s">
        <v>290</v>
      </c>
      <c r="G124" s="317" t="s">
        <v>290</v>
      </c>
      <c r="H124" s="136"/>
      <c r="I124" s="321" t="s">
        <v>290</v>
      </c>
      <c r="J124" s="66"/>
      <c r="K124" s="66"/>
      <c r="L124" s="321" t="s">
        <v>290</v>
      </c>
      <c r="M124" s="324" t="s">
        <v>290</v>
      </c>
      <c r="N124" s="317" t="s">
        <v>290</v>
      </c>
      <c r="O124" s="66"/>
      <c r="P124" s="327" t="s">
        <v>290</v>
      </c>
      <c r="Q124" s="328" t="s">
        <v>290</v>
      </c>
      <c r="R124" s="66"/>
      <c r="S124" s="333" t="s">
        <v>290</v>
      </c>
      <c r="T124" s="334" t="s">
        <v>290</v>
      </c>
      <c r="U124" s="66"/>
      <c r="V124" s="339" t="s">
        <v>290</v>
      </c>
      <c r="W124" s="340" t="s">
        <v>290</v>
      </c>
      <c r="X124" s="66"/>
      <c r="Y124" s="350" t="s">
        <v>290</v>
      </c>
      <c r="Z124" s="66"/>
      <c r="AA124" s="327" t="s">
        <v>290</v>
      </c>
      <c r="AB124" s="328" t="s">
        <v>290</v>
      </c>
      <c r="AC124" s="66"/>
      <c r="AD124" s="333" t="s">
        <v>290</v>
      </c>
      <c r="AE124" s="334" t="s">
        <v>290</v>
      </c>
      <c r="AF124" s="66"/>
      <c r="AG124" s="339" t="s">
        <v>290</v>
      </c>
      <c r="AH124" s="340" t="s">
        <v>290</v>
      </c>
      <c r="AI124" s="66"/>
      <c r="AJ124" s="350" t="s">
        <v>290</v>
      </c>
      <c r="AK124" s="66"/>
      <c r="AL124" s="384"/>
      <c r="AM124" s="66"/>
    </row>
    <row r="125" spans="1:39" x14ac:dyDescent="0.25">
      <c r="A125" s="384"/>
      <c r="B125" s="66"/>
      <c r="C125" s="378" t="s">
        <v>290</v>
      </c>
      <c r="D125" s="316" t="s">
        <v>290</v>
      </c>
      <c r="E125" s="356" t="s">
        <v>290</v>
      </c>
      <c r="F125" s="356" t="s">
        <v>290</v>
      </c>
      <c r="G125" s="317" t="s">
        <v>290</v>
      </c>
      <c r="H125" s="136"/>
      <c r="I125" s="321" t="s">
        <v>290</v>
      </c>
      <c r="J125" s="66"/>
      <c r="K125" s="66"/>
      <c r="L125" s="321" t="s">
        <v>290</v>
      </c>
      <c r="M125" s="324" t="s">
        <v>290</v>
      </c>
      <c r="N125" s="317" t="s">
        <v>290</v>
      </c>
      <c r="O125" s="66"/>
      <c r="P125" s="327" t="s">
        <v>290</v>
      </c>
      <c r="Q125" s="328" t="s">
        <v>290</v>
      </c>
      <c r="R125" s="66"/>
      <c r="S125" s="333" t="s">
        <v>290</v>
      </c>
      <c r="T125" s="334" t="s">
        <v>290</v>
      </c>
      <c r="U125" s="66"/>
      <c r="V125" s="339" t="s">
        <v>290</v>
      </c>
      <c r="W125" s="340" t="s">
        <v>290</v>
      </c>
      <c r="X125" s="66"/>
      <c r="Y125" s="350" t="s">
        <v>290</v>
      </c>
      <c r="Z125" s="66"/>
      <c r="AA125" s="327" t="s">
        <v>290</v>
      </c>
      <c r="AB125" s="328" t="s">
        <v>290</v>
      </c>
      <c r="AC125" s="66"/>
      <c r="AD125" s="333" t="s">
        <v>290</v>
      </c>
      <c r="AE125" s="334" t="s">
        <v>290</v>
      </c>
      <c r="AF125" s="66"/>
      <c r="AG125" s="339" t="s">
        <v>290</v>
      </c>
      <c r="AH125" s="340" t="s">
        <v>290</v>
      </c>
      <c r="AI125" s="66"/>
      <c r="AJ125" s="350" t="s">
        <v>290</v>
      </c>
      <c r="AK125" s="66"/>
      <c r="AL125" s="384"/>
      <c r="AM125" s="66"/>
    </row>
    <row r="126" spans="1:39" x14ac:dyDescent="0.25">
      <c r="A126" s="384"/>
      <c r="B126" s="66"/>
      <c r="C126" s="378" t="s">
        <v>290</v>
      </c>
      <c r="D126" s="316" t="s">
        <v>290</v>
      </c>
      <c r="E126" s="356" t="s">
        <v>290</v>
      </c>
      <c r="F126" s="356" t="s">
        <v>290</v>
      </c>
      <c r="G126" s="317" t="s">
        <v>290</v>
      </c>
      <c r="H126" s="136"/>
      <c r="I126" s="321" t="s">
        <v>290</v>
      </c>
      <c r="J126" s="66"/>
      <c r="K126" s="66"/>
      <c r="L126" s="321" t="s">
        <v>290</v>
      </c>
      <c r="M126" s="324" t="s">
        <v>290</v>
      </c>
      <c r="N126" s="317" t="s">
        <v>290</v>
      </c>
      <c r="O126" s="66"/>
      <c r="P126" s="327" t="s">
        <v>290</v>
      </c>
      <c r="Q126" s="328" t="s">
        <v>290</v>
      </c>
      <c r="R126" s="66"/>
      <c r="S126" s="333" t="s">
        <v>290</v>
      </c>
      <c r="T126" s="334" t="s">
        <v>290</v>
      </c>
      <c r="U126" s="66"/>
      <c r="V126" s="339" t="s">
        <v>290</v>
      </c>
      <c r="W126" s="340" t="s">
        <v>290</v>
      </c>
      <c r="X126" s="66"/>
      <c r="Y126" s="350" t="s">
        <v>290</v>
      </c>
      <c r="Z126" s="66"/>
      <c r="AA126" s="327" t="s">
        <v>290</v>
      </c>
      <c r="AB126" s="328" t="s">
        <v>290</v>
      </c>
      <c r="AC126" s="66"/>
      <c r="AD126" s="333" t="s">
        <v>290</v>
      </c>
      <c r="AE126" s="334" t="s">
        <v>290</v>
      </c>
      <c r="AF126" s="66"/>
      <c r="AG126" s="339" t="s">
        <v>290</v>
      </c>
      <c r="AH126" s="340" t="s">
        <v>290</v>
      </c>
      <c r="AI126" s="66"/>
      <c r="AJ126" s="350" t="s">
        <v>290</v>
      </c>
      <c r="AK126" s="66"/>
      <c r="AL126" s="384"/>
      <c r="AM126" s="66"/>
    </row>
    <row r="127" spans="1:39" x14ac:dyDescent="0.25">
      <c r="A127" s="384"/>
      <c r="B127" s="66"/>
      <c r="C127" s="378" t="s">
        <v>290</v>
      </c>
      <c r="D127" s="316" t="s">
        <v>290</v>
      </c>
      <c r="E127" s="356" t="s">
        <v>290</v>
      </c>
      <c r="F127" s="356" t="s">
        <v>290</v>
      </c>
      <c r="G127" s="317" t="s">
        <v>290</v>
      </c>
      <c r="H127" s="136"/>
      <c r="I127" s="321" t="s">
        <v>290</v>
      </c>
      <c r="J127" s="66"/>
      <c r="K127" s="66"/>
      <c r="L127" s="321" t="s">
        <v>290</v>
      </c>
      <c r="M127" s="324" t="s">
        <v>290</v>
      </c>
      <c r="N127" s="317" t="s">
        <v>290</v>
      </c>
      <c r="O127" s="66"/>
      <c r="P127" s="327" t="s">
        <v>290</v>
      </c>
      <c r="Q127" s="328" t="s">
        <v>290</v>
      </c>
      <c r="R127" s="66"/>
      <c r="S127" s="333" t="s">
        <v>290</v>
      </c>
      <c r="T127" s="334" t="s">
        <v>290</v>
      </c>
      <c r="U127" s="66"/>
      <c r="V127" s="339" t="s">
        <v>290</v>
      </c>
      <c r="W127" s="340" t="s">
        <v>290</v>
      </c>
      <c r="X127" s="66"/>
      <c r="Y127" s="350" t="s">
        <v>290</v>
      </c>
      <c r="Z127" s="66"/>
      <c r="AA127" s="327" t="s">
        <v>290</v>
      </c>
      <c r="AB127" s="328" t="s">
        <v>290</v>
      </c>
      <c r="AC127" s="66"/>
      <c r="AD127" s="333" t="s">
        <v>290</v>
      </c>
      <c r="AE127" s="334" t="s">
        <v>290</v>
      </c>
      <c r="AF127" s="66"/>
      <c r="AG127" s="339" t="s">
        <v>290</v>
      </c>
      <c r="AH127" s="340" t="s">
        <v>290</v>
      </c>
      <c r="AI127" s="66"/>
      <c r="AJ127" s="350" t="s">
        <v>290</v>
      </c>
      <c r="AK127" s="66"/>
      <c r="AL127" s="384"/>
      <c r="AM127" s="66"/>
    </row>
    <row r="128" spans="1:39" x14ac:dyDescent="0.25">
      <c r="A128" s="384"/>
      <c r="B128" s="66"/>
      <c r="C128" s="378" t="s">
        <v>290</v>
      </c>
      <c r="D128" s="316" t="s">
        <v>290</v>
      </c>
      <c r="E128" s="356" t="s">
        <v>290</v>
      </c>
      <c r="F128" s="356" t="s">
        <v>290</v>
      </c>
      <c r="G128" s="317" t="s">
        <v>290</v>
      </c>
      <c r="H128" s="136"/>
      <c r="I128" s="321" t="s">
        <v>290</v>
      </c>
      <c r="J128" s="66"/>
      <c r="K128" s="66"/>
      <c r="L128" s="321" t="s">
        <v>290</v>
      </c>
      <c r="M128" s="324" t="s">
        <v>290</v>
      </c>
      <c r="N128" s="317" t="s">
        <v>290</v>
      </c>
      <c r="O128" s="66"/>
      <c r="P128" s="327" t="s">
        <v>290</v>
      </c>
      <c r="Q128" s="328" t="s">
        <v>290</v>
      </c>
      <c r="R128" s="66"/>
      <c r="S128" s="333" t="s">
        <v>290</v>
      </c>
      <c r="T128" s="334" t="s">
        <v>290</v>
      </c>
      <c r="U128" s="66"/>
      <c r="V128" s="339" t="s">
        <v>290</v>
      </c>
      <c r="W128" s="340" t="s">
        <v>290</v>
      </c>
      <c r="X128" s="66"/>
      <c r="Y128" s="350" t="s">
        <v>290</v>
      </c>
      <c r="Z128" s="66"/>
      <c r="AA128" s="327" t="s">
        <v>290</v>
      </c>
      <c r="AB128" s="328" t="s">
        <v>290</v>
      </c>
      <c r="AC128" s="66"/>
      <c r="AD128" s="333" t="s">
        <v>290</v>
      </c>
      <c r="AE128" s="334" t="s">
        <v>290</v>
      </c>
      <c r="AF128" s="66"/>
      <c r="AG128" s="339" t="s">
        <v>290</v>
      </c>
      <c r="AH128" s="340" t="s">
        <v>290</v>
      </c>
      <c r="AI128" s="66"/>
      <c r="AJ128" s="350" t="s">
        <v>290</v>
      </c>
      <c r="AK128" s="66"/>
      <c r="AL128" s="384"/>
      <c r="AM128" s="66"/>
    </row>
    <row r="129" spans="1:39" x14ac:dyDescent="0.25">
      <c r="A129" s="384"/>
      <c r="B129" s="66"/>
      <c r="C129" s="378" t="s">
        <v>290</v>
      </c>
      <c r="D129" s="316" t="s">
        <v>290</v>
      </c>
      <c r="E129" s="356" t="s">
        <v>290</v>
      </c>
      <c r="F129" s="356" t="s">
        <v>290</v>
      </c>
      <c r="G129" s="317" t="s">
        <v>290</v>
      </c>
      <c r="H129" s="136"/>
      <c r="I129" s="321" t="s">
        <v>290</v>
      </c>
      <c r="J129" s="66"/>
      <c r="K129" s="66"/>
      <c r="L129" s="321" t="s">
        <v>290</v>
      </c>
      <c r="M129" s="324" t="s">
        <v>290</v>
      </c>
      <c r="N129" s="317" t="s">
        <v>290</v>
      </c>
      <c r="O129" s="66"/>
      <c r="P129" s="327" t="s">
        <v>290</v>
      </c>
      <c r="Q129" s="328" t="s">
        <v>290</v>
      </c>
      <c r="R129" s="66"/>
      <c r="S129" s="333" t="s">
        <v>290</v>
      </c>
      <c r="T129" s="334" t="s">
        <v>290</v>
      </c>
      <c r="U129" s="66"/>
      <c r="V129" s="339" t="s">
        <v>290</v>
      </c>
      <c r="W129" s="340" t="s">
        <v>290</v>
      </c>
      <c r="X129" s="66"/>
      <c r="Y129" s="350" t="s">
        <v>290</v>
      </c>
      <c r="Z129" s="66"/>
      <c r="AA129" s="327" t="s">
        <v>290</v>
      </c>
      <c r="AB129" s="328" t="s">
        <v>290</v>
      </c>
      <c r="AC129" s="66"/>
      <c r="AD129" s="333" t="s">
        <v>290</v>
      </c>
      <c r="AE129" s="334" t="s">
        <v>290</v>
      </c>
      <c r="AF129" s="66"/>
      <c r="AG129" s="339" t="s">
        <v>290</v>
      </c>
      <c r="AH129" s="340" t="s">
        <v>290</v>
      </c>
      <c r="AI129" s="66"/>
      <c r="AJ129" s="350" t="s">
        <v>290</v>
      </c>
      <c r="AK129" s="66"/>
      <c r="AL129" s="384"/>
      <c r="AM129" s="66"/>
    </row>
    <row r="130" spans="1:39" x14ac:dyDescent="0.25">
      <c r="A130" s="384"/>
      <c r="B130" s="66"/>
      <c r="C130" s="378" t="s">
        <v>290</v>
      </c>
      <c r="D130" s="316" t="s">
        <v>290</v>
      </c>
      <c r="E130" s="356" t="s">
        <v>290</v>
      </c>
      <c r="F130" s="356" t="s">
        <v>290</v>
      </c>
      <c r="G130" s="317" t="s">
        <v>290</v>
      </c>
      <c r="H130" s="136"/>
      <c r="I130" s="321" t="s">
        <v>290</v>
      </c>
      <c r="J130" s="66"/>
      <c r="K130" s="66"/>
      <c r="L130" s="321" t="s">
        <v>290</v>
      </c>
      <c r="M130" s="324" t="s">
        <v>290</v>
      </c>
      <c r="N130" s="317" t="s">
        <v>290</v>
      </c>
      <c r="O130" s="66"/>
      <c r="P130" s="327" t="s">
        <v>290</v>
      </c>
      <c r="Q130" s="328" t="s">
        <v>290</v>
      </c>
      <c r="R130" s="66"/>
      <c r="S130" s="333" t="s">
        <v>290</v>
      </c>
      <c r="T130" s="334" t="s">
        <v>290</v>
      </c>
      <c r="U130" s="66"/>
      <c r="V130" s="339" t="s">
        <v>290</v>
      </c>
      <c r="W130" s="340" t="s">
        <v>290</v>
      </c>
      <c r="X130" s="66"/>
      <c r="Y130" s="350" t="s">
        <v>290</v>
      </c>
      <c r="Z130" s="66"/>
      <c r="AA130" s="327" t="s">
        <v>290</v>
      </c>
      <c r="AB130" s="328" t="s">
        <v>290</v>
      </c>
      <c r="AC130" s="66"/>
      <c r="AD130" s="333" t="s">
        <v>290</v>
      </c>
      <c r="AE130" s="334" t="s">
        <v>290</v>
      </c>
      <c r="AF130" s="66"/>
      <c r="AG130" s="339" t="s">
        <v>290</v>
      </c>
      <c r="AH130" s="340" t="s">
        <v>290</v>
      </c>
      <c r="AI130" s="66"/>
      <c r="AJ130" s="350" t="s">
        <v>290</v>
      </c>
      <c r="AK130" s="66"/>
      <c r="AL130" s="384"/>
      <c r="AM130" s="66"/>
    </row>
    <row r="131" spans="1:39" x14ac:dyDescent="0.25">
      <c r="A131" s="384"/>
      <c r="B131" s="66"/>
      <c r="C131" s="378" t="s">
        <v>290</v>
      </c>
      <c r="D131" s="316" t="s">
        <v>290</v>
      </c>
      <c r="E131" s="356" t="s">
        <v>290</v>
      </c>
      <c r="F131" s="356" t="s">
        <v>290</v>
      </c>
      <c r="G131" s="317" t="s">
        <v>290</v>
      </c>
      <c r="H131" s="136"/>
      <c r="I131" s="321" t="s">
        <v>290</v>
      </c>
      <c r="J131" s="66"/>
      <c r="K131" s="66"/>
      <c r="L131" s="321" t="s">
        <v>290</v>
      </c>
      <c r="M131" s="324" t="s">
        <v>290</v>
      </c>
      <c r="N131" s="317" t="s">
        <v>290</v>
      </c>
      <c r="O131" s="66"/>
      <c r="P131" s="327" t="s">
        <v>290</v>
      </c>
      <c r="Q131" s="328" t="s">
        <v>290</v>
      </c>
      <c r="R131" s="66"/>
      <c r="S131" s="333" t="s">
        <v>290</v>
      </c>
      <c r="T131" s="334" t="s">
        <v>290</v>
      </c>
      <c r="U131" s="66"/>
      <c r="V131" s="339" t="s">
        <v>290</v>
      </c>
      <c r="W131" s="340" t="s">
        <v>290</v>
      </c>
      <c r="X131" s="66"/>
      <c r="Y131" s="350" t="s">
        <v>290</v>
      </c>
      <c r="Z131" s="66"/>
      <c r="AA131" s="327" t="s">
        <v>290</v>
      </c>
      <c r="AB131" s="328" t="s">
        <v>290</v>
      </c>
      <c r="AC131" s="66"/>
      <c r="AD131" s="333" t="s">
        <v>290</v>
      </c>
      <c r="AE131" s="334" t="s">
        <v>290</v>
      </c>
      <c r="AF131" s="66"/>
      <c r="AG131" s="339" t="s">
        <v>290</v>
      </c>
      <c r="AH131" s="340" t="s">
        <v>290</v>
      </c>
      <c r="AI131" s="66"/>
      <c r="AJ131" s="350" t="s">
        <v>290</v>
      </c>
      <c r="AK131" s="66"/>
      <c r="AL131" s="384"/>
      <c r="AM131" s="66"/>
    </row>
    <row r="132" spans="1:39" x14ac:dyDescent="0.25">
      <c r="A132" s="384"/>
      <c r="B132" s="66"/>
      <c r="C132" s="378" t="s">
        <v>290</v>
      </c>
      <c r="D132" s="316" t="s">
        <v>290</v>
      </c>
      <c r="E132" s="356" t="s">
        <v>290</v>
      </c>
      <c r="F132" s="356" t="s">
        <v>290</v>
      </c>
      <c r="G132" s="317" t="s">
        <v>290</v>
      </c>
      <c r="H132" s="136"/>
      <c r="I132" s="321" t="s">
        <v>290</v>
      </c>
      <c r="J132" s="66"/>
      <c r="K132" s="66"/>
      <c r="L132" s="321" t="s">
        <v>290</v>
      </c>
      <c r="M132" s="324" t="s">
        <v>290</v>
      </c>
      <c r="N132" s="317" t="s">
        <v>290</v>
      </c>
      <c r="O132" s="66"/>
      <c r="P132" s="327" t="s">
        <v>290</v>
      </c>
      <c r="Q132" s="328" t="s">
        <v>290</v>
      </c>
      <c r="R132" s="66"/>
      <c r="S132" s="333" t="s">
        <v>290</v>
      </c>
      <c r="T132" s="334" t="s">
        <v>290</v>
      </c>
      <c r="U132" s="66"/>
      <c r="V132" s="339" t="s">
        <v>290</v>
      </c>
      <c r="W132" s="340" t="s">
        <v>290</v>
      </c>
      <c r="X132" s="66"/>
      <c r="Y132" s="350" t="s">
        <v>290</v>
      </c>
      <c r="Z132" s="66"/>
      <c r="AA132" s="327" t="s">
        <v>290</v>
      </c>
      <c r="AB132" s="328" t="s">
        <v>290</v>
      </c>
      <c r="AC132" s="66"/>
      <c r="AD132" s="333" t="s">
        <v>290</v>
      </c>
      <c r="AE132" s="334" t="s">
        <v>290</v>
      </c>
      <c r="AF132" s="66"/>
      <c r="AG132" s="339" t="s">
        <v>290</v>
      </c>
      <c r="AH132" s="340" t="s">
        <v>290</v>
      </c>
      <c r="AI132" s="66"/>
      <c r="AJ132" s="350" t="s">
        <v>290</v>
      </c>
      <c r="AK132" s="66"/>
      <c r="AL132" s="384"/>
      <c r="AM132" s="66"/>
    </row>
    <row r="133" spans="1:39" x14ac:dyDescent="0.25">
      <c r="A133" s="384"/>
      <c r="B133" s="66"/>
      <c r="C133" s="378" t="s">
        <v>290</v>
      </c>
      <c r="D133" s="316" t="s">
        <v>290</v>
      </c>
      <c r="E133" s="356" t="s">
        <v>290</v>
      </c>
      <c r="F133" s="356" t="s">
        <v>290</v>
      </c>
      <c r="G133" s="317" t="s">
        <v>290</v>
      </c>
      <c r="H133" s="136"/>
      <c r="I133" s="321" t="s">
        <v>290</v>
      </c>
      <c r="J133" s="66"/>
      <c r="K133" s="66"/>
      <c r="L133" s="321" t="s">
        <v>290</v>
      </c>
      <c r="M133" s="324" t="s">
        <v>290</v>
      </c>
      <c r="N133" s="317" t="s">
        <v>290</v>
      </c>
      <c r="O133" s="66"/>
      <c r="P133" s="327" t="s">
        <v>290</v>
      </c>
      <c r="Q133" s="328" t="s">
        <v>290</v>
      </c>
      <c r="R133" s="66"/>
      <c r="S133" s="333" t="s">
        <v>290</v>
      </c>
      <c r="T133" s="334" t="s">
        <v>290</v>
      </c>
      <c r="U133" s="66"/>
      <c r="V133" s="339" t="s">
        <v>290</v>
      </c>
      <c r="W133" s="340" t="s">
        <v>290</v>
      </c>
      <c r="X133" s="66"/>
      <c r="Y133" s="350" t="s">
        <v>290</v>
      </c>
      <c r="Z133" s="66"/>
      <c r="AA133" s="327" t="s">
        <v>290</v>
      </c>
      <c r="AB133" s="328" t="s">
        <v>290</v>
      </c>
      <c r="AC133" s="66"/>
      <c r="AD133" s="333" t="s">
        <v>290</v>
      </c>
      <c r="AE133" s="334" t="s">
        <v>290</v>
      </c>
      <c r="AF133" s="66"/>
      <c r="AG133" s="339" t="s">
        <v>290</v>
      </c>
      <c r="AH133" s="340" t="s">
        <v>290</v>
      </c>
      <c r="AI133" s="66"/>
      <c r="AJ133" s="350" t="s">
        <v>290</v>
      </c>
      <c r="AK133" s="66"/>
      <c r="AL133" s="384"/>
      <c r="AM133" s="66"/>
    </row>
    <row r="134" spans="1:39" x14ac:dyDescent="0.25">
      <c r="A134" s="384"/>
      <c r="B134" s="66"/>
      <c r="C134" s="378" t="s">
        <v>290</v>
      </c>
      <c r="D134" s="316" t="s">
        <v>290</v>
      </c>
      <c r="E134" s="356" t="s">
        <v>290</v>
      </c>
      <c r="F134" s="356" t="s">
        <v>290</v>
      </c>
      <c r="G134" s="317" t="s">
        <v>290</v>
      </c>
      <c r="H134" s="136"/>
      <c r="I134" s="321" t="s">
        <v>290</v>
      </c>
      <c r="J134" s="66"/>
      <c r="K134" s="66"/>
      <c r="L134" s="321" t="s">
        <v>290</v>
      </c>
      <c r="M134" s="324" t="s">
        <v>290</v>
      </c>
      <c r="N134" s="317" t="s">
        <v>290</v>
      </c>
      <c r="O134" s="66"/>
      <c r="P134" s="327" t="s">
        <v>290</v>
      </c>
      <c r="Q134" s="328" t="s">
        <v>290</v>
      </c>
      <c r="R134" s="66"/>
      <c r="S134" s="333" t="s">
        <v>290</v>
      </c>
      <c r="T134" s="334" t="s">
        <v>290</v>
      </c>
      <c r="U134" s="66"/>
      <c r="V134" s="339" t="s">
        <v>290</v>
      </c>
      <c r="W134" s="340" t="s">
        <v>290</v>
      </c>
      <c r="X134" s="66"/>
      <c r="Y134" s="350" t="s">
        <v>290</v>
      </c>
      <c r="Z134" s="66"/>
      <c r="AA134" s="327" t="s">
        <v>290</v>
      </c>
      <c r="AB134" s="328" t="s">
        <v>290</v>
      </c>
      <c r="AC134" s="66"/>
      <c r="AD134" s="333" t="s">
        <v>290</v>
      </c>
      <c r="AE134" s="334" t="s">
        <v>290</v>
      </c>
      <c r="AF134" s="66"/>
      <c r="AG134" s="339" t="s">
        <v>290</v>
      </c>
      <c r="AH134" s="340" t="s">
        <v>290</v>
      </c>
      <c r="AI134" s="66"/>
      <c r="AJ134" s="350" t="s">
        <v>290</v>
      </c>
      <c r="AK134" s="66"/>
      <c r="AL134" s="384"/>
      <c r="AM134" s="66"/>
    </row>
    <row r="135" spans="1:39" x14ac:dyDescent="0.25">
      <c r="A135" s="384"/>
      <c r="B135" s="66"/>
      <c r="C135" s="378" t="s">
        <v>290</v>
      </c>
      <c r="D135" s="316" t="s">
        <v>290</v>
      </c>
      <c r="E135" s="356" t="s">
        <v>290</v>
      </c>
      <c r="F135" s="356" t="s">
        <v>290</v>
      </c>
      <c r="G135" s="317" t="s">
        <v>290</v>
      </c>
      <c r="H135" s="136"/>
      <c r="I135" s="321" t="s">
        <v>290</v>
      </c>
      <c r="J135" s="66"/>
      <c r="K135" s="66"/>
      <c r="L135" s="321" t="s">
        <v>290</v>
      </c>
      <c r="M135" s="324" t="s">
        <v>290</v>
      </c>
      <c r="N135" s="317" t="s">
        <v>290</v>
      </c>
      <c r="O135" s="66"/>
      <c r="P135" s="327" t="s">
        <v>290</v>
      </c>
      <c r="Q135" s="328" t="s">
        <v>290</v>
      </c>
      <c r="R135" s="66"/>
      <c r="S135" s="333" t="s">
        <v>290</v>
      </c>
      <c r="T135" s="334" t="s">
        <v>290</v>
      </c>
      <c r="U135" s="66"/>
      <c r="V135" s="339" t="s">
        <v>290</v>
      </c>
      <c r="W135" s="340" t="s">
        <v>290</v>
      </c>
      <c r="X135" s="66"/>
      <c r="Y135" s="350" t="s">
        <v>290</v>
      </c>
      <c r="Z135" s="66"/>
      <c r="AA135" s="327" t="s">
        <v>290</v>
      </c>
      <c r="AB135" s="328" t="s">
        <v>290</v>
      </c>
      <c r="AC135" s="66"/>
      <c r="AD135" s="333" t="s">
        <v>290</v>
      </c>
      <c r="AE135" s="334" t="s">
        <v>290</v>
      </c>
      <c r="AF135" s="66"/>
      <c r="AG135" s="339" t="s">
        <v>290</v>
      </c>
      <c r="AH135" s="340" t="s">
        <v>290</v>
      </c>
      <c r="AI135" s="66"/>
      <c r="AJ135" s="350" t="s">
        <v>290</v>
      </c>
      <c r="AK135" s="66"/>
      <c r="AL135" s="384"/>
      <c r="AM135" s="66"/>
    </row>
    <row r="136" spans="1:39" x14ac:dyDescent="0.25">
      <c r="A136" s="384"/>
      <c r="B136" s="66"/>
      <c r="C136" s="378" t="s">
        <v>290</v>
      </c>
      <c r="D136" s="316" t="s">
        <v>290</v>
      </c>
      <c r="E136" s="356" t="s">
        <v>290</v>
      </c>
      <c r="F136" s="356" t="s">
        <v>290</v>
      </c>
      <c r="G136" s="317" t="s">
        <v>290</v>
      </c>
      <c r="H136" s="136"/>
      <c r="I136" s="321" t="s">
        <v>290</v>
      </c>
      <c r="J136" s="66"/>
      <c r="K136" s="66"/>
      <c r="L136" s="321" t="s">
        <v>290</v>
      </c>
      <c r="M136" s="324" t="s">
        <v>290</v>
      </c>
      <c r="N136" s="317" t="s">
        <v>290</v>
      </c>
      <c r="O136" s="66"/>
      <c r="P136" s="327" t="s">
        <v>290</v>
      </c>
      <c r="Q136" s="328" t="s">
        <v>290</v>
      </c>
      <c r="R136" s="66"/>
      <c r="S136" s="333" t="s">
        <v>290</v>
      </c>
      <c r="T136" s="334" t="s">
        <v>290</v>
      </c>
      <c r="U136" s="66"/>
      <c r="V136" s="339" t="s">
        <v>290</v>
      </c>
      <c r="W136" s="340" t="s">
        <v>290</v>
      </c>
      <c r="X136" s="66"/>
      <c r="Y136" s="350" t="s">
        <v>290</v>
      </c>
      <c r="Z136" s="66"/>
      <c r="AA136" s="327" t="s">
        <v>290</v>
      </c>
      <c r="AB136" s="328" t="s">
        <v>290</v>
      </c>
      <c r="AC136" s="66"/>
      <c r="AD136" s="333" t="s">
        <v>290</v>
      </c>
      <c r="AE136" s="334" t="s">
        <v>290</v>
      </c>
      <c r="AF136" s="66"/>
      <c r="AG136" s="339" t="s">
        <v>290</v>
      </c>
      <c r="AH136" s="340" t="s">
        <v>290</v>
      </c>
      <c r="AI136" s="66"/>
      <c r="AJ136" s="350" t="s">
        <v>290</v>
      </c>
      <c r="AK136" s="66"/>
      <c r="AL136" s="384"/>
      <c r="AM136" s="66"/>
    </row>
    <row r="137" spans="1:39" x14ac:dyDescent="0.25">
      <c r="A137" s="384"/>
      <c r="B137" s="66"/>
      <c r="C137" s="378" t="s">
        <v>290</v>
      </c>
      <c r="D137" s="316" t="s">
        <v>290</v>
      </c>
      <c r="E137" s="356" t="s">
        <v>290</v>
      </c>
      <c r="F137" s="356" t="s">
        <v>290</v>
      </c>
      <c r="G137" s="317" t="s">
        <v>290</v>
      </c>
      <c r="H137" s="136"/>
      <c r="I137" s="321" t="s">
        <v>290</v>
      </c>
      <c r="J137" s="66"/>
      <c r="K137" s="66"/>
      <c r="L137" s="321" t="s">
        <v>290</v>
      </c>
      <c r="M137" s="324" t="s">
        <v>290</v>
      </c>
      <c r="N137" s="317" t="s">
        <v>290</v>
      </c>
      <c r="O137" s="66"/>
      <c r="P137" s="327" t="s">
        <v>290</v>
      </c>
      <c r="Q137" s="328" t="s">
        <v>290</v>
      </c>
      <c r="R137" s="66"/>
      <c r="S137" s="333" t="s">
        <v>290</v>
      </c>
      <c r="T137" s="334" t="s">
        <v>290</v>
      </c>
      <c r="U137" s="66"/>
      <c r="V137" s="339" t="s">
        <v>290</v>
      </c>
      <c r="W137" s="340" t="s">
        <v>290</v>
      </c>
      <c r="X137" s="66"/>
      <c r="Y137" s="350" t="s">
        <v>290</v>
      </c>
      <c r="Z137" s="66"/>
      <c r="AA137" s="327" t="s">
        <v>290</v>
      </c>
      <c r="AB137" s="328" t="s">
        <v>290</v>
      </c>
      <c r="AC137" s="66"/>
      <c r="AD137" s="333" t="s">
        <v>290</v>
      </c>
      <c r="AE137" s="334" t="s">
        <v>290</v>
      </c>
      <c r="AF137" s="66"/>
      <c r="AG137" s="339" t="s">
        <v>290</v>
      </c>
      <c r="AH137" s="340" t="s">
        <v>290</v>
      </c>
      <c r="AI137" s="66"/>
      <c r="AJ137" s="350" t="s">
        <v>290</v>
      </c>
      <c r="AK137" s="66"/>
      <c r="AL137" s="384"/>
      <c r="AM137" s="66"/>
    </row>
    <row r="138" spans="1:39" x14ac:dyDescent="0.25">
      <c r="A138" s="384"/>
      <c r="B138" s="66"/>
      <c r="C138" s="378" t="s">
        <v>290</v>
      </c>
      <c r="D138" s="316" t="s">
        <v>290</v>
      </c>
      <c r="E138" s="356" t="s">
        <v>290</v>
      </c>
      <c r="F138" s="356" t="s">
        <v>290</v>
      </c>
      <c r="G138" s="317" t="s">
        <v>290</v>
      </c>
      <c r="H138" s="136"/>
      <c r="I138" s="321" t="s">
        <v>290</v>
      </c>
      <c r="J138" s="66"/>
      <c r="K138" s="66"/>
      <c r="L138" s="321" t="s">
        <v>290</v>
      </c>
      <c r="M138" s="324" t="s">
        <v>290</v>
      </c>
      <c r="N138" s="317" t="s">
        <v>290</v>
      </c>
      <c r="O138" s="66"/>
      <c r="P138" s="327" t="s">
        <v>290</v>
      </c>
      <c r="Q138" s="328" t="s">
        <v>290</v>
      </c>
      <c r="R138" s="66"/>
      <c r="S138" s="333" t="s">
        <v>290</v>
      </c>
      <c r="T138" s="334" t="s">
        <v>290</v>
      </c>
      <c r="U138" s="66"/>
      <c r="V138" s="339" t="s">
        <v>290</v>
      </c>
      <c r="W138" s="340" t="s">
        <v>290</v>
      </c>
      <c r="X138" s="66"/>
      <c r="Y138" s="350" t="s">
        <v>290</v>
      </c>
      <c r="Z138" s="66"/>
      <c r="AA138" s="327" t="s">
        <v>290</v>
      </c>
      <c r="AB138" s="328" t="s">
        <v>290</v>
      </c>
      <c r="AC138" s="66"/>
      <c r="AD138" s="333" t="s">
        <v>290</v>
      </c>
      <c r="AE138" s="334" t="s">
        <v>290</v>
      </c>
      <c r="AF138" s="66"/>
      <c r="AG138" s="339" t="s">
        <v>290</v>
      </c>
      <c r="AH138" s="340" t="s">
        <v>290</v>
      </c>
      <c r="AI138" s="66"/>
      <c r="AJ138" s="350" t="s">
        <v>290</v>
      </c>
      <c r="AK138" s="66"/>
      <c r="AL138" s="384"/>
      <c r="AM138" s="66"/>
    </row>
    <row r="139" spans="1:39" x14ac:dyDescent="0.25">
      <c r="A139" s="384"/>
      <c r="B139" s="66"/>
      <c r="C139" s="378" t="s">
        <v>290</v>
      </c>
      <c r="D139" s="316" t="s">
        <v>290</v>
      </c>
      <c r="E139" s="356" t="s">
        <v>290</v>
      </c>
      <c r="F139" s="356" t="s">
        <v>290</v>
      </c>
      <c r="G139" s="317" t="s">
        <v>290</v>
      </c>
      <c r="H139" s="136"/>
      <c r="I139" s="321" t="s">
        <v>290</v>
      </c>
      <c r="J139" s="66"/>
      <c r="K139" s="66"/>
      <c r="L139" s="321" t="s">
        <v>290</v>
      </c>
      <c r="M139" s="324" t="s">
        <v>290</v>
      </c>
      <c r="N139" s="317" t="s">
        <v>290</v>
      </c>
      <c r="O139" s="66"/>
      <c r="P139" s="327" t="s">
        <v>290</v>
      </c>
      <c r="Q139" s="328" t="s">
        <v>290</v>
      </c>
      <c r="R139" s="66"/>
      <c r="S139" s="333" t="s">
        <v>290</v>
      </c>
      <c r="T139" s="334" t="s">
        <v>290</v>
      </c>
      <c r="U139" s="66"/>
      <c r="V139" s="339" t="s">
        <v>290</v>
      </c>
      <c r="W139" s="340" t="s">
        <v>290</v>
      </c>
      <c r="X139" s="66"/>
      <c r="Y139" s="350" t="s">
        <v>290</v>
      </c>
      <c r="Z139" s="66"/>
      <c r="AA139" s="327" t="s">
        <v>290</v>
      </c>
      <c r="AB139" s="328" t="s">
        <v>290</v>
      </c>
      <c r="AC139" s="66"/>
      <c r="AD139" s="333" t="s">
        <v>290</v>
      </c>
      <c r="AE139" s="334" t="s">
        <v>290</v>
      </c>
      <c r="AF139" s="66"/>
      <c r="AG139" s="339" t="s">
        <v>290</v>
      </c>
      <c r="AH139" s="340" t="s">
        <v>290</v>
      </c>
      <c r="AI139" s="66"/>
      <c r="AJ139" s="350" t="s">
        <v>290</v>
      </c>
      <c r="AK139" s="66"/>
      <c r="AL139" s="384"/>
      <c r="AM139" s="66"/>
    </row>
    <row r="140" spans="1:39" x14ac:dyDescent="0.25">
      <c r="A140" s="384"/>
      <c r="B140" s="66"/>
      <c r="C140" s="378" t="s">
        <v>290</v>
      </c>
      <c r="D140" s="316" t="s">
        <v>290</v>
      </c>
      <c r="E140" s="356" t="s">
        <v>290</v>
      </c>
      <c r="F140" s="356" t="s">
        <v>290</v>
      </c>
      <c r="G140" s="317" t="s">
        <v>290</v>
      </c>
      <c r="H140" s="136"/>
      <c r="I140" s="321" t="s">
        <v>290</v>
      </c>
      <c r="J140" s="66"/>
      <c r="K140" s="66"/>
      <c r="L140" s="321" t="s">
        <v>290</v>
      </c>
      <c r="M140" s="324" t="s">
        <v>290</v>
      </c>
      <c r="N140" s="317" t="s">
        <v>290</v>
      </c>
      <c r="O140" s="66"/>
      <c r="P140" s="327" t="s">
        <v>290</v>
      </c>
      <c r="Q140" s="328" t="s">
        <v>290</v>
      </c>
      <c r="R140" s="66"/>
      <c r="S140" s="333" t="s">
        <v>290</v>
      </c>
      <c r="T140" s="334" t="s">
        <v>290</v>
      </c>
      <c r="U140" s="66"/>
      <c r="V140" s="339" t="s">
        <v>290</v>
      </c>
      <c r="W140" s="340" t="s">
        <v>290</v>
      </c>
      <c r="X140" s="66"/>
      <c r="Y140" s="350" t="s">
        <v>290</v>
      </c>
      <c r="Z140" s="66"/>
      <c r="AA140" s="327" t="s">
        <v>290</v>
      </c>
      <c r="AB140" s="328" t="s">
        <v>290</v>
      </c>
      <c r="AC140" s="66"/>
      <c r="AD140" s="333" t="s">
        <v>290</v>
      </c>
      <c r="AE140" s="334" t="s">
        <v>290</v>
      </c>
      <c r="AF140" s="66"/>
      <c r="AG140" s="339" t="s">
        <v>290</v>
      </c>
      <c r="AH140" s="340" t="s">
        <v>290</v>
      </c>
      <c r="AI140" s="66"/>
      <c r="AJ140" s="350" t="s">
        <v>290</v>
      </c>
      <c r="AK140" s="66"/>
      <c r="AL140" s="384"/>
      <c r="AM140" s="66"/>
    </row>
    <row r="141" spans="1:39" x14ac:dyDescent="0.25">
      <c r="A141" s="384"/>
      <c r="B141" s="66"/>
      <c r="C141" s="378" t="s">
        <v>290</v>
      </c>
      <c r="D141" s="316" t="s">
        <v>290</v>
      </c>
      <c r="E141" s="356" t="s">
        <v>290</v>
      </c>
      <c r="F141" s="356" t="s">
        <v>290</v>
      </c>
      <c r="G141" s="317" t="s">
        <v>290</v>
      </c>
      <c r="H141" s="136"/>
      <c r="I141" s="321" t="s">
        <v>290</v>
      </c>
      <c r="J141" s="66"/>
      <c r="K141" s="66"/>
      <c r="L141" s="321" t="s">
        <v>290</v>
      </c>
      <c r="M141" s="324" t="s">
        <v>290</v>
      </c>
      <c r="N141" s="317" t="s">
        <v>290</v>
      </c>
      <c r="O141" s="66"/>
      <c r="P141" s="327" t="s">
        <v>290</v>
      </c>
      <c r="Q141" s="328" t="s">
        <v>290</v>
      </c>
      <c r="R141" s="66"/>
      <c r="S141" s="333" t="s">
        <v>290</v>
      </c>
      <c r="T141" s="334" t="s">
        <v>290</v>
      </c>
      <c r="U141" s="66"/>
      <c r="V141" s="339" t="s">
        <v>290</v>
      </c>
      <c r="W141" s="340" t="s">
        <v>290</v>
      </c>
      <c r="X141" s="66"/>
      <c r="Y141" s="350" t="s">
        <v>290</v>
      </c>
      <c r="Z141" s="66"/>
      <c r="AA141" s="327" t="s">
        <v>290</v>
      </c>
      <c r="AB141" s="328" t="s">
        <v>290</v>
      </c>
      <c r="AC141" s="66"/>
      <c r="AD141" s="333" t="s">
        <v>290</v>
      </c>
      <c r="AE141" s="334" t="s">
        <v>290</v>
      </c>
      <c r="AF141" s="66"/>
      <c r="AG141" s="339" t="s">
        <v>290</v>
      </c>
      <c r="AH141" s="340" t="s">
        <v>290</v>
      </c>
      <c r="AI141" s="66"/>
      <c r="AJ141" s="350" t="s">
        <v>290</v>
      </c>
      <c r="AK141" s="66"/>
      <c r="AL141" s="384"/>
      <c r="AM141" s="66"/>
    </row>
    <row r="142" spans="1:39" x14ac:dyDescent="0.25">
      <c r="A142" s="384"/>
      <c r="B142" s="66"/>
      <c r="C142" s="378" t="s">
        <v>290</v>
      </c>
      <c r="D142" s="316" t="s">
        <v>290</v>
      </c>
      <c r="E142" s="356" t="s">
        <v>290</v>
      </c>
      <c r="F142" s="356" t="s">
        <v>290</v>
      </c>
      <c r="G142" s="317" t="s">
        <v>290</v>
      </c>
      <c r="H142" s="136"/>
      <c r="I142" s="321" t="s">
        <v>290</v>
      </c>
      <c r="J142" s="66"/>
      <c r="K142" s="66"/>
      <c r="L142" s="321" t="s">
        <v>290</v>
      </c>
      <c r="M142" s="324" t="s">
        <v>290</v>
      </c>
      <c r="N142" s="317" t="s">
        <v>290</v>
      </c>
      <c r="O142" s="66"/>
      <c r="P142" s="327" t="s">
        <v>290</v>
      </c>
      <c r="Q142" s="328" t="s">
        <v>290</v>
      </c>
      <c r="R142" s="66"/>
      <c r="S142" s="333" t="s">
        <v>290</v>
      </c>
      <c r="T142" s="334" t="s">
        <v>290</v>
      </c>
      <c r="U142" s="66"/>
      <c r="V142" s="339" t="s">
        <v>290</v>
      </c>
      <c r="W142" s="340" t="s">
        <v>290</v>
      </c>
      <c r="X142" s="66"/>
      <c r="Y142" s="350" t="s">
        <v>290</v>
      </c>
      <c r="Z142" s="66"/>
      <c r="AA142" s="327" t="s">
        <v>290</v>
      </c>
      <c r="AB142" s="328" t="s">
        <v>290</v>
      </c>
      <c r="AC142" s="66"/>
      <c r="AD142" s="333" t="s">
        <v>290</v>
      </c>
      <c r="AE142" s="334" t="s">
        <v>290</v>
      </c>
      <c r="AF142" s="66"/>
      <c r="AG142" s="339" t="s">
        <v>290</v>
      </c>
      <c r="AH142" s="340" t="s">
        <v>290</v>
      </c>
      <c r="AI142" s="66"/>
      <c r="AJ142" s="350" t="s">
        <v>290</v>
      </c>
      <c r="AK142" s="66"/>
      <c r="AL142" s="384"/>
      <c r="AM142" s="66"/>
    </row>
    <row r="143" spans="1:39" x14ac:dyDescent="0.25">
      <c r="A143" s="384"/>
      <c r="B143" s="66"/>
      <c r="C143" s="378" t="s">
        <v>290</v>
      </c>
      <c r="D143" s="316" t="s">
        <v>290</v>
      </c>
      <c r="E143" s="356" t="s">
        <v>290</v>
      </c>
      <c r="F143" s="356" t="s">
        <v>290</v>
      </c>
      <c r="G143" s="317" t="s">
        <v>290</v>
      </c>
      <c r="H143" s="136"/>
      <c r="I143" s="321" t="s">
        <v>290</v>
      </c>
      <c r="J143" s="66"/>
      <c r="K143" s="66"/>
      <c r="L143" s="321" t="s">
        <v>290</v>
      </c>
      <c r="M143" s="324" t="s">
        <v>290</v>
      </c>
      <c r="N143" s="317" t="s">
        <v>290</v>
      </c>
      <c r="O143" s="66"/>
      <c r="P143" s="327" t="s">
        <v>290</v>
      </c>
      <c r="Q143" s="328" t="s">
        <v>290</v>
      </c>
      <c r="R143" s="66"/>
      <c r="S143" s="333" t="s">
        <v>290</v>
      </c>
      <c r="T143" s="334" t="s">
        <v>290</v>
      </c>
      <c r="U143" s="66"/>
      <c r="V143" s="339" t="s">
        <v>290</v>
      </c>
      <c r="W143" s="340" t="s">
        <v>290</v>
      </c>
      <c r="X143" s="66"/>
      <c r="Y143" s="350" t="s">
        <v>290</v>
      </c>
      <c r="Z143" s="66"/>
      <c r="AA143" s="327" t="s">
        <v>290</v>
      </c>
      <c r="AB143" s="328" t="s">
        <v>290</v>
      </c>
      <c r="AC143" s="66"/>
      <c r="AD143" s="333" t="s">
        <v>290</v>
      </c>
      <c r="AE143" s="334" t="s">
        <v>290</v>
      </c>
      <c r="AF143" s="66"/>
      <c r="AG143" s="339" t="s">
        <v>290</v>
      </c>
      <c r="AH143" s="340" t="s">
        <v>290</v>
      </c>
      <c r="AI143" s="66"/>
      <c r="AJ143" s="350" t="s">
        <v>290</v>
      </c>
      <c r="AK143" s="66"/>
      <c r="AL143" s="384"/>
      <c r="AM143" s="66"/>
    </row>
    <row r="144" spans="1:39" x14ac:dyDescent="0.25">
      <c r="A144" s="384"/>
      <c r="B144" s="66"/>
      <c r="C144" s="378" t="s">
        <v>290</v>
      </c>
      <c r="D144" s="316" t="s">
        <v>290</v>
      </c>
      <c r="E144" s="356" t="s">
        <v>290</v>
      </c>
      <c r="F144" s="356" t="s">
        <v>290</v>
      </c>
      <c r="G144" s="317" t="s">
        <v>290</v>
      </c>
      <c r="H144" s="136"/>
      <c r="I144" s="321" t="s">
        <v>290</v>
      </c>
      <c r="J144" s="66"/>
      <c r="K144" s="66"/>
      <c r="L144" s="321" t="s">
        <v>290</v>
      </c>
      <c r="M144" s="324" t="s">
        <v>290</v>
      </c>
      <c r="N144" s="317" t="s">
        <v>290</v>
      </c>
      <c r="O144" s="66"/>
      <c r="P144" s="327" t="s">
        <v>290</v>
      </c>
      <c r="Q144" s="328" t="s">
        <v>290</v>
      </c>
      <c r="R144" s="66"/>
      <c r="S144" s="333" t="s">
        <v>290</v>
      </c>
      <c r="T144" s="334" t="s">
        <v>290</v>
      </c>
      <c r="U144" s="66"/>
      <c r="V144" s="339" t="s">
        <v>290</v>
      </c>
      <c r="W144" s="340" t="s">
        <v>290</v>
      </c>
      <c r="X144" s="66"/>
      <c r="Y144" s="350" t="s">
        <v>290</v>
      </c>
      <c r="Z144" s="66"/>
      <c r="AA144" s="327" t="s">
        <v>290</v>
      </c>
      <c r="AB144" s="328" t="s">
        <v>290</v>
      </c>
      <c r="AC144" s="66"/>
      <c r="AD144" s="333" t="s">
        <v>290</v>
      </c>
      <c r="AE144" s="334" t="s">
        <v>290</v>
      </c>
      <c r="AF144" s="66"/>
      <c r="AG144" s="339" t="s">
        <v>290</v>
      </c>
      <c r="AH144" s="340" t="s">
        <v>290</v>
      </c>
      <c r="AI144" s="66"/>
      <c r="AJ144" s="350" t="s">
        <v>290</v>
      </c>
      <c r="AK144" s="66"/>
      <c r="AL144" s="384"/>
      <c r="AM144" s="66"/>
    </row>
    <row r="145" spans="1:39" x14ac:dyDescent="0.25">
      <c r="A145" s="384"/>
      <c r="B145" s="66"/>
      <c r="C145" s="378" t="s">
        <v>290</v>
      </c>
      <c r="D145" s="316" t="s">
        <v>290</v>
      </c>
      <c r="E145" s="356" t="s">
        <v>290</v>
      </c>
      <c r="F145" s="356" t="s">
        <v>290</v>
      </c>
      <c r="G145" s="317" t="s">
        <v>290</v>
      </c>
      <c r="H145" s="136"/>
      <c r="I145" s="321" t="s">
        <v>290</v>
      </c>
      <c r="J145" s="66"/>
      <c r="K145" s="66"/>
      <c r="L145" s="321" t="s">
        <v>290</v>
      </c>
      <c r="M145" s="324" t="s">
        <v>290</v>
      </c>
      <c r="N145" s="317" t="s">
        <v>290</v>
      </c>
      <c r="O145" s="66"/>
      <c r="P145" s="327" t="s">
        <v>290</v>
      </c>
      <c r="Q145" s="328" t="s">
        <v>290</v>
      </c>
      <c r="R145" s="66"/>
      <c r="S145" s="333" t="s">
        <v>290</v>
      </c>
      <c r="T145" s="334" t="s">
        <v>290</v>
      </c>
      <c r="U145" s="66"/>
      <c r="V145" s="339" t="s">
        <v>290</v>
      </c>
      <c r="W145" s="340" t="s">
        <v>290</v>
      </c>
      <c r="X145" s="66"/>
      <c r="Y145" s="350" t="s">
        <v>290</v>
      </c>
      <c r="Z145" s="66"/>
      <c r="AA145" s="327" t="s">
        <v>290</v>
      </c>
      <c r="AB145" s="328" t="s">
        <v>290</v>
      </c>
      <c r="AC145" s="66"/>
      <c r="AD145" s="333" t="s">
        <v>290</v>
      </c>
      <c r="AE145" s="334" t="s">
        <v>290</v>
      </c>
      <c r="AF145" s="66"/>
      <c r="AG145" s="339" t="s">
        <v>290</v>
      </c>
      <c r="AH145" s="340" t="s">
        <v>290</v>
      </c>
      <c r="AI145" s="66"/>
      <c r="AJ145" s="350" t="s">
        <v>290</v>
      </c>
      <c r="AK145" s="66"/>
      <c r="AL145" s="384"/>
      <c r="AM145" s="66"/>
    </row>
    <row r="146" spans="1:39" x14ac:dyDescent="0.25">
      <c r="A146" s="384"/>
      <c r="B146" s="66"/>
      <c r="C146" s="378" t="s">
        <v>290</v>
      </c>
      <c r="D146" s="316" t="s">
        <v>290</v>
      </c>
      <c r="E146" s="356" t="s">
        <v>290</v>
      </c>
      <c r="F146" s="356" t="s">
        <v>290</v>
      </c>
      <c r="G146" s="317" t="s">
        <v>290</v>
      </c>
      <c r="H146" s="136"/>
      <c r="I146" s="321" t="s">
        <v>290</v>
      </c>
      <c r="J146" s="66"/>
      <c r="K146" s="66"/>
      <c r="L146" s="321" t="s">
        <v>290</v>
      </c>
      <c r="M146" s="324" t="s">
        <v>290</v>
      </c>
      <c r="N146" s="317" t="s">
        <v>290</v>
      </c>
      <c r="O146" s="66"/>
      <c r="P146" s="327" t="s">
        <v>290</v>
      </c>
      <c r="Q146" s="328" t="s">
        <v>290</v>
      </c>
      <c r="R146" s="66"/>
      <c r="S146" s="333" t="s">
        <v>290</v>
      </c>
      <c r="T146" s="334" t="s">
        <v>290</v>
      </c>
      <c r="U146" s="66"/>
      <c r="V146" s="339" t="s">
        <v>290</v>
      </c>
      <c r="W146" s="340" t="s">
        <v>290</v>
      </c>
      <c r="X146" s="66"/>
      <c r="Y146" s="350" t="s">
        <v>290</v>
      </c>
      <c r="Z146" s="66"/>
      <c r="AA146" s="327" t="s">
        <v>290</v>
      </c>
      <c r="AB146" s="328" t="s">
        <v>290</v>
      </c>
      <c r="AC146" s="66"/>
      <c r="AD146" s="333" t="s">
        <v>290</v>
      </c>
      <c r="AE146" s="334" t="s">
        <v>290</v>
      </c>
      <c r="AF146" s="66"/>
      <c r="AG146" s="339" t="s">
        <v>290</v>
      </c>
      <c r="AH146" s="340" t="s">
        <v>290</v>
      </c>
      <c r="AI146" s="66"/>
      <c r="AJ146" s="350" t="s">
        <v>290</v>
      </c>
      <c r="AK146" s="66"/>
      <c r="AL146" s="384"/>
      <c r="AM146" s="66"/>
    </row>
    <row r="147" spans="1:39" x14ac:dyDescent="0.25">
      <c r="A147" s="384"/>
      <c r="B147" s="66"/>
      <c r="C147" s="378" t="s">
        <v>290</v>
      </c>
      <c r="D147" s="316" t="s">
        <v>290</v>
      </c>
      <c r="E147" s="356" t="s">
        <v>290</v>
      </c>
      <c r="F147" s="356" t="s">
        <v>290</v>
      </c>
      <c r="G147" s="317" t="s">
        <v>290</v>
      </c>
      <c r="H147" s="136"/>
      <c r="I147" s="321" t="s">
        <v>290</v>
      </c>
      <c r="J147" s="66"/>
      <c r="K147" s="66"/>
      <c r="L147" s="321" t="s">
        <v>290</v>
      </c>
      <c r="M147" s="324" t="s">
        <v>290</v>
      </c>
      <c r="N147" s="317" t="s">
        <v>290</v>
      </c>
      <c r="O147" s="66"/>
      <c r="P147" s="327" t="s">
        <v>290</v>
      </c>
      <c r="Q147" s="328" t="s">
        <v>290</v>
      </c>
      <c r="R147" s="66"/>
      <c r="S147" s="333" t="s">
        <v>290</v>
      </c>
      <c r="T147" s="334" t="s">
        <v>290</v>
      </c>
      <c r="U147" s="66"/>
      <c r="V147" s="339" t="s">
        <v>290</v>
      </c>
      <c r="W147" s="340" t="s">
        <v>290</v>
      </c>
      <c r="X147" s="66"/>
      <c r="Y147" s="350" t="s">
        <v>290</v>
      </c>
      <c r="Z147" s="66"/>
      <c r="AA147" s="327" t="s">
        <v>290</v>
      </c>
      <c r="AB147" s="328" t="s">
        <v>290</v>
      </c>
      <c r="AC147" s="66"/>
      <c r="AD147" s="333" t="s">
        <v>290</v>
      </c>
      <c r="AE147" s="334" t="s">
        <v>290</v>
      </c>
      <c r="AF147" s="66"/>
      <c r="AG147" s="339" t="s">
        <v>290</v>
      </c>
      <c r="AH147" s="340" t="s">
        <v>290</v>
      </c>
      <c r="AI147" s="66"/>
      <c r="AJ147" s="350" t="s">
        <v>290</v>
      </c>
      <c r="AK147" s="66"/>
      <c r="AL147" s="384"/>
      <c r="AM147" s="66"/>
    </row>
    <row r="148" spans="1:39" x14ac:dyDescent="0.25">
      <c r="A148" s="384"/>
      <c r="B148" s="66"/>
      <c r="C148" s="378" t="s">
        <v>290</v>
      </c>
      <c r="D148" s="316" t="s">
        <v>290</v>
      </c>
      <c r="E148" s="356" t="s">
        <v>290</v>
      </c>
      <c r="F148" s="356" t="s">
        <v>290</v>
      </c>
      <c r="G148" s="317" t="s">
        <v>290</v>
      </c>
      <c r="H148" s="136"/>
      <c r="I148" s="321" t="s">
        <v>290</v>
      </c>
      <c r="J148" s="66"/>
      <c r="K148" s="66"/>
      <c r="L148" s="321" t="s">
        <v>290</v>
      </c>
      <c r="M148" s="324" t="s">
        <v>290</v>
      </c>
      <c r="N148" s="317" t="s">
        <v>290</v>
      </c>
      <c r="O148" s="66"/>
      <c r="P148" s="327" t="s">
        <v>290</v>
      </c>
      <c r="Q148" s="328" t="s">
        <v>290</v>
      </c>
      <c r="R148" s="66"/>
      <c r="S148" s="333" t="s">
        <v>290</v>
      </c>
      <c r="T148" s="334" t="s">
        <v>290</v>
      </c>
      <c r="U148" s="66"/>
      <c r="V148" s="339" t="s">
        <v>290</v>
      </c>
      <c r="W148" s="340" t="s">
        <v>290</v>
      </c>
      <c r="X148" s="66"/>
      <c r="Y148" s="350" t="s">
        <v>290</v>
      </c>
      <c r="Z148" s="66"/>
      <c r="AA148" s="327" t="s">
        <v>290</v>
      </c>
      <c r="AB148" s="328" t="s">
        <v>290</v>
      </c>
      <c r="AC148" s="66"/>
      <c r="AD148" s="333" t="s">
        <v>290</v>
      </c>
      <c r="AE148" s="334" t="s">
        <v>290</v>
      </c>
      <c r="AF148" s="66"/>
      <c r="AG148" s="339" t="s">
        <v>290</v>
      </c>
      <c r="AH148" s="340" t="s">
        <v>290</v>
      </c>
      <c r="AI148" s="66"/>
      <c r="AJ148" s="350" t="s">
        <v>290</v>
      </c>
      <c r="AK148" s="66"/>
      <c r="AL148" s="384"/>
      <c r="AM148" s="66"/>
    </row>
    <row r="149" spans="1:39" x14ac:dyDescent="0.25">
      <c r="A149" s="384"/>
      <c r="B149" s="66"/>
      <c r="C149" s="378" t="s">
        <v>290</v>
      </c>
      <c r="D149" s="316" t="s">
        <v>290</v>
      </c>
      <c r="E149" s="356" t="s">
        <v>290</v>
      </c>
      <c r="F149" s="356" t="s">
        <v>290</v>
      </c>
      <c r="G149" s="317" t="s">
        <v>290</v>
      </c>
      <c r="H149" s="136"/>
      <c r="I149" s="321" t="s">
        <v>290</v>
      </c>
      <c r="J149" s="66"/>
      <c r="K149" s="66"/>
      <c r="L149" s="321" t="s">
        <v>290</v>
      </c>
      <c r="M149" s="324" t="s">
        <v>290</v>
      </c>
      <c r="N149" s="317" t="s">
        <v>290</v>
      </c>
      <c r="O149" s="66"/>
      <c r="P149" s="327" t="s">
        <v>290</v>
      </c>
      <c r="Q149" s="328" t="s">
        <v>290</v>
      </c>
      <c r="R149" s="66"/>
      <c r="S149" s="333" t="s">
        <v>290</v>
      </c>
      <c r="T149" s="334" t="s">
        <v>290</v>
      </c>
      <c r="U149" s="66"/>
      <c r="V149" s="339" t="s">
        <v>290</v>
      </c>
      <c r="W149" s="340" t="s">
        <v>290</v>
      </c>
      <c r="X149" s="66"/>
      <c r="Y149" s="350" t="s">
        <v>290</v>
      </c>
      <c r="Z149" s="66"/>
      <c r="AA149" s="327" t="s">
        <v>290</v>
      </c>
      <c r="AB149" s="328" t="s">
        <v>290</v>
      </c>
      <c r="AC149" s="66"/>
      <c r="AD149" s="333" t="s">
        <v>290</v>
      </c>
      <c r="AE149" s="334" t="s">
        <v>290</v>
      </c>
      <c r="AF149" s="66"/>
      <c r="AG149" s="339" t="s">
        <v>290</v>
      </c>
      <c r="AH149" s="340" t="s">
        <v>290</v>
      </c>
      <c r="AI149" s="66"/>
      <c r="AJ149" s="350" t="s">
        <v>290</v>
      </c>
      <c r="AK149" s="66"/>
      <c r="AL149" s="384"/>
      <c r="AM149" s="66"/>
    </row>
    <row r="150" spans="1:39" x14ac:dyDescent="0.25">
      <c r="A150" s="384"/>
      <c r="B150" s="66"/>
      <c r="C150" s="378" t="s">
        <v>290</v>
      </c>
      <c r="D150" s="316" t="s">
        <v>290</v>
      </c>
      <c r="E150" s="356" t="s">
        <v>290</v>
      </c>
      <c r="F150" s="356" t="s">
        <v>290</v>
      </c>
      <c r="G150" s="317" t="s">
        <v>290</v>
      </c>
      <c r="H150" s="136"/>
      <c r="I150" s="321" t="s">
        <v>290</v>
      </c>
      <c r="J150" s="66"/>
      <c r="K150" s="66"/>
      <c r="L150" s="321" t="s">
        <v>290</v>
      </c>
      <c r="M150" s="324" t="s">
        <v>290</v>
      </c>
      <c r="N150" s="317" t="s">
        <v>290</v>
      </c>
      <c r="O150" s="66"/>
      <c r="P150" s="327" t="s">
        <v>290</v>
      </c>
      <c r="Q150" s="328" t="s">
        <v>290</v>
      </c>
      <c r="R150" s="66"/>
      <c r="S150" s="333" t="s">
        <v>290</v>
      </c>
      <c r="T150" s="334" t="s">
        <v>290</v>
      </c>
      <c r="U150" s="66"/>
      <c r="V150" s="339" t="s">
        <v>290</v>
      </c>
      <c r="W150" s="340" t="s">
        <v>290</v>
      </c>
      <c r="X150" s="66"/>
      <c r="Y150" s="350" t="s">
        <v>290</v>
      </c>
      <c r="Z150" s="66"/>
      <c r="AA150" s="327" t="s">
        <v>290</v>
      </c>
      <c r="AB150" s="328" t="s">
        <v>290</v>
      </c>
      <c r="AC150" s="66"/>
      <c r="AD150" s="333" t="s">
        <v>290</v>
      </c>
      <c r="AE150" s="334" t="s">
        <v>290</v>
      </c>
      <c r="AF150" s="66"/>
      <c r="AG150" s="339" t="s">
        <v>290</v>
      </c>
      <c r="AH150" s="340" t="s">
        <v>290</v>
      </c>
      <c r="AI150" s="66"/>
      <c r="AJ150" s="350" t="s">
        <v>290</v>
      </c>
      <c r="AK150" s="66"/>
      <c r="AL150" s="384"/>
      <c r="AM150" s="66"/>
    </row>
    <row r="151" spans="1:39" x14ac:dyDescent="0.25">
      <c r="A151" s="384"/>
      <c r="B151" s="66"/>
      <c r="C151" s="378" t="s">
        <v>290</v>
      </c>
      <c r="D151" s="316" t="s">
        <v>290</v>
      </c>
      <c r="E151" s="356" t="s">
        <v>290</v>
      </c>
      <c r="F151" s="356" t="s">
        <v>290</v>
      </c>
      <c r="G151" s="317" t="s">
        <v>290</v>
      </c>
      <c r="H151" s="136"/>
      <c r="I151" s="321" t="s">
        <v>290</v>
      </c>
      <c r="J151" s="66"/>
      <c r="K151" s="66"/>
      <c r="L151" s="321" t="s">
        <v>290</v>
      </c>
      <c r="M151" s="324" t="s">
        <v>290</v>
      </c>
      <c r="N151" s="317" t="s">
        <v>290</v>
      </c>
      <c r="O151" s="66"/>
      <c r="P151" s="327" t="s">
        <v>290</v>
      </c>
      <c r="Q151" s="328" t="s">
        <v>290</v>
      </c>
      <c r="R151" s="66"/>
      <c r="S151" s="333" t="s">
        <v>290</v>
      </c>
      <c r="T151" s="334" t="s">
        <v>290</v>
      </c>
      <c r="U151" s="66"/>
      <c r="V151" s="339" t="s">
        <v>290</v>
      </c>
      <c r="W151" s="340" t="s">
        <v>290</v>
      </c>
      <c r="X151" s="66"/>
      <c r="Y151" s="350" t="s">
        <v>290</v>
      </c>
      <c r="Z151" s="66"/>
      <c r="AA151" s="327" t="s">
        <v>290</v>
      </c>
      <c r="AB151" s="328" t="s">
        <v>290</v>
      </c>
      <c r="AC151" s="66"/>
      <c r="AD151" s="333" t="s">
        <v>290</v>
      </c>
      <c r="AE151" s="334" t="s">
        <v>290</v>
      </c>
      <c r="AF151" s="66"/>
      <c r="AG151" s="339" t="s">
        <v>290</v>
      </c>
      <c r="AH151" s="340" t="s">
        <v>290</v>
      </c>
      <c r="AI151" s="66"/>
      <c r="AJ151" s="350" t="s">
        <v>290</v>
      </c>
      <c r="AK151" s="66"/>
      <c r="AL151" s="384"/>
      <c r="AM151" s="66"/>
    </row>
    <row r="152" spans="1:39" x14ac:dyDescent="0.25">
      <c r="A152" s="384"/>
      <c r="B152" s="66"/>
      <c r="C152" s="378" t="s">
        <v>290</v>
      </c>
      <c r="D152" s="316" t="s">
        <v>290</v>
      </c>
      <c r="E152" s="356" t="s">
        <v>290</v>
      </c>
      <c r="F152" s="356" t="s">
        <v>290</v>
      </c>
      <c r="G152" s="317" t="s">
        <v>290</v>
      </c>
      <c r="H152" s="136"/>
      <c r="I152" s="321" t="s">
        <v>290</v>
      </c>
      <c r="J152" s="66"/>
      <c r="K152" s="66"/>
      <c r="L152" s="321" t="s">
        <v>290</v>
      </c>
      <c r="M152" s="324" t="s">
        <v>290</v>
      </c>
      <c r="N152" s="317" t="s">
        <v>290</v>
      </c>
      <c r="O152" s="66"/>
      <c r="P152" s="327" t="s">
        <v>290</v>
      </c>
      <c r="Q152" s="328" t="s">
        <v>290</v>
      </c>
      <c r="R152" s="66"/>
      <c r="S152" s="333" t="s">
        <v>290</v>
      </c>
      <c r="T152" s="334" t="s">
        <v>290</v>
      </c>
      <c r="U152" s="66"/>
      <c r="V152" s="339" t="s">
        <v>290</v>
      </c>
      <c r="W152" s="340" t="s">
        <v>290</v>
      </c>
      <c r="X152" s="66"/>
      <c r="Y152" s="350" t="s">
        <v>290</v>
      </c>
      <c r="Z152" s="66"/>
      <c r="AA152" s="327" t="s">
        <v>290</v>
      </c>
      <c r="AB152" s="328" t="s">
        <v>290</v>
      </c>
      <c r="AC152" s="66"/>
      <c r="AD152" s="333" t="s">
        <v>290</v>
      </c>
      <c r="AE152" s="334" t="s">
        <v>290</v>
      </c>
      <c r="AF152" s="66"/>
      <c r="AG152" s="339" t="s">
        <v>290</v>
      </c>
      <c r="AH152" s="340" t="s">
        <v>290</v>
      </c>
      <c r="AI152" s="66"/>
      <c r="AJ152" s="350" t="s">
        <v>290</v>
      </c>
      <c r="AK152" s="66"/>
      <c r="AL152" s="384"/>
      <c r="AM152" s="66"/>
    </row>
    <row r="153" spans="1:39" x14ac:dyDescent="0.25">
      <c r="A153" s="384"/>
      <c r="B153" s="66"/>
      <c r="C153" s="378" t="s">
        <v>290</v>
      </c>
      <c r="D153" s="316" t="s">
        <v>290</v>
      </c>
      <c r="E153" s="356" t="s">
        <v>290</v>
      </c>
      <c r="F153" s="356" t="s">
        <v>290</v>
      </c>
      <c r="G153" s="317" t="s">
        <v>290</v>
      </c>
      <c r="H153" s="136"/>
      <c r="I153" s="321" t="s">
        <v>290</v>
      </c>
      <c r="J153" s="66"/>
      <c r="K153" s="66"/>
      <c r="L153" s="321" t="s">
        <v>290</v>
      </c>
      <c r="M153" s="324" t="s">
        <v>290</v>
      </c>
      <c r="N153" s="317" t="s">
        <v>290</v>
      </c>
      <c r="O153" s="66"/>
      <c r="P153" s="327" t="s">
        <v>290</v>
      </c>
      <c r="Q153" s="328" t="s">
        <v>290</v>
      </c>
      <c r="R153" s="66"/>
      <c r="S153" s="333" t="s">
        <v>290</v>
      </c>
      <c r="T153" s="334" t="s">
        <v>290</v>
      </c>
      <c r="U153" s="66"/>
      <c r="V153" s="339" t="s">
        <v>290</v>
      </c>
      <c r="W153" s="340" t="s">
        <v>290</v>
      </c>
      <c r="X153" s="66"/>
      <c r="Y153" s="350" t="s">
        <v>290</v>
      </c>
      <c r="Z153" s="66"/>
      <c r="AA153" s="327" t="s">
        <v>290</v>
      </c>
      <c r="AB153" s="328" t="s">
        <v>290</v>
      </c>
      <c r="AC153" s="66"/>
      <c r="AD153" s="333" t="s">
        <v>290</v>
      </c>
      <c r="AE153" s="334" t="s">
        <v>290</v>
      </c>
      <c r="AF153" s="66"/>
      <c r="AG153" s="339" t="s">
        <v>290</v>
      </c>
      <c r="AH153" s="340" t="s">
        <v>290</v>
      </c>
      <c r="AI153" s="66"/>
      <c r="AJ153" s="350" t="s">
        <v>290</v>
      </c>
      <c r="AK153" s="66"/>
      <c r="AL153" s="384"/>
      <c r="AM153" s="66"/>
    </row>
    <row r="154" spans="1:39" x14ac:dyDescent="0.25">
      <c r="A154" s="384"/>
      <c r="B154" s="66"/>
      <c r="C154" s="378" t="s">
        <v>290</v>
      </c>
      <c r="D154" s="316" t="s">
        <v>290</v>
      </c>
      <c r="E154" s="356" t="s">
        <v>290</v>
      </c>
      <c r="F154" s="356" t="s">
        <v>290</v>
      </c>
      <c r="G154" s="317" t="s">
        <v>290</v>
      </c>
      <c r="H154" s="136"/>
      <c r="I154" s="321" t="s">
        <v>290</v>
      </c>
      <c r="J154" s="66"/>
      <c r="K154" s="66"/>
      <c r="L154" s="321" t="s">
        <v>290</v>
      </c>
      <c r="M154" s="324" t="s">
        <v>290</v>
      </c>
      <c r="N154" s="317" t="s">
        <v>290</v>
      </c>
      <c r="O154" s="66"/>
      <c r="P154" s="327" t="s">
        <v>290</v>
      </c>
      <c r="Q154" s="328" t="s">
        <v>290</v>
      </c>
      <c r="R154" s="66"/>
      <c r="S154" s="333" t="s">
        <v>290</v>
      </c>
      <c r="T154" s="334" t="s">
        <v>290</v>
      </c>
      <c r="U154" s="66"/>
      <c r="V154" s="339" t="s">
        <v>290</v>
      </c>
      <c r="W154" s="340" t="s">
        <v>290</v>
      </c>
      <c r="X154" s="66"/>
      <c r="Y154" s="350" t="s">
        <v>290</v>
      </c>
      <c r="Z154" s="66"/>
      <c r="AA154" s="327" t="s">
        <v>290</v>
      </c>
      <c r="AB154" s="328" t="s">
        <v>290</v>
      </c>
      <c r="AC154" s="66"/>
      <c r="AD154" s="333" t="s">
        <v>290</v>
      </c>
      <c r="AE154" s="334" t="s">
        <v>290</v>
      </c>
      <c r="AF154" s="66"/>
      <c r="AG154" s="339" t="s">
        <v>290</v>
      </c>
      <c r="AH154" s="340" t="s">
        <v>290</v>
      </c>
      <c r="AI154" s="66"/>
      <c r="AJ154" s="350" t="s">
        <v>290</v>
      </c>
      <c r="AK154" s="66"/>
      <c r="AL154" s="384"/>
      <c r="AM154" s="66"/>
    </row>
    <row r="155" spans="1:39" x14ac:dyDescent="0.25">
      <c r="A155" s="384"/>
      <c r="B155" s="66"/>
      <c r="C155" s="378" t="s">
        <v>290</v>
      </c>
      <c r="D155" s="316" t="s">
        <v>290</v>
      </c>
      <c r="E155" s="356" t="s">
        <v>290</v>
      </c>
      <c r="F155" s="356" t="s">
        <v>290</v>
      </c>
      <c r="G155" s="317" t="s">
        <v>290</v>
      </c>
      <c r="H155" s="136"/>
      <c r="I155" s="321" t="s">
        <v>290</v>
      </c>
      <c r="J155" s="66"/>
      <c r="K155" s="66"/>
      <c r="L155" s="321" t="s">
        <v>290</v>
      </c>
      <c r="M155" s="324" t="s">
        <v>290</v>
      </c>
      <c r="N155" s="317" t="s">
        <v>290</v>
      </c>
      <c r="O155" s="66"/>
      <c r="P155" s="327" t="s">
        <v>290</v>
      </c>
      <c r="Q155" s="328" t="s">
        <v>290</v>
      </c>
      <c r="R155" s="66"/>
      <c r="S155" s="333" t="s">
        <v>290</v>
      </c>
      <c r="T155" s="334" t="s">
        <v>290</v>
      </c>
      <c r="U155" s="66"/>
      <c r="V155" s="339" t="s">
        <v>290</v>
      </c>
      <c r="W155" s="340" t="s">
        <v>290</v>
      </c>
      <c r="X155" s="66"/>
      <c r="Y155" s="350" t="s">
        <v>290</v>
      </c>
      <c r="Z155" s="66"/>
      <c r="AA155" s="327" t="s">
        <v>290</v>
      </c>
      <c r="AB155" s="328" t="s">
        <v>290</v>
      </c>
      <c r="AC155" s="66"/>
      <c r="AD155" s="333" t="s">
        <v>290</v>
      </c>
      <c r="AE155" s="334" t="s">
        <v>290</v>
      </c>
      <c r="AF155" s="66"/>
      <c r="AG155" s="339" t="s">
        <v>290</v>
      </c>
      <c r="AH155" s="340" t="s">
        <v>290</v>
      </c>
      <c r="AI155" s="66"/>
      <c r="AJ155" s="350" t="s">
        <v>290</v>
      </c>
      <c r="AK155" s="66"/>
      <c r="AL155" s="384"/>
      <c r="AM155" s="66"/>
    </row>
    <row r="156" spans="1:39" x14ac:dyDescent="0.25">
      <c r="A156" s="384"/>
      <c r="B156" s="66"/>
      <c r="C156" s="378" t="s">
        <v>290</v>
      </c>
      <c r="D156" s="316" t="s">
        <v>290</v>
      </c>
      <c r="E156" s="356" t="s">
        <v>290</v>
      </c>
      <c r="F156" s="356" t="s">
        <v>290</v>
      </c>
      <c r="G156" s="317" t="s">
        <v>290</v>
      </c>
      <c r="H156" s="136"/>
      <c r="I156" s="321" t="s">
        <v>290</v>
      </c>
      <c r="J156" s="66"/>
      <c r="K156" s="66"/>
      <c r="L156" s="321" t="s">
        <v>290</v>
      </c>
      <c r="M156" s="324" t="s">
        <v>290</v>
      </c>
      <c r="N156" s="317" t="s">
        <v>290</v>
      </c>
      <c r="O156" s="66"/>
      <c r="P156" s="327" t="s">
        <v>290</v>
      </c>
      <c r="Q156" s="328" t="s">
        <v>290</v>
      </c>
      <c r="R156" s="66"/>
      <c r="S156" s="333" t="s">
        <v>290</v>
      </c>
      <c r="T156" s="334" t="s">
        <v>290</v>
      </c>
      <c r="U156" s="66"/>
      <c r="V156" s="339" t="s">
        <v>290</v>
      </c>
      <c r="W156" s="340" t="s">
        <v>290</v>
      </c>
      <c r="X156" s="66"/>
      <c r="Y156" s="350" t="s">
        <v>290</v>
      </c>
      <c r="Z156" s="66"/>
      <c r="AA156" s="327" t="s">
        <v>290</v>
      </c>
      <c r="AB156" s="328" t="s">
        <v>290</v>
      </c>
      <c r="AC156" s="66"/>
      <c r="AD156" s="333" t="s">
        <v>290</v>
      </c>
      <c r="AE156" s="334" t="s">
        <v>290</v>
      </c>
      <c r="AF156" s="66"/>
      <c r="AG156" s="339" t="s">
        <v>290</v>
      </c>
      <c r="AH156" s="340" t="s">
        <v>290</v>
      </c>
      <c r="AI156" s="66"/>
      <c r="AJ156" s="350" t="s">
        <v>290</v>
      </c>
      <c r="AK156" s="66"/>
      <c r="AL156" s="384"/>
      <c r="AM156" s="66"/>
    </row>
    <row r="157" spans="1:39" x14ac:dyDescent="0.25">
      <c r="A157" s="384"/>
      <c r="B157" s="66"/>
      <c r="C157" s="378" t="s">
        <v>290</v>
      </c>
      <c r="D157" s="316" t="s">
        <v>290</v>
      </c>
      <c r="E157" s="356" t="s">
        <v>290</v>
      </c>
      <c r="F157" s="356" t="s">
        <v>290</v>
      </c>
      <c r="G157" s="317" t="s">
        <v>290</v>
      </c>
      <c r="H157" s="136"/>
      <c r="I157" s="321" t="s">
        <v>290</v>
      </c>
      <c r="J157" s="66"/>
      <c r="K157" s="66"/>
      <c r="L157" s="321" t="s">
        <v>290</v>
      </c>
      <c r="M157" s="324" t="s">
        <v>290</v>
      </c>
      <c r="N157" s="317" t="s">
        <v>290</v>
      </c>
      <c r="O157" s="66"/>
      <c r="P157" s="327" t="s">
        <v>290</v>
      </c>
      <c r="Q157" s="328" t="s">
        <v>290</v>
      </c>
      <c r="R157" s="66"/>
      <c r="S157" s="333" t="s">
        <v>290</v>
      </c>
      <c r="T157" s="334" t="s">
        <v>290</v>
      </c>
      <c r="U157" s="66"/>
      <c r="V157" s="339" t="s">
        <v>290</v>
      </c>
      <c r="W157" s="340" t="s">
        <v>290</v>
      </c>
      <c r="X157" s="66"/>
      <c r="Y157" s="350" t="s">
        <v>290</v>
      </c>
      <c r="Z157" s="66"/>
      <c r="AA157" s="327" t="s">
        <v>290</v>
      </c>
      <c r="AB157" s="328" t="s">
        <v>290</v>
      </c>
      <c r="AC157" s="66"/>
      <c r="AD157" s="333" t="s">
        <v>290</v>
      </c>
      <c r="AE157" s="334" t="s">
        <v>290</v>
      </c>
      <c r="AF157" s="66"/>
      <c r="AG157" s="339" t="s">
        <v>290</v>
      </c>
      <c r="AH157" s="340" t="s">
        <v>290</v>
      </c>
      <c r="AI157" s="66"/>
      <c r="AJ157" s="350" t="s">
        <v>290</v>
      </c>
      <c r="AK157" s="66"/>
      <c r="AL157" s="384"/>
      <c r="AM157" s="66"/>
    </row>
    <row r="158" spans="1:39" x14ac:dyDescent="0.25">
      <c r="A158" s="384"/>
      <c r="B158" s="66"/>
      <c r="C158" s="378" t="s">
        <v>290</v>
      </c>
      <c r="D158" s="316" t="s">
        <v>290</v>
      </c>
      <c r="E158" s="356" t="s">
        <v>290</v>
      </c>
      <c r="F158" s="356" t="s">
        <v>290</v>
      </c>
      <c r="G158" s="317" t="s">
        <v>290</v>
      </c>
      <c r="H158" s="136"/>
      <c r="I158" s="321" t="s">
        <v>290</v>
      </c>
      <c r="J158" s="66"/>
      <c r="K158" s="66"/>
      <c r="L158" s="321" t="s">
        <v>290</v>
      </c>
      <c r="M158" s="324" t="s">
        <v>290</v>
      </c>
      <c r="N158" s="317" t="s">
        <v>290</v>
      </c>
      <c r="O158" s="66"/>
      <c r="P158" s="327" t="s">
        <v>290</v>
      </c>
      <c r="Q158" s="328" t="s">
        <v>290</v>
      </c>
      <c r="R158" s="66"/>
      <c r="S158" s="333" t="s">
        <v>290</v>
      </c>
      <c r="T158" s="334" t="s">
        <v>290</v>
      </c>
      <c r="U158" s="66"/>
      <c r="V158" s="339" t="s">
        <v>290</v>
      </c>
      <c r="W158" s="340" t="s">
        <v>290</v>
      </c>
      <c r="X158" s="66"/>
      <c r="Y158" s="350" t="s">
        <v>290</v>
      </c>
      <c r="Z158" s="66"/>
      <c r="AA158" s="327" t="s">
        <v>290</v>
      </c>
      <c r="AB158" s="328" t="s">
        <v>290</v>
      </c>
      <c r="AC158" s="66"/>
      <c r="AD158" s="333" t="s">
        <v>290</v>
      </c>
      <c r="AE158" s="334" t="s">
        <v>290</v>
      </c>
      <c r="AF158" s="66"/>
      <c r="AG158" s="339" t="s">
        <v>290</v>
      </c>
      <c r="AH158" s="340" t="s">
        <v>290</v>
      </c>
      <c r="AI158" s="66"/>
      <c r="AJ158" s="350" t="s">
        <v>290</v>
      </c>
      <c r="AK158" s="66"/>
      <c r="AL158" s="384"/>
      <c r="AM158" s="66"/>
    </row>
    <row r="159" spans="1:39" x14ac:dyDescent="0.25">
      <c r="A159" s="384"/>
      <c r="B159" s="66"/>
      <c r="C159" s="378" t="s">
        <v>290</v>
      </c>
      <c r="D159" s="316" t="s">
        <v>290</v>
      </c>
      <c r="E159" s="356" t="s">
        <v>290</v>
      </c>
      <c r="F159" s="356" t="s">
        <v>290</v>
      </c>
      <c r="G159" s="317" t="s">
        <v>290</v>
      </c>
      <c r="H159" s="136"/>
      <c r="I159" s="321" t="s">
        <v>290</v>
      </c>
      <c r="J159" s="66"/>
      <c r="K159" s="66"/>
      <c r="L159" s="321" t="s">
        <v>290</v>
      </c>
      <c r="M159" s="324" t="s">
        <v>290</v>
      </c>
      <c r="N159" s="317" t="s">
        <v>290</v>
      </c>
      <c r="O159" s="66"/>
      <c r="P159" s="327" t="s">
        <v>290</v>
      </c>
      <c r="Q159" s="328" t="s">
        <v>290</v>
      </c>
      <c r="R159" s="66"/>
      <c r="S159" s="333" t="s">
        <v>290</v>
      </c>
      <c r="T159" s="334" t="s">
        <v>290</v>
      </c>
      <c r="U159" s="66"/>
      <c r="V159" s="339" t="s">
        <v>290</v>
      </c>
      <c r="W159" s="340" t="s">
        <v>290</v>
      </c>
      <c r="X159" s="66"/>
      <c r="Y159" s="350" t="s">
        <v>290</v>
      </c>
      <c r="Z159" s="66"/>
      <c r="AA159" s="327" t="s">
        <v>290</v>
      </c>
      <c r="AB159" s="328" t="s">
        <v>290</v>
      </c>
      <c r="AC159" s="66"/>
      <c r="AD159" s="333" t="s">
        <v>290</v>
      </c>
      <c r="AE159" s="334" t="s">
        <v>290</v>
      </c>
      <c r="AF159" s="66"/>
      <c r="AG159" s="339" t="s">
        <v>290</v>
      </c>
      <c r="AH159" s="340" t="s">
        <v>290</v>
      </c>
      <c r="AI159" s="66"/>
      <c r="AJ159" s="350" t="s">
        <v>290</v>
      </c>
      <c r="AK159" s="66"/>
      <c r="AL159" s="384"/>
      <c r="AM159" s="66"/>
    </row>
    <row r="160" spans="1:39" x14ac:dyDescent="0.25">
      <c r="A160" s="384"/>
      <c r="B160" s="66"/>
      <c r="C160" s="378" t="s">
        <v>290</v>
      </c>
      <c r="D160" s="316" t="s">
        <v>290</v>
      </c>
      <c r="E160" s="356" t="s">
        <v>290</v>
      </c>
      <c r="F160" s="356" t="s">
        <v>290</v>
      </c>
      <c r="G160" s="317" t="s">
        <v>290</v>
      </c>
      <c r="H160" s="136"/>
      <c r="I160" s="321" t="s">
        <v>290</v>
      </c>
      <c r="J160" s="66"/>
      <c r="K160" s="66"/>
      <c r="L160" s="321" t="s">
        <v>290</v>
      </c>
      <c r="M160" s="324" t="s">
        <v>290</v>
      </c>
      <c r="N160" s="317" t="s">
        <v>290</v>
      </c>
      <c r="O160" s="66"/>
      <c r="P160" s="327" t="s">
        <v>290</v>
      </c>
      <c r="Q160" s="328" t="s">
        <v>290</v>
      </c>
      <c r="R160" s="66"/>
      <c r="S160" s="333" t="s">
        <v>290</v>
      </c>
      <c r="T160" s="334" t="s">
        <v>290</v>
      </c>
      <c r="U160" s="66"/>
      <c r="V160" s="339" t="s">
        <v>290</v>
      </c>
      <c r="W160" s="340" t="s">
        <v>290</v>
      </c>
      <c r="X160" s="66"/>
      <c r="Y160" s="350" t="s">
        <v>290</v>
      </c>
      <c r="Z160" s="66"/>
      <c r="AA160" s="327" t="s">
        <v>290</v>
      </c>
      <c r="AB160" s="328" t="s">
        <v>290</v>
      </c>
      <c r="AC160" s="66"/>
      <c r="AD160" s="333" t="s">
        <v>290</v>
      </c>
      <c r="AE160" s="334" t="s">
        <v>290</v>
      </c>
      <c r="AF160" s="66"/>
      <c r="AG160" s="339" t="s">
        <v>290</v>
      </c>
      <c r="AH160" s="340" t="s">
        <v>290</v>
      </c>
      <c r="AI160" s="66"/>
      <c r="AJ160" s="350" t="s">
        <v>290</v>
      </c>
      <c r="AK160" s="66"/>
      <c r="AL160" s="384"/>
      <c r="AM160" s="66"/>
    </row>
    <row r="161" spans="1:39" x14ac:dyDescent="0.25">
      <c r="A161" s="384"/>
      <c r="B161" s="66"/>
      <c r="C161" s="378" t="s">
        <v>290</v>
      </c>
      <c r="D161" s="316" t="s">
        <v>290</v>
      </c>
      <c r="E161" s="356" t="s">
        <v>290</v>
      </c>
      <c r="F161" s="356" t="s">
        <v>290</v>
      </c>
      <c r="G161" s="317" t="s">
        <v>290</v>
      </c>
      <c r="H161" s="136"/>
      <c r="I161" s="321" t="s">
        <v>290</v>
      </c>
      <c r="J161" s="66"/>
      <c r="K161" s="66"/>
      <c r="L161" s="321" t="s">
        <v>290</v>
      </c>
      <c r="M161" s="324" t="s">
        <v>290</v>
      </c>
      <c r="N161" s="317" t="s">
        <v>290</v>
      </c>
      <c r="O161" s="66"/>
      <c r="P161" s="327" t="s">
        <v>290</v>
      </c>
      <c r="Q161" s="328" t="s">
        <v>290</v>
      </c>
      <c r="R161" s="66"/>
      <c r="S161" s="333" t="s">
        <v>290</v>
      </c>
      <c r="T161" s="334" t="s">
        <v>290</v>
      </c>
      <c r="U161" s="66"/>
      <c r="V161" s="339" t="s">
        <v>290</v>
      </c>
      <c r="W161" s="340" t="s">
        <v>290</v>
      </c>
      <c r="X161" s="66"/>
      <c r="Y161" s="350" t="s">
        <v>290</v>
      </c>
      <c r="Z161" s="66"/>
      <c r="AA161" s="327" t="s">
        <v>290</v>
      </c>
      <c r="AB161" s="328" t="s">
        <v>290</v>
      </c>
      <c r="AC161" s="66"/>
      <c r="AD161" s="333" t="s">
        <v>290</v>
      </c>
      <c r="AE161" s="334" t="s">
        <v>290</v>
      </c>
      <c r="AF161" s="66"/>
      <c r="AG161" s="339" t="s">
        <v>290</v>
      </c>
      <c r="AH161" s="340" t="s">
        <v>290</v>
      </c>
      <c r="AI161" s="66"/>
      <c r="AJ161" s="350" t="s">
        <v>290</v>
      </c>
      <c r="AK161" s="66"/>
      <c r="AL161" s="384"/>
      <c r="AM161" s="66"/>
    </row>
    <row r="162" spans="1:39" x14ac:dyDescent="0.25">
      <c r="A162" s="384"/>
      <c r="B162" s="66"/>
      <c r="C162" s="378" t="s">
        <v>290</v>
      </c>
      <c r="D162" s="316" t="s">
        <v>290</v>
      </c>
      <c r="E162" s="356" t="s">
        <v>290</v>
      </c>
      <c r="F162" s="356" t="s">
        <v>290</v>
      </c>
      <c r="G162" s="317" t="s">
        <v>290</v>
      </c>
      <c r="H162" s="136"/>
      <c r="I162" s="321" t="s">
        <v>290</v>
      </c>
      <c r="J162" s="66"/>
      <c r="K162" s="66"/>
      <c r="L162" s="321" t="s">
        <v>290</v>
      </c>
      <c r="M162" s="324" t="s">
        <v>290</v>
      </c>
      <c r="N162" s="317" t="s">
        <v>290</v>
      </c>
      <c r="O162" s="66"/>
      <c r="P162" s="327" t="s">
        <v>290</v>
      </c>
      <c r="Q162" s="328" t="s">
        <v>290</v>
      </c>
      <c r="R162" s="66"/>
      <c r="S162" s="333" t="s">
        <v>290</v>
      </c>
      <c r="T162" s="334" t="s">
        <v>290</v>
      </c>
      <c r="U162" s="66"/>
      <c r="V162" s="339" t="s">
        <v>290</v>
      </c>
      <c r="W162" s="340" t="s">
        <v>290</v>
      </c>
      <c r="X162" s="66"/>
      <c r="Y162" s="350" t="s">
        <v>290</v>
      </c>
      <c r="Z162" s="66"/>
      <c r="AA162" s="327" t="s">
        <v>290</v>
      </c>
      <c r="AB162" s="328" t="s">
        <v>290</v>
      </c>
      <c r="AC162" s="66"/>
      <c r="AD162" s="333" t="s">
        <v>290</v>
      </c>
      <c r="AE162" s="334" t="s">
        <v>290</v>
      </c>
      <c r="AF162" s="66"/>
      <c r="AG162" s="339" t="s">
        <v>290</v>
      </c>
      <c r="AH162" s="340" t="s">
        <v>290</v>
      </c>
      <c r="AI162" s="66"/>
      <c r="AJ162" s="350" t="s">
        <v>290</v>
      </c>
      <c r="AK162" s="66"/>
      <c r="AL162" s="384"/>
      <c r="AM162" s="66"/>
    </row>
    <row r="163" spans="1:39" x14ac:dyDescent="0.25">
      <c r="A163" s="384"/>
      <c r="B163" s="66"/>
      <c r="C163" s="378" t="s">
        <v>290</v>
      </c>
      <c r="D163" s="316" t="s">
        <v>290</v>
      </c>
      <c r="E163" s="356" t="s">
        <v>290</v>
      </c>
      <c r="F163" s="356" t="s">
        <v>290</v>
      </c>
      <c r="G163" s="317" t="s">
        <v>290</v>
      </c>
      <c r="H163" s="136"/>
      <c r="I163" s="321" t="s">
        <v>290</v>
      </c>
      <c r="J163" s="66"/>
      <c r="K163" s="66"/>
      <c r="L163" s="321" t="s">
        <v>290</v>
      </c>
      <c r="M163" s="324" t="s">
        <v>290</v>
      </c>
      <c r="N163" s="317" t="s">
        <v>290</v>
      </c>
      <c r="O163" s="66"/>
      <c r="P163" s="327" t="s">
        <v>290</v>
      </c>
      <c r="Q163" s="328" t="s">
        <v>290</v>
      </c>
      <c r="R163" s="66"/>
      <c r="S163" s="333" t="s">
        <v>290</v>
      </c>
      <c r="T163" s="334" t="s">
        <v>290</v>
      </c>
      <c r="U163" s="66"/>
      <c r="V163" s="339" t="s">
        <v>290</v>
      </c>
      <c r="W163" s="340" t="s">
        <v>290</v>
      </c>
      <c r="X163" s="66"/>
      <c r="Y163" s="350" t="s">
        <v>290</v>
      </c>
      <c r="Z163" s="66"/>
      <c r="AA163" s="327" t="s">
        <v>290</v>
      </c>
      <c r="AB163" s="328" t="s">
        <v>290</v>
      </c>
      <c r="AC163" s="66"/>
      <c r="AD163" s="333" t="s">
        <v>290</v>
      </c>
      <c r="AE163" s="334" t="s">
        <v>290</v>
      </c>
      <c r="AF163" s="66"/>
      <c r="AG163" s="339" t="s">
        <v>290</v>
      </c>
      <c r="AH163" s="340" t="s">
        <v>290</v>
      </c>
      <c r="AI163" s="66"/>
      <c r="AJ163" s="350" t="s">
        <v>290</v>
      </c>
      <c r="AK163" s="66"/>
      <c r="AL163" s="384"/>
      <c r="AM163" s="66"/>
    </row>
    <row r="164" spans="1:39" x14ac:dyDescent="0.25">
      <c r="A164" s="384"/>
      <c r="B164" s="66"/>
      <c r="C164" s="378" t="s">
        <v>290</v>
      </c>
      <c r="D164" s="316" t="s">
        <v>290</v>
      </c>
      <c r="E164" s="356" t="s">
        <v>290</v>
      </c>
      <c r="F164" s="356" t="s">
        <v>290</v>
      </c>
      <c r="G164" s="317" t="s">
        <v>290</v>
      </c>
      <c r="H164" s="136"/>
      <c r="I164" s="321" t="s">
        <v>290</v>
      </c>
      <c r="J164" s="66"/>
      <c r="K164" s="66"/>
      <c r="L164" s="321" t="s">
        <v>290</v>
      </c>
      <c r="M164" s="324" t="s">
        <v>290</v>
      </c>
      <c r="N164" s="317" t="s">
        <v>290</v>
      </c>
      <c r="O164" s="66"/>
      <c r="P164" s="327" t="s">
        <v>290</v>
      </c>
      <c r="Q164" s="328" t="s">
        <v>290</v>
      </c>
      <c r="R164" s="66"/>
      <c r="S164" s="333" t="s">
        <v>290</v>
      </c>
      <c r="T164" s="334" t="s">
        <v>290</v>
      </c>
      <c r="U164" s="66"/>
      <c r="V164" s="339" t="s">
        <v>290</v>
      </c>
      <c r="W164" s="340" t="s">
        <v>290</v>
      </c>
      <c r="X164" s="66"/>
      <c r="Y164" s="350" t="s">
        <v>290</v>
      </c>
      <c r="Z164" s="66"/>
      <c r="AA164" s="327" t="s">
        <v>290</v>
      </c>
      <c r="AB164" s="328" t="s">
        <v>290</v>
      </c>
      <c r="AC164" s="66"/>
      <c r="AD164" s="333" t="s">
        <v>290</v>
      </c>
      <c r="AE164" s="334" t="s">
        <v>290</v>
      </c>
      <c r="AF164" s="66"/>
      <c r="AG164" s="339" t="s">
        <v>290</v>
      </c>
      <c r="AH164" s="340" t="s">
        <v>290</v>
      </c>
      <c r="AI164" s="66"/>
      <c r="AJ164" s="350" t="s">
        <v>290</v>
      </c>
      <c r="AK164" s="66"/>
      <c r="AL164" s="384"/>
      <c r="AM164" s="66"/>
    </row>
    <row r="165" spans="1:39" x14ac:dyDescent="0.25">
      <c r="A165" s="384"/>
      <c r="B165" s="66"/>
      <c r="C165" s="378" t="s">
        <v>290</v>
      </c>
      <c r="D165" s="316" t="s">
        <v>290</v>
      </c>
      <c r="E165" s="356" t="s">
        <v>290</v>
      </c>
      <c r="F165" s="356" t="s">
        <v>290</v>
      </c>
      <c r="G165" s="317" t="s">
        <v>290</v>
      </c>
      <c r="H165" s="136"/>
      <c r="I165" s="321" t="s">
        <v>290</v>
      </c>
      <c r="J165" s="66"/>
      <c r="K165" s="66"/>
      <c r="L165" s="321" t="s">
        <v>290</v>
      </c>
      <c r="M165" s="324" t="s">
        <v>290</v>
      </c>
      <c r="N165" s="317" t="s">
        <v>290</v>
      </c>
      <c r="O165" s="66"/>
      <c r="P165" s="327" t="s">
        <v>290</v>
      </c>
      <c r="Q165" s="328" t="s">
        <v>290</v>
      </c>
      <c r="R165" s="66"/>
      <c r="S165" s="333" t="s">
        <v>290</v>
      </c>
      <c r="T165" s="334" t="s">
        <v>290</v>
      </c>
      <c r="U165" s="66"/>
      <c r="V165" s="339" t="s">
        <v>290</v>
      </c>
      <c r="W165" s="340" t="s">
        <v>290</v>
      </c>
      <c r="X165" s="66"/>
      <c r="Y165" s="350" t="s">
        <v>290</v>
      </c>
      <c r="Z165" s="66"/>
      <c r="AA165" s="327" t="s">
        <v>290</v>
      </c>
      <c r="AB165" s="328" t="s">
        <v>290</v>
      </c>
      <c r="AC165" s="66"/>
      <c r="AD165" s="333" t="s">
        <v>290</v>
      </c>
      <c r="AE165" s="334" t="s">
        <v>290</v>
      </c>
      <c r="AF165" s="66"/>
      <c r="AG165" s="339" t="s">
        <v>290</v>
      </c>
      <c r="AH165" s="340" t="s">
        <v>290</v>
      </c>
      <c r="AI165" s="66"/>
      <c r="AJ165" s="350" t="s">
        <v>290</v>
      </c>
      <c r="AK165" s="66"/>
      <c r="AL165" s="384"/>
      <c r="AM165" s="66"/>
    </row>
    <row r="166" spans="1:39" x14ac:dyDescent="0.25">
      <c r="A166" s="384"/>
      <c r="B166" s="66"/>
      <c r="C166" s="378" t="s">
        <v>290</v>
      </c>
      <c r="D166" s="316" t="s">
        <v>290</v>
      </c>
      <c r="E166" s="356" t="s">
        <v>290</v>
      </c>
      <c r="F166" s="356" t="s">
        <v>290</v>
      </c>
      <c r="G166" s="317" t="s">
        <v>290</v>
      </c>
      <c r="H166" s="136"/>
      <c r="I166" s="321" t="s">
        <v>290</v>
      </c>
      <c r="J166" s="66"/>
      <c r="K166" s="66"/>
      <c r="L166" s="321" t="s">
        <v>290</v>
      </c>
      <c r="M166" s="324" t="s">
        <v>290</v>
      </c>
      <c r="N166" s="317" t="s">
        <v>290</v>
      </c>
      <c r="O166" s="66"/>
      <c r="P166" s="327" t="s">
        <v>290</v>
      </c>
      <c r="Q166" s="328" t="s">
        <v>290</v>
      </c>
      <c r="R166" s="66"/>
      <c r="S166" s="333" t="s">
        <v>290</v>
      </c>
      <c r="T166" s="334" t="s">
        <v>290</v>
      </c>
      <c r="U166" s="66"/>
      <c r="V166" s="339" t="s">
        <v>290</v>
      </c>
      <c r="W166" s="340" t="s">
        <v>290</v>
      </c>
      <c r="X166" s="66"/>
      <c r="Y166" s="350" t="s">
        <v>290</v>
      </c>
      <c r="Z166" s="66"/>
      <c r="AA166" s="327" t="s">
        <v>290</v>
      </c>
      <c r="AB166" s="328" t="s">
        <v>290</v>
      </c>
      <c r="AC166" s="66"/>
      <c r="AD166" s="333" t="s">
        <v>290</v>
      </c>
      <c r="AE166" s="334" t="s">
        <v>290</v>
      </c>
      <c r="AF166" s="66"/>
      <c r="AG166" s="339" t="s">
        <v>290</v>
      </c>
      <c r="AH166" s="340" t="s">
        <v>290</v>
      </c>
      <c r="AI166" s="66"/>
      <c r="AJ166" s="350" t="s">
        <v>290</v>
      </c>
      <c r="AK166" s="66"/>
      <c r="AL166" s="384"/>
      <c r="AM166" s="66"/>
    </row>
    <row r="167" spans="1:39" x14ac:dyDescent="0.25">
      <c r="A167" s="384"/>
      <c r="B167" s="66"/>
      <c r="C167" s="378" t="s">
        <v>290</v>
      </c>
      <c r="D167" s="316" t="s">
        <v>290</v>
      </c>
      <c r="E167" s="356" t="s">
        <v>290</v>
      </c>
      <c r="F167" s="356" t="s">
        <v>290</v>
      </c>
      <c r="G167" s="317" t="s">
        <v>290</v>
      </c>
      <c r="H167" s="136"/>
      <c r="I167" s="321" t="s">
        <v>290</v>
      </c>
      <c r="J167" s="66"/>
      <c r="K167" s="66"/>
      <c r="L167" s="321" t="s">
        <v>290</v>
      </c>
      <c r="M167" s="324" t="s">
        <v>290</v>
      </c>
      <c r="N167" s="317" t="s">
        <v>290</v>
      </c>
      <c r="O167" s="66"/>
      <c r="P167" s="327" t="s">
        <v>290</v>
      </c>
      <c r="Q167" s="328" t="s">
        <v>290</v>
      </c>
      <c r="R167" s="66"/>
      <c r="S167" s="333" t="s">
        <v>290</v>
      </c>
      <c r="T167" s="334" t="s">
        <v>290</v>
      </c>
      <c r="U167" s="66"/>
      <c r="V167" s="339" t="s">
        <v>290</v>
      </c>
      <c r="W167" s="340" t="s">
        <v>290</v>
      </c>
      <c r="X167" s="66"/>
      <c r="Y167" s="350" t="s">
        <v>290</v>
      </c>
      <c r="Z167" s="66"/>
      <c r="AA167" s="327" t="s">
        <v>290</v>
      </c>
      <c r="AB167" s="328" t="s">
        <v>290</v>
      </c>
      <c r="AC167" s="66"/>
      <c r="AD167" s="333" t="s">
        <v>290</v>
      </c>
      <c r="AE167" s="334" t="s">
        <v>290</v>
      </c>
      <c r="AF167" s="66"/>
      <c r="AG167" s="339" t="s">
        <v>290</v>
      </c>
      <c r="AH167" s="340" t="s">
        <v>290</v>
      </c>
      <c r="AI167" s="66"/>
      <c r="AJ167" s="350" t="s">
        <v>290</v>
      </c>
      <c r="AK167" s="66"/>
      <c r="AL167" s="384"/>
      <c r="AM167" s="66"/>
    </row>
    <row r="168" spans="1:39" x14ac:dyDescent="0.25">
      <c r="A168" s="384"/>
      <c r="B168" s="66"/>
      <c r="C168" s="378" t="s">
        <v>290</v>
      </c>
      <c r="D168" s="316" t="s">
        <v>290</v>
      </c>
      <c r="E168" s="356" t="s">
        <v>290</v>
      </c>
      <c r="F168" s="356" t="s">
        <v>290</v>
      </c>
      <c r="G168" s="317" t="s">
        <v>290</v>
      </c>
      <c r="H168" s="136"/>
      <c r="I168" s="321" t="s">
        <v>290</v>
      </c>
      <c r="J168" s="66"/>
      <c r="K168" s="66"/>
      <c r="L168" s="321" t="s">
        <v>290</v>
      </c>
      <c r="M168" s="324" t="s">
        <v>290</v>
      </c>
      <c r="N168" s="317" t="s">
        <v>290</v>
      </c>
      <c r="O168" s="66"/>
      <c r="P168" s="327" t="s">
        <v>290</v>
      </c>
      <c r="Q168" s="328" t="s">
        <v>290</v>
      </c>
      <c r="R168" s="66"/>
      <c r="S168" s="333" t="s">
        <v>290</v>
      </c>
      <c r="T168" s="334" t="s">
        <v>290</v>
      </c>
      <c r="U168" s="66"/>
      <c r="V168" s="339" t="s">
        <v>290</v>
      </c>
      <c r="W168" s="340" t="s">
        <v>290</v>
      </c>
      <c r="X168" s="66"/>
      <c r="Y168" s="350" t="s">
        <v>290</v>
      </c>
      <c r="Z168" s="66"/>
      <c r="AA168" s="327" t="s">
        <v>290</v>
      </c>
      <c r="AB168" s="328" t="s">
        <v>290</v>
      </c>
      <c r="AC168" s="66"/>
      <c r="AD168" s="333" t="s">
        <v>290</v>
      </c>
      <c r="AE168" s="334" t="s">
        <v>290</v>
      </c>
      <c r="AF168" s="66"/>
      <c r="AG168" s="339" t="s">
        <v>290</v>
      </c>
      <c r="AH168" s="340" t="s">
        <v>290</v>
      </c>
      <c r="AI168" s="66"/>
      <c r="AJ168" s="350" t="s">
        <v>290</v>
      </c>
      <c r="AK168" s="66"/>
      <c r="AL168" s="384"/>
      <c r="AM168" s="66"/>
    </row>
    <row r="169" spans="1:39" x14ac:dyDescent="0.25">
      <c r="A169" s="384"/>
      <c r="B169" s="66"/>
      <c r="C169" s="378" t="s">
        <v>290</v>
      </c>
      <c r="D169" s="316" t="s">
        <v>290</v>
      </c>
      <c r="E169" s="356" t="s">
        <v>290</v>
      </c>
      <c r="F169" s="356" t="s">
        <v>290</v>
      </c>
      <c r="G169" s="317" t="s">
        <v>290</v>
      </c>
      <c r="H169" s="136"/>
      <c r="I169" s="321" t="s">
        <v>290</v>
      </c>
      <c r="J169" s="66"/>
      <c r="K169" s="66"/>
      <c r="L169" s="321" t="s">
        <v>290</v>
      </c>
      <c r="M169" s="324" t="s">
        <v>290</v>
      </c>
      <c r="N169" s="317" t="s">
        <v>290</v>
      </c>
      <c r="O169" s="66"/>
      <c r="P169" s="327" t="s">
        <v>290</v>
      </c>
      <c r="Q169" s="328" t="s">
        <v>290</v>
      </c>
      <c r="R169" s="66"/>
      <c r="S169" s="333" t="s">
        <v>290</v>
      </c>
      <c r="T169" s="334" t="s">
        <v>290</v>
      </c>
      <c r="U169" s="66"/>
      <c r="V169" s="339" t="s">
        <v>290</v>
      </c>
      <c r="W169" s="340" t="s">
        <v>290</v>
      </c>
      <c r="X169" s="66"/>
      <c r="Y169" s="350" t="s">
        <v>290</v>
      </c>
      <c r="Z169" s="66"/>
      <c r="AA169" s="327" t="s">
        <v>290</v>
      </c>
      <c r="AB169" s="328" t="s">
        <v>290</v>
      </c>
      <c r="AC169" s="66"/>
      <c r="AD169" s="333" t="s">
        <v>290</v>
      </c>
      <c r="AE169" s="334" t="s">
        <v>290</v>
      </c>
      <c r="AF169" s="66"/>
      <c r="AG169" s="339" t="s">
        <v>290</v>
      </c>
      <c r="AH169" s="340" t="s">
        <v>290</v>
      </c>
      <c r="AI169" s="66"/>
      <c r="AJ169" s="350" t="s">
        <v>290</v>
      </c>
      <c r="AK169" s="66"/>
      <c r="AL169" s="384"/>
      <c r="AM169" s="66"/>
    </row>
    <row r="170" spans="1:39" x14ac:dyDescent="0.25">
      <c r="A170" s="384"/>
      <c r="B170" s="66"/>
      <c r="C170" s="378" t="s">
        <v>290</v>
      </c>
      <c r="D170" s="316" t="s">
        <v>290</v>
      </c>
      <c r="E170" s="356" t="s">
        <v>290</v>
      </c>
      <c r="F170" s="356" t="s">
        <v>290</v>
      </c>
      <c r="G170" s="317" t="s">
        <v>290</v>
      </c>
      <c r="H170" s="136"/>
      <c r="I170" s="321" t="s">
        <v>290</v>
      </c>
      <c r="J170" s="66"/>
      <c r="K170" s="66"/>
      <c r="L170" s="321" t="s">
        <v>290</v>
      </c>
      <c r="M170" s="324" t="s">
        <v>290</v>
      </c>
      <c r="N170" s="317" t="s">
        <v>290</v>
      </c>
      <c r="O170" s="66"/>
      <c r="P170" s="327" t="s">
        <v>290</v>
      </c>
      <c r="Q170" s="328" t="s">
        <v>290</v>
      </c>
      <c r="R170" s="66"/>
      <c r="S170" s="333" t="s">
        <v>290</v>
      </c>
      <c r="T170" s="334" t="s">
        <v>290</v>
      </c>
      <c r="U170" s="66"/>
      <c r="V170" s="339" t="s">
        <v>290</v>
      </c>
      <c r="W170" s="340" t="s">
        <v>290</v>
      </c>
      <c r="X170" s="66"/>
      <c r="Y170" s="350" t="s">
        <v>290</v>
      </c>
      <c r="Z170" s="66"/>
      <c r="AA170" s="327" t="s">
        <v>290</v>
      </c>
      <c r="AB170" s="328" t="s">
        <v>290</v>
      </c>
      <c r="AC170" s="66"/>
      <c r="AD170" s="333" t="s">
        <v>290</v>
      </c>
      <c r="AE170" s="334" t="s">
        <v>290</v>
      </c>
      <c r="AF170" s="66"/>
      <c r="AG170" s="339" t="s">
        <v>290</v>
      </c>
      <c r="AH170" s="340" t="s">
        <v>290</v>
      </c>
      <c r="AI170" s="66"/>
      <c r="AJ170" s="350" t="s">
        <v>290</v>
      </c>
      <c r="AK170" s="66"/>
      <c r="AL170" s="384"/>
      <c r="AM170" s="66"/>
    </row>
    <row r="171" spans="1:39" x14ac:dyDescent="0.25">
      <c r="A171" s="384"/>
      <c r="B171" s="66"/>
      <c r="C171" s="378" t="s">
        <v>290</v>
      </c>
      <c r="D171" s="316" t="s">
        <v>290</v>
      </c>
      <c r="E171" s="356" t="s">
        <v>290</v>
      </c>
      <c r="F171" s="356" t="s">
        <v>290</v>
      </c>
      <c r="G171" s="317" t="s">
        <v>290</v>
      </c>
      <c r="H171" s="136"/>
      <c r="I171" s="321" t="s">
        <v>290</v>
      </c>
      <c r="J171" s="66"/>
      <c r="K171" s="66"/>
      <c r="L171" s="321" t="s">
        <v>290</v>
      </c>
      <c r="M171" s="324" t="s">
        <v>290</v>
      </c>
      <c r="N171" s="317" t="s">
        <v>290</v>
      </c>
      <c r="O171" s="66"/>
      <c r="P171" s="327" t="s">
        <v>290</v>
      </c>
      <c r="Q171" s="328" t="s">
        <v>290</v>
      </c>
      <c r="R171" s="66"/>
      <c r="S171" s="333" t="s">
        <v>290</v>
      </c>
      <c r="T171" s="334" t="s">
        <v>290</v>
      </c>
      <c r="U171" s="66"/>
      <c r="V171" s="339" t="s">
        <v>290</v>
      </c>
      <c r="W171" s="340" t="s">
        <v>290</v>
      </c>
      <c r="X171" s="66"/>
      <c r="Y171" s="350" t="s">
        <v>290</v>
      </c>
      <c r="Z171" s="66"/>
      <c r="AA171" s="327" t="s">
        <v>290</v>
      </c>
      <c r="AB171" s="328" t="s">
        <v>290</v>
      </c>
      <c r="AC171" s="66"/>
      <c r="AD171" s="333" t="s">
        <v>290</v>
      </c>
      <c r="AE171" s="334" t="s">
        <v>290</v>
      </c>
      <c r="AF171" s="66"/>
      <c r="AG171" s="339" t="s">
        <v>290</v>
      </c>
      <c r="AH171" s="340" t="s">
        <v>290</v>
      </c>
      <c r="AI171" s="66"/>
      <c r="AJ171" s="350" t="s">
        <v>290</v>
      </c>
      <c r="AK171" s="66"/>
      <c r="AL171" s="384"/>
      <c r="AM171" s="66"/>
    </row>
    <row r="172" spans="1:39" x14ac:dyDescent="0.25">
      <c r="A172" s="384"/>
      <c r="B172" s="66"/>
      <c r="C172" s="378" t="s">
        <v>290</v>
      </c>
      <c r="D172" s="316" t="s">
        <v>290</v>
      </c>
      <c r="E172" s="356" t="s">
        <v>290</v>
      </c>
      <c r="F172" s="356" t="s">
        <v>290</v>
      </c>
      <c r="G172" s="317" t="s">
        <v>290</v>
      </c>
      <c r="H172" s="136"/>
      <c r="I172" s="321" t="s">
        <v>290</v>
      </c>
      <c r="J172" s="66"/>
      <c r="K172" s="66"/>
      <c r="L172" s="321" t="s">
        <v>290</v>
      </c>
      <c r="M172" s="324" t="s">
        <v>290</v>
      </c>
      <c r="N172" s="317" t="s">
        <v>290</v>
      </c>
      <c r="O172" s="66"/>
      <c r="P172" s="327" t="s">
        <v>290</v>
      </c>
      <c r="Q172" s="328" t="s">
        <v>290</v>
      </c>
      <c r="R172" s="66"/>
      <c r="S172" s="333" t="s">
        <v>290</v>
      </c>
      <c r="T172" s="334" t="s">
        <v>290</v>
      </c>
      <c r="U172" s="66"/>
      <c r="V172" s="339" t="s">
        <v>290</v>
      </c>
      <c r="W172" s="340" t="s">
        <v>290</v>
      </c>
      <c r="X172" s="66"/>
      <c r="Y172" s="350" t="s">
        <v>290</v>
      </c>
      <c r="Z172" s="66"/>
      <c r="AA172" s="327" t="s">
        <v>290</v>
      </c>
      <c r="AB172" s="328" t="s">
        <v>290</v>
      </c>
      <c r="AC172" s="66"/>
      <c r="AD172" s="333" t="s">
        <v>290</v>
      </c>
      <c r="AE172" s="334" t="s">
        <v>290</v>
      </c>
      <c r="AF172" s="66"/>
      <c r="AG172" s="339" t="s">
        <v>290</v>
      </c>
      <c r="AH172" s="340" t="s">
        <v>290</v>
      </c>
      <c r="AI172" s="66"/>
      <c r="AJ172" s="350" t="s">
        <v>290</v>
      </c>
      <c r="AK172" s="66"/>
      <c r="AL172" s="384"/>
      <c r="AM172" s="66"/>
    </row>
    <row r="173" spans="1:39" x14ac:dyDescent="0.25">
      <c r="A173" s="384"/>
      <c r="B173" s="66"/>
      <c r="C173" s="378" t="s">
        <v>290</v>
      </c>
      <c r="D173" s="316" t="s">
        <v>290</v>
      </c>
      <c r="E173" s="356" t="s">
        <v>290</v>
      </c>
      <c r="F173" s="356" t="s">
        <v>290</v>
      </c>
      <c r="G173" s="317" t="s">
        <v>290</v>
      </c>
      <c r="H173" s="136"/>
      <c r="I173" s="321" t="s">
        <v>290</v>
      </c>
      <c r="J173" s="66"/>
      <c r="K173" s="66"/>
      <c r="L173" s="321" t="s">
        <v>290</v>
      </c>
      <c r="M173" s="324" t="s">
        <v>290</v>
      </c>
      <c r="N173" s="317" t="s">
        <v>290</v>
      </c>
      <c r="O173" s="66"/>
      <c r="P173" s="327" t="s">
        <v>290</v>
      </c>
      <c r="Q173" s="328" t="s">
        <v>290</v>
      </c>
      <c r="R173" s="66"/>
      <c r="S173" s="333" t="s">
        <v>290</v>
      </c>
      <c r="T173" s="334" t="s">
        <v>290</v>
      </c>
      <c r="U173" s="66"/>
      <c r="V173" s="339" t="s">
        <v>290</v>
      </c>
      <c r="W173" s="340" t="s">
        <v>290</v>
      </c>
      <c r="X173" s="66"/>
      <c r="Y173" s="350" t="s">
        <v>290</v>
      </c>
      <c r="Z173" s="66"/>
      <c r="AA173" s="327" t="s">
        <v>290</v>
      </c>
      <c r="AB173" s="328" t="s">
        <v>290</v>
      </c>
      <c r="AC173" s="66"/>
      <c r="AD173" s="333" t="s">
        <v>290</v>
      </c>
      <c r="AE173" s="334" t="s">
        <v>290</v>
      </c>
      <c r="AF173" s="66"/>
      <c r="AG173" s="339" t="s">
        <v>290</v>
      </c>
      <c r="AH173" s="340" t="s">
        <v>290</v>
      </c>
      <c r="AI173" s="66"/>
      <c r="AJ173" s="350" t="s">
        <v>290</v>
      </c>
      <c r="AK173" s="66"/>
      <c r="AL173" s="384"/>
      <c r="AM173" s="66"/>
    </row>
    <row r="174" spans="1:39" x14ac:dyDescent="0.25">
      <c r="A174" s="384"/>
      <c r="B174" s="66"/>
      <c r="C174" s="378" t="s">
        <v>290</v>
      </c>
      <c r="D174" s="316" t="s">
        <v>290</v>
      </c>
      <c r="E174" s="356" t="s">
        <v>290</v>
      </c>
      <c r="F174" s="356" t="s">
        <v>290</v>
      </c>
      <c r="G174" s="317" t="s">
        <v>290</v>
      </c>
      <c r="H174" s="136"/>
      <c r="I174" s="321" t="s">
        <v>290</v>
      </c>
      <c r="J174" s="66"/>
      <c r="K174" s="66"/>
      <c r="L174" s="321" t="s">
        <v>290</v>
      </c>
      <c r="M174" s="324" t="s">
        <v>290</v>
      </c>
      <c r="N174" s="317" t="s">
        <v>290</v>
      </c>
      <c r="O174" s="66"/>
      <c r="P174" s="327" t="s">
        <v>290</v>
      </c>
      <c r="Q174" s="328" t="s">
        <v>290</v>
      </c>
      <c r="R174" s="66"/>
      <c r="S174" s="333" t="s">
        <v>290</v>
      </c>
      <c r="T174" s="334" t="s">
        <v>290</v>
      </c>
      <c r="U174" s="66"/>
      <c r="V174" s="339" t="s">
        <v>290</v>
      </c>
      <c r="W174" s="340" t="s">
        <v>290</v>
      </c>
      <c r="X174" s="66"/>
      <c r="Y174" s="350" t="s">
        <v>290</v>
      </c>
      <c r="Z174" s="66"/>
      <c r="AA174" s="327" t="s">
        <v>290</v>
      </c>
      <c r="AB174" s="328" t="s">
        <v>290</v>
      </c>
      <c r="AC174" s="66"/>
      <c r="AD174" s="333" t="s">
        <v>290</v>
      </c>
      <c r="AE174" s="334" t="s">
        <v>290</v>
      </c>
      <c r="AF174" s="66"/>
      <c r="AG174" s="339" t="s">
        <v>290</v>
      </c>
      <c r="AH174" s="340" t="s">
        <v>290</v>
      </c>
      <c r="AI174" s="66"/>
      <c r="AJ174" s="350" t="s">
        <v>290</v>
      </c>
      <c r="AK174" s="66"/>
      <c r="AL174" s="384"/>
      <c r="AM174" s="66"/>
    </row>
    <row r="175" spans="1:39" x14ac:dyDescent="0.25">
      <c r="A175" s="384"/>
      <c r="B175" s="66"/>
      <c r="C175" s="378" t="s">
        <v>290</v>
      </c>
      <c r="D175" s="316" t="s">
        <v>290</v>
      </c>
      <c r="E175" s="356" t="s">
        <v>290</v>
      </c>
      <c r="F175" s="356" t="s">
        <v>290</v>
      </c>
      <c r="G175" s="317" t="s">
        <v>290</v>
      </c>
      <c r="H175" s="136"/>
      <c r="I175" s="321" t="s">
        <v>290</v>
      </c>
      <c r="J175" s="66"/>
      <c r="K175" s="66"/>
      <c r="L175" s="321" t="s">
        <v>290</v>
      </c>
      <c r="M175" s="324" t="s">
        <v>290</v>
      </c>
      <c r="N175" s="317" t="s">
        <v>290</v>
      </c>
      <c r="O175" s="66"/>
      <c r="P175" s="327" t="s">
        <v>290</v>
      </c>
      <c r="Q175" s="328" t="s">
        <v>290</v>
      </c>
      <c r="R175" s="66"/>
      <c r="S175" s="333" t="s">
        <v>290</v>
      </c>
      <c r="T175" s="334" t="s">
        <v>290</v>
      </c>
      <c r="U175" s="66"/>
      <c r="V175" s="339" t="s">
        <v>290</v>
      </c>
      <c r="W175" s="340" t="s">
        <v>290</v>
      </c>
      <c r="X175" s="66"/>
      <c r="Y175" s="350" t="s">
        <v>290</v>
      </c>
      <c r="Z175" s="66"/>
      <c r="AA175" s="327" t="s">
        <v>290</v>
      </c>
      <c r="AB175" s="328" t="s">
        <v>290</v>
      </c>
      <c r="AC175" s="66"/>
      <c r="AD175" s="333" t="s">
        <v>290</v>
      </c>
      <c r="AE175" s="334" t="s">
        <v>290</v>
      </c>
      <c r="AF175" s="66"/>
      <c r="AG175" s="339" t="s">
        <v>290</v>
      </c>
      <c r="AH175" s="340" t="s">
        <v>290</v>
      </c>
      <c r="AI175" s="66"/>
      <c r="AJ175" s="350" t="s">
        <v>290</v>
      </c>
      <c r="AK175" s="66"/>
      <c r="AL175" s="384"/>
      <c r="AM175" s="66"/>
    </row>
    <row r="176" spans="1:39" x14ac:dyDescent="0.25">
      <c r="A176" s="384"/>
      <c r="B176" s="66"/>
      <c r="C176" s="378" t="s">
        <v>290</v>
      </c>
      <c r="D176" s="316" t="s">
        <v>290</v>
      </c>
      <c r="E176" s="356" t="s">
        <v>290</v>
      </c>
      <c r="F176" s="356" t="s">
        <v>290</v>
      </c>
      <c r="G176" s="317" t="s">
        <v>290</v>
      </c>
      <c r="H176" s="136"/>
      <c r="I176" s="321" t="s">
        <v>290</v>
      </c>
      <c r="J176" s="66"/>
      <c r="K176" s="66"/>
      <c r="L176" s="321" t="s">
        <v>290</v>
      </c>
      <c r="M176" s="324" t="s">
        <v>290</v>
      </c>
      <c r="N176" s="317" t="s">
        <v>290</v>
      </c>
      <c r="O176" s="66"/>
      <c r="P176" s="327" t="s">
        <v>290</v>
      </c>
      <c r="Q176" s="328" t="s">
        <v>290</v>
      </c>
      <c r="R176" s="66"/>
      <c r="S176" s="333" t="s">
        <v>290</v>
      </c>
      <c r="T176" s="334" t="s">
        <v>290</v>
      </c>
      <c r="U176" s="66"/>
      <c r="V176" s="339" t="s">
        <v>290</v>
      </c>
      <c r="W176" s="340" t="s">
        <v>290</v>
      </c>
      <c r="X176" s="66"/>
      <c r="Y176" s="350" t="s">
        <v>290</v>
      </c>
      <c r="Z176" s="66"/>
      <c r="AA176" s="327" t="s">
        <v>290</v>
      </c>
      <c r="AB176" s="328" t="s">
        <v>290</v>
      </c>
      <c r="AC176" s="66"/>
      <c r="AD176" s="333" t="s">
        <v>290</v>
      </c>
      <c r="AE176" s="334" t="s">
        <v>290</v>
      </c>
      <c r="AF176" s="66"/>
      <c r="AG176" s="339" t="s">
        <v>290</v>
      </c>
      <c r="AH176" s="340" t="s">
        <v>290</v>
      </c>
      <c r="AI176" s="66"/>
      <c r="AJ176" s="350" t="s">
        <v>290</v>
      </c>
      <c r="AK176" s="66"/>
      <c r="AL176" s="384"/>
      <c r="AM176" s="66"/>
    </row>
    <row r="177" spans="1:39" x14ac:dyDescent="0.25">
      <c r="A177" s="384"/>
      <c r="B177" s="66"/>
      <c r="C177" s="378" t="s">
        <v>290</v>
      </c>
      <c r="D177" s="316" t="s">
        <v>290</v>
      </c>
      <c r="E177" s="356" t="s">
        <v>290</v>
      </c>
      <c r="F177" s="356" t="s">
        <v>290</v>
      </c>
      <c r="G177" s="317" t="s">
        <v>290</v>
      </c>
      <c r="H177" s="136"/>
      <c r="I177" s="321" t="s">
        <v>290</v>
      </c>
      <c r="J177" s="66"/>
      <c r="K177" s="66"/>
      <c r="L177" s="321" t="s">
        <v>290</v>
      </c>
      <c r="M177" s="324" t="s">
        <v>290</v>
      </c>
      <c r="N177" s="317" t="s">
        <v>290</v>
      </c>
      <c r="O177" s="66"/>
      <c r="P177" s="327" t="s">
        <v>290</v>
      </c>
      <c r="Q177" s="328" t="s">
        <v>290</v>
      </c>
      <c r="R177" s="66"/>
      <c r="S177" s="333" t="s">
        <v>290</v>
      </c>
      <c r="T177" s="334" t="s">
        <v>290</v>
      </c>
      <c r="U177" s="66"/>
      <c r="V177" s="339" t="s">
        <v>290</v>
      </c>
      <c r="W177" s="340" t="s">
        <v>290</v>
      </c>
      <c r="X177" s="66"/>
      <c r="Y177" s="350" t="s">
        <v>290</v>
      </c>
      <c r="Z177" s="66"/>
      <c r="AA177" s="327" t="s">
        <v>290</v>
      </c>
      <c r="AB177" s="328" t="s">
        <v>290</v>
      </c>
      <c r="AC177" s="66"/>
      <c r="AD177" s="333" t="s">
        <v>290</v>
      </c>
      <c r="AE177" s="334" t="s">
        <v>290</v>
      </c>
      <c r="AF177" s="66"/>
      <c r="AG177" s="339" t="s">
        <v>290</v>
      </c>
      <c r="AH177" s="340" t="s">
        <v>290</v>
      </c>
      <c r="AI177" s="66"/>
      <c r="AJ177" s="350" t="s">
        <v>290</v>
      </c>
      <c r="AK177" s="66"/>
      <c r="AL177" s="384"/>
      <c r="AM177" s="66"/>
    </row>
    <row r="178" spans="1:39" x14ac:dyDescent="0.25">
      <c r="A178" s="384"/>
      <c r="B178" s="66"/>
      <c r="C178" s="378" t="s">
        <v>290</v>
      </c>
      <c r="D178" s="316" t="s">
        <v>290</v>
      </c>
      <c r="E178" s="356" t="s">
        <v>290</v>
      </c>
      <c r="F178" s="356" t="s">
        <v>290</v>
      </c>
      <c r="G178" s="317" t="s">
        <v>290</v>
      </c>
      <c r="H178" s="136"/>
      <c r="I178" s="321" t="s">
        <v>290</v>
      </c>
      <c r="J178" s="66"/>
      <c r="K178" s="66"/>
      <c r="L178" s="321" t="s">
        <v>290</v>
      </c>
      <c r="M178" s="324" t="s">
        <v>290</v>
      </c>
      <c r="N178" s="317" t="s">
        <v>290</v>
      </c>
      <c r="O178" s="66"/>
      <c r="P178" s="327" t="s">
        <v>290</v>
      </c>
      <c r="Q178" s="328" t="s">
        <v>290</v>
      </c>
      <c r="R178" s="66"/>
      <c r="S178" s="333" t="s">
        <v>290</v>
      </c>
      <c r="T178" s="334" t="s">
        <v>290</v>
      </c>
      <c r="U178" s="66"/>
      <c r="V178" s="339" t="s">
        <v>290</v>
      </c>
      <c r="W178" s="340" t="s">
        <v>290</v>
      </c>
      <c r="X178" s="66"/>
      <c r="Y178" s="350" t="s">
        <v>290</v>
      </c>
      <c r="Z178" s="66"/>
      <c r="AA178" s="327" t="s">
        <v>290</v>
      </c>
      <c r="AB178" s="328" t="s">
        <v>290</v>
      </c>
      <c r="AC178" s="66"/>
      <c r="AD178" s="333" t="s">
        <v>290</v>
      </c>
      <c r="AE178" s="334" t="s">
        <v>290</v>
      </c>
      <c r="AF178" s="66"/>
      <c r="AG178" s="339" t="s">
        <v>290</v>
      </c>
      <c r="AH178" s="340" t="s">
        <v>290</v>
      </c>
      <c r="AI178" s="66"/>
      <c r="AJ178" s="350" t="s">
        <v>290</v>
      </c>
      <c r="AK178" s="66"/>
      <c r="AL178" s="384"/>
      <c r="AM178" s="66"/>
    </row>
    <row r="179" spans="1:39" x14ac:dyDescent="0.25">
      <c r="A179" s="384"/>
      <c r="B179" s="66"/>
      <c r="C179" s="378" t="s">
        <v>290</v>
      </c>
      <c r="D179" s="316" t="s">
        <v>290</v>
      </c>
      <c r="E179" s="356" t="s">
        <v>290</v>
      </c>
      <c r="F179" s="356" t="s">
        <v>290</v>
      </c>
      <c r="G179" s="317" t="s">
        <v>290</v>
      </c>
      <c r="H179" s="136"/>
      <c r="I179" s="321" t="s">
        <v>290</v>
      </c>
      <c r="J179" s="66"/>
      <c r="K179" s="66"/>
      <c r="L179" s="321" t="s">
        <v>290</v>
      </c>
      <c r="M179" s="324" t="s">
        <v>290</v>
      </c>
      <c r="N179" s="317" t="s">
        <v>290</v>
      </c>
      <c r="O179" s="66"/>
      <c r="P179" s="327" t="s">
        <v>290</v>
      </c>
      <c r="Q179" s="328" t="s">
        <v>290</v>
      </c>
      <c r="R179" s="66"/>
      <c r="S179" s="333" t="s">
        <v>290</v>
      </c>
      <c r="T179" s="334" t="s">
        <v>290</v>
      </c>
      <c r="U179" s="66"/>
      <c r="V179" s="339" t="s">
        <v>290</v>
      </c>
      <c r="W179" s="340" t="s">
        <v>290</v>
      </c>
      <c r="X179" s="66"/>
      <c r="Y179" s="350" t="s">
        <v>290</v>
      </c>
      <c r="Z179" s="66"/>
      <c r="AA179" s="327" t="s">
        <v>290</v>
      </c>
      <c r="AB179" s="328" t="s">
        <v>290</v>
      </c>
      <c r="AC179" s="66"/>
      <c r="AD179" s="333" t="s">
        <v>290</v>
      </c>
      <c r="AE179" s="334" t="s">
        <v>290</v>
      </c>
      <c r="AF179" s="66"/>
      <c r="AG179" s="339" t="s">
        <v>290</v>
      </c>
      <c r="AH179" s="340" t="s">
        <v>290</v>
      </c>
      <c r="AI179" s="66"/>
      <c r="AJ179" s="350" t="s">
        <v>290</v>
      </c>
      <c r="AK179" s="66"/>
      <c r="AL179" s="384"/>
      <c r="AM179" s="66"/>
    </row>
    <row r="180" spans="1:39" x14ac:dyDescent="0.25">
      <c r="A180" s="384"/>
      <c r="B180" s="66"/>
      <c r="C180" s="378" t="s">
        <v>290</v>
      </c>
      <c r="D180" s="316" t="s">
        <v>290</v>
      </c>
      <c r="E180" s="356" t="s">
        <v>290</v>
      </c>
      <c r="F180" s="356" t="s">
        <v>290</v>
      </c>
      <c r="G180" s="317" t="s">
        <v>290</v>
      </c>
      <c r="H180" s="136"/>
      <c r="I180" s="321" t="s">
        <v>290</v>
      </c>
      <c r="J180" s="66"/>
      <c r="K180" s="66"/>
      <c r="L180" s="321" t="s">
        <v>290</v>
      </c>
      <c r="M180" s="324" t="s">
        <v>290</v>
      </c>
      <c r="N180" s="317" t="s">
        <v>290</v>
      </c>
      <c r="O180" s="66"/>
      <c r="P180" s="327" t="s">
        <v>290</v>
      </c>
      <c r="Q180" s="328" t="s">
        <v>290</v>
      </c>
      <c r="R180" s="66"/>
      <c r="S180" s="333" t="s">
        <v>290</v>
      </c>
      <c r="T180" s="334" t="s">
        <v>290</v>
      </c>
      <c r="U180" s="66"/>
      <c r="V180" s="339" t="s">
        <v>290</v>
      </c>
      <c r="W180" s="340" t="s">
        <v>290</v>
      </c>
      <c r="X180" s="66"/>
      <c r="Y180" s="350" t="s">
        <v>290</v>
      </c>
      <c r="Z180" s="66"/>
      <c r="AA180" s="327" t="s">
        <v>290</v>
      </c>
      <c r="AB180" s="328" t="s">
        <v>290</v>
      </c>
      <c r="AC180" s="66"/>
      <c r="AD180" s="333" t="s">
        <v>290</v>
      </c>
      <c r="AE180" s="334" t="s">
        <v>290</v>
      </c>
      <c r="AF180" s="66"/>
      <c r="AG180" s="339" t="s">
        <v>290</v>
      </c>
      <c r="AH180" s="340" t="s">
        <v>290</v>
      </c>
      <c r="AI180" s="66"/>
      <c r="AJ180" s="350" t="s">
        <v>290</v>
      </c>
      <c r="AK180" s="66"/>
      <c r="AL180" s="384"/>
      <c r="AM180" s="66"/>
    </row>
    <row r="181" spans="1:39" x14ac:dyDescent="0.25">
      <c r="A181" s="384"/>
      <c r="B181" s="66"/>
      <c r="C181" s="378" t="s">
        <v>290</v>
      </c>
      <c r="D181" s="316" t="s">
        <v>290</v>
      </c>
      <c r="E181" s="356" t="s">
        <v>290</v>
      </c>
      <c r="F181" s="356" t="s">
        <v>290</v>
      </c>
      <c r="G181" s="317" t="s">
        <v>290</v>
      </c>
      <c r="H181" s="136"/>
      <c r="I181" s="321" t="s">
        <v>290</v>
      </c>
      <c r="J181" s="66"/>
      <c r="K181" s="66"/>
      <c r="L181" s="321" t="s">
        <v>290</v>
      </c>
      <c r="M181" s="324" t="s">
        <v>290</v>
      </c>
      <c r="N181" s="317" t="s">
        <v>290</v>
      </c>
      <c r="O181" s="66"/>
      <c r="P181" s="327" t="s">
        <v>290</v>
      </c>
      <c r="Q181" s="328" t="s">
        <v>290</v>
      </c>
      <c r="R181" s="66"/>
      <c r="S181" s="333" t="s">
        <v>290</v>
      </c>
      <c r="T181" s="334" t="s">
        <v>290</v>
      </c>
      <c r="U181" s="66"/>
      <c r="V181" s="339" t="s">
        <v>290</v>
      </c>
      <c r="W181" s="340" t="s">
        <v>290</v>
      </c>
      <c r="X181" s="66"/>
      <c r="Y181" s="350" t="s">
        <v>290</v>
      </c>
      <c r="Z181" s="66"/>
      <c r="AA181" s="327" t="s">
        <v>290</v>
      </c>
      <c r="AB181" s="328" t="s">
        <v>290</v>
      </c>
      <c r="AC181" s="66"/>
      <c r="AD181" s="333" t="s">
        <v>290</v>
      </c>
      <c r="AE181" s="334" t="s">
        <v>290</v>
      </c>
      <c r="AF181" s="66"/>
      <c r="AG181" s="339" t="s">
        <v>290</v>
      </c>
      <c r="AH181" s="340" t="s">
        <v>290</v>
      </c>
      <c r="AI181" s="66"/>
      <c r="AJ181" s="350" t="s">
        <v>290</v>
      </c>
      <c r="AK181" s="66"/>
      <c r="AL181" s="384"/>
      <c r="AM181" s="66"/>
    </row>
    <row r="182" spans="1:39" x14ac:dyDescent="0.25">
      <c r="A182" s="384"/>
      <c r="B182" s="66"/>
      <c r="C182" s="378" t="s">
        <v>290</v>
      </c>
      <c r="D182" s="316" t="s">
        <v>290</v>
      </c>
      <c r="E182" s="356" t="s">
        <v>290</v>
      </c>
      <c r="F182" s="356" t="s">
        <v>290</v>
      </c>
      <c r="G182" s="317" t="s">
        <v>290</v>
      </c>
      <c r="H182" s="136"/>
      <c r="I182" s="321" t="s">
        <v>290</v>
      </c>
      <c r="J182" s="66"/>
      <c r="K182" s="66"/>
      <c r="L182" s="321" t="s">
        <v>290</v>
      </c>
      <c r="M182" s="324" t="s">
        <v>290</v>
      </c>
      <c r="N182" s="317" t="s">
        <v>290</v>
      </c>
      <c r="O182" s="66"/>
      <c r="P182" s="327" t="s">
        <v>290</v>
      </c>
      <c r="Q182" s="328" t="s">
        <v>290</v>
      </c>
      <c r="R182" s="66"/>
      <c r="S182" s="333" t="s">
        <v>290</v>
      </c>
      <c r="T182" s="334" t="s">
        <v>290</v>
      </c>
      <c r="U182" s="66"/>
      <c r="V182" s="339" t="s">
        <v>290</v>
      </c>
      <c r="W182" s="340" t="s">
        <v>290</v>
      </c>
      <c r="X182" s="66"/>
      <c r="Y182" s="350" t="s">
        <v>290</v>
      </c>
      <c r="Z182" s="66"/>
      <c r="AA182" s="327" t="s">
        <v>290</v>
      </c>
      <c r="AB182" s="328" t="s">
        <v>290</v>
      </c>
      <c r="AC182" s="66"/>
      <c r="AD182" s="333" t="s">
        <v>290</v>
      </c>
      <c r="AE182" s="334" t="s">
        <v>290</v>
      </c>
      <c r="AF182" s="66"/>
      <c r="AG182" s="339" t="s">
        <v>290</v>
      </c>
      <c r="AH182" s="340" t="s">
        <v>290</v>
      </c>
      <c r="AI182" s="66"/>
      <c r="AJ182" s="350" t="s">
        <v>290</v>
      </c>
      <c r="AK182" s="66"/>
      <c r="AL182" s="384"/>
      <c r="AM182" s="66"/>
    </row>
    <row r="183" spans="1:39" x14ac:dyDescent="0.25">
      <c r="A183" s="384"/>
      <c r="B183" s="66"/>
      <c r="C183" s="378" t="s">
        <v>290</v>
      </c>
      <c r="D183" s="316" t="s">
        <v>290</v>
      </c>
      <c r="E183" s="356" t="s">
        <v>290</v>
      </c>
      <c r="F183" s="356" t="s">
        <v>290</v>
      </c>
      <c r="G183" s="317" t="s">
        <v>290</v>
      </c>
      <c r="H183" s="136"/>
      <c r="I183" s="321" t="s">
        <v>290</v>
      </c>
      <c r="J183" s="66"/>
      <c r="K183" s="66"/>
      <c r="L183" s="321" t="s">
        <v>290</v>
      </c>
      <c r="M183" s="324" t="s">
        <v>290</v>
      </c>
      <c r="N183" s="317" t="s">
        <v>290</v>
      </c>
      <c r="O183" s="66"/>
      <c r="P183" s="327" t="s">
        <v>290</v>
      </c>
      <c r="Q183" s="328" t="s">
        <v>290</v>
      </c>
      <c r="R183" s="66"/>
      <c r="S183" s="333" t="s">
        <v>290</v>
      </c>
      <c r="T183" s="334" t="s">
        <v>290</v>
      </c>
      <c r="U183" s="66"/>
      <c r="V183" s="339" t="s">
        <v>290</v>
      </c>
      <c r="W183" s="340" t="s">
        <v>290</v>
      </c>
      <c r="X183" s="66"/>
      <c r="Y183" s="350" t="s">
        <v>290</v>
      </c>
      <c r="Z183" s="66"/>
      <c r="AA183" s="327" t="s">
        <v>290</v>
      </c>
      <c r="AB183" s="328" t="s">
        <v>290</v>
      </c>
      <c r="AC183" s="66"/>
      <c r="AD183" s="333" t="s">
        <v>290</v>
      </c>
      <c r="AE183" s="334" t="s">
        <v>290</v>
      </c>
      <c r="AF183" s="66"/>
      <c r="AG183" s="339" t="s">
        <v>290</v>
      </c>
      <c r="AH183" s="340" t="s">
        <v>290</v>
      </c>
      <c r="AI183" s="66"/>
      <c r="AJ183" s="350" t="s">
        <v>290</v>
      </c>
      <c r="AK183" s="66"/>
      <c r="AL183" s="384"/>
      <c r="AM183" s="66"/>
    </row>
    <row r="184" spans="1:39" x14ac:dyDescent="0.25">
      <c r="A184" s="384"/>
      <c r="B184" s="66"/>
      <c r="C184" s="378" t="s">
        <v>290</v>
      </c>
      <c r="D184" s="316" t="s">
        <v>290</v>
      </c>
      <c r="E184" s="356" t="s">
        <v>290</v>
      </c>
      <c r="F184" s="356" t="s">
        <v>290</v>
      </c>
      <c r="G184" s="317" t="s">
        <v>290</v>
      </c>
      <c r="H184" s="136"/>
      <c r="I184" s="321" t="s">
        <v>290</v>
      </c>
      <c r="J184" s="66"/>
      <c r="K184" s="66"/>
      <c r="L184" s="321" t="s">
        <v>290</v>
      </c>
      <c r="M184" s="324" t="s">
        <v>290</v>
      </c>
      <c r="N184" s="317" t="s">
        <v>290</v>
      </c>
      <c r="O184" s="66"/>
      <c r="P184" s="327" t="s">
        <v>290</v>
      </c>
      <c r="Q184" s="328" t="s">
        <v>290</v>
      </c>
      <c r="R184" s="66"/>
      <c r="S184" s="333" t="s">
        <v>290</v>
      </c>
      <c r="T184" s="334" t="s">
        <v>290</v>
      </c>
      <c r="U184" s="66"/>
      <c r="V184" s="339" t="s">
        <v>290</v>
      </c>
      <c r="W184" s="340" t="s">
        <v>290</v>
      </c>
      <c r="X184" s="66"/>
      <c r="Y184" s="350" t="s">
        <v>290</v>
      </c>
      <c r="Z184" s="66"/>
      <c r="AA184" s="327" t="s">
        <v>290</v>
      </c>
      <c r="AB184" s="328" t="s">
        <v>290</v>
      </c>
      <c r="AC184" s="66"/>
      <c r="AD184" s="333" t="s">
        <v>290</v>
      </c>
      <c r="AE184" s="334" t="s">
        <v>290</v>
      </c>
      <c r="AF184" s="66"/>
      <c r="AG184" s="339" t="s">
        <v>290</v>
      </c>
      <c r="AH184" s="340" t="s">
        <v>290</v>
      </c>
      <c r="AI184" s="66"/>
      <c r="AJ184" s="350" t="s">
        <v>290</v>
      </c>
      <c r="AK184" s="66"/>
      <c r="AL184" s="384"/>
      <c r="AM184" s="66"/>
    </row>
    <row r="185" spans="1:39" x14ac:dyDescent="0.25">
      <c r="A185" s="384"/>
      <c r="B185" s="66"/>
      <c r="C185" s="378" t="s">
        <v>290</v>
      </c>
      <c r="D185" s="316" t="s">
        <v>290</v>
      </c>
      <c r="E185" s="356" t="s">
        <v>290</v>
      </c>
      <c r="F185" s="356" t="s">
        <v>290</v>
      </c>
      <c r="G185" s="317" t="s">
        <v>290</v>
      </c>
      <c r="H185" s="136"/>
      <c r="I185" s="321" t="s">
        <v>290</v>
      </c>
      <c r="J185" s="66"/>
      <c r="K185" s="66"/>
      <c r="L185" s="321" t="s">
        <v>290</v>
      </c>
      <c r="M185" s="324" t="s">
        <v>290</v>
      </c>
      <c r="N185" s="317" t="s">
        <v>290</v>
      </c>
      <c r="O185" s="66"/>
      <c r="P185" s="327" t="s">
        <v>290</v>
      </c>
      <c r="Q185" s="328" t="s">
        <v>290</v>
      </c>
      <c r="R185" s="66"/>
      <c r="S185" s="333" t="s">
        <v>290</v>
      </c>
      <c r="T185" s="334" t="s">
        <v>290</v>
      </c>
      <c r="U185" s="66"/>
      <c r="V185" s="339" t="s">
        <v>290</v>
      </c>
      <c r="W185" s="340" t="s">
        <v>290</v>
      </c>
      <c r="X185" s="66"/>
      <c r="Y185" s="350" t="s">
        <v>290</v>
      </c>
      <c r="Z185" s="66"/>
      <c r="AA185" s="327" t="s">
        <v>290</v>
      </c>
      <c r="AB185" s="328" t="s">
        <v>290</v>
      </c>
      <c r="AC185" s="66"/>
      <c r="AD185" s="333" t="s">
        <v>290</v>
      </c>
      <c r="AE185" s="334" t="s">
        <v>290</v>
      </c>
      <c r="AF185" s="66"/>
      <c r="AG185" s="339" t="s">
        <v>290</v>
      </c>
      <c r="AH185" s="340" t="s">
        <v>290</v>
      </c>
      <c r="AI185" s="66"/>
      <c r="AJ185" s="350" t="s">
        <v>290</v>
      </c>
      <c r="AK185" s="66"/>
      <c r="AL185" s="384"/>
      <c r="AM185" s="66"/>
    </row>
    <row r="186" spans="1:39" x14ac:dyDescent="0.25">
      <c r="A186" s="384"/>
      <c r="B186" s="66"/>
      <c r="C186" s="378" t="s">
        <v>290</v>
      </c>
      <c r="D186" s="316" t="s">
        <v>290</v>
      </c>
      <c r="E186" s="356" t="s">
        <v>290</v>
      </c>
      <c r="F186" s="356" t="s">
        <v>290</v>
      </c>
      <c r="G186" s="317" t="s">
        <v>290</v>
      </c>
      <c r="H186" s="136"/>
      <c r="I186" s="321" t="s">
        <v>290</v>
      </c>
      <c r="J186" s="66"/>
      <c r="K186" s="66"/>
      <c r="L186" s="321" t="s">
        <v>290</v>
      </c>
      <c r="M186" s="324" t="s">
        <v>290</v>
      </c>
      <c r="N186" s="317" t="s">
        <v>290</v>
      </c>
      <c r="O186" s="66"/>
      <c r="P186" s="327" t="s">
        <v>290</v>
      </c>
      <c r="Q186" s="328" t="s">
        <v>290</v>
      </c>
      <c r="R186" s="66"/>
      <c r="S186" s="333" t="s">
        <v>290</v>
      </c>
      <c r="T186" s="334" t="s">
        <v>290</v>
      </c>
      <c r="U186" s="66"/>
      <c r="V186" s="339" t="s">
        <v>290</v>
      </c>
      <c r="W186" s="340" t="s">
        <v>290</v>
      </c>
      <c r="X186" s="66"/>
      <c r="Y186" s="350" t="s">
        <v>290</v>
      </c>
      <c r="Z186" s="66"/>
      <c r="AA186" s="327" t="s">
        <v>290</v>
      </c>
      <c r="AB186" s="328" t="s">
        <v>290</v>
      </c>
      <c r="AC186" s="66"/>
      <c r="AD186" s="333" t="s">
        <v>290</v>
      </c>
      <c r="AE186" s="334" t="s">
        <v>290</v>
      </c>
      <c r="AF186" s="66"/>
      <c r="AG186" s="339" t="s">
        <v>290</v>
      </c>
      <c r="AH186" s="340" t="s">
        <v>290</v>
      </c>
      <c r="AI186" s="66"/>
      <c r="AJ186" s="350" t="s">
        <v>290</v>
      </c>
      <c r="AK186" s="66"/>
      <c r="AL186" s="384"/>
      <c r="AM186" s="66"/>
    </row>
    <row r="187" spans="1:39" x14ac:dyDescent="0.25">
      <c r="A187" s="384"/>
      <c r="B187" s="66"/>
      <c r="C187" s="378" t="s">
        <v>290</v>
      </c>
      <c r="D187" s="316" t="s">
        <v>290</v>
      </c>
      <c r="E187" s="356" t="s">
        <v>290</v>
      </c>
      <c r="F187" s="356" t="s">
        <v>290</v>
      </c>
      <c r="G187" s="317" t="s">
        <v>290</v>
      </c>
      <c r="H187" s="136"/>
      <c r="I187" s="321" t="s">
        <v>290</v>
      </c>
      <c r="J187" s="66"/>
      <c r="K187" s="66"/>
      <c r="L187" s="321" t="s">
        <v>290</v>
      </c>
      <c r="M187" s="324" t="s">
        <v>290</v>
      </c>
      <c r="N187" s="317" t="s">
        <v>290</v>
      </c>
      <c r="O187" s="66"/>
      <c r="P187" s="327" t="s">
        <v>290</v>
      </c>
      <c r="Q187" s="328" t="s">
        <v>290</v>
      </c>
      <c r="R187" s="66"/>
      <c r="S187" s="333" t="s">
        <v>290</v>
      </c>
      <c r="T187" s="334" t="s">
        <v>290</v>
      </c>
      <c r="U187" s="66"/>
      <c r="V187" s="339" t="s">
        <v>290</v>
      </c>
      <c r="W187" s="340" t="s">
        <v>290</v>
      </c>
      <c r="X187" s="66"/>
      <c r="Y187" s="350" t="s">
        <v>290</v>
      </c>
      <c r="Z187" s="66"/>
      <c r="AA187" s="327" t="s">
        <v>290</v>
      </c>
      <c r="AB187" s="328" t="s">
        <v>290</v>
      </c>
      <c r="AC187" s="66"/>
      <c r="AD187" s="333" t="s">
        <v>290</v>
      </c>
      <c r="AE187" s="334" t="s">
        <v>290</v>
      </c>
      <c r="AF187" s="66"/>
      <c r="AG187" s="339" t="s">
        <v>290</v>
      </c>
      <c r="AH187" s="340" t="s">
        <v>290</v>
      </c>
      <c r="AI187" s="66"/>
      <c r="AJ187" s="350" t="s">
        <v>290</v>
      </c>
      <c r="AK187" s="66"/>
      <c r="AL187" s="384"/>
      <c r="AM187" s="66"/>
    </row>
    <row r="188" spans="1:39" x14ac:dyDescent="0.25">
      <c r="A188" s="384"/>
      <c r="B188" s="66"/>
      <c r="C188" s="378" t="s">
        <v>290</v>
      </c>
      <c r="D188" s="316" t="s">
        <v>290</v>
      </c>
      <c r="E188" s="356" t="s">
        <v>290</v>
      </c>
      <c r="F188" s="356" t="s">
        <v>290</v>
      </c>
      <c r="G188" s="317" t="s">
        <v>290</v>
      </c>
      <c r="H188" s="136"/>
      <c r="I188" s="321" t="s">
        <v>290</v>
      </c>
      <c r="J188" s="66"/>
      <c r="K188" s="66"/>
      <c r="L188" s="321" t="s">
        <v>290</v>
      </c>
      <c r="M188" s="324" t="s">
        <v>290</v>
      </c>
      <c r="N188" s="317" t="s">
        <v>290</v>
      </c>
      <c r="O188" s="66"/>
      <c r="P188" s="327" t="s">
        <v>290</v>
      </c>
      <c r="Q188" s="328" t="s">
        <v>290</v>
      </c>
      <c r="R188" s="66"/>
      <c r="S188" s="333" t="s">
        <v>290</v>
      </c>
      <c r="T188" s="334" t="s">
        <v>290</v>
      </c>
      <c r="U188" s="66"/>
      <c r="V188" s="339" t="s">
        <v>290</v>
      </c>
      <c r="W188" s="340" t="s">
        <v>290</v>
      </c>
      <c r="X188" s="66"/>
      <c r="Y188" s="350" t="s">
        <v>290</v>
      </c>
      <c r="Z188" s="66"/>
      <c r="AA188" s="327" t="s">
        <v>290</v>
      </c>
      <c r="AB188" s="328" t="s">
        <v>290</v>
      </c>
      <c r="AC188" s="66"/>
      <c r="AD188" s="333" t="s">
        <v>290</v>
      </c>
      <c r="AE188" s="334" t="s">
        <v>290</v>
      </c>
      <c r="AF188" s="66"/>
      <c r="AG188" s="339" t="s">
        <v>290</v>
      </c>
      <c r="AH188" s="340" t="s">
        <v>290</v>
      </c>
      <c r="AI188" s="66"/>
      <c r="AJ188" s="350" t="s">
        <v>290</v>
      </c>
      <c r="AK188" s="66"/>
      <c r="AL188" s="384"/>
      <c r="AM188" s="66"/>
    </row>
    <row r="189" spans="1:39" x14ac:dyDescent="0.25">
      <c r="A189" s="384"/>
      <c r="B189" s="66"/>
      <c r="C189" s="378" t="s">
        <v>290</v>
      </c>
      <c r="D189" s="316" t="s">
        <v>290</v>
      </c>
      <c r="E189" s="356" t="s">
        <v>290</v>
      </c>
      <c r="F189" s="356" t="s">
        <v>290</v>
      </c>
      <c r="G189" s="317" t="s">
        <v>290</v>
      </c>
      <c r="H189" s="136"/>
      <c r="I189" s="321" t="s">
        <v>290</v>
      </c>
      <c r="J189" s="66"/>
      <c r="K189" s="66"/>
      <c r="L189" s="321" t="s">
        <v>290</v>
      </c>
      <c r="M189" s="324" t="s">
        <v>290</v>
      </c>
      <c r="N189" s="317" t="s">
        <v>290</v>
      </c>
      <c r="O189" s="66"/>
      <c r="P189" s="327" t="s">
        <v>290</v>
      </c>
      <c r="Q189" s="328" t="s">
        <v>290</v>
      </c>
      <c r="R189" s="66"/>
      <c r="S189" s="333" t="s">
        <v>290</v>
      </c>
      <c r="T189" s="334" t="s">
        <v>290</v>
      </c>
      <c r="U189" s="66"/>
      <c r="V189" s="339" t="s">
        <v>290</v>
      </c>
      <c r="W189" s="340" t="s">
        <v>290</v>
      </c>
      <c r="X189" s="66"/>
      <c r="Y189" s="350" t="s">
        <v>290</v>
      </c>
      <c r="Z189" s="66"/>
      <c r="AA189" s="327" t="s">
        <v>290</v>
      </c>
      <c r="AB189" s="328" t="s">
        <v>290</v>
      </c>
      <c r="AC189" s="66"/>
      <c r="AD189" s="333" t="s">
        <v>290</v>
      </c>
      <c r="AE189" s="334" t="s">
        <v>290</v>
      </c>
      <c r="AF189" s="66"/>
      <c r="AG189" s="339" t="s">
        <v>290</v>
      </c>
      <c r="AH189" s="340" t="s">
        <v>290</v>
      </c>
      <c r="AI189" s="66"/>
      <c r="AJ189" s="350" t="s">
        <v>290</v>
      </c>
      <c r="AK189" s="66"/>
      <c r="AL189" s="384"/>
      <c r="AM189" s="66"/>
    </row>
    <row r="190" spans="1:39" x14ac:dyDescent="0.25">
      <c r="A190" s="384"/>
      <c r="B190" s="66"/>
      <c r="C190" s="378" t="s">
        <v>290</v>
      </c>
      <c r="D190" s="316" t="s">
        <v>290</v>
      </c>
      <c r="E190" s="356" t="s">
        <v>290</v>
      </c>
      <c r="F190" s="356" t="s">
        <v>290</v>
      </c>
      <c r="G190" s="317" t="s">
        <v>290</v>
      </c>
      <c r="H190" s="136"/>
      <c r="I190" s="321" t="s">
        <v>290</v>
      </c>
      <c r="J190" s="66"/>
      <c r="K190" s="66"/>
      <c r="L190" s="321" t="s">
        <v>290</v>
      </c>
      <c r="M190" s="324" t="s">
        <v>290</v>
      </c>
      <c r="N190" s="317" t="s">
        <v>290</v>
      </c>
      <c r="O190" s="66"/>
      <c r="P190" s="327" t="s">
        <v>290</v>
      </c>
      <c r="Q190" s="328" t="s">
        <v>290</v>
      </c>
      <c r="R190" s="66"/>
      <c r="S190" s="333" t="s">
        <v>290</v>
      </c>
      <c r="T190" s="334" t="s">
        <v>290</v>
      </c>
      <c r="U190" s="66"/>
      <c r="V190" s="339" t="s">
        <v>290</v>
      </c>
      <c r="W190" s="340" t="s">
        <v>290</v>
      </c>
      <c r="X190" s="66"/>
      <c r="Y190" s="350" t="s">
        <v>290</v>
      </c>
      <c r="Z190" s="66"/>
      <c r="AA190" s="327" t="s">
        <v>290</v>
      </c>
      <c r="AB190" s="328" t="s">
        <v>290</v>
      </c>
      <c r="AC190" s="66"/>
      <c r="AD190" s="333" t="s">
        <v>290</v>
      </c>
      <c r="AE190" s="334" t="s">
        <v>290</v>
      </c>
      <c r="AF190" s="66"/>
      <c r="AG190" s="339" t="s">
        <v>290</v>
      </c>
      <c r="AH190" s="340" t="s">
        <v>290</v>
      </c>
      <c r="AI190" s="66"/>
      <c r="AJ190" s="350" t="s">
        <v>290</v>
      </c>
      <c r="AK190" s="66"/>
      <c r="AL190" s="384"/>
      <c r="AM190" s="66"/>
    </row>
    <row r="191" spans="1:39" x14ac:dyDescent="0.25">
      <c r="A191" s="384"/>
      <c r="B191" s="66"/>
      <c r="C191" s="378" t="s">
        <v>290</v>
      </c>
      <c r="D191" s="316" t="s">
        <v>290</v>
      </c>
      <c r="E191" s="356" t="s">
        <v>290</v>
      </c>
      <c r="F191" s="356" t="s">
        <v>290</v>
      </c>
      <c r="G191" s="317" t="s">
        <v>290</v>
      </c>
      <c r="H191" s="136"/>
      <c r="I191" s="321" t="s">
        <v>290</v>
      </c>
      <c r="J191" s="66"/>
      <c r="K191" s="66"/>
      <c r="L191" s="321" t="s">
        <v>290</v>
      </c>
      <c r="M191" s="324" t="s">
        <v>290</v>
      </c>
      <c r="N191" s="317" t="s">
        <v>290</v>
      </c>
      <c r="O191" s="66"/>
      <c r="P191" s="327" t="s">
        <v>290</v>
      </c>
      <c r="Q191" s="328" t="s">
        <v>290</v>
      </c>
      <c r="R191" s="66"/>
      <c r="S191" s="333" t="s">
        <v>290</v>
      </c>
      <c r="T191" s="334" t="s">
        <v>290</v>
      </c>
      <c r="U191" s="66"/>
      <c r="V191" s="339" t="s">
        <v>290</v>
      </c>
      <c r="W191" s="340" t="s">
        <v>290</v>
      </c>
      <c r="X191" s="66"/>
      <c r="Y191" s="350" t="s">
        <v>290</v>
      </c>
      <c r="Z191" s="66"/>
      <c r="AA191" s="327" t="s">
        <v>290</v>
      </c>
      <c r="AB191" s="328" t="s">
        <v>290</v>
      </c>
      <c r="AC191" s="66"/>
      <c r="AD191" s="333" t="s">
        <v>290</v>
      </c>
      <c r="AE191" s="334" t="s">
        <v>290</v>
      </c>
      <c r="AF191" s="66"/>
      <c r="AG191" s="339" t="s">
        <v>290</v>
      </c>
      <c r="AH191" s="340" t="s">
        <v>290</v>
      </c>
      <c r="AI191" s="66"/>
      <c r="AJ191" s="350" t="s">
        <v>290</v>
      </c>
      <c r="AK191" s="66"/>
      <c r="AL191" s="384"/>
      <c r="AM191" s="66"/>
    </row>
    <row r="192" spans="1:39" x14ac:dyDescent="0.25">
      <c r="A192" s="384"/>
      <c r="B192" s="66"/>
      <c r="C192" s="378" t="s">
        <v>290</v>
      </c>
      <c r="D192" s="316" t="s">
        <v>290</v>
      </c>
      <c r="E192" s="356" t="s">
        <v>290</v>
      </c>
      <c r="F192" s="356" t="s">
        <v>290</v>
      </c>
      <c r="G192" s="317" t="s">
        <v>290</v>
      </c>
      <c r="H192" s="136"/>
      <c r="I192" s="321" t="s">
        <v>290</v>
      </c>
      <c r="J192" s="66"/>
      <c r="K192" s="66"/>
      <c r="L192" s="321" t="s">
        <v>290</v>
      </c>
      <c r="M192" s="324" t="s">
        <v>290</v>
      </c>
      <c r="N192" s="317" t="s">
        <v>290</v>
      </c>
      <c r="O192" s="66"/>
      <c r="P192" s="327" t="s">
        <v>290</v>
      </c>
      <c r="Q192" s="328" t="s">
        <v>290</v>
      </c>
      <c r="R192" s="66"/>
      <c r="S192" s="333" t="s">
        <v>290</v>
      </c>
      <c r="T192" s="334" t="s">
        <v>290</v>
      </c>
      <c r="U192" s="66"/>
      <c r="V192" s="339" t="s">
        <v>290</v>
      </c>
      <c r="W192" s="340" t="s">
        <v>290</v>
      </c>
      <c r="X192" s="66"/>
      <c r="Y192" s="350" t="s">
        <v>290</v>
      </c>
      <c r="Z192" s="66"/>
      <c r="AA192" s="327" t="s">
        <v>290</v>
      </c>
      <c r="AB192" s="328" t="s">
        <v>290</v>
      </c>
      <c r="AC192" s="66"/>
      <c r="AD192" s="333" t="s">
        <v>290</v>
      </c>
      <c r="AE192" s="334" t="s">
        <v>290</v>
      </c>
      <c r="AF192" s="66"/>
      <c r="AG192" s="339" t="s">
        <v>290</v>
      </c>
      <c r="AH192" s="340" t="s">
        <v>290</v>
      </c>
      <c r="AI192" s="66"/>
      <c r="AJ192" s="350" t="s">
        <v>290</v>
      </c>
      <c r="AK192" s="66"/>
      <c r="AL192" s="384"/>
      <c r="AM192" s="66"/>
    </row>
    <row r="193" spans="1:39" x14ac:dyDescent="0.25">
      <c r="A193" s="384"/>
      <c r="B193" s="66"/>
      <c r="C193" s="378" t="s">
        <v>290</v>
      </c>
      <c r="D193" s="316" t="s">
        <v>290</v>
      </c>
      <c r="E193" s="356" t="s">
        <v>290</v>
      </c>
      <c r="F193" s="356" t="s">
        <v>290</v>
      </c>
      <c r="G193" s="317" t="s">
        <v>290</v>
      </c>
      <c r="H193" s="136"/>
      <c r="I193" s="321" t="s">
        <v>290</v>
      </c>
      <c r="J193" s="66"/>
      <c r="K193" s="66"/>
      <c r="L193" s="321" t="s">
        <v>290</v>
      </c>
      <c r="M193" s="324" t="s">
        <v>290</v>
      </c>
      <c r="N193" s="317" t="s">
        <v>290</v>
      </c>
      <c r="O193" s="66"/>
      <c r="P193" s="327" t="s">
        <v>290</v>
      </c>
      <c r="Q193" s="328" t="s">
        <v>290</v>
      </c>
      <c r="R193" s="66"/>
      <c r="S193" s="333" t="s">
        <v>290</v>
      </c>
      <c r="T193" s="334" t="s">
        <v>290</v>
      </c>
      <c r="U193" s="66"/>
      <c r="V193" s="339" t="s">
        <v>290</v>
      </c>
      <c r="W193" s="340" t="s">
        <v>290</v>
      </c>
      <c r="X193" s="66"/>
      <c r="Y193" s="350" t="s">
        <v>290</v>
      </c>
      <c r="Z193" s="66"/>
      <c r="AA193" s="327" t="s">
        <v>290</v>
      </c>
      <c r="AB193" s="328" t="s">
        <v>290</v>
      </c>
      <c r="AC193" s="66"/>
      <c r="AD193" s="333" t="s">
        <v>290</v>
      </c>
      <c r="AE193" s="334" t="s">
        <v>290</v>
      </c>
      <c r="AF193" s="66"/>
      <c r="AG193" s="339" t="s">
        <v>290</v>
      </c>
      <c r="AH193" s="340" t="s">
        <v>290</v>
      </c>
      <c r="AI193" s="66"/>
      <c r="AJ193" s="350" t="s">
        <v>290</v>
      </c>
      <c r="AK193" s="66"/>
      <c r="AL193" s="384"/>
      <c r="AM193" s="66"/>
    </row>
    <row r="194" spans="1:39" x14ac:dyDescent="0.25">
      <c r="A194" s="384"/>
      <c r="B194" s="66"/>
      <c r="C194" s="378" t="s">
        <v>290</v>
      </c>
      <c r="D194" s="316" t="s">
        <v>290</v>
      </c>
      <c r="E194" s="356" t="s">
        <v>290</v>
      </c>
      <c r="F194" s="356" t="s">
        <v>290</v>
      </c>
      <c r="G194" s="317" t="s">
        <v>290</v>
      </c>
      <c r="H194" s="136"/>
      <c r="I194" s="321" t="s">
        <v>290</v>
      </c>
      <c r="J194" s="66"/>
      <c r="K194" s="66"/>
      <c r="L194" s="321" t="s">
        <v>290</v>
      </c>
      <c r="M194" s="324" t="s">
        <v>290</v>
      </c>
      <c r="N194" s="317" t="s">
        <v>290</v>
      </c>
      <c r="O194" s="66"/>
      <c r="P194" s="327" t="s">
        <v>290</v>
      </c>
      <c r="Q194" s="328" t="s">
        <v>290</v>
      </c>
      <c r="R194" s="66"/>
      <c r="S194" s="333" t="s">
        <v>290</v>
      </c>
      <c r="T194" s="334" t="s">
        <v>290</v>
      </c>
      <c r="U194" s="66"/>
      <c r="V194" s="339" t="s">
        <v>290</v>
      </c>
      <c r="W194" s="340" t="s">
        <v>290</v>
      </c>
      <c r="X194" s="66"/>
      <c r="Y194" s="350" t="s">
        <v>290</v>
      </c>
      <c r="Z194" s="66"/>
      <c r="AA194" s="327" t="s">
        <v>290</v>
      </c>
      <c r="AB194" s="328" t="s">
        <v>290</v>
      </c>
      <c r="AC194" s="66"/>
      <c r="AD194" s="333" t="s">
        <v>290</v>
      </c>
      <c r="AE194" s="334" t="s">
        <v>290</v>
      </c>
      <c r="AF194" s="66"/>
      <c r="AG194" s="339" t="s">
        <v>290</v>
      </c>
      <c r="AH194" s="340" t="s">
        <v>290</v>
      </c>
      <c r="AI194" s="66"/>
      <c r="AJ194" s="350" t="s">
        <v>290</v>
      </c>
      <c r="AK194" s="66"/>
      <c r="AL194" s="384"/>
      <c r="AM194" s="66"/>
    </row>
    <row r="195" spans="1:39" x14ac:dyDescent="0.25">
      <c r="A195" s="384"/>
      <c r="B195" s="66"/>
      <c r="C195" s="378" t="s">
        <v>290</v>
      </c>
      <c r="D195" s="316" t="s">
        <v>290</v>
      </c>
      <c r="E195" s="356" t="s">
        <v>290</v>
      </c>
      <c r="F195" s="356" t="s">
        <v>290</v>
      </c>
      <c r="G195" s="317" t="s">
        <v>290</v>
      </c>
      <c r="H195" s="136"/>
      <c r="I195" s="321" t="s">
        <v>290</v>
      </c>
      <c r="J195" s="66"/>
      <c r="K195" s="66"/>
      <c r="L195" s="321" t="s">
        <v>290</v>
      </c>
      <c r="M195" s="324" t="s">
        <v>290</v>
      </c>
      <c r="N195" s="317" t="s">
        <v>290</v>
      </c>
      <c r="O195" s="66"/>
      <c r="P195" s="327" t="s">
        <v>290</v>
      </c>
      <c r="Q195" s="328" t="s">
        <v>290</v>
      </c>
      <c r="R195" s="66"/>
      <c r="S195" s="333" t="s">
        <v>290</v>
      </c>
      <c r="T195" s="334" t="s">
        <v>290</v>
      </c>
      <c r="U195" s="66"/>
      <c r="V195" s="339" t="s">
        <v>290</v>
      </c>
      <c r="W195" s="340" t="s">
        <v>290</v>
      </c>
      <c r="X195" s="66"/>
      <c r="Y195" s="350" t="s">
        <v>290</v>
      </c>
      <c r="Z195" s="66"/>
      <c r="AA195" s="327" t="s">
        <v>290</v>
      </c>
      <c r="AB195" s="328" t="s">
        <v>290</v>
      </c>
      <c r="AC195" s="66"/>
      <c r="AD195" s="333" t="s">
        <v>290</v>
      </c>
      <c r="AE195" s="334" t="s">
        <v>290</v>
      </c>
      <c r="AF195" s="66"/>
      <c r="AG195" s="339" t="s">
        <v>290</v>
      </c>
      <c r="AH195" s="340" t="s">
        <v>290</v>
      </c>
      <c r="AI195" s="66"/>
      <c r="AJ195" s="350" t="s">
        <v>290</v>
      </c>
      <c r="AK195" s="66"/>
      <c r="AL195" s="384"/>
      <c r="AM195" s="66"/>
    </row>
    <row r="196" spans="1:39" x14ac:dyDescent="0.25">
      <c r="A196" s="384"/>
      <c r="B196" s="66"/>
      <c r="C196" s="378" t="s">
        <v>290</v>
      </c>
      <c r="D196" s="316" t="s">
        <v>290</v>
      </c>
      <c r="E196" s="356" t="s">
        <v>290</v>
      </c>
      <c r="F196" s="356" t="s">
        <v>290</v>
      </c>
      <c r="G196" s="317" t="s">
        <v>290</v>
      </c>
      <c r="H196" s="136"/>
      <c r="I196" s="321" t="s">
        <v>290</v>
      </c>
      <c r="J196" s="66"/>
      <c r="K196" s="66"/>
      <c r="L196" s="321" t="s">
        <v>290</v>
      </c>
      <c r="M196" s="324" t="s">
        <v>290</v>
      </c>
      <c r="N196" s="317" t="s">
        <v>290</v>
      </c>
      <c r="O196" s="66"/>
      <c r="P196" s="327" t="s">
        <v>290</v>
      </c>
      <c r="Q196" s="328" t="s">
        <v>290</v>
      </c>
      <c r="R196" s="66"/>
      <c r="S196" s="333" t="s">
        <v>290</v>
      </c>
      <c r="T196" s="334" t="s">
        <v>290</v>
      </c>
      <c r="U196" s="66"/>
      <c r="V196" s="339" t="s">
        <v>290</v>
      </c>
      <c r="W196" s="340" t="s">
        <v>290</v>
      </c>
      <c r="X196" s="66"/>
      <c r="Y196" s="350" t="s">
        <v>290</v>
      </c>
      <c r="Z196" s="66"/>
      <c r="AA196" s="327" t="s">
        <v>290</v>
      </c>
      <c r="AB196" s="328" t="s">
        <v>290</v>
      </c>
      <c r="AC196" s="66"/>
      <c r="AD196" s="333" t="s">
        <v>290</v>
      </c>
      <c r="AE196" s="334" t="s">
        <v>290</v>
      </c>
      <c r="AF196" s="66"/>
      <c r="AG196" s="339" t="s">
        <v>290</v>
      </c>
      <c r="AH196" s="340" t="s">
        <v>290</v>
      </c>
      <c r="AI196" s="66"/>
      <c r="AJ196" s="350" t="s">
        <v>290</v>
      </c>
      <c r="AK196" s="66"/>
      <c r="AL196" s="384"/>
      <c r="AM196" s="66"/>
    </row>
    <row r="197" spans="1:39" x14ac:dyDescent="0.25">
      <c r="A197" s="384"/>
      <c r="B197" s="66"/>
      <c r="C197" s="378" t="s">
        <v>290</v>
      </c>
      <c r="D197" s="316" t="s">
        <v>290</v>
      </c>
      <c r="E197" s="356" t="s">
        <v>290</v>
      </c>
      <c r="F197" s="356" t="s">
        <v>290</v>
      </c>
      <c r="G197" s="317" t="s">
        <v>290</v>
      </c>
      <c r="H197" s="136"/>
      <c r="I197" s="321" t="s">
        <v>290</v>
      </c>
      <c r="J197" s="66"/>
      <c r="K197" s="66"/>
      <c r="L197" s="321" t="s">
        <v>290</v>
      </c>
      <c r="M197" s="324" t="s">
        <v>290</v>
      </c>
      <c r="N197" s="317" t="s">
        <v>290</v>
      </c>
      <c r="O197" s="66"/>
      <c r="P197" s="327" t="s">
        <v>290</v>
      </c>
      <c r="Q197" s="328" t="s">
        <v>290</v>
      </c>
      <c r="R197" s="66"/>
      <c r="S197" s="333" t="s">
        <v>290</v>
      </c>
      <c r="T197" s="334" t="s">
        <v>290</v>
      </c>
      <c r="U197" s="66"/>
      <c r="V197" s="339" t="s">
        <v>290</v>
      </c>
      <c r="W197" s="340" t="s">
        <v>290</v>
      </c>
      <c r="X197" s="66"/>
      <c r="Y197" s="350" t="s">
        <v>290</v>
      </c>
      <c r="Z197" s="66"/>
      <c r="AA197" s="327" t="s">
        <v>290</v>
      </c>
      <c r="AB197" s="328" t="s">
        <v>290</v>
      </c>
      <c r="AC197" s="66"/>
      <c r="AD197" s="333" t="s">
        <v>290</v>
      </c>
      <c r="AE197" s="334" t="s">
        <v>290</v>
      </c>
      <c r="AF197" s="66"/>
      <c r="AG197" s="339" t="s">
        <v>290</v>
      </c>
      <c r="AH197" s="340" t="s">
        <v>290</v>
      </c>
      <c r="AI197" s="66"/>
      <c r="AJ197" s="350" t="s">
        <v>290</v>
      </c>
      <c r="AK197" s="66"/>
      <c r="AL197" s="384"/>
      <c r="AM197" s="66"/>
    </row>
    <row r="198" spans="1:39" x14ac:dyDescent="0.25">
      <c r="A198" s="384"/>
      <c r="B198" s="66"/>
      <c r="C198" s="378" t="s">
        <v>290</v>
      </c>
      <c r="D198" s="316" t="s">
        <v>290</v>
      </c>
      <c r="E198" s="356" t="s">
        <v>290</v>
      </c>
      <c r="F198" s="356" t="s">
        <v>290</v>
      </c>
      <c r="G198" s="317" t="s">
        <v>290</v>
      </c>
      <c r="H198" s="136"/>
      <c r="I198" s="321" t="s">
        <v>290</v>
      </c>
      <c r="J198" s="66"/>
      <c r="K198" s="66"/>
      <c r="L198" s="321" t="s">
        <v>290</v>
      </c>
      <c r="M198" s="324" t="s">
        <v>290</v>
      </c>
      <c r="N198" s="317" t="s">
        <v>290</v>
      </c>
      <c r="O198" s="66"/>
      <c r="P198" s="327" t="s">
        <v>290</v>
      </c>
      <c r="Q198" s="328" t="s">
        <v>290</v>
      </c>
      <c r="R198" s="66"/>
      <c r="S198" s="333" t="s">
        <v>290</v>
      </c>
      <c r="T198" s="334" t="s">
        <v>290</v>
      </c>
      <c r="U198" s="66"/>
      <c r="V198" s="339" t="s">
        <v>290</v>
      </c>
      <c r="W198" s="340" t="s">
        <v>290</v>
      </c>
      <c r="X198" s="66"/>
      <c r="Y198" s="350" t="s">
        <v>290</v>
      </c>
      <c r="Z198" s="66"/>
      <c r="AA198" s="327" t="s">
        <v>290</v>
      </c>
      <c r="AB198" s="328" t="s">
        <v>290</v>
      </c>
      <c r="AC198" s="66"/>
      <c r="AD198" s="333" t="s">
        <v>290</v>
      </c>
      <c r="AE198" s="334" t="s">
        <v>290</v>
      </c>
      <c r="AF198" s="66"/>
      <c r="AG198" s="339" t="s">
        <v>290</v>
      </c>
      <c r="AH198" s="340" t="s">
        <v>290</v>
      </c>
      <c r="AI198" s="66"/>
      <c r="AJ198" s="350" t="s">
        <v>290</v>
      </c>
      <c r="AK198" s="66"/>
      <c r="AL198" s="384"/>
      <c r="AM198" s="66"/>
    </row>
    <row r="199" spans="1:39" x14ac:dyDescent="0.25">
      <c r="A199" s="384"/>
      <c r="B199" s="66"/>
      <c r="C199" s="378" t="s">
        <v>290</v>
      </c>
      <c r="D199" s="316" t="s">
        <v>290</v>
      </c>
      <c r="E199" s="356" t="s">
        <v>290</v>
      </c>
      <c r="F199" s="356" t="s">
        <v>290</v>
      </c>
      <c r="G199" s="317" t="s">
        <v>290</v>
      </c>
      <c r="H199" s="136"/>
      <c r="I199" s="321" t="s">
        <v>290</v>
      </c>
      <c r="J199" s="66"/>
      <c r="K199" s="66"/>
      <c r="L199" s="321" t="s">
        <v>290</v>
      </c>
      <c r="M199" s="324" t="s">
        <v>290</v>
      </c>
      <c r="N199" s="317" t="s">
        <v>290</v>
      </c>
      <c r="O199" s="66"/>
      <c r="P199" s="327" t="s">
        <v>290</v>
      </c>
      <c r="Q199" s="328" t="s">
        <v>290</v>
      </c>
      <c r="R199" s="66"/>
      <c r="S199" s="333" t="s">
        <v>290</v>
      </c>
      <c r="T199" s="334" t="s">
        <v>290</v>
      </c>
      <c r="U199" s="66"/>
      <c r="V199" s="339" t="s">
        <v>290</v>
      </c>
      <c r="W199" s="340" t="s">
        <v>290</v>
      </c>
      <c r="X199" s="66"/>
      <c r="Y199" s="350" t="s">
        <v>290</v>
      </c>
      <c r="Z199" s="66"/>
      <c r="AA199" s="327" t="s">
        <v>290</v>
      </c>
      <c r="AB199" s="328" t="s">
        <v>290</v>
      </c>
      <c r="AC199" s="66"/>
      <c r="AD199" s="333" t="s">
        <v>290</v>
      </c>
      <c r="AE199" s="334" t="s">
        <v>290</v>
      </c>
      <c r="AF199" s="66"/>
      <c r="AG199" s="339" t="s">
        <v>290</v>
      </c>
      <c r="AH199" s="340" t="s">
        <v>290</v>
      </c>
      <c r="AI199" s="66"/>
      <c r="AJ199" s="350" t="s">
        <v>290</v>
      </c>
      <c r="AK199" s="66"/>
      <c r="AL199" s="384"/>
      <c r="AM199" s="66"/>
    </row>
    <row r="200" spans="1:39" x14ac:dyDescent="0.25">
      <c r="A200" s="384"/>
      <c r="B200" s="66"/>
      <c r="C200" s="378" t="s">
        <v>290</v>
      </c>
      <c r="D200" s="316" t="s">
        <v>290</v>
      </c>
      <c r="E200" s="356" t="s">
        <v>290</v>
      </c>
      <c r="F200" s="356" t="s">
        <v>290</v>
      </c>
      <c r="G200" s="317" t="s">
        <v>290</v>
      </c>
      <c r="H200" s="136"/>
      <c r="I200" s="321" t="s">
        <v>290</v>
      </c>
      <c r="J200" s="66"/>
      <c r="K200" s="66"/>
      <c r="L200" s="321" t="s">
        <v>290</v>
      </c>
      <c r="M200" s="324" t="s">
        <v>290</v>
      </c>
      <c r="N200" s="317" t="s">
        <v>290</v>
      </c>
      <c r="O200" s="66"/>
      <c r="P200" s="327" t="s">
        <v>290</v>
      </c>
      <c r="Q200" s="328" t="s">
        <v>290</v>
      </c>
      <c r="R200" s="66"/>
      <c r="S200" s="333" t="s">
        <v>290</v>
      </c>
      <c r="T200" s="334" t="s">
        <v>290</v>
      </c>
      <c r="U200" s="66"/>
      <c r="V200" s="339" t="s">
        <v>290</v>
      </c>
      <c r="W200" s="340" t="s">
        <v>290</v>
      </c>
      <c r="X200" s="66"/>
      <c r="Y200" s="350" t="s">
        <v>290</v>
      </c>
      <c r="Z200" s="66"/>
      <c r="AA200" s="327" t="s">
        <v>290</v>
      </c>
      <c r="AB200" s="328" t="s">
        <v>290</v>
      </c>
      <c r="AC200" s="66"/>
      <c r="AD200" s="333" t="s">
        <v>290</v>
      </c>
      <c r="AE200" s="334" t="s">
        <v>290</v>
      </c>
      <c r="AF200" s="66"/>
      <c r="AG200" s="339" t="s">
        <v>290</v>
      </c>
      <c r="AH200" s="340" t="s">
        <v>290</v>
      </c>
      <c r="AI200" s="66"/>
      <c r="AJ200" s="350" t="s">
        <v>290</v>
      </c>
      <c r="AK200" s="66"/>
      <c r="AL200" s="384"/>
      <c r="AM200" s="66"/>
    </row>
    <row r="201" spans="1:39" x14ac:dyDescent="0.25">
      <c r="A201" s="384"/>
      <c r="B201" s="66"/>
      <c r="C201" s="378" t="s">
        <v>290</v>
      </c>
      <c r="D201" s="316" t="s">
        <v>290</v>
      </c>
      <c r="E201" s="356" t="s">
        <v>290</v>
      </c>
      <c r="F201" s="356" t="s">
        <v>290</v>
      </c>
      <c r="G201" s="317" t="s">
        <v>290</v>
      </c>
      <c r="H201" s="136"/>
      <c r="I201" s="321" t="s">
        <v>290</v>
      </c>
      <c r="J201" s="66"/>
      <c r="K201" s="66"/>
      <c r="L201" s="321" t="s">
        <v>290</v>
      </c>
      <c r="M201" s="324" t="s">
        <v>290</v>
      </c>
      <c r="N201" s="317" t="s">
        <v>290</v>
      </c>
      <c r="O201" s="66"/>
      <c r="P201" s="327" t="s">
        <v>290</v>
      </c>
      <c r="Q201" s="328" t="s">
        <v>290</v>
      </c>
      <c r="R201" s="66"/>
      <c r="S201" s="333" t="s">
        <v>290</v>
      </c>
      <c r="T201" s="334" t="s">
        <v>290</v>
      </c>
      <c r="U201" s="66"/>
      <c r="V201" s="339" t="s">
        <v>290</v>
      </c>
      <c r="W201" s="340" t="s">
        <v>290</v>
      </c>
      <c r="X201" s="66"/>
      <c r="Y201" s="350" t="s">
        <v>290</v>
      </c>
      <c r="Z201" s="66"/>
      <c r="AA201" s="327" t="s">
        <v>290</v>
      </c>
      <c r="AB201" s="328" t="s">
        <v>290</v>
      </c>
      <c r="AC201" s="66"/>
      <c r="AD201" s="333" t="s">
        <v>290</v>
      </c>
      <c r="AE201" s="334" t="s">
        <v>290</v>
      </c>
      <c r="AF201" s="66"/>
      <c r="AG201" s="339" t="s">
        <v>290</v>
      </c>
      <c r="AH201" s="340" t="s">
        <v>290</v>
      </c>
      <c r="AI201" s="66"/>
      <c r="AJ201" s="350" t="s">
        <v>290</v>
      </c>
      <c r="AK201" s="66"/>
      <c r="AL201" s="384"/>
      <c r="AM201" s="66"/>
    </row>
    <row r="202" spans="1:39" x14ac:dyDescent="0.25">
      <c r="A202" s="384"/>
      <c r="B202" s="66"/>
      <c r="C202" s="378" t="s">
        <v>290</v>
      </c>
      <c r="D202" s="316" t="s">
        <v>290</v>
      </c>
      <c r="E202" s="356" t="s">
        <v>290</v>
      </c>
      <c r="F202" s="356" t="s">
        <v>290</v>
      </c>
      <c r="G202" s="317" t="s">
        <v>290</v>
      </c>
      <c r="H202" s="136"/>
      <c r="I202" s="321" t="s">
        <v>290</v>
      </c>
      <c r="J202" s="66"/>
      <c r="K202" s="66"/>
      <c r="L202" s="321" t="s">
        <v>290</v>
      </c>
      <c r="M202" s="324" t="s">
        <v>290</v>
      </c>
      <c r="N202" s="317" t="s">
        <v>290</v>
      </c>
      <c r="O202" s="66"/>
      <c r="P202" s="327" t="s">
        <v>290</v>
      </c>
      <c r="Q202" s="328" t="s">
        <v>290</v>
      </c>
      <c r="R202" s="66"/>
      <c r="S202" s="333" t="s">
        <v>290</v>
      </c>
      <c r="T202" s="334" t="s">
        <v>290</v>
      </c>
      <c r="U202" s="66"/>
      <c r="V202" s="339" t="s">
        <v>290</v>
      </c>
      <c r="W202" s="340" t="s">
        <v>290</v>
      </c>
      <c r="X202" s="66"/>
      <c r="Y202" s="350" t="s">
        <v>290</v>
      </c>
      <c r="Z202" s="66"/>
      <c r="AA202" s="327" t="s">
        <v>290</v>
      </c>
      <c r="AB202" s="328" t="s">
        <v>290</v>
      </c>
      <c r="AC202" s="66"/>
      <c r="AD202" s="333" t="s">
        <v>290</v>
      </c>
      <c r="AE202" s="334" t="s">
        <v>290</v>
      </c>
      <c r="AF202" s="66"/>
      <c r="AG202" s="339" t="s">
        <v>290</v>
      </c>
      <c r="AH202" s="340" t="s">
        <v>290</v>
      </c>
      <c r="AI202" s="66"/>
      <c r="AJ202" s="350" t="s">
        <v>290</v>
      </c>
      <c r="AK202" s="66"/>
      <c r="AL202" s="384"/>
      <c r="AM202" s="66"/>
    </row>
    <row r="203" spans="1:39" x14ac:dyDescent="0.25">
      <c r="A203" s="384"/>
      <c r="B203" s="66"/>
      <c r="C203" s="378" t="s">
        <v>290</v>
      </c>
      <c r="D203" s="316" t="s">
        <v>290</v>
      </c>
      <c r="E203" s="356" t="s">
        <v>290</v>
      </c>
      <c r="F203" s="356" t="s">
        <v>290</v>
      </c>
      <c r="G203" s="317" t="s">
        <v>290</v>
      </c>
      <c r="H203" s="136"/>
      <c r="I203" s="321" t="s">
        <v>290</v>
      </c>
      <c r="J203" s="66"/>
      <c r="K203" s="66"/>
      <c r="L203" s="321" t="s">
        <v>290</v>
      </c>
      <c r="M203" s="324" t="s">
        <v>290</v>
      </c>
      <c r="N203" s="317" t="s">
        <v>290</v>
      </c>
      <c r="O203" s="66"/>
      <c r="P203" s="327" t="s">
        <v>290</v>
      </c>
      <c r="Q203" s="328" t="s">
        <v>290</v>
      </c>
      <c r="R203" s="66"/>
      <c r="S203" s="333" t="s">
        <v>290</v>
      </c>
      <c r="T203" s="334" t="s">
        <v>290</v>
      </c>
      <c r="U203" s="66"/>
      <c r="V203" s="339" t="s">
        <v>290</v>
      </c>
      <c r="W203" s="340" t="s">
        <v>290</v>
      </c>
      <c r="X203" s="66"/>
      <c r="Y203" s="350" t="s">
        <v>290</v>
      </c>
      <c r="Z203" s="66"/>
      <c r="AA203" s="327" t="s">
        <v>290</v>
      </c>
      <c r="AB203" s="328" t="s">
        <v>290</v>
      </c>
      <c r="AC203" s="66"/>
      <c r="AD203" s="333" t="s">
        <v>290</v>
      </c>
      <c r="AE203" s="334" t="s">
        <v>290</v>
      </c>
      <c r="AF203" s="66"/>
      <c r="AG203" s="339" t="s">
        <v>290</v>
      </c>
      <c r="AH203" s="340" t="s">
        <v>290</v>
      </c>
      <c r="AI203" s="66"/>
      <c r="AJ203" s="350" t="s">
        <v>290</v>
      </c>
      <c r="AK203" s="66"/>
      <c r="AL203" s="384"/>
      <c r="AM203" s="66"/>
    </row>
    <row r="204" spans="1:39" x14ac:dyDescent="0.25">
      <c r="A204" s="384"/>
      <c r="B204" s="66"/>
      <c r="C204" s="378" t="s">
        <v>290</v>
      </c>
      <c r="D204" s="316" t="s">
        <v>290</v>
      </c>
      <c r="E204" s="356" t="s">
        <v>290</v>
      </c>
      <c r="F204" s="356" t="s">
        <v>290</v>
      </c>
      <c r="G204" s="317" t="s">
        <v>290</v>
      </c>
      <c r="H204" s="136"/>
      <c r="I204" s="321" t="s">
        <v>290</v>
      </c>
      <c r="J204" s="66"/>
      <c r="K204" s="66"/>
      <c r="L204" s="321" t="s">
        <v>290</v>
      </c>
      <c r="M204" s="324" t="s">
        <v>290</v>
      </c>
      <c r="N204" s="317" t="s">
        <v>290</v>
      </c>
      <c r="O204" s="66"/>
      <c r="P204" s="327" t="s">
        <v>290</v>
      </c>
      <c r="Q204" s="328" t="s">
        <v>290</v>
      </c>
      <c r="R204" s="66"/>
      <c r="S204" s="333" t="s">
        <v>290</v>
      </c>
      <c r="T204" s="334" t="s">
        <v>290</v>
      </c>
      <c r="U204" s="66"/>
      <c r="V204" s="339" t="s">
        <v>290</v>
      </c>
      <c r="W204" s="340" t="s">
        <v>290</v>
      </c>
      <c r="X204" s="66"/>
      <c r="Y204" s="350" t="s">
        <v>290</v>
      </c>
      <c r="Z204" s="66"/>
      <c r="AA204" s="327" t="s">
        <v>290</v>
      </c>
      <c r="AB204" s="328" t="s">
        <v>290</v>
      </c>
      <c r="AC204" s="66"/>
      <c r="AD204" s="333" t="s">
        <v>290</v>
      </c>
      <c r="AE204" s="334" t="s">
        <v>290</v>
      </c>
      <c r="AF204" s="66"/>
      <c r="AG204" s="339" t="s">
        <v>290</v>
      </c>
      <c r="AH204" s="340" t="s">
        <v>290</v>
      </c>
      <c r="AI204" s="66"/>
      <c r="AJ204" s="350" t="s">
        <v>290</v>
      </c>
      <c r="AK204" s="66"/>
      <c r="AL204" s="384"/>
      <c r="AM204" s="66"/>
    </row>
    <row r="205" spans="1:39" x14ac:dyDescent="0.25">
      <c r="A205" s="384"/>
      <c r="B205" s="66"/>
      <c r="C205" s="378" t="s">
        <v>290</v>
      </c>
      <c r="D205" s="316" t="s">
        <v>290</v>
      </c>
      <c r="E205" s="356" t="s">
        <v>290</v>
      </c>
      <c r="F205" s="356" t="s">
        <v>290</v>
      </c>
      <c r="G205" s="317" t="s">
        <v>290</v>
      </c>
      <c r="H205" s="136"/>
      <c r="I205" s="321" t="s">
        <v>290</v>
      </c>
      <c r="J205" s="66"/>
      <c r="K205" s="66"/>
      <c r="L205" s="321" t="s">
        <v>290</v>
      </c>
      <c r="M205" s="324" t="s">
        <v>290</v>
      </c>
      <c r="N205" s="317" t="s">
        <v>290</v>
      </c>
      <c r="O205" s="66"/>
      <c r="P205" s="327" t="s">
        <v>290</v>
      </c>
      <c r="Q205" s="328" t="s">
        <v>290</v>
      </c>
      <c r="R205" s="66"/>
      <c r="S205" s="333" t="s">
        <v>290</v>
      </c>
      <c r="T205" s="334" t="s">
        <v>290</v>
      </c>
      <c r="U205" s="66"/>
      <c r="V205" s="339" t="s">
        <v>290</v>
      </c>
      <c r="W205" s="340" t="s">
        <v>290</v>
      </c>
      <c r="X205" s="66"/>
      <c r="Y205" s="350" t="s">
        <v>290</v>
      </c>
      <c r="Z205" s="66"/>
      <c r="AA205" s="327" t="s">
        <v>290</v>
      </c>
      <c r="AB205" s="328" t="s">
        <v>290</v>
      </c>
      <c r="AC205" s="66"/>
      <c r="AD205" s="333" t="s">
        <v>290</v>
      </c>
      <c r="AE205" s="334" t="s">
        <v>290</v>
      </c>
      <c r="AF205" s="66"/>
      <c r="AG205" s="339" t="s">
        <v>290</v>
      </c>
      <c r="AH205" s="340" t="s">
        <v>290</v>
      </c>
      <c r="AI205" s="66"/>
      <c r="AJ205" s="350" t="s">
        <v>290</v>
      </c>
      <c r="AK205" s="66"/>
      <c r="AL205" s="384"/>
      <c r="AM205" s="66"/>
    </row>
    <row r="206" spans="1:39" x14ac:dyDescent="0.25">
      <c r="A206" s="384"/>
      <c r="B206" s="66"/>
      <c r="C206" s="378" t="s">
        <v>290</v>
      </c>
      <c r="D206" s="316" t="s">
        <v>290</v>
      </c>
      <c r="E206" s="356" t="s">
        <v>290</v>
      </c>
      <c r="F206" s="356" t="s">
        <v>290</v>
      </c>
      <c r="G206" s="317" t="s">
        <v>290</v>
      </c>
      <c r="H206" s="136"/>
      <c r="I206" s="321" t="s">
        <v>290</v>
      </c>
      <c r="J206" s="66"/>
      <c r="K206" s="66"/>
      <c r="L206" s="321" t="s">
        <v>290</v>
      </c>
      <c r="M206" s="324" t="s">
        <v>290</v>
      </c>
      <c r="N206" s="317" t="s">
        <v>290</v>
      </c>
      <c r="O206" s="66"/>
      <c r="P206" s="327" t="s">
        <v>290</v>
      </c>
      <c r="Q206" s="328" t="s">
        <v>290</v>
      </c>
      <c r="R206" s="66"/>
      <c r="S206" s="333" t="s">
        <v>290</v>
      </c>
      <c r="T206" s="334" t="s">
        <v>290</v>
      </c>
      <c r="U206" s="66"/>
      <c r="V206" s="339" t="s">
        <v>290</v>
      </c>
      <c r="W206" s="340" t="s">
        <v>290</v>
      </c>
      <c r="X206" s="66"/>
      <c r="Y206" s="350" t="s">
        <v>290</v>
      </c>
      <c r="Z206" s="66"/>
      <c r="AA206" s="327" t="s">
        <v>290</v>
      </c>
      <c r="AB206" s="328" t="s">
        <v>290</v>
      </c>
      <c r="AC206" s="66"/>
      <c r="AD206" s="333" t="s">
        <v>290</v>
      </c>
      <c r="AE206" s="334" t="s">
        <v>290</v>
      </c>
      <c r="AF206" s="66"/>
      <c r="AG206" s="339" t="s">
        <v>290</v>
      </c>
      <c r="AH206" s="340" t="s">
        <v>290</v>
      </c>
      <c r="AI206" s="66"/>
      <c r="AJ206" s="350" t="s">
        <v>290</v>
      </c>
      <c r="AK206" s="66"/>
      <c r="AL206" s="384"/>
      <c r="AM206" s="66"/>
    </row>
    <row r="207" spans="1:39" x14ac:dyDescent="0.25">
      <c r="A207" s="384"/>
      <c r="B207" s="66"/>
      <c r="C207" s="378" t="s">
        <v>290</v>
      </c>
      <c r="D207" s="316" t="s">
        <v>290</v>
      </c>
      <c r="E207" s="356" t="s">
        <v>290</v>
      </c>
      <c r="F207" s="356" t="s">
        <v>290</v>
      </c>
      <c r="G207" s="317" t="s">
        <v>290</v>
      </c>
      <c r="H207" s="136"/>
      <c r="I207" s="321" t="s">
        <v>290</v>
      </c>
      <c r="J207" s="66"/>
      <c r="K207" s="66"/>
      <c r="L207" s="321" t="s">
        <v>290</v>
      </c>
      <c r="M207" s="324" t="s">
        <v>290</v>
      </c>
      <c r="N207" s="317" t="s">
        <v>290</v>
      </c>
      <c r="O207" s="66"/>
      <c r="P207" s="327" t="s">
        <v>290</v>
      </c>
      <c r="Q207" s="328" t="s">
        <v>290</v>
      </c>
      <c r="R207" s="66"/>
      <c r="S207" s="333" t="s">
        <v>290</v>
      </c>
      <c r="T207" s="334" t="s">
        <v>290</v>
      </c>
      <c r="U207" s="66"/>
      <c r="V207" s="339" t="s">
        <v>290</v>
      </c>
      <c r="W207" s="340" t="s">
        <v>290</v>
      </c>
      <c r="X207" s="66"/>
      <c r="Y207" s="350" t="s">
        <v>290</v>
      </c>
      <c r="Z207" s="66"/>
      <c r="AA207" s="327" t="s">
        <v>290</v>
      </c>
      <c r="AB207" s="328" t="s">
        <v>290</v>
      </c>
      <c r="AC207" s="66"/>
      <c r="AD207" s="333" t="s">
        <v>290</v>
      </c>
      <c r="AE207" s="334" t="s">
        <v>290</v>
      </c>
      <c r="AF207" s="66"/>
      <c r="AG207" s="339" t="s">
        <v>290</v>
      </c>
      <c r="AH207" s="340" t="s">
        <v>290</v>
      </c>
      <c r="AI207" s="66"/>
      <c r="AJ207" s="350" t="s">
        <v>290</v>
      </c>
      <c r="AK207" s="66"/>
      <c r="AL207" s="384"/>
      <c r="AM207" s="66"/>
    </row>
    <row r="208" spans="1:39" x14ac:dyDescent="0.25">
      <c r="A208" s="384"/>
      <c r="B208" s="66"/>
      <c r="C208" s="378" t="s">
        <v>290</v>
      </c>
      <c r="D208" s="316" t="s">
        <v>290</v>
      </c>
      <c r="E208" s="356" t="s">
        <v>290</v>
      </c>
      <c r="F208" s="356" t="s">
        <v>290</v>
      </c>
      <c r="G208" s="317" t="s">
        <v>290</v>
      </c>
      <c r="H208" s="136"/>
      <c r="I208" s="321" t="s">
        <v>290</v>
      </c>
      <c r="J208" s="66"/>
      <c r="K208" s="66"/>
      <c r="L208" s="321" t="s">
        <v>290</v>
      </c>
      <c r="M208" s="324" t="s">
        <v>290</v>
      </c>
      <c r="N208" s="317" t="s">
        <v>290</v>
      </c>
      <c r="O208" s="66"/>
      <c r="P208" s="327" t="s">
        <v>290</v>
      </c>
      <c r="Q208" s="328" t="s">
        <v>290</v>
      </c>
      <c r="R208" s="66"/>
      <c r="S208" s="333" t="s">
        <v>290</v>
      </c>
      <c r="T208" s="334" t="s">
        <v>290</v>
      </c>
      <c r="U208" s="66"/>
      <c r="V208" s="339" t="s">
        <v>290</v>
      </c>
      <c r="W208" s="340" t="s">
        <v>290</v>
      </c>
      <c r="X208" s="66"/>
      <c r="Y208" s="350" t="s">
        <v>290</v>
      </c>
      <c r="Z208" s="66"/>
      <c r="AA208" s="327" t="s">
        <v>290</v>
      </c>
      <c r="AB208" s="328" t="s">
        <v>290</v>
      </c>
      <c r="AC208" s="66"/>
      <c r="AD208" s="333" t="s">
        <v>290</v>
      </c>
      <c r="AE208" s="334" t="s">
        <v>290</v>
      </c>
      <c r="AF208" s="66"/>
      <c r="AG208" s="339" t="s">
        <v>290</v>
      </c>
      <c r="AH208" s="340" t="s">
        <v>290</v>
      </c>
      <c r="AI208" s="66"/>
      <c r="AJ208" s="350" t="s">
        <v>290</v>
      </c>
      <c r="AK208" s="66"/>
      <c r="AL208" s="384"/>
      <c r="AM208" s="66"/>
    </row>
    <row r="209" spans="1:39" x14ac:dyDescent="0.25">
      <c r="A209" s="384"/>
      <c r="B209" s="66"/>
      <c r="C209" s="378" t="s">
        <v>290</v>
      </c>
      <c r="D209" s="316" t="s">
        <v>290</v>
      </c>
      <c r="E209" s="356" t="s">
        <v>290</v>
      </c>
      <c r="F209" s="356" t="s">
        <v>290</v>
      </c>
      <c r="G209" s="317" t="s">
        <v>290</v>
      </c>
      <c r="H209" s="136"/>
      <c r="I209" s="321" t="s">
        <v>290</v>
      </c>
      <c r="J209" s="66"/>
      <c r="K209" s="66"/>
      <c r="L209" s="321" t="s">
        <v>290</v>
      </c>
      <c r="M209" s="324" t="s">
        <v>290</v>
      </c>
      <c r="N209" s="317" t="s">
        <v>290</v>
      </c>
      <c r="O209" s="66"/>
      <c r="P209" s="327" t="s">
        <v>290</v>
      </c>
      <c r="Q209" s="328" t="s">
        <v>290</v>
      </c>
      <c r="R209" s="66"/>
      <c r="S209" s="333" t="s">
        <v>290</v>
      </c>
      <c r="T209" s="334" t="s">
        <v>290</v>
      </c>
      <c r="U209" s="66"/>
      <c r="V209" s="339" t="s">
        <v>290</v>
      </c>
      <c r="W209" s="340" t="s">
        <v>290</v>
      </c>
      <c r="X209" s="66"/>
      <c r="Y209" s="350" t="s">
        <v>290</v>
      </c>
      <c r="Z209" s="66"/>
      <c r="AA209" s="327" t="s">
        <v>290</v>
      </c>
      <c r="AB209" s="328" t="s">
        <v>290</v>
      </c>
      <c r="AC209" s="66"/>
      <c r="AD209" s="333" t="s">
        <v>290</v>
      </c>
      <c r="AE209" s="334" t="s">
        <v>290</v>
      </c>
      <c r="AF209" s="66"/>
      <c r="AG209" s="339" t="s">
        <v>290</v>
      </c>
      <c r="AH209" s="340" t="s">
        <v>290</v>
      </c>
      <c r="AI209" s="66"/>
      <c r="AJ209" s="350" t="s">
        <v>290</v>
      </c>
      <c r="AK209" s="66"/>
      <c r="AL209" s="384"/>
      <c r="AM209" s="66"/>
    </row>
    <row r="210" spans="1:39" x14ac:dyDescent="0.25">
      <c r="A210" s="384"/>
      <c r="B210" s="66"/>
      <c r="C210" s="378" t="s">
        <v>290</v>
      </c>
      <c r="D210" s="316" t="s">
        <v>290</v>
      </c>
      <c r="E210" s="356" t="s">
        <v>290</v>
      </c>
      <c r="F210" s="356" t="s">
        <v>290</v>
      </c>
      <c r="G210" s="317" t="s">
        <v>290</v>
      </c>
      <c r="H210" s="136"/>
      <c r="I210" s="321" t="s">
        <v>290</v>
      </c>
      <c r="J210" s="66"/>
      <c r="K210" s="66"/>
      <c r="L210" s="321" t="s">
        <v>290</v>
      </c>
      <c r="M210" s="324" t="s">
        <v>290</v>
      </c>
      <c r="N210" s="317" t="s">
        <v>290</v>
      </c>
      <c r="O210" s="66"/>
      <c r="P210" s="327" t="s">
        <v>290</v>
      </c>
      <c r="Q210" s="328" t="s">
        <v>290</v>
      </c>
      <c r="R210" s="66"/>
      <c r="S210" s="333" t="s">
        <v>290</v>
      </c>
      <c r="T210" s="334" t="s">
        <v>290</v>
      </c>
      <c r="U210" s="66"/>
      <c r="V210" s="339" t="s">
        <v>290</v>
      </c>
      <c r="W210" s="340" t="s">
        <v>290</v>
      </c>
      <c r="X210" s="66"/>
      <c r="Y210" s="350" t="s">
        <v>290</v>
      </c>
      <c r="Z210" s="66"/>
      <c r="AA210" s="327" t="s">
        <v>290</v>
      </c>
      <c r="AB210" s="328" t="s">
        <v>290</v>
      </c>
      <c r="AC210" s="66"/>
      <c r="AD210" s="333" t="s">
        <v>290</v>
      </c>
      <c r="AE210" s="334" t="s">
        <v>290</v>
      </c>
      <c r="AF210" s="66"/>
      <c r="AG210" s="339" t="s">
        <v>290</v>
      </c>
      <c r="AH210" s="340" t="s">
        <v>290</v>
      </c>
      <c r="AI210" s="66"/>
      <c r="AJ210" s="350" t="s">
        <v>290</v>
      </c>
      <c r="AK210" s="66"/>
      <c r="AL210" s="384"/>
      <c r="AM210" s="66"/>
    </row>
    <row r="211" spans="1:39" x14ac:dyDescent="0.25">
      <c r="A211" s="384"/>
      <c r="B211" s="66"/>
      <c r="C211" s="378" t="s">
        <v>290</v>
      </c>
      <c r="D211" s="316" t="s">
        <v>290</v>
      </c>
      <c r="E211" s="356" t="s">
        <v>290</v>
      </c>
      <c r="F211" s="356" t="s">
        <v>290</v>
      </c>
      <c r="G211" s="317" t="s">
        <v>290</v>
      </c>
      <c r="H211" s="136"/>
      <c r="I211" s="321" t="s">
        <v>290</v>
      </c>
      <c r="J211" s="66"/>
      <c r="K211" s="66"/>
      <c r="L211" s="321" t="s">
        <v>290</v>
      </c>
      <c r="M211" s="324" t="s">
        <v>290</v>
      </c>
      <c r="N211" s="317" t="s">
        <v>290</v>
      </c>
      <c r="O211" s="66"/>
      <c r="P211" s="327" t="s">
        <v>290</v>
      </c>
      <c r="Q211" s="328" t="s">
        <v>290</v>
      </c>
      <c r="R211" s="66"/>
      <c r="S211" s="333" t="s">
        <v>290</v>
      </c>
      <c r="T211" s="334" t="s">
        <v>290</v>
      </c>
      <c r="U211" s="66"/>
      <c r="V211" s="339" t="s">
        <v>290</v>
      </c>
      <c r="W211" s="340" t="s">
        <v>290</v>
      </c>
      <c r="X211" s="66"/>
      <c r="Y211" s="350" t="s">
        <v>290</v>
      </c>
      <c r="Z211" s="66"/>
      <c r="AA211" s="327" t="s">
        <v>290</v>
      </c>
      <c r="AB211" s="328" t="s">
        <v>290</v>
      </c>
      <c r="AC211" s="66"/>
      <c r="AD211" s="333" t="s">
        <v>290</v>
      </c>
      <c r="AE211" s="334" t="s">
        <v>290</v>
      </c>
      <c r="AF211" s="66"/>
      <c r="AG211" s="339" t="s">
        <v>290</v>
      </c>
      <c r="AH211" s="340" t="s">
        <v>290</v>
      </c>
      <c r="AI211" s="66"/>
      <c r="AJ211" s="350" t="s">
        <v>290</v>
      </c>
      <c r="AK211" s="66"/>
      <c r="AL211" s="384"/>
      <c r="AM211" s="66"/>
    </row>
    <row r="212" spans="1:39" x14ac:dyDescent="0.25">
      <c r="A212" s="384"/>
      <c r="B212" s="66"/>
      <c r="C212" s="378" t="s">
        <v>290</v>
      </c>
      <c r="D212" s="316" t="s">
        <v>290</v>
      </c>
      <c r="E212" s="356" t="s">
        <v>290</v>
      </c>
      <c r="F212" s="356" t="s">
        <v>290</v>
      </c>
      <c r="G212" s="317" t="s">
        <v>290</v>
      </c>
      <c r="H212" s="136"/>
      <c r="I212" s="321" t="s">
        <v>290</v>
      </c>
      <c r="J212" s="66"/>
      <c r="K212" s="66"/>
      <c r="L212" s="321" t="s">
        <v>290</v>
      </c>
      <c r="M212" s="324" t="s">
        <v>290</v>
      </c>
      <c r="N212" s="317" t="s">
        <v>290</v>
      </c>
      <c r="O212" s="66"/>
      <c r="P212" s="327" t="s">
        <v>290</v>
      </c>
      <c r="Q212" s="328" t="s">
        <v>290</v>
      </c>
      <c r="R212" s="66"/>
      <c r="S212" s="333" t="s">
        <v>290</v>
      </c>
      <c r="T212" s="334" t="s">
        <v>290</v>
      </c>
      <c r="U212" s="66"/>
      <c r="V212" s="339" t="s">
        <v>290</v>
      </c>
      <c r="W212" s="340" t="s">
        <v>290</v>
      </c>
      <c r="X212" s="66"/>
      <c r="Y212" s="350" t="s">
        <v>290</v>
      </c>
      <c r="Z212" s="66"/>
      <c r="AA212" s="327" t="s">
        <v>290</v>
      </c>
      <c r="AB212" s="328" t="s">
        <v>290</v>
      </c>
      <c r="AC212" s="66"/>
      <c r="AD212" s="333" t="s">
        <v>290</v>
      </c>
      <c r="AE212" s="334" t="s">
        <v>290</v>
      </c>
      <c r="AF212" s="66"/>
      <c r="AG212" s="339" t="s">
        <v>290</v>
      </c>
      <c r="AH212" s="340" t="s">
        <v>290</v>
      </c>
      <c r="AI212" s="66"/>
      <c r="AJ212" s="350" t="s">
        <v>290</v>
      </c>
      <c r="AK212" s="66"/>
      <c r="AL212" s="384"/>
      <c r="AM212" s="66"/>
    </row>
    <row r="213" spans="1:39" x14ac:dyDescent="0.25">
      <c r="A213" s="384"/>
      <c r="B213" s="66"/>
      <c r="C213" s="378" t="s">
        <v>290</v>
      </c>
      <c r="D213" s="316" t="s">
        <v>290</v>
      </c>
      <c r="E213" s="356" t="s">
        <v>290</v>
      </c>
      <c r="F213" s="356" t="s">
        <v>290</v>
      </c>
      <c r="G213" s="317" t="s">
        <v>290</v>
      </c>
      <c r="H213" s="136"/>
      <c r="I213" s="321" t="s">
        <v>290</v>
      </c>
      <c r="J213" s="66"/>
      <c r="K213" s="66"/>
      <c r="L213" s="321" t="s">
        <v>290</v>
      </c>
      <c r="M213" s="324" t="s">
        <v>290</v>
      </c>
      <c r="N213" s="317" t="s">
        <v>290</v>
      </c>
      <c r="O213" s="66"/>
      <c r="P213" s="327" t="s">
        <v>290</v>
      </c>
      <c r="Q213" s="328" t="s">
        <v>290</v>
      </c>
      <c r="R213" s="66"/>
      <c r="S213" s="333" t="s">
        <v>290</v>
      </c>
      <c r="T213" s="334" t="s">
        <v>290</v>
      </c>
      <c r="U213" s="66"/>
      <c r="V213" s="339" t="s">
        <v>290</v>
      </c>
      <c r="W213" s="340" t="s">
        <v>290</v>
      </c>
      <c r="X213" s="66"/>
      <c r="Y213" s="350" t="s">
        <v>290</v>
      </c>
      <c r="Z213" s="66"/>
      <c r="AA213" s="327" t="s">
        <v>290</v>
      </c>
      <c r="AB213" s="328" t="s">
        <v>290</v>
      </c>
      <c r="AC213" s="66"/>
      <c r="AD213" s="333" t="s">
        <v>290</v>
      </c>
      <c r="AE213" s="334" t="s">
        <v>290</v>
      </c>
      <c r="AF213" s="66"/>
      <c r="AG213" s="339" t="s">
        <v>290</v>
      </c>
      <c r="AH213" s="340" t="s">
        <v>290</v>
      </c>
      <c r="AI213" s="66"/>
      <c r="AJ213" s="350" t="s">
        <v>290</v>
      </c>
      <c r="AK213" s="66"/>
      <c r="AL213" s="384"/>
      <c r="AM213" s="66"/>
    </row>
    <row r="214" spans="1:39" x14ac:dyDescent="0.25">
      <c r="A214" s="384"/>
      <c r="B214" s="66"/>
      <c r="C214" s="378" t="s">
        <v>290</v>
      </c>
      <c r="D214" s="316" t="s">
        <v>290</v>
      </c>
      <c r="E214" s="356" t="s">
        <v>290</v>
      </c>
      <c r="F214" s="356" t="s">
        <v>290</v>
      </c>
      <c r="G214" s="317" t="s">
        <v>290</v>
      </c>
      <c r="H214" s="136"/>
      <c r="I214" s="321" t="s">
        <v>290</v>
      </c>
      <c r="J214" s="66"/>
      <c r="K214" s="66"/>
      <c r="L214" s="321" t="s">
        <v>290</v>
      </c>
      <c r="M214" s="324" t="s">
        <v>290</v>
      </c>
      <c r="N214" s="317" t="s">
        <v>290</v>
      </c>
      <c r="O214" s="66"/>
      <c r="P214" s="327" t="s">
        <v>290</v>
      </c>
      <c r="Q214" s="328" t="s">
        <v>290</v>
      </c>
      <c r="R214" s="66"/>
      <c r="S214" s="333" t="s">
        <v>290</v>
      </c>
      <c r="T214" s="334" t="s">
        <v>290</v>
      </c>
      <c r="U214" s="66"/>
      <c r="V214" s="339" t="s">
        <v>290</v>
      </c>
      <c r="W214" s="340" t="s">
        <v>290</v>
      </c>
      <c r="X214" s="66"/>
      <c r="Y214" s="350" t="s">
        <v>290</v>
      </c>
      <c r="Z214" s="66"/>
      <c r="AA214" s="327" t="s">
        <v>290</v>
      </c>
      <c r="AB214" s="328" t="s">
        <v>290</v>
      </c>
      <c r="AC214" s="66"/>
      <c r="AD214" s="333" t="s">
        <v>290</v>
      </c>
      <c r="AE214" s="334" t="s">
        <v>290</v>
      </c>
      <c r="AF214" s="66"/>
      <c r="AG214" s="339" t="s">
        <v>290</v>
      </c>
      <c r="AH214" s="340" t="s">
        <v>290</v>
      </c>
      <c r="AI214" s="66"/>
      <c r="AJ214" s="350" t="s">
        <v>290</v>
      </c>
      <c r="AK214" s="66"/>
      <c r="AL214" s="384"/>
      <c r="AM214" s="66"/>
    </row>
    <row r="215" spans="1:39" x14ac:dyDescent="0.25">
      <c r="A215" s="384"/>
      <c r="B215" s="66"/>
      <c r="C215" s="378" t="s">
        <v>290</v>
      </c>
      <c r="D215" s="316" t="s">
        <v>290</v>
      </c>
      <c r="E215" s="356" t="s">
        <v>290</v>
      </c>
      <c r="F215" s="356" t="s">
        <v>290</v>
      </c>
      <c r="G215" s="317" t="s">
        <v>290</v>
      </c>
      <c r="H215" s="136"/>
      <c r="I215" s="321" t="s">
        <v>290</v>
      </c>
      <c r="J215" s="66"/>
      <c r="K215" s="66"/>
      <c r="L215" s="321" t="s">
        <v>290</v>
      </c>
      <c r="M215" s="324" t="s">
        <v>290</v>
      </c>
      <c r="N215" s="317" t="s">
        <v>290</v>
      </c>
      <c r="O215" s="66"/>
      <c r="P215" s="327" t="s">
        <v>290</v>
      </c>
      <c r="Q215" s="328" t="s">
        <v>290</v>
      </c>
      <c r="R215" s="66"/>
      <c r="S215" s="333" t="s">
        <v>290</v>
      </c>
      <c r="T215" s="334" t="s">
        <v>290</v>
      </c>
      <c r="U215" s="66"/>
      <c r="V215" s="339" t="s">
        <v>290</v>
      </c>
      <c r="W215" s="340" t="s">
        <v>290</v>
      </c>
      <c r="X215" s="66"/>
      <c r="Y215" s="350" t="s">
        <v>290</v>
      </c>
      <c r="Z215" s="66"/>
      <c r="AA215" s="327" t="s">
        <v>290</v>
      </c>
      <c r="AB215" s="328" t="s">
        <v>290</v>
      </c>
      <c r="AC215" s="66"/>
      <c r="AD215" s="333" t="s">
        <v>290</v>
      </c>
      <c r="AE215" s="334" t="s">
        <v>290</v>
      </c>
      <c r="AF215" s="66"/>
      <c r="AG215" s="339" t="s">
        <v>290</v>
      </c>
      <c r="AH215" s="340" t="s">
        <v>290</v>
      </c>
      <c r="AI215" s="66"/>
      <c r="AJ215" s="350" t="s">
        <v>290</v>
      </c>
      <c r="AK215" s="66"/>
      <c r="AL215" s="384"/>
      <c r="AM215" s="66"/>
    </row>
    <row r="216" spans="1:39" x14ac:dyDescent="0.25">
      <c r="A216" s="384"/>
      <c r="B216" s="66"/>
      <c r="C216" s="378" t="s">
        <v>290</v>
      </c>
      <c r="D216" s="316" t="s">
        <v>290</v>
      </c>
      <c r="E216" s="356" t="s">
        <v>290</v>
      </c>
      <c r="F216" s="356" t="s">
        <v>290</v>
      </c>
      <c r="G216" s="317" t="s">
        <v>290</v>
      </c>
      <c r="H216" s="136"/>
      <c r="I216" s="321" t="s">
        <v>290</v>
      </c>
      <c r="J216" s="66"/>
      <c r="K216" s="66"/>
      <c r="L216" s="321" t="s">
        <v>290</v>
      </c>
      <c r="M216" s="324" t="s">
        <v>290</v>
      </c>
      <c r="N216" s="317" t="s">
        <v>290</v>
      </c>
      <c r="O216" s="66"/>
      <c r="P216" s="327" t="s">
        <v>290</v>
      </c>
      <c r="Q216" s="328" t="s">
        <v>290</v>
      </c>
      <c r="R216" s="66"/>
      <c r="S216" s="333" t="s">
        <v>290</v>
      </c>
      <c r="T216" s="334" t="s">
        <v>290</v>
      </c>
      <c r="U216" s="66"/>
      <c r="V216" s="339" t="s">
        <v>290</v>
      </c>
      <c r="W216" s="340" t="s">
        <v>290</v>
      </c>
      <c r="X216" s="66"/>
      <c r="Y216" s="350" t="s">
        <v>290</v>
      </c>
      <c r="Z216" s="66"/>
      <c r="AA216" s="327" t="s">
        <v>290</v>
      </c>
      <c r="AB216" s="328" t="s">
        <v>290</v>
      </c>
      <c r="AC216" s="66"/>
      <c r="AD216" s="333" t="s">
        <v>290</v>
      </c>
      <c r="AE216" s="334" t="s">
        <v>290</v>
      </c>
      <c r="AF216" s="66"/>
      <c r="AG216" s="339" t="s">
        <v>290</v>
      </c>
      <c r="AH216" s="340" t="s">
        <v>290</v>
      </c>
      <c r="AI216" s="66"/>
      <c r="AJ216" s="350" t="s">
        <v>290</v>
      </c>
      <c r="AK216" s="66"/>
      <c r="AL216" s="384"/>
      <c r="AM216" s="66"/>
    </row>
    <row r="217" spans="1:39" x14ac:dyDescent="0.25">
      <c r="A217" s="384"/>
      <c r="B217" s="66"/>
      <c r="C217" s="378" t="s">
        <v>290</v>
      </c>
      <c r="D217" s="316" t="s">
        <v>290</v>
      </c>
      <c r="E217" s="356" t="s">
        <v>290</v>
      </c>
      <c r="F217" s="356" t="s">
        <v>290</v>
      </c>
      <c r="G217" s="317" t="s">
        <v>290</v>
      </c>
      <c r="H217" s="136"/>
      <c r="I217" s="321" t="s">
        <v>290</v>
      </c>
      <c r="J217" s="66"/>
      <c r="K217" s="66"/>
      <c r="L217" s="321" t="s">
        <v>290</v>
      </c>
      <c r="M217" s="324" t="s">
        <v>290</v>
      </c>
      <c r="N217" s="317" t="s">
        <v>290</v>
      </c>
      <c r="O217" s="66"/>
      <c r="P217" s="327" t="s">
        <v>290</v>
      </c>
      <c r="Q217" s="328" t="s">
        <v>290</v>
      </c>
      <c r="R217" s="66"/>
      <c r="S217" s="333" t="s">
        <v>290</v>
      </c>
      <c r="T217" s="334" t="s">
        <v>290</v>
      </c>
      <c r="U217" s="66"/>
      <c r="V217" s="339" t="s">
        <v>290</v>
      </c>
      <c r="W217" s="340" t="s">
        <v>290</v>
      </c>
      <c r="X217" s="66"/>
      <c r="Y217" s="350" t="s">
        <v>290</v>
      </c>
      <c r="Z217" s="66"/>
      <c r="AA217" s="327" t="s">
        <v>290</v>
      </c>
      <c r="AB217" s="328" t="s">
        <v>290</v>
      </c>
      <c r="AC217" s="66"/>
      <c r="AD217" s="333" t="s">
        <v>290</v>
      </c>
      <c r="AE217" s="334" t="s">
        <v>290</v>
      </c>
      <c r="AF217" s="66"/>
      <c r="AG217" s="339" t="s">
        <v>290</v>
      </c>
      <c r="AH217" s="340" t="s">
        <v>290</v>
      </c>
      <c r="AI217" s="66"/>
      <c r="AJ217" s="350" t="s">
        <v>290</v>
      </c>
      <c r="AK217" s="66"/>
      <c r="AL217" s="384"/>
      <c r="AM217" s="66"/>
    </row>
    <row r="218" spans="1:39" x14ac:dyDescent="0.25">
      <c r="A218" s="384"/>
      <c r="B218" s="66"/>
      <c r="C218" s="378" t="s">
        <v>290</v>
      </c>
      <c r="D218" s="316" t="s">
        <v>290</v>
      </c>
      <c r="E218" s="356" t="s">
        <v>290</v>
      </c>
      <c r="F218" s="356" t="s">
        <v>290</v>
      </c>
      <c r="G218" s="317" t="s">
        <v>290</v>
      </c>
      <c r="H218" s="136"/>
      <c r="I218" s="321" t="s">
        <v>290</v>
      </c>
      <c r="J218" s="66"/>
      <c r="K218" s="66"/>
      <c r="L218" s="321" t="s">
        <v>290</v>
      </c>
      <c r="M218" s="324" t="s">
        <v>290</v>
      </c>
      <c r="N218" s="317" t="s">
        <v>290</v>
      </c>
      <c r="O218" s="66"/>
      <c r="P218" s="327" t="s">
        <v>290</v>
      </c>
      <c r="Q218" s="328" t="s">
        <v>290</v>
      </c>
      <c r="R218" s="66"/>
      <c r="S218" s="333" t="s">
        <v>290</v>
      </c>
      <c r="T218" s="334" t="s">
        <v>290</v>
      </c>
      <c r="U218" s="66"/>
      <c r="V218" s="339" t="s">
        <v>290</v>
      </c>
      <c r="W218" s="340" t="s">
        <v>290</v>
      </c>
      <c r="X218" s="66"/>
      <c r="Y218" s="350" t="s">
        <v>290</v>
      </c>
      <c r="Z218" s="66"/>
      <c r="AA218" s="327" t="s">
        <v>290</v>
      </c>
      <c r="AB218" s="328" t="s">
        <v>290</v>
      </c>
      <c r="AC218" s="66"/>
      <c r="AD218" s="333" t="s">
        <v>290</v>
      </c>
      <c r="AE218" s="334" t="s">
        <v>290</v>
      </c>
      <c r="AF218" s="66"/>
      <c r="AG218" s="339" t="s">
        <v>290</v>
      </c>
      <c r="AH218" s="340" t="s">
        <v>290</v>
      </c>
      <c r="AI218" s="66"/>
      <c r="AJ218" s="350" t="s">
        <v>290</v>
      </c>
      <c r="AK218" s="66"/>
      <c r="AL218" s="384"/>
      <c r="AM218" s="66"/>
    </row>
    <row r="219" spans="1:39" x14ac:dyDescent="0.25">
      <c r="A219" s="384"/>
      <c r="B219" s="66"/>
      <c r="C219" s="378" t="s">
        <v>290</v>
      </c>
      <c r="D219" s="316" t="s">
        <v>290</v>
      </c>
      <c r="E219" s="356" t="s">
        <v>290</v>
      </c>
      <c r="F219" s="356" t="s">
        <v>290</v>
      </c>
      <c r="G219" s="317" t="s">
        <v>290</v>
      </c>
      <c r="H219" s="136"/>
      <c r="I219" s="321" t="s">
        <v>290</v>
      </c>
      <c r="J219" s="66"/>
      <c r="K219" s="66"/>
      <c r="L219" s="321" t="s">
        <v>290</v>
      </c>
      <c r="M219" s="324" t="s">
        <v>290</v>
      </c>
      <c r="N219" s="317" t="s">
        <v>290</v>
      </c>
      <c r="O219" s="66"/>
      <c r="P219" s="327" t="s">
        <v>290</v>
      </c>
      <c r="Q219" s="328" t="s">
        <v>290</v>
      </c>
      <c r="R219" s="66"/>
      <c r="S219" s="333" t="s">
        <v>290</v>
      </c>
      <c r="T219" s="334" t="s">
        <v>290</v>
      </c>
      <c r="U219" s="66"/>
      <c r="V219" s="339" t="s">
        <v>290</v>
      </c>
      <c r="W219" s="340" t="s">
        <v>290</v>
      </c>
      <c r="X219" s="66"/>
      <c r="Y219" s="350" t="s">
        <v>290</v>
      </c>
      <c r="Z219" s="66"/>
      <c r="AA219" s="327" t="s">
        <v>290</v>
      </c>
      <c r="AB219" s="328" t="s">
        <v>290</v>
      </c>
      <c r="AC219" s="66"/>
      <c r="AD219" s="333" t="s">
        <v>290</v>
      </c>
      <c r="AE219" s="334" t="s">
        <v>290</v>
      </c>
      <c r="AF219" s="66"/>
      <c r="AG219" s="339" t="s">
        <v>290</v>
      </c>
      <c r="AH219" s="340" t="s">
        <v>290</v>
      </c>
      <c r="AI219" s="66"/>
      <c r="AJ219" s="350" t="s">
        <v>290</v>
      </c>
      <c r="AK219" s="66"/>
      <c r="AL219" s="384"/>
      <c r="AM219" s="66"/>
    </row>
    <row r="220" spans="1:39" x14ac:dyDescent="0.25">
      <c r="A220" s="384"/>
      <c r="B220" s="66"/>
      <c r="C220" s="378" t="s">
        <v>290</v>
      </c>
      <c r="D220" s="316" t="s">
        <v>290</v>
      </c>
      <c r="E220" s="356" t="s">
        <v>290</v>
      </c>
      <c r="F220" s="356" t="s">
        <v>290</v>
      </c>
      <c r="G220" s="317" t="s">
        <v>290</v>
      </c>
      <c r="H220" s="136"/>
      <c r="I220" s="321" t="s">
        <v>290</v>
      </c>
      <c r="J220" s="66"/>
      <c r="K220" s="66"/>
      <c r="L220" s="321" t="s">
        <v>290</v>
      </c>
      <c r="M220" s="324" t="s">
        <v>290</v>
      </c>
      <c r="N220" s="317" t="s">
        <v>290</v>
      </c>
      <c r="O220" s="66"/>
      <c r="P220" s="327" t="s">
        <v>290</v>
      </c>
      <c r="Q220" s="328" t="s">
        <v>290</v>
      </c>
      <c r="R220" s="66"/>
      <c r="S220" s="333" t="s">
        <v>290</v>
      </c>
      <c r="T220" s="334" t="s">
        <v>290</v>
      </c>
      <c r="U220" s="66"/>
      <c r="V220" s="339" t="s">
        <v>290</v>
      </c>
      <c r="W220" s="340" t="s">
        <v>290</v>
      </c>
      <c r="X220" s="66"/>
      <c r="Y220" s="350" t="s">
        <v>290</v>
      </c>
      <c r="Z220" s="66"/>
      <c r="AA220" s="327" t="s">
        <v>290</v>
      </c>
      <c r="AB220" s="328" t="s">
        <v>290</v>
      </c>
      <c r="AC220" s="66"/>
      <c r="AD220" s="333" t="s">
        <v>290</v>
      </c>
      <c r="AE220" s="334" t="s">
        <v>290</v>
      </c>
      <c r="AF220" s="66"/>
      <c r="AG220" s="339" t="s">
        <v>290</v>
      </c>
      <c r="AH220" s="340" t="s">
        <v>290</v>
      </c>
      <c r="AI220" s="66"/>
      <c r="AJ220" s="350" t="s">
        <v>290</v>
      </c>
      <c r="AK220" s="66"/>
      <c r="AL220" s="384"/>
      <c r="AM220" s="66"/>
    </row>
    <row r="221" spans="1:39" x14ac:dyDescent="0.25">
      <c r="A221" s="384"/>
      <c r="B221" s="66"/>
      <c r="C221" s="378" t="s">
        <v>290</v>
      </c>
      <c r="D221" s="316" t="s">
        <v>290</v>
      </c>
      <c r="E221" s="356" t="s">
        <v>290</v>
      </c>
      <c r="F221" s="356" t="s">
        <v>290</v>
      </c>
      <c r="G221" s="317" t="s">
        <v>290</v>
      </c>
      <c r="H221" s="136"/>
      <c r="I221" s="321" t="s">
        <v>290</v>
      </c>
      <c r="J221" s="66"/>
      <c r="K221" s="66"/>
      <c r="L221" s="321" t="s">
        <v>290</v>
      </c>
      <c r="M221" s="324" t="s">
        <v>290</v>
      </c>
      <c r="N221" s="317" t="s">
        <v>290</v>
      </c>
      <c r="O221" s="66"/>
      <c r="P221" s="327" t="s">
        <v>290</v>
      </c>
      <c r="Q221" s="328" t="s">
        <v>290</v>
      </c>
      <c r="R221" s="66"/>
      <c r="S221" s="333" t="s">
        <v>290</v>
      </c>
      <c r="T221" s="334" t="s">
        <v>290</v>
      </c>
      <c r="U221" s="66"/>
      <c r="V221" s="339" t="s">
        <v>290</v>
      </c>
      <c r="W221" s="340" t="s">
        <v>290</v>
      </c>
      <c r="X221" s="66"/>
      <c r="Y221" s="350" t="s">
        <v>290</v>
      </c>
      <c r="Z221" s="66"/>
      <c r="AA221" s="327" t="s">
        <v>290</v>
      </c>
      <c r="AB221" s="328" t="s">
        <v>290</v>
      </c>
      <c r="AC221" s="66"/>
      <c r="AD221" s="333" t="s">
        <v>290</v>
      </c>
      <c r="AE221" s="334" t="s">
        <v>290</v>
      </c>
      <c r="AF221" s="66"/>
      <c r="AG221" s="339" t="s">
        <v>290</v>
      </c>
      <c r="AH221" s="340" t="s">
        <v>290</v>
      </c>
      <c r="AI221" s="66"/>
      <c r="AJ221" s="350" t="s">
        <v>290</v>
      </c>
      <c r="AK221" s="66"/>
      <c r="AL221" s="384"/>
      <c r="AM221" s="66"/>
    </row>
    <row r="222" spans="1:39" x14ac:dyDescent="0.25">
      <c r="A222" s="384"/>
      <c r="B222" s="66"/>
      <c r="C222" s="378" t="s">
        <v>290</v>
      </c>
      <c r="D222" s="316" t="s">
        <v>290</v>
      </c>
      <c r="E222" s="356" t="s">
        <v>290</v>
      </c>
      <c r="F222" s="356" t="s">
        <v>290</v>
      </c>
      <c r="G222" s="317" t="s">
        <v>290</v>
      </c>
      <c r="H222" s="136"/>
      <c r="I222" s="321" t="s">
        <v>290</v>
      </c>
      <c r="J222" s="66"/>
      <c r="K222" s="66"/>
      <c r="L222" s="321" t="s">
        <v>290</v>
      </c>
      <c r="M222" s="324" t="s">
        <v>290</v>
      </c>
      <c r="N222" s="317" t="s">
        <v>290</v>
      </c>
      <c r="O222" s="66"/>
      <c r="P222" s="327" t="s">
        <v>290</v>
      </c>
      <c r="Q222" s="328" t="s">
        <v>290</v>
      </c>
      <c r="R222" s="66"/>
      <c r="S222" s="333" t="s">
        <v>290</v>
      </c>
      <c r="T222" s="334" t="s">
        <v>290</v>
      </c>
      <c r="U222" s="66"/>
      <c r="V222" s="339" t="s">
        <v>290</v>
      </c>
      <c r="W222" s="340" t="s">
        <v>290</v>
      </c>
      <c r="X222" s="66"/>
      <c r="Y222" s="350" t="s">
        <v>290</v>
      </c>
      <c r="Z222" s="66"/>
      <c r="AA222" s="327" t="s">
        <v>290</v>
      </c>
      <c r="AB222" s="328" t="s">
        <v>290</v>
      </c>
      <c r="AC222" s="66"/>
      <c r="AD222" s="333" t="s">
        <v>290</v>
      </c>
      <c r="AE222" s="334" t="s">
        <v>290</v>
      </c>
      <c r="AF222" s="66"/>
      <c r="AG222" s="339" t="s">
        <v>290</v>
      </c>
      <c r="AH222" s="340" t="s">
        <v>290</v>
      </c>
      <c r="AI222" s="66"/>
      <c r="AJ222" s="350" t="s">
        <v>290</v>
      </c>
      <c r="AK222" s="66"/>
      <c r="AL222" s="384"/>
      <c r="AM222" s="66"/>
    </row>
    <row r="223" spans="1:39" x14ac:dyDescent="0.25">
      <c r="A223" s="384"/>
      <c r="B223" s="66"/>
      <c r="C223" s="378" t="s">
        <v>290</v>
      </c>
      <c r="D223" s="316" t="s">
        <v>290</v>
      </c>
      <c r="E223" s="356" t="s">
        <v>290</v>
      </c>
      <c r="F223" s="356" t="s">
        <v>290</v>
      </c>
      <c r="G223" s="317" t="s">
        <v>290</v>
      </c>
      <c r="H223" s="136"/>
      <c r="I223" s="321" t="s">
        <v>290</v>
      </c>
      <c r="J223" s="66"/>
      <c r="K223" s="66"/>
      <c r="L223" s="321" t="s">
        <v>290</v>
      </c>
      <c r="M223" s="324" t="s">
        <v>290</v>
      </c>
      <c r="N223" s="317" t="s">
        <v>290</v>
      </c>
      <c r="O223" s="66"/>
      <c r="P223" s="327" t="s">
        <v>290</v>
      </c>
      <c r="Q223" s="328" t="s">
        <v>290</v>
      </c>
      <c r="R223" s="66"/>
      <c r="S223" s="333" t="s">
        <v>290</v>
      </c>
      <c r="T223" s="334" t="s">
        <v>290</v>
      </c>
      <c r="U223" s="66"/>
      <c r="V223" s="339" t="s">
        <v>290</v>
      </c>
      <c r="W223" s="340" t="s">
        <v>290</v>
      </c>
      <c r="X223" s="66"/>
      <c r="Y223" s="350" t="s">
        <v>290</v>
      </c>
      <c r="Z223" s="66"/>
      <c r="AA223" s="327" t="s">
        <v>290</v>
      </c>
      <c r="AB223" s="328" t="s">
        <v>290</v>
      </c>
      <c r="AC223" s="66"/>
      <c r="AD223" s="333" t="s">
        <v>290</v>
      </c>
      <c r="AE223" s="334" t="s">
        <v>290</v>
      </c>
      <c r="AF223" s="66"/>
      <c r="AG223" s="339" t="s">
        <v>290</v>
      </c>
      <c r="AH223" s="340" t="s">
        <v>290</v>
      </c>
      <c r="AI223" s="66"/>
      <c r="AJ223" s="350" t="s">
        <v>290</v>
      </c>
      <c r="AK223" s="66"/>
      <c r="AL223" s="384"/>
      <c r="AM223" s="66"/>
    </row>
    <row r="224" spans="1:39" x14ac:dyDescent="0.25">
      <c r="A224" s="384"/>
      <c r="B224" s="66"/>
      <c r="C224" s="378" t="s">
        <v>290</v>
      </c>
      <c r="D224" s="316" t="s">
        <v>290</v>
      </c>
      <c r="E224" s="356" t="s">
        <v>290</v>
      </c>
      <c r="F224" s="356" t="s">
        <v>290</v>
      </c>
      <c r="G224" s="317" t="s">
        <v>290</v>
      </c>
      <c r="H224" s="136"/>
      <c r="I224" s="321" t="s">
        <v>290</v>
      </c>
      <c r="J224" s="66"/>
      <c r="K224" s="66"/>
      <c r="L224" s="321" t="s">
        <v>290</v>
      </c>
      <c r="M224" s="324" t="s">
        <v>290</v>
      </c>
      <c r="N224" s="317" t="s">
        <v>290</v>
      </c>
      <c r="O224" s="66"/>
      <c r="P224" s="327" t="s">
        <v>290</v>
      </c>
      <c r="Q224" s="328" t="s">
        <v>290</v>
      </c>
      <c r="R224" s="66"/>
      <c r="S224" s="333" t="s">
        <v>290</v>
      </c>
      <c r="T224" s="334" t="s">
        <v>290</v>
      </c>
      <c r="U224" s="66"/>
      <c r="V224" s="339" t="s">
        <v>290</v>
      </c>
      <c r="W224" s="340" t="s">
        <v>290</v>
      </c>
      <c r="X224" s="66"/>
      <c r="Y224" s="350" t="s">
        <v>290</v>
      </c>
      <c r="Z224" s="66"/>
      <c r="AA224" s="327" t="s">
        <v>290</v>
      </c>
      <c r="AB224" s="328" t="s">
        <v>290</v>
      </c>
      <c r="AC224" s="66"/>
      <c r="AD224" s="333" t="s">
        <v>290</v>
      </c>
      <c r="AE224" s="334" t="s">
        <v>290</v>
      </c>
      <c r="AF224" s="66"/>
      <c r="AG224" s="339" t="s">
        <v>290</v>
      </c>
      <c r="AH224" s="340" t="s">
        <v>290</v>
      </c>
      <c r="AI224" s="66"/>
      <c r="AJ224" s="350" t="s">
        <v>290</v>
      </c>
      <c r="AK224" s="66"/>
      <c r="AL224" s="384"/>
      <c r="AM224" s="66"/>
    </row>
    <row r="225" spans="1:39" x14ac:dyDescent="0.25">
      <c r="A225" s="384"/>
      <c r="B225" s="66"/>
      <c r="C225" s="378" t="s">
        <v>290</v>
      </c>
      <c r="D225" s="316" t="s">
        <v>290</v>
      </c>
      <c r="E225" s="356" t="s">
        <v>290</v>
      </c>
      <c r="F225" s="356" t="s">
        <v>290</v>
      </c>
      <c r="G225" s="317" t="s">
        <v>290</v>
      </c>
      <c r="H225" s="136"/>
      <c r="I225" s="321" t="s">
        <v>290</v>
      </c>
      <c r="J225" s="66"/>
      <c r="K225" s="66"/>
      <c r="L225" s="321" t="s">
        <v>290</v>
      </c>
      <c r="M225" s="324" t="s">
        <v>290</v>
      </c>
      <c r="N225" s="317" t="s">
        <v>290</v>
      </c>
      <c r="O225" s="66"/>
      <c r="P225" s="327" t="s">
        <v>290</v>
      </c>
      <c r="Q225" s="328" t="s">
        <v>290</v>
      </c>
      <c r="R225" s="66"/>
      <c r="S225" s="333" t="s">
        <v>290</v>
      </c>
      <c r="T225" s="334" t="s">
        <v>290</v>
      </c>
      <c r="U225" s="66"/>
      <c r="V225" s="339" t="s">
        <v>290</v>
      </c>
      <c r="W225" s="340" t="s">
        <v>290</v>
      </c>
      <c r="X225" s="66"/>
      <c r="Y225" s="350" t="s">
        <v>290</v>
      </c>
      <c r="Z225" s="66"/>
      <c r="AA225" s="327" t="s">
        <v>290</v>
      </c>
      <c r="AB225" s="328" t="s">
        <v>290</v>
      </c>
      <c r="AC225" s="66"/>
      <c r="AD225" s="333" t="s">
        <v>290</v>
      </c>
      <c r="AE225" s="334" t="s">
        <v>290</v>
      </c>
      <c r="AF225" s="66"/>
      <c r="AG225" s="339" t="s">
        <v>290</v>
      </c>
      <c r="AH225" s="340" t="s">
        <v>290</v>
      </c>
      <c r="AI225" s="66"/>
      <c r="AJ225" s="350" t="s">
        <v>290</v>
      </c>
      <c r="AK225" s="66"/>
      <c r="AL225" s="384"/>
      <c r="AM225" s="66"/>
    </row>
    <row r="226" spans="1:39" x14ac:dyDescent="0.25">
      <c r="A226" s="384"/>
      <c r="B226" s="66"/>
      <c r="C226" s="378" t="s">
        <v>290</v>
      </c>
      <c r="D226" s="316" t="s">
        <v>290</v>
      </c>
      <c r="E226" s="356" t="s">
        <v>290</v>
      </c>
      <c r="F226" s="356" t="s">
        <v>290</v>
      </c>
      <c r="G226" s="317" t="s">
        <v>290</v>
      </c>
      <c r="H226" s="136"/>
      <c r="I226" s="321" t="s">
        <v>290</v>
      </c>
      <c r="J226" s="66"/>
      <c r="K226" s="66"/>
      <c r="L226" s="321" t="s">
        <v>290</v>
      </c>
      <c r="M226" s="324" t="s">
        <v>290</v>
      </c>
      <c r="N226" s="317" t="s">
        <v>290</v>
      </c>
      <c r="O226" s="66"/>
      <c r="P226" s="327" t="s">
        <v>290</v>
      </c>
      <c r="Q226" s="328" t="s">
        <v>290</v>
      </c>
      <c r="R226" s="66"/>
      <c r="S226" s="333" t="s">
        <v>290</v>
      </c>
      <c r="T226" s="334" t="s">
        <v>290</v>
      </c>
      <c r="U226" s="66"/>
      <c r="V226" s="339" t="s">
        <v>290</v>
      </c>
      <c r="W226" s="340" t="s">
        <v>290</v>
      </c>
      <c r="X226" s="66"/>
      <c r="Y226" s="350" t="s">
        <v>290</v>
      </c>
      <c r="Z226" s="66"/>
      <c r="AA226" s="327" t="s">
        <v>290</v>
      </c>
      <c r="AB226" s="328" t="s">
        <v>290</v>
      </c>
      <c r="AC226" s="66"/>
      <c r="AD226" s="333" t="s">
        <v>290</v>
      </c>
      <c r="AE226" s="334" t="s">
        <v>290</v>
      </c>
      <c r="AF226" s="66"/>
      <c r="AG226" s="339" t="s">
        <v>290</v>
      </c>
      <c r="AH226" s="340" t="s">
        <v>290</v>
      </c>
      <c r="AI226" s="66"/>
      <c r="AJ226" s="350" t="s">
        <v>290</v>
      </c>
      <c r="AK226" s="66"/>
      <c r="AL226" s="384"/>
      <c r="AM226" s="66"/>
    </row>
    <row r="227" spans="1:39" x14ac:dyDescent="0.25">
      <c r="A227" s="384"/>
      <c r="B227" s="66"/>
      <c r="C227" s="378" t="s">
        <v>290</v>
      </c>
      <c r="D227" s="316" t="s">
        <v>290</v>
      </c>
      <c r="E227" s="356" t="s">
        <v>290</v>
      </c>
      <c r="F227" s="356" t="s">
        <v>290</v>
      </c>
      <c r="G227" s="317" t="s">
        <v>290</v>
      </c>
      <c r="H227" s="136"/>
      <c r="I227" s="321" t="s">
        <v>290</v>
      </c>
      <c r="J227" s="66"/>
      <c r="K227" s="66"/>
      <c r="L227" s="321" t="s">
        <v>290</v>
      </c>
      <c r="M227" s="324" t="s">
        <v>290</v>
      </c>
      <c r="N227" s="317" t="s">
        <v>290</v>
      </c>
      <c r="O227" s="66"/>
      <c r="P227" s="327" t="s">
        <v>290</v>
      </c>
      <c r="Q227" s="328" t="s">
        <v>290</v>
      </c>
      <c r="R227" s="66"/>
      <c r="S227" s="333" t="s">
        <v>290</v>
      </c>
      <c r="T227" s="334" t="s">
        <v>290</v>
      </c>
      <c r="U227" s="66"/>
      <c r="V227" s="339" t="s">
        <v>290</v>
      </c>
      <c r="W227" s="340" t="s">
        <v>290</v>
      </c>
      <c r="X227" s="66"/>
      <c r="Y227" s="350" t="s">
        <v>290</v>
      </c>
      <c r="Z227" s="66"/>
      <c r="AA227" s="327" t="s">
        <v>290</v>
      </c>
      <c r="AB227" s="328" t="s">
        <v>290</v>
      </c>
      <c r="AC227" s="66"/>
      <c r="AD227" s="333" t="s">
        <v>290</v>
      </c>
      <c r="AE227" s="334" t="s">
        <v>290</v>
      </c>
      <c r="AF227" s="66"/>
      <c r="AG227" s="339" t="s">
        <v>290</v>
      </c>
      <c r="AH227" s="340" t="s">
        <v>290</v>
      </c>
      <c r="AI227" s="66"/>
      <c r="AJ227" s="350" t="s">
        <v>290</v>
      </c>
      <c r="AK227" s="66"/>
      <c r="AL227" s="384"/>
      <c r="AM227" s="66"/>
    </row>
    <row r="228" spans="1:39" x14ac:dyDescent="0.25">
      <c r="A228" s="384"/>
      <c r="B228" s="66"/>
      <c r="C228" s="378" t="s">
        <v>290</v>
      </c>
      <c r="D228" s="316" t="s">
        <v>290</v>
      </c>
      <c r="E228" s="356" t="s">
        <v>290</v>
      </c>
      <c r="F228" s="356" t="s">
        <v>290</v>
      </c>
      <c r="G228" s="317" t="s">
        <v>290</v>
      </c>
      <c r="H228" s="136"/>
      <c r="I228" s="321" t="s">
        <v>290</v>
      </c>
      <c r="J228" s="66"/>
      <c r="K228" s="66"/>
      <c r="L228" s="321" t="s">
        <v>290</v>
      </c>
      <c r="M228" s="324" t="s">
        <v>290</v>
      </c>
      <c r="N228" s="317" t="s">
        <v>290</v>
      </c>
      <c r="O228" s="66"/>
      <c r="P228" s="327" t="s">
        <v>290</v>
      </c>
      <c r="Q228" s="328" t="s">
        <v>290</v>
      </c>
      <c r="R228" s="66"/>
      <c r="S228" s="333" t="s">
        <v>290</v>
      </c>
      <c r="T228" s="334" t="s">
        <v>290</v>
      </c>
      <c r="U228" s="66"/>
      <c r="V228" s="339" t="s">
        <v>290</v>
      </c>
      <c r="W228" s="340" t="s">
        <v>290</v>
      </c>
      <c r="X228" s="66"/>
      <c r="Y228" s="350" t="s">
        <v>290</v>
      </c>
      <c r="Z228" s="66"/>
      <c r="AA228" s="327" t="s">
        <v>290</v>
      </c>
      <c r="AB228" s="328" t="s">
        <v>290</v>
      </c>
      <c r="AC228" s="66"/>
      <c r="AD228" s="333" t="s">
        <v>290</v>
      </c>
      <c r="AE228" s="334" t="s">
        <v>290</v>
      </c>
      <c r="AF228" s="66"/>
      <c r="AG228" s="339" t="s">
        <v>290</v>
      </c>
      <c r="AH228" s="340" t="s">
        <v>290</v>
      </c>
      <c r="AI228" s="66"/>
      <c r="AJ228" s="350" t="s">
        <v>290</v>
      </c>
      <c r="AK228" s="66"/>
      <c r="AL228" s="384"/>
      <c r="AM228" s="66"/>
    </row>
    <row r="229" spans="1:39" x14ac:dyDescent="0.25">
      <c r="A229" s="384"/>
      <c r="B229" s="66"/>
      <c r="C229" s="378" t="s">
        <v>290</v>
      </c>
      <c r="D229" s="316" t="s">
        <v>290</v>
      </c>
      <c r="E229" s="356" t="s">
        <v>290</v>
      </c>
      <c r="F229" s="356" t="s">
        <v>290</v>
      </c>
      <c r="G229" s="317" t="s">
        <v>290</v>
      </c>
      <c r="H229" s="136"/>
      <c r="I229" s="321" t="s">
        <v>290</v>
      </c>
      <c r="J229" s="66"/>
      <c r="K229" s="66"/>
      <c r="L229" s="321" t="s">
        <v>290</v>
      </c>
      <c r="M229" s="324" t="s">
        <v>290</v>
      </c>
      <c r="N229" s="317" t="s">
        <v>290</v>
      </c>
      <c r="O229" s="66"/>
      <c r="P229" s="327" t="s">
        <v>290</v>
      </c>
      <c r="Q229" s="328" t="s">
        <v>290</v>
      </c>
      <c r="R229" s="66"/>
      <c r="S229" s="333" t="s">
        <v>290</v>
      </c>
      <c r="T229" s="334" t="s">
        <v>290</v>
      </c>
      <c r="U229" s="66"/>
      <c r="V229" s="339" t="s">
        <v>290</v>
      </c>
      <c r="W229" s="340" t="s">
        <v>290</v>
      </c>
      <c r="X229" s="66"/>
      <c r="Y229" s="350" t="s">
        <v>290</v>
      </c>
      <c r="Z229" s="66"/>
      <c r="AA229" s="327" t="s">
        <v>290</v>
      </c>
      <c r="AB229" s="328" t="s">
        <v>290</v>
      </c>
      <c r="AC229" s="66"/>
      <c r="AD229" s="333" t="s">
        <v>290</v>
      </c>
      <c r="AE229" s="334" t="s">
        <v>290</v>
      </c>
      <c r="AF229" s="66"/>
      <c r="AG229" s="339" t="s">
        <v>290</v>
      </c>
      <c r="AH229" s="340" t="s">
        <v>290</v>
      </c>
      <c r="AI229" s="66"/>
      <c r="AJ229" s="350" t="s">
        <v>290</v>
      </c>
      <c r="AK229" s="66"/>
      <c r="AL229" s="384"/>
      <c r="AM229" s="66"/>
    </row>
    <row r="230" spans="1:39" x14ac:dyDescent="0.25">
      <c r="A230" s="384"/>
      <c r="B230" s="66"/>
      <c r="C230" s="378" t="s">
        <v>290</v>
      </c>
      <c r="D230" s="316" t="s">
        <v>290</v>
      </c>
      <c r="E230" s="356" t="s">
        <v>290</v>
      </c>
      <c r="F230" s="356" t="s">
        <v>290</v>
      </c>
      <c r="G230" s="317" t="s">
        <v>290</v>
      </c>
      <c r="H230" s="136"/>
      <c r="I230" s="321" t="s">
        <v>290</v>
      </c>
      <c r="J230" s="66"/>
      <c r="K230" s="66"/>
      <c r="L230" s="321" t="s">
        <v>290</v>
      </c>
      <c r="M230" s="324" t="s">
        <v>290</v>
      </c>
      <c r="N230" s="317" t="s">
        <v>290</v>
      </c>
      <c r="O230" s="66"/>
      <c r="P230" s="327" t="s">
        <v>290</v>
      </c>
      <c r="Q230" s="328" t="s">
        <v>290</v>
      </c>
      <c r="R230" s="66"/>
      <c r="S230" s="333" t="s">
        <v>290</v>
      </c>
      <c r="T230" s="334" t="s">
        <v>290</v>
      </c>
      <c r="U230" s="66"/>
      <c r="V230" s="339" t="s">
        <v>290</v>
      </c>
      <c r="W230" s="340" t="s">
        <v>290</v>
      </c>
      <c r="X230" s="66"/>
      <c r="Y230" s="350" t="s">
        <v>290</v>
      </c>
      <c r="Z230" s="66"/>
      <c r="AA230" s="327" t="s">
        <v>290</v>
      </c>
      <c r="AB230" s="328" t="s">
        <v>290</v>
      </c>
      <c r="AC230" s="66"/>
      <c r="AD230" s="333" t="s">
        <v>290</v>
      </c>
      <c r="AE230" s="334" t="s">
        <v>290</v>
      </c>
      <c r="AF230" s="66"/>
      <c r="AG230" s="339" t="s">
        <v>290</v>
      </c>
      <c r="AH230" s="340" t="s">
        <v>290</v>
      </c>
      <c r="AI230" s="66"/>
      <c r="AJ230" s="350" t="s">
        <v>290</v>
      </c>
      <c r="AK230" s="66"/>
      <c r="AL230" s="384"/>
      <c r="AM230" s="66"/>
    </row>
    <row r="231" spans="1:39" x14ac:dyDescent="0.25">
      <c r="A231" s="384"/>
      <c r="B231" s="66"/>
      <c r="C231" s="378" t="s">
        <v>290</v>
      </c>
      <c r="D231" s="316" t="s">
        <v>290</v>
      </c>
      <c r="E231" s="356" t="s">
        <v>290</v>
      </c>
      <c r="F231" s="356" t="s">
        <v>290</v>
      </c>
      <c r="G231" s="317" t="s">
        <v>290</v>
      </c>
      <c r="H231" s="136"/>
      <c r="I231" s="321" t="s">
        <v>290</v>
      </c>
      <c r="J231" s="66"/>
      <c r="K231" s="66"/>
      <c r="L231" s="321" t="s">
        <v>290</v>
      </c>
      <c r="M231" s="324" t="s">
        <v>290</v>
      </c>
      <c r="N231" s="317" t="s">
        <v>290</v>
      </c>
      <c r="O231" s="66"/>
      <c r="P231" s="327" t="s">
        <v>290</v>
      </c>
      <c r="Q231" s="328" t="s">
        <v>290</v>
      </c>
      <c r="R231" s="66"/>
      <c r="S231" s="333" t="s">
        <v>290</v>
      </c>
      <c r="T231" s="334" t="s">
        <v>290</v>
      </c>
      <c r="U231" s="66"/>
      <c r="V231" s="339" t="s">
        <v>290</v>
      </c>
      <c r="W231" s="340" t="s">
        <v>290</v>
      </c>
      <c r="X231" s="66"/>
      <c r="Y231" s="350" t="s">
        <v>290</v>
      </c>
      <c r="Z231" s="66"/>
      <c r="AA231" s="327" t="s">
        <v>290</v>
      </c>
      <c r="AB231" s="328" t="s">
        <v>290</v>
      </c>
      <c r="AC231" s="66"/>
      <c r="AD231" s="333" t="s">
        <v>290</v>
      </c>
      <c r="AE231" s="334" t="s">
        <v>290</v>
      </c>
      <c r="AF231" s="66"/>
      <c r="AG231" s="339" t="s">
        <v>290</v>
      </c>
      <c r="AH231" s="340" t="s">
        <v>290</v>
      </c>
      <c r="AI231" s="66"/>
      <c r="AJ231" s="350" t="s">
        <v>290</v>
      </c>
      <c r="AK231" s="66"/>
      <c r="AL231" s="384"/>
      <c r="AM231" s="66"/>
    </row>
    <row r="232" spans="1:39" x14ac:dyDescent="0.25">
      <c r="A232" s="384"/>
      <c r="B232" s="66"/>
      <c r="C232" s="378" t="s">
        <v>290</v>
      </c>
      <c r="D232" s="316" t="s">
        <v>290</v>
      </c>
      <c r="E232" s="356" t="s">
        <v>290</v>
      </c>
      <c r="F232" s="356" t="s">
        <v>290</v>
      </c>
      <c r="G232" s="317" t="s">
        <v>290</v>
      </c>
      <c r="H232" s="136"/>
      <c r="I232" s="321" t="s">
        <v>290</v>
      </c>
      <c r="J232" s="66"/>
      <c r="K232" s="66"/>
      <c r="L232" s="321" t="s">
        <v>290</v>
      </c>
      <c r="M232" s="324" t="s">
        <v>290</v>
      </c>
      <c r="N232" s="317" t="s">
        <v>290</v>
      </c>
      <c r="O232" s="66"/>
      <c r="P232" s="327" t="s">
        <v>290</v>
      </c>
      <c r="Q232" s="328" t="s">
        <v>290</v>
      </c>
      <c r="R232" s="66"/>
      <c r="S232" s="333" t="s">
        <v>290</v>
      </c>
      <c r="T232" s="334" t="s">
        <v>290</v>
      </c>
      <c r="U232" s="66"/>
      <c r="V232" s="339" t="s">
        <v>290</v>
      </c>
      <c r="W232" s="340" t="s">
        <v>290</v>
      </c>
      <c r="X232" s="66"/>
      <c r="Y232" s="350" t="s">
        <v>290</v>
      </c>
      <c r="Z232" s="66"/>
      <c r="AA232" s="327" t="s">
        <v>290</v>
      </c>
      <c r="AB232" s="328" t="s">
        <v>290</v>
      </c>
      <c r="AC232" s="66"/>
      <c r="AD232" s="333" t="s">
        <v>290</v>
      </c>
      <c r="AE232" s="334" t="s">
        <v>290</v>
      </c>
      <c r="AF232" s="66"/>
      <c r="AG232" s="339" t="s">
        <v>290</v>
      </c>
      <c r="AH232" s="340" t="s">
        <v>290</v>
      </c>
      <c r="AI232" s="66"/>
      <c r="AJ232" s="350" t="s">
        <v>290</v>
      </c>
      <c r="AK232" s="66"/>
      <c r="AL232" s="384"/>
      <c r="AM232" s="66"/>
    </row>
    <row r="233" spans="1:39" x14ac:dyDescent="0.25">
      <c r="A233" s="384"/>
      <c r="B233" s="66"/>
      <c r="C233" s="378" t="s">
        <v>290</v>
      </c>
      <c r="D233" s="316" t="s">
        <v>290</v>
      </c>
      <c r="E233" s="356" t="s">
        <v>290</v>
      </c>
      <c r="F233" s="356" t="s">
        <v>290</v>
      </c>
      <c r="G233" s="317" t="s">
        <v>290</v>
      </c>
      <c r="H233" s="136"/>
      <c r="I233" s="321" t="s">
        <v>290</v>
      </c>
      <c r="J233" s="66"/>
      <c r="K233" s="66"/>
      <c r="L233" s="321" t="s">
        <v>290</v>
      </c>
      <c r="M233" s="324" t="s">
        <v>290</v>
      </c>
      <c r="N233" s="317" t="s">
        <v>290</v>
      </c>
      <c r="O233" s="66"/>
      <c r="P233" s="327" t="s">
        <v>290</v>
      </c>
      <c r="Q233" s="328" t="s">
        <v>290</v>
      </c>
      <c r="R233" s="66"/>
      <c r="S233" s="333" t="s">
        <v>290</v>
      </c>
      <c r="T233" s="334" t="s">
        <v>290</v>
      </c>
      <c r="U233" s="66"/>
      <c r="V233" s="339" t="s">
        <v>290</v>
      </c>
      <c r="W233" s="340" t="s">
        <v>290</v>
      </c>
      <c r="X233" s="66"/>
      <c r="Y233" s="350" t="s">
        <v>290</v>
      </c>
      <c r="Z233" s="66"/>
      <c r="AA233" s="327" t="s">
        <v>290</v>
      </c>
      <c r="AB233" s="328" t="s">
        <v>290</v>
      </c>
      <c r="AC233" s="66"/>
      <c r="AD233" s="333" t="s">
        <v>290</v>
      </c>
      <c r="AE233" s="334" t="s">
        <v>290</v>
      </c>
      <c r="AF233" s="66"/>
      <c r="AG233" s="339" t="s">
        <v>290</v>
      </c>
      <c r="AH233" s="340" t="s">
        <v>290</v>
      </c>
      <c r="AI233" s="66"/>
      <c r="AJ233" s="350" t="s">
        <v>290</v>
      </c>
      <c r="AK233" s="66"/>
      <c r="AL233" s="384"/>
      <c r="AM233" s="66"/>
    </row>
    <row r="234" spans="1:39" x14ac:dyDescent="0.25">
      <c r="A234" s="384"/>
      <c r="B234" s="66"/>
      <c r="C234" s="378" t="s">
        <v>290</v>
      </c>
      <c r="D234" s="316" t="s">
        <v>290</v>
      </c>
      <c r="E234" s="356" t="s">
        <v>290</v>
      </c>
      <c r="F234" s="356" t="s">
        <v>290</v>
      </c>
      <c r="G234" s="317" t="s">
        <v>290</v>
      </c>
      <c r="H234" s="136"/>
      <c r="I234" s="321" t="s">
        <v>290</v>
      </c>
      <c r="J234" s="66"/>
      <c r="K234" s="66"/>
      <c r="L234" s="321" t="s">
        <v>290</v>
      </c>
      <c r="M234" s="324" t="s">
        <v>290</v>
      </c>
      <c r="N234" s="317" t="s">
        <v>290</v>
      </c>
      <c r="O234" s="66"/>
      <c r="P234" s="327" t="s">
        <v>290</v>
      </c>
      <c r="Q234" s="328" t="s">
        <v>290</v>
      </c>
      <c r="R234" s="66"/>
      <c r="S234" s="333" t="s">
        <v>290</v>
      </c>
      <c r="T234" s="334" t="s">
        <v>290</v>
      </c>
      <c r="U234" s="66"/>
      <c r="V234" s="339" t="s">
        <v>290</v>
      </c>
      <c r="W234" s="340" t="s">
        <v>290</v>
      </c>
      <c r="X234" s="66"/>
      <c r="Y234" s="350" t="s">
        <v>290</v>
      </c>
      <c r="Z234" s="66"/>
      <c r="AA234" s="327" t="s">
        <v>290</v>
      </c>
      <c r="AB234" s="328" t="s">
        <v>290</v>
      </c>
      <c r="AC234" s="66"/>
      <c r="AD234" s="333" t="s">
        <v>290</v>
      </c>
      <c r="AE234" s="334" t="s">
        <v>290</v>
      </c>
      <c r="AF234" s="66"/>
      <c r="AG234" s="339" t="s">
        <v>290</v>
      </c>
      <c r="AH234" s="340" t="s">
        <v>290</v>
      </c>
      <c r="AI234" s="66"/>
      <c r="AJ234" s="350" t="s">
        <v>290</v>
      </c>
      <c r="AK234" s="66"/>
      <c r="AL234" s="384"/>
      <c r="AM234" s="66"/>
    </row>
    <row r="235" spans="1:39" x14ac:dyDescent="0.25">
      <c r="A235" s="384"/>
      <c r="B235" s="66"/>
      <c r="C235" s="378" t="s">
        <v>290</v>
      </c>
      <c r="D235" s="316" t="s">
        <v>290</v>
      </c>
      <c r="E235" s="356" t="s">
        <v>290</v>
      </c>
      <c r="F235" s="356" t="s">
        <v>290</v>
      </c>
      <c r="G235" s="317" t="s">
        <v>290</v>
      </c>
      <c r="H235" s="136"/>
      <c r="I235" s="321" t="s">
        <v>290</v>
      </c>
      <c r="J235" s="66"/>
      <c r="K235" s="66"/>
      <c r="L235" s="321" t="s">
        <v>290</v>
      </c>
      <c r="M235" s="324" t="s">
        <v>290</v>
      </c>
      <c r="N235" s="317" t="s">
        <v>290</v>
      </c>
      <c r="O235" s="66"/>
      <c r="P235" s="327" t="s">
        <v>290</v>
      </c>
      <c r="Q235" s="328" t="s">
        <v>290</v>
      </c>
      <c r="R235" s="66"/>
      <c r="S235" s="333" t="s">
        <v>290</v>
      </c>
      <c r="T235" s="334" t="s">
        <v>290</v>
      </c>
      <c r="U235" s="66"/>
      <c r="V235" s="339" t="s">
        <v>290</v>
      </c>
      <c r="W235" s="340" t="s">
        <v>290</v>
      </c>
      <c r="X235" s="66"/>
      <c r="Y235" s="350" t="s">
        <v>290</v>
      </c>
      <c r="Z235" s="66"/>
      <c r="AA235" s="327" t="s">
        <v>290</v>
      </c>
      <c r="AB235" s="328" t="s">
        <v>290</v>
      </c>
      <c r="AC235" s="66"/>
      <c r="AD235" s="333" t="s">
        <v>290</v>
      </c>
      <c r="AE235" s="334" t="s">
        <v>290</v>
      </c>
      <c r="AF235" s="66"/>
      <c r="AG235" s="339" t="s">
        <v>290</v>
      </c>
      <c r="AH235" s="340" t="s">
        <v>290</v>
      </c>
      <c r="AI235" s="66"/>
      <c r="AJ235" s="350" t="s">
        <v>290</v>
      </c>
      <c r="AK235" s="66"/>
      <c r="AL235" s="384"/>
      <c r="AM235" s="66"/>
    </row>
    <row r="236" spans="1:39" x14ac:dyDescent="0.25">
      <c r="A236" s="384"/>
      <c r="B236" s="66"/>
      <c r="C236" s="378" t="s">
        <v>290</v>
      </c>
      <c r="D236" s="316" t="s">
        <v>290</v>
      </c>
      <c r="E236" s="356" t="s">
        <v>290</v>
      </c>
      <c r="F236" s="356" t="s">
        <v>290</v>
      </c>
      <c r="G236" s="317" t="s">
        <v>290</v>
      </c>
      <c r="H236" s="136"/>
      <c r="I236" s="321" t="s">
        <v>290</v>
      </c>
      <c r="J236" s="66"/>
      <c r="K236" s="66"/>
      <c r="L236" s="321" t="s">
        <v>290</v>
      </c>
      <c r="M236" s="324" t="s">
        <v>290</v>
      </c>
      <c r="N236" s="317" t="s">
        <v>290</v>
      </c>
      <c r="O236" s="66"/>
      <c r="P236" s="327" t="s">
        <v>290</v>
      </c>
      <c r="Q236" s="328" t="s">
        <v>290</v>
      </c>
      <c r="R236" s="66"/>
      <c r="S236" s="333" t="s">
        <v>290</v>
      </c>
      <c r="T236" s="334" t="s">
        <v>290</v>
      </c>
      <c r="U236" s="66"/>
      <c r="V236" s="339" t="s">
        <v>290</v>
      </c>
      <c r="W236" s="340" t="s">
        <v>290</v>
      </c>
      <c r="X236" s="66"/>
      <c r="Y236" s="350" t="s">
        <v>290</v>
      </c>
      <c r="Z236" s="66"/>
      <c r="AA236" s="327" t="s">
        <v>290</v>
      </c>
      <c r="AB236" s="328" t="s">
        <v>290</v>
      </c>
      <c r="AC236" s="66"/>
      <c r="AD236" s="333" t="s">
        <v>290</v>
      </c>
      <c r="AE236" s="334" t="s">
        <v>290</v>
      </c>
      <c r="AF236" s="66"/>
      <c r="AG236" s="339" t="s">
        <v>290</v>
      </c>
      <c r="AH236" s="340" t="s">
        <v>290</v>
      </c>
      <c r="AI236" s="66"/>
      <c r="AJ236" s="350" t="s">
        <v>290</v>
      </c>
      <c r="AK236" s="66"/>
      <c r="AL236" s="384"/>
      <c r="AM236" s="66"/>
    </row>
    <row r="237" spans="1:39" x14ac:dyDescent="0.25">
      <c r="A237" s="384"/>
      <c r="B237" s="66"/>
      <c r="C237" s="378" t="s">
        <v>290</v>
      </c>
      <c r="D237" s="316" t="s">
        <v>290</v>
      </c>
      <c r="E237" s="356" t="s">
        <v>290</v>
      </c>
      <c r="F237" s="356" t="s">
        <v>290</v>
      </c>
      <c r="G237" s="317" t="s">
        <v>290</v>
      </c>
      <c r="H237" s="136"/>
      <c r="I237" s="321" t="s">
        <v>290</v>
      </c>
      <c r="J237" s="66"/>
      <c r="K237" s="66"/>
      <c r="L237" s="321" t="s">
        <v>290</v>
      </c>
      <c r="M237" s="324" t="s">
        <v>290</v>
      </c>
      <c r="N237" s="317" t="s">
        <v>290</v>
      </c>
      <c r="O237" s="66"/>
      <c r="P237" s="327" t="s">
        <v>290</v>
      </c>
      <c r="Q237" s="328" t="s">
        <v>290</v>
      </c>
      <c r="R237" s="66"/>
      <c r="S237" s="333" t="s">
        <v>290</v>
      </c>
      <c r="T237" s="334" t="s">
        <v>290</v>
      </c>
      <c r="U237" s="66"/>
      <c r="V237" s="339" t="s">
        <v>290</v>
      </c>
      <c r="W237" s="340" t="s">
        <v>290</v>
      </c>
      <c r="X237" s="66"/>
      <c r="Y237" s="350" t="s">
        <v>290</v>
      </c>
      <c r="Z237" s="66"/>
      <c r="AA237" s="327" t="s">
        <v>290</v>
      </c>
      <c r="AB237" s="328" t="s">
        <v>290</v>
      </c>
      <c r="AC237" s="66"/>
      <c r="AD237" s="333" t="s">
        <v>290</v>
      </c>
      <c r="AE237" s="334" t="s">
        <v>290</v>
      </c>
      <c r="AF237" s="66"/>
      <c r="AG237" s="339" t="s">
        <v>290</v>
      </c>
      <c r="AH237" s="340" t="s">
        <v>290</v>
      </c>
      <c r="AI237" s="66"/>
      <c r="AJ237" s="350" t="s">
        <v>290</v>
      </c>
      <c r="AK237" s="66"/>
      <c r="AL237" s="384"/>
      <c r="AM237" s="66"/>
    </row>
    <row r="238" spans="1:39" x14ac:dyDescent="0.25">
      <c r="A238" s="384"/>
      <c r="B238" s="66"/>
      <c r="C238" s="378" t="s">
        <v>290</v>
      </c>
      <c r="D238" s="316" t="s">
        <v>290</v>
      </c>
      <c r="E238" s="356" t="s">
        <v>290</v>
      </c>
      <c r="F238" s="356" t="s">
        <v>290</v>
      </c>
      <c r="G238" s="317" t="s">
        <v>290</v>
      </c>
      <c r="H238" s="136"/>
      <c r="I238" s="321" t="s">
        <v>290</v>
      </c>
      <c r="J238" s="66"/>
      <c r="K238" s="66"/>
      <c r="L238" s="321" t="s">
        <v>290</v>
      </c>
      <c r="M238" s="324" t="s">
        <v>290</v>
      </c>
      <c r="N238" s="317" t="s">
        <v>290</v>
      </c>
      <c r="O238" s="66"/>
      <c r="P238" s="327" t="s">
        <v>290</v>
      </c>
      <c r="Q238" s="328" t="s">
        <v>290</v>
      </c>
      <c r="R238" s="66"/>
      <c r="S238" s="333" t="s">
        <v>290</v>
      </c>
      <c r="T238" s="334" t="s">
        <v>290</v>
      </c>
      <c r="U238" s="66"/>
      <c r="V238" s="339" t="s">
        <v>290</v>
      </c>
      <c r="W238" s="340" t="s">
        <v>290</v>
      </c>
      <c r="X238" s="66"/>
      <c r="Y238" s="350" t="s">
        <v>290</v>
      </c>
      <c r="Z238" s="66"/>
      <c r="AA238" s="327" t="s">
        <v>290</v>
      </c>
      <c r="AB238" s="328" t="s">
        <v>290</v>
      </c>
      <c r="AC238" s="66"/>
      <c r="AD238" s="333" t="s">
        <v>290</v>
      </c>
      <c r="AE238" s="334" t="s">
        <v>290</v>
      </c>
      <c r="AF238" s="66"/>
      <c r="AG238" s="339" t="s">
        <v>290</v>
      </c>
      <c r="AH238" s="340" t="s">
        <v>290</v>
      </c>
      <c r="AI238" s="66"/>
      <c r="AJ238" s="350" t="s">
        <v>290</v>
      </c>
      <c r="AK238" s="66"/>
      <c r="AL238" s="384"/>
      <c r="AM238" s="66"/>
    </row>
    <row r="239" spans="1:39" x14ac:dyDescent="0.25">
      <c r="A239" s="384"/>
      <c r="B239" s="66"/>
      <c r="C239" s="378" t="s">
        <v>290</v>
      </c>
      <c r="D239" s="316" t="s">
        <v>290</v>
      </c>
      <c r="E239" s="356" t="s">
        <v>290</v>
      </c>
      <c r="F239" s="356" t="s">
        <v>290</v>
      </c>
      <c r="G239" s="317" t="s">
        <v>290</v>
      </c>
      <c r="H239" s="136"/>
      <c r="I239" s="321" t="s">
        <v>290</v>
      </c>
      <c r="J239" s="66"/>
      <c r="K239" s="66"/>
      <c r="L239" s="321" t="s">
        <v>290</v>
      </c>
      <c r="M239" s="324" t="s">
        <v>290</v>
      </c>
      <c r="N239" s="317" t="s">
        <v>290</v>
      </c>
      <c r="O239" s="66"/>
      <c r="P239" s="327" t="s">
        <v>290</v>
      </c>
      <c r="Q239" s="328" t="s">
        <v>290</v>
      </c>
      <c r="R239" s="66"/>
      <c r="S239" s="333" t="s">
        <v>290</v>
      </c>
      <c r="T239" s="334" t="s">
        <v>290</v>
      </c>
      <c r="U239" s="66"/>
      <c r="V239" s="339" t="s">
        <v>290</v>
      </c>
      <c r="W239" s="340" t="s">
        <v>290</v>
      </c>
      <c r="X239" s="66"/>
      <c r="Y239" s="350" t="s">
        <v>290</v>
      </c>
      <c r="Z239" s="66"/>
      <c r="AA239" s="327" t="s">
        <v>290</v>
      </c>
      <c r="AB239" s="328" t="s">
        <v>290</v>
      </c>
      <c r="AC239" s="66"/>
      <c r="AD239" s="333" t="s">
        <v>290</v>
      </c>
      <c r="AE239" s="334" t="s">
        <v>290</v>
      </c>
      <c r="AF239" s="66"/>
      <c r="AG239" s="339" t="s">
        <v>290</v>
      </c>
      <c r="AH239" s="340" t="s">
        <v>290</v>
      </c>
      <c r="AI239" s="66"/>
      <c r="AJ239" s="350" t="s">
        <v>290</v>
      </c>
      <c r="AK239" s="66"/>
      <c r="AL239" s="384"/>
      <c r="AM239" s="66"/>
    </row>
    <row r="240" spans="1:39" x14ac:dyDescent="0.25">
      <c r="A240" s="384"/>
      <c r="B240" s="66"/>
      <c r="C240" s="378" t="s">
        <v>290</v>
      </c>
      <c r="D240" s="316" t="s">
        <v>290</v>
      </c>
      <c r="E240" s="356" t="s">
        <v>290</v>
      </c>
      <c r="F240" s="356" t="s">
        <v>290</v>
      </c>
      <c r="G240" s="317" t="s">
        <v>290</v>
      </c>
      <c r="H240" s="136"/>
      <c r="I240" s="321" t="s">
        <v>290</v>
      </c>
      <c r="J240" s="66"/>
      <c r="K240" s="66"/>
      <c r="L240" s="321" t="s">
        <v>290</v>
      </c>
      <c r="M240" s="324" t="s">
        <v>290</v>
      </c>
      <c r="N240" s="317" t="s">
        <v>290</v>
      </c>
      <c r="O240" s="66"/>
      <c r="P240" s="327" t="s">
        <v>290</v>
      </c>
      <c r="Q240" s="328" t="s">
        <v>290</v>
      </c>
      <c r="R240" s="66"/>
      <c r="S240" s="333" t="s">
        <v>290</v>
      </c>
      <c r="T240" s="334" t="s">
        <v>290</v>
      </c>
      <c r="U240" s="66"/>
      <c r="V240" s="339" t="s">
        <v>290</v>
      </c>
      <c r="W240" s="340" t="s">
        <v>290</v>
      </c>
      <c r="X240" s="66"/>
      <c r="Y240" s="350" t="s">
        <v>290</v>
      </c>
      <c r="Z240" s="66"/>
      <c r="AA240" s="327" t="s">
        <v>290</v>
      </c>
      <c r="AB240" s="328" t="s">
        <v>290</v>
      </c>
      <c r="AC240" s="66"/>
      <c r="AD240" s="333" t="s">
        <v>290</v>
      </c>
      <c r="AE240" s="334" t="s">
        <v>290</v>
      </c>
      <c r="AF240" s="66"/>
      <c r="AG240" s="339" t="s">
        <v>290</v>
      </c>
      <c r="AH240" s="340" t="s">
        <v>290</v>
      </c>
      <c r="AI240" s="66"/>
      <c r="AJ240" s="350" t="s">
        <v>290</v>
      </c>
      <c r="AK240" s="66"/>
      <c r="AL240" s="384"/>
      <c r="AM240" s="66"/>
    </row>
    <row r="241" spans="1:39" x14ac:dyDescent="0.25">
      <c r="A241" s="384"/>
      <c r="B241" s="66"/>
      <c r="C241" s="378" t="s">
        <v>290</v>
      </c>
      <c r="D241" s="316" t="s">
        <v>290</v>
      </c>
      <c r="E241" s="356" t="s">
        <v>290</v>
      </c>
      <c r="F241" s="356" t="s">
        <v>290</v>
      </c>
      <c r="G241" s="317" t="s">
        <v>290</v>
      </c>
      <c r="H241" s="136"/>
      <c r="I241" s="321" t="s">
        <v>290</v>
      </c>
      <c r="J241" s="66"/>
      <c r="K241" s="66"/>
      <c r="L241" s="321" t="s">
        <v>290</v>
      </c>
      <c r="M241" s="324" t="s">
        <v>290</v>
      </c>
      <c r="N241" s="317" t="s">
        <v>290</v>
      </c>
      <c r="O241" s="66"/>
      <c r="P241" s="327" t="s">
        <v>290</v>
      </c>
      <c r="Q241" s="328" t="s">
        <v>290</v>
      </c>
      <c r="R241" s="66"/>
      <c r="S241" s="333" t="s">
        <v>290</v>
      </c>
      <c r="T241" s="334" t="s">
        <v>290</v>
      </c>
      <c r="U241" s="66"/>
      <c r="V241" s="339" t="s">
        <v>290</v>
      </c>
      <c r="W241" s="340" t="s">
        <v>290</v>
      </c>
      <c r="X241" s="66"/>
      <c r="Y241" s="350" t="s">
        <v>290</v>
      </c>
      <c r="Z241" s="66"/>
      <c r="AA241" s="327" t="s">
        <v>290</v>
      </c>
      <c r="AB241" s="328" t="s">
        <v>290</v>
      </c>
      <c r="AC241" s="66"/>
      <c r="AD241" s="333" t="s">
        <v>290</v>
      </c>
      <c r="AE241" s="334" t="s">
        <v>290</v>
      </c>
      <c r="AF241" s="66"/>
      <c r="AG241" s="339" t="s">
        <v>290</v>
      </c>
      <c r="AH241" s="340" t="s">
        <v>290</v>
      </c>
      <c r="AI241" s="66"/>
      <c r="AJ241" s="350" t="s">
        <v>290</v>
      </c>
      <c r="AK241" s="66"/>
      <c r="AL241" s="384"/>
      <c r="AM241" s="66"/>
    </row>
    <row r="242" spans="1:39" x14ac:dyDescent="0.25">
      <c r="A242" s="384"/>
      <c r="B242" s="66"/>
      <c r="C242" s="378" t="s">
        <v>290</v>
      </c>
      <c r="D242" s="316" t="s">
        <v>290</v>
      </c>
      <c r="E242" s="356" t="s">
        <v>290</v>
      </c>
      <c r="F242" s="356" t="s">
        <v>290</v>
      </c>
      <c r="G242" s="317" t="s">
        <v>290</v>
      </c>
      <c r="H242" s="136"/>
      <c r="I242" s="321" t="s">
        <v>290</v>
      </c>
      <c r="J242" s="66"/>
      <c r="K242" s="66"/>
      <c r="L242" s="321" t="s">
        <v>290</v>
      </c>
      <c r="M242" s="324" t="s">
        <v>290</v>
      </c>
      <c r="N242" s="317" t="s">
        <v>290</v>
      </c>
      <c r="O242" s="66"/>
      <c r="P242" s="327" t="s">
        <v>290</v>
      </c>
      <c r="Q242" s="328" t="s">
        <v>290</v>
      </c>
      <c r="R242" s="66"/>
      <c r="S242" s="333" t="s">
        <v>290</v>
      </c>
      <c r="T242" s="334" t="s">
        <v>290</v>
      </c>
      <c r="U242" s="66"/>
      <c r="V242" s="339" t="s">
        <v>290</v>
      </c>
      <c r="W242" s="340" t="s">
        <v>290</v>
      </c>
      <c r="X242" s="66"/>
      <c r="Y242" s="350" t="s">
        <v>290</v>
      </c>
      <c r="Z242" s="66"/>
      <c r="AA242" s="327" t="s">
        <v>290</v>
      </c>
      <c r="AB242" s="328" t="s">
        <v>290</v>
      </c>
      <c r="AC242" s="66"/>
      <c r="AD242" s="333" t="s">
        <v>290</v>
      </c>
      <c r="AE242" s="334" t="s">
        <v>290</v>
      </c>
      <c r="AF242" s="66"/>
      <c r="AG242" s="339" t="s">
        <v>290</v>
      </c>
      <c r="AH242" s="340" t="s">
        <v>290</v>
      </c>
      <c r="AI242" s="66"/>
      <c r="AJ242" s="350" t="s">
        <v>290</v>
      </c>
      <c r="AK242" s="66"/>
      <c r="AL242" s="384"/>
      <c r="AM242" s="66"/>
    </row>
    <row r="243" spans="1:39" x14ac:dyDescent="0.25">
      <c r="A243" s="384"/>
      <c r="B243" s="66"/>
      <c r="C243" s="378" t="s">
        <v>290</v>
      </c>
      <c r="D243" s="316" t="s">
        <v>290</v>
      </c>
      <c r="E243" s="356" t="s">
        <v>290</v>
      </c>
      <c r="F243" s="356" t="s">
        <v>290</v>
      </c>
      <c r="G243" s="317" t="s">
        <v>290</v>
      </c>
      <c r="H243" s="136"/>
      <c r="I243" s="321" t="s">
        <v>290</v>
      </c>
      <c r="J243" s="66"/>
      <c r="K243" s="66"/>
      <c r="L243" s="321" t="s">
        <v>290</v>
      </c>
      <c r="M243" s="324" t="s">
        <v>290</v>
      </c>
      <c r="N243" s="317" t="s">
        <v>290</v>
      </c>
      <c r="O243" s="66"/>
      <c r="P243" s="327" t="s">
        <v>290</v>
      </c>
      <c r="Q243" s="328" t="s">
        <v>290</v>
      </c>
      <c r="R243" s="66"/>
      <c r="S243" s="333" t="s">
        <v>290</v>
      </c>
      <c r="T243" s="334" t="s">
        <v>290</v>
      </c>
      <c r="U243" s="66"/>
      <c r="V243" s="339" t="s">
        <v>290</v>
      </c>
      <c r="W243" s="340" t="s">
        <v>290</v>
      </c>
      <c r="X243" s="66"/>
      <c r="Y243" s="350" t="s">
        <v>290</v>
      </c>
      <c r="Z243" s="66"/>
      <c r="AA243" s="327" t="s">
        <v>290</v>
      </c>
      <c r="AB243" s="328" t="s">
        <v>290</v>
      </c>
      <c r="AC243" s="66"/>
      <c r="AD243" s="333" t="s">
        <v>290</v>
      </c>
      <c r="AE243" s="334" t="s">
        <v>290</v>
      </c>
      <c r="AF243" s="66"/>
      <c r="AG243" s="339" t="s">
        <v>290</v>
      </c>
      <c r="AH243" s="340" t="s">
        <v>290</v>
      </c>
      <c r="AI243" s="66"/>
      <c r="AJ243" s="350" t="s">
        <v>290</v>
      </c>
      <c r="AK243" s="66"/>
      <c r="AL243" s="384"/>
      <c r="AM243" s="66"/>
    </row>
    <row r="244" spans="1:39" x14ac:dyDescent="0.25">
      <c r="A244" s="384"/>
      <c r="B244" s="66"/>
      <c r="C244" s="378" t="s">
        <v>290</v>
      </c>
      <c r="D244" s="316" t="s">
        <v>290</v>
      </c>
      <c r="E244" s="356" t="s">
        <v>290</v>
      </c>
      <c r="F244" s="356" t="s">
        <v>290</v>
      </c>
      <c r="G244" s="317" t="s">
        <v>290</v>
      </c>
      <c r="H244" s="136"/>
      <c r="I244" s="321" t="s">
        <v>290</v>
      </c>
      <c r="J244" s="66"/>
      <c r="K244" s="66"/>
      <c r="L244" s="321" t="s">
        <v>290</v>
      </c>
      <c r="M244" s="324" t="s">
        <v>290</v>
      </c>
      <c r="N244" s="317" t="s">
        <v>290</v>
      </c>
      <c r="O244" s="66"/>
      <c r="P244" s="327" t="s">
        <v>290</v>
      </c>
      <c r="Q244" s="328" t="s">
        <v>290</v>
      </c>
      <c r="R244" s="66"/>
      <c r="S244" s="333" t="s">
        <v>290</v>
      </c>
      <c r="T244" s="334" t="s">
        <v>290</v>
      </c>
      <c r="U244" s="66"/>
      <c r="V244" s="339" t="s">
        <v>290</v>
      </c>
      <c r="W244" s="340" t="s">
        <v>290</v>
      </c>
      <c r="X244" s="66"/>
      <c r="Y244" s="350" t="s">
        <v>290</v>
      </c>
      <c r="Z244" s="66"/>
      <c r="AA244" s="327" t="s">
        <v>290</v>
      </c>
      <c r="AB244" s="328" t="s">
        <v>290</v>
      </c>
      <c r="AC244" s="66"/>
      <c r="AD244" s="333" t="s">
        <v>290</v>
      </c>
      <c r="AE244" s="334" t="s">
        <v>290</v>
      </c>
      <c r="AF244" s="66"/>
      <c r="AG244" s="339" t="s">
        <v>290</v>
      </c>
      <c r="AH244" s="340" t="s">
        <v>290</v>
      </c>
      <c r="AI244" s="66"/>
      <c r="AJ244" s="350" t="s">
        <v>290</v>
      </c>
      <c r="AK244" s="66"/>
      <c r="AL244" s="384"/>
      <c r="AM244" s="66"/>
    </row>
    <row r="245" spans="1:39" x14ac:dyDescent="0.25">
      <c r="A245" s="384"/>
      <c r="B245" s="66"/>
      <c r="C245" s="378" t="s">
        <v>290</v>
      </c>
      <c r="D245" s="316" t="s">
        <v>290</v>
      </c>
      <c r="E245" s="356" t="s">
        <v>290</v>
      </c>
      <c r="F245" s="356" t="s">
        <v>290</v>
      </c>
      <c r="G245" s="317" t="s">
        <v>290</v>
      </c>
      <c r="H245" s="136"/>
      <c r="I245" s="321" t="s">
        <v>290</v>
      </c>
      <c r="J245" s="66"/>
      <c r="K245" s="66"/>
      <c r="L245" s="321" t="s">
        <v>290</v>
      </c>
      <c r="M245" s="324" t="s">
        <v>290</v>
      </c>
      <c r="N245" s="317" t="s">
        <v>290</v>
      </c>
      <c r="O245" s="66"/>
      <c r="P245" s="327" t="s">
        <v>290</v>
      </c>
      <c r="Q245" s="328" t="s">
        <v>290</v>
      </c>
      <c r="R245" s="66"/>
      <c r="S245" s="333" t="s">
        <v>290</v>
      </c>
      <c r="T245" s="334" t="s">
        <v>290</v>
      </c>
      <c r="U245" s="66"/>
      <c r="V245" s="339" t="s">
        <v>290</v>
      </c>
      <c r="W245" s="340" t="s">
        <v>290</v>
      </c>
      <c r="X245" s="66"/>
      <c r="Y245" s="350" t="s">
        <v>290</v>
      </c>
      <c r="Z245" s="66"/>
      <c r="AA245" s="327" t="s">
        <v>290</v>
      </c>
      <c r="AB245" s="328" t="s">
        <v>290</v>
      </c>
      <c r="AC245" s="66"/>
      <c r="AD245" s="333" t="s">
        <v>290</v>
      </c>
      <c r="AE245" s="334" t="s">
        <v>290</v>
      </c>
      <c r="AF245" s="66"/>
      <c r="AG245" s="339" t="s">
        <v>290</v>
      </c>
      <c r="AH245" s="340" t="s">
        <v>290</v>
      </c>
      <c r="AI245" s="66"/>
      <c r="AJ245" s="350" t="s">
        <v>290</v>
      </c>
      <c r="AK245" s="66"/>
      <c r="AL245" s="384"/>
      <c r="AM245" s="66"/>
    </row>
    <row r="246" spans="1:39" x14ac:dyDescent="0.25">
      <c r="A246" s="384"/>
      <c r="B246" s="66"/>
      <c r="C246" s="378" t="s">
        <v>290</v>
      </c>
      <c r="D246" s="316" t="s">
        <v>290</v>
      </c>
      <c r="E246" s="356" t="s">
        <v>290</v>
      </c>
      <c r="F246" s="356" t="s">
        <v>290</v>
      </c>
      <c r="G246" s="317" t="s">
        <v>290</v>
      </c>
      <c r="H246" s="136"/>
      <c r="I246" s="321" t="s">
        <v>290</v>
      </c>
      <c r="J246" s="66"/>
      <c r="K246" s="66"/>
      <c r="L246" s="321" t="s">
        <v>290</v>
      </c>
      <c r="M246" s="324" t="s">
        <v>290</v>
      </c>
      <c r="N246" s="317" t="s">
        <v>290</v>
      </c>
      <c r="O246" s="66"/>
      <c r="P246" s="327" t="s">
        <v>290</v>
      </c>
      <c r="Q246" s="328" t="s">
        <v>290</v>
      </c>
      <c r="R246" s="66"/>
      <c r="S246" s="333" t="s">
        <v>290</v>
      </c>
      <c r="T246" s="334" t="s">
        <v>290</v>
      </c>
      <c r="U246" s="66"/>
      <c r="V246" s="339" t="s">
        <v>290</v>
      </c>
      <c r="W246" s="340" t="s">
        <v>290</v>
      </c>
      <c r="X246" s="66"/>
      <c r="Y246" s="350" t="s">
        <v>290</v>
      </c>
      <c r="Z246" s="66"/>
      <c r="AA246" s="327" t="s">
        <v>290</v>
      </c>
      <c r="AB246" s="328" t="s">
        <v>290</v>
      </c>
      <c r="AC246" s="66"/>
      <c r="AD246" s="333" t="s">
        <v>290</v>
      </c>
      <c r="AE246" s="334" t="s">
        <v>290</v>
      </c>
      <c r="AF246" s="66"/>
      <c r="AG246" s="339" t="s">
        <v>290</v>
      </c>
      <c r="AH246" s="340" t="s">
        <v>290</v>
      </c>
      <c r="AI246" s="66"/>
      <c r="AJ246" s="350" t="s">
        <v>290</v>
      </c>
      <c r="AK246" s="66"/>
      <c r="AL246" s="384"/>
      <c r="AM246" s="66"/>
    </row>
    <row r="247" spans="1:39" x14ac:dyDescent="0.25">
      <c r="A247" s="384"/>
      <c r="B247" s="66"/>
      <c r="C247" s="378" t="s">
        <v>290</v>
      </c>
      <c r="D247" s="316" t="s">
        <v>290</v>
      </c>
      <c r="E247" s="356" t="s">
        <v>290</v>
      </c>
      <c r="F247" s="356" t="s">
        <v>290</v>
      </c>
      <c r="G247" s="317" t="s">
        <v>290</v>
      </c>
      <c r="H247" s="136"/>
      <c r="I247" s="321" t="s">
        <v>290</v>
      </c>
      <c r="J247" s="66"/>
      <c r="K247" s="66"/>
      <c r="L247" s="321" t="s">
        <v>290</v>
      </c>
      <c r="M247" s="324" t="s">
        <v>290</v>
      </c>
      <c r="N247" s="317" t="s">
        <v>290</v>
      </c>
      <c r="O247" s="66"/>
      <c r="P247" s="327" t="s">
        <v>290</v>
      </c>
      <c r="Q247" s="328" t="s">
        <v>290</v>
      </c>
      <c r="R247" s="66"/>
      <c r="S247" s="333" t="s">
        <v>290</v>
      </c>
      <c r="T247" s="334" t="s">
        <v>290</v>
      </c>
      <c r="U247" s="66"/>
      <c r="V247" s="339" t="s">
        <v>290</v>
      </c>
      <c r="W247" s="340" t="s">
        <v>290</v>
      </c>
      <c r="X247" s="66"/>
      <c r="Y247" s="350" t="s">
        <v>290</v>
      </c>
      <c r="Z247" s="66"/>
      <c r="AA247" s="327" t="s">
        <v>290</v>
      </c>
      <c r="AB247" s="328" t="s">
        <v>290</v>
      </c>
      <c r="AC247" s="66"/>
      <c r="AD247" s="333" t="s">
        <v>290</v>
      </c>
      <c r="AE247" s="334" t="s">
        <v>290</v>
      </c>
      <c r="AF247" s="66"/>
      <c r="AG247" s="339" t="s">
        <v>290</v>
      </c>
      <c r="AH247" s="340" t="s">
        <v>290</v>
      </c>
      <c r="AI247" s="66"/>
      <c r="AJ247" s="350" t="s">
        <v>290</v>
      </c>
      <c r="AK247" s="66"/>
      <c r="AL247" s="384"/>
      <c r="AM247" s="66"/>
    </row>
    <row r="248" spans="1:39" x14ac:dyDescent="0.25">
      <c r="A248" s="384"/>
      <c r="B248" s="66"/>
      <c r="C248" s="378" t="s">
        <v>290</v>
      </c>
      <c r="D248" s="316" t="s">
        <v>290</v>
      </c>
      <c r="E248" s="356" t="s">
        <v>290</v>
      </c>
      <c r="F248" s="356" t="s">
        <v>290</v>
      </c>
      <c r="G248" s="317" t="s">
        <v>290</v>
      </c>
      <c r="H248" s="136"/>
      <c r="I248" s="321" t="s">
        <v>290</v>
      </c>
      <c r="J248" s="66"/>
      <c r="K248" s="66"/>
      <c r="L248" s="321" t="s">
        <v>290</v>
      </c>
      <c r="M248" s="324" t="s">
        <v>290</v>
      </c>
      <c r="N248" s="317" t="s">
        <v>290</v>
      </c>
      <c r="O248" s="66"/>
      <c r="P248" s="327" t="s">
        <v>290</v>
      </c>
      <c r="Q248" s="328" t="s">
        <v>290</v>
      </c>
      <c r="R248" s="66"/>
      <c r="S248" s="333" t="s">
        <v>290</v>
      </c>
      <c r="T248" s="334" t="s">
        <v>290</v>
      </c>
      <c r="U248" s="66"/>
      <c r="V248" s="339" t="s">
        <v>290</v>
      </c>
      <c r="W248" s="340" t="s">
        <v>290</v>
      </c>
      <c r="X248" s="66"/>
      <c r="Y248" s="350" t="s">
        <v>290</v>
      </c>
      <c r="Z248" s="66"/>
      <c r="AA248" s="327" t="s">
        <v>290</v>
      </c>
      <c r="AB248" s="328" t="s">
        <v>290</v>
      </c>
      <c r="AC248" s="66"/>
      <c r="AD248" s="333" t="s">
        <v>290</v>
      </c>
      <c r="AE248" s="334" t="s">
        <v>290</v>
      </c>
      <c r="AF248" s="66"/>
      <c r="AG248" s="339" t="s">
        <v>290</v>
      </c>
      <c r="AH248" s="340" t="s">
        <v>290</v>
      </c>
      <c r="AI248" s="66"/>
      <c r="AJ248" s="350" t="s">
        <v>290</v>
      </c>
      <c r="AK248" s="66"/>
      <c r="AL248" s="384"/>
      <c r="AM248" s="66"/>
    </row>
    <row r="249" spans="1:39" x14ac:dyDescent="0.25">
      <c r="A249" s="384"/>
      <c r="B249" s="66"/>
      <c r="C249" s="378" t="s">
        <v>290</v>
      </c>
      <c r="D249" s="316" t="s">
        <v>290</v>
      </c>
      <c r="E249" s="356" t="s">
        <v>290</v>
      </c>
      <c r="F249" s="356" t="s">
        <v>290</v>
      </c>
      <c r="G249" s="317" t="s">
        <v>290</v>
      </c>
      <c r="H249" s="136"/>
      <c r="I249" s="321" t="s">
        <v>290</v>
      </c>
      <c r="J249" s="66"/>
      <c r="K249" s="66"/>
      <c r="L249" s="321" t="s">
        <v>290</v>
      </c>
      <c r="M249" s="324" t="s">
        <v>290</v>
      </c>
      <c r="N249" s="317" t="s">
        <v>290</v>
      </c>
      <c r="O249" s="66"/>
      <c r="P249" s="327" t="s">
        <v>290</v>
      </c>
      <c r="Q249" s="328" t="s">
        <v>290</v>
      </c>
      <c r="R249" s="66"/>
      <c r="S249" s="333" t="s">
        <v>290</v>
      </c>
      <c r="T249" s="334" t="s">
        <v>290</v>
      </c>
      <c r="U249" s="66"/>
      <c r="V249" s="339" t="s">
        <v>290</v>
      </c>
      <c r="W249" s="340" t="s">
        <v>290</v>
      </c>
      <c r="X249" s="66"/>
      <c r="Y249" s="350" t="s">
        <v>290</v>
      </c>
      <c r="Z249" s="66"/>
      <c r="AA249" s="327" t="s">
        <v>290</v>
      </c>
      <c r="AB249" s="328" t="s">
        <v>290</v>
      </c>
      <c r="AC249" s="66"/>
      <c r="AD249" s="333" t="s">
        <v>290</v>
      </c>
      <c r="AE249" s="334" t="s">
        <v>290</v>
      </c>
      <c r="AF249" s="66"/>
      <c r="AG249" s="339" t="s">
        <v>290</v>
      </c>
      <c r="AH249" s="340" t="s">
        <v>290</v>
      </c>
      <c r="AI249" s="66"/>
      <c r="AJ249" s="350" t="s">
        <v>290</v>
      </c>
      <c r="AK249" s="66"/>
      <c r="AL249" s="384"/>
      <c r="AM249" s="66"/>
    </row>
    <row r="250" spans="1:39" x14ac:dyDescent="0.25">
      <c r="A250" s="384"/>
      <c r="B250" s="66"/>
      <c r="C250" s="378" t="s">
        <v>290</v>
      </c>
      <c r="D250" s="316" t="s">
        <v>290</v>
      </c>
      <c r="E250" s="356" t="s">
        <v>290</v>
      </c>
      <c r="F250" s="356" t="s">
        <v>290</v>
      </c>
      <c r="G250" s="317" t="s">
        <v>290</v>
      </c>
      <c r="H250" s="136"/>
      <c r="I250" s="321" t="s">
        <v>290</v>
      </c>
      <c r="J250" s="66"/>
      <c r="K250" s="66"/>
      <c r="L250" s="321" t="s">
        <v>290</v>
      </c>
      <c r="M250" s="324" t="s">
        <v>290</v>
      </c>
      <c r="N250" s="317" t="s">
        <v>290</v>
      </c>
      <c r="O250" s="66"/>
      <c r="P250" s="327" t="s">
        <v>290</v>
      </c>
      <c r="Q250" s="328" t="s">
        <v>290</v>
      </c>
      <c r="R250" s="66"/>
      <c r="S250" s="333" t="s">
        <v>290</v>
      </c>
      <c r="T250" s="334" t="s">
        <v>290</v>
      </c>
      <c r="U250" s="66"/>
      <c r="V250" s="339" t="s">
        <v>290</v>
      </c>
      <c r="W250" s="340" t="s">
        <v>290</v>
      </c>
      <c r="X250" s="66"/>
      <c r="Y250" s="350" t="s">
        <v>290</v>
      </c>
      <c r="Z250" s="66"/>
      <c r="AA250" s="327" t="s">
        <v>290</v>
      </c>
      <c r="AB250" s="328" t="s">
        <v>290</v>
      </c>
      <c r="AC250" s="66"/>
      <c r="AD250" s="333" t="s">
        <v>290</v>
      </c>
      <c r="AE250" s="334" t="s">
        <v>290</v>
      </c>
      <c r="AF250" s="66"/>
      <c r="AG250" s="339" t="s">
        <v>290</v>
      </c>
      <c r="AH250" s="340" t="s">
        <v>290</v>
      </c>
      <c r="AI250" s="66"/>
      <c r="AJ250" s="350" t="s">
        <v>290</v>
      </c>
      <c r="AK250" s="66"/>
      <c r="AL250" s="384"/>
      <c r="AM250" s="66"/>
    </row>
    <row r="251" spans="1:39" x14ac:dyDescent="0.25">
      <c r="A251" s="384"/>
      <c r="B251" s="66"/>
      <c r="C251" s="378" t="s">
        <v>290</v>
      </c>
      <c r="D251" s="316" t="s">
        <v>290</v>
      </c>
      <c r="E251" s="356" t="s">
        <v>290</v>
      </c>
      <c r="F251" s="356" t="s">
        <v>290</v>
      </c>
      <c r="G251" s="317" t="s">
        <v>290</v>
      </c>
      <c r="H251" s="136"/>
      <c r="I251" s="321" t="s">
        <v>290</v>
      </c>
      <c r="J251" s="66"/>
      <c r="K251" s="66"/>
      <c r="L251" s="321" t="s">
        <v>290</v>
      </c>
      <c r="M251" s="324" t="s">
        <v>290</v>
      </c>
      <c r="N251" s="317" t="s">
        <v>290</v>
      </c>
      <c r="O251" s="66"/>
      <c r="P251" s="327" t="s">
        <v>290</v>
      </c>
      <c r="Q251" s="328" t="s">
        <v>290</v>
      </c>
      <c r="R251" s="66"/>
      <c r="S251" s="333" t="s">
        <v>290</v>
      </c>
      <c r="T251" s="334" t="s">
        <v>290</v>
      </c>
      <c r="U251" s="66"/>
      <c r="V251" s="339" t="s">
        <v>290</v>
      </c>
      <c r="W251" s="340" t="s">
        <v>290</v>
      </c>
      <c r="X251" s="66"/>
      <c r="Y251" s="350" t="s">
        <v>290</v>
      </c>
      <c r="Z251" s="66"/>
      <c r="AA251" s="327" t="s">
        <v>290</v>
      </c>
      <c r="AB251" s="328" t="s">
        <v>290</v>
      </c>
      <c r="AC251" s="66"/>
      <c r="AD251" s="333" t="s">
        <v>290</v>
      </c>
      <c r="AE251" s="334" t="s">
        <v>290</v>
      </c>
      <c r="AF251" s="66"/>
      <c r="AG251" s="339" t="s">
        <v>290</v>
      </c>
      <c r="AH251" s="340" t="s">
        <v>290</v>
      </c>
      <c r="AI251" s="66"/>
      <c r="AJ251" s="350" t="s">
        <v>290</v>
      </c>
      <c r="AK251" s="66"/>
      <c r="AL251" s="384"/>
      <c r="AM251" s="66"/>
    </row>
    <row r="252" spans="1:39" x14ac:dyDescent="0.25">
      <c r="A252" s="384"/>
      <c r="B252" s="66"/>
      <c r="C252" s="378" t="s">
        <v>290</v>
      </c>
      <c r="D252" s="316" t="s">
        <v>290</v>
      </c>
      <c r="E252" s="356" t="s">
        <v>290</v>
      </c>
      <c r="F252" s="356" t="s">
        <v>290</v>
      </c>
      <c r="G252" s="317" t="s">
        <v>290</v>
      </c>
      <c r="H252" s="136"/>
      <c r="I252" s="321" t="s">
        <v>290</v>
      </c>
      <c r="J252" s="66"/>
      <c r="K252" s="66"/>
      <c r="L252" s="321" t="s">
        <v>290</v>
      </c>
      <c r="M252" s="324" t="s">
        <v>290</v>
      </c>
      <c r="N252" s="317" t="s">
        <v>290</v>
      </c>
      <c r="O252" s="66"/>
      <c r="P252" s="327" t="s">
        <v>290</v>
      </c>
      <c r="Q252" s="328" t="s">
        <v>290</v>
      </c>
      <c r="R252" s="66"/>
      <c r="S252" s="333" t="s">
        <v>290</v>
      </c>
      <c r="T252" s="334" t="s">
        <v>290</v>
      </c>
      <c r="U252" s="66"/>
      <c r="V252" s="339" t="s">
        <v>290</v>
      </c>
      <c r="W252" s="340" t="s">
        <v>290</v>
      </c>
      <c r="X252" s="66"/>
      <c r="Y252" s="350" t="s">
        <v>290</v>
      </c>
      <c r="Z252" s="66"/>
      <c r="AA252" s="327" t="s">
        <v>290</v>
      </c>
      <c r="AB252" s="328" t="s">
        <v>290</v>
      </c>
      <c r="AC252" s="66"/>
      <c r="AD252" s="333" t="s">
        <v>290</v>
      </c>
      <c r="AE252" s="334" t="s">
        <v>290</v>
      </c>
      <c r="AF252" s="66"/>
      <c r="AG252" s="339" t="s">
        <v>290</v>
      </c>
      <c r="AH252" s="340" t="s">
        <v>290</v>
      </c>
      <c r="AI252" s="66"/>
      <c r="AJ252" s="350" t="s">
        <v>290</v>
      </c>
      <c r="AK252" s="66"/>
      <c r="AL252" s="384"/>
      <c r="AM252" s="66"/>
    </row>
    <row r="253" spans="1:39" x14ac:dyDescent="0.25">
      <c r="A253" s="384"/>
      <c r="B253" s="66"/>
      <c r="C253" s="378" t="s">
        <v>290</v>
      </c>
      <c r="D253" s="316" t="s">
        <v>290</v>
      </c>
      <c r="E253" s="356" t="s">
        <v>290</v>
      </c>
      <c r="F253" s="356" t="s">
        <v>290</v>
      </c>
      <c r="G253" s="317" t="s">
        <v>290</v>
      </c>
      <c r="H253" s="136"/>
      <c r="I253" s="321" t="s">
        <v>290</v>
      </c>
      <c r="J253" s="66"/>
      <c r="K253" s="66"/>
      <c r="L253" s="321" t="s">
        <v>290</v>
      </c>
      <c r="M253" s="324" t="s">
        <v>290</v>
      </c>
      <c r="N253" s="317" t="s">
        <v>290</v>
      </c>
      <c r="O253" s="66"/>
      <c r="P253" s="327" t="s">
        <v>290</v>
      </c>
      <c r="Q253" s="328" t="s">
        <v>290</v>
      </c>
      <c r="R253" s="66"/>
      <c r="S253" s="333" t="s">
        <v>290</v>
      </c>
      <c r="T253" s="334" t="s">
        <v>290</v>
      </c>
      <c r="U253" s="66"/>
      <c r="V253" s="339" t="s">
        <v>290</v>
      </c>
      <c r="W253" s="340" t="s">
        <v>290</v>
      </c>
      <c r="X253" s="66"/>
      <c r="Y253" s="350" t="s">
        <v>290</v>
      </c>
      <c r="Z253" s="66"/>
      <c r="AA253" s="327" t="s">
        <v>290</v>
      </c>
      <c r="AB253" s="328" t="s">
        <v>290</v>
      </c>
      <c r="AC253" s="66"/>
      <c r="AD253" s="333" t="s">
        <v>290</v>
      </c>
      <c r="AE253" s="334" t="s">
        <v>290</v>
      </c>
      <c r="AF253" s="66"/>
      <c r="AG253" s="339" t="s">
        <v>290</v>
      </c>
      <c r="AH253" s="340" t="s">
        <v>290</v>
      </c>
      <c r="AI253" s="66"/>
      <c r="AJ253" s="350" t="s">
        <v>290</v>
      </c>
      <c r="AK253" s="66"/>
      <c r="AL253" s="384"/>
      <c r="AM253" s="66"/>
    </row>
    <row r="254" spans="1:39" x14ac:dyDescent="0.25">
      <c r="A254" s="384"/>
      <c r="B254" s="66"/>
      <c r="C254" s="378" t="s">
        <v>290</v>
      </c>
      <c r="D254" s="316" t="s">
        <v>290</v>
      </c>
      <c r="E254" s="356" t="s">
        <v>290</v>
      </c>
      <c r="F254" s="356" t="s">
        <v>290</v>
      </c>
      <c r="G254" s="317" t="s">
        <v>290</v>
      </c>
      <c r="H254" s="136"/>
      <c r="I254" s="321" t="s">
        <v>290</v>
      </c>
      <c r="J254" s="66"/>
      <c r="K254" s="66"/>
      <c r="L254" s="321" t="s">
        <v>290</v>
      </c>
      <c r="M254" s="324" t="s">
        <v>290</v>
      </c>
      <c r="N254" s="317" t="s">
        <v>290</v>
      </c>
      <c r="O254" s="66"/>
      <c r="P254" s="327" t="s">
        <v>290</v>
      </c>
      <c r="Q254" s="328" t="s">
        <v>290</v>
      </c>
      <c r="R254" s="66"/>
      <c r="S254" s="333" t="s">
        <v>290</v>
      </c>
      <c r="T254" s="334" t="s">
        <v>290</v>
      </c>
      <c r="U254" s="66"/>
      <c r="V254" s="339" t="s">
        <v>290</v>
      </c>
      <c r="W254" s="340" t="s">
        <v>290</v>
      </c>
      <c r="X254" s="66"/>
      <c r="Y254" s="350" t="s">
        <v>290</v>
      </c>
      <c r="Z254" s="66"/>
      <c r="AA254" s="327" t="s">
        <v>290</v>
      </c>
      <c r="AB254" s="328" t="s">
        <v>290</v>
      </c>
      <c r="AC254" s="66"/>
      <c r="AD254" s="333" t="s">
        <v>290</v>
      </c>
      <c r="AE254" s="334" t="s">
        <v>290</v>
      </c>
      <c r="AF254" s="66"/>
      <c r="AG254" s="339" t="s">
        <v>290</v>
      </c>
      <c r="AH254" s="340" t="s">
        <v>290</v>
      </c>
      <c r="AI254" s="66"/>
      <c r="AJ254" s="350" t="s">
        <v>290</v>
      </c>
      <c r="AK254" s="66"/>
      <c r="AL254" s="384"/>
      <c r="AM254" s="66"/>
    </row>
    <row r="255" spans="1:39" x14ac:dyDescent="0.25">
      <c r="A255" s="384"/>
      <c r="B255" s="66"/>
      <c r="C255" s="378" t="s">
        <v>290</v>
      </c>
      <c r="D255" s="316" t="s">
        <v>290</v>
      </c>
      <c r="E255" s="356" t="s">
        <v>290</v>
      </c>
      <c r="F255" s="356" t="s">
        <v>290</v>
      </c>
      <c r="G255" s="317" t="s">
        <v>290</v>
      </c>
      <c r="H255" s="136"/>
      <c r="I255" s="321" t="s">
        <v>290</v>
      </c>
      <c r="J255" s="66"/>
      <c r="K255" s="66"/>
      <c r="L255" s="321" t="s">
        <v>290</v>
      </c>
      <c r="M255" s="324" t="s">
        <v>290</v>
      </c>
      <c r="N255" s="317" t="s">
        <v>290</v>
      </c>
      <c r="O255" s="66"/>
      <c r="P255" s="327" t="s">
        <v>290</v>
      </c>
      <c r="Q255" s="328" t="s">
        <v>290</v>
      </c>
      <c r="R255" s="66"/>
      <c r="S255" s="333" t="s">
        <v>290</v>
      </c>
      <c r="T255" s="334" t="s">
        <v>290</v>
      </c>
      <c r="U255" s="66"/>
      <c r="V255" s="339" t="s">
        <v>290</v>
      </c>
      <c r="W255" s="340" t="s">
        <v>290</v>
      </c>
      <c r="X255" s="66"/>
      <c r="Y255" s="350" t="s">
        <v>290</v>
      </c>
      <c r="Z255" s="66"/>
      <c r="AA255" s="327" t="s">
        <v>290</v>
      </c>
      <c r="AB255" s="328" t="s">
        <v>290</v>
      </c>
      <c r="AC255" s="66"/>
      <c r="AD255" s="333" t="s">
        <v>290</v>
      </c>
      <c r="AE255" s="334" t="s">
        <v>290</v>
      </c>
      <c r="AF255" s="66"/>
      <c r="AG255" s="339" t="s">
        <v>290</v>
      </c>
      <c r="AH255" s="340" t="s">
        <v>290</v>
      </c>
      <c r="AI255" s="66"/>
      <c r="AJ255" s="350" t="s">
        <v>290</v>
      </c>
      <c r="AK255" s="66"/>
      <c r="AL255" s="384"/>
      <c r="AM255" s="66"/>
    </row>
    <row r="256" spans="1:39" x14ac:dyDescent="0.25">
      <c r="A256" s="384"/>
      <c r="B256" s="66"/>
      <c r="C256" s="378" t="s">
        <v>290</v>
      </c>
      <c r="D256" s="316" t="s">
        <v>290</v>
      </c>
      <c r="E256" s="356" t="s">
        <v>290</v>
      </c>
      <c r="F256" s="356" t="s">
        <v>290</v>
      </c>
      <c r="G256" s="317" t="s">
        <v>290</v>
      </c>
      <c r="H256" s="136"/>
      <c r="I256" s="321" t="s">
        <v>290</v>
      </c>
      <c r="J256" s="66"/>
      <c r="K256" s="66"/>
      <c r="L256" s="321" t="s">
        <v>290</v>
      </c>
      <c r="M256" s="324" t="s">
        <v>290</v>
      </c>
      <c r="N256" s="317" t="s">
        <v>290</v>
      </c>
      <c r="O256" s="66"/>
      <c r="P256" s="327" t="s">
        <v>290</v>
      </c>
      <c r="Q256" s="328" t="s">
        <v>290</v>
      </c>
      <c r="R256" s="66"/>
      <c r="S256" s="333" t="s">
        <v>290</v>
      </c>
      <c r="T256" s="334" t="s">
        <v>290</v>
      </c>
      <c r="U256" s="66"/>
      <c r="V256" s="339" t="s">
        <v>290</v>
      </c>
      <c r="W256" s="340" t="s">
        <v>290</v>
      </c>
      <c r="X256" s="66"/>
      <c r="Y256" s="350" t="s">
        <v>290</v>
      </c>
      <c r="Z256" s="66"/>
      <c r="AA256" s="327" t="s">
        <v>290</v>
      </c>
      <c r="AB256" s="328" t="s">
        <v>290</v>
      </c>
      <c r="AC256" s="66"/>
      <c r="AD256" s="333" t="s">
        <v>290</v>
      </c>
      <c r="AE256" s="334" t="s">
        <v>290</v>
      </c>
      <c r="AF256" s="66"/>
      <c r="AG256" s="339" t="s">
        <v>290</v>
      </c>
      <c r="AH256" s="340" t="s">
        <v>290</v>
      </c>
      <c r="AI256" s="66"/>
      <c r="AJ256" s="350" t="s">
        <v>290</v>
      </c>
      <c r="AK256" s="66"/>
      <c r="AL256" s="384"/>
      <c r="AM256" s="66"/>
    </row>
    <row r="257" spans="1:39" x14ac:dyDescent="0.25">
      <c r="A257" s="384"/>
      <c r="B257" s="66"/>
      <c r="C257" s="378" t="s">
        <v>290</v>
      </c>
      <c r="D257" s="316" t="s">
        <v>290</v>
      </c>
      <c r="E257" s="356" t="s">
        <v>290</v>
      </c>
      <c r="F257" s="356" t="s">
        <v>290</v>
      </c>
      <c r="G257" s="317" t="s">
        <v>290</v>
      </c>
      <c r="H257" s="136"/>
      <c r="I257" s="321" t="s">
        <v>290</v>
      </c>
      <c r="J257" s="66"/>
      <c r="K257" s="66"/>
      <c r="L257" s="321" t="s">
        <v>290</v>
      </c>
      <c r="M257" s="324" t="s">
        <v>290</v>
      </c>
      <c r="N257" s="317" t="s">
        <v>290</v>
      </c>
      <c r="O257" s="66"/>
      <c r="P257" s="327" t="s">
        <v>290</v>
      </c>
      <c r="Q257" s="328" t="s">
        <v>290</v>
      </c>
      <c r="R257" s="66"/>
      <c r="S257" s="333" t="s">
        <v>290</v>
      </c>
      <c r="T257" s="334" t="s">
        <v>290</v>
      </c>
      <c r="U257" s="66"/>
      <c r="V257" s="339" t="s">
        <v>290</v>
      </c>
      <c r="W257" s="340" t="s">
        <v>290</v>
      </c>
      <c r="X257" s="66"/>
      <c r="Y257" s="350" t="s">
        <v>290</v>
      </c>
      <c r="Z257" s="66"/>
      <c r="AA257" s="327" t="s">
        <v>290</v>
      </c>
      <c r="AB257" s="328" t="s">
        <v>290</v>
      </c>
      <c r="AC257" s="66"/>
      <c r="AD257" s="333" t="s">
        <v>290</v>
      </c>
      <c r="AE257" s="334" t="s">
        <v>290</v>
      </c>
      <c r="AF257" s="66"/>
      <c r="AG257" s="339" t="s">
        <v>290</v>
      </c>
      <c r="AH257" s="340" t="s">
        <v>290</v>
      </c>
      <c r="AI257" s="66"/>
      <c r="AJ257" s="350" t="s">
        <v>290</v>
      </c>
      <c r="AK257" s="66"/>
      <c r="AL257" s="384"/>
      <c r="AM257" s="66"/>
    </row>
    <row r="258" spans="1:39" x14ac:dyDescent="0.25">
      <c r="A258" s="384"/>
      <c r="B258" s="66"/>
      <c r="C258" s="378" t="s">
        <v>290</v>
      </c>
      <c r="D258" s="316" t="s">
        <v>290</v>
      </c>
      <c r="E258" s="356" t="s">
        <v>290</v>
      </c>
      <c r="F258" s="356" t="s">
        <v>290</v>
      </c>
      <c r="G258" s="317" t="s">
        <v>290</v>
      </c>
      <c r="H258" s="136"/>
      <c r="I258" s="321" t="s">
        <v>290</v>
      </c>
      <c r="J258" s="66"/>
      <c r="K258" s="66"/>
      <c r="L258" s="321" t="s">
        <v>290</v>
      </c>
      <c r="M258" s="324" t="s">
        <v>290</v>
      </c>
      <c r="N258" s="317" t="s">
        <v>290</v>
      </c>
      <c r="O258" s="66"/>
      <c r="P258" s="327" t="s">
        <v>290</v>
      </c>
      <c r="Q258" s="328" t="s">
        <v>290</v>
      </c>
      <c r="R258" s="66"/>
      <c r="S258" s="333" t="s">
        <v>290</v>
      </c>
      <c r="T258" s="334" t="s">
        <v>290</v>
      </c>
      <c r="U258" s="66"/>
      <c r="V258" s="339" t="s">
        <v>290</v>
      </c>
      <c r="W258" s="340" t="s">
        <v>290</v>
      </c>
      <c r="X258" s="66"/>
      <c r="Y258" s="350" t="s">
        <v>290</v>
      </c>
      <c r="Z258" s="66"/>
      <c r="AA258" s="327" t="s">
        <v>290</v>
      </c>
      <c r="AB258" s="328" t="s">
        <v>290</v>
      </c>
      <c r="AC258" s="66"/>
      <c r="AD258" s="333" t="s">
        <v>290</v>
      </c>
      <c r="AE258" s="334" t="s">
        <v>290</v>
      </c>
      <c r="AF258" s="66"/>
      <c r="AG258" s="339" t="s">
        <v>290</v>
      </c>
      <c r="AH258" s="340" t="s">
        <v>290</v>
      </c>
      <c r="AI258" s="66"/>
      <c r="AJ258" s="350" t="s">
        <v>290</v>
      </c>
      <c r="AK258" s="66"/>
      <c r="AL258" s="384"/>
      <c r="AM258" s="66"/>
    </row>
    <row r="259" spans="1:39" x14ac:dyDescent="0.25">
      <c r="A259" s="384"/>
      <c r="B259" s="66"/>
      <c r="C259" s="378" t="s">
        <v>290</v>
      </c>
      <c r="D259" s="316" t="s">
        <v>290</v>
      </c>
      <c r="E259" s="356" t="s">
        <v>290</v>
      </c>
      <c r="F259" s="356" t="s">
        <v>290</v>
      </c>
      <c r="G259" s="317" t="s">
        <v>290</v>
      </c>
      <c r="H259" s="136"/>
      <c r="I259" s="321" t="s">
        <v>290</v>
      </c>
      <c r="J259" s="66"/>
      <c r="K259" s="66"/>
      <c r="L259" s="321" t="s">
        <v>290</v>
      </c>
      <c r="M259" s="324" t="s">
        <v>290</v>
      </c>
      <c r="N259" s="317" t="s">
        <v>290</v>
      </c>
      <c r="O259" s="66"/>
      <c r="P259" s="327" t="s">
        <v>290</v>
      </c>
      <c r="Q259" s="328" t="s">
        <v>290</v>
      </c>
      <c r="R259" s="66"/>
      <c r="S259" s="333" t="s">
        <v>290</v>
      </c>
      <c r="T259" s="334" t="s">
        <v>290</v>
      </c>
      <c r="U259" s="66"/>
      <c r="V259" s="339" t="s">
        <v>290</v>
      </c>
      <c r="W259" s="340" t="s">
        <v>290</v>
      </c>
      <c r="X259" s="66"/>
      <c r="Y259" s="350" t="s">
        <v>290</v>
      </c>
      <c r="Z259" s="66"/>
      <c r="AA259" s="327" t="s">
        <v>290</v>
      </c>
      <c r="AB259" s="328" t="s">
        <v>290</v>
      </c>
      <c r="AC259" s="66"/>
      <c r="AD259" s="333" t="s">
        <v>290</v>
      </c>
      <c r="AE259" s="334" t="s">
        <v>290</v>
      </c>
      <c r="AF259" s="66"/>
      <c r="AG259" s="339" t="s">
        <v>290</v>
      </c>
      <c r="AH259" s="340" t="s">
        <v>290</v>
      </c>
      <c r="AI259" s="66"/>
      <c r="AJ259" s="350" t="s">
        <v>290</v>
      </c>
      <c r="AK259" s="66"/>
      <c r="AL259" s="384"/>
      <c r="AM259" s="66"/>
    </row>
    <row r="260" spans="1:39" x14ac:dyDescent="0.25">
      <c r="A260" s="384"/>
      <c r="B260" s="66"/>
      <c r="C260" s="378" t="s">
        <v>290</v>
      </c>
      <c r="D260" s="316" t="s">
        <v>290</v>
      </c>
      <c r="E260" s="356" t="s">
        <v>290</v>
      </c>
      <c r="F260" s="356" t="s">
        <v>290</v>
      </c>
      <c r="G260" s="317" t="s">
        <v>290</v>
      </c>
      <c r="H260" s="136"/>
      <c r="I260" s="321" t="s">
        <v>290</v>
      </c>
      <c r="J260" s="66"/>
      <c r="K260" s="66"/>
      <c r="L260" s="321" t="s">
        <v>290</v>
      </c>
      <c r="M260" s="324" t="s">
        <v>290</v>
      </c>
      <c r="N260" s="317" t="s">
        <v>290</v>
      </c>
      <c r="O260" s="66"/>
      <c r="P260" s="327" t="s">
        <v>290</v>
      </c>
      <c r="Q260" s="328" t="s">
        <v>290</v>
      </c>
      <c r="R260" s="66"/>
      <c r="S260" s="333" t="s">
        <v>290</v>
      </c>
      <c r="T260" s="334" t="s">
        <v>290</v>
      </c>
      <c r="U260" s="66"/>
      <c r="V260" s="339" t="s">
        <v>290</v>
      </c>
      <c r="W260" s="340" t="s">
        <v>290</v>
      </c>
      <c r="X260" s="66"/>
      <c r="Y260" s="350" t="s">
        <v>290</v>
      </c>
      <c r="Z260" s="66"/>
      <c r="AA260" s="327" t="s">
        <v>290</v>
      </c>
      <c r="AB260" s="328" t="s">
        <v>290</v>
      </c>
      <c r="AC260" s="66"/>
      <c r="AD260" s="333" t="s">
        <v>290</v>
      </c>
      <c r="AE260" s="334" t="s">
        <v>290</v>
      </c>
      <c r="AF260" s="66"/>
      <c r="AG260" s="339" t="s">
        <v>290</v>
      </c>
      <c r="AH260" s="340" t="s">
        <v>290</v>
      </c>
      <c r="AI260" s="66"/>
      <c r="AJ260" s="350" t="s">
        <v>290</v>
      </c>
      <c r="AK260" s="66"/>
      <c r="AL260" s="384"/>
      <c r="AM260" s="66"/>
    </row>
    <row r="261" spans="1:39" x14ac:dyDescent="0.25">
      <c r="A261" s="384"/>
      <c r="B261" s="66"/>
      <c r="C261" s="378" t="s">
        <v>290</v>
      </c>
      <c r="D261" s="316" t="s">
        <v>290</v>
      </c>
      <c r="E261" s="356" t="s">
        <v>290</v>
      </c>
      <c r="F261" s="356" t="s">
        <v>290</v>
      </c>
      <c r="G261" s="317" t="s">
        <v>290</v>
      </c>
      <c r="H261" s="136"/>
      <c r="I261" s="321" t="s">
        <v>290</v>
      </c>
      <c r="J261" s="66"/>
      <c r="K261" s="66"/>
      <c r="L261" s="321" t="s">
        <v>290</v>
      </c>
      <c r="M261" s="324" t="s">
        <v>290</v>
      </c>
      <c r="N261" s="317" t="s">
        <v>290</v>
      </c>
      <c r="O261" s="66"/>
      <c r="P261" s="327" t="s">
        <v>290</v>
      </c>
      <c r="Q261" s="328" t="s">
        <v>290</v>
      </c>
      <c r="R261" s="66"/>
      <c r="S261" s="333" t="s">
        <v>290</v>
      </c>
      <c r="T261" s="334" t="s">
        <v>290</v>
      </c>
      <c r="U261" s="66"/>
      <c r="V261" s="339" t="s">
        <v>290</v>
      </c>
      <c r="W261" s="340" t="s">
        <v>290</v>
      </c>
      <c r="X261" s="66"/>
      <c r="Y261" s="350" t="s">
        <v>290</v>
      </c>
      <c r="Z261" s="66"/>
      <c r="AA261" s="327" t="s">
        <v>290</v>
      </c>
      <c r="AB261" s="328" t="s">
        <v>290</v>
      </c>
      <c r="AC261" s="66"/>
      <c r="AD261" s="333" t="s">
        <v>290</v>
      </c>
      <c r="AE261" s="334" t="s">
        <v>290</v>
      </c>
      <c r="AF261" s="66"/>
      <c r="AG261" s="339" t="s">
        <v>290</v>
      </c>
      <c r="AH261" s="340" t="s">
        <v>290</v>
      </c>
      <c r="AI261" s="66"/>
      <c r="AJ261" s="350" t="s">
        <v>290</v>
      </c>
      <c r="AK261" s="66"/>
      <c r="AL261" s="384"/>
      <c r="AM261" s="66"/>
    </row>
    <row r="262" spans="1:39" x14ac:dyDescent="0.25">
      <c r="A262" s="384"/>
      <c r="B262" s="66"/>
      <c r="C262" s="378" t="s">
        <v>290</v>
      </c>
      <c r="D262" s="316" t="s">
        <v>290</v>
      </c>
      <c r="E262" s="356" t="s">
        <v>290</v>
      </c>
      <c r="F262" s="356" t="s">
        <v>290</v>
      </c>
      <c r="G262" s="317" t="s">
        <v>290</v>
      </c>
      <c r="H262" s="136"/>
      <c r="I262" s="321" t="s">
        <v>290</v>
      </c>
      <c r="J262" s="66"/>
      <c r="K262" s="66"/>
      <c r="L262" s="321" t="s">
        <v>290</v>
      </c>
      <c r="M262" s="324" t="s">
        <v>290</v>
      </c>
      <c r="N262" s="317" t="s">
        <v>290</v>
      </c>
      <c r="O262" s="66"/>
      <c r="P262" s="327" t="s">
        <v>290</v>
      </c>
      <c r="Q262" s="328" t="s">
        <v>290</v>
      </c>
      <c r="R262" s="66"/>
      <c r="S262" s="333" t="s">
        <v>290</v>
      </c>
      <c r="T262" s="334" t="s">
        <v>290</v>
      </c>
      <c r="U262" s="66"/>
      <c r="V262" s="339" t="s">
        <v>290</v>
      </c>
      <c r="W262" s="340" t="s">
        <v>290</v>
      </c>
      <c r="X262" s="66"/>
      <c r="Y262" s="350" t="s">
        <v>290</v>
      </c>
      <c r="Z262" s="66"/>
      <c r="AA262" s="327" t="s">
        <v>290</v>
      </c>
      <c r="AB262" s="328" t="s">
        <v>290</v>
      </c>
      <c r="AC262" s="66"/>
      <c r="AD262" s="333" t="s">
        <v>290</v>
      </c>
      <c r="AE262" s="334" t="s">
        <v>290</v>
      </c>
      <c r="AF262" s="66"/>
      <c r="AG262" s="339" t="s">
        <v>290</v>
      </c>
      <c r="AH262" s="340" t="s">
        <v>290</v>
      </c>
      <c r="AI262" s="66"/>
      <c r="AJ262" s="350" t="s">
        <v>290</v>
      </c>
      <c r="AK262" s="66"/>
      <c r="AL262" s="384"/>
      <c r="AM262" s="66"/>
    </row>
    <row r="263" spans="1:39" x14ac:dyDescent="0.25">
      <c r="A263" s="384"/>
      <c r="B263" s="66"/>
      <c r="C263" s="378" t="s">
        <v>290</v>
      </c>
      <c r="D263" s="316" t="s">
        <v>290</v>
      </c>
      <c r="E263" s="356" t="s">
        <v>290</v>
      </c>
      <c r="F263" s="356" t="s">
        <v>290</v>
      </c>
      <c r="G263" s="317" t="s">
        <v>290</v>
      </c>
      <c r="H263" s="136"/>
      <c r="I263" s="321" t="s">
        <v>290</v>
      </c>
      <c r="J263" s="66"/>
      <c r="K263" s="66"/>
      <c r="L263" s="321" t="s">
        <v>290</v>
      </c>
      <c r="M263" s="324" t="s">
        <v>290</v>
      </c>
      <c r="N263" s="317" t="s">
        <v>290</v>
      </c>
      <c r="O263" s="66"/>
      <c r="P263" s="327" t="s">
        <v>290</v>
      </c>
      <c r="Q263" s="328" t="s">
        <v>290</v>
      </c>
      <c r="R263" s="66"/>
      <c r="S263" s="333" t="s">
        <v>290</v>
      </c>
      <c r="T263" s="334" t="s">
        <v>290</v>
      </c>
      <c r="U263" s="66"/>
      <c r="V263" s="339" t="s">
        <v>290</v>
      </c>
      <c r="W263" s="340" t="s">
        <v>290</v>
      </c>
      <c r="X263" s="66"/>
      <c r="Y263" s="350" t="s">
        <v>290</v>
      </c>
      <c r="Z263" s="66"/>
      <c r="AA263" s="327" t="s">
        <v>290</v>
      </c>
      <c r="AB263" s="328" t="s">
        <v>290</v>
      </c>
      <c r="AC263" s="66"/>
      <c r="AD263" s="333" t="s">
        <v>290</v>
      </c>
      <c r="AE263" s="334" t="s">
        <v>290</v>
      </c>
      <c r="AF263" s="66"/>
      <c r="AG263" s="339" t="s">
        <v>290</v>
      </c>
      <c r="AH263" s="340" t="s">
        <v>290</v>
      </c>
      <c r="AI263" s="66"/>
      <c r="AJ263" s="350" t="s">
        <v>290</v>
      </c>
      <c r="AK263" s="66"/>
      <c r="AL263" s="384"/>
      <c r="AM263" s="66"/>
    </row>
    <row r="264" spans="1:39" x14ac:dyDescent="0.25">
      <c r="A264" s="384"/>
      <c r="B264" s="66"/>
      <c r="C264" s="378" t="s">
        <v>290</v>
      </c>
      <c r="D264" s="316" t="s">
        <v>290</v>
      </c>
      <c r="E264" s="356" t="s">
        <v>290</v>
      </c>
      <c r="F264" s="356" t="s">
        <v>290</v>
      </c>
      <c r="G264" s="317" t="s">
        <v>290</v>
      </c>
      <c r="H264" s="136"/>
      <c r="I264" s="321" t="s">
        <v>290</v>
      </c>
      <c r="J264" s="66"/>
      <c r="K264" s="66"/>
      <c r="L264" s="321" t="s">
        <v>290</v>
      </c>
      <c r="M264" s="324" t="s">
        <v>290</v>
      </c>
      <c r="N264" s="317" t="s">
        <v>290</v>
      </c>
      <c r="O264" s="66"/>
      <c r="P264" s="327" t="s">
        <v>290</v>
      </c>
      <c r="Q264" s="328" t="s">
        <v>290</v>
      </c>
      <c r="R264" s="66"/>
      <c r="S264" s="333" t="s">
        <v>290</v>
      </c>
      <c r="T264" s="334" t="s">
        <v>290</v>
      </c>
      <c r="U264" s="66"/>
      <c r="V264" s="339" t="s">
        <v>290</v>
      </c>
      <c r="W264" s="340" t="s">
        <v>290</v>
      </c>
      <c r="X264" s="66"/>
      <c r="Y264" s="350" t="s">
        <v>290</v>
      </c>
      <c r="Z264" s="66"/>
      <c r="AA264" s="327" t="s">
        <v>290</v>
      </c>
      <c r="AB264" s="328" t="s">
        <v>290</v>
      </c>
      <c r="AC264" s="66"/>
      <c r="AD264" s="333" t="s">
        <v>290</v>
      </c>
      <c r="AE264" s="334" t="s">
        <v>290</v>
      </c>
      <c r="AF264" s="66"/>
      <c r="AG264" s="339" t="s">
        <v>290</v>
      </c>
      <c r="AH264" s="340" t="s">
        <v>290</v>
      </c>
      <c r="AI264" s="66"/>
      <c r="AJ264" s="350" t="s">
        <v>290</v>
      </c>
      <c r="AK264" s="66"/>
      <c r="AL264" s="384"/>
      <c r="AM264" s="66"/>
    </row>
    <row r="265" spans="1:39" x14ac:dyDescent="0.25">
      <c r="A265" s="384"/>
      <c r="B265" s="66"/>
      <c r="C265" s="378" t="s">
        <v>290</v>
      </c>
      <c r="D265" s="316" t="s">
        <v>290</v>
      </c>
      <c r="E265" s="356" t="s">
        <v>290</v>
      </c>
      <c r="F265" s="356" t="s">
        <v>290</v>
      </c>
      <c r="G265" s="317" t="s">
        <v>290</v>
      </c>
      <c r="H265" s="136"/>
      <c r="I265" s="321" t="s">
        <v>290</v>
      </c>
      <c r="J265" s="66"/>
      <c r="K265" s="66"/>
      <c r="L265" s="321" t="s">
        <v>290</v>
      </c>
      <c r="M265" s="324" t="s">
        <v>290</v>
      </c>
      <c r="N265" s="317" t="s">
        <v>290</v>
      </c>
      <c r="O265" s="66"/>
      <c r="P265" s="327" t="s">
        <v>290</v>
      </c>
      <c r="Q265" s="328" t="s">
        <v>290</v>
      </c>
      <c r="R265" s="66"/>
      <c r="S265" s="333" t="s">
        <v>290</v>
      </c>
      <c r="T265" s="334" t="s">
        <v>290</v>
      </c>
      <c r="U265" s="66"/>
      <c r="V265" s="339" t="s">
        <v>290</v>
      </c>
      <c r="W265" s="340" t="s">
        <v>290</v>
      </c>
      <c r="X265" s="66"/>
      <c r="Y265" s="350" t="s">
        <v>290</v>
      </c>
      <c r="Z265" s="66"/>
      <c r="AA265" s="327" t="s">
        <v>290</v>
      </c>
      <c r="AB265" s="328" t="s">
        <v>290</v>
      </c>
      <c r="AC265" s="66"/>
      <c r="AD265" s="333" t="s">
        <v>290</v>
      </c>
      <c r="AE265" s="334" t="s">
        <v>290</v>
      </c>
      <c r="AF265" s="66"/>
      <c r="AG265" s="339" t="s">
        <v>290</v>
      </c>
      <c r="AH265" s="340" t="s">
        <v>290</v>
      </c>
      <c r="AI265" s="66"/>
      <c r="AJ265" s="350" t="s">
        <v>290</v>
      </c>
      <c r="AK265" s="66"/>
      <c r="AL265" s="384"/>
      <c r="AM265" s="66"/>
    </row>
    <row r="266" spans="1:39" x14ac:dyDescent="0.25">
      <c r="A266" s="384"/>
      <c r="B266" s="66"/>
      <c r="C266" s="378" t="s">
        <v>290</v>
      </c>
      <c r="D266" s="316" t="s">
        <v>290</v>
      </c>
      <c r="E266" s="356" t="s">
        <v>290</v>
      </c>
      <c r="F266" s="356" t="s">
        <v>290</v>
      </c>
      <c r="G266" s="317" t="s">
        <v>290</v>
      </c>
      <c r="H266" s="136"/>
      <c r="I266" s="321" t="s">
        <v>290</v>
      </c>
      <c r="J266" s="66"/>
      <c r="K266" s="66"/>
      <c r="L266" s="321" t="s">
        <v>290</v>
      </c>
      <c r="M266" s="324" t="s">
        <v>290</v>
      </c>
      <c r="N266" s="317" t="s">
        <v>290</v>
      </c>
      <c r="O266" s="66"/>
      <c r="P266" s="327" t="s">
        <v>290</v>
      </c>
      <c r="Q266" s="328" t="s">
        <v>290</v>
      </c>
      <c r="R266" s="66"/>
      <c r="S266" s="333" t="s">
        <v>290</v>
      </c>
      <c r="T266" s="334" t="s">
        <v>290</v>
      </c>
      <c r="U266" s="66"/>
      <c r="V266" s="339" t="s">
        <v>290</v>
      </c>
      <c r="W266" s="340" t="s">
        <v>290</v>
      </c>
      <c r="X266" s="66"/>
      <c r="Y266" s="350" t="s">
        <v>290</v>
      </c>
      <c r="Z266" s="66"/>
      <c r="AA266" s="327" t="s">
        <v>290</v>
      </c>
      <c r="AB266" s="328" t="s">
        <v>290</v>
      </c>
      <c r="AC266" s="66"/>
      <c r="AD266" s="333" t="s">
        <v>290</v>
      </c>
      <c r="AE266" s="334" t="s">
        <v>290</v>
      </c>
      <c r="AF266" s="66"/>
      <c r="AG266" s="339" t="s">
        <v>290</v>
      </c>
      <c r="AH266" s="340" t="s">
        <v>290</v>
      </c>
      <c r="AI266" s="66"/>
      <c r="AJ266" s="350" t="s">
        <v>290</v>
      </c>
      <c r="AK266" s="66"/>
      <c r="AL266" s="384"/>
      <c r="AM266" s="66"/>
    </row>
    <row r="267" spans="1:39" x14ac:dyDescent="0.25">
      <c r="A267" s="384"/>
      <c r="B267" s="66"/>
      <c r="C267" s="378" t="s">
        <v>290</v>
      </c>
      <c r="D267" s="316" t="s">
        <v>290</v>
      </c>
      <c r="E267" s="356" t="s">
        <v>290</v>
      </c>
      <c r="F267" s="356" t="s">
        <v>290</v>
      </c>
      <c r="G267" s="317" t="s">
        <v>290</v>
      </c>
      <c r="H267" s="136"/>
      <c r="I267" s="321" t="s">
        <v>290</v>
      </c>
      <c r="J267" s="66"/>
      <c r="K267" s="66"/>
      <c r="L267" s="321" t="s">
        <v>290</v>
      </c>
      <c r="M267" s="324" t="s">
        <v>290</v>
      </c>
      <c r="N267" s="317" t="s">
        <v>290</v>
      </c>
      <c r="O267" s="66"/>
      <c r="P267" s="327" t="s">
        <v>290</v>
      </c>
      <c r="Q267" s="328" t="s">
        <v>290</v>
      </c>
      <c r="R267" s="66"/>
      <c r="S267" s="333" t="s">
        <v>290</v>
      </c>
      <c r="T267" s="334" t="s">
        <v>290</v>
      </c>
      <c r="U267" s="66"/>
      <c r="V267" s="339" t="s">
        <v>290</v>
      </c>
      <c r="W267" s="340" t="s">
        <v>290</v>
      </c>
      <c r="X267" s="66"/>
      <c r="Y267" s="350" t="s">
        <v>290</v>
      </c>
      <c r="Z267" s="66"/>
      <c r="AA267" s="327" t="s">
        <v>290</v>
      </c>
      <c r="AB267" s="328" t="s">
        <v>290</v>
      </c>
      <c r="AC267" s="66"/>
      <c r="AD267" s="333" t="s">
        <v>290</v>
      </c>
      <c r="AE267" s="334" t="s">
        <v>290</v>
      </c>
      <c r="AF267" s="66"/>
      <c r="AG267" s="339" t="s">
        <v>290</v>
      </c>
      <c r="AH267" s="340" t="s">
        <v>290</v>
      </c>
      <c r="AI267" s="66"/>
      <c r="AJ267" s="350" t="s">
        <v>290</v>
      </c>
      <c r="AK267" s="66"/>
      <c r="AL267" s="384"/>
      <c r="AM267" s="66"/>
    </row>
    <row r="268" spans="1:39" x14ac:dyDescent="0.25">
      <c r="A268" s="384"/>
      <c r="B268" s="66"/>
      <c r="C268" s="378" t="s">
        <v>290</v>
      </c>
      <c r="D268" s="316" t="s">
        <v>290</v>
      </c>
      <c r="E268" s="356" t="s">
        <v>290</v>
      </c>
      <c r="F268" s="356" t="s">
        <v>290</v>
      </c>
      <c r="G268" s="317" t="s">
        <v>290</v>
      </c>
      <c r="H268" s="136"/>
      <c r="I268" s="321" t="s">
        <v>290</v>
      </c>
      <c r="J268" s="66"/>
      <c r="K268" s="66"/>
      <c r="L268" s="321" t="s">
        <v>290</v>
      </c>
      <c r="M268" s="324" t="s">
        <v>290</v>
      </c>
      <c r="N268" s="317" t="s">
        <v>290</v>
      </c>
      <c r="O268" s="66"/>
      <c r="P268" s="327" t="s">
        <v>290</v>
      </c>
      <c r="Q268" s="328" t="s">
        <v>290</v>
      </c>
      <c r="R268" s="66"/>
      <c r="S268" s="333" t="s">
        <v>290</v>
      </c>
      <c r="T268" s="334" t="s">
        <v>290</v>
      </c>
      <c r="U268" s="66"/>
      <c r="V268" s="339" t="s">
        <v>290</v>
      </c>
      <c r="W268" s="340" t="s">
        <v>290</v>
      </c>
      <c r="X268" s="66"/>
      <c r="Y268" s="350" t="s">
        <v>290</v>
      </c>
      <c r="Z268" s="66"/>
      <c r="AA268" s="327" t="s">
        <v>290</v>
      </c>
      <c r="AB268" s="328" t="s">
        <v>290</v>
      </c>
      <c r="AC268" s="66"/>
      <c r="AD268" s="333" t="s">
        <v>290</v>
      </c>
      <c r="AE268" s="334" t="s">
        <v>290</v>
      </c>
      <c r="AF268" s="66"/>
      <c r="AG268" s="339" t="s">
        <v>290</v>
      </c>
      <c r="AH268" s="340" t="s">
        <v>290</v>
      </c>
      <c r="AI268" s="66"/>
      <c r="AJ268" s="350" t="s">
        <v>290</v>
      </c>
      <c r="AK268" s="66"/>
      <c r="AL268" s="384"/>
      <c r="AM268" s="66"/>
    </row>
    <row r="269" spans="1:39" x14ac:dyDescent="0.25">
      <c r="A269" s="384"/>
      <c r="B269" s="66"/>
      <c r="C269" s="378" t="s">
        <v>290</v>
      </c>
      <c r="D269" s="316" t="s">
        <v>290</v>
      </c>
      <c r="E269" s="356" t="s">
        <v>290</v>
      </c>
      <c r="F269" s="356" t="s">
        <v>290</v>
      </c>
      <c r="G269" s="317" t="s">
        <v>290</v>
      </c>
      <c r="H269" s="136"/>
      <c r="I269" s="321" t="s">
        <v>290</v>
      </c>
      <c r="J269" s="66"/>
      <c r="K269" s="66"/>
      <c r="L269" s="321" t="s">
        <v>290</v>
      </c>
      <c r="M269" s="324" t="s">
        <v>290</v>
      </c>
      <c r="N269" s="317" t="s">
        <v>290</v>
      </c>
      <c r="O269" s="66"/>
      <c r="P269" s="327" t="s">
        <v>290</v>
      </c>
      <c r="Q269" s="328" t="s">
        <v>290</v>
      </c>
      <c r="R269" s="66"/>
      <c r="S269" s="333" t="s">
        <v>290</v>
      </c>
      <c r="T269" s="334" t="s">
        <v>290</v>
      </c>
      <c r="U269" s="66"/>
      <c r="V269" s="339" t="s">
        <v>290</v>
      </c>
      <c r="W269" s="340" t="s">
        <v>290</v>
      </c>
      <c r="X269" s="66"/>
      <c r="Y269" s="350" t="s">
        <v>290</v>
      </c>
      <c r="Z269" s="66"/>
      <c r="AA269" s="327" t="s">
        <v>290</v>
      </c>
      <c r="AB269" s="328" t="s">
        <v>290</v>
      </c>
      <c r="AC269" s="66"/>
      <c r="AD269" s="333" t="s">
        <v>290</v>
      </c>
      <c r="AE269" s="334" t="s">
        <v>290</v>
      </c>
      <c r="AF269" s="66"/>
      <c r="AG269" s="339" t="s">
        <v>290</v>
      </c>
      <c r="AH269" s="340" t="s">
        <v>290</v>
      </c>
      <c r="AI269" s="66"/>
      <c r="AJ269" s="350" t="s">
        <v>290</v>
      </c>
      <c r="AK269" s="66"/>
      <c r="AL269" s="384"/>
      <c r="AM269" s="66"/>
    </row>
    <row r="270" spans="1:39" x14ac:dyDescent="0.25">
      <c r="A270" s="384"/>
      <c r="B270" s="66"/>
      <c r="C270" s="378" t="s">
        <v>290</v>
      </c>
      <c r="D270" s="316" t="s">
        <v>290</v>
      </c>
      <c r="E270" s="356" t="s">
        <v>290</v>
      </c>
      <c r="F270" s="356" t="s">
        <v>290</v>
      </c>
      <c r="G270" s="317" t="s">
        <v>290</v>
      </c>
      <c r="H270" s="136"/>
      <c r="I270" s="321" t="s">
        <v>290</v>
      </c>
      <c r="J270" s="66"/>
      <c r="K270" s="66"/>
      <c r="L270" s="321" t="s">
        <v>290</v>
      </c>
      <c r="M270" s="324" t="s">
        <v>290</v>
      </c>
      <c r="N270" s="317" t="s">
        <v>290</v>
      </c>
      <c r="O270" s="66"/>
      <c r="P270" s="327" t="s">
        <v>290</v>
      </c>
      <c r="Q270" s="328" t="s">
        <v>290</v>
      </c>
      <c r="R270" s="66"/>
      <c r="S270" s="333" t="s">
        <v>290</v>
      </c>
      <c r="T270" s="334" t="s">
        <v>290</v>
      </c>
      <c r="U270" s="66"/>
      <c r="V270" s="339" t="s">
        <v>290</v>
      </c>
      <c r="W270" s="340" t="s">
        <v>290</v>
      </c>
      <c r="X270" s="66"/>
      <c r="Y270" s="350" t="s">
        <v>290</v>
      </c>
      <c r="Z270" s="66"/>
      <c r="AA270" s="327" t="s">
        <v>290</v>
      </c>
      <c r="AB270" s="328" t="s">
        <v>290</v>
      </c>
      <c r="AC270" s="66"/>
      <c r="AD270" s="333" t="s">
        <v>290</v>
      </c>
      <c r="AE270" s="334" t="s">
        <v>290</v>
      </c>
      <c r="AF270" s="66"/>
      <c r="AG270" s="339" t="s">
        <v>290</v>
      </c>
      <c r="AH270" s="340" t="s">
        <v>290</v>
      </c>
      <c r="AI270" s="66"/>
      <c r="AJ270" s="350" t="s">
        <v>290</v>
      </c>
      <c r="AK270" s="66"/>
      <c r="AL270" s="384"/>
      <c r="AM270" s="66"/>
    </row>
    <row r="271" spans="1:39" x14ac:dyDescent="0.25">
      <c r="A271" s="384"/>
      <c r="B271" s="66"/>
      <c r="C271" s="378" t="s">
        <v>290</v>
      </c>
      <c r="D271" s="316" t="s">
        <v>290</v>
      </c>
      <c r="E271" s="356" t="s">
        <v>290</v>
      </c>
      <c r="F271" s="356" t="s">
        <v>290</v>
      </c>
      <c r="G271" s="317" t="s">
        <v>290</v>
      </c>
      <c r="H271" s="136"/>
      <c r="I271" s="321" t="s">
        <v>290</v>
      </c>
      <c r="J271" s="66"/>
      <c r="K271" s="66"/>
      <c r="L271" s="321" t="s">
        <v>290</v>
      </c>
      <c r="M271" s="324" t="s">
        <v>290</v>
      </c>
      <c r="N271" s="317" t="s">
        <v>290</v>
      </c>
      <c r="O271" s="66"/>
      <c r="P271" s="327" t="s">
        <v>290</v>
      </c>
      <c r="Q271" s="328" t="s">
        <v>290</v>
      </c>
      <c r="R271" s="66"/>
      <c r="S271" s="333" t="s">
        <v>290</v>
      </c>
      <c r="T271" s="334" t="s">
        <v>290</v>
      </c>
      <c r="U271" s="66"/>
      <c r="V271" s="339" t="s">
        <v>290</v>
      </c>
      <c r="W271" s="340" t="s">
        <v>290</v>
      </c>
      <c r="X271" s="66"/>
      <c r="Y271" s="350" t="s">
        <v>290</v>
      </c>
      <c r="Z271" s="66"/>
      <c r="AA271" s="327" t="s">
        <v>290</v>
      </c>
      <c r="AB271" s="328" t="s">
        <v>290</v>
      </c>
      <c r="AC271" s="66"/>
      <c r="AD271" s="333" t="s">
        <v>290</v>
      </c>
      <c r="AE271" s="334" t="s">
        <v>290</v>
      </c>
      <c r="AF271" s="66"/>
      <c r="AG271" s="339" t="s">
        <v>290</v>
      </c>
      <c r="AH271" s="340" t="s">
        <v>290</v>
      </c>
      <c r="AI271" s="66"/>
      <c r="AJ271" s="350" t="s">
        <v>290</v>
      </c>
      <c r="AK271" s="66"/>
      <c r="AL271" s="384"/>
      <c r="AM271" s="66"/>
    </row>
    <row r="272" spans="1:39" x14ac:dyDescent="0.25">
      <c r="A272" s="384"/>
      <c r="B272" s="66"/>
      <c r="C272" s="378" t="s">
        <v>290</v>
      </c>
      <c r="D272" s="316" t="s">
        <v>290</v>
      </c>
      <c r="E272" s="356" t="s">
        <v>290</v>
      </c>
      <c r="F272" s="356" t="s">
        <v>290</v>
      </c>
      <c r="G272" s="317" t="s">
        <v>290</v>
      </c>
      <c r="H272" s="136"/>
      <c r="I272" s="321" t="s">
        <v>290</v>
      </c>
      <c r="J272" s="66"/>
      <c r="K272" s="66"/>
      <c r="L272" s="321" t="s">
        <v>290</v>
      </c>
      <c r="M272" s="324" t="s">
        <v>290</v>
      </c>
      <c r="N272" s="317" t="s">
        <v>290</v>
      </c>
      <c r="O272" s="66"/>
      <c r="P272" s="327" t="s">
        <v>290</v>
      </c>
      <c r="Q272" s="328" t="s">
        <v>290</v>
      </c>
      <c r="R272" s="66"/>
      <c r="S272" s="333" t="s">
        <v>290</v>
      </c>
      <c r="T272" s="334" t="s">
        <v>290</v>
      </c>
      <c r="U272" s="66"/>
      <c r="V272" s="339" t="s">
        <v>290</v>
      </c>
      <c r="W272" s="340" t="s">
        <v>290</v>
      </c>
      <c r="X272" s="66"/>
      <c r="Y272" s="350" t="s">
        <v>290</v>
      </c>
      <c r="Z272" s="66"/>
      <c r="AA272" s="327" t="s">
        <v>290</v>
      </c>
      <c r="AB272" s="328" t="s">
        <v>290</v>
      </c>
      <c r="AC272" s="66"/>
      <c r="AD272" s="333" t="s">
        <v>290</v>
      </c>
      <c r="AE272" s="334" t="s">
        <v>290</v>
      </c>
      <c r="AF272" s="66"/>
      <c r="AG272" s="339" t="s">
        <v>290</v>
      </c>
      <c r="AH272" s="340" t="s">
        <v>290</v>
      </c>
      <c r="AI272" s="66"/>
      <c r="AJ272" s="350" t="s">
        <v>290</v>
      </c>
      <c r="AK272" s="66"/>
      <c r="AL272" s="384"/>
      <c r="AM272" s="66"/>
    </row>
    <row r="273" spans="1:39" x14ac:dyDescent="0.25">
      <c r="A273" s="384"/>
      <c r="B273" s="66"/>
      <c r="C273" s="378" t="s">
        <v>290</v>
      </c>
      <c r="D273" s="316" t="s">
        <v>290</v>
      </c>
      <c r="E273" s="356" t="s">
        <v>290</v>
      </c>
      <c r="F273" s="356" t="s">
        <v>290</v>
      </c>
      <c r="G273" s="317" t="s">
        <v>290</v>
      </c>
      <c r="H273" s="136"/>
      <c r="I273" s="321" t="s">
        <v>290</v>
      </c>
      <c r="J273" s="66"/>
      <c r="K273" s="66"/>
      <c r="L273" s="321" t="s">
        <v>290</v>
      </c>
      <c r="M273" s="324" t="s">
        <v>290</v>
      </c>
      <c r="N273" s="317" t="s">
        <v>290</v>
      </c>
      <c r="O273" s="66"/>
      <c r="P273" s="327" t="s">
        <v>290</v>
      </c>
      <c r="Q273" s="328" t="s">
        <v>290</v>
      </c>
      <c r="R273" s="66"/>
      <c r="S273" s="333" t="s">
        <v>290</v>
      </c>
      <c r="T273" s="334" t="s">
        <v>290</v>
      </c>
      <c r="U273" s="66"/>
      <c r="V273" s="339" t="s">
        <v>290</v>
      </c>
      <c r="W273" s="340" t="s">
        <v>290</v>
      </c>
      <c r="X273" s="66"/>
      <c r="Y273" s="350" t="s">
        <v>290</v>
      </c>
      <c r="Z273" s="66"/>
      <c r="AA273" s="327" t="s">
        <v>290</v>
      </c>
      <c r="AB273" s="328" t="s">
        <v>290</v>
      </c>
      <c r="AC273" s="66"/>
      <c r="AD273" s="333" t="s">
        <v>290</v>
      </c>
      <c r="AE273" s="334" t="s">
        <v>290</v>
      </c>
      <c r="AF273" s="66"/>
      <c r="AG273" s="339" t="s">
        <v>290</v>
      </c>
      <c r="AH273" s="340" t="s">
        <v>290</v>
      </c>
      <c r="AI273" s="66"/>
      <c r="AJ273" s="350" t="s">
        <v>290</v>
      </c>
      <c r="AK273" s="66"/>
      <c r="AL273" s="384"/>
      <c r="AM273" s="66"/>
    </row>
    <row r="274" spans="1:39" x14ac:dyDescent="0.25">
      <c r="A274" s="384"/>
      <c r="B274" s="66"/>
      <c r="C274" s="378" t="s">
        <v>290</v>
      </c>
      <c r="D274" s="316" t="s">
        <v>290</v>
      </c>
      <c r="E274" s="356" t="s">
        <v>290</v>
      </c>
      <c r="F274" s="356" t="s">
        <v>290</v>
      </c>
      <c r="G274" s="317" t="s">
        <v>290</v>
      </c>
      <c r="H274" s="136"/>
      <c r="I274" s="321" t="s">
        <v>290</v>
      </c>
      <c r="J274" s="66"/>
      <c r="K274" s="66"/>
      <c r="L274" s="321" t="s">
        <v>290</v>
      </c>
      <c r="M274" s="324" t="s">
        <v>290</v>
      </c>
      <c r="N274" s="317" t="s">
        <v>290</v>
      </c>
      <c r="O274" s="66"/>
      <c r="P274" s="327" t="s">
        <v>290</v>
      </c>
      <c r="Q274" s="328" t="s">
        <v>290</v>
      </c>
      <c r="R274" s="66"/>
      <c r="S274" s="333" t="s">
        <v>290</v>
      </c>
      <c r="T274" s="334" t="s">
        <v>290</v>
      </c>
      <c r="U274" s="66"/>
      <c r="V274" s="339" t="s">
        <v>290</v>
      </c>
      <c r="W274" s="340" t="s">
        <v>290</v>
      </c>
      <c r="X274" s="66"/>
      <c r="Y274" s="350" t="s">
        <v>290</v>
      </c>
      <c r="Z274" s="66"/>
      <c r="AA274" s="327" t="s">
        <v>290</v>
      </c>
      <c r="AB274" s="328" t="s">
        <v>290</v>
      </c>
      <c r="AC274" s="66"/>
      <c r="AD274" s="333" t="s">
        <v>290</v>
      </c>
      <c r="AE274" s="334" t="s">
        <v>290</v>
      </c>
      <c r="AF274" s="66"/>
      <c r="AG274" s="339" t="s">
        <v>290</v>
      </c>
      <c r="AH274" s="340" t="s">
        <v>290</v>
      </c>
      <c r="AI274" s="66"/>
      <c r="AJ274" s="350" t="s">
        <v>290</v>
      </c>
      <c r="AK274" s="66"/>
      <c r="AL274" s="384"/>
      <c r="AM274" s="66"/>
    </row>
    <row r="275" spans="1:39" x14ac:dyDescent="0.25">
      <c r="A275" s="384"/>
      <c r="B275" s="66"/>
      <c r="C275" s="378" t="s">
        <v>290</v>
      </c>
      <c r="D275" s="316" t="s">
        <v>290</v>
      </c>
      <c r="E275" s="356" t="s">
        <v>290</v>
      </c>
      <c r="F275" s="356" t="s">
        <v>290</v>
      </c>
      <c r="G275" s="317" t="s">
        <v>290</v>
      </c>
      <c r="H275" s="136"/>
      <c r="I275" s="321" t="s">
        <v>290</v>
      </c>
      <c r="J275" s="66"/>
      <c r="K275" s="66"/>
      <c r="L275" s="321" t="s">
        <v>290</v>
      </c>
      <c r="M275" s="324" t="s">
        <v>290</v>
      </c>
      <c r="N275" s="317" t="s">
        <v>290</v>
      </c>
      <c r="O275" s="66"/>
      <c r="P275" s="327" t="s">
        <v>290</v>
      </c>
      <c r="Q275" s="328" t="s">
        <v>290</v>
      </c>
      <c r="R275" s="66"/>
      <c r="S275" s="333" t="s">
        <v>290</v>
      </c>
      <c r="T275" s="334" t="s">
        <v>290</v>
      </c>
      <c r="U275" s="66"/>
      <c r="V275" s="339" t="s">
        <v>290</v>
      </c>
      <c r="W275" s="340" t="s">
        <v>290</v>
      </c>
      <c r="X275" s="66"/>
      <c r="Y275" s="350" t="s">
        <v>290</v>
      </c>
      <c r="Z275" s="66"/>
      <c r="AA275" s="327" t="s">
        <v>290</v>
      </c>
      <c r="AB275" s="328" t="s">
        <v>290</v>
      </c>
      <c r="AC275" s="66"/>
      <c r="AD275" s="333" t="s">
        <v>290</v>
      </c>
      <c r="AE275" s="334" t="s">
        <v>290</v>
      </c>
      <c r="AF275" s="66"/>
      <c r="AG275" s="339" t="s">
        <v>290</v>
      </c>
      <c r="AH275" s="340" t="s">
        <v>290</v>
      </c>
      <c r="AI275" s="66"/>
      <c r="AJ275" s="350" t="s">
        <v>290</v>
      </c>
      <c r="AK275" s="66"/>
      <c r="AL275" s="384"/>
      <c r="AM275" s="66"/>
    </row>
    <row r="276" spans="1:39" x14ac:dyDescent="0.25">
      <c r="A276" s="384"/>
      <c r="B276" s="66"/>
      <c r="C276" s="378" t="s">
        <v>290</v>
      </c>
      <c r="D276" s="316" t="s">
        <v>290</v>
      </c>
      <c r="E276" s="356" t="s">
        <v>290</v>
      </c>
      <c r="F276" s="356" t="s">
        <v>290</v>
      </c>
      <c r="G276" s="317" t="s">
        <v>290</v>
      </c>
      <c r="H276" s="136"/>
      <c r="I276" s="321" t="s">
        <v>290</v>
      </c>
      <c r="J276" s="66"/>
      <c r="K276" s="66"/>
      <c r="L276" s="321" t="s">
        <v>290</v>
      </c>
      <c r="M276" s="324" t="s">
        <v>290</v>
      </c>
      <c r="N276" s="317" t="s">
        <v>290</v>
      </c>
      <c r="O276" s="66"/>
      <c r="P276" s="327" t="s">
        <v>290</v>
      </c>
      <c r="Q276" s="328" t="s">
        <v>290</v>
      </c>
      <c r="R276" s="66"/>
      <c r="S276" s="333" t="s">
        <v>290</v>
      </c>
      <c r="T276" s="334" t="s">
        <v>290</v>
      </c>
      <c r="U276" s="66"/>
      <c r="V276" s="339" t="s">
        <v>290</v>
      </c>
      <c r="W276" s="340" t="s">
        <v>290</v>
      </c>
      <c r="X276" s="66"/>
      <c r="Y276" s="350" t="s">
        <v>290</v>
      </c>
      <c r="Z276" s="66"/>
      <c r="AA276" s="327" t="s">
        <v>290</v>
      </c>
      <c r="AB276" s="328" t="s">
        <v>290</v>
      </c>
      <c r="AC276" s="66"/>
      <c r="AD276" s="333" t="s">
        <v>290</v>
      </c>
      <c r="AE276" s="334" t="s">
        <v>290</v>
      </c>
      <c r="AF276" s="66"/>
      <c r="AG276" s="339" t="s">
        <v>290</v>
      </c>
      <c r="AH276" s="340" t="s">
        <v>290</v>
      </c>
      <c r="AI276" s="66"/>
      <c r="AJ276" s="350" t="s">
        <v>290</v>
      </c>
      <c r="AK276" s="66"/>
      <c r="AL276" s="384"/>
      <c r="AM276" s="66"/>
    </row>
    <row r="277" spans="1:39" x14ac:dyDescent="0.25">
      <c r="A277" s="384"/>
      <c r="B277" s="66"/>
      <c r="C277" s="378" t="s">
        <v>290</v>
      </c>
      <c r="D277" s="316" t="s">
        <v>290</v>
      </c>
      <c r="E277" s="356" t="s">
        <v>290</v>
      </c>
      <c r="F277" s="356" t="s">
        <v>290</v>
      </c>
      <c r="G277" s="317" t="s">
        <v>290</v>
      </c>
      <c r="H277" s="136"/>
      <c r="I277" s="321" t="s">
        <v>290</v>
      </c>
      <c r="J277" s="66"/>
      <c r="K277" s="66"/>
      <c r="L277" s="321" t="s">
        <v>290</v>
      </c>
      <c r="M277" s="324" t="s">
        <v>290</v>
      </c>
      <c r="N277" s="317" t="s">
        <v>290</v>
      </c>
      <c r="O277" s="66"/>
      <c r="P277" s="327" t="s">
        <v>290</v>
      </c>
      <c r="Q277" s="328" t="s">
        <v>290</v>
      </c>
      <c r="R277" s="66"/>
      <c r="S277" s="333" t="s">
        <v>290</v>
      </c>
      <c r="T277" s="334" t="s">
        <v>290</v>
      </c>
      <c r="U277" s="66"/>
      <c r="V277" s="339" t="s">
        <v>290</v>
      </c>
      <c r="W277" s="340" t="s">
        <v>290</v>
      </c>
      <c r="X277" s="66"/>
      <c r="Y277" s="350" t="s">
        <v>290</v>
      </c>
      <c r="Z277" s="66"/>
      <c r="AA277" s="327" t="s">
        <v>290</v>
      </c>
      <c r="AB277" s="328" t="s">
        <v>290</v>
      </c>
      <c r="AC277" s="66"/>
      <c r="AD277" s="333" t="s">
        <v>290</v>
      </c>
      <c r="AE277" s="334" t="s">
        <v>290</v>
      </c>
      <c r="AF277" s="66"/>
      <c r="AG277" s="339" t="s">
        <v>290</v>
      </c>
      <c r="AH277" s="340" t="s">
        <v>290</v>
      </c>
      <c r="AI277" s="66"/>
      <c r="AJ277" s="350" t="s">
        <v>290</v>
      </c>
      <c r="AK277" s="66"/>
      <c r="AL277" s="384"/>
      <c r="AM277" s="66"/>
    </row>
    <row r="278" spans="1:39" x14ac:dyDescent="0.25">
      <c r="A278" s="384"/>
      <c r="B278" s="66"/>
      <c r="C278" s="378" t="s">
        <v>290</v>
      </c>
      <c r="D278" s="316" t="s">
        <v>290</v>
      </c>
      <c r="E278" s="356" t="s">
        <v>290</v>
      </c>
      <c r="F278" s="356" t="s">
        <v>290</v>
      </c>
      <c r="G278" s="317" t="s">
        <v>290</v>
      </c>
      <c r="H278" s="136"/>
      <c r="I278" s="321" t="s">
        <v>290</v>
      </c>
      <c r="J278" s="66"/>
      <c r="K278" s="66"/>
      <c r="L278" s="321" t="s">
        <v>290</v>
      </c>
      <c r="M278" s="324" t="s">
        <v>290</v>
      </c>
      <c r="N278" s="317" t="s">
        <v>290</v>
      </c>
      <c r="O278" s="66"/>
      <c r="P278" s="327" t="s">
        <v>290</v>
      </c>
      <c r="Q278" s="328" t="s">
        <v>290</v>
      </c>
      <c r="R278" s="66"/>
      <c r="S278" s="333" t="s">
        <v>290</v>
      </c>
      <c r="T278" s="334" t="s">
        <v>290</v>
      </c>
      <c r="U278" s="66"/>
      <c r="V278" s="339" t="s">
        <v>290</v>
      </c>
      <c r="W278" s="340" t="s">
        <v>290</v>
      </c>
      <c r="X278" s="66"/>
      <c r="Y278" s="350" t="s">
        <v>290</v>
      </c>
      <c r="Z278" s="66"/>
      <c r="AA278" s="327" t="s">
        <v>290</v>
      </c>
      <c r="AB278" s="328" t="s">
        <v>290</v>
      </c>
      <c r="AC278" s="66"/>
      <c r="AD278" s="333" t="s">
        <v>290</v>
      </c>
      <c r="AE278" s="334" t="s">
        <v>290</v>
      </c>
      <c r="AF278" s="66"/>
      <c r="AG278" s="339" t="s">
        <v>290</v>
      </c>
      <c r="AH278" s="340" t="s">
        <v>290</v>
      </c>
      <c r="AI278" s="66"/>
      <c r="AJ278" s="350" t="s">
        <v>290</v>
      </c>
      <c r="AK278" s="66"/>
      <c r="AL278" s="384"/>
      <c r="AM278" s="66"/>
    </row>
    <row r="279" spans="1:39" x14ac:dyDescent="0.25">
      <c r="A279" s="384"/>
      <c r="B279" s="66"/>
      <c r="C279" s="378" t="s">
        <v>290</v>
      </c>
      <c r="D279" s="316" t="s">
        <v>290</v>
      </c>
      <c r="E279" s="356" t="s">
        <v>290</v>
      </c>
      <c r="F279" s="356" t="s">
        <v>290</v>
      </c>
      <c r="G279" s="317" t="s">
        <v>290</v>
      </c>
      <c r="H279" s="136"/>
      <c r="I279" s="321" t="s">
        <v>290</v>
      </c>
      <c r="J279" s="66"/>
      <c r="K279" s="66"/>
      <c r="L279" s="321" t="s">
        <v>290</v>
      </c>
      <c r="M279" s="324" t="s">
        <v>290</v>
      </c>
      <c r="N279" s="317" t="s">
        <v>290</v>
      </c>
      <c r="O279" s="66"/>
      <c r="P279" s="327" t="s">
        <v>290</v>
      </c>
      <c r="Q279" s="328" t="s">
        <v>290</v>
      </c>
      <c r="R279" s="66"/>
      <c r="S279" s="333" t="s">
        <v>290</v>
      </c>
      <c r="T279" s="334" t="s">
        <v>290</v>
      </c>
      <c r="U279" s="66"/>
      <c r="V279" s="339" t="s">
        <v>290</v>
      </c>
      <c r="W279" s="340" t="s">
        <v>290</v>
      </c>
      <c r="X279" s="66"/>
      <c r="Y279" s="350" t="s">
        <v>290</v>
      </c>
      <c r="Z279" s="66"/>
      <c r="AA279" s="327" t="s">
        <v>290</v>
      </c>
      <c r="AB279" s="328" t="s">
        <v>290</v>
      </c>
      <c r="AC279" s="66"/>
      <c r="AD279" s="333" t="s">
        <v>290</v>
      </c>
      <c r="AE279" s="334" t="s">
        <v>290</v>
      </c>
      <c r="AF279" s="66"/>
      <c r="AG279" s="339" t="s">
        <v>290</v>
      </c>
      <c r="AH279" s="340" t="s">
        <v>290</v>
      </c>
      <c r="AI279" s="66"/>
      <c r="AJ279" s="350" t="s">
        <v>290</v>
      </c>
      <c r="AK279" s="66"/>
      <c r="AL279" s="384"/>
      <c r="AM279" s="66"/>
    </row>
    <row r="280" spans="1:39" x14ac:dyDescent="0.25">
      <c r="A280" s="384"/>
      <c r="B280" s="66"/>
      <c r="C280" s="378" t="s">
        <v>290</v>
      </c>
      <c r="D280" s="316" t="s">
        <v>290</v>
      </c>
      <c r="E280" s="356" t="s">
        <v>290</v>
      </c>
      <c r="F280" s="356" t="s">
        <v>290</v>
      </c>
      <c r="G280" s="317" t="s">
        <v>290</v>
      </c>
      <c r="H280" s="136"/>
      <c r="I280" s="321" t="s">
        <v>290</v>
      </c>
      <c r="J280" s="66"/>
      <c r="K280" s="66"/>
      <c r="L280" s="321" t="s">
        <v>290</v>
      </c>
      <c r="M280" s="324" t="s">
        <v>290</v>
      </c>
      <c r="N280" s="317" t="s">
        <v>290</v>
      </c>
      <c r="O280" s="66"/>
      <c r="P280" s="327" t="s">
        <v>290</v>
      </c>
      <c r="Q280" s="328" t="s">
        <v>290</v>
      </c>
      <c r="R280" s="66"/>
      <c r="S280" s="333" t="s">
        <v>290</v>
      </c>
      <c r="T280" s="334" t="s">
        <v>290</v>
      </c>
      <c r="U280" s="66"/>
      <c r="V280" s="339" t="s">
        <v>290</v>
      </c>
      <c r="W280" s="340" t="s">
        <v>290</v>
      </c>
      <c r="X280" s="66"/>
      <c r="Y280" s="350" t="s">
        <v>290</v>
      </c>
      <c r="Z280" s="66"/>
      <c r="AA280" s="327" t="s">
        <v>290</v>
      </c>
      <c r="AB280" s="328" t="s">
        <v>290</v>
      </c>
      <c r="AC280" s="66"/>
      <c r="AD280" s="333" t="s">
        <v>290</v>
      </c>
      <c r="AE280" s="334" t="s">
        <v>290</v>
      </c>
      <c r="AF280" s="66"/>
      <c r="AG280" s="339" t="s">
        <v>290</v>
      </c>
      <c r="AH280" s="340" t="s">
        <v>290</v>
      </c>
      <c r="AI280" s="66"/>
      <c r="AJ280" s="350" t="s">
        <v>290</v>
      </c>
      <c r="AK280" s="66"/>
      <c r="AL280" s="384"/>
      <c r="AM280" s="66"/>
    </row>
    <row r="281" spans="1:39" x14ac:dyDescent="0.25">
      <c r="A281" s="384"/>
      <c r="B281" s="66"/>
      <c r="C281" s="378" t="s">
        <v>290</v>
      </c>
      <c r="D281" s="316" t="s">
        <v>290</v>
      </c>
      <c r="E281" s="356" t="s">
        <v>290</v>
      </c>
      <c r="F281" s="356" t="s">
        <v>290</v>
      </c>
      <c r="G281" s="317" t="s">
        <v>290</v>
      </c>
      <c r="H281" s="136"/>
      <c r="I281" s="321" t="s">
        <v>290</v>
      </c>
      <c r="J281" s="66"/>
      <c r="K281" s="66"/>
      <c r="L281" s="321" t="s">
        <v>290</v>
      </c>
      <c r="M281" s="324" t="s">
        <v>290</v>
      </c>
      <c r="N281" s="317" t="s">
        <v>290</v>
      </c>
      <c r="O281" s="66"/>
      <c r="P281" s="327" t="s">
        <v>290</v>
      </c>
      <c r="Q281" s="328" t="s">
        <v>290</v>
      </c>
      <c r="R281" s="66"/>
      <c r="S281" s="333" t="s">
        <v>290</v>
      </c>
      <c r="T281" s="334" t="s">
        <v>290</v>
      </c>
      <c r="U281" s="66"/>
      <c r="V281" s="339" t="s">
        <v>290</v>
      </c>
      <c r="W281" s="340" t="s">
        <v>290</v>
      </c>
      <c r="X281" s="66"/>
      <c r="Y281" s="350" t="s">
        <v>290</v>
      </c>
      <c r="Z281" s="66"/>
      <c r="AA281" s="327" t="s">
        <v>290</v>
      </c>
      <c r="AB281" s="328" t="s">
        <v>290</v>
      </c>
      <c r="AC281" s="66"/>
      <c r="AD281" s="333" t="s">
        <v>290</v>
      </c>
      <c r="AE281" s="334" t="s">
        <v>290</v>
      </c>
      <c r="AF281" s="66"/>
      <c r="AG281" s="339" t="s">
        <v>290</v>
      </c>
      <c r="AH281" s="340" t="s">
        <v>290</v>
      </c>
      <c r="AI281" s="66"/>
      <c r="AJ281" s="350" t="s">
        <v>290</v>
      </c>
      <c r="AK281" s="66"/>
      <c r="AL281" s="384"/>
      <c r="AM281" s="66"/>
    </row>
    <row r="282" spans="1:39" x14ac:dyDescent="0.25">
      <c r="A282" s="384"/>
      <c r="B282" s="66"/>
      <c r="C282" s="378" t="s">
        <v>290</v>
      </c>
      <c r="D282" s="316" t="s">
        <v>290</v>
      </c>
      <c r="E282" s="356" t="s">
        <v>290</v>
      </c>
      <c r="F282" s="356" t="s">
        <v>290</v>
      </c>
      <c r="G282" s="317" t="s">
        <v>290</v>
      </c>
      <c r="H282" s="136"/>
      <c r="I282" s="321" t="s">
        <v>290</v>
      </c>
      <c r="J282" s="66"/>
      <c r="K282" s="66"/>
      <c r="L282" s="321" t="s">
        <v>290</v>
      </c>
      <c r="M282" s="324" t="s">
        <v>290</v>
      </c>
      <c r="N282" s="317" t="s">
        <v>290</v>
      </c>
      <c r="O282" s="66"/>
      <c r="P282" s="327" t="s">
        <v>290</v>
      </c>
      <c r="Q282" s="328" t="s">
        <v>290</v>
      </c>
      <c r="R282" s="66"/>
      <c r="S282" s="333" t="s">
        <v>290</v>
      </c>
      <c r="T282" s="334" t="s">
        <v>290</v>
      </c>
      <c r="U282" s="66"/>
      <c r="V282" s="339" t="s">
        <v>290</v>
      </c>
      <c r="W282" s="340" t="s">
        <v>290</v>
      </c>
      <c r="X282" s="66"/>
      <c r="Y282" s="350" t="s">
        <v>290</v>
      </c>
      <c r="Z282" s="66"/>
      <c r="AA282" s="327" t="s">
        <v>290</v>
      </c>
      <c r="AB282" s="328" t="s">
        <v>290</v>
      </c>
      <c r="AC282" s="66"/>
      <c r="AD282" s="333" t="s">
        <v>290</v>
      </c>
      <c r="AE282" s="334" t="s">
        <v>290</v>
      </c>
      <c r="AF282" s="66"/>
      <c r="AG282" s="339" t="s">
        <v>290</v>
      </c>
      <c r="AH282" s="340" t="s">
        <v>290</v>
      </c>
      <c r="AI282" s="66"/>
      <c r="AJ282" s="350" t="s">
        <v>290</v>
      </c>
      <c r="AK282" s="66"/>
      <c r="AL282" s="384"/>
      <c r="AM282" s="66"/>
    </row>
    <row r="283" spans="1:39" x14ac:dyDescent="0.25">
      <c r="A283" s="384"/>
      <c r="B283" s="66"/>
      <c r="C283" s="378" t="s">
        <v>290</v>
      </c>
      <c r="D283" s="316" t="s">
        <v>290</v>
      </c>
      <c r="E283" s="356" t="s">
        <v>290</v>
      </c>
      <c r="F283" s="356" t="s">
        <v>290</v>
      </c>
      <c r="G283" s="317" t="s">
        <v>290</v>
      </c>
      <c r="H283" s="136"/>
      <c r="I283" s="321" t="s">
        <v>290</v>
      </c>
      <c r="J283" s="66"/>
      <c r="K283" s="66"/>
      <c r="L283" s="321" t="s">
        <v>290</v>
      </c>
      <c r="M283" s="324" t="s">
        <v>290</v>
      </c>
      <c r="N283" s="317" t="s">
        <v>290</v>
      </c>
      <c r="O283" s="66"/>
      <c r="P283" s="327" t="s">
        <v>290</v>
      </c>
      <c r="Q283" s="328" t="s">
        <v>290</v>
      </c>
      <c r="R283" s="66"/>
      <c r="S283" s="333" t="s">
        <v>290</v>
      </c>
      <c r="T283" s="334" t="s">
        <v>290</v>
      </c>
      <c r="U283" s="66"/>
      <c r="V283" s="339" t="s">
        <v>290</v>
      </c>
      <c r="W283" s="340" t="s">
        <v>290</v>
      </c>
      <c r="X283" s="66"/>
      <c r="Y283" s="350" t="s">
        <v>290</v>
      </c>
      <c r="Z283" s="66"/>
      <c r="AA283" s="327" t="s">
        <v>290</v>
      </c>
      <c r="AB283" s="328" t="s">
        <v>290</v>
      </c>
      <c r="AC283" s="66"/>
      <c r="AD283" s="333" t="s">
        <v>290</v>
      </c>
      <c r="AE283" s="334" t="s">
        <v>290</v>
      </c>
      <c r="AF283" s="66"/>
      <c r="AG283" s="339" t="s">
        <v>290</v>
      </c>
      <c r="AH283" s="340" t="s">
        <v>290</v>
      </c>
      <c r="AI283" s="66"/>
      <c r="AJ283" s="350" t="s">
        <v>290</v>
      </c>
      <c r="AK283" s="66"/>
      <c r="AL283" s="384"/>
      <c r="AM283" s="66"/>
    </row>
    <row r="284" spans="1:39" x14ac:dyDescent="0.25">
      <c r="A284" s="384"/>
      <c r="B284" s="66"/>
      <c r="C284" s="378" t="s">
        <v>290</v>
      </c>
      <c r="D284" s="316" t="s">
        <v>290</v>
      </c>
      <c r="E284" s="356" t="s">
        <v>290</v>
      </c>
      <c r="F284" s="356" t="s">
        <v>290</v>
      </c>
      <c r="G284" s="317" t="s">
        <v>290</v>
      </c>
      <c r="H284" s="136"/>
      <c r="I284" s="321" t="s">
        <v>290</v>
      </c>
      <c r="J284" s="66"/>
      <c r="K284" s="66"/>
      <c r="L284" s="321" t="s">
        <v>290</v>
      </c>
      <c r="M284" s="324" t="s">
        <v>290</v>
      </c>
      <c r="N284" s="317" t="s">
        <v>290</v>
      </c>
      <c r="O284" s="66"/>
      <c r="P284" s="327" t="s">
        <v>290</v>
      </c>
      <c r="Q284" s="328" t="s">
        <v>290</v>
      </c>
      <c r="R284" s="66"/>
      <c r="S284" s="333" t="s">
        <v>290</v>
      </c>
      <c r="T284" s="334" t="s">
        <v>290</v>
      </c>
      <c r="U284" s="66"/>
      <c r="V284" s="339" t="s">
        <v>290</v>
      </c>
      <c r="W284" s="340" t="s">
        <v>290</v>
      </c>
      <c r="X284" s="66"/>
      <c r="Y284" s="350" t="s">
        <v>290</v>
      </c>
      <c r="Z284" s="66"/>
      <c r="AA284" s="327" t="s">
        <v>290</v>
      </c>
      <c r="AB284" s="328" t="s">
        <v>290</v>
      </c>
      <c r="AC284" s="66"/>
      <c r="AD284" s="333" t="s">
        <v>290</v>
      </c>
      <c r="AE284" s="334" t="s">
        <v>290</v>
      </c>
      <c r="AF284" s="66"/>
      <c r="AG284" s="339" t="s">
        <v>290</v>
      </c>
      <c r="AH284" s="340" t="s">
        <v>290</v>
      </c>
      <c r="AI284" s="66"/>
      <c r="AJ284" s="350" t="s">
        <v>290</v>
      </c>
      <c r="AK284" s="66"/>
      <c r="AL284" s="384"/>
      <c r="AM284" s="66"/>
    </row>
    <row r="285" spans="1:39" x14ac:dyDescent="0.25">
      <c r="A285" s="384"/>
      <c r="B285" s="66"/>
      <c r="C285" s="378" t="s">
        <v>290</v>
      </c>
      <c r="D285" s="316" t="s">
        <v>290</v>
      </c>
      <c r="E285" s="356" t="s">
        <v>290</v>
      </c>
      <c r="F285" s="356" t="s">
        <v>290</v>
      </c>
      <c r="G285" s="317" t="s">
        <v>290</v>
      </c>
      <c r="H285" s="136"/>
      <c r="I285" s="321" t="s">
        <v>290</v>
      </c>
      <c r="J285" s="66"/>
      <c r="K285" s="66"/>
      <c r="L285" s="321" t="s">
        <v>290</v>
      </c>
      <c r="M285" s="324" t="s">
        <v>290</v>
      </c>
      <c r="N285" s="317" t="s">
        <v>290</v>
      </c>
      <c r="O285" s="66"/>
      <c r="P285" s="327" t="s">
        <v>290</v>
      </c>
      <c r="Q285" s="328" t="s">
        <v>290</v>
      </c>
      <c r="R285" s="66"/>
      <c r="S285" s="333" t="s">
        <v>290</v>
      </c>
      <c r="T285" s="334" t="s">
        <v>290</v>
      </c>
      <c r="U285" s="66"/>
      <c r="V285" s="339" t="s">
        <v>290</v>
      </c>
      <c r="W285" s="340" t="s">
        <v>290</v>
      </c>
      <c r="X285" s="66"/>
      <c r="Y285" s="350" t="s">
        <v>290</v>
      </c>
      <c r="Z285" s="66"/>
      <c r="AA285" s="327" t="s">
        <v>290</v>
      </c>
      <c r="AB285" s="328" t="s">
        <v>290</v>
      </c>
      <c r="AC285" s="66"/>
      <c r="AD285" s="333" t="s">
        <v>290</v>
      </c>
      <c r="AE285" s="334" t="s">
        <v>290</v>
      </c>
      <c r="AF285" s="66"/>
      <c r="AG285" s="339" t="s">
        <v>290</v>
      </c>
      <c r="AH285" s="340" t="s">
        <v>290</v>
      </c>
      <c r="AI285" s="66"/>
      <c r="AJ285" s="350" t="s">
        <v>290</v>
      </c>
      <c r="AK285" s="66"/>
      <c r="AL285" s="384"/>
      <c r="AM285" s="66"/>
    </row>
    <row r="286" spans="1:39" x14ac:dyDescent="0.25">
      <c r="A286" s="384"/>
      <c r="B286" s="66"/>
      <c r="C286" s="378" t="s">
        <v>290</v>
      </c>
      <c r="D286" s="316" t="s">
        <v>290</v>
      </c>
      <c r="E286" s="356" t="s">
        <v>290</v>
      </c>
      <c r="F286" s="356" t="s">
        <v>290</v>
      </c>
      <c r="G286" s="317" t="s">
        <v>290</v>
      </c>
      <c r="H286" s="136"/>
      <c r="I286" s="321" t="s">
        <v>290</v>
      </c>
      <c r="J286" s="66"/>
      <c r="K286" s="66"/>
      <c r="L286" s="321" t="s">
        <v>290</v>
      </c>
      <c r="M286" s="324" t="s">
        <v>290</v>
      </c>
      <c r="N286" s="317" t="s">
        <v>290</v>
      </c>
      <c r="O286" s="66"/>
      <c r="P286" s="327" t="s">
        <v>290</v>
      </c>
      <c r="Q286" s="328" t="s">
        <v>290</v>
      </c>
      <c r="R286" s="66"/>
      <c r="S286" s="333" t="s">
        <v>290</v>
      </c>
      <c r="T286" s="334" t="s">
        <v>290</v>
      </c>
      <c r="U286" s="66"/>
      <c r="V286" s="339" t="s">
        <v>290</v>
      </c>
      <c r="W286" s="340" t="s">
        <v>290</v>
      </c>
      <c r="X286" s="66"/>
      <c r="Y286" s="350" t="s">
        <v>290</v>
      </c>
      <c r="Z286" s="66"/>
      <c r="AA286" s="327" t="s">
        <v>290</v>
      </c>
      <c r="AB286" s="328" t="s">
        <v>290</v>
      </c>
      <c r="AC286" s="66"/>
      <c r="AD286" s="333" t="s">
        <v>290</v>
      </c>
      <c r="AE286" s="334" t="s">
        <v>290</v>
      </c>
      <c r="AF286" s="66"/>
      <c r="AG286" s="339" t="s">
        <v>290</v>
      </c>
      <c r="AH286" s="340" t="s">
        <v>290</v>
      </c>
      <c r="AI286" s="66"/>
      <c r="AJ286" s="350" t="s">
        <v>290</v>
      </c>
      <c r="AK286" s="66"/>
      <c r="AL286" s="384"/>
      <c r="AM286" s="66"/>
    </row>
    <row r="287" spans="1:39" x14ac:dyDescent="0.25">
      <c r="A287" s="384"/>
      <c r="B287" s="66"/>
      <c r="C287" s="378" t="s">
        <v>290</v>
      </c>
      <c r="D287" s="316" t="s">
        <v>290</v>
      </c>
      <c r="E287" s="356" t="s">
        <v>290</v>
      </c>
      <c r="F287" s="356" t="s">
        <v>290</v>
      </c>
      <c r="G287" s="317" t="s">
        <v>290</v>
      </c>
      <c r="H287" s="136"/>
      <c r="I287" s="321" t="s">
        <v>290</v>
      </c>
      <c r="J287" s="66"/>
      <c r="K287" s="66"/>
      <c r="L287" s="321" t="s">
        <v>290</v>
      </c>
      <c r="M287" s="324" t="s">
        <v>290</v>
      </c>
      <c r="N287" s="317" t="s">
        <v>290</v>
      </c>
      <c r="O287" s="66"/>
      <c r="P287" s="327" t="s">
        <v>290</v>
      </c>
      <c r="Q287" s="328" t="s">
        <v>290</v>
      </c>
      <c r="R287" s="66"/>
      <c r="S287" s="333" t="s">
        <v>290</v>
      </c>
      <c r="T287" s="334" t="s">
        <v>290</v>
      </c>
      <c r="U287" s="66"/>
      <c r="V287" s="339" t="s">
        <v>290</v>
      </c>
      <c r="W287" s="340" t="s">
        <v>290</v>
      </c>
      <c r="X287" s="66"/>
      <c r="Y287" s="350" t="s">
        <v>290</v>
      </c>
      <c r="Z287" s="66"/>
      <c r="AA287" s="327" t="s">
        <v>290</v>
      </c>
      <c r="AB287" s="328" t="s">
        <v>290</v>
      </c>
      <c r="AC287" s="66"/>
      <c r="AD287" s="333" t="s">
        <v>290</v>
      </c>
      <c r="AE287" s="334" t="s">
        <v>290</v>
      </c>
      <c r="AF287" s="66"/>
      <c r="AG287" s="339" t="s">
        <v>290</v>
      </c>
      <c r="AH287" s="340" t="s">
        <v>290</v>
      </c>
      <c r="AI287" s="66"/>
      <c r="AJ287" s="350" t="s">
        <v>290</v>
      </c>
      <c r="AK287" s="66"/>
      <c r="AL287" s="384"/>
      <c r="AM287" s="66"/>
    </row>
    <row r="288" spans="1:39" x14ac:dyDescent="0.25">
      <c r="A288" s="384"/>
      <c r="B288" s="66"/>
      <c r="C288" s="378" t="s">
        <v>290</v>
      </c>
      <c r="D288" s="316" t="s">
        <v>290</v>
      </c>
      <c r="E288" s="356" t="s">
        <v>290</v>
      </c>
      <c r="F288" s="356" t="s">
        <v>290</v>
      </c>
      <c r="G288" s="317" t="s">
        <v>290</v>
      </c>
      <c r="H288" s="136"/>
      <c r="I288" s="321" t="s">
        <v>290</v>
      </c>
      <c r="J288" s="66"/>
      <c r="K288" s="66"/>
      <c r="L288" s="321" t="s">
        <v>290</v>
      </c>
      <c r="M288" s="324" t="s">
        <v>290</v>
      </c>
      <c r="N288" s="317" t="s">
        <v>290</v>
      </c>
      <c r="O288" s="66"/>
      <c r="P288" s="327" t="s">
        <v>290</v>
      </c>
      <c r="Q288" s="328" t="s">
        <v>290</v>
      </c>
      <c r="R288" s="66"/>
      <c r="S288" s="333" t="s">
        <v>290</v>
      </c>
      <c r="T288" s="334" t="s">
        <v>290</v>
      </c>
      <c r="U288" s="66"/>
      <c r="V288" s="339" t="s">
        <v>290</v>
      </c>
      <c r="W288" s="340" t="s">
        <v>290</v>
      </c>
      <c r="X288" s="66"/>
      <c r="Y288" s="350" t="s">
        <v>290</v>
      </c>
      <c r="Z288" s="66"/>
      <c r="AA288" s="327" t="s">
        <v>290</v>
      </c>
      <c r="AB288" s="328" t="s">
        <v>290</v>
      </c>
      <c r="AC288" s="66"/>
      <c r="AD288" s="333" t="s">
        <v>290</v>
      </c>
      <c r="AE288" s="334" t="s">
        <v>290</v>
      </c>
      <c r="AF288" s="66"/>
      <c r="AG288" s="339" t="s">
        <v>290</v>
      </c>
      <c r="AH288" s="340" t="s">
        <v>290</v>
      </c>
      <c r="AI288" s="66"/>
      <c r="AJ288" s="350" t="s">
        <v>290</v>
      </c>
      <c r="AK288" s="66"/>
      <c r="AL288" s="384"/>
      <c r="AM288" s="66"/>
    </row>
    <row r="289" spans="1:39" x14ac:dyDescent="0.25">
      <c r="A289" s="384"/>
      <c r="B289" s="66"/>
      <c r="C289" s="378" t="s">
        <v>290</v>
      </c>
      <c r="D289" s="316" t="s">
        <v>290</v>
      </c>
      <c r="E289" s="356" t="s">
        <v>290</v>
      </c>
      <c r="F289" s="356" t="s">
        <v>290</v>
      </c>
      <c r="G289" s="317" t="s">
        <v>290</v>
      </c>
      <c r="H289" s="136"/>
      <c r="I289" s="321" t="s">
        <v>290</v>
      </c>
      <c r="J289" s="66"/>
      <c r="K289" s="66"/>
      <c r="L289" s="321" t="s">
        <v>290</v>
      </c>
      <c r="M289" s="324" t="s">
        <v>290</v>
      </c>
      <c r="N289" s="317" t="s">
        <v>290</v>
      </c>
      <c r="O289" s="66"/>
      <c r="P289" s="327" t="s">
        <v>290</v>
      </c>
      <c r="Q289" s="328" t="s">
        <v>290</v>
      </c>
      <c r="R289" s="66"/>
      <c r="S289" s="333" t="s">
        <v>290</v>
      </c>
      <c r="T289" s="334" t="s">
        <v>290</v>
      </c>
      <c r="U289" s="66"/>
      <c r="V289" s="339" t="s">
        <v>290</v>
      </c>
      <c r="W289" s="340" t="s">
        <v>290</v>
      </c>
      <c r="X289" s="66"/>
      <c r="Y289" s="350" t="s">
        <v>290</v>
      </c>
      <c r="Z289" s="66"/>
      <c r="AA289" s="327" t="s">
        <v>290</v>
      </c>
      <c r="AB289" s="328" t="s">
        <v>290</v>
      </c>
      <c r="AC289" s="66"/>
      <c r="AD289" s="333" t="s">
        <v>290</v>
      </c>
      <c r="AE289" s="334" t="s">
        <v>290</v>
      </c>
      <c r="AF289" s="66"/>
      <c r="AG289" s="339" t="s">
        <v>290</v>
      </c>
      <c r="AH289" s="340" t="s">
        <v>290</v>
      </c>
      <c r="AI289" s="66"/>
      <c r="AJ289" s="350" t="s">
        <v>290</v>
      </c>
      <c r="AK289" s="66"/>
      <c r="AL289" s="384"/>
      <c r="AM289" s="66"/>
    </row>
    <row r="290" spans="1:39" x14ac:dyDescent="0.25">
      <c r="A290" s="384"/>
      <c r="B290" s="66"/>
      <c r="C290" s="378" t="s">
        <v>290</v>
      </c>
      <c r="D290" s="316" t="s">
        <v>290</v>
      </c>
      <c r="E290" s="356" t="s">
        <v>290</v>
      </c>
      <c r="F290" s="356" t="s">
        <v>290</v>
      </c>
      <c r="G290" s="317" t="s">
        <v>290</v>
      </c>
      <c r="H290" s="136"/>
      <c r="I290" s="321" t="s">
        <v>290</v>
      </c>
      <c r="J290" s="66"/>
      <c r="K290" s="66"/>
      <c r="L290" s="321" t="s">
        <v>290</v>
      </c>
      <c r="M290" s="324" t="s">
        <v>290</v>
      </c>
      <c r="N290" s="317" t="s">
        <v>290</v>
      </c>
      <c r="O290" s="66"/>
      <c r="P290" s="327" t="s">
        <v>290</v>
      </c>
      <c r="Q290" s="328" t="s">
        <v>290</v>
      </c>
      <c r="R290" s="66"/>
      <c r="S290" s="333" t="s">
        <v>290</v>
      </c>
      <c r="T290" s="334" t="s">
        <v>290</v>
      </c>
      <c r="U290" s="66"/>
      <c r="V290" s="339" t="s">
        <v>290</v>
      </c>
      <c r="W290" s="340" t="s">
        <v>290</v>
      </c>
      <c r="X290" s="66"/>
      <c r="Y290" s="350" t="s">
        <v>290</v>
      </c>
      <c r="Z290" s="66"/>
      <c r="AA290" s="327" t="s">
        <v>290</v>
      </c>
      <c r="AB290" s="328" t="s">
        <v>290</v>
      </c>
      <c r="AC290" s="66"/>
      <c r="AD290" s="333" t="s">
        <v>290</v>
      </c>
      <c r="AE290" s="334" t="s">
        <v>290</v>
      </c>
      <c r="AF290" s="66"/>
      <c r="AG290" s="339" t="s">
        <v>290</v>
      </c>
      <c r="AH290" s="340" t="s">
        <v>290</v>
      </c>
      <c r="AI290" s="66"/>
      <c r="AJ290" s="350" t="s">
        <v>290</v>
      </c>
      <c r="AK290" s="66"/>
      <c r="AL290" s="384"/>
      <c r="AM290" s="66"/>
    </row>
    <row r="291" spans="1:39" x14ac:dyDescent="0.25">
      <c r="A291" s="384"/>
      <c r="B291" s="66"/>
      <c r="C291" s="378" t="s">
        <v>290</v>
      </c>
      <c r="D291" s="316" t="s">
        <v>290</v>
      </c>
      <c r="E291" s="356" t="s">
        <v>290</v>
      </c>
      <c r="F291" s="356" t="s">
        <v>290</v>
      </c>
      <c r="G291" s="317" t="s">
        <v>290</v>
      </c>
      <c r="H291" s="136"/>
      <c r="I291" s="321" t="s">
        <v>290</v>
      </c>
      <c r="J291" s="66"/>
      <c r="K291" s="66"/>
      <c r="L291" s="321" t="s">
        <v>290</v>
      </c>
      <c r="M291" s="324" t="s">
        <v>290</v>
      </c>
      <c r="N291" s="317" t="s">
        <v>290</v>
      </c>
      <c r="O291" s="66"/>
      <c r="P291" s="327" t="s">
        <v>290</v>
      </c>
      <c r="Q291" s="328" t="s">
        <v>290</v>
      </c>
      <c r="R291" s="66"/>
      <c r="S291" s="333" t="s">
        <v>290</v>
      </c>
      <c r="T291" s="334" t="s">
        <v>290</v>
      </c>
      <c r="U291" s="66"/>
      <c r="V291" s="339" t="s">
        <v>290</v>
      </c>
      <c r="W291" s="340" t="s">
        <v>290</v>
      </c>
      <c r="X291" s="66"/>
      <c r="Y291" s="350" t="s">
        <v>290</v>
      </c>
      <c r="Z291" s="66"/>
      <c r="AA291" s="327" t="s">
        <v>290</v>
      </c>
      <c r="AB291" s="328" t="s">
        <v>290</v>
      </c>
      <c r="AC291" s="66"/>
      <c r="AD291" s="333" t="s">
        <v>290</v>
      </c>
      <c r="AE291" s="334" t="s">
        <v>290</v>
      </c>
      <c r="AF291" s="66"/>
      <c r="AG291" s="339" t="s">
        <v>290</v>
      </c>
      <c r="AH291" s="340" t="s">
        <v>290</v>
      </c>
      <c r="AI291" s="66"/>
      <c r="AJ291" s="350" t="s">
        <v>290</v>
      </c>
      <c r="AK291" s="66"/>
      <c r="AL291" s="384"/>
      <c r="AM291" s="66"/>
    </row>
    <row r="292" spans="1:39" x14ac:dyDescent="0.25">
      <c r="A292" s="384"/>
      <c r="B292" s="66"/>
      <c r="C292" s="378" t="s">
        <v>290</v>
      </c>
      <c r="D292" s="316" t="s">
        <v>290</v>
      </c>
      <c r="E292" s="356" t="s">
        <v>290</v>
      </c>
      <c r="F292" s="356" t="s">
        <v>290</v>
      </c>
      <c r="G292" s="317" t="s">
        <v>290</v>
      </c>
      <c r="H292" s="136"/>
      <c r="I292" s="321" t="s">
        <v>290</v>
      </c>
      <c r="J292" s="66"/>
      <c r="K292" s="66"/>
      <c r="L292" s="321" t="s">
        <v>290</v>
      </c>
      <c r="M292" s="324" t="s">
        <v>290</v>
      </c>
      <c r="N292" s="317" t="s">
        <v>290</v>
      </c>
      <c r="O292" s="66"/>
      <c r="P292" s="327" t="s">
        <v>290</v>
      </c>
      <c r="Q292" s="328" t="s">
        <v>290</v>
      </c>
      <c r="R292" s="66"/>
      <c r="S292" s="333" t="s">
        <v>290</v>
      </c>
      <c r="T292" s="334" t="s">
        <v>290</v>
      </c>
      <c r="U292" s="66"/>
      <c r="V292" s="339" t="s">
        <v>290</v>
      </c>
      <c r="W292" s="340" t="s">
        <v>290</v>
      </c>
      <c r="X292" s="66"/>
      <c r="Y292" s="350" t="s">
        <v>290</v>
      </c>
      <c r="Z292" s="66"/>
      <c r="AA292" s="327" t="s">
        <v>290</v>
      </c>
      <c r="AB292" s="328" t="s">
        <v>290</v>
      </c>
      <c r="AC292" s="66"/>
      <c r="AD292" s="333" t="s">
        <v>290</v>
      </c>
      <c r="AE292" s="334" t="s">
        <v>290</v>
      </c>
      <c r="AF292" s="66"/>
      <c r="AG292" s="339" t="s">
        <v>290</v>
      </c>
      <c r="AH292" s="340" t="s">
        <v>290</v>
      </c>
      <c r="AI292" s="66"/>
      <c r="AJ292" s="350" t="s">
        <v>290</v>
      </c>
      <c r="AK292" s="66"/>
      <c r="AL292" s="384"/>
      <c r="AM292" s="66"/>
    </row>
    <row r="293" spans="1:39" x14ac:dyDescent="0.25">
      <c r="A293" s="384"/>
      <c r="B293" s="66"/>
      <c r="C293" s="378" t="s">
        <v>290</v>
      </c>
      <c r="D293" s="316" t="s">
        <v>290</v>
      </c>
      <c r="E293" s="356" t="s">
        <v>290</v>
      </c>
      <c r="F293" s="356" t="s">
        <v>290</v>
      </c>
      <c r="G293" s="317" t="s">
        <v>290</v>
      </c>
      <c r="H293" s="136"/>
      <c r="I293" s="321" t="s">
        <v>290</v>
      </c>
      <c r="J293" s="66"/>
      <c r="K293" s="66"/>
      <c r="L293" s="321" t="s">
        <v>290</v>
      </c>
      <c r="M293" s="324" t="s">
        <v>290</v>
      </c>
      <c r="N293" s="317" t="s">
        <v>290</v>
      </c>
      <c r="O293" s="66"/>
      <c r="P293" s="327" t="s">
        <v>290</v>
      </c>
      <c r="Q293" s="328" t="s">
        <v>290</v>
      </c>
      <c r="R293" s="66"/>
      <c r="S293" s="333" t="s">
        <v>290</v>
      </c>
      <c r="T293" s="334" t="s">
        <v>290</v>
      </c>
      <c r="U293" s="66"/>
      <c r="V293" s="339" t="s">
        <v>290</v>
      </c>
      <c r="W293" s="340" t="s">
        <v>290</v>
      </c>
      <c r="X293" s="66"/>
      <c r="Y293" s="350" t="s">
        <v>290</v>
      </c>
      <c r="Z293" s="66"/>
      <c r="AA293" s="327" t="s">
        <v>290</v>
      </c>
      <c r="AB293" s="328" t="s">
        <v>290</v>
      </c>
      <c r="AC293" s="66"/>
      <c r="AD293" s="333" t="s">
        <v>290</v>
      </c>
      <c r="AE293" s="334" t="s">
        <v>290</v>
      </c>
      <c r="AF293" s="66"/>
      <c r="AG293" s="339" t="s">
        <v>290</v>
      </c>
      <c r="AH293" s="340" t="s">
        <v>290</v>
      </c>
      <c r="AI293" s="66"/>
      <c r="AJ293" s="350" t="s">
        <v>290</v>
      </c>
      <c r="AK293" s="66"/>
      <c r="AL293" s="384"/>
      <c r="AM293" s="66"/>
    </row>
    <row r="294" spans="1:39" x14ac:dyDescent="0.25">
      <c r="A294" s="384"/>
      <c r="B294" s="66"/>
      <c r="C294" s="378" t="s">
        <v>290</v>
      </c>
      <c r="D294" s="316" t="s">
        <v>290</v>
      </c>
      <c r="E294" s="356" t="s">
        <v>290</v>
      </c>
      <c r="F294" s="356" t="s">
        <v>290</v>
      </c>
      <c r="G294" s="317" t="s">
        <v>290</v>
      </c>
      <c r="H294" s="136"/>
      <c r="I294" s="321" t="s">
        <v>290</v>
      </c>
      <c r="J294" s="66"/>
      <c r="K294" s="66"/>
      <c r="L294" s="321" t="s">
        <v>290</v>
      </c>
      <c r="M294" s="324" t="s">
        <v>290</v>
      </c>
      <c r="N294" s="317" t="s">
        <v>290</v>
      </c>
      <c r="O294" s="66"/>
      <c r="P294" s="327" t="s">
        <v>290</v>
      </c>
      <c r="Q294" s="328" t="s">
        <v>290</v>
      </c>
      <c r="R294" s="66"/>
      <c r="S294" s="333" t="s">
        <v>290</v>
      </c>
      <c r="T294" s="334" t="s">
        <v>290</v>
      </c>
      <c r="U294" s="66"/>
      <c r="V294" s="339" t="s">
        <v>290</v>
      </c>
      <c r="W294" s="340" t="s">
        <v>290</v>
      </c>
      <c r="X294" s="66"/>
      <c r="Y294" s="350" t="s">
        <v>290</v>
      </c>
      <c r="Z294" s="66"/>
      <c r="AA294" s="327" t="s">
        <v>290</v>
      </c>
      <c r="AB294" s="328" t="s">
        <v>290</v>
      </c>
      <c r="AC294" s="66"/>
      <c r="AD294" s="333" t="s">
        <v>290</v>
      </c>
      <c r="AE294" s="334" t="s">
        <v>290</v>
      </c>
      <c r="AF294" s="66"/>
      <c r="AG294" s="339" t="s">
        <v>290</v>
      </c>
      <c r="AH294" s="340" t="s">
        <v>290</v>
      </c>
      <c r="AI294" s="66"/>
      <c r="AJ294" s="350" t="s">
        <v>290</v>
      </c>
      <c r="AK294" s="66"/>
      <c r="AL294" s="384"/>
      <c r="AM294" s="66"/>
    </row>
    <row r="295" spans="1:39" x14ac:dyDescent="0.25">
      <c r="A295" s="384"/>
      <c r="B295" s="66"/>
      <c r="C295" s="378" t="s">
        <v>290</v>
      </c>
      <c r="D295" s="316" t="s">
        <v>290</v>
      </c>
      <c r="E295" s="356" t="s">
        <v>290</v>
      </c>
      <c r="F295" s="356" t="s">
        <v>290</v>
      </c>
      <c r="G295" s="317" t="s">
        <v>290</v>
      </c>
      <c r="H295" s="136"/>
      <c r="I295" s="321" t="s">
        <v>290</v>
      </c>
      <c r="J295" s="66"/>
      <c r="K295" s="66"/>
      <c r="L295" s="321" t="s">
        <v>290</v>
      </c>
      <c r="M295" s="324" t="s">
        <v>290</v>
      </c>
      <c r="N295" s="317" t="s">
        <v>290</v>
      </c>
      <c r="O295" s="66"/>
      <c r="P295" s="327" t="s">
        <v>290</v>
      </c>
      <c r="Q295" s="328" t="s">
        <v>290</v>
      </c>
      <c r="R295" s="66"/>
      <c r="S295" s="333" t="s">
        <v>290</v>
      </c>
      <c r="T295" s="334" t="s">
        <v>290</v>
      </c>
      <c r="U295" s="66"/>
      <c r="V295" s="339" t="s">
        <v>290</v>
      </c>
      <c r="W295" s="340" t="s">
        <v>290</v>
      </c>
      <c r="X295" s="66"/>
      <c r="Y295" s="350" t="s">
        <v>290</v>
      </c>
      <c r="Z295" s="66"/>
      <c r="AA295" s="327" t="s">
        <v>290</v>
      </c>
      <c r="AB295" s="328" t="s">
        <v>290</v>
      </c>
      <c r="AC295" s="66"/>
      <c r="AD295" s="333" t="s">
        <v>290</v>
      </c>
      <c r="AE295" s="334" t="s">
        <v>290</v>
      </c>
      <c r="AF295" s="66"/>
      <c r="AG295" s="339" t="s">
        <v>290</v>
      </c>
      <c r="AH295" s="340" t="s">
        <v>290</v>
      </c>
      <c r="AI295" s="66"/>
      <c r="AJ295" s="350" t="s">
        <v>290</v>
      </c>
      <c r="AK295" s="66"/>
      <c r="AL295" s="384"/>
      <c r="AM295" s="66"/>
    </row>
    <row r="296" spans="1:39" x14ac:dyDescent="0.25">
      <c r="A296" s="384"/>
      <c r="B296" s="66"/>
      <c r="C296" s="378" t="s">
        <v>290</v>
      </c>
      <c r="D296" s="316" t="s">
        <v>290</v>
      </c>
      <c r="E296" s="356" t="s">
        <v>290</v>
      </c>
      <c r="F296" s="356" t="s">
        <v>290</v>
      </c>
      <c r="G296" s="317" t="s">
        <v>290</v>
      </c>
      <c r="H296" s="136"/>
      <c r="I296" s="321" t="s">
        <v>290</v>
      </c>
      <c r="J296" s="66"/>
      <c r="K296" s="66"/>
      <c r="L296" s="321" t="s">
        <v>290</v>
      </c>
      <c r="M296" s="324" t="s">
        <v>290</v>
      </c>
      <c r="N296" s="317" t="s">
        <v>290</v>
      </c>
      <c r="O296" s="66"/>
      <c r="P296" s="327" t="s">
        <v>290</v>
      </c>
      <c r="Q296" s="328" t="s">
        <v>290</v>
      </c>
      <c r="R296" s="66"/>
      <c r="S296" s="333" t="s">
        <v>290</v>
      </c>
      <c r="T296" s="334" t="s">
        <v>290</v>
      </c>
      <c r="U296" s="66"/>
      <c r="V296" s="339" t="s">
        <v>290</v>
      </c>
      <c r="W296" s="340" t="s">
        <v>290</v>
      </c>
      <c r="X296" s="66"/>
      <c r="Y296" s="350" t="s">
        <v>290</v>
      </c>
      <c r="Z296" s="66"/>
      <c r="AA296" s="327" t="s">
        <v>290</v>
      </c>
      <c r="AB296" s="328" t="s">
        <v>290</v>
      </c>
      <c r="AC296" s="66"/>
      <c r="AD296" s="333" t="s">
        <v>290</v>
      </c>
      <c r="AE296" s="334" t="s">
        <v>290</v>
      </c>
      <c r="AF296" s="66"/>
      <c r="AG296" s="339" t="s">
        <v>290</v>
      </c>
      <c r="AH296" s="340" t="s">
        <v>290</v>
      </c>
      <c r="AI296" s="66"/>
      <c r="AJ296" s="350" t="s">
        <v>290</v>
      </c>
      <c r="AK296" s="66"/>
      <c r="AL296" s="384"/>
      <c r="AM296" s="66"/>
    </row>
    <row r="297" spans="1:39" x14ac:dyDescent="0.25">
      <c r="A297" s="384"/>
      <c r="B297" s="66"/>
      <c r="C297" s="378" t="s">
        <v>290</v>
      </c>
      <c r="D297" s="316" t="s">
        <v>290</v>
      </c>
      <c r="E297" s="356" t="s">
        <v>290</v>
      </c>
      <c r="F297" s="356" t="s">
        <v>290</v>
      </c>
      <c r="G297" s="317" t="s">
        <v>290</v>
      </c>
      <c r="H297" s="136"/>
      <c r="I297" s="321" t="s">
        <v>290</v>
      </c>
      <c r="J297" s="66"/>
      <c r="K297" s="66"/>
      <c r="L297" s="321" t="s">
        <v>290</v>
      </c>
      <c r="M297" s="324" t="s">
        <v>290</v>
      </c>
      <c r="N297" s="317" t="s">
        <v>290</v>
      </c>
      <c r="O297" s="66"/>
      <c r="P297" s="327" t="s">
        <v>290</v>
      </c>
      <c r="Q297" s="328" t="s">
        <v>290</v>
      </c>
      <c r="R297" s="66"/>
      <c r="S297" s="333" t="s">
        <v>290</v>
      </c>
      <c r="T297" s="334" t="s">
        <v>290</v>
      </c>
      <c r="U297" s="66"/>
      <c r="V297" s="339" t="s">
        <v>290</v>
      </c>
      <c r="W297" s="340" t="s">
        <v>290</v>
      </c>
      <c r="X297" s="66"/>
      <c r="Y297" s="350" t="s">
        <v>290</v>
      </c>
      <c r="Z297" s="66"/>
      <c r="AA297" s="327" t="s">
        <v>290</v>
      </c>
      <c r="AB297" s="328" t="s">
        <v>290</v>
      </c>
      <c r="AC297" s="66"/>
      <c r="AD297" s="333" t="s">
        <v>290</v>
      </c>
      <c r="AE297" s="334" t="s">
        <v>290</v>
      </c>
      <c r="AF297" s="66"/>
      <c r="AG297" s="339" t="s">
        <v>290</v>
      </c>
      <c r="AH297" s="340" t="s">
        <v>290</v>
      </c>
      <c r="AI297" s="66"/>
      <c r="AJ297" s="350" t="s">
        <v>290</v>
      </c>
      <c r="AK297" s="66"/>
      <c r="AL297" s="384"/>
      <c r="AM297" s="66"/>
    </row>
    <row r="298" spans="1:39" x14ac:dyDescent="0.25">
      <c r="A298" s="384"/>
      <c r="B298" s="66"/>
      <c r="C298" s="378" t="s">
        <v>290</v>
      </c>
      <c r="D298" s="316" t="s">
        <v>290</v>
      </c>
      <c r="E298" s="356" t="s">
        <v>290</v>
      </c>
      <c r="F298" s="356" t="s">
        <v>290</v>
      </c>
      <c r="G298" s="317" t="s">
        <v>290</v>
      </c>
      <c r="H298" s="136"/>
      <c r="I298" s="321" t="s">
        <v>290</v>
      </c>
      <c r="J298" s="66"/>
      <c r="K298" s="66"/>
      <c r="L298" s="321" t="s">
        <v>290</v>
      </c>
      <c r="M298" s="324" t="s">
        <v>290</v>
      </c>
      <c r="N298" s="317" t="s">
        <v>290</v>
      </c>
      <c r="O298" s="66"/>
      <c r="P298" s="327" t="s">
        <v>290</v>
      </c>
      <c r="Q298" s="328" t="s">
        <v>290</v>
      </c>
      <c r="R298" s="66"/>
      <c r="S298" s="333" t="s">
        <v>290</v>
      </c>
      <c r="T298" s="334" t="s">
        <v>290</v>
      </c>
      <c r="U298" s="66"/>
      <c r="V298" s="339" t="s">
        <v>290</v>
      </c>
      <c r="W298" s="340" t="s">
        <v>290</v>
      </c>
      <c r="X298" s="66"/>
      <c r="Y298" s="350" t="s">
        <v>290</v>
      </c>
      <c r="Z298" s="66"/>
      <c r="AA298" s="327" t="s">
        <v>290</v>
      </c>
      <c r="AB298" s="328" t="s">
        <v>290</v>
      </c>
      <c r="AC298" s="66"/>
      <c r="AD298" s="333" t="s">
        <v>290</v>
      </c>
      <c r="AE298" s="334" t="s">
        <v>290</v>
      </c>
      <c r="AF298" s="66"/>
      <c r="AG298" s="339" t="s">
        <v>290</v>
      </c>
      <c r="AH298" s="340" t="s">
        <v>290</v>
      </c>
      <c r="AI298" s="66"/>
      <c r="AJ298" s="350" t="s">
        <v>290</v>
      </c>
      <c r="AK298" s="66"/>
      <c r="AL298" s="384"/>
      <c r="AM298" s="66"/>
    </row>
    <row r="299" spans="1:39" x14ac:dyDescent="0.25">
      <c r="A299" s="384"/>
      <c r="B299" s="66"/>
      <c r="C299" s="378" t="s">
        <v>290</v>
      </c>
      <c r="D299" s="316" t="s">
        <v>290</v>
      </c>
      <c r="E299" s="356" t="s">
        <v>290</v>
      </c>
      <c r="F299" s="356" t="s">
        <v>290</v>
      </c>
      <c r="G299" s="317" t="s">
        <v>290</v>
      </c>
      <c r="H299" s="136"/>
      <c r="I299" s="321" t="s">
        <v>290</v>
      </c>
      <c r="J299" s="66"/>
      <c r="K299" s="66"/>
      <c r="L299" s="321" t="s">
        <v>290</v>
      </c>
      <c r="M299" s="324" t="s">
        <v>290</v>
      </c>
      <c r="N299" s="317" t="s">
        <v>290</v>
      </c>
      <c r="O299" s="66"/>
      <c r="P299" s="327" t="s">
        <v>290</v>
      </c>
      <c r="Q299" s="328" t="s">
        <v>290</v>
      </c>
      <c r="R299" s="66"/>
      <c r="S299" s="333" t="s">
        <v>290</v>
      </c>
      <c r="T299" s="334" t="s">
        <v>290</v>
      </c>
      <c r="U299" s="66"/>
      <c r="V299" s="339" t="s">
        <v>290</v>
      </c>
      <c r="W299" s="340" t="s">
        <v>290</v>
      </c>
      <c r="X299" s="66"/>
      <c r="Y299" s="350" t="s">
        <v>290</v>
      </c>
      <c r="Z299" s="66"/>
      <c r="AA299" s="327" t="s">
        <v>290</v>
      </c>
      <c r="AB299" s="328" t="s">
        <v>290</v>
      </c>
      <c r="AC299" s="66"/>
      <c r="AD299" s="333" t="s">
        <v>290</v>
      </c>
      <c r="AE299" s="334" t="s">
        <v>290</v>
      </c>
      <c r="AF299" s="66"/>
      <c r="AG299" s="339" t="s">
        <v>290</v>
      </c>
      <c r="AH299" s="340" t="s">
        <v>290</v>
      </c>
      <c r="AI299" s="66"/>
      <c r="AJ299" s="350" t="s">
        <v>290</v>
      </c>
      <c r="AK299" s="66"/>
      <c r="AL299" s="384"/>
      <c r="AM299" s="66"/>
    </row>
    <row r="300" spans="1:39" x14ac:dyDescent="0.25">
      <c r="A300" s="384"/>
      <c r="B300" s="66"/>
      <c r="C300" s="378" t="s">
        <v>290</v>
      </c>
      <c r="D300" s="316" t="s">
        <v>290</v>
      </c>
      <c r="E300" s="356" t="s">
        <v>290</v>
      </c>
      <c r="F300" s="356" t="s">
        <v>290</v>
      </c>
      <c r="G300" s="317" t="s">
        <v>290</v>
      </c>
      <c r="H300" s="136"/>
      <c r="I300" s="321" t="s">
        <v>290</v>
      </c>
      <c r="J300" s="66"/>
      <c r="K300" s="66"/>
      <c r="L300" s="321" t="s">
        <v>290</v>
      </c>
      <c r="M300" s="324" t="s">
        <v>290</v>
      </c>
      <c r="N300" s="317" t="s">
        <v>290</v>
      </c>
      <c r="O300" s="66"/>
      <c r="P300" s="327" t="s">
        <v>290</v>
      </c>
      <c r="Q300" s="328" t="s">
        <v>290</v>
      </c>
      <c r="R300" s="66"/>
      <c r="S300" s="333" t="s">
        <v>290</v>
      </c>
      <c r="T300" s="334" t="s">
        <v>290</v>
      </c>
      <c r="U300" s="66"/>
      <c r="V300" s="339" t="s">
        <v>290</v>
      </c>
      <c r="W300" s="340" t="s">
        <v>290</v>
      </c>
      <c r="X300" s="66"/>
      <c r="Y300" s="350" t="s">
        <v>290</v>
      </c>
      <c r="Z300" s="66"/>
      <c r="AA300" s="327" t="s">
        <v>290</v>
      </c>
      <c r="AB300" s="328" t="s">
        <v>290</v>
      </c>
      <c r="AC300" s="66"/>
      <c r="AD300" s="333" t="s">
        <v>290</v>
      </c>
      <c r="AE300" s="334" t="s">
        <v>290</v>
      </c>
      <c r="AF300" s="66"/>
      <c r="AG300" s="339" t="s">
        <v>290</v>
      </c>
      <c r="AH300" s="340" t="s">
        <v>290</v>
      </c>
      <c r="AI300" s="66"/>
      <c r="AJ300" s="350" t="s">
        <v>290</v>
      </c>
      <c r="AK300" s="66"/>
      <c r="AL300" s="384"/>
      <c r="AM300" s="66"/>
    </row>
    <row r="301" spans="1:39" x14ac:dyDescent="0.25">
      <c r="A301" s="384"/>
      <c r="B301" s="66"/>
      <c r="C301" s="378"/>
      <c r="D301" s="316"/>
      <c r="E301" s="356"/>
      <c r="F301" s="356"/>
      <c r="G301" s="317"/>
      <c r="H301" s="136"/>
      <c r="I301" s="321"/>
      <c r="J301" s="66"/>
      <c r="K301" s="66"/>
      <c r="L301" s="321"/>
      <c r="M301" s="324"/>
      <c r="N301" s="317"/>
      <c r="O301" s="66"/>
      <c r="P301" s="327"/>
      <c r="Q301" s="328"/>
      <c r="R301" s="66"/>
      <c r="S301" s="333"/>
      <c r="T301" s="334"/>
      <c r="U301" s="66"/>
      <c r="V301" s="339"/>
      <c r="W301" s="340"/>
      <c r="X301" s="66"/>
      <c r="Y301" s="350"/>
      <c r="Z301" s="66"/>
      <c r="AA301" s="327"/>
      <c r="AB301" s="328"/>
      <c r="AC301" s="66"/>
      <c r="AD301" s="333"/>
      <c r="AE301" s="334"/>
      <c r="AF301" s="66"/>
      <c r="AG301" s="339"/>
      <c r="AH301" s="340"/>
      <c r="AI301" s="66"/>
      <c r="AJ301" s="350"/>
      <c r="AK301" s="66"/>
      <c r="AL301" s="384"/>
      <c r="AM301" s="66"/>
    </row>
    <row r="302" spans="1:39" x14ac:dyDescent="0.25">
      <c r="A302" s="384"/>
      <c r="B302" s="66"/>
      <c r="C302" s="378"/>
      <c r="D302" s="316"/>
      <c r="E302" s="356"/>
      <c r="F302" s="356"/>
      <c r="G302" s="317"/>
      <c r="H302" s="136"/>
      <c r="I302" s="321"/>
      <c r="J302" s="66"/>
      <c r="K302" s="66"/>
      <c r="L302" s="321"/>
      <c r="M302" s="324"/>
      <c r="N302" s="317"/>
      <c r="O302" s="66"/>
      <c r="P302" s="327"/>
      <c r="Q302" s="328"/>
      <c r="R302" s="66"/>
      <c r="S302" s="333"/>
      <c r="T302" s="334"/>
      <c r="U302" s="66"/>
      <c r="V302" s="339"/>
      <c r="W302" s="340"/>
      <c r="X302" s="66"/>
      <c r="Y302" s="350"/>
      <c r="Z302" s="66"/>
      <c r="AA302" s="327"/>
      <c r="AB302" s="328"/>
      <c r="AC302" s="66"/>
      <c r="AD302" s="333"/>
      <c r="AE302" s="334"/>
      <c r="AF302" s="66"/>
      <c r="AG302" s="339"/>
      <c r="AH302" s="340"/>
      <c r="AI302" s="66"/>
      <c r="AJ302" s="350"/>
      <c r="AK302" s="66"/>
      <c r="AL302" s="384"/>
      <c r="AM302" s="66"/>
    </row>
    <row r="303" spans="1:39" ht="12.6" thickBot="1" x14ac:dyDescent="0.3">
      <c r="A303" s="384"/>
      <c r="B303" s="66"/>
      <c r="C303" s="379"/>
      <c r="D303" s="318"/>
      <c r="E303" s="357"/>
      <c r="F303" s="357"/>
      <c r="G303" s="319"/>
      <c r="H303" s="136"/>
      <c r="I303" s="322"/>
      <c r="J303" s="66"/>
      <c r="K303" s="66"/>
      <c r="L303" s="322"/>
      <c r="M303" s="322"/>
      <c r="N303" s="319" t="s">
        <v>290</v>
      </c>
      <c r="O303" s="66"/>
      <c r="P303" s="329"/>
      <c r="Q303" s="330"/>
      <c r="R303" s="66"/>
      <c r="S303" s="335"/>
      <c r="T303" s="336"/>
      <c r="U303" s="66"/>
      <c r="V303" s="341"/>
      <c r="W303" s="342"/>
      <c r="X303" s="66"/>
      <c r="Y303" s="351"/>
      <c r="Z303" s="66"/>
      <c r="AA303" s="329"/>
      <c r="AB303" s="330"/>
      <c r="AC303" s="66"/>
      <c r="AD303" s="335"/>
      <c r="AE303" s="336"/>
      <c r="AF303" s="66"/>
      <c r="AG303" s="341"/>
      <c r="AH303" s="342"/>
      <c r="AI303" s="66"/>
      <c r="AJ303" s="351"/>
      <c r="AK303" s="66"/>
      <c r="AL303" s="384"/>
      <c r="AM303" s="66"/>
    </row>
    <row r="304" spans="1:39" ht="5.0999999999999996" customHeight="1" x14ac:dyDescent="0.25">
      <c r="A304" s="384"/>
      <c r="B304" s="384"/>
      <c r="C304" s="387"/>
      <c r="D304" s="384"/>
      <c r="E304" s="388"/>
      <c r="F304" s="388"/>
      <c r="G304" s="389"/>
      <c r="H304" s="390"/>
      <c r="I304" s="391"/>
      <c r="J304" s="384"/>
      <c r="K304" s="384"/>
      <c r="L304" s="391"/>
      <c r="M304" s="391"/>
      <c r="N304" s="389"/>
      <c r="O304" s="384"/>
      <c r="P304" s="384"/>
      <c r="Q304" s="392"/>
      <c r="R304" s="384"/>
      <c r="S304" s="384"/>
      <c r="T304" s="392"/>
      <c r="U304" s="384"/>
      <c r="V304" s="384"/>
      <c r="W304" s="392"/>
      <c r="X304" s="384"/>
      <c r="Y304" s="393"/>
      <c r="Z304" s="384"/>
      <c r="AA304" s="384"/>
      <c r="AB304" s="392"/>
      <c r="AC304" s="384"/>
      <c r="AD304" s="384"/>
      <c r="AE304" s="392"/>
      <c r="AF304" s="384"/>
      <c r="AG304" s="384"/>
      <c r="AH304" s="392"/>
      <c r="AI304" s="384"/>
      <c r="AJ304" s="393"/>
      <c r="AK304" s="384"/>
      <c r="AL304" s="384"/>
      <c r="AM304" s="66"/>
    </row>
  </sheetData>
  <autoFilter ref="C12:AJ302"/>
  <conditionalFormatting sqref="A4:D12 A1:A3 C2:D3 E6:F7 L1:XFD12 G1:J12 H13 G14:XFD1048576 A14:D1048576 E14:F304">
    <cfRule type="cellIs" dxfId="103" priority="10" operator="equal">
      <formula>0</formula>
    </cfRule>
  </conditionalFormatting>
  <conditionalFormatting sqref="E1:F5 E8:F12 E305:F1048576">
    <cfRule type="cellIs" dxfId="102" priority="9" operator="equal">
      <formula>0</formula>
    </cfRule>
  </conditionalFormatting>
  <conditionalFormatting sqref="E13:F13">
    <cfRule type="cellIs" dxfId="101" priority="5" operator="equal">
      <formula>0</formula>
    </cfRule>
  </conditionalFormatting>
  <conditionalFormatting sqref="A13:D13 L13:XFD13 G13 I13:J13">
    <cfRule type="cellIs" dxfId="100" priority="6" operator="equal">
      <formula>0</formula>
    </cfRule>
  </conditionalFormatting>
  <conditionalFormatting sqref="K13">
    <cfRule type="cellIs" dxfId="99" priority="3" operator="equal">
      <formula>0</formula>
    </cfRule>
  </conditionalFormatting>
  <conditionalFormatting sqref="K1:K12">
    <cfRule type="cellIs" dxfId="98" priority="4" operator="equal">
      <formula>0</formula>
    </cfRule>
  </conditionalFormatting>
  <conditionalFormatting sqref="B2">
    <cfRule type="cellIs" dxfId="97" priority="2" operator="equal">
      <formula>0</formula>
    </cfRule>
  </conditionalFormatting>
  <conditionalFormatting sqref="B1:D1">
    <cfRule type="cellIs" dxfId="96" priority="1" operator="equal">
      <formula>0</formula>
    </cfRule>
  </conditionalFormatting>
  <hyperlinks>
    <hyperlink ref="B1:D1" location="оглавление!A1" tooltip="в оглавление" display="оглавление"/>
  </hyperlinks>
  <printOptions horizontalCentered="1"/>
  <pageMargins left="0.31496062992125984" right="0.31496062992125984" top="0.35433070866141736" bottom="0.15748031496062992" header="0.31496062992125984" footer="0.31496062992125984"/>
  <pageSetup paperSize="9" scale="7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BI304"/>
  <sheetViews>
    <sheetView workbookViewId="0">
      <pane xSplit="10" ySplit="12" topLeftCell="K13" activePane="bottomRight" state="frozen"/>
      <selection pane="topRight" activeCell="K1" sqref="K1"/>
      <selection pane="bottomLeft" activeCell="A13" sqref="A13"/>
      <selection pane="bottomRight"/>
    </sheetView>
  </sheetViews>
  <sheetFormatPr defaultColWidth="9.109375" defaultRowHeight="12" x14ac:dyDescent="0.25"/>
  <cols>
    <col min="1" max="1" width="0.88671875" style="13" customWidth="1"/>
    <col min="2" max="2" width="1.6640625" style="13" customWidth="1"/>
    <col min="3" max="3" width="3.6640625" style="93" bestFit="1" customWidth="1"/>
    <col min="4" max="4" width="9.5546875" style="13" customWidth="1"/>
    <col min="5" max="5" width="17.88671875" style="358" customWidth="1"/>
    <col min="6" max="6" width="6.6640625" style="358" customWidth="1"/>
    <col min="7" max="7" width="19" style="51" bestFit="1" customWidth="1"/>
    <col min="8" max="8" width="2.5546875" style="14" bestFit="1" customWidth="1"/>
    <col min="9" max="9" width="9.6640625" style="295" customWidth="1"/>
    <col min="10" max="11" width="1.6640625" style="13" customWidth="1"/>
    <col min="12" max="12" width="11" style="295" bestFit="1" customWidth="1"/>
    <col min="13" max="13" width="6.6640625" style="295" customWidth="1"/>
    <col min="14" max="14" width="12.6640625" style="51" customWidth="1"/>
    <col min="15" max="15" width="1.6640625" style="13" customWidth="1"/>
    <col min="16" max="16" width="5.6640625" style="13" customWidth="1"/>
    <col min="17" max="17" width="9.6640625" style="50" customWidth="1"/>
    <col min="18" max="18" width="0.5546875" style="13" customWidth="1"/>
    <col min="19" max="19" width="5.6640625" style="13" customWidth="1"/>
    <col min="20" max="20" width="9.6640625" style="50" customWidth="1"/>
    <col min="21" max="21" width="0.5546875" style="13" customWidth="1"/>
    <col min="22" max="22" width="5.6640625" style="13" customWidth="1"/>
    <col min="23" max="23" width="9.6640625" style="50" customWidth="1"/>
    <col min="24" max="24" width="1.6640625" style="13" customWidth="1"/>
    <col min="25" max="25" width="15.33203125" style="347" customWidth="1"/>
    <col min="26" max="26" width="1.6640625" style="13" customWidth="1"/>
    <col min="27" max="27" width="5.6640625" style="13" customWidth="1"/>
    <col min="28" max="28" width="9.6640625" style="50" customWidth="1"/>
    <col min="29" max="29" width="0.5546875" style="13" customWidth="1"/>
    <col min="30" max="30" width="5.6640625" style="13" customWidth="1"/>
    <col min="31" max="31" width="9.6640625" style="50" customWidth="1"/>
    <col min="32" max="32" width="0.5546875" style="13" customWidth="1"/>
    <col min="33" max="33" width="5.6640625" style="13" customWidth="1"/>
    <col min="34" max="34" width="9.6640625" style="50" customWidth="1"/>
    <col min="35" max="35" width="1.6640625" style="13" customWidth="1"/>
    <col min="36" max="36" width="15.6640625" style="347" customWidth="1"/>
    <col min="37" max="37" width="1.6640625" style="13" customWidth="1"/>
    <col min="38" max="38" width="5.6640625" style="13" customWidth="1"/>
    <col min="39" max="39" width="9.6640625" style="50" customWidth="1"/>
    <col min="40" max="40" width="0.5546875" style="13" customWidth="1"/>
    <col min="41" max="41" width="5.6640625" style="13" customWidth="1"/>
    <col min="42" max="42" width="9.6640625" style="50" customWidth="1"/>
    <col min="43" max="43" width="0.5546875" style="13" customWidth="1"/>
    <col min="44" max="44" width="5.6640625" style="13" customWidth="1"/>
    <col min="45" max="45" width="9.6640625" style="50" customWidth="1"/>
    <col min="46" max="46" width="1.6640625" style="13" customWidth="1"/>
    <col min="47" max="47" width="15.6640625" style="347" customWidth="1"/>
    <col min="48" max="48" width="1.6640625" style="13" customWidth="1"/>
    <col min="49" max="49" width="5.6640625" style="13" customWidth="1"/>
    <col min="50" max="50" width="9.6640625" style="50" customWidth="1"/>
    <col min="51" max="51" width="0.5546875" style="13" customWidth="1"/>
    <col min="52" max="52" width="5.6640625" style="13" customWidth="1"/>
    <col min="53" max="53" width="9.6640625" style="50" customWidth="1"/>
    <col min="54" max="54" width="0.5546875" style="13" customWidth="1"/>
    <col min="55" max="55" width="5.6640625" style="13" customWidth="1"/>
    <col min="56" max="56" width="9.6640625" style="50" customWidth="1"/>
    <col min="57" max="57" width="1.6640625" style="13" customWidth="1"/>
    <col min="58" max="58" width="15.6640625" style="347" customWidth="1"/>
    <col min="59" max="59" width="1.6640625" style="13" customWidth="1"/>
    <col min="60" max="60" width="0.88671875" style="13" customWidth="1"/>
    <col min="61" max="61" width="1.6640625" style="13" customWidth="1"/>
    <col min="62" max="62" width="8.44140625" style="13" customWidth="1"/>
    <col min="63" max="63" width="9.109375" style="13" customWidth="1"/>
    <col min="64" max="64" width="7.33203125" style="13" customWidth="1"/>
    <col min="65" max="65" width="8" style="13" customWidth="1"/>
    <col min="66" max="66" width="2.6640625" style="13" customWidth="1"/>
    <col min="67" max="16384" width="9.109375" style="13"/>
  </cols>
  <sheetData>
    <row r="1" spans="1:61" x14ac:dyDescent="0.25">
      <c r="A1" s="384"/>
      <c r="B1" s="542" t="s">
        <v>286</v>
      </c>
      <c r="C1" s="543"/>
      <c r="D1" s="543"/>
      <c r="E1" s="352"/>
      <c r="F1" s="352"/>
      <c r="G1" s="276"/>
      <c r="H1" s="136"/>
      <c r="I1" s="275"/>
      <c r="J1" s="66"/>
      <c r="K1" s="66"/>
      <c r="L1" s="275"/>
      <c r="M1" s="275"/>
      <c r="N1" s="276"/>
      <c r="O1" s="66"/>
      <c r="P1" s="66"/>
      <c r="Q1" s="71"/>
      <c r="R1" s="66"/>
      <c r="S1" s="66"/>
      <c r="T1" s="71"/>
      <c r="U1" s="66"/>
      <c r="V1" s="66"/>
      <c r="W1" s="71"/>
      <c r="X1" s="66"/>
      <c r="Y1" s="343"/>
      <c r="Z1" s="66"/>
      <c r="AA1" s="66"/>
      <c r="AB1" s="71"/>
      <c r="AC1" s="66"/>
      <c r="AD1" s="66"/>
      <c r="AE1" s="71"/>
      <c r="AF1" s="66"/>
      <c r="AG1" s="66"/>
      <c r="AH1" s="71"/>
      <c r="AI1" s="66"/>
      <c r="AJ1" s="343"/>
      <c r="AK1" s="66"/>
      <c r="AL1" s="66"/>
      <c r="AM1" s="71"/>
      <c r="AN1" s="66"/>
      <c r="AO1" s="66"/>
      <c r="AP1" s="71"/>
      <c r="AQ1" s="66"/>
      <c r="AR1" s="66"/>
      <c r="AS1" s="71"/>
      <c r="AT1" s="66"/>
      <c r="AU1" s="343"/>
      <c r="AV1" s="66"/>
      <c r="AW1" s="66"/>
      <c r="AX1" s="71"/>
      <c r="AY1" s="66"/>
      <c r="AZ1" s="66"/>
      <c r="BA1" s="71"/>
      <c r="BB1" s="66"/>
      <c r="BC1" s="66"/>
      <c r="BD1" s="71"/>
      <c r="BE1" s="66"/>
      <c r="BF1" s="343"/>
      <c r="BG1" s="66"/>
      <c r="BH1" s="384"/>
      <c r="BI1" s="66"/>
    </row>
    <row r="2" spans="1:61" x14ac:dyDescent="0.25">
      <c r="A2" s="384"/>
      <c r="B2" s="67" t="s">
        <v>265</v>
      </c>
      <c r="C2" s="96"/>
      <c r="D2" s="66"/>
      <c r="E2" s="352"/>
      <c r="F2" s="352"/>
      <c r="G2" s="276"/>
      <c r="H2" s="136"/>
      <c r="I2" s="275"/>
      <c r="J2" s="66"/>
      <c r="K2" s="66"/>
      <c r="L2" s="275"/>
      <c r="M2" s="275"/>
      <c r="N2" s="276"/>
      <c r="O2" s="66"/>
      <c r="P2" s="66"/>
      <c r="Q2" s="71"/>
      <c r="R2" s="66"/>
      <c r="S2" s="66"/>
      <c r="T2" s="71"/>
      <c r="U2" s="66"/>
      <c r="V2" s="66"/>
      <c r="W2" s="71"/>
      <c r="X2" s="66"/>
      <c r="Y2" s="343"/>
      <c r="Z2" s="66"/>
      <c r="AA2" s="66"/>
      <c r="AB2" s="71"/>
      <c r="AC2" s="66"/>
      <c r="AD2" s="66"/>
      <c r="AE2" s="71"/>
      <c r="AF2" s="66"/>
      <c r="AG2" s="66"/>
      <c r="AH2" s="71"/>
      <c r="AI2" s="66"/>
      <c r="AJ2" s="343"/>
      <c r="AK2" s="66"/>
      <c r="AL2" s="66"/>
      <c r="AM2" s="71"/>
      <c r="AN2" s="66"/>
      <c r="AO2" s="66"/>
      <c r="AP2" s="71"/>
      <c r="AQ2" s="66"/>
      <c r="AR2" s="66"/>
      <c r="AS2" s="71"/>
      <c r="AT2" s="66"/>
      <c r="AU2" s="343"/>
      <c r="AV2" s="66"/>
      <c r="AW2" s="66"/>
      <c r="AX2" s="71"/>
      <c r="AY2" s="66"/>
      <c r="AZ2" s="66"/>
      <c r="BA2" s="71"/>
      <c r="BB2" s="66"/>
      <c r="BC2" s="66"/>
      <c r="BD2" s="71"/>
      <c r="BE2" s="66"/>
      <c r="BF2" s="343"/>
      <c r="BG2" s="66"/>
      <c r="BH2" s="384"/>
      <c r="BI2" s="66"/>
    </row>
    <row r="3" spans="1:61" x14ac:dyDescent="0.25">
      <c r="A3" s="384"/>
      <c r="B3" s="67" t="s">
        <v>275</v>
      </c>
      <c r="C3" s="96"/>
      <c r="D3" s="66"/>
      <c r="E3" s="352"/>
      <c r="F3" s="352"/>
      <c r="G3" s="276"/>
      <c r="H3" s="136"/>
      <c r="I3" s="275"/>
      <c r="J3" s="66"/>
      <c r="K3" s="66"/>
      <c r="L3" s="275"/>
      <c r="M3" s="275"/>
      <c r="N3" s="276"/>
      <c r="O3" s="66"/>
      <c r="P3" s="66"/>
      <c r="Q3" s="71"/>
      <c r="R3" s="66"/>
      <c r="S3" s="66"/>
      <c r="T3" s="71"/>
      <c r="U3" s="66"/>
      <c r="V3" s="66"/>
      <c r="W3" s="71"/>
      <c r="X3" s="66"/>
      <c r="Y3" s="343"/>
      <c r="Z3" s="66"/>
      <c r="AA3" s="66"/>
      <c r="AB3" s="71"/>
      <c r="AC3" s="66"/>
      <c r="AD3" s="66"/>
      <c r="AE3" s="71"/>
      <c r="AF3" s="66"/>
      <c r="AG3" s="66"/>
      <c r="AH3" s="71"/>
      <c r="AI3" s="66"/>
      <c r="AJ3" s="343"/>
      <c r="AK3" s="66"/>
      <c r="AL3" s="66"/>
      <c r="AM3" s="71"/>
      <c r="AN3" s="66"/>
      <c r="AO3" s="66"/>
      <c r="AP3" s="71"/>
      <c r="AQ3" s="66"/>
      <c r="AR3" s="66"/>
      <c r="AS3" s="71"/>
      <c r="AT3" s="66"/>
      <c r="AU3" s="343"/>
      <c r="AV3" s="66"/>
      <c r="AW3" s="66"/>
      <c r="AX3" s="71"/>
      <c r="AY3" s="66"/>
      <c r="AZ3" s="66"/>
      <c r="BA3" s="71"/>
      <c r="BB3" s="66"/>
      <c r="BC3" s="66"/>
      <c r="BD3" s="71"/>
      <c r="BE3" s="66"/>
      <c r="BF3" s="343"/>
      <c r="BG3" s="66"/>
      <c r="BH3" s="384"/>
      <c r="BI3" s="66"/>
    </row>
    <row r="4" spans="1:61" s="65" customFormat="1" x14ac:dyDescent="0.25">
      <c r="A4" s="385"/>
      <c r="B4" s="67" t="s">
        <v>182</v>
      </c>
      <c r="C4" s="98"/>
      <c r="D4" s="72"/>
      <c r="E4" s="278"/>
      <c r="F4" s="278"/>
      <c r="H4" s="371"/>
      <c r="I4" s="294"/>
      <c r="J4" s="67"/>
      <c r="K4" s="67"/>
      <c r="L4" s="72" t="s">
        <v>172</v>
      </c>
      <c r="M4" s="72"/>
      <c r="N4" s="279" t="s">
        <v>77</v>
      </c>
      <c r="O4" s="67"/>
      <c r="P4" s="67"/>
      <c r="Q4" s="69"/>
      <c r="R4" s="67"/>
      <c r="S4" s="67"/>
      <c r="T4" s="69"/>
      <c r="U4" s="67"/>
      <c r="V4" s="67"/>
      <c r="W4" s="69"/>
      <c r="X4" s="67"/>
      <c r="Y4" s="344"/>
      <c r="Z4" s="67"/>
      <c r="AA4" s="67"/>
      <c r="AB4" s="69"/>
      <c r="AC4" s="67"/>
      <c r="AD4" s="67"/>
      <c r="AE4" s="69"/>
      <c r="AF4" s="67"/>
      <c r="AG4" s="67"/>
      <c r="AH4" s="69"/>
      <c r="AI4" s="67"/>
      <c r="AJ4" s="344"/>
      <c r="AK4" s="67"/>
      <c r="AL4" s="67"/>
      <c r="AM4" s="69"/>
      <c r="AN4" s="67"/>
      <c r="AO4" s="67"/>
      <c r="AP4" s="69"/>
      <c r="AQ4" s="67"/>
      <c r="AR4" s="67"/>
      <c r="AS4" s="69"/>
      <c r="AT4" s="67"/>
      <c r="AU4" s="344"/>
      <c r="AV4" s="67"/>
      <c r="AW4" s="67"/>
      <c r="AX4" s="69"/>
      <c r="AY4" s="67"/>
      <c r="AZ4" s="67"/>
      <c r="BA4" s="69"/>
      <c r="BB4" s="67"/>
      <c r="BC4" s="67"/>
      <c r="BD4" s="69"/>
      <c r="BE4" s="67"/>
      <c r="BF4" s="344"/>
      <c r="BG4" s="67"/>
      <c r="BH4" s="385"/>
      <c r="BI4" s="67"/>
    </row>
    <row r="5" spans="1:61" s="65" customFormat="1" x14ac:dyDescent="0.25">
      <c r="A5" s="385"/>
      <c r="B5" s="67"/>
      <c r="C5" s="98"/>
      <c r="D5" s="68"/>
      <c r="E5" s="278"/>
      <c r="F5" s="278"/>
      <c r="G5" s="72" t="s">
        <v>65</v>
      </c>
      <c r="H5" s="371" t="s">
        <v>171</v>
      </c>
      <c r="I5" s="277">
        <v>42795</v>
      </c>
      <c r="J5" s="67"/>
      <c r="K5" s="67"/>
      <c r="L5" s="294">
        <v>42814</v>
      </c>
      <c r="M5" s="72"/>
      <c r="N5" s="279" t="s">
        <v>173</v>
      </c>
      <c r="O5" s="67"/>
      <c r="P5" s="67" t="s">
        <v>177</v>
      </c>
      <c r="Q5" s="69"/>
      <c r="R5" s="67"/>
      <c r="S5" s="67"/>
      <c r="T5" s="69"/>
      <c r="U5" s="67"/>
      <c r="V5" s="67"/>
      <c r="W5" s="69"/>
      <c r="X5" s="67"/>
      <c r="Y5" s="344" t="s">
        <v>196</v>
      </c>
      <c r="Z5" s="67"/>
      <c r="AA5" s="67" t="s">
        <v>178</v>
      </c>
      <c r="AB5" s="69"/>
      <c r="AC5" s="67"/>
      <c r="AD5" s="67"/>
      <c r="AE5" s="69"/>
      <c r="AF5" s="67"/>
      <c r="AG5" s="67"/>
      <c r="AH5" s="69"/>
      <c r="AI5" s="67"/>
      <c r="AJ5" s="344" t="s">
        <v>203</v>
      </c>
      <c r="AK5" s="67"/>
      <c r="AL5" s="67" t="s">
        <v>178</v>
      </c>
      <c r="AM5" s="69"/>
      <c r="AN5" s="67"/>
      <c r="AO5" s="67"/>
      <c r="AP5" s="69"/>
      <c r="AQ5" s="67"/>
      <c r="AR5" s="67"/>
      <c r="AS5" s="69"/>
      <c r="AT5" s="67"/>
      <c r="AU5" s="344" t="s">
        <v>206</v>
      </c>
      <c r="AV5" s="67"/>
      <c r="AW5" s="67" t="s">
        <v>178</v>
      </c>
      <c r="AX5" s="69"/>
      <c r="AY5" s="67"/>
      <c r="AZ5" s="67"/>
      <c r="BA5" s="69"/>
      <c r="BB5" s="67"/>
      <c r="BC5" s="67"/>
      <c r="BD5" s="69"/>
      <c r="BE5" s="67"/>
      <c r="BF5" s="344" t="s">
        <v>215</v>
      </c>
      <c r="BG5" s="67"/>
      <c r="BH5" s="385"/>
      <c r="BI5" s="67"/>
    </row>
    <row r="6" spans="1:61" ht="3" customHeight="1" thickBot="1" x14ac:dyDescent="0.3">
      <c r="A6" s="384"/>
      <c r="B6" s="66"/>
      <c r="C6" s="372"/>
      <c r="D6" s="311"/>
      <c r="E6" s="353"/>
      <c r="F6" s="353"/>
      <c r="G6" s="312"/>
      <c r="H6" s="137"/>
      <c r="I6" s="313"/>
      <c r="J6" s="67"/>
      <c r="K6" s="67"/>
      <c r="L6" s="313"/>
      <c r="M6" s="313"/>
      <c r="N6" s="312"/>
      <c r="O6" s="67"/>
      <c r="P6" s="311"/>
      <c r="Q6" s="143"/>
      <c r="R6" s="67"/>
      <c r="S6" s="311"/>
      <c r="T6" s="143"/>
      <c r="U6" s="67"/>
      <c r="V6" s="311"/>
      <c r="W6" s="143"/>
      <c r="X6" s="67"/>
      <c r="Y6" s="345"/>
      <c r="Z6" s="67"/>
      <c r="AA6" s="311"/>
      <c r="AB6" s="143"/>
      <c r="AC6" s="67"/>
      <c r="AD6" s="311"/>
      <c r="AE6" s="143"/>
      <c r="AF6" s="67"/>
      <c r="AG6" s="311"/>
      <c r="AH6" s="143"/>
      <c r="AI6" s="67"/>
      <c r="AJ6" s="345"/>
      <c r="AK6" s="67"/>
      <c r="AL6" s="311"/>
      <c r="AM6" s="143"/>
      <c r="AN6" s="67"/>
      <c r="AO6" s="311"/>
      <c r="AP6" s="143"/>
      <c r="AQ6" s="67"/>
      <c r="AR6" s="311"/>
      <c r="AS6" s="143"/>
      <c r="AT6" s="67"/>
      <c r="AU6" s="345"/>
      <c r="AV6" s="67"/>
      <c r="AW6" s="311"/>
      <c r="AX6" s="143"/>
      <c r="AY6" s="67"/>
      <c r="AZ6" s="311"/>
      <c r="BA6" s="143"/>
      <c r="BB6" s="67"/>
      <c r="BC6" s="311"/>
      <c r="BD6" s="143"/>
      <c r="BE6" s="67"/>
      <c r="BF6" s="345"/>
      <c r="BG6" s="67"/>
      <c r="BH6" s="385"/>
      <c r="BI6" s="66"/>
    </row>
    <row r="7" spans="1:61" s="65" customFormat="1" ht="12.6" thickBot="1" x14ac:dyDescent="0.3">
      <c r="A7" s="385"/>
      <c r="B7" s="67"/>
      <c r="C7" s="380" t="s">
        <v>133</v>
      </c>
      <c r="D7" s="90" t="s">
        <v>345</v>
      </c>
      <c r="E7" s="381"/>
      <c r="F7" s="381"/>
      <c r="G7" s="381"/>
      <c r="H7" s="137"/>
      <c r="I7" s="382">
        <v>608087.59000000008</v>
      </c>
      <c r="J7" s="67"/>
      <c r="K7" s="67"/>
      <c r="L7" s="306">
        <v>365150.76199999999</v>
      </c>
      <c r="M7" s="310">
        <v>0.60049040303552315</v>
      </c>
      <c r="N7" s="279" t="s">
        <v>174</v>
      </c>
      <c r="O7" s="67"/>
      <c r="P7" s="280" t="s">
        <v>117</v>
      </c>
      <c r="Q7" s="281"/>
      <c r="R7" s="67"/>
      <c r="S7" s="285" t="s">
        <v>168</v>
      </c>
      <c r="T7" s="286"/>
      <c r="U7" s="67"/>
      <c r="V7" s="289" t="s">
        <v>169</v>
      </c>
      <c r="W7" s="290"/>
      <c r="X7" s="67"/>
      <c r="Y7" s="344" t="s">
        <v>170</v>
      </c>
      <c r="Z7" s="67"/>
      <c r="AA7" s="280" t="s">
        <v>117</v>
      </c>
      <c r="AB7" s="281"/>
      <c r="AC7" s="67"/>
      <c r="AD7" s="285" t="s">
        <v>168</v>
      </c>
      <c r="AE7" s="286"/>
      <c r="AF7" s="67"/>
      <c r="AG7" s="289" t="s">
        <v>169</v>
      </c>
      <c r="AH7" s="290"/>
      <c r="AI7" s="67"/>
      <c r="AJ7" s="344" t="s">
        <v>176</v>
      </c>
      <c r="AK7" s="67"/>
      <c r="AL7" s="280" t="s">
        <v>117</v>
      </c>
      <c r="AM7" s="281"/>
      <c r="AN7" s="67"/>
      <c r="AO7" s="285" t="s">
        <v>168</v>
      </c>
      <c r="AP7" s="286"/>
      <c r="AQ7" s="67"/>
      <c r="AR7" s="289" t="s">
        <v>169</v>
      </c>
      <c r="AS7" s="290"/>
      <c r="AT7" s="67"/>
      <c r="AU7" s="344" t="s">
        <v>207</v>
      </c>
      <c r="AV7" s="67"/>
      <c r="AW7" s="280" t="s">
        <v>117</v>
      </c>
      <c r="AX7" s="281"/>
      <c r="AY7" s="67"/>
      <c r="AZ7" s="285" t="s">
        <v>168</v>
      </c>
      <c r="BA7" s="286"/>
      <c r="BB7" s="67"/>
      <c r="BC7" s="289" t="s">
        <v>169</v>
      </c>
      <c r="BD7" s="290"/>
      <c r="BE7" s="67"/>
      <c r="BF7" s="344" t="s">
        <v>216</v>
      </c>
      <c r="BG7" s="67"/>
      <c r="BH7" s="385"/>
      <c r="BI7" s="67"/>
    </row>
    <row r="8" spans="1:61" s="65" customFormat="1" x14ac:dyDescent="0.25">
      <c r="A8" s="385"/>
      <c r="B8" s="67"/>
      <c r="C8" s="374">
        <v>6</v>
      </c>
      <c r="D8" s="67" t="s">
        <v>87</v>
      </c>
      <c r="E8" s="278"/>
      <c r="F8" s="278"/>
      <c r="G8" s="278"/>
      <c r="H8" s="137"/>
      <c r="I8" s="284">
        <v>208815.65000000008</v>
      </c>
      <c r="J8" s="67"/>
      <c r="K8" s="67"/>
      <c r="L8" s="307">
        <v>96016.296000000002</v>
      </c>
      <c r="M8" s="309">
        <v>0.45981369691400031</v>
      </c>
      <c r="N8" s="278" t="s">
        <v>175</v>
      </c>
      <c r="O8" s="293"/>
      <c r="P8" s="282">
        <v>3</v>
      </c>
      <c r="Q8" s="283">
        <v>98127.900000000023</v>
      </c>
      <c r="R8" s="67"/>
      <c r="S8" s="287">
        <v>0</v>
      </c>
      <c r="T8" s="288">
        <v>0</v>
      </c>
      <c r="U8" s="67"/>
      <c r="V8" s="291">
        <v>3</v>
      </c>
      <c r="W8" s="292">
        <v>110687.75000000006</v>
      </c>
      <c r="X8" s="67"/>
      <c r="Y8" s="344" t="s">
        <v>160</v>
      </c>
      <c r="Z8" s="293"/>
      <c r="AA8" s="282">
        <v>3</v>
      </c>
      <c r="AB8" s="283">
        <v>98127.900000000023</v>
      </c>
      <c r="AC8" s="67"/>
      <c r="AD8" s="287">
        <v>0</v>
      </c>
      <c r="AE8" s="288">
        <v>0</v>
      </c>
      <c r="AF8" s="67"/>
      <c r="AG8" s="291">
        <v>3</v>
      </c>
      <c r="AH8" s="292">
        <v>110687.75000000006</v>
      </c>
      <c r="AI8" s="67"/>
      <c r="AJ8" s="344" t="s">
        <v>161</v>
      </c>
      <c r="AK8" s="293"/>
      <c r="AL8" s="282">
        <v>2</v>
      </c>
      <c r="AM8" s="283">
        <v>53546.680000000015</v>
      </c>
      <c r="AN8" s="67"/>
      <c r="AO8" s="287">
        <v>0</v>
      </c>
      <c r="AP8" s="288">
        <v>0</v>
      </c>
      <c r="AQ8" s="67"/>
      <c r="AR8" s="291">
        <v>4</v>
      </c>
      <c r="AS8" s="292">
        <v>155268.97000000006</v>
      </c>
      <c r="AT8" s="67"/>
      <c r="AU8" s="344" t="s">
        <v>162</v>
      </c>
      <c r="AV8" s="293"/>
      <c r="AW8" s="282">
        <v>2</v>
      </c>
      <c r="AX8" s="283">
        <v>53546.680000000015</v>
      </c>
      <c r="AY8" s="67"/>
      <c r="AZ8" s="287">
        <v>0</v>
      </c>
      <c r="BA8" s="288">
        <v>0</v>
      </c>
      <c r="BB8" s="67"/>
      <c r="BC8" s="291">
        <v>4</v>
      </c>
      <c r="BD8" s="292">
        <v>155268.97000000006</v>
      </c>
      <c r="BE8" s="67"/>
      <c r="BF8" s="344" t="s">
        <v>225</v>
      </c>
      <c r="BG8" s="67"/>
      <c r="BH8" s="385"/>
      <c r="BI8" s="67"/>
    </row>
    <row r="9" spans="1:61" s="65" customFormat="1" x14ac:dyDescent="0.25">
      <c r="A9" s="385"/>
      <c r="B9" s="67"/>
      <c r="C9" s="374">
        <v>7</v>
      </c>
      <c r="D9" s="67" t="s">
        <v>88</v>
      </c>
      <c r="E9" s="278"/>
      <c r="F9" s="278"/>
      <c r="G9" s="278"/>
      <c r="H9" s="137"/>
      <c r="I9" s="284">
        <v>399271.94</v>
      </c>
      <c r="J9" s="67"/>
      <c r="K9" s="67"/>
      <c r="L9" s="307">
        <v>269134.46600000001</v>
      </c>
      <c r="M9" s="309">
        <v>0.67406306088026124</v>
      </c>
      <c r="N9" s="278" t="s">
        <v>174</v>
      </c>
      <c r="O9" s="293"/>
      <c r="P9" s="282">
        <v>5</v>
      </c>
      <c r="Q9" s="283">
        <v>267791.7</v>
      </c>
      <c r="R9" s="67"/>
      <c r="S9" s="287">
        <v>0</v>
      </c>
      <c r="T9" s="288">
        <v>0</v>
      </c>
      <c r="U9" s="67"/>
      <c r="V9" s="291">
        <v>2</v>
      </c>
      <c r="W9" s="292">
        <v>131480.24000000002</v>
      </c>
      <c r="X9" s="67"/>
      <c r="Y9" s="344" t="s">
        <v>163</v>
      </c>
      <c r="Z9" s="293"/>
      <c r="AA9" s="282">
        <v>5</v>
      </c>
      <c r="AB9" s="283">
        <v>267791.7</v>
      </c>
      <c r="AC9" s="67"/>
      <c r="AD9" s="287">
        <v>0</v>
      </c>
      <c r="AE9" s="288">
        <v>0</v>
      </c>
      <c r="AF9" s="67"/>
      <c r="AG9" s="291">
        <v>2</v>
      </c>
      <c r="AH9" s="292">
        <v>131480.24000000002</v>
      </c>
      <c r="AI9" s="67"/>
      <c r="AJ9" s="344" t="s">
        <v>164</v>
      </c>
      <c r="AK9" s="293"/>
      <c r="AL9" s="282">
        <v>5</v>
      </c>
      <c r="AM9" s="283">
        <v>267791.7</v>
      </c>
      <c r="AN9" s="67"/>
      <c r="AO9" s="287">
        <v>0</v>
      </c>
      <c r="AP9" s="288">
        <v>0</v>
      </c>
      <c r="AQ9" s="67"/>
      <c r="AR9" s="291">
        <v>2</v>
      </c>
      <c r="AS9" s="292">
        <v>131480.24000000002</v>
      </c>
      <c r="AT9" s="67"/>
      <c r="AU9" s="344" t="s">
        <v>224</v>
      </c>
      <c r="AV9" s="293"/>
      <c r="AW9" s="282">
        <v>0</v>
      </c>
      <c r="AX9" s="283">
        <v>0</v>
      </c>
      <c r="AY9" s="67"/>
      <c r="AZ9" s="287">
        <v>0</v>
      </c>
      <c r="BA9" s="288">
        <v>0</v>
      </c>
      <c r="BB9" s="67"/>
      <c r="BC9" s="291">
        <v>0</v>
      </c>
      <c r="BD9" s="292">
        <v>0</v>
      </c>
      <c r="BE9" s="67"/>
      <c r="BF9" s="344"/>
      <c r="BG9" s="67"/>
      <c r="BH9" s="385"/>
      <c r="BI9" s="67"/>
    </row>
    <row r="10" spans="1:61" s="65" customFormat="1" x14ac:dyDescent="0.25">
      <c r="A10" s="385"/>
      <c r="B10" s="67"/>
      <c r="C10" s="374">
        <v>0</v>
      </c>
      <c r="D10" s="67"/>
      <c r="E10" s="278"/>
      <c r="F10" s="278"/>
      <c r="G10" s="279"/>
      <c r="H10" s="137"/>
      <c r="I10" s="284"/>
      <c r="J10" s="67"/>
      <c r="K10" s="67"/>
      <c r="L10" s="308"/>
      <c r="M10" s="310"/>
      <c r="N10" s="279"/>
      <c r="O10" s="293"/>
      <c r="P10" s="282"/>
      <c r="Q10" s="283"/>
      <c r="R10" s="67"/>
      <c r="S10" s="287"/>
      <c r="T10" s="288"/>
      <c r="U10" s="67"/>
      <c r="V10" s="291"/>
      <c r="W10" s="292"/>
      <c r="X10" s="67"/>
      <c r="Y10" s="344"/>
      <c r="Z10" s="293"/>
      <c r="AA10" s="282"/>
      <c r="AB10" s="283"/>
      <c r="AC10" s="67"/>
      <c r="AD10" s="287"/>
      <c r="AE10" s="288"/>
      <c r="AF10" s="67"/>
      <c r="AG10" s="291"/>
      <c r="AH10" s="292"/>
      <c r="AI10" s="67"/>
      <c r="AJ10" s="344"/>
      <c r="AK10" s="293"/>
      <c r="AL10" s="282"/>
      <c r="AM10" s="283"/>
      <c r="AN10" s="67"/>
      <c r="AO10" s="287"/>
      <c r="AP10" s="288"/>
      <c r="AQ10" s="67"/>
      <c r="AR10" s="291"/>
      <c r="AS10" s="292"/>
      <c r="AT10" s="67"/>
      <c r="AU10" s="344"/>
      <c r="AV10" s="293"/>
      <c r="AW10" s="282"/>
      <c r="AX10" s="283"/>
      <c r="AY10" s="67"/>
      <c r="AZ10" s="287"/>
      <c r="BA10" s="288"/>
      <c r="BB10" s="67"/>
      <c r="BC10" s="291"/>
      <c r="BD10" s="292"/>
      <c r="BE10" s="67"/>
      <c r="BF10" s="344"/>
      <c r="BG10" s="67"/>
      <c r="BH10" s="385"/>
      <c r="BI10" s="67"/>
    </row>
    <row r="11" spans="1:61" s="11" customFormat="1" ht="10.199999999999999" x14ac:dyDescent="0.2">
      <c r="A11" s="386"/>
      <c r="B11" s="70"/>
      <c r="C11" s="70"/>
      <c r="D11" s="70" t="s">
        <v>27</v>
      </c>
      <c r="E11" s="354"/>
      <c r="F11" s="354"/>
      <c r="G11" s="297"/>
      <c r="H11" s="70"/>
      <c r="I11" s="298">
        <v>0</v>
      </c>
      <c r="J11" s="70"/>
      <c r="K11" s="70"/>
      <c r="L11" s="298">
        <v>0</v>
      </c>
      <c r="M11" s="305"/>
      <c r="N11" s="297"/>
      <c r="O11" s="70"/>
      <c r="P11" s="299"/>
      <c r="Q11" s="300"/>
      <c r="R11" s="70"/>
      <c r="S11" s="301"/>
      <c r="T11" s="302"/>
      <c r="U11" s="70"/>
      <c r="V11" s="348">
        <v>0</v>
      </c>
      <c r="W11" s="303">
        <v>0</v>
      </c>
      <c r="X11" s="70"/>
      <c r="Y11" s="346"/>
      <c r="Z11" s="70"/>
      <c r="AA11" s="299"/>
      <c r="AB11" s="300"/>
      <c r="AC11" s="70"/>
      <c r="AD11" s="301"/>
      <c r="AE11" s="302"/>
      <c r="AF11" s="70"/>
      <c r="AG11" s="348">
        <v>0</v>
      </c>
      <c r="AH11" s="303">
        <v>0</v>
      </c>
      <c r="AI11" s="70"/>
      <c r="AJ11" s="346"/>
      <c r="AK11" s="70"/>
      <c r="AL11" s="299"/>
      <c r="AM11" s="300"/>
      <c r="AN11" s="70"/>
      <c r="AO11" s="301"/>
      <c r="AP11" s="302"/>
      <c r="AQ11" s="70"/>
      <c r="AR11" s="348">
        <v>0</v>
      </c>
      <c r="AS11" s="303">
        <v>0</v>
      </c>
      <c r="AT11" s="70"/>
      <c r="AU11" s="346"/>
      <c r="AV11" s="70"/>
      <c r="AW11" s="299"/>
      <c r="AX11" s="300"/>
      <c r="AY11" s="70"/>
      <c r="AZ11" s="301"/>
      <c r="BA11" s="302"/>
      <c r="BB11" s="70"/>
      <c r="BC11" s="348">
        <v>0</v>
      </c>
      <c r="BD11" s="303">
        <v>0</v>
      </c>
      <c r="BE11" s="70"/>
      <c r="BF11" s="346"/>
      <c r="BG11" s="70"/>
      <c r="BH11" s="386"/>
      <c r="BI11" s="70"/>
    </row>
    <row r="12" spans="1:61" s="65" customFormat="1" x14ac:dyDescent="0.25">
      <c r="A12" s="385"/>
      <c r="B12" s="67"/>
      <c r="C12" s="375" t="s">
        <v>33</v>
      </c>
      <c r="D12" s="534" t="s">
        <v>184</v>
      </c>
      <c r="E12" s="278" t="s">
        <v>183</v>
      </c>
      <c r="F12" s="278" t="s">
        <v>29</v>
      </c>
      <c r="G12" s="279" t="s">
        <v>185</v>
      </c>
      <c r="H12" s="137"/>
      <c r="I12" s="72" t="s">
        <v>65</v>
      </c>
      <c r="J12" s="67"/>
      <c r="K12" s="67"/>
      <c r="L12" s="72" t="s">
        <v>30</v>
      </c>
      <c r="M12" s="72" t="s">
        <v>137</v>
      </c>
      <c r="N12" s="279" t="s">
        <v>151</v>
      </c>
      <c r="O12" s="67"/>
      <c r="P12" s="359" t="s">
        <v>190</v>
      </c>
      <c r="Q12" s="360" t="s">
        <v>191</v>
      </c>
      <c r="R12" s="72"/>
      <c r="S12" s="361" t="s">
        <v>192</v>
      </c>
      <c r="T12" s="362" t="s">
        <v>193</v>
      </c>
      <c r="U12" s="72"/>
      <c r="V12" s="363" t="s">
        <v>194</v>
      </c>
      <c r="W12" s="364" t="s">
        <v>195</v>
      </c>
      <c r="X12" s="67"/>
      <c r="Y12" s="344" t="s">
        <v>204</v>
      </c>
      <c r="Z12" s="67"/>
      <c r="AA12" s="359" t="s">
        <v>197</v>
      </c>
      <c r="AB12" s="360" t="s">
        <v>198</v>
      </c>
      <c r="AC12" s="72"/>
      <c r="AD12" s="361" t="s">
        <v>199</v>
      </c>
      <c r="AE12" s="362" t="s">
        <v>200</v>
      </c>
      <c r="AF12" s="72"/>
      <c r="AG12" s="363" t="s">
        <v>201</v>
      </c>
      <c r="AH12" s="364" t="s">
        <v>202</v>
      </c>
      <c r="AI12" s="67"/>
      <c r="AJ12" s="344" t="s">
        <v>205</v>
      </c>
      <c r="AK12" s="67"/>
      <c r="AL12" s="359" t="s">
        <v>209</v>
      </c>
      <c r="AM12" s="360" t="s">
        <v>210</v>
      </c>
      <c r="AN12" s="72"/>
      <c r="AO12" s="361" t="s">
        <v>211</v>
      </c>
      <c r="AP12" s="362" t="s">
        <v>212</v>
      </c>
      <c r="AQ12" s="72"/>
      <c r="AR12" s="363" t="s">
        <v>213</v>
      </c>
      <c r="AS12" s="364" t="s">
        <v>214</v>
      </c>
      <c r="AT12" s="67"/>
      <c r="AU12" s="344" t="s">
        <v>208</v>
      </c>
      <c r="AV12" s="67"/>
      <c r="AW12" s="359" t="s">
        <v>218</v>
      </c>
      <c r="AX12" s="360" t="s">
        <v>219</v>
      </c>
      <c r="AY12" s="72"/>
      <c r="AZ12" s="361" t="s">
        <v>220</v>
      </c>
      <c r="BA12" s="362" t="s">
        <v>221</v>
      </c>
      <c r="BB12" s="72"/>
      <c r="BC12" s="363" t="s">
        <v>222</v>
      </c>
      <c r="BD12" s="364" t="s">
        <v>223</v>
      </c>
      <c r="BE12" s="67"/>
      <c r="BF12" s="344" t="s">
        <v>217</v>
      </c>
      <c r="BG12" s="67"/>
      <c r="BH12" s="385"/>
      <c r="BI12" s="67"/>
    </row>
    <row r="13" spans="1:61" ht="3" customHeight="1" x14ac:dyDescent="0.25">
      <c r="A13" s="384"/>
      <c r="B13" s="66"/>
      <c r="C13" s="376">
        <v>0</v>
      </c>
      <c r="D13" s="311"/>
      <c r="E13" s="353"/>
      <c r="F13" s="353"/>
      <c r="G13" s="312"/>
      <c r="H13" s="136"/>
      <c r="I13" s="312"/>
      <c r="J13" s="66"/>
      <c r="K13" s="66"/>
      <c r="L13" s="313"/>
      <c r="M13" s="313"/>
      <c r="N13" s="312"/>
      <c r="O13" s="66"/>
      <c r="P13" s="365"/>
      <c r="Q13" s="366"/>
      <c r="R13" s="66"/>
      <c r="S13" s="367"/>
      <c r="T13" s="368"/>
      <c r="U13" s="66"/>
      <c r="V13" s="369"/>
      <c r="W13" s="370"/>
      <c r="X13" s="66"/>
      <c r="Y13" s="345"/>
      <c r="Z13" s="66"/>
      <c r="AA13" s="365"/>
      <c r="AB13" s="366"/>
      <c r="AC13" s="66"/>
      <c r="AD13" s="367"/>
      <c r="AE13" s="368"/>
      <c r="AF13" s="66"/>
      <c r="AG13" s="369"/>
      <c r="AH13" s="370"/>
      <c r="AI13" s="66"/>
      <c r="AJ13" s="345"/>
      <c r="AK13" s="66"/>
      <c r="AL13" s="365"/>
      <c r="AM13" s="366"/>
      <c r="AN13" s="66"/>
      <c r="AO13" s="367"/>
      <c r="AP13" s="368"/>
      <c r="AQ13" s="66"/>
      <c r="AR13" s="369"/>
      <c r="AS13" s="370"/>
      <c r="AT13" s="66"/>
      <c r="AU13" s="345"/>
      <c r="AV13" s="66"/>
      <c r="AW13" s="365"/>
      <c r="AX13" s="366"/>
      <c r="AY13" s="66"/>
      <c r="AZ13" s="367"/>
      <c r="BA13" s="368"/>
      <c r="BB13" s="66"/>
      <c r="BC13" s="369"/>
      <c r="BD13" s="370"/>
      <c r="BE13" s="66"/>
      <c r="BF13" s="345"/>
      <c r="BG13" s="66"/>
      <c r="BH13" s="384"/>
      <c r="BI13" s="66"/>
    </row>
    <row r="14" spans="1:61" x14ac:dyDescent="0.25">
      <c r="A14" s="384"/>
      <c r="B14" s="66"/>
      <c r="C14" s="377">
        <v>1</v>
      </c>
      <c r="D14" s="314">
        <v>20000045</v>
      </c>
      <c r="E14" s="355" t="s">
        <v>249</v>
      </c>
      <c r="F14" s="355" t="s">
        <v>346</v>
      </c>
      <c r="G14" s="315" t="s">
        <v>87</v>
      </c>
      <c r="H14" s="136"/>
      <c r="I14" s="320">
        <v>26614.130000000005</v>
      </c>
      <c r="J14" s="66"/>
      <c r="K14" s="66"/>
      <c r="L14" s="320">
        <v>26614.13</v>
      </c>
      <c r="M14" s="323">
        <v>0.99999999999999989</v>
      </c>
      <c r="N14" s="315" t="s">
        <v>150</v>
      </c>
      <c r="O14" s="66"/>
      <c r="P14" s="325">
        <v>1</v>
      </c>
      <c r="Q14" s="326">
        <v>26614.130000000005</v>
      </c>
      <c r="R14" s="66"/>
      <c r="S14" s="331">
        <v>0</v>
      </c>
      <c r="T14" s="332">
        <v>0</v>
      </c>
      <c r="U14" s="66"/>
      <c r="V14" s="337">
        <v>0</v>
      </c>
      <c r="W14" s="338">
        <v>0</v>
      </c>
      <c r="X14" s="66"/>
      <c r="Y14" s="349">
        <v>42795</v>
      </c>
      <c r="Z14" s="66"/>
      <c r="AA14" s="325">
        <v>1</v>
      </c>
      <c r="AB14" s="326">
        <v>26614.130000000005</v>
      </c>
      <c r="AC14" s="66"/>
      <c r="AD14" s="331">
        <v>0</v>
      </c>
      <c r="AE14" s="332">
        <v>0</v>
      </c>
      <c r="AF14" s="66"/>
      <c r="AG14" s="337">
        <v>0</v>
      </c>
      <c r="AH14" s="338">
        <v>0</v>
      </c>
      <c r="AI14" s="66"/>
      <c r="AJ14" s="349">
        <v>42796</v>
      </c>
      <c r="AK14" s="66"/>
      <c r="AL14" s="325">
        <v>1</v>
      </c>
      <c r="AM14" s="326">
        <v>26614.130000000005</v>
      </c>
      <c r="AN14" s="66"/>
      <c r="AO14" s="331">
        <v>0</v>
      </c>
      <c r="AP14" s="332">
        <v>0</v>
      </c>
      <c r="AQ14" s="66"/>
      <c r="AR14" s="337">
        <v>0</v>
      </c>
      <c r="AS14" s="338">
        <v>0</v>
      </c>
      <c r="AT14" s="66"/>
      <c r="AU14" s="349">
        <v>42797</v>
      </c>
      <c r="AV14" s="66"/>
      <c r="AW14" s="325">
        <v>1</v>
      </c>
      <c r="AX14" s="326">
        <v>26614.130000000005</v>
      </c>
      <c r="AY14" s="66"/>
      <c r="AZ14" s="331">
        <v>0</v>
      </c>
      <c r="BA14" s="332">
        <v>0</v>
      </c>
      <c r="BB14" s="66"/>
      <c r="BC14" s="337">
        <v>0</v>
      </c>
      <c r="BD14" s="338">
        <v>0</v>
      </c>
      <c r="BE14" s="66"/>
      <c r="BF14" s="349">
        <v>42798</v>
      </c>
      <c r="BG14" s="66"/>
      <c r="BH14" s="384"/>
      <c r="BI14" s="66"/>
    </row>
    <row r="15" spans="1:61" x14ac:dyDescent="0.25">
      <c r="A15" s="384"/>
      <c r="B15" s="66"/>
      <c r="C15" s="378">
        <v>2</v>
      </c>
      <c r="D15" s="316">
        <v>30000014</v>
      </c>
      <c r="E15" s="356" t="s">
        <v>250</v>
      </c>
      <c r="F15" s="356" t="s">
        <v>298</v>
      </c>
      <c r="G15" s="317" t="s">
        <v>87</v>
      </c>
      <c r="H15" s="136"/>
      <c r="I15" s="321">
        <v>44581.219999999994</v>
      </c>
      <c r="J15" s="66"/>
      <c r="K15" s="66"/>
      <c r="L15" s="321">
        <v>26748.732</v>
      </c>
      <c r="M15" s="324">
        <v>0.60000000000000009</v>
      </c>
      <c r="N15" s="317" t="s">
        <v>174</v>
      </c>
      <c r="O15" s="66"/>
      <c r="P15" s="327">
        <v>1</v>
      </c>
      <c r="Q15" s="328">
        <v>44581.219999999994</v>
      </c>
      <c r="R15" s="66"/>
      <c r="S15" s="333">
        <v>0</v>
      </c>
      <c r="T15" s="334">
        <v>0</v>
      </c>
      <c r="U15" s="66"/>
      <c r="V15" s="339">
        <v>0</v>
      </c>
      <c r="W15" s="340">
        <v>0</v>
      </c>
      <c r="X15" s="66"/>
      <c r="Y15" s="350">
        <v>42795</v>
      </c>
      <c r="Z15" s="66"/>
      <c r="AA15" s="327">
        <v>1</v>
      </c>
      <c r="AB15" s="328">
        <v>44581.219999999994</v>
      </c>
      <c r="AC15" s="66"/>
      <c r="AD15" s="333">
        <v>0</v>
      </c>
      <c r="AE15" s="334">
        <v>0</v>
      </c>
      <c r="AF15" s="66"/>
      <c r="AG15" s="339">
        <v>0</v>
      </c>
      <c r="AH15" s="340">
        <v>0</v>
      </c>
      <c r="AI15" s="66"/>
      <c r="AJ15" s="350">
        <v>42796</v>
      </c>
      <c r="AK15" s="66"/>
      <c r="AL15" s="327">
        <v>0</v>
      </c>
      <c r="AM15" s="328">
        <v>0</v>
      </c>
      <c r="AN15" s="66"/>
      <c r="AO15" s="333">
        <v>0</v>
      </c>
      <c r="AP15" s="334">
        <v>0</v>
      </c>
      <c r="AQ15" s="66"/>
      <c r="AR15" s="339">
        <v>1</v>
      </c>
      <c r="AS15" s="340">
        <v>44581.219999999994</v>
      </c>
      <c r="AT15" s="66"/>
      <c r="AU15" s="350" t="s">
        <v>290</v>
      </c>
      <c r="AV15" s="66"/>
      <c r="AW15" s="327">
        <v>0</v>
      </c>
      <c r="AX15" s="328">
        <v>0</v>
      </c>
      <c r="AY15" s="66"/>
      <c r="AZ15" s="333">
        <v>0</v>
      </c>
      <c r="BA15" s="334">
        <v>0</v>
      </c>
      <c r="BB15" s="66"/>
      <c r="BC15" s="339">
        <v>1</v>
      </c>
      <c r="BD15" s="340">
        <v>44581.219999999994</v>
      </c>
      <c r="BE15" s="66"/>
      <c r="BF15" s="350" t="s">
        <v>290</v>
      </c>
      <c r="BG15" s="66"/>
      <c r="BH15" s="384"/>
      <c r="BI15" s="66"/>
    </row>
    <row r="16" spans="1:61" x14ac:dyDescent="0.25">
      <c r="A16" s="384"/>
      <c r="B16" s="66"/>
      <c r="C16" s="378">
        <v>3</v>
      </c>
      <c r="D16" s="316">
        <v>40000032</v>
      </c>
      <c r="E16" s="356" t="s">
        <v>251</v>
      </c>
      <c r="F16" s="356" t="s">
        <v>309</v>
      </c>
      <c r="G16" s="317" t="s">
        <v>87</v>
      </c>
      <c r="H16" s="136"/>
      <c r="I16" s="321">
        <v>35040.880000000005</v>
      </c>
      <c r="J16" s="66"/>
      <c r="K16" s="66"/>
      <c r="L16" s="321">
        <v>7008.1759999999995</v>
      </c>
      <c r="M16" s="324">
        <v>0.19999999999999996</v>
      </c>
      <c r="N16" s="317" t="s">
        <v>175</v>
      </c>
      <c r="O16" s="66"/>
      <c r="P16" s="327">
        <v>0</v>
      </c>
      <c r="Q16" s="328">
        <v>0</v>
      </c>
      <c r="R16" s="66"/>
      <c r="S16" s="333">
        <v>0</v>
      </c>
      <c r="T16" s="334">
        <v>0</v>
      </c>
      <c r="U16" s="66"/>
      <c r="V16" s="339">
        <v>1</v>
      </c>
      <c r="W16" s="340">
        <v>35040.880000000005</v>
      </c>
      <c r="X16" s="66"/>
      <c r="Y16" s="350" t="s">
        <v>290</v>
      </c>
      <c r="Z16" s="66"/>
      <c r="AA16" s="327">
        <v>0</v>
      </c>
      <c r="AB16" s="328">
        <v>0</v>
      </c>
      <c r="AC16" s="66"/>
      <c r="AD16" s="333">
        <v>0</v>
      </c>
      <c r="AE16" s="334">
        <v>0</v>
      </c>
      <c r="AF16" s="66"/>
      <c r="AG16" s="339">
        <v>1</v>
      </c>
      <c r="AH16" s="340">
        <v>35040.880000000005</v>
      </c>
      <c r="AI16" s="66"/>
      <c r="AJ16" s="350" t="s">
        <v>290</v>
      </c>
      <c r="AK16" s="66"/>
      <c r="AL16" s="327">
        <v>0</v>
      </c>
      <c r="AM16" s="328">
        <v>0</v>
      </c>
      <c r="AN16" s="66"/>
      <c r="AO16" s="333">
        <v>0</v>
      </c>
      <c r="AP16" s="334">
        <v>0</v>
      </c>
      <c r="AQ16" s="66"/>
      <c r="AR16" s="339">
        <v>1</v>
      </c>
      <c r="AS16" s="340">
        <v>35040.880000000005</v>
      </c>
      <c r="AT16" s="66"/>
      <c r="AU16" s="350" t="s">
        <v>290</v>
      </c>
      <c r="AV16" s="66"/>
      <c r="AW16" s="327">
        <v>0</v>
      </c>
      <c r="AX16" s="328">
        <v>0</v>
      </c>
      <c r="AY16" s="66"/>
      <c r="AZ16" s="333">
        <v>0</v>
      </c>
      <c r="BA16" s="334">
        <v>0</v>
      </c>
      <c r="BB16" s="66"/>
      <c r="BC16" s="339">
        <v>1</v>
      </c>
      <c r="BD16" s="340">
        <v>35040.880000000005</v>
      </c>
      <c r="BE16" s="66"/>
      <c r="BF16" s="350" t="s">
        <v>290</v>
      </c>
      <c r="BG16" s="66"/>
      <c r="BH16" s="384"/>
      <c r="BI16" s="66"/>
    </row>
    <row r="17" spans="1:61" x14ac:dyDescent="0.25">
      <c r="A17" s="384"/>
      <c r="B17" s="66"/>
      <c r="C17" s="378">
        <v>4</v>
      </c>
      <c r="D17" s="316">
        <v>50000002</v>
      </c>
      <c r="E17" s="356" t="s">
        <v>252</v>
      </c>
      <c r="F17" s="356" t="s">
        <v>293</v>
      </c>
      <c r="G17" s="317" t="s">
        <v>87</v>
      </c>
      <c r="H17" s="136"/>
      <c r="I17" s="321">
        <v>20280.250000000022</v>
      </c>
      <c r="J17" s="66"/>
      <c r="K17" s="66"/>
      <c r="L17" s="321">
        <v>8112.1</v>
      </c>
      <c r="M17" s="324">
        <v>0.39999999999999958</v>
      </c>
      <c r="N17" s="317" t="s">
        <v>175</v>
      </c>
      <c r="O17" s="66"/>
      <c r="P17" s="327">
        <v>0</v>
      </c>
      <c r="Q17" s="328">
        <v>0</v>
      </c>
      <c r="R17" s="66"/>
      <c r="S17" s="333">
        <v>0</v>
      </c>
      <c r="T17" s="334">
        <v>0</v>
      </c>
      <c r="U17" s="66"/>
      <c r="V17" s="339">
        <v>1</v>
      </c>
      <c r="W17" s="340">
        <v>20280.250000000022</v>
      </c>
      <c r="X17" s="66"/>
      <c r="Y17" s="350" t="s">
        <v>290</v>
      </c>
      <c r="Z17" s="66"/>
      <c r="AA17" s="327">
        <v>0</v>
      </c>
      <c r="AB17" s="328">
        <v>0</v>
      </c>
      <c r="AC17" s="66"/>
      <c r="AD17" s="333">
        <v>0</v>
      </c>
      <c r="AE17" s="334">
        <v>0</v>
      </c>
      <c r="AF17" s="66"/>
      <c r="AG17" s="339">
        <v>1</v>
      </c>
      <c r="AH17" s="340">
        <v>20280.250000000022</v>
      </c>
      <c r="AI17" s="66"/>
      <c r="AJ17" s="350" t="s">
        <v>290</v>
      </c>
      <c r="AK17" s="66"/>
      <c r="AL17" s="327">
        <v>0</v>
      </c>
      <c r="AM17" s="328">
        <v>0</v>
      </c>
      <c r="AN17" s="66"/>
      <c r="AO17" s="333">
        <v>0</v>
      </c>
      <c r="AP17" s="334">
        <v>0</v>
      </c>
      <c r="AQ17" s="66"/>
      <c r="AR17" s="339">
        <v>1</v>
      </c>
      <c r="AS17" s="340">
        <v>20280.250000000022</v>
      </c>
      <c r="AT17" s="66"/>
      <c r="AU17" s="350" t="s">
        <v>290</v>
      </c>
      <c r="AV17" s="66"/>
      <c r="AW17" s="327">
        <v>0</v>
      </c>
      <c r="AX17" s="328">
        <v>0</v>
      </c>
      <c r="AY17" s="66"/>
      <c r="AZ17" s="333">
        <v>0</v>
      </c>
      <c r="BA17" s="334">
        <v>0</v>
      </c>
      <c r="BB17" s="66"/>
      <c r="BC17" s="339">
        <v>1</v>
      </c>
      <c r="BD17" s="340">
        <v>20280.250000000022</v>
      </c>
      <c r="BE17" s="66"/>
      <c r="BF17" s="350" t="s">
        <v>290</v>
      </c>
      <c r="BG17" s="66"/>
      <c r="BH17" s="384"/>
      <c r="BI17" s="66"/>
    </row>
    <row r="18" spans="1:61" x14ac:dyDescent="0.25">
      <c r="A18" s="384"/>
      <c r="B18" s="66"/>
      <c r="C18" s="378">
        <v>5</v>
      </c>
      <c r="D18" s="316">
        <v>50000062</v>
      </c>
      <c r="E18" s="356" t="s">
        <v>252</v>
      </c>
      <c r="F18" s="356" t="s">
        <v>339</v>
      </c>
      <c r="G18" s="317" t="s">
        <v>87</v>
      </c>
      <c r="H18" s="136"/>
      <c r="I18" s="321">
        <v>55366.620000000024</v>
      </c>
      <c r="J18" s="66"/>
      <c r="K18" s="66"/>
      <c r="L18" s="321">
        <v>22146.648000000001</v>
      </c>
      <c r="M18" s="324">
        <v>0.39999999999999986</v>
      </c>
      <c r="N18" s="317" t="s">
        <v>175</v>
      </c>
      <c r="O18" s="66"/>
      <c r="P18" s="327">
        <v>0</v>
      </c>
      <c r="Q18" s="328">
        <v>0</v>
      </c>
      <c r="R18" s="66"/>
      <c r="S18" s="333">
        <v>0</v>
      </c>
      <c r="T18" s="334">
        <v>0</v>
      </c>
      <c r="U18" s="66"/>
      <c r="V18" s="339">
        <v>1</v>
      </c>
      <c r="W18" s="340">
        <v>55366.620000000024</v>
      </c>
      <c r="X18" s="66"/>
      <c r="Y18" s="350" t="s">
        <v>290</v>
      </c>
      <c r="Z18" s="66"/>
      <c r="AA18" s="327">
        <v>0</v>
      </c>
      <c r="AB18" s="328">
        <v>0</v>
      </c>
      <c r="AC18" s="66"/>
      <c r="AD18" s="333">
        <v>0</v>
      </c>
      <c r="AE18" s="334">
        <v>0</v>
      </c>
      <c r="AF18" s="66"/>
      <c r="AG18" s="339">
        <v>1</v>
      </c>
      <c r="AH18" s="340">
        <v>55366.620000000024</v>
      </c>
      <c r="AI18" s="66"/>
      <c r="AJ18" s="350" t="s">
        <v>290</v>
      </c>
      <c r="AK18" s="66"/>
      <c r="AL18" s="327">
        <v>0</v>
      </c>
      <c r="AM18" s="328">
        <v>0</v>
      </c>
      <c r="AN18" s="66"/>
      <c r="AO18" s="333">
        <v>0</v>
      </c>
      <c r="AP18" s="334">
        <v>0</v>
      </c>
      <c r="AQ18" s="66"/>
      <c r="AR18" s="339">
        <v>1</v>
      </c>
      <c r="AS18" s="340">
        <v>55366.620000000024</v>
      </c>
      <c r="AT18" s="66"/>
      <c r="AU18" s="350" t="s">
        <v>290</v>
      </c>
      <c r="AV18" s="66"/>
      <c r="AW18" s="327">
        <v>0</v>
      </c>
      <c r="AX18" s="328">
        <v>0</v>
      </c>
      <c r="AY18" s="66"/>
      <c r="AZ18" s="333">
        <v>0</v>
      </c>
      <c r="BA18" s="334">
        <v>0</v>
      </c>
      <c r="BB18" s="66"/>
      <c r="BC18" s="339">
        <v>1</v>
      </c>
      <c r="BD18" s="340">
        <v>55366.620000000024</v>
      </c>
      <c r="BE18" s="66"/>
      <c r="BF18" s="350" t="s">
        <v>290</v>
      </c>
      <c r="BG18" s="66"/>
      <c r="BH18" s="384"/>
      <c r="BI18" s="66"/>
    </row>
    <row r="19" spans="1:61" x14ac:dyDescent="0.25">
      <c r="A19" s="384"/>
      <c r="B19" s="66"/>
      <c r="C19" s="378">
        <v>6</v>
      </c>
      <c r="D19" s="316">
        <v>50000081</v>
      </c>
      <c r="E19" s="356" t="s">
        <v>252</v>
      </c>
      <c r="F19" s="356" t="s">
        <v>347</v>
      </c>
      <c r="G19" s="317" t="s">
        <v>87</v>
      </c>
      <c r="H19" s="136"/>
      <c r="I19" s="321">
        <v>26932.55000000001</v>
      </c>
      <c r="J19" s="66"/>
      <c r="K19" s="66"/>
      <c r="L19" s="321">
        <v>5386.51</v>
      </c>
      <c r="M19" s="324">
        <v>0.19999999999999993</v>
      </c>
      <c r="N19" s="317" t="s">
        <v>175</v>
      </c>
      <c r="O19" s="66"/>
      <c r="P19" s="327">
        <v>1</v>
      </c>
      <c r="Q19" s="328">
        <v>26932.55000000001</v>
      </c>
      <c r="R19" s="66"/>
      <c r="S19" s="333">
        <v>0</v>
      </c>
      <c r="T19" s="334">
        <v>0</v>
      </c>
      <c r="U19" s="66"/>
      <c r="V19" s="339">
        <v>0</v>
      </c>
      <c r="W19" s="340">
        <v>0</v>
      </c>
      <c r="X19" s="66"/>
      <c r="Y19" s="350">
        <v>42795</v>
      </c>
      <c r="Z19" s="66"/>
      <c r="AA19" s="327">
        <v>1</v>
      </c>
      <c r="AB19" s="328">
        <v>26932.55000000001</v>
      </c>
      <c r="AC19" s="66"/>
      <c r="AD19" s="333">
        <v>0</v>
      </c>
      <c r="AE19" s="334">
        <v>0</v>
      </c>
      <c r="AF19" s="66"/>
      <c r="AG19" s="339">
        <v>0</v>
      </c>
      <c r="AH19" s="340">
        <v>0</v>
      </c>
      <c r="AI19" s="66"/>
      <c r="AJ19" s="350">
        <v>42796</v>
      </c>
      <c r="AK19" s="66"/>
      <c r="AL19" s="327">
        <v>1</v>
      </c>
      <c r="AM19" s="328">
        <v>26932.55000000001</v>
      </c>
      <c r="AN19" s="66"/>
      <c r="AO19" s="333">
        <v>0</v>
      </c>
      <c r="AP19" s="334">
        <v>0</v>
      </c>
      <c r="AQ19" s="66"/>
      <c r="AR19" s="339">
        <v>0</v>
      </c>
      <c r="AS19" s="340">
        <v>0</v>
      </c>
      <c r="AT19" s="66"/>
      <c r="AU19" s="350">
        <v>42797</v>
      </c>
      <c r="AV19" s="66"/>
      <c r="AW19" s="327">
        <v>1</v>
      </c>
      <c r="AX19" s="328">
        <v>26932.55000000001</v>
      </c>
      <c r="AY19" s="66"/>
      <c r="AZ19" s="333">
        <v>0</v>
      </c>
      <c r="BA19" s="334">
        <v>0</v>
      </c>
      <c r="BB19" s="66"/>
      <c r="BC19" s="339">
        <v>0</v>
      </c>
      <c r="BD19" s="340">
        <v>0</v>
      </c>
      <c r="BE19" s="66"/>
      <c r="BF19" s="350">
        <v>42798</v>
      </c>
      <c r="BG19" s="66"/>
      <c r="BH19" s="384"/>
      <c r="BI19" s="66"/>
    </row>
    <row r="20" spans="1:61" x14ac:dyDescent="0.25">
      <c r="A20" s="384"/>
      <c r="B20" s="66"/>
      <c r="C20" s="378">
        <v>7</v>
      </c>
      <c r="D20" s="316">
        <v>10000039</v>
      </c>
      <c r="E20" s="356" t="s">
        <v>245</v>
      </c>
      <c r="F20" s="356" t="s">
        <v>348</v>
      </c>
      <c r="G20" s="317" t="s">
        <v>88</v>
      </c>
      <c r="H20" s="136"/>
      <c r="I20" s="321">
        <v>142381.98000000001</v>
      </c>
      <c r="J20" s="66"/>
      <c r="K20" s="66"/>
      <c r="L20" s="321">
        <v>113905.58400000002</v>
      </c>
      <c r="M20" s="324">
        <v>0.8</v>
      </c>
      <c r="N20" s="317" t="s">
        <v>174</v>
      </c>
      <c r="O20" s="66"/>
      <c r="P20" s="327">
        <v>1</v>
      </c>
      <c r="Q20" s="328">
        <v>142381.98000000001</v>
      </c>
      <c r="R20" s="66"/>
      <c r="S20" s="333">
        <v>0</v>
      </c>
      <c r="T20" s="334">
        <v>0</v>
      </c>
      <c r="U20" s="66"/>
      <c r="V20" s="339">
        <v>0</v>
      </c>
      <c r="W20" s="340">
        <v>0</v>
      </c>
      <c r="X20" s="66"/>
      <c r="Y20" s="350">
        <v>42795</v>
      </c>
      <c r="Z20" s="66"/>
      <c r="AA20" s="327">
        <v>1</v>
      </c>
      <c r="AB20" s="328">
        <v>142381.98000000001</v>
      </c>
      <c r="AC20" s="66"/>
      <c r="AD20" s="333">
        <v>0</v>
      </c>
      <c r="AE20" s="334">
        <v>0</v>
      </c>
      <c r="AF20" s="66"/>
      <c r="AG20" s="339">
        <v>0</v>
      </c>
      <c r="AH20" s="340">
        <v>0</v>
      </c>
      <c r="AI20" s="66"/>
      <c r="AJ20" s="350">
        <v>42796</v>
      </c>
      <c r="AK20" s="66"/>
      <c r="AL20" s="327">
        <v>1</v>
      </c>
      <c r="AM20" s="328">
        <v>142381.98000000001</v>
      </c>
      <c r="AN20" s="66"/>
      <c r="AO20" s="333">
        <v>0</v>
      </c>
      <c r="AP20" s="334">
        <v>0</v>
      </c>
      <c r="AQ20" s="66"/>
      <c r="AR20" s="339">
        <v>0</v>
      </c>
      <c r="AS20" s="340">
        <v>0</v>
      </c>
      <c r="AT20" s="66"/>
      <c r="AU20" s="350">
        <v>42797</v>
      </c>
      <c r="AV20" s="66"/>
      <c r="AW20" s="327">
        <v>0</v>
      </c>
      <c r="AX20" s="328">
        <v>0</v>
      </c>
      <c r="AY20" s="66"/>
      <c r="AZ20" s="333">
        <v>0</v>
      </c>
      <c r="BA20" s="334">
        <v>0</v>
      </c>
      <c r="BB20" s="66"/>
      <c r="BC20" s="339">
        <v>0</v>
      </c>
      <c r="BD20" s="340">
        <v>0</v>
      </c>
      <c r="BE20" s="66"/>
      <c r="BF20" s="350" t="s">
        <v>290</v>
      </c>
      <c r="BG20" s="66"/>
      <c r="BH20" s="384"/>
      <c r="BI20" s="66"/>
    </row>
    <row r="21" spans="1:61" x14ac:dyDescent="0.25">
      <c r="A21" s="384"/>
      <c r="B21" s="66"/>
      <c r="C21" s="378">
        <v>8</v>
      </c>
      <c r="D21" s="316">
        <v>20000003</v>
      </c>
      <c r="E21" s="356" t="s">
        <v>249</v>
      </c>
      <c r="F21" s="356" t="s">
        <v>294</v>
      </c>
      <c r="G21" s="317" t="s">
        <v>88</v>
      </c>
      <c r="H21" s="136"/>
      <c r="I21" s="321">
        <v>51535.81</v>
      </c>
      <c r="J21" s="66"/>
      <c r="K21" s="66"/>
      <c r="L21" s="321">
        <v>30921.485999999997</v>
      </c>
      <c r="M21" s="324">
        <v>0.6</v>
      </c>
      <c r="N21" s="317" t="s">
        <v>174</v>
      </c>
      <c r="O21" s="66"/>
      <c r="P21" s="327">
        <v>1</v>
      </c>
      <c r="Q21" s="328">
        <v>51535.81</v>
      </c>
      <c r="R21" s="66"/>
      <c r="S21" s="333">
        <v>0</v>
      </c>
      <c r="T21" s="334">
        <v>0</v>
      </c>
      <c r="U21" s="66"/>
      <c r="V21" s="339">
        <v>0</v>
      </c>
      <c r="W21" s="340">
        <v>0</v>
      </c>
      <c r="X21" s="66"/>
      <c r="Y21" s="350">
        <v>42795</v>
      </c>
      <c r="Z21" s="66"/>
      <c r="AA21" s="327">
        <v>1</v>
      </c>
      <c r="AB21" s="328">
        <v>51535.81</v>
      </c>
      <c r="AC21" s="66"/>
      <c r="AD21" s="333">
        <v>0</v>
      </c>
      <c r="AE21" s="334">
        <v>0</v>
      </c>
      <c r="AF21" s="66"/>
      <c r="AG21" s="339">
        <v>0</v>
      </c>
      <c r="AH21" s="340">
        <v>0</v>
      </c>
      <c r="AI21" s="66"/>
      <c r="AJ21" s="350">
        <v>42796</v>
      </c>
      <c r="AK21" s="66"/>
      <c r="AL21" s="327">
        <v>1</v>
      </c>
      <c r="AM21" s="328">
        <v>51535.81</v>
      </c>
      <c r="AN21" s="66"/>
      <c r="AO21" s="333">
        <v>0</v>
      </c>
      <c r="AP21" s="334">
        <v>0</v>
      </c>
      <c r="AQ21" s="66"/>
      <c r="AR21" s="339">
        <v>0</v>
      </c>
      <c r="AS21" s="340">
        <v>0</v>
      </c>
      <c r="AT21" s="66"/>
      <c r="AU21" s="350">
        <v>42797</v>
      </c>
      <c r="AV21" s="66"/>
      <c r="AW21" s="327">
        <v>0</v>
      </c>
      <c r="AX21" s="328">
        <v>0</v>
      </c>
      <c r="AY21" s="66"/>
      <c r="AZ21" s="333">
        <v>0</v>
      </c>
      <c r="BA21" s="334">
        <v>0</v>
      </c>
      <c r="BB21" s="66"/>
      <c r="BC21" s="339">
        <v>0</v>
      </c>
      <c r="BD21" s="340">
        <v>0</v>
      </c>
      <c r="BE21" s="66"/>
      <c r="BF21" s="350" t="s">
        <v>290</v>
      </c>
      <c r="BG21" s="66"/>
      <c r="BH21" s="384"/>
      <c r="BI21" s="66"/>
    </row>
    <row r="22" spans="1:61" x14ac:dyDescent="0.25">
      <c r="A22" s="384"/>
      <c r="B22" s="66"/>
      <c r="C22" s="378">
        <v>9</v>
      </c>
      <c r="D22" s="316">
        <v>20000007</v>
      </c>
      <c r="E22" s="356" t="s">
        <v>249</v>
      </c>
      <c r="F22" s="356" t="s">
        <v>323</v>
      </c>
      <c r="G22" s="317" t="s">
        <v>88</v>
      </c>
      <c r="H22" s="136"/>
      <c r="I22" s="321">
        <v>14045.290000000003</v>
      </c>
      <c r="J22" s="66"/>
      <c r="K22" s="66"/>
      <c r="L22" s="321">
        <v>5618.1160000000009</v>
      </c>
      <c r="M22" s="324">
        <v>0.39999999999999997</v>
      </c>
      <c r="N22" s="317" t="s">
        <v>175</v>
      </c>
      <c r="O22" s="66"/>
      <c r="P22" s="327">
        <v>1</v>
      </c>
      <c r="Q22" s="328">
        <v>14045.290000000003</v>
      </c>
      <c r="R22" s="66"/>
      <c r="S22" s="333">
        <v>0</v>
      </c>
      <c r="T22" s="334">
        <v>0</v>
      </c>
      <c r="U22" s="66"/>
      <c r="V22" s="339">
        <v>0</v>
      </c>
      <c r="W22" s="340">
        <v>0</v>
      </c>
      <c r="X22" s="66"/>
      <c r="Y22" s="350">
        <v>42795</v>
      </c>
      <c r="Z22" s="66"/>
      <c r="AA22" s="327">
        <v>1</v>
      </c>
      <c r="AB22" s="328">
        <v>14045.290000000003</v>
      </c>
      <c r="AC22" s="66"/>
      <c r="AD22" s="333">
        <v>0</v>
      </c>
      <c r="AE22" s="334">
        <v>0</v>
      </c>
      <c r="AF22" s="66"/>
      <c r="AG22" s="339">
        <v>0</v>
      </c>
      <c r="AH22" s="340">
        <v>0</v>
      </c>
      <c r="AI22" s="66"/>
      <c r="AJ22" s="350">
        <v>42796</v>
      </c>
      <c r="AK22" s="66"/>
      <c r="AL22" s="327">
        <v>1</v>
      </c>
      <c r="AM22" s="328">
        <v>14045.290000000003</v>
      </c>
      <c r="AN22" s="66"/>
      <c r="AO22" s="333">
        <v>0</v>
      </c>
      <c r="AP22" s="334">
        <v>0</v>
      </c>
      <c r="AQ22" s="66"/>
      <c r="AR22" s="339">
        <v>0</v>
      </c>
      <c r="AS22" s="340">
        <v>0</v>
      </c>
      <c r="AT22" s="66"/>
      <c r="AU22" s="350">
        <v>42797</v>
      </c>
      <c r="AV22" s="66"/>
      <c r="AW22" s="327">
        <v>0</v>
      </c>
      <c r="AX22" s="328">
        <v>0</v>
      </c>
      <c r="AY22" s="66"/>
      <c r="AZ22" s="333">
        <v>0</v>
      </c>
      <c r="BA22" s="334">
        <v>0</v>
      </c>
      <c r="BB22" s="66"/>
      <c r="BC22" s="339">
        <v>0</v>
      </c>
      <c r="BD22" s="340">
        <v>0</v>
      </c>
      <c r="BE22" s="66"/>
      <c r="BF22" s="350" t="s">
        <v>290</v>
      </c>
      <c r="BG22" s="66"/>
      <c r="BH22" s="384"/>
      <c r="BI22" s="66"/>
    </row>
    <row r="23" spans="1:61" x14ac:dyDescent="0.25">
      <c r="A23" s="384"/>
      <c r="B23" s="66"/>
      <c r="C23" s="378">
        <v>10</v>
      </c>
      <c r="D23" s="316">
        <v>20000042</v>
      </c>
      <c r="E23" s="356" t="s">
        <v>249</v>
      </c>
      <c r="F23" s="356" t="s">
        <v>349</v>
      </c>
      <c r="G23" s="317" t="s">
        <v>88</v>
      </c>
      <c r="H23" s="136"/>
      <c r="I23" s="321">
        <v>48948.81</v>
      </c>
      <c r="J23" s="66"/>
      <c r="K23" s="66"/>
      <c r="L23" s="321">
        <v>19579.524000000001</v>
      </c>
      <c r="M23" s="324">
        <v>0.4</v>
      </c>
      <c r="N23" s="317" t="s">
        <v>175</v>
      </c>
      <c r="O23" s="66"/>
      <c r="P23" s="327">
        <v>1</v>
      </c>
      <c r="Q23" s="328">
        <v>48948.81</v>
      </c>
      <c r="R23" s="66"/>
      <c r="S23" s="333">
        <v>0</v>
      </c>
      <c r="T23" s="334">
        <v>0</v>
      </c>
      <c r="U23" s="66"/>
      <c r="V23" s="339">
        <v>0</v>
      </c>
      <c r="W23" s="340">
        <v>0</v>
      </c>
      <c r="X23" s="66"/>
      <c r="Y23" s="350">
        <v>42795</v>
      </c>
      <c r="Z23" s="66"/>
      <c r="AA23" s="327">
        <v>1</v>
      </c>
      <c r="AB23" s="328">
        <v>48948.81</v>
      </c>
      <c r="AC23" s="66"/>
      <c r="AD23" s="333">
        <v>0</v>
      </c>
      <c r="AE23" s="334">
        <v>0</v>
      </c>
      <c r="AF23" s="66"/>
      <c r="AG23" s="339">
        <v>0</v>
      </c>
      <c r="AH23" s="340">
        <v>0</v>
      </c>
      <c r="AI23" s="66"/>
      <c r="AJ23" s="350">
        <v>42796</v>
      </c>
      <c r="AK23" s="66"/>
      <c r="AL23" s="327">
        <v>1</v>
      </c>
      <c r="AM23" s="328">
        <v>48948.81</v>
      </c>
      <c r="AN23" s="66"/>
      <c r="AO23" s="333">
        <v>0</v>
      </c>
      <c r="AP23" s="334">
        <v>0</v>
      </c>
      <c r="AQ23" s="66"/>
      <c r="AR23" s="339">
        <v>0</v>
      </c>
      <c r="AS23" s="340">
        <v>0</v>
      </c>
      <c r="AT23" s="66"/>
      <c r="AU23" s="350">
        <v>42797</v>
      </c>
      <c r="AV23" s="66"/>
      <c r="AW23" s="327">
        <v>0</v>
      </c>
      <c r="AX23" s="328">
        <v>0</v>
      </c>
      <c r="AY23" s="66"/>
      <c r="AZ23" s="333">
        <v>0</v>
      </c>
      <c r="BA23" s="334">
        <v>0</v>
      </c>
      <c r="BB23" s="66"/>
      <c r="BC23" s="339">
        <v>0</v>
      </c>
      <c r="BD23" s="340">
        <v>0</v>
      </c>
      <c r="BE23" s="66"/>
      <c r="BF23" s="350" t="s">
        <v>290</v>
      </c>
      <c r="BG23" s="66"/>
      <c r="BH23" s="384"/>
      <c r="BI23" s="66"/>
    </row>
    <row r="24" spans="1:61" x14ac:dyDescent="0.25">
      <c r="A24" s="384"/>
      <c r="B24" s="66"/>
      <c r="C24" s="378">
        <v>11</v>
      </c>
      <c r="D24" s="316">
        <v>20000044</v>
      </c>
      <c r="E24" s="356" t="s">
        <v>249</v>
      </c>
      <c r="F24" s="356" t="s">
        <v>306</v>
      </c>
      <c r="G24" s="317" t="s">
        <v>88</v>
      </c>
      <c r="H24" s="136"/>
      <c r="I24" s="321">
        <v>10879.809999999998</v>
      </c>
      <c r="J24" s="66"/>
      <c r="K24" s="66"/>
      <c r="L24" s="321">
        <v>8703.848</v>
      </c>
      <c r="M24" s="324">
        <v>0.80000000000000016</v>
      </c>
      <c r="N24" s="317" t="s">
        <v>174</v>
      </c>
      <c r="O24" s="66"/>
      <c r="P24" s="327">
        <v>1</v>
      </c>
      <c r="Q24" s="328">
        <v>10879.809999999998</v>
      </c>
      <c r="R24" s="66"/>
      <c r="S24" s="333">
        <v>0</v>
      </c>
      <c r="T24" s="334">
        <v>0</v>
      </c>
      <c r="U24" s="66"/>
      <c r="V24" s="339">
        <v>0</v>
      </c>
      <c r="W24" s="340">
        <v>0</v>
      </c>
      <c r="X24" s="66"/>
      <c r="Y24" s="350">
        <v>42795</v>
      </c>
      <c r="Z24" s="66"/>
      <c r="AA24" s="327">
        <v>1</v>
      </c>
      <c r="AB24" s="328">
        <v>10879.809999999998</v>
      </c>
      <c r="AC24" s="66"/>
      <c r="AD24" s="333">
        <v>0</v>
      </c>
      <c r="AE24" s="334">
        <v>0</v>
      </c>
      <c r="AF24" s="66"/>
      <c r="AG24" s="339">
        <v>0</v>
      </c>
      <c r="AH24" s="340">
        <v>0</v>
      </c>
      <c r="AI24" s="66"/>
      <c r="AJ24" s="350">
        <v>42796</v>
      </c>
      <c r="AK24" s="66"/>
      <c r="AL24" s="327">
        <v>1</v>
      </c>
      <c r="AM24" s="328">
        <v>10879.809999999998</v>
      </c>
      <c r="AN24" s="66"/>
      <c r="AO24" s="333">
        <v>0</v>
      </c>
      <c r="AP24" s="334">
        <v>0</v>
      </c>
      <c r="AQ24" s="66"/>
      <c r="AR24" s="339">
        <v>0</v>
      </c>
      <c r="AS24" s="340">
        <v>0</v>
      </c>
      <c r="AT24" s="66"/>
      <c r="AU24" s="350">
        <v>42797</v>
      </c>
      <c r="AV24" s="66"/>
      <c r="AW24" s="327">
        <v>0</v>
      </c>
      <c r="AX24" s="328">
        <v>0</v>
      </c>
      <c r="AY24" s="66"/>
      <c r="AZ24" s="333">
        <v>0</v>
      </c>
      <c r="BA24" s="334">
        <v>0</v>
      </c>
      <c r="BB24" s="66"/>
      <c r="BC24" s="339">
        <v>0</v>
      </c>
      <c r="BD24" s="340">
        <v>0</v>
      </c>
      <c r="BE24" s="66"/>
      <c r="BF24" s="350" t="s">
        <v>290</v>
      </c>
      <c r="BG24" s="66"/>
      <c r="BH24" s="384"/>
      <c r="BI24" s="66"/>
    </row>
    <row r="25" spans="1:61" x14ac:dyDescent="0.25">
      <c r="A25" s="384"/>
      <c r="B25" s="66"/>
      <c r="C25" s="378">
        <v>12</v>
      </c>
      <c r="D25" s="316">
        <v>40000010</v>
      </c>
      <c r="E25" s="356" t="s">
        <v>251</v>
      </c>
      <c r="F25" s="356" t="s">
        <v>325</v>
      </c>
      <c r="G25" s="317" t="s">
        <v>88</v>
      </c>
      <c r="H25" s="136"/>
      <c r="I25" s="321">
        <v>94534.53</v>
      </c>
      <c r="J25" s="66"/>
      <c r="K25" s="66"/>
      <c r="L25" s="321">
        <v>75627.623999999996</v>
      </c>
      <c r="M25" s="324">
        <v>0.79999999999999993</v>
      </c>
      <c r="N25" s="317" t="s">
        <v>174</v>
      </c>
      <c r="O25" s="66"/>
      <c r="P25" s="327">
        <v>0</v>
      </c>
      <c r="Q25" s="328">
        <v>0</v>
      </c>
      <c r="R25" s="66"/>
      <c r="S25" s="333">
        <v>0</v>
      </c>
      <c r="T25" s="334">
        <v>0</v>
      </c>
      <c r="U25" s="66"/>
      <c r="V25" s="339">
        <v>1</v>
      </c>
      <c r="W25" s="340">
        <v>94534.53</v>
      </c>
      <c r="X25" s="66"/>
      <c r="Y25" s="350" t="s">
        <v>290</v>
      </c>
      <c r="Z25" s="66"/>
      <c r="AA25" s="327">
        <v>0</v>
      </c>
      <c r="AB25" s="328">
        <v>0</v>
      </c>
      <c r="AC25" s="66"/>
      <c r="AD25" s="333">
        <v>0</v>
      </c>
      <c r="AE25" s="334">
        <v>0</v>
      </c>
      <c r="AF25" s="66"/>
      <c r="AG25" s="339">
        <v>1</v>
      </c>
      <c r="AH25" s="340">
        <v>94534.53</v>
      </c>
      <c r="AI25" s="66"/>
      <c r="AJ25" s="350" t="s">
        <v>290</v>
      </c>
      <c r="AK25" s="66"/>
      <c r="AL25" s="327">
        <v>0</v>
      </c>
      <c r="AM25" s="328">
        <v>0</v>
      </c>
      <c r="AN25" s="66"/>
      <c r="AO25" s="333">
        <v>0</v>
      </c>
      <c r="AP25" s="334">
        <v>0</v>
      </c>
      <c r="AQ25" s="66"/>
      <c r="AR25" s="339">
        <v>1</v>
      </c>
      <c r="AS25" s="340">
        <v>94534.53</v>
      </c>
      <c r="AT25" s="66"/>
      <c r="AU25" s="350" t="s">
        <v>290</v>
      </c>
      <c r="AV25" s="66"/>
      <c r="AW25" s="327">
        <v>0</v>
      </c>
      <c r="AX25" s="328">
        <v>0</v>
      </c>
      <c r="AY25" s="66"/>
      <c r="AZ25" s="333">
        <v>0</v>
      </c>
      <c r="BA25" s="334">
        <v>0</v>
      </c>
      <c r="BB25" s="66"/>
      <c r="BC25" s="339">
        <v>0</v>
      </c>
      <c r="BD25" s="340">
        <v>0</v>
      </c>
      <c r="BE25" s="66"/>
      <c r="BF25" s="350" t="s">
        <v>290</v>
      </c>
      <c r="BG25" s="66"/>
      <c r="BH25" s="384"/>
      <c r="BI25" s="66"/>
    </row>
    <row r="26" spans="1:61" x14ac:dyDescent="0.25">
      <c r="A26" s="384"/>
      <c r="B26" s="66"/>
      <c r="C26" s="378">
        <v>13</v>
      </c>
      <c r="D26" s="316">
        <v>50000012</v>
      </c>
      <c r="E26" s="356" t="s">
        <v>252</v>
      </c>
      <c r="F26" s="356" t="s">
        <v>297</v>
      </c>
      <c r="G26" s="317" t="s">
        <v>88</v>
      </c>
      <c r="H26" s="136"/>
      <c r="I26" s="321">
        <v>36945.710000000014</v>
      </c>
      <c r="J26" s="66"/>
      <c r="K26" s="66"/>
      <c r="L26" s="321">
        <v>14778.284</v>
      </c>
      <c r="M26" s="324">
        <v>0.39999999999999986</v>
      </c>
      <c r="N26" s="317" t="s">
        <v>175</v>
      </c>
      <c r="O26" s="66"/>
      <c r="P26" s="327">
        <v>0</v>
      </c>
      <c r="Q26" s="328">
        <v>0</v>
      </c>
      <c r="R26" s="66"/>
      <c r="S26" s="333">
        <v>0</v>
      </c>
      <c r="T26" s="334">
        <v>0</v>
      </c>
      <c r="U26" s="66"/>
      <c r="V26" s="339">
        <v>1</v>
      </c>
      <c r="W26" s="340">
        <v>36945.710000000014</v>
      </c>
      <c r="X26" s="66"/>
      <c r="Y26" s="350" t="s">
        <v>290</v>
      </c>
      <c r="Z26" s="66"/>
      <c r="AA26" s="327">
        <v>0</v>
      </c>
      <c r="AB26" s="328">
        <v>0</v>
      </c>
      <c r="AC26" s="66"/>
      <c r="AD26" s="333">
        <v>0</v>
      </c>
      <c r="AE26" s="334">
        <v>0</v>
      </c>
      <c r="AF26" s="66"/>
      <c r="AG26" s="339">
        <v>1</v>
      </c>
      <c r="AH26" s="340">
        <v>36945.710000000014</v>
      </c>
      <c r="AI26" s="66"/>
      <c r="AJ26" s="350" t="s">
        <v>290</v>
      </c>
      <c r="AK26" s="66"/>
      <c r="AL26" s="327">
        <v>0</v>
      </c>
      <c r="AM26" s="328">
        <v>0</v>
      </c>
      <c r="AN26" s="66"/>
      <c r="AO26" s="333">
        <v>0</v>
      </c>
      <c r="AP26" s="334">
        <v>0</v>
      </c>
      <c r="AQ26" s="66"/>
      <c r="AR26" s="339">
        <v>1</v>
      </c>
      <c r="AS26" s="340">
        <v>36945.710000000014</v>
      </c>
      <c r="AT26" s="66"/>
      <c r="AU26" s="350" t="s">
        <v>290</v>
      </c>
      <c r="AV26" s="66"/>
      <c r="AW26" s="327">
        <v>0</v>
      </c>
      <c r="AX26" s="328">
        <v>0</v>
      </c>
      <c r="AY26" s="66"/>
      <c r="AZ26" s="333">
        <v>0</v>
      </c>
      <c r="BA26" s="334">
        <v>0</v>
      </c>
      <c r="BB26" s="66"/>
      <c r="BC26" s="339">
        <v>0</v>
      </c>
      <c r="BD26" s="340">
        <v>0</v>
      </c>
      <c r="BE26" s="66"/>
      <c r="BF26" s="350" t="s">
        <v>290</v>
      </c>
      <c r="BG26" s="66"/>
      <c r="BH26" s="384"/>
      <c r="BI26" s="66"/>
    </row>
    <row r="27" spans="1:61" x14ac:dyDescent="0.25">
      <c r="A27" s="384"/>
      <c r="B27" s="66"/>
      <c r="C27" s="378" t="s">
        <v>290</v>
      </c>
      <c r="D27" s="316" t="s">
        <v>290</v>
      </c>
      <c r="E27" s="356" t="s">
        <v>290</v>
      </c>
      <c r="F27" s="356" t="s">
        <v>290</v>
      </c>
      <c r="G27" s="317" t="s">
        <v>290</v>
      </c>
      <c r="H27" s="136"/>
      <c r="I27" s="321" t="s">
        <v>290</v>
      </c>
      <c r="J27" s="66"/>
      <c r="K27" s="66"/>
      <c r="L27" s="321" t="s">
        <v>290</v>
      </c>
      <c r="M27" s="324" t="s">
        <v>290</v>
      </c>
      <c r="N27" s="317" t="s">
        <v>290</v>
      </c>
      <c r="O27" s="66"/>
      <c r="P27" s="327" t="s">
        <v>290</v>
      </c>
      <c r="Q27" s="328" t="s">
        <v>290</v>
      </c>
      <c r="R27" s="66"/>
      <c r="S27" s="333" t="s">
        <v>290</v>
      </c>
      <c r="T27" s="334" t="s">
        <v>290</v>
      </c>
      <c r="U27" s="66"/>
      <c r="V27" s="339" t="s">
        <v>290</v>
      </c>
      <c r="W27" s="340" t="s">
        <v>290</v>
      </c>
      <c r="X27" s="66"/>
      <c r="Y27" s="350" t="s">
        <v>290</v>
      </c>
      <c r="Z27" s="66"/>
      <c r="AA27" s="327" t="s">
        <v>290</v>
      </c>
      <c r="AB27" s="328" t="s">
        <v>290</v>
      </c>
      <c r="AC27" s="66"/>
      <c r="AD27" s="333" t="s">
        <v>290</v>
      </c>
      <c r="AE27" s="334" t="s">
        <v>290</v>
      </c>
      <c r="AF27" s="66"/>
      <c r="AG27" s="339" t="s">
        <v>290</v>
      </c>
      <c r="AH27" s="340" t="s">
        <v>290</v>
      </c>
      <c r="AI27" s="66"/>
      <c r="AJ27" s="350" t="s">
        <v>290</v>
      </c>
      <c r="AK27" s="66"/>
      <c r="AL27" s="327" t="s">
        <v>290</v>
      </c>
      <c r="AM27" s="328" t="s">
        <v>290</v>
      </c>
      <c r="AN27" s="66"/>
      <c r="AO27" s="333" t="s">
        <v>290</v>
      </c>
      <c r="AP27" s="334" t="s">
        <v>290</v>
      </c>
      <c r="AQ27" s="66"/>
      <c r="AR27" s="339" t="s">
        <v>290</v>
      </c>
      <c r="AS27" s="340" t="s">
        <v>290</v>
      </c>
      <c r="AT27" s="66"/>
      <c r="AU27" s="350" t="s">
        <v>290</v>
      </c>
      <c r="AV27" s="66"/>
      <c r="AW27" s="327" t="s">
        <v>290</v>
      </c>
      <c r="AX27" s="328" t="s">
        <v>290</v>
      </c>
      <c r="AY27" s="66"/>
      <c r="AZ27" s="333" t="s">
        <v>290</v>
      </c>
      <c r="BA27" s="334" t="s">
        <v>290</v>
      </c>
      <c r="BB27" s="66"/>
      <c r="BC27" s="339" t="s">
        <v>290</v>
      </c>
      <c r="BD27" s="340" t="s">
        <v>290</v>
      </c>
      <c r="BE27" s="66"/>
      <c r="BF27" s="350" t="s">
        <v>290</v>
      </c>
      <c r="BG27" s="66"/>
      <c r="BH27" s="384"/>
      <c r="BI27" s="66"/>
    </row>
    <row r="28" spans="1:61" x14ac:dyDescent="0.25">
      <c r="A28" s="384"/>
      <c r="B28" s="66"/>
      <c r="C28" s="378" t="s">
        <v>290</v>
      </c>
      <c r="D28" s="316" t="s">
        <v>290</v>
      </c>
      <c r="E28" s="356" t="s">
        <v>290</v>
      </c>
      <c r="F28" s="356" t="s">
        <v>290</v>
      </c>
      <c r="G28" s="317" t="s">
        <v>290</v>
      </c>
      <c r="H28" s="136"/>
      <c r="I28" s="321" t="s">
        <v>290</v>
      </c>
      <c r="J28" s="66"/>
      <c r="K28" s="66"/>
      <c r="L28" s="321" t="s">
        <v>290</v>
      </c>
      <c r="M28" s="324" t="s">
        <v>290</v>
      </c>
      <c r="N28" s="317" t="s">
        <v>290</v>
      </c>
      <c r="O28" s="66"/>
      <c r="P28" s="327" t="s">
        <v>290</v>
      </c>
      <c r="Q28" s="328" t="s">
        <v>290</v>
      </c>
      <c r="R28" s="66"/>
      <c r="S28" s="333" t="s">
        <v>290</v>
      </c>
      <c r="T28" s="334" t="s">
        <v>290</v>
      </c>
      <c r="U28" s="66"/>
      <c r="V28" s="339" t="s">
        <v>290</v>
      </c>
      <c r="W28" s="340" t="s">
        <v>290</v>
      </c>
      <c r="X28" s="66"/>
      <c r="Y28" s="350" t="s">
        <v>290</v>
      </c>
      <c r="Z28" s="66"/>
      <c r="AA28" s="327" t="s">
        <v>290</v>
      </c>
      <c r="AB28" s="328" t="s">
        <v>290</v>
      </c>
      <c r="AC28" s="66"/>
      <c r="AD28" s="333" t="s">
        <v>290</v>
      </c>
      <c r="AE28" s="334" t="s">
        <v>290</v>
      </c>
      <c r="AF28" s="66"/>
      <c r="AG28" s="339" t="s">
        <v>290</v>
      </c>
      <c r="AH28" s="340" t="s">
        <v>290</v>
      </c>
      <c r="AI28" s="66"/>
      <c r="AJ28" s="350" t="s">
        <v>290</v>
      </c>
      <c r="AK28" s="66"/>
      <c r="AL28" s="327" t="s">
        <v>290</v>
      </c>
      <c r="AM28" s="328" t="s">
        <v>290</v>
      </c>
      <c r="AN28" s="66"/>
      <c r="AO28" s="333" t="s">
        <v>290</v>
      </c>
      <c r="AP28" s="334" t="s">
        <v>290</v>
      </c>
      <c r="AQ28" s="66"/>
      <c r="AR28" s="339" t="s">
        <v>290</v>
      </c>
      <c r="AS28" s="340" t="s">
        <v>290</v>
      </c>
      <c r="AT28" s="66"/>
      <c r="AU28" s="350" t="s">
        <v>290</v>
      </c>
      <c r="AV28" s="66"/>
      <c r="AW28" s="327" t="s">
        <v>290</v>
      </c>
      <c r="AX28" s="328" t="s">
        <v>290</v>
      </c>
      <c r="AY28" s="66"/>
      <c r="AZ28" s="333" t="s">
        <v>290</v>
      </c>
      <c r="BA28" s="334" t="s">
        <v>290</v>
      </c>
      <c r="BB28" s="66"/>
      <c r="BC28" s="339" t="s">
        <v>290</v>
      </c>
      <c r="BD28" s="340" t="s">
        <v>290</v>
      </c>
      <c r="BE28" s="66"/>
      <c r="BF28" s="350" t="s">
        <v>290</v>
      </c>
      <c r="BG28" s="66"/>
      <c r="BH28" s="384"/>
      <c r="BI28" s="66"/>
    </row>
    <row r="29" spans="1:61" x14ac:dyDescent="0.25">
      <c r="A29" s="384"/>
      <c r="B29" s="66"/>
      <c r="C29" s="378" t="s">
        <v>290</v>
      </c>
      <c r="D29" s="316" t="s">
        <v>290</v>
      </c>
      <c r="E29" s="356" t="s">
        <v>290</v>
      </c>
      <c r="F29" s="356" t="s">
        <v>290</v>
      </c>
      <c r="G29" s="317" t="s">
        <v>290</v>
      </c>
      <c r="H29" s="136"/>
      <c r="I29" s="321" t="s">
        <v>290</v>
      </c>
      <c r="J29" s="66"/>
      <c r="K29" s="66"/>
      <c r="L29" s="321" t="s">
        <v>290</v>
      </c>
      <c r="M29" s="324" t="s">
        <v>290</v>
      </c>
      <c r="N29" s="317" t="s">
        <v>290</v>
      </c>
      <c r="O29" s="66"/>
      <c r="P29" s="327" t="s">
        <v>290</v>
      </c>
      <c r="Q29" s="328" t="s">
        <v>290</v>
      </c>
      <c r="R29" s="66"/>
      <c r="S29" s="333" t="s">
        <v>290</v>
      </c>
      <c r="T29" s="334" t="s">
        <v>290</v>
      </c>
      <c r="U29" s="66"/>
      <c r="V29" s="339" t="s">
        <v>290</v>
      </c>
      <c r="W29" s="340" t="s">
        <v>290</v>
      </c>
      <c r="X29" s="66"/>
      <c r="Y29" s="350" t="s">
        <v>290</v>
      </c>
      <c r="Z29" s="66"/>
      <c r="AA29" s="327" t="s">
        <v>290</v>
      </c>
      <c r="AB29" s="328" t="s">
        <v>290</v>
      </c>
      <c r="AC29" s="66"/>
      <c r="AD29" s="333" t="s">
        <v>290</v>
      </c>
      <c r="AE29" s="334" t="s">
        <v>290</v>
      </c>
      <c r="AF29" s="66"/>
      <c r="AG29" s="339" t="s">
        <v>290</v>
      </c>
      <c r="AH29" s="340" t="s">
        <v>290</v>
      </c>
      <c r="AI29" s="66"/>
      <c r="AJ29" s="350" t="s">
        <v>290</v>
      </c>
      <c r="AK29" s="66"/>
      <c r="AL29" s="327" t="s">
        <v>290</v>
      </c>
      <c r="AM29" s="328" t="s">
        <v>290</v>
      </c>
      <c r="AN29" s="66"/>
      <c r="AO29" s="333" t="s">
        <v>290</v>
      </c>
      <c r="AP29" s="334" t="s">
        <v>290</v>
      </c>
      <c r="AQ29" s="66"/>
      <c r="AR29" s="339" t="s">
        <v>290</v>
      </c>
      <c r="AS29" s="340" t="s">
        <v>290</v>
      </c>
      <c r="AT29" s="66"/>
      <c r="AU29" s="350" t="s">
        <v>290</v>
      </c>
      <c r="AV29" s="66"/>
      <c r="AW29" s="327" t="s">
        <v>290</v>
      </c>
      <c r="AX29" s="328" t="s">
        <v>290</v>
      </c>
      <c r="AY29" s="66"/>
      <c r="AZ29" s="333" t="s">
        <v>290</v>
      </c>
      <c r="BA29" s="334" t="s">
        <v>290</v>
      </c>
      <c r="BB29" s="66"/>
      <c r="BC29" s="339" t="s">
        <v>290</v>
      </c>
      <c r="BD29" s="340" t="s">
        <v>290</v>
      </c>
      <c r="BE29" s="66"/>
      <c r="BF29" s="350" t="s">
        <v>290</v>
      </c>
      <c r="BG29" s="66"/>
      <c r="BH29" s="384"/>
      <c r="BI29" s="66"/>
    </row>
    <row r="30" spans="1:61" x14ac:dyDescent="0.25">
      <c r="A30" s="384"/>
      <c r="B30" s="66"/>
      <c r="C30" s="378" t="s">
        <v>290</v>
      </c>
      <c r="D30" s="316" t="s">
        <v>290</v>
      </c>
      <c r="E30" s="356" t="s">
        <v>290</v>
      </c>
      <c r="F30" s="356" t="s">
        <v>290</v>
      </c>
      <c r="G30" s="317" t="s">
        <v>290</v>
      </c>
      <c r="H30" s="136"/>
      <c r="I30" s="321" t="s">
        <v>290</v>
      </c>
      <c r="J30" s="66"/>
      <c r="K30" s="66"/>
      <c r="L30" s="321" t="s">
        <v>290</v>
      </c>
      <c r="M30" s="324" t="s">
        <v>290</v>
      </c>
      <c r="N30" s="317" t="s">
        <v>290</v>
      </c>
      <c r="O30" s="66"/>
      <c r="P30" s="327" t="s">
        <v>290</v>
      </c>
      <c r="Q30" s="328" t="s">
        <v>290</v>
      </c>
      <c r="R30" s="66"/>
      <c r="S30" s="333" t="s">
        <v>290</v>
      </c>
      <c r="T30" s="334" t="s">
        <v>290</v>
      </c>
      <c r="U30" s="66"/>
      <c r="V30" s="339" t="s">
        <v>290</v>
      </c>
      <c r="W30" s="340" t="s">
        <v>290</v>
      </c>
      <c r="X30" s="66"/>
      <c r="Y30" s="350" t="s">
        <v>290</v>
      </c>
      <c r="Z30" s="66"/>
      <c r="AA30" s="327" t="s">
        <v>290</v>
      </c>
      <c r="AB30" s="328" t="s">
        <v>290</v>
      </c>
      <c r="AC30" s="66"/>
      <c r="AD30" s="333" t="s">
        <v>290</v>
      </c>
      <c r="AE30" s="334" t="s">
        <v>290</v>
      </c>
      <c r="AF30" s="66"/>
      <c r="AG30" s="339" t="s">
        <v>290</v>
      </c>
      <c r="AH30" s="340" t="s">
        <v>290</v>
      </c>
      <c r="AI30" s="66"/>
      <c r="AJ30" s="350" t="s">
        <v>290</v>
      </c>
      <c r="AK30" s="66"/>
      <c r="AL30" s="327" t="s">
        <v>290</v>
      </c>
      <c r="AM30" s="328" t="s">
        <v>290</v>
      </c>
      <c r="AN30" s="66"/>
      <c r="AO30" s="333" t="s">
        <v>290</v>
      </c>
      <c r="AP30" s="334" t="s">
        <v>290</v>
      </c>
      <c r="AQ30" s="66"/>
      <c r="AR30" s="339" t="s">
        <v>290</v>
      </c>
      <c r="AS30" s="340" t="s">
        <v>290</v>
      </c>
      <c r="AT30" s="66"/>
      <c r="AU30" s="350" t="s">
        <v>290</v>
      </c>
      <c r="AV30" s="66"/>
      <c r="AW30" s="327" t="s">
        <v>290</v>
      </c>
      <c r="AX30" s="328" t="s">
        <v>290</v>
      </c>
      <c r="AY30" s="66"/>
      <c r="AZ30" s="333" t="s">
        <v>290</v>
      </c>
      <c r="BA30" s="334" t="s">
        <v>290</v>
      </c>
      <c r="BB30" s="66"/>
      <c r="BC30" s="339" t="s">
        <v>290</v>
      </c>
      <c r="BD30" s="340" t="s">
        <v>290</v>
      </c>
      <c r="BE30" s="66"/>
      <c r="BF30" s="350" t="s">
        <v>290</v>
      </c>
      <c r="BG30" s="66"/>
      <c r="BH30" s="384"/>
      <c r="BI30" s="66"/>
    </row>
    <row r="31" spans="1:61" x14ac:dyDescent="0.25">
      <c r="A31" s="384"/>
      <c r="B31" s="66"/>
      <c r="C31" s="378" t="s">
        <v>290</v>
      </c>
      <c r="D31" s="316" t="s">
        <v>290</v>
      </c>
      <c r="E31" s="356" t="s">
        <v>290</v>
      </c>
      <c r="F31" s="356" t="s">
        <v>290</v>
      </c>
      <c r="G31" s="317" t="s">
        <v>290</v>
      </c>
      <c r="H31" s="136"/>
      <c r="I31" s="321" t="s">
        <v>290</v>
      </c>
      <c r="J31" s="66"/>
      <c r="K31" s="66"/>
      <c r="L31" s="321" t="s">
        <v>290</v>
      </c>
      <c r="M31" s="324" t="s">
        <v>290</v>
      </c>
      <c r="N31" s="317" t="s">
        <v>290</v>
      </c>
      <c r="O31" s="66"/>
      <c r="P31" s="327" t="s">
        <v>290</v>
      </c>
      <c r="Q31" s="328" t="s">
        <v>290</v>
      </c>
      <c r="R31" s="66"/>
      <c r="S31" s="333" t="s">
        <v>290</v>
      </c>
      <c r="T31" s="334" t="s">
        <v>290</v>
      </c>
      <c r="U31" s="66"/>
      <c r="V31" s="339" t="s">
        <v>290</v>
      </c>
      <c r="W31" s="340" t="s">
        <v>290</v>
      </c>
      <c r="X31" s="66"/>
      <c r="Y31" s="350" t="s">
        <v>290</v>
      </c>
      <c r="Z31" s="66"/>
      <c r="AA31" s="327" t="s">
        <v>290</v>
      </c>
      <c r="AB31" s="328" t="s">
        <v>290</v>
      </c>
      <c r="AC31" s="66"/>
      <c r="AD31" s="333" t="s">
        <v>290</v>
      </c>
      <c r="AE31" s="334" t="s">
        <v>290</v>
      </c>
      <c r="AF31" s="66"/>
      <c r="AG31" s="339" t="s">
        <v>290</v>
      </c>
      <c r="AH31" s="340" t="s">
        <v>290</v>
      </c>
      <c r="AI31" s="66"/>
      <c r="AJ31" s="350" t="s">
        <v>290</v>
      </c>
      <c r="AK31" s="66"/>
      <c r="AL31" s="327" t="s">
        <v>290</v>
      </c>
      <c r="AM31" s="328" t="s">
        <v>290</v>
      </c>
      <c r="AN31" s="66"/>
      <c r="AO31" s="333" t="s">
        <v>290</v>
      </c>
      <c r="AP31" s="334" t="s">
        <v>290</v>
      </c>
      <c r="AQ31" s="66"/>
      <c r="AR31" s="339" t="s">
        <v>290</v>
      </c>
      <c r="AS31" s="340" t="s">
        <v>290</v>
      </c>
      <c r="AT31" s="66"/>
      <c r="AU31" s="350" t="s">
        <v>290</v>
      </c>
      <c r="AV31" s="66"/>
      <c r="AW31" s="327" t="s">
        <v>290</v>
      </c>
      <c r="AX31" s="328" t="s">
        <v>290</v>
      </c>
      <c r="AY31" s="66"/>
      <c r="AZ31" s="333" t="s">
        <v>290</v>
      </c>
      <c r="BA31" s="334" t="s">
        <v>290</v>
      </c>
      <c r="BB31" s="66"/>
      <c r="BC31" s="339" t="s">
        <v>290</v>
      </c>
      <c r="BD31" s="340" t="s">
        <v>290</v>
      </c>
      <c r="BE31" s="66"/>
      <c r="BF31" s="350" t="s">
        <v>290</v>
      </c>
      <c r="BG31" s="66"/>
      <c r="BH31" s="384"/>
      <c r="BI31" s="66"/>
    </row>
    <row r="32" spans="1:61" x14ac:dyDescent="0.25">
      <c r="A32" s="384"/>
      <c r="B32" s="66"/>
      <c r="C32" s="378" t="s">
        <v>290</v>
      </c>
      <c r="D32" s="316" t="s">
        <v>290</v>
      </c>
      <c r="E32" s="356" t="s">
        <v>290</v>
      </c>
      <c r="F32" s="356" t="s">
        <v>290</v>
      </c>
      <c r="G32" s="317" t="s">
        <v>290</v>
      </c>
      <c r="H32" s="136"/>
      <c r="I32" s="321" t="s">
        <v>290</v>
      </c>
      <c r="J32" s="66"/>
      <c r="K32" s="66"/>
      <c r="L32" s="321" t="s">
        <v>290</v>
      </c>
      <c r="M32" s="324" t="s">
        <v>290</v>
      </c>
      <c r="N32" s="317" t="s">
        <v>290</v>
      </c>
      <c r="O32" s="66"/>
      <c r="P32" s="327" t="s">
        <v>290</v>
      </c>
      <c r="Q32" s="328" t="s">
        <v>290</v>
      </c>
      <c r="R32" s="66"/>
      <c r="S32" s="333" t="s">
        <v>290</v>
      </c>
      <c r="T32" s="334" t="s">
        <v>290</v>
      </c>
      <c r="U32" s="66"/>
      <c r="V32" s="339" t="s">
        <v>290</v>
      </c>
      <c r="W32" s="340" t="s">
        <v>290</v>
      </c>
      <c r="X32" s="66"/>
      <c r="Y32" s="350" t="s">
        <v>290</v>
      </c>
      <c r="Z32" s="66"/>
      <c r="AA32" s="327" t="s">
        <v>290</v>
      </c>
      <c r="AB32" s="328" t="s">
        <v>290</v>
      </c>
      <c r="AC32" s="66"/>
      <c r="AD32" s="333" t="s">
        <v>290</v>
      </c>
      <c r="AE32" s="334" t="s">
        <v>290</v>
      </c>
      <c r="AF32" s="66"/>
      <c r="AG32" s="339" t="s">
        <v>290</v>
      </c>
      <c r="AH32" s="340" t="s">
        <v>290</v>
      </c>
      <c r="AI32" s="66"/>
      <c r="AJ32" s="350" t="s">
        <v>290</v>
      </c>
      <c r="AK32" s="66"/>
      <c r="AL32" s="327" t="s">
        <v>290</v>
      </c>
      <c r="AM32" s="328" t="s">
        <v>290</v>
      </c>
      <c r="AN32" s="66"/>
      <c r="AO32" s="333" t="s">
        <v>290</v>
      </c>
      <c r="AP32" s="334" t="s">
        <v>290</v>
      </c>
      <c r="AQ32" s="66"/>
      <c r="AR32" s="339" t="s">
        <v>290</v>
      </c>
      <c r="AS32" s="340" t="s">
        <v>290</v>
      </c>
      <c r="AT32" s="66"/>
      <c r="AU32" s="350" t="s">
        <v>290</v>
      </c>
      <c r="AV32" s="66"/>
      <c r="AW32" s="327" t="s">
        <v>290</v>
      </c>
      <c r="AX32" s="328" t="s">
        <v>290</v>
      </c>
      <c r="AY32" s="66"/>
      <c r="AZ32" s="333" t="s">
        <v>290</v>
      </c>
      <c r="BA32" s="334" t="s">
        <v>290</v>
      </c>
      <c r="BB32" s="66"/>
      <c r="BC32" s="339" t="s">
        <v>290</v>
      </c>
      <c r="BD32" s="340" t="s">
        <v>290</v>
      </c>
      <c r="BE32" s="66"/>
      <c r="BF32" s="350" t="s">
        <v>290</v>
      </c>
      <c r="BG32" s="66"/>
      <c r="BH32" s="384"/>
      <c r="BI32" s="66"/>
    </row>
    <row r="33" spans="1:61" x14ac:dyDescent="0.25">
      <c r="A33" s="384"/>
      <c r="B33" s="66"/>
      <c r="C33" s="378" t="s">
        <v>290</v>
      </c>
      <c r="D33" s="316" t="s">
        <v>290</v>
      </c>
      <c r="E33" s="356" t="s">
        <v>290</v>
      </c>
      <c r="F33" s="356" t="s">
        <v>290</v>
      </c>
      <c r="G33" s="317" t="s">
        <v>290</v>
      </c>
      <c r="H33" s="136"/>
      <c r="I33" s="321" t="s">
        <v>290</v>
      </c>
      <c r="J33" s="66"/>
      <c r="K33" s="66"/>
      <c r="L33" s="321" t="s">
        <v>290</v>
      </c>
      <c r="M33" s="324" t="s">
        <v>290</v>
      </c>
      <c r="N33" s="317" t="s">
        <v>290</v>
      </c>
      <c r="O33" s="66"/>
      <c r="P33" s="327" t="s">
        <v>290</v>
      </c>
      <c r="Q33" s="328" t="s">
        <v>290</v>
      </c>
      <c r="R33" s="66"/>
      <c r="S33" s="333" t="s">
        <v>290</v>
      </c>
      <c r="T33" s="334" t="s">
        <v>290</v>
      </c>
      <c r="U33" s="66"/>
      <c r="V33" s="339" t="s">
        <v>290</v>
      </c>
      <c r="W33" s="340" t="s">
        <v>290</v>
      </c>
      <c r="X33" s="66"/>
      <c r="Y33" s="350" t="s">
        <v>290</v>
      </c>
      <c r="Z33" s="66"/>
      <c r="AA33" s="327" t="s">
        <v>290</v>
      </c>
      <c r="AB33" s="328" t="s">
        <v>290</v>
      </c>
      <c r="AC33" s="66"/>
      <c r="AD33" s="333" t="s">
        <v>290</v>
      </c>
      <c r="AE33" s="334" t="s">
        <v>290</v>
      </c>
      <c r="AF33" s="66"/>
      <c r="AG33" s="339" t="s">
        <v>290</v>
      </c>
      <c r="AH33" s="340" t="s">
        <v>290</v>
      </c>
      <c r="AI33" s="66"/>
      <c r="AJ33" s="350" t="s">
        <v>290</v>
      </c>
      <c r="AK33" s="66"/>
      <c r="AL33" s="327" t="s">
        <v>290</v>
      </c>
      <c r="AM33" s="328" t="s">
        <v>290</v>
      </c>
      <c r="AN33" s="66"/>
      <c r="AO33" s="333" t="s">
        <v>290</v>
      </c>
      <c r="AP33" s="334" t="s">
        <v>290</v>
      </c>
      <c r="AQ33" s="66"/>
      <c r="AR33" s="339" t="s">
        <v>290</v>
      </c>
      <c r="AS33" s="340" t="s">
        <v>290</v>
      </c>
      <c r="AT33" s="66"/>
      <c r="AU33" s="350" t="s">
        <v>290</v>
      </c>
      <c r="AV33" s="66"/>
      <c r="AW33" s="327" t="s">
        <v>290</v>
      </c>
      <c r="AX33" s="328" t="s">
        <v>290</v>
      </c>
      <c r="AY33" s="66"/>
      <c r="AZ33" s="333" t="s">
        <v>290</v>
      </c>
      <c r="BA33" s="334" t="s">
        <v>290</v>
      </c>
      <c r="BB33" s="66"/>
      <c r="BC33" s="339" t="s">
        <v>290</v>
      </c>
      <c r="BD33" s="340" t="s">
        <v>290</v>
      </c>
      <c r="BE33" s="66"/>
      <c r="BF33" s="350" t="s">
        <v>290</v>
      </c>
      <c r="BG33" s="66"/>
      <c r="BH33" s="384"/>
      <c r="BI33" s="66"/>
    </row>
    <row r="34" spans="1:61" x14ac:dyDescent="0.25">
      <c r="A34" s="384"/>
      <c r="B34" s="66"/>
      <c r="C34" s="378" t="s">
        <v>290</v>
      </c>
      <c r="D34" s="316" t="s">
        <v>290</v>
      </c>
      <c r="E34" s="356" t="s">
        <v>290</v>
      </c>
      <c r="F34" s="356" t="s">
        <v>290</v>
      </c>
      <c r="G34" s="317" t="s">
        <v>290</v>
      </c>
      <c r="H34" s="136"/>
      <c r="I34" s="321" t="s">
        <v>290</v>
      </c>
      <c r="J34" s="66"/>
      <c r="K34" s="66"/>
      <c r="L34" s="321" t="s">
        <v>290</v>
      </c>
      <c r="M34" s="324" t="s">
        <v>290</v>
      </c>
      <c r="N34" s="317" t="s">
        <v>290</v>
      </c>
      <c r="O34" s="66"/>
      <c r="P34" s="327" t="s">
        <v>290</v>
      </c>
      <c r="Q34" s="328" t="s">
        <v>290</v>
      </c>
      <c r="R34" s="66"/>
      <c r="S34" s="333" t="s">
        <v>290</v>
      </c>
      <c r="T34" s="334" t="s">
        <v>290</v>
      </c>
      <c r="U34" s="66"/>
      <c r="V34" s="339" t="s">
        <v>290</v>
      </c>
      <c r="W34" s="340" t="s">
        <v>290</v>
      </c>
      <c r="X34" s="66"/>
      <c r="Y34" s="350" t="s">
        <v>290</v>
      </c>
      <c r="Z34" s="66"/>
      <c r="AA34" s="327" t="s">
        <v>290</v>
      </c>
      <c r="AB34" s="328" t="s">
        <v>290</v>
      </c>
      <c r="AC34" s="66"/>
      <c r="AD34" s="333" t="s">
        <v>290</v>
      </c>
      <c r="AE34" s="334" t="s">
        <v>290</v>
      </c>
      <c r="AF34" s="66"/>
      <c r="AG34" s="339" t="s">
        <v>290</v>
      </c>
      <c r="AH34" s="340" t="s">
        <v>290</v>
      </c>
      <c r="AI34" s="66"/>
      <c r="AJ34" s="350" t="s">
        <v>290</v>
      </c>
      <c r="AK34" s="66"/>
      <c r="AL34" s="327" t="s">
        <v>290</v>
      </c>
      <c r="AM34" s="328" t="s">
        <v>290</v>
      </c>
      <c r="AN34" s="66"/>
      <c r="AO34" s="333" t="s">
        <v>290</v>
      </c>
      <c r="AP34" s="334" t="s">
        <v>290</v>
      </c>
      <c r="AQ34" s="66"/>
      <c r="AR34" s="339" t="s">
        <v>290</v>
      </c>
      <c r="AS34" s="340" t="s">
        <v>290</v>
      </c>
      <c r="AT34" s="66"/>
      <c r="AU34" s="350" t="s">
        <v>290</v>
      </c>
      <c r="AV34" s="66"/>
      <c r="AW34" s="327" t="s">
        <v>290</v>
      </c>
      <c r="AX34" s="328" t="s">
        <v>290</v>
      </c>
      <c r="AY34" s="66"/>
      <c r="AZ34" s="333" t="s">
        <v>290</v>
      </c>
      <c r="BA34" s="334" t="s">
        <v>290</v>
      </c>
      <c r="BB34" s="66"/>
      <c r="BC34" s="339" t="s">
        <v>290</v>
      </c>
      <c r="BD34" s="340" t="s">
        <v>290</v>
      </c>
      <c r="BE34" s="66"/>
      <c r="BF34" s="350" t="s">
        <v>290</v>
      </c>
      <c r="BG34" s="66"/>
      <c r="BH34" s="384"/>
      <c r="BI34" s="66"/>
    </row>
    <row r="35" spans="1:61" x14ac:dyDescent="0.25">
      <c r="A35" s="384"/>
      <c r="B35" s="66"/>
      <c r="C35" s="378" t="s">
        <v>290</v>
      </c>
      <c r="D35" s="316" t="s">
        <v>290</v>
      </c>
      <c r="E35" s="356" t="s">
        <v>290</v>
      </c>
      <c r="F35" s="356" t="s">
        <v>290</v>
      </c>
      <c r="G35" s="317" t="s">
        <v>290</v>
      </c>
      <c r="H35" s="136"/>
      <c r="I35" s="321" t="s">
        <v>290</v>
      </c>
      <c r="J35" s="66"/>
      <c r="K35" s="66"/>
      <c r="L35" s="321" t="s">
        <v>290</v>
      </c>
      <c r="M35" s="324" t="s">
        <v>290</v>
      </c>
      <c r="N35" s="317" t="s">
        <v>290</v>
      </c>
      <c r="O35" s="66"/>
      <c r="P35" s="327" t="s">
        <v>290</v>
      </c>
      <c r="Q35" s="328" t="s">
        <v>290</v>
      </c>
      <c r="R35" s="66"/>
      <c r="S35" s="333" t="s">
        <v>290</v>
      </c>
      <c r="T35" s="334" t="s">
        <v>290</v>
      </c>
      <c r="U35" s="66"/>
      <c r="V35" s="339" t="s">
        <v>290</v>
      </c>
      <c r="W35" s="340" t="s">
        <v>290</v>
      </c>
      <c r="X35" s="66"/>
      <c r="Y35" s="350" t="s">
        <v>290</v>
      </c>
      <c r="Z35" s="66"/>
      <c r="AA35" s="327" t="s">
        <v>290</v>
      </c>
      <c r="AB35" s="328" t="s">
        <v>290</v>
      </c>
      <c r="AC35" s="66"/>
      <c r="AD35" s="333" t="s">
        <v>290</v>
      </c>
      <c r="AE35" s="334" t="s">
        <v>290</v>
      </c>
      <c r="AF35" s="66"/>
      <c r="AG35" s="339" t="s">
        <v>290</v>
      </c>
      <c r="AH35" s="340" t="s">
        <v>290</v>
      </c>
      <c r="AI35" s="66"/>
      <c r="AJ35" s="350" t="s">
        <v>290</v>
      </c>
      <c r="AK35" s="66"/>
      <c r="AL35" s="327" t="s">
        <v>290</v>
      </c>
      <c r="AM35" s="328" t="s">
        <v>290</v>
      </c>
      <c r="AN35" s="66"/>
      <c r="AO35" s="333" t="s">
        <v>290</v>
      </c>
      <c r="AP35" s="334" t="s">
        <v>290</v>
      </c>
      <c r="AQ35" s="66"/>
      <c r="AR35" s="339" t="s">
        <v>290</v>
      </c>
      <c r="AS35" s="340" t="s">
        <v>290</v>
      </c>
      <c r="AT35" s="66"/>
      <c r="AU35" s="350" t="s">
        <v>290</v>
      </c>
      <c r="AV35" s="66"/>
      <c r="AW35" s="327" t="s">
        <v>290</v>
      </c>
      <c r="AX35" s="328" t="s">
        <v>290</v>
      </c>
      <c r="AY35" s="66"/>
      <c r="AZ35" s="333" t="s">
        <v>290</v>
      </c>
      <c r="BA35" s="334" t="s">
        <v>290</v>
      </c>
      <c r="BB35" s="66"/>
      <c r="BC35" s="339" t="s">
        <v>290</v>
      </c>
      <c r="BD35" s="340" t="s">
        <v>290</v>
      </c>
      <c r="BE35" s="66"/>
      <c r="BF35" s="350" t="s">
        <v>290</v>
      </c>
      <c r="BG35" s="66"/>
      <c r="BH35" s="384"/>
      <c r="BI35" s="66"/>
    </row>
    <row r="36" spans="1:61" x14ac:dyDescent="0.25">
      <c r="A36" s="384"/>
      <c r="B36" s="66"/>
      <c r="C36" s="378" t="s">
        <v>290</v>
      </c>
      <c r="D36" s="316" t="s">
        <v>290</v>
      </c>
      <c r="E36" s="356" t="s">
        <v>290</v>
      </c>
      <c r="F36" s="356" t="s">
        <v>290</v>
      </c>
      <c r="G36" s="317" t="s">
        <v>290</v>
      </c>
      <c r="H36" s="136"/>
      <c r="I36" s="321" t="s">
        <v>290</v>
      </c>
      <c r="J36" s="66"/>
      <c r="K36" s="66"/>
      <c r="L36" s="321" t="s">
        <v>290</v>
      </c>
      <c r="M36" s="324" t="s">
        <v>290</v>
      </c>
      <c r="N36" s="317" t="s">
        <v>290</v>
      </c>
      <c r="O36" s="66"/>
      <c r="P36" s="327" t="s">
        <v>290</v>
      </c>
      <c r="Q36" s="328" t="s">
        <v>290</v>
      </c>
      <c r="R36" s="66"/>
      <c r="S36" s="333" t="s">
        <v>290</v>
      </c>
      <c r="T36" s="334" t="s">
        <v>290</v>
      </c>
      <c r="U36" s="66"/>
      <c r="V36" s="339" t="s">
        <v>290</v>
      </c>
      <c r="W36" s="340" t="s">
        <v>290</v>
      </c>
      <c r="X36" s="66"/>
      <c r="Y36" s="350" t="s">
        <v>290</v>
      </c>
      <c r="Z36" s="66"/>
      <c r="AA36" s="327" t="s">
        <v>290</v>
      </c>
      <c r="AB36" s="328" t="s">
        <v>290</v>
      </c>
      <c r="AC36" s="66"/>
      <c r="AD36" s="333" t="s">
        <v>290</v>
      </c>
      <c r="AE36" s="334" t="s">
        <v>290</v>
      </c>
      <c r="AF36" s="66"/>
      <c r="AG36" s="339" t="s">
        <v>290</v>
      </c>
      <c r="AH36" s="340" t="s">
        <v>290</v>
      </c>
      <c r="AI36" s="66"/>
      <c r="AJ36" s="350" t="s">
        <v>290</v>
      </c>
      <c r="AK36" s="66"/>
      <c r="AL36" s="327" t="s">
        <v>290</v>
      </c>
      <c r="AM36" s="328" t="s">
        <v>290</v>
      </c>
      <c r="AN36" s="66"/>
      <c r="AO36" s="333" t="s">
        <v>290</v>
      </c>
      <c r="AP36" s="334" t="s">
        <v>290</v>
      </c>
      <c r="AQ36" s="66"/>
      <c r="AR36" s="339" t="s">
        <v>290</v>
      </c>
      <c r="AS36" s="340" t="s">
        <v>290</v>
      </c>
      <c r="AT36" s="66"/>
      <c r="AU36" s="350" t="s">
        <v>290</v>
      </c>
      <c r="AV36" s="66"/>
      <c r="AW36" s="327" t="s">
        <v>290</v>
      </c>
      <c r="AX36" s="328" t="s">
        <v>290</v>
      </c>
      <c r="AY36" s="66"/>
      <c r="AZ36" s="333" t="s">
        <v>290</v>
      </c>
      <c r="BA36" s="334" t="s">
        <v>290</v>
      </c>
      <c r="BB36" s="66"/>
      <c r="BC36" s="339" t="s">
        <v>290</v>
      </c>
      <c r="BD36" s="340" t="s">
        <v>290</v>
      </c>
      <c r="BE36" s="66"/>
      <c r="BF36" s="350" t="s">
        <v>290</v>
      </c>
      <c r="BG36" s="66"/>
      <c r="BH36" s="384"/>
      <c r="BI36" s="66"/>
    </row>
    <row r="37" spans="1:61" x14ac:dyDescent="0.25">
      <c r="A37" s="384"/>
      <c r="B37" s="66"/>
      <c r="C37" s="378" t="s">
        <v>290</v>
      </c>
      <c r="D37" s="316" t="s">
        <v>290</v>
      </c>
      <c r="E37" s="356" t="s">
        <v>290</v>
      </c>
      <c r="F37" s="356" t="s">
        <v>290</v>
      </c>
      <c r="G37" s="317" t="s">
        <v>290</v>
      </c>
      <c r="H37" s="136"/>
      <c r="I37" s="321" t="s">
        <v>290</v>
      </c>
      <c r="J37" s="66"/>
      <c r="K37" s="66"/>
      <c r="L37" s="321" t="s">
        <v>290</v>
      </c>
      <c r="M37" s="324" t="s">
        <v>290</v>
      </c>
      <c r="N37" s="317" t="s">
        <v>290</v>
      </c>
      <c r="O37" s="66"/>
      <c r="P37" s="327" t="s">
        <v>290</v>
      </c>
      <c r="Q37" s="328" t="s">
        <v>290</v>
      </c>
      <c r="R37" s="66"/>
      <c r="S37" s="333" t="s">
        <v>290</v>
      </c>
      <c r="T37" s="334" t="s">
        <v>290</v>
      </c>
      <c r="U37" s="66"/>
      <c r="V37" s="339" t="s">
        <v>290</v>
      </c>
      <c r="W37" s="340" t="s">
        <v>290</v>
      </c>
      <c r="X37" s="66"/>
      <c r="Y37" s="350" t="s">
        <v>290</v>
      </c>
      <c r="Z37" s="66"/>
      <c r="AA37" s="327" t="s">
        <v>290</v>
      </c>
      <c r="AB37" s="328" t="s">
        <v>290</v>
      </c>
      <c r="AC37" s="66"/>
      <c r="AD37" s="333" t="s">
        <v>290</v>
      </c>
      <c r="AE37" s="334" t="s">
        <v>290</v>
      </c>
      <c r="AF37" s="66"/>
      <c r="AG37" s="339" t="s">
        <v>290</v>
      </c>
      <c r="AH37" s="340" t="s">
        <v>290</v>
      </c>
      <c r="AI37" s="66"/>
      <c r="AJ37" s="350" t="s">
        <v>290</v>
      </c>
      <c r="AK37" s="66"/>
      <c r="AL37" s="327" t="s">
        <v>290</v>
      </c>
      <c r="AM37" s="328" t="s">
        <v>290</v>
      </c>
      <c r="AN37" s="66"/>
      <c r="AO37" s="333" t="s">
        <v>290</v>
      </c>
      <c r="AP37" s="334" t="s">
        <v>290</v>
      </c>
      <c r="AQ37" s="66"/>
      <c r="AR37" s="339" t="s">
        <v>290</v>
      </c>
      <c r="AS37" s="340" t="s">
        <v>290</v>
      </c>
      <c r="AT37" s="66"/>
      <c r="AU37" s="350" t="s">
        <v>290</v>
      </c>
      <c r="AV37" s="66"/>
      <c r="AW37" s="327" t="s">
        <v>290</v>
      </c>
      <c r="AX37" s="328" t="s">
        <v>290</v>
      </c>
      <c r="AY37" s="66"/>
      <c r="AZ37" s="333" t="s">
        <v>290</v>
      </c>
      <c r="BA37" s="334" t="s">
        <v>290</v>
      </c>
      <c r="BB37" s="66"/>
      <c r="BC37" s="339" t="s">
        <v>290</v>
      </c>
      <c r="BD37" s="340" t="s">
        <v>290</v>
      </c>
      <c r="BE37" s="66"/>
      <c r="BF37" s="350" t="s">
        <v>290</v>
      </c>
      <c r="BG37" s="66"/>
      <c r="BH37" s="384"/>
      <c r="BI37" s="66"/>
    </row>
    <row r="38" spans="1:61" x14ac:dyDescent="0.25">
      <c r="A38" s="384"/>
      <c r="B38" s="66"/>
      <c r="C38" s="378" t="s">
        <v>290</v>
      </c>
      <c r="D38" s="316" t="s">
        <v>290</v>
      </c>
      <c r="E38" s="356" t="s">
        <v>290</v>
      </c>
      <c r="F38" s="356" t="s">
        <v>290</v>
      </c>
      <c r="G38" s="317" t="s">
        <v>290</v>
      </c>
      <c r="H38" s="136"/>
      <c r="I38" s="321" t="s">
        <v>290</v>
      </c>
      <c r="J38" s="66"/>
      <c r="K38" s="66"/>
      <c r="L38" s="321" t="s">
        <v>290</v>
      </c>
      <c r="M38" s="324" t="s">
        <v>290</v>
      </c>
      <c r="N38" s="317" t="s">
        <v>290</v>
      </c>
      <c r="O38" s="66"/>
      <c r="P38" s="327" t="s">
        <v>290</v>
      </c>
      <c r="Q38" s="328" t="s">
        <v>290</v>
      </c>
      <c r="R38" s="66"/>
      <c r="S38" s="333" t="s">
        <v>290</v>
      </c>
      <c r="T38" s="334" t="s">
        <v>290</v>
      </c>
      <c r="U38" s="66"/>
      <c r="V38" s="339" t="s">
        <v>290</v>
      </c>
      <c r="W38" s="340" t="s">
        <v>290</v>
      </c>
      <c r="X38" s="66"/>
      <c r="Y38" s="350" t="s">
        <v>290</v>
      </c>
      <c r="Z38" s="66"/>
      <c r="AA38" s="327" t="s">
        <v>290</v>
      </c>
      <c r="AB38" s="328" t="s">
        <v>290</v>
      </c>
      <c r="AC38" s="66"/>
      <c r="AD38" s="333" t="s">
        <v>290</v>
      </c>
      <c r="AE38" s="334" t="s">
        <v>290</v>
      </c>
      <c r="AF38" s="66"/>
      <c r="AG38" s="339" t="s">
        <v>290</v>
      </c>
      <c r="AH38" s="340" t="s">
        <v>290</v>
      </c>
      <c r="AI38" s="66"/>
      <c r="AJ38" s="350" t="s">
        <v>290</v>
      </c>
      <c r="AK38" s="66"/>
      <c r="AL38" s="327" t="s">
        <v>290</v>
      </c>
      <c r="AM38" s="328" t="s">
        <v>290</v>
      </c>
      <c r="AN38" s="66"/>
      <c r="AO38" s="333" t="s">
        <v>290</v>
      </c>
      <c r="AP38" s="334" t="s">
        <v>290</v>
      </c>
      <c r="AQ38" s="66"/>
      <c r="AR38" s="339" t="s">
        <v>290</v>
      </c>
      <c r="AS38" s="340" t="s">
        <v>290</v>
      </c>
      <c r="AT38" s="66"/>
      <c r="AU38" s="350" t="s">
        <v>290</v>
      </c>
      <c r="AV38" s="66"/>
      <c r="AW38" s="327" t="s">
        <v>290</v>
      </c>
      <c r="AX38" s="328" t="s">
        <v>290</v>
      </c>
      <c r="AY38" s="66"/>
      <c r="AZ38" s="333" t="s">
        <v>290</v>
      </c>
      <c r="BA38" s="334" t="s">
        <v>290</v>
      </c>
      <c r="BB38" s="66"/>
      <c r="BC38" s="339" t="s">
        <v>290</v>
      </c>
      <c r="BD38" s="340" t="s">
        <v>290</v>
      </c>
      <c r="BE38" s="66"/>
      <c r="BF38" s="350" t="s">
        <v>290</v>
      </c>
      <c r="BG38" s="66"/>
      <c r="BH38" s="384"/>
      <c r="BI38" s="66"/>
    </row>
    <row r="39" spans="1:61" x14ac:dyDescent="0.25">
      <c r="A39" s="384"/>
      <c r="B39" s="66"/>
      <c r="C39" s="378" t="s">
        <v>290</v>
      </c>
      <c r="D39" s="316" t="s">
        <v>290</v>
      </c>
      <c r="E39" s="356" t="s">
        <v>290</v>
      </c>
      <c r="F39" s="356" t="s">
        <v>290</v>
      </c>
      <c r="G39" s="317" t="s">
        <v>290</v>
      </c>
      <c r="H39" s="136"/>
      <c r="I39" s="321" t="s">
        <v>290</v>
      </c>
      <c r="J39" s="66"/>
      <c r="K39" s="66"/>
      <c r="L39" s="321" t="s">
        <v>290</v>
      </c>
      <c r="M39" s="324" t="s">
        <v>290</v>
      </c>
      <c r="N39" s="317" t="s">
        <v>290</v>
      </c>
      <c r="O39" s="66"/>
      <c r="P39" s="327" t="s">
        <v>290</v>
      </c>
      <c r="Q39" s="328" t="s">
        <v>290</v>
      </c>
      <c r="R39" s="66"/>
      <c r="S39" s="333" t="s">
        <v>290</v>
      </c>
      <c r="T39" s="334" t="s">
        <v>290</v>
      </c>
      <c r="U39" s="66"/>
      <c r="V39" s="339" t="s">
        <v>290</v>
      </c>
      <c r="W39" s="340" t="s">
        <v>290</v>
      </c>
      <c r="X39" s="66"/>
      <c r="Y39" s="350" t="s">
        <v>290</v>
      </c>
      <c r="Z39" s="66"/>
      <c r="AA39" s="327" t="s">
        <v>290</v>
      </c>
      <c r="AB39" s="328" t="s">
        <v>290</v>
      </c>
      <c r="AC39" s="66"/>
      <c r="AD39" s="333" t="s">
        <v>290</v>
      </c>
      <c r="AE39" s="334" t="s">
        <v>290</v>
      </c>
      <c r="AF39" s="66"/>
      <c r="AG39" s="339" t="s">
        <v>290</v>
      </c>
      <c r="AH39" s="340" t="s">
        <v>290</v>
      </c>
      <c r="AI39" s="66"/>
      <c r="AJ39" s="350" t="s">
        <v>290</v>
      </c>
      <c r="AK39" s="66"/>
      <c r="AL39" s="327" t="s">
        <v>290</v>
      </c>
      <c r="AM39" s="328" t="s">
        <v>290</v>
      </c>
      <c r="AN39" s="66"/>
      <c r="AO39" s="333" t="s">
        <v>290</v>
      </c>
      <c r="AP39" s="334" t="s">
        <v>290</v>
      </c>
      <c r="AQ39" s="66"/>
      <c r="AR39" s="339" t="s">
        <v>290</v>
      </c>
      <c r="AS39" s="340" t="s">
        <v>290</v>
      </c>
      <c r="AT39" s="66"/>
      <c r="AU39" s="350" t="s">
        <v>290</v>
      </c>
      <c r="AV39" s="66"/>
      <c r="AW39" s="327" t="s">
        <v>290</v>
      </c>
      <c r="AX39" s="328" t="s">
        <v>290</v>
      </c>
      <c r="AY39" s="66"/>
      <c r="AZ39" s="333" t="s">
        <v>290</v>
      </c>
      <c r="BA39" s="334" t="s">
        <v>290</v>
      </c>
      <c r="BB39" s="66"/>
      <c r="BC39" s="339" t="s">
        <v>290</v>
      </c>
      <c r="BD39" s="340" t="s">
        <v>290</v>
      </c>
      <c r="BE39" s="66"/>
      <c r="BF39" s="350" t="s">
        <v>290</v>
      </c>
      <c r="BG39" s="66"/>
      <c r="BH39" s="384"/>
      <c r="BI39" s="66"/>
    </row>
    <row r="40" spans="1:61" x14ac:dyDescent="0.25">
      <c r="A40" s="384"/>
      <c r="B40" s="66"/>
      <c r="C40" s="378" t="s">
        <v>290</v>
      </c>
      <c r="D40" s="316" t="s">
        <v>290</v>
      </c>
      <c r="E40" s="356" t="s">
        <v>290</v>
      </c>
      <c r="F40" s="356" t="s">
        <v>290</v>
      </c>
      <c r="G40" s="317" t="s">
        <v>290</v>
      </c>
      <c r="H40" s="136"/>
      <c r="I40" s="321" t="s">
        <v>290</v>
      </c>
      <c r="J40" s="66"/>
      <c r="K40" s="66"/>
      <c r="L40" s="321" t="s">
        <v>290</v>
      </c>
      <c r="M40" s="324" t="s">
        <v>290</v>
      </c>
      <c r="N40" s="317" t="s">
        <v>290</v>
      </c>
      <c r="O40" s="66"/>
      <c r="P40" s="327" t="s">
        <v>290</v>
      </c>
      <c r="Q40" s="328" t="s">
        <v>290</v>
      </c>
      <c r="R40" s="66"/>
      <c r="S40" s="333" t="s">
        <v>290</v>
      </c>
      <c r="T40" s="334" t="s">
        <v>290</v>
      </c>
      <c r="U40" s="66"/>
      <c r="V40" s="339" t="s">
        <v>290</v>
      </c>
      <c r="W40" s="340" t="s">
        <v>290</v>
      </c>
      <c r="X40" s="66"/>
      <c r="Y40" s="350" t="s">
        <v>290</v>
      </c>
      <c r="Z40" s="66"/>
      <c r="AA40" s="327" t="s">
        <v>290</v>
      </c>
      <c r="AB40" s="328" t="s">
        <v>290</v>
      </c>
      <c r="AC40" s="66"/>
      <c r="AD40" s="333" t="s">
        <v>290</v>
      </c>
      <c r="AE40" s="334" t="s">
        <v>290</v>
      </c>
      <c r="AF40" s="66"/>
      <c r="AG40" s="339" t="s">
        <v>290</v>
      </c>
      <c r="AH40" s="340" t="s">
        <v>290</v>
      </c>
      <c r="AI40" s="66"/>
      <c r="AJ40" s="350" t="s">
        <v>290</v>
      </c>
      <c r="AK40" s="66"/>
      <c r="AL40" s="327" t="s">
        <v>290</v>
      </c>
      <c r="AM40" s="328" t="s">
        <v>290</v>
      </c>
      <c r="AN40" s="66"/>
      <c r="AO40" s="333" t="s">
        <v>290</v>
      </c>
      <c r="AP40" s="334" t="s">
        <v>290</v>
      </c>
      <c r="AQ40" s="66"/>
      <c r="AR40" s="339" t="s">
        <v>290</v>
      </c>
      <c r="AS40" s="340" t="s">
        <v>290</v>
      </c>
      <c r="AT40" s="66"/>
      <c r="AU40" s="350" t="s">
        <v>290</v>
      </c>
      <c r="AV40" s="66"/>
      <c r="AW40" s="327" t="s">
        <v>290</v>
      </c>
      <c r="AX40" s="328" t="s">
        <v>290</v>
      </c>
      <c r="AY40" s="66"/>
      <c r="AZ40" s="333" t="s">
        <v>290</v>
      </c>
      <c r="BA40" s="334" t="s">
        <v>290</v>
      </c>
      <c r="BB40" s="66"/>
      <c r="BC40" s="339" t="s">
        <v>290</v>
      </c>
      <c r="BD40" s="340" t="s">
        <v>290</v>
      </c>
      <c r="BE40" s="66"/>
      <c r="BF40" s="350" t="s">
        <v>290</v>
      </c>
      <c r="BG40" s="66"/>
      <c r="BH40" s="384"/>
      <c r="BI40" s="66"/>
    </row>
    <row r="41" spans="1:61" x14ac:dyDescent="0.25">
      <c r="A41" s="384"/>
      <c r="B41" s="66"/>
      <c r="C41" s="378" t="s">
        <v>290</v>
      </c>
      <c r="D41" s="316" t="s">
        <v>290</v>
      </c>
      <c r="E41" s="356" t="s">
        <v>290</v>
      </c>
      <c r="F41" s="356" t="s">
        <v>290</v>
      </c>
      <c r="G41" s="317" t="s">
        <v>290</v>
      </c>
      <c r="H41" s="136"/>
      <c r="I41" s="321" t="s">
        <v>290</v>
      </c>
      <c r="J41" s="66"/>
      <c r="K41" s="66"/>
      <c r="L41" s="321" t="s">
        <v>290</v>
      </c>
      <c r="M41" s="324" t="s">
        <v>290</v>
      </c>
      <c r="N41" s="317" t="s">
        <v>290</v>
      </c>
      <c r="O41" s="66"/>
      <c r="P41" s="327" t="s">
        <v>290</v>
      </c>
      <c r="Q41" s="328" t="s">
        <v>290</v>
      </c>
      <c r="R41" s="66"/>
      <c r="S41" s="333" t="s">
        <v>290</v>
      </c>
      <c r="T41" s="334" t="s">
        <v>290</v>
      </c>
      <c r="U41" s="66"/>
      <c r="V41" s="339" t="s">
        <v>290</v>
      </c>
      <c r="W41" s="340" t="s">
        <v>290</v>
      </c>
      <c r="X41" s="66"/>
      <c r="Y41" s="350" t="s">
        <v>290</v>
      </c>
      <c r="Z41" s="66"/>
      <c r="AA41" s="327" t="s">
        <v>290</v>
      </c>
      <c r="AB41" s="328" t="s">
        <v>290</v>
      </c>
      <c r="AC41" s="66"/>
      <c r="AD41" s="333" t="s">
        <v>290</v>
      </c>
      <c r="AE41" s="334" t="s">
        <v>290</v>
      </c>
      <c r="AF41" s="66"/>
      <c r="AG41" s="339" t="s">
        <v>290</v>
      </c>
      <c r="AH41" s="340" t="s">
        <v>290</v>
      </c>
      <c r="AI41" s="66"/>
      <c r="AJ41" s="350" t="s">
        <v>290</v>
      </c>
      <c r="AK41" s="66"/>
      <c r="AL41" s="327" t="s">
        <v>290</v>
      </c>
      <c r="AM41" s="328" t="s">
        <v>290</v>
      </c>
      <c r="AN41" s="66"/>
      <c r="AO41" s="333" t="s">
        <v>290</v>
      </c>
      <c r="AP41" s="334" t="s">
        <v>290</v>
      </c>
      <c r="AQ41" s="66"/>
      <c r="AR41" s="339" t="s">
        <v>290</v>
      </c>
      <c r="AS41" s="340" t="s">
        <v>290</v>
      </c>
      <c r="AT41" s="66"/>
      <c r="AU41" s="350" t="s">
        <v>290</v>
      </c>
      <c r="AV41" s="66"/>
      <c r="AW41" s="327" t="s">
        <v>290</v>
      </c>
      <c r="AX41" s="328" t="s">
        <v>290</v>
      </c>
      <c r="AY41" s="66"/>
      <c r="AZ41" s="333" t="s">
        <v>290</v>
      </c>
      <c r="BA41" s="334" t="s">
        <v>290</v>
      </c>
      <c r="BB41" s="66"/>
      <c r="BC41" s="339" t="s">
        <v>290</v>
      </c>
      <c r="BD41" s="340" t="s">
        <v>290</v>
      </c>
      <c r="BE41" s="66"/>
      <c r="BF41" s="350" t="s">
        <v>290</v>
      </c>
      <c r="BG41" s="66"/>
      <c r="BH41" s="384"/>
      <c r="BI41" s="66"/>
    </row>
    <row r="42" spans="1:61" x14ac:dyDescent="0.25">
      <c r="A42" s="384"/>
      <c r="B42" s="66"/>
      <c r="C42" s="378" t="s">
        <v>290</v>
      </c>
      <c r="D42" s="316" t="s">
        <v>290</v>
      </c>
      <c r="E42" s="356" t="s">
        <v>290</v>
      </c>
      <c r="F42" s="356" t="s">
        <v>290</v>
      </c>
      <c r="G42" s="317" t="s">
        <v>290</v>
      </c>
      <c r="H42" s="136"/>
      <c r="I42" s="321" t="s">
        <v>290</v>
      </c>
      <c r="J42" s="66"/>
      <c r="K42" s="66"/>
      <c r="L42" s="321" t="s">
        <v>290</v>
      </c>
      <c r="M42" s="324" t="s">
        <v>290</v>
      </c>
      <c r="N42" s="317" t="s">
        <v>290</v>
      </c>
      <c r="O42" s="66"/>
      <c r="P42" s="327" t="s">
        <v>290</v>
      </c>
      <c r="Q42" s="328" t="s">
        <v>290</v>
      </c>
      <c r="R42" s="66"/>
      <c r="S42" s="333" t="s">
        <v>290</v>
      </c>
      <c r="T42" s="334" t="s">
        <v>290</v>
      </c>
      <c r="U42" s="66"/>
      <c r="V42" s="339" t="s">
        <v>290</v>
      </c>
      <c r="W42" s="340" t="s">
        <v>290</v>
      </c>
      <c r="X42" s="66"/>
      <c r="Y42" s="350" t="s">
        <v>290</v>
      </c>
      <c r="Z42" s="66"/>
      <c r="AA42" s="327" t="s">
        <v>290</v>
      </c>
      <c r="AB42" s="328" t="s">
        <v>290</v>
      </c>
      <c r="AC42" s="66"/>
      <c r="AD42" s="333" t="s">
        <v>290</v>
      </c>
      <c r="AE42" s="334" t="s">
        <v>290</v>
      </c>
      <c r="AF42" s="66"/>
      <c r="AG42" s="339" t="s">
        <v>290</v>
      </c>
      <c r="AH42" s="340" t="s">
        <v>290</v>
      </c>
      <c r="AI42" s="66"/>
      <c r="AJ42" s="350" t="s">
        <v>290</v>
      </c>
      <c r="AK42" s="66"/>
      <c r="AL42" s="327" t="s">
        <v>290</v>
      </c>
      <c r="AM42" s="328" t="s">
        <v>290</v>
      </c>
      <c r="AN42" s="66"/>
      <c r="AO42" s="333" t="s">
        <v>290</v>
      </c>
      <c r="AP42" s="334" t="s">
        <v>290</v>
      </c>
      <c r="AQ42" s="66"/>
      <c r="AR42" s="339" t="s">
        <v>290</v>
      </c>
      <c r="AS42" s="340" t="s">
        <v>290</v>
      </c>
      <c r="AT42" s="66"/>
      <c r="AU42" s="350" t="s">
        <v>290</v>
      </c>
      <c r="AV42" s="66"/>
      <c r="AW42" s="327" t="s">
        <v>290</v>
      </c>
      <c r="AX42" s="328" t="s">
        <v>290</v>
      </c>
      <c r="AY42" s="66"/>
      <c r="AZ42" s="333" t="s">
        <v>290</v>
      </c>
      <c r="BA42" s="334" t="s">
        <v>290</v>
      </c>
      <c r="BB42" s="66"/>
      <c r="BC42" s="339" t="s">
        <v>290</v>
      </c>
      <c r="BD42" s="340" t="s">
        <v>290</v>
      </c>
      <c r="BE42" s="66"/>
      <c r="BF42" s="350" t="s">
        <v>290</v>
      </c>
      <c r="BG42" s="66"/>
      <c r="BH42" s="384"/>
      <c r="BI42" s="66"/>
    </row>
    <row r="43" spans="1:61" x14ac:dyDescent="0.25">
      <c r="A43" s="384"/>
      <c r="B43" s="66"/>
      <c r="C43" s="378" t="s">
        <v>290</v>
      </c>
      <c r="D43" s="316" t="s">
        <v>290</v>
      </c>
      <c r="E43" s="356" t="s">
        <v>290</v>
      </c>
      <c r="F43" s="356" t="s">
        <v>290</v>
      </c>
      <c r="G43" s="317" t="s">
        <v>290</v>
      </c>
      <c r="H43" s="136"/>
      <c r="I43" s="321" t="s">
        <v>290</v>
      </c>
      <c r="J43" s="66"/>
      <c r="K43" s="66"/>
      <c r="L43" s="321" t="s">
        <v>290</v>
      </c>
      <c r="M43" s="324" t="s">
        <v>290</v>
      </c>
      <c r="N43" s="317" t="s">
        <v>290</v>
      </c>
      <c r="O43" s="66"/>
      <c r="P43" s="327" t="s">
        <v>290</v>
      </c>
      <c r="Q43" s="328" t="s">
        <v>290</v>
      </c>
      <c r="R43" s="66"/>
      <c r="S43" s="333" t="s">
        <v>290</v>
      </c>
      <c r="T43" s="334" t="s">
        <v>290</v>
      </c>
      <c r="U43" s="66"/>
      <c r="V43" s="339" t="s">
        <v>290</v>
      </c>
      <c r="W43" s="340" t="s">
        <v>290</v>
      </c>
      <c r="X43" s="66"/>
      <c r="Y43" s="350" t="s">
        <v>290</v>
      </c>
      <c r="Z43" s="66"/>
      <c r="AA43" s="327" t="s">
        <v>290</v>
      </c>
      <c r="AB43" s="328" t="s">
        <v>290</v>
      </c>
      <c r="AC43" s="66"/>
      <c r="AD43" s="333" t="s">
        <v>290</v>
      </c>
      <c r="AE43" s="334" t="s">
        <v>290</v>
      </c>
      <c r="AF43" s="66"/>
      <c r="AG43" s="339" t="s">
        <v>290</v>
      </c>
      <c r="AH43" s="340" t="s">
        <v>290</v>
      </c>
      <c r="AI43" s="66"/>
      <c r="AJ43" s="350" t="s">
        <v>290</v>
      </c>
      <c r="AK43" s="66"/>
      <c r="AL43" s="327" t="s">
        <v>290</v>
      </c>
      <c r="AM43" s="328" t="s">
        <v>290</v>
      </c>
      <c r="AN43" s="66"/>
      <c r="AO43" s="333" t="s">
        <v>290</v>
      </c>
      <c r="AP43" s="334" t="s">
        <v>290</v>
      </c>
      <c r="AQ43" s="66"/>
      <c r="AR43" s="339" t="s">
        <v>290</v>
      </c>
      <c r="AS43" s="340" t="s">
        <v>290</v>
      </c>
      <c r="AT43" s="66"/>
      <c r="AU43" s="350" t="s">
        <v>290</v>
      </c>
      <c r="AV43" s="66"/>
      <c r="AW43" s="327" t="s">
        <v>290</v>
      </c>
      <c r="AX43" s="328" t="s">
        <v>290</v>
      </c>
      <c r="AY43" s="66"/>
      <c r="AZ43" s="333" t="s">
        <v>290</v>
      </c>
      <c r="BA43" s="334" t="s">
        <v>290</v>
      </c>
      <c r="BB43" s="66"/>
      <c r="BC43" s="339" t="s">
        <v>290</v>
      </c>
      <c r="BD43" s="340" t="s">
        <v>290</v>
      </c>
      <c r="BE43" s="66"/>
      <c r="BF43" s="350" t="s">
        <v>290</v>
      </c>
      <c r="BG43" s="66"/>
      <c r="BH43" s="384"/>
      <c r="BI43" s="66"/>
    </row>
    <row r="44" spans="1:61" x14ac:dyDescent="0.25">
      <c r="A44" s="384"/>
      <c r="B44" s="66"/>
      <c r="C44" s="378" t="s">
        <v>290</v>
      </c>
      <c r="D44" s="316" t="s">
        <v>290</v>
      </c>
      <c r="E44" s="356" t="s">
        <v>290</v>
      </c>
      <c r="F44" s="356" t="s">
        <v>290</v>
      </c>
      <c r="G44" s="317" t="s">
        <v>290</v>
      </c>
      <c r="H44" s="136"/>
      <c r="I44" s="321" t="s">
        <v>290</v>
      </c>
      <c r="J44" s="66"/>
      <c r="K44" s="66"/>
      <c r="L44" s="321" t="s">
        <v>290</v>
      </c>
      <c r="M44" s="324" t="s">
        <v>290</v>
      </c>
      <c r="N44" s="317" t="s">
        <v>290</v>
      </c>
      <c r="O44" s="66"/>
      <c r="P44" s="327" t="s">
        <v>290</v>
      </c>
      <c r="Q44" s="328" t="s">
        <v>290</v>
      </c>
      <c r="R44" s="66"/>
      <c r="S44" s="333" t="s">
        <v>290</v>
      </c>
      <c r="T44" s="334" t="s">
        <v>290</v>
      </c>
      <c r="U44" s="66"/>
      <c r="V44" s="339" t="s">
        <v>290</v>
      </c>
      <c r="W44" s="340" t="s">
        <v>290</v>
      </c>
      <c r="X44" s="66"/>
      <c r="Y44" s="350" t="s">
        <v>290</v>
      </c>
      <c r="Z44" s="66"/>
      <c r="AA44" s="327" t="s">
        <v>290</v>
      </c>
      <c r="AB44" s="328" t="s">
        <v>290</v>
      </c>
      <c r="AC44" s="66"/>
      <c r="AD44" s="333" t="s">
        <v>290</v>
      </c>
      <c r="AE44" s="334" t="s">
        <v>290</v>
      </c>
      <c r="AF44" s="66"/>
      <c r="AG44" s="339" t="s">
        <v>290</v>
      </c>
      <c r="AH44" s="340" t="s">
        <v>290</v>
      </c>
      <c r="AI44" s="66"/>
      <c r="AJ44" s="350" t="s">
        <v>290</v>
      </c>
      <c r="AK44" s="66"/>
      <c r="AL44" s="327" t="s">
        <v>290</v>
      </c>
      <c r="AM44" s="328" t="s">
        <v>290</v>
      </c>
      <c r="AN44" s="66"/>
      <c r="AO44" s="333" t="s">
        <v>290</v>
      </c>
      <c r="AP44" s="334" t="s">
        <v>290</v>
      </c>
      <c r="AQ44" s="66"/>
      <c r="AR44" s="339" t="s">
        <v>290</v>
      </c>
      <c r="AS44" s="340" t="s">
        <v>290</v>
      </c>
      <c r="AT44" s="66"/>
      <c r="AU44" s="350" t="s">
        <v>290</v>
      </c>
      <c r="AV44" s="66"/>
      <c r="AW44" s="327" t="s">
        <v>290</v>
      </c>
      <c r="AX44" s="328" t="s">
        <v>290</v>
      </c>
      <c r="AY44" s="66"/>
      <c r="AZ44" s="333" t="s">
        <v>290</v>
      </c>
      <c r="BA44" s="334" t="s">
        <v>290</v>
      </c>
      <c r="BB44" s="66"/>
      <c r="BC44" s="339" t="s">
        <v>290</v>
      </c>
      <c r="BD44" s="340" t="s">
        <v>290</v>
      </c>
      <c r="BE44" s="66"/>
      <c r="BF44" s="350" t="s">
        <v>290</v>
      </c>
      <c r="BG44" s="66"/>
      <c r="BH44" s="384"/>
      <c r="BI44" s="66"/>
    </row>
    <row r="45" spans="1:61" x14ac:dyDescent="0.25">
      <c r="A45" s="384"/>
      <c r="B45" s="66"/>
      <c r="C45" s="378" t="s">
        <v>290</v>
      </c>
      <c r="D45" s="316" t="s">
        <v>290</v>
      </c>
      <c r="E45" s="356" t="s">
        <v>290</v>
      </c>
      <c r="F45" s="356" t="s">
        <v>290</v>
      </c>
      <c r="G45" s="317" t="s">
        <v>290</v>
      </c>
      <c r="H45" s="136"/>
      <c r="I45" s="321" t="s">
        <v>290</v>
      </c>
      <c r="J45" s="66"/>
      <c r="K45" s="66"/>
      <c r="L45" s="321" t="s">
        <v>290</v>
      </c>
      <c r="M45" s="324" t="s">
        <v>290</v>
      </c>
      <c r="N45" s="317" t="s">
        <v>290</v>
      </c>
      <c r="O45" s="66"/>
      <c r="P45" s="327" t="s">
        <v>290</v>
      </c>
      <c r="Q45" s="328" t="s">
        <v>290</v>
      </c>
      <c r="R45" s="66"/>
      <c r="S45" s="333" t="s">
        <v>290</v>
      </c>
      <c r="T45" s="334" t="s">
        <v>290</v>
      </c>
      <c r="U45" s="66"/>
      <c r="V45" s="339" t="s">
        <v>290</v>
      </c>
      <c r="W45" s="340" t="s">
        <v>290</v>
      </c>
      <c r="X45" s="66"/>
      <c r="Y45" s="350" t="s">
        <v>290</v>
      </c>
      <c r="Z45" s="66"/>
      <c r="AA45" s="327" t="s">
        <v>290</v>
      </c>
      <c r="AB45" s="328" t="s">
        <v>290</v>
      </c>
      <c r="AC45" s="66"/>
      <c r="AD45" s="333" t="s">
        <v>290</v>
      </c>
      <c r="AE45" s="334" t="s">
        <v>290</v>
      </c>
      <c r="AF45" s="66"/>
      <c r="AG45" s="339" t="s">
        <v>290</v>
      </c>
      <c r="AH45" s="340" t="s">
        <v>290</v>
      </c>
      <c r="AI45" s="66"/>
      <c r="AJ45" s="350" t="s">
        <v>290</v>
      </c>
      <c r="AK45" s="66"/>
      <c r="AL45" s="327" t="s">
        <v>290</v>
      </c>
      <c r="AM45" s="328" t="s">
        <v>290</v>
      </c>
      <c r="AN45" s="66"/>
      <c r="AO45" s="333" t="s">
        <v>290</v>
      </c>
      <c r="AP45" s="334" t="s">
        <v>290</v>
      </c>
      <c r="AQ45" s="66"/>
      <c r="AR45" s="339" t="s">
        <v>290</v>
      </c>
      <c r="AS45" s="340" t="s">
        <v>290</v>
      </c>
      <c r="AT45" s="66"/>
      <c r="AU45" s="350" t="s">
        <v>290</v>
      </c>
      <c r="AV45" s="66"/>
      <c r="AW45" s="327" t="s">
        <v>290</v>
      </c>
      <c r="AX45" s="328" t="s">
        <v>290</v>
      </c>
      <c r="AY45" s="66"/>
      <c r="AZ45" s="333" t="s">
        <v>290</v>
      </c>
      <c r="BA45" s="334" t="s">
        <v>290</v>
      </c>
      <c r="BB45" s="66"/>
      <c r="BC45" s="339" t="s">
        <v>290</v>
      </c>
      <c r="BD45" s="340" t="s">
        <v>290</v>
      </c>
      <c r="BE45" s="66"/>
      <c r="BF45" s="350" t="s">
        <v>290</v>
      </c>
      <c r="BG45" s="66"/>
      <c r="BH45" s="384"/>
      <c r="BI45" s="66"/>
    </row>
    <row r="46" spans="1:61" x14ac:dyDescent="0.25">
      <c r="A46" s="384"/>
      <c r="B46" s="66"/>
      <c r="C46" s="378" t="s">
        <v>290</v>
      </c>
      <c r="D46" s="316" t="s">
        <v>290</v>
      </c>
      <c r="E46" s="356" t="s">
        <v>290</v>
      </c>
      <c r="F46" s="356" t="s">
        <v>290</v>
      </c>
      <c r="G46" s="317" t="s">
        <v>290</v>
      </c>
      <c r="H46" s="136"/>
      <c r="I46" s="321" t="s">
        <v>290</v>
      </c>
      <c r="J46" s="66"/>
      <c r="K46" s="66"/>
      <c r="L46" s="321" t="s">
        <v>290</v>
      </c>
      <c r="M46" s="324" t="s">
        <v>290</v>
      </c>
      <c r="N46" s="317" t="s">
        <v>290</v>
      </c>
      <c r="O46" s="66"/>
      <c r="P46" s="327" t="s">
        <v>290</v>
      </c>
      <c r="Q46" s="328" t="s">
        <v>290</v>
      </c>
      <c r="R46" s="66"/>
      <c r="S46" s="333" t="s">
        <v>290</v>
      </c>
      <c r="T46" s="334" t="s">
        <v>290</v>
      </c>
      <c r="U46" s="66"/>
      <c r="V46" s="339" t="s">
        <v>290</v>
      </c>
      <c r="W46" s="340" t="s">
        <v>290</v>
      </c>
      <c r="X46" s="66"/>
      <c r="Y46" s="350" t="s">
        <v>290</v>
      </c>
      <c r="Z46" s="66"/>
      <c r="AA46" s="327" t="s">
        <v>290</v>
      </c>
      <c r="AB46" s="328" t="s">
        <v>290</v>
      </c>
      <c r="AC46" s="66"/>
      <c r="AD46" s="333" t="s">
        <v>290</v>
      </c>
      <c r="AE46" s="334" t="s">
        <v>290</v>
      </c>
      <c r="AF46" s="66"/>
      <c r="AG46" s="339" t="s">
        <v>290</v>
      </c>
      <c r="AH46" s="340" t="s">
        <v>290</v>
      </c>
      <c r="AI46" s="66"/>
      <c r="AJ46" s="350" t="s">
        <v>290</v>
      </c>
      <c r="AK46" s="66"/>
      <c r="AL46" s="327" t="s">
        <v>290</v>
      </c>
      <c r="AM46" s="328" t="s">
        <v>290</v>
      </c>
      <c r="AN46" s="66"/>
      <c r="AO46" s="333" t="s">
        <v>290</v>
      </c>
      <c r="AP46" s="334" t="s">
        <v>290</v>
      </c>
      <c r="AQ46" s="66"/>
      <c r="AR46" s="339" t="s">
        <v>290</v>
      </c>
      <c r="AS46" s="340" t="s">
        <v>290</v>
      </c>
      <c r="AT46" s="66"/>
      <c r="AU46" s="350" t="s">
        <v>290</v>
      </c>
      <c r="AV46" s="66"/>
      <c r="AW46" s="327" t="s">
        <v>290</v>
      </c>
      <c r="AX46" s="328" t="s">
        <v>290</v>
      </c>
      <c r="AY46" s="66"/>
      <c r="AZ46" s="333" t="s">
        <v>290</v>
      </c>
      <c r="BA46" s="334" t="s">
        <v>290</v>
      </c>
      <c r="BB46" s="66"/>
      <c r="BC46" s="339" t="s">
        <v>290</v>
      </c>
      <c r="BD46" s="340" t="s">
        <v>290</v>
      </c>
      <c r="BE46" s="66"/>
      <c r="BF46" s="350" t="s">
        <v>290</v>
      </c>
      <c r="BG46" s="66"/>
      <c r="BH46" s="384"/>
      <c r="BI46" s="66"/>
    </row>
    <row r="47" spans="1:61" x14ac:dyDescent="0.25">
      <c r="A47" s="384"/>
      <c r="B47" s="66"/>
      <c r="C47" s="378" t="s">
        <v>290</v>
      </c>
      <c r="D47" s="316" t="s">
        <v>290</v>
      </c>
      <c r="E47" s="356" t="s">
        <v>290</v>
      </c>
      <c r="F47" s="356" t="s">
        <v>290</v>
      </c>
      <c r="G47" s="317" t="s">
        <v>290</v>
      </c>
      <c r="H47" s="136"/>
      <c r="I47" s="321" t="s">
        <v>290</v>
      </c>
      <c r="J47" s="66"/>
      <c r="K47" s="66"/>
      <c r="L47" s="321" t="s">
        <v>290</v>
      </c>
      <c r="M47" s="324" t="s">
        <v>290</v>
      </c>
      <c r="N47" s="317" t="s">
        <v>290</v>
      </c>
      <c r="O47" s="66"/>
      <c r="P47" s="327" t="s">
        <v>290</v>
      </c>
      <c r="Q47" s="328" t="s">
        <v>290</v>
      </c>
      <c r="R47" s="66"/>
      <c r="S47" s="333" t="s">
        <v>290</v>
      </c>
      <c r="T47" s="334" t="s">
        <v>290</v>
      </c>
      <c r="U47" s="66"/>
      <c r="V47" s="339" t="s">
        <v>290</v>
      </c>
      <c r="W47" s="340" t="s">
        <v>290</v>
      </c>
      <c r="X47" s="66"/>
      <c r="Y47" s="350" t="s">
        <v>290</v>
      </c>
      <c r="Z47" s="66"/>
      <c r="AA47" s="327" t="s">
        <v>290</v>
      </c>
      <c r="AB47" s="328" t="s">
        <v>290</v>
      </c>
      <c r="AC47" s="66"/>
      <c r="AD47" s="333" t="s">
        <v>290</v>
      </c>
      <c r="AE47" s="334" t="s">
        <v>290</v>
      </c>
      <c r="AF47" s="66"/>
      <c r="AG47" s="339" t="s">
        <v>290</v>
      </c>
      <c r="AH47" s="340" t="s">
        <v>290</v>
      </c>
      <c r="AI47" s="66"/>
      <c r="AJ47" s="350" t="s">
        <v>290</v>
      </c>
      <c r="AK47" s="66"/>
      <c r="AL47" s="327" t="s">
        <v>290</v>
      </c>
      <c r="AM47" s="328" t="s">
        <v>290</v>
      </c>
      <c r="AN47" s="66"/>
      <c r="AO47" s="333" t="s">
        <v>290</v>
      </c>
      <c r="AP47" s="334" t="s">
        <v>290</v>
      </c>
      <c r="AQ47" s="66"/>
      <c r="AR47" s="339" t="s">
        <v>290</v>
      </c>
      <c r="AS47" s="340" t="s">
        <v>290</v>
      </c>
      <c r="AT47" s="66"/>
      <c r="AU47" s="350" t="s">
        <v>290</v>
      </c>
      <c r="AV47" s="66"/>
      <c r="AW47" s="327" t="s">
        <v>290</v>
      </c>
      <c r="AX47" s="328" t="s">
        <v>290</v>
      </c>
      <c r="AY47" s="66"/>
      <c r="AZ47" s="333" t="s">
        <v>290</v>
      </c>
      <c r="BA47" s="334" t="s">
        <v>290</v>
      </c>
      <c r="BB47" s="66"/>
      <c r="BC47" s="339" t="s">
        <v>290</v>
      </c>
      <c r="BD47" s="340" t="s">
        <v>290</v>
      </c>
      <c r="BE47" s="66"/>
      <c r="BF47" s="350" t="s">
        <v>290</v>
      </c>
      <c r="BG47" s="66"/>
      <c r="BH47" s="384"/>
      <c r="BI47" s="66"/>
    </row>
    <row r="48" spans="1:61" x14ac:dyDescent="0.25">
      <c r="A48" s="384"/>
      <c r="B48" s="66"/>
      <c r="C48" s="378" t="s">
        <v>290</v>
      </c>
      <c r="D48" s="316" t="s">
        <v>290</v>
      </c>
      <c r="E48" s="356" t="s">
        <v>290</v>
      </c>
      <c r="F48" s="356" t="s">
        <v>290</v>
      </c>
      <c r="G48" s="317" t="s">
        <v>290</v>
      </c>
      <c r="H48" s="136"/>
      <c r="I48" s="321" t="s">
        <v>290</v>
      </c>
      <c r="J48" s="66"/>
      <c r="K48" s="66"/>
      <c r="L48" s="321" t="s">
        <v>290</v>
      </c>
      <c r="M48" s="324" t="s">
        <v>290</v>
      </c>
      <c r="N48" s="317" t="s">
        <v>290</v>
      </c>
      <c r="O48" s="66"/>
      <c r="P48" s="327" t="s">
        <v>290</v>
      </c>
      <c r="Q48" s="328" t="s">
        <v>290</v>
      </c>
      <c r="R48" s="66"/>
      <c r="S48" s="333" t="s">
        <v>290</v>
      </c>
      <c r="T48" s="334" t="s">
        <v>290</v>
      </c>
      <c r="U48" s="66"/>
      <c r="V48" s="339" t="s">
        <v>290</v>
      </c>
      <c r="W48" s="340" t="s">
        <v>290</v>
      </c>
      <c r="X48" s="66"/>
      <c r="Y48" s="350" t="s">
        <v>290</v>
      </c>
      <c r="Z48" s="66"/>
      <c r="AA48" s="327" t="s">
        <v>290</v>
      </c>
      <c r="AB48" s="328" t="s">
        <v>290</v>
      </c>
      <c r="AC48" s="66"/>
      <c r="AD48" s="333" t="s">
        <v>290</v>
      </c>
      <c r="AE48" s="334" t="s">
        <v>290</v>
      </c>
      <c r="AF48" s="66"/>
      <c r="AG48" s="339" t="s">
        <v>290</v>
      </c>
      <c r="AH48" s="340" t="s">
        <v>290</v>
      </c>
      <c r="AI48" s="66"/>
      <c r="AJ48" s="350" t="s">
        <v>290</v>
      </c>
      <c r="AK48" s="66"/>
      <c r="AL48" s="327" t="s">
        <v>290</v>
      </c>
      <c r="AM48" s="328" t="s">
        <v>290</v>
      </c>
      <c r="AN48" s="66"/>
      <c r="AO48" s="333" t="s">
        <v>290</v>
      </c>
      <c r="AP48" s="334" t="s">
        <v>290</v>
      </c>
      <c r="AQ48" s="66"/>
      <c r="AR48" s="339" t="s">
        <v>290</v>
      </c>
      <c r="AS48" s="340" t="s">
        <v>290</v>
      </c>
      <c r="AT48" s="66"/>
      <c r="AU48" s="350" t="s">
        <v>290</v>
      </c>
      <c r="AV48" s="66"/>
      <c r="AW48" s="327" t="s">
        <v>290</v>
      </c>
      <c r="AX48" s="328" t="s">
        <v>290</v>
      </c>
      <c r="AY48" s="66"/>
      <c r="AZ48" s="333" t="s">
        <v>290</v>
      </c>
      <c r="BA48" s="334" t="s">
        <v>290</v>
      </c>
      <c r="BB48" s="66"/>
      <c r="BC48" s="339" t="s">
        <v>290</v>
      </c>
      <c r="BD48" s="340" t="s">
        <v>290</v>
      </c>
      <c r="BE48" s="66"/>
      <c r="BF48" s="350" t="s">
        <v>290</v>
      </c>
      <c r="BG48" s="66"/>
      <c r="BH48" s="384"/>
      <c r="BI48" s="66"/>
    </row>
    <row r="49" spans="1:61" x14ac:dyDescent="0.25">
      <c r="A49" s="384"/>
      <c r="B49" s="66"/>
      <c r="C49" s="378" t="s">
        <v>290</v>
      </c>
      <c r="D49" s="316" t="s">
        <v>290</v>
      </c>
      <c r="E49" s="356" t="s">
        <v>290</v>
      </c>
      <c r="F49" s="356" t="s">
        <v>290</v>
      </c>
      <c r="G49" s="317" t="s">
        <v>290</v>
      </c>
      <c r="H49" s="136"/>
      <c r="I49" s="321" t="s">
        <v>290</v>
      </c>
      <c r="J49" s="66"/>
      <c r="K49" s="66"/>
      <c r="L49" s="321" t="s">
        <v>290</v>
      </c>
      <c r="M49" s="324" t="s">
        <v>290</v>
      </c>
      <c r="N49" s="317" t="s">
        <v>290</v>
      </c>
      <c r="O49" s="66"/>
      <c r="P49" s="327" t="s">
        <v>290</v>
      </c>
      <c r="Q49" s="328" t="s">
        <v>290</v>
      </c>
      <c r="R49" s="66"/>
      <c r="S49" s="333" t="s">
        <v>290</v>
      </c>
      <c r="T49" s="334" t="s">
        <v>290</v>
      </c>
      <c r="U49" s="66"/>
      <c r="V49" s="339" t="s">
        <v>290</v>
      </c>
      <c r="W49" s="340" t="s">
        <v>290</v>
      </c>
      <c r="X49" s="66"/>
      <c r="Y49" s="350" t="s">
        <v>290</v>
      </c>
      <c r="Z49" s="66"/>
      <c r="AA49" s="327" t="s">
        <v>290</v>
      </c>
      <c r="AB49" s="328" t="s">
        <v>290</v>
      </c>
      <c r="AC49" s="66"/>
      <c r="AD49" s="333" t="s">
        <v>290</v>
      </c>
      <c r="AE49" s="334" t="s">
        <v>290</v>
      </c>
      <c r="AF49" s="66"/>
      <c r="AG49" s="339" t="s">
        <v>290</v>
      </c>
      <c r="AH49" s="340" t="s">
        <v>290</v>
      </c>
      <c r="AI49" s="66"/>
      <c r="AJ49" s="350" t="s">
        <v>290</v>
      </c>
      <c r="AK49" s="66"/>
      <c r="AL49" s="327" t="s">
        <v>290</v>
      </c>
      <c r="AM49" s="328" t="s">
        <v>290</v>
      </c>
      <c r="AN49" s="66"/>
      <c r="AO49" s="333" t="s">
        <v>290</v>
      </c>
      <c r="AP49" s="334" t="s">
        <v>290</v>
      </c>
      <c r="AQ49" s="66"/>
      <c r="AR49" s="339" t="s">
        <v>290</v>
      </c>
      <c r="AS49" s="340" t="s">
        <v>290</v>
      </c>
      <c r="AT49" s="66"/>
      <c r="AU49" s="350" t="s">
        <v>290</v>
      </c>
      <c r="AV49" s="66"/>
      <c r="AW49" s="327" t="s">
        <v>290</v>
      </c>
      <c r="AX49" s="328" t="s">
        <v>290</v>
      </c>
      <c r="AY49" s="66"/>
      <c r="AZ49" s="333" t="s">
        <v>290</v>
      </c>
      <c r="BA49" s="334" t="s">
        <v>290</v>
      </c>
      <c r="BB49" s="66"/>
      <c r="BC49" s="339" t="s">
        <v>290</v>
      </c>
      <c r="BD49" s="340" t="s">
        <v>290</v>
      </c>
      <c r="BE49" s="66"/>
      <c r="BF49" s="350" t="s">
        <v>290</v>
      </c>
      <c r="BG49" s="66"/>
      <c r="BH49" s="384"/>
      <c r="BI49" s="66"/>
    </row>
    <row r="50" spans="1:61" x14ac:dyDescent="0.25">
      <c r="A50" s="384"/>
      <c r="B50" s="66"/>
      <c r="C50" s="378" t="s">
        <v>290</v>
      </c>
      <c r="D50" s="316" t="s">
        <v>290</v>
      </c>
      <c r="E50" s="356" t="s">
        <v>290</v>
      </c>
      <c r="F50" s="356" t="s">
        <v>290</v>
      </c>
      <c r="G50" s="317" t="s">
        <v>290</v>
      </c>
      <c r="H50" s="136"/>
      <c r="I50" s="321" t="s">
        <v>290</v>
      </c>
      <c r="J50" s="66"/>
      <c r="K50" s="66"/>
      <c r="L50" s="321" t="s">
        <v>290</v>
      </c>
      <c r="M50" s="324" t="s">
        <v>290</v>
      </c>
      <c r="N50" s="317" t="s">
        <v>290</v>
      </c>
      <c r="O50" s="66"/>
      <c r="P50" s="327" t="s">
        <v>290</v>
      </c>
      <c r="Q50" s="328" t="s">
        <v>290</v>
      </c>
      <c r="R50" s="66"/>
      <c r="S50" s="333" t="s">
        <v>290</v>
      </c>
      <c r="T50" s="334" t="s">
        <v>290</v>
      </c>
      <c r="U50" s="66"/>
      <c r="V50" s="339" t="s">
        <v>290</v>
      </c>
      <c r="W50" s="340" t="s">
        <v>290</v>
      </c>
      <c r="X50" s="66"/>
      <c r="Y50" s="350" t="s">
        <v>290</v>
      </c>
      <c r="Z50" s="66"/>
      <c r="AA50" s="327" t="s">
        <v>290</v>
      </c>
      <c r="AB50" s="328" t="s">
        <v>290</v>
      </c>
      <c r="AC50" s="66"/>
      <c r="AD50" s="333" t="s">
        <v>290</v>
      </c>
      <c r="AE50" s="334" t="s">
        <v>290</v>
      </c>
      <c r="AF50" s="66"/>
      <c r="AG50" s="339" t="s">
        <v>290</v>
      </c>
      <c r="AH50" s="340" t="s">
        <v>290</v>
      </c>
      <c r="AI50" s="66"/>
      <c r="AJ50" s="350" t="s">
        <v>290</v>
      </c>
      <c r="AK50" s="66"/>
      <c r="AL50" s="327" t="s">
        <v>290</v>
      </c>
      <c r="AM50" s="328" t="s">
        <v>290</v>
      </c>
      <c r="AN50" s="66"/>
      <c r="AO50" s="333" t="s">
        <v>290</v>
      </c>
      <c r="AP50" s="334" t="s">
        <v>290</v>
      </c>
      <c r="AQ50" s="66"/>
      <c r="AR50" s="339" t="s">
        <v>290</v>
      </c>
      <c r="AS50" s="340" t="s">
        <v>290</v>
      </c>
      <c r="AT50" s="66"/>
      <c r="AU50" s="350" t="s">
        <v>290</v>
      </c>
      <c r="AV50" s="66"/>
      <c r="AW50" s="327" t="s">
        <v>290</v>
      </c>
      <c r="AX50" s="328" t="s">
        <v>290</v>
      </c>
      <c r="AY50" s="66"/>
      <c r="AZ50" s="333" t="s">
        <v>290</v>
      </c>
      <c r="BA50" s="334" t="s">
        <v>290</v>
      </c>
      <c r="BB50" s="66"/>
      <c r="BC50" s="339" t="s">
        <v>290</v>
      </c>
      <c r="BD50" s="340" t="s">
        <v>290</v>
      </c>
      <c r="BE50" s="66"/>
      <c r="BF50" s="350" t="s">
        <v>290</v>
      </c>
      <c r="BG50" s="66"/>
      <c r="BH50" s="384"/>
      <c r="BI50" s="66"/>
    </row>
    <row r="51" spans="1:61" x14ac:dyDescent="0.25">
      <c r="A51" s="384"/>
      <c r="B51" s="66"/>
      <c r="C51" s="378" t="s">
        <v>290</v>
      </c>
      <c r="D51" s="316" t="s">
        <v>290</v>
      </c>
      <c r="E51" s="356" t="s">
        <v>290</v>
      </c>
      <c r="F51" s="356" t="s">
        <v>290</v>
      </c>
      <c r="G51" s="317" t="s">
        <v>290</v>
      </c>
      <c r="H51" s="136"/>
      <c r="I51" s="321" t="s">
        <v>290</v>
      </c>
      <c r="J51" s="66"/>
      <c r="K51" s="66"/>
      <c r="L51" s="321" t="s">
        <v>290</v>
      </c>
      <c r="M51" s="324" t="s">
        <v>290</v>
      </c>
      <c r="N51" s="317" t="s">
        <v>290</v>
      </c>
      <c r="O51" s="66"/>
      <c r="P51" s="327" t="s">
        <v>290</v>
      </c>
      <c r="Q51" s="328" t="s">
        <v>290</v>
      </c>
      <c r="R51" s="66"/>
      <c r="S51" s="333" t="s">
        <v>290</v>
      </c>
      <c r="T51" s="334" t="s">
        <v>290</v>
      </c>
      <c r="U51" s="66"/>
      <c r="V51" s="339" t="s">
        <v>290</v>
      </c>
      <c r="W51" s="340" t="s">
        <v>290</v>
      </c>
      <c r="X51" s="66"/>
      <c r="Y51" s="350" t="s">
        <v>290</v>
      </c>
      <c r="Z51" s="66"/>
      <c r="AA51" s="327" t="s">
        <v>290</v>
      </c>
      <c r="AB51" s="328" t="s">
        <v>290</v>
      </c>
      <c r="AC51" s="66"/>
      <c r="AD51" s="333" t="s">
        <v>290</v>
      </c>
      <c r="AE51" s="334" t="s">
        <v>290</v>
      </c>
      <c r="AF51" s="66"/>
      <c r="AG51" s="339" t="s">
        <v>290</v>
      </c>
      <c r="AH51" s="340" t="s">
        <v>290</v>
      </c>
      <c r="AI51" s="66"/>
      <c r="AJ51" s="350" t="s">
        <v>290</v>
      </c>
      <c r="AK51" s="66"/>
      <c r="AL51" s="327" t="s">
        <v>290</v>
      </c>
      <c r="AM51" s="328" t="s">
        <v>290</v>
      </c>
      <c r="AN51" s="66"/>
      <c r="AO51" s="333" t="s">
        <v>290</v>
      </c>
      <c r="AP51" s="334" t="s">
        <v>290</v>
      </c>
      <c r="AQ51" s="66"/>
      <c r="AR51" s="339" t="s">
        <v>290</v>
      </c>
      <c r="AS51" s="340" t="s">
        <v>290</v>
      </c>
      <c r="AT51" s="66"/>
      <c r="AU51" s="350" t="s">
        <v>290</v>
      </c>
      <c r="AV51" s="66"/>
      <c r="AW51" s="327" t="s">
        <v>290</v>
      </c>
      <c r="AX51" s="328" t="s">
        <v>290</v>
      </c>
      <c r="AY51" s="66"/>
      <c r="AZ51" s="333" t="s">
        <v>290</v>
      </c>
      <c r="BA51" s="334" t="s">
        <v>290</v>
      </c>
      <c r="BB51" s="66"/>
      <c r="BC51" s="339" t="s">
        <v>290</v>
      </c>
      <c r="BD51" s="340" t="s">
        <v>290</v>
      </c>
      <c r="BE51" s="66"/>
      <c r="BF51" s="350" t="s">
        <v>290</v>
      </c>
      <c r="BG51" s="66"/>
      <c r="BH51" s="384"/>
      <c r="BI51" s="66"/>
    </row>
    <row r="52" spans="1:61" x14ac:dyDescent="0.25">
      <c r="A52" s="384"/>
      <c r="B52" s="66"/>
      <c r="C52" s="378" t="s">
        <v>290</v>
      </c>
      <c r="D52" s="316" t="s">
        <v>290</v>
      </c>
      <c r="E52" s="356" t="s">
        <v>290</v>
      </c>
      <c r="F52" s="356" t="s">
        <v>290</v>
      </c>
      <c r="G52" s="317" t="s">
        <v>290</v>
      </c>
      <c r="H52" s="136"/>
      <c r="I52" s="321" t="s">
        <v>290</v>
      </c>
      <c r="J52" s="66"/>
      <c r="K52" s="66"/>
      <c r="L52" s="321" t="s">
        <v>290</v>
      </c>
      <c r="M52" s="324" t="s">
        <v>290</v>
      </c>
      <c r="N52" s="317" t="s">
        <v>290</v>
      </c>
      <c r="O52" s="66"/>
      <c r="P52" s="327" t="s">
        <v>290</v>
      </c>
      <c r="Q52" s="328" t="s">
        <v>290</v>
      </c>
      <c r="R52" s="66"/>
      <c r="S52" s="333" t="s">
        <v>290</v>
      </c>
      <c r="T52" s="334" t="s">
        <v>290</v>
      </c>
      <c r="U52" s="66"/>
      <c r="V52" s="339" t="s">
        <v>290</v>
      </c>
      <c r="W52" s="340" t="s">
        <v>290</v>
      </c>
      <c r="X52" s="66"/>
      <c r="Y52" s="350" t="s">
        <v>290</v>
      </c>
      <c r="Z52" s="66"/>
      <c r="AA52" s="327" t="s">
        <v>290</v>
      </c>
      <c r="AB52" s="328" t="s">
        <v>290</v>
      </c>
      <c r="AC52" s="66"/>
      <c r="AD52" s="333" t="s">
        <v>290</v>
      </c>
      <c r="AE52" s="334" t="s">
        <v>290</v>
      </c>
      <c r="AF52" s="66"/>
      <c r="AG52" s="339" t="s">
        <v>290</v>
      </c>
      <c r="AH52" s="340" t="s">
        <v>290</v>
      </c>
      <c r="AI52" s="66"/>
      <c r="AJ52" s="350" t="s">
        <v>290</v>
      </c>
      <c r="AK52" s="66"/>
      <c r="AL52" s="327" t="s">
        <v>290</v>
      </c>
      <c r="AM52" s="328" t="s">
        <v>290</v>
      </c>
      <c r="AN52" s="66"/>
      <c r="AO52" s="333" t="s">
        <v>290</v>
      </c>
      <c r="AP52" s="334" t="s">
        <v>290</v>
      </c>
      <c r="AQ52" s="66"/>
      <c r="AR52" s="339" t="s">
        <v>290</v>
      </c>
      <c r="AS52" s="340" t="s">
        <v>290</v>
      </c>
      <c r="AT52" s="66"/>
      <c r="AU52" s="350" t="s">
        <v>290</v>
      </c>
      <c r="AV52" s="66"/>
      <c r="AW52" s="327" t="s">
        <v>290</v>
      </c>
      <c r="AX52" s="328" t="s">
        <v>290</v>
      </c>
      <c r="AY52" s="66"/>
      <c r="AZ52" s="333" t="s">
        <v>290</v>
      </c>
      <c r="BA52" s="334" t="s">
        <v>290</v>
      </c>
      <c r="BB52" s="66"/>
      <c r="BC52" s="339" t="s">
        <v>290</v>
      </c>
      <c r="BD52" s="340" t="s">
        <v>290</v>
      </c>
      <c r="BE52" s="66"/>
      <c r="BF52" s="350" t="s">
        <v>290</v>
      </c>
      <c r="BG52" s="66"/>
      <c r="BH52" s="384"/>
      <c r="BI52" s="66"/>
    </row>
    <row r="53" spans="1:61" x14ac:dyDescent="0.25">
      <c r="A53" s="384"/>
      <c r="B53" s="66"/>
      <c r="C53" s="378" t="s">
        <v>290</v>
      </c>
      <c r="D53" s="316" t="s">
        <v>290</v>
      </c>
      <c r="E53" s="356" t="s">
        <v>290</v>
      </c>
      <c r="F53" s="356" t="s">
        <v>290</v>
      </c>
      <c r="G53" s="317" t="s">
        <v>290</v>
      </c>
      <c r="H53" s="136"/>
      <c r="I53" s="321" t="s">
        <v>290</v>
      </c>
      <c r="J53" s="66"/>
      <c r="K53" s="66"/>
      <c r="L53" s="321" t="s">
        <v>290</v>
      </c>
      <c r="M53" s="324" t="s">
        <v>290</v>
      </c>
      <c r="N53" s="317" t="s">
        <v>290</v>
      </c>
      <c r="O53" s="66"/>
      <c r="P53" s="327" t="s">
        <v>290</v>
      </c>
      <c r="Q53" s="328" t="s">
        <v>290</v>
      </c>
      <c r="R53" s="66"/>
      <c r="S53" s="333" t="s">
        <v>290</v>
      </c>
      <c r="T53" s="334" t="s">
        <v>290</v>
      </c>
      <c r="U53" s="66"/>
      <c r="V53" s="339" t="s">
        <v>290</v>
      </c>
      <c r="W53" s="340" t="s">
        <v>290</v>
      </c>
      <c r="X53" s="66"/>
      <c r="Y53" s="350" t="s">
        <v>290</v>
      </c>
      <c r="Z53" s="66"/>
      <c r="AA53" s="327" t="s">
        <v>290</v>
      </c>
      <c r="AB53" s="328" t="s">
        <v>290</v>
      </c>
      <c r="AC53" s="66"/>
      <c r="AD53" s="333" t="s">
        <v>290</v>
      </c>
      <c r="AE53" s="334" t="s">
        <v>290</v>
      </c>
      <c r="AF53" s="66"/>
      <c r="AG53" s="339" t="s">
        <v>290</v>
      </c>
      <c r="AH53" s="340" t="s">
        <v>290</v>
      </c>
      <c r="AI53" s="66"/>
      <c r="AJ53" s="350" t="s">
        <v>290</v>
      </c>
      <c r="AK53" s="66"/>
      <c r="AL53" s="327" t="s">
        <v>290</v>
      </c>
      <c r="AM53" s="328" t="s">
        <v>290</v>
      </c>
      <c r="AN53" s="66"/>
      <c r="AO53" s="333" t="s">
        <v>290</v>
      </c>
      <c r="AP53" s="334" t="s">
        <v>290</v>
      </c>
      <c r="AQ53" s="66"/>
      <c r="AR53" s="339" t="s">
        <v>290</v>
      </c>
      <c r="AS53" s="340" t="s">
        <v>290</v>
      </c>
      <c r="AT53" s="66"/>
      <c r="AU53" s="350" t="s">
        <v>290</v>
      </c>
      <c r="AV53" s="66"/>
      <c r="AW53" s="327" t="s">
        <v>290</v>
      </c>
      <c r="AX53" s="328" t="s">
        <v>290</v>
      </c>
      <c r="AY53" s="66"/>
      <c r="AZ53" s="333" t="s">
        <v>290</v>
      </c>
      <c r="BA53" s="334" t="s">
        <v>290</v>
      </c>
      <c r="BB53" s="66"/>
      <c r="BC53" s="339" t="s">
        <v>290</v>
      </c>
      <c r="BD53" s="340" t="s">
        <v>290</v>
      </c>
      <c r="BE53" s="66"/>
      <c r="BF53" s="350" t="s">
        <v>290</v>
      </c>
      <c r="BG53" s="66"/>
      <c r="BH53" s="384"/>
      <c r="BI53" s="66"/>
    </row>
    <row r="54" spans="1:61" x14ac:dyDescent="0.25">
      <c r="A54" s="384"/>
      <c r="B54" s="66"/>
      <c r="C54" s="378" t="s">
        <v>290</v>
      </c>
      <c r="D54" s="316" t="s">
        <v>290</v>
      </c>
      <c r="E54" s="356" t="s">
        <v>290</v>
      </c>
      <c r="F54" s="356" t="s">
        <v>290</v>
      </c>
      <c r="G54" s="317" t="s">
        <v>290</v>
      </c>
      <c r="H54" s="136"/>
      <c r="I54" s="321" t="s">
        <v>290</v>
      </c>
      <c r="J54" s="66"/>
      <c r="K54" s="66"/>
      <c r="L54" s="321" t="s">
        <v>290</v>
      </c>
      <c r="M54" s="324" t="s">
        <v>290</v>
      </c>
      <c r="N54" s="317" t="s">
        <v>290</v>
      </c>
      <c r="O54" s="66"/>
      <c r="P54" s="327" t="s">
        <v>290</v>
      </c>
      <c r="Q54" s="328" t="s">
        <v>290</v>
      </c>
      <c r="R54" s="66"/>
      <c r="S54" s="333" t="s">
        <v>290</v>
      </c>
      <c r="T54" s="334" t="s">
        <v>290</v>
      </c>
      <c r="U54" s="66"/>
      <c r="V54" s="339" t="s">
        <v>290</v>
      </c>
      <c r="W54" s="340" t="s">
        <v>290</v>
      </c>
      <c r="X54" s="66"/>
      <c r="Y54" s="350" t="s">
        <v>290</v>
      </c>
      <c r="Z54" s="66"/>
      <c r="AA54" s="327" t="s">
        <v>290</v>
      </c>
      <c r="AB54" s="328" t="s">
        <v>290</v>
      </c>
      <c r="AC54" s="66"/>
      <c r="AD54" s="333" t="s">
        <v>290</v>
      </c>
      <c r="AE54" s="334" t="s">
        <v>290</v>
      </c>
      <c r="AF54" s="66"/>
      <c r="AG54" s="339" t="s">
        <v>290</v>
      </c>
      <c r="AH54" s="340" t="s">
        <v>290</v>
      </c>
      <c r="AI54" s="66"/>
      <c r="AJ54" s="350" t="s">
        <v>290</v>
      </c>
      <c r="AK54" s="66"/>
      <c r="AL54" s="327" t="s">
        <v>290</v>
      </c>
      <c r="AM54" s="328" t="s">
        <v>290</v>
      </c>
      <c r="AN54" s="66"/>
      <c r="AO54" s="333" t="s">
        <v>290</v>
      </c>
      <c r="AP54" s="334" t="s">
        <v>290</v>
      </c>
      <c r="AQ54" s="66"/>
      <c r="AR54" s="339" t="s">
        <v>290</v>
      </c>
      <c r="AS54" s="340" t="s">
        <v>290</v>
      </c>
      <c r="AT54" s="66"/>
      <c r="AU54" s="350" t="s">
        <v>290</v>
      </c>
      <c r="AV54" s="66"/>
      <c r="AW54" s="327" t="s">
        <v>290</v>
      </c>
      <c r="AX54" s="328" t="s">
        <v>290</v>
      </c>
      <c r="AY54" s="66"/>
      <c r="AZ54" s="333" t="s">
        <v>290</v>
      </c>
      <c r="BA54" s="334" t="s">
        <v>290</v>
      </c>
      <c r="BB54" s="66"/>
      <c r="BC54" s="339" t="s">
        <v>290</v>
      </c>
      <c r="BD54" s="340" t="s">
        <v>290</v>
      </c>
      <c r="BE54" s="66"/>
      <c r="BF54" s="350" t="s">
        <v>290</v>
      </c>
      <c r="BG54" s="66"/>
      <c r="BH54" s="384"/>
      <c r="BI54" s="66"/>
    </row>
    <row r="55" spans="1:61" x14ac:dyDescent="0.25">
      <c r="A55" s="384"/>
      <c r="B55" s="66"/>
      <c r="C55" s="378" t="s">
        <v>290</v>
      </c>
      <c r="D55" s="316" t="s">
        <v>290</v>
      </c>
      <c r="E55" s="356" t="s">
        <v>290</v>
      </c>
      <c r="F55" s="356" t="s">
        <v>290</v>
      </c>
      <c r="G55" s="317" t="s">
        <v>290</v>
      </c>
      <c r="H55" s="136"/>
      <c r="I55" s="321" t="s">
        <v>290</v>
      </c>
      <c r="J55" s="66"/>
      <c r="K55" s="66"/>
      <c r="L55" s="321" t="s">
        <v>290</v>
      </c>
      <c r="M55" s="324" t="s">
        <v>290</v>
      </c>
      <c r="N55" s="317" t="s">
        <v>290</v>
      </c>
      <c r="O55" s="66"/>
      <c r="P55" s="327" t="s">
        <v>290</v>
      </c>
      <c r="Q55" s="328" t="s">
        <v>290</v>
      </c>
      <c r="R55" s="66"/>
      <c r="S55" s="333" t="s">
        <v>290</v>
      </c>
      <c r="T55" s="334" t="s">
        <v>290</v>
      </c>
      <c r="U55" s="66"/>
      <c r="V55" s="339" t="s">
        <v>290</v>
      </c>
      <c r="W55" s="340" t="s">
        <v>290</v>
      </c>
      <c r="X55" s="66"/>
      <c r="Y55" s="350" t="s">
        <v>290</v>
      </c>
      <c r="Z55" s="66"/>
      <c r="AA55" s="327" t="s">
        <v>290</v>
      </c>
      <c r="AB55" s="328" t="s">
        <v>290</v>
      </c>
      <c r="AC55" s="66"/>
      <c r="AD55" s="333" t="s">
        <v>290</v>
      </c>
      <c r="AE55" s="334" t="s">
        <v>290</v>
      </c>
      <c r="AF55" s="66"/>
      <c r="AG55" s="339" t="s">
        <v>290</v>
      </c>
      <c r="AH55" s="340" t="s">
        <v>290</v>
      </c>
      <c r="AI55" s="66"/>
      <c r="AJ55" s="350" t="s">
        <v>290</v>
      </c>
      <c r="AK55" s="66"/>
      <c r="AL55" s="327" t="s">
        <v>290</v>
      </c>
      <c r="AM55" s="328" t="s">
        <v>290</v>
      </c>
      <c r="AN55" s="66"/>
      <c r="AO55" s="333" t="s">
        <v>290</v>
      </c>
      <c r="AP55" s="334" t="s">
        <v>290</v>
      </c>
      <c r="AQ55" s="66"/>
      <c r="AR55" s="339" t="s">
        <v>290</v>
      </c>
      <c r="AS55" s="340" t="s">
        <v>290</v>
      </c>
      <c r="AT55" s="66"/>
      <c r="AU55" s="350" t="s">
        <v>290</v>
      </c>
      <c r="AV55" s="66"/>
      <c r="AW55" s="327" t="s">
        <v>290</v>
      </c>
      <c r="AX55" s="328" t="s">
        <v>290</v>
      </c>
      <c r="AY55" s="66"/>
      <c r="AZ55" s="333" t="s">
        <v>290</v>
      </c>
      <c r="BA55" s="334" t="s">
        <v>290</v>
      </c>
      <c r="BB55" s="66"/>
      <c r="BC55" s="339" t="s">
        <v>290</v>
      </c>
      <c r="BD55" s="340" t="s">
        <v>290</v>
      </c>
      <c r="BE55" s="66"/>
      <c r="BF55" s="350" t="s">
        <v>290</v>
      </c>
      <c r="BG55" s="66"/>
      <c r="BH55" s="384"/>
      <c r="BI55" s="66"/>
    </row>
    <row r="56" spans="1:61" x14ac:dyDescent="0.25">
      <c r="A56" s="384"/>
      <c r="B56" s="66"/>
      <c r="C56" s="378" t="s">
        <v>290</v>
      </c>
      <c r="D56" s="316" t="s">
        <v>290</v>
      </c>
      <c r="E56" s="356" t="s">
        <v>290</v>
      </c>
      <c r="F56" s="356" t="s">
        <v>290</v>
      </c>
      <c r="G56" s="317" t="s">
        <v>290</v>
      </c>
      <c r="H56" s="136"/>
      <c r="I56" s="321" t="s">
        <v>290</v>
      </c>
      <c r="J56" s="66"/>
      <c r="K56" s="66"/>
      <c r="L56" s="321" t="s">
        <v>290</v>
      </c>
      <c r="M56" s="324" t="s">
        <v>290</v>
      </c>
      <c r="N56" s="317" t="s">
        <v>290</v>
      </c>
      <c r="O56" s="66"/>
      <c r="P56" s="327" t="s">
        <v>290</v>
      </c>
      <c r="Q56" s="328" t="s">
        <v>290</v>
      </c>
      <c r="R56" s="66"/>
      <c r="S56" s="333" t="s">
        <v>290</v>
      </c>
      <c r="T56" s="334" t="s">
        <v>290</v>
      </c>
      <c r="U56" s="66"/>
      <c r="V56" s="339" t="s">
        <v>290</v>
      </c>
      <c r="W56" s="340" t="s">
        <v>290</v>
      </c>
      <c r="X56" s="66"/>
      <c r="Y56" s="350" t="s">
        <v>290</v>
      </c>
      <c r="Z56" s="66"/>
      <c r="AA56" s="327" t="s">
        <v>290</v>
      </c>
      <c r="AB56" s="328" t="s">
        <v>290</v>
      </c>
      <c r="AC56" s="66"/>
      <c r="AD56" s="333" t="s">
        <v>290</v>
      </c>
      <c r="AE56" s="334" t="s">
        <v>290</v>
      </c>
      <c r="AF56" s="66"/>
      <c r="AG56" s="339" t="s">
        <v>290</v>
      </c>
      <c r="AH56" s="340" t="s">
        <v>290</v>
      </c>
      <c r="AI56" s="66"/>
      <c r="AJ56" s="350" t="s">
        <v>290</v>
      </c>
      <c r="AK56" s="66"/>
      <c r="AL56" s="327" t="s">
        <v>290</v>
      </c>
      <c r="AM56" s="328" t="s">
        <v>290</v>
      </c>
      <c r="AN56" s="66"/>
      <c r="AO56" s="333" t="s">
        <v>290</v>
      </c>
      <c r="AP56" s="334" t="s">
        <v>290</v>
      </c>
      <c r="AQ56" s="66"/>
      <c r="AR56" s="339" t="s">
        <v>290</v>
      </c>
      <c r="AS56" s="340" t="s">
        <v>290</v>
      </c>
      <c r="AT56" s="66"/>
      <c r="AU56" s="350" t="s">
        <v>290</v>
      </c>
      <c r="AV56" s="66"/>
      <c r="AW56" s="327" t="s">
        <v>290</v>
      </c>
      <c r="AX56" s="328" t="s">
        <v>290</v>
      </c>
      <c r="AY56" s="66"/>
      <c r="AZ56" s="333" t="s">
        <v>290</v>
      </c>
      <c r="BA56" s="334" t="s">
        <v>290</v>
      </c>
      <c r="BB56" s="66"/>
      <c r="BC56" s="339" t="s">
        <v>290</v>
      </c>
      <c r="BD56" s="340" t="s">
        <v>290</v>
      </c>
      <c r="BE56" s="66"/>
      <c r="BF56" s="350" t="s">
        <v>290</v>
      </c>
      <c r="BG56" s="66"/>
      <c r="BH56" s="384"/>
      <c r="BI56" s="66"/>
    </row>
    <row r="57" spans="1:61" x14ac:dyDescent="0.25">
      <c r="A57" s="384"/>
      <c r="B57" s="66"/>
      <c r="C57" s="378" t="s">
        <v>290</v>
      </c>
      <c r="D57" s="316" t="s">
        <v>290</v>
      </c>
      <c r="E57" s="356" t="s">
        <v>290</v>
      </c>
      <c r="F57" s="356" t="s">
        <v>290</v>
      </c>
      <c r="G57" s="317" t="s">
        <v>290</v>
      </c>
      <c r="H57" s="136"/>
      <c r="I57" s="321" t="s">
        <v>290</v>
      </c>
      <c r="J57" s="66"/>
      <c r="K57" s="66"/>
      <c r="L57" s="321" t="s">
        <v>290</v>
      </c>
      <c r="M57" s="324" t="s">
        <v>290</v>
      </c>
      <c r="N57" s="317" t="s">
        <v>290</v>
      </c>
      <c r="O57" s="66"/>
      <c r="P57" s="327" t="s">
        <v>290</v>
      </c>
      <c r="Q57" s="328" t="s">
        <v>290</v>
      </c>
      <c r="R57" s="66"/>
      <c r="S57" s="333" t="s">
        <v>290</v>
      </c>
      <c r="T57" s="334" t="s">
        <v>290</v>
      </c>
      <c r="U57" s="66"/>
      <c r="V57" s="339" t="s">
        <v>290</v>
      </c>
      <c r="W57" s="340" t="s">
        <v>290</v>
      </c>
      <c r="X57" s="66"/>
      <c r="Y57" s="350" t="s">
        <v>290</v>
      </c>
      <c r="Z57" s="66"/>
      <c r="AA57" s="327" t="s">
        <v>290</v>
      </c>
      <c r="AB57" s="328" t="s">
        <v>290</v>
      </c>
      <c r="AC57" s="66"/>
      <c r="AD57" s="333" t="s">
        <v>290</v>
      </c>
      <c r="AE57" s="334" t="s">
        <v>290</v>
      </c>
      <c r="AF57" s="66"/>
      <c r="AG57" s="339" t="s">
        <v>290</v>
      </c>
      <c r="AH57" s="340" t="s">
        <v>290</v>
      </c>
      <c r="AI57" s="66"/>
      <c r="AJ57" s="350" t="s">
        <v>290</v>
      </c>
      <c r="AK57" s="66"/>
      <c r="AL57" s="327" t="s">
        <v>290</v>
      </c>
      <c r="AM57" s="328" t="s">
        <v>290</v>
      </c>
      <c r="AN57" s="66"/>
      <c r="AO57" s="333" t="s">
        <v>290</v>
      </c>
      <c r="AP57" s="334" t="s">
        <v>290</v>
      </c>
      <c r="AQ57" s="66"/>
      <c r="AR57" s="339" t="s">
        <v>290</v>
      </c>
      <c r="AS57" s="340" t="s">
        <v>290</v>
      </c>
      <c r="AT57" s="66"/>
      <c r="AU57" s="350" t="s">
        <v>290</v>
      </c>
      <c r="AV57" s="66"/>
      <c r="AW57" s="327" t="s">
        <v>290</v>
      </c>
      <c r="AX57" s="328" t="s">
        <v>290</v>
      </c>
      <c r="AY57" s="66"/>
      <c r="AZ57" s="333" t="s">
        <v>290</v>
      </c>
      <c r="BA57" s="334" t="s">
        <v>290</v>
      </c>
      <c r="BB57" s="66"/>
      <c r="BC57" s="339" t="s">
        <v>290</v>
      </c>
      <c r="BD57" s="340" t="s">
        <v>290</v>
      </c>
      <c r="BE57" s="66"/>
      <c r="BF57" s="350" t="s">
        <v>290</v>
      </c>
      <c r="BG57" s="66"/>
      <c r="BH57" s="384"/>
      <c r="BI57" s="66"/>
    </row>
    <row r="58" spans="1:61" x14ac:dyDescent="0.25">
      <c r="A58" s="384"/>
      <c r="B58" s="66"/>
      <c r="C58" s="378" t="s">
        <v>290</v>
      </c>
      <c r="D58" s="316" t="s">
        <v>290</v>
      </c>
      <c r="E58" s="356" t="s">
        <v>290</v>
      </c>
      <c r="F58" s="356" t="s">
        <v>290</v>
      </c>
      <c r="G58" s="317" t="s">
        <v>290</v>
      </c>
      <c r="H58" s="136"/>
      <c r="I58" s="321" t="s">
        <v>290</v>
      </c>
      <c r="J58" s="66"/>
      <c r="K58" s="66"/>
      <c r="L58" s="321" t="s">
        <v>290</v>
      </c>
      <c r="M58" s="324" t="s">
        <v>290</v>
      </c>
      <c r="N58" s="317" t="s">
        <v>290</v>
      </c>
      <c r="O58" s="66"/>
      <c r="P58" s="327" t="s">
        <v>290</v>
      </c>
      <c r="Q58" s="328" t="s">
        <v>290</v>
      </c>
      <c r="R58" s="66"/>
      <c r="S58" s="333" t="s">
        <v>290</v>
      </c>
      <c r="T58" s="334" t="s">
        <v>290</v>
      </c>
      <c r="U58" s="66"/>
      <c r="V58" s="339" t="s">
        <v>290</v>
      </c>
      <c r="W58" s="340" t="s">
        <v>290</v>
      </c>
      <c r="X58" s="66"/>
      <c r="Y58" s="350" t="s">
        <v>290</v>
      </c>
      <c r="Z58" s="66"/>
      <c r="AA58" s="327" t="s">
        <v>290</v>
      </c>
      <c r="AB58" s="328" t="s">
        <v>290</v>
      </c>
      <c r="AC58" s="66"/>
      <c r="AD58" s="333" t="s">
        <v>290</v>
      </c>
      <c r="AE58" s="334" t="s">
        <v>290</v>
      </c>
      <c r="AF58" s="66"/>
      <c r="AG58" s="339" t="s">
        <v>290</v>
      </c>
      <c r="AH58" s="340" t="s">
        <v>290</v>
      </c>
      <c r="AI58" s="66"/>
      <c r="AJ58" s="350" t="s">
        <v>290</v>
      </c>
      <c r="AK58" s="66"/>
      <c r="AL58" s="327" t="s">
        <v>290</v>
      </c>
      <c r="AM58" s="328" t="s">
        <v>290</v>
      </c>
      <c r="AN58" s="66"/>
      <c r="AO58" s="333" t="s">
        <v>290</v>
      </c>
      <c r="AP58" s="334" t="s">
        <v>290</v>
      </c>
      <c r="AQ58" s="66"/>
      <c r="AR58" s="339" t="s">
        <v>290</v>
      </c>
      <c r="AS58" s="340" t="s">
        <v>290</v>
      </c>
      <c r="AT58" s="66"/>
      <c r="AU58" s="350" t="s">
        <v>290</v>
      </c>
      <c r="AV58" s="66"/>
      <c r="AW58" s="327" t="s">
        <v>290</v>
      </c>
      <c r="AX58" s="328" t="s">
        <v>290</v>
      </c>
      <c r="AY58" s="66"/>
      <c r="AZ58" s="333" t="s">
        <v>290</v>
      </c>
      <c r="BA58" s="334" t="s">
        <v>290</v>
      </c>
      <c r="BB58" s="66"/>
      <c r="BC58" s="339" t="s">
        <v>290</v>
      </c>
      <c r="BD58" s="340" t="s">
        <v>290</v>
      </c>
      <c r="BE58" s="66"/>
      <c r="BF58" s="350" t="s">
        <v>290</v>
      </c>
      <c r="BG58" s="66"/>
      <c r="BH58" s="384"/>
      <c r="BI58" s="66"/>
    </row>
    <row r="59" spans="1:61" x14ac:dyDescent="0.25">
      <c r="A59" s="384"/>
      <c r="B59" s="66"/>
      <c r="C59" s="378" t="s">
        <v>290</v>
      </c>
      <c r="D59" s="316" t="s">
        <v>290</v>
      </c>
      <c r="E59" s="356" t="s">
        <v>290</v>
      </c>
      <c r="F59" s="356" t="s">
        <v>290</v>
      </c>
      <c r="G59" s="317" t="s">
        <v>290</v>
      </c>
      <c r="H59" s="136"/>
      <c r="I59" s="321" t="s">
        <v>290</v>
      </c>
      <c r="J59" s="66"/>
      <c r="K59" s="66"/>
      <c r="L59" s="321" t="s">
        <v>290</v>
      </c>
      <c r="M59" s="324" t="s">
        <v>290</v>
      </c>
      <c r="N59" s="317" t="s">
        <v>290</v>
      </c>
      <c r="O59" s="66"/>
      <c r="P59" s="327" t="s">
        <v>290</v>
      </c>
      <c r="Q59" s="328" t="s">
        <v>290</v>
      </c>
      <c r="R59" s="66"/>
      <c r="S59" s="333" t="s">
        <v>290</v>
      </c>
      <c r="T59" s="334" t="s">
        <v>290</v>
      </c>
      <c r="U59" s="66"/>
      <c r="V59" s="339" t="s">
        <v>290</v>
      </c>
      <c r="W59" s="340" t="s">
        <v>290</v>
      </c>
      <c r="X59" s="66"/>
      <c r="Y59" s="350" t="s">
        <v>290</v>
      </c>
      <c r="Z59" s="66"/>
      <c r="AA59" s="327" t="s">
        <v>290</v>
      </c>
      <c r="AB59" s="328" t="s">
        <v>290</v>
      </c>
      <c r="AC59" s="66"/>
      <c r="AD59" s="333" t="s">
        <v>290</v>
      </c>
      <c r="AE59" s="334" t="s">
        <v>290</v>
      </c>
      <c r="AF59" s="66"/>
      <c r="AG59" s="339" t="s">
        <v>290</v>
      </c>
      <c r="AH59" s="340" t="s">
        <v>290</v>
      </c>
      <c r="AI59" s="66"/>
      <c r="AJ59" s="350" t="s">
        <v>290</v>
      </c>
      <c r="AK59" s="66"/>
      <c r="AL59" s="327" t="s">
        <v>290</v>
      </c>
      <c r="AM59" s="328" t="s">
        <v>290</v>
      </c>
      <c r="AN59" s="66"/>
      <c r="AO59" s="333" t="s">
        <v>290</v>
      </c>
      <c r="AP59" s="334" t="s">
        <v>290</v>
      </c>
      <c r="AQ59" s="66"/>
      <c r="AR59" s="339" t="s">
        <v>290</v>
      </c>
      <c r="AS59" s="340" t="s">
        <v>290</v>
      </c>
      <c r="AT59" s="66"/>
      <c r="AU59" s="350" t="s">
        <v>290</v>
      </c>
      <c r="AV59" s="66"/>
      <c r="AW59" s="327" t="s">
        <v>290</v>
      </c>
      <c r="AX59" s="328" t="s">
        <v>290</v>
      </c>
      <c r="AY59" s="66"/>
      <c r="AZ59" s="333" t="s">
        <v>290</v>
      </c>
      <c r="BA59" s="334" t="s">
        <v>290</v>
      </c>
      <c r="BB59" s="66"/>
      <c r="BC59" s="339" t="s">
        <v>290</v>
      </c>
      <c r="BD59" s="340" t="s">
        <v>290</v>
      </c>
      <c r="BE59" s="66"/>
      <c r="BF59" s="350" t="s">
        <v>290</v>
      </c>
      <c r="BG59" s="66"/>
      <c r="BH59" s="384"/>
      <c r="BI59" s="66"/>
    </row>
    <row r="60" spans="1:61" x14ac:dyDescent="0.25">
      <c r="A60" s="384"/>
      <c r="B60" s="66"/>
      <c r="C60" s="378" t="s">
        <v>290</v>
      </c>
      <c r="D60" s="316" t="s">
        <v>290</v>
      </c>
      <c r="E60" s="356" t="s">
        <v>290</v>
      </c>
      <c r="F60" s="356" t="s">
        <v>290</v>
      </c>
      <c r="G60" s="317" t="s">
        <v>290</v>
      </c>
      <c r="H60" s="136"/>
      <c r="I60" s="321" t="s">
        <v>290</v>
      </c>
      <c r="J60" s="66"/>
      <c r="K60" s="66"/>
      <c r="L60" s="321" t="s">
        <v>290</v>
      </c>
      <c r="M60" s="324" t="s">
        <v>290</v>
      </c>
      <c r="N60" s="317" t="s">
        <v>290</v>
      </c>
      <c r="O60" s="66"/>
      <c r="P60" s="327" t="s">
        <v>290</v>
      </c>
      <c r="Q60" s="328" t="s">
        <v>290</v>
      </c>
      <c r="R60" s="66"/>
      <c r="S60" s="333" t="s">
        <v>290</v>
      </c>
      <c r="T60" s="334" t="s">
        <v>290</v>
      </c>
      <c r="U60" s="66"/>
      <c r="V60" s="339" t="s">
        <v>290</v>
      </c>
      <c r="W60" s="340" t="s">
        <v>290</v>
      </c>
      <c r="X60" s="66"/>
      <c r="Y60" s="350" t="s">
        <v>290</v>
      </c>
      <c r="Z60" s="66"/>
      <c r="AA60" s="327" t="s">
        <v>290</v>
      </c>
      <c r="AB60" s="328" t="s">
        <v>290</v>
      </c>
      <c r="AC60" s="66"/>
      <c r="AD60" s="333" t="s">
        <v>290</v>
      </c>
      <c r="AE60" s="334" t="s">
        <v>290</v>
      </c>
      <c r="AF60" s="66"/>
      <c r="AG60" s="339" t="s">
        <v>290</v>
      </c>
      <c r="AH60" s="340" t="s">
        <v>290</v>
      </c>
      <c r="AI60" s="66"/>
      <c r="AJ60" s="350" t="s">
        <v>290</v>
      </c>
      <c r="AK60" s="66"/>
      <c r="AL60" s="327" t="s">
        <v>290</v>
      </c>
      <c r="AM60" s="328" t="s">
        <v>290</v>
      </c>
      <c r="AN60" s="66"/>
      <c r="AO60" s="333" t="s">
        <v>290</v>
      </c>
      <c r="AP60" s="334" t="s">
        <v>290</v>
      </c>
      <c r="AQ60" s="66"/>
      <c r="AR60" s="339" t="s">
        <v>290</v>
      </c>
      <c r="AS60" s="340" t="s">
        <v>290</v>
      </c>
      <c r="AT60" s="66"/>
      <c r="AU60" s="350" t="s">
        <v>290</v>
      </c>
      <c r="AV60" s="66"/>
      <c r="AW60" s="327" t="s">
        <v>290</v>
      </c>
      <c r="AX60" s="328" t="s">
        <v>290</v>
      </c>
      <c r="AY60" s="66"/>
      <c r="AZ60" s="333" t="s">
        <v>290</v>
      </c>
      <c r="BA60" s="334" t="s">
        <v>290</v>
      </c>
      <c r="BB60" s="66"/>
      <c r="BC60" s="339" t="s">
        <v>290</v>
      </c>
      <c r="BD60" s="340" t="s">
        <v>290</v>
      </c>
      <c r="BE60" s="66"/>
      <c r="BF60" s="350" t="s">
        <v>290</v>
      </c>
      <c r="BG60" s="66"/>
      <c r="BH60" s="384"/>
      <c r="BI60" s="66"/>
    </row>
    <row r="61" spans="1:61" x14ac:dyDescent="0.25">
      <c r="A61" s="384"/>
      <c r="B61" s="66"/>
      <c r="C61" s="378" t="s">
        <v>290</v>
      </c>
      <c r="D61" s="316" t="s">
        <v>290</v>
      </c>
      <c r="E61" s="356" t="s">
        <v>290</v>
      </c>
      <c r="F61" s="356" t="s">
        <v>290</v>
      </c>
      <c r="G61" s="317" t="s">
        <v>290</v>
      </c>
      <c r="H61" s="136"/>
      <c r="I61" s="321" t="s">
        <v>290</v>
      </c>
      <c r="J61" s="66"/>
      <c r="K61" s="66"/>
      <c r="L61" s="321" t="s">
        <v>290</v>
      </c>
      <c r="M61" s="324" t="s">
        <v>290</v>
      </c>
      <c r="N61" s="317" t="s">
        <v>290</v>
      </c>
      <c r="O61" s="66"/>
      <c r="P61" s="327" t="s">
        <v>290</v>
      </c>
      <c r="Q61" s="328" t="s">
        <v>290</v>
      </c>
      <c r="R61" s="66"/>
      <c r="S61" s="333" t="s">
        <v>290</v>
      </c>
      <c r="T61" s="334" t="s">
        <v>290</v>
      </c>
      <c r="U61" s="66"/>
      <c r="V61" s="339" t="s">
        <v>290</v>
      </c>
      <c r="W61" s="340" t="s">
        <v>290</v>
      </c>
      <c r="X61" s="66"/>
      <c r="Y61" s="350" t="s">
        <v>290</v>
      </c>
      <c r="Z61" s="66"/>
      <c r="AA61" s="327" t="s">
        <v>290</v>
      </c>
      <c r="AB61" s="328" t="s">
        <v>290</v>
      </c>
      <c r="AC61" s="66"/>
      <c r="AD61" s="333" t="s">
        <v>290</v>
      </c>
      <c r="AE61" s="334" t="s">
        <v>290</v>
      </c>
      <c r="AF61" s="66"/>
      <c r="AG61" s="339" t="s">
        <v>290</v>
      </c>
      <c r="AH61" s="340" t="s">
        <v>290</v>
      </c>
      <c r="AI61" s="66"/>
      <c r="AJ61" s="350" t="s">
        <v>290</v>
      </c>
      <c r="AK61" s="66"/>
      <c r="AL61" s="327" t="s">
        <v>290</v>
      </c>
      <c r="AM61" s="328" t="s">
        <v>290</v>
      </c>
      <c r="AN61" s="66"/>
      <c r="AO61" s="333" t="s">
        <v>290</v>
      </c>
      <c r="AP61" s="334" t="s">
        <v>290</v>
      </c>
      <c r="AQ61" s="66"/>
      <c r="AR61" s="339" t="s">
        <v>290</v>
      </c>
      <c r="AS61" s="340" t="s">
        <v>290</v>
      </c>
      <c r="AT61" s="66"/>
      <c r="AU61" s="350" t="s">
        <v>290</v>
      </c>
      <c r="AV61" s="66"/>
      <c r="AW61" s="327" t="s">
        <v>290</v>
      </c>
      <c r="AX61" s="328" t="s">
        <v>290</v>
      </c>
      <c r="AY61" s="66"/>
      <c r="AZ61" s="333" t="s">
        <v>290</v>
      </c>
      <c r="BA61" s="334" t="s">
        <v>290</v>
      </c>
      <c r="BB61" s="66"/>
      <c r="BC61" s="339" t="s">
        <v>290</v>
      </c>
      <c r="BD61" s="340" t="s">
        <v>290</v>
      </c>
      <c r="BE61" s="66"/>
      <c r="BF61" s="350" t="s">
        <v>290</v>
      </c>
      <c r="BG61" s="66"/>
      <c r="BH61" s="384"/>
      <c r="BI61" s="66"/>
    </row>
    <row r="62" spans="1:61" x14ac:dyDescent="0.25">
      <c r="A62" s="384"/>
      <c r="B62" s="66"/>
      <c r="C62" s="378" t="s">
        <v>290</v>
      </c>
      <c r="D62" s="316" t="s">
        <v>290</v>
      </c>
      <c r="E62" s="356" t="s">
        <v>290</v>
      </c>
      <c r="F62" s="356" t="s">
        <v>290</v>
      </c>
      <c r="G62" s="317" t="s">
        <v>290</v>
      </c>
      <c r="H62" s="136"/>
      <c r="I62" s="321" t="s">
        <v>290</v>
      </c>
      <c r="J62" s="66"/>
      <c r="K62" s="66"/>
      <c r="L62" s="321" t="s">
        <v>290</v>
      </c>
      <c r="M62" s="324" t="s">
        <v>290</v>
      </c>
      <c r="N62" s="317" t="s">
        <v>290</v>
      </c>
      <c r="O62" s="66"/>
      <c r="P62" s="327" t="s">
        <v>290</v>
      </c>
      <c r="Q62" s="328" t="s">
        <v>290</v>
      </c>
      <c r="R62" s="66"/>
      <c r="S62" s="333" t="s">
        <v>290</v>
      </c>
      <c r="T62" s="334" t="s">
        <v>290</v>
      </c>
      <c r="U62" s="66"/>
      <c r="V62" s="339" t="s">
        <v>290</v>
      </c>
      <c r="W62" s="340" t="s">
        <v>290</v>
      </c>
      <c r="X62" s="66"/>
      <c r="Y62" s="350" t="s">
        <v>290</v>
      </c>
      <c r="Z62" s="66"/>
      <c r="AA62" s="327" t="s">
        <v>290</v>
      </c>
      <c r="AB62" s="328" t="s">
        <v>290</v>
      </c>
      <c r="AC62" s="66"/>
      <c r="AD62" s="333" t="s">
        <v>290</v>
      </c>
      <c r="AE62" s="334" t="s">
        <v>290</v>
      </c>
      <c r="AF62" s="66"/>
      <c r="AG62" s="339" t="s">
        <v>290</v>
      </c>
      <c r="AH62" s="340" t="s">
        <v>290</v>
      </c>
      <c r="AI62" s="66"/>
      <c r="AJ62" s="350" t="s">
        <v>290</v>
      </c>
      <c r="AK62" s="66"/>
      <c r="AL62" s="327" t="s">
        <v>290</v>
      </c>
      <c r="AM62" s="328" t="s">
        <v>290</v>
      </c>
      <c r="AN62" s="66"/>
      <c r="AO62" s="333" t="s">
        <v>290</v>
      </c>
      <c r="AP62" s="334" t="s">
        <v>290</v>
      </c>
      <c r="AQ62" s="66"/>
      <c r="AR62" s="339" t="s">
        <v>290</v>
      </c>
      <c r="AS62" s="340" t="s">
        <v>290</v>
      </c>
      <c r="AT62" s="66"/>
      <c r="AU62" s="350" t="s">
        <v>290</v>
      </c>
      <c r="AV62" s="66"/>
      <c r="AW62" s="327" t="s">
        <v>290</v>
      </c>
      <c r="AX62" s="328" t="s">
        <v>290</v>
      </c>
      <c r="AY62" s="66"/>
      <c r="AZ62" s="333" t="s">
        <v>290</v>
      </c>
      <c r="BA62" s="334" t="s">
        <v>290</v>
      </c>
      <c r="BB62" s="66"/>
      <c r="BC62" s="339" t="s">
        <v>290</v>
      </c>
      <c r="BD62" s="340" t="s">
        <v>290</v>
      </c>
      <c r="BE62" s="66"/>
      <c r="BF62" s="350" t="s">
        <v>290</v>
      </c>
      <c r="BG62" s="66"/>
      <c r="BH62" s="384"/>
      <c r="BI62" s="66"/>
    </row>
    <row r="63" spans="1:61" x14ac:dyDescent="0.25">
      <c r="A63" s="384"/>
      <c r="B63" s="66"/>
      <c r="C63" s="378" t="s">
        <v>290</v>
      </c>
      <c r="D63" s="316" t="s">
        <v>290</v>
      </c>
      <c r="E63" s="356" t="s">
        <v>290</v>
      </c>
      <c r="F63" s="356" t="s">
        <v>290</v>
      </c>
      <c r="G63" s="317" t="s">
        <v>290</v>
      </c>
      <c r="H63" s="136"/>
      <c r="I63" s="321" t="s">
        <v>290</v>
      </c>
      <c r="J63" s="66"/>
      <c r="K63" s="66"/>
      <c r="L63" s="321" t="s">
        <v>290</v>
      </c>
      <c r="M63" s="324" t="s">
        <v>290</v>
      </c>
      <c r="N63" s="317" t="s">
        <v>290</v>
      </c>
      <c r="O63" s="66"/>
      <c r="P63" s="327" t="s">
        <v>290</v>
      </c>
      <c r="Q63" s="328" t="s">
        <v>290</v>
      </c>
      <c r="R63" s="66"/>
      <c r="S63" s="333" t="s">
        <v>290</v>
      </c>
      <c r="T63" s="334" t="s">
        <v>290</v>
      </c>
      <c r="U63" s="66"/>
      <c r="V63" s="339" t="s">
        <v>290</v>
      </c>
      <c r="W63" s="340" t="s">
        <v>290</v>
      </c>
      <c r="X63" s="66"/>
      <c r="Y63" s="350" t="s">
        <v>290</v>
      </c>
      <c r="Z63" s="66"/>
      <c r="AA63" s="327" t="s">
        <v>290</v>
      </c>
      <c r="AB63" s="328" t="s">
        <v>290</v>
      </c>
      <c r="AC63" s="66"/>
      <c r="AD63" s="333" t="s">
        <v>290</v>
      </c>
      <c r="AE63" s="334" t="s">
        <v>290</v>
      </c>
      <c r="AF63" s="66"/>
      <c r="AG63" s="339" t="s">
        <v>290</v>
      </c>
      <c r="AH63" s="340" t="s">
        <v>290</v>
      </c>
      <c r="AI63" s="66"/>
      <c r="AJ63" s="350" t="s">
        <v>290</v>
      </c>
      <c r="AK63" s="66"/>
      <c r="AL63" s="327" t="s">
        <v>290</v>
      </c>
      <c r="AM63" s="328" t="s">
        <v>290</v>
      </c>
      <c r="AN63" s="66"/>
      <c r="AO63" s="333" t="s">
        <v>290</v>
      </c>
      <c r="AP63" s="334" t="s">
        <v>290</v>
      </c>
      <c r="AQ63" s="66"/>
      <c r="AR63" s="339" t="s">
        <v>290</v>
      </c>
      <c r="AS63" s="340" t="s">
        <v>290</v>
      </c>
      <c r="AT63" s="66"/>
      <c r="AU63" s="350" t="s">
        <v>290</v>
      </c>
      <c r="AV63" s="66"/>
      <c r="AW63" s="327" t="s">
        <v>290</v>
      </c>
      <c r="AX63" s="328" t="s">
        <v>290</v>
      </c>
      <c r="AY63" s="66"/>
      <c r="AZ63" s="333" t="s">
        <v>290</v>
      </c>
      <c r="BA63" s="334" t="s">
        <v>290</v>
      </c>
      <c r="BB63" s="66"/>
      <c r="BC63" s="339" t="s">
        <v>290</v>
      </c>
      <c r="BD63" s="340" t="s">
        <v>290</v>
      </c>
      <c r="BE63" s="66"/>
      <c r="BF63" s="350" t="s">
        <v>290</v>
      </c>
      <c r="BG63" s="66"/>
      <c r="BH63" s="384"/>
      <c r="BI63" s="66"/>
    </row>
    <row r="64" spans="1:61" x14ac:dyDescent="0.25">
      <c r="A64" s="384"/>
      <c r="B64" s="66"/>
      <c r="C64" s="378" t="s">
        <v>290</v>
      </c>
      <c r="D64" s="316" t="s">
        <v>290</v>
      </c>
      <c r="E64" s="356" t="s">
        <v>290</v>
      </c>
      <c r="F64" s="356" t="s">
        <v>290</v>
      </c>
      <c r="G64" s="317" t="s">
        <v>290</v>
      </c>
      <c r="H64" s="136"/>
      <c r="I64" s="321" t="s">
        <v>290</v>
      </c>
      <c r="J64" s="66"/>
      <c r="K64" s="66"/>
      <c r="L64" s="321" t="s">
        <v>290</v>
      </c>
      <c r="M64" s="324" t="s">
        <v>290</v>
      </c>
      <c r="N64" s="317" t="s">
        <v>290</v>
      </c>
      <c r="O64" s="66"/>
      <c r="P64" s="327" t="s">
        <v>290</v>
      </c>
      <c r="Q64" s="328" t="s">
        <v>290</v>
      </c>
      <c r="R64" s="66"/>
      <c r="S64" s="333" t="s">
        <v>290</v>
      </c>
      <c r="T64" s="334" t="s">
        <v>290</v>
      </c>
      <c r="U64" s="66"/>
      <c r="V64" s="339" t="s">
        <v>290</v>
      </c>
      <c r="W64" s="340" t="s">
        <v>290</v>
      </c>
      <c r="X64" s="66"/>
      <c r="Y64" s="350" t="s">
        <v>290</v>
      </c>
      <c r="Z64" s="66"/>
      <c r="AA64" s="327" t="s">
        <v>290</v>
      </c>
      <c r="AB64" s="328" t="s">
        <v>290</v>
      </c>
      <c r="AC64" s="66"/>
      <c r="AD64" s="333" t="s">
        <v>290</v>
      </c>
      <c r="AE64" s="334" t="s">
        <v>290</v>
      </c>
      <c r="AF64" s="66"/>
      <c r="AG64" s="339" t="s">
        <v>290</v>
      </c>
      <c r="AH64" s="340" t="s">
        <v>290</v>
      </c>
      <c r="AI64" s="66"/>
      <c r="AJ64" s="350" t="s">
        <v>290</v>
      </c>
      <c r="AK64" s="66"/>
      <c r="AL64" s="327" t="s">
        <v>290</v>
      </c>
      <c r="AM64" s="328" t="s">
        <v>290</v>
      </c>
      <c r="AN64" s="66"/>
      <c r="AO64" s="333" t="s">
        <v>290</v>
      </c>
      <c r="AP64" s="334" t="s">
        <v>290</v>
      </c>
      <c r="AQ64" s="66"/>
      <c r="AR64" s="339" t="s">
        <v>290</v>
      </c>
      <c r="AS64" s="340" t="s">
        <v>290</v>
      </c>
      <c r="AT64" s="66"/>
      <c r="AU64" s="350" t="s">
        <v>290</v>
      </c>
      <c r="AV64" s="66"/>
      <c r="AW64" s="327" t="s">
        <v>290</v>
      </c>
      <c r="AX64" s="328" t="s">
        <v>290</v>
      </c>
      <c r="AY64" s="66"/>
      <c r="AZ64" s="333" t="s">
        <v>290</v>
      </c>
      <c r="BA64" s="334" t="s">
        <v>290</v>
      </c>
      <c r="BB64" s="66"/>
      <c r="BC64" s="339" t="s">
        <v>290</v>
      </c>
      <c r="BD64" s="340" t="s">
        <v>290</v>
      </c>
      <c r="BE64" s="66"/>
      <c r="BF64" s="350" t="s">
        <v>290</v>
      </c>
      <c r="BG64" s="66"/>
      <c r="BH64" s="384"/>
      <c r="BI64" s="66"/>
    </row>
    <row r="65" spans="1:61" x14ac:dyDescent="0.25">
      <c r="A65" s="384"/>
      <c r="B65" s="66"/>
      <c r="C65" s="378" t="s">
        <v>290</v>
      </c>
      <c r="D65" s="316" t="s">
        <v>290</v>
      </c>
      <c r="E65" s="356" t="s">
        <v>290</v>
      </c>
      <c r="F65" s="356" t="s">
        <v>290</v>
      </c>
      <c r="G65" s="317" t="s">
        <v>290</v>
      </c>
      <c r="H65" s="136"/>
      <c r="I65" s="321" t="s">
        <v>290</v>
      </c>
      <c r="J65" s="66"/>
      <c r="K65" s="66"/>
      <c r="L65" s="321" t="s">
        <v>290</v>
      </c>
      <c r="M65" s="324" t="s">
        <v>290</v>
      </c>
      <c r="N65" s="317" t="s">
        <v>290</v>
      </c>
      <c r="O65" s="66"/>
      <c r="P65" s="327" t="s">
        <v>290</v>
      </c>
      <c r="Q65" s="328" t="s">
        <v>290</v>
      </c>
      <c r="R65" s="66"/>
      <c r="S65" s="333" t="s">
        <v>290</v>
      </c>
      <c r="T65" s="334" t="s">
        <v>290</v>
      </c>
      <c r="U65" s="66"/>
      <c r="V65" s="339" t="s">
        <v>290</v>
      </c>
      <c r="W65" s="340" t="s">
        <v>290</v>
      </c>
      <c r="X65" s="66"/>
      <c r="Y65" s="350" t="s">
        <v>290</v>
      </c>
      <c r="Z65" s="66"/>
      <c r="AA65" s="327" t="s">
        <v>290</v>
      </c>
      <c r="AB65" s="328" t="s">
        <v>290</v>
      </c>
      <c r="AC65" s="66"/>
      <c r="AD65" s="333" t="s">
        <v>290</v>
      </c>
      <c r="AE65" s="334" t="s">
        <v>290</v>
      </c>
      <c r="AF65" s="66"/>
      <c r="AG65" s="339" t="s">
        <v>290</v>
      </c>
      <c r="AH65" s="340" t="s">
        <v>290</v>
      </c>
      <c r="AI65" s="66"/>
      <c r="AJ65" s="350" t="s">
        <v>290</v>
      </c>
      <c r="AK65" s="66"/>
      <c r="AL65" s="327" t="s">
        <v>290</v>
      </c>
      <c r="AM65" s="328" t="s">
        <v>290</v>
      </c>
      <c r="AN65" s="66"/>
      <c r="AO65" s="333" t="s">
        <v>290</v>
      </c>
      <c r="AP65" s="334" t="s">
        <v>290</v>
      </c>
      <c r="AQ65" s="66"/>
      <c r="AR65" s="339" t="s">
        <v>290</v>
      </c>
      <c r="AS65" s="340" t="s">
        <v>290</v>
      </c>
      <c r="AT65" s="66"/>
      <c r="AU65" s="350" t="s">
        <v>290</v>
      </c>
      <c r="AV65" s="66"/>
      <c r="AW65" s="327" t="s">
        <v>290</v>
      </c>
      <c r="AX65" s="328" t="s">
        <v>290</v>
      </c>
      <c r="AY65" s="66"/>
      <c r="AZ65" s="333" t="s">
        <v>290</v>
      </c>
      <c r="BA65" s="334" t="s">
        <v>290</v>
      </c>
      <c r="BB65" s="66"/>
      <c r="BC65" s="339" t="s">
        <v>290</v>
      </c>
      <c r="BD65" s="340" t="s">
        <v>290</v>
      </c>
      <c r="BE65" s="66"/>
      <c r="BF65" s="350" t="s">
        <v>290</v>
      </c>
      <c r="BG65" s="66"/>
      <c r="BH65" s="384"/>
      <c r="BI65" s="66"/>
    </row>
    <row r="66" spans="1:61" x14ac:dyDescent="0.25">
      <c r="A66" s="384"/>
      <c r="B66" s="66"/>
      <c r="C66" s="378" t="s">
        <v>290</v>
      </c>
      <c r="D66" s="316" t="s">
        <v>290</v>
      </c>
      <c r="E66" s="356" t="s">
        <v>290</v>
      </c>
      <c r="F66" s="356" t="s">
        <v>290</v>
      </c>
      <c r="G66" s="317" t="s">
        <v>290</v>
      </c>
      <c r="H66" s="136"/>
      <c r="I66" s="321" t="s">
        <v>290</v>
      </c>
      <c r="J66" s="66"/>
      <c r="K66" s="66"/>
      <c r="L66" s="321" t="s">
        <v>290</v>
      </c>
      <c r="M66" s="324" t="s">
        <v>290</v>
      </c>
      <c r="N66" s="317" t="s">
        <v>290</v>
      </c>
      <c r="O66" s="66"/>
      <c r="P66" s="327" t="s">
        <v>290</v>
      </c>
      <c r="Q66" s="328" t="s">
        <v>290</v>
      </c>
      <c r="R66" s="66"/>
      <c r="S66" s="333" t="s">
        <v>290</v>
      </c>
      <c r="T66" s="334" t="s">
        <v>290</v>
      </c>
      <c r="U66" s="66"/>
      <c r="V66" s="339" t="s">
        <v>290</v>
      </c>
      <c r="W66" s="340" t="s">
        <v>290</v>
      </c>
      <c r="X66" s="66"/>
      <c r="Y66" s="350" t="s">
        <v>290</v>
      </c>
      <c r="Z66" s="66"/>
      <c r="AA66" s="327" t="s">
        <v>290</v>
      </c>
      <c r="AB66" s="328" t="s">
        <v>290</v>
      </c>
      <c r="AC66" s="66"/>
      <c r="AD66" s="333" t="s">
        <v>290</v>
      </c>
      <c r="AE66" s="334" t="s">
        <v>290</v>
      </c>
      <c r="AF66" s="66"/>
      <c r="AG66" s="339" t="s">
        <v>290</v>
      </c>
      <c r="AH66" s="340" t="s">
        <v>290</v>
      </c>
      <c r="AI66" s="66"/>
      <c r="AJ66" s="350" t="s">
        <v>290</v>
      </c>
      <c r="AK66" s="66"/>
      <c r="AL66" s="327" t="s">
        <v>290</v>
      </c>
      <c r="AM66" s="328" t="s">
        <v>290</v>
      </c>
      <c r="AN66" s="66"/>
      <c r="AO66" s="333" t="s">
        <v>290</v>
      </c>
      <c r="AP66" s="334" t="s">
        <v>290</v>
      </c>
      <c r="AQ66" s="66"/>
      <c r="AR66" s="339" t="s">
        <v>290</v>
      </c>
      <c r="AS66" s="340" t="s">
        <v>290</v>
      </c>
      <c r="AT66" s="66"/>
      <c r="AU66" s="350" t="s">
        <v>290</v>
      </c>
      <c r="AV66" s="66"/>
      <c r="AW66" s="327" t="s">
        <v>290</v>
      </c>
      <c r="AX66" s="328" t="s">
        <v>290</v>
      </c>
      <c r="AY66" s="66"/>
      <c r="AZ66" s="333" t="s">
        <v>290</v>
      </c>
      <c r="BA66" s="334" t="s">
        <v>290</v>
      </c>
      <c r="BB66" s="66"/>
      <c r="BC66" s="339" t="s">
        <v>290</v>
      </c>
      <c r="BD66" s="340" t="s">
        <v>290</v>
      </c>
      <c r="BE66" s="66"/>
      <c r="BF66" s="350" t="s">
        <v>290</v>
      </c>
      <c r="BG66" s="66"/>
      <c r="BH66" s="384"/>
      <c r="BI66" s="66"/>
    </row>
    <row r="67" spans="1:61" x14ac:dyDescent="0.25">
      <c r="A67" s="384"/>
      <c r="B67" s="66"/>
      <c r="C67" s="378" t="s">
        <v>290</v>
      </c>
      <c r="D67" s="316" t="s">
        <v>290</v>
      </c>
      <c r="E67" s="356" t="s">
        <v>290</v>
      </c>
      <c r="F67" s="356" t="s">
        <v>290</v>
      </c>
      <c r="G67" s="317" t="s">
        <v>290</v>
      </c>
      <c r="H67" s="136"/>
      <c r="I67" s="321" t="s">
        <v>290</v>
      </c>
      <c r="J67" s="66"/>
      <c r="K67" s="66"/>
      <c r="L67" s="321" t="s">
        <v>290</v>
      </c>
      <c r="M67" s="324" t="s">
        <v>290</v>
      </c>
      <c r="N67" s="317" t="s">
        <v>290</v>
      </c>
      <c r="O67" s="66"/>
      <c r="P67" s="327" t="s">
        <v>290</v>
      </c>
      <c r="Q67" s="328" t="s">
        <v>290</v>
      </c>
      <c r="R67" s="66"/>
      <c r="S67" s="333" t="s">
        <v>290</v>
      </c>
      <c r="T67" s="334" t="s">
        <v>290</v>
      </c>
      <c r="U67" s="66"/>
      <c r="V67" s="339" t="s">
        <v>290</v>
      </c>
      <c r="W67" s="340" t="s">
        <v>290</v>
      </c>
      <c r="X67" s="66"/>
      <c r="Y67" s="350" t="s">
        <v>290</v>
      </c>
      <c r="Z67" s="66"/>
      <c r="AA67" s="327" t="s">
        <v>290</v>
      </c>
      <c r="AB67" s="328" t="s">
        <v>290</v>
      </c>
      <c r="AC67" s="66"/>
      <c r="AD67" s="333" t="s">
        <v>290</v>
      </c>
      <c r="AE67" s="334" t="s">
        <v>290</v>
      </c>
      <c r="AF67" s="66"/>
      <c r="AG67" s="339" t="s">
        <v>290</v>
      </c>
      <c r="AH67" s="340" t="s">
        <v>290</v>
      </c>
      <c r="AI67" s="66"/>
      <c r="AJ67" s="350" t="s">
        <v>290</v>
      </c>
      <c r="AK67" s="66"/>
      <c r="AL67" s="327" t="s">
        <v>290</v>
      </c>
      <c r="AM67" s="328" t="s">
        <v>290</v>
      </c>
      <c r="AN67" s="66"/>
      <c r="AO67" s="333" t="s">
        <v>290</v>
      </c>
      <c r="AP67" s="334" t="s">
        <v>290</v>
      </c>
      <c r="AQ67" s="66"/>
      <c r="AR67" s="339" t="s">
        <v>290</v>
      </c>
      <c r="AS67" s="340" t="s">
        <v>290</v>
      </c>
      <c r="AT67" s="66"/>
      <c r="AU67" s="350" t="s">
        <v>290</v>
      </c>
      <c r="AV67" s="66"/>
      <c r="AW67" s="327" t="s">
        <v>290</v>
      </c>
      <c r="AX67" s="328" t="s">
        <v>290</v>
      </c>
      <c r="AY67" s="66"/>
      <c r="AZ67" s="333" t="s">
        <v>290</v>
      </c>
      <c r="BA67" s="334" t="s">
        <v>290</v>
      </c>
      <c r="BB67" s="66"/>
      <c r="BC67" s="339" t="s">
        <v>290</v>
      </c>
      <c r="BD67" s="340" t="s">
        <v>290</v>
      </c>
      <c r="BE67" s="66"/>
      <c r="BF67" s="350" t="s">
        <v>290</v>
      </c>
      <c r="BG67" s="66"/>
      <c r="BH67" s="384"/>
      <c r="BI67" s="66"/>
    </row>
    <row r="68" spans="1:61" x14ac:dyDescent="0.25">
      <c r="A68" s="384"/>
      <c r="B68" s="66"/>
      <c r="C68" s="378" t="s">
        <v>290</v>
      </c>
      <c r="D68" s="316" t="s">
        <v>290</v>
      </c>
      <c r="E68" s="356" t="s">
        <v>290</v>
      </c>
      <c r="F68" s="356" t="s">
        <v>290</v>
      </c>
      <c r="G68" s="317" t="s">
        <v>290</v>
      </c>
      <c r="H68" s="136"/>
      <c r="I68" s="321" t="s">
        <v>290</v>
      </c>
      <c r="J68" s="66"/>
      <c r="K68" s="66"/>
      <c r="L68" s="321" t="s">
        <v>290</v>
      </c>
      <c r="M68" s="324" t="s">
        <v>290</v>
      </c>
      <c r="N68" s="317" t="s">
        <v>290</v>
      </c>
      <c r="O68" s="66"/>
      <c r="P68" s="327" t="s">
        <v>290</v>
      </c>
      <c r="Q68" s="328" t="s">
        <v>290</v>
      </c>
      <c r="R68" s="66"/>
      <c r="S68" s="333" t="s">
        <v>290</v>
      </c>
      <c r="T68" s="334" t="s">
        <v>290</v>
      </c>
      <c r="U68" s="66"/>
      <c r="V68" s="339" t="s">
        <v>290</v>
      </c>
      <c r="W68" s="340" t="s">
        <v>290</v>
      </c>
      <c r="X68" s="66"/>
      <c r="Y68" s="350" t="s">
        <v>290</v>
      </c>
      <c r="Z68" s="66"/>
      <c r="AA68" s="327" t="s">
        <v>290</v>
      </c>
      <c r="AB68" s="328" t="s">
        <v>290</v>
      </c>
      <c r="AC68" s="66"/>
      <c r="AD68" s="333" t="s">
        <v>290</v>
      </c>
      <c r="AE68" s="334" t="s">
        <v>290</v>
      </c>
      <c r="AF68" s="66"/>
      <c r="AG68" s="339" t="s">
        <v>290</v>
      </c>
      <c r="AH68" s="340" t="s">
        <v>290</v>
      </c>
      <c r="AI68" s="66"/>
      <c r="AJ68" s="350" t="s">
        <v>290</v>
      </c>
      <c r="AK68" s="66"/>
      <c r="AL68" s="327" t="s">
        <v>290</v>
      </c>
      <c r="AM68" s="328" t="s">
        <v>290</v>
      </c>
      <c r="AN68" s="66"/>
      <c r="AO68" s="333" t="s">
        <v>290</v>
      </c>
      <c r="AP68" s="334" t="s">
        <v>290</v>
      </c>
      <c r="AQ68" s="66"/>
      <c r="AR68" s="339" t="s">
        <v>290</v>
      </c>
      <c r="AS68" s="340" t="s">
        <v>290</v>
      </c>
      <c r="AT68" s="66"/>
      <c r="AU68" s="350" t="s">
        <v>290</v>
      </c>
      <c r="AV68" s="66"/>
      <c r="AW68" s="327" t="s">
        <v>290</v>
      </c>
      <c r="AX68" s="328" t="s">
        <v>290</v>
      </c>
      <c r="AY68" s="66"/>
      <c r="AZ68" s="333" t="s">
        <v>290</v>
      </c>
      <c r="BA68" s="334" t="s">
        <v>290</v>
      </c>
      <c r="BB68" s="66"/>
      <c r="BC68" s="339" t="s">
        <v>290</v>
      </c>
      <c r="BD68" s="340" t="s">
        <v>290</v>
      </c>
      <c r="BE68" s="66"/>
      <c r="BF68" s="350" t="s">
        <v>290</v>
      </c>
      <c r="BG68" s="66"/>
      <c r="BH68" s="384"/>
      <c r="BI68" s="66"/>
    </row>
    <row r="69" spans="1:61" x14ac:dyDescent="0.25">
      <c r="A69" s="384"/>
      <c r="B69" s="66"/>
      <c r="C69" s="378" t="s">
        <v>290</v>
      </c>
      <c r="D69" s="316" t="s">
        <v>290</v>
      </c>
      <c r="E69" s="356" t="s">
        <v>290</v>
      </c>
      <c r="F69" s="356" t="s">
        <v>290</v>
      </c>
      <c r="G69" s="317" t="s">
        <v>290</v>
      </c>
      <c r="H69" s="136"/>
      <c r="I69" s="321" t="s">
        <v>290</v>
      </c>
      <c r="J69" s="66"/>
      <c r="K69" s="66"/>
      <c r="L69" s="321" t="s">
        <v>290</v>
      </c>
      <c r="M69" s="324" t="s">
        <v>290</v>
      </c>
      <c r="N69" s="317" t="s">
        <v>290</v>
      </c>
      <c r="O69" s="66"/>
      <c r="P69" s="327" t="s">
        <v>290</v>
      </c>
      <c r="Q69" s="328" t="s">
        <v>290</v>
      </c>
      <c r="R69" s="66"/>
      <c r="S69" s="333" t="s">
        <v>290</v>
      </c>
      <c r="T69" s="334" t="s">
        <v>290</v>
      </c>
      <c r="U69" s="66"/>
      <c r="V69" s="339" t="s">
        <v>290</v>
      </c>
      <c r="W69" s="340" t="s">
        <v>290</v>
      </c>
      <c r="X69" s="66"/>
      <c r="Y69" s="350" t="s">
        <v>290</v>
      </c>
      <c r="Z69" s="66"/>
      <c r="AA69" s="327" t="s">
        <v>290</v>
      </c>
      <c r="AB69" s="328" t="s">
        <v>290</v>
      </c>
      <c r="AC69" s="66"/>
      <c r="AD69" s="333" t="s">
        <v>290</v>
      </c>
      <c r="AE69" s="334" t="s">
        <v>290</v>
      </c>
      <c r="AF69" s="66"/>
      <c r="AG69" s="339" t="s">
        <v>290</v>
      </c>
      <c r="AH69" s="340" t="s">
        <v>290</v>
      </c>
      <c r="AI69" s="66"/>
      <c r="AJ69" s="350" t="s">
        <v>290</v>
      </c>
      <c r="AK69" s="66"/>
      <c r="AL69" s="327" t="s">
        <v>290</v>
      </c>
      <c r="AM69" s="328" t="s">
        <v>290</v>
      </c>
      <c r="AN69" s="66"/>
      <c r="AO69" s="333" t="s">
        <v>290</v>
      </c>
      <c r="AP69" s="334" t="s">
        <v>290</v>
      </c>
      <c r="AQ69" s="66"/>
      <c r="AR69" s="339" t="s">
        <v>290</v>
      </c>
      <c r="AS69" s="340" t="s">
        <v>290</v>
      </c>
      <c r="AT69" s="66"/>
      <c r="AU69" s="350" t="s">
        <v>290</v>
      </c>
      <c r="AV69" s="66"/>
      <c r="AW69" s="327" t="s">
        <v>290</v>
      </c>
      <c r="AX69" s="328" t="s">
        <v>290</v>
      </c>
      <c r="AY69" s="66"/>
      <c r="AZ69" s="333" t="s">
        <v>290</v>
      </c>
      <c r="BA69" s="334" t="s">
        <v>290</v>
      </c>
      <c r="BB69" s="66"/>
      <c r="BC69" s="339" t="s">
        <v>290</v>
      </c>
      <c r="BD69" s="340" t="s">
        <v>290</v>
      </c>
      <c r="BE69" s="66"/>
      <c r="BF69" s="350" t="s">
        <v>290</v>
      </c>
      <c r="BG69" s="66"/>
      <c r="BH69" s="384"/>
      <c r="BI69" s="66"/>
    </row>
    <row r="70" spans="1:61" x14ac:dyDescent="0.25">
      <c r="A70" s="384"/>
      <c r="B70" s="66"/>
      <c r="C70" s="378" t="s">
        <v>290</v>
      </c>
      <c r="D70" s="316" t="s">
        <v>290</v>
      </c>
      <c r="E70" s="356" t="s">
        <v>290</v>
      </c>
      <c r="F70" s="356" t="s">
        <v>290</v>
      </c>
      <c r="G70" s="317" t="s">
        <v>290</v>
      </c>
      <c r="H70" s="136"/>
      <c r="I70" s="321" t="s">
        <v>290</v>
      </c>
      <c r="J70" s="66"/>
      <c r="K70" s="66"/>
      <c r="L70" s="321" t="s">
        <v>290</v>
      </c>
      <c r="M70" s="324" t="s">
        <v>290</v>
      </c>
      <c r="N70" s="317" t="s">
        <v>290</v>
      </c>
      <c r="O70" s="66"/>
      <c r="P70" s="327" t="s">
        <v>290</v>
      </c>
      <c r="Q70" s="328" t="s">
        <v>290</v>
      </c>
      <c r="R70" s="66"/>
      <c r="S70" s="333" t="s">
        <v>290</v>
      </c>
      <c r="T70" s="334" t="s">
        <v>290</v>
      </c>
      <c r="U70" s="66"/>
      <c r="V70" s="339" t="s">
        <v>290</v>
      </c>
      <c r="W70" s="340" t="s">
        <v>290</v>
      </c>
      <c r="X70" s="66"/>
      <c r="Y70" s="350" t="s">
        <v>290</v>
      </c>
      <c r="Z70" s="66"/>
      <c r="AA70" s="327" t="s">
        <v>290</v>
      </c>
      <c r="AB70" s="328" t="s">
        <v>290</v>
      </c>
      <c r="AC70" s="66"/>
      <c r="AD70" s="333" t="s">
        <v>290</v>
      </c>
      <c r="AE70" s="334" t="s">
        <v>290</v>
      </c>
      <c r="AF70" s="66"/>
      <c r="AG70" s="339" t="s">
        <v>290</v>
      </c>
      <c r="AH70" s="340" t="s">
        <v>290</v>
      </c>
      <c r="AI70" s="66"/>
      <c r="AJ70" s="350" t="s">
        <v>290</v>
      </c>
      <c r="AK70" s="66"/>
      <c r="AL70" s="327" t="s">
        <v>290</v>
      </c>
      <c r="AM70" s="328" t="s">
        <v>290</v>
      </c>
      <c r="AN70" s="66"/>
      <c r="AO70" s="333" t="s">
        <v>290</v>
      </c>
      <c r="AP70" s="334" t="s">
        <v>290</v>
      </c>
      <c r="AQ70" s="66"/>
      <c r="AR70" s="339" t="s">
        <v>290</v>
      </c>
      <c r="AS70" s="340" t="s">
        <v>290</v>
      </c>
      <c r="AT70" s="66"/>
      <c r="AU70" s="350" t="s">
        <v>290</v>
      </c>
      <c r="AV70" s="66"/>
      <c r="AW70" s="327" t="s">
        <v>290</v>
      </c>
      <c r="AX70" s="328" t="s">
        <v>290</v>
      </c>
      <c r="AY70" s="66"/>
      <c r="AZ70" s="333" t="s">
        <v>290</v>
      </c>
      <c r="BA70" s="334" t="s">
        <v>290</v>
      </c>
      <c r="BB70" s="66"/>
      <c r="BC70" s="339" t="s">
        <v>290</v>
      </c>
      <c r="BD70" s="340" t="s">
        <v>290</v>
      </c>
      <c r="BE70" s="66"/>
      <c r="BF70" s="350" t="s">
        <v>290</v>
      </c>
      <c r="BG70" s="66"/>
      <c r="BH70" s="384"/>
      <c r="BI70" s="66"/>
    </row>
    <row r="71" spans="1:61" x14ac:dyDescent="0.25">
      <c r="A71" s="384"/>
      <c r="B71" s="66"/>
      <c r="C71" s="378" t="s">
        <v>290</v>
      </c>
      <c r="D71" s="316" t="s">
        <v>290</v>
      </c>
      <c r="E71" s="356" t="s">
        <v>290</v>
      </c>
      <c r="F71" s="356" t="s">
        <v>290</v>
      </c>
      <c r="G71" s="317" t="s">
        <v>290</v>
      </c>
      <c r="H71" s="136"/>
      <c r="I71" s="321" t="s">
        <v>290</v>
      </c>
      <c r="J71" s="66"/>
      <c r="K71" s="66"/>
      <c r="L71" s="321" t="s">
        <v>290</v>
      </c>
      <c r="M71" s="324" t="s">
        <v>290</v>
      </c>
      <c r="N71" s="317" t="s">
        <v>290</v>
      </c>
      <c r="O71" s="66"/>
      <c r="P71" s="327" t="s">
        <v>290</v>
      </c>
      <c r="Q71" s="328" t="s">
        <v>290</v>
      </c>
      <c r="R71" s="66"/>
      <c r="S71" s="333" t="s">
        <v>290</v>
      </c>
      <c r="T71" s="334" t="s">
        <v>290</v>
      </c>
      <c r="U71" s="66"/>
      <c r="V71" s="339" t="s">
        <v>290</v>
      </c>
      <c r="W71" s="340" t="s">
        <v>290</v>
      </c>
      <c r="X71" s="66"/>
      <c r="Y71" s="350" t="s">
        <v>290</v>
      </c>
      <c r="Z71" s="66"/>
      <c r="AA71" s="327" t="s">
        <v>290</v>
      </c>
      <c r="AB71" s="328" t="s">
        <v>290</v>
      </c>
      <c r="AC71" s="66"/>
      <c r="AD71" s="333" t="s">
        <v>290</v>
      </c>
      <c r="AE71" s="334" t="s">
        <v>290</v>
      </c>
      <c r="AF71" s="66"/>
      <c r="AG71" s="339" t="s">
        <v>290</v>
      </c>
      <c r="AH71" s="340" t="s">
        <v>290</v>
      </c>
      <c r="AI71" s="66"/>
      <c r="AJ71" s="350" t="s">
        <v>290</v>
      </c>
      <c r="AK71" s="66"/>
      <c r="AL71" s="327" t="s">
        <v>290</v>
      </c>
      <c r="AM71" s="328" t="s">
        <v>290</v>
      </c>
      <c r="AN71" s="66"/>
      <c r="AO71" s="333" t="s">
        <v>290</v>
      </c>
      <c r="AP71" s="334" t="s">
        <v>290</v>
      </c>
      <c r="AQ71" s="66"/>
      <c r="AR71" s="339" t="s">
        <v>290</v>
      </c>
      <c r="AS71" s="340" t="s">
        <v>290</v>
      </c>
      <c r="AT71" s="66"/>
      <c r="AU71" s="350" t="s">
        <v>290</v>
      </c>
      <c r="AV71" s="66"/>
      <c r="AW71" s="327" t="s">
        <v>290</v>
      </c>
      <c r="AX71" s="328" t="s">
        <v>290</v>
      </c>
      <c r="AY71" s="66"/>
      <c r="AZ71" s="333" t="s">
        <v>290</v>
      </c>
      <c r="BA71" s="334" t="s">
        <v>290</v>
      </c>
      <c r="BB71" s="66"/>
      <c r="BC71" s="339" t="s">
        <v>290</v>
      </c>
      <c r="BD71" s="340" t="s">
        <v>290</v>
      </c>
      <c r="BE71" s="66"/>
      <c r="BF71" s="350" t="s">
        <v>290</v>
      </c>
      <c r="BG71" s="66"/>
      <c r="BH71" s="384"/>
      <c r="BI71" s="66"/>
    </row>
    <row r="72" spans="1:61" x14ac:dyDescent="0.25">
      <c r="A72" s="384"/>
      <c r="B72" s="66"/>
      <c r="C72" s="378" t="s">
        <v>290</v>
      </c>
      <c r="D72" s="316" t="s">
        <v>290</v>
      </c>
      <c r="E72" s="356" t="s">
        <v>290</v>
      </c>
      <c r="F72" s="356" t="s">
        <v>290</v>
      </c>
      <c r="G72" s="317" t="s">
        <v>290</v>
      </c>
      <c r="H72" s="136"/>
      <c r="I72" s="321" t="s">
        <v>290</v>
      </c>
      <c r="J72" s="66"/>
      <c r="K72" s="66"/>
      <c r="L72" s="321" t="s">
        <v>290</v>
      </c>
      <c r="M72" s="324" t="s">
        <v>290</v>
      </c>
      <c r="N72" s="317" t="s">
        <v>290</v>
      </c>
      <c r="O72" s="66"/>
      <c r="P72" s="327" t="s">
        <v>290</v>
      </c>
      <c r="Q72" s="328" t="s">
        <v>290</v>
      </c>
      <c r="R72" s="66"/>
      <c r="S72" s="333" t="s">
        <v>290</v>
      </c>
      <c r="T72" s="334" t="s">
        <v>290</v>
      </c>
      <c r="U72" s="66"/>
      <c r="V72" s="339" t="s">
        <v>290</v>
      </c>
      <c r="W72" s="340" t="s">
        <v>290</v>
      </c>
      <c r="X72" s="66"/>
      <c r="Y72" s="350" t="s">
        <v>290</v>
      </c>
      <c r="Z72" s="66"/>
      <c r="AA72" s="327" t="s">
        <v>290</v>
      </c>
      <c r="AB72" s="328" t="s">
        <v>290</v>
      </c>
      <c r="AC72" s="66"/>
      <c r="AD72" s="333" t="s">
        <v>290</v>
      </c>
      <c r="AE72" s="334" t="s">
        <v>290</v>
      </c>
      <c r="AF72" s="66"/>
      <c r="AG72" s="339" t="s">
        <v>290</v>
      </c>
      <c r="AH72" s="340" t="s">
        <v>290</v>
      </c>
      <c r="AI72" s="66"/>
      <c r="AJ72" s="350" t="s">
        <v>290</v>
      </c>
      <c r="AK72" s="66"/>
      <c r="AL72" s="327" t="s">
        <v>290</v>
      </c>
      <c r="AM72" s="328" t="s">
        <v>290</v>
      </c>
      <c r="AN72" s="66"/>
      <c r="AO72" s="333" t="s">
        <v>290</v>
      </c>
      <c r="AP72" s="334" t="s">
        <v>290</v>
      </c>
      <c r="AQ72" s="66"/>
      <c r="AR72" s="339" t="s">
        <v>290</v>
      </c>
      <c r="AS72" s="340" t="s">
        <v>290</v>
      </c>
      <c r="AT72" s="66"/>
      <c r="AU72" s="350" t="s">
        <v>290</v>
      </c>
      <c r="AV72" s="66"/>
      <c r="AW72" s="327" t="s">
        <v>290</v>
      </c>
      <c r="AX72" s="328" t="s">
        <v>290</v>
      </c>
      <c r="AY72" s="66"/>
      <c r="AZ72" s="333" t="s">
        <v>290</v>
      </c>
      <c r="BA72" s="334" t="s">
        <v>290</v>
      </c>
      <c r="BB72" s="66"/>
      <c r="BC72" s="339" t="s">
        <v>290</v>
      </c>
      <c r="BD72" s="340" t="s">
        <v>290</v>
      </c>
      <c r="BE72" s="66"/>
      <c r="BF72" s="350" t="s">
        <v>290</v>
      </c>
      <c r="BG72" s="66"/>
      <c r="BH72" s="384"/>
      <c r="BI72" s="66"/>
    </row>
    <row r="73" spans="1:61" x14ac:dyDescent="0.25">
      <c r="A73" s="384"/>
      <c r="B73" s="66"/>
      <c r="C73" s="378" t="s">
        <v>290</v>
      </c>
      <c r="D73" s="316" t="s">
        <v>290</v>
      </c>
      <c r="E73" s="356" t="s">
        <v>290</v>
      </c>
      <c r="F73" s="356" t="s">
        <v>290</v>
      </c>
      <c r="G73" s="317" t="s">
        <v>290</v>
      </c>
      <c r="H73" s="136"/>
      <c r="I73" s="321" t="s">
        <v>290</v>
      </c>
      <c r="J73" s="66"/>
      <c r="K73" s="66"/>
      <c r="L73" s="321" t="s">
        <v>290</v>
      </c>
      <c r="M73" s="324" t="s">
        <v>290</v>
      </c>
      <c r="N73" s="317" t="s">
        <v>290</v>
      </c>
      <c r="O73" s="66"/>
      <c r="P73" s="327" t="s">
        <v>290</v>
      </c>
      <c r="Q73" s="328" t="s">
        <v>290</v>
      </c>
      <c r="R73" s="66"/>
      <c r="S73" s="333" t="s">
        <v>290</v>
      </c>
      <c r="T73" s="334" t="s">
        <v>290</v>
      </c>
      <c r="U73" s="66"/>
      <c r="V73" s="339" t="s">
        <v>290</v>
      </c>
      <c r="W73" s="340" t="s">
        <v>290</v>
      </c>
      <c r="X73" s="66"/>
      <c r="Y73" s="350" t="s">
        <v>290</v>
      </c>
      <c r="Z73" s="66"/>
      <c r="AA73" s="327" t="s">
        <v>290</v>
      </c>
      <c r="AB73" s="328" t="s">
        <v>290</v>
      </c>
      <c r="AC73" s="66"/>
      <c r="AD73" s="333" t="s">
        <v>290</v>
      </c>
      <c r="AE73" s="334" t="s">
        <v>290</v>
      </c>
      <c r="AF73" s="66"/>
      <c r="AG73" s="339" t="s">
        <v>290</v>
      </c>
      <c r="AH73" s="340" t="s">
        <v>290</v>
      </c>
      <c r="AI73" s="66"/>
      <c r="AJ73" s="350" t="s">
        <v>290</v>
      </c>
      <c r="AK73" s="66"/>
      <c r="AL73" s="327" t="s">
        <v>290</v>
      </c>
      <c r="AM73" s="328" t="s">
        <v>290</v>
      </c>
      <c r="AN73" s="66"/>
      <c r="AO73" s="333" t="s">
        <v>290</v>
      </c>
      <c r="AP73" s="334" t="s">
        <v>290</v>
      </c>
      <c r="AQ73" s="66"/>
      <c r="AR73" s="339" t="s">
        <v>290</v>
      </c>
      <c r="AS73" s="340" t="s">
        <v>290</v>
      </c>
      <c r="AT73" s="66"/>
      <c r="AU73" s="350" t="s">
        <v>290</v>
      </c>
      <c r="AV73" s="66"/>
      <c r="AW73" s="327" t="s">
        <v>290</v>
      </c>
      <c r="AX73" s="328" t="s">
        <v>290</v>
      </c>
      <c r="AY73" s="66"/>
      <c r="AZ73" s="333" t="s">
        <v>290</v>
      </c>
      <c r="BA73" s="334" t="s">
        <v>290</v>
      </c>
      <c r="BB73" s="66"/>
      <c r="BC73" s="339" t="s">
        <v>290</v>
      </c>
      <c r="BD73" s="340" t="s">
        <v>290</v>
      </c>
      <c r="BE73" s="66"/>
      <c r="BF73" s="350" t="s">
        <v>290</v>
      </c>
      <c r="BG73" s="66"/>
      <c r="BH73" s="384"/>
      <c r="BI73" s="66"/>
    </row>
    <row r="74" spans="1:61" x14ac:dyDescent="0.25">
      <c r="A74" s="384"/>
      <c r="B74" s="66"/>
      <c r="C74" s="378" t="s">
        <v>290</v>
      </c>
      <c r="D74" s="316" t="s">
        <v>290</v>
      </c>
      <c r="E74" s="356" t="s">
        <v>290</v>
      </c>
      <c r="F74" s="356" t="s">
        <v>290</v>
      </c>
      <c r="G74" s="317" t="s">
        <v>290</v>
      </c>
      <c r="H74" s="136"/>
      <c r="I74" s="321" t="s">
        <v>290</v>
      </c>
      <c r="J74" s="66"/>
      <c r="K74" s="66"/>
      <c r="L74" s="321" t="s">
        <v>290</v>
      </c>
      <c r="M74" s="324" t="s">
        <v>290</v>
      </c>
      <c r="N74" s="317" t="s">
        <v>290</v>
      </c>
      <c r="O74" s="66"/>
      <c r="P74" s="327" t="s">
        <v>290</v>
      </c>
      <c r="Q74" s="328" t="s">
        <v>290</v>
      </c>
      <c r="R74" s="66"/>
      <c r="S74" s="333" t="s">
        <v>290</v>
      </c>
      <c r="T74" s="334" t="s">
        <v>290</v>
      </c>
      <c r="U74" s="66"/>
      <c r="V74" s="339" t="s">
        <v>290</v>
      </c>
      <c r="W74" s="340" t="s">
        <v>290</v>
      </c>
      <c r="X74" s="66"/>
      <c r="Y74" s="350" t="s">
        <v>290</v>
      </c>
      <c r="Z74" s="66"/>
      <c r="AA74" s="327" t="s">
        <v>290</v>
      </c>
      <c r="AB74" s="328" t="s">
        <v>290</v>
      </c>
      <c r="AC74" s="66"/>
      <c r="AD74" s="333" t="s">
        <v>290</v>
      </c>
      <c r="AE74" s="334" t="s">
        <v>290</v>
      </c>
      <c r="AF74" s="66"/>
      <c r="AG74" s="339" t="s">
        <v>290</v>
      </c>
      <c r="AH74" s="340" t="s">
        <v>290</v>
      </c>
      <c r="AI74" s="66"/>
      <c r="AJ74" s="350" t="s">
        <v>290</v>
      </c>
      <c r="AK74" s="66"/>
      <c r="AL74" s="327" t="s">
        <v>290</v>
      </c>
      <c r="AM74" s="328" t="s">
        <v>290</v>
      </c>
      <c r="AN74" s="66"/>
      <c r="AO74" s="333" t="s">
        <v>290</v>
      </c>
      <c r="AP74" s="334" t="s">
        <v>290</v>
      </c>
      <c r="AQ74" s="66"/>
      <c r="AR74" s="339" t="s">
        <v>290</v>
      </c>
      <c r="AS74" s="340" t="s">
        <v>290</v>
      </c>
      <c r="AT74" s="66"/>
      <c r="AU74" s="350" t="s">
        <v>290</v>
      </c>
      <c r="AV74" s="66"/>
      <c r="AW74" s="327" t="s">
        <v>290</v>
      </c>
      <c r="AX74" s="328" t="s">
        <v>290</v>
      </c>
      <c r="AY74" s="66"/>
      <c r="AZ74" s="333" t="s">
        <v>290</v>
      </c>
      <c r="BA74" s="334" t="s">
        <v>290</v>
      </c>
      <c r="BB74" s="66"/>
      <c r="BC74" s="339" t="s">
        <v>290</v>
      </c>
      <c r="BD74" s="340" t="s">
        <v>290</v>
      </c>
      <c r="BE74" s="66"/>
      <c r="BF74" s="350" t="s">
        <v>290</v>
      </c>
      <c r="BG74" s="66"/>
      <c r="BH74" s="384"/>
      <c r="BI74" s="66"/>
    </row>
    <row r="75" spans="1:61" x14ac:dyDescent="0.25">
      <c r="A75" s="384"/>
      <c r="B75" s="66"/>
      <c r="C75" s="378" t="s">
        <v>290</v>
      </c>
      <c r="D75" s="316" t="s">
        <v>290</v>
      </c>
      <c r="E75" s="356" t="s">
        <v>290</v>
      </c>
      <c r="F75" s="356" t="s">
        <v>290</v>
      </c>
      <c r="G75" s="317" t="s">
        <v>290</v>
      </c>
      <c r="H75" s="136"/>
      <c r="I75" s="321" t="s">
        <v>290</v>
      </c>
      <c r="J75" s="66"/>
      <c r="K75" s="66"/>
      <c r="L75" s="321" t="s">
        <v>290</v>
      </c>
      <c r="M75" s="324" t="s">
        <v>290</v>
      </c>
      <c r="N75" s="317" t="s">
        <v>290</v>
      </c>
      <c r="O75" s="66"/>
      <c r="P75" s="327" t="s">
        <v>290</v>
      </c>
      <c r="Q75" s="328" t="s">
        <v>290</v>
      </c>
      <c r="R75" s="66"/>
      <c r="S75" s="333" t="s">
        <v>290</v>
      </c>
      <c r="T75" s="334" t="s">
        <v>290</v>
      </c>
      <c r="U75" s="66"/>
      <c r="V75" s="339" t="s">
        <v>290</v>
      </c>
      <c r="W75" s="340" t="s">
        <v>290</v>
      </c>
      <c r="X75" s="66"/>
      <c r="Y75" s="350" t="s">
        <v>290</v>
      </c>
      <c r="Z75" s="66"/>
      <c r="AA75" s="327" t="s">
        <v>290</v>
      </c>
      <c r="AB75" s="328" t="s">
        <v>290</v>
      </c>
      <c r="AC75" s="66"/>
      <c r="AD75" s="333" t="s">
        <v>290</v>
      </c>
      <c r="AE75" s="334" t="s">
        <v>290</v>
      </c>
      <c r="AF75" s="66"/>
      <c r="AG75" s="339" t="s">
        <v>290</v>
      </c>
      <c r="AH75" s="340" t="s">
        <v>290</v>
      </c>
      <c r="AI75" s="66"/>
      <c r="AJ75" s="350" t="s">
        <v>290</v>
      </c>
      <c r="AK75" s="66"/>
      <c r="AL75" s="327" t="s">
        <v>290</v>
      </c>
      <c r="AM75" s="328" t="s">
        <v>290</v>
      </c>
      <c r="AN75" s="66"/>
      <c r="AO75" s="333" t="s">
        <v>290</v>
      </c>
      <c r="AP75" s="334" t="s">
        <v>290</v>
      </c>
      <c r="AQ75" s="66"/>
      <c r="AR75" s="339" t="s">
        <v>290</v>
      </c>
      <c r="AS75" s="340" t="s">
        <v>290</v>
      </c>
      <c r="AT75" s="66"/>
      <c r="AU75" s="350" t="s">
        <v>290</v>
      </c>
      <c r="AV75" s="66"/>
      <c r="AW75" s="327" t="s">
        <v>290</v>
      </c>
      <c r="AX75" s="328" t="s">
        <v>290</v>
      </c>
      <c r="AY75" s="66"/>
      <c r="AZ75" s="333" t="s">
        <v>290</v>
      </c>
      <c r="BA75" s="334" t="s">
        <v>290</v>
      </c>
      <c r="BB75" s="66"/>
      <c r="BC75" s="339" t="s">
        <v>290</v>
      </c>
      <c r="BD75" s="340" t="s">
        <v>290</v>
      </c>
      <c r="BE75" s="66"/>
      <c r="BF75" s="350" t="s">
        <v>290</v>
      </c>
      <c r="BG75" s="66"/>
      <c r="BH75" s="384"/>
      <c r="BI75" s="66"/>
    </row>
    <row r="76" spans="1:61" x14ac:dyDescent="0.25">
      <c r="A76" s="384"/>
      <c r="B76" s="66"/>
      <c r="C76" s="378" t="s">
        <v>290</v>
      </c>
      <c r="D76" s="316" t="s">
        <v>290</v>
      </c>
      <c r="E76" s="356" t="s">
        <v>290</v>
      </c>
      <c r="F76" s="356" t="s">
        <v>290</v>
      </c>
      <c r="G76" s="317" t="s">
        <v>290</v>
      </c>
      <c r="H76" s="136"/>
      <c r="I76" s="321" t="s">
        <v>290</v>
      </c>
      <c r="J76" s="66"/>
      <c r="K76" s="66"/>
      <c r="L76" s="321" t="s">
        <v>290</v>
      </c>
      <c r="M76" s="324" t="s">
        <v>290</v>
      </c>
      <c r="N76" s="317" t="s">
        <v>290</v>
      </c>
      <c r="O76" s="66"/>
      <c r="P76" s="327" t="s">
        <v>290</v>
      </c>
      <c r="Q76" s="328" t="s">
        <v>290</v>
      </c>
      <c r="R76" s="66"/>
      <c r="S76" s="333" t="s">
        <v>290</v>
      </c>
      <c r="T76" s="334" t="s">
        <v>290</v>
      </c>
      <c r="U76" s="66"/>
      <c r="V76" s="339" t="s">
        <v>290</v>
      </c>
      <c r="W76" s="340" t="s">
        <v>290</v>
      </c>
      <c r="X76" s="66"/>
      <c r="Y76" s="350" t="s">
        <v>290</v>
      </c>
      <c r="Z76" s="66"/>
      <c r="AA76" s="327" t="s">
        <v>290</v>
      </c>
      <c r="AB76" s="328" t="s">
        <v>290</v>
      </c>
      <c r="AC76" s="66"/>
      <c r="AD76" s="333" t="s">
        <v>290</v>
      </c>
      <c r="AE76" s="334" t="s">
        <v>290</v>
      </c>
      <c r="AF76" s="66"/>
      <c r="AG76" s="339" t="s">
        <v>290</v>
      </c>
      <c r="AH76" s="340" t="s">
        <v>290</v>
      </c>
      <c r="AI76" s="66"/>
      <c r="AJ76" s="350" t="s">
        <v>290</v>
      </c>
      <c r="AK76" s="66"/>
      <c r="AL76" s="327" t="s">
        <v>290</v>
      </c>
      <c r="AM76" s="328" t="s">
        <v>290</v>
      </c>
      <c r="AN76" s="66"/>
      <c r="AO76" s="333" t="s">
        <v>290</v>
      </c>
      <c r="AP76" s="334" t="s">
        <v>290</v>
      </c>
      <c r="AQ76" s="66"/>
      <c r="AR76" s="339" t="s">
        <v>290</v>
      </c>
      <c r="AS76" s="340" t="s">
        <v>290</v>
      </c>
      <c r="AT76" s="66"/>
      <c r="AU76" s="350" t="s">
        <v>290</v>
      </c>
      <c r="AV76" s="66"/>
      <c r="AW76" s="327" t="s">
        <v>290</v>
      </c>
      <c r="AX76" s="328" t="s">
        <v>290</v>
      </c>
      <c r="AY76" s="66"/>
      <c r="AZ76" s="333" t="s">
        <v>290</v>
      </c>
      <c r="BA76" s="334" t="s">
        <v>290</v>
      </c>
      <c r="BB76" s="66"/>
      <c r="BC76" s="339" t="s">
        <v>290</v>
      </c>
      <c r="BD76" s="340" t="s">
        <v>290</v>
      </c>
      <c r="BE76" s="66"/>
      <c r="BF76" s="350" t="s">
        <v>290</v>
      </c>
      <c r="BG76" s="66"/>
      <c r="BH76" s="384"/>
      <c r="BI76" s="66"/>
    </row>
    <row r="77" spans="1:61" x14ac:dyDescent="0.25">
      <c r="A77" s="384"/>
      <c r="B77" s="66"/>
      <c r="C77" s="378" t="s">
        <v>290</v>
      </c>
      <c r="D77" s="316" t="s">
        <v>290</v>
      </c>
      <c r="E77" s="356" t="s">
        <v>290</v>
      </c>
      <c r="F77" s="356" t="s">
        <v>290</v>
      </c>
      <c r="G77" s="317" t="s">
        <v>290</v>
      </c>
      <c r="H77" s="136"/>
      <c r="I77" s="321" t="s">
        <v>290</v>
      </c>
      <c r="J77" s="66"/>
      <c r="K77" s="66"/>
      <c r="L77" s="321" t="s">
        <v>290</v>
      </c>
      <c r="M77" s="324" t="s">
        <v>290</v>
      </c>
      <c r="N77" s="317" t="s">
        <v>290</v>
      </c>
      <c r="O77" s="66"/>
      <c r="P77" s="327" t="s">
        <v>290</v>
      </c>
      <c r="Q77" s="328" t="s">
        <v>290</v>
      </c>
      <c r="R77" s="66"/>
      <c r="S77" s="333" t="s">
        <v>290</v>
      </c>
      <c r="T77" s="334" t="s">
        <v>290</v>
      </c>
      <c r="U77" s="66"/>
      <c r="V77" s="339" t="s">
        <v>290</v>
      </c>
      <c r="W77" s="340" t="s">
        <v>290</v>
      </c>
      <c r="X77" s="66"/>
      <c r="Y77" s="350" t="s">
        <v>290</v>
      </c>
      <c r="Z77" s="66"/>
      <c r="AA77" s="327" t="s">
        <v>290</v>
      </c>
      <c r="AB77" s="328" t="s">
        <v>290</v>
      </c>
      <c r="AC77" s="66"/>
      <c r="AD77" s="333" t="s">
        <v>290</v>
      </c>
      <c r="AE77" s="334" t="s">
        <v>290</v>
      </c>
      <c r="AF77" s="66"/>
      <c r="AG77" s="339" t="s">
        <v>290</v>
      </c>
      <c r="AH77" s="340" t="s">
        <v>290</v>
      </c>
      <c r="AI77" s="66"/>
      <c r="AJ77" s="350" t="s">
        <v>290</v>
      </c>
      <c r="AK77" s="66"/>
      <c r="AL77" s="327" t="s">
        <v>290</v>
      </c>
      <c r="AM77" s="328" t="s">
        <v>290</v>
      </c>
      <c r="AN77" s="66"/>
      <c r="AO77" s="333" t="s">
        <v>290</v>
      </c>
      <c r="AP77" s="334" t="s">
        <v>290</v>
      </c>
      <c r="AQ77" s="66"/>
      <c r="AR77" s="339" t="s">
        <v>290</v>
      </c>
      <c r="AS77" s="340" t="s">
        <v>290</v>
      </c>
      <c r="AT77" s="66"/>
      <c r="AU77" s="350" t="s">
        <v>290</v>
      </c>
      <c r="AV77" s="66"/>
      <c r="AW77" s="327" t="s">
        <v>290</v>
      </c>
      <c r="AX77" s="328" t="s">
        <v>290</v>
      </c>
      <c r="AY77" s="66"/>
      <c r="AZ77" s="333" t="s">
        <v>290</v>
      </c>
      <c r="BA77" s="334" t="s">
        <v>290</v>
      </c>
      <c r="BB77" s="66"/>
      <c r="BC77" s="339" t="s">
        <v>290</v>
      </c>
      <c r="BD77" s="340" t="s">
        <v>290</v>
      </c>
      <c r="BE77" s="66"/>
      <c r="BF77" s="350" t="s">
        <v>290</v>
      </c>
      <c r="BG77" s="66"/>
      <c r="BH77" s="384"/>
      <c r="BI77" s="66"/>
    </row>
    <row r="78" spans="1:61" x14ac:dyDescent="0.25">
      <c r="A78" s="384"/>
      <c r="B78" s="66"/>
      <c r="C78" s="378" t="s">
        <v>290</v>
      </c>
      <c r="D78" s="316" t="s">
        <v>290</v>
      </c>
      <c r="E78" s="356" t="s">
        <v>290</v>
      </c>
      <c r="F78" s="356" t="s">
        <v>290</v>
      </c>
      <c r="G78" s="317" t="s">
        <v>290</v>
      </c>
      <c r="H78" s="136"/>
      <c r="I78" s="321" t="s">
        <v>290</v>
      </c>
      <c r="J78" s="66"/>
      <c r="K78" s="66"/>
      <c r="L78" s="321" t="s">
        <v>290</v>
      </c>
      <c r="M78" s="324" t="s">
        <v>290</v>
      </c>
      <c r="N78" s="317" t="s">
        <v>290</v>
      </c>
      <c r="O78" s="66"/>
      <c r="P78" s="327" t="s">
        <v>290</v>
      </c>
      <c r="Q78" s="328" t="s">
        <v>290</v>
      </c>
      <c r="R78" s="66"/>
      <c r="S78" s="333" t="s">
        <v>290</v>
      </c>
      <c r="T78" s="334" t="s">
        <v>290</v>
      </c>
      <c r="U78" s="66"/>
      <c r="V78" s="339" t="s">
        <v>290</v>
      </c>
      <c r="W78" s="340" t="s">
        <v>290</v>
      </c>
      <c r="X78" s="66"/>
      <c r="Y78" s="350" t="s">
        <v>290</v>
      </c>
      <c r="Z78" s="66"/>
      <c r="AA78" s="327" t="s">
        <v>290</v>
      </c>
      <c r="AB78" s="328" t="s">
        <v>290</v>
      </c>
      <c r="AC78" s="66"/>
      <c r="AD78" s="333" t="s">
        <v>290</v>
      </c>
      <c r="AE78" s="334" t="s">
        <v>290</v>
      </c>
      <c r="AF78" s="66"/>
      <c r="AG78" s="339" t="s">
        <v>290</v>
      </c>
      <c r="AH78" s="340" t="s">
        <v>290</v>
      </c>
      <c r="AI78" s="66"/>
      <c r="AJ78" s="350" t="s">
        <v>290</v>
      </c>
      <c r="AK78" s="66"/>
      <c r="AL78" s="327" t="s">
        <v>290</v>
      </c>
      <c r="AM78" s="328" t="s">
        <v>290</v>
      </c>
      <c r="AN78" s="66"/>
      <c r="AO78" s="333" t="s">
        <v>290</v>
      </c>
      <c r="AP78" s="334" t="s">
        <v>290</v>
      </c>
      <c r="AQ78" s="66"/>
      <c r="AR78" s="339" t="s">
        <v>290</v>
      </c>
      <c r="AS78" s="340" t="s">
        <v>290</v>
      </c>
      <c r="AT78" s="66"/>
      <c r="AU78" s="350" t="s">
        <v>290</v>
      </c>
      <c r="AV78" s="66"/>
      <c r="AW78" s="327" t="s">
        <v>290</v>
      </c>
      <c r="AX78" s="328" t="s">
        <v>290</v>
      </c>
      <c r="AY78" s="66"/>
      <c r="AZ78" s="333" t="s">
        <v>290</v>
      </c>
      <c r="BA78" s="334" t="s">
        <v>290</v>
      </c>
      <c r="BB78" s="66"/>
      <c r="BC78" s="339" t="s">
        <v>290</v>
      </c>
      <c r="BD78" s="340" t="s">
        <v>290</v>
      </c>
      <c r="BE78" s="66"/>
      <c r="BF78" s="350" t="s">
        <v>290</v>
      </c>
      <c r="BG78" s="66"/>
      <c r="BH78" s="384"/>
      <c r="BI78" s="66"/>
    </row>
    <row r="79" spans="1:61" x14ac:dyDescent="0.25">
      <c r="A79" s="384"/>
      <c r="B79" s="66"/>
      <c r="C79" s="378" t="s">
        <v>290</v>
      </c>
      <c r="D79" s="316" t="s">
        <v>290</v>
      </c>
      <c r="E79" s="356" t="s">
        <v>290</v>
      </c>
      <c r="F79" s="356" t="s">
        <v>290</v>
      </c>
      <c r="G79" s="317" t="s">
        <v>290</v>
      </c>
      <c r="H79" s="136"/>
      <c r="I79" s="321" t="s">
        <v>290</v>
      </c>
      <c r="J79" s="66"/>
      <c r="K79" s="66"/>
      <c r="L79" s="321" t="s">
        <v>290</v>
      </c>
      <c r="M79" s="324" t="s">
        <v>290</v>
      </c>
      <c r="N79" s="317" t="s">
        <v>290</v>
      </c>
      <c r="O79" s="66"/>
      <c r="P79" s="327" t="s">
        <v>290</v>
      </c>
      <c r="Q79" s="328" t="s">
        <v>290</v>
      </c>
      <c r="R79" s="66"/>
      <c r="S79" s="333" t="s">
        <v>290</v>
      </c>
      <c r="T79" s="334" t="s">
        <v>290</v>
      </c>
      <c r="U79" s="66"/>
      <c r="V79" s="339" t="s">
        <v>290</v>
      </c>
      <c r="W79" s="340" t="s">
        <v>290</v>
      </c>
      <c r="X79" s="66"/>
      <c r="Y79" s="350" t="s">
        <v>290</v>
      </c>
      <c r="Z79" s="66"/>
      <c r="AA79" s="327" t="s">
        <v>290</v>
      </c>
      <c r="AB79" s="328" t="s">
        <v>290</v>
      </c>
      <c r="AC79" s="66"/>
      <c r="AD79" s="333" t="s">
        <v>290</v>
      </c>
      <c r="AE79" s="334" t="s">
        <v>290</v>
      </c>
      <c r="AF79" s="66"/>
      <c r="AG79" s="339" t="s">
        <v>290</v>
      </c>
      <c r="AH79" s="340" t="s">
        <v>290</v>
      </c>
      <c r="AI79" s="66"/>
      <c r="AJ79" s="350" t="s">
        <v>290</v>
      </c>
      <c r="AK79" s="66"/>
      <c r="AL79" s="327" t="s">
        <v>290</v>
      </c>
      <c r="AM79" s="328" t="s">
        <v>290</v>
      </c>
      <c r="AN79" s="66"/>
      <c r="AO79" s="333" t="s">
        <v>290</v>
      </c>
      <c r="AP79" s="334" t="s">
        <v>290</v>
      </c>
      <c r="AQ79" s="66"/>
      <c r="AR79" s="339" t="s">
        <v>290</v>
      </c>
      <c r="AS79" s="340" t="s">
        <v>290</v>
      </c>
      <c r="AT79" s="66"/>
      <c r="AU79" s="350" t="s">
        <v>290</v>
      </c>
      <c r="AV79" s="66"/>
      <c r="AW79" s="327" t="s">
        <v>290</v>
      </c>
      <c r="AX79" s="328" t="s">
        <v>290</v>
      </c>
      <c r="AY79" s="66"/>
      <c r="AZ79" s="333" t="s">
        <v>290</v>
      </c>
      <c r="BA79" s="334" t="s">
        <v>290</v>
      </c>
      <c r="BB79" s="66"/>
      <c r="BC79" s="339" t="s">
        <v>290</v>
      </c>
      <c r="BD79" s="340" t="s">
        <v>290</v>
      </c>
      <c r="BE79" s="66"/>
      <c r="BF79" s="350" t="s">
        <v>290</v>
      </c>
      <c r="BG79" s="66"/>
      <c r="BH79" s="384"/>
      <c r="BI79" s="66"/>
    </row>
    <row r="80" spans="1:61" x14ac:dyDescent="0.25">
      <c r="A80" s="384"/>
      <c r="B80" s="66"/>
      <c r="C80" s="378" t="s">
        <v>290</v>
      </c>
      <c r="D80" s="316" t="s">
        <v>290</v>
      </c>
      <c r="E80" s="356" t="s">
        <v>290</v>
      </c>
      <c r="F80" s="356" t="s">
        <v>290</v>
      </c>
      <c r="G80" s="317" t="s">
        <v>290</v>
      </c>
      <c r="H80" s="136"/>
      <c r="I80" s="321" t="s">
        <v>290</v>
      </c>
      <c r="J80" s="66"/>
      <c r="K80" s="66"/>
      <c r="L80" s="321" t="s">
        <v>290</v>
      </c>
      <c r="M80" s="324" t="s">
        <v>290</v>
      </c>
      <c r="N80" s="317" t="s">
        <v>290</v>
      </c>
      <c r="O80" s="66"/>
      <c r="P80" s="327" t="s">
        <v>290</v>
      </c>
      <c r="Q80" s="328" t="s">
        <v>290</v>
      </c>
      <c r="R80" s="66"/>
      <c r="S80" s="333" t="s">
        <v>290</v>
      </c>
      <c r="T80" s="334" t="s">
        <v>290</v>
      </c>
      <c r="U80" s="66"/>
      <c r="V80" s="339" t="s">
        <v>290</v>
      </c>
      <c r="W80" s="340" t="s">
        <v>290</v>
      </c>
      <c r="X80" s="66"/>
      <c r="Y80" s="350" t="s">
        <v>290</v>
      </c>
      <c r="Z80" s="66"/>
      <c r="AA80" s="327" t="s">
        <v>290</v>
      </c>
      <c r="AB80" s="328" t="s">
        <v>290</v>
      </c>
      <c r="AC80" s="66"/>
      <c r="AD80" s="333" t="s">
        <v>290</v>
      </c>
      <c r="AE80" s="334" t="s">
        <v>290</v>
      </c>
      <c r="AF80" s="66"/>
      <c r="AG80" s="339" t="s">
        <v>290</v>
      </c>
      <c r="AH80" s="340" t="s">
        <v>290</v>
      </c>
      <c r="AI80" s="66"/>
      <c r="AJ80" s="350" t="s">
        <v>290</v>
      </c>
      <c r="AK80" s="66"/>
      <c r="AL80" s="327" t="s">
        <v>290</v>
      </c>
      <c r="AM80" s="328" t="s">
        <v>290</v>
      </c>
      <c r="AN80" s="66"/>
      <c r="AO80" s="333" t="s">
        <v>290</v>
      </c>
      <c r="AP80" s="334" t="s">
        <v>290</v>
      </c>
      <c r="AQ80" s="66"/>
      <c r="AR80" s="339" t="s">
        <v>290</v>
      </c>
      <c r="AS80" s="340" t="s">
        <v>290</v>
      </c>
      <c r="AT80" s="66"/>
      <c r="AU80" s="350" t="s">
        <v>290</v>
      </c>
      <c r="AV80" s="66"/>
      <c r="AW80" s="327" t="s">
        <v>290</v>
      </c>
      <c r="AX80" s="328" t="s">
        <v>290</v>
      </c>
      <c r="AY80" s="66"/>
      <c r="AZ80" s="333" t="s">
        <v>290</v>
      </c>
      <c r="BA80" s="334" t="s">
        <v>290</v>
      </c>
      <c r="BB80" s="66"/>
      <c r="BC80" s="339" t="s">
        <v>290</v>
      </c>
      <c r="BD80" s="340" t="s">
        <v>290</v>
      </c>
      <c r="BE80" s="66"/>
      <c r="BF80" s="350" t="s">
        <v>290</v>
      </c>
      <c r="BG80" s="66"/>
      <c r="BH80" s="384"/>
      <c r="BI80" s="66"/>
    </row>
    <row r="81" spans="1:61" x14ac:dyDescent="0.25">
      <c r="A81" s="384"/>
      <c r="B81" s="66"/>
      <c r="C81" s="378" t="s">
        <v>290</v>
      </c>
      <c r="D81" s="316" t="s">
        <v>290</v>
      </c>
      <c r="E81" s="356" t="s">
        <v>290</v>
      </c>
      <c r="F81" s="356" t="s">
        <v>290</v>
      </c>
      <c r="G81" s="317" t="s">
        <v>290</v>
      </c>
      <c r="H81" s="136"/>
      <c r="I81" s="321" t="s">
        <v>290</v>
      </c>
      <c r="J81" s="66"/>
      <c r="K81" s="66"/>
      <c r="L81" s="321" t="s">
        <v>290</v>
      </c>
      <c r="M81" s="324" t="s">
        <v>290</v>
      </c>
      <c r="N81" s="317" t="s">
        <v>290</v>
      </c>
      <c r="O81" s="66"/>
      <c r="P81" s="327" t="s">
        <v>290</v>
      </c>
      <c r="Q81" s="328" t="s">
        <v>290</v>
      </c>
      <c r="R81" s="66"/>
      <c r="S81" s="333" t="s">
        <v>290</v>
      </c>
      <c r="T81" s="334" t="s">
        <v>290</v>
      </c>
      <c r="U81" s="66"/>
      <c r="V81" s="339" t="s">
        <v>290</v>
      </c>
      <c r="W81" s="340" t="s">
        <v>290</v>
      </c>
      <c r="X81" s="66"/>
      <c r="Y81" s="350" t="s">
        <v>290</v>
      </c>
      <c r="Z81" s="66"/>
      <c r="AA81" s="327" t="s">
        <v>290</v>
      </c>
      <c r="AB81" s="328" t="s">
        <v>290</v>
      </c>
      <c r="AC81" s="66"/>
      <c r="AD81" s="333" t="s">
        <v>290</v>
      </c>
      <c r="AE81" s="334" t="s">
        <v>290</v>
      </c>
      <c r="AF81" s="66"/>
      <c r="AG81" s="339" t="s">
        <v>290</v>
      </c>
      <c r="AH81" s="340" t="s">
        <v>290</v>
      </c>
      <c r="AI81" s="66"/>
      <c r="AJ81" s="350" t="s">
        <v>290</v>
      </c>
      <c r="AK81" s="66"/>
      <c r="AL81" s="327" t="s">
        <v>290</v>
      </c>
      <c r="AM81" s="328" t="s">
        <v>290</v>
      </c>
      <c r="AN81" s="66"/>
      <c r="AO81" s="333" t="s">
        <v>290</v>
      </c>
      <c r="AP81" s="334" t="s">
        <v>290</v>
      </c>
      <c r="AQ81" s="66"/>
      <c r="AR81" s="339" t="s">
        <v>290</v>
      </c>
      <c r="AS81" s="340" t="s">
        <v>290</v>
      </c>
      <c r="AT81" s="66"/>
      <c r="AU81" s="350" t="s">
        <v>290</v>
      </c>
      <c r="AV81" s="66"/>
      <c r="AW81" s="327" t="s">
        <v>290</v>
      </c>
      <c r="AX81" s="328" t="s">
        <v>290</v>
      </c>
      <c r="AY81" s="66"/>
      <c r="AZ81" s="333" t="s">
        <v>290</v>
      </c>
      <c r="BA81" s="334" t="s">
        <v>290</v>
      </c>
      <c r="BB81" s="66"/>
      <c r="BC81" s="339" t="s">
        <v>290</v>
      </c>
      <c r="BD81" s="340" t="s">
        <v>290</v>
      </c>
      <c r="BE81" s="66"/>
      <c r="BF81" s="350" t="s">
        <v>290</v>
      </c>
      <c r="BG81" s="66"/>
      <c r="BH81" s="384"/>
      <c r="BI81" s="66"/>
    </row>
    <row r="82" spans="1:61" x14ac:dyDescent="0.25">
      <c r="A82" s="384"/>
      <c r="B82" s="66"/>
      <c r="C82" s="378" t="s">
        <v>290</v>
      </c>
      <c r="D82" s="316" t="s">
        <v>290</v>
      </c>
      <c r="E82" s="356" t="s">
        <v>290</v>
      </c>
      <c r="F82" s="356" t="s">
        <v>290</v>
      </c>
      <c r="G82" s="317" t="s">
        <v>290</v>
      </c>
      <c r="H82" s="136"/>
      <c r="I82" s="321" t="s">
        <v>290</v>
      </c>
      <c r="J82" s="66"/>
      <c r="K82" s="66"/>
      <c r="L82" s="321" t="s">
        <v>290</v>
      </c>
      <c r="M82" s="324" t="s">
        <v>290</v>
      </c>
      <c r="N82" s="317" t="s">
        <v>290</v>
      </c>
      <c r="O82" s="66"/>
      <c r="P82" s="327" t="s">
        <v>290</v>
      </c>
      <c r="Q82" s="328" t="s">
        <v>290</v>
      </c>
      <c r="R82" s="66"/>
      <c r="S82" s="333" t="s">
        <v>290</v>
      </c>
      <c r="T82" s="334" t="s">
        <v>290</v>
      </c>
      <c r="U82" s="66"/>
      <c r="V82" s="339" t="s">
        <v>290</v>
      </c>
      <c r="W82" s="340" t="s">
        <v>290</v>
      </c>
      <c r="X82" s="66"/>
      <c r="Y82" s="350" t="s">
        <v>290</v>
      </c>
      <c r="Z82" s="66"/>
      <c r="AA82" s="327" t="s">
        <v>290</v>
      </c>
      <c r="AB82" s="328" t="s">
        <v>290</v>
      </c>
      <c r="AC82" s="66"/>
      <c r="AD82" s="333" t="s">
        <v>290</v>
      </c>
      <c r="AE82" s="334" t="s">
        <v>290</v>
      </c>
      <c r="AF82" s="66"/>
      <c r="AG82" s="339" t="s">
        <v>290</v>
      </c>
      <c r="AH82" s="340" t="s">
        <v>290</v>
      </c>
      <c r="AI82" s="66"/>
      <c r="AJ82" s="350" t="s">
        <v>290</v>
      </c>
      <c r="AK82" s="66"/>
      <c r="AL82" s="327" t="s">
        <v>290</v>
      </c>
      <c r="AM82" s="328" t="s">
        <v>290</v>
      </c>
      <c r="AN82" s="66"/>
      <c r="AO82" s="333" t="s">
        <v>290</v>
      </c>
      <c r="AP82" s="334" t="s">
        <v>290</v>
      </c>
      <c r="AQ82" s="66"/>
      <c r="AR82" s="339" t="s">
        <v>290</v>
      </c>
      <c r="AS82" s="340" t="s">
        <v>290</v>
      </c>
      <c r="AT82" s="66"/>
      <c r="AU82" s="350" t="s">
        <v>290</v>
      </c>
      <c r="AV82" s="66"/>
      <c r="AW82" s="327" t="s">
        <v>290</v>
      </c>
      <c r="AX82" s="328" t="s">
        <v>290</v>
      </c>
      <c r="AY82" s="66"/>
      <c r="AZ82" s="333" t="s">
        <v>290</v>
      </c>
      <c r="BA82" s="334" t="s">
        <v>290</v>
      </c>
      <c r="BB82" s="66"/>
      <c r="BC82" s="339" t="s">
        <v>290</v>
      </c>
      <c r="BD82" s="340" t="s">
        <v>290</v>
      </c>
      <c r="BE82" s="66"/>
      <c r="BF82" s="350" t="s">
        <v>290</v>
      </c>
      <c r="BG82" s="66"/>
      <c r="BH82" s="384"/>
      <c r="BI82" s="66"/>
    </row>
    <row r="83" spans="1:61" x14ac:dyDescent="0.25">
      <c r="A83" s="384"/>
      <c r="B83" s="66"/>
      <c r="C83" s="378" t="s">
        <v>290</v>
      </c>
      <c r="D83" s="316" t="s">
        <v>290</v>
      </c>
      <c r="E83" s="356" t="s">
        <v>290</v>
      </c>
      <c r="F83" s="356" t="s">
        <v>290</v>
      </c>
      <c r="G83" s="317" t="s">
        <v>290</v>
      </c>
      <c r="H83" s="136"/>
      <c r="I83" s="321" t="s">
        <v>290</v>
      </c>
      <c r="J83" s="66"/>
      <c r="K83" s="66"/>
      <c r="L83" s="321" t="s">
        <v>290</v>
      </c>
      <c r="M83" s="324" t="s">
        <v>290</v>
      </c>
      <c r="N83" s="317" t="s">
        <v>290</v>
      </c>
      <c r="O83" s="66"/>
      <c r="P83" s="327" t="s">
        <v>290</v>
      </c>
      <c r="Q83" s="328" t="s">
        <v>290</v>
      </c>
      <c r="R83" s="66"/>
      <c r="S83" s="333" t="s">
        <v>290</v>
      </c>
      <c r="T83" s="334" t="s">
        <v>290</v>
      </c>
      <c r="U83" s="66"/>
      <c r="V83" s="339" t="s">
        <v>290</v>
      </c>
      <c r="W83" s="340" t="s">
        <v>290</v>
      </c>
      <c r="X83" s="66"/>
      <c r="Y83" s="350" t="s">
        <v>290</v>
      </c>
      <c r="Z83" s="66"/>
      <c r="AA83" s="327" t="s">
        <v>290</v>
      </c>
      <c r="AB83" s="328" t="s">
        <v>290</v>
      </c>
      <c r="AC83" s="66"/>
      <c r="AD83" s="333" t="s">
        <v>290</v>
      </c>
      <c r="AE83" s="334" t="s">
        <v>290</v>
      </c>
      <c r="AF83" s="66"/>
      <c r="AG83" s="339" t="s">
        <v>290</v>
      </c>
      <c r="AH83" s="340" t="s">
        <v>290</v>
      </c>
      <c r="AI83" s="66"/>
      <c r="AJ83" s="350" t="s">
        <v>290</v>
      </c>
      <c r="AK83" s="66"/>
      <c r="AL83" s="327" t="s">
        <v>290</v>
      </c>
      <c r="AM83" s="328" t="s">
        <v>290</v>
      </c>
      <c r="AN83" s="66"/>
      <c r="AO83" s="333" t="s">
        <v>290</v>
      </c>
      <c r="AP83" s="334" t="s">
        <v>290</v>
      </c>
      <c r="AQ83" s="66"/>
      <c r="AR83" s="339" t="s">
        <v>290</v>
      </c>
      <c r="AS83" s="340" t="s">
        <v>290</v>
      </c>
      <c r="AT83" s="66"/>
      <c r="AU83" s="350" t="s">
        <v>290</v>
      </c>
      <c r="AV83" s="66"/>
      <c r="AW83" s="327" t="s">
        <v>290</v>
      </c>
      <c r="AX83" s="328" t="s">
        <v>290</v>
      </c>
      <c r="AY83" s="66"/>
      <c r="AZ83" s="333" t="s">
        <v>290</v>
      </c>
      <c r="BA83" s="334" t="s">
        <v>290</v>
      </c>
      <c r="BB83" s="66"/>
      <c r="BC83" s="339" t="s">
        <v>290</v>
      </c>
      <c r="BD83" s="340" t="s">
        <v>290</v>
      </c>
      <c r="BE83" s="66"/>
      <c r="BF83" s="350" t="s">
        <v>290</v>
      </c>
      <c r="BG83" s="66"/>
      <c r="BH83" s="384"/>
      <c r="BI83" s="66"/>
    </row>
    <row r="84" spans="1:61" x14ac:dyDescent="0.25">
      <c r="A84" s="384"/>
      <c r="B84" s="66"/>
      <c r="C84" s="378" t="s">
        <v>290</v>
      </c>
      <c r="D84" s="316" t="s">
        <v>290</v>
      </c>
      <c r="E84" s="356" t="s">
        <v>290</v>
      </c>
      <c r="F84" s="356" t="s">
        <v>290</v>
      </c>
      <c r="G84" s="317" t="s">
        <v>290</v>
      </c>
      <c r="H84" s="136"/>
      <c r="I84" s="321" t="s">
        <v>290</v>
      </c>
      <c r="J84" s="66"/>
      <c r="K84" s="66"/>
      <c r="L84" s="321" t="s">
        <v>290</v>
      </c>
      <c r="M84" s="324" t="s">
        <v>290</v>
      </c>
      <c r="N84" s="317" t="s">
        <v>290</v>
      </c>
      <c r="O84" s="66"/>
      <c r="P84" s="327" t="s">
        <v>290</v>
      </c>
      <c r="Q84" s="328" t="s">
        <v>290</v>
      </c>
      <c r="R84" s="66"/>
      <c r="S84" s="333" t="s">
        <v>290</v>
      </c>
      <c r="T84" s="334" t="s">
        <v>290</v>
      </c>
      <c r="U84" s="66"/>
      <c r="V84" s="339" t="s">
        <v>290</v>
      </c>
      <c r="W84" s="340" t="s">
        <v>290</v>
      </c>
      <c r="X84" s="66"/>
      <c r="Y84" s="350" t="s">
        <v>290</v>
      </c>
      <c r="Z84" s="66"/>
      <c r="AA84" s="327" t="s">
        <v>290</v>
      </c>
      <c r="AB84" s="328" t="s">
        <v>290</v>
      </c>
      <c r="AC84" s="66"/>
      <c r="AD84" s="333" t="s">
        <v>290</v>
      </c>
      <c r="AE84" s="334" t="s">
        <v>290</v>
      </c>
      <c r="AF84" s="66"/>
      <c r="AG84" s="339" t="s">
        <v>290</v>
      </c>
      <c r="AH84" s="340" t="s">
        <v>290</v>
      </c>
      <c r="AI84" s="66"/>
      <c r="AJ84" s="350" t="s">
        <v>290</v>
      </c>
      <c r="AK84" s="66"/>
      <c r="AL84" s="327" t="s">
        <v>290</v>
      </c>
      <c r="AM84" s="328" t="s">
        <v>290</v>
      </c>
      <c r="AN84" s="66"/>
      <c r="AO84" s="333" t="s">
        <v>290</v>
      </c>
      <c r="AP84" s="334" t="s">
        <v>290</v>
      </c>
      <c r="AQ84" s="66"/>
      <c r="AR84" s="339" t="s">
        <v>290</v>
      </c>
      <c r="AS84" s="340" t="s">
        <v>290</v>
      </c>
      <c r="AT84" s="66"/>
      <c r="AU84" s="350" t="s">
        <v>290</v>
      </c>
      <c r="AV84" s="66"/>
      <c r="AW84" s="327" t="s">
        <v>290</v>
      </c>
      <c r="AX84" s="328" t="s">
        <v>290</v>
      </c>
      <c r="AY84" s="66"/>
      <c r="AZ84" s="333" t="s">
        <v>290</v>
      </c>
      <c r="BA84" s="334" t="s">
        <v>290</v>
      </c>
      <c r="BB84" s="66"/>
      <c r="BC84" s="339" t="s">
        <v>290</v>
      </c>
      <c r="BD84" s="340" t="s">
        <v>290</v>
      </c>
      <c r="BE84" s="66"/>
      <c r="BF84" s="350" t="s">
        <v>290</v>
      </c>
      <c r="BG84" s="66"/>
      <c r="BH84" s="384"/>
      <c r="BI84" s="66"/>
    </row>
    <row r="85" spans="1:61" x14ac:dyDescent="0.25">
      <c r="A85" s="384"/>
      <c r="B85" s="66"/>
      <c r="C85" s="378" t="s">
        <v>290</v>
      </c>
      <c r="D85" s="316" t="s">
        <v>290</v>
      </c>
      <c r="E85" s="356" t="s">
        <v>290</v>
      </c>
      <c r="F85" s="356" t="s">
        <v>290</v>
      </c>
      <c r="G85" s="317" t="s">
        <v>290</v>
      </c>
      <c r="H85" s="136"/>
      <c r="I85" s="321" t="s">
        <v>290</v>
      </c>
      <c r="J85" s="66"/>
      <c r="K85" s="66"/>
      <c r="L85" s="321" t="s">
        <v>290</v>
      </c>
      <c r="M85" s="324" t="s">
        <v>290</v>
      </c>
      <c r="N85" s="317" t="s">
        <v>290</v>
      </c>
      <c r="O85" s="66"/>
      <c r="P85" s="327" t="s">
        <v>290</v>
      </c>
      <c r="Q85" s="328" t="s">
        <v>290</v>
      </c>
      <c r="R85" s="66"/>
      <c r="S85" s="333" t="s">
        <v>290</v>
      </c>
      <c r="T85" s="334" t="s">
        <v>290</v>
      </c>
      <c r="U85" s="66"/>
      <c r="V85" s="339" t="s">
        <v>290</v>
      </c>
      <c r="W85" s="340" t="s">
        <v>290</v>
      </c>
      <c r="X85" s="66"/>
      <c r="Y85" s="350" t="s">
        <v>290</v>
      </c>
      <c r="Z85" s="66"/>
      <c r="AA85" s="327" t="s">
        <v>290</v>
      </c>
      <c r="AB85" s="328" t="s">
        <v>290</v>
      </c>
      <c r="AC85" s="66"/>
      <c r="AD85" s="333" t="s">
        <v>290</v>
      </c>
      <c r="AE85" s="334" t="s">
        <v>290</v>
      </c>
      <c r="AF85" s="66"/>
      <c r="AG85" s="339" t="s">
        <v>290</v>
      </c>
      <c r="AH85" s="340" t="s">
        <v>290</v>
      </c>
      <c r="AI85" s="66"/>
      <c r="AJ85" s="350" t="s">
        <v>290</v>
      </c>
      <c r="AK85" s="66"/>
      <c r="AL85" s="327" t="s">
        <v>290</v>
      </c>
      <c r="AM85" s="328" t="s">
        <v>290</v>
      </c>
      <c r="AN85" s="66"/>
      <c r="AO85" s="333" t="s">
        <v>290</v>
      </c>
      <c r="AP85" s="334" t="s">
        <v>290</v>
      </c>
      <c r="AQ85" s="66"/>
      <c r="AR85" s="339" t="s">
        <v>290</v>
      </c>
      <c r="AS85" s="340" t="s">
        <v>290</v>
      </c>
      <c r="AT85" s="66"/>
      <c r="AU85" s="350" t="s">
        <v>290</v>
      </c>
      <c r="AV85" s="66"/>
      <c r="AW85" s="327" t="s">
        <v>290</v>
      </c>
      <c r="AX85" s="328" t="s">
        <v>290</v>
      </c>
      <c r="AY85" s="66"/>
      <c r="AZ85" s="333" t="s">
        <v>290</v>
      </c>
      <c r="BA85" s="334" t="s">
        <v>290</v>
      </c>
      <c r="BB85" s="66"/>
      <c r="BC85" s="339" t="s">
        <v>290</v>
      </c>
      <c r="BD85" s="340" t="s">
        <v>290</v>
      </c>
      <c r="BE85" s="66"/>
      <c r="BF85" s="350" t="s">
        <v>290</v>
      </c>
      <c r="BG85" s="66"/>
      <c r="BH85" s="384"/>
      <c r="BI85" s="66"/>
    </row>
    <row r="86" spans="1:61" x14ac:dyDescent="0.25">
      <c r="A86" s="384"/>
      <c r="B86" s="66"/>
      <c r="C86" s="378" t="s">
        <v>290</v>
      </c>
      <c r="D86" s="316" t="s">
        <v>290</v>
      </c>
      <c r="E86" s="356" t="s">
        <v>290</v>
      </c>
      <c r="F86" s="356" t="s">
        <v>290</v>
      </c>
      <c r="G86" s="317" t="s">
        <v>290</v>
      </c>
      <c r="H86" s="136"/>
      <c r="I86" s="321" t="s">
        <v>290</v>
      </c>
      <c r="J86" s="66"/>
      <c r="K86" s="66"/>
      <c r="L86" s="321" t="s">
        <v>290</v>
      </c>
      <c r="M86" s="324" t="s">
        <v>290</v>
      </c>
      <c r="N86" s="317" t="s">
        <v>290</v>
      </c>
      <c r="O86" s="66"/>
      <c r="P86" s="327" t="s">
        <v>290</v>
      </c>
      <c r="Q86" s="328" t="s">
        <v>290</v>
      </c>
      <c r="R86" s="66"/>
      <c r="S86" s="333" t="s">
        <v>290</v>
      </c>
      <c r="T86" s="334" t="s">
        <v>290</v>
      </c>
      <c r="U86" s="66"/>
      <c r="V86" s="339" t="s">
        <v>290</v>
      </c>
      <c r="W86" s="340" t="s">
        <v>290</v>
      </c>
      <c r="X86" s="66"/>
      <c r="Y86" s="350" t="s">
        <v>290</v>
      </c>
      <c r="Z86" s="66"/>
      <c r="AA86" s="327" t="s">
        <v>290</v>
      </c>
      <c r="AB86" s="328" t="s">
        <v>290</v>
      </c>
      <c r="AC86" s="66"/>
      <c r="AD86" s="333" t="s">
        <v>290</v>
      </c>
      <c r="AE86" s="334" t="s">
        <v>290</v>
      </c>
      <c r="AF86" s="66"/>
      <c r="AG86" s="339" t="s">
        <v>290</v>
      </c>
      <c r="AH86" s="340" t="s">
        <v>290</v>
      </c>
      <c r="AI86" s="66"/>
      <c r="AJ86" s="350" t="s">
        <v>290</v>
      </c>
      <c r="AK86" s="66"/>
      <c r="AL86" s="327" t="s">
        <v>290</v>
      </c>
      <c r="AM86" s="328" t="s">
        <v>290</v>
      </c>
      <c r="AN86" s="66"/>
      <c r="AO86" s="333" t="s">
        <v>290</v>
      </c>
      <c r="AP86" s="334" t="s">
        <v>290</v>
      </c>
      <c r="AQ86" s="66"/>
      <c r="AR86" s="339" t="s">
        <v>290</v>
      </c>
      <c r="AS86" s="340" t="s">
        <v>290</v>
      </c>
      <c r="AT86" s="66"/>
      <c r="AU86" s="350" t="s">
        <v>290</v>
      </c>
      <c r="AV86" s="66"/>
      <c r="AW86" s="327" t="s">
        <v>290</v>
      </c>
      <c r="AX86" s="328" t="s">
        <v>290</v>
      </c>
      <c r="AY86" s="66"/>
      <c r="AZ86" s="333" t="s">
        <v>290</v>
      </c>
      <c r="BA86" s="334" t="s">
        <v>290</v>
      </c>
      <c r="BB86" s="66"/>
      <c r="BC86" s="339" t="s">
        <v>290</v>
      </c>
      <c r="BD86" s="340" t="s">
        <v>290</v>
      </c>
      <c r="BE86" s="66"/>
      <c r="BF86" s="350" t="s">
        <v>290</v>
      </c>
      <c r="BG86" s="66"/>
      <c r="BH86" s="384"/>
      <c r="BI86" s="66"/>
    </row>
    <row r="87" spans="1:61" x14ac:dyDescent="0.25">
      <c r="A87" s="384"/>
      <c r="B87" s="66"/>
      <c r="C87" s="378" t="s">
        <v>290</v>
      </c>
      <c r="D87" s="316" t="s">
        <v>290</v>
      </c>
      <c r="E87" s="356" t="s">
        <v>290</v>
      </c>
      <c r="F87" s="356" t="s">
        <v>290</v>
      </c>
      <c r="G87" s="317" t="s">
        <v>290</v>
      </c>
      <c r="H87" s="136"/>
      <c r="I87" s="321" t="s">
        <v>290</v>
      </c>
      <c r="J87" s="66"/>
      <c r="K87" s="66"/>
      <c r="L87" s="321" t="s">
        <v>290</v>
      </c>
      <c r="M87" s="324" t="s">
        <v>290</v>
      </c>
      <c r="N87" s="317" t="s">
        <v>290</v>
      </c>
      <c r="O87" s="66"/>
      <c r="P87" s="327" t="s">
        <v>290</v>
      </c>
      <c r="Q87" s="328" t="s">
        <v>290</v>
      </c>
      <c r="R87" s="66"/>
      <c r="S87" s="333" t="s">
        <v>290</v>
      </c>
      <c r="T87" s="334" t="s">
        <v>290</v>
      </c>
      <c r="U87" s="66"/>
      <c r="V87" s="339" t="s">
        <v>290</v>
      </c>
      <c r="W87" s="340" t="s">
        <v>290</v>
      </c>
      <c r="X87" s="66"/>
      <c r="Y87" s="350" t="s">
        <v>290</v>
      </c>
      <c r="Z87" s="66"/>
      <c r="AA87" s="327" t="s">
        <v>290</v>
      </c>
      <c r="AB87" s="328" t="s">
        <v>290</v>
      </c>
      <c r="AC87" s="66"/>
      <c r="AD87" s="333" t="s">
        <v>290</v>
      </c>
      <c r="AE87" s="334" t="s">
        <v>290</v>
      </c>
      <c r="AF87" s="66"/>
      <c r="AG87" s="339" t="s">
        <v>290</v>
      </c>
      <c r="AH87" s="340" t="s">
        <v>290</v>
      </c>
      <c r="AI87" s="66"/>
      <c r="AJ87" s="350" t="s">
        <v>290</v>
      </c>
      <c r="AK87" s="66"/>
      <c r="AL87" s="327" t="s">
        <v>290</v>
      </c>
      <c r="AM87" s="328" t="s">
        <v>290</v>
      </c>
      <c r="AN87" s="66"/>
      <c r="AO87" s="333" t="s">
        <v>290</v>
      </c>
      <c r="AP87" s="334" t="s">
        <v>290</v>
      </c>
      <c r="AQ87" s="66"/>
      <c r="AR87" s="339" t="s">
        <v>290</v>
      </c>
      <c r="AS87" s="340" t="s">
        <v>290</v>
      </c>
      <c r="AT87" s="66"/>
      <c r="AU87" s="350" t="s">
        <v>290</v>
      </c>
      <c r="AV87" s="66"/>
      <c r="AW87" s="327" t="s">
        <v>290</v>
      </c>
      <c r="AX87" s="328" t="s">
        <v>290</v>
      </c>
      <c r="AY87" s="66"/>
      <c r="AZ87" s="333" t="s">
        <v>290</v>
      </c>
      <c r="BA87" s="334" t="s">
        <v>290</v>
      </c>
      <c r="BB87" s="66"/>
      <c r="BC87" s="339" t="s">
        <v>290</v>
      </c>
      <c r="BD87" s="340" t="s">
        <v>290</v>
      </c>
      <c r="BE87" s="66"/>
      <c r="BF87" s="350" t="s">
        <v>290</v>
      </c>
      <c r="BG87" s="66"/>
      <c r="BH87" s="384"/>
      <c r="BI87" s="66"/>
    </row>
    <row r="88" spans="1:61" x14ac:dyDescent="0.25">
      <c r="A88" s="384"/>
      <c r="B88" s="66"/>
      <c r="C88" s="378" t="s">
        <v>290</v>
      </c>
      <c r="D88" s="316" t="s">
        <v>290</v>
      </c>
      <c r="E88" s="356" t="s">
        <v>290</v>
      </c>
      <c r="F88" s="356" t="s">
        <v>290</v>
      </c>
      <c r="G88" s="317" t="s">
        <v>290</v>
      </c>
      <c r="H88" s="136"/>
      <c r="I88" s="321" t="s">
        <v>290</v>
      </c>
      <c r="J88" s="66"/>
      <c r="K88" s="66"/>
      <c r="L88" s="321" t="s">
        <v>290</v>
      </c>
      <c r="M88" s="324" t="s">
        <v>290</v>
      </c>
      <c r="N88" s="317" t="s">
        <v>290</v>
      </c>
      <c r="O88" s="66"/>
      <c r="P88" s="327" t="s">
        <v>290</v>
      </c>
      <c r="Q88" s="328" t="s">
        <v>290</v>
      </c>
      <c r="R88" s="66"/>
      <c r="S88" s="333" t="s">
        <v>290</v>
      </c>
      <c r="T88" s="334" t="s">
        <v>290</v>
      </c>
      <c r="U88" s="66"/>
      <c r="V88" s="339" t="s">
        <v>290</v>
      </c>
      <c r="W88" s="340" t="s">
        <v>290</v>
      </c>
      <c r="X88" s="66"/>
      <c r="Y88" s="350" t="s">
        <v>290</v>
      </c>
      <c r="Z88" s="66"/>
      <c r="AA88" s="327" t="s">
        <v>290</v>
      </c>
      <c r="AB88" s="328" t="s">
        <v>290</v>
      </c>
      <c r="AC88" s="66"/>
      <c r="AD88" s="333" t="s">
        <v>290</v>
      </c>
      <c r="AE88" s="334" t="s">
        <v>290</v>
      </c>
      <c r="AF88" s="66"/>
      <c r="AG88" s="339" t="s">
        <v>290</v>
      </c>
      <c r="AH88" s="340" t="s">
        <v>290</v>
      </c>
      <c r="AI88" s="66"/>
      <c r="AJ88" s="350" t="s">
        <v>290</v>
      </c>
      <c r="AK88" s="66"/>
      <c r="AL88" s="327" t="s">
        <v>290</v>
      </c>
      <c r="AM88" s="328" t="s">
        <v>290</v>
      </c>
      <c r="AN88" s="66"/>
      <c r="AO88" s="333" t="s">
        <v>290</v>
      </c>
      <c r="AP88" s="334" t="s">
        <v>290</v>
      </c>
      <c r="AQ88" s="66"/>
      <c r="AR88" s="339" t="s">
        <v>290</v>
      </c>
      <c r="AS88" s="340" t="s">
        <v>290</v>
      </c>
      <c r="AT88" s="66"/>
      <c r="AU88" s="350" t="s">
        <v>290</v>
      </c>
      <c r="AV88" s="66"/>
      <c r="AW88" s="327" t="s">
        <v>290</v>
      </c>
      <c r="AX88" s="328" t="s">
        <v>290</v>
      </c>
      <c r="AY88" s="66"/>
      <c r="AZ88" s="333" t="s">
        <v>290</v>
      </c>
      <c r="BA88" s="334" t="s">
        <v>290</v>
      </c>
      <c r="BB88" s="66"/>
      <c r="BC88" s="339" t="s">
        <v>290</v>
      </c>
      <c r="BD88" s="340" t="s">
        <v>290</v>
      </c>
      <c r="BE88" s="66"/>
      <c r="BF88" s="350" t="s">
        <v>290</v>
      </c>
      <c r="BG88" s="66"/>
      <c r="BH88" s="384"/>
      <c r="BI88" s="66"/>
    </row>
    <row r="89" spans="1:61" x14ac:dyDescent="0.25">
      <c r="A89" s="384"/>
      <c r="B89" s="66"/>
      <c r="C89" s="378" t="s">
        <v>290</v>
      </c>
      <c r="D89" s="316" t="s">
        <v>290</v>
      </c>
      <c r="E89" s="356" t="s">
        <v>290</v>
      </c>
      <c r="F89" s="356" t="s">
        <v>290</v>
      </c>
      <c r="G89" s="317" t="s">
        <v>290</v>
      </c>
      <c r="H89" s="136"/>
      <c r="I89" s="321" t="s">
        <v>290</v>
      </c>
      <c r="J89" s="66"/>
      <c r="K89" s="66"/>
      <c r="L89" s="321" t="s">
        <v>290</v>
      </c>
      <c r="M89" s="324" t="s">
        <v>290</v>
      </c>
      <c r="N89" s="317" t="s">
        <v>290</v>
      </c>
      <c r="O89" s="66"/>
      <c r="P89" s="327" t="s">
        <v>290</v>
      </c>
      <c r="Q89" s="328" t="s">
        <v>290</v>
      </c>
      <c r="R89" s="66"/>
      <c r="S89" s="333" t="s">
        <v>290</v>
      </c>
      <c r="T89" s="334" t="s">
        <v>290</v>
      </c>
      <c r="U89" s="66"/>
      <c r="V89" s="339" t="s">
        <v>290</v>
      </c>
      <c r="W89" s="340" t="s">
        <v>290</v>
      </c>
      <c r="X89" s="66"/>
      <c r="Y89" s="350" t="s">
        <v>290</v>
      </c>
      <c r="Z89" s="66"/>
      <c r="AA89" s="327" t="s">
        <v>290</v>
      </c>
      <c r="AB89" s="328" t="s">
        <v>290</v>
      </c>
      <c r="AC89" s="66"/>
      <c r="AD89" s="333" t="s">
        <v>290</v>
      </c>
      <c r="AE89" s="334" t="s">
        <v>290</v>
      </c>
      <c r="AF89" s="66"/>
      <c r="AG89" s="339" t="s">
        <v>290</v>
      </c>
      <c r="AH89" s="340" t="s">
        <v>290</v>
      </c>
      <c r="AI89" s="66"/>
      <c r="AJ89" s="350" t="s">
        <v>290</v>
      </c>
      <c r="AK89" s="66"/>
      <c r="AL89" s="327" t="s">
        <v>290</v>
      </c>
      <c r="AM89" s="328" t="s">
        <v>290</v>
      </c>
      <c r="AN89" s="66"/>
      <c r="AO89" s="333" t="s">
        <v>290</v>
      </c>
      <c r="AP89" s="334" t="s">
        <v>290</v>
      </c>
      <c r="AQ89" s="66"/>
      <c r="AR89" s="339" t="s">
        <v>290</v>
      </c>
      <c r="AS89" s="340" t="s">
        <v>290</v>
      </c>
      <c r="AT89" s="66"/>
      <c r="AU89" s="350" t="s">
        <v>290</v>
      </c>
      <c r="AV89" s="66"/>
      <c r="AW89" s="327" t="s">
        <v>290</v>
      </c>
      <c r="AX89" s="328" t="s">
        <v>290</v>
      </c>
      <c r="AY89" s="66"/>
      <c r="AZ89" s="333" t="s">
        <v>290</v>
      </c>
      <c r="BA89" s="334" t="s">
        <v>290</v>
      </c>
      <c r="BB89" s="66"/>
      <c r="BC89" s="339" t="s">
        <v>290</v>
      </c>
      <c r="BD89" s="340" t="s">
        <v>290</v>
      </c>
      <c r="BE89" s="66"/>
      <c r="BF89" s="350" t="s">
        <v>290</v>
      </c>
      <c r="BG89" s="66"/>
      <c r="BH89" s="384"/>
      <c r="BI89" s="66"/>
    </row>
    <row r="90" spans="1:61" x14ac:dyDescent="0.25">
      <c r="A90" s="384"/>
      <c r="B90" s="66"/>
      <c r="C90" s="378" t="s">
        <v>290</v>
      </c>
      <c r="D90" s="316" t="s">
        <v>290</v>
      </c>
      <c r="E90" s="356" t="s">
        <v>290</v>
      </c>
      <c r="F90" s="356" t="s">
        <v>290</v>
      </c>
      <c r="G90" s="317" t="s">
        <v>290</v>
      </c>
      <c r="H90" s="136"/>
      <c r="I90" s="321" t="s">
        <v>290</v>
      </c>
      <c r="J90" s="66"/>
      <c r="K90" s="66"/>
      <c r="L90" s="321" t="s">
        <v>290</v>
      </c>
      <c r="M90" s="324" t="s">
        <v>290</v>
      </c>
      <c r="N90" s="317" t="s">
        <v>290</v>
      </c>
      <c r="O90" s="66"/>
      <c r="P90" s="327" t="s">
        <v>290</v>
      </c>
      <c r="Q90" s="328" t="s">
        <v>290</v>
      </c>
      <c r="R90" s="66"/>
      <c r="S90" s="333" t="s">
        <v>290</v>
      </c>
      <c r="T90" s="334" t="s">
        <v>290</v>
      </c>
      <c r="U90" s="66"/>
      <c r="V90" s="339" t="s">
        <v>290</v>
      </c>
      <c r="W90" s="340" t="s">
        <v>290</v>
      </c>
      <c r="X90" s="66"/>
      <c r="Y90" s="350" t="s">
        <v>290</v>
      </c>
      <c r="Z90" s="66"/>
      <c r="AA90" s="327" t="s">
        <v>290</v>
      </c>
      <c r="AB90" s="328" t="s">
        <v>290</v>
      </c>
      <c r="AC90" s="66"/>
      <c r="AD90" s="333" t="s">
        <v>290</v>
      </c>
      <c r="AE90" s="334" t="s">
        <v>290</v>
      </c>
      <c r="AF90" s="66"/>
      <c r="AG90" s="339" t="s">
        <v>290</v>
      </c>
      <c r="AH90" s="340" t="s">
        <v>290</v>
      </c>
      <c r="AI90" s="66"/>
      <c r="AJ90" s="350" t="s">
        <v>290</v>
      </c>
      <c r="AK90" s="66"/>
      <c r="AL90" s="327" t="s">
        <v>290</v>
      </c>
      <c r="AM90" s="328" t="s">
        <v>290</v>
      </c>
      <c r="AN90" s="66"/>
      <c r="AO90" s="333" t="s">
        <v>290</v>
      </c>
      <c r="AP90" s="334" t="s">
        <v>290</v>
      </c>
      <c r="AQ90" s="66"/>
      <c r="AR90" s="339" t="s">
        <v>290</v>
      </c>
      <c r="AS90" s="340" t="s">
        <v>290</v>
      </c>
      <c r="AT90" s="66"/>
      <c r="AU90" s="350" t="s">
        <v>290</v>
      </c>
      <c r="AV90" s="66"/>
      <c r="AW90" s="327" t="s">
        <v>290</v>
      </c>
      <c r="AX90" s="328" t="s">
        <v>290</v>
      </c>
      <c r="AY90" s="66"/>
      <c r="AZ90" s="333" t="s">
        <v>290</v>
      </c>
      <c r="BA90" s="334" t="s">
        <v>290</v>
      </c>
      <c r="BB90" s="66"/>
      <c r="BC90" s="339" t="s">
        <v>290</v>
      </c>
      <c r="BD90" s="340" t="s">
        <v>290</v>
      </c>
      <c r="BE90" s="66"/>
      <c r="BF90" s="350" t="s">
        <v>290</v>
      </c>
      <c r="BG90" s="66"/>
      <c r="BH90" s="384"/>
      <c r="BI90" s="66"/>
    </row>
    <row r="91" spans="1:61" x14ac:dyDescent="0.25">
      <c r="A91" s="384"/>
      <c r="B91" s="66"/>
      <c r="C91" s="378" t="s">
        <v>290</v>
      </c>
      <c r="D91" s="316" t="s">
        <v>290</v>
      </c>
      <c r="E91" s="356" t="s">
        <v>290</v>
      </c>
      <c r="F91" s="356" t="s">
        <v>290</v>
      </c>
      <c r="G91" s="317" t="s">
        <v>290</v>
      </c>
      <c r="H91" s="136"/>
      <c r="I91" s="321" t="s">
        <v>290</v>
      </c>
      <c r="J91" s="66"/>
      <c r="K91" s="66"/>
      <c r="L91" s="321" t="s">
        <v>290</v>
      </c>
      <c r="M91" s="324" t="s">
        <v>290</v>
      </c>
      <c r="N91" s="317" t="s">
        <v>290</v>
      </c>
      <c r="O91" s="66"/>
      <c r="P91" s="327" t="s">
        <v>290</v>
      </c>
      <c r="Q91" s="328" t="s">
        <v>290</v>
      </c>
      <c r="R91" s="66"/>
      <c r="S91" s="333" t="s">
        <v>290</v>
      </c>
      <c r="T91" s="334" t="s">
        <v>290</v>
      </c>
      <c r="U91" s="66"/>
      <c r="V91" s="339" t="s">
        <v>290</v>
      </c>
      <c r="W91" s="340" t="s">
        <v>290</v>
      </c>
      <c r="X91" s="66"/>
      <c r="Y91" s="350" t="s">
        <v>290</v>
      </c>
      <c r="Z91" s="66"/>
      <c r="AA91" s="327" t="s">
        <v>290</v>
      </c>
      <c r="AB91" s="328" t="s">
        <v>290</v>
      </c>
      <c r="AC91" s="66"/>
      <c r="AD91" s="333" t="s">
        <v>290</v>
      </c>
      <c r="AE91" s="334" t="s">
        <v>290</v>
      </c>
      <c r="AF91" s="66"/>
      <c r="AG91" s="339" t="s">
        <v>290</v>
      </c>
      <c r="AH91" s="340" t="s">
        <v>290</v>
      </c>
      <c r="AI91" s="66"/>
      <c r="AJ91" s="350" t="s">
        <v>290</v>
      </c>
      <c r="AK91" s="66"/>
      <c r="AL91" s="327" t="s">
        <v>290</v>
      </c>
      <c r="AM91" s="328" t="s">
        <v>290</v>
      </c>
      <c r="AN91" s="66"/>
      <c r="AO91" s="333" t="s">
        <v>290</v>
      </c>
      <c r="AP91" s="334" t="s">
        <v>290</v>
      </c>
      <c r="AQ91" s="66"/>
      <c r="AR91" s="339" t="s">
        <v>290</v>
      </c>
      <c r="AS91" s="340" t="s">
        <v>290</v>
      </c>
      <c r="AT91" s="66"/>
      <c r="AU91" s="350" t="s">
        <v>290</v>
      </c>
      <c r="AV91" s="66"/>
      <c r="AW91" s="327" t="s">
        <v>290</v>
      </c>
      <c r="AX91" s="328" t="s">
        <v>290</v>
      </c>
      <c r="AY91" s="66"/>
      <c r="AZ91" s="333" t="s">
        <v>290</v>
      </c>
      <c r="BA91" s="334" t="s">
        <v>290</v>
      </c>
      <c r="BB91" s="66"/>
      <c r="BC91" s="339" t="s">
        <v>290</v>
      </c>
      <c r="BD91" s="340" t="s">
        <v>290</v>
      </c>
      <c r="BE91" s="66"/>
      <c r="BF91" s="350" t="s">
        <v>290</v>
      </c>
      <c r="BG91" s="66"/>
      <c r="BH91" s="384"/>
      <c r="BI91" s="66"/>
    </row>
    <row r="92" spans="1:61" x14ac:dyDescent="0.25">
      <c r="A92" s="384"/>
      <c r="B92" s="66"/>
      <c r="C92" s="378" t="s">
        <v>290</v>
      </c>
      <c r="D92" s="316" t="s">
        <v>290</v>
      </c>
      <c r="E92" s="356" t="s">
        <v>290</v>
      </c>
      <c r="F92" s="356" t="s">
        <v>290</v>
      </c>
      <c r="G92" s="317" t="s">
        <v>290</v>
      </c>
      <c r="H92" s="136"/>
      <c r="I92" s="321" t="s">
        <v>290</v>
      </c>
      <c r="J92" s="66"/>
      <c r="K92" s="66"/>
      <c r="L92" s="321" t="s">
        <v>290</v>
      </c>
      <c r="M92" s="324" t="s">
        <v>290</v>
      </c>
      <c r="N92" s="317" t="s">
        <v>290</v>
      </c>
      <c r="O92" s="66"/>
      <c r="P92" s="327" t="s">
        <v>290</v>
      </c>
      <c r="Q92" s="328" t="s">
        <v>290</v>
      </c>
      <c r="R92" s="66"/>
      <c r="S92" s="333" t="s">
        <v>290</v>
      </c>
      <c r="T92" s="334" t="s">
        <v>290</v>
      </c>
      <c r="U92" s="66"/>
      <c r="V92" s="339" t="s">
        <v>290</v>
      </c>
      <c r="W92" s="340" t="s">
        <v>290</v>
      </c>
      <c r="X92" s="66"/>
      <c r="Y92" s="350" t="s">
        <v>290</v>
      </c>
      <c r="Z92" s="66"/>
      <c r="AA92" s="327" t="s">
        <v>290</v>
      </c>
      <c r="AB92" s="328" t="s">
        <v>290</v>
      </c>
      <c r="AC92" s="66"/>
      <c r="AD92" s="333" t="s">
        <v>290</v>
      </c>
      <c r="AE92" s="334" t="s">
        <v>290</v>
      </c>
      <c r="AF92" s="66"/>
      <c r="AG92" s="339" t="s">
        <v>290</v>
      </c>
      <c r="AH92" s="340" t="s">
        <v>290</v>
      </c>
      <c r="AI92" s="66"/>
      <c r="AJ92" s="350" t="s">
        <v>290</v>
      </c>
      <c r="AK92" s="66"/>
      <c r="AL92" s="327" t="s">
        <v>290</v>
      </c>
      <c r="AM92" s="328" t="s">
        <v>290</v>
      </c>
      <c r="AN92" s="66"/>
      <c r="AO92" s="333" t="s">
        <v>290</v>
      </c>
      <c r="AP92" s="334" t="s">
        <v>290</v>
      </c>
      <c r="AQ92" s="66"/>
      <c r="AR92" s="339" t="s">
        <v>290</v>
      </c>
      <c r="AS92" s="340" t="s">
        <v>290</v>
      </c>
      <c r="AT92" s="66"/>
      <c r="AU92" s="350" t="s">
        <v>290</v>
      </c>
      <c r="AV92" s="66"/>
      <c r="AW92" s="327" t="s">
        <v>290</v>
      </c>
      <c r="AX92" s="328" t="s">
        <v>290</v>
      </c>
      <c r="AY92" s="66"/>
      <c r="AZ92" s="333" t="s">
        <v>290</v>
      </c>
      <c r="BA92" s="334" t="s">
        <v>290</v>
      </c>
      <c r="BB92" s="66"/>
      <c r="BC92" s="339" t="s">
        <v>290</v>
      </c>
      <c r="BD92" s="340" t="s">
        <v>290</v>
      </c>
      <c r="BE92" s="66"/>
      <c r="BF92" s="350" t="s">
        <v>290</v>
      </c>
      <c r="BG92" s="66"/>
      <c r="BH92" s="384"/>
      <c r="BI92" s="66"/>
    </row>
    <row r="93" spans="1:61" x14ac:dyDescent="0.25">
      <c r="A93" s="384"/>
      <c r="B93" s="66"/>
      <c r="C93" s="378" t="s">
        <v>290</v>
      </c>
      <c r="D93" s="316" t="s">
        <v>290</v>
      </c>
      <c r="E93" s="356" t="s">
        <v>290</v>
      </c>
      <c r="F93" s="356" t="s">
        <v>290</v>
      </c>
      <c r="G93" s="317" t="s">
        <v>290</v>
      </c>
      <c r="H93" s="136"/>
      <c r="I93" s="321" t="s">
        <v>290</v>
      </c>
      <c r="J93" s="66"/>
      <c r="K93" s="66"/>
      <c r="L93" s="321" t="s">
        <v>290</v>
      </c>
      <c r="M93" s="324" t="s">
        <v>290</v>
      </c>
      <c r="N93" s="317" t="s">
        <v>290</v>
      </c>
      <c r="O93" s="66"/>
      <c r="P93" s="327" t="s">
        <v>290</v>
      </c>
      <c r="Q93" s="328" t="s">
        <v>290</v>
      </c>
      <c r="R93" s="66"/>
      <c r="S93" s="333" t="s">
        <v>290</v>
      </c>
      <c r="T93" s="334" t="s">
        <v>290</v>
      </c>
      <c r="U93" s="66"/>
      <c r="V93" s="339" t="s">
        <v>290</v>
      </c>
      <c r="W93" s="340" t="s">
        <v>290</v>
      </c>
      <c r="X93" s="66"/>
      <c r="Y93" s="350" t="s">
        <v>290</v>
      </c>
      <c r="Z93" s="66"/>
      <c r="AA93" s="327" t="s">
        <v>290</v>
      </c>
      <c r="AB93" s="328" t="s">
        <v>290</v>
      </c>
      <c r="AC93" s="66"/>
      <c r="AD93" s="333" t="s">
        <v>290</v>
      </c>
      <c r="AE93" s="334" t="s">
        <v>290</v>
      </c>
      <c r="AF93" s="66"/>
      <c r="AG93" s="339" t="s">
        <v>290</v>
      </c>
      <c r="AH93" s="340" t="s">
        <v>290</v>
      </c>
      <c r="AI93" s="66"/>
      <c r="AJ93" s="350" t="s">
        <v>290</v>
      </c>
      <c r="AK93" s="66"/>
      <c r="AL93" s="327" t="s">
        <v>290</v>
      </c>
      <c r="AM93" s="328" t="s">
        <v>290</v>
      </c>
      <c r="AN93" s="66"/>
      <c r="AO93" s="333" t="s">
        <v>290</v>
      </c>
      <c r="AP93" s="334" t="s">
        <v>290</v>
      </c>
      <c r="AQ93" s="66"/>
      <c r="AR93" s="339" t="s">
        <v>290</v>
      </c>
      <c r="AS93" s="340" t="s">
        <v>290</v>
      </c>
      <c r="AT93" s="66"/>
      <c r="AU93" s="350" t="s">
        <v>290</v>
      </c>
      <c r="AV93" s="66"/>
      <c r="AW93" s="327" t="s">
        <v>290</v>
      </c>
      <c r="AX93" s="328" t="s">
        <v>290</v>
      </c>
      <c r="AY93" s="66"/>
      <c r="AZ93" s="333" t="s">
        <v>290</v>
      </c>
      <c r="BA93" s="334" t="s">
        <v>290</v>
      </c>
      <c r="BB93" s="66"/>
      <c r="BC93" s="339" t="s">
        <v>290</v>
      </c>
      <c r="BD93" s="340" t="s">
        <v>290</v>
      </c>
      <c r="BE93" s="66"/>
      <c r="BF93" s="350" t="s">
        <v>290</v>
      </c>
      <c r="BG93" s="66"/>
      <c r="BH93" s="384"/>
      <c r="BI93" s="66"/>
    </row>
    <row r="94" spans="1:61" x14ac:dyDescent="0.25">
      <c r="A94" s="384"/>
      <c r="B94" s="66"/>
      <c r="C94" s="378" t="s">
        <v>290</v>
      </c>
      <c r="D94" s="316" t="s">
        <v>290</v>
      </c>
      <c r="E94" s="356" t="s">
        <v>290</v>
      </c>
      <c r="F94" s="356" t="s">
        <v>290</v>
      </c>
      <c r="G94" s="317" t="s">
        <v>290</v>
      </c>
      <c r="H94" s="136"/>
      <c r="I94" s="321" t="s">
        <v>290</v>
      </c>
      <c r="J94" s="66"/>
      <c r="K94" s="66"/>
      <c r="L94" s="321" t="s">
        <v>290</v>
      </c>
      <c r="M94" s="324" t="s">
        <v>290</v>
      </c>
      <c r="N94" s="317" t="s">
        <v>290</v>
      </c>
      <c r="O94" s="66"/>
      <c r="P94" s="327" t="s">
        <v>290</v>
      </c>
      <c r="Q94" s="328" t="s">
        <v>290</v>
      </c>
      <c r="R94" s="66"/>
      <c r="S94" s="333" t="s">
        <v>290</v>
      </c>
      <c r="T94" s="334" t="s">
        <v>290</v>
      </c>
      <c r="U94" s="66"/>
      <c r="V94" s="339" t="s">
        <v>290</v>
      </c>
      <c r="W94" s="340" t="s">
        <v>290</v>
      </c>
      <c r="X94" s="66"/>
      <c r="Y94" s="350" t="s">
        <v>290</v>
      </c>
      <c r="Z94" s="66"/>
      <c r="AA94" s="327" t="s">
        <v>290</v>
      </c>
      <c r="AB94" s="328" t="s">
        <v>290</v>
      </c>
      <c r="AC94" s="66"/>
      <c r="AD94" s="333" t="s">
        <v>290</v>
      </c>
      <c r="AE94" s="334" t="s">
        <v>290</v>
      </c>
      <c r="AF94" s="66"/>
      <c r="AG94" s="339" t="s">
        <v>290</v>
      </c>
      <c r="AH94" s="340" t="s">
        <v>290</v>
      </c>
      <c r="AI94" s="66"/>
      <c r="AJ94" s="350" t="s">
        <v>290</v>
      </c>
      <c r="AK94" s="66"/>
      <c r="AL94" s="327" t="s">
        <v>290</v>
      </c>
      <c r="AM94" s="328" t="s">
        <v>290</v>
      </c>
      <c r="AN94" s="66"/>
      <c r="AO94" s="333" t="s">
        <v>290</v>
      </c>
      <c r="AP94" s="334" t="s">
        <v>290</v>
      </c>
      <c r="AQ94" s="66"/>
      <c r="AR94" s="339" t="s">
        <v>290</v>
      </c>
      <c r="AS94" s="340" t="s">
        <v>290</v>
      </c>
      <c r="AT94" s="66"/>
      <c r="AU94" s="350" t="s">
        <v>290</v>
      </c>
      <c r="AV94" s="66"/>
      <c r="AW94" s="327" t="s">
        <v>290</v>
      </c>
      <c r="AX94" s="328" t="s">
        <v>290</v>
      </c>
      <c r="AY94" s="66"/>
      <c r="AZ94" s="333" t="s">
        <v>290</v>
      </c>
      <c r="BA94" s="334" t="s">
        <v>290</v>
      </c>
      <c r="BB94" s="66"/>
      <c r="BC94" s="339" t="s">
        <v>290</v>
      </c>
      <c r="BD94" s="340" t="s">
        <v>290</v>
      </c>
      <c r="BE94" s="66"/>
      <c r="BF94" s="350" t="s">
        <v>290</v>
      </c>
      <c r="BG94" s="66"/>
      <c r="BH94" s="384"/>
      <c r="BI94" s="66"/>
    </row>
    <row r="95" spans="1:61" x14ac:dyDescent="0.25">
      <c r="A95" s="384"/>
      <c r="B95" s="66"/>
      <c r="C95" s="378" t="s">
        <v>290</v>
      </c>
      <c r="D95" s="316" t="s">
        <v>290</v>
      </c>
      <c r="E95" s="356" t="s">
        <v>290</v>
      </c>
      <c r="F95" s="356" t="s">
        <v>290</v>
      </c>
      <c r="G95" s="317" t="s">
        <v>290</v>
      </c>
      <c r="H95" s="136"/>
      <c r="I95" s="321" t="s">
        <v>290</v>
      </c>
      <c r="J95" s="66"/>
      <c r="K95" s="66"/>
      <c r="L95" s="321" t="s">
        <v>290</v>
      </c>
      <c r="M95" s="324" t="s">
        <v>290</v>
      </c>
      <c r="N95" s="317" t="s">
        <v>290</v>
      </c>
      <c r="O95" s="66"/>
      <c r="P95" s="327" t="s">
        <v>290</v>
      </c>
      <c r="Q95" s="328" t="s">
        <v>290</v>
      </c>
      <c r="R95" s="66"/>
      <c r="S95" s="333" t="s">
        <v>290</v>
      </c>
      <c r="T95" s="334" t="s">
        <v>290</v>
      </c>
      <c r="U95" s="66"/>
      <c r="V95" s="339" t="s">
        <v>290</v>
      </c>
      <c r="W95" s="340" t="s">
        <v>290</v>
      </c>
      <c r="X95" s="66"/>
      <c r="Y95" s="350" t="s">
        <v>290</v>
      </c>
      <c r="Z95" s="66"/>
      <c r="AA95" s="327" t="s">
        <v>290</v>
      </c>
      <c r="AB95" s="328" t="s">
        <v>290</v>
      </c>
      <c r="AC95" s="66"/>
      <c r="AD95" s="333" t="s">
        <v>290</v>
      </c>
      <c r="AE95" s="334" t="s">
        <v>290</v>
      </c>
      <c r="AF95" s="66"/>
      <c r="AG95" s="339" t="s">
        <v>290</v>
      </c>
      <c r="AH95" s="340" t="s">
        <v>290</v>
      </c>
      <c r="AI95" s="66"/>
      <c r="AJ95" s="350" t="s">
        <v>290</v>
      </c>
      <c r="AK95" s="66"/>
      <c r="AL95" s="327" t="s">
        <v>290</v>
      </c>
      <c r="AM95" s="328" t="s">
        <v>290</v>
      </c>
      <c r="AN95" s="66"/>
      <c r="AO95" s="333" t="s">
        <v>290</v>
      </c>
      <c r="AP95" s="334" t="s">
        <v>290</v>
      </c>
      <c r="AQ95" s="66"/>
      <c r="AR95" s="339" t="s">
        <v>290</v>
      </c>
      <c r="AS95" s="340" t="s">
        <v>290</v>
      </c>
      <c r="AT95" s="66"/>
      <c r="AU95" s="350" t="s">
        <v>290</v>
      </c>
      <c r="AV95" s="66"/>
      <c r="AW95" s="327" t="s">
        <v>290</v>
      </c>
      <c r="AX95" s="328" t="s">
        <v>290</v>
      </c>
      <c r="AY95" s="66"/>
      <c r="AZ95" s="333" t="s">
        <v>290</v>
      </c>
      <c r="BA95" s="334" t="s">
        <v>290</v>
      </c>
      <c r="BB95" s="66"/>
      <c r="BC95" s="339" t="s">
        <v>290</v>
      </c>
      <c r="BD95" s="340" t="s">
        <v>290</v>
      </c>
      <c r="BE95" s="66"/>
      <c r="BF95" s="350" t="s">
        <v>290</v>
      </c>
      <c r="BG95" s="66"/>
      <c r="BH95" s="384"/>
      <c r="BI95" s="66"/>
    </row>
    <row r="96" spans="1:61" x14ac:dyDescent="0.25">
      <c r="A96" s="384"/>
      <c r="B96" s="66"/>
      <c r="C96" s="378" t="s">
        <v>290</v>
      </c>
      <c r="D96" s="316" t="s">
        <v>290</v>
      </c>
      <c r="E96" s="356" t="s">
        <v>290</v>
      </c>
      <c r="F96" s="356" t="s">
        <v>290</v>
      </c>
      <c r="G96" s="317" t="s">
        <v>290</v>
      </c>
      <c r="H96" s="136"/>
      <c r="I96" s="321" t="s">
        <v>290</v>
      </c>
      <c r="J96" s="66"/>
      <c r="K96" s="66"/>
      <c r="L96" s="321" t="s">
        <v>290</v>
      </c>
      <c r="M96" s="324" t="s">
        <v>290</v>
      </c>
      <c r="N96" s="317" t="s">
        <v>290</v>
      </c>
      <c r="O96" s="66"/>
      <c r="P96" s="327" t="s">
        <v>290</v>
      </c>
      <c r="Q96" s="328" t="s">
        <v>290</v>
      </c>
      <c r="R96" s="66"/>
      <c r="S96" s="333" t="s">
        <v>290</v>
      </c>
      <c r="T96" s="334" t="s">
        <v>290</v>
      </c>
      <c r="U96" s="66"/>
      <c r="V96" s="339" t="s">
        <v>290</v>
      </c>
      <c r="W96" s="340" t="s">
        <v>290</v>
      </c>
      <c r="X96" s="66"/>
      <c r="Y96" s="350" t="s">
        <v>290</v>
      </c>
      <c r="Z96" s="66"/>
      <c r="AA96" s="327" t="s">
        <v>290</v>
      </c>
      <c r="AB96" s="328" t="s">
        <v>290</v>
      </c>
      <c r="AC96" s="66"/>
      <c r="AD96" s="333" t="s">
        <v>290</v>
      </c>
      <c r="AE96" s="334" t="s">
        <v>290</v>
      </c>
      <c r="AF96" s="66"/>
      <c r="AG96" s="339" t="s">
        <v>290</v>
      </c>
      <c r="AH96" s="340" t="s">
        <v>290</v>
      </c>
      <c r="AI96" s="66"/>
      <c r="AJ96" s="350" t="s">
        <v>290</v>
      </c>
      <c r="AK96" s="66"/>
      <c r="AL96" s="327" t="s">
        <v>290</v>
      </c>
      <c r="AM96" s="328" t="s">
        <v>290</v>
      </c>
      <c r="AN96" s="66"/>
      <c r="AO96" s="333" t="s">
        <v>290</v>
      </c>
      <c r="AP96" s="334" t="s">
        <v>290</v>
      </c>
      <c r="AQ96" s="66"/>
      <c r="AR96" s="339" t="s">
        <v>290</v>
      </c>
      <c r="AS96" s="340" t="s">
        <v>290</v>
      </c>
      <c r="AT96" s="66"/>
      <c r="AU96" s="350" t="s">
        <v>290</v>
      </c>
      <c r="AV96" s="66"/>
      <c r="AW96" s="327" t="s">
        <v>290</v>
      </c>
      <c r="AX96" s="328" t="s">
        <v>290</v>
      </c>
      <c r="AY96" s="66"/>
      <c r="AZ96" s="333" t="s">
        <v>290</v>
      </c>
      <c r="BA96" s="334" t="s">
        <v>290</v>
      </c>
      <c r="BB96" s="66"/>
      <c r="BC96" s="339" t="s">
        <v>290</v>
      </c>
      <c r="BD96" s="340" t="s">
        <v>290</v>
      </c>
      <c r="BE96" s="66"/>
      <c r="BF96" s="350" t="s">
        <v>290</v>
      </c>
      <c r="BG96" s="66"/>
      <c r="BH96" s="384"/>
      <c r="BI96" s="66"/>
    </row>
    <row r="97" spans="1:61" x14ac:dyDescent="0.25">
      <c r="A97" s="384"/>
      <c r="B97" s="66"/>
      <c r="C97" s="378" t="s">
        <v>290</v>
      </c>
      <c r="D97" s="316" t="s">
        <v>290</v>
      </c>
      <c r="E97" s="356" t="s">
        <v>290</v>
      </c>
      <c r="F97" s="356" t="s">
        <v>290</v>
      </c>
      <c r="G97" s="317" t="s">
        <v>290</v>
      </c>
      <c r="H97" s="136"/>
      <c r="I97" s="321" t="s">
        <v>290</v>
      </c>
      <c r="J97" s="66"/>
      <c r="K97" s="66"/>
      <c r="L97" s="321" t="s">
        <v>290</v>
      </c>
      <c r="M97" s="324" t="s">
        <v>290</v>
      </c>
      <c r="N97" s="317" t="s">
        <v>290</v>
      </c>
      <c r="O97" s="66"/>
      <c r="P97" s="327" t="s">
        <v>290</v>
      </c>
      <c r="Q97" s="328" t="s">
        <v>290</v>
      </c>
      <c r="R97" s="66"/>
      <c r="S97" s="333" t="s">
        <v>290</v>
      </c>
      <c r="T97" s="334" t="s">
        <v>290</v>
      </c>
      <c r="U97" s="66"/>
      <c r="V97" s="339" t="s">
        <v>290</v>
      </c>
      <c r="W97" s="340" t="s">
        <v>290</v>
      </c>
      <c r="X97" s="66"/>
      <c r="Y97" s="350" t="s">
        <v>290</v>
      </c>
      <c r="Z97" s="66"/>
      <c r="AA97" s="327" t="s">
        <v>290</v>
      </c>
      <c r="AB97" s="328" t="s">
        <v>290</v>
      </c>
      <c r="AC97" s="66"/>
      <c r="AD97" s="333" t="s">
        <v>290</v>
      </c>
      <c r="AE97" s="334" t="s">
        <v>290</v>
      </c>
      <c r="AF97" s="66"/>
      <c r="AG97" s="339" t="s">
        <v>290</v>
      </c>
      <c r="AH97" s="340" t="s">
        <v>290</v>
      </c>
      <c r="AI97" s="66"/>
      <c r="AJ97" s="350" t="s">
        <v>290</v>
      </c>
      <c r="AK97" s="66"/>
      <c r="AL97" s="327" t="s">
        <v>290</v>
      </c>
      <c r="AM97" s="328" t="s">
        <v>290</v>
      </c>
      <c r="AN97" s="66"/>
      <c r="AO97" s="333" t="s">
        <v>290</v>
      </c>
      <c r="AP97" s="334" t="s">
        <v>290</v>
      </c>
      <c r="AQ97" s="66"/>
      <c r="AR97" s="339" t="s">
        <v>290</v>
      </c>
      <c r="AS97" s="340" t="s">
        <v>290</v>
      </c>
      <c r="AT97" s="66"/>
      <c r="AU97" s="350" t="s">
        <v>290</v>
      </c>
      <c r="AV97" s="66"/>
      <c r="AW97" s="327" t="s">
        <v>290</v>
      </c>
      <c r="AX97" s="328" t="s">
        <v>290</v>
      </c>
      <c r="AY97" s="66"/>
      <c r="AZ97" s="333" t="s">
        <v>290</v>
      </c>
      <c r="BA97" s="334" t="s">
        <v>290</v>
      </c>
      <c r="BB97" s="66"/>
      <c r="BC97" s="339" t="s">
        <v>290</v>
      </c>
      <c r="BD97" s="340" t="s">
        <v>290</v>
      </c>
      <c r="BE97" s="66"/>
      <c r="BF97" s="350" t="s">
        <v>290</v>
      </c>
      <c r="BG97" s="66"/>
      <c r="BH97" s="384"/>
      <c r="BI97" s="66"/>
    </row>
    <row r="98" spans="1:61" x14ac:dyDescent="0.25">
      <c r="A98" s="384"/>
      <c r="B98" s="66"/>
      <c r="C98" s="378" t="s">
        <v>290</v>
      </c>
      <c r="D98" s="316" t="s">
        <v>290</v>
      </c>
      <c r="E98" s="356" t="s">
        <v>290</v>
      </c>
      <c r="F98" s="356" t="s">
        <v>290</v>
      </c>
      <c r="G98" s="317" t="s">
        <v>290</v>
      </c>
      <c r="H98" s="136"/>
      <c r="I98" s="321" t="s">
        <v>290</v>
      </c>
      <c r="J98" s="66"/>
      <c r="K98" s="66"/>
      <c r="L98" s="321" t="s">
        <v>290</v>
      </c>
      <c r="M98" s="324" t="s">
        <v>290</v>
      </c>
      <c r="N98" s="317" t="s">
        <v>290</v>
      </c>
      <c r="O98" s="66"/>
      <c r="P98" s="327" t="s">
        <v>290</v>
      </c>
      <c r="Q98" s="328" t="s">
        <v>290</v>
      </c>
      <c r="R98" s="66"/>
      <c r="S98" s="333" t="s">
        <v>290</v>
      </c>
      <c r="T98" s="334" t="s">
        <v>290</v>
      </c>
      <c r="U98" s="66"/>
      <c r="V98" s="339" t="s">
        <v>290</v>
      </c>
      <c r="W98" s="340" t="s">
        <v>290</v>
      </c>
      <c r="X98" s="66"/>
      <c r="Y98" s="350" t="s">
        <v>290</v>
      </c>
      <c r="Z98" s="66"/>
      <c r="AA98" s="327" t="s">
        <v>290</v>
      </c>
      <c r="AB98" s="328" t="s">
        <v>290</v>
      </c>
      <c r="AC98" s="66"/>
      <c r="AD98" s="333" t="s">
        <v>290</v>
      </c>
      <c r="AE98" s="334" t="s">
        <v>290</v>
      </c>
      <c r="AF98" s="66"/>
      <c r="AG98" s="339" t="s">
        <v>290</v>
      </c>
      <c r="AH98" s="340" t="s">
        <v>290</v>
      </c>
      <c r="AI98" s="66"/>
      <c r="AJ98" s="350" t="s">
        <v>290</v>
      </c>
      <c r="AK98" s="66"/>
      <c r="AL98" s="327" t="s">
        <v>290</v>
      </c>
      <c r="AM98" s="328" t="s">
        <v>290</v>
      </c>
      <c r="AN98" s="66"/>
      <c r="AO98" s="333" t="s">
        <v>290</v>
      </c>
      <c r="AP98" s="334" t="s">
        <v>290</v>
      </c>
      <c r="AQ98" s="66"/>
      <c r="AR98" s="339" t="s">
        <v>290</v>
      </c>
      <c r="AS98" s="340" t="s">
        <v>290</v>
      </c>
      <c r="AT98" s="66"/>
      <c r="AU98" s="350" t="s">
        <v>290</v>
      </c>
      <c r="AV98" s="66"/>
      <c r="AW98" s="327" t="s">
        <v>290</v>
      </c>
      <c r="AX98" s="328" t="s">
        <v>290</v>
      </c>
      <c r="AY98" s="66"/>
      <c r="AZ98" s="333" t="s">
        <v>290</v>
      </c>
      <c r="BA98" s="334" t="s">
        <v>290</v>
      </c>
      <c r="BB98" s="66"/>
      <c r="BC98" s="339" t="s">
        <v>290</v>
      </c>
      <c r="BD98" s="340" t="s">
        <v>290</v>
      </c>
      <c r="BE98" s="66"/>
      <c r="BF98" s="350" t="s">
        <v>290</v>
      </c>
      <c r="BG98" s="66"/>
      <c r="BH98" s="384"/>
      <c r="BI98" s="66"/>
    </row>
    <row r="99" spans="1:61" x14ac:dyDescent="0.25">
      <c r="A99" s="384"/>
      <c r="B99" s="66"/>
      <c r="C99" s="378" t="s">
        <v>290</v>
      </c>
      <c r="D99" s="316" t="s">
        <v>290</v>
      </c>
      <c r="E99" s="356" t="s">
        <v>290</v>
      </c>
      <c r="F99" s="356" t="s">
        <v>290</v>
      </c>
      <c r="G99" s="317" t="s">
        <v>290</v>
      </c>
      <c r="H99" s="136"/>
      <c r="I99" s="321" t="s">
        <v>290</v>
      </c>
      <c r="J99" s="66"/>
      <c r="K99" s="66"/>
      <c r="L99" s="321" t="s">
        <v>290</v>
      </c>
      <c r="M99" s="324" t="s">
        <v>290</v>
      </c>
      <c r="N99" s="317" t="s">
        <v>290</v>
      </c>
      <c r="O99" s="66"/>
      <c r="P99" s="327" t="s">
        <v>290</v>
      </c>
      <c r="Q99" s="328" t="s">
        <v>290</v>
      </c>
      <c r="R99" s="66"/>
      <c r="S99" s="333" t="s">
        <v>290</v>
      </c>
      <c r="T99" s="334" t="s">
        <v>290</v>
      </c>
      <c r="U99" s="66"/>
      <c r="V99" s="339" t="s">
        <v>290</v>
      </c>
      <c r="W99" s="340" t="s">
        <v>290</v>
      </c>
      <c r="X99" s="66"/>
      <c r="Y99" s="350" t="s">
        <v>290</v>
      </c>
      <c r="Z99" s="66"/>
      <c r="AA99" s="327" t="s">
        <v>290</v>
      </c>
      <c r="AB99" s="328" t="s">
        <v>290</v>
      </c>
      <c r="AC99" s="66"/>
      <c r="AD99" s="333" t="s">
        <v>290</v>
      </c>
      <c r="AE99" s="334" t="s">
        <v>290</v>
      </c>
      <c r="AF99" s="66"/>
      <c r="AG99" s="339" t="s">
        <v>290</v>
      </c>
      <c r="AH99" s="340" t="s">
        <v>290</v>
      </c>
      <c r="AI99" s="66"/>
      <c r="AJ99" s="350" t="s">
        <v>290</v>
      </c>
      <c r="AK99" s="66"/>
      <c r="AL99" s="327" t="s">
        <v>290</v>
      </c>
      <c r="AM99" s="328" t="s">
        <v>290</v>
      </c>
      <c r="AN99" s="66"/>
      <c r="AO99" s="333" t="s">
        <v>290</v>
      </c>
      <c r="AP99" s="334" t="s">
        <v>290</v>
      </c>
      <c r="AQ99" s="66"/>
      <c r="AR99" s="339" t="s">
        <v>290</v>
      </c>
      <c r="AS99" s="340" t="s">
        <v>290</v>
      </c>
      <c r="AT99" s="66"/>
      <c r="AU99" s="350" t="s">
        <v>290</v>
      </c>
      <c r="AV99" s="66"/>
      <c r="AW99" s="327" t="s">
        <v>290</v>
      </c>
      <c r="AX99" s="328" t="s">
        <v>290</v>
      </c>
      <c r="AY99" s="66"/>
      <c r="AZ99" s="333" t="s">
        <v>290</v>
      </c>
      <c r="BA99" s="334" t="s">
        <v>290</v>
      </c>
      <c r="BB99" s="66"/>
      <c r="BC99" s="339" t="s">
        <v>290</v>
      </c>
      <c r="BD99" s="340" t="s">
        <v>290</v>
      </c>
      <c r="BE99" s="66"/>
      <c r="BF99" s="350" t="s">
        <v>290</v>
      </c>
      <c r="BG99" s="66"/>
      <c r="BH99" s="384"/>
      <c r="BI99" s="66"/>
    </row>
    <row r="100" spans="1:61" x14ac:dyDescent="0.25">
      <c r="A100" s="384"/>
      <c r="B100" s="66"/>
      <c r="C100" s="378" t="s">
        <v>290</v>
      </c>
      <c r="D100" s="316" t="s">
        <v>290</v>
      </c>
      <c r="E100" s="356" t="s">
        <v>290</v>
      </c>
      <c r="F100" s="356" t="s">
        <v>290</v>
      </c>
      <c r="G100" s="317" t="s">
        <v>290</v>
      </c>
      <c r="H100" s="136"/>
      <c r="I100" s="321" t="s">
        <v>290</v>
      </c>
      <c r="J100" s="66"/>
      <c r="K100" s="66"/>
      <c r="L100" s="321" t="s">
        <v>290</v>
      </c>
      <c r="M100" s="324" t="s">
        <v>290</v>
      </c>
      <c r="N100" s="317" t="s">
        <v>290</v>
      </c>
      <c r="O100" s="66"/>
      <c r="P100" s="327" t="s">
        <v>290</v>
      </c>
      <c r="Q100" s="328" t="s">
        <v>290</v>
      </c>
      <c r="R100" s="66"/>
      <c r="S100" s="333" t="s">
        <v>290</v>
      </c>
      <c r="T100" s="334" t="s">
        <v>290</v>
      </c>
      <c r="U100" s="66"/>
      <c r="V100" s="339" t="s">
        <v>290</v>
      </c>
      <c r="W100" s="340" t="s">
        <v>290</v>
      </c>
      <c r="X100" s="66"/>
      <c r="Y100" s="350" t="s">
        <v>290</v>
      </c>
      <c r="Z100" s="66"/>
      <c r="AA100" s="327" t="s">
        <v>290</v>
      </c>
      <c r="AB100" s="328" t="s">
        <v>290</v>
      </c>
      <c r="AC100" s="66"/>
      <c r="AD100" s="333" t="s">
        <v>290</v>
      </c>
      <c r="AE100" s="334" t="s">
        <v>290</v>
      </c>
      <c r="AF100" s="66"/>
      <c r="AG100" s="339" t="s">
        <v>290</v>
      </c>
      <c r="AH100" s="340" t="s">
        <v>290</v>
      </c>
      <c r="AI100" s="66"/>
      <c r="AJ100" s="350" t="s">
        <v>290</v>
      </c>
      <c r="AK100" s="66"/>
      <c r="AL100" s="327" t="s">
        <v>290</v>
      </c>
      <c r="AM100" s="328" t="s">
        <v>290</v>
      </c>
      <c r="AN100" s="66"/>
      <c r="AO100" s="333" t="s">
        <v>290</v>
      </c>
      <c r="AP100" s="334" t="s">
        <v>290</v>
      </c>
      <c r="AQ100" s="66"/>
      <c r="AR100" s="339" t="s">
        <v>290</v>
      </c>
      <c r="AS100" s="340" t="s">
        <v>290</v>
      </c>
      <c r="AT100" s="66"/>
      <c r="AU100" s="350" t="s">
        <v>290</v>
      </c>
      <c r="AV100" s="66"/>
      <c r="AW100" s="327" t="s">
        <v>290</v>
      </c>
      <c r="AX100" s="328" t="s">
        <v>290</v>
      </c>
      <c r="AY100" s="66"/>
      <c r="AZ100" s="333" t="s">
        <v>290</v>
      </c>
      <c r="BA100" s="334" t="s">
        <v>290</v>
      </c>
      <c r="BB100" s="66"/>
      <c r="BC100" s="339" t="s">
        <v>290</v>
      </c>
      <c r="BD100" s="340" t="s">
        <v>290</v>
      </c>
      <c r="BE100" s="66"/>
      <c r="BF100" s="350" t="s">
        <v>290</v>
      </c>
      <c r="BG100" s="66"/>
      <c r="BH100" s="384"/>
      <c r="BI100" s="66"/>
    </row>
    <row r="101" spans="1:61" x14ac:dyDescent="0.25">
      <c r="A101" s="384"/>
      <c r="B101" s="66"/>
      <c r="C101" s="378" t="s">
        <v>290</v>
      </c>
      <c r="D101" s="316" t="s">
        <v>290</v>
      </c>
      <c r="E101" s="356" t="s">
        <v>290</v>
      </c>
      <c r="F101" s="356" t="s">
        <v>290</v>
      </c>
      <c r="G101" s="317" t="s">
        <v>290</v>
      </c>
      <c r="H101" s="136"/>
      <c r="I101" s="321" t="s">
        <v>290</v>
      </c>
      <c r="J101" s="66"/>
      <c r="K101" s="66"/>
      <c r="L101" s="321" t="s">
        <v>290</v>
      </c>
      <c r="M101" s="324" t="s">
        <v>290</v>
      </c>
      <c r="N101" s="317" t="s">
        <v>290</v>
      </c>
      <c r="O101" s="66"/>
      <c r="P101" s="327" t="s">
        <v>290</v>
      </c>
      <c r="Q101" s="328" t="s">
        <v>290</v>
      </c>
      <c r="R101" s="66"/>
      <c r="S101" s="333" t="s">
        <v>290</v>
      </c>
      <c r="T101" s="334" t="s">
        <v>290</v>
      </c>
      <c r="U101" s="66"/>
      <c r="V101" s="339" t="s">
        <v>290</v>
      </c>
      <c r="W101" s="340" t="s">
        <v>290</v>
      </c>
      <c r="X101" s="66"/>
      <c r="Y101" s="350" t="s">
        <v>290</v>
      </c>
      <c r="Z101" s="66"/>
      <c r="AA101" s="327" t="s">
        <v>290</v>
      </c>
      <c r="AB101" s="328" t="s">
        <v>290</v>
      </c>
      <c r="AC101" s="66"/>
      <c r="AD101" s="333" t="s">
        <v>290</v>
      </c>
      <c r="AE101" s="334" t="s">
        <v>290</v>
      </c>
      <c r="AF101" s="66"/>
      <c r="AG101" s="339" t="s">
        <v>290</v>
      </c>
      <c r="AH101" s="340" t="s">
        <v>290</v>
      </c>
      <c r="AI101" s="66"/>
      <c r="AJ101" s="350" t="s">
        <v>290</v>
      </c>
      <c r="AK101" s="66"/>
      <c r="AL101" s="327" t="s">
        <v>290</v>
      </c>
      <c r="AM101" s="328" t="s">
        <v>290</v>
      </c>
      <c r="AN101" s="66"/>
      <c r="AO101" s="333" t="s">
        <v>290</v>
      </c>
      <c r="AP101" s="334" t="s">
        <v>290</v>
      </c>
      <c r="AQ101" s="66"/>
      <c r="AR101" s="339" t="s">
        <v>290</v>
      </c>
      <c r="AS101" s="340" t="s">
        <v>290</v>
      </c>
      <c r="AT101" s="66"/>
      <c r="AU101" s="350" t="s">
        <v>290</v>
      </c>
      <c r="AV101" s="66"/>
      <c r="AW101" s="327" t="s">
        <v>290</v>
      </c>
      <c r="AX101" s="328" t="s">
        <v>290</v>
      </c>
      <c r="AY101" s="66"/>
      <c r="AZ101" s="333" t="s">
        <v>290</v>
      </c>
      <c r="BA101" s="334" t="s">
        <v>290</v>
      </c>
      <c r="BB101" s="66"/>
      <c r="BC101" s="339" t="s">
        <v>290</v>
      </c>
      <c r="BD101" s="340" t="s">
        <v>290</v>
      </c>
      <c r="BE101" s="66"/>
      <c r="BF101" s="350" t="s">
        <v>290</v>
      </c>
      <c r="BG101" s="66"/>
      <c r="BH101" s="384"/>
      <c r="BI101" s="66"/>
    </row>
    <row r="102" spans="1:61" x14ac:dyDescent="0.25">
      <c r="A102" s="384"/>
      <c r="B102" s="66"/>
      <c r="C102" s="378" t="s">
        <v>290</v>
      </c>
      <c r="D102" s="316" t="s">
        <v>290</v>
      </c>
      <c r="E102" s="356" t="s">
        <v>290</v>
      </c>
      <c r="F102" s="356" t="s">
        <v>290</v>
      </c>
      <c r="G102" s="317" t="s">
        <v>290</v>
      </c>
      <c r="H102" s="136"/>
      <c r="I102" s="321" t="s">
        <v>290</v>
      </c>
      <c r="J102" s="66"/>
      <c r="K102" s="66"/>
      <c r="L102" s="321" t="s">
        <v>290</v>
      </c>
      <c r="M102" s="324" t="s">
        <v>290</v>
      </c>
      <c r="N102" s="317" t="s">
        <v>290</v>
      </c>
      <c r="O102" s="66"/>
      <c r="P102" s="327" t="s">
        <v>290</v>
      </c>
      <c r="Q102" s="328" t="s">
        <v>290</v>
      </c>
      <c r="R102" s="66"/>
      <c r="S102" s="333" t="s">
        <v>290</v>
      </c>
      <c r="T102" s="334" t="s">
        <v>290</v>
      </c>
      <c r="U102" s="66"/>
      <c r="V102" s="339" t="s">
        <v>290</v>
      </c>
      <c r="W102" s="340" t="s">
        <v>290</v>
      </c>
      <c r="X102" s="66"/>
      <c r="Y102" s="350" t="s">
        <v>290</v>
      </c>
      <c r="Z102" s="66"/>
      <c r="AA102" s="327" t="s">
        <v>290</v>
      </c>
      <c r="AB102" s="328" t="s">
        <v>290</v>
      </c>
      <c r="AC102" s="66"/>
      <c r="AD102" s="333" t="s">
        <v>290</v>
      </c>
      <c r="AE102" s="334" t="s">
        <v>290</v>
      </c>
      <c r="AF102" s="66"/>
      <c r="AG102" s="339" t="s">
        <v>290</v>
      </c>
      <c r="AH102" s="340" t="s">
        <v>290</v>
      </c>
      <c r="AI102" s="66"/>
      <c r="AJ102" s="350" t="s">
        <v>290</v>
      </c>
      <c r="AK102" s="66"/>
      <c r="AL102" s="327" t="s">
        <v>290</v>
      </c>
      <c r="AM102" s="328" t="s">
        <v>290</v>
      </c>
      <c r="AN102" s="66"/>
      <c r="AO102" s="333" t="s">
        <v>290</v>
      </c>
      <c r="AP102" s="334" t="s">
        <v>290</v>
      </c>
      <c r="AQ102" s="66"/>
      <c r="AR102" s="339" t="s">
        <v>290</v>
      </c>
      <c r="AS102" s="340" t="s">
        <v>290</v>
      </c>
      <c r="AT102" s="66"/>
      <c r="AU102" s="350" t="s">
        <v>290</v>
      </c>
      <c r="AV102" s="66"/>
      <c r="AW102" s="327" t="s">
        <v>290</v>
      </c>
      <c r="AX102" s="328" t="s">
        <v>290</v>
      </c>
      <c r="AY102" s="66"/>
      <c r="AZ102" s="333" t="s">
        <v>290</v>
      </c>
      <c r="BA102" s="334" t="s">
        <v>290</v>
      </c>
      <c r="BB102" s="66"/>
      <c r="BC102" s="339" t="s">
        <v>290</v>
      </c>
      <c r="BD102" s="340" t="s">
        <v>290</v>
      </c>
      <c r="BE102" s="66"/>
      <c r="BF102" s="350" t="s">
        <v>290</v>
      </c>
      <c r="BG102" s="66"/>
      <c r="BH102" s="384"/>
      <c r="BI102" s="66"/>
    </row>
    <row r="103" spans="1:61" x14ac:dyDescent="0.25">
      <c r="A103" s="384"/>
      <c r="B103" s="66"/>
      <c r="C103" s="378" t="s">
        <v>290</v>
      </c>
      <c r="D103" s="316" t="s">
        <v>290</v>
      </c>
      <c r="E103" s="356" t="s">
        <v>290</v>
      </c>
      <c r="F103" s="356" t="s">
        <v>290</v>
      </c>
      <c r="G103" s="317" t="s">
        <v>290</v>
      </c>
      <c r="H103" s="136"/>
      <c r="I103" s="321" t="s">
        <v>290</v>
      </c>
      <c r="J103" s="66"/>
      <c r="K103" s="66"/>
      <c r="L103" s="321" t="s">
        <v>290</v>
      </c>
      <c r="M103" s="324" t="s">
        <v>290</v>
      </c>
      <c r="N103" s="317" t="s">
        <v>290</v>
      </c>
      <c r="O103" s="66"/>
      <c r="P103" s="327" t="s">
        <v>290</v>
      </c>
      <c r="Q103" s="328" t="s">
        <v>290</v>
      </c>
      <c r="R103" s="66"/>
      <c r="S103" s="333" t="s">
        <v>290</v>
      </c>
      <c r="T103" s="334" t="s">
        <v>290</v>
      </c>
      <c r="U103" s="66"/>
      <c r="V103" s="339" t="s">
        <v>290</v>
      </c>
      <c r="W103" s="340" t="s">
        <v>290</v>
      </c>
      <c r="X103" s="66"/>
      <c r="Y103" s="350" t="s">
        <v>290</v>
      </c>
      <c r="Z103" s="66"/>
      <c r="AA103" s="327" t="s">
        <v>290</v>
      </c>
      <c r="AB103" s="328" t="s">
        <v>290</v>
      </c>
      <c r="AC103" s="66"/>
      <c r="AD103" s="333" t="s">
        <v>290</v>
      </c>
      <c r="AE103" s="334" t="s">
        <v>290</v>
      </c>
      <c r="AF103" s="66"/>
      <c r="AG103" s="339" t="s">
        <v>290</v>
      </c>
      <c r="AH103" s="340" t="s">
        <v>290</v>
      </c>
      <c r="AI103" s="66"/>
      <c r="AJ103" s="350" t="s">
        <v>290</v>
      </c>
      <c r="AK103" s="66"/>
      <c r="AL103" s="327" t="s">
        <v>290</v>
      </c>
      <c r="AM103" s="328" t="s">
        <v>290</v>
      </c>
      <c r="AN103" s="66"/>
      <c r="AO103" s="333" t="s">
        <v>290</v>
      </c>
      <c r="AP103" s="334" t="s">
        <v>290</v>
      </c>
      <c r="AQ103" s="66"/>
      <c r="AR103" s="339" t="s">
        <v>290</v>
      </c>
      <c r="AS103" s="340" t="s">
        <v>290</v>
      </c>
      <c r="AT103" s="66"/>
      <c r="AU103" s="350" t="s">
        <v>290</v>
      </c>
      <c r="AV103" s="66"/>
      <c r="AW103" s="327" t="s">
        <v>290</v>
      </c>
      <c r="AX103" s="328" t="s">
        <v>290</v>
      </c>
      <c r="AY103" s="66"/>
      <c r="AZ103" s="333" t="s">
        <v>290</v>
      </c>
      <c r="BA103" s="334" t="s">
        <v>290</v>
      </c>
      <c r="BB103" s="66"/>
      <c r="BC103" s="339" t="s">
        <v>290</v>
      </c>
      <c r="BD103" s="340" t="s">
        <v>290</v>
      </c>
      <c r="BE103" s="66"/>
      <c r="BF103" s="350" t="s">
        <v>290</v>
      </c>
      <c r="BG103" s="66"/>
      <c r="BH103" s="384"/>
      <c r="BI103" s="66"/>
    </row>
    <row r="104" spans="1:61" x14ac:dyDescent="0.25">
      <c r="A104" s="384"/>
      <c r="B104" s="66"/>
      <c r="C104" s="378" t="s">
        <v>290</v>
      </c>
      <c r="D104" s="316" t="s">
        <v>290</v>
      </c>
      <c r="E104" s="356" t="s">
        <v>290</v>
      </c>
      <c r="F104" s="356" t="s">
        <v>290</v>
      </c>
      <c r="G104" s="317" t="s">
        <v>290</v>
      </c>
      <c r="H104" s="136"/>
      <c r="I104" s="321" t="s">
        <v>290</v>
      </c>
      <c r="J104" s="66"/>
      <c r="K104" s="66"/>
      <c r="L104" s="321" t="s">
        <v>290</v>
      </c>
      <c r="M104" s="324" t="s">
        <v>290</v>
      </c>
      <c r="N104" s="317" t="s">
        <v>290</v>
      </c>
      <c r="O104" s="66"/>
      <c r="P104" s="327" t="s">
        <v>290</v>
      </c>
      <c r="Q104" s="328" t="s">
        <v>290</v>
      </c>
      <c r="R104" s="66"/>
      <c r="S104" s="333" t="s">
        <v>290</v>
      </c>
      <c r="T104" s="334" t="s">
        <v>290</v>
      </c>
      <c r="U104" s="66"/>
      <c r="V104" s="339" t="s">
        <v>290</v>
      </c>
      <c r="W104" s="340" t="s">
        <v>290</v>
      </c>
      <c r="X104" s="66"/>
      <c r="Y104" s="350" t="s">
        <v>290</v>
      </c>
      <c r="Z104" s="66"/>
      <c r="AA104" s="327" t="s">
        <v>290</v>
      </c>
      <c r="AB104" s="328" t="s">
        <v>290</v>
      </c>
      <c r="AC104" s="66"/>
      <c r="AD104" s="333" t="s">
        <v>290</v>
      </c>
      <c r="AE104" s="334" t="s">
        <v>290</v>
      </c>
      <c r="AF104" s="66"/>
      <c r="AG104" s="339" t="s">
        <v>290</v>
      </c>
      <c r="AH104" s="340" t="s">
        <v>290</v>
      </c>
      <c r="AI104" s="66"/>
      <c r="AJ104" s="350" t="s">
        <v>290</v>
      </c>
      <c r="AK104" s="66"/>
      <c r="AL104" s="327" t="s">
        <v>290</v>
      </c>
      <c r="AM104" s="328" t="s">
        <v>290</v>
      </c>
      <c r="AN104" s="66"/>
      <c r="AO104" s="333" t="s">
        <v>290</v>
      </c>
      <c r="AP104" s="334" t="s">
        <v>290</v>
      </c>
      <c r="AQ104" s="66"/>
      <c r="AR104" s="339" t="s">
        <v>290</v>
      </c>
      <c r="AS104" s="340" t="s">
        <v>290</v>
      </c>
      <c r="AT104" s="66"/>
      <c r="AU104" s="350" t="s">
        <v>290</v>
      </c>
      <c r="AV104" s="66"/>
      <c r="AW104" s="327" t="s">
        <v>290</v>
      </c>
      <c r="AX104" s="328" t="s">
        <v>290</v>
      </c>
      <c r="AY104" s="66"/>
      <c r="AZ104" s="333" t="s">
        <v>290</v>
      </c>
      <c r="BA104" s="334" t="s">
        <v>290</v>
      </c>
      <c r="BB104" s="66"/>
      <c r="BC104" s="339" t="s">
        <v>290</v>
      </c>
      <c r="BD104" s="340" t="s">
        <v>290</v>
      </c>
      <c r="BE104" s="66"/>
      <c r="BF104" s="350" t="s">
        <v>290</v>
      </c>
      <c r="BG104" s="66"/>
      <c r="BH104" s="384"/>
      <c r="BI104" s="66"/>
    </row>
    <row r="105" spans="1:61" x14ac:dyDescent="0.25">
      <c r="A105" s="384"/>
      <c r="B105" s="66"/>
      <c r="C105" s="378" t="s">
        <v>290</v>
      </c>
      <c r="D105" s="316" t="s">
        <v>290</v>
      </c>
      <c r="E105" s="356" t="s">
        <v>290</v>
      </c>
      <c r="F105" s="356" t="s">
        <v>290</v>
      </c>
      <c r="G105" s="317" t="s">
        <v>290</v>
      </c>
      <c r="H105" s="136"/>
      <c r="I105" s="321" t="s">
        <v>290</v>
      </c>
      <c r="J105" s="66"/>
      <c r="K105" s="66"/>
      <c r="L105" s="321" t="s">
        <v>290</v>
      </c>
      <c r="M105" s="324" t="s">
        <v>290</v>
      </c>
      <c r="N105" s="317" t="s">
        <v>290</v>
      </c>
      <c r="O105" s="66"/>
      <c r="P105" s="327" t="s">
        <v>290</v>
      </c>
      <c r="Q105" s="328" t="s">
        <v>290</v>
      </c>
      <c r="R105" s="66"/>
      <c r="S105" s="333" t="s">
        <v>290</v>
      </c>
      <c r="T105" s="334" t="s">
        <v>290</v>
      </c>
      <c r="U105" s="66"/>
      <c r="V105" s="339" t="s">
        <v>290</v>
      </c>
      <c r="W105" s="340" t="s">
        <v>290</v>
      </c>
      <c r="X105" s="66"/>
      <c r="Y105" s="350" t="s">
        <v>290</v>
      </c>
      <c r="Z105" s="66"/>
      <c r="AA105" s="327" t="s">
        <v>290</v>
      </c>
      <c r="AB105" s="328" t="s">
        <v>290</v>
      </c>
      <c r="AC105" s="66"/>
      <c r="AD105" s="333" t="s">
        <v>290</v>
      </c>
      <c r="AE105" s="334" t="s">
        <v>290</v>
      </c>
      <c r="AF105" s="66"/>
      <c r="AG105" s="339" t="s">
        <v>290</v>
      </c>
      <c r="AH105" s="340" t="s">
        <v>290</v>
      </c>
      <c r="AI105" s="66"/>
      <c r="AJ105" s="350" t="s">
        <v>290</v>
      </c>
      <c r="AK105" s="66"/>
      <c r="AL105" s="327" t="s">
        <v>290</v>
      </c>
      <c r="AM105" s="328" t="s">
        <v>290</v>
      </c>
      <c r="AN105" s="66"/>
      <c r="AO105" s="333" t="s">
        <v>290</v>
      </c>
      <c r="AP105" s="334" t="s">
        <v>290</v>
      </c>
      <c r="AQ105" s="66"/>
      <c r="AR105" s="339" t="s">
        <v>290</v>
      </c>
      <c r="AS105" s="340" t="s">
        <v>290</v>
      </c>
      <c r="AT105" s="66"/>
      <c r="AU105" s="350" t="s">
        <v>290</v>
      </c>
      <c r="AV105" s="66"/>
      <c r="AW105" s="327" t="s">
        <v>290</v>
      </c>
      <c r="AX105" s="328" t="s">
        <v>290</v>
      </c>
      <c r="AY105" s="66"/>
      <c r="AZ105" s="333" t="s">
        <v>290</v>
      </c>
      <c r="BA105" s="334" t="s">
        <v>290</v>
      </c>
      <c r="BB105" s="66"/>
      <c r="BC105" s="339" t="s">
        <v>290</v>
      </c>
      <c r="BD105" s="340" t="s">
        <v>290</v>
      </c>
      <c r="BE105" s="66"/>
      <c r="BF105" s="350" t="s">
        <v>290</v>
      </c>
      <c r="BG105" s="66"/>
      <c r="BH105" s="384"/>
      <c r="BI105" s="66"/>
    </row>
    <row r="106" spans="1:61" x14ac:dyDescent="0.25">
      <c r="A106" s="384"/>
      <c r="B106" s="66"/>
      <c r="C106" s="378" t="s">
        <v>290</v>
      </c>
      <c r="D106" s="316" t="s">
        <v>290</v>
      </c>
      <c r="E106" s="356" t="s">
        <v>290</v>
      </c>
      <c r="F106" s="356" t="s">
        <v>290</v>
      </c>
      <c r="G106" s="317" t="s">
        <v>290</v>
      </c>
      <c r="H106" s="136"/>
      <c r="I106" s="321" t="s">
        <v>290</v>
      </c>
      <c r="J106" s="66"/>
      <c r="K106" s="66"/>
      <c r="L106" s="321" t="s">
        <v>290</v>
      </c>
      <c r="M106" s="324" t="s">
        <v>290</v>
      </c>
      <c r="N106" s="317" t="s">
        <v>290</v>
      </c>
      <c r="O106" s="66"/>
      <c r="P106" s="327" t="s">
        <v>290</v>
      </c>
      <c r="Q106" s="328" t="s">
        <v>290</v>
      </c>
      <c r="R106" s="66"/>
      <c r="S106" s="333" t="s">
        <v>290</v>
      </c>
      <c r="T106" s="334" t="s">
        <v>290</v>
      </c>
      <c r="U106" s="66"/>
      <c r="V106" s="339" t="s">
        <v>290</v>
      </c>
      <c r="W106" s="340" t="s">
        <v>290</v>
      </c>
      <c r="X106" s="66"/>
      <c r="Y106" s="350" t="s">
        <v>290</v>
      </c>
      <c r="Z106" s="66"/>
      <c r="AA106" s="327" t="s">
        <v>290</v>
      </c>
      <c r="AB106" s="328" t="s">
        <v>290</v>
      </c>
      <c r="AC106" s="66"/>
      <c r="AD106" s="333" t="s">
        <v>290</v>
      </c>
      <c r="AE106" s="334" t="s">
        <v>290</v>
      </c>
      <c r="AF106" s="66"/>
      <c r="AG106" s="339" t="s">
        <v>290</v>
      </c>
      <c r="AH106" s="340" t="s">
        <v>290</v>
      </c>
      <c r="AI106" s="66"/>
      <c r="AJ106" s="350" t="s">
        <v>290</v>
      </c>
      <c r="AK106" s="66"/>
      <c r="AL106" s="327" t="s">
        <v>290</v>
      </c>
      <c r="AM106" s="328" t="s">
        <v>290</v>
      </c>
      <c r="AN106" s="66"/>
      <c r="AO106" s="333" t="s">
        <v>290</v>
      </c>
      <c r="AP106" s="334" t="s">
        <v>290</v>
      </c>
      <c r="AQ106" s="66"/>
      <c r="AR106" s="339" t="s">
        <v>290</v>
      </c>
      <c r="AS106" s="340" t="s">
        <v>290</v>
      </c>
      <c r="AT106" s="66"/>
      <c r="AU106" s="350" t="s">
        <v>290</v>
      </c>
      <c r="AV106" s="66"/>
      <c r="AW106" s="327" t="s">
        <v>290</v>
      </c>
      <c r="AX106" s="328" t="s">
        <v>290</v>
      </c>
      <c r="AY106" s="66"/>
      <c r="AZ106" s="333" t="s">
        <v>290</v>
      </c>
      <c r="BA106" s="334" t="s">
        <v>290</v>
      </c>
      <c r="BB106" s="66"/>
      <c r="BC106" s="339" t="s">
        <v>290</v>
      </c>
      <c r="BD106" s="340" t="s">
        <v>290</v>
      </c>
      <c r="BE106" s="66"/>
      <c r="BF106" s="350" t="s">
        <v>290</v>
      </c>
      <c r="BG106" s="66"/>
      <c r="BH106" s="384"/>
      <c r="BI106" s="66"/>
    </row>
    <row r="107" spans="1:61" x14ac:dyDescent="0.25">
      <c r="A107" s="384"/>
      <c r="B107" s="66"/>
      <c r="C107" s="378" t="s">
        <v>290</v>
      </c>
      <c r="D107" s="316" t="s">
        <v>290</v>
      </c>
      <c r="E107" s="356" t="s">
        <v>290</v>
      </c>
      <c r="F107" s="356" t="s">
        <v>290</v>
      </c>
      <c r="G107" s="317" t="s">
        <v>290</v>
      </c>
      <c r="H107" s="136"/>
      <c r="I107" s="321" t="s">
        <v>290</v>
      </c>
      <c r="J107" s="66"/>
      <c r="K107" s="66"/>
      <c r="L107" s="321" t="s">
        <v>290</v>
      </c>
      <c r="M107" s="324" t="s">
        <v>290</v>
      </c>
      <c r="N107" s="317" t="s">
        <v>290</v>
      </c>
      <c r="O107" s="66"/>
      <c r="P107" s="327" t="s">
        <v>290</v>
      </c>
      <c r="Q107" s="328" t="s">
        <v>290</v>
      </c>
      <c r="R107" s="66"/>
      <c r="S107" s="333" t="s">
        <v>290</v>
      </c>
      <c r="T107" s="334" t="s">
        <v>290</v>
      </c>
      <c r="U107" s="66"/>
      <c r="V107" s="339" t="s">
        <v>290</v>
      </c>
      <c r="W107" s="340" t="s">
        <v>290</v>
      </c>
      <c r="X107" s="66"/>
      <c r="Y107" s="350" t="s">
        <v>290</v>
      </c>
      <c r="Z107" s="66"/>
      <c r="AA107" s="327" t="s">
        <v>290</v>
      </c>
      <c r="AB107" s="328" t="s">
        <v>290</v>
      </c>
      <c r="AC107" s="66"/>
      <c r="AD107" s="333" t="s">
        <v>290</v>
      </c>
      <c r="AE107" s="334" t="s">
        <v>290</v>
      </c>
      <c r="AF107" s="66"/>
      <c r="AG107" s="339" t="s">
        <v>290</v>
      </c>
      <c r="AH107" s="340" t="s">
        <v>290</v>
      </c>
      <c r="AI107" s="66"/>
      <c r="AJ107" s="350" t="s">
        <v>290</v>
      </c>
      <c r="AK107" s="66"/>
      <c r="AL107" s="327" t="s">
        <v>290</v>
      </c>
      <c r="AM107" s="328" t="s">
        <v>290</v>
      </c>
      <c r="AN107" s="66"/>
      <c r="AO107" s="333" t="s">
        <v>290</v>
      </c>
      <c r="AP107" s="334" t="s">
        <v>290</v>
      </c>
      <c r="AQ107" s="66"/>
      <c r="AR107" s="339" t="s">
        <v>290</v>
      </c>
      <c r="AS107" s="340" t="s">
        <v>290</v>
      </c>
      <c r="AT107" s="66"/>
      <c r="AU107" s="350" t="s">
        <v>290</v>
      </c>
      <c r="AV107" s="66"/>
      <c r="AW107" s="327" t="s">
        <v>290</v>
      </c>
      <c r="AX107" s="328" t="s">
        <v>290</v>
      </c>
      <c r="AY107" s="66"/>
      <c r="AZ107" s="333" t="s">
        <v>290</v>
      </c>
      <c r="BA107" s="334" t="s">
        <v>290</v>
      </c>
      <c r="BB107" s="66"/>
      <c r="BC107" s="339" t="s">
        <v>290</v>
      </c>
      <c r="BD107" s="340" t="s">
        <v>290</v>
      </c>
      <c r="BE107" s="66"/>
      <c r="BF107" s="350" t="s">
        <v>290</v>
      </c>
      <c r="BG107" s="66"/>
      <c r="BH107" s="384"/>
      <c r="BI107" s="66"/>
    </row>
    <row r="108" spans="1:61" x14ac:dyDescent="0.25">
      <c r="A108" s="384"/>
      <c r="B108" s="66"/>
      <c r="C108" s="378" t="s">
        <v>290</v>
      </c>
      <c r="D108" s="316" t="s">
        <v>290</v>
      </c>
      <c r="E108" s="356" t="s">
        <v>290</v>
      </c>
      <c r="F108" s="356" t="s">
        <v>290</v>
      </c>
      <c r="G108" s="317" t="s">
        <v>290</v>
      </c>
      <c r="H108" s="136"/>
      <c r="I108" s="321" t="s">
        <v>290</v>
      </c>
      <c r="J108" s="66"/>
      <c r="K108" s="66"/>
      <c r="L108" s="321" t="s">
        <v>290</v>
      </c>
      <c r="M108" s="324" t="s">
        <v>290</v>
      </c>
      <c r="N108" s="317" t="s">
        <v>290</v>
      </c>
      <c r="O108" s="66"/>
      <c r="P108" s="327" t="s">
        <v>290</v>
      </c>
      <c r="Q108" s="328" t="s">
        <v>290</v>
      </c>
      <c r="R108" s="66"/>
      <c r="S108" s="333" t="s">
        <v>290</v>
      </c>
      <c r="T108" s="334" t="s">
        <v>290</v>
      </c>
      <c r="U108" s="66"/>
      <c r="V108" s="339" t="s">
        <v>290</v>
      </c>
      <c r="W108" s="340" t="s">
        <v>290</v>
      </c>
      <c r="X108" s="66"/>
      <c r="Y108" s="350" t="s">
        <v>290</v>
      </c>
      <c r="Z108" s="66"/>
      <c r="AA108" s="327" t="s">
        <v>290</v>
      </c>
      <c r="AB108" s="328" t="s">
        <v>290</v>
      </c>
      <c r="AC108" s="66"/>
      <c r="AD108" s="333" t="s">
        <v>290</v>
      </c>
      <c r="AE108" s="334" t="s">
        <v>290</v>
      </c>
      <c r="AF108" s="66"/>
      <c r="AG108" s="339" t="s">
        <v>290</v>
      </c>
      <c r="AH108" s="340" t="s">
        <v>290</v>
      </c>
      <c r="AI108" s="66"/>
      <c r="AJ108" s="350" t="s">
        <v>290</v>
      </c>
      <c r="AK108" s="66"/>
      <c r="AL108" s="327" t="s">
        <v>290</v>
      </c>
      <c r="AM108" s="328" t="s">
        <v>290</v>
      </c>
      <c r="AN108" s="66"/>
      <c r="AO108" s="333" t="s">
        <v>290</v>
      </c>
      <c r="AP108" s="334" t="s">
        <v>290</v>
      </c>
      <c r="AQ108" s="66"/>
      <c r="AR108" s="339" t="s">
        <v>290</v>
      </c>
      <c r="AS108" s="340" t="s">
        <v>290</v>
      </c>
      <c r="AT108" s="66"/>
      <c r="AU108" s="350" t="s">
        <v>290</v>
      </c>
      <c r="AV108" s="66"/>
      <c r="AW108" s="327" t="s">
        <v>290</v>
      </c>
      <c r="AX108" s="328" t="s">
        <v>290</v>
      </c>
      <c r="AY108" s="66"/>
      <c r="AZ108" s="333" t="s">
        <v>290</v>
      </c>
      <c r="BA108" s="334" t="s">
        <v>290</v>
      </c>
      <c r="BB108" s="66"/>
      <c r="BC108" s="339" t="s">
        <v>290</v>
      </c>
      <c r="BD108" s="340" t="s">
        <v>290</v>
      </c>
      <c r="BE108" s="66"/>
      <c r="BF108" s="350" t="s">
        <v>290</v>
      </c>
      <c r="BG108" s="66"/>
      <c r="BH108" s="384"/>
      <c r="BI108" s="66"/>
    </row>
    <row r="109" spans="1:61" x14ac:dyDescent="0.25">
      <c r="A109" s="384"/>
      <c r="B109" s="66"/>
      <c r="C109" s="378" t="s">
        <v>290</v>
      </c>
      <c r="D109" s="316" t="s">
        <v>290</v>
      </c>
      <c r="E109" s="356" t="s">
        <v>290</v>
      </c>
      <c r="F109" s="356" t="s">
        <v>290</v>
      </c>
      <c r="G109" s="317" t="s">
        <v>290</v>
      </c>
      <c r="H109" s="136"/>
      <c r="I109" s="321" t="s">
        <v>290</v>
      </c>
      <c r="J109" s="66"/>
      <c r="K109" s="66"/>
      <c r="L109" s="321" t="s">
        <v>290</v>
      </c>
      <c r="M109" s="324" t="s">
        <v>290</v>
      </c>
      <c r="N109" s="317" t="s">
        <v>290</v>
      </c>
      <c r="O109" s="66"/>
      <c r="P109" s="327" t="s">
        <v>290</v>
      </c>
      <c r="Q109" s="328" t="s">
        <v>290</v>
      </c>
      <c r="R109" s="66"/>
      <c r="S109" s="333" t="s">
        <v>290</v>
      </c>
      <c r="T109" s="334" t="s">
        <v>290</v>
      </c>
      <c r="U109" s="66"/>
      <c r="V109" s="339" t="s">
        <v>290</v>
      </c>
      <c r="W109" s="340" t="s">
        <v>290</v>
      </c>
      <c r="X109" s="66"/>
      <c r="Y109" s="350" t="s">
        <v>290</v>
      </c>
      <c r="Z109" s="66"/>
      <c r="AA109" s="327" t="s">
        <v>290</v>
      </c>
      <c r="AB109" s="328" t="s">
        <v>290</v>
      </c>
      <c r="AC109" s="66"/>
      <c r="AD109" s="333" t="s">
        <v>290</v>
      </c>
      <c r="AE109" s="334" t="s">
        <v>290</v>
      </c>
      <c r="AF109" s="66"/>
      <c r="AG109" s="339" t="s">
        <v>290</v>
      </c>
      <c r="AH109" s="340" t="s">
        <v>290</v>
      </c>
      <c r="AI109" s="66"/>
      <c r="AJ109" s="350" t="s">
        <v>290</v>
      </c>
      <c r="AK109" s="66"/>
      <c r="AL109" s="327" t="s">
        <v>290</v>
      </c>
      <c r="AM109" s="328" t="s">
        <v>290</v>
      </c>
      <c r="AN109" s="66"/>
      <c r="AO109" s="333" t="s">
        <v>290</v>
      </c>
      <c r="AP109" s="334" t="s">
        <v>290</v>
      </c>
      <c r="AQ109" s="66"/>
      <c r="AR109" s="339" t="s">
        <v>290</v>
      </c>
      <c r="AS109" s="340" t="s">
        <v>290</v>
      </c>
      <c r="AT109" s="66"/>
      <c r="AU109" s="350" t="s">
        <v>290</v>
      </c>
      <c r="AV109" s="66"/>
      <c r="AW109" s="327" t="s">
        <v>290</v>
      </c>
      <c r="AX109" s="328" t="s">
        <v>290</v>
      </c>
      <c r="AY109" s="66"/>
      <c r="AZ109" s="333" t="s">
        <v>290</v>
      </c>
      <c r="BA109" s="334" t="s">
        <v>290</v>
      </c>
      <c r="BB109" s="66"/>
      <c r="BC109" s="339" t="s">
        <v>290</v>
      </c>
      <c r="BD109" s="340" t="s">
        <v>290</v>
      </c>
      <c r="BE109" s="66"/>
      <c r="BF109" s="350" t="s">
        <v>290</v>
      </c>
      <c r="BG109" s="66"/>
      <c r="BH109" s="384"/>
      <c r="BI109" s="66"/>
    </row>
    <row r="110" spans="1:61" x14ac:dyDescent="0.25">
      <c r="A110" s="384"/>
      <c r="B110" s="66"/>
      <c r="C110" s="378" t="s">
        <v>290</v>
      </c>
      <c r="D110" s="316" t="s">
        <v>290</v>
      </c>
      <c r="E110" s="356" t="s">
        <v>290</v>
      </c>
      <c r="F110" s="356" t="s">
        <v>290</v>
      </c>
      <c r="G110" s="317" t="s">
        <v>290</v>
      </c>
      <c r="H110" s="136"/>
      <c r="I110" s="321" t="s">
        <v>290</v>
      </c>
      <c r="J110" s="66"/>
      <c r="K110" s="66"/>
      <c r="L110" s="321" t="s">
        <v>290</v>
      </c>
      <c r="M110" s="324" t="s">
        <v>290</v>
      </c>
      <c r="N110" s="317" t="s">
        <v>290</v>
      </c>
      <c r="O110" s="66"/>
      <c r="P110" s="327" t="s">
        <v>290</v>
      </c>
      <c r="Q110" s="328" t="s">
        <v>290</v>
      </c>
      <c r="R110" s="66"/>
      <c r="S110" s="333" t="s">
        <v>290</v>
      </c>
      <c r="T110" s="334" t="s">
        <v>290</v>
      </c>
      <c r="U110" s="66"/>
      <c r="V110" s="339" t="s">
        <v>290</v>
      </c>
      <c r="W110" s="340" t="s">
        <v>290</v>
      </c>
      <c r="X110" s="66"/>
      <c r="Y110" s="350" t="s">
        <v>290</v>
      </c>
      <c r="Z110" s="66"/>
      <c r="AA110" s="327" t="s">
        <v>290</v>
      </c>
      <c r="AB110" s="328" t="s">
        <v>290</v>
      </c>
      <c r="AC110" s="66"/>
      <c r="AD110" s="333" t="s">
        <v>290</v>
      </c>
      <c r="AE110" s="334" t="s">
        <v>290</v>
      </c>
      <c r="AF110" s="66"/>
      <c r="AG110" s="339" t="s">
        <v>290</v>
      </c>
      <c r="AH110" s="340" t="s">
        <v>290</v>
      </c>
      <c r="AI110" s="66"/>
      <c r="AJ110" s="350" t="s">
        <v>290</v>
      </c>
      <c r="AK110" s="66"/>
      <c r="AL110" s="327" t="s">
        <v>290</v>
      </c>
      <c r="AM110" s="328" t="s">
        <v>290</v>
      </c>
      <c r="AN110" s="66"/>
      <c r="AO110" s="333" t="s">
        <v>290</v>
      </c>
      <c r="AP110" s="334" t="s">
        <v>290</v>
      </c>
      <c r="AQ110" s="66"/>
      <c r="AR110" s="339" t="s">
        <v>290</v>
      </c>
      <c r="AS110" s="340" t="s">
        <v>290</v>
      </c>
      <c r="AT110" s="66"/>
      <c r="AU110" s="350" t="s">
        <v>290</v>
      </c>
      <c r="AV110" s="66"/>
      <c r="AW110" s="327" t="s">
        <v>290</v>
      </c>
      <c r="AX110" s="328" t="s">
        <v>290</v>
      </c>
      <c r="AY110" s="66"/>
      <c r="AZ110" s="333" t="s">
        <v>290</v>
      </c>
      <c r="BA110" s="334" t="s">
        <v>290</v>
      </c>
      <c r="BB110" s="66"/>
      <c r="BC110" s="339" t="s">
        <v>290</v>
      </c>
      <c r="BD110" s="340" t="s">
        <v>290</v>
      </c>
      <c r="BE110" s="66"/>
      <c r="BF110" s="350" t="s">
        <v>290</v>
      </c>
      <c r="BG110" s="66"/>
      <c r="BH110" s="384"/>
      <c r="BI110" s="66"/>
    </row>
    <row r="111" spans="1:61" x14ac:dyDescent="0.25">
      <c r="A111" s="384"/>
      <c r="B111" s="66"/>
      <c r="C111" s="378" t="s">
        <v>290</v>
      </c>
      <c r="D111" s="316" t="s">
        <v>290</v>
      </c>
      <c r="E111" s="356" t="s">
        <v>290</v>
      </c>
      <c r="F111" s="356" t="s">
        <v>290</v>
      </c>
      <c r="G111" s="317" t="s">
        <v>290</v>
      </c>
      <c r="H111" s="136"/>
      <c r="I111" s="321" t="s">
        <v>290</v>
      </c>
      <c r="J111" s="66"/>
      <c r="K111" s="66"/>
      <c r="L111" s="321" t="s">
        <v>290</v>
      </c>
      <c r="M111" s="324" t="s">
        <v>290</v>
      </c>
      <c r="N111" s="317" t="s">
        <v>290</v>
      </c>
      <c r="O111" s="66"/>
      <c r="P111" s="327" t="s">
        <v>290</v>
      </c>
      <c r="Q111" s="328" t="s">
        <v>290</v>
      </c>
      <c r="R111" s="66"/>
      <c r="S111" s="333" t="s">
        <v>290</v>
      </c>
      <c r="T111" s="334" t="s">
        <v>290</v>
      </c>
      <c r="U111" s="66"/>
      <c r="V111" s="339" t="s">
        <v>290</v>
      </c>
      <c r="W111" s="340" t="s">
        <v>290</v>
      </c>
      <c r="X111" s="66"/>
      <c r="Y111" s="350" t="s">
        <v>290</v>
      </c>
      <c r="Z111" s="66"/>
      <c r="AA111" s="327" t="s">
        <v>290</v>
      </c>
      <c r="AB111" s="328" t="s">
        <v>290</v>
      </c>
      <c r="AC111" s="66"/>
      <c r="AD111" s="333" t="s">
        <v>290</v>
      </c>
      <c r="AE111" s="334" t="s">
        <v>290</v>
      </c>
      <c r="AF111" s="66"/>
      <c r="AG111" s="339" t="s">
        <v>290</v>
      </c>
      <c r="AH111" s="340" t="s">
        <v>290</v>
      </c>
      <c r="AI111" s="66"/>
      <c r="AJ111" s="350" t="s">
        <v>290</v>
      </c>
      <c r="AK111" s="66"/>
      <c r="AL111" s="327" t="s">
        <v>290</v>
      </c>
      <c r="AM111" s="328" t="s">
        <v>290</v>
      </c>
      <c r="AN111" s="66"/>
      <c r="AO111" s="333" t="s">
        <v>290</v>
      </c>
      <c r="AP111" s="334" t="s">
        <v>290</v>
      </c>
      <c r="AQ111" s="66"/>
      <c r="AR111" s="339" t="s">
        <v>290</v>
      </c>
      <c r="AS111" s="340" t="s">
        <v>290</v>
      </c>
      <c r="AT111" s="66"/>
      <c r="AU111" s="350" t="s">
        <v>290</v>
      </c>
      <c r="AV111" s="66"/>
      <c r="AW111" s="327" t="s">
        <v>290</v>
      </c>
      <c r="AX111" s="328" t="s">
        <v>290</v>
      </c>
      <c r="AY111" s="66"/>
      <c r="AZ111" s="333" t="s">
        <v>290</v>
      </c>
      <c r="BA111" s="334" t="s">
        <v>290</v>
      </c>
      <c r="BB111" s="66"/>
      <c r="BC111" s="339" t="s">
        <v>290</v>
      </c>
      <c r="BD111" s="340" t="s">
        <v>290</v>
      </c>
      <c r="BE111" s="66"/>
      <c r="BF111" s="350" t="s">
        <v>290</v>
      </c>
      <c r="BG111" s="66"/>
      <c r="BH111" s="384"/>
      <c r="BI111" s="66"/>
    </row>
    <row r="112" spans="1:61" x14ac:dyDescent="0.25">
      <c r="A112" s="384"/>
      <c r="B112" s="66"/>
      <c r="C112" s="378" t="s">
        <v>290</v>
      </c>
      <c r="D112" s="316" t="s">
        <v>290</v>
      </c>
      <c r="E112" s="356" t="s">
        <v>290</v>
      </c>
      <c r="F112" s="356" t="s">
        <v>290</v>
      </c>
      <c r="G112" s="317" t="s">
        <v>290</v>
      </c>
      <c r="H112" s="136"/>
      <c r="I112" s="321" t="s">
        <v>290</v>
      </c>
      <c r="J112" s="66"/>
      <c r="K112" s="66"/>
      <c r="L112" s="321" t="s">
        <v>290</v>
      </c>
      <c r="M112" s="324" t="s">
        <v>290</v>
      </c>
      <c r="N112" s="317" t="s">
        <v>290</v>
      </c>
      <c r="O112" s="66"/>
      <c r="P112" s="327" t="s">
        <v>290</v>
      </c>
      <c r="Q112" s="328" t="s">
        <v>290</v>
      </c>
      <c r="R112" s="66"/>
      <c r="S112" s="333" t="s">
        <v>290</v>
      </c>
      <c r="T112" s="334" t="s">
        <v>290</v>
      </c>
      <c r="U112" s="66"/>
      <c r="V112" s="339" t="s">
        <v>290</v>
      </c>
      <c r="W112" s="340" t="s">
        <v>290</v>
      </c>
      <c r="X112" s="66"/>
      <c r="Y112" s="350" t="s">
        <v>290</v>
      </c>
      <c r="Z112" s="66"/>
      <c r="AA112" s="327" t="s">
        <v>290</v>
      </c>
      <c r="AB112" s="328" t="s">
        <v>290</v>
      </c>
      <c r="AC112" s="66"/>
      <c r="AD112" s="333" t="s">
        <v>290</v>
      </c>
      <c r="AE112" s="334" t="s">
        <v>290</v>
      </c>
      <c r="AF112" s="66"/>
      <c r="AG112" s="339" t="s">
        <v>290</v>
      </c>
      <c r="AH112" s="340" t="s">
        <v>290</v>
      </c>
      <c r="AI112" s="66"/>
      <c r="AJ112" s="350" t="s">
        <v>290</v>
      </c>
      <c r="AK112" s="66"/>
      <c r="AL112" s="327" t="s">
        <v>290</v>
      </c>
      <c r="AM112" s="328" t="s">
        <v>290</v>
      </c>
      <c r="AN112" s="66"/>
      <c r="AO112" s="333" t="s">
        <v>290</v>
      </c>
      <c r="AP112" s="334" t="s">
        <v>290</v>
      </c>
      <c r="AQ112" s="66"/>
      <c r="AR112" s="339" t="s">
        <v>290</v>
      </c>
      <c r="AS112" s="340" t="s">
        <v>290</v>
      </c>
      <c r="AT112" s="66"/>
      <c r="AU112" s="350" t="s">
        <v>290</v>
      </c>
      <c r="AV112" s="66"/>
      <c r="AW112" s="327" t="s">
        <v>290</v>
      </c>
      <c r="AX112" s="328" t="s">
        <v>290</v>
      </c>
      <c r="AY112" s="66"/>
      <c r="AZ112" s="333" t="s">
        <v>290</v>
      </c>
      <c r="BA112" s="334" t="s">
        <v>290</v>
      </c>
      <c r="BB112" s="66"/>
      <c r="BC112" s="339" t="s">
        <v>290</v>
      </c>
      <c r="BD112" s="340" t="s">
        <v>290</v>
      </c>
      <c r="BE112" s="66"/>
      <c r="BF112" s="350" t="s">
        <v>290</v>
      </c>
      <c r="BG112" s="66"/>
      <c r="BH112" s="384"/>
      <c r="BI112" s="66"/>
    </row>
    <row r="113" spans="1:61" x14ac:dyDescent="0.25">
      <c r="A113" s="384"/>
      <c r="B113" s="66"/>
      <c r="C113" s="378" t="s">
        <v>290</v>
      </c>
      <c r="D113" s="316" t="s">
        <v>290</v>
      </c>
      <c r="E113" s="356" t="s">
        <v>290</v>
      </c>
      <c r="F113" s="356" t="s">
        <v>290</v>
      </c>
      <c r="G113" s="317" t="s">
        <v>290</v>
      </c>
      <c r="H113" s="136"/>
      <c r="I113" s="321" t="s">
        <v>290</v>
      </c>
      <c r="J113" s="66"/>
      <c r="K113" s="66"/>
      <c r="L113" s="321" t="s">
        <v>290</v>
      </c>
      <c r="M113" s="324" t="s">
        <v>290</v>
      </c>
      <c r="N113" s="317" t="s">
        <v>290</v>
      </c>
      <c r="O113" s="66"/>
      <c r="P113" s="327" t="s">
        <v>290</v>
      </c>
      <c r="Q113" s="328" t="s">
        <v>290</v>
      </c>
      <c r="R113" s="66"/>
      <c r="S113" s="333" t="s">
        <v>290</v>
      </c>
      <c r="T113" s="334" t="s">
        <v>290</v>
      </c>
      <c r="U113" s="66"/>
      <c r="V113" s="339" t="s">
        <v>290</v>
      </c>
      <c r="W113" s="340" t="s">
        <v>290</v>
      </c>
      <c r="X113" s="66"/>
      <c r="Y113" s="350" t="s">
        <v>290</v>
      </c>
      <c r="Z113" s="66"/>
      <c r="AA113" s="327" t="s">
        <v>290</v>
      </c>
      <c r="AB113" s="328" t="s">
        <v>290</v>
      </c>
      <c r="AC113" s="66"/>
      <c r="AD113" s="333" t="s">
        <v>290</v>
      </c>
      <c r="AE113" s="334" t="s">
        <v>290</v>
      </c>
      <c r="AF113" s="66"/>
      <c r="AG113" s="339" t="s">
        <v>290</v>
      </c>
      <c r="AH113" s="340" t="s">
        <v>290</v>
      </c>
      <c r="AI113" s="66"/>
      <c r="AJ113" s="350" t="s">
        <v>290</v>
      </c>
      <c r="AK113" s="66"/>
      <c r="AL113" s="327" t="s">
        <v>290</v>
      </c>
      <c r="AM113" s="328" t="s">
        <v>290</v>
      </c>
      <c r="AN113" s="66"/>
      <c r="AO113" s="333" t="s">
        <v>290</v>
      </c>
      <c r="AP113" s="334" t="s">
        <v>290</v>
      </c>
      <c r="AQ113" s="66"/>
      <c r="AR113" s="339" t="s">
        <v>290</v>
      </c>
      <c r="AS113" s="340" t="s">
        <v>290</v>
      </c>
      <c r="AT113" s="66"/>
      <c r="AU113" s="350" t="s">
        <v>290</v>
      </c>
      <c r="AV113" s="66"/>
      <c r="AW113" s="327" t="s">
        <v>290</v>
      </c>
      <c r="AX113" s="328" t="s">
        <v>290</v>
      </c>
      <c r="AY113" s="66"/>
      <c r="AZ113" s="333" t="s">
        <v>290</v>
      </c>
      <c r="BA113" s="334" t="s">
        <v>290</v>
      </c>
      <c r="BB113" s="66"/>
      <c r="BC113" s="339" t="s">
        <v>290</v>
      </c>
      <c r="BD113" s="340" t="s">
        <v>290</v>
      </c>
      <c r="BE113" s="66"/>
      <c r="BF113" s="350" t="s">
        <v>290</v>
      </c>
      <c r="BG113" s="66"/>
      <c r="BH113" s="384"/>
      <c r="BI113" s="66"/>
    </row>
    <row r="114" spans="1:61" x14ac:dyDescent="0.25">
      <c r="A114" s="384"/>
      <c r="B114" s="66"/>
      <c r="C114" s="378" t="s">
        <v>290</v>
      </c>
      <c r="D114" s="316" t="s">
        <v>290</v>
      </c>
      <c r="E114" s="356" t="s">
        <v>290</v>
      </c>
      <c r="F114" s="356" t="s">
        <v>290</v>
      </c>
      <c r="G114" s="317" t="s">
        <v>290</v>
      </c>
      <c r="H114" s="136"/>
      <c r="I114" s="321" t="s">
        <v>290</v>
      </c>
      <c r="J114" s="66"/>
      <c r="K114" s="66"/>
      <c r="L114" s="321" t="s">
        <v>290</v>
      </c>
      <c r="M114" s="324" t="s">
        <v>290</v>
      </c>
      <c r="N114" s="317" t="s">
        <v>290</v>
      </c>
      <c r="O114" s="66"/>
      <c r="P114" s="327" t="s">
        <v>290</v>
      </c>
      <c r="Q114" s="328" t="s">
        <v>290</v>
      </c>
      <c r="R114" s="66"/>
      <c r="S114" s="333" t="s">
        <v>290</v>
      </c>
      <c r="T114" s="334" t="s">
        <v>290</v>
      </c>
      <c r="U114" s="66"/>
      <c r="V114" s="339" t="s">
        <v>290</v>
      </c>
      <c r="W114" s="340" t="s">
        <v>290</v>
      </c>
      <c r="X114" s="66"/>
      <c r="Y114" s="350" t="s">
        <v>290</v>
      </c>
      <c r="Z114" s="66"/>
      <c r="AA114" s="327" t="s">
        <v>290</v>
      </c>
      <c r="AB114" s="328" t="s">
        <v>290</v>
      </c>
      <c r="AC114" s="66"/>
      <c r="AD114" s="333" t="s">
        <v>290</v>
      </c>
      <c r="AE114" s="334" t="s">
        <v>290</v>
      </c>
      <c r="AF114" s="66"/>
      <c r="AG114" s="339" t="s">
        <v>290</v>
      </c>
      <c r="AH114" s="340" t="s">
        <v>290</v>
      </c>
      <c r="AI114" s="66"/>
      <c r="AJ114" s="350" t="s">
        <v>290</v>
      </c>
      <c r="AK114" s="66"/>
      <c r="AL114" s="327" t="s">
        <v>290</v>
      </c>
      <c r="AM114" s="328" t="s">
        <v>290</v>
      </c>
      <c r="AN114" s="66"/>
      <c r="AO114" s="333" t="s">
        <v>290</v>
      </c>
      <c r="AP114" s="334" t="s">
        <v>290</v>
      </c>
      <c r="AQ114" s="66"/>
      <c r="AR114" s="339" t="s">
        <v>290</v>
      </c>
      <c r="AS114" s="340" t="s">
        <v>290</v>
      </c>
      <c r="AT114" s="66"/>
      <c r="AU114" s="350" t="s">
        <v>290</v>
      </c>
      <c r="AV114" s="66"/>
      <c r="AW114" s="327" t="s">
        <v>290</v>
      </c>
      <c r="AX114" s="328" t="s">
        <v>290</v>
      </c>
      <c r="AY114" s="66"/>
      <c r="AZ114" s="333" t="s">
        <v>290</v>
      </c>
      <c r="BA114" s="334" t="s">
        <v>290</v>
      </c>
      <c r="BB114" s="66"/>
      <c r="BC114" s="339" t="s">
        <v>290</v>
      </c>
      <c r="BD114" s="340" t="s">
        <v>290</v>
      </c>
      <c r="BE114" s="66"/>
      <c r="BF114" s="350" t="s">
        <v>290</v>
      </c>
      <c r="BG114" s="66"/>
      <c r="BH114" s="384"/>
      <c r="BI114" s="66"/>
    </row>
    <row r="115" spans="1:61" x14ac:dyDescent="0.25">
      <c r="A115" s="384"/>
      <c r="B115" s="66"/>
      <c r="C115" s="378" t="s">
        <v>290</v>
      </c>
      <c r="D115" s="316" t="s">
        <v>290</v>
      </c>
      <c r="E115" s="356" t="s">
        <v>290</v>
      </c>
      <c r="F115" s="356" t="s">
        <v>290</v>
      </c>
      <c r="G115" s="317" t="s">
        <v>290</v>
      </c>
      <c r="H115" s="136"/>
      <c r="I115" s="321" t="s">
        <v>290</v>
      </c>
      <c r="J115" s="66"/>
      <c r="K115" s="66"/>
      <c r="L115" s="321" t="s">
        <v>290</v>
      </c>
      <c r="M115" s="324" t="s">
        <v>290</v>
      </c>
      <c r="N115" s="317" t="s">
        <v>290</v>
      </c>
      <c r="O115" s="66"/>
      <c r="P115" s="327" t="s">
        <v>290</v>
      </c>
      <c r="Q115" s="328" t="s">
        <v>290</v>
      </c>
      <c r="R115" s="66"/>
      <c r="S115" s="333" t="s">
        <v>290</v>
      </c>
      <c r="T115" s="334" t="s">
        <v>290</v>
      </c>
      <c r="U115" s="66"/>
      <c r="V115" s="339" t="s">
        <v>290</v>
      </c>
      <c r="W115" s="340" t="s">
        <v>290</v>
      </c>
      <c r="X115" s="66"/>
      <c r="Y115" s="350" t="s">
        <v>290</v>
      </c>
      <c r="Z115" s="66"/>
      <c r="AA115" s="327" t="s">
        <v>290</v>
      </c>
      <c r="AB115" s="328" t="s">
        <v>290</v>
      </c>
      <c r="AC115" s="66"/>
      <c r="AD115" s="333" t="s">
        <v>290</v>
      </c>
      <c r="AE115" s="334" t="s">
        <v>290</v>
      </c>
      <c r="AF115" s="66"/>
      <c r="AG115" s="339" t="s">
        <v>290</v>
      </c>
      <c r="AH115" s="340" t="s">
        <v>290</v>
      </c>
      <c r="AI115" s="66"/>
      <c r="AJ115" s="350" t="s">
        <v>290</v>
      </c>
      <c r="AK115" s="66"/>
      <c r="AL115" s="327" t="s">
        <v>290</v>
      </c>
      <c r="AM115" s="328" t="s">
        <v>290</v>
      </c>
      <c r="AN115" s="66"/>
      <c r="AO115" s="333" t="s">
        <v>290</v>
      </c>
      <c r="AP115" s="334" t="s">
        <v>290</v>
      </c>
      <c r="AQ115" s="66"/>
      <c r="AR115" s="339" t="s">
        <v>290</v>
      </c>
      <c r="AS115" s="340" t="s">
        <v>290</v>
      </c>
      <c r="AT115" s="66"/>
      <c r="AU115" s="350" t="s">
        <v>290</v>
      </c>
      <c r="AV115" s="66"/>
      <c r="AW115" s="327" t="s">
        <v>290</v>
      </c>
      <c r="AX115" s="328" t="s">
        <v>290</v>
      </c>
      <c r="AY115" s="66"/>
      <c r="AZ115" s="333" t="s">
        <v>290</v>
      </c>
      <c r="BA115" s="334" t="s">
        <v>290</v>
      </c>
      <c r="BB115" s="66"/>
      <c r="BC115" s="339" t="s">
        <v>290</v>
      </c>
      <c r="BD115" s="340" t="s">
        <v>290</v>
      </c>
      <c r="BE115" s="66"/>
      <c r="BF115" s="350" t="s">
        <v>290</v>
      </c>
      <c r="BG115" s="66"/>
      <c r="BH115" s="384"/>
      <c r="BI115" s="66"/>
    </row>
    <row r="116" spans="1:61" x14ac:dyDescent="0.25">
      <c r="A116" s="384"/>
      <c r="B116" s="66"/>
      <c r="C116" s="378" t="s">
        <v>290</v>
      </c>
      <c r="D116" s="316" t="s">
        <v>290</v>
      </c>
      <c r="E116" s="356" t="s">
        <v>290</v>
      </c>
      <c r="F116" s="356" t="s">
        <v>290</v>
      </c>
      <c r="G116" s="317" t="s">
        <v>290</v>
      </c>
      <c r="H116" s="136"/>
      <c r="I116" s="321" t="s">
        <v>290</v>
      </c>
      <c r="J116" s="66"/>
      <c r="K116" s="66"/>
      <c r="L116" s="321" t="s">
        <v>290</v>
      </c>
      <c r="M116" s="324" t="s">
        <v>290</v>
      </c>
      <c r="N116" s="317" t="s">
        <v>290</v>
      </c>
      <c r="O116" s="66"/>
      <c r="P116" s="327" t="s">
        <v>290</v>
      </c>
      <c r="Q116" s="328" t="s">
        <v>290</v>
      </c>
      <c r="R116" s="66"/>
      <c r="S116" s="333" t="s">
        <v>290</v>
      </c>
      <c r="T116" s="334" t="s">
        <v>290</v>
      </c>
      <c r="U116" s="66"/>
      <c r="V116" s="339" t="s">
        <v>290</v>
      </c>
      <c r="W116" s="340" t="s">
        <v>290</v>
      </c>
      <c r="X116" s="66"/>
      <c r="Y116" s="350" t="s">
        <v>290</v>
      </c>
      <c r="Z116" s="66"/>
      <c r="AA116" s="327" t="s">
        <v>290</v>
      </c>
      <c r="AB116" s="328" t="s">
        <v>290</v>
      </c>
      <c r="AC116" s="66"/>
      <c r="AD116" s="333" t="s">
        <v>290</v>
      </c>
      <c r="AE116" s="334" t="s">
        <v>290</v>
      </c>
      <c r="AF116" s="66"/>
      <c r="AG116" s="339" t="s">
        <v>290</v>
      </c>
      <c r="AH116" s="340" t="s">
        <v>290</v>
      </c>
      <c r="AI116" s="66"/>
      <c r="AJ116" s="350" t="s">
        <v>290</v>
      </c>
      <c r="AK116" s="66"/>
      <c r="AL116" s="327" t="s">
        <v>290</v>
      </c>
      <c r="AM116" s="328" t="s">
        <v>290</v>
      </c>
      <c r="AN116" s="66"/>
      <c r="AO116" s="333" t="s">
        <v>290</v>
      </c>
      <c r="AP116" s="334" t="s">
        <v>290</v>
      </c>
      <c r="AQ116" s="66"/>
      <c r="AR116" s="339" t="s">
        <v>290</v>
      </c>
      <c r="AS116" s="340" t="s">
        <v>290</v>
      </c>
      <c r="AT116" s="66"/>
      <c r="AU116" s="350" t="s">
        <v>290</v>
      </c>
      <c r="AV116" s="66"/>
      <c r="AW116" s="327" t="s">
        <v>290</v>
      </c>
      <c r="AX116" s="328" t="s">
        <v>290</v>
      </c>
      <c r="AY116" s="66"/>
      <c r="AZ116" s="333" t="s">
        <v>290</v>
      </c>
      <c r="BA116" s="334" t="s">
        <v>290</v>
      </c>
      <c r="BB116" s="66"/>
      <c r="BC116" s="339" t="s">
        <v>290</v>
      </c>
      <c r="BD116" s="340" t="s">
        <v>290</v>
      </c>
      <c r="BE116" s="66"/>
      <c r="BF116" s="350" t="s">
        <v>290</v>
      </c>
      <c r="BG116" s="66"/>
      <c r="BH116" s="384"/>
      <c r="BI116" s="66"/>
    </row>
    <row r="117" spans="1:61" x14ac:dyDescent="0.25">
      <c r="A117" s="384"/>
      <c r="B117" s="66"/>
      <c r="C117" s="378" t="s">
        <v>290</v>
      </c>
      <c r="D117" s="316" t="s">
        <v>290</v>
      </c>
      <c r="E117" s="356" t="s">
        <v>290</v>
      </c>
      <c r="F117" s="356" t="s">
        <v>290</v>
      </c>
      <c r="G117" s="317" t="s">
        <v>290</v>
      </c>
      <c r="H117" s="136"/>
      <c r="I117" s="321" t="s">
        <v>290</v>
      </c>
      <c r="J117" s="66"/>
      <c r="K117" s="66"/>
      <c r="L117" s="321" t="s">
        <v>290</v>
      </c>
      <c r="M117" s="324" t="s">
        <v>290</v>
      </c>
      <c r="N117" s="317" t="s">
        <v>290</v>
      </c>
      <c r="O117" s="66"/>
      <c r="P117" s="327" t="s">
        <v>290</v>
      </c>
      <c r="Q117" s="328" t="s">
        <v>290</v>
      </c>
      <c r="R117" s="66"/>
      <c r="S117" s="333" t="s">
        <v>290</v>
      </c>
      <c r="T117" s="334" t="s">
        <v>290</v>
      </c>
      <c r="U117" s="66"/>
      <c r="V117" s="339" t="s">
        <v>290</v>
      </c>
      <c r="W117" s="340" t="s">
        <v>290</v>
      </c>
      <c r="X117" s="66"/>
      <c r="Y117" s="350" t="s">
        <v>290</v>
      </c>
      <c r="Z117" s="66"/>
      <c r="AA117" s="327" t="s">
        <v>290</v>
      </c>
      <c r="AB117" s="328" t="s">
        <v>290</v>
      </c>
      <c r="AC117" s="66"/>
      <c r="AD117" s="333" t="s">
        <v>290</v>
      </c>
      <c r="AE117" s="334" t="s">
        <v>290</v>
      </c>
      <c r="AF117" s="66"/>
      <c r="AG117" s="339" t="s">
        <v>290</v>
      </c>
      <c r="AH117" s="340" t="s">
        <v>290</v>
      </c>
      <c r="AI117" s="66"/>
      <c r="AJ117" s="350" t="s">
        <v>290</v>
      </c>
      <c r="AK117" s="66"/>
      <c r="AL117" s="327" t="s">
        <v>290</v>
      </c>
      <c r="AM117" s="328" t="s">
        <v>290</v>
      </c>
      <c r="AN117" s="66"/>
      <c r="AO117" s="333" t="s">
        <v>290</v>
      </c>
      <c r="AP117" s="334" t="s">
        <v>290</v>
      </c>
      <c r="AQ117" s="66"/>
      <c r="AR117" s="339" t="s">
        <v>290</v>
      </c>
      <c r="AS117" s="340" t="s">
        <v>290</v>
      </c>
      <c r="AT117" s="66"/>
      <c r="AU117" s="350" t="s">
        <v>290</v>
      </c>
      <c r="AV117" s="66"/>
      <c r="AW117" s="327" t="s">
        <v>290</v>
      </c>
      <c r="AX117" s="328" t="s">
        <v>290</v>
      </c>
      <c r="AY117" s="66"/>
      <c r="AZ117" s="333" t="s">
        <v>290</v>
      </c>
      <c r="BA117" s="334" t="s">
        <v>290</v>
      </c>
      <c r="BB117" s="66"/>
      <c r="BC117" s="339" t="s">
        <v>290</v>
      </c>
      <c r="BD117" s="340" t="s">
        <v>290</v>
      </c>
      <c r="BE117" s="66"/>
      <c r="BF117" s="350" t="s">
        <v>290</v>
      </c>
      <c r="BG117" s="66"/>
      <c r="BH117" s="384"/>
      <c r="BI117" s="66"/>
    </row>
    <row r="118" spans="1:61" x14ac:dyDescent="0.25">
      <c r="A118" s="384"/>
      <c r="B118" s="66"/>
      <c r="C118" s="378" t="s">
        <v>290</v>
      </c>
      <c r="D118" s="316" t="s">
        <v>290</v>
      </c>
      <c r="E118" s="356" t="s">
        <v>290</v>
      </c>
      <c r="F118" s="356" t="s">
        <v>290</v>
      </c>
      <c r="G118" s="317" t="s">
        <v>290</v>
      </c>
      <c r="H118" s="136"/>
      <c r="I118" s="321" t="s">
        <v>290</v>
      </c>
      <c r="J118" s="66"/>
      <c r="K118" s="66"/>
      <c r="L118" s="321" t="s">
        <v>290</v>
      </c>
      <c r="M118" s="324" t="s">
        <v>290</v>
      </c>
      <c r="N118" s="317" t="s">
        <v>290</v>
      </c>
      <c r="O118" s="66"/>
      <c r="P118" s="327" t="s">
        <v>290</v>
      </c>
      <c r="Q118" s="328" t="s">
        <v>290</v>
      </c>
      <c r="R118" s="66"/>
      <c r="S118" s="333" t="s">
        <v>290</v>
      </c>
      <c r="T118" s="334" t="s">
        <v>290</v>
      </c>
      <c r="U118" s="66"/>
      <c r="V118" s="339" t="s">
        <v>290</v>
      </c>
      <c r="W118" s="340" t="s">
        <v>290</v>
      </c>
      <c r="X118" s="66"/>
      <c r="Y118" s="350" t="s">
        <v>290</v>
      </c>
      <c r="Z118" s="66"/>
      <c r="AA118" s="327" t="s">
        <v>290</v>
      </c>
      <c r="AB118" s="328" t="s">
        <v>290</v>
      </c>
      <c r="AC118" s="66"/>
      <c r="AD118" s="333" t="s">
        <v>290</v>
      </c>
      <c r="AE118" s="334" t="s">
        <v>290</v>
      </c>
      <c r="AF118" s="66"/>
      <c r="AG118" s="339" t="s">
        <v>290</v>
      </c>
      <c r="AH118" s="340" t="s">
        <v>290</v>
      </c>
      <c r="AI118" s="66"/>
      <c r="AJ118" s="350" t="s">
        <v>290</v>
      </c>
      <c r="AK118" s="66"/>
      <c r="AL118" s="327" t="s">
        <v>290</v>
      </c>
      <c r="AM118" s="328" t="s">
        <v>290</v>
      </c>
      <c r="AN118" s="66"/>
      <c r="AO118" s="333" t="s">
        <v>290</v>
      </c>
      <c r="AP118" s="334" t="s">
        <v>290</v>
      </c>
      <c r="AQ118" s="66"/>
      <c r="AR118" s="339" t="s">
        <v>290</v>
      </c>
      <c r="AS118" s="340" t="s">
        <v>290</v>
      </c>
      <c r="AT118" s="66"/>
      <c r="AU118" s="350" t="s">
        <v>290</v>
      </c>
      <c r="AV118" s="66"/>
      <c r="AW118" s="327" t="s">
        <v>290</v>
      </c>
      <c r="AX118" s="328" t="s">
        <v>290</v>
      </c>
      <c r="AY118" s="66"/>
      <c r="AZ118" s="333" t="s">
        <v>290</v>
      </c>
      <c r="BA118" s="334" t="s">
        <v>290</v>
      </c>
      <c r="BB118" s="66"/>
      <c r="BC118" s="339" t="s">
        <v>290</v>
      </c>
      <c r="BD118" s="340" t="s">
        <v>290</v>
      </c>
      <c r="BE118" s="66"/>
      <c r="BF118" s="350" t="s">
        <v>290</v>
      </c>
      <c r="BG118" s="66"/>
      <c r="BH118" s="384"/>
      <c r="BI118" s="66"/>
    </row>
    <row r="119" spans="1:61" x14ac:dyDescent="0.25">
      <c r="A119" s="384"/>
      <c r="B119" s="66"/>
      <c r="C119" s="378" t="s">
        <v>290</v>
      </c>
      <c r="D119" s="316" t="s">
        <v>290</v>
      </c>
      <c r="E119" s="356" t="s">
        <v>290</v>
      </c>
      <c r="F119" s="356" t="s">
        <v>290</v>
      </c>
      <c r="G119" s="317" t="s">
        <v>290</v>
      </c>
      <c r="H119" s="136"/>
      <c r="I119" s="321" t="s">
        <v>290</v>
      </c>
      <c r="J119" s="66"/>
      <c r="K119" s="66"/>
      <c r="L119" s="321" t="s">
        <v>290</v>
      </c>
      <c r="M119" s="324" t="s">
        <v>290</v>
      </c>
      <c r="N119" s="317" t="s">
        <v>290</v>
      </c>
      <c r="O119" s="66"/>
      <c r="P119" s="327" t="s">
        <v>290</v>
      </c>
      <c r="Q119" s="328" t="s">
        <v>290</v>
      </c>
      <c r="R119" s="66"/>
      <c r="S119" s="333" t="s">
        <v>290</v>
      </c>
      <c r="T119" s="334" t="s">
        <v>290</v>
      </c>
      <c r="U119" s="66"/>
      <c r="V119" s="339" t="s">
        <v>290</v>
      </c>
      <c r="W119" s="340" t="s">
        <v>290</v>
      </c>
      <c r="X119" s="66"/>
      <c r="Y119" s="350" t="s">
        <v>290</v>
      </c>
      <c r="Z119" s="66"/>
      <c r="AA119" s="327" t="s">
        <v>290</v>
      </c>
      <c r="AB119" s="328" t="s">
        <v>290</v>
      </c>
      <c r="AC119" s="66"/>
      <c r="AD119" s="333" t="s">
        <v>290</v>
      </c>
      <c r="AE119" s="334" t="s">
        <v>290</v>
      </c>
      <c r="AF119" s="66"/>
      <c r="AG119" s="339" t="s">
        <v>290</v>
      </c>
      <c r="AH119" s="340" t="s">
        <v>290</v>
      </c>
      <c r="AI119" s="66"/>
      <c r="AJ119" s="350" t="s">
        <v>290</v>
      </c>
      <c r="AK119" s="66"/>
      <c r="AL119" s="327" t="s">
        <v>290</v>
      </c>
      <c r="AM119" s="328" t="s">
        <v>290</v>
      </c>
      <c r="AN119" s="66"/>
      <c r="AO119" s="333" t="s">
        <v>290</v>
      </c>
      <c r="AP119" s="334" t="s">
        <v>290</v>
      </c>
      <c r="AQ119" s="66"/>
      <c r="AR119" s="339" t="s">
        <v>290</v>
      </c>
      <c r="AS119" s="340" t="s">
        <v>290</v>
      </c>
      <c r="AT119" s="66"/>
      <c r="AU119" s="350" t="s">
        <v>290</v>
      </c>
      <c r="AV119" s="66"/>
      <c r="AW119" s="327" t="s">
        <v>290</v>
      </c>
      <c r="AX119" s="328" t="s">
        <v>290</v>
      </c>
      <c r="AY119" s="66"/>
      <c r="AZ119" s="333" t="s">
        <v>290</v>
      </c>
      <c r="BA119" s="334" t="s">
        <v>290</v>
      </c>
      <c r="BB119" s="66"/>
      <c r="BC119" s="339" t="s">
        <v>290</v>
      </c>
      <c r="BD119" s="340" t="s">
        <v>290</v>
      </c>
      <c r="BE119" s="66"/>
      <c r="BF119" s="350" t="s">
        <v>290</v>
      </c>
      <c r="BG119" s="66"/>
      <c r="BH119" s="384"/>
      <c r="BI119" s="66"/>
    </row>
    <row r="120" spans="1:61" x14ac:dyDescent="0.25">
      <c r="A120" s="384"/>
      <c r="B120" s="66"/>
      <c r="C120" s="378" t="s">
        <v>290</v>
      </c>
      <c r="D120" s="316" t="s">
        <v>290</v>
      </c>
      <c r="E120" s="356" t="s">
        <v>290</v>
      </c>
      <c r="F120" s="356" t="s">
        <v>290</v>
      </c>
      <c r="G120" s="317" t="s">
        <v>290</v>
      </c>
      <c r="H120" s="136"/>
      <c r="I120" s="321" t="s">
        <v>290</v>
      </c>
      <c r="J120" s="66"/>
      <c r="K120" s="66"/>
      <c r="L120" s="321" t="s">
        <v>290</v>
      </c>
      <c r="M120" s="324" t="s">
        <v>290</v>
      </c>
      <c r="N120" s="317" t="s">
        <v>290</v>
      </c>
      <c r="O120" s="66"/>
      <c r="P120" s="327" t="s">
        <v>290</v>
      </c>
      <c r="Q120" s="328" t="s">
        <v>290</v>
      </c>
      <c r="R120" s="66"/>
      <c r="S120" s="333" t="s">
        <v>290</v>
      </c>
      <c r="T120" s="334" t="s">
        <v>290</v>
      </c>
      <c r="U120" s="66"/>
      <c r="V120" s="339" t="s">
        <v>290</v>
      </c>
      <c r="W120" s="340" t="s">
        <v>290</v>
      </c>
      <c r="X120" s="66"/>
      <c r="Y120" s="350" t="s">
        <v>290</v>
      </c>
      <c r="Z120" s="66"/>
      <c r="AA120" s="327" t="s">
        <v>290</v>
      </c>
      <c r="AB120" s="328" t="s">
        <v>290</v>
      </c>
      <c r="AC120" s="66"/>
      <c r="AD120" s="333" t="s">
        <v>290</v>
      </c>
      <c r="AE120" s="334" t="s">
        <v>290</v>
      </c>
      <c r="AF120" s="66"/>
      <c r="AG120" s="339" t="s">
        <v>290</v>
      </c>
      <c r="AH120" s="340" t="s">
        <v>290</v>
      </c>
      <c r="AI120" s="66"/>
      <c r="AJ120" s="350" t="s">
        <v>290</v>
      </c>
      <c r="AK120" s="66"/>
      <c r="AL120" s="327" t="s">
        <v>290</v>
      </c>
      <c r="AM120" s="328" t="s">
        <v>290</v>
      </c>
      <c r="AN120" s="66"/>
      <c r="AO120" s="333" t="s">
        <v>290</v>
      </c>
      <c r="AP120" s="334" t="s">
        <v>290</v>
      </c>
      <c r="AQ120" s="66"/>
      <c r="AR120" s="339" t="s">
        <v>290</v>
      </c>
      <c r="AS120" s="340" t="s">
        <v>290</v>
      </c>
      <c r="AT120" s="66"/>
      <c r="AU120" s="350" t="s">
        <v>290</v>
      </c>
      <c r="AV120" s="66"/>
      <c r="AW120" s="327" t="s">
        <v>290</v>
      </c>
      <c r="AX120" s="328" t="s">
        <v>290</v>
      </c>
      <c r="AY120" s="66"/>
      <c r="AZ120" s="333" t="s">
        <v>290</v>
      </c>
      <c r="BA120" s="334" t="s">
        <v>290</v>
      </c>
      <c r="BB120" s="66"/>
      <c r="BC120" s="339" t="s">
        <v>290</v>
      </c>
      <c r="BD120" s="340" t="s">
        <v>290</v>
      </c>
      <c r="BE120" s="66"/>
      <c r="BF120" s="350" t="s">
        <v>290</v>
      </c>
      <c r="BG120" s="66"/>
      <c r="BH120" s="384"/>
      <c r="BI120" s="66"/>
    </row>
    <row r="121" spans="1:61" x14ac:dyDescent="0.25">
      <c r="A121" s="384"/>
      <c r="B121" s="66"/>
      <c r="C121" s="378" t="s">
        <v>290</v>
      </c>
      <c r="D121" s="316" t="s">
        <v>290</v>
      </c>
      <c r="E121" s="356" t="s">
        <v>290</v>
      </c>
      <c r="F121" s="356" t="s">
        <v>290</v>
      </c>
      <c r="G121" s="317" t="s">
        <v>290</v>
      </c>
      <c r="H121" s="136"/>
      <c r="I121" s="321" t="s">
        <v>290</v>
      </c>
      <c r="J121" s="66"/>
      <c r="K121" s="66"/>
      <c r="L121" s="321" t="s">
        <v>290</v>
      </c>
      <c r="M121" s="324" t="s">
        <v>290</v>
      </c>
      <c r="N121" s="317" t="s">
        <v>290</v>
      </c>
      <c r="O121" s="66"/>
      <c r="P121" s="327" t="s">
        <v>290</v>
      </c>
      <c r="Q121" s="328" t="s">
        <v>290</v>
      </c>
      <c r="R121" s="66"/>
      <c r="S121" s="333" t="s">
        <v>290</v>
      </c>
      <c r="T121" s="334" t="s">
        <v>290</v>
      </c>
      <c r="U121" s="66"/>
      <c r="V121" s="339" t="s">
        <v>290</v>
      </c>
      <c r="W121" s="340" t="s">
        <v>290</v>
      </c>
      <c r="X121" s="66"/>
      <c r="Y121" s="350" t="s">
        <v>290</v>
      </c>
      <c r="Z121" s="66"/>
      <c r="AA121" s="327" t="s">
        <v>290</v>
      </c>
      <c r="AB121" s="328" t="s">
        <v>290</v>
      </c>
      <c r="AC121" s="66"/>
      <c r="AD121" s="333" t="s">
        <v>290</v>
      </c>
      <c r="AE121" s="334" t="s">
        <v>290</v>
      </c>
      <c r="AF121" s="66"/>
      <c r="AG121" s="339" t="s">
        <v>290</v>
      </c>
      <c r="AH121" s="340" t="s">
        <v>290</v>
      </c>
      <c r="AI121" s="66"/>
      <c r="AJ121" s="350" t="s">
        <v>290</v>
      </c>
      <c r="AK121" s="66"/>
      <c r="AL121" s="327" t="s">
        <v>290</v>
      </c>
      <c r="AM121" s="328" t="s">
        <v>290</v>
      </c>
      <c r="AN121" s="66"/>
      <c r="AO121" s="333" t="s">
        <v>290</v>
      </c>
      <c r="AP121" s="334" t="s">
        <v>290</v>
      </c>
      <c r="AQ121" s="66"/>
      <c r="AR121" s="339" t="s">
        <v>290</v>
      </c>
      <c r="AS121" s="340" t="s">
        <v>290</v>
      </c>
      <c r="AT121" s="66"/>
      <c r="AU121" s="350" t="s">
        <v>290</v>
      </c>
      <c r="AV121" s="66"/>
      <c r="AW121" s="327" t="s">
        <v>290</v>
      </c>
      <c r="AX121" s="328" t="s">
        <v>290</v>
      </c>
      <c r="AY121" s="66"/>
      <c r="AZ121" s="333" t="s">
        <v>290</v>
      </c>
      <c r="BA121" s="334" t="s">
        <v>290</v>
      </c>
      <c r="BB121" s="66"/>
      <c r="BC121" s="339" t="s">
        <v>290</v>
      </c>
      <c r="BD121" s="340" t="s">
        <v>290</v>
      </c>
      <c r="BE121" s="66"/>
      <c r="BF121" s="350" t="s">
        <v>290</v>
      </c>
      <c r="BG121" s="66"/>
      <c r="BH121" s="384"/>
      <c r="BI121" s="66"/>
    </row>
    <row r="122" spans="1:61" x14ac:dyDescent="0.25">
      <c r="A122" s="384"/>
      <c r="B122" s="66"/>
      <c r="C122" s="378" t="s">
        <v>290</v>
      </c>
      <c r="D122" s="316" t="s">
        <v>290</v>
      </c>
      <c r="E122" s="356" t="s">
        <v>290</v>
      </c>
      <c r="F122" s="356" t="s">
        <v>290</v>
      </c>
      <c r="G122" s="317" t="s">
        <v>290</v>
      </c>
      <c r="H122" s="136"/>
      <c r="I122" s="321" t="s">
        <v>290</v>
      </c>
      <c r="J122" s="66"/>
      <c r="K122" s="66"/>
      <c r="L122" s="321" t="s">
        <v>290</v>
      </c>
      <c r="M122" s="324" t="s">
        <v>290</v>
      </c>
      <c r="N122" s="317" t="s">
        <v>290</v>
      </c>
      <c r="O122" s="66"/>
      <c r="P122" s="327" t="s">
        <v>290</v>
      </c>
      <c r="Q122" s="328" t="s">
        <v>290</v>
      </c>
      <c r="R122" s="66"/>
      <c r="S122" s="333" t="s">
        <v>290</v>
      </c>
      <c r="T122" s="334" t="s">
        <v>290</v>
      </c>
      <c r="U122" s="66"/>
      <c r="V122" s="339" t="s">
        <v>290</v>
      </c>
      <c r="W122" s="340" t="s">
        <v>290</v>
      </c>
      <c r="X122" s="66"/>
      <c r="Y122" s="350" t="s">
        <v>290</v>
      </c>
      <c r="Z122" s="66"/>
      <c r="AA122" s="327" t="s">
        <v>290</v>
      </c>
      <c r="AB122" s="328" t="s">
        <v>290</v>
      </c>
      <c r="AC122" s="66"/>
      <c r="AD122" s="333" t="s">
        <v>290</v>
      </c>
      <c r="AE122" s="334" t="s">
        <v>290</v>
      </c>
      <c r="AF122" s="66"/>
      <c r="AG122" s="339" t="s">
        <v>290</v>
      </c>
      <c r="AH122" s="340" t="s">
        <v>290</v>
      </c>
      <c r="AI122" s="66"/>
      <c r="AJ122" s="350" t="s">
        <v>290</v>
      </c>
      <c r="AK122" s="66"/>
      <c r="AL122" s="327" t="s">
        <v>290</v>
      </c>
      <c r="AM122" s="328" t="s">
        <v>290</v>
      </c>
      <c r="AN122" s="66"/>
      <c r="AO122" s="333" t="s">
        <v>290</v>
      </c>
      <c r="AP122" s="334" t="s">
        <v>290</v>
      </c>
      <c r="AQ122" s="66"/>
      <c r="AR122" s="339" t="s">
        <v>290</v>
      </c>
      <c r="AS122" s="340" t="s">
        <v>290</v>
      </c>
      <c r="AT122" s="66"/>
      <c r="AU122" s="350" t="s">
        <v>290</v>
      </c>
      <c r="AV122" s="66"/>
      <c r="AW122" s="327" t="s">
        <v>290</v>
      </c>
      <c r="AX122" s="328" t="s">
        <v>290</v>
      </c>
      <c r="AY122" s="66"/>
      <c r="AZ122" s="333" t="s">
        <v>290</v>
      </c>
      <c r="BA122" s="334" t="s">
        <v>290</v>
      </c>
      <c r="BB122" s="66"/>
      <c r="BC122" s="339" t="s">
        <v>290</v>
      </c>
      <c r="BD122" s="340" t="s">
        <v>290</v>
      </c>
      <c r="BE122" s="66"/>
      <c r="BF122" s="350" t="s">
        <v>290</v>
      </c>
      <c r="BG122" s="66"/>
      <c r="BH122" s="384"/>
      <c r="BI122" s="66"/>
    </row>
    <row r="123" spans="1:61" x14ac:dyDescent="0.25">
      <c r="A123" s="384"/>
      <c r="B123" s="66"/>
      <c r="C123" s="378" t="s">
        <v>290</v>
      </c>
      <c r="D123" s="316" t="s">
        <v>290</v>
      </c>
      <c r="E123" s="356" t="s">
        <v>290</v>
      </c>
      <c r="F123" s="356" t="s">
        <v>290</v>
      </c>
      <c r="G123" s="317" t="s">
        <v>290</v>
      </c>
      <c r="H123" s="136"/>
      <c r="I123" s="321" t="s">
        <v>290</v>
      </c>
      <c r="J123" s="66"/>
      <c r="K123" s="66"/>
      <c r="L123" s="321" t="s">
        <v>290</v>
      </c>
      <c r="M123" s="324" t="s">
        <v>290</v>
      </c>
      <c r="N123" s="317" t="s">
        <v>290</v>
      </c>
      <c r="O123" s="66"/>
      <c r="P123" s="327" t="s">
        <v>290</v>
      </c>
      <c r="Q123" s="328" t="s">
        <v>290</v>
      </c>
      <c r="R123" s="66"/>
      <c r="S123" s="333" t="s">
        <v>290</v>
      </c>
      <c r="T123" s="334" t="s">
        <v>290</v>
      </c>
      <c r="U123" s="66"/>
      <c r="V123" s="339" t="s">
        <v>290</v>
      </c>
      <c r="W123" s="340" t="s">
        <v>290</v>
      </c>
      <c r="X123" s="66"/>
      <c r="Y123" s="350" t="s">
        <v>290</v>
      </c>
      <c r="Z123" s="66"/>
      <c r="AA123" s="327" t="s">
        <v>290</v>
      </c>
      <c r="AB123" s="328" t="s">
        <v>290</v>
      </c>
      <c r="AC123" s="66"/>
      <c r="AD123" s="333" t="s">
        <v>290</v>
      </c>
      <c r="AE123" s="334" t="s">
        <v>290</v>
      </c>
      <c r="AF123" s="66"/>
      <c r="AG123" s="339" t="s">
        <v>290</v>
      </c>
      <c r="AH123" s="340" t="s">
        <v>290</v>
      </c>
      <c r="AI123" s="66"/>
      <c r="AJ123" s="350" t="s">
        <v>290</v>
      </c>
      <c r="AK123" s="66"/>
      <c r="AL123" s="327" t="s">
        <v>290</v>
      </c>
      <c r="AM123" s="328" t="s">
        <v>290</v>
      </c>
      <c r="AN123" s="66"/>
      <c r="AO123" s="333" t="s">
        <v>290</v>
      </c>
      <c r="AP123" s="334" t="s">
        <v>290</v>
      </c>
      <c r="AQ123" s="66"/>
      <c r="AR123" s="339" t="s">
        <v>290</v>
      </c>
      <c r="AS123" s="340" t="s">
        <v>290</v>
      </c>
      <c r="AT123" s="66"/>
      <c r="AU123" s="350" t="s">
        <v>290</v>
      </c>
      <c r="AV123" s="66"/>
      <c r="AW123" s="327" t="s">
        <v>290</v>
      </c>
      <c r="AX123" s="328" t="s">
        <v>290</v>
      </c>
      <c r="AY123" s="66"/>
      <c r="AZ123" s="333" t="s">
        <v>290</v>
      </c>
      <c r="BA123" s="334" t="s">
        <v>290</v>
      </c>
      <c r="BB123" s="66"/>
      <c r="BC123" s="339" t="s">
        <v>290</v>
      </c>
      <c r="BD123" s="340" t="s">
        <v>290</v>
      </c>
      <c r="BE123" s="66"/>
      <c r="BF123" s="350" t="s">
        <v>290</v>
      </c>
      <c r="BG123" s="66"/>
      <c r="BH123" s="384"/>
      <c r="BI123" s="66"/>
    </row>
    <row r="124" spans="1:61" x14ac:dyDescent="0.25">
      <c r="A124" s="384"/>
      <c r="B124" s="66"/>
      <c r="C124" s="378" t="s">
        <v>290</v>
      </c>
      <c r="D124" s="316" t="s">
        <v>290</v>
      </c>
      <c r="E124" s="356" t="s">
        <v>290</v>
      </c>
      <c r="F124" s="356" t="s">
        <v>290</v>
      </c>
      <c r="G124" s="317" t="s">
        <v>290</v>
      </c>
      <c r="H124" s="136"/>
      <c r="I124" s="321" t="s">
        <v>290</v>
      </c>
      <c r="J124" s="66"/>
      <c r="K124" s="66"/>
      <c r="L124" s="321" t="s">
        <v>290</v>
      </c>
      <c r="M124" s="324" t="s">
        <v>290</v>
      </c>
      <c r="N124" s="317" t="s">
        <v>290</v>
      </c>
      <c r="O124" s="66"/>
      <c r="P124" s="327" t="s">
        <v>290</v>
      </c>
      <c r="Q124" s="328" t="s">
        <v>290</v>
      </c>
      <c r="R124" s="66"/>
      <c r="S124" s="333" t="s">
        <v>290</v>
      </c>
      <c r="T124" s="334" t="s">
        <v>290</v>
      </c>
      <c r="U124" s="66"/>
      <c r="V124" s="339" t="s">
        <v>290</v>
      </c>
      <c r="W124" s="340" t="s">
        <v>290</v>
      </c>
      <c r="X124" s="66"/>
      <c r="Y124" s="350" t="s">
        <v>290</v>
      </c>
      <c r="Z124" s="66"/>
      <c r="AA124" s="327" t="s">
        <v>290</v>
      </c>
      <c r="AB124" s="328" t="s">
        <v>290</v>
      </c>
      <c r="AC124" s="66"/>
      <c r="AD124" s="333" t="s">
        <v>290</v>
      </c>
      <c r="AE124" s="334" t="s">
        <v>290</v>
      </c>
      <c r="AF124" s="66"/>
      <c r="AG124" s="339" t="s">
        <v>290</v>
      </c>
      <c r="AH124" s="340" t="s">
        <v>290</v>
      </c>
      <c r="AI124" s="66"/>
      <c r="AJ124" s="350" t="s">
        <v>290</v>
      </c>
      <c r="AK124" s="66"/>
      <c r="AL124" s="327" t="s">
        <v>290</v>
      </c>
      <c r="AM124" s="328" t="s">
        <v>290</v>
      </c>
      <c r="AN124" s="66"/>
      <c r="AO124" s="333" t="s">
        <v>290</v>
      </c>
      <c r="AP124" s="334" t="s">
        <v>290</v>
      </c>
      <c r="AQ124" s="66"/>
      <c r="AR124" s="339" t="s">
        <v>290</v>
      </c>
      <c r="AS124" s="340" t="s">
        <v>290</v>
      </c>
      <c r="AT124" s="66"/>
      <c r="AU124" s="350" t="s">
        <v>290</v>
      </c>
      <c r="AV124" s="66"/>
      <c r="AW124" s="327" t="s">
        <v>290</v>
      </c>
      <c r="AX124" s="328" t="s">
        <v>290</v>
      </c>
      <c r="AY124" s="66"/>
      <c r="AZ124" s="333" t="s">
        <v>290</v>
      </c>
      <c r="BA124" s="334" t="s">
        <v>290</v>
      </c>
      <c r="BB124" s="66"/>
      <c r="BC124" s="339" t="s">
        <v>290</v>
      </c>
      <c r="BD124" s="340" t="s">
        <v>290</v>
      </c>
      <c r="BE124" s="66"/>
      <c r="BF124" s="350" t="s">
        <v>290</v>
      </c>
      <c r="BG124" s="66"/>
      <c r="BH124" s="384"/>
      <c r="BI124" s="66"/>
    </row>
    <row r="125" spans="1:61" x14ac:dyDescent="0.25">
      <c r="A125" s="384"/>
      <c r="B125" s="66"/>
      <c r="C125" s="378" t="s">
        <v>290</v>
      </c>
      <c r="D125" s="316" t="s">
        <v>290</v>
      </c>
      <c r="E125" s="356" t="s">
        <v>290</v>
      </c>
      <c r="F125" s="356" t="s">
        <v>290</v>
      </c>
      <c r="G125" s="317" t="s">
        <v>290</v>
      </c>
      <c r="H125" s="136"/>
      <c r="I125" s="321" t="s">
        <v>290</v>
      </c>
      <c r="J125" s="66"/>
      <c r="K125" s="66"/>
      <c r="L125" s="321" t="s">
        <v>290</v>
      </c>
      <c r="M125" s="324" t="s">
        <v>290</v>
      </c>
      <c r="N125" s="317" t="s">
        <v>290</v>
      </c>
      <c r="O125" s="66"/>
      <c r="P125" s="327" t="s">
        <v>290</v>
      </c>
      <c r="Q125" s="328" t="s">
        <v>290</v>
      </c>
      <c r="R125" s="66"/>
      <c r="S125" s="333" t="s">
        <v>290</v>
      </c>
      <c r="T125" s="334" t="s">
        <v>290</v>
      </c>
      <c r="U125" s="66"/>
      <c r="V125" s="339" t="s">
        <v>290</v>
      </c>
      <c r="W125" s="340" t="s">
        <v>290</v>
      </c>
      <c r="X125" s="66"/>
      <c r="Y125" s="350" t="s">
        <v>290</v>
      </c>
      <c r="Z125" s="66"/>
      <c r="AA125" s="327" t="s">
        <v>290</v>
      </c>
      <c r="AB125" s="328" t="s">
        <v>290</v>
      </c>
      <c r="AC125" s="66"/>
      <c r="AD125" s="333" t="s">
        <v>290</v>
      </c>
      <c r="AE125" s="334" t="s">
        <v>290</v>
      </c>
      <c r="AF125" s="66"/>
      <c r="AG125" s="339" t="s">
        <v>290</v>
      </c>
      <c r="AH125" s="340" t="s">
        <v>290</v>
      </c>
      <c r="AI125" s="66"/>
      <c r="AJ125" s="350" t="s">
        <v>290</v>
      </c>
      <c r="AK125" s="66"/>
      <c r="AL125" s="327" t="s">
        <v>290</v>
      </c>
      <c r="AM125" s="328" t="s">
        <v>290</v>
      </c>
      <c r="AN125" s="66"/>
      <c r="AO125" s="333" t="s">
        <v>290</v>
      </c>
      <c r="AP125" s="334" t="s">
        <v>290</v>
      </c>
      <c r="AQ125" s="66"/>
      <c r="AR125" s="339" t="s">
        <v>290</v>
      </c>
      <c r="AS125" s="340" t="s">
        <v>290</v>
      </c>
      <c r="AT125" s="66"/>
      <c r="AU125" s="350" t="s">
        <v>290</v>
      </c>
      <c r="AV125" s="66"/>
      <c r="AW125" s="327" t="s">
        <v>290</v>
      </c>
      <c r="AX125" s="328" t="s">
        <v>290</v>
      </c>
      <c r="AY125" s="66"/>
      <c r="AZ125" s="333" t="s">
        <v>290</v>
      </c>
      <c r="BA125" s="334" t="s">
        <v>290</v>
      </c>
      <c r="BB125" s="66"/>
      <c r="BC125" s="339" t="s">
        <v>290</v>
      </c>
      <c r="BD125" s="340" t="s">
        <v>290</v>
      </c>
      <c r="BE125" s="66"/>
      <c r="BF125" s="350" t="s">
        <v>290</v>
      </c>
      <c r="BG125" s="66"/>
      <c r="BH125" s="384"/>
      <c r="BI125" s="66"/>
    </row>
    <row r="126" spans="1:61" x14ac:dyDescent="0.25">
      <c r="A126" s="384"/>
      <c r="B126" s="66"/>
      <c r="C126" s="378" t="s">
        <v>290</v>
      </c>
      <c r="D126" s="316" t="s">
        <v>290</v>
      </c>
      <c r="E126" s="356" t="s">
        <v>290</v>
      </c>
      <c r="F126" s="356" t="s">
        <v>290</v>
      </c>
      <c r="G126" s="317" t="s">
        <v>290</v>
      </c>
      <c r="H126" s="136"/>
      <c r="I126" s="321" t="s">
        <v>290</v>
      </c>
      <c r="J126" s="66"/>
      <c r="K126" s="66"/>
      <c r="L126" s="321" t="s">
        <v>290</v>
      </c>
      <c r="M126" s="324" t="s">
        <v>290</v>
      </c>
      <c r="N126" s="317" t="s">
        <v>290</v>
      </c>
      <c r="O126" s="66"/>
      <c r="P126" s="327" t="s">
        <v>290</v>
      </c>
      <c r="Q126" s="328" t="s">
        <v>290</v>
      </c>
      <c r="R126" s="66"/>
      <c r="S126" s="333" t="s">
        <v>290</v>
      </c>
      <c r="T126" s="334" t="s">
        <v>290</v>
      </c>
      <c r="U126" s="66"/>
      <c r="V126" s="339" t="s">
        <v>290</v>
      </c>
      <c r="W126" s="340" t="s">
        <v>290</v>
      </c>
      <c r="X126" s="66"/>
      <c r="Y126" s="350" t="s">
        <v>290</v>
      </c>
      <c r="Z126" s="66"/>
      <c r="AA126" s="327" t="s">
        <v>290</v>
      </c>
      <c r="AB126" s="328" t="s">
        <v>290</v>
      </c>
      <c r="AC126" s="66"/>
      <c r="AD126" s="333" t="s">
        <v>290</v>
      </c>
      <c r="AE126" s="334" t="s">
        <v>290</v>
      </c>
      <c r="AF126" s="66"/>
      <c r="AG126" s="339" t="s">
        <v>290</v>
      </c>
      <c r="AH126" s="340" t="s">
        <v>290</v>
      </c>
      <c r="AI126" s="66"/>
      <c r="AJ126" s="350" t="s">
        <v>290</v>
      </c>
      <c r="AK126" s="66"/>
      <c r="AL126" s="327" t="s">
        <v>290</v>
      </c>
      <c r="AM126" s="328" t="s">
        <v>290</v>
      </c>
      <c r="AN126" s="66"/>
      <c r="AO126" s="333" t="s">
        <v>290</v>
      </c>
      <c r="AP126" s="334" t="s">
        <v>290</v>
      </c>
      <c r="AQ126" s="66"/>
      <c r="AR126" s="339" t="s">
        <v>290</v>
      </c>
      <c r="AS126" s="340" t="s">
        <v>290</v>
      </c>
      <c r="AT126" s="66"/>
      <c r="AU126" s="350" t="s">
        <v>290</v>
      </c>
      <c r="AV126" s="66"/>
      <c r="AW126" s="327" t="s">
        <v>290</v>
      </c>
      <c r="AX126" s="328" t="s">
        <v>290</v>
      </c>
      <c r="AY126" s="66"/>
      <c r="AZ126" s="333" t="s">
        <v>290</v>
      </c>
      <c r="BA126" s="334" t="s">
        <v>290</v>
      </c>
      <c r="BB126" s="66"/>
      <c r="BC126" s="339" t="s">
        <v>290</v>
      </c>
      <c r="BD126" s="340" t="s">
        <v>290</v>
      </c>
      <c r="BE126" s="66"/>
      <c r="BF126" s="350" t="s">
        <v>290</v>
      </c>
      <c r="BG126" s="66"/>
      <c r="BH126" s="384"/>
      <c r="BI126" s="66"/>
    </row>
    <row r="127" spans="1:61" x14ac:dyDescent="0.25">
      <c r="A127" s="384"/>
      <c r="B127" s="66"/>
      <c r="C127" s="378" t="s">
        <v>290</v>
      </c>
      <c r="D127" s="316" t="s">
        <v>290</v>
      </c>
      <c r="E127" s="356" t="s">
        <v>290</v>
      </c>
      <c r="F127" s="356" t="s">
        <v>290</v>
      </c>
      <c r="G127" s="317" t="s">
        <v>290</v>
      </c>
      <c r="H127" s="136"/>
      <c r="I127" s="321" t="s">
        <v>290</v>
      </c>
      <c r="J127" s="66"/>
      <c r="K127" s="66"/>
      <c r="L127" s="321" t="s">
        <v>290</v>
      </c>
      <c r="M127" s="324" t="s">
        <v>290</v>
      </c>
      <c r="N127" s="317" t="s">
        <v>290</v>
      </c>
      <c r="O127" s="66"/>
      <c r="P127" s="327" t="s">
        <v>290</v>
      </c>
      <c r="Q127" s="328" t="s">
        <v>290</v>
      </c>
      <c r="R127" s="66"/>
      <c r="S127" s="333" t="s">
        <v>290</v>
      </c>
      <c r="T127" s="334" t="s">
        <v>290</v>
      </c>
      <c r="U127" s="66"/>
      <c r="V127" s="339" t="s">
        <v>290</v>
      </c>
      <c r="W127" s="340" t="s">
        <v>290</v>
      </c>
      <c r="X127" s="66"/>
      <c r="Y127" s="350" t="s">
        <v>290</v>
      </c>
      <c r="Z127" s="66"/>
      <c r="AA127" s="327" t="s">
        <v>290</v>
      </c>
      <c r="AB127" s="328" t="s">
        <v>290</v>
      </c>
      <c r="AC127" s="66"/>
      <c r="AD127" s="333" t="s">
        <v>290</v>
      </c>
      <c r="AE127" s="334" t="s">
        <v>290</v>
      </c>
      <c r="AF127" s="66"/>
      <c r="AG127" s="339" t="s">
        <v>290</v>
      </c>
      <c r="AH127" s="340" t="s">
        <v>290</v>
      </c>
      <c r="AI127" s="66"/>
      <c r="AJ127" s="350" t="s">
        <v>290</v>
      </c>
      <c r="AK127" s="66"/>
      <c r="AL127" s="327" t="s">
        <v>290</v>
      </c>
      <c r="AM127" s="328" t="s">
        <v>290</v>
      </c>
      <c r="AN127" s="66"/>
      <c r="AO127" s="333" t="s">
        <v>290</v>
      </c>
      <c r="AP127" s="334" t="s">
        <v>290</v>
      </c>
      <c r="AQ127" s="66"/>
      <c r="AR127" s="339" t="s">
        <v>290</v>
      </c>
      <c r="AS127" s="340" t="s">
        <v>290</v>
      </c>
      <c r="AT127" s="66"/>
      <c r="AU127" s="350" t="s">
        <v>290</v>
      </c>
      <c r="AV127" s="66"/>
      <c r="AW127" s="327" t="s">
        <v>290</v>
      </c>
      <c r="AX127" s="328" t="s">
        <v>290</v>
      </c>
      <c r="AY127" s="66"/>
      <c r="AZ127" s="333" t="s">
        <v>290</v>
      </c>
      <c r="BA127" s="334" t="s">
        <v>290</v>
      </c>
      <c r="BB127" s="66"/>
      <c r="BC127" s="339" t="s">
        <v>290</v>
      </c>
      <c r="BD127" s="340" t="s">
        <v>290</v>
      </c>
      <c r="BE127" s="66"/>
      <c r="BF127" s="350" t="s">
        <v>290</v>
      </c>
      <c r="BG127" s="66"/>
      <c r="BH127" s="384"/>
      <c r="BI127" s="66"/>
    </row>
    <row r="128" spans="1:61" x14ac:dyDescent="0.25">
      <c r="A128" s="384"/>
      <c r="B128" s="66"/>
      <c r="C128" s="378" t="s">
        <v>290</v>
      </c>
      <c r="D128" s="316" t="s">
        <v>290</v>
      </c>
      <c r="E128" s="356" t="s">
        <v>290</v>
      </c>
      <c r="F128" s="356" t="s">
        <v>290</v>
      </c>
      <c r="G128" s="317" t="s">
        <v>290</v>
      </c>
      <c r="H128" s="136"/>
      <c r="I128" s="321" t="s">
        <v>290</v>
      </c>
      <c r="J128" s="66"/>
      <c r="K128" s="66"/>
      <c r="L128" s="321" t="s">
        <v>290</v>
      </c>
      <c r="M128" s="324" t="s">
        <v>290</v>
      </c>
      <c r="N128" s="317" t="s">
        <v>290</v>
      </c>
      <c r="O128" s="66"/>
      <c r="P128" s="327" t="s">
        <v>290</v>
      </c>
      <c r="Q128" s="328" t="s">
        <v>290</v>
      </c>
      <c r="R128" s="66"/>
      <c r="S128" s="333" t="s">
        <v>290</v>
      </c>
      <c r="T128" s="334" t="s">
        <v>290</v>
      </c>
      <c r="U128" s="66"/>
      <c r="V128" s="339" t="s">
        <v>290</v>
      </c>
      <c r="W128" s="340" t="s">
        <v>290</v>
      </c>
      <c r="X128" s="66"/>
      <c r="Y128" s="350" t="s">
        <v>290</v>
      </c>
      <c r="Z128" s="66"/>
      <c r="AA128" s="327" t="s">
        <v>290</v>
      </c>
      <c r="AB128" s="328" t="s">
        <v>290</v>
      </c>
      <c r="AC128" s="66"/>
      <c r="AD128" s="333" t="s">
        <v>290</v>
      </c>
      <c r="AE128" s="334" t="s">
        <v>290</v>
      </c>
      <c r="AF128" s="66"/>
      <c r="AG128" s="339" t="s">
        <v>290</v>
      </c>
      <c r="AH128" s="340" t="s">
        <v>290</v>
      </c>
      <c r="AI128" s="66"/>
      <c r="AJ128" s="350" t="s">
        <v>290</v>
      </c>
      <c r="AK128" s="66"/>
      <c r="AL128" s="327" t="s">
        <v>290</v>
      </c>
      <c r="AM128" s="328" t="s">
        <v>290</v>
      </c>
      <c r="AN128" s="66"/>
      <c r="AO128" s="333" t="s">
        <v>290</v>
      </c>
      <c r="AP128" s="334" t="s">
        <v>290</v>
      </c>
      <c r="AQ128" s="66"/>
      <c r="AR128" s="339" t="s">
        <v>290</v>
      </c>
      <c r="AS128" s="340" t="s">
        <v>290</v>
      </c>
      <c r="AT128" s="66"/>
      <c r="AU128" s="350" t="s">
        <v>290</v>
      </c>
      <c r="AV128" s="66"/>
      <c r="AW128" s="327" t="s">
        <v>290</v>
      </c>
      <c r="AX128" s="328" t="s">
        <v>290</v>
      </c>
      <c r="AY128" s="66"/>
      <c r="AZ128" s="333" t="s">
        <v>290</v>
      </c>
      <c r="BA128" s="334" t="s">
        <v>290</v>
      </c>
      <c r="BB128" s="66"/>
      <c r="BC128" s="339" t="s">
        <v>290</v>
      </c>
      <c r="BD128" s="340" t="s">
        <v>290</v>
      </c>
      <c r="BE128" s="66"/>
      <c r="BF128" s="350" t="s">
        <v>290</v>
      </c>
      <c r="BG128" s="66"/>
      <c r="BH128" s="384"/>
      <c r="BI128" s="66"/>
    </row>
    <row r="129" spans="1:61" x14ac:dyDescent="0.25">
      <c r="A129" s="384"/>
      <c r="B129" s="66"/>
      <c r="C129" s="378" t="s">
        <v>290</v>
      </c>
      <c r="D129" s="316" t="s">
        <v>290</v>
      </c>
      <c r="E129" s="356" t="s">
        <v>290</v>
      </c>
      <c r="F129" s="356" t="s">
        <v>290</v>
      </c>
      <c r="G129" s="317" t="s">
        <v>290</v>
      </c>
      <c r="H129" s="136"/>
      <c r="I129" s="321" t="s">
        <v>290</v>
      </c>
      <c r="J129" s="66"/>
      <c r="K129" s="66"/>
      <c r="L129" s="321" t="s">
        <v>290</v>
      </c>
      <c r="M129" s="324" t="s">
        <v>290</v>
      </c>
      <c r="N129" s="317" t="s">
        <v>290</v>
      </c>
      <c r="O129" s="66"/>
      <c r="P129" s="327" t="s">
        <v>290</v>
      </c>
      <c r="Q129" s="328" t="s">
        <v>290</v>
      </c>
      <c r="R129" s="66"/>
      <c r="S129" s="333" t="s">
        <v>290</v>
      </c>
      <c r="T129" s="334" t="s">
        <v>290</v>
      </c>
      <c r="U129" s="66"/>
      <c r="V129" s="339" t="s">
        <v>290</v>
      </c>
      <c r="W129" s="340" t="s">
        <v>290</v>
      </c>
      <c r="X129" s="66"/>
      <c r="Y129" s="350" t="s">
        <v>290</v>
      </c>
      <c r="Z129" s="66"/>
      <c r="AA129" s="327" t="s">
        <v>290</v>
      </c>
      <c r="AB129" s="328" t="s">
        <v>290</v>
      </c>
      <c r="AC129" s="66"/>
      <c r="AD129" s="333" t="s">
        <v>290</v>
      </c>
      <c r="AE129" s="334" t="s">
        <v>290</v>
      </c>
      <c r="AF129" s="66"/>
      <c r="AG129" s="339" t="s">
        <v>290</v>
      </c>
      <c r="AH129" s="340" t="s">
        <v>290</v>
      </c>
      <c r="AI129" s="66"/>
      <c r="AJ129" s="350" t="s">
        <v>290</v>
      </c>
      <c r="AK129" s="66"/>
      <c r="AL129" s="327" t="s">
        <v>290</v>
      </c>
      <c r="AM129" s="328" t="s">
        <v>290</v>
      </c>
      <c r="AN129" s="66"/>
      <c r="AO129" s="333" t="s">
        <v>290</v>
      </c>
      <c r="AP129" s="334" t="s">
        <v>290</v>
      </c>
      <c r="AQ129" s="66"/>
      <c r="AR129" s="339" t="s">
        <v>290</v>
      </c>
      <c r="AS129" s="340" t="s">
        <v>290</v>
      </c>
      <c r="AT129" s="66"/>
      <c r="AU129" s="350" t="s">
        <v>290</v>
      </c>
      <c r="AV129" s="66"/>
      <c r="AW129" s="327" t="s">
        <v>290</v>
      </c>
      <c r="AX129" s="328" t="s">
        <v>290</v>
      </c>
      <c r="AY129" s="66"/>
      <c r="AZ129" s="333" t="s">
        <v>290</v>
      </c>
      <c r="BA129" s="334" t="s">
        <v>290</v>
      </c>
      <c r="BB129" s="66"/>
      <c r="BC129" s="339" t="s">
        <v>290</v>
      </c>
      <c r="BD129" s="340" t="s">
        <v>290</v>
      </c>
      <c r="BE129" s="66"/>
      <c r="BF129" s="350" t="s">
        <v>290</v>
      </c>
      <c r="BG129" s="66"/>
      <c r="BH129" s="384"/>
      <c r="BI129" s="66"/>
    </row>
    <row r="130" spans="1:61" x14ac:dyDescent="0.25">
      <c r="A130" s="384"/>
      <c r="B130" s="66"/>
      <c r="C130" s="378" t="s">
        <v>290</v>
      </c>
      <c r="D130" s="316" t="s">
        <v>290</v>
      </c>
      <c r="E130" s="356" t="s">
        <v>290</v>
      </c>
      <c r="F130" s="356" t="s">
        <v>290</v>
      </c>
      <c r="G130" s="317" t="s">
        <v>290</v>
      </c>
      <c r="H130" s="136"/>
      <c r="I130" s="321" t="s">
        <v>290</v>
      </c>
      <c r="J130" s="66"/>
      <c r="K130" s="66"/>
      <c r="L130" s="321" t="s">
        <v>290</v>
      </c>
      <c r="M130" s="324" t="s">
        <v>290</v>
      </c>
      <c r="N130" s="317" t="s">
        <v>290</v>
      </c>
      <c r="O130" s="66"/>
      <c r="P130" s="327" t="s">
        <v>290</v>
      </c>
      <c r="Q130" s="328" t="s">
        <v>290</v>
      </c>
      <c r="R130" s="66"/>
      <c r="S130" s="333" t="s">
        <v>290</v>
      </c>
      <c r="T130" s="334" t="s">
        <v>290</v>
      </c>
      <c r="U130" s="66"/>
      <c r="V130" s="339" t="s">
        <v>290</v>
      </c>
      <c r="W130" s="340" t="s">
        <v>290</v>
      </c>
      <c r="X130" s="66"/>
      <c r="Y130" s="350" t="s">
        <v>290</v>
      </c>
      <c r="Z130" s="66"/>
      <c r="AA130" s="327" t="s">
        <v>290</v>
      </c>
      <c r="AB130" s="328" t="s">
        <v>290</v>
      </c>
      <c r="AC130" s="66"/>
      <c r="AD130" s="333" t="s">
        <v>290</v>
      </c>
      <c r="AE130" s="334" t="s">
        <v>290</v>
      </c>
      <c r="AF130" s="66"/>
      <c r="AG130" s="339" t="s">
        <v>290</v>
      </c>
      <c r="AH130" s="340" t="s">
        <v>290</v>
      </c>
      <c r="AI130" s="66"/>
      <c r="AJ130" s="350" t="s">
        <v>290</v>
      </c>
      <c r="AK130" s="66"/>
      <c r="AL130" s="327" t="s">
        <v>290</v>
      </c>
      <c r="AM130" s="328" t="s">
        <v>290</v>
      </c>
      <c r="AN130" s="66"/>
      <c r="AO130" s="333" t="s">
        <v>290</v>
      </c>
      <c r="AP130" s="334" t="s">
        <v>290</v>
      </c>
      <c r="AQ130" s="66"/>
      <c r="AR130" s="339" t="s">
        <v>290</v>
      </c>
      <c r="AS130" s="340" t="s">
        <v>290</v>
      </c>
      <c r="AT130" s="66"/>
      <c r="AU130" s="350" t="s">
        <v>290</v>
      </c>
      <c r="AV130" s="66"/>
      <c r="AW130" s="327" t="s">
        <v>290</v>
      </c>
      <c r="AX130" s="328" t="s">
        <v>290</v>
      </c>
      <c r="AY130" s="66"/>
      <c r="AZ130" s="333" t="s">
        <v>290</v>
      </c>
      <c r="BA130" s="334" t="s">
        <v>290</v>
      </c>
      <c r="BB130" s="66"/>
      <c r="BC130" s="339" t="s">
        <v>290</v>
      </c>
      <c r="BD130" s="340" t="s">
        <v>290</v>
      </c>
      <c r="BE130" s="66"/>
      <c r="BF130" s="350" t="s">
        <v>290</v>
      </c>
      <c r="BG130" s="66"/>
      <c r="BH130" s="384"/>
      <c r="BI130" s="66"/>
    </row>
    <row r="131" spans="1:61" x14ac:dyDescent="0.25">
      <c r="A131" s="384"/>
      <c r="B131" s="66"/>
      <c r="C131" s="378" t="s">
        <v>290</v>
      </c>
      <c r="D131" s="316" t="s">
        <v>290</v>
      </c>
      <c r="E131" s="356" t="s">
        <v>290</v>
      </c>
      <c r="F131" s="356" t="s">
        <v>290</v>
      </c>
      <c r="G131" s="317" t="s">
        <v>290</v>
      </c>
      <c r="H131" s="136"/>
      <c r="I131" s="321" t="s">
        <v>290</v>
      </c>
      <c r="J131" s="66"/>
      <c r="K131" s="66"/>
      <c r="L131" s="321" t="s">
        <v>290</v>
      </c>
      <c r="M131" s="324" t="s">
        <v>290</v>
      </c>
      <c r="N131" s="317" t="s">
        <v>290</v>
      </c>
      <c r="O131" s="66"/>
      <c r="P131" s="327" t="s">
        <v>290</v>
      </c>
      <c r="Q131" s="328" t="s">
        <v>290</v>
      </c>
      <c r="R131" s="66"/>
      <c r="S131" s="333" t="s">
        <v>290</v>
      </c>
      <c r="T131" s="334" t="s">
        <v>290</v>
      </c>
      <c r="U131" s="66"/>
      <c r="V131" s="339" t="s">
        <v>290</v>
      </c>
      <c r="W131" s="340" t="s">
        <v>290</v>
      </c>
      <c r="X131" s="66"/>
      <c r="Y131" s="350" t="s">
        <v>290</v>
      </c>
      <c r="Z131" s="66"/>
      <c r="AA131" s="327" t="s">
        <v>290</v>
      </c>
      <c r="AB131" s="328" t="s">
        <v>290</v>
      </c>
      <c r="AC131" s="66"/>
      <c r="AD131" s="333" t="s">
        <v>290</v>
      </c>
      <c r="AE131" s="334" t="s">
        <v>290</v>
      </c>
      <c r="AF131" s="66"/>
      <c r="AG131" s="339" t="s">
        <v>290</v>
      </c>
      <c r="AH131" s="340" t="s">
        <v>290</v>
      </c>
      <c r="AI131" s="66"/>
      <c r="AJ131" s="350" t="s">
        <v>290</v>
      </c>
      <c r="AK131" s="66"/>
      <c r="AL131" s="327" t="s">
        <v>290</v>
      </c>
      <c r="AM131" s="328" t="s">
        <v>290</v>
      </c>
      <c r="AN131" s="66"/>
      <c r="AO131" s="333" t="s">
        <v>290</v>
      </c>
      <c r="AP131" s="334" t="s">
        <v>290</v>
      </c>
      <c r="AQ131" s="66"/>
      <c r="AR131" s="339" t="s">
        <v>290</v>
      </c>
      <c r="AS131" s="340" t="s">
        <v>290</v>
      </c>
      <c r="AT131" s="66"/>
      <c r="AU131" s="350" t="s">
        <v>290</v>
      </c>
      <c r="AV131" s="66"/>
      <c r="AW131" s="327" t="s">
        <v>290</v>
      </c>
      <c r="AX131" s="328" t="s">
        <v>290</v>
      </c>
      <c r="AY131" s="66"/>
      <c r="AZ131" s="333" t="s">
        <v>290</v>
      </c>
      <c r="BA131" s="334" t="s">
        <v>290</v>
      </c>
      <c r="BB131" s="66"/>
      <c r="BC131" s="339" t="s">
        <v>290</v>
      </c>
      <c r="BD131" s="340" t="s">
        <v>290</v>
      </c>
      <c r="BE131" s="66"/>
      <c r="BF131" s="350" t="s">
        <v>290</v>
      </c>
      <c r="BG131" s="66"/>
      <c r="BH131" s="384"/>
      <c r="BI131" s="66"/>
    </row>
    <row r="132" spans="1:61" x14ac:dyDescent="0.25">
      <c r="A132" s="384"/>
      <c r="B132" s="66"/>
      <c r="C132" s="378" t="s">
        <v>290</v>
      </c>
      <c r="D132" s="316" t="s">
        <v>290</v>
      </c>
      <c r="E132" s="356" t="s">
        <v>290</v>
      </c>
      <c r="F132" s="356" t="s">
        <v>290</v>
      </c>
      <c r="G132" s="317" t="s">
        <v>290</v>
      </c>
      <c r="H132" s="136"/>
      <c r="I132" s="321" t="s">
        <v>290</v>
      </c>
      <c r="J132" s="66"/>
      <c r="K132" s="66"/>
      <c r="L132" s="321" t="s">
        <v>290</v>
      </c>
      <c r="M132" s="324" t="s">
        <v>290</v>
      </c>
      <c r="N132" s="317" t="s">
        <v>290</v>
      </c>
      <c r="O132" s="66"/>
      <c r="P132" s="327" t="s">
        <v>290</v>
      </c>
      <c r="Q132" s="328" t="s">
        <v>290</v>
      </c>
      <c r="R132" s="66"/>
      <c r="S132" s="333" t="s">
        <v>290</v>
      </c>
      <c r="T132" s="334" t="s">
        <v>290</v>
      </c>
      <c r="U132" s="66"/>
      <c r="V132" s="339" t="s">
        <v>290</v>
      </c>
      <c r="W132" s="340" t="s">
        <v>290</v>
      </c>
      <c r="X132" s="66"/>
      <c r="Y132" s="350" t="s">
        <v>290</v>
      </c>
      <c r="Z132" s="66"/>
      <c r="AA132" s="327" t="s">
        <v>290</v>
      </c>
      <c r="AB132" s="328" t="s">
        <v>290</v>
      </c>
      <c r="AC132" s="66"/>
      <c r="AD132" s="333" t="s">
        <v>290</v>
      </c>
      <c r="AE132" s="334" t="s">
        <v>290</v>
      </c>
      <c r="AF132" s="66"/>
      <c r="AG132" s="339" t="s">
        <v>290</v>
      </c>
      <c r="AH132" s="340" t="s">
        <v>290</v>
      </c>
      <c r="AI132" s="66"/>
      <c r="AJ132" s="350" t="s">
        <v>290</v>
      </c>
      <c r="AK132" s="66"/>
      <c r="AL132" s="327" t="s">
        <v>290</v>
      </c>
      <c r="AM132" s="328" t="s">
        <v>290</v>
      </c>
      <c r="AN132" s="66"/>
      <c r="AO132" s="333" t="s">
        <v>290</v>
      </c>
      <c r="AP132" s="334" t="s">
        <v>290</v>
      </c>
      <c r="AQ132" s="66"/>
      <c r="AR132" s="339" t="s">
        <v>290</v>
      </c>
      <c r="AS132" s="340" t="s">
        <v>290</v>
      </c>
      <c r="AT132" s="66"/>
      <c r="AU132" s="350" t="s">
        <v>290</v>
      </c>
      <c r="AV132" s="66"/>
      <c r="AW132" s="327" t="s">
        <v>290</v>
      </c>
      <c r="AX132" s="328" t="s">
        <v>290</v>
      </c>
      <c r="AY132" s="66"/>
      <c r="AZ132" s="333" t="s">
        <v>290</v>
      </c>
      <c r="BA132" s="334" t="s">
        <v>290</v>
      </c>
      <c r="BB132" s="66"/>
      <c r="BC132" s="339" t="s">
        <v>290</v>
      </c>
      <c r="BD132" s="340" t="s">
        <v>290</v>
      </c>
      <c r="BE132" s="66"/>
      <c r="BF132" s="350" t="s">
        <v>290</v>
      </c>
      <c r="BG132" s="66"/>
      <c r="BH132" s="384"/>
      <c r="BI132" s="66"/>
    </row>
    <row r="133" spans="1:61" x14ac:dyDescent="0.25">
      <c r="A133" s="384"/>
      <c r="B133" s="66"/>
      <c r="C133" s="378" t="s">
        <v>290</v>
      </c>
      <c r="D133" s="316" t="s">
        <v>290</v>
      </c>
      <c r="E133" s="356" t="s">
        <v>290</v>
      </c>
      <c r="F133" s="356" t="s">
        <v>290</v>
      </c>
      <c r="G133" s="317" t="s">
        <v>290</v>
      </c>
      <c r="H133" s="136"/>
      <c r="I133" s="321" t="s">
        <v>290</v>
      </c>
      <c r="J133" s="66"/>
      <c r="K133" s="66"/>
      <c r="L133" s="321" t="s">
        <v>290</v>
      </c>
      <c r="M133" s="324" t="s">
        <v>290</v>
      </c>
      <c r="N133" s="317" t="s">
        <v>290</v>
      </c>
      <c r="O133" s="66"/>
      <c r="P133" s="327" t="s">
        <v>290</v>
      </c>
      <c r="Q133" s="328" t="s">
        <v>290</v>
      </c>
      <c r="R133" s="66"/>
      <c r="S133" s="333" t="s">
        <v>290</v>
      </c>
      <c r="T133" s="334" t="s">
        <v>290</v>
      </c>
      <c r="U133" s="66"/>
      <c r="V133" s="339" t="s">
        <v>290</v>
      </c>
      <c r="W133" s="340" t="s">
        <v>290</v>
      </c>
      <c r="X133" s="66"/>
      <c r="Y133" s="350" t="s">
        <v>290</v>
      </c>
      <c r="Z133" s="66"/>
      <c r="AA133" s="327" t="s">
        <v>290</v>
      </c>
      <c r="AB133" s="328" t="s">
        <v>290</v>
      </c>
      <c r="AC133" s="66"/>
      <c r="AD133" s="333" t="s">
        <v>290</v>
      </c>
      <c r="AE133" s="334" t="s">
        <v>290</v>
      </c>
      <c r="AF133" s="66"/>
      <c r="AG133" s="339" t="s">
        <v>290</v>
      </c>
      <c r="AH133" s="340" t="s">
        <v>290</v>
      </c>
      <c r="AI133" s="66"/>
      <c r="AJ133" s="350" t="s">
        <v>290</v>
      </c>
      <c r="AK133" s="66"/>
      <c r="AL133" s="327" t="s">
        <v>290</v>
      </c>
      <c r="AM133" s="328" t="s">
        <v>290</v>
      </c>
      <c r="AN133" s="66"/>
      <c r="AO133" s="333" t="s">
        <v>290</v>
      </c>
      <c r="AP133" s="334" t="s">
        <v>290</v>
      </c>
      <c r="AQ133" s="66"/>
      <c r="AR133" s="339" t="s">
        <v>290</v>
      </c>
      <c r="AS133" s="340" t="s">
        <v>290</v>
      </c>
      <c r="AT133" s="66"/>
      <c r="AU133" s="350" t="s">
        <v>290</v>
      </c>
      <c r="AV133" s="66"/>
      <c r="AW133" s="327" t="s">
        <v>290</v>
      </c>
      <c r="AX133" s="328" t="s">
        <v>290</v>
      </c>
      <c r="AY133" s="66"/>
      <c r="AZ133" s="333" t="s">
        <v>290</v>
      </c>
      <c r="BA133" s="334" t="s">
        <v>290</v>
      </c>
      <c r="BB133" s="66"/>
      <c r="BC133" s="339" t="s">
        <v>290</v>
      </c>
      <c r="BD133" s="340" t="s">
        <v>290</v>
      </c>
      <c r="BE133" s="66"/>
      <c r="BF133" s="350" t="s">
        <v>290</v>
      </c>
      <c r="BG133" s="66"/>
      <c r="BH133" s="384"/>
      <c r="BI133" s="66"/>
    </row>
    <row r="134" spans="1:61" x14ac:dyDescent="0.25">
      <c r="A134" s="384"/>
      <c r="B134" s="66"/>
      <c r="C134" s="378" t="s">
        <v>290</v>
      </c>
      <c r="D134" s="316" t="s">
        <v>290</v>
      </c>
      <c r="E134" s="356" t="s">
        <v>290</v>
      </c>
      <c r="F134" s="356" t="s">
        <v>290</v>
      </c>
      <c r="G134" s="317" t="s">
        <v>290</v>
      </c>
      <c r="H134" s="136"/>
      <c r="I134" s="321" t="s">
        <v>290</v>
      </c>
      <c r="J134" s="66"/>
      <c r="K134" s="66"/>
      <c r="L134" s="321" t="s">
        <v>290</v>
      </c>
      <c r="M134" s="324" t="s">
        <v>290</v>
      </c>
      <c r="N134" s="317" t="s">
        <v>290</v>
      </c>
      <c r="O134" s="66"/>
      <c r="P134" s="327" t="s">
        <v>290</v>
      </c>
      <c r="Q134" s="328" t="s">
        <v>290</v>
      </c>
      <c r="R134" s="66"/>
      <c r="S134" s="333" t="s">
        <v>290</v>
      </c>
      <c r="T134" s="334" t="s">
        <v>290</v>
      </c>
      <c r="U134" s="66"/>
      <c r="V134" s="339" t="s">
        <v>290</v>
      </c>
      <c r="W134" s="340" t="s">
        <v>290</v>
      </c>
      <c r="X134" s="66"/>
      <c r="Y134" s="350" t="s">
        <v>290</v>
      </c>
      <c r="Z134" s="66"/>
      <c r="AA134" s="327" t="s">
        <v>290</v>
      </c>
      <c r="AB134" s="328" t="s">
        <v>290</v>
      </c>
      <c r="AC134" s="66"/>
      <c r="AD134" s="333" t="s">
        <v>290</v>
      </c>
      <c r="AE134" s="334" t="s">
        <v>290</v>
      </c>
      <c r="AF134" s="66"/>
      <c r="AG134" s="339" t="s">
        <v>290</v>
      </c>
      <c r="AH134" s="340" t="s">
        <v>290</v>
      </c>
      <c r="AI134" s="66"/>
      <c r="AJ134" s="350" t="s">
        <v>290</v>
      </c>
      <c r="AK134" s="66"/>
      <c r="AL134" s="327" t="s">
        <v>290</v>
      </c>
      <c r="AM134" s="328" t="s">
        <v>290</v>
      </c>
      <c r="AN134" s="66"/>
      <c r="AO134" s="333" t="s">
        <v>290</v>
      </c>
      <c r="AP134" s="334" t="s">
        <v>290</v>
      </c>
      <c r="AQ134" s="66"/>
      <c r="AR134" s="339" t="s">
        <v>290</v>
      </c>
      <c r="AS134" s="340" t="s">
        <v>290</v>
      </c>
      <c r="AT134" s="66"/>
      <c r="AU134" s="350" t="s">
        <v>290</v>
      </c>
      <c r="AV134" s="66"/>
      <c r="AW134" s="327" t="s">
        <v>290</v>
      </c>
      <c r="AX134" s="328" t="s">
        <v>290</v>
      </c>
      <c r="AY134" s="66"/>
      <c r="AZ134" s="333" t="s">
        <v>290</v>
      </c>
      <c r="BA134" s="334" t="s">
        <v>290</v>
      </c>
      <c r="BB134" s="66"/>
      <c r="BC134" s="339" t="s">
        <v>290</v>
      </c>
      <c r="BD134" s="340" t="s">
        <v>290</v>
      </c>
      <c r="BE134" s="66"/>
      <c r="BF134" s="350" t="s">
        <v>290</v>
      </c>
      <c r="BG134" s="66"/>
      <c r="BH134" s="384"/>
      <c r="BI134" s="66"/>
    </row>
    <row r="135" spans="1:61" x14ac:dyDescent="0.25">
      <c r="A135" s="384"/>
      <c r="B135" s="66"/>
      <c r="C135" s="378" t="s">
        <v>290</v>
      </c>
      <c r="D135" s="316" t="s">
        <v>290</v>
      </c>
      <c r="E135" s="356" t="s">
        <v>290</v>
      </c>
      <c r="F135" s="356" t="s">
        <v>290</v>
      </c>
      <c r="G135" s="317" t="s">
        <v>290</v>
      </c>
      <c r="H135" s="136"/>
      <c r="I135" s="321" t="s">
        <v>290</v>
      </c>
      <c r="J135" s="66"/>
      <c r="K135" s="66"/>
      <c r="L135" s="321" t="s">
        <v>290</v>
      </c>
      <c r="M135" s="324" t="s">
        <v>290</v>
      </c>
      <c r="N135" s="317" t="s">
        <v>290</v>
      </c>
      <c r="O135" s="66"/>
      <c r="P135" s="327" t="s">
        <v>290</v>
      </c>
      <c r="Q135" s="328" t="s">
        <v>290</v>
      </c>
      <c r="R135" s="66"/>
      <c r="S135" s="333" t="s">
        <v>290</v>
      </c>
      <c r="T135" s="334" t="s">
        <v>290</v>
      </c>
      <c r="U135" s="66"/>
      <c r="V135" s="339" t="s">
        <v>290</v>
      </c>
      <c r="W135" s="340" t="s">
        <v>290</v>
      </c>
      <c r="X135" s="66"/>
      <c r="Y135" s="350" t="s">
        <v>290</v>
      </c>
      <c r="Z135" s="66"/>
      <c r="AA135" s="327" t="s">
        <v>290</v>
      </c>
      <c r="AB135" s="328" t="s">
        <v>290</v>
      </c>
      <c r="AC135" s="66"/>
      <c r="AD135" s="333" t="s">
        <v>290</v>
      </c>
      <c r="AE135" s="334" t="s">
        <v>290</v>
      </c>
      <c r="AF135" s="66"/>
      <c r="AG135" s="339" t="s">
        <v>290</v>
      </c>
      <c r="AH135" s="340" t="s">
        <v>290</v>
      </c>
      <c r="AI135" s="66"/>
      <c r="AJ135" s="350" t="s">
        <v>290</v>
      </c>
      <c r="AK135" s="66"/>
      <c r="AL135" s="327" t="s">
        <v>290</v>
      </c>
      <c r="AM135" s="328" t="s">
        <v>290</v>
      </c>
      <c r="AN135" s="66"/>
      <c r="AO135" s="333" t="s">
        <v>290</v>
      </c>
      <c r="AP135" s="334" t="s">
        <v>290</v>
      </c>
      <c r="AQ135" s="66"/>
      <c r="AR135" s="339" t="s">
        <v>290</v>
      </c>
      <c r="AS135" s="340" t="s">
        <v>290</v>
      </c>
      <c r="AT135" s="66"/>
      <c r="AU135" s="350" t="s">
        <v>290</v>
      </c>
      <c r="AV135" s="66"/>
      <c r="AW135" s="327" t="s">
        <v>290</v>
      </c>
      <c r="AX135" s="328" t="s">
        <v>290</v>
      </c>
      <c r="AY135" s="66"/>
      <c r="AZ135" s="333" t="s">
        <v>290</v>
      </c>
      <c r="BA135" s="334" t="s">
        <v>290</v>
      </c>
      <c r="BB135" s="66"/>
      <c r="BC135" s="339" t="s">
        <v>290</v>
      </c>
      <c r="BD135" s="340" t="s">
        <v>290</v>
      </c>
      <c r="BE135" s="66"/>
      <c r="BF135" s="350" t="s">
        <v>290</v>
      </c>
      <c r="BG135" s="66"/>
      <c r="BH135" s="384"/>
      <c r="BI135" s="66"/>
    </row>
    <row r="136" spans="1:61" x14ac:dyDescent="0.25">
      <c r="A136" s="384"/>
      <c r="B136" s="66"/>
      <c r="C136" s="378" t="s">
        <v>290</v>
      </c>
      <c r="D136" s="316" t="s">
        <v>290</v>
      </c>
      <c r="E136" s="356" t="s">
        <v>290</v>
      </c>
      <c r="F136" s="356" t="s">
        <v>290</v>
      </c>
      <c r="G136" s="317" t="s">
        <v>290</v>
      </c>
      <c r="H136" s="136"/>
      <c r="I136" s="321" t="s">
        <v>290</v>
      </c>
      <c r="J136" s="66"/>
      <c r="K136" s="66"/>
      <c r="L136" s="321" t="s">
        <v>290</v>
      </c>
      <c r="M136" s="324" t="s">
        <v>290</v>
      </c>
      <c r="N136" s="317" t="s">
        <v>290</v>
      </c>
      <c r="O136" s="66"/>
      <c r="P136" s="327" t="s">
        <v>290</v>
      </c>
      <c r="Q136" s="328" t="s">
        <v>290</v>
      </c>
      <c r="R136" s="66"/>
      <c r="S136" s="333" t="s">
        <v>290</v>
      </c>
      <c r="T136" s="334" t="s">
        <v>290</v>
      </c>
      <c r="U136" s="66"/>
      <c r="V136" s="339" t="s">
        <v>290</v>
      </c>
      <c r="W136" s="340" t="s">
        <v>290</v>
      </c>
      <c r="X136" s="66"/>
      <c r="Y136" s="350" t="s">
        <v>290</v>
      </c>
      <c r="Z136" s="66"/>
      <c r="AA136" s="327" t="s">
        <v>290</v>
      </c>
      <c r="AB136" s="328" t="s">
        <v>290</v>
      </c>
      <c r="AC136" s="66"/>
      <c r="AD136" s="333" t="s">
        <v>290</v>
      </c>
      <c r="AE136" s="334" t="s">
        <v>290</v>
      </c>
      <c r="AF136" s="66"/>
      <c r="AG136" s="339" t="s">
        <v>290</v>
      </c>
      <c r="AH136" s="340" t="s">
        <v>290</v>
      </c>
      <c r="AI136" s="66"/>
      <c r="AJ136" s="350" t="s">
        <v>290</v>
      </c>
      <c r="AK136" s="66"/>
      <c r="AL136" s="327" t="s">
        <v>290</v>
      </c>
      <c r="AM136" s="328" t="s">
        <v>290</v>
      </c>
      <c r="AN136" s="66"/>
      <c r="AO136" s="333" t="s">
        <v>290</v>
      </c>
      <c r="AP136" s="334" t="s">
        <v>290</v>
      </c>
      <c r="AQ136" s="66"/>
      <c r="AR136" s="339" t="s">
        <v>290</v>
      </c>
      <c r="AS136" s="340" t="s">
        <v>290</v>
      </c>
      <c r="AT136" s="66"/>
      <c r="AU136" s="350" t="s">
        <v>290</v>
      </c>
      <c r="AV136" s="66"/>
      <c r="AW136" s="327" t="s">
        <v>290</v>
      </c>
      <c r="AX136" s="328" t="s">
        <v>290</v>
      </c>
      <c r="AY136" s="66"/>
      <c r="AZ136" s="333" t="s">
        <v>290</v>
      </c>
      <c r="BA136" s="334" t="s">
        <v>290</v>
      </c>
      <c r="BB136" s="66"/>
      <c r="BC136" s="339" t="s">
        <v>290</v>
      </c>
      <c r="BD136" s="340" t="s">
        <v>290</v>
      </c>
      <c r="BE136" s="66"/>
      <c r="BF136" s="350" t="s">
        <v>290</v>
      </c>
      <c r="BG136" s="66"/>
      <c r="BH136" s="384"/>
      <c r="BI136" s="66"/>
    </row>
    <row r="137" spans="1:61" x14ac:dyDescent="0.25">
      <c r="A137" s="384"/>
      <c r="B137" s="66"/>
      <c r="C137" s="378" t="s">
        <v>290</v>
      </c>
      <c r="D137" s="316" t="s">
        <v>290</v>
      </c>
      <c r="E137" s="356" t="s">
        <v>290</v>
      </c>
      <c r="F137" s="356" t="s">
        <v>290</v>
      </c>
      <c r="G137" s="317" t="s">
        <v>290</v>
      </c>
      <c r="H137" s="136"/>
      <c r="I137" s="321" t="s">
        <v>290</v>
      </c>
      <c r="J137" s="66"/>
      <c r="K137" s="66"/>
      <c r="L137" s="321" t="s">
        <v>290</v>
      </c>
      <c r="M137" s="324" t="s">
        <v>290</v>
      </c>
      <c r="N137" s="317" t="s">
        <v>290</v>
      </c>
      <c r="O137" s="66"/>
      <c r="P137" s="327" t="s">
        <v>290</v>
      </c>
      <c r="Q137" s="328" t="s">
        <v>290</v>
      </c>
      <c r="R137" s="66"/>
      <c r="S137" s="333" t="s">
        <v>290</v>
      </c>
      <c r="T137" s="334" t="s">
        <v>290</v>
      </c>
      <c r="U137" s="66"/>
      <c r="V137" s="339" t="s">
        <v>290</v>
      </c>
      <c r="W137" s="340" t="s">
        <v>290</v>
      </c>
      <c r="X137" s="66"/>
      <c r="Y137" s="350" t="s">
        <v>290</v>
      </c>
      <c r="Z137" s="66"/>
      <c r="AA137" s="327" t="s">
        <v>290</v>
      </c>
      <c r="AB137" s="328" t="s">
        <v>290</v>
      </c>
      <c r="AC137" s="66"/>
      <c r="AD137" s="333" t="s">
        <v>290</v>
      </c>
      <c r="AE137" s="334" t="s">
        <v>290</v>
      </c>
      <c r="AF137" s="66"/>
      <c r="AG137" s="339" t="s">
        <v>290</v>
      </c>
      <c r="AH137" s="340" t="s">
        <v>290</v>
      </c>
      <c r="AI137" s="66"/>
      <c r="AJ137" s="350" t="s">
        <v>290</v>
      </c>
      <c r="AK137" s="66"/>
      <c r="AL137" s="327" t="s">
        <v>290</v>
      </c>
      <c r="AM137" s="328" t="s">
        <v>290</v>
      </c>
      <c r="AN137" s="66"/>
      <c r="AO137" s="333" t="s">
        <v>290</v>
      </c>
      <c r="AP137" s="334" t="s">
        <v>290</v>
      </c>
      <c r="AQ137" s="66"/>
      <c r="AR137" s="339" t="s">
        <v>290</v>
      </c>
      <c r="AS137" s="340" t="s">
        <v>290</v>
      </c>
      <c r="AT137" s="66"/>
      <c r="AU137" s="350" t="s">
        <v>290</v>
      </c>
      <c r="AV137" s="66"/>
      <c r="AW137" s="327" t="s">
        <v>290</v>
      </c>
      <c r="AX137" s="328" t="s">
        <v>290</v>
      </c>
      <c r="AY137" s="66"/>
      <c r="AZ137" s="333" t="s">
        <v>290</v>
      </c>
      <c r="BA137" s="334" t="s">
        <v>290</v>
      </c>
      <c r="BB137" s="66"/>
      <c r="BC137" s="339" t="s">
        <v>290</v>
      </c>
      <c r="BD137" s="340" t="s">
        <v>290</v>
      </c>
      <c r="BE137" s="66"/>
      <c r="BF137" s="350" t="s">
        <v>290</v>
      </c>
      <c r="BG137" s="66"/>
      <c r="BH137" s="384"/>
      <c r="BI137" s="66"/>
    </row>
    <row r="138" spans="1:61" x14ac:dyDescent="0.25">
      <c r="A138" s="384"/>
      <c r="B138" s="66"/>
      <c r="C138" s="378" t="s">
        <v>290</v>
      </c>
      <c r="D138" s="316" t="s">
        <v>290</v>
      </c>
      <c r="E138" s="356" t="s">
        <v>290</v>
      </c>
      <c r="F138" s="356" t="s">
        <v>290</v>
      </c>
      <c r="G138" s="317" t="s">
        <v>290</v>
      </c>
      <c r="H138" s="136"/>
      <c r="I138" s="321" t="s">
        <v>290</v>
      </c>
      <c r="J138" s="66"/>
      <c r="K138" s="66"/>
      <c r="L138" s="321" t="s">
        <v>290</v>
      </c>
      <c r="M138" s="324" t="s">
        <v>290</v>
      </c>
      <c r="N138" s="317" t="s">
        <v>290</v>
      </c>
      <c r="O138" s="66"/>
      <c r="P138" s="327" t="s">
        <v>290</v>
      </c>
      <c r="Q138" s="328" t="s">
        <v>290</v>
      </c>
      <c r="R138" s="66"/>
      <c r="S138" s="333" t="s">
        <v>290</v>
      </c>
      <c r="T138" s="334" t="s">
        <v>290</v>
      </c>
      <c r="U138" s="66"/>
      <c r="V138" s="339" t="s">
        <v>290</v>
      </c>
      <c r="W138" s="340" t="s">
        <v>290</v>
      </c>
      <c r="X138" s="66"/>
      <c r="Y138" s="350" t="s">
        <v>290</v>
      </c>
      <c r="Z138" s="66"/>
      <c r="AA138" s="327" t="s">
        <v>290</v>
      </c>
      <c r="AB138" s="328" t="s">
        <v>290</v>
      </c>
      <c r="AC138" s="66"/>
      <c r="AD138" s="333" t="s">
        <v>290</v>
      </c>
      <c r="AE138" s="334" t="s">
        <v>290</v>
      </c>
      <c r="AF138" s="66"/>
      <c r="AG138" s="339" t="s">
        <v>290</v>
      </c>
      <c r="AH138" s="340" t="s">
        <v>290</v>
      </c>
      <c r="AI138" s="66"/>
      <c r="AJ138" s="350" t="s">
        <v>290</v>
      </c>
      <c r="AK138" s="66"/>
      <c r="AL138" s="327" t="s">
        <v>290</v>
      </c>
      <c r="AM138" s="328" t="s">
        <v>290</v>
      </c>
      <c r="AN138" s="66"/>
      <c r="AO138" s="333" t="s">
        <v>290</v>
      </c>
      <c r="AP138" s="334" t="s">
        <v>290</v>
      </c>
      <c r="AQ138" s="66"/>
      <c r="AR138" s="339" t="s">
        <v>290</v>
      </c>
      <c r="AS138" s="340" t="s">
        <v>290</v>
      </c>
      <c r="AT138" s="66"/>
      <c r="AU138" s="350" t="s">
        <v>290</v>
      </c>
      <c r="AV138" s="66"/>
      <c r="AW138" s="327" t="s">
        <v>290</v>
      </c>
      <c r="AX138" s="328" t="s">
        <v>290</v>
      </c>
      <c r="AY138" s="66"/>
      <c r="AZ138" s="333" t="s">
        <v>290</v>
      </c>
      <c r="BA138" s="334" t="s">
        <v>290</v>
      </c>
      <c r="BB138" s="66"/>
      <c r="BC138" s="339" t="s">
        <v>290</v>
      </c>
      <c r="BD138" s="340" t="s">
        <v>290</v>
      </c>
      <c r="BE138" s="66"/>
      <c r="BF138" s="350" t="s">
        <v>290</v>
      </c>
      <c r="BG138" s="66"/>
      <c r="BH138" s="384"/>
      <c r="BI138" s="66"/>
    </row>
    <row r="139" spans="1:61" x14ac:dyDescent="0.25">
      <c r="A139" s="384"/>
      <c r="B139" s="66"/>
      <c r="C139" s="378" t="s">
        <v>290</v>
      </c>
      <c r="D139" s="316" t="s">
        <v>290</v>
      </c>
      <c r="E139" s="356" t="s">
        <v>290</v>
      </c>
      <c r="F139" s="356" t="s">
        <v>290</v>
      </c>
      <c r="G139" s="317" t="s">
        <v>290</v>
      </c>
      <c r="H139" s="136"/>
      <c r="I139" s="321" t="s">
        <v>290</v>
      </c>
      <c r="J139" s="66"/>
      <c r="K139" s="66"/>
      <c r="L139" s="321" t="s">
        <v>290</v>
      </c>
      <c r="M139" s="324" t="s">
        <v>290</v>
      </c>
      <c r="N139" s="317" t="s">
        <v>290</v>
      </c>
      <c r="O139" s="66"/>
      <c r="P139" s="327" t="s">
        <v>290</v>
      </c>
      <c r="Q139" s="328" t="s">
        <v>290</v>
      </c>
      <c r="R139" s="66"/>
      <c r="S139" s="333" t="s">
        <v>290</v>
      </c>
      <c r="T139" s="334" t="s">
        <v>290</v>
      </c>
      <c r="U139" s="66"/>
      <c r="V139" s="339" t="s">
        <v>290</v>
      </c>
      <c r="W139" s="340" t="s">
        <v>290</v>
      </c>
      <c r="X139" s="66"/>
      <c r="Y139" s="350" t="s">
        <v>290</v>
      </c>
      <c r="Z139" s="66"/>
      <c r="AA139" s="327" t="s">
        <v>290</v>
      </c>
      <c r="AB139" s="328" t="s">
        <v>290</v>
      </c>
      <c r="AC139" s="66"/>
      <c r="AD139" s="333" t="s">
        <v>290</v>
      </c>
      <c r="AE139" s="334" t="s">
        <v>290</v>
      </c>
      <c r="AF139" s="66"/>
      <c r="AG139" s="339" t="s">
        <v>290</v>
      </c>
      <c r="AH139" s="340" t="s">
        <v>290</v>
      </c>
      <c r="AI139" s="66"/>
      <c r="AJ139" s="350" t="s">
        <v>290</v>
      </c>
      <c r="AK139" s="66"/>
      <c r="AL139" s="327" t="s">
        <v>290</v>
      </c>
      <c r="AM139" s="328" t="s">
        <v>290</v>
      </c>
      <c r="AN139" s="66"/>
      <c r="AO139" s="333" t="s">
        <v>290</v>
      </c>
      <c r="AP139" s="334" t="s">
        <v>290</v>
      </c>
      <c r="AQ139" s="66"/>
      <c r="AR139" s="339" t="s">
        <v>290</v>
      </c>
      <c r="AS139" s="340" t="s">
        <v>290</v>
      </c>
      <c r="AT139" s="66"/>
      <c r="AU139" s="350" t="s">
        <v>290</v>
      </c>
      <c r="AV139" s="66"/>
      <c r="AW139" s="327" t="s">
        <v>290</v>
      </c>
      <c r="AX139" s="328" t="s">
        <v>290</v>
      </c>
      <c r="AY139" s="66"/>
      <c r="AZ139" s="333" t="s">
        <v>290</v>
      </c>
      <c r="BA139" s="334" t="s">
        <v>290</v>
      </c>
      <c r="BB139" s="66"/>
      <c r="BC139" s="339" t="s">
        <v>290</v>
      </c>
      <c r="BD139" s="340" t="s">
        <v>290</v>
      </c>
      <c r="BE139" s="66"/>
      <c r="BF139" s="350" t="s">
        <v>290</v>
      </c>
      <c r="BG139" s="66"/>
      <c r="BH139" s="384"/>
      <c r="BI139" s="66"/>
    </row>
    <row r="140" spans="1:61" x14ac:dyDescent="0.25">
      <c r="A140" s="384"/>
      <c r="B140" s="66"/>
      <c r="C140" s="378" t="s">
        <v>290</v>
      </c>
      <c r="D140" s="316" t="s">
        <v>290</v>
      </c>
      <c r="E140" s="356" t="s">
        <v>290</v>
      </c>
      <c r="F140" s="356" t="s">
        <v>290</v>
      </c>
      <c r="G140" s="317" t="s">
        <v>290</v>
      </c>
      <c r="H140" s="136"/>
      <c r="I140" s="321" t="s">
        <v>290</v>
      </c>
      <c r="J140" s="66"/>
      <c r="K140" s="66"/>
      <c r="L140" s="321" t="s">
        <v>290</v>
      </c>
      <c r="M140" s="324" t="s">
        <v>290</v>
      </c>
      <c r="N140" s="317" t="s">
        <v>290</v>
      </c>
      <c r="O140" s="66"/>
      <c r="P140" s="327" t="s">
        <v>290</v>
      </c>
      <c r="Q140" s="328" t="s">
        <v>290</v>
      </c>
      <c r="R140" s="66"/>
      <c r="S140" s="333" t="s">
        <v>290</v>
      </c>
      <c r="T140" s="334" t="s">
        <v>290</v>
      </c>
      <c r="U140" s="66"/>
      <c r="V140" s="339" t="s">
        <v>290</v>
      </c>
      <c r="W140" s="340" t="s">
        <v>290</v>
      </c>
      <c r="X140" s="66"/>
      <c r="Y140" s="350" t="s">
        <v>290</v>
      </c>
      <c r="Z140" s="66"/>
      <c r="AA140" s="327" t="s">
        <v>290</v>
      </c>
      <c r="AB140" s="328" t="s">
        <v>290</v>
      </c>
      <c r="AC140" s="66"/>
      <c r="AD140" s="333" t="s">
        <v>290</v>
      </c>
      <c r="AE140" s="334" t="s">
        <v>290</v>
      </c>
      <c r="AF140" s="66"/>
      <c r="AG140" s="339" t="s">
        <v>290</v>
      </c>
      <c r="AH140" s="340" t="s">
        <v>290</v>
      </c>
      <c r="AI140" s="66"/>
      <c r="AJ140" s="350" t="s">
        <v>290</v>
      </c>
      <c r="AK140" s="66"/>
      <c r="AL140" s="327" t="s">
        <v>290</v>
      </c>
      <c r="AM140" s="328" t="s">
        <v>290</v>
      </c>
      <c r="AN140" s="66"/>
      <c r="AO140" s="333" t="s">
        <v>290</v>
      </c>
      <c r="AP140" s="334" t="s">
        <v>290</v>
      </c>
      <c r="AQ140" s="66"/>
      <c r="AR140" s="339" t="s">
        <v>290</v>
      </c>
      <c r="AS140" s="340" t="s">
        <v>290</v>
      </c>
      <c r="AT140" s="66"/>
      <c r="AU140" s="350" t="s">
        <v>290</v>
      </c>
      <c r="AV140" s="66"/>
      <c r="AW140" s="327" t="s">
        <v>290</v>
      </c>
      <c r="AX140" s="328" t="s">
        <v>290</v>
      </c>
      <c r="AY140" s="66"/>
      <c r="AZ140" s="333" t="s">
        <v>290</v>
      </c>
      <c r="BA140" s="334" t="s">
        <v>290</v>
      </c>
      <c r="BB140" s="66"/>
      <c r="BC140" s="339" t="s">
        <v>290</v>
      </c>
      <c r="BD140" s="340" t="s">
        <v>290</v>
      </c>
      <c r="BE140" s="66"/>
      <c r="BF140" s="350" t="s">
        <v>290</v>
      </c>
      <c r="BG140" s="66"/>
      <c r="BH140" s="384"/>
      <c r="BI140" s="66"/>
    </row>
    <row r="141" spans="1:61" x14ac:dyDescent="0.25">
      <c r="A141" s="384"/>
      <c r="B141" s="66"/>
      <c r="C141" s="378" t="s">
        <v>290</v>
      </c>
      <c r="D141" s="316" t="s">
        <v>290</v>
      </c>
      <c r="E141" s="356" t="s">
        <v>290</v>
      </c>
      <c r="F141" s="356" t="s">
        <v>290</v>
      </c>
      <c r="G141" s="317" t="s">
        <v>290</v>
      </c>
      <c r="H141" s="136"/>
      <c r="I141" s="321" t="s">
        <v>290</v>
      </c>
      <c r="J141" s="66"/>
      <c r="K141" s="66"/>
      <c r="L141" s="321" t="s">
        <v>290</v>
      </c>
      <c r="M141" s="324" t="s">
        <v>290</v>
      </c>
      <c r="N141" s="317" t="s">
        <v>290</v>
      </c>
      <c r="O141" s="66"/>
      <c r="P141" s="327" t="s">
        <v>290</v>
      </c>
      <c r="Q141" s="328" t="s">
        <v>290</v>
      </c>
      <c r="R141" s="66"/>
      <c r="S141" s="333" t="s">
        <v>290</v>
      </c>
      <c r="T141" s="334" t="s">
        <v>290</v>
      </c>
      <c r="U141" s="66"/>
      <c r="V141" s="339" t="s">
        <v>290</v>
      </c>
      <c r="W141" s="340" t="s">
        <v>290</v>
      </c>
      <c r="X141" s="66"/>
      <c r="Y141" s="350" t="s">
        <v>290</v>
      </c>
      <c r="Z141" s="66"/>
      <c r="AA141" s="327" t="s">
        <v>290</v>
      </c>
      <c r="AB141" s="328" t="s">
        <v>290</v>
      </c>
      <c r="AC141" s="66"/>
      <c r="AD141" s="333" t="s">
        <v>290</v>
      </c>
      <c r="AE141" s="334" t="s">
        <v>290</v>
      </c>
      <c r="AF141" s="66"/>
      <c r="AG141" s="339" t="s">
        <v>290</v>
      </c>
      <c r="AH141" s="340" t="s">
        <v>290</v>
      </c>
      <c r="AI141" s="66"/>
      <c r="AJ141" s="350" t="s">
        <v>290</v>
      </c>
      <c r="AK141" s="66"/>
      <c r="AL141" s="327" t="s">
        <v>290</v>
      </c>
      <c r="AM141" s="328" t="s">
        <v>290</v>
      </c>
      <c r="AN141" s="66"/>
      <c r="AO141" s="333" t="s">
        <v>290</v>
      </c>
      <c r="AP141" s="334" t="s">
        <v>290</v>
      </c>
      <c r="AQ141" s="66"/>
      <c r="AR141" s="339" t="s">
        <v>290</v>
      </c>
      <c r="AS141" s="340" t="s">
        <v>290</v>
      </c>
      <c r="AT141" s="66"/>
      <c r="AU141" s="350" t="s">
        <v>290</v>
      </c>
      <c r="AV141" s="66"/>
      <c r="AW141" s="327" t="s">
        <v>290</v>
      </c>
      <c r="AX141" s="328" t="s">
        <v>290</v>
      </c>
      <c r="AY141" s="66"/>
      <c r="AZ141" s="333" t="s">
        <v>290</v>
      </c>
      <c r="BA141" s="334" t="s">
        <v>290</v>
      </c>
      <c r="BB141" s="66"/>
      <c r="BC141" s="339" t="s">
        <v>290</v>
      </c>
      <c r="BD141" s="340" t="s">
        <v>290</v>
      </c>
      <c r="BE141" s="66"/>
      <c r="BF141" s="350" t="s">
        <v>290</v>
      </c>
      <c r="BG141" s="66"/>
      <c r="BH141" s="384"/>
      <c r="BI141" s="66"/>
    </row>
    <row r="142" spans="1:61" x14ac:dyDescent="0.25">
      <c r="A142" s="384"/>
      <c r="B142" s="66"/>
      <c r="C142" s="378" t="s">
        <v>290</v>
      </c>
      <c r="D142" s="316" t="s">
        <v>290</v>
      </c>
      <c r="E142" s="356" t="s">
        <v>290</v>
      </c>
      <c r="F142" s="356" t="s">
        <v>290</v>
      </c>
      <c r="G142" s="317" t="s">
        <v>290</v>
      </c>
      <c r="H142" s="136"/>
      <c r="I142" s="321" t="s">
        <v>290</v>
      </c>
      <c r="J142" s="66"/>
      <c r="K142" s="66"/>
      <c r="L142" s="321" t="s">
        <v>290</v>
      </c>
      <c r="M142" s="324" t="s">
        <v>290</v>
      </c>
      <c r="N142" s="317" t="s">
        <v>290</v>
      </c>
      <c r="O142" s="66"/>
      <c r="P142" s="327" t="s">
        <v>290</v>
      </c>
      <c r="Q142" s="328" t="s">
        <v>290</v>
      </c>
      <c r="R142" s="66"/>
      <c r="S142" s="333" t="s">
        <v>290</v>
      </c>
      <c r="T142" s="334" t="s">
        <v>290</v>
      </c>
      <c r="U142" s="66"/>
      <c r="V142" s="339" t="s">
        <v>290</v>
      </c>
      <c r="W142" s="340" t="s">
        <v>290</v>
      </c>
      <c r="X142" s="66"/>
      <c r="Y142" s="350" t="s">
        <v>290</v>
      </c>
      <c r="Z142" s="66"/>
      <c r="AA142" s="327" t="s">
        <v>290</v>
      </c>
      <c r="AB142" s="328" t="s">
        <v>290</v>
      </c>
      <c r="AC142" s="66"/>
      <c r="AD142" s="333" t="s">
        <v>290</v>
      </c>
      <c r="AE142" s="334" t="s">
        <v>290</v>
      </c>
      <c r="AF142" s="66"/>
      <c r="AG142" s="339" t="s">
        <v>290</v>
      </c>
      <c r="AH142" s="340" t="s">
        <v>290</v>
      </c>
      <c r="AI142" s="66"/>
      <c r="AJ142" s="350" t="s">
        <v>290</v>
      </c>
      <c r="AK142" s="66"/>
      <c r="AL142" s="327" t="s">
        <v>290</v>
      </c>
      <c r="AM142" s="328" t="s">
        <v>290</v>
      </c>
      <c r="AN142" s="66"/>
      <c r="AO142" s="333" t="s">
        <v>290</v>
      </c>
      <c r="AP142" s="334" t="s">
        <v>290</v>
      </c>
      <c r="AQ142" s="66"/>
      <c r="AR142" s="339" t="s">
        <v>290</v>
      </c>
      <c r="AS142" s="340" t="s">
        <v>290</v>
      </c>
      <c r="AT142" s="66"/>
      <c r="AU142" s="350" t="s">
        <v>290</v>
      </c>
      <c r="AV142" s="66"/>
      <c r="AW142" s="327" t="s">
        <v>290</v>
      </c>
      <c r="AX142" s="328" t="s">
        <v>290</v>
      </c>
      <c r="AY142" s="66"/>
      <c r="AZ142" s="333" t="s">
        <v>290</v>
      </c>
      <c r="BA142" s="334" t="s">
        <v>290</v>
      </c>
      <c r="BB142" s="66"/>
      <c r="BC142" s="339" t="s">
        <v>290</v>
      </c>
      <c r="BD142" s="340" t="s">
        <v>290</v>
      </c>
      <c r="BE142" s="66"/>
      <c r="BF142" s="350" t="s">
        <v>290</v>
      </c>
      <c r="BG142" s="66"/>
      <c r="BH142" s="384"/>
      <c r="BI142" s="66"/>
    </row>
    <row r="143" spans="1:61" x14ac:dyDescent="0.25">
      <c r="A143" s="384"/>
      <c r="B143" s="66"/>
      <c r="C143" s="378" t="s">
        <v>290</v>
      </c>
      <c r="D143" s="316" t="s">
        <v>290</v>
      </c>
      <c r="E143" s="356" t="s">
        <v>290</v>
      </c>
      <c r="F143" s="356" t="s">
        <v>290</v>
      </c>
      <c r="G143" s="317" t="s">
        <v>290</v>
      </c>
      <c r="H143" s="136"/>
      <c r="I143" s="321" t="s">
        <v>290</v>
      </c>
      <c r="J143" s="66"/>
      <c r="K143" s="66"/>
      <c r="L143" s="321" t="s">
        <v>290</v>
      </c>
      <c r="M143" s="324" t="s">
        <v>290</v>
      </c>
      <c r="N143" s="317" t="s">
        <v>290</v>
      </c>
      <c r="O143" s="66"/>
      <c r="P143" s="327" t="s">
        <v>290</v>
      </c>
      <c r="Q143" s="328" t="s">
        <v>290</v>
      </c>
      <c r="R143" s="66"/>
      <c r="S143" s="333" t="s">
        <v>290</v>
      </c>
      <c r="T143" s="334" t="s">
        <v>290</v>
      </c>
      <c r="U143" s="66"/>
      <c r="V143" s="339" t="s">
        <v>290</v>
      </c>
      <c r="W143" s="340" t="s">
        <v>290</v>
      </c>
      <c r="X143" s="66"/>
      <c r="Y143" s="350" t="s">
        <v>290</v>
      </c>
      <c r="Z143" s="66"/>
      <c r="AA143" s="327" t="s">
        <v>290</v>
      </c>
      <c r="AB143" s="328" t="s">
        <v>290</v>
      </c>
      <c r="AC143" s="66"/>
      <c r="AD143" s="333" t="s">
        <v>290</v>
      </c>
      <c r="AE143" s="334" t="s">
        <v>290</v>
      </c>
      <c r="AF143" s="66"/>
      <c r="AG143" s="339" t="s">
        <v>290</v>
      </c>
      <c r="AH143" s="340" t="s">
        <v>290</v>
      </c>
      <c r="AI143" s="66"/>
      <c r="AJ143" s="350" t="s">
        <v>290</v>
      </c>
      <c r="AK143" s="66"/>
      <c r="AL143" s="327" t="s">
        <v>290</v>
      </c>
      <c r="AM143" s="328" t="s">
        <v>290</v>
      </c>
      <c r="AN143" s="66"/>
      <c r="AO143" s="333" t="s">
        <v>290</v>
      </c>
      <c r="AP143" s="334" t="s">
        <v>290</v>
      </c>
      <c r="AQ143" s="66"/>
      <c r="AR143" s="339" t="s">
        <v>290</v>
      </c>
      <c r="AS143" s="340" t="s">
        <v>290</v>
      </c>
      <c r="AT143" s="66"/>
      <c r="AU143" s="350" t="s">
        <v>290</v>
      </c>
      <c r="AV143" s="66"/>
      <c r="AW143" s="327" t="s">
        <v>290</v>
      </c>
      <c r="AX143" s="328" t="s">
        <v>290</v>
      </c>
      <c r="AY143" s="66"/>
      <c r="AZ143" s="333" t="s">
        <v>290</v>
      </c>
      <c r="BA143" s="334" t="s">
        <v>290</v>
      </c>
      <c r="BB143" s="66"/>
      <c r="BC143" s="339" t="s">
        <v>290</v>
      </c>
      <c r="BD143" s="340" t="s">
        <v>290</v>
      </c>
      <c r="BE143" s="66"/>
      <c r="BF143" s="350" t="s">
        <v>290</v>
      </c>
      <c r="BG143" s="66"/>
      <c r="BH143" s="384"/>
      <c r="BI143" s="66"/>
    </row>
    <row r="144" spans="1:61" x14ac:dyDescent="0.25">
      <c r="A144" s="384"/>
      <c r="B144" s="66"/>
      <c r="C144" s="378" t="s">
        <v>290</v>
      </c>
      <c r="D144" s="316" t="s">
        <v>290</v>
      </c>
      <c r="E144" s="356" t="s">
        <v>290</v>
      </c>
      <c r="F144" s="356" t="s">
        <v>290</v>
      </c>
      <c r="G144" s="317" t="s">
        <v>290</v>
      </c>
      <c r="H144" s="136"/>
      <c r="I144" s="321" t="s">
        <v>290</v>
      </c>
      <c r="J144" s="66"/>
      <c r="K144" s="66"/>
      <c r="L144" s="321" t="s">
        <v>290</v>
      </c>
      <c r="M144" s="324" t="s">
        <v>290</v>
      </c>
      <c r="N144" s="317" t="s">
        <v>290</v>
      </c>
      <c r="O144" s="66"/>
      <c r="P144" s="327" t="s">
        <v>290</v>
      </c>
      <c r="Q144" s="328" t="s">
        <v>290</v>
      </c>
      <c r="R144" s="66"/>
      <c r="S144" s="333" t="s">
        <v>290</v>
      </c>
      <c r="T144" s="334" t="s">
        <v>290</v>
      </c>
      <c r="U144" s="66"/>
      <c r="V144" s="339" t="s">
        <v>290</v>
      </c>
      <c r="W144" s="340" t="s">
        <v>290</v>
      </c>
      <c r="X144" s="66"/>
      <c r="Y144" s="350" t="s">
        <v>290</v>
      </c>
      <c r="Z144" s="66"/>
      <c r="AA144" s="327" t="s">
        <v>290</v>
      </c>
      <c r="AB144" s="328" t="s">
        <v>290</v>
      </c>
      <c r="AC144" s="66"/>
      <c r="AD144" s="333" t="s">
        <v>290</v>
      </c>
      <c r="AE144" s="334" t="s">
        <v>290</v>
      </c>
      <c r="AF144" s="66"/>
      <c r="AG144" s="339" t="s">
        <v>290</v>
      </c>
      <c r="AH144" s="340" t="s">
        <v>290</v>
      </c>
      <c r="AI144" s="66"/>
      <c r="AJ144" s="350" t="s">
        <v>290</v>
      </c>
      <c r="AK144" s="66"/>
      <c r="AL144" s="327" t="s">
        <v>290</v>
      </c>
      <c r="AM144" s="328" t="s">
        <v>290</v>
      </c>
      <c r="AN144" s="66"/>
      <c r="AO144" s="333" t="s">
        <v>290</v>
      </c>
      <c r="AP144" s="334" t="s">
        <v>290</v>
      </c>
      <c r="AQ144" s="66"/>
      <c r="AR144" s="339" t="s">
        <v>290</v>
      </c>
      <c r="AS144" s="340" t="s">
        <v>290</v>
      </c>
      <c r="AT144" s="66"/>
      <c r="AU144" s="350" t="s">
        <v>290</v>
      </c>
      <c r="AV144" s="66"/>
      <c r="AW144" s="327" t="s">
        <v>290</v>
      </c>
      <c r="AX144" s="328" t="s">
        <v>290</v>
      </c>
      <c r="AY144" s="66"/>
      <c r="AZ144" s="333" t="s">
        <v>290</v>
      </c>
      <c r="BA144" s="334" t="s">
        <v>290</v>
      </c>
      <c r="BB144" s="66"/>
      <c r="BC144" s="339" t="s">
        <v>290</v>
      </c>
      <c r="BD144" s="340" t="s">
        <v>290</v>
      </c>
      <c r="BE144" s="66"/>
      <c r="BF144" s="350" t="s">
        <v>290</v>
      </c>
      <c r="BG144" s="66"/>
      <c r="BH144" s="384"/>
      <c r="BI144" s="66"/>
    </row>
    <row r="145" spans="1:61" x14ac:dyDescent="0.25">
      <c r="A145" s="384"/>
      <c r="B145" s="66"/>
      <c r="C145" s="378" t="s">
        <v>290</v>
      </c>
      <c r="D145" s="316" t="s">
        <v>290</v>
      </c>
      <c r="E145" s="356" t="s">
        <v>290</v>
      </c>
      <c r="F145" s="356" t="s">
        <v>290</v>
      </c>
      <c r="G145" s="317" t="s">
        <v>290</v>
      </c>
      <c r="H145" s="136"/>
      <c r="I145" s="321" t="s">
        <v>290</v>
      </c>
      <c r="J145" s="66"/>
      <c r="K145" s="66"/>
      <c r="L145" s="321" t="s">
        <v>290</v>
      </c>
      <c r="M145" s="324" t="s">
        <v>290</v>
      </c>
      <c r="N145" s="317" t="s">
        <v>290</v>
      </c>
      <c r="O145" s="66"/>
      <c r="P145" s="327" t="s">
        <v>290</v>
      </c>
      <c r="Q145" s="328" t="s">
        <v>290</v>
      </c>
      <c r="R145" s="66"/>
      <c r="S145" s="333" t="s">
        <v>290</v>
      </c>
      <c r="T145" s="334" t="s">
        <v>290</v>
      </c>
      <c r="U145" s="66"/>
      <c r="V145" s="339" t="s">
        <v>290</v>
      </c>
      <c r="W145" s="340" t="s">
        <v>290</v>
      </c>
      <c r="X145" s="66"/>
      <c r="Y145" s="350" t="s">
        <v>290</v>
      </c>
      <c r="Z145" s="66"/>
      <c r="AA145" s="327" t="s">
        <v>290</v>
      </c>
      <c r="AB145" s="328" t="s">
        <v>290</v>
      </c>
      <c r="AC145" s="66"/>
      <c r="AD145" s="333" t="s">
        <v>290</v>
      </c>
      <c r="AE145" s="334" t="s">
        <v>290</v>
      </c>
      <c r="AF145" s="66"/>
      <c r="AG145" s="339" t="s">
        <v>290</v>
      </c>
      <c r="AH145" s="340" t="s">
        <v>290</v>
      </c>
      <c r="AI145" s="66"/>
      <c r="AJ145" s="350" t="s">
        <v>290</v>
      </c>
      <c r="AK145" s="66"/>
      <c r="AL145" s="327" t="s">
        <v>290</v>
      </c>
      <c r="AM145" s="328" t="s">
        <v>290</v>
      </c>
      <c r="AN145" s="66"/>
      <c r="AO145" s="333" t="s">
        <v>290</v>
      </c>
      <c r="AP145" s="334" t="s">
        <v>290</v>
      </c>
      <c r="AQ145" s="66"/>
      <c r="AR145" s="339" t="s">
        <v>290</v>
      </c>
      <c r="AS145" s="340" t="s">
        <v>290</v>
      </c>
      <c r="AT145" s="66"/>
      <c r="AU145" s="350" t="s">
        <v>290</v>
      </c>
      <c r="AV145" s="66"/>
      <c r="AW145" s="327" t="s">
        <v>290</v>
      </c>
      <c r="AX145" s="328" t="s">
        <v>290</v>
      </c>
      <c r="AY145" s="66"/>
      <c r="AZ145" s="333" t="s">
        <v>290</v>
      </c>
      <c r="BA145" s="334" t="s">
        <v>290</v>
      </c>
      <c r="BB145" s="66"/>
      <c r="BC145" s="339" t="s">
        <v>290</v>
      </c>
      <c r="BD145" s="340" t="s">
        <v>290</v>
      </c>
      <c r="BE145" s="66"/>
      <c r="BF145" s="350" t="s">
        <v>290</v>
      </c>
      <c r="BG145" s="66"/>
      <c r="BH145" s="384"/>
      <c r="BI145" s="66"/>
    </row>
    <row r="146" spans="1:61" x14ac:dyDescent="0.25">
      <c r="A146" s="384"/>
      <c r="B146" s="66"/>
      <c r="C146" s="378" t="s">
        <v>290</v>
      </c>
      <c r="D146" s="316" t="s">
        <v>290</v>
      </c>
      <c r="E146" s="356" t="s">
        <v>290</v>
      </c>
      <c r="F146" s="356" t="s">
        <v>290</v>
      </c>
      <c r="G146" s="317" t="s">
        <v>290</v>
      </c>
      <c r="H146" s="136"/>
      <c r="I146" s="321" t="s">
        <v>290</v>
      </c>
      <c r="J146" s="66"/>
      <c r="K146" s="66"/>
      <c r="L146" s="321" t="s">
        <v>290</v>
      </c>
      <c r="M146" s="324" t="s">
        <v>290</v>
      </c>
      <c r="N146" s="317" t="s">
        <v>290</v>
      </c>
      <c r="O146" s="66"/>
      <c r="P146" s="327" t="s">
        <v>290</v>
      </c>
      <c r="Q146" s="328" t="s">
        <v>290</v>
      </c>
      <c r="R146" s="66"/>
      <c r="S146" s="333" t="s">
        <v>290</v>
      </c>
      <c r="T146" s="334" t="s">
        <v>290</v>
      </c>
      <c r="U146" s="66"/>
      <c r="V146" s="339" t="s">
        <v>290</v>
      </c>
      <c r="W146" s="340" t="s">
        <v>290</v>
      </c>
      <c r="X146" s="66"/>
      <c r="Y146" s="350" t="s">
        <v>290</v>
      </c>
      <c r="Z146" s="66"/>
      <c r="AA146" s="327" t="s">
        <v>290</v>
      </c>
      <c r="AB146" s="328" t="s">
        <v>290</v>
      </c>
      <c r="AC146" s="66"/>
      <c r="AD146" s="333" t="s">
        <v>290</v>
      </c>
      <c r="AE146" s="334" t="s">
        <v>290</v>
      </c>
      <c r="AF146" s="66"/>
      <c r="AG146" s="339" t="s">
        <v>290</v>
      </c>
      <c r="AH146" s="340" t="s">
        <v>290</v>
      </c>
      <c r="AI146" s="66"/>
      <c r="AJ146" s="350" t="s">
        <v>290</v>
      </c>
      <c r="AK146" s="66"/>
      <c r="AL146" s="327" t="s">
        <v>290</v>
      </c>
      <c r="AM146" s="328" t="s">
        <v>290</v>
      </c>
      <c r="AN146" s="66"/>
      <c r="AO146" s="333" t="s">
        <v>290</v>
      </c>
      <c r="AP146" s="334" t="s">
        <v>290</v>
      </c>
      <c r="AQ146" s="66"/>
      <c r="AR146" s="339" t="s">
        <v>290</v>
      </c>
      <c r="AS146" s="340" t="s">
        <v>290</v>
      </c>
      <c r="AT146" s="66"/>
      <c r="AU146" s="350" t="s">
        <v>290</v>
      </c>
      <c r="AV146" s="66"/>
      <c r="AW146" s="327" t="s">
        <v>290</v>
      </c>
      <c r="AX146" s="328" t="s">
        <v>290</v>
      </c>
      <c r="AY146" s="66"/>
      <c r="AZ146" s="333" t="s">
        <v>290</v>
      </c>
      <c r="BA146" s="334" t="s">
        <v>290</v>
      </c>
      <c r="BB146" s="66"/>
      <c r="BC146" s="339" t="s">
        <v>290</v>
      </c>
      <c r="BD146" s="340" t="s">
        <v>290</v>
      </c>
      <c r="BE146" s="66"/>
      <c r="BF146" s="350" t="s">
        <v>290</v>
      </c>
      <c r="BG146" s="66"/>
      <c r="BH146" s="384"/>
      <c r="BI146" s="66"/>
    </row>
    <row r="147" spans="1:61" x14ac:dyDescent="0.25">
      <c r="A147" s="384"/>
      <c r="B147" s="66"/>
      <c r="C147" s="378" t="s">
        <v>290</v>
      </c>
      <c r="D147" s="316" t="s">
        <v>290</v>
      </c>
      <c r="E147" s="356" t="s">
        <v>290</v>
      </c>
      <c r="F147" s="356" t="s">
        <v>290</v>
      </c>
      <c r="G147" s="317" t="s">
        <v>290</v>
      </c>
      <c r="H147" s="136"/>
      <c r="I147" s="321" t="s">
        <v>290</v>
      </c>
      <c r="J147" s="66"/>
      <c r="K147" s="66"/>
      <c r="L147" s="321" t="s">
        <v>290</v>
      </c>
      <c r="M147" s="324" t="s">
        <v>290</v>
      </c>
      <c r="N147" s="317" t="s">
        <v>290</v>
      </c>
      <c r="O147" s="66"/>
      <c r="P147" s="327" t="s">
        <v>290</v>
      </c>
      <c r="Q147" s="328" t="s">
        <v>290</v>
      </c>
      <c r="R147" s="66"/>
      <c r="S147" s="333" t="s">
        <v>290</v>
      </c>
      <c r="T147" s="334" t="s">
        <v>290</v>
      </c>
      <c r="U147" s="66"/>
      <c r="V147" s="339" t="s">
        <v>290</v>
      </c>
      <c r="W147" s="340" t="s">
        <v>290</v>
      </c>
      <c r="X147" s="66"/>
      <c r="Y147" s="350" t="s">
        <v>290</v>
      </c>
      <c r="Z147" s="66"/>
      <c r="AA147" s="327" t="s">
        <v>290</v>
      </c>
      <c r="AB147" s="328" t="s">
        <v>290</v>
      </c>
      <c r="AC147" s="66"/>
      <c r="AD147" s="333" t="s">
        <v>290</v>
      </c>
      <c r="AE147" s="334" t="s">
        <v>290</v>
      </c>
      <c r="AF147" s="66"/>
      <c r="AG147" s="339" t="s">
        <v>290</v>
      </c>
      <c r="AH147" s="340" t="s">
        <v>290</v>
      </c>
      <c r="AI147" s="66"/>
      <c r="AJ147" s="350" t="s">
        <v>290</v>
      </c>
      <c r="AK147" s="66"/>
      <c r="AL147" s="327" t="s">
        <v>290</v>
      </c>
      <c r="AM147" s="328" t="s">
        <v>290</v>
      </c>
      <c r="AN147" s="66"/>
      <c r="AO147" s="333" t="s">
        <v>290</v>
      </c>
      <c r="AP147" s="334" t="s">
        <v>290</v>
      </c>
      <c r="AQ147" s="66"/>
      <c r="AR147" s="339" t="s">
        <v>290</v>
      </c>
      <c r="AS147" s="340" t="s">
        <v>290</v>
      </c>
      <c r="AT147" s="66"/>
      <c r="AU147" s="350" t="s">
        <v>290</v>
      </c>
      <c r="AV147" s="66"/>
      <c r="AW147" s="327" t="s">
        <v>290</v>
      </c>
      <c r="AX147" s="328" t="s">
        <v>290</v>
      </c>
      <c r="AY147" s="66"/>
      <c r="AZ147" s="333" t="s">
        <v>290</v>
      </c>
      <c r="BA147" s="334" t="s">
        <v>290</v>
      </c>
      <c r="BB147" s="66"/>
      <c r="BC147" s="339" t="s">
        <v>290</v>
      </c>
      <c r="BD147" s="340" t="s">
        <v>290</v>
      </c>
      <c r="BE147" s="66"/>
      <c r="BF147" s="350" t="s">
        <v>290</v>
      </c>
      <c r="BG147" s="66"/>
      <c r="BH147" s="384"/>
      <c r="BI147" s="66"/>
    </row>
    <row r="148" spans="1:61" x14ac:dyDescent="0.25">
      <c r="A148" s="384"/>
      <c r="B148" s="66"/>
      <c r="C148" s="378" t="s">
        <v>290</v>
      </c>
      <c r="D148" s="316" t="s">
        <v>290</v>
      </c>
      <c r="E148" s="356" t="s">
        <v>290</v>
      </c>
      <c r="F148" s="356" t="s">
        <v>290</v>
      </c>
      <c r="G148" s="317" t="s">
        <v>290</v>
      </c>
      <c r="H148" s="136"/>
      <c r="I148" s="321" t="s">
        <v>290</v>
      </c>
      <c r="J148" s="66"/>
      <c r="K148" s="66"/>
      <c r="L148" s="321" t="s">
        <v>290</v>
      </c>
      <c r="M148" s="324" t="s">
        <v>290</v>
      </c>
      <c r="N148" s="317" t="s">
        <v>290</v>
      </c>
      <c r="O148" s="66"/>
      <c r="P148" s="327" t="s">
        <v>290</v>
      </c>
      <c r="Q148" s="328" t="s">
        <v>290</v>
      </c>
      <c r="R148" s="66"/>
      <c r="S148" s="333" t="s">
        <v>290</v>
      </c>
      <c r="T148" s="334" t="s">
        <v>290</v>
      </c>
      <c r="U148" s="66"/>
      <c r="V148" s="339" t="s">
        <v>290</v>
      </c>
      <c r="W148" s="340" t="s">
        <v>290</v>
      </c>
      <c r="X148" s="66"/>
      <c r="Y148" s="350" t="s">
        <v>290</v>
      </c>
      <c r="Z148" s="66"/>
      <c r="AA148" s="327" t="s">
        <v>290</v>
      </c>
      <c r="AB148" s="328" t="s">
        <v>290</v>
      </c>
      <c r="AC148" s="66"/>
      <c r="AD148" s="333" t="s">
        <v>290</v>
      </c>
      <c r="AE148" s="334" t="s">
        <v>290</v>
      </c>
      <c r="AF148" s="66"/>
      <c r="AG148" s="339" t="s">
        <v>290</v>
      </c>
      <c r="AH148" s="340" t="s">
        <v>290</v>
      </c>
      <c r="AI148" s="66"/>
      <c r="AJ148" s="350" t="s">
        <v>290</v>
      </c>
      <c r="AK148" s="66"/>
      <c r="AL148" s="327" t="s">
        <v>290</v>
      </c>
      <c r="AM148" s="328" t="s">
        <v>290</v>
      </c>
      <c r="AN148" s="66"/>
      <c r="AO148" s="333" t="s">
        <v>290</v>
      </c>
      <c r="AP148" s="334" t="s">
        <v>290</v>
      </c>
      <c r="AQ148" s="66"/>
      <c r="AR148" s="339" t="s">
        <v>290</v>
      </c>
      <c r="AS148" s="340" t="s">
        <v>290</v>
      </c>
      <c r="AT148" s="66"/>
      <c r="AU148" s="350" t="s">
        <v>290</v>
      </c>
      <c r="AV148" s="66"/>
      <c r="AW148" s="327" t="s">
        <v>290</v>
      </c>
      <c r="AX148" s="328" t="s">
        <v>290</v>
      </c>
      <c r="AY148" s="66"/>
      <c r="AZ148" s="333" t="s">
        <v>290</v>
      </c>
      <c r="BA148" s="334" t="s">
        <v>290</v>
      </c>
      <c r="BB148" s="66"/>
      <c r="BC148" s="339" t="s">
        <v>290</v>
      </c>
      <c r="BD148" s="340" t="s">
        <v>290</v>
      </c>
      <c r="BE148" s="66"/>
      <c r="BF148" s="350" t="s">
        <v>290</v>
      </c>
      <c r="BG148" s="66"/>
      <c r="BH148" s="384"/>
      <c r="BI148" s="66"/>
    </row>
    <row r="149" spans="1:61" x14ac:dyDescent="0.25">
      <c r="A149" s="384"/>
      <c r="B149" s="66"/>
      <c r="C149" s="378" t="s">
        <v>290</v>
      </c>
      <c r="D149" s="316" t="s">
        <v>290</v>
      </c>
      <c r="E149" s="356" t="s">
        <v>290</v>
      </c>
      <c r="F149" s="356" t="s">
        <v>290</v>
      </c>
      <c r="G149" s="317" t="s">
        <v>290</v>
      </c>
      <c r="H149" s="136"/>
      <c r="I149" s="321" t="s">
        <v>290</v>
      </c>
      <c r="J149" s="66"/>
      <c r="K149" s="66"/>
      <c r="L149" s="321" t="s">
        <v>290</v>
      </c>
      <c r="M149" s="324" t="s">
        <v>290</v>
      </c>
      <c r="N149" s="317" t="s">
        <v>290</v>
      </c>
      <c r="O149" s="66"/>
      <c r="P149" s="327" t="s">
        <v>290</v>
      </c>
      <c r="Q149" s="328" t="s">
        <v>290</v>
      </c>
      <c r="R149" s="66"/>
      <c r="S149" s="333" t="s">
        <v>290</v>
      </c>
      <c r="T149" s="334" t="s">
        <v>290</v>
      </c>
      <c r="U149" s="66"/>
      <c r="V149" s="339" t="s">
        <v>290</v>
      </c>
      <c r="W149" s="340" t="s">
        <v>290</v>
      </c>
      <c r="X149" s="66"/>
      <c r="Y149" s="350" t="s">
        <v>290</v>
      </c>
      <c r="Z149" s="66"/>
      <c r="AA149" s="327" t="s">
        <v>290</v>
      </c>
      <c r="AB149" s="328" t="s">
        <v>290</v>
      </c>
      <c r="AC149" s="66"/>
      <c r="AD149" s="333" t="s">
        <v>290</v>
      </c>
      <c r="AE149" s="334" t="s">
        <v>290</v>
      </c>
      <c r="AF149" s="66"/>
      <c r="AG149" s="339" t="s">
        <v>290</v>
      </c>
      <c r="AH149" s="340" t="s">
        <v>290</v>
      </c>
      <c r="AI149" s="66"/>
      <c r="AJ149" s="350" t="s">
        <v>290</v>
      </c>
      <c r="AK149" s="66"/>
      <c r="AL149" s="327" t="s">
        <v>290</v>
      </c>
      <c r="AM149" s="328" t="s">
        <v>290</v>
      </c>
      <c r="AN149" s="66"/>
      <c r="AO149" s="333" t="s">
        <v>290</v>
      </c>
      <c r="AP149" s="334" t="s">
        <v>290</v>
      </c>
      <c r="AQ149" s="66"/>
      <c r="AR149" s="339" t="s">
        <v>290</v>
      </c>
      <c r="AS149" s="340" t="s">
        <v>290</v>
      </c>
      <c r="AT149" s="66"/>
      <c r="AU149" s="350" t="s">
        <v>290</v>
      </c>
      <c r="AV149" s="66"/>
      <c r="AW149" s="327" t="s">
        <v>290</v>
      </c>
      <c r="AX149" s="328" t="s">
        <v>290</v>
      </c>
      <c r="AY149" s="66"/>
      <c r="AZ149" s="333" t="s">
        <v>290</v>
      </c>
      <c r="BA149" s="334" t="s">
        <v>290</v>
      </c>
      <c r="BB149" s="66"/>
      <c r="BC149" s="339" t="s">
        <v>290</v>
      </c>
      <c r="BD149" s="340" t="s">
        <v>290</v>
      </c>
      <c r="BE149" s="66"/>
      <c r="BF149" s="350" t="s">
        <v>290</v>
      </c>
      <c r="BG149" s="66"/>
      <c r="BH149" s="384"/>
      <c r="BI149" s="66"/>
    </row>
    <row r="150" spans="1:61" x14ac:dyDescent="0.25">
      <c r="A150" s="384"/>
      <c r="B150" s="66"/>
      <c r="C150" s="378" t="s">
        <v>290</v>
      </c>
      <c r="D150" s="316" t="s">
        <v>290</v>
      </c>
      <c r="E150" s="356" t="s">
        <v>290</v>
      </c>
      <c r="F150" s="356" t="s">
        <v>290</v>
      </c>
      <c r="G150" s="317" t="s">
        <v>290</v>
      </c>
      <c r="H150" s="136"/>
      <c r="I150" s="321" t="s">
        <v>290</v>
      </c>
      <c r="J150" s="66"/>
      <c r="K150" s="66"/>
      <c r="L150" s="321" t="s">
        <v>290</v>
      </c>
      <c r="M150" s="324" t="s">
        <v>290</v>
      </c>
      <c r="N150" s="317" t="s">
        <v>290</v>
      </c>
      <c r="O150" s="66"/>
      <c r="P150" s="327" t="s">
        <v>290</v>
      </c>
      <c r="Q150" s="328" t="s">
        <v>290</v>
      </c>
      <c r="R150" s="66"/>
      <c r="S150" s="333" t="s">
        <v>290</v>
      </c>
      <c r="T150" s="334" t="s">
        <v>290</v>
      </c>
      <c r="U150" s="66"/>
      <c r="V150" s="339" t="s">
        <v>290</v>
      </c>
      <c r="W150" s="340" t="s">
        <v>290</v>
      </c>
      <c r="X150" s="66"/>
      <c r="Y150" s="350" t="s">
        <v>290</v>
      </c>
      <c r="Z150" s="66"/>
      <c r="AA150" s="327" t="s">
        <v>290</v>
      </c>
      <c r="AB150" s="328" t="s">
        <v>290</v>
      </c>
      <c r="AC150" s="66"/>
      <c r="AD150" s="333" t="s">
        <v>290</v>
      </c>
      <c r="AE150" s="334" t="s">
        <v>290</v>
      </c>
      <c r="AF150" s="66"/>
      <c r="AG150" s="339" t="s">
        <v>290</v>
      </c>
      <c r="AH150" s="340" t="s">
        <v>290</v>
      </c>
      <c r="AI150" s="66"/>
      <c r="AJ150" s="350" t="s">
        <v>290</v>
      </c>
      <c r="AK150" s="66"/>
      <c r="AL150" s="327" t="s">
        <v>290</v>
      </c>
      <c r="AM150" s="328" t="s">
        <v>290</v>
      </c>
      <c r="AN150" s="66"/>
      <c r="AO150" s="333" t="s">
        <v>290</v>
      </c>
      <c r="AP150" s="334" t="s">
        <v>290</v>
      </c>
      <c r="AQ150" s="66"/>
      <c r="AR150" s="339" t="s">
        <v>290</v>
      </c>
      <c r="AS150" s="340" t="s">
        <v>290</v>
      </c>
      <c r="AT150" s="66"/>
      <c r="AU150" s="350" t="s">
        <v>290</v>
      </c>
      <c r="AV150" s="66"/>
      <c r="AW150" s="327" t="s">
        <v>290</v>
      </c>
      <c r="AX150" s="328" t="s">
        <v>290</v>
      </c>
      <c r="AY150" s="66"/>
      <c r="AZ150" s="333" t="s">
        <v>290</v>
      </c>
      <c r="BA150" s="334" t="s">
        <v>290</v>
      </c>
      <c r="BB150" s="66"/>
      <c r="BC150" s="339" t="s">
        <v>290</v>
      </c>
      <c r="BD150" s="340" t="s">
        <v>290</v>
      </c>
      <c r="BE150" s="66"/>
      <c r="BF150" s="350" t="s">
        <v>290</v>
      </c>
      <c r="BG150" s="66"/>
      <c r="BH150" s="384"/>
      <c r="BI150" s="66"/>
    </row>
    <row r="151" spans="1:61" x14ac:dyDescent="0.25">
      <c r="A151" s="384"/>
      <c r="B151" s="66"/>
      <c r="C151" s="378" t="s">
        <v>290</v>
      </c>
      <c r="D151" s="316" t="s">
        <v>290</v>
      </c>
      <c r="E151" s="356" t="s">
        <v>290</v>
      </c>
      <c r="F151" s="356" t="s">
        <v>290</v>
      </c>
      <c r="G151" s="317" t="s">
        <v>290</v>
      </c>
      <c r="H151" s="136"/>
      <c r="I151" s="321" t="s">
        <v>290</v>
      </c>
      <c r="J151" s="66"/>
      <c r="K151" s="66"/>
      <c r="L151" s="321" t="s">
        <v>290</v>
      </c>
      <c r="M151" s="324" t="s">
        <v>290</v>
      </c>
      <c r="N151" s="317" t="s">
        <v>290</v>
      </c>
      <c r="O151" s="66"/>
      <c r="P151" s="327" t="s">
        <v>290</v>
      </c>
      <c r="Q151" s="328" t="s">
        <v>290</v>
      </c>
      <c r="R151" s="66"/>
      <c r="S151" s="333" t="s">
        <v>290</v>
      </c>
      <c r="T151" s="334" t="s">
        <v>290</v>
      </c>
      <c r="U151" s="66"/>
      <c r="V151" s="339" t="s">
        <v>290</v>
      </c>
      <c r="W151" s="340" t="s">
        <v>290</v>
      </c>
      <c r="X151" s="66"/>
      <c r="Y151" s="350" t="s">
        <v>290</v>
      </c>
      <c r="Z151" s="66"/>
      <c r="AA151" s="327" t="s">
        <v>290</v>
      </c>
      <c r="AB151" s="328" t="s">
        <v>290</v>
      </c>
      <c r="AC151" s="66"/>
      <c r="AD151" s="333" t="s">
        <v>290</v>
      </c>
      <c r="AE151" s="334" t="s">
        <v>290</v>
      </c>
      <c r="AF151" s="66"/>
      <c r="AG151" s="339" t="s">
        <v>290</v>
      </c>
      <c r="AH151" s="340" t="s">
        <v>290</v>
      </c>
      <c r="AI151" s="66"/>
      <c r="AJ151" s="350" t="s">
        <v>290</v>
      </c>
      <c r="AK151" s="66"/>
      <c r="AL151" s="327" t="s">
        <v>290</v>
      </c>
      <c r="AM151" s="328" t="s">
        <v>290</v>
      </c>
      <c r="AN151" s="66"/>
      <c r="AO151" s="333" t="s">
        <v>290</v>
      </c>
      <c r="AP151" s="334" t="s">
        <v>290</v>
      </c>
      <c r="AQ151" s="66"/>
      <c r="AR151" s="339" t="s">
        <v>290</v>
      </c>
      <c r="AS151" s="340" t="s">
        <v>290</v>
      </c>
      <c r="AT151" s="66"/>
      <c r="AU151" s="350" t="s">
        <v>290</v>
      </c>
      <c r="AV151" s="66"/>
      <c r="AW151" s="327" t="s">
        <v>290</v>
      </c>
      <c r="AX151" s="328" t="s">
        <v>290</v>
      </c>
      <c r="AY151" s="66"/>
      <c r="AZ151" s="333" t="s">
        <v>290</v>
      </c>
      <c r="BA151" s="334" t="s">
        <v>290</v>
      </c>
      <c r="BB151" s="66"/>
      <c r="BC151" s="339" t="s">
        <v>290</v>
      </c>
      <c r="BD151" s="340" t="s">
        <v>290</v>
      </c>
      <c r="BE151" s="66"/>
      <c r="BF151" s="350" t="s">
        <v>290</v>
      </c>
      <c r="BG151" s="66"/>
      <c r="BH151" s="384"/>
      <c r="BI151" s="66"/>
    </row>
    <row r="152" spans="1:61" x14ac:dyDescent="0.25">
      <c r="A152" s="384"/>
      <c r="B152" s="66"/>
      <c r="C152" s="378" t="s">
        <v>290</v>
      </c>
      <c r="D152" s="316" t="s">
        <v>290</v>
      </c>
      <c r="E152" s="356" t="s">
        <v>290</v>
      </c>
      <c r="F152" s="356" t="s">
        <v>290</v>
      </c>
      <c r="G152" s="317" t="s">
        <v>290</v>
      </c>
      <c r="H152" s="136"/>
      <c r="I152" s="321" t="s">
        <v>290</v>
      </c>
      <c r="J152" s="66"/>
      <c r="K152" s="66"/>
      <c r="L152" s="321" t="s">
        <v>290</v>
      </c>
      <c r="M152" s="324" t="s">
        <v>290</v>
      </c>
      <c r="N152" s="317" t="s">
        <v>290</v>
      </c>
      <c r="O152" s="66"/>
      <c r="P152" s="327" t="s">
        <v>290</v>
      </c>
      <c r="Q152" s="328" t="s">
        <v>290</v>
      </c>
      <c r="R152" s="66"/>
      <c r="S152" s="333" t="s">
        <v>290</v>
      </c>
      <c r="T152" s="334" t="s">
        <v>290</v>
      </c>
      <c r="U152" s="66"/>
      <c r="V152" s="339" t="s">
        <v>290</v>
      </c>
      <c r="W152" s="340" t="s">
        <v>290</v>
      </c>
      <c r="X152" s="66"/>
      <c r="Y152" s="350" t="s">
        <v>290</v>
      </c>
      <c r="Z152" s="66"/>
      <c r="AA152" s="327" t="s">
        <v>290</v>
      </c>
      <c r="AB152" s="328" t="s">
        <v>290</v>
      </c>
      <c r="AC152" s="66"/>
      <c r="AD152" s="333" t="s">
        <v>290</v>
      </c>
      <c r="AE152" s="334" t="s">
        <v>290</v>
      </c>
      <c r="AF152" s="66"/>
      <c r="AG152" s="339" t="s">
        <v>290</v>
      </c>
      <c r="AH152" s="340" t="s">
        <v>290</v>
      </c>
      <c r="AI152" s="66"/>
      <c r="AJ152" s="350" t="s">
        <v>290</v>
      </c>
      <c r="AK152" s="66"/>
      <c r="AL152" s="327" t="s">
        <v>290</v>
      </c>
      <c r="AM152" s="328" t="s">
        <v>290</v>
      </c>
      <c r="AN152" s="66"/>
      <c r="AO152" s="333" t="s">
        <v>290</v>
      </c>
      <c r="AP152" s="334" t="s">
        <v>290</v>
      </c>
      <c r="AQ152" s="66"/>
      <c r="AR152" s="339" t="s">
        <v>290</v>
      </c>
      <c r="AS152" s="340" t="s">
        <v>290</v>
      </c>
      <c r="AT152" s="66"/>
      <c r="AU152" s="350" t="s">
        <v>290</v>
      </c>
      <c r="AV152" s="66"/>
      <c r="AW152" s="327" t="s">
        <v>290</v>
      </c>
      <c r="AX152" s="328" t="s">
        <v>290</v>
      </c>
      <c r="AY152" s="66"/>
      <c r="AZ152" s="333" t="s">
        <v>290</v>
      </c>
      <c r="BA152" s="334" t="s">
        <v>290</v>
      </c>
      <c r="BB152" s="66"/>
      <c r="BC152" s="339" t="s">
        <v>290</v>
      </c>
      <c r="BD152" s="340" t="s">
        <v>290</v>
      </c>
      <c r="BE152" s="66"/>
      <c r="BF152" s="350" t="s">
        <v>290</v>
      </c>
      <c r="BG152" s="66"/>
      <c r="BH152" s="384"/>
      <c r="BI152" s="66"/>
    </row>
    <row r="153" spans="1:61" x14ac:dyDescent="0.25">
      <c r="A153" s="384"/>
      <c r="B153" s="66"/>
      <c r="C153" s="378" t="s">
        <v>290</v>
      </c>
      <c r="D153" s="316" t="s">
        <v>290</v>
      </c>
      <c r="E153" s="356" t="s">
        <v>290</v>
      </c>
      <c r="F153" s="356" t="s">
        <v>290</v>
      </c>
      <c r="G153" s="317" t="s">
        <v>290</v>
      </c>
      <c r="H153" s="136"/>
      <c r="I153" s="321" t="s">
        <v>290</v>
      </c>
      <c r="J153" s="66"/>
      <c r="K153" s="66"/>
      <c r="L153" s="321" t="s">
        <v>290</v>
      </c>
      <c r="M153" s="324" t="s">
        <v>290</v>
      </c>
      <c r="N153" s="317" t="s">
        <v>290</v>
      </c>
      <c r="O153" s="66"/>
      <c r="P153" s="327" t="s">
        <v>290</v>
      </c>
      <c r="Q153" s="328" t="s">
        <v>290</v>
      </c>
      <c r="R153" s="66"/>
      <c r="S153" s="333" t="s">
        <v>290</v>
      </c>
      <c r="T153" s="334" t="s">
        <v>290</v>
      </c>
      <c r="U153" s="66"/>
      <c r="V153" s="339" t="s">
        <v>290</v>
      </c>
      <c r="W153" s="340" t="s">
        <v>290</v>
      </c>
      <c r="X153" s="66"/>
      <c r="Y153" s="350" t="s">
        <v>290</v>
      </c>
      <c r="Z153" s="66"/>
      <c r="AA153" s="327" t="s">
        <v>290</v>
      </c>
      <c r="AB153" s="328" t="s">
        <v>290</v>
      </c>
      <c r="AC153" s="66"/>
      <c r="AD153" s="333" t="s">
        <v>290</v>
      </c>
      <c r="AE153" s="334" t="s">
        <v>290</v>
      </c>
      <c r="AF153" s="66"/>
      <c r="AG153" s="339" t="s">
        <v>290</v>
      </c>
      <c r="AH153" s="340" t="s">
        <v>290</v>
      </c>
      <c r="AI153" s="66"/>
      <c r="AJ153" s="350" t="s">
        <v>290</v>
      </c>
      <c r="AK153" s="66"/>
      <c r="AL153" s="327" t="s">
        <v>290</v>
      </c>
      <c r="AM153" s="328" t="s">
        <v>290</v>
      </c>
      <c r="AN153" s="66"/>
      <c r="AO153" s="333" t="s">
        <v>290</v>
      </c>
      <c r="AP153" s="334" t="s">
        <v>290</v>
      </c>
      <c r="AQ153" s="66"/>
      <c r="AR153" s="339" t="s">
        <v>290</v>
      </c>
      <c r="AS153" s="340" t="s">
        <v>290</v>
      </c>
      <c r="AT153" s="66"/>
      <c r="AU153" s="350" t="s">
        <v>290</v>
      </c>
      <c r="AV153" s="66"/>
      <c r="AW153" s="327" t="s">
        <v>290</v>
      </c>
      <c r="AX153" s="328" t="s">
        <v>290</v>
      </c>
      <c r="AY153" s="66"/>
      <c r="AZ153" s="333" t="s">
        <v>290</v>
      </c>
      <c r="BA153" s="334" t="s">
        <v>290</v>
      </c>
      <c r="BB153" s="66"/>
      <c r="BC153" s="339" t="s">
        <v>290</v>
      </c>
      <c r="BD153" s="340" t="s">
        <v>290</v>
      </c>
      <c r="BE153" s="66"/>
      <c r="BF153" s="350" t="s">
        <v>290</v>
      </c>
      <c r="BG153" s="66"/>
      <c r="BH153" s="384"/>
      <c r="BI153" s="66"/>
    </row>
    <row r="154" spans="1:61" x14ac:dyDescent="0.25">
      <c r="A154" s="384"/>
      <c r="B154" s="66"/>
      <c r="C154" s="378" t="s">
        <v>290</v>
      </c>
      <c r="D154" s="316" t="s">
        <v>290</v>
      </c>
      <c r="E154" s="356" t="s">
        <v>290</v>
      </c>
      <c r="F154" s="356" t="s">
        <v>290</v>
      </c>
      <c r="G154" s="317" t="s">
        <v>290</v>
      </c>
      <c r="H154" s="136"/>
      <c r="I154" s="321" t="s">
        <v>290</v>
      </c>
      <c r="J154" s="66"/>
      <c r="K154" s="66"/>
      <c r="L154" s="321" t="s">
        <v>290</v>
      </c>
      <c r="M154" s="324" t="s">
        <v>290</v>
      </c>
      <c r="N154" s="317" t="s">
        <v>290</v>
      </c>
      <c r="O154" s="66"/>
      <c r="P154" s="327" t="s">
        <v>290</v>
      </c>
      <c r="Q154" s="328" t="s">
        <v>290</v>
      </c>
      <c r="R154" s="66"/>
      <c r="S154" s="333" t="s">
        <v>290</v>
      </c>
      <c r="T154" s="334" t="s">
        <v>290</v>
      </c>
      <c r="U154" s="66"/>
      <c r="V154" s="339" t="s">
        <v>290</v>
      </c>
      <c r="W154" s="340" t="s">
        <v>290</v>
      </c>
      <c r="X154" s="66"/>
      <c r="Y154" s="350" t="s">
        <v>290</v>
      </c>
      <c r="Z154" s="66"/>
      <c r="AA154" s="327" t="s">
        <v>290</v>
      </c>
      <c r="AB154" s="328" t="s">
        <v>290</v>
      </c>
      <c r="AC154" s="66"/>
      <c r="AD154" s="333" t="s">
        <v>290</v>
      </c>
      <c r="AE154" s="334" t="s">
        <v>290</v>
      </c>
      <c r="AF154" s="66"/>
      <c r="AG154" s="339" t="s">
        <v>290</v>
      </c>
      <c r="AH154" s="340" t="s">
        <v>290</v>
      </c>
      <c r="AI154" s="66"/>
      <c r="AJ154" s="350" t="s">
        <v>290</v>
      </c>
      <c r="AK154" s="66"/>
      <c r="AL154" s="327" t="s">
        <v>290</v>
      </c>
      <c r="AM154" s="328" t="s">
        <v>290</v>
      </c>
      <c r="AN154" s="66"/>
      <c r="AO154" s="333" t="s">
        <v>290</v>
      </c>
      <c r="AP154" s="334" t="s">
        <v>290</v>
      </c>
      <c r="AQ154" s="66"/>
      <c r="AR154" s="339" t="s">
        <v>290</v>
      </c>
      <c r="AS154" s="340" t="s">
        <v>290</v>
      </c>
      <c r="AT154" s="66"/>
      <c r="AU154" s="350" t="s">
        <v>290</v>
      </c>
      <c r="AV154" s="66"/>
      <c r="AW154" s="327" t="s">
        <v>290</v>
      </c>
      <c r="AX154" s="328" t="s">
        <v>290</v>
      </c>
      <c r="AY154" s="66"/>
      <c r="AZ154" s="333" t="s">
        <v>290</v>
      </c>
      <c r="BA154" s="334" t="s">
        <v>290</v>
      </c>
      <c r="BB154" s="66"/>
      <c r="BC154" s="339" t="s">
        <v>290</v>
      </c>
      <c r="BD154" s="340" t="s">
        <v>290</v>
      </c>
      <c r="BE154" s="66"/>
      <c r="BF154" s="350" t="s">
        <v>290</v>
      </c>
      <c r="BG154" s="66"/>
      <c r="BH154" s="384"/>
      <c r="BI154" s="66"/>
    </row>
    <row r="155" spans="1:61" x14ac:dyDescent="0.25">
      <c r="A155" s="384"/>
      <c r="B155" s="66"/>
      <c r="C155" s="378" t="s">
        <v>290</v>
      </c>
      <c r="D155" s="316" t="s">
        <v>290</v>
      </c>
      <c r="E155" s="356" t="s">
        <v>290</v>
      </c>
      <c r="F155" s="356" t="s">
        <v>290</v>
      </c>
      <c r="G155" s="317" t="s">
        <v>290</v>
      </c>
      <c r="H155" s="136"/>
      <c r="I155" s="321" t="s">
        <v>290</v>
      </c>
      <c r="J155" s="66"/>
      <c r="K155" s="66"/>
      <c r="L155" s="321" t="s">
        <v>290</v>
      </c>
      <c r="M155" s="324" t="s">
        <v>290</v>
      </c>
      <c r="N155" s="317" t="s">
        <v>290</v>
      </c>
      <c r="O155" s="66"/>
      <c r="P155" s="327" t="s">
        <v>290</v>
      </c>
      <c r="Q155" s="328" t="s">
        <v>290</v>
      </c>
      <c r="R155" s="66"/>
      <c r="S155" s="333" t="s">
        <v>290</v>
      </c>
      <c r="T155" s="334" t="s">
        <v>290</v>
      </c>
      <c r="U155" s="66"/>
      <c r="V155" s="339" t="s">
        <v>290</v>
      </c>
      <c r="W155" s="340" t="s">
        <v>290</v>
      </c>
      <c r="X155" s="66"/>
      <c r="Y155" s="350" t="s">
        <v>290</v>
      </c>
      <c r="Z155" s="66"/>
      <c r="AA155" s="327" t="s">
        <v>290</v>
      </c>
      <c r="AB155" s="328" t="s">
        <v>290</v>
      </c>
      <c r="AC155" s="66"/>
      <c r="AD155" s="333" t="s">
        <v>290</v>
      </c>
      <c r="AE155" s="334" t="s">
        <v>290</v>
      </c>
      <c r="AF155" s="66"/>
      <c r="AG155" s="339" t="s">
        <v>290</v>
      </c>
      <c r="AH155" s="340" t="s">
        <v>290</v>
      </c>
      <c r="AI155" s="66"/>
      <c r="AJ155" s="350" t="s">
        <v>290</v>
      </c>
      <c r="AK155" s="66"/>
      <c r="AL155" s="327" t="s">
        <v>290</v>
      </c>
      <c r="AM155" s="328" t="s">
        <v>290</v>
      </c>
      <c r="AN155" s="66"/>
      <c r="AO155" s="333" t="s">
        <v>290</v>
      </c>
      <c r="AP155" s="334" t="s">
        <v>290</v>
      </c>
      <c r="AQ155" s="66"/>
      <c r="AR155" s="339" t="s">
        <v>290</v>
      </c>
      <c r="AS155" s="340" t="s">
        <v>290</v>
      </c>
      <c r="AT155" s="66"/>
      <c r="AU155" s="350" t="s">
        <v>290</v>
      </c>
      <c r="AV155" s="66"/>
      <c r="AW155" s="327" t="s">
        <v>290</v>
      </c>
      <c r="AX155" s="328" t="s">
        <v>290</v>
      </c>
      <c r="AY155" s="66"/>
      <c r="AZ155" s="333" t="s">
        <v>290</v>
      </c>
      <c r="BA155" s="334" t="s">
        <v>290</v>
      </c>
      <c r="BB155" s="66"/>
      <c r="BC155" s="339" t="s">
        <v>290</v>
      </c>
      <c r="BD155" s="340" t="s">
        <v>290</v>
      </c>
      <c r="BE155" s="66"/>
      <c r="BF155" s="350" t="s">
        <v>290</v>
      </c>
      <c r="BG155" s="66"/>
      <c r="BH155" s="384"/>
      <c r="BI155" s="66"/>
    </row>
    <row r="156" spans="1:61" x14ac:dyDescent="0.25">
      <c r="A156" s="384"/>
      <c r="B156" s="66"/>
      <c r="C156" s="378" t="s">
        <v>290</v>
      </c>
      <c r="D156" s="316" t="s">
        <v>290</v>
      </c>
      <c r="E156" s="356" t="s">
        <v>290</v>
      </c>
      <c r="F156" s="356" t="s">
        <v>290</v>
      </c>
      <c r="G156" s="317" t="s">
        <v>290</v>
      </c>
      <c r="H156" s="136"/>
      <c r="I156" s="321" t="s">
        <v>290</v>
      </c>
      <c r="J156" s="66"/>
      <c r="K156" s="66"/>
      <c r="L156" s="321" t="s">
        <v>290</v>
      </c>
      <c r="M156" s="324" t="s">
        <v>290</v>
      </c>
      <c r="N156" s="317" t="s">
        <v>290</v>
      </c>
      <c r="O156" s="66"/>
      <c r="P156" s="327" t="s">
        <v>290</v>
      </c>
      <c r="Q156" s="328" t="s">
        <v>290</v>
      </c>
      <c r="R156" s="66"/>
      <c r="S156" s="333" t="s">
        <v>290</v>
      </c>
      <c r="T156" s="334" t="s">
        <v>290</v>
      </c>
      <c r="U156" s="66"/>
      <c r="V156" s="339" t="s">
        <v>290</v>
      </c>
      <c r="W156" s="340" t="s">
        <v>290</v>
      </c>
      <c r="X156" s="66"/>
      <c r="Y156" s="350" t="s">
        <v>290</v>
      </c>
      <c r="Z156" s="66"/>
      <c r="AA156" s="327" t="s">
        <v>290</v>
      </c>
      <c r="AB156" s="328" t="s">
        <v>290</v>
      </c>
      <c r="AC156" s="66"/>
      <c r="AD156" s="333" t="s">
        <v>290</v>
      </c>
      <c r="AE156" s="334" t="s">
        <v>290</v>
      </c>
      <c r="AF156" s="66"/>
      <c r="AG156" s="339" t="s">
        <v>290</v>
      </c>
      <c r="AH156" s="340" t="s">
        <v>290</v>
      </c>
      <c r="AI156" s="66"/>
      <c r="AJ156" s="350" t="s">
        <v>290</v>
      </c>
      <c r="AK156" s="66"/>
      <c r="AL156" s="327" t="s">
        <v>290</v>
      </c>
      <c r="AM156" s="328" t="s">
        <v>290</v>
      </c>
      <c r="AN156" s="66"/>
      <c r="AO156" s="333" t="s">
        <v>290</v>
      </c>
      <c r="AP156" s="334" t="s">
        <v>290</v>
      </c>
      <c r="AQ156" s="66"/>
      <c r="AR156" s="339" t="s">
        <v>290</v>
      </c>
      <c r="AS156" s="340" t="s">
        <v>290</v>
      </c>
      <c r="AT156" s="66"/>
      <c r="AU156" s="350" t="s">
        <v>290</v>
      </c>
      <c r="AV156" s="66"/>
      <c r="AW156" s="327" t="s">
        <v>290</v>
      </c>
      <c r="AX156" s="328" t="s">
        <v>290</v>
      </c>
      <c r="AY156" s="66"/>
      <c r="AZ156" s="333" t="s">
        <v>290</v>
      </c>
      <c r="BA156" s="334" t="s">
        <v>290</v>
      </c>
      <c r="BB156" s="66"/>
      <c r="BC156" s="339" t="s">
        <v>290</v>
      </c>
      <c r="BD156" s="340" t="s">
        <v>290</v>
      </c>
      <c r="BE156" s="66"/>
      <c r="BF156" s="350" t="s">
        <v>290</v>
      </c>
      <c r="BG156" s="66"/>
      <c r="BH156" s="384"/>
      <c r="BI156" s="66"/>
    </row>
    <row r="157" spans="1:61" x14ac:dyDescent="0.25">
      <c r="A157" s="384"/>
      <c r="B157" s="66"/>
      <c r="C157" s="378" t="s">
        <v>290</v>
      </c>
      <c r="D157" s="316" t="s">
        <v>290</v>
      </c>
      <c r="E157" s="356" t="s">
        <v>290</v>
      </c>
      <c r="F157" s="356" t="s">
        <v>290</v>
      </c>
      <c r="G157" s="317" t="s">
        <v>290</v>
      </c>
      <c r="H157" s="136"/>
      <c r="I157" s="321" t="s">
        <v>290</v>
      </c>
      <c r="J157" s="66"/>
      <c r="K157" s="66"/>
      <c r="L157" s="321" t="s">
        <v>290</v>
      </c>
      <c r="M157" s="324" t="s">
        <v>290</v>
      </c>
      <c r="N157" s="317" t="s">
        <v>290</v>
      </c>
      <c r="O157" s="66"/>
      <c r="P157" s="327" t="s">
        <v>290</v>
      </c>
      <c r="Q157" s="328" t="s">
        <v>290</v>
      </c>
      <c r="R157" s="66"/>
      <c r="S157" s="333" t="s">
        <v>290</v>
      </c>
      <c r="T157" s="334" t="s">
        <v>290</v>
      </c>
      <c r="U157" s="66"/>
      <c r="V157" s="339" t="s">
        <v>290</v>
      </c>
      <c r="W157" s="340" t="s">
        <v>290</v>
      </c>
      <c r="X157" s="66"/>
      <c r="Y157" s="350" t="s">
        <v>290</v>
      </c>
      <c r="Z157" s="66"/>
      <c r="AA157" s="327" t="s">
        <v>290</v>
      </c>
      <c r="AB157" s="328" t="s">
        <v>290</v>
      </c>
      <c r="AC157" s="66"/>
      <c r="AD157" s="333" t="s">
        <v>290</v>
      </c>
      <c r="AE157" s="334" t="s">
        <v>290</v>
      </c>
      <c r="AF157" s="66"/>
      <c r="AG157" s="339" t="s">
        <v>290</v>
      </c>
      <c r="AH157" s="340" t="s">
        <v>290</v>
      </c>
      <c r="AI157" s="66"/>
      <c r="AJ157" s="350" t="s">
        <v>290</v>
      </c>
      <c r="AK157" s="66"/>
      <c r="AL157" s="327" t="s">
        <v>290</v>
      </c>
      <c r="AM157" s="328" t="s">
        <v>290</v>
      </c>
      <c r="AN157" s="66"/>
      <c r="AO157" s="333" t="s">
        <v>290</v>
      </c>
      <c r="AP157" s="334" t="s">
        <v>290</v>
      </c>
      <c r="AQ157" s="66"/>
      <c r="AR157" s="339" t="s">
        <v>290</v>
      </c>
      <c r="AS157" s="340" t="s">
        <v>290</v>
      </c>
      <c r="AT157" s="66"/>
      <c r="AU157" s="350" t="s">
        <v>290</v>
      </c>
      <c r="AV157" s="66"/>
      <c r="AW157" s="327" t="s">
        <v>290</v>
      </c>
      <c r="AX157" s="328" t="s">
        <v>290</v>
      </c>
      <c r="AY157" s="66"/>
      <c r="AZ157" s="333" t="s">
        <v>290</v>
      </c>
      <c r="BA157" s="334" t="s">
        <v>290</v>
      </c>
      <c r="BB157" s="66"/>
      <c r="BC157" s="339" t="s">
        <v>290</v>
      </c>
      <c r="BD157" s="340" t="s">
        <v>290</v>
      </c>
      <c r="BE157" s="66"/>
      <c r="BF157" s="350" t="s">
        <v>290</v>
      </c>
      <c r="BG157" s="66"/>
      <c r="BH157" s="384"/>
      <c r="BI157" s="66"/>
    </row>
    <row r="158" spans="1:61" x14ac:dyDescent="0.25">
      <c r="A158" s="384"/>
      <c r="B158" s="66"/>
      <c r="C158" s="378" t="s">
        <v>290</v>
      </c>
      <c r="D158" s="316" t="s">
        <v>290</v>
      </c>
      <c r="E158" s="356" t="s">
        <v>290</v>
      </c>
      <c r="F158" s="356" t="s">
        <v>290</v>
      </c>
      <c r="G158" s="317" t="s">
        <v>290</v>
      </c>
      <c r="H158" s="136"/>
      <c r="I158" s="321" t="s">
        <v>290</v>
      </c>
      <c r="J158" s="66"/>
      <c r="K158" s="66"/>
      <c r="L158" s="321" t="s">
        <v>290</v>
      </c>
      <c r="M158" s="324" t="s">
        <v>290</v>
      </c>
      <c r="N158" s="317" t="s">
        <v>290</v>
      </c>
      <c r="O158" s="66"/>
      <c r="P158" s="327" t="s">
        <v>290</v>
      </c>
      <c r="Q158" s="328" t="s">
        <v>290</v>
      </c>
      <c r="R158" s="66"/>
      <c r="S158" s="333" t="s">
        <v>290</v>
      </c>
      <c r="T158" s="334" t="s">
        <v>290</v>
      </c>
      <c r="U158" s="66"/>
      <c r="V158" s="339" t="s">
        <v>290</v>
      </c>
      <c r="W158" s="340" t="s">
        <v>290</v>
      </c>
      <c r="X158" s="66"/>
      <c r="Y158" s="350" t="s">
        <v>290</v>
      </c>
      <c r="Z158" s="66"/>
      <c r="AA158" s="327" t="s">
        <v>290</v>
      </c>
      <c r="AB158" s="328" t="s">
        <v>290</v>
      </c>
      <c r="AC158" s="66"/>
      <c r="AD158" s="333" t="s">
        <v>290</v>
      </c>
      <c r="AE158" s="334" t="s">
        <v>290</v>
      </c>
      <c r="AF158" s="66"/>
      <c r="AG158" s="339" t="s">
        <v>290</v>
      </c>
      <c r="AH158" s="340" t="s">
        <v>290</v>
      </c>
      <c r="AI158" s="66"/>
      <c r="AJ158" s="350" t="s">
        <v>290</v>
      </c>
      <c r="AK158" s="66"/>
      <c r="AL158" s="327" t="s">
        <v>290</v>
      </c>
      <c r="AM158" s="328" t="s">
        <v>290</v>
      </c>
      <c r="AN158" s="66"/>
      <c r="AO158" s="333" t="s">
        <v>290</v>
      </c>
      <c r="AP158" s="334" t="s">
        <v>290</v>
      </c>
      <c r="AQ158" s="66"/>
      <c r="AR158" s="339" t="s">
        <v>290</v>
      </c>
      <c r="AS158" s="340" t="s">
        <v>290</v>
      </c>
      <c r="AT158" s="66"/>
      <c r="AU158" s="350" t="s">
        <v>290</v>
      </c>
      <c r="AV158" s="66"/>
      <c r="AW158" s="327" t="s">
        <v>290</v>
      </c>
      <c r="AX158" s="328" t="s">
        <v>290</v>
      </c>
      <c r="AY158" s="66"/>
      <c r="AZ158" s="333" t="s">
        <v>290</v>
      </c>
      <c r="BA158" s="334" t="s">
        <v>290</v>
      </c>
      <c r="BB158" s="66"/>
      <c r="BC158" s="339" t="s">
        <v>290</v>
      </c>
      <c r="BD158" s="340" t="s">
        <v>290</v>
      </c>
      <c r="BE158" s="66"/>
      <c r="BF158" s="350" t="s">
        <v>290</v>
      </c>
      <c r="BG158" s="66"/>
      <c r="BH158" s="384"/>
      <c r="BI158" s="66"/>
    </row>
    <row r="159" spans="1:61" x14ac:dyDescent="0.25">
      <c r="A159" s="384"/>
      <c r="B159" s="66"/>
      <c r="C159" s="378" t="s">
        <v>290</v>
      </c>
      <c r="D159" s="316" t="s">
        <v>290</v>
      </c>
      <c r="E159" s="356" t="s">
        <v>290</v>
      </c>
      <c r="F159" s="356" t="s">
        <v>290</v>
      </c>
      <c r="G159" s="317" t="s">
        <v>290</v>
      </c>
      <c r="H159" s="136"/>
      <c r="I159" s="321" t="s">
        <v>290</v>
      </c>
      <c r="J159" s="66"/>
      <c r="K159" s="66"/>
      <c r="L159" s="321" t="s">
        <v>290</v>
      </c>
      <c r="M159" s="324" t="s">
        <v>290</v>
      </c>
      <c r="N159" s="317" t="s">
        <v>290</v>
      </c>
      <c r="O159" s="66"/>
      <c r="P159" s="327" t="s">
        <v>290</v>
      </c>
      <c r="Q159" s="328" t="s">
        <v>290</v>
      </c>
      <c r="R159" s="66"/>
      <c r="S159" s="333" t="s">
        <v>290</v>
      </c>
      <c r="T159" s="334" t="s">
        <v>290</v>
      </c>
      <c r="U159" s="66"/>
      <c r="V159" s="339" t="s">
        <v>290</v>
      </c>
      <c r="W159" s="340" t="s">
        <v>290</v>
      </c>
      <c r="X159" s="66"/>
      <c r="Y159" s="350" t="s">
        <v>290</v>
      </c>
      <c r="Z159" s="66"/>
      <c r="AA159" s="327" t="s">
        <v>290</v>
      </c>
      <c r="AB159" s="328" t="s">
        <v>290</v>
      </c>
      <c r="AC159" s="66"/>
      <c r="AD159" s="333" t="s">
        <v>290</v>
      </c>
      <c r="AE159" s="334" t="s">
        <v>290</v>
      </c>
      <c r="AF159" s="66"/>
      <c r="AG159" s="339" t="s">
        <v>290</v>
      </c>
      <c r="AH159" s="340" t="s">
        <v>290</v>
      </c>
      <c r="AI159" s="66"/>
      <c r="AJ159" s="350" t="s">
        <v>290</v>
      </c>
      <c r="AK159" s="66"/>
      <c r="AL159" s="327" t="s">
        <v>290</v>
      </c>
      <c r="AM159" s="328" t="s">
        <v>290</v>
      </c>
      <c r="AN159" s="66"/>
      <c r="AO159" s="333" t="s">
        <v>290</v>
      </c>
      <c r="AP159" s="334" t="s">
        <v>290</v>
      </c>
      <c r="AQ159" s="66"/>
      <c r="AR159" s="339" t="s">
        <v>290</v>
      </c>
      <c r="AS159" s="340" t="s">
        <v>290</v>
      </c>
      <c r="AT159" s="66"/>
      <c r="AU159" s="350" t="s">
        <v>290</v>
      </c>
      <c r="AV159" s="66"/>
      <c r="AW159" s="327" t="s">
        <v>290</v>
      </c>
      <c r="AX159" s="328" t="s">
        <v>290</v>
      </c>
      <c r="AY159" s="66"/>
      <c r="AZ159" s="333" t="s">
        <v>290</v>
      </c>
      <c r="BA159" s="334" t="s">
        <v>290</v>
      </c>
      <c r="BB159" s="66"/>
      <c r="BC159" s="339" t="s">
        <v>290</v>
      </c>
      <c r="BD159" s="340" t="s">
        <v>290</v>
      </c>
      <c r="BE159" s="66"/>
      <c r="BF159" s="350" t="s">
        <v>290</v>
      </c>
      <c r="BG159" s="66"/>
      <c r="BH159" s="384"/>
      <c r="BI159" s="66"/>
    </row>
    <row r="160" spans="1:61" x14ac:dyDescent="0.25">
      <c r="A160" s="384"/>
      <c r="B160" s="66"/>
      <c r="C160" s="378" t="s">
        <v>290</v>
      </c>
      <c r="D160" s="316" t="s">
        <v>290</v>
      </c>
      <c r="E160" s="356" t="s">
        <v>290</v>
      </c>
      <c r="F160" s="356" t="s">
        <v>290</v>
      </c>
      <c r="G160" s="317" t="s">
        <v>290</v>
      </c>
      <c r="H160" s="136"/>
      <c r="I160" s="321" t="s">
        <v>290</v>
      </c>
      <c r="J160" s="66"/>
      <c r="K160" s="66"/>
      <c r="L160" s="321" t="s">
        <v>290</v>
      </c>
      <c r="M160" s="324" t="s">
        <v>290</v>
      </c>
      <c r="N160" s="317" t="s">
        <v>290</v>
      </c>
      <c r="O160" s="66"/>
      <c r="P160" s="327" t="s">
        <v>290</v>
      </c>
      <c r="Q160" s="328" t="s">
        <v>290</v>
      </c>
      <c r="R160" s="66"/>
      <c r="S160" s="333" t="s">
        <v>290</v>
      </c>
      <c r="T160" s="334" t="s">
        <v>290</v>
      </c>
      <c r="U160" s="66"/>
      <c r="V160" s="339" t="s">
        <v>290</v>
      </c>
      <c r="W160" s="340" t="s">
        <v>290</v>
      </c>
      <c r="X160" s="66"/>
      <c r="Y160" s="350" t="s">
        <v>290</v>
      </c>
      <c r="Z160" s="66"/>
      <c r="AA160" s="327" t="s">
        <v>290</v>
      </c>
      <c r="AB160" s="328" t="s">
        <v>290</v>
      </c>
      <c r="AC160" s="66"/>
      <c r="AD160" s="333" t="s">
        <v>290</v>
      </c>
      <c r="AE160" s="334" t="s">
        <v>290</v>
      </c>
      <c r="AF160" s="66"/>
      <c r="AG160" s="339" t="s">
        <v>290</v>
      </c>
      <c r="AH160" s="340" t="s">
        <v>290</v>
      </c>
      <c r="AI160" s="66"/>
      <c r="AJ160" s="350" t="s">
        <v>290</v>
      </c>
      <c r="AK160" s="66"/>
      <c r="AL160" s="327" t="s">
        <v>290</v>
      </c>
      <c r="AM160" s="328" t="s">
        <v>290</v>
      </c>
      <c r="AN160" s="66"/>
      <c r="AO160" s="333" t="s">
        <v>290</v>
      </c>
      <c r="AP160" s="334" t="s">
        <v>290</v>
      </c>
      <c r="AQ160" s="66"/>
      <c r="AR160" s="339" t="s">
        <v>290</v>
      </c>
      <c r="AS160" s="340" t="s">
        <v>290</v>
      </c>
      <c r="AT160" s="66"/>
      <c r="AU160" s="350" t="s">
        <v>290</v>
      </c>
      <c r="AV160" s="66"/>
      <c r="AW160" s="327" t="s">
        <v>290</v>
      </c>
      <c r="AX160" s="328" t="s">
        <v>290</v>
      </c>
      <c r="AY160" s="66"/>
      <c r="AZ160" s="333" t="s">
        <v>290</v>
      </c>
      <c r="BA160" s="334" t="s">
        <v>290</v>
      </c>
      <c r="BB160" s="66"/>
      <c r="BC160" s="339" t="s">
        <v>290</v>
      </c>
      <c r="BD160" s="340" t="s">
        <v>290</v>
      </c>
      <c r="BE160" s="66"/>
      <c r="BF160" s="350" t="s">
        <v>290</v>
      </c>
      <c r="BG160" s="66"/>
      <c r="BH160" s="384"/>
      <c r="BI160" s="66"/>
    </row>
    <row r="161" spans="1:61" x14ac:dyDescent="0.25">
      <c r="A161" s="384"/>
      <c r="B161" s="66"/>
      <c r="C161" s="378" t="s">
        <v>290</v>
      </c>
      <c r="D161" s="316" t="s">
        <v>290</v>
      </c>
      <c r="E161" s="356" t="s">
        <v>290</v>
      </c>
      <c r="F161" s="356" t="s">
        <v>290</v>
      </c>
      <c r="G161" s="317" t="s">
        <v>290</v>
      </c>
      <c r="H161" s="136"/>
      <c r="I161" s="321" t="s">
        <v>290</v>
      </c>
      <c r="J161" s="66"/>
      <c r="K161" s="66"/>
      <c r="L161" s="321" t="s">
        <v>290</v>
      </c>
      <c r="M161" s="324" t="s">
        <v>290</v>
      </c>
      <c r="N161" s="317" t="s">
        <v>290</v>
      </c>
      <c r="O161" s="66"/>
      <c r="P161" s="327" t="s">
        <v>290</v>
      </c>
      <c r="Q161" s="328" t="s">
        <v>290</v>
      </c>
      <c r="R161" s="66"/>
      <c r="S161" s="333" t="s">
        <v>290</v>
      </c>
      <c r="T161" s="334" t="s">
        <v>290</v>
      </c>
      <c r="U161" s="66"/>
      <c r="V161" s="339" t="s">
        <v>290</v>
      </c>
      <c r="W161" s="340" t="s">
        <v>290</v>
      </c>
      <c r="X161" s="66"/>
      <c r="Y161" s="350" t="s">
        <v>290</v>
      </c>
      <c r="Z161" s="66"/>
      <c r="AA161" s="327" t="s">
        <v>290</v>
      </c>
      <c r="AB161" s="328" t="s">
        <v>290</v>
      </c>
      <c r="AC161" s="66"/>
      <c r="AD161" s="333" t="s">
        <v>290</v>
      </c>
      <c r="AE161" s="334" t="s">
        <v>290</v>
      </c>
      <c r="AF161" s="66"/>
      <c r="AG161" s="339" t="s">
        <v>290</v>
      </c>
      <c r="AH161" s="340" t="s">
        <v>290</v>
      </c>
      <c r="AI161" s="66"/>
      <c r="AJ161" s="350" t="s">
        <v>290</v>
      </c>
      <c r="AK161" s="66"/>
      <c r="AL161" s="327" t="s">
        <v>290</v>
      </c>
      <c r="AM161" s="328" t="s">
        <v>290</v>
      </c>
      <c r="AN161" s="66"/>
      <c r="AO161" s="333" t="s">
        <v>290</v>
      </c>
      <c r="AP161" s="334" t="s">
        <v>290</v>
      </c>
      <c r="AQ161" s="66"/>
      <c r="AR161" s="339" t="s">
        <v>290</v>
      </c>
      <c r="AS161" s="340" t="s">
        <v>290</v>
      </c>
      <c r="AT161" s="66"/>
      <c r="AU161" s="350" t="s">
        <v>290</v>
      </c>
      <c r="AV161" s="66"/>
      <c r="AW161" s="327" t="s">
        <v>290</v>
      </c>
      <c r="AX161" s="328" t="s">
        <v>290</v>
      </c>
      <c r="AY161" s="66"/>
      <c r="AZ161" s="333" t="s">
        <v>290</v>
      </c>
      <c r="BA161" s="334" t="s">
        <v>290</v>
      </c>
      <c r="BB161" s="66"/>
      <c r="BC161" s="339" t="s">
        <v>290</v>
      </c>
      <c r="BD161" s="340" t="s">
        <v>290</v>
      </c>
      <c r="BE161" s="66"/>
      <c r="BF161" s="350" t="s">
        <v>290</v>
      </c>
      <c r="BG161" s="66"/>
      <c r="BH161" s="384"/>
      <c r="BI161" s="66"/>
    </row>
    <row r="162" spans="1:61" x14ac:dyDescent="0.25">
      <c r="A162" s="384"/>
      <c r="B162" s="66"/>
      <c r="C162" s="378" t="s">
        <v>290</v>
      </c>
      <c r="D162" s="316" t="s">
        <v>290</v>
      </c>
      <c r="E162" s="356" t="s">
        <v>290</v>
      </c>
      <c r="F162" s="356" t="s">
        <v>290</v>
      </c>
      <c r="G162" s="317" t="s">
        <v>290</v>
      </c>
      <c r="H162" s="136"/>
      <c r="I162" s="321" t="s">
        <v>290</v>
      </c>
      <c r="J162" s="66"/>
      <c r="K162" s="66"/>
      <c r="L162" s="321" t="s">
        <v>290</v>
      </c>
      <c r="M162" s="324" t="s">
        <v>290</v>
      </c>
      <c r="N162" s="317" t="s">
        <v>290</v>
      </c>
      <c r="O162" s="66"/>
      <c r="P162" s="327" t="s">
        <v>290</v>
      </c>
      <c r="Q162" s="328" t="s">
        <v>290</v>
      </c>
      <c r="R162" s="66"/>
      <c r="S162" s="333" t="s">
        <v>290</v>
      </c>
      <c r="T162" s="334" t="s">
        <v>290</v>
      </c>
      <c r="U162" s="66"/>
      <c r="V162" s="339" t="s">
        <v>290</v>
      </c>
      <c r="W162" s="340" t="s">
        <v>290</v>
      </c>
      <c r="X162" s="66"/>
      <c r="Y162" s="350" t="s">
        <v>290</v>
      </c>
      <c r="Z162" s="66"/>
      <c r="AA162" s="327" t="s">
        <v>290</v>
      </c>
      <c r="AB162" s="328" t="s">
        <v>290</v>
      </c>
      <c r="AC162" s="66"/>
      <c r="AD162" s="333" t="s">
        <v>290</v>
      </c>
      <c r="AE162" s="334" t="s">
        <v>290</v>
      </c>
      <c r="AF162" s="66"/>
      <c r="AG162" s="339" t="s">
        <v>290</v>
      </c>
      <c r="AH162" s="340" t="s">
        <v>290</v>
      </c>
      <c r="AI162" s="66"/>
      <c r="AJ162" s="350" t="s">
        <v>290</v>
      </c>
      <c r="AK162" s="66"/>
      <c r="AL162" s="327" t="s">
        <v>290</v>
      </c>
      <c r="AM162" s="328" t="s">
        <v>290</v>
      </c>
      <c r="AN162" s="66"/>
      <c r="AO162" s="333" t="s">
        <v>290</v>
      </c>
      <c r="AP162" s="334" t="s">
        <v>290</v>
      </c>
      <c r="AQ162" s="66"/>
      <c r="AR162" s="339" t="s">
        <v>290</v>
      </c>
      <c r="AS162" s="340" t="s">
        <v>290</v>
      </c>
      <c r="AT162" s="66"/>
      <c r="AU162" s="350" t="s">
        <v>290</v>
      </c>
      <c r="AV162" s="66"/>
      <c r="AW162" s="327" t="s">
        <v>290</v>
      </c>
      <c r="AX162" s="328" t="s">
        <v>290</v>
      </c>
      <c r="AY162" s="66"/>
      <c r="AZ162" s="333" t="s">
        <v>290</v>
      </c>
      <c r="BA162" s="334" t="s">
        <v>290</v>
      </c>
      <c r="BB162" s="66"/>
      <c r="BC162" s="339" t="s">
        <v>290</v>
      </c>
      <c r="BD162" s="340" t="s">
        <v>290</v>
      </c>
      <c r="BE162" s="66"/>
      <c r="BF162" s="350" t="s">
        <v>290</v>
      </c>
      <c r="BG162" s="66"/>
      <c r="BH162" s="384"/>
      <c r="BI162" s="66"/>
    </row>
    <row r="163" spans="1:61" x14ac:dyDescent="0.25">
      <c r="A163" s="384"/>
      <c r="B163" s="66"/>
      <c r="C163" s="378" t="s">
        <v>290</v>
      </c>
      <c r="D163" s="316" t="s">
        <v>290</v>
      </c>
      <c r="E163" s="356" t="s">
        <v>290</v>
      </c>
      <c r="F163" s="356" t="s">
        <v>290</v>
      </c>
      <c r="G163" s="317" t="s">
        <v>290</v>
      </c>
      <c r="H163" s="136"/>
      <c r="I163" s="321" t="s">
        <v>290</v>
      </c>
      <c r="J163" s="66"/>
      <c r="K163" s="66"/>
      <c r="L163" s="321" t="s">
        <v>290</v>
      </c>
      <c r="M163" s="324" t="s">
        <v>290</v>
      </c>
      <c r="N163" s="317" t="s">
        <v>290</v>
      </c>
      <c r="O163" s="66"/>
      <c r="P163" s="327" t="s">
        <v>290</v>
      </c>
      <c r="Q163" s="328" t="s">
        <v>290</v>
      </c>
      <c r="R163" s="66"/>
      <c r="S163" s="333" t="s">
        <v>290</v>
      </c>
      <c r="T163" s="334" t="s">
        <v>290</v>
      </c>
      <c r="U163" s="66"/>
      <c r="V163" s="339" t="s">
        <v>290</v>
      </c>
      <c r="W163" s="340" t="s">
        <v>290</v>
      </c>
      <c r="X163" s="66"/>
      <c r="Y163" s="350" t="s">
        <v>290</v>
      </c>
      <c r="Z163" s="66"/>
      <c r="AA163" s="327" t="s">
        <v>290</v>
      </c>
      <c r="AB163" s="328" t="s">
        <v>290</v>
      </c>
      <c r="AC163" s="66"/>
      <c r="AD163" s="333" t="s">
        <v>290</v>
      </c>
      <c r="AE163" s="334" t="s">
        <v>290</v>
      </c>
      <c r="AF163" s="66"/>
      <c r="AG163" s="339" t="s">
        <v>290</v>
      </c>
      <c r="AH163" s="340" t="s">
        <v>290</v>
      </c>
      <c r="AI163" s="66"/>
      <c r="AJ163" s="350" t="s">
        <v>290</v>
      </c>
      <c r="AK163" s="66"/>
      <c r="AL163" s="327" t="s">
        <v>290</v>
      </c>
      <c r="AM163" s="328" t="s">
        <v>290</v>
      </c>
      <c r="AN163" s="66"/>
      <c r="AO163" s="333" t="s">
        <v>290</v>
      </c>
      <c r="AP163" s="334" t="s">
        <v>290</v>
      </c>
      <c r="AQ163" s="66"/>
      <c r="AR163" s="339" t="s">
        <v>290</v>
      </c>
      <c r="AS163" s="340" t="s">
        <v>290</v>
      </c>
      <c r="AT163" s="66"/>
      <c r="AU163" s="350" t="s">
        <v>290</v>
      </c>
      <c r="AV163" s="66"/>
      <c r="AW163" s="327" t="s">
        <v>290</v>
      </c>
      <c r="AX163" s="328" t="s">
        <v>290</v>
      </c>
      <c r="AY163" s="66"/>
      <c r="AZ163" s="333" t="s">
        <v>290</v>
      </c>
      <c r="BA163" s="334" t="s">
        <v>290</v>
      </c>
      <c r="BB163" s="66"/>
      <c r="BC163" s="339" t="s">
        <v>290</v>
      </c>
      <c r="BD163" s="340" t="s">
        <v>290</v>
      </c>
      <c r="BE163" s="66"/>
      <c r="BF163" s="350" t="s">
        <v>290</v>
      </c>
      <c r="BG163" s="66"/>
      <c r="BH163" s="384"/>
      <c r="BI163" s="66"/>
    </row>
    <row r="164" spans="1:61" x14ac:dyDescent="0.25">
      <c r="A164" s="384"/>
      <c r="B164" s="66"/>
      <c r="C164" s="378" t="s">
        <v>290</v>
      </c>
      <c r="D164" s="316" t="s">
        <v>290</v>
      </c>
      <c r="E164" s="356" t="s">
        <v>290</v>
      </c>
      <c r="F164" s="356" t="s">
        <v>290</v>
      </c>
      <c r="G164" s="317" t="s">
        <v>290</v>
      </c>
      <c r="H164" s="136"/>
      <c r="I164" s="321" t="s">
        <v>290</v>
      </c>
      <c r="J164" s="66"/>
      <c r="K164" s="66"/>
      <c r="L164" s="321" t="s">
        <v>290</v>
      </c>
      <c r="M164" s="324" t="s">
        <v>290</v>
      </c>
      <c r="N164" s="317" t="s">
        <v>290</v>
      </c>
      <c r="O164" s="66"/>
      <c r="P164" s="327" t="s">
        <v>290</v>
      </c>
      <c r="Q164" s="328" t="s">
        <v>290</v>
      </c>
      <c r="R164" s="66"/>
      <c r="S164" s="333" t="s">
        <v>290</v>
      </c>
      <c r="T164" s="334" t="s">
        <v>290</v>
      </c>
      <c r="U164" s="66"/>
      <c r="V164" s="339" t="s">
        <v>290</v>
      </c>
      <c r="W164" s="340" t="s">
        <v>290</v>
      </c>
      <c r="X164" s="66"/>
      <c r="Y164" s="350" t="s">
        <v>290</v>
      </c>
      <c r="Z164" s="66"/>
      <c r="AA164" s="327" t="s">
        <v>290</v>
      </c>
      <c r="AB164" s="328" t="s">
        <v>290</v>
      </c>
      <c r="AC164" s="66"/>
      <c r="AD164" s="333" t="s">
        <v>290</v>
      </c>
      <c r="AE164" s="334" t="s">
        <v>290</v>
      </c>
      <c r="AF164" s="66"/>
      <c r="AG164" s="339" t="s">
        <v>290</v>
      </c>
      <c r="AH164" s="340" t="s">
        <v>290</v>
      </c>
      <c r="AI164" s="66"/>
      <c r="AJ164" s="350" t="s">
        <v>290</v>
      </c>
      <c r="AK164" s="66"/>
      <c r="AL164" s="327" t="s">
        <v>290</v>
      </c>
      <c r="AM164" s="328" t="s">
        <v>290</v>
      </c>
      <c r="AN164" s="66"/>
      <c r="AO164" s="333" t="s">
        <v>290</v>
      </c>
      <c r="AP164" s="334" t="s">
        <v>290</v>
      </c>
      <c r="AQ164" s="66"/>
      <c r="AR164" s="339" t="s">
        <v>290</v>
      </c>
      <c r="AS164" s="340" t="s">
        <v>290</v>
      </c>
      <c r="AT164" s="66"/>
      <c r="AU164" s="350" t="s">
        <v>290</v>
      </c>
      <c r="AV164" s="66"/>
      <c r="AW164" s="327" t="s">
        <v>290</v>
      </c>
      <c r="AX164" s="328" t="s">
        <v>290</v>
      </c>
      <c r="AY164" s="66"/>
      <c r="AZ164" s="333" t="s">
        <v>290</v>
      </c>
      <c r="BA164" s="334" t="s">
        <v>290</v>
      </c>
      <c r="BB164" s="66"/>
      <c r="BC164" s="339" t="s">
        <v>290</v>
      </c>
      <c r="BD164" s="340" t="s">
        <v>290</v>
      </c>
      <c r="BE164" s="66"/>
      <c r="BF164" s="350" t="s">
        <v>290</v>
      </c>
      <c r="BG164" s="66"/>
      <c r="BH164" s="384"/>
      <c r="BI164" s="66"/>
    </row>
    <row r="165" spans="1:61" x14ac:dyDescent="0.25">
      <c r="A165" s="384"/>
      <c r="B165" s="66"/>
      <c r="C165" s="378" t="s">
        <v>290</v>
      </c>
      <c r="D165" s="316" t="s">
        <v>290</v>
      </c>
      <c r="E165" s="356" t="s">
        <v>290</v>
      </c>
      <c r="F165" s="356" t="s">
        <v>290</v>
      </c>
      <c r="G165" s="317" t="s">
        <v>290</v>
      </c>
      <c r="H165" s="136"/>
      <c r="I165" s="321" t="s">
        <v>290</v>
      </c>
      <c r="J165" s="66"/>
      <c r="K165" s="66"/>
      <c r="L165" s="321" t="s">
        <v>290</v>
      </c>
      <c r="M165" s="324" t="s">
        <v>290</v>
      </c>
      <c r="N165" s="317" t="s">
        <v>290</v>
      </c>
      <c r="O165" s="66"/>
      <c r="P165" s="327" t="s">
        <v>290</v>
      </c>
      <c r="Q165" s="328" t="s">
        <v>290</v>
      </c>
      <c r="R165" s="66"/>
      <c r="S165" s="333" t="s">
        <v>290</v>
      </c>
      <c r="T165" s="334" t="s">
        <v>290</v>
      </c>
      <c r="U165" s="66"/>
      <c r="V165" s="339" t="s">
        <v>290</v>
      </c>
      <c r="W165" s="340" t="s">
        <v>290</v>
      </c>
      <c r="X165" s="66"/>
      <c r="Y165" s="350" t="s">
        <v>290</v>
      </c>
      <c r="Z165" s="66"/>
      <c r="AA165" s="327" t="s">
        <v>290</v>
      </c>
      <c r="AB165" s="328" t="s">
        <v>290</v>
      </c>
      <c r="AC165" s="66"/>
      <c r="AD165" s="333" t="s">
        <v>290</v>
      </c>
      <c r="AE165" s="334" t="s">
        <v>290</v>
      </c>
      <c r="AF165" s="66"/>
      <c r="AG165" s="339" t="s">
        <v>290</v>
      </c>
      <c r="AH165" s="340" t="s">
        <v>290</v>
      </c>
      <c r="AI165" s="66"/>
      <c r="AJ165" s="350" t="s">
        <v>290</v>
      </c>
      <c r="AK165" s="66"/>
      <c r="AL165" s="327" t="s">
        <v>290</v>
      </c>
      <c r="AM165" s="328" t="s">
        <v>290</v>
      </c>
      <c r="AN165" s="66"/>
      <c r="AO165" s="333" t="s">
        <v>290</v>
      </c>
      <c r="AP165" s="334" t="s">
        <v>290</v>
      </c>
      <c r="AQ165" s="66"/>
      <c r="AR165" s="339" t="s">
        <v>290</v>
      </c>
      <c r="AS165" s="340" t="s">
        <v>290</v>
      </c>
      <c r="AT165" s="66"/>
      <c r="AU165" s="350" t="s">
        <v>290</v>
      </c>
      <c r="AV165" s="66"/>
      <c r="AW165" s="327" t="s">
        <v>290</v>
      </c>
      <c r="AX165" s="328" t="s">
        <v>290</v>
      </c>
      <c r="AY165" s="66"/>
      <c r="AZ165" s="333" t="s">
        <v>290</v>
      </c>
      <c r="BA165" s="334" t="s">
        <v>290</v>
      </c>
      <c r="BB165" s="66"/>
      <c r="BC165" s="339" t="s">
        <v>290</v>
      </c>
      <c r="BD165" s="340" t="s">
        <v>290</v>
      </c>
      <c r="BE165" s="66"/>
      <c r="BF165" s="350" t="s">
        <v>290</v>
      </c>
      <c r="BG165" s="66"/>
      <c r="BH165" s="384"/>
      <c r="BI165" s="66"/>
    </row>
    <row r="166" spans="1:61" x14ac:dyDescent="0.25">
      <c r="A166" s="384"/>
      <c r="B166" s="66"/>
      <c r="C166" s="378" t="s">
        <v>290</v>
      </c>
      <c r="D166" s="316" t="s">
        <v>290</v>
      </c>
      <c r="E166" s="356" t="s">
        <v>290</v>
      </c>
      <c r="F166" s="356" t="s">
        <v>290</v>
      </c>
      <c r="G166" s="317" t="s">
        <v>290</v>
      </c>
      <c r="H166" s="136"/>
      <c r="I166" s="321" t="s">
        <v>290</v>
      </c>
      <c r="J166" s="66"/>
      <c r="K166" s="66"/>
      <c r="L166" s="321" t="s">
        <v>290</v>
      </c>
      <c r="M166" s="324" t="s">
        <v>290</v>
      </c>
      <c r="N166" s="317" t="s">
        <v>290</v>
      </c>
      <c r="O166" s="66"/>
      <c r="P166" s="327" t="s">
        <v>290</v>
      </c>
      <c r="Q166" s="328" t="s">
        <v>290</v>
      </c>
      <c r="R166" s="66"/>
      <c r="S166" s="333" t="s">
        <v>290</v>
      </c>
      <c r="T166" s="334" t="s">
        <v>290</v>
      </c>
      <c r="U166" s="66"/>
      <c r="V166" s="339" t="s">
        <v>290</v>
      </c>
      <c r="W166" s="340" t="s">
        <v>290</v>
      </c>
      <c r="X166" s="66"/>
      <c r="Y166" s="350" t="s">
        <v>290</v>
      </c>
      <c r="Z166" s="66"/>
      <c r="AA166" s="327" t="s">
        <v>290</v>
      </c>
      <c r="AB166" s="328" t="s">
        <v>290</v>
      </c>
      <c r="AC166" s="66"/>
      <c r="AD166" s="333" t="s">
        <v>290</v>
      </c>
      <c r="AE166" s="334" t="s">
        <v>290</v>
      </c>
      <c r="AF166" s="66"/>
      <c r="AG166" s="339" t="s">
        <v>290</v>
      </c>
      <c r="AH166" s="340" t="s">
        <v>290</v>
      </c>
      <c r="AI166" s="66"/>
      <c r="AJ166" s="350" t="s">
        <v>290</v>
      </c>
      <c r="AK166" s="66"/>
      <c r="AL166" s="327" t="s">
        <v>290</v>
      </c>
      <c r="AM166" s="328" t="s">
        <v>290</v>
      </c>
      <c r="AN166" s="66"/>
      <c r="AO166" s="333" t="s">
        <v>290</v>
      </c>
      <c r="AP166" s="334" t="s">
        <v>290</v>
      </c>
      <c r="AQ166" s="66"/>
      <c r="AR166" s="339" t="s">
        <v>290</v>
      </c>
      <c r="AS166" s="340" t="s">
        <v>290</v>
      </c>
      <c r="AT166" s="66"/>
      <c r="AU166" s="350" t="s">
        <v>290</v>
      </c>
      <c r="AV166" s="66"/>
      <c r="AW166" s="327" t="s">
        <v>290</v>
      </c>
      <c r="AX166" s="328" t="s">
        <v>290</v>
      </c>
      <c r="AY166" s="66"/>
      <c r="AZ166" s="333" t="s">
        <v>290</v>
      </c>
      <c r="BA166" s="334" t="s">
        <v>290</v>
      </c>
      <c r="BB166" s="66"/>
      <c r="BC166" s="339" t="s">
        <v>290</v>
      </c>
      <c r="BD166" s="340" t="s">
        <v>290</v>
      </c>
      <c r="BE166" s="66"/>
      <c r="BF166" s="350" t="s">
        <v>290</v>
      </c>
      <c r="BG166" s="66"/>
      <c r="BH166" s="384"/>
      <c r="BI166" s="66"/>
    </row>
    <row r="167" spans="1:61" x14ac:dyDescent="0.25">
      <c r="A167" s="384"/>
      <c r="B167" s="66"/>
      <c r="C167" s="378" t="s">
        <v>290</v>
      </c>
      <c r="D167" s="316" t="s">
        <v>290</v>
      </c>
      <c r="E167" s="356" t="s">
        <v>290</v>
      </c>
      <c r="F167" s="356" t="s">
        <v>290</v>
      </c>
      <c r="G167" s="317" t="s">
        <v>290</v>
      </c>
      <c r="H167" s="136"/>
      <c r="I167" s="321" t="s">
        <v>290</v>
      </c>
      <c r="J167" s="66"/>
      <c r="K167" s="66"/>
      <c r="L167" s="321" t="s">
        <v>290</v>
      </c>
      <c r="M167" s="324" t="s">
        <v>290</v>
      </c>
      <c r="N167" s="317" t="s">
        <v>290</v>
      </c>
      <c r="O167" s="66"/>
      <c r="P167" s="327" t="s">
        <v>290</v>
      </c>
      <c r="Q167" s="328" t="s">
        <v>290</v>
      </c>
      <c r="R167" s="66"/>
      <c r="S167" s="333" t="s">
        <v>290</v>
      </c>
      <c r="T167" s="334" t="s">
        <v>290</v>
      </c>
      <c r="U167" s="66"/>
      <c r="V167" s="339" t="s">
        <v>290</v>
      </c>
      <c r="W167" s="340" t="s">
        <v>290</v>
      </c>
      <c r="X167" s="66"/>
      <c r="Y167" s="350" t="s">
        <v>290</v>
      </c>
      <c r="Z167" s="66"/>
      <c r="AA167" s="327" t="s">
        <v>290</v>
      </c>
      <c r="AB167" s="328" t="s">
        <v>290</v>
      </c>
      <c r="AC167" s="66"/>
      <c r="AD167" s="333" t="s">
        <v>290</v>
      </c>
      <c r="AE167" s="334" t="s">
        <v>290</v>
      </c>
      <c r="AF167" s="66"/>
      <c r="AG167" s="339" t="s">
        <v>290</v>
      </c>
      <c r="AH167" s="340" t="s">
        <v>290</v>
      </c>
      <c r="AI167" s="66"/>
      <c r="AJ167" s="350" t="s">
        <v>290</v>
      </c>
      <c r="AK167" s="66"/>
      <c r="AL167" s="327" t="s">
        <v>290</v>
      </c>
      <c r="AM167" s="328" t="s">
        <v>290</v>
      </c>
      <c r="AN167" s="66"/>
      <c r="AO167" s="333" t="s">
        <v>290</v>
      </c>
      <c r="AP167" s="334" t="s">
        <v>290</v>
      </c>
      <c r="AQ167" s="66"/>
      <c r="AR167" s="339" t="s">
        <v>290</v>
      </c>
      <c r="AS167" s="340" t="s">
        <v>290</v>
      </c>
      <c r="AT167" s="66"/>
      <c r="AU167" s="350" t="s">
        <v>290</v>
      </c>
      <c r="AV167" s="66"/>
      <c r="AW167" s="327" t="s">
        <v>290</v>
      </c>
      <c r="AX167" s="328" t="s">
        <v>290</v>
      </c>
      <c r="AY167" s="66"/>
      <c r="AZ167" s="333" t="s">
        <v>290</v>
      </c>
      <c r="BA167" s="334" t="s">
        <v>290</v>
      </c>
      <c r="BB167" s="66"/>
      <c r="BC167" s="339" t="s">
        <v>290</v>
      </c>
      <c r="BD167" s="340" t="s">
        <v>290</v>
      </c>
      <c r="BE167" s="66"/>
      <c r="BF167" s="350" t="s">
        <v>290</v>
      </c>
      <c r="BG167" s="66"/>
      <c r="BH167" s="384"/>
      <c r="BI167" s="66"/>
    </row>
    <row r="168" spans="1:61" x14ac:dyDescent="0.25">
      <c r="A168" s="384"/>
      <c r="B168" s="66"/>
      <c r="C168" s="378" t="s">
        <v>290</v>
      </c>
      <c r="D168" s="316" t="s">
        <v>290</v>
      </c>
      <c r="E168" s="356" t="s">
        <v>290</v>
      </c>
      <c r="F168" s="356" t="s">
        <v>290</v>
      </c>
      <c r="G168" s="317" t="s">
        <v>290</v>
      </c>
      <c r="H168" s="136"/>
      <c r="I168" s="321" t="s">
        <v>290</v>
      </c>
      <c r="J168" s="66"/>
      <c r="K168" s="66"/>
      <c r="L168" s="321" t="s">
        <v>290</v>
      </c>
      <c r="M168" s="324" t="s">
        <v>290</v>
      </c>
      <c r="N168" s="317" t="s">
        <v>290</v>
      </c>
      <c r="O168" s="66"/>
      <c r="P168" s="327" t="s">
        <v>290</v>
      </c>
      <c r="Q168" s="328" t="s">
        <v>290</v>
      </c>
      <c r="R168" s="66"/>
      <c r="S168" s="333" t="s">
        <v>290</v>
      </c>
      <c r="T168" s="334" t="s">
        <v>290</v>
      </c>
      <c r="U168" s="66"/>
      <c r="V168" s="339" t="s">
        <v>290</v>
      </c>
      <c r="W168" s="340" t="s">
        <v>290</v>
      </c>
      <c r="X168" s="66"/>
      <c r="Y168" s="350" t="s">
        <v>290</v>
      </c>
      <c r="Z168" s="66"/>
      <c r="AA168" s="327" t="s">
        <v>290</v>
      </c>
      <c r="AB168" s="328" t="s">
        <v>290</v>
      </c>
      <c r="AC168" s="66"/>
      <c r="AD168" s="333" t="s">
        <v>290</v>
      </c>
      <c r="AE168" s="334" t="s">
        <v>290</v>
      </c>
      <c r="AF168" s="66"/>
      <c r="AG168" s="339" t="s">
        <v>290</v>
      </c>
      <c r="AH168" s="340" t="s">
        <v>290</v>
      </c>
      <c r="AI168" s="66"/>
      <c r="AJ168" s="350" t="s">
        <v>290</v>
      </c>
      <c r="AK168" s="66"/>
      <c r="AL168" s="327" t="s">
        <v>290</v>
      </c>
      <c r="AM168" s="328" t="s">
        <v>290</v>
      </c>
      <c r="AN168" s="66"/>
      <c r="AO168" s="333" t="s">
        <v>290</v>
      </c>
      <c r="AP168" s="334" t="s">
        <v>290</v>
      </c>
      <c r="AQ168" s="66"/>
      <c r="AR168" s="339" t="s">
        <v>290</v>
      </c>
      <c r="AS168" s="340" t="s">
        <v>290</v>
      </c>
      <c r="AT168" s="66"/>
      <c r="AU168" s="350" t="s">
        <v>290</v>
      </c>
      <c r="AV168" s="66"/>
      <c r="AW168" s="327" t="s">
        <v>290</v>
      </c>
      <c r="AX168" s="328" t="s">
        <v>290</v>
      </c>
      <c r="AY168" s="66"/>
      <c r="AZ168" s="333" t="s">
        <v>290</v>
      </c>
      <c r="BA168" s="334" t="s">
        <v>290</v>
      </c>
      <c r="BB168" s="66"/>
      <c r="BC168" s="339" t="s">
        <v>290</v>
      </c>
      <c r="BD168" s="340" t="s">
        <v>290</v>
      </c>
      <c r="BE168" s="66"/>
      <c r="BF168" s="350" t="s">
        <v>290</v>
      </c>
      <c r="BG168" s="66"/>
      <c r="BH168" s="384"/>
      <c r="BI168" s="66"/>
    </row>
    <row r="169" spans="1:61" x14ac:dyDescent="0.25">
      <c r="A169" s="384"/>
      <c r="B169" s="66"/>
      <c r="C169" s="378" t="s">
        <v>290</v>
      </c>
      <c r="D169" s="316" t="s">
        <v>290</v>
      </c>
      <c r="E169" s="356" t="s">
        <v>290</v>
      </c>
      <c r="F169" s="356" t="s">
        <v>290</v>
      </c>
      <c r="G169" s="317" t="s">
        <v>290</v>
      </c>
      <c r="H169" s="136"/>
      <c r="I169" s="321" t="s">
        <v>290</v>
      </c>
      <c r="J169" s="66"/>
      <c r="K169" s="66"/>
      <c r="L169" s="321" t="s">
        <v>290</v>
      </c>
      <c r="M169" s="324" t="s">
        <v>290</v>
      </c>
      <c r="N169" s="317" t="s">
        <v>290</v>
      </c>
      <c r="O169" s="66"/>
      <c r="P169" s="327" t="s">
        <v>290</v>
      </c>
      <c r="Q169" s="328" t="s">
        <v>290</v>
      </c>
      <c r="R169" s="66"/>
      <c r="S169" s="333" t="s">
        <v>290</v>
      </c>
      <c r="T169" s="334" t="s">
        <v>290</v>
      </c>
      <c r="U169" s="66"/>
      <c r="V169" s="339" t="s">
        <v>290</v>
      </c>
      <c r="W169" s="340" t="s">
        <v>290</v>
      </c>
      <c r="X169" s="66"/>
      <c r="Y169" s="350" t="s">
        <v>290</v>
      </c>
      <c r="Z169" s="66"/>
      <c r="AA169" s="327" t="s">
        <v>290</v>
      </c>
      <c r="AB169" s="328" t="s">
        <v>290</v>
      </c>
      <c r="AC169" s="66"/>
      <c r="AD169" s="333" t="s">
        <v>290</v>
      </c>
      <c r="AE169" s="334" t="s">
        <v>290</v>
      </c>
      <c r="AF169" s="66"/>
      <c r="AG169" s="339" t="s">
        <v>290</v>
      </c>
      <c r="AH169" s="340" t="s">
        <v>290</v>
      </c>
      <c r="AI169" s="66"/>
      <c r="AJ169" s="350" t="s">
        <v>290</v>
      </c>
      <c r="AK169" s="66"/>
      <c r="AL169" s="327" t="s">
        <v>290</v>
      </c>
      <c r="AM169" s="328" t="s">
        <v>290</v>
      </c>
      <c r="AN169" s="66"/>
      <c r="AO169" s="333" t="s">
        <v>290</v>
      </c>
      <c r="AP169" s="334" t="s">
        <v>290</v>
      </c>
      <c r="AQ169" s="66"/>
      <c r="AR169" s="339" t="s">
        <v>290</v>
      </c>
      <c r="AS169" s="340" t="s">
        <v>290</v>
      </c>
      <c r="AT169" s="66"/>
      <c r="AU169" s="350" t="s">
        <v>290</v>
      </c>
      <c r="AV169" s="66"/>
      <c r="AW169" s="327" t="s">
        <v>290</v>
      </c>
      <c r="AX169" s="328" t="s">
        <v>290</v>
      </c>
      <c r="AY169" s="66"/>
      <c r="AZ169" s="333" t="s">
        <v>290</v>
      </c>
      <c r="BA169" s="334" t="s">
        <v>290</v>
      </c>
      <c r="BB169" s="66"/>
      <c r="BC169" s="339" t="s">
        <v>290</v>
      </c>
      <c r="BD169" s="340" t="s">
        <v>290</v>
      </c>
      <c r="BE169" s="66"/>
      <c r="BF169" s="350" t="s">
        <v>290</v>
      </c>
      <c r="BG169" s="66"/>
      <c r="BH169" s="384"/>
      <c r="BI169" s="66"/>
    </row>
    <row r="170" spans="1:61" x14ac:dyDescent="0.25">
      <c r="A170" s="384"/>
      <c r="B170" s="66"/>
      <c r="C170" s="378" t="s">
        <v>290</v>
      </c>
      <c r="D170" s="316" t="s">
        <v>290</v>
      </c>
      <c r="E170" s="356" t="s">
        <v>290</v>
      </c>
      <c r="F170" s="356" t="s">
        <v>290</v>
      </c>
      <c r="G170" s="317" t="s">
        <v>290</v>
      </c>
      <c r="H170" s="136"/>
      <c r="I170" s="321" t="s">
        <v>290</v>
      </c>
      <c r="J170" s="66"/>
      <c r="K170" s="66"/>
      <c r="L170" s="321" t="s">
        <v>290</v>
      </c>
      <c r="M170" s="324" t="s">
        <v>290</v>
      </c>
      <c r="N170" s="317" t="s">
        <v>290</v>
      </c>
      <c r="O170" s="66"/>
      <c r="P170" s="327" t="s">
        <v>290</v>
      </c>
      <c r="Q170" s="328" t="s">
        <v>290</v>
      </c>
      <c r="R170" s="66"/>
      <c r="S170" s="333" t="s">
        <v>290</v>
      </c>
      <c r="T170" s="334" t="s">
        <v>290</v>
      </c>
      <c r="U170" s="66"/>
      <c r="V170" s="339" t="s">
        <v>290</v>
      </c>
      <c r="W170" s="340" t="s">
        <v>290</v>
      </c>
      <c r="X170" s="66"/>
      <c r="Y170" s="350" t="s">
        <v>290</v>
      </c>
      <c r="Z170" s="66"/>
      <c r="AA170" s="327" t="s">
        <v>290</v>
      </c>
      <c r="AB170" s="328" t="s">
        <v>290</v>
      </c>
      <c r="AC170" s="66"/>
      <c r="AD170" s="333" t="s">
        <v>290</v>
      </c>
      <c r="AE170" s="334" t="s">
        <v>290</v>
      </c>
      <c r="AF170" s="66"/>
      <c r="AG170" s="339" t="s">
        <v>290</v>
      </c>
      <c r="AH170" s="340" t="s">
        <v>290</v>
      </c>
      <c r="AI170" s="66"/>
      <c r="AJ170" s="350" t="s">
        <v>290</v>
      </c>
      <c r="AK170" s="66"/>
      <c r="AL170" s="327" t="s">
        <v>290</v>
      </c>
      <c r="AM170" s="328" t="s">
        <v>290</v>
      </c>
      <c r="AN170" s="66"/>
      <c r="AO170" s="333" t="s">
        <v>290</v>
      </c>
      <c r="AP170" s="334" t="s">
        <v>290</v>
      </c>
      <c r="AQ170" s="66"/>
      <c r="AR170" s="339" t="s">
        <v>290</v>
      </c>
      <c r="AS170" s="340" t="s">
        <v>290</v>
      </c>
      <c r="AT170" s="66"/>
      <c r="AU170" s="350" t="s">
        <v>290</v>
      </c>
      <c r="AV170" s="66"/>
      <c r="AW170" s="327" t="s">
        <v>290</v>
      </c>
      <c r="AX170" s="328" t="s">
        <v>290</v>
      </c>
      <c r="AY170" s="66"/>
      <c r="AZ170" s="333" t="s">
        <v>290</v>
      </c>
      <c r="BA170" s="334" t="s">
        <v>290</v>
      </c>
      <c r="BB170" s="66"/>
      <c r="BC170" s="339" t="s">
        <v>290</v>
      </c>
      <c r="BD170" s="340" t="s">
        <v>290</v>
      </c>
      <c r="BE170" s="66"/>
      <c r="BF170" s="350" t="s">
        <v>290</v>
      </c>
      <c r="BG170" s="66"/>
      <c r="BH170" s="384"/>
      <c r="BI170" s="66"/>
    </row>
    <row r="171" spans="1:61" x14ac:dyDescent="0.25">
      <c r="A171" s="384"/>
      <c r="B171" s="66"/>
      <c r="C171" s="378" t="s">
        <v>290</v>
      </c>
      <c r="D171" s="316" t="s">
        <v>290</v>
      </c>
      <c r="E171" s="356" t="s">
        <v>290</v>
      </c>
      <c r="F171" s="356" t="s">
        <v>290</v>
      </c>
      <c r="G171" s="317" t="s">
        <v>290</v>
      </c>
      <c r="H171" s="136"/>
      <c r="I171" s="321" t="s">
        <v>290</v>
      </c>
      <c r="J171" s="66"/>
      <c r="K171" s="66"/>
      <c r="L171" s="321" t="s">
        <v>290</v>
      </c>
      <c r="M171" s="324" t="s">
        <v>290</v>
      </c>
      <c r="N171" s="317" t="s">
        <v>290</v>
      </c>
      <c r="O171" s="66"/>
      <c r="P171" s="327" t="s">
        <v>290</v>
      </c>
      <c r="Q171" s="328" t="s">
        <v>290</v>
      </c>
      <c r="R171" s="66"/>
      <c r="S171" s="333" t="s">
        <v>290</v>
      </c>
      <c r="T171" s="334" t="s">
        <v>290</v>
      </c>
      <c r="U171" s="66"/>
      <c r="V171" s="339" t="s">
        <v>290</v>
      </c>
      <c r="W171" s="340" t="s">
        <v>290</v>
      </c>
      <c r="X171" s="66"/>
      <c r="Y171" s="350" t="s">
        <v>290</v>
      </c>
      <c r="Z171" s="66"/>
      <c r="AA171" s="327" t="s">
        <v>290</v>
      </c>
      <c r="AB171" s="328" t="s">
        <v>290</v>
      </c>
      <c r="AC171" s="66"/>
      <c r="AD171" s="333" t="s">
        <v>290</v>
      </c>
      <c r="AE171" s="334" t="s">
        <v>290</v>
      </c>
      <c r="AF171" s="66"/>
      <c r="AG171" s="339" t="s">
        <v>290</v>
      </c>
      <c r="AH171" s="340" t="s">
        <v>290</v>
      </c>
      <c r="AI171" s="66"/>
      <c r="AJ171" s="350" t="s">
        <v>290</v>
      </c>
      <c r="AK171" s="66"/>
      <c r="AL171" s="327" t="s">
        <v>290</v>
      </c>
      <c r="AM171" s="328" t="s">
        <v>290</v>
      </c>
      <c r="AN171" s="66"/>
      <c r="AO171" s="333" t="s">
        <v>290</v>
      </c>
      <c r="AP171" s="334" t="s">
        <v>290</v>
      </c>
      <c r="AQ171" s="66"/>
      <c r="AR171" s="339" t="s">
        <v>290</v>
      </c>
      <c r="AS171" s="340" t="s">
        <v>290</v>
      </c>
      <c r="AT171" s="66"/>
      <c r="AU171" s="350" t="s">
        <v>290</v>
      </c>
      <c r="AV171" s="66"/>
      <c r="AW171" s="327" t="s">
        <v>290</v>
      </c>
      <c r="AX171" s="328" t="s">
        <v>290</v>
      </c>
      <c r="AY171" s="66"/>
      <c r="AZ171" s="333" t="s">
        <v>290</v>
      </c>
      <c r="BA171" s="334" t="s">
        <v>290</v>
      </c>
      <c r="BB171" s="66"/>
      <c r="BC171" s="339" t="s">
        <v>290</v>
      </c>
      <c r="BD171" s="340" t="s">
        <v>290</v>
      </c>
      <c r="BE171" s="66"/>
      <c r="BF171" s="350" t="s">
        <v>290</v>
      </c>
      <c r="BG171" s="66"/>
      <c r="BH171" s="384"/>
      <c r="BI171" s="66"/>
    </row>
    <row r="172" spans="1:61" x14ac:dyDescent="0.25">
      <c r="A172" s="384"/>
      <c r="B172" s="66"/>
      <c r="C172" s="378" t="s">
        <v>290</v>
      </c>
      <c r="D172" s="316" t="s">
        <v>290</v>
      </c>
      <c r="E172" s="356" t="s">
        <v>290</v>
      </c>
      <c r="F172" s="356" t="s">
        <v>290</v>
      </c>
      <c r="G172" s="317" t="s">
        <v>290</v>
      </c>
      <c r="H172" s="136"/>
      <c r="I172" s="321" t="s">
        <v>290</v>
      </c>
      <c r="J172" s="66"/>
      <c r="K172" s="66"/>
      <c r="L172" s="321" t="s">
        <v>290</v>
      </c>
      <c r="M172" s="324" t="s">
        <v>290</v>
      </c>
      <c r="N172" s="317" t="s">
        <v>290</v>
      </c>
      <c r="O172" s="66"/>
      <c r="P172" s="327" t="s">
        <v>290</v>
      </c>
      <c r="Q172" s="328" t="s">
        <v>290</v>
      </c>
      <c r="R172" s="66"/>
      <c r="S172" s="333" t="s">
        <v>290</v>
      </c>
      <c r="T172" s="334" t="s">
        <v>290</v>
      </c>
      <c r="U172" s="66"/>
      <c r="V172" s="339" t="s">
        <v>290</v>
      </c>
      <c r="W172" s="340" t="s">
        <v>290</v>
      </c>
      <c r="X172" s="66"/>
      <c r="Y172" s="350" t="s">
        <v>290</v>
      </c>
      <c r="Z172" s="66"/>
      <c r="AA172" s="327" t="s">
        <v>290</v>
      </c>
      <c r="AB172" s="328" t="s">
        <v>290</v>
      </c>
      <c r="AC172" s="66"/>
      <c r="AD172" s="333" t="s">
        <v>290</v>
      </c>
      <c r="AE172" s="334" t="s">
        <v>290</v>
      </c>
      <c r="AF172" s="66"/>
      <c r="AG172" s="339" t="s">
        <v>290</v>
      </c>
      <c r="AH172" s="340" t="s">
        <v>290</v>
      </c>
      <c r="AI172" s="66"/>
      <c r="AJ172" s="350" t="s">
        <v>290</v>
      </c>
      <c r="AK172" s="66"/>
      <c r="AL172" s="327" t="s">
        <v>290</v>
      </c>
      <c r="AM172" s="328" t="s">
        <v>290</v>
      </c>
      <c r="AN172" s="66"/>
      <c r="AO172" s="333" t="s">
        <v>290</v>
      </c>
      <c r="AP172" s="334" t="s">
        <v>290</v>
      </c>
      <c r="AQ172" s="66"/>
      <c r="AR172" s="339" t="s">
        <v>290</v>
      </c>
      <c r="AS172" s="340" t="s">
        <v>290</v>
      </c>
      <c r="AT172" s="66"/>
      <c r="AU172" s="350" t="s">
        <v>290</v>
      </c>
      <c r="AV172" s="66"/>
      <c r="AW172" s="327" t="s">
        <v>290</v>
      </c>
      <c r="AX172" s="328" t="s">
        <v>290</v>
      </c>
      <c r="AY172" s="66"/>
      <c r="AZ172" s="333" t="s">
        <v>290</v>
      </c>
      <c r="BA172" s="334" t="s">
        <v>290</v>
      </c>
      <c r="BB172" s="66"/>
      <c r="BC172" s="339" t="s">
        <v>290</v>
      </c>
      <c r="BD172" s="340" t="s">
        <v>290</v>
      </c>
      <c r="BE172" s="66"/>
      <c r="BF172" s="350" t="s">
        <v>290</v>
      </c>
      <c r="BG172" s="66"/>
      <c r="BH172" s="384"/>
      <c r="BI172" s="66"/>
    </row>
    <row r="173" spans="1:61" x14ac:dyDescent="0.25">
      <c r="A173" s="384"/>
      <c r="B173" s="66"/>
      <c r="C173" s="378" t="s">
        <v>290</v>
      </c>
      <c r="D173" s="316" t="s">
        <v>290</v>
      </c>
      <c r="E173" s="356" t="s">
        <v>290</v>
      </c>
      <c r="F173" s="356" t="s">
        <v>290</v>
      </c>
      <c r="G173" s="317" t="s">
        <v>290</v>
      </c>
      <c r="H173" s="136"/>
      <c r="I173" s="321" t="s">
        <v>290</v>
      </c>
      <c r="J173" s="66"/>
      <c r="K173" s="66"/>
      <c r="L173" s="321" t="s">
        <v>290</v>
      </c>
      <c r="M173" s="324" t="s">
        <v>290</v>
      </c>
      <c r="N173" s="317" t="s">
        <v>290</v>
      </c>
      <c r="O173" s="66"/>
      <c r="P173" s="327" t="s">
        <v>290</v>
      </c>
      <c r="Q173" s="328" t="s">
        <v>290</v>
      </c>
      <c r="R173" s="66"/>
      <c r="S173" s="333" t="s">
        <v>290</v>
      </c>
      <c r="T173" s="334" t="s">
        <v>290</v>
      </c>
      <c r="U173" s="66"/>
      <c r="V173" s="339" t="s">
        <v>290</v>
      </c>
      <c r="W173" s="340" t="s">
        <v>290</v>
      </c>
      <c r="X173" s="66"/>
      <c r="Y173" s="350" t="s">
        <v>290</v>
      </c>
      <c r="Z173" s="66"/>
      <c r="AA173" s="327" t="s">
        <v>290</v>
      </c>
      <c r="AB173" s="328" t="s">
        <v>290</v>
      </c>
      <c r="AC173" s="66"/>
      <c r="AD173" s="333" t="s">
        <v>290</v>
      </c>
      <c r="AE173" s="334" t="s">
        <v>290</v>
      </c>
      <c r="AF173" s="66"/>
      <c r="AG173" s="339" t="s">
        <v>290</v>
      </c>
      <c r="AH173" s="340" t="s">
        <v>290</v>
      </c>
      <c r="AI173" s="66"/>
      <c r="AJ173" s="350" t="s">
        <v>290</v>
      </c>
      <c r="AK173" s="66"/>
      <c r="AL173" s="327" t="s">
        <v>290</v>
      </c>
      <c r="AM173" s="328" t="s">
        <v>290</v>
      </c>
      <c r="AN173" s="66"/>
      <c r="AO173" s="333" t="s">
        <v>290</v>
      </c>
      <c r="AP173" s="334" t="s">
        <v>290</v>
      </c>
      <c r="AQ173" s="66"/>
      <c r="AR173" s="339" t="s">
        <v>290</v>
      </c>
      <c r="AS173" s="340" t="s">
        <v>290</v>
      </c>
      <c r="AT173" s="66"/>
      <c r="AU173" s="350" t="s">
        <v>290</v>
      </c>
      <c r="AV173" s="66"/>
      <c r="AW173" s="327" t="s">
        <v>290</v>
      </c>
      <c r="AX173" s="328" t="s">
        <v>290</v>
      </c>
      <c r="AY173" s="66"/>
      <c r="AZ173" s="333" t="s">
        <v>290</v>
      </c>
      <c r="BA173" s="334" t="s">
        <v>290</v>
      </c>
      <c r="BB173" s="66"/>
      <c r="BC173" s="339" t="s">
        <v>290</v>
      </c>
      <c r="BD173" s="340" t="s">
        <v>290</v>
      </c>
      <c r="BE173" s="66"/>
      <c r="BF173" s="350" t="s">
        <v>290</v>
      </c>
      <c r="BG173" s="66"/>
      <c r="BH173" s="384"/>
      <c r="BI173" s="66"/>
    </row>
    <row r="174" spans="1:61" x14ac:dyDescent="0.25">
      <c r="A174" s="384"/>
      <c r="B174" s="66"/>
      <c r="C174" s="378" t="s">
        <v>290</v>
      </c>
      <c r="D174" s="316" t="s">
        <v>290</v>
      </c>
      <c r="E174" s="356" t="s">
        <v>290</v>
      </c>
      <c r="F174" s="356" t="s">
        <v>290</v>
      </c>
      <c r="G174" s="317" t="s">
        <v>290</v>
      </c>
      <c r="H174" s="136"/>
      <c r="I174" s="321" t="s">
        <v>290</v>
      </c>
      <c r="J174" s="66"/>
      <c r="K174" s="66"/>
      <c r="L174" s="321" t="s">
        <v>290</v>
      </c>
      <c r="M174" s="324" t="s">
        <v>290</v>
      </c>
      <c r="N174" s="317" t="s">
        <v>290</v>
      </c>
      <c r="O174" s="66"/>
      <c r="P174" s="327" t="s">
        <v>290</v>
      </c>
      <c r="Q174" s="328" t="s">
        <v>290</v>
      </c>
      <c r="R174" s="66"/>
      <c r="S174" s="333" t="s">
        <v>290</v>
      </c>
      <c r="T174" s="334" t="s">
        <v>290</v>
      </c>
      <c r="U174" s="66"/>
      <c r="V174" s="339" t="s">
        <v>290</v>
      </c>
      <c r="W174" s="340" t="s">
        <v>290</v>
      </c>
      <c r="X174" s="66"/>
      <c r="Y174" s="350" t="s">
        <v>290</v>
      </c>
      <c r="Z174" s="66"/>
      <c r="AA174" s="327" t="s">
        <v>290</v>
      </c>
      <c r="AB174" s="328" t="s">
        <v>290</v>
      </c>
      <c r="AC174" s="66"/>
      <c r="AD174" s="333" t="s">
        <v>290</v>
      </c>
      <c r="AE174" s="334" t="s">
        <v>290</v>
      </c>
      <c r="AF174" s="66"/>
      <c r="AG174" s="339" t="s">
        <v>290</v>
      </c>
      <c r="AH174" s="340" t="s">
        <v>290</v>
      </c>
      <c r="AI174" s="66"/>
      <c r="AJ174" s="350" t="s">
        <v>290</v>
      </c>
      <c r="AK174" s="66"/>
      <c r="AL174" s="327" t="s">
        <v>290</v>
      </c>
      <c r="AM174" s="328" t="s">
        <v>290</v>
      </c>
      <c r="AN174" s="66"/>
      <c r="AO174" s="333" t="s">
        <v>290</v>
      </c>
      <c r="AP174" s="334" t="s">
        <v>290</v>
      </c>
      <c r="AQ174" s="66"/>
      <c r="AR174" s="339" t="s">
        <v>290</v>
      </c>
      <c r="AS174" s="340" t="s">
        <v>290</v>
      </c>
      <c r="AT174" s="66"/>
      <c r="AU174" s="350" t="s">
        <v>290</v>
      </c>
      <c r="AV174" s="66"/>
      <c r="AW174" s="327" t="s">
        <v>290</v>
      </c>
      <c r="AX174" s="328" t="s">
        <v>290</v>
      </c>
      <c r="AY174" s="66"/>
      <c r="AZ174" s="333" t="s">
        <v>290</v>
      </c>
      <c r="BA174" s="334" t="s">
        <v>290</v>
      </c>
      <c r="BB174" s="66"/>
      <c r="BC174" s="339" t="s">
        <v>290</v>
      </c>
      <c r="BD174" s="340" t="s">
        <v>290</v>
      </c>
      <c r="BE174" s="66"/>
      <c r="BF174" s="350" t="s">
        <v>290</v>
      </c>
      <c r="BG174" s="66"/>
      <c r="BH174" s="384"/>
      <c r="BI174" s="66"/>
    </row>
    <row r="175" spans="1:61" x14ac:dyDescent="0.25">
      <c r="A175" s="384"/>
      <c r="B175" s="66"/>
      <c r="C175" s="378" t="s">
        <v>290</v>
      </c>
      <c r="D175" s="316" t="s">
        <v>290</v>
      </c>
      <c r="E175" s="356" t="s">
        <v>290</v>
      </c>
      <c r="F175" s="356" t="s">
        <v>290</v>
      </c>
      <c r="G175" s="317" t="s">
        <v>290</v>
      </c>
      <c r="H175" s="136"/>
      <c r="I175" s="321" t="s">
        <v>290</v>
      </c>
      <c r="J175" s="66"/>
      <c r="K175" s="66"/>
      <c r="L175" s="321" t="s">
        <v>290</v>
      </c>
      <c r="M175" s="324" t="s">
        <v>290</v>
      </c>
      <c r="N175" s="317" t="s">
        <v>290</v>
      </c>
      <c r="O175" s="66"/>
      <c r="P175" s="327" t="s">
        <v>290</v>
      </c>
      <c r="Q175" s="328" t="s">
        <v>290</v>
      </c>
      <c r="R175" s="66"/>
      <c r="S175" s="333" t="s">
        <v>290</v>
      </c>
      <c r="T175" s="334" t="s">
        <v>290</v>
      </c>
      <c r="U175" s="66"/>
      <c r="V175" s="339" t="s">
        <v>290</v>
      </c>
      <c r="W175" s="340" t="s">
        <v>290</v>
      </c>
      <c r="X175" s="66"/>
      <c r="Y175" s="350" t="s">
        <v>290</v>
      </c>
      <c r="Z175" s="66"/>
      <c r="AA175" s="327" t="s">
        <v>290</v>
      </c>
      <c r="AB175" s="328" t="s">
        <v>290</v>
      </c>
      <c r="AC175" s="66"/>
      <c r="AD175" s="333" t="s">
        <v>290</v>
      </c>
      <c r="AE175" s="334" t="s">
        <v>290</v>
      </c>
      <c r="AF175" s="66"/>
      <c r="AG175" s="339" t="s">
        <v>290</v>
      </c>
      <c r="AH175" s="340" t="s">
        <v>290</v>
      </c>
      <c r="AI175" s="66"/>
      <c r="AJ175" s="350" t="s">
        <v>290</v>
      </c>
      <c r="AK175" s="66"/>
      <c r="AL175" s="327" t="s">
        <v>290</v>
      </c>
      <c r="AM175" s="328" t="s">
        <v>290</v>
      </c>
      <c r="AN175" s="66"/>
      <c r="AO175" s="333" t="s">
        <v>290</v>
      </c>
      <c r="AP175" s="334" t="s">
        <v>290</v>
      </c>
      <c r="AQ175" s="66"/>
      <c r="AR175" s="339" t="s">
        <v>290</v>
      </c>
      <c r="AS175" s="340" t="s">
        <v>290</v>
      </c>
      <c r="AT175" s="66"/>
      <c r="AU175" s="350" t="s">
        <v>290</v>
      </c>
      <c r="AV175" s="66"/>
      <c r="AW175" s="327" t="s">
        <v>290</v>
      </c>
      <c r="AX175" s="328" t="s">
        <v>290</v>
      </c>
      <c r="AY175" s="66"/>
      <c r="AZ175" s="333" t="s">
        <v>290</v>
      </c>
      <c r="BA175" s="334" t="s">
        <v>290</v>
      </c>
      <c r="BB175" s="66"/>
      <c r="BC175" s="339" t="s">
        <v>290</v>
      </c>
      <c r="BD175" s="340" t="s">
        <v>290</v>
      </c>
      <c r="BE175" s="66"/>
      <c r="BF175" s="350" t="s">
        <v>290</v>
      </c>
      <c r="BG175" s="66"/>
      <c r="BH175" s="384"/>
      <c r="BI175" s="66"/>
    </row>
    <row r="176" spans="1:61" x14ac:dyDescent="0.25">
      <c r="A176" s="384"/>
      <c r="B176" s="66"/>
      <c r="C176" s="378" t="s">
        <v>290</v>
      </c>
      <c r="D176" s="316" t="s">
        <v>290</v>
      </c>
      <c r="E176" s="356" t="s">
        <v>290</v>
      </c>
      <c r="F176" s="356" t="s">
        <v>290</v>
      </c>
      <c r="G176" s="317" t="s">
        <v>290</v>
      </c>
      <c r="H176" s="136"/>
      <c r="I176" s="321" t="s">
        <v>290</v>
      </c>
      <c r="J176" s="66"/>
      <c r="K176" s="66"/>
      <c r="L176" s="321" t="s">
        <v>290</v>
      </c>
      <c r="M176" s="324" t="s">
        <v>290</v>
      </c>
      <c r="N176" s="317" t="s">
        <v>290</v>
      </c>
      <c r="O176" s="66"/>
      <c r="P176" s="327" t="s">
        <v>290</v>
      </c>
      <c r="Q176" s="328" t="s">
        <v>290</v>
      </c>
      <c r="R176" s="66"/>
      <c r="S176" s="333" t="s">
        <v>290</v>
      </c>
      <c r="T176" s="334" t="s">
        <v>290</v>
      </c>
      <c r="U176" s="66"/>
      <c r="V176" s="339" t="s">
        <v>290</v>
      </c>
      <c r="W176" s="340" t="s">
        <v>290</v>
      </c>
      <c r="X176" s="66"/>
      <c r="Y176" s="350" t="s">
        <v>290</v>
      </c>
      <c r="Z176" s="66"/>
      <c r="AA176" s="327" t="s">
        <v>290</v>
      </c>
      <c r="AB176" s="328" t="s">
        <v>290</v>
      </c>
      <c r="AC176" s="66"/>
      <c r="AD176" s="333" t="s">
        <v>290</v>
      </c>
      <c r="AE176" s="334" t="s">
        <v>290</v>
      </c>
      <c r="AF176" s="66"/>
      <c r="AG176" s="339" t="s">
        <v>290</v>
      </c>
      <c r="AH176" s="340" t="s">
        <v>290</v>
      </c>
      <c r="AI176" s="66"/>
      <c r="AJ176" s="350" t="s">
        <v>290</v>
      </c>
      <c r="AK176" s="66"/>
      <c r="AL176" s="327" t="s">
        <v>290</v>
      </c>
      <c r="AM176" s="328" t="s">
        <v>290</v>
      </c>
      <c r="AN176" s="66"/>
      <c r="AO176" s="333" t="s">
        <v>290</v>
      </c>
      <c r="AP176" s="334" t="s">
        <v>290</v>
      </c>
      <c r="AQ176" s="66"/>
      <c r="AR176" s="339" t="s">
        <v>290</v>
      </c>
      <c r="AS176" s="340" t="s">
        <v>290</v>
      </c>
      <c r="AT176" s="66"/>
      <c r="AU176" s="350" t="s">
        <v>290</v>
      </c>
      <c r="AV176" s="66"/>
      <c r="AW176" s="327" t="s">
        <v>290</v>
      </c>
      <c r="AX176" s="328" t="s">
        <v>290</v>
      </c>
      <c r="AY176" s="66"/>
      <c r="AZ176" s="333" t="s">
        <v>290</v>
      </c>
      <c r="BA176" s="334" t="s">
        <v>290</v>
      </c>
      <c r="BB176" s="66"/>
      <c r="BC176" s="339" t="s">
        <v>290</v>
      </c>
      <c r="BD176" s="340" t="s">
        <v>290</v>
      </c>
      <c r="BE176" s="66"/>
      <c r="BF176" s="350" t="s">
        <v>290</v>
      </c>
      <c r="BG176" s="66"/>
      <c r="BH176" s="384"/>
      <c r="BI176" s="66"/>
    </row>
    <row r="177" spans="1:61" x14ac:dyDescent="0.25">
      <c r="A177" s="384"/>
      <c r="B177" s="66"/>
      <c r="C177" s="378" t="s">
        <v>290</v>
      </c>
      <c r="D177" s="316" t="s">
        <v>290</v>
      </c>
      <c r="E177" s="356" t="s">
        <v>290</v>
      </c>
      <c r="F177" s="356" t="s">
        <v>290</v>
      </c>
      <c r="G177" s="317" t="s">
        <v>290</v>
      </c>
      <c r="H177" s="136"/>
      <c r="I177" s="321" t="s">
        <v>290</v>
      </c>
      <c r="J177" s="66"/>
      <c r="K177" s="66"/>
      <c r="L177" s="321" t="s">
        <v>290</v>
      </c>
      <c r="M177" s="324" t="s">
        <v>290</v>
      </c>
      <c r="N177" s="317" t="s">
        <v>290</v>
      </c>
      <c r="O177" s="66"/>
      <c r="P177" s="327" t="s">
        <v>290</v>
      </c>
      <c r="Q177" s="328" t="s">
        <v>290</v>
      </c>
      <c r="R177" s="66"/>
      <c r="S177" s="333" t="s">
        <v>290</v>
      </c>
      <c r="T177" s="334" t="s">
        <v>290</v>
      </c>
      <c r="U177" s="66"/>
      <c r="V177" s="339" t="s">
        <v>290</v>
      </c>
      <c r="W177" s="340" t="s">
        <v>290</v>
      </c>
      <c r="X177" s="66"/>
      <c r="Y177" s="350" t="s">
        <v>290</v>
      </c>
      <c r="Z177" s="66"/>
      <c r="AA177" s="327" t="s">
        <v>290</v>
      </c>
      <c r="AB177" s="328" t="s">
        <v>290</v>
      </c>
      <c r="AC177" s="66"/>
      <c r="AD177" s="333" t="s">
        <v>290</v>
      </c>
      <c r="AE177" s="334" t="s">
        <v>290</v>
      </c>
      <c r="AF177" s="66"/>
      <c r="AG177" s="339" t="s">
        <v>290</v>
      </c>
      <c r="AH177" s="340" t="s">
        <v>290</v>
      </c>
      <c r="AI177" s="66"/>
      <c r="AJ177" s="350" t="s">
        <v>290</v>
      </c>
      <c r="AK177" s="66"/>
      <c r="AL177" s="327" t="s">
        <v>290</v>
      </c>
      <c r="AM177" s="328" t="s">
        <v>290</v>
      </c>
      <c r="AN177" s="66"/>
      <c r="AO177" s="333" t="s">
        <v>290</v>
      </c>
      <c r="AP177" s="334" t="s">
        <v>290</v>
      </c>
      <c r="AQ177" s="66"/>
      <c r="AR177" s="339" t="s">
        <v>290</v>
      </c>
      <c r="AS177" s="340" t="s">
        <v>290</v>
      </c>
      <c r="AT177" s="66"/>
      <c r="AU177" s="350" t="s">
        <v>290</v>
      </c>
      <c r="AV177" s="66"/>
      <c r="AW177" s="327" t="s">
        <v>290</v>
      </c>
      <c r="AX177" s="328" t="s">
        <v>290</v>
      </c>
      <c r="AY177" s="66"/>
      <c r="AZ177" s="333" t="s">
        <v>290</v>
      </c>
      <c r="BA177" s="334" t="s">
        <v>290</v>
      </c>
      <c r="BB177" s="66"/>
      <c r="BC177" s="339" t="s">
        <v>290</v>
      </c>
      <c r="BD177" s="340" t="s">
        <v>290</v>
      </c>
      <c r="BE177" s="66"/>
      <c r="BF177" s="350" t="s">
        <v>290</v>
      </c>
      <c r="BG177" s="66"/>
      <c r="BH177" s="384"/>
      <c r="BI177" s="66"/>
    </row>
    <row r="178" spans="1:61" x14ac:dyDescent="0.25">
      <c r="A178" s="384"/>
      <c r="B178" s="66"/>
      <c r="C178" s="378" t="s">
        <v>290</v>
      </c>
      <c r="D178" s="316" t="s">
        <v>290</v>
      </c>
      <c r="E178" s="356" t="s">
        <v>290</v>
      </c>
      <c r="F178" s="356" t="s">
        <v>290</v>
      </c>
      <c r="G178" s="317" t="s">
        <v>290</v>
      </c>
      <c r="H178" s="136"/>
      <c r="I178" s="321" t="s">
        <v>290</v>
      </c>
      <c r="J178" s="66"/>
      <c r="K178" s="66"/>
      <c r="L178" s="321" t="s">
        <v>290</v>
      </c>
      <c r="M178" s="324" t="s">
        <v>290</v>
      </c>
      <c r="N178" s="317" t="s">
        <v>290</v>
      </c>
      <c r="O178" s="66"/>
      <c r="P178" s="327" t="s">
        <v>290</v>
      </c>
      <c r="Q178" s="328" t="s">
        <v>290</v>
      </c>
      <c r="R178" s="66"/>
      <c r="S178" s="333" t="s">
        <v>290</v>
      </c>
      <c r="T178" s="334" t="s">
        <v>290</v>
      </c>
      <c r="U178" s="66"/>
      <c r="V178" s="339" t="s">
        <v>290</v>
      </c>
      <c r="W178" s="340" t="s">
        <v>290</v>
      </c>
      <c r="X178" s="66"/>
      <c r="Y178" s="350" t="s">
        <v>290</v>
      </c>
      <c r="Z178" s="66"/>
      <c r="AA178" s="327" t="s">
        <v>290</v>
      </c>
      <c r="AB178" s="328" t="s">
        <v>290</v>
      </c>
      <c r="AC178" s="66"/>
      <c r="AD178" s="333" t="s">
        <v>290</v>
      </c>
      <c r="AE178" s="334" t="s">
        <v>290</v>
      </c>
      <c r="AF178" s="66"/>
      <c r="AG178" s="339" t="s">
        <v>290</v>
      </c>
      <c r="AH178" s="340" t="s">
        <v>290</v>
      </c>
      <c r="AI178" s="66"/>
      <c r="AJ178" s="350" t="s">
        <v>290</v>
      </c>
      <c r="AK178" s="66"/>
      <c r="AL178" s="327" t="s">
        <v>290</v>
      </c>
      <c r="AM178" s="328" t="s">
        <v>290</v>
      </c>
      <c r="AN178" s="66"/>
      <c r="AO178" s="333" t="s">
        <v>290</v>
      </c>
      <c r="AP178" s="334" t="s">
        <v>290</v>
      </c>
      <c r="AQ178" s="66"/>
      <c r="AR178" s="339" t="s">
        <v>290</v>
      </c>
      <c r="AS178" s="340" t="s">
        <v>290</v>
      </c>
      <c r="AT178" s="66"/>
      <c r="AU178" s="350" t="s">
        <v>290</v>
      </c>
      <c r="AV178" s="66"/>
      <c r="AW178" s="327" t="s">
        <v>290</v>
      </c>
      <c r="AX178" s="328" t="s">
        <v>290</v>
      </c>
      <c r="AY178" s="66"/>
      <c r="AZ178" s="333" t="s">
        <v>290</v>
      </c>
      <c r="BA178" s="334" t="s">
        <v>290</v>
      </c>
      <c r="BB178" s="66"/>
      <c r="BC178" s="339" t="s">
        <v>290</v>
      </c>
      <c r="BD178" s="340" t="s">
        <v>290</v>
      </c>
      <c r="BE178" s="66"/>
      <c r="BF178" s="350" t="s">
        <v>290</v>
      </c>
      <c r="BG178" s="66"/>
      <c r="BH178" s="384"/>
      <c r="BI178" s="66"/>
    </row>
    <row r="179" spans="1:61" x14ac:dyDescent="0.25">
      <c r="A179" s="384"/>
      <c r="B179" s="66"/>
      <c r="C179" s="378" t="s">
        <v>290</v>
      </c>
      <c r="D179" s="316" t="s">
        <v>290</v>
      </c>
      <c r="E179" s="356" t="s">
        <v>290</v>
      </c>
      <c r="F179" s="356" t="s">
        <v>290</v>
      </c>
      <c r="G179" s="317" t="s">
        <v>290</v>
      </c>
      <c r="H179" s="136"/>
      <c r="I179" s="321" t="s">
        <v>290</v>
      </c>
      <c r="J179" s="66"/>
      <c r="K179" s="66"/>
      <c r="L179" s="321" t="s">
        <v>290</v>
      </c>
      <c r="M179" s="324" t="s">
        <v>290</v>
      </c>
      <c r="N179" s="317" t="s">
        <v>290</v>
      </c>
      <c r="O179" s="66"/>
      <c r="P179" s="327" t="s">
        <v>290</v>
      </c>
      <c r="Q179" s="328" t="s">
        <v>290</v>
      </c>
      <c r="R179" s="66"/>
      <c r="S179" s="333" t="s">
        <v>290</v>
      </c>
      <c r="T179" s="334" t="s">
        <v>290</v>
      </c>
      <c r="U179" s="66"/>
      <c r="V179" s="339" t="s">
        <v>290</v>
      </c>
      <c r="W179" s="340" t="s">
        <v>290</v>
      </c>
      <c r="X179" s="66"/>
      <c r="Y179" s="350" t="s">
        <v>290</v>
      </c>
      <c r="Z179" s="66"/>
      <c r="AA179" s="327" t="s">
        <v>290</v>
      </c>
      <c r="AB179" s="328" t="s">
        <v>290</v>
      </c>
      <c r="AC179" s="66"/>
      <c r="AD179" s="333" t="s">
        <v>290</v>
      </c>
      <c r="AE179" s="334" t="s">
        <v>290</v>
      </c>
      <c r="AF179" s="66"/>
      <c r="AG179" s="339" t="s">
        <v>290</v>
      </c>
      <c r="AH179" s="340" t="s">
        <v>290</v>
      </c>
      <c r="AI179" s="66"/>
      <c r="AJ179" s="350" t="s">
        <v>290</v>
      </c>
      <c r="AK179" s="66"/>
      <c r="AL179" s="327" t="s">
        <v>290</v>
      </c>
      <c r="AM179" s="328" t="s">
        <v>290</v>
      </c>
      <c r="AN179" s="66"/>
      <c r="AO179" s="333" t="s">
        <v>290</v>
      </c>
      <c r="AP179" s="334" t="s">
        <v>290</v>
      </c>
      <c r="AQ179" s="66"/>
      <c r="AR179" s="339" t="s">
        <v>290</v>
      </c>
      <c r="AS179" s="340" t="s">
        <v>290</v>
      </c>
      <c r="AT179" s="66"/>
      <c r="AU179" s="350" t="s">
        <v>290</v>
      </c>
      <c r="AV179" s="66"/>
      <c r="AW179" s="327" t="s">
        <v>290</v>
      </c>
      <c r="AX179" s="328" t="s">
        <v>290</v>
      </c>
      <c r="AY179" s="66"/>
      <c r="AZ179" s="333" t="s">
        <v>290</v>
      </c>
      <c r="BA179" s="334" t="s">
        <v>290</v>
      </c>
      <c r="BB179" s="66"/>
      <c r="BC179" s="339" t="s">
        <v>290</v>
      </c>
      <c r="BD179" s="340" t="s">
        <v>290</v>
      </c>
      <c r="BE179" s="66"/>
      <c r="BF179" s="350" t="s">
        <v>290</v>
      </c>
      <c r="BG179" s="66"/>
      <c r="BH179" s="384"/>
      <c r="BI179" s="66"/>
    </row>
    <row r="180" spans="1:61" x14ac:dyDescent="0.25">
      <c r="A180" s="384"/>
      <c r="B180" s="66"/>
      <c r="C180" s="378" t="s">
        <v>290</v>
      </c>
      <c r="D180" s="316" t="s">
        <v>290</v>
      </c>
      <c r="E180" s="356" t="s">
        <v>290</v>
      </c>
      <c r="F180" s="356" t="s">
        <v>290</v>
      </c>
      <c r="G180" s="317" t="s">
        <v>290</v>
      </c>
      <c r="H180" s="136"/>
      <c r="I180" s="321" t="s">
        <v>290</v>
      </c>
      <c r="J180" s="66"/>
      <c r="K180" s="66"/>
      <c r="L180" s="321" t="s">
        <v>290</v>
      </c>
      <c r="M180" s="324" t="s">
        <v>290</v>
      </c>
      <c r="N180" s="317" t="s">
        <v>290</v>
      </c>
      <c r="O180" s="66"/>
      <c r="P180" s="327" t="s">
        <v>290</v>
      </c>
      <c r="Q180" s="328" t="s">
        <v>290</v>
      </c>
      <c r="R180" s="66"/>
      <c r="S180" s="333" t="s">
        <v>290</v>
      </c>
      <c r="T180" s="334" t="s">
        <v>290</v>
      </c>
      <c r="U180" s="66"/>
      <c r="V180" s="339" t="s">
        <v>290</v>
      </c>
      <c r="W180" s="340" t="s">
        <v>290</v>
      </c>
      <c r="X180" s="66"/>
      <c r="Y180" s="350" t="s">
        <v>290</v>
      </c>
      <c r="Z180" s="66"/>
      <c r="AA180" s="327" t="s">
        <v>290</v>
      </c>
      <c r="AB180" s="328" t="s">
        <v>290</v>
      </c>
      <c r="AC180" s="66"/>
      <c r="AD180" s="333" t="s">
        <v>290</v>
      </c>
      <c r="AE180" s="334" t="s">
        <v>290</v>
      </c>
      <c r="AF180" s="66"/>
      <c r="AG180" s="339" t="s">
        <v>290</v>
      </c>
      <c r="AH180" s="340" t="s">
        <v>290</v>
      </c>
      <c r="AI180" s="66"/>
      <c r="AJ180" s="350" t="s">
        <v>290</v>
      </c>
      <c r="AK180" s="66"/>
      <c r="AL180" s="327" t="s">
        <v>290</v>
      </c>
      <c r="AM180" s="328" t="s">
        <v>290</v>
      </c>
      <c r="AN180" s="66"/>
      <c r="AO180" s="333" t="s">
        <v>290</v>
      </c>
      <c r="AP180" s="334" t="s">
        <v>290</v>
      </c>
      <c r="AQ180" s="66"/>
      <c r="AR180" s="339" t="s">
        <v>290</v>
      </c>
      <c r="AS180" s="340" t="s">
        <v>290</v>
      </c>
      <c r="AT180" s="66"/>
      <c r="AU180" s="350" t="s">
        <v>290</v>
      </c>
      <c r="AV180" s="66"/>
      <c r="AW180" s="327" t="s">
        <v>290</v>
      </c>
      <c r="AX180" s="328" t="s">
        <v>290</v>
      </c>
      <c r="AY180" s="66"/>
      <c r="AZ180" s="333" t="s">
        <v>290</v>
      </c>
      <c r="BA180" s="334" t="s">
        <v>290</v>
      </c>
      <c r="BB180" s="66"/>
      <c r="BC180" s="339" t="s">
        <v>290</v>
      </c>
      <c r="BD180" s="340" t="s">
        <v>290</v>
      </c>
      <c r="BE180" s="66"/>
      <c r="BF180" s="350" t="s">
        <v>290</v>
      </c>
      <c r="BG180" s="66"/>
      <c r="BH180" s="384"/>
      <c r="BI180" s="66"/>
    </row>
    <row r="181" spans="1:61" x14ac:dyDescent="0.25">
      <c r="A181" s="384"/>
      <c r="B181" s="66"/>
      <c r="C181" s="378" t="s">
        <v>290</v>
      </c>
      <c r="D181" s="316" t="s">
        <v>290</v>
      </c>
      <c r="E181" s="356" t="s">
        <v>290</v>
      </c>
      <c r="F181" s="356" t="s">
        <v>290</v>
      </c>
      <c r="G181" s="317" t="s">
        <v>290</v>
      </c>
      <c r="H181" s="136"/>
      <c r="I181" s="321" t="s">
        <v>290</v>
      </c>
      <c r="J181" s="66"/>
      <c r="K181" s="66"/>
      <c r="L181" s="321" t="s">
        <v>290</v>
      </c>
      <c r="M181" s="324" t="s">
        <v>290</v>
      </c>
      <c r="N181" s="317" t="s">
        <v>290</v>
      </c>
      <c r="O181" s="66"/>
      <c r="P181" s="327" t="s">
        <v>290</v>
      </c>
      <c r="Q181" s="328" t="s">
        <v>290</v>
      </c>
      <c r="R181" s="66"/>
      <c r="S181" s="333" t="s">
        <v>290</v>
      </c>
      <c r="T181" s="334" t="s">
        <v>290</v>
      </c>
      <c r="U181" s="66"/>
      <c r="V181" s="339" t="s">
        <v>290</v>
      </c>
      <c r="W181" s="340" t="s">
        <v>290</v>
      </c>
      <c r="X181" s="66"/>
      <c r="Y181" s="350" t="s">
        <v>290</v>
      </c>
      <c r="Z181" s="66"/>
      <c r="AA181" s="327" t="s">
        <v>290</v>
      </c>
      <c r="AB181" s="328" t="s">
        <v>290</v>
      </c>
      <c r="AC181" s="66"/>
      <c r="AD181" s="333" t="s">
        <v>290</v>
      </c>
      <c r="AE181" s="334" t="s">
        <v>290</v>
      </c>
      <c r="AF181" s="66"/>
      <c r="AG181" s="339" t="s">
        <v>290</v>
      </c>
      <c r="AH181" s="340" t="s">
        <v>290</v>
      </c>
      <c r="AI181" s="66"/>
      <c r="AJ181" s="350" t="s">
        <v>290</v>
      </c>
      <c r="AK181" s="66"/>
      <c r="AL181" s="327" t="s">
        <v>290</v>
      </c>
      <c r="AM181" s="328" t="s">
        <v>290</v>
      </c>
      <c r="AN181" s="66"/>
      <c r="AO181" s="333" t="s">
        <v>290</v>
      </c>
      <c r="AP181" s="334" t="s">
        <v>290</v>
      </c>
      <c r="AQ181" s="66"/>
      <c r="AR181" s="339" t="s">
        <v>290</v>
      </c>
      <c r="AS181" s="340" t="s">
        <v>290</v>
      </c>
      <c r="AT181" s="66"/>
      <c r="AU181" s="350" t="s">
        <v>290</v>
      </c>
      <c r="AV181" s="66"/>
      <c r="AW181" s="327" t="s">
        <v>290</v>
      </c>
      <c r="AX181" s="328" t="s">
        <v>290</v>
      </c>
      <c r="AY181" s="66"/>
      <c r="AZ181" s="333" t="s">
        <v>290</v>
      </c>
      <c r="BA181" s="334" t="s">
        <v>290</v>
      </c>
      <c r="BB181" s="66"/>
      <c r="BC181" s="339" t="s">
        <v>290</v>
      </c>
      <c r="BD181" s="340" t="s">
        <v>290</v>
      </c>
      <c r="BE181" s="66"/>
      <c r="BF181" s="350" t="s">
        <v>290</v>
      </c>
      <c r="BG181" s="66"/>
      <c r="BH181" s="384"/>
      <c r="BI181" s="66"/>
    </row>
    <row r="182" spans="1:61" x14ac:dyDescent="0.25">
      <c r="A182" s="384"/>
      <c r="B182" s="66"/>
      <c r="C182" s="378" t="s">
        <v>290</v>
      </c>
      <c r="D182" s="316" t="s">
        <v>290</v>
      </c>
      <c r="E182" s="356" t="s">
        <v>290</v>
      </c>
      <c r="F182" s="356" t="s">
        <v>290</v>
      </c>
      <c r="G182" s="317" t="s">
        <v>290</v>
      </c>
      <c r="H182" s="136"/>
      <c r="I182" s="321" t="s">
        <v>290</v>
      </c>
      <c r="J182" s="66"/>
      <c r="K182" s="66"/>
      <c r="L182" s="321" t="s">
        <v>290</v>
      </c>
      <c r="M182" s="324" t="s">
        <v>290</v>
      </c>
      <c r="N182" s="317" t="s">
        <v>290</v>
      </c>
      <c r="O182" s="66"/>
      <c r="P182" s="327" t="s">
        <v>290</v>
      </c>
      <c r="Q182" s="328" t="s">
        <v>290</v>
      </c>
      <c r="R182" s="66"/>
      <c r="S182" s="333" t="s">
        <v>290</v>
      </c>
      <c r="T182" s="334" t="s">
        <v>290</v>
      </c>
      <c r="U182" s="66"/>
      <c r="V182" s="339" t="s">
        <v>290</v>
      </c>
      <c r="W182" s="340" t="s">
        <v>290</v>
      </c>
      <c r="X182" s="66"/>
      <c r="Y182" s="350" t="s">
        <v>290</v>
      </c>
      <c r="Z182" s="66"/>
      <c r="AA182" s="327" t="s">
        <v>290</v>
      </c>
      <c r="AB182" s="328" t="s">
        <v>290</v>
      </c>
      <c r="AC182" s="66"/>
      <c r="AD182" s="333" t="s">
        <v>290</v>
      </c>
      <c r="AE182" s="334" t="s">
        <v>290</v>
      </c>
      <c r="AF182" s="66"/>
      <c r="AG182" s="339" t="s">
        <v>290</v>
      </c>
      <c r="AH182" s="340" t="s">
        <v>290</v>
      </c>
      <c r="AI182" s="66"/>
      <c r="AJ182" s="350" t="s">
        <v>290</v>
      </c>
      <c r="AK182" s="66"/>
      <c r="AL182" s="327" t="s">
        <v>290</v>
      </c>
      <c r="AM182" s="328" t="s">
        <v>290</v>
      </c>
      <c r="AN182" s="66"/>
      <c r="AO182" s="333" t="s">
        <v>290</v>
      </c>
      <c r="AP182" s="334" t="s">
        <v>290</v>
      </c>
      <c r="AQ182" s="66"/>
      <c r="AR182" s="339" t="s">
        <v>290</v>
      </c>
      <c r="AS182" s="340" t="s">
        <v>290</v>
      </c>
      <c r="AT182" s="66"/>
      <c r="AU182" s="350" t="s">
        <v>290</v>
      </c>
      <c r="AV182" s="66"/>
      <c r="AW182" s="327" t="s">
        <v>290</v>
      </c>
      <c r="AX182" s="328" t="s">
        <v>290</v>
      </c>
      <c r="AY182" s="66"/>
      <c r="AZ182" s="333" t="s">
        <v>290</v>
      </c>
      <c r="BA182" s="334" t="s">
        <v>290</v>
      </c>
      <c r="BB182" s="66"/>
      <c r="BC182" s="339" t="s">
        <v>290</v>
      </c>
      <c r="BD182" s="340" t="s">
        <v>290</v>
      </c>
      <c r="BE182" s="66"/>
      <c r="BF182" s="350" t="s">
        <v>290</v>
      </c>
      <c r="BG182" s="66"/>
      <c r="BH182" s="384"/>
      <c r="BI182" s="66"/>
    </row>
    <row r="183" spans="1:61" x14ac:dyDescent="0.25">
      <c r="A183" s="384"/>
      <c r="B183" s="66"/>
      <c r="C183" s="378" t="s">
        <v>290</v>
      </c>
      <c r="D183" s="316" t="s">
        <v>290</v>
      </c>
      <c r="E183" s="356" t="s">
        <v>290</v>
      </c>
      <c r="F183" s="356" t="s">
        <v>290</v>
      </c>
      <c r="G183" s="317" t="s">
        <v>290</v>
      </c>
      <c r="H183" s="136"/>
      <c r="I183" s="321" t="s">
        <v>290</v>
      </c>
      <c r="J183" s="66"/>
      <c r="K183" s="66"/>
      <c r="L183" s="321" t="s">
        <v>290</v>
      </c>
      <c r="M183" s="324" t="s">
        <v>290</v>
      </c>
      <c r="N183" s="317" t="s">
        <v>290</v>
      </c>
      <c r="O183" s="66"/>
      <c r="P183" s="327" t="s">
        <v>290</v>
      </c>
      <c r="Q183" s="328" t="s">
        <v>290</v>
      </c>
      <c r="R183" s="66"/>
      <c r="S183" s="333" t="s">
        <v>290</v>
      </c>
      <c r="T183" s="334" t="s">
        <v>290</v>
      </c>
      <c r="U183" s="66"/>
      <c r="V183" s="339" t="s">
        <v>290</v>
      </c>
      <c r="W183" s="340" t="s">
        <v>290</v>
      </c>
      <c r="X183" s="66"/>
      <c r="Y183" s="350" t="s">
        <v>290</v>
      </c>
      <c r="Z183" s="66"/>
      <c r="AA183" s="327" t="s">
        <v>290</v>
      </c>
      <c r="AB183" s="328" t="s">
        <v>290</v>
      </c>
      <c r="AC183" s="66"/>
      <c r="AD183" s="333" t="s">
        <v>290</v>
      </c>
      <c r="AE183" s="334" t="s">
        <v>290</v>
      </c>
      <c r="AF183" s="66"/>
      <c r="AG183" s="339" t="s">
        <v>290</v>
      </c>
      <c r="AH183" s="340" t="s">
        <v>290</v>
      </c>
      <c r="AI183" s="66"/>
      <c r="AJ183" s="350" t="s">
        <v>290</v>
      </c>
      <c r="AK183" s="66"/>
      <c r="AL183" s="327" t="s">
        <v>290</v>
      </c>
      <c r="AM183" s="328" t="s">
        <v>290</v>
      </c>
      <c r="AN183" s="66"/>
      <c r="AO183" s="333" t="s">
        <v>290</v>
      </c>
      <c r="AP183" s="334" t="s">
        <v>290</v>
      </c>
      <c r="AQ183" s="66"/>
      <c r="AR183" s="339" t="s">
        <v>290</v>
      </c>
      <c r="AS183" s="340" t="s">
        <v>290</v>
      </c>
      <c r="AT183" s="66"/>
      <c r="AU183" s="350" t="s">
        <v>290</v>
      </c>
      <c r="AV183" s="66"/>
      <c r="AW183" s="327" t="s">
        <v>290</v>
      </c>
      <c r="AX183" s="328" t="s">
        <v>290</v>
      </c>
      <c r="AY183" s="66"/>
      <c r="AZ183" s="333" t="s">
        <v>290</v>
      </c>
      <c r="BA183" s="334" t="s">
        <v>290</v>
      </c>
      <c r="BB183" s="66"/>
      <c r="BC183" s="339" t="s">
        <v>290</v>
      </c>
      <c r="BD183" s="340" t="s">
        <v>290</v>
      </c>
      <c r="BE183" s="66"/>
      <c r="BF183" s="350" t="s">
        <v>290</v>
      </c>
      <c r="BG183" s="66"/>
      <c r="BH183" s="384"/>
      <c r="BI183" s="66"/>
    </row>
    <row r="184" spans="1:61" x14ac:dyDescent="0.25">
      <c r="A184" s="384"/>
      <c r="B184" s="66"/>
      <c r="C184" s="378" t="s">
        <v>290</v>
      </c>
      <c r="D184" s="316" t="s">
        <v>290</v>
      </c>
      <c r="E184" s="356" t="s">
        <v>290</v>
      </c>
      <c r="F184" s="356" t="s">
        <v>290</v>
      </c>
      <c r="G184" s="317" t="s">
        <v>290</v>
      </c>
      <c r="H184" s="136"/>
      <c r="I184" s="321" t="s">
        <v>290</v>
      </c>
      <c r="J184" s="66"/>
      <c r="K184" s="66"/>
      <c r="L184" s="321" t="s">
        <v>290</v>
      </c>
      <c r="M184" s="324" t="s">
        <v>290</v>
      </c>
      <c r="N184" s="317" t="s">
        <v>290</v>
      </c>
      <c r="O184" s="66"/>
      <c r="P184" s="327" t="s">
        <v>290</v>
      </c>
      <c r="Q184" s="328" t="s">
        <v>290</v>
      </c>
      <c r="R184" s="66"/>
      <c r="S184" s="333" t="s">
        <v>290</v>
      </c>
      <c r="T184" s="334" t="s">
        <v>290</v>
      </c>
      <c r="U184" s="66"/>
      <c r="V184" s="339" t="s">
        <v>290</v>
      </c>
      <c r="W184" s="340" t="s">
        <v>290</v>
      </c>
      <c r="X184" s="66"/>
      <c r="Y184" s="350" t="s">
        <v>290</v>
      </c>
      <c r="Z184" s="66"/>
      <c r="AA184" s="327" t="s">
        <v>290</v>
      </c>
      <c r="AB184" s="328" t="s">
        <v>290</v>
      </c>
      <c r="AC184" s="66"/>
      <c r="AD184" s="333" t="s">
        <v>290</v>
      </c>
      <c r="AE184" s="334" t="s">
        <v>290</v>
      </c>
      <c r="AF184" s="66"/>
      <c r="AG184" s="339" t="s">
        <v>290</v>
      </c>
      <c r="AH184" s="340" t="s">
        <v>290</v>
      </c>
      <c r="AI184" s="66"/>
      <c r="AJ184" s="350" t="s">
        <v>290</v>
      </c>
      <c r="AK184" s="66"/>
      <c r="AL184" s="327" t="s">
        <v>290</v>
      </c>
      <c r="AM184" s="328" t="s">
        <v>290</v>
      </c>
      <c r="AN184" s="66"/>
      <c r="AO184" s="333" t="s">
        <v>290</v>
      </c>
      <c r="AP184" s="334" t="s">
        <v>290</v>
      </c>
      <c r="AQ184" s="66"/>
      <c r="AR184" s="339" t="s">
        <v>290</v>
      </c>
      <c r="AS184" s="340" t="s">
        <v>290</v>
      </c>
      <c r="AT184" s="66"/>
      <c r="AU184" s="350" t="s">
        <v>290</v>
      </c>
      <c r="AV184" s="66"/>
      <c r="AW184" s="327" t="s">
        <v>290</v>
      </c>
      <c r="AX184" s="328" t="s">
        <v>290</v>
      </c>
      <c r="AY184" s="66"/>
      <c r="AZ184" s="333" t="s">
        <v>290</v>
      </c>
      <c r="BA184" s="334" t="s">
        <v>290</v>
      </c>
      <c r="BB184" s="66"/>
      <c r="BC184" s="339" t="s">
        <v>290</v>
      </c>
      <c r="BD184" s="340" t="s">
        <v>290</v>
      </c>
      <c r="BE184" s="66"/>
      <c r="BF184" s="350" t="s">
        <v>290</v>
      </c>
      <c r="BG184" s="66"/>
      <c r="BH184" s="384"/>
      <c r="BI184" s="66"/>
    </row>
    <row r="185" spans="1:61" x14ac:dyDescent="0.25">
      <c r="A185" s="384"/>
      <c r="B185" s="66"/>
      <c r="C185" s="378" t="s">
        <v>290</v>
      </c>
      <c r="D185" s="316" t="s">
        <v>290</v>
      </c>
      <c r="E185" s="356" t="s">
        <v>290</v>
      </c>
      <c r="F185" s="356" t="s">
        <v>290</v>
      </c>
      <c r="G185" s="317" t="s">
        <v>290</v>
      </c>
      <c r="H185" s="136"/>
      <c r="I185" s="321" t="s">
        <v>290</v>
      </c>
      <c r="J185" s="66"/>
      <c r="K185" s="66"/>
      <c r="L185" s="321" t="s">
        <v>290</v>
      </c>
      <c r="M185" s="324" t="s">
        <v>290</v>
      </c>
      <c r="N185" s="317" t="s">
        <v>290</v>
      </c>
      <c r="O185" s="66"/>
      <c r="P185" s="327" t="s">
        <v>290</v>
      </c>
      <c r="Q185" s="328" t="s">
        <v>290</v>
      </c>
      <c r="R185" s="66"/>
      <c r="S185" s="333" t="s">
        <v>290</v>
      </c>
      <c r="T185" s="334" t="s">
        <v>290</v>
      </c>
      <c r="U185" s="66"/>
      <c r="V185" s="339" t="s">
        <v>290</v>
      </c>
      <c r="W185" s="340" t="s">
        <v>290</v>
      </c>
      <c r="X185" s="66"/>
      <c r="Y185" s="350" t="s">
        <v>290</v>
      </c>
      <c r="Z185" s="66"/>
      <c r="AA185" s="327" t="s">
        <v>290</v>
      </c>
      <c r="AB185" s="328" t="s">
        <v>290</v>
      </c>
      <c r="AC185" s="66"/>
      <c r="AD185" s="333" t="s">
        <v>290</v>
      </c>
      <c r="AE185" s="334" t="s">
        <v>290</v>
      </c>
      <c r="AF185" s="66"/>
      <c r="AG185" s="339" t="s">
        <v>290</v>
      </c>
      <c r="AH185" s="340" t="s">
        <v>290</v>
      </c>
      <c r="AI185" s="66"/>
      <c r="AJ185" s="350" t="s">
        <v>290</v>
      </c>
      <c r="AK185" s="66"/>
      <c r="AL185" s="327" t="s">
        <v>290</v>
      </c>
      <c r="AM185" s="328" t="s">
        <v>290</v>
      </c>
      <c r="AN185" s="66"/>
      <c r="AO185" s="333" t="s">
        <v>290</v>
      </c>
      <c r="AP185" s="334" t="s">
        <v>290</v>
      </c>
      <c r="AQ185" s="66"/>
      <c r="AR185" s="339" t="s">
        <v>290</v>
      </c>
      <c r="AS185" s="340" t="s">
        <v>290</v>
      </c>
      <c r="AT185" s="66"/>
      <c r="AU185" s="350" t="s">
        <v>290</v>
      </c>
      <c r="AV185" s="66"/>
      <c r="AW185" s="327" t="s">
        <v>290</v>
      </c>
      <c r="AX185" s="328" t="s">
        <v>290</v>
      </c>
      <c r="AY185" s="66"/>
      <c r="AZ185" s="333" t="s">
        <v>290</v>
      </c>
      <c r="BA185" s="334" t="s">
        <v>290</v>
      </c>
      <c r="BB185" s="66"/>
      <c r="BC185" s="339" t="s">
        <v>290</v>
      </c>
      <c r="BD185" s="340" t="s">
        <v>290</v>
      </c>
      <c r="BE185" s="66"/>
      <c r="BF185" s="350" t="s">
        <v>290</v>
      </c>
      <c r="BG185" s="66"/>
      <c r="BH185" s="384"/>
      <c r="BI185" s="66"/>
    </row>
    <row r="186" spans="1:61" x14ac:dyDescent="0.25">
      <c r="A186" s="384"/>
      <c r="B186" s="66"/>
      <c r="C186" s="378" t="s">
        <v>290</v>
      </c>
      <c r="D186" s="316" t="s">
        <v>290</v>
      </c>
      <c r="E186" s="356" t="s">
        <v>290</v>
      </c>
      <c r="F186" s="356" t="s">
        <v>290</v>
      </c>
      <c r="G186" s="317" t="s">
        <v>290</v>
      </c>
      <c r="H186" s="136"/>
      <c r="I186" s="321" t="s">
        <v>290</v>
      </c>
      <c r="J186" s="66"/>
      <c r="K186" s="66"/>
      <c r="L186" s="321" t="s">
        <v>290</v>
      </c>
      <c r="M186" s="324" t="s">
        <v>290</v>
      </c>
      <c r="N186" s="317" t="s">
        <v>290</v>
      </c>
      <c r="O186" s="66"/>
      <c r="P186" s="327" t="s">
        <v>290</v>
      </c>
      <c r="Q186" s="328" t="s">
        <v>290</v>
      </c>
      <c r="R186" s="66"/>
      <c r="S186" s="333" t="s">
        <v>290</v>
      </c>
      <c r="T186" s="334" t="s">
        <v>290</v>
      </c>
      <c r="U186" s="66"/>
      <c r="V186" s="339" t="s">
        <v>290</v>
      </c>
      <c r="W186" s="340" t="s">
        <v>290</v>
      </c>
      <c r="X186" s="66"/>
      <c r="Y186" s="350" t="s">
        <v>290</v>
      </c>
      <c r="Z186" s="66"/>
      <c r="AA186" s="327" t="s">
        <v>290</v>
      </c>
      <c r="AB186" s="328" t="s">
        <v>290</v>
      </c>
      <c r="AC186" s="66"/>
      <c r="AD186" s="333" t="s">
        <v>290</v>
      </c>
      <c r="AE186" s="334" t="s">
        <v>290</v>
      </c>
      <c r="AF186" s="66"/>
      <c r="AG186" s="339" t="s">
        <v>290</v>
      </c>
      <c r="AH186" s="340" t="s">
        <v>290</v>
      </c>
      <c r="AI186" s="66"/>
      <c r="AJ186" s="350" t="s">
        <v>290</v>
      </c>
      <c r="AK186" s="66"/>
      <c r="AL186" s="327" t="s">
        <v>290</v>
      </c>
      <c r="AM186" s="328" t="s">
        <v>290</v>
      </c>
      <c r="AN186" s="66"/>
      <c r="AO186" s="333" t="s">
        <v>290</v>
      </c>
      <c r="AP186" s="334" t="s">
        <v>290</v>
      </c>
      <c r="AQ186" s="66"/>
      <c r="AR186" s="339" t="s">
        <v>290</v>
      </c>
      <c r="AS186" s="340" t="s">
        <v>290</v>
      </c>
      <c r="AT186" s="66"/>
      <c r="AU186" s="350" t="s">
        <v>290</v>
      </c>
      <c r="AV186" s="66"/>
      <c r="AW186" s="327" t="s">
        <v>290</v>
      </c>
      <c r="AX186" s="328" t="s">
        <v>290</v>
      </c>
      <c r="AY186" s="66"/>
      <c r="AZ186" s="333" t="s">
        <v>290</v>
      </c>
      <c r="BA186" s="334" t="s">
        <v>290</v>
      </c>
      <c r="BB186" s="66"/>
      <c r="BC186" s="339" t="s">
        <v>290</v>
      </c>
      <c r="BD186" s="340" t="s">
        <v>290</v>
      </c>
      <c r="BE186" s="66"/>
      <c r="BF186" s="350" t="s">
        <v>290</v>
      </c>
      <c r="BG186" s="66"/>
      <c r="BH186" s="384"/>
      <c r="BI186" s="66"/>
    </row>
    <row r="187" spans="1:61" x14ac:dyDescent="0.25">
      <c r="A187" s="384"/>
      <c r="B187" s="66"/>
      <c r="C187" s="378" t="s">
        <v>290</v>
      </c>
      <c r="D187" s="316" t="s">
        <v>290</v>
      </c>
      <c r="E187" s="356" t="s">
        <v>290</v>
      </c>
      <c r="F187" s="356" t="s">
        <v>290</v>
      </c>
      <c r="G187" s="317" t="s">
        <v>290</v>
      </c>
      <c r="H187" s="136"/>
      <c r="I187" s="321" t="s">
        <v>290</v>
      </c>
      <c r="J187" s="66"/>
      <c r="K187" s="66"/>
      <c r="L187" s="321" t="s">
        <v>290</v>
      </c>
      <c r="M187" s="324" t="s">
        <v>290</v>
      </c>
      <c r="N187" s="317" t="s">
        <v>290</v>
      </c>
      <c r="O187" s="66"/>
      <c r="P187" s="327" t="s">
        <v>290</v>
      </c>
      <c r="Q187" s="328" t="s">
        <v>290</v>
      </c>
      <c r="R187" s="66"/>
      <c r="S187" s="333" t="s">
        <v>290</v>
      </c>
      <c r="T187" s="334" t="s">
        <v>290</v>
      </c>
      <c r="U187" s="66"/>
      <c r="V187" s="339" t="s">
        <v>290</v>
      </c>
      <c r="W187" s="340" t="s">
        <v>290</v>
      </c>
      <c r="X187" s="66"/>
      <c r="Y187" s="350" t="s">
        <v>290</v>
      </c>
      <c r="Z187" s="66"/>
      <c r="AA187" s="327" t="s">
        <v>290</v>
      </c>
      <c r="AB187" s="328" t="s">
        <v>290</v>
      </c>
      <c r="AC187" s="66"/>
      <c r="AD187" s="333" t="s">
        <v>290</v>
      </c>
      <c r="AE187" s="334" t="s">
        <v>290</v>
      </c>
      <c r="AF187" s="66"/>
      <c r="AG187" s="339" t="s">
        <v>290</v>
      </c>
      <c r="AH187" s="340" t="s">
        <v>290</v>
      </c>
      <c r="AI187" s="66"/>
      <c r="AJ187" s="350" t="s">
        <v>290</v>
      </c>
      <c r="AK187" s="66"/>
      <c r="AL187" s="327" t="s">
        <v>290</v>
      </c>
      <c r="AM187" s="328" t="s">
        <v>290</v>
      </c>
      <c r="AN187" s="66"/>
      <c r="AO187" s="333" t="s">
        <v>290</v>
      </c>
      <c r="AP187" s="334" t="s">
        <v>290</v>
      </c>
      <c r="AQ187" s="66"/>
      <c r="AR187" s="339" t="s">
        <v>290</v>
      </c>
      <c r="AS187" s="340" t="s">
        <v>290</v>
      </c>
      <c r="AT187" s="66"/>
      <c r="AU187" s="350" t="s">
        <v>290</v>
      </c>
      <c r="AV187" s="66"/>
      <c r="AW187" s="327" t="s">
        <v>290</v>
      </c>
      <c r="AX187" s="328" t="s">
        <v>290</v>
      </c>
      <c r="AY187" s="66"/>
      <c r="AZ187" s="333" t="s">
        <v>290</v>
      </c>
      <c r="BA187" s="334" t="s">
        <v>290</v>
      </c>
      <c r="BB187" s="66"/>
      <c r="BC187" s="339" t="s">
        <v>290</v>
      </c>
      <c r="BD187" s="340" t="s">
        <v>290</v>
      </c>
      <c r="BE187" s="66"/>
      <c r="BF187" s="350" t="s">
        <v>290</v>
      </c>
      <c r="BG187" s="66"/>
      <c r="BH187" s="384"/>
      <c r="BI187" s="66"/>
    </row>
    <row r="188" spans="1:61" x14ac:dyDescent="0.25">
      <c r="A188" s="384"/>
      <c r="B188" s="66"/>
      <c r="C188" s="378" t="s">
        <v>290</v>
      </c>
      <c r="D188" s="316" t="s">
        <v>290</v>
      </c>
      <c r="E188" s="356" t="s">
        <v>290</v>
      </c>
      <c r="F188" s="356" t="s">
        <v>290</v>
      </c>
      <c r="G188" s="317" t="s">
        <v>290</v>
      </c>
      <c r="H188" s="136"/>
      <c r="I188" s="321" t="s">
        <v>290</v>
      </c>
      <c r="J188" s="66"/>
      <c r="K188" s="66"/>
      <c r="L188" s="321" t="s">
        <v>290</v>
      </c>
      <c r="M188" s="324" t="s">
        <v>290</v>
      </c>
      <c r="N188" s="317" t="s">
        <v>290</v>
      </c>
      <c r="O188" s="66"/>
      <c r="P188" s="327" t="s">
        <v>290</v>
      </c>
      <c r="Q188" s="328" t="s">
        <v>290</v>
      </c>
      <c r="R188" s="66"/>
      <c r="S188" s="333" t="s">
        <v>290</v>
      </c>
      <c r="T188" s="334" t="s">
        <v>290</v>
      </c>
      <c r="U188" s="66"/>
      <c r="V188" s="339" t="s">
        <v>290</v>
      </c>
      <c r="W188" s="340" t="s">
        <v>290</v>
      </c>
      <c r="X188" s="66"/>
      <c r="Y188" s="350" t="s">
        <v>290</v>
      </c>
      <c r="Z188" s="66"/>
      <c r="AA188" s="327" t="s">
        <v>290</v>
      </c>
      <c r="AB188" s="328" t="s">
        <v>290</v>
      </c>
      <c r="AC188" s="66"/>
      <c r="AD188" s="333" t="s">
        <v>290</v>
      </c>
      <c r="AE188" s="334" t="s">
        <v>290</v>
      </c>
      <c r="AF188" s="66"/>
      <c r="AG188" s="339" t="s">
        <v>290</v>
      </c>
      <c r="AH188" s="340" t="s">
        <v>290</v>
      </c>
      <c r="AI188" s="66"/>
      <c r="AJ188" s="350" t="s">
        <v>290</v>
      </c>
      <c r="AK188" s="66"/>
      <c r="AL188" s="327" t="s">
        <v>290</v>
      </c>
      <c r="AM188" s="328" t="s">
        <v>290</v>
      </c>
      <c r="AN188" s="66"/>
      <c r="AO188" s="333" t="s">
        <v>290</v>
      </c>
      <c r="AP188" s="334" t="s">
        <v>290</v>
      </c>
      <c r="AQ188" s="66"/>
      <c r="AR188" s="339" t="s">
        <v>290</v>
      </c>
      <c r="AS188" s="340" t="s">
        <v>290</v>
      </c>
      <c r="AT188" s="66"/>
      <c r="AU188" s="350" t="s">
        <v>290</v>
      </c>
      <c r="AV188" s="66"/>
      <c r="AW188" s="327" t="s">
        <v>290</v>
      </c>
      <c r="AX188" s="328" t="s">
        <v>290</v>
      </c>
      <c r="AY188" s="66"/>
      <c r="AZ188" s="333" t="s">
        <v>290</v>
      </c>
      <c r="BA188" s="334" t="s">
        <v>290</v>
      </c>
      <c r="BB188" s="66"/>
      <c r="BC188" s="339" t="s">
        <v>290</v>
      </c>
      <c r="BD188" s="340" t="s">
        <v>290</v>
      </c>
      <c r="BE188" s="66"/>
      <c r="BF188" s="350" t="s">
        <v>290</v>
      </c>
      <c r="BG188" s="66"/>
      <c r="BH188" s="384"/>
      <c r="BI188" s="66"/>
    </row>
    <row r="189" spans="1:61" x14ac:dyDescent="0.25">
      <c r="A189" s="384"/>
      <c r="B189" s="66"/>
      <c r="C189" s="378" t="s">
        <v>290</v>
      </c>
      <c r="D189" s="316" t="s">
        <v>290</v>
      </c>
      <c r="E189" s="356" t="s">
        <v>290</v>
      </c>
      <c r="F189" s="356" t="s">
        <v>290</v>
      </c>
      <c r="G189" s="317" t="s">
        <v>290</v>
      </c>
      <c r="H189" s="136"/>
      <c r="I189" s="321" t="s">
        <v>290</v>
      </c>
      <c r="J189" s="66"/>
      <c r="K189" s="66"/>
      <c r="L189" s="321" t="s">
        <v>290</v>
      </c>
      <c r="M189" s="324" t="s">
        <v>290</v>
      </c>
      <c r="N189" s="317" t="s">
        <v>290</v>
      </c>
      <c r="O189" s="66"/>
      <c r="P189" s="327" t="s">
        <v>290</v>
      </c>
      <c r="Q189" s="328" t="s">
        <v>290</v>
      </c>
      <c r="R189" s="66"/>
      <c r="S189" s="333" t="s">
        <v>290</v>
      </c>
      <c r="T189" s="334" t="s">
        <v>290</v>
      </c>
      <c r="U189" s="66"/>
      <c r="V189" s="339" t="s">
        <v>290</v>
      </c>
      <c r="W189" s="340" t="s">
        <v>290</v>
      </c>
      <c r="X189" s="66"/>
      <c r="Y189" s="350" t="s">
        <v>290</v>
      </c>
      <c r="Z189" s="66"/>
      <c r="AA189" s="327" t="s">
        <v>290</v>
      </c>
      <c r="AB189" s="328" t="s">
        <v>290</v>
      </c>
      <c r="AC189" s="66"/>
      <c r="AD189" s="333" t="s">
        <v>290</v>
      </c>
      <c r="AE189" s="334" t="s">
        <v>290</v>
      </c>
      <c r="AF189" s="66"/>
      <c r="AG189" s="339" t="s">
        <v>290</v>
      </c>
      <c r="AH189" s="340" t="s">
        <v>290</v>
      </c>
      <c r="AI189" s="66"/>
      <c r="AJ189" s="350" t="s">
        <v>290</v>
      </c>
      <c r="AK189" s="66"/>
      <c r="AL189" s="327" t="s">
        <v>290</v>
      </c>
      <c r="AM189" s="328" t="s">
        <v>290</v>
      </c>
      <c r="AN189" s="66"/>
      <c r="AO189" s="333" t="s">
        <v>290</v>
      </c>
      <c r="AP189" s="334" t="s">
        <v>290</v>
      </c>
      <c r="AQ189" s="66"/>
      <c r="AR189" s="339" t="s">
        <v>290</v>
      </c>
      <c r="AS189" s="340" t="s">
        <v>290</v>
      </c>
      <c r="AT189" s="66"/>
      <c r="AU189" s="350" t="s">
        <v>290</v>
      </c>
      <c r="AV189" s="66"/>
      <c r="AW189" s="327" t="s">
        <v>290</v>
      </c>
      <c r="AX189" s="328" t="s">
        <v>290</v>
      </c>
      <c r="AY189" s="66"/>
      <c r="AZ189" s="333" t="s">
        <v>290</v>
      </c>
      <c r="BA189" s="334" t="s">
        <v>290</v>
      </c>
      <c r="BB189" s="66"/>
      <c r="BC189" s="339" t="s">
        <v>290</v>
      </c>
      <c r="BD189" s="340" t="s">
        <v>290</v>
      </c>
      <c r="BE189" s="66"/>
      <c r="BF189" s="350" t="s">
        <v>290</v>
      </c>
      <c r="BG189" s="66"/>
      <c r="BH189" s="384"/>
      <c r="BI189" s="66"/>
    </row>
    <row r="190" spans="1:61" x14ac:dyDescent="0.25">
      <c r="A190" s="384"/>
      <c r="B190" s="66"/>
      <c r="C190" s="378" t="s">
        <v>290</v>
      </c>
      <c r="D190" s="316" t="s">
        <v>290</v>
      </c>
      <c r="E190" s="356" t="s">
        <v>290</v>
      </c>
      <c r="F190" s="356" t="s">
        <v>290</v>
      </c>
      <c r="G190" s="317" t="s">
        <v>290</v>
      </c>
      <c r="H190" s="136"/>
      <c r="I190" s="321" t="s">
        <v>290</v>
      </c>
      <c r="J190" s="66"/>
      <c r="K190" s="66"/>
      <c r="L190" s="321" t="s">
        <v>290</v>
      </c>
      <c r="M190" s="324" t="s">
        <v>290</v>
      </c>
      <c r="N190" s="317" t="s">
        <v>290</v>
      </c>
      <c r="O190" s="66"/>
      <c r="P190" s="327" t="s">
        <v>290</v>
      </c>
      <c r="Q190" s="328" t="s">
        <v>290</v>
      </c>
      <c r="R190" s="66"/>
      <c r="S190" s="333" t="s">
        <v>290</v>
      </c>
      <c r="T190" s="334" t="s">
        <v>290</v>
      </c>
      <c r="U190" s="66"/>
      <c r="V190" s="339" t="s">
        <v>290</v>
      </c>
      <c r="W190" s="340" t="s">
        <v>290</v>
      </c>
      <c r="X190" s="66"/>
      <c r="Y190" s="350" t="s">
        <v>290</v>
      </c>
      <c r="Z190" s="66"/>
      <c r="AA190" s="327" t="s">
        <v>290</v>
      </c>
      <c r="AB190" s="328" t="s">
        <v>290</v>
      </c>
      <c r="AC190" s="66"/>
      <c r="AD190" s="333" t="s">
        <v>290</v>
      </c>
      <c r="AE190" s="334" t="s">
        <v>290</v>
      </c>
      <c r="AF190" s="66"/>
      <c r="AG190" s="339" t="s">
        <v>290</v>
      </c>
      <c r="AH190" s="340" t="s">
        <v>290</v>
      </c>
      <c r="AI190" s="66"/>
      <c r="AJ190" s="350" t="s">
        <v>290</v>
      </c>
      <c r="AK190" s="66"/>
      <c r="AL190" s="327" t="s">
        <v>290</v>
      </c>
      <c r="AM190" s="328" t="s">
        <v>290</v>
      </c>
      <c r="AN190" s="66"/>
      <c r="AO190" s="333" t="s">
        <v>290</v>
      </c>
      <c r="AP190" s="334" t="s">
        <v>290</v>
      </c>
      <c r="AQ190" s="66"/>
      <c r="AR190" s="339" t="s">
        <v>290</v>
      </c>
      <c r="AS190" s="340" t="s">
        <v>290</v>
      </c>
      <c r="AT190" s="66"/>
      <c r="AU190" s="350" t="s">
        <v>290</v>
      </c>
      <c r="AV190" s="66"/>
      <c r="AW190" s="327" t="s">
        <v>290</v>
      </c>
      <c r="AX190" s="328" t="s">
        <v>290</v>
      </c>
      <c r="AY190" s="66"/>
      <c r="AZ190" s="333" t="s">
        <v>290</v>
      </c>
      <c r="BA190" s="334" t="s">
        <v>290</v>
      </c>
      <c r="BB190" s="66"/>
      <c r="BC190" s="339" t="s">
        <v>290</v>
      </c>
      <c r="BD190" s="340" t="s">
        <v>290</v>
      </c>
      <c r="BE190" s="66"/>
      <c r="BF190" s="350" t="s">
        <v>290</v>
      </c>
      <c r="BG190" s="66"/>
      <c r="BH190" s="384"/>
      <c r="BI190" s="66"/>
    </row>
    <row r="191" spans="1:61" x14ac:dyDescent="0.25">
      <c r="A191" s="384"/>
      <c r="B191" s="66"/>
      <c r="C191" s="378" t="s">
        <v>290</v>
      </c>
      <c r="D191" s="316" t="s">
        <v>290</v>
      </c>
      <c r="E191" s="356" t="s">
        <v>290</v>
      </c>
      <c r="F191" s="356" t="s">
        <v>290</v>
      </c>
      <c r="G191" s="317" t="s">
        <v>290</v>
      </c>
      <c r="H191" s="136"/>
      <c r="I191" s="321" t="s">
        <v>290</v>
      </c>
      <c r="J191" s="66"/>
      <c r="K191" s="66"/>
      <c r="L191" s="321" t="s">
        <v>290</v>
      </c>
      <c r="M191" s="324" t="s">
        <v>290</v>
      </c>
      <c r="N191" s="317" t="s">
        <v>290</v>
      </c>
      <c r="O191" s="66"/>
      <c r="P191" s="327" t="s">
        <v>290</v>
      </c>
      <c r="Q191" s="328" t="s">
        <v>290</v>
      </c>
      <c r="R191" s="66"/>
      <c r="S191" s="333" t="s">
        <v>290</v>
      </c>
      <c r="T191" s="334" t="s">
        <v>290</v>
      </c>
      <c r="U191" s="66"/>
      <c r="V191" s="339" t="s">
        <v>290</v>
      </c>
      <c r="W191" s="340" t="s">
        <v>290</v>
      </c>
      <c r="X191" s="66"/>
      <c r="Y191" s="350" t="s">
        <v>290</v>
      </c>
      <c r="Z191" s="66"/>
      <c r="AA191" s="327" t="s">
        <v>290</v>
      </c>
      <c r="AB191" s="328" t="s">
        <v>290</v>
      </c>
      <c r="AC191" s="66"/>
      <c r="AD191" s="333" t="s">
        <v>290</v>
      </c>
      <c r="AE191" s="334" t="s">
        <v>290</v>
      </c>
      <c r="AF191" s="66"/>
      <c r="AG191" s="339" t="s">
        <v>290</v>
      </c>
      <c r="AH191" s="340" t="s">
        <v>290</v>
      </c>
      <c r="AI191" s="66"/>
      <c r="AJ191" s="350" t="s">
        <v>290</v>
      </c>
      <c r="AK191" s="66"/>
      <c r="AL191" s="327" t="s">
        <v>290</v>
      </c>
      <c r="AM191" s="328" t="s">
        <v>290</v>
      </c>
      <c r="AN191" s="66"/>
      <c r="AO191" s="333" t="s">
        <v>290</v>
      </c>
      <c r="AP191" s="334" t="s">
        <v>290</v>
      </c>
      <c r="AQ191" s="66"/>
      <c r="AR191" s="339" t="s">
        <v>290</v>
      </c>
      <c r="AS191" s="340" t="s">
        <v>290</v>
      </c>
      <c r="AT191" s="66"/>
      <c r="AU191" s="350" t="s">
        <v>290</v>
      </c>
      <c r="AV191" s="66"/>
      <c r="AW191" s="327" t="s">
        <v>290</v>
      </c>
      <c r="AX191" s="328" t="s">
        <v>290</v>
      </c>
      <c r="AY191" s="66"/>
      <c r="AZ191" s="333" t="s">
        <v>290</v>
      </c>
      <c r="BA191" s="334" t="s">
        <v>290</v>
      </c>
      <c r="BB191" s="66"/>
      <c r="BC191" s="339" t="s">
        <v>290</v>
      </c>
      <c r="BD191" s="340" t="s">
        <v>290</v>
      </c>
      <c r="BE191" s="66"/>
      <c r="BF191" s="350" t="s">
        <v>290</v>
      </c>
      <c r="BG191" s="66"/>
      <c r="BH191" s="384"/>
      <c r="BI191" s="66"/>
    </row>
    <row r="192" spans="1:61" x14ac:dyDescent="0.25">
      <c r="A192" s="384"/>
      <c r="B192" s="66"/>
      <c r="C192" s="378" t="s">
        <v>290</v>
      </c>
      <c r="D192" s="316" t="s">
        <v>290</v>
      </c>
      <c r="E192" s="356" t="s">
        <v>290</v>
      </c>
      <c r="F192" s="356" t="s">
        <v>290</v>
      </c>
      <c r="G192" s="317" t="s">
        <v>290</v>
      </c>
      <c r="H192" s="136"/>
      <c r="I192" s="321" t="s">
        <v>290</v>
      </c>
      <c r="J192" s="66"/>
      <c r="K192" s="66"/>
      <c r="L192" s="321" t="s">
        <v>290</v>
      </c>
      <c r="M192" s="324" t="s">
        <v>290</v>
      </c>
      <c r="N192" s="317" t="s">
        <v>290</v>
      </c>
      <c r="O192" s="66"/>
      <c r="P192" s="327" t="s">
        <v>290</v>
      </c>
      <c r="Q192" s="328" t="s">
        <v>290</v>
      </c>
      <c r="R192" s="66"/>
      <c r="S192" s="333" t="s">
        <v>290</v>
      </c>
      <c r="T192" s="334" t="s">
        <v>290</v>
      </c>
      <c r="U192" s="66"/>
      <c r="V192" s="339" t="s">
        <v>290</v>
      </c>
      <c r="W192" s="340" t="s">
        <v>290</v>
      </c>
      <c r="X192" s="66"/>
      <c r="Y192" s="350" t="s">
        <v>290</v>
      </c>
      <c r="Z192" s="66"/>
      <c r="AA192" s="327" t="s">
        <v>290</v>
      </c>
      <c r="AB192" s="328" t="s">
        <v>290</v>
      </c>
      <c r="AC192" s="66"/>
      <c r="AD192" s="333" t="s">
        <v>290</v>
      </c>
      <c r="AE192" s="334" t="s">
        <v>290</v>
      </c>
      <c r="AF192" s="66"/>
      <c r="AG192" s="339" t="s">
        <v>290</v>
      </c>
      <c r="AH192" s="340" t="s">
        <v>290</v>
      </c>
      <c r="AI192" s="66"/>
      <c r="AJ192" s="350" t="s">
        <v>290</v>
      </c>
      <c r="AK192" s="66"/>
      <c r="AL192" s="327" t="s">
        <v>290</v>
      </c>
      <c r="AM192" s="328" t="s">
        <v>290</v>
      </c>
      <c r="AN192" s="66"/>
      <c r="AO192" s="333" t="s">
        <v>290</v>
      </c>
      <c r="AP192" s="334" t="s">
        <v>290</v>
      </c>
      <c r="AQ192" s="66"/>
      <c r="AR192" s="339" t="s">
        <v>290</v>
      </c>
      <c r="AS192" s="340" t="s">
        <v>290</v>
      </c>
      <c r="AT192" s="66"/>
      <c r="AU192" s="350" t="s">
        <v>290</v>
      </c>
      <c r="AV192" s="66"/>
      <c r="AW192" s="327" t="s">
        <v>290</v>
      </c>
      <c r="AX192" s="328" t="s">
        <v>290</v>
      </c>
      <c r="AY192" s="66"/>
      <c r="AZ192" s="333" t="s">
        <v>290</v>
      </c>
      <c r="BA192" s="334" t="s">
        <v>290</v>
      </c>
      <c r="BB192" s="66"/>
      <c r="BC192" s="339" t="s">
        <v>290</v>
      </c>
      <c r="BD192" s="340" t="s">
        <v>290</v>
      </c>
      <c r="BE192" s="66"/>
      <c r="BF192" s="350" t="s">
        <v>290</v>
      </c>
      <c r="BG192" s="66"/>
      <c r="BH192" s="384"/>
      <c r="BI192" s="66"/>
    </row>
    <row r="193" spans="1:61" x14ac:dyDescent="0.25">
      <c r="A193" s="384"/>
      <c r="B193" s="66"/>
      <c r="C193" s="378" t="s">
        <v>290</v>
      </c>
      <c r="D193" s="316" t="s">
        <v>290</v>
      </c>
      <c r="E193" s="356" t="s">
        <v>290</v>
      </c>
      <c r="F193" s="356" t="s">
        <v>290</v>
      </c>
      <c r="G193" s="317" t="s">
        <v>290</v>
      </c>
      <c r="H193" s="136"/>
      <c r="I193" s="321" t="s">
        <v>290</v>
      </c>
      <c r="J193" s="66"/>
      <c r="K193" s="66"/>
      <c r="L193" s="321" t="s">
        <v>290</v>
      </c>
      <c r="M193" s="324" t="s">
        <v>290</v>
      </c>
      <c r="N193" s="317" t="s">
        <v>290</v>
      </c>
      <c r="O193" s="66"/>
      <c r="P193" s="327" t="s">
        <v>290</v>
      </c>
      <c r="Q193" s="328" t="s">
        <v>290</v>
      </c>
      <c r="R193" s="66"/>
      <c r="S193" s="333" t="s">
        <v>290</v>
      </c>
      <c r="T193" s="334" t="s">
        <v>290</v>
      </c>
      <c r="U193" s="66"/>
      <c r="V193" s="339" t="s">
        <v>290</v>
      </c>
      <c r="W193" s="340" t="s">
        <v>290</v>
      </c>
      <c r="X193" s="66"/>
      <c r="Y193" s="350" t="s">
        <v>290</v>
      </c>
      <c r="Z193" s="66"/>
      <c r="AA193" s="327" t="s">
        <v>290</v>
      </c>
      <c r="AB193" s="328" t="s">
        <v>290</v>
      </c>
      <c r="AC193" s="66"/>
      <c r="AD193" s="333" t="s">
        <v>290</v>
      </c>
      <c r="AE193" s="334" t="s">
        <v>290</v>
      </c>
      <c r="AF193" s="66"/>
      <c r="AG193" s="339" t="s">
        <v>290</v>
      </c>
      <c r="AH193" s="340" t="s">
        <v>290</v>
      </c>
      <c r="AI193" s="66"/>
      <c r="AJ193" s="350" t="s">
        <v>290</v>
      </c>
      <c r="AK193" s="66"/>
      <c r="AL193" s="327" t="s">
        <v>290</v>
      </c>
      <c r="AM193" s="328" t="s">
        <v>290</v>
      </c>
      <c r="AN193" s="66"/>
      <c r="AO193" s="333" t="s">
        <v>290</v>
      </c>
      <c r="AP193" s="334" t="s">
        <v>290</v>
      </c>
      <c r="AQ193" s="66"/>
      <c r="AR193" s="339" t="s">
        <v>290</v>
      </c>
      <c r="AS193" s="340" t="s">
        <v>290</v>
      </c>
      <c r="AT193" s="66"/>
      <c r="AU193" s="350" t="s">
        <v>290</v>
      </c>
      <c r="AV193" s="66"/>
      <c r="AW193" s="327" t="s">
        <v>290</v>
      </c>
      <c r="AX193" s="328" t="s">
        <v>290</v>
      </c>
      <c r="AY193" s="66"/>
      <c r="AZ193" s="333" t="s">
        <v>290</v>
      </c>
      <c r="BA193" s="334" t="s">
        <v>290</v>
      </c>
      <c r="BB193" s="66"/>
      <c r="BC193" s="339" t="s">
        <v>290</v>
      </c>
      <c r="BD193" s="340" t="s">
        <v>290</v>
      </c>
      <c r="BE193" s="66"/>
      <c r="BF193" s="350" t="s">
        <v>290</v>
      </c>
      <c r="BG193" s="66"/>
      <c r="BH193" s="384"/>
      <c r="BI193" s="66"/>
    </row>
    <row r="194" spans="1:61" x14ac:dyDescent="0.25">
      <c r="A194" s="384"/>
      <c r="B194" s="66"/>
      <c r="C194" s="378" t="s">
        <v>290</v>
      </c>
      <c r="D194" s="316" t="s">
        <v>290</v>
      </c>
      <c r="E194" s="356" t="s">
        <v>290</v>
      </c>
      <c r="F194" s="356" t="s">
        <v>290</v>
      </c>
      <c r="G194" s="317" t="s">
        <v>290</v>
      </c>
      <c r="H194" s="136"/>
      <c r="I194" s="321" t="s">
        <v>290</v>
      </c>
      <c r="J194" s="66"/>
      <c r="K194" s="66"/>
      <c r="L194" s="321" t="s">
        <v>290</v>
      </c>
      <c r="M194" s="324" t="s">
        <v>290</v>
      </c>
      <c r="N194" s="317" t="s">
        <v>290</v>
      </c>
      <c r="O194" s="66"/>
      <c r="P194" s="327" t="s">
        <v>290</v>
      </c>
      <c r="Q194" s="328" t="s">
        <v>290</v>
      </c>
      <c r="R194" s="66"/>
      <c r="S194" s="333" t="s">
        <v>290</v>
      </c>
      <c r="T194" s="334" t="s">
        <v>290</v>
      </c>
      <c r="U194" s="66"/>
      <c r="V194" s="339" t="s">
        <v>290</v>
      </c>
      <c r="W194" s="340" t="s">
        <v>290</v>
      </c>
      <c r="X194" s="66"/>
      <c r="Y194" s="350" t="s">
        <v>290</v>
      </c>
      <c r="Z194" s="66"/>
      <c r="AA194" s="327" t="s">
        <v>290</v>
      </c>
      <c r="AB194" s="328" t="s">
        <v>290</v>
      </c>
      <c r="AC194" s="66"/>
      <c r="AD194" s="333" t="s">
        <v>290</v>
      </c>
      <c r="AE194" s="334" t="s">
        <v>290</v>
      </c>
      <c r="AF194" s="66"/>
      <c r="AG194" s="339" t="s">
        <v>290</v>
      </c>
      <c r="AH194" s="340" t="s">
        <v>290</v>
      </c>
      <c r="AI194" s="66"/>
      <c r="AJ194" s="350" t="s">
        <v>290</v>
      </c>
      <c r="AK194" s="66"/>
      <c r="AL194" s="327" t="s">
        <v>290</v>
      </c>
      <c r="AM194" s="328" t="s">
        <v>290</v>
      </c>
      <c r="AN194" s="66"/>
      <c r="AO194" s="333" t="s">
        <v>290</v>
      </c>
      <c r="AP194" s="334" t="s">
        <v>290</v>
      </c>
      <c r="AQ194" s="66"/>
      <c r="AR194" s="339" t="s">
        <v>290</v>
      </c>
      <c r="AS194" s="340" t="s">
        <v>290</v>
      </c>
      <c r="AT194" s="66"/>
      <c r="AU194" s="350" t="s">
        <v>290</v>
      </c>
      <c r="AV194" s="66"/>
      <c r="AW194" s="327" t="s">
        <v>290</v>
      </c>
      <c r="AX194" s="328" t="s">
        <v>290</v>
      </c>
      <c r="AY194" s="66"/>
      <c r="AZ194" s="333" t="s">
        <v>290</v>
      </c>
      <c r="BA194" s="334" t="s">
        <v>290</v>
      </c>
      <c r="BB194" s="66"/>
      <c r="BC194" s="339" t="s">
        <v>290</v>
      </c>
      <c r="BD194" s="340" t="s">
        <v>290</v>
      </c>
      <c r="BE194" s="66"/>
      <c r="BF194" s="350" t="s">
        <v>290</v>
      </c>
      <c r="BG194" s="66"/>
      <c r="BH194" s="384"/>
      <c r="BI194" s="66"/>
    </row>
    <row r="195" spans="1:61" x14ac:dyDescent="0.25">
      <c r="A195" s="384"/>
      <c r="B195" s="66"/>
      <c r="C195" s="378" t="s">
        <v>290</v>
      </c>
      <c r="D195" s="316" t="s">
        <v>290</v>
      </c>
      <c r="E195" s="356" t="s">
        <v>290</v>
      </c>
      <c r="F195" s="356" t="s">
        <v>290</v>
      </c>
      <c r="G195" s="317" t="s">
        <v>290</v>
      </c>
      <c r="H195" s="136"/>
      <c r="I195" s="321" t="s">
        <v>290</v>
      </c>
      <c r="J195" s="66"/>
      <c r="K195" s="66"/>
      <c r="L195" s="321" t="s">
        <v>290</v>
      </c>
      <c r="M195" s="324" t="s">
        <v>290</v>
      </c>
      <c r="N195" s="317" t="s">
        <v>290</v>
      </c>
      <c r="O195" s="66"/>
      <c r="P195" s="327" t="s">
        <v>290</v>
      </c>
      <c r="Q195" s="328" t="s">
        <v>290</v>
      </c>
      <c r="R195" s="66"/>
      <c r="S195" s="333" t="s">
        <v>290</v>
      </c>
      <c r="T195" s="334" t="s">
        <v>290</v>
      </c>
      <c r="U195" s="66"/>
      <c r="V195" s="339" t="s">
        <v>290</v>
      </c>
      <c r="W195" s="340" t="s">
        <v>290</v>
      </c>
      <c r="X195" s="66"/>
      <c r="Y195" s="350" t="s">
        <v>290</v>
      </c>
      <c r="Z195" s="66"/>
      <c r="AA195" s="327" t="s">
        <v>290</v>
      </c>
      <c r="AB195" s="328" t="s">
        <v>290</v>
      </c>
      <c r="AC195" s="66"/>
      <c r="AD195" s="333" t="s">
        <v>290</v>
      </c>
      <c r="AE195" s="334" t="s">
        <v>290</v>
      </c>
      <c r="AF195" s="66"/>
      <c r="AG195" s="339" t="s">
        <v>290</v>
      </c>
      <c r="AH195" s="340" t="s">
        <v>290</v>
      </c>
      <c r="AI195" s="66"/>
      <c r="AJ195" s="350" t="s">
        <v>290</v>
      </c>
      <c r="AK195" s="66"/>
      <c r="AL195" s="327" t="s">
        <v>290</v>
      </c>
      <c r="AM195" s="328" t="s">
        <v>290</v>
      </c>
      <c r="AN195" s="66"/>
      <c r="AO195" s="333" t="s">
        <v>290</v>
      </c>
      <c r="AP195" s="334" t="s">
        <v>290</v>
      </c>
      <c r="AQ195" s="66"/>
      <c r="AR195" s="339" t="s">
        <v>290</v>
      </c>
      <c r="AS195" s="340" t="s">
        <v>290</v>
      </c>
      <c r="AT195" s="66"/>
      <c r="AU195" s="350" t="s">
        <v>290</v>
      </c>
      <c r="AV195" s="66"/>
      <c r="AW195" s="327" t="s">
        <v>290</v>
      </c>
      <c r="AX195" s="328" t="s">
        <v>290</v>
      </c>
      <c r="AY195" s="66"/>
      <c r="AZ195" s="333" t="s">
        <v>290</v>
      </c>
      <c r="BA195" s="334" t="s">
        <v>290</v>
      </c>
      <c r="BB195" s="66"/>
      <c r="BC195" s="339" t="s">
        <v>290</v>
      </c>
      <c r="BD195" s="340" t="s">
        <v>290</v>
      </c>
      <c r="BE195" s="66"/>
      <c r="BF195" s="350" t="s">
        <v>290</v>
      </c>
      <c r="BG195" s="66"/>
      <c r="BH195" s="384"/>
      <c r="BI195" s="66"/>
    </row>
    <row r="196" spans="1:61" x14ac:dyDescent="0.25">
      <c r="A196" s="384"/>
      <c r="B196" s="66"/>
      <c r="C196" s="378" t="s">
        <v>290</v>
      </c>
      <c r="D196" s="316" t="s">
        <v>290</v>
      </c>
      <c r="E196" s="356" t="s">
        <v>290</v>
      </c>
      <c r="F196" s="356" t="s">
        <v>290</v>
      </c>
      <c r="G196" s="317" t="s">
        <v>290</v>
      </c>
      <c r="H196" s="136"/>
      <c r="I196" s="321" t="s">
        <v>290</v>
      </c>
      <c r="J196" s="66"/>
      <c r="K196" s="66"/>
      <c r="L196" s="321" t="s">
        <v>290</v>
      </c>
      <c r="M196" s="324" t="s">
        <v>290</v>
      </c>
      <c r="N196" s="317" t="s">
        <v>290</v>
      </c>
      <c r="O196" s="66"/>
      <c r="P196" s="327" t="s">
        <v>290</v>
      </c>
      <c r="Q196" s="328" t="s">
        <v>290</v>
      </c>
      <c r="R196" s="66"/>
      <c r="S196" s="333" t="s">
        <v>290</v>
      </c>
      <c r="T196" s="334" t="s">
        <v>290</v>
      </c>
      <c r="U196" s="66"/>
      <c r="V196" s="339" t="s">
        <v>290</v>
      </c>
      <c r="W196" s="340" t="s">
        <v>290</v>
      </c>
      <c r="X196" s="66"/>
      <c r="Y196" s="350" t="s">
        <v>290</v>
      </c>
      <c r="Z196" s="66"/>
      <c r="AA196" s="327" t="s">
        <v>290</v>
      </c>
      <c r="AB196" s="328" t="s">
        <v>290</v>
      </c>
      <c r="AC196" s="66"/>
      <c r="AD196" s="333" t="s">
        <v>290</v>
      </c>
      <c r="AE196" s="334" t="s">
        <v>290</v>
      </c>
      <c r="AF196" s="66"/>
      <c r="AG196" s="339" t="s">
        <v>290</v>
      </c>
      <c r="AH196" s="340" t="s">
        <v>290</v>
      </c>
      <c r="AI196" s="66"/>
      <c r="AJ196" s="350" t="s">
        <v>290</v>
      </c>
      <c r="AK196" s="66"/>
      <c r="AL196" s="327" t="s">
        <v>290</v>
      </c>
      <c r="AM196" s="328" t="s">
        <v>290</v>
      </c>
      <c r="AN196" s="66"/>
      <c r="AO196" s="333" t="s">
        <v>290</v>
      </c>
      <c r="AP196" s="334" t="s">
        <v>290</v>
      </c>
      <c r="AQ196" s="66"/>
      <c r="AR196" s="339" t="s">
        <v>290</v>
      </c>
      <c r="AS196" s="340" t="s">
        <v>290</v>
      </c>
      <c r="AT196" s="66"/>
      <c r="AU196" s="350" t="s">
        <v>290</v>
      </c>
      <c r="AV196" s="66"/>
      <c r="AW196" s="327" t="s">
        <v>290</v>
      </c>
      <c r="AX196" s="328" t="s">
        <v>290</v>
      </c>
      <c r="AY196" s="66"/>
      <c r="AZ196" s="333" t="s">
        <v>290</v>
      </c>
      <c r="BA196" s="334" t="s">
        <v>290</v>
      </c>
      <c r="BB196" s="66"/>
      <c r="BC196" s="339" t="s">
        <v>290</v>
      </c>
      <c r="BD196" s="340" t="s">
        <v>290</v>
      </c>
      <c r="BE196" s="66"/>
      <c r="BF196" s="350" t="s">
        <v>290</v>
      </c>
      <c r="BG196" s="66"/>
      <c r="BH196" s="384"/>
      <c r="BI196" s="66"/>
    </row>
    <row r="197" spans="1:61" x14ac:dyDescent="0.25">
      <c r="A197" s="384"/>
      <c r="B197" s="66"/>
      <c r="C197" s="378" t="s">
        <v>290</v>
      </c>
      <c r="D197" s="316" t="s">
        <v>290</v>
      </c>
      <c r="E197" s="356" t="s">
        <v>290</v>
      </c>
      <c r="F197" s="356" t="s">
        <v>290</v>
      </c>
      <c r="G197" s="317" t="s">
        <v>290</v>
      </c>
      <c r="H197" s="136"/>
      <c r="I197" s="321" t="s">
        <v>290</v>
      </c>
      <c r="J197" s="66"/>
      <c r="K197" s="66"/>
      <c r="L197" s="321" t="s">
        <v>290</v>
      </c>
      <c r="M197" s="324" t="s">
        <v>290</v>
      </c>
      <c r="N197" s="317" t="s">
        <v>290</v>
      </c>
      <c r="O197" s="66"/>
      <c r="P197" s="327" t="s">
        <v>290</v>
      </c>
      <c r="Q197" s="328" t="s">
        <v>290</v>
      </c>
      <c r="R197" s="66"/>
      <c r="S197" s="333" t="s">
        <v>290</v>
      </c>
      <c r="T197" s="334" t="s">
        <v>290</v>
      </c>
      <c r="U197" s="66"/>
      <c r="V197" s="339" t="s">
        <v>290</v>
      </c>
      <c r="W197" s="340" t="s">
        <v>290</v>
      </c>
      <c r="X197" s="66"/>
      <c r="Y197" s="350" t="s">
        <v>290</v>
      </c>
      <c r="Z197" s="66"/>
      <c r="AA197" s="327" t="s">
        <v>290</v>
      </c>
      <c r="AB197" s="328" t="s">
        <v>290</v>
      </c>
      <c r="AC197" s="66"/>
      <c r="AD197" s="333" t="s">
        <v>290</v>
      </c>
      <c r="AE197" s="334" t="s">
        <v>290</v>
      </c>
      <c r="AF197" s="66"/>
      <c r="AG197" s="339" t="s">
        <v>290</v>
      </c>
      <c r="AH197" s="340" t="s">
        <v>290</v>
      </c>
      <c r="AI197" s="66"/>
      <c r="AJ197" s="350" t="s">
        <v>290</v>
      </c>
      <c r="AK197" s="66"/>
      <c r="AL197" s="327" t="s">
        <v>290</v>
      </c>
      <c r="AM197" s="328" t="s">
        <v>290</v>
      </c>
      <c r="AN197" s="66"/>
      <c r="AO197" s="333" t="s">
        <v>290</v>
      </c>
      <c r="AP197" s="334" t="s">
        <v>290</v>
      </c>
      <c r="AQ197" s="66"/>
      <c r="AR197" s="339" t="s">
        <v>290</v>
      </c>
      <c r="AS197" s="340" t="s">
        <v>290</v>
      </c>
      <c r="AT197" s="66"/>
      <c r="AU197" s="350" t="s">
        <v>290</v>
      </c>
      <c r="AV197" s="66"/>
      <c r="AW197" s="327" t="s">
        <v>290</v>
      </c>
      <c r="AX197" s="328" t="s">
        <v>290</v>
      </c>
      <c r="AY197" s="66"/>
      <c r="AZ197" s="333" t="s">
        <v>290</v>
      </c>
      <c r="BA197" s="334" t="s">
        <v>290</v>
      </c>
      <c r="BB197" s="66"/>
      <c r="BC197" s="339" t="s">
        <v>290</v>
      </c>
      <c r="BD197" s="340" t="s">
        <v>290</v>
      </c>
      <c r="BE197" s="66"/>
      <c r="BF197" s="350" t="s">
        <v>290</v>
      </c>
      <c r="BG197" s="66"/>
      <c r="BH197" s="384"/>
      <c r="BI197" s="66"/>
    </row>
    <row r="198" spans="1:61" x14ac:dyDescent="0.25">
      <c r="A198" s="384"/>
      <c r="B198" s="66"/>
      <c r="C198" s="378" t="s">
        <v>290</v>
      </c>
      <c r="D198" s="316" t="s">
        <v>290</v>
      </c>
      <c r="E198" s="356" t="s">
        <v>290</v>
      </c>
      <c r="F198" s="356" t="s">
        <v>290</v>
      </c>
      <c r="G198" s="317" t="s">
        <v>290</v>
      </c>
      <c r="H198" s="136"/>
      <c r="I198" s="321" t="s">
        <v>290</v>
      </c>
      <c r="J198" s="66"/>
      <c r="K198" s="66"/>
      <c r="L198" s="321" t="s">
        <v>290</v>
      </c>
      <c r="M198" s="324" t="s">
        <v>290</v>
      </c>
      <c r="N198" s="317" t="s">
        <v>290</v>
      </c>
      <c r="O198" s="66"/>
      <c r="P198" s="327" t="s">
        <v>290</v>
      </c>
      <c r="Q198" s="328" t="s">
        <v>290</v>
      </c>
      <c r="R198" s="66"/>
      <c r="S198" s="333" t="s">
        <v>290</v>
      </c>
      <c r="T198" s="334" t="s">
        <v>290</v>
      </c>
      <c r="U198" s="66"/>
      <c r="V198" s="339" t="s">
        <v>290</v>
      </c>
      <c r="W198" s="340" t="s">
        <v>290</v>
      </c>
      <c r="X198" s="66"/>
      <c r="Y198" s="350" t="s">
        <v>290</v>
      </c>
      <c r="Z198" s="66"/>
      <c r="AA198" s="327" t="s">
        <v>290</v>
      </c>
      <c r="AB198" s="328" t="s">
        <v>290</v>
      </c>
      <c r="AC198" s="66"/>
      <c r="AD198" s="333" t="s">
        <v>290</v>
      </c>
      <c r="AE198" s="334" t="s">
        <v>290</v>
      </c>
      <c r="AF198" s="66"/>
      <c r="AG198" s="339" t="s">
        <v>290</v>
      </c>
      <c r="AH198" s="340" t="s">
        <v>290</v>
      </c>
      <c r="AI198" s="66"/>
      <c r="AJ198" s="350" t="s">
        <v>290</v>
      </c>
      <c r="AK198" s="66"/>
      <c r="AL198" s="327" t="s">
        <v>290</v>
      </c>
      <c r="AM198" s="328" t="s">
        <v>290</v>
      </c>
      <c r="AN198" s="66"/>
      <c r="AO198" s="333" t="s">
        <v>290</v>
      </c>
      <c r="AP198" s="334" t="s">
        <v>290</v>
      </c>
      <c r="AQ198" s="66"/>
      <c r="AR198" s="339" t="s">
        <v>290</v>
      </c>
      <c r="AS198" s="340" t="s">
        <v>290</v>
      </c>
      <c r="AT198" s="66"/>
      <c r="AU198" s="350" t="s">
        <v>290</v>
      </c>
      <c r="AV198" s="66"/>
      <c r="AW198" s="327" t="s">
        <v>290</v>
      </c>
      <c r="AX198" s="328" t="s">
        <v>290</v>
      </c>
      <c r="AY198" s="66"/>
      <c r="AZ198" s="333" t="s">
        <v>290</v>
      </c>
      <c r="BA198" s="334" t="s">
        <v>290</v>
      </c>
      <c r="BB198" s="66"/>
      <c r="BC198" s="339" t="s">
        <v>290</v>
      </c>
      <c r="BD198" s="340" t="s">
        <v>290</v>
      </c>
      <c r="BE198" s="66"/>
      <c r="BF198" s="350" t="s">
        <v>290</v>
      </c>
      <c r="BG198" s="66"/>
      <c r="BH198" s="384"/>
      <c r="BI198" s="66"/>
    </row>
    <row r="199" spans="1:61" x14ac:dyDescent="0.25">
      <c r="A199" s="384"/>
      <c r="B199" s="66"/>
      <c r="C199" s="378" t="s">
        <v>290</v>
      </c>
      <c r="D199" s="316" t="s">
        <v>290</v>
      </c>
      <c r="E199" s="356" t="s">
        <v>290</v>
      </c>
      <c r="F199" s="356" t="s">
        <v>290</v>
      </c>
      <c r="G199" s="317" t="s">
        <v>290</v>
      </c>
      <c r="H199" s="136"/>
      <c r="I199" s="321" t="s">
        <v>290</v>
      </c>
      <c r="J199" s="66"/>
      <c r="K199" s="66"/>
      <c r="L199" s="321" t="s">
        <v>290</v>
      </c>
      <c r="M199" s="324" t="s">
        <v>290</v>
      </c>
      <c r="N199" s="317" t="s">
        <v>290</v>
      </c>
      <c r="O199" s="66"/>
      <c r="P199" s="327" t="s">
        <v>290</v>
      </c>
      <c r="Q199" s="328" t="s">
        <v>290</v>
      </c>
      <c r="R199" s="66"/>
      <c r="S199" s="333" t="s">
        <v>290</v>
      </c>
      <c r="T199" s="334" t="s">
        <v>290</v>
      </c>
      <c r="U199" s="66"/>
      <c r="V199" s="339" t="s">
        <v>290</v>
      </c>
      <c r="W199" s="340" t="s">
        <v>290</v>
      </c>
      <c r="X199" s="66"/>
      <c r="Y199" s="350" t="s">
        <v>290</v>
      </c>
      <c r="Z199" s="66"/>
      <c r="AA199" s="327" t="s">
        <v>290</v>
      </c>
      <c r="AB199" s="328" t="s">
        <v>290</v>
      </c>
      <c r="AC199" s="66"/>
      <c r="AD199" s="333" t="s">
        <v>290</v>
      </c>
      <c r="AE199" s="334" t="s">
        <v>290</v>
      </c>
      <c r="AF199" s="66"/>
      <c r="AG199" s="339" t="s">
        <v>290</v>
      </c>
      <c r="AH199" s="340" t="s">
        <v>290</v>
      </c>
      <c r="AI199" s="66"/>
      <c r="AJ199" s="350" t="s">
        <v>290</v>
      </c>
      <c r="AK199" s="66"/>
      <c r="AL199" s="327" t="s">
        <v>290</v>
      </c>
      <c r="AM199" s="328" t="s">
        <v>290</v>
      </c>
      <c r="AN199" s="66"/>
      <c r="AO199" s="333" t="s">
        <v>290</v>
      </c>
      <c r="AP199" s="334" t="s">
        <v>290</v>
      </c>
      <c r="AQ199" s="66"/>
      <c r="AR199" s="339" t="s">
        <v>290</v>
      </c>
      <c r="AS199" s="340" t="s">
        <v>290</v>
      </c>
      <c r="AT199" s="66"/>
      <c r="AU199" s="350" t="s">
        <v>290</v>
      </c>
      <c r="AV199" s="66"/>
      <c r="AW199" s="327" t="s">
        <v>290</v>
      </c>
      <c r="AX199" s="328" t="s">
        <v>290</v>
      </c>
      <c r="AY199" s="66"/>
      <c r="AZ199" s="333" t="s">
        <v>290</v>
      </c>
      <c r="BA199" s="334" t="s">
        <v>290</v>
      </c>
      <c r="BB199" s="66"/>
      <c r="BC199" s="339" t="s">
        <v>290</v>
      </c>
      <c r="BD199" s="340" t="s">
        <v>290</v>
      </c>
      <c r="BE199" s="66"/>
      <c r="BF199" s="350" t="s">
        <v>290</v>
      </c>
      <c r="BG199" s="66"/>
      <c r="BH199" s="384"/>
      <c r="BI199" s="66"/>
    </row>
    <row r="200" spans="1:61" x14ac:dyDescent="0.25">
      <c r="A200" s="384"/>
      <c r="B200" s="66"/>
      <c r="C200" s="378" t="s">
        <v>290</v>
      </c>
      <c r="D200" s="316" t="s">
        <v>290</v>
      </c>
      <c r="E200" s="356" t="s">
        <v>290</v>
      </c>
      <c r="F200" s="356" t="s">
        <v>290</v>
      </c>
      <c r="G200" s="317" t="s">
        <v>290</v>
      </c>
      <c r="H200" s="136"/>
      <c r="I200" s="321" t="s">
        <v>290</v>
      </c>
      <c r="J200" s="66"/>
      <c r="K200" s="66"/>
      <c r="L200" s="321" t="s">
        <v>290</v>
      </c>
      <c r="M200" s="324" t="s">
        <v>290</v>
      </c>
      <c r="N200" s="317" t="s">
        <v>290</v>
      </c>
      <c r="O200" s="66"/>
      <c r="P200" s="327" t="s">
        <v>290</v>
      </c>
      <c r="Q200" s="328" t="s">
        <v>290</v>
      </c>
      <c r="R200" s="66"/>
      <c r="S200" s="333" t="s">
        <v>290</v>
      </c>
      <c r="T200" s="334" t="s">
        <v>290</v>
      </c>
      <c r="U200" s="66"/>
      <c r="V200" s="339" t="s">
        <v>290</v>
      </c>
      <c r="W200" s="340" t="s">
        <v>290</v>
      </c>
      <c r="X200" s="66"/>
      <c r="Y200" s="350" t="s">
        <v>290</v>
      </c>
      <c r="Z200" s="66"/>
      <c r="AA200" s="327" t="s">
        <v>290</v>
      </c>
      <c r="AB200" s="328" t="s">
        <v>290</v>
      </c>
      <c r="AC200" s="66"/>
      <c r="AD200" s="333" t="s">
        <v>290</v>
      </c>
      <c r="AE200" s="334" t="s">
        <v>290</v>
      </c>
      <c r="AF200" s="66"/>
      <c r="AG200" s="339" t="s">
        <v>290</v>
      </c>
      <c r="AH200" s="340" t="s">
        <v>290</v>
      </c>
      <c r="AI200" s="66"/>
      <c r="AJ200" s="350" t="s">
        <v>290</v>
      </c>
      <c r="AK200" s="66"/>
      <c r="AL200" s="327" t="s">
        <v>290</v>
      </c>
      <c r="AM200" s="328" t="s">
        <v>290</v>
      </c>
      <c r="AN200" s="66"/>
      <c r="AO200" s="333" t="s">
        <v>290</v>
      </c>
      <c r="AP200" s="334" t="s">
        <v>290</v>
      </c>
      <c r="AQ200" s="66"/>
      <c r="AR200" s="339" t="s">
        <v>290</v>
      </c>
      <c r="AS200" s="340" t="s">
        <v>290</v>
      </c>
      <c r="AT200" s="66"/>
      <c r="AU200" s="350" t="s">
        <v>290</v>
      </c>
      <c r="AV200" s="66"/>
      <c r="AW200" s="327" t="s">
        <v>290</v>
      </c>
      <c r="AX200" s="328" t="s">
        <v>290</v>
      </c>
      <c r="AY200" s="66"/>
      <c r="AZ200" s="333" t="s">
        <v>290</v>
      </c>
      <c r="BA200" s="334" t="s">
        <v>290</v>
      </c>
      <c r="BB200" s="66"/>
      <c r="BC200" s="339" t="s">
        <v>290</v>
      </c>
      <c r="BD200" s="340" t="s">
        <v>290</v>
      </c>
      <c r="BE200" s="66"/>
      <c r="BF200" s="350" t="s">
        <v>290</v>
      </c>
      <c r="BG200" s="66"/>
      <c r="BH200" s="384"/>
      <c r="BI200" s="66"/>
    </row>
    <row r="201" spans="1:61" x14ac:dyDescent="0.25">
      <c r="A201" s="384"/>
      <c r="B201" s="66"/>
      <c r="C201" s="378" t="s">
        <v>290</v>
      </c>
      <c r="D201" s="316" t="s">
        <v>290</v>
      </c>
      <c r="E201" s="356" t="s">
        <v>290</v>
      </c>
      <c r="F201" s="356" t="s">
        <v>290</v>
      </c>
      <c r="G201" s="317" t="s">
        <v>290</v>
      </c>
      <c r="H201" s="136"/>
      <c r="I201" s="321" t="s">
        <v>290</v>
      </c>
      <c r="J201" s="66"/>
      <c r="K201" s="66"/>
      <c r="L201" s="321" t="s">
        <v>290</v>
      </c>
      <c r="M201" s="324" t="s">
        <v>290</v>
      </c>
      <c r="N201" s="317" t="s">
        <v>290</v>
      </c>
      <c r="O201" s="66"/>
      <c r="P201" s="327" t="s">
        <v>290</v>
      </c>
      <c r="Q201" s="328" t="s">
        <v>290</v>
      </c>
      <c r="R201" s="66"/>
      <c r="S201" s="333" t="s">
        <v>290</v>
      </c>
      <c r="T201" s="334" t="s">
        <v>290</v>
      </c>
      <c r="U201" s="66"/>
      <c r="V201" s="339" t="s">
        <v>290</v>
      </c>
      <c r="W201" s="340" t="s">
        <v>290</v>
      </c>
      <c r="X201" s="66"/>
      <c r="Y201" s="350" t="s">
        <v>290</v>
      </c>
      <c r="Z201" s="66"/>
      <c r="AA201" s="327" t="s">
        <v>290</v>
      </c>
      <c r="AB201" s="328" t="s">
        <v>290</v>
      </c>
      <c r="AC201" s="66"/>
      <c r="AD201" s="333" t="s">
        <v>290</v>
      </c>
      <c r="AE201" s="334" t="s">
        <v>290</v>
      </c>
      <c r="AF201" s="66"/>
      <c r="AG201" s="339" t="s">
        <v>290</v>
      </c>
      <c r="AH201" s="340" t="s">
        <v>290</v>
      </c>
      <c r="AI201" s="66"/>
      <c r="AJ201" s="350" t="s">
        <v>290</v>
      </c>
      <c r="AK201" s="66"/>
      <c r="AL201" s="327" t="s">
        <v>290</v>
      </c>
      <c r="AM201" s="328" t="s">
        <v>290</v>
      </c>
      <c r="AN201" s="66"/>
      <c r="AO201" s="333" t="s">
        <v>290</v>
      </c>
      <c r="AP201" s="334" t="s">
        <v>290</v>
      </c>
      <c r="AQ201" s="66"/>
      <c r="AR201" s="339" t="s">
        <v>290</v>
      </c>
      <c r="AS201" s="340" t="s">
        <v>290</v>
      </c>
      <c r="AT201" s="66"/>
      <c r="AU201" s="350" t="s">
        <v>290</v>
      </c>
      <c r="AV201" s="66"/>
      <c r="AW201" s="327" t="s">
        <v>290</v>
      </c>
      <c r="AX201" s="328" t="s">
        <v>290</v>
      </c>
      <c r="AY201" s="66"/>
      <c r="AZ201" s="333" t="s">
        <v>290</v>
      </c>
      <c r="BA201" s="334" t="s">
        <v>290</v>
      </c>
      <c r="BB201" s="66"/>
      <c r="BC201" s="339" t="s">
        <v>290</v>
      </c>
      <c r="BD201" s="340" t="s">
        <v>290</v>
      </c>
      <c r="BE201" s="66"/>
      <c r="BF201" s="350" t="s">
        <v>290</v>
      </c>
      <c r="BG201" s="66"/>
      <c r="BH201" s="384"/>
      <c r="BI201" s="66"/>
    </row>
    <row r="202" spans="1:61" x14ac:dyDescent="0.25">
      <c r="A202" s="384"/>
      <c r="B202" s="66"/>
      <c r="C202" s="378" t="s">
        <v>290</v>
      </c>
      <c r="D202" s="316" t="s">
        <v>290</v>
      </c>
      <c r="E202" s="356" t="s">
        <v>290</v>
      </c>
      <c r="F202" s="356" t="s">
        <v>290</v>
      </c>
      <c r="G202" s="317" t="s">
        <v>290</v>
      </c>
      <c r="H202" s="136"/>
      <c r="I202" s="321" t="s">
        <v>290</v>
      </c>
      <c r="J202" s="66"/>
      <c r="K202" s="66"/>
      <c r="L202" s="321" t="s">
        <v>290</v>
      </c>
      <c r="M202" s="324" t="s">
        <v>290</v>
      </c>
      <c r="N202" s="317" t="s">
        <v>290</v>
      </c>
      <c r="O202" s="66"/>
      <c r="P202" s="327" t="s">
        <v>290</v>
      </c>
      <c r="Q202" s="328" t="s">
        <v>290</v>
      </c>
      <c r="R202" s="66"/>
      <c r="S202" s="333" t="s">
        <v>290</v>
      </c>
      <c r="T202" s="334" t="s">
        <v>290</v>
      </c>
      <c r="U202" s="66"/>
      <c r="V202" s="339" t="s">
        <v>290</v>
      </c>
      <c r="W202" s="340" t="s">
        <v>290</v>
      </c>
      <c r="X202" s="66"/>
      <c r="Y202" s="350" t="s">
        <v>290</v>
      </c>
      <c r="Z202" s="66"/>
      <c r="AA202" s="327" t="s">
        <v>290</v>
      </c>
      <c r="AB202" s="328" t="s">
        <v>290</v>
      </c>
      <c r="AC202" s="66"/>
      <c r="AD202" s="333" t="s">
        <v>290</v>
      </c>
      <c r="AE202" s="334" t="s">
        <v>290</v>
      </c>
      <c r="AF202" s="66"/>
      <c r="AG202" s="339" t="s">
        <v>290</v>
      </c>
      <c r="AH202" s="340" t="s">
        <v>290</v>
      </c>
      <c r="AI202" s="66"/>
      <c r="AJ202" s="350" t="s">
        <v>290</v>
      </c>
      <c r="AK202" s="66"/>
      <c r="AL202" s="327" t="s">
        <v>290</v>
      </c>
      <c r="AM202" s="328" t="s">
        <v>290</v>
      </c>
      <c r="AN202" s="66"/>
      <c r="AO202" s="333" t="s">
        <v>290</v>
      </c>
      <c r="AP202" s="334" t="s">
        <v>290</v>
      </c>
      <c r="AQ202" s="66"/>
      <c r="AR202" s="339" t="s">
        <v>290</v>
      </c>
      <c r="AS202" s="340" t="s">
        <v>290</v>
      </c>
      <c r="AT202" s="66"/>
      <c r="AU202" s="350" t="s">
        <v>290</v>
      </c>
      <c r="AV202" s="66"/>
      <c r="AW202" s="327" t="s">
        <v>290</v>
      </c>
      <c r="AX202" s="328" t="s">
        <v>290</v>
      </c>
      <c r="AY202" s="66"/>
      <c r="AZ202" s="333" t="s">
        <v>290</v>
      </c>
      <c r="BA202" s="334" t="s">
        <v>290</v>
      </c>
      <c r="BB202" s="66"/>
      <c r="BC202" s="339" t="s">
        <v>290</v>
      </c>
      <c r="BD202" s="340" t="s">
        <v>290</v>
      </c>
      <c r="BE202" s="66"/>
      <c r="BF202" s="350" t="s">
        <v>290</v>
      </c>
      <c r="BG202" s="66"/>
      <c r="BH202" s="384"/>
      <c r="BI202" s="66"/>
    </row>
    <row r="203" spans="1:61" x14ac:dyDescent="0.25">
      <c r="A203" s="384"/>
      <c r="B203" s="66"/>
      <c r="C203" s="378" t="s">
        <v>290</v>
      </c>
      <c r="D203" s="316" t="s">
        <v>290</v>
      </c>
      <c r="E203" s="356" t="s">
        <v>290</v>
      </c>
      <c r="F203" s="356" t="s">
        <v>290</v>
      </c>
      <c r="G203" s="317" t="s">
        <v>290</v>
      </c>
      <c r="H203" s="136"/>
      <c r="I203" s="321" t="s">
        <v>290</v>
      </c>
      <c r="J203" s="66"/>
      <c r="K203" s="66"/>
      <c r="L203" s="321" t="s">
        <v>290</v>
      </c>
      <c r="M203" s="324" t="s">
        <v>290</v>
      </c>
      <c r="N203" s="317" t="s">
        <v>290</v>
      </c>
      <c r="O203" s="66"/>
      <c r="P203" s="327" t="s">
        <v>290</v>
      </c>
      <c r="Q203" s="328" t="s">
        <v>290</v>
      </c>
      <c r="R203" s="66"/>
      <c r="S203" s="333" t="s">
        <v>290</v>
      </c>
      <c r="T203" s="334" t="s">
        <v>290</v>
      </c>
      <c r="U203" s="66"/>
      <c r="V203" s="339" t="s">
        <v>290</v>
      </c>
      <c r="W203" s="340" t="s">
        <v>290</v>
      </c>
      <c r="X203" s="66"/>
      <c r="Y203" s="350" t="s">
        <v>290</v>
      </c>
      <c r="Z203" s="66"/>
      <c r="AA203" s="327" t="s">
        <v>290</v>
      </c>
      <c r="AB203" s="328" t="s">
        <v>290</v>
      </c>
      <c r="AC203" s="66"/>
      <c r="AD203" s="333" t="s">
        <v>290</v>
      </c>
      <c r="AE203" s="334" t="s">
        <v>290</v>
      </c>
      <c r="AF203" s="66"/>
      <c r="AG203" s="339" t="s">
        <v>290</v>
      </c>
      <c r="AH203" s="340" t="s">
        <v>290</v>
      </c>
      <c r="AI203" s="66"/>
      <c r="AJ203" s="350" t="s">
        <v>290</v>
      </c>
      <c r="AK203" s="66"/>
      <c r="AL203" s="327" t="s">
        <v>290</v>
      </c>
      <c r="AM203" s="328" t="s">
        <v>290</v>
      </c>
      <c r="AN203" s="66"/>
      <c r="AO203" s="333" t="s">
        <v>290</v>
      </c>
      <c r="AP203" s="334" t="s">
        <v>290</v>
      </c>
      <c r="AQ203" s="66"/>
      <c r="AR203" s="339" t="s">
        <v>290</v>
      </c>
      <c r="AS203" s="340" t="s">
        <v>290</v>
      </c>
      <c r="AT203" s="66"/>
      <c r="AU203" s="350" t="s">
        <v>290</v>
      </c>
      <c r="AV203" s="66"/>
      <c r="AW203" s="327" t="s">
        <v>290</v>
      </c>
      <c r="AX203" s="328" t="s">
        <v>290</v>
      </c>
      <c r="AY203" s="66"/>
      <c r="AZ203" s="333" t="s">
        <v>290</v>
      </c>
      <c r="BA203" s="334" t="s">
        <v>290</v>
      </c>
      <c r="BB203" s="66"/>
      <c r="BC203" s="339" t="s">
        <v>290</v>
      </c>
      <c r="BD203" s="340" t="s">
        <v>290</v>
      </c>
      <c r="BE203" s="66"/>
      <c r="BF203" s="350" t="s">
        <v>290</v>
      </c>
      <c r="BG203" s="66"/>
      <c r="BH203" s="384"/>
      <c r="BI203" s="66"/>
    </row>
    <row r="204" spans="1:61" x14ac:dyDescent="0.25">
      <c r="A204" s="384"/>
      <c r="B204" s="66"/>
      <c r="C204" s="378" t="s">
        <v>290</v>
      </c>
      <c r="D204" s="316" t="s">
        <v>290</v>
      </c>
      <c r="E204" s="356" t="s">
        <v>290</v>
      </c>
      <c r="F204" s="356" t="s">
        <v>290</v>
      </c>
      <c r="G204" s="317" t="s">
        <v>290</v>
      </c>
      <c r="H204" s="136"/>
      <c r="I204" s="321" t="s">
        <v>290</v>
      </c>
      <c r="J204" s="66"/>
      <c r="K204" s="66"/>
      <c r="L204" s="321" t="s">
        <v>290</v>
      </c>
      <c r="M204" s="324" t="s">
        <v>290</v>
      </c>
      <c r="N204" s="317" t="s">
        <v>290</v>
      </c>
      <c r="O204" s="66"/>
      <c r="P204" s="327" t="s">
        <v>290</v>
      </c>
      <c r="Q204" s="328" t="s">
        <v>290</v>
      </c>
      <c r="R204" s="66"/>
      <c r="S204" s="333" t="s">
        <v>290</v>
      </c>
      <c r="T204" s="334" t="s">
        <v>290</v>
      </c>
      <c r="U204" s="66"/>
      <c r="V204" s="339" t="s">
        <v>290</v>
      </c>
      <c r="W204" s="340" t="s">
        <v>290</v>
      </c>
      <c r="X204" s="66"/>
      <c r="Y204" s="350" t="s">
        <v>290</v>
      </c>
      <c r="Z204" s="66"/>
      <c r="AA204" s="327" t="s">
        <v>290</v>
      </c>
      <c r="AB204" s="328" t="s">
        <v>290</v>
      </c>
      <c r="AC204" s="66"/>
      <c r="AD204" s="333" t="s">
        <v>290</v>
      </c>
      <c r="AE204" s="334" t="s">
        <v>290</v>
      </c>
      <c r="AF204" s="66"/>
      <c r="AG204" s="339" t="s">
        <v>290</v>
      </c>
      <c r="AH204" s="340" t="s">
        <v>290</v>
      </c>
      <c r="AI204" s="66"/>
      <c r="AJ204" s="350" t="s">
        <v>290</v>
      </c>
      <c r="AK204" s="66"/>
      <c r="AL204" s="327" t="s">
        <v>290</v>
      </c>
      <c r="AM204" s="328" t="s">
        <v>290</v>
      </c>
      <c r="AN204" s="66"/>
      <c r="AO204" s="333" t="s">
        <v>290</v>
      </c>
      <c r="AP204" s="334" t="s">
        <v>290</v>
      </c>
      <c r="AQ204" s="66"/>
      <c r="AR204" s="339" t="s">
        <v>290</v>
      </c>
      <c r="AS204" s="340" t="s">
        <v>290</v>
      </c>
      <c r="AT204" s="66"/>
      <c r="AU204" s="350" t="s">
        <v>290</v>
      </c>
      <c r="AV204" s="66"/>
      <c r="AW204" s="327" t="s">
        <v>290</v>
      </c>
      <c r="AX204" s="328" t="s">
        <v>290</v>
      </c>
      <c r="AY204" s="66"/>
      <c r="AZ204" s="333" t="s">
        <v>290</v>
      </c>
      <c r="BA204" s="334" t="s">
        <v>290</v>
      </c>
      <c r="BB204" s="66"/>
      <c r="BC204" s="339" t="s">
        <v>290</v>
      </c>
      <c r="BD204" s="340" t="s">
        <v>290</v>
      </c>
      <c r="BE204" s="66"/>
      <c r="BF204" s="350" t="s">
        <v>290</v>
      </c>
      <c r="BG204" s="66"/>
      <c r="BH204" s="384"/>
      <c r="BI204" s="66"/>
    </row>
    <row r="205" spans="1:61" x14ac:dyDescent="0.25">
      <c r="A205" s="384"/>
      <c r="B205" s="66"/>
      <c r="C205" s="378" t="s">
        <v>290</v>
      </c>
      <c r="D205" s="316" t="s">
        <v>290</v>
      </c>
      <c r="E205" s="356" t="s">
        <v>290</v>
      </c>
      <c r="F205" s="356" t="s">
        <v>290</v>
      </c>
      <c r="G205" s="317" t="s">
        <v>290</v>
      </c>
      <c r="H205" s="136"/>
      <c r="I205" s="321" t="s">
        <v>290</v>
      </c>
      <c r="J205" s="66"/>
      <c r="K205" s="66"/>
      <c r="L205" s="321" t="s">
        <v>290</v>
      </c>
      <c r="M205" s="324" t="s">
        <v>290</v>
      </c>
      <c r="N205" s="317" t="s">
        <v>290</v>
      </c>
      <c r="O205" s="66"/>
      <c r="P205" s="327" t="s">
        <v>290</v>
      </c>
      <c r="Q205" s="328" t="s">
        <v>290</v>
      </c>
      <c r="R205" s="66"/>
      <c r="S205" s="333" t="s">
        <v>290</v>
      </c>
      <c r="T205" s="334" t="s">
        <v>290</v>
      </c>
      <c r="U205" s="66"/>
      <c r="V205" s="339" t="s">
        <v>290</v>
      </c>
      <c r="W205" s="340" t="s">
        <v>290</v>
      </c>
      <c r="X205" s="66"/>
      <c r="Y205" s="350" t="s">
        <v>290</v>
      </c>
      <c r="Z205" s="66"/>
      <c r="AA205" s="327" t="s">
        <v>290</v>
      </c>
      <c r="AB205" s="328" t="s">
        <v>290</v>
      </c>
      <c r="AC205" s="66"/>
      <c r="AD205" s="333" t="s">
        <v>290</v>
      </c>
      <c r="AE205" s="334" t="s">
        <v>290</v>
      </c>
      <c r="AF205" s="66"/>
      <c r="AG205" s="339" t="s">
        <v>290</v>
      </c>
      <c r="AH205" s="340" t="s">
        <v>290</v>
      </c>
      <c r="AI205" s="66"/>
      <c r="AJ205" s="350" t="s">
        <v>290</v>
      </c>
      <c r="AK205" s="66"/>
      <c r="AL205" s="327" t="s">
        <v>290</v>
      </c>
      <c r="AM205" s="328" t="s">
        <v>290</v>
      </c>
      <c r="AN205" s="66"/>
      <c r="AO205" s="333" t="s">
        <v>290</v>
      </c>
      <c r="AP205" s="334" t="s">
        <v>290</v>
      </c>
      <c r="AQ205" s="66"/>
      <c r="AR205" s="339" t="s">
        <v>290</v>
      </c>
      <c r="AS205" s="340" t="s">
        <v>290</v>
      </c>
      <c r="AT205" s="66"/>
      <c r="AU205" s="350" t="s">
        <v>290</v>
      </c>
      <c r="AV205" s="66"/>
      <c r="AW205" s="327" t="s">
        <v>290</v>
      </c>
      <c r="AX205" s="328" t="s">
        <v>290</v>
      </c>
      <c r="AY205" s="66"/>
      <c r="AZ205" s="333" t="s">
        <v>290</v>
      </c>
      <c r="BA205" s="334" t="s">
        <v>290</v>
      </c>
      <c r="BB205" s="66"/>
      <c r="BC205" s="339" t="s">
        <v>290</v>
      </c>
      <c r="BD205" s="340" t="s">
        <v>290</v>
      </c>
      <c r="BE205" s="66"/>
      <c r="BF205" s="350" t="s">
        <v>290</v>
      </c>
      <c r="BG205" s="66"/>
      <c r="BH205" s="384"/>
      <c r="BI205" s="66"/>
    </row>
    <row r="206" spans="1:61" x14ac:dyDescent="0.25">
      <c r="A206" s="384"/>
      <c r="B206" s="66"/>
      <c r="C206" s="378" t="s">
        <v>290</v>
      </c>
      <c r="D206" s="316" t="s">
        <v>290</v>
      </c>
      <c r="E206" s="356" t="s">
        <v>290</v>
      </c>
      <c r="F206" s="356" t="s">
        <v>290</v>
      </c>
      <c r="G206" s="317" t="s">
        <v>290</v>
      </c>
      <c r="H206" s="136"/>
      <c r="I206" s="321" t="s">
        <v>290</v>
      </c>
      <c r="J206" s="66"/>
      <c r="K206" s="66"/>
      <c r="L206" s="321" t="s">
        <v>290</v>
      </c>
      <c r="M206" s="324" t="s">
        <v>290</v>
      </c>
      <c r="N206" s="317" t="s">
        <v>290</v>
      </c>
      <c r="O206" s="66"/>
      <c r="P206" s="327" t="s">
        <v>290</v>
      </c>
      <c r="Q206" s="328" t="s">
        <v>290</v>
      </c>
      <c r="R206" s="66"/>
      <c r="S206" s="333" t="s">
        <v>290</v>
      </c>
      <c r="T206" s="334" t="s">
        <v>290</v>
      </c>
      <c r="U206" s="66"/>
      <c r="V206" s="339" t="s">
        <v>290</v>
      </c>
      <c r="W206" s="340" t="s">
        <v>290</v>
      </c>
      <c r="X206" s="66"/>
      <c r="Y206" s="350" t="s">
        <v>290</v>
      </c>
      <c r="Z206" s="66"/>
      <c r="AA206" s="327" t="s">
        <v>290</v>
      </c>
      <c r="AB206" s="328" t="s">
        <v>290</v>
      </c>
      <c r="AC206" s="66"/>
      <c r="AD206" s="333" t="s">
        <v>290</v>
      </c>
      <c r="AE206" s="334" t="s">
        <v>290</v>
      </c>
      <c r="AF206" s="66"/>
      <c r="AG206" s="339" t="s">
        <v>290</v>
      </c>
      <c r="AH206" s="340" t="s">
        <v>290</v>
      </c>
      <c r="AI206" s="66"/>
      <c r="AJ206" s="350" t="s">
        <v>290</v>
      </c>
      <c r="AK206" s="66"/>
      <c r="AL206" s="327" t="s">
        <v>290</v>
      </c>
      <c r="AM206" s="328" t="s">
        <v>290</v>
      </c>
      <c r="AN206" s="66"/>
      <c r="AO206" s="333" t="s">
        <v>290</v>
      </c>
      <c r="AP206" s="334" t="s">
        <v>290</v>
      </c>
      <c r="AQ206" s="66"/>
      <c r="AR206" s="339" t="s">
        <v>290</v>
      </c>
      <c r="AS206" s="340" t="s">
        <v>290</v>
      </c>
      <c r="AT206" s="66"/>
      <c r="AU206" s="350" t="s">
        <v>290</v>
      </c>
      <c r="AV206" s="66"/>
      <c r="AW206" s="327" t="s">
        <v>290</v>
      </c>
      <c r="AX206" s="328" t="s">
        <v>290</v>
      </c>
      <c r="AY206" s="66"/>
      <c r="AZ206" s="333" t="s">
        <v>290</v>
      </c>
      <c r="BA206" s="334" t="s">
        <v>290</v>
      </c>
      <c r="BB206" s="66"/>
      <c r="BC206" s="339" t="s">
        <v>290</v>
      </c>
      <c r="BD206" s="340" t="s">
        <v>290</v>
      </c>
      <c r="BE206" s="66"/>
      <c r="BF206" s="350" t="s">
        <v>290</v>
      </c>
      <c r="BG206" s="66"/>
      <c r="BH206" s="384"/>
      <c r="BI206" s="66"/>
    </row>
    <row r="207" spans="1:61" x14ac:dyDescent="0.25">
      <c r="A207" s="384"/>
      <c r="B207" s="66"/>
      <c r="C207" s="378" t="s">
        <v>290</v>
      </c>
      <c r="D207" s="316" t="s">
        <v>290</v>
      </c>
      <c r="E207" s="356" t="s">
        <v>290</v>
      </c>
      <c r="F207" s="356" t="s">
        <v>290</v>
      </c>
      <c r="G207" s="317" t="s">
        <v>290</v>
      </c>
      <c r="H207" s="136"/>
      <c r="I207" s="321" t="s">
        <v>290</v>
      </c>
      <c r="J207" s="66"/>
      <c r="K207" s="66"/>
      <c r="L207" s="321" t="s">
        <v>290</v>
      </c>
      <c r="M207" s="324" t="s">
        <v>290</v>
      </c>
      <c r="N207" s="317" t="s">
        <v>290</v>
      </c>
      <c r="O207" s="66"/>
      <c r="P207" s="327" t="s">
        <v>290</v>
      </c>
      <c r="Q207" s="328" t="s">
        <v>290</v>
      </c>
      <c r="R207" s="66"/>
      <c r="S207" s="333" t="s">
        <v>290</v>
      </c>
      <c r="T207" s="334" t="s">
        <v>290</v>
      </c>
      <c r="U207" s="66"/>
      <c r="V207" s="339" t="s">
        <v>290</v>
      </c>
      <c r="W207" s="340" t="s">
        <v>290</v>
      </c>
      <c r="X207" s="66"/>
      <c r="Y207" s="350" t="s">
        <v>290</v>
      </c>
      <c r="Z207" s="66"/>
      <c r="AA207" s="327" t="s">
        <v>290</v>
      </c>
      <c r="AB207" s="328" t="s">
        <v>290</v>
      </c>
      <c r="AC207" s="66"/>
      <c r="AD207" s="333" t="s">
        <v>290</v>
      </c>
      <c r="AE207" s="334" t="s">
        <v>290</v>
      </c>
      <c r="AF207" s="66"/>
      <c r="AG207" s="339" t="s">
        <v>290</v>
      </c>
      <c r="AH207" s="340" t="s">
        <v>290</v>
      </c>
      <c r="AI207" s="66"/>
      <c r="AJ207" s="350" t="s">
        <v>290</v>
      </c>
      <c r="AK207" s="66"/>
      <c r="AL207" s="327" t="s">
        <v>290</v>
      </c>
      <c r="AM207" s="328" t="s">
        <v>290</v>
      </c>
      <c r="AN207" s="66"/>
      <c r="AO207" s="333" t="s">
        <v>290</v>
      </c>
      <c r="AP207" s="334" t="s">
        <v>290</v>
      </c>
      <c r="AQ207" s="66"/>
      <c r="AR207" s="339" t="s">
        <v>290</v>
      </c>
      <c r="AS207" s="340" t="s">
        <v>290</v>
      </c>
      <c r="AT207" s="66"/>
      <c r="AU207" s="350" t="s">
        <v>290</v>
      </c>
      <c r="AV207" s="66"/>
      <c r="AW207" s="327" t="s">
        <v>290</v>
      </c>
      <c r="AX207" s="328" t="s">
        <v>290</v>
      </c>
      <c r="AY207" s="66"/>
      <c r="AZ207" s="333" t="s">
        <v>290</v>
      </c>
      <c r="BA207" s="334" t="s">
        <v>290</v>
      </c>
      <c r="BB207" s="66"/>
      <c r="BC207" s="339" t="s">
        <v>290</v>
      </c>
      <c r="BD207" s="340" t="s">
        <v>290</v>
      </c>
      <c r="BE207" s="66"/>
      <c r="BF207" s="350" t="s">
        <v>290</v>
      </c>
      <c r="BG207" s="66"/>
      <c r="BH207" s="384"/>
      <c r="BI207" s="66"/>
    </row>
    <row r="208" spans="1:61" x14ac:dyDescent="0.25">
      <c r="A208" s="384"/>
      <c r="B208" s="66"/>
      <c r="C208" s="378" t="s">
        <v>290</v>
      </c>
      <c r="D208" s="316" t="s">
        <v>290</v>
      </c>
      <c r="E208" s="356" t="s">
        <v>290</v>
      </c>
      <c r="F208" s="356" t="s">
        <v>290</v>
      </c>
      <c r="G208" s="317" t="s">
        <v>290</v>
      </c>
      <c r="H208" s="136"/>
      <c r="I208" s="321" t="s">
        <v>290</v>
      </c>
      <c r="J208" s="66"/>
      <c r="K208" s="66"/>
      <c r="L208" s="321" t="s">
        <v>290</v>
      </c>
      <c r="M208" s="324" t="s">
        <v>290</v>
      </c>
      <c r="N208" s="317" t="s">
        <v>290</v>
      </c>
      <c r="O208" s="66"/>
      <c r="P208" s="327" t="s">
        <v>290</v>
      </c>
      <c r="Q208" s="328" t="s">
        <v>290</v>
      </c>
      <c r="R208" s="66"/>
      <c r="S208" s="333" t="s">
        <v>290</v>
      </c>
      <c r="T208" s="334" t="s">
        <v>290</v>
      </c>
      <c r="U208" s="66"/>
      <c r="V208" s="339" t="s">
        <v>290</v>
      </c>
      <c r="W208" s="340" t="s">
        <v>290</v>
      </c>
      <c r="X208" s="66"/>
      <c r="Y208" s="350" t="s">
        <v>290</v>
      </c>
      <c r="Z208" s="66"/>
      <c r="AA208" s="327" t="s">
        <v>290</v>
      </c>
      <c r="AB208" s="328" t="s">
        <v>290</v>
      </c>
      <c r="AC208" s="66"/>
      <c r="AD208" s="333" t="s">
        <v>290</v>
      </c>
      <c r="AE208" s="334" t="s">
        <v>290</v>
      </c>
      <c r="AF208" s="66"/>
      <c r="AG208" s="339" t="s">
        <v>290</v>
      </c>
      <c r="AH208" s="340" t="s">
        <v>290</v>
      </c>
      <c r="AI208" s="66"/>
      <c r="AJ208" s="350" t="s">
        <v>290</v>
      </c>
      <c r="AK208" s="66"/>
      <c r="AL208" s="327" t="s">
        <v>290</v>
      </c>
      <c r="AM208" s="328" t="s">
        <v>290</v>
      </c>
      <c r="AN208" s="66"/>
      <c r="AO208" s="333" t="s">
        <v>290</v>
      </c>
      <c r="AP208" s="334" t="s">
        <v>290</v>
      </c>
      <c r="AQ208" s="66"/>
      <c r="AR208" s="339" t="s">
        <v>290</v>
      </c>
      <c r="AS208" s="340" t="s">
        <v>290</v>
      </c>
      <c r="AT208" s="66"/>
      <c r="AU208" s="350" t="s">
        <v>290</v>
      </c>
      <c r="AV208" s="66"/>
      <c r="AW208" s="327" t="s">
        <v>290</v>
      </c>
      <c r="AX208" s="328" t="s">
        <v>290</v>
      </c>
      <c r="AY208" s="66"/>
      <c r="AZ208" s="333" t="s">
        <v>290</v>
      </c>
      <c r="BA208" s="334" t="s">
        <v>290</v>
      </c>
      <c r="BB208" s="66"/>
      <c r="BC208" s="339" t="s">
        <v>290</v>
      </c>
      <c r="BD208" s="340" t="s">
        <v>290</v>
      </c>
      <c r="BE208" s="66"/>
      <c r="BF208" s="350" t="s">
        <v>290</v>
      </c>
      <c r="BG208" s="66"/>
      <c r="BH208" s="384"/>
      <c r="BI208" s="66"/>
    </row>
    <row r="209" spans="1:61" x14ac:dyDescent="0.25">
      <c r="A209" s="384"/>
      <c r="B209" s="66"/>
      <c r="C209" s="378" t="s">
        <v>290</v>
      </c>
      <c r="D209" s="316" t="s">
        <v>290</v>
      </c>
      <c r="E209" s="356" t="s">
        <v>290</v>
      </c>
      <c r="F209" s="356" t="s">
        <v>290</v>
      </c>
      <c r="G209" s="317" t="s">
        <v>290</v>
      </c>
      <c r="H209" s="136"/>
      <c r="I209" s="321" t="s">
        <v>290</v>
      </c>
      <c r="J209" s="66"/>
      <c r="K209" s="66"/>
      <c r="L209" s="321" t="s">
        <v>290</v>
      </c>
      <c r="M209" s="324" t="s">
        <v>290</v>
      </c>
      <c r="N209" s="317" t="s">
        <v>290</v>
      </c>
      <c r="O209" s="66"/>
      <c r="P209" s="327" t="s">
        <v>290</v>
      </c>
      <c r="Q209" s="328" t="s">
        <v>290</v>
      </c>
      <c r="R209" s="66"/>
      <c r="S209" s="333" t="s">
        <v>290</v>
      </c>
      <c r="T209" s="334" t="s">
        <v>290</v>
      </c>
      <c r="U209" s="66"/>
      <c r="V209" s="339" t="s">
        <v>290</v>
      </c>
      <c r="W209" s="340" t="s">
        <v>290</v>
      </c>
      <c r="X209" s="66"/>
      <c r="Y209" s="350" t="s">
        <v>290</v>
      </c>
      <c r="Z209" s="66"/>
      <c r="AA209" s="327" t="s">
        <v>290</v>
      </c>
      <c r="AB209" s="328" t="s">
        <v>290</v>
      </c>
      <c r="AC209" s="66"/>
      <c r="AD209" s="333" t="s">
        <v>290</v>
      </c>
      <c r="AE209" s="334" t="s">
        <v>290</v>
      </c>
      <c r="AF209" s="66"/>
      <c r="AG209" s="339" t="s">
        <v>290</v>
      </c>
      <c r="AH209" s="340" t="s">
        <v>290</v>
      </c>
      <c r="AI209" s="66"/>
      <c r="AJ209" s="350" t="s">
        <v>290</v>
      </c>
      <c r="AK209" s="66"/>
      <c r="AL209" s="327" t="s">
        <v>290</v>
      </c>
      <c r="AM209" s="328" t="s">
        <v>290</v>
      </c>
      <c r="AN209" s="66"/>
      <c r="AO209" s="333" t="s">
        <v>290</v>
      </c>
      <c r="AP209" s="334" t="s">
        <v>290</v>
      </c>
      <c r="AQ209" s="66"/>
      <c r="AR209" s="339" t="s">
        <v>290</v>
      </c>
      <c r="AS209" s="340" t="s">
        <v>290</v>
      </c>
      <c r="AT209" s="66"/>
      <c r="AU209" s="350" t="s">
        <v>290</v>
      </c>
      <c r="AV209" s="66"/>
      <c r="AW209" s="327" t="s">
        <v>290</v>
      </c>
      <c r="AX209" s="328" t="s">
        <v>290</v>
      </c>
      <c r="AY209" s="66"/>
      <c r="AZ209" s="333" t="s">
        <v>290</v>
      </c>
      <c r="BA209" s="334" t="s">
        <v>290</v>
      </c>
      <c r="BB209" s="66"/>
      <c r="BC209" s="339" t="s">
        <v>290</v>
      </c>
      <c r="BD209" s="340" t="s">
        <v>290</v>
      </c>
      <c r="BE209" s="66"/>
      <c r="BF209" s="350" t="s">
        <v>290</v>
      </c>
      <c r="BG209" s="66"/>
      <c r="BH209" s="384"/>
      <c r="BI209" s="66"/>
    </row>
    <row r="210" spans="1:61" x14ac:dyDescent="0.25">
      <c r="A210" s="384"/>
      <c r="B210" s="66"/>
      <c r="C210" s="378" t="s">
        <v>290</v>
      </c>
      <c r="D210" s="316" t="s">
        <v>290</v>
      </c>
      <c r="E210" s="356" t="s">
        <v>290</v>
      </c>
      <c r="F210" s="356" t="s">
        <v>290</v>
      </c>
      <c r="G210" s="317" t="s">
        <v>290</v>
      </c>
      <c r="H210" s="136"/>
      <c r="I210" s="321" t="s">
        <v>290</v>
      </c>
      <c r="J210" s="66"/>
      <c r="K210" s="66"/>
      <c r="L210" s="321" t="s">
        <v>290</v>
      </c>
      <c r="M210" s="324" t="s">
        <v>290</v>
      </c>
      <c r="N210" s="317" t="s">
        <v>290</v>
      </c>
      <c r="O210" s="66"/>
      <c r="P210" s="327" t="s">
        <v>290</v>
      </c>
      <c r="Q210" s="328" t="s">
        <v>290</v>
      </c>
      <c r="R210" s="66"/>
      <c r="S210" s="333" t="s">
        <v>290</v>
      </c>
      <c r="T210" s="334" t="s">
        <v>290</v>
      </c>
      <c r="U210" s="66"/>
      <c r="V210" s="339" t="s">
        <v>290</v>
      </c>
      <c r="W210" s="340" t="s">
        <v>290</v>
      </c>
      <c r="X210" s="66"/>
      <c r="Y210" s="350" t="s">
        <v>290</v>
      </c>
      <c r="Z210" s="66"/>
      <c r="AA210" s="327" t="s">
        <v>290</v>
      </c>
      <c r="AB210" s="328" t="s">
        <v>290</v>
      </c>
      <c r="AC210" s="66"/>
      <c r="AD210" s="333" t="s">
        <v>290</v>
      </c>
      <c r="AE210" s="334" t="s">
        <v>290</v>
      </c>
      <c r="AF210" s="66"/>
      <c r="AG210" s="339" t="s">
        <v>290</v>
      </c>
      <c r="AH210" s="340" t="s">
        <v>290</v>
      </c>
      <c r="AI210" s="66"/>
      <c r="AJ210" s="350" t="s">
        <v>290</v>
      </c>
      <c r="AK210" s="66"/>
      <c r="AL210" s="327" t="s">
        <v>290</v>
      </c>
      <c r="AM210" s="328" t="s">
        <v>290</v>
      </c>
      <c r="AN210" s="66"/>
      <c r="AO210" s="333" t="s">
        <v>290</v>
      </c>
      <c r="AP210" s="334" t="s">
        <v>290</v>
      </c>
      <c r="AQ210" s="66"/>
      <c r="AR210" s="339" t="s">
        <v>290</v>
      </c>
      <c r="AS210" s="340" t="s">
        <v>290</v>
      </c>
      <c r="AT210" s="66"/>
      <c r="AU210" s="350" t="s">
        <v>290</v>
      </c>
      <c r="AV210" s="66"/>
      <c r="AW210" s="327" t="s">
        <v>290</v>
      </c>
      <c r="AX210" s="328" t="s">
        <v>290</v>
      </c>
      <c r="AY210" s="66"/>
      <c r="AZ210" s="333" t="s">
        <v>290</v>
      </c>
      <c r="BA210" s="334" t="s">
        <v>290</v>
      </c>
      <c r="BB210" s="66"/>
      <c r="BC210" s="339" t="s">
        <v>290</v>
      </c>
      <c r="BD210" s="340" t="s">
        <v>290</v>
      </c>
      <c r="BE210" s="66"/>
      <c r="BF210" s="350" t="s">
        <v>290</v>
      </c>
      <c r="BG210" s="66"/>
      <c r="BH210" s="384"/>
      <c r="BI210" s="66"/>
    </row>
    <row r="211" spans="1:61" x14ac:dyDescent="0.25">
      <c r="A211" s="384"/>
      <c r="B211" s="66"/>
      <c r="C211" s="378" t="s">
        <v>290</v>
      </c>
      <c r="D211" s="316" t="s">
        <v>290</v>
      </c>
      <c r="E211" s="356" t="s">
        <v>290</v>
      </c>
      <c r="F211" s="356" t="s">
        <v>290</v>
      </c>
      <c r="G211" s="317" t="s">
        <v>290</v>
      </c>
      <c r="H211" s="136"/>
      <c r="I211" s="321" t="s">
        <v>290</v>
      </c>
      <c r="J211" s="66"/>
      <c r="K211" s="66"/>
      <c r="L211" s="321" t="s">
        <v>290</v>
      </c>
      <c r="M211" s="324" t="s">
        <v>290</v>
      </c>
      <c r="N211" s="317" t="s">
        <v>290</v>
      </c>
      <c r="O211" s="66"/>
      <c r="P211" s="327" t="s">
        <v>290</v>
      </c>
      <c r="Q211" s="328" t="s">
        <v>290</v>
      </c>
      <c r="R211" s="66"/>
      <c r="S211" s="333" t="s">
        <v>290</v>
      </c>
      <c r="T211" s="334" t="s">
        <v>290</v>
      </c>
      <c r="U211" s="66"/>
      <c r="V211" s="339" t="s">
        <v>290</v>
      </c>
      <c r="W211" s="340" t="s">
        <v>290</v>
      </c>
      <c r="X211" s="66"/>
      <c r="Y211" s="350" t="s">
        <v>290</v>
      </c>
      <c r="Z211" s="66"/>
      <c r="AA211" s="327" t="s">
        <v>290</v>
      </c>
      <c r="AB211" s="328" t="s">
        <v>290</v>
      </c>
      <c r="AC211" s="66"/>
      <c r="AD211" s="333" t="s">
        <v>290</v>
      </c>
      <c r="AE211" s="334" t="s">
        <v>290</v>
      </c>
      <c r="AF211" s="66"/>
      <c r="AG211" s="339" t="s">
        <v>290</v>
      </c>
      <c r="AH211" s="340" t="s">
        <v>290</v>
      </c>
      <c r="AI211" s="66"/>
      <c r="AJ211" s="350" t="s">
        <v>290</v>
      </c>
      <c r="AK211" s="66"/>
      <c r="AL211" s="327" t="s">
        <v>290</v>
      </c>
      <c r="AM211" s="328" t="s">
        <v>290</v>
      </c>
      <c r="AN211" s="66"/>
      <c r="AO211" s="333" t="s">
        <v>290</v>
      </c>
      <c r="AP211" s="334" t="s">
        <v>290</v>
      </c>
      <c r="AQ211" s="66"/>
      <c r="AR211" s="339" t="s">
        <v>290</v>
      </c>
      <c r="AS211" s="340" t="s">
        <v>290</v>
      </c>
      <c r="AT211" s="66"/>
      <c r="AU211" s="350" t="s">
        <v>290</v>
      </c>
      <c r="AV211" s="66"/>
      <c r="AW211" s="327" t="s">
        <v>290</v>
      </c>
      <c r="AX211" s="328" t="s">
        <v>290</v>
      </c>
      <c r="AY211" s="66"/>
      <c r="AZ211" s="333" t="s">
        <v>290</v>
      </c>
      <c r="BA211" s="334" t="s">
        <v>290</v>
      </c>
      <c r="BB211" s="66"/>
      <c r="BC211" s="339" t="s">
        <v>290</v>
      </c>
      <c r="BD211" s="340" t="s">
        <v>290</v>
      </c>
      <c r="BE211" s="66"/>
      <c r="BF211" s="350" t="s">
        <v>290</v>
      </c>
      <c r="BG211" s="66"/>
      <c r="BH211" s="384"/>
      <c r="BI211" s="66"/>
    </row>
    <row r="212" spans="1:61" x14ac:dyDescent="0.25">
      <c r="A212" s="384"/>
      <c r="B212" s="66"/>
      <c r="C212" s="378" t="s">
        <v>290</v>
      </c>
      <c r="D212" s="316" t="s">
        <v>290</v>
      </c>
      <c r="E212" s="356" t="s">
        <v>290</v>
      </c>
      <c r="F212" s="356" t="s">
        <v>290</v>
      </c>
      <c r="G212" s="317" t="s">
        <v>290</v>
      </c>
      <c r="H212" s="136"/>
      <c r="I212" s="321" t="s">
        <v>290</v>
      </c>
      <c r="J212" s="66"/>
      <c r="K212" s="66"/>
      <c r="L212" s="321" t="s">
        <v>290</v>
      </c>
      <c r="M212" s="324" t="s">
        <v>290</v>
      </c>
      <c r="N212" s="317" t="s">
        <v>290</v>
      </c>
      <c r="O212" s="66"/>
      <c r="P212" s="327" t="s">
        <v>290</v>
      </c>
      <c r="Q212" s="328" t="s">
        <v>290</v>
      </c>
      <c r="R212" s="66"/>
      <c r="S212" s="333" t="s">
        <v>290</v>
      </c>
      <c r="T212" s="334" t="s">
        <v>290</v>
      </c>
      <c r="U212" s="66"/>
      <c r="V212" s="339" t="s">
        <v>290</v>
      </c>
      <c r="W212" s="340" t="s">
        <v>290</v>
      </c>
      <c r="X212" s="66"/>
      <c r="Y212" s="350" t="s">
        <v>290</v>
      </c>
      <c r="Z212" s="66"/>
      <c r="AA212" s="327" t="s">
        <v>290</v>
      </c>
      <c r="AB212" s="328" t="s">
        <v>290</v>
      </c>
      <c r="AC212" s="66"/>
      <c r="AD212" s="333" t="s">
        <v>290</v>
      </c>
      <c r="AE212" s="334" t="s">
        <v>290</v>
      </c>
      <c r="AF212" s="66"/>
      <c r="AG212" s="339" t="s">
        <v>290</v>
      </c>
      <c r="AH212" s="340" t="s">
        <v>290</v>
      </c>
      <c r="AI212" s="66"/>
      <c r="AJ212" s="350" t="s">
        <v>290</v>
      </c>
      <c r="AK212" s="66"/>
      <c r="AL212" s="327" t="s">
        <v>290</v>
      </c>
      <c r="AM212" s="328" t="s">
        <v>290</v>
      </c>
      <c r="AN212" s="66"/>
      <c r="AO212" s="333" t="s">
        <v>290</v>
      </c>
      <c r="AP212" s="334" t="s">
        <v>290</v>
      </c>
      <c r="AQ212" s="66"/>
      <c r="AR212" s="339" t="s">
        <v>290</v>
      </c>
      <c r="AS212" s="340" t="s">
        <v>290</v>
      </c>
      <c r="AT212" s="66"/>
      <c r="AU212" s="350" t="s">
        <v>290</v>
      </c>
      <c r="AV212" s="66"/>
      <c r="AW212" s="327" t="s">
        <v>290</v>
      </c>
      <c r="AX212" s="328" t="s">
        <v>290</v>
      </c>
      <c r="AY212" s="66"/>
      <c r="AZ212" s="333" t="s">
        <v>290</v>
      </c>
      <c r="BA212" s="334" t="s">
        <v>290</v>
      </c>
      <c r="BB212" s="66"/>
      <c r="BC212" s="339" t="s">
        <v>290</v>
      </c>
      <c r="BD212" s="340" t="s">
        <v>290</v>
      </c>
      <c r="BE212" s="66"/>
      <c r="BF212" s="350" t="s">
        <v>290</v>
      </c>
      <c r="BG212" s="66"/>
      <c r="BH212" s="384"/>
      <c r="BI212" s="66"/>
    </row>
    <row r="213" spans="1:61" x14ac:dyDescent="0.25">
      <c r="A213" s="384"/>
      <c r="B213" s="66"/>
      <c r="C213" s="378" t="s">
        <v>290</v>
      </c>
      <c r="D213" s="316" t="s">
        <v>290</v>
      </c>
      <c r="E213" s="356" t="s">
        <v>290</v>
      </c>
      <c r="F213" s="356" t="s">
        <v>290</v>
      </c>
      <c r="G213" s="317" t="s">
        <v>290</v>
      </c>
      <c r="H213" s="136"/>
      <c r="I213" s="321" t="s">
        <v>290</v>
      </c>
      <c r="J213" s="66"/>
      <c r="K213" s="66"/>
      <c r="L213" s="321" t="s">
        <v>290</v>
      </c>
      <c r="M213" s="324" t="s">
        <v>290</v>
      </c>
      <c r="N213" s="317" t="s">
        <v>290</v>
      </c>
      <c r="O213" s="66"/>
      <c r="P213" s="327" t="s">
        <v>290</v>
      </c>
      <c r="Q213" s="328" t="s">
        <v>290</v>
      </c>
      <c r="R213" s="66"/>
      <c r="S213" s="333" t="s">
        <v>290</v>
      </c>
      <c r="T213" s="334" t="s">
        <v>290</v>
      </c>
      <c r="U213" s="66"/>
      <c r="V213" s="339" t="s">
        <v>290</v>
      </c>
      <c r="W213" s="340" t="s">
        <v>290</v>
      </c>
      <c r="X213" s="66"/>
      <c r="Y213" s="350" t="s">
        <v>290</v>
      </c>
      <c r="Z213" s="66"/>
      <c r="AA213" s="327" t="s">
        <v>290</v>
      </c>
      <c r="AB213" s="328" t="s">
        <v>290</v>
      </c>
      <c r="AC213" s="66"/>
      <c r="AD213" s="333" t="s">
        <v>290</v>
      </c>
      <c r="AE213" s="334" t="s">
        <v>290</v>
      </c>
      <c r="AF213" s="66"/>
      <c r="AG213" s="339" t="s">
        <v>290</v>
      </c>
      <c r="AH213" s="340" t="s">
        <v>290</v>
      </c>
      <c r="AI213" s="66"/>
      <c r="AJ213" s="350" t="s">
        <v>290</v>
      </c>
      <c r="AK213" s="66"/>
      <c r="AL213" s="327" t="s">
        <v>290</v>
      </c>
      <c r="AM213" s="328" t="s">
        <v>290</v>
      </c>
      <c r="AN213" s="66"/>
      <c r="AO213" s="333" t="s">
        <v>290</v>
      </c>
      <c r="AP213" s="334" t="s">
        <v>290</v>
      </c>
      <c r="AQ213" s="66"/>
      <c r="AR213" s="339" t="s">
        <v>290</v>
      </c>
      <c r="AS213" s="340" t="s">
        <v>290</v>
      </c>
      <c r="AT213" s="66"/>
      <c r="AU213" s="350" t="s">
        <v>290</v>
      </c>
      <c r="AV213" s="66"/>
      <c r="AW213" s="327" t="s">
        <v>290</v>
      </c>
      <c r="AX213" s="328" t="s">
        <v>290</v>
      </c>
      <c r="AY213" s="66"/>
      <c r="AZ213" s="333" t="s">
        <v>290</v>
      </c>
      <c r="BA213" s="334" t="s">
        <v>290</v>
      </c>
      <c r="BB213" s="66"/>
      <c r="BC213" s="339" t="s">
        <v>290</v>
      </c>
      <c r="BD213" s="340" t="s">
        <v>290</v>
      </c>
      <c r="BE213" s="66"/>
      <c r="BF213" s="350" t="s">
        <v>290</v>
      </c>
      <c r="BG213" s="66"/>
      <c r="BH213" s="384"/>
      <c r="BI213" s="66"/>
    </row>
    <row r="214" spans="1:61" x14ac:dyDescent="0.25">
      <c r="A214" s="384"/>
      <c r="B214" s="66"/>
      <c r="C214" s="378" t="s">
        <v>290</v>
      </c>
      <c r="D214" s="316" t="s">
        <v>290</v>
      </c>
      <c r="E214" s="356" t="s">
        <v>290</v>
      </c>
      <c r="F214" s="356" t="s">
        <v>290</v>
      </c>
      <c r="G214" s="317" t="s">
        <v>290</v>
      </c>
      <c r="H214" s="136"/>
      <c r="I214" s="321" t="s">
        <v>290</v>
      </c>
      <c r="J214" s="66"/>
      <c r="K214" s="66"/>
      <c r="L214" s="321" t="s">
        <v>290</v>
      </c>
      <c r="M214" s="324" t="s">
        <v>290</v>
      </c>
      <c r="N214" s="317" t="s">
        <v>290</v>
      </c>
      <c r="O214" s="66"/>
      <c r="P214" s="327" t="s">
        <v>290</v>
      </c>
      <c r="Q214" s="328" t="s">
        <v>290</v>
      </c>
      <c r="R214" s="66"/>
      <c r="S214" s="333" t="s">
        <v>290</v>
      </c>
      <c r="T214" s="334" t="s">
        <v>290</v>
      </c>
      <c r="U214" s="66"/>
      <c r="V214" s="339" t="s">
        <v>290</v>
      </c>
      <c r="W214" s="340" t="s">
        <v>290</v>
      </c>
      <c r="X214" s="66"/>
      <c r="Y214" s="350" t="s">
        <v>290</v>
      </c>
      <c r="Z214" s="66"/>
      <c r="AA214" s="327" t="s">
        <v>290</v>
      </c>
      <c r="AB214" s="328" t="s">
        <v>290</v>
      </c>
      <c r="AC214" s="66"/>
      <c r="AD214" s="333" t="s">
        <v>290</v>
      </c>
      <c r="AE214" s="334" t="s">
        <v>290</v>
      </c>
      <c r="AF214" s="66"/>
      <c r="AG214" s="339" t="s">
        <v>290</v>
      </c>
      <c r="AH214" s="340" t="s">
        <v>290</v>
      </c>
      <c r="AI214" s="66"/>
      <c r="AJ214" s="350" t="s">
        <v>290</v>
      </c>
      <c r="AK214" s="66"/>
      <c r="AL214" s="327" t="s">
        <v>290</v>
      </c>
      <c r="AM214" s="328" t="s">
        <v>290</v>
      </c>
      <c r="AN214" s="66"/>
      <c r="AO214" s="333" t="s">
        <v>290</v>
      </c>
      <c r="AP214" s="334" t="s">
        <v>290</v>
      </c>
      <c r="AQ214" s="66"/>
      <c r="AR214" s="339" t="s">
        <v>290</v>
      </c>
      <c r="AS214" s="340" t="s">
        <v>290</v>
      </c>
      <c r="AT214" s="66"/>
      <c r="AU214" s="350" t="s">
        <v>290</v>
      </c>
      <c r="AV214" s="66"/>
      <c r="AW214" s="327" t="s">
        <v>290</v>
      </c>
      <c r="AX214" s="328" t="s">
        <v>290</v>
      </c>
      <c r="AY214" s="66"/>
      <c r="AZ214" s="333" t="s">
        <v>290</v>
      </c>
      <c r="BA214" s="334" t="s">
        <v>290</v>
      </c>
      <c r="BB214" s="66"/>
      <c r="BC214" s="339" t="s">
        <v>290</v>
      </c>
      <c r="BD214" s="340" t="s">
        <v>290</v>
      </c>
      <c r="BE214" s="66"/>
      <c r="BF214" s="350" t="s">
        <v>290</v>
      </c>
      <c r="BG214" s="66"/>
      <c r="BH214" s="384"/>
      <c r="BI214" s="66"/>
    </row>
    <row r="215" spans="1:61" x14ac:dyDescent="0.25">
      <c r="A215" s="384"/>
      <c r="B215" s="66"/>
      <c r="C215" s="378" t="s">
        <v>290</v>
      </c>
      <c r="D215" s="316" t="s">
        <v>290</v>
      </c>
      <c r="E215" s="356" t="s">
        <v>290</v>
      </c>
      <c r="F215" s="356" t="s">
        <v>290</v>
      </c>
      <c r="G215" s="317" t="s">
        <v>290</v>
      </c>
      <c r="H215" s="136"/>
      <c r="I215" s="321" t="s">
        <v>290</v>
      </c>
      <c r="J215" s="66"/>
      <c r="K215" s="66"/>
      <c r="L215" s="321" t="s">
        <v>290</v>
      </c>
      <c r="M215" s="324" t="s">
        <v>290</v>
      </c>
      <c r="N215" s="317" t="s">
        <v>290</v>
      </c>
      <c r="O215" s="66"/>
      <c r="P215" s="327" t="s">
        <v>290</v>
      </c>
      <c r="Q215" s="328" t="s">
        <v>290</v>
      </c>
      <c r="R215" s="66"/>
      <c r="S215" s="333" t="s">
        <v>290</v>
      </c>
      <c r="T215" s="334" t="s">
        <v>290</v>
      </c>
      <c r="U215" s="66"/>
      <c r="V215" s="339" t="s">
        <v>290</v>
      </c>
      <c r="W215" s="340" t="s">
        <v>290</v>
      </c>
      <c r="X215" s="66"/>
      <c r="Y215" s="350" t="s">
        <v>290</v>
      </c>
      <c r="Z215" s="66"/>
      <c r="AA215" s="327" t="s">
        <v>290</v>
      </c>
      <c r="AB215" s="328" t="s">
        <v>290</v>
      </c>
      <c r="AC215" s="66"/>
      <c r="AD215" s="333" t="s">
        <v>290</v>
      </c>
      <c r="AE215" s="334" t="s">
        <v>290</v>
      </c>
      <c r="AF215" s="66"/>
      <c r="AG215" s="339" t="s">
        <v>290</v>
      </c>
      <c r="AH215" s="340" t="s">
        <v>290</v>
      </c>
      <c r="AI215" s="66"/>
      <c r="AJ215" s="350" t="s">
        <v>290</v>
      </c>
      <c r="AK215" s="66"/>
      <c r="AL215" s="327" t="s">
        <v>290</v>
      </c>
      <c r="AM215" s="328" t="s">
        <v>290</v>
      </c>
      <c r="AN215" s="66"/>
      <c r="AO215" s="333" t="s">
        <v>290</v>
      </c>
      <c r="AP215" s="334" t="s">
        <v>290</v>
      </c>
      <c r="AQ215" s="66"/>
      <c r="AR215" s="339" t="s">
        <v>290</v>
      </c>
      <c r="AS215" s="340" t="s">
        <v>290</v>
      </c>
      <c r="AT215" s="66"/>
      <c r="AU215" s="350" t="s">
        <v>290</v>
      </c>
      <c r="AV215" s="66"/>
      <c r="AW215" s="327" t="s">
        <v>290</v>
      </c>
      <c r="AX215" s="328" t="s">
        <v>290</v>
      </c>
      <c r="AY215" s="66"/>
      <c r="AZ215" s="333" t="s">
        <v>290</v>
      </c>
      <c r="BA215" s="334" t="s">
        <v>290</v>
      </c>
      <c r="BB215" s="66"/>
      <c r="BC215" s="339" t="s">
        <v>290</v>
      </c>
      <c r="BD215" s="340" t="s">
        <v>290</v>
      </c>
      <c r="BE215" s="66"/>
      <c r="BF215" s="350" t="s">
        <v>290</v>
      </c>
      <c r="BG215" s="66"/>
      <c r="BH215" s="384"/>
      <c r="BI215" s="66"/>
    </row>
    <row r="216" spans="1:61" x14ac:dyDescent="0.25">
      <c r="A216" s="384"/>
      <c r="B216" s="66"/>
      <c r="C216" s="378" t="s">
        <v>290</v>
      </c>
      <c r="D216" s="316" t="s">
        <v>290</v>
      </c>
      <c r="E216" s="356" t="s">
        <v>290</v>
      </c>
      <c r="F216" s="356" t="s">
        <v>290</v>
      </c>
      <c r="G216" s="317" t="s">
        <v>290</v>
      </c>
      <c r="H216" s="136"/>
      <c r="I216" s="321" t="s">
        <v>290</v>
      </c>
      <c r="J216" s="66"/>
      <c r="K216" s="66"/>
      <c r="L216" s="321" t="s">
        <v>290</v>
      </c>
      <c r="M216" s="324" t="s">
        <v>290</v>
      </c>
      <c r="N216" s="317" t="s">
        <v>290</v>
      </c>
      <c r="O216" s="66"/>
      <c r="P216" s="327" t="s">
        <v>290</v>
      </c>
      <c r="Q216" s="328" t="s">
        <v>290</v>
      </c>
      <c r="R216" s="66"/>
      <c r="S216" s="333" t="s">
        <v>290</v>
      </c>
      <c r="T216" s="334" t="s">
        <v>290</v>
      </c>
      <c r="U216" s="66"/>
      <c r="V216" s="339" t="s">
        <v>290</v>
      </c>
      <c r="W216" s="340" t="s">
        <v>290</v>
      </c>
      <c r="X216" s="66"/>
      <c r="Y216" s="350" t="s">
        <v>290</v>
      </c>
      <c r="Z216" s="66"/>
      <c r="AA216" s="327" t="s">
        <v>290</v>
      </c>
      <c r="AB216" s="328" t="s">
        <v>290</v>
      </c>
      <c r="AC216" s="66"/>
      <c r="AD216" s="333" t="s">
        <v>290</v>
      </c>
      <c r="AE216" s="334" t="s">
        <v>290</v>
      </c>
      <c r="AF216" s="66"/>
      <c r="AG216" s="339" t="s">
        <v>290</v>
      </c>
      <c r="AH216" s="340" t="s">
        <v>290</v>
      </c>
      <c r="AI216" s="66"/>
      <c r="AJ216" s="350" t="s">
        <v>290</v>
      </c>
      <c r="AK216" s="66"/>
      <c r="AL216" s="327" t="s">
        <v>290</v>
      </c>
      <c r="AM216" s="328" t="s">
        <v>290</v>
      </c>
      <c r="AN216" s="66"/>
      <c r="AO216" s="333" t="s">
        <v>290</v>
      </c>
      <c r="AP216" s="334" t="s">
        <v>290</v>
      </c>
      <c r="AQ216" s="66"/>
      <c r="AR216" s="339" t="s">
        <v>290</v>
      </c>
      <c r="AS216" s="340" t="s">
        <v>290</v>
      </c>
      <c r="AT216" s="66"/>
      <c r="AU216" s="350" t="s">
        <v>290</v>
      </c>
      <c r="AV216" s="66"/>
      <c r="AW216" s="327" t="s">
        <v>290</v>
      </c>
      <c r="AX216" s="328" t="s">
        <v>290</v>
      </c>
      <c r="AY216" s="66"/>
      <c r="AZ216" s="333" t="s">
        <v>290</v>
      </c>
      <c r="BA216" s="334" t="s">
        <v>290</v>
      </c>
      <c r="BB216" s="66"/>
      <c r="BC216" s="339" t="s">
        <v>290</v>
      </c>
      <c r="BD216" s="340" t="s">
        <v>290</v>
      </c>
      <c r="BE216" s="66"/>
      <c r="BF216" s="350" t="s">
        <v>290</v>
      </c>
      <c r="BG216" s="66"/>
      <c r="BH216" s="384"/>
      <c r="BI216" s="66"/>
    </row>
    <row r="217" spans="1:61" x14ac:dyDescent="0.25">
      <c r="A217" s="384"/>
      <c r="B217" s="66"/>
      <c r="C217" s="378" t="s">
        <v>290</v>
      </c>
      <c r="D217" s="316" t="s">
        <v>290</v>
      </c>
      <c r="E217" s="356" t="s">
        <v>290</v>
      </c>
      <c r="F217" s="356" t="s">
        <v>290</v>
      </c>
      <c r="G217" s="317" t="s">
        <v>290</v>
      </c>
      <c r="H217" s="136"/>
      <c r="I217" s="321" t="s">
        <v>290</v>
      </c>
      <c r="J217" s="66"/>
      <c r="K217" s="66"/>
      <c r="L217" s="321" t="s">
        <v>290</v>
      </c>
      <c r="M217" s="324" t="s">
        <v>290</v>
      </c>
      <c r="N217" s="317" t="s">
        <v>290</v>
      </c>
      <c r="O217" s="66"/>
      <c r="P217" s="327" t="s">
        <v>290</v>
      </c>
      <c r="Q217" s="328" t="s">
        <v>290</v>
      </c>
      <c r="R217" s="66"/>
      <c r="S217" s="333" t="s">
        <v>290</v>
      </c>
      <c r="T217" s="334" t="s">
        <v>290</v>
      </c>
      <c r="U217" s="66"/>
      <c r="V217" s="339" t="s">
        <v>290</v>
      </c>
      <c r="W217" s="340" t="s">
        <v>290</v>
      </c>
      <c r="X217" s="66"/>
      <c r="Y217" s="350" t="s">
        <v>290</v>
      </c>
      <c r="Z217" s="66"/>
      <c r="AA217" s="327" t="s">
        <v>290</v>
      </c>
      <c r="AB217" s="328" t="s">
        <v>290</v>
      </c>
      <c r="AC217" s="66"/>
      <c r="AD217" s="333" t="s">
        <v>290</v>
      </c>
      <c r="AE217" s="334" t="s">
        <v>290</v>
      </c>
      <c r="AF217" s="66"/>
      <c r="AG217" s="339" t="s">
        <v>290</v>
      </c>
      <c r="AH217" s="340" t="s">
        <v>290</v>
      </c>
      <c r="AI217" s="66"/>
      <c r="AJ217" s="350" t="s">
        <v>290</v>
      </c>
      <c r="AK217" s="66"/>
      <c r="AL217" s="327" t="s">
        <v>290</v>
      </c>
      <c r="AM217" s="328" t="s">
        <v>290</v>
      </c>
      <c r="AN217" s="66"/>
      <c r="AO217" s="333" t="s">
        <v>290</v>
      </c>
      <c r="AP217" s="334" t="s">
        <v>290</v>
      </c>
      <c r="AQ217" s="66"/>
      <c r="AR217" s="339" t="s">
        <v>290</v>
      </c>
      <c r="AS217" s="340" t="s">
        <v>290</v>
      </c>
      <c r="AT217" s="66"/>
      <c r="AU217" s="350" t="s">
        <v>290</v>
      </c>
      <c r="AV217" s="66"/>
      <c r="AW217" s="327" t="s">
        <v>290</v>
      </c>
      <c r="AX217" s="328" t="s">
        <v>290</v>
      </c>
      <c r="AY217" s="66"/>
      <c r="AZ217" s="333" t="s">
        <v>290</v>
      </c>
      <c r="BA217" s="334" t="s">
        <v>290</v>
      </c>
      <c r="BB217" s="66"/>
      <c r="BC217" s="339" t="s">
        <v>290</v>
      </c>
      <c r="BD217" s="340" t="s">
        <v>290</v>
      </c>
      <c r="BE217" s="66"/>
      <c r="BF217" s="350" t="s">
        <v>290</v>
      </c>
      <c r="BG217" s="66"/>
      <c r="BH217" s="384"/>
      <c r="BI217" s="66"/>
    </row>
    <row r="218" spans="1:61" x14ac:dyDescent="0.25">
      <c r="A218" s="384"/>
      <c r="B218" s="66"/>
      <c r="C218" s="378" t="s">
        <v>290</v>
      </c>
      <c r="D218" s="316" t="s">
        <v>290</v>
      </c>
      <c r="E218" s="356" t="s">
        <v>290</v>
      </c>
      <c r="F218" s="356" t="s">
        <v>290</v>
      </c>
      <c r="G218" s="317" t="s">
        <v>290</v>
      </c>
      <c r="H218" s="136"/>
      <c r="I218" s="321" t="s">
        <v>290</v>
      </c>
      <c r="J218" s="66"/>
      <c r="K218" s="66"/>
      <c r="L218" s="321" t="s">
        <v>290</v>
      </c>
      <c r="M218" s="324" t="s">
        <v>290</v>
      </c>
      <c r="N218" s="317" t="s">
        <v>290</v>
      </c>
      <c r="O218" s="66"/>
      <c r="P218" s="327" t="s">
        <v>290</v>
      </c>
      <c r="Q218" s="328" t="s">
        <v>290</v>
      </c>
      <c r="R218" s="66"/>
      <c r="S218" s="333" t="s">
        <v>290</v>
      </c>
      <c r="T218" s="334" t="s">
        <v>290</v>
      </c>
      <c r="U218" s="66"/>
      <c r="V218" s="339" t="s">
        <v>290</v>
      </c>
      <c r="W218" s="340" t="s">
        <v>290</v>
      </c>
      <c r="X218" s="66"/>
      <c r="Y218" s="350" t="s">
        <v>290</v>
      </c>
      <c r="Z218" s="66"/>
      <c r="AA218" s="327" t="s">
        <v>290</v>
      </c>
      <c r="AB218" s="328" t="s">
        <v>290</v>
      </c>
      <c r="AC218" s="66"/>
      <c r="AD218" s="333" t="s">
        <v>290</v>
      </c>
      <c r="AE218" s="334" t="s">
        <v>290</v>
      </c>
      <c r="AF218" s="66"/>
      <c r="AG218" s="339" t="s">
        <v>290</v>
      </c>
      <c r="AH218" s="340" t="s">
        <v>290</v>
      </c>
      <c r="AI218" s="66"/>
      <c r="AJ218" s="350" t="s">
        <v>290</v>
      </c>
      <c r="AK218" s="66"/>
      <c r="AL218" s="327" t="s">
        <v>290</v>
      </c>
      <c r="AM218" s="328" t="s">
        <v>290</v>
      </c>
      <c r="AN218" s="66"/>
      <c r="AO218" s="333" t="s">
        <v>290</v>
      </c>
      <c r="AP218" s="334" t="s">
        <v>290</v>
      </c>
      <c r="AQ218" s="66"/>
      <c r="AR218" s="339" t="s">
        <v>290</v>
      </c>
      <c r="AS218" s="340" t="s">
        <v>290</v>
      </c>
      <c r="AT218" s="66"/>
      <c r="AU218" s="350" t="s">
        <v>290</v>
      </c>
      <c r="AV218" s="66"/>
      <c r="AW218" s="327" t="s">
        <v>290</v>
      </c>
      <c r="AX218" s="328" t="s">
        <v>290</v>
      </c>
      <c r="AY218" s="66"/>
      <c r="AZ218" s="333" t="s">
        <v>290</v>
      </c>
      <c r="BA218" s="334" t="s">
        <v>290</v>
      </c>
      <c r="BB218" s="66"/>
      <c r="BC218" s="339" t="s">
        <v>290</v>
      </c>
      <c r="BD218" s="340" t="s">
        <v>290</v>
      </c>
      <c r="BE218" s="66"/>
      <c r="BF218" s="350" t="s">
        <v>290</v>
      </c>
      <c r="BG218" s="66"/>
      <c r="BH218" s="384"/>
      <c r="BI218" s="66"/>
    </row>
    <row r="219" spans="1:61" x14ac:dyDescent="0.25">
      <c r="A219" s="384"/>
      <c r="B219" s="66"/>
      <c r="C219" s="378" t="s">
        <v>290</v>
      </c>
      <c r="D219" s="316" t="s">
        <v>290</v>
      </c>
      <c r="E219" s="356" t="s">
        <v>290</v>
      </c>
      <c r="F219" s="356" t="s">
        <v>290</v>
      </c>
      <c r="G219" s="317" t="s">
        <v>290</v>
      </c>
      <c r="H219" s="136"/>
      <c r="I219" s="321" t="s">
        <v>290</v>
      </c>
      <c r="J219" s="66"/>
      <c r="K219" s="66"/>
      <c r="L219" s="321" t="s">
        <v>290</v>
      </c>
      <c r="M219" s="324" t="s">
        <v>290</v>
      </c>
      <c r="N219" s="317" t="s">
        <v>290</v>
      </c>
      <c r="O219" s="66"/>
      <c r="P219" s="327" t="s">
        <v>290</v>
      </c>
      <c r="Q219" s="328" t="s">
        <v>290</v>
      </c>
      <c r="R219" s="66"/>
      <c r="S219" s="333" t="s">
        <v>290</v>
      </c>
      <c r="T219" s="334" t="s">
        <v>290</v>
      </c>
      <c r="U219" s="66"/>
      <c r="V219" s="339" t="s">
        <v>290</v>
      </c>
      <c r="W219" s="340" t="s">
        <v>290</v>
      </c>
      <c r="X219" s="66"/>
      <c r="Y219" s="350" t="s">
        <v>290</v>
      </c>
      <c r="Z219" s="66"/>
      <c r="AA219" s="327" t="s">
        <v>290</v>
      </c>
      <c r="AB219" s="328" t="s">
        <v>290</v>
      </c>
      <c r="AC219" s="66"/>
      <c r="AD219" s="333" t="s">
        <v>290</v>
      </c>
      <c r="AE219" s="334" t="s">
        <v>290</v>
      </c>
      <c r="AF219" s="66"/>
      <c r="AG219" s="339" t="s">
        <v>290</v>
      </c>
      <c r="AH219" s="340" t="s">
        <v>290</v>
      </c>
      <c r="AI219" s="66"/>
      <c r="AJ219" s="350" t="s">
        <v>290</v>
      </c>
      <c r="AK219" s="66"/>
      <c r="AL219" s="327" t="s">
        <v>290</v>
      </c>
      <c r="AM219" s="328" t="s">
        <v>290</v>
      </c>
      <c r="AN219" s="66"/>
      <c r="AO219" s="333" t="s">
        <v>290</v>
      </c>
      <c r="AP219" s="334" t="s">
        <v>290</v>
      </c>
      <c r="AQ219" s="66"/>
      <c r="AR219" s="339" t="s">
        <v>290</v>
      </c>
      <c r="AS219" s="340" t="s">
        <v>290</v>
      </c>
      <c r="AT219" s="66"/>
      <c r="AU219" s="350" t="s">
        <v>290</v>
      </c>
      <c r="AV219" s="66"/>
      <c r="AW219" s="327" t="s">
        <v>290</v>
      </c>
      <c r="AX219" s="328" t="s">
        <v>290</v>
      </c>
      <c r="AY219" s="66"/>
      <c r="AZ219" s="333" t="s">
        <v>290</v>
      </c>
      <c r="BA219" s="334" t="s">
        <v>290</v>
      </c>
      <c r="BB219" s="66"/>
      <c r="BC219" s="339" t="s">
        <v>290</v>
      </c>
      <c r="BD219" s="340" t="s">
        <v>290</v>
      </c>
      <c r="BE219" s="66"/>
      <c r="BF219" s="350" t="s">
        <v>290</v>
      </c>
      <c r="BG219" s="66"/>
      <c r="BH219" s="384"/>
      <c r="BI219" s="66"/>
    </row>
    <row r="220" spans="1:61" x14ac:dyDescent="0.25">
      <c r="A220" s="384"/>
      <c r="B220" s="66"/>
      <c r="C220" s="378" t="s">
        <v>290</v>
      </c>
      <c r="D220" s="316" t="s">
        <v>290</v>
      </c>
      <c r="E220" s="356" t="s">
        <v>290</v>
      </c>
      <c r="F220" s="356" t="s">
        <v>290</v>
      </c>
      <c r="G220" s="317" t="s">
        <v>290</v>
      </c>
      <c r="H220" s="136"/>
      <c r="I220" s="321" t="s">
        <v>290</v>
      </c>
      <c r="J220" s="66"/>
      <c r="K220" s="66"/>
      <c r="L220" s="321" t="s">
        <v>290</v>
      </c>
      <c r="M220" s="324" t="s">
        <v>290</v>
      </c>
      <c r="N220" s="317" t="s">
        <v>290</v>
      </c>
      <c r="O220" s="66"/>
      <c r="P220" s="327" t="s">
        <v>290</v>
      </c>
      <c r="Q220" s="328" t="s">
        <v>290</v>
      </c>
      <c r="R220" s="66"/>
      <c r="S220" s="333" t="s">
        <v>290</v>
      </c>
      <c r="T220" s="334" t="s">
        <v>290</v>
      </c>
      <c r="U220" s="66"/>
      <c r="V220" s="339" t="s">
        <v>290</v>
      </c>
      <c r="W220" s="340" t="s">
        <v>290</v>
      </c>
      <c r="X220" s="66"/>
      <c r="Y220" s="350" t="s">
        <v>290</v>
      </c>
      <c r="Z220" s="66"/>
      <c r="AA220" s="327" t="s">
        <v>290</v>
      </c>
      <c r="AB220" s="328" t="s">
        <v>290</v>
      </c>
      <c r="AC220" s="66"/>
      <c r="AD220" s="333" t="s">
        <v>290</v>
      </c>
      <c r="AE220" s="334" t="s">
        <v>290</v>
      </c>
      <c r="AF220" s="66"/>
      <c r="AG220" s="339" t="s">
        <v>290</v>
      </c>
      <c r="AH220" s="340" t="s">
        <v>290</v>
      </c>
      <c r="AI220" s="66"/>
      <c r="AJ220" s="350" t="s">
        <v>290</v>
      </c>
      <c r="AK220" s="66"/>
      <c r="AL220" s="327" t="s">
        <v>290</v>
      </c>
      <c r="AM220" s="328" t="s">
        <v>290</v>
      </c>
      <c r="AN220" s="66"/>
      <c r="AO220" s="333" t="s">
        <v>290</v>
      </c>
      <c r="AP220" s="334" t="s">
        <v>290</v>
      </c>
      <c r="AQ220" s="66"/>
      <c r="AR220" s="339" t="s">
        <v>290</v>
      </c>
      <c r="AS220" s="340" t="s">
        <v>290</v>
      </c>
      <c r="AT220" s="66"/>
      <c r="AU220" s="350" t="s">
        <v>290</v>
      </c>
      <c r="AV220" s="66"/>
      <c r="AW220" s="327" t="s">
        <v>290</v>
      </c>
      <c r="AX220" s="328" t="s">
        <v>290</v>
      </c>
      <c r="AY220" s="66"/>
      <c r="AZ220" s="333" t="s">
        <v>290</v>
      </c>
      <c r="BA220" s="334" t="s">
        <v>290</v>
      </c>
      <c r="BB220" s="66"/>
      <c r="BC220" s="339" t="s">
        <v>290</v>
      </c>
      <c r="BD220" s="340" t="s">
        <v>290</v>
      </c>
      <c r="BE220" s="66"/>
      <c r="BF220" s="350" t="s">
        <v>290</v>
      </c>
      <c r="BG220" s="66"/>
      <c r="BH220" s="384"/>
      <c r="BI220" s="66"/>
    </row>
    <row r="221" spans="1:61" x14ac:dyDescent="0.25">
      <c r="A221" s="384"/>
      <c r="B221" s="66"/>
      <c r="C221" s="378" t="s">
        <v>290</v>
      </c>
      <c r="D221" s="316" t="s">
        <v>290</v>
      </c>
      <c r="E221" s="356" t="s">
        <v>290</v>
      </c>
      <c r="F221" s="356" t="s">
        <v>290</v>
      </c>
      <c r="G221" s="317" t="s">
        <v>290</v>
      </c>
      <c r="H221" s="136"/>
      <c r="I221" s="321" t="s">
        <v>290</v>
      </c>
      <c r="J221" s="66"/>
      <c r="K221" s="66"/>
      <c r="L221" s="321" t="s">
        <v>290</v>
      </c>
      <c r="M221" s="324" t="s">
        <v>290</v>
      </c>
      <c r="N221" s="317" t="s">
        <v>290</v>
      </c>
      <c r="O221" s="66"/>
      <c r="P221" s="327" t="s">
        <v>290</v>
      </c>
      <c r="Q221" s="328" t="s">
        <v>290</v>
      </c>
      <c r="R221" s="66"/>
      <c r="S221" s="333" t="s">
        <v>290</v>
      </c>
      <c r="T221" s="334" t="s">
        <v>290</v>
      </c>
      <c r="U221" s="66"/>
      <c r="V221" s="339" t="s">
        <v>290</v>
      </c>
      <c r="W221" s="340" t="s">
        <v>290</v>
      </c>
      <c r="X221" s="66"/>
      <c r="Y221" s="350" t="s">
        <v>290</v>
      </c>
      <c r="Z221" s="66"/>
      <c r="AA221" s="327" t="s">
        <v>290</v>
      </c>
      <c r="AB221" s="328" t="s">
        <v>290</v>
      </c>
      <c r="AC221" s="66"/>
      <c r="AD221" s="333" t="s">
        <v>290</v>
      </c>
      <c r="AE221" s="334" t="s">
        <v>290</v>
      </c>
      <c r="AF221" s="66"/>
      <c r="AG221" s="339" t="s">
        <v>290</v>
      </c>
      <c r="AH221" s="340" t="s">
        <v>290</v>
      </c>
      <c r="AI221" s="66"/>
      <c r="AJ221" s="350" t="s">
        <v>290</v>
      </c>
      <c r="AK221" s="66"/>
      <c r="AL221" s="327" t="s">
        <v>290</v>
      </c>
      <c r="AM221" s="328" t="s">
        <v>290</v>
      </c>
      <c r="AN221" s="66"/>
      <c r="AO221" s="333" t="s">
        <v>290</v>
      </c>
      <c r="AP221" s="334" t="s">
        <v>290</v>
      </c>
      <c r="AQ221" s="66"/>
      <c r="AR221" s="339" t="s">
        <v>290</v>
      </c>
      <c r="AS221" s="340" t="s">
        <v>290</v>
      </c>
      <c r="AT221" s="66"/>
      <c r="AU221" s="350" t="s">
        <v>290</v>
      </c>
      <c r="AV221" s="66"/>
      <c r="AW221" s="327" t="s">
        <v>290</v>
      </c>
      <c r="AX221" s="328" t="s">
        <v>290</v>
      </c>
      <c r="AY221" s="66"/>
      <c r="AZ221" s="333" t="s">
        <v>290</v>
      </c>
      <c r="BA221" s="334" t="s">
        <v>290</v>
      </c>
      <c r="BB221" s="66"/>
      <c r="BC221" s="339" t="s">
        <v>290</v>
      </c>
      <c r="BD221" s="340" t="s">
        <v>290</v>
      </c>
      <c r="BE221" s="66"/>
      <c r="BF221" s="350" t="s">
        <v>290</v>
      </c>
      <c r="BG221" s="66"/>
      <c r="BH221" s="384"/>
      <c r="BI221" s="66"/>
    </row>
    <row r="222" spans="1:61" x14ac:dyDescent="0.25">
      <c r="A222" s="384"/>
      <c r="B222" s="66"/>
      <c r="C222" s="378" t="s">
        <v>290</v>
      </c>
      <c r="D222" s="316" t="s">
        <v>290</v>
      </c>
      <c r="E222" s="356" t="s">
        <v>290</v>
      </c>
      <c r="F222" s="356" t="s">
        <v>290</v>
      </c>
      <c r="G222" s="317" t="s">
        <v>290</v>
      </c>
      <c r="H222" s="136"/>
      <c r="I222" s="321" t="s">
        <v>290</v>
      </c>
      <c r="J222" s="66"/>
      <c r="K222" s="66"/>
      <c r="L222" s="321" t="s">
        <v>290</v>
      </c>
      <c r="M222" s="324" t="s">
        <v>290</v>
      </c>
      <c r="N222" s="317" t="s">
        <v>290</v>
      </c>
      <c r="O222" s="66"/>
      <c r="P222" s="327" t="s">
        <v>290</v>
      </c>
      <c r="Q222" s="328" t="s">
        <v>290</v>
      </c>
      <c r="R222" s="66"/>
      <c r="S222" s="333" t="s">
        <v>290</v>
      </c>
      <c r="T222" s="334" t="s">
        <v>290</v>
      </c>
      <c r="U222" s="66"/>
      <c r="V222" s="339" t="s">
        <v>290</v>
      </c>
      <c r="W222" s="340" t="s">
        <v>290</v>
      </c>
      <c r="X222" s="66"/>
      <c r="Y222" s="350" t="s">
        <v>290</v>
      </c>
      <c r="Z222" s="66"/>
      <c r="AA222" s="327" t="s">
        <v>290</v>
      </c>
      <c r="AB222" s="328" t="s">
        <v>290</v>
      </c>
      <c r="AC222" s="66"/>
      <c r="AD222" s="333" t="s">
        <v>290</v>
      </c>
      <c r="AE222" s="334" t="s">
        <v>290</v>
      </c>
      <c r="AF222" s="66"/>
      <c r="AG222" s="339" t="s">
        <v>290</v>
      </c>
      <c r="AH222" s="340" t="s">
        <v>290</v>
      </c>
      <c r="AI222" s="66"/>
      <c r="AJ222" s="350" t="s">
        <v>290</v>
      </c>
      <c r="AK222" s="66"/>
      <c r="AL222" s="327" t="s">
        <v>290</v>
      </c>
      <c r="AM222" s="328" t="s">
        <v>290</v>
      </c>
      <c r="AN222" s="66"/>
      <c r="AO222" s="333" t="s">
        <v>290</v>
      </c>
      <c r="AP222" s="334" t="s">
        <v>290</v>
      </c>
      <c r="AQ222" s="66"/>
      <c r="AR222" s="339" t="s">
        <v>290</v>
      </c>
      <c r="AS222" s="340" t="s">
        <v>290</v>
      </c>
      <c r="AT222" s="66"/>
      <c r="AU222" s="350" t="s">
        <v>290</v>
      </c>
      <c r="AV222" s="66"/>
      <c r="AW222" s="327" t="s">
        <v>290</v>
      </c>
      <c r="AX222" s="328" t="s">
        <v>290</v>
      </c>
      <c r="AY222" s="66"/>
      <c r="AZ222" s="333" t="s">
        <v>290</v>
      </c>
      <c r="BA222" s="334" t="s">
        <v>290</v>
      </c>
      <c r="BB222" s="66"/>
      <c r="BC222" s="339" t="s">
        <v>290</v>
      </c>
      <c r="BD222" s="340" t="s">
        <v>290</v>
      </c>
      <c r="BE222" s="66"/>
      <c r="BF222" s="350" t="s">
        <v>290</v>
      </c>
      <c r="BG222" s="66"/>
      <c r="BH222" s="384"/>
      <c r="BI222" s="66"/>
    </row>
    <row r="223" spans="1:61" x14ac:dyDescent="0.25">
      <c r="A223" s="384"/>
      <c r="B223" s="66"/>
      <c r="C223" s="378" t="s">
        <v>290</v>
      </c>
      <c r="D223" s="316" t="s">
        <v>290</v>
      </c>
      <c r="E223" s="356" t="s">
        <v>290</v>
      </c>
      <c r="F223" s="356" t="s">
        <v>290</v>
      </c>
      <c r="G223" s="317" t="s">
        <v>290</v>
      </c>
      <c r="H223" s="136"/>
      <c r="I223" s="321" t="s">
        <v>290</v>
      </c>
      <c r="J223" s="66"/>
      <c r="K223" s="66"/>
      <c r="L223" s="321" t="s">
        <v>290</v>
      </c>
      <c r="M223" s="324" t="s">
        <v>290</v>
      </c>
      <c r="N223" s="317" t="s">
        <v>290</v>
      </c>
      <c r="O223" s="66"/>
      <c r="P223" s="327" t="s">
        <v>290</v>
      </c>
      <c r="Q223" s="328" t="s">
        <v>290</v>
      </c>
      <c r="R223" s="66"/>
      <c r="S223" s="333" t="s">
        <v>290</v>
      </c>
      <c r="T223" s="334" t="s">
        <v>290</v>
      </c>
      <c r="U223" s="66"/>
      <c r="V223" s="339" t="s">
        <v>290</v>
      </c>
      <c r="W223" s="340" t="s">
        <v>290</v>
      </c>
      <c r="X223" s="66"/>
      <c r="Y223" s="350" t="s">
        <v>290</v>
      </c>
      <c r="Z223" s="66"/>
      <c r="AA223" s="327" t="s">
        <v>290</v>
      </c>
      <c r="AB223" s="328" t="s">
        <v>290</v>
      </c>
      <c r="AC223" s="66"/>
      <c r="AD223" s="333" t="s">
        <v>290</v>
      </c>
      <c r="AE223" s="334" t="s">
        <v>290</v>
      </c>
      <c r="AF223" s="66"/>
      <c r="AG223" s="339" t="s">
        <v>290</v>
      </c>
      <c r="AH223" s="340" t="s">
        <v>290</v>
      </c>
      <c r="AI223" s="66"/>
      <c r="AJ223" s="350" t="s">
        <v>290</v>
      </c>
      <c r="AK223" s="66"/>
      <c r="AL223" s="327" t="s">
        <v>290</v>
      </c>
      <c r="AM223" s="328" t="s">
        <v>290</v>
      </c>
      <c r="AN223" s="66"/>
      <c r="AO223" s="333" t="s">
        <v>290</v>
      </c>
      <c r="AP223" s="334" t="s">
        <v>290</v>
      </c>
      <c r="AQ223" s="66"/>
      <c r="AR223" s="339" t="s">
        <v>290</v>
      </c>
      <c r="AS223" s="340" t="s">
        <v>290</v>
      </c>
      <c r="AT223" s="66"/>
      <c r="AU223" s="350" t="s">
        <v>290</v>
      </c>
      <c r="AV223" s="66"/>
      <c r="AW223" s="327" t="s">
        <v>290</v>
      </c>
      <c r="AX223" s="328" t="s">
        <v>290</v>
      </c>
      <c r="AY223" s="66"/>
      <c r="AZ223" s="333" t="s">
        <v>290</v>
      </c>
      <c r="BA223" s="334" t="s">
        <v>290</v>
      </c>
      <c r="BB223" s="66"/>
      <c r="BC223" s="339" t="s">
        <v>290</v>
      </c>
      <c r="BD223" s="340" t="s">
        <v>290</v>
      </c>
      <c r="BE223" s="66"/>
      <c r="BF223" s="350" t="s">
        <v>290</v>
      </c>
      <c r="BG223" s="66"/>
      <c r="BH223" s="384"/>
      <c r="BI223" s="66"/>
    </row>
    <row r="224" spans="1:61" x14ac:dyDescent="0.25">
      <c r="A224" s="384"/>
      <c r="B224" s="66"/>
      <c r="C224" s="378" t="s">
        <v>290</v>
      </c>
      <c r="D224" s="316" t="s">
        <v>290</v>
      </c>
      <c r="E224" s="356" t="s">
        <v>290</v>
      </c>
      <c r="F224" s="356" t="s">
        <v>290</v>
      </c>
      <c r="G224" s="317" t="s">
        <v>290</v>
      </c>
      <c r="H224" s="136"/>
      <c r="I224" s="321" t="s">
        <v>290</v>
      </c>
      <c r="J224" s="66"/>
      <c r="K224" s="66"/>
      <c r="L224" s="321" t="s">
        <v>290</v>
      </c>
      <c r="M224" s="324" t="s">
        <v>290</v>
      </c>
      <c r="N224" s="317" t="s">
        <v>290</v>
      </c>
      <c r="O224" s="66"/>
      <c r="P224" s="327" t="s">
        <v>290</v>
      </c>
      <c r="Q224" s="328" t="s">
        <v>290</v>
      </c>
      <c r="R224" s="66"/>
      <c r="S224" s="333" t="s">
        <v>290</v>
      </c>
      <c r="T224" s="334" t="s">
        <v>290</v>
      </c>
      <c r="U224" s="66"/>
      <c r="V224" s="339" t="s">
        <v>290</v>
      </c>
      <c r="W224" s="340" t="s">
        <v>290</v>
      </c>
      <c r="X224" s="66"/>
      <c r="Y224" s="350" t="s">
        <v>290</v>
      </c>
      <c r="Z224" s="66"/>
      <c r="AA224" s="327" t="s">
        <v>290</v>
      </c>
      <c r="AB224" s="328" t="s">
        <v>290</v>
      </c>
      <c r="AC224" s="66"/>
      <c r="AD224" s="333" t="s">
        <v>290</v>
      </c>
      <c r="AE224" s="334" t="s">
        <v>290</v>
      </c>
      <c r="AF224" s="66"/>
      <c r="AG224" s="339" t="s">
        <v>290</v>
      </c>
      <c r="AH224" s="340" t="s">
        <v>290</v>
      </c>
      <c r="AI224" s="66"/>
      <c r="AJ224" s="350" t="s">
        <v>290</v>
      </c>
      <c r="AK224" s="66"/>
      <c r="AL224" s="327" t="s">
        <v>290</v>
      </c>
      <c r="AM224" s="328" t="s">
        <v>290</v>
      </c>
      <c r="AN224" s="66"/>
      <c r="AO224" s="333" t="s">
        <v>290</v>
      </c>
      <c r="AP224" s="334" t="s">
        <v>290</v>
      </c>
      <c r="AQ224" s="66"/>
      <c r="AR224" s="339" t="s">
        <v>290</v>
      </c>
      <c r="AS224" s="340" t="s">
        <v>290</v>
      </c>
      <c r="AT224" s="66"/>
      <c r="AU224" s="350" t="s">
        <v>290</v>
      </c>
      <c r="AV224" s="66"/>
      <c r="AW224" s="327" t="s">
        <v>290</v>
      </c>
      <c r="AX224" s="328" t="s">
        <v>290</v>
      </c>
      <c r="AY224" s="66"/>
      <c r="AZ224" s="333" t="s">
        <v>290</v>
      </c>
      <c r="BA224" s="334" t="s">
        <v>290</v>
      </c>
      <c r="BB224" s="66"/>
      <c r="BC224" s="339" t="s">
        <v>290</v>
      </c>
      <c r="BD224" s="340" t="s">
        <v>290</v>
      </c>
      <c r="BE224" s="66"/>
      <c r="BF224" s="350" t="s">
        <v>290</v>
      </c>
      <c r="BG224" s="66"/>
      <c r="BH224" s="384"/>
      <c r="BI224" s="66"/>
    </row>
    <row r="225" spans="1:61" x14ac:dyDescent="0.25">
      <c r="A225" s="384"/>
      <c r="B225" s="66"/>
      <c r="C225" s="378" t="s">
        <v>290</v>
      </c>
      <c r="D225" s="316" t="s">
        <v>290</v>
      </c>
      <c r="E225" s="356" t="s">
        <v>290</v>
      </c>
      <c r="F225" s="356" t="s">
        <v>290</v>
      </c>
      <c r="G225" s="317" t="s">
        <v>290</v>
      </c>
      <c r="H225" s="136"/>
      <c r="I225" s="321" t="s">
        <v>290</v>
      </c>
      <c r="J225" s="66"/>
      <c r="K225" s="66"/>
      <c r="L225" s="321" t="s">
        <v>290</v>
      </c>
      <c r="M225" s="324" t="s">
        <v>290</v>
      </c>
      <c r="N225" s="317" t="s">
        <v>290</v>
      </c>
      <c r="O225" s="66"/>
      <c r="P225" s="327" t="s">
        <v>290</v>
      </c>
      <c r="Q225" s="328" t="s">
        <v>290</v>
      </c>
      <c r="R225" s="66"/>
      <c r="S225" s="333" t="s">
        <v>290</v>
      </c>
      <c r="T225" s="334" t="s">
        <v>290</v>
      </c>
      <c r="U225" s="66"/>
      <c r="V225" s="339" t="s">
        <v>290</v>
      </c>
      <c r="W225" s="340" t="s">
        <v>290</v>
      </c>
      <c r="X225" s="66"/>
      <c r="Y225" s="350" t="s">
        <v>290</v>
      </c>
      <c r="Z225" s="66"/>
      <c r="AA225" s="327" t="s">
        <v>290</v>
      </c>
      <c r="AB225" s="328" t="s">
        <v>290</v>
      </c>
      <c r="AC225" s="66"/>
      <c r="AD225" s="333" t="s">
        <v>290</v>
      </c>
      <c r="AE225" s="334" t="s">
        <v>290</v>
      </c>
      <c r="AF225" s="66"/>
      <c r="AG225" s="339" t="s">
        <v>290</v>
      </c>
      <c r="AH225" s="340" t="s">
        <v>290</v>
      </c>
      <c r="AI225" s="66"/>
      <c r="AJ225" s="350" t="s">
        <v>290</v>
      </c>
      <c r="AK225" s="66"/>
      <c r="AL225" s="327" t="s">
        <v>290</v>
      </c>
      <c r="AM225" s="328" t="s">
        <v>290</v>
      </c>
      <c r="AN225" s="66"/>
      <c r="AO225" s="333" t="s">
        <v>290</v>
      </c>
      <c r="AP225" s="334" t="s">
        <v>290</v>
      </c>
      <c r="AQ225" s="66"/>
      <c r="AR225" s="339" t="s">
        <v>290</v>
      </c>
      <c r="AS225" s="340" t="s">
        <v>290</v>
      </c>
      <c r="AT225" s="66"/>
      <c r="AU225" s="350" t="s">
        <v>290</v>
      </c>
      <c r="AV225" s="66"/>
      <c r="AW225" s="327" t="s">
        <v>290</v>
      </c>
      <c r="AX225" s="328" t="s">
        <v>290</v>
      </c>
      <c r="AY225" s="66"/>
      <c r="AZ225" s="333" t="s">
        <v>290</v>
      </c>
      <c r="BA225" s="334" t="s">
        <v>290</v>
      </c>
      <c r="BB225" s="66"/>
      <c r="BC225" s="339" t="s">
        <v>290</v>
      </c>
      <c r="BD225" s="340" t="s">
        <v>290</v>
      </c>
      <c r="BE225" s="66"/>
      <c r="BF225" s="350" t="s">
        <v>290</v>
      </c>
      <c r="BG225" s="66"/>
      <c r="BH225" s="384"/>
      <c r="BI225" s="66"/>
    </row>
    <row r="226" spans="1:61" x14ac:dyDescent="0.25">
      <c r="A226" s="384"/>
      <c r="B226" s="66"/>
      <c r="C226" s="378" t="s">
        <v>290</v>
      </c>
      <c r="D226" s="316" t="s">
        <v>290</v>
      </c>
      <c r="E226" s="356" t="s">
        <v>290</v>
      </c>
      <c r="F226" s="356" t="s">
        <v>290</v>
      </c>
      <c r="G226" s="317" t="s">
        <v>290</v>
      </c>
      <c r="H226" s="136"/>
      <c r="I226" s="321" t="s">
        <v>290</v>
      </c>
      <c r="J226" s="66"/>
      <c r="K226" s="66"/>
      <c r="L226" s="321" t="s">
        <v>290</v>
      </c>
      <c r="M226" s="324" t="s">
        <v>290</v>
      </c>
      <c r="N226" s="317" t="s">
        <v>290</v>
      </c>
      <c r="O226" s="66"/>
      <c r="P226" s="327" t="s">
        <v>290</v>
      </c>
      <c r="Q226" s="328" t="s">
        <v>290</v>
      </c>
      <c r="R226" s="66"/>
      <c r="S226" s="333" t="s">
        <v>290</v>
      </c>
      <c r="T226" s="334" t="s">
        <v>290</v>
      </c>
      <c r="U226" s="66"/>
      <c r="V226" s="339" t="s">
        <v>290</v>
      </c>
      <c r="W226" s="340" t="s">
        <v>290</v>
      </c>
      <c r="X226" s="66"/>
      <c r="Y226" s="350" t="s">
        <v>290</v>
      </c>
      <c r="Z226" s="66"/>
      <c r="AA226" s="327" t="s">
        <v>290</v>
      </c>
      <c r="AB226" s="328" t="s">
        <v>290</v>
      </c>
      <c r="AC226" s="66"/>
      <c r="AD226" s="333" t="s">
        <v>290</v>
      </c>
      <c r="AE226" s="334" t="s">
        <v>290</v>
      </c>
      <c r="AF226" s="66"/>
      <c r="AG226" s="339" t="s">
        <v>290</v>
      </c>
      <c r="AH226" s="340" t="s">
        <v>290</v>
      </c>
      <c r="AI226" s="66"/>
      <c r="AJ226" s="350" t="s">
        <v>290</v>
      </c>
      <c r="AK226" s="66"/>
      <c r="AL226" s="327" t="s">
        <v>290</v>
      </c>
      <c r="AM226" s="328" t="s">
        <v>290</v>
      </c>
      <c r="AN226" s="66"/>
      <c r="AO226" s="333" t="s">
        <v>290</v>
      </c>
      <c r="AP226" s="334" t="s">
        <v>290</v>
      </c>
      <c r="AQ226" s="66"/>
      <c r="AR226" s="339" t="s">
        <v>290</v>
      </c>
      <c r="AS226" s="340" t="s">
        <v>290</v>
      </c>
      <c r="AT226" s="66"/>
      <c r="AU226" s="350" t="s">
        <v>290</v>
      </c>
      <c r="AV226" s="66"/>
      <c r="AW226" s="327" t="s">
        <v>290</v>
      </c>
      <c r="AX226" s="328" t="s">
        <v>290</v>
      </c>
      <c r="AY226" s="66"/>
      <c r="AZ226" s="333" t="s">
        <v>290</v>
      </c>
      <c r="BA226" s="334" t="s">
        <v>290</v>
      </c>
      <c r="BB226" s="66"/>
      <c r="BC226" s="339" t="s">
        <v>290</v>
      </c>
      <c r="BD226" s="340" t="s">
        <v>290</v>
      </c>
      <c r="BE226" s="66"/>
      <c r="BF226" s="350" t="s">
        <v>290</v>
      </c>
      <c r="BG226" s="66"/>
      <c r="BH226" s="384"/>
      <c r="BI226" s="66"/>
    </row>
    <row r="227" spans="1:61" x14ac:dyDescent="0.25">
      <c r="A227" s="384"/>
      <c r="B227" s="66"/>
      <c r="C227" s="378" t="s">
        <v>290</v>
      </c>
      <c r="D227" s="316" t="s">
        <v>290</v>
      </c>
      <c r="E227" s="356" t="s">
        <v>290</v>
      </c>
      <c r="F227" s="356" t="s">
        <v>290</v>
      </c>
      <c r="G227" s="317" t="s">
        <v>290</v>
      </c>
      <c r="H227" s="136"/>
      <c r="I227" s="321" t="s">
        <v>290</v>
      </c>
      <c r="J227" s="66"/>
      <c r="K227" s="66"/>
      <c r="L227" s="321" t="s">
        <v>290</v>
      </c>
      <c r="M227" s="324" t="s">
        <v>290</v>
      </c>
      <c r="N227" s="317" t="s">
        <v>290</v>
      </c>
      <c r="O227" s="66"/>
      <c r="P227" s="327" t="s">
        <v>290</v>
      </c>
      <c r="Q227" s="328" t="s">
        <v>290</v>
      </c>
      <c r="R227" s="66"/>
      <c r="S227" s="333" t="s">
        <v>290</v>
      </c>
      <c r="T227" s="334" t="s">
        <v>290</v>
      </c>
      <c r="U227" s="66"/>
      <c r="V227" s="339" t="s">
        <v>290</v>
      </c>
      <c r="W227" s="340" t="s">
        <v>290</v>
      </c>
      <c r="X227" s="66"/>
      <c r="Y227" s="350" t="s">
        <v>290</v>
      </c>
      <c r="Z227" s="66"/>
      <c r="AA227" s="327" t="s">
        <v>290</v>
      </c>
      <c r="AB227" s="328" t="s">
        <v>290</v>
      </c>
      <c r="AC227" s="66"/>
      <c r="AD227" s="333" t="s">
        <v>290</v>
      </c>
      <c r="AE227" s="334" t="s">
        <v>290</v>
      </c>
      <c r="AF227" s="66"/>
      <c r="AG227" s="339" t="s">
        <v>290</v>
      </c>
      <c r="AH227" s="340" t="s">
        <v>290</v>
      </c>
      <c r="AI227" s="66"/>
      <c r="AJ227" s="350" t="s">
        <v>290</v>
      </c>
      <c r="AK227" s="66"/>
      <c r="AL227" s="327" t="s">
        <v>290</v>
      </c>
      <c r="AM227" s="328" t="s">
        <v>290</v>
      </c>
      <c r="AN227" s="66"/>
      <c r="AO227" s="333" t="s">
        <v>290</v>
      </c>
      <c r="AP227" s="334" t="s">
        <v>290</v>
      </c>
      <c r="AQ227" s="66"/>
      <c r="AR227" s="339" t="s">
        <v>290</v>
      </c>
      <c r="AS227" s="340" t="s">
        <v>290</v>
      </c>
      <c r="AT227" s="66"/>
      <c r="AU227" s="350" t="s">
        <v>290</v>
      </c>
      <c r="AV227" s="66"/>
      <c r="AW227" s="327" t="s">
        <v>290</v>
      </c>
      <c r="AX227" s="328" t="s">
        <v>290</v>
      </c>
      <c r="AY227" s="66"/>
      <c r="AZ227" s="333" t="s">
        <v>290</v>
      </c>
      <c r="BA227" s="334" t="s">
        <v>290</v>
      </c>
      <c r="BB227" s="66"/>
      <c r="BC227" s="339" t="s">
        <v>290</v>
      </c>
      <c r="BD227" s="340" t="s">
        <v>290</v>
      </c>
      <c r="BE227" s="66"/>
      <c r="BF227" s="350" t="s">
        <v>290</v>
      </c>
      <c r="BG227" s="66"/>
      <c r="BH227" s="384"/>
      <c r="BI227" s="66"/>
    </row>
    <row r="228" spans="1:61" x14ac:dyDescent="0.25">
      <c r="A228" s="384"/>
      <c r="B228" s="66"/>
      <c r="C228" s="378" t="s">
        <v>290</v>
      </c>
      <c r="D228" s="316" t="s">
        <v>290</v>
      </c>
      <c r="E228" s="356" t="s">
        <v>290</v>
      </c>
      <c r="F228" s="356" t="s">
        <v>290</v>
      </c>
      <c r="G228" s="317" t="s">
        <v>290</v>
      </c>
      <c r="H228" s="136"/>
      <c r="I228" s="321" t="s">
        <v>290</v>
      </c>
      <c r="J228" s="66"/>
      <c r="K228" s="66"/>
      <c r="L228" s="321" t="s">
        <v>290</v>
      </c>
      <c r="M228" s="324" t="s">
        <v>290</v>
      </c>
      <c r="N228" s="317" t="s">
        <v>290</v>
      </c>
      <c r="O228" s="66"/>
      <c r="P228" s="327" t="s">
        <v>290</v>
      </c>
      <c r="Q228" s="328" t="s">
        <v>290</v>
      </c>
      <c r="R228" s="66"/>
      <c r="S228" s="333" t="s">
        <v>290</v>
      </c>
      <c r="T228" s="334" t="s">
        <v>290</v>
      </c>
      <c r="U228" s="66"/>
      <c r="V228" s="339" t="s">
        <v>290</v>
      </c>
      <c r="W228" s="340" t="s">
        <v>290</v>
      </c>
      <c r="X228" s="66"/>
      <c r="Y228" s="350" t="s">
        <v>290</v>
      </c>
      <c r="Z228" s="66"/>
      <c r="AA228" s="327" t="s">
        <v>290</v>
      </c>
      <c r="AB228" s="328" t="s">
        <v>290</v>
      </c>
      <c r="AC228" s="66"/>
      <c r="AD228" s="333" t="s">
        <v>290</v>
      </c>
      <c r="AE228" s="334" t="s">
        <v>290</v>
      </c>
      <c r="AF228" s="66"/>
      <c r="AG228" s="339" t="s">
        <v>290</v>
      </c>
      <c r="AH228" s="340" t="s">
        <v>290</v>
      </c>
      <c r="AI228" s="66"/>
      <c r="AJ228" s="350" t="s">
        <v>290</v>
      </c>
      <c r="AK228" s="66"/>
      <c r="AL228" s="327" t="s">
        <v>290</v>
      </c>
      <c r="AM228" s="328" t="s">
        <v>290</v>
      </c>
      <c r="AN228" s="66"/>
      <c r="AO228" s="333" t="s">
        <v>290</v>
      </c>
      <c r="AP228" s="334" t="s">
        <v>290</v>
      </c>
      <c r="AQ228" s="66"/>
      <c r="AR228" s="339" t="s">
        <v>290</v>
      </c>
      <c r="AS228" s="340" t="s">
        <v>290</v>
      </c>
      <c r="AT228" s="66"/>
      <c r="AU228" s="350" t="s">
        <v>290</v>
      </c>
      <c r="AV228" s="66"/>
      <c r="AW228" s="327" t="s">
        <v>290</v>
      </c>
      <c r="AX228" s="328" t="s">
        <v>290</v>
      </c>
      <c r="AY228" s="66"/>
      <c r="AZ228" s="333" t="s">
        <v>290</v>
      </c>
      <c r="BA228" s="334" t="s">
        <v>290</v>
      </c>
      <c r="BB228" s="66"/>
      <c r="BC228" s="339" t="s">
        <v>290</v>
      </c>
      <c r="BD228" s="340" t="s">
        <v>290</v>
      </c>
      <c r="BE228" s="66"/>
      <c r="BF228" s="350" t="s">
        <v>290</v>
      </c>
      <c r="BG228" s="66"/>
      <c r="BH228" s="384"/>
      <c r="BI228" s="66"/>
    </row>
    <row r="229" spans="1:61" x14ac:dyDescent="0.25">
      <c r="A229" s="384"/>
      <c r="B229" s="66"/>
      <c r="C229" s="378" t="s">
        <v>290</v>
      </c>
      <c r="D229" s="316" t="s">
        <v>290</v>
      </c>
      <c r="E229" s="356" t="s">
        <v>290</v>
      </c>
      <c r="F229" s="356" t="s">
        <v>290</v>
      </c>
      <c r="G229" s="317" t="s">
        <v>290</v>
      </c>
      <c r="H229" s="136"/>
      <c r="I229" s="321" t="s">
        <v>290</v>
      </c>
      <c r="J229" s="66"/>
      <c r="K229" s="66"/>
      <c r="L229" s="321" t="s">
        <v>290</v>
      </c>
      <c r="M229" s="324" t="s">
        <v>290</v>
      </c>
      <c r="N229" s="317" t="s">
        <v>290</v>
      </c>
      <c r="O229" s="66"/>
      <c r="P229" s="327" t="s">
        <v>290</v>
      </c>
      <c r="Q229" s="328" t="s">
        <v>290</v>
      </c>
      <c r="R229" s="66"/>
      <c r="S229" s="333" t="s">
        <v>290</v>
      </c>
      <c r="T229" s="334" t="s">
        <v>290</v>
      </c>
      <c r="U229" s="66"/>
      <c r="V229" s="339" t="s">
        <v>290</v>
      </c>
      <c r="W229" s="340" t="s">
        <v>290</v>
      </c>
      <c r="X229" s="66"/>
      <c r="Y229" s="350" t="s">
        <v>290</v>
      </c>
      <c r="Z229" s="66"/>
      <c r="AA229" s="327" t="s">
        <v>290</v>
      </c>
      <c r="AB229" s="328" t="s">
        <v>290</v>
      </c>
      <c r="AC229" s="66"/>
      <c r="AD229" s="333" t="s">
        <v>290</v>
      </c>
      <c r="AE229" s="334" t="s">
        <v>290</v>
      </c>
      <c r="AF229" s="66"/>
      <c r="AG229" s="339" t="s">
        <v>290</v>
      </c>
      <c r="AH229" s="340" t="s">
        <v>290</v>
      </c>
      <c r="AI229" s="66"/>
      <c r="AJ229" s="350" t="s">
        <v>290</v>
      </c>
      <c r="AK229" s="66"/>
      <c r="AL229" s="327" t="s">
        <v>290</v>
      </c>
      <c r="AM229" s="328" t="s">
        <v>290</v>
      </c>
      <c r="AN229" s="66"/>
      <c r="AO229" s="333" t="s">
        <v>290</v>
      </c>
      <c r="AP229" s="334" t="s">
        <v>290</v>
      </c>
      <c r="AQ229" s="66"/>
      <c r="AR229" s="339" t="s">
        <v>290</v>
      </c>
      <c r="AS229" s="340" t="s">
        <v>290</v>
      </c>
      <c r="AT229" s="66"/>
      <c r="AU229" s="350" t="s">
        <v>290</v>
      </c>
      <c r="AV229" s="66"/>
      <c r="AW229" s="327" t="s">
        <v>290</v>
      </c>
      <c r="AX229" s="328" t="s">
        <v>290</v>
      </c>
      <c r="AY229" s="66"/>
      <c r="AZ229" s="333" t="s">
        <v>290</v>
      </c>
      <c r="BA229" s="334" t="s">
        <v>290</v>
      </c>
      <c r="BB229" s="66"/>
      <c r="BC229" s="339" t="s">
        <v>290</v>
      </c>
      <c r="BD229" s="340" t="s">
        <v>290</v>
      </c>
      <c r="BE229" s="66"/>
      <c r="BF229" s="350" t="s">
        <v>290</v>
      </c>
      <c r="BG229" s="66"/>
      <c r="BH229" s="384"/>
      <c r="BI229" s="66"/>
    </row>
    <row r="230" spans="1:61" x14ac:dyDescent="0.25">
      <c r="A230" s="384"/>
      <c r="B230" s="66"/>
      <c r="C230" s="378" t="s">
        <v>290</v>
      </c>
      <c r="D230" s="316" t="s">
        <v>290</v>
      </c>
      <c r="E230" s="356" t="s">
        <v>290</v>
      </c>
      <c r="F230" s="356" t="s">
        <v>290</v>
      </c>
      <c r="G230" s="317" t="s">
        <v>290</v>
      </c>
      <c r="H230" s="136"/>
      <c r="I230" s="321" t="s">
        <v>290</v>
      </c>
      <c r="J230" s="66"/>
      <c r="K230" s="66"/>
      <c r="L230" s="321" t="s">
        <v>290</v>
      </c>
      <c r="M230" s="324" t="s">
        <v>290</v>
      </c>
      <c r="N230" s="317" t="s">
        <v>290</v>
      </c>
      <c r="O230" s="66"/>
      <c r="P230" s="327" t="s">
        <v>290</v>
      </c>
      <c r="Q230" s="328" t="s">
        <v>290</v>
      </c>
      <c r="R230" s="66"/>
      <c r="S230" s="333" t="s">
        <v>290</v>
      </c>
      <c r="T230" s="334" t="s">
        <v>290</v>
      </c>
      <c r="U230" s="66"/>
      <c r="V230" s="339" t="s">
        <v>290</v>
      </c>
      <c r="W230" s="340" t="s">
        <v>290</v>
      </c>
      <c r="X230" s="66"/>
      <c r="Y230" s="350" t="s">
        <v>290</v>
      </c>
      <c r="Z230" s="66"/>
      <c r="AA230" s="327" t="s">
        <v>290</v>
      </c>
      <c r="AB230" s="328" t="s">
        <v>290</v>
      </c>
      <c r="AC230" s="66"/>
      <c r="AD230" s="333" t="s">
        <v>290</v>
      </c>
      <c r="AE230" s="334" t="s">
        <v>290</v>
      </c>
      <c r="AF230" s="66"/>
      <c r="AG230" s="339" t="s">
        <v>290</v>
      </c>
      <c r="AH230" s="340" t="s">
        <v>290</v>
      </c>
      <c r="AI230" s="66"/>
      <c r="AJ230" s="350" t="s">
        <v>290</v>
      </c>
      <c r="AK230" s="66"/>
      <c r="AL230" s="327" t="s">
        <v>290</v>
      </c>
      <c r="AM230" s="328" t="s">
        <v>290</v>
      </c>
      <c r="AN230" s="66"/>
      <c r="AO230" s="333" t="s">
        <v>290</v>
      </c>
      <c r="AP230" s="334" t="s">
        <v>290</v>
      </c>
      <c r="AQ230" s="66"/>
      <c r="AR230" s="339" t="s">
        <v>290</v>
      </c>
      <c r="AS230" s="340" t="s">
        <v>290</v>
      </c>
      <c r="AT230" s="66"/>
      <c r="AU230" s="350" t="s">
        <v>290</v>
      </c>
      <c r="AV230" s="66"/>
      <c r="AW230" s="327" t="s">
        <v>290</v>
      </c>
      <c r="AX230" s="328" t="s">
        <v>290</v>
      </c>
      <c r="AY230" s="66"/>
      <c r="AZ230" s="333" t="s">
        <v>290</v>
      </c>
      <c r="BA230" s="334" t="s">
        <v>290</v>
      </c>
      <c r="BB230" s="66"/>
      <c r="BC230" s="339" t="s">
        <v>290</v>
      </c>
      <c r="BD230" s="340" t="s">
        <v>290</v>
      </c>
      <c r="BE230" s="66"/>
      <c r="BF230" s="350" t="s">
        <v>290</v>
      </c>
      <c r="BG230" s="66"/>
      <c r="BH230" s="384"/>
      <c r="BI230" s="66"/>
    </row>
    <row r="231" spans="1:61" x14ac:dyDescent="0.25">
      <c r="A231" s="384"/>
      <c r="B231" s="66"/>
      <c r="C231" s="378" t="s">
        <v>290</v>
      </c>
      <c r="D231" s="316" t="s">
        <v>290</v>
      </c>
      <c r="E231" s="356" t="s">
        <v>290</v>
      </c>
      <c r="F231" s="356" t="s">
        <v>290</v>
      </c>
      <c r="G231" s="317" t="s">
        <v>290</v>
      </c>
      <c r="H231" s="136"/>
      <c r="I231" s="321" t="s">
        <v>290</v>
      </c>
      <c r="J231" s="66"/>
      <c r="K231" s="66"/>
      <c r="L231" s="321" t="s">
        <v>290</v>
      </c>
      <c r="M231" s="324" t="s">
        <v>290</v>
      </c>
      <c r="N231" s="317" t="s">
        <v>290</v>
      </c>
      <c r="O231" s="66"/>
      <c r="P231" s="327" t="s">
        <v>290</v>
      </c>
      <c r="Q231" s="328" t="s">
        <v>290</v>
      </c>
      <c r="R231" s="66"/>
      <c r="S231" s="333" t="s">
        <v>290</v>
      </c>
      <c r="T231" s="334" t="s">
        <v>290</v>
      </c>
      <c r="U231" s="66"/>
      <c r="V231" s="339" t="s">
        <v>290</v>
      </c>
      <c r="W231" s="340" t="s">
        <v>290</v>
      </c>
      <c r="X231" s="66"/>
      <c r="Y231" s="350" t="s">
        <v>290</v>
      </c>
      <c r="Z231" s="66"/>
      <c r="AA231" s="327" t="s">
        <v>290</v>
      </c>
      <c r="AB231" s="328" t="s">
        <v>290</v>
      </c>
      <c r="AC231" s="66"/>
      <c r="AD231" s="333" t="s">
        <v>290</v>
      </c>
      <c r="AE231" s="334" t="s">
        <v>290</v>
      </c>
      <c r="AF231" s="66"/>
      <c r="AG231" s="339" t="s">
        <v>290</v>
      </c>
      <c r="AH231" s="340" t="s">
        <v>290</v>
      </c>
      <c r="AI231" s="66"/>
      <c r="AJ231" s="350" t="s">
        <v>290</v>
      </c>
      <c r="AK231" s="66"/>
      <c r="AL231" s="327" t="s">
        <v>290</v>
      </c>
      <c r="AM231" s="328" t="s">
        <v>290</v>
      </c>
      <c r="AN231" s="66"/>
      <c r="AO231" s="333" t="s">
        <v>290</v>
      </c>
      <c r="AP231" s="334" t="s">
        <v>290</v>
      </c>
      <c r="AQ231" s="66"/>
      <c r="AR231" s="339" t="s">
        <v>290</v>
      </c>
      <c r="AS231" s="340" t="s">
        <v>290</v>
      </c>
      <c r="AT231" s="66"/>
      <c r="AU231" s="350" t="s">
        <v>290</v>
      </c>
      <c r="AV231" s="66"/>
      <c r="AW231" s="327" t="s">
        <v>290</v>
      </c>
      <c r="AX231" s="328" t="s">
        <v>290</v>
      </c>
      <c r="AY231" s="66"/>
      <c r="AZ231" s="333" t="s">
        <v>290</v>
      </c>
      <c r="BA231" s="334" t="s">
        <v>290</v>
      </c>
      <c r="BB231" s="66"/>
      <c r="BC231" s="339" t="s">
        <v>290</v>
      </c>
      <c r="BD231" s="340" t="s">
        <v>290</v>
      </c>
      <c r="BE231" s="66"/>
      <c r="BF231" s="350" t="s">
        <v>290</v>
      </c>
      <c r="BG231" s="66"/>
      <c r="BH231" s="384"/>
      <c r="BI231" s="66"/>
    </row>
    <row r="232" spans="1:61" x14ac:dyDescent="0.25">
      <c r="A232" s="384"/>
      <c r="B232" s="66"/>
      <c r="C232" s="378" t="s">
        <v>290</v>
      </c>
      <c r="D232" s="316" t="s">
        <v>290</v>
      </c>
      <c r="E232" s="356" t="s">
        <v>290</v>
      </c>
      <c r="F232" s="356" t="s">
        <v>290</v>
      </c>
      <c r="G232" s="317" t="s">
        <v>290</v>
      </c>
      <c r="H232" s="136"/>
      <c r="I232" s="321" t="s">
        <v>290</v>
      </c>
      <c r="J232" s="66"/>
      <c r="K232" s="66"/>
      <c r="L232" s="321" t="s">
        <v>290</v>
      </c>
      <c r="M232" s="324" t="s">
        <v>290</v>
      </c>
      <c r="N232" s="317" t="s">
        <v>290</v>
      </c>
      <c r="O232" s="66"/>
      <c r="P232" s="327" t="s">
        <v>290</v>
      </c>
      <c r="Q232" s="328" t="s">
        <v>290</v>
      </c>
      <c r="R232" s="66"/>
      <c r="S232" s="333" t="s">
        <v>290</v>
      </c>
      <c r="T232" s="334" t="s">
        <v>290</v>
      </c>
      <c r="U232" s="66"/>
      <c r="V232" s="339" t="s">
        <v>290</v>
      </c>
      <c r="W232" s="340" t="s">
        <v>290</v>
      </c>
      <c r="X232" s="66"/>
      <c r="Y232" s="350" t="s">
        <v>290</v>
      </c>
      <c r="Z232" s="66"/>
      <c r="AA232" s="327" t="s">
        <v>290</v>
      </c>
      <c r="AB232" s="328" t="s">
        <v>290</v>
      </c>
      <c r="AC232" s="66"/>
      <c r="AD232" s="333" t="s">
        <v>290</v>
      </c>
      <c r="AE232" s="334" t="s">
        <v>290</v>
      </c>
      <c r="AF232" s="66"/>
      <c r="AG232" s="339" t="s">
        <v>290</v>
      </c>
      <c r="AH232" s="340" t="s">
        <v>290</v>
      </c>
      <c r="AI232" s="66"/>
      <c r="AJ232" s="350" t="s">
        <v>290</v>
      </c>
      <c r="AK232" s="66"/>
      <c r="AL232" s="327" t="s">
        <v>290</v>
      </c>
      <c r="AM232" s="328" t="s">
        <v>290</v>
      </c>
      <c r="AN232" s="66"/>
      <c r="AO232" s="333" t="s">
        <v>290</v>
      </c>
      <c r="AP232" s="334" t="s">
        <v>290</v>
      </c>
      <c r="AQ232" s="66"/>
      <c r="AR232" s="339" t="s">
        <v>290</v>
      </c>
      <c r="AS232" s="340" t="s">
        <v>290</v>
      </c>
      <c r="AT232" s="66"/>
      <c r="AU232" s="350" t="s">
        <v>290</v>
      </c>
      <c r="AV232" s="66"/>
      <c r="AW232" s="327" t="s">
        <v>290</v>
      </c>
      <c r="AX232" s="328" t="s">
        <v>290</v>
      </c>
      <c r="AY232" s="66"/>
      <c r="AZ232" s="333" t="s">
        <v>290</v>
      </c>
      <c r="BA232" s="334" t="s">
        <v>290</v>
      </c>
      <c r="BB232" s="66"/>
      <c r="BC232" s="339" t="s">
        <v>290</v>
      </c>
      <c r="BD232" s="340" t="s">
        <v>290</v>
      </c>
      <c r="BE232" s="66"/>
      <c r="BF232" s="350" t="s">
        <v>290</v>
      </c>
      <c r="BG232" s="66"/>
      <c r="BH232" s="384"/>
      <c r="BI232" s="66"/>
    </row>
    <row r="233" spans="1:61" x14ac:dyDescent="0.25">
      <c r="A233" s="384"/>
      <c r="B233" s="66"/>
      <c r="C233" s="378" t="s">
        <v>290</v>
      </c>
      <c r="D233" s="316" t="s">
        <v>290</v>
      </c>
      <c r="E233" s="356" t="s">
        <v>290</v>
      </c>
      <c r="F233" s="356" t="s">
        <v>290</v>
      </c>
      <c r="G233" s="317" t="s">
        <v>290</v>
      </c>
      <c r="H233" s="136"/>
      <c r="I233" s="321" t="s">
        <v>290</v>
      </c>
      <c r="J233" s="66"/>
      <c r="K233" s="66"/>
      <c r="L233" s="321" t="s">
        <v>290</v>
      </c>
      <c r="M233" s="324" t="s">
        <v>290</v>
      </c>
      <c r="N233" s="317" t="s">
        <v>290</v>
      </c>
      <c r="O233" s="66"/>
      <c r="P233" s="327" t="s">
        <v>290</v>
      </c>
      <c r="Q233" s="328" t="s">
        <v>290</v>
      </c>
      <c r="R233" s="66"/>
      <c r="S233" s="333" t="s">
        <v>290</v>
      </c>
      <c r="T233" s="334" t="s">
        <v>290</v>
      </c>
      <c r="U233" s="66"/>
      <c r="V233" s="339" t="s">
        <v>290</v>
      </c>
      <c r="W233" s="340" t="s">
        <v>290</v>
      </c>
      <c r="X233" s="66"/>
      <c r="Y233" s="350" t="s">
        <v>290</v>
      </c>
      <c r="Z233" s="66"/>
      <c r="AA233" s="327" t="s">
        <v>290</v>
      </c>
      <c r="AB233" s="328" t="s">
        <v>290</v>
      </c>
      <c r="AC233" s="66"/>
      <c r="AD233" s="333" t="s">
        <v>290</v>
      </c>
      <c r="AE233" s="334" t="s">
        <v>290</v>
      </c>
      <c r="AF233" s="66"/>
      <c r="AG233" s="339" t="s">
        <v>290</v>
      </c>
      <c r="AH233" s="340" t="s">
        <v>290</v>
      </c>
      <c r="AI233" s="66"/>
      <c r="AJ233" s="350" t="s">
        <v>290</v>
      </c>
      <c r="AK233" s="66"/>
      <c r="AL233" s="327" t="s">
        <v>290</v>
      </c>
      <c r="AM233" s="328" t="s">
        <v>290</v>
      </c>
      <c r="AN233" s="66"/>
      <c r="AO233" s="333" t="s">
        <v>290</v>
      </c>
      <c r="AP233" s="334" t="s">
        <v>290</v>
      </c>
      <c r="AQ233" s="66"/>
      <c r="AR233" s="339" t="s">
        <v>290</v>
      </c>
      <c r="AS233" s="340" t="s">
        <v>290</v>
      </c>
      <c r="AT233" s="66"/>
      <c r="AU233" s="350" t="s">
        <v>290</v>
      </c>
      <c r="AV233" s="66"/>
      <c r="AW233" s="327" t="s">
        <v>290</v>
      </c>
      <c r="AX233" s="328" t="s">
        <v>290</v>
      </c>
      <c r="AY233" s="66"/>
      <c r="AZ233" s="333" t="s">
        <v>290</v>
      </c>
      <c r="BA233" s="334" t="s">
        <v>290</v>
      </c>
      <c r="BB233" s="66"/>
      <c r="BC233" s="339" t="s">
        <v>290</v>
      </c>
      <c r="BD233" s="340" t="s">
        <v>290</v>
      </c>
      <c r="BE233" s="66"/>
      <c r="BF233" s="350" t="s">
        <v>290</v>
      </c>
      <c r="BG233" s="66"/>
      <c r="BH233" s="384"/>
      <c r="BI233" s="66"/>
    </row>
    <row r="234" spans="1:61" x14ac:dyDescent="0.25">
      <c r="A234" s="384"/>
      <c r="B234" s="66"/>
      <c r="C234" s="378" t="s">
        <v>290</v>
      </c>
      <c r="D234" s="316" t="s">
        <v>290</v>
      </c>
      <c r="E234" s="356" t="s">
        <v>290</v>
      </c>
      <c r="F234" s="356" t="s">
        <v>290</v>
      </c>
      <c r="G234" s="317" t="s">
        <v>290</v>
      </c>
      <c r="H234" s="136"/>
      <c r="I234" s="321" t="s">
        <v>290</v>
      </c>
      <c r="J234" s="66"/>
      <c r="K234" s="66"/>
      <c r="L234" s="321" t="s">
        <v>290</v>
      </c>
      <c r="M234" s="324" t="s">
        <v>290</v>
      </c>
      <c r="N234" s="317" t="s">
        <v>290</v>
      </c>
      <c r="O234" s="66"/>
      <c r="P234" s="327" t="s">
        <v>290</v>
      </c>
      <c r="Q234" s="328" t="s">
        <v>290</v>
      </c>
      <c r="R234" s="66"/>
      <c r="S234" s="333" t="s">
        <v>290</v>
      </c>
      <c r="T234" s="334" t="s">
        <v>290</v>
      </c>
      <c r="U234" s="66"/>
      <c r="V234" s="339" t="s">
        <v>290</v>
      </c>
      <c r="W234" s="340" t="s">
        <v>290</v>
      </c>
      <c r="X234" s="66"/>
      <c r="Y234" s="350" t="s">
        <v>290</v>
      </c>
      <c r="Z234" s="66"/>
      <c r="AA234" s="327" t="s">
        <v>290</v>
      </c>
      <c r="AB234" s="328" t="s">
        <v>290</v>
      </c>
      <c r="AC234" s="66"/>
      <c r="AD234" s="333" t="s">
        <v>290</v>
      </c>
      <c r="AE234" s="334" t="s">
        <v>290</v>
      </c>
      <c r="AF234" s="66"/>
      <c r="AG234" s="339" t="s">
        <v>290</v>
      </c>
      <c r="AH234" s="340" t="s">
        <v>290</v>
      </c>
      <c r="AI234" s="66"/>
      <c r="AJ234" s="350" t="s">
        <v>290</v>
      </c>
      <c r="AK234" s="66"/>
      <c r="AL234" s="327" t="s">
        <v>290</v>
      </c>
      <c r="AM234" s="328" t="s">
        <v>290</v>
      </c>
      <c r="AN234" s="66"/>
      <c r="AO234" s="333" t="s">
        <v>290</v>
      </c>
      <c r="AP234" s="334" t="s">
        <v>290</v>
      </c>
      <c r="AQ234" s="66"/>
      <c r="AR234" s="339" t="s">
        <v>290</v>
      </c>
      <c r="AS234" s="340" t="s">
        <v>290</v>
      </c>
      <c r="AT234" s="66"/>
      <c r="AU234" s="350" t="s">
        <v>290</v>
      </c>
      <c r="AV234" s="66"/>
      <c r="AW234" s="327" t="s">
        <v>290</v>
      </c>
      <c r="AX234" s="328" t="s">
        <v>290</v>
      </c>
      <c r="AY234" s="66"/>
      <c r="AZ234" s="333" t="s">
        <v>290</v>
      </c>
      <c r="BA234" s="334" t="s">
        <v>290</v>
      </c>
      <c r="BB234" s="66"/>
      <c r="BC234" s="339" t="s">
        <v>290</v>
      </c>
      <c r="BD234" s="340" t="s">
        <v>290</v>
      </c>
      <c r="BE234" s="66"/>
      <c r="BF234" s="350" t="s">
        <v>290</v>
      </c>
      <c r="BG234" s="66"/>
      <c r="BH234" s="384"/>
      <c r="BI234" s="66"/>
    </row>
    <row r="235" spans="1:61" x14ac:dyDescent="0.25">
      <c r="A235" s="384"/>
      <c r="B235" s="66"/>
      <c r="C235" s="378" t="s">
        <v>290</v>
      </c>
      <c r="D235" s="316" t="s">
        <v>290</v>
      </c>
      <c r="E235" s="356" t="s">
        <v>290</v>
      </c>
      <c r="F235" s="356" t="s">
        <v>290</v>
      </c>
      <c r="G235" s="317" t="s">
        <v>290</v>
      </c>
      <c r="H235" s="136"/>
      <c r="I235" s="321" t="s">
        <v>290</v>
      </c>
      <c r="J235" s="66"/>
      <c r="K235" s="66"/>
      <c r="L235" s="321" t="s">
        <v>290</v>
      </c>
      <c r="M235" s="324" t="s">
        <v>290</v>
      </c>
      <c r="N235" s="317" t="s">
        <v>290</v>
      </c>
      <c r="O235" s="66"/>
      <c r="P235" s="327" t="s">
        <v>290</v>
      </c>
      <c r="Q235" s="328" t="s">
        <v>290</v>
      </c>
      <c r="R235" s="66"/>
      <c r="S235" s="333" t="s">
        <v>290</v>
      </c>
      <c r="T235" s="334" t="s">
        <v>290</v>
      </c>
      <c r="U235" s="66"/>
      <c r="V235" s="339" t="s">
        <v>290</v>
      </c>
      <c r="W235" s="340" t="s">
        <v>290</v>
      </c>
      <c r="X235" s="66"/>
      <c r="Y235" s="350" t="s">
        <v>290</v>
      </c>
      <c r="Z235" s="66"/>
      <c r="AA235" s="327" t="s">
        <v>290</v>
      </c>
      <c r="AB235" s="328" t="s">
        <v>290</v>
      </c>
      <c r="AC235" s="66"/>
      <c r="AD235" s="333" t="s">
        <v>290</v>
      </c>
      <c r="AE235" s="334" t="s">
        <v>290</v>
      </c>
      <c r="AF235" s="66"/>
      <c r="AG235" s="339" t="s">
        <v>290</v>
      </c>
      <c r="AH235" s="340" t="s">
        <v>290</v>
      </c>
      <c r="AI235" s="66"/>
      <c r="AJ235" s="350" t="s">
        <v>290</v>
      </c>
      <c r="AK235" s="66"/>
      <c r="AL235" s="327" t="s">
        <v>290</v>
      </c>
      <c r="AM235" s="328" t="s">
        <v>290</v>
      </c>
      <c r="AN235" s="66"/>
      <c r="AO235" s="333" t="s">
        <v>290</v>
      </c>
      <c r="AP235" s="334" t="s">
        <v>290</v>
      </c>
      <c r="AQ235" s="66"/>
      <c r="AR235" s="339" t="s">
        <v>290</v>
      </c>
      <c r="AS235" s="340" t="s">
        <v>290</v>
      </c>
      <c r="AT235" s="66"/>
      <c r="AU235" s="350" t="s">
        <v>290</v>
      </c>
      <c r="AV235" s="66"/>
      <c r="AW235" s="327" t="s">
        <v>290</v>
      </c>
      <c r="AX235" s="328" t="s">
        <v>290</v>
      </c>
      <c r="AY235" s="66"/>
      <c r="AZ235" s="333" t="s">
        <v>290</v>
      </c>
      <c r="BA235" s="334" t="s">
        <v>290</v>
      </c>
      <c r="BB235" s="66"/>
      <c r="BC235" s="339" t="s">
        <v>290</v>
      </c>
      <c r="BD235" s="340" t="s">
        <v>290</v>
      </c>
      <c r="BE235" s="66"/>
      <c r="BF235" s="350" t="s">
        <v>290</v>
      </c>
      <c r="BG235" s="66"/>
      <c r="BH235" s="384"/>
      <c r="BI235" s="66"/>
    </row>
    <row r="236" spans="1:61" x14ac:dyDescent="0.25">
      <c r="A236" s="384"/>
      <c r="B236" s="66"/>
      <c r="C236" s="378" t="s">
        <v>290</v>
      </c>
      <c r="D236" s="316" t="s">
        <v>290</v>
      </c>
      <c r="E236" s="356" t="s">
        <v>290</v>
      </c>
      <c r="F236" s="356" t="s">
        <v>290</v>
      </c>
      <c r="G236" s="317" t="s">
        <v>290</v>
      </c>
      <c r="H236" s="136"/>
      <c r="I236" s="321" t="s">
        <v>290</v>
      </c>
      <c r="J236" s="66"/>
      <c r="K236" s="66"/>
      <c r="L236" s="321" t="s">
        <v>290</v>
      </c>
      <c r="M236" s="324" t="s">
        <v>290</v>
      </c>
      <c r="N236" s="317" t="s">
        <v>290</v>
      </c>
      <c r="O236" s="66"/>
      <c r="P236" s="327" t="s">
        <v>290</v>
      </c>
      <c r="Q236" s="328" t="s">
        <v>290</v>
      </c>
      <c r="R236" s="66"/>
      <c r="S236" s="333" t="s">
        <v>290</v>
      </c>
      <c r="T236" s="334" t="s">
        <v>290</v>
      </c>
      <c r="U236" s="66"/>
      <c r="V236" s="339" t="s">
        <v>290</v>
      </c>
      <c r="W236" s="340" t="s">
        <v>290</v>
      </c>
      <c r="X236" s="66"/>
      <c r="Y236" s="350" t="s">
        <v>290</v>
      </c>
      <c r="Z236" s="66"/>
      <c r="AA236" s="327" t="s">
        <v>290</v>
      </c>
      <c r="AB236" s="328" t="s">
        <v>290</v>
      </c>
      <c r="AC236" s="66"/>
      <c r="AD236" s="333" t="s">
        <v>290</v>
      </c>
      <c r="AE236" s="334" t="s">
        <v>290</v>
      </c>
      <c r="AF236" s="66"/>
      <c r="AG236" s="339" t="s">
        <v>290</v>
      </c>
      <c r="AH236" s="340" t="s">
        <v>290</v>
      </c>
      <c r="AI236" s="66"/>
      <c r="AJ236" s="350" t="s">
        <v>290</v>
      </c>
      <c r="AK236" s="66"/>
      <c r="AL236" s="327" t="s">
        <v>290</v>
      </c>
      <c r="AM236" s="328" t="s">
        <v>290</v>
      </c>
      <c r="AN236" s="66"/>
      <c r="AO236" s="333" t="s">
        <v>290</v>
      </c>
      <c r="AP236" s="334" t="s">
        <v>290</v>
      </c>
      <c r="AQ236" s="66"/>
      <c r="AR236" s="339" t="s">
        <v>290</v>
      </c>
      <c r="AS236" s="340" t="s">
        <v>290</v>
      </c>
      <c r="AT236" s="66"/>
      <c r="AU236" s="350" t="s">
        <v>290</v>
      </c>
      <c r="AV236" s="66"/>
      <c r="AW236" s="327" t="s">
        <v>290</v>
      </c>
      <c r="AX236" s="328" t="s">
        <v>290</v>
      </c>
      <c r="AY236" s="66"/>
      <c r="AZ236" s="333" t="s">
        <v>290</v>
      </c>
      <c r="BA236" s="334" t="s">
        <v>290</v>
      </c>
      <c r="BB236" s="66"/>
      <c r="BC236" s="339" t="s">
        <v>290</v>
      </c>
      <c r="BD236" s="340" t="s">
        <v>290</v>
      </c>
      <c r="BE236" s="66"/>
      <c r="BF236" s="350" t="s">
        <v>290</v>
      </c>
      <c r="BG236" s="66"/>
      <c r="BH236" s="384"/>
      <c r="BI236" s="66"/>
    </row>
    <row r="237" spans="1:61" x14ac:dyDescent="0.25">
      <c r="A237" s="384"/>
      <c r="B237" s="66"/>
      <c r="C237" s="378" t="s">
        <v>290</v>
      </c>
      <c r="D237" s="316" t="s">
        <v>290</v>
      </c>
      <c r="E237" s="356" t="s">
        <v>290</v>
      </c>
      <c r="F237" s="356" t="s">
        <v>290</v>
      </c>
      <c r="G237" s="317" t="s">
        <v>290</v>
      </c>
      <c r="H237" s="136"/>
      <c r="I237" s="321" t="s">
        <v>290</v>
      </c>
      <c r="J237" s="66"/>
      <c r="K237" s="66"/>
      <c r="L237" s="321" t="s">
        <v>290</v>
      </c>
      <c r="M237" s="324" t="s">
        <v>290</v>
      </c>
      <c r="N237" s="317" t="s">
        <v>290</v>
      </c>
      <c r="O237" s="66"/>
      <c r="P237" s="327" t="s">
        <v>290</v>
      </c>
      <c r="Q237" s="328" t="s">
        <v>290</v>
      </c>
      <c r="R237" s="66"/>
      <c r="S237" s="333" t="s">
        <v>290</v>
      </c>
      <c r="T237" s="334" t="s">
        <v>290</v>
      </c>
      <c r="U237" s="66"/>
      <c r="V237" s="339" t="s">
        <v>290</v>
      </c>
      <c r="W237" s="340" t="s">
        <v>290</v>
      </c>
      <c r="X237" s="66"/>
      <c r="Y237" s="350" t="s">
        <v>290</v>
      </c>
      <c r="Z237" s="66"/>
      <c r="AA237" s="327" t="s">
        <v>290</v>
      </c>
      <c r="AB237" s="328" t="s">
        <v>290</v>
      </c>
      <c r="AC237" s="66"/>
      <c r="AD237" s="333" t="s">
        <v>290</v>
      </c>
      <c r="AE237" s="334" t="s">
        <v>290</v>
      </c>
      <c r="AF237" s="66"/>
      <c r="AG237" s="339" t="s">
        <v>290</v>
      </c>
      <c r="AH237" s="340" t="s">
        <v>290</v>
      </c>
      <c r="AI237" s="66"/>
      <c r="AJ237" s="350" t="s">
        <v>290</v>
      </c>
      <c r="AK237" s="66"/>
      <c r="AL237" s="327" t="s">
        <v>290</v>
      </c>
      <c r="AM237" s="328" t="s">
        <v>290</v>
      </c>
      <c r="AN237" s="66"/>
      <c r="AO237" s="333" t="s">
        <v>290</v>
      </c>
      <c r="AP237" s="334" t="s">
        <v>290</v>
      </c>
      <c r="AQ237" s="66"/>
      <c r="AR237" s="339" t="s">
        <v>290</v>
      </c>
      <c r="AS237" s="340" t="s">
        <v>290</v>
      </c>
      <c r="AT237" s="66"/>
      <c r="AU237" s="350" t="s">
        <v>290</v>
      </c>
      <c r="AV237" s="66"/>
      <c r="AW237" s="327" t="s">
        <v>290</v>
      </c>
      <c r="AX237" s="328" t="s">
        <v>290</v>
      </c>
      <c r="AY237" s="66"/>
      <c r="AZ237" s="333" t="s">
        <v>290</v>
      </c>
      <c r="BA237" s="334" t="s">
        <v>290</v>
      </c>
      <c r="BB237" s="66"/>
      <c r="BC237" s="339" t="s">
        <v>290</v>
      </c>
      <c r="BD237" s="340" t="s">
        <v>290</v>
      </c>
      <c r="BE237" s="66"/>
      <c r="BF237" s="350" t="s">
        <v>290</v>
      </c>
      <c r="BG237" s="66"/>
      <c r="BH237" s="384"/>
      <c r="BI237" s="66"/>
    </row>
    <row r="238" spans="1:61" x14ac:dyDescent="0.25">
      <c r="A238" s="384"/>
      <c r="B238" s="66"/>
      <c r="C238" s="378" t="s">
        <v>290</v>
      </c>
      <c r="D238" s="316" t="s">
        <v>290</v>
      </c>
      <c r="E238" s="356" t="s">
        <v>290</v>
      </c>
      <c r="F238" s="356" t="s">
        <v>290</v>
      </c>
      <c r="G238" s="317" t="s">
        <v>290</v>
      </c>
      <c r="H238" s="136"/>
      <c r="I238" s="321" t="s">
        <v>290</v>
      </c>
      <c r="J238" s="66"/>
      <c r="K238" s="66"/>
      <c r="L238" s="321" t="s">
        <v>290</v>
      </c>
      <c r="M238" s="324" t="s">
        <v>290</v>
      </c>
      <c r="N238" s="317" t="s">
        <v>290</v>
      </c>
      <c r="O238" s="66"/>
      <c r="P238" s="327" t="s">
        <v>290</v>
      </c>
      <c r="Q238" s="328" t="s">
        <v>290</v>
      </c>
      <c r="R238" s="66"/>
      <c r="S238" s="333" t="s">
        <v>290</v>
      </c>
      <c r="T238" s="334" t="s">
        <v>290</v>
      </c>
      <c r="U238" s="66"/>
      <c r="V238" s="339" t="s">
        <v>290</v>
      </c>
      <c r="W238" s="340" t="s">
        <v>290</v>
      </c>
      <c r="X238" s="66"/>
      <c r="Y238" s="350" t="s">
        <v>290</v>
      </c>
      <c r="Z238" s="66"/>
      <c r="AA238" s="327" t="s">
        <v>290</v>
      </c>
      <c r="AB238" s="328" t="s">
        <v>290</v>
      </c>
      <c r="AC238" s="66"/>
      <c r="AD238" s="333" t="s">
        <v>290</v>
      </c>
      <c r="AE238" s="334" t="s">
        <v>290</v>
      </c>
      <c r="AF238" s="66"/>
      <c r="AG238" s="339" t="s">
        <v>290</v>
      </c>
      <c r="AH238" s="340" t="s">
        <v>290</v>
      </c>
      <c r="AI238" s="66"/>
      <c r="AJ238" s="350" t="s">
        <v>290</v>
      </c>
      <c r="AK238" s="66"/>
      <c r="AL238" s="327" t="s">
        <v>290</v>
      </c>
      <c r="AM238" s="328" t="s">
        <v>290</v>
      </c>
      <c r="AN238" s="66"/>
      <c r="AO238" s="333" t="s">
        <v>290</v>
      </c>
      <c r="AP238" s="334" t="s">
        <v>290</v>
      </c>
      <c r="AQ238" s="66"/>
      <c r="AR238" s="339" t="s">
        <v>290</v>
      </c>
      <c r="AS238" s="340" t="s">
        <v>290</v>
      </c>
      <c r="AT238" s="66"/>
      <c r="AU238" s="350" t="s">
        <v>290</v>
      </c>
      <c r="AV238" s="66"/>
      <c r="AW238" s="327" t="s">
        <v>290</v>
      </c>
      <c r="AX238" s="328" t="s">
        <v>290</v>
      </c>
      <c r="AY238" s="66"/>
      <c r="AZ238" s="333" t="s">
        <v>290</v>
      </c>
      <c r="BA238" s="334" t="s">
        <v>290</v>
      </c>
      <c r="BB238" s="66"/>
      <c r="BC238" s="339" t="s">
        <v>290</v>
      </c>
      <c r="BD238" s="340" t="s">
        <v>290</v>
      </c>
      <c r="BE238" s="66"/>
      <c r="BF238" s="350" t="s">
        <v>290</v>
      </c>
      <c r="BG238" s="66"/>
      <c r="BH238" s="384"/>
      <c r="BI238" s="66"/>
    </row>
    <row r="239" spans="1:61" x14ac:dyDescent="0.25">
      <c r="A239" s="384"/>
      <c r="B239" s="66"/>
      <c r="C239" s="378" t="s">
        <v>290</v>
      </c>
      <c r="D239" s="316" t="s">
        <v>290</v>
      </c>
      <c r="E239" s="356" t="s">
        <v>290</v>
      </c>
      <c r="F239" s="356" t="s">
        <v>290</v>
      </c>
      <c r="G239" s="317" t="s">
        <v>290</v>
      </c>
      <c r="H239" s="136"/>
      <c r="I239" s="321" t="s">
        <v>290</v>
      </c>
      <c r="J239" s="66"/>
      <c r="K239" s="66"/>
      <c r="L239" s="321" t="s">
        <v>290</v>
      </c>
      <c r="M239" s="324" t="s">
        <v>290</v>
      </c>
      <c r="N239" s="317" t="s">
        <v>290</v>
      </c>
      <c r="O239" s="66"/>
      <c r="P239" s="327" t="s">
        <v>290</v>
      </c>
      <c r="Q239" s="328" t="s">
        <v>290</v>
      </c>
      <c r="R239" s="66"/>
      <c r="S239" s="333" t="s">
        <v>290</v>
      </c>
      <c r="T239" s="334" t="s">
        <v>290</v>
      </c>
      <c r="U239" s="66"/>
      <c r="V239" s="339" t="s">
        <v>290</v>
      </c>
      <c r="W239" s="340" t="s">
        <v>290</v>
      </c>
      <c r="X239" s="66"/>
      <c r="Y239" s="350" t="s">
        <v>290</v>
      </c>
      <c r="Z239" s="66"/>
      <c r="AA239" s="327" t="s">
        <v>290</v>
      </c>
      <c r="AB239" s="328" t="s">
        <v>290</v>
      </c>
      <c r="AC239" s="66"/>
      <c r="AD239" s="333" t="s">
        <v>290</v>
      </c>
      <c r="AE239" s="334" t="s">
        <v>290</v>
      </c>
      <c r="AF239" s="66"/>
      <c r="AG239" s="339" t="s">
        <v>290</v>
      </c>
      <c r="AH239" s="340" t="s">
        <v>290</v>
      </c>
      <c r="AI239" s="66"/>
      <c r="AJ239" s="350" t="s">
        <v>290</v>
      </c>
      <c r="AK239" s="66"/>
      <c r="AL239" s="327" t="s">
        <v>290</v>
      </c>
      <c r="AM239" s="328" t="s">
        <v>290</v>
      </c>
      <c r="AN239" s="66"/>
      <c r="AO239" s="333" t="s">
        <v>290</v>
      </c>
      <c r="AP239" s="334" t="s">
        <v>290</v>
      </c>
      <c r="AQ239" s="66"/>
      <c r="AR239" s="339" t="s">
        <v>290</v>
      </c>
      <c r="AS239" s="340" t="s">
        <v>290</v>
      </c>
      <c r="AT239" s="66"/>
      <c r="AU239" s="350" t="s">
        <v>290</v>
      </c>
      <c r="AV239" s="66"/>
      <c r="AW239" s="327" t="s">
        <v>290</v>
      </c>
      <c r="AX239" s="328" t="s">
        <v>290</v>
      </c>
      <c r="AY239" s="66"/>
      <c r="AZ239" s="333" t="s">
        <v>290</v>
      </c>
      <c r="BA239" s="334" t="s">
        <v>290</v>
      </c>
      <c r="BB239" s="66"/>
      <c r="BC239" s="339" t="s">
        <v>290</v>
      </c>
      <c r="BD239" s="340" t="s">
        <v>290</v>
      </c>
      <c r="BE239" s="66"/>
      <c r="BF239" s="350" t="s">
        <v>290</v>
      </c>
      <c r="BG239" s="66"/>
      <c r="BH239" s="384"/>
      <c r="BI239" s="66"/>
    </row>
    <row r="240" spans="1:61" x14ac:dyDescent="0.25">
      <c r="A240" s="384"/>
      <c r="B240" s="66"/>
      <c r="C240" s="378" t="s">
        <v>290</v>
      </c>
      <c r="D240" s="316" t="s">
        <v>290</v>
      </c>
      <c r="E240" s="356" t="s">
        <v>290</v>
      </c>
      <c r="F240" s="356" t="s">
        <v>290</v>
      </c>
      <c r="G240" s="317" t="s">
        <v>290</v>
      </c>
      <c r="H240" s="136"/>
      <c r="I240" s="321" t="s">
        <v>290</v>
      </c>
      <c r="J240" s="66"/>
      <c r="K240" s="66"/>
      <c r="L240" s="321" t="s">
        <v>290</v>
      </c>
      <c r="M240" s="324" t="s">
        <v>290</v>
      </c>
      <c r="N240" s="317" t="s">
        <v>290</v>
      </c>
      <c r="O240" s="66"/>
      <c r="P240" s="327" t="s">
        <v>290</v>
      </c>
      <c r="Q240" s="328" t="s">
        <v>290</v>
      </c>
      <c r="R240" s="66"/>
      <c r="S240" s="333" t="s">
        <v>290</v>
      </c>
      <c r="T240" s="334" t="s">
        <v>290</v>
      </c>
      <c r="U240" s="66"/>
      <c r="V240" s="339" t="s">
        <v>290</v>
      </c>
      <c r="W240" s="340" t="s">
        <v>290</v>
      </c>
      <c r="X240" s="66"/>
      <c r="Y240" s="350" t="s">
        <v>290</v>
      </c>
      <c r="Z240" s="66"/>
      <c r="AA240" s="327" t="s">
        <v>290</v>
      </c>
      <c r="AB240" s="328" t="s">
        <v>290</v>
      </c>
      <c r="AC240" s="66"/>
      <c r="AD240" s="333" t="s">
        <v>290</v>
      </c>
      <c r="AE240" s="334" t="s">
        <v>290</v>
      </c>
      <c r="AF240" s="66"/>
      <c r="AG240" s="339" t="s">
        <v>290</v>
      </c>
      <c r="AH240" s="340" t="s">
        <v>290</v>
      </c>
      <c r="AI240" s="66"/>
      <c r="AJ240" s="350" t="s">
        <v>290</v>
      </c>
      <c r="AK240" s="66"/>
      <c r="AL240" s="327" t="s">
        <v>290</v>
      </c>
      <c r="AM240" s="328" t="s">
        <v>290</v>
      </c>
      <c r="AN240" s="66"/>
      <c r="AO240" s="333" t="s">
        <v>290</v>
      </c>
      <c r="AP240" s="334" t="s">
        <v>290</v>
      </c>
      <c r="AQ240" s="66"/>
      <c r="AR240" s="339" t="s">
        <v>290</v>
      </c>
      <c r="AS240" s="340" t="s">
        <v>290</v>
      </c>
      <c r="AT240" s="66"/>
      <c r="AU240" s="350" t="s">
        <v>290</v>
      </c>
      <c r="AV240" s="66"/>
      <c r="AW240" s="327" t="s">
        <v>290</v>
      </c>
      <c r="AX240" s="328" t="s">
        <v>290</v>
      </c>
      <c r="AY240" s="66"/>
      <c r="AZ240" s="333" t="s">
        <v>290</v>
      </c>
      <c r="BA240" s="334" t="s">
        <v>290</v>
      </c>
      <c r="BB240" s="66"/>
      <c r="BC240" s="339" t="s">
        <v>290</v>
      </c>
      <c r="BD240" s="340" t="s">
        <v>290</v>
      </c>
      <c r="BE240" s="66"/>
      <c r="BF240" s="350" t="s">
        <v>290</v>
      </c>
      <c r="BG240" s="66"/>
      <c r="BH240" s="384"/>
      <c r="BI240" s="66"/>
    </row>
    <row r="241" spans="1:61" x14ac:dyDescent="0.25">
      <c r="A241" s="384"/>
      <c r="B241" s="66"/>
      <c r="C241" s="378" t="s">
        <v>290</v>
      </c>
      <c r="D241" s="316" t="s">
        <v>290</v>
      </c>
      <c r="E241" s="356" t="s">
        <v>290</v>
      </c>
      <c r="F241" s="356" t="s">
        <v>290</v>
      </c>
      <c r="G241" s="317" t="s">
        <v>290</v>
      </c>
      <c r="H241" s="136"/>
      <c r="I241" s="321" t="s">
        <v>290</v>
      </c>
      <c r="J241" s="66"/>
      <c r="K241" s="66"/>
      <c r="L241" s="321" t="s">
        <v>290</v>
      </c>
      <c r="M241" s="324" t="s">
        <v>290</v>
      </c>
      <c r="N241" s="317" t="s">
        <v>290</v>
      </c>
      <c r="O241" s="66"/>
      <c r="P241" s="327" t="s">
        <v>290</v>
      </c>
      <c r="Q241" s="328" t="s">
        <v>290</v>
      </c>
      <c r="R241" s="66"/>
      <c r="S241" s="333" t="s">
        <v>290</v>
      </c>
      <c r="T241" s="334" t="s">
        <v>290</v>
      </c>
      <c r="U241" s="66"/>
      <c r="V241" s="339" t="s">
        <v>290</v>
      </c>
      <c r="W241" s="340" t="s">
        <v>290</v>
      </c>
      <c r="X241" s="66"/>
      <c r="Y241" s="350" t="s">
        <v>290</v>
      </c>
      <c r="Z241" s="66"/>
      <c r="AA241" s="327" t="s">
        <v>290</v>
      </c>
      <c r="AB241" s="328" t="s">
        <v>290</v>
      </c>
      <c r="AC241" s="66"/>
      <c r="AD241" s="333" t="s">
        <v>290</v>
      </c>
      <c r="AE241" s="334" t="s">
        <v>290</v>
      </c>
      <c r="AF241" s="66"/>
      <c r="AG241" s="339" t="s">
        <v>290</v>
      </c>
      <c r="AH241" s="340" t="s">
        <v>290</v>
      </c>
      <c r="AI241" s="66"/>
      <c r="AJ241" s="350" t="s">
        <v>290</v>
      </c>
      <c r="AK241" s="66"/>
      <c r="AL241" s="327" t="s">
        <v>290</v>
      </c>
      <c r="AM241" s="328" t="s">
        <v>290</v>
      </c>
      <c r="AN241" s="66"/>
      <c r="AO241" s="333" t="s">
        <v>290</v>
      </c>
      <c r="AP241" s="334" t="s">
        <v>290</v>
      </c>
      <c r="AQ241" s="66"/>
      <c r="AR241" s="339" t="s">
        <v>290</v>
      </c>
      <c r="AS241" s="340" t="s">
        <v>290</v>
      </c>
      <c r="AT241" s="66"/>
      <c r="AU241" s="350" t="s">
        <v>290</v>
      </c>
      <c r="AV241" s="66"/>
      <c r="AW241" s="327" t="s">
        <v>290</v>
      </c>
      <c r="AX241" s="328" t="s">
        <v>290</v>
      </c>
      <c r="AY241" s="66"/>
      <c r="AZ241" s="333" t="s">
        <v>290</v>
      </c>
      <c r="BA241" s="334" t="s">
        <v>290</v>
      </c>
      <c r="BB241" s="66"/>
      <c r="BC241" s="339" t="s">
        <v>290</v>
      </c>
      <c r="BD241" s="340" t="s">
        <v>290</v>
      </c>
      <c r="BE241" s="66"/>
      <c r="BF241" s="350" t="s">
        <v>290</v>
      </c>
      <c r="BG241" s="66"/>
      <c r="BH241" s="384"/>
      <c r="BI241" s="66"/>
    </row>
    <row r="242" spans="1:61" x14ac:dyDescent="0.25">
      <c r="A242" s="384"/>
      <c r="B242" s="66"/>
      <c r="C242" s="378" t="s">
        <v>290</v>
      </c>
      <c r="D242" s="316" t="s">
        <v>290</v>
      </c>
      <c r="E242" s="356" t="s">
        <v>290</v>
      </c>
      <c r="F242" s="356" t="s">
        <v>290</v>
      </c>
      <c r="G242" s="317" t="s">
        <v>290</v>
      </c>
      <c r="H242" s="136"/>
      <c r="I242" s="321" t="s">
        <v>290</v>
      </c>
      <c r="J242" s="66"/>
      <c r="K242" s="66"/>
      <c r="L242" s="321" t="s">
        <v>290</v>
      </c>
      <c r="M242" s="324" t="s">
        <v>290</v>
      </c>
      <c r="N242" s="317" t="s">
        <v>290</v>
      </c>
      <c r="O242" s="66"/>
      <c r="P242" s="327" t="s">
        <v>290</v>
      </c>
      <c r="Q242" s="328" t="s">
        <v>290</v>
      </c>
      <c r="R242" s="66"/>
      <c r="S242" s="333" t="s">
        <v>290</v>
      </c>
      <c r="T242" s="334" t="s">
        <v>290</v>
      </c>
      <c r="U242" s="66"/>
      <c r="V242" s="339" t="s">
        <v>290</v>
      </c>
      <c r="W242" s="340" t="s">
        <v>290</v>
      </c>
      <c r="X242" s="66"/>
      <c r="Y242" s="350" t="s">
        <v>290</v>
      </c>
      <c r="Z242" s="66"/>
      <c r="AA242" s="327" t="s">
        <v>290</v>
      </c>
      <c r="AB242" s="328" t="s">
        <v>290</v>
      </c>
      <c r="AC242" s="66"/>
      <c r="AD242" s="333" t="s">
        <v>290</v>
      </c>
      <c r="AE242" s="334" t="s">
        <v>290</v>
      </c>
      <c r="AF242" s="66"/>
      <c r="AG242" s="339" t="s">
        <v>290</v>
      </c>
      <c r="AH242" s="340" t="s">
        <v>290</v>
      </c>
      <c r="AI242" s="66"/>
      <c r="AJ242" s="350" t="s">
        <v>290</v>
      </c>
      <c r="AK242" s="66"/>
      <c r="AL242" s="327" t="s">
        <v>290</v>
      </c>
      <c r="AM242" s="328" t="s">
        <v>290</v>
      </c>
      <c r="AN242" s="66"/>
      <c r="AO242" s="333" t="s">
        <v>290</v>
      </c>
      <c r="AP242" s="334" t="s">
        <v>290</v>
      </c>
      <c r="AQ242" s="66"/>
      <c r="AR242" s="339" t="s">
        <v>290</v>
      </c>
      <c r="AS242" s="340" t="s">
        <v>290</v>
      </c>
      <c r="AT242" s="66"/>
      <c r="AU242" s="350" t="s">
        <v>290</v>
      </c>
      <c r="AV242" s="66"/>
      <c r="AW242" s="327" t="s">
        <v>290</v>
      </c>
      <c r="AX242" s="328" t="s">
        <v>290</v>
      </c>
      <c r="AY242" s="66"/>
      <c r="AZ242" s="333" t="s">
        <v>290</v>
      </c>
      <c r="BA242" s="334" t="s">
        <v>290</v>
      </c>
      <c r="BB242" s="66"/>
      <c r="BC242" s="339" t="s">
        <v>290</v>
      </c>
      <c r="BD242" s="340" t="s">
        <v>290</v>
      </c>
      <c r="BE242" s="66"/>
      <c r="BF242" s="350" t="s">
        <v>290</v>
      </c>
      <c r="BG242" s="66"/>
      <c r="BH242" s="384"/>
      <c r="BI242" s="66"/>
    </row>
    <row r="243" spans="1:61" x14ac:dyDescent="0.25">
      <c r="A243" s="384"/>
      <c r="B243" s="66"/>
      <c r="C243" s="378" t="s">
        <v>290</v>
      </c>
      <c r="D243" s="316" t="s">
        <v>290</v>
      </c>
      <c r="E243" s="356" t="s">
        <v>290</v>
      </c>
      <c r="F243" s="356" t="s">
        <v>290</v>
      </c>
      <c r="G243" s="317" t="s">
        <v>290</v>
      </c>
      <c r="H243" s="136"/>
      <c r="I243" s="321" t="s">
        <v>290</v>
      </c>
      <c r="J243" s="66"/>
      <c r="K243" s="66"/>
      <c r="L243" s="321" t="s">
        <v>290</v>
      </c>
      <c r="M243" s="324" t="s">
        <v>290</v>
      </c>
      <c r="N243" s="317" t="s">
        <v>290</v>
      </c>
      <c r="O243" s="66"/>
      <c r="P243" s="327" t="s">
        <v>290</v>
      </c>
      <c r="Q243" s="328" t="s">
        <v>290</v>
      </c>
      <c r="R243" s="66"/>
      <c r="S243" s="333" t="s">
        <v>290</v>
      </c>
      <c r="T243" s="334" t="s">
        <v>290</v>
      </c>
      <c r="U243" s="66"/>
      <c r="V243" s="339" t="s">
        <v>290</v>
      </c>
      <c r="W243" s="340" t="s">
        <v>290</v>
      </c>
      <c r="X243" s="66"/>
      <c r="Y243" s="350" t="s">
        <v>290</v>
      </c>
      <c r="Z243" s="66"/>
      <c r="AA243" s="327" t="s">
        <v>290</v>
      </c>
      <c r="AB243" s="328" t="s">
        <v>290</v>
      </c>
      <c r="AC243" s="66"/>
      <c r="AD243" s="333" t="s">
        <v>290</v>
      </c>
      <c r="AE243" s="334" t="s">
        <v>290</v>
      </c>
      <c r="AF243" s="66"/>
      <c r="AG243" s="339" t="s">
        <v>290</v>
      </c>
      <c r="AH243" s="340" t="s">
        <v>290</v>
      </c>
      <c r="AI243" s="66"/>
      <c r="AJ243" s="350" t="s">
        <v>290</v>
      </c>
      <c r="AK243" s="66"/>
      <c r="AL243" s="327" t="s">
        <v>290</v>
      </c>
      <c r="AM243" s="328" t="s">
        <v>290</v>
      </c>
      <c r="AN243" s="66"/>
      <c r="AO243" s="333" t="s">
        <v>290</v>
      </c>
      <c r="AP243" s="334" t="s">
        <v>290</v>
      </c>
      <c r="AQ243" s="66"/>
      <c r="AR243" s="339" t="s">
        <v>290</v>
      </c>
      <c r="AS243" s="340" t="s">
        <v>290</v>
      </c>
      <c r="AT243" s="66"/>
      <c r="AU243" s="350" t="s">
        <v>290</v>
      </c>
      <c r="AV243" s="66"/>
      <c r="AW243" s="327" t="s">
        <v>290</v>
      </c>
      <c r="AX243" s="328" t="s">
        <v>290</v>
      </c>
      <c r="AY243" s="66"/>
      <c r="AZ243" s="333" t="s">
        <v>290</v>
      </c>
      <c r="BA243" s="334" t="s">
        <v>290</v>
      </c>
      <c r="BB243" s="66"/>
      <c r="BC243" s="339" t="s">
        <v>290</v>
      </c>
      <c r="BD243" s="340" t="s">
        <v>290</v>
      </c>
      <c r="BE243" s="66"/>
      <c r="BF243" s="350" t="s">
        <v>290</v>
      </c>
      <c r="BG243" s="66"/>
      <c r="BH243" s="384"/>
      <c r="BI243" s="66"/>
    </row>
    <row r="244" spans="1:61" x14ac:dyDescent="0.25">
      <c r="A244" s="384"/>
      <c r="B244" s="66"/>
      <c r="C244" s="378" t="s">
        <v>290</v>
      </c>
      <c r="D244" s="316" t="s">
        <v>290</v>
      </c>
      <c r="E244" s="356" t="s">
        <v>290</v>
      </c>
      <c r="F244" s="356" t="s">
        <v>290</v>
      </c>
      <c r="G244" s="317" t="s">
        <v>290</v>
      </c>
      <c r="H244" s="136"/>
      <c r="I244" s="321" t="s">
        <v>290</v>
      </c>
      <c r="J244" s="66"/>
      <c r="K244" s="66"/>
      <c r="L244" s="321" t="s">
        <v>290</v>
      </c>
      <c r="M244" s="324" t="s">
        <v>290</v>
      </c>
      <c r="N244" s="317" t="s">
        <v>290</v>
      </c>
      <c r="O244" s="66"/>
      <c r="P244" s="327" t="s">
        <v>290</v>
      </c>
      <c r="Q244" s="328" t="s">
        <v>290</v>
      </c>
      <c r="R244" s="66"/>
      <c r="S244" s="333" t="s">
        <v>290</v>
      </c>
      <c r="T244" s="334" t="s">
        <v>290</v>
      </c>
      <c r="U244" s="66"/>
      <c r="V244" s="339" t="s">
        <v>290</v>
      </c>
      <c r="W244" s="340" t="s">
        <v>290</v>
      </c>
      <c r="X244" s="66"/>
      <c r="Y244" s="350" t="s">
        <v>290</v>
      </c>
      <c r="Z244" s="66"/>
      <c r="AA244" s="327" t="s">
        <v>290</v>
      </c>
      <c r="AB244" s="328" t="s">
        <v>290</v>
      </c>
      <c r="AC244" s="66"/>
      <c r="AD244" s="333" t="s">
        <v>290</v>
      </c>
      <c r="AE244" s="334" t="s">
        <v>290</v>
      </c>
      <c r="AF244" s="66"/>
      <c r="AG244" s="339" t="s">
        <v>290</v>
      </c>
      <c r="AH244" s="340" t="s">
        <v>290</v>
      </c>
      <c r="AI244" s="66"/>
      <c r="AJ244" s="350" t="s">
        <v>290</v>
      </c>
      <c r="AK244" s="66"/>
      <c r="AL244" s="327" t="s">
        <v>290</v>
      </c>
      <c r="AM244" s="328" t="s">
        <v>290</v>
      </c>
      <c r="AN244" s="66"/>
      <c r="AO244" s="333" t="s">
        <v>290</v>
      </c>
      <c r="AP244" s="334" t="s">
        <v>290</v>
      </c>
      <c r="AQ244" s="66"/>
      <c r="AR244" s="339" t="s">
        <v>290</v>
      </c>
      <c r="AS244" s="340" t="s">
        <v>290</v>
      </c>
      <c r="AT244" s="66"/>
      <c r="AU244" s="350" t="s">
        <v>290</v>
      </c>
      <c r="AV244" s="66"/>
      <c r="AW244" s="327" t="s">
        <v>290</v>
      </c>
      <c r="AX244" s="328" t="s">
        <v>290</v>
      </c>
      <c r="AY244" s="66"/>
      <c r="AZ244" s="333" t="s">
        <v>290</v>
      </c>
      <c r="BA244" s="334" t="s">
        <v>290</v>
      </c>
      <c r="BB244" s="66"/>
      <c r="BC244" s="339" t="s">
        <v>290</v>
      </c>
      <c r="BD244" s="340" t="s">
        <v>290</v>
      </c>
      <c r="BE244" s="66"/>
      <c r="BF244" s="350" t="s">
        <v>290</v>
      </c>
      <c r="BG244" s="66"/>
      <c r="BH244" s="384"/>
      <c r="BI244" s="66"/>
    </row>
    <row r="245" spans="1:61" x14ac:dyDescent="0.25">
      <c r="A245" s="384"/>
      <c r="B245" s="66"/>
      <c r="C245" s="378" t="s">
        <v>290</v>
      </c>
      <c r="D245" s="316" t="s">
        <v>290</v>
      </c>
      <c r="E245" s="356" t="s">
        <v>290</v>
      </c>
      <c r="F245" s="356" t="s">
        <v>290</v>
      </c>
      <c r="G245" s="317" t="s">
        <v>290</v>
      </c>
      <c r="H245" s="136"/>
      <c r="I245" s="321" t="s">
        <v>290</v>
      </c>
      <c r="J245" s="66"/>
      <c r="K245" s="66"/>
      <c r="L245" s="321" t="s">
        <v>290</v>
      </c>
      <c r="M245" s="324" t="s">
        <v>290</v>
      </c>
      <c r="N245" s="317" t="s">
        <v>290</v>
      </c>
      <c r="O245" s="66"/>
      <c r="P245" s="327" t="s">
        <v>290</v>
      </c>
      <c r="Q245" s="328" t="s">
        <v>290</v>
      </c>
      <c r="R245" s="66"/>
      <c r="S245" s="333" t="s">
        <v>290</v>
      </c>
      <c r="T245" s="334" t="s">
        <v>290</v>
      </c>
      <c r="U245" s="66"/>
      <c r="V245" s="339" t="s">
        <v>290</v>
      </c>
      <c r="W245" s="340" t="s">
        <v>290</v>
      </c>
      <c r="X245" s="66"/>
      <c r="Y245" s="350" t="s">
        <v>290</v>
      </c>
      <c r="Z245" s="66"/>
      <c r="AA245" s="327" t="s">
        <v>290</v>
      </c>
      <c r="AB245" s="328" t="s">
        <v>290</v>
      </c>
      <c r="AC245" s="66"/>
      <c r="AD245" s="333" t="s">
        <v>290</v>
      </c>
      <c r="AE245" s="334" t="s">
        <v>290</v>
      </c>
      <c r="AF245" s="66"/>
      <c r="AG245" s="339" t="s">
        <v>290</v>
      </c>
      <c r="AH245" s="340" t="s">
        <v>290</v>
      </c>
      <c r="AI245" s="66"/>
      <c r="AJ245" s="350" t="s">
        <v>290</v>
      </c>
      <c r="AK245" s="66"/>
      <c r="AL245" s="327" t="s">
        <v>290</v>
      </c>
      <c r="AM245" s="328" t="s">
        <v>290</v>
      </c>
      <c r="AN245" s="66"/>
      <c r="AO245" s="333" t="s">
        <v>290</v>
      </c>
      <c r="AP245" s="334" t="s">
        <v>290</v>
      </c>
      <c r="AQ245" s="66"/>
      <c r="AR245" s="339" t="s">
        <v>290</v>
      </c>
      <c r="AS245" s="340" t="s">
        <v>290</v>
      </c>
      <c r="AT245" s="66"/>
      <c r="AU245" s="350" t="s">
        <v>290</v>
      </c>
      <c r="AV245" s="66"/>
      <c r="AW245" s="327" t="s">
        <v>290</v>
      </c>
      <c r="AX245" s="328" t="s">
        <v>290</v>
      </c>
      <c r="AY245" s="66"/>
      <c r="AZ245" s="333" t="s">
        <v>290</v>
      </c>
      <c r="BA245" s="334" t="s">
        <v>290</v>
      </c>
      <c r="BB245" s="66"/>
      <c r="BC245" s="339" t="s">
        <v>290</v>
      </c>
      <c r="BD245" s="340" t="s">
        <v>290</v>
      </c>
      <c r="BE245" s="66"/>
      <c r="BF245" s="350" t="s">
        <v>290</v>
      </c>
      <c r="BG245" s="66"/>
      <c r="BH245" s="384"/>
      <c r="BI245" s="66"/>
    </row>
    <row r="246" spans="1:61" x14ac:dyDescent="0.25">
      <c r="A246" s="384"/>
      <c r="B246" s="66"/>
      <c r="C246" s="378" t="s">
        <v>290</v>
      </c>
      <c r="D246" s="316" t="s">
        <v>290</v>
      </c>
      <c r="E246" s="356" t="s">
        <v>290</v>
      </c>
      <c r="F246" s="356" t="s">
        <v>290</v>
      </c>
      <c r="G246" s="317" t="s">
        <v>290</v>
      </c>
      <c r="H246" s="136"/>
      <c r="I246" s="321" t="s">
        <v>290</v>
      </c>
      <c r="J246" s="66"/>
      <c r="K246" s="66"/>
      <c r="L246" s="321" t="s">
        <v>290</v>
      </c>
      <c r="M246" s="324" t="s">
        <v>290</v>
      </c>
      <c r="N246" s="317" t="s">
        <v>290</v>
      </c>
      <c r="O246" s="66"/>
      <c r="P246" s="327" t="s">
        <v>290</v>
      </c>
      <c r="Q246" s="328" t="s">
        <v>290</v>
      </c>
      <c r="R246" s="66"/>
      <c r="S246" s="333" t="s">
        <v>290</v>
      </c>
      <c r="T246" s="334" t="s">
        <v>290</v>
      </c>
      <c r="U246" s="66"/>
      <c r="V246" s="339" t="s">
        <v>290</v>
      </c>
      <c r="W246" s="340" t="s">
        <v>290</v>
      </c>
      <c r="X246" s="66"/>
      <c r="Y246" s="350" t="s">
        <v>290</v>
      </c>
      <c r="Z246" s="66"/>
      <c r="AA246" s="327" t="s">
        <v>290</v>
      </c>
      <c r="AB246" s="328" t="s">
        <v>290</v>
      </c>
      <c r="AC246" s="66"/>
      <c r="AD246" s="333" t="s">
        <v>290</v>
      </c>
      <c r="AE246" s="334" t="s">
        <v>290</v>
      </c>
      <c r="AF246" s="66"/>
      <c r="AG246" s="339" t="s">
        <v>290</v>
      </c>
      <c r="AH246" s="340" t="s">
        <v>290</v>
      </c>
      <c r="AI246" s="66"/>
      <c r="AJ246" s="350" t="s">
        <v>290</v>
      </c>
      <c r="AK246" s="66"/>
      <c r="AL246" s="327" t="s">
        <v>290</v>
      </c>
      <c r="AM246" s="328" t="s">
        <v>290</v>
      </c>
      <c r="AN246" s="66"/>
      <c r="AO246" s="333" t="s">
        <v>290</v>
      </c>
      <c r="AP246" s="334" t="s">
        <v>290</v>
      </c>
      <c r="AQ246" s="66"/>
      <c r="AR246" s="339" t="s">
        <v>290</v>
      </c>
      <c r="AS246" s="340" t="s">
        <v>290</v>
      </c>
      <c r="AT246" s="66"/>
      <c r="AU246" s="350" t="s">
        <v>290</v>
      </c>
      <c r="AV246" s="66"/>
      <c r="AW246" s="327" t="s">
        <v>290</v>
      </c>
      <c r="AX246" s="328" t="s">
        <v>290</v>
      </c>
      <c r="AY246" s="66"/>
      <c r="AZ246" s="333" t="s">
        <v>290</v>
      </c>
      <c r="BA246" s="334" t="s">
        <v>290</v>
      </c>
      <c r="BB246" s="66"/>
      <c r="BC246" s="339" t="s">
        <v>290</v>
      </c>
      <c r="BD246" s="340" t="s">
        <v>290</v>
      </c>
      <c r="BE246" s="66"/>
      <c r="BF246" s="350" t="s">
        <v>290</v>
      </c>
      <c r="BG246" s="66"/>
      <c r="BH246" s="384"/>
      <c r="BI246" s="66"/>
    </row>
    <row r="247" spans="1:61" x14ac:dyDescent="0.25">
      <c r="A247" s="384"/>
      <c r="B247" s="66"/>
      <c r="C247" s="378" t="s">
        <v>290</v>
      </c>
      <c r="D247" s="316" t="s">
        <v>290</v>
      </c>
      <c r="E247" s="356" t="s">
        <v>290</v>
      </c>
      <c r="F247" s="356" t="s">
        <v>290</v>
      </c>
      <c r="G247" s="317" t="s">
        <v>290</v>
      </c>
      <c r="H247" s="136"/>
      <c r="I247" s="321" t="s">
        <v>290</v>
      </c>
      <c r="J247" s="66"/>
      <c r="K247" s="66"/>
      <c r="L247" s="321" t="s">
        <v>290</v>
      </c>
      <c r="M247" s="324" t="s">
        <v>290</v>
      </c>
      <c r="N247" s="317" t="s">
        <v>290</v>
      </c>
      <c r="O247" s="66"/>
      <c r="P247" s="327" t="s">
        <v>290</v>
      </c>
      <c r="Q247" s="328" t="s">
        <v>290</v>
      </c>
      <c r="R247" s="66"/>
      <c r="S247" s="333" t="s">
        <v>290</v>
      </c>
      <c r="T247" s="334" t="s">
        <v>290</v>
      </c>
      <c r="U247" s="66"/>
      <c r="V247" s="339" t="s">
        <v>290</v>
      </c>
      <c r="W247" s="340" t="s">
        <v>290</v>
      </c>
      <c r="X247" s="66"/>
      <c r="Y247" s="350" t="s">
        <v>290</v>
      </c>
      <c r="Z247" s="66"/>
      <c r="AA247" s="327" t="s">
        <v>290</v>
      </c>
      <c r="AB247" s="328" t="s">
        <v>290</v>
      </c>
      <c r="AC247" s="66"/>
      <c r="AD247" s="333" t="s">
        <v>290</v>
      </c>
      <c r="AE247" s="334" t="s">
        <v>290</v>
      </c>
      <c r="AF247" s="66"/>
      <c r="AG247" s="339" t="s">
        <v>290</v>
      </c>
      <c r="AH247" s="340" t="s">
        <v>290</v>
      </c>
      <c r="AI247" s="66"/>
      <c r="AJ247" s="350" t="s">
        <v>290</v>
      </c>
      <c r="AK247" s="66"/>
      <c r="AL247" s="327" t="s">
        <v>290</v>
      </c>
      <c r="AM247" s="328" t="s">
        <v>290</v>
      </c>
      <c r="AN247" s="66"/>
      <c r="AO247" s="333" t="s">
        <v>290</v>
      </c>
      <c r="AP247" s="334" t="s">
        <v>290</v>
      </c>
      <c r="AQ247" s="66"/>
      <c r="AR247" s="339" t="s">
        <v>290</v>
      </c>
      <c r="AS247" s="340" t="s">
        <v>290</v>
      </c>
      <c r="AT247" s="66"/>
      <c r="AU247" s="350" t="s">
        <v>290</v>
      </c>
      <c r="AV247" s="66"/>
      <c r="AW247" s="327" t="s">
        <v>290</v>
      </c>
      <c r="AX247" s="328" t="s">
        <v>290</v>
      </c>
      <c r="AY247" s="66"/>
      <c r="AZ247" s="333" t="s">
        <v>290</v>
      </c>
      <c r="BA247" s="334" t="s">
        <v>290</v>
      </c>
      <c r="BB247" s="66"/>
      <c r="BC247" s="339" t="s">
        <v>290</v>
      </c>
      <c r="BD247" s="340" t="s">
        <v>290</v>
      </c>
      <c r="BE247" s="66"/>
      <c r="BF247" s="350" t="s">
        <v>290</v>
      </c>
      <c r="BG247" s="66"/>
      <c r="BH247" s="384"/>
      <c r="BI247" s="66"/>
    </row>
    <row r="248" spans="1:61" x14ac:dyDescent="0.25">
      <c r="A248" s="384"/>
      <c r="B248" s="66"/>
      <c r="C248" s="378" t="s">
        <v>290</v>
      </c>
      <c r="D248" s="316" t="s">
        <v>290</v>
      </c>
      <c r="E248" s="356" t="s">
        <v>290</v>
      </c>
      <c r="F248" s="356" t="s">
        <v>290</v>
      </c>
      <c r="G248" s="317" t="s">
        <v>290</v>
      </c>
      <c r="H248" s="136"/>
      <c r="I248" s="321" t="s">
        <v>290</v>
      </c>
      <c r="J248" s="66"/>
      <c r="K248" s="66"/>
      <c r="L248" s="321" t="s">
        <v>290</v>
      </c>
      <c r="M248" s="324" t="s">
        <v>290</v>
      </c>
      <c r="N248" s="317" t="s">
        <v>290</v>
      </c>
      <c r="O248" s="66"/>
      <c r="P248" s="327" t="s">
        <v>290</v>
      </c>
      <c r="Q248" s="328" t="s">
        <v>290</v>
      </c>
      <c r="R248" s="66"/>
      <c r="S248" s="333" t="s">
        <v>290</v>
      </c>
      <c r="T248" s="334" t="s">
        <v>290</v>
      </c>
      <c r="U248" s="66"/>
      <c r="V248" s="339" t="s">
        <v>290</v>
      </c>
      <c r="W248" s="340" t="s">
        <v>290</v>
      </c>
      <c r="X248" s="66"/>
      <c r="Y248" s="350" t="s">
        <v>290</v>
      </c>
      <c r="Z248" s="66"/>
      <c r="AA248" s="327" t="s">
        <v>290</v>
      </c>
      <c r="AB248" s="328" t="s">
        <v>290</v>
      </c>
      <c r="AC248" s="66"/>
      <c r="AD248" s="333" t="s">
        <v>290</v>
      </c>
      <c r="AE248" s="334" t="s">
        <v>290</v>
      </c>
      <c r="AF248" s="66"/>
      <c r="AG248" s="339" t="s">
        <v>290</v>
      </c>
      <c r="AH248" s="340" t="s">
        <v>290</v>
      </c>
      <c r="AI248" s="66"/>
      <c r="AJ248" s="350" t="s">
        <v>290</v>
      </c>
      <c r="AK248" s="66"/>
      <c r="AL248" s="327" t="s">
        <v>290</v>
      </c>
      <c r="AM248" s="328" t="s">
        <v>290</v>
      </c>
      <c r="AN248" s="66"/>
      <c r="AO248" s="333" t="s">
        <v>290</v>
      </c>
      <c r="AP248" s="334" t="s">
        <v>290</v>
      </c>
      <c r="AQ248" s="66"/>
      <c r="AR248" s="339" t="s">
        <v>290</v>
      </c>
      <c r="AS248" s="340" t="s">
        <v>290</v>
      </c>
      <c r="AT248" s="66"/>
      <c r="AU248" s="350" t="s">
        <v>290</v>
      </c>
      <c r="AV248" s="66"/>
      <c r="AW248" s="327" t="s">
        <v>290</v>
      </c>
      <c r="AX248" s="328" t="s">
        <v>290</v>
      </c>
      <c r="AY248" s="66"/>
      <c r="AZ248" s="333" t="s">
        <v>290</v>
      </c>
      <c r="BA248" s="334" t="s">
        <v>290</v>
      </c>
      <c r="BB248" s="66"/>
      <c r="BC248" s="339" t="s">
        <v>290</v>
      </c>
      <c r="BD248" s="340" t="s">
        <v>290</v>
      </c>
      <c r="BE248" s="66"/>
      <c r="BF248" s="350" t="s">
        <v>290</v>
      </c>
      <c r="BG248" s="66"/>
      <c r="BH248" s="384"/>
      <c r="BI248" s="66"/>
    </row>
    <row r="249" spans="1:61" x14ac:dyDescent="0.25">
      <c r="A249" s="384"/>
      <c r="B249" s="66"/>
      <c r="C249" s="378" t="s">
        <v>290</v>
      </c>
      <c r="D249" s="316" t="s">
        <v>290</v>
      </c>
      <c r="E249" s="356" t="s">
        <v>290</v>
      </c>
      <c r="F249" s="356" t="s">
        <v>290</v>
      </c>
      <c r="G249" s="317" t="s">
        <v>290</v>
      </c>
      <c r="H249" s="136"/>
      <c r="I249" s="321" t="s">
        <v>290</v>
      </c>
      <c r="J249" s="66"/>
      <c r="K249" s="66"/>
      <c r="L249" s="321" t="s">
        <v>290</v>
      </c>
      <c r="M249" s="324" t="s">
        <v>290</v>
      </c>
      <c r="N249" s="317" t="s">
        <v>290</v>
      </c>
      <c r="O249" s="66"/>
      <c r="P249" s="327" t="s">
        <v>290</v>
      </c>
      <c r="Q249" s="328" t="s">
        <v>290</v>
      </c>
      <c r="R249" s="66"/>
      <c r="S249" s="333" t="s">
        <v>290</v>
      </c>
      <c r="T249" s="334" t="s">
        <v>290</v>
      </c>
      <c r="U249" s="66"/>
      <c r="V249" s="339" t="s">
        <v>290</v>
      </c>
      <c r="W249" s="340" t="s">
        <v>290</v>
      </c>
      <c r="X249" s="66"/>
      <c r="Y249" s="350" t="s">
        <v>290</v>
      </c>
      <c r="Z249" s="66"/>
      <c r="AA249" s="327" t="s">
        <v>290</v>
      </c>
      <c r="AB249" s="328" t="s">
        <v>290</v>
      </c>
      <c r="AC249" s="66"/>
      <c r="AD249" s="333" t="s">
        <v>290</v>
      </c>
      <c r="AE249" s="334" t="s">
        <v>290</v>
      </c>
      <c r="AF249" s="66"/>
      <c r="AG249" s="339" t="s">
        <v>290</v>
      </c>
      <c r="AH249" s="340" t="s">
        <v>290</v>
      </c>
      <c r="AI249" s="66"/>
      <c r="AJ249" s="350" t="s">
        <v>290</v>
      </c>
      <c r="AK249" s="66"/>
      <c r="AL249" s="327" t="s">
        <v>290</v>
      </c>
      <c r="AM249" s="328" t="s">
        <v>290</v>
      </c>
      <c r="AN249" s="66"/>
      <c r="AO249" s="333" t="s">
        <v>290</v>
      </c>
      <c r="AP249" s="334" t="s">
        <v>290</v>
      </c>
      <c r="AQ249" s="66"/>
      <c r="AR249" s="339" t="s">
        <v>290</v>
      </c>
      <c r="AS249" s="340" t="s">
        <v>290</v>
      </c>
      <c r="AT249" s="66"/>
      <c r="AU249" s="350" t="s">
        <v>290</v>
      </c>
      <c r="AV249" s="66"/>
      <c r="AW249" s="327" t="s">
        <v>290</v>
      </c>
      <c r="AX249" s="328" t="s">
        <v>290</v>
      </c>
      <c r="AY249" s="66"/>
      <c r="AZ249" s="333" t="s">
        <v>290</v>
      </c>
      <c r="BA249" s="334" t="s">
        <v>290</v>
      </c>
      <c r="BB249" s="66"/>
      <c r="BC249" s="339" t="s">
        <v>290</v>
      </c>
      <c r="BD249" s="340" t="s">
        <v>290</v>
      </c>
      <c r="BE249" s="66"/>
      <c r="BF249" s="350" t="s">
        <v>290</v>
      </c>
      <c r="BG249" s="66"/>
      <c r="BH249" s="384"/>
      <c r="BI249" s="66"/>
    </row>
    <row r="250" spans="1:61" x14ac:dyDescent="0.25">
      <c r="A250" s="384"/>
      <c r="B250" s="66"/>
      <c r="C250" s="378" t="s">
        <v>290</v>
      </c>
      <c r="D250" s="316" t="s">
        <v>290</v>
      </c>
      <c r="E250" s="356" t="s">
        <v>290</v>
      </c>
      <c r="F250" s="356" t="s">
        <v>290</v>
      </c>
      <c r="G250" s="317" t="s">
        <v>290</v>
      </c>
      <c r="H250" s="136"/>
      <c r="I250" s="321" t="s">
        <v>290</v>
      </c>
      <c r="J250" s="66"/>
      <c r="K250" s="66"/>
      <c r="L250" s="321" t="s">
        <v>290</v>
      </c>
      <c r="M250" s="324" t="s">
        <v>290</v>
      </c>
      <c r="N250" s="317" t="s">
        <v>290</v>
      </c>
      <c r="O250" s="66"/>
      <c r="P250" s="327" t="s">
        <v>290</v>
      </c>
      <c r="Q250" s="328" t="s">
        <v>290</v>
      </c>
      <c r="R250" s="66"/>
      <c r="S250" s="333" t="s">
        <v>290</v>
      </c>
      <c r="T250" s="334" t="s">
        <v>290</v>
      </c>
      <c r="U250" s="66"/>
      <c r="V250" s="339" t="s">
        <v>290</v>
      </c>
      <c r="W250" s="340" t="s">
        <v>290</v>
      </c>
      <c r="X250" s="66"/>
      <c r="Y250" s="350" t="s">
        <v>290</v>
      </c>
      <c r="Z250" s="66"/>
      <c r="AA250" s="327" t="s">
        <v>290</v>
      </c>
      <c r="AB250" s="328" t="s">
        <v>290</v>
      </c>
      <c r="AC250" s="66"/>
      <c r="AD250" s="333" t="s">
        <v>290</v>
      </c>
      <c r="AE250" s="334" t="s">
        <v>290</v>
      </c>
      <c r="AF250" s="66"/>
      <c r="AG250" s="339" t="s">
        <v>290</v>
      </c>
      <c r="AH250" s="340" t="s">
        <v>290</v>
      </c>
      <c r="AI250" s="66"/>
      <c r="AJ250" s="350" t="s">
        <v>290</v>
      </c>
      <c r="AK250" s="66"/>
      <c r="AL250" s="327" t="s">
        <v>290</v>
      </c>
      <c r="AM250" s="328" t="s">
        <v>290</v>
      </c>
      <c r="AN250" s="66"/>
      <c r="AO250" s="333" t="s">
        <v>290</v>
      </c>
      <c r="AP250" s="334" t="s">
        <v>290</v>
      </c>
      <c r="AQ250" s="66"/>
      <c r="AR250" s="339" t="s">
        <v>290</v>
      </c>
      <c r="AS250" s="340" t="s">
        <v>290</v>
      </c>
      <c r="AT250" s="66"/>
      <c r="AU250" s="350" t="s">
        <v>290</v>
      </c>
      <c r="AV250" s="66"/>
      <c r="AW250" s="327" t="s">
        <v>290</v>
      </c>
      <c r="AX250" s="328" t="s">
        <v>290</v>
      </c>
      <c r="AY250" s="66"/>
      <c r="AZ250" s="333" t="s">
        <v>290</v>
      </c>
      <c r="BA250" s="334" t="s">
        <v>290</v>
      </c>
      <c r="BB250" s="66"/>
      <c r="BC250" s="339" t="s">
        <v>290</v>
      </c>
      <c r="BD250" s="340" t="s">
        <v>290</v>
      </c>
      <c r="BE250" s="66"/>
      <c r="BF250" s="350" t="s">
        <v>290</v>
      </c>
      <c r="BG250" s="66"/>
      <c r="BH250" s="384"/>
      <c r="BI250" s="66"/>
    </row>
    <row r="251" spans="1:61" x14ac:dyDescent="0.25">
      <c r="A251" s="384"/>
      <c r="B251" s="66"/>
      <c r="C251" s="378" t="s">
        <v>290</v>
      </c>
      <c r="D251" s="316" t="s">
        <v>290</v>
      </c>
      <c r="E251" s="356" t="s">
        <v>290</v>
      </c>
      <c r="F251" s="356" t="s">
        <v>290</v>
      </c>
      <c r="G251" s="317" t="s">
        <v>290</v>
      </c>
      <c r="H251" s="136"/>
      <c r="I251" s="321" t="s">
        <v>290</v>
      </c>
      <c r="J251" s="66"/>
      <c r="K251" s="66"/>
      <c r="L251" s="321" t="s">
        <v>290</v>
      </c>
      <c r="M251" s="324" t="s">
        <v>290</v>
      </c>
      <c r="N251" s="317" t="s">
        <v>290</v>
      </c>
      <c r="O251" s="66"/>
      <c r="P251" s="327" t="s">
        <v>290</v>
      </c>
      <c r="Q251" s="328" t="s">
        <v>290</v>
      </c>
      <c r="R251" s="66"/>
      <c r="S251" s="333" t="s">
        <v>290</v>
      </c>
      <c r="T251" s="334" t="s">
        <v>290</v>
      </c>
      <c r="U251" s="66"/>
      <c r="V251" s="339" t="s">
        <v>290</v>
      </c>
      <c r="W251" s="340" t="s">
        <v>290</v>
      </c>
      <c r="X251" s="66"/>
      <c r="Y251" s="350" t="s">
        <v>290</v>
      </c>
      <c r="Z251" s="66"/>
      <c r="AA251" s="327" t="s">
        <v>290</v>
      </c>
      <c r="AB251" s="328" t="s">
        <v>290</v>
      </c>
      <c r="AC251" s="66"/>
      <c r="AD251" s="333" t="s">
        <v>290</v>
      </c>
      <c r="AE251" s="334" t="s">
        <v>290</v>
      </c>
      <c r="AF251" s="66"/>
      <c r="AG251" s="339" t="s">
        <v>290</v>
      </c>
      <c r="AH251" s="340" t="s">
        <v>290</v>
      </c>
      <c r="AI251" s="66"/>
      <c r="AJ251" s="350" t="s">
        <v>290</v>
      </c>
      <c r="AK251" s="66"/>
      <c r="AL251" s="327" t="s">
        <v>290</v>
      </c>
      <c r="AM251" s="328" t="s">
        <v>290</v>
      </c>
      <c r="AN251" s="66"/>
      <c r="AO251" s="333" t="s">
        <v>290</v>
      </c>
      <c r="AP251" s="334" t="s">
        <v>290</v>
      </c>
      <c r="AQ251" s="66"/>
      <c r="AR251" s="339" t="s">
        <v>290</v>
      </c>
      <c r="AS251" s="340" t="s">
        <v>290</v>
      </c>
      <c r="AT251" s="66"/>
      <c r="AU251" s="350" t="s">
        <v>290</v>
      </c>
      <c r="AV251" s="66"/>
      <c r="AW251" s="327" t="s">
        <v>290</v>
      </c>
      <c r="AX251" s="328" t="s">
        <v>290</v>
      </c>
      <c r="AY251" s="66"/>
      <c r="AZ251" s="333" t="s">
        <v>290</v>
      </c>
      <c r="BA251" s="334" t="s">
        <v>290</v>
      </c>
      <c r="BB251" s="66"/>
      <c r="BC251" s="339" t="s">
        <v>290</v>
      </c>
      <c r="BD251" s="340" t="s">
        <v>290</v>
      </c>
      <c r="BE251" s="66"/>
      <c r="BF251" s="350" t="s">
        <v>290</v>
      </c>
      <c r="BG251" s="66"/>
      <c r="BH251" s="384"/>
      <c r="BI251" s="66"/>
    </row>
    <row r="252" spans="1:61" x14ac:dyDescent="0.25">
      <c r="A252" s="384"/>
      <c r="B252" s="66"/>
      <c r="C252" s="378" t="s">
        <v>290</v>
      </c>
      <c r="D252" s="316" t="s">
        <v>290</v>
      </c>
      <c r="E252" s="356" t="s">
        <v>290</v>
      </c>
      <c r="F252" s="356" t="s">
        <v>290</v>
      </c>
      <c r="G252" s="317" t="s">
        <v>290</v>
      </c>
      <c r="H252" s="136"/>
      <c r="I252" s="321" t="s">
        <v>290</v>
      </c>
      <c r="J252" s="66"/>
      <c r="K252" s="66"/>
      <c r="L252" s="321" t="s">
        <v>290</v>
      </c>
      <c r="M252" s="324" t="s">
        <v>290</v>
      </c>
      <c r="N252" s="317" t="s">
        <v>290</v>
      </c>
      <c r="O252" s="66"/>
      <c r="P252" s="327" t="s">
        <v>290</v>
      </c>
      <c r="Q252" s="328" t="s">
        <v>290</v>
      </c>
      <c r="R252" s="66"/>
      <c r="S252" s="333" t="s">
        <v>290</v>
      </c>
      <c r="T252" s="334" t="s">
        <v>290</v>
      </c>
      <c r="U252" s="66"/>
      <c r="V252" s="339" t="s">
        <v>290</v>
      </c>
      <c r="W252" s="340" t="s">
        <v>290</v>
      </c>
      <c r="X252" s="66"/>
      <c r="Y252" s="350" t="s">
        <v>290</v>
      </c>
      <c r="Z252" s="66"/>
      <c r="AA252" s="327" t="s">
        <v>290</v>
      </c>
      <c r="AB252" s="328" t="s">
        <v>290</v>
      </c>
      <c r="AC252" s="66"/>
      <c r="AD252" s="333" t="s">
        <v>290</v>
      </c>
      <c r="AE252" s="334" t="s">
        <v>290</v>
      </c>
      <c r="AF252" s="66"/>
      <c r="AG252" s="339" t="s">
        <v>290</v>
      </c>
      <c r="AH252" s="340" t="s">
        <v>290</v>
      </c>
      <c r="AI252" s="66"/>
      <c r="AJ252" s="350" t="s">
        <v>290</v>
      </c>
      <c r="AK252" s="66"/>
      <c r="AL252" s="327" t="s">
        <v>290</v>
      </c>
      <c r="AM252" s="328" t="s">
        <v>290</v>
      </c>
      <c r="AN252" s="66"/>
      <c r="AO252" s="333" t="s">
        <v>290</v>
      </c>
      <c r="AP252" s="334" t="s">
        <v>290</v>
      </c>
      <c r="AQ252" s="66"/>
      <c r="AR252" s="339" t="s">
        <v>290</v>
      </c>
      <c r="AS252" s="340" t="s">
        <v>290</v>
      </c>
      <c r="AT252" s="66"/>
      <c r="AU252" s="350" t="s">
        <v>290</v>
      </c>
      <c r="AV252" s="66"/>
      <c r="AW252" s="327" t="s">
        <v>290</v>
      </c>
      <c r="AX252" s="328" t="s">
        <v>290</v>
      </c>
      <c r="AY252" s="66"/>
      <c r="AZ252" s="333" t="s">
        <v>290</v>
      </c>
      <c r="BA252" s="334" t="s">
        <v>290</v>
      </c>
      <c r="BB252" s="66"/>
      <c r="BC252" s="339" t="s">
        <v>290</v>
      </c>
      <c r="BD252" s="340" t="s">
        <v>290</v>
      </c>
      <c r="BE252" s="66"/>
      <c r="BF252" s="350" t="s">
        <v>290</v>
      </c>
      <c r="BG252" s="66"/>
      <c r="BH252" s="384"/>
      <c r="BI252" s="66"/>
    </row>
    <row r="253" spans="1:61" x14ac:dyDescent="0.25">
      <c r="A253" s="384"/>
      <c r="B253" s="66"/>
      <c r="C253" s="378" t="s">
        <v>290</v>
      </c>
      <c r="D253" s="316" t="s">
        <v>290</v>
      </c>
      <c r="E253" s="356" t="s">
        <v>290</v>
      </c>
      <c r="F253" s="356" t="s">
        <v>290</v>
      </c>
      <c r="G253" s="317" t="s">
        <v>290</v>
      </c>
      <c r="H253" s="136"/>
      <c r="I253" s="321" t="s">
        <v>290</v>
      </c>
      <c r="J253" s="66"/>
      <c r="K253" s="66"/>
      <c r="L253" s="321" t="s">
        <v>290</v>
      </c>
      <c r="M253" s="324" t="s">
        <v>290</v>
      </c>
      <c r="N253" s="317" t="s">
        <v>290</v>
      </c>
      <c r="O253" s="66"/>
      <c r="P253" s="327" t="s">
        <v>290</v>
      </c>
      <c r="Q253" s="328" t="s">
        <v>290</v>
      </c>
      <c r="R253" s="66"/>
      <c r="S253" s="333" t="s">
        <v>290</v>
      </c>
      <c r="T253" s="334" t="s">
        <v>290</v>
      </c>
      <c r="U253" s="66"/>
      <c r="V253" s="339" t="s">
        <v>290</v>
      </c>
      <c r="W253" s="340" t="s">
        <v>290</v>
      </c>
      <c r="X253" s="66"/>
      <c r="Y253" s="350" t="s">
        <v>290</v>
      </c>
      <c r="Z253" s="66"/>
      <c r="AA253" s="327" t="s">
        <v>290</v>
      </c>
      <c r="AB253" s="328" t="s">
        <v>290</v>
      </c>
      <c r="AC253" s="66"/>
      <c r="AD253" s="333" t="s">
        <v>290</v>
      </c>
      <c r="AE253" s="334" t="s">
        <v>290</v>
      </c>
      <c r="AF253" s="66"/>
      <c r="AG253" s="339" t="s">
        <v>290</v>
      </c>
      <c r="AH253" s="340" t="s">
        <v>290</v>
      </c>
      <c r="AI253" s="66"/>
      <c r="AJ253" s="350" t="s">
        <v>290</v>
      </c>
      <c r="AK253" s="66"/>
      <c r="AL253" s="327" t="s">
        <v>290</v>
      </c>
      <c r="AM253" s="328" t="s">
        <v>290</v>
      </c>
      <c r="AN253" s="66"/>
      <c r="AO253" s="333" t="s">
        <v>290</v>
      </c>
      <c r="AP253" s="334" t="s">
        <v>290</v>
      </c>
      <c r="AQ253" s="66"/>
      <c r="AR253" s="339" t="s">
        <v>290</v>
      </c>
      <c r="AS253" s="340" t="s">
        <v>290</v>
      </c>
      <c r="AT253" s="66"/>
      <c r="AU253" s="350" t="s">
        <v>290</v>
      </c>
      <c r="AV253" s="66"/>
      <c r="AW253" s="327" t="s">
        <v>290</v>
      </c>
      <c r="AX253" s="328" t="s">
        <v>290</v>
      </c>
      <c r="AY253" s="66"/>
      <c r="AZ253" s="333" t="s">
        <v>290</v>
      </c>
      <c r="BA253" s="334" t="s">
        <v>290</v>
      </c>
      <c r="BB253" s="66"/>
      <c r="BC253" s="339" t="s">
        <v>290</v>
      </c>
      <c r="BD253" s="340" t="s">
        <v>290</v>
      </c>
      <c r="BE253" s="66"/>
      <c r="BF253" s="350" t="s">
        <v>290</v>
      </c>
      <c r="BG253" s="66"/>
      <c r="BH253" s="384"/>
      <c r="BI253" s="66"/>
    </row>
    <row r="254" spans="1:61" x14ac:dyDescent="0.25">
      <c r="A254" s="384"/>
      <c r="B254" s="66"/>
      <c r="C254" s="378" t="s">
        <v>290</v>
      </c>
      <c r="D254" s="316" t="s">
        <v>290</v>
      </c>
      <c r="E254" s="356" t="s">
        <v>290</v>
      </c>
      <c r="F254" s="356" t="s">
        <v>290</v>
      </c>
      <c r="G254" s="317" t="s">
        <v>290</v>
      </c>
      <c r="H254" s="136"/>
      <c r="I254" s="321" t="s">
        <v>290</v>
      </c>
      <c r="J254" s="66"/>
      <c r="K254" s="66"/>
      <c r="L254" s="321" t="s">
        <v>290</v>
      </c>
      <c r="M254" s="324" t="s">
        <v>290</v>
      </c>
      <c r="N254" s="317" t="s">
        <v>290</v>
      </c>
      <c r="O254" s="66"/>
      <c r="P254" s="327" t="s">
        <v>290</v>
      </c>
      <c r="Q254" s="328" t="s">
        <v>290</v>
      </c>
      <c r="R254" s="66"/>
      <c r="S254" s="333" t="s">
        <v>290</v>
      </c>
      <c r="T254" s="334" t="s">
        <v>290</v>
      </c>
      <c r="U254" s="66"/>
      <c r="V254" s="339" t="s">
        <v>290</v>
      </c>
      <c r="W254" s="340" t="s">
        <v>290</v>
      </c>
      <c r="X254" s="66"/>
      <c r="Y254" s="350" t="s">
        <v>290</v>
      </c>
      <c r="Z254" s="66"/>
      <c r="AA254" s="327" t="s">
        <v>290</v>
      </c>
      <c r="AB254" s="328" t="s">
        <v>290</v>
      </c>
      <c r="AC254" s="66"/>
      <c r="AD254" s="333" t="s">
        <v>290</v>
      </c>
      <c r="AE254" s="334" t="s">
        <v>290</v>
      </c>
      <c r="AF254" s="66"/>
      <c r="AG254" s="339" t="s">
        <v>290</v>
      </c>
      <c r="AH254" s="340" t="s">
        <v>290</v>
      </c>
      <c r="AI254" s="66"/>
      <c r="AJ254" s="350" t="s">
        <v>290</v>
      </c>
      <c r="AK254" s="66"/>
      <c r="AL254" s="327" t="s">
        <v>290</v>
      </c>
      <c r="AM254" s="328" t="s">
        <v>290</v>
      </c>
      <c r="AN254" s="66"/>
      <c r="AO254" s="333" t="s">
        <v>290</v>
      </c>
      <c r="AP254" s="334" t="s">
        <v>290</v>
      </c>
      <c r="AQ254" s="66"/>
      <c r="AR254" s="339" t="s">
        <v>290</v>
      </c>
      <c r="AS254" s="340" t="s">
        <v>290</v>
      </c>
      <c r="AT254" s="66"/>
      <c r="AU254" s="350" t="s">
        <v>290</v>
      </c>
      <c r="AV254" s="66"/>
      <c r="AW254" s="327" t="s">
        <v>290</v>
      </c>
      <c r="AX254" s="328" t="s">
        <v>290</v>
      </c>
      <c r="AY254" s="66"/>
      <c r="AZ254" s="333" t="s">
        <v>290</v>
      </c>
      <c r="BA254" s="334" t="s">
        <v>290</v>
      </c>
      <c r="BB254" s="66"/>
      <c r="BC254" s="339" t="s">
        <v>290</v>
      </c>
      <c r="BD254" s="340" t="s">
        <v>290</v>
      </c>
      <c r="BE254" s="66"/>
      <c r="BF254" s="350" t="s">
        <v>290</v>
      </c>
      <c r="BG254" s="66"/>
      <c r="BH254" s="384"/>
      <c r="BI254" s="66"/>
    </row>
    <row r="255" spans="1:61" x14ac:dyDescent="0.25">
      <c r="A255" s="384"/>
      <c r="B255" s="66"/>
      <c r="C255" s="378" t="s">
        <v>290</v>
      </c>
      <c r="D255" s="316" t="s">
        <v>290</v>
      </c>
      <c r="E255" s="356" t="s">
        <v>290</v>
      </c>
      <c r="F255" s="356" t="s">
        <v>290</v>
      </c>
      <c r="G255" s="317" t="s">
        <v>290</v>
      </c>
      <c r="H255" s="136"/>
      <c r="I255" s="321" t="s">
        <v>290</v>
      </c>
      <c r="J255" s="66"/>
      <c r="K255" s="66"/>
      <c r="L255" s="321" t="s">
        <v>290</v>
      </c>
      <c r="M255" s="324" t="s">
        <v>290</v>
      </c>
      <c r="N255" s="317" t="s">
        <v>290</v>
      </c>
      <c r="O255" s="66"/>
      <c r="P255" s="327" t="s">
        <v>290</v>
      </c>
      <c r="Q255" s="328" t="s">
        <v>290</v>
      </c>
      <c r="R255" s="66"/>
      <c r="S255" s="333" t="s">
        <v>290</v>
      </c>
      <c r="T255" s="334" t="s">
        <v>290</v>
      </c>
      <c r="U255" s="66"/>
      <c r="V255" s="339" t="s">
        <v>290</v>
      </c>
      <c r="W255" s="340" t="s">
        <v>290</v>
      </c>
      <c r="X255" s="66"/>
      <c r="Y255" s="350" t="s">
        <v>290</v>
      </c>
      <c r="Z255" s="66"/>
      <c r="AA255" s="327" t="s">
        <v>290</v>
      </c>
      <c r="AB255" s="328" t="s">
        <v>290</v>
      </c>
      <c r="AC255" s="66"/>
      <c r="AD255" s="333" t="s">
        <v>290</v>
      </c>
      <c r="AE255" s="334" t="s">
        <v>290</v>
      </c>
      <c r="AF255" s="66"/>
      <c r="AG255" s="339" t="s">
        <v>290</v>
      </c>
      <c r="AH255" s="340" t="s">
        <v>290</v>
      </c>
      <c r="AI255" s="66"/>
      <c r="AJ255" s="350" t="s">
        <v>290</v>
      </c>
      <c r="AK255" s="66"/>
      <c r="AL255" s="327" t="s">
        <v>290</v>
      </c>
      <c r="AM255" s="328" t="s">
        <v>290</v>
      </c>
      <c r="AN255" s="66"/>
      <c r="AO255" s="333" t="s">
        <v>290</v>
      </c>
      <c r="AP255" s="334" t="s">
        <v>290</v>
      </c>
      <c r="AQ255" s="66"/>
      <c r="AR255" s="339" t="s">
        <v>290</v>
      </c>
      <c r="AS255" s="340" t="s">
        <v>290</v>
      </c>
      <c r="AT255" s="66"/>
      <c r="AU255" s="350" t="s">
        <v>290</v>
      </c>
      <c r="AV255" s="66"/>
      <c r="AW255" s="327" t="s">
        <v>290</v>
      </c>
      <c r="AX255" s="328" t="s">
        <v>290</v>
      </c>
      <c r="AY255" s="66"/>
      <c r="AZ255" s="333" t="s">
        <v>290</v>
      </c>
      <c r="BA255" s="334" t="s">
        <v>290</v>
      </c>
      <c r="BB255" s="66"/>
      <c r="BC255" s="339" t="s">
        <v>290</v>
      </c>
      <c r="BD255" s="340" t="s">
        <v>290</v>
      </c>
      <c r="BE255" s="66"/>
      <c r="BF255" s="350" t="s">
        <v>290</v>
      </c>
      <c r="BG255" s="66"/>
      <c r="BH255" s="384"/>
      <c r="BI255" s="66"/>
    </row>
    <row r="256" spans="1:61" x14ac:dyDescent="0.25">
      <c r="A256" s="384"/>
      <c r="B256" s="66"/>
      <c r="C256" s="378" t="s">
        <v>290</v>
      </c>
      <c r="D256" s="316" t="s">
        <v>290</v>
      </c>
      <c r="E256" s="356" t="s">
        <v>290</v>
      </c>
      <c r="F256" s="356" t="s">
        <v>290</v>
      </c>
      <c r="G256" s="317" t="s">
        <v>290</v>
      </c>
      <c r="H256" s="136"/>
      <c r="I256" s="321" t="s">
        <v>290</v>
      </c>
      <c r="J256" s="66"/>
      <c r="K256" s="66"/>
      <c r="L256" s="321" t="s">
        <v>290</v>
      </c>
      <c r="M256" s="324" t="s">
        <v>290</v>
      </c>
      <c r="N256" s="317" t="s">
        <v>290</v>
      </c>
      <c r="O256" s="66"/>
      <c r="P256" s="327" t="s">
        <v>290</v>
      </c>
      <c r="Q256" s="328" t="s">
        <v>290</v>
      </c>
      <c r="R256" s="66"/>
      <c r="S256" s="333" t="s">
        <v>290</v>
      </c>
      <c r="T256" s="334" t="s">
        <v>290</v>
      </c>
      <c r="U256" s="66"/>
      <c r="V256" s="339" t="s">
        <v>290</v>
      </c>
      <c r="W256" s="340" t="s">
        <v>290</v>
      </c>
      <c r="X256" s="66"/>
      <c r="Y256" s="350" t="s">
        <v>290</v>
      </c>
      <c r="Z256" s="66"/>
      <c r="AA256" s="327" t="s">
        <v>290</v>
      </c>
      <c r="AB256" s="328" t="s">
        <v>290</v>
      </c>
      <c r="AC256" s="66"/>
      <c r="AD256" s="333" t="s">
        <v>290</v>
      </c>
      <c r="AE256" s="334" t="s">
        <v>290</v>
      </c>
      <c r="AF256" s="66"/>
      <c r="AG256" s="339" t="s">
        <v>290</v>
      </c>
      <c r="AH256" s="340" t="s">
        <v>290</v>
      </c>
      <c r="AI256" s="66"/>
      <c r="AJ256" s="350" t="s">
        <v>290</v>
      </c>
      <c r="AK256" s="66"/>
      <c r="AL256" s="327" t="s">
        <v>290</v>
      </c>
      <c r="AM256" s="328" t="s">
        <v>290</v>
      </c>
      <c r="AN256" s="66"/>
      <c r="AO256" s="333" t="s">
        <v>290</v>
      </c>
      <c r="AP256" s="334" t="s">
        <v>290</v>
      </c>
      <c r="AQ256" s="66"/>
      <c r="AR256" s="339" t="s">
        <v>290</v>
      </c>
      <c r="AS256" s="340" t="s">
        <v>290</v>
      </c>
      <c r="AT256" s="66"/>
      <c r="AU256" s="350" t="s">
        <v>290</v>
      </c>
      <c r="AV256" s="66"/>
      <c r="AW256" s="327" t="s">
        <v>290</v>
      </c>
      <c r="AX256" s="328" t="s">
        <v>290</v>
      </c>
      <c r="AY256" s="66"/>
      <c r="AZ256" s="333" t="s">
        <v>290</v>
      </c>
      <c r="BA256" s="334" t="s">
        <v>290</v>
      </c>
      <c r="BB256" s="66"/>
      <c r="BC256" s="339" t="s">
        <v>290</v>
      </c>
      <c r="BD256" s="340" t="s">
        <v>290</v>
      </c>
      <c r="BE256" s="66"/>
      <c r="BF256" s="350" t="s">
        <v>290</v>
      </c>
      <c r="BG256" s="66"/>
      <c r="BH256" s="384"/>
      <c r="BI256" s="66"/>
    </row>
    <row r="257" spans="1:61" x14ac:dyDescent="0.25">
      <c r="A257" s="384"/>
      <c r="B257" s="66"/>
      <c r="C257" s="378" t="s">
        <v>290</v>
      </c>
      <c r="D257" s="316" t="s">
        <v>290</v>
      </c>
      <c r="E257" s="356" t="s">
        <v>290</v>
      </c>
      <c r="F257" s="356" t="s">
        <v>290</v>
      </c>
      <c r="G257" s="317" t="s">
        <v>290</v>
      </c>
      <c r="H257" s="136"/>
      <c r="I257" s="321" t="s">
        <v>290</v>
      </c>
      <c r="J257" s="66"/>
      <c r="K257" s="66"/>
      <c r="L257" s="321" t="s">
        <v>290</v>
      </c>
      <c r="M257" s="324" t="s">
        <v>290</v>
      </c>
      <c r="N257" s="317" t="s">
        <v>290</v>
      </c>
      <c r="O257" s="66"/>
      <c r="P257" s="327" t="s">
        <v>290</v>
      </c>
      <c r="Q257" s="328" t="s">
        <v>290</v>
      </c>
      <c r="R257" s="66"/>
      <c r="S257" s="333" t="s">
        <v>290</v>
      </c>
      <c r="T257" s="334" t="s">
        <v>290</v>
      </c>
      <c r="U257" s="66"/>
      <c r="V257" s="339" t="s">
        <v>290</v>
      </c>
      <c r="W257" s="340" t="s">
        <v>290</v>
      </c>
      <c r="X257" s="66"/>
      <c r="Y257" s="350" t="s">
        <v>290</v>
      </c>
      <c r="Z257" s="66"/>
      <c r="AA257" s="327" t="s">
        <v>290</v>
      </c>
      <c r="AB257" s="328" t="s">
        <v>290</v>
      </c>
      <c r="AC257" s="66"/>
      <c r="AD257" s="333" t="s">
        <v>290</v>
      </c>
      <c r="AE257" s="334" t="s">
        <v>290</v>
      </c>
      <c r="AF257" s="66"/>
      <c r="AG257" s="339" t="s">
        <v>290</v>
      </c>
      <c r="AH257" s="340" t="s">
        <v>290</v>
      </c>
      <c r="AI257" s="66"/>
      <c r="AJ257" s="350" t="s">
        <v>290</v>
      </c>
      <c r="AK257" s="66"/>
      <c r="AL257" s="327" t="s">
        <v>290</v>
      </c>
      <c r="AM257" s="328" t="s">
        <v>290</v>
      </c>
      <c r="AN257" s="66"/>
      <c r="AO257" s="333" t="s">
        <v>290</v>
      </c>
      <c r="AP257" s="334" t="s">
        <v>290</v>
      </c>
      <c r="AQ257" s="66"/>
      <c r="AR257" s="339" t="s">
        <v>290</v>
      </c>
      <c r="AS257" s="340" t="s">
        <v>290</v>
      </c>
      <c r="AT257" s="66"/>
      <c r="AU257" s="350" t="s">
        <v>290</v>
      </c>
      <c r="AV257" s="66"/>
      <c r="AW257" s="327" t="s">
        <v>290</v>
      </c>
      <c r="AX257" s="328" t="s">
        <v>290</v>
      </c>
      <c r="AY257" s="66"/>
      <c r="AZ257" s="333" t="s">
        <v>290</v>
      </c>
      <c r="BA257" s="334" t="s">
        <v>290</v>
      </c>
      <c r="BB257" s="66"/>
      <c r="BC257" s="339" t="s">
        <v>290</v>
      </c>
      <c r="BD257" s="340" t="s">
        <v>290</v>
      </c>
      <c r="BE257" s="66"/>
      <c r="BF257" s="350" t="s">
        <v>290</v>
      </c>
      <c r="BG257" s="66"/>
      <c r="BH257" s="384"/>
      <c r="BI257" s="66"/>
    </row>
    <row r="258" spans="1:61" x14ac:dyDescent="0.25">
      <c r="A258" s="384"/>
      <c r="B258" s="66"/>
      <c r="C258" s="378" t="s">
        <v>290</v>
      </c>
      <c r="D258" s="316" t="s">
        <v>290</v>
      </c>
      <c r="E258" s="356" t="s">
        <v>290</v>
      </c>
      <c r="F258" s="356" t="s">
        <v>290</v>
      </c>
      <c r="G258" s="317" t="s">
        <v>290</v>
      </c>
      <c r="H258" s="136"/>
      <c r="I258" s="321" t="s">
        <v>290</v>
      </c>
      <c r="J258" s="66"/>
      <c r="K258" s="66"/>
      <c r="L258" s="321" t="s">
        <v>290</v>
      </c>
      <c r="M258" s="324" t="s">
        <v>290</v>
      </c>
      <c r="N258" s="317" t="s">
        <v>290</v>
      </c>
      <c r="O258" s="66"/>
      <c r="P258" s="327" t="s">
        <v>290</v>
      </c>
      <c r="Q258" s="328" t="s">
        <v>290</v>
      </c>
      <c r="R258" s="66"/>
      <c r="S258" s="333" t="s">
        <v>290</v>
      </c>
      <c r="T258" s="334" t="s">
        <v>290</v>
      </c>
      <c r="U258" s="66"/>
      <c r="V258" s="339" t="s">
        <v>290</v>
      </c>
      <c r="W258" s="340" t="s">
        <v>290</v>
      </c>
      <c r="X258" s="66"/>
      <c r="Y258" s="350" t="s">
        <v>290</v>
      </c>
      <c r="Z258" s="66"/>
      <c r="AA258" s="327" t="s">
        <v>290</v>
      </c>
      <c r="AB258" s="328" t="s">
        <v>290</v>
      </c>
      <c r="AC258" s="66"/>
      <c r="AD258" s="333" t="s">
        <v>290</v>
      </c>
      <c r="AE258" s="334" t="s">
        <v>290</v>
      </c>
      <c r="AF258" s="66"/>
      <c r="AG258" s="339" t="s">
        <v>290</v>
      </c>
      <c r="AH258" s="340" t="s">
        <v>290</v>
      </c>
      <c r="AI258" s="66"/>
      <c r="AJ258" s="350" t="s">
        <v>290</v>
      </c>
      <c r="AK258" s="66"/>
      <c r="AL258" s="327" t="s">
        <v>290</v>
      </c>
      <c r="AM258" s="328" t="s">
        <v>290</v>
      </c>
      <c r="AN258" s="66"/>
      <c r="AO258" s="333" t="s">
        <v>290</v>
      </c>
      <c r="AP258" s="334" t="s">
        <v>290</v>
      </c>
      <c r="AQ258" s="66"/>
      <c r="AR258" s="339" t="s">
        <v>290</v>
      </c>
      <c r="AS258" s="340" t="s">
        <v>290</v>
      </c>
      <c r="AT258" s="66"/>
      <c r="AU258" s="350" t="s">
        <v>290</v>
      </c>
      <c r="AV258" s="66"/>
      <c r="AW258" s="327" t="s">
        <v>290</v>
      </c>
      <c r="AX258" s="328" t="s">
        <v>290</v>
      </c>
      <c r="AY258" s="66"/>
      <c r="AZ258" s="333" t="s">
        <v>290</v>
      </c>
      <c r="BA258" s="334" t="s">
        <v>290</v>
      </c>
      <c r="BB258" s="66"/>
      <c r="BC258" s="339" t="s">
        <v>290</v>
      </c>
      <c r="BD258" s="340" t="s">
        <v>290</v>
      </c>
      <c r="BE258" s="66"/>
      <c r="BF258" s="350" t="s">
        <v>290</v>
      </c>
      <c r="BG258" s="66"/>
      <c r="BH258" s="384"/>
      <c r="BI258" s="66"/>
    </row>
    <row r="259" spans="1:61" x14ac:dyDescent="0.25">
      <c r="A259" s="384"/>
      <c r="B259" s="66"/>
      <c r="C259" s="378" t="s">
        <v>290</v>
      </c>
      <c r="D259" s="316" t="s">
        <v>290</v>
      </c>
      <c r="E259" s="356" t="s">
        <v>290</v>
      </c>
      <c r="F259" s="356" t="s">
        <v>290</v>
      </c>
      <c r="G259" s="317" t="s">
        <v>290</v>
      </c>
      <c r="H259" s="136"/>
      <c r="I259" s="321" t="s">
        <v>290</v>
      </c>
      <c r="J259" s="66"/>
      <c r="K259" s="66"/>
      <c r="L259" s="321" t="s">
        <v>290</v>
      </c>
      <c r="M259" s="324" t="s">
        <v>290</v>
      </c>
      <c r="N259" s="317" t="s">
        <v>290</v>
      </c>
      <c r="O259" s="66"/>
      <c r="P259" s="327" t="s">
        <v>290</v>
      </c>
      <c r="Q259" s="328" t="s">
        <v>290</v>
      </c>
      <c r="R259" s="66"/>
      <c r="S259" s="333" t="s">
        <v>290</v>
      </c>
      <c r="T259" s="334" t="s">
        <v>290</v>
      </c>
      <c r="U259" s="66"/>
      <c r="V259" s="339" t="s">
        <v>290</v>
      </c>
      <c r="W259" s="340" t="s">
        <v>290</v>
      </c>
      <c r="X259" s="66"/>
      <c r="Y259" s="350" t="s">
        <v>290</v>
      </c>
      <c r="Z259" s="66"/>
      <c r="AA259" s="327" t="s">
        <v>290</v>
      </c>
      <c r="AB259" s="328" t="s">
        <v>290</v>
      </c>
      <c r="AC259" s="66"/>
      <c r="AD259" s="333" t="s">
        <v>290</v>
      </c>
      <c r="AE259" s="334" t="s">
        <v>290</v>
      </c>
      <c r="AF259" s="66"/>
      <c r="AG259" s="339" t="s">
        <v>290</v>
      </c>
      <c r="AH259" s="340" t="s">
        <v>290</v>
      </c>
      <c r="AI259" s="66"/>
      <c r="AJ259" s="350" t="s">
        <v>290</v>
      </c>
      <c r="AK259" s="66"/>
      <c r="AL259" s="327" t="s">
        <v>290</v>
      </c>
      <c r="AM259" s="328" t="s">
        <v>290</v>
      </c>
      <c r="AN259" s="66"/>
      <c r="AO259" s="333" t="s">
        <v>290</v>
      </c>
      <c r="AP259" s="334" t="s">
        <v>290</v>
      </c>
      <c r="AQ259" s="66"/>
      <c r="AR259" s="339" t="s">
        <v>290</v>
      </c>
      <c r="AS259" s="340" t="s">
        <v>290</v>
      </c>
      <c r="AT259" s="66"/>
      <c r="AU259" s="350" t="s">
        <v>290</v>
      </c>
      <c r="AV259" s="66"/>
      <c r="AW259" s="327" t="s">
        <v>290</v>
      </c>
      <c r="AX259" s="328" t="s">
        <v>290</v>
      </c>
      <c r="AY259" s="66"/>
      <c r="AZ259" s="333" t="s">
        <v>290</v>
      </c>
      <c r="BA259" s="334" t="s">
        <v>290</v>
      </c>
      <c r="BB259" s="66"/>
      <c r="BC259" s="339" t="s">
        <v>290</v>
      </c>
      <c r="BD259" s="340" t="s">
        <v>290</v>
      </c>
      <c r="BE259" s="66"/>
      <c r="BF259" s="350" t="s">
        <v>290</v>
      </c>
      <c r="BG259" s="66"/>
      <c r="BH259" s="384"/>
      <c r="BI259" s="66"/>
    </row>
    <row r="260" spans="1:61" x14ac:dyDescent="0.25">
      <c r="A260" s="384"/>
      <c r="B260" s="66"/>
      <c r="C260" s="378" t="s">
        <v>290</v>
      </c>
      <c r="D260" s="316" t="s">
        <v>290</v>
      </c>
      <c r="E260" s="356" t="s">
        <v>290</v>
      </c>
      <c r="F260" s="356" t="s">
        <v>290</v>
      </c>
      <c r="G260" s="317" t="s">
        <v>290</v>
      </c>
      <c r="H260" s="136"/>
      <c r="I260" s="321" t="s">
        <v>290</v>
      </c>
      <c r="J260" s="66"/>
      <c r="K260" s="66"/>
      <c r="L260" s="321" t="s">
        <v>290</v>
      </c>
      <c r="M260" s="324" t="s">
        <v>290</v>
      </c>
      <c r="N260" s="317" t="s">
        <v>290</v>
      </c>
      <c r="O260" s="66"/>
      <c r="P260" s="327" t="s">
        <v>290</v>
      </c>
      <c r="Q260" s="328" t="s">
        <v>290</v>
      </c>
      <c r="R260" s="66"/>
      <c r="S260" s="333" t="s">
        <v>290</v>
      </c>
      <c r="T260" s="334" t="s">
        <v>290</v>
      </c>
      <c r="U260" s="66"/>
      <c r="V260" s="339" t="s">
        <v>290</v>
      </c>
      <c r="W260" s="340" t="s">
        <v>290</v>
      </c>
      <c r="X260" s="66"/>
      <c r="Y260" s="350" t="s">
        <v>290</v>
      </c>
      <c r="Z260" s="66"/>
      <c r="AA260" s="327" t="s">
        <v>290</v>
      </c>
      <c r="AB260" s="328" t="s">
        <v>290</v>
      </c>
      <c r="AC260" s="66"/>
      <c r="AD260" s="333" t="s">
        <v>290</v>
      </c>
      <c r="AE260" s="334" t="s">
        <v>290</v>
      </c>
      <c r="AF260" s="66"/>
      <c r="AG260" s="339" t="s">
        <v>290</v>
      </c>
      <c r="AH260" s="340" t="s">
        <v>290</v>
      </c>
      <c r="AI260" s="66"/>
      <c r="AJ260" s="350" t="s">
        <v>290</v>
      </c>
      <c r="AK260" s="66"/>
      <c r="AL260" s="327" t="s">
        <v>290</v>
      </c>
      <c r="AM260" s="328" t="s">
        <v>290</v>
      </c>
      <c r="AN260" s="66"/>
      <c r="AO260" s="333" t="s">
        <v>290</v>
      </c>
      <c r="AP260" s="334" t="s">
        <v>290</v>
      </c>
      <c r="AQ260" s="66"/>
      <c r="AR260" s="339" t="s">
        <v>290</v>
      </c>
      <c r="AS260" s="340" t="s">
        <v>290</v>
      </c>
      <c r="AT260" s="66"/>
      <c r="AU260" s="350" t="s">
        <v>290</v>
      </c>
      <c r="AV260" s="66"/>
      <c r="AW260" s="327" t="s">
        <v>290</v>
      </c>
      <c r="AX260" s="328" t="s">
        <v>290</v>
      </c>
      <c r="AY260" s="66"/>
      <c r="AZ260" s="333" t="s">
        <v>290</v>
      </c>
      <c r="BA260" s="334" t="s">
        <v>290</v>
      </c>
      <c r="BB260" s="66"/>
      <c r="BC260" s="339" t="s">
        <v>290</v>
      </c>
      <c r="BD260" s="340" t="s">
        <v>290</v>
      </c>
      <c r="BE260" s="66"/>
      <c r="BF260" s="350" t="s">
        <v>290</v>
      </c>
      <c r="BG260" s="66"/>
      <c r="BH260" s="384"/>
      <c r="BI260" s="66"/>
    </row>
    <row r="261" spans="1:61" x14ac:dyDescent="0.25">
      <c r="A261" s="384"/>
      <c r="B261" s="66"/>
      <c r="C261" s="378" t="s">
        <v>290</v>
      </c>
      <c r="D261" s="316" t="s">
        <v>290</v>
      </c>
      <c r="E261" s="356" t="s">
        <v>290</v>
      </c>
      <c r="F261" s="356" t="s">
        <v>290</v>
      </c>
      <c r="G261" s="317" t="s">
        <v>290</v>
      </c>
      <c r="H261" s="136"/>
      <c r="I261" s="321" t="s">
        <v>290</v>
      </c>
      <c r="J261" s="66"/>
      <c r="K261" s="66"/>
      <c r="L261" s="321" t="s">
        <v>290</v>
      </c>
      <c r="M261" s="324" t="s">
        <v>290</v>
      </c>
      <c r="N261" s="317" t="s">
        <v>290</v>
      </c>
      <c r="O261" s="66"/>
      <c r="P261" s="327" t="s">
        <v>290</v>
      </c>
      <c r="Q261" s="328" t="s">
        <v>290</v>
      </c>
      <c r="R261" s="66"/>
      <c r="S261" s="333" t="s">
        <v>290</v>
      </c>
      <c r="T261" s="334" t="s">
        <v>290</v>
      </c>
      <c r="U261" s="66"/>
      <c r="V261" s="339" t="s">
        <v>290</v>
      </c>
      <c r="W261" s="340" t="s">
        <v>290</v>
      </c>
      <c r="X261" s="66"/>
      <c r="Y261" s="350" t="s">
        <v>290</v>
      </c>
      <c r="Z261" s="66"/>
      <c r="AA261" s="327" t="s">
        <v>290</v>
      </c>
      <c r="AB261" s="328" t="s">
        <v>290</v>
      </c>
      <c r="AC261" s="66"/>
      <c r="AD261" s="333" t="s">
        <v>290</v>
      </c>
      <c r="AE261" s="334" t="s">
        <v>290</v>
      </c>
      <c r="AF261" s="66"/>
      <c r="AG261" s="339" t="s">
        <v>290</v>
      </c>
      <c r="AH261" s="340" t="s">
        <v>290</v>
      </c>
      <c r="AI261" s="66"/>
      <c r="AJ261" s="350" t="s">
        <v>290</v>
      </c>
      <c r="AK261" s="66"/>
      <c r="AL261" s="327" t="s">
        <v>290</v>
      </c>
      <c r="AM261" s="328" t="s">
        <v>290</v>
      </c>
      <c r="AN261" s="66"/>
      <c r="AO261" s="333" t="s">
        <v>290</v>
      </c>
      <c r="AP261" s="334" t="s">
        <v>290</v>
      </c>
      <c r="AQ261" s="66"/>
      <c r="AR261" s="339" t="s">
        <v>290</v>
      </c>
      <c r="AS261" s="340" t="s">
        <v>290</v>
      </c>
      <c r="AT261" s="66"/>
      <c r="AU261" s="350" t="s">
        <v>290</v>
      </c>
      <c r="AV261" s="66"/>
      <c r="AW261" s="327" t="s">
        <v>290</v>
      </c>
      <c r="AX261" s="328" t="s">
        <v>290</v>
      </c>
      <c r="AY261" s="66"/>
      <c r="AZ261" s="333" t="s">
        <v>290</v>
      </c>
      <c r="BA261" s="334" t="s">
        <v>290</v>
      </c>
      <c r="BB261" s="66"/>
      <c r="BC261" s="339" t="s">
        <v>290</v>
      </c>
      <c r="BD261" s="340" t="s">
        <v>290</v>
      </c>
      <c r="BE261" s="66"/>
      <c r="BF261" s="350" t="s">
        <v>290</v>
      </c>
      <c r="BG261" s="66"/>
      <c r="BH261" s="384"/>
      <c r="BI261" s="66"/>
    </row>
    <row r="262" spans="1:61" x14ac:dyDescent="0.25">
      <c r="A262" s="384"/>
      <c r="B262" s="66"/>
      <c r="C262" s="378" t="s">
        <v>290</v>
      </c>
      <c r="D262" s="316" t="s">
        <v>290</v>
      </c>
      <c r="E262" s="356" t="s">
        <v>290</v>
      </c>
      <c r="F262" s="356" t="s">
        <v>290</v>
      </c>
      <c r="G262" s="317" t="s">
        <v>290</v>
      </c>
      <c r="H262" s="136"/>
      <c r="I262" s="321" t="s">
        <v>290</v>
      </c>
      <c r="J262" s="66"/>
      <c r="K262" s="66"/>
      <c r="L262" s="321" t="s">
        <v>290</v>
      </c>
      <c r="M262" s="324" t="s">
        <v>290</v>
      </c>
      <c r="N262" s="317" t="s">
        <v>290</v>
      </c>
      <c r="O262" s="66"/>
      <c r="P262" s="327" t="s">
        <v>290</v>
      </c>
      <c r="Q262" s="328" t="s">
        <v>290</v>
      </c>
      <c r="R262" s="66"/>
      <c r="S262" s="333" t="s">
        <v>290</v>
      </c>
      <c r="T262" s="334" t="s">
        <v>290</v>
      </c>
      <c r="U262" s="66"/>
      <c r="V262" s="339" t="s">
        <v>290</v>
      </c>
      <c r="W262" s="340" t="s">
        <v>290</v>
      </c>
      <c r="X262" s="66"/>
      <c r="Y262" s="350" t="s">
        <v>290</v>
      </c>
      <c r="Z262" s="66"/>
      <c r="AA262" s="327" t="s">
        <v>290</v>
      </c>
      <c r="AB262" s="328" t="s">
        <v>290</v>
      </c>
      <c r="AC262" s="66"/>
      <c r="AD262" s="333" t="s">
        <v>290</v>
      </c>
      <c r="AE262" s="334" t="s">
        <v>290</v>
      </c>
      <c r="AF262" s="66"/>
      <c r="AG262" s="339" t="s">
        <v>290</v>
      </c>
      <c r="AH262" s="340" t="s">
        <v>290</v>
      </c>
      <c r="AI262" s="66"/>
      <c r="AJ262" s="350" t="s">
        <v>290</v>
      </c>
      <c r="AK262" s="66"/>
      <c r="AL262" s="327" t="s">
        <v>290</v>
      </c>
      <c r="AM262" s="328" t="s">
        <v>290</v>
      </c>
      <c r="AN262" s="66"/>
      <c r="AO262" s="333" t="s">
        <v>290</v>
      </c>
      <c r="AP262" s="334" t="s">
        <v>290</v>
      </c>
      <c r="AQ262" s="66"/>
      <c r="AR262" s="339" t="s">
        <v>290</v>
      </c>
      <c r="AS262" s="340" t="s">
        <v>290</v>
      </c>
      <c r="AT262" s="66"/>
      <c r="AU262" s="350" t="s">
        <v>290</v>
      </c>
      <c r="AV262" s="66"/>
      <c r="AW262" s="327" t="s">
        <v>290</v>
      </c>
      <c r="AX262" s="328" t="s">
        <v>290</v>
      </c>
      <c r="AY262" s="66"/>
      <c r="AZ262" s="333" t="s">
        <v>290</v>
      </c>
      <c r="BA262" s="334" t="s">
        <v>290</v>
      </c>
      <c r="BB262" s="66"/>
      <c r="BC262" s="339" t="s">
        <v>290</v>
      </c>
      <c r="BD262" s="340" t="s">
        <v>290</v>
      </c>
      <c r="BE262" s="66"/>
      <c r="BF262" s="350" t="s">
        <v>290</v>
      </c>
      <c r="BG262" s="66"/>
      <c r="BH262" s="384"/>
      <c r="BI262" s="66"/>
    </row>
    <row r="263" spans="1:61" x14ac:dyDescent="0.25">
      <c r="A263" s="384"/>
      <c r="B263" s="66"/>
      <c r="C263" s="378" t="s">
        <v>290</v>
      </c>
      <c r="D263" s="316" t="s">
        <v>290</v>
      </c>
      <c r="E263" s="356" t="s">
        <v>290</v>
      </c>
      <c r="F263" s="356" t="s">
        <v>290</v>
      </c>
      <c r="G263" s="317" t="s">
        <v>290</v>
      </c>
      <c r="H263" s="136"/>
      <c r="I263" s="321" t="s">
        <v>290</v>
      </c>
      <c r="J263" s="66"/>
      <c r="K263" s="66"/>
      <c r="L263" s="321" t="s">
        <v>290</v>
      </c>
      <c r="M263" s="324" t="s">
        <v>290</v>
      </c>
      <c r="N263" s="317" t="s">
        <v>290</v>
      </c>
      <c r="O263" s="66"/>
      <c r="P263" s="327" t="s">
        <v>290</v>
      </c>
      <c r="Q263" s="328" t="s">
        <v>290</v>
      </c>
      <c r="R263" s="66"/>
      <c r="S263" s="333" t="s">
        <v>290</v>
      </c>
      <c r="T263" s="334" t="s">
        <v>290</v>
      </c>
      <c r="U263" s="66"/>
      <c r="V263" s="339" t="s">
        <v>290</v>
      </c>
      <c r="W263" s="340" t="s">
        <v>290</v>
      </c>
      <c r="X263" s="66"/>
      <c r="Y263" s="350" t="s">
        <v>290</v>
      </c>
      <c r="Z263" s="66"/>
      <c r="AA263" s="327" t="s">
        <v>290</v>
      </c>
      <c r="AB263" s="328" t="s">
        <v>290</v>
      </c>
      <c r="AC263" s="66"/>
      <c r="AD263" s="333" t="s">
        <v>290</v>
      </c>
      <c r="AE263" s="334" t="s">
        <v>290</v>
      </c>
      <c r="AF263" s="66"/>
      <c r="AG263" s="339" t="s">
        <v>290</v>
      </c>
      <c r="AH263" s="340" t="s">
        <v>290</v>
      </c>
      <c r="AI263" s="66"/>
      <c r="AJ263" s="350" t="s">
        <v>290</v>
      </c>
      <c r="AK263" s="66"/>
      <c r="AL263" s="327" t="s">
        <v>290</v>
      </c>
      <c r="AM263" s="328" t="s">
        <v>290</v>
      </c>
      <c r="AN263" s="66"/>
      <c r="AO263" s="333" t="s">
        <v>290</v>
      </c>
      <c r="AP263" s="334" t="s">
        <v>290</v>
      </c>
      <c r="AQ263" s="66"/>
      <c r="AR263" s="339" t="s">
        <v>290</v>
      </c>
      <c r="AS263" s="340" t="s">
        <v>290</v>
      </c>
      <c r="AT263" s="66"/>
      <c r="AU263" s="350" t="s">
        <v>290</v>
      </c>
      <c r="AV263" s="66"/>
      <c r="AW263" s="327" t="s">
        <v>290</v>
      </c>
      <c r="AX263" s="328" t="s">
        <v>290</v>
      </c>
      <c r="AY263" s="66"/>
      <c r="AZ263" s="333" t="s">
        <v>290</v>
      </c>
      <c r="BA263" s="334" t="s">
        <v>290</v>
      </c>
      <c r="BB263" s="66"/>
      <c r="BC263" s="339" t="s">
        <v>290</v>
      </c>
      <c r="BD263" s="340" t="s">
        <v>290</v>
      </c>
      <c r="BE263" s="66"/>
      <c r="BF263" s="350" t="s">
        <v>290</v>
      </c>
      <c r="BG263" s="66"/>
      <c r="BH263" s="384"/>
      <c r="BI263" s="66"/>
    </row>
    <row r="264" spans="1:61" x14ac:dyDescent="0.25">
      <c r="A264" s="384"/>
      <c r="B264" s="66"/>
      <c r="C264" s="378" t="s">
        <v>290</v>
      </c>
      <c r="D264" s="316" t="s">
        <v>290</v>
      </c>
      <c r="E264" s="356" t="s">
        <v>290</v>
      </c>
      <c r="F264" s="356" t="s">
        <v>290</v>
      </c>
      <c r="G264" s="317" t="s">
        <v>290</v>
      </c>
      <c r="H264" s="136"/>
      <c r="I264" s="321" t="s">
        <v>290</v>
      </c>
      <c r="J264" s="66"/>
      <c r="K264" s="66"/>
      <c r="L264" s="321" t="s">
        <v>290</v>
      </c>
      <c r="M264" s="324" t="s">
        <v>290</v>
      </c>
      <c r="N264" s="317" t="s">
        <v>290</v>
      </c>
      <c r="O264" s="66"/>
      <c r="P264" s="327" t="s">
        <v>290</v>
      </c>
      <c r="Q264" s="328" t="s">
        <v>290</v>
      </c>
      <c r="R264" s="66"/>
      <c r="S264" s="333" t="s">
        <v>290</v>
      </c>
      <c r="T264" s="334" t="s">
        <v>290</v>
      </c>
      <c r="U264" s="66"/>
      <c r="V264" s="339" t="s">
        <v>290</v>
      </c>
      <c r="W264" s="340" t="s">
        <v>290</v>
      </c>
      <c r="X264" s="66"/>
      <c r="Y264" s="350" t="s">
        <v>290</v>
      </c>
      <c r="Z264" s="66"/>
      <c r="AA264" s="327" t="s">
        <v>290</v>
      </c>
      <c r="AB264" s="328" t="s">
        <v>290</v>
      </c>
      <c r="AC264" s="66"/>
      <c r="AD264" s="333" t="s">
        <v>290</v>
      </c>
      <c r="AE264" s="334" t="s">
        <v>290</v>
      </c>
      <c r="AF264" s="66"/>
      <c r="AG264" s="339" t="s">
        <v>290</v>
      </c>
      <c r="AH264" s="340" t="s">
        <v>290</v>
      </c>
      <c r="AI264" s="66"/>
      <c r="AJ264" s="350" t="s">
        <v>290</v>
      </c>
      <c r="AK264" s="66"/>
      <c r="AL264" s="327" t="s">
        <v>290</v>
      </c>
      <c r="AM264" s="328" t="s">
        <v>290</v>
      </c>
      <c r="AN264" s="66"/>
      <c r="AO264" s="333" t="s">
        <v>290</v>
      </c>
      <c r="AP264" s="334" t="s">
        <v>290</v>
      </c>
      <c r="AQ264" s="66"/>
      <c r="AR264" s="339" t="s">
        <v>290</v>
      </c>
      <c r="AS264" s="340" t="s">
        <v>290</v>
      </c>
      <c r="AT264" s="66"/>
      <c r="AU264" s="350" t="s">
        <v>290</v>
      </c>
      <c r="AV264" s="66"/>
      <c r="AW264" s="327" t="s">
        <v>290</v>
      </c>
      <c r="AX264" s="328" t="s">
        <v>290</v>
      </c>
      <c r="AY264" s="66"/>
      <c r="AZ264" s="333" t="s">
        <v>290</v>
      </c>
      <c r="BA264" s="334" t="s">
        <v>290</v>
      </c>
      <c r="BB264" s="66"/>
      <c r="BC264" s="339" t="s">
        <v>290</v>
      </c>
      <c r="BD264" s="340" t="s">
        <v>290</v>
      </c>
      <c r="BE264" s="66"/>
      <c r="BF264" s="350" t="s">
        <v>290</v>
      </c>
      <c r="BG264" s="66"/>
      <c r="BH264" s="384"/>
      <c r="BI264" s="66"/>
    </row>
    <row r="265" spans="1:61" x14ac:dyDescent="0.25">
      <c r="A265" s="384"/>
      <c r="B265" s="66"/>
      <c r="C265" s="378" t="s">
        <v>290</v>
      </c>
      <c r="D265" s="316" t="s">
        <v>290</v>
      </c>
      <c r="E265" s="356" t="s">
        <v>290</v>
      </c>
      <c r="F265" s="356" t="s">
        <v>290</v>
      </c>
      <c r="G265" s="317" t="s">
        <v>290</v>
      </c>
      <c r="H265" s="136"/>
      <c r="I265" s="321" t="s">
        <v>290</v>
      </c>
      <c r="J265" s="66"/>
      <c r="K265" s="66"/>
      <c r="L265" s="321" t="s">
        <v>290</v>
      </c>
      <c r="M265" s="324" t="s">
        <v>290</v>
      </c>
      <c r="N265" s="317" t="s">
        <v>290</v>
      </c>
      <c r="O265" s="66"/>
      <c r="P265" s="327" t="s">
        <v>290</v>
      </c>
      <c r="Q265" s="328" t="s">
        <v>290</v>
      </c>
      <c r="R265" s="66"/>
      <c r="S265" s="333" t="s">
        <v>290</v>
      </c>
      <c r="T265" s="334" t="s">
        <v>290</v>
      </c>
      <c r="U265" s="66"/>
      <c r="V265" s="339" t="s">
        <v>290</v>
      </c>
      <c r="W265" s="340" t="s">
        <v>290</v>
      </c>
      <c r="X265" s="66"/>
      <c r="Y265" s="350" t="s">
        <v>290</v>
      </c>
      <c r="Z265" s="66"/>
      <c r="AA265" s="327" t="s">
        <v>290</v>
      </c>
      <c r="AB265" s="328" t="s">
        <v>290</v>
      </c>
      <c r="AC265" s="66"/>
      <c r="AD265" s="333" t="s">
        <v>290</v>
      </c>
      <c r="AE265" s="334" t="s">
        <v>290</v>
      </c>
      <c r="AF265" s="66"/>
      <c r="AG265" s="339" t="s">
        <v>290</v>
      </c>
      <c r="AH265" s="340" t="s">
        <v>290</v>
      </c>
      <c r="AI265" s="66"/>
      <c r="AJ265" s="350" t="s">
        <v>290</v>
      </c>
      <c r="AK265" s="66"/>
      <c r="AL265" s="327" t="s">
        <v>290</v>
      </c>
      <c r="AM265" s="328" t="s">
        <v>290</v>
      </c>
      <c r="AN265" s="66"/>
      <c r="AO265" s="333" t="s">
        <v>290</v>
      </c>
      <c r="AP265" s="334" t="s">
        <v>290</v>
      </c>
      <c r="AQ265" s="66"/>
      <c r="AR265" s="339" t="s">
        <v>290</v>
      </c>
      <c r="AS265" s="340" t="s">
        <v>290</v>
      </c>
      <c r="AT265" s="66"/>
      <c r="AU265" s="350" t="s">
        <v>290</v>
      </c>
      <c r="AV265" s="66"/>
      <c r="AW265" s="327" t="s">
        <v>290</v>
      </c>
      <c r="AX265" s="328" t="s">
        <v>290</v>
      </c>
      <c r="AY265" s="66"/>
      <c r="AZ265" s="333" t="s">
        <v>290</v>
      </c>
      <c r="BA265" s="334" t="s">
        <v>290</v>
      </c>
      <c r="BB265" s="66"/>
      <c r="BC265" s="339" t="s">
        <v>290</v>
      </c>
      <c r="BD265" s="340" t="s">
        <v>290</v>
      </c>
      <c r="BE265" s="66"/>
      <c r="BF265" s="350" t="s">
        <v>290</v>
      </c>
      <c r="BG265" s="66"/>
      <c r="BH265" s="384"/>
      <c r="BI265" s="66"/>
    </row>
    <row r="266" spans="1:61" x14ac:dyDescent="0.25">
      <c r="A266" s="384"/>
      <c r="B266" s="66"/>
      <c r="C266" s="378" t="s">
        <v>290</v>
      </c>
      <c r="D266" s="316" t="s">
        <v>290</v>
      </c>
      <c r="E266" s="356" t="s">
        <v>290</v>
      </c>
      <c r="F266" s="356" t="s">
        <v>290</v>
      </c>
      <c r="G266" s="317" t="s">
        <v>290</v>
      </c>
      <c r="H266" s="136"/>
      <c r="I266" s="321" t="s">
        <v>290</v>
      </c>
      <c r="J266" s="66"/>
      <c r="K266" s="66"/>
      <c r="L266" s="321" t="s">
        <v>290</v>
      </c>
      <c r="M266" s="324" t="s">
        <v>290</v>
      </c>
      <c r="N266" s="317" t="s">
        <v>290</v>
      </c>
      <c r="O266" s="66"/>
      <c r="P266" s="327" t="s">
        <v>290</v>
      </c>
      <c r="Q266" s="328" t="s">
        <v>290</v>
      </c>
      <c r="R266" s="66"/>
      <c r="S266" s="333" t="s">
        <v>290</v>
      </c>
      <c r="T266" s="334" t="s">
        <v>290</v>
      </c>
      <c r="U266" s="66"/>
      <c r="V266" s="339" t="s">
        <v>290</v>
      </c>
      <c r="W266" s="340" t="s">
        <v>290</v>
      </c>
      <c r="X266" s="66"/>
      <c r="Y266" s="350" t="s">
        <v>290</v>
      </c>
      <c r="Z266" s="66"/>
      <c r="AA266" s="327" t="s">
        <v>290</v>
      </c>
      <c r="AB266" s="328" t="s">
        <v>290</v>
      </c>
      <c r="AC266" s="66"/>
      <c r="AD266" s="333" t="s">
        <v>290</v>
      </c>
      <c r="AE266" s="334" t="s">
        <v>290</v>
      </c>
      <c r="AF266" s="66"/>
      <c r="AG266" s="339" t="s">
        <v>290</v>
      </c>
      <c r="AH266" s="340" t="s">
        <v>290</v>
      </c>
      <c r="AI266" s="66"/>
      <c r="AJ266" s="350" t="s">
        <v>290</v>
      </c>
      <c r="AK266" s="66"/>
      <c r="AL266" s="327" t="s">
        <v>290</v>
      </c>
      <c r="AM266" s="328" t="s">
        <v>290</v>
      </c>
      <c r="AN266" s="66"/>
      <c r="AO266" s="333" t="s">
        <v>290</v>
      </c>
      <c r="AP266" s="334" t="s">
        <v>290</v>
      </c>
      <c r="AQ266" s="66"/>
      <c r="AR266" s="339" t="s">
        <v>290</v>
      </c>
      <c r="AS266" s="340" t="s">
        <v>290</v>
      </c>
      <c r="AT266" s="66"/>
      <c r="AU266" s="350" t="s">
        <v>290</v>
      </c>
      <c r="AV266" s="66"/>
      <c r="AW266" s="327" t="s">
        <v>290</v>
      </c>
      <c r="AX266" s="328" t="s">
        <v>290</v>
      </c>
      <c r="AY266" s="66"/>
      <c r="AZ266" s="333" t="s">
        <v>290</v>
      </c>
      <c r="BA266" s="334" t="s">
        <v>290</v>
      </c>
      <c r="BB266" s="66"/>
      <c r="BC266" s="339" t="s">
        <v>290</v>
      </c>
      <c r="BD266" s="340" t="s">
        <v>290</v>
      </c>
      <c r="BE266" s="66"/>
      <c r="BF266" s="350" t="s">
        <v>290</v>
      </c>
      <c r="BG266" s="66"/>
      <c r="BH266" s="384"/>
      <c r="BI266" s="66"/>
    </row>
    <row r="267" spans="1:61" x14ac:dyDescent="0.25">
      <c r="A267" s="384"/>
      <c r="B267" s="66"/>
      <c r="C267" s="378" t="s">
        <v>290</v>
      </c>
      <c r="D267" s="316" t="s">
        <v>290</v>
      </c>
      <c r="E267" s="356" t="s">
        <v>290</v>
      </c>
      <c r="F267" s="356" t="s">
        <v>290</v>
      </c>
      <c r="G267" s="317" t="s">
        <v>290</v>
      </c>
      <c r="H267" s="136"/>
      <c r="I267" s="321" t="s">
        <v>290</v>
      </c>
      <c r="J267" s="66"/>
      <c r="K267" s="66"/>
      <c r="L267" s="321" t="s">
        <v>290</v>
      </c>
      <c r="M267" s="324" t="s">
        <v>290</v>
      </c>
      <c r="N267" s="317" t="s">
        <v>290</v>
      </c>
      <c r="O267" s="66"/>
      <c r="P267" s="327" t="s">
        <v>290</v>
      </c>
      <c r="Q267" s="328" t="s">
        <v>290</v>
      </c>
      <c r="R267" s="66"/>
      <c r="S267" s="333" t="s">
        <v>290</v>
      </c>
      <c r="T267" s="334" t="s">
        <v>290</v>
      </c>
      <c r="U267" s="66"/>
      <c r="V267" s="339" t="s">
        <v>290</v>
      </c>
      <c r="W267" s="340" t="s">
        <v>290</v>
      </c>
      <c r="X267" s="66"/>
      <c r="Y267" s="350" t="s">
        <v>290</v>
      </c>
      <c r="Z267" s="66"/>
      <c r="AA267" s="327" t="s">
        <v>290</v>
      </c>
      <c r="AB267" s="328" t="s">
        <v>290</v>
      </c>
      <c r="AC267" s="66"/>
      <c r="AD267" s="333" t="s">
        <v>290</v>
      </c>
      <c r="AE267" s="334" t="s">
        <v>290</v>
      </c>
      <c r="AF267" s="66"/>
      <c r="AG267" s="339" t="s">
        <v>290</v>
      </c>
      <c r="AH267" s="340" t="s">
        <v>290</v>
      </c>
      <c r="AI267" s="66"/>
      <c r="AJ267" s="350" t="s">
        <v>290</v>
      </c>
      <c r="AK267" s="66"/>
      <c r="AL267" s="327" t="s">
        <v>290</v>
      </c>
      <c r="AM267" s="328" t="s">
        <v>290</v>
      </c>
      <c r="AN267" s="66"/>
      <c r="AO267" s="333" t="s">
        <v>290</v>
      </c>
      <c r="AP267" s="334" t="s">
        <v>290</v>
      </c>
      <c r="AQ267" s="66"/>
      <c r="AR267" s="339" t="s">
        <v>290</v>
      </c>
      <c r="AS267" s="340" t="s">
        <v>290</v>
      </c>
      <c r="AT267" s="66"/>
      <c r="AU267" s="350" t="s">
        <v>290</v>
      </c>
      <c r="AV267" s="66"/>
      <c r="AW267" s="327" t="s">
        <v>290</v>
      </c>
      <c r="AX267" s="328" t="s">
        <v>290</v>
      </c>
      <c r="AY267" s="66"/>
      <c r="AZ267" s="333" t="s">
        <v>290</v>
      </c>
      <c r="BA267" s="334" t="s">
        <v>290</v>
      </c>
      <c r="BB267" s="66"/>
      <c r="BC267" s="339" t="s">
        <v>290</v>
      </c>
      <c r="BD267" s="340" t="s">
        <v>290</v>
      </c>
      <c r="BE267" s="66"/>
      <c r="BF267" s="350" t="s">
        <v>290</v>
      </c>
      <c r="BG267" s="66"/>
      <c r="BH267" s="384"/>
      <c r="BI267" s="66"/>
    </row>
    <row r="268" spans="1:61" x14ac:dyDescent="0.25">
      <c r="A268" s="384"/>
      <c r="B268" s="66"/>
      <c r="C268" s="378" t="s">
        <v>290</v>
      </c>
      <c r="D268" s="316" t="s">
        <v>290</v>
      </c>
      <c r="E268" s="356" t="s">
        <v>290</v>
      </c>
      <c r="F268" s="356" t="s">
        <v>290</v>
      </c>
      <c r="G268" s="317" t="s">
        <v>290</v>
      </c>
      <c r="H268" s="136"/>
      <c r="I268" s="321" t="s">
        <v>290</v>
      </c>
      <c r="J268" s="66"/>
      <c r="K268" s="66"/>
      <c r="L268" s="321" t="s">
        <v>290</v>
      </c>
      <c r="M268" s="324" t="s">
        <v>290</v>
      </c>
      <c r="N268" s="317" t="s">
        <v>290</v>
      </c>
      <c r="O268" s="66"/>
      <c r="P268" s="327" t="s">
        <v>290</v>
      </c>
      <c r="Q268" s="328" t="s">
        <v>290</v>
      </c>
      <c r="R268" s="66"/>
      <c r="S268" s="333" t="s">
        <v>290</v>
      </c>
      <c r="T268" s="334" t="s">
        <v>290</v>
      </c>
      <c r="U268" s="66"/>
      <c r="V268" s="339" t="s">
        <v>290</v>
      </c>
      <c r="W268" s="340" t="s">
        <v>290</v>
      </c>
      <c r="X268" s="66"/>
      <c r="Y268" s="350" t="s">
        <v>290</v>
      </c>
      <c r="Z268" s="66"/>
      <c r="AA268" s="327" t="s">
        <v>290</v>
      </c>
      <c r="AB268" s="328" t="s">
        <v>290</v>
      </c>
      <c r="AC268" s="66"/>
      <c r="AD268" s="333" t="s">
        <v>290</v>
      </c>
      <c r="AE268" s="334" t="s">
        <v>290</v>
      </c>
      <c r="AF268" s="66"/>
      <c r="AG268" s="339" t="s">
        <v>290</v>
      </c>
      <c r="AH268" s="340" t="s">
        <v>290</v>
      </c>
      <c r="AI268" s="66"/>
      <c r="AJ268" s="350" t="s">
        <v>290</v>
      </c>
      <c r="AK268" s="66"/>
      <c r="AL268" s="327" t="s">
        <v>290</v>
      </c>
      <c r="AM268" s="328" t="s">
        <v>290</v>
      </c>
      <c r="AN268" s="66"/>
      <c r="AO268" s="333" t="s">
        <v>290</v>
      </c>
      <c r="AP268" s="334" t="s">
        <v>290</v>
      </c>
      <c r="AQ268" s="66"/>
      <c r="AR268" s="339" t="s">
        <v>290</v>
      </c>
      <c r="AS268" s="340" t="s">
        <v>290</v>
      </c>
      <c r="AT268" s="66"/>
      <c r="AU268" s="350" t="s">
        <v>290</v>
      </c>
      <c r="AV268" s="66"/>
      <c r="AW268" s="327" t="s">
        <v>290</v>
      </c>
      <c r="AX268" s="328" t="s">
        <v>290</v>
      </c>
      <c r="AY268" s="66"/>
      <c r="AZ268" s="333" t="s">
        <v>290</v>
      </c>
      <c r="BA268" s="334" t="s">
        <v>290</v>
      </c>
      <c r="BB268" s="66"/>
      <c r="BC268" s="339" t="s">
        <v>290</v>
      </c>
      <c r="BD268" s="340" t="s">
        <v>290</v>
      </c>
      <c r="BE268" s="66"/>
      <c r="BF268" s="350" t="s">
        <v>290</v>
      </c>
      <c r="BG268" s="66"/>
      <c r="BH268" s="384"/>
      <c r="BI268" s="66"/>
    </row>
    <row r="269" spans="1:61" x14ac:dyDescent="0.25">
      <c r="A269" s="384"/>
      <c r="B269" s="66"/>
      <c r="C269" s="378" t="s">
        <v>290</v>
      </c>
      <c r="D269" s="316" t="s">
        <v>290</v>
      </c>
      <c r="E269" s="356" t="s">
        <v>290</v>
      </c>
      <c r="F269" s="356" t="s">
        <v>290</v>
      </c>
      <c r="G269" s="317" t="s">
        <v>290</v>
      </c>
      <c r="H269" s="136"/>
      <c r="I269" s="321" t="s">
        <v>290</v>
      </c>
      <c r="J269" s="66"/>
      <c r="K269" s="66"/>
      <c r="L269" s="321" t="s">
        <v>290</v>
      </c>
      <c r="M269" s="324" t="s">
        <v>290</v>
      </c>
      <c r="N269" s="317" t="s">
        <v>290</v>
      </c>
      <c r="O269" s="66"/>
      <c r="P269" s="327" t="s">
        <v>290</v>
      </c>
      <c r="Q269" s="328" t="s">
        <v>290</v>
      </c>
      <c r="R269" s="66"/>
      <c r="S269" s="333" t="s">
        <v>290</v>
      </c>
      <c r="T269" s="334" t="s">
        <v>290</v>
      </c>
      <c r="U269" s="66"/>
      <c r="V269" s="339" t="s">
        <v>290</v>
      </c>
      <c r="W269" s="340" t="s">
        <v>290</v>
      </c>
      <c r="X269" s="66"/>
      <c r="Y269" s="350" t="s">
        <v>290</v>
      </c>
      <c r="Z269" s="66"/>
      <c r="AA269" s="327" t="s">
        <v>290</v>
      </c>
      <c r="AB269" s="328" t="s">
        <v>290</v>
      </c>
      <c r="AC269" s="66"/>
      <c r="AD269" s="333" t="s">
        <v>290</v>
      </c>
      <c r="AE269" s="334" t="s">
        <v>290</v>
      </c>
      <c r="AF269" s="66"/>
      <c r="AG269" s="339" t="s">
        <v>290</v>
      </c>
      <c r="AH269" s="340" t="s">
        <v>290</v>
      </c>
      <c r="AI269" s="66"/>
      <c r="AJ269" s="350" t="s">
        <v>290</v>
      </c>
      <c r="AK269" s="66"/>
      <c r="AL269" s="327" t="s">
        <v>290</v>
      </c>
      <c r="AM269" s="328" t="s">
        <v>290</v>
      </c>
      <c r="AN269" s="66"/>
      <c r="AO269" s="333" t="s">
        <v>290</v>
      </c>
      <c r="AP269" s="334" t="s">
        <v>290</v>
      </c>
      <c r="AQ269" s="66"/>
      <c r="AR269" s="339" t="s">
        <v>290</v>
      </c>
      <c r="AS269" s="340" t="s">
        <v>290</v>
      </c>
      <c r="AT269" s="66"/>
      <c r="AU269" s="350" t="s">
        <v>290</v>
      </c>
      <c r="AV269" s="66"/>
      <c r="AW269" s="327" t="s">
        <v>290</v>
      </c>
      <c r="AX269" s="328" t="s">
        <v>290</v>
      </c>
      <c r="AY269" s="66"/>
      <c r="AZ269" s="333" t="s">
        <v>290</v>
      </c>
      <c r="BA269" s="334" t="s">
        <v>290</v>
      </c>
      <c r="BB269" s="66"/>
      <c r="BC269" s="339" t="s">
        <v>290</v>
      </c>
      <c r="BD269" s="340" t="s">
        <v>290</v>
      </c>
      <c r="BE269" s="66"/>
      <c r="BF269" s="350" t="s">
        <v>290</v>
      </c>
      <c r="BG269" s="66"/>
      <c r="BH269" s="384"/>
      <c r="BI269" s="66"/>
    </row>
    <row r="270" spans="1:61" x14ac:dyDescent="0.25">
      <c r="A270" s="384"/>
      <c r="B270" s="66"/>
      <c r="C270" s="378" t="s">
        <v>290</v>
      </c>
      <c r="D270" s="316" t="s">
        <v>290</v>
      </c>
      <c r="E270" s="356" t="s">
        <v>290</v>
      </c>
      <c r="F270" s="356" t="s">
        <v>290</v>
      </c>
      <c r="G270" s="317" t="s">
        <v>290</v>
      </c>
      <c r="H270" s="136"/>
      <c r="I270" s="321" t="s">
        <v>290</v>
      </c>
      <c r="J270" s="66"/>
      <c r="K270" s="66"/>
      <c r="L270" s="321" t="s">
        <v>290</v>
      </c>
      <c r="M270" s="324" t="s">
        <v>290</v>
      </c>
      <c r="N270" s="317" t="s">
        <v>290</v>
      </c>
      <c r="O270" s="66"/>
      <c r="P270" s="327" t="s">
        <v>290</v>
      </c>
      <c r="Q270" s="328" t="s">
        <v>290</v>
      </c>
      <c r="R270" s="66"/>
      <c r="S270" s="333" t="s">
        <v>290</v>
      </c>
      <c r="T270" s="334" t="s">
        <v>290</v>
      </c>
      <c r="U270" s="66"/>
      <c r="V270" s="339" t="s">
        <v>290</v>
      </c>
      <c r="W270" s="340" t="s">
        <v>290</v>
      </c>
      <c r="X270" s="66"/>
      <c r="Y270" s="350" t="s">
        <v>290</v>
      </c>
      <c r="Z270" s="66"/>
      <c r="AA270" s="327" t="s">
        <v>290</v>
      </c>
      <c r="AB270" s="328" t="s">
        <v>290</v>
      </c>
      <c r="AC270" s="66"/>
      <c r="AD270" s="333" t="s">
        <v>290</v>
      </c>
      <c r="AE270" s="334" t="s">
        <v>290</v>
      </c>
      <c r="AF270" s="66"/>
      <c r="AG270" s="339" t="s">
        <v>290</v>
      </c>
      <c r="AH270" s="340" t="s">
        <v>290</v>
      </c>
      <c r="AI270" s="66"/>
      <c r="AJ270" s="350" t="s">
        <v>290</v>
      </c>
      <c r="AK270" s="66"/>
      <c r="AL270" s="327" t="s">
        <v>290</v>
      </c>
      <c r="AM270" s="328" t="s">
        <v>290</v>
      </c>
      <c r="AN270" s="66"/>
      <c r="AO270" s="333" t="s">
        <v>290</v>
      </c>
      <c r="AP270" s="334" t="s">
        <v>290</v>
      </c>
      <c r="AQ270" s="66"/>
      <c r="AR270" s="339" t="s">
        <v>290</v>
      </c>
      <c r="AS270" s="340" t="s">
        <v>290</v>
      </c>
      <c r="AT270" s="66"/>
      <c r="AU270" s="350" t="s">
        <v>290</v>
      </c>
      <c r="AV270" s="66"/>
      <c r="AW270" s="327" t="s">
        <v>290</v>
      </c>
      <c r="AX270" s="328" t="s">
        <v>290</v>
      </c>
      <c r="AY270" s="66"/>
      <c r="AZ270" s="333" t="s">
        <v>290</v>
      </c>
      <c r="BA270" s="334" t="s">
        <v>290</v>
      </c>
      <c r="BB270" s="66"/>
      <c r="BC270" s="339" t="s">
        <v>290</v>
      </c>
      <c r="BD270" s="340" t="s">
        <v>290</v>
      </c>
      <c r="BE270" s="66"/>
      <c r="BF270" s="350" t="s">
        <v>290</v>
      </c>
      <c r="BG270" s="66"/>
      <c r="BH270" s="384"/>
      <c r="BI270" s="66"/>
    </row>
    <row r="271" spans="1:61" x14ac:dyDescent="0.25">
      <c r="A271" s="384"/>
      <c r="B271" s="66"/>
      <c r="C271" s="378" t="s">
        <v>290</v>
      </c>
      <c r="D271" s="316" t="s">
        <v>290</v>
      </c>
      <c r="E271" s="356" t="s">
        <v>290</v>
      </c>
      <c r="F271" s="356" t="s">
        <v>290</v>
      </c>
      <c r="G271" s="317" t="s">
        <v>290</v>
      </c>
      <c r="H271" s="136"/>
      <c r="I271" s="321" t="s">
        <v>290</v>
      </c>
      <c r="J271" s="66"/>
      <c r="K271" s="66"/>
      <c r="L271" s="321" t="s">
        <v>290</v>
      </c>
      <c r="M271" s="324" t="s">
        <v>290</v>
      </c>
      <c r="N271" s="317" t="s">
        <v>290</v>
      </c>
      <c r="O271" s="66"/>
      <c r="P271" s="327" t="s">
        <v>290</v>
      </c>
      <c r="Q271" s="328" t="s">
        <v>290</v>
      </c>
      <c r="R271" s="66"/>
      <c r="S271" s="333" t="s">
        <v>290</v>
      </c>
      <c r="T271" s="334" t="s">
        <v>290</v>
      </c>
      <c r="U271" s="66"/>
      <c r="V271" s="339" t="s">
        <v>290</v>
      </c>
      <c r="W271" s="340" t="s">
        <v>290</v>
      </c>
      <c r="X271" s="66"/>
      <c r="Y271" s="350" t="s">
        <v>290</v>
      </c>
      <c r="Z271" s="66"/>
      <c r="AA271" s="327" t="s">
        <v>290</v>
      </c>
      <c r="AB271" s="328" t="s">
        <v>290</v>
      </c>
      <c r="AC271" s="66"/>
      <c r="AD271" s="333" t="s">
        <v>290</v>
      </c>
      <c r="AE271" s="334" t="s">
        <v>290</v>
      </c>
      <c r="AF271" s="66"/>
      <c r="AG271" s="339" t="s">
        <v>290</v>
      </c>
      <c r="AH271" s="340" t="s">
        <v>290</v>
      </c>
      <c r="AI271" s="66"/>
      <c r="AJ271" s="350" t="s">
        <v>290</v>
      </c>
      <c r="AK271" s="66"/>
      <c r="AL271" s="327" t="s">
        <v>290</v>
      </c>
      <c r="AM271" s="328" t="s">
        <v>290</v>
      </c>
      <c r="AN271" s="66"/>
      <c r="AO271" s="333" t="s">
        <v>290</v>
      </c>
      <c r="AP271" s="334" t="s">
        <v>290</v>
      </c>
      <c r="AQ271" s="66"/>
      <c r="AR271" s="339" t="s">
        <v>290</v>
      </c>
      <c r="AS271" s="340" t="s">
        <v>290</v>
      </c>
      <c r="AT271" s="66"/>
      <c r="AU271" s="350" t="s">
        <v>290</v>
      </c>
      <c r="AV271" s="66"/>
      <c r="AW271" s="327" t="s">
        <v>290</v>
      </c>
      <c r="AX271" s="328" t="s">
        <v>290</v>
      </c>
      <c r="AY271" s="66"/>
      <c r="AZ271" s="333" t="s">
        <v>290</v>
      </c>
      <c r="BA271" s="334" t="s">
        <v>290</v>
      </c>
      <c r="BB271" s="66"/>
      <c r="BC271" s="339" t="s">
        <v>290</v>
      </c>
      <c r="BD271" s="340" t="s">
        <v>290</v>
      </c>
      <c r="BE271" s="66"/>
      <c r="BF271" s="350" t="s">
        <v>290</v>
      </c>
      <c r="BG271" s="66"/>
      <c r="BH271" s="384"/>
      <c r="BI271" s="66"/>
    </row>
    <row r="272" spans="1:61" x14ac:dyDescent="0.25">
      <c r="A272" s="384"/>
      <c r="B272" s="66"/>
      <c r="C272" s="378" t="s">
        <v>290</v>
      </c>
      <c r="D272" s="316" t="s">
        <v>290</v>
      </c>
      <c r="E272" s="356" t="s">
        <v>290</v>
      </c>
      <c r="F272" s="356" t="s">
        <v>290</v>
      </c>
      <c r="G272" s="317" t="s">
        <v>290</v>
      </c>
      <c r="H272" s="136"/>
      <c r="I272" s="321" t="s">
        <v>290</v>
      </c>
      <c r="J272" s="66"/>
      <c r="K272" s="66"/>
      <c r="L272" s="321" t="s">
        <v>290</v>
      </c>
      <c r="M272" s="324" t="s">
        <v>290</v>
      </c>
      <c r="N272" s="317" t="s">
        <v>290</v>
      </c>
      <c r="O272" s="66"/>
      <c r="P272" s="327" t="s">
        <v>290</v>
      </c>
      <c r="Q272" s="328" t="s">
        <v>290</v>
      </c>
      <c r="R272" s="66"/>
      <c r="S272" s="333" t="s">
        <v>290</v>
      </c>
      <c r="T272" s="334" t="s">
        <v>290</v>
      </c>
      <c r="U272" s="66"/>
      <c r="V272" s="339" t="s">
        <v>290</v>
      </c>
      <c r="W272" s="340" t="s">
        <v>290</v>
      </c>
      <c r="X272" s="66"/>
      <c r="Y272" s="350" t="s">
        <v>290</v>
      </c>
      <c r="Z272" s="66"/>
      <c r="AA272" s="327" t="s">
        <v>290</v>
      </c>
      <c r="AB272" s="328" t="s">
        <v>290</v>
      </c>
      <c r="AC272" s="66"/>
      <c r="AD272" s="333" t="s">
        <v>290</v>
      </c>
      <c r="AE272" s="334" t="s">
        <v>290</v>
      </c>
      <c r="AF272" s="66"/>
      <c r="AG272" s="339" t="s">
        <v>290</v>
      </c>
      <c r="AH272" s="340" t="s">
        <v>290</v>
      </c>
      <c r="AI272" s="66"/>
      <c r="AJ272" s="350" t="s">
        <v>290</v>
      </c>
      <c r="AK272" s="66"/>
      <c r="AL272" s="327" t="s">
        <v>290</v>
      </c>
      <c r="AM272" s="328" t="s">
        <v>290</v>
      </c>
      <c r="AN272" s="66"/>
      <c r="AO272" s="333" t="s">
        <v>290</v>
      </c>
      <c r="AP272" s="334" t="s">
        <v>290</v>
      </c>
      <c r="AQ272" s="66"/>
      <c r="AR272" s="339" t="s">
        <v>290</v>
      </c>
      <c r="AS272" s="340" t="s">
        <v>290</v>
      </c>
      <c r="AT272" s="66"/>
      <c r="AU272" s="350" t="s">
        <v>290</v>
      </c>
      <c r="AV272" s="66"/>
      <c r="AW272" s="327" t="s">
        <v>290</v>
      </c>
      <c r="AX272" s="328" t="s">
        <v>290</v>
      </c>
      <c r="AY272" s="66"/>
      <c r="AZ272" s="333" t="s">
        <v>290</v>
      </c>
      <c r="BA272" s="334" t="s">
        <v>290</v>
      </c>
      <c r="BB272" s="66"/>
      <c r="BC272" s="339" t="s">
        <v>290</v>
      </c>
      <c r="BD272" s="340" t="s">
        <v>290</v>
      </c>
      <c r="BE272" s="66"/>
      <c r="BF272" s="350" t="s">
        <v>290</v>
      </c>
      <c r="BG272" s="66"/>
      <c r="BH272" s="384"/>
      <c r="BI272" s="66"/>
    </row>
    <row r="273" spans="1:61" x14ac:dyDescent="0.25">
      <c r="A273" s="384"/>
      <c r="B273" s="66"/>
      <c r="C273" s="378" t="s">
        <v>290</v>
      </c>
      <c r="D273" s="316" t="s">
        <v>290</v>
      </c>
      <c r="E273" s="356" t="s">
        <v>290</v>
      </c>
      <c r="F273" s="356" t="s">
        <v>290</v>
      </c>
      <c r="G273" s="317" t="s">
        <v>290</v>
      </c>
      <c r="H273" s="136"/>
      <c r="I273" s="321" t="s">
        <v>290</v>
      </c>
      <c r="J273" s="66"/>
      <c r="K273" s="66"/>
      <c r="L273" s="321" t="s">
        <v>290</v>
      </c>
      <c r="M273" s="324" t="s">
        <v>290</v>
      </c>
      <c r="N273" s="317" t="s">
        <v>290</v>
      </c>
      <c r="O273" s="66"/>
      <c r="P273" s="327" t="s">
        <v>290</v>
      </c>
      <c r="Q273" s="328" t="s">
        <v>290</v>
      </c>
      <c r="R273" s="66"/>
      <c r="S273" s="333" t="s">
        <v>290</v>
      </c>
      <c r="T273" s="334" t="s">
        <v>290</v>
      </c>
      <c r="U273" s="66"/>
      <c r="V273" s="339" t="s">
        <v>290</v>
      </c>
      <c r="W273" s="340" t="s">
        <v>290</v>
      </c>
      <c r="X273" s="66"/>
      <c r="Y273" s="350" t="s">
        <v>290</v>
      </c>
      <c r="Z273" s="66"/>
      <c r="AA273" s="327" t="s">
        <v>290</v>
      </c>
      <c r="AB273" s="328" t="s">
        <v>290</v>
      </c>
      <c r="AC273" s="66"/>
      <c r="AD273" s="333" t="s">
        <v>290</v>
      </c>
      <c r="AE273" s="334" t="s">
        <v>290</v>
      </c>
      <c r="AF273" s="66"/>
      <c r="AG273" s="339" t="s">
        <v>290</v>
      </c>
      <c r="AH273" s="340" t="s">
        <v>290</v>
      </c>
      <c r="AI273" s="66"/>
      <c r="AJ273" s="350" t="s">
        <v>290</v>
      </c>
      <c r="AK273" s="66"/>
      <c r="AL273" s="327" t="s">
        <v>290</v>
      </c>
      <c r="AM273" s="328" t="s">
        <v>290</v>
      </c>
      <c r="AN273" s="66"/>
      <c r="AO273" s="333" t="s">
        <v>290</v>
      </c>
      <c r="AP273" s="334" t="s">
        <v>290</v>
      </c>
      <c r="AQ273" s="66"/>
      <c r="AR273" s="339" t="s">
        <v>290</v>
      </c>
      <c r="AS273" s="340" t="s">
        <v>290</v>
      </c>
      <c r="AT273" s="66"/>
      <c r="AU273" s="350" t="s">
        <v>290</v>
      </c>
      <c r="AV273" s="66"/>
      <c r="AW273" s="327" t="s">
        <v>290</v>
      </c>
      <c r="AX273" s="328" t="s">
        <v>290</v>
      </c>
      <c r="AY273" s="66"/>
      <c r="AZ273" s="333" t="s">
        <v>290</v>
      </c>
      <c r="BA273" s="334" t="s">
        <v>290</v>
      </c>
      <c r="BB273" s="66"/>
      <c r="BC273" s="339" t="s">
        <v>290</v>
      </c>
      <c r="BD273" s="340" t="s">
        <v>290</v>
      </c>
      <c r="BE273" s="66"/>
      <c r="BF273" s="350" t="s">
        <v>290</v>
      </c>
      <c r="BG273" s="66"/>
      <c r="BH273" s="384"/>
      <c r="BI273" s="66"/>
    </row>
    <row r="274" spans="1:61" x14ac:dyDescent="0.25">
      <c r="A274" s="384"/>
      <c r="B274" s="66"/>
      <c r="C274" s="378" t="s">
        <v>290</v>
      </c>
      <c r="D274" s="316" t="s">
        <v>290</v>
      </c>
      <c r="E274" s="356" t="s">
        <v>290</v>
      </c>
      <c r="F274" s="356" t="s">
        <v>290</v>
      </c>
      <c r="G274" s="317" t="s">
        <v>290</v>
      </c>
      <c r="H274" s="136"/>
      <c r="I274" s="321" t="s">
        <v>290</v>
      </c>
      <c r="J274" s="66"/>
      <c r="K274" s="66"/>
      <c r="L274" s="321" t="s">
        <v>290</v>
      </c>
      <c r="M274" s="324" t="s">
        <v>290</v>
      </c>
      <c r="N274" s="317" t="s">
        <v>290</v>
      </c>
      <c r="O274" s="66"/>
      <c r="P274" s="327" t="s">
        <v>290</v>
      </c>
      <c r="Q274" s="328" t="s">
        <v>290</v>
      </c>
      <c r="R274" s="66"/>
      <c r="S274" s="333" t="s">
        <v>290</v>
      </c>
      <c r="T274" s="334" t="s">
        <v>290</v>
      </c>
      <c r="U274" s="66"/>
      <c r="V274" s="339" t="s">
        <v>290</v>
      </c>
      <c r="W274" s="340" t="s">
        <v>290</v>
      </c>
      <c r="X274" s="66"/>
      <c r="Y274" s="350" t="s">
        <v>290</v>
      </c>
      <c r="Z274" s="66"/>
      <c r="AA274" s="327" t="s">
        <v>290</v>
      </c>
      <c r="AB274" s="328" t="s">
        <v>290</v>
      </c>
      <c r="AC274" s="66"/>
      <c r="AD274" s="333" t="s">
        <v>290</v>
      </c>
      <c r="AE274" s="334" t="s">
        <v>290</v>
      </c>
      <c r="AF274" s="66"/>
      <c r="AG274" s="339" t="s">
        <v>290</v>
      </c>
      <c r="AH274" s="340" t="s">
        <v>290</v>
      </c>
      <c r="AI274" s="66"/>
      <c r="AJ274" s="350" t="s">
        <v>290</v>
      </c>
      <c r="AK274" s="66"/>
      <c r="AL274" s="327" t="s">
        <v>290</v>
      </c>
      <c r="AM274" s="328" t="s">
        <v>290</v>
      </c>
      <c r="AN274" s="66"/>
      <c r="AO274" s="333" t="s">
        <v>290</v>
      </c>
      <c r="AP274" s="334" t="s">
        <v>290</v>
      </c>
      <c r="AQ274" s="66"/>
      <c r="AR274" s="339" t="s">
        <v>290</v>
      </c>
      <c r="AS274" s="340" t="s">
        <v>290</v>
      </c>
      <c r="AT274" s="66"/>
      <c r="AU274" s="350" t="s">
        <v>290</v>
      </c>
      <c r="AV274" s="66"/>
      <c r="AW274" s="327" t="s">
        <v>290</v>
      </c>
      <c r="AX274" s="328" t="s">
        <v>290</v>
      </c>
      <c r="AY274" s="66"/>
      <c r="AZ274" s="333" t="s">
        <v>290</v>
      </c>
      <c r="BA274" s="334" t="s">
        <v>290</v>
      </c>
      <c r="BB274" s="66"/>
      <c r="BC274" s="339" t="s">
        <v>290</v>
      </c>
      <c r="BD274" s="340" t="s">
        <v>290</v>
      </c>
      <c r="BE274" s="66"/>
      <c r="BF274" s="350" t="s">
        <v>290</v>
      </c>
      <c r="BG274" s="66"/>
      <c r="BH274" s="384"/>
      <c r="BI274" s="66"/>
    </row>
    <row r="275" spans="1:61" x14ac:dyDescent="0.25">
      <c r="A275" s="384"/>
      <c r="B275" s="66"/>
      <c r="C275" s="378" t="s">
        <v>290</v>
      </c>
      <c r="D275" s="316" t="s">
        <v>290</v>
      </c>
      <c r="E275" s="356" t="s">
        <v>290</v>
      </c>
      <c r="F275" s="356" t="s">
        <v>290</v>
      </c>
      <c r="G275" s="317" t="s">
        <v>290</v>
      </c>
      <c r="H275" s="136"/>
      <c r="I275" s="321" t="s">
        <v>290</v>
      </c>
      <c r="J275" s="66"/>
      <c r="K275" s="66"/>
      <c r="L275" s="321" t="s">
        <v>290</v>
      </c>
      <c r="M275" s="324" t="s">
        <v>290</v>
      </c>
      <c r="N275" s="317" t="s">
        <v>290</v>
      </c>
      <c r="O275" s="66"/>
      <c r="P275" s="327" t="s">
        <v>290</v>
      </c>
      <c r="Q275" s="328" t="s">
        <v>290</v>
      </c>
      <c r="R275" s="66"/>
      <c r="S275" s="333" t="s">
        <v>290</v>
      </c>
      <c r="T275" s="334" t="s">
        <v>290</v>
      </c>
      <c r="U275" s="66"/>
      <c r="V275" s="339" t="s">
        <v>290</v>
      </c>
      <c r="W275" s="340" t="s">
        <v>290</v>
      </c>
      <c r="X275" s="66"/>
      <c r="Y275" s="350" t="s">
        <v>290</v>
      </c>
      <c r="Z275" s="66"/>
      <c r="AA275" s="327" t="s">
        <v>290</v>
      </c>
      <c r="AB275" s="328" t="s">
        <v>290</v>
      </c>
      <c r="AC275" s="66"/>
      <c r="AD275" s="333" t="s">
        <v>290</v>
      </c>
      <c r="AE275" s="334" t="s">
        <v>290</v>
      </c>
      <c r="AF275" s="66"/>
      <c r="AG275" s="339" t="s">
        <v>290</v>
      </c>
      <c r="AH275" s="340" t="s">
        <v>290</v>
      </c>
      <c r="AI275" s="66"/>
      <c r="AJ275" s="350" t="s">
        <v>290</v>
      </c>
      <c r="AK275" s="66"/>
      <c r="AL275" s="327" t="s">
        <v>290</v>
      </c>
      <c r="AM275" s="328" t="s">
        <v>290</v>
      </c>
      <c r="AN275" s="66"/>
      <c r="AO275" s="333" t="s">
        <v>290</v>
      </c>
      <c r="AP275" s="334" t="s">
        <v>290</v>
      </c>
      <c r="AQ275" s="66"/>
      <c r="AR275" s="339" t="s">
        <v>290</v>
      </c>
      <c r="AS275" s="340" t="s">
        <v>290</v>
      </c>
      <c r="AT275" s="66"/>
      <c r="AU275" s="350" t="s">
        <v>290</v>
      </c>
      <c r="AV275" s="66"/>
      <c r="AW275" s="327" t="s">
        <v>290</v>
      </c>
      <c r="AX275" s="328" t="s">
        <v>290</v>
      </c>
      <c r="AY275" s="66"/>
      <c r="AZ275" s="333" t="s">
        <v>290</v>
      </c>
      <c r="BA275" s="334" t="s">
        <v>290</v>
      </c>
      <c r="BB275" s="66"/>
      <c r="BC275" s="339" t="s">
        <v>290</v>
      </c>
      <c r="BD275" s="340" t="s">
        <v>290</v>
      </c>
      <c r="BE275" s="66"/>
      <c r="BF275" s="350" t="s">
        <v>290</v>
      </c>
      <c r="BG275" s="66"/>
      <c r="BH275" s="384"/>
      <c r="BI275" s="66"/>
    </row>
    <row r="276" spans="1:61" x14ac:dyDescent="0.25">
      <c r="A276" s="384"/>
      <c r="B276" s="66"/>
      <c r="C276" s="378" t="s">
        <v>290</v>
      </c>
      <c r="D276" s="316" t="s">
        <v>290</v>
      </c>
      <c r="E276" s="356" t="s">
        <v>290</v>
      </c>
      <c r="F276" s="356" t="s">
        <v>290</v>
      </c>
      <c r="G276" s="317" t="s">
        <v>290</v>
      </c>
      <c r="H276" s="136"/>
      <c r="I276" s="321" t="s">
        <v>290</v>
      </c>
      <c r="J276" s="66"/>
      <c r="K276" s="66"/>
      <c r="L276" s="321" t="s">
        <v>290</v>
      </c>
      <c r="M276" s="324" t="s">
        <v>290</v>
      </c>
      <c r="N276" s="317" t="s">
        <v>290</v>
      </c>
      <c r="O276" s="66"/>
      <c r="P276" s="327" t="s">
        <v>290</v>
      </c>
      <c r="Q276" s="328" t="s">
        <v>290</v>
      </c>
      <c r="R276" s="66"/>
      <c r="S276" s="333" t="s">
        <v>290</v>
      </c>
      <c r="T276" s="334" t="s">
        <v>290</v>
      </c>
      <c r="U276" s="66"/>
      <c r="V276" s="339" t="s">
        <v>290</v>
      </c>
      <c r="W276" s="340" t="s">
        <v>290</v>
      </c>
      <c r="X276" s="66"/>
      <c r="Y276" s="350" t="s">
        <v>290</v>
      </c>
      <c r="Z276" s="66"/>
      <c r="AA276" s="327" t="s">
        <v>290</v>
      </c>
      <c r="AB276" s="328" t="s">
        <v>290</v>
      </c>
      <c r="AC276" s="66"/>
      <c r="AD276" s="333" t="s">
        <v>290</v>
      </c>
      <c r="AE276" s="334" t="s">
        <v>290</v>
      </c>
      <c r="AF276" s="66"/>
      <c r="AG276" s="339" t="s">
        <v>290</v>
      </c>
      <c r="AH276" s="340" t="s">
        <v>290</v>
      </c>
      <c r="AI276" s="66"/>
      <c r="AJ276" s="350" t="s">
        <v>290</v>
      </c>
      <c r="AK276" s="66"/>
      <c r="AL276" s="327" t="s">
        <v>290</v>
      </c>
      <c r="AM276" s="328" t="s">
        <v>290</v>
      </c>
      <c r="AN276" s="66"/>
      <c r="AO276" s="333" t="s">
        <v>290</v>
      </c>
      <c r="AP276" s="334" t="s">
        <v>290</v>
      </c>
      <c r="AQ276" s="66"/>
      <c r="AR276" s="339" t="s">
        <v>290</v>
      </c>
      <c r="AS276" s="340" t="s">
        <v>290</v>
      </c>
      <c r="AT276" s="66"/>
      <c r="AU276" s="350" t="s">
        <v>290</v>
      </c>
      <c r="AV276" s="66"/>
      <c r="AW276" s="327" t="s">
        <v>290</v>
      </c>
      <c r="AX276" s="328" t="s">
        <v>290</v>
      </c>
      <c r="AY276" s="66"/>
      <c r="AZ276" s="333" t="s">
        <v>290</v>
      </c>
      <c r="BA276" s="334" t="s">
        <v>290</v>
      </c>
      <c r="BB276" s="66"/>
      <c r="BC276" s="339" t="s">
        <v>290</v>
      </c>
      <c r="BD276" s="340" t="s">
        <v>290</v>
      </c>
      <c r="BE276" s="66"/>
      <c r="BF276" s="350" t="s">
        <v>290</v>
      </c>
      <c r="BG276" s="66"/>
      <c r="BH276" s="384"/>
      <c r="BI276" s="66"/>
    </row>
    <row r="277" spans="1:61" x14ac:dyDescent="0.25">
      <c r="A277" s="384"/>
      <c r="B277" s="66"/>
      <c r="C277" s="378" t="s">
        <v>290</v>
      </c>
      <c r="D277" s="316" t="s">
        <v>290</v>
      </c>
      <c r="E277" s="356" t="s">
        <v>290</v>
      </c>
      <c r="F277" s="356" t="s">
        <v>290</v>
      </c>
      <c r="G277" s="317" t="s">
        <v>290</v>
      </c>
      <c r="H277" s="136"/>
      <c r="I277" s="321" t="s">
        <v>290</v>
      </c>
      <c r="J277" s="66"/>
      <c r="K277" s="66"/>
      <c r="L277" s="321" t="s">
        <v>290</v>
      </c>
      <c r="M277" s="324" t="s">
        <v>290</v>
      </c>
      <c r="N277" s="317" t="s">
        <v>290</v>
      </c>
      <c r="O277" s="66"/>
      <c r="P277" s="327" t="s">
        <v>290</v>
      </c>
      <c r="Q277" s="328" t="s">
        <v>290</v>
      </c>
      <c r="R277" s="66"/>
      <c r="S277" s="333" t="s">
        <v>290</v>
      </c>
      <c r="T277" s="334" t="s">
        <v>290</v>
      </c>
      <c r="U277" s="66"/>
      <c r="V277" s="339" t="s">
        <v>290</v>
      </c>
      <c r="W277" s="340" t="s">
        <v>290</v>
      </c>
      <c r="X277" s="66"/>
      <c r="Y277" s="350" t="s">
        <v>290</v>
      </c>
      <c r="Z277" s="66"/>
      <c r="AA277" s="327" t="s">
        <v>290</v>
      </c>
      <c r="AB277" s="328" t="s">
        <v>290</v>
      </c>
      <c r="AC277" s="66"/>
      <c r="AD277" s="333" t="s">
        <v>290</v>
      </c>
      <c r="AE277" s="334" t="s">
        <v>290</v>
      </c>
      <c r="AF277" s="66"/>
      <c r="AG277" s="339" t="s">
        <v>290</v>
      </c>
      <c r="AH277" s="340" t="s">
        <v>290</v>
      </c>
      <c r="AI277" s="66"/>
      <c r="AJ277" s="350" t="s">
        <v>290</v>
      </c>
      <c r="AK277" s="66"/>
      <c r="AL277" s="327" t="s">
        <v>290</v>
      </c>
      <c r="AM277" s="328" t="s">
        <v>290</v>
      </c>
      <c r="AN277" s="66"/>
      <c r="AO277" s="333" t="s">
        <v>290</v>
      </c>
      <c r="AP277" s="334" t="s">
        <v>290</v>
      </c>
      <c r="AQ277" s="66"/>
      <c r="AR277" s="339" t="s">
        <v>290</v>
      </c>
      <c r="AS277" s="340" t="s">
        <v>290</v>
      </c>
      <c r="AT277" s="66"/>
      <c r="AU277" s="350" t="s">
        <v>290</v>
      </c>
      <c r="AV277" s="66"/>
      <c r="AW277" s="327" t="s">
        <v>290</v>
      </c>
      <c r="AX277" s="328" t="s">
        <v>290</v>
      </c>
      <c r="AY277" s="66"/>
      <c r="AZ277" s="333" t="s">
        <v>290</v>
      </c>
      <c r="BA277" s="334" t="s">
        <v>290</v>
      </c>
      <c r="BB277" s="66"/>
      <c r="BC277" s="339" t="s">
        <v>290</v>
      </c>
      <c r="BD277" s="340" t="s">
        <v>290</v>
      </c>
      <c r="BE277" s="66"/>
      <c r="BF277" s="350" t="s">
        <v>290</v>
      </c>
      <c r="BG277" s="66"/>
      <c r="BH277" s="384"/>
      <c r="BI277" s="66"/>
    </row>
    <row r="278" spans="1:61" x14ac:dyDescent="0.25">
      <c r="A278" s="384"/>
      <c r="B278" s="66"/>
      <c r="C278" s="378" t="s">
        <v>290</v>
      </c>
      <c r="D278" s="316" t="s">
        <v>290</v>
      </c>
      <c r="E278" s="356" t="s">
        <v>290</v>
      </c>
      <c r="F278" s="356" t="s">
        <v>290</v>
      </c>
      <c r="G278" s="317" t="s">
        <v>290</v>
      </c>
      <c r="H278" s="136"/>
      <c r="I278" s="321" t="s">
        <v>290</v>
      </c>
      <c r="J278" s="66"/>
      <c r="K278" s="66"/>
      <c r="L278" s="321" t="s">
        <v>290</v>
      </c>
      <c r="M278" s="324" t="s">
        <v>290</v>
      </c>
      <c r="N278" s="317" t="s">
        <v>290</v>
      </c>
      <c r="O278" s="66"/>
      <c r="P278" s="327" t="s">
        <v>290</v>
      </c>
      <c r="Q278" s="328" t="s">
        <v>290</v>
      </c>
      <c r="R278" s="66"/>
      <c r="S278" s="333" t="s">
        <v>290</v>
      </c>
      <c r="T278" s="334" t="s">
        <v>290</v>
      </c>
      <c r="U278" s="66"/>
      <c r="V278" s="339" t="s">
        <v>290</v>
      </c>
      <c r="W278" s="340" t="s">
        <v>290</v>
      </c>
      <c r="X278" s="66"/>
      <c r="Y278" s="350" t="s">
        <v>290</v>
      </c>
      <c r="Z278" s="66"/>
      <c r="AA278" s="327" t="s">
        <v>290</v>
      </c>
      <c r="AB278" s="328" t="s">
        <v>290</v>
      </c>
      <c r="AC278" s="66"/>
      <c r="AD278" s="333" t="s">
        <v>290</v>
      </c>
      <c r="AE278" s="334" t="s">
        <v>290</v>
      </c>
      <c r="AF278" s="66"/>
      <c r="AG278" s="339" t="s">
        <v>290</v>
      </c>
      <c r="AH278" s="340" t="s">
        <v>290</v>
      </c>
      <c r="AI278" s="66"/>
      <c r="AJ278" s="350" t="s">
        <v>290</v>
      </c>
      <c r="AK278" s="66"/>
      <c r="AL278" s="327" t="s">
        <v>290</v>
      </c>
      <c r="AM278" s="328" t="s">
        <v>290</v>
      </c>
      <c r="AN278" s="66"/>
      <c r="AO278" s="333" t="s">
        <v>290</v>
      </c>
      <c r="AP278" s="334" t="s">
        <v>290</v>
      </c>
      <c r="AQ278" s="66"/>
      <c r="AR278" s="339" t="s">
        <v>290</v>
      </c>
      <c r="AS278" s="340" t="s">
        <v>290</v>
      </c>
      <c r="AT278" s="66"/>
      <c r="AU278" s="350" t="s">
        <v>290</v>
      </c>
      <c r="AV278" s="66"/>
      <c r="AW278" s="327" t="s">
        <v>290</v>
      </c>
      <c r="AX278" s="328" t="s">
        <v>290</v>
      </c>
      <c r="AY278" s="66"/>
      <c r="AZ278" s="333" t="s">
        <v>290</v>
      </c>
      <c r="BA278" s="334" t="s">
        <v>290</v>
      </c>
      <c r="BB278" s="66"/>
      <c r="BC278" s="339" t="s">
        <v>290</v>
      </c>
      <c r="BD278" s="340" t="s">
        <v>290</v>
      </c>
      <c r="BE278" s="66"/>
      <c r="BF278" s="350" t="s">
        <v>290</v>
      </c>
      <c r="BG278" s="66"/>
      <c r="BH278" s="384"/>
      <c r="BI278" s="66"/>
    </row>
    <row r="279" spans="1:61" x14ac:dyDescent="0.25">
      <c r="A279" s="384"/>
      <c r="B279" s="66"/>
      <c r="C279" s="378" t="s">
        <v>290</v>
      </c>
      <c r="D279" s="316" t="s">
        <v>290</v>
      </c>
      <c r="E279" s="356" t="s">
        <v>290</v>
      </c>
      <c r="F279" s="356" t="s">
        <v>290</v>
      </c>
      <c r="G279" s="317" t="s">
        <v>290</v>
      </c>
      <c r="H279" s="136"/>
      <c r="I279" s="321" t="s">
        <v>290</v>
      </c>
      <c r="J279" s="66"/>
      <c r="K279" s="66"/>
      <c r="L279" s="321" t="s">
        <v>290</v>
      </c>
      <c r="M279" s="324" t="s">
        <v>290</v>
      </c>
      <c r="N279" s="317" t="s">
        <v>290</v>
      </c>
      <c r="O279" s="66"/>
      <c r="P279" s="327" t="s">
        <v>290</v>
      </c>
      <c r="Q279" s="328" t="s">
        <v>290</v>
      </c>
      <c r="R279" s="66"/>
      <c r="S279" s="333" t="s">
        <v>290</v>
      </c>
      <c r="T279" s="334" t="s">
        <v>290</v>
      </c>
      <c r="U279" s="66"/>
      <c r="V279" s="339" t="s">
        <v>290</v>
      </c>
      <c r="W279" s="340" t="s">
        <v>290</v>
      </c>
      <c r="X279" s="66"/>
      <c r="Y279" s="350" t="s">
        <v>290</v>
      </c>
      <c r="Z279" s="66"/>
      <c r="AA279" s="327" t="s">
        <v>290</v>
      </c>
      <c r="AB279" s="328" t="s">
        <v>290</v>
      </c>
      <c r="AC279" s="66"/>
      <c r="AD279" s="333" t="s">
        <v>290</v>
      </c>
      <c r="AE279" s="334" t="s">
        <v>290</v>
      </c>
      <c r="AF279" s="66"/>
      <c r="AG279" s="339" t="s">
        <v>290</v>
      </c>
      <c r="AH279" s="340" t="s">
        <v>290</v>
      </c>
      <c r="AI279" s="66"/>
      <c r="AJ279" s="350" t="s">
        <v>290</v>
      </c>
      <c r="AK279" s="66"/>
      <c r="AL279" s="327" t="s">
        <v>290</v>
      </c>
      <c r="AM279" s="328" t="s">
        <v>290</v>
      </c>
      <c r="AN279" s="66"/>
      <c r="AO279" s="333" t="s">
        <v>290</v>
      </c>
      <c r="AP279" s="334" t="s">
        <v>290</v>
      </c>
      <c r="AQ279" s="66"/>
      <c r="AR279" s="339" t="s">
        <v>290</v>
      </c>
      <c r="AS279" s="340" t="s">
        <v>290</v>
      </c>
      <c r="AT279" s="66"/>
      <c r="AU279" s="350" t="s">
        <v>290</v>
      </c>
      <c r="AV279" s="66"/>
      <c r="AW279" s="327" t="s">
        <v>290</v>
      </c>
      <c r="AX279" s="328" t="s">
        <v>290</v>
      </c>
      <c r="AY279" s="66"/>
      <c r="AZ279" s="333" t="s">
        <v>290</v>
      </c>
      <c r="BA279" s="334" t="s">
        <v>290</v>
      </c>
      <c r="BB279" s="66"/>
      <c r="BC279" s="339" t="s">
        <v>290</v>
      </c>
      <c r="BD279" s="340" t="s">
        <v>290</v>
      </c>
      <c r="BE279" s="66"/>
      <c r="BF279" s="350" t="s">
        <v>290</v>
      </c>
      <c r="BG279" s="66"/>
      <c r="BH279" s="384"/>
      <c r="BI279" s="66"/>
    </row>
    <row r="280" spans="1:61" x14ac:dyDescent="0.25">
      <c r="A280" s="384"/>
      <c r="B280" s="66"/>
      <c r="C280" s="378" t="s">
        <v>290</v>
      </c>
      <c r="D280" s="316" t="s">
        <v>290</v>
      </c>
      <c r="E280" s="356" t="s">
        <v>290</v>
      </c>
      <c r="F280" s="356" t="s">
        <v>290</v>
      </c>
      <c r="G280" s="317" t="s">
        <v>290</v>
      </c>
      <c r="H280" s="136"/>
      <c r="I280" s="321" t="s">
        <v>290</v>
      </c>
      <c r="J280" s="66"/>
      <c r="K280" s="66"/>
      <c r="L280" s="321" t="s">
        <v>290</v>
      </c>
      <c r="M280" s="324" t="s">
        <v>290</v>
      </c>
      <c r="N280" s="317" t="s">
        <v>290</v>
      </c>
      <c r="O280" s="66"/>
      <c r="P280" s="327" t="s">
        <v>290</v>
      </c>
      <c r="Q280" s="328" t="s">
        <v>290</v>
      </c>
      <c r="R280" s="66"/>
      <c r="S280" s="333" t="s">
        <v>290</v>
      </c>
      <c r="T280" s="334" t="s">
        <v>290</v>
      </c>
      <c r="U280" s="66"/>
      <c r="V280" s="339" t="s">
        <v>290</v>
      </c>
      <c r="W280" s="340" t="s">
        <v>290</v>
      </c>
      <c r="X280" s="66"/>
      <c r="Y280" s="350" t="s">
        <v>290</v>
      </c>
      <c r="Z280" s="66"/>
      <c r="AA280" s="327" t="s">
        <v>290</v>
      </c>
      <c r="AB280" s="328" t="s">
        <v>290</v>
      </c>
      <c r="AC280" s="66"/>
      <c r="AD280" s="333" t="s">
        <v>290</v>
      </c>
      <c r="AE280" s="334" t="s">
        <v>290</v>
      </c>
      <c r="AF280" s="66"/>
      <c r="AG280" s="339" t="s">
        <v>290</v>
      </c>
      <c r="AH280" s="340" t="s">
        <v>290</v>
      </c>
      <c r="AI280" s="66"/>
      <c r="AJ280" s="350" t="s">
        <v>290</v>
      </c>
      <c r="AK280" s="66"/>
      <c r="AL280" s="327" t="s">
        <v>290</v>
      </c>
      <c r="AM280" s="328" t="s">
        <v>290</v>
      </c>
      <c r="AN280" s="66"/>
      <c r="AO280" s="333" t="s">
        <v>290</v>
      </c>
      <c r="AP280" s="334" t="s">
        <v>290</v>
      </c>
      <c r="AQ280" s="66"/>
      <c r="AR280" s="339" t="s">
        <v>290</v>
      </c>
      <c r="AS280" s="340" t="s">
        <v>290</v>
      </c>
      <c r="AT280" s="66"/>
      <c r="AU280" s="350" t="s">
        <v>290</v>
      </c>
      <c r="AV280" s="66"/>
      <c r="AW280" s="327" t="s">
        <v>290</v>
      </c>
      <c r="AX280" s="328" t="s">
        <v>290</v>
      </c>
      <c r="AY280" s="66"/>
      <c r="AZ280" s="333" t="s">
        <v>290</v>
      </c>
      <c r="BA280" s="334" t="s">
        <v>290</v>
      </c>
      <c r="BB280" s="66"/>
      <c r="BC280" s="339" t="s">
        <v>290</v>
      </c>
      <c r="BD280" s="340" t="s">
        <v>290</v>
      </c>
      <c r="BE280" s="66"/>
      <c r="BF280" s="350" t="s">
        <v>290</v>
      </c>
      <c r="BG280" s="66"/>
      <c r="BH280" s="384"/>
      <c r="BI280" s="66"/>
    </row>
    <row r="281" spans="1:61" x14ac:dyDescent="0.25">
      <c r="A281" s="384"/>
      <c r="B281" s="66"/>
      <c r="C281" s="378" t="s">
        <v>290</v>
      </c>
      <c r="D281" s="316" t="s">
        <v>290</v>
      </c>
      <c r="E281" s="356" t="s">
        <v>290</v>
      </c>
      <c r="F281" s="356" t="s">
        <v>290</v>
      </c>
      <c r="G281" s="317" t="s">
        <v>290</v>
      </c>
      <c r="H281" s="136"/>
      <c r="I281" s="321" t="s">
        <v>290</v>
      </c>
      <c r="J281" s="66"/>
      <c r="K281" s="66"/>
      <c r="L281" s="321" t="s">
        <v>290</v>
      </c>
      <c r="M281" s="324" t="s">
        <v>290</v>
      </c>
      <c r="N281" s="317" t="s">
        <v>290</v>
      </c>
      <c r="O281" s="66"/>
      <c r="P281" s="327" t="s">
        <v>290</v>
      </c>
      <c r="Q281" s="328" t="s">
        <v>290</v>
      </c>
      <c r="R281" s="66"/>
      <c r="S281" s="333" t="s">
        <v>290</v>
      </c>
      <c r="T281" s="334" t="s">
        <v>290</v>
      </c>
      <c r="U281" s="66"/>
      <c r="V281" s="339" t="s">
        <v>290</v>
      </c>
      <c r="W281" s="340" t="s">
        <v>290</v>
      </c>
      <c r="X281" s="66"/>
      <c r="Y281" s="350" t="s">
        <v>290</v>
      </c>
      <c r="Z281" s="66"/>
      <c r="AA281" s="327" t="s">
        <v>290</v>
      </c>
      <c r="AB281" s="328" t="s">
        <v>290</v>
      </c>
      <c r="AC281" s="66"/>
      <c r="AD281" s="333" t="s">
        <v>290</v>
      </c>
      <c r="AE281" s="334" t="s">
        <v>290</v>
      </c>
      <c r="AF281" s="66"/>
      <c r="AG281" s="339" t="s">
        <v>290</v>
      </c>
      <c r="AH281" s="340" t="s">
        <v>290</v>
      </c>
      <c r="AI281" s="66"/>
      <c r="AJ281" s="350" t="s">
        <v>290</v>
      </c>
      <c r="AK281" s="66"/>
      <c r="AL281" s="327" t="s">
        <v>290</v>
      </c>
      <c r="AM281" s="328" t="s">
        <v>290</v>
      </c>
      <c r="AN281" s="66"/>
      <c r="AO281" s="333" t="s">
        <v>290</v>
      </c>
      <c r="AP281" s="334" t="s">
        <v>290</v>
      </c>
      <c r="AQ281" s="66"/>
      <c r="AR281" s="339" t="s">
        <v>290</v>
      </c>
      <c r="AS281" s="340" t="s">
        <v>290</v>
      </c>
      <c r="AT281" s="66"/>
      <c r="AU281" s="350" t="s">
        <v>290</v>
      </c>
      <c r="AV281" s="66"/>
      <c r="AW281" s="327" t="s">
        <v>290</v>
      </c>
      <c r="AX281" s="328" t="s">
        <v>290</v>
      </c>
      <c r="AY281" s="66"/>
      <c r="AZ281" s="333" t="s">
        <v>290</v>
      </c>
      <c r="BA281" s="334" t="s">
        <v>290</v>
      </c>
      <c r="BB281" s="66"/>
      <c r="BC281" s="339" t="s">
        <v>290</v>
      </c>
      <c r="BD281" s="340" t="s">
        <v>290</v>
      </c>
      <c r="BE281" s="66"/>
      <c r="BF281" s="350" t="s">
        <v>290</v>
      </c>
      <c r="BG281" s="66"/>
      <c r="BH281" s="384"/>
      <c r="BI281" s="66"/>
    </row>
    <row r="282" spans="1:61" x14ac:dyDescent="0.25">
      <c r="A282" s="384"/>
      <c r="B282" s="66"/>
      <c r="C282" s="378" t="s">
        <v>290</v>
      </c>
      <c r="D282" s="316" t="s">
        <v>290</v>
      </c>
      <c r="E282" s="356" t="s">
        <v>290</v>
      </c>
      <c r="F282" s="356" t="s">
        <v>290</v>
      </c>
      <c r="G282" s="317" t="s">
        <v>290</v>
      </c>
      <c r="H282" s="136"/>
      <c r="I282" s="321" t="s">
        <v>290</v>
      </c>
      <c r="J282" s="66"/>
      <c r="K282" s="66"/>
      <c r="L282" s="321" t="s">
        <v>290</v>
      </c>
      <c r="M282" s="324" t="s">
        <v>290</v>
      </c>
      <c r="N282" s="317" t="s">
        <v>290</v>
      </c>
      <c r="O282" s="66"/>
      <c r="P282" s="327" t="s">
        <v>290</v>
      </c>
      <c r="Q282" s="328" t="s">
        <v>290</v>
      </c>
      <c r="R282" s="66"/>
      <c r="S282" s="333" t="s">
        <v>290</v>
      </c>
      <c r="T282" s="334" t="s">
        <v>290</v>
      </c>
      <c r="U282" s="66"/>
      <c r="V282" s="339" t="s">
        <v>290</v>
      </c>
      <c r="W282" s="340" t="s">
        <v>290</v>
      </c>
      <c r="X282" s="66"/>
      <c r="Y282" s="350" t="s">
        <v>290</v>
      </c>
      <c r="Z282" s="66"/>
      <c r="AA282" s="327" t="s">
        <v>290</v>
      </c>
      <c r="AB282" s="328" t="s">
        <v>290</v>
      </c>
      <c r="AC282" s="66"/>
      <c r="AD282" s="333" t="s">
        <v>290</v>
      </c>
      <c r="AE282" s="334" t="s">
        <v>290</v>
      </c>
      <c r="AF282" s="66"/>
      <c r="AG282" s="339" t="s">
        <v>290</v>
      </c>
      <c r="AH282" s="340" t="s">
        <v>290</v>
      </c>
      <c r="AI282" s="66"/>
      <c r="AJ282" s="350" t="s">
        <v>290</v>
      </c>
      <c r="AK282" s="66"/>
      <c r="AL282" s="327" t="s">
        <v>290</v>
      </c>
      <c r="AM282" s="328" t="s">
        <v>290</v>
      </c>
      <c r="AN282" s="66"/>
      <c r="AO282" s="333" t="s">
        <v>290</v>
      </c>
      <c r="AP282" s="334" t="s">
        <v>290</v>
      </c>
      <c r="AQ282" s="66"/>
      <c r="AR282" s="339" t="s">
        <v>290</v>
      </c>
      <c r="AS282" s="340" t="s">
        <v>290</v>
      </c>
      <c r="AT282" s="66"/>
      <c r="AU282" s="350" t="s">
        <v>290</v>
      </c>
      <c r="AV282" s="66"/>
      <c r="AW282" s="327" t="s">
        <v>290</v>
      </c>
      <c r="AX282" s="328" t="s">
        <v>290</v>
      </c>
      <c r="AY282" s="66"/>
      <c r="AZ282" s="333" t="s">
        <v>290</v>
      </c>
      <c r="BA282" s="334" t="s">
        <v>290</v>
      </c>
      <c r="BB282" s="66"/>
      <c r="BC282" s="339" t="s">
        <v>290</v>
      </c>
      <c r="BD282" s="340" t="s">
        <v>290</v>
      </c>
      <c r="BE282" s="66"/>
      <c r="BF282" s="350" t="s">
        <v>290</v>
      </c>
      <c r="BG282" s="66"/>
      <c r="BH282" s="384"/>
      <c r="BI282" s="66"/>
    </row>
    <row r="283" spans="1:61" x14ac:dyDescent="0.25">
      <c r="A283" s="384"/>
      <c r="B283" s="66"/>
      <c r="C283" s="378" t="s">
        <v>290</v>
      </c>
      <c r="D283" s="316" t="s">
        <v>290</v>
      </c>
      <c r="E283" s="356" t="s">
        <v>290</v>
      </c>
      <c r="F283" s="356" t="s">
        <v>290</v>
      </c>
      <c r="G283" s="317" t="s">
        <v>290</v>
      </c>
      <c r="H283" s="136"/>
      <c r="I283" s="321" t="s">
        <v>290</v>
      </c>
      <c r="J283" s="66"/>
      <c r="K283" s="66"/>
      <c r="L283" s="321" t="s">
        <v>290</v>
      </c>
      <c r="M283" s="324" t="s">
        <v>290</v>
      </c>
      <c r="N283" s="317" t="s">
        <v>290</v>
      </c>
      <c r="O283" s="66"/>
      <c r="P283" s="327" t="s">
        <v>290</v>
      </c>
      <c r="Q283" s="328" t="s">
        <v>290</v>
      </c>
      <c r="R283" s="66"/>
      <c r="S283" s="333" t="s">
        <v>290</v>
      </c>
      <c r="T283" s="334" t="s">
        <v>290</v>
      </c>
      <c r="U283" s="66"/>
      <c r="V283" s="339" t="s">
        <v>290</v>
      </c>
      <c r="W283" s="340" t="s">
        <v>290</v>
      </c>
      <c r="X283" s="66"/>
      <c r="Y283" s="350" t="s">
        <v>290</v>
      </c>
      <c r="Z283" s="66"/>
      <c r="AA283" s="327" t="s">
        <v>290</v>
      </c>
      <c r="AB283" s="328" t="s">
        <v>290</v>
      </c>
      <c r="AC283" s="66"/>
      <c r="AD283" s="333" t="s">
        <v>290</v>
      </c>
      <c r="AE283" s="334" t="s">
        <v>290</v>
      </c>
      <c r="AF283" s="66"/>
      <c r="AG283" s="339" t="s">
        <v>290</v>
      </c>
      <c r="AH283" s="340" t="s">
        <v>290</v>
      </c>
      <c r="AI283" s="66"/>
      <c r="AJ283" s="350" t="s">
        <v>290</v>
      </c>
      <c r="AK283" s="66"/>
      <c r="AL283" s="327" t="s">
        <v>290</v>
      </c>
      <c r="AM283" s="328" t="s">
        <v>290</v>
      </c>
      <c r="AN283" s="66"/>
      <c r="AO283" s="333" t="s">
        <v>290</v>
      </c>
      <c r="AP283" s="334" t="s">
        <v>290</v>
      </c>
      <c r="AQ283" s="66"/>
      <c r="AR283" s="339" t="s">
        <v>290</v>
      </c>
      <c r="AS283" s="340" t="s">
        <v>290</v>
      </c>
      <c r="AT283" s="66"/>
      <c r="AU283" s="350" t="s">
        <v>290</v>
      </c>
      <c r="AV283" s="66"/>
      <c r="AW283" s="327" t="s">
        <v>290</v>
      </c>
      <c r="AX283" s="328" t="s">
        <v>290</v>
      </c>
      <c r="AY283" s="66"/>
      <c r="AZ283" s="333" t="s">
        <v>290</v>
      </c>
      <c r="BA283" s="334" t="s">
        <v>290</v>
      </c>
      <c r="BB283" s="66"/>
      <c r="BC283" s="339" t="s">
        <v>290</v>
      </c>
      <c r="BD283" s="340" t="s">
        <v>290</v>
      </c>
      <c r="BE283" s="66"/>
      <c r="BF283" s="350" t="s">
        <v>290</v>
      </c>
      <c r="BG283" s="66"/>
      <c r="BH283" s="384"/>
      <c r="BI283" s="66"/>
    </row>
    <row r="284" spans="1:61" x14ac:dyDescent="0.25">
      <c r="A284" s="384"/>
      <c r="B284" s="66"/>
      <c r="C284" s="378" t="s">
        <v>290</v>
      </c>
      <c r="D284" s="316" t="s">
        <v>290</v>
      </c>
      <c r="E284" s="356" t="s">
        <v>290</v>
      </c>
      <c r="F284" s="356" t="s">
        <v>290</v>
      </c>
      <c r="G284" s="317" t="s">
        <v>290</v>
      </c>
      <c r="H284" s="136"/>
      <c r="I284" s="321" t="s">
        <v>290</v>
      </c>
      <c r="J284" s="66"/>
      <c r="K284" s="66"/>
      <c r="L284" s="321" t="s">
        <v>290</v>
      </c>
      <c r="M284" s="324" t="s">
        <v>290</v>
      </c>
      <c r="N284" s="317" t="s">
        <v>290</v>
      </c>
      <c r="O284" s="66"/>
      <c r="P284" s="327" t="s">
        <v>290</v>
      </c>
      <c r="Q284" s="328" t="s">
        <v>290</v>
      </c>
      <c r="R284" s="66"/>
      <c r="S284" s="333" t="s">
        <v>290</v>
      </c>
      <c r="T284" s="334" t="s">
        <v>290</v>
      </c>
      <c r="U284" s="66"/>
      <c r="V284" s="339" t="s">
        <v>290</v>
      </c>
      <c r="W284" s="340" t="s">
        <v>290</v>
      </c>
      <c r="X284" s="66"/>
      <c r="Y284" s="350" t="s">
        <v>290</v>
      </c>
      <c r="Z284" s="66"/>
      <c r="AA284" s="327" t="s">
        <v>290</v>
      </c>
      <c r="AB284" s="328" t="s">
        <v>290</v>
      </c>
      <c r="AC284" s="66"/>
      <c r="AD284" s="333" t="s">
        <v>290</v>
      </c>
      <c r="AE284" s="334" t="s">
        <v>290</v>
      </c>
      <c r="AF284" s="66"/>
      <c r="AG284" s="339" t="s">
        <v>290</v>
      </c>
      <c r="AH284" s="340" t="s">
        <v>290</v>
      </c>
      <c r="AI284" s="66"/>
      <c r="AJ284" s="350" t="s">
        <v>290</v>
      </c>
      <c r="AK284" s="66"/>
      <c r="AL284" s="327" t="s">
        <v>290</v>
      </c>
      <c r="AM284" s="328" t="s">
        <v>290</v>
      </c>
      <c r="AN284" s="66"/>
      <c r="AO284" s="333" t="s">
        <v>290</v>
      </c>
      <c r="AP284" s="334" t="s">
        <v>290</v>
      </c>
      <c r="AQ284" s="66"/>
      <c r="AR284" s="339" t="s">
        <v>290</v>
      </c>
      <c r="AS284" s="340" t="s">
        <v>290</v>
      </c>
      <c r="AT284" s="66"/>
      <c r="AU284" s="350" t="s">
        <v>290</v>
      </c>
      <c r="AV284" s="66"/>
      <c r="AW284" s="327" t="s">
        <v>290</v>
      </c>
      <c r="AX284" s="328" t="s">
        <v>290</v>
      </c>
      <c r="AY284" s="66"/>
      <c r="AZ284" s="333" t="s">
        <v>290</v>
      </c>
      <c r="BA284" s="334" t="s">
        <v>290</v>
      </c>
      <c r="BB284" s="66"/>
      <c r="BC284" s="339" t="s">
        <v>290</v>
      </c>
      <c r="BD284" s="340" t="s">
        <v>290</v>
      </c>
      <c r="BE284" s="66"/>
      <c r="BF284" s="350" t="s">
        <v>290</v>
      </c>
      <c r="BG284" s="66"/>
      <c r="BH284" s="384"/>
      <c r="BI284" s="66"/>
    </row>
    <row r="285" spans="1:61" x14ac:dyDescent="0.25">
      <c r="A285" s="384"/>
      <c r="B285" s="66"/>
      <c r="C285" s="378" t="s">
        <v>290</v>
      </c>
      <c r="D285" s="316" t="s">
        <v>290</v>
      </c>
      <c r="E285" s="356" t="s">
        <v>290</v>
      </c>
      <c r="F285" s="356" t="s">
        <v>290</v>
      </c>
      <c r="G285" s="317" t="s">
        <v>290</v>
      </c>
      <c r="H285" s="136"/>
      <c r="I285" s="321" t="s">
        <v>290</v>
      </c>
      <c r="J285" s="66"/>
      <c r="K285" s="66"/>
      <c r="L285" s="321" t="s">
        <v>290</v>
      </c>
      <c r="M285" s="324" t="s">
        <v>290</v>
      </c>
      <c r="N285" s="317" t="s">
        <v>290</v>
      </c>
      <c r="O285" s="66"/>
      <c r="P285" s="327" t="s">
        <v>290</v>
      </c>
      <c r="Q285" s="328" t="s">
        <v>290</v>
      </c>
      <c r="R285" s="66"/>
      <c r="S285" s="333" t="s">
        <v>290</v>
      </c>
      <c r="T285" s="334" t="s">
        <v>290</v>
      </c>
      <c r="U285" s="66"/>
      <c r="V285" s="339" t="s">
        <v>290</v>
      </c>
      <c r="W285" s="340" t="s">
        <v>290</v>
      </c>
      <c r="X285" s="66"/>
      <c r="Y285" s="350" t="s">
        <v>290</v>
      </c>
      <c r="Z285" s="66"/>
      <c r="AA285" s="327" t="s">
        <v>290</v>
      </c>
      <c r="AB285" s="328" t="s">
        <v>290</v>
      </c>
      <c r="AC285" s="66"/>
      <c r="AD285" s="333" t="s">
        <v>290</v>
      </c>
      <c r="AE285" s="334" t="s">
        <v>290</v>
      </c>
      <c r="AF285" s="66"/>
      <c r="AG285" s="339" t="s">
        <v>290</v>
      </c>
      <c r="AH285" s="340" t="s">
        <v>290</v>
      </c>
      <c r="AI285" s="66"/>
      <c r="AJ285" s="350" t="s">
        <v>290</v>
      </c>
      <c r="AK285" s="66"/>
      <c r="AL285" s="327" t="s">
        <v>290</v>
      </c>
      <c r="AM285" s="328" t="s">
        <v>290</v>
      </c>
      <c r="AN285" s="66"/>
      <c r="AO285" s="333" t="s">
        <v>290</v>
      </c>
      <c r="AP285" s="334" t="s">
        <v>290</v>
      </c>
      <c r="AQ285" s="66"/>
      <c r="AR285" s="339" t="s">
        <v>290</v>
      </c>
      <c r="AS285" s="340" t="s">
        <v>290</v>
      </c>
      <c r="AT285" s="66"/>
      <c r="AU285" s="350" t="s">
        <v>290</v>
      </c>
      <c r="AV285" s="66"/>
      <c r="AW285" s="327" t="s">
        <v>290</v>
      </c>
      <c r="AX285" s="328" t="s">
        <v>290</v>
      </c>
      <c r="AY285" s="66"/>
      <c r="AZ285" s="333" t="s">
        <v>290</v>
      </c>
      <c r="BA285" s="334" t="s">
        <v>290</v>
      </c>
      <c r="BB285" s="66"/>
      <c r="BC285" s="339" t="s">
        <v>290</v>
      </c>
      <c r="BD285" s="340" t="s">
        <v>290</v>
      </c>
      <c r="BE285" s="66"/>
      <c r="BF285" s="350" t="s">
        <v>290</v>
      </c>
      <c r="BG285" s="66"/>
      <c r="BH285" s="384"/>
      <c r="BI285" s="66"/>
    </row>
    <row r="286" spans="1:61" x14ac:dyDescent="0.25">
      <c r="A286" s="384"/>
      <c r="B286" s="66"/>
      <c r="C286" s="378" t="s">
        <v>290</v>
      </c>
      <c r="D286" s="316" t="s">
        <v>290</v>
      </c>
      <c r="E286" s="356" t="s">
        <v>290</v>
      </c>
      <c r="F286" s="356" t="s">
        <v>290</v>
      </c>
      <c r="G286" s="317" t="s">
        <v>290</v>
      </c>
      <c r="H286" s="136"/>
      <c r="I286" s="321" t="s">
        <v>290</v>
      </c>
      <c r="J286" s="66"/>
      <c r="K286" s="66"/>
      <c r="L286" s="321" t="s">
        <v>290</v>
      </c>
      <c r="M286" s="324" t="s">
        <v>290</v>
      </c>
      <c r="N286" s="317" t="s">
        <v>290</v>
      </c>
      <c r="O286" s="66"/>
      <c r="P286" s="327" t="s">
        <v>290</v>
      </c>
      <c r="Q286" s="328" t="s">
        <v>290</v>
      </c>
      <c r="R286" s="66"/>
      <c r="S286" s="333" t="s">
        <v>290</v>
      </c>
      <c r="T286" s="334" t="s">
        <v>290</v>
      </c>
      <c r="U286" s="66"/>
      <c r="V286" s="339" t="s">
        <v>290</v>
      </c>
      <c r="W286" s="340" t="s">
        <v>290</v>
      </c>
      <c r="X286" s="66"/>
      <c r="Y286" s="350" t="s">
        <v>290</v>
      </c>
      <c r="Z286" s="66"/>
      <c r="AA286" s="327" t="s">
        <v>290</v>
      </c>
      <c r="AB286" s="328" t="s">
        <v>290</v>
      </c>
      <c r="AC286" s="66"/>
      <c r="AD286" s="333" t="s">
        <v>290</v>
      </c>
      <c r="AE286" s="334" t="s">
        <v>290</v>
      </c>
      <c r="AF286" s="66"/>
      <c r="AG286" s="339" t="s">
        <v>290</v>
      </c>
      <c r="AH286" s="340" t="s">
        <v>290</v>
      </c>
      <c r="AI286" s="66"/>
      <c r="AJ286" s="350" t="s">
        <v>290</v>
      </c>
      <c r="AK286" s="66"/>
      <c r="AL286" s="327" t="s">
        <v>290</v>
      </c>
      <c r="AM286" s="328" t="s">
        <v>290</v>
      </c>
      <c r="AN286" s="66"/>
      <c r="AO286" s="333" t="s">
        <v>290</v>
      </c>
      <c r="AP286" s="334" t="s">
        <v>290</v>
      </c>
      <c r="AQ286" s="66"/>
      <c r="AR286" s="339" t="s">
        <v>290</v>
      </c>
      <c r="AS286" s="340" t="s">
        <v>290</v>
      </c>
      <c r="AT286" s="66"/>
      <c r="AU286" s="350" t="s">
        <v>290</v>
      </c>
      <c r="AV286" s="66"/>
      <c r="AW286" s="327" t="s">
        <v>290</v>
      </c>
      <c r="AX286" s="328" t="s">
        <v>290</v>
      </c>
      <c r="AY286" s="66"/>
      <c r="AZ286" s="333" t="s">
        <v>290</v>
      </c>
      <c r="BA286" s="334" t="s">
        <v>290</v>
      </c>
      <c r="BB286" s="66"/>
      <c r="BC286" s="339" t="s">
        <v>290</v>
      </c>
      <c r="BD286" s="340" t="s">
        <v>290</v>
      </c>
      <c r="BE286" s="66"/>
      <c r="BF286" s="350" t="s">
        <v>290</v>
      </c>
      <c r="BG286" s="66"/>
      <c r="BH286" s="384"/>
      <c r="BI286" s="66"/>
    </row>
    <row r="287" spans="1:61" x14ac:dyDescent="0.25">
      <c r="A287" s="384"/>
      <c r="B287" s="66"/>
      <c r="C287" s="378" t="s">
        <v>290</v>
      </c>
      <c r="D287" s="316" t="s">
        <v>290</v>
      </c>
      <c r="E287" s="356" t="s">
        <v>290</v>
      </c>
      <c r="F287" s="356" t="s">
        <v>290</v>
      </c>
      <c r="G287" s="317" t="s">
        <v>290</v>
      </c>
      <c r="H287" s="136"/>
      <c r="I287" s="321" t="s">
        <v>290</v>
      </c>
      <c r="J287" s="66"/>
      <c r="K287" s="66"/>
      <c r="L287" s="321" t="s">
        <v>290</v>
      </c>
      <c r="M287" s="324" t="s">
        <v>290</v>
      </c>
      <c r="N287" s="317" t="s">
        <v>290</v>
      </c>
      <c r="O287" s="66"/>
      <c r="P287" s="327" t="s">
        <v>290</v>
      </c>
      <c r="Q287" s="328" t="s">
        <v>290</v>
      </c>
      <c r="R287" s="66"/>
      <c r="S287" s="333" t="s">
        <v>290</v>
      </c>
      <c r="T287" s="334" t="s">
        <v>290</v>
      </c>
      <c r="U287" s="66"/>
      <c r="V287" s="339" t="s">
        <v>290</v>
      </c>
      <c r="W287" s="340" t="s">
        <v>290</v>
      </c>
      <c r="X287" s="66"/>
      <c r="Y287" s="350" t="s">
        <v>290</v>
      </c>
      <c r="Z287" s="66"/>
      <c r="AA287" s="327" t="s">
        <v>290</v>
      </c>
      <c r="AB287" s="328" t="s">
        <v>290</v>
      </c>
      <c r="AC287" s="66"/>
      <c r="AD287" s="333" t="s">
        <v>290</v>
      </c>
      <c r="AE287" s="334" t="s">
        <v>290</v>
      </c>
      <c r="AF287" s="66"/>
      <c r="AG287" s="339" t="s">
        <v>290</v>
      </c>
      <c r="AH287" s="340" t="s">
        <v>290</v>
      </c>
      <c r="AI287" s="66"/>
      <c r="AJ287" s="350" t="s">
        <v>290</v>
      </c>
      <c r="AK287" s="66"/>
      <c r="AL287" s="327" t="s">
        <v>290</v>
      </c>
      <c r="AM287" s="328" t="s">
        <v>290</v>
      </c>
      <c r="AN287" s="66"/>
      <c r="AO287" s="333" t="s">
        <v>290</v>
      </c>
      <c r="AP287" s="334" t="s">
        <v>290</v>
      </c>
      <c r="AQ287" s="66"/>
      <c r="AR287" s="339" t="s">
        <v>290</v>
      </c>
      <c r="AS287" s="340" t="s">
        <v>290</v>
      </c>
      <c r="AT287" s="66"/>
      <c r="AU287" s="350" t="s">
        <v>290</v>
      </c>
      <c r="AV287" s="66"/>
      <c r="AW287" s="327" t="s">
        <v>290</v>
      </c>
      <c r="AX287" s="328" t="s">
        <v>290</v>
      </c>
      <c r="AY287" s="66"/>
      <c r="AZ287" s="333" t="s">
        <v>290</v>
      </c>
      <c r="BA287" s="334" t="s">
        <v>290</v>
      </c>
      <c r="BB287" s="66"/>
      <c r="BC287" s="339" t="s">
        <v>290</v>
      </c>
      <c r="BD287" s="340" t="s">
        <v>290</v>
      </c>
      <c r="BE287" s="66"/>
      <c r="BF287" s="350" t="s">
        <v>290</v>
      </c>
      <c r="BG287" s="66"/>
      <c r="BH287" s="384"/>
      <c r="BI287" s="66"/>
    </row>
    <row r="288" spans="1:61" x14ac:dyDescent="0.25">
      <c r="A288" s="384"/>
      <c r="B288" s="66"/>
      <c r="C288" s="378" t="s">
        <v>290</v>
      </c>
      <c r="D288" s="316" t="s">
        <v>290</v>
      </c>
      <c r="E288" s="356" t="s">
        <v>290</v>
      </c>
      <c r="F288" s="356" t="s">
        <v>290</v>
      </c>
      <c r="G288" s="317" t="s">
        <v>290</v>
      </c>
      <c r="H288" s="136"/>
      <c r="I288" s="321" t="s">
        <v>290</v>
      </c>
      <c r="J288" s="66"/>
      <c r="K288" s="66"/>
      <c r="L288" s="321" t="s">
        <v>290</v>
      </c>
      <c r="M288" s="324" t="s">
        <v>290</v>
      </c>
      <c r="N288" s="317" t="s">
        <v>290</v>
      </c>
      <c r="O288" s="66"/>
      <c r="P288" s="327" t="s">
        <v>290</v>
      </c>
      <c r="Q288" s="328" t="s">
        <v>290</v>
      </c>
      <c r="R288" s="66"/>
      <c r="S288" s="333" t="s">
        <v>290</v>
      </c>
      <c r="T288" s="334" t="s">
        <v>290</v>
      </c>
      <c r="U288" s="66"/>
      <c r="V288" s="339" t="s">
        <v>290</v>
      </c>
      <c r="W288" s="340" t="s">
        <v>290</v>
      </c>
      <c r="X288" s="66"/>
      <c r="Y288" s="350" t="s">
        <v>290</v>
      </c>
      <c r="Z288" s="66"/>
      <c r="AA288" s="327" t="s">
        <v>290</v>
      </c>
      <c r="AB288" s="328" t="s">
        <v>290</v>
      </c>
      <c r="AC288" s="66"/>
      <c r="AD288" s="333" t="s">
        <v>290</v>
      </c>
      <c r="AE288" s="334" t="s">
        <v>290</v>
      </c>
      <c r="AF288" s="66"/>
      <c r="AG288" s="339" t="s">
        <v>290</v>
      </c>
      <c r="AH288" s="340" t="s">
        <v>290</v>
      </c>
      <c r="AI288" s="66"/>
      <c r="AJ288" s="350" t="s">
        <v>290</v>
      </c>
      <c r="AK288" s="66"/>
      <c r="AL288" s="327" t="s">
        <v>290</v>
      </c>
      <c r="AM288" s="328" t="s">
        <v>290</v>
      </c>
      <c r="AN288" s="66"/>
      <c r="AO288" s="333" t="s">
        <v>290</v>
      </c>
      <c r="AP288" s="334" t="s">
        <v>290</v>
      </c>
      <c r="AQ288" s="66"/>
      <c r="AR288" s="339" t="s">
        <v>290</v>
      </c>
      <c r="AS288" s="340" t="s">
        <v>290</v>
      </c>
      <c r="AT288" s="66"/>
      <c r="AU288" s="350" t="s">
        <v>290</v>
      </c>
      <c r="AV288" s="66"/>
      <c r="AW288" s="327" t="s">
        <v>290</v>
      </c>
      <c r="AX288" s="328" t="s">
        <v>290</v>
      </c>
      <c r="AY288" s="66"/>
      <c r="AZ288" s="333" t="s">
        <v>290</v>
      </c>
      <c r="BA288" s="334" t="s">
        <v>290</v>
      </c>
      <c r="BB288" s="66"/>
      <c r="BC288" s="339" t="s">
        <v>290</v>
      </c>
      <c r="BD288" s="340" t="s">
        <v>290</v>
      </c>
      <c r="BE288" s="66"/>
      <c r="BF288" s="350" t="s">
        <v>290</v>
      </c>
      <c r="BG288" s="66"/>
      <c r="BH288" s="384"/>
      <c r="BI288" s="66"/>
    </row>
    <row r="289" spans="1:61" x14ac:dyDescent="0.25">
      <c r="A289" s="384"/>
      <c r="B289" s="66"/>
      <c r="C289" s="378" t="s">
        <v>290</v>
      </c>
      <c r="D289" s="316" t="s">
        <v>290</v>
      </c>
      <c r="E289" s="356" t="s">
        <v>290</v>
      </c>
      <c r="F289" s="356" t="s">
        <v>290</v>
      </c>
      <c r="G289" s="317" t="s">
        <v>290</v>
      </c>
      <c r="H289" s="136"/>
      <c r="I289" s="321" t="s">
        <v>290</v>
      </c>
      <c r="J289" s="66"/>
      <c r="K289" s="66"/>
      <c r="L289" s="321" t="s">
        <v>290</v>
      </c>
      <c r="M289" s="324" t="s">
        <v>290</v>
      </c>
      <c r="N289" s="317" t="s">
        <v>290</v>
      </c>
      <c r="O289" s="66"/>
      <c r="P289" s="327" t="s">
        <v>290</v>
      </c>
      <c r="Q289" s="328" t="s">
        <v>290</v>
      </c>
      <c r="R289" s="66"/>
      <c r="S289" s="333" t="s">
        <v>290</v>
      </c>
      <c r="T289" s="334" t="s">
        <v>290</v>
      </c>
      <c r="U289" s="66"/>
      <c r="V289" s="339" t="s">
        <v>290</v>
      </c>
      <c r="W289" s="340" t="s">
        <v>290</v>
      </c>
      <c r="X289" s="66"/>
      <c r="Y289" s="350" t="s">
        <v>290</v>
      </c>
      <c r="Z289" s="66"/>
      <c r="AA289" s="327" t="s">
        <v>290</v>
      </c>
      <c r="AB289" s="328" t="s">
        <v>290</v>
      </c>
      <c r="AC289" s="66"/>
      <c r="AD289" s="333" t="s">
        <v>290</v>
      </c>
      <c r="AE289" s="334" t="s">
        <v>290</v>
      </c>
      <c r="AF289" s="66"/>
      <c r="AG289" s="339" t="s">
        <v>290</v>
      </c>
      <c r="AH289" s="340" t="s">
        <v>290</v>
      </c>
      <c r="AI289" s="66"/>
      <c r="AJ289" s="350" t="s">
        <v>290</v>
      </c>
      <c r="AK289" s="66"/>
      <c r="AL289" s="327" t="s">
        <v>290</v>
      </c>
      <c r="AM289" s="328" t="s">
        <v>290</v>
      </c>
      <c r="AN289" s="66"/>
      <c r="AO289" s="333" t="s">
        <v>290</v>
      </c>
      <c r="AP289" s="334" t="s">
        <v>290</v>
      </c>
      <c r="AQ289" s="66"/>
      <c r="AR289" s="339" t="s">
        <v>290</v>
      </c>
      <c r="AS289" s="340" t="s">
        <v>290</v>
      </c>
      <c r="AT289" s="66"/>
      <c r="AU289" s="350" t="s">
        <v>290</v>
      </c>
      <c r="AV289" s="66"/>
      <c r="AW289" s="327" t="s">
        <v>290</v>
      </c>
      <c r="AX289" s="328" t="s">
        <v>290</v>
      </c>
      <c r="AY289" s="66"/>
      <c r="AZ289" s="333" t="s">
        <v>290</v>
      </c>
      <c r="BA289" s="334" t="s">
        <v>290</v>
      </c>
      <c r="BB289" s="66"/>
      <c r="BC289" s="339" t="s">
        <v>290</v>
      </c>
      <c r="BD289" s="340" t="s">
        <v>290</v>
      </c>
      <c r="BE289" s="66"/>
      <c r="BF289" s="350" t="s">
        <v>290</v>
      </c>
      <c r="BG289" s="66"/>
      <c r="BH289" s="384"/>
      <c r="BI289" s="66"/>
    </row>
    <row r="290" spans="1:61" x14ac:dyDescent="0.25">
      <c r="A290" s="384"/>
      <c r="B290" s="66"/>
      <c r="C290" s="378" t="s">
        <v>290</v>
      </c>
      <c r="D290" s="316" t="s">
        <v>290</v>
      </c>
      <c r="E290" s="356" t="s">
        <v>290</v>
      </c>
      <c r="F290" s="356" t="s">
        <v>290</v>
      </c>
      <c r="G290" s="317" t="s">
        <v>290</v>
      </c>
      <c r="H290" s="136"/>
      <c r="I290" s="321" t="s">
        <v>290</v>
      </c>
      <c r="J290" s="66"/>
      <c r="K290" s="66"/>
      <c r="L290" s="321" t="s">
        <v>290</v>
      </c>
      <c r="M290" s="324" t="s">
        <v>290</v>
      </c>
      <c r="N290" s="317" t="s">
        <v>290</v>
      </c>
      <c r="O290" s="66"/>
      <c r="P290" s="327" t="s">
        <v>290</v>
      </c>
      <c r="Q290" s="328" t="s">
        <v>290</v>
      </c>
      <c r="R290" s="66"/>
      <c r="S290" s="333" t="s">
        <v>290</v>
      </c>
      <c r="T290" s="334" t="s">
        <v>290</v>
      </c>
      <c r="U290" s="66"/>
      <c r="V290" s="339" t="s">
        <v>290</v>
      </c>
      <c r="W290" s="340" t="s">
        <v>290</v>
      </c>
      <c r="X290" s="66"/>
      <c r="Y290" s="350" t="s">
        <v>290</v>
      </c>
      <c r="Z290" s="66"/>
      <c r="AA290" s="327" t="s">
        <v>290</v>
      </c>
      <c r="AB290" s="328" t="s">
        <v>290</v>
      </c>
      <c r="AC290" s="66"/>
      <c r="AD290" s="333" t="s">
        <v>290</v>
      </c>
      <c r="AE290" s="334" t="s">
        <v>290</v>
      </c>
      <c r="AF290" s="66"/>
      <c r="AG290" s="339" t="s">
        <v>290</v>
      </c>
      <c r="AH290" s="340" t="s">
        <v>290</v>
      </c>
      <c r="AI290" s="66"/>
      <c r="AJ290" s="350" t="s">
        <v>290</v>
      </c>
      <c r="AK290" s="66"/>
      <c r="AL290" s="327" t="s">
        <v>290</v>
      </c>
      <c r="AM290" s="328" t="s">
        <v>290</v>
      </c>
      <c r="AN290" s="66"/>
      <c r="AO290" s="333" t="s">
        <v>290</v>
      </c>
      <c r="AP290" s="334" t="s">
        <v>290</v>
      </c>
      <c r="AQ290" s="66"/>
      <c r="AR290" s="339" t="s">
        <v>290</v>
      </c>
      <c r="AS290" s="340" t="s">
        <v>290</v>
      </c>
      <c r="AT290" s="66"/>
      <c r="AU290" s="350" t="s">
        <v>290</v>
      </c>
      <c r="AV290" s="66"/>
      <c r="AW290" s="327" t="s">
        <v>290</v>
      </c>
      <c r="AX290" s="328" t="s">
        <v>290</v>
      </c>
      <c r="AY290" s="66"/>
      <c r="AZ290" s="333" t="s">
        <v>290</v>
      </c>
      <c r="BA290" s="334" t="s">
        <v>290</v>
      </c>
      <c r="BB290" s="66"/>
      <c r="BC290" s="339" t="s">
        <v>290</v>
      </c>
      <c r="BD290" s="340" t="s">
        <v>290</v>
      </c>
      <c r="BE290" s="66"/>
      <c r="BF290" s="350" t="s">
        <v>290</v>
      </c>
      <c r="BG290" s="66"/>
      <c r="BH290" s="384"/>
      <c r="BI290" s="66"/>
    </row>
    <row r="291" spans="1:61" x14ac:dyDescent="0.25">
      <c r="A291" s="384"/>
      <c r="B291" s="66"/>
      <c r="C291" s="378" t="s">
        <v>290</v>
      </c>
      <c r="D291" s="316" t="s">
        <v>290</v>
      </c>
      <c r="E291" s="356" t="s">
        <v>290</v>
      </c>
      <c r="F291" s="356" t="s">
        <v>290</v>
      </c>
      <c r="G291" s="317" t="s">
        <v>290</v>
      </c>
      <c r="H291" s="136"/>
      <c r="I291" s="321" t="s">
        <v>290</v>
      </c>
      <c r="J291" s="66"/>
      <c r="K291" s="66"/>
      <c r="L291" s="321" t="s">
        <v>290</v>
      </c>
      <c r="M291" s="324" t="s">
        <v>290</v>
      </c>
      <c r="N291" s="317" t="s">
        <v>290</v>
      </c>
      <c r="O291" s="66"/>
      <c r="P291" s="327" t="s">
        <v>290</v>
      </c>
      <c r="Q291" s="328" t="s">
        <v>290</v>
      </c>
      <c r="R291" s="66"/>
      <c r="S291" s="333" t="s">
        <v>290</v>
      </c>
      <c r="T291" s="334" t="s">
        <v>290</v>
      </c>
      <c r="U291" s="66"/>
      <c r="V291" s="339" t="s">
        <v>290</v>
      </c>
      <c r="W291" s="340" t="s">
        <v>290</v>
      </c>
      <c r="X291" s="66"/>
      <c r="Y291" s="350" t="s">
        <v>290</v>
      </c>
      <c r="Z291" s="66"/>
      <c r="AA291" s="327" t="s">
        <v>290</v>
      </c>
      <c r="AB291" s="328" t="s">
        <v>290</v>
      </c>
      <c r="AC291" s="66"/>
      <c r="AD291" s="333" t="s">
        <v>290</v>
      </c>
      <c r="AE291" s="334" t="s">
        <v>290</v>
      </c>
      <c r="AF291" s="66"/>
      <c r="AG291" s="339" t="s">
        <v>290</v>
      </c>
      <c r="AH291" s="340" t="s">
        <v>290</v>
      </c>
      <c r="AI291" s="66"/>
      <c r="AJ291" s="350" t="s">
        <v>290</v>
      </c>
      <c r="AK291" s="66"/>
      <c r="AL291" s="327" t="s">
        <v>290</v>
      </c>
      <c r="AM291" s="328" t="s">
        <v>290</v>
      </c>
      <c r="AN291" s="66"/>
      <c r="AO291" s="333" t="s">
        <v>290</v>
      </c>
      <c r="AP291" s="334" t="s">
        <v>290</v>
      </c>
      <c r="AQ291" s="66"/>
      <c r="AR291" s="339" t="s">
        <v>290</v>
      </c>
      <c r="AS291" s="340" t="s">
        <v>290</v>
      </c>
      <c r="AT291" s="66"/>
      <c r="AU291" s="350" t="s">
        <v>290</v>
      </c>
      <c r="AV291" s="66"/>
      <c r="AW291" s="327" t="s">
        <v>290</v>
      </c>
      <c r="AX291" s="328" t="s">
        <v>290</v>
      </c>
      <c r="AY291" s="66"/>
      <c r="AZ291" s="333" t="s">
        <v>290</v>
      </c>
      <c r="BA291" s="334" t="s">
        <v>290</v>
      </c>
      <c r="BB291" s="66"/>
      <c r="BC291" s="339" t="s">
        <v>290</v>
      </c>
      <c r="BD291" s="340" t="s">
        <v>290</v>
      </c>
      <c r="BE291" s="66"/>
      <c r="BF291" s="350" t="s">
        <v>290</v>
      </c>
      <c r="BG291" s="66"/>
      <c r="BH291" s="384"/>
      <c r="BI291" s="66"/>
    </row>
    <row r="292" spans="1:61" x14ac:dyDescent="0.25">
      <c r="A292" s="384"/>
      <c r="B292" s="66"/>
      <c r="C292" s="378" t="s">
        <v>290</v>
      </c>
      <c r="D292" s="316" t="s">
        <v>290</v>
      </c>
      <c r="E292" s="356" t="s">
        <v>290</v>
      </c>
      <c r="F292" s="356" t="s">
        <v>290</v>
      </c>
      <c r="G292" s="317" t="s">
        <v>290</v>
      </c>
      <c r="H292" s="136"/>
      <c r="I292" s="321" t="s">
        <v>290</v>
      </c>
      <c r="J292" s="66"/>
      <c r="K292" s="66"/>
      <c r="L292" s="321" t="s">
        <v>290</v>
      </c>
      <c r="M292" s="324" t="s">
        <v>290</v>
      </c>
      <c r="N292" s="317" t="s">
        <v>290</v>
      </c>
      <c r="O292" s="66"/>
      <c r="P292" s="327" t="s">
        <v>290</v>
      </c>
      <c r="Q292" s="328" t="s">
        <v>290</v>
      </c>
      <c r="R292" s="66"/>
      <c r="S292" s="333" t="s">
        <v>290</v>
      </c>
      <c r="T292" s="334" t="s">
        <v>290</v>
      </c>
      <c r="U292" s="66"/>
      <c r="V292" s="339" t="s">
        <v>290</v>
      </c>
      <c r="W292" s="340" t="s">
        <v>290</v>
      </c>
      <c r="X292" s="66"/>
      <c r="Y292" s="350" t="s">
        <v>290</v>
      </c>
      <c r="Z292" s="66"/>
      <c r="AA292" s="327" t="s">
        <v>290</v>
      </c>
      <c r="AB292" s="328" t="s">
        <v>290</v>
      </c>
      <c r="AC292" s="66"/>
      <c r="AD292" s="333" t="s">
        <v>290</v>
      </c>
      <c r="AE292" s="334" t="s">
        <v>290</v>
      </c>
      <c r="AF292" s="66"/>
      <c r="AG292" s="339" t="s">
        <v>290</v>
      </c>
      <c r="AH292" s="340" t="s">
        <v>290</v>
      </c>
      <c r="AI292" s="66"/>
      <c r="AJ292" s="350" t="s">
        <v>290</v>
      </c>
      <c r="AK292" s="66"/>
      <c r="AL292" s="327" t="s">
        <v>290</v>
      </c>
      <c r="AM292" s="328" t="s">
        <v>290</v>
      </c>
      <c r="AN292" s="66"/>
      <c r="AO292" s="333" t="s">
        <v>290</v>
      </c>
      <c r="AP292" s="334" t="s">
        <v>290</v>
      </c>
      <c r="AQ292" s="66"/>
      <c r="AR292" s="339" t="s">
        <v>290</v>
      </c>
      <c r="AS292" s="340" t="s">
        <v>290</v>
      </c>
      <c r="AT292" s="66"/>
      <c r="AU292" s="350" t="s">
        <v>290</v>
      </c>
      <c r="AV292" s="66"/>
      <c r="AW292" s="327" t="s">
        <v>290</v>
      </c>
      <c r="AX292" s="328" t="s">
        <v>290</v>
      </c>
      <c r="AY292" s="66"/>
      <c r="AZ292" s="333" t="s">
        <v>290</v>
      </c>
      <c r="BA292" s="334" t="s">
        <v>290</v>
      </c>
      <c r="BB292" s="66"/>
      <c r="BC292" s="339" t="s">
        <v>290</v>
      </c>
      <c r="BD292" s="340" t="s">
        <v>290</v>
      </c>
      <c r="BE292" s="66"/>
      <c r="BF292" s="350" t="s">
        <v>290</v>
      </c>
      <c r="BG292" s="66"/>
      <c r="BH292" s="384"/>
      <c r="BI292" s="66"/>
    </row>
    <row r="293" spans="1:61" x14ac:dyDescent="0.25">
      <c r="A293" s="384"/>
      <c r="B293" s="66"/>
      <c r="C293" s="378" t="s">
        <v>290</v>
      </c>
      <c r="D293" s="316" t="s">
        <v>290</v>
      </c>
      <c r="E293" s="356" t="s">
        <v>290</v>
      </c>
      <c r="F293" s="356" t="s">
        <v>290</v>
      </c>
      <c r="G293" s="317" t="s">
        <v>290</v>
      </c>
      <c r="H293" s="136"/>
      <c r="I293" s="321" t="s">
        <v>290</v>
      </c>
      <c r="J293" s="66"/>
      <c r="K293" s="66"/>
      <c r="L293" s="321" t="s">
        <v>290</v>
      </c>
      <c r="M293" s="324" t="s">
        <v>290</v>
      </c>
      <c r="N293" s="317" t="s">
        <v>290</v>
      </c>
      <c r="O293" s="66"/>
      <c r="P293" s="327" t="s">
        <v>290</v>
      </c>
      <c r="Q293" s="328" t="s">
        <v>290</v>
      </c>
      <c r="R293" s="66"/>
      <c r="S293" s="333" t="s">
        <v>290</v>
      </c>
      <c r="T293" s="334" t="s">
        <v>290</v>
      </c>
      <c r="U293" s="66"/>
      <c r="V293" s="339" t="s">
        <v>290</v>
      </c>
      <c r="W293" s="340" t="s">
        <v>290</v>
      </c>
      <c r="X293" s="66"/>
      <c r="Y293" s="350" t="s">
        <v>290</v>
      </c>
      <c r="Z293" s="66"/>
      <c r="AA293" s="327" t="s">
        <v>290</v>
      </c>
      <c r="AB293" s="328" t="s">
        <v>290</v>
      </c>
      <c r="AC293" s="66"/>
      <c r="AD293" s="333" t="s">
        <v>290</v>
      </c>
      <c r="AE293" s="334" t="s">
        <v>290</v>
      </c>
      <c r="AF293" s="66"/>
      <c r="AG293" s="339" t="s">
        <v>290</v>
      </c>
      <c r="AH293" s="340" t="s">
        <v>290</v>
      </c>
      <c r="AI293" s="66"/>
      <c r="AJ293" s="350" t="s">
        <v>290</v>
      </c>
      <c r="AK293" s="66"/>
      <c r="AL293" s="327" t="s">
        <v>290</v>
      </c>
      <c r="AM293" s="328" t="s">
        <v>290</v>
      </c>
      <c r="AN293" s="66"/>
      <c r="AO293" s="333" t="s">
        <v>290</v>
      </c>
      <c r="AP293" s="334" t="s">
        <v>290</v>
      </c>
      <c r="AQ293" s="66"/>
      <c r="AR293" s="339" t="s">
        <v>290</v>
      </c>
      <c r="AS293" s="340" t="s">
        <v>290</v>
      </c>
      <c r="AT293" s="66"/>
      <c r="AU293" s="350" t="s">
        <v>290</v>
      </c>
      <c r="AV293" s="66"/>
      <c r="AW293" s="327" t="s">
        <v>290</v>
      </c>
      <c r="AX293" s="328" t="s">
        <v>290</v>
      </c>
      <c r="AY293" s="66"/>
      <c r="AZ293" s="333" t="s">
        <v>290</v>
      </c>
      <c r="BA293" s="334" t="s">
        <v>290</v>
      </c>
      <c r="BB293" s="66"/>
      <c r="BC293" s="339" t="s">
        <v>290</v>
      </c>
      <c r="BD293" s="340" t="s">
        <v>290</v>
      </c>
      <c r="BE293" s="66"/>
      <c r="BF293" s="350" t="s">
        <v>290</v>
      </c>
      <c r="BG293" s="66"/>
      <c r="BH293" s="384"/>
      <c r="BI293" s="66"/>
    </row>
    <row r="294" spans="1:61" x14ac:dyDescent="0.25">
      <c r="A294" s="384"/>
      <c r="B294" s="66"/>
      <c r="C294" s="378" t="s">
        <v>290</v>
      </c>
      <c r="D294" s="316" t="s">
        <v>290</v>
      </c>
      <c r="E294" s="356" t="s">
        <v>290</v>
      </c>
      <c r="F294" s="356" t="s">
        <v>290</v>
      </c>
      <c r="G294" s="317" t="s">
        <v>290</v>
      </c>
      <c r="H294" s="136"/>
      <c r="I294" s="321" t="s">
        <v>290</v>
      </c>
      <c r="J294" s="66"/>
      <c r="K294" s="66"/>
      <c r="L294" s="321" t="s">
        <v>290</v>
      </c>
      <c r="M294" s="324" t="s">
        <v>290</v>
      </c>
      <c r="N294" s="317" t="s">
        <v>290</v>
      </c>
      <c r="O294" s="66"/>
      <c r="P294" s="327" t="s">
        <v>290</v>
      </c>
      <c r="Q294" s="328" t="s">
        <v>290</v>
      </c>
      <c r="R294" s="66"/>
      <c r="S294" s="333" t="s">
        <v>290</v>
      </c>
      <c r="T294" s="334" t="s">
        <v>290</v>
      </c>
      <c r="U294" s="66"/>
      <c r="V294" s="339" t="s">
        <v>290</v>
      </c>
      <c r="W294" s="340" t="s">
        <v>290</v>
      </c>
      <c r="X294" s="66"/>
      <c r="Y294" s="350" t="s">
        <v>290</v>
      </c>
      <c r="Z294" s="66"/>
      <c r="AA294" s="327" t="s">
        <v>290</v>
      </c>
      <c r="AB294" s="328" t="s">
        <v>290</v>
      </c>
      <c r="AC294" s="66"/>
      <c r="AD294" s="333" t="s">
        <v>290</v>
      </c>
      <c r="AE294" s="334" t="s">
        <v>290</v>
      </c>
      <c r="AF294" s="66"/>
      <c r="AG294" s="339" t="s">
        <v>290</v>
      </c>
      <c r="AH294" s="340" t="s">
        <v>290</v>
      </c>
      <c r="AI294" s="66"/>
      <c r="AJ294" s="350" t="s">
        <v>290</v>
      </c>
      <c r="AK294" s="66"/>
      <c r="AL294" s="327" t="s">
        <v>290</v>
      </c>
      <c r="AM294" s="328" t="s">
        <v>290</v>
      </c>
      <c r="AN294" s="66"/>
      <c r="AO294" s="333" t="s">
        <v>290</v>
      </c>
      <c r="AP294" s="334" t="s">
        <v>290</v>
      </c>
      <c r="AQ294" s="66"/>
      <c r="AR294" s="339" t="s">
        <v>290</v>
      </c>
      <c r="AS294" s="340" t="s">
        <v>290</v>
      </c>
      <c r="AT294" s="66"/>
      <c r="AU294" s="350" t="s">
        <v>290</v>
      </c>
      <c r="AV294" s="66"/>
      <c r="AW294" s="327" t="s">
        <v>290</v>
      </c>
      <c r="AX294" s="328" t="s">
        <v>290</v>
      </c>
      <c r="AY294" s="66"/>
      <c r="AZ294" s="333" t="s">
        <v>290</v>
      </c>
      <c r="BA294" s="334" t="s">
        <v>290</v>
      </c>
      <c r="BB294" s="66"/>
      <c r="BC294" s="339" t="s">
        <v>290</v>
      </c>
      <c r="BD294" s="340" t="s">
        <v>290</v>
      </c>
      <c r="BE294" s="66"/>
      <c r="BF294" s="350" t="s">
        <v>290</v>
      </c>
      <c r="BG294" s="66"/>
      <c r="BH294" s="384"/>
      <c r="BI294" s="66"/>
    </row>
    <row r="295" spans="1:61" x14ac:dyDescent="0.25">
      <c r="A295" s="384"/>
      <c r="B295" s="66"/>
      <c r="C295" s="378" t="s">
        <v>290</v>
      </c>
      <c r="D295" s="316" t="s">
        <v>290</v>
      </c>
      <c r="E295" s="356" t="s">
        <v>290</v>
      </c>
      <c r="F295" s="356" t="s">
        <v>290</v>
      </c>
      <c r="G295" s="317" t="s">
        <v>290</v>
      </c>
      <c r="H295" s="136"/>
      <c r="I295" s="321" t="s">
        <v>290</v>
      </c>
      <c r="J295" s="66"/>
      <c r="K295" s="66"/>
      <c r="L295" s="321" t="s">
        <v>290</v>
      </c>
      <c r="M295" s="324" t="s">
        <v>290</v>
      </c>
      <c r="N295" s="317" t="s">
        <v>290</v>
      </c>
      <c r="O295" s="66"/>
      <c r="P295" s="327" t="s">
        <v>290</v>
      </c>
      <c r="Q295" s="328" t="s">
        <v>290</v>
      </c>
      <c r="R295" s="66"/>
      <c r="S295" s="333" t="s">
        <v>290</v>
      </c>
      <c r="T295" s="334" t="s">
        <v>290</v>
      </c>
      <c r="U295" s="66"/>
      <c r="V295" s="339" t="s">
        <v>290</v>
      </c>
      <c r="W295" s="340" t="s">
        <v>290</v>
      </c>
      <c r="X295" s="66"/>
      <c r="Y295" s="350" t="s">
        <v>290</v>
      </c>
      <c r="Z295" s="66"/>
      <c r="AA295" s="327" t="s">
        <v>290</v>
      </c>
      <c r="AB295" s="328" t="s">
        <v>290</v>
      </c>
      <c r="AC295" s="66"/>
      <c r="AD295" s="333" t="s">
        <v>290</v>
      </c>
      <c r="AE295" s="334" t="s">
        <v>290</v>
      </c>
      <c r="AF295" s="66"/>
      <c r="AG295" s="339" t="s">
        <v>290</v>
      </c>
      <c r="AH295" s="340" t="s">
        <v>290</v>
      </c>
      <c r="AI295" s="66"/>
      <c r="AJ295" s="350" t="s">
        <v>290</v>
      </c>
      <c r="AK295" s="66"/>
      <c r="AL295" s="327" t="s">
        <v>290</v>
      </c>
      <c r="AM295" s="328" t="s">
        <v>290</v>
      </c>
      <c r="AN295" s="66"/>
      <c r="AO295" s="333" t="s">
        <v>290</v>
      </c>
      <c r="AP295" s="334" t="s">
        <v>290</v>
      </c>
      <c r="AQ295" s="66"/>
      <c r="AR295" s="339" t="s">
        <v>290</v>
      </c>
      <c r="AS295" s="340" t="s">
        <v>290</v>
      </c>
      <c r="AT295" s="66"/>
      <c r="AU295" s="350" t="s">
        <v>290</v>
      </c>
      <c r="AV295" s="66"/>
      <c r="AW295" s="327" t="s">
        <v>290</v>
      </c>
      <c r="AX295" s="328" t="s">
        <v>290</v>
      </c>
      <c r="AY295" s="66"/>
      <c r="AZ295" s="333" t="s">
        <v>290</v>
      </c>
      <c r="BA295" s="334" t="s">
        <v>290</v>
      </c>
      <c r="BB295" s="66"/>
      <c r="BC295" s="339" t="s">
        <v>290</v>
      </c>
      <c r="BD295" s="340" t="s">
        <v>290</v>
      </c>
      <c r="BE295" s="66"/>
      <c r="BF295" s="350" t="s">
        <v>290</v>
      </c>
      <c r="BG295" s="66"/>
      <c r="BH295" s="384"/>
      <c r="BI295" s="66"/>
    </row>
    <row r="296" spans="1:61" x14ac:dyDescent="0.25">
      <c r="A296" s="384"/>
      <c r="B296" s="66"/>
      <c r="C296" s="378" t="s">
        <v>290</v>
      </c>
      <c r="D296" s="316" t="s">
        <v>290</v>
      </c>
      <c r="E296" s="356" t="s">
        <v>290</v>
      </c>
      <c r="F296" s="356" t="s">
        <v>290</v>
      </c>
      <c r="G296" s="317" t="s">
        <v>290</v>
      </c>
      <c r="H296" s="136"/>
      <c r="I296" s="321" t="s">
        <v>290</v>
      </c>
      <c r="J296" s="66"/>
      <c r="K296" s="66"/>
      <c r="L296" s="321" t="s">
        <v>290</v>
      </c>
      <c r="M296" s="324" t="s">
        <v>290</v>
      </c>
      <c r="N296" s="317" t="s">
        <v>290</v>
      </c>
      <c r="O296" s="66"/>
      <c r="P296" s="327" t="s">
        <v>290</v>
      </c>
      <c r="Q296" s="328" t="s">
        <v>290</v>
      </c>
      <c r="R296" s="66"/>
      <c r="S296" s="333" t="s">
        <v>290</v>
      </c>
      <c r="T296" s="334" t="s">
        <v>290</v>
      </c>
      <c r="U296" s="66"/>
      <c r="V296" s="339" t="s">
        <v>290</v>
      </c>
      <c r="W296" s="340" t="s">
        <v>290</v>
      </c>
      <c r="X296" s="66"/>
      <c r="Y296" s="350" t="s">
        <v>290</v>
      </c>
      <c r="Z296" s="66"/>
      <c r="AA296" s="327" t="s">
        <v>290</v>
      </c>
      <c r="AB296" s="328" t="s">
        <v>290</v>
      </c>
      <c r="AC296" s="66"/>
      <c r="AD296" s="333" t="s">
        <v>290</v>
      </c>
      <c r="AE296" s="334" t="s">
        <v>290</v>
      </c>
      <c r="AF296" s="66"/>
      <c r="AG296" s="339" t="s">
        <v>290</v>
      </c>
      <c r="AH296" s="340" t="s">
        <v>290</v>
      </c>
      <c r="AI296" s="66"/>
      <c r="AJ296" s="350" t="s">
        <v>290</v>
      </c>
      <c r="AK296" s="66"/>
      <c r="AL296" s="327" t="s">
        <v>290</v>
      </c>
      <c r="AM296" s="328" t="s">
        <v>290</v>
      </c>
      <c r="AN296" s="66"/>
      <c r="AO296" s="333" t="s">
        <v>290</v>
      </c>
      <c r="AP296" s="334" t="s">
        <v>290</v>
      </c>
      <c r="AQ296" s="66"/>
      <c r="AR296" s="339" t="s">
        <v>290</v>
      </c>
      <c r="AS296" s="340" t="s">
        <v>290</v>
      </c>
      <c r="AT296" s="66"/>
      <c r="AU296" s="350" t="s">
        <v>290</v>
      </c>
      <c r="AV296" s="66"/>
      <c r="AW296" s="327" t="s">
        <v>290</v>
      </c>
      <c r="AX296" s="328" t="s">
        <v>290</v>
      </c>
      <c r="AY296" s="66"/>
      <c r="AZ296" s="333" t="s">
        <v>290</v>
      </c>
      <c r="BA296" s="334" t="s">
        <v>290</v>
      </c>
      <c r="BB296" s="66"/>
      <c r="BC296" s="339" t="s">
        <v>290</v>
      </c>
      <c r="BD296" s="340" t="s">
        <v>290</v>
      </c>
      <c r="BE296" s="66"/>
      <c r="BF296" s="350" t="s">
        <v>290</v>
      </c>
      <c r="BG296" s="66"/>
      <c r="BH296" s="384"/>
      <c r="BI296" s="66"/>
    </row>
    <row r="297" spans="1:61" x14ac:dyDescent="0.25">
      <c r="A297" s="384"/>
      <c r="B297" s="66"/>
      <c r="C297" s="378" t="s">
        <v>290</v>
      </c>
      <c r="D297" s="316" t="s">
        <v>290</v>
      </c>
      <c r="E297" s="356" t="s">
        <v>290</v>
      </c>
      <c r="F297" s="356" t="s">
        <v>290</v>
      </c>
      <c r="G297" s="317" t="s">
        <v>290</v>
      </c>
      <c r="H297" s="136"/>
      <c r="I297" s="321" t="s">
        <v>290</v>
      </c>
      <c r="J297" s="66"/>
      <c r="K297" s="66"/>
      <c r="L297" s="321" t="s">
        <v>290</v>
      </c>
      <c r="M297" s="324" t="s">
        <v>290</v>
      </c>
      <c r="N297" s="317" t="s">
        <v>290</v>
      </c>
      <c r="O297" s="66"/>
      <c r="P297" s="327" t="s">
        <v>290</v>
      </c>
      <c r="Q297" s="328" t="s">
        <v>290</v>
      </c>
      <c r="R297" s="66"/>
      <c r="S297" s="333" t="s">
        <v>290</v>
      </c>
      <c r="T297" s="334" t="s">
        <v>290</v>
      </c>
      <c r="U297" s="66"/>
      <c r="V297" s="339" t="s">
        <v>290</v>
      </c>
      <c r="W297" s="340" t="s">
        <v>290</v>
      </c>
      <c r="X297" s="66"/>
      <c r="Y297" s="350" t="s">
        <v>290</v>
      </c>
      <c r="Z297" s="66"/>
      <c r="AA297" s="327" t="s">
        <v>290</v>
      </c>
      <c r="AB297" s="328" t="s">
        <v>290</v>
      </c>
      <c r="AC297" s="66"/>
      <c r="AD297" s="333" t="s">
        <v>290</v>
      </c>
      <c r="AE297" s="334" t="s">
        <v>290</v>
      </c>
      <c r="AF297" s="66"/>
      <c r="AG297" s="339" t="s">
        <v>290</v>
      </c>
      <c r="AH297" s="340" t="s">
        <v>290</v>
      </c>
      <c r="AI297" s="66"/>
      <c r="AJ297" s="350" t="s">
        <v>290</v>
      </c>
      <c r="AK297" s="66"/>
      <c r="AL297" s="327" t="s">
        <v>290</v>
      </c>
      <c r="AM297" s="328" t="s">
        <v>290</v>
      </c>
      <c r="AN297" s="66"/>
      <c r="AO297" s="333" t="s">
        <v>290</v>
      </c>
      <c r="AP297" s="334" t="s">
        <v>290</v>
      </c>
      <c r="AQ297" s="66"/>
      <c r="AR297" s="339" t="s">
        <v>290</v>
      </c>
      <c r="AS297" s="340" t="s">
        <v>290</v>
      </c>
      <c r="AT297" s="66"/>
      <c r="AU297" s="350" t="s">
        <v>290</v>
      </c>
      <c r="AV297" s="66"/>
      <c r="AW297" s="327" t="s">
        <v>290</v>
      </c>
      <c r="AX297" s="328" t="s">
        <v>290</v>
      </c>
      <c r="AY297" s="66"/>
      <c r="AZ297" s="333" t="s">
        <v>290</v>
      </c>
      <c r="BA297" s="334" t="s">
        <v>290</v>
      </c>
      <c r="BB297" s="66"/>
      <c r="BC297" s="339" t="s">
        <v>290</v>
      </c>
      <c r="BD297" s="340" t="s">
        <v>290</v>
      </c>
      <c r="BE297" s="66"/>
      <c r="BF297" s="350" t="s">
        <v>290</v>
      </c>
      <c r="BG297" s="66"/>
      <c r="BH297" s="384"/>
      <c r="BI297" s="66"/>
    </row>
    <row r="298" spans="1:61" x14ac:dyDescent="0.25">
      <c r="A298" s="384"/>
      <c r="B298" s="66"/>
      <c r="C298" s="378" t="s">
        <v>290</v>
      </c>
      <c r="D298" s="316" t="s">
        <v>290</v>
      </c>
      <c r="E298" s="356" t="s">
        <v>290</v>
      </c>
      <c r="F298" s="356" t="s">
        <v>290</v>
      </c>
      <c r="G298" s="317" t="s">
        <v>290</v>
      </c>
      <c r="H298" s="136"/>
      <c r="I298" s="321" t="s">
        <v>290</v>
      </c>
      <c r="J298" s="66"/>
      <c r="K298" s="66"/>
      <c r="L298" s="321" t="s">
        <v>290</v>
      </c>
      <c r="M298" s="324" t="s">
        <v>290</v>
      </c>
      <c r="N298" s="317" t="s">
        <v>290</v>
      </c>
      <c r="O298" s="66"/>
      <c r="P298" s="327" t="s">
        <v>290</v>
      </c>
      <c r="Q298" s="328" t="s">
        <v>290</v>
      </c>
      <c r="R298" s="66"/>
      <c r="S298" s="333" t="s">
        <v>290</v>
      </c>
      <c r="T298" s="334" t="s">
        <v>290</v>
      </c>
      <c r="U298" s="66"/>
      <c r="V298" s="339" t="s">
        <v>290</v>
      </c>
      <c r="W298" s="340" t="s">
        <v>290</v>
      </c>
      <c r="X298" s="66"/>
      <c r="Y298" s="350" t="s">
        <v>290</v>
      </c>
      <c r="Z298" s="66"/>
      <c r="AA298" s="327" t="s">
        <v>290</v>
      </c>
      <c r="AB298" s="328" t="s">
        <v>290</v>
      </c>
      <c r="AC298" s="66"/>
      <c r="AD298" s="333" t="s">
        <v>290</v>
      </c>
      <c r="AE298" s="334" t="s">
        <v>290</v>
      </c>
      <c r="AF298" s="66"/>
      <c r="AG298" s="339" t="s">
        <v>290</v>
      </c>
      <c r="AH298" s="340" t="s">
        <v>290</v>
      </c>
      <c r="AI298" s="66"/>
      <c r="AJ298" s="350" t="s">
        <v>290</v>
      </c>
      <c r="AK298" s="66"/>
      <c r="AL298" s="327" t="s">
        <v>290</v>
      </c>
      <c r="AM298" s="328" t="s">
        <v>290</v>
      </c>
      <c r="AN298" s="66"/>
      <c r="AO298" s="333" t="s">
        <v>290</v>
      </c>
      <c r="AP298" s="334" t="s">
        <v>290</v>
      </c>
      <c r="AQ298" s="66"/>
      <c r="AR298" s="339" t="s">
        <v>290</v>
      </c>
      <c r="AS298" s="340" t="s">
        <v>290</v>
      </c>
      <c r="AT298" s="66"/>
      <c r="AU298" s="350" t="s">
        <v>290</v>
      </c>
      <c r="AV298" s="66"/>
      <c r="AW298" s="327" t="s">
        <v>290</v>
      </c>
      <c r="AX298" s="328" t="s">
        <v>290</v>
      </c>
      <c r="AY298" s="66"/>
      <c r="AZ298" s="333" t="s">
        <v>290</v>
      </c>
      <c r="BA298" s="334" t="s">
        <v>290</v>
      </c>
      <c r="BB298" s="66"/>
      <c r="BC298" s="339" t="s">
        <v>290</v>
      </c>
      <c r="BD298" s="340" t="s">
        <v>290</v>
      </c>
      <c r="BE298" s="66"/>
      <c r="BF298" s="350" t="s">
        <v>290</v>
      </c>
      <c r="BG298" s="66"/>
      <c r="BH298" s="384"/>
      <c r="BI298" s="66"/>
    </row>
    <row r="299" spans="1:61" x14ac:dyDescent="0.25">
      <c r="A299" s="384"/>
      <c r="B299" s="66"/>
      <c r="C299" s="378" t="s">
        <v>290</v>
      </c>
      <c r="D299" s="316" t="s">
        <v>290</v>
      </c>
      <c r="E299" s="356" t="s">
        <v>290</v>
      </c>
      <c r="F299" s="356" t="s">
        <v>290</v>
      </c>
      <c r="G299" s="317" t="s">
        <v>290</v>
      </c>
      <c r="H299" s="136"/>
      <c r="I299" s="321" t="s">
        <v>290</v>
      </c>
      <c r="J299" s="66"/>
      <c r="K299" s="66"/>
      <c r="L299" s="321" t="s">
        <v>290</v>
      </c>
      <c r="M299" s="324" t="s">
        <v>290</v>
      </c>
      <c r="N299" s="317" t="s">
        <v>290</v>
      </c>
      <c r="O299" s="66"/>
      <c r="P299" s="327" t="s">
        <v>290</v>
      </c>
      <c r="Q299" s="328" t="s">
        <v>290</v>
      </c>
      <c r="R299" s="66"/>
      <c r="S299" s="333" t="s">
        <v>290</v>
      </c>
      <c r="T299" s="334" t="s">
        <v>290</v>
      </c>
      <c r="U299" s="66"/>
      <c r="V299" s="339" t="s">
        <v>290</v>
      </c>
      <c r="W299" s="340" t="s">
        <v>290</v>
      </c>
      <c r="X299" s="66"/>
      <c r="Y299" s="350" t="s">
        <v>290</v>
      </c>
      <c r="Z299" s="66"/>
      <c r="AA299" s="327" t="s">
        <v>290</v>
      </c>
      <c r="AB299" s="328" t="s">
        <v>290</v>
      </c>
      <c r="AC299" s="66"/>
      <c r="AD299" s="333" t="s">
        <v>290</v>
      </c>
      <c r="AE299" s="334" t="s">
        <v>290</v>
      </c>
      <c r="AF299" s="66"/>
      <c r="AG299" s="339" t="s">
        <v>290</v>
      </c>
      <c r="AH299" s="340" t="s">
        <v>290</v>
      </c>
      <c r="AI299" s="66"/>
      <c r="AJ299" s="350" t="s">
        <v>290</v>
      </c>
      <c r="AK299" s="66"/>
      <c r="AL299" s="327" t="s">
        <v>290</v>
      </c>
      <c r="AM299" s="328" t="s">
        <v>290</v>
      </c>
      <c r="AN299" s="66"/>
      <c r="AO299" s="333" t="s">
        <v>290</v>
      </c>
      <c r="AP299" s="334" t="s">
        <v>290</v>
      </c>
      <c r="AQ299" s="66"/>
      <c r="AR299" s="339" t="s">
        <v>290</v>
      </c>
      <c r="AS299" s="340" t="s">
        <v>290</v>
      </c>
      <c r="AT299" s="66"/>
      <c r="AU299" s="350" t="s">
        <v>290</v>
      </c>
      <c r="AV299" s="66"/>
      <c r="AW299" s="327" t="s">
        <v>290</v>
      </c>
      <c r="AX299" s="328" t="s">
        <v>290</v>
      </c>
      <c r="AY299" s="66"/>
      <c r="AZ299" s="333" t="s">
        <v>290</v>
      </c>
      <c r="BA299" s="334" t="s">
        <v>290</v>
      </c>
      <c r="BB299" s="66"/>
      <c r="BC299" s="339" t="s">
        <v>290</v>
      </c>
      <c r="BD299" s="340" t="s">
        <v>290</v>
      </c>
      <c r="BE299" s="66"/>
      <c r="BF299" s="350" t="s">
        <v>290</v>
      </c>
      <c r="BG299" s="66"/>
      <c r="BH299" s="384"/>
      <c r="BI299" s="66"/>
    </row>
    <row r="300" spans="1:61" x14ac:dyDescent="0.25">
      <c r="A300" s="384"/>
      <c r="B300" s="66"/>
      <c r="C300" s="378" t="s">
        <v>290</v>
      </c>
      <c r="D300" s="316" t="s">
        <v>290</v>
      </c>
      <c r="E300" s="356" t="s">
        <v>290</v>
      </c>
      <c r="F300" s="356" t="s">
        <v>290</v>
      </c>
      <c r="G300" s="317" t="s">
        <v>290</v>
      </c>
      <c r="H300" s="136"/>
      <c r="I300" s="321" t="s">
        <v>290</v>
      </c>
      <c r="J300" s="66"/>
      <c r="K300" s="66"/>
      <c r="L300" s="321" t="s">
        <v>290</v>
      </c>
      <c r="M300" s="324" t="s">
        <v>290</v>
      </c>
      <c r="N300" s="317" t="s">
        <v>290</v>
      </c>
      <c r="O300" s="66"/>
      <c r="P300" s="327" t="s">
        <v>290</v>
      </c>
      <c r="Q300" s="328" t="s">
        <v>290</v>
      </c>
      <c r="R300" s="66"/>
      <c r="S300" s="333" t="s">
        <v>290</v>
      </c>
      <c r="T300" s="334" t="s">
        <v>290</v>
      </c>
      <c r="U300" s="66"/>
      <c r="V300" s="339" t="s">
        <v>290</v>
      </c>
      <c r="W300" s="340" t="s">
        <v>290</v>
      </c>
      <c r="X300" s="66"/>
      <c r="Y300" s="350" t="s">
        <v>290</v>
      </c>
      <c r="Z300" s="66"/>
      <c r="AA300" s="327" t="s">
        <v>290</v>
      </c>
      <c r="AB300" s="328" t="s">
        <v>290</v>
      </c>
      <c r="AC300" s="66"/>
      <c r="AD300" s="333" t="s">
        <v>290</v>
      </c>
      <c r="AE300" s="334" t="s">
        <v>290</v>
      </c>
      <c r="AF300" s="66"/>
      <c r="AG300" s="339" t="s">
        <v>290</v>
      </c>
      <c r="AH300" s="340" t="s">
        <v>290</v>
      </c>
      <c r="AI300" s="66"/>
      <c r="AJ300" s="350" t="s">
        <v>290</v>
      </c>
      <c r="AK300" s="66"/>
      <c r="AL300" s="327" t="s">
        <v>290</v>
      </c>
      <c r="AM300" s="328" t="s">
        <v>290</v>
      </c>
      <c r="AN300" s="66"/>
      <c r="AO300" s="333" t="s">
        <v>290</v>
      </c>
      <c r="AP300" s="334" t="s">
        <v>290</v>
      </c>
      <c r="AQ300" s="66"/>
      <c r="AR300" s="339" t="s">
        <v>290</v>
      </c>
      <c r="AS300" s="340" t="s">
        <v>290</v>
      </c>
      <c r="AT300" s="66"/>
      <c r="AU300" s="350" t="s">
        <v>290</v>
      </c>
      <c r="AV300" s="66"/>
      <c r="AW300" s="327" t="s">
        <v>290</v>
      </c>
      <c r="AX300" s="328" t="s">
        <v>290</v>
      </c>
      <c r="AY300" s="66"/>
      <c r="AZ300" s="333" t="s">
        <v>290</v>
      </c>
      <c r="BA300" s="334" t="s">
        <v>290</v>
      </c>
      <c r="BB300" s="66"/>
      <c r="BC300" s="339" t="s">
        <v>290</v>
      </c>
      <c r="BD300" s="340" t="s">
        <v>290</v>
      </c>
      <c r="BE300" s="66"/>
      <c r="BF300" s="350" t="s">
        <v>290</v>
      </c>
      <c r="BG300" s="66"/>
      <c r="BH300" s="384"/>
      <c r="BI300" s="66"/>
    </row>
    <row r="301" spans="1:61" x14ac:dyDescent="0.25">
      <c r="A301" s="384"/>
      <c r="B301" s="66"/>
      <c r="C301" s="378"/>
      <c r="D301" s="316"/>
      <c r="E301" s="356"/>
      <c r="F301" s="356"/>
      <c r="G301" s="317"/>
      <c r="H301" s="136"/>
      <c r="I301" s="321"/>
      <c r="J301" s="66"/>
      <c r="K301" s="66"/>
      <c r="L301" s="321"/>
      <c r="M301" s="324"/>
      <c r="N301" s="317"/>
      <c r="O301" s="66"/>
      <c r="P301" s="327"/>
      <c r="Q301" s="328"/>
      <c r="R301" s="66"/>
      <c r="S301" s="333"/>
      <c r="T301" s="334"/>
      <c r="U301" s="66"/>
      <c r="V301" s="339"/>
      <c r="W301" s="340"/>
      <c r="X301" s="66"/>
      <c r="Y301" s="350"/>
      <c r="Z301" s="66"/>
      <c r="AA301" s="327"/>
      <c r="AB301" s="328"/>
      <c r="AC301" s="66"/>
      <c r="AD301" s="333"/>
      <c r="AE301" s="334"/>
      <c r="AF301" s="66"/>
      <c r="AG301" s="339"/>
      <c r="AH301" s="340"/>
      <c r="AI301" s="66"/>
      <c r="AJ301" s="350"/>
      <c r="AK301" s="66"/>
      <c r="AL301" s="327"/>
      <c r="AM301" s="328"/>
      <c r="AN301" s="66"/>
      <c r="AO301" s="333"/>
      <c r="AP301" s="334"/>
      <c r="AQ301" s="66"/>
      <c r="AR301" s="339"/>
      <c r="AS301" s="340"/>
      <c r="AT301" s="66"/>
      <c r="AU301" s="350"/>
      <c r="AV301" s="66"/>
      <c r="AW301" s="327"/>
      <c r="AX301" s="328"/>
      <c r="AY301" s="66"/>
      <c r="AZ301" s="333"/>
      <c r="BA301" s="334"/>
      <c r="BB301" s="66"/>
      <c r="BC301" s="339"/>
      <c r="BD301" s="340"/>
      <c r="BE301" s="66"/>
      <c r="BF301" s="350"/>
      <c r="BG301" s="66"/>
      <c r="BH301" s="384"/>
      <c r="BI301" s="66"/>
    </row>
    <row r="302" spans="1:61" x14ac:dyDescent="0.25">
      <c r="A302" s="384"/>
      <c r="B302" s="66"/>
      <c r="C302" s="378"/>
      <c r="D302" s="316"/>
      <c r="E302" s="356"/>
      <c r="F302" s="356"/>
      <c r="G302" s="317"/>
      <c r="H302" s="136"/>
      <c r="I302" s="321"/>
      <c r="J302" s="66"/>
      <c r="K302" s="66"/>
      <c r="L302" s="321"/>
      <c r="M302" s="324"/>
      <c r="N302" s="317"/>
      <c r="O302" s="66"/>
      <c r="P302" s="327"/>
      <c r="Q302" s="328"/>
      <c r="R302" s="66"/>
      <c r="S302" s="333"/>
      <c r="T302" s="334"/>
      <c r="U302" s="66"/>
      <c r="V302" s="339"/>
      <c r="W302" s="340"/>
      <c r="X302" s="66"/>
      <c r="Y302" s="350"/>
      <c r="Z302" s="66"/>
      <c r="AA302" s="327"/>
      <c r="AB302" s="328"/>
      <c r="AC302" s="66"/>
      <c r="AD302" s="333"/>
      <c r="AE302" s="334"/>
      <c r="AF302" s="66"/>
      <c r="AG302" s="339"/>
      <c r="AH302" s="340"/>
      <c r="AI302" s="66"/>
      <c r="AJ302" s="350"/>
      <c r="AK302" s="66"/>
      <c r="AL302" s="327"/>
      <c r="AM302" s="328"/>
      <c r="AN302" s="66"/>
      <c r="AO302" s="333"/>
      <c r="AP302" s="334"/>
      <c r="AQ302" s="66"/>
      <c r="AR302" s="339"/>
      <c r="AS302" s="340"/>
      <c r="AT302" s="66"/>
      <c r="AU302" s="350"/>
      <c r="AV302" s="66"/>
      <c r="AW302" s="327"/>
      <c r="AX302" s="328"/>
      <c r="AY302" s="66"/>
      <c r="AZ302" s="333"/>
      <c r="BA302" s="334"/>
      <c r="BB302" s="66"/>
      <c r="BC302" s="339"/>
      <c r="BD302" s="340"/>
      <c r="BE302" s="66"/>
      <c r="BF302" s="350"/>
      <c r="BG302" s="66"/>
      <c r="BH302" s="384"/>
      <c r="BI302" s="66"/>
    </row>
    <row r="303" spans="1:61" ht="12.6" thickBot="1" x14ac:dyDescent="0.3">
      <c r="A303" s="384"/>
      <c r="B303" s="66"/>
      <c r="C303" s="379"/>
      <c r="D303" s="318"/>
      <c r="E303" s="357"/>
      <c r="F303" s="357"/>
      <c r="G303" s="319"/>
      <c r="H303" s="136"/>
      <c r="I303" s="322"/>
      <c r="J303" s="66"/>
      <c r="K303" s="66"/>
      <c r="L303" s="322"/>
      <c r="M303" s="322"/>
      <c r="N303" s="319" t="s">
        <v>290</v>
      </c>
      <c r="O303" s="66"/>
      <c r="P303" s="329"/>
      <c r="Q303" s="330"/>
      <c r="R303" s="66"/>
      <c r="S303" s="335"/>
      <c r="T303" s="336"/>
      <c r="U303" s="66"/>
      <c r="V303" s="341"/>
      <c r="W303" s="342"/>
      <c r="X303" s="66"/>
      <c r="Y303" s="351"/>
      <c r="Z303" s="66"/>
      <c r="AA303" s="329"/>
      <c r="AB303" s="330"/>
      <c r="AC303" s="66"/>
      <c r="AD303" s="335"/>
      <c r="AE303" s="336"/>
      <c r="AF303" s="66"/>
      <c r="AG303" s="341"/>
      <c r="AH303" s="342"/>
      <c r="AI303" s="66"/>
      <c r="AJ303" s="351"/>
      <c r="AK303" s="66"/>
      <c r="AL303" s="329"/>
      <c r="AM303" s="330"/>
      <c r="AN303" s="66"/>
      <c r="AO303" s="335"/>
      <c r="AP303" s="336"/>
      <c r="AQ303" s="66"/>
      <c r="AR303" s="341"/>
      <c r="AS303" s="342"/>
      <c r="AT303" s="66"/>
      <c r="AU303" s="351"/>
      <c r="AV303" s="66"/>
      <c r="AW303" s="329"/>
      <c r="AX303" s="330"/>
      <c r="AY303" s="66"/>
      <c r="AZ303" s="335"/>
      <c r="BA303" s="336"/>
      <c r="BB303" s="66"/>
      <c r="BC303" s="341"/>
      <c r="BD303" s="342"/>
      <c r="BE303" s="66"/>
      <c r="BF303" s="351"/>
      <c r="BG303" s="66"/>
      <c r="BH303" s="384"/>
      <c r="BI303" s="66"/>
    </row>
    <row r="304" spans="1:61" ht="5.0999999999999996" customHeight="1" x14ac:dyDescent="0.25">
      <c r="A304" s="384"/>
      <c r="B304" s="384"/>
      <c r="C304" s="387"/>
      <c r="D304" s="384"/>
      <c r="E304" s="388"/>
      <c r="F304" s="388"/>
      <c r="G304" s="389"/>
      <c r="H304" s="390"/>
      <c r="I304" s="391"/>
      <c r="J304" s="384"/>
      <c r="K304" s="384"/>
      <c r="L304" s="391"/>
      <c r="M304" s="391"/>
      <c r="N304" s="389"/>
      <c r="O304" s="384"/>
      <c r="P304" s="384"/>
      <c r="Q304" s="392"/>
      <c r="R304" s="384"/>
      <c r="S304" s="384"/>
      <c r="T304" s="392"/>
      <c r="U304" s="384"/>
      <c r="V304" s="384"/>
      <c r="W304" s="392"/>
      <c r="X304" s="384"/>
      <c r="Y304" s="393"/>
      <c r="Z304" s="384"/>
      <c r="AA304" s="384"/>
      <c r="AB304" s="392"/>
      <c r="AC304" s="384"/>
      <c r="AD304" s="384"/>
      <c r="AE304" s="392"/>
      <c r="AF304" s="384"/>
      <c r="AG304" s="384"/>
      <c r="AH304" s="392"/>
      <c r="AI304" s="384"/>
      <c r="AJ304" s="393"/>
      <c r="AK304" s="384"/>
      <c r="AL304" s="384"/>
      <c r="AM304" s="392"/>
      <c r="AN304" s="384"/>
      <c r="AO304" s="384"/>
      <c r="AP304" s="392"/>
      <c r="AQ304" s="384"/>
      <c r="AR304" s="384"/>
      <c r="AS304" s="392"/>
      <c r="AT304" s="384"/>
      <c r="AU304" s="393"/>
      <c r="AV304" s="384"/>
      <c r="AW304" s="384"/>
      <c r="AX304" s="392"/>
      <c r="AY304" s="384"/>
      <c r="AZ304" s="384"/>
      <c r="BA304" s="392"/>
      <c r="BB304" s="384"/>
      <c r="BC304" s="384"/>
      <c r="BD304" s="392"/>
      <c r="BE304" s="384"/>
      <c r="BF304" s="393"/>
      <c r="BG304" s="384"/>
      <c r="BH304" s="384"/>
      <c r="BI304" s="66"/>
    </row>
  </sheetData>
  <conditionalFormatting sqref="A4:D12 A1:A3 C2:D3 E6:F7 L1:AJ4 G1:J12 H13 BG1:XFD12 G14:XFD1048576 A14:D1048576 E14:F304 L6:AJ12 M5:AJ5">
    <cfRule type="cellIs" dxfId="95" priority="18" operator="equal">
      <formula>0</formula>
    </cfRule>
  </conditionalFormatting>
  <conditionalFormatting sqref="E1:F5 E8:F12 E305:F1048576">
    <cfRule type="cellIs" dxfId="94" priority="17" operator="equal">
      <formula>0</formula>
    </cfRule>
  </conditionalFormatting>
  <conditionalFormatting sqref="E13:F13">
    <cfRule type="cellIs" dxfId="93" priority="14" operator="equal">
      <formula>0</formula>
    </cfRule>
  </conditionalFormatting>
  <conditionalFormatting sqref="A13:D13 L13:AJ13 G13 I13:J13 BG13:XFD13">
    <cfRule type="cellIs" dxfId="92" priority="15" operator="equal">
      <formula>0</formula>
    </cfRule>
  </conditionalFormatting>
  <conditionalFormatting sqref="K1:K12">
    <cfRule type="cellIs" dxfId="91" priority="13" operator="equal">
      <formula>0</formula>
    </cfRule>
  </conditionalFormatting>
  <conditionalFormatting sqref="K13">
    <cfRule type="cellIs" dxfId="90" priority="12" operator="equal">
      <formula>0</formula>
    </cfRule>
  </conditionalFormatting>
  <conditionalFormatting sqref="AK1:AU7 AK10:AU12 AK8:AT9">
    <cfRule type="cellIs" dxfId="89" priority="11" operator="equal">
      <formula>0</formula>
    </cfRule>
  </conditionalFormatting>
  <conditionalFormatting sqref="AK13:AU13">
    <cfRule type="cellIs" dxfId="88" priority="10" operator="equal">
      <formula>0</formula>
    </cfRule>
  </conditionalFormatting>
  <conditionalFormatting sqref="AU8">
    <cfRule type="cellIs" dxfId="87" priority="9" operator="equal">
      <formula>0</formula>
    </cfRule>
  </conditionalFormatting>
  <conditionalFormatting sqref="AU9">
    <cfRule type="cellIs" dxfId="86" priority="8" operator="equal">
      <formula>0</formula>
    </cfRule>
  </conditionalFormatting>
  <conditionalFormatting sqref="AV1:BF7 AV10:BF12 AV8:BE9">
    <cfRule type="cellIs" dxfId="85" priority="7" operator="equal">
      <formula>0</formula>
    </cfRule>
  </conditionalFormatting>
  <conditionalFormatting sqref="AV13:BF13">
    <cfRule type="cellIs" dxfId="84" priority="6" operator="equal">
      <formula>0</formula>
    </cfRule>
  </conditionalFormatting>
  <conditionalFormatting sqref="BF8">
    <cfRule type="cellIs" dxfId="83" priority="5" operator="equal">
      <formula>0</formula>
    </cfRule>
  </conditionalFormatting>
  <conditionalFormatting sqref="BF9">
    <cfRule type="cellIs" dxfId="82" priority="4" operator="equal">
      <formula>0</formula>
    </cfRule>
  </conditionalFormatting>
  <conditionalFormatting sqref="L5">
    <cfRule type="cellIs" dxfId="81" priority="3" operator="equal">
      <formula>0</formula>
    </cfRule>
  </conditionalFormatting>
  <conditionalFormatting sqref="B2">
    <cfRule type="cellIs" dxfId="80" priority="2" operator="equal">
      <formula>0</formula>
    </cfRule>
  </conditionalFormatting>
  <conditionalFormatting sqref="B1:D1">
    <cfRule type="cellIs" dxfId="79" priority="1" operator="equal">
      <formula>0</formula>
    </cfRule>
  </conditionalFormatting>
  <hyperlinks>
    <hyperlink ref="B1:D1" location="оглавление!A1" tooltip="в оглавление" display="оглавление"/>
  </hyperlinks>
  <printOptions horizontalCentered="1" verticalCentered="1"/>
  <pageMargins left="0" right="0" top="0.15748031496062992" bottom="0" header="0.31496062992125984" footer="0.31496062992125984"/>
  <pageSetup paperSize="9" scale="3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BI304"/>
  <sheetViews>
    <sheetView workbookViewId="0">
      <pane xSplit="10" ySplit="12" topLeftCell="K13" activePane="bottomRight" state="frozen"/>
      <selection pane="topRight" activeCell="K1" sqref="K1"/>
      <selection pane="bottomLeft" activeCell="A13" sqref="A13"/>
      <selection pane="bottomRight"/>
    </sheetView>
  </sheetViews>
  <sheetFormatPr defaultColWidth="9.109375" defaultRowHeight="12" x14ac:dyDescent="0.25"/>
  <cols>
    <col min="1" max="1" width="0.88671875" style="13" customWidth="1"/>
    <col min="2" max="2" width="1.6640625" style="13" customWidth="1"/>
    <col min="3" max="3" width="3.6640625" style="93" bestFit="1" customWidth="1"/>
    <col min="4" max="4" width="10.109375" style="13" customWidth="1"/>
    <col min="5" max="5" width="17.44140625" style="358" customWidth="1"/>
    <col min="6" max="6" width="6.6640625" style="358" customWidth="1"/>
    <col min="7" max="7" width="19" style="51" bestFit="1" customWidth="1"/>
    <col min="8" max="8" width="2.5546875" style="14" bestFit="1" customWidth="1"/>
    <col min="9" max="9" width="9.6640625" style="295" customWidth="1"/>
    <col min="10" max="11" width="1.6640625" style="13" customWidth="1"/>
    <col min="12" max="12" width="11" style="295" bestFit="1" customWidth="1"/>
    <col min="13" max="13" width="6.6640625" style="295" customWidth="1"/>
    <col min="14" max="14" width="12.6640625" style="51" customWidth="1"/>
    <col min="15" max="15" width="1.6640625" style="13" customWidth="1"/>
    <col min="16" max="16" width="5.6640625" style="13" customWidth="1"/>
    <col min="17" max="17" width="9.6640625" style="50" customWidth="1"/>
    <col min="18" max="18" width="0.5546875" style="13" customWidth="1"/>
    <col min="19" max="19" width="5.6640625" style="13" customWidth="1"/>
    <col min="20" max="20" width="9.6640625" style="50" customWidth="1"/>
    <col min="21" max="21" width="0.5546875" style="13" customWidth="1"/>
    <col min="22" max="22" width="5.6640625" style="13" customWidth="1"/>
    <col min="23" max="23" width="9.6640625" style="50" customWidth="1"/>
    <col min="24" max="24" width="1.6640625" style="13" customWidth="1"/>
    <col min="25" max="25" width="15.33203125" style="347" customWidth="1"/>
    <col min="26" max="26" width="1.6640625" style="13" customWidth="1"/>
    <col min="27" max="27" width="5.6640625" style="13" customWidth="1"/>
    <col min="28" max="28" width="9.6640625" style="50" customWidth="1"/>
    <col min="29" max="29" width="0.5546875" style="13" customWidth="1"/>
    <col min="30" max="30" width="5.6640625" style="13" customWidth="1"/>
    <col min="31" max="31" width="9.6640625" style="50" customWidth="1"/>
    <col min="32" max="32" width="0.5546875" style="13" customWidth="1"/>
    <col min="33" max="33" width="5.6640625" style="13" customWidth="1"/>
    <col min="34" max="34" width="9.6640625" style="50" customWidth="1"/>
    <col min="35" max="35" width="1.6640625" style="13" customWidth="1"/>
    <col min="36" max="36" width="15.6640625" style="347" customWidth="1"/>
    <col min="37" max="37" width="1.6640625" style="13" customWidth="1"/>
    <col min="38" max="38" width="5.6640625" style="13" customWidth="1"/>
    <col min="39" max="39" width="9.6640625" style="50" customWidth="1"/>
    <col min="40" max="40" width="0.5546875" style="13" customWidth="1"/>
    <col min="41" max="41" width="5.6640625" style="13" customWidth="1"/>
    <col min="42" max="42" width="9.6640625" style="50" customWidth="1"/>
    <col min="43" max="43" width="0.5546875" style="13" customWidth="1"/>
    <col min="44" max="44" width="5.6640625" style="13" customWidth="1"/>
    <col min="45" max="45" width="9.6640625" style="50" customWidth="1"/>
    <col min="46" max="46" width="1.6640625" style="13" customWidth="1"/>
    <col min="47" max="47" width="15.6640625" style="347" customWidth="1"/>
    <col min="48" max="48" width="1.6640625" style="13" customWidth="1"/>
    <col min="49" max="49" width="5.6640625" style="13" customWidth="1"/>
    <col min="50" max="50" width="9.6640625" style="50" customWidth="1"/>
    <col min="51" max="51" width="0.5546875" style="13" customWidth="1"/>
    <col min="52" max="52" width="5.6640625" style="13" customWidth="1"/>
    <col min="53" max="53" width="9.6640625" style="50" customWidth="1"/>
    <col min="54" max="54" width="0.5546875" style="13" customWidth="1"/>
    <col min="55" max="55" width="5.6640625" style="13" customWidth="1"/>
    <col min="56" max="56" width="9.6640625" style="50" customWidth="1"/>
    <col min="57" max="57" width="1.6640625" style="13" customWidth="1"/>
    <col min="58" max="58" width="15.6640625" style="347" customWidth="1"/>
    <col min="59" max="59" width="1.6640625" style="13" customWidth="1"/>
    <col min="60" max="60" width="0.88671875" style="13" customWidth="1"/>
    <col min="61" max="61" width="1.6640625" style="13" customWidth="1"/>
    <col min="62" max="62" width="8.44140625" style="13" customWidth="1"/>
    <col min="63" max="63" width="9.109375" style="13" customWidth="1"/>
    <col min="64" max="64" width="7.33203125" style="13" customWidth="1"/>
    <col min="65" max="65" width="8" style="13" customWidth="1"/>
    <col min="66" max="66" width="2.6640625" style="13" customWidth="1"/>
    <col min="67" max="16384" width="9.109375" style="13"/>
  </cols>
  <sheetData>
    <row r="1" spans="1:61" x14ac:dyDescent="0.25">
      <c r="A1" s="384"/>
      <c r="B1" s="542" t="s">
        <v>286</v>
      </c>
      <c r="C1" s="543"/>
      <c r="D1" s="543"/>
      <c r="E1" s="352"/>
      <c r="F1" s="352"/>
      <c r="G1" s="276"/>
      <c r="H1" s="136"/>
      <c r="I1" s="275"/>
      <c r="J1" s="66"/>
      <c r="K1" s="66"/>
      <c r="L1" s="275"/>
      <c r="M1" s="275"/>
      <c r="N1" s="276"/>
      <c r="O1" s="66"/>
      <c r="P1" s="66"/>
      <c r="Q1" s="71"/>
      <c r="R1" s="66"/>
      <c r="S1" s="66"/>
      <c r="T1" s="71"/>
      <c r="U1" s="66"/>
      <c r="V1" s="66"/>
      <c r="W1" s="71"/>
      <c r="X1" s="66"/>
      <c r="Y1" s="343"/>
      <c r="Z1" s="66"/>
      <c r="AA1" s="66"/>
      <c r="AB1" s="71"/>
      <c r="AC1" s="66"/>
      <c r="AD1" s="66"/>
      <c r="AE1" s="71"/>
      <c r="AF1" s="66"/>
      <c r="AG1" s="66"/>
      <c r="AH1" s="71"/>
      <c r="AI1" s="66"/>
      <c r="AJ1" s="343"/>
      <c r="AK1" s="66"/>
      <c r="AL1" s="66"/>
      <c r="AM1" s="71"/>
      <c r="AN1" s="66"/>
      <c r="AO1" s="66"/>
      <c r="AP1" s="71"/>
      <c r="AQ1" s="66"/>
      <c r="AR1" s="66"/>
      <c r="AS1" s="71"/>
      <c r="AT1" s="66"/>
      <c r="AU1" s="343"/>
      <c r="AV1" s="66"/>
      <c r="AW1" s="66"/>
      <c r="AX1" s="71"/>
      <c r="AY1" s="66"/>
      <c r="AZ1" s="66"/>
      <c r="BA1" s="71"/>
      <c r="BB1" s="66"/>
      <c r="BC1" s="66"/>
      <c r="BD1" s="71"/>
      <c r="BE1" s="66"/>
      <c r="BF1" s="343"/>
      <c r="BG1" s="66"/>
      <c r="BH1" s="384"/>
      <c r="BI1" s="66"/>
    </row>
    <row r="2" spans="1:61" x14ac:dyDescent="0.25">
      <c r="A2" s="384"/>
      <c r="B2" s="67" t="s">
        <v>265</v>
      </c>
      <c r="C2" s="96"/>
      <c r="D2" s="66"/>
      <c r="E2" s="352"/>
      <c r="F2" s="352"/>
      <c r="G2" s="276"/>
      <c r="H2" s="136"/>
      <c r="I2" s="275"/>
      <c r="J2" s="66"/>
      <c r="K2" s="66"/>
      <c r="L2" s="275"/>
      <c r="M2" s="275"/>
      <c r="N2" s="276"/>
      <c r="O2" s="66"/>
      <c r="P2" s="66"/>
      <c r="Q2" s="71"/>
      <c r="R2" s="66"/>
      <c r="S2" s="66"/>
      <c r="T2" s="71"/>
      <c r="U2" s="66"/>
      <c r="V2" s="66"/>
      <c r="W2" s="71"/>
      <c r="X2" s="66"/>
      <c r="Y2" s="343"/>
      <c r="Z2" s="66"/>
      <c r="AA2" s="66"/>
      <c r="AB2" s="71"/>
      <c r="AC2" s="66"/>
      <c r="AD2" s="66"/>
      <c r="AE2" s="71"/>
      <c r="AF2" s="66"/>
      <c r="AG2" s="66"/>
      <c r="AH2" s="71"/>
      <c r="AI2" s="66"/>
      <c r="AJ2" s="343"/>
      <c r="AK2" s="66"/>
      <c r="AL2" s="66"/>
      <c r="AM2" s="71"/>
      <c r="AN2" s="66"/>
      <c r="AO2" s="66"/>
      <c r="AP2" s="71"/>
      <c r="AQ2" s="66"/>
      <c r="AR2" s="66"/>
      <c r="AS2" s="71"/>
      <c r="AT2" s="66"/>
      <c r="AU2" s="343"/>
      <c r="AV2" s="66"/>
      <c r="AW2" s="66"/>
      <c r="AX2" s="71"/>
      <c r="AY2" s="66"/>
      <c r="AZ2" s="66"/>
      <c r="BA2" s="71"/>
      <c r="BB2" s="66"/>
      <c r="BC2" s="66"/>
      <c r="BD2" s="71"/>
      <c r="BE2" s="66"/>
      <c r="BF2" s="343"/>
      <c r="BG2" s="66"/>
      <c r="BH2" s="384"/>
      <c r="BI2" s="66"/>
    </row>
    <row r="3" spans="1:61" x14ac:dyDescent="0.25">
      <c r="A3" s="384"/>
      <c r="B3" s="67" t="s">
        <v>276</v>
      </c>
      <c r="C3" s="96"/>
      <c r="D3" s="66"/>
      <c r="E3" s="352"/>
      <c r="F3" s="352"/>
      <c r="G3" s="276"/>
      <c r="H3" s="136"/>
      <c r="I3" s="275"/>
      <c r="J3" s="66"/>
      <c r="K3" s="66"/>
      <c r="L3" s="275"/>
      <c r="M3" s="275"/>
      <c r="N3" s="276"/>
      <c r="O3" s="66"/>
      <c r="P3" s="66"/>
      <c r="Q3" s="71"/>
      <c r="R3" s="66"/>
      <c r="S3" s="66"/>
      <c r="T3" s="71"/>
      <c r="U3" s="66"/>
      <c r="V3" s="66"/>
      <c r="W3" s="71"/>
      <c r="X3" s="66"/>
      <c r="Y3" s="343"/>
      <c r="Z3" s="66"/>
      <c r="AA3" s="66"/>
      <c r="AB3" s="71"/>
      <c r="AC3" s="66"/>
      <c r="AD3" s="66"/>
      <c r="AE3" s="71"/>
      <c r="AF3" s="66"/>
      <c r="AG3" s="66"/>
      <c r="AH3" s="71"/>
      <c r="AI3" s="66"/>
      <c r="AJ3" s="343"/>
      <c r="AK3" s="66"/>
      <c r="AL3" s="66"/>
      <c r="AM3" s="71"/>
      <c r="AN3" s="66"/>
      <c r="AO3" s="66"/>
      <c r="AP3" s="71"/>
      <c r="AQ3" s="66"/>
      <c r="AR3" s="66"/>
      <c r="AS3" s="71"/>
      <c r="AT3" s="66"/>
      <c r="AU3" s="343"/>
      <c r="AV3" s="66"/>
      <c r="AW3" s="66"/>
      <c r="AX3" s="71"/>
      <c r="AY3" s="66"/>
      <c r="AZ3" s="66"/>
      <c r="BA3" s="71"/>
      <c r="BB3" s="66"/>
      <c r="BC3" s="66"/>
      <c r="BD3" s="71"/>
      <c r="BE3" s="66"/>
      <c r="BF3" s="343"/>
      <c r="BG3" s="66"/>
      <c r="BH3" s="384"/>
      <c r="BI3" s="66"/>
    </row>
    <row r="4" spans="1:61" s="65" customFormat="1" x14ac:dyDescent="0.25">
      <c r="A4" s="385"/>
      <c r="B4" s="67" t="s">
        <v>182</v>
      </c>
      <c r="C4" s="98"/>
      <c r="D4" s="72"/>
      <c r="E4" s="278"/>
      <c r="F4" s="278"/>
      <c r="H4" s="371"/>
      <c r="I4" s="294"/>
      <c r="J4" s="67"/>
      <c r="K4" s="67"/>
      <c r="L4" s="72" t="s">
        <v>172</v>
      </c>
      <c r="M4" s="72"/>
      <c r="N4" s="279" t="s">
        <v>77</v>
      </c>
      <c r="O4" s="67"/>
      <c r="P4" s="67"/>
      <c r="Q4" s="69"/>
      <c r="R4" s="67"/>
      <c r="S4" s="67"/>
      <c r="T4" s="69"/>
      <c r="U4" s="67"/>
      <c r="V4" s="67"/>
      <c r="W4" s="69"/>
      <c r="X4" s="67"/>
      <c r="Y4" s="344"/>
      <c r="Z4" s="67"/>
      <c r="AA4" s="67"/>
      <c r="AB4" s="69"/>
      <c r="AC4" s="67"/>
      <c r="AD4" s="67"/>
      <c r="AE4" s="69"/>
      <c r="AF4" s="67"/>
      <c r="AG4" s="67"/>
      <c r="AH4" s="69"/>
      <c r="AI4" s="67"/>
      <c r="AJ4" s="344"/>
      <c r="AK4" s="67"/>
      <c r="AL4" s="67"/>
      <c r="AM4" s="69"/>
      <c r="AN4" s="67"/>
      <c r="AO4" s="67"/>
      <c r="AP4" s="69"/>
      <c r="AQ4" s="67"/>
      <c r="AR4" s="67"/>
      <c r="AS4" s="69"/>
      <c r="AT4" s="67"/>
      <c r="AU4" s="344"/>
      <c r="AV4" s="67"/>
      <c r="AW4" s="67"/>
      <c r="AX4" s="69"/>
      <c r="AY4" s="67"/>
      <c r="AZ4" s="67"/>
      <c r="BA4" s="69"/>
      <c r="BB4" s="67"/>
      <c r="BC4" s="67"/>
      <c r="BD4" s="69"/>
      <c r="BE4" s="67"/>
      <c r="BF4" s="344"/>
      <c r="BG4" s="67"/>
      <c r="BH4" s="385"/>
      <c r="BI4" s="67"/>
    </row>
    <row r="5" spans="1:61" s="65" customFormat="1" x14ac:dyDescent="0.25">
      <c r="A5" s="385"/>
      <c r="B5" s="67"/>
      <c r="C5" s="98"/>
      <c r="D5" s="68"/>
      <c r="E5" s="278"/>
      <c r="F5" s="278"/>
      <c r="G5" s="72" t="s">
        <v>65</v>
      </c>
      <c r="H5" s="371" t="s">
        <v>171</v>
      </c>
      <c r="I5" s="277">
        <v>42795</v>
      </c>
      <c r="J5" s="67"/>
      <c r="K5" s="67"/>
      <c r="L5" s="294">
        <v>42814</v>
      </c>
      <c r="M5" s="72"/>
      <c r="N5" s="279" t="s">
        <v>173</v>
      </c>
      <c r="O5" s="67"/>
      <c r="P5" s="67" t="s">
        <v>177</v>
      </c>
      <c r="Q5" s="69"/>
      <c r="R5" s="67"/>
      <c r="S5" s="67"/>
      <c r="T5" s="69"/>
      <c r="U5" s="67"/>
      <c r="V5" s="67"/>
      <c r="W5" s="69"/>
      <c r="X5" s="67"/>
      <c r="Y5" s="344" t="s">
        <v>196</v>
      </c>
      <c r="Z5" s="67"/>
      <c r="AA5" s="67" t="s">
        <v>178</v>
      </c>
      <c r="AB5" s="69"/>
      <c r="AC5" s="67"/>
      <c r="AD5" s="67"/>
      <c r="AE5" s="69"/>
      <c r="AF5" s="67"/>
      <c r="AG5" s="67"/>
      <c r="AH5" s="69"/>
      <c r="AI5" s="67"/>
      <c r="AJ5" s="344" t="s">
        <v>203</v>
      </c>
      <c r="AK5" s="67"/>
      <c r="AL5" s="67" t="s">
        <v>178</v>
      </c>
      <c r="AM5" s="69"/>
      <c r="AN5" s="67"/>
      <c r="AO5" s="67"/>
      <c r="AP5" s="69"/>
      <c r="AQ5" s="67"/>
      <c r="AR5" s="67"/>
      <c r="AS5" s="69"/>
      <c r="AT5" s="67"/>
      <c r="AU5" s="344" t="s">
        <v>206</v>
      </c>
      <c r="AV5" s="67"/>
      <c r="AW5" s="67" t="s">
        <v>178</v>
      </c>
      <c r="AX5" s="69"/>
      <c r="AY5" s="67"/>
      <c r="AZ5" s="67"/>
      <c r="BA5" s="69"/>
      <c r="BB5" s="67"/>
      <c r="BC5" s="67"/>
      <c r="BD5" s="69"/>
      <c r="BE5" s="67"/>
      <c r="BF5" s="344" t="s">
        <v>215</v>
      </c>
      <c r="BG5" s="67"/>
      <c r="BH5" s="385"/>
      <c r="BI5" s="67"/>
    </row>
    <row r="6" spans="1:61" ht="3" customHeight="1" thickBot="1" x14ac:dyDescent="0.3">
      <c r="A6" s="384"/>
      <c r="B6" s="66"/>
      <c r="C6" s="372"/>
      <c r="D6" s="311"/>
      <c r="E6" s="353"/>
      <c r="F6" s="353"/>
      <c r="G6" s="312"/>
      <c r="H6" s="137"/>
      <c r="I6" s="313"/>
      <c r="J6" s="67"/>
      <c r="K6" s="67"/>
      <c r="L6" s="313"/>
      <c r="M6" s="313"/>
      <c r="N6" s="312"/>
      <c r="O6" s="67"/>
      <c r="P6" s="311"/>
      <c r="Q6" s="143"/>
      <c r="R6" s="67"/>
      <c r="S6" s="311"/>
      <c r="T6" s="143"/>
      <c r="U6" s="67"/>
      <c r="V6" s="311"/>
      <c r="W6" s="143"/>
      <c r="X6" s="67"/>
      <c r="Y6" s="345"/>
      <c r="Z6" s="67"/>
      <c r="AA6" s="311"/>
      <c r="AB6" s="143"/>
      <c r="AC6" s="67"/>
      <c r="AD6" s="311"/>
      <c r="AE6" s="143"/>
      <c r="AF6" s="67"/>
      <c r="AG6" s="311"/>
      <c r="AH6" s="143"/>
      <c r="AI6" s="67"/>
      <c r="AJ6" s="345"/>
      <c r="AK6" s="67"/>
      <c r="AL6" s="311"/>
      <c r="AM6" s="143"/>
      <c r="AN6" s="67"/>
      <c r="AO6" s="311"/>
      <c r="AP6" s="143"/>
      <c r="AQ6" s="67"/>
      <c r="AR6" s="311"/>
      <c r="AS6" s="143"/>
      <c r="AT6" s="67"/>
      <c r="AU6" s="345"/>
      <c r="AV6" s="67"/>
      <c r="AW6" s="311"/>
      <c r="AX6" s="143"/>
      <c r="AY6" s="67"/>
      <c r="AZ6" s="311"/>
      <c r="BA6" s="143"/>
      <c r="BB6" s="67"/>
      <c r="BC6" s="311"/>
      <c r="BD6" s="143"/>
      <c r="BE6" s="67"/>
      <c r="BF6" s="345"/>
      <c r="BG6" s="67"/>
      <c r="BH6" s="385"/>
      <c r="BI6" s="66"/>
    </row>
    <row r="7" spans="1:61" s="65" customFormat="1" ht="12.6" thickBot="1" x14ac:dyDescent="0.3">
      <c r="A7" s="385"/>
      <c r="B7" s="67"/>
      <c r="C7" s="396" t="s">
        <v>133</v>
      </c>
      <c r="D7" s="394" t="s">
        <v>350</v>
      </c>
      <c r="E7" s="395"/>
      <c r="F7" s="395"/>
      <c r="G7" s="395"/>
      <c r="H7" s="137"/>
      <c r="I7" s="397">
        <v>4556403.43</v>
      </c>
      <c r="J7" s="67"/>
      <c r="K7" s="67"/>
      <c r="L7" s="306">
        <v>2830961.0160000003</v>
      </c>
      <c r="M7" s="310">
        <v>0.62131482856863718</v>
      </c>
      <c r="N7" s="279" t="s">
        <v>174</v>
      </c>
      <c r="O7" s="67"/>
      <c r="P7" s="280" t="s">
        <v>117</v>
      </c>
      <c r="Q7" s="281"/>
      <c r="R7" s="67"/>
      <c r="S7" s="285" t="s">
        <v>168</v>
      </c>
      <c r="T7" s="286"/>
      <c r="U7" s="67"/>
      <c r="V7" s="289" t="s">
        <v>169</v>
      </c>
      <c r="W7" s="290"/>
      <c r="X7" s="67"/>
      <c r="Y7" s="344" t="s">
        <v>170</v>
      </c>
      <c r="Z7" s="67"/>
      <c r="AA7" s="280" t="s">
        <v>117</v>
      </c>
      <c r="AB7" s="281"/>
      <c r="AC7" s="67"/>
      <c r="AD7" s="285" t="s">
        <v>168</v>
      </c>
      <c r="AE7" s="286"/>
      <c r="AF7" s="67"/>
      <c r="AG7" s="289" t="s">
        <v>169</v>
      </c>
      <c r="AH7" s="290"/>
      <c r="AI7" s="67"/>
      <c r="AJ7" s="344" t="s">
        <v>176</v>
      </c>
      <c r="AK7" s="67"/>
      <c r="AL7" s="280" t="s">
        <v>117</v>
      </c>
      <c r="AM7" s="281"/>
      <c r="AN7" s="67"/>
      <c r="AO7" s="285" t="s">
        <v>168</v>
      </c>
      <c r="AP7" s="286"/>
      <c r="AQ7" s="67"/>
      <c r="AR7" s="289" t="s">
        <v>169</v>
      </c>
      <c r="AS7" s="290"/>
      <c r="AT7" s="67"/>
      <c r="AU7" s="344" t="s">
        <v>207</v>
      </c>
      <c r="AV7" s="67"/>
      <c r="AW7" s="280" t="s">
        <v>117</v>
      </c>
      <c r="AX7" s="281"/>
      <c r="AY7" s="67"/>
      <c r="AZ7" s="285" t="s">
        <v>168</v>
      </c>
      <c r="BA7" s="286"/>
      <c r="BB7" s="67"/>
      <c r="BC7" s="289" t="s">
        <v>169</v>
      </c>
      <c r="BD7" s="290"/>
      <c r="BE7" s="67"/>
      <c r="BF7" s="344" t="s">
        <v>216</v>
      </c>
      <c r="BG7" s="67"/>
      <c r="BH7" s="385"/>
      <c r="BI7" s="67"/>
    </row>
    <row r="8" spans="1:61" s="65" customFormat="1" x14ac:dyDescent="0.25">
      <c r="A8" s="385"/>
      <c r="B8" s="67"/>
      <c r="C8" s="374">
        <v>3</v>
      </c>
      <c r="D8" s="67" t="s">
        <v>89</v>
      </c>
      <c r="E8" s="278"/>
      <c r="F8" s="278"/>
      <c r="G8" s="278"/>
      <c r="H8" s="137"/>
      <c r="I8" s="284">
        <v>185573.28000000003</v>
      </c>
      <c r="J8" s="67"/>
      <c r="K8" s="67"/>
      <c r="L8" s="307">
        <v>110818.18</v>
      </c>
      <c r="M8" s="309">
        <v>0.59716668261723871</v>
      </c>
      <c r="N8" s="278" t="s">
        <v>174</v>
      </c>
      <c r="O8" s="293"/>
      <c r="P8" s="282">
        <v>2</v>
      </c>
      <c r="Q8" s="283">
        <v>134789.62000000002</v>
      </c>
      <c r="R8" s="67"/>
      <c r="S8" s="287">
        <v>0</v>
      </c>
      <c r="T8" s="288">
        <v>0</v>
      </c>
      <c r="U8" s="67"/>
      <c r="V8" s="291">
        <v>1</v>
      </c>
      <c r="W8" s="292">
        <v>50783.659999999996</v>
      </c>
      <c r="X8" s="67"/>
      <c r="Y8" s="344" t="s">
        <v>165</v>
      </c>
      <c r="Z8" s="293"/>
      <c r="AA8" s="282">
        <v>2</v>
      </c>
      <c r="AB8" s="283">
        <v>134789.62000000002</v>
      </c>
      <c r="AC8" s="67"/>
      <c r="AD8" s="287">
        <v>0</v>
      </c>
      <c r="AE8" s="288">
        <v>0</v>
      </c>
      <c r="AF8" s="67"/>
      <c r="AG8" s="291">
        <v>1</v>
      </c>
      <c r="AH8" s="292">
        <v>50783.659999999996</v>
      </c>
      <c r="AI8" s="67"/>
      <c r="AJ8" s="344" t="s">
        <v>166</v>
      </c>
      <c r="AK8" s="293"/>
      <c r="AL8" s="282">
        <v>2</v>
      </c>
      <c r="AM8" s="283">
        <v>134789.62000000002</v>
      </c>
      <c r="AN8" s="67"/>
      <c r="AO8" s="287">
        <v>0</v>
      </c>
      <c r="AP8" s="288">
        <v>0</v>
      </c>
      <c r="AQ8" s="67"/>
      <c r="AR8" s="291">
        <v>1</v>
      </c>
      <c r="AS8" s="292">
        <v>50783.659999999996</v>
      </c>
      <c r="AT8" s="67"/>
      <c r="AU8" s="344" t="s">
        <v>167</v>
      </c>
      <c r="AV8" s="293"/>
      <c r="AW8" s="282">
        <v>0</v>
      </c>
      <c r="AX8" s="283">
        <v>0</v>
      </c>
      <c r="AY8" s="67"/>
      <c r="AZ8" s="287">
        <v>2</v>
      </c>
      <c r="BA8" s="288">
        <v>134789.62000000002</v>
      </c>
      <c r="BB8" s="67"/>
      <c r="BC8" s="291">
        <v>1</v>
      </c>
      <c r="BD8" s="292">
        <v>50783.659999999996</v>
      </c>
      <c r="BE8" s="67"/>
      <c r="BF8" s="344" t="s">
        <v>181</v>
      </c>
      <c r="BG8" s="67"/>
      <c r="BH8" s="385"/>
      <c r="BI8" s="67"/>
    </row>
    <row r="9" spans="1:61" s="65" customFormat="1" x14ac:dyDescent="0.25">
      <c r="A9" s="385"/>
      <c r="B9" s="67"/>
      <c r="C9" s="374">
        <v>4</v>
      </c>
      <c r="D9" s="67" t="s">
        <v>90</v>
      </c>
      <c r="E9" s="278"/>
      <c r="F9" s="278"/>
      <c r="G9" s="278"/>
      <c r="H9" s="137"/>
      <c r="I9" s="284">
        <v>285744.14</v>
      </c>
      <c r="J9" s="67"/>
      <c r="K9" s="67"/>
      <c r="L9" s="307">
        <v>235335.10800000004</v>
      </c>
      <c r="M9" s="309">
        <v>0.82358682141303063</v>
      </c>
      <c r="N9" s="278" t="s">
        <v>174</v>
      </c>
      <c r="O9" s="293"/>
      <c r="P9" s="282">
        <v>4</v>
      </c>
      <c r="Q9" s="283">
        <v>285744.14</v>
      </c>
      <c r="R9" s="67"/>
      <c r="S9" s="287">
        <v>0</v>
      </c>
      <c r="T9" s="288">
        <v>0</v>
      </c>
      <c r="U9" s="67"/>
      <c r="V9" s="291">
        <v>0</v>
      </c>
      <c r="W9" s="292">
        <v>0</v>
      </c>
      <c r="X9" s="67"/>
      <c r="Y9" s="344"/>
      <c r="Z9" s="293"/>
      <c r="AA9" s="282">
        <v>4</v>
      </c>
      <c r="AB9" s="283">
        <v>285744.14</v>
      </c>
      <c r="AC9" s="67"/>
      <c r="AD9" s="287">
        <v>0</v>
      </c>
      <c r="AE9" s="288">
        <v>0</v>
      </c>
      <c r="AF9" s="67"/>
      <c r="AG9" s="291">
        <v>0</v>
      </c>
      <c r="AH9" s="292">
        <v>0</v>
      </c>
      <c r="AI9" s="67"/>
      <c r="AJ9" s="344"/>
      <c r="AK9" s="293"/>
      <c r="AL9" s="282">
        <v>3</v>
      </c>
      <c r="AM9" s="283">
        <v>245607.24999999997</v>
      </c>
      <c r="AN9" s="67"/>
      <c r="AO9" s="287">
        <v>0</v>
      </c>
      <c r="AP9" s="288">
        <v>0</v>
      </c>
      <c r="AQ9" s="67"/>
      <c r="AR9" s="291">
        <v>1</v>
      </c>
      <c r="AS9" s="292">
        <v>40136.89</v>
      </c>
      <c r="AT9" s="67"/>
      <c r="AU9" s="344"/>
      <c r="AV9" s="293"/>
      <c r="AW9" s="282">
        <v>0</v>
      </c>
      <c r="AX9" s="283">
        <v>0</v>
      </c>
      <c r="AY9" s="67"/>
      <c r="AZ9" s="287">
        <v>3</v>
      </c>
      <c r="BA9" s="288">
        <v>245607.24999999997</v>
      </c>
      <c r="BB9" s="67"/>
      <c r="BC9" s="291">
        <v>1</v>
      </c>
      <c r="BD9" s="292">
        <v>40136.89</v>
      </c>
      <c r="BE9" s="67"/>
      <c r="BF9" s="344"/>
      <c r="BG9" s="67"/>
      <c r="BH9" s="385"/>
      <c r="BI9" s="67"/>
    </row>
    <row r="10" spans="1:61" s="65" customFormat="1" x14ac:dyDescent="0.25">
      <c r="A10" s="385"/>
      <c r="B10" s="67"/>
      <c r="C10" s="374">
        <v>42</v>
      </c>
      <c r="D10" s="67" t="s">
        <v>108</v>
      </c>
      <c r="E10" s="278"/>
      <c r="F10" s="278"/>
      <c r="G10" s="279"/>
      <c r="H10" s="137"/>
      <c r="I10" s="284">
        <v>4085086.0099999993</v>
      </c>
      <c r="J10" s="67"/>
      <c r="K10" s="67"/>
      <c r="L10" s="307">
        <v>2484807.7280000001</v>
      </c>
      <c r="M10" s="309">
        <v>0.60826325857457297</v>
      </c>
      <c r="N10" s="278" t="s">
        <v>174</v>
      </c>
      <c r="O10" s="293"/>
      <c r="P10" s="282">
        <v>42</v>
      </c>
      <c r="Q10" s="283">
        <v>4085086.0099999993</v>
      </c>
      <c r="R10" s="67"/>
      <c r="S10" s="287">
        <v>0</v>
      </c>
      <c r="T10" s="288">
        <v>0</v>
      </c>
      <c r="U10" s="67"/>
      <c r="V10" s="291">
        <v>0</v>
      </c>
      <c r="W10" s="292">
        <v>0</v>
      </c>
      <c r="X10" s="67"/>
      <c r="Y10" s="344"/>
      <c r="Z10" s="293"/>
      <c r="AA10" s="282">
        <v>41</v>
      </c>
      <c r="AB10" s="283">
        <v>3981164.2099999995</v>
      </c>
      <c r="AC10" s="67"/>
      <c r="AD10" s="287">
        <v>0</v>
      </c>
      <c r="AE10" s="288">
        <v>0</v>
      </c>
      <c r="AF10" s="67"/>
      <c r="AG10" s="291">
        <v>1</v>
      </c>
      <c r="AH10" s="292">
        <v>103921.8</v>
      </c>
      <c r="AI10" s="67"/>
      <c r="AJ10" s="344"/>
      <c r="AK10" s="293"/>
      <c r="AL10" s="282">
        <v>41</v>
      </c>
      <c r="AM10" s="283">
        <v>3981164.2099999995</v>
      </c>
      <c r="AN10" s="67"/>
      <c r="AO10" s="287">
        <v>0</v>
      </c>
      <c r="AP10" s="288">
        <v>0</v>
      </c>
      <c r="AQ10" s="67"/>
      <c r="AR10" s="291">
        <v>1</v>
      </c>
      <c r="AS10" s="292">
        <v>103921.8</v>
      </c>
      <c r="AT10" s="67"/>
      <c r="AU10" s="344"/>
      <c r="AV10" s="293"/>
      <c r="AW10" s="282">
        <v>0</v>
      </c>
      <c r="AX10" s="283">
        <v>0</v>
      </c>
      <c r="AY10" s="67"/>
      <c r="AZ10" s="287">
        <v>40</v>
      </c>
      <c r="BA10" s="288">
        <v>3861277.2699999996</v>
      </c>
      <c r="BB10" s="67"/>
      <c r="BC10" s="291">
        <v>2</v>
      </c>
      <c r="BD10" s="292">
        <v>223808.74</v>
      </c>
      <c r="BE10" s="67"/>
      <c r="BF10" s="344"/>
      <c r="BG10" s="67"/>
      <c r="BH10" s="385"/>
      <c r="BI10" s="67"/>
    </row>
    <row r="11" spans="1:61" s="11" customFormat="1" ht="10.199999999999999" x14ac:dyDescent="0.2">
      <c r="A11" s="386"/>
      <c r="B11" s="70"/>
      <c r="C11" s="70"/>
      <c r="D11" s="70" t="s">
        <v>27</v>
      </c>
      <c r="E11" s="354"/>
      <c r="F11" s="354"/>
      <c r="G11" s="297"/>
      <c r="H11" s="70"/>
      <c r="I11" s="298">
        <v>0</v>
      </c>
      <c r="J11" s="70"/>
      <c r="K11" s="70"/>
      <c r="L11" s="298">
        <v>0</v>
      </c>
      <c r="M11" s="305"/>
      <c r="N11" s="297"/>
      <c r="O11" s="70"/>
      <c r="P11" s="299"/>
      <c r="Q11" s="300"/>
      <c r="R11" s="70"/>
      <c r="S11" s="301"/>
      <c r="T11" s="302"/>
      <c r="U11" s="70"/>
      <c r="V11" s="348">
        <v>0</v>
      </c>
      <c r="W11" s="303">
        <v>0</v>
      </c>
      <c r="X11" s="70"/>
      <c r="Y11" s="346"/>
      <c r="Z11" s="70"/>
      <c r="AA11" s="299"/>
      <c r="AB11" s="300"/>
      <c r="AC11" s="70"/>
      <c r="AD11" s="301"/>
      <c r="AE11" s="302"/>
      <c r="AF11" s="70"/>
      <c r="AG11" s="348">
        <v>0</v>
      </c>
      <c r="AH11" s="303">
        <v>0</v>
      </c>
      <c r="AI11" s="70"/>
      <c r="AJ11" s="346"/>
      <c r="AK11" s="70"/>
      <c r="AL11" s="299"/>
      <c r="AM11" s="300"/>
      <c r="AN11" s="70"/>
      <c r="AO11" s="301"/>
      <c r="AP11" s="302"/>
      <c r="AQ11" s="70"/>
      <c r="AR11" s="348">
        <v>0</v>
      </c>
      <c r="AS11" s="303">
        <v>0</v>
      </c>
      <c r="AT11" s="70"/>
      <c r="AU11" s="346"/>
      <c r="AV11" s="70"/>
      <c r="AW11" s="299"/>
      <c r="AX11" s="300"/>
      <c r="AY11" s="70"/>
      <c r="AZ11" s="301"/>
      <c r="BA11" s="302"/>
      <c r="BB11" s="70"/>
      <c r="BC11" s="348">
        <v>0</v>
      </c>
      <c r="BD11" s="303">
        <v>0</v>
      </c>
      <c r="BE11" s="70"/>
      <c r="BF11" s="346"/>
      <c r="BG11" s="70"/>
      <c r="BH11" s="386"/>
      <c r="BI11" s="70"/>
    </row>
    <row r="12" spans="1:61" s="65" customFormat="1" x14ac:dyDescent="0.25">
      <c r="A12" s="385"/>
      <c r="B12" s="67"/>
      <c r="C12" s="375" t="s">
        <v>33</v>
      </c>
      <c r="D12" s="534" t="s">
        <v>184</v>
      </c>
      <c r="E12" s="278" t="s">
        <v>183</v>
      </c>
      <c r="F12" s="278" t="s">
        <v>29</v>
      </c>
      <c r="G12" s="279" t="s">
        <v>185</v>
      </c>
      <c r="H12" s="137"/>
      <c r="I12" s="72" t="s">
        <v>65</v>
      </c>
      <c r="J12" s="67"/>
      <c r="K12" s="67"/>
      <c r="L12" s="72" t="s">
        <v>30</v>
      </c>
      <c r="M12" s="72" t="s">
        <v>137</v>
      </c>
      <c r="N12" s="279" t="s">
        <v>151</v>
      </c>
      <c r="O12" s="67"/>
      <c r="P12" s="359" t="s">
        <v>190</v>
      </c>
      <c r="Q12" s="360" t="s">
        <v>191</v>
      </c>
      <c r="R12" s="72"/>
      <c r="S12" s="361" t="s">
        <v>192</v>
      </c>
      <c r="T12" s="362" t="s">
        <v>193</v>
      </c>
      <c r="U12" s="72"/>
      <c r="V12" s="363" t="s">
        <v>194</v>
      </c>
      <c r="W12" s="364" t="s">
        <v>195</v>
      </c>
      <c r="X12" s="67"/>
      <c r="Y12" s="344" t="s">
        <v>204</v>
      </c>
      <c r="Z12" s="67"/>
      <c r="AA12" s="359" t="s">
        <v>197</v>
      </c>
      <c r="AB12" s="360" t="s">
        <v>198</v>
      </c>
      <c r="AC12" s="72"/>
      <c r="AD12" s="361" t="s">
        <v>199</v>
      </c>
      <c r="AE12" s="362" t="s">
        <v>200</v>
      </c>
      <c r="AF12" s="72"/>
      <c r="AG12" s="363" t="s">
        <v>201</v>
      </c>
      <c r="AH12" s="364" t="s">
        <v>202</v>
      </c>
      <c r="AI12" s="67"/>
      <c r="AJ12" s="344" t="s">
        <v>205</v>
      </c>
      <c r="AK12" s="67"/>
      <c r="AL12" s="359" t="s">
        <v>209</v>
      </c>
      <c r="AM12" s="360" t="s">
        <v>210</v>
      </c>
      <c r="AN12" s="72"/>
      <c r="AO12" s="361" t="s">
        <v>211</v>
      </c>
      <c r="AP12" s="362" t="s">
        <v>212</v>
      </c>
      <c r="AQ12" s="72"/>
      <c r="AR12" s="363" t="s">
        <v>213</v>
      </c>
      <c r="AS12" s="364" t="s">
        <v>214</v>
      </c>
      <c r="AT12" s="67"/>
      <c r="AU12" s="344" t="s">
        <v>208</v>
      </c>
      <c r="AV12" s="67"/>
      <c r="AW12" s="359" t="s">
        <v>218</v>
      </c>
      <c r="AX12" s="360" t="s">
        <v>219</v>
      </c>
      <c r="AY12" s="72"/>
      <c r="AZ12" s="361" t="s">
        <v>220</v>
      </c>
      <c r="BA12" s="362" t="s">
        <v>221</v>
      </c>
      <c r="BB12" s="72"/>
      <c r="BC12" s="363" t="s">
        <v>222</v>
      </c>
      <c r="BD12" s="364" t="s">
        <v>223</v>
      </c>
      <c r="BE12" s="67"/>
      <c r="BF12" s="344" t="s">
        <v>217</v>
      </c>
      <c r="BG12" s="67"/>
      <c r="BH12" s="385"/>
      <c r="BI12" s="67"/>
    </row>
    <row r="13" spans="1:61" ht="3" customHeight="1" x14ac:dyDescent="0.25">
      <c r="A13" s="384"/>
      <c r="B13" s="66"/>
      <c r="C13" s="376">
        <v>0</v>
      </c>
      <c r="D13" s="311"/>
      <c r="E13" s="353"/>
      <c r="F13" s="353"/>
      <c r="G13" s="312"/>
      <c r="H13" s="136"/>
      <c r="I13" s="312"/>
      <c r="J13" s="66"/>
      <c r="K13" s="66"/>
      <c r="L13" s="313"/>
      <c r="M13" s="313"/>
      <c r="N13" s="312"/>
      <c r="O13" s="66"/>
      <c r="P13" s="365"/>
      <c r="Q13" s="366"/>
      <c r="R13" s="66"/>
      <c r="S13" s="367"/>
      <c r="T13" s="368"/>
      <c r="U13" s="66"/>
      <c r="V13" s="369"/>
      <c r="W13" s="370"/>
      <c r="X13" s="66"/>
      <c r="Y13" s="345"/>
      <c r="Z13" s="66"/>
      <c r="AA13" s="365"/>
      <c r="AB13" s="366"/>
      <c r="AC13" s="66"/>
      <c r="AD13" s="367"/>
      <c r="AE13" s="368"/>
      <c r="AF13" s="66"/>
      <c r="AG13" s="369"/>
      <c r="AH13" s="370"/>
      <c r="AI13" s="66"/>
      <c r="AJ13" s="345"/>
      <c r="AK13" s="66"/>
      <c r="AL13" s="365"/>
      <c r="AM13" s="366"/>
      <c r="AN13" s="66"/>
      <c r="AO13" s="367"/>
      <c r="AP13" s="368"/>
      <c r="AQ13" s="66"/>
      <c r="AR13" s="369"/>
      <c r="AS13" s="370"/>
      <c r="AT13" s="66"/>
      <c r="AU13" s="345"/>
      <c r="AV13" s="66"/>
      <c r="AW13" s="365"/>
      <c r="AX13" s="366"/>
      <c r="AY13" s="66"/>
      <c r="AZ13" s="367"/>
      <c r="BA13" s="368"/>
      <c r="BB13" s="66"/>
      <c r="BC13" s="369"/>
      <c r="BD13" s="370"/>
      <c r="BE13" s="66"/>
      <c r="BF13" s="345"/>
      <c r="BG13" s="66"/>
      <c r="BH13" s="384"/>
      <c r="BI13" s="66"/>
    </row>
    <row r="14" spans="1:61" x14ac:dyDescent="0.25">
      <c r="A14" s="384"/>
      <c r="B14" s="66"/>
      <c r="C14" s="377">
        <v>1</v>
      </c>
      <c r="D14" s="314">
        <v>30000010</v>
      </c>
      <c r="E14" s="355" t="s">
        <v>250</v>
      </c>
      <c r="F14" s="355" t="s">
        <v>325</v>
      </c>
      <c r="G14" s="315" t="s">
        <v>89</v>
      </c>
      <c r="H14" s="136"/>
      <c r="I14" s="320">
        <v>66080.340000000011</v>
      </c>
      <c r="J14" s="66"/>
      <c r="K14" s="66"/>
      <c r="L14" s="320">
        <v>52864.271999999997</v>
      </c>
      <c r="M14" s="323">
        <v>0.79999999999999982</v>
      </c>
      <c r="N14" s="315" t="s">
        <v>174</v>
      </c>
      <c r="O14" s="66"/>
      <c r="P14" s="325">
        <v>1</v>
      </c>
      <c r="Q14" s="326">
        <v>66080.340000000011</v>
      </c>
      <c r="R14" s="66"/>
      <c r="S14" s="331">
        <v>0</v>
      </c>
      <c r="T14" s="332">
        <v>0</v>
      </c>
      <c r="U14" s="66"/>
      <c r="V14" s="337">
        <v>0</v>
      </c>
      <c r="W14" s="338">
        <v>0</v>
      </c>
      <c r="X14" s="66"/>
      <c r="Y14" s="349">
        <v>42795</v>
      </c>
      <c r="Z14" s="66"/>
      <c r="AA14" s="325">
        <v>1</v>
      </c>
      <c r="AB14" s="326">
        <v>66080.340000000011</v>
      </c>
      <c r="AC14" s="66"/>
      <c r="AD14" s="331">
        <v>0</v>
      </c>
      <c r="AE14" s="332">
        <v>0</v>
      </c>
      <c r="AF14" s="66"/>
      <c r="AG14" s="337">
        <v>0</v>
      </c>
      <c r="AH14" s="338">
        <v>0</v>
      </c>
      <c r="AI14" s="66"/>
      <c r="AJ14" s="349">
        <v>42796</v>
      </c>
      <c r="AK14" s="66"/>
      <c r="AL14" s="325">
        <v>1</v>
      </c>
      <c r="AM14" s="326">
        <v>66080.340000000011</v>
      </c>
      <c r="AN14" s="66"/>
      <c r="AO14" s="331">
        <v>0</v>
      </c>
      <c r="AP14" s="332">
        <v>0</v>
      </c>
      <c r="AQ14" s="66"/>
      <c r="AR14" s="337">
        <v>0</v>
      </c>
      <c r="AS14" s="338">
        <v>0</v>
      </c>
      <c r="AT14" s="66"/>
      <c r="AU14" s="349">
        <v>42798</v>
      </c>
      <c r="AV14" s="66"/>
      <c r="AW14" s="325">
        <v>0</v>
      </c>
      <c r="AX14" s="326">
        <v>0</v>
      </c>
      <c r="AY14" s="66"/>
      <c r="AZ14" s="331">
        <v>1</v>
      </c>
      <c r="BA14" s="332">
        <v>66080.340000000011</v>
      </c>
      <c r="BB14" s="66"/>
      <c r="BC14" s="337">
        <v>0</v>
      </c>
      <c r="BD14" s="338">
        <v>0</v>
      </c>
      <c r="BE14" s="66"/>
      <c r="BF14" s="349">
        <v>42808</v>
      </c>
      <c r="BG14" s="66"/>
      <c r="BH14" s="384"/>
      <c r="BI14" s="66"/>
    </row>
    <row r="15" spans="1:61" x14ac:dyDescent="0.25">
      <c r="A15" s="384"/>
      <c r="B15" s="66"/>
      <c r="C15" s="378">
        <v>2</v>
      </c>
      <c r="D15" s="316">
        <v>30000024</v>
      </c>
      <c r="E15" s="356" t="s">
        <v>250</v>
      </c>
      <c r="F15" s="356" t="s">
        <v>351</v>
      </c>
      <c r="G15" s="317" t="s">
        <v>89</v>
      </c>
      <c r="H15" s="136"/>
      <c r="I15" s="321">
        <v>50783.659999999996</v>
      </c>
      <c r="J15" s="66"/>
      <c r="K15" s="66"/>
      <c r="L15" s="321">
        <v>30470.196</v>
      </c>
      <c r="M15" s="324">
        <v>0.60000000000000009</v>
      </c>
      <c r="N15" s="317" t="s">
        <v>174</v>
      </c>
      <c r="O15" s="66"/>
      <c r="P15" s="327">
        <v>0</v>
      </c>
      <c r="Q15" s="328">
        <v>0</v>
      </c>
      <c r="R15" s="66"/>
      <c r="S15" s="333">
        <v>0</v>
      </c>
      <c r="T15" s="334">
        <v>0</v>
      </c>
      <c r="U15" s="66"/>
      <c r="V15" s="339">
        <v>1</v>
      </c>
      <c r="W15" s="340">
        <v>50783.659999999996</v>
      </c>
      <c r="X15" s="66"/>
      <c r="Y15" s="350" t="s">
        <v>290</v>
      </c>
      <c r="Z15" s="66"/>
      <c r="AA15" s="327">
        <v>0</v>
      </c>
      <c r="AB15" s="328">
        <v>0</v>
      </c>
      <c r="AC15" s="66"/>
      <c r="AD15" s="333">
        <v>0</v>
      </c>
      <c r="AE15" s="334">
        <v>0</v>
      </c>
      <c r="AF15" s="66"/>
      <c r="AG15" s="339">
        <v>1</v>
      </c>
      <c r="AH15" s="340">
        <v>50783.659999999996</v>
      </c>
      <c r="AI15" s="66"/>
      <c r="AJ15" s="350" t="s">
        <v>290</v>
      </c>
      <c r="AK15" s="66"/>
      <c r="AL15" s="327">
        <v>0</v>
      </c>
      <c r="AM15" s="328">
        <v>0</v>
      </c>
      <c r="AN15" s="66"/>
      <c r="AO15" s="333">
        <v>0</v>
      </c>
      <c r="AP15" s="334">
        <v>0</v>
      </c>
      <c r="AQ15" s="66"/>
      <c r="AR15" s="339">
        <v>1</v>
      </c>
      <c r="AS15" s="340">
        <v>50783.659999999996</v>
      </c>
      <c r="AT15" s="66"/>
      <c r="AU15" s="350" t="s">
        <v>290</v>
      </c>
      <c r="AV15" s="66"/>
      <c r="AW15" s="327">
        <v>0</v>
      </c>
      <c r="AX15" s="328">
        <v>0</v>
      </c>
      <c r="AY15" s="66"/>
      <c r="AZ15" s="333">
        <v>0</v>
      </c>
      <c r="BA15" s="334">
        <v>0</v>
      </c>
      <c r="BB15" s="66"/>
      <c r="BC15" s="339">
        <v>1</v>
      </c>
      <c r="BD15" s="340">
        <v>50783.659999999996</v>
      </c>
      <c r="BE15" s="66"/>
      <c r="BF15" s="350" t="s">
        <v>290</v>
      </c>
      <c r="BG15" s="66"/>
      <c r="BH15" s="384"/>
      <c r="BI15" s="66"/>
    </row>
    <row r="16" spans="1:61" x14ac:dyDescent="0.25">
      <c r="A16" s="384"/>
      <c r="B16" s="66"/>
      <c r="C16" s="378">
        <v>3</v>
      </c>
      <c r="D16" s="316">
        <v>40000003</v>
      </c>
      <c r="E16" s="356" t="s">
        <v>251</v>
      </c>
      <c r="F16" s="356" t="s">
        <v>294</v>
      </c>
      <c r="G16" s="317" t="s">
        <v>89</v>
      </c>
      <c r="H16" s="136"/>
      <c r="I16" s="321">
        <v>68709.280000000013</v>
      </c>
      <c r="J16" s="66"/>
      <c r="K16" s="66"/>
      <c r="L16" s="321">
        <v>27483.712</v>
      </c>
      <c r="M16" s="324">
        <v>0.39999999999999991</v>
      </c>
      <c r="N16" s="317" t="s">
        <v>175</v>
      </c>
      <c r="O16" s="66"/>
      <c r="P16" s="327">
        <v>1</v>
      </c>
      <c r="Q16" s="328">
        <v>68709.280000000013</v>
      </c>
      <c r="R16" s="66"/>
      <c r="S16" s="333">
        <v>0</v>
      </c>
      <c r="T16" s="334">
        <v>0</v>
      </c>
      <c r="U16" s="66"/>
      <c r="V16" s="339">
        <v>0</v>
      </c>
      <c r="W16" s="340">
        <v>0</v>
      </c>
      <c r="X16" s="66"/>
      <c r="Y16" s="350">
        <v>42795</v>
      </c>
      <c r="Z16" s="66"/>
      <c r="AA16" s="327">
        <v>1</v>
      </c>
      <c r="AB16" s="328">
        <v>68709.280000000013</v>
      </c>
      <c r="AC16" s="66"/>
      <c r="AD16" s="333">
        <v>0</v>
      </c>
      <c r="AE16" s="334">
        <v>0</v>
      </c>
      <c r="AF16" s="66"/>
      <c r="AG16" s="339">
        <v>0</v>
      </c>
      <c r="AH16" s="340">
        <v>0</v>
      </c>
      <c r="AI16" s="66"/>
      <c r="AJ16" s="350">
        <v>42796</v>
      </c>
      <c r="AK16" s="66"/>
      <c r="AL16" s="327">
        <v>1</v>
      </c>
      <c r="AM16" s="328">
        <v>68709.280000000013</v>
      </c>
      <c r="AN16" s="66"/>
      <c r="AO16" s="333">
        <v>0</v>
      </c>
      <c r="AP16" s="334">
        <v>0</v>
      </c>
      <c r="AQ16" s="66"/>
      <c r="AR16" s="339">
        <v>0</v>
      </c>
      <c r="AS16" s="340">
        <v>0</v>
      </c>
      <c r="AT16" s="66"/>
      <c r="AU16" s="350">
        <v>42798</v>
      </c>
      <c r="AV16" s="66"/>
      <c r="AW16" s="327">
        <v>0</v>
      </c>
      <c r="AX16" s="328">
        <v>0</v>
      </c>
      <c r="AY16" s="66"/>
      <c r="AZ16" s="333">
        <v>1</v>
      </c>
      <c r="BA16" s="334">
        <v>68709.280000000013</v>
      </c>
      <c r="BB16" s="66"/>
      <c r="BC16" s="339">
        <v>0</v>
      </c>
      <c r="BD16" s="340">
        <v>0</v>
      </c>
      <c r="BE16" s="66"/>
      <c r="BF16" s="350">
        <v>42808</v>
      </c>
      <c r="BG16" s="66"/>
      <c r="BH16" s="384"/>
      <c r="BI16" s="66"/>
    </row>
    <row r="17" spans="1:61" x14ac:dyDescent="0.25">
      <c r="A17" s="384"/>
      <c r="B17" s="66"/>
      <c r="C17" s="378">
        <v>4</v>
      </c>
      <c r="D17" s="316">
        <v>10000010</v>
      </c>
      <c r="E17" s="356" t="s">
        <v>245</v>
      </c>
      <c r="F17" s="356" t="s">
        <v>325</v>
      </c>
      <c r="G17" s="317" t="s">
        <v>90</v>
      </c>
      <c r="H17" s="136"/>
      <c r="I17" s="321">
        <v>117313.26999999997</v>
      </c>
      <c r="J17" s="66"/>
      <c r="K17" s="66"/>
      <c r="L17" s="321">
        <v>117313.27</v>
      </c>
      <c r="M17" s="324">
        <v>1.0000000000000002</v>
      </c>
      <c r="N17" s="317" t="s">
        <v>150</v>
      </c>
      <c r="O17" s="66"/>
      <c r="P17" s="327">
        <v>1</v>
      </c>
      <c r="Q17" s="328">
        <v>117313.26999999997</v>
      </c>
      <c r="R17" s="66"/>
      <c r="S17" s="333">
        <v>0</v>
      </c>
      <c r="T17" s="334">
        <v>0</v>
      </c>
      <c r="U17" s="66"/>
      <c r="V17" s="339">
        <v>0</v>
      </c>
      <c r="W17" s="340">
        <v>0</v>
      </c>
      <c r="X17" s="66"/>
      <c r="Y17" s="350">
        <v>42795</v>
      </c>
      <c r="Z17" s="66"/>
      <c r="AA17" s="327">
        <v>1</v>
      </c>
      <c r="AB17" s="328">
        <v>117313.26999999997</v>
      </c>
      <c r="AC17" s="66"/>
      <c r="AD17" s="333">
        <v>0</v>
      </c>
      <c r="AE17" s="334">
        <v>0</v>
      </c>
      <c r="AF17" s="66"/>
      <c r="AG17" s="339">
        <v>0</v>
      </c>
      <c r="AH17" s="340">
        <v>0</v>
      </c>
      <c r="AI17" s="66"/>
      <c r="AJ17" s="350">
        <v>42796</v>
      </c>
      <c r="AK17" s="66"/>
      <c r="AL17" s="327">
        <v>1</v>
      </c>
      <c r="AM17" s="328">
        <v>117313.26999999997</v>
      </c>
      <c r="AN17" s="66"/>
      <c r="AO17" s="333">
        <v>0</v>
      </c>
      <c r="AP17" s="334">
        <v>0</v>
      </c>
      <c r="AQ17" s="66"/>
      <c r="AR17" s="339">
        <v>0</v>
      </c>
      <c r="AS17" s="340">
        <v>0</v>
      </c>
      <c r="AT17" s="66"/>
      <c r="AU17" s="350">
        <v>42798</v>
      </c>
      <c r="AV17" s="66"/>
      <c r="AW17" s="327">
        <v>0</v>
      </c>
      <c r="AX17" s="328">
        <v>0</v>
      </c>
      <c r="AY17" s="66"/>
      <c r="AZ17" s="333">
        <v>1</v>
      </c>
      <c r="BA17" s="334">
        <v>117313.26999999997</v>
      </c>
      <c r="BB17" s="66"/>
      <c r="BC17" s="339">
        <v>0</v>
      </c>
      <c r="BD17" s="340">
        <v>0</v>
      </c>
      <c r="BE17" s="66"/>
      <c r="BF17" s="350">
        <v>42808</v>
      </c>
      <c r="BG17" s="66"/>
      <c r="BH17" s="384"/>
      <c r="BI17" s="66"/>
    </row>
    <row r="18" spans="1:61" x14ac:dyDescent="0.25">
      <c r="A18" s="384"/>
      <c r="B18" s="66"/>
      <c r="C18" s="378">
        <v>5</v>
      </c>
      <c r="D18" s="316">
        <v>30000036</v>
      </c>
      <c r="E18" s="356" t="s">
        <v>250</v>
      </c>
      <c r="F18" s="356" t="s">
        <v>352</v>
      </c>
      <c r="G18" s="317" t="s">
        <v>90</v>
      </c>
      <c r="H18" s="136"/>
      <c r="I18" s="321">
        <v>65282.69</v>
      </c>
      <c r="J18" s="66"/>
      <c r="K18" s="66"/>
      <c r="L18" s="321">
        <v>65282.69</v>
      </c>
      <c r="M18" s="324">
        <v>1</v>
      </c>
      <c r="N18" s="317" t="s">
        <v>150</v>
      </c>
      <c r="O18" s="66"/>
      <c r="P18" s="327">
        <v>1</v>
      </c>
      <c r="Q18" s="328">
        <v>65282.69</v>
      </c>
      <c r="R18" s="66"/>
      <c r="S18" s="333">
        <v>0</v>
      </c>
      <c r="T18" s="334">
        <v>0</v>
      </c>
      <c r="U18" s="66"/>
      <c r="V18" s="339">
        <v>0</v>
      </c>
      <c r="W18" s="340">
        <v>0</v>
      </c>
      <c r="X18" s="66"/>
      <c r="Y18" s="350">
        <v>42795</v>
      </c>
      <c r="Z18" s="66"/>
      <c r="AA18" s="327">
        <v>1</v>
      </c>
      <c r="AB18" s="328">
        <v>65282.69</v>
      </c>
      <c r="AC18" s="66"/>
      <c r="AD18" s="333">
        <v>0</v>
      </c>
      <c r="AE18" s="334">
        <v>0</v>
      </c>
      <c r="AF18" s="66"/>
      <c r="AG18" s="339">
        <v>0</v>
      </c>
      <c r="AH18" s="340">
        <v>0</v>
      </c>
      <c r="AI18" s="66"/>
      <c r="AJ18" s="350">
        <v>42796</v>
      </c>
      <c r="AK18" s="66"/>
      <c r="AL18" s="327">
        <v>1</v>
      </c>
      <c r="AM18" s="328">
        <v>65282.69</v>
      </c>
      <c r="AN18" s="66"/>
      <c r="AO18" s="333">
        <v>0</v>
      </c>
      <c r="AP18" s="334">
        <v>0</v>
      </c>
      <c r="AQ18" s="66"/>
      <c r="AR18" s="339">
        <v>0</v>
      </c>
      <c r="AS18" s="340">
        <v>0</v>
      </c>
      <c r="AT18" s="66"/>
      <c r="AU18" s="350">
        <v>42798</v>
      </c>
      <c r="AV18" s="66"/>
      <c r="AW18" s="327">
        <v>0</v>
      </c>
      <c r="AX18" s="328">
        <v>0</v>
      </c>
      <c r="AY18" s="66"/>
      <c r="AZ18" s="333">
        <v>1</v>
      </c>
      <c r="BA18" s="334">
        <v>65282.69</v>
      </c>
      <c r="BB18" s="66"/>
      <c r="BC18" s="339">
        <v>0</v>
      </c>
      <c r="BD18" s="340">
        <v>0</v>
      </c>
      <c r="BE18" s="66"/>
      <c r="BF18" s="350">
        <v>42808</v>
      </c>
      <c r="BG18" s="66"/>
      <c r="BH18" s="384"/>
      <c r="BI18" s="66"/>
    </row>
    <row r="19" spans="1:61" x14ac:dyDescent="0.25">
      <c r="A19" s="384"/>
      <c r="B19" s="66"/>
      <c r="C19" s="378">
        <v>6</v>
      </c>
      <c r="D19" s="316">
        <v>50000045</v>
      </c>
      <c r="E19" s="356" t="s">
        <v>252</v>
      </c>
      <c r="F19" s="356" t="s">
        <v>346</v>
      </c>
      <c r="G19" s="317" t="s">
        <v>90</v>
      </c>
      <c r="H19" s="136"/>
      <c r="I19" s="321">
        <v>40136.89</v>
      </c>
      <c r="J19" s="66"/>
      <c r="K19" s="66"/>
      <c r="L19" s="321">
        <v>40136.89</v>
      </c>
      <c r="M19" s="324">
        <v>1</v>
      </c>
      <c r="N19" s="317" t="s">
        <v>150</v>
      </c>
      <c r="O19" s="66"/>
      <c r="P19" s="327">
        <v>1</v>
      </c>
      <c r="Q19" s="328">
        <v>40136.89</v>
      </c>
      <c r="R19" s="66"/>
      <c r="S19" s="333">
        <v>0</v>
      </c>
      <c r="T19" s="334">
        <v>0</v>
      </c>
      <c r="U19" s="66"/>
      <c r="V19" s="339">
        <v>0</v>
      </c>
      <c r="W19" s="340">
        <v>0</v>
      </c>
      <c r="X19" s="66"/>
      <c r="Y19" s="350">
        <v>42795</v>
      </c>
      <c r="Z19" s="66"/>
      <c r="AA19" s="327">
        <v>1</v>
      </c>
      <c r="AB19" s="328">
        <v>40136.89</v>
      </c>
      <c r="AC19" s="66"/>
      <c r="AD19" s="333">
        <v>0</v>
      </c>
      <c r="AE19" s="334">
        <v>0</v>
      </c>
      <c r="AF19" s="66"/>
      <c r="AG19" s="339">
        <v>0</v>
      </c>
      <c r="AH19" s="340">
        <v>0</v>
      </c>
      <c r="AI19" s="66"/>
      <c r="AJ19" s="350">
        <v>42796</v>
      </c>
      <c r="AK19" s="66"/>
      <c r="AL19" s="327">
        <v>0</v>
      </c>
      <c r="AM19" s="328">
        <v>0</v>
      </c>
      <c r="AN19" s="66"/>
      <c r="AO19" s="333">
        <v>0</v>
      </c>
      <c r="AP19" s="334">
        <v>0</v>
      </c>
      <c r="AQ19" s="66"/>
      <c r="AR19" s="339">
        <v>1</v>
      </c>
      <c r="AS19" s="340">
        <v>40136.89</v>
      </c>
      <c r="AT19" s="66"/>
      <c r="AU19" s="350" t="s">
        <v>290</v>
      </c>
      <c r="AV19" s="66"/>
      <c r="AW19" s="327">
        <v>0</v>
      </c>
      <c r="AX19" s="328">
        <v>0</v>
      </c>
      <c r="AY19" s="66"/>
      <c r="AZ19" s="333">
        <v>0</v>
      </c>
      <c r="BA19" s="334">
        <v>0</v>
      </c>
      <c r="BB19" s="66"/>
      <c r="BC19" s="339">
        <v>1</v>
      </c>
      <c r="BD19" s="340">
        <v>40136.89</v>
      </c>
      <c r="BE19" s="66"/>
      <c r="BF19" s="350" t="s">
        <v>290</v>
      </c>
      <c r="BG19" s="66"/>
      <c r="BH19" s="384"/>
      <c r="BI19" s="66"/>
    </row>
    <row r="20" spans="1:61" x14ac:dyDescent="0.25">
      <c r="A20" s="384"/>
      <c r="B20" s="66"/>
      <c r="C20" s="378">
        <v>7</v>
      </c>
      <c r="D20" s="316">
        <v>50000091</v>
      </c>
      <c r="E20" s="356" t="s">
        <v>252</v>
      </c>
      <c r="F20" s="356" t="s">
        <v>342</v>
      </c>
      <c r="G20" s="317" t="s">
        <v>90</v>
      </c>
      <c r="H20" s="136"/>
      <c r="I20" s="321">
        <v>63011.290000000008</v>
      </c>
      <c r="J20" s="66"/>
      <c r="K20" s="66"/>
      <c r="L20" s="321">
        <v>12602.258000000002</v>
      </c>
      <c r="M20" s="324">
        <v>0.2</v>
      </c>
      <c r="N20" s="317" t="s">
        <v>175</v>
      </c>
      <c r="O20" s="66"/>
      <c r="P20" s="327">
        <v>1</v>
      </c>
      <c r="Q20" s="328">
        <v>63011.290000000008</v>
      </c>
      <c r="R20" s="66"/>
      <c r="S20" s="333">
        <v>0</v>
      </c>
      <c r="T20" s="334">
        <v>0</v>
      </c>
      <c r="U20" s="66"/>
      <c r="V20" s="339">
        <v>0</v>
      </c>
      <c r="W20" s="340">
        <v>0</v>
      </c>
      <c r="X20" s="66"/>
      <c r="Y20" s="350">
        <v>42795</v>
      </c>
      <c r="Z20" s="66"/>
      <c r="AA20" s="327">
        <v>1</v>
      </c>
      <c r="AB20" s="328">
        <v>63011.290000000008</v>
      </c>
      <c r="AC20" s="66"/>
      <c r="AD20" s="333">
        <v>0</v>
      </c>
      <c r="AE20" s="334">
        <v>0</v>
      </c>
      <c r="AF20" s="66"/>
      <c r="AG20" s="339">
        <v>0</v>
      </c>
      <c r="AH20" s="340">
        <v>0</v>
      </c>
      <c r="AI20" s="66"/>
      <c r="AJ20" s="350">
        <v>42796</v>
      </c>
      <c r="AK20" s="66"/>
      <c r="AL20" s="327">
        <v>1</v>
      </c>
      <c r="AM20" s="328">
        <v>63011.290000000008</v>
      </c>
      <c r="AN20" s="66"/>
      <c r="AO20" s="333">
        <v>0</v>
      </c>
      <c r="AP20" s="334">
        <v>0</v>
      </c>
      <c r="AQ20" s="66"/>
      <c r="AR20" s="339">
        <v>0</v>
      </c>
      <c r="AS20" s="340">
        <v>0</v>
      </c>
      <c r="AT20" s="66"/>
      <c r="AU20" s="350">
        <v>42798</v>
      </c>
      <c r="AV20" s="66"/>
      <c r="AW20" s="327">
        <v>0</v>
      </c>
      <c r="AX20" s="328">
        <v>0</v>
      </c>
      <c r="AY20" s="66"/>
      <c r="AZ20" s="333">
        <v>1</v>
      </c>
      <c r="BA20" s="334">
        <v>63011.290000000008</v>
      </c>
      <c r="BB20" s="66"/>
      <c r="BC20" s="339">
        <v>0</v>
      </c>
      <c r="BD20" s="340">
        <v>0</v>
      </c>
      <c r="BE20" s="66"/>
      <c r="BF20" s="350">
        <v>42808</v>
      </c>
      <c r="BG20" s="66"/>
      <c r="BH20" s="384"/>
      <c r="BI20" s="66"/>
    </row>
    <row r="21" spans="1:61" x14ac:dyDescent="0.25">
      <c r="A21" s="384"/>
      <c r="B21" s="66"/>
      <c r="C21" s="378">
        <v>8</v>
      </c>
      <c r="D21" s="316">
        <v>10000007</v>
      </c>
      <c r="E21" s="356" t="s">
        <v>245</v>
      </c>
      <c r="F21" s="356" t="s">
        <v>323</v>
      </c>
      <c r="G21" s="317" t="s">
        <v>108</v>
      </c>
      <c r="H21" s="136"/>
      <c r="I21" s="321">
        <v>128112.06999999998</v>
      </c>
      <c r="J21" s="66"/>
      <c r="K21" s="66"/>
      <c r="L21" s="321">
        <v>51244.828000000009</v>
      </c>
      <c r="M21" s="324">
        <v>0.40000000000000013</v>
      </c>
      <c r="N21" s="317" t="s">
        <v>175</v>
      </c>
      <c r="O21" s="66"/>
      <c r="P21" s="327">
        <v>1</v>
      </c>
      <c r="Q21" s="328">
        <v>128112.06999999998</v>
      </c>
      <c r="R21" s="66"/>
      <c r="S21" s="333">
        <v>0</v>
      </c>
      <c r="T21" s="334">
        <v>0</v>
      </c>
      <c r="U21" s="66"/>
      <c r="V21" s="339">
        <v>0</v>
      </c>
      <c r="W21" s="340">
        <v>0</v>
      </c>
      <c r="X21" s="66"/>
      <c r="Y21" s="350">
        <v>42795</v>
      </c>
      <c r="Z21" s="66"/>
      <c r="AA21" s="327">
        <v>1</v>
      </c>
      <c r="AB21" s="328">
        <v>128112.06999999998</v>
      </c>
      <c r="AC21" s="66"/>
      <c r="AD21" s="333">
        <v>0</v>
      </c>
      <c r="AE21" s="334">
        <v>0</v>
      </c>
      <c r="AF21" s="66"/>
      <c r="AG21" s="339">
        <v>0</v>
      </c>
      <c r="AH21" s="340">
        <v>0</v>
      </c>
      <c r="AI21" s="66"/>
      <c r="AJ21" s="350">
        <v>42796</v>
      </c>
      <c r="AK21" s="66"/>
      <c r="AL21" s="327">
        <v>1</v>
      </c>
      <c r="AM21" s="328">
        <v>128112.06999999998</v>
      </c>
      <c r="AN21" s="66"/>
      <c r="AO21" s="333">
        <v>0</v>
      </c>
      <c r="AP21" s="334">
        <v>0</v>
      </c>
      <c r="AQ21" s="66"/>
      <c r="AR21" s="339">
        <v>0</v>
      </c>
      <c r="AS21" s="340">
        <v>0</v>
      </c>
      <c r="AT21" s="66"/>
      <c r="AU21" s="350">
        <v>42798</v>
      </c>
      <c r="AV21" s="66"/>
      <c r="AW21" s="327">
        <v>0</v>
      </c>
      <c r="AX21" s="328">
        <v>0</v>
      </c>
      <c r="AY21" s="66"/>
      <c r="AZ21" s="333">
        <v>1</v>
      </c>
      <c r="BA21" s="334">
        <v>128112.06999999998</v>
      </c>
      <c r="BB21" s="66"/>
      <c r="BC21" s="339">
        <v>0</v>
      </c>
      <c r="BD21" s="340">
        <v>0</v>
      </c>
      <c r="BE21" s="66"/>
      <c r="BF21" s="350">
        <v>42808</v>
      </c>
      <c r="BG21" s="66"/>
      <c r="BH21" s="384"/>
      <c r="BI21" s="66"/>
    </row>
    <row r="22" spans="1:61" x14ac:dyDescent="0.25">
      <c r="A22" s="384"/>
      <c r="B22" s="66"/>
      <c r="C22" s="378">
        <v>9</v>
      </c>
      <c r="D22" s="316">
        <v>10000008</v>
      </c>
      <c r="E22" s="356" t="s">
        <v>245</v>
      </c>
      <c r="F22" s="356" t="s">
        <v>311</v>
      </c>
      <c r="G22" s="317" t="s">
        <v>108</v>
      </c>
      <c r="H22" s="136"/>
      <c r="I22" s="321">
        <v>103014.65000000001</v>
      </c>
      <c r="J22" s="66"/>
      <c r="K22" s="66"/>
      <c r="L22" s="321">
        <v>61808.789999999994</v>
      </c>
      <c r="M22" s="324">
        <v>0.59999999999999987</v>
      </c>
      <c r="N22" s="317" t="s">
        <v>174</v>
      </c>
      <c r="O22" s="66"/>
      <c r="P22" s="327">
        <v>1</v>
      </c>
      <c r="Q22" s="328">
        <v>103014.65000000001</v>
      </c>
      <c r="R22" s="66"/>
      <c r="S22" s="333">
        <v>0</v>
      </c>
      <c r="T22" s="334">
        <v>0</v>
      </c>
      <c r="U22" s="66"/>
      <c r="V22" s="339">
        <v>0</v>
      </c>
      <c r="W22" s="340">
        <v>0</v>
      </c>
      <c r="X22" s="66"/>
      <c r="Y22" s="350">
        <v>42795</v>
      </c>
      <c r="Z22" s="66"/>
      <c r="AA22" s="327">
        <v>1</v>
      </c>
      <c r="AB22" s="328">
        <v>103014.65000000001</v>
      </c>
      <c r="AC22" s="66"/>
      <c r="AD22" s="333">
        <v>0</v>
      </c>
      <c r="AE22" s="334">
        <v>0</v>
      </c>
      <c r="AF22" s="66"/>
      <c r="AG22" s="339">
        <v>0</v>
      </c>
      <c r="AH22" s="340">
        <v>0</v>
      </c>
      <c r="AI22" s="66"/>
      <c r="AJ22" s="350">
        <v>42796</v>
      </c>
      <c r="AK22" s="66"/>
      <c r="AL22" s="327">
        <v>1</v>
      </c>
      <c r="AM22" s="328">
        <v>103014.65000000001</v>
      </c>
      <c r="AN22" s="66"/>
      <c r="AO22" s="333">
        <v>0</v>
      </c>
      <c r="AP22" s="334">
        <v>0</v>
      </c>
      <c r="AQ22" s="66"/>
      <c r="AR22" s="339">
        <v>0</v>
      </c>
      <c r="AS22" s="340">
        <v>0</v>
      </c>
      <c r="AT22" s="66"/>
      <c r="AU22" s="350">
        <v>42798</v>
      </c>
      <c r="AV22" s="66"/>
      <c r="AW22" s="327">
        <v>0</v>
      </c>
      <c r="AX22" s="328">
        <v>0</v>
      </c>
      <c r="AY22" s="66"/>
      <c r="AZ22" s="333">
        <v>1</v>
      </c>
      <c r="BA22" s="334">
        <v>103014.65000000001</v>
      </c>
      <c r="BB22" s="66"/>
      <c r="BC22" s="339">
        <v>0</v>
      </c>
      <c r="BD22" s="340">
        <v>0</v>
      </c>
      <c r="BE22" s="66"/>
      <c r="BF22" s="350">
        <v>42808</v>
      </c>
      <c r="BG22" s="66"/>
      <c r="BH22" s="384"/>
      <c r="BI22" s="66"/>
    </row>
    <row r="23" spans="1:61" x14ac:dyDescent="0.25">
      <c r="A23" s="384"/>
      <c r="B23" s="66"/>
      <c r="C23" s="378">
        <v>10</v>
      </c>
      <c r="D23" s="316">
        <v>10000023</v>
      </c>
      <c r="E23" s="356" t="s">
        <v>245</v>
      </c>
      <c r="F23" s="356" t="s">
        <v>313</v>
      </c>
      <c r="G23" s="317" t="s">
        <v>108</v>
      </c>
      <c r="H23" s="136"/>
      <c r="I23" s="321">
        <v>85207.430000000022</v>
      </c>
      <c r="J23" s="66"/>
      <c r="K23" s="66"/>
      <c r="L23" s="321">
        <v>51124.457999999991</v>
      </c>
      <c r="M23" s="324">
        <v>0.59999999999999976</v>
      </c>
      <c r="N23" s="317" t="s">
        <v>174</v>
      </c>
      <c r="O23" s="66"/>
      <c r="P23" s="327">
        <v>1</v>
      </c>
      <c r="Q23" s="328">
        <v>85207.430000000022</v>
      </c>
      <c r="R23" s="66"/>
      <c r="S23" s="333">
        <v>0</v>
      </c>
      <c r="T23" s="334">
        <v>0</v>
      </c>
      <c r="U23" s="66"/>
      <c r="V23" s="339">
        <v>0</v>
      </c>
      <c r="W23" s="340">
        <v>0</v>
      </c>
      <c r="X23" s="66"/>
      <c r="Y23" s="350">
        <v>42795</v>
      </c>
      <c r="Z23" s="66"/>
      <c r="AA23" s="327">
        <v>1</v>
      </c>
      <c r="AB23" s="328">
        <v>85207.430000000022</v>
      </c>
      <c r="AC23" s="66"/>
      <c r="AD23" s="333">
        <v>0</v>
      </c>
      <c r="AE23" s="334">
        <v>0</v>
      </c>
      <c r="AF23" s="66"/>
      <c r="AG23" s="339">
        <v>0</v>
      </c>
      <c r="AH23" s="340">
        <v>0</v>
      </c>
      <c r="AI23" s="66"/>
      <c r="AJ23" s="350">
        <v>42796</v>
      </c>
      <c r="AK23" s="66"/>
      <c r="AL23" s="327">
        <v>1</v>
      </c>
      <c r="AM23" s="328">
        <v>85207.430000000022</v>
      </c>
      <c r="AN23" s="66"/>
      <c r="AO23" s="333">
        <v>0</v>
      </c>
      <c r="AP23" s="334">
        <v>0</v>
      </c>
      <c r="AQ23" s="66"/>
      <c r="AR23" s="339">
        <v>0</v>
      </c>
      <c r="AS23" s="340">
        <v>0</v>
      </c>
      <c r="AT23" s="66"/>
      <c r="AU23" s="350">
        <v>42798</v>
      </c>
      <c r="AV23" s="66"/>
      <c r="AW23" s="327">
        <v>0</v>
      </c>
      <c r="AX23" s="328">
        <v>0</v>
      </c>
      <c r="AY23" s="66"/>
      <c r="AZ23" s="333">
        <v>1</v>
      </c>
      <c r="BA23" s="334">
        <v>85207.430000000022</v>
      </c>
      <c r="BB23" s="66"/>
      <c r="BC23" s="339">
        <v>0</v>
      </c>
      <c r="BD23" s="340">
        <v>0</v>
      </c>
      <c r="BE23" s="66"/>
      <c r="BF23" s="350">
        <v>42808</v>
      </c>
      <c r="BG23" s="66"/>
      <c r="BH23" s="384"/>
      <c r="BI23" s="66"/>
    </row>
    <row r="24" spans="1:61" x14ac:dyDescent="0.25">
      <c r="A24" s="384"/>
      <c r="B24" s="66"/>
      <c r="C24" s="378">
        <v>11</v>
      </c>
      <c r="D24" s="316">
        <v>10000040</v>
      </c>
      <c r="E24" s="356" t="s">
        <v>245</v>
      </c>
      <c r="F24" s="356" t="s">
        <v>353</v>
      </c>
      <c r="G24" s="317" t="s">
        <v>108</v>
      </c>
      <c r="H24" s="136"/>
      <c r="I24" s="321">
        <v>149913.10999999999</v>
      </c>
      <c r="J24" s="66"/>
      <c r="K24" s="66"/>
      <c r="L24" s="321">
        <v>149913.10999999999</v>
      </c>
      <c r="M24" s="324">
        <v>1</v>
      </c>
      <c r="N24" s="317" t="s">
        <v>150</v>
      </c>
      <c r="O24" s="66"/>
      <c r="P24" s="327">
        <v>1</v>
      </c>
      <c r="Q24" s="328">
        <v>149913.10999999999</v>
      </c>
      <c r="R24" s="66"/>
      <c r="S24" s="333">
        <v>0</v>
      </c>
      <c r="T24" s="334">
        <v>0</v>
      </c>
      <c r="U24" s="66"/>
      <c r="V24" s="339">
        <v>0</v>
      </c>
      <c r="W24" s="340">
        <v>0</v>
      </c>
      <c r="X24" s="66"/>
      <c r="Y24" s="350">
        <v>42795</v>
      </c>
      <c r="Z24" s="66"/>
      <c r="AA24" s="327">
        <v>1</v>
      </c>
      <c r="AB24" s="328">
        <v>149913.10999999999</v>
      </c>
      <c r="AC24" s="66"/>
      <c r="AD24" s="333">
        <v>0</v>
      </c>
      <c r="AE24" s="334">
        <v>0</v>
      </c>
      <c r="AF24" s="66"/>
      <c r="AG24" s="339">
        <v>0</v>
      </c>
      <c r="AH24" s="340">
        <v>0</v>
      </c>
      <c r="AI24" s="66"/>
      <c r="AJ24" s="350">
        <v>42796</v>
      </c>
      <c r="AK24" s="66"/>
      <c r="AL24" s="327">
        <v>1</v>
      </c>
      <c r="AM24" s="328">
        <v>149913.10999999999</v>
      </c>
      <c r="AN24" s="66"/>
      <c r="AO24" s="333">
        <v>0</v>
      </c>
      <c r="AP24" s="334">
        <v>0</v>
      </c>
      <c r="AQ24" s="66"/>
      <c r="AR24" s="339">
        <v>0</v>
      </c>
      <c r="AS24" s="340">
        <v>0</v>
      </c>
      <c r="AT24" s="66"/>
      <c r="AU24" s="350">
        <v>42798</v>
      </c>
      <c r="AV24" s="66"/>
      <c r="AW24" s="327">
        <v>0</v>
      </c>
      <c r="AX24" s="328">
        <v>0</v>
      </c>
      <c r="AY24" s="66"/>
      <c r="AZ24" s="333">
        <v>1</v>
      </c>
      <c r="BA24" s="334">
        <v>149913.10999999999</v>
      </c>
      <c r="BB24" s="66"/>
      <c r="BC24" s="339">
        <v>0</v>
      </c>
      <c r="BD24" s="340">
        <v>0</v>
      </c>
      <c r="BE24" s="66"/>
      <c r="BF24" s="350">
        <v>42808</v>
      </c>
      <c r="BG24" s="66"/>
      <c r="BH24" s="384"/>
      <c r="BI24" s="66"/>
    </row>
    <row r="25" spans="1:61" x14ac:dyDescent="0.25">
      <c r="A25" s="384"/>
      <c r="B25" s="66"/>
      <c r="C25" s="378">
        <v>12</v>
      </c>
      <c r="D25" s="316">
        <v>10000045</v>
      </c>
      <c r="E25" s="356" t="s">
        <v>245</v>
      </c>
      <c r="F25" s="356" t="s">
        <v>346</v>
      </c>
      <c r="G25" s="317" t="s">
        <v>108</v>
      </c>
      <c r="H25" s="136"/>
      <c r="I25" s="321">
        <v>65776.38</v>
      </c>
      <c r="J25" s="66"/>
      <c r="K25" s="66"/>
      <c r="L25" s="321">
        <v>65776.38</v>
      </c>
      <c r="M25" s="324">
        <v>1</v>
      </c>
      <c r="N25" s="317" t="s">
        <v>150</v>
      </c>
      <c r="O25" s="66"/>
      <c r="P25" s="327">
        <v>1</v>
      </c>
      <c r="Q25" s="328">
        <v>65776.38</v>
      </c>
      <c r="R25" s="66"/>
      <c r="S25" s="333">
        <v>0</v>
      </c>
      <c r="T25" s="334">
        <v>0</v>
      </c>
      <c r="U25" s="66"/>
      <c r="V25" s="339">
        <v>0</v>
      </c>
      <c r="W25" s="340">
        <v>0</v>
      </c>
      <c r="X25" s="66"/>
      <c r="Y25" s="350">
        <v>42795</v>
      </c>
      <c r="Z25" s="66"/>
      <c r="AA25" s="327">
        <v>1</v>
      </c>
      <c r="AB25" s="328">
        <v>65776.38</v>
      </c>
      <c r="AC25" s="66"/>
      <c r="AD25" s="333">
        <v>0</v>
      </c>
      <c r="AE25" s="334">
        <v>0</v>
      </c>
      <c r="AF25" s="66"/>
      <c r="AG25" s="339">
        <v>0</v>
      </c>
      <c r="AH25" s="340">
        <v>0</v>
      </c>
      <c r="AI25" s="66"/>
      <c r="AJ25" s="350">
        <v>42796</v>
      </c>
      <c r="AK25" s="66"/>
      <c r="AL25" s="327">
        <v>1</v>
      </c>
      <c r="AM25" s="328">
        <v>65776.38</v>
      </c>
      <c r="AN25" s="66"/>
      <c r="AO25" s="333">
        <v>0</v>
      </c>
      <c r="AP25" s="334">
        <v>0</v>
      </c>
      <c r="AQ25" s="66"/>
      <c r="AR25" s="339">
        <v>0</v>
      </c>
      <c r="AS25" s="340">
        <v>0</v>
      </c>
      <c r="AT25" s="66"/>
      <c r="AU25" s="350">
        <v>42798</v>
      </c>
      <c r="AV25" s="66"/>
      <c r="AW25" s="327">
        <v>0</v>
      </c>
      <c r="AX25" s="328">
        <v>0</v>
      </c>
      <c r="AY25" s="66"/>
      <c r="AZ25" s="333">
        <v>1</v>
      </c>
      <c r="BA25" s="334">
        <v>65776.38</v>
      </c>
      <c r="BB25" s="66"/>
      <c r="BC25" s="339">
        <v>0</v>
      </c>
      <c r="BD25" s="340">
        <v>0</v>
      </c>
      <c r="BE25" s="66"/>
      <c r="BF25" s="350">
        <v>42808</v>
      </c>
      <c r="BG25" s="66"/>
      <c r="BH25" s="384"/>
      <c r="BI25" s="66"/>
    </row>
    <row r="26" spans="1:61" x14ac:dyDescent="0.25">
      <c r="A26" s="384"/>
      <c r="B26" s="66"/>
      <c r="C26" s="378">
        <v>13</v>
      </c>
      <c r="D26" s="316">
        <v>10000049</v>
      </c>
      <c r="E26" s="356" t="s">
        <v>245</v>
      </c>
      <c r="F26" s="356" t="s">
        <v>354</v>
      </c>
      <c r="G26" s="317" t="s">
        <v>108</v>
      </c>
      <c r="H26" s="136"/>
      <c r="I26" s="321">
        <v>128112.06999999998</v>
      </c>
      <c r="J26" s="66"/>
      <c r="K26" s="66"/>
      <c r="L26" s="321">
        <v>102489.65600000002</v>
      </c>
      <c r="M26" s="324">
        <v>0.80000000000000027</v>
      </c>
      <c r="N26" s="317" t="s">
        <v>174</v>
      </c>
      <c r="O26" s="66"/>
      <c r="P26" s="327">
        <v>1</v>
      </c>
      <c r="Q26" s="328">
        <v>128112.06999999998</v>
      </c>
      <c r="R26" s="66"/>
      <c r="S26" s="333">
        <v>0</v>
      </c>
      <c r="T26" s="334">
        <v>0</v>
      </c>
      <c r="U26" s="66"/>
      <c r="V26" s="339">
        <v>0</v>
      </c>
      <c r="W26" s="340">
        <v>0</v>
      </c>
      <c r="X26" s="66"/>
      <c r="Y26" s="350">
        <v>42795</v>
      </c>
      <c r="Z26" s="66"/>
      <c r="AA26" s="327">
        <v>1</v>
      </c>
      <c r="AB26" s="328">
        <v>128112.06999999998</v>
      </c>
      <c r="AC26" s="66"/>
      <c r="AD26" s="333">
        <v>0</v>
      </c>
      <c r="AE26" s="334">
        <v>0</v>
      </c>
      <c r="AF26" s="66"/>
      <c r="AG26" s="339">
        <v>0</v>
      </c>
      <c r="AH26" s="340">
        <v>0</v>
      </c>
      <c r="AI26" s="66"/>
      <c r="AJ26" s="350">
        <v>42796</v>
      </c>
      <c r="AK26" s="66"/>
      <c r="AL26" s="327">
        <v>1</v>
      </c>
      <c r="AM26" s="328">
        <v>128112.06999999998</v>
      </c>
      <c r="AN26" s="66"/>
      <c r="AO26" s="333">
        <v>0</v>
      </c>
      <c r="AP26" s="334">
        <v>0</v>
      </c>
      <c r="AQ26" s="66"/>
      <c r="AR26" s="339">
        <v>0</v>
      </c>
      <c r="AS26" s="340">
        <v>0</v>
      </c>
      <c r="AT26" s="66"/>
      <c r="AU26" s="350">
        <v>42798</v>
      </c>
      <c r="AV26" s="66"/>
      <c r="AW26" s="327">
        <v>0</v>
      </c>
      <c r="AX26" s="328">
        <v>0</v>
      </c>
      <c r="AY26" s="66"/>
      <c r="AZ26" s="333">
        <v>1</v>
      </c>
      <c r="BA26" s="334">
        <v>128112.06999999998</v>
      </c>
      <c r="BB26" s="66"/>
      <c r="BC26" s="339">
        <v>0</v>
      </c>
      <c r="BD26" s="340">
        <v>0</v>
      </c>
      <c r="BE26" s="66"/>
      <c r="BF26" s="350">
        <v>42808</v>
      </c>
      <c r="BG26" s="66"/>
      <c r="BH26" s="384"/>
      <c r="BI26" s="66"/>
    </row>
    <row r="27" spans="1:61" x14ac:dyDescent="0.25">
      <c r="A27" s="384"/>
      <c r="B27" s="66"/>
      <c r="C27" s="378">
        <v>14</v>
      </c>
      <c r="D27" s="316">
        <v>30000004</v>
      </c>
      <c r="E27" s="356" t="s">
        <v>250</v>
      </c>
      <c r="F27" s="356" t="s">
        <v>295</v>
      </c>
      <c r="G27" s="317" t="s">
        <v>108</v>
      </c>
      <c r="H27" s="136"/>
      <c r="I27" s="321">
        <v>78190.510000000009</v>
      </c>
      <c r="J27" s="66"/>
      <c r="K27" s="66"/>
      <c r="L27" s="321">
        <v>46914.305999999997</v>
      </c>
      <c r="M27" s="324">
        <v>0.59999999999999987</v>
      </c>
      <c r="N27" s="317" t="s">
        <v>174</v>
      </c>
      <c r="O27" s="66"/>
      <c r="P27" s="327">
        <v>1</v>
      </c>
      <c r="Q27" s="328">
        <v>78190.510000000009</v>
      </c>
      <c r="R27" s="66"/>
      <c r="S27" s="333">
        <v>0</v>
      </c>
      <c r="T27" s="334">
        <v>0</v>
      </c>
      <c r="U27" s="66"/>
      <c r="V27" s="339">
        <v>0</v>
      </c>
      <c r="W27" s="340">
        <v>0</v>
      </c>
      <c r="X27" s="66"/>
      <c r="Y27" s="350">
        <v>42795</v>
      </c>
      <c r="Z27" s="66"/>
      <c r="AA27" s="327">
        <v>1</v>
      </c>
      <c r="AB27" s="328">
        <v>78190.510000000009</v>
      </c>
      <c r="AC27" s="66"/>
      <c r="AD27" s="333">
        <v>0</v>
      </c>
      <c r="AE27" s="334">
        <v>0</v>
      </c>
      <c r="AF27" s="66"/>
      <c r="AG27" s="339">
        <v>0</v>
      </c>
      <c r="AH27" s="340">
        <v>0</v>
      </c>
      <c r="AI27" s="66"/>
      <c r="AJ27" s="350">
        <v>42796</v>
      </c>
      <c r="AK27" s="66"/>
      <c r="AL27" s="327">
        <v>1</v>
      </c>
      <c r="AM27" s="328">
        <v>78190.510000000009</v>
      </c>
      <c r="AN27" s="66"/>
      <c r="AO27" s="333">
        <v>0</v>
      </c>
      <c r="AP27" s="334">
        <v>0</v>
      </c>
      <c r="AQ27" s="66"/>
      <c r="AR27" s="339">
        <v>0</v>
      </c>
      <c r="AS27" s="340">
        <v>0</v>
      </c>
      <c r="AT27" s="66"/>
      <c r="AU27" s="350">
        <v>42798</v>
      </c>
      <c r="AV27" s="66"/>
      <c r="AW27" s="327">
        <v>0</v>
      </c>
      <c r="AX27" s="328">
        <v>0</v>
      </c>
      <c r="AY27" s="66"/>
      <c r="AZ27" s="333">
        <v>1</v>
      </c>
      <c r="BA27" s="334">
        <v>78190.510000000009</v>
      </c>
      <c r="BB27" s="66"/>
      <c r="BC27" s="339">
        <v>0</v>
      </c>
      <c r="BD27" s="340">
        <v>0</v>
      </c>
      <c r="BE27" s="66"/>
      <c r="BF27" s="350">
        <v>42808</v>
      </c>
      <c r="BG27" s="66"/>
      <c r="BH27" s="384"/>
      <c r="BI27" s="66"/>
    </row>
    <row r="28" spans="1:61" x14ac:dyDescent="0.25">
      <c r="A28" s="384"/>
      <c r="B28" s="66"/>
      <c r="C28" s="378">
        <v>15</v>
      </c>
      <c r="D28" s="316">
        <v>30000012</v>
      </c>
      <c r="E28" s="356" t="s">
        <v>250</v>
      </c>
      <c r="F28" s="356" t="s">
        <v>297</v>
      </c>
      <c r="G28" s="317" t="s">
        <v>108</v>
      </c>
      <c r="H28" s="136"/>
      <c r="I28" s="321">
        <v>111839.95</v>
      </c>
      <c r="J28" s="66"/>
      <c r="K28" s="66"/>
      <c r="L28" s="321">
        <v>22367.99</v>
      </c>
      <c r="M28" s="324">
        <v>0.2</v>
      </c>
      <c r="N28" s="317" t="s">
        <v>175</v>
      </c>
      <c r="O28" s="66"/>
      <c r="P28" s="327">
        <v>1</v>
      </c>
      <c r="Q28" s="328">
        <v>111839.95</v>
      </c>
      <c r="R28" s="66"/>
      <c r="S28" s="333">
        <v>0</v>
      </c>
      <c r="T28" s="334">
        <v>0</v>
      </c>
      <c r="U28" s="66"/>
      <c r="V28" s="339">
        <v>0</v>
      </c>
      <c r="W28" s="340">
        <v>0</v>
      </c>
      <c r="X28" s="66"/>
      <c r="Y28" s="350">
        <v>42795</v>
      </c>
      <c r="Z28" s="66"/>
      <c r="AA28" s="327">
        <v>1</v>
      </c>
      <c r="AB28" s="328">
        <v>111839.95</v>
      </c>
      <c r="AC28" s="66"/>
      <c r="AD28" s="333">
        <v>0</v>
      </c>
      <c r="AE28" s="334">
        <v>0</v>
      </c>
      <c r="AF28" s="66"/>
      <c r="AG28" s="339">
        <v>0</v>
      </c>
      <c r="AH28" s="340">
        <v>0</v>
      </c>
      <c r="AI28" s="66"/>
      <c r="AJ28" s="350">
        <v>42796</v>
      </c>
      <c r="AK28" s="66"/>
      <c r="AL28" s="327">
        <v>1</v>
      </c>
      <c r="AM28" s="328">
        <v>111839.95</v>
      </c>
      <c r="AN28" s="66"/>
      <c r="AO28" s="333">
        <v>0</v>
      </c>
      <c r="AP28" s="334">
        <v>0</v>
      </c>
      <c r="AQ28" s="66"/>
      <c r="AR28" s="339">
        <v>0</v>
      </c>
      <c r="AS28" s="340">
        <v>0</v>
      </c>
      <c r="AT28" s="66"/>
      <c r="AU28" s="350">
        <v>42798</v>
      </c>
      <c r="AV28" s="66"/>
      <c r="AW28" s="327">
        <v>0</v>
      </c>
      <c r="AX28" s="328">
        <v>0</v>
      </c>
      <c r="AY28" s="66"/>
      <c r="AZ28" s="333">
        <v>1</v>
      </c>
      <c r="BA28" s="334">
        <v>111839.95</v>
      </c>
      <c r="BB28" s="66"/>
      <c r="BC28" s="339">
        <v>0</v>
      </c>
      <c r="BD28" s="340">
        <v>0</v>
      </c>
      <c r="BE28" s="66"/>
      <c r="BF28" s="350">
        <v>42808</v>
      </c>
      <c r="BG28" s="66"/>
      <c r="BH28" s="384"/>
      <c r="BI28" s="66"/>
    </row>
    <row r="29" spans="1:61" x14ac:dyDescent="0.25">
      <c r="A29" s="384"/>
      <c r="B29" s="66"/>
      <c r="C29" s="378">
        <v>16</v>
      </c>
      <c r="D29" s="316">
        <v>30000018</v>
      </c>
      <c r="E29" s="356" t="s">
        <v>250</v>
      </c>
      <c r="F29" s="356" t="s">
        <v>300</v>
      </c>
      <c r="G29" s="317" t="s">
        <v>108</v>
      </c>
      <c r="H29" s="136"/>
      <c r="I29" s="321">
        <v>69436.640000000014</v>
      </c>
      <c r="J29" s="66"/>
      <c r="K29" s="66"/>
      <c r="L29" s="321">
        <v>27774.656000000003</v>
      </c>
      <c r="M29" s="324">
        <v>0.39999999999999997</v>
      </c>
      <c r="N29" s="317" t="s">
        <v>175</v>
      </c>
      <c r="O29" s="66"/>
      <c r="P29" s="327">
        <v>1</v>
      </c>
      <c r="Q29" s="328">
        <v>69436.640000000014</v>
      </c>
      <c r="R29" s="66"/>
      <c r="S29" s="333">
        <v>0</v>
      </c>
      <c r="T29" s="334">
        <v>0</v>
      </c>
      <c r="U29" s="66"/>
      <c r="V29" s="339">
        <v>0</v>
      </c>
      <c r="W29" s="340">
        <v>0</v>
      </c>
      <c r="X29" s="66"/>
      <c r="Y29" s="350">
        <v>42795</v>
      </c>
      <c r="Z29" s="66"/>
      <c r="AA29" s="327">
        <v>1</v>
      </c>
      <c r="AB29" s="328">
        <v>69436.640000000014</v>
      </c>
      <c r="AC29" s="66"/>
      <c r="AD29" s="333">
        <v>0</v>
      </c>
      <c r="AE29" s="334">
        <v>0</v>
      </c>
      <c r="AF29" s="66"/>
      <c r="AG29" s="339">
        <v>0</v>
      </c>
      <c r="AH29" s="340">
        <v>0</v>
      </c>
      <c r="AI29" s="66"/>
      <c r="AJ29" s="350">
        <v>42796</v>
      </c>
      <c r="AK29" s="66"/>
      <c r="AL29" s="327">
        <v>1</v>
      </c>
      <c r="AM29" s="328">
        <v>69436.640000000014</v>
      </c>
      <c r="AN29" s="66"/>
      <c r="AO29" s="333">
        <v>0</v>
      </c>
      <c r="AP29" s="334">
        <v>0</v>
      </c>
      <c r="AQ29" s="66"/>
      <c r="AR29" s="339">
        <v>0</v>
      </c>
      <c r="AS29" s="340">
        <v>0</v>
      </c>
      <c r="AT29" s="66"/>
      <c r="AU29" s="350">
        <v>42798</v>
      </c>
      <c r="AV29" s="66"/>
      <c r="AW29" s="327">
        <v>0</v>
      </c>
      <c r="AX29" s="328">
        <v>0</v>
      </c>
      <c r="AY29" s="66"/>
      <c r="AZ29" s="333">
        <v>1</v>
      </c>
      <c r="BA29" s="334">
        <v>69436.640000000014</v>
      </c>
      <c r="BB29" s="66"/>
      <c r="BC29" s="339">
        <v>0</v>
      </c>
      <c r="BD29" s="340">
        <v>0</v>
      </c>
      <c r="BE29" s="66"/>
      <c r="BF29" s="350">
        <v>42808</v>
      </c>
      <c r="BG29" s="66"/>
      <c r="BH29" s="384"/>
      <c r="BI29" s="66"/>
    </row>
    <row r="30" spans="1:61" x14ac:dyDescent="0.25">
      <c r="A30" s="384"/>
      <c r="B30" s="66"/>
      <c r="C30" s="378">
        <v>17</v>
      </c>
      <c r="D30" s="316">
        <v>30000020</v>
      </c>
      <c r="E30" s="356" t="s">
        <v>250</v>
      </c>
      <c r="F30" s="356" t="s">
        <v>355</v>
      </c>
      <c r="G30" s="317" t="s">
        <v>108</v>
      </c>
      <c r="H30" s="136"/>
      <c r="I30" s="321">
        <v>95355.76999999999</v>
      </c>
      <c r="J30" s="66"/>
      <c r="K30" s="66"/>
      <c r="L30" s="321">
        <v>76284.616000000009</v>
      </c>
      <c r="M30" s="324">
        <v>0.80000000000000016</v>
      </c>
      <c r="N30" s="317" t="s">
        <v>174</v>
      </c>
      <c r="O30" s="66"/>
      <c r="P30" s="327">
        <v>1</v>
      </c>
      <c r="Q30" s="328">
        <v>95355.76999999999</v>
      </c>
      <c r="R30" s="66"/>
      <c r="S30" s="333">
        <v>0</v>
      </c>
      <c r="T30" s="334">
        <v>0</v>
      </c>
      <c r="U30" s="66"/>
      <c r="V30" s="339">
        <v>0</v>
      </c>
      <c r="W30" s="340">
        <v>0</v>
      </c>
      <c r="X30" s="66"/>
      <c r="Y30" s="350">
        <v>42795</v>
      </c>
      <c r="Z30" s="66"/>
      <c r="AA30" s="327">
        <v>1</v>
      </c>
      <c r="AB30" s="328">
        <v>95355.76999999999</v>
      </c>
      <c r="AC30" s="66"/>
      <c r="AD30" s="333">
        <v>0</v>
      </c>
      <c r="AE30" s="334">
        <v>0</v>
      </c>
      <c r="AF30" s="66"/>
      <c r="AG30" s="339">
        <v>0</v>
      </c>
      <c r="AH30" s="340">
        <v>0</v>
      </c>
      <c r="AI30" s="66"/>
      <c r="AJ30" s="350">
        <v>42796</v>
      </c>
      <c r="AK30" s="66"/>
      <c r="AL30" s="327">
        <v>1</v>
      </c>
      <c r="AM30" s="328">
        <v>95355.76999999999</v>
      </c>
      <c r="AN30" s="66"/>
      <c r="AO30" s="333">
        <v>0</v>
      </c>
      <c r="AP30" s="334">
        <v>0</v>
      </c>
      <c r="AQ30" s="66"/>
      <c r="AR30" s="339">
        <v>0</v>
      </c>
      <c r="AS30" s="340">
        <v>0</v>
      </c>
      <c r="AT30" s="66"/>
      <c r="AU30" s="350">
        <v>42798</v>
      </c>
      <c r="AV30" s="66"/>
      <c r="AW30" s="327">
        <v>0</v>
      </c>
      <c r="AX30" s="328">
        <v>0</v>
      </c>
      <c r="AY30" s="66"/>
      <c r="AZ30" s="333">
        <v>1</v>
      </c>
      <c r="BA30" s="334">
        <v>95355.76999999999</v>
      </c>
      <c r="BB30" s="66"/>
      <c r="BC30" s="339">
        <v>0</v>
      </c>
      <c r="BD30" s="340">
        <v>0</v>
      </c>
      <c r="BE30" s="66"/>
      <c r="BF30" s="350">
        <v>42808</v>
      </c>
      <c r="BG30" s="66"/>
      <c r="BH30" s="384"/>
      <c r="BI30" s="66"/>
    </row>
    <row r="31" spans="1:61" x14ac:dyDescent="0.25">
      <c r="A31" s="384"/>
      <c r="B31" s="66"/>
      <c r="C31" s="378">
        <v>18</v>
      </c>
      <c r="D31" s="316">
        <v>30000025</v>
      </c>
      <c r="E31" s="356" t="s">
        <v>250</v>
      </c>
      <c r="F31" s="356" t="s">
        <v>326</v>
      </c>
      <c r="G31" s="317" t="s">
        <v>108</v>
      </c>
      <c r="H31" s="136"/>
      <c r="I31" s="321">
        <v>54368.969999999994</v>
      </c>
      <c r="J31" s="66"/>
      <c r="K31" s="66"/>
      <c r="L31" s="321">
        <v>43495.176000000007</v>
      </c>
      <c r="M31" s="324">
        <v>0.80000000000000027</v>
      </c>
      <c r="N31" s="317" t="s">
        <v>174</v>
      </c>
      <c r="O31" s="66"/>
      <c r="P31" s="327">
        <v>1</v>
      </c>
      <c r="Q31" s="328">
        <v>54368.969999999994</v>
      </c>
      <c r="R31" s="66"/>
      <c r="S31" s="333">
        <v>0</v>
      </c>
      <c r="T31" s="334">
        <v>0</v>
      </c>
      <c r="U31" s="66"/>
      <c r="V31" s="339">
        <v>0</v>
      </c>
      <c r="W31" s="340">
        <v>0</v>
      </c>
      <c r="X31" s="66"/>
      <c r="Y31" s="350">
        <v>42795</v>
      </c>
      <c r="Z31" s="66"/>
      <c r="AA31" s="327">
        <v>1</v>
      </c>
      <c r="AB31" s="328">
        <v>54368.969999999994</v>
      </c>
      <c r="AC31" s="66"/>
      <c r="AD31" s="333">
        <v>0</v>
      </c>
      <c r="AE31" s="334">
        <v>0</v>
      </c>
      <c r="AF31" s="66"/>
      <c r="AG31" s="339">
        <v>0</v>
      </c>
      <c r="AH31" s="340">
        <v>0</v>
      </c>
      <c r="AI31" s="66"/>
      <c r="AJ31" s="350">
        <v>42796</v>
      </c>
      <c r="AK31" s="66"/>
      <c r="AL31" s="327">
        <v>1</v>
      </c>
      <c r="AM31" s="328">
        <v>54368.969999999994</v>
      </c>
      <c r="AN31" s="66"/>
      <c r="AO31" s="333">
        <v>0</v>
      </c>
      <c r="AP31" s="334">
        <v>0</v>
      </c>
      <c r="AQ31" s="66"/>
      <c r="AR31" s="339">
        <v>0</v>
      </c>
      <c r="AS31" s="340">
        <v>0</v>
      </c>
      <c r="AT31" s="66"/>
      <c r="AU31" s="350">
        <v>42798</v>
      </c>
      <c r="AV31" s="66"/>
      <c r="AW31" s="327">
        <v>0</v>
      </c>
      <c r="AX31" s="328">
        <v>0</v>
      </c>
      <c r="AY31" s="66"/>
      <c r="AZ31" s="333">
        <v>1</v>
      </c>
      <c r="BA31" s="334">
        <v>54368.969999999994</v>
      </c>
      <c r="BB31" s="66"/>
      <c r="BC31" s="339">
        <v>0</v>
      </c>
      <c r="BD31" s="340">
        <v>0</v>
      </c>
      <c r="BE31" s="66"/>
      <c r="BF31" s="350">
        <v>42808</v>
      </c>
      <c r="BG31" s="66"/>
      <c r="BH31" s="384"/>
      <c r="BI31" s="66"/>
    </row>
    <row r="32" spans="1:61" x14ac:dyDescent="0.25">
      <c r="A32" s="384"/>
      <c r="B32" s="66"/>
      <c r="C32" s="378">
        <v>19</v>
      </c>
      <c r="D32" s="316">
        <v>30000028</v>
      </c>
      <c r="E32" s="356" t="s">
        <v>250</v>
      </c>
      <c r="F32" s="356" t="s">
        <v>356</v>
      </c>
      <c r="G32" s="317" t="s">
        <v>108</v>
      </c>
      <c r="H32" s="136"/>
      <c r="I32" s="321">
        <v>56511.619999999995</v>
      </c>
      <c r="J32" s="66"/>
      <c r="K32" s="66"/>
      <c r="L32" s="321">
        <v>22604.648000000001</v>
      </c>
      <c r="M32" s="324">
        <v>0.40000000000000008</v>
      </c>
      <c r="N32" s="317" t="s">
        <v>175</v>
      </c>
      <c r="O32" s="66"/>
      <c r="P32" s="327">
        <v>1</v>
      </c>
      <c r="Q32" s="328">
        <v>56511.619999999995</v>
      </c>
      <c r="R32" s="66"/>
      <c r="S32" s="333">
        <v>0</v>
      </c>
      <c r="T32" s="334">
        <v>0</v>
      </c>
      <c r="U32" s="66"/>
      <c r="V32" s="339">
        <v>0</v>
      </c>
      <c r="W32" s="340">
        <v>0</v>
      </c>
      <c r="X32" s="66"/>
      <c r="Y32" s="350">
        <v>42795</v>
      </c>
      <c r="Z32" s="66"/>
      <c r="AA32" s="327">
        <v>1</v>
      </c>
      <c r="AB32" s="328">
        <v>56511.619999999995</v>
      </c>
      <c r="AC32" s="66"/>
      <c r="AD32" s="333">
        <v>0</v>
      </c>
      <c r="AE32" s="334">
        <v>0</v>
      </c>
      <c r="AF32" s="66"/>
      <c r="AG32" s="339">
        <v>0</v>
      </c>
      <c r="AH32" s="340">
        <v>0</v>
      </c>
      <c r="AI32" s="66"/>
      <c r="AJ32" s="350">
        <v>42796</v>
      </c>
      <c r="AK32" s="66"/>
      <c r="AL32" s="327">
        <v>1</v>
      </c>
      <c r="AM32" s="328">
        <v>56511.619999999995</v>
      </c>
      <c r="AN32" s="66"/>
      <c r="AO32" s="333">
        <v>0</v>
      </c>
      <c r="AP32" s="334">
        <v>0</v>
      </c>
      <c r="AQ32" s="66"/>
      <c r="AR32" s="339">
        <v>0</v>
      </c>
      <c r="AS32" s="340">
        <v>0</v>
      </c>
      <c r="AT32" s="66"/>
      <c r="AU32" s="350">
        <v>42798</v>
      </c>
      <c r="AV32" s="66"/>
      <c r="AW32" s="327">
        <v>0</v>
      </c>
      <c r="AX32" s="328">
        <v>0</v>
      </c>
      <c r="AY32" s="66"/>
      <c r="AZ32" s="333">
        <v>1</v>
      </c>
      <c r="BA32" s="334">
        <v>56511.619999999995</v>
      </c>
      <c r="BB32" s="66"/>
      <c r="BC32" s="339">
        <v>0</v>
      </c>
      <c r="BD32" s="340">
        <v>0</v>
      </c>
      <c r="BE32" s="66"/>
      <c r="BF32" s="350">
        <v>42808</v>
      </c>
      <c r="BG32" s="66"/>
      <c r="BH32" s="384"/>
      <c r="BI32" s="66"/>
    </row>
    <row r="33" spans="1:61" x14ac:dyDescent="0.25">
      <c r="A33" s="384"/>
      <c r="B33" s="66"/>
      <c r="C33" s="378">
        <v>20</v>
      </c>
      <c r="D33" s="316">
        <v>30000031</v>
      </c>
      <c r="E33" s="356" t="s">
        <v>250</v>
      </c>
      <c r="F33" s="356" t="s">
        <v>357</v>
      </c>
      <c r="G33" s="317" t="s">
        <v>108</v>
      </c>
      <c r="H33" s="136"/>
      <c r="I33" s="321">
        <v>104287.77000000003</v>
      </c>
      <c r="J33" s="66"/>
      <c r="K33" s="66"/>
      <c r="L33" s="321">
        <v>104287.77</v>
      </c>
      <c r="M33" s="324">
        <v>0.99999999999999967</v>
      </c>
      <c r="N33" s="317" t="s">
        <v>150</v>
      </c>
      <c r="O33" s="66"/>
      <c r="P33" s="327">
        <v>1</v>
      </c>
      <c r="Q33" s="328">
        <v>104287.77000000003</v>
      </c>
      <c r="R33" s="66"/>
      <c r="S33" s="333">
        <v>0</v>
      </c>
      <c r="T33" s="334">
        <v>0</v>
      </c>
      <c r="U33" s="66"/>
      <c r="V33" s="339">
        <v>0</v>
      </c>
      <c r="W33" s="340">
        <v>0</v>
      </c>
      <c r="X33" s="66"/>
      <c r="Y33" s="350">
        <v>42795</v>
      </c>
      <c r="Z33" s="66"/>
      <c r="AA33" s="327">
        <v>1</v>
      </c>
      <c r="AB33" s="328">
        <v>104287.77000000003</v>
      </c>
      <c r="AC33" s="66"/>
      <c r="AD33" s="333">
        <v>0</v>
      </c>
      <c r="AE33" s="334">
        <v>0</v>
      </c>
      <c r="AF33" s="66"/>
      <c r="AG33" s="339">
        <v>0</v>
      </c>
      <c r="AH33" s="340">
        <v>0</v>
      </c>
      <c r="AI33" s="66"/>
      <c r="AJ33" s="350">
        <v>42796</v>
      </c>
      <c r="AK33" s="66"/>
      <c r="AL33" s="327">
        <v>1</v>
      </c>
      <c r="AM33" s="328">
        <v>104287.77000000003</v>
      </c>
      <c r="AN33" s="66"/>
      <c r="AO33" s="333">
        <v>0</v>
      </c>
      <c r="AP33" s="334">
        <v>0</v>
      </c>
      <c r="AQ33" s="66"/>
      <c r="AR33" s="339">
        <v>0</v>
      </c>
      <c r="AS33" s="340">
        <v>0</v>
      </c>
      <c r="AT33" s="66"/>
      <c r="AU33" s="350">
        <v>42798</v>
      </c>
      <c r="AV33" s="66"/>
      <c r="AW33" s="327">
        <v>0</v>
      </c>
      <c r="AX33" s="328">
        <v>0</v>
      </c>
      <c r="AY33" s="66"/>
      <c r="AZ33" s="333">
        <v>1</v>
      </c>
      <c r="BA33" s="334">
        <v>104287.77000000003</v>
      </c>
      <c r="BB33" s="66"/>
      <c r="BC33" s="339">
        <v>0</v>
      </c>
      <c r="BD33" s="340">
        <v>0</v>
      </c>
      <c r="BE33" s="66"/>
      <c r="BF33" s="350">
        <v>42808</v>
      </c>
      <c r="BG33" s="66"/>
      <c r="BH33" s="384"/>
      <c r="BI33" s="66"/>
    </row>
    <row r="34" spans="1:61" x14ac:dyDescent="0.25">
      <c r="A34" s="384"/>
      <c r="B34" s="66"/>
      <c r="C34" s="378">
        <v>21</v>
      </c>
      <c r="D34" s="316">
        <v>30000032</v>
      </c>
      <c r="E34" s="356" t="s">
        <v>250</v>
      </c>
      <c r="F34" s="356" t="s">
        <v>309</v>
      </c>
      <c r="G34" s="317" t="s">
        <v>108</v>
      </c>
      <c r="H34" s="136"/>
      <c r="I34" s="321">
        <v>119362.57999999999</v>
      </c>
      <c r="J34" s="66"/>
      <c r="K34" s="66"/>
      <c r="L34" s="321">
        <v>23872.516000000003</v>
      </c>
      <c r="M34" s="324">
        <v>0.20000000000000004</v>
      </c>
      <c r="N34" s="317" t="s">
        <v>175</v>
      </c>
      <c r="O34" s="66"/>
      <c r="P34" s="327">
        <v>1</v>
      </c>
      <c r="Q34" s="328">
        <v>119362.57999999999</v>
      </c>
      <c r="R34" s="66"/>
      <c r="S34" s="333">
        <v>0</v>
      </c>
      <c r="T34" s="334">
        <v>0</v>
      </c>
      <c r="U34" s="66"/>
      <c r="V34" s="339">
        <v>0</v>
      </c>
      <c r="W34" s="340">
        <v>0</v>
      </c>
      <c r="X34" s="66"/>
      <c r="Y34" s="350">
        <v>42795</v>
      </c>
      <c r="Z34" s="66"/>
      <c r="AA34" s="327">
        <v>1</v>
      </c>
      <c r="AB34" s="328">
        <v>119362.57999999999</v>
      </c>
      <c r="AC34" s="66"/>
      <c r="AD34" s="333">
        <v>0</v>
      </c>
      <c r="AE34" s="334">
        <v>0</v>
      </c>
      <c r="AF34" s="66"/>
      <c r="AG34" s="339">
        <v>0</v>
      </c>
      <c r="AH34" s="340">
        <v>0</v>
      </c>
      <c r="AI34" s="66"/>
      <c r="AJ34" s="350">
        <v>42796</v>
      </c>
      <c r="AK34" s="66"/>
      <c r="AL34" s="327">
        <v>1</v>
      </c>
      <c r="AM34" s="328">
        <v>119362.57999999999</v>
      </c>
      <c r="AN34" s="66"/>
      <c r="AO34" s="333">
        <v>0</v>
      </c>
      <c r="AP34" s="334">
        <v>0</v>
      </c>
      <c r="AQ34" s="66"/>
      <c r="AR34" s="339">
        <v>0</v>
      </c>
      <c r="AS34" s="340">
        <v>0</v>
      </c>
      <c r="AT34" s="66"/>
      <c r="AU34" s="350">
        <v>42798</v>
      </c>
      <c r="AV34" s="66"/>
      <c r="AW34" s="327">
        <v>0</v>
      </c>
      <c r="AX34" s="328">
        <v>0</v>
      </c>
      <c r="AY34" s="66"/>
      <c r="AZ34" s="333">
        <v>1</v>
      </c>
      <c r="BA34" s="334">
        <v>119362.57999999999</v>
      </c>
      <c r="BB34" s="66"/>
      <c r="BC34" s="339">
        <v>0</v>
      </c>
      <c r="BD34" s="340">
        <v>0</v>
      </c>
      <c r="BE34" s="66"/>
      <c r="BF34" s="350">
        <v>42808</v>
      </c>
      <c r="BG34" s="66"/>
      <c r="BH34" s="384"/>
      <c r="BI34" s="66"/>
    </row>
    <row r="35" spans="1:61" x14ac:dyDescent="0.25">
      <c r="A35" s="384"/>
      <c r="B35" s="66"/>
      <c r="C35" s="378">
        <v>22</v>
      </c>
      <c r="D35" s="316">
        <v>30000033</v>
      </c>
      <c r="E35" s="356" t="s">
        <v>250</v>
      </c>
      <c r="F35" s="356" t="s">
        <v>358</v>
      </c>
      <c r="G35" s="317" t="s">
        <v>108</v>
      </c>
      <c r="H35" s="136"/>
      <c r="I35" s="321">
        <v>74890.599999999991</v>
      </c>
      <c r="J35" s="66"/>
      <c r="K35" s="66"/>
      <c r="L35" s="321">
        <v>29956.240000000005</v>
      </c>
      <c r="M35" s="324">
        <v>0.40000000000000013</v>
      </c>
      <c r="N35" s="317" t="s">
        <v>175</v>
      </c>
      <c r="O35" s="66"/>
      <c r="P35" s="327">
        <v>1</v>
      </c>
      <c r="Q35" s="328">
        <v>74890.599999999991</v>
      </c>
      <c r="R35" s="66"/>
      <c r="S35" s="333">
        <v>0</v>
      </c>
      <c r="T35" s="334">
        <v>0</v>
      </c>
      <c r="U35" s="66"/>
      <c r="V35" s="339">
        <v>0</v>
      </c>
      <c r="W35" s="340">
        <v>0</v>
      </c>
      <c r="X35" s="66"/>
      <c r="Y35" s="350">
        <v>42795</v>
      </c>
      <c r="Z35" s="66"/>
      <c r="AA35" s="327">
        <v>1</v>
      </c>
      <c r="AB35" s="328">
        <v>74890.599999999991</v>
      </c>
      <c r="AC35" s="66"/>
      <c r="AD35" s="333">
        <v>0</v>
      </c>
      <c r="AE35" s="334">
        <v>0</v>
      </c>
      <c r="AF35" s="66"/>
      <c r="AG35" s="339">
        <v>0</v>
      </c>
      <c r="AH35" s="340">
        <v>0</v>
      </c>
      <c r="AI35" s="66"/>
      <c r="AJ35" s="350">
        <v>42796</v>
      </c>
      <c r="AK35" s="66"/>
      <c r="AL35" s="327">
        <v>1</v>
      </c>
      <c r="AM35" s="328">
        <v>74890.599999999991</v>
      </c>
      <c r="AN35" s="66"/>
      <c r="AO35" s="333">
        <v>0</v>
      </c>
      <c r="AP35" s="334">
        <v>0</v>
      </c>
      <c r="AQ35" s="66"/>
      <c r="AR35" s="339">
        <v>0</v>
      </c>
      <c r="AS35" s="340">
        <v>0</v>
      </c>
      <c r="AT35" s="66"/>
      <c r="AU35" s="350">
        <v>42798</v>
      </c>
      <c r="AV35" s="66"/>
      <c r="AW35" s="327">
        <v>0</v>
      </c>
      <c r="AX35" s="328">
        <v>0</v>
      </c>
      <c r="AY35" s="66"/>
      <c r="AZ35" s="333">
        <v>1</v>
      </c>
      <c r="BA35" s="334">
        <v>74890.599999999991</v>
      </c>
      <c r="BB35" s="66"/>
      <c r="BC35" s="339">
        <v>0</v>
      </c>
      <c r="BD35" s="340">
        <v>0</v>
      </c>
      <c r="BE35" s="66"/>
      <c r="BF35" s="350">
        <v>42808</v>
      </c>
      <c r="BG35" s="66"/>
      <c r="BH35" s="384"/>
      <c r="BI35" s="66"/>
    </row>
    <row r="36" spans="1:61" x14ac:dyDescent="0.25">
      <c r="A36" s="384"/>
      <c r="B36" s="66"/>
      <c r="C36" s="378">
        <v>23</v>
      </c>
      <c r="D36" s="316">
        <v>30000038</v>
      </c>
      <c r="E36" s="356" t="s">
        <v>250</v>
      </c>
      <c r="F36" s="356" t="s">
        <v>359</v>
      </c>
      <c r="G36" s="317" t="s">
        <v>108</v>
      </c>
      <c r="H36" s="136"/>
      <c r="I36" s="321">
        <v>92544.029999999984</v>
      </c>
      <c r="J36" s="66"/>
      <c r="K36" s="66"/>
      <c r="L36" s="321">
        <v>37017.612000000001</v>
      </c>
      <c r="M36" s="324">
        <v>0.40000000000000008</v>
      </c>
      <c r="N36" s="317" t="s">
        <v>175</v>
      </c>
      <c r="O36" s="66"/>
      <c r="P36" s="327">
        <v>1</v>
      </c>
      <c r="Q36" s="328">
        <v>92544.029999999984</v>
      </c>
      <c r="R36" s="66"/>
      <c r="S36" s="333">
        <v>0</v>
      </c>
      <c r="T36" s="334">
        <v>0</v>
      </c>
      <c r="U36" s="66"/>
      <c r="V36" s="339">
        <v>0</v>
      </c>
      <c r="W36" s="340">
        <v>0</v>
      </c>
      <c r="X36" s="66"/>
      <c r="Y36" s="350">
        <v>42795</v>
      </c>
      <c r="Z36" s="66"/>
      <c r="AA36" s="327">
        <v>1</v>
      </c>
      <c r="AB36" s="328">
        <v>92544.029999999984</v>
      </c>
      <c r="AC36" s="66"/>
      <c r="AD36" s="333">
        <v>0</v>
      </c>
      <c r="AE36" s="334">
        <v>0</v>
      </c>
      <c r="AF36" s="66"/>
      <c r="AG36" s="339">
        <v>0</v>
      </c>
      <c r="AH36" s="340">
        <v>0</v>
      </c>
      <c r="AI36" s="66"/>
      <c r="AJ36" s="350">
        <v>42796</v>
      </c>
      <c r="AK36" s="66"/>
      <c r="AL36" s="327">
        <v>1</v>
      </c>
      <c r="AM36" s="328">
        <v>92544.029999999984</v>
      </c>
      <c r="AN36" s="66"/>
      <c r="AO36" s="333">
        <v>0</v>
      </c>
      <c r="AP36" s="334">
        <v>0</v>
      </c>
      <c r="AQ36" s="66"/>
      <c r="AR36" s="339">
        <v>0</v>
      </c>
      <c r="AS36" s="340">
        <v>0</v>
      </c>
      <c r="AT36" s="66"/>
      <c r="AU36" s="350">
        <v>42798</v>
      </c>
      <c r="AV36" s="66"/>
      <c r="AW36" s="327">
        <v>0</v>
      </c>
      <c r="AX36" s="328">
        <v>0</v>
      </c>
      <c r="AY36" s="66"/>
      <c r="AZ36" s="333">
        <v>1</v>
      </c>
      <c r="BA36" s="334">
        <v>92544.029999999984</v>
      </c>
      <c r="BB36" s="66"/>
      <c r="BC36" s="339">
        <v>0</v>
      </c>
      <c r="BD36" s="340">
        <v>0</v>
      </c>
      <c r="BE36" s="66"/>
      <c r="BF36" s="350">
        <v>42808</v>
      </c>
      <c r="BG36" s="66"/>
      <c r="BH36" s="384"/>
      <c r="BI36" s="66"/>
    </row>
    <row r="37" spans="1:61" x14ac:dyDescent="0.25">
      <c r="A37" s="384"/>
      <c r="B37" s="66"/>
      <c r="C37" s="378">
        <v>24</v>
      </c>
      <c r="D37" s="316">
        <v>30000039</v>
      </c>
      <c r="E37" s="356" t="s">
        <v>250</v>
      </c>
      <c r="F37" s="356" t="s">
        <v>348</v>
      </c>
      <c r="G37" s="317" t="s">
        <v>108</v>
      </c>
      <c r="H37" s="136"/>
      <c r="I37" s="321">
        <v>71490.800000000017</v>
      </c>
      <c r="J37" s="66"/>
      <c r="K37" s="66"/>
      <c r="L37" s="321">
        <v>42894.48</v>
      </c>
      <c r="M37" s="324">
        <v>0.59999999999999987</v>
      </c>
      <c r="N37" s="317" t="s">
        <v>174</v>
      </c>
      <c r="O37" s="66"/>
      <c r="P37" s="327">
        <v>1</v>
      </c>
      <c r="Q37" s="328">
        <v>71490.800000000017</v>
      </c>
      <c r="R37" s="66"/>
      <c r="S37" s="333">
        <v>0</v>
      </c>
      <c r="T37" s="334">
        <v>0</v>
      </c>
      <c r="U37" s="66"/>
      <c r="V37" s="339">
        <v>0</v>
      </c>
      <c r="W37" s="340">
        <v>0</v>
      </c>
      <c r="X37" s="66"/>
      <c r="Y37" s="350">
        <v>42795</v>
      </c>
      <c r="Z37" s="66"/>
      <c r="AA37" s="327">
        <v>1</v>
      </c>
      <c r="AB37" s="328">
        <v>71490.800000000017</v>
      </c>
      <c r="AC37" s="66"/>
      <c r="AD37" s="333">
        <v>0</v>
      </c>
      <c r="AE37" s="334">
        <v>0</v>
      </c>
      <c r="AF37" s="66"/>
      <c r="AG37" s="339">
        <v>0</v>
      </c>
      <c r="AH37" s="340">
        <v>0</v>
      </c>
      <c r="AI37" s="66"/>
      <c r="AJ37" s="350">
        <v>42796</v>
      </c>
      <c r="AK37" s="66"/>
      <c r="AL37" s="327">
        <v>1</v>
      </c>
      <c r="AM37" s="328">
        <v>71490.800000000017</v>
      </c>
      <c r="AN37" s="66"/>
      <c r="AO37" s="333">
        <v>0</v>
      </c>
      <c r="AP37" s="334">
        <v>0</v>
      </c>
      <c r="AQ37" s="66"/>
      <c r="AR37" s="339">
        <v>0</v>
      </c>
      <c r="AS37" s="340">
        <v>0</v>
      </c>
      <c r="AT37" s="66"/>
      <c r="AU37" s="350">
        <v>42798</v>
      </c>
      <c r="AV37" s="66"/>
      <c r="AW37" s="327">
        <v>0</v>
      </c>
      <c r="AX37" s="328">
        <v>0</v>
      </c>
      <c r="AY37" s="66"/>
      <c r="AZ37" s="333">
        <v>1</v>
      </c>
      <c r="BA37" s="334">
        <v>71490.800000000017</v>
      </c>
      <c r="BB37" s="66"/>
      <c r="BC37" s="339">
        <v>0</v>
      </c>
      <c r="BD37" s="340">
        <v>0</v>
      </c>
      <c r="BE37" s="66"/>
      <c r="BF37" s="350">
        <v>42808</v>
      </c>
      <c r="BG37" s="66"/>
      <c r="BH37" s="384"/>
      <c r="BI37" s="66"/>
    </row>
    <row r="38" spans="1:61" x14ac:dyDescent="0.25">
      <c r="A38" s="384"/>
      <c r="B38" s="66"/>
      <c r="C38" s="378">
        <v>25</v>
      </c>
      <c r="D38" s="316">
        <v>30000040</v>
      </c>
      <c r="E38" s="356" t="s">
        <v>250</v>
      </c>
      <c r="F38" s="356" t="s">
        <v>353</v>
      </c>
      <c r="G38" s="317" t="s">
        <v>108</v>
      </c>
      <c r="H38" s="136"/>
      <c r="I38" s="321">
        <v>99960.449999999983</v>
      </c>
      <c r="J38" s="66"/>
      <c r="K38" s="66"/>
      <c r="L38" s="321">
        <v>79968.36</v>
      </c>
      <c r="M38" s="324">
        <v>0.80000000000000016</v>
      </c>
      <c r="N38" s="317" t="s">
        <v>174</v>
      </c>
      <c r="O38" s="66"/>
      <c r="P38" s="327">
        <v>1</v>
      </c>
      <c r="Q38" s="328">
        <v>99960.449999999983</v>
      </c>
      <c r="R38" s="66"/>
      <c r="S38" s="333">
        <v>0</v>
      </c>
      <c r="T38" s="334">
        <v>0</v>
      </c>
      <c r="U38" s="66"/>
      <c r="V38" s="339">
        <v>0</v>
      </c>
      <c r="W38" s="340">
        <v>0</v>
      </c>
      <c r="X38" s="66"/>
      <c r="Y38" s="350">
        <v>42795</v>
      </c>
      <c r="Z38" s="66"/>
      <c r="AA38" s="327">
        <v>1</v>
      </c>
      <c r="AB38" s="328">
        <v>99960.449999999983</v>
      </c>
      <c r="AC38" s="66"/>
      <c r="AD38" s="333">
        <v>0</v>
      </c>
      <c r="AE38" s="334">
        <v>0</v>
      </c>
      <c r="AF38" s="66"/>
      <c r="AG38" s="339">
        <v>0</v>
      </c>
      <c r="AH38" s="340">
        <v>0</v>
      </c>
      <c r="AI38" s="66"/>
      <c r="AJ38" s="350">
        <v>42796</v>
      </c>
      <c r="AK38" s="66"/>
      <c r="AL38" s="327">
        <v>1</v>
      </c>
      <c r="AM38" s="328">
        <v>99960.449999999983</v>
      </c>
      <c r="AN38" s="66"/>
      <c r="AO38" s="333">
        <v>0</v>
      </c>
      <c r="AP38" s="334">
        <v>0</v>
      </c>
      <c r="AQ38" s="66"/>
      <c r="AR38" s="339">
        <v>0</v>
      </c>
      <c r="AS38" s="340">
        <v>0</v>
      </c>
      <c r="AT38" s="66"/>
      <c r="AU38" s="350">
        <v>42798</v>
      </c>
      <c r="AV38" s="66"/>
      <c r="AW38" s="327">
        <v>0</v>
      </c>
      <c r="AX38" s="328">
        <v>0</v>
      </c>
      <c r="AY38" s="66"/>
      <c r="AZ38" s="333">
        <v>1</v>
      </c>
      <c r="BA38" s="334">
        <v>99960.449999999983</v>
      </c>
      <c r="BB38" s="66"/>
      <c r="BC38" s="339">
        <v>0</v>
      </c>
      <c r="BD38" s="340">
        <v>0</v>
      </c>
      <c r="BE38" s="66"/>
      <c r="BF38" s="350">
        <v>42808</v>
      </c>
      <c r="BG38" s="66"/>
      <c r="BH38" s="384"/>
      <c r="BI38" s="66"/>
    </row>
    <row r="39" spans="1:61" x14ac:dyDescent="0.25">
      <c r="A39" s="384"/>
      <c r="B39" s="66"/>
      <c r="C39" s="378">
        <v>26</v>
      </c>
      <c r="D39" s="316">
        <v>30000042</v>
      </c>
      <c r="E39" s="356" t="s">
        <v>250</v>
      </c>
      <c r="F39" s="356" t="s">
        <v>349</v>
      </c>
      <c r="G39" s="317" t="s">
        <v>108</v>
      </c>
      <c r="H39" s="136"/>
      <c r="I39" s="321">
        <v>88253.799999999988</v>
      </c>
      <c r="J39" s="66"/>
      <c r="K39" s="66"/>
      <c r="L39" s="321">
        <v>17650.760000000002</v>
      </c>
      <c r="M39" s="324">
        <v>0.20000000000000004</v>
      </c>
      <c r="N39" s="317" t="s">
        <v>175</v>
      </c>
      <c r="O39" s="66"/>
      <c r="P39" s="327">
        <v>1</v>
      </c>
      <c r="Q39" s="328">
        <v>88253.799999999988</v>
      </c>
      <c r="R39" s="66"/>
      <c r="S39" s="333">
        <v>0</v>
      </c>
      <c r="T39" s="334">
        <v>0</v>
      </c>
      <c r="U39" s="66"/>
      <c r="V39" s="339">
        <v>0</v>
      </c>
      <c r="W39" s="340">
        <v>0</v>
      </c>
      <c r="X39" s="66"/>
      <c r="Y39" s="350">
        <v>42795</v>
      </c>
      <c r="Z39" s="66"/>
      <c r="AA39" s="327">
        <v>1</v>
      </c>
      <c r="AB39" s="328">
        <v>88253.799999999988</v>
      </c>
      <c r="AC39" s="66"/>
      <c r="AD39" s="333">
        <v>0</v>
      </c>
      <c r="AE39" s="334">
        <v>0</v>
      </c>
      <c r="AF39" s="66"/>
      <c r="AG39" s="339">
        <v>0</v>
      </c>
      <c r="AH39" s="340">
        <v>0</v>
      </c>
      <c r="AI39" s="66"/>
      <c r="AJ39" s="350">
        <v>42796</v>
      </c>
      <c r="AK39" s="66"/>
      <c r="AL39" s="327">
        <v>1</v>
      </c>
      <c r="AM39" s="328">
        <v>88253.799999999988</v>
      </c>
      <c r="AN39" s="66"/>
      <c r="AO39" s="333">
        <v>0</v>
      </c>
      <c r="AP39" s="334">
        <v>0</v>
      </c>
      <c r="AQ39" s="66"/>
      <c r="AR39" s="339">
        <v>0</v>
      </c>
      <c r="AS39" s="340">
        <v>0</v>
      </c>
      <c r="AT39" s="66"/>
      <c r="AU39" s="350">
        <v>42798</v>
      </c>
      <c r="AV39" s="66"/>
      <c r="AW39" s="327">
        <v>0</v>
      </c>
      <c r="AX39" s="328">
        <v>0</v>
      </c>
      <c r="AY39" s="66"/>
      <c r="AZ39" s="333">
        <v>1</v>
      </c>
      <c r="BA39" s="334">
        <v>88253.799999999988</v>
      </c>
      <c r="BB39" s="66"/>
      <c r="BC39" s="339">
        <v>0</v>
      </c>
      <c r="BD39" s="340">
        <v>0</v>
      </c>
      <c r="BE39" s="66"/>
      <c r="BF39" s="350">
        <v>42808</v>
      </c>
      <c r="BG39" s="66"/>
      <c r="BH39" s="384"/>
      <c r="BI39" s="66"/>
    </row>
    <row r="40" spans="1:61" x14ac:dyDescent="0.25">
      <c r="A40" s="384"/>
      <c r="B40" s="66"/>
      <c r="C40" s="378">
        <v>27</v>
      </c>
      <c r="D40" s="316">
        <v>30000045</v>
      </c>
      <c r="E40" s="356" t="s">
        <v>250</v>
      </c>
      <c r="F40" s="356" t="s">
        <v>346</v>
      </c>
      <c r="G40" s="317" t="s">
        <v>108</v>
      </c>
      <c r="H40" s="136"/>
      <c r="I40" s="321">
        <v>107626.8</v>
      </c>
      <c r="J40" s="66"/>
      <c r="K40" s="66"/>
      <c r="L40" s="321">
        <v>86101.440000000002</v>
      </c>
      <c r="M40" s="324">
        <v>0.8</v>
      </c>
      <c r="N40" s="317" t="s">
        <v>174</v>
      </c>
      <c r="O40" s="66"/>
      <c r="P40" s="327">
        <v>1</v>
      </c>
      <c r="Q40" s="328">
        <v>107626.8</v>
      </c>
      <c r="R40" s="66"/>
      <c r="S40" s="333">
        <v>0</v>
      </c>
      <c r="T40" s="334">
        <v>0</v>
      </c>
      <c r="U40" s="66"/>
      <c r="V40" s="339">
        <v>0</v>
      </c>
      <c r="W40" s="340">
        <v>0</v>
      </c>
      <c r="X40" s="66"/>
      <c r="Y40" s="350">
        <v>42795</v>
      </c>
      <c r="Z40" s="66"/>
      <c r="AA40" s="327">
        <v>1</v>
      </c>
      <c r="AB40" s="328">
        <v>107626.8</v>
      </c>
      <c r="AC40" s="66"/>
      <c r="AD40" s="333">
        <v>0</v>
      </c>
      <c r="AE40" s="334">
        <v>0</v>
      </c>
      <c r="AF40" s="66"/>
      <c r="AG40" s="339">
        <v>0</v>
      </c>
      <c r="AH40" s="340">
        <v>0</v>
      </c>
      <c r="AI40" s="66"/>
      <c r="AJ40" s="350">
        <v>42796</v>
      </c>
      <c r="AK40" s="66"/>
      <c r="AL40" s="327">
        <v>1</v>
      </c>
      <c r="AM40" s="328">
        <v>107626.8</v>
      </c>
      <c r="AN40" s="66"/>
      <c r="AO40" s="333">
        <v>0</v>
      </c>
      <c r="AP40" s="334">
        <v>0</v>
      </c>
      <c r="AQ40" s="66"/>
      <c r="AR40" s="339">
        <v>0</v>
      </c>
      <c r="AS40" s="340">
        <v>0</v>
      </c>
      <c r="AT40" s="66"/>
      <c r="AU40" s="350">
        <v>42798</v>
      </c>
      <c r="AV40" s="66"/>
      <c r="AW40" s="327">
        <v>0</v>
      </c>
      <c r="AX40" s="328">
        <v>0</v>
      </c>
      <c r="AY40" s="66"/>
      <c r="AZ40" s="333">
        <v>1</v>
      </c>
      <c r="BA40" s="334">
        <v>107626.8</v>
      </c>
      <c r="BB40" s="66"/>
      <c r="BC40" s="339">
        <v>0</v>
      </c>
      <c r="BD40" s="340">
        <v>0</v>
      </c>
      <c r="BE40" s="66"/>
      <c r="BF40" s="350">
        <v>42808</v>
      </c>
      <c r="BG40" s="66"/>
      <c r="BH40" s="384"/>
      <c r="BI40" s="66"/>
    </row>
    <row r="41" spans="1:61" x14ac:dyDescent="0.25">
      <c r="A41" s="384"/>
      <c r="B41" s="66"/>
      <c r="C41" s="378">
        <v>28</v>
      </c>
      <c r="D41" s="316">
        <v>30000048</v>
      </c>
      <c r="E41" s="356" t="s">
        <v>250</v>
      </c>
      <c r="F41" s="356" t="s">
        <v>343</v>
      </c>
      <c r="G41" s="317" t="s">
        <v>108</v>
      </c>
      <c r="H41" s="136"/>
      <c r="I41" s="321">
        <v>110873.23000000001</v>
      </c>
      <c r="J41" s="66"/>
      <c r="K41" s="66"/>
      <c r="L41" s="321">
        <v>44349.292000000001</v>
      </c>
      <c r="M41" s="324">
        <v>0.39999999999999997</v>
      </c>
      <c r="N41" s="317" t="s">
        <v>175</v>
      </c>
      <c r="O41" s="66"/>
      <c r="P41" s="327">
        <v>1</v>
      </c>
      <c r="Q41" s="328">
        <v>110873.23000000001</v>
      </c>
      <c r="R41" s="66"/>
      <c r="S41" s="333">
        <v>0</v>
      </c>
      <c r="T41" s="334">
        <v>0</v>
      </c>
      <c r="U41" s="66"/>
      <c r="V41" s="339">
        <v>0</v>
      </c>
      <c r="W41" s="340">
        <v>0</v>
      </c>
      <c r="X41" s="66"/>
      <c r="Y41" s="350">
        <v>42795</v>
      </c>
      <c r="Z41" s="66"/>
      <c r="AA41" s="327">
        <v>1</v>
      </c>
      <c r="AB41" s="328">
        <v>110873.23000000001</v>
      </c>
      <c r="AC41" s="66"/>
      <c r="AD41" s="333">
        <v>0</v>
      </c>
      <c r="AE41" s="334">
        <v>0</v>
      </c>
      <c r="AF41" s="66"/>
      <c r="AG41" s="339">
        <v>0</v>
      </c>
      <c r="AH41" s="340">
        <v>0</v>
      </c>
      <c r="AI41" s="66"/>
      <c r="AJ41" s="350">
        <v>42796</v>
      </c>
      <c r="AK41" s="66"/>
      <c r="AL41" s="327">
        <v>1</v>
      </c>
      <c r="AM41" s="328">
        <v>110873.23000000001</v>
      </c>
      <c r="AN41" s="66"/>
      <c r="AO41" s="333">
        <v>0</v>
      </c>
      <c r="AP41" s="334">
        <v>0</v>
      </c>
      <c r="AQ41" s="66"/>
      <c r="AR41" s="339">
        <v>0</v>
      </c>
      <c r="AS41" s="340">
        <v>0</v>
      </c>
      <c r="AT41" s="66"/>
      <c r="AU41" s="350">
        <v>42798</v>
      </c>
      <c r="AV41" s="66"/>
      <c r="AW41" s="327">
        <v>0</v>
      </c>
      <c r="AX41" s="328">
        <v>0</v>
      </c>
      <c r="AY41" s="66"/>
      <c r="AZ41" s="333">
        <v>1</v>
      </c>
      <c r="BA41" s="334">
        <v>110873.23000000001</v>
      </c>
      <c r="BB41" s="66"/>
      <c r="BC41" s="339">
        <v>0</v>
      </c>
      <c r="BD41" s="340">
        <v>0</v>
      </c>
      <c r="BE41" s="66"/>
      <c r="BF41" s="350">
        <v>42808</v>
      </c>
      <c r="BG41" s="66"/>
      <c r="BH41" s="384"/>
      <c r="BI41" s="66"/>
    </row>
    <row r="42" spans="1:61" x14ac:dyDescent="0.25">
      <c r="A42" s="384"/>
      <c r="B42" s="66"/>
      <c r="C42" s="378">
        <v>29</v>
      </c>
      <c r="D42" s="316">
        <v>40000001</v>
      </c>
      <c r="E42" s="356" t="s">
        <v>251</v>
      </c>
      <c r="F42" s="356" t="s">
        <v>318</v>
      </c>
      <c r="G42" s="317" t="s">
        <v>108</v>
      </c>
      <c r="H42" s="136"/>
      <c r="I42" s="321">
        <v>58384.58</v>
      </c>
      <c r="J42" s="66"/>
      <c r="K42" s="66"/>
      <c r="L42" s="321">
        <v>58384.58</v>
      </c>
      <c r="M42" s="324">
        <v>1</v>
      </c>
      <c r="N42" s="317" t="s">
        <v>150</v>
      </c>
      <c r="O42" s="66"/>
      <c r="P42" s="327">
        <v>1</v>
      </c>
      <c r="Q42" s="328">
        <v>58384.58</v>
      </c>
      <c r="R42" s="66"/>
      <c r="S42" s="333">
        <v>0</v>
      </c>
      <c r="T42" s="334">
        <v>0</v>
      </c>
      <c r="U42" s="66"/>
      <c r="V42" s="339">
        <v>0</v>
      </c>
      <c r="W42" s="340">
        <v>0</v>
      </c>
      <c r="X42" s="66"/>
      <c r="Y42" s="350">
        <v>42795</v>
      </c>
      <c r="Z42" s="66"/>
      <c r="AA42" s="327">
        <v>1</v>
      </c>
      <c r="AB42" s="328">
        <v>58384.58</v>
      </c>
      <c r="AC42" s="66"/>
      <c r="AD42" s="333">
        <v>0</v>
      </c>
      <c r="AE42" s="334">
        <v>0</v>
      </c>
      <c r="AF42" s="66"/>
      <c r="AG42" s="339">
        <v>0</v>
      </c>
      <c r="AH42" s="340">
        <v>0</v>
      </c>
      <c r="AI42" s="66"/>
      <c r="AJ42" s="350">
        <v>42796</v>
      </c>
      <c r="AK42" s="66"/>
      <c r="AL42" s="327">
        <v>1</v>
      </c>
      <c r="AM42" s="328">
        <v>58384.58</v>
      </c>
      <c r="AN42" s="66"/>
      <c r="AO42" s="333">
        <v>0</v>
      </c>
      <c r="AP42" s="334">
        <v>0</v>
      </c>
      <c r="AQ42" s="66"/>
      <c r="AR42" s="339">
        <v>0</v>
      </c>
      <c r="AS42" s="340">
        <v>0</v>
      </c>
      <c r="AT42" s="66"/>
      <c r="AU42" s="350">
        <v>42798</v>
      </c>
      <c r="AV42" s="66"/>
      <c r="AW42" s="327">
        <v>0</v>
      </c>
      <c r="AX42" s="328">
        <v>0</v>
      </c>
      <c r="AY42" s="66"/>
      <c r="AZ42" s="333">
        <v>1</v>
      </c>
      <c r="BA42" s="334">
        <v>58384.58</v>
      </c>
      <c r="BB42" s="66"/>
      <c r="BC42" s="339">
        <v>0</v>
      </c>
      <c r="BD42" s="340">
        <v>0</v>
      </c>
      <c r="BE42" s="66"/>
      <c r="BF42" s="350">
        <v>42808</v>
      </c>
      <c r="BG42" s="66"/>
      <c r="BH42" s="384"/>
      <c r="BI42" s="66"/>
    </row>
    <row r="43" spans="1:61" x14ac:dyDescent="0.25">
      <c r="A43" s="384"/>
      <c r="B43" s="66"/>
      <c r="C43" s="378">
        <v>30</v>
      </c>
      <c r="D43" s="316">
        <v>40000006</v>
      </c>
      <c r="E43" s="356" t="s">
        <v>251</v>
      </c>
      <c r="F43" s="356" t="s">
        <v>296</v>
      </c>
      <c r="G43" s="317" t="s">
        <v>108</v>
      </c>
      <c r="H43" s="136"/>
      <c r="I43" s="321">
        <v>87752.430000000008</v>
      </c>
      <c r="J43" s="66"/>
      <c r="K43" s="66"/>
      <c r="L43" s="321">
        <v>87752.43</v>
      </c>
      <c r="M43" s="324">
        <v>0.99999999999999989</v>
      </c>
      <c r="N43" s="317" t="s">
        <v>150</v>
      </c>
      <c r="O43" s="66"/>
      <c r="P43" s="327">
        <v>1</v>
      </c>
      <c r="Q43" s="328">
        <v>87752.430000000008</v>
      </c>
      <c r="R43" s="66"/>
      <c r="S43" s="333">
        <v>0</v>
      </c>
      <c r="T43" s="334">
        <v>0</v>
      </c>
      <c r="U43" s="66"/>
      <c r="V43" s="339">
        <v>0</v>
      </c>
      <c r="W43" s="340">
        <v>0</v>
      </c>
      <c r="X43" s="66"/>
      <c r="Y43" s="350">
        <v>42795</v>
      </c>
      <c r="Z43" s="66"/>
      <c r="AA43" s="327">
        <v>1</v>
      </c>
      <c r="AB43" s="328">
        <v>87752.430000000008</v>
      </c>
      <c r="AC43" s="66"/>
      <c r="AD43" s="333">
        <v>0</v>
      </c>
      <c r="AE43" s="334">
        <v>0</v>
      </c>
      <c r="AF43" s="66"/>
      <c r="AG43" s="339">
        <v>0</v>
      </c>
      <c r="AH43" s="340">
        <v>0</v>
      </c>
      <c r="AI43" s="66"/>
      <c r="AJ43" s="350">
        <v>42796</v>
      </c>
      <c r="AK43" s="66"/>
      <c r="AL43" s="327">
        <v>1</v>
      </c>
      <c r="AM43" s="328">
        <v>87752.430000000008</v>
      </c>
      <c r="AN43" s="66"/>
      <c r="AO43" s="333">
        <v>0</v>
      </c>
      <c r="AP43" s="334">
        <v>0</v>
      </c>
      <c r="AQ43" s="66"/>
      <c r="AR43" s="339">
        <v>0</v>
      </c>
      <c r="AS43" s="340">
        <v>0</v>
      </c>
      <c r="AT43" s="66"/>
      <c r="AU43" s="350">
        <v>42798</v>
      </c>
      <c r="AV43" s="66"/>
      <c r="AW43" s="327">
        <v>0</v>
      </c>
      <c r="AX43" s="328">
        <v>0</v>
      </c>
      <c r="AY43" s="66"/>
      <c r="AZ43" s="333">
        <v>1</v>
      </c>
      <c r="BA43" s="334">
        <v>87752.430000000008</v>
      </c>
      <c r="BB43" s="66"/>
      <c r="BC43" s="339">
        <v>0</v>
      </c>
      <c r="BD43" s="340">
        <v>0</v>
      </c>
      <c r="BE43" s="66"/>
      <c r="BF43" s="350">
        <v>42808</v>
      </c>
      <c r="BG43" s="66"/>
      <c r="BH43" s="384"/>
      <c r="BI43" s="66"/>
    </row>
    <row r="44" spans="1:61" x14ac:dyDescent="0.25">
      <c r="A44" s="384"/>
      <c r="B44" s="66"/>
      <c r="C44" s="378">
        <v>31</v>
      </c>
      <c r="D44" s="316">
        <v>40000008</v>
      </c>
      <c r="E44" s="356" t="s">
        <v>251</v>
      </c>
      <c r="F44" s="356" t="s">
        <v>311</v>
      </c>
      <c r="G44" s="317" t="s">
        <v>108</v>
      </c>
      <c r="H44" s="136"/>
      <c r="I44" s="321">
        <v>70507.12000000001</v>
      </c>
      <c r="J44" s="66"/>
      <c r="K44" s="66"/>
      <c r="L44" s="321">
        <v>28202.847999999998</v>
      </c>
      <c r="M44" s="324">
        <v>0.39999999999999991</v>
      </c>
      <c r="N44" s="317" t="s">
        <v>175</v>
      </c>
      <c r="O44" s="66"/>
      <c r="P44" s="327">
        <v>1</v>
      </c>
      <c r="Q44" s="328">
        <v>70507.12000000001</v>
      </c>
      <c r="R44" s="66"/>
      <c r="S44" s="333">
        <v>0</v>
      </c>
      <c r="T44" s="334">
        <v>0</v>
      </c>
      <c r="U44" s="66"/>
      <c r="V44" s="339">
        <v>0</v>
      </c>
      <c r="W44" s="340">
        <v>0</v>
      </c>
      <c r="X44" s="66"/>
      <c r="Y44" s="350">
        <v>42795</v>
      </c>
      <c r="Z44" s="66"/>
      <c r="AA44" s="327">
        <v>1</v>
      </c>
      <c r="AB44" s="328">
        <v>70507.12000000001</v>
      </c>
      <c r="AC44" s="66"/>
      <c r="AD44" s="333">
        <v>0</v>
      </c>
      <c r="AE44" s="334">
        <v>0</v>
      </c>
      <c r="AF44" s="66"/>
      <c r="AG44" s="339">
        <v>0</v>
      </c>
      <c r="AH44" s="340">
        <v>0</v>
      </c>
      <c r="AI44" s="66"/>
      <c r="AJ44" s="350">
        <v>42796</v>
      </c>
      <c r="AK44" s="66"/>
      <c r="AL44" s="327">
        <v>1</v>
      </c>
      <c r="AM44" s="328">
        <v>70507.12000000001</v>
      </c>
      <c r="AN44" s="66"/>
      <c r="AO44" s="333">
        <v>0</v>
      </c>
      <c r="AP44" s="334">
        <v>0</v>
      </c>
      <c r="AQ44" s="66"/>
      <c r="AR44" s="339">
        <v>0</v>
      </c>
      <c r="AS44" s="340">
        <v>0</v>
      </c>
      <c r="AT44" s="66"/>
      <c r="AU44" s="350">
        <v>42798</v>
      </c>
      <c r="AV44" s="66"/>
      <c r="AW44" s="327">
        <v>0</v>
      </c>
      <c r="AX44" s="328">
        <v>0</v>
      </c>
      <c r="AY44" s="66"/>
      <c r="AZ44" s="333">
        <v>1</v>
      </c>
      <c r="BA44" s="334">
        <v>70507.12000000001</v>
      </c>
      <c r="BB44" s="66"/>
      <c r="BC44" s="339">
        <v>0</v>
      </c>
      <c r="BD44" s="340">
        <v>0</v>
      </c>
      <c r="BE44" s="66"/>
      <c r="BF44" s="350">
        <v>42808</v>
      </c>
      <c r="BG44" s="66"/>
      <c r="BH44" s="384"/>
      <c r="BI44" s="66"/>
    </row>
    <row r="45" spans="1:61" x14ac:dyDescent="0.25">
      <c r="A45" s="384"/>
      <c r="B45" s="66"/>
      <c r="C45" s="378">
        <v>32</v>
      </c>
      <c r="D45" s="316">
        <v>40000016</v>
      </c>
      <c r="E45" s="356" t="s">
        <v>251</v>
      </c>
      <c r="F45" s="356" t="s">
        <v>340</v>
      </c>
      <c r="G45" s="317" t="s">
        <v>108</v>
      </c>
      <c r="H45" s="136"/>
      <c r="I45" s="321">
        <v>108224.69</v>
      </c>
      <c r="J45" s="66"/>
      <c r="K45" s="66"/>
      <c r="L45" s="321">
        <v>108224.69</v>
      </c>
      <c r="M45" s="324">
        <v>1</v>
      </c>
      <c r="N45" s="317" t="s">
        <v>150</v>
      </c>
      <c r="O45" s="66"/>
      <c r="P45" s="327">
        <v>1</v>
      </c>
      <c r="Q45" s="328">
        <v>108224.69</v>
      </c>
      <c r="R45" s="66"/>
      <c r="S45" s="333">
        <v>0</v>
      </c>
      <c r="T45" s="334">
        <v>0</v>
      </c>
      <c r="U45" s="66"/>
      <c r="V45" s="339">
        <v>0</v>
      </c>
      <c r="W45" s="340">
        <v>0</v>
      </c>
      <c r="X45" s="66"/>
      <c r="Y45" s="350">
        <v>42795</v>
      </c>
      <c r="Z45" s="66"/>
      <c r="AA45" s="327">
        <v>1</v>
      </c>
      <c r="AB45" s="328">
        <v>108224.69</v>
      </c>
      <c r="AC45" s="66"/>
      <c r="AD45" s="333">
        <v>0</v>
      </c>
      <c r="AE45" s="334">
        <v>0</v>
      </c>
      <c r="AF45" s="66"/>
      <c r="AG45" s="339">
        <v>0</v>
      </c>
      <c r="AH45" s="340">
        <v>0</v>
      </c>
      <c r="AI45" s="66"/>
      <c r="AJ45" s="350">
        <v>42796</v>
      </c>
      <c r="AK45" s="66"/>
      <c r="AL45" s="327">
        <v>1</v>
      </c>
      <c r="AM45" s="328">
        <v>108224.69</v>
      </c>
      <c r="AN45" s="66"/>
      <c r="AO45" s="333">
        <v>0</v>
      </c>
      <c r="AP45" s="334">
        <v>0</v>
      </c>
      <c r="AQ45" s="66"/>
      <c r="AR45" s="339">
        <v>0</v>
      </c>
      <c r="AS45" s="340">
        <v>0</v>
      </c>
      <c r="AT45" s="66"/>
      <c r="AU45" s="350">
        <v>42798</v>
      </c>
      <c r="AV45" s="66"/>
      <c r="AW45" s="327">
        <v>0</v>
      </c>
      <c r="AX45" s="328">
        <v>0</v>
      </c>
      <c r="AY45" s="66"/>
      <c r="AZ45" s="333">
        <v>1</v>
      </c>
      <c r="BA45" s="334">
        <v>108224.69</v>
      </c>
      <c r="BB45" s="66"/>
      <c r="BC45" s="339">
        <v>0</v>
      </c>
      <c r="BD45" s="340">
        <v>0</v>
      </c>
      <c r="BE45" s="66"/>
      <c r="BF45" s="350">
        <v>42808</v>
      </c>
      <c r="BG45" s="66"/>
      <c r="BH45" s="384"/>
      <c r="BI45" s="66"/>
    </row>
    <row r="46" spans="1:61" x14ac:dyDescent="0.25">
      <c r="A46" s="384"/>
      <c r="B46" s="66"/>
      <c r="C46" s="378">
        <v>33</v>
      </c>
      <c r="D46" s="316">
        <v>40000018</v>
      </c>
      <c r="E46" s="356" t="s">
        <v>251</v>
      </c>
      <c r="F46" s="356" t="s">
        <v>300</v>
      </c>
      <c r="G46" s="317" t="s">
        <v>108</v>
      </c>
      <c r="H46" s="136"/>
      <c r="I46" s="321">
        <v>82583.399999999994</v>
      </c>
      <c r="J46" s="66"/>
      <c r="K46" s="66"/>
      <c r="L46" s="321">
        <v>33033.360000000001</v>
      </c>
      <c r="M46" s="324">
        <v>0.4</v>
      </c>
      <c r="N46" s="317" t="s">
        <v>175</v>
      </c>
      <c r="O46" s="66"/>
      <c r="P46" s="327">
        <v>1</v>
      </c>
      <c r="Q46" s="328">
        <v>82583.399999999994</v>
      </c>
      <c r="R46" s="66"/>
      <c r="S46" s="333">
        <v>0</v>
      </c>
      <c r="T46" s="334">
        <v>0</v>
      </c>
      <c r="U46" s="66"/>
      <c r="V46" s="339">
        <v>0</v>
      </c>
      <c r="W46" s="340">
        <v>0</v>
      </c>
      <c r="X46" s="66"/>
      <c r="Y46" s="350">
        <v>42795</v>
      </c>
      <c r="Z46" s="66"/>
      <c r="AA46" s="327">
        <v>1</v>
      </c>
      <c r="AB46" s="328">
        <v>82583.399999999994</v>
      </c>
      <c r="AC46" s="66"/>
      <c r="AD46" s="333">
        <v>0</v>
      </c>
      <c r="AE46" s="334">
        <v>0</v>
      </c>
      <c r="AF46" s="66"/>
      <c r="AG46" s="339">
        <v>0</v>
      </c>
      <c r="AH46" s="340">
        <v>0</v>
      </c>
      <c r="AI46" s="66"/>
      <c r="AJ46" s="350">
        <v>42796</v>
      </c>
      <c r="AK46" s="66"/>
      <c r="AL46" s="327">
        <v>1</v>
      </c>
      <c r="AM46" s="328">
        <v>82583.399999999994</v>
      </c>
      <c r="AN46" s="66"/>
      <c r="AO46" s="333">
        <v>0</v>
      </c>
      <c r="AP46" s="334">
        <v>0</v>
      </c>
      <c r="AQ46" s="66"/>
      <c r="AR46" s="339">
        <v>0</v>
      </c>
      <c r="AS46" s="340">
        <v>0</v>
      </c>
      <c r="AT46" s="66"/>
      <c r="AU46" s="350">
        <v>42798</v>
      </c>
      <c r="AV46" s="66"/>
      <c r="AW46" s="327">
        <v>0</v>
      </c>
      <c r="AX46" s="328">
        <v>0</v>
      </c>
      <c r="AY46" s="66"/>
      <c r="AZ46" s="333">
        <v>1</v>
      </c>
      <c r="BA46" s="334">
        <v>82583.399999999994</v>
      </c>
      <c r="BB46" s="66"/>
      <c r="BC46" s="339">
        <v>0</v>
      </c>
      <c r="BD46" s="340">
        <v>0</v>
      </c>
      <c r="BE46" s="66"/>
      <c r="BF46" s="350">
        <v>42808</v>
      </c>
      <c r="BG46" s="66"/>
      <c r="BH46" s="384"/>
      <c r="BI46" s="66"/>
    </row>
    <row r="47" spans="1:61" x14ac:dyDescent="0.25">
      <c r="A47" s="384"/>
      <c r="B47" s="66"/>
      <c r="C47" s="378">
        <v>34</v>
      </c>
      <c r="D47" s="316">
        <v>40000021</v>
      </c>
      <c r="E47" s="356" t="s">
        <v>251</v>
      </c>
      <c r="F47" s="356" t="s">
        <v>302</v>
      </c>
      <c r="G47" s="317" t="s">
        <v>108</v>
      </c>
      <c r="H47" s="136"/>
      <c r="I47" s="321">
        <v>103739.29000000001</v>
      </c>
      <c r="J47" s="66"/>
      <c r="K47" s="66"/>
      <c r="L47" s="321">
        <v>103739.29</v>
      </c>
      <c r="M47" s="324">
        <v>0.99999999999999989</v>
      </c>
      <c r="N47" s="317" t="s">
        <v>150</v>
      </c>
      <c r="O47" s="66"/>
      <c r="P47" s="327">
        <v>1</v>
      </c>
      <c r="Q47" s="328">
        <v>103739.29000000001</v>
      </c>
      <c r="R47" s="66"/>
      <c r="S47" s="333">
        <v>0</v>
      </c>
      <c r="T47" s="334">
        <v>0</v>
      </c>
      <c r="U47" s="66"/>
      <c r="V47" s="339">
        <v>0</v>
      </c>
      <c r="W47" s="340">
        <v>0</v>
      </c>
      <c r="X47" s="66"/>
      <c r="Y47" s="350">
        <v>42795</v>
      </c>
      <c r="Z47" s="66"/>
      <c r="AA47" s="327">
        <v>1</v>
      </c>
      <c r="AB47" s="328">
        <v>103739.29000000001</v>
      </c>
      <c r="AC47" s="66"/>
      <c r="AD47" s="333">
        <v>0</v>
      </c>
      <c r="AE47" s="334">
        <v>0</v>
      </c>
      <c r="AF47" s="66"/>
      <c r="AG47" s="339">
        <v>0</v>
      </c>
      <c r="AH47" s="340">
        <v>0</v>
      </c>
      <c r="AI47" s="66"/>
      <c r="AJ47" s="350">
        <v>42796</v>
      </c>
      <c r="AK47" s="66"/>
      <c r="AL47" s="327">
        <v>1</v>
      </c>
      <c r="AM47" s="328">
        <v>103739.29000000001</v>
      </c>
      <c r="AN47" s="66"/>
      <c r="AO47" s="333">
        <v>0</v>
      </c>
      <c r="AP47" s="334">
        <v>0</v>
      </c>
      <c r="AQ47" s="66"/>
      <c r="AR47" s="339">
        <v>0</v>
      </c>
      <c r="AS47" s="340">
        <v>0</v>
      </c>
      <c r="AT47" s="66"/>
      <c r="AU47" s="350">
        <v>42798</v>
      </c>
      <c r="AV47" s="66"/>
      <c r="AW47" s="327">
        <v>0</v>
      </c>
      <c r="AX47" s="328">
        <v>0</v>
      </c>
      <c r="AY47" s="66"/>
      <c r="AZ47" s="333">
        <v>1</v>
      </c>
      <c r="BA47" s="334">
        <v>103739.29000000001</v>
      </c>
      <c r="BB47" s="66"/>
      <c r="BC47" s="339">
        <v>0</v>
      </c>
      <c r="BD47" s="340">
        <v>0</v>
      </c>
      <c r="BE47" s="66"/>
      <c r="BF47" s="350">
        <v>42808</v>
      </c>
      <c r="BG47" s="66"/>
      <c r="BH47" s="384"/>
      <c r="BI47" s="66"/>
    </row>
    <row r="48" spans="1:61" x14ac:dyDescent="0.25">
      <c r="A48" s="384"/>
      <c r="B48" s="66"/>
      <c r="C48" s="378">
        <v>35</v>
      </c>
      <c r="D48" s="316">
        <v>40000030</v>
      </c>
      <c r="E48" s="356" t="s">
        <v>251</v>
      </c>
      <c r="F48" s="356" t="s">
        <v>360</v>
      </c>
      <c r="G48" s="317" t="s">
        <v>108</v>
      </c>
      <c r="H48" s="136"/>
      <c r="I48" s="321">
        <v>98308.069999999992</v>
      </c>
      <c r="J48" s="66"/>
      <c r="K48" s="66"/>
      <c r="L48" s="321">
        <v>78646.456000000006</v>
      </c>
      <c r="M48" s="324">
        <v>0.80000000000000016</v>
      </c>
      <c r="N48" s="317" t="s">
        <v>174</v>
      </c>
      <c r="O48" s="66"/>
      <c r="P48" s="327">
        <v>1</v>
      </c>
      <c r="Q48" s="328">
        <v>98308.069999999992</v>
      </c>
      <c r="R48" s="66"/>
      <c r="S48" s="333">
        <v>0</v>
      </c>
      <c r="T48" s="334">
        <v>0</v>
      </c>
      <c r="U48" s="66"/>
      <c r="V48" s="339">
        <v>0</v>
      </c>
      <c r="W48" s="340">
        <v>0</v>
      </c>
      <c r="X48" s="66"/>
      <c r="Y48" s="350">
        <v>42795</v>
      </c>
      <c r="Z48" s="66"/>
      <c r="AA48" s="327">
        <v>1</v>
      </c>
      <c r="AB48" s="328">
        <v>98308.069999999992</v>
      </c>
      <c r="AC48" s="66"/>
      <c r="AD48" s="333">
        <v>0</v>
      </c>
      <c r="AE48" s="334">
        <v>0</v>
      </c>
      <c r="AF48" s="66"/>
      <c r="AG48" s="339">
        <v>0</v>
      </c>
      <c r="AH48" s="340">
        <v>0</v>
      </c>
      <c r="AI48" s="66"/>
      <c r="AJ48" s="350">
        <v>42796</v>
      </c>
      <c r="AK48" s="66"/>
      <c r="AL48" s="327">
        <v>1</v>
      </c>
      <c r="AM48" s="328">
        <v>98308.069999999992</v>
      </c>
      <c r="AN48" s="66"/>
      <c r="AO48" s="333">
        <v>0</v>
      </c>
      <c r="AP48" s="334">
        <v>0</v>
      </c>
      <c r="AQ48" s="66"/>
      <c r="AR48" s="339">
        <v>0</v>
      </c>
      <c r="AS48" s="340">
        <v>0</v>
      </c>
      <c r="AT48" s="66"/>
      <c r="AU48" s="350">
        <v>42798</v>
      </c>
      <c r="AV48" s="66"/>
      <c r="AW48" s="327">
        <v>0</v>
      </c>
      <c r="AX48" s="328">
        <v>0</v>
      </c>
      <c r="AY48" s="66"/>
      <c r="AZ48" s="333">
        <v>1</v>
      </c>
      <c r="BA48" s="334">
        <v>98308.069999999992</v>
      </c>
      <c r="BB48" s="66"/>
      <c r="BC48" s="339">
        <v>0</v>
      </c>
      <c r="BD48" s="340">
        <v>0</v>
      </c>
      <c r="BE48" s="66"/>
      <c r="BF48" s="350">
        <v>42808</v>
      </c>
      <c r="BG48" s="66"/>
      <c r="BH48" s="384"/>
      <c r="BI48" s="66"/>
    </row>
    <row r="49" spans="1:61" x14ac:dyDescent="0.25">
      <c r="A49" s="384"/>
      <c r="B49" s="66"/>
      <c r="C49" s="378">
        <v>36</v>
      </c>
      <c r="D49" s="316">
        <v>40000033</v>
      </c>
      <c r="E49" s="356" t="s">
        <v>251</v>
      </c>
      <c r="F49" s="356" t="s">
        <v>358</v>
      </c>
      <c r="G49" s="317" t="s">
        <v>108</v>
      </c>
      <c r="H49" s="136"/>
      <c r="I49" s="321">
        <v>103921.8</v>
      </c>
      <c r="J49" s="66"/>
      <c r="K49" s="66"/>
      <c r="L49" s="321">
        <v>41568.720000000001</v>
      </c>
      <c r="M49" s="324">
        <v>0.4</v>
      </c>
      <c r="N49" s="317" t="s">
        <v>175</v>
      </c>
      <c r="O49" s="66"/>
      <c r="P49" s="327">
        <v>1</v>
      </c>
      <c r="Q49" s="328">
        <v>103921.8</v>
      </c>
      <c r="R49" s="66"/>
      <c r="S49" s="333">
        <v>0</v>
      </c>
      <c r="T49" s="334">
        <v>0</v>
      </c>
      <c r="U49" s="66"/>
      <c r="V49" s="339">
        <v>0</v>
      </c>
      <c r="W49" s="340">
        <v>0</v>
      </c>
      <c r="X49" s="66"/>
      <c r="Y49" s="350">
        <v>42795</v>
      </c>
      <c r="Z49" s="66"/>
      <c r="AA49" s="327">
        <v>0</v>
      </c>
      <c r="AB49" s="328">
        <v>0</v>
      </c>
      <c r="AC49" s="66"/>
      <c r="AD49" s="333">
        <v>0</v>
      </c>
      <c r="AE49" s="334">
        <v>0</v>
      </c>
      <c r="AF49" s="66"/>
      <c r="AG49" s="339">
        <v>1</v>
      </c>
      <c r="AH49" s="340">
        <v>103921.8</v>
      </c>
      <c r="AI49" s="66"/>
      <c r="AJ49" s="350" t="s">
        <v>290</v>
      </c>
      <c r="AK49" s="66"/>
      <c r="AL49" s="327">
        <v>0</v>
      </c>
      <c r="AM49" s="328">
        <v>0</v>
      </c>
      <c r="AN49" s="66"/>
      <c r="AO49" s="333">
        <v>0</v>
      </c>
      <c r="AP49" s="334">
        <v>0</v>
      </c>
      <c r="AQ49" s="66"/>
      <c r="AR49" s="339">
        <v>1</v>
      </c>
      <c r="AS49" s="340">
        <v>103921.8</v>
      </c>
      <c r="AT49" s="66"/>
      <c r="AU49" s="350" t="s">
        <v>290</v>
      </c>
      <c r="AV49" s="66"/>
      <c r="AW49" s="327">
        <v>0</v>
      </c>
      <c r="AX49" s="328">
        <v>0</v>
      </c>
      <c r="AY49" s="66"/>
      <c r="AZ49" s="333">
        <v>0</v>
      </c>
      <c r="BA49" s="334">
        <v>0</v>
      </c>
      <c r="BB49" s="66"/>
      <c r="BC49" s="339">
        <v>1</v>
      </c>
      <c r="BD49" s="340">
        <v>103921.8</v>
      </c>
      <c r="BE49" s="66"/>
      <c r="BF49" s="350" t="s">
        <v>290</v>
      </c>
      <c r="BG49" s="66"/>
      <c r="BH49" s="384"/>
      <c r="BI49" s="66"/>
    </row>
    <row r="50" spans="1:61" x14ac:dyDescent="0.25">
      <c r="A50" s="384"/>
      <c r="B50" s="66"/>
      <c r="C50" s="378">
        <v>37</v>
      </c>
      <c r="D50" s="316">
        <v>40000035</v>
      </c>
      <c r="E50" s="356" t="s">
        <v>251</v>
      </c>
      <c r="F50" s="356" t="s">
        <v>361</v>
      </c>
      <c r="G50" s="317" t="s">
        <v>108</v>
      </c>
      <c r="H50" s="136"/>
      <c r="I50" s="321">
        <v>114388.49000000002</v>
      </c>
      <c r="J50" s="66"/>
      <c r="K50" s="66"/>
      <c r="L50" s="321">
        <v>91510.792000000016</v>
      </c>
      <c r="M50" s="324">
        <v>0.8</v>
      </c>
      <c r="N50" s="317" t="s">
        <v>174</v>
      </c>
      <c r="O50" s="66"/>
      <c r="P50" s="327">
        <v>1</v>
      </c>
      <c r="Q50" s="328">
        <v>114388.49000000002</v>
      </c>
      <c r="R50" s="66"/>
      <c r="S50" s="333">
        <v>0</v>
      </c>
      <c r="T50" s="334">
        <v>0</v>
      </c>
      <c r="U50" s="66"/>
      <c r="V50" s="339">
        <v>0</v>
      </c>
      <c r="W50" s="340">
        <v>0</v>
      </c>
      <c r="X50" s="66"/>
      <c r="Y50" s="350">
        <v>42795</v>
      </c>
      <c r="Z50" s="66"/>
      <c r="AA50" s="327">
        <v>1</v>
      </c>
      <c r="AB50" s="328">
        <v>114388.49000000002</v>
      </c>
      <c r="AC50" s="66"/>
      <c r="AD50" s="333">
        <v>0</v>
      </c>
      <c r="AE50" s="334">
        <v>0</v>
      </c>
      <c r="AF50" s="66"/>
      <c r="AG50" s="339">
        <v>0</v>
      </c>
      <c r="AH50" s="340">
        <v>0</v>
      </c>
      <c r="AI50" s="66"/>
      <c r="AJ50" s="350">
        <v>42796</v>
      </c>
      <c r="AK50" s="66"/>
      <c r="AL50" s="327">
        <v>1</v>
      </c>
      <c r="AM50" s="328">
        <v>114388.49000000002</v>
      </c>
      <c r="AN50" s="66"/>
      <c r="AO50" s="333">
        <v>0</v>
      </c>
      <c r="AP50" s="334">
        <v>0</v>
      </c>
      <c r="AQ50" s="66"/>
      <c r="AR50" s="339">
        <v>0</v>
      </c>
      <c r="AS50" s="340">
        <v>0</v>
      </c>
      <c r="AT50" s="66"/>
      <c r="AU50" s="350">
        <v>42798</v>
      </c>
      <c r="AV50" s="66"/>
      <c r="AW50" s="327">
        <v>0</v>
      </c>
      <c r="AX50" s="328">
        <v>0</v>
      </c>
      <c r="AY50" s="66"/>
      <c r="AZ50" s="333">
        <v>1</v>
      </c>
      <c r="BA50" s="334">
        <v>114388.49000000002</v>
      </c>
      <c r="BB50" s="66"/>
      <c r="BC50" s="339">
        <v>0</v>
      </c>
      <c r="BD50" s="340">
        <v>0</v>
      </c>
      <c r="BE50" s="66"/>
      <c r="BF50" s="350">
        <v>42808</v>
      </c>
      <c r="BG50" s="66"/>
      <c r="BH50" s="384"/>
      <c r="BI50" s="66"/>
    </row>
    <row r="51" spans="1:61" x14ac:dyDescent="0.25">
      <c r="A51" s="384"/>
      <c r="B51" s="66"/>
      <c r="C51" s="378">
        <v>38</v>
      </c>
      <c r="D51" s="316">
        <v>40000036</v>
      </c>
      <c r="E51" s="356" t="s">
        <v>251</v>
      </c>
      <c r="F51" s="356" t="s">
        <v>352</v>
      </c>
      <c r="G51" s="317" t="s">
        <v>108</v>
      </c>
      <c r="H51" s="136"/>
      <c r="I51" s="321">
        <v>75383.28</v>
      </c>
      <c r="J51" s="66"/>
      <c r="K51" s="66"/>
      <c r="L51" s="321">
        <v>75383.28</v>
      </c>
      <c r="M51" s="324">
        <v>1</v>
      </c>
      <c r="N51" s="317" t="s">
        <v>150</v>
      </c>
      <c r="O51" s="66"/>
      <c r="P51" s="327">
        <v>1</v>
      </c>
      <c r="Q51" s="328">
        <v>75383.28</v>
      </c>
      <c r="R51" s="66"/>
      <c r="S51" s="333">
        <v>0</v>
      </c>
      <c r="T51" s="334">
        <v>0</v>
      </c>
      <c r="U51" s="66"/>
      <c r="V51" s="339">
        <v>0</v>
      </c>
      <c r="W51" s="340">
        <v>0</v>
      </c>
      <c r="X51" s="66"/>
      <c r="Y51" s="350">
        <v>42795</v>
      </c>
      <c r="Z51" s="66"/>
      <c r="AA51" s="327">
        <v>1</v>
      </c>
      <c r="AB51" s="328">
        <v>75383.28</v>
      </c>
      <c r="AC51" s="66"/>
      <c r="AD51" s="333">
        <v>0</v>
      </c>
      <c r="AE51" s="334">
        <v>0</v>
      </c>
      <c r="AF51" s="66"/>
      <c r="AG51" s="339">
        <v>0</v>
      </c>
      <c r="AH51" s="340">
        <v>0</v>
      </c>
      <c r="AI51" s="66"/>
      <c r="AJ51" s="350">
        <v>42796</v>
      </c>
      <c r="AK51" s="66"/>
      <c r="AL51" s="327">
        <v>1</v>
      </c>
      <c r="AM51" s="328">
        <v>75383.28</v>
      </c>
      <c r="AN51" s="66"/>
      <c r="AO51" s="333">
        <v>0</v>
      </c>
      <c r="AP51" s="334">
        <v>0</v>
      </c>
      <c r="AQ51" s="66"/>
      <c r="AR51" s="339">
        <v>0</v>
      </c>
      <c r="AS51" s="340">
        <v>0</v>
      </c>
      <c r="AT51" s="66"/>
      <c r="AU51" s="350">
        <v>42798</v>
      </c>
      <c r="AV51" s="66"/>
      <c r="AW51" s="327">
        <v>0</v>
      </c>
      <c r="AX51" s="328">
        <v>0</v>
      </c>
      <c r="AY51" s="66"/>
      <c r="AZ51" s="333">
        <v>1</v>
      </c>
      <c r="BA51" s="334">
        <v>75383.28</v>
      </c>
      <c r="BB51" s="66"/>
      <c r="BC51" s="339">
        <v>0</v>
      </c>
      <c r="BD51" s="340">
        <v>0</v>
      </c>
      <c r="BE51" s="66"/>
      <c r="BF51" s="350">
        <v>42808</v>
      </c>
      <c r="BG51" s="66"/>
      <c r="BH51" s="384"/>
      <c r="BI51" s="66"/>
    </row>
    <row r="52" spans="1:61" x14ac:dyDescent="0.25">
      <c r="A52" s="384"/>
      <c r="B52" s="66"/>
      <c r="C52" s="378">
        <v>39</v>
      </c>
      <c r="D52" s="316">
        <v>40000037</v>
      </c>
      <c r="E52" s="356" t="s">
        <v>251</v>
      </c>
      <c r="F52" s="356" t="s">
        <v>322</v>
      </c>
      <c r="G52" s="317" t="s">
        <v>108</v>
      </c>
      <c r="H52" s="136"/>
      <c r="I52" s="321">
        <v>85421.280000000013</v>
      </c>
      <c r="J52" s="66"/>
      <c r="K52" s="66"/>
      <c r="L52" s="321">
        <v>17084.256000000001</v>
      </c>
      <c r="M52" s="324">
        <v>0.19999999999999998</v>
      </c>
      <c r="N52" s="317" t="s">
        <v>175</v>
      </c>
      <c r="O52" s="66"/>
      <c r="P52" s="327">
        <v>1</v>
      </c>
      <c r="Q52" s="328">
        <v>85421.280000000013</v>
      </c>
      <c r="R52" s="66"/>
      <c r="S52" s="333">
        <v>0</v>
      </c>
      <c r="T52" s="334">
        <v>0</v>
      </c>
      <c r="U52" s="66"/>
      <c r="V52" s="339">
        <v>0</v>
      </c>
      <c r="W52" s="340">
        <v>0</v>
      </c>
      <c r="X52" s="66"/>
      <c r="Y52" s="350">
        <v>42795</v>
      </c>
      <c r="Z52" s="66"/>
      <c r="AA52" s="327">
        <v>1</v>
      </c>
      <c r="AB52" s="328">
        <v>85421.280000000013</v>
      </c>
      <c r="AC52" s="66"/>
      <c r="AD52" s="333">
        <v>0</v>
      </c>
      <c r="AE52" s="334">
        <v>0</v>
      </c>
      <c r="AF52" s="66"/>
      <c r="AG52" s="339">
        <v>0</v>
      </c>
      <c r="AH52" s="340">
        <v>0</v>
      </c>
      <c r="AI52" s="66"/>
      <c r="AJ52" s="350">
        <v>42796</v>
      </c>
      <c r="AK52" s="66"/>
      <c r="AL52" s="327">
        <v>1</v>
      </c>
      <c r="AM52" s="328">
        <v>85421.280000000013</v>
      </c>
      <c r="AN52" s="66"/>
      <c r="AO52" s="333">
        <v>0</v>
      </c>
      <c r="AP52" s="334">
        <v>0</v>
      </c>
      <c r="AQ52" s="66"/>
      <c r="AR52" s="339">
        <v>0</v>
      </c>
      <c r="AS52" s="340">
        <v>0</v>
      </c>
      <c r="AT52" s="66"/>
      <c r="AU52" s="350">
        <v>42798</v>
      </c>
      <c r="AV52" s="66"/>
      <c r="AW52" s="327">
        <v>0</v>
      </c>
      <c r="AX52" s="328">
        <v>0</v>
      </c>
      <c r="AY52" s="66"/>
      <c r="AZ52" s="333">
        <v>1</v>
      </c>
      <c r="BA52" s="334">
        <v>85421.280000000013</v>
      </c>
      <c r="BB52" s="66"/>
      <c r="BC52" s="339">
        <v>0</v>
      </c>
      <c r="BD52" s="340">
        <v>0</v>
      </c>
      <c r="BE52" s="66"/>
      <c r="BF52" s="350">
        <v>42808</v>
      </c>
      <c r="BG52" s="66"/>
      <c r="BH52" s="384"/>
      <c r="BI52" s="66"/>
    </row>
    <row r="53" spans="1:61" x14ac:dyDescent="0.25">
      <c r="A53" s="384"/>
      <c r="B53" s="66"/>
      <c r="C53" s="378">
        <v>40</v>
      </c>
      <c r="D53" s="316">
        <v>40000038</v>
      </c>
      <c r="E53" s="356" t="s">
        <v>251</v>
      </c>
      <c r="F53" s="356" t="s">
        <v>359</v>
      </c>
      <c r="G53" s="317" t="s">
        <v>108</v>
      </c>
      <c r="H53" s="136"/>
      <c r="I53" s="321">
        <v>119886.94</v>
      </c>
      <c r="J53" s="66"/>
      <c r="K53" s="66"/>
      <c r="L53" s="321">
        <v>47954.776000000005</v>
      </c>
      <c r="M53" s="324">
        <v>0.4</v>
      </c>
      <c r="N53" s="317" t="s">
        <v>175</v>
      </c>
      <c r="O53" s="66"/>
      <c r="P53" s="327">
        <v>1</v>
      </c>
      <c r="Q53" s="328">
        <v>119886.94</v>
      </c>
      <c r="R53" s="66"/>
      <c r="S53" s="333">
        <v>0</v>
      </c>
      <c r="T53" s="334">
        <v>0</v>
      </c>
      <c r="U53" s="66"/>
      <c r="V53" s="339">
        <v>0</v>
      </c>
      <c r="W53" s="340">
        <v>0</v>
      </c>
      <c r="X53" s="66"/>
      <c r="Y53" s="350">
        <v>42795</v>
      </c>
      <c r="Z53" s="66"/>
      <c r="AA53" s="327">
        <v>1</v>
      </c>
      <c r="AB53" s="328">
        <v>119886.94</v>
      </c>
      <c r="AC53" s="66"/>
      <c r="AD53" s="333">
        <v>0</v>
      </c>
      <c r="AE53" s="334">
        <v>0</v>
      </c>
      <c r="AF53" s="66"/>
      <c r="AG53" s="339">
        <v>0</v>
      </c>
      <c r="AH53" s="340">
        <v>0</v>
      </c>
      <c r="AI53" s="66"/>
      <c r="AJ53" s="350">
        <v>42796</v>
      </c>
      <c r="AK53" s="66"/>
      <c r="AL53" s="327">
        <v>1</v>
      </c>
      <c r="AM53" s="328">
        <v>119886.94</v>
      </c>
      <c r="AN53" s="66"/>
      <c r="AO53" s="333">
        <v>0</v>
      </c>
      <c r="AP53" s="334">
        <v>0</v>
      </c>
      <c r="AQ53" s="66"/>
      <c r="AR53" s="339">
        <v>0</v>
      </c>
      <c r="AS53" s="340">
        <v>0</v>
      </c>
      <c r="AT53" s="66"/>
      <c r="AU53" s="350">
        <v>42798</v>
      </c>
      <c r="AV53" s="66"/>
      <c r="AW53" s="327">
        <v>0</v>
      </c>
      <c r="AX53" s="328">
        <v>0</v>
      </c>
      <c r="AY53" s="66"/>
      <c r="AZ53" s="333">
        <v>0</v>
      </c>
      <c r="BA53" s="334">
        <v>0</v>
      </c>
      <c r="BB53" s="66"/>
      <c r="BC53" s="339">
        <v>1</v>
      </c>
      <c r="BD53" s="340">
        <v>119886.94</v>
      </c>
      <c r="BE53" s="66"/>
      <c r="BF53" s="350" t="s">
        <v>290</v>
      </c>
      <c r="BG53" s="66"/>
      <c r="BH53" s="384"/>
      <c r="BI53" s="66"/>
    </row>
    <row r="54" spans="1:61" x14ac:dyDescent="0.25">
      <c r="A54" s="384"/>
      <c r="B54" s="66"/>
      <c r="C54" s="378">
        <v>41</v>
      </c>
      <c r="D54" s="316">
        <v>40000039</v>
      </c>
      <c r="E54" s="356" t="s">
        <v>251</v>
      </c>
      <c r="F54" s="356" t="s">
        <v>348</v>
      </c>
      <c r="G54" s="317" t="s">
        <v>108</v>
      </c>
      <c r="H54" s="136"/>
      <c r="I54" s="321">
        <v>61169.729999999996</v>
      </c>
      <c r="J54" s="66"/>
      <c r="K54" s="66"/>
      <c r="L54" s="321">
        <v>36701.838000000003</v>
      </c>
      <c r="M54" s="324">
        <v>0.60000000000000009</v>
      </c>
      <c r="N54" s="317" t="s">
        <v>174</v>
      </c>
      <c r="O54" s="66"/>
      <c r="P54" s="327">
        <v>1</v>
      </c>
      <c r="Q54" s="328">
        <v>61169.729999999996</v>
      </c>
      <c r="R54" s="66"/>
      <c r="S54" s="333">
        <v>0</v>
      </c>
      <c r="T54" s="334">
        <v>0</v>
      </c>
      <c r="U54" s="66"/>
      <c r="V54" s="339">
        <v>0</v>
      </c>
      <c r="W54" s="340">
        <v>0</v>
      </c>
      <c r="X54" s="66"/>
      <c r="Y54" s="350">
        <v>42795</v>
      </c>
      <c r="Z54" s="66"/>
      <c r="AA54" s="327">
        <v>1</v>
      </c>
      <c r="AB54" s="328">
        <v>61169.729999999996</v>
      </c>
      <c r="AC54" s="66"/>
      <c r="AD54" s="333">
        <v>0</v>
      </c>
      <c r="AE54" s="334">
        <v>0</v>
      </c>
      <c r="AF54" s="66"/>
      <c r="AG54" s="339">
        <v>0</v>
      </c>
      <c r="AH54" s="340">
        <v>0</v>
      </c>
      <c r="AI54" s="66"/>
      <c r="AJ54" s="350">
        <v>42796</v>
      </c>
      <c r="AK54" s="66"/>
      <c r="AL54" s="327">
        <v>1</v>
      </c>
      <c r="AM54" s="328">
        <v>61169.729999999996</v>
      </c>
      <c r="AN54" s="66"/>
      <c r="AO54" s="333">
        <v>0</v>
      </c>
      <c r="AP54" s="334">
        <v>0</v>
      </c>
      <c r="AQ54" s="66"/>
      <c r="AR54" s="339">
        <v>0</v>
      </c>
      <c r="AS54" s="340">
        <v>0</v>
      </c>
      <c r="AT54" s="66"/>
      <c r="AU54" s="350">
        <v>42798</v>
      </c>
      <c r="AV54" s="66"/>
      <c r="AW54" s="327">
        <v>0</v>
      </c>
      <c r="AX54" s="328">
        <v>0</v>
      </c>
      <c r="AY54" s="66"/>
      <c r="AZ54" s="333">
        <v>1</v>
      </c>
      <c r="BA54" s="334">
        <v>61169.729999999996</v>
      </c>
      <c r="BB54" s="66"/>
      <c r="BC54" s="339">
        <v>0</v>
      </c>
      <c r="BD54" s="340">
        <v>0</v>
      </c>
      <c r="BE54" s="66"/>
      <c r="BF54" s="350">
        <v>42808</v>
      </c>
      <c r="BG54" s="66"/>
      <c r="BH54" s="384"/>
      <c r="BI54" s="66"/>
    </row>
    <row r="55" spans="1:61" x14ac:dyDescent="0.25">
      <c r="A55" s="384"/>
      <c r="B55" s="66"/>
      <c r="C55" s="378">
        <v>42</v>
      </c>
      <c r="D55" s="316">
        <v>40000042</v>
      </c>
      <c r="E55" s="356" t="s">
        <v>251</v>
      </c>
      <c r="F55" s="356" t="s">
        <v>349</v>
      </c>
      <c r="G55" s="317" t="s">
        <v>108</v>
      </c>
      <c r="H55" s="136"/>
      <c r="I55" s="321">
        <v>82072.150000000009</v>
      </c>
      <c r="J55" s="66"/>
      <c r="K55" s="66"/>
      <c r="L55" s="321">
        <v>16414.43</v>
      </c>
      <c r="M55" s="324">
        <v>0.19999999999999998</v>
      </c>
      <c r="N55" s="317" t="s">
        <v>175</v>
      </c>
      <c r="O55" s="66"/>
      <c r="P55" s="327">
        <v>1</v>
      </c>
      <c r="Q55" s="328">
        <v>82072.150000000009</v>
      </c>
      <c r="R55" s="66"/>
      <c r="S55" s="333">
        <v>0</v>
      </c>
      <c r="T55" s="334">
        <v>0</v>
      </c>
      <c r="U55" s="66"/>
      <c r="V55" s="339">
        <v>0</v>
      </c>
      <c r="W55" s="340">
        <v>0</v>
      </c>
      <c r="X55" s="66"/>
      <c r="Y55" s="350">
        <v>42795</v>
      </c>
      <c r="Z55" s="66"/>
      <c r="AA55" s="327">
        <v>1</v>
      </c>
      <c r="AB55" s="328">
        <v>82072.150000000009</v>
      </c>
      <c r="AC55" s="66"/>
      <c r="AD55" s="333">
        <v>0</v>
      </c>
      <c r="AE55" s="334">
        <v>0</v>
      </c>
      <c r="AF55" s="66"/>
      <c r="AG55" s="339">
        <v>0</v>
      </c>
      <c r="AH55" s="340">
        <v>0</v>
      </c>
      <c r="AI55" s="66"/>
      <c r="AJ55" s="350">
        <v>42796</v>
      </c>
      <c r="AK55" s="66"/>
      <c r="AL55" s="327">
        <v>1</v>
      </c>
      <c r="AM55" s="328">
        <v>82072.150000000009</v>
      </c>
      <c r="AN55" s="66"/>
      <c r="AO55" s="333">
        <v>0</v>
      </c>
      <c r="AP55" s="334">
        <v>0</v>
      </c>
      <c r="AQ55" s="66"/>
      <c r="AR55" s="339">
        <v>0</v>
      </c>
      <c r="AS55" s="340">
        <v>0</v>
      </c>
      <c r="AT55" s="66"/>
      <c r="AU55" s="350">
        <v>42798</v>
      </c>
      <c r="AV55" s="66"/>
      <c r="AW55" s="327">
        <v>0</v>
      </c>
      <c r="AX55" s="328">
        <v>0</v>
      </c>
      <c r="AY55" s="66"/>
      <c r="AZ55" s="333">
        <v>1</v>
      </c>
      <c r="BA55" s="334">
        <v>82072.150000000009</v>
      </c>
      <c r="BB55" s="66"/>
      <c r="BC55" s="339">
        <v>0</v>
      </c>
      <c r="BD55" s="340">
        <v>0</v>
      </c>
      <c r="BE55" s="66"/>
      <c r="BF55" s="350">
        <v>42808</v>
      </c>
      <c r="BG55" s="66"/>
      <c r="BH55" s="384"/>
      <c r="BI55" s="66"/>
    </row>
    <row r="56" spans="1:61" x14ac:dyDescent="0.25">
      <c r="A56" s="384"/>
      <c r="B56" s="66"/>
      <c r="C56" s="378">
        <v>43</v>
      </c>
      <c r="D56" s="316">
        <v>40000044</v>
      </c>
      <c r="E56" s="356" t="s">
        <v>251</v>
      </c>
      <c r="F56" s="356" t="s">
        <v>306</v>
      </c>
      <c r="G56" s="317" t="s">
        <v>108</v>
      </c>
      <c r="H56" s="136"/>
      <c r="I56" s="321">
        <v>87927.189999999988</v>
      </c>
      <c r="J56" s="66"/>
      <c r="K56" s="66"/>
      <c r="L56" s="321">
        <v>52756.313999999998</v>
      </c>
      <c r="M56" s="324">
        <v>0.60000000000000009</v>
      </c>
      <c r="N56" s="317" t="s">
        <v>174</v>
      </c>
      <c r="O56" s="66"/>
      <c r="P56" s="327">
        <v>1</v>
      </c>
      <c r="Q56" s="328">
        <v>87927.189999999988</v>
      </c>
      <c r="R56" s="66"/>
      <c r="S56" s="333">
        <v>0</v>
      </c>
      <c r="T56" s="334">
        <v>0</v>
      </c>
      <c r="U56" s="66"/>
      <c r="V56" s="339">
        <v>0</v>
      </c>
      <c r="W56" s="340">
        <v>0</v>
      </c>
      <c r="X56" s="66"/>
      <c r="Y56" s="350">
        <v>42795</v>
      </c>
      <c r="Z56" s="66"/>
      <c r="AA56" s="327">
        <v>1</v>
      </c>
      <c r="AB56" s="328">
        <v>87927.189999999988</v>
      </c>
      <c r="AC56" s="66"/>
      <c r="AD56" s="333">
        <v>0</v>
      </c>
      <c r="AE56" s="334">
        <v>0</v>
      </c>
      <c r="AF56" s="66"/>
      <c r="AG56" s="339">
        <v>0</v>
      </c>
      <c r="AH56" s="340">
        <v>0</v>
      </c>
      <c r="AI56" s="66"/>
      <c r="AJ56" s="350">
        <v>42796</v>
      </c>
      <c r="AK56" s="66"/>
      <c r="AL56" s="327">
        <v>1</v>
      </c>
      <c r="AM56" s="328">
        <v>87927.189999999988</v>
      </c>
      <c r="AN56" s="66"/>
      <c r="AO56" s="333">
        <v>0</v>
      </c>
      <c r="AP56" s="334">
        <v>0</v>
      </c>
      <c r="AQ56" s="66"/>
      <c r="AR56" s="339">
        <v>0</v>
      </c>
      <c r="AS56" s="340">
        <v>0</v>
      </c>
      <c r="AT56" s="66"/>
      <c r="AU56" s="350">
        <v>42798</v>
      </c>
      <c r="AV56" s="66"/>
      <c r="AW56" s="327">
        <v>0</v>
      </c>
      <c r="AX56" s="328">
        <v>0</v>
      </c>
      <c r="AY56" s="66"/>
      <c r="AZ56" s="333">
        <v>1</v>
      </c>
      <c r="BA56" s="334">
        <v>87927.189999999988</v>
      </c>
      <c r="BB56" s="66"/>
      <c r="BC56" s="339">
        <v>0</v>
      </c>
      <c r="BD56" s="340">
        <v>0</v>
      </c>
      <c r="BE56" s="66"/>
      <c r="BF56" s="350">
        <v>42808</v>
      </c>
      <c r="BG56" s="66"/>
      <c r="BH56" s="384"/>
      <c r="BI56" s="66"/>
    </row>
    <row r="57" spans="1:61" x14ac:dyDescent="0.25">
      <c r="A57" s="384"/>
      <c r="B57" s="66"/>
      <c r="C57" s="378">
        <v>44</v>
      </c>
      <c r="D57" s="316">
        <v>40000048</v>
      </c>
      <c r="E57" s="356" t="s">
        <v>251</v>
      </c>
      <c r="F57" s="356" t="s">
        <v>343</v>
      </c>
      <c r="G57" s="317" t="s">
        <v>108</v>
      </c>
      <c r="H57" s="136"/>
      <c r="I57" s="321">
        <v>93457.64999999998</v>
      </c>
      <c r="J57" s="66"/>
      <c r="K57" s="66"/>
      <c r="L57" s="321">
        <v>37383.06</v>
      </c>
      <c r="M57" s="324">
        <v>0.40000000000000008</v>
      </c>
      <c r="N57" s="317" t="s">
        <v>175</v>
      </c>
      <c r="O57" s="66"/>
      <c r="P57" s="327">
        <v>1</v>
      </c>
      <c r="Q57" s="328">
        <v>93457.64999999998</v>
      </c>
      <c r="R57" s="66"/>
      <c r="S57" s="333">
        <v>0</v>
      </c>
      <c r="T57" s="334">
        <v>0</v>
      </c>
      <c r="U57" s="66"/>
      <c r="V57" s="339">
        <v>0</v>
      </c>
      <c r="W57" s="340">
        <v>0</v>
      </c>
      <c r="X57" s="66"/>
      <c r="Y57" s="350">
        <v>42795</v>
      </c>
      <c r="Z57" s="66"/>
      <c r="AA57" s="327">
        <v>1</v>
      </c>
      <c r="AB57" s="328">
        <v>93457.64999999998</v>
      </c>
      <c r="AC57" s="66"/>
      <c r="AD57" s="333">
        <v>0</v>
      </c>
      <c r="AE57" s="334">
        <v>0</v>
      </c>
      <c r="AF57" s="66"/>
      <c r="AG57" s="339">
        <v>0</v>
      </c>
      <c r="AH57" s="340">
        <v>0</v>
      </c>
      <c r="AI57" s="66"/>
      <c r="AJ57" s="350">
        <v>42796</v>
      </c>
      <c r="AK57" s="66"/>
      <c r="AL57" s="327">
        <v>1</v>
      </c>
      <c r="AM57" s="328">
        <v>93457.64999999998</v>
      </c>
      <c r="AN57" s="66"/>
      <c r="AO57" s="333">
        <v>0</v>
      </c>
      <c r="AP57" s="334">
        <v>0</v>
      </c>
      <c r="AQ57" s="66"/>
      <c r="AR57" s="339">
        <v>0</v>
      </c>
      <c r="AS57" s="340">
        <v>0</v>
      </c>
      <c r="AT57" s="66"/>
      <c r="AU57" s="350">
        <v>42798</v>
      </c>
      <c r="AV57" s="66"/>
      <c r="AW57" s="327">
        <v>0</v>
      </c>
      <c r="AX57" s="328">
        <v>0</v>
      </c>
      <c r="AY57" s="66"/>
      <c r="AZ57" s="333">
        <v>1</v>
      </c>
      <c r="BA57" s="334">
        <v>93457.64999999998</v>
      </c>
      <c r="BB57" s="66"/>
      <c r="BC57" s="339">
        <v>0</v>
      </c>
      <c r="BD57" s="340">
        <v>0</v>
      </c>
      <c r="BE57" s="66"/>
      <c r="BF57" s="350">
        <v>42808</v>
      </c>
      <c r="BG57" s="66"/>
      <c r="BH57" s="384"/>
      <c r="BI57" s="66"/>
    </row>
    <row r="58" spans="1:61" x14ac:dyDescent="0.25">
      <c r="A58" s="384"/>
      <c r="B58" s="66"/>
      <c r="C58" s="378">
        <v>45</v>
      </c>
      <c r="D58" s="316">
        <v>40000049</v>
      </c>
      <c r="E58" s="356" t="s">
        <v>251</v>
      </c>
      <c r="F58" s="356" t="s">
        <v>354</v>
      </c>
      <c r="G58" s="317" t="s">
        <v>108</v>
      </c>
      <c r="H58" s="136"/>
      <c r="I58" s="321">
        <v>77312.860000000015</v>
      </c>
      <c r="J58" s="66"/>
      <c r="K58" s="66"/>
      <c r="L58" s="321">
        <v>46387.716</v>
      </c>
      <c r="M58" s="324">
        <v>0.59999999999999987</v>
      </c>
      <c r="N58" s="317" t="s">
        <v>174</v>
      </c>
      <c r="O58" s="66"/>
      <c r="P58" s="327">
        <v>1</v>
      </c>
      <c r="Q58" s="328">
        <v>77312.860000000015</v>
      </c>
      <c r="R58" s="66"/>
      <c r="S58" s="333">
        <v>0</v>
      </c>
      <c r="T58" s="334">
        <v>0</v>
      </c>
      <c r="U58" s="66"/>
      <c r="V58" s="339">
        <v>0</v>
      </c>
      <c r="W58" s="340">
        <v>0</v>
      </c>
      <c r="X58" s="66"/>
      <c r="Y58" s="350">
        <v>42795</v>
      </c>
      <c r="Z58" s="66"/>
      <c r="AA58" s="327">
        <v>1</v>
      </c>
      <c r="AB58" s="328">
        <v>77312.860000000015</v>
      </c>
      <c r="AC58" s="66"/>
      <c r="AD58" s="333">
        <v>0</v>
      </c>
      <c r="AE58" s="334">
        <v>0</v>
      </c>
      <c r="AF58" s="66"/>
      <c r="AG58" s="339">
        <v>0</v>
      </c>
      <c r="AH58" s="340">
        <v>0</v>
      </c>
      <c r="AI58" s="66"/>
      <c r="AJ58" s="350">
        <v>42796</v>
      </c>
      <c r="AK58" s="66"/>
      <c r="AL58" s="327">
        <v>1</v>
      </c>
      <c r="AM58" s="328">
        <v>77312.860000000015</v>
      </c>
      <c r="AN58" s="66"/>
      <c r="AO58" s="333">
        <v>0</v>
      </c>
      <c r="AP58" s="334">
        <v>0</v>
      </c>
      <c r="AQ58" s="66"/>
      <c r="AR58" s="339">
        <v>0</v>
      </c>
      <c r="AS58" s="340">
        <v>0</v>
      </c>
      <c r="AT58" s="66"/>
      <c r="AU58" s="350">
        <v>42798</v>
      </c>
      <c r="AV58" s="66"/>
      <c r="AW58" s="327">
        <v>0</v>
      </c>
      <c r="AX58" s="328">
        <v>0</v>
      </c>
      <c r="AY58" s="66"/>
      <c r="AZ58" s="333">
        <v>1</v>
      </c>
      <c r="BA58" s="334">
        <v>77312.860000000015</v>
      </c>
      <c r="BB58" s="66"/>
      <c r="BC58" s="339">
        <v>0</v>
      </c>
      <c r="BD58" s="340">
        <v>0</v>
      </c>
      <c r="BE58" s="66"/>
      <c r="BF58" s="350">
        <v>42808</v>
      </c>
      <c r="BG58" s="66"/>
      <c r="BH58" s="384"/>
      <c r="BI58" s="66"/>
    </row>
    <row r="59" spans="1:61" x14ac:dyDescent="0.25">
      <c r="A59" s="384"/>
      <c r="B59" s="66"/>
      <c r="C59" s="378">
        <v>46</v>
      </c>
      <c r="D59" s="316">
        <v>50000060</v>
      </c>
      <c r="E59" s="356" t="s">
        <v>252</v>
      </c>
      <c r="F59" s="356" t="s">
        <v>328</v>
      </c>
      <c r="G59" s="317" t="s">
        <v>108</v>
      </c>
      <c r="H59" s="136"/>
      <c r="I59" s="321">
        <v>204066.46000000008</v>
      </c>
      <c r="J59" s="66"/>
      <c r="K59" s="66"/>
      <c r="L59" s="321">
        <v>204066.46</v>
      </c>
      <c r="M59" s="324">
        <v>0.99999999999999956</v>
      </c>
      <c r="N59" s="317" t="s">
        <v>150</v>
      </c>
      <c r="O59" s="66"/>
      <c r="P59" s="327">
        <v>1</v>
      </c>
      <c r="Q59" s="328">
        <v>204066.46000000008</v>
      </c>
      <c r="R59" s="66"/>
      <c r="S59" s="333">
        <v>0</v>
      </c>
      <c r="T59" s="334">
        <v>0</v>
      </c>
      <c r="U59" s="66"/>
      <c r="V59" s="339">
        <v>0</v>
      </c>
      <c r="W59" s="340">
        <v>0</v>
      </c>
      <c r="X59" s="66"/>
      <c r="Y59" s="350">
        <v>42795</v>
      </c>
      <c r="Z59" s="66"/>
      <c r="AA59" s="327">
        <v>1</v>
      </c>
      <c r="AB59" s="328">
        <v>204066.46000000008</v>
      </c>
      <c r="AC59" s="66"/>
      <c r="AD59" s="333">
        <v>0</v>
      </c>
      <c r="AE59" s="334">
        <v>0</v>
      </c>
      <c r="AF59" s="66"/>
      <c r="AG59" s="339">
        <v>0</v>
      </c>
      <c r="AH59" s="340">
        <v>0</v>
      </c>
      <c r="AI59" s="66"/>
      <c r="AJ59" s="350">
        <v>42796</v>
      </c>
      <c r="AK59" s="66"/>
      <c r="AL59" s="327">
        <v>1</v>
      </c>
      <c r="AM59" s="328">
        <v>204066.46000000008</v>
      </c>
      <c r="AN59" s="66"/>
      <c r="AO59" s="333">
        <v>0</v>
      </c>
      <c r="AP59" s="334">
        <v>0</v>
      </c>
      <c r="AQ59" s="66"/>
      <c r="AR59" s="339">
        <v>0</v>
      </c>
      <c r="AS59" s="340">
        <v>0</v>
      </c>
      <c r="AT59" s="66"/>
      <c r="AU59" s="350">
        <v>42798</v>
      </c>
      <c r="AV59" s="66"/>
      <c r="AW59" s="327">
        <v>0</v>
      </c>
      <c r="AX59" s="328">
        <v>0</v>
      </c>
      <c r="AY59" s="66"/>
      <c r="AZ59" s="333">
        <v>1</v>
      </c>
      <c r="BA59" s="334">
        <v>204066.46000000008</v>
      </c>
      <c r="BB59" s="66"/>
      <c r="BC59" s="339">
        <v>0</v>
      </c>
      <c r="BD59" s="340">
        <v>0</v>
      </c>
      <c r="BE59" s="66"/>
      <c r="BF59" s="350">
        <v>42808</v>
      </c>
      <c r="BG59" s="66"/>
      <c r="BH59" s="384"/>
      <c r="BI59" s="66"/>
    </row>
    <row r="60" spans="1:61" x14ac:dyDescent="0.25">
      <c r="A60" s="384"/>
      <c r="B60" s="66"/>
      <c r="C60" s="378">
        <v>47</v>
      </c>
      <c r="D60" s="316">
        <v>50000061</v>
      </c>
      <c r="E60" s="356" t="s">
        <v>252</v>
      </c>
      <c r="F60" s="356" t="s">
        <v>362</v>
      </c>
      <c r="G60" s="317" t="s">
        <v>108</v>
      </c>
      <c r="H60" s="136"/>
      <c r="I60" s="321">
        <v>162829.12</v>
      </c>
      <c r="J60" s="66"/>
      <c r="K60" s="66"/>
      <c r="L60" s="321">
        <v>32565.824000000001</v>
      </c>
      <c r="M60" s="324">
        <v>0.2</v>
      </c>
      <c r="N60" s="317" t="s">
        <v>175</v>
      </c>
      <c r="O60" s="66"/>
      <c r="P60" s="327">
        <v>1</v>
      </c>
      <c r="Q60" s="328">
        <v>162829.12</v>
      </c>
      <c r="R60" s="66"/>
      <c r="S60" s="333">
        <v>0</v>
      </c>
      <c r="T60" s="334">
        <v>0</v>
      </c>
      <c r="U60" s="66"/>
      <c r="V60" s="339">
        <v>0</v>
      </c>
      <c r="W60" s="340">
        <v>0</v>
      </c>
      <c r="X60" s="66"/>
      <c r="Y60" s="350">
        <v>42795</v>
      </c>
      <c r="Z60" s="66"/>
      <c r="AA60" s="327">
        <v>1</v>
      </c>
      <c r="AB60" s="328">
        <v>162829.12</v>
      </c>
      <c r="AC60" s="66"/>
      <c r="AD60" s="333">
        <v>0</v>
      </c>
      <c r="AE60" s="334">
        <v>0</v>
      </c>
      <c r="AF60" s="66"/>
      <c r="AG60" s="339">
        <v>0</v>
      </c>
      <c r="AH60" s="340">
        <v>0</v>
      </c>
      <c r="AI60" s="66"/>
      <c r="AJ60" s="350">
        <v>42796</v>
      </c>
      <c r="AK60" s="66"/>
      <c r="AL60" s="327">
        <v>1</v>
      </c>
      <c r="AM60" s="328">
        <v>162829.12</v>
      </c>
      <c r="AN60" s="66"/>
      <c r="AO60" s="333">
        <v>0</v>
      </c>
      <c r="AP60" s="334">
        <v>0</v>
      </c>
      <c r="AQ60" s="66"/>
      <c r="AR60" s="339">
        <v>0</v>
      </c>
      <c r="AS60" s="340">
        <v>0</v>
      </c>
      <c r="AT60" s="66"/>
      <c r="AU60" s="350">
        <v>42798</v>
      </c>
      <c r="AV60" s="66"/>
      <c r="AW60" s="327">
        <v>0</v>
      </c>
      <c r="AX60" s="328">
        <v>0</v>
      </c>
      <c r="AY60" s="66"/>
      <c r="AZ60" s="333">
        <v>1</v>
      </c>
      <c r="BA60" s="334">
        <v>162829.12</v>
      </c>
      <c r="BB60" s="66"/>
      <c r="BC60" s="339">
        <v>0</v>
      </c>
      <c r="BD60" s="340">
        <v>0</v>
      </c>
      <c r="BE60" s="66"/>
      <c r="BF60" s="350">
        <v>42808</v>
      </c>
      <c r="BG60" s="66"/>
      <c r="BH60" s="384"/>
      <c r="BI60" s="66"/>
    </row>
    <row r="61" spans="1:61" x14ac:dyDescent="0.25">
      <c r="A61" s="384"/>
      <c r="B61" s="66"/>
      <c r="C61" s="378">
        <v>48</v>
      </c>
      <c r="D61" s="316">
        <v>50000066</v>
      </c>
      <c r="E61" s="356" t="s">
        <v>252</v>
      </c>
      <c r="F61" s="356" t="s">
        <v>363</v>
      </c>
      <c r="G61" s="317" t="s">
        <v>108</v>
      </c>
      <c r="H61" s="136"/>
      <c r="I61" s="321">
        <v>118244.45999999999</v>
      </c>
      <c r="J61" s="66"/>
      <c r="K61" s="66"/>
      <c r="L61" s="321">
        <v>23648.892000000003</v>
      </c>
      <c r="M61" s="324">
        <v>0.20000000000000004</v>
      </c>
      <c r="N61" s="317" t="s">
        <v>175</v>
      </c>
      <c r="O61" s="66"/>
      <c r="P61" s="327">
        <v>1</v>
      </c>
      <c r="Q61" s="328">
        <v>118244.45999999999</v>
      </c>
      <c r="R61" s="66"/>
      <c r="S61" s="333">
        <v>0</v>
      </c>
      <c r="T61" s="334">
        <v>0</v>
      </c>
      <c r="U61" s="66"/>
      <c r="V61" s="339">
        <v>0</v>
      </c>
      <c r="W61" s="340">
        <v>0</v>
      </c>
      <c r="X61" s="66"/>
      <c r="Y61" s="350">
        <v>42795</v>
      </c>
      <c r="Z61" s="66"/>
      <c r="AA61" s="327">
        <v>1</v>
      </c>
      <c r="AB61" s="328">
        <v>118244.45999999999</v>
      </c>
      <c r="AC61" s="66"/>
      <c r="AD61" s="333">
        <v>0</v>
      </c>
      <c r="AE61" s="334">
        <v>0</v>
      </c>
      <c r="AF61" s="66"/>
      <c r="AG61" s="339">
        <v>0</v>
      </c>
      <c r="AH61" s="340">
        <v>0</v>
      </c>
      <c r="AI61" s="66"/>
      <c r="AJ61" s="350">
        <v>42796</v>
      </c>
      <c r="AK61" s="66"/>
      <c r="AL61" s="327">
        <v>1</v>
      </c>
      <c r="AM61" s="328">
        <v>118244.45999999999</v>
      </c>
      <c r="AN61" s="66"/>
      <c r="AO61" s="333">
        <v>0</v>
      </c>
      <c r="AP61" s="334">
        <v>0</v>
      </c>
      <c r="AQ61" s="66"/>
      <c r="AR61" s="339">
        <v>0</v>
      </c>
      <c r="AS61" s="340">
        <v>0</v>
      </c>
      <c r="AT61" s="66"/>
      <c r="AU61" s="350">
        <v>42798</v>
      </c>
      <c r="AV61" s="66"/>
      <c r="AW61" s="327">
        <v>0</v>
      </c>
      <c r="AX61" s="328">
        <v>0</v>
      </c>
      <c r="AY61" s="66"/>
      <c r="AZ61" s="333">
        <v>1</v>
      </c>
      <c r="BA61" s="334">
        <v>118244.45999999999</v>
      </c>
      <c r="BB61" s="66"/>
      <c r="BC61" s="339">
        <v>0</v>
      </c>
      <c r="BD61" s="340">
        <v>0</v>
      </c>
      <c r="BE61" s="66"/>
      <c r="BF61" s="350">
        <v>42808</v>
      </c>
      <c r="BG61" s="66"/>
      <c r="BH61" s="384"/>
      <c r="BI61" s="66"/>
    </row>
    <row r="62" spans="1:61" x14ac:dyDescent="0.25">
      <c r="A62" s="384"/>
      <c r="B62" s="66"/>
      <c r="C62" s="378">
        <v>49</v>
      </c>
      <c r="D62" s="316">
        <v>50000094</v>
      </c>
      <c r="E62" s="356" t="s">
        <v>252</v>
      </c>
      <c r="F62" s="356" t="s">
        <v>364</v>
      </c>
      <c r="G62" s="317" t="s">
        <v>108</v>
      </c>
      <c r="H62" s="136"/>
      <c r="I62" s="321">
        <v>94375.790000000008</v>
      </c>
      <c r="J62" s="66"/>
      <c r="K62" s="66"/>
      <c r="L62" s="321">
        <v>75500.631999999998</v>
      </c>
      <c r="M62" s="324">
        <v>0.79999999999999993</v>
      </c>
      <c r="N62" s="317" t="s">
        <v>174</v>
      </c>
      <c r="O62" s="66"/>
      <c r="P62" s="327">
        <v>1</v>
      </c>
      <c r="Q62" s="328">
        <v>94375.790000000008</v>
      </c>
      <c r="R62" s="66"/>
      <c r="S62" s="333">
        <v>0</v>
      </c>
      <c r="T62" s="334">
        <v>0</v>
      </c>
      <c r="U62" s="66"/>
      <c r="V62" s="339">
        <v>0</v>
      </c>
      <c r="W62" s="340">
        <v>0</v>
      </c>
      <c r="X62" s="66"/>
      <c r="Y62" s="350">
        <v>42795</v>
      </c>
      <c r="Z62" s="66"/>
      <c r="AA62" s="327">
        <v>1</v>
      </c>
      <c r="AB62" s="328">
        <v>94375.790000000008</v>
      </c>
      <c r="AC62" s="66"/>
      <c r="AD62" s="333">
        <v>0</v>
      </c>
      <c r="AE62" s="334">
        <v>0</v>
      </c>
      <c r="AF62" s="66"/>
      <c r="AG62" s="339">
        <v>0</v>
      </c>
      <c r="AH62" s="340">
        <v>0</v>
      </c>
      <c r="AI62" s="66"/>
      <c r="AJ62" s="350">
        <v>42796</v>
      </c>
      <c r="AK62" s="66"/>
      <c r="AL62" s="327">
        <v>1</v>
      </c>
      <c r="AM62" s="328">
        <v>94375.790000000008</v>
      </c>
      <c r="AN62" s="66"/>
      <c r="AO62" s="333">
        <v>0</v>
      </c>
      <c r="AP62" s="334">
        <v>0</v>
      </c>
      <c r="AQ62" s="66"/>
      <c r="AR62" s="339">
        <v>0</v>
      </c>
      <c r="AS62" s="340">
        <v>0</v>
      </c>
      <c r="AT62" s="66"/>
      <c r="AU62" s="350">
        <v>42798</v>
      </c>
      <c r="AV62" s="66"/>
      <c r="AW62" s="327">
        <v>0</v>
      </c>
      <c r="AX62" s="328">
        <v>0</v>
      </c>
      <c r="AY62" s="66"/>
      <c r="AZ62" s="333">
        <v>1</v>
      </c>
      <c r="BA62" s="334">
        <v>94375.790000000008</v>
      </c>
      <c r="BB62" s="66"/>
      <c r="BC62" s="339">
        <v>0</v>
      </c>
      <c r="BD62" s="340">
        <v>0</v>
      </c>
      <c r="BE62" s="66"/>
      <c r="BF62" s="350">
        <v>42808</v>
      </c>
      <c r="BG62" s="66"/>
      <c r="BH62" s="384"/>
      <c r="BI62" s="66"/>
    </row>
    <row r="63" spans="1:61" x14ac:dyDescent="0.25">
      <c r="A63" s="384"/>
      <c r="B63" s="66"/>
      <c r="C63" s="378" t="s">
        <v>290</v>
      </c>
      <c r="D63" s="316" t="s">
        <v>290</v>
      </c>
      <c r="E63" s="356" t="s">
        <v>290</v>
      </c>
      <c r="F63" s="356" t="s">
        <v>290</v>
      </c>
      <c r="G63" s="317" t="s">
        <v>290</v>
      </c>
      <c r="H63" s="136"/>
      <c r="I63" s="321" t="s">
        <v>290</v>
      </c>
      <c r="J63" s="66"/>
      <c r="K63" s="66"/>
      <c r="L63" s="321" t="s">
        <v>290</v>
      </c>
      <c r="M63" s="324" t="s">
        <v>290</v>
      </c>
      <c r="N63" s="317" t="s">
        <v>290</v>
      </c>
      <c r="O63" s="66"/>
      <c r="P63" s="327" t="s">
        <v>290</v>
      </c>
      <c r="Q63" s="328" t="s">
        <v>290</v>
      </c>
      <c r="R63" s="66"/>
      <c r="S63" s="333" t="s">
        <v>290</v>
      </c>
      <c r="T63" s="334" t="s">
        <v>290</v>
      </c>
      <c r="U63" s="66"/>
      <c r="V63" s="339" t="s">
        <v>290</v>
      </c>
      <c r="W63" s="340" t="s">
        <v>290</v>
      </c>
      <c r="X63" s="66"/>
      <c r="Y63" s="350" t="s">
        <v>290</v>
      </c>
      <c r="Z63" s="66"/>
      <c r="AA63" s="327" t="s">
        <v>290</v>
      </c>
      <c r="AB63" s="328" t="s">
        <v>290</v>
      </c>
      <c r="AC63" s="66"/>
      <c r="AD63" s="333" t="s">
        <v>290</v>
      </c>
      <c r="AE63" s="334" t="s">
        <v>290</v>
      </c>
      <c r="AF63" s="66"/>
      <c r="AG63" s="339" t="s">
        <v>290</v>
      </c>
      <c r="AH63" s="340" t="s">
        <v>290</v>
      </c>
      <c r="AI63" s="66"/>
      <c r="AJ63" s="350" t="s">
        <v>290</v>
      </c>
      <c r="AK63" s="66"/>
      <c r="AL63" s="327" t="s">
        <v>290</v>
      </c>
      <c r="AM63" s="328" t="s">
        <v>290</v>
      </c>
      <c r="AN63" s="66"/>
      <c r="AO63" s="333" t="s">
        <v>290</v>
      </c>
      <c r="AP63" s="334" t="s">
        <v>290</v>
      </c>
      <c r="AQ63" s="66"/>
      <c r="AR63" s="339" t="s">
        <v>290</v>
      </c>
      <c r="AS63" s="340" t="s">
        <v>290</v>
      </c>
      <c r="AT63" s="66"/>
      <c r="AU63" s="350" t="s">
        <v>290</v>
      </c>
      <c r="AV63" s="66"/>
      <c r="AW63" s="327" t="s">
        <v>290</v>
      </c>
      <c r="AX63" s="328" t="s">
        <v>290</v>
      </c>
      <c r="AY63" s="66"/>
      <c r="AZ63" s="333" t="s">
        <v>290</v>
      </c>
      <c r="BA63" s="334" t="s">
        <v>290</v>
      </c>
      <c r="BB63" s="66"/>
      <c r="BC63" s="339" t="s">
        <v>290</v>
      </c>
      <c r="BD63" s="340" t="s">
        <v>290</v>
      </c>
      <c r="BE63" s="66"/>
      <c r="BF63" s="350" t="s">
        <v>290</v>
      </c>
      <c r="BG63" s="66"/>
      <c r="BH63" s="384"/>
      <c r="BI63" s="66"/>
    </row>
    <row r="64" spans="1:61" x14ac:dyDescent="0.25">
      <c r="A64" s="384"/>
      <c r="B64" s="66"/>
      <c r="C64" s="378" t="s">
        <v>290</v>
      </c>
      <c r="D64" s="316" t="s">
        <v>290</v>
      </c>
      <c r="E64" s="356" t="s">
        <v>290</v>
      </c>
      <c r="F64" s="356" t="s">
        <v>290</v>
      </c>
      <c r="G64" s="317" t="s">
        <v>290</v>
      </c>
      <c r="H64" s="136"/>
      <c r="I64" s="321" t="s">
        <v>290</v>
      </c>
      <c r="J64" s="66"/>
      <c r="K64" s="66"/>
      <c r="L64" s="321" t="s">
        <v>290</v>
      </c>
      <c r="M64" s="324" t="s">
        <v>290</v>
      </c>
      <c r="N64" s="317" t="s">
        <v>290</v>
      </c>
      <c r="O64" s="66"/>
      <c r="P64" s="327" t="s">
        <v>290</v>
      </c>
      <c r="Q64" s="328" t="s">
        <v>290</v>
      </c>
      <c r="R64" s="66"/>
      <c r="S64" s="333" t="s">
        <v>290</v>
      </c>
      <c r="T64" s="334" t="s">
        <v>290</v>
      </c>
      <c r="U64" s="66"/>
      <c r="V64" s="339" t="s">
        <v>290</v>
      </c>
      <c r="W64" s="340" t="s">
        <v>290</v>
      </c>
      <c r="X64" s="66"/>
      <c r="Y64" s="350" t="s">
        <v>290</v>
      </c>
      <c r="Z64" s="66"/>
      <c r="AA64" s="327" t="s">
        <v>290</v>
      </c>
      <c r="AB64" s="328" t="s">
        <v>290</v>
      </c>
      <c r="AC64" s="66"/>
      <c r="AD64" s="333" t="s">
        <v>290</v>
      </c>
      <c r="AE64" s="334" t="s">
        <v>290</v>
      </c>
      <c r="AF64" s="66"/>
      <c r="AG64" s="339" t="s">
        <v>290</v>
      </c>
      <c r="AH64" s="340" t="s">
        <v>290</v>
      </c>
      <c r="AI64" s="66"/>
      <c r="AJ64" s="350" t="s">
        <v>290</v>
      </c>
      <c r="AK64" s="66"/>
      <c r="AL64" s="327" t="s">
        <v>290</v>
      </c>
      <c r="AM64" s="328" t="s">
        <v>290</v>
      </c>
      <c r="AN64" s="66"/>
      <c r="AO64" s="333" t="s">
        <v>290</v>
      </c>
      <c r="AP64" s="334" t="s">
        <v>290</v>
      </c>
      <c r="AQ64" s="66"/>
      <c r="AR64" s="339" t="s">
        <v>290</v>
      </c>
      <c r="AS64" s="340" t="s">
        <v>290</v>
      </c>
      <c r="AT64" s="66"/>
      <c r="AU64" s="350" t="s">
        <v>290</v>
      </c>
      <c r="AV64" s="66"/>
      <c r="AW64" s="327" t="s">
        <v>290</v>
      </c>
      <c r="AX64" s="328" t="s">
        <v>290</v>
      </c>
      <c r="AY64" s="66"/>
      <c r="AZ64" s="333" t="s">
        <v>290</v>
      </c>
      <c r="BA64" s="334" t="s">
        <v>290</v>
      </c>
      <c r="BB64" s="66"/>
      <c r="BC64" s="339" t="s">
        <v>290</v>
      </c>
      <c r="BD64" s="340" t="s">
        <v>290</v>
      </c>
      <c r="BE64" s="66"/>
      <c r="BF64" s="350" t="s">
        <v>290</v>
      </c>
      <c r="BG64" s="66"/>
      <c r="BH64" s="384"/>
      <c r="BI64" s="66"/>
    </row>
    <row r="65" spans="1:61" x14ac:dyDescent="0.25">
      <c r="A65" s="384"/>
      <c r="B65" s="66"/>
      <c r="C65" s="378" t="s">
        <v>290</v>
      </c>
      <c r="D65" s="316" t="s">
        <v>290</v>
      </c>
      <c r="E65" s="356" t="s">
        <v>290</v>
      </c>
      <c r="F65" s="356" t="s">
        <v>290</v>
      </c>
      <c r="G65" s="317" t="s">
        <v>290</v>
      </c>
      <c r="H65" s="136"/>
      <c r="I65" s="321" t="s">
        <v>290</v>
      </c>
      <c r="J65" s="66"/>
      <c r="K65" s="66"/>
      <c r="L65" s="321" t="s">
        <v>290</v>
      </c>
      <c r="M65" s="324" t="s">
        <v>290</v>
      </c>
      <c r="N65" s="317" t="s">
        <v>290</v>
      </c>
      <c r="O65" s="66"/>
      <c r="P65" s="327" t="s">
        <v>290</v>
      </c>
      <c r="Q65" s="328" t="s">
        <v>290</v>
      </c>
      <c r="R65" s="66"/>
      <c r="S65" s="333" t="s">
        <v>290</v>
      </c>
      <c r="T65" s="334" t="s">
        <v>290</v>
      </c>
      <c r="U65" s="66"/>
      <c r="V65" s="339" t="s">
        <v>290</v>
      </c>
      <c r="W65" s="340" t="s">
        <v>290</v>
      </c>
      <c r="X65" s="66"/>
      <c r="Y65" s="350" t="s">
        <v>290</v>
      </c>
      <c r="Z65" s="66"/>
      <c r="AA65" s="327" t="s">
        <v>290</v>
      </c>
      <c r="AB65" s="328" t="s">
        <v>290</v>
      </c>
      <c r="AC65" s="66"/>
      <c r="AD65" s="333" t="s">
        <v>290</v>
      </c>
      <c r="AE65" s="334" t="s">
        <v>290</v>
      </c>
      <c r="AF65" s="66"/>
      <c r="AG65" s="339" t="s">
        <v>290</v>
      </c>
      <c r="AH65" s="340" t="s">
        <v>290</v>
      </c>
      <c r="AI65" s="66"/>
      <c r="AJ65" s="350" t="s">
        <v>290</v>
      </c>
      <c r="AK65" s="66"/>
      <c r="AL65" s="327" t="s">
        <v>290</v>
      </c>
      <c r="AM65" s="328" t="s">
        <v>290</v>
      </c>
      <c r="AN65" s="66"/>
      <c r="AO65" s="333" t="s">
        <v>290</v>
      </c>
      <c r="AP65" s="334" t="s">
        <v>290</v>
      </c>
      <c r="AQ65" s="66"/>
      <c r="AR65" s="339" t="s">
        <v>290</v>
      </c>
      <c r="AS65" s="340" t="s">
        <v>290</v>
      </c>
      <c r="AT65" s="66"/>
      <c r="AU65" s="350" t="s">
        <v>290</v>
      </c>
      <c r="AV65" s="66"/>
      <c r="AW65" s="327" t="s">
        <v>290</v>
      </c>
      <c r="AX65" s="328" t="s">
        <v>290</v>
      </c>
      <c r="AY65" s="66"/>
      <c r="AZ65" s="333" t="s">
        <v>290</v>
      </c>
      <c r="BA65" s="334" t="s">
        <v>290</v>
      </c>
      <c r="BB65" s="66"/>
      <c r="BC65" s="339" t="s">
        <v>290</v>
      </c>
      <c r="BD65" s="340" t="s">
        <v>290</v>
      </c>
      <c r="BE65" s="66"/>
      <c r="BF65" s="350" t="s">
        <v>290</v>
      </c>
      <c r="BG65" s="66"/>
      <c r="BH65" s="384"/>
      <c r="BI65" s="66"/>
    </row>
    <row r="66" spans="1:61" x14ac:dyDescent="0.25">
      <c r="A66" s="384"/>
      <c r="B66" s="66"/>
      <c r="C66" s="378" t="s">
        <v>290</v>
      </c>
      <c r="D66" s="316" t="s">
        <v>290</v>
      </c>
      <c r="E66" s="356" t="s">
        <v>290</v>
      </c>
      <c r="F66" s="356" t="s">
        <v>290</v>
      </c>
      <c r="G66" s="317" t="s">
        <v>290</v>
      </c>
      <c r="H66" s="136"/>
      <c r="I66" s="321" t="s">
        <v>290</v>
      </c>
      <c r="J66" s="66"/>
      <c r="K66" s="66"/>
      <c r="L66" s="321" t="s">
        <v>290</v>
      </c>
      <c r="M66" s="324" t="s">
        <v>290</v>
      </c>
      <c r="N66" s="317" t="s">
        <v>290</v>
      </c>
      <c r="O66" s="66"/>
      <c r="P66" s="327" t="s">
        <v>290</v>
      </c>
      <c r="Q66" s="328" t="s">
        <v>290</v>
      </c>
      <c r="R66" s="66"/>
      <c r="S66" s="333" t="s">
        <v>290</v>
      </c>
      <c r="T66" s="334" t="s">
        <v>290</v>
      </c>
      <c r="U66" s="66"/>
      <c r="V66" s="339" t="s">
        <v>290</v>
      </c>
      <c r="W66" s="340" t="s">
        <v>290</v>
      </c>
      <c r="X66" s="66"/>
      <c r="Y66" s="350" t="s">
        <v>290</v>
      </c>
      <c r="Z66" s="66"/>
      <c r="AA66" s="327" t="s">
        <v>290</v>
      </c>
      <c r="AB66" s="328" t="s">
        <v>290</v>
      </c>
      <c r="AC66" s="66"/>
      <c r="AD66" s="333" t="s">
        <v>290</v>
      </c>
      <c r="AE66" s="334" t="s">
        <v>290</v>
      </c>
      <c r="AF66" s="66"/>
      <c r="AG66" s="339" t="s">
        <v>290</v>
      </c>
      <c r="AH66" s="340" t="s">
        <v>290</v>
      </c>
      <c r="AI66" s="66"/>
      <c r="AJ66" s="350" t="s">
        <v>290</v>
      </c>
      <c r="AK66" s="66"/>
      <c r="AL66" s="327" t="s">
        <v>290</v>
      </c>
      <c r="AM66" s="328" t="s">
        <v>290</v>
      </c>
      <c r="AN66" s="66"/>
      <c r="AO66" s="333" t="s">
        <v>290</v>
      </c>
      <c r="AP66" s="334" t="s">
        <v>290</v>
      </c>
      <c r="AQ66" s="66"/>
      <c r="AR66" s="339" t="s">
        <v>290</v>
      </c>
      <c r="AS66" s="340" t="s">
        <v>290</v>
      </c>
      <c r="AT66" s="66"/>
      <c r="AU66" s="350" t="s">
        <v>290</v>
      </c>
      <c r="AV66" s="66"/>
      <c r="AW66" s="327" t="s">
        <v>290</v>
      </c>
      <c r="AX66" s="328" t="s">
        <v>290</v>
      </c>
      <c r="AY66" s="66"/>
      <c r="AZ66" s="333" t="s">
        <v>290</v>
      </c>
      <c r="BA66" s="334" t="s">
        <v>290</v>
      </c>
      <c r="BB66" s="66"/>
      <c r="BC66" s="339" t="s">
        <v>290</v>
      </c>
      <c r="BD66" s="340" t="s">
        <v>290</v>
      </c>
      <c r="BE66" s="66"/>
      <c r="BF66" s="350" t="s">
        <v>290</v>
      </c>
      <c r="BG66" s="66"/>
      <c r="BH66" s="384"/>
      <c r="BI66" s="66"/>
    </row>
    <row r="67" spans="1:61" x14ac:dyDescent="0.25">
      <c r="A67" s="384"/>
      <c r="B67" s="66"/>
      <c r="C67" s="378" t="s">
        <v>290</v>
      </c>
      <c r="D67" s="316" t="s">
        <v>290</v>
      </c>
      <c r="E67" s="356" t="s">
        <v>290</v>
      </c>
      <c r="F67" s="356" t="s">
        <v>290</v>
      </c>
      <c r="G67" s="317" t="s">
        <v>290</v>
      </c>
      <c r="H67" s="136"/>
      <c r="I67" s="321" t="s">
        <v>290</v>
      </c>
      <c r="J67" s="66"/>
      <c r="K67" s="66"/>
      <c r="L67" s="321" t="s">
        <v>290</v>
      </c>
      <c r="M67" s="324" t="s">
        <v>290</v>
      </c>
      <c r="N67" s="317" t="s">
        <v>290</v>
      </c>
      <c r="O67" s="66"/>
      <c r="P67" s="327" t="s">
        <v>290</v>
      </c>
      <c r="Q67" s="328" t="s">
        <v>290</v>
      </c>
      <c r="R67" s="66"/>
      <c r="S67" s="333" t="s">
        <v>290</v>
      </c>
      <c r="T67" s="334" t="s">
        <v>290</v>
      </c>
      <c r="U67" s="66"/>
      <c r="V67" s="339" t="s">
        <v>290</v>
      </c>
      <c r="W67" s="340" t="s">
        <v>290</v>
      </c>
      <c r="X67" s="66"/>
      <c r="Y67" s="350" t="s">
        <v>290</v>
      </c>
      <c r="Z67" s="66"/>
      <c r="AA67" s="327" t="s">
        <v>290</v>
      </c>
      <c r="AB67" s="328" t="s">
        <v>290</v>
      </c>
      <c r="AC67" s="66"/>
      <c r="AD67" s="333" t="s">
        <v>290</v>
      </c>
      <c r="AE67" s="334" t="s">
        <v>290</v>
      </c>
      <c r="AF67" s="66"/>
      <c r="AG67" s="339" t="s">
        <v>290</v>
      </c>
      <c r="AH67" s="340" t="s">
        <v>290</v>
      </c>
      <c r="AI67" s="66"/>
      <c r="AJ67" s="350" t="s">
        <v>290</v>
      </c>
      <c r="AK67" s="66"/>
      <c r="AL67" s="327" t="s">
        <v>290</v>
      </c>
      <c r="AM67" s="328" t="s">
        <v>290</v>
      </c>
      <c r="AN67" s="66"/>
      <c r="AO67" s="333" t="s">
        <v>290</v>
      </c>
      <c r="AP67" s="334" t="s">
        <v>290</v>
      </c>
      <c r="AQ67" s="66"/>
      <c r="AR67" s="339" t="s">
        <v>290</v>
      </c>
      <c r="AS67" s="340" t="s">
        <v>290</v>
      </c>
      <c r="AT67" s="66"/>
      <c r="AU67" s="350" t="s">
        <v>290</v>
      </c>
      <c r="AV67" s="66"/>
      <c r="AW67" s="327" t="s">
        <v>290</v>
      </c>
      <c r="AX67" s="328" t="s">
        <v>290</v>
      </c>
      <c r="AY67" s="66"/>
      <c r="AZ67" s="333" t="s">
        <v>290</v>
      </c>
      <c r="BA67" s="334" t="s">
        <v>290</v>
      </c>
      <c r="BB67" s="66"/>
      <c r="BC67" s="339" t="s">
        <v>290</v>
      </c>
      <c r="BD67" s="340" t="s">
        <v>290</v>
      </c>
      <c r="BE67" s="66"/>
      <c r="BF67" s="350" t="s">
        <v>290</v>
      </c>
      <c r="BG67" s="66"/>
      <c r="BH67" s="384"/>
      <c r="BI67" s="66"/>
    </row>
    <row r="68" spans="1:61" x14ac:dyDescent="0.25">
      <c r="A68" s="384"/>
      <c r="B68" s="66"/>
      <c r="C68" s="378" t="s">
        <v>290</v>
      </c>
      <c r="D68" s="316" t="s">
        <v>290</v>
      </c>
      <c r="E68" s="356" t="s">
        <v>290</v>
      </c>
      <c r="F68" s="356" t="s">
        <v>290</v>
      </c>
      <c r="G68" s="317" t="s">
        <v>290</v>
      </c>
      <c r="H68" s="136"/>
      <c r="I68" s="321" t="s">
        <v>290</v>
      </c>
      <c r="J68" s="66"/>
      <c r="K68" s="66"/>
      <c r="L68" s="321" t="s">
        <v>290</v>
      </c>
      <c r="M68" s="324" t="s">
        <v>290</v>
      </c>
      <c r="N68" s="317" t="s">
        <v>290</v>
      </c>
      <c r="O68" s="66"/>
      <c r="P68" s="327" t="s">
        <v>290</v>
      </c>
      <c r="Q68" s="328" t="s">
        <v>290</v>
      </c>
      <c r="R68" s="66"/>
      <c r="S68" s="333" t="s">
        <v>290</v>
      </c>
      <c r="T68" s="334" t="s">
        <v>290</v>
      </c>
      <c r="U68" s="66"/>
      <c r="V68" s="339" t="s">
        <v>290</v>
      </c>
      <c r="W68" s="340" t="s">
        <v>290</v>
      </c>
      <c r="X68" s="66"/>
      <c r="Y68" s="350" t="s">
        <v>290</v>
      </c>
      <c r="Z68" s="66"/>
      <c r="AA68" s="327" t="s">
        <v>290</v>
      </c>
      <c r="AB68" s="328" t="s">
        <v>290</v>
      </c>
      <c r="AC68" s="66"/>
      <c r="AD68" s="333" t="s">
        <v>290</v>
      </c>
      <c r="AE68" s="334" t="s">
        <v>290</v>
      </c>
      <c r="AF68" s="66"/>
      <c r="AG68" s="339" t="s">
        <v>290</v>
      </c>
      <c r="AH68" s="340" t="s">
        <v>290</v>
      </c>
      <c r="AI68" s="66"/>
      <c r="AJ68" s="350" t="s">
        <v>290</v>
      </c>
      <c r="AK68" s="66"/>
      <c r="AL68" s="327" t="s">
        <v>290</v>
      </c>
      <c r="AM68" s="328" t="s">
        <v>290</v>
      </c>
      <c r="AN68" s="66"/>
      <c r="AO68" s="333" t="s">
        <v>290</v>
      </c>
      <c r="AP68" s="334" t="s">
        <v>290</v>
      </c>
      <c r="AQ68" s="66"/>
      <c r="AR68" s="339" t="s">
        <v>290</v>
      </c>
      <c r="AS68" s="340" t="s">
        <v>290</v>
      </c>
      <c r="AT68" s="66"/>
      <c r="AU68" s="350" t="s">
        <v>290</v>
      </c>
      <c r="AV68" s="66"/>
      <c r="AW68" s="327" t="s">
        <v>290</v>
      </c>
      <c r="AX68" s="328" t="s">
        <v>290</v>
      </c>
      <c r="AY68" s="66"/>
      <c r="AZ68" s="333" t="s">
        <v>290</v>
      </c>
      <c r="BA68" s="334" t="s">
        <v>290</v>
      </c>
      <c r="BB68" s="66"/>
      <c r="BC68" s="339" t="s">
        <v>290</v>
      </c>
      <c r="BD68" s="340" t="s">
        <v>290</v>
      </c>
      <c r="BE68" s="66"/>
      <c r="BF68" s="350" t="s">
        <v>290</v>
      </c>
      <c r="BG68" s="66"/>
      <c r="BH68" s="384"/>
      <c r="BI68" s="66"/>
    </row>
    <row r="69" spans="1:61" x14ac:dyDescent="0.25">
      <c r="A69" s="384"/>
      <c r="B69" s="66"/>
      <c r="C69" s="378" t="s">
        <v>290</v>
      </c>
      <c r="D69" s="316" t="s">
        <v>290</v>
      </c>
      <c r="E69" s="356" t="s">
        <v>290</v>
      </c>
      <c r="F69" s="356" t="s">
        <v>290</v>
      </c>
      <c r="G69" s="317" t="s">
        <v>290</v>
      </c>
      <c r="H69" s="136"/>
      <c r="I69" s="321" t="s">
        <v>290</v>
      </c>
      <c r="J69" s="66"/>
      <c r="K69" s="66"/>
      <c r="L69" s="321" t="s">
        <v>290</v>
      </c>
      <c r="M69" s="324" t="s">
        <v>290</v>
      </c>
      <c r="N69" s="317" t="s">
        <v>290</v>
      </c>
      <c r="O69" s="66"/>
      <c r="P69" s="327" t="s">
        <v>290</v>
      </c>
      <c r="Q69" s="328" t="s">
        <v>290</v>
      </c>
      <c r="R69" s="66"/>
      <c r="S69" s="333" t="s">
        <v>290</v>
      </c>
      <c r="T69" s="334" t="s">
        <v>290</v>
      </c>
      <c r="U69" s="66"/>
      <c r="V69" s="339" t="s">
        <v>290</v>
      </c>
      <c r="W69" s="340" t="s">
        <v>290</v>
      </c>
      <c r="X69" s="66"/>
      <c r="Y69" s="350" t="s">
        <v>290</v>
      </c>
      <c r="Z69" s="66"/>
      <c r="AA69" s="327" t="s">
        <v>290</v>
      </c>
      <c r="AB69" s="328" t="s">
        <v>290</v>
      </c>
      <c r="AC69" s="66"/>
      <c r="AD69" s="333" t="s">
        <v>290</v>
      </c>
      <c r="AE69" s="334" t="s">
        <v>290</v>
      </c>
      <c r="AF69" s="66"/>
      <c r="AG69" s="339" t="s">
        <v>290</v>
      </c>
      <c r="AH69" s="340" t="s">
        <v>290</v>
      </c>
      <c r="AI69" s="66"/>
      <c r="AJ69" s="350" t="s">
        <v>290</v>
      </c>
      <c r="AK69" s="66"/>
      <c r="AL69" s="327" t="s">
        <v>290</v>
      </c>
      <c r="AM69" s="328" t="s">
        <v>290</v>
      </c>
      <c r="AN69" s="66"/>
      <c r="AO69" s="333" t="s">
        <v>290</v>
      </c>
      <c r="AP69" s="334" t="s">
        <v>290</v>
      </c>
      <c r="AQ69" s="66"/>
      <c r="AR69" s="339" t="s">
        <v>290</v>
      </c>
      <c r="AS69" s="340" t="s">
        <v>290</v>
      </c>
      <c r="AT69" s="66"/>
      <c r="AU69" s="350" t="s">
        <v>290</v>
      </c>
      <c r="AV69" s="66"/>
      <c r="AW69" s="327" t="s">
        <v>290</v>
      </c>
      <c r="AX69" s="328" t="s">
        <v>290</v>
      </c>
      <c r="AY69" s="66"/>
      <c r="AZ69" s="333" t="s">
        <v>290</v>
      </c>
      <c r="BA69" s="334" t="s">
        <v>290</v>
      </c>
      <c r="BB69" s="66"/>
      <c r="BC69" s="339" t="s">
        <v>290</v>
      </c>
      <c r="BD69" s="340" t="s">
        <v>290</v>
      </c>
      <c r="BE69" s="66"/>
      <c r="BF69" s="350" t="s">
        <v>290</v>
      </c>
      <c r="BG69" s="66"/>
      <c r="BH69" s="384"/>
      <c r="BI69" s="66"/>
    </row>
    <row r="70" spans="1:61" x14ac:dyDescent="0.25">
      <c r="A70" s="384"/>
      <c r="B70" s="66"/>
      <c r="C70" s="378" t="s">
        <v>290</v>
      </c>
      <c r="D70" s="316" t="s">
        <v>290</v>
      </c>
      <c r="E70" s="356" t="s">
        <v>290</v>
      </c>
      <c r="F70" s="356" t="s">
        <v>290</v>
      </c>
      <c r="G70" s="317" t="s">
        <v>290</v>
      </c>
      <c r="H70" s="136"/>
      <c r="I70" s="321" t="s">
        <v>290</v>
      </c>
      <c r="J70" s="66"/>
      <c r="K70" s="66"/>
      <c r="L70" s="321" t="s">
        <v>290</v>
      </c>
      <c r="M70" s="324" t="s">
        <v>290</v>
      </c>
      <c r="N70" s="317" t="s">
        <v>290</v>
      </c>
      <c r="O70" s="66"/>
      <c r="P70" s="327" t="s">
        <v>290</v>
      </c>
      <c r="Q70" s="328" t="s">
        <v>290</v>
      </c>
      <c r="R70" s="66"/>
      <c r="S70" s="333" t="s">
        <v>290</v>
      </c>
      <c r="T70" s="334" t="s">
        <v>290</v>
      </c>
      <c r="U70" s="66"/>
      <c r="V70" s="339" t="s">
        <v>290</v>
      </c>
      <c r="W70" s="340" t="s">
        <v>290</v>
      </c>
      <c r="X70" s="66"/>
      <c r="Y70" s="350" t="s">
        <v>290</v>
      </c>
      <c r="Z70" s="66"/>
      <c r="AA70" s="327" t="s">
        <v>290</v>
      </c>
      <c r="AB70" s="328" t="s">
        <v>290</v>
      </c>
      <c r="AC70" s="66"/>
      <c r="AD70" s="333" t="s">
        <v>290</v>
      </c>
      <c r="AE70" s="334" t="s">
        <v>290</v>
      </c>
      <c r="AF70" s="66"/>
      <c r="AG70" s="339" t="s">
        <v>290</v>
      </c>
      <c r="AH70" s="340" t="s">
        <v>290</v>
      </c>
      <c r="AI70" s="66"/>
      <c r="AJ70" s="350" t="s">
        <v>290</v>
      </c>
      <c r="AK70" s="66"/>
      <c r="AL70" s="327" t="s">
        <v>290</v>
      </c>
      <c r="AM70" s="328" t="s">
        <v>290</v>
      </c>
      <c r="AN70" s="66"/>
      <c r="AO70" s="333" t="s">
        <v>290</v>
      </c>
      <c r="AP70" s="334" t="s">
        <v>290</v>
      </c>
      <c r="AQ70" s="66"/>
      <c r="AR70" s="339" t="s">
        <v>290</v>
      </c>
      <c r="AS70" s="340" t="s">
        <v>290</v>
      </c>
      <c r="AT70" s="66"/>
      <c r="AU70" s="350" t="s">
        <v>290</v>
      </c>
      <c r="AV70" s="66"/>
      <c r="AW70" s="327" t="s">
        <v>290</v>
      </c>
      <c r="AX70" s="328" t="s">
        <v>290</v>
      </c>
      <c r="AY70" s="66"/>
      <c r="AZ70" s="333" t="s">
        <v>290</v>
      </c>
      <c r="BA70" s="334" t="s">
        <v>290</v>
      </c>
      <c r="BB70" s="66"/>
      <c r="BC70" s="339" t="s">
        <v>290</v>
      </c>
      <c r="BD70" s="340" t="s">
        <v>290</v>
      </c>
      <c r="BE70" s="66"/>
      <c r="BF70" s="350" t="s">
        <v>290</v>
      </c>
      <c r="BG70" s="66"/>
      <c r="BH70" s="384"/>
      <c r="BI70" s="66"/>
    </row>
    <row r="71" spans="1:61" x14ac:dyDescent="0.25">
      <c r="A71" s="384"/>
      <c r="B71" s="66"/>
      <c r="C71" s="378" t="s">
        <v>290</v>
      </c>
      <c r="D71" s="316" t="s">
        <v>290</v>
      </c>
      <c r="E71" s="356" t="s">
        <v>290</v>
      </c>
      <c r="F71" s="356" t="s">
        <v>290</v>
      </c>
      <c r="G71" s="317" t="s">
        <v>290</v>
      </c>
      <c r="H71" s="136"/>
      <c r="I71" s="321" t="s">
        <v>290</v>
      </c>
      <c r="J71" s="66"/>
      <c r="K71" s="66"/>
      <c r="L71" s="321" t="s">
        <v>290</v>
      </c>
      <c r="M71" s="324" t="s">
        <v>290</v>
      </c>
      <c r="N71" s="317" t="s">
        <v>290</v>
      </c>
      <c r="O71" s="66"/>
      <c r="P71" s="327" t="s">
        <v>290</v>
      </c>
      <c r="Q71" s="328" t="s">
        <v>290</v>
      </c>
      <c r="R71" s="66"/>
      <c r="S71" s="333" t="s">
        <v>290</v>
      </c>
      <c r="T71" s="334" t="s">
        <v>290</v>
      </c>
      <c r="U71" s="66"/>
      <c r="V71" s="339" t="s">
        <v>290</v>
      </c>
      <c r="W71" s="340" t="s">
        <v>290</v>
      </c>
      <c r="X71" s="66"/>
      <c r="Y71" s="350" t="s">
        <v>290</v>
      </c>
      <c r="Z71" s="66"/>
      <c r="AA71" s="327" t="s">
        <v>290</v>
      </c>
      <c r="AB71" s="328" t="s">
        <v>290</v>
      </c>
      <c r="AC71" s="66"/>
      <c r="AD71" s="333" t="s">
        <v>290</v>
      </c>
      <c r="AE71" s="334" t="s">
        <v>290</v>
      </c>
      <c r="AF71" s="66"/>
      <c r="AG71" s="339" t="s">
        <v>290</v>
      </c>
      <c r="AH71" s="340" t="s">
        <v>290</v>
      </c>
      <c r="AI71" s="66"/>
      <c r="AJ71" s="350" t="s">
        <v>290</v>
      </c>
      <c r="AK71" s="66"/>
      <c r="AL71" s="327" t="s">
        <v>290</v>
      </c>
      <c r="AM71" s="328" t="s">
        <v>290</v>
      </c>
      <c r="AN71" s="66"/>
      <c r="AO71" s="333" t="s">
        <v>290</v>
      </c>
      <c r="AP71" s="334" t="s">
        <v>290</v>
      </c>
      <c r="AQ71" s="66"/>
      <c r="AR71" s="339" t="s">
        <v>290</v>
      </c>
      <c r="AS71" s="340" t="s">
        <v>290</v>
      </c>
      <c r="AT71" s="66"/>
      <c r="AU71" s="350" t="s">
        <v>290</v>
      </c>
      <c r="AV71" s="66"/>
      <c r="AW71" s="327" t="s">
        <v>290</v>
      </c>
      <c r="AX71" s="328" t="s">
        <v>290</v>
      </c>
      <c r="AY71" s="66"/>
      <c r="AZ71" s="333" t="s">
        <v>290</v>
      </c>
      <c r="BA71" s="334" t="s">
        <v>290</v>
      </c>
      <c r="BB71" s="66"/>
      <c r="BC71" s="339" t="s">
        <v>290</v>
      </c>
      <c r="BD71" s="340" t="s">
        <v>290</v>
      </c>
      <c r="BE71" s="66"/>
      <c r="BF71" s="350" t="s">
        <v>290</v>
      </c>
      <c r="BG71" s="66"/>
      <c r="BH71" s="384"/>
      <c r="BI71" s="66"/>
    </row>
    <row r="72" spans="1:61" x14ac:dyDescent="0.25">
      <c r="A72" s="384"/>
      <c r="B72" s="66"/>
      <c r="C72" s="378" t="s">
        <v>290</v>
      </c>
      <c r="D72" s="316" t="s">
        <v>290</v>
      </c>
      <c r="E72" s="356" t="s">
        <v>290</v>
      </c>
      <c r="F72" s="356" t="s">
        <v>290</v>
      </c>
      <c r="G72" s="317" t="s">
        <v>290</v>
      </c>
      <c r="H72" s="136"/>
      <c r="I72" s="321" t="s">
        <v>290</v>
      </c>
      <c r="J72" s="66"/>
      <c r="K72" s="66"/>
      <c r="L72" s="321" t="s">
        <v>290</v>
      </c>
      <c r="M72" s="324" t="s">
        <v>290</v>
      </c>
      <c r="N72" s="317" t="s">
        <v>290</v>
      </c>
      <c r="O72" s="66"/>
      <c r="P72" s="327" t="s">
        <v>290</v>
      </c>
      <c r="Q72" s="328" t="s">
        <v>290</v>
      </c>
      <c r="R72" s="66"/>
      <c r="S72" s="333" t="s">
        <v>290</v>
      </c>
      <c r="T72" s="334" t="s">
        <v>290</v>
      </c>
      <c r="U72" s="66"/>
      <c r="V72" s="339" t="s">
        <v>290</v>
      </c>
      <c r="W72" s="340" t="s">
        <v>290</v>
      </c>
      <c r="X72" s="66"/>
      <c r="Y72" s="350" t="s">
        <v>290</v>
      </c>
      <c r="Z72" s="66"/>
      <c r="AA72" s="327" t="s">
        <v>290</v>
      </c>
      <c r="AB72" s="328" t="s">
        <v>290</v>
      </c>
      <c r="AC72" s="66"/>
      <c r="AD72" s="333" t="s">
        <v>290</v>
      </c>
      <c r="AE72" s="334" t="s">
        <v>290</v>
      </c>
      <c r="AF72" s="66"/>
      <c r="AG72" s="339" t="s">
        <v>290</v>
      </c>
      <c r="AH72" s="340" t="s">
        <v>290</v>
      </c>
      <c r="AI72" s="66"/>
      <c r="AJ72" s="350" t="s">
        <v>290</v>
      </c>
      <c r="AK72" s="66"/>
      <c r="AL72" s="327" t="s">
        <v>290</v>
      </c>
      <c r="AM72" s="328" t="s">
        <v>290</v>
      </c>
      <c r="AN72" s="66"/>
      <c r="AO72" s="333" t="s">
        <v>290</v>
      </c>
      <c r="AP72" s="334" t="s">
        <v>290</v>
      </c>
      <c r="AQ72" s="66"/>
      <c r="AR72" s="339" t="s">
        <v>290</v>
      </c>
      <c r="AS72" s="340" t="s">
        <v>290</v>
      </c>
      <c r="AT72" s="66"/>
      <c r="AU72" s="350" t="s">
        <v>290</v>
      </c>
      <c r="AV72" s="66"/>
      <c r="AW72" s="327" t="s">
        <v>290</v>
      </c>
      <c r="AX72" s="328" t="s">
        <v>290</v>
      </c>
      <c r="AY72" s="66"/>
      <c r="AZ72" s="333" t="s">
        <v>290</v>
      </c>
      <c r="BA72" s="334" t="s">
        <v>290</v>
      </c>
      <c r="BB72" s="66"/>
      <c r="BC72" s="339" t="s">
        <v>290</v>
      </c>
      <c r="BD72" s="340" t="s">
        <v>290</v>
      </c>
      <c r="BE72" s="66"/>
      <c r="BF72" s="350" t="s">
        <v>290</v>
      </c>
      <c r="BG72" s="66"/>
      <c r="BH72" s="384"/>
      <c r="BI72" s="66"/>
    </row>
    <row r="73" spans="1:61" x14ac:dyDescent="0.25">
      <c r="A73" s="384"/>
      <c r="B73" s="66"/>
      <c r="C73" s="378" t="s">
        <v>290</v>
      </c>
      <c r="D73" s="316" t="s">
        <v>290</v>
      </c>
      <c r="E73" s="356" t="s">
        <v>290</v>
      </c>
      <c r="F73" s="356" t="s">
        <v>290</v>
      </c>
      <c r="G73" s="317" t="s">
        <v>290</v>
      </c>
      <c r="H73" s="136"/>
      <c r="I73" s="321" t="s">
        <v>290</v>
      </c>
      <c r="J73" s="66"/>
      <c r="K73" s="66"/>
      <c r="L73" s="321" t="s">
        <v>290</v>
      </c>
      <c r="M73" s="324" t="s">
        <v>290</v>
      </c>
      <c r="N73" s="317" t="s">
        <v>290</v>
      </c>
      <c r="O73" s="66"/>
      <c r="P73" s="327" t="s">
        <v>290</v>
      </c>
      <c r="Q73" s="328" t="s">
        <v>290</v>
      </c>
      <c r="R73" s="66"/>
      <c r="S73" s="333" t="s">
        <v>290</v>
      </c>
      <c r="T73" s="334" t="s">
        <v>290</v>
      </c>
      <c r="U73" s="66"/>
      <c r="V73" s="339" t="s">
        <v>290</v>
      </c>
      <c r="W73" s="340" t="s">
        <v>290</v>
      </c>
      <c r="X73" s="66"/>
      <c r="Y73" s="350" t="s">
        <v>290</v>
      </c>
      <c r="Z73" s="66"/>
      <c r="AA73" s="327" t="s">
        <v>290</v>
      </c>
      <c r="AB73" s="328" t="s">
        <v>290</v>
      </c>
      <c r="AC73" s="66"/>
      <c r="AD73" s="333" t="s">
        <v>290</v>
      </c>
      <c r="AE73" s="334" t="s">
        <v>290</v>
      </c>
      <c r="AF73" s="66"/>
      <c r="AG73" s="339" t="s">
        <v>290</v>
      </c>
      <c r="AH73" s="340" t="s">
        <v>290</v>
      </c>
      <c r="AI73" s="66"/>
      <c r="AJ73" s="350" t="s">
        <v>290</v>
      </c>
      <c r="AK73" s="66"/>
      <c r="AL73" s="327" t="s">
        <v>290</v>
      </c>
      <c r="AM73" s="328" t="s">
        <v>290</v>
      </c>
      <c r="AN73" s="66"/>
      <c r="AO73" s="333" t="s">
        <v>290</v>
      </c>
      <c r="AP73" s="334" t="s">
        <v>290</v>
      </c>
      <c r="AQ73" s="66"/>
      <c r="AR73" s="339" t="s">
        <v>290</v>
      </c>
      <c r="AS73" s="340" t="s">
        <v>290</v>
      </c>
      <c r="AT73" s="66"/>
      <c r="AU73" s="350" t="s">
        <v>290</v>
      </c>
      <c r="AV73" s="66"/>
      <c r="AW73" s="327" t="s">
        <v>290</v>
      </c>
      <c r="AX73" s="328" t="s">
        <v>290</v>
      </c>
      <c r="AY73" s="66"/>
      <c r="AZ73" s="333" t="s">
        <v>290</v>
      </c>
      <c r="BA73" s="334" t="s">
        <v>290</v>
      </c>
      <c r="BB73" s="66"/>
      <c r="BC73" s="339" t="s">
        <v>290</v>
      </c>
      <c r="BD73" s="340" t="s">
        <v>290</v>
      </c>
      <c r="BE73" s="66"/>
      <c r="BF73" s="350" t="s">
        <v>290</v>
      </c>
      <c r="BG73" s="66"/>
      <c r="BH73" s="384"/>
      <c r="BI73" s="66"/>
    </row>
    <row r="74" spans="1:61" x14ac:dyDescent="0.25">
      <c r="A74" s="384"/>
      <c r="B74" s="66"/>
      <c r="C74" s="378" t="s">
        <v>290</v>
      </c>
      <c r="D74" s="316" t="s">
        <v>290</v>
      </c>
      <c r="E74" s="356" t="s">
        <v>290</v>
      </c>
      <c r="F74" s="356" t="s">
        <v>290</v>
      </c>
      <c r="G74" s="317" t="s">
        <v>290</v>
      </c>
      <c r="H74" s="136"/>
      <c r="I74" s="321" t="s">
        <v>290</v>
      </c>
      <c r="J74" s="66"/>
      <c r="K74" s="66"/>
      <c r="L74" s="321" t="s">
        <v>290</v>
      </c>
      <c r="M74" s="324" t="s">
        <v>290</v>
      </c>
      <c r="N74" s="317" t="s">
        <v>290</v>
      </c>
      <c r="O74" s="66"/>
      <c r="P74" s="327" t="s">
        <v>290</v>
      </c>
      <c r="Q74" s="328" t="s">
        <v>290</v>
      </c>
      <c r="R74" s="66"/>
      <c r="S74" s="333" t="s">
        <v>290</v>
      </c>
      <c r="T74" s="334" t="s">
        <v>290</v>
      </c>
      <c r="U74" s="66"/>
      <c r="V74" s="339" t="s">
        <v>290</v>
      </c>
      <c r="W74" s="340" t="s">
        <v>290</v>
      </c>
      <c r="X74" s="66"/>
      <c r="Y74" s="350" t="s">
        <v>290</v>
      </c>
      <c r="Z74" s="66"/>
      <c r="AA74" s="327" t="s">
        <v>290</v>
      </c>
      <c r="AB74" s="328" t="s">
        <v>290</v>
      </c>
      <c r="AC74" s="66"/>
      <c r="AD74" s="333" t="s">
        <v>290</v>
      </c>
      <c r="AE74" s="334" t="s">
        <v>290</v>
      </c>
      <c r="AF74" s="66"/>
      <c r="AG74" s="339" t="s">
        <v>290</v>
      </c>
      <c r="AH74" s="340" t="s">
        <v>290</v>
      </c>
      <c r="AI74" s="66"/>
      <c r="AJ74" s="350" t="s">
        <v>290</v>
      </c>
      <c r="AK74" s="66"/>
      <c r="AL74" s="327" t="s">
        <v>290</v>
      </c>
      <c r="AM74" s="328" t="s">
        <v>290</v>
      </c>
      <c r="AN74" s="66"/>
      <c r="AO74" s="333" t="s">
        <v>290</v>
      </c>
      <c r="AP74" s="334" t="s">
        <v>290</v>
      </c>
      <c r="AQ74" s="66"/>
      <c r="AR74" s="339" t="s">
        <v>290</v>
      </c>
      <c r="AS74" s="340" t="s">
        <v>290</v>
      </c>
      <c r="AT74" s="66"/>
      <c r="AU74" s="350" t="s">
        <v>290</v>
      </c>
      <c r="AV74" s="66"/>
      <c r="AW74" s="327" t="s">
        <v>290</v>
      </c>
      <c r="AX74" s="328" t="s">
        <v>290</v>
      </c>
      <c r="AY74" s="66"/>
      <c r="AZ74" s="333" t="s">
        <v>290</v>
      </c>
      <c r="BA74" s="334" t="s">
        <v>290</v>
      </c>
      <c r="BB74" s="66"/>
      <c r="BC74" s="339" t="s">
        <v>290</v>
      </c>
      <c r="BD74" s="340" t="s">
        <v>290</v>
      </c>
      <c r="BE74" s="66"/>
      <c r="BF74" s="350" t="s">
        <v>290</v>
      </c>
      <c r="BG74" s="66"/>
      <c r="BH74" s="384"/>
      <c r="BI74" s="66"/>
    </row>
    <row r="75" spans="1:61" x14ac:dyDescent="0.25">
      <c r="A75" s="384"/>
      <c r="B75" s="66"/>
      <c r="C75" s="378" t="s">
        <v>290</v>
      </c>
      <c r="D75" s="316" t="s">
        <v>290</v>
      </c>
      <c r="E75" s="356" t="s">
        <v>290</v>
      </c>
      <c r="F75" s="356" t="s">
        <v>290</v>
      </c>
      <c r="G75" s="317" t="s">
        <v>290</v>
      </c>
      <c r="H75" s="136"/>
      <c r="I75" s="321" t="s">
        <v>290</v>
      </c>
      <c r="J75" s="66"/>
      <c r="K75" s="66"/>
      <c r="L75" s="321" t="s">
        <v>290</v>
      </c>
      <c r="M75" s="324" t="s">
        <v>290</v>
      </c>
      <c r="N75" s="317" t="s">
        <v>290</v>
      </c>
      <c r="O75" s="66"/>
      <c r="P75" s="327" t="s">
        <v>290</v>
      </c>
      <c r="Q75" s="328" t="s">
        <v>290</v>
      </c>
      <c r="R75" s="66"/>
      <c r="S75" s="333" t="s">
        <v>290</v>
      </c>
      <c r="T75" s="334" t="s">
        <v>290</v>
      </c>
      <c r="U75" s="66"/>
      <c r="V75" s="339" t="s">
        <v>290</v>
      </c>
      <c r="W75" s="340" t="s">
        <v>290</v>
      </c>
      <c r="X75" s="66"/>
      <c r="Y75" s="350" t="s">
        <v>290</v>
      </c>
      <c r="Z75" s="66"/>
      <c r="AA75" s="327" t="s">
        <v>290</v>
      </c>
      <c r="AB75" s="328" t="s">
        <v>290</v>
      </c>
      <c r="AC75" s="66"/>
      <c r="AD75" s="333" t="s">
        <v>290</v>
      </c>
      <c r="AE75" s="334" t="s">
        <v>290</v>
      </c>
      <c r="AF75" s="66"/>
      <c r="AG75" s="339" t="s">
        <v>290</v>
      </c>
      <c r="AH75" s="340" t="s">
        <v>290</v>
      </c>
      <c r="AI75" s="66"/>
      <c r="AJ75" s="350" t="s">
        <v>290</v>
      </c>
      <c r="AK75" s="66"/>
      <c r="AL75" s="327" t="s">
        <v>290</v>
      </c>
      <c r="AM75" s="328" t="s">
        <v>290</v>
      </c>
      <c r="AN75" s="66"/>
      <c r="AO75" s="333" t="s">
        <v>290</v>
      </c>
      <c r="AP75" s="334" t="s">
        <v>290</v>
      </c>
      <c r="AQ75" s="66"/>
      <c r="AR75" s="339" t="s">
        <v>290</v>
      </c>
      <c r="AS75" s="340" t="s">
        <v>290</v>
      </c>
      <c r="AT75" s="66"/>
      <c r="AU75" s="350" t="s">
        <v>290</v>
      </c>
      <c r="AV75" s="66"/>
      <c r="AW75" s="327" t="s">
        <v>290</v>
      </c>
      <c r="AX75" s="328" t="s">
        <v>290</v>
      </c>
      <c r="AY75" s="66"/>
      <c r="AZ75" s="333" t="s">
        <v>290</v>
      </c>
      <c r="BA75" s="334" t="s">
        <v>290</v>
      </c>
      <c r="BB75" s="66"/>
      <c r="BC75" s="339" t="s">
        <v>290</v>
      </c>
      <c r="BD75" s="340" t="s">
        <v>290</v>
      </c>
      <c r="BE75" s="66"/>
      <c r="BF75" s="350" t="s">
        <v>290</v>
      </c>
      <c r="BG75" s="66"/>
      <c r="BH75" s="384"/>
      <c r="BI75" s="66"/>
    </row>
    <row r="76" spans="1:61" x14ac:dyDescent="0.25">
      <c r="A76" s="384"/>
      <c r="B76" s="66"/>
      <c r="C76" s="378" t="s">
        <v>290</v>
      </c>
      <c r="D76" s="316" t="s">
        <v>290</v>
      </c>
      <c r="E76" s="356" t="s">
        <v>290</v>
      </c>
      <c r="F76" s="356" t="s">
        <v>290</v>
      </c>
      <c r="G76" s="317" t="s">
        <v>290</v>
      </c>
      <c r="H76" s="136"/>
      <c r="I76" s="321" t="s">
        <v>290</v>
      </c>
      <c r="J76" s="66"/>
      <c r="K76" s="66"/>
      <c r="L76" s="321" t="s">
        <v>290</v>
      </c>
      <c r="M76" s="324" t="s">
        <v>290</v>
      </c>
      <c r="N76" s="317" t="s">
        <v>290</v>
      </c>
      <c r="O76" s="66"/>
      <c r="P76" s="327" t="s">
        <v>290</v>
      </c>
      <c r="Q76" s="328" t="s">
        <v>290</v>
      </c>
      <c r="R76" s="66"/>
      <c r="S76" s="333" t="s">
        <v>290</v>
      </c>
      <c r="T76" s="334" t="s">
        <v>290</v>
      </c>
      <c r="U76" s="66"/>
      <c r="V76" s="339" t="s">
        <v>290</v>
      </c>
      <c r="W76" s="340" t="s">
        <v>290</v>
      </c>
      <c r="X76" s="66"/>
      <c r="Y76" s="350" t="s">
        <v>290</v>
      </c>
      <c r="Z76" s="66"/>
      <c r="AA76" s="327" t="s">
        <v>290</v>
      </c>
      <c r="AB76" s="328" t="s">
        <v>290</v>
      </c>
      <c r="AC76" s="66"/>
      <c r="AD76" s="333" t="s">
        <v>290</v>
      </c>
      <c r="AE76" s="334" t="s">
        <v>290</v>
      </c>
      <c r="AF76" s="66"/>
      <c r="AG76" s="339" t="s">
        <v>290</v>
      </c>
      <c r="AH76" s="340" t="s">
        <v>290</v>
      </c>
      <c r="AI76" s="66"/>
      <c r="AJ76" s="350" t="s">
        <v>290</v>
      </c>
      <c r="AK76" s="66"/>
      <c r="AL76" s="327" t="s">
        <v>290</v>
      </c>
      <c r="AM76" s="328" t="s">
        <v>290</v>
      </c>
      <c r="AN76" s="66"/>
      <c r="AO76" s="333" t="s">
        <v>290</v>
      </c>
      <c r="AP76" s="334" t="s">
        <v>290</v>
      </c>
      <c r="AQ76" s="66"/>
      <c r="AR76" s="339" t="s">
        <v>290</v>
      </c>
      <c r="AS76" s="340" t="s">
        <v>290</v>
      </c>
      <c r="AT76" s="66"/>
      <c r="AU76" s="350" t="s">
        <v>290</v>
      </c>
      <c r="AV76" s="66"/>
      <c r="AW76" s="327" t="s">
        <v>290</v>
      </c>
      <c r="AX76" s="328" t="s">
        <v>290</v>
      </c>
      <c r="AY76" s="66"/>
      <c r="AZ76" s="333" t="s">
        <v>290</v>
      </c>
      <c r="BA76" s="334" t="s">
        <v>290</v>
      </c>
      <c r="BB76" s="66"/>
      <c r="BC76" s="339" t="s">
        <v>290</v>
      </c>
      <c r="BD76" s="340" t="s">
        <v>290</v>
      </c>
      <c r="BE76" s="66"/>
      <c r="BF76" s="350" t="s">
        <v>290</v>
      </c>
      <c r="BG76" s="66"/>
      <c r="BH76" s="384"/>
      <c r="BI76" s="66"/>
    </row>
    <row r="77" spans="1:61" x14ac:dyDescent="0.25">
      <c r="A77" s="384"/>
      <c r="B77" s="66"/>
      <c r="C77" s="378" t="s">
        <v>290</v>
      </c>
      <c r="D77" s="316" t="s">
        <v>290</v>
      </c>
      <c r="E77" s="356" t="s">
        <v>290</v>
      </c>
      <c r="F77" s="356" t="s">
        <v>290</v>
      </c>
      <c r="G77" s="317" t="s">
        <v>290</v>
      </c>
      <c r="H77" s="136"/>
      <c r="I77" s="321" t="s">
        <v>290</v>
      </c>
      <c r="J77" s="66"/>
      <c r="K77" s="66"/>
      <c r="L77" s="321" t="s">
        <v>290</v>
      </c>
      <c r="M77" s="324" t="s">
        <v>290</v>
      </c>
      <c r="N77" s="317" t="s">
        <v>290</v>
      </c>
      <c r="O77" s="66"/>
      <c r="P77" s="327" t="s">
        <v>290</v>
      </c>
      <c r="Q77" s="328" t="s">
        <v>290</v>
      </c>
      <c r="R77" s="66"/>
      <c r="S77" s="333" t="s">
        <v>290</v>
      </c>
      <c r="T77" s="334" t="s">
        <v>290</v>
      </c>
      <c r="U77" s="66"/>
      <c r="V77" s="339" t="s">
        <v>290</v>
      </c>
      <c r="W77" s="340" t="s">
        <v>290</v>
      </c>
      <c r="X77" s="66"/>
      <c r="Y77" s="350" t="s">
        <v>290</v>
      </c>
      <c r="Z77" s="66"/>
      <c r="AA77" s="327" t="s">
        <v>290</v>
      </c>
      <c r="AB77" s="328" t="s">
        <v>290</v>
      </c>
      <c r="AC77" s="66"/>
      <c r="AD77" s="333" t="s">
        <v>290</v>
      </c>
      <c r="AE77" s="334" t="s">
        <v>290</v>
      </c>
      <c r="AF77" s="66"/>
      <c r="AG77" s="339" t="s">
        <v>290</v>
      </c>
      <c r="AH77" s="340" t="s">
        <v>290</v>
      </c>
      <c r="AI77" s="66"/>
      <c r="AJ77" s="350" t="s">
        <v>290</v>
      </c>
      <c r="AK77" s="66"/>
      <c r="AL77" s="327" t="s">
        <v>290</v>
      </c>
      <c r="AM77" s="328" t="s">
        <v>290</v>
      </c>
      <c r="AN77" s="66"/>
      <c r="AO77" s="333" t="s">
        <v>290</v>
      </c>
      <c r="AP77" s="334" t="s">
        <v>290</v>
      </c>
      <c r="AQ77" s="66"/>
      <c r="AR77" s="339" t="s">
        <v>290</v>
      </c>
      <c r="AS77" s="340" t="s">
        <v>290</v>
      </c>
      <c r="AT77" s="66"/>
      <c r="AU77" s="350" t="s">
        <v>290</v>
      </c>
      <c r="AV77" s="66"/>
      <c r="AW77" s="327" t="s">
        <v>290</v>
      </c>
      <c r="AX77" s="328" t="s">
        <v>290</v>
      </c>
      <c r="AY77" s="66"/>
      <c r="AZ77" s="333" t="s">
        <v>290</v>
      </c>
      <c r="BA77" s="334" t="s">
        <v>290</v>
      </c>
      <c r="BB77" s="66"/>
      <c r="BC77" s="339" t="s">
        <v>290</v>
      </c>
      <c r="BD77" s="340" t="s">
        <v>290</v>
      </c>
      <c r="BE77" s="66"/>
      <c r="BF77" s="350" t="s">
        <v>290</v>
      </c>
      <c r="BG77" s="66"/>
      <c r="BH77" s="384"/>
      <c r="BI77" s="66"/>
    </row>
    <row r="78" spans="1:61" x14ac:dyDescent="0.25">
      <c r="A78" s="384"/>
      <c r="B78" s="66"/>
      <c r="C78" s="378" t="s">
        <v>290</v>
      </c>
      <c r="D78" s="316" t="s">
        <v>290</v>
      </c>
      <c r="E78" s="356" t="s">
        <v>290</v>
      </c>
      <c r="F78" s="356" t="s">
        <v>290</v>
      </c>
      <c r="G78" s="317" t="s">
        <v>290</v>
      </c>
      <c r="H78" s="136"/>
      <c r="I78" s="321" t="s">
        <v>290</v>
      </c>
      <c r="J78" s="66"/>
      <c r="K78" s="66"/>
      <c r="L78" s="321" t="s">
        <v>290</v>
      </c>
      <c r="M78" s="324" t="s">
        <v>290</v>
      </c>
      <c r="N78" s="317" t="s">
        <v>290</v>
      </c>
      <c r="O78" s="66"/>
      <c r="P78" s="327" t="s">
        <v>290</v>
      </c>
      <c r="Q78" s="328" t="s">
        <v>290</v>
      </c>
      <c r="R78" s="66"/>
      <c r="S78" s="333" t="s">
        <v>290</v>
      </c>
      <c r="T78" s="334" t="s">
        <v>290</v>
      </c>
      <c r="U78" s="66"/>
      <c r="V78" s="339" t="s">
        <v>290</v>
      </c>
      <c r="W78" s="340" t="s">
        <v>290</v>
      </c>
      <c r="X78" s="66"/>
      <c r="Y78" s="350" t="s">
        <v>290</v>
      </c>
      <c r="Z78" s="66"/>
      <c r="AA78" s="327" t="s">
        <v>290</v>
      </c>
      <c r="AB78" s="328" t="s">
        <v>290</v>
      </c>
      <c r="AC78" s="66"/>
      <c r="AD78" s="333" t="s">
        <v>290</v>
      </c>
      <c r="AE78" s="334" t="s">
        <v>290</v>
      </c>
      <c r="AF78" s="66"/>
      <c r="AG78" s="339" t="s">
        <v>290</v>
      </c>
      <c r="AH78" s="340" t="s">
        <v>290</v>
      </c>
      <c r="AI78" s="66"/>
      <c r="AJ78" s="350" t="s">
        <v>290</v>
      </c>
      <c r="AK78" s="66"/>
      <c r="AL78" s="327" t="s">
        <v>290</v>
      </c>
      <c r="AM78" s="328" t="s">
        <v>290</v>
      </c>
      <c r="AN78" s="66"/>
      <c r="AO78" s="333" t="s">
        <v>290</v>
      </c>
      <c r="AP78" s="334" t="s">
        <v>290</v>
      </c>
      <c r="AQ78" s="66"/>
      <c r="AR78" s="339" t="s">
        <v>290</v>
      </c>
      <c r="AS78" s="340" t="s">
        <v>290</v>
      </c>
      <c r="AT78" s="66"/>
      <c r="AU78" s="350" t="s">
        <v>290</v>
      </c>
      <c r="AV78" s="66"/>
      <c r="AW78" s="327" t="s">
        <v>290</v>
      </c>
      <c r="AX78" s="328" t="s">
        <v>290</v>
      </c>
      <c r="AY78" s="66"/>
      <c r="AZ78" s="333" t="s">
        <v>290</v>
      </c>
      <c r="BA78" s="334" t="s">
        <v>290</v>
      </c>
      <c r="BB78" s="66"/>
      <c r="BC78" s="339" t="s">
        <v>290</v>
      </c>
      <c r="BD78" s="340" t="s">
        <v>290</v>
      </c>
      <c r="BE78" s="66"/>
      <c r="BF78" s="350" t="s">
        <v>290</v>
      </c>
      <c r="BG78" s="66"/>
      <c r="BH78" s="384"/>
      <c r="BI78" s="66"/>
    </row>
    <row r="79" spans="1:61" x14ac:dyDescent="0.25">
      <c r="A79" s="384"/>
      <c r="B79" s="66"/>
      <c r="C79" s="378" t="s">
        <v>290</v>
      </c>
      <c r="D79" s="316" t="s">
        <v>290</v>
      </c>
      <c r="E79" s="356" t="s">
        <v>290</v>
      </c>
      <c r="F79" s="356" t="s">
        <v>290</v>
      </c>
      <c r="G79" s="317" t="s">
        <v>290</v>
      </c>
      <c r="H79" s="136"/>
      <c r="I79" s="321" t="s">
        <v>290</v>
      </c>
      <c r="J79" s="66"/>
      <c r="K79" s="66"/>
      <c r="L79" s="321" t="s">
        <v>290</v>
      </c>
      <c r="M79" s="324" t="s">
        <v>290</v>
      </c>
      <c r="N79" s="317" t="s">
        <v>290</v>
      </c>
      <c r="O79" s="66"/>
      <c r="P79" s="327" t="s">
        <v>290</v>
      </c>
      <c r="Q79" s="328" t="s">
        <v>290</v>
      </c>
      <c r="R79" s="66"/>
      <c r="S79" s="333" t="s">
        <v>290</v>
      </c>
      <c r="T79" s="334" t="s">
        <v>290</v>
      </c>
      <c r="U79" s="66"/>
      <c r="V79" s="339" t="s">
        <v>290</v>
      </c>
      <c r="W79" s="340" t="s">
        <v>290</v>
      </c>
      <c r="X79" s="66"/>
      <c r="Y79" s="350" t="s">
        <v>290</v>
      </c>
      <c r="Z79" s="66"/>
      <c r="AA79" s="327" t="s">
        <v>290</v>
      </c>
      <c r="AB79" s="328" t="s">
        <v>290</v>
      </c>
      <c r="AC79" s="66"/>
      <c r="AD79" s="333" t="s">
        <v>290</v>
      </c>
      <c r="AE79" s="334" t="s">
        <v>290</v>
      </c>
      <c r="AF79" s="66"/>
      <c r="AG79" s="339" t="s">
        <v>290</v>
      </c>
      <c r="AH79" s="340" t="s">
        <v>290</v>
      </c>
      <c r="AI79" s="66"/>
      <c r="AJ79" s="350" t="s">
        <v>290</v>
      </c>
      <c r="AK79" s="66"/>
      <c r="AL79" s="327" t="s">
        <v>290</v>
      </c>
      <c r="AM79" s="328" t="s">
        <v>290</v>
      </c>
      <c r="AN79" s="66"/>
      <c r="AO79" s="333" t="s">
        <v>290</v>
      </c>
      <c r="AP79" s="334" t="s">
        <v>290</v>
      </c>
      <c r="AQ79" s="66"/>
      <c r="AR79" s="339" t="s">
        <v>290</v>
      </c>
      <c r="AS79" s="340" t="s">
        <v>290</v>
      </c>
      <c r="AT79" s="66"/>
      <c r="AU79" s="350" t="s">
        <v>290</v>
      </c>
      <c r="AV79" s="66"/>
      <c r="AW79" s="327" t="s">
        <v>290</v>
      </c>
      <c r="AX79" s="328" t="s">
        <v>290</v>
      </c>
      <c r="AY79" s="66"/>
      <c r="AZ79" s="333" t="s">
        <v>290</v>
      </c>
      <c r="BA79" s="334" t="s">
        <v>290</v>
      </c>
      <c r="BB79" s="66"/>
      <c r="BC79" s="339" t="s">
        <v>290</v>
      </c>
      <c r="BD79" s="340" t="s">
        <v>290</v>
      </c>
      <c r="BE79" s="66"/>
      <c r="BF79" s="350" t="s">
        <v>290</v>
      </c>
      <c r="BG79" s="66"/>
      <c r="BH79" s="384"/>
      <c r="BI79" s="66"/>
    </row>
    <row r="80" spans="1:61" x14ac:dyDescent="0.25">
      <c r="A80" s="384"/>
      <c r="B80" s="66"/>
      <c r="C80" s="378" t="s">
        <v>290</v>
      </c>
      <c r="D80" s="316" t="s">
        <v>290</v>
      </c>
      <c r="E80" s="356" t="s">
        <v>290</v>
      </c>
      <c r="F80" s="356" t="s">
        <v>290</v>
      </c>
      <c r="G80" s="317" t="s">
        <v>290</v>
      </c>
      <c r="H80" s="136"/>
      <c r="I80" s="321" t="s">
        <v>290</v>
      </c>
      <c r="J80" s="66"/>
      <c r="K80" s="66"/>
      <c r="L80" s="321" t="s">
        <v>290</v>
      </c>
      <c r="M80" s="324" t="s">
        <v>290</v>
      </c>
      <c r="N80" s="317" t="s">
        <v>290</v>
      </c>
      <c r="O80" s="66"/>
      <c r="P80" s="327" t="s">
        <v>290</v>
      </c>
      <c r="Q80" s="328" t="s">
        <v>290</v>
      </c>
      <c r="R80" s="66"/>
      <c r="S80" s="333" t="s">
        <v>290</v>
      </c>
      <c r="T80" s="334" t="s">
        <v>290</v>
      </c>
      <c r="U80" s="66"/>
      <c r="V80" s="339" t="s">
        <v>290</v>
      </c>
      <c r="W80" s="340" t="s">
        <v>290</v>
      </c>
      <c r="X80" s="66"/>
      <c r="Y80" s="350" t="s">
        <v>290</v>
      </c>
      <c r="Z80" s="66"/>
      <c r="AA80" s="327" t="s">
        <v>290</v>
      </c>
      <c r="AB80" s="328" t="s">
        <v>290</v>
      </c>
      <c r="AC80" s="66"/>
      <c r="AD80" s="333" t="s">
        <v>290</v>
      </c>
      <c r="AE80" s="334" t="s">
        <v>290</v>
      </c>
      <c r="AF80" s="66"/>
      <c r="AG80" s="339" t="s">
        <v>290</v>
      </c>
      <c r="AH80" s="340" t="s">
        <v>290</v>
      </c>
      <c r="AI80" s="66"/>
      <c r="AJ80" s="350" t="s">
        <v>290</v>
      </c>
      <c r="AK80" s="66"/>
      <c r="AL80" s="327" t="s">
        <v>290</v>
      </c>
      <c r="AM80" s="328" t="s">
        <v>290</v>
      </c>
      <c r="AN80" s="66"/>
      <c r="AO80" s="333" t="s">
        <v>290</v>
      </c>
      <c r="AP80" s="334" t="s">
        <v>290</v>
      </c>
      <c r="AQ80" s="66"/>
      <c r="AR80" s="339" t="s">
        <v>290</v>
      </c>
      <c r="AS80" s="340" t="s">
        <v>290</v>
      </c>
      <c r="AT80" s="66"/>
      <c r="AU80" s="350" t="s">
        <v>290</v>
      </c>
      <c r="AV80" s="66"/>
      <c r="AW80" s="327" t="s">
        <v>290</v>
      </c>
      <c r="AX80" s="328" t="s">
        <v>290</v>
      </c>
      <c r="AY80" s="66"/>
      <c r="AZ80" s="333" t="s">
        <v>290</v>
      </c>
      <c r="BA80" s="334" t="s">
        <v>290</v>
      </c>
      <c r="BB80" s="66"/>
      <c r="BC80" s="339" t="s">
        <v>290</v>
      </c>
      <c r="BD80" s="340" t="s">
        <v>290</v>
      </c>
      <c r="BE80" s="66"/>
      <c r="BF80" s="350" t="s">
        <v>290</v>
      </c>
      <c r="BG80" s="66"/>
      <c r="BH80" s="384"/>
      <c r="BI80" s="66"/>
    </row>
    <row r="81" spans="1:61" x14ac:dyDescent="0.25">
      <c r="A81" s="384"/>
      <c r="B81" s="66"/>
      <c r="C81" s="378" t="s">
        <v>290</v>
      </c>
      <c r="D81" s="316" t="s">
        <v>290</v>
      </c>
      <c r="E81" s="356" t="s">
        <v>290</v>
      </c>
      <c r="F81" s="356" t="s">
        <v>290</v>
      </c>
      <c r="G81" s="317" t="s">
        <v>290</v>
      </c>
      <c r="H81" s="136"/>
      <c r="I81" s="321" t="s">
        <v>290</v>
      </c>
      <c r="J81" s="66"/>
      <c r="K81" s="66"/>
      <c r="L81" s="321" t="s">
        <v>290</v>
      </c>
      <c r="M81" s="324" t="s">
        <v>290</v>
      </c>
      <c r="N81" s="317" t="s">
        <v>290</v>
      </c>
      <c r="O81" s="66"/>
      <c r="P81" s="327" t="s">
        <v>290</v>
      </c>
      <c r="Q81" s="328" t="s">
        <v>290</v>
      </c>
      <c r="R81" s="66"/>
      <c r="S81" s="333" t="s">
        <v>290</v>
      </c>
      <c r="T81" s="334" t="s">
        <v>290</v>
      </c>
      <c r="U81" s="66"/>
      <c r="V81" s="339" t="s">
        <v>290</v>
      </c>
      <c r="W81" s="340" t="s">
        <v>290</v>
      </c>
      <c r="X81" s="66"/>
      <c r="Y81" s="350" t="s">
        <v>290</v>
      </c>
      <c r="Z81" s="66"/>
      <c r="AA81" s="327" t="s">
        <v>290</v>
      </c>
      <c r="AB81" s="328" t="s">
        <v>290</v>
      </c>
      <c r="AC81" s="66"/>
      <c r="AD81" s="333" t="s">
        <v>290</v>
      </c>
      <c r="AE81" s="334" t="s">
        <v>290</v>
      </c>
      <c r="AF81" s="66"/>
      <c r="AG81" s="339" t="s">
        <v>290</v>
      </c>
      <c r="AH81" s="340" t="s">
        <v>290</v>
      </c>
      <c r="AI81" s="66"/>
      <c r="AJ81" s="350" t="s">
        <v>290</v>
      </c>
      <c r="AK81" s="66"/>
      <c r="AL81" s="327" t="s">
        <v>290</v>
      </c>
      <c r="AM81" s="328" t="s">
        <v>290</v>
      </c>
      <c r="AN81" s="66"/>
      <c r="AO81" s="333" t="s">
        <v>290</v>
      </c>
      <c r="AP81" s="334" t="s">
        <v>290</v>
      </c>
      <c r="AQ81" s="66"/>
      <c r="AR81" s="339" t="s">
        <v>290</v>
      </c>
      <c r="AS81" s="340" t="s">
        <v>290</v>
      </c>
      <c r="AT81" s="66"/>
      <c r="AU81" s="350" t="s">
        <v>290</v>
      </c>
      <c r="AV81" s="66"/>
      <c r="AW81" s="327" t="s">
        <v>290</v>
      </c>
      <c r="AX81" s="328" t="s">
        <v>290</v>
      </c>
      <c r="AY81" s="66"/>
      <c r="AZ81" s="333" t="s">
        <v>290</v>
      </c>
      <c r="BA81" s="334" t="s">
        <v>290</v>
      </c>
      <c r="BB81" s="66"/>
      <c r="BC81" s="339" t="s">
        <v>290</v>
      </c>
      <c r="BD81" s="340" t="s">
        <v>290</v>
      </c>
      <c r="BE81" s="66"/>
      <c r="BF81" s="350" t="s">
        <v>290</v>
      </c>
      <c r="BG81" s="66"/>
      <c r="BH81" s="384"/>
      <c r="BI81" s="66"/>
    </row>
    <row r="82" spans="1:61" x14ac:dyDescent="0.25">
      <c r="A82" s="384"/>
      <c r="B82" s="66"/>
      <c r="C82" s="378" t="s">
        <v>290</v>
      </c>
      <c r="D82" s="316" t="s">
        <v>290</v>
      </c>
      <c r="E82" s="356" t="s">
        <v>290</v>
      </c>
      <c r="F82" s="356" t="s">
        <v>290</v>
      </c>
      <c r="G82" s="317" t="s">
        <v>290</v>
      </c>
      <c r="H82" s="136"/>
      <c r="I82" s="321" t="s">
        <v>290</v>
      </c>
      <c r="J82" s="66"/>
      <c r="K82" s="66"/>
      <c r="L82" s="321" t="s">
        <v>290</v>
      </c>
      <c r="M82" s="324" t="s">
        <v>290</v>
      </c>
      <c r="N82" s="317" t="s">
        <v>290</v>
      </c>
      <c r="O82" s="66"/>
      <c r="P82" s="327" t="s">
        <v>290</v>
      </c>
      <c r="Q82" s="328" t="s">
        <v>290</v>
      </c>
      <c r="R82" s="66"/>
      <c r="S82" s="333" t="s">
        <v>290</v>
      </c>
      <c r="T82" s="334" t="s">
        <v>290</v>
      </c>
      <c r="U82" s="66"/>
      <c r="V82" s="339" t="s">
        <v>290</v>
      </c>
      <c r="W82" s="340" t="s">
        <v>290</v>
      </c>
      <c r="X82" s="66"/>
      <c r="Y82" s="350" t="s">
        <v>290</v>
      </c>
      <c r="Z82" s="66"/>
      <c r="AA82" s="327" t="s">
        <v>290</v>
      </c>
      <c r="AB82" s="328" t="s">
        <v>290</v>
      </c>
      <c r="AC82" s="66"/>
      <c r="AD82" s="333" t="s">
        <v>290</v>
      </c>
      <c r="AE82" s="334" t="s">
        <v>290</v>
      </c>
      <c r="AF82" s="66"/>
      <c r="AG82" s="339" t="s">
        <v>290</v>
      </c>
      <c r="AH82" s="340" t="s">
        <v>290</v>
      </c>
      <c r="AI82" s="66"/>
      <c r="AJ82" s="350" t="s">
        <v>290</v>
      </c>
      <c r="AK82" s="66"/>
      <c r="AL82" s="327" t="s">
        <v>290</v>
      </c>
      <c r="AM82" s="328" t="s">
        <v>290</v>
      </c>
      <c r="AN82" s="66"/>
      <c r="AO82" s="333" t="s">
        <v>290</v>
      </c>
      <c r="AP82" s="334" t="s">
        <v>290</v>
      </c>
      <c r="AQ82" s="66"/>
      <c r="AR82" s="339" t="s">
        <v>290</v>
      </c>
      <c r="AS82" s="340" t="s">
        <v>290</v>
      </c>
      <c r="AT82" s="66"/>
      <c r="AU82" s="350" t="s">
        <v>290</v>
      </c>
      <c r="AV82" s="66"/>
      <c r="AW82" s="327" t="s">
        <v>290</v>
      </c>
      <c r="AX82" s="328" t="s">
        <v>290</v>
      </c>
      <c r="AY82" s="66"/>
      <c r="AZ82" s="333" t="s">
        <v>290</v>
      </c>
      <c r="BA82" s="334" t="s">
        <v>290</v>
      </c>
      <c r="BB82" s="66"/>
      <c r="BC82" s="339" t="s">
        <v>290</v>
      </c>
      <c r="BD82" s="340" t="s">
        <v>290</v>
      </c>
      <c r="BE82" s="66"/>
      <c r="BF82" s="350" t="s">
        <v>290</v>
      </c>
      <c r="BG82" s="66"/>
      <c r="BH82" s="384"/>
      <c r="BI82" s="66"/>
    </row>
    <row r="83" spans="1:61" x14ac:dyDescent="0.25">
      <c r="A83" s="384"/>
      <c r="B83" s="66"/>
      <c r="C83" s="378" t="s">
        <v>290</v>
      </c>
      <c r="D83" s="316" t="s">
        <v>290</v>
      </c>
      <c r="E83" s="356" t="s">
        <v>290</v>
      </c>
      <c r="F83" s="356" t="s">
        <v>290</v>
      </c>
      <c r="G83" s="317" t="s">
        <v>290</v>
      </c>
      <c r="H83" s="136"/>
      <c r="I83" s="321" t="s">
        <v>290</v>
      </c>
      <c r="J83" s="66"/>
      <c r="K83" s="66"/>
      <c r="L83" s="321" t="s">
        <v>290</v>
      </c>
      <c r="M83" s="324" t="s">
        <v>290</v>
      </c>
      <c r="N83" s="317" t="s">
        <v>290</v>
      </c>
      <c r="O83" s="66"/>
      <c r="P83" s="327" t="s">
        <v>290</v>
      </c>
      <c r="Q83" s="328" t="s">
        <v>290</v>
      </c>
      <c r="R83" s="66"/>
      <c r="S83" s="333" t="s">
        <v>290</v>
      </c>
      <c r="T83" s="334" t="s">
        <v>290</v>
      </c>
      <c r="U83" s="66"/>
      <c r="V83" s="339" t="s">
        <v>290</v>
      </c>
      <c r="W83" s="340" t="s">
        <v>290</v>
      </c>
      <c r="X83" s="66"/>
      <c r="Y83" s="350" t="s">
        <v>290</v>
      </c>
      <c r="Z83" s="66"/>
      <c r="AA83" s="327" t="s">
        <v>290</v>
      </c>
      <c r="AB83" s="328" t="s">
        <v>290</v>
      </c>
      <c r="AC83" s="66"/>
      <c r="AD83" s="333" t="s">
        <v>290</v>
      </c>
      <c r="AE83" s="334" t="s">
        <v>290</v>
      </c>
      <c r="AF83" s="66"/>
      <c r="AG83" s="339" t="s">
        <v>290</v>
      </c>
      <c r="AH83" s="340" t="s">
        <v>290</v>
      </c>
      <c r="AI83" s="66"/>
      <c r="AJ83" s="350" t="s">
        <v>290</v>
      </c>
      <c r="AK83" s="66"/>
      <c r="AL83" s="327" t="s">
        <v>290</v>
      </c>
      <c r="AM83" s="328" t="s">
        <v>290</v>
      </c>
      <c r="AN83" s="66"/>
      <c r="AO83" s="333" t="s">
        <v>290</v>
      </c>
      <c r="AP83" s="334" t="s">
        <v>290</v>
      </c>
      <c r="AQ83" s="66"/>
      <c r="AR83" s="339" t="s">
        <v>290</v>
      </c>
      <c r="AS83" s="340" t="s">
        <v>290</v>
      </c>
      <c r="AT83" s="66"/>
      <c r="AU83" s="350" t="s">
        <v>290</v>
      </c>
      <c r="AV83" s="66"/>
      <c r="AW83" s="327" t="s">
        <v>290</v>
      </c>
      <c r="AX83" s="328" t="s">
        <v>290</v>
      </c>
      <c r="AY83" s="66"/>
      <c r="AZ83" s="333" t="s">
        <v>290</v>
      </c>
      <c r="BA83" s="334" t="s">
        <v>290</v>
      </c>
      <c r="BB83" s="66"/>
      <c r="BC83" s="339" t="s">
        <v>290</v>
      </c>
      <c r="BD83" s="340" t="s">
        <v>290</v>
      </c>
      <c r="BE83" s="66"/>
      <c r="BF83" s="350" t="s">
        <v>290</v>
      </c>
      <c r="BG83" s="66"/>
      <c r="BH83" s="384"/>
      <c r="BI83" s="66"/>
    </row>
    <row r="84" spans="1:61" x14ac:dyDescent="0.25">
      <c r="A84" s="384"/>
      <c r="B84" s="66"/>
      <c r="C84" s="378" t="s">
        <v>290</v>
      </c>
      <c r="D84" s="316" t="s">
        <v>290</v>
      </c>
      <c r="E84" s="356" t="s">
        <v>290</v>
      </c>
      <c r="F84" s="356" t="s">
        <v>290</v>
      </c>
      <c r="G84" s="317" t="s">
        <v>290</v>
      </c>
      <c r="H84" s="136"/>
      <c r="I84" s="321" t="s">
        <v>290</v>
      </c>
      <c r="J84" s="66"/>
      <c r="K84" s="66"/>
      <c r="L84" s="321" t="s">
        <v>290</v>
      </c>
      <c r="M84" s="324" t="s">
        <v>290</v>
      </c>
      <c r="N84" s="317" t="s">
        <v>290</v>
      </c>
      <c r="O84" s="66"/>
      <c r="P84" s="327" t="s">
        <v>290</v>
      </c>
      <c r="Q84" s="328" t="s">
        <v>290</v>
      </c>
      <c r="R84" s="66"/>
      <c r="S84" s="333" t="s">
        <v>290</v>
      </c>
      <c r="T84" s="334" t="s">
        <v>290</v>
      </c>
      <c r="U84" s="66"/>
      <c r="V84" s="339" t="s">
        <v>290</v>
      </c>
      <c r="W84" s="340" t="s">
        <v>290</v>
      </c>
      <c r="X84" s="66"/>
      <c r="Y84" s="350" t="s">
        <v>290</v>
      </c>
      <c r="Z84" s="66"/>
      <c r="AA84" s="327" t="s">
        <v>290</v>
      </c>
      <c r="AB84" s="328" t="s">
        <v>290</v>
      </c>
      <c r="AC84" s="66"/>
      <c r="AD84" s="333" t="s">
        <v>290</v>
      </c>
      <c r="AE84" s="334" t="s">
        <v>290</v>
      </c>
      <c r="AF84" s="66"/>
      <c r="AG84" s="339" t="s">
        <v>290</v>
      </c>
      <c r="AH84" s="340" t="s">
        <v>290</v>
      </c>
      <c r="AI84" s="66"/>
      <c r="AJ84" s="350" t="s">
        <v>290</v>
      </c>
      <c r="AK84" s="66"/>
      <c r="AL84" s="327" t="s">
        <v>290</v>
      </c>
      <c r="AM84" s="328" t="s">
        <v>290</v>
      </c>
      <c r="AN84" s="66"/>
      <c r="AO84" s="333" t="s">
        <v>290</v>
      </c>
      <c r="AP84" s="334" t="s">
        <v>290</v>
      </c>
      <c r="AQ84" s="66"/>
      <c r="AR84" s="339" t="s">
        <v>290</v>
      </c>
      <c r="AS84" s="340" t="s">
        <v>290</v>
      </c>
      <c r="AT84" s="66"/>
      <c r="AU84" s="350" t="s">
        <v>290</v>
      </c>
      <c r="AV84" s="66"/>
      <c r="AW84" s="327" t="s">
        <v>290</v>
      </c>
      <c r="AX84" s="328" t="s">
        <v>290</v>
      </c>
      <c r="AY84" s="66"/>
      <c r="AZ84" s="333" t="s">
        <v>290</v>
      </c>
      <c r="BA84" s="334" t="s">
        <v>290</v>
      </c>
      <c r="BB84" s="66"/>
      <c r="BC84" s="339" t="s">
        <v>290</v>
      </c>
      <c r="BD84" s="340" t="s">
        <v>290</v>
      </c>
      <c r="BE84" s="66"/>
      <c r="BF84" s="350" t="s">
        <v>290</v>
      </c>
      <c r="BG84" s="66"/>
      <c r="BH84" s="384"/>
      <c r="BI84" s="66"/>
    </row>
    <row r="85" spans="1:61" x14ac:dyDescent="0.25">
      <c r="A85" s="384"/>
      <c r="B85" s="66"/>
      <c r="C85" s="378" t="s">
        <v>290</v>
      </c>
      <c r="D85" s="316" t="s">
        <v>290</v>
      </c>
      <c r="E85" s="356" t="s">
        <v>290</v>
      </c>
      <c r="F85" s="356" t="s">
        <v>290</v>
      </c>
      <c r="G85" s="317" t="s">
        <v>290</v>
      </c>
      <c r="H85" s="136"/>
      <c r="I85" s="321" t="s">
        <v>290</v>
      </c>
      <c r="J85" s="66"/>
      <c r="K85" s="66"/>
      <c r="L85" s="321" t="s">
        <v>290</v>
      </c>
      <c r="M85" s="324" t="s">
        <v>290</v>
      </c>
      <c r="N85" s="317" t="s">
        <v>290</v>
      </c>
      <c r="O85" s="66"/>
      <c r="P85" s="327" t="s">
        <v>290</v>
      </c>
      <c r="Q85" s="328" t="s">
        <v>290</v>
      </c>
      <c r="R85" s="66"/>
      <c r="S85" s="333" t="s">
        <v>290</v>
      </c>
      <c r="T85" s="334" t="s">
        <v>290</v>
      </c>
      <c r="U85" s="66"/>
      <c r="V85" s="339" t="s">
        <v>290</v>
      </c>
      <c r="W85" s="340" t="s">
        <v>290</v>
      </c>
      <c r="X85" s="66"/>
      <c r="Y85" s="350" t="s">
        <v>290</v>
      </c>
      <c r="Z85" s="66"/>
      <c r="AA85" s="327" t="s">
        <v>290</v>
      </c>
      <c r="AB85" s="328" t="s">
        <v>290</v>
      </c>
      <c r="AC85" s="66"/>
      <c r="AD85" s="333" t="s">
        <v>290</v>
      </c>
      <c r="AE85" s="334" t="s">
        <v>290</v>
      </c>
      <c r="AF85" s="66"/>
      <c r="AG85" s="339" t="s">
        <v>290</v>
      </c>
      <c r="AH85" s="340" t="s">
        <v>290</v>
      </c>
      <c r="AI85" s="66"/>
      <c r="AJ85" s="350" t="s">
        <v>290</v>
      </c>
      <c r="AK85" s="66"/>
      <c r="AL85" s="327" t="s">
        <v>290</v>
      </c>
      <c r="AM85" s="328" t="s">
        <v>290</v>
      </c>
      <c r="AN85" s="66"/>
      <c r="AO85" s="333" t="s">
        <v>290</v>
      </c>
      <c r="AP85" s="334" t="s">
        <v>290</v>
      </c>
      <c r="AQ85" s="66"/>
      <c r="AR85" s="339" t="s">
        <v>290</v>
      </c>
      <c r="AS85" s="340" t="s">
        <v>290</v>
      </c>
      <c r="AT85" s="66"/>
      <c r="AU85" s="350" t="s">
        <v>290</v>
      </c>
      <c r="AV85" s="66"/>
      <c r="AW85" s="327" t="s">
        <v>290</v>
      </c>
      <c r="AX85" s="328" t="s">
        <v>290</v>
      </c>
      <c r="AY85" s="66"/>
      <c r="AZ85" s="333" t="s">
        <v>290</v>
      </c>
      <c r="BA85" s="334" t="s">
        <v>290</v>
      </c>
      <c r="BB85" s="66"/>
      <c r="BC85" s="339" t="s">
        <v>290</v>
      </c>
      <c r="BD85" s="340" t="s">
        <v>290</v>
      </c>
      <c r="BE85" s="66"/>
      <c r="BF85" s="350" t="s">
        <v>290</v>
      </c>
      <c r="BG85" s="66"/>
      <c r="BH85" s="384"/>
      <c r="BI85" s="66"/>
    </row>
    <row r="86" spans="1:61" x14ac:dyDescent="0.25">
      <c r="A86" s="384"/>
      <c r="B86" s="66"/>
      <c r="C86" s="378" t="s">
        <v>290</v>
      </c>
      <c r="D86" s="316" t="s">
        <v>290</v>
      </c>
      <c r="E86" s="356" t="s">
        <v>290</v>
      </c>
      <c r="F86" s="356" t="s">
        <v>290</v>
      </c>
      <c r="G86" s="317" t="s">
        <v>290</v>
      </c>
      <c r="H86" s="136"/>
      <c r="I86" s="321" t="s">
        <v>290</v>
      </c>
      <c r="J86" s="66"/>
      <c r="K86" s="66"/>
      <c r="L86" s="321" t="s">
        <v>290</v>
      </c>
      <c r="M86" s="324" t="s">
        <v>290</v>
      </c>
      <c r="N86" s="317" t="s">
        <v>290</v>
      </c>
      <c r="O86" s="66"/>
      <c r="P86" s="327" t="s">
        <v>290</v>
      </c>
      <c r="Q86" s="328" t="s">
        <v>290</v>
      </c>
      <c r="R86" s="66"/>
      <c r="S86" s="333" t="s">
        <v>290</v>
      </c>
      <c r="T86" s="334" t="s">
        <v>290</v>
      </c>
      <c r="U86" s="66"/>
      <c r="V86" s="339" t="s">
        <v>290</v>
      </c>
      <c r="W86" s="340" t="s">
        <v>290</v>
      </c>
      <c r="X86" s="66"/>
      <c r="Y86" s="350" t="s">
        <v>290</v>
      </c>
      <c r="Z86" s="66"/>
      <c r="AA86" s="327" t="s">
        <v>290</v>
      </c>
      <c r="AB86" s="328" t="s">
        <v>290</v>
      </c>
      <c r="AC86" s="66"/>
      <c r="AD86" s="333" t="s">
        <v>290</v>
      </c>
      <c r="AE86" s="334" t="s">
        <v>290</v>
      </c>
      <c r="AF86" s="66"/>
      <c r="AG86" s="339" t="s">
        <v>290</v>
      </c>
      <c r="AH86" s="340" t="s">
        <v>290</v>
      </c>
      <c r="AI86" s="66"/>
      <c r="AJ86" s="350" t="s">
        <v>290</v>
      </c>
      <c r="AK86" s="66"/>
      <c r="AL86" s="327" t="s">
        <v>290</v>
      </c>
      <c r="AM86" s="328" t="s">
        <v>290</v>
      </c>
      <c r="AN86" s="66"/>
      <c r="AO86" s="333" t="s">
        <v>290</v>
      </c>
      <c r="AP86" s="334" t="s">
        <v>290</v>
      </c>
      <c r="AQ86" s="66"/>
      <c r="AR86" s="339" t="s">
        <v>290</v>
      </c>
      <c r="AS86" s="340" t="s">
        <v>290</v>
      </c>
      <c r="AT86" s="66"/>
      <c r="AU86" s="350" t="s">
        <v>290</v>
      </c>
      <c r="AV86" s="66"/>
      <c r="AW86" s="327" t="s">
        <v>290</v>
      </c>
      <c r="AX86" s="328" t="s">
        <v>290</v>
      </c>
      <c r="AY86" s="66"/>
      <c r="AZ86" s="333" t="s">
        <v>290</v>
      </c>
      <c r="BA86" s="334" t="s">
        <v>290</v>
      </c>
      <c r="BB86" s="66"/>
      <c r="BC86" s="339" t="s">
        <v>290</v>
      </c>
      <c r="BD86" s="340" t="s">
        <v>290</v>
      </c>
      <c r="BE86" s="66"/>
      <c r="BF86" s="350" t="s">
        <v>290</v>
      </c>
      <c r="BG86" s="66"/>
      <c r="BH86" s="384"/>
      <c r="BI86" s="66"/>
    </row>
    <row r="87" spans="1:61" x14ac:dyDescent="0.25">
      <c r="A87" s="384"/>
      <c r="B87" s="66"/>
      <c r="C87" s="378" t="s">
        <v>290</v>
      </c>
      <c r="D87" s="316" t="s">
        <v>290</v>
      </c>
      <c r="E87" s="356" t="s">
        <v>290</v>
      </c>
      <c r="F87" s="356" t="s">
        <v>290</v>
      </c>
      <c r="G87" s="317" t="s">
        <v>290</v>
      </c>
      <c r="H87" s="136"/>
      <c r="I87" s="321" t="s">
        <v>290</v>
      </c>
      <c r="J87" s="66"/>
      <c r="K87" s="66"/>
      <c r="L87" s="321" t="s">
        <v>290</v>
      </c>
      <c r="M87" s="324" t="s">
        <v>290</v>
      </c>
      <c r="N87" s="317" t="s">
        <v>290</v>
      </c>
      <c r="O87" s="66"/>
      <c r="P87" s="327" t="s">
        <v>290</v>
      </c>
      <c r="Q87" s="328" t="s">
        <v>290</v>
      </c>
      <c r="R87" s="66"/>
      <c r="S87" s="333" t="s">
        <v>290</v>
      </c>
      <c r="T87" s="334" t="s">
        <v>290</v>
      </c>
      <c r="U87" s="66"/>
      <c r="V87" s="339" t="s">
        <v>290</v>
      </c>
      <c r="W87" s="340" t="s">
        <v>290</v>
      </c>
      <c r="X87" s="66"/>
      <c r="Y87" s="350" t="s">
        <v>290</v>
      </c>
      <c r="Z87" s="66"/>
      <c r="AA87" s="327" t="s">
        <v>290</v>
      </c>
      <c r="AB87" s="328" t="s">
        <v>290</v>
      </c>
      <c r="AC87" s="66"/>
      <c r="AD87" s="333" t="s">
        <v>290</v>
      </c>
      <c r="AE87" s="334" t="s">
        <v>290</v>
      </c>
      <c r="AF87" s="66"/>
      <c r="AG87" s="339" t="s">
        <v>290</v>
      </c>
      <c r="AH87" s="340" t="s">
        <v>290</v>
      </c>
      <c r="AI87" s="66"/>
      <c r="AJ87" s="350" t="s">
        <v>290</v>
      </c>
      <c r="AK87" s="66"/>
      <c r="AL87" s="327" t="s">
        <v>290</v>
      </c>
      <c r="AM87" s="328" t="s">
        <v>290</v>
      </c>
      <c r="AN87" s="66"/>
      <c r="AO87" s="333" t="s">
        <v>290</v>
      </c>
      <c r="AP87" s="334" t="s">
        <v>290</v>
      </c>
      <c r="AQ87" s="66"/>
      <c r="AR87" s="339" t="s">
        <v>290</v>
      </c>
      <c r="AS87" s="340" t="s">
        <v>290</v>
      </c>
      <c r="AT87" s="66"/>
      <c r="AU87" s="350" t="s">
        <v>290</v>
      </c>
      <c r="AV87" s="66"/>
      <c r="AW87" s="327" t="s">
        <v>290</v>
      </c>
      <c r="AX87" s="328" t="s">
        <v>290</v>
      </c>
      <c r="AY87" s="66"/>
      <c r="AZ87" s="333" t="s">
        <v>290</v>
      </c>
      <c r="BA87" s="334" t="s">
        <v>290</v>
      </c>
      <c r="BB87" s="66"/>
      <c r="BC87" s="339" t="s">
        <v>290</v>
      </c>
      <c r="BD87" s="340" t="s">
        <v>290</v>
      </c>
      <c r="BE87" s="66"/>
      <c r="BF87" s="350" t="s">
        <v>290</v>
      </c>
      <c r="BG87" s="66"/>
      <c r="BH87" s="384"/>
      <c r="BI87" s="66"/>
    </row>
    <row r="88" spans="1:61" x14ac:dyDescent="0.25">
      <c r="A88" s="384"/>
      <c r="B88" s="66"/>
      <c r="C88" s="378" t="s">
        <v>290</v>
      </c>
      <c r="D88" s="316" t="s">
        <v>290</v>
      </c>
      <c r="E88" s="356" t="s">
        <v>290</v>
      </c>
      <c r="F88" s="356" t="s">
        <v>290</v>
      </c>
      <c r="G88" s="317" t="s">
        <v>290</v>
      </c>
      <c r="H88" s="136"/>
      <c r="I88" s="321" t="s">
        <v>290</v>
      </c>
      <c r="J88" s="66"/>
      <c r="K88" s="66"/>
      <c r="L88" s="321" t="s">
        <v>290</v>
      </c>
      <c r="M88" s="324" t="s">
        <v>290</v>
      </c>
      <c r="N88" s="317" t="s">
        <v>290</v>
      </c>
      <c r="O88" s="66"/>
      <c r="P88" s="327" t="s">
        <v>290</v>
      </c>
      <c r="Q88" s="328" t="s">
        <v>290</v>
      </c>
      <c r="R88" s="66"/>
      <c r="S88" s="333" t="s">
        <v>290</v>
      </c>
      <c r="T88" s="334" t="s">
        <v>290</v>
      </c>
      <c r="U88" s="66"/>
      <c r="V88" s="339" t="s">
        <v>290</v>
      </c>
      <c r="W88" s="340" t="s">
        <v>290</v>
      </c>
      <c r="X88" s="66"/>
      <c r="Y88" s="350" t="s">
        <v>290</v>
      </c>
      <c r="Z88" s="66"/>
      <c r="AA88" s="327" t="s">
        <v>290</v>
      </c>
      <c r="AB88" s="328" t="s">
        <v>290</v>
      </c>
      <c r="AC88" s="66"/>
      <c r="AD88" s="333" t="s">
        <v>290</v>
      </c>
      <c r="AE88" s="334" t="s">
        <v>290</v>
      </c>
      <c r="AF88" s="66"/>
      <c r="AG88" s="339" t="s">
        <v>290</v>
      </c>
      <c r="AH88" s="340" t="s">
        <v>290</v>
      </c>
      <c r="AI88" s="66"/>
      <c r="AJ88" s="350" t="s">
        <v>290</v>
      </c>
      <c r="AK88" s="66"/>
      <c r="AL88" s="327" t="s">
        <v>290</v>
      </c>
      <c r="AM88" s="328" t="s">
        <v>290</v>
      </c>
      <c r="AN88" s="66"/>
      <c r="AO88" s="333" t="s">
        <v>290</v>
      </c>
      <c r="AP88" s="334" t="s">
        <v>290</v>
      </c>
      <c r="AQ88" s="66"/>
      <c r="AR88" s="339" t="s">
        <v>290</v>
      </c>
      <c r="AS88" s="340" t="s">
        <v>290</v>
      </c>
      <c r="AT88" s="66"/>
      <c r="AU88" s="350" t="s">
        <v>290</v>
      </c>
      <c r="AV88" s="66"/>
      <c r="AW88" s="327" t="s">
        <v>290</v>
      </c>
      <c r="AX88" s="328" t="s">
        <v>290</v>
      </c>
      <c r="AY88" s="66"/>
      <c r="AZ88" s="333" t="s">
        <v>290</v>
      </c>
      <c r="BA88" s="334" t="s">
        <v>290</v>
      </c>
      <c r="BB88" s="66"/>
      <c r="BC88" s="339" t="s">
        <v>290</v>
      </c>
      <c r="BD88" s="340" t="s">
        <v>290</v>
      </c>
      <c r="BE88" s="66"/>
      <c r="BF88" s="350" t="s">
        <v>290</v>
      </c>
      <c r="BG88" s="66"/>
      <c r="BH88" s="384"/>
      <c r="BI88" s="66"/>
    </row>
    <row r="89" spans="1:61" x14ac:dyDescent="0.25">
      <c r="A89" s="384"/>
      <c r="B89" s="66"/>
      <c r="C89" s="378" t="s">
        <v>290</v>
      </c>
      <c r="D89" s="316" t="s">
        <v>290</v>
      </c>
      <c r="E89" s="356" t="s">
        <v>290</v>
      </c>
      <c r="F89" s="356" t="s">
        <v>290</v>
      </c>
      <c r="G89" s="317" t="s">
        <v>290</v>
      </c>
      <c r="H89" s="136"/>
      <c r="I89" s="321" t="s">
        <v>290</v>
      </c>
      <c r="J89" s="66"/>
      <c r="K89" s="66"/>
      <c r="L89" s="321" t="s">
        <v>290</v>
      </c>
      <c r="M89" s="324" t="s">
        <v>290</v>
      </c>
      <c r="N89" s="317" t="s">
        <v>290</v>
      </c>
      <c r="O89" s="66"/>
      <c r="P89" s="327" t="s">
        <v>290</v>
      </c>
      <c r="Q89" s="328" t="s">
        <v>290</v>
      </c>
      <c r="R89" s="66"/>
      <c r="S89" s="333" t="s">
        <v>290</v>
      </c>
      <c r="T89" s="334" t="s">
        <v>290</v>
      </c>
      <c r="U89" s="66"/>
      <c r="V89" s="339" t="s">
        <v>290</v>
      </c>
      <c r="W89" s="340" t="s">
        <v>290</v>
      </c>
      <c r="X89" s="66"/>
      <c r="Y89" s="350" t="s">
        <v>290</v>
      </c>
      <c r="Z89" s="66"/>
      <c r="AA89" s="327" t="s">
        <v>290</v>
      </c>
      <c r="AB89" s="328" t="s">
        <v>290</v>
      </c>
      <c r="AC89" s="66"/>
      <c r="AD89" s="333" t="s">
        <v>290</v>
      </c>
      <c r="AE89" s="334" t="s">
        <v>290</v>
      </c>
      <c r="AF89" s="66"/>
      <c r="AG89" s="339" t="s">
        <v>290</v>
      </c>
      <c r="AH89" s="340" t="s">
        <v>290</v>
      </c>
      <c r="AI89" s="66"/>
      <c r="AJ89" s="350" t="s">
        <v>290</v>
      </c>
      <c r="AK89" s="66"/>
      <c r="AL89" s="327" t="s">
        <v>290</v>
      </c>
      <c r="AM89" s="328" t="s">
        <v>290</v>
      </c>
      <c r="AN89" s="66"/>
      <c r="AO89" s="333" t="s">
        <v>290</v>
      </c>
      <c r="AP89" s="334" t="s">
        <v>290</v>
      </c>
      <c r="AQ89" s="66"/>
      <c r="AR89" s="339" t="s">
        <v>290</v>
      </c>
      <c r="AS89" s="340" t="s">
        <v>290</v>
      </c>
      <c r="AT89" s="66"/>
      <c r="AU89" s="350" t="s">
        <v>290</v>
      </c>
      <c r="AV89" s="66"/>
      <c r="AW89" s="327" t="s">
        <v>290</v>
      </c>
      <c r="AX89" s="328" t="s">
        <v>290</v>
      </c>
      <c r="AY89" s="66"/>
      <c r="AZ89" s="333" t="s">
        <v>290</v>
      </c>
      <c r="BA89" s="334" t="s">
        <v>290</v>
      </c>
      <c r="BB89" s="66"/>
      <c r="BC89" s="339" t="s">
        <v>290</v>
      </c>
      <c r="BD89" s="340" t="s">
        <v>290</v>
      </c>
      <c r="BE89" s="66"/>
      <c r="BF89" s="350" t="s">
        <v>290</v>
      </c>
      <c r="BG89" s="66"/>
      <c r="BH89" s="384"/>
      <c r="BI89" s="66"/>
    </row>
    <row r="90" spans="1:61" x14ac:dyDescent="0.25">
      <c r="A90" s="384"/>
      <c r="B90" s="66"/>
      <c r="C90" s="378" t="s">
        <v>290</v>
      </c>
      <c r="D90" s="316" t="s">
        <v>290</v>
      </c>
      <c r="E90" s="356" t="s">
        <v>290</v>
      </c>
      <c r="F90" s="356" t="s">
        <v>290</v>
      </c>
      <c r="G90" s="317" t="s">
        <v>290</v>
      </c>
      <c r="H90" s="136"/>
      <c r="I90" s="321" t="s">
        <v>290</v>
      </c>
      <c r="J90" s="66"/>
      <c r="K90" s="66"/>
      <c r="L90" s="321" t="s">
        <v>290</v>
      </c>
      <c r="M90" s="324" t="s">
        <v>290</v>
      </c>
      <c r="N90" s="317" t="s">
        <v>290</v>
      </c>
      <c r="O90" s="66"/>
      <c r="P90" s="327" t="s">
        <v>290</v>
      </c>
      <c r="Q90" s="328" t="s">
        <v>290</v>
      </c>
      <c r="R90" s="66"/>
      <c r="S90" s="333" t="s">
        <v>290</v>
      </c>
      <c r="T90" s="334" t="s">
        <v>290</v>
      </c>
      <c r="U90" s="66"/>
      <c r="V90" s="339" t="s">
        <v>290</v>
      </c>
      <c r="W90" s="340" t="s">
        <v>290</v>
      </c>
      <c r="X90" s="66"/>
      <c r="Y90" s="350" t="s">
        <v>290</v>
      </c>
      <c r="Z90" s="66"/>
      <c r="AA90" s="327" t="s">
        <v>290</v>
      </c>
      <c r="AB90" s="328" t="s">
        <v>290</v>
      </c>
      <c r="AC90" s="66"/>
      <c r="AD90" s="333" t="s">
        <v>290</v>
      </c>
      <c r="AE90" s="334" t="s">
        <v>290</v>
      </c>
      <c r="AF90" s="66"/>
      <c r="AG90" s="339" t="s">
        <v>290</v>
      </c>
      <c r="AH90" s="340" t="s">
        <v>290</v>
      </c>
      <c r="AI90" s="66"/>
      <c r="AJ90" s="350" t="s">
        <v>290</v>
      </c>
      <c r="AK90" s="66"/>
      <c r="AL90" s="327" t="s">
        <v>290</v>
      </c>
      <c r="AM90" s="328" t="s">
        <v>290</v>
      </c>
      <c r="AN90" s="66"/>
      <c r="AO90" s="333" t="s">
        <v>290</v>
      </c>
      <c r="AP90" s="334" t="s">
        <v>290</v>
      </c>
      <c r="AQ90" s="66"/>
      <c r="AR90" s="339" t="s">
        <v>290</v>
      </c>
      <c r="AS90" s="340" t="s">
        <v>290</v>
      </c>
      <c r="AT90" s="66"/>
      <c r="AU90" s="350" t="s">
        <v>290</v>
      </c>
      <c r="AV90" s="66"/>
      <c r="AW90" s="327" t="s">
        <v>290</v>
      </c>
      <c r="AX90" s="328" t="s">
        <v>290</v>
      </c>
      <c r="AY90" s="66"/>
      <c r="AZ90" s="333" t="s">
        <v>290</v>
      </c>
      <c r="BA90" s="334" t="s">
        <v>290</v>
      </c>
      <c r="BB90" s="66"/>
      <c r="BC90" s="339" t="s">
        <v>290</v>
      </c>
      <c r="BD90" s="340" t="s">
        <v>290</v>
      </c>
      <c r="BE90" s="66"/>
      <c r="BF90" s="350" t="s">
        <v>290</v>
      </c>
      <c r="BG90" s="66"/>
      <c r="BH90" s="384"/>
      <c r="BI90" s="66"/>
    </row>
    <row r="91" spans="1:61" x14ac:dyDescent="0.25">
      <c r="A91" s="384"/>
      <c r="B91" s="66"/>
      <c r="C91" s="378" t="s">
        <v>290</v>
      </c>
      <c r="D91" s="316" t="s">
        <v>290</v>
      </c>
      <c r="E91" s="356" t="s">
        <v>290</v>
      </c>
      <c r="F91" s="356" t="s">
        <v>290</v>
      </c>
      <c r="G91" s="317" t="s">
        <v>290</v>
      </c>
      <c r="H91" s="136"/>
      <c r="I91" s="321" t="s">
        <v>290</v>
      </c>
      <c r="J91" s="66"/>
      <c r="K91" s="66"/>
      <c r="L91" s="321" t="s">
        <v>290</v>
      </c>
      <c r="M91" s="324" t="s">
        <v>290</v>
      </c>
      <c r="N91" s="317" t="s">
        <v>290</v>
      </c>
      <c r="O91" s="66"/>
      <c r="P91" s="327" t="s">
        <v>290</v>
      </c>
      <c r="Q91" s="328" t="s">
        <v>290</v>
      </c>
      <c r="R91" s="66"/>
      <c r="S91" s="333" t="s">
        <v>290</v>
      </c>
      <c r="T91" s="334" t="s">
        <v>290</v>
      </c>
      <c r="U91" s="66"/>
      <c r="V91" s="339" t="s">
        <v>290</v>
      </c>
      <c r="W91" s="340" t="s">
        <v>290</v>
      </c>
      <c r="X91" s="66"/>
      <c r="Y91" s="350" t="s">
        <v>290</v>
      </c>
      <c r="Z91" s="66"/>
      <c r="AA91" s="327" t="s">
        <v>290</v>
      </c>
      <c r="AB91" s="328" t="s">
        <v>290</v>
      </c>
      <c r="AC91" s="66"/>
      <c r="AD91" s="333" t="s">
        <v>290</v>
      </c>
      <c r="AE91" s="334" t="s">
        <v>290</v>
      </c>
      <c r="AF91" s="66"/>
      <c r="AG91" s="339" t="s">
        <v>290</v>
      </c>
      <c r="AH91" s="340" t="s">
        <v>290</v>
      </c>
      <c r="AI91" s="66"/>
      <c r="AJ91" s="350" t="s">
        <v>290</v>
      </c>
      <c r="AK91" s="66"/>
      <c r="AL91" s="327" t="s">
        <v>290</v>
      </c>
      <c r="AM91" s="328" t="s">
        <v>290</v>
      </c>
      <c r="AN91" s="66"/>
      <c r="AO91" s="333" t="s">
        <v>290</v>
      </c>
      <c r="AP91" s="334" t="s">
        <v>290</v>
      </c>
      <c r="AQ91" s="66"/>
      <c r="AR91" s="339" t="s">
        <v>290</v>
      </c>
      <c r="AS91" s="340" t="s">
        <v>290</v>
      </c>
      <c r="AT91" s="66"/>
      <c r="AU91" s="350" t="s">
        <v>290</v>
      </c>
      <c r="AV91" s="66"/>
      <c r="AW91" s="327" t="s">
        <v>290</v>
      </c>
      <c r="AX91" s="328" t="s">
        <v>290</v>
      </c>
      <c r="AY91" s="66"/>
      <c r="AZ91" s="333" t="s">
        <v>290</v>
      </c>
      <c r="BA91" s="334" t="s">
        <v>290</v>
      </c>
      <c r="BB91" s="66"/>
      <c r="BC91" s="339" t="s">
        <v>290</v>
      </c>
      <c r="BD91" s="340" t="s">
        <v>290</v>
      </c>
      <c r="BE91" s="66"/>
      <c r="BF91" s="350" t="s">
        <v>290</v>
      </c>
      <c r="BG91" s="66"/>
      <c r="BH91" s="384"/>
      <c r="BI91" s="66"/>
    </row>
    <row r="92" spans="1:61" x14ac:dyDescent="0.25">
      <c r="A92" s="384"/>
      <c r="B92" s="66"/>
      <c r="C92" s="378" t="s">
        <v>290</v>
      </c>
      <c r="D92" s="316" t="s">
        <v>290</v>
      </c>
      <c r="E92" s="356" t="s">
        <v>290</v>
      </c>
      <c r="F92" s="356" t="s">
        <v>290</v>
      </c>
      <c r="G92" s="317" t="s">
        <v>290</v>
      </c>
      <c r="H92" s="136"/>
      <c r="I92" s="321" t="s">
        <v>290</v>
      </c>
      <c r="J92" s="66"/>
      <c r="K92" s="66"/>
      <c r="L92" s="321" t="s">
        <v>290</v>
      </c>
      <c r="M92" s="324" t="s">
        <v>290</v>
      </c>
      <c r="N92" s="317" t="s">
        <v>290</v>
      </c>
      <c r="O92" s="66"/>
      <c r="P92" s="327" t="s">
        <v>290</v>
      </c>
      <c r="Q92" s="328" t="s">
        <v>290</v>
      </c>
      <c r="R92" s="66"/>
      <c r="S92" s="333" t="s">
        <v>290</v>
      </c>
      <c r="T92" s="334" t="s">
        <v>290</v>
      </c>
      <c r="U92" s="66"/>
      <c r="V92" s="339" t="s">
        <v>290</v>
      </c>
      <c r="W92" s="340" t="s">
        <v>290</v>
      </c>
      <c r="X92" s="66"/>
      <c r="Y92" s="350" t="s">
        <v>290</v>
      </c>
      <c r="Z92" s="66"/>
      <c r="AA92" s="327" t="s">
        <v>290</v>
      </c>
      <c r="AB92" s="328" t="s">
        <v>290</v>
      </c>
      <c r="AC92" s="66"/>
      <c r="AD92" s="333" t="s">
        <v>290</v>
      </c>
      <c r="AE92" s="334" t="s">
        <v>290</v>
      </c>
      <c r="AF92" s="66"/>
      <c r="AG92" s="339" t="s">
        <v>290</v>
      </c>
      <c r="AH92" s="340" t="s">
        <v>290</v>
      </c>
      <c r="AI92" s="66"/>
      <c r="AJ92" s="350" t="s">
        <v>290</v>
      </c>
      <c r="AK92" s="66"/>
      <c r="AL92" s="327" t="s">
        <v>290</v>
      </c>
      <c r="AM92" s="328" t="s">
        <v>290</v>
      </c>
      <c r="AN92" s="66"/>
      <c r="AO92" s="333" t="s">
        <v>290</v>
      </c>
      <c r="AP92" s="334" t="s">
        <v>290</v>
      </c>
      <c r="AQ92" s="66"/>
      <c r="AR92" s="339" t="s">
        <v>290</v>
      </c>
      <c r="AS92" s="340" t="s">
        <v>290</v>
      </c>
      <c r="AT92" s="66"/>
      <c r="AU92" s="350" t="s">
        <v>290</v>
      </c>
      <c r="AV92" s="66"/>
      <c r="AW92" s="327" t="s">
        <v>290</v>
      </c>
      <c r="AX92" s="328" t="s">
        <v>290</v>
      </c>
      <c r="AY92" s="66"/>
      <c r="AZ92" s="333" t="s">
        <v>290</v>
      </c>
      <c r="BA92" s="334" t="s">
        <v>290</v>
      </c>
      <c r="BB92" s="66"/>
      <c r="BC92" s="339" t="s">
        <v>290</v>
      </c>
      <c r="BD92" s="340" t="s">
        <v>290</v>
      </c>
      <c r="BE92" s="66"/>
      <c r="BF92" s="350" t="s">
        <v>290</v>
      </c>
      <c r="BG92" s="66"/>
      <c r="BH92" s="384"/>
      <c r="BI92" s="66"/>
    </row>
    <row r="93" spans="1:61" x14ac:dyDescent="0.25">
      <c r="A93" s="384"/>
      <c r="B93" s="66"/>
      <c r="C93" s="378" t="s">
        <v>290</v>
      </c>
      <c r="D93" s="316" t="s">
        <v>290</v>
      </c>
      <c r="E93" s="356" t="s">
        <v>290</v>
      </c>
      <c r="F93" s="356" t="s">
        <v>290</v>
      </c>
      <c r="G93" s="317" t="s">
        <v>290</v>
      </c>
      <c r="H93" s="136"/>
      <c r="I93" s="321" t="s">
        <v>290</v>
      </c>
      <c r="J93" s="66"/>
      <c r="K93" s="66"/>
      <c r="L93" s="321" t="s">
        <v>290</v>
      </c>
      <c r="M93" s="324" t="s">
        <v>290</v>
      </c>
      <c r="N93" s="317" t="s">
        <v>290</v>
      </c>
      <c r="O93" s="66"/>
      <c r="P93" s="327" t="s">
        <v>290</v>
      </c>
      <c r="Q93" s="328" t="s">
        <v>290</v>
      </c>
      <c r="R93" s="66"/>
      <c r="S93" s="333" t="s">
        <v>290</v>
      </c>
      <c r="T93" s="334" t="s">
        <v>290</v>
      </c>
      <c r="U93" s="66"/>
      <c r="V93" s="339" t="s">
        <v>290</v>
      </c>
      <c r="W93" s="340" t="s">
        <v>290</v>
      </c>
      <c r="X93" s="66"/>
      <c r="Y93" s="350" t="s">
        <v>290</v>
      </c>
      <c r="Z93" s="66"/>
      <c r="AA93" s="327" t="s">
        <v>290</v>
      </c>
      <c r="AB93" s="328" t="s">
        <v>290</v>
      </c>
      <c r="AC93" s="66"/>
      <c r="AD93" s="333" t="s">
        <v>290</v>
      </c>
      <c r="AE93" s="334" t="s">
        <v>290</v>
      </c>
      <c r="AF93" s="66"/>
      <c r="AG93" s="339" t="s">
        <v>290</v>
      </c>
      <c r="AH93" s="340" t="s">
        <v>290</v>
      </c>
      <c r="AI93" s="66"/>
      <c r="AJ93" s="350" t="s">
        <v>290</v>
      </c>
      <c r="AK93" s="66"/>
      <c r="AL93" s="327" t="s">
        <v>290</v>
      </c>
      <c r="AM93" s="328" t="s">
        <v>290</v>
      </c>
      <c r="AN93" s="66"/>
      <c r="AO93" s="333" t="s">
        <v>290</v>
      </c>
      <c r="AP93" s="334" t="s">
        <v>290</v>
      </c>
      <c r="AQ93" s="66"/>
      <c r="AR93" s="339" t="s">
        <v>290</v>
      </c>
      <c r="AS93" s="340" t="s">
        <v>290</v>
      </c>
      <c r="AT93" s="66"/>
      <c r="AU93" s="350" t="s">
        <v>290</v>
      </c>
      <c r="AV93" s="66"/>
      <c r="AW93" s="327" t="s">
        <v>290</v>
      </c>
      <c r="AX93" s="328" t="s">
        <v>290</v>
      </c>
      <c r="AY93" s="66"/>
      <c r="AZ93" s="333" t="s">
        <v>290</v>
      </c>
      <c r="BA93" s="334" t="s">
        <v>290</v>
      </c>
      <c r="BB93" s="66"/>
      <c r="BC93" s="339" t="s">
        <v>290</v>
      </c>
      <c r="BD93" s="340" t="s">
        <v>290</v>
      </c>
      <c r="BE93" s="66"/>
      <c r="BF93" s="350" t="s">
        <v>290</v>
      </c>
      <c r="BG93" s="66"/>
      <c r="BH93" s="384"/>
      <c r="BI93" s="66"/>
    </row>
    <row r="94" spans="1:61" x14ac:dyDescent="0.25">
      <c r="A94" s="384"/>
      <c r="B94" s="66"/>
      <c r="C94" s="378" t="s">
        <v>290</v>
      </c>
      <c r="D94" s="316" t="s">
        <v>290</v>
      </c>
      <c r="E94" s="356" t="s">
        <v>290</v>
      </c>
      <c r="F94" s="356" t="s">
        <v>290</v>
      </c>
      <c r="G94" s="317" t="s">
        <v>290</v>
      </c>
      <c r="H94" s="136"/>
      <c r="I94" s="321" t="s">
        <v>290</v>
      </c>
      <c r="J94" s="66"/>
      <c r="K94" s="66"/>
      <c r="L94" s="321" t="s">
        <v>290</v>
      </c>
      <c r="M94" s="324" t="s">
        <v>290</v>
      </c>
      <c r="N94" s="317" t="s">
        <v>290</v>
      </c>
      <c r="O94" s="66"/>
      <c r="P94" s="327" t="s">
        <v>290</v>
      </c>
      <c r="Q94" s="328" t="s">
        <v>290</v>
      </c>
      <c r="R94" s="66"/>
      <c r="S94" s="333" t="s">
        <v>290</v>
      </c>
      <c r="T94" s="334" t="s">
        <v>290</v>
      </c>
      <c r="U94" s="66"/>
      <c r="V94" s="339" t="s">
        <v>290</v>
      </c>
      <c r="W94" s="340" t="s">
        <v>290</v>
      </c>
      <c r="X94" s="66"/>
      <c r="Y94" s="350" t="s">
        <v>290</v>
      </c>
      <c r="Z94" s="66"/>
      <c r="AA94" s="327" t="s">
        <v>290</v>
      </c>
      <c r="AB94" s="328" t="s">
        <v>290</v>
      </c>
      <c r="AC94" s="66"/>
      <c r="AD94" s="333" t="s">
        <v>290</v>
      </c>
      <c r="AE94" s="334" t="s">
        <v>290</v>
      </c>
      <c r="AF94" s="66"/>
      <c r="AG94" s="339" t="s">
        <v>290</v>
      </c>
      <c r="AH94" s="340" t="s">
        <v>290</v>
      </c>
      <c r="AI94" s="66"/>
      <c r="AJ94" s="350" t="s">
        <v>290</v>
      </c>
      <c r="AK94" s="66"/>
      <c r="AL94" s="327" t="s">
        <v>290</v>
      </c>
      <c r="AM94" s="328" t="s">
        <v>290</v>
      </c>
      <c r="AN94" s="66"/>
      <c r="AO94" s="333" t="s">
        <v>290</v>
      </c>
      <c r="AP94" s="334" t="s">
        <v>290</v>
      </c>
      <c r="AQ94" s="66"/>
      <c r="AR94" s="339" t="s">
        <v>290</v>
      </c>
      <c r="AS94" s="340" t="s">
        <v>290</v>
      </c>
      <c r="AT94" s="66"/>
      <c r="AU94" s="350" t="s">
        <v>290</v>
      </c>
      <c r="AV94" s="66"/>
      <c r="AW94" s="327" t="s">
        <v>290</v>
      </c>
      <c r="AX94" s="328" t="s">
        <v>290</v>
      </c>
      <c r="AY94" s="66"/>
      <c r="AZ94" s="333" t="s">
        <v>290</v>
      </c>
      <c r="BA94" s="334" t="s">
        <v>290</v>
      </c>
      <c r="BB94" s="66"/>
      <c r="BC94" s="339" t="s">
        <v>290</v>
      </c>
      <c r="BD94" s="340" t="s">
        <v>290</v>
      </c>
      <c r="BE94" s="66"/>
      <c r="BF94" s="350" t="s">
        <v>290</v>
      </c>
      <c r="BG94" s="66"/>
      <c r="BH94" s="384"/>
      <c r="BI94" s="66"/>
    </row>
    <row r="95" spans="1:61" x14ac:dyDescent="0.25">
      <c r="A95" s="384"/>
      <c r="B95" s="66"/>
      <c r="C95" s="378" t="s">
        <v>290</v>
      </c>
      <c r="D95" s="316" t="s">
        <v>290</v>
      </c>
      <c r="E95" s="356" t="s">
        <v>290</v>
      </c>
      <c r="F95" s="356" t="s">
        <v>290</v>
      </c>
      <c r="G95" s="317" t="s">
        <v>290</v>
      </c>
      <c r="H95" s="136"/>
      <c r="I95" s="321" t="s">
        <v>290</v>
      </c>
      <c r="J95" s="66"/>
      <c r="K95" s="66"/>
      <c r="L95" s="321" t="s">
        <v>290</v>
      </c>
      <c r="M95" s="324" t="s">
        <v>290</v>
      </c>
      <c r="N95" s="317" t="s">
        <v>290</v>
      </c>
      <c r="O95" s="66"/>
      <c r="P95" s="327" t="s">
        <v>290</v>
      </c>
      <c r="Q95" s="328" t="s">
        <v>290</v>
      </c>
      <c r="R95" s="66"/>
      <c r="S95" s="333" t="s">
        <v>290</v>
      </c>
      <c r="T95" s="334" t="s">
        <v>290</v>
      </c>
      <c r="U95" s="66"/>
      <c r="V95" s="339" t="s">
        <v>290</v>
      </c>
      <c r="W95" s="340" t="s">
        <v>290</v>
      </c>
      <c r="X95" s="66"/>
      <c r="Y95" s="350" t="s">
        <v>290</v>
      </c>
      <c r="Z95" s="66"/>
      <c r="AA95" s="327" t="s">
        <v>290</v>
      </c>
      <c r="AB95" s="328" t="s">
        <v>290</v>
      </c>
      <c r="AC95" s="66"/>
      <c r="AD95" s="333" t="s">
        <v>290</v>
      </c>
      <c r="AE95" s="334" t="s">
        <v>290</v>
      </c>
      <c r="AF95" s="66"/>
      <c r="AG95" s="339" t="s">
        <v>290</v>
      </c>
      <c r="AH95" s="340" t="s">
        <v>290</v>
      </c>
      <c r="AI95" s="66"/>
      <c r="AJ95" s="350" t="s">
        <v>290</v>
      </c>
      <c r="AK95" s="66"/>
      <c r="AL95" s="327" t="s">
        <v>290</v>
      </c>
      <c r="AM95" s="328" t="s">
        <v>290</v>
      </c>
      <c r="AN95" s="66"/>
      <c r="AO95" s="333" t="s">
        <v>290</v>
      </c>
      <c r="AP95" s="334" t="s">
        <v>290</v>
      </c>
      <c r="AQ95" s="66"/>
      <c r="AR95" s="339" t="s">
        <v>290</v>
      </c>
      <c r="AS95" s="340" t="s">
        <v>290</v>
      </c>
      <c r="AT95" s="66"/>
      <c r="AU95" s="350" t="s">
        <v>290</v>
      </c>
      <c r="AV95" s="66"/>
      <c r="AW95" s="327" t="s">
        <v>290</v>
      </c>
      <c r="AX95" s="328" t="s">
        <v>290</v>
      </c>
      <c r="AY95" s="66"/>
      <c r="AZ95" s="333" t="s">
        <v>290</v>
      </c>
      <c r="BA95" s="334" t="s">
        <v>290</v>
      </c>
      <c r="BB95" s="66"/>
      <c r="BC95" s="339" t="s">
        <v>290</v>
      </c>
      <c r="BD95" s="340" t="s">
        <v>290</v>
      </c>
      <c r="BE95" s="66"/>
      <c r="BF95" s="350" t="s">
        <v>290</v>
      </c>
      <c r="BG95" s="66"/>
      <c r="BH95" s="384"/>
      <c r="BI95" s="66"/>
    </row>
    <row r="96" spans="1:61" x14ac:dyDescent="0.25">
      <c r="A96" s="384"/>
      <c r="B96" s="66"/>
      <c r="C96" s="378" t="s">
        <v>290</v>
      </c>
      <c r="D96" s="316" t="s">
        <v>290</v>
      </c>
      <c r="E96" s="356" t="s">
        <v>290</v>
      </c>
      <c r="F96" s="356" t="s">
        <v>290</v>
      </c>
      <c r="G96" s="317" t="s">
        <v>290</v>
      </c>
      <c r="H96" s="136"/>
      <c r="I96" s="321" t="s">
        <v>290</v>
      </c>
      <c r="J96" s="66"/>
      <c r="K96" s="66"/>
      <c r="L96" s="321" t="s">
        <v>290</v>
      </c>
      <c r="M96" s="324" t="s">
        <v>290</v>
      </c>
      <c r="N96" s="317" t="s">
        <v>290</v>
      </c>
      <c r="O96" s="66"/>
      <c r="P96" s="327" t="s">
        <v>290</v>
      </c>
      <c r="Q96" s="328" t="s">
        <v>290</v>
      </c>
      <c r="R96" s="66"/>
      <c r="S96" s="333" t="s">
        <v>290</v>
      </c>
      <c r="T96" s="334" t="s">
        <v>290</v>
      </c>
      <c r="U96" s="66"/>
      <c r="V96" s="339" t="s">
        <v>290</v>
      </c>
      <c r="W96" s="340" t="s">
        <v>290</v>
      </c>
      <c r="X96" s="66"/>
      <c r="Y96" s="350" t="s">
        <v>290</v>
      </c>
      <c r="Z96" s="66"/>
      <c r="AA96" s="327" t="s">
        <v>290</v>
      </c>
      <c r="AB96" s="328" t="s">
        <v>290</v>
      </c>
      <c r="AC96" s="66"/>
      <c r="AD96" s="333" t="s">
        <v>290</v>
      </c>
      <c r="AE96" s="334" t="s">
        <v>290</v>
      </c>
      <c r="AF96" s="66"/>
      <c r="AG96" s="339" t="s">
        <v>290</v>
      </c>
      <c r="AH96" s="340" t="s">
        <v>290</v>
      </c>
      <c r="AI96" s="66"/>
      <c r="AJ96" s="350" t="s">
        <v>290</v>
      </c>
      <c r="AK96" s="66"/>
      <c r="AL96" s="327" t="s">
        <v>290</v>
      </c>
      <c r="AM96" s="328" t="s">
        <v>290</v>
      </c>
      <c r="AN96" s="66"/>
      <c r="AO96" s="333" t="s">
        <v>290</v>
      </c>
      <c r="AP96" s="334" t="s">
        <v>290</v>
      </c>
      <c r="AQ96" s="66"/>
      <c r="AR96" s="339" t="s">
        <v>290</v>
      </c>
      <c r="AS96" s="340" t="s">
        <v>290</v>
      </c>
      <c r="AT96" s="66"/>
      <c r="AU96" s="350" t="s">
        <v>290</v>
      </c>
      <c r="AV96" s="66"/>
      <c r="AW96" s="327" t="s">
        <v>290</v>
      </c>
      <c r="AX96" s="328" t="s">
        <v>290</v>
      </c>
      <c r="AY96" s="66"/>
      <c r="AZ96" s="333" t="s">
        <v>290</v>
      </c>
      <c r="BA96" s="334" t="s">
        <v>290</v>
      </c>
      <c r="BB96" s="66"/>
      <c r="BC96" s="339" t="s">
        <v>290</v>
      </c>
      <c r="BD96" s="340" t="s">
        <v>290</v>
      </c>
      <c r="BE96" s="66"/>
      <c r="BF96" s="350" t="s">
        <v>290</v>
      </c>
      <c r="BG96" s="66"/>
      <c r="BH96" s="384"/>
      <c r="BI96" s="66"/>
    </row>
    <row r="97" spans="1:61" x14ac:dyDescent="0.25">
      <c r="A97" s="384"/>
      <c r="B97" s="66"/>
      <c r="C97" s="378" t="s">
        <v>290</v>
      </c>
      <c r="D97" s="316" t="s">
        <v>290</v>
      </c>
      <c r="E97" s="356" t="s">
        <v>290</v>
      </c>
      <c r="F97" s="356" t="s">
        <v>290</v>
      </c>
      <c r="G97" s="317" t="s">
        <v>290</v>
      </c>
      <c r="H97" s="136"/>
      <c r="I97" s="321" t="s">
        <v>290</v>
      </c>
      <c r="J97" s="66"/>
      <c r="K97" s="66"/>
      <c r="L97" s="321" t="s">
        <v>290</v>
      </c>
      <c r="M97" s="324" t="s">
        <v>290</v>
      </c>
      <c r="N97" s="317" t="s">
        <v>290</v>
      </c>
      <c r="O97" s="66"/>
      <c r="P97" s="327" t="s">
        <v>290</v>
      </c>
      <c r="Q97" s="328" t="s">
        <v>290</v>
      </c>
      <c r="R97" s="66"/>
      <c r="S97" s="333" t="s">
        <v>290</v>
      </c>
      <c r="T97" s="334" t="s">
        <v>290</v>
      </c>
      <c r="U97" s="66"/>
      <c r="V97" s="339" t="s">
        <v>290</v>
      </c>
      <c r="W97" s="340" t="s">
        <v>290</v>
      </c>
      <c r="X97" s="66"/>
      <c r="Y97" s="350" t="s">
        <v>290</v>
      </c>
      <c r="Z97" s="66"/>
      <c r="AA97" s="327" t="s">
        <v>290</v>
      </c>
      <c r="AB97" s="328" t="s">
        <v>290</v>
      </c>
      <c r="AC97" s="66"/>
      <c r="AD97" s="333" t="s">
        <v>290</v>
      </c>
      <c r="AE97" s="334" t="s">
        <v>290</v>
      </c>
      <c r="AF97" s="66"/>
      <c r="AG97" s="339" t="s">
        <v>290</v>
      </c>
      <c r="AH97" s="340" t="s">
        <v>290</v>
      </c>
      <c r="AI97" s="66"/>
      <c r="AJ97" s="350" t="s">
        <v>290</v>
      </c>
      <c r="AK97" s="66"/>
      <c r="AL97" s="327" t="s">
        <v>290</v>
      </c>
      <c r="AM97" s="328" t="s">
        <v>290</v>
      </c>
      <c r="AN97" s="66"/>
      <c r="AO97" s="333" t="s">
        <v>290</v>
      </c>
      <c r="AP97" s="334" t="s">
        <v>290</v>
      </c>
      <c r="AQ97" s="66"/>
      <c r="AR97" s="339" t="s">
        <v>290</v>
      </c>
      <c r="AS97" s="340" t="s">
        <v>290</v>
      </c>
      <c r="AT97" s="66"/>
      <c r="AU97" s="350" t="s">
        <v>290</v>
      </c>
      <c r="AV97" s="66"/>
      <c r="AW97" s="327" t="s">
        <v>290</v>
      </c>
      <c r="AX97" s="328" t="s">
        <v>290</v>
      </c>
      <c r="AY97" s="66"/>
      <c r="AZ97" s="333" t="s">
        <v>290</v>
      </c>
      <c r="BA97" s="334" t="s">
        <v>290</v>
      </c>
      <c r="BB97" s="66"/>
      <c r="BC97" s="339" t="s">
        <v>290</v>
      </c>
      <c r="BD97" s="340" t="s">
        <v>290</v>
      </c>
      <c r="BE97" s="66"/>
      <c r="BF97" s="350" t="s">
        <v>290</v>
      </c>
      <c r="BG97" s="66"/>
      <c r="BH97" s="384"/>
      <c r="BI97" s="66"/>
    </row>
    <row r="98" spans="1:61" x14ac:dyDescent="0.25">
      <c r="A98" s="384"/>
      <c r="B98" s="66"/>
      <c r="C98" s="378" t="s">
        <v>290</v>
      </c>
      <c r="D98" s="316" t="s">
        <v>290</v>
      </c>
      <c r="E98" s="356" t="s">
        <v>290</v>
      </c>
      <c r="F98" s="356" t="s">
        <v>290</v>
      </c>
      <c r="G98" s="317" t="s">
        <v>290</v>
      </c>
      <c r="H98" s="136"/>
      <c r="I98" s="321" t="s">
        <v>290</v>
      </c>
      <c r="J98" s="66"/>
      <c r="K98" s="66"/>
      <c r="L98" s="321" t="s">
        <v>290</v>
      </c>
      <c r="M98" s="324" t="s">
        <v>290</v>
      </c>
      <c r="N98" s="317" t="s">
        <v>290</v>
      </c>
      <c r="O98" s="66"/>
      <c r="P98" s="327" t="s">
        <v>290</v>
      </c>
      <c r="Q98" s="328" t="s">
        <v>290</v>
      </c>
      <c r="R98" s="66"/>
      <c r="S98" s="333" t="s">
        <v>290</v>
      </c>
      <c r="T98" s="334" t="s">
        <v>290</v>
      </c>
      <c r="U98" s="66"/>
      <c r="V98" s="339" t="s">
        <v>290</v>
      </c>
      <c r="W98" s="340" t="s">
        <v>290</v>
      </c>
      <c r="X98" s="66"/>
      <c r="Y98" s="350" t="s">
        <v>290</v>
      </c>
      <c r="Z98" s="66"/>
      <c r="AA98" s="327" t="s">
        <v>290</v>
      </c>
      <c r="AB98" s="328" t="s">
        <v>290</v>
      </c>
      <c r="AC98" s="66"/>
      <c r="AD98" s="333" t="s">
        <v>290</v>
      </c>
      <c r="AE98" s="334" t="s">
        <v>290</v>
      </c>
      <c r="AF98" s="66"/>
      <c r="AG98" s="339" t="s">
        <v>290</v>
      </c>
      <c r="AH98" s="340" t="s">
        <v>290</v>
      </c>
      <c r="AI98" s="66"/>
      <c r="AJ98" s="350" t="s">
        <v>290</v>
      </c>
      <c r="AK98" s="66"/>
      <c r="AL98" s="327" t="s">
        <v>290</v>
      </c>
      <c r="AM98" s="328" t="s">
        <v>290</v>
      </c>
      <c r="AN98" s="66"/>
      <c r="AO98" s="333" t="s">
        <v>290</v>
      </c>
      <c r="AP98" s="334" t="s">
        <v>290</v>
      </c>
      <c r="AQ98" s="66"/>
      <c r="AR98" s="339" t="s">
        <v>290</v>
      </c>
      <c r="AS98" s="340" t="s">
        <v>290</v>
      </c>
      <c r="AT98" s="66"/>
      <c r="AU98" s="350" t="s">
        <v>290</v>
      </c>
      <c r="AV98" s="66"/>
      <c r="AW98" s="327" t="s">
        <v>290</v>
      </c>
      <c r="AX98" s="328" t="s">
        <v>290</v>
      </c>
      <c r="AY98" s="66"/>
      <c r="AZ98" s="333" t="s">
        <v>290</v>
      </c>
      <c r="BA98" s="334" t="s">
        <v>290</v>
      </c>
      <c r="BB98" s="66"/>
      <c r="BC98" s="339" t="s">
        <v>290</v>
      </c>
      <c r="BD98" s="340" t="s">
        <v>290</v>
      </c>
      <c r="BE98" s="66"/>
      <c r="BF98" s="350" t="s">
        <v>290</v>
      </c>
      <c r="BG98" s="66"/>
      <c r="BH98" s="384"/>
      <c r="BI98" s="66"/>
    </row>
    <row r="99" spans="1:61" x14ac:dyDescent="0.25">
      <c r="A99" s="384"/>
      <c r="B99" s="66"/>
      <c r="C99" s="378" t="s">
        <v>290</v>
      </c>
      <c r="D99" s="316" t="s">
        <v>290</v>
      </c>
      <c r="E99" s="356" t="s">
        <v>290</v>
      </c>
      <c r="F99" s="356" t="s">
        <v>290</v>
      </c>
      <c r="G99" s="317" t="s">
        <v>290</v>
      </c>
      <c r="H99" s="136"/>
      <c r="I99" s="321" t="s">
        <v>290</v>
      </c>
      <c r="J99" s="66"/>
      <c r="K99" s="66"/>
      <c r="L99" s="321" t="s">
        <v>290</v>
      </c>
      <c r="M99" s="324" t="s">
        <v>290</v>
      </c>
      <c r="N99" s="317" t="s">
        <v>290</v>
      </c>
      <c r="O99" s="66"/>
      <c r="P99" s="327" t="s">
        <v>290</v>
      </c>
      <c r="Q99" s="328" t="s">
        <v>290</v>
      </c>
      <c r="R99" s="66"/>
      <c r="S99" s="333" t="s">
        <v>290</v>
      </c>
      <c r="T99" s="334" t="s">
        <v>290</v>
      </c>
      <c r="U99" s="66"/>
      <c r="V99" s="339" t="s">
        <v>290</v>
      </c>
      <c r="W99" s="340" t="s">
        <v>290</v>
      </c>
      <c r="X99" s="66"/>
      <c r="Y99" s="350" t="s">
        <v>290</v>
      </c>
      <c r="Z99" s="66"/>
      <c r="AA99" s="327" t="s">
        <v>290</v>
      </c>
      <c r="AB99" s="328" t="s">
        <v>290</v>
      </c>
      <c r="AC99" s="66"/>
      <c r="AD99" s="333" t="s">
        <v>290</v>
      </c>
      <c r="AE99" s="334" t="s">
        <v>290</v>
      </c>
      <c r="AF99" s="66"/>
      <c r="AG99" s="339" t="s">
        <v>290</v>
      </c>
      <c r="AH99" s="340" t="s">
        <v>290</v>
      </c>
      <c r="AI99" s="66"/>
      <c r="AJ99" s="350" t="s">
        <v>290</v>
      </c>
      <c r="AK99" s="66"/>
      <c r="AL99" s="327" t="s">
        <v>290</v>
      </c>
      <c r="AM99" s="328" t="s">
        <v>290</v>
      </c>
      <c r="AN99" s="66"/>
      <c r="AO99" s="333" t="s">
        <v>290</v>
      </c>
      <c r="AP99" s="334" t="s">
        <v>290</v>
      </c>
      <c r="AQ99" s="66"/>
      <c r="AR99" s="339" t="s">
        <v>290</v>
      </c>
      <c r="AS99" s="340" t="s">
        <v>290</v>
      </c>
      <c r="AT99" s="66"/>
      <c r="AU99" s="350" t="s">
        <v>290</v>
      </c>
      <c r="AV99" s="66"/>
      <c r="AW99" s="327" t="s">
        <v>290</v>
      </c>
      <c r="AX99" s="328" t="s">
        <v>290</v>
      </c>
      <c r="AY99" s="66"/>
      <c r="AZ99" s="333" t="s">
        <v>290</v>
      </c>
      <c r="BA99" s="334" t="s">
        <v>290</v>
      </c>
      <c r="BB99" s="66"/>
      <c r="BC99" s="339" t="s">
        <v>290</v>
      </c>
      <c r="BD99" s="340" t="s">
        <v>290</v>
      </c>
      <c r="BE99" s="66"/>
      <c r="BF99" s="350" t="s">
        <v>290</v>
      </c>
      <c r="BG99" s="66"/>
      <c r="BH99" s="384"/>
      <c r="BI99" s="66"/>
    </row>
    <row r="100" spans="1:61" x14ac:dyDescent="0.25">
      <c r="A100" s="384"/>
      <c r="B100" s="66"/>
      <c r="C100" s="378" t="s">
        <v>290</v>
      </c>
      <c r="D100" s="316" t="s">
        <v>290</v>
      </c>
      <c r="E100" s="356" t="s">
        <v>290</v>
      </c>
      <c r="F100" s="356" t="s">
        <v>290</v>
      </c>
      <c r="G100" s="317" t="s">
        <v>290</v>
      </c>
      <c r="H100" s="136"/>
      <c r="I100" s="321" t="s">
        <v>290</v>
      </c>
      <c r="J100" s="66"/>
      <c r="K100" s="66"/>
      <c r="L100" s="321" t="s">
        <v>290</v>
      </c>
      <c r="M100" s="324" t="s">
        <v>290</v>
      </c>
      <c r="N100" s="317" t="s">
        <v>290</v>
      </c>
      <c r="O100" s="66"/>
      <c r="P100" s="327" t="s">
        <v>290</v>
      </c>
      <c r="Q100" s="328" t="s">
        <v>290</v>
      </c>
      <c r="R100" s="66"/>
      <c r="S100" s="333" t="s">
        <v>290</v>
      </c>
      <c r="T100" s="334" t="s">
        <v>290</v>
      </c>
      <c r="U100" s="66"/>
      <c r="V100" s="339" t="s">
        <v>290</v>
      </c>
      <c r="W100" s="340" t="s">
        <v>290</v>
      </c>
      <c r="X100" s="66"/>
      <c r="Y100" s="350" t="s">
        <v>290</v>
      </c>
      <c r="Z100" s="66"/>
      <c r="AA100" s="327" t="s">
        <v>290</v>
      </c>
      <c r="AB100" s="328" t="s">
        <v>290</v>
      </c>
      <c r="AC100" s="66"/>
      <c r="AD100" s="333" t="s">
        <v>290</v>
      </c>
      <c r="AE100" s="334" t="s">
        <v>290</v>
      </c>
      <c r="AF100" s="66"/>
      <c r="AG100" s="339" t="s">
        <v>290</v>
      </c>
      <c r="AH100" s="340" t="s">
        <v>290</v>
      </c>
      <c r="AI100" s="66"/>
      <c r="AJ100" s="350" t="s">
        <v>290</v>
      </c>
      <c r="AK100" s="66"/>
      <c r="AL100" s="327" t="s">
        <v>290</v>
      </c>
      <c r="AM100" s="328" t="s">
        <v>290</v>
      </c>
      <c r="AN100" s="66"/>
      <c r="AO100" s="333" t="s">
        <v>290</v>
      </c>
      <c r="AP100" s="334" t="s">
        <v>290</v>
      </c>
      <c r="AQ100" s="66"/>
      <c r="AR100" s="339" t="s">
        <v>290</v>
      </c>
      <c r="AS100" s="340" t="s">
        <v>290</v>
      </c>
      <c r="AT100" s="66"/>
      <c r="AU100" s="350" t="s">
        <v>290</v>
      </c>
      <c r="AV100" s="66"/>
      <c r="AW100" s="327" t="s">
        <v>290</v>
      </c>
      <c r="AX100" s="328" t="s">
        <v>290</v>
      </c>
      <c r="AY100" s="66"/>
      <c r="AZ100" s="333" t="s">
        <v>290</v>
      </c>
      <c r="BA100" s="334" t="s">
        <v>290</v>
      </c>
      <c r="BB100" s="66"/>
      <c r="BC100" s="339" t="s">
        <v>290</v>
      </c>
      <c r="BD100" s="340" t="s">
        <v>290</v>
      </c>
      <c r="BE100" s="66"/>
      <c r="BF100" s="350" t="s">
        <v>290</v>
      </c>
      <c r="BG100" s="66"/>
      <c r="BH100" s="384"/>
      <c r="BI100" s="66"/>
    </row>
    <row r="101" spans="1:61" x14ac:dyDescent="0.25">
      <c r="A101" s="384"/>
      <c r="B101" s="66"/>
      <c r="C101" s="378" t="s">
        <v>290</v>
      </c>
      <c r="D101" s="316" t="s">
        <v>290</v>
      </c>
      <c r="E101" s="356" t="s">
        <v>290</v>
      </c>
      <c r="F101" s="356" t="s">
        <v>290</v>
      </c>
      <c r="G101" s="317" t="s">
        <v>290</v>
      </c>
      <c r="H101" s="136"/>
      <c r="I101" s="321" t="s">
        <v>290</v>
      </c>
      <c r="J101" s="66"/>
      <c r="K101" s="66"/>
      <c r="L101" s="321" t="s">
        <v>290</v>
      </c>
      <c r="M101" s="324" t="s">
        <v>290</v>
      </c>
      <c r="N101" s="317" t="s">
        <v>290</v>
      </c>
      <c r="O101" s="66"/>
      <c r="P101" s="327" t="s">
        <v>290</v>
      </c>
      <c r="Q101" s="328" t="s">
        <v>290</v>
      </c>
      <c r="R101" s="66"/>
      <c r="S101" s="333" t="s">
        <v>290</v>
      </c>
      <c r="T101" s="334" t="s">
        <v>290</v>
      </c>
      <c r="U101" s="66"/>
      <c r="V101" s="339" t="s">
        <v>290</v>
      </c>
      <c r="W101" s="340" t="s">
        <v>290</v>
      </c>
      <c r="X101" s="66"/>
      <c r="Y101" s="350" t="s">
        <v>290</v>
      </c>
      <c r="Z101" s="66"/>
      <c r="AA101" s="327" t="s">
        <v>290</v>
      </c>
      <c r="AB101" s="328" t="s">
        <v>290</v>
      </c>
      <c r="AC101" s="66"/>
      <c r="AD101" s="333" t="s">
        <v>290</v>
      </c>
      <c r="AE101" s="334" t="s">
        <v>290</v>
      </c>
      <c r="AF101" s="66"/>
      <c r="AG101" s="339" t="s">
        <v>290</v>
      </c>
      <c r="AH101" s="340" t="s">
        <v>290</v>
      </c>
      <c r="AI101" s="66"/>
      <c r="AJ101" s="350" t="s">
        <v>290</v>
      </c>
      <c r="AK101" s="66"/>
      <c r="AL101" s="327" t="s">
        <v>290</v>
      </c>
      <c r="AM101" s="328" t="s">
        <v>290</v>
      </c>
      <c r="AN101" s="66"/>
      <c r="AO101" s="333" t="s">
        <v>290</v>
      </c>
      <c r="AP101" s="334" t="s">
        <v>290</v>
      </c>
      <c r="AQ101" s="66"/>
      <c r="AR101" s="339" t="s">
        <v>290</v>
      </c>
      <c r="AS101" s="340" t="s">
        <v>290</v>
      </c>
      <c r="AT101" s="66"/>
      <c r="AU101" s="350" t="s">
        <v>290</v>
      </c>
      <c r="AV101" s="66"/>
      <c r="AW101" s="327" t="s">
        <v>290</v>
      </c>
      <c r="AX101" s="328" t="s">
        <v>290</v>
      </c>
      <c r="AY101" s="66"/>
      <c r="AZ101" s="333" t="s">
        <v>290</v>
      </c>
      <c r="BA101" s="334" t="s">
        <v>290</v>
      </c>
      <c r="BB101" s="66"/>
      <c r="BC101" s="339" t="s">
        <v>290</v>
      </c>
      <c r="BD101" s="340" t="s">
        <v>290</v>
      </c>
      <c r="BE101" s="66"/>
      <c r="BF101" s="350" t="s">
        <v>290</v>
      </c>
      <c r="BG101" s="66"/>
      <c r="BH101" s="384"/>
      <c r="BI101" s="66"/>
    </row>
    <row r="102" spans="1:61" x14ac:dyDescent="0.25">
      <c r="A102" s="384"/>
      <c r="B102" s="66"/>
      <c r="C102" s="378" t="s">
        <v>290</v>
      </c>
      <c r="D102" s="316" t="s">
        <v>290</v>
      </c>
      <c r="E102" s="356" t="s">
        <v>290</v>
      </c>
      <c r="F102" s="356" t="s">
        <v>290</v>
      </c>
      <c r="G102" s="317" t="s">
        <v>290</v>
      </c>
      <c r="H102" s="136"/>
      <c r="I102" s="321" t="s">
        <v>290</v>
      </c>
      <c r="J102" s="66"/>
      <c r="K102" s="66"/>
      <c r="L102" s="321" t="s">
        <v>290</v>
      </c>
      <c r="M102" s="324" t="s">
        <v>290</v>
      </c>
      <c r="N102" s="317" t="s">
        <v>290</v>
      </c>
      <c r="O102" s="66"/>
      <c r="P102" s="327" t="s">
        <v>290</v>
      </c>
      <c r="Q102" s="328" t="s">
        <v>290</v>
      </c>
      <c r="R102" s="66"/>
      <c r="S102" s="333" t="s">
        <v>290</v>
      </c>
      <c r="T102" s="334" t="s">
        <v>290</v>
      </c>
      <c r="U102" s="66"/>
      <c r="V102" s="339" t="s">
        <v>290</v>
      </c>
      <c r="W102" s="340" t="s">
        <v>290</v>
      </c>
      <c r="X102" s="66"/>
      <c r="Y102" s="350" t="s">
        <v>290</v>
      </c>
      <c r="Z102" s="66"/>
      <c r="AA102" s="327" t="s">
        <v>290</v>
      </c>
      <c r="AB102" s="328" t="s">
        <v>290</v>
      </c>
      <c r="AC102" s="66"/>
      <c r="AD102" s="333" t="s">
        <v>290</v>
      </c>
      <c r="AE102" s="334" t="s">
        <v>290</v>
      </c>
      <c r="AF102" s="66"/>
      <c r="AG102" s="339" t="s">
        <v>290</v>
      </c>
      <c r="AH102" s="340" t="s">
        <v>290</v>
      </c>
      <c r="AI102" s="66"/>
      <c r="AJ102" s="350" t="s">
        <v>290</v>
      </c>
      <c r="AK102" s="66"/>
      <c r="AL102" s="327" t="s">
        <v>290</v>
      </c>
      <c r="AM102" s="328" t="s">
        <v>290</v>
      </c>
      <c r="AN102" s="66"/>
      <c r="AO102" s="333" t="s">
        <v>290</v>
      </c>
      <c r="AP102" s="334" t="s">
        <v>290</v>
      </c>
      <c r="AQ102" s="66"/>
      <c r="AR102" s="339" t="s">
        <v>290</v>
      </c>
      <c r="AS102" s="340" t="s">
        <v>290</v>
      </c>
      <c r="AT102" s="66"/>
      <c r="AU102" s="350" t="s">
        <v>290</v>
      </c>
      <c r="AV102" s="66"/>
      <c r="AW102" s="327" t="s">
        <v>290</v>
      </c>
      <c r="AX102" s="328" t="s">
        <v>290</v>
      </c>
      <c r="AY102" s="66"/>
      <c r="AZ102" s="333" t="s">
        <v>290</v>
      </c>
      <c r="BA102" s="334" t="s">
        <v>290</v>
      </c>
      <c r="BB102" s="66"/>
      <c r="BC102" s="339" t="s">
        <v>290</v>
      </c>
      <c r="BD102" s="340" t="s">
        <v>290</v>
      </c>
      <c r="BE102" s="66"/>
      <c r="BF102" s="350" t="s">
        <v>290</v>
      </c>
      <c r="BG102" s="66"/>
      <c r="BH102" s="384"/>
      <c r="BI102" s="66"/>
    </row>
    <row r="103" spans="1:61" x14ac:dyDescent="0.25">
      <c r="A103" s="384"/>
      <c r="B103" s="66"/>
      <c r="C103" s="378" t="s">
        <v>290</v>
      </c>
      <c r="D103" s="316" t="s">
        <v>290</v>
      </c>
      <c r="E103" s="356" t="s">
        <v>290</v>
      </c>
      <c r="F103" s="356" t="s">
        <v>290</v>
      </c>
      <c r="G103" s="317" t="s">
        <v>290</v>
      </c>
      <c r="H103" s="136"/>
      <c r="I103" s="321" t="s">
        <v>290</v>
      </c>
      <c r="J103" s="66"/>
      <c r="K103" s="66"/>
      <c r="L103" s="321" t="s">
        <v>290</v>
      </c>
      <c r="M103" s="324" t="s">
        <v>290</v>
      </c>
      <c r="N103" s="317" t="s">
        <v>290</v>
      </c>
      <c r="O103" s="66"/>
      <c r="P103" s="327" t="s">
        <v>290</v>
      </c>
      <c r="Q103" s="328" t="s">
        <v>290</v>
      </c>
      <c r="R103" s="66"/>
      <c r="S103" s="333" t="s">
        <v>290</v>
      </c>
      <c r="T103" s="334" t="s">
        <v>290</v>
      </c>
      <c r="U103" s="66"/>
      <c r="V103" s="339" t="s">
        <v>290</v>
      </c>
      <c r="W103" s="340" t="s">
        <v>290</v>
      </c>
      <c r="X103" s="66"/>
      <c r="Y103" s="350" t="s">
        <v>290</v>
      </c>
      <c r="Z103" s="66"/>
      <c r="AA103" s="327" t="s">
        <v>290</v>
      </c>
      <c r="AB103" s="328" t="s">
        <v>290</v>
      </c>
      <c r="AC103" s="66"/>
      <c r="AD103" s="333" t="s">
        <v>290</v>
      </c>
      <c r="AE103" s="334" t="s">
        <v>290</v>
      </c>
      <c r="AF103" s="66"/>
      <c r="AG103" s="339" t="s">
        <v>290</v>
      </c>
      <c r="AH103" s="340" t="s">
        <v>290</v>
      </c>
      <c r="AI103" s="66"/>
      <c r="AJ103" s="350" t="s">
        <v>290</v>
      </c>
      <c r="AK103" s="66"/>
      <c r="AL103" s="327" t="s">
        <v>290</v>
      </c>
      <c r="AM103" s="328" t="s">
        <v>290</v>
      </c>
      <c r="AN103" s="66"/>
      <c r="AO103" s="333" t="s">
        <v>290</v>
      </c>
      <c r="AP103" s="334" t="s">
        <v>290</v>
      </c>
      <c r="AQ103" s="66"/>
      <c r="AR103" s="339" t="s">
        <v>290</v>
      </c>
      <c r="AS103" s="340" t="s">
        <v>290</v>
      </c>
      <c r="AT103" s="66"/>
      <c r="AU103" s="350" t="s">
        <v>290</v>
      </c>
      <c r="AV103" s="66"/>
      <c r="AW103" s="327" t="s">
        <v>290</v>
      </c>
      <c r="AX103" s="328" t="s">
        <v>290</v>
      </c>
      <c r="AY103" s="66"/>
      <c r="AZ103" s="333" t="s">
        <v>290</v>
      </c>
      <c r="BA103" s="334" t="s">
        <v>290</v>
      </c>
      <c r="BB103" s="66"/>
      <c r="BC103" s="339" t="s">
        <v>290</v>
      </c>
      <c r="BD103" s="340" t="s">
        <v>290</v>
      </c>
      <c r="BE103" s="66"/>
      <c r="BF103" s="350" t="s">
        <v>290</v>
      </c>
      <c r="BG103" s="66"/>
      <c r="BH103" s="384"/>
      <c r="BI103" s="66"/>
    </row>
    <row r="104" spans="1:61" x14ac:dyDescent="0.25">
      <c r="A104" s="384"/>
      <c r="B104" s="66"/>
      <c r="C104" s="378" t="s">
        <v>290</v>
      </c>
      <c r="D104" s="316" t="s">
        <v>290</v>
      </c>
      <c r="E104" s="356" t="s">
        <v>290</v>
      </c>
      <c r="F104" s="356" t="s">
        <v>290</v>
      </c>
      <c r="G104" s="317" t="s">
        <v>290</v>
      </c>
      <c r="H104" s="136"/>
      <c r="I104" s="321" t="s">
        <v>290</v>
      </c>
      <c r="J104" s="66"/>
      <c r="K104" s="66"/>
      <c r="L104" s="321" t="s">
        <v>290</v>
      </c>
      <c r="M104" s="324" t="s">
        <v>290</v>
      </c>
      <c r="N104" s="317" t="s">
        <v>290</v>
      </c>
      <c r="O104" s="66"/>
      <c r="P104" s="327" t="s">
        <v>290</v>
      </c>
      <c r="Q104" s="328" t="s">
        <v>290</v>
      </c>
      <c r="R104" s="66"/>
      <c r="S104" s="333" t="s">
        <v>290</v>
      </c>
      <c r="T104" s="334" t="s">
        <v>290</v>
      </c>
      <c r="U104" s="66"/>
      <c r="V104" s="339" t="s">
        <v>290</v>
      </c>
      <c r="W104" s="340" t="s">
        <v>290</v>
      </c>
      <c r="X104" s="66"/>
      <c r="Y104" s="350" t="s">
        <v>290</v>
      </c>
      <c r="Z104" s="66"/>
      <c r="AA104" s="327" t="s">
        <v>290</v>
      </c>
      <c r="AB104" s="328" t="s">
        <v>290</v>
      </c>
      <c r="AC104" s="66"/>
      <c r="AD104" s="333" t="s">
        <v>290</v>
      </c>
      <c r="AE104" s="334" t="s">
        <v>290</v>
      </c>
      <c r="AF104" s="66"/>
      <c r="AG104" s="339" t="s">
        <v>290</v>
      </c>
      <c r="AH104" s="340" t="s">
        <v>290</v>
      </c>
      <c r="AI104" s="66"/>
      <c r="AJ104" s="350" t="s">
        <v>290</v>
      </c>
      <c r="AK104" s="66"/>
      <c r="AL104" s="327" t="s">
        <v>290</v>
      </c>
      <c r="AM104" s="328" t="s">
        <v>290</v>
      </c>
      <c r="AN104" s="66"/>
      <c r="AO104" s="333" t="s">
        <v>290</v>
      </c>
      <c r="AP104" s="334" t="s">
        <v>290</v>
      </c>
      <c r="AQ104" s="66"/>
      <c r="AR104" s="339" t="s">
        <v>290</v>
      </c>
      <c r="AS104" s="340" t="s">
        <v>290</v>
      </c>
      <c r="AT104" s="66"/>
      <c r="AU104" s="350" t="s">
        <v>290</v>
      </c>
      <c r="AV104" s="66"/>
      <c r="AW104" s="327" t="s">
        <v>290</v>
      </c>
      <c r="AX104" s="328" t="s">
        <v>290</v>
      </c>
      <c r="AY104" s="66"/>
      <c r="AZ104" s="333" t="s">
        <v>290</v>
      </c>
      <c r="BA104" s="334" t="s">
        <v>290</v>
      </c>
      <c r="BB104" s="66"/>
      <c r="BC104" s="339" t="s">
        <v>290</v>
      </c>
      <c r="BD104" s="340" t="s">
        <v>290</v>
      </c>
      <c r="BE104" s="66"/>
      <c r="BF104" s="350" t="s">
        <v>290</v>
      </c>
      <c r="BG104" s="66"/>
      <c r="BH104" s="384"/>
      <c r="BI104" s="66"/>
    </row>
    <row r="105" spans="1:61" x14ac:dyDescent="0.25">
      <c r="A105" s="384"/>
      <c r="B105" s="66"/>
      <c r="C105" s="378" t="s">
        <v>290</v>
      </c>
      <c r="D105" s="316" t="s">
        <v>290</v>
      </c>
      <c r="E105" s="356" t="s">
        <v>290</v>
      </c>
      <c r="F105" s="356" t="s">
        <v>290</v>
      </c>
      <c r="G105" s="317" t="s">
        <v>290</v>
      </c>
      <c r="H105" s="136"/>
      <c r="I105" s="321" t="s">
        <v>290</v>
      </c>
      <c r="J105" s="66"/>
      <c r="K105" s="66"/>
      <c r="L105" s="321" t="s">
        <v>290</v>
      </c>
      <c r="M105" s="324" t="s">
        <v>290</v>
      </c>
      <c r="N105" s="317" t="s">
        <v>290</v>
      </c>
      <c r="O105" s="66"/>
      <c r="P105" s="327" t="s">
        <v>290</v>
      </c>
      <c r="Q105" s="328" t="s">
        <v>290</v>
      </c>
      <c r="R105" s="66"/>
      <c r="S105" s="333" t="s">
        <v>290</v>
      </c>
      <c r="T105" s="334" t="s">
        <v>290</v>
      </c>
      <c r="U105" s="66"/>
      <c r="V105" s="339" t="s">
        <v>290</v>
      </c>
      <c r="W105" s="340" t="s">
        <v>290</v>
      </c>
      <c r="X105" s="66"/>
      <c r="Y105" s="350" t="s">
        <v>290</v>
      </c>
      <c r="Z105" s="66"/>
      <c r="AA105" s="327" t="s">
        <v>290</v>
      </c>
      <c r="AB105" s="328" t="s">
        <v>290</v>
      </c>
      <c r="AC105" s="66"/>
      <c r="AD105" s="333" t="s">
        <v>290</v>
      </c>
      <c r="AE105" s="334" t="s">
        <v>290</v>
      </c>
      <c r="AF105" s="66"/>
      <c r="AG105" s="339" t="s">
        <v>290</v>
      </c>
      <c r="AH105" s="340" t="s">
        <v>290</v>
      </c>
      <c r="AI105" s="66"/>
      <c r="AJ105" s="350" t="s">
        <v>290</v>
      </c>
      <c r="AK105" s="66"/>
      <c r="AL105" s="327" t="s">
        <v>290</v>
      </c>
      <c r="AM105" s="328" t="s">
        <v>290</v>
      </c>
      <c r="AN105" s="66"/>
      <c r="AO105" s="333" t="s">
        <v>290</v>
      </c>
      <c r="AP105" s="334" t="s">
        <v>290</v>
      </c>
      <c r="AQ105" s="66"/>
      <c r="AR105" s="339" t="s">
        <v>290</v>
      </c>
      <c r="AS105" s="340" t="s">
        <v>290</v>
      </c>
      <c r="AT105" s="66"/>
      <c r="AU105" s="350" t="s">
        <v>290</v>
      </c>
      <c r="AV105" s="66"/>
      <c r="AW105" s="327" t="s">
        <v>290</v>
      </c>
      <c r="AX105" s="328" t="s">
        <v>290</v>
      </c>
      <c r="AY105" s="66"/>
      <c r="AZ105" s="333" t="s">
        <v>290</v>
      </c>
      <c r="BA105" s="334" t="s">
        <v>290</v>
      </c>
      <c r="BB105" s="66"/>
      <c r="BC105" s="339" t="s">
        <v>290</v>
      </c>
      <c r="BD105" s="340" t="s">
        <v>290</v>
      </c>
      <c r="BE105" s="66"/>
      <c r="BF105" s="350" t="s">
        <v>290</v>
      </c>
      <c r="BG105" s="66"/>
      <c r="BH105" s="384"/>
      <c r="BI105" s="66"/>
    </row>
    <row r="106" spans="1:61" x14ac:dyDescent="0.25">
      <c r="A106" s="384"/>
      <c r="B106" s="66"/>
      <c r="C106" s="378" t="s">
        <v>290</v>
      </c>
      <c r="D106" s="316" t="s">
        <v>290</v>
      </c>
      <c r="E106" s="356" t="s">
        <v>290</v>
      </c>
      <c r="F106" s="356" t="s">
        <v>290</v>
      </c>
      <c r="G106" s="317" t="s">
        <v>290</v>
      </c>
      <c r="H106" s="136"/>
      <c r="I106" s="321" t="s">
        <v>290</v>
      </c>
      <c r="J106" s="66"/>
      <c r="K106" s="66"/>
      <c r="L106" s="321" t="s">
        <v>290</v>
      </c>
      <c r="M106" s="324" t="s">
        <v>290</v>
      </c>
      <c r="N106" s="317" t="s">
        <v>290</v>
      </c>
      <c r="O106" s="66"/>
      <c r="P106" s="327" t="s">
        <v>290</v>
      </c>
      <c r="Q106" s="328" t="s">
        <v>290</v>
      </c>
      <c r="R106" s="66"/>
      <c r="S106" s="333" t="s">
        <v>290</v>
      </c>
      <c r="T106" s="334" t="s">
        <v>290</v>
      </c>
      <c r="U106" s="66"/>
      <c r="V106" s="339" t="s">
        <v>290</v>
      </c>
      <c r="W106" s="340" t="s">
        <v>290</v>
      </c>
      <c r="X106" s="66"/>
      <c r="Y106" s="350" t="s">
        <v>290</v>
      </c>
      <c r="Z106" s="66"/>
      <c r="AA106" s="327" t="s">
        <v>290</v>
      </c>
      <c r="AB106" s="328" t="s">
        <v>290</v>
      </c>
      <c r="AC106" s="66"/>
      <c r="AD106" s="333" t="s">
        <v>290</v>
      </c>
      <c r="AE106" s="334" t="s">
        <v>290</v>
      </c>
      <c r="AF106" s="66"/>
      <c r="AG106" s="339" t="s">
        <v>290</v>
      </c>
      <c r="AH106" s="340" t="s">
        <v>290</v>
      </c>
      <c r="AI106" s="66"/>
      <c r="AJ106" s="350" t="s">
        <v>290</v>
      </c>
      <c r="AK106" s="66"/>
      <c r="AL106" s="327" t="s">
        <v>290</v>
      </c>
      <c r="AM106" s="328" t="s">
        <v>290</v>
      </c>
      <c r="AN106" s="66"/>
      <c r="AO106" s="333" t="s">
        <v>290</v>
      </c>
      <c r="AP106" s="334" t="s">
        <v>290</v>
      </c>
      <c r="AQ106" s="66"/>
      <c r="AR106" s="339" t="s">
        <v>290</v>
      </c>
      <c r="AS106" s="340" t="s">
        <v>290</v>
      </c>
      <c r="AT106" s="66"/>
      <c r="AU106" s="350" t="s">
        <v>290</v>
      </c>
      <c r="AV106" s="66"/>
      <c r="AW106" s="327" t="s">
        <v>290</v>
      </c>
      <c r="AX106" s="328" t="s">
        <v>290</v>
      </c>
      <c r="AY106" s="66"/>
      <c r="AZ106" s="333" t="s">
        <v>290</v>
      </c>
      <c r="BA106" s="334" t="s">
        <v>290</v>
      </c>
      <c r="BB106" s="66"/>
      <c r="BC106" s="339" t="s">
        <v>290</v>
      </c>
      <c r="BD106" s="340" t="s">
        <v>290</v>
      </c>
      <c r="BE106" s="66"/>
      <c r="BF106" s="350" t="s">
        <v>290</v>
      </c>
      <c r="BG106" s="66"/>
      <c r="BH106" s="384"/>
      <c r="BI106" s="66"/>
    </row>
    <row r="107" spans="1:61" x14ac:dyDescent="0.25">
      <c r="A107" s="384"/>
      <c r="B107" s="66"/>
      <c r="C107" s="378" t="s">
        <v>290</v>
      </c>
      <c r="D107" s="316" t="s">
        <v>290</v>
      </c>
      <c r="E107" s="356" t="s">
        <v>290</v>
      </c>
      <c r="F107" s="356" t="s">
        <v>290</v>
      </c>
      <c r="G107" s="317" t="s">
        <v>290</v>
      </c>
      <c r="H107" s="136"/>
      <c r="I107" s="321" t="s">
        <v>290</v>
      </c>
      <c r="J107" s="66"/>
      <c r="K107" s="66"/>
      <c r="L107" s="321" t="s">
        <v>290</v>
      </c>
      <c r="M107" s="324" t="s">
        <v>290</v>
      </c>
      <c r="N107" s="317" t="s">
        <v>290</v>
      </c>
      <c r="O107" s="66"/>
      <c r="P107" s="327" t="s">
        <v>290</v>
      </c>
      <c r="Q107" s="328" t="s">
        <v>290</v>
      </c>
      <c r="R107" s="66"/>
      <c r="S107" s="333" t="s">
        <v>290</v>
      </c>
      <c r="T107" s="334" t="s">
        <v>290</v>
      </c>
      <c r="U107" s="66"/>
      <c r="V107" s="339" t="s">
        <v>290</v>
      </c>
      <c r="W107" s="340" t="s">
        <v>290</v>
      </c>
      <c r="X107" s="66"/>
      <c r="Y107" s="350" t="s">
        <v>290</v>
      </c>
      <c r="Z107" s="66"/>
      <c r="AA107" s="327" t="s">
        <v>290</v>
      </c>
      <c r="AB107" s="328" t="s">
        <v>290</v>
      </c>
      <c r="AC107" s="66"/>
      <c r="AD107" s="333" t="s">
        <v>290</v>
      </c>
      <c r="AE107" s="334" t="s">
        <v>290</v>
      </c>
      <c r="AF107" s="66"/>
      <c r="AG107" s="339" t="s">
        <v>290</v>
      </c>
      <c r="AH107" s="340" t="s">
        <v>290</v>
      </c>
      <c r="AI107" s="66"/>
      <c r="AJ107" s="350" t="s">
        <v>290</v>
      </c>
      <c r="AK107" s="66"/>
      <c r="AL107" s="327" t="s">
        <v>290</v>
      </c>
      <c r="AM107" s="328" t="s">
        <v>290</v>
      </c>
      <c r="AN107" s="66"/>
      <c r="AO107" s="333" t="s">
        <v>290</v>
      </c>
      <c r="AP107" s="334" t="s">
        <v>290</v>
      </c>
      <c r="AQ107" s="66"/>
      <c r="AR107" s="339" t="s">
        <v>290</v>
      </c>
      <c r="AS107" s="340" t="s">
        <v>290</v>
      </c>
      <c r="AT107" s="66"/>
      <c r="AU107" s="350" t="s">
        <v>290</v>
      </c>
      <c r="AV107" s="66"/>
      <c r="AW107" s="327" t="s">
        <v>290</v>
      </c>
      <c r="AX107" s="328" t="s">
        <v>290</v>
      </c>
      <c r="AY107" s="66"/>
      <c r="AZ107" s="333" t="s">
        <v>290</v>
      </c>
      <c r="BA107" s="334" t="s">
        <v>290</v>
      </c>
      <c r="BB107" s="66"/>
      <c r="BC107" s="339" t="s">
        <v>290</v>
      </c>
      <c r="BD107" s="340" t="s">
        <v>290</v>
      </c>
      <c r="BE107" s="66"/>
      <c r="BF107" s="350" t="s">
        <v>290</v>
      </c>
      <c r="BG107" s="66"/>
      <c r="BH107" s="384"/>
      <c r="BI107" s="66"/>
    </row>
    <row r="108" spans="1:61" x14ac:dyDescent="0.25">
      <c r="A108" s="384"/>
      <c r="B108" s="66"/>
      <c r="C108" s="378" t="s">
        <v>290</v>
      </c>
      <c r="D108" s="316" t="s">
        <v>290</v>
      </c>
      <c r="E108" s="356" t="s">
        <v>290</v>
      </c>
      <c r="F108" s="356" t="s">
        <v>290</v>
      </c>
      <c r="G108" s="317" t="s">
        <v>290</v>
      </c>
      <c r="H108" s="136"/>
      <c r="I108" s="321" t="s">
        <v>290</v>
      </c>
      <c r="J108" s="66"/>
      <c r="K108" s="66"/>
      <c r="L108" s="321" t="s">
        <v>290</v>
      </c>
      <c r="M108" s="324" t="s">
        <v>290</v>
      </c>
      <c r="N108" s="317" t="s">
        <v>290</v>
      </c>
      <c r="O108" s="66"/>
      <c r="P108" s="327" t="s">
        <v>290</v>
      </c>
      <c r="Q108" s="328" t="s">
        <v>290</v>
      </c>
      <c r="R108" s="66"/>
      <c r="S108" s="333" t="s">
        <v>290</v>
      </c>
      <c r="T108" s="334" t="s">
        <v>290</v>
      </c>
      <c r="U108" s="66"/>
      <c r="V108" s="339" t="s">
        <v>290</v>
      </c>
      <c r="W108" s="340" t="s">
        <v>290</v>
      </c>
      <c r="X108" s="66"/>
      <c r="Y108" s="350" t="s">
        <v>290</v>
      </c>
      <c r="Z108" s="66"/>
      <c r="AA108" s="327" t="s">
        <v>290</v>
      </c>
      <c r="AB108" s="328" t="s">
        <v>290</v>
      </c>
      <c r="AC108" s="66"/>
      <c r="AD108" s="333" t="s">
        <v>290</v>
      </c>
      <c r="AE108" s="334" t="s">
        <v>290</v>
      </c>
      <c r="AF108" s="66"/>
      <c r="AG108" s="339" t="s">
        <v>290</v>
      </c>
      <c r="AH108" s="340" t="s">
        <v>290</v>
      </c>
      <c r="AI108" s="66"/>
      <c r="AJ108" s="350" t="s">
        <v>290</v>
      </c>
      <c r="AK108" s="66"/>
      <c r="AL108" s="327" t="s">
        <v>290</v>
      </c>
      <c r="AM108" s="328" t="s">
        <v>290</v>
      </c>
      <c r="AN108" s="66"/>
      <c r="AO108" s="333" t="s">
        <v>290</v>
      </c>
      <c r="AP108" s="334" t="s">
        <v>290</v>
      </c>
      <c r="AQ108" s="66"/>
      <c r="AR108" s="339" t="s">
        <v>290</v>
      </c>
      <c r="AS108" s="340" t="s">
        <v>290</v>
      </c>
      <c r="AT108" s="66"/>
      <c r="AU108" s="350" t="s">
        <v>290</v>
      </c>
      <c r="AV108" s="66"/>
      <c r="AW108" s="327" t="s">
        <v>290</v>
      </c>
      <c r="AX108" s="328" t="s">
        <v>290</v>
      </c>
      <c r="AY108" s="66"/>
      <c r="AZ108" s="333" t="s">
        <v>290</v>
      </c>
      <c r="BA108" s="334" t="s">
        <v>290</v>
      </c>
      <c r="BB108" s="66"/>
      <c r="BC108" s="339" t="s">
        <v>290</v>
      </c>
      <c r="BD108" s="340" t="s">
        <v>290</v>
      </c>
      <c r="BE108" s="66"/>
      <c r="BF108" s="350" t="s">
        <v>290</v>
      </c>
      <c r="BG108" s="66"/>
      <c r="BH108" s="384"/>
      <c r="BI108" s="66"/>
    </row>
    <row r="109" spans="1:61" x14ac:dyDescent="0.25">
      <c r="A109" s="384"/>
      <c r="B109" s="66"/>
      <c r="C109" s="378" t="s">
        <v>290</v>
      </c>
      <c r="D109" s="316" t="s">
        <v>290</v>
      </c>
      <c r="E109" s="356" t="s">
        <v>290</v>
      </c>
      <c r="F109" s="356" t="s">
        <v>290</v>
      </c>
      <c r="G109" s="317" t="s">
        <v>290</v>
      </c>
      <c r="H109" s="136"/>
      <c r="I109" s="321" t="s">
        <v>290</v>
      </c>
      <c r="J109" s="66"/>
      <c r="K109" s="66"/>
      <c r="L109" s="321" t="s">
        <v>290</v>
      </c>
      <c r="M109" s="324" t="s">
        <v>290</v>
      </c>
      <c r="N109" s="317" t="s">
        <v>290</v>
      </c>
      <c r="O109" s="66"/>
      <c r="P109" s="327" t="s">
        <v>290</v>
      </c>
      <c r="Q109" s="328" t="s">
        <v>290</v>
      </c>
      <c r="R109" s="66"/>
      <c r="S109" s="333" t="s">
        <v>290</v>
      </c>
      <c r="T109" s="334" t="s">
        <v>290</v>
      </c>
      <c r="U109" s="66"/>
      <c r="V109" s="339" t="s">
        <v>290</v>
      </c>
      <c r="W109" s="340" t="s">
        <v>290</v>
      </c>
      <c r="X109" s="66"/>
      <c r="Y109" s="350" t="s">
        <v>290</v>
      </c>
      <c r="Z109" s="66"/>
      <c r="AA109" s="327" t="s">
        <v>290</v>
      </c>
      <c r="AB109" s="328" t="s">
        <v>290</v>
      </c>
      <c r="AC109" s="66"/>
      <c r="AD109" s="333" t="s">
        <v>290</v>
      </c>
      <c r="AE109" s="334" t="s">
        <v>290</v>
      </c>
      <c r="AF109" s="66"/>
      <c r="AG109" s="339" t="s">
        <v>290</v>
      </c>
      <c r="AH109" s="340" t="s">
        <v>290</v>
      </c>
      <c r="AI109" s="66"/>
      <c r="AJ109" s="350" t="s">
        <v>290</v>
      </c>
      <c r="AK109" s="66"/>
      <c r="AL109" s="327" t="s">
        <v>290</v>
      </c>
      <c r="AM109" s="328" t="s">
        <v>290</v>
      </c>
      <c r="AN109" s="66"/>
      <c r="AO109" s="333" t="s">
        <v>290</v>
      </c>
      <c r="AP109" s="334" t="s">
        <v>290</v>
      </c>
      <c r="AQ109" s="66"/>
      <c r="AR109" s="339" t="s">
        <v>290</v>
      </c>
      <c r="AS109" s="340" t="s">
        <v>290</v>
      </c>
      <c r="AT109" s="66"/>
      <c r="AU109" s="350" t="s">
        <v>290</v>
      </c>
      <c r="AV109" s="66"/>
      <c r="AW109" s="327" t="s">
        <v>290</v>
      </c>
      <c r="AX109" s="328" t="s">
        <v>290</v>
      </c>
      <c r="AY109" s="66"/>
      <c r="AZ109" s="333" t="s">
        <v>290</v>
      </c>
      <c r="BA109" s="334" t="s">
        <v>290</v>
      </c>
      <c r="BB109" s="66"/>
      <c r="BC109" s="339" t="s">
        <v>290</v>
      </c>
      <c r="BD109" s="340" t="s">
        <v>290</v>
      </c>
      <c r="BE109" s="66"/>
      <c r="BF109" s="350" t="s">
        <v>290</v>
      </c>
      <c r="BG109" s="66"/>
      <c r="BH109" s="384"/>
      <c r="BI109" s="66"/>
    </row>
    <row r="110" spans="1:61" x14ac:dyDescent="0.25">
      <c r="A110" s="384"/>
      <c r="B110" s="66"/>
      <c r="C110" s="378" t="s">
        <v>290</v>
      </c>
      <c r="D110" s="316" t="s">
        <v>290</v>
      </c>
      <c r="E110" s="356" t="s">
        <v>290</v>
      </c>
      <c r="F110" s="356" t="s">
        <v>290</v>
      </c>
      <c r="G110" s="317" t="s">
        <v>290</v>
      </c>
      <c r="H110" s="136"/>
      <c r="I110" s="321" t="s">
        <v>290</v>
      </c>
      <c r="J110" s="66"/>
      <c r="K110" s="66"/>
      <c r="L110" s="321" t="s">
        <v>290</v>
      </c>
      <c r="M110" s="324" t="s">
        <v>290</v>
      </c>
      <c r="N110" s="317" t="s">
        <v>290</v>
      </c>
      <c r="O110" s="66"/>
      <c r="P110" s="327" t="s">
        <v>290</v>
      </c>
      <c r="Q110" s="328" t="s">
        <v>290</v>
      </c>
      <c r="R110" s="66"/>
      <c r="S110" s="333" t="s">
        <v>290</v>
      </c>
      <c r="T110" s="334" t="s">
        <v>290</v>
      </c>
      <c r="U110" s="66"/>
      <c r="V110" s="339" t="s">
        <v>290</v>
      </c>
      <c r="W110" s="340" t="s">
        <v>290</v>
      </c>
      <c r="X110" s="66"/>
      <c r="Y110" s="350" t="s">
        <v>290</v>
      </c>
      <c r="Z110" s="66"/>
      <c r="AA110" s="327" t="s">
        <v>290</v>
      </c>
      <c r="AB110" s="328" t="s">
        <v>290</v>
      </c>
      <c r="AC110" s="66"/>
      <c r="AD110" s="333" t="s">
        <v>290</v>
      </c>
      <c r="AE110" s="334" t="s">
        <v>290</v>
      </c>
      <c r="AF110" s="66"/>
      <c r="AG110" s="339" t="s">
        <v>290</v>
      </c>
      <c r="AH110" s="340" t="s">
        <v>290</v>
      </c>
      <c r="AI110" s="66"/>
      <c r="AJ110" s="350" t="s">
        <v>290</v>
      </c>
      <c r="AK110" s="66"/>
      <c r="AL110" s="327" t="s">
        <v>290</v>
      </c>
      <c r="AM110" s="328" t="s">
        <v>290</v>
      </c>
      <c r="AN110" s="66"/>
      <c r="AO110" s="333" t="s">
        <v>290</v>
      </c>
      <c r="AP110" s="334" t="s">
        <v>290</v>
      </c>
      <c r="AQ110" s="66"/>
      <c r="AR110" s="339" t="s">
        <v>290</v>
      </c>
      <c r="AS110" s="340" t="s">
        <v>290</v>
      </c>
      <c r="AT110" s="66"/>
      <c r="AU110" s="350" t="s">
        <v>290</v>
      </c>
      <c r="AV110" s="66"/>
      <c r="AW110" s="327" t="s">
        <v>290</v>
      </c>
      <c r="AX110" s="328" t="s">
        <v>290</v>
      </c>
      <c r="AY110" s="66"/>
      <c r="AZ110" s="333" t="s">
        <v>290</v>
      </c>
      <c r="BA110" s="334" t="s">
        <v>290</v>
      </c>
      <c r="BB110" s="66"/>
      <c r="BC110" s="339" t="s">
        <v>290</v>
      </c>
      <c r="BD110" s="340" t="s">
        <v>290</v>
      </c>
      <c r="BE110" s="66"/>
      <c r="BF110" s="350" t="s">
        <v>290</v>
      </c>
      <c r="BG110" s="66"/>
      <c r="BH110" s="384"/>
      <c r="BI110" s="66"/>
    </row>
    <row r="111" spans="1:61" x14ac:dyDescent="0.25">
      <c r="A111" s="384"/>
      <c r="B111" s="66"/>
      <c r="C111" s="378" t="s">
        <v>290</v>
      </c>
      <c r="D111" s="316" t="s">
        <v>290</v>
      </c>
      <c r="E111" s="356" t="s">
        <v>290</v>
      </c>
      <c r="F111" s="356" t="s">
        <v>290</v>
      </c>
      <c r="G111" s="317" t="s">
        <v>290</v>
      </c>
      <c r="H111" s="136"/>
      <c r="I111" s="321" t="s">
        <v>290</v>
      </c>
      <c r="J111" s="66"/>
      <c r="K111" s="66"/>
      <c r="L111" s="321" t="s">
        <v>290</v>
      </c>
      <c r="M111" s="324" t="s">
        <v>290</v>
      </c>
      <c r="N111" s="317" t="s">
        <v>290</v>
      </c>
      <c r="O111" s="66"/>
      <c r="P111" s="327" t="s">
        <v>290</v>
      </c>
      <c r="Q111" s="328" t="s">
        <v>290</v>
      </c>
      <c r="R111" s="66"/>
      <c r="S111" s="333" t="s">
        <v>290</v>
      </c>
      <c r="T111" s="334" t="s">
        <v>290</v>
      </c>
      <c r="U111" s="66"/>
      <c r="V111" s="339" t="s">
        <v>290</v>
      </c>
      <c r="W111" s="340" t="s">
        <v>290</v>
      </c>
      <c r="X111" s="66"/>
      <c r="Y111" s="350" t="s">
        <v>290</v>
      </c>
      <c r="Z111" s="66"/>
      <c r="AA111" s="327" t="s">
        <v>290</v>
      </c>
      <c r="AB111" s="328" t="s">
        <v>290</v>
      </c>
      <c r="AC111" s="66"/>
      <c r="AD111" s="333" t="s">
        <v>290</v>
      </c>
      <c r="AE111" s="334" t="s">
        <v>290</v>
      </c>
      <c r="AF111" s="66"/>
      <c r="AG111" s="339" t="s">
        <v>290</v>
      </c>
      <c r="AH111" s="340" t="s">
        <v>290</v>
      </c>
      <c r="AI111" s="66"/>
      <c r="AJ111" s="350" t="s">
        <v>290</v>
      </c>
      <c r="AK111" s="66"/>
      <c r="AL111" s="327" t="s">
        <v>290</v>
      </c>
      <c r="AM111" s="328" t="s">
        <v>290</v>
      </c>
      <c r="AN111" s="66"/>
      <c r="AO111" s="333" t="s">
        <v>290</v>
      </c>
      <c r="AP111" s="334" t="s">
        <v>290</v>
      </c>
      <c r="AQ111" s="66"/>
      <c r="AR111" s="339" t="s">
        <v>290</v>
      </c>
      <c r="AS111" s="340" t="s">
        <v>290</v>
      </c>
      <c r="AT111" s="66"/>
      <c r="AU111" s="350" t="s">
        <v>290</v>
      </c>
      <c r="AV111" s="66"/>
      <c r="AW111" s="327" t="s">
        <v>290</v>
      </c>
      <c r="AX111" s="328" t="s">
        <v>290</v>
      </c>
      <c r="AY111" s="66"/>
      <c r="AZ111" s="333" t="s">
        <v>290</v>
      </c>
      <c r="BA111" s="334" t="s">
        <v>290</v>
      </c>
      <c r="BB111" s="66"/>
      <c r="BC111" s="339" t="s">
        <v>290</v>
      </c>
      <c r="BD111" s="340" t="s">
        <v>290</v>
      </c>
      <c r="BE111" s="66"/>
      <c r="BF111" s="350" t="s">
        <v>290</v>
      </c>
      <c r="BG111" s="66"/>
      <c r="BH111" s="384"/>
      <c r="BI111" s="66"/>
    </row>
    <row r="112" spans="1:61" x14ac:dyDescent="0.25">
      <c r="A112" s="384"/>
      <c r="B112" s="66"/>
      <c r="C112" s="378" t="s">
        <v>290</v>
      </c>
      <c r="D112" s="316" t="s">
        <v>290</v>
      </c>
      <c r="E112" s="356" t="s">
        <v>290</v>
      </c>
      <c r="F112" s="356" t="s">
        <v>290</v>
      </c>
      <c r="G112" s="317" t="s">
        <v>290</v>
      </c>
      <c r="H112" s="136"/>
      <c r="I112" s="321" t="s">
        <v>290</v>
      </c>
      <c r="J112" s="66"/>
      <c r="K112" s="66"/>
      <c r="L112" s="321" t="s">
        <v>290</v>
      </c>
      <c r="M112" s="324" t="s">
        <v>290</v>
      </c>
      <c r="N112" s="317" t="s">
        <v>290</v>
      </c>
      <c r="O112" s="66"/>
      <c r="P112" s="327" t="s">
        <v>290</v>
      </c>
      <c r="Q112" s="328" t="s">
        <v>290</v>
      </c>
      <c r="R112" s="66"/>
      <c r="S112" s="333" t="s">
        <v>290</v>
      </c>
      <c r="T112" s="334" t="s">
        <v>290</v>
      </c>
      <c r="U112" s="66"/>
      <c r="V112" s="339" t="s">
        <v>290</v>
      </c>
      <c r="W112" s="340" t="s">
        <v>290</v>
      </c>
      <c r="X112" s="66"/>
      <c r="Y112" s="350" t="s">
        <v>290</v>
      </c>
      <c r="Z112" s="66"/>
      <c r="AA112" s="327" t="s">
        <v>290</v>
      </c>
      <c r="AB112" s="328" t="s">
        <v>290</v>
      </c>
      <c r="AC112" s="66"/>
      <c r="AD112" s="333" t="s">
        <v>290</v>
      </c>
      <c r="AE112" s="334" t="s">
        <v>290</v>
      </c>
      <c r="AF112" s="66"/>
      <c r="AG112" s="339" t="s">
        <v>290</v>
      </c>
      <c r="AH112" s="340" t="s">
        <v>290</v>
      </c>
      <c r="AI112" s="66"/>
      <c r="AJ112" s="350" t="s">
        <v>290</v>
      </c>
      <c r="AK112" s="66"/>
      <c r="AL112" s="327" t="s">
        <v>290</v>
      </c>
      <c r="AM112" s="328" t="s">
        <v>290</v>
      </c>
      <c r="AN112" s="66"/>
      <c r="AO112" s="333" t="s">
        <v>290</v>
      </c>
      <c r="AP112" s="334" t="s">
        <v>290</v>
      </c>
      <c r="AQ112" s="66"/>
      <c r="AR112" s="339" t="s">
        <v>290</v>
      </c>
      <c r="AS112" s="340" t="s">
        <v>290</v>
      </c>
      <c r="AT112" s="66"/>
      <c r="AU112" s="350" t="s">
        <v>290</v>
      </c>
      <c r="AV112" s="66"/>
      <c r="AW112" s="327" t="s">
        <v>290</v>
      </c>
      <c r="AX112" s="328" t="s">
        <v>290</v>
      </c>
      <c r="AY112" s="66"/>
      <c r="AZ112" s="333" t="s">
        <v>290</v>
      </c>
      <c r="BA112" s="334" t="s">
        <v>290</v>
      </c>
      <c r="BB112" s="66"/>
      <c r="BC112" s="339" t="s">
        <v>290</v>
      </c>
      <c r="BD112" s="340" t="s">
        <v>290</v>
      </c>
      <c r="BE112" s="66"/>
      <c r="BF112" s="350" t="s">
        <v>290</v>
      </c>
      <c r="BG112" s="66"/>
      <c r="BH112" s="384"/>
      <c r="BI112" s="66"/>
    </row>
    <row r="113" spans="1:61" x14ac:dyDescent="0.25">
      <c r="A113" s="384"/>
      <c r="B113" s="66"/>
      <c r="C113" s="378" t="s">
        <v>290</v>
      </c>
      <c r="D113" s="316" t="s">
        <v>290</v>
      </c>
      <c r="E113" s="356" t="s">
        <v>290</v>
      </c>
      <c r="F113" s="356" t="s">
        <v>290</v>
      </c>
      <c r="G113" s="317" t="s">
        <v>290</v>
      </c>
      <c r="H113" s="136"/>
      <c r="I113" s="321" t="s">
        <v>290</v>
      </c>
      <c r="J113" s="66"/>
      <c r="K113" s="66"/>
      <c r="L113" s="321" t="s">
        <v>290</v>
      </c>
      <c r="M113" s="324" t="s">
        <v>290</v>
      </c>
      <c r="N113" s="317" t="s">
        <v>290</v>
      </c>
      <c r="O113" s="66"/>
      <c r="P113" s="327" t="s">
        <v>290</v>
      </c>
      <c r="Q113" s="328" t="s">
        <v>290</v>
      </c>
      <c r="R113" s="66"/>
      <c r="S113" s="333" t="s">
        <v>290</v>
      </c>
      <c r="T113" s="334" t="s">
        <v>290</v>
      </c>
      <c r="U113" s="66"/>
      <c r="V113" s="339" t="s">
        <v>290</v>
      </c>
      <c r="W113" s="340" t="s">
        <v>290</v>
      </c>
      <c r="X113" s="66"/>
      <c r="Y113" s="350" t="s">
        <v>290</v>
      </c>
      <c r="Z113" s="66"/>
      <c r="AA113" s="327" t="s">
        <v>290</v>
      </c>
      <c r="AB113" s="328" t="s">
        <v>290</v>
      </c>
      <c r="AC113" s="66"/>
      <c r="AD113" s="333" t="s">
        <v>290</v>
      </c>
      <c r="AE113" s="334" t="s">
        <v>290</v>
      </c>
      <c r="AF113" s="66"/>
      <c r="AG113" s="339" t="s">
        <v>290</v>
      </c>
      <c r="AH113" s="340" t="s">
        <v>290</v>
      </c>
      <c r="AI113" s="66"/>
      <c r="AJ113" s="350" t="s">
        <v>290</v>
      </c>
      <c r="AK113" s="66"/>
      <c r="AL113" s="327" t="s">
        <v>290</v>
      </c>
      <c r="AM113" s="328" t="s">
        <v>290</v>
      </c>
      <c r="AN113" s="66"/>
      <c r="AO113" s="333" t="s">
        <v>290</v>
      </c>
      <c r="AP113" s="334" t="s">
        <v>290</v>
      </c>
      <c r="AQ113" s="66"/>
      <c r="AR113" s="339" t="s">
        <v>290</v>
      </c>
      <c r="AS113" s="340" t="s">
        <v>290</v>
      </c>
      <c r="AT113" s="66"/>
      <c r="AU113" s="350" t="s">
        <v>290</v>
      </c>
      <c r="AV113" s="66"/>
      <c r="AW113" s="327" t="s">
        <v>290</v>
      </c>
      <c r="AX113" s="328" t="s">
        <v>290</v>
      </c>
      <c r="AY113" s="66"/>
      <c r="AZ113" s="333" t="s">
        <v>290</v>
      </c>
      <c r="BA113" s="334" t="s">
        <v>290</v>
      </c>
      <c r="BB113" s="66"/>
      <c r="BC113" s="339" t="s">
        <v>290</v>
      </c>
      <c r="BD113" s="340" t="s">
        <v>290</v>
      </c>
      <c r="BE113" s="66"/>
      <c r="BF113" s="350" t="s">
        <v>290</v>
      </c>
      <c r="BG113" s="66"/>
      <c r="BH113" s="384"/>
      <c r="BI113" s="66"/>
    </row>
    <row r="114" spans="1:61" x14ac:dyDescent="0.25">
      <c r="A114" s="384"/>
      <c r="B114" s="66"/>
      <c r="C114" s="378" t="s">
        <v>290</v>
      </c>
      <c r="D114" s="316" t="s">
        <v>290</v>
      </c>
      <c r="E114" s="356" t="s">
        <v>290</v>
      </c>
      <c r="F114" s="356" t="s">
        <v>290</v>
      </c>
      <c r="G114" s="317" t="s">
        <v>290</v>
      </c>
      <c r="H114" s="136"/>
      <c r="I114" s="321" t="s">
        <v>290</v>
      </c>
      <c r="J114" s="66"/>
      <c r="K114" s="66"/>
      <c r="L114" s="321" t="s">
        <v>290</v>
      </c>
      <c r="M114" s="324" t="s">
        <v>290</v>
      </c>
      <c r="N114" s="317" t="s">
        <v>290</v>
      </c>
      <c r="O114" s="66"/>
      <c r="P114" s="327" t="s">
        <v>290</v>
      </c>
      <c r="Q114" s="328" t="s">
        <v>290</v>
      </c>
      <c r="R114" s="66"/>
      <c r="S114" s="333" t="s">
        <v>290</v>
      </c>
      <c r="T114" s="334" t="s">
        <v>290</v>
      </c>
      <c r="U114" s="66"/>
      <c r="V114" s="339" t="s">
        <v>290</v>
      </c>
      <c r="W114" s="340" t="s">
        <v>290</v>
      </c>
      <c r="X114" s="66"/>
      <c r="Y114" s="350" t="s">
        <v>290</v>
      </c>
      <c r="Z114" s="66"/>
      <c r="AA114" s="327" t="s">
        <v>290</v>
      </c>
      <c r="AB114" s="328" t="s">
        <v>290</v>
      </c>
      <c r="AC114" s="66"/>
      <c r="AD114" s="333" t="s">
        <v>290</v>
      </c>
      <c r="AE114" s="334" t="s">
        <v>290</v>
      </c>
      <c r="AF114" s="66"/>
      <c r="AG114" s="339" t="s">
        <v>290</v>
      </c>
      <c r="AH114" s="340" t="s">
        <v>290</v>
      </c>
      <c r="AI114" s="66"/>
      <c r="AJ114" s="350" t="s">
        <v>290</v>
      </c>
      <c r="AK114" s="66"/>
      <c r="AL114" s="327" t="s">
        <v>290</v>
      </c>
      <c r="AM114" s="328" t="s">
        <v>290</v>
      </c>
      <c r="AN114" s="66"/>
      <c r="AO114" s="333" t="s">
        <v>290</v>
      </c>
      <c r="AP114" s="334" t="s">
        <v>290</v>
      </c>
      <c r="AQ114" s="66"/>
      <c r="AR114" s="339" t="s">
        <v>290</v>
      </c>
      <c r="AS114" s="340" t="s">
        <v>290</v>
      </c>
      <c r="AT114" s="66"/>
      <c r="AU114" s="350" t="s">
        <v>290</v>
      </c>
      <c r="AV114" s="66"/>
      <c r="AW114" s="327" t="s">
        <v>290</v>
      </c>
      <c r="AX114" s="328" t="s">
        <v>290</v>
      </c>
      <c r="AY114" s="66"/>
      <c r="AZ114" s="333" t="s">
        <v>290</v>
      </c>
      <c r="BA114" s="334" t="s">
        <v>290</v>
      </c>
      <c r="BB114" s="66"/>
      <c r="BC114" s="339" t="s">
        <v>290</v>
      </c>
      <c r="BD114" s="340" t="s">
        <v>290</v>
      </c>
      <c r="BE114" s="66"/>
      <c r="BF114" s="350" t="s">
        <v>290</v>
      </c>
      <c r="BG114" s="66"/>
      <c r="BH114" s="384"/>
      <c r="BI114" s="66"/>
    </row>
    <row r="115" spans="1:61" x14ac:dyDescent="0.25">
      <c r="A115" s="384"/>
      <c r="B115" s="66"/>
      <c r="C115" s="378" t="s">
        <v>290</v>
      </c>
      <c r="D115" s="316" t="s">
        <v>290</v>
      </c>
      <c r="E115" s="356" t="s">
        <v>290</v>
      </c>
      <c r="F115" s="356" t="s">
        <v>290</v>
      </c>
      <c r="G115" s="317" t="s">
        <v>290</v>
      </c>
      <c r="H115" s="136"/>
      <c r="I115" s="321" t="s">
        <v>290</v>
      </c>
      <c r="J115" s="66"/>
      <c r="K115" s="66"/>
      <c r="L115" s="321" t="s">
        <v>290</v>
      </c>
      <c r="M115" s="324" t="s">
        <v>290</v>
      </c>
      <c r="N115" s="317" t="s">
        <v>290</v>
      </c>
      <c r="O115" s="66"/>
      <c r="P115" s="327" t="s">
        <v>290</v>
      </c>
      <c r="Q115" s="328" t="s">
        <v>290</v>
      </c>
      <c r="R115" s="66"/>
      <c r="S115" s="333" t="s">
        <v>290</v>
      </c>
      <c r="T115" s="334" t="s">
        <v>290</v>
      </c>
      <c r="U115" s="66"/>
      <c r="V115" s="339" t="s">
        <v>290</v>
      </c>
      <c r="W115" s="340" t="s">
        <v>290</v>
      </c>
      <c r="X115" s="66"/>
      <c r="Y115" s="350" t="s">
        <v>290</v>
      </c>
      <c r="Z115" s="66"/>
      <c r="AA115" s="327" t="s">
        <v>290</v>
      </c>
      <c r="AB115" s="328" t="s">
        <v>290</v>
      </c>
      <c r="AC115" s="66"/>
      <c r="AD115" s="333" t="s">
        <v>290</v>
      </c>
      <c r="AE115" s="334" t="s">
        <v>290</v>
      </c>
      <c r="AF115" s="66"/>
      <c r="AG115" s="339" t="s">
        <v>290</v>
      </c>
      <c r="AH115" s="340" t="s">
        <v>290</v>
      </c>
      <c r="AI115" s="66"/>
      <c r="AJ115" s="350" t="s">
        <v>290</v>
      </c>
      <c r="AK115" s="66"/>
      <c r="AL115" s="327" t="s">
        <v>290</v>
      </c>
      <c r="AM115" s="328" t="s">
        <v>290</v>
      </c>
      <c r="AN115" s="66"/>
      <c r="AO115" s="333" t="s">
        <v>290</v>
      </c>
      <c r="AP115" s="334" t="s">
        <v>290</v>
      </c>
      <c r="AQ115" s="66"/>
      <c r="AR115" s="339" t="s">
        <v>290</v>
      </c>
      <c r="AS115" s="340" t="s">
        <v>290</v>
      </c>
      <c r="AT115" s="66"/>
      <c r="AU115" s="350" t="s">
        <v>290</v>
      </c>
      <c r="AV115" s="66"/>
      <c r="AW115" s="327" t="s">
        <v>290</v>
      </c>
      <c r="AX115" s="328" t="s">
        <v>290</v>
      </c>
      <c r="AY115" s="66"/>
      <c r="AZ115" s="333" t="s">
        <v>290</v>
      </c>
      <c r="BA115" s="334" t="s">
        <v>290</v>
      </c>
      <c r="BB115" s="66"/>
      <c r="BC115" s="339" t="s">
        <v>290</v>
      </c>
      <c r="BD115" s="340" t="s">
        <v>290</v>
      </c>
      <c r="BE115" s="66"/>
      <c r="BF115" s="350" t="s">
        <v>290</v>
      </c>
      <c r="BG115" s="66"/>
      <c r="BH115" s="384"/>
      <c r="BI115" s="66"/>
    </row>
    <row r="116" spans="1:61" x14ac:dyDescent="0.25">
      <c r="A116" s="384"/>
      <c r="B116" s="66"/>
      <c r="C116" s="378" t="s">
        <v>290</v>
      </c>
      <c r="D116" s="316" t="s">
        <v>290</v>
      </c>
      <c r="E116" s="356" t="s">
        <v>290</v>
      </c>
      <c r="F116" s="356" t="s">
        <v>290</v>
      </c>
      <c r="G116" s="317" t="s">
        <v>290</v>
      </c>
      <c r="H116" s="136"/>
      <c r="I116" s="321" t="s">
        <v>290</v>
      </c>
      <c r="J116" s="66"/>
      <c r="K116" s="66"/>
      <c r="L116" s="321" t="s">
        <v>290</v>
      </c>
      <c r="M116" s="324" t="s">
        <v>290</v>
      </c>
      <c r="N116" s="317" t="s">
        <v>290</v>
      </c>
      <c r="O116" s="66"/>
      <c r="P116" s="327" t="s">
        <v>290</v>
      </c>
      <c r="Q116" s="328" t="s">
        <v>290</v>
      </c>
      <c r="R116" s="66"/>
      <c r="S116" s="333" t="s">
        <v>290</v>
      </c>
      <c r="T116" s="334" t="s">
        <v>290</v>
      </c>
      <c r="U116" s="66"/>
      <c r="V116" s="339" t="s">
        <v>290</v>
      </c>
      <c r="W116" s="340" t="s">
        <v>290</v>
      </c>
      <c r="X116" s="66"/>
      <c r="Y116" s="350" t="s">
        <v>290</v>
      </c>
      <c r="Z116" s="66"/>
      <c r="AA116" s="327" t="s">
        <v>290</v>
      </c>
      <c r="AB116" s="328" t="s">
        <v>290</v>
      </c>
      <c r="AC116" s="66"/>
      <c r="AD116" s="333" t="s">
        <v>290</v>
      </c>
      <c r="AE116" s="334" t="s">
        <v>290</v>
      </c>
      <c r="AF116" s="66"/>
      <c r="AG116" s="339" t="s">
        <v>290</v>
      </c>
      <c r="AH116" s="340" t="s">
        <v>290</v>
      </c>
      <c r="AI116" s="66"/>
      <c r="AJ116" s="350" t="s">
        <v>290</v>
      </c>
      <c r="AK116" s="66"/>
      <c r="AL116" s="327" t="s">
        <v>290</v>
      </c>
      <c r="AM116" s="328" t="s">
        <v>290</v>
      </c>
      <c r="AN116" s="66"/>
      <c r="AO116" s="333" t="s">
        <v>290</v>
      </c>
      <c r="AP116" s="334" t="s">
        <v>290</v>
      </c>
      <c r="AQ116" s="66"/>
      <c r="AR116" s="339" t="s">
        <v>290</v>
      </c>
      <c r="AS116" s="340" t="s">
        <v>290</v>
      </c>
      <c r="AT116" s="66"/>
      <c r="AU116" s="350" t="s">
        <v>290</v>
      </c>
      <c r="AV116" s="66"/>
      <c r="AW116" s="327" t="s">
        <v>290</v>
      </c>
      <c r="AX116" s="328" t="s">
        <v>290</v>
      </c>
      <c r="AY116" s="66"/>
      <c r="AZ116" s="333" t="s">
        <v>290</v>
      </c>
      <c r="BA116" s="334" t="s">
        <v>290</v>
      </c>
      <c r="BB116" s="66"/>
      <c r="BC116" s="339" t="s">
        <v>290</v>
      </c>
      <c r="BD116" s="340" t="s">
        <v>290</v>
      </c>
      <c r="BE116" s="66"/>
      <c r="BF116" s="350" t="s">
        <v>290</v>
      </c>
      <c r="BG116" s="66"/>
      <c r="BH116" s="384"/>
      <c r="BI116" s="66"/>
    </row>
    <row r="117" spans="1:61" x14ac:dyDescent="0.25">
      <c r="A117" s="384"/>
      <c r="B117" s="66"/>
      <c r="C117" s="378" t="s">
        <v>290</v>
      </c>
      <c r="D117" s="316" t="s">
        <v>290</v>
      </c>
      <c r="E117" s="356" t="s">
        <v>290</v>
      </c>
      <c r="F117" s="356" t="s">
        <v>290</v>
      </c>
      <c r="G117" s="317" t="s">
        <v>290</v>
      </c>
      <c r="H117" s="136"/>
      <c r="I117" s="321" t="s">
        <v>290</v>
      </c>
      <c r="J117" s="66"/>
      <c r="K117" s="66"/>
      <c r="L117" s="321" t="s">
        <v>290</v>
      </c>
      <c r="M117" s="324" t="s">
        <v>290</v>
      </c>
      <c r="N117" s="317" t="s">
        <v>290</v>
      </c>
      <c r="O117" s="66"/>
      <c r="P117" s="327" t="s">
        <v>290</v>
      </c>
      <c r="Q117" s="328" t="s">
        <v>290</v>
      </c>
      <c r="R117" s="66"/>
      <c r="S117" s="333" t="s">
        <v>290</v>
      </c>
      <c r="T117" s="334" t="s">
        <v>290</v>
      </c>
      <c r="U117" s="66"/>
      <c r="V117" s="339" t="s">
        <v>290</v>
      </c>
      <c r="W117" s="340" t="s">
        <v>290</v>
      </c>
      <c r="X117" s="66"/>
      <c r="Y117" s="350" t="s">
        <v>290</v>
      </c>
      <c r="Z117" s="66"/>
      <c r="AA117" s="327" t="s">
        <v>290</v>
      </c>
      <c r="AB117" s="328" t="s">
        <v>290</v>
      </c>
      <c r="AC117" s="66"/>
      <c r="AD117" s="333" t="s">
        <v>290</v>
      </c>
      <c r="AE117" s="334" t="s">
        <v>290</v>
      </c>
      <c r="AF117" s="66"/>
      <c r="AG117" s="339" t="s">
        <v>290</v>
      </c>
      <c r="AH117" s="340" t="s">
        <v>290</v>
      </c>
      <c r="AI117" s="66"/>
      <c r="AJ117" s="350" t="s">
        <v>290</v>
      </c>
      <c r="AK117" s="66"/>
      <c r="AL117" s="327" t="s">
        <v>290</v>
      </c>
      <c r="AM117" s="328" t="s">
        <v>290</v>
      </c>
      <c r="AN117" s="66"/>
      <c r="AO117" s="333" t="s">
        <v>290</v>
      </c>
      <c r="AP117" s="334" t="s">
        <v>290</v>
      </c>
      <c r="AQ117" s="66"/>
      <c r="AR117" s="339" t="s">
        <v>290</v>
      </c>
      <c r="AS117" s="340" t="s">
        <v>290</v>
      </c>
      <c r="AT117" s="66"/>
      <c r="AU117" s="350" t="s">
        <v>290</v>
      </c>
      <c r="AV117" s="66"/>
      <c r="AW117" s="327" t="s">
        <v>290</v>
      </c>
      <c r="AX117" s="328" t="s">
        <v>290</v>
      </c>
      <c r="AY117" s="66"/>
      <c r="AZ117" s="333" t="s">
        <v>290</v>
      </c>
      <c r="BA117" s="334" t="s">
        <v>290</v>
      </c>
      <c r="BB117" s="66"/>
      <c r="BC117" s="339" t="s">
        <v>290</v>
      </c>
      <c r="BD117" s="340" t="s">
        <v>290</v>
      </c>
      <c r="BE117" s="66"/>
      <c r="BF117" s="350" t="s">
        <v>290</v>
      </c>
      <c r="BG117" s="66"/>
      <c r="BH117" s="384"/>
      <c r="BI117" s="66"/>
    </row>
    <row r="118" spans="1:61" x14ac:dyDescent="0.25">
      <c r="A118" s="384"/>
      <c r="B118" s="66"/>
      <c r="C118" s="378" t="s">
        <v>290</v>
      </c>
      <c r="D118" s="316" t="s">
        <v>290</v>
      </c>
      <c r="E118" s="356" t="s">
        <v>290</v>
      </c>
      <c r="F118" s="356" t="s">
        <v>290</v>
      </c>
      <c r="G118" s="317" t="s">
        <v>290</v>
      </c>
      <c r="H118" s="136"/>
      <c r="I118" s="321" t="s">
        <v>290</v>
      </c>
      <c r="J118" s="66"/>
      <c r="K118" s="66"/>
      <c r="L118" s="321" t="s">
        <v>290</v>
      </c>
      <c r="M118" s="324" t="s">
        <v>290</v>
      </c>
      <c r="N118" s="317" t="s">
        <v>290</v>
      </c>
      <c r="O118" s="66"/>
      <c r="P118" s="327" t="s">
        <v>290</v>
      </c>
      <c r="Q118" s="328" t="s">
        <v>290</v>
      </c>
      <c r="R118" s="66"/>
      <c r="S118" s="333" t="s">
        <v>290</v>
      </c>
      <c r="T118" s="334" t="s">
        <v>290</v>
      </c>
      <c r="U118" s="66"/>
      <c r="V118" s="339" t="s">
        <v>290</v>
      </c>
      <c r="W118" s="340" t="s">
        <v>290</v>
      </c>
      <c r="X118" s="66"/>
      <c r="Y118" s="350" t="s">
        <v>290</v>
      </c>
      <c r="Z118" s="66"/>
      <c r="AA118" s="327" t="s">
        <v>290</v>
      </c>
      <c r="AB118" s="328" t="s">
        <v>290</v>
      </c>
      <c r="AC118" s="66"/>
      <c r="AD118" s="333" t="s">
        <v>290</v>
      </c>
      <c r="AE118" s="334" t="s">
        <v>290</v>
      </c>
      <c r="AF118" s="66"/>
      <c r="AG118" s="339" t="s">
        <v>290</v>
      </c>
      <c r="AH118" s="340" t="s">
        <v>290</v>
      </c>
      <c r="AI118" s="66"/>
      <c r="AJ118" s="350" t="s">
        <v>290</v>
      </c>
      <c r="AK118" s="66"/>
      <c r="AL118" s="327" t="s">
        <v>290</v>
      </c>
      <c r="AM118" s="328" t="s">
        <v>290</v>
      </c>
      <c r="AN118" s="66"/>
      <c r="AO118" s="333" t="s">
        <v>290</v>
      </c>
      <c r="AP118" s="334" t="s">
        <v>290</v>
      </c>
      <c r="AQ118" s="66"/>
      <c r="AR118" s="339" t="s">
        <v>290</v>
      </c>
      <c r="AS118" s="340" t="s">
        <v>290</v>
      </c>
      <c r="AT118" s="66"/>
      <c r="AU118" s="350" t="s">
        <v>290</v>
      </c>
      <c r="AV118" s="66"/>
      <c r="AW118" s="327" t="s">
        <v>290</v>
      </c>
      <c r="AX118" s="328" t="s">
        <v>290</v>
      </c>
      <c r="AY118" s="66"/>
      <c r="AZ118" s="333" t="s">
        <v>290</v>
      </c>
      <c r="BA118" s="334" t="s">
        <v>290</v>
      </c>
      <c r="BB118" s="66"/>
      <c r="BC118" s="339" t="s">
        <v>290</v>
      </c>
      <c r="BD118" s="340" t="s">
        <v>290</v>
      </c>
      <c r="BE118" s="66"/>
      <c r="BF118" s="350" t="s">
        <v>290</v>
      </c>
      <c r="BG118" s="66"/>
      <c r="BH118" s="384"/>
      <c r="BI118" s="66"/>
    </row>
    <row r="119" spans="1:61" x14ac:dyDescent="0.25">
      <c r="A119" s="384"/>
      <c r="B119" s="66"/>
      <c r="C119" s="378" t="s">
        <v>290</v>
      </c>
      <c r="D119" s="316" t="s">
        <v>290</v>
      </c>
      <c r="E119" s="356" t="s">
        <v>290</v>
      </c>
      <c r="F119" s="356" t="s">
        <v>290</v>
      </c>
      <c r="G119" s="317" t="s">
        <v>290</v>
      </c>
      <c r="H119" s="136"/>
      <c r="I119" s="321" t="s">
        <v>290</v>
      </c>
      <c r="J119" s="66"/>
      <c r="K119" s="66"/>
      <c r="L119" s="321" t="s">
        <v>290</v>
      </c>
      <c r="M119" s="324" t="s">
        <v>290</v>
      </c>
      <c r="N119" s="317" t="s">
        <v>290</v>
      </c>
      <c r="O119" s="66"/>
      <c r="P119" s="327" t="s">
        <v>290</v>
      </c>
      <c r="Q119" s="328" t="s">
        <v>290</v>
      </c>
      <c r="R119" s="66"/>
      <c r="S119" s="333" t="s">
        <v>290</v>
      </c>
      <c r="T119" s="334" t="s">
        <v>290</v>
      </c>
      <c r="U119" s="66"/>
      <c r="V119" s="339" t="s">
        <v>290</v>
      </c>
      <c r="W119" s="340" t="s">
        <v>290</v>
      </c>
      <c r="X119" s="66"/>
      <c r="Y119" s="350" t="s">
        <v>290</v>
      </c>
      <c r="Z119" s="66"/>
      <c r="AA119" s="327" t="s">
        <v>290</v>
      </c>
      <c r="AB119" s="328" t="s">
        <v>290</v>
      </c>
      <c r="AC119" s="66"/>
      <c r="AD119" s="333" t="s">
        <v>290</v>
      </c>
      <c r="AE119" s="334" t="s">
        <v>290</v>
      </c>
      <c r="AF119" s="66"/>
      <c r="AG119" s="339" t="s">
        <v>290</v>
      </c>
      <c r="AH119" s="340" t="s">
        <v>290</v>
      </c>
      <c r="AI119" s="66"/>
      <c r="AJ119" s="350" t="s">
        <v>290</v>
      </c>
      <c r="AK119" s="66"/>
      <c r="AL119" s="327" t="s">
        <v>290</v>
      </c>
      <c r="AM119" s="328" t="s">
        <v>290</v>
      </c>
      <c r="AN119" s="66"/>
      <c r="AO119" s="333" t="s">
        <v>290</v>
      </c>
      <c r="AP119" s="334" t="s">
        <v>290</v>
      </c>
      <c r="AQ119" s="66"/>
      <c r="AR119" s="339" t="s">
        <v>290</v>
      </c>
      <c r="AS119" s="340" t="s">
        <v>290</v>
      </c>
      <c r="AT119" s="66"/>
      <c r="AU119" s="350" t="s">
        <v>290</v>
      </c>
      <c r="AV119" s="66"/>
      <c r="AW119" s="327" t="s">
        <v>290</v>
      </c>
      <c r="AX119" s="328" t="s">
        <v>290</v>
      </c>
      <c r="AY119" s="66"/>
      <c r="AZ119" s="333" t="s">
        <v>290</v>
      </c>
      <c r="BA119" s="334" t="s">
        <v>290</v>
      </c>
      <c r="BB119" s="66"/>
      <c r="BC119" s="339" t="s">
        <v>290</v>
      </c>
      <c r="BD119" s="340" t="s">
        <v>290</v>
      </c>
      <c r="BE119" s="66"/>
      <c r="BF119" s="350" t="s">
        <v>290</v>
      </c>
      <c r="BG119" s="66"/>
      <c r="BH119" s="384"/>
      <c r="BI119" s="66"/>
    </row>
    <row r="120" spans="1:61" x14ac:dyDescent="0.25">
      <c r="A120" s="384"/>
      <c r="B120" s="66"/>
      <c r="C120" s="378" t="s">
        <v>290</v>
      </c>
      <c r="D120" s="316" t="s">
        <v>290</v>
      </c>
      <c r="E120" s="356" t="s">
        <v>290</v>
      </c>
      <c r="F120" s="356" t="s">
        <v>290</v>
      </c>
      <c r="G120" s="317" t="s">
        <v>290</v>
      </c>
      <c r="H120" s="136"/>
      <c r="I120" s="321" t="s">
        <v>290</v>
      </c>
      <c r="J120" s="66"/>
      <c r="K120" s="66"/>
      <c r="L120" s="321" t="s">
        <v>290</v>
      </c>
      <c r="M120" s="324" t="s">
        <v>290</v>
      </c>
      <c r="N120" s="317" t="s">
        <v>290</v>
      </c>
      <c r="O120" s="66"/>
      <c r="P120" s="327" t="s">
        <v>290</v>
      </c>
      <c r="Q120" s="328" t="s">
        <v>290</v>
      </c>
      <c r="R120" s="66"/>
      <c r="S120" s="333" t="s">
        <v>290</v>
      </c>
      <c r="T120" s="334" t="s">
        <v>290</v>
      </c>
      <c r="U120" s="66"/>
      <c r="V120" s="339" t="s">
        <v>290</v>
      </c>
      <c r="W120" s="340" t="s">
        <v>290</v>
      </c>
      <c r="X120" s="66"/>
      <c r="Y120" s="350" t="s">
        <v>290</v>
      </c>
      <c r="Z120" s="66"/>
      <c r="AA120" s="327" t="s">
        <v>290</v>
      </c>
      <c r="AB120" s="328" t="s">
        <v>290</v>
      </c>
      <c r="AC120" s="66"/>
      <c r="AD120" s="333" t="s">
        <v>290</v>
      </c>
      <c r="AE120" s="334" t="s">
        <v>290</v>
      </c>
      <c r="AF120" s="66"/>
      <c r="AG120" s="339" t="s">
        <v>290</v>
      </c>
      <c r="AH120" s="340" t="s">
        <v>290</v>
      </c>
      <c r="AI120" s="66"/>
      <c r="AJ120" s="350" t="s">
        <v>290</v>
      </c>
      <c r="AK120" s="66"/>
      <c r="AL120" s="327" t="s">
        <v>290</v>
      </c>
      <c r="AM120" s="328" t="s">
        <v>290</v>
      </c>
      <c r="AN120" s="66"/>
      <c r="AO120" s="333" t="s">
        <v>290</v>
      </c>
      <c r="AP120" s="334" t="s">
        <v>290</v>
      </c>
      <c r="AQ120" s="66"/>
      <c r="AR120" s="339" t="s">
        <v>290</v>
      </c>
      <c r="AS120" s="340" t="s">
        <v>290</v>
      </c>
      <c r="AT120" s="66"/>
      <c r="AU120" s="350" t="s">
        <v>290</v>
      </c>
      <c r="AV120" s="66"/>
      <c r="AW120" s="327" t="s">
        <v>290</v>
      </c>
      <c r="AX120" s="328" t="s">
        <v>290</v>
      </c>
      <c r="AY120" s="66"/>
      <c r="AZ120" s="333" t="s">
        <v>290</v>
      </c>
      <c r="BA120" s="334" t="s">
        <v>290</v>
      </c>
      <c r="BB120" s="66"/>
      <c r="BC120" s="339" t="s">
        <v>290</v>
      </c>
      <c r="BD120" s="340" t="s">
        <v>290</v>
      </c>
      <c r="BE120" s="66"/>
      <c r="BF120" s="350" t="s">
        <v>290</v>
      </c>
      <c r="BG120" s="66"/>
      <c r="BH120" s="384"/>
      <c r="BI120" s="66"/>
    </row>
    <row r="121" spans="1:61" x14ac:dyDescent="0.25">
      <c r="A121" s="384"/>
      <c r="B121" s="66"/>
      <c r="C121" s="378" t="s">
        <v>290</v>
      </c>
      <c r="D121" s="316" t="s">
        <v>290</v>
      </c>
      <c r="E121" s="356" t="s">
        <v>290</v>
      </c>
      <c r="F121" s="356" t="s">
        <v>290</v>
      </c>
      <c r="G121" s="317" t="s">
        <v>290</v>
      </c>
      <c r="H121" s="136"/>
      <c r="I121" s="321" t="s">
        <v>290</v>
      </c>
      <c r="J121" s="66"/>
      <c r="K121" s="66"/>
      <c r="L121" s="321" t="s">
        <v>290</v>
      </c>
      <c r="M121" s="324" t="s">
        <v>290</v>
      </c>
      <c r="N121" s="317" t="s">
        <v>290</v>
      </c>
      <c r="O121" s="66"/>
      <c r="P121" s="327" t="s">
        <v>290</v>
      </c>
      <c r="Q121" s="328" t="s">
        <v>290</v>
      </c>
      <c r="R121" s="66"/>
      <c r="S121" s="333" t="s">
        <v>290</v>
      </c>
      <c r="T121" s="334" t="s">
        <v>290</v>
      </c>
      <c r="U121" s="66"/>
      <c r="V121" s="339" t="s">
        <v>290</v>
      </c>
      <c r="W121" s="340" t="s">
        <v>290</v>
      </c>
      <c r="X121" s="66"/>
      <c r="Y121" s="350" t="s">
        <v>290</v>
      </c>
      <c r="Z121" s="66"/>
      <c r="AA121" s="327" t="s">
        <v>290</v>
      </c>
      <c r="AB121" s="328" t="s">
        <v>290</v>
      </c>
      <c r="AC121" s="66"/>
      <c r="AD121" s="333" t="s">
        <v>290</v>
      </c>
      <c r="AE121" s="334" t="s">
        <v>290</v>
      </c>
      <c r="AF121" s="66"/>
      <c r="AG121" s="339" t="s">
        <v>290</v>
      </c>
      <c r="AH121" s="340" t="s">
        <v>290</v>
      </c>
      <c r="AI121" s="66"/>
      <c r="AJ121" s="350" t="s">
        <v>290</v>
      </c>
      <c r="AK121" s="66"/>
      <c r="AL121" s="327" t="s">
        <v>290</v>
      </c>
      <c r="AM121" s="328" t="s">
        <v>290</v>
      </c>
      <c r="AN121" s="66"/>
      <c r="AO121" s="333" t="s">
        <v>290</v>
      </c>
      <c r="AP121" s="334" t="s">
        <v>290</v>
      </c>
      <c r="AQ121" s="66"/>
      <c r="AR121" s="339" t="s">
        <v>290</v>
      </c>
      <c r="AS121" s="340" t="s">
        <v>290</v>
      </c>
      <c r="AT121" s="66"/>
      <c r="AU121" s="350" t="s">
        <v>290</v>
      </c>
      <c r="AV121" s="66"/>
      <c r="AW121" s="327" t="s">
        <v>290</v>
      </c>
      <c r="AX121" s="328" t="s">
        <v>290</v>
      </c>
      <c r="AY121" s="66"/>
      <c r="AZ121" s="333" t="s">
        <v>290</v>
      </c>
      <c r="BA121" s="334" t="s">
        <v>290</v>
      </c>
      <c r="BB121" s="66"/>
      <c r="BC121" s="339" t="s">
        <v>290</v>
      </c>
      <c r="BD121" s="340" t="s">
        <v>290</v>
      </c>
      <c r="BE121" s="66"/>
      <c r="BF121" s="350" t="s">
        <v>290</v>
      </c>
      <c r="BG121" s="66"/>
      <c r="BH121" s="384"/>
      <c r="BI121" s="66"/>
    </row>
    <row r="122" spans="1:61" x14ac:dyDescent="0.25">
      <c r="A122" s="384"/>
      <c r="B122" s="66"/>
      <c r="C122" s="378" t="s">
        <v>290</v>
      </c>
      <c r="D122" s="316" t="s">
        <v>290</v>
      </c>
      <c r="E122" s="356" t="s">
        <v>290</v>
      </c>
      <c r="F122" s="356" t="s">
        <v>290</v>
      </c>
      <c r="G122" s="317" t="s">
        <v>290</v>
      </c>
      <c r="H122" s="136"/>
      <c r="I122" s="321" t="s">
        <v>290</v>
      </c>
      <c r="J122" s="66"/>
      <c r="K122" s="66"/>
      <c r="L122" s="321" t="s">
        <v>290</v>
      </c>
      <c r="M122" s="324" t="s">
        <v>290</v>
      </c>
      <c r="N122" s="317" t="s">
        <v>290</v>
      </c>
      <c r="O122" s="66"/>
      <c r="P122" s="327" t="s">
        <v>290</v>
      </c>
      <c r="Q122" s="328" t="s">
        <v>290</v>
      </c>
      <c r="R122" s="66"/>
      <c r="S122" s="333" t="s">
        <v>290</v>
      </c>
      <c r="T122" s="334" t="s">
        <v>290</v>
      </c>
      <c r="U122" s="66"/>
      <c r="V122" s="339" t="s">
        <v>290</v>
      </c>
      <c r="W122" s="340" t="s">
        <v>290</v>
      </c>
      <c r="X122" s="66"/>
      <c r="Y122" s="350" t="s">
        <v>290</v>
      </c>
      <c r="Z122" s="66"/>
      <c r="AA122" s="327" t="s">
        <v>290</v>
      </c>
      <c r="AB122" s="328" t="s">
        <v>290</v>
      </c>
      <c r="AC122" s="66"/>
      <c r="AD122" s="333" t="s">
        <v>290</v>
      </c>
      <c r="AE122" s="334" t="s">
        <v>290</v>
      </c>
      <c r="AF122" s="66"/>
      <c r="AG122" s="339" t="s">
        <v>290</v>
      </c>
      <c r="AH122" s="340" t="s">
        <v>290</v>
      </c>
      <c r="AI122" s="66"/>
      <c r="AJ122" s="350" t="s">
        <v>290</v>
      </c>
      <c r="AK122" s="66"/>
      <c r="AL122" s="327" t="s">
        <v>290</v>
      </c>
      <c r="AM122" s="328" t="s">
        <v>290</v>
      </c>
      <c r="AN122" s="66"/>
      <c r="AO122" s="333" t="s">
        <v>290</v>
      </c>
      <c r="AP122" s="334" t="s">
        <v>290</v>
      </c>
      <c r="AQ122" s="66"/>
      <c r="AR122" s="339" t="s">
        <v>290</v>
      </c>
      <c r="AS122" s="340" t="s">
        <v>290</v>
      </c>
      <c r="AT122" s="66"/>
      <c r="AU122" s="350" t="s">
        <v>290</v>
      </c>
      <c r="AV122" s="66"/>
      <c r="AW122" s="327" t="s">
        <v>290</v>
      </c>
      <c r="AX122" s="328" t="s">
        <v>290</v>
      </c>
      <c r="AY122" s="66"/>
      <c r="AZ122" s="333" t="s">
        <v>290</v>
      </c>
      <c r="BA122" s="334" t="s">
        <v>290</v>
      </c>
      <c r="BB122" s="66"/>
      <c r="BC122" s="339" t="s">
        <v>290</v>
      </c>
      <c r="BD122" s="340" t="s">
        <v>290</v>
      </c>
      <c r="BE122" s="66"/>
      <c r="BF122" s="350" t="s">
        <v>290</v>
      </c>
      <c r="BG122" s="66"/>
      <c r="BH122" s="384"/>
      <c r="BI122" s="66"/>
    </row>
    <row r="123" spans="1:61" x14ac:dyDescent="0.25">
      <c r="A123" s="384"/>
      <c r="B123" s="66"/>
      <c r="C123" s="378" t="s">
        <v>290</v>
      </c>
      <c r="D123" s="316" t="s">
        <v>290</v>
      </c>
      <c r="E123" s="356" t="s">
        <v>290</v>
      </c>
      <c r="F123" s="356" t="s">
        <v>290</v>
      </c>
      <c r="G123" s="317" t="s">
        <v>290</v>
      </c>
      <c r="H123" s="136"/>
      <c r="I123" s="321" t="s">
        <v>290</v>
      </c>
      <c r="J123" s="66"/>
      <c r="K123" s="66"/>
      <c r="L123" s="321" t="s">
        <v>290</v>
      </c>
      <c r="M123" s="324" t="s">
        <v>290</v>
      </c>
      <c r="N123" s="317" t="s">
        <v>290</v>
      </c>
      <c r="O123" s="66"/>
      <c r="P123" s="327" t="s">
        <v>290</v>
      </c>
      <c r="Q123" s="328" t="s">
        <v>290</v>
      </c>
      <c r="R123" s="66"/>
      <c r="S123" s="333" t="s">
        <v>290</v>
      </c>
      <c r="T123" s="334" t="s">
        <v>290</v>
      </c>
      <c r="U123" s="66"/>
      <c r="V123" s="339" t="s">
        <v>290</v>
      </c>
      <c r="W123" s="340" t="s">
        <v>290</v>
      </c>
      <c r="X123" s="66"/>
      <c r="Y123" s="350" t="s">
        <v>290</v>
      </c>
      <c r="Z123" s="66"/>
      <c r="AA123" s="327" t="s">
        <v>290</v>
      </c>
      <c r="AB123" s="328" t="s">
        <v>290</v>
      </c>
      <c r="AC123" s="66"/>
      <c r="AD123" s="333" t="s">
        <v>290</v>
      </c>
      <c r="AE123" s="334" t="s">
        <v>290</v>
      </c>
      <c r="AF123" s="66"/>
      <c r="AG123" s="339" t="s">
        <v>290</v>
      </c>
      <c r="AH123" s="340" t="s">
        <v>290</v>
      </c>
      <c r="AI123" s="66"/>
      <c r="AJ123" s="350" t="s">
        <v>290</v>
      </c>
      <c r="AK123" s="66"/>
      <c r="AL123" s="327" t="s">
        <v>290</v>
      </c>
      <c r="AM123" s="328" t="s">
        <v>290</v>
      </c>
      <c r="AN123" s="66"/>
      <c r="AO123" s="333" t="s">
        <v>290</v>
      </c>
      <c r="AP123" s="334" t="s">
        <v>290</v>
      </c>
      <c r="AQ123" s="66"/>
      <c r="AR123" s="339" t="s">
        <v>290</v>
      </c>
      <c r="AS123" s="340" t="s">
        <v>290</v>
      </c>
      <c r="AT123" s="66"/>
      <c r="AU123" s="350" t="s">
        <v>290</v>
      </c>
      <c r="AV123" s="66"/>
      <c r="AW123" s="327" t="s">
        <v>290</v>
      </c>
      <c r="AX123" s="328" t="s">
        <v>290</v>
      </c>
      <c r="AY123" s="66"/>
      <c r="AZ123" s="333" t="s">
        <v>290</v>
      </c>
      <c r="BA123" s="334" t="s">
        <v>290</v>
      </c>
      <c r="BB123" s="66"/>
      <c r="BC123" s="339" t="s">
        <v>290</v>
      </c>
      <c r="BD123" s="340" t="s">
        <v>290</v>
      </c>
      <c r="BE123" s="66"/>
      <c r="BF123" s="350" t="s">
        <v>290</v>
      </c>
      <c r="BG123" s="66"/>
      <c r="BH123" s="384"/>
      <c r="BI123" s="66"/>
    </row>
    <row r="124" spans="1:61" x14ac:dyDescent="0.25">
      <c r="A124" s="384"/>
      <c r="B124" s="66"/>
      <c r="C124" s="378" t="s">
        <v>290</v>
      </c>
      <c r="D124" s="316" t="s">
        <v>290</v>
      </c>
      <c r="E124" s="356" t="s">
        <v>290</v>
      </c>
      <c r="F124" s="356" t="s">
        <v>290</v>
      </c>
      <c r="G124" s="317" t="s">
        <v>290</v>
      </c>
      <c r="H124" s="136"/>
      <c r="I124" s="321" t="s">
        <v>290</v>
      </c>
      <c r="J124" s="66"/>
      <c r="K124" s="66"/>
      <c r="L124" s="321" t="s">
        <v>290</v>
      </c>
      <c r="M124" s="324" t="s">
        <v>290</v>
      </c>
      <c r="N124" s="317" t="s">
        <v>290</v>
      </c>
      <c r="O124" s="66"/>
      <c r="P124" s="327" t="s">
        <v>290</v>
      </c>
      <c r="Q124" s="328" t="s">
        <v>290</v>
      </c>
      <c r="R124" s="66"/>
      <c r="S124" s="333" t="s">
        <v>290</v>
      </c>
      <c r="T124" s="334" t="s">
        <v>290</v>
      </c>
      <c r="U124" s="66"/>
      <c r="V124" s="339" t="s">
        <v>290</v>
      </c>
      <c r="W124" s="340" t="s">
        <v>290</v>
      </c>
      <c r="X124" s="66"/>
      <c r="Y124" s="350" t="s">
        <v>290</v>
      </c>
      <c r="Z124" s="66"/>
      <c r="AA124" s="327" t="s">
        <v>290</v>
      </c>
      <c r="AB124" s="328" t="s">
        <v>290</v>
      </c>
      <c r="AC124" s="66"/>
      <c r="AD124" s="333" t="s">
        <v>290</v>
      </c>
      <c r="AE124" s="334" t="s">
        <v>290</v>
      </c>
      <c r="AF124" s="66"/>
      <c r="AG124" s="339" t="s">
        <v>290</v>
      </c>
      <c r="AH124" s="340" t="s">
        <v>290</v>
      </c>
      <c r="AI124" s="66"/>
      <c r="AJ124" s="350" t="s">
        <v>290</v>
      </c>
      <c r="AK124" s="66"/>
      <c r="AL124" s="327" t="s">
        <v>290</v>
      </c>
      <c r="AM124" s="328" t="s">
        <v>290</v>
      </c>
      <c r="AN124" s="66"/>
      <c r="AO124" s="333" t="s">
        <v>290</v>
      </c>
      <c r="AP124" s="334" t="s">
        <v>290</v>
      </c>
      <c r="AQ124" s="66"/>
      <c r="AR124" s="339" t="s">
        <v>290</v>
      </c>
      <c r="AS124" s="340" t="s">
        <v>290</v>
      </c>
      <c r="AT124" s="66"/>
      <c r="AU124" s="350" t="s">
        <v>290</v>
      </c>
      <c r="AV124" s="66"/>
      <c r="AW124" s="327" t="s">
        <v>290</v>
      </c>
      <c r="AX124" s="328" t="s">
        <v>290</v>
      </c>
      <c r="AY124" s="66"/>
      <c r="AZ124" s="333" t="s">
        <v>290</v>
      </c>
      <c r="BA124" s="334" t="s">
        <v>290</v>
      </c>
      <c r="BB124" s="66"/>
      <c r="BC124" s="339" t="s">
        <v>290</v>
      </c>
      <c r="BD124" s="340" t="s">
        <v>290</v>
      </c>
      <c r="BE124" s="66"/>
      <c r="BF124" s="350" t="s">
        <v>290</v>
      </c>
      <c r="BG124" s="66"/>
      <c r="BH124" s="384"/>
      <c r="BI124" s="66"/>
    </row>
    <row r="125" spans="1:61" x14ac:dyDescent="0.25">
      <c r="A125" s="384"/>
      <c r="B125" s="66"/>
      <c r="C125" s="378" t="s">
        <v>290</v>
      </c>
      <c r="D125" s="316" t="s">
        <v>290</v>
      </c>
      <c r="E125" s="356" t="s">
        <v>290</v>
      </c>
      <c r="F125" s="356" t="s">
        <v>290</v>
      </c>
      <c r="G125" s="317" t="s">
        <v>290</v>
      </c>
      <c r="H125" s="136"/>
      <c r="I125" s="321" t="s">
        <v>290</v>
      </c>
      <c r="J125" s="66"/>
      <c r="K125" s="66"/>
      <c r="L125" s="321" t="s">
        <v>290</v>
      </c>
      <c r="M125" s="324" t="s">
        <v>290</v>
      </c>
      <c r="N125" s="317" t="s">
        <v>290</v>
      </c>
      <c r="O125" s="66"/>
      <c r="P125" s="327" t="s">
        <v>290</v>
      </c>
      <c r="Q125" s="328" t="s">
        <v>290</v>
      </c>
      <c r="R125" s="66"/>
      <c r="S125" s="333" t="s">
        <v>290</v>
      </c>
      <c r="T125" s="334" t="s">
        <v>290</v>
      </c>
      <c r="U125" s="66"/>
      <c r="V125" s="339" t="s">
        <v>290</v>
      </c>
      <c r="W125" s="340" t="s">
        <v>290</v>
      </c>
      <c r="X125" s="66"/>
      <c r="Y125" s="350" t="s">
        <v>290</v>
      </c>
      <c r="Z125" s="66"/>
      <c r="AA125" s="327" t="s">
        <v>290</v>
      </c>
      <c r="AB125" s="328" t="s">
        <v>290</v>
      </c>
      <c r="AC125" s="66"/>
      <c r="AD125" s="333" t="s">
        <v>290</v>
      </c>
      <c r="AE125" s="334" t="s">
        <v>290</v>
      </c>
      <c r="AF125" s="66"/>
      <c r="AG125" s="339" t="s">
        <v>290</v>
      </c>
      <c r="AH125" s="340" t="s">
        <v>290</v>
      </c>
      <c r="AI125" s="66"/>
      <c r="AJ125" s="350" t="s">
        <v>290</v>
      </c>
      <c r="AK125" s="66"/>
      <c r="AL125" s="327" t="s">
        <v>290</v>
      </c>
      <c r="AM125" s="328" t="s">
        <v>290</v>
      </c>
      <c r="AN125" s="66"/>
      <c r="AO125" s="333" t="s">
        <v>290</v>
      </c>
      <c r="AP125" s="334" t="s">
        <v>290</v>
      </c>
      <c r="AQ125" s="66"/>
      <c r="AR125" s="339" t="s">
        <v>290</v>
      </c>
      <c r="AS125" s="340" t="s">
        <v>290</v>
      </c>
      <c r="AT125" s="66"/>
      <c r="AU125" s="350" t="s">
        <v>290</v>
      </c>
      <c r="AV125" s="66"/>
      <c r="AW125" s="327" t="s">
        <v>290</v>
      </c>
      <c r="AX125" s="328" t="s">
        <v>290</v>
      </c>
      <c r="AY125" s="66"/>
      <c r="AZ125" s="333" t="s">
        <v>290</v>
      </c>
      <c r="BA125" s="334" t="s">
        <v>290</v>
      </c>
      <c r="BB125" s="66"/>
      <c r="BC125" s="339" t="s">
        <v>290</v>
      </c>
      <c r="BD125" s="340" t="s">
        <v>290</v>
      </c>
      <c r="BE125" s="66"/>
      <c r="BF125" s="350" t="s">
        <v>290</v>
      </c>
      <c r="BG125" s="66"/>
      <c r="BH125" s="384"/>
      <c r="BI125" s="66"/>
    </row>
    <row r="126" spans="1:61" x14ac:dyDescent="0.25">
      <c r="A126" s="384"/>
      <c r="B126" s="66"/>
      <c r="C126" s="378" t="s">
        <v>290</v>
      </c>
      <c r="D126" s="316" t="s">
        <v>290</v>
      </c>
      <c r="E126" s="356" t="s">
        <v>290</v>
      </c>
      <c r="F126" s="356" t="s">
        <v>290</v>
      </c>
      <c r="G126" s="317" t="s">
        <v>290</v>
      </c>
      <c r="H126" s="136"/>
      <c r="I126" s="321" t="s">
        <v>290</v>
      </c>
      <c r="J126" s="66"/>
      <c r="K126" s="66"/>
      <c r="L126" s="321" t="s">
        <v>290</v>
      </c>
      <c r="M126" s="324" t="s">
        <v>290</v>
      </c>
      <c r="N126" s="317" t="s">
        <v>290</v>
      </c>
      <c r="O126" s="66"/>
      <c r="P126" s="327" t="s">
        <v>290</v>
      </c>
      <c r="Q126" s="328" t="s">
        <v>290</v>
      </c>
      <c r="R126" s="66"/>
      <c r="S126" s="333" t="s">
        <v>290</v>
      </c>
      <c r="T126" s="334" t="s">
        <v>290</v>
      </c>
      <c r="U126" s="66"/>
      <c r="V126" s="339" t="s">
        <v>290</v>
      </c>
      <c r="W126" s="340" t="s">
        <v>290</v>
      </c>
      <c r="X126" s="66"/>
      <c r="Y126" s="350" t="s">
        <v>290</v>
      </c>
      <c r="Z126" s="66"/>
      <c r="AA126" s="327" t="s">
        <v>290</v>
      </c>
      <c r="AB126" s="328" t="s">
        <v>290</v>
      </c>
      <c r="AC126" s="66"/>
      <c r="AD126" s="333" t="s">
        <v>290</v>
      </c>
      <c r="AE126" s="334" t="s">
        <v>290</v>
      </c>
      <c r="AF126" s="66"/>
      <c r="AG126" s="339" t="s">
        <v>290</v>
      </c>
      <c r="AH126" s="340" t="s">
        <v>290</v>
      </c>
      <c r="AI126" s="66"/>
      <c r="AJ126" s="350" t="s">
        <v>290</v>
      </c>
      <c r="AK126" s="66"/>
      <c r="AL126" s="327" t="s">
        <v>290</v>
      </c>
      <c r="AM126" s="328" t="s">
        <v>290</v>
      </c>
      <c r="AN126" s="66"/>
      <c r="AO126" s="333" t="s">
        <v>290</v>
      </c>
      <c r="AP126" s="334" t="s">
        <v>290</v>
      </c>
      <c r="AQ126" s="66"/>
      <c r="AR126" s="339" t="s">
        <v>290</v>
      </c>
      <c r="AS126" s="340" t="s">
        <v>290</v>
      </c>
      <c r="AT126" s="66"/>
      <c r="AU126" s="350" t="s">
        <v>290</v>
      </c>
      <c r="AV126" s="66"/>
      <c r="AW126" s="327" t="s">
        <v>290</v>
      </c>
      <c r="AX126" s="328" t="s">
        <v>290</v>
      </c>
      <c r="AY126" s="66"/>
      <c r="AZ126" s="333" t="s">
        <v>290</v>
      </c>
      <c r="BA126" s="334" t="s">
        <v>290</v>
      </c>
      <c r="BB126" s="66"/>
      <c r="BC126" s="339" t="s">
        <v>290</v>
      </c>
      <c r="BD126" s="340" t="s">
        <v>290</v>
      </c>
      <c r="BE126" s="66"/>
      <c r="BF126" s="350" t="s">
        <v>290</v>
      </c>
      <c r="BG126" s="66"/>
      <c r="BH126" s="384"/>
      <c r="BI126" s="66"/>
    </row>
    <row r="127" spans="1:61" x14ac:dyDescent="0.25">
      <c r="A127" s="384"/>
      <c r="B127" s="66"/>
      <c r="C127" s="378" t="s">
        <v>290</v>
      </c>
      <c r="D127" s="316" t="s">
        <v>290</v>
      </c>
      <c r="E127" s="356" t="s">
        <v>290</v>
      </c>
      <c r="F127" s="356" t="s">
        <v>290</v>
      </c>
      <c r="G127" s="317" t="s">
        <v>290</v>
      </c>
      <c r="H127" s="136"/>
      <c r="I127" s="321" t="s">
        <v>290</v>
      </c>
      <c r="J127" s="66"/>
      <c r="K127" s="66"/>
      <c r="L127" s="321" t="s">
        <v>290</v>
      </c>
      <c r="M127" s="324" t="s">
        <v>290</v>
      </c>
      <c r="N127" s="317" t="s">
        <v>290</v>
      </c>
      <c r="O127" s="66"/>
      <c r="P127" s="327" t="s">
        <v>290</v>
      </c>
      <c r="Q127" s="328" t="s">
        <v>290</v>
      </c>
      <c r="R127" s="66"/>
      <c r="S127" s="333" t="s">
        <v>290</v>
      </c>
      <c r="T127" s="334" t="s">
        <v>290</v>
      </c>
      <c r="U127" s="66"/>
      <c r="V127" s="339" t="s">
        <v>290</v>
      </c>
      <c r="W127" s="340" t="s">
        <v>290</v>
      </c>
      <c r="X127" s="66"/>
      <c r="Y127" s="350" t="s">
        <v>290</v>
      </c>
      <c r="Z127" s="66"/>
      <c r="AA127" s="327" t="s">
        <v>290</v>
      </c>
      <c r="AB127" s="328" t="s">
        <v>290</v>
      </c>
      <c r="AC127" s="66"/>
      <c r="AD127" s="333" t="s">
        <v>290</v>
      </c>
      <c r="AE127" s="334" t="s">
        <v>290</v>
      </c>
      <c r="AF127" s="66"/>
      <c r="AG127" s="339" t="s">
        <v>290</v>
      </c>
      <c r="AH127" s="340" t="s">
        <v>290</v>
      </c>
      <c r="AI127" s="66"/>
      <c r="AJ127" s="350" t="s">
        <v>290</v>
      </c>
      <c r="AK127" s="66"/>
      <c r="AL127" s="327" t="s">
        <v>290</v>
      </c>
      <c r="AM127" s="328" t="s">
        <v>290</v>
      </c>
      <c r="AN127" s="66"/>
      <c r="AO127" s="333" t="s">
        <v>290</v>
      </c>
      <c r="AP127" s="334" t="s">
        <v>290</v>
      </c>
      <c r="AQ127" s="66"/>
      <c r="AR127" s="339" t="s">
        <v>290</v>
      </c>
      <c r="AS127" s="340" t="s">
        <v>290</v>
      </c>
      <c r="AT127" s="66"/>
      <c r="AU127" s="350" t="s">
        <v>290</v>
      </c>
      <c r="AV127" s="66"/>
      <c r="AW127" s="327" t="s">
        <v>290</v>
      </c>
      <c r="AX127" s="328" t="s">
        <v>290</v>
      </c>
      <c r="AY127" s="66"/>
      <c r="AZ127" s="333" t="s">
        <v>290</v>
      </c>
      <c r="BA127" s="334" t="s">
        <v>290</v>
      </c>
      <c r="BB127" s="66"/>
      <c r="BC127" s="339" t="s">
        <v>290</v>
      </c>
      <c r="BD127" s="340" t="s">
        <v>290</v>
      </c>
      <c r="BE127" s="66"/>
      <c r="BF127" s="350" t="s">
        <v>290</v>
      </c>
      <c r="BG127" s="66"/>
      <c r="BH127" s="384"/>
      <c r="BI127" s="66"/>
    </row>
    <row r="128" spans="1:61" x14ac:dyDescent="0.25">
      <c r="A128" s="384"/>
      <c r="B128" s="66"/>
      <c r="C128" s="378" t="s">
        <v>290</v>
      </c>
      <c r="D128" s="316" t="s">
        <v>290</v>
      </c>
      <c r="E128" s="356" t="s">
        <v>290</v>
      </c>
      <c r="F128" s="356" t="s">
        <v>290</v>
      </c>
      <c r="G128" s="317" t="s">
        <v>290</v>
      </c>
      <c r="H128" s="136"/>
      <c r="I128" s="321" t="s">
        <v>290</v>
      </c>
      <c r="J128" s="66"/>
      <c r="K128" s="66"/>
      <c r="L128" s="321" t="s">
        <v>290</v>
      </c>
      <c r="M128" s="324" t="s">
        <v>290</v>
      </c>
      <c r="N128" s="317" t="s">
        <v>290</v>
      </c>
      <c r="O128" s="66"/>
      <c r="P128" s="327" t="s">
        <v>290</v>
      </c>
      <c r="Q128" s="328" t="s">
        <v>290</v>
      </c>
      <c r="R128" s="66"/>
      <c r="S128" s="333" t="s">
        <v>290</v>
      </c>
      <c r="T128" s="334" t="s">
        <v>290</v>
      </c>
      <c r="U128" s="66"/>
      <c r="V128" s="339" t="s">
        <v>290</v>
      </c>
      <c r="W128" s="340" t="s">
        <v>290</v>
      </c>
      <c r="X128" s="66"/>
      <c r="Y128" s="350" t="s">
        <v>290</v>
      </c>
      <c r="Z128" s="66"/>
      <c r="AA128" s="327" t="s">
        <v>290</v>
      </c>
      <c r="AB128" s="328" t="s">
        <v>290</v>
      </c>
      <c r="AC128" s="66"/>
      <c r="AD128" s="333" t="s">
        <v>290</v>
      </c>
      <c r="AE128" s="334" t="s">
        <v>290</v>
      </c>
      <c r="AF128" s="66"/>
      <c r="AG128" s="339" t="s">
        <v>290</v>
      </c>
      <c r="AH128" s="340" t="s">
        <v>290</v>
      </c>
      <c r="AI128" s="66"/>
      <c r="AJ128" s="350" t="s">
        <v>290</v>
      </c>
      <c r="AK128" s="66"/>
      <c r="AL128" s="327" t="s">
        <v>290</v>
      </c>
      <c r="AM128" s="328" t="s">
        <v>290</v>
      </c>
      <c r="AN128" s="66"/>
      <c r="AO128" s="333" t="s">
        <v>290</v>
      </c>
      <c r="AP128" s="334" t="s">
        <v>290</v>
      </c>
      <c r="AQ128" s="66"/>
      <c r="AR128" s="339" t="s">
        <v>290</v>
      </c>
      <c r="AS128" s="340" t="s">
        <v>290</v>
      </c>
      <c r="AT128" s="66"/>
      <c r="AU128" s="350" t="s">
        <v>290</v>
      </c>
      <c r="AV128" s="66"/>
      <c r="AW128" s="327" t="s">
        <v>290</v>
      </c>
      <c r="AX128" s="328" t="s">
        <v>290</v>
      </c>
      <c r="AY128" s="66"/>
      <c r="AZ128" s="333" t="s">
        <v>290</v>
      </c>
      <c r="BA128" s="334" t="s">
        <v>290</v>
      </c>
      <c r="BB128" s="66"/>
      <c r="BC128" s="339" t="s">
        <v>290</v>
      </c>
      <c r="BD128" s="340" t="s">
        <v>290</v>
      </c>
      <c r="BE128" s="66"/>
      <c r="BF128" s="350" t="s">
        <v>290</v>
      </c>
      <c r="BG128" s="66"/>
      <c r="BH128" s="384"/>
      <c r="BI128" s="66"/>
    </row>
    <row r="129" spans="1:61" x14ac:dyDescent="0.25">
      <c r="A129" s="384"/>
      <c r="B129" s="66"/>
      <c r="C129" s="378" t="s">
        <v>290</v>
      </c>
      <c r="D129" s="316" t="s">
        <v>290</v>
      </c>
      <c r="E129" s="356" t="s">
        <v>290</v>
      </c>
      <c r="F129" s="356" t="s">
        <v>290</v>
      </c>
      <c r="G129" s="317" t="s">
        <v>290</v>
      </c>
      <c r="H129" s="136"/>
      <c r="I129" s="321" t="s">
        <v>290</v>
      </c>
      <c r="J129" s="66"/>
      <c r="K129" s="66"/>
      <c r="L129" s="321" t="s">
        <v>290</v>
      </c>
      <c r="M129" s="324" t="s">
        <v>290</v>
      </c>
      <c r="N129" s="317" t="s">
        <v>290</v>
      </c>
      <c r="O129" s="66"/>
      <c r="P129" s="327" t="s">
        <v>290</v>
      </c>
      <c r="Q129" s="328" t="s">
        <v>290</v>
      </c>
      <c r="R129" s="66"/>
      <c r="S129" s="333" t="s">
        <v>290</v>
      </c>
      <c r="T129" s="334" t="s">
        <v>290</v>
      </c>
      <c r="U129" s="66"/>
      <c r="V129" s="339" t="s">
        <v>290</v>
      </c>
      <c r="W129" s="340" t="s">
        <v>290</v>
      </c>
      <c r="X129" s="66"/>
      <c r="Y129" s="350" t="s">
        <v>290</v>
      </c>
      <c r="Z129" s="66"/>
      <c r="AA129" s="327" t="s">
        <v>290</v>
      </c>
      <c r="AB129" s="328" t="s">
        <v>290</v>
      </c>
      <c r="AC129" s="66"/>
      <c r="AD129" s="333" t="s">
        <v>290</v>
      </c>
      <c r="AE129" s="334" t="s">
        <v>290</v>
      </c>
      <c r="AF129" s="66"/>
      <c r="AG129" s="339" t="s">
        <v>290</v>
      </c>
      <c r="AH129" s="340" t="s">
        <v>290</v>
      </c>
      <c r="AI129" s="66"/>
      <c r="AJ129" s="350" t="s">
        <v>290</v>
      </c>
      <c r="AK129" s="66"/>
      <c r="AL129" s="327" t="s">
        <v>290</v>
      </c>
      <c r="AM129" s="328" t="s">
        <v>290</v>
      </c>
      <c r="AN129" s="66"/>
      <c r="AO129" s="333" t="s">
        <v>290</v>
      </c>
      <c r="AP129" s="334" t="s">
        <v>290</v>
      </c>
      <c r="AQ129" s="66"/>
      <c r="AR129" s="339" t="s">
        <v>290</v>
      </c>
      <c r="AS129" s="340" t="s">
        <v>290</v>
      </c>
      <c r="AT129" s="66"/>
      <c r="AU129" s="350" t="s">
        <v>290</v>
      </c>
      <c r="AV129" s="66"/>
      <c r="AW129" s="327" t="s">
        <v>290</v>
      </c>
      <c r="AX129" s="328" t="s">
        <v>290</v>
      </c>
      <c r="AY129" s="66"/>
      <c r="AZ129" s="333" t="s">
        <v>290</v>
      </c>
      <c r="BA129" s="334" t="s">
        <v>290</v>
      </c>
      <c r="BB129" s="66"/>
      <c r="BC129" s="339" t="s">
        <v>290</v>
      </c>
      <c r="BD129" s="340" t="s">
        <v>290</v>
      </c>
      <c r="BE129" s="66"/>
      <c r="BF129" s="350" t="s">
        <v>290</v>
      </c>
      <c r="BG129" s="66"/>
      <c r="BH129" s="384"/>
      <c r="BI129" s="66"/>
    </row>
    <row r="130" spans="1:61" x14ac:dyDescent="0.25">
      <c r="A130" s="384"/>
      <c r="B130" s="66"/>
      <c r="C130" s="378" t="s">
        <v>290</v>
      </c>
      <c r="D130" s="316" t="s">
        <v>290</v>
      </c>
      <c r="E130" s="356" t="s">
        <v>290</v>
      </c>
      <c r="F130" s="356" t="s">
        <v>290</v>
      </c>
      <c r="G130" s="317" t="s">
        <v>290</v>
      </c>
      <c r="H130" s="136"/>
      <c r="I130" s="321" t="s">
        <v>290</v>
      </c>
      <c r="J130" s="66"/>
      <c r="K130" s="66"/>
      <c r="L130" s="321" t="s">
        <v>290</v>
      </c>
      <c r="M130" s="324" t="s">
        <v>290</v>
      </c>
      <c r="N130" s="317" t="s">
        <v>290</v>
      </c>
      <c r="O130" s="66"/>
      <c r="P130" s="327" t="s">
        <v>290</v>
      </c>
      <c r="Q130" s="328" t="s">
        <v>290</v>
      </c>
      <c r="R130" s="66"/>
      <c r="S130" s="333" t="s">
        <v>290</v>
      </c>
      <c r="T130" s="334" t="s">
        <v>290</v>
      </c>
      <c r="U130" s="66"/>
      <c r="V130" s="339" t="s">
        <v>290</v>
      </c>
      <c r="W130" s="340" t="s">
        <v>290</v>
      </c>
      <c r="X130" s="66"/>
      <c r="Y130" s="350" t="s">
        <v>290</v>
      </c>
      <c r="Z130" s="66"/>
      <c r="AA130" s="327" t="s">
        <v>290</v>
      </c>
      <c r="AB130" s="328" t="s">
        <v>290</v>
      </c>
      <c r="AC130" s="66"/>
      <c r="AD130" s="333" t="s">
        <v>290</v>
      </c>
      <c r="AE130" s="334" t="s">
        <v>290</v>
      </c>
      <c r="AF130" s="66"/>
      <c r="AG130" s="339" t="s">
        <v>290</v>
      </c>
      <c r="AH130" s="340" t="s">
        <v>290</v>
      </c>
      <c r="AI130" s="66"/>
      <c r="AJ130" s="350" t="s">
        <v>290</v>
      </c>
      <c r="AK130" s="66"/>
      <c r="AL130" s="327" t="s">
        <v>290</v>
      </c>
      <c r="AM130" s="328" t="s">
        <v>290</v>
      </c>
      <c r="AN130" s="66"/>
      <c r="AO130" s="333" t="s">
        <v>290</v>
      </c>
      <c r="AP130" s="334" t="s">
        <v>290</v>
      </c>
      <c r="AQ130" s="66"/>
      <c r="AR130" s="339" t="s">
        <v>290</v>
      </c>
      <c r="AS130" s="340" t="s">
        <v>290</v>
      </c>
      <c r="AT130" s="66"/>
      <c r="AU130" s="350" t="s">
        <v>290</v>
      </c>
      <c r="AV130" s="66"/>
      <c r="AW130" s="327" t="s">
        <v>290</v>
      </c>
      <c r="AX130" s="328" t="s">
        <v>290</v>
      </c>
      <c r="AY130" s="66"/>
      <c r="AZ130" s="333" t="s">
        <v>290</v>
      </c>
      <c r="BA130" s="334" t="s">
        <v>290</v>
      </c>
      <c r="BB130" s="66"/>
      <c r="BC130" s="339" t="s">
        <v>290</v>
      </c>
      <c r="BD130" s="340" t="s">
        <v>290</v>
      </c>
      <c r="BE130" s="66"/>
      <c r="BF130" s="350" t="s">
        <v>290</v>
      </c>
      <c r="BG130" s="66"/>
      <c r="BH130" s="384"/>
      <c r="BI130" s="66"/>
    </row>
    <row r="131" spans="1:61" x14ac:dyDescent="0.25">
      <c r="A131" s="384"/>
      <c r="B131" s="66"/>
      <c r="C131" s="378" t="s">
        <v>290</v>
      </c>
      <c r="D131" s="316" t="s">
        <v>290</v>
      </c>
      <c r="E131" s="356" t="s">
        <v>290</v>
      </c>
      <c r="F131" s="356" t="s">
        <v>290</v>
      </c>
      <c r="G131" s="317" t="s">
        <v>290</v>
      </c>
      <c r="H131" s="136"/>
      <c r="I131" s="321" t="s">
        <v>290</v>
      </c>
      <c r="J131" s="66"/>
      <c r="K131" s="66"/>
      <c r="L131" s="321" t="s">
        <v>290</v>
      </c>
      <c r="M131" s="324" t="s">
        <v>290</v>
      </c>
      <c r="N131" s="317" t="s">
        <v>290</v>
      </c>
      <c r="O131" s="66"/>
      <c r="P131" s="327" t="s">
        <v>290</v>
      </c>
      <c r="Q131" s="328" t="s">
        <v>290</v>
      </c>
      <c r="R131" s="66"/>
      <c r="S131" s="333" t="s">
        <v>290</v>
      </c>
      <c r="T131" s="334" t="s">
        <v>290</v>
      </c>
      <c r="U131" s="66"/>
      <c r="V131" s="339" t="s">
        <v>290</v>
      </c>
      <c r="W131" s="340" t="s">
        <v>290</v>
      </c>
      <c r="X131" s="66"/>
      <c r="Y131" s="350" t="s">
        <v>290</v>
      </c>
      <c r="Z131" s="66"/>
      <c r="AA131" s="327" t="s">
        <v>290</v>
      </c>
      <c r="AB131" s="328" t="s">
        <v>290</v>
      </c>
      <c r="AC131" s="66"/>
      <c r="AD131" s="333" t="s">
        <v>290</v>
      </c>
      <c r="AE131" s="334" t="s">
        <v>290</v>
      </c>
      <c r="AF131" s="66"/>
      <c r="AG131" s="339" t="s">
        <v>290</v>
      </c>
      <c r="AH131" s="340" t="s">
        <v>290</v>
      </c>
      <c r="AI131" s="66"/>
      <c r="AJ131" s="350" t="s">
        <v>290</v>
      </c>
      <c r="AK131" s="66"/>
      <c r="AL131" s="327" t="s">
        <v>290</v>
      </c>
      <c r="AM131" s="328" t="s">
        <v>290</v>
      </c>
      <c r="AN131" s="66"/>
      <c r="AO131" s="333" t="s">
        <v>290</v>
      </c>
      <c r="AP131" s="334" t="s">
        <v>290</v>
      </c>
      <c r="AQ131" s="66"/>
      <c r="AR131" s="339" t="s">
        <v>290</v>
      </c>
      <c r="AS131" s="340" t="s">
        <v>290</v>
      </c>
      <c r="AT131" s="66"/>
      <c r="AU131" s="350" t="s">
        <v>290</v>
      </c>
      <c r="AV131" s="66"/>
      <c r="AW131" s="327" t="s">
        <v>290</v>
      </c>
      <c r="AX131" s="328" t="s">
        <v>290</v>
      </c>
      <c r="AY131" s="66"/>
      <c r="AZ131" s="333" t="s">
        <v>290</v>
      </c>
      <c r="BA131" s="334" t="s">
        <v>290</v>
      </c>
      <c r="BB131" s="66"/>
      <c r="BC131" s="339" t="s">
        <v>290</v>
      </c>
      <c r="BD131" s="340" t="s">
        <v>290</v>
      </c>
      <c r="BE131" s="66"/>
      <c r="BF131" s="350" t="s">
        <v>290</v>
      </c>
      <c r="BG131" s="66"/>
      <c r="BH131" s="384"/>
      <c r="BI131" s="66"/>
    </row>
    <row r="132" spans="1:61" x14ac:dyDescent="0.25">
      <c r="A132" s="384"/>
      <c r="B132" s="66"/>
      <c r="C132" s="378" t="s">
        <v>290</v>
      </c>
      <c r="D132" s="316" t="s">
        <v>290</v>
      </c>
      <c r="E132" s="356" t="s">
        <v>290</v>
      </c>
      <c r="F132" s="356" t="s">
        <v>290</v>
      </c>
      <c r="G132" s="317" t="s">
        <v>290</v>
      </c>
      <c r="H132" s="136"/>
      <c r="I132" s="321" t="s">
        <v>290</v>
      </c>
      <c r="J132" s="66"/>
      <c r="K132" s="66"/>
      <c r="L132" s="321" t="s">
        <v>290</v>
      </c>
      <c r="M132" s="324" t="s">
        <v>290</v>
      </c>
      <c r="N132" s="317" t="s">
        <v>290</v>
      </c>
      <c r="O132" s="66"/>
      <c r="P132" s="327" t="s">
        <v>290</v>
      </c>
      <c r="Q132" s="328" t="s">
        <v>290</v>
      </c>
      <c r="R132" s="66"/>
      <c r="S132" s="333" t="s">
        <v>290</v>
      </c>
      <c r="T132" s="334" t="s">
        <v>290</v>
      </c>
      <c r="U132" s="66"/>
      <c r="V132" s="339" t="s">
        <v>290</v>
      </c>
      <c r="W132" s="340" t="s">
        <v>290</v>
      </c>
      <c r="X132" s="66"/>
      <c r="Y132" s="350" t="s">
        <v>290</v>
      </c>
      <c r="Z132" s="66"/>
      <c r="AA132" s="327" t="s">
        <v>290</v>
      </c>
      <c r="AB132" s="328" t="s">
        <v>290</v>
      </c>
      <c r="AC132" s="66"/>
      <c r="AD132" s="333" t="s">
        <v>290</v>
      </c>
      <c r="AE132" s="334" t="s">
        <v>290</v>
      </c>
      <c r="AF132" s="66"/>
      <c r="AG132" s="339" t="s">
        <v>290</v>
      </c>
      <c r="AH132" s="340" t="s">
        <v>290</v>
      </c>
      <c r="AI132" s="66"/>
      <c r="AJ132" s="350" t="s">
        <v>290</v>
      </c>
      <c r="AK132" s="66"/>
      <c r="AL132" s="327" t="s">
        <v>290</v>
      </c>
      <c r="AM132" s="328" t="s">
        <v>290</v>
      </c>
      <c r="AN132" s="66"/>
      <c r="AO132" s="333" t="s">
        <v>290</v>
      </c>
      <c r="AP132" s="334" t="s">
        <v>290</v>
      </c>
      <c r="AQ132" s="66"/>
      <c r="AR132" s="339" t="s">
        <v>290</v>
      </c>
      <c r="AS132" s="340" t="s">
        <v>290</v>
      </c>
      <c r="AT132" s="66"/>
      <c r="AU132" s="350" t="s">
        <v>290</v>
      </c>
      <c r="AV132" s="66"/>
      <c r="AW132" s="327" t="s">
        <v>290</v>
      </c>
      <c r="AX132" s="328" t="s">
        <v>290</v>
      </c>
      <c r="AY132" s="66"/>
      <c r="AZ132" s="333" t="s">
        <v>290</v>
      </c>
      <c r="BA132" s="334" t="s">
        <v>290</v>
      </c>
      <c r="BB132" s="66"/>
      <c r="BC132" s="339" t="s">
        <v>290</v>
      </c>
      <c r="BD132" s="340" t="s">
        <v>290</v>
      </c>
      <c r="BE132" s="66"/>
      <c r="BF132" s="350" t="s">
        <v>290</v>
      </c>
      <c r="BG132" s="66"/>
      <c r="BH132" s="384"/>
      <c r="BI132" s="66"/>
    </row>
    <row r="133" spans="1:61" x14ac:dyDescent="0.25">
      <c r="A133" s="384"/>
      <c r="B133" s="66"/>
      <c r="C133" s="378" t="s">
        <v>290</v>
      </c>
      <c r="D133" s="316" t="s">
        <v>290</v>
      </c>
      <c r="E133" s="356" t="s">
        <v>290</v>
      </c>
      <c r="F133" s="356" t="s">
        <v>290</v>
      </c>
      <c r="G133" s="317" t="s">
        <v>290</v>
      </c>
      <c r="H133" s="136"/>
      <c r="I133" s="321" t="s">
        <v>290</v>
      </c>
      <c r="J133" s="66"/>
      <c r="K133" s="66"/>
      <c r="L133" s="321" t="s">
        <v>290</v>
      </c>
      <c r="M133" s="324" t="s">
        <v>290</v>
      </c>
      <c r="N133" s="317" t="s">
        <v>290</v>
      </c>
      <c r="O133" s="66"/>
      <c r="P133" s="327" t="s">
        <v>290</v>
      </c>
      <c r="Q133" s="328" t="s">
        <v>290</v>
      </c>
      <c r="R133" s="66"/>
      <c r="S133" s="333" t="s">
        <v>290</v>
      </c>
      <c r="T133" s="334" t="s">
        <v>290</v>
      </c>
      <c r="U133" s="66"/>
      <c r="V133" s="339" t="s">
        <v>290</v>
      </c>
      <c r="W133" s="340" t="s">
        <v>290</v>
      </c>
      <c r="X133" s="66"/>
      <c r="Y133" s="350" t="s">
        <v>290</v>
      </c>
      <c r="Z133" s="66"/>
      <c r="AA133" s="327" t="s">
        <v>290</v>
      </c>
      <c r="AB133" s="328" t="s">
        <v>290</v>
      </c>
      <c r="AC133" s="66"/>
      <c r="AD133" s="333" t="s">
        <v>290</v>
      </c>
      <c r="AE133" s="334" t="s">
        <v>290</v>
      </c>
      <c r="AF133" s="66"/>
      <c r="AG133" s="339" t="s">
        <v>290</v>
      </c>
      <c r="AH133" s="340" t="s">
        <v>290</v>
      </c>
      <c r="AI133" s="66"/>
      <c r="AJ133" s="350" t="s">
        <v>290</v>
      </c>
      <c r="AK133" s="66"/>
      <c r="AL133" s="327" t="s">
        <v>290</v>
      </c>
      <c r="AM133" s="328" t="s">
        <v>290</v>
      </c>
      <c r="AN133" s="66"/>
      <c r="AO133" s="333" t="s">
        <v>290</v>
      </c>
      <c r="AP133" s="334" t="s">
        <v>290</v>
      </c>
      <c r="AQ133" s="66"/>
      <c r="AR133" s="339" t="s">
        <v>290</v>
      </c>
      <c r="AS133" s="340" t="s">
        <v>290</v>
      </c>
      <c r="AT133" s="66"/>
      <c r="AU133" s="350" t="s">
        <v>290</v>
      </c>
      <c r="AV133" s="66"/>
      <c r="AW133" s="327" t="s">
        <v>290</v>
      </c>
      <c r="AX133" s="328" t="s">
        <v>290</v>
      </c>
      <c r="AY133" s="66"/>
      <c r="AZ133" s="333" t="s">
        <v>290</v>
      </c>
      <c r="BA133" s="334" t="s">
        <v>290</v>
      </c>
      <c r="BB133" s="66"/>
      <c r="BC133" s="339" t="s">
        <v>290</v>
      </c>
      <c r="BD133" s="340" t="s">
        <v>290</v>
      </c>
      <c r="BE133" s="66"/>
      <c r="BF133" s="350" t="s">
        <v>290</v>
      </c>
      <c r="BG133" s="66"/>
      <c r="BH133" s="384"/>
      <c r="BI133" s="66"/>
    </row>
    <row r="134" spans="1:61" x14ac:dyDescent="0.25">
      <c r="A134" s="384"/>
      <c r="B134" s="66"/>
      <c r="C134" s="378" t="s">
        <v>290</v>
      </c>
      <c r="D134" s="316" t="s">
        <v>290</v>
      </c>
      <c r="E134" s="356" t="s">
        <v>290</v>
      </c>
      <c r="F134" s="356" t="s">
        <v>290</v>
      </c>
      <c r="G134" s="317" t="s">
        <v>290</v>
      </c>
      <c r="H134" s="136"/>
      <c r="I134" s="321" t="s">
        <v>290</v>
      </c>
      <c r="J134" s="66"/>
      <c r="K134" s="66"/>
      <c r="L134" s="321" t="s">
        <v>290</v>
      </c>
      <c r="M134" s="324" t="s">
        <v>290</v>
      </c>
      <c r="N134" s="317" t="s">
        <v>290</v>
      </c>
      <c r="O134" s="66"/>
      <c r="P134" s="327" t="s">
        <v>290</v>
      </c>
      <c r="Q134" s="328" t="s">
        <v>290</v>
      </c>
      <c r="R134" s="66"/>
      <c r="S134" s="333" t="s">
        <v>290</v>
      </c>
      <c r="T134" s="334" t="s">
        <v>290</v>
      </c>
      <c r="U134" s="66"/>
      <c r="V134" s="339" t="s">
        <v>290</v>
      </c>
      <c r="W134" s="340" t="s">
        <v>290</v>
      </c>
      <c r="X134" s="66"/>
      <c r="Y134" s="350" t="s">
        <v>290</v>
      </c>
      <c r="Z134" s="66"/>
      <c r="AA134" s="327" t="s">
        <v>290</v>
      </c>
      <c r="AB134" s="328" t="s">
        <v>290</v>
      </c>
      <c r="AC134" s="66"/>
      <c r="AD134" s="333" t="s">
        <v>290</v>
      </c>
      <c r="AE134" s="334" t="s">
        <v>290</v>
      </c>
      <c r="AF134" s="66"/>
      <c r="AG134" s="339" t="s">
        <v>290</v>
      </c>
      <c r="AH134" s="340" t="s">
        <v>290</v>
      </c>
      <c r="AI134" s="66"/>
      <c r="AJ134" s="350" t="s">
        <v>290</v>
      </c>
      <c r="AK134" s="66"/>
      <c r="AL134" s="327" t="s">
        <v>290</v>
      </c>
      <c r="AM134" s="328" t="s">
        <v>290</v>
      </c>
      <c r="AN134" s="66"/>
      <c r="AO134" s="333" t="s">
        <v>290</v>
      </c>
      <c r="AP134" s="334" t="s">
        <v>290</v>
      </c>
      <c r="AQ134" s="66"/>
      <c r="AR134" s="339" t="s">
        <v>290</v>
      </c>
      <c r="AS134" s="340" t="s">
        <v>290</v>
      </c>
      <c r="AT134" s="66"/>
      <c r="AU134" s="350" t="s">
        <v>290</v>
      </c>
      <c r="AV134" s="66"/>
      <c r="AW134" s="327" t="s">
        <v>290</v>
      </c>
      <c r="AX134" s="328" t="s">
        <v>290</v>
      </c>
      <c r="AY134" s="66"/>
      <c r="AZ134" s="333" t="s">
        <v>290</v>
      </c>
      <c r="BA134" s="334" t="s">
        <v>290</v>
      </c>
      <c r="BB134" s="66"/>
      <c r="BC134" s="339" t="s">
        <v>290</v>
      </c>
      <c r="BD134" s="340" t="s">
        <v>290</v>
      </c>
      <c r="BE134" s="66"/>
      <c r="BF134" s="350" t="s">
        <v>290</v>
      </c>
      <c r="BG134" s="66"/>
      <c r="BH134" s="384"/>
      <c r="BI134" s="66"/>
    </row>
    <row r="135" spans="1:61" x14ac:dyDescent="0.25">
      <c r="A135" s="384"/>
      <c r="B135" s="66"/>
      <c r="C135" s="378" t="s">
        <v>290</v>
      </c>
      <c r="D135" s="316" t="s">
        <v>290</v>
      </c>
      <c r="E135" s="356" t="s">
        <v>290</v>
      </c>
      <c r="F135" s="356" t="s">
        <v>290</v>
      </c>
      <c r="G135" s="317" t="s">
        <v>290</v>
      </c>
      <c r="H135" s="136"/>
      <c r="I135" s="321" t="s">
        <v>290</v>
      </c>
      <c r="J135" s="66"/>
      <c r="K135" s="66"/>
      <c r="L135" s="321" t="s">
        <v>290</v>
      </c>
      <c r="M135" s="324" t="s">
        <v>290</v>
      </c>
      <c r="N135" s="317" t="s">
        <v>290</v>
      </c>
      <c r="O135" s="66"/>
      <c r="P135" s="327" t="s">
        <v>290</v>
      </c>
      <c r="Q135" s="328" t="s">
        <v>290</v>
      </c>
      <c r="R135" s="66"/>
      <c r="S135" s="333" t="s">
        <v>290</v>
      </c>
      <c r="T135" s="334" t="s">
        <v>290</v>
      </c>
      <c r="U135" s="66"/>
      <c r="V135" s="339" t="s">
        <v>290</v>
      </c>
      <c r="W135" s="340" t="s">
        <v>290</v>
      </c>
      <c r="X135" s="66"/>
      <c r="Y135" s="350" t="s">
        <v>290</v>
      </c>
      <c r="Z135" s="66"/>
      <c r="AA135" s="327" t="s">
        <v>290</v>
      </c>
      <c r="AB135" s="328" t="s">
        <v>290</v>
      </c>
      <c r="AC135" s="66"/>
      <c r="AD135" s="333" t="s">
        <v>290</v>
      </c>
      <c r="AE135" s="334" t="s">
        <v>290</v>
      </c>
      <c r="AF135" s="66"/>
      <c r="AG135" s="339" t="s">
        <v>290</v>
      </c>
      <c r="AH135" s="340" t="s">
        <v>290</v>
      </c>
      <c r="AI135" s="66"/>
      <c r="AJ135" s="350" t="s">
        <v>290</v>
      </c>
      <c r="AK135" s="66"/>
      <c r="AL135" s="327" t="s">
        <v>290</v>
      </c>
      <c r="AM135" s="328" t="s">
        <v>290</v>
      </c>
      <c r="AN135" s="66"/>
      <c r="AO135" s="333" t="s">
        <v>290</v>
      </c>
      <c r="AP135" s="334" t="s">
        <v>290</v>
      </c>
      <c r="AQ135" s="66"/>
      <c r="AR135" s="339" t="s">
        <v>290</v>
      </c>
      <c r="AS135" s="340" t="s">
        <v>290</v>
      </c>
      <c r="AT135" s="66"/>
      <c r="AU135" s="350" t="s">
        <v>290</v>
      </c>
      <c r="AV135" s="66"/>
      <c r="AW135" s="327" t="s">
        <v>290</v>
      </c>
      <c r="AX135" s="328" t="s">
        <v>290</v>
      </c>
      <c r="AY135" s="66"/>
      <c r="AZ135" s="333" t="s">
        <v>290</v>
      </c>
      <c r="BA135" s="334" t="s">
        <v>290</v>
      </c>
      <c r="BB135" s="66"/>
      <c r="BC135" s="339" t="s">
        <v>290</v>
      </c>
      <c r="BD135" s="340" t="s">
        <v>290</v>
      </c>
      <c r="BE135" s="66"/>
      <c r="BF135" s="350" t="s">
        <v>290</v>
      </c>
      <c r="BG135" s="66"/>
      <c r="BH135" s="384"/>
      <c r="BI135" s="66"/>
    </row>
    <row r="136" spans="1:61" x14ac:dyDescent="0.25">
      <c r="A136" s="384"/>
      <c r="B136" s="66"/>
      <c r="C136" s="378" t="s">
        <v>290</v>
      </c>
      <c r="D136" s="316" t="s">
        <v>290</v>
      </c>
      <c r="E136" s="356" t="s">
        <v>290</v>
      </c>
      <c r="F136" s="356" t="s">
        <v>290</v>
      </c>
      <c r="G136" s="317" t="s">
        <v>290</v>
      </c>
      <c r="H136" s="136"/>
      <c r="I136" s="321" t="s">
        <v>290</v>
      </c>
      <c r="J136" s="66"/>
      <c r="K136" s="66"/>
      <c r="L136" s="321" t="s">
        <v>290</v>
      </c>
      <c r="M136" s="324" t="s">
        <v>290</v>
      </c>
      <c r="N136" s="317" t="s">
        <v>290</v>
      </c>
      <c r="O136" s="66"/>
      <c r="P136" s="327" t="s">
        <v>290</v>
      </c>
      <c r="Q136" s="328" t="s">
        <v>290</v>
      </c>
      <c r="R136" s="66"/>
      <c r="S136" s="333" t="s">
        <v>290</v>
      </c>
      <c r="T136" s="334" t="s">
        <v>290</v>
      </c>
      <c r="U136" s="66"/>
      <c r="V136" s="339" t="s">
        <v>290</v>
      </c>
      <c r="W136" s="340" t="s">
        <v>290</v>
      </c>
      <c r="X136" s="66"/>
      <c r="Y136" s="350" t="s">
        <v>290</v>
      </c>
      <c r="Z136" s="66"/>
      <c r="AA136" s="327" t="s">
        <v>290</v>
      </c>
      <c r="AB136" s="328" t="s">
        <v>290</v>
      </c>
      <c r="AC136" s="66"/>
      <c r="AD136" s="333" t="s">
        <v>290</v>
      </c>
      <c r="AE136" s="334" t="s">
        <v>290</v>
      </c>
      <c r="AF136" s="66"/>
      <c r="AG136" s="339" t="s">
        <v>290</v>
      </c>
      <c r="AH136" s="340" t="s">
        <v>290</v>
      </c>
      <c r="AI136" s="66"/>
      <c r="AJ136" s="350" t="s">
        <v>290</v>
      </c>
      <c r="AK136" s="66"/>
      <c r="AL136" s="327" t="s">
        <v>290</v>
      </c>
      <c r="AM136" s="328" t="s">
        <v>290</v>
      </c>
      <c r="AN136" s="66"/>
      <c r="AO136" s="333" t="s">
        <v>290</v>
      </c>
      <c r="AP136" s="334" t="s">
        <v>290</v>
      </c>
      <c r="AQ136" s="66"/>
      <c r="AR136" s="339" t="s">
        <v>290</v>
      </c>
      <c r="AS136" s="340" t="s">
        <v>290</v>
      </c>
      <c r="AT136" s="66"/>
      <c r="AU136" s="350" t="s">
        <v>290</v>
      </c>
      <c r="AV136" s="66"/>
      <c r="AW136" s="327" t="s">
        <v>290</v>
      </c>
      <c r="AX136" s="328" t="s">
        <v>290</v>
      </c>
      <c r="AY136" s="66"/>
      <c r="AZ136" s="333" t="s">
        <v>290</v>
      </c>
      <c r="BA136" s="334" t="s">
        <v>290</v>
      </c>
      <c r="BB136" s="66"/>
      <c r="BC136" s="339" t="s">
        <v>290</v>
      </c>
      <c r="BD136" s="340" t="s">
        <v>290</v>
      </c>
      <c r="BE136" s="66"/>
      <c r="BF136" s="350" t="s">
        <v>290</v>
      </c>
      <c r="BG136" s="66"/>
      <c r="BH136" s="384"/>
      <c r="BI136" s="66"/>
    </row>
    <row r="137" spans="1:61" x14ac:dyDescent="0.25">
      <c r="A137" s="384"/>
      <c r="B137" s="66"/>
      <c r="C137" s="378" t="s">
        <v>290</v>
      </c>
      <c r="D137" s="316" t="s">
        <v>290</v>
      </c>
      <c r="E137" s="356" t="s">
        <v>290</v>
      </c>
      <c r="F137" s="356" t="s">
        <v>290</v>
      </c>
      <c r="G137" s="317" t="s">
        <v>290</v>
      </c>
      <c r="H137" s="136"/>
      <c r="I137" s="321" t="s">
        <v>290</v>
      </c>
      <c r="J137" s="66"/>
      <c r="K137" s="66"/>
      <c r="L137" s="321" t="s">
        <v>290</v>
      </c>
      <c r="M137" s="324" t="s">
        <v>290</v>
      </c>
      <c r="N137" s="317" t="s">
        <v>290</v>
      </c>
      <c r="O137" s="66"/>
      <c r="P137" s="327" t="s">
        <v>290</v>
      </c>
      <c r="Q137" s="328" t="s">
        <v>290</v>
      </c>
      <c r="R137" s="66"/>
      <c r="S137" s="333" t="s">
        <v>290</v>
      </c>
      <c r="T137" s="334" t="s">
        <v>290</v>
      </c>
      <c r="U137" s="66"/>
      <c r="V137" s="339" t="s">
        <v>290</v>
      </c>
      <c r="W137" s="340" t="s">
        <v>290</v>
      </c>
      <c r="X137" s="66"/>
      <c r="Y137" s="350" t="s">
        <v>290</v>
      </c>
      <c r="Z137" s="66"/>
      <c r="AA137" s="327" t="s">
        <v>290</v>
      </c>
      <c r="AB137" s="328" t="s">
        <v>290</v>
      </c>
      <c r="AC137" s="66"/>
      <c r="AD137" s="333" t="s">
        <v>290</v>
      </c>
      <c r="AE137" s="334" t="s">
        <v>290</v>
      </c>
      <c r="AF137" s="66"/>
      <c r="AG137" s="339" t="s">
        <v>290</v>
      </c>
      <c r="AH137" s="340" t="s">
        <v>290</v>
      </c>
      <c r="AI137" s="66"/>
      <c r="AJ137" s="350" t="s">
        <v>290</v>
      </c>
      <c r="AK137" s="66"/>
      <c r="AL137" s="327" t="s">
        <v>290</v>
      </c>
      <c r="AM137" s="328" t="s">
        <v>290</v>
      </c>
      <c r="AN137" s="66"/>
      <c r="AO137" s="333" t="s">
        <v>290</v>
      </c>
      <c r="AP137" s="334" t="s">
        <v>290</v>
      </c>
      <c r="AQ137" s="66"/>
      <c r="AR137" s="339" t="s">
        <v>290</v>
      </c>
      <c r="AS137" s="340" t="s">
        <v>290</v>
      </c>
      <c r="AT137" s="66"/>
      <c r="AU137" s="350" t="s">
        <v>290</v>
      </c>
      <c r="AV137" s="66"/>
      <c r="AW137" s="327" t="s">
        <v>290</v>
      </c>
      <c r="AX137" s="328" t="s">
        <v>290</v>
      </c>
      <c r="AY137" s="66"/>
      <c r="AZ137" s="333" t="s">
        <v>290</v>
      </c>
      <c r="BA137" s="334" t="s">
        <v>290</v>
      </c>
      <c r="BB137" s="66"/>
      <c r="BC137" s="339" t="s">
        <v>290</v>
      </c>
      <c r="BD137" s="340" t="s">
        <v>290</v>
      </c>
      <c r="BE137" s="66"/>
      <c r="BF137" s="350" t="s">
        <v>290</v>
      </c>
      <c r="BG137" s="66"/>
      <c r="BH137" s="384"/>
      <c r="BI137" s="66"/>
    </row>
    <row r="138" spans="1:61" x14ac:dyDescent="0.25">
      <c r="A138" s="384"/>
      <c r="B138" s="66"/>
      <c r="C138" s="378" t="s">
        <v>290</v>
      </c>
      <c r="D138" s="316" t="s">
        <v>290</v>
      </c>
      <c r="E138" s="356" t="s">
        <v>290</v>
      </c>
      <c r="F138" s="356" t="s">
        <v>290</v>
      </c>
      <c r="G138" s="317" t="s">
        <v>290</v>
      </c>
      <c r="H138" s="136"/>
      <c r="I138" s="321" t="s">
        <v>290</v>
      </c>
      <c r="J138" s="66"/>
      <c r="K138" s="66"/>
      <c r="L138" s="321" t="s">
        <v>290</v>
      </c>
      <c r="M138" s="324" t="s">
        <v>290</v>
      </c>
      <c r="N138" s="317" t="s">
        <v>290</v>
      </c>
      <c r="O138" s="66"/>
      <c r="P138" s="327" t="s">
        <v>290</v>
      </c>
      <c r="Q138" s="328" t="s">
        <v>290</v>
      </c>
      <c r="R138" s="66"/>
      <c r="S138" s="333" t="s">
        <v>290</v>
      </c>
      <c r="T138" s="334" t="s">
        <v>290</v>
      </c>
      <c r="U138" s="66"/>
      <c r="V138" s="339" t="s">
        <v>290</v>
      </c>
      <c r="W138" s="340" t="s">
        <v>290</v>
      </c>
      <c r="X138" s="66"/>
      <c r="Y138" s="350" t="s">
        <v>290</v>
      </c>
      <c r="Z138" s="66"/>
      <c r="AA138" s="327" t="s">
        <v>290</v>
      </c>
      <c r="AB138" s="328" t="s">
        <v>290</v>
      </c>
      <c r="AC138" s="66"/>
      <c r="AD138" s="333" t="s">
        <v>290</v>
      </c>
      <c r="AE138" s="334" t="s">
        <v>290</v>
      </c>
      <c r="AF138" s="66"/>
      <c r="AG138" s="339" t="s">
        <v>290</v>
      </c>
      <c r="AH138" s="340" t="s">
        <v>290</v>
      </c>
      <c r="AI138" s="66"/>
      <c r="AJ138" s="350" t="s">
        <v>290</v>
      </c>
      <c r="AK138" s="66"/>
      <c r="AL138" s="327" t="s">
        <v>290</v>
      </c>
      <c r="AM138" s="328" t="s">
        <v>290</v>
      </c>
      <c r="AN138" s="66"/>
      <c r="AO138" s="333" t="s">
        <v>290</v>
      </c>
      <c r="AP138" s="334" t="s">
        <v>290</v>
      </c>
      <c r="AQ138" s="66"/>
      <c r="AR138" s="339" t="s">
        <v>290</v>
      </c>
      <c r="AS138" s="340" t="s">
        <v>290</v>
      </c>
      <c r="AT138" s="66"/>
      <c r="AU138" s="350" t="s">
        <v>290</v>
      </c>
      <c r="AV138" s="66"/>
      <c r="AW138" s="327" t="s">
        <v>290</v>
      </c>
      <c r="AX138" s="328" t="s">
        <v>290</v>
      </c>
      <c r="AY138" s="66"/>
      <c r="AZ138" s="333" t="s">
        <v>290</v>
      </c>
      <c r="BA138" s="334" t="s">
        <v>290</v>
      </c>
      <c r="BB138" s="66"/>
      <c r="BC138" s="339" t="s">
        <v>290</v>
      </c>
      <c r="BD138" s="340" t="s">
        <v>290</v>
      </c>
      <c r="BE138" s="66"/>
      <c r="BF138" s="350" t="s">
        <v>290</v>
      </c>
      <c r="BG138" s="66"/>
      <c r="BH138" s="384"/>
      <c r="BI138" s="66"/>
    </row>
    <row r="139" spans="1:61" x14ac:dyDescent="0.25">
      <c r="A139" s="384"/>
      <c r="B139" s="66"/>
      <c r="C139" s="378" t="s">
        <v>290</v>
      </c>
      <c r="D139" s="316" t="s">
        <v>290</v>
      </c>
      <c r="E139" s="356" t="s">
        <v>290</v>
      </c>
      <c r="F139" s="356" t="s">
        <v>290</v>
      </c>
      <c r="G139" s="317" t="s">
        <v>290</v>
      </c>
      <c r="H139" s="136"/>
      <c r="I139" s="321" t="s">
        <v>290</v>
      </c>
      <c r="J139" s="66"/>
      <c r="K139" s="66"/>
      <c r="L139" s="321" t="s">
        <v>290</v>
      </c>
      <c r="M139" s="324" t="s">
        <v>290</v>
      </c>
      <c r="N139" s="317" t="s">
        <v>290</v>
      </c>
      <c r="O139" s="66"/>
      <c r="P139" s="327" t="s">
        <v>290</v>
      </c>
      <c r="Q139" s="328" t="s">
        <v>290</v>
      </c>
      <c r="R139" s="66"/>
      <c r="S139" s="333" t="s">
        <v>290</v>
      </c>
      <c r="T139" s="334" t="s">
        <v>290</v>
      </c>
      <c r="U139" s="66"/>
      <c r="V139" s="339" t="s">
        <v>290</v>
      </c>
      <c r="W139" s="340" t="s">
        <v>290</v>
      </c>
      <c r="X139" s="66"/>
      <c r="Y139" s="350" t="s">
        <v>290</v>
      </c>
      <c r="Z139" s="66"/>
      <c r="AA139" s="327" t="s">
        <v>290</v>
      </c>
      <c r="AB139" s="328" t="s">
        <v>290</v>
      </c>
      <c r="AC139" s="66"/>
      <c r="AD139" s="333" t="s">
        <v>290</v>
      </c>
      <c r="AE139" s="334" t="s">
        <v>290</v>
      </c>
      <c r="AF139" s="66"/>
      <c r="AG139" s="339" t="s">
        <v>290</v>
      </c>
      <c r="AH139" s="340" t="s">
        <v>290</v>
      </c>
      <c r="AI139" s="66"/>
      <c r="AJ139" s="350" t="s">
        <v>290</v>
      </c>
      <c r="AK139" s="66"/>
      <c r="AL139" s="327" t="s">
        <v>290</v>
      </c>
      <c r="AM139" s="328" t="s">
        <v>290</v>
      </c>
      <c r="AN139" s="66"/>
      <c r="AO139" s="333" t="s">
        <v>290</v>
      </c>
      <c r="AP139" s="334" t="s">
        <v>290</v>
      </c>
      <c r="AQ139" s="66"/>
      <c r="AR139" s="339" t="s">
        <v>290</v>
      </c>
      <c r="AS139" s="340" t="s">
        <v>290</v>
      </c>
      <c r="AT139" s="66"/>
      <c r="AU139" s="350" t="s">
        <v>290</v>
      </c>
      <c r="AV139" s="66"/>
      <c r="AW139" s="327" t="s">
        <v>290</v>
      </c>
      <c r="AX139" s="328" t="s">
        <v>290</v>
      </c>
      <c r="AY139" s="66"/>
      <c r="AZ139" s="333" t="s">
        <v>290</v>
      </c>
      <c r="BA139" s="334" t="s">
        <v>290</v>
      </c>
      <c r="BB139" s="66"/>
      <c r="BC139" s="339" t="s">
        <v>290</v>
      </c>
      <c r="BD139" s="340" t="s">
        <v>290</v>
      </c>
      <c r="BE139" s="66"/>
      <c r="BF139" s="350" t="s">
        <v>290</v>
      </c>
      <c r="BG139" s="66"/>
      <c r="BH139" s="384"/>
      <c r="BI139" s="66"/>
    </row>
    <row r="140" spans="1:61" x14ac:dyDescent="0.25">
      <c r="A140" s="384"/>
      <c r="B140" s="66"/>
      <c r="C140" s="378" t="s">
        <v>290</v>
      </c>
      <c r="D140" s="316" t="s">
        <v>290</v>
      </c>
      <c r="E140" s="356" t="s">
        <v>290</v>
      </c>
      <c r="F140" s="356" t="s">
        <v>290</v>
      </c>
      <c r="G140" s="317" t="s">
        <v>290</v>
      </c>
      <c r="H140" s="136"/>
      <c r="I140" s="321" t="s">
        <v>290</v>
      </c>
      <c r="J140" s="66"/>
      <c r="K140" s="66"/>
      <c r="L140" s="321" t="s">
        <v>290</v>
      </c>
      <c r="M140" s="324" t="s">
        <v>290</v>
      </c>
      <c r="N140" s="317" t="s">
        <v>290</v>
      </c>
      <c r="O140" s="66"/>
      <c r="P140" s="327" t="s">
        <v>290</v>
      </c>
      <c r="Q140" s="328" t="s">
        <v>290</v>
      </c>
      <c r="R140" s="66"/>
      <c r="S140" s="333" t="s">
        <v>290</v>
      </c>
      <c r="T140" s="334" t="s">
        <v>290</v>
      </c>
      <c r="U140" s="66"/>
      <c r="V140" s="339" t="s">
        <v>290</v>
      </c>
      <c r="W140" s="340" t="s">
        <v>290</v>
      </c>
      <c r="X140" s="66"/>
      <c r="Y140" s="350" t="s">
        <v>290</v>
      </c>
      <c r="Z140" s="66"/>
      <c r="AA140" s="327" t="s">
        <v>290</v>
      </c>
      <c r="AB140" s="328" t="s">
        <v>290</v>
      </c>
      <c r="AC140" s="66"/>
      <c r="AD140" s="333" t="s">
        <v>290</v>
      </c>
      <c r="AE140" s="334" t="s">
        <v>290</v>
      </c>
      <c r="AF140" s="66"/>
      <c r="AG140" s="339" t="s">
        <v>290</v>
      </c>
      <c r="AH140" s="340" t="s">
        <v>290</v>
      </c>
      <c r="AI140" s="66"/>
      <c r="AJ140" s="350" t="s">
        <v>290</v>
      </c>
      <c r="AK140" s="66"/>
      <c r="AL140" s="327" t="s">
        <v>290</v>
      </c>
      <c r="AM140" s="328" t="s">
        <v>290</v>
      </c>
      <c r="AN140" s="66"/>
      <c r="AO140" s="333" t="s">
        <v>290</v>
      </c>
      <c r="AP140" s="334" t="s">
        <v>290</v>
      </c>
      <c r="AQ140" s="66"/>
      <c r="AR140" s="339" t="s">
        <v>290</v>
      </c>
      <c r="AS140" s="340" t="s">
        <v>290</v>
      </c>
      <c r="AT140" s="66"/>
      <c r="AU140" s="350" t="s">
        <v>290</v>
      </c>
      <c r="AV140" s="66"/>
      <c r="AW140" s="327" t="s">
        <v>290</v>
      </c>
      <c r="AX140" s="328" t="s">
        <v>290</v>
      </c>
      <c r="AY140" s="66"/>
      <c r="AZ140" s="333" t="s">
        <v>290</v>
      </c>
      <c r="BA140" s="334" t="s">
        <v>290</v>
      </c>
      <c r="BB140" s="66"/>
      <c r="BC140" s="339" t="s">
        <v>290</v>
      </c>
      <c r="BD140" s="340" t="s">
        <v>290</v>
      </c>
      <c r="BE140" s="66"/>
      <c r="BF140" s="350" t="s">
        <v>290</v>
      </c>
      <c r="BG140" s="66"/>
      <c r="BH140" s="384"/>
      <c r="BI140" s="66"/>
    </row>
    <row r="141" spans="1:61" x14ac:dyDescent="0.25">
      <c r="A141" s="384"/>
      <c r="B141" s="66"/>
      <c r="C141" s="378" t="s">
        <v>290</v>
      </c>
      <c r="D141" s="316" t="s">
        <v>290</v>
      </c>
      <c r="E141" s="356" t="s">
        <v>290</v>
      </c>
      <c r="F141" s="356" t="s">
        <v>290</v>
      </c>
      <c r="G141" s="317" t="s">
        <v>290</v>
      </c>
      <c r="H141" s="136"/>
      <c r="I141" s="321" t="s">
        <v>290</v>
      </c>
      <c r="J141" s="66"/>
      <c r="K141" s="66"/>
      <c r="L141" s="321" t="s">
        <v>290</v>
      </c>
      <c r="M141" s="324" t="s">
        <v>290</v>
      </c>
      <c r="N141" s="317" t="s">
        <v>290</v>
      </c>
      <c r="O141" s="66"/>
      <c r="P141" s="327" t="s">
        <v>290</v>
      </c>
      <c r="Q141" s="328" t="s">
        <v>290</v>
      </c>
      <c r="R141" s="66"/>
      <c r="S141" s="333" t="s">
        <v>290</v>
      </c>
      <c r="T141" s="334" t="s">
        <v>290</v>
      </c>
      <c r="U141" s="66"/>
      <c r="V141" s="339" t="s">
        <v>290</v>
      </c>
      <c r="W141" s="340" t="s">
        <v>290</v>
      </c>
      <c r="X141" s="66"/>
      <c r="Y141" s="350" t="s">
        <v>290</v>
      </c>
      <c r="Z141" s="66"/>
      <c r="AA141" s="327" t="s">
        <v>290</v>
      </c>
      <c r="AB141" s="328" t="s">
        <v>290</v>
      </c>
      <c r="AC141" s="66"/>
      <c r="AD141" s="333" t="s">
        <v>290</v>
      </c>
      <c r="AE141" s="334" t="s">
        <v>290</v>
      </c>
      <c r="AF141" s="66"/>
      <c r="AG141" s="339" t="s">
        <v>290</v>
      </c>
      <c r="AH141" s="340" t="s">
        <v>290</v>
      </c>
      <c r="AI141" s="66"/>
      <c r="AJ141" s="350" t="s">
        <v>290</v>
      </c>
      <c r="AK141" s="66"/>
      <c r="AL141" s="327" t="s">
        <v>290</v>
      </c>
      <c r="AM141" s="328" t="s">
        <v>290</v>
      </c>
      <c r="AN141" s="66"/>
      <c r="AO141" s="333" t="s">
        <v>290</v>
      </c>
      <c r="AP141" s="334" t="s">
        <v>290</v>
      </c>
      <c r="AQ141" s="66"/>
      <c r="AR141" s="339" t="s">
        <v>290</v>
      </c>
      <c r="AS141" s="340" t="s">
        <v>290</v>
      </c>
      <c r="AT141" s="66"/>
      <c r="AU141" s="350" t="s">
        <v>290</v>
      </c>
      <c r="AV141" s="66"/>
      <c r="AW141" s="327" t="s">
        <v>290</v>
      </c>
      <c r="AX141" s="328" t="s">
        <v>290</v>
      </c>
      <c r="AY141" s="66"/>
      <c r="AZ141" s="333" t="s">
        <v>290</v>
      </c>
      <c r="BA141" s="334" t="s">
        <v>290</v>
      </c>
      <c r="BB141" s="66"/>
      <c r="BC141" s="339" t="s">
        <v>290</v>
      </c>
      <c r="BD141" s="340" t="s">
        <v>290</v>
      </c>
      <c r="BE141" s="66"/>
      <c r="BF141" s="350" t="s">
        <v>290</v>
      </c>
      <c r="BG141" s="66"/>
      <c r="BH141" s="384"/>
      <c r="BI141" s="66"/>
    </row>
    <row r="142" spans="1:61" x14ac:dyDescent="0.25">
      <c r="A142" s="384"/>
      <c r="B142" s="66"/>
      <c r="C142" s="378" t="s">
        <v>290</v>
      </c>
      <c r="D142" s="316" t="s">
        <v>290</v>
      </c>
      <c r="E142" s="356" t="s">
        <v>290</v>
      </c>
      <c r="F142" s="356" t="s">
        <v>290</v>
      </c>
      <c r="G142" s="317" t="s">
        <v>290</v>
      </c>
      <c r="H142" s="136"/>
      <c r="I142" s="321" t="s">
        <v>290</v>
      </c>
      <c r="J142" s="66"/>
      <c r="K142" s="66"/>
      <c r="L142" s="321" t="s">
        <v>290</v>
      </c>
      <c r="M142" s="324" t="s">
        <v>290</v>
      </c>
      <c r="N142" s="317" t="s">
        <v>290</v>
      </c>
      <c r="O142" s="66"/>
      <c r="P142" s="327" t="s">
        <v>290</v>
      </c>
      <c r="Q142" s="328" t="s">
        <v>290</v>
      </c>
      <c r="R142" s="66"/>
      <c r="S142" s="333" t="s">
        <v>290</v>
      </c>
      <c r="T142" s="334" t="s">
        <v>290</v>
      </c>
      <c r="U142" s="66"/>
      <c r="V142" s="339" t="s">
        <v>290</v>
      </c>
      <c r="W142" s="340" t="s">
        <v>290</v>
      </c>
      <c r="X142" s="66"/>
      <c r="Y142" s="350" t="s">
        <v>290</v>
      </c>
      <c r="Z142" s="66"/>
      <c r="AA142" s="327" t="s">
        <v>290</v>
      </c>
      <c r="AB142" s="328" t="s">
        <v>290</v>
      </c>
      <c r="AC142" s="66"/>
      <c r="AD142" s="333" t="s">
        <v>290</v>
      </c>
      <c r="AE142" s="334" t="s">
        <v>290</v>
      </c>
      <c r="AF142" s="66"/>
      <c r="AG142" s="339" t="s">
        <v>290</v>
      </c>
      <c r="AH142" s="340" t="s">
        <v>290</v>
      </c>
      <c r="AI142" s="66"/>
      <c r="AJ142" s="350" t="s">
        <v>290</v>
      </c>
      <c r="AK142" s="66"/>
      <c r="AL142" s="327" t="s">
        <v>290</v>
      </c>
      <c r="AM142" s="328" t="s">
        <v>290</v>
      </c>
      <c r="AN142" s="66"/>
      <c r="AO142" s="333" t="s">
        <v>290</v>
      </c>
      <c r="AP142" s="334" t="s">
        <v>290</v>
      </c>
      <c r="AQ142" s="66"/>
      <c r="AR142" s="339" t="s">
        <v>290</v>
      </c>
      <c r="AS142" s="340" t="s">
        <v>290</v>
      </c>
      <c r="AT142" s="66"/>
      <c r="AU142" s="350" t="s">
        <v>290</v>
      </c>
      <c r="AV142" s="66"/>
      <c r="AW142" s="327" t="s">
        <v>290</v>
      </c>
      <c r="AX142" s="328" t="s">
        <v>290</v>
      </c>
      <c r="AY142" s="66"/>
      <c r="AZ142" s="333" t="s">
        <v>290</v>
      </c>
      <c r="BA142" s="334" t="s">
        <v>290</v>
      </c>
      <c r="BB142" s="66"/>
      <c r="BC142" s="339" t="s">
        <v>290</v>
      </c>
      <c r="BD142" s="340" t="s">
        <v>290</v>
      </c>
      <c r="BE142" s="66"/>
      <c r="BF142" s="350" t="s">
        <v>290</v>
      </c>
      <c r="BG142" s="66"/>
      <c r="BH142" s="384"/>
      <c r="BI142" s="66"/>
    </row>
    <row r="143" spans="1:61" x14ac:dyDescent="0.25">
      <c r="A143" s="384"/>
      <c r="B143" s="66"/>
      <c r="C143" s="378" t="s">
        <v>290</v>
      </c>
      <c r="D143" s="316" t="s">
        <v>290</v>
      </c>
      <c r="E143" s="356" t="s">
        <v>290</v>
      </c>
      <c r="F143" s="356" t="s">
        <v>290</v>
      </c>
      <c r="G143" s="317" t="s">
        <v>290</v>
      </c>
      <c r="H143" s="136"/>
      <c r="I143" s="321" t="s">
        <v>290</v>
      </c>
      <c r="J143" s="66"/>
      <c r="K143" s="66"/>
      <c r="L143" s="321" t="s">
        <v>290</v>
      </c>
      <c r="M143" s="324" t="s">
        <v>290</v>
      </c>
      <c r="N143" s="317" t="s">
        <v>290</v>
      </c>
      <c r="O143" s="66"/>
      <c r="P143" s="327" t="s">
        <v>290</v>
      </c>
      <c r="Q143" s="328" t="s">
        <v>290</v>
      </c>
      <c r="R143" s="66"/>
      <c r="S143" s="333" t="s">
        <v>290</v>
      </c>
      <c r="T143" s="334" t="s">
        <v>290</v>
      </c>
      <c r="U143" s="66"/>
      <c r="V143" s="339" t="s">
        <v>290</v>
      </c>
      <c r="W143" s="340" t="s">
        <v>290</v>
      </c>
      <c r="X143" s="66"/>
      <c r="Y143" s="350" t="s">
        <v>290</v>
      </c>
      <c r="Z143" s="66"/>
      <c r="AA143" s="327" t="s">
        <v>290</v>
      </c>
      <c r="AB143" s="328" t="s">
        <v>290</v>
      </c>
      <c r="AC143" s="66"/>
      <c r="AD143" s="333" t="s">
        <v>290</v>
      </c>
      <c r="AE143" s="334" t="s">
        <v>290</v>
      </c>
      <c r="AF143" s="66"/>
      <c r="AG143" s="339" t="s">
        <v>290</v>
      </c>
      <c r="AH143" s="340" t="s">
        <v>290</v>
      </c>
      <c r="AI143" s="66"/>
      <c r="AJ143" s="350" t="s">
        <v>290</v>
      </c>
      <c r="AK143" s="66"/>
      <c r="AL143" s="327" t="s">
        <v>290</v>
      </c>
      <c r="AM143" s="328" t="s">
        <v>290</v>
      </c>
      <c r="AN143" s="66"/>
      <c r="AO143" s="333" t="s">
        <v>290</v>
      </c>
      <c r="AP143" s="334" t="s">
        <v>290</v>
      </c>
      <c r="AQ143" s="66"/>
      <c r="AR143" s="339" t="s">
        <v>290</v>
      </c>
      <c r="AS143" s="340" t="s">
        <v>290</v>
      </c>
      <c r="AT143" s="66"/>
      <c r="AU143" s="350" t="s">
        <v>290</v>
      </c>
      <c r="AV143" s="66"/>
      <c r="AW143" s="327" t="s">
        <v>290</v>
      </c>
      <c r="AX143" s="328" t="s">
        <v>290</v>
      </c>
      <c r="AY143" s="66"/>
      <c r="AZ143" s="333" t="s">
        <v>290</v>
      </c>
      <c r="BA143" s="334" t="s">
        <v>290</v>
      </c>
      <c r="BB143" s="66"/>
      <c r="BC143" s="339" t="s">
        <v>290</v>
      </c>
      <c r="BD143" s="340" t="s">
        <v>290</v>
      </c>
      <c r="BE143" s="66"/>
      <c r="BF143" s="350" t="s">
        <v>290</v>
      </c>
      <c r="BG143" s="66"/>
      <c r="BH143" s="384"/>
      <c r="BI143" s="66"/>
    </row>
    <row r="144" spans="1:61" x14ac:dyDescent="0.25">
      <c r="A144" s="384"/>
      <c r="B144" s="66"/>
      <c r="C144" s="378" t="s">
        <v>290</v>
      </c>
      <c r="D144" s="316" t="s">
        <v>290</v>
      </c>
      <c r="E144" s="356" t="s">
        <v>290</v>
      </c>
      <c r="F144" s="356" t="s">
        <v>290</v>
      </c>
      <c r="G144" s="317" t="s">
        <v>290</v>
      </c>
      <c r="H144" s="136"/>
      <c r="I144" s="321" t="s">
        <v>290</v>
      </c>
      <c r="J144" s="66"/>
      <c r="K144" s="66"/>
      <c r="L144" s="321" t="s">
        <v>290</v>
      </c>
      <c r="M144" s="324" t="s">
        <v>290</v>
      </c>
      <c r="N144" s="317" t="s">
        <v>290</v>
      </c>
      <c r="O144" s="66"/>
      <c r="P144" s="327" t="s">
        <v>290</v>
      </c>
      <c r="Q144" s="328" t="s">
        <v>290</v>
      </c>
      <c r="R144" s="66"/>
      <c r="S144" s="333" t="s">
        <v>290</v>
      </c>
      <c r="T144" s="334" t="s">
        <v>290</v>
      </c>
      <c r="U144" s="66"/>
      <c r="V144" s="339" t="s">
        <v>290</v>
      </c>
      <c r="W144" s="340" t="s">
        <v>290</v>
      </c>
      <c r="X144" s="66"/>
      <c r="Y144" s="350" t="s">
        <v>290</v>
      </c>
      <c r="Z144" s="66"/>
      <c r="AA144" s="327" t="s">
        <v>290</v>
      </c>
      <c r="AB144" s="328" t="s">
        <v>290</v>
      </c>
      <c r="AC144" s="66"/>
      <c r="AD144" s="333" t="s">
        <v>290</v>
      </c>
      <c r="AE144" s="334" t="s">
        <v>290</v>
      </c>
      <c r="AF144" s="66"/>
      <c r="AG144" s="339" t="s">
        <v>290</v>
      </c>
      <c r="AH144" s="340" t="s">
        <v>290</v>
      </c>
      <c r="AI144" s="66"/>
      <c r="AJ144" s="350" t="s">
        <v>290</v>
      </c>
      <c r="AK144" s="66"/>
      <c r="AL144" s="327" t="s">
        <v>290</v>
      </c>
      <c r="AM144" s="328" t="s">
        <v>290</v>
      </c>
      <c r="AN144" s="66"/>
      <c r="AO144" s="333" t="s">
        <v>290</v>
      </c>
      <c r="AP144" s="334" t="s">
        <v>290</v>
      </c>
      <c r="AQ144" s="66"/>
      <c r="AR144" s="339" t="s">
        <v>290</v>
      </c>
      <c r="AS144" s="340" t="s">
        <v>290</v>
      </c>
      <c r="AT144" s="66"/>
      <c r="AU144" s="350" t="s">
        <v>290</v>
      </c>
      <c r="AV144" s="66"/>
      <c r="AW144" s="327" t="s">
        <v>290</v>
      </c>
      <c r="AX144" s="328" t="s">
        <v>290</v>
      </c>
      <c r="AY144" s="66"/>
      <c r="AZ144" s="333" t="s">
        <v>290</v>
      </c>
      <c r="BA144" s="334" t="s">
        <v>290</v>
      </c>
      <c r="BB144" s="66"/>
      <c r="BC144" s="339" t="s">
        <v>290</v>
      </c>
      <c r="BD144" s="340" t="s">
        <v>290</v>
      </c>
      <c r="BE144" s="66"/>
      <c r="BF144" s="350" t="s">
        <v>290</v>
      </c>
      <c r="BG144" s="66"/>
      <c r="BH144" s="384"/>
      <c r="BI144" s="66"/>
    </row>
    <row r="145" spans="1:61" x14ac:dyDescent="0.25">
      <c r="A145" s="384"/>
      <c r="B145" s="66"/>
      <c r="C145" s="378" t="s">
        <v>290</v>
      </c>
      <c r="D145" s="316" t="s">
        <v>290</v>
      </c>
      <c r="E145" s="356" t="s">
        <v>290</v>
      </c>
      <c r="F145" s="356" t="s">
        <v>290</v>
      </c>
      <c r="G145" s="317" t="s">
        <v>290</v>
      </c>
      <c r="H145" s="136"/>
      <c r="I145" s="321" t="s">
        <v>290</v>
      </c>
      <c r="J145" s="66"/>
      <c r="K145" s="66"/>
      <c r="L145" s="321" t="s">
        <v>290</v>
      </c>
      <c r="M145" s="324" t="s">
        <v>290</v>
      </c>
      <c r="N145" s="317" t="s">
        <v>290</v>
      </c>
      <c r="O145" s="66"/>
      <c r="P145" s="327" t="s">
        <v>290</v>
      </c>
      <c r="Q145" s="328" t="s">
        <v>290</v>
      </c>
      <c r="R145" s="66"/>
      <c r="S145" s="333" t="s">
        <v>290</v>
      </c>
      <c r="T145" s="334" t="s">
        <v>290</v>
      </c>
      <c r="U145" s="66"/>
      <c r="V145" s="339" t="s">
        <v>290</v>
      </c>
      <c r="W145" s="340" t="s">
        <v>290</v>
      </c>
      <c r="X145" s="66"/>
      <c r="Y145" s="350" t="s">
        <v>290</v>
      </c>
      <c r="Z145" s="66"/>
      <c r="AA145" s="327" t="s">
        <v>290</v>
      </c>
      <c r="AB145" s="328" t="s">
        <v>290</v>
      </c>
      <c r="AC145" s="66"/>
      <c r="AD145" s="333" t="s">
        <v>290</v>
      </c>
      <c r="AE145" s="334" t="s">
        <v>290</v>
      </c>
      <c r="AF145" s="66"/>
      <c r="AG145" s="339" t="s">
        <v>290</v>
      </c>
      <c r="AH145" s="340" t="s">
        <v>290</v>
      </c>
      <c r="AI145" s="66"/>
      <c r="AJ145" s="350" t="s">
        <v>290</v>
      </c>
      <c r="AK145" s="66"/>
      <c r="AL145" s="327" t="s">
        <v>290</v>
      </c>
      <c r="AM145" s="328" t="s">
        <v>290</v>
      </c>
      <c r="AN145" s="66"/>
      <c r="AO145" s="333" t="s">
        <v>290</v>
      </c>
      <c r="AP145" s="334" t="s">
        <v>290</v>
      </c>
      <c r="AQ145" s="66"/>
      <c r="AR145" s="339" t="s">
        <v>290</v>
      </c>
      <c r="AS145" s="340" t="s">
        <v>290</v>
      </c>
      <c r="AT145" s="66"/>
      <c r="AU145" s="350" t="s">
        <v>290</v>
      </c>
      <c r="AV145" s="66"/>
      <c r="AW145" s="327" t="s">
        <v>290</v>
      </c>
      <c r="AX145" s="328" t="s">
        <v>290</v>
      </c>
      <c r="AY145" s="66"/>
      <c r="AZ145" s="333" t="s">
        <v>290</v>
      </c>
      <c r="BA145" s="334" t="s">
        <v>290</v>
      </c>
      <c r="BB145" s="66"/>
      <c r="BC145" s="339" t="s">
        <v>290</v>
      </c>
      <c r="BD145" s="340" t="s">
        <v>290</v>
      </c>
      <c r="BE145" s="66"/>
      <c r="BF145" s="350" t="s">
        <v>290</v>
      </c>
      <c r="BG145" s="66"/>
      <c r="BH145" s="384"/>
      <c r="BI145" s="66"/>
    </row>
    <row r="146" spans="1:61" x14ac:dyDescent="0.25">
      <c r="A146" s="384"/>
      <c r="B146" s="66"/>
      <c r="C146" s="378" t="s">
        <v>290</v>
      </c>
      <c r="D146" s="316" t="s">
        <v>290</v>
      </c>
      <c r="E146" s="356" t="s">
        <v>290</v>
      </c>
      <c r="F146" s="356" t="s">
        <v>290</v>
      </c>
      <c r="G146" s="317" t="s">
        <v>290</v>
      </c>
      <c r="H146" s="136"/>
      <c r="I146" s="321" t="s">
        <v>290</v>
      </c>
      <c r="J146" s="66"/>
      <c r="K146" s="66"/>
      <c r="L146" s="321" t="s">
        <v>290</v>
      </c>
      <c r="M146" s="324" t="s">
        <v>290</v>
      </c>
      <c r="N146" s="317" t="s">
        <v>290</v>
      </c>
      <c r="O146" s="66"/>
      <c r="P146" s="327" t="s">
        <v>290</v>
      </c>
      <c r="Q146" s="328" t="s">
        <v>290</v>
      </c>
      <c r="R146" s="66"/>
      <c r="S146" s="333" t="s">
        <v>290</v>
      </c>
      <c r="T146" s="334" t="s">
        <v>290</v>
      </c>
      <c r="U146" s="66"/>
      <c r="V146" s="339" t="s">
        <v>290</v>
      </c>
      <c r="W146" s="340" t="s">
        <v>290</v>
      </c>
      <c r="X146" s="66"/>
      <c r="Y146" s="350" t="s">
        <v>290</v>
      </c>
      <c r="Z146" s="66"/>
      <c r="AA146" s="327" t="s">
        <v>290</v>
      </c>
      <c r="AB146" s="328" t="s">
        <v>290</v>
      </c>
      <c r="AC146" s="66"/>
      <c r="AD146" s="333" t="s">
        <v>290</v>
      </c>
      <c r="AE146" s="334" t="s">
        <v>290</v>
      </c>
      <c r="AF146" s="66"/>
      <c r="AG146" s="339" t="s">
        <v>290</v>
      </c>
      <c r="AH146" s="340" t="s">
        <v>290</v>
      </c>
      <c r="AI146" s="66"/>
      <c r="AJ146" s="350" t="s">
        <v>290</v>
      </c>
      <c r="AK146" s="66"/>
      <c r="AL146" s="327" t="s">
        <v>290</v>
      </c>
      <c r="AM146" s="328" t="s">
        <v>290</v>
      </c>
      <c r="AN146" s="66"/>
      <c r="AO146" s="333" t="s">
        <v>290</v>
      </c>
      <c r="AP146" s="334" t="s">
        <v>290</v>
      </c>
      <c r="AQ146" s="66"/>
      <c r="AR146" s="339" t="s">
        <v>290</v>
      </c>
      <c r="AS146" s="340" t="s">
        <v>290</v>
      </c>
      <c r="AT146" s="66"/>
      <c r="AU146" s="350" t="s">
        <v>290</v>
      </c>
      <c r="AV146" s="66"/>
      <c r="AW146" s="327" t="s">
        <v>290</v>
      </c>
      <c r="AX146" s="328" t="s">
        <v>290</v>
      </c>
      <c r="AY146" s="66"/>
      <c r="AZ146" s="333" t="s">
        <v>290</v>
      </c>
      <c r="BA146" s="334" t="s">
        <v>290</v>
      </c>
      <c r="BB146" s="66"/>
      <c r="BC146" s="339" t="s">
        <v>290</v>
      </c>
      <c r="BD146" s="340" t="s">
        <v>290</v>
      </c>
      <c r="BE146" s="66"/>
      <c r="BF146" s="350" t="s">
        <v>290</v>
      </c>
      <c r="BG146" s="66"/>
      <c r="BH146" s="384"/>
      <c r="BI146" s="66"/>
    </row>
    <row r="147" spans="1:61" x14ac:dyDescent="0.25">
      <c r="A147" s="384"/>
      <c r="B147" s="66"/>
      <c r="C147" s="378" t="s">
        <v>290</v>
      </c>
      <c r="D147" s="316" t="s">
        <v>290</v>
      </c>
      <c r="E147" s="356" t="s">
        <v>290</v>
      </c>
      <c r="F147" s="356" t="s">
        <v>290</v>
      </c>
      <c r="G147" s="317" t="s">
        <v>290</v>
      </c>
      <c r="H147" s="136"/>
      <c r="I147" s="321" t="s">
        <v>290</v>
      </c>
      <c r="J147" s="66"/>
      <c r="K147" s="66"/>
      <c r="L147" s="321" t="s">
        <v>290</v>
      </c>
      <c r="M147" s="324" t="s">
        <v>290</v>
      </c>
      <c r="N147" s="317" t="s">
        <v>290</v>
      </c>
      <c r="O147" s="66"/>
      <c r="P147" s="327" t="s">
        <v>290</v>
      </c>
      <c r="Q147" s="328" t="s">
        <v>290</v>
      </c>
      <c r="R147" s="66"/>
      <c r="S147" s="333" t="s">
        <v>290</v>
      </c>
      <c r="T147" s="334" t="s">
        <v>290</v>
      </c>
      <c r="U147" s="66"/>
      <c r="V147" s="339" t="s">
        <v>290</v>
      </c>
      <c r="W147" s="340" t="s">
        <v>290</v>
      </c>
      <c r="X147" s="66"/>
      <c r="Y147" s="350" t="s">
        <v>290</v>
      </c>
      <c r="Z147" s="66"/>
      <c r="AA147" s="327" t="s">
        <v>290</v>
      </c>
      <c r="AB147" s="328" t="s">
        <v>290</v>
      </c>
      <c r="AC147" s="66"/>
      <c r="AD147" s="333" t="s">
        <v>290</v>
      </c>
      <c r="AE147" s="334" t="s">
        <v>290</v>
      </c>
      <c r="AF147" s="66"/>
      <c r="AG147" s="339" t="s">
        <v>290</v>
      </c>
      <c r="AH147" s="340" t="s">
        <v>290</v>
      </c>
      <c r="AI147" s="66"/>
      <c r="AJ147" s="350" t="s">
        <v>290</v>
      </c>
      <c r="AK147" s="66"/>
      <c r="AL147" s="327" t="s">
        <v>290</v>
      </c>
      <c r="AM147" s="328" t="s">
        <v>290</v>
      </c>
      <c r="AN147" s="66"/>
      <c r="AO147" s="333" t="s">
        <v>290</v>
      </c>
      <c r="AP147" s="334" t="s">
        <v>290</v>
      </c>
      <c r="AQ147" s="66"/>
      <c r="AR147" s="339" t="s">
        <v>290</v>
      </c>
      <c r="AS147" s="340" t="s">
        <v>290</v>
      </c>
      <c r="AT147" s="66"/>
      <c r="AU147" s="350" t="s">
        <v>290</v>
      </c>
      <c r="AV147" s="66"/>
      <c r="AW147" s="327" t="s">
        <v>290</v>
      </c>
      <c r="AX147" s="328" t="s">
        <v>290</v>
      </c>
      <c r="AY147" s="66"/>
      <c r="AZ147" s="333" t="s">
        <v>290</v>
      </c>
      <c r="BA147" s="334" t="s">
        <v>290</v>
      </c>
      <c r="BB147" s="66"/>
      <c r="BC147" s="339" t="s">
        <v>290</v>
      </c>
      <c r="BD147" s="340" t="s">
        <v>290</v>
      </c>
      <c r="BE147" s="66"/>
      <c r="BF147" s="350" t="s">
        <v>290</v>
      </c>
      <c r="BG147" s="66"/>
      <c r="BH147" s="384"/>
      <c r="BI147" s="66"/>
    </row>
    <row r="148" spans="1:61" x14ac:dyDescent="0.25">
      <c r="A148" s="384"/>
      <c r="B148" s="66"/>
      <c r="C148" s="378" t="s">
        <v>290</v>
      </c>
      <c r="D148" s="316" t="s">
        <v>290</v>
      </c>
      <c r="E148" s="356" t="s">
        <v>290</v>
      </c>
      <c r="F148" s="356" t="s">
        <v>290</v>
      </c>
      <c r="G148" s="317" t="s">
        <v>290</v>
      </c>
      <c r="H148" s="136"/>
      <c r="I148" s="321" t="s">
        <v>290</v>
      </c>
      <c r="J148" s="66"/>
      <c r="K148" s="66"/>
      <c r="L148" s="321" t="s">
        <v>290</v>
      </c>
      <c r="M148" s="324" t="s">
        <v>290</v>
      </c>
      <c r="N148" s="317" t="s">
        <v>290</v>
      </c>
      <c r="O148" s="66"/>
      <c r="P148" s="327" t="s">
        <v>290</v>
      </c>
      <c r="Q148" s="328" t="s">
        <v>290</v>
      </c>
      <c r="R148" s="66"/>
      <c r="S148" s="333" t="s">
        <v>290</v>
      </c>
      <c r="T148" s="334" t="s">
        <v>290</v>
      </c>
      <c r="U148" s="66"/>
      <c r="V148" s="339" t="s">
        <v>290</v>
      </c>
      <c r="W148" s="340" t="s">
        <v>290</v>
      </c>
      <c r="X148" s="66"/>
      <c r="Y148" s="350" t="s">
        <v>290</v>
      </c>
      <c r="Z148" s="66"/>
      <c r="AA148" s="327" t="s">
        <v>290</v>
      </c>
      <c r="AB148" s="328" t="s">
        <v>290</v>
      </c>
      <c r="AC148" s="66"/>
      <c r="AD148" s="333" t="s">
        <v>290</v>
      </c>
      <c r="AE148" s="334" t="s">
        <v>290</v>
      </c>
      <c r="AF148" s="66"/>
      <c r="AG148" s="339" t="s">
        <v>290</v>
      </c>
      <c r="AH148" s="340" t="s">
        <v>290</v>
      </c>
      <c r="AI148" s="66"/>
      <c r="AJ148" s="350" t="s">
        <v>290</v>
      </c>
      <c r="AK148" s="66"/>
      <c r="AL148" s="327" t="s">
        <v>290</v>
      </c>
      <c r="AM148" s="328" t="s">
        <v>290</v>
      </c>
      <c r="AN148" s="66"/>
      <c r="AO148" s="333" t="s">
        <v>290</v>
      </c>
      <c r="AP148" s="334" t="s">
        <v>290</v>
      </c>
      <c r="AQ148" s="66"/>
      <c r="AR148" s="339" t="s">
        <v>290</v>
      </c>
      <c r="AS148" s="340" t="s">
        <v>290</v>
      </c>
      <c r="AT148" s="66"/>
      <c r="AU148" s="350" t="s">
        <v>290</v>
      </c>
      <c r="AV148" s="66"/>
      <c r="AW148" s="327" t="s">
        <v>290</v>
      </c>
      <c r="AX148" s="328" t="s">
        <v>290</v>
      </c>
      <c r="AY148" s="66"/>
      <c r="AZ148" s="333" t="s">
        <v>290</v>
      </c>
      <c r="BA148" s="334" t="s">
        <v>290</v>
      </c>
      <c r="BB148" s="66"/>
      <c r="BC148" s="339" t="s">
        <v>290</v>
      </c>
      <c r="BD148" s="340" t="s">
        <v>290</v>
      </c>
      <c r="BE148" s="66"/>
      <c r="BF148" s="350" t="s">
        <v>290</v>
      </c>
      <c r="BG148" s="66"/>
      <c r="BH148" s="384"/>
      <c r="BI148" s="66"/>
    </row>
    <row r="149" spans="1:61" x14ac:dyDescent="0.25">
      <c r="A149" s="384"/>
      <c r="B149" s="66"/>
      <c r="C149" s="378" t="s">
        <v>290</v>
      </c>
      <c r="D149" s="316" t="s">
        <v>290</v>
      </c>
      <c r="E149" s="356" t="s">
        <v>290</v>
      </c>
      <c r="F149" s="356" t="s">
        <v>290</v>
      </c>
      <c r="G149" s="317" t="s">
        <v>290</v>
      </c>
      <c r="H149" s="136"/>
      <c r="I149" s="321" t="s">
        <v>290</v>
      </c>
      <c r="J149" s="66"/>
      <c r="K149" s="66"/>
      <c r="L149" s="321" t="s">
        <v>290</v>
      </c>
      <c r="M149" s="324" t="s">
        <v>290</v>
      </c>
      <c r="N149" s="317" t="s">
        <v>290</v>
      </c>
      <c r="O149" s="66"/>
      <c r="P149" s="327" t="s">
        <v>290</v>
      </c>
      <c r="Q149" s="328" t="s">
        <v>290</v>
      </c>
      <c r="R149" s="66"/>
      <c r="S149" s="333" t="s">
        <v>290</v>
      </c>
      <c r="T149" s="334" t="s">
        <v>290</v>
      </c>
      <c r="U149" s="66"/>
      <c r="V149" s="339" t="s">
        <v>290</v>
      </c>
      <c r="W149" s="340" t="s">
        <v>290</v>
      </c>
      <c r="X149" s="66"/>
      <c r="Y149" s="350" t="s">
        <v>290</v>
      </c>
      <c r="Z149" s="66"/>
      <c r="AA149" s="327" t="s">
        <v>290</v>
      </c>
      <c r="AB149" s="328" t="s">
        <v>290</v>
      </c>
      <c r="AC149" s="66"/>
      <c r="AD149" s="333" t="s">
        <v>290</v>
      </c>
      <c r="AE149" s="334" t="s">
        <v>290</v>
      </c>
      <c r="AF149" s="66"/>
      <c r="AG149" s="339" t="s">
        <v>290</v>
      </c>
      <c r="AH149" s="340" t="s">
        <v>290</v>
      </c>
      <c r="AI149" s="66"/>
      <c r="AJ149" s="350" t="s">
        <v>290</v>
      </c>
      <c r="AK149" s="66"/>
      <c r="AL149" s="327" t="s">
        <v>290</v>
      </c>
      <c r="AM149" s="328" t="s">
        <v>290</v>
      </c>
      <c r="AN149" s="66"/>
      <c r="AO149" s="333" t="s">
        <v>290</v>
      </c>
      <c r="AP149" s="334" t="s">
        <v>290</v>
      </c>
      <c r="AQ149" s="66"/>
      <c r="AR149" s="339" t="s">
        <v>290</v>
      </c>
      <c r="AS149" s="340" t="s">
        <v>290</v>
      </c>
      <c r="AT149" s="66"/>
      <c r="AU149" s="350" t="s">
        <v>290</v>
      </c>
      <c r="AV149" s="66"/>
      <c r="AW149" s="327" t="s">
        <v>290</v>
      </c>
      <c r="AX149" s="328" t="s">
        <v>290</v>
      </c>
      <c r="AY149" s="66"/>
      <c r="AZ149" s="333" t="s">
        <v>290</v>
      </c>
      <c r="BA149" s="334" t="s">
        <v>290</v>
      </c>
      <c r="BB149" s="66"/>
      <c r="BC149" s="339" t="s">
        <v>290</v>
      </c>
      <c r="BD149" s="340" t="s">
        <v>290</v>
      </c>
      <c r="BE149" s="66"/>
      <c r="BF149" s="350" t="s">
        <v>290</v>
      </c>
      <c r="BG149" s="66"/>
      <c r="BH149" s="384"/>
      <c r="BI149" s="66"/>
    </row>
    <row r="150" spans="1:61" x14ac:dyDescent="0.25">
      <c r="A150" s="384"/>
      <c r="B150" s="66"/>
      <c r="C150" s="378" t="s">
        <v>290</v>
      </c>
      <c r="D150" s="316" t="s">
        <v>290</v>
      </c>
      <c r="E150" s="356" t="s">
        <v>290</v>
      </c>
      <c r="F150" s="356" t="s">
        <v>290</v>
      </c>
      <c r="G150" s="317" t="s">
        <v>290</v>
      </c>
      <c r="H150" s="136"/>
      <c r="I150" s="321" t="s">
        <v>290</v>
      </c>
      <c r="J150" s="66"/>
      <c r="K150" s="66"/>
      <c r="L150" s="321" t="s">
        <v>290</v>
      </c>
      <c r="M150" s="324" t="s">
        <v>290</v>
      </c>
      <c r="N150" s="317" t="s">
        <v>290</v>
      </c>
      <c r="O150" s="66"/>
      <c r="P150" s="327" t="s">
        <v>290</v>
      </c>
      <c r="Q150" s="328" t="s">
        <v>290</v>
      </c>
      <c r="R150" s="66"/>
      <c r="S150" s="333" t="s">
        <v>290</v>
      </c>
      <c r="T150" s="334" t="s">
        <v>290</v>
      </c>
      <c r="U150" s="66"/>
      <c r="V150" s="339" t="s">
        <v>290</v>
      </c>
      <c r="W150" s="340" t="s">
        <v>290</v>
      </c>
      <c r="X150" s="66"/>
      <c r="Y150" s="350" t="s">
        <v>290</v>
      </c>
      <c r="Z150" s="66"/>
      <c r="AA150" s="327" t="s">
        <v>290</v>
      </c>
      <c r="AB150" s="328" t="s">
        <v>290</v>
      </c>
      <c r="AC150" s="66"/>
      <c r="AD150" s="333" t="s">
        <v>290</v>
      </c>
      <c r="AE150" s="334" t="s">
        <v>290</v>
      </c>
      <c r="AF150" s="66"/>
      <c r="AG150" s="339" t="s">
        <v>290</v>
      </c>
      <c r="AH150" s="340" t="s">
        <v>290</v>
      </c>
      <c r="AI150" s="66"/>
      <c r="AJ150" s="350" t="s">
        <v>290</v>
      </c>
      <c r="AK150" s="66"/>
      <c r="AL150" s="327" t="s">
        <v>290</v>
      </c>
      <c r="AM150" s="328" t="s">
        <v>290</v>
      </c>
      <c r="AN150" s="66"/>
      <c r="AO150" s="333" t="s">
        <v>290</v>
      </c>
      <c r="AP150" s="334" t="s">
        <v>290</v>
      </c>
      <c r="AQ150" s="66"/>
      <c r="AR150" s="339" t="s">
        <v>290</v>
      </c>
      <c r="AS150" s="340" t="s">
        <v>290</v>
      </c>
      <c r="AT150" s="66"/>
      <c r="AU150" s="350" t="s">
        <v>290</v>
      </c>
      <c r="AV150" s="66"/>
      <c r="AW150" s="327" t="s">
        <v>290</v>
      </c>
      <c r="AX150" s="328" t="s">
        <v>290</v>
      </c>
      <c r="AY150" s="66"/>
      <c r="AZ150" s="333" t="s">
        <v>290</v>
      </c>
      <c r="BA150" s="334" t="s">
        <v>290</v>
      </c>
      <c r="BB150" s="66"/>
      <c r="BC150" s="339" t="s">
        <v>290</v>
      </c>
      <c r="BD150" s="340" t="s">
        <v>290</v>
      </c>
      <c r="BE150" s="66"/>
      <c r="BF150" s="350" t="s">
        <v>290</v>
      </c>
      <c r="BG150" s="66"/>
      <c r="BH150" s="384"/>
      <c r="BI150" s="66"/>
    </row>
    <row r="151" spans="1:61" x14ac:dyDescent="0.25">
      <c r="A151" s="384"/>
      <c r="B151" s="66"/>
      <c r="C151" s="378" t="s">
        <v>290</v>
      </c>
      <c r="D151" s="316" t="s">
        <v>290</v>
      </c>
      <c r="E151" s="356" t="s">
        <v>290</v>
      </c>
      <c r="F151" s="356" t="s">
        <v>290</v>
      </c>
      <c r="G151" s="317" t="s">
        <v>290</v>
      </c>
      <c r="H151" s="136"/>
      <c r="I151" s="321" t="s">
        <v>290</v>
      </c>
      <c r="J151" s="66"/>
      <c r="K151" s="66"/>
      <c r="L151" s="321" t="s">
        <v>290</v>
      </c>
      <c r="M151" s="324" t="s">
        <v>290</v>
      </c>
      <c r="N151" s="317" t="s">
        <v>290</v>
      </c>
      <c r="O151" s="66"/>
      <c r="P151" s="327" t="s">
        <v>290</v>
      </c>
      <c r="Q151" s="328" t="s">
        <v>290</v>
      </c>
      <c r="R151" s="66"/>
      <c r="S151" s="333" t="s">
        <v>290</v>
      </c>
      <c r="T151" s="334" t="s">
        <v>290</v>
      </c>
      <c r="U151" s="66"/>
      <c r="V151" s="339" t="s">
        <v>290</v>
      </c>
      <c r="W151" s="340" t="s">
        <v>290</v>
      </c>
      <c r="X151" s="66"/>
      <c r="Y151" s="350" t="s">
        <v>290</v>
      </c>
      <c r="Z151" s="66"/>
      <c r="AA151" s="327" t="s">
        <v>290</v>
      </c>
      <c r="AB151" s="328" t="s">
        <v>290</v>
      </c>
      <c r="AC151" s="66"/>
      <c r="AD151" s="333" t="s">
        <v>290</v>
      </c>
      <c r="AE151" s="334" t="s">
        <v>290</v>
      </c>
      <c r="AF151" s="66"/>
      <c r="AG151" s="339" t="s">
        <v>290</v>
      </c>
      <c r="AH151" s="340" t="s">
        <v>290</v>
      </c>
      <c r="AI151" s="66"/>
      <c r="AJ151" s="350" t="s">
        <v>290</v>
      </c>
      <c r="AK151" s="66"/>
      <c r="AL151" s="327" t="s">
        <v>290</v>
      </c>
      <c r="AM151" s="328" t="s">
        <v>290</v>
      </c>
      <c r="AN151" s="66"/>
      <c r="AO151" s="333" t="s">
        <v>290</v>
      </c>
      <c r="AP151" s="334" t="s">
        <v>290</v>
      </c>
      <c r="AQ151" s="66"/>
      <c r="AR151" s="339" t="s">
        <v>290</v>
      </c>
      <c r="AS151" s="340" t="s">
        <v>290</v>
      </c>
      <c r="AT151" s="66"/>
      <c r="AU151" s="350" t="s">
        <v>290</v>
      </c>
      <c r="AV151" s="66"/>
      <c r="AW151" s="327" t="s">
        <v>290</v>
      </c>
      <c r="AX151" s="328" t="s">
        <v>290</v>
      </c>
      <c r="AY151" s="66"/>
      <c r="AZ151" s="333" t="s">
        <v>290</v>
      </c>
      <c r="BA151" s="334" t="s">
        <v>290</v>
      </c>
      <c r="BB151" s="66"/>
      <c r="BC151" s="339" t="s">
        <v>290</v>
      </c>
      <c r="BD151" s="340" t="s">
        <v>290</v>
      </c>
      <c r="BE151" s="66"/>
      <c r="BF151" s="350" t="s">
        <v>290</v>
      </c>
      <c r="BG151" s="66"/>
      <c r="BH151" s="384"/>
      <c r="BI151" s="66"/>
    </row>
    <row r="152" spans="1:61" x14ac:dyDescent="0.25">
      <c r="A152" s="384"/>
      <c r="B152" s="66"/>
      <c r="C152" s="378" t="s">
        <v>290</v>
      </c>
      <c r="D152" s="316" t="s">
        <v>290</v>
      </c>
      <c r="E152" s="356" t="s">
        <v>290</v>
      </c>
      <c r="F152" s="356" t="s">
        <v>290</v>
      </c>
      <c r="G152" s="317" t="s">
        <v>290</v>
      </c>
      <c r="H152" s="136"/>
      <c r="I152" s="321" t="s">
        <v>290</v>
      </c>
      <c r="J152" s="66"/>
      <c r="K152" s="66"/>
      <c r="L152" s="321" t="s">
        <v>290</v>
      </c>
      <c r="M152" s="324" t="s">
        <v>290</v>
      </c>
      <c r="N152" s="317" t="s">
        <v>290</v>
      </c>
      <c r="O152" s="66"/>
      <c r="P152" s="327" t="s">
        <v>290</v>
      </c>
      <c r="Q152" s="328" t="s">
        <v>290</v>
      </c>
      <c r="R152" s="66"/>
      <c r="S152" s="333" t="s">
        <v>290</v>
      </c>
      <c r="T152" s="334" t="s">
        <v>290</v>
      </c>
      <c r="U152" s="66"/>
      <c r="V152" s="339" t="s">
        <v>290</v>
      </c>
      <c r="W152" s="340" t="s">
        <v>290</v>
      </c>
      <c r="X152" s="66"/>
      <c r="Y152" s="350" t="s">
        <v>290</v>
      </c>
      <c r="Z152" s="66"/>
      <c r="AA152" s="327" t="s">
        <v>290</v>
      </c>
      <c r="AB152" s="328" t="s">
        <v>290</v>
      </c>
      <c r="AC152" s="66"/>
      <c r="AD152" s="333" t="s">
        <v>290</v>
      </c>
      <c r="AE152" s="334" t="s">
        <v>290</v>
      </c>
      <c r="AF152" s="66"/>
      <c r="AG152" s="339" t="s">
        <v>290</v>
      </c>
      <c r="AH152" s="340" t="s">
        <v>290</v>
      </c>
      <c r="AI152" s="66"/>
      <c r="AJ152" s="350" t="s">
        <v>290</v>
      </c>
      <c r="AK152" s="66"/>
      <c r="AL152" s="327" t="s">
        <v>290</v>
      </c>
      <c r="AM152" s="328" t="s">
        <v>290</v>
      </c>
      <c r="AN152" s="66"/>
      <c r="AO152" s="333" t="s">
        <v>290</v>
      </c>
      <c r="AP152" s="334" t="s">
        <v>290</v>
      </c>
      <c r="AQ152" s="66"/>
      <c r="AR152" s="339" t="s">
        <v>290</v>
      </c>
      <c r="AS152" s="340" t="s">
        <v>290</v>
      </c>
      <c r="AT152" s="66"/>
      <c r="AU152" s="350" t="s">
        <v>290</v>
      </c>
      <c r="AV152" s="66"/>
      <c r="AW152" s="327" t="s">
        <v>290</v>
      </c>
      <c r="AX152" s="328" t="s">
        <v>290</v>
      </c>
      <c r="AY152" s="66"/>
      <c r="AZ152" s="333" t="s">
        <v>290</v>
      </c>
      <c r="BA152" s="334" t="s">
        <v>290</v>
      </c>
      <c r="BB152" s="66"/>
      <c r="BC152" s="339" t="s">
        <v>290</v>
      </c>
      <c r="BD152" s="340" t="s">
        <v>290</v>
      </c>
      <c r="BE152" s="66"/>
      <c r="BF152" s="350" t="s">
        <v>290</v>
      </c>
      <c r="BG152" s="66"/>
      <c r="BH152" s="384"/>
      <c r="BI152" s="66"/>
    </row>
    <row r="153" spans="1:61" x14ac:dyDescent="0.25">
      <c r="A153" s="384"/>
      <c r="B153" s="66"/>
      <c r="C153" s="378" t="s">
        <v>290</v>
      </c>
      <c r="D153" s="316" t="s">
        <v>290</v>
      </c>
      <c r="E153" s="356" t="s">
        <v>290</v>
      </c>
      <c r="F153" s="356" t="s">
        <v>290</v>
      </c>
      <c r="G153" s="317" t="s">
        <v>290</v>
      </c>
      <c r="H153" s="136"/>
      <c r="I153" s="321" t="s">
        <v>290</v>
      </c>
      <c r="J153" s="66"/>
      <c r="K153" s="66"/>
      <c r="L153" s="321" t="s">
        <v>290</v>
      </c>
      <c r="M153" s="324" t="s">
        <v>290</v>
      </c>
      <c r="N153" s="317" t="s">
        <v>290</v>
      </c>
      <c r="O153" s="66"/>
      <c r="P153" s="327" t="s">
        <v>290</v>
      </c>
      <c r="Q153" s="328" t="s">
        <v>290</v>
      </c>
      <c r="R153" s="66"/>
      <c r="S153" s="333" t="s">
        <v>290</v>
      </c>
      <c r="T153" s="334" t="s">
        <v>290</v>
      </c>
      <c r="U153" s="66"/>
      <c r="V153" s="339" t="s">
        <v>290</v>
      </c>
      <c r="W153" s="340" t="s">
        <v>290</v>
      </c>
      <c r="X153" s="66"/>
      <c r="Y153" s="350" t="s">
        <v>290</v>
      </c>
      <c r="Z153" s="66"/>
      <c r="AA153" s="327" t="s">
        <v>290</v>
      </c>
      <c r="AB153" s="328" t="s">
        <v>290</v>
      </c>
      <c r="AC153" s="66"/>
      <c r="AD153" s="333" t="s">
        <v>290</v>
      </c>
      <c r="AE153" s="334" t="s">
        <v>290</v>
      </c>
      <c r="AF153" s="66"/>
      <c r="AG153" s="339" t="s">
        <v>290</v>
      </c>
      <c r="AH153" s="340" t="s">
        <v>290</v>
      </c>
      <c r="AI153" s="66"/>
      <c r="AJ153" s="350" t="s">
        <v>290</v>
      </c>
      <c r="AK153" s="66"/>
      <c r="AL153" s="327" t="s">
        <v>290</v>
      </c>
      <c r="AM153" s="328" t="s">
        <v>290</v>
      </c>
      <c r="AN153" s="66"/>
      <c r="AO153" s="333" t="s">
        <v>290</v>
      </c>
      <c r="AP153" s="334" t="s">
        <v>290</v>
      </c>
      <c r="AQ153" s="66"/>
      <c r="AR153" s="339" t="s">
        <v>290</v>
      </c>
      <c r="AS153" s="340" t="s">
        <v>290</v>
      </c>
      <c r="AT153" s="66"/>
      <c r="AU153" s="350" t="s">
        <v>290</v>
      </c>
      <c r="AV153" s="66"/>
      <c r="AW153" s="327" t="s">
        <v>290</v>
      </c>
      <c r="AX153" s="328" t="s">
        <v>290</v>
      </c>
      <c r="AY153" s="66"/>
      <c r="AZ153" s="333" t="s">
        <v>290</v>
      </c>
      <c r="BA153" s="334" t="s">
        <v>290</v>
      </c>
      <c r="BB153" s="66"/>
      <c r="BC153" s="339" t="s">
        <v>290</v>
      </c>
      <c r="BD153" s="340" t="s">
        <v>290</v>
      </c>
      <c r="BE153" s="66"/>
      <c r="BF153" s="350" t="s">
        <v>290</v>
      </c>
      <c r="BG153" s="66"/>
      <c r="BH153" s="384"/>
      <c r="BI153" s="66"/>
    </row>
    <row r="154" spans="1:61" x14ac:dyDescent="0.25">
      <c r="A154" s="384"/>
      <c r="B154" s="66"/>
      <c r="C154" s="378" t="s">
        <v>290</v>
      </c>
      <c r="D154" s="316" t="s">
        <v>290</v>
      </c>
      <c r="E154" s="356" t="s">
        <v>290</v>
      </c>
      <c r="F154" s="356" t="s">
        <v>290</v>
      </c>
      <c r="G154" s="317" t="s">
        <v>290</v>
      </c>
      <c r="H154" s="136"/>
      <c r="I154" s="321" t="s">
        <v>290</v>
      </c>
      <c r="J154" s="66"/>
      <c r="K154" s="66"/>
      <c r="L154" s="321" t="s">
        <v>290</v>
      </c>
      <c r="M154" s="324" t="s">
        <v>290</v>
      </c>
      <c r="N154" s="317" t="s">
        <v>290</v>
      </c>
      <c r="O154" s="66"/>
      <c r="P154" s="327" t="s">
        <v>290</v>
      </c>
      <c r="Q154" s="328" t="s">
        <v>290</v>
      </c>
      <c r="R154" s="66"/>
      <c r="S154" s="333" t="s">
        <v>290</v>
      </c>
      <c r="T154" s="334" t="s">
        <v>290</v>
      </c>
      <c r="U154" s="66"/>
      <c r="V154" s="339" t="s">
        <v>290</v>
      </c>
      <c r="W154" s="340" t="s">
        <v>290</v>
      </c>
      <c r="X154" s="66"/>
      <c r="Y154" s="350" t="s">
        <v>290</v>
      </c>
      <c r="Z154" s="66"/>
      <c r="AA154" s="327" t="s">
        <v>290</v>
      </c>
      <c r="AB154" s="328" t="s">
        <v>290</v>
      </c>
      <c r="AC154" s="66"/>
      <c r="AD154" s="333" t="s">
        <v>290</v>
      </c>
      <c r="AE154" s="334" t="s">
        <v>290</v>
      </c>
      <c r="AF154" s="66"/>
      <c r="AG154" s="339" t="s">
        <v>290</v>
      </c>
      <c r="AH154" s="340" t="s">
        <v>290</v>
      </c>
      <c r="AI154" s="66"/>
      <c r="AJ154" s="350" t="s">
        <v>290</v>
      </c>
      <c r="AK154" s="66"/>
      <c r="AL154" s="327" t="s">
        <v>290</v>
      </c>
      <c r="AM154" s="328" t="s">
        <v>290</v>
      </c>
      <c r="AN154" s="66"/>
      <c r="AO154" s="333" t="s">
        <v>290</v>
      </c>
      <c r="AP154" s="334" t="s">
        <v>290</v>
      </c>
      <c r="AQ154" s="66"/>
      <c r="AR154" s="339" t="s">
        <v>290</v>
      </c>
      <c r="AS154" s="340" t="s">
        <v>290</v>
      </c>
      <c r="AT154" s="66"/>
      <c r="AU154" s="350" t="s">
        <v>290</v>
      </c>
      <c r="AV154" s="66"/>
      <c r="AW154" s="327" t="s">
        <v>290</v>
      </c>
      <c r="AX154" s="328" t="s">
        <v>290</v>
      </c>
      <c r="AY154" s="66"/>
      <c r="AZ154" s="333" t="s">
        <v>290</v>
      </c>
      <c r="BA154" s="334" t="s">
        <v>290</v>
      </c>
      <c r="BB154" s="66"/>
      <c r="BC154" s="339" t="s">
        <v>290</v>
      </c>
      <c r="BD154" s="340" t="s">
        <v>290</v>
      </c>
      <c r="BE154" s="66"/>
      <c r="BF154" s="350" t="s">
        <v>290</v>
      </c>
      <c r="BG154" s="66"/>
      <c r="BH154" s="384"/>
      <c r="BI154" s="66"/>
    </row>
    <row r="155" spans="1:61" x14ac:dyDescent="0.25">
      <c r="A155" s="384"/>
      <c r="B155" s="66"/>
      <c r="C155" s="378" t="s">
        <v>290</v>
      </c>
      <c r="D155" s="316" t="s">
        <v>290</v>
      </c>
      <c r="E155" s="356" t="s">
        <v>290</v>
      </c>
      <c r="F155" s="356" t="s">
        <v>290</v>
      </c>
      <c r="G155" s="317" t="s">
        <v>290</v>
      </c>
      <c r="H155" s="136"/>
      <c r="I155" s="321" t="s">
        <v>290</v>
      </c>
      <c r="J155" s="66"/>
      <c r="K155" s="66"/>
      <c r="L155" s="321" t="s">
        <v>290</v>
      </c>
      <c r="M155" s="324" t="s">
        <v>290</v>
      </c>
      <c r="N155" s="317" t="s">
        <v>290</v>
      </c>
      <c r="O155" s="66"/>
      <c r="P155" s="327" t="s">
        <v>290</v>
      </c>
      <c r="Q155" s="328" t="s">
        <v>290</v>
      </c>
      <c r="R155" s="66"/>
      <c r="S155" s="333" t="s">
        <v>290</v>
      </c>
      <c r="T155" s="334" t="s">
        <v>290</v>
      </c>
      <c r="U155" s="66"/>
      <c r="V155" s="339" t="s">
        <v>290</v>
      </c>
      <c r="W155" s="340" t="s">
        <v>290</v>
      </c>
      <c r="X155" s="66"/>
      <c r="Y155" s="350" t="s">
        <v>290</v>
      </c>
      <c r="Z155" s="66"/>
      <c r="AA155" s="327" t="s">
        <v>290</v>
      </c>
      <c r="AB155" s="328" t="s">
        <v>290</v>
      </c>
      <c r="AC155" s="66"/>
      <c r="AD155" s="333" t="s">
        <v>290</v>
      </c>
      <c r="AE155" s="334" t="s">
        <v>290</v>
      </c>
      <c r="AF155" s="66"/>
      <c r="AG155" s="339" t="s">
        <v>290</v>
      </c>
      <c r="AH155" s="340" t="s">
        <v>290</v>
      </c>
      <c r="AI155" s="66"/>
      <c r="AJ155" s="350" t="s">
        <v>290</v>
      </c>
      <c r="AK155" s="66"/>
      <c r="AL155" s="327" t="s">
        <v>290</v>
      </c>
      <c r="AM155" s="328" t="s">
        <v>290</v>
      </c>
      <c r="AN155" s="66"/>
      <c r="AO155" s="333" t="s">
        <v>290</v>
      </c>
      <c r="AP155" s="334" t="s">
        <v>290</v>
      </c>
      <c r="AQ155" s="66"/>
      <c r="AR155" s="339" t="s">
        <v>290</v>
      </c>
      <c r="AS155" s="340" t="s">
        <v>290</v>
      </c>
      <c r="AT155" s="66"/>
      <c r="AU155" s="350" t="s">
        <v>290</v>
      </c>
      <c r="AV155" s="66"/>
      <c r="AW155" s="327" t="s">
        <v>290</v>
      </c>
      <c r="AX155" s="328" t="s">
        <v>290</v>
      </c>
      <c r="AY155" s="66"/>
      <c r="AZ155" s="333" t="s">
        <v>290</v>
      </c>
      <c r="BA155" s="334" t="s">
        <v>290</v>
      </c>
      <c r="BB155" s="66"/>
      <c r="BC155" s="339" t="s">
        <v>290</v>
      </c>
      <c r="BD155" s="340" t="s">
        <v>290</v>
      </c>
      <c r="BE155" s="66"/>
      <c r="BF155" s="350" t="s">
        <v>290</v>
      </c>
      <c r="BG155" s="66"/>
      <c r="BH155" s="384"/>
      <c r="BI155" s="66"/>
    </row>
    <row r="156" spans="1:61" x14ac:dyDescent="0.25">
      <c r="A156" s="384"/>
      <c r="B156" s="66"/>
      <c r="C156" s="378" t="s">
        <v>290</v>
      </c>
      <c r="D156" s="316" t="s">
        <v>290</v>
      </c>
      <c r="E156" s="356" t="s">
        <v>290</v>
      </c>
      <c r="F156" s="356" t="s">
        <v>290</v>
      </c>
      <c r="G156" s="317" t="s">
        <v>290</v>
      </c>
      <c r="H156" s="136"/>
      <c r="I156" s="321" t="s">
        <v>290</v>
      </c>
      <c r="J156" s="66"/>
      <c r="K156" s="66"/>
      <c r="L156" s="321" t="s">
        <v>290</v>
      </c>
      <c r="M156" s="324" t="s">
        <v>290</v>
      </c>
      <c r="N156" s="317" t="s">
        <v>290</v>
      </c>
      <c r="O156" s="66"/>
      <c r="P156" s="327" t="s">
        <v>290</v>
      </c>
      <c r="Q156" s="328" t="s">
        <v>290</v>
      </c>
      <c r="R156" s="66"/>
      <c r="S156" s="333" t="s">
        <v>290</v>
      </c>
      <c r="T156" s="334" t="s">
        <v>290</v>
      </c>
      <c r="U156" s="66"/>
      <c r="V156" s="339" t="s">
        <v>290</v>
      </c>
      <c r="W156" s="340" t="s">
        <v>290</v>
      </c>
      <c r="X156" s="66"/>
      <c r="Y156" s="350" t="s">
        <v>290</v>
      </c>
      <c r="Z156" s="66"/>
      <c r="AA156" s="327" t="s">
        <v>290</v>
      </c>
      <c r="AB156" s="328" t="s">
        <v>290</v>
      </c>
      <c r="AC156" s="66"/>
      <c r="AD156" s="333" t="s">
        <v>290</v>
      </c>
      <c r="AE156" s="334" t="s">
        <v>290</v>
      </c>
      <c r="AF156" s="66"/>
      <c r="AG156" s="339" t="s">
        <v>290</v>
      </c>
      <c r="AH156" s="340" t="s">
        <v>290</v>
      </c>
      <c r="AI156" s="66"/>
      <c r="AJ156" s="350" t="s">
        <v>290</v>
      </c>
      <c r="AK156" s="66"/>
      <c r="AL156" s="327" t="s">
        <v>290</v>
      </c>
      <c r="AM156" s="328" t="s">
        <v>290</v>
      </c>
      <c r="AN156" s="66"/>
      <c r="AO156" s="333" t="s">
        <v>290</v>
      </c>
      <c r="AP156" s="334" t="s">
        <v>290</v>
      </c>
      <c r="AQ156" s="66"/>
      <c r="AR156" s="339" t="s">
        <v>290</v>
      </c>
      <c r="AS156" s="340" t="s">
        <v>290</v>
      </c>
      <c r="AT156" s="66"/>
      <c r="AU156" s="350" t="s">
        <v>290</v>
      </c>
      <c r="AV156" s="66"/>
      <c r="AW156" s="327" t="s">
        <v>290</v>
      </c>
      <c r="AX156" s="328" t="s">
        <v>290</v>
      </c>
      <c r="AY156" s="66"/>
      <c r="AZ156" s="333" t="s">
        <v>290</v>
      </c>
      <c r="BA156" s="334" t="s">
        <v>290</v>
      </c>
      <c r="BB156" s="66"/>
      <c r="BC156" s="339" t="s">
        <v>290</v>
      </c>
      <c r="BD156" s="340" t="s">
        <v>290</v>
      </c>
      <c r="BE156" s="66"/>
      <c r="BF156" s="350" t="s">
        <v>290</v>
      </c>
      <c r="BG156" s="66"/>
      <c r="BH156" s="384"/>
      <c r="BI156" s="66"/>
    </row>
    <row r="157" spans="1:61" x14ac:dyDescent="0.25">
      <c r="A157" s="384"/>
      <c r="B157" s="66"/>
      <c r="C157" s="378" t="s">
        <v>290</v>
      </c>
      <c r="D157" s="316" t="s">
        <v>290</v>
      </c>
      <c r="E157" s="356" t="s">
        <v>290</v>
      </c>
      <c r="F157" s="356" t="s">
        <v>290</v>
      </c>
      <c r="G157" s="317" t="s">
        <v>290</v>
      </c>
      <c r="H157" s="136"/>
      <c r="I157" s="321" t="s">
        <v>290</v>
      </c>
      <c r="J157" s="66"/>
      <c r="K157" s="66"/>
      <c r="L157" s="321" t="s">
        <v>290</v>
      </c>
      <c r="M157" s="324" t="s">
        <v>290</v>
      </c>
      <c r="N157" s="317" t="s">
        <v>290</v>
      </c>
      <c r="O157" s="66"/>
      <c r="P157" s="327" t="s">
        <v>290</v>
      </c>
      <c r="Q157" s="328" t="s">
        <v>290</v>
      </c>
      <c r="R157" s="66"/>
      <c r="S157" s="333" t="s">
        <v>290</v>
      </c>
      <c r="T157" s="334" t="s">
        <v>290</v>
      </c>
      <c r="U157" s="66"/>
      <c r="V157" s="339" t="s">
        <v>290</v>
      </c>
      <c r="W157" s="340" t="s">
        <v>290</v>
      </c>
      <c r="X157" s="66"/>
      <c r="Y157" s="350" t="s">
        <v>290</v>
      </c>
      <c r="Z157" s="66"/>
      <c r="AA157" s="327" t="s">
        <v>290</v>
      </c>
      <c r="AB157" s="328" t="s">
        <v>290</v>
      </c>
      <c r="AC157" s="66"/>
      <c r="AD157" s="333" t="s">
        <v>290</v>
      </c>
      <c r="AE157" s="334" t="s">
        <v>290</v>
      </c>
      <c r="AF157" s="66"/>
      <c r="AG157" s="339" t="s">
        <v>290</v>
      </c>
      <c r="AH157" s="340" t="s">
        <v>290</v>
      </c>
      <c r="AI157" s="66"/>
      <c r="AJ157" s="350" t="s">
        <v>290</v>
      </c>
      <c r="AK157" s="66"/>
      <c r="AL157" s="327" t="s">
        <v>290</v>
      </c>
      <c r="AM157" s="328" t="s">
        <v>290</v>
      </c>
      <c r="AN157" s="66"/>
      <c r="AO157" s="333" t="s">
        <v>290</v>
      </c>
      <c r="AP157" s="334" t="s">
        <v>290</v>
      </c>
      <c r="AQ157" s="66"/>
      <c r="AR157" s="339" t="s">
        <v>290</v>
      </c>
      <c r="AS157" s="340" t="s">
        <v>290</v>
      </c>
      <c r="AT157" s="66"/>
      <c r="AU157" s="350" t="s">
        <v>290</v>
      </c>
      <c r="AV157" s="66"/>
      <c r="AW157" s="327" t="s">
        <v>290</v>
      </c>
      <c r="AX157" s="328" t="s">
        <v>290</v>
      </c>
      <c r="AY157" s="66"/>
      <c r="AZ157" s="333" t="s">
        <v>290</v>
      </c>
      <c r="BA157" s="334" t="s">
        <v>290</v>
      </c>
      <c r="BB157" s="66"/>
      <c r="BC157" s="339" t="s">
        <v>290</v>
      </c>
      <c r="BD157" s="340" t="s">
        <v>290</v>
      </c>
      <c r="BE157" s="66"/>
      <c r="BF157" s="350" t="s">
        <v>290</v>
      </c>
      <c r="BG157" s="66"/>
      <c r="BH157" s="384"/>
      <c r="BI157" s="66"/>
    </row>
    <row r="158" spans="1:61" x14ac:dyDescent="0.25">
      <c r="A158" s="384"/>
      <c r="B158" s="66"/>
      <c r="C158" s="378" t="s">
        <v>290</v>
      </c>
      <c r="D158" s="316" t="s">
        <v>290</v>
      </c>
      <c r="E158" s="356" t="s">
        <v>290</v>
      </c>
      <c r="F158" s="356" t="s">
        <v>290</v>
      </c>
      <c r="G158" s="317" t="s">
        <v>290</v>
      </c>
      <c r="H158" s="136"/>
      <c r="I158" s="321" t="s">
        <v>290</v>
      </c>
      <c r="J158" s="66"/>
      <c r="K158" s="66"/>
      <c r="L158" s="321" t="s">
        <v>290</v>
      </c>
      <c r="M158" s="324" t="s">
        <v>290</v>
      </c>
      <c r="N158" s="317" t="s">
        <v>290</v>
      </c>
      <c r="O158" s="66"/>
      <c r="P158" s="327" t="s">
        <v>290</v>
      </c>
      <c r="Q158" s="328" t="s">
        <v>290</v>
      </c>
      <c r="R158" s="66"/>
      <c r="S158" s="333" t="s">
        <v>290</v>
      </c>
      <c r="T158" s="334" t="s">
        <v>290</v>
      </c>
      <c r="U158" s="66"/>
      <c r="V158" s="339" t="s">
        <v>290</v>
      </c>
      <c r="W158" s="340" t="s">
        <v>290</v>
      </c>
      <c r="X158" s="66"/>
      <c r="Y158" s="350" t="s">
        <v>290</v>
      </c>
      <c r="Z158" s="66"/>
      <c r="AA158" s="327" t="s">
        <v>290</v>
      </c>
      <c r="AB158" s="328" t="s">
        <v>290</v>
      </c>
      <c r="AC158" s="66"/>
      <c r="AD158" s="333" t="s">
        <v>290</v>
      </c>
      <c r="AE158" s="334" t="s">
        <v>290</v>
      </c>
      <c r="AF158" s="66"/>
      <c r="AG158" s="339" t="s">
        <v>290</v>
      </c>
      <c r="AH158" s="340" t="s">
        <v>290</v>
      </c>
      <c r="AI158" s="66"/>
      <c r="AJ158" s="350" t="s">
        <v>290</v>
      </c>
      <c r="AK158" s="66"/>
      <c r="AL158" s="327" t="s">
        <v>290</v>
      </c>
      <c r="AM158" s="328" t="s">
        <v>290</v>
      </c>
      <c r="AN158" s="66"/>
      <c r="AO158" s="333" t="s">
        <v>290</v>
      </c>
      <c r="AP158" s="334" t="s">
        <v>290</v>
      </c>
      <c r="AQ158" s="66"/>
      <c r="AR158" s="339" t="s">
        <v>290</v>
      </c>
      <c r="AS158" s="340" t="s">
        <v>290</v>
      </c>
      <c r="AT158" s="66"/>
      <c r="AU158" s="350" t="s">
        <v>290</v>
      </c>
      <c r="AV158" s="66"/>
      <c r="AW158" s="327" t="s">
        <v>290</v>
      </c>
      <c r="AX158" s="328" t="s">
        <v>290</v>
      </c>
      <c r="AY158" s="66"/>
      <c r="AZ158" s="333" t="s">
        <v>290</v>
      </c>
      <c r="BA158" s="334" t="s">
        <v>290</v>
      </c>
      <c r="BB158" s="66"/>
      <c r="BC158" s="339" t="s">
        <v>290</v>
      </c>
      <c r="BD158" s="340" t="s">
        <v>290</v>
      </c>
      <c r="BE158" s="66"/>
      <c r="BF158" s="350" t="s">
        <v>290</v>
      </c>
      <c r="BG158" s="66"/>
      <c r="BH158" s="384"/>
      <c r="BI158" s="66"/>
    </row>
    <row r="159" spans="1:61" x14ac:dyDescent="0.25">
      <c r="A159" s="384"/>
      <c r="B159" s="66"/>
      <c r="C159" s="378" t="s">
        <v>290</v>
      </c>
      <c r="D159" s="316" t="s">
        <v>290</v>
      </c>
      <c r="E159" s="356" t="s">
        <v>290</v>
      </c>
      <c r="F159" s="356" t="s">
        <v>290</v>
      </c>
      <c r="G159" s="317" t="s">
        <v>290</v>
      </c>
      <c r="H159" s="136"/>
      <c r="I159" s="321" t="s">
        <v>290</v>
      </c>
      <c r="J159" s="66"/>
      <c r="K159" s="66"/>
      <c r="L159" s="321" t="s">
        <v>290</v>
      </c>
      <c r="M159" s="324" t="s">
        <v>290</v>
      </c>
      <c r="N159" s="317" t="s">
        <v>290</v>
      </c>
      <c r="O159" s="66"/>
      <c r="P159" s="327" t="s">
        <v>290</v>
      </c>
      <c r="Q159" s="328" t="s">
        <v>290</v>
      </c>
      <c r="R159" s="66"/>
      <c r="S159" s="333" t="s">
        <v>290</v>
      </c>
      <c r="T159" s="334" t="s">
        <v>290</v>
      </c>
      <c r="U159" s="66"/>
      <c r="V159" s="339" t="s">
        <v>290</v>
      </c>
      <c r="W159" s="340" t="s">
        <v>290</v>
      </c>
      <c r="X159" s="66"/>
      <c r="Y159" s="350" t="s">
        <v>290</v>
      </c>
      <c r="Z159" s="66"/>
      <c r="AA159" s="327" t="s">
        <v>290</v>
      </c>
      <c r="AB159" s="328" t="s">
        <v>290</v>
      </c>
      <c r="AC159" s="66"/>
      <c r="AD159" s="333" t="s">
        <v>290</v>
      </c>
      <c r="AE159" s="334" t="s">
        <v>290</v>
      </c>
      <c r="AF159" s="66"/>
      <c r="AG159" s="339" t="s">
        <v>290</v>
      </c>
      <c r="AH159" s="340" t="s">
        <v>290</v>
      </c>
      <c r="AI159" s="66"/>
      <c r="AJ159" s="350" t="s">
        <v>290</v>
      </c>
      <c r="AK159" s="66"/>
      <c r="AL159" s="327" t="s">
        <v>290</v>
      </c>
      <c r="AM159" s="328" t="s">
        <v>290</v>
      </c>
      <c r="AN159" s="66"/>
      <c r="AO159" s="333" t="s">
        <v>290</v>
      </c>
      <c r="AP159" s="334" t="s">
        <v>290</v>
      </c>
      <c r="AQ159" s="66"/>
      <c r="AR159" s="339" t="s">
        <v>290</v>
      </c>
      <c r="AS159" s="340" t="s">
        <v>290</v>
      </c>
      <c r="AT159" s="66"/>
      <c r="AU159" s="350" t="s">
        <v>290</v>
      </c>
      <c r="AV159" s="66"/>
      <c r="AW159" s="327" t="s">
        <v>290</v>
      </c>
      <c r="AX159" s="328" t="s">
        <v>290</v>
      </c>
      <c r="AY159" s="66"/>
      <c r="AZ159" s="333" t="s">
        <v>290</v>
      </c>
      <c r="BA159" s="334" t="s">
        <v>290</v>
      </c>
      <c r="BB159" s="66"/>
      <c r="BC159" s="339" t="s">
        <v>290</v>
      </c>
      <c r="BD159" s="340" t="s">
        <v>290</v>
      </c>
      <c r="BE159" s="66"/>
      <c r="BF159" s="350" t="s">
        <v>290</v>
      </c>
      <c r="BG159" s="66"/>
      <c r="BH159" s="384"/>
      <c r="BI159" s="66"/>
    </row>
    <row r="160" spans="1:61" x14ac:dyDescent="0.25">
      <c r="A160" s="384"/>
      <c r="B160" s="66"/>
      <c r="C160" s="378" t="s">
        <v>290</v>
      </c>
      <c r="D160" s="316" t="s">
        <v>290</v>
      </c>
      <c r="E160" s="356" t="s">
        <v>290</v>
      </c>
      <c r="F160" s="356" t="s">
        <v>290</v>
      </c>
      <c r="G160" s="317" t="s">
        <v>290</v>
      </c>
      <c r="H160" s="136"/>
      <c r="I160" s="321" t="s">
        <v>290</v>
      </c>
      <c r="J160" s="66"/>
      <c r="K160" s="66"/>
      <c r="L160" s="321" t="s">
        <v>290</v>
      </c>
      <c r="M160" s="324" t="s">
        <v>290</v>
      </c>
      <c r="N160" s="317" t="s">
        <v>290</v>
      </c>
      <c r="O160" s="66"/>
      <c r="P160" s="327" t="s">
        <v>290</v>
      </c>
      <c r="Q160" s="328" t="s">
        <v>290</v>
      </c>
      <c r="R160" s="66"/>
      <c r="S160" s="333" t="s">
        <v>290</v>
      </c>
      <c r="T160" s="334" t="s">
        <v>290</v>
      </c>
      <c r="U160" s="66"/>
      <c r="V160" s="339" t="s">
        <v>290</v>
      </c>
      <c r="W160" s="340" t="s">
        <v>290</v>
      </c>
      <c r="X160" s="66"/>
      <c r="Y160" s="350" t="s">
        <v>290</v>
      </c>
      <c r="Z160" s="66"/>
      <c r="AA160" s="327" t="s">
        <v>290</v>
      </c>
      <c r="AB160" s="328" t="s">
        <v>290</v>
      </c>
      <c r="AC160" s="66"/>
      <c r="AD160" s="333" t="s">
        <v>290</v>
      </c>
      <c r="AE160" s="334" t="s">
        <v>290</v>
      </c>
      <c r="AF160" s="66"/>
      <c r="AG160" s="339" t="s">
        <v>290</v>
      </c>
      <c r="AH160" s="340" t="s">
        <v>290</v>
      </c>
      <c r="AI160" s="66"/>
      <c r="AJ160" s="350" t="s">
        <v>290</v>
      </c>
      <c r="AK160" s="66"/>
      <c r="AL160" s="327" t="s">
        <v>290</v>
      </c>
      <c r="AM160" s="328" t="s">
        <v>290</v>
      </c>
      <c r="AN160" s="66"/>
      <c r="AO160" s="333" t="s">
        <v>290</v>
      </c>
      <c r="AP160" s="334" t="s">
        <v>290</v>
      </c>
      <c r="AQ160" s="66"/>
      <c r="AR160" s="339" t="s">
        <v>290</v>
      </c>
      <c r="AS160" s="340" t="s">
        <v>290</v>
      </c>
      <c r="AT160" s="66"/>
      <c r="AU160" s="350" t="s">
        <v>290</v>
      </c>
      <c r="AV160" s="66"/>
      <c r="AW160" s="327" t="s">
        <v>290</v>
      </c>
      <c r="AX160" s="328" t="s">
        <v>290</v>
      </c>
      <c r="AY160" s="66"/>
      <c r="AZ160" s="333" t="s">
        <v>290</v>
      </c>
      <c r="BA160" s="334" t="s">
        <v>290</v>
      </c>
      <c r="BB160" s="66"/>
      <c r="BC160" s="339" t="s">
        <v>290</v>
      </c>
      <c r="BD160" s="340" t="s">
        <v>290</v>
      </c>
      <c r="BE160" s="66"/>
      <c r="BF160" s="350" t="s">
        <v>290</v>
      </c>
      <c r="BG160" s="66"/>
      <c r="BH160" s="384"/>
      <c r="BI160" s="66"/>
    </row>
    <row r="161" spans="1:61" x14ac:dyDescent="0.25">
      <c r="A161" s="384"/>
      <c r="B161" s="66"/>
      <c r="C161" s="378" t="s">
        <v>290</v>
      </c>
      <c r="D161" s="316" t="s">
        <v>290</v>
      </c>
      <c r="E161" s="356" t="s">
        <v>290</v>
      </c>
      <c r="F161" s="356" t="s">
        <v>290</v>
      </c>
      <c r="G161" s="317" t="s">
        <v>290</v>
      </c>
      <c r="H161" s="136"/>
      <c r="I161" s="321" t="s">
        <v>290</v>
      </c>
      <c r="J161" s="66"/>
      <c r="K161" s="66"/>
      <c r="L161" s="321" t="s">
        <v>290</v>
      </c>
      <c r="M161" s="324" t="s">
        <v>290</v>
      </c>
      <c r="N161" s="317" t="s">
        <v>290</v>
      </c>
      <c r="O161" s="66"/>
      <c r="P161" s="327" t="s">
        <v>290</v>
      </c>
      <c r="Q161" s="328" t="s">
        <v>290</v>
      </c>
      <c r="R161" s="66"/>
      <c r="S161" s="333" t="s">
        <v>290</v>
      </c>
      <c r="T161" s="334" t="s">
        <v>290</v>
      </c>
      <c r="U161" s="66"/>
      <c r="V161" s="339" t="s">
        <v>290</v>
      </c>
      <c r="W161" s="340" t="s">
        <v>290</v>
      </c>
      <c r="X161" s="66"/>
      <c r="Y161" s="350" t="s">
        <v>290</v>
      </c>
      <c r="Z161" s="66"/>
      <c r="AA161" s="327" t="s">
        <v>290</v>
      </c>
      <c r="AB161" s="328" t="s">
        <v>290</v>
      </c>
      <c r="AC161" s="66"/>
      <c r="AD161" s="333" t="s">
        <v>290</v>
      </c>
      <c r="AE161" s="334" t="s">
        <v>290</v>
      </c>
      <c r="AF161" s="66"/>
      <c r="AG161" s="339" t="s">
        <v>290</v>
      </c>
      <c r="AH161" s="340" t="s">
        <v>290</v>
      </c>
      <c r="AI161" s="66"/>
      <c r="AJ161" s="350" t="s">
        <v>290</v>
      </c>
      <c r="AK161" s="66"/>
      <c r="AL161" s="327" t="s">
        <v>290</v>
      </c>
      <c r="AM161" s="328" t="s">
        <v>290</v>
      </c>
      <c r="AN161" s="66"/>
      <c r="AO161" s="333" t="s">
        <v>290</v>
      </c>
      <c r="AP161" s="334" t="s">
        <v>290</v>
      </c>
      <c r="AQ161" s="66"/>
      <c r="AR161" s="339" t="s">
        <v>290</v>
      </c>
      <c r="AS161" s="340" t="s">
        <v>290</v>
      </c>
      <c r="AT161" s="66"/>
      <c r="AU161" s="350" t="s">
        <v>290</v>
      </c>
      <c r="AV161" s="66"/>
      <c r="AW161" s="327" t="s">
        <v>290</v>
      </c>
      <c r="AX161" s="328" t="s">
        <v>290</v>
      </c>
      <c r="AY161" s="66"/>
      <c r="AZ161" s="333" t="s">
        <v>290</v>
      </c>
      <c r="BA161" s="334" t="s">
        <v>290</v>
      </c>
      <c r="BB161" s="66"/>
      <c r="BC161" s="339" t="s">
        <v>290</v>
      </c>
      <c r="BD161" s="340" t="s">
        <v>290</v>
      </c>
      <c r="BE161" s="66"/>
      <c r="BF161" s="350" t="s">
        <v>290</v>
      </c>
      <c r="BG161" s="66"/>
      <c r="BH161" s="384"/>
      <c r="BI161" s="66"/>
    </row>
    <row r="162" spans="1:61" x14ac:dyDescent="0.25">
      <c r="A162" s="384"/>
      <c r="B162" s="66"/>
      <c r="C162" s="378" t="s">
        <v>290</v>
      </c>
      <c r="D162" s="316" t="s">
        <v>290</v>
      </c>
      <c r="E162" s="356" t="s">
        <v>290</v>
      </c>
      <c r="F162" s="356" t="s">
        <v>290</v>
      </c>
      <c r="G162" s="317" t="s">
        <v>290</v>
      </c>
      <c r="H162" s="136"/>
      <c r="I162" s="321" t="s">
        <v>290</v>
      </c>
      <c r="J162" s="66"/>
      <c r="K162" s="66"/>
      <c r="L162" s="321" t="s">
        <v>290</v>
      </c>
      <c r="M162" s="324" t="s">
        <v>290</v>
      </c>
      <c r="N162" s="317" t="s">
        <v>290</v>
      </c>
      <c r="O162" s="66"/>
      <c r="P162" s="327" t="s">
        <v>290</v>
      </c>
      <c r="Q162" s="328" t="s">
        <v>290</v>
      </c>
      <c r="R162" s="66"/>
      <c r="S162" s="333" t="s">
        <v>290</v>
      </c>
      <c r="T162" s="334" t="s">
        <v>290</v>
      </c>
      <c r="U162" s="66"/>
      <c r="V162" s="339" t="s">
        <v>290</v>
      </c>
      <c r="W162" s="340" t="s">
        <v>290</v>
      </c>
      <c r="X162" s="66"/>
      <c r="Y162" s="350" t="s">
        <v>290</v>
      </c>
      <c r="Z162" s="66"/>
      <c r="AA162" s="327" t="s">
        <v>290</v>
      </c>
      <c r="AB162" s="328" t="s">
        <v>290</v>
      </c>
      <c r="AC162" s="66"/>
      <c r="AD162" s="333" t="s">
        <v>290</v>
      </c>
      <c r="AE162" s="334" t="s">
        <v>290</v>
      </c>
      <c r="AF162" s="66"/>
      <c r="AG162" s="339" t="s">
        <v>290</v>
      </c>
      <c r="AH162" s="340" t="s">
        <v>290</v>
      </c>
      <c r="AI162" s="66"/>
      <c r="AJ162" s="350" t="s">
        <v>290</v>
      </c>
      <c r="AK162" s="66"/>
      <c r="AL162" s="327" t="s">
        <v>290</v>
      </c>
      <c r="AM162" s="328" t="s">
        <v>290</v>
      </c>
      <c r="AN162" s="66"/>
      <c r="AO162" s="333" t="s">
        <v>290</v>
      </c>
      <c r="AP162" s="334" t="s">
        <v>290</v>
      </c>
      <c r="AQ162" s="66"/>
      <c r="AR162" s="339" t="s">
        <v>290</v>
      </c>
      <c r="AS162" s="340" t="s">
        <v>290</v>
      </c>
      <c r="AT162" s="66"/>
      <c r="AU162" s="350" t="s">
        <v>290</v>
      </c>
      <c r="AV162" s="66"/>
      <c r="AW162" s="327" t="s">
        <v>290</v>
      </c>
      <c r="AX162" s="328" t="s">
        <v>290</v>
      </c>
      <c r="AY162" s="66"/>
      <c r="AZ162" s="333" t="s">
        <v>290</v>
      </c>
      <c r="BA162" s="334" t="s">
        <v>290</v>
      </c>
      <c r="BB162" s="66"/>
      <c r="BC162" s="339" t="s">
        <v>290</v>
      </c>
      <c r="BD162" s="340" t="s">
        <v>290</v>
      </c>
      <c r="BE162" s="66"/>
      <c r="BF162" s="350" t="s">
        <v>290</v>
      </c>
      <c r="BG162" s="66"/>
      <c r="BH162" s="384"/>
      <c r="BI162" s="66"/>
    </row>
    <row r="163" spans="1:61" x14ac:dyDescent="0.25">
      <c r="A163" s="384"/>
      <c r="B163" s="66"/>
      <c r="C163" s="378" t="s">
        <v>290</v>
      </c>
      <c r="D163" s="316" t="s">
        <v>290</v>
      </c>
      <c r="E163" s="356" t="s">
        <v>290</v>
      </c>
      <c r="F163" s="356" t="s">
        <v>290</v>
      </c>
      <c r="G163" s="317" t="s">
        <v>290</v>
      </c>
      <c r="H163" s="136"/>
      <c r="I163" s="321" t="s">
        <v>290</v>
      </c>
      <c r="J163" s="66"/>
      <c r="K163" s="66"/>
      <c r="L163" s="321" t="s">
        <v>290</v>
      </c>
      <c r="M163" s="324" t="s">
        <v>290</v>
      </c>
      <c r="N163" s="317" t="s">
        <v>290</v>
      </c>
      <c r="O163" s="66"/>
      <c r="P163" s="327" t="s">
        <v>290</v>
      </c>
      <c r="Q163" s="328" t="s">
        <v>290</v>
      </c>
      <c r="R163" s="66"/>
      <c r="S163" s="333" t="s">
        <v>290</v>
      </c>
      <c r="T163" s="334" t="s">
        <v>290</v>
      </c>
      <c r="U163" s="66"/>
      <c r="V163" s="339" t="s">
        <v>290</v>
      </c>
      <c r="W163" s="340" t="s">
        <v>290</v>
      </c>
      <c r="X163" s="66"/>
      <c r="Y163" s="350" t="s">
        <v>290</v>
      </c>
      <c r="Z163" s="66"/>
      <c r="AA163" s="327" t="s">
        <v>290</v>
      </c>
      <c r="AB163" s="328" t="s">
        <v>290</v>
      </c>
      <c r="AC163" s="66"/>
      <c r="AD163" s="333" t="s">
        <v>290</v>
      </c>
      <c r="AE163" s="334" t="s">
        <v>290</v>
      </c>
      <c r="AF163" s="66"/>
      <c r="AG163" s="339" t="s">
        <v>290</v>
      </c>
      <c r="AH163" s="340" t="s">
        <v>290</v>
      </c>
      <c r="AI163" s="66"/>
      <c r="AJ163" s="350" t="s">
        <v>290</v>
      </c>
      <c r="AK163" s="66"/>
      <c r="AL163" s="327" t="s">
        <v>290</v>
      </c>
      <c r="AM163" s="328" t="s">
        <v>290</v>
      </c>
      <c r="AN163" s="66"/>
      <c r="AO163" s="333" t="s">
        <v>290</v>
      </c>
      <c r="AP163" s="334" t="s">
        <v>290</v>
      </c>
      <c r="AQ163" s="66"/>
      <c r="AR163" s="339" t="s">
        <v>290</v>
      </c>
      <c r="AS163" s="340" t="s">
        <v>290</v>
      </c>
      <c r="AT163" s="66"/>
      <c r="AU163" s="350" t="s">
        <v>290</v>
      </c>
      <c r="AV163" s="66"/>
      <c r="AW163" s="327" t="s">
        <v>290</v>
      </c>
      <c r="AX163" s="328" t="s">
        <v>290</v>
      </c>
      <c r="AY163" s="66"/>
      <c r="AZ163" s="333" t="s">
        <v>290</v>
      </c>
      <c r="BA163" s="334" t="s">
        <v>290</v>
      </c>
      <c r="BB163" s="66"/>
      <c r="BC163" s="339" t="s">
        <v>290</v>
      </c>
      <c r="BD163" s="340" t="s">
        <v>290</v>
      </c>
      <c r="BE163" s="66"/>
      <c r="BF163" s="350" t="s">
        <v>290</v>
      </c>
      <c r="BG163" s="66"/>
      <c r="BH163" s="384"/>
      <c r="BI163" s="66"/>
    </row>
    <row r="164" spans="1:61" x14ac:dyDescent="0.25">
      <c r="A164" s="384"/>
      <c r="B164" s="66"/>
      <c r="C164" s="378" t="s">
        <v>290</v>
      </c>
      <c r="D164" s="316" t="s">
        <v>290</v>
      </c>
      <c r="E164" s="356" t="s">
        <v>290</v>
      </c>
      <c r="F164" s="356" t="s">
        <v>290</v>
      </c>
      <c r="G164" s="317" t="s">
        <v>290</v>
      </c>
      <c r="H164" s="136"/>
      <c r="I164" s="321" t="s">
        <v>290</v>
      </c>
      <c r="J164" s="66"/>
      <c r="K164" s="66"/>
      <c r="L164" s="321" t="s">
        <v>290</v>
      </c>
      <c r="M164" s="324" t="s">
        <v>290</v>
      </c>
      <c r="N164" s="317" t="s">
        <v>290</v>
      </c>
      <c r="O164" s="66"/>
      <c r="P164" s="327" t="s">
        <v>290</v>
      </c>
      <c r="Q164" s="328" t="s">
        <v>290</v>
      </c>
      <c r="R164" s="66"/>
      <c r="S164" s="333" t="s">
        <v>290</v>
      </c>
      <c r="T164" s="334" t="s">
        <v>290</v>
      </c>
      <c r="U164" s="66"/>
      <c r="V164" s="339" t="s">
        <v>290</v>
      </c>
      <c r="W164" s="340" t="s">
        <v>290</v>
      </c>
      <c r="X164" s="66"/>
      <c r="Y164" s="350" t="s">
        <v>290</v>
      </c>
      <c r="Z164" s="66"/>
      <c r="AA164" s="327" t="s">
        <v>290</v>
      </c>
      <c r="AB164" s="328" t="s">
        <v>290</v>
      </c>
      <c r="AC164" s="66"/>
      <c r="AD164" s="333" t="s">
        <v>290</v>
      </c>
      <c r="AE164" s="334" t="s">
        <v>290</v>
      </c>
      <c r="AF164" s="66"/>
      <c r="AG164" s="339" t="s">
        <v>290</v>
      </c>
      <c r="AH164" s="340" t="s">
        <v>290</v>
      </c>
      <c r="AI164" s="66"/>
      <c r="AJ164" s="350" t="s">
        <v>290</v>
      </c>
      <c r="AK164" s="66"/>
      <c r="AL164" s="327" t="s">
        <v>290</v>
      </c>
      <c r="AM164" s="328" t="s">
        <v>290</v>
      </c>
      <c r="AN164" s="66"/>
      <c r="AO164" s="333" t="s">
        <v>290</v>
      </c>
      <c r="AP164" s="334" t="s">
        <v>290</v>
      </c>
      <c r="AQ164" s="66"/>
      <c r="AR164" s="339" t="s">
        <v>290</v>
      </c>
      <c r="AS164" s="340" t="s">
        <v>290</v>
      </c>
      <c r="AT164" s="66"/>
      <c r="AU164" s="350" t="s">
        <v>290</v>
      </c>
      <c r="AV164" s="66"/>
      <c r="AW164" s="327" t="s">
        <v>290</v>
      </c>
      <c r="AX164" s="328" t="s">
        <v>290</v>
      </c>
      <c r="AY164" s="66"/>
      <c r="AZ164" s="333" t="s">
        <v>290</v>
      </c>
      <c r="BA164" s="334" t="s">
        <v>290</v>
      </c>
      <c r="BB164" s="66"/>
      <c r="BC164" s="339" t="s">
        <v>290</v>
      </c>
      <c r="BD164" s="340" t="s">
        <v>290</v>
      </c>
      <c r="BE164" s="66"/>
      <c r="BF164" s="350" t="s">
        <v>290</v>
      </c>
      <c r="BG164" s="66"/>
      <c r="BH164" s="384"/>
      <c r="BI164" s="66"/>
    </row>
    <row r="165" spans="1:61" x14ac:dyDescent="0.25">
      <c r="A165" s="384"/>
      <c r="B165" s="66"/>
      <c r="C165" s="378" t="s">
        <v>290</v>
      </c>
      <c r="D165" s="316" t="s">
        <v>290</v>
      </c>
      <c r="E165" s="356" t="s">
        <v>290</v>
      </c>
      <c r="F165" s="356" t="s">
        <v>290</v>
      </c>
      <c r="G165" s="317" t="s">
        <v>290</v>
      </c>
      <c r="H165" s="136"/>
      <c r="I165" s="321" t="s">
        <v>290</v>
      </c>
      <c r="J165" s="66"/>
      <c r="K165" s="66"/>
      <c r="L165" s="321" t="s">
        <v>290</v>
      </c>
      <c r="M165" s="324" t="s">
        <v>290</v>
      </c>
      <c r="N165" s="317" t="s">
        <v>290</v>
      </c>
      <c r="O165" s="66"/>
      <c r="P165" s="327" t="s">
        <v>290</v>
      </c>
      <c r="Q165" s="328" t="s">
        <v>290</v>
      </c>
      <c r="R165" s="66"/>
      <c r="S165" s="333" t="s">
        <v>290</v>
      </c>
      <c r="T165" s="334" t="s">
        <v>290</v>
      </c>
      <c r="U165" s="66"/>
      <c r="V165" s="339" t="s">
        <v>290</v>
      </c>
      <c r="W165" s="340" t="s">
        <v>290</v>
      </c>
      <c r="X165" s="66"/>
      <c r="Y165" s="350" t="s">
        <v>290</v>
      </c>
      <c r="Z165" s="66"/>
      <c r="AA165" s="327" t="s">
        <v>290</v>
      </c>
      <c r="AB165" s="328" t="s">
        <v>290</v>
      </c>
      <c r="AC165" s="66"/>
      <c r="AD165" s="333" t="s">
        <v>290</v>
      </c>
      <c r="AE165" s="334" t="s">
        <v>290</v>
      </c>
      <c r="AF165" s="66"/>
      <c r="AG165" s="339" t="s">
        <v>290</v>
      </c>
      <c r="AH165" s="340" t="s">
        <v>290</v>
      </c>
      <c r="AI165" s="66"/>
      <c r="AJ165" s="350" t="s">
        <v>290</v>
      </c>
      <c r="AK165" s="66"/>
      <c r="AL165" s="327" t="s">
        <v>290</v>
      </c>
      <c r="AM165" s="328" t="s">
        <v>290</v>
      </c>
      <c r="AN165" s="66"/>
      <c r="AO165" s="333" t="s">
        <v>290</v>
      </c>
      <c r="AP165" s="334" t="s">
        <v>290</v>
      </c>
      <c r="AQ165" s="66"/>
      <c r="AR165" s="339" t="s">
        <v>290</v>
      </c>
      <c r="AS165" s="340" t="s">
        <v>290</v>
      </c>
      <c r="AT165" s="66"/>
      <c r="AU165" s="350" t="s">
        <v>290</v>
      </c>
      <c r="AV165" s="66"/>
      <c r="AW165" s="327" t="s">
        <v>290</v>
      </c>
      <c r="AX165" s="328" t="s">
        <v>290</v>
      </c>
      <c r="AY165" s="66"/>
      <c r="AZ165" s="333" t="s">
        <v>290</v>
      </c>
      <c r="BA165" s="334" t="s">
        <v>290</v>
      </c>
      <c r="BB165" s="66"/>
      <c r="BC165" s="339" t="s">
        <v>290</v>
      </c>
      <c r="BD165" s="340" t="s">
        <v>290</v>
      </c>
      <c r="BE165" s="66"/>
      <c r="BF165" s="350" t="s">
        <v>290</v>
      </c>
      <c r="BG165" s="66"/>
      <c r="BH165" s="384"/>
      <c r="BI165" s="66"/>
    </row>
    <row r="166" spans="1:61" x14ac:dyDescent="0.25">
      <c r="A166" s="384"/>
      <c r="B166" s="66"/>
      <c r="C166" s="378" t="s">
        <v>290</v>
      </c>
      <c r="D166" s="316" t="s">
        <v>290</v>
      </c>
      <c r="E166" s="356" t="s">
        <v>290</v>
      </c>
      <c r="F166" s="356" t="s">
        <v>290</v>
      </c>
      <c r="G166" s="317" t="s">
        <v>290</v>
      </c>
      <c r="H166" s="136"/>
      <c r="I166" s="321" t="s">
        <v>290</v>
      </c>
      <c r="J166" s="66"/>
      <c r="K166" s="66"/>
      <c r="L166" s="321" t="s">
        <v>290</v>
      </c>
      <c r="M166" s="324" t="s">
        <v>290</v>
      </c>
      <c r="N166" s="317" t="s">
        <v>290</v>
      </c>
      <c r="O166" s="66"/>
      <c r="P166" s="327" t="s">
        <v>290</v>
      </c>
      <c r="Q166" s="328" t="s">
        <v>290</v>
      </c>
      <c r="R166" s="66"/>
      <c r="S166" s="333" t="s">
        <v>290</v>
      </c>
      <c r="T166" s="334" t="s">
        <v>290</v>
      </c>
      <c r="U166" s="66"/>
      <c r="V166" s="339" t="s">
        <v>290</v>
      </c>
      <c r="W166" s="340" t="s">
        <v>290</v>
      </c>
      <c r="X166" s="66"/>
      <c r="Y166" s="350" t="s">
        <v>290</v>
      </c>
      <c r="Z166" s="66"/>
      <c r="AA166" s="327" t="s">
        <v>290</v>
      </c>
      <c r="AB166" s="328" t="s">
        <v>290</v>
      </c>
      <c r="AC166" s="66"/>
      <c r="AD166" s="333" t="s">
        <v>290</v>
      </c>
      <c r="AE166" s="334" t="s">
        <v>290</v>
      </c>
      <c r="AF166" s="66"/>
      <c r="AG166" s="339" t="s">
        <v>290</v>
      </c>
      <c r="AH166" s="340" t="s">
        <v>290</v>
      </c>
      <c r="AI166" s="66"/>
      <c r="AJ166" s="350" t="s">
        <v>290</v>
      </c>
      <c r="AK166" s="66"/>
      <c r="AL166" s="327" t="s">
        <v>290</v>
      </c>
      <c r="AM166" s="328" t="s">
        <v>290</v>
      </c>
      <c r="AN166" s="66"/>
      <c r="AO166" s="333" t="s">
        <v>290</v>
      </c>
      <c r="AP166" s="334" t="s">
        <v>290</v>
      </c>
      <c r="AQ166" s="66"/>
      <c r="AR166" s="339" t="s">
        <v>290</v>
      </c>
      <c r="AS166" s="340" t="s">
        <v>290</v>
      </c>
      <c r="AT166" s="66"/>
      <c r="AU166" s="350" t="s">
        <v>290</v>
      </c>
      <c r="AV166" s="66"/>
      <c r="AW166" s="327" t="s">
        <v>290</v>
      </c>
      <c r="AX166" s="328" t="s">
        <v>290</v>
      </c>
      <c r="AY166" s="66"/>
      <c r="AZ166" s="333" t="s">
        <v>290</v>
      </c>
      <c r="BA166" s="334" t="s">
        <v>290</v>
      </c>
      <c r="BB166" s="66"/>
      <c r="BC166" s="339" t="s">
        <v>290</v>
      </c>
      <c r="BD166" s="340" t="s">
        <v>290</v>
      </c>
      <c r="BE166" s="66"/>
      <c r="BF166" s="350" t="s">
        <v>290</v>
      </c>
      <c r="BG166" s="66"/>
      <c r="BH166" s="384"/>
      <c r="BI166" s="66"/>
    </row>
    <row r="167" spans="1:61" x14ac:dyDescent="0.25">
      <c r="A167" s="384"/>
      <c r="B167" s="66"/>
      <c r="C167" s="378" t="s">
        <v>290</v>
      </c>
      <c r="D167" s="316" t="s">
        <v>290</v>
      </c>
      <c r="E167" s="356" t="s">
        <v>290</v>
      </c>
      <c r="F167" s="356" t="s">
        <v>290</v>
      </c>
      <c r="G167" s="317" t="s">
        <v>290</v>
      </c>
      <c r="H167" s="136"/>
      <c r="I167" s="321" t="s">
        <v>290</v>
      </c>
      <c r="J167" s="66"/>
      <c r="K167" s="66"/>
      <c r="L167" s="321" t="s">
        <v>290</v>
      </c>
      <c r="M167" s="324" t="s">
        <v>290</v>
      </c>
      <c r="N167" s="317" t="s">
        <v>290</v>
      </c>
      <c r="O167" s="66"/>
      <c r="P167" s="327" t="s">
        <v>290</v>
      </c>
      <c r="Q167" s="328" t="s">
        <v>290</v>
      </c>
      <c r="R167" s="66"/>
      <c r="S167" s="333" t="s">
        <v>290</v>
      </c>
      <c r="T167" s="334" t="s">
        <v>290</v>
      </c>
      <c r="U167" s="66"/>
      <c r="V167" s="339" t="s">
        <v>290</v>
      </c>
      <c r="W167" s="340" t="s">
        <v>290</v>
      </c>
      <c r="X167" s="66"/>
      <c r="Y167" s="350" t="s">
        <v>290</v>
      </c>
      <c r="Z167" s="66"/>
      <c r="AA167" s="327" t="s">
        <v>290</v>
      </c>
      <c r="AB167" s="328" t="s">
        <v>290</v>
      </c>
      <c r="AC167" s="66"/>
      <c r="AD167" s="333" t="s">
        <v>290</v>
      </c>
      <c r="AE167" s="334" t="s">
        <v>290</v>
      </c>
      <c r="AF167" s="66"/>
      <c r="AG167" s="339" t="s">
        <v>290</v>
      </c>
      <c r="AH167" s="340" t="s">
        <v>290</v>
      </c>
      <c r="AI167" s="66"/>
      <c r="AJ167" s="350" t="s">
        <v>290</v>
      </c>
      <c r="AK167" s="66"/>
      <c r="AL167" s="327" t="s">
        <v>290</v>
      </c>
      <c r="AM167" s="328" t="s">
        <v>290</v>
      </c>
      <c r="AN167" s="66"/>
      <c r="AO167" s="333" t="s">
        <v>290</v>
      </c>
      <c r="AP167" s="334" t="s">
        <v>290</v>
      </c>
      <c r="AQ167" s="66"/>
      <c r="AR167" s="339" t="s">
        <v>290</v>
      </c>
      <c r="AS167" s="340" t="s">
        <v>290</v>
      </c>
      <c r="AT167" s="66"/>
      <c r="AU167" s="350" t="s">
        <v>290</v>
      </c>
      <c r="AV167" s="66"/>
      <c r="AW167" s="327" t="s">
        <v>290</v>
      </c>
      <c r="AX167" s="328" t="s">
        <v>290</v>
      </c>
      <c r="AY167" s="66"/>
      <c r="AZ167" s="333" t="s">
        <v>290</v>
      </c>
      <c r="BA167" s="334" t="s">
        <v>290</v>
      </c>
      <c r="BB167" s="66"/>
      <c r="BC167" s="339" t="s">
        <v>290</v>
      </c>
      <c r="BD167" s="340" t="s">
        <v>290</v>
      </c>
      <c r="BE167" s="66"/>
      <c r="BF167" s="350" t="s">
        <v>290</v>
      </c>
      <c r="BG167" s="66"/>
      <c r="BH167" s="384"/>
      <c r="BI167" s="66"/>
    </row>
    <row r="168" spans="1:61" x14ac:dyDescent="0.25">
      <c r="A168" s="384"/>
      <c r="B168" s="66"/>
      <c r="C168" s="378" t="s">
        <v>290</v>
      </c>
      <c r="D168" s="316" t="s">
        <v>290</v>
      </c>
      <c r="E168" s="356" t="s">
        <v>290</v>
      </c>
      <c r="F168" s="356" t="s">
        <v>290</v>
      </c>
      <c r="G168" s="317" t="s">
        <v>290</v>
      </c>
      <c r="H168" s="136"/>
      <c r="I168" s="321" t="s">
        <v>290</v>
      </c>
      <c r="J168" s="66"/>
      <c r="K168" s="66"/>
      <c r="L168" s="321" t="s">
        <v>290</v>
      </c>
      <c r="M168" s="324" t="s">
        <v>290</v>
      </c>
      <c r="N168" s="317" t="s">
        <v>290</v>
      </c>
      <c r="O168" s="66"/>
      <c r="P168" s="327" t="s">
        <v>290</v>
      </c>
      <c r="Q168" s="328" t="s">
        <v>290</v>
      </c>
      <c r="R168" s="66"/>
      <c r="S168" s="333" t="s">
        <v>290</v>
      </c>
      <c r="T168" s="334" t="s">
        <v>290</v>
      </c>
      <c r="U168" s="66"/>
      <c r="V168" s="339" t="s">
        <v>290</v>
      </c>
      <c r="W168" s="340" t="s">
        <v>290</v>
      </c>
      <c r="X168" s="66"/>
      <c r="Y168" s="350" t="s">
        <v>290</v>
      </c>
      <c r="Z168" s="66"/>
      <c r="AA168" s="327" t="s">
        <v>290</v>
      </c>
      <c r="AB168" s="328" t="s">
        <v>290</v>
      </c>
      <c r="AC168" s="66"/>
      <c r="AD168" s="333" t="s">
        <v>290</v>
      </c>
      <c r="AE168" s="334" t="s">
        <v>290</v>
      </c>
      <c r="AF168" s="66"/>
      <c r="AG168" s="339" t="s">
        <v>290</v>
      </c>
      <c r="AH168" s="340" t="s">
        <v>290</v>
      </c>
      <c r="AI168" s="66"/>
      <c r="AJ168" s="350" t="s">
        <v>290</v>
      </c>
      <c r="AK168" s="66"/>
      <c r="AL168" s="327" t="s">
        <v>290</v>
      </c>
      <c r="AM168" s="328" t="s">
        <v>290</v>
      </c>
      <c r="AN168" s="66"/>
      <c r="AO168" s="333" t="s">
        <v>290</v>
      </c>
      <c r="AP168" s="334" t="s">
        <v>290</v>
      </c>
      <c r="AQ168" s="66"/>
      <c r="AR168" s="339" t="s">
        <v>290</v>
      </c>
      <c r="AS168" s="340" t="s">
        <v>290</v>
      </c>
      <c r="AT168" s="66"/>
      <c r="AU168" s="350" t="s">
        <v>290</v>
      </c>
      <c r="AV168" s="66"/>
      <c r="AW168" s="327" t="s">
        <v>290</v>
      </c>
      <c r="AX168" s="328" t="s">
        <v>290</v>
      </c>
      <c r="AY168" s="66"/>
      <c r="AZ168" s="333" t="s">
        <v>290</v>
      </c>
      <c r="BA168" s="334" t="s">
        <v>290</v>
      </c>
      <c r="BB168" s="66"/>
      <c r="BC168" s="339" t="s">
        <v>290</v>
      </c>
      <c r="BD168" s="340" t="s">
        <v>290</v>
      </c>
      <c r="BE168" s="66"/>
      <c r="BF168" s="350" t="s">
        <v>290</v>
      </c>
      <c r="BG168" s="66"/>
      <c r="BH168" s="384"/>
      <c r="BI168" s="66"/>
    </row>
    <row r="169" spans="1:61" x14ac:dyDescent="0.25">
      <c r="A169" s="384"/>
      <c r="B169" s="66"/>
      <c r="C169" s="378" t="s">
        <v>290</v>
      </c>
      <c r="D169" s="316" t="s">
        <v>290</v>
      </c>
      <c r="E169" s="356" t="s">
        <v>290</v>
      </c>
      <c r="F169" s="356" t="s">
        <v>290</v>
      </c>
      <c r="G169" s="317" t="s">
        <v>290</v>
      </c>
      <c r="H169" s="136"/>
      <c r="I169" s="321" t="s">
        <v>290</v>
      </c>
      <c r="J169" s="66"/>
      <c r="K169" s="66"/>
      <c r="L169" s="321" t="s">
        <v>290</v>
      </c>
      <c r="M169" s="324" t="s">
        <v>290</v>
      </c>
      <c r="N169" s="317" t="s">
        <v>290</v>
      </c>
      <c r="O169" s="66"/>
      <c r="P169" s="327" t="s">
        <v>290</v>
      </c>
      <c r="Q169" s="328" t="s">
        <v>290</v>
      </c>
      <c r="R169" s="66"/>
      <c r="S169" s="333" t="s">
        <v>290</v>
      </c>
      <c r="T169" s="334" t="s">
        <v>290</v>
      </c>
      <c r="U169" s="66"/>
      <c r="V169" s="339" t="s">
        <v>290</v>
      </c>
      <c r="W169" s="340" t="s">
        <v>290</v>
      </c>
      <c r="X169" s="66"/>
      <c r="Y169" s="350" t="s">
        <v>290</v>
      </c>
      <c r="Z169" s="66"/>
      <c r="AA169" s="327" t="s">
        <v>290</v>
      </c>
      <c r="AB169" s="328" t="s">
        <v>290</v>
      </c>
      <c r="AC169" s="66"/>
      <c r="AD169" s="333" t="s">
        <v>290</v>
      </c>
      <c r="AE169" s="334" t="s">
        <v>290</v>
      </c>
      <c r="AF169" s="66"/>
      <c r="AG169" s="339" t="s">
        <v>290</v>
      </c>
      <c r="AH169" s="340" t="s">
        <v>290</v>
      </c>
      <c r="AI169" s="66"/>
      <c r="AJ169" s="350" t="s">
        <v>290</v>
      </c>
      <c r="AK169" s="66"/>
      <c r="AL169" s="327" t="s">
        <v>290</v>
      </c>
      <c r="AM169" s="328" t="s">
        <v>290</v>
      </c>
      <c r="AN169" s="66"/>
      <c r="AO169" s="333" t="s">
        <v>290</v>
      </c>
      <c r="AP169" s="334" t="s">
        <v>290</v>
      </c>
      <c r="AQ169" s="66"/>
      <c r="AR169" s="339" t="s">
        <v>290</v>
      </c>
      <c r="AS169" s="340" t="s">
        <v>290</v>
      </c>
      <c r="AT169" s="66"/>
      <c r="AU169" s="350" t="s">
        <v>290</v>
      </c>
      <c r="AV169" s="66"/>
      <c r="AW169" s="327" t="s">
        <v>290</v>
      </c>
      <c r="AX169" s="328" t="s">
        <v>290</v>
      </c>
      <c r="AY169" s="66"/>
      <c r="AZ169" s="333" t="s">
        <v>290</v>
      </c>
      <c r="BA169" s="334" t="s">
        <v>290</v>
      </c>
      <c r="BB169" s="66"/>
      <c r="BC169" s="339" t="s">
        <v>290</v>
      </c>
      <c r="BD169" s="340" t="s">
        <v>290</v>
      </c>
      <c r="BE169" s="66"/>
      <c r="BF169" s="350" t="s">
        <v>290</v>
      </c>
      <c r="BG169" s="66"/>
      <c r="BH169" s="384"/>
      <c r="BI169" s="66"/>
    </row>
    <row r="170" spans="1:61" x14ac:dyDescent="0.25">
      <c r="A170" s="384"/>
      <c r="B170" s="66"/>
      <c r="C170" s="378" t="s">
        <v>290</v>
      </c>
      <c r="D170" s="316" t="s">
        <v>290</v>
      </c>
      <c r="E170" s="356" t="s">
        <v>290</v>
      </c>
      <c r="F170" s="356" t="s">
        <v>290</v>
      </c>
      <c r="G170" s="317" t="s">
        <v>290</v>
      </c>
      <c r="H170" s="136"/>
      <c r="I170" s="321" t="s">
        <v>290</v>
      </c>
      <c r="J170" s="66"/>
      <c r="K170" s="66"/>
      <c r="L170" s="321" t="s">
        <v>290</v>
      </c>
      <c r="M170" s="324" t="s">
        <v>290</v>
      </c>
      <c r="N170" s="317" t="s">
        <v>290</v>
      </c>
      <c r="O170" s="66"/>
      <c r="P170" s="327" t="s">
        <v>290</v>
      </c>
      <c r="Q170" s="328" t="s">
        <v>290</v>
      </c>
      <c r="R170" s="66"/>
      <c r="S170" s="333" t="s">
        <v>290</v>
      </c>
      <c r="T170" s="334" t="s">
        <v>290</v>
      </c>
      <c r="U170" s="66"/>
      <c r="V170" s="339" t="s">
        <v>290</v>
      </c>
      <c r="W170" s="340" t="s">
        <v>290</v>
      </c>
      <c r="X170" s="66"/>
      <c r="Y170" s="350" t="s">
        <v>290</v>
      </c>
      <c r="Z170" s="66"/>
      <c r="AA170" s="327" t="s">
        <v>290</v>
      </c>
      <c r="AB170" s="328" t="s">
        <v>290</v>
      </c>
      <c r="AC170" s="66"/>
      <c r="AD170" s="333" t="s">
        <v>290</v>
      </c>
      <c r="AE170" s="334" t="s">
        <v>290</v>
      </c>
      <c r="AF170" s="66"/>
      <c r="AG170" s="339" t="s">
        <v>290</v>
      </c>
      <c r="AH170" s="340" t="s">
        <v>290</v>
      </c>
      <c r="AI170" s="66"/>
      <c r="AJ170" s="350" t="s">
        <v>290</v>
      </c>
      <c r="AK170" s="66"/>
      <c r="AL170" s="327" t="s">
        <v>290</v>
      </c>
      <c r="AM170" s="328" t="s">
        <v>290</v>
      </c>
      <c r="AN170" s="66"/>
      <c r="AO170" s="333" t="s">
        <v>290</v>
      </c>
      <c r="AP170" s="334" t="s">
        <v>290</v>
      </c>
      <c r="AQ170" s="66"/>
      <c r="AR170" s="339" t="s">
        <v>290</v>
      </c>
      <c r="AS170" s="340" t="s">
        <v>290</v>
      </c>
      <c r="AT170" s="66"/>
      <c r="AU170" s="350" t="s">
        <v>290</v>
      </c>
      <c r="AV170" s="66"/>
      <c r="AW170" s="327" t="s">
        <v>290</v>
      </c>
      <c r="AX170" s="328" t="s">
        <v>290</v>
      </c>
      <c r="AY170" s="66"/>
      <c r="AZ170" s="333" t="s">
        <v>290</v>
      </c>
      <c r="BA170" s="334" t="s">
        <v>290</v>
      </c>
      <c r="BB170" s="66"/>
      <c r="BC170" s="339" t="s">
        <v>290</v>
      </c>
      <c r="BD170" s="340" t="s">
        <v>290</v>
      </c>
      <c r="BE170" s="66"/>
      <c r="BF170" s="350" t="s">
        <v>290</v>
      </c>
      <c r="BG170" s="66"/>
      <c r="BH170" s="384"/>
      <c r="BI170" s="66"/>
    </row>
    <row r="171" spans="1:61" x14ac:dyDescent="0.25">
      <c r="A171" s="384"/>
      <c r="B171" s="66"/>
      <c r="C171" s="378" t="s">
        <v>290</v>
      </c>
      <c r="D171" s="316" t="s">
        <v>290</v>
      </c>
      <c r="E171" s="356" t="s">
        <v>290</v>
      </c>
      <c r="F171" s="356" t="s">
        <v>290</v>
      </c>
      <c r="G171" s="317" t="s">
        <v>290</v>
      </c>
      <c r="H171" s="136"/>
      <c r="I171" s="321" t="s">
        <v>290</v>
      </c>
      <c r="J171" s="66"/>
      <c r="K171" s="66"/>
      <c r="L171" s="321" t="s">
        <v>290</v>
      </c>
      <c r="M171" s="324" t="s">
        <v>290</v>
      </c>
      <c r="N171" s="317" t="s">
        <v>290</v>
      </c>
      <c r="O171" s="66"/>
      <c r="P171" s="327" t="s">
        <v>290</v>
      </c>
      <c r="Q171" s="328" t="s">
        <v>290</v>
      </c>
      <c r="R171" s="66"/>
      <c r="S171" s="333" t="s">
        <v>290</v>
      </c>
      <c r="T171" s="334" t="s">
        <v>290</v>
      </c>
      <c r="U171" s="66"/>
      <c r="V171" s="339" t="s">
        <v>290</v>
      </c>
      <c r="W171" s="340" t="s">
        <v>290</v>
      </c>
      <c r="X171" s="66"/>
      <c r="Y171" s="350" t="s">
        <v>290</v>
      </c>
      <c r="Z171" s="66"/>
      <c r="AA171" s="327" t="s">
        <v>290</v>
      </c>
      <c r="AB171" s="328" t="s">
        <v>290</v>
      </c>
      <c r="AC171" s="66"/>
      <c r="AD171" s="333" t="s">
        <v>290</v>
      </c>
      <c r="AE171" s="334" t="s">
        <v>290</v>
      </c>
      <c r="AF171" s="66"/>
      <c r="AG171" s="339" t="s">
        <v>290</v>
      </c>
      <c r="AH171" s="340" t="s">
        <v>290</v>
      </c>
      <c r="AI171" s="66"/>
      <c r="AJ171" s="350" t="s">
        <v>290</v>
      </c>
      <c r="AK171" s="66"/>
      <c r="AL171" s="327" t="s">
        <v>290</v>
      </c>
      <c r="AM171" s="328" t="s">
        <v>290</v>
      </c>
      <c r="AN171" s="66"/>
      <c r="AO171" s="333" t="s">
        <v>290</v>
      </c>
      <c r="AP171" s="334" t="s">
        <v>290</v>
      </c>
      <c r="AQ171" s="66"/>
      <c r="AR171" s="339" t="s">
        <v>290</v>
      </c>
      <c r="AS171" s="340" t="s">
        <v>290</v>
      </c>
      <c r="AT171" s="66"/>
      <c r="AU171" s="350" t="s">
        <v>290</v>
      </c>
      <c r="AV171" s="66"/>
      <c r="AW171" s="327" t="s">
        <v>290</v>
      </c>
      <c r="AX171" s="328" t="s">
        <v>290</v>
      </c>
      <c r="AY171" s="66"/>
      <c r="AZ171" s="333" t="s">
        <v>290</v>
      </c>
      <c r="BA171" s="334" t="s">
        <v>290</v>
      </c>
      <c r="BB171" s="66"/>
      <c r="BC171" s="339" t="s">
        <v>290</v>
      </c>
      <c r="BD171" s="340" t="s">
        <v>290</v>
      </c>
      <c r="BE171" s="66"/>
      <c r="BF171" s="350" t="s">
        <v>290</v>
      </c>
      <c r="BG171" s="66"/>
      <c r="BH171" s="384"/>
      <c r="BI171" s="66"/>
    </row>
    <row r="172" spans="1:61" x14ac:dyDescent="0.25">
      <c r="A172" s="384"/>
      <c r="B172" s="66"/>
      <c r="C172" s="378" t="s">
        <v>290</v>
      </c>
      <c r="D172" s="316" t="s">
        <v>290</v>
      </c>
      <c r="E172" s="356" t="s">
        <v>290</v>
      </c>
      <c r="F172" s="356" t="s">
        <v>290</v>
      </c>
      <c r="G172" s="317" t="s">
        <v>290</v>
      </c>
      <c r="H172" s="136"/>
      <c r="I172" s="321" t="s">
        <v>290</v>
      </c>
      <c r="J172" s="66"/>
      <c r="K172" s="66"/>
      <c r="L172" s="321" t="s">
        <v>290</v>
      </c>
      <c r="M172" s="324" t="s">
        <v>290</v>
      </c>
      <c r="N172" s="317" t="s">
        <v>290</v>
      </c>
      <c r="O172" s="66"/>
      <c r="P172" s="327" t="s">
        <v>290</v>
      </c>
      <c r="Q172" s="328" t="s">
        <v>290</v>
      </c>
      <c r="R172" s="66"/>
      <c r="S172" s="333" t="s">
        <v>290</v>
      </c>
      <c r="T172" s="334" t="s">
        <v>290</v>
      </c>
      <c r="U172" s="66"/>
      <c r="V172" s="339" t="s">
        <v>290</v>
      </c>
      <c r="W172" s="340" t="s">
        <v>290</v>
      </c>
      <c r="X172" s="66"/>
      <c r="Y172" s="350" t="s">
        <v>290</v>
      </c>
      <c r="Z172" s="66"/>
      <c r="AA172" s="327" t="s">
        <v>290</v>
      </c>
      <c r="AB172" s="328" t="s">
        <v>290</v>
      </c>
      <c r="AC172" s="66"/>
      <c r="AD172" s="333" t="s">
        <v>290</v>
      </c>
      <c r="AE172" s="334" t="s">
        <v>290</v>
      </c>
      <c r="AF172" s="66"/>
      <c r="AG172" s="339" t="s">
        <v>290</v>
      </c>
      <c r="AH172" s="340" t="s">
        <v>290</v>
      </c>
      <c r="AI172" s="66"/>
      <c r="AJ172" s="350" t="s">
        <v>290</v>
      </c>
      <c r="AK172" s="66"/>
      <c r="AL172" s="327" t="s">
        <v>290</v>
      </c>
      <c r="AM172" s="328" t="s">
        <v>290</v>
      </c>
      <c r="AN172" s="66"/>
      <c r="AO172" s="333" t="s">
        <v>290</v>
      </c>
      <c r="AP172" s="334" t="s">
        <v>290</v>
      </c>
      <c r="AQ172" s="66"/>
      <c r="AR172" s="339" t="s">
        <v>290</v>
      </c>
      <c r="AS172" s="340" t="s">
        <v>290</v>
      </c>
      <c r="AT172" s="66"/>
      <c r="AU172" s="350" t="s">
        <v>290</v>
      </c>
      <c r="AV172" s="66"/>
      <c r="AW172" s="327" t="s">
        <v>290</v>
      </c>
      <c r="AX172" s="328" t="s">
        <v>290</v>
      </c>
      <c r="AY172" s="66"/>
      <c r="AZ172" s="333" t="s">
        <v>290</v>
      </c>
      <c r="BA172" s="334" t="s">
        <v>290</v>
      </c>
      <c r="BB172" s="66"/>
      <c r="BC172" s="339" t="s">
        <v>290</v>
      </c>
      <c r="BD172" s="340" t="s">
        <v>290</v>
      </c>
      <c r="BE172" s="66"/>
      <c r="BF172" s="350" t="s">
        <v>290</v>
      </c>
      <c r="BG172" s="66"/>
      <c r="BH172" s="384"/>
      <c r="BI172" s="66"/>
    </row>
    <row r="173" spans="1:61" x14ac:dyDescent="0.25">
      <c r="A173" s="384"/>
      <c r="B173" s="66"/>
      <c r="C173" s="378" t="s">
        <v>290</v>
      </c>
      <c r="D173" s="316" t="s">
        <v>290</v>
      </c>
      <c r="E173" s="356" t="s">
        <v>290</v>
      </c>
      <c r="F173" s="356" t="s">
        <v>290</v>
      </c>
      <c r="G173" s="317" t="s">
        <v>290</v>
      </c>
      <c r="H173" s="136"/>
      <c r="I173" s="321" t="s">
        <v>290</v>
      </c>
      <c r="J173" s="66"/>
      <c r="K173" s="66"/>
      <c r="L173" s="321" t="s">
        <v>290</v>
      </c>
      <c r="M173" s="324" t="s">
        <v>290</v>
      </c>
      <c r="N173" s="317" t="s">
        <v>290</v>
      </c>
      <c r="O173" s="66"/>
      <c r="P173" s="327" t="s">
        <v>290</v>
      </c>
      <c r="Q173" s="328" t="s">
        <v>290</v>
      </c>
      <c r="R173" s="66"/>
      <c r="S173" s="333" t="s">
        <v>290</v>
      </c>
      <c r="T173" s="334" t="s">
        <v>290</v>
      </c>
      <c r="U173" s="66"/>
      <c r="V173" s="339" t="s">
        <v>290</v>
      </c>
      <c r="W173" s="340" t="s">
        <v>290</v>
      </c>
      <c r="X173" s="66"/>
      <c r="Y173" s="350" t="s">
        <v>290</v>
      </c>
      <c r="Z173" s="66"/>
      <c r="AA173" s="327" t="s">
        <v>290</v>
      </c>
      <c r="AB173" s="328" t="s">
        <v>290</v>
      </c>
      <c r="AC173" s="66"/>
      <c r="AD173" s="333" t="s">
        <v>290</v>
      </c>
      <c r="AE173" s="334" t="s">
        <v>290</v>
      </c>
      <c r="AF173" s="66"/>
      <c r="AG173" s="339" t="s">
        <v>290</v>
      </c>
      <c r="AH173" s="340" t="s">
        <v>290</v>
      </c>
      <c r="AI173" s="66"/>
      <c r="AJ173" s="350" t="s">
        <v>290</v>
      </c>
      <c r="AK173" s="66"/>
      <c r="AL173" s="327" t="s">
        <v>290</v>
      </c>
      <c r="AM173" s="328" t="s">
        <v>290</v>
      </c>
      <c r="AN173" s="66"/>
      <c r="AO173" s="333" t="s">
        <v>290</v>
      </c>
      <c r="AP173" s="334" t="s">
        <v>290</v>
      </c>
      <c r="AQ173" s="66"/>
      <c r="AR173" s="339" t="s">
        <v>290</v>
      </c>
      <c r="AS173" s="340" t="s">
        <v>290</v>
      </c>
      <c r="AT173" s="66"/>
      <c r="AU173" s="350" t="s">
        <v>290</v>
      </c>
      <c r="AV173" s="66"/>
      <c r="AW173" s="327" t="s">
        <v>290</v>
      </c>
      <c r="AX173" s="328" t="s">
        <v>290</v>
      </c>
      <c r="AY173" s="66"/>
      <c r="AZ173" s="333" t="s">
        <v>290</v>
      </c>
      <c r="BA173" s="334" t="s">
        <v>290</v>
      </c>
      <c r="BB173" s="66"/>
      <c r="BC173" s="339" t="s">
        <v>290</v>
      </c>
      <c r="BD173" s="340" t="s">
        <v>290</v>
      </c>
      <c r="BE173" s="66"/>
      <c r="BF173" s="350" t="s">
        <v>290</v>
      </c>
      <c r="BG173" s="66"/>
      <c r="BH173" s="384"/>
      <c r="BI173" s="66"/>
    </row>
    <row r="174" spans="1:61" x14ac:dyDescent="0.25">
      <c r="A174" s="384"/>
      <c r="B174" s="66"/>
      <c r="C174" s="378" t="s">
        <v>290</v>
      </c>
      <c r="D174" s="316" t="s">
        <v>290</v>
      </c>
      <c r="E174" s="356" t="s">
        <v>290</v>
      </c>
      <c r="F174" s="356" t="s">
        <v>290</v>
      </c>
      <c r="G174" s="317" t="s">
        <v>290</v>
      </c>
      <c r="H174" s="136"/>
      <c r="I174" s="321" t="s">
        <v>290</v>
      </c>
      <c r="J174" s="66"/>
      <c r="K174" s="66"/>
      <c r="L174" s="321" t="s">
        <v>290</v>
      </c>
      <c r="M174" s="324" t="s">
        <v>290</v>
      </c>
      <c r="N174" s="317" t="s">
        <v>290</v>
      </c>
      <c r="O174" s="66"/>
      <c r="P174" s="327" t="s">
        <v>290</v>
      </c>
      <c r="Q174" s="328" t="s">
        <v>290</v>
      </c>
      <c r="R174" s="66"/>
      <c r="S174" s="333" t="s">
        <v>290</v>
      </c>
      <c r="T174" s="334" t="s">
        <v>290</v>
      </c>
      <c r="U174" s="66"/>
      <c r="V174" s="339" t="s">
        <v>290</v>
      </c>
      <c r="W174" s="340" t="s">
        <v>290</v>
      </c>
      <c r="X174" s="66"/>
      <c r="Y174" s="350" t="s">
        <v>290</v>
      </c>
      <c r="Z174" s="66"/>
      <c r="AA174" s="327" t="s">
        <v>290</v>
      </c>
      <c r="AB174" s="328" t="s">
        <v>290</v>
      </c>
      <c r="AC174" s="66"/>
      <c r="AD174" s="333" t="s">
        <v>290</v>
      </c>
      <c r="AE174" s="334" t="s">
        <v>290</v>
      </c>
      <c r="AF174" s="66"/>
      <c r="AG174" s="339" t="s">
        <v>290</v>
      </c>
      <c r="AH174" s="340" t="s">
        <v>290</v>
      </c>
      <c r="AI174" s="66"/>
      <c r="AJ174" s="350" t="s">
        <v>290</v>
      </c>
      <c r="AK174" s="66"/>
      <c r="AL174" s="327" t="s">
        <v>290</v>
      </c>
      <c r="AM174" s="328" t="s">
        <v>290</v>
      </c>
      <c r="AN174" s="66"/>
      <c r="AO174" s="333" t="s">
        <v>290</v>
      </c>
      <c r="AP174" s="334" t="s">
        <v>290</v>
      </c>
      <c r="AQ174" s="66"/>
      <c r="AR174" s="339" t="s">
        <v>290</v>
      </c>
      <c r="AS174" s="340" t="s">
        <v>290</v>
      </c>
      <c r="AT174" s="66"/>
      <c r="AU174" s="350" t="s">
        <v>290</v>
      </c>
      <c r="AV174" s="66"/>
      <c r="AW174" s="327" t="s">
        <v>290</v>
      </c>
      <c r="AX174" s="328" t="s">
        <v>290</v>
      </c>
      <c r="AY174" s="66"/>
      <c r="AZ174" s="333" t="s">
        <v>290</v>
      </c>
      <c r="BA174" s="334" t="s">
        <v>290</v>
      </c>
      <c r="BB174" s="66"/>
      <c r="BC174" s="339" t="s">
        <v>290</v>
      </c>
      <c r="BD174" s="340" t="s">
        <v>290</v>
      </c>
      <c r="BE174" s="66"/>
      <c r="BF174" s="350" t="s">
        <v>290</v>
      </c>
      <c r="BG174" s="66"/>
      <c r="BH174" s="384"/>
      <c r="BI174" s="66"/>
    </row>
    <row r="175" spans="1:61" x14ac:dyDescent="0.25">
      <c r="A175" s="384"/>
      <c r="B175" s="66"/>
      <c r="C175" s="378" t="s">
        <v>290</v>
      </c>
      <c r="D175" s="316" t="s">
        <v>290</v>
      </c>
      <c r="E175" s="356" t="s">
        <v>290</v>
      </c>
      <c r="F175" s="356" t="s">
        <v>290</v>
      </c>
      <c r="G175" s="317" t="s">
        <v>290</v>
      </c>
      <c r="H175" s="136"/>
      <c r="I175" s="321" t="s">
        <v>290</v>
      </c>
      <c r="J175" s="66"/>
      <c r="K175" s="66"/>
      <c r="L175" s="321" t="s">
        <v>290</v>
      </c>
      <c r="M175" s="324" t="s">
        <v>290</v>
      </c>
      <c r="N175" s="317" t="s">
        <v>290</v>
      </c>
      <c r="O175" s="66"/>
      <c r="P175" s="327" t="s">
        <v>290</v>
      </c>
      <c r="Q175" s="328" t="s">
        <v>290</v>
      </c>
      <c r="R175" s="66"/>
      <c r="S175" s="333" t="s">
        <v>290</v>
      </c>
      <c r="T175" s="334" t="s">
        <v>290</v>
      </c>
      <c r="U175" s="66"/>
      <c r="V175" s="339" t="s">
        <v>290</v>
      </c>
      <c r="W175" s="340" t="s">
        <v>290</v>
      </c>
      <c r="X175" s="66"/>
      <c r="Y175" s="350" t="s">
        <v>290</v>
      </c>
      <c r="Z175" s="66"/>
      <c r="AA175" s="327" t="s">
        <v>290</v>
      </c>
      <c r="AB175" s="328" t="s">
        <v>290</v>
      </c>
      <c r="AC175" s="66"/>
      <c r="AD175" s="333" t="s">
        <v>290</v>
      </c>
      <c r="AE175" s="334" t="s">
        <v>290</v>
      </c>
      <c r="AF175" s="66"/>
      <c r="AG175" s="339" t="s">
        <v>290</v>
      </c>
      <c r="AH175" s="340" t="s">
        <v>290</v>
      </c>
      <c r="AI175" s="66"/>
      <c r="AJ175" s="350" t="s">
        <v>290</v>
      </c>
      <c r="AK175" s="66"/>
      <c r="AL175" s="327" t="s">
        <v>290</v>
      </c>
      <c r="AM175" s="328" t="s">
        <v>290</v>
      </c>
      <c r="AN175" s="66"/>
      <c r="AO175" s="333" t="s">
        <v>290</v>
      </c>
      <c r="AP175" s="334" t="s">
        <v>290</v>
      </c>
      <c r="AQ175" s="66"/>
      <c r="AR175" s="339" t="s">
        <v>290</v>
      </c>
      <c r="AS175" s="340" t="s">
        <v>290</v>
      </c>
      <c r="AT175" s="66"/>
      <c r="AU175" s="350" t="s">
        <v>290</v>
      </c>
      <c r="AV175" s="66"/>
      <c r="AW175" s="327" t="s">
        <v>290</v>
      </c>
      <c r="AX175" s="328" t="s">
        <v>290</v>
      </c>
      <c r="AY175" s="66"/>
      <c r="AZ175" s="333" t="s">
        <v>290</v>
      </c>
      <c r="BA175" s="334" t="s">
        <v>290</v>
      </c>
      <c r="BB175" s="66"/>
      <c r="BC175" s="339" t="s">
        <v>290</v>
      </c>
      <c r="BD175" s="340" t="s">
        <v>290</v>
      </c>
      <c r="BE175" s="66"/>
      <c r="BF175" s="350" t="s">
        <v>290</v>
      </c>
      <c r="BG175" s="66"/>
      <c r="BH175" s="384"/>
      <c r="BI175" s="66"/>
    </row>
    <row r="176" spans="1:61" x14ac:dyDescent="0.25">
      <c r="A176" s="384"/>
      <c r="B176" s="66"/>
      <c r="C176" s="378" t="s">
        <v>290</v>
      </c>
      <c r="D176" s="316" t="s">
        <v>290</v>
      </c>
      <c r="E176" s="356" t="s">
        <v>290</v>
      </c>
      <c r="F176" s="356" t="s">
        <v>290</v>
      </c>
      <c r="G176" s="317" t="s">
        <v>290</v>
      </c>
      <c r="H176" s="136"/>
      <c r="I176" s="321" t="s">
        <v>290</v>
      </c>
      <c r="J176" s="66"/>
      <c r="K176" s="66"/>
      <c r="L176" s="321" t="s">
        <v>290</v>
      </c>
      <c r="M176" s="324" t="s">
        <v>290</v>
      </c>
      <c r="N176" s="317" t="s">
        <v>290</v>
      </c>
      <c r="O176" s="66"/>
      <c r="P176" s="327" t="s">
        <v>290</v>
      </c>
      <c r="Q176" s="328" t="s">
        <v>290</v>
      </c>
      <c r="R176" s="66"/>
      <c r="S176" s="333" t="s">
        <v>290</v>
      </c>
      <c r="T176" s="334" t="s">
        <v>290</v>
      </c>
      <c r="U176" s="66"/>
      <c r="V176" s="339" t="s">
        <v>290</v>
      </c>
      <c r="W176" s="340" t="s">
        <v>290</v>
      </c>
      <c r="X176" s="66"/>
      <c r="Y176" s="350" t="s">
        <v>290</v>
      </c>
      <c r="Z176" s="66"/>
      <c r="AA176" s="327" t="s">
        <v>290</v>
      </c>
      <c r="AB176" s="328" t="s">
        <v>290</v>
      </c>
      <c r="AC176" s="66"/>
      <c r="AD176" s="333" t="s">
        <v>290</v>
      </c>
      <c r="AE176" s="334" t="s">
        <v>290</v>
      </c>
      <c r="AF176" s="66"/>
      <c r="AG176" s="339" t="s">
        <v>290</v>
      </c>
      <c r="AH176" s="340" t="s">
        <v>290</v>
      </c>
      <c r="AI176" s="66"/>
      <c r="AJ176" s="350" t="s">
        <v>290</v>
      </c>
      <c r="AK176" s="66"/>
      <c r="AL176" s="327" t="s">
        <v>290</v>
      </c>
      <c r="AM176" s="328" t="s">
        <v>290</v>
      </c>
      <c r="AN176" s="66"/>
      <c r="AO176" s="333" t="s">
        <v>290</v>
      </c>
      <c r="AP176" s="334" t="s">
        <v>290</v>
      </c>
      <c r="AQ176" s="66"/>
      <c r="AR176" s="339" t="s">
        <v>290</v>
      </c>
      <c r="AS176" s="340" t="s">
        <v>290</v>
      </c>
      <c r="AT176" s="66"/>
      <c r="AU176" s="350" t="s">
        <v>290</v>
      </c>
      <c r="AV176" s="66"/>
      <c r="AW176" s="327" t="s">
        <v>290</v>
      </c>
      <c r="AX176" s="328" t="s">
        <v>290</v>
      </c>
      <c r="AY176" s="66"/>
      <c r="AZ176" s="333" t="s">
        <v>290</v>
      </c>
      <c r="BA176" s="334" t="s">
        <v>290</v>
      </c>
      <c r="BB176" s="66"/>
      <c r="BC176" s="339" t="s">
        <v>290</v>
      </c>
      <c r="BD176" s="340" t="s">
        <v>290</v>
      </c>
      <c r="BE176" s="66"/>
      <c r="BF176" s="350" t="s">
        <v>290</v>
      </c>
      <c r="BG176" s="66"/>
      <c r="BH176" s="384"/>
      <c r="BI176" s="66"/>
    </row>
    <row r="177" spans="1:61" x14ac:dyDescent="0.25">
      <c r="A177" s="384"/>
      <c r="B177" s="66"/>
      <c r="C177" s="378" t="s">
        <v>290</v>
      </c>
      <c r="D177" s="316" t="s">
        <v>290</v>
      </c>
      <c r="E177" s="356" t="s">
        <v>290</v>
      </c>
      <c r="F177" s="356" t="s">
        <v>290</v>
      </c>
      <c r="G177" s="317" t="s">
        <v>290</v>
      </c>
      <c r="H177" s="136"/>
      <c r="I177" s="321" t="s">
        <v>290</v>
      </c>
      <c r="J177" s="66"/>
      <c r="K177" s="66"/>
      <c r="L177" s="321" t="s">
        <v>290</v>
      </c>
      <c r="M177" s="324" t="s">
        <v>290</v>
      </c>
      <c r="N177" s="317" t="s">
        <v>290</v>
      </c>
      <c r="O177" s="66"/>
      <c r="P177" s="327" t="s">
        <v>290</v>
      </c>
      <c r="Q177" s="328" t="s">
        <v>290</v>
      </c>
      <c r="R177" s="66"/>
      <c r="S177" s="333" t="s">
        <v>290</v>
      </c>
      <c r="T177" s="334" t="s">
        <v>290</v>
      </c>
      <c r="U177" s="66"/>
      <c r="V177" s="339" t="s">
        <v>290</v>
      </c>
      <c r="W177" s="340" t="s">
        <v>290</v>
      </c>
      <c r="X177" s="66"/>
      <c r="Y177" s="350" t="s">
        <v>290</v>
      </c>
      <c r="Z177" s="66"/>
      <c r="AA177" s="327" t="s">
        <v>290</v>
      </c>
      <c r="AB177" s="328" t="s">
        <v>290</v>
      </c>
      <c r="AC177" s="66"/>
      <c r="AD177" s="333" t="s">
        <v>290</v>
      </c>
      <c r="AE177" s="334" t="s">
        <v>290</v>
      </c>
      <c r="AF177" s="66"/>
      <c r="AG177" s="339" t="s">
        <v>290</v>
      </c>
      <c r="AH177" s="340" t="s">
        <v>290</v>
      </c>
      <c r="AI177" s="66"/>
      <c r="AJ177" s="350" t="s">
        <v>290</v>
      </c>
      <c r="AK177" s="66"/>
      <c r="AL177" s="327" t="s">
        <v>290</v>
      </c>
      <c r="AM177" s="328" t="s">
        <v>290</v>
      </c>
      <c r="AN177" s="66"/>
      <c r="AO177" s="333" t="s">
        <v>290</v>
      </c>
      <c r="AP177" s="334" t="s">
        <v>290</v>
      </c>
      <c r="AQ177" s="66"/>
      <c r="AR177" s="339" t="s">
        <v>290</v>
      </c>
      <c r="AS177" s="340" t="s">
        <v>290</v>
      </c>
      <c r="AT177" s="66"/>
      <c r="AU177" s="350" t="s">
        <v>290</v>
      </c>
      <c r="AV177" s="66"/>
      <c r="AW177" s="327" t="s">
        <v>290</v>
      </c>
      <c r="AX177" s="328" t="s">
        <v>290</v>
      </c>
      <c r="AY177" s="66"/>
      <c r="AZ177" s="333" t="s">
        <v>290</v>
      </c>
      <c r="BA177" s="334" t="s">
        <v>290</v>
      </c>
      <c r="BB177" s="66"/>
      <c r="BC177" s="339" t="s">
        <v>290</v>
      </c>
      <c r="BD177" s="340" t="s">
        <v>290</v>
      </c>
      <c r="BE177" s="66"/>
      <c r="BF177" s="350" t="s">
        <v>290</v>
      </c>
      <c r="BG177" s="66"/>
      <c r="BH177" s="384"/>
      <c r="BI177" s="66"/>
    </row>
    <row r="178" spans="1:61" x14ac:dyDescent="0.25">
      <c r="A178" s="384"/>
      <c r="B178" s="66"/>
      <c r="C178" s="378" t="s">
        <v>290</v>
      </c>
      <c r="D178" s="316" t="s">
        <v>290</v>
      </c>
      <c r="E178" s="356" t="s">
        <v>290</v>
      </c>
      <c r="F178" s="356" t="s">
        <v>290</v>
      </c>
      <c r="G178" s="317" t="s">
        <v>290</v>
      </c>
      <c r="H178" s="136"/>
      <c r="I178" s="321" t="s">
        <v>290</v>
      </c>
      <c r="J178" s="66"/>
      <c r="K178" s="66"/>
      <c r="L178" s="321" t="s">
        <v>290</v>
      </c>
      <c r="M178" s="324" t="s">
        <v>290</v>
      </c>
      <c r="N178" s="317" t="s">
        <v>290</v>
      </c>
      <c r="O178" s="66"/>
      <c r="P178" s="327" t="s">
        <v>290</v>
      </c>
      <c r="Q178" s="328" t="s">
        <v>290</v>
      </c>
      <c r="R178" s="66"/>
      <c r="S178" s="333" t="s">
        <v>290</v>
      </c>
      <c r="T178" s="334" t="s">
        <v>290</v>
      </c>
      <c r="U178" s="66"/>
      <c r="V178" s="339" t="s">
        <v>290</v>
      </c>
      <c r="W178" s="340" t="s">
        <v>290</v>
      </c>
      <c r="X178" s="66"/>
      <c r="Y178" s="350" t="s">
        <v>290</v>
      </c>
      <c r="Z178" s="66"/>
      <c r="AA178" s="327" t="s">
        <v>290</v>
      </c>
      <c r="AB178" s="328" t="s">
        <v>290</v>
      </c>
      <c r="AC178" s="66"/>
      <c r="AD178" s="333" t="s">
        <v>290</v>
      </c>
      <c r="AE178" s="334" t="s">
        <v>290</v>
      </c>
      <c r="AF178" s="66"/>
      <c r="AG178" s="339" t="s">
        <v>290</v>
      </c>
      <c r="AH178" s="340" t="s">
        <v>290</v>
      </c>
      <c r="AI178" s="66"/>
      <c r="AJ178" s="350" t="s">
        <v>290</v>
      </c>
      <c r="AK178" s="66"/>
      <c r="AL178" s="327" t="s">
        <v>290</v>
      </c>
      <c r="AM178" s="328" t="s">
        <v>290</v>
      </c>
      <c r="AN178" s="66"/>
      <c r="AO178" s="333" t="s">
        <v>290</v>
      </c>
      <c r="AP178" s="334" t="s">
        <v>290</v>
      </c>
      <c r="AQ178" s="66"/>
      <c r="AR178" s="339" t="s">
        <v>290</v>
      </c>
      <c r="AS178" s="340" t="s">
        <v>290</v>
      </c>
      <c r="AT178" s="66"/>
      <c r="AU178" s="350" t="s">
        <v>290</v>
      </c>
      <c r="AV178" s="66"/>
      <c r="AW178" s="327" t="s">
        <v>290</v>
      </c>
      <c r="AX178" s="328" t="s">
        <v>290</v>
      </c>
      <c r="AY178" s="66"/>
      <c r="AZ178" s="333" t="s">
        <v>290</v>
      </c>
      <c r="BA178" s="334" t="s">
        <v>290</v>
      </c>
      <c r="BB178" s="66"/>
      <c r="BC178" s="339" t="s">
        <v>290</v>
      </c>
      <c r="BD178" s="340" t="s">
        <v>290</v>
      </c>
      <c r="BE178" s="66"/>
      <c r="BF178" s="350" t="s">
        <v>290</v>
      </c>
      <c r="BG178" s="66"/>
      <c r="BH178" s="384"/>
      <c r="BI178" s="66"/>
    </row>
    <row r="179" spans="1:61" x14ac:dyDescent="0.25">
      <c r="A179" s="384"/>
      <c r="B179" s="66"/>
      <c r="C179" s="378" t="s">
        <v>290</v>
      </c>
      <c r="D179" s="316" t="s">
        <v>290</v>
      </c>
      <c r="E179" s="356" t="s">
        <v>290</v>
      </c>
      <c r="F179" s="356" t="s">
        <v>290</v>
      </c>
      <c r="G179" s="317" t="s">
        <v>290</v>
      </c>
      <c r="H179" s="136"/>
      <c r="I179" s="321" t="s">
        <v>290</v>
      </c>
      <c r="J179" s="66"/>
      <c r="K179" s="66"/>
      <c r="L179" s="321" t="s">
        <v>290</v>
      </c>
      <c r="M179" s="324" t="s">
        <v>290</v>
      </c>
      <c r="N179" s="317" t="s">
        <v>290</v>
      </c>
      <c r="O179" s="66"/>
      <c r="P179" s="327" t="s">
        <v>290</v>
      </c>
      <c r="Q179" s="328" t="s">
        <v>290</v>
      </c>
      <c r="R179" s="66"/>
      <c r="S179" s="333" t="s">
        <v>290</v>
      </c>
      <c r="T179" s="334" t="s">
        <v>290</v>
      </c>
      <c r="U179" s="66"/>
      <c r="V179" s="339" t="s">
        <v>290</v>
      </c>
      <c r="W179" s="340" t="s">
        <v>290</v>
      </c>
      <c r="X179" s="66"/>
      <c r="Y179" s="350" t="s">
        <v>290</v>
      </c>
      <c r="Z179" s="66"/>
      <c r="AA179" s="327" t="s">
        <v>290</v>
      </c>
      <c r="AB179" s="328" t="s">
        <v>290</v>
      </c>
      <c r="AC179" s="66"/>
      <c r="AD179" s="333" t="s">
        <v>290</v>
      </c>
      <c r="AE179" s="334" t="s">
        <v>290</v>
      </c>
      <c r="AF179" s="66"/>
      <c r="AG179" s="339" t="s">
        <v>290</v>
      </c>
      <c r="AH179" s="340" t="s">
        <v>290</v>
      </c>
      <c r="AI179" s="66"/>
      <c r="AJ179" s="350" t="s">
        <v>290</v>
      </c>
      <c r="AK179" s="66"/>
      <c r="AL179" s="327" t="s">
        <v>290</v>
      </c>
      <c r="AM179" s="328" t="s">
        <v>290</v>
      </c>
      <c r="AN179" s="66"/>
      <c r="AO179" s="333" t="s">
        <v>290</v>
      </c>
      <c r="AP179" s="334" t="s">
        <v>290</v>
      </c>
      <c r="AQ179" s="66"/>
      <c r="AR179" s="339" t="s">
        <v>290</v>
      </c>
      <c r="AS179" s="340" t="s">
        <v>290</v>
      </c>
      <c r="AT179" s="66"/>
      <c r="AU179" s="350" t="s">
        <v>290</v>
      </c>
      <c r="AV179" s="66"/>
      <c r="AW179" s="327" t="s">
        <v>290</v>
      </c>
      <c r="AX179" s="328" t="s">
        <v>290</v>
      </c>
      <c r="AY179" s="66"/>
      <c r="AZ179" s="333" t="s">
        <v>290</v>
      </c>
      <c r="BA179" s="334" t="s">
        <v>290</v>
      </c>
      <c r="BB179" s="66"/>
      <c r="BC179" s="339" t="s">
        <v>290</v>
      </c>
      <c r="BD179" s="340" t="s">
        <v>290</v>
      </c>
      <c r="BE179" s="66"/>
      <c r="BF179" s="350" t="s">
        <v>290</v>
      </c>
      <c r="BG179" s="66"/>
      <c r="BH179" s="384"/>
      <c r="BI179" s="66"/>
    </row>
    <row r="180" spans="1:61" x14ac:dyDescent="0.25">
      <c r="A180" s="384"/>
      <c r="B180" s="66"/>
      <c r="C180" s="378" t="s">
        <v>290</v>
      </c>
      <c r="D180" s="316" t="s">
        <v>290</v>
      </c>
      <c r="E180" s="356" t="s">
        <v>290</v>
      </c>
      <c r="F180" s="356" t="s">
        <v>290</v>
      </c>
      <c r="G180" s="317" t="s">
        <v>290</v>
      </c>
      <c r="H180" s="136"/>
      <c r="I180" s="321" t="s">
        <v>290</v>
      </c>
      <c r="J180" s="66"/>
      <c r="K180" s="66"/>
      <c r="L180" s="321" t="s">
        <v>290</v>
      </c>
      <c r="M180" s="324" t="s">
        <v>290</v>
      </c>
      <c r="N180" s="317" t="s">
        <v>290</v>
      </c>
      <c r="O180" s="66"/>
      <c r="P180" s="327" t="s">
        <v>290</v>
      </c>
      <c r="Q180" s="328" t="s">
        <v>290</v>
      </c>
      <c r="R180" s="66"/>
      <c r="S180" s="333" t="s">
        <v>290</v>
      </c>
      <c r="T180" s="334" t="s">
        <v>290</v>
      </c>
      <c r="U180" s="66"/>
      <c r="V180" s="339" t="s">
        <v>290</v>
      </c>
      <c r="W180" s="340" t="s">
        <v>290</v>
      </c>
      <c r="X180" s="66"/>
      <c r="Y180" s="350" t="s">
        <v>290</v>
      </c>
      <c r="Z180" s="66"/>
      <c r="AA180" s="327" t="s">
        <v>290</v>
      </c>
      <c r="AB180" s="328" t="s">
        <v>290</v>
      </c>
      <c r="AC180" s="66"/>
      <c r="AD180" s="333" t="s">
        <v>290</v>
      </c>
      <c r="AE180" s="334" t="s">
        <v>290</v>
      </c>
      <c r="AF180" s="66"/>
      <c r="AG180" s="339" t="s">
        <v>290</v>
      </c>
      <c r="AH180" s="340" t="s">
        <v>290</v>
      </c>
      <c r="AI180" s="66"/>
      <c r="AJ180" s="350" t="s">
        <v>290</v>
      </c>
      <c r="AK180" s="66"/>
      <c r="AL180" s="327" t="s">
        <v>290</v>
      </c>
      <c r="AM180" s="328" t="s">
        <v>290</v>
      </c>
      <c r="AN180" s="66"/>
      <c r="AO180" s="333" t="s">
        <v>290</v>
      </c>
      <c r="AP180" s="334" t="s">
        <v>290</v>
      </c>
      <c r="AQ180" s="66"/>
      <c r="AR180" s="339" t="s">
        <v>290</v>
      </c>
      <c r="AS180" s="340" t="s">
        <v>290</v>
      </c>
      <c r="AT180" s="66"/>
      <c r="AU180" s="350" t="s">
        <v>290</v>
      </c>
      <c r="AV180" s="66"/>
      <c r="AW180" s="327" t="s">
        <v>290</v>
      </c>
      <c r="AX180" s="328" t="s">
        <v>290</v>
      </c>
      <c r="AY180" s="66"/>
      <c r="AZ180" s="333" t="s">
        <v>290</v>
      </c>
      <c r="BA180" s="334" t="s">
        <v>290</v>
      </c>
      <c r="BB180" s="66"/>
      <c r="BC180" s="339" t="s">
        <v>290</v>
      </c>
      <c r="BD180" s="340" t="s">
        <v>290</v>
      </c>
      <c r="BE180" s="66"/>
      <c r="BF180" s="350" t="s">
        <v>290</v>
      </c>
      <c r="BG180" s="66"/>
      <c r="BH180" s="384"/>
      <c r="BI180" s="66"/>
    </row>
    <row r="181" spans="1:61" x14ac:dyDescent="0.25">
      <c r="A181" s="384"/>
      <c r="B181" s="66"/>
      <c r="C181" s="378" t="s">
        <v>290</v>
      </c>
      <c r="D181" s="316" t="s">
        <v>290</v>
      </c>
      <c r="E181" s="356" t="s">
        <v>290</v>
      </c>
      <c r="F181" s="356" t="s">
        <v>290</v>
      </c>
      <c r="G181" s="317" t="s">
        <v>290</v>
      </c>
      <c r="H181" s="136"/>
      <c r="I181" s="321" t="s">
        <v>290</v>
      </c>
      <c r="J181" s="66"/>
      <c r="K181" s="66"/>
      <c r="L181" s="321" t="s">
        <v>290</v>
      </c>
      <c r="M181" s="324" t="s">
        <v>290</v>
      </c>
      <c r="N181" s="317" t="s">
        <v>290</v>
      </c>
      <c r="O181" s="66"/>
      <c r="P181" s="327" t="s">
        <v>290</v>
      </c>
      <c r="Q181" s="328" t="s">
        <v>290</v>
      </c>
      <c r="R181" s="66"/>
      <c r="S181" s="333" t="s">
        <v>290</v>
      </c>
      <c r="T181" s="334" t="s">
        <v>290</v>
      </c>
      <c r="U181" s="66"/>
      <c r="V181" s="339" t="s">
        <v>290</v>
      </c>
      <c r="W181" s="340" t="s">
        <v>290</v>
      </c>
      <c r="X181" s="66"/>
      <c r="Y181" s="350" t="s">
        <v>290</v>
      </c>
      <c r="Z181" s="66"/>
      <c r="AA181" s="327" t="s">
        <v>290</v>
      </c>
      <c r="AB181" s="328" t="s">
        <v>290</v>
      </c>
      <c r="AC181" s="66"/>
      <c r="AD181" s="333" t="s">
        <v>290</v>
      </c>
      <c r="AE181" s="334" t="s">
        <v>290</v>
      </c>
      <c r="AF181" s="66"/>
      <c r="AG181" s="339" t="s">
        <v>290</v>
      </c>
      <c r="AH181" s="340" t="s">
        <v>290</v>
      </c>
      <c r="AI181" s="66"/>
      <c r="AJ181" s="350" t="s">
        <v>290</v>
      </c>
      <c r="AK181" s="66"/>
      <c r="AL181" s="327" t="s">
        <v>290</v>
      </c>
      <c r="AM181" s="328" t="s">
        <v>290</v>
      </c>
      <c r="AN181" s="66"/>
      <c r="AO181" s="333" t="s">
        <v>290</v>
      </c>
      <c r="AP181" s="334" t="s">
        <v>290</v>
      </c>
      <c r="AQ181" s="66"/>
      <c r="AR181" s="339" t="s">
        <v>290</v>
      </c>
      <c r="AS181" s="340" t="s">
        <v>290</v>
      </c>
      <c r="AT181" s="66"/>
      <c r="AU181" s="350" t="s">
        <v>290</v>
      </c>
      <c r="AV181" s="66"/>
      <c r="AW181" s="327" t="s">
        <v>290</v>
      </c>
      <c r="AX181" s="328" t="s">
        <v>290</v>
      </c>
      <c r="AY181" s="66"/>
      <c r="AZ181" s="333" t="s">
        <v>290</v>
      </c>
      <c r="BA181" s="334" t="s">
        <v>290</v>
      </c>
      <c r="BB181" s="66"/>
      <c r="BC181" s="339" t="s">
        <v>290</v>
      </c>
      <c r="BD181" s="340" t="s">
        <v>290</v>
      </c>
      <c r="BE181" s="66"/>
      <c r="BF181" s="350" t="s">
        <v>290</v>
      </c>
      <c r="BG181" s="66"/>
      <c r="BH181" s="384"/>
      <c r="BI181" s="66"/>
    </row>
    <row r="182" spans="1:61" x14ac:dyDescent="0.25">
      <c r="A182" s="384"/>
      <c r="B182" s="66"/>
      <c r="C182" s="378" t="s">
        <v>290</v>
      </c>
      <c r="D182" s="316" t="s">
        <v>290</v>
      </c>
      <c r="E182" s="356" t="s">
        <v>290</v>
      </c>
      <c r="F182" s="356" t="s">
        <v>290</v>
      </c>
      <c r="G182" s="317" t="s">
        <v>290</v>
      </c>
      <c r="H182" s="136"/>
      <c r="I182" s="321" t="s">
        <v>290</v>
      </c>
      <c r="J182" s="66"/>
      <c r="K182" s="66"/>
      <c r="L182" s="321" t="s">
        <v>290</v>
      </c>
      <c r="M182" s="324" t="s">
        <v>290</v>
      </c>
      <c r="N182" s="317" t="s">
        <v>290</v>
      </c>
      <c r="O182" s="66"/>
      <c r="P182" s="327" t="s">
        <v>290</v>
      </c>
      <c r="Q182" s="328" t="s">
        <v>290</v>
      </c>
      <c r="R182" s="66"/>
      <c r="S182" s="333" t="s">
        <v>290</v>
      </c>
      <c r="T182" s="334" t="s">
        <v>290</v>
      </c>
      <c r="U182" s="66"/>
      <c r="V182" s="339" t="s">
        <v>290</v>
      </c>
      <c r="W182" s="340" t="s">
        <v>290</v>
      </c>
      <c r="X182" s="66"/>
      <c r="Y182" s="350" t="s">
        <v>290</v>
      </c>
      <c r="Z182" s="66"/>
      <c r="AA182" s="327" t="s">
        <v>290</v>
      </c>
      <c r="AB182" s="328" t="s">
        <v>290</v>
      </c>
      <c r="AC182" s="66"/>
      <c r="AD182" s="333" t="s">
        <v>290</v>
      </c>
      <c r="AE182" s="334" t="s">
        <v>290</v>
      </c>
      <c r="AF182" s="66"/>
      <c r="AG182" s="339" t="s">
        <v>290</v>
      </c>
      <c r="AH182" s="340" t="s">
        <v>290</v>
      </c>
      <c r="AI182" s="66"/>
      <c r="AJ182" s="350" t="s">
        <v>290</v>
      </c>
      <c r="AK182" s="66"/>
      <c r="AL182" s="327" t="s">
        <v>290</v>
      </c>
      <c r="AM182" s="328" t="s">
        <v>290</v>
      </c>
      <c r="AN182" s="66"/>
      <c r="AO182" s="333" t="s">
        <v>290</v>
      </c>
      <c r="AP182" s="334" t="s">
        <v>290</v>
      </c>
      <c r="AQ182" s="66"/>
      <c r="AR182" s="339" t="s">
        <v>290</v>
      </c>
      <c r="AS182" s="340" t="s">
        <v>290</v>
      </c>
      <c r="AT182" s="66"/>
      <c r="AU182" s="350" t="s">
        <v>290</v>
      </c>
      <c r="AV182" s="66"/>
      <c r="AW182" s="327" t="s">
        <v>290</v>
      </c>
      <c r="AX182" s="328" t="s">
        <v>290</v>
      </c>
      <c r="AY182" s="66"/>
      <c r="AZ182" s="333" t="s">
        <v>290</v>
      </c>
      <c r="BA182" s="334" t="s">
        <v>290</v>
      </c>
      <c r="BB182" s="66"/>
      <c r="BC182" s="339" t="s">
        <v>290</v>
      </c>
      <c r="BD182" s="340" t="s">
        <v>290</v>
      </c>
      <c r="BE182" s="66"/>
      <c r="BF182" s="350" t="s">
        <v>290</v>
      </c>
      <c r="BG182" s="66"/>
      <c r="BH182" s="384"/>
      <c r="BI182" s="66"/>
    </row>
    <row r="183" spans="1:61" x14ac:dyDescent="0.25">
      <c r="A183" s="384"/>
      <c r="B183" s="66"/>
      <c r="C183" s="378" t="s">
        <v>290</v>
      </c>
      <c r="D183" s="316" t="s">
        <v>290</v>
      </c>
      <c r="E183" s="356" t="s">
        <v>290</v>
      </c>
      <c r="F183" s="356" t="s">
        <v>290</v>
      </c>
      <c r="G183" s="317" t="s">
        <v>290</v>
      </c>
      <c r="H183" s="136"/>
      <c r="I183" s="321" t="s">
        <v>290</v>
      </c>
      <c r="J183" s="66"/>
      <c r="K183" s="66"/>
      <c r="L183" s="321" t="s">
        <v>290</v>
      </c>
      <c r="M183" s="324" t="s">
        <v>290</v>
      </c>
      <c r="N183" s="317" t="s">
        <v>290</v>
      </c>
      <c r="O183" s="66"/>
      <c r="P183" s="327" t="s">
        <v>290</v>
      </c>
      <c r="Q183" s="328" t="s">
        <v>290</v>
      </c>
      <c r="R183" s="66"/>
      <c r="S183" s="333" t="s">
        <v>290</v>
      </c>
      <c r="T183" s="334" t="s">
        <v>290</v>
      </c>
      <c r="U183" s="66"/>
      <c r="V183" s="339" t="s">
        <v>290</v>
      </c>
      <c r="W183" s="340" t="s">
        <v>290</v>
      </c>
      <c r="X183" s="66"/>
      <c r="Y183" s="350" t="s">
        <v>290</v>
      </c>
      <c r="Z183" s="66"/>
      <c r="AA183" s="327" t="s">
        <v>290</v>
      </c>
      <c r="AB183" s="328" t="s">
        <v>290</v>
      </c>
      <c r="AC183" s="66"/>
      <c r="AD183" s="333" t="s">
        <v>290</v>
      </c>
      <c r="AE183" s="334" t="s">
        <v>290</v>
      </c>
      <c r="AF183" s="66"/>
      <c r="AG183" s="339" t="s">
        <v>290</v>
      </c>
      <c r="AH183" s="340" t="s">
        <v>290</v>
      </c>
      <c r="AI183" s="66"/>
      <c r="AJ183" s="350" t="s">
        <v>290</v>
      </c>
      <c r="AK183" s="66"/>
      <c r="AL183" s="327" t="s">
        <v>290</v>
      </c>
      <c r="AM183" s="328" t="s">
        <v>290</v>
      </c>
      <c r="AN183" s="66"/>
      <c r="AO183" s="333" t="s">
        <v>290</v>
      </c>
      <c r="AP183" s="334" t="s">
        <v>290</v>
      </c>
      <c r="AQ183" s="66"/>
      <c r="AR183" s="339" t="s">
        <v>290</v>
      </c>
      <c r="AS183" s="340" t="s">
        <v>290</v>
      </c>
      <c r="AT183" s="66"/>
      <c r="AU183" s="350" t="s">
        <v>290</v>
      </c>
      <c r="AV183" s="66"/>
      <c r="AW183" s="327" t="s">
        <v>290</v>
      </c>
      <c r="AX183" s="328" t="s">
        <v>290</v>
      </c>
      <c r="AY183" s="66"/>
      <c r="AZ183" s="333" t="s">
        <v>290</v>
      </c>
      <c r="BA183" s="334" t="s">
        <v>290</v>
      </c>
      <c r="BB183" s="66"/>
      <c r="BC183" s="339" t="s">
        <v>290</v>
      </c>
      <c r="BD183" s="340" t="s">
        <v>290</v>
      </c>
      <c r="BE183" s="66"/>
      <c r="BF183" s="350" t="s">
        <v>290</v>
      </c>
      <c r="BG183" s="66"/>
      <c r="BH183" s="384"/>
      <c r="BI183" s="66"/>
    </row>
    <row r="184" spans="1:61" x14ac:dyDescent="0.25">
      <c r="A184" s="384"/>
      <c r="B184" s="66"/>
      <c r="C184" s="378" t="s">
        <v>290</v>
      </c>
      <c r="D184" s="316" t="s">
        <v>290</v>
      </c>
      <c r="E184" s="356" t="s">
        <v>290</v>
      </c>
      <c r="F184" s="356" t="s">
        <v>290</v>
      </c>
      <c r="G184" s="317" t="s">
        <v>290</v>
      </c>
      <c r="H184" s="136"/>
      <c r="I184" s="321" t="s">
        <v>290</v>
      </c>
      <c r="J184" s="66"/>
      <c r="K184" s="66"/>
      <c r="L184" s="321" t="s">
        <v>290</v>
      </c>
      <c r="M184" s="324" t="s">
        <v>290</v>
      </c>
      <c r="N184" s="317" t="s">
        <v>290</v>
      </c>
      <c r="O184" s="66"/>
      <c r="P184" s="327" t="s">
        <v>290</v>
      </c>
      <c r="Q184" s="328" t="s">
        <v>290</v>
      </c>
      <c r="R184" s="66"/>
      <c r="S184" s="333" t="s">
        <v>290</v>
      </c>
      <c r="T184" s="334" t="s">
        <v>290</v>
      </c>
      <c r="U184" s="66"/>
      <c r="V184" s="339" t="s">
        <v>290</v>
      </c>
      <c r="W184" s="340" t="s">
        <v>290</v>
      </c>
      <c r="X184" s="66"/>
      <c r="Y184" s="350" t="s">
        <v>290</v>
      </c>
      <c r="Z184" s="66"/>
      <c r="AA184" s="327" t="s">
        <v>290</v>
      </c>
      <c r="AB184" s="328" t="s">
        <v>290</v>
      </c>
      <c r="AC184" s="66"/>
      <c r="AD184" s="333" t="s">
        <v>290</v>
      </c>
      <c r="AE184" s="334" t="s">
        <v>290</v>
      </c>
      <c r="AF184" s="66"/>
      <c r="AG184" s="339" t="s">
        <v>290</v>
      </c>
      <c r="AH184" s="340" t="s">
        <v>290</v>
      </c>
      <c r="AI184" s="66"/>
      <c r="AJ184" s="350" t="s">
        <v>290</v>
      </c>
      <c r="AK184" s="66"/>
      <c r="AL184" s="327" t="s">
        <v>290</v>
      </c>
      <c r="AM184" s="328" t="s">
        <v>290</v>
      </c>
      <c r="AN184" s="66"/>
      <c r="AO184" s="333" t="s">
        <v>290</v>
      </c>
      <c r="AP184" s="334" t="s">
        <v>290</v>
      </c>
      <c r="AQ184" s="66"/>
      <c r="AR184" s="339" t="s">
        <v>290</v>
      </c>
      <c r="AS184" s="340" t="s">
        <v>290</v>
      </c>
      <c r="AT184" s="66"/>
      <c r="AU184" s="350" t="s">
        <v>290</v>
      </c>
      <c r="AV184" s="66"/>
      <c r="AW184" s="327" t="s">
        <v>290</v>
      </c>
      <c r="AX184" s="328" t="s">
        <v>290</v>
      </c>
      <c r="AY184" s="66"/>
      <c r="AZ184" s="333" t="s">
        <v>290</v>
      </c>
      <c r="BA184" s="334" t="s">
        <v>290</v>
      </c>
      <c r="BB184" s="66"/>
      <c r="BC184" s="339" t="s">
        <v>290</v>
      </c>
      <c r="BD184" s="340" t="s">
        <v>290</v>
      </c>
      <c r="BE184" s="66"/>
      <c r="BF184" s="350" t="s">
        <v>290</v>
      </c>
      <c r="BG184" s="66"/>
      <c r="BH184" s="384"/>
      <c r="BI184" s="66"/>
    </row>
    <row r="185" spans="1:61" x14ac:dyDescent="0.25">
      <c r="A185" s="384"/>
      <c r="B185" s="66"/>
      <c r="C185" s="378" t="s">
        <v>290</v>
      </c>
      <c r="D185" s="316" t="s">
        <v>290</v>
      </c>
      <c r="E185" s="356" t="s">
        <v>290</v>
      </c>
      <c r="F185" s="356" t="s">
        <v>290</v>
      </c>
      <c r="G185" s="317" t="s">
        <v>290</v>
      </c>
      <c r="H185" s="136"/>
      <c r="I185" s="321" t="s">
        <v>290</v>
      </c>
      <c r="J185" s="66"/>
      <c r="K185" s="66"/>
      <c r="L185" s="321" t="s">
        <v>290</v>
      </c>
      <c r="M185" s="324" t="s">
        <v>290</v>
      </c>
      <c r="N185" s="317" t="s">
        <v>290</v>
      </c>
      <c r="O185" s="66"/>
      <c r="P185" s="327" t="s">
        <v>290</v>
      </c>
      <c r="Q185" s="328" t="s">
        <v>290</v>
      </c>
      <c r="R185" s="66"/>
      <c r="S185" s="333" t="s">
        <v>290</v>
      </c>
      <c r="T185" s="334" t="s">
        <v>290</v>
      </c>
      <c r="U185" s="66"/>
      <c r="V185" s="339" t="s">
        <v>290</v>
      </c>
      <c r="W185" s="340" t="s">
        <v>290</v>
      </c>
      <c r="X185" s="66"/>
      <c r="Y185" s="350" t="s">
        <v>290</v>
      </c>
      <c r="Z185" s="66"/>
      <c r="AA185" s="327" t="s">
        <v>290</v>
      </c>
      <c r="AB185" s="328" t="s">
        <v>290</v>
      </c>
      <c r="AC185" s="66"/>
      <c r="AD185" s="333" t="s">
        <v>290</v>
      </c>
      <c r="AE185" s="334" t="s">
        <v>290</v>
      </c>
      <c r="AF185" s="66"/>
      <c r="AG185" s="339" t="s">
        <v>290</v>
      </c>
      <c r="AH185" s="340" t="s">
        <v>290</v>
      </c>
      <c r="AI185" s="66"/>
      <c r="AJ185" s="350" t="s">
        <v>290</v>
      </c>
      <c r="AK185" s="66"/>
      <c r="AL185" s="327" t="s">
        <v>290</v>
      </c>
      <c r="AM185" s="328" t="s">
        <v>290</v>
      </c>
      <c r="AN185" s="66"/>
      <c r="AO185" s="333" t="s">
        <v>290</v>
      </c>
      <c r="AP185" s="334" t="s">
        <v>290</v>
      </c>
      <c r="AQ185" s="66"/>
      <c r="AR185" s="339" t="s">
        <v>290</v>
      </c>
      <c r="AS185" s="340" t="s">
        <v>290</v>
      </c>
      <c r="AT185" s="66"/>
      <c r="AU185" s="350" t="s">
        <v>290</v>
      </c>
      <c r="AV185" s="66"/>
      <c r="AW185" s="327" t="s">
        <v>290</v>
      </c>
      <c r="AX185" s="328" t="s">
        <v>290</v>
      </c>
      <c r="AY185" s="66"/>
      <c r="AZ185" s="333" t="s">
        <v>290</v>
      </c>
      <c r="BA185" s="334" t="s">
        <v>290</v>
      </c>
      <c r="BB185" s="66"/>
      <c r="BC185" s="339" t="s">
        <v>290</v>
      </c>
      <c r="BD185" s="340" t="s">
        <v>290</v>
      </c>
      <c r="BE185" s="66"/>
      <c r="BF185" s="350" t="s">
        <v>290</v>
      </c>
      <c r="BG185" s="66"/>
      <c r="BH185" s="384"/>
      <c r="BI185" s="66"/>
    </row>
    <row r="186" spans="1:61" x14ac:dyDescent="0.25">
      <c r="A186" s="384"/>
      <c r="B186" s="66"/>
      <c r="C186" s="378" t="s">
        <v>290</v>
      </c>
      <c r="D186" s="316" t="s">
        <v>290</v>
      </c>
      <c r="E186" s="356" t="s">
        <v>290</v>
      </c>
      <c r="F186" s="356" t="s">
        <v>290</v>
      </c>
      <c r="G186" s="317" t="s">
        <v>290</v>
      </c>
      <c r="H186" s="136"/>
      <c r="I186" s="321" t="s">
        <v>290</v>
      </c>
      <c r="J186" s="66"/>
      <c r="K186" s="66"/>
      <c r="L186" s="321" t="s">
        <v>290</v>
      </c>
      <c r="M186" s="324" t="s">
        <v>290</v>
      </c>
      <c r="N186" s="317" t="s">
        <v>290</v>
      </c>
      <c r="O186" s="66"/>
      <c r="P186" s="327" t="s">
        <v>290</v>
      </c>
      <c r="Q186" s="328" t="s">
        <v>290</v>
      </c>
      <c r="R186" s="66"/>
      <c r="S186" s="333" t="s">
        <v>290</v>
      </c>
      <c r="T186" s="334" t="s">
        <v>290</v>
      </c>
      <c r="U186" s="66"/>
      <c r="V186" s="339" t="s">
        <v>290</v>
      </c>
      <c r="W186" s="340" t="s">
        <v>290</v>
      </c>
      <c r="X186" s="66"/>
      <c r="Y186" s="350" t="s">
        <v>290</v>
      </c>
      <c r="Z186" s="66"/>
      <c r="AA186" s="327" t="s">
        <v>290</v>
      </c>
      <c r="AB186" s="328" t="s">
        <v>290</v>
      </c>
      <c r="AC186" s="66"/>
      <c r="AD186" s="333" t="s">
        <v>290</v>
      </c>
      <c r="AE186" s="334" t="s">
        <v>290</v>
      </c>
      <c r="AF186" s="66"/>
      <c r="AG186" s="339" t="s">
        <v>290</v>
      </c>
      <c r="AH186" s="340" t="s">
        <v>290</v>
      </c>
      <c r="AI186" s="66"/>
      <c r="AJ186" s="350" t="s">
        <v>290</v>
      </c>
      <c r="AK186" s="66"/>
      <c r="AL186" s="327" t="s">
        <v>290</v>
      </c>
      <c r="AM186" s="328" t="s">
        <v>290</v>
      </c>
      <c r="AN186" s="66"/>
      <c r="AO186" s="333" t="s">
        <v>290</v>
      </c>
      <c r="AP186" s="334" t="s">
        <v>290</v>
      </c>
      <c r="AQ186" s="66"/>
      <c r="AR186" s="339" t="s">
        <v>290</v>
      </c>
      <c r="AS186" s="340" t="s">
        <v>290</v>
      </c>
      <c r="AT186" s="66"/>
      <c r="AU186" s="350" t="s">
        <v>290</v>
      </c>
      <c r="AV186" s="66"/>
      <c r="AW186" s="327" t="s">
        <v>290</v>
      </c>
      <c r="AX186" s="328" t="s">
        <v>290</v>
      </c>
      <c r="AY186" s="66"/>
      <c r="AZ186" s="333" t="s">
        <v>290</v>
      </c>
      <c r="BA186" s="334" t="s">
        <v>290</v>
      </c>
      <c r="BB186" s="66"/>
      <c r="BC186" s="339" t="s">
        <v>290</v>
      </c>
      <c r="BD186" s="340" t="s">
        <v>290</v>
      </c>
      <c r="BE186" s="66"/>
      <c r="BF186" s="350" t="s">
        <v>290</v>
      </c>
      <c r="BG186" s="66"/>
      <c r="BH186" s="384"/>
      <c r="BI186" s="66"/>
    </row>
    <row r="187" spans="1:61" x14ac:dyDescent="0.25">
      <c r="A187" s="384"/>
      <c r="B187" s="66"/>
      <c r="C187" s="378" t="s">
        <v>290</v>
      </c>
      <c r="D187" s="316" t="s">
        <v>290</v>
      </c>
      <c r="E187" s="356" t="s">
        <v>290</v>
      </c>
      <c r="F187" s="356" t="s">
        <v>290</v>
      </c>
      <c r="G187" s="317" t="s">
        <v>290</v>
      </c>
      <c r="H187" s="136"/>
      <c r="I187" s="321" t="s">
        <v>290</v>
      </c>
      <c r="J187" s="66"/>
      <c r="K187" s="66"/>
      <c r="L187" s="321" t="s">
        <v>290</v>
      </c>
      <c r="M187" s="324" t="s">
        <v>290</v>
      </c>
      <c r="N187" s="317" t="s">
        <v>290</v>
      </c>
      <c r="O187" s="66"/>
      <c r="P187" s="327" t="s">
        <v>290</v>
      </c>
      <c r="Q187" s="328" t="s">
        <v>290</v>
      </c>
      <c r="R187" s="66"/>
      <c r="S187" s="333" t="s">
        <v>290</v>
      </c>
      <c r="T187" s="334" t="s">
        <v>290</v>
      </c>
      <c r="U187" s="66"/>
      <c r="V187" s="339" t="s">
        <v>290</v>
      </c>
      <c r="W187" s="340" t="s">
        <v>290</v>
      </c>
      <c r="X187" s="66"/>
      <c r="Y187" s="350" t="s">
        <v>290</v>
      </c>
      <c r="Z187" s="66"/>
      <c r="AA187" s="327" t="s">
        <v>290</v>
      </c>
      <c r="AB187" s="328" t="s">
        <v>290</v>
      </c>
      <c r="AC187" s="66"/>
      <c r="AD187" s="333" t="s">
        <v>290</v>
      </c>
      <c r="AE187" s="334" t="s">
        <v>290</v>
      </c>
      <c r="AF187" s="66"/>
      <c r="AG187" s="339" t="s">
        <v>290</v>
      </c>
      <c r="AH187" s="340" t="s">
        <v>290</v>
      </c>
      <c r="AI187" s="66"/>
      <c r="AJ187" s="350" t="s">
        <v>290</v>
      </c>
      <c r="AK187" s="66"/>
      <c r="AL187" s="327" t="s">
        <v>290</v>
      </c>
      <c r="AM187" s="328" t="s">
        <v>290</v>
      </c>
      <c r="AN187" s="66"/>
      <c r="AO187" s="333" t="s">
        <v>290</v>
      </c>
      <c r="AP187" s="334" t="s">
        <v>290</v>
      </c>
      <c r="AQ187" s="66"/>
      <c r="AR187" s="339" t="s">
        <v>290</v>
      </c>
      <c r="AS187" s="340" t="s">
        <v>290</v>
      </c>
      <c r="AT187" s="66"/>
      <c r="AU187" s="350" t="s">
        <v>290</v>
      </c>
      <c r="AV187" s="66"/>
      <c r="AW187" s="327" t="s">
        <v>290</v>
      </c>
      <c r="AX187" s="328" t="s">
        <v>290</v>
      </c>
      <c r="AY187" s="66"/>
      <c r="AZ187" s="333" t="s">
        <v>290</v>
      </c>
      <c r="BA187" s="334" t="s">
        <v>290</v>
      </c>
      <c r="BB187" s="66"/>
      <c r="BC187" s="339" t="s">
        <v>290</v>
      </c>
      <c r="BD187" s="340" t="s">
        <v>290</v>
      </c>
      <c r="BE187" s="66"/>
      <c r="BF187" s="350" t="s">
        <v>290</v>
      </c>
      <c r="BG187" s="66"/>
      <c r="BH187" s="384"/>
      <c r="BI187" s="66"/>
    </row>
    <row r="188" spans="1:61" x14ac:dyDescent="0.25">
      <c r="A188" s="384"/>
      <c r="B188" s="66"/>
      <c r="C188" s="378" t="s">
        <v>290</v>
      </c>
      <c r="D188" s="316" t="s">
        <v>290</v>
      </c>
      <c r="E188" s="356" t="s">
        <v>290</v>
      </c>
      <c r="F188" s="356" t="s">
        <v>290</v>
      </c>
      <c r="G188" s="317" t="s">
        <v>290</v>
      </c>
      <c r="H188" s="136"/>
      <c r="I188" s="321" t="s">
        <v>290</v>
      </c>
      <c r="J188" s="66"/>
      <c r="K188" s="66"/>
      <c r="L188" s="321" t="s">
        <v>290</v>
      </c>
      <c r="M188" s="324" t="s">
        <v>290</v>
      </c>
      <c r="N188" s="317" t="s">
        <v>290</v>
      </c>
      <c r="O188" s="66"/>
      <c r="P188" s="327" t="s">
        <v>290</v>
      </c>
      <c r="Q188" s="328" t="s">
        <v>290</v>
      </c>
      <c r="R188" s="66"/>
      <c r="S188" s="333" t="s">
        <v>290</v>
      </c>
      <c r="T188" s="334" t="s">
        <v>290</v>
      </c>
      <c r="U188" s="66"/>
      <c r="V188" s="339" t="s">
        <v>290</v>
      </c>
      <c r="W188" s="340" t="s">
        <v>290</v>
      </c>
      <c r="X188" s="66"/>
      <c r="Y188" s="350" t="s">
        <v>290</v>
      </c>
      <c r="Z188" s="66"/>
      <c r="AA188" s="327" t="s">
        <v>290</v>
      </c>
      <c r="AB188" s="328" t="s">
        <v>290</v>
      </c>
      <c r="AC188" s="66"/>
      <c r="AD188" s="333" t="s">
        <v>290</v>
      </c>
      <c r="AE188" s="334" t="s">
        <v>290</v>
      </c>
      <c r="AF188" s="66"/>
      <c r="AG188" s="339" t="s">
        <v>290</v>
      </c>
      <c r="AH188" s="340" t="s">
        <v>290</v>
      </c>
      <c r="AI188" s="66"/>
      <c r="AJ188" s="350" t="s">
        <v>290</v>
      </c>
      <c r="AK188" s="66"/>
      <c r="AL188" s="327" t="s">
        <v>290</v>
      </c>
      <c r="AM188" s="328" t="s">
        <v>290</v>
      </c>
      <c r="AN188" s="66"/>
      <c r="AO188" s="333" t="s">
        <v>290</v>
      </c>
      <c r="AP188" s="334" t="s">
        <v>290</v>
      </c>
      <c r="AQ188" s="66"/>
      <c r="AR188" s="339" t="s">
        <v>290</v>
      </c>
      <c r="AS188" s="340" t="s">
        <v>290</v>
      </c>
      <c r="AT188" s="66"/>
      <c r="AU188" s="350" t="s">
        <v>290</v>
      </c>
      <c r="AV188" s="66"/>
      <c r="AW188" s="327" t="s">
        <v>290</v>
      </c>
      <c r="AX188" s="328" t="s">
        <v>290</v>
      </c>
      <c r="AY188" s="66"/>
      <c r="AZ188" s="333" t="s">
        <v>290</v>
      </c>
      <c r="BA188" s="334" t="s">
        <v>290</v>
      </c>
      <c r="BB188" s="66"/>
      <c r="BC188" s="339" t="s">
        <v>290</v>
      </c>
      <c r="BD188" s="340" t="s">
        <v>290</v>
      </c>
      <c r="BE188" s="66"/>
      <c r="BF188" s="350" t="s">
        <v>290</v>
      </c>
      <c r="BG188" s="66"/>
      <c r="BH188" s="384"/>
      <c r="BI188" s="66"/>
    </row>
    <row r="189" spans="1:61" x14ac:dyDescent="0.25">
      <c r="A189" s="384"/>
      <c r="B189" s="66"/>
      <c r="C189" s="378" t="s">
        <v>290</v>
      </c>
      <c r="D189" s="316" t="s">
        <v>290</v>
      </c>
      <c r="E189" s="356" t="s">
        <v>290</v>
      </c>
      <c r="F189" s="356" t="s">
        <v>290</v>
      </c>
      <c r="G189" s="317" t="s">
        <v>290</v>
      </c>
      <c r="H189" s="136"/>
      <c r="I189" s="321" t="s">
        <v>290</v>
      </c>
      <c r="J189" s="66"/>
      <c r="K189" s="66"/>
      <c r="L189" s="321" t="s">
        <v>290</v>
      </c>
      <c r="M189" s="324" t="s">
        <v>290</v>
      </c>
      <c r="N189" s="317" t="s">
        <v>290</v>
      </c>
      <c r="O189" s="66"/>
      <c r="P189" s="327" t="s">
        <v>290</v>
      </c>
      <c r="Q189" s="328" t="s">
        <v>290</v>
      </c>
      <c r="R189" s="66"/>
      <c r="S189" s="333" t="s">
        <v>290</v>
      </c>
      <c r="T189" s="334" t="s">
        <v>290</v>
      </c>
      <c r="U189" s="66"/>
      <c r="V189" s="339" t="s">
        <v>290</v>
      </c>
      <c r="W189" s="340" t="s">
        <v>290</v>
      </c>
      <c r="X189" s="66"/>
      <c r="Y189" s="350" t="s">
        <v>290</v>
      </c>
      <c r="Z189" s="66"/>
      <c r="AA189" s="327" t="s">
        <v>290</v>
      </c>
      <c r="AB189" s="328" t="s">
        <v>290</v>
      </c>
      <c r="AC189" s="66"/>
      <c r="AD189" s="333" t="s">
        <v>290</v>
      </c>
      <c r="AE189" s="334" t="s">
        <v>290</v>
      </c>
      <c r="AF189" s="66"/>
      <c r="AG189" s="339" t="s">
        <v>290</v>
      </c>
      <c r="AH189" s="340" t="s">
        <v>290</v>
      </c>
      <c r="AI189" s="66"/>
      <c r="AJ189" s="350" t="s">
        <v>290</v>
      </c>
      <c r="AK189" s="66"/>
      <c r="AL189" s="327" t="s">
        <v>290</v>
      </c>
      <c r="AM189" s="328" t="s">
        <v>290</v>
      </c>
      <c r="AN189" s="66"/>
      <c r="AO189" s="333" t="s">
        <v>290</v>
      </c>
      <c r="AP189" s="334" t="s">
        <v>290</v>
      </c>
      <c r="AQ189" s="66"/>
      <c r="AR189" s="339" t="s">
        <v>290</v>
      </c>
      <c r="AS189" s="340" t="s">
        <v>290</v>
      </c>
      <c r="AT189" s="66"/>
      <c r="AU189" s="350" t="s">
        <v>290</v>
      </c>
      <c r="AV189" s="66"/>
      <c r="AW189" s="327" t="s">
        <v>290</v>
      </c>
      <c r="AX189" s="328" t="s">
        <v>290</v>
      </c>
      <c r="AY189" s="66"/>
      <c r="AZ189" s="333" t="s">
        <v>290</v>
      </c>
      <c r="BA189" s="334" t="s">
        <v>290</v>
      </c>
      <c r="BB189" s="66"/>
      <c r="BC189" s="339" t="s">
        <v>290</v>
      </c>
      <c r="BD189" s="340" t="s">
        <v>290</v>
      </c>
      <c r="BE189" s="66"/>
      <c r="BF189" s="350" t="s">
        <v>290</v>
      </c>
      <c r="BG189" s="66"/>
      <c r="BH189" s="384"/>
      <c r="BI189" s="66"/>
    </row>
    <row r="190" spans="1:61" x14ac:dyDescent="0.25">
      <c r="A190" s="384"/>
      <c r="B190" s="66"/>
      <c r="C190" s="378" t="s">
        <v>290</v>
      </c>
      <c r="D190" s="316" t="s">
        <v>290</v>
      </c>
      <c r="E190" s="356" t="s">
        <v>290</v>
      </c>
      <c r="F190" s="356" t="s">
        <v>290</v>
      </c>
      <c r="G190" s="317" t="s">
        <v>290</v>
      </c>
      <c r="H190" s="136"/>
      <c r="I190" s="321" t="s">
        <v>290</v>
      </c>
      <c r="J190" s="66"/>
      <c r="K190" s="66"/>
      <c r="L190" s="321" t="s">
        <v>290</v>
      </c>
      <c r="M190" s="324" t="s">
        <v>290</v>
      </c>
      <c r="N190" s="317" t="s">
        <v>290</v>
      </c>
      <c r="O190" s="66"/>
      <c r="P190" s="327" t="s">
        <v>290</v>
      </c>
      <c r="Q190" s="328" t="s">
        <v>290</v>
      </c>
      <c r="R190" s="66"/>
      <c r="S190" s="333" t="s">
        <v>290</v>
      </c>
      <c r="T190" s="334" t="s">
        <v>290</v>
      </c>
      <c r="U190" s="66"/>
      <c r="V190" s="339" t="s">
        <v>290</v>
      </c>
      <c r="W190" s="340" t="s">
        <v>290</v>
      </c>
      <c r="X190" s="66"/>
      <c r="Y190" s="350" t="s">
        <v>290</v>
      </c>
      <c r="Z190" s="66"/>
      <c r="AA190" s="327" t="s">
        <v>290</v>
      </c>
      <c r="AB190" s="328" t="s">
        <v>290</v>
      </c>
      <c r="AC190" s="66"/>
      <c r="AD190" s="333" t="s">
        <v>290</v>
      </c>
      <c r="AE190" s="334" t="s">
        <v>290</v>
      </c>
      <c r="AF190" s="66"/>
      <c r="AG190" s="339" t="s">
        <v>290</v>
      </c>
      <c r="AH190" s="340" t="s">
        <v>290</v>
      </c>
      <c r="AI190" s="66"/>
      <c r="AJ190" s="350" t="s">
        <v>290</v>
      </c>
      <c r="AK190" s="66"/>
      <c r="AL190" s="327" t="s">
        <v>290</v>
      </c>
      <c r="AM190" s="328" t="s">
        <v>290</v>
      </c>
      <c r="AN190" s="66"/>
      <c r="AO190" s="333" t="s">
        <v>290</v>
      </c>
      <c r="AP190" s="334" t="s">
        <v>290</v>
      </c>
      <c r="AQ190" s="66"/>
      <c r="AR190" s="339" t="s">
        <v>290</v>
      </c>
      <c r="AS190" s="340" t="s">
        <v>290</v>
      </c>
      <c r="AT190" s="66"/>
      <c r="AU190" s="350" t="s">
        <v>290</v>
      </c>
      <c r="AV190" s="66"/>
      <c r="AW190" s="327" t="s">
        <v>290</v>
      </c>
      <c r="AX190" s="328" t="s">
        <v>290</v>
      </c>
      <c r="AY190" s="66"/>
      <c r="AZ190" s="333" t="s">
        <v>290</v>
      </c>
      <c r="BA190" s="334" t="s">
        <v>290</v>
      </c>
      <c r="BB190" s="66"/>
      <c r="BC190" s="339" t="s">
        <v>290</v>
      </c>
      <c r="BD190" s="340" t="s">
        <v>290</v>
      </c>
      <c r="BE190" s="66"/>
      <c r="BF190" s="350" t="s">
        <v>290</v>
      </c>
      <c r="BG190" s="66"/>
      <c r="BH190" s="384"/>
      <c r="BI190" s="66"/>
    </row>
    <row r="191" spans="1:61" x14ac:dyDescent="0.25">
      <c r="A191" s="384"/>
      <c r="B191" s="66"/>
      <c r="C191" s="378" t="s">
        <v>290</v>
      </c>
      <c r="D191" s="316" t="s">
        <v>290</v>
      </c>
      <c r="E191" s="356" t="s">
        <v>290</v>
      </c>
      <c r="F191" s="356" t="s">
        <v>290</v>
      </c>
      <c r="G191" s="317" t="s">
        <v>290</v>
      </c>
      <c r="H191" s="136"/>
      <c r="I191" s="321" t="s">
        <v>290</v>
      </c>
      <c r="J191" s="66"/>
      <c r="K191" s="66"/>
      <c r="L191" s="321" t="s">
        <v>290</v>
      </c>
      <c r="M191" s="324" t="s">
        <v>290</v>
      </c>
      <c r="N191" s="317" t="s">
        <v>290</v>
      </c>
      <c r="O191" s="66"/>
      <c r="P191" s="327" t="s">
        <v>290</v>
      </c>
      <c r="Q191" s="328" t="s">
        <v>290</v>
      </c>
      <c r="R191" s="66"/>
      <c r="S191" s="333" t="s">
        <v>290</v>
      </c>
      <c r="T191" s="334" t="s">
        <v>290</v>
      </c>
      <c r="U191" s="66"/>
      <c r="V191" s="339" t="s">
        <v>290</v>
      </c>
      <c r="W191" s="340" t="s">
        <v>290</v>
      </c>
      <c r="X191" s="66"/>
      <c r="Y191" s="350" t="s">
        <v>290</v>
      </c>
      <c r="Z191" s="66"/>
      <c r="AA191" s="327" t="s">
        <v>290</v>
      </c>
      <c r="AB191" s="328" t="s">
        <v>290</v>
      </c>
      <c r="AC191" s="66"/>
      <c r="AD191" s="333" t="s">
        <v>290</v>
      </c>
      <c r="AE191" s="334" t="s">
        <v>290</v>
      </c>
      <c r="AF191" s="66"/>
      <c r="AG191" s="339" t="s">
        <v>290</v>
      </c>
      <c r="AH191" s="340" t="s">
        <v>290</v>
      </c>
      <c r="AI191" s="66"/>
      <c r="AJ191" s="350" t="s">
        <v>290</v>
      </c>
      <c r="AK191" s="66"/>
      <c r="AL191" s="327" t="s">
        <v>290</v>
      </c>
      <c r="AM191" s="328" t="s">
        <v>290</v>
      </c>
      <c r="AN191" s="66"/>
      <c r="AO191" s="333" t="s">
        <v>290</v>
      </c>
      <c r="AP191" s="334" t="s">
        <v>290</v>
      </c>
      <c r="AQ191" s="66"/>
      <c r="AR191" s="339" t="s">
        <v>290</v>
      </c>
      <c r="AS191" s="340" t="s">
        <v>290</v>
      </c>
      <c r="AT191" s="66"/>
      <c r="AU191" s="350" t="s">
        <v>290</v>
      </c>
      <c r="AV191" s="66"/>
      <c r="AW191" s="327" t="s">
        <v>290</v>
      </c>
      <c r="AX191" s="328" t="s">
        <v>290</v>
      </c>
      <c r="AY191" s="66"/>
      <c r="AZ191" s="333" t="s">
        <v>290</v>
      </c>
      <c r="BA191" s="334" t="s">
        <v>290</v>
      </c>
      <c r="BB191" s="66"/>
      <c r="BC191" s="339" t="s">
        <v>290</v>
      </c>
      <c r="BD191" s="340" t="s">
        <v>290</v>
      </c>
      <c r="BE191" s="66"/>
      <c r="BF191" s="350" t="s">
        <v>290</v>
      </c>
      <c r="BG191" s="66"/>
      <c r="BH191" s="384"/>
      <c r="BI191" s="66"/>
    </row>
    <row r="192" spans="1:61" x14ac:dyDescent="0.25">
      <c r="A192" s="384"/>
      <c r="B192" s="66"/>
      <c r="C192" s="378" t="s">
        <v>290</v>
      </c>
      <c r="D192" s="316" t="s">
        <v>290</v>
      </c>
      <c r="E192" s="356" t="s">
        <v>290</v>
      </c>
      <c r="F192" s="356" t="s">
        <v>290</v>
      </c>
      <c r="G192" s="317" t="s">
        <v>290</v>
      </c>
      <c r="H192" s="136"/>
      <c r="I192" s="321" t="s">
        <v>290</v>
      </c>
      <c r="J192" s="66"/>
      <c r="K192" s="66"/>
      <c r="L192" s="321" t="s">
        <v>290</v>
      </c>
      <c r="M192" s="324" t="s">
        <v>290</v>
      </c>
      <c r="N192" s="317" t="s">
        <v>290</v>
      </c>
      <c r="O192" s="66"/>
      <c r="P192" s="327" t="s">
        <v>290</v>
      </c>
      <c r="Q192" s="328" t="s">
        <v>290</v>
      </c>
      <c r="R192" s="66"/>
      <c r="S192" s="333" t="s">
        <v>290</v>
      </c>
      <c r="T192" s="334" t="s">
        <v>290</v>
      </c>
      <c r="U192" s="66"/>
      <c r="V192" s="339" t="s">
        <v>290</v>
      </c>
      <c r="W192" s="340" t="s">
        <v>290</v>
      </c>
      <c r="X192" s="66"/>
      <c r="Y192" s="350" t="s">
        <v>290</v>
      </c>
      <c r="Z192" s="66"/>
      <c r="AA192" s="327" t="s">
        <v>290</v>
      </c>
      <c r="AB192" s="328" t="s">
        <v>290</v>
      </c>
      <c r="AC192" s="66"/>
      <c r="AD192" s="333" t="s">
        <v>290</v>
      </c>
      <c r="AE192" s="334" t="s">
        <v>290</v>
      </c>
      <c r="AF192" s="66"/>
      <c r="AG192" s="339" t="s">
        <v>290</v>
      </c>
      <c r="AH192" s="340" t="s">
        <v>290</v>
      </c>
      <c r="AI192" s="66"/>
      <c r="AJ192" s="350" t="s">
        <v>290</v>
      </c>
      <c r="AK192" s="66"/>
      <c r="AL192" s="327" t="s">
        <v>290</v>
      </c>
      <c r="AM192" s="328" t="s">
        <v>290</v>
      </c>
      <c r="AN192" s="66"/>
      <c r="AO192" s="333" t="s">
        <v>290</v>
      </c>
      <c r="AP192" s="334" t="s">
        <v>290</v>
      </c>
      <c r="AQ192" s="66"/>
      <c r="AR192" s="339" t="s">
        <v>290</v>
      </c>
      <c r="AS192" s="340" t="s">
        <v>290</v>
      </c>
      <c r="AT192" s="66"/>
      <c r="AU192" s="350" t="s">
        <v>290</v>
      </c>
      <c r="AV192" s="66"/>
      <c r="AW192" s="327" t="s">
        <v>290</v>
      </c>
      <c r="AX192" s="328" t="s">
        <v>290</v>
      </c>
      <c r="AY192" s="66"/>
      <c r="AZ192" s="333" t="s">
        <v>290</v>
      </c>
      <c r="BA192" s="334" t="s">
        <v>290</v>
      </c>
      <c r="BB192" s="66"/>
      <c r="BC192" s="339" t="s">
        <v>290</v>
      </c>
      <c r="BD192" s="340" t="s">
        <v>290</v>
      </c>
      <c r="BE192" s="66"/>
      <c r="BF192" s="350" t="s">
        <v>290</v>
      </c>
      <c r="BG192" s="66"/>
      <c r="BH192" s="384"/>
      <c r="BI192" s="66"/>
    </row>
    <row r="193" spans="1:61" x14ac:dyDescent="0.25">
      <c r="A193" s="384"/>
      <c r="B193" s="66"/>
      <c r="C193" s="378" t="s">
        <v>290</v>
      </c>
      <c r="D193" s="316" t="s">
        <v>290</v>
      </c>
      <c r="E193" s="356" t="s">
        <v>290</v>
      </c>
      <c r="F193" s="356" t="s">
        <v>290</v>
      </c>
      <c r="G193" s="317" t="s">
        <v>290</v>
      </c>
      <c r="H193" s="136"/>
      <c r="I193" s="321" t="s">
        <v>290</v>
      </c>
      <c r="J193" s="66"/>
      <c r="K193" s="66"/>
      <c r="L193" s="321" t="s">
        <v>290</v>
      </c>
      <c r="M193" s="324" t="s">
        <v>290</v>
      </c>
      <c r="N193" s="317" t="s">
        <v>290</v>
      </c>
      <c r="O193" s="66"/>
      <c r="P193" s="327" t="s">
        <v>290</v>
      </c>
      <c r="Q193" s="328" t="s">
        <v>290</v>
      </c>
      <c r="R193" s="66"/>
      <c r="S193" s="333" t="s">
        <v>290</v>
      </c>
      <c r="T193" s="334" t="s">
        <v>290</v>
      </c>
      <c r="U193" s="66"/>
      <c r="V193" s="339" t="s">
        <v>290</v>
      </c>
      <c r="W193" s="340" t="s">
        <v>290</v>
      </c>
      <c r="X193" s="66"/>
      <c r="Y193" s="350" t="s">
        <v>290</v>
      </c>
      <c r="Z193" s="66"/>
      <c r="AA193" s="327" t="s">
        <v>290</v>
      </c>
      <c r="AB193" s="328" t="s">
        <v>290</v>
      </c>
      <c r="AC193" s="66"/>
      <c r="AD193" s="333" t="s">
        <v>290</v>
      </c>
      <c r="AE193" s="334" t="s">
        <v>290</v>
      </c>
      <c r="AF193" s="66"/>
      <c r="AG193" s="339" t="s">
        <v>290</v>
      </c>
      <c r="AH193" s="340" t="s">
        <v>290</v>
      </c>
      <c r="AI193" s="66"/>
      <c r="AJ193" s="350" t="s">
        <v>290</v>
      </c>
      <c r="AK193" s="66"/>
      <c r="AL193" s="327" t="s">
        <v>290</v>
      </c>
      <c r="AM193" s="328" t="s">
        <v>290</v>
      </c>
      <c r="AN193" s="66"/>
      <c r="AO193" s="333" t="s">
        <v>290</v>
      </c>
      <c r="AP193" s="334" t="s">
        <v>290</v>
      </c>
      <c r="AQ193" s="66"/>
      <c r="AR193" s="339" t="s">
        <v>290</v>
      </c>
      <c r="AS193" s="340" t="s">
        <v>290</v>
      </c>
      <c r="AT193" s="66"/>
      <c r="AU193" s="350" t="s">
        <v>290</v>
      </c>
      <c r="AV193" s="66"/>
      <c r="AW193" s="327" t="s">
        <v>290</v>
      </c>
      <c r="AX193" s="328" t="s">
        <v>290</v>
      </c>
      <c r="AY193" s="66"/>
      <c r="AZ193" s="333" t="s">
        <v>290</v>
      </c>
      <c r="BA193" s="334" t="s">
        <v>290</v>
      </c>
      <c r="BB193" s="66"/>
      <c r="BC193" s="339" t="s">
        <v>290</v>
      </c>
      <c r="BD193" s="340" t="s">
        <v>290</v>
      </c>
      <c r="BE193" s="66"/>
      <c r="BF193" s="350" t="s">
        <v>290</v>
      </c>
      <c r="BG193" s="66"/>
      <c r="BH193" s="384"/>
      <c r="BI193" s="66"/>
    </row>
    <row r="194" spans="1:61" x14ac:dyDescent="0.25">
      <c r="A194" s="384"/>
      <c r="B194" s="66"/>
      <c r="C194" s="378" t="s">
        <v>290</v>
      </c>
      <c r="D194" s="316" t="s">
        <v>290</v>
      </c>
      <c r="E194" s="356" t="s">
        <v>290</v>
      </c>
      <c r="F194" s="356" t="s">
        <v>290</v>
      </c>
      <c r="G194" s="317" t="s">
        <v>290</v>
      </c>
      <c r="H194" s="136"/>
      <c r="I194" s="321" t="s">
        <v>290</v>
      </c>
      <c r="J194" s="66"/>
      <c r="K194" s="66"/>
      <c r="L194" s="321" t="s">
        <v>290</v>
      </c>
      <c r="M194" s="324" t="s">
        <v>290</v>
      </c>
      <c r="N194" s="317" t="s">
        <v>290</v>
      </c>
      <c r="O194" s="66"/>
      <c r="P194" s="327" t="s">
        <v>290</v>
      </c>
      <c r="Q194" s="328" t="s">
        <v>290</v>
      </c>
      <c r="R194" s="66"/>
      <c r="S194" s="333" t="s">
        <v>290</v>
      </c>
      <c r="T194" s="334" t="s">
        <v>290</v>
      </c>
      <c r="U194" s="66"/>
      <c r="V194" s="339" t="s">
        <v>290</v>
      </c>
      <c r="W194" s="340" t="s">
        <v>290</v>
      </c>
      <c r="X194" s="66"/>
      <c r="Y194" s="350" t="s">
        <v>290</v>
      </c>
      <c r="Z194" s="66"/>
      <c r="AA194" s="327" t="s">
        <v>290</v>
      </c>
      <c r="AB194" s="328" t="s">
        <v>290</v>
      </c>
      <c r="AC194" s="66"/>
      <c r="AD194" s="333" t="s">
        <v>290</v>
      </c>
      <c r="AE194" s="334" t="s">
        <v>290</v>
      </c>
      <c r="AF194" s="66"/>
      <c r="AG194" s="339" t="s">
        <v>290</v>
      </c>
      <c r="AH194" s="340" t="s">
        <v>290</v>
      </c>
      <c r="AI194" s="66"/>
      <c r="AJ194" s="350" t="s">
        <v>290</v>
      </c>
      <c r="AK194" s="66"/>
      <c r="AL194" s="327" t="s">
        <v>290</v>
      </c>
      <c r="AM194" s="328" t="s">
        <v>290</v>
      </c>
      <c r="AN194" s="66"/>
      <c r="AO194" s="333" t="s">
        <v>290</v>
      </c>
      <c r="AP194" s="334" t="s">
        <v>290</v>
      </c>
      <c r="AQ194" s="66"/>
      <c r="AR194" s="339" t="s">
        <v>290</v>
      </c>
      <c r="AS194" s="340" t="s">
        <v>290</v>
      </c>
      <c r="AT194" s="66"/>
      <c r="AU194" s="350" t="s">
        <v>290</v>
      </c>
      <c r="AV194" s="66"/>
      <c r="AW194" s="327" t="s">
        <v>290</v>
      </c>
      <c r="AX194" s="328" t="s">
        <v>290</v>
      </c>
      <c r="AY194" s="66"/>
      <c r="AZ194" s="333" t="s">
        <v>290</v>
      </c>
      <c r="BA194" s="334" t="s">
        <v>290</v>
      </c>
      <c r="BB194" s="66"/>
      <c r="BC194" s="339" t="s">
        <v>290</v>
      </c>
      <c r="BD194" s="340" t="s">
        <v>290</v>
      </c>
      <c r="BE194" s="66"/>
      <c r="BF194" s="350" t="s">
        <v>290</v>
      </c>
      <c r="BG194" s="66"/>
      <c r="BH194" s="384"/>
      <c r="BI194" s="66"/>
    </row>
    <row r="195" spans="1:61" x14ac:dyDescent="0.25">
      <c r="A195" s="384"/>
      <c r="B195" s="66"/>
      <c r="C195" s="378" t="s">
        <v>290</v>
      </c>
      <c r="D195" s="316" t="s">
        <v>290</v>
      </c>
      <c r="E195" s="356" t="s">
        <v>290</v>
      </c>
      <c r="F195" s="356" t="s">
        <v>290</v>
      </c>
      <c r="G195" s="317" t="s">
        <v>290</v>
      </c>
      <c r="H195" s="136"/>
      <c r="I195" s="321" t="s">
        <v>290</v>
      </c>
      <c r="J195" s="66"/>
      <c r="K195" s="66"/>
      <c r="L195" s="321" t="s">
        <v>290</v>
      </c>
      <c r="M195" s="324" t="s">
        <v>290</v>
      </c>
      <c r="N195" s="317" t="s">
        <v>290</v>
      </c>
      <c r="O195" s="66"/>
      <c r="P195" s="327" t="s">
        <v>290</v>
      </c>
      <c r="Q195" s="328" t="s">
        <v>290</v>
      </c>
      <c r="R195" s="66"/>
      <c r="S195" s="333" t="s">
        <v>290</v>
      </c>
      <c r="T195" s="334" t="s">
        <v>290</v>
      </c>
      <c r="U195" s="66"/>
      <c r="V195" s="339" t="s">
        <v>290</v>
      </c>
      <c r="W195" s="340" t="s">
        <v>290</v>
      </c>
      <c r="X195" s="66"/>
      <c r="Y195" s="350" t="s">
        <v>290</v>
      </c>
      <c r="Z195" s="66"/>
      <c r="AA195" s="327" t="s">
        <v>290</v>
      </c>
      <c r="AB195" s="328" t="s">
        <v>290</v>
      </c>
      <c r="AC195" s="66"/>
      <c r="AD195" s="333" t="s">
        <v>290</v>
      </c>
      <c r="AE195" s="334" t="s">
        <v>290</v>
      </c>
      <c r="AF195" s="66"/>
      <c r="AG195" s="339" t="s">
        <v>290</v>
      </c>
      <c r="AH195" s="340" t="s">
        <v>290</v>
      </c>
      <c r="AI195" s="66"/>
      <c r="AJ195" s="350" t="s">
        <v>290</v>
      </c>
      <c r="AK195" s="66"/>
      <c r="AL195" s="327" t="s">
        <v>290</v>
      </c>
      <c r="AM195" s="328" t="s">
        <v>290</v>
      </c>
      <c r="AN195" s="66"/>
      <c r="AO195" s="333" t="s">
        <v>290</v>
      </c>
      <c r="AP195" s="334" t="s">
        <v>290</v>
      </c>
      <c r="AQ195" s="66"/>
      <c r="AR195" s="339" t="s">
        <v>290</v>
      </c>
      <c r="AS195" s="340" t="s">
        <v>290</v>
      </c>
      <c r="AT195" s="66"/>
      <c r="AU195" s="350" t="s">
        <v>290</v>
      </c>
      <c r="AV195" s="66"/>
      <c r="AW195" s="327" t="s">
        <v>290</v>
      </c>
      <c r="AX195" s="328" t="s">
        <v>290</v>
      </c>
      <c r="AY195" s="66"/>
      <c r="AZ195" s="333" t="s">
        <v>290</v>
      </c>
      <c r="BA195" s="334" t="s">
        <v>290</v>
      </c>
      <c r="BB195" s="66"/>
      <c r="BC195" s="339" t="s">
        <v>290</v>
      </c>
      <c r="BD195" s="340" t="s">
        <v>290</v>
      </c>
      <c r="BE195" s="66"/>
      <c r="BF195" s="350" t="s">
        <v>290</v>
      </c>
      <c r="BG195" s="66"/>
      <c r="BH195" s="384"/>
      <c r="BI195" s="66"/>
    </row>
    <row r="196" spans="1:61" x14ac:dyDescent="0.25">
      <c r="A196" s="384"/>
      <c r="B196" s="66"/>
      <c r="C196" s="378" t="s">
        <v>290</v>
      </c>
      <c r="D196" s="316" t="s">
        <v>290</v>
      </c>
      <c r="E196" s="356" t="s">
        <v>290</v>
      </c>
      <c r="F196" s="356" t="s">
        <v>290</v>
      </c>
      <c r="G196" s="317" t="s">
        <v>290</v>
      </c>
      <c r="H196" s="136"/>
      <c r="I196" s="321" t="s">
        <v>290</v>
      </c>
      <c r="J196" s="66"/>
      <c r="K196" s="66"/>
      <c r="L196" s="321" t="s">
        <v>290</v>
      </c>
      <c r="M196" s="324" t="s">
        <v>290</v>
      </c>
      <c r="N196" s="317" t="s">
        <v>290</v>
      </c>
      <c r="O196" s="66"/>
      <c r="P196" s="327" t="s">
        <v>290</v>
      </c>
      <c r="Q196" s="328" t="s">
        <v>290</v>
      </c>
      <c r="R196" s="66"/>
      <c r="S196" s="333" t="s">
        <v>290</v>
      </c>
      <c r="T196" s="334" t="s">
        <v>290</v>
      </c>
      <c r="U196" s="66"/>
      <c r="V196" s="339" t="s">
        <v>290</v>
      </c>
      <c r="W196" s="340" t="s">
        <v>290</v>
      </c>
      <c r="X196" s="66"/>
      <c r="Y196" s="350" t="s">
        <v>290</v>
      </c>
      <c r="Z196" s="66"/>
      <c r="AA196" s="327" t="s">
        <v>290</v>
      </c>
      <c r="AB196" s="328" t="s">
        <v>290</v>
      </c>
      <c r="AC196" s="66"/>
      <c r="AD196" s="333" t="s">
        <v>290</v>
      </c>
      <c r="AE196" s="334" t="s">
        <v>290</v>
      </c>
      <c r="AF196" s="66"/>
      <c r="AG196" s="339" t="s">
        <v>290</v>
      </c>
      <c r="AH196" s="340" t="s">
        <v>290</v>
      </c>
      <c r="AI196" s="66"/>
      <c r="AJ196" s="350" t="s">
        <v>290</v>
      </c>
      <c r="AK196" s="66"/>
      <c r="AL196" s="327" t="s">
        <v>290</v>
      </c>
      <c r="AM196" s="328" t="s">
        <v>290</v>
      </c>
      <c r="AN196" s="66"/>
      <c r="AO196" s="333" t="s">
        <v>290</v>
      </c>
      <c r="AP196" s="334" t="s">
        <v>290</v>
      </c>
      <c r="AQ196" s="66"/>
      <c r="AR196" s="339" t="s">
        <v>290</v>
      </c>
      <c r="AS196" s="340" t="s">
        <v>290</v>
      </c>
      <c r="AT196" s="66"/>
      <c r="AU196" s="350" t="s">
        <v>290</v>
      </c>
      <c r="AV196" s="66"/>
      <c r="AW196" s="327" t="s">
        <v>290</v>
      </c>
      <c r="AX196" s="328" t="s">
        <v>290</v>
      </c>
      <c r="AY196" s="66"/>
      <c r="AZ196" s="333" t="s">
        <v>290</v>
      </c>
      <c r="BA196" s="334" t="s">
        <v>290</v>
      </c>
      <c r="BB196" s="66"/>
      <c r="BC196" s="339" t="s">
        <v>290</v>
      </c>
      <c r="BD196" s="340" t="s">
        <v>290</v>
      </c>
      <c r="BE196" s="66"/>
      <c r="BF196" s="350" t="s">
        <v>290</v>
      </c>
      <c r="BG196" s="66"/>
      <c r="BH196" s="384"/>
      <c r="BI196" s="66"/>
    </row>
    <row r="197" spans="1:61" x14ac:dyDescent="0.25">
      <c r="A197" s="384"/>
      <c r="B197" s="66"/>
      <c r="C197" s="378" t="s">
        <v>290</v>
      </c>
      <c r="D197" s="316" t="s">
        <v>290</v>
      </c>
      <c r="E197" s="356" t="s">
        <v>290</v>
      </c>
      <c r="F197" s="356" t="s">
        <v>290</v>
      </c>
      <c r="G197" s="317" t="s">
        <v>290</v>
      </c>
      <c r="H197" s="136"/>
      <c r="I197" s="321" t="s">
        <v>290</v>
      </c>
      <c r="J197" s="66"/>
      <c r="K197" s="66"/>
      <c r="L197" s="321" t="s">
        <v>290</v>
      </c>
      <c r="M197" s="324" t="s">
        <v>290</v>
      </c>
      <c r="N197" s="317" t="s">
        <v>290</v>
      </c>
      <c r="O197" s="66"/>
      <c r="P197" s="327" t="s">
        <v>290</v>
      </c>
      <c r="Q197" s="328" t="s">
        <v>290</v>
      </c>
      <c r="R197" s="66"/>
      <c r="S197" s="333" t="s">
        <v>290</v>
      </c>
      <c r="T197" s="334" t="s">
        <v>290</v>
      </c>
      <c r="U197" s="66"/>
      <c r="V197" s="339" t="s">
        <v>290</v>
      </c>
      <c r="W197" s="340" t="s">
        <v>290</v>
      </c>
      <c r="X197" s="66"/>
      <c r="Y197" s="350" t="s">
        <v>290</v>
      </c>
      <c r="Z197" s="66"/>
      <c r="AA197" s="327" t="s">
        <v>290</v>
      </c>
      <c r="AB197" s="328" t="s">
        <v>290</v>
      </c>
      <c r="AC197" s="66"/>
      <c r="AD197" s="333" t="s">
        <v>290</v>
      </c>
      <c r="AE197" s="334" t="s">
        <v>290</v>
      </c>
      <c r="AF197" s="66"/>
      <c r="AG197" s="339" t="s">
        <v>290</v>
      </c>
      <c r="AH197" s="340" t="s">
        <v>290</v>
      </c>
      <c r="AI197" s="66"/>
      <c r="AJ197" s="350" t="s">
        <v>290</v>
      </c>
      <c r="AK197" s="66"/>
      <c r="AL197" s="327" t="s">
        <v>290</v>
      </c>
      <c r="AM197" s="328" t="s">
        <v>290</v>
      </c>
      <c r="AN197" s="66"/>
      <c r="AO197" s="333" t="s">
        <v>290</v>
      </c>
      <c r="AP197" s="334" t="s">
        <v>290</v>
      </c>
      <c r="AQ197" s="66"/>
      <c r="AR197" s="339" t="s">
        <v>290</v>
      </c>
      <c r="AS197" s="340" t="s">
        <v>290</v>
      </c>
      <c r="AT197" s="66"/>
      <c r="AU197" s="350" t="s">
        <v>290</v>
      </c>
      <c r="AV197" s="66"/>
      <c r="AW197" s="327" t="s">
        <v>290</v>
      </c>
      <c r="AX197" s="328" t="s">
        <v>290</v>
      </c>
      <c r="AY197" s="66"/>
      <c r="AZ197" s="333" t="s">
        <v>290</v>
      </c>
      <c r="BA197" s="334" t="s">
        <v>290</v>
      </c>
      <c r="BB197" s="66"/>
      <c r="BC197" s="339" t="s">
        <v>290</v>
      </c>
      <c r="BD197" s="340" t="s">
        <v>290</v>
      </c>
      <c r="BE197" s="66"/>
      <c r="BF197" s="350" t="s">
        <v>290</v>
      </c>
      <c r="BG197" s="66"/>
      <c r="BH197" s="384"/>
      <c r="BI197" s="66"/>
    </row>
    <row r="198" spans="1:61" x14ac:dyDescent="0.25">
      <c r="A198" s="384"/>
      <c r="B198" s="66"/>
      <c r="C198" s="378" t="s">
        <v>290</v>
      </c>
      <c r="D198" s="316" t="s">
        <v>290</v>
      </c>
      <c r="E198" s="356" t="s">
        <v>290</v>
      </c>
      <c r="F198" s="356" t="s">
        <v>290</v>
      </c>
      <c r="G198" s="317" t="s">
        <v>290</v>
      </c>
      <c r="H198" s="136"/>
      <c r="I198" s="321" t="s">
        <v>290</v>
      </c>
      <c r="J198" s="66"/>
      <c r="K198" s="66"/>
      <c r="L198" s="321" t="s">
        <v>290</v>
      </c>
      <c r="M198" s="324" t="s">
        <v>290</v>
      </c>
      <c r="N198" s="317" t="s">
        <v>290</v>
      </c>
      <c r="O198" s="66"/>
      <c r="P198" s="327" t="s">
        <v>290</v>
      </c>
      <c r="Q198" s="328" t="s">
        <v>290</v>
      </c>
      <c r="R198" s="66"/>
      <c r="S198" s="333" t="s">
        <v>290</v>
      </c>
      <c r="T198" s="334" t="s">
        <v>290</v>
      </c>
      <c r="U198" s="66"/>
      <c r="V198" s="339" t="s">
        <v>290</v>
      </c>
      <c r="W198" s="340" t="s">
        <v>290</v>
      </c>
      <c r="X198" s="66"/>
      <c r="Y198" s="350" t="s">
        <v>290</v>
      </c>
      <c r="Z198" s="66"/>
      <c r="AA198" s="327" t="s">
        <v>290</v>
      </c>
      <c r="AB198" s="328" t="s">
        <v>290</v>
      </c>
      <c r="AC198" s="66"/>
      <c r="AD198" s="333" t="s">
        <v>290</v>
      </c>
      <c r="AE198" s="334" t="s">
        <v>290</v>
      </c>
      <c r="AF198" s="66"/>
      <c r="AG198" s="339" t="s">
        <v>290</v>
      </c>
      <c r="AH198" s="340" t="s">
        <v>290</v>
      </c>
      <c r="AI198" s="66"/>
      <c r="AJ198" s="350" t="s">
        <v>290</v>
      </c>
      <c r="AK198" s="66"/>
      <c r="AL198" s="327" t="s">
        <v>290</v>
      </c>
      <c r="AM198" s="328" t="s">
        <v>290</v>
      </c>
      <c r="AN198" s="66"/>
      <c r="AO198" s="333" t="s">
        <v>290</v>
      </c>
      <c r="AP198" s="334" t="s">
        <v>290</v>
      </c>
      <c r="AQ198" s="66"/>
      <c r="AR198" s="339" t="s">
        <v>290</v>
      </c>
      <c r="AS198" s="340" t="s">
        <v>290</v>
      </c>
      <c r="AT198" s="66"/>
      <c r="AU198" s="350" t="s">
        <v>290</v>
      </c>
      <c r="AV198" s="66"/>
      <c r="AW198" s="327" t="s">
        <v>290</v>
      </c>
      <c r="AX198" s="328" t="s">
        <v>290</v>
      </c>
      <c r="AY198" s="66"/>
      <c r="AZ198" s="333" t="s">
        <v>290</v>
      </c>
      <c r="BA198" s="334" t="s">
        <v>290</v>
      </c>
      <c r="BB198" s="66"/>
      <c r="BC198" s="339" t="s">
        <v>290</v>
      </c>
      <c r="BD198" s="340" t="s">
        <v>290</v>
      </c>
      <c r="BE198" s="66"/>
      <c r="BF198" s="350" t="s">
        <v>290</v>
      </c>
      <c r="BG198" s="66"/>
      <c r="BH198" s="384"/>
      <c r="BI198" s="66"/>
    </row>
    <row r="199" spans="1:61" x14ac:dyDescent="0.25">
      <c r="A199" s="384"/>
      <c r="B199" s="66"/>
      <c r="C199" s="378" t="s">
        <v>290</v>
      </c>
      <c r="D199" s="316" t="s">
        <v>290</v>
      </c>
      <c r="E199" s="356" t="s">
        <v>290</v>
      </c>
      <c r="F199" s="356" t="s">
        <v>290</v>
      </c>
      <c r="G199" s="317" t="s">
        <v>290</v>
      </c>
      <c r="H199" s="136"/>
      <c r="I199" s="321" t="s">
        <v>290</v>
      </c>
      <c r="J199" s="66"/>
      <c r="K199" s="66"/>
      <c r="L199" s="321" t="s">
        <v>290</v>
      </c>
      <c r="M199" s="324" t="s">
        <v>290</v>
      </c>
      <c r="N199" s="317" t="s">
        <v>290</v>
      </c>
      <c r="O199" s="66"/>
      <c r="P199" s="327" t="s">
        <v>290</v>
      </c>
      <c r="Q199" s="328" t="s">
        <v>290</v>
      </c>
      <c r="R199" s="66"/>
      <c r="S199" s="333" t="s">
        <v>290</v>
      </c>
      <c r="T199" s="334" t="s">
        <v>290</v>
      </c>
      <c r="U199" s="66"/>
      <c r="V199" s="339" t="s">
        <v>290</v>
      </c>
      <c r="W199" s="340" t="s">
        <v>290</v>
      </c>
      <c r="X199" s="66"/>
      <c r="Y199" s="350" t="s">
        <v>290</v>
      </c>
      <c r="Z199" s="66"/>
      <c r="AA199" s="327" t="s">
        <v>290</v>
      </c>
      <c r="AB199" s="328" t="s">
        <v>290</v>
      </c>
      <c r="AC199" s="66"/>
      <c r="AD199" s="333" t="s">
        <v>290</v>
      </c>
      <c r="AE199" s="334" t="s">
        <v>290</v>
      </c>
      <c r="AF199" s="66"/>
      <c r="AG199" s="339" t="s">
        <v>290</v>
      </c>
      <c r="AH199" s="340" t="s">
        <v>290</v>
      </c>
      <c r="AI199" s="66"/>
      <c r="AJ199" s="350" t="s">
        <v>290</v>
      </c>
      <c r="AK199" s="66"/>
      <c r="AL199" s="327" t="s">
        <v>290</v>
      </c>
      <c r="AM199" s="328" t="s">
        <v>290</v>
      </c>
      <c r="AN199" s="66"/>
      <c r="AO199" s="333" t="s">
        <v>290</v>
      </c>
      <c r="AP199" s="334" t="s">
        <v>290</v>
      </c>
      <c r="AQ199" s="66"/>
      <c r="AR199" s="339" t="s">
        <v>290</v>
      </c>
      <c r="AS199" s="340" t="s">
        <v>290</v>
      </c>
      <c r="AT199" s="66"/>
      <c r="AU199" s="350" t="s">
        <v>290</v>
      </c>
      <c r="AV199" s="66"/>
      <c r="AW199" s="327" t="s">
        <v>290</v>
      </c>
      <c r="AX199" s="328" t="s">
        <v>290</v>
      </c>
      <c r="AY199" s="66"/>
      <c r="AZ199" s="333" t="s">
        <v>290</v>
      </c>
      <c r="BA199" s="334" t="s">
        <v>290</v>
      </c>
      <c r="BB199" s="66"/>
      <c r="BC199" s="339" t="s">
        <v>290</v>
      </c>
      <c r="BD199" s="340" t="s">
        <v>290</v>
      </c>
      <c r="BE199" s="66"/>
      <c r="BF199" s="350" t="s">
        <v>290</v>
      </c>
      <c r="BG199" s="66"/>
      <c r="BH199" s="384"/>
      <c r="BI199" s="66"/>
    </row>
    <row r="200" spans="1:61" x14ac:dyDescent="0.25">
      <c r="A200" s="384"/>
      <c r="B200" s="66"/>
      <c r="C200" s="378" t="s">
        <v>290</v>
      </c>
      <c r="D200" s="316" t="s">
        <v>290</v>
      </c>
      <c r="E200" s="356" t="s">
        <v>290</v>
      </c>
      <c r="F200" s="356" t="s">
        <v>290</v>
      </c>
      <c r="G200" s="317" t="s">
        <v>290</v>
      </c>
      <c r="H200" s="136"/>
      <c r="I200" s="321" t="s">
        <v>290</v>
      </c>
      <c r="J200" s="66"/>
      <c r="K200" s="66"/>
      <c r="L200" s="321" t="s">
        <v>290</v>
      </c>
      <c r="M200" s="324" t="s">
        <v>290</v>
      </c>
      <c r="N200" s="317" t="s">
        <v>290</v>
      </c>
      <c r="O200" s="66"/>
      <c r="P200" s="327" t="s">
        <v>290</v>
      </c>
      <c r="Q200" s="328" t="s">
        <v>290</v>
      </c>
      <c r="R200" s="66"/>
      <c r="S200" s="333" t="s">
        <v>290</v>
      </c>
      <c r="T200" s="334" t="s">
        <v>290</v>
      </c>
      <c r="U200" s="66"/>
      <c r="V200" s="339" t="s">
        <v>290</v>
      </c>
      <c r="W200" s="340" t="s">
        <v>290</v>
      </c>
      <c r="X200" s="66"/>
      <c r="Y200" s="350" t="s">
        <v>290</v>
      </c>
      <c r="Z200" s="66"/>
      <c r="AA200" s="327" t="s">
        <v>290</v>
      </c>
      <c r="AB200" s="328" t="s">
        <v>290</v>
      </c>
      <c r="AC200" s="66"/>
      <c r="AD200" s="333" t="s">
        <v>290</v>
      </c>
      <c r="AE200" s="334" t="s">
        <v>290</v>
      </c>
      <c r="AF200" s="66"/>
      <c r="AG200" s="339" t="s">
        <v>290</v>
      </c>
      <c r="AH200" s="340" t="s">
        <v>290</v>
      </c>
      <c r="AI200" s="66"/>
      <c r="AJ200" s="350" t="s">
        <v>290</v>
      </c>
      <c r="AK200" s="66"/>
      <c r="AL200" s="327" t="s">
        <v>290</v>
      </c>
      <c r="AM200" s="328" t="s">
        <v>290</v>
      </c>
      <c r="AN200" s="66"/>
      <c r="AO200" s="333" t="s">
        <v>290</v>
      </c>
      <c r="AP200" s="334" t="s">
        <v>290</v>
      </c>
      <c r="AQ200" s="66"/>
      <c r="AR200" s="339" t="s">
        <v>290</v>
      </c>
      <c r="AS200" s="340" t="s">
        <v>290</v>
      </c>
      <c r="AT200" s="66"/>
      <c r="AU200" s="350" t="s">
        <v>290</v>
      </c>
      <c r="AV200" s="66"/>
      <c r="AW200" s="327" t="s">
        <v>290</v>
      </c>
      <c r="AX200" s="328" t="s">
        <v>290</v>
      </c>
      <c r="AY200" s="66"/>
      <c r="AZ200" s="333" t="s">
        <v>290</v>
      </c>
      <c r="BA200" s="334" t="s">
        <v>290</v>
      </c>
      <c r="BB200" s="66"/>
      <c r="BC200" s="339" t="s">
        <v>290</v>
      </c>
      <c r="BD200" s="340" t="s">
        <v>290</v>
      </c>
      <c r="BE200" s="66"/>
      <c r="BF200" s="350" t="s">
        <v>290</v>
      </c>
      <c r="BG200" s="66"/>
      <c r="BH200" s="384"/>
      <c r="BI200" s="66"/>
    </row>
    <row r="201" spans="1:61" x14ac:dyDescent="0.25">
      <c r="A201" s="384"/>
      <c r="B201" s="66"/>
      <c r="C201" s="378" t="s">
        <v>290</v>
      </c>
      <c r="D201" s="316" t="s">
        <v>290</v>
      </c>
      <c r="E201" s="356" t="s">
        <v>290</v>
      </c>
      <c r="F201" s="356" t="s">
        <v>290</v>
      </c>
      <c r="G201" s="317" t="s">
        <v>290</v>
      </c>
      <c r="H201" s="136"/>
      <c r="I201" s="321" t="s">
        <v>290</v>
      </c>
      <c r="J201" s="66"/>
      <c r="K201" s="66"/>
      <c r="L201" s="321" t="s">
        <v>290</v>
      </c>
      <c r="M201" s="324" t="s">
        <v>290</v>
      </c>
      <c r="N201" s="317" t="s">
        <v>290</v>
      </c>
      <c r="O201" s="66"/>
      <c r="P201" s="327" t="s">
        <v>290</v>
      </c>
      <c r="Q201" s="328" t="s">
        <v>290</v>
      </c>
      <c r="R201" s="66"/>
      <c r="S201" s="333" t="s">
        <v>290</v>
      </c>
      <c r="T201" s="334" t="s">
        <v>290</v>
      </c>
      <c r="U201" s="66"/>
      <c r="V201" s="339" t="s">
        <v>290</v>
      </c>
      <c r="W201" s="340" t="s">
        <v>290</v>
      </c>
      <c r="X201" s="66"/>
      <c r="Y201" s="350" t="s">
        <v>290</v>
      </c>
      <c r="Z201" s="66"/>
      <c r="AA201" s="327" t="s">
        <v>290</v>
      </c>
      <c r="AB201" s="328" t="s">
        <v>290</v>
      </c>
      <c r="AC201" s="66"/>
      <c r="AD201" s="333" t="s">
        <v>290</v>
      </c>
      <c r="AE201" s="334" t="s">
        <v>290</v>
      </c>
      <c r="AF201" s="66"/>
      <c r="AG201" s="339" t="s">
        <v>290</v>
      </c>
      <c r="AH201" s="340" t="s">
        <v>290</v>
      </c>
      <c r="AI201" s="66"/>
      <c r="AJ201" s="350" t="s">
        <v>290</v>
      </c>
      <c r="AK201" s="66"/>
      <c r="AL201" s="327" t="s">
        <v>290</v>
      </c>
      <c r="AM201" s="328" t="s">
        <v>290</v>
      </c>
      <c r="AN201" s="66"/>
      <c r="AO201" s="333" t="s">
        <v>290</v>
      </c>
      <c r="AP201" s="334" t="s">
        <v>290</v>
      </c>
      <c r="AQ201" s="66"/>
      <c r="AR201" s="339" t="s">
        <v>290</v>
      </c>
      <c r="AS201" s="340" t="s">
        <v>290</v>
      </c>
      <c r="AT201" s="66"/>
      <c r="AU201" s="350" t="s">
        <v>290</v>
      </c>
      <c r="AV201" s="66"/>
      <c r="AW201" s="327" t="s">
        <v>290</v>
      </c>
      <c r="AX201" s="328" t="s">
        <v>290</v>
      </c>
      <c r="AY201" s="66"/>
      <c r="AZ201" s="333" t="s">
        <v>290</v>
      </c>
      <c r="BA201" s="334" t="s">
        <v>290</v>
      </c>
      <c r="BB201" s="66"/>
      <c r="BC201" s="339" t="s">
        <v>290</v>
      </c>
      <c r="BD201" s="340" t="s">
        <v>290</v>
      </c>
      <c r="BE201" s="66"/>
      <c r="BF201" s="350" t="s">
        <v>290</v>
      </c>
      <c r="BG201" s="66"/>
      <c r="BH201" s="384"/>
      <c r="BI201" s="66"/>
    </row>
    <row r="202" spans="1:61" x14ac:dyDescent="0.25">
      <c r="A202" s="384"/>
      <c r="B202" s="66"/>
      <c r="C202" s="378" t="s">
        <v>290</v>
      </c>
      <c r="D202" s="316" t="s">
        <v>290</v>
      </c>
      <c r="E202" s="356" t="s">
        <v>290</v>
      </c>
      <c r="F202" s="356" t="s">
        <v>290</v>
      </c>
      <c r="G202" s="317" t="s">
        <v>290</v>
      </c>
      <c r="H202" s="136"/>
      <c r="I202" s="321" t="s">
        <v>290</v>
      </c>
      <c r="J202" s="66"/>
      <c r="K202" s="66"/>
      <c r="L202" s="321" t="s">
        <v>290</v>
      </c>
      <c r="M202" s="324" t="s">
        <v>290</v>
      </c>
      <c r="N202" s="317" t="s">
        <v>290</v>
      </c>
      <c r="O202" s="66"/>
      <c r="P202" s="327" t="s">
        <v>290</v>
      </c>
      <c r="Q202" s="328" t="s">
        <v>290</v>
      </c>
      <c r="R202" s="66"/>
      <c r="S202" s="333" t="s">
        <v>290</v>
      </c>
      <c r="T202" s="334" t="s">
        <v>290</v>
      </c>
      <c r="U202" s="66"/>
      <c r="V202" s="339" t="s">
        <v>290</v>
      </c>
      <c r="W202" s="340" t="s">
        <v>290</v>
      </c>
      <c r="X202" s="66"/>
      <c r="Y202" s="350" t="s">
        <v>290</v>
      </c>
      <c r="Z202" s="66"/>
      <c r="AA202" s="327" t="s">
        <v>290</v>
      </c>
      <c r="AB202" s="328" t="s">
        <v>290</v>
      </c>
      <c r="AC202" s="66"/>
      <c r="AD202" s="333" t="s">
        <v>290</v>
      </c>
      <c r="AE202" s="334" t="s">
        <v>290</v>
      </c>
      <c r="AF202" s="66"/>
      <c r="AG202" s="339" t="s">
        <v>290</v>
      </c>
      <c r="AH202" s="340" t="s">
        <v>290</v>
      </c>
      <c r="AI202" s="66"/>
      <c r="AJ202" s="350" t="s">
        <v>290</v>
      </c>
      <c r="AK202" s="66"/>
      <c r="AL202" s="327" t="s">
        <v>290</v>
      </c>
      <c r="AM202" s="328" t="s">
        <v>290</v>
      </c>
      <c r="AN202" s="66"/>
      <c r="AO202" s="333" t="s">
        <v>290</v>
      </c>
      <c r="AP202" s="334" t="s">
        <v>290</v>
      </c>
      <c r="AQ202" s="66"/>
      <c r="AR202" s="339" t="s">
        <v>290</v>
      </c>
      <c r="AS202" s="340" t="s">
        <v>290</v>
      </c>
      <c r="AT202" s="66"/>
      <c r="AU202" s="350" t="s">
        <v>290</v>
      </c>
      <c r="AV202" s="66"/>
      <c r="AW202" s="327" t="s">
        <v>290</v>
      </c>
      <c r="AX202" s="328" t="s">
        <v>290</v>
      </c>
      <c r="AY202" s="66"/>
      <c r="AZ202" s="333" t="s">
        <v>290</v>
      </c>
      <c r="BA202" s="334" t="s">
        <v>290</v>
      </c>
      <c r="BB202" s="66"/>
      <c r="BC202" s="339" t="s">
        <v>290</v>
      </c>
      <c r="BD202" s="340" t="s">
        <v>290</v>
      </c>
      <c r="BE202" s="66"/>
      <c r="BF202" s="350" t="s">
        <v>290</v>
      </c>
      <c r="BG202" s="66"/>
      <c r="BH202" s="384"/>
      <c r="BI202" s="66"/>
    </row>
    <row r="203" spans="1:61" x14ac:dyDescent="0.25">
      <c r="A203" s="384"/>
      <c r="B203" s="66"/>
      <c r="C203" s="378" t="s">
        <v>290</v>
      </c>
      <c r="D203" s="316" t="s">
        <v>290</v>
      </c>
      <c r="E203" s="356" t="s">
        <v>290</v>
      </c>
      <c r="F203" s="356" t="s">
        <v>290</v>
      </c>
      <c r="G203" s="317" t="s">
        <v>290</v>
      </c>
      <c r="H203" s="136"/>
      <c r="I203" s="321" t="s">
        <v>290</v>
      </c>
      <c r="J203" s="66"/>
      <c r="K203" s="66"/>
      <c r="L203" s="321" t="s">
        <v>290</v>
      </c>
      <c r="M203" s="324" t="s">
        <v>290</v>
      </c>
      <c r="N203" s="317" t="s">
        <v>290</v>
      </c>
      <c r="O203" s="66"/>
      <c r="P203" s="327" t="s">
        <v>290</v>
      </c>
      <c r="Q203" s="328" t="s">
        <v>290</v>
      </c>
      <c r="R203" s="66"/>
      <c r="S203" s="333" t="s">
        <v>290</v>
      </c>
      <c r="T203" s="334" t="s">
        <v>290</v>
      </c>
      <c r="U203" s="66"/>
      <c r="V203" s="339" t="s">
        <v>290</v>
      </c>
      <c r="W203" s="340" t="s">
        <v>290</v>
      </c>
      <c r="X203" s="66"/>
      <c r="Y203" s="350" t="s">
        <v>290</v>
      </c>
      <c r="Z203" s="66"/>
      <c r="AA203" s="327" t="s">
        <v>290</v>
      </c>
      <c r="AB203" s="328" t="s">
        <v>290</v>
      </c>
      <c r="AC203" s="66"/>
      <c r="AD203" s="333" t="s">
        <v>290</v>
      </c>
      <c r="AE203" s="334" t="s">
        <v>290</v>
      </c>
      <c r="AF203" s="66"/>
      <c r="AG203" s="339" t="s">
        <v>290</v>
      </c>
      <c r="AH203" s="340" t="s">
        <v>290</v>
      </c>
      <c r="AI203" s="66"/>
      <c r="AJ203" s="350" t="s">
        <v>290</v>
      </c>
      <c r="AK203" s="66"/>
      <c r="AL203" s="327" t="s">
        <v>290</v>
      </c>
      <c r="AM203" s="328" t="s">
        <v>290</v>
      </c>
      <c r="AN203" s="66"/>
      <c r="AO203" s="333" t="s">
        <v>290</v>
      </c>
      <c r="AP203" s="334" t="s">
        <v>290</v>
      </c>
      <c r="AQ203" s="66"/>
      <c r="AR203" s="339" t="s">
        <v>290</v>
      </c>
      <c r="AS203" s="340" t="s">
        <v>290</v>
      </c>
      <c r="AT203" s="66"/>
      <c r="AU203" s="350" t="s">
        <v>290</v>
      </c>
      <c r="AV203" s="66"/>
      <c r="AW203" s="327" t="s">
        <v>290</v>
      </c>
      <c r="AX203" s="328" t="s">
        <v>290</v>
      </c>
      <c r="AY203" s="66"/>
      <c r="AZ203" s="333" t="s">
        <v>290</v>
      </c>
      <c r="BA203" s="334" t="s">
        <v>290</v>
      </c>
      <c r="BB203" s="66"/>
      <c r="BC203" s="339" t="s">
        <v>290</v>
      </c>
      <c r="BD203" s="340" t="s">
        <v>290</v>
      </c>
      <c r="BE203" s="66"/>
      <c r="BF203" s="350" t="s">
        <v>290</v>
      </c>
      <c r="BG203" s="66"/>
      <c r="BH203" s="384"/>
      <c r="BI203" s="66"/>
    </row>
    <row r="204" spans="1:61" x14ac:dyDescent="0.25">
      <c r="A204" s="384"/>
      <c r="B204" s="66"/>
      <c r="C204" s="378" t="s">
        <v>290</v>
      </c>
      <c r="D204" s="316" t="s">
        <v>290</v>
      </c>
      <c r="E204" s="356" t="s">
        <v>290</v>
      </c>
      <c r="F204" s="356" t="s">
        <v>290</v>
      </c>
      <c r="G204" s="317" t="s">
        <v>290</v>
      </c>
      <c r="H204" s="136"/>
      <c r="I204" s="321" t="s">
        <v>290</v>
      </c>
      <c r="J204" s="66"/>
      <c r="K204" s="66"/>
      <c r="L204" s="321" t="s">
        <v>290</v>
      </c>
      <c r="M204" s="324" t="s">
        <v>290</v>
      </c>
      <c r="N204" s="317" t="s">
        <v>290</v>
      </c>
      <c r="O204" s="66"/>
      <c r="P204" s="327" t="s">
        <v>290</v>
      </c>
      <c r="Q204" s="328" t="s">
        <v>290</v>
      </c>
      <c r="R204" s="66"/>
      <c r="S204" s="333" t="s">
        <v>290</v>
      </c>
      <c r="T204" s="334" t="s">
        <v>290</v>
      </c>
      <c r="U204" s="66"/>
      <c r="V204" s="339" t="s">
        <v>290</v>
      </c>
      <c r="W204" s="340" t="s">
        <v>290</v>
      </c>
      <c r="X204" s="66"/>
      <c r="Y204" s="350" t="s">
        <v>290</v>
      </c>
      <c r="Z204" s="66"/>
      <c r="AA204" s="327" t="s">
        <v>290</v>
      </c>
      <c r="AB204" s="328" t="s">
        <v>290</v>
      </c>
      <c r="AC204" s="66"/>
      <c r="AD204" s="333" t="s">
        <v>290</v>
      </c>
      <c r="AE204" s="334" t="s">
        <v>290</v>
      </c>
      <c r="AF204" s="66"/>
      <c r="AG204" s="339" t="s">
        <v>290</v>
      </c>
      <c r="AH204" s="340" t="s">
        <v>290</v>
      </c>
      <c r="AI204" s="66"/>
      <c r="AJ204" s="350" t="s">
        <v>290</v>
      </c>
      <c r="AK204" s="66"/>
      <c r="AL204" s="327" t="s">
        <v>290</v>
      </c>
      <c r="AM204" s="328" t="s">
        <v>290</v>
      </c>
      <c r="AN204" s="66"/>
      <c r="AO204" s="333" t="s">
        <v>290</v>
      </c>
      <c r="AP204" s="334" t="s">
        <v>290</v>
      </c>
      <c r="AQ204" s="66"/>
      <c r="AR204" s="339" t="s">
        <v>290</v>
      </c>
      <c r="AS204" s="340" t="s">
        <v>290</v>
      </c>
      <c r="AT204" s="66"/>
      <c r="AU204" s="350" t="s">
        <v>290</v>
      </c>
      <c r="AV204" s="66"/>
      <c r="AW204" s="327" t="s">
        <v>290</v>
      </c>
      <c r="AX204" s="328" t="s">
        <v>290</v>
      </c>
      <c r="AY204" s="66"/>
      <c r="AZ204" s="333" t="s">
        <v>290</v>
      </c>
      <c r="BA204" s="334" t="s">
        <v>290</v>
      </c>
      <c r="BB204" s="66"/>
      <c r="BC204" s="339" t="s">
        <v>290</v>
      </c>
      <c r="BD204" s="340" t="s">
        <v>290</v>
      </c>
      <c r="BE204" s="66"/>
      <c r="BF204" s="350" t="s">
        <v>290</v>
      </c>
      <c r="BG204" s="66"/>
      <c r="BH204" s="384"/>
      <c r="BI204" s="66"/>
    </row>
    <row r="205" spans="1:61" x14ac:dyDescent="0.25">
      <c r="A205" s="384"/>
      <c r="B205" s="66"/>
      <c r="C205" s="378" t="s">
        <v>290</v>
      </c>
      <c r="D205" s="316" t="s">
        <v>290</v>
      </c>
      <c r="E205" s="356" t="s">
        <v>290</v>
      </c>
      <c r="F205" s="356" t="s">
        <v>290</v>
      </c>
      <c r="G205" s="317" t="s">
        <v>290</v>
      </c>
      <c r="H205" s="136"/>
      <c r="I205" s="321" t="s">
        <v>290</v>
      </c>
      <c r="J205" s="66"/>
      <c r="K205" s="66"/>
      <c r="L205" s="321" t="s">
        <v>290</v>
      </c>
      <c r="M205" s="324" t="s">
        <v>290</v>
      </c>
      <c r="N205" s="317" t="s">
        <v>290</v>
      </c>
      <c r="O205" s="66"/>
      <c r="P205" s="327" t="s">
        <v>290</v>
      </c>
      <c r="Q205" s="328" t="s">
        <v>290</v>
      </c>
      <c r="R205" s="66"/>
      <c r="S205" s="333" t="s">
        <v>290</v>
      </c>
      <c r="T205" s="334" t="s">
        <v>290</v>
      </c>
      <c r="U205" s="66"/>
      <c r="V205" s="339" t="s">
        <v>290</v>
      </c>
      <c r="W205" s="340" t="s">
        <v>290</v>
      </c>
      <c r="X205" s="66"/>
      <c r="Y205" s="350" t="s">
        <v>290</v>
      </c>
      <c r="Z205" s="66"/>
      <c r="AA205" s="327" t="s">
        <v>290</v>
      </c>
      <c r="AB205" s="328" t="s">
        <v>290</v>
      </c>
      <c r="AC205" s="66"/>
      <c r="AD205" s="333" t="s">
        <v>290</v>
      </c>
      <c r="AE205" s="334" t="s">
        <v>290</v>
      </c>
      <c r="AF205" s="66"/>
      <c r="AG205" s="339" t="s">
        <v>290</v>
      </c>
      <c r="AH205" s="340" t="s">
        <v>290</v>
      </c>
      <c r="AI205" s="66"/>
      <c r="AJ205" s="350" t="s">
        <v>290</v>
      </c>
      <c r="AK205" s="66"/>
      <c r="AL205" s="327" t="s">
        <v>290</v>
      </c>
      <c r="AM205" s="328" t="s">
        <v>290</v>
      </c>
      <c r="AN205" s="66"/>
      <c r="AO205" s="333" t="s">
        <v>290</v>
      </c>
      <c r="AP205" s="334" t="s">
        <v>290</v>
      </c>
      <c r="AQ205" s="66"/>
      <c r="AR205" s="339" t="s">
        <v>290</v>
      </c>
      <c r="AS205" s="340" t="s">
        <v>290</v>
      </c>
      <c r="AT205" s="66"/>
      <c r="AU205" s="350" t="s">
        <v>290</v>
      </c>
      <c r="AV205" s="66"/>
      <c r="AW205" s="327" t="s">
        <v>290</v>
      </c>
      <c r="AX205" s="328" t="s">
        <v>290</v>
      </c>
      <c r="AY205" s="66"/>
      <c r="AZ205" s="333" t="s">
        <v>290</v>
      </c>
      <c r="BA205" s="334" t="s">
        <v>290</v>
      </c>
      <c r="BB205" s="66"/>
      <c r="BC205" s="339" t="s">
        <v>290</v>
      </c>
      <c r="BD205" s="340" t="s">
        <v>290</v>
      </c>
      <c r="BE205" s="66"/>
      <c r="BF205" s="350" t="s">
        <v>290</v>
      </c>
      <c r="BG205" s="66"/>
      <c r="BH205" s="384"/>
      <c r="BI205" s="66"/>
    </row>
    <row r="206" spans="1:61" x14ac:dyDescent="0.25">
      <c r="A206" s="384"/>
      <c r="B206" s="66"/>
      <c r="C206" s="378" t="s">
        <v>290</v>
      </c>
      <c r="D206" s="316" t="s">
        <v>290</v>
      </c>
      <c r="E206" s="356" t="s">
        <v>290</v>
      </c>
      <c r="F206" s="356" t="s">
        <v>290</v>
      </c>
      <c r="G206" s="317" t="s">
        <v>290</v>
      </c>
      <c r="H206" s="136"/>
      <c r="I206" s="321" t="s">
        <v>290</v>
      </c>
      <c r="J206" s="66"/>
      <c r="K206" s="66"/>
      <c r="L206" s="321" t="s">
        <v>290</v>
      </c>
      <c r="M206" s="324" t="s">
        <v>290</v>
      </c>
      <c r="N206" s="317" t="s">
        <v>290</v>
      </c>
      <c r="O206" s="66"/>
      <c r="P206" s="327" t="s">
        <v>290</v>
      </c>
      <c r="Q206" s="328" t="s">
        <v>290</v>
      </c>
      <c r="R206" s="66"/>
      <c r="S206" s="333" t="s">
        <v>290</v>
      </c>
      <c r="T206" s="334" t="s">
        <v>290</v>
      </c>
      <c r="U206" s="66"/>
      <c r="V206" s="339" t="s">
        <v>290</v>
      </c>
      <c r="W206" s="340" t="s">
        <v>290</v>
      </c>
      <c r="X206" s="66"/>
      <c r="Y206" s="350" t="s">
        <v>290</v>
      </c>
      <c r="Z206" s="66"/>
      <c r="AA206" s="327" t="s">
        <v>290</v>
      </c>
      <c r="AB206" s="328" t="s">
        <v>290</v>
      </c>
      <c r="AC206" s="66"/>
      <c r="AD206" s="333" t="s">
        <v>290</v>
      </c>
      <c r="AE206" s="334" t="s">
        <v>290</v>
      </c>
      <c r="AF206" s="66"/>
      <c r="AG206" s="339" t="s">
        <v>290</v>
      </c>
      <c r="AH206" s="340" t="s">
        <v>290</v>
      </c>
      <c r="AI206" s="66"/>
      <c r="AJ206" s="350" t="s">
        <v>290</v>
      </c>
      <c r="AK206" s="66"/>
      <c r="AL206" s="327" t="s">
        <v>290</v>
      </c>
      <c r="AM206" s="328" t="s">
        <v>290</v>
      </c>
      <c r="AN206" s="66"/>
      <c r="AO206" s="333" t="s">
        <v>290</v>
      </c>
      <c r="AP206" s="334" t="s">
        <v>290</v>
      </c>
      <c r="AQ206" s="66"/>
      <c r="AR206" s="339" t="s">
        <v>290</v>
      </c>
      <c r="AS206" s="340" t="s">
        <v>290</v>
      </c>
      <c r="AT206" s="66"/>
      <c r="AU206" s="350" t="s">
        <v>290</v>
      </c>
      <c r="AV206" s="66"/>
      <c r="AW206" s="327" t="s">
        <v>290</v>
      </c>
      <c r="AX206" s="328" t="s">
        <v>290</v>
      </c>
      <c r="AY206" s="66"/>
      <c r="AZ206" s="333" t="s">
        <v>290</v>
      </c>
      <c r="BA206" s="334" t="s">
        <v>290</v>
      </c>
      <c r="BB206" s="66"/>
      <c r="BC206" s="339" t="s">
        <v>290</v>
      </c>
      <c r="BD206" s="340" t="s">
        <v>290</v>
      </c>
      <c r="BE206" s="66"/>
      <c r="BF206" s="350" t="s">
        <v>290</v>
      </c>
      <c r="BG206" s="66"/>
      <c r="BH206" s="384"/>
      <c r="BI206" s="66"/>
    </row>
    <row r="207" spans="1:61" x14ac:dyDescent="0.25">
      <c r="A207" s="384"/>
      <c r="B207" s="66"/>
      <c r="C207" s="378" t="s">
        <v>290</v>
      </c>
      <c r="D207" s="316" t="s">
        <v>290</v>
      </c>
      <c r="E207" s="356" t="s">
        <v>290</v>
      </c>
      <c r="F207" s="356" t="s">
        <v>290</v>
      </c>
      <c r="G207" s="317" t="s">
        <v>290</v>
      </c>
      <c r="H207" s="136"/>
      <c r="I207" s="321" t="s">
        <v>290</v>
      </c>
      <c r="J207" s="66"/>
      <c r="K207" s="66"/>
      <c r="L207" s="321" t="s">
        <v>290</v>
      </c>
      <c r="M207" s="324" t="s">
        <v>290</v>
      </c>
      <c r="N207" s="317" t="s">
        <v>290</v>
      </c>
      <c r="O207" s="66"/>
      <c r="P207" s="327" t="s">
        <v>290</v>
      </c>
      <c r="Q207" s="328" t="s">
        <v>290</v>
      </c>
      <c r="R207" s="66"/>
      <c r="S207" s="333" t="s">
        <v>290</v>
      </c>
      <c r="T207" s="334" t="s">
        <v>290</v>
      </c>
      <c r="U207" s="66"/>
      <c r="V207" s="339" t="s">
        <v>290</v>
      </c>
      <c r="W207" s="340" t="s">
        <v>290</v>
      </c>
      <c r="X207" s="66"/>
      <c r="Y207" s="350" t="s">
        <v>290</v>
      </c>
      <c r="Z207" s="66"/>
      <c r="AA207" s="327" t="s">
        <v>290</v>
      </c>
      <c r="AB207" s="328" t="s">
        <v>290</v>
      </c>
      <c r="AC207" s="66"/>
      <c r="AD207" s="333" t="s">
        <v>290</v>
      </c>
      <c r="AE207" s="334" t="s">
        <v>290</v>
      </c>
      <c r="AF207" s="66"/>
      <c r="AG207" s="339" t="s">
        <v>290</v>
      </c>
      <c r="AH207" s="340" t="s">
        <v>290</v>
      </c>
      <c r="AI207" s="66"/>
      <c r="AJ207" s="350" t="s">
        <v>290</v>
      </c>
      <c r="AK207" s="66"/>
      <c r="AL207" s="327" t="s">
        <v>290</v>
      </c>
      <c r="AM207" s="328" t="s">
        <v>290</v>
      </c>
      <c r="AN207" s="66"/>
      <c r="AO207" s="333" t="s">
        <v>290</v>
      </c>
      <c r="AP207" s="334" t="s">
        <v>290</v>
      </c>
      <c r="AQ207" s="66"/>
      <c r="AR207" s="339" t="s">
        <v>290</v>
      </c>
      <c r="AS207" s="340" t="s">
        <v>290</v>
      </c>
      <c r="AT207" s="66"/>
      <c r="AU207" s="350" t="s">
        <v>290</v>
      </c>
      <c r="AV207" s="66"/>
      <c r="AW207" s="327" t="s">
        <v>290</v>
      </c>
      <c r="AX207" s="328" t="s">
        <v>290</v>
      </c>
      <c r="AY207" s="66"/>
      <c r="AZ207" s="333" t="s">
        <v>290</v>
      </c>
      <c r="BA207" s="334" t="s">
        <v>290</v>
      </c>
      <c r="BB207" s="66"/>
      <c r="BC207" s="339" t="s">
        <v>290</v>
      </c>
      <c r="BD207" s="340" t="s">
        <v>290</v>
      </c>
      <c r="BE207" s="66"/>
      <c r="BF207" s="350" t="s">
        <v>290</v>
      </c>
      <c r="BG207" s="66"/>
      <c r="BH207" s="384"/>
      <c r="BI207" s="66"/>
    </row>
    <row r="208" spans="1:61" x14ac:dyDescent="0.25">
      <c r="A208" s="384"/>
      <c r="B208" s="66"/>
      <c r="C208" s="378" t="s">
        <v>290</v>
      </c>
      <c r="D208" s="316" t="s">
        <v>290</v>
      </c>
      <c r="E208" s="356" t="s">
        <v>290</v>
      </c>
      <c r="F208" s="356" t="s">
        <v>290</v>
      </c>
      <c r="G208" s="317" t="s">
        <v>290</v>
      </c>
      <c r="H208" s="136"/>
      <c r="I208" s="321" t="s">
        <v>290</v>
      </c>
      <c r="J208" s="66"/>
      <c r="K208" s="66"/>
      <c r="L208" s="321" t="s">
        <v>290</v>
      </c>
      <c r="M208" s="324" t="s">
        <v>290</v>
      </c>
      <c r="N208" s="317" t="s">
        <v>290</v>
      </c>
      <c r="O208" s="66"/>
      <c r="P208" s="327" t="s">
        <v>290</v>
      </c>
      <c r="Q208" s="328" t="s">
        <v>290</v>
      </c>
      <c r="R208" s="66"/>
      <c r="S208" s="333" t="s">
        <v>290</v>
      </c>
      <c r="T208" s="334" t="s">
        <v>290</v>
      </c>
      <c r="U208" s="66"/>
      <c r="V208" s="339" t="s">
        <v>290</v>
      </c>
      <c r="W208" s="340" t="s">
        <v>290</v>
      </c>
      <c r="X208" s="66"/>
      <c r="Y208" s="350" t="s">
        <v>290</v>
      </c>
      <c r="Z208" s="66"/>
      <c r="AA208" s="327" t="s">
        <v>290</v>
      </c>
      <c r="AB208" s="328" t="s">
        <v>290</v>
      </c>
      <c r="AC208" s="66"/>
      <c r="AD208" s="333" t="s">
        <v>290</v>
      </c>
      <c r="AE208" s="334" t="s">
        <v>290</v>
      </c>
      <c r="AF208" s="66"/>
      <c r="AG208" s="339" t="s">
        <v>290</v>
      </c>
      <c r="AH208" s="340" t="s">
        <v>290</v>
      </c>
      <c r="AI208" s="66"/>
      <c r="AJ208" s="350" t="s">
        <v>290</v>
      </c>
      <c r="AK208" s="66"/>
      <c r="AL208" s="327" t="s">
        <v>290</v>
      </c>
      <c r="AM208" s="328" t="s">
        <v>290</v>
      </c>
      <c r="AN208" s="66"/>
      <c r="AO208" s="333" t="s">
        <v>290</v>
      </c>
      <c r="AP208" s="334" t="s">
        <v>290</v>
      </c>
      <c r="AQ208" s="66"/>
      <c r="AR208" s="339" t="s">
        <v>290</v>
      </c>
      <c r="AS208" s="340" t="s">
        <v>290</v>
      </c>
      <c r="AT208" s="66"/>
      <c r="AU208" s="350" t="s">
        <v>290</v>
      </c>
      <c r="AV208" s="66"/>
      <c r="AW208" s="327" t="s">
        <v>290</v>
      </c>
      <c r="AX208" s="328" t="s">
        <v>290</v>
      </c>
      <c r="AY208" s="66"/>
      <c r="AZ208" s="333" t="s">
        <v>290</v>
      </c>
      <c r="BA208" s="334" t="s">
        <v>290</v>
      </c>
      <c r="BB208" s="66"/>
      <c r="BC208" s="339" t="s">
        <v>290</v>
      </c>
      <c r="BD208" s="340" t="s">
        <v>290</v>
      </c>
      <c r="BE208" s="66"/>
      <c r="BF208" s="350" t="s">
        <v>290</v>
      </c>
      <c r="BG208" s="66"/>
      <c r="BH208" s="384"/>
      <c r="BI208" s="66"/>
    </row>
    <row r="209" spans="1:61" x14ac:dyDescent="0.25">
      <c r="A209" s="384"/>
      <c r="B209" s="66"/>
      <c r="C209" s="378" t="s">
        <v>290</v>
      </c>
      <c r="D209" s="316" t="s">
        <v>290</v>
      </c>
      <c r="E209" s="356" t="s">
        <v>290</v>
      </c>
      <c r="F209" s="356" t="s">
        <v>290</v>
      </c>
      <c r="G209" s="317" t="s">
        <v>290</v>
      </c>
      <c r="H209" s="136"/>
      <c r="I209" s="321" t="s">
        <v>290</v>
      </c>
      <c r="J209" s="66"/>
      <c r="K209" s="66"/>
      <c r="L209" s="321" t="s">
        <v>290</v>
      </c>
      <c r="M209" s="324" t="s">
        <v>290</v>
      </c>
      <c r="N209" s="317" t="s">
        <v>290</v>
      </c>
      <c r="O209" s="66"/>
      <c r="P209" s="327" t="s">
        <v>290</v>
      </c>
      <c r="Q209" s="328" t="s">
        <v>290</v>
      </c>
      <c r="R209" s="66"/>
      <c r="S209" s="333" t="s">
        <v>290</v>
      </c>
      <c r="T209" s="334" t="s">
        <v>290</v>
      </c>
      <c r="U209" s="66"/>
      <c r="V209" s="339" t="s">
        <v>290</v>
      </c>
      <c r="W209" s="340" t="s">
        <v>290</v>
      </c>
      <c r="X209" s="66"/>
      <c r="Y209" s="350" t="s">
        <v>290</v>
      </c>
      <c r="Z209" s="66"/>
      <c r="AA209" s="327" t="s">
        <v>290</v>
      </c>
      <c r="AB209" s="328" t="s">
        <v>290</v>
      </c>
      <c r="AC209" s="66"/>
      <c r="AD209" s="333" t="s">
        <v>290</v>
      </c>
      <c r="AE209" s="334" t="s">
        <v>290</v>
      </c>
      <c r="AF209" s="66"/>
      <c r="AG209" s="339" t="s">
        <v>290</v>
      </c>
      <c r="AH209" s="340" t="s">
        <v>290</v>
      </c>
      <c r="AI209" s="66"/>
      <c r="AJ209" s="350" t="s">
        <v>290</v>
      </c>
      <c r="AK209" s="66"/>
      <c r="AL209" s="327" t="s">
        <v>290</v>
      </c>
      <c r="AM209" s="328" t="s">
        <v>290</v>
      </c>
      <c r="AN209" s="66"/>
      <c r="AO209" s="333" t="s">
        <v>290</v>
      </c>
      <c r="AP209" s="334" t="s">
        <v>290</v>
      </c>
      <c r="AQ209" s="66"/>
      <c r="AR209" s="339" t="s">
        <v>290</v>
      </c>
      <c r="AS209" s="340" t="s">
        <v>290</v>
      </c>
      <c r="AT209" s="66"/>
      <c r="AU209" s="350" t="s">
        <v>290</v>
      </c>
      <c r="AV209" s="66"/>
      <c r="AW209" s="327" t="s">
        <v>290</v>
      </c>
      <c r="AX209" s="328" t="s">
        <v>290</v>
      </c>
      <c r="AY209" s="66"/>
      <c r="AZ209" s="333" t="s">
        <v>290</v>
      </c>
      <c r="BA209" s="334" t="s">
        <v>290</v>
      </c>
      <c r="BB209" s="66"/>
      <c r="BC209" s="339" t="s">
        <v>290</v>
      </c>
      <c r="BD209" s="340" t="s">
        <v>290</v>
      </c>
      <c r="BE209" s="66"/>
      <c r="BF209" s="350" t="s">
        <v>290</v>
      </c>
      <c r="BG209" s="66"/>
      <c r="BH209" s="384"/>
      <c r="BI209" s="66"/>
    </row>
    <row r="210" spans="1:61" x14ac:dyDescent="0.25">
      <c r="A210" s="384"/>
      <c r="B210" s="66"/>
      <c r="C210" s="378" t="s">
        <v>290</v>
      </c>
      <c r="D210" s="316" t="s">
        <v>290</v>
      </c>
      <c r="E210" s="356" t="s">
        <v>290</v>
      </c>
      <c r="F210" s="356" t="s">
        <v>290</v>
      </c>
      <c r="G210" s="317" t="s">
        <v>290</v>
      </c>
      <c r="H210" s="136"/>
      <c r="I210" s="321" t="s">
        <v>290</v>
      </c>
      <c r="J210" s="66"/>
      <c r="K210" s="66"/>
      <c r="L210" s="321" t="s">
        <v>290</v>
      </c>
      <c r="M210" s="324" t="s">
        <v>290</v>
      </c>
      <c r="N210" s="317" t="s">
        <v>290</v>
      </c>
      <c r="O210" s="66"/>
      <c r="P210" s="327" t="s">
        <v>290</v>
      </c>
      <c r="Q210" s="328" t="s">
        <v>290</v>
      </c>
      <c r="R210" s="66"/>
      <c r="S210" s="333" t="s">
        <v>290</v>
      </c>
      <c r="T210" s="334" t="s">
        <v>290</v>
      </c>
      <c r="U210" s="66"/>
      <c r="V210" s="339" t="s">
        <v>290</v>
      </c>
      <c r="W210" s="340" t="s">
        <v>290</v>
      </c>
      <c r="X210" s="66"/>
      <c r="Y210" s="350" t="s">
        <v>290</v>
      </c>
      <c r="Z210" s="66"/>
      <c r="AA210" s="327" t="s">
        <v>290</v>
      </c>
      <c r="AB210" s="328" t="s">
        <v>290</v>
      </c>
      <c r="AC210" s="66"/>
      <c r="AD210" s="333" t="s">
        <v>290</v>
      </c>
      <c r="AE210" s="334" t="s">
        <v>290</v>
      </c>
      <c r="AF210" s="66"/>
      <c r="AG210" s="339" t="s">
        <v>290</v>
      </c>
      <c r="AH210" s="340" t="s">
        <v>290</v>
      </c>
      <c r="AI210" s="66"/>
      <c r="AJ210" s="350" t="s">
        <v>290</v>
      </c>
      <c r="AK210" s="66"/>
      <c r="AL210" s="327" t="s">
        <v>290</v>
      </c>
      <c r="AM210" s="328" t="s">
        <v>290</v>
      </c>
      <c r="AN210" s="66"/>
      <c r="AO210" s="333" t="s">
        <v>290</v>
      </c>
      <c r="AP210" s="334" t="s">
        <v>290</v>
      </c>
      <c r="AQ210" s="66"/>
      <c r="AR210" s="339" t="s">
        <v>290</v>
      </c>
      <c r="AS210" s="340" t="s">
        <v>290</v>
      </c>
      <c r="AT210" s="66"/>
      <c r="AU210" s="350" t="s">
        <v>290</v>
      </c>
      <c r="AV210" s="66"/>
      <c r="AW210" s="327" t="s">
        <v>290</v>
      </c>
      <c r="AX210" s="328" t="s">
        <v>290</v>
      </c>
      <c r="AY210" s="66"/>
      <c r="AZ210" s="333" t="s">
        <v>290</v>
      </c>
      <c r="BA210" s="334" t="s">
        <v>290</v>
      </c>
      <c r="BB210" s="66"/>
      <c r="BC210" s="339" t="s">
        <v>290</v>
      </c>
      <c r="BD210" s="340" t="s">
        <v>290</v>
      </c>
      <c r="BE210" s="66"/>
      <c r="BF210" s="350" t="s">
        <v>290</v>
      </c>
      <c r="BG210" s="66"/>
      <c r="BH210" s="384"/>
      <c r="BI210" s="66"/>
    </row>
    <row r="211" spans="1:61" x14ac:dyDescent="0.25">
      <c r="A211" s="384"/>
      <c r="B211" s="66"/>
      <c r="C211" s="378" t="s">
        <v>290</v>
      </c>
      <c r="D211" s="316" t="s">
        <v>290</v>
      </c>
      <c r="E211" s="356" t="s">
        <v>290</v>
      </c>
      <c r="F211" s="356" t="s">
        <v>290</v>
      </c>
      <c r="G211" s="317" t="s">
        <v>290</v>
      </c>
      <c r="H211" s="136"/>
      <c r="I211" s="321" t="s">
        <v>290</v>
      </c>
      <c r="J211" s="66"/>
      <c r="K211" s="66"/>
      <c r="L211" s="321" t="s">
        <v>290</v>
      </c>
      <c r="M211" s="324" t="s">
        <v>290</v>
      </c>
      <c r="N211" s="317" t="s">
        <v>290</v>
      </c>
      <c r="O211" s="66"/>
      <c r="P211" s="327" t="s">
        <v>290</v>
      </c>
      <c r="Q211" s="328" t="s">
        <v>290</v>
      </c>
      <c r="R211" s="66"/>
      <c r="S211" s="333" t="s">
        <v>290</v>
      </c>
      <c r="T211" s="334" t="s">
        <v>290</v>
      </c>
      <c r="U211" s="66"/>
      <c r="V211" s="339" t="s">
        <v>290</v>
      </c>
      <c r="W211" s="340" t="s">
        <v>290</v>
      </c>
      <c r="X211" s="66"/>
      <c r="Y211" s="350" t="s">
        <v>290</v>
      </c>
      <c r="Z211" s="66"/>
      <c r="AA211" s="327" t="s">
        <v>290</v>
      </c>
      <c r="AB211" s="328" t="s">
        <v>290</v>
      </c>
      <c r="AC211" s="66"/>
      <c r="AD211" s="333" t="s">
        <v>290</v>
      </c>
      <c r="AE211" s="334" t="s">
        <v>290</v>
      </c>
      <c r="AF211" s="66"/>
      <c r="AG211" s="339" t="s">
        <v>290</v>
      </c>
      <c r="AH211" s="340" t="s">
        <v>290</v>
      </c>
      <c r="AI211" s="66"/>
      <c r="AJ211" s="350" t="s">
        <v>290</v>
      </c>
      <c r="AK211" s="66"/>
      <c r="AL211" s="327" t="s">
        <v>290</v>
      </c>
      <c r="AM211" s="328" t="s">
        <v>290</v>
      </c>
      <c r="AN211" s="66"/>
      <c r="AO211" s="333" t="s">
        <v>290</v>
      </c>
      <c r="AP211" s="334" t="s">
        <v>290</v>
      </c>
      <c r="AQ211" s="66"/>
      <c r="AR211" s="339" t="s">
        <v>290</v>
      </c>
      <c r="AS211" s="340" t="s">
        <v>290</v>
      </c>
      <c r="AT211" s="66"/>
      <c r="AU211" s="350" t="s">
        <v>290</v>
      </c>
      <c r="AV211" s="66"/>
      <c r="AW211" s="327" t="s">
        <v>290</v>
      </c>
      <c r="AX211" s="328" t="s">
        <v>290</v>
      </c>
      <c r="AY211" s="66"/>
      <c r="AZ211" s="333" t="s">
        <v>290</v>
      </c>
      <c r="BA211" s="334" t="s">
        <v>290</v>
      </c>
      <c r="BB211" s="66"/>
      <c r="BC211" s="339" t="s">
        <v>290</v>
      </c>
      <c r="BD211" s="340" t="s">
        <v>290</v>
      </c>
      <c r="BE211" s="66"/>
      <c r="BF211" s="350" t="s">
        <v>290</v>
      </c>
      <c r="BG211" s="66"/>
      <c r="BH211" s="384"/>
      <c r="BI211" s="66"/>
    </row>
    <row r="212" spans="1:61" x14ac:dyDescent="0.25">
      <c r="A212" s="384"/>
      <c r="B212" s="66"/>
      <c r="C212" s="378" t="s">
        <v>290</v>
      </c>
      <c r="D212" s="316" t="s">
        <v>290</v>
      </c>
      <c r="E212" s="356" t="s">
        <v>290</v>
      </c>
      <c r="F212" s="356" t="s">
        <v>290</v>
      </c>
      <c r="G212" s="317" t="s">
        <v>290</v>
      </c>
      <c r="H212" s="136"/>
      <c r="I212" s="321" t="s">
        <v>290</v>
      </c>
      <c r="J212" s="66"/>
      <c r="K212" s="66"/>
      <c r="L212" s="321" t="s">
        <v>290</v>
      </c>
      <c r="M212" s="324" t="s">
        <v>290</v>
      </c>
      <c r="N212" s="317" t="s">
        <v>290</v>
      </c>
      <c r="O212" s="66"/>
      <c r="P212" s="327" t="s">
        <v>290</v>
      </c>
      <c r="Q212" s="328" t="s">
        <v>290</v>
      </c>
      <c r="R212" s="66"/>
      <c r="S212" s="333" t="s">
        <v>290</v>
      </c>
      <c r="T212" s="334" t="s">
        <v>290</v>
      </c>
      <c r="U212" s="66"/>
      <c r="V212" s="339" t="s">
        <v>290</v>
      </c>
      <c r="W212" s="340" t="s">
        <v>290</v>
      </c>
      <c r="X212" s="66"/>
      <c r="Y212" s="350" t="s">
        <v>290</v>
      </c>
      <c r="Z212" s="66"/>
      <c r="AA212" s="327" t="s">
        <v>290</v>
      </c>
      <c r="AB212" s="328" t="s">
        <v>290</v>
      </c>
      <c r="AC212" s="66"/>
      <c r="AD212" s="333" t="s">
        <v>290</v>
      </c>
      <c r="AE212" s="334" t="s">
        <v>290</v>
      </c>
      <c r="AF212" s="66"/>
      <c r="AG212" s="339" t="s">
        <v>290</v>
      </c>
      <c r="AH212" s="340" t="s">
        <v>290</v>
      </c>
      <c r="AI212" s="66"/>
      <c r="AJ212" s="350" t="s">
        <v>290</v>
      </c>
      <c r="AK212" s="66"/>
      <c r="AL212" s="327" t="s">
        <v>290</v>
      </c>
      <c r="AM212" s="328" t="s">
        <v>290</v>
      </c>
      <c r="AN212" s="66"/>
      <c r="AO212" s="333" t="s">
        <v>290</v>
      </c>
      <c r="AP212" s="334" t="s">
        <v>290</v>
      </c>
      <c r="AQ212" s="66"/>
      <c r="AR212" s="339" t="s">
        <v>290</v>
      </c>
      <c r="AS212" s="340" t="s">
        <v>290</v>
      </c>
      <c r="AT212" s="66"/>
      <c r="AU212" s="350" t="s">
        <v>290</v>
      </c>
      <c r="AV212" s="66"/>
      <c r="AW212" s="327" t="s">
        <v>290</v>
      </c>
      <c r="AX212" s="328" t="s">
        <v>290</v>
      </c>
      <c r="AY212" s="66"/>
      <c r="AZ212" s="333" t="s">
        <v>290</v>
      </c>
      <c r="BA212" s="334" t="s">
        <v>290</v>
      </c>
      <c r="BB212" s="66"/>
      <c r="BC212" s="339" t="s">
        <v>290</v>
      </c>
      <c r="BD212" s="340" t="s">
        <v>290</v>
      </c>
      <c r="BE212" s="66"/>
      <c r="BF212" s="350" t="s">
        <v>290</v>
      </c>
      <c r="BG212" s="66"/>
      <c r="BH212" s="384"/>
      <c r="BI212" s="66"/>
    </row>
    <row r="213" spans="1:61" x14ac:dyDescent="0.25">
      <c r="A213" s="384"/>
      <c r="B213" s="66"/>
      <c r="C213" s="378" t="s">
        <v>290</v>
      </c>
      <c r="D213" s="316" t="s">
        <v>290</v>
      </c>
      <c r="E213" s="356" t="s">
        <v>290</v>
      </c>
      <c r="F213" s="356" t="s">
        <v>290</v>
      </c>
      <c r="G213" s="317" t="s">
        <v>290</v>
      </c>
      <c r="H213" s="136"/>
      <c r="I213" s="321" t="s">
        <v>290</v>
      </c>
      <c r="J213" s="66"/>
      <c r="K213" s="66"/>
      <c r="L213" s="321" t="s">
        <v>290</v>
      </c>
      <c r="M213" s="324" t="s">
        <v>290</v>
      </c>
      <c r="N213" s="317" t="s">
        <v>290</v>
      </c>
      <c r="O213" s="66"/>
      <c r="P213" s="327" t="s">
        <v>290</v>
      </c>
      <c r="Q213" s="328" t="s">
        <v>290</v>
      </c>
      <c r="R213" s="66"/>
      <c r="S213" s="333" t="s">
        <v>290</v>
      </c>
      <c r="T213" s="334" t="s">
        <v>290</v>
      </c>
      <c r="U213" s="66"/>
      <c r="V213" s="339" t="s">
        <v>290</v>
      </c>
      <c r="W213" s="340" t="s">
        <v>290</v>
      </c>
      <c r="X213" s="66"/>
      <c r="Y213" s="350" t="s">
        <v>290</v>
      </c>
      <c r="Z213" s="66"/>
      <c r="AA213" s="327" t="s">
        <v>290</v>
      </c>
      <c r="AB213" s="328" t="s">
        <v>290</v>
      </c>
      <c r="AC213" s="66"/>
      <c r="AD213" s="333" t="s">
        <v>290</v>
      </c>
      <c r="AE213" s="334" t="s">
        <v>290</v>
      </c>
      <c r="AF213" s="66"/>
      <c r="AG213" s="339" t="s">
        <v>290</v>
      </c>
      <c r="AH213" s="340" t="s">
        <v>290</v>
      </c>
      <c r="AI213" s="66"/>
      <c r="AJ213" s="350" t="s">
        <v>290</v>
      </c>
      <c r="AK213" s="66"/>
      <c r="AL213" s="327" t="s">
        <v>290</v>
      </c>
      <c r="AM213" s="328" t="s">
        <v>290</v>
      </c>
      <c r="AN213" s="66"/>
      <c r="AO213" s="333" t="s">
        <v>290</v>
      </c>
      <c r="AP213" s="334" t="s">
        <v>290</v>
      </c>
      <c r="AQ213" s="66"/>
      <c r="AR213" s="339" t="s">
        <v>290</v>
      </c>
      <c r="AS213" s="340" t="s">
        <v>290</v>
      </c>
      <c r="AT213" s="66"/>
      <c r="AU213" s="350" t="s">
        <v>290</v>
      </c>
      <c r="AV213" s="66"/>
      <c r="AW213" s="327" t="s">
        <v>290</v>
      </c>
      <c r="AX213" s="328" t="s">
        <v>290</v>
      </c>
      <c r="AY213" s="66"/>
      <c r="AZ213" s="333" t="s">
        <v>290</v>
      </c>
      <c r="BA213" s="334" t="s">
        <v>290</v>
      </c>
      <c r="BB213" s="66"/>
      <c r="BC213" s="339" t="s">
        <v>290</v>
      </c>
      <c r="BD213" s="340" t="s">
        <v>290</v>
      </c>
      <c r="BE213" s="66"/>
      <c r="BF213" s="350" t="s">
        <v>290</v>
      </c>
      <c r="BG213" s="66"/>
      <c r="BH213" s="384"/>
      <c r="BI213" s="66"/>
    </row>
    <row r="214" spans="1:61" x14ac:dyDescent="0.25">
      <c r="A214" s="384"/>
      <c r="B214" s="66"/>
      <c r="C214" s="378" t="s">
        <v>290</v>
      </c>
      <c r="D214" s="316" t="s">
        <v>290</v>
      </c>
      <c r="E214" s="356" t="s">
        <v>290</v>
      </c>
      <c r="F214" s="356" t="s">
        <v>290</v>
      </c>
      <c r="G214" s="317" t="s">
        <v>290</v>
      </c>
      <c r="H214" s="136"/>
      <c r="I214" s="321" t="s">
        <v>290</v>
      </c>
      <c r="J214" s="66"/>
      <c r="K214" s="66"/>
      <c r="L214" s="321" t="s">
        <v>290</v>
      </c>
      <c r="M214" s="324" t="s">
        <v>290</v>
      </c>
      <c r="N214" s="317" t="s">
        <v>290</v>
      </c>
      <c r="O214" s="66"/>
      <c r="P214" s="327" t="s">
        <v>290</v>
      </c>
      <c r="Q214" s="328" t="s">
        <v>290</v>
      </c>
      <c r="R214" s="66"/>
      <c r="S214" s="333" t="s">
        <v>290</v>
      </c>
      <c r="T214" s="334" t="s">
        <v>290</v>
      </c>
      <c r="U214" s="66"/>
      <c r="V214" s="339" t="s">
        <v>290</v>
      </c>
      <c r="W214" s="340" t="s">
        <v>290</v>
      </c>
      <c r="X214" s="66"/>
      <c r="Y214" s="350" t="s">
        <v>290</v>
      </c>
      <c r="Z214" s="66"/>
      <c r="AA214" s="327" t="s">
        <v>290</v>
      </c>
      <c r="AB214" s="328" t="s">
        <v>290</v>
      </c>
      <c r="AC214" s="66"/>
      <c r="AD214" s="333" t="s">
        <v>290</v>
      </c>
      <c r="AE214" s="334" t="s">
        <v>290</v>
      </c>
      <c r="AF214" s="66"/>
      <c r="AG214" s="339" t="s">
        <v>290</v>
      </c>
      <c r="AH214" s="340" t="s">
        <v>290</v>
      </c>
      <c r="AI214" s="66"/>
      <c r="AJ214" s="350" t="s">
        <v>290</v>
      </c>
      <c r="AK214" s="66"/>
      <c r="AL214" s="327" t="s">
        <v>290</v>
      </c>
      <c r="AM214" s="328" t="s">
        <v>290</v>
      </c>
      <c r="AN214" s="66"/>
      <c r="AO214" s="333" t="s">
        <v>290</v>
      </c>
      <c r="AP214" s="334" t="s">
        <v>290</v>
      </c>
      <c r="AQ214" s="66"/>
      <c r="AR214" s="339" t="s">
        <v>290</v>
      </c>
      <c r="AS214" s="340" t="s">
        <v>290</v>
      </c>
      <c r="AT214" s="66"/>
      <c r="AU214" s="350" t="s">
        <v>290</v>
      </c>
      <c r="AV214" s="66"/>
      <c r="AW214" s="327" t="s">
        <v>290</v>
      </c>
      <c r="AX214" s="328" t="s">
        <v>290</v>
      </c>
      <c r="AY214" s="66"/>
      <c r="AZ214" s="333" t="s">
        <v>290</v>
      </c>
      <c r="BA214" s="334" t="s">
        <v>290</v>
      </c>
      <c r="BB214" s="66"/>
      <c r="BC214" s="339" t="s">
        <v>290</v>
      </c>
      <c r="BD214" s="340" t="s">
        <v>290</v>
      </c>
      <c r="BE214" s="66"/>
      <c r="BF214" s="350" t="s">
        <v>290</v>
      </c>
      <c r="BG214" s="66"/>
      <c r="BH214" s="384"/>
      <c r="BI214" s="66"/>
    </row>
    <row r="215" spans="1:61" x14ac:dyDescent="0.25">
      <c r="A215" s="384"/>
      <c r="B215" s="66"/>
      <c r="C215" s="378" t="s">
        <v>290</v>
      </c>
      <c r="D215" s="316" t="s">
        <v>290</v>
      </c>
      <c r="E215" s="356" t="s">
        <v>290</v>
      </c>
      <c r="F215" s="356" t="s">
        <v>290</v>
      </c>
      <c r="G215" s="317" t="s">
        <v>290</v>
      </c>
      <c r="H215" s="136"/>
      <c r="I215" s="321" t="s">
        <v>290</v>
      </c>
      <c r="J215" s="66"/>
      <c r="K215" s="66"/>
      <c r="L215" s="321" t="s">
        <v>290</v>
      </c>
      <c r="M215" s="324" t="s">
        <v>290</v>
      </c>
      <c r="N215" s="317" t="s">
        <v>290</v>
      </c>
      <c r="O215" s="66"/>
      <c r="P215" s="327" t="s">
        <v>290</v>
      </c>
      <c r="Q215" s="328" t="s">
        <v>290</v>
      </c>
      <c r="R215" s="66"/>
      <c r="S215" s="333" t="s">
        <v>290</v>
      </c>
      <c r="T215" s="334" t="s">
        <v>290</v>
      </c>
      <c r="U215" s="66"/>
      <c r="V215" s="339" t="s">
        <v>290</v>
      </c>
      <c r="W215" s="340" t="s">
        <v>290</v>
      </c>
      <c r="X215" s="66"/>
      <c r="Y215" s="350" t="s">
        <v>290</v>
      </c>
      <c r="Z215" s="66"/>
      <c r="AA215" s="327" t="s">
        <v>290</v>
      </c>
      <c r="AB215" s="328" t="s">
        <v>290</v>
      </c>
      <c r="AC215" s="66"/>
      <c r="AD215" s="333" t="s">
        <v>290</v>
      </c>
      <c r="AE215" s="334" t="s">
        <v>290</v>
      </c>
      <c r="AF215" s="66"/>
      <c r="AG215" s="339" t="s">
        <v>290</v>
      </c>
      <c r="AH215" s="340" t="s">
        <v>290</v>
      </c>
      <c r="AI215" s="66"/>
      <c r="AJ215" s="350" t="s">
        <v>290</v>
      </c>
      <c r="AK215" s="66"/>
      <c r="AL215" s="327" t="s">
        <v>290</v>
      </c>
      <c r="AM215" s="328" t="s">
        <v>290</v>
      </c>
      <c r="AN215" s="66"/>
      <c r="AO215" s="333" t="s">
        <v>290</v>
      </c>
      <c r="AP215" s="334" t="s">
        <v>290</v>
      </c>
      <c r="AQ215" s="66"/>
      <c r="AR215" s="339" t="s">
        <v>290</v>
      </c>
      <c r="AS215" s="340" t="s">
        <v>290</v>
      </c>
      <c r="AT215" s="66"/>
      <c r="AU215" s="350" t="s">
        <v>290</v>
      </c>
      <c r="AV215" s="66"/>
      <c r="AW215" s="327" t="s">
        <v>290</v>
      </c>
      <c r="AX215" s="328" t="s">
        <v>290</v>
      </c>
      <c r="AY215" s="66"/>
      <c r="AZ215" s="333" t="s">
        <v>290</v>
      </c>
      <c r="BA215" s="334" t="s">
        <v>290</v>
      </c>
      <c r="BB215" s="66"/>
      <c r="BC215" s="339" t="s">
        <v>290</v>
      </c>
      <c r="BD215" s="340" t="s">
        <v>290</v>
      </c>
      <c r="BE215" s="66"/>
      <c r="BF215" s="350" t="s">
        <v>290</v>
      </c>
      <c r="BG215" s="66"/>
      <c r="BH215" s="384"/>
      <c r="BI215" s="66"/>
    </row>
    <row r="216" spans="1:61" x14ac:dyDescent="0.25">
      <c r="A216" s="384"/>
      <c r="B216" s="66"/>
      <c r="C216" s="378" t="s">
        <v>290</v>
      </c>
      <c r="D216" s="316" t="s">
        <v>290</v>
      </c>
      <c r="E216" s="356" t="s">
        <v>290</v>
      </c>
      <c r="F216" s="356" t="s">
        <v>290</v>
      </c>
      <c r="G216" s="317" t="s">
        <v>290</v>
      </c>
      <c r="H216" s="136"/>
      <c r="I216" s="321" t="s">
        <v>290</v>
      </c>
      <c r="J216" s="66"/>
      <c r="K216" s="66"/>
      <c r="L216" s="321" t="s">
        <v>290</v>
      </c>
      <c r="M216" s="324" t="s">
        <v>290</v>
      </c>
      <c r="N216" s="317" t="s">
        <v>290</v>
      </c>
      <c r="O216" s="66"/>
      <c r="P216" s="327" t="s">
        <v>290</v>
      </c>
      <c r="Q216" s="328" t="s">
        <v>290</v>
      </c>
      <c r="R216" s="66"/>
      <c r="S216" s="333" t="s">
        <v>290</v>
      </c>
      <c r="T216" s="334" t="s">
        <v>290</v>
      </c>
      <c r="U216" s="66"/>
      <c r="V216" s="339" t="s">
        <v>290</v>
      </c>
      <c r="W216" s="340" t="s">
        <v>290</v>
      </c>
      <c r="X216" s="66"/>
      <c r="Y216" s="350" t="s">
        <v>290</v>
      </c>
      <c r="Z216" s="66"/>
      <c r="AA216" s="327" t="s">
        <v>290</v>
      </c>
      <c r="AB216" s="328" t="s">
        <v>290</v>
      </c>
      <c r="AC216" s="66"/>
      <c r="AD216" s="333" t="s">
        <v>290</v>
      </c>
      <c r="AE216" s="334" t="s">
        <v>290</v>
      </c>
      <c r="AF216" s="66"/>
      <c r="AG216" s="339" t="s">
        <v>290</v>
      </c>
      <c r="AH216" s="340" t="s">
        <v>290</v>
      </c>
      <c r="AI216" s="66"/>
      <c r="AJ216" s="350" t="s">
        <v>290</v>
      </c>
      <c r="AK216" s="66"/>
      <c r="AL216" s="327" t="s">
        <v>290</v>
      </c>
      <c r="AM216" s="328" t="s">
        <v>290</v>
      </c>
      <c r="AN216" s="66"/>
      <c r="AO216" s="333" t="s">
        <v>290</v>
      </c>
      <c r="AP216" s="334" t="s">
        <v>290</v>
      </c>
      <c r="AQ216" s="66"/>
      <c r="AR216" s="339" t="s">
        <v>290</v>
      </c>
      <c r="AS216" s="340" t="s">
        <v>290</v>
      </c>
      <c r="AT216" s="66"/>
      <c r="AU216" s="350" t="s">
        <v>290</v>
      </c>
      <c r="AV216" s="66"/>
      <c r="AW216" s="327" t="s">
        <v>290</v>
      </c>
      <c r="AX216" s="328" t="s">
        <v>290</v>
      </c>
      <c r="AY216" s="66"/>
      <c r="AZ216" s="333" t="s">
        <v>290</v>
      </c>
      <c r="BA216" s="334" t="s">
        <v>290</v>
      </c>
      <c r="BB216" s="66"/>
      <c r="BC216" s="339" t="s">
        <v>290</v>
      </c>
      <c r="BD216" s="340" t="s">
        <v>290</v>
      </c>
      <c r="BE216" s="66"/>
      <c r="BF216" s="350" t="s">
        <v>290</v>
      </c>
      <c r="BG216" s="66"/>
      <c r="BH216" s="384"/>
      <c r="BI216" s="66"/>
    </row>
    <row r="217" spans="1:61" x14ac:dyDescent="0.25">
      <c r="A217" s="384"/>
      <c r="B217" s="66"/>
      <c r="C217" s="378" t="s">
        <v>290</v>
      </c>
      <c r="D217" s="316" t="s">
        <v>290</v>
      </c>
      <c r="E217" s="356" t="s">
        <v>290</v>
      </c>
      <c r="F217" s="356" t="s">
        <v>290</v>
      </c>
      <c r="G217" s="317" t="s">
        <v>290</v>
      </c>
      <c r="H217" s="136"/>
      <c r="I217" s="321" t="s">
        <v>290</v>
      </c>
      <c r="J217" s="66"/>
      <c r="K217" s="66"/>
      <c r="L217" s="321" t="s">
        <v>290</v>
      </c>
      <c r="M217" s="324" t="s">
        <v>290</v>
      </c>
      <c r="N217" s="317" t="s">
        <v>290</v>
      </c>
      <c r="O217" s="66"/>
      <c r="P217" s="327" t="s">
        <v>290</v>
      </c>
      <c r="Q217" s="328" t="s">
        <v>290</v>
      </c>
      <c r="R217" s="66"/>
      <c r="S217" s="333" t="s">
        <v>290</v>
      </c>
      <c r="T217" s="334" t="s">
        <v>290</v>
      </c>
      <c r="U217" s="66"/>
      <c r="V217" s="339" t="s">
        <v>290</v>
      </c>
      <c r="W217" s="340" t="s">
        <v>290</v>
      </c>
      <c r="X217" s="66"/>
      <c r="Y217" s="350" t="s">
        <v>290</v>
      </c>
      <c r="Z217" s="66"/>
      <c r="AA217" s="327" t="s">
        <v>290</v>
      </c>
      <c r="AB217" s="328" t="s">
        <v>290</v>
      </c>
      <c r="AC217" s="66"/>
      <c r="AD217" s="333" t="s">
        <v>290</v>
      </c>
      <c r="AE217" s="334" t="s">
        <v>290</v>
      </c>
      <c r="AF217" s="66"/>
      <c r="AG217" s="339" t="s">
        <v>290</v>
      </c>
      <c r="AH217" s="340" t="s">
        <v>290</v>
      </c>
      <c r="AI217" s="66"/>
      <c r="AJ217" s="350" t="s">
        <v>290</v>
      </c>
      <c r="AK217" s="66"/>
      <c r="AL217" s="327" t="s">
        <v>290</v>
      </c>
      <c r="AM217" s="328" t="s">
        <v>290</v>
      </c>
      <c r="AN217" s="66"/>
      <c r="AO217" s="333" t="s">
        <v>290</v>
      </c>
      <c r="AP217" s="334" t="s">
        <v>290</v>
      </c>
      <c r="AQ217" s="66"/>
      <c r="AR217" s="339" t="s">
        <v>290</v>
      </c>
      <c r="AS217" s="340" t="s">
        <v>290</v>
      </c>
      <c r="AT217" s="66"/>
      <c r="AU217" s="350" t="s">
        <v>290</v>
      </c>
      <c r="AV217" s="66"/>
      <c r="AW217" s="327" t="s">
        <v>290</v>
      </c>
      <c r="AX217" s="328" t="s">
        <v>290</v>
      </c>
      <c r="AY217" s="66"/>
      <c r="AZ217" s="333" t="s">
        <v>290</v>
      </c>
      <c r="BA217" s="334" t="s">
        <v>290</v>
      </c>
      <c r="BB217" s="66"/>
      <c r="BC217" s="339" t="s">
        <v>290</v>
      </c>
      <c r="BD217" s="340" t="s">
        <v>290</v>
      </c>
      <c r="BE217" s="66"/>
      <c r="BF217" s="350" t="s">
        <v>290</v>
      </c>
      <c r="BG217" s="66"/>
      <c r="BH217" s="384"/>
      <c r="BI217" s="66"/>
    </row>
    <row r="218" spans="1:61" x14ac:dyDescent="0.25">
      <c r="A218" s="384"/>
      <c r="B218" s="66"/>
      <c r="C218" s="378" t="s">
        <v>290</v>
      </c>
      <c r="D218" s="316" t="s">
        <v>290</v>
      </c>
      <c r="E218" s="356" t="s">
        <v>290</v>
      </c>
      <c r="F218" s="356" t="s">
        <v>290</v>
      </c>
      <c r="G218" s="317" t="s">
        <v>290</v>
      </c>
      <c r="H218" s="136"/>
      <c r="I218" s="321" t="s">
        <v>290</v>
      </c>
      <c r="J218" s="66"/>
      <c r="K218" s="66"/>
      <c r="L218" s="321" t="s">
        <v>290</v>
      </c>
      <c r="M218" s="324" t="s">
        <v>290</v>
      </c>
      <c r="N218" s="317" t="s">
        <v>290</v>
      </c>
      <c r="O218" s="66"/>
      <c r="P218" s="327" t="s">
        <v>290</v>
      </c>
      <c r="Q218" s="328" t="s">
        <v>290</v>
      </c>
      <c r="R218" s="66"/>
      <c r="S218" s="333" t="s">
        <v>290</v>
      </c>
      <c r="T218" s="334" t="s">
        <v>290</v>
      </c>
      <c r="U218" s="66"/>
      <c r="V218" s="339" t="s">
        <v>290</v>
      </c>
      <c r="W218" s="340" t="s">
        <v>290</v>
      </c>
      <c r="X218" s="66"/>
      <c r="Y218" s="350" t="s">
        <v>290</v>
      </c>
      <c r="Z218" s="66"/>
      <c r="AA218" s="327" t="s">
        <v>290</v>
      </c>
      <c r="AB218" s="328" t="s">
        <v>290</v>
      </c>
      <c r="AC218" s="66"/>
      <c r="AD218" s="333" t="s">
        <v>290</v>
      </c>
      <c r="AE218" s="334" t="s">
        <v>290</v>
      </c>
      <c r="AF218" s="66"/>
      <c r="AG218" s="339" t="s">
        <v>290</v>
      </c>
      <c r="AH218" s="340" t="s">
        <v>290</v>
      </c>
      <c r="AI218" s="66"/>
      <c r="AJ218" s="350" t="s">
        <v>290</v>
      </c>
      <c r="AK218" s="66"/>
      <c r="AL218" s="327" t="s">
        <v>290</v>
      </c>
      <c r="AM218" s="328" t="s">
        <v>290</v>
      </c>
      <c r="AN218" s="66"/>
      <c r="AO218" s="333" t="s">
        <v>290</v>
      </c>
      <c r="AP218" s="334" t="s">
        <v>290</v>
      </c>
      <c r="AQ218" s="66"/>
      <c r="AR218" s="339" t="s">
        <v>290</v>
      </c>
      <c r="AS218" s="340" t="s">
        <v>290</v>
      </c>
      <c r="AT218" s="66"/>
      <c r="AU218" s="350" t="s">
        <v>290</v>
      </c>
      <c r="AV218" s="66"/>
      <c r="AW218" s="327" t="s">
        <v>290</v>
      </c>
      <c r="AX218" s="328" t="s">
        <v>290</v>
      </c>
      <c r="AY218" s="66"/>
      <c r="AZ218" s="333" t="s">
        <v>290</v>
      </c>
      <c r="BA218" s="334" t="s">
        <v>290</v>
      </c>
      <c r="BB218" s="66"/>
      <c r="BC218" s="339" t="s">
        <v>290</v>
      </c>
      <c r="BD218" s="340" t="s">
        <v>290</v>
      </c>
      <c r="BE218" s="66"/>
      <c r="BF218" s="350" t="s">
        <v>290</v>
      </c>
      <c r="BG218" s="66"/>
      <c r="BH218" s="384"/>
      <c r="BI218" s="66"/>
    </row>
    <row r="219" spans="1:61" x14ac:dyDescent="0.25">
      <c r="A219" s="384"/>
      <c r="B219" s="66"/>
      <c r="C219" s="378" t="s">
        <v>290</v>
      </c>
      <c r="D219" s="316" t="s">
        <v>290</v>
      </c>
      <c r="E219" s="356" t="s">
        <v>290</v>
      </c>
      <c r="F219" s="356" t="s">
        <v>290</v>
      </c>
      <c r="G219" s="317" t="s">
        <v>290</v>
      </c>
      <c r="H219" s="136"/>
      <c r="I219" s="321" t="s">
        <v>290</v>
      </c>
      <c r="J219" s="66"/>
      <c r="K219" s="66"/>
      <c r="L219" s="321" t="s">
        <v>290</v>
      </c>
      <c r="M219" s="324" t="s">
        <v>290</v>
      </c>
      <c r="N219" s="317" t="s">
        <v>290</v>
      </c>
      <c r="O219" s="66"/>
      <c r="P219" s="327" t="s">
        <v>290</v>
      </c>
      <c r="Q219" s="328" t="s">
        <v>290</v>
      </c>
      <c r="R219" s="66"/>
      <c r="S219" s="333" t="s">
        <v>290</v>
      </c>
      <c r="T219" s="334" t="s">
        <v>290</v>
      </c>
      <c r="U219" s="66"/>
      <c r="V219" s="339" t="s">
        <v>290</v>
      </c>
      <c r="W219" s="340" t="s">
        <v>290</v>
      </c>
      <c r="X219" s="66"/>
      <c r="Y219" s="350" t="s">
        <v>290</v>
      </c>
      <c r="Z219" s="66"/>
      <c r="AA219" s="327" t="s">
        <v>290</v>
      </c>
      <c r="AB219" s="328" t="s">
        <v>290</v>
      </c>
      <c r="AC219" s="66"/>
      <c r="AD219" s="333" t="s">
        <v>290</v>
      </c>
      <c r="AE219" s="334" t="s">
        <v>290</v>
      </c>
      <c r="AF219" s="66"/>
      <c r="AG219" s="339" t="s">
        <v>290</v>
      </c>
      <c r="AH219" s="340" t="s">
        <v>290</v>
      </c>
      <c r="AI219" s="66"/>
      <c r="AJ219" s="350" t="s">
        <v>290</v>
      </c>
      <c r="AK219" s="66"/>
      <c r="AL219" s="327" t="s">
        <v>290</v>
      </c>
      <c r="AM219" s="328" t="s">
        <v>290</v>
      </c>
      <c r="AN219" s="66"/>
      <c r="AO219" s="333" t="s">
        <v>290</v>
      </c>
      <c r="AP219" s="334" t="s">
        <v>290</v>
      </c>
      <c r="AQ219" s="66"/>
      <c r="AR219" s="339" t="s">
        <v>290</v>
      </c>
      <c r="AS219" s="340" t="s">
        <v>290</v>
      </c>
      <c r="AT219" s="66"/>
      <c r="AU219" s="350" t="s">
        <v>290</v>
      </c>
      <c r="AV219" s="66"/>
      <c r="AW219" s="327" t="s">
        <v>290</v>
      </c>
      <c r="AX219" s="328" t="s">
        <v>290</v>
      </c>
      <c r="AY219" s="66"/>
      <c r="AZ219" s="333" t="s">
        <v>290</v>
      </c>
      <c r="BA219" s="334" t="s">
        <v>290</v>
      </c>
      <c r="BB219" s="66"/>
      <c r="BC219" s="339" t="s">
        <v>290</v>
      </c>
      <c r="BD219" s="340" t="s">
        <v>290</v>
      </c>
      <c r="BE219" s="66"/>
      <c r="BF219" s="350" t="s">
        <v>290</v>
      </c>
      <c r="BG219" s="66"/>
      <c r="BH219" s="384"/>
      <c r="BI219" s="66"/>
    </row>
    <row r="220" spans="1:61" x14ac:dyDescent="0.25">
      <c r="A220" s="384"/>
      <c r="B220" s="66"/>
      <c r="C220" s="378" t="s">
        <v>290</v>
      </c>
      <c r="D220" s="316" t="s">
        <v>290</v>
      </c>
      <c r="E220" s="356" t="s">
        <v>290</v>
      </c>
      <c r="F220" s="356" t="s">
        <v>290</v>
      </c>
      <c r="G220" s="317" t="s">
        <v>290</v>
      </c>
      <c r="H220" s="136"/>
      <c r="I220" s="321" t="s">
        <v>290</v>
      </c>
      <c r="J220" s="66"/>
      <c r="K220" s="66"/>
      <c r="L220" s="321" t="s">
        <v>290</v>
      </c>
      <c r="M220" s="324" t="s">
        <v>290</v>
      </c>
      <c r="N220" s="317" t="s">
        <v>290</v>
      </c>
      <c r="O220" s="66"/>
      <c r="P220" s="327" t="s">
        <v>290</v>
      </c>
      <c r="Q220" s="328" t="s">
        <v>290</v>
      </c>
      <c r="R220" s="66"/>
      <c r="S220" s="333" t="s">
        <v>290</v>
      </c>
      <c r="T220" s="334" t="s">
        <v>290</v>
      </c>
      <c r="U220" s="66"/>
      <c r="V220" s="339" t="s">
        <v>290</v>
      </c>
      <c r="W220" s="340" t="s">
        <v>290</v>
      </c>
      <c r="X220" s="66"/>
      <c r="Y220" s="350" t="s">
        <v>290</v>
      </c>
      <c r="Z220" s="66"/>
      <c r="AA220" s="327" t="s">
        <v>290</v>
      </c>
      <c r="AB220" s="328" t="s">
        <v>290</v>
      </c>
      <c r="AC220" s="66"/>
      <c r="AD220" s="333" t="s">
        <v>290</v>
      </c>
      <c r="AE220" s="334" t="s">
        <v>290</v>
      </c>
      <c r="AF220" s="66"/>
      <c r="AG220" s="339" t="s">
        <v>290</v>
      </c>
      <c r="AH220" s="340" t="s">
        <v>290</v>
      </c>
      <c r="AI220" s="66"/>
      <c r="AJ220" s="350" t="s">
        <v>290</v>
      </c>
      <c r="AK220" s="66"/>
      <c r="AL220" s="327" t="s">
        <v>290</v>
      </c>
      <c r="AM220" s="328" t="s">
        <v>290</v>
      </c>
      <c r="AN220" s="66"/>
      <c r="AO220" s="333" t="s">
        <v>290</v>
      </c>
      <c r="AP220" s="334" t="s">
        <v>290</v>
      </c>
      <c r="AQ220" s="66"/>
      <c r="AR220" s="339" t="s">
        <v>290</v>
      </c>
      <c r="AS220" s="340" t="s">
        <v>290</v>
      </c>
      <c r="AT220" s="66"/>
      <c r="AU220" s="350" t="s">
        <v>290</v>
      </c>
      <c r="AV220" s="66"/>
      <c r="AW220" s="327" t="s">
        <v>290</v>
      </c>
      <c r="AX220" s="328" t="s">
        <v>290</v>
      </c>
      <c r="AY220" s="66"/>
      <c r="AZ220" s="333" t="s">
        <v>290</v>
      </c>
      <c r="BA220" s="334" t="s">
        <v>290</v>
      </c>
      <c r="BB220" s="66"/>
      <c r="BC220" s="339" t="s">
        <v>290</v>
      </c>
      <c r="BD220" s="340" t="s">
        <v>290</v>
      </c>
      <c r="BE220" s="66"/>
      <c r="BF220" s="350" t="s">
        <v>290</v>
      </c>
      <c r="BG220" s="66"/>
      <c r="BH220" s="384"/>
      <c r="BI220" s="66"/>
    </row>
    <row r="221" spans="1:61" x14ac:dyDescent="0.25">
      <c r="A221" s="384"/>
      <c r="B221" s="66"/>
      <c r="C221" s="378" t="s">
        <v>290</v>
      </c>
      <c r="D221" s="316" t="s">
        <v>290</v>
      </c>
      <c r="E221" s="356" t="s">
        <v>290</v>
      </c>
      <c r="F221" s="356" t="s">
        <v>290</v>
      </c>
      <c r="G221" s="317" t="s">
        <v>290</v>
      </c>
      <c r="H221" s="136"/>
      <c r="I221" s="321" t="s">
        <v>290</v>
      </c>
      <c r="J221" s="66"/>
      <c r="K221" s="66"/>
      <c r="L221" s="321" t="s">
        <v>290</v>
      </c>
      <c r="M221" s="324" t="s">
        <v>290</v>
      </c>
      <c r="N221" s="317" t="s">
        <v>290</v>
      </c>
      <c r="O221" s="66"/>
      <c r="P221" s="327" t="s">
        <v>290</v>
      </c>
      <c r="Q221" s="328" t="s">
        <v>290</v>
      </c>
      <c r="R221" s="66"/>
      <c r="S221" s="333" t="s">
        <v>290</v>
      </c>
      <c r="T221" s="334" t="s">
        <v>290</v>
      </c>
      <c r="U221" s="66"/>
      <c r="V221" s="339" t="s">
        <v>290</v>
      </c>
      <c r="W221" s="340" t="s">
        <v>290</v>
      </c>
      <c r="X221" s="66"/>
      <c r="Y221" s="350" t="s">
        <v>290</v>
      </c>
      <c r="Z221" s="66"/>
      <c r="AA221" s="327" t="s">
        <v>290</v>
      </c>
      <c r="AB221" s="328" t="s">
        <v>290</v>
      </c>
      <c r="AC221" s="66"/>
      <c r="AD221" s="333" t="s">
        <v>290</v>
      </c>
      <c r="AE221" s="334" t="s">
        <v>290</v>
      </c>
      <c r="AF221" s="66"/>
      <c r="AG221" s="339" t="s">
        <v>290</v>
      </c>
      <c r="AH221" s="340" t="s">
        <v>290</v>
      </c>
      <c r="AI221" s="66"/>
      <c r="AJ221" s="350" t="s">
        <v>290</v>
      </c>
      <c r="AK221" s="66"/>
      <c r="AL221" s="327" t="s">
        <v>290</v>
      </c>
      <c r="AM221" s="328" t="s">
        <v>290</v>
      </c>
      <c r="AN221" s="66"/>
      <c r="AO221" s="333" t="s">
        <v>290</v>
      </c>
      <c r="AP221" s="334" t="s">
        <v>290</v>
      </c>
      <c r="AQ221" s="66"/>
      <c r="AR221" s="339" t="s">
        <v>290</v>
      </c>
      <c r="AS221" s="340" t="s">
        <v>290</v>
      </c>
      <c r="AT221" s="66"/>
      <c r="AU221" s="350" t="s">
        <v>290</v>
      </c>
      <c r="AV221" s="66"/>
      <c r="AW221" s="327" t="s">
        <v>290</v>
      </c>
      <c r="AX221" s="328" t="s">
        <v>290</v>
      </c>
      <c r="AY221" s="66"/>
      <c r="AZ221" s="333" t="s">
        <v>290</v>
      </c>
      <c r="BA221" s="334" t="s">
        <v>290</v>
      </c>
      <c r="BB221" s="66"/>
      <c r="BC221" s="339" t="s">
        <v>290</v>
      </c>
      <c r="BD221" s="340" t="s">
        <v>290</v>
      </c>
      <c r="BE221" s="66"/>
      <c r="BF221" s="350" t="s">
        <v>290</v>
      </c>
      <c r="BG221" s="66"/>
      <c r="BH221" s="384"/>
      <c r="BI221" s="66"/>
    </row>
    <row r="222" spans="1:61" x14ac:dyDescent="0.25">
      <c r="A222" s="384"/>
      <c r="B222" s="66"/>
      <c r="C222" s="378" t="s">
        <v>290</v>
      </c>
      <c r="D222" s="316" t="s">
        <v>290</v>
      </c>
      <c r="E222" s="356" t="s">
        <v>290</v>
      </c>
      <c r="F222" s="356" t="s">
        <v>290</v>
      </c>
      <c r="G222" s="317" t="s">
        <v>290</v>
      </c>
      <c r="H222" s="136"/>
      <c r="I222" s="321" t="s">
        <v>290</v>
      </c>
      <c r="J222" s="66"/>
      <c r="K222" s="66"/>
      <c r="L222" s="321" t="s">
        <v>290</v>
      </c>
      <c r="M222" s="324" t="s">
        <v>290</v>
      </c>
      <c r="N222" s="317" t="s">
        <v>290</v>
      </c>
      <c r="O222" s="66"/>
      <c r="P222" s="327" t="s">
        <v>290</v>
      </c>
      <c r="Q222" s="328" t="s">
        <v>290</v>
      </c>
      <c r="R222" s="66"/>
      <c r="S222" s="333" t="s">
        <v>290</v>
      </c>
      <c r="T222" s="334" t="s">
        <v>290</v>
      </c>
      <c r="U222" s="66"/>
      <c r="V222" s="339" t="s">
        <v>290</v>
      </c>
      <c r="W222" s="340" t="s">
        <v>290</v>
      </c>
      <c r="X222" s="66"/>
      <c r="Y222" s="350" t="s">
        <v>290</v>
      </c>
      <c r="Z222" s="66"/>
      <c r="AA222" s="327" t="s">
        <v>290</v>
      </c>
      <c r="AB222" s="328" t="s">
        <v>290</v>
      </c>
      <c r="AC222" s="66"/>
      <c r="AD222" s="333" t="s">
        <v>290</v>
      </c>
      <c r="AE222" s="334" t="s">
        <v>290</v>
      </c>
      <c r="AF222" s="66"/>
      <c r="AG222" s="339" t="s">
        <v>290</v>
      </c>
      <c r="AH222" s="340" t="s">
        <v>290</v>
      </c>
      <c r="AI222" s="66"/>
      <c r="AJ222" s="350" t="s">
        <v>290</v>
      </c>
      <c r="AK222" s="66"/>
      <c r="AL222" s="327" t="s">
        <v>290</v>
      </c>
      <c r="AM222" s="328" t="s">
        <v>290</v>
      </c>
      <c r="AN222" s="66"/>
      <c r="AO222" s="333" t="s">
        <v>290</v>
      </c>
      <c r="AP222" s="334" t="s">
        <v>290</v>
      </c>
      <c r="AQ222" s="66"/>
      <c r="AR222" s="339" t="s">
        <v>290</v>
      </c>
      <c r="AS222" s="340" t="s">
        <v>290</v>
      </c>
      <c r="AT222" s="66"/>
      <c r="AU222" s="350" t="s">
        <v>290</v>
      </c>
      <c r="AV222" s="66"/>
      <c r="AW222" s="327" t="s">
        <v>290</v>
      </c>
      <c r="AX222" s="328" t="s">
        <v>290</v>
      </c>
      <c r="AY222" s="66"/>
      <c r="AZ222" s="333" t="s">
        <v>290</v>
      </c>
      <c r="BA222" s="334" t="s">
        <v>290</v>
      </c>
      <c r="BB222" s="66"/>
      <c r="BC222" s="339" t="s">
        <v>290</v>
      </c>
      <c r="BD222" s="340" t="s">
        <v>290</v>
      </c>
      <c r="BE222" s="66"/>
      <c r="BF222" s="350" t="s">
        <v>290</v>
      </c>
      <c r="BG222" s="66"/>
      <c r="BH222" s="384"/>
      <c r="BI222" s="66"/>
    </row>
    <row r="223" spans="1:61" x14ac:dyDescent="0.25">
      <c r="A223" s="384"/>
      <c r="B223" s="66"/>
      <c r="C223" s="378" t="s">
        <v>290</v>
      </c>
      <c r="D223" s="316" t="s">
        <v>290</v>
      </c>
      <c r="E223" s="356" t="s">
        <v>290</v>
      </c>
      <c r="F223" s="356" t="s">
        <v>290</v>
      </c>
      <c r="G223" s="317" t="s">
        <v>290</v>
      </c>
      <c r="H223" s="136"/>
      <c r="I223" s="321" t="s">
        <v>290</v>
      </c>
      <c r="J223" s="66"/>
      <c r="K223" s="66"/>
      <c r="L223" s="321" t="s">
        <v>290</v>
      </c>
      <c r="M223" s="324" t="s">
        <v>290</v>
      </c>
      <c r="N223" s="317" t="s">
        <v>290</v>
      </c>
      <c r="O223" s="66"/>
      <c r="P223" s="327" t="s">
        <v>290</v>
      </c>
      <c r="Q223" s="328" t="s">
        <v>290</v>
      </c>
      <c r="R223" s="66"/>
      <c r="S223" s="333" t="s">
        <v>290</v>
      </c>
      <c r="T223" s="334" t="s">
        <v>290</v>
      </c>
      <c r="U223" s="66"/>
      <c r="V223" s="339" t="s">
        <v>290</v>
      </c>
      <c r="W223" s="340" t="s">
        <v>290</v>
      </c>
      <c r="X223" s="66"/>
      <c r="Y223" s="350" t="s">
        <v>290</v>
      </c>
      <c r="Z223" s="66"/>
      <c r="AA223" s="327" t="s">
        <v>290</v>
      </c>
      <c r="AB223" s="328" t="s">
        <v>290</v>
      </c>
      <c r="AC223" s="66"/>
      <c r="AD223" s="333" t="s">
        <v>290</v>
      </c>
      <c r="AE223" s="334" t="s">
        <v>290</v>
      </c>
      <c r="AF223" s="66"/>
      <c r="AG223" s="339" t="s">
        <v>290</v>
      </c>
      <c r="AH223" s="340" t="s">
        <v>290</v>
      </c>
      <c r="AI223" s="66"/>
      <c r="AJ223" s="350" t="s">
        <v>290</v>
      </c>
      <c r="AK223" s="66"/>
      <c r="AL223" s="327" t="s">
        <v>290</v>
      </c>
      <c r="AM223" s="328" t="s">
        <v>290</v>
      </c>
      <c r="AN223" s="66"/>
      <c r="AO223" s="333" t="s">
        <v>290</v>
      </c>
      <c r="AP223" s="334" t="s">
        <v>290</v>
      </c>
      <c r="AQ223" s="66"/>
      <c r="AR223" s="339" t="s">
        <v>290</v>
      </c>
      <c r="AS223" s="340" t="s">
        <v>290</v>
      </c>
      <c r="AT223" s="66"/>
      <c r="AU223" s="350" t="s">
        <v>290</v>
      </c>
      <c r="AV223" s="66"/>
      <c r="AW223" s="327" t="s">
        <v>290</v>
      </c>
      <c r="AX223" s="328" t="s">
        <v>290</v>
      </c>
      <c r="AY223" s="66"/>
      <c r="AZ223" s="333" t="s">
        <v>290</v>
      </c>
      <c r="BA223" s="334" t="s">
        <v>290</v>
      </c>
      <c r="BB223" s="66"/>
      <c r="BC223" s="339" t="s">
        <v>290</v>
      </c>
      <c r="BD223" s="340" t="s">
        <v>290</v>
      </c>
      <c r="BE223" s="66"/>
      <c r="BF223" s="350" t="s">
        <v>290</v>
      </c>
      <c r="BG223" s="66"/>
      <c r="BH223" s="384"/>
      <c r="BI223" s="66"/>
    </row>
    <row r="224" spans="1:61" x14ac:dyDescent="0.25">
      <c r="A224" s="384"/>
      <c r="B224" s="66"/>
      <c r="C224" s="378" t="s">
        <v>290</v>
      </c>
      <c r="D224" s="316" t="s">
        <v>290</v>
      </c>
      <c r="E224" s="356" t="s">
        <v>290</v>
      </c>
      <c r="F224" s="356" t="s">
        <v>290</v>
      </c>
      <c r="G224" s="317" t="s">
        <v>290</v>
      </c>
      <c r="H224" s="136"/>
      <c r="I224" s="321" t="s">
        <v>290</v>
      </c>
      <c r="J224" s="66"/>
      <c r="K224" s="66"/>
      <c r="L224" s="321" t="s">
        <v>290</v>
      </c>
      <c r="M224" s="324" t="s">
        <v>290</v>
      </c>
      <c r="N224" s="317" t="s">
        <v>290</v>
      </c>
      <c r="O224" s="66"/>
      <c r="P224" s="327" t="s">
        <v>290</v>
      </c>
      <c r="Q224" s="328" t="s">
        <v>290</v>
      </c>
      <c r="R224" s="66"/>
      <c r="S224" s="333" t="s">
        <v>290</v>
      </c>
      <c r="T224" s="334" t="s">
        <v>290</v>
      </c>
      <c r="U224" s="66"/>
      <c r="V224" s="339" t="s">
        <v>290</v>
      </c>
      <c r="W224" s="340" t="s">
        <v>290</v>
      </c>
      <c r="X224" s="66"/>
      <c r="Y224" s="350" t="s">
        <v>290</v>
      </c>
      <c r="Z224" s="66"/>
      <c r="AA224" s="327" t="s">
        <v>290</v>
      </c>
      <c r="AB224" s="328" t="s">
        <v>290</v>
      </c>
      <c r="AC224" s="66"/>
      <c r="AD224" s="333" t="s">
        <v>290</v>
      </c>
      <c r="AE224" s="334" t="s">
        <v>290</v>
      </c>
      <c r="AF224" s="66"/>
      <c r="AG224" s="339" t="s">
        <v>290</v>
      </c>
      <c r="AH224" s="340" t="s">
        <v>290</v>
      </c>
      <c r="AI224" s="66"/>
      <c r="AJ224" s="350" t="s">
        <v>290</v>
      </c>
      <c r="AK224" s="66"/>
      <c r="AL224" s="327" t="s">
        <v>290</v>
      </c>
      <c r="AM224" s="328" t="s">
        <v>290</v>
      </c>
      <c r="AN224" s="66"/>
      <c r="AO224" s="333" t="s">
        <v>290</v>
      </c>
      <c r="AP224" s="334" t="s">
        <v>290</v>
      </c>
      <c r="AQ224" s="66"/>
      <c r="AR224" s="339" t="s">
        <v>290</v>
      </c>
      <c r="AS224" s="340" t="s">
        <v>290</v>
      </c>
      <c r="AT224" s="66"/>
      <c r="AU224" s="350" t="s">
        <v>290</v>
      </c>
      <c r="AV224" s="66"/>
      <c r="AW224" s="327" t="s">
        <v>290</v>
      </c>
      <c r="AX224" s="328" t="s">
        <v>290</v>
      </c>
      <c r="AY224" s="66"/>
      <c r="AZ224" s="333" t="s">
        <v>290</v>
      </c>
      <c r="BA224" s="334" t="s">
        <v>290</v>
      </c>
      <c r="BB224" s="66"/>
      <c r="BC224" s="339" t="s">
        <v>290</v>
      </c>
      <c r="BD224" s="340" t="s">
        <v>290</v>
      </c>
      <c r="BE224" s="66"/>
      <c r="BF224" s="350" t="s">
        <v>290</v>
      </c>
      <c r="BG224" s="66"/>
      <c r="BH224" s="384"/>
      <c r="BI224" s="66"/>
    </row>
    <row r="225" spans="1:61" x14ac:dyDescent="0.25">
      <c r="A225" s="384"/>
      <c r="B225" s="66"/>
      <c r="C225" s="378" t="s">
        <v>290</v>
      </c>
      <c r="D225" s="316" t="s">
        <v>290</v>
      </c>
      <c r="E225" s="356" t="s">
        <v>290</v>
      </c>
      <c r="F225" s="356" t="s">
        <v>290</v>
      </c>
      <c r="G225" s="317" t="s">
        <v>290</v>
      </c>
      <c r="H225" s="136"/>
      <c r="I225" s="321" t="s">
        <v>290</v>
      </c>
      <c r="J225" s="66"/>
      <c r="K225" s="66"/>
      <c r="L225" s="321" t="s">
        <v>290</v>
      </c>
      <c r="M225" s="324" t="s">
        <v>290</v>
      </c>
      <c r="N225" s="317" t="s">
        <v>290</v>
      </c>
      <c r="O225" s="66"/>
      <c r="P225" s="327" t="s">
        <v>290</v>
      </c>
      <c r="Q225" s="328" t="s">
        <v>290</v>
      </c>
      <c r="R225" s="66"/>
      <c r="S225" s="333" t="s">
        <v>290</v>
      </c>
      <c r="T225" s="334" t="s">
        <v>290</v>
      </c>
      <c r="U225" s="66"/>
      <c r="V225" s="339" t="s">
        <v>290</v>
      </c>
      <c r="W225" s="340" t="s">
        <v>290</v>
      </c>
      <c r="X225" s="66"/>
      <c r="Y225" s="350" t="s">
        <v>290</v>
      </c>
      <c r="Z225" s="66"/>
      <c r="AA225" s="327" t="s">
        <v>290</v>
      </c>
      <c r="AB225" s="328" t="s">
        <v>290</v>
      </c>
      <c r="AC225" s="66"/>
      <c r="AD225" s="333" t="s">
        <v>290</v>
      </c>
      <c r="AE225" s="334" t="s">
        <v>290</v>
      </c>
      <c r="AF225" s="66"/>
      <c r="AG225" s="339" t="s">
        <v>290</v>
      </c>
      <c r="AH225" s="340" t="s">
        <v>290</v>
      </c>
      <c r="AI225" s="66"/>
      <c r="AJ225" s="350" t="s">
        <v>290</v>
      </c>
      <c r="AK225" s="66"/>
      <c r="AL225" s="327" t="s">
        <v>290</v>
      </c>
      <c r="AM225" s="328" t="s">
        <v>290</v>
      </c>
      <c r="AN225" s="66"/>
      <c r="AO225" s="333" t="s">
        <v>290</v>
      </c>
      <c r="AP225" s="334" t="s">
        <v>290</v>
      </c>
      <c r="AQ225" s="66"/>
      <c r="AR225" s="339" t="s">
        <v>290</v>
      </c>
      <c r="AS225" s="340" t="s">
        <v>290</v>
      </c>
      <c r="AT225" s="66"/>
      <c r="AU225" s="350" t="s">
        <v>290</v>
      </c>
      <c r="AV225" s="66"/>
      <c r="AW225" s="327" t="s">
        <v>290</v>
      </c>
      <c r="AX225" s="328" t="s">
        <v>290</v>
      </c>
      <c r="AY225" s="66"/>
      <c r="AZ225" s="333" t="s">
        <v>290</v>
      </c>
      <c r="BA225" s="334" t="s">
        <v>290</v>
      </c>
      <c r="BB225" s="66"/>
      <c r="BC225" s="339" t="s">
        <v>290</v>
      </c>
      <c r="BD225" s="340" t="s">
        <v>290</v>
      </c>
      <c r="BE225" s="66"/>
      <c r="BF225" s="350" t="s">
        <v>290</v>
      </c>
      <c r="BG225" s="66"/>
      <c r="BH225" s="384"/>
      <c r="BI225" s="66"/>
    </row>
    <row r="226" spans="1:61" x14ac:dyDescent="0.25">
      <c r="A226" s="384"/>
      <c r="B226" s="66"/>
      <c r="C226" s="378" t="s">
        <v>290</v>
      </c>
      <c r="D226" s="316" t="s">
        <v>290</v>
      </c>
      <c r="E226" s="356" t="s">
        <v>290</v>
      </c>
      <c r="F226" s="356" t="s">
        <v>290</v>
      </c>
      <c r="G226" s="317" t="s">
        <v>290</v>
      </c>
      <c r="H226" s="136"/>
      <c r="I226" s="321" t="s">
        <v>290</v>
      </c>
      <c r="J226" s="66"/>
      <c r="K226" s="66"/>
      <c r="L226" s="321" t="s">
        <v>290</v>
      </c>
      <c r="M226" s="324" t="s">
        <v>290</v>
      </c>
      <c r="N226" s="317" t="s">
        <v>290</v>
      </c>
      <c r="O226" s="66"/>
      <c r="P226" s="327" t="s">
        <v>290</v>
      </c>
      <c r="Q226" s="328" t="s">
        <v>290</v>
      </c>
      <c r="R226" s="66"/>
      <c r="S226" s="333" t="s">
        <v>290</v>
      </c>
      <c r="T226" s="334" t="s">
        <v>290</v>
      </c>
      <c r="U226" s="66"/>
      <c r="V226" s="339" t="s">
        <v>290</v>
      </c>
      <c r="W226" s="340" t="s">
        <v>290</v>
      </c>
      <c r="X226" s="66"/>
      <c r="Y226" s="350" t="s">
        <v>290</v>
      </c>
      <c r="Z226" s="66"/>
      <c r="AA226" s="327" t="s">
        <v>290</v>
      </c>
      <c r="AB226" s="328" t="s">
        <v>290</v>
      </c>
      <c r="AC226" s="66"/>
      <c r="AD226" s="333" t="s">
        <v>290</v>
      </c>
      <c r="AE226" s="334" t="s">
        <v>290</v>
      </c>
      <c r="AF226" s="66"/>
      <c r="AG226" s="339" t="s">
        <v>290</v>
      </c>
      <c r="AH226" s="340" t="s">
        <v>290</v>
      </c>
      <c r="AI226" s="66"/>
      <c r="AJ226" s="350" t="s">
        <v>290</v>
      </c>
      <c r="AK226" s="66"/>
      <c r="AL226" s="327" t="s">
        <v>290</v>
      </c>
      <c r="AM226" s="328" t="s">
        <v>290</v>
      </c>
      <c r="AN226" s="66"/>
      <c r="AO226" s="333" t="s">
        <v>290</v>
      </c>
      <c r="AP226" s="334" t="s">
        <v>290</v>
      </c>
      <c r="AQ226" s="66"/>
      <c r="AR226" s="339" t="s">
        <v>290</v>
      </c>
      <c r="AS226" s="340" t="s">
        <v>290</v>
      </c>
      <c r="AT226" s="66"/>
      <c r="AU226" s="350" t="s">
        <v>290</v>
      </c>
      <c r="AV226" s="66"/>
      <c r="AW226" s="327" t="s">
        <v>290</v>
      </c>
      <c r="AX226" s="328" t="s">
        <v>290</v>
      </c>
      <c r="AY226" s="66"/>
      <c r="AZ226" s="333" t="s">
        <v>290</v>
      </c>
      <c r="BA226" s="334" t="s">
        <v>290</v>
      </c>
      <c r="BB226" s="66"/>
      <c r="BC226" s="339" t="s">
        <v>290</v>
      </c>
      <c r="BD226" s="340" t="s">
        <v>290</v>
      </c>
      <c r="BE226" s="66"/>
      <c r="BF226" s="350" t="s">
        <v>290</v>
      </c>
      <c r="BG226" s="66"/>
      <c r="BH226" s="384"/>
      <c r="BI226" s="66"/>
    </row>
    <row r="227" spans="1:61" x14ac:dyDescent="0.25">
      <c r="A227" s="384"/>
      <c r="B227" s="66"/>
      <c r="C227" s="378" t="s">
        <v>290</v>
      </c>
      <c r="D227" s="316" t="s">
        <v>290</v>
      </c>
      <c r="E227" s="356" t="s">
        <v>290</v>
      </c>
      <c r="F227" s="356" t="s">
        <v>290</v>
      </c>
      <c r="G227" s="317" t="s">
        <v>290</v>
      </c>
      <c r="H227" s="136"/>
      <c r="I227" s="321" t="s">
        <v>290</v>
      </c>
      <c r="J227" s="66"/>
      <c r="K227" s="66"/>
      <c r="L227" s="321" t="s">
        <v>290</v>
      </c>
      <c r="M227" s="324" t="s">
        <v>290</v>
      </c>
      <c r="N227" s="317" t="s">
        <v>290</v>
      </c>
      <c r="O227" s="66"/>
      <c r="P227" s="327" t="s">
        <v>290</v>
      </c>
      <c r="Q227" s="328" t="s">
        <v>290</v>
      </c>
      <c r="R227" s="66"/>
      <c r="S227" s="333" t="s">
        <v>290</v>
      </c>
      <c r="T227" s="334" t="s">
        <v>290</v>
      </c>
      <c r="U227" s="66"/>
      <c r="V227" s="339" t="s">
        <v>290</v>
      </c>
      <c r="W227" s="340" t="s">
        <v>290</v>
      </c>
      <c r="X227" s="66"/>
      <c r="Y227" s="350" t="s">
        <v>290</v>
      </c>
      <c r="Z227" s="66"/>
      <c r="AA227" s="327" t="s">
        <v>290</v>
      </c>
      <c r="AB227" s="328" t="s">
        <v>290</v>
      </c>
      <c r="AC227" s="66"/>
      <c r="AD227" s="333" t="s">
        <v>290</v>
      </c>
      <c r="AE227" s="334" t="s">
        <v>290</v>
      </c>
      <c r="AF227" s="66"/>
      <c r="AG227" s="339" t="s">
        <v>290</v>
      </c>
      <c r="AH227" s="340" t="s">
        <v>290</v>
      </c>
      <c r="AI227" s="66"/>
      <c r="AJ227" s="350" t="s">
        <v>290</v>
      </c>
      <c r="AK227" s="66"/>
      <c r="AL227" s="327" t="s">
        <v>290</v>
      </c>
      <c r="AM227" s="328" t="s">
        <v>290</v>
      </c>
      <c r="AN227" s="66"/>
      <c r="AO227" s="333" t="s">
        <v>290</v>
      </c>
      <c r="AP227" s="334" t="s">
        <v>290</v>
      </c>
      <c r="AQ227" s="66"/>
      <c r="AR227" s="339" t="s">
        <v>290</v>
      </c>
      <c r="AS227" s="340" t="s">
        <v>290</v>
      </c>
      <c r="AT227" s="66"/>
      <c r="AU227" s="350" t="s">
        <v>290</v>
      </c>
      <c r="AV227" s="66"/>
      <c r="AW227" s="327" t="s">
        <v>290</v>
      </c>
      <c r="AX227" s="328" t="s">
        <v>290</v>
      </c>
      <c r="AY227" s="66"/>
      <c r="AZ227" s="333" t="s">
        <v>290</v>
      </c>
      <c r="BA227" s="334" t="s">
        <v>290</v>
      </c>
      <c r="BB227" s="66"/>
      <c r="BC227" s="339" t="s">
        <v>290</v>
      </c>
      <c r="BD227" s="340" t="s">
        <v>290</v>
      </c>
      <c r="BE227" s="66"/>
      <c r="BF227" s="350" t="s">
        <v>290</v>
      </c>
      <c r="BG227" s="66"/>
      <c r="BH227" s="384"/>
      <c r="BI227" s="66"/>
    </row>
    <row r="228" spans="1:61" x14ac:dyDescent="0.25">
      <c r="A228" s="384"/>
      <c r="B228" s="66"/>
      <c r="C228" s="378" t="s">
        <v>290</v>
      </c>
      <c r="D228" s="316" t="s">
        <v>290</v>
      </c>
      <c r="E228" s="356" t="s">
        <v>290</v>
      </c>
      <c r="F228" s="356" t="s">
        <v>290</v>
      </c>
      <c r="G228" s="317" t="s">
        <v>290</v>
      </c>
      <c r="H228" s="136"/>
      <c r="I228" s="321" t="s">
        <v>290</v>
      </c>
      <c r="J228" s="66"/>
      <c r="K228" s="66"/>
      <c r="L228" s="321" t="s">
        <v>290</v>
      </c>
      <c r="M228" s="324" t="s">
        <v>290</v>
      </c>
      <c r="N228" s="317" t="s">
        <v>290</v>
      </c>
      <c r="O228" s="66"/>
      <c r="P228" s="327" t="s">
        <v>290</v>
      </c>
      <c r="Q228" s="328" t="s">
        <v>290</v>
      </c>
      <c r="R228" s="66"/>
      <c r="S228" s="333" t="s">
        <v>290</v>
      </c>
      <c r="T228" s="334" t="s">
        <v>290</v>
      </c>
      <c r="U228" s="66"/>
      <c r="V228" s="339" t="s">
        <v>290</v>
      </c>
      <c r="W228" s="340" t="s">
        <v>290</v>
      </c>
      <c r="X228" s="66"/>
      <c r="Y228" s="350" t="s">
        <v>290</v>
      </c>
      <c r="Z228" s="66"/>
      <c r="AA228" s="327" t="s">
        <v>290</v>
      </c>
      <c r="AB228" s="328" t="s">
        <v>290</v>
      </c>
      <c r="AC228" s="66"/>
      <c r="AD228" s="333" t="s">
        <v>290</v>
      </c>
      <c r="AE228" s="334" t="s">
        <v>290</v>
      </c>
      <c r="AF228" s="66"/>
      <c r="AG228" s="339" t="s">
        <v>290</v>
      </c>
      <c r="AH228" s="340" t="s">
        <v>290</v>
      </c>
      <c r="AI228" s="66"/>
      <c r="AJ228" s="350" t="s">
        <v>290</v>
      </c>
      <c r="AK228" s="66"/>
      <c r="AL228" s="327" t="s">
        <v>290</v>
      </c>
      <c r="AM228" s="328" t="s">
        <v>290</v>
      </c>
      <c r="AN228" s="66"/>
      <c r="AO228" s="333" t="s">
        <v>290</v>
      </c>
      <c r="AP228" s="334" t="s">
        <v>290</v>
      </c>
      <c r="AQ228" s="66"/>
      <c r="AR228" s="339" t="s">
        <v>290</v>
      </c>
      <c r="AS228" s="340" t="s">
        <v>290</v>
      </c>
      <c r="AT228" s="66"/>
      <c r="AU228" s="350" t="s">
        <v>290</v>
      </c>
      <c r="AV228" s="66"/>
      <c r="AW228" s="327" t="s">
        <v>290</v>
      </c>
      <c r="AX228" s="328" t="s">
        <v>290</v>
      </c>
      <c r="AY228" s="66"/>
      <c r="AZ228" s="333" t="s">
        <v>290</v>
      </c>
      <c r="BA228" s="334" t="s">
        <v>290</v>
      </c>
      <c r="BB228" s="66"/>
      <c r="BC228" s="339" t="s">
        <v>290</v>
      </c>
      <c r="BD228" s="340" t="s">
        <v>290</v>
      </c>
      <c r="BE228" s="66"/>
      <c r="BF228" s="350" t="s">
        <v>290</v>
      </c>
      <c r="BG228" s="66"/>
      <c r="BH228" s="384"/>
      <c r="BI228" s="66"/>
    </row>
    <row r="229" spans="1:61" x14ac:dyDescent="0.25">
      <c r="A229" s="384"/>
      <c r="B229" s="66"/>
      <c r="C229" s="378" t="s">
        <v>290</v>
      </c>
      <c r="D229" s="316" t="s">
        <v>290</v>
      </c>
      <c r="E229" s="356" t="s">
        <v>290</v>
      </c>
      <c r="F229" s="356" t="s">
        <v>290</v>
      </c>
      <c r="G229" s="317" t="s">
        <v>290</v>
      </c>
      <c r="H229" s="136"/>
      <c r="I229" s="321" t="s">
        <v>290</v>
      </c>
      <c r="J229" s="66"/>
      <c r="K229" s="66"/>
      <c r="L229" s="321" t="s">
        <v>290</v>
      </c>
      <c r="M229" s="324" t="s">
        <v>290</v>
      </c>
      <c r="N229" s="317" t="s">
        <v>290</v>
      </c>
      <c r="O229" s="66"/>
      <c r="P229" s="327" t="s">
        <v>290</v>
      </c>
      <c r="Q229" s="328" t="s">
        <v>290</v>
      </c>
      <c r="R229" s="66"/>
      <c r="S229" s="333" t="s">
        <v>290</v>
      </c>
      <c r="T229" s="334" t="s">
        <v>290</v>
      </c>
      <c r="U229" s="66"/>
      <c r="V229" s="339" t="s">
        <v>290</v>
      </c>
      <c r="W229" s="340" t="s">
        <v>290</v>
      </c>
      <c r="X229" s="66"/>
      <c r="Y229" s="350" t="s">
        <v>290</v>
      </c>
      <c r="Z229" s="66"/>
      <c r="AA229" s="327" t="s">
        <v>290</v>
      </c>
      <c r="AB229" s="328" t="s">
        <v>290</v>
      </c>
      <c r="AC229" s="66"/>
      <c r="AD229" s="333" t="s">
        <v>290</v>
      </c>
      <c r="AE229" s="334" t="s">
        <v>290</v>
      </c>
      <c r="AF229" s="66"/>
      <c r="AG229" s="339" t="s">
        <v>290</v>
      </c>
      <c r="AH229" s="340" t="s">
        <v>290</v>
      </c>
      <c r="AI229" s="66"/>
      <c r="AJ229" s="350" t="s">
        <v>290</v>
      </c>
      <c r="AK229" s="66"/>
      <c r="AL229" s="327" t="s">
        <v>290</v>
      </c>
      <c r="AM229" s="328" t="s">
        <v>290</v>
      </c>
      <c r="AN229" s="66"/>
      <c r="AO229" s="333" t="s">
        <v>290</v>
      </c>
      <c r="AP229" s="334" t="s">
        <v>290</v>
      </c>
      <c r="AQ229" s="66"/>
      <c r="AR229" s="339" t="s">
        <v>290</v>
      </c>
      <c r="AS229" s="340" t="s">
        <v>290</v>
      </c>
      <c r="AT229" s="66"/>
      <c r="AU229" s="350" t="s">
        <v>290</v>
      </c>
      <c r="AV229" s="66"/>
      <c r="AW229" s="327" t="s">
        <v>290</v>
      </c>
      <c r="AX229" s="328" t="s">
        <v>290</v>
      </c>
      <c r="AY229" s="66"/>
      <c r="AZ229" s="333" t="s">
        <v>290</v>
      </c>
      <c r="BA229" s="334" t="s">
        <v>290</v>
      </c>
      <c r="BB229" s="66"/>
      <c r="BC229" s="339" t="s">
        <v>290</v>
      </c>
      <c r="BD229" s="340" t="s">
        <v>290</v>
      </c>
      <c r="BE229" s="66"/>
      <c r="BF229" s="350" t="s">
        <v>290</v>
      </c>
      <c r="BG229" s="66"/>
      <c r="BH229" s="384"/>
      <c r="BI229" s="66"/>
    </row>
    <row r="230" spans="1:61" x14ac:dyDescent="0.25">
      <c r="A230" s="384"/>
      <c r="B230" s="66"/>
      <c r="C230" s="378" t="s">
        <v>290</v>
      </c>
      <c r="D230" s="316" t="s">
        <v>290</v>
      </c>
      <c r="E230" s="356" t="s">
        <v>290</v>
      </c>
      <c r="F230" s="356" t="s">
        <v>290</v>
      </c>
      <c r="G230" s="317" t="s">
        <v>290</v>
      </c>
      <c r="H230" s="136"/>
      <c r="I230" s="321" t="s">
        <v>290</v>
      </c>
      <c r="J230" s="66"/>
      <c r="K230" s="66"/>
      <c r="L230" s="321" t="s">
        <v>290</v>
      </c>
      <c r="M230" s="324" t="s">
        <v>290</v>
      </c>
      <c r="N230" s="317" t="s">
        <v>290</v>
      </c>
      <c r="O230" s="66"/>
      <c r="P230" s="327" t="s">
        <v>290</v>
      </c>
      <c r="Q230" s="328" t="s">
        <v>290</v>
      </c>
      <c r="R230" s="66"/>
      <c r="S230" s="333" t="s">
        <v>290</v>
      </c>
      <c r="T230" s="334" t="s">
        <v>290</v>
      </c>
      <c r="U230" s="66"/>
      <c r="V230" s="339" t="s">
        <v>290</v>
      </c>
      <c r="W230" s="340" t="s">
        <v>290</v>
      </c>
      <c r="X230" s="66"/>
      <c r="Y230" s="350" t="s">
        <v>290</v>
      </c>
      <c r="Z230" s="66"/>
      <c r="AA230" s="327" t="s">
        <v>290</v>
      </c>
      <c r="AB230" s="328" t="s">
        <v>290</v>
      </c>
      <c r="AC230" s="66"/>
      <c r="AD230" s="333" t="s">
        <v>290</v>
      </c>
      <c r="AE230" s="334" t="s">
        <v>290</v>
      </c>
      <c r="AF230" s="66"/>
      <c r="AG230" s="339" t="s">
        <v>290</v>
      </c>
      <c r="AH230" s="340" t="s">
        <v>290</v>
      </c>
      <c r="AI230" s="66"/>
      <c r="AJ230" s="350" t="s">
        <v>290</v>
      </c>
      <c r="AK230" s="66"/>
      <c r="AL230" s="327" t="s">
        <v>290</v>
      </c>
      <c r="AM230" s="328" t="s">
        <v>290</v>
      </c>
      <c r="AN230" s="66"/>
      <c r="AO230" s="333" t="s">
        <v>290</v>
      </c>
      <c r="AP230" s="334" t="s">
        <v>290</v>
      </c>
      <c r="AQ230" s="66"/>
      <c r="AR230" s="339" t="s">
        <v>290</v>
      </c>
      <c r="AS230" s="340" t="s">
        <v>290</v>
      </c>
      <c r="AT230" s="66"/>
      <c r="AU230" s="350" t="s">
        <v>290</v>
      </c>
      <c r="AV230" s="66"/>
      <c r="AW230" s="327" t="s">
        <v>290</v>
      </c>
      <c r="AX230" s="328" t="s">
        <v>290</v>
      </c>
      <c r="AY230" s="66"/>
      <c r="AZ230" s="333" t="s">
        <v>290</v>
      </c>
      <c r="BA230" s="334" t="s">
        <v>290</v>
      </c>
      <c r="BB230" s="66"/>
      <c r="BC230" s="339" t="s">
        <v>290</v>
      </c>
      <c r="BD230" s="340" t="s">
        <v>290</v>
      </c>
      <c r="BE230" s="66"/>
      <c r="BF230" s="350" t="s">
        <v>290</v>
      </c>
      <c r="BG230" s="66"/>
      <c r="BH230" s="384"/>
      <c r="BI230" s="66"/>
    </row>
    <row r="231" spans="1:61" x14ac:dyDescent="0.25">
      <c r="A231" s="384"/>
      <c r="B231" s="66"/>
      <c r="C231" s="378" t="s">
        <v>290</v>
      </c>
      <c r="D231" s="316" t="s">
        <v>290</v>
      </c>
      <c r="E231" s="356" t="s">
        <v>290</v>
      </c>
      <c r="F231" s="356" t="s">
        <v>290</v>
      </c>
      <c r="G231" s="317" t="s">
        <v>290</v>
      </c>
      <c r="H231" s="136"/>
      <c r="I231" s="321" t="s">
        <v>290</v>
      </c>
      <c r="J231" s="66"/>
      <c r="K231" s="66"/>
      <c r="L231" s="321" t="s">
        <v>290</v>
      </c>
      <c r="M231" s="324" t="s">
        <v>290</v>
      </c>
      <c r="N231" s="317" t="s">
        <v>290</v>
      </c>
      <c r="O231" s="66"/>
      <c r="P231" s="327" t="s">
        <v>290</v>
      </c>
      <c r="Q231" s="328" t="s">
        <v>290</v>
      </c>
      <c r="R231" s="66"/>
      <c r="S231" s="333" t="s">
        <v>290</v>
      </c>
      <c r="T231" s="334" t="s">
        <v>290</v>
      </c>
      <c r="U231" s="66"/>
      <c r="V231" s="339" t="s">
        <v>290</v>
      </c>
      <c r="W231" s="340" t="s">
        <v>290</v>
      </c>
      <c r="X231" s="66"/>
      <c r="Y231" s="350" t="s">
        <v>290</v>
      </c>
      <c r="Z231" s="66"/>
      <c r="AA231" s="327" t="s">
        <v>290</v>
      </c>
      <c r="AB231" s="328" t="s">
        <v>290</v>
      </c>
      <c r="AC231" s="66"/>
      <c r="AD231" s="333" t="s">
        <v>290</v>
      </c>
      <c r="AE231" s="334" t="s">
        <v>290</v>
      </c>
      <c r="AF231" s="66"/>
      <c r="AG231" s="339" t="s">
        <v>290</v>
      </c>
      <c r="AH231" s="340" t="s">
        <v>290</v>
      </c>
      <c r="AI231" s="66"/>
      <c r="AJ231" s="350" t="s">
        <v>290</v>
      </c>
      <c r="AK231" s="66"/>
      <c r="AL231" s="327" t="s">
        <v>290</v>
      </c>
      <c r="AM231" s="328" t="s">
        <v>290</v>
      </c>
      <c r="AN231" s="66"/>
      <c r="AO231" s="333" t="s">
        <v>290</v>
      </c>
      <c r="AP231" s="334" t="s">
        <v>290</v>
      </c>
      <c r="AQ231" s="66"/>
      <c r="AR231" s="339" t="s">
        <v>290</v>
      </c>
      <c r="AS231" s="340" t="s">
        <v>290</v>
      </c>
      <c r="AT231" s="66"/>
      <c r="AU231" s="350" t="s">
        <v>290</v>
      </c>
      <c r="AV231" s="66"/>
      <c r="AW231" s="327" t="s">
        <v>290</v>
      </c>
      <c r="AX231" s="328" t="s">
        <v>290</v>
      </c>
      <c r="AY231" s="66"/>
      <c r="AZ231" s="333" t="s">
        <v>290</v>
      </c>
      <c r="BA231" s="334" t="s">
        <v>290</v>
      </c>
      <c r="BB231" s="66"/>
      <c r="BC231" s="339" t="s">
        <v>290</v>
      </c>
      <c r="BD231" s="340" t="s">
        <v>290</v>
      </c>
      <c r="BE231" s="66"/>
      <c r="BF231" s="350" t="s">
        <v>290</v>
      </c>
      <c r="BG231" s="66"/>
      <c r="BH231" s="384"/>
      <c r="BI231" s="66"/>
    </row>
    <row r="232" spans="1:61" x14ac:dyDescent="0.25">
      <c r="A232" s="384"/>
      <c r="B232" s="66"/>
      <c r="C232" s="378" t="s">
        <v>290</v>
      </c>
      <c r="D232" s="316" t="s">
        <v>290</v>
      </c>
      <c r="E232" s="356" t="s">
        <v>290</v>
      </c>
      <c r="F232" s="356" t="s">
        <v>290</v>
      </c>
      <c r="G232" s="317" t="s">
        <v>290</v>
      </c>
      <c r="H232" s="136"/>
      <c r="I232" s="321" t="s">
        <v>290</v>
      </c>
      <c r="J232" s="66"/>
      <c r="K232" s="66"/>
      <c r="L232" s="321" t="s">
        <v>290</v>
      </c>
      <c r="M232" s="324" t="s">
        <v>290</v>
      </c>
      <c r="N232" s="317" t="s">
        <v>290</v>
      </c>
      <c r="O232" s="66"/>
      <c r="P232" s="327" t="s">
        <v>290</v>
      </c>
      <c r="Q232" s="328" t="s">
        <v>290</v>
      </c>
      <c r="R232" s="66"/>
      <c r="S232" s="333" t="s">
        <v>290</v>
      </c>
      <c r="T232" s="334" t="s">
        <v>290</v>
      </c>
      <c r="U232" s="66"/>
      <c r="V232" s="339" t="s">
        <v>290</v>
      </c>
      <c r="W232" s="340" t="s">
        <v>290</v>
      </c>
      <c r="X232" s="66"/>
      <c r="Y232" s="350" t="s">
        <v>290</v>
      </c>
      <c r="Z232" s="66"/>
      <c r="AA232" s="327" t="s">
        <v>290</v>
      </c>
      <c r="AB232" s="328" t="s">
        <v>290</v>
      </c>
      <c r="AC232" s="66"/>
      <c r="AD232" s="333" t="s">
        <v>290</v>
      </c>
      <c r="AE232" s="334" t="s">
        <v>290</v>
      </c>
      <c r="AF232" s="66"/>
      <c r="AG232" s="339" t="s">
        <v>290</v>
      </c>
      <c r="AH232" s="340" t="s">
        <v>290</v>
      </c>
      <c r="AI232" s="66"/>
      <c r="AJ232" s="350" t="s">
        <v>290</v>
      </c>
      <c r="AK232" s="66"/>
      <c r="AL232" s="327" t="s">
        <v>290</v>
      </c>
      <c r="AM232" s="328" t="s">
        <v>290</v>
      </c>
      <c r="AN232" s="66"/>
      <c r="AO232" s="333" t="s">
        <v>290</v>
      </c>
      <c r="AP232" s="334" t="s">
        <v>290</v>
      </c>
      <c r="AQ232" s="66"/>
      <c r="AR232" s="339" t="s">
        <v>290</v>
      </c>
      <c r="AS232" s="340" t="s">
        <v>290</v>
      </c>
      <c r="AT232" s="66"/>
      <c r="AU232" s="350" t="s">
        <v>290</v>
      </c>
      <c r="AV232" s="66"/>
      <c r="AW232" s="327" t="s">
        <v>290</v>
      </c>
      <c r="AX232" s="328" t="s">
        <v>290</v>
      </c>
      <c r="AY232" s="66"/>
      <c r="AZ232" s="333" t="s">
        <v>290</v>
      </c>
      <c r="BA232" s="334" t="s">
        <v>290</v>
      </c>
      <c r="BB232" s="66"/>
      <c r="BC232" s="339" t="s">
        <v>290</v>
      </c>
      <c r="BD232" s="340" t="s">
        <v>290</v>
      </c>
      <c r="BE232" s="66"/>
      <c r="BF232" s="350" t="s">
        <v>290</v>
      </c>
      <c r="BG232" s="66"/>
      <c r="BH232" s="384"/>
      <c r="BI232" s="66"/>
    </row>
    <row r="233" spans="1:61" x14ac:dyDescent="0.25">
      <c r="A233" s="384"/>
      <c r="B233" s="66"/>
      <c r="C233" s="378" t="s">
        <v>290</v>
      </c>
      <c r="D233" s="316" t="s">
        <v>290</v>
      </c>
      <c r="E233" s="356" t="s">
        <v>290</v>
      </c>
      <c r="F233" s="356" t="s">
        <v>290</v>
      </c>
      <c r="G233" s="317" t="s">
        <v>290</v>
      </c>
      <c r="H233" s="136"/>
      <c r="I233" s="321" t="s">
        <v>290</v>
      </c>
      <c r="J233" s="66"/>
      <c r="K233" s="66"/>
      <c r="L233" s="321" t="s">
        <v>290</v>
      </c>
      <c r="M233" s="324" t="s">
        <v>290</v>
      </c>
      <c r="N233" s="317" t="s">
        <v>290</v>
      </c>
      <c r="O233" s="66"/>
      <c r="P233" s="327" t="s">
        <v>290</v>
      </c>
      <c r="Q233" s="328" t="s">
        <v>290</v>
      </c>
      <c r="R233" s="66"/>
      <c r="S233" s="333" t="s">
        <v>290</v>
      </c>
      <c r="T233" s="334" t="s">
        <v>290</v>
      </c>
      <c r="U233" s="66"/>
      <c r="V233" s="339" t="s">
        <v>290</v>
      </c>
      <c r="W233" s="340" t="s">
        <v>290</v>
      </c>
      <c r="X233" s="66"/>
      <c r="Y233" s="350" t="s">
        <v>290</v>
      </c>
      <c r="Z233" s="66"/>
      <c r="AA233" s="327" t="s">
        <v>290</v>
      </c>
      <c r="AB233" s="328" t="s">
        <v>290</v>
      </c>
      <c r="AC233" s="66"/>
      <c r="AD233" s="333" t="s">
        <v>290</v>
      </c>
      <c r="AE233" s="334" t="s">
        <v>290</v>
      </c>
      <c r="AF233" s="66"/>
      <c r="AG233" s="339" t="s">
        <v>290</v>
      </c>
      <c r="AH233" s="340" t="s">
        <v>290</v>
      </c>
      <c r="AI233" s="66"/>
      <c r="AJ233" s="350" t="s">
        <v>290</v>
      </c>
      <c r="AK233" s="66"/>
      <c r="AL233" s="327" t="s">
        <v>290</v>
      </c>
      <c r="AM233" s="328" t="s">
        <v>290</v>
      </c>
      <c r="AN233" s="66"/>
      <c r="AO233" s="333" t="s">
        <v>290</v>
      </c>
      <c r="AP233" s="334" t="s">
        <v>290</v>
      </c>
      <c r="AQ233" s="66"/>
      <c r="AR233" s="339" t="s">
        <v>290</v>
      </c>
      <c r="AS233" s="340" t="s">
        <v>290</v>
      </c>
      <c r="AT233" s="66"/>
      <c r="AU233" s="350" t="s">
        <v>290</v>
      </c>
      <c r="AV233" s="66"/>
      <c r="AW233" s="327" t="s">
        <v>290</v>
      </c>
      <c r="AX233" s="328" t="s">
        <v>290</v>
      </c>
      <c r="AY233" s="66"/>
      <c r="AZ233" s="333" t="s">
        <v>290</v>
      </c>
      <c r="BA233" s="334" t="s">
        <v>290</v>
      </c>
      <c r="BB233" s="66"/>
      <c r="BC233" s="339" t="s">
        <v>290</v>
      </c>
      <c r="BD233" s="340" t="s">
        <v>290</v>
      </c>
      <c r="BE233" s="66"/>
      <c r="BF233" s="350" t="s">
        <v>290</v>
      </c>
      <c r="BG233" s="66"/>
      <c r="BH233" s="384"/>
      <c r="BI233" s="66"/>
    </row>
    <row r="234" spans="1:61" x14ac:dyDescent="0.25">
      <c r="A234" s="384"/>
      <c r="B234" s="66"/>
      <c r="C234" s="378" t="s">
        <v>290</v>
      </c>
      <c r="D234" s="316" t="s">
        <v>290</v>
      </c>
      <c r="E234" s="356" t="s">
        <v>290</v>
      </c>
      <c r="F234" s="356" t="s">
        <v>290</v>
      </c>
      <c r="G234" s="317" t="s">
        <v>290</v>
      </c>
      <c r="H234" s="136"/>
      <c r="I234" s="321" t="s">
        <v>290</v>
      </c>
      <c r="J234" s="66"/>
      <c r="K234" s="66"/>
      <c r="L234" s="321" t="s">
        <v>290</v>
      </c>
      <c r="M234" s="324" t="s">
        <v>290</v>
      </c>
      <c r="N234" s="317" t="s">
        <v>290</v>
      </c>
      <c r="O234" s="66"/>
      <c r="P234" s="327" t="s">
        <v>290</v>
      </c>
      <c r="Q234" s="328" t="s">
        <v>290</v>
      </c>
      <c r="R234" s="66"/>
      <c r="S234" s="333" t="s">
        <v>290</v>
      </c>
      <c r="T234" s="334" t="s">
        <v>290</v>
      </c>
      <c r="U234" s="66"/>
      <c r="V234" s="339" t="s">
        <v>290</v>
      </c>
      <c r="W234" s="340" t="s">
        <v>290</v>
      </c>
      <c r="X234" s="66"/>
      <c r="Y234" s="350" t="s">
        <v>290</v>
      </c>
      <c r="Z234" s="66"/>
      <c r="AA234" s="327" t="s">
        <v>290</v>
      </c>
      <c r="AB234" s="328" t="s">
        <v>290</v>
      </c>
      <c r="AC234" s="66"/>
      <c r="AD234" s="333" t="s">
        <v>290</v>
      </c>
      <c r="AE234" s="334" t="s">
        <v>290</v>
      </c>
      <c r="AF234" s="66"/>
      <c r="AG234" s="339" t="s">
        <v>290</v>
      </c>
      <c r="AH234" s="340" t="s">
        <v>290</v>
      </c>
      <c r="AI234" s="66"/>
      <c r="AJ234" s="350" t="s">
        <v>290</v>
      </c>
      <c r="AK234" s="66"/>
      <c r="AL234" s="327" t="s">
        <v>290</v>
      </c>
      <c r="AM234" s="328" t="s">
        <v>290</v>
      </c>
      <c r="AN234" s="66"/>
      <c r="AO234" s="333" t="s">
        <v>290</v>
      </c>
      <c r="AP234" s="334" t="s">
        <v>290</v>
      </c>
      <c r="AQ234" s="66"/>
      <c r="AR234" s="339" t="s">
        <v>290</v>
      </c>
      <c r="AS234" s="340" t="s">
        <v>290</v>
      </c>
      <c r="AT234" s="66"/>
      <c r="AU234" s="350" t="s">
        <v>290</v>
      </c>
      <c r="AV234" s="66"/>
      <c r="AW234" s="327" t="s">
        <v>290</v>
      </c>
      <c r="AX234" s="328" t="s">
        <v>290</v>
      </c>
      <c r="AY234" s="66"/>
      <c r="AZ234" s="333" t="s">
        <v>290</v>
      </c>
      <c r="BA234" s="334" t="s">
        <v>290</v>
      </c>
      <c r="BB234" s="66"/>
      <c r="BC234" s="339" t="s">
        <v>290</v>
      </c>
      <c r="BD234" s="340" t="s">
        <v>290</v>
      </c>
      <c r="BE234" s="66"/>
      <c r="BF234" s="350" t="s">
        <v>290</v>
      </c>
      <c r="BG234" s="66"/>
      <c r="BH234" s="384"/>
      <c r="BI234" s="66"/>
    </row>
    <row r="235" spans="1:61" x14ac:dyDescent="0.25">
      <c r="A235" s="384"/>
      <c r="B235" s="66"/>
      <c r="C235" s="378" t="s">
        <v>290</v>
      </c>
      <c r="D235" s="316" t="s">
        <v>290</v>
      </c>
      <c r="E235" s="356" t="s">
        <v>290</v>
      </c>
      <c r="F235" s="356" t="s">
        <v>290</v>
      </c>
      <c r="G235" s="317" t="s">
        <v>290</v>
      </c>
      <c r="H235" s="136"/>
      <c r="I235" s="321" t="s">
        <v>290</v>
      </c>
      <c r="J235" s="66"/>
      <c r="K235" s="66"/>
      <c r="L235" s="321" t="s">
        <v>290</v>
      </c>
      <c r="M235" s="324" t="s">
        <v>290</v>
      </c>
      <c r="N235" s="317" t="s">
        <v>290</v>
      </c>
      <c r="O235" s="66"/>
      <c r="P235" s="327" t="s">
        <v>290</v>
      </c>
      <c r="Q235" s="328" t="s">
        <v>290</v>
      </c>
      <c r="R235" s="66"/>
      <c r="S235" s="333" t="s">
        <v>290</v>
      </c>
      <c r="T235" s="334" t="s">
        <v>290</v>
      </c>
      <c r="U235" s="66"/>
      <c r="V235" s="339" t="s">
        <v>290</v>
      </c>
      <c r="W235" s="340" t="s">
        <v>290</v>
      </c>
      <c r="X235" s="66"/>
      <c r="Y235" s="350" t="s">
        <v>290</v>
      </c>
      <c r="Z235" s="66"/>
      <c r="AA235" s="327" t="s">
        <v>290</v>
      </c>
      <c r="AB235" s="328" t="s">
        <v>290</v>
      </c>
      <c r="AC235" s="66"/>
      <c r="AD235" s="333" t="s">
        <v>290</v>
      </c>
      <c r="AE235" s="334" t="s">
        <v>290</v>
      </c>
      <c r="AF235" s="66"/>
      <c r="AG235" s="339" t="s">
        <v>290</v>
      </c>
      <c r="AH235" s="340" t="s">
        <v>290</v>
      </c>
      <c r="AI235" s="66"/>
      <c r="AJ235" s="350" t="s">
        <v>290</v>
      </c>
      <c r="AK235" s="66"/>
      <c r="AL235" s="327" t="s">
        <v>290</v>
      </c>
      <c r="AM235" s="328" t="s">
        <v>290</v>
      </c>
      <c r="AN235" s="66"/>
      <c r="AO235" s="333" t="s">
        <v>290</v>
      </c>
      <c r="AP235" s="334" t="s">
        <v>290</v>
      </c>
      <c r="AQ235" s="66"/>
      <c r="AR235" s="339" t="s">
        <v>290</v>
      </c>
      <c r="AS235" s="340" t="s">
        <v>290</v>
      </c>
      <c r="AT235" s="66"/>
      <c r="AU235" s="350" t="s">
        <v>290</v>
      </c>
      <c r="AV235" s="66"/>
      <c r="AW235" s="327" t="s">
        <v>290</v>
      </c>
      <c r="AX235" s="328" t="s">
        <v>290</v>
      </c>
      <c r="AY235" s="66"/>
      <c r="AZ235" s="333" t="s">
        <v>290</v>
      </c>
      <c r="BA235" s="334" t="s">
        <v>290</v>
      </c>
      <c r="BB235" s="66"/>
      <c r="BC235" s="339" t="s">
        <v>290</v>
      </c>
      <c r="BD235" s="340" t="s">
        <v>290</v>
      </c>
      <c r="BE235" s="66"/>
      <c r="BF235" s="350" t="s">
        <v>290</v>
      </c>
      <c r="BG235" s="66"/>
      <c r="BH235" s="384"/>
      <c r="BI235" s="66"/>
    </row>
    <row r="236" spans="1:61" x14ac:dyDescent="0.25">
      <c r="A236" s="384"/>
      <c r="B236" s="66"/>
      <c r="C236" s="378" t="s">
        <v>290</v>
      </c>
      <c r="D236" s="316" t="s">
        <v>290</v>
      </c>
      <c r="E236" s="356" t="s">
        <v>290</v>
      </c>
      <c r="F236" s="356" t="s">
        <v>290</v>
      </c>
      <c r="G236" s="317" t="s">
        <v>290</v>
      </c>
      <c r="H236" s="136"/>
      <c r="I236" s="321" t="s">
        <v>290</v>
      </c>
      <c r="J236" s="66"/>
      <c r="K236" s="66"/>
      <c r="L236" s="321" t="s">
        <v>290</v>
      </c>
      <c r="M236" s="324" t="s">
        <v>290</v>
      </c>
      <c r="N236" s="317" t="s">
        <v>290</v>
      </c>
      <c r="O236" s="66"/>
      <c r="P236" s="327" t="s">
        <v>290</v>
      </c>
      <c r="Q236" s="328" t="s">
        <v>290</v>
      </c>
      <c r="R236" s="66"/>
      <c r="S236" s="333" t="s">
        <v>290</v>
      </c>
      <c r="T236" s="334" t="s">
        <v>290</v>
      </c>
      <c r="U236" s="66"/>
      <c r="V236" s="339" t="s">
        <v>290</v>
      </c>
      <c r="W236" s="340" t="s">
        <v>290</v>
      </c>
      <c r="X236" s="66"/>
      <c r="Y236" s="350" t="s">
        <v>290</v>
      </c>
      <c r="Z236" s="66"/>
      <c r="AA236" s="327" t="s">
        <v>290</v>
      </c>
      <c r="AB236" s="328" t="s">
        <v>290</v>
      </c>
      <c r="AC236" s="66"/>
      <c r="AD236" s="333" t="s">
        <v>290</v>
      </c>
      <c r="AE236" s="334" t="s">
        <v>290</v>
      </c>
      <c r="AF236" s="66"/>
      <c r="AG236" s="339" t="s">
        <v>290</v>
      </c>
      <c r="AH236" s="340" t="s">
        <v>290</v>
      </c>
      <c r="AI236" s="66"/>
      <c r="AJ236" s="350" t="s">
        <v>290</v>
      </c>
      <c r="AK236" s="66"/>
      <c r="AL236" s="327" t="s">
        <v>290</v>
      </c>
      <c r="AM236" s="328" t="s">
        <v>290</v>
      </c>
      <c r="AN236" s="66"/>
      <c r="AO236" s="333" t="s">
        <v>290</v>
      </c>
      <c r="AP236" s="334" t="s">
        <v>290</v>
      </c>
      <c r="AQ236" s="66"/>
      <c r="AR236" s="339" t="s">
        <v>290</v>
      </c>
      <c r="AS236" s="340" t="s">
        <v>290</v>
      </c>
      <c r="AT236" s="66"/>
      <c r="AU236" s="350" t="s">
        <v>290</v>
      </c>
      <c r="AV236" s="66"/>
      <c r="AW236" s="327" t="s">
        <v>290</v>
      </c>
      <c r="AX236" s="328" t="s">
        <v>290</v>
      </c>
      <c r="AY236" s="66"/>
      <c r="AZ236" s="333" t="s">
        <v>290</v>
      </c>
      <c r="BA236" s="334" t="s">
        <v>290</v>
      </c>
      <c r="BB236" s="66"/>
      <c r="BC236" s="339" t="s">
        <v>290</v>
      </c>
      <c r="BD236" s="340" t="s">
        <v>290</v>
      </c>
      <c r="BE236" s="66"/>
      <c r="BF236" s="350" t="s">
        <v>290</v>
      </c>
      <c r="BG236" s="66"/>
      <c r="BH236" s="384"/>
      <c r="BI236" s="66"/>
    </row>
    <row r="237" spans="1:61" x14ac:dyDescent="0.25">
      <c r="A237" s="384"/>
      <c r="B237" s="66"/>
      <c r="C237" s="378" t="s">
        <v>290</v>
      </c>
      <c r="D237" s="316" t="s">
        <v>290</v>
      </c>
      <c r="E237" s="356" t="s">
        <v>290</v>
      </c>
      <c r="F237" s="356" t="s">
        <v>290</v>
      </c>
      <c r="G237" s="317" t="s">
        <v>290</v>
      </c>
      <c r="H237" s="136"/>
      <c r="I237" s="321" t="s">
        <v>290</v>
      </c>
      <c r="J237" s="66"/>
      <c r="K237" s="66"/>
      <c r="L237" s="321" t="s">
        <v>290</v>
      </c>
      <c r="M237" s="324" t="s">
        <v>290</v>
      </c>
      <c r="N237" s="317" t="s">
        <v>290</v>
      </c>
      <c r="O237" s="66"/>
      <c r="P237" s="327" t="s">
        <v>290</v>
      </c>
      <c r="Q237" s="328" t="s">
        <v>290</v>
      </c>
      <c r="R237" s="66"/>
      <c r="S237" s="333" t="s">
        <v>290</v>
      </c>
      <c r="T237" s="334" t="s">
        <v>290</v>
      </c>
      <c r="U237" s="66"/>
      <c r="V237" s="339" t="s">
        <v>290</v>
      </c>
      <c r="W237" s="340" t="s">
        <v>290</v>
      </c>
      <c r="X237" s="66"/>
      <c r="Y237" s="350" t="s">
        <v>290</v>
      </c>
      <c r="Z237" s="66"/>
      <c r="AA237" s="327" t="s">
        <v>290</v>
      </c>
      <c r="AB237" s="328" t="s">
        <v>290</v>
      </c>
      <c r="AC237" s="66"/>
      <c r="AD237" s="333" t="s">
        <v>290</v>
      </c>
      <c r="AE237" s="334" t="s">
        <v>290</v>
      </c>
      <c r="AF237" s="66"/>
      <c r="AG237" s="339" t="s">
        <v>290</v>
      </c>
      <c r="AH237" s="340" t="s">
        <v>290</v>
      </c>
      <c r="AI237" s="66"/>
      <c r="AJ237" s="350" t="s">
        <v>290</v>
      </c>
      <c r="AK237" s="66"/>
      <c r="AL237" s="327" t="s">
        <v>290</v>
      </c>
      <c r="AM237" s="328" t="s">
        <v>290</v>
      </c>
      <c r="AN237" s="66"/>
      <c r="AO237" s="333" t="s">
        <v>290</v>
      </c>
      <c r="AP237" s="334" t="s">
        <v>290</v>
      </c>
      <c r="AQ237" s="66"/>
      <c r="AR237" s="339" t="s">
        <v>290</v>
      </c>
      <c r="AS237" s="340" t="s">
        <v>290</v>
      </c>
      <c r="AT237" s="66"/>
      <c r="AU237" s="350" t="s">
        <v>290</v>
      </c>
      <c r="AV237" s="66"/>
      <c r="AW237" s="327" t="s">
        <v>290</v>
      </c>
      <c r="AX237" s="328" t="s">
        <v>290</v>
      </c>
      <c r="AY237" s="66"/>
      <c r="AZ237" s="333" t="s">
        <v>290</v>
      </c>
      <c r="BA237" s="334" t="s">
        <v>290</v>
      </c>
      <c r="BB237" s="66"/>
      <c r="BC237" s="339" t="s">
        <v>290</v>
      </c>
      <c r="BD237" s="340" t="s">
        <v>290</v>
      </c>
      <c r="BE237" s="66"/>
      <c r="BF237" s="350" t="s">
        <v>290</v>
      </c>
      <c r="BG237" s="66"/>
      <c r="BH237" s="384"/>
      <c r="BI237" s="66"/>
    </row>
    <row r="238" spans="1:61" x14ac:dyDescent="0.25">
      <c r="A238" s="384"/>
      <c r="B238" s="66"/>
      <c r="C238" s="378" t="s">
        <v>290</v>
      </c>
      <c r="D238" s="316" t="s">
        <v>290</v>
      </c>
      <c r="E238" s="356" t="s">
        <v>290</v>
      </c>
      <c r="F238" s="356" t="s">
        <v>290</v>
      </c>
      <c r="G238" s="317" t="s">
        <v>290</v>
      </c>
      <c r="H238" s="136"/>
      <c r="I238" s="321" t="s">
        <v>290</v>
      </c>
      <c r="J238" s="66"/>
      <c r="K238" s="66"/>
      <c r="L238" s="321" t="s">
        <v>290</v>
      </c>
      <c r="M238" s="324" t="s">
        <v>290</v>
      </c>
      <c r="N238" s="317" t="s">
        <v>290</v>
      </c>
      <c r="O238" s="66"/>
      <c r="P238" s="327" t="s">
        <v>290</v>
      </c>
      <c r="Q238" s="328" t="s">
        <v>290</v>
      </c>
      <c r="R238" s="66"/>
      <c r="S238" s="333" t="s">
        <v>290</v>
      </c>
      <c r="T238" s="334" t="s">
        <v>290</v>
      </c>
      <c r="U238" s="66"/>
      <c r="V238" s="339" t="s">
        <v>290</v>
      </c>
      <c r="W238" s="340" t="s">
        <v>290</v>
      </c>
      <c r="X238" s="66"/>
      <c r="Y238" s="350" t="s">
        <v>290</v>
      </c>
      <c r="Z238" s="66"/>
      <c r="AA238" s="327" t="s">
        <v>290</v>
      </c>
      <c r="AB238" s="328" t="s">
        <v>290</v>
      </c>
      <c r="AC238" s="66"/>
      <c r="AD238" s="333" t="s">
        <v>290</v>
      </c>
      <c r="AE238" s="334" t="s">
        <v>290</v>
      </c>
      <c r="AF238" s="66"/>
      <c r="AG238" s="339" t="s">
        <v>290</v>
      </c>
      <c r="AH238" s="340" t="s">
        <v>290</v>
      </c>
      <c r="AI238" s="66"/>
      <c r="AJ238" s="350" t="s">
        <v>290</v>
      </c>
      <c r="AK238" s="66"/>
      <c r="AL238" s="327" t="s">
        <v>290</v>
      </c>
      <c r="AM238" s="328" t="s">
        <v>290</v>
      </c>
      <c r="AN238" s="66"/>
      <c r="AO238" s="333" t="s">
        <v>290</v>
      </c>
      <c r="AP238" s="334" t="s">
        <v>290</v>
      </c>
      <c r="AQ238" s="66"/>
      <c r="AR238" s="339" t="s">
        <v>290</v>
      </c>
      <c r="AS238" s="340" t="s">
        <v>290</v>
      </c>
      <c r="AT238" s="66"/>
      <c r="AU238" s="350" t="s">
        <v>290</v>
      </c>
      <c r="AV238" s="66"/>
      <c r="AW238" s="327" t="s">
        <v>290</v>
      </c>
      <c r="AX238" s="328" t="s">
        <v>290</v>
      </c>
      <c r="AY238" s="66"/>
      <c r="AZ238" s="333" t="s">
        <v>290</v>
      </c>
      <c r="BA238" s="334" t="s">
        <v>290</v>
      </c>
      <c r="BB238" s="66"/>
      <c r="BC238" s="339" t="s">
        <v>290</v>
      </c>
      <c r="BD238" s="340" t="s">
        <v>290</v>
      </c>
      <c r="BE238" s="66"/>
      <c r="BF238" s="350" t="s">
        <v>290</v>
      </c>
      <c r="BG238" s="66"/>
      <c r="BH238" s="384"/>
      <c r="BI238" s="66"/>
    </row>
    <row r="239" spans="1:61" x14ac:dyDescent="0.25">
      <c r="A239" s="384"/>
      <c r="B239" s="66"/>
      <c r="C239" s="378" t="s">
        <v>290</v>
      </c>
      <c r="D239" s="316" t="s">
        <v>290</v>
      </c>
      <c r="E239" s="356" t="s">
        <v>290</v>
      </c>
      <c r="F239" s="356" t="s">
        <v>290</v>
      </c>
      <c r="G239" s="317" t="s">
        <v>290</v>
      </c>
      <c r="H239" s="136"/>
      <c r="I239" s="321" t="s">
        <v>290</v>
      </c>
      <c r="J239" s="66"/>
      <c r="K239" s="66"/>
      <c r="L239" s="321" t="s">
        <v>290</v>
      </c>
      <c r="M239" s="324" t="s">
        <v>290</v>
      </c>
      <c r="N239" s="317" t="s">
        <v>290</v>
      </c>
      <c r="O239" s="66"/>
      <c r="P239" s="327" t="s">
        <v>290</v>
      </c>
      <c r="Q239" s="328" t="s">
        <v>290</v>
      </c>
      <c r="R239" s="66"/>
      <c r="S239" s="333" t="s">
        <v>290</v>
      </c>
      <c r="T239" s="334" t="s">
        <v>290</v>
      </c>
      <c r="U239" s="66"/>
      <c r="V239" s="339" t="s">
        <v>290</v>
      </c>
      <c r="W239" s="340" t="s">
        <v>290</v>
      </c>
      <c r="X239" s="66"/>
      <c r="Y239" s="350" t="s">
        <v>290</v>
      </c>
      <c r="Z239" s="66"/>
      <c r="AA239" s="327" t="s">
        <v>290</v>
      </c>
      <c r="AB239" s="328" t="s">
        <v>290</v>
      </c>
      <c r="AC239" s="66"/>
      <c r="AD239" s="333" t="s">
        <v>290</v>
      </c>
      <c r="AE239" s="334" t="s">
        <v>290</v>
      </c>
      <c r="AF239" s="66"/>
      <c r="AG239" s="339" t="s">
        <v>290</v>
      </c>
      <c r="AH239" s="340" t="s">
        <v>290</v>
      </c>
      <c r="AI239" s="66"/>
      <c r="AJ239" s="350" t="s">
        <v>290</v>
      </c>
      <c r="AK239" s="66"/>
      <c r="AL239" s="327" t="s">
        <v>290</v>
      </c>
      <c r="AM239" s="328" t="s">
        <v>290</v>
      </c>
      <c r="AN239" s="66"/>
      <c r="AO239" s="333" t="s">
        <v>290</v>
      </c>
      <c r="AP239" s="334" t="s">
        <v>290</v>
      </c>
      <c r="AQ239" s="66"/>
      <c r="AR239" s="339" t="s">
        <v>290</v>
      </c>
      <c r="AS239" s="340" t="s">
        <v>290</v>
      </c>
      <c r="AT239" s="66"/>
      <c r="AU239" s="350" t="s">
        <v>290</v>
      </c>
      <c r="AV239" s="66"/>
      <c r="AW239" s="327" t="s">
        <v>290</v>
      </c>
      <c r="AX239" s="328" t="s">
        <v>290</v>
      </c>
      <c r="AY239" s="66"/>
      <c r="AZ239" s="333" t="s">
        <v>290</v>
      </c>
      <c r="BA239" s="334" t="s">
        <v>290</v>
      </c>
      <c r="BB239" s="66"/>
      <c r="BC239" s="339" t="s">
        <v>290</v>
      </c>
      <c r="BD239" s="340" t="s">
        <v>290</v>
      </c>
      <c r="BE239" s="66"/>
      <c r="BF239" s="350" t="s">
        <v>290</v>
      </c>
      <c r="BG239" s="66"/>
      <c r="BH239" s="384"/>
      <c r="BI239" s="66"/>
    </row>
    <row r="240" spans="1:61" x14ac:dyDescent="0.25">
      <c r="A240" s="384"/>
      <c r="B240" s="66"/>
      <c r="C240" s="378" t="s">
        <v>290</v>
      </c>
      <c r="D240" s="316" t="s">
        <v>290</v>
      </c>
      <c r="E240" s="356" t="s">
        <v>290</v>
      </c>
      <c r="F240" s="356" t="s">
        <v>290</v>
      </c>
      <c r="G240" s="317" t="s">
        <v>290</v>
      </c>
      <c r="H240" s="136"/>
      <c r="I240" s="321" t="s">
        <v>290</v>
      </c>
      <c r="J240" s="66"/>
      <c r="K240" s="66"/>
      <c r="L240" s="321" t="s">
        <v>290</v>
      </c>
      <c r="M240" s="324" t="s">
        <v>290</v>
      </c>
      <c r="N240" s="317" t="s">
        <v>290</v>
      </c>
      <c r="O240" s="66"/>
      <c r="P240" s="327" t="s">
        <v>290</v>
      </c>
      <c r="Q240" s="328" t="s">
        <v>290</v>
      </c>
      <c r="R240" s="66"/>
      <c r="S240" s="333" t="s">
        <v>290</v>
      </c>
      <c r="T240" s="334" t="s">
        <v>290</v>
      </c>
      <c r="U240" s="66"/>
      <c r="V240" s="339" t="s">
        <v>290</v>
      </c>
      <c r="W240" s="340" t="s">
        <v>290</v>
      </c>
      <c r="X240" s="66"/>
      <c r="Y240" s="350" t="s">
        <v>290</v>
      </c>
      <c r="Z240" s="66"/>
      <c r="AA240" s="327" t="s">
        <v>290</v>
      </c>
      <c r="AB240" s="328" t="s">
        <v>290</v>
      </c>
      <c r="AC240" s="66"/>
      <c r="AD240" s="333" t="s">
        <v>290</v>
      </c>
      <c r="AE240" s="334" t="s">
        <v>290</v>
      </c>
      <c r="AF240" s="66"/>
      <c r="AG240" s="339" t="s">
        <v>290</v>
      </c>
      <c r="AH240" s="340" t="s">
        <v>290</v>
      </c>
      <c r="AI240" s="66"/>
      <c r="AJ240" s="350" t="s">
        <v>290</v>
      </c>
      <c r="AK240" s="66"/>
      <c r="AL240" s="327" t="s">
        <v>290</v>
      </c>
      <c r="AM240" s="328" t="s">
        <v>290</v>
      </c>
      <c r="AN240" s="66"/>
      <c r="AO240" s="333" t="s">
        <v>290</v>
      </c>
      <c r="AP240" s="334" t="s">
        <v>290</v>
      </c>
      <c r="AQ240" s="66"/>
      <c r="AR240" s="339" t="s">
        <v>290</v>
      </c>
      <c r="AS240" s="340" t="s">
        <v>290</v>
      </c>
      <c r="AT240" s="66"/>
      <c r="AU240" s="350" t="s">
        <v>290</v>
      </c>
      <c r="AV240" s="66"/>
      <c r="AW240" s="327" t="s">
        <v>290</v>
      </c>
      <c r="AX240" s="328" t="s">
        <v>290</v>
      </c>
      <c r="AY240" s="66"/>
      <c r="AZ240" s="333" t="s">
        <v>290</v>
      </c>
      <c r="BA240" s="334" t="s">
        <v>290</v>
      </c>
      <c r="BB240" s="66"/>
      <c r="BC240" s="339" t="s">
        <v>290</v>
      </c>
      <c r="BD240" s="340" t="s">
        <v>290</v>
      </c>
      <c r="BE240" s="66"/>
      <c r="BF240" s="350" t="s">
        <v>290</v>
      </c>
      <c r="BG240" s="66"/>
      <c r="BH240" s="384"/>
      <c r="BI240" s="66"/>
    </row>
    <row r="241" spans="1:61" x14ac:dyDescent="0.25">
      <c r="A241" s="384"/>
      <c r="B241" s="66"/>
      <c r="C241" s="378" t="s">
        <v>290</v>
      </c>
      <c r="D241" s="316" t="s">
        <v>290</v>
      </c>
      <c r="E241" s="356" t="s">
        <v>290</v>
      </c>
      <c r="F241" s="356" t="s">
        <v>290</v>
      </c>
      <c r="G241" s="317" t="s">
        <v>290</v>
      </c>
      <c r="H241" s="136"/>
      <c r="I241" s="321" t="s">
        <v>290</v>
      </c>
      <c r="J241" s="66"/>
      <c r="K241" s="66"/>
      <c r="L241" s="321" t="s">
        <v>290</v>
      </c>
      <c r="M241" s="324" t="s">
        <v>290</v>
      </c>
      <c r="N241" s="317" t="s">
        <v>290</v>
      </c>
      <c r="O241" s="66"/>
      <c r="P241" s="327" t="s">
        <v>290</v>
      </c>
      <c r="Q241" s="328" t="s">
        <v>290</v>
      </c>
      <c r="R241" s="66"/>
      <c r="S241" s="333" t="s">
        <v>290</v>
      </c>
      <c r="T241" s="334" t="s">
        <v>290</v>
      </c>
      <c r="U241" s="66"/>
      <c r="V241" s="339" t="s">
        <v>290</v>
      </c>
      <c r="W241" s="340" t="s">
        <v>290</v>
      </c>
      <c r="X241" s="66"/>
      <c r="Y241" s="350" t="s">
        <v>290</v>
      </c>
      <c r="Z241" s="66"/>
      <c r="AA241" s="327" t="s">
        <v>290</v>
      </c>
      <c r="AB241" s="328" t="s">
        <v>290</v>
      </c>
      <c r="AC241" s="66"/>
      <c r="AD241" s="333" t="s">
        <v>290</v>
      </c>
      <c r="AE241" s="334" t="s">
        <v>290</v>
      </c>
      <c r="AF241" s="66"/>
      <c r="AG241" s="339" t="s">
        <v>290</v>
      </c>
      <c r="AH241" s="340" t="s">
        <v>290</v>
      </c>
      <c r="AI241" s="66"/>
      <c r="AJ241" s="350" t="s">
        <v>290</v>
      </c>
      <c r="AK241" s="66"/>
      <c r="AL241" s="327" t="s">
        <v>290</v>
      </c>
      <c r="AM241" s="328" t="s">
        <v>290</v>
      </c>
      <c r="AN241" s="66"/>
      <c r="AO241" s="333" t="s">
        <v>290</v>
      </c>
      <c r="AP241" s="334" t="s">
        <v>290</v>
      </c>
      <c r="AQ241" s="66"/>
      <c r="AR241" s="339" t="s">
        <v>290</v>
      </c>
      <c r="AS241" s="340" t="s">
        <v>290</v>
      </c>
      <c r="AT241" s="66"/>
      <c r="AU241" s="350" t="s">
        <v>290</v>
      </c>
      <c r="AV241" s="66"/>
      <c r="AW241" s="327" t="s">
        <v>290</v>
      </c>
      <c r="AX241" s="328" t="s">
        <v>290</v>
      </c>
      <c r="AY241" s="66"/>
      <c r="AZ241" s="333" t="s">
        <v>290</v>
      </c>
      <c r="BA241" s="334" t="s">
        <v>290</v>
      </c>
      <c r="BB241" s="66"/>
      <c r="BC241" s="339" t="s">
        <v>290</v>
      </c>
      <c r="BD241" s="340" t="s">
        <v>290</v>
      </c>
      <c r="BE241" s="66"/>
      <c r="BF241" s="350" t="s">
        <v>290</v>
      </c>
      <c r="BG241" s="66"/>
      <c r="BH241" s="384"/>
      <c r="BI241" s="66"/>
    </row>
    <row r="242" spans="1:61" x14ac:dyDescent="0.25">
      <c r="A242" s="384"/>
      <c r="B242" s="66"/>
      <c r="C242" s="378" t="s">
        <v>290</v>
      </c>
      <c r="D242" s="316" t="s">
        <v>290</v>
      </c>
      <c r="E242" s="356" t="s">
        <v>290</v>
      </c>
      <c r="F242" s="356" t="s">
        <v>290</v>
      </c>
      <c r="G242" s="317" t="s">
        <v>290</v>
      </c>
      <c r="H242" s="136"/>
      <c r="I242" s="321" t="s">
        <v>290</v>
      </c>
      <c r="J242" s="66"/>
      <c r="K242" s="66"/>
      <c r="L242" s="321" t="s">
        <v>290</v>
      </c>
      <c r="M242" s="324" t="s">
        <v>290</v>
      </c>
      <c r="N242" s="317" t="s">
        <v>290</v>
      </c>
      <c r="O242" s="66"/>
      <c r="P242" s="327" t="s">
        <v>290</v>
      </c>
      <c r="Q242" s="328" t="s">
        <v>290</v>
      </c>
      <c r="R242" s="66"/>
      <c r="S242" s="333" t="s">
        <v>290</v>
      </c>
      <c r="T242" s="334" t="s">
        <v>290</v>
      </c>
      <c r="U242" s="66"/>
      <c r="V242" s="339" t="s">
        <v>290</v>
      </c>
      <c r="W242" s="340" t="s">
        <v>290</v>
      </c>
      <c r="X242" s="66"/>
      <c r="Y242" s="350" t="s">
        <v>290</v>
      </c>
      <c r="Z242" s="66"/>
      <c r="AA242" s="327" t="s">
        <v>290</v>
      </c>
      <c r="AB242" s="328" t="s">
        <v>290</v>
      </c>
      <c r="AC242" s="66"/>
      <c r="AD242" s="333" t="s">
        <v>290</v>
      </c>
      <c r="AE242" s="334" t="s">
        <v>290</v>
      </c>
      <c r="AF242" s="66"/>
      <c r="AG242" s="339" t="s">
        <v>290</v>
      </c>
      <c r="AH242" s="340" t="s">
        <v>290</v>
      </c>
      <c r="AI242" s="66"/>
      <c r="AJ242" s="350" t="s">
        <v>290</v>
      </c>
      <c r="AK242" s="66"/>
      <c r="AL242" s="327" t="s">
        <v>290</v>
      </c>
      <c r="AM242" s="328" t="s">
        <v>290</v>
      </c>
      <c r="AN242" s="66"/>
      <c r="AO242" s="333" t="s">
        <v>290</v>
      </c>
      <c r="AP242" s="334" t="s">
        <v>290</v>
      </c>
      <c r="AQ242" s="66"/>
      <c r="AR242" s="339" t="s">
        <v>290</v>
      </c>
      <c r="AS242" s="340" t="s">
        <v>290</v>
      </c>
      <c r="AT242" s="66"/>
      <c r="AU242" s="350" t="s">
        <v>290</v>
      </c>
      <c r="AV242" s="66"/>
      <c r="AW242" s="327" t="s">
        <v>290</v>
      </c>
      <c r="AX242" s="328" t="s">
        <v>290</v>
      </c>
      <c r="AY242" s="66"/>
      <c r="AZ242" s="333" t="s">
        <v>290</v>
      </c>
      <c r="BA242" s="334" t="s">
        <v>290</v>
      </c>
      <c r="BB242" s="66"/>
      <c r="BC242" s="339" t="s">
        <v>290</v>
      </c>
      <c r="BD242" s="340" t="s">
        <v>290</v>
      </c>
      <c r="BE242" s="66"/>
      <c r="BF242" s="350" t="s">
        <v>290</v>
      </c>
      <c r="BG242" s="66"/>
      <c r="BH242" s="384"/>
      <c r="BI242" s="66"/>
    </row>
    <row r="243" spans="1:61" x14ac:dyDescent="0.25">
      <c r="A243" s="384"/>
      <c r="B243" s="66"/>
      <c r="C243" s="378" t="s">
        <v>290</v>
      </c>
      <c r="D243" s="316" t="s">
        <v>290</v>
      </c>
      <c r="E243" s="356" t="s">
        <v>290</v>
      </c>
      <c r="F243" s="356" t="s">
        <v>290</v>
      </c>
      <c r="G243" s="317" t="s">
        <v>290</v>
      </c>
      <c r="H243" s="136"/>
      <c r="I243" s="321" t="s">
        <v>290</v>
      </c>
      <c r="J243" s="66"/>
      <c r="K243" s="66"/>
      <c r="L243" s="321" t="s">
        <v>290</v>
      </c>
      <c r="M243" s="324" t="s">
        <v>290</v>
      </c>
      <c r="N243" s="317" t="s">
        <v>290</v>
      </c>
      <c r="O243" s="66"/>
      <c r="P243" s="327" t="s">
        <v>290</v>
      </c>
      <c r="Q243" s="328" t="s">
        <v>290</v>
      </c>
      <c r="R243" s="66"/>
      <c r="S243" s="333" t="s">
        <v>290</v>
      </c>
      <c r="T243" s="334" t="s">
        <v>290</v>
      </c>
      <c r="U243" s="66"/>
      <c r="V243" s="339" t="s">
        <v>290</v>
      </c>
      <c r="W243" s="340" t="s">
        <v>290</v>
      </c>
      <c r="X243" s="66"/>
      <c r="Y243" s="350" t="s">
        <v>290</v>
      </c>
      <c r="Z243" s="66"/>
      <c r="AA243" s="327" t="s">
        <v>290</v>
      </c>
      <c r="AB243" s="328" t="s">
        <v>290</v>
      </c>
      <c r="AC243" s="66"/>
      <c r="AD243" s="333" t="s">
        <v>290</v>
      </c>
      <c r="AE243" s="334" t="s">
        <v>290</v>
      </c>
      <c r="AF243" s="66"/>
      <c r="AG243" s="339" t="s">
        <v>290</v>
      </c>
      <c r="AH243" s="340" t="s">
        <v>290</v>
      </c>
      <c r="AI243" s="66"/>
      <c r="AJ243" s="350" t="s">
        <v>290</v>
      </c>
      <c r="AK243" s="66"/>
      <c r="AL243" s="327" t="s">
        <v>290</v>
      </c>
      <c r="AM243" s="328" t="s">
        <v>290</v>
      </c>
      <c r="AN243" s="66"/>
      <c r="AO243" s="333" t="s">
        <v>290</v>
      </c>
      <c r="AP243" s="334" t="s">
        <v>290</v>
      </c>
      <c r="AQ243" s="66"/>
      <c r="AR243" s="339" t="s">
        <v>290</v>
      </c>
      <c r="AS243" s="340" t="s">
        <v>290</v>
      </c>
      <c r="AT243" s="66"/>
      <c r="AU243" s="350" t="s">
        <v>290</v>
      </c>
      <c r="AV243" s="66"/>
      <c r="AW243" s="327" t="s">
        <v>290</v>
      </c>
      <c r="AX243" s="328" t="s">
        <v>290</v>
      </c>
      <c r="AY243" s="66"/>
      <c r="AZ243" s="333" t="s">
        <v>290</v>
      </c>
      <c r="BA243" s="334" t="s">
        <v>290</v>
      </c>
      <c r="BB243" s="66"/>
      <c r="BC243" s="339" t="s">
        <v>290</v>
      </c>
      <c r="BD243" s="340" t="s">
        <v>290</v>
      </c>
      <c r="BE243" s="66"/>
      <c r="BF243" s="350" t="s">
        <v>290</v>
      </c>
      <c r="BG243" s="66"/>
      <c r="BH243" s="384"/>
      <c r="BI243" s="66"/>
    </row>
    <row r="244" spans="1:61" x14ac:dyDescent="0.25">
      <c r="A244" s="384"/>
      <c r="B244" s="66"/>
      <c r="C244" s="378" t="s">
        <v>290</v>
      </c>
      <c r="D244" s="316" t="s">
        <v>290</v>
      </c>
      <c r="E244" s="356" t="s">
        <v>290</v>
      </c>
      <c r="F244" s="356" t="s">
        <v>290</v>
      </c>
      <c r="G244" s="317" t="s">
        <v>290</v>
      </c>
      <c r="H244" s="136"/>
      <c r="I244" s="321" t="s">
        <v>290</v>
      </c>
      <c r="J244" s="66"/>
      <c r="K244" s="66"/>
      <c r="L244" s="321" t="s">
        <v>290</v>
      </c>
      <c r="M244" s="324" t="s">
        <v>290</v>
      </c>
      <c r="N244" s="317" t="s">
        <v>290</v>
      </c>
      <c r="O244" s="66"/>
      <c r="P244" s="327" t="s">
        <v>290</v>
      </c>
      <c r="Q244" s="328" t="s">
        <v>290</v>
      </c>
      <c r="R244" s="66"/>
      <c r="S244" s="333" t="s">
        <v>290</v>
      </c>
      <c r="T244" s="334" t="s">
        <v>290</v>
      </c>
      <c r="U244" s="66"/>
      <c r="V244" s="339" t="s">
        <v>290</v>
      </c>
      <c r="W244" s="340" t="s">
        <v>290</v>
      </c>
      <c r="X244" s="66"/>
      <c r="Y244" s="350" t="s">
        <v>290</v>
      </c>
      <c r="Z244" s="66"/>
      <c r="AA244" s="327" t="s">
        <v>290</v>
      </c>
      <c r="AB244" s="328" t="s">
        <v>290</v>
      </c>
      <c r="AC244" s="66"/>
      <c r="AD244" s="333" t="s">
        <v>290</v>
      </c>
      <c r="AE244" s="334" t="s">
        <v>290</v>
      </c>
      <c r="AF244" s="66"/>
      <c r="AG244" s="339" t="s">
        <v>290</v>
      </c>
      <c r="AH244" s="340" t="s">
        <v>290</v>
      </c>
      <c r="AI244" s="66"/>
      <c r="AJ244" s="350" t="s">
        <v>290</v>
      </c>
      <c r="AK244" s="66"/>
      <c r="AL244" s="327" t="s">
        <v>290</v>
      </c>
      <c r="AM244" s="328" t="s">
        <v>290</v>
      </c>
      <c r="AN244" s="66"/>
      <c r="AO244" s="333" t="s">
        <v>290</v>
      </c>
      <c r="AP244" s="334" t="s">
        <v>290</v>
      </c>
      <c r="AQ244" s="66"/>
      <c r="AR244" s="339" t="s">
        <v>290</v>
      </c>
      <c r="AS244" s="340" t="s">
        <v>290</v>
      </c>
      <c r="AT244" s="66"/>
      <c r="AU244" s="350" t="s">
        <v>290</v>
      </c>
      <c r="AV244" s="66"/>
      <c r="AW244" s="327" t="s">
        <v>290</v>
      </c>
      <c r="AX244" s="328" t="s">
        <v>290</v>
      </c>
      <c r="AY244" s="66"/>
      <c r="AZ244" s="333" t="s">
        <v>290</v>
      </c>
      <c r="BA244" s="334" t="s">
        <v>290</v>
      </c>
      <c r="BB244" s="66"/>
      <c r="BC244" s="339" t="s">
        <v>290</v>
      </c>
      <c r="BD244" s="340" t="s">
        <v>290</v>
      </c>
      <c r="BE244" s="66"/>
      <c r="BF244" s="350" t="s">
        <v>290</v>
      </c>
      <c r="BG244" s="66"/>
      <c r="BH244" s="384"/>
      <c r="BI244" s="66"/>
    </row>
    <row r="245" spans="1:61" x14ac:dyDescent="0.25">
      <c r="A245" s="384"/>
      <c r="B245" s="66"/>
      <c r="C245" s="378" t="s">
        <v>290</v>
      </c>
      <c r="D245" s="316" t="s">
        <v>290</v>
      </c>
      <c r="E245" s="356" t="s">
        <v>290</v>
      </c>
      <c r="F245" s="356" t="s">
        <v>290</v>
      </c>
      <c r="G245" s="317" t="s">
        <v>290</v>
      </c>
      <c r="H245" s="136"/>
      <c r="I245" s="321" t="s">
        <v>290</v>
      </c>
      <c r="J245" s="66"/>
      <c r="K245" s="66"/>
      <c r="L245" s="321" t="s">
        <v>290</v>
      </c>
      <c r="M245" s="324" t="s">
        <v>290</v>
      </c>
      <c r="N245" s="317" t="s">
        <v>290</v>
      </c>
      <c r="O245" s="66"/>
      <c r="P245" s="327" t="s">
        <v>290</v>
      </c>
      <c r="Q245" s="328" t="s">
        <v>290</v>
      </c>
      <c r="R245" s="66"/>
      <c r="S245" s="333" t="s">
        <v>290</v>
      </c>
      <c r="T245" s="334" t="s">
        <v>290</v>
      </c>
      <c r="U245" s="66"/>
      <c r="V245" s="339" t="s">
        <v>290</v>
      </c>
      <c r="W245" s="340" t="s">
        <v>290</v>
      </c>
      <c r="X245" s="66"/>
      <c r="Y245" s="350" t="s">
        <v>290</v>
      </c>
      <c r="Z245" s="66"/>
      <c r="AA245" s="327" t="s">
        <v>290</v>
      </c>
      <c r="AB245" s="328" t="s">
        <v>290</v>
      </c>
      <c r="AC245" s="66"/>
      <c r="AD245" s="333" t="s">
        <v>290</v>
      </c>
      <c r="AE245" s="334" t="s">
        <v>290</v>
      </c>
      <c r="AF245" s="66"/>
      <c r="AG245" s="339" t="s">
        <v>290</v>
      </c>
      <c r="AH245" s="340" t="s">
        <v>290</v>
      </c>
      <c r="AI245" s="66"/>
      <c r="AJ245" s="350" t="s">
        <v>290</v>
      </c>
      <c r="AK245" s="66"/>
      <c r="AL245" s="327" t="s">
        <v>290</v>
      </c>
      <c r="AM245" s="328" t="s">
        <v>290</v>
      </c>
      <c r="AN245" s="66"/>
      <c r="AO245" s="333" t="s">
        <v>290</v>
      </c>
      <c r="AP245" s="334" t="s">
        <v>290</v>
      </c>
      <c r="AQ245" s="66"/>
      <c r="AR245" s="339" t="s">
        <v>290</v>
      </c>
      <c r="AS245" s="340" t="s">
        <v>290</v>
      </c>
      <c r="AT245" s="66"/>
      <c r="AU245" s="350" t="s">
        <v>290</v>
      </c>
      <c r="AV245" s="66"/>
      <c r="AW245" s="327" t="s">
        <v>290</v>
      </c>
      <c r="AX245" s="328" t="s">
        <v>290</v>
      </c>
      <c r="AY245" s="66"/>
      <c r="AZ245" s="333" t="s">
        <v>290</v>
      </c>
      <c r="BA245" s="334" t="s">
        <v>290</v>
      </c>
      <c r="BB245" s="66"/>
      <c r="BC245" s="339" t="s">
        <v>290</v>
      </c>
      <c r="BD245" s="340" t="s">
        <v>290</v>
      </c>
      <c r="BE245" s="66"/>
      <c r="BF245" s="350" t="s">
        <v>290</v>
      </c>
      <c r="BG245" s="66"/>
      <c r="BH245" s="384"/>
      <c r="BI245" s="66"/>
    </row>
    <row r="246" spans="1:61" x14ac:dyDescent="0.25">
      <c r="A246" s="384"/>
      <c r="B246" s="66"/>
      <c r="C246" s="378" t="s">
        <v>290</v>
      </c>
      <c r="D246" s="316" t="s">
        <v>290</v>
      </c>
      <c r="E246" s="356" t="s">
        <v>290</v>
      </c>
      <c r="F246" s="356" t="s">
        <v>290</v>
      </c>
      <c r="G246" s="317" t="s">
        <v>290</v>
      </c>
      <c r="H246" s="136"/>
      <c r="I246" s="321" t="s">
        <v>290</v>
      </c>
      <c r="J246" s="66"/>
      <c r="K246" s="66"/>
      <c r="L246" s="321" t="s">
        <v>290</v>
      </c>
      <c r="M246" s="324" t="s">
        <v>290</v>
      </c>
      <c r="N246" s="317" t="s">
        <v>290</v>
      </c>
      <c r="O246" s="66"/>
      <c r="P246" s="327" t="s">
        <v>290</v>
      </c>
      <c r="Q246" s="328" t="s">
        <v>290</v>
      </c>
      <c r="R246" s="66"/>
      <c r="S246" s="333" t="s">
        <v>290</v>
      </c>
      <c r="T246" s="334" t="s">
        <v>290</v>
      </c>
      <c r="U246" s="66"/>
      <c r="V246" s="339" t="s">
        <v>290</v>
      </c>
      <c r="W246" s="340" t="s">
        <v>290</v>
      </c>
      <c r="X246" s="66"/>
      <c r="Y246" s="350" t="s">
        <v>290</v>
      </c>
      <c r="Z246" s="66"/>
      <c r="AA246" s="327" t="s">
        <v>290</v>
      </c>
      <c r="AB246" s="328" t="s">
        <v>290</v>
      </c>
      <c r="AC246" s="66"/>
      <c r="AD246" s="333" t="s">
        <v>290</v>
      </c>
      <c r="AE246" s="334" t="s">
        <v>290</v>
      </c>
      <c r="AF246" s="66"/>
      <c r="AG246" s="339" t="s">
        <v>290</v>
      </c>
      <c r="AH246" s="340" t="s">
        <v>290</v>
      </c>
      <c r="AI246" s="66"/>
      <c r="AJ246" s="350" t="s">
        <v>290</v>
      </c>
      <c r="AK246" s="66"/>
      <c r="AL246" s="327" t="s">
        <v>290</v>
      </c>
      <c r="AM246" s="328" t="s">
        <v>290</v>
      </c>
      <c r="AN246" s="66"/>
      <c r="AO246" s="333" t="s">
        <v>290</v>
      </c>
      <c r="AP246" s="334" t="s">
        <v>290</v>
      </c>
      <c r="AQ246" s="66"/>
      <c r="AR246" s="339" t="s">
        <v>290</v>
      </c>
      <c r="AS246" s="340" t="s">
        <v>290</v>
      </c>
      <c r="AT246" s="66"/>
      <c r="AU246" s="350" t="s">
        <v>290</v>
      </c>
      <c r="AV246" s="66"/>
      <c r="AW246" s="327" t="s">
        <v>290</v>
      </c>
      <c r="AX246" s="328" t="s">
        <v>290</v>
      </c>
      <c r="AY246" s="66"/>
      <c r="AZ246" s="333" t="s">
        <v>290</v>
      </c>
      <c r="BA246" s="334" t="s">
        <v>290</v>
      </c>
      <c r="BB246" s="66"/>
      <c r="BC246" s="339" t="s">
        <v>290</v>
      </c>
      <c r="BD246" s="340" t="s">
        <v>290</v>
      </c>
      <c r="BE246" s="66"/>
      <c r="BF246" s="350" t="s">
        <v>290</v>
      </c>
      <c r="BG246" s="66"/>
      <c r="BH246" s="384"/>
      <c r="BI246" s="66"/>
    </row>
    <row r="247" spans="1:61" x14ac:dyDescent="0.25">
      <c r="A247" s="384"/>
      <c r="B247" s="66"/>
      <c r="C247" s="378" t="s">
        <v>290</v>
      </c>
      <c r="D247" s="316" t="s">
        <v>290</v>
      </c>
      <c r="E247" s="356" t="s">
        <v>290</v>
      </c>
      <c r="F247" s="356" t="s">
        <v>290</v>
      </c>
      <c r="G247" s="317" t="s">
        <v>290</v>
      </c>
      <c r="H247" s="136"/>
      <c r="I247" s="321" t="s">
        <v>290</v>
      </c>
      <c r="J247" s="66"/>
      <c r="K247" s="66"/>
      <c r="L247" s="321" t="s">
        <v>290</v>
      </c>
      <c r="M247" s="324" t="s">
        <v>290</v>
      </c>
      <c r="N247" s="317" t="s">
        <v>290</v>
      </c>
      <c r="O247" s="66"/>
      <c r="P247" s="327" t="s">
        <v>290</v>
      </c>
      <c r="Q247" s="328" t="s">
        <v>290</v>
      </c>
      <c r="R247" s="66"/>
      <c r="S247" s="333" t="s">
        <v>290</v>
      </c>
      <c r="T247" s="334" t="s">
        <v>290</v>
      </c>
      <c r="U247" s="66"/>
      <c r="V247" s="339" t="s">
        <v>290</v>
      </c>
      <c r="W247" s="340" t="s">
        <v>290</v>
      </c>
      <c r="X247" s="66"/>
      <c r="Y247" s="350" t="s">
        <v>290</v>
      </c>
      <c r="Z247" s="66"/>
      <c r="AA247" s="327" t="s">
        <v>290</v>
      </c>
      <c r="AB247" s="328" t="s">
        <v>290</v>
      </c>
      <c r="AC247" s="66"/>
      <c r="AD247" s="333" t="s">
        <v>290</v>
      </c>
      <c r="AE247" s="334" t="s">
        <v>290</v>
      </c>
      <c r="AF247" s="66"/>
      <c r="AG247" s="339" t="s">
        <v>290</v>
      </c>
      <c r="AH247" s="340" t="s">
        <v>290</v>
      </c>
      <c r="AI247" s="66"/>
      <c r="AJ247" s="350" t="s">
        <v>290</v>
      </c>
      <c r="AK247" s="66"/>
      <c r="AL247" s="327" t="s">
        <v>290</v>
      </c>
      <c r="AM247" s="328" t="s">
        <v>290</v>
      </c>
      <c r="AN247" s="66"/>
      <c r="AO247" s="333" t="s">
        <v>290</v>
      </c>
      <c r="AP247" s="334" t="s">
        <v>290</v>
      </c>
      <c r="AQ247" s="66"/>
      <c r="AR247" s="339" t="s">
        <v>290</v>
      </c>
      <c r="AS247" s="340" t="s">
        <v>290</v>
      </c>
      <c r="AT247" s="66"/>
      <c r="AU247" s="350" t="s">
        <v>290</v>
      </c>
      <c r="AV247" s="66"/>
      <c r="AW247" s="327" t="s">
        <v>290</v>
      </c>
      <c r="AX247" s="328" t="s">
        <v>290</v>
      </c>
      <c r="AY247" s="66"/>
      <c r="AZ247" s="333" t="s">
        <v>290</v>
      </c>
      <c r="BA247" s="334" t="s">
        <v>290</v>
      </c>
      <c r="BB247" s="66"/>
      <c r="BC247" s="339" t="s">
        <v>290</v>
      </c>
      <c r="BD247" s="340" t="s">
        <v>290</v>
      </c>
      <c r="BE247" s="66"/>
      <c r="BF247" s="350" t="s">
        <v>290</v>
      </c>
      <c r="BG247" s="66"/>
      <c r="BH247" s="384"/>
      <c r="BI247" s="66"/>
    </row>
    <row r="248" spans="1:61" x14ac:dyDescent="0.25">
      <c r="A248" s="384"/>
      <c r="B248" s="66"/>
      <c r="C248" s="378" t="s">
        <v>290</v>
      </c>
      <c r="D248" s="316" t="s">
        <v>290</v>
      </c>
      <c r="E248" s="356" t="s">
        <v>290</v>
      </c>
      <c r="F248" s="356" t="s">
        <v>290</v>
      </c>
      <c r="G248" s="317" t="s">
        <v>290</v>
      </c>
      <c r="H248" s="136"/>
      <c r="I248" s="321" t="s">
        <v>290</v>
      </c>
      <c r="J248" s="66"/>
      <c r="K248" s="66"/>
      <c r="L248" s="321" t="s">
        <v>290</v>
      </c>
      <c r="M248" s="324" t="s">
        <v>290</v>
      </c>
      <c r="N248" s="317" t="s">
        <v>290</v>
      </c>
      <c r="O248" s="66"/>
      <c r="P248" s="327" t="s">
        <v>290</v>
      </c>
      <c r="Q248" s="328" t="s">
        <v>290</v>
      </c>
      <c r="R248" s="66"/>
      <c r="S248" s="333" t="s">
        <v>290</v>
      </c>
      <c r="T248" s="334" t="s">
        <v>290</v>
      </c>
      <c r="U248" s="66"/>
      <c r="V248" s="339" t="s">
        <v>290</v>
      </c>
      <c r="W248" s="340" t="s">
        <v>290</v>
      </c>
      <c r="X248" s="66"/>
      <c r="Y248" s="350" t="s">
        <v>290</v>
      </c>
      <c r="Z248" s="66"/>
      <c r="AA248" s="327" t="s">
        <v>290</v>
      </c>
      <c r="AB248" s="328" t="s">
        <v>290</v>
      </c>
      <c r="AC248" s="66"/>
      <c r="AD248" s="333" t="s">
        <v>290</v>
      </c>
      <c r="AE248" s="334" t="s">
        <v>290</v>
      </c>
      <c r="AF248" s="66"/>
      <c r="AG248" s="339" t="s">
        <v>290</v>
      </c>
      <c r="AH248" s="340" t="s">
        <v>290</v>
      </c>
      <c r="AI248" s="66"/>
      <c r="AJ248" s="350" t="s">
        <v>290</v>
      </c>
      <c r="AK248" s="66"/>
      <c r="AL248" s="327" t="s">
        <v>290</v>
      </c>
      <c r="AM248" s="328" t="s">
        <v>290</v>
      </c>
      <c r="AN248" s="66"/>
      <c r="AO248" s="333" t="s">
        <v>290</v>
      </c>
      <c r="AP248" s="334" t="s">
        <v>290</v>
      </c>
      <c r="AQ248" s="66"/>
      <c r="AR248" s="339" t="s">
        <v>290</v>
      </c>
      <c r="AS248" s="340" t="s">
        <v>290</v>
      </c>
      <c r="AT248" s="66"/>
      <c r="AU248" s="350" t="s">
        <v>290</v>
      </c>
      <c r="AV248" s="66"/>
      <c r="AW248" s="327" t="s">
        <v>290</v>
      </c>
      <c r="AX248" s="328" t="s">
        <v>290</v>
      </c>
      <c r="AY248" s="66"/>
      <c r="AZ248" s="333" t="s">
        <v>290</v>
      </c>
      <c r="BA248" s="334" t="s">
        <v>290</v>
      </c>
      <c r="BB248" s="66"/>
      <c r="BC248" s="339" t="s">
        <v>290</v>
      </c>
      <c r="BD248" s="340" t="s">
        <v>290</v>
      </c>
      <c r="BE248" s="66"/>
      <c r="BF248" s="350" t="s">
        <v>290</v>
      </c>
      <c r="BG248" s="66"/>
      <c r="BH248" s="384"/>
      <c r="BI248" s="66"/>
    </row>
    <row r="249" spans="1:61" x14ac:dyDescent="0.25">
      <c r="A249" s="384"/>
      <c r="B249" s="66"/>
      <c r="C249" s="378" t="s">
        <v>290</v>
      </c>
      <c r="D249" s="316" t="s">
        <v>290</v>
      </c>
      <c r="E249" s="356" t="s">
        <v>290</v>
      </c>
      <c r="F249" s="356" t="s">
        <v>290</v>
      </c>
      <c r="G249" s="317" t="s">
        <v>290</v>
      </c>
      <c r="H249" s="136"/>
      <c r="I249" s="321" t="s">
        <v>290</v>
      </c>
      <c r="J249" s="66"/>
      <c r="K249" s="66"/>
      <c r="L249" s="321" t="s">
        <v>290</v>
      </c>
      <c r="M249" s="324" t="s">
        <v>290</v>
      </c>
      <c r="N249" s="317" t="s">
        <v>290</v>
      </c>
      <c r="O249" s="66"/>
      <c r="P249" s="327" t="s">
        <v>290</v>
      </c>
      <c r="Q249" s="328" t="s">
        <v>290</v>
      </c>
      <c r="R249" s="66"/>
      <c r="S249" s="333" t="s">
        <v>290</v>
      </c>
      <c r="T249" s="334" t="s">
        <v>290</v>
      </c>
      <c r="U249" s="66"/>
      <c r="V249" s="339" t="s">
        <v>290</v>
      </c>
      <c r="W249" s="340" t="s">
        <v>290</v>
      </c>
      <c r="X249" s="66"/>
      <c r="Y249" s="350" t="s">
        <v>290</v>
      </c>
      <c r="Z249" s="66"/>
      <c r="AA249" s="327" t="s">
        <v>290</v>
      </c>
      <c r="AB249" s="328" t="s">
        <v>290</v>
      </c>
      <c r="AC249" s="66"/>
      <c r="AD249" s="333" t="s">
        <v>290</v>
      </c>
      <c r="AE249" s="334" t="s">
        <v>290</v>
      </c>
      <c r="AF249" s="66"/>
      <c r="AG249" s="339" t="s">
        <v>290</v>
      </c>
      <c r="AH249" s="340" t="s">
        <v>290</v>
      </c>
      <c r="AI249" s="66"/>
      <c r="AJ249" s="350" t="s">
        <v>290</v>
      </c>
      <c r="AK249" s="66"/>
      <c r="AL249" s="327" t="s">
        <v>290</v>
      </c>
      <c r="AM249" s="328" t="s">
        <v>290</v>
      </c>
      <c r="AN249" s="66"/>
      <c r="AO249" s="333" t="s">
        <v>290</v>
      </c>
      <c r="AP249" s="334" t="s">
        <v>290</v>
      </c>
      <c r="AQ249" s="66"/>
      <c r="AR249" s="339" t="s">
        <v>290</v>
      </c>
      <c r="AS249" s="340" t="s">
        <v>290</v>
      </c>
      <c r="AT249" s="66"/>
      <c r="AU249" s="350" t="s">
        <v>290</v>
      </c>
      <c r="AV249" s="66"/>
      <c r="AW249" s="327" t="s">
        <v>290</v>
      </c>
      <c r="AX249" s="328" t="s">
        <v>290</v>
      </c>
      <c r="AY249" s="66"/>
      <c r="AZ249" s="333" t="s">
        <v>290</v>
      </c>
      <c r="BA249" s="334" t="s">
        <v>290</v>
      </c>
      <c r="BB249" s="66"/>
      <c r="BC249" s="339" t="s">
        <v>290</v>
      </c>
      <c r="BD249" s="340" t="s">
        <v>290</v>
      </c>
      <c r="BE249" s="66"/>
      <c r="BF249" s="350" t="s">
        <v>290</v>
      </c>
      <c r="BG249" s="66"/>
      <c r="BH249" s="384"/>
      <c r="BI249" s="66"/>
    </row>
    <row r="250" spans="1:61" x14ac:dyDescent="0.25">
      <c r="A250" s="384"/>
      <c r="B250" s="66"/>
      <c r="C250" s="378" t="s">
        <v>290</v>
      </c>
      <c r="D250" s="316" t="s">
        <v>290</v>
      </c>
      <c r="E250" s="356" t="s">
        <v>290</v>
      </c>
      <c r="F250" s="356" t="s">
        <v>290</v>
      </c>
      <c r="G250" s="317" t="s">
        <v>290</v>
      </c>
      <c r="H250" s="136"/>
      <c r="I250" s="321" t="s">
        <v>290</v>
      </c>
      <c r="J250" s="66"/>
      <c r="K250" s="66"/>
      <c r="L250" s="321" t="s">
        <v>290</v>
      </c>
      <c r="M250" s="324" t="s">
        <v>290</v>
      </c>
      <c r="N250" s="317" t="s">
        <v>290</v>
      </c>
      <c r="O250" s="66"/>
      <c r="P250" s="327" t="s">
        <v>290</v>
      </c>
      <c r="Q250" s="328" t="s">
        <v>290</v>
      </c>
      <c r="R250" s="66"/>
      <c r="S250" s="333" t="s">
        <v>290</v>
      </c>
      <c r="T250" s="334" t="s">
        <v>290</v>
      </c>
      <c r="U250" s="66"/>
      <c r="V250" s="339" t="s">
        <v>290</v>
      </c>
      <c r="W250" s="340" t="s">
        <v>290</v>
      </c>
      <c r="X250" s="66"/>
      <c r="Y250" s="350" t="s">
        <v>290</v>
      </c>
      <c r="Z250" s="66"/>
      <c r="AA250" s="327" t="s">
        <v>290</v>
      </c>
      <c r="AB250" s="328" t="s">
        <v>290</v>
      </c>
      <c r="AC250" s="66"/>
      <c r="AD250" s="333" t="s">
        <v>290</v>
      </c>
      <c r="AE250" s="334" t="s">
        <v>290</v>
      </c>
      <c r="AF250" s="66"/>
      <c r="AG250" s="339" t="s">
        <v>290</v>
      </c>
      <c r="AH250" s="340" t="s">
        <v>290</v>
      </c>
      <c r="AI250" s="66"/>
      <c r="AJ250" s="350" t="s">
        <v>290</v>
      </c>
      <c r="AK250" s="66"/>
      <c r="AL250" s="327" t="s">
        <v>290</v>
      </c>
      <c r="AM250" s="328" t="s">
        <v>290</v>
      </c>
      <c r="AN250" s="66"/>
      <c r="AO250" s="333" t="s">
        <v>290</v>
      </c>
      <c r="AP250" s="334" t="s">
        <v>290</v>
      </c>
      <c r="AQ250" s="66"/>
      <c r="AR250" s="339" t="s">
        <v>290</v>
      </c>
      <c r="AS250" s="340" t="s">
        <v>290</v>
      </c>
      <c r="AT250" s="66"/>
      <c r="AU250" s="350" t="s">
        <v>290</v>
      </c>
      <c r="AV250" s="66"/>
      <c r="AW250" s="327" t="s">
        <v>290</v>
      </c>
      <c r="AX250" s="328" t="s">
        <v>290</v>
      </c>
      <c r="AY250" s="66"/>
      <c r="AZ250" s="333" t="s">
        <v>290</v>
      </c>
      <c r="BA250" s="334" t="s">
        <v>290</v>
      </c>
      <c r="BB250" s="66"/>
      <c r="BC250" s="339" t="s">
        <v>290</v>
      </c>
      <c r="BD250" s="340" t="s">
        <v>290</v>
      </c>
      <c r="BE250" s="66"/>
      <c r="BF250" s="350" t="s">
        <v>290</v>
      </c>
      <c r="BG250" s="66"/>
      <c r="BH250" s="384"/>
      <c r="BI250" s="66"/>
    </row>
    <row r="251" spans="1:61" x14ac:dyDescent="0.25">
      <c r="A251" s="384"/>
      <c r="B251" s="66"/>
      <c r="C251" s="378" t="s">
        <v>290</v>
      </c>
      <c r="D251" s="316" t="s">
        <v>290</v>
      </c>
      <c r="E251" s="356" t="s">
        <v>290</v>
      </c>
      <c r="F251" s="356" t="s">
        <v>290</v>
      </c>
      <c r="G251" s="317" t="s">
        <v>290</v>
      </c>
      <c r="H251" s="136"/>
      <c r="I251" s="321" t="s">
        <v>290</v>
      </c>
      <c r="J251" s="66"/>
      <c r="K251" s="66"/>
      <c r="L251" s="321" t="s">
        <v>290</v>
      </c>
      <c r="M251" s="324" t="s">
        <v>290</v>
      </c>
      <c r="N251" s="317" t="s">
        <v>290</v>
      </c>
      <c r="O251" s="66"/>
      <c r="P251" s="327" t="s">
        <v>290</v>
      </c>
      <c r="Q251" s="328" t="s">
        <v>290</v>
      </c>
      <c r="R251" s="66"/>
      <c r="S251" s="333" t="s">
        <v>290</v>
      </c>
      <c r="T251" s="334" t="s">
        <v>290</v>
      </c>
      <c r="U251" s="66"/>
      <c r="V251" s="339" t="s">
        <v>290</v>
      </c>
      <c r="W251" s="340" t="s">
        <v>290</v>
      </c>
      <c r="X251" s="66"/>
      <c r="Y251" s="350" t="s">
        <v>290</v>
      </c>
      <c r="Z251" s="66"/>
      <c r="AA251" s="327" t="s">
        <v>290</v>
      </c>
      <c r="AB251" s="328" t="s">
        <v>290</v>
      </c>
      <c r="AC251" s="66"/>
      <c r="AD251" s="333" t="s">
        <v>290</v>
      </c>
      <c r="AE251" s="334" t="s">
        <v>290</v>
      </c>
      <c r="AF251" s="66"/>
      <c r="AG251" s="339" t="s">
        <v>290</v>
      </c>
      <c r="AH251" s="340" t="s">
        <v>290</v>
      </c>
      <c r="AI251" s="66"/>
      <c r="AJ251" s="350" t="s">
        <v>290</v>
      </c>
      <c r="AK251" s="66"/>
      <c r="AL251" s="327" t="s">
        <v>290</v>
      </c>
      <c r="AM251" s="328" t="s">
        <v>290</v>
      </c>
      <c r="AN251" s="66"/>
      <c r="AO251" s="333" t="s">
        <v>290</v>
      </c>
      <c r="AP251" s="334" t="s">
        <v>290</v>
      </c>
      <c r="AQ251" s="66"/>
      <c r="AR251" s="339" t="s">
        <v>290</v>
      </c>
      <c r="AS251" s="340" t="s">
        <v>290</v>
      </c>
      <c r="AT251" s="66"/>
      <c r="AU251" s="350" t="s">
        <v>290</v>
      </c>
      <c r="AV251" s="66"/>
      <c r="AW251" s="327" t="s">
        <v>290</v>
      </c>
      <c r="AX251" s="328" t="s">
        <v>290</v>
      </c>
      <c r="AY251" s="66"/>
      <c r="AZ251" s="333" t="s">
        <v>290</v>
      </c>
      <c r="BA251" s="334" t="s">
        <v>290</v>
      </c>
      <c r="BB251" s="66"/>
      <c r="BC251" s="339" t="s">
        <v>290</v>
      </c>
      <c r="BD251" s="340" t="s">
        <v>290</v>
      </c>
      <c r="BE251" s="66"/>
      <c r="BF251" s="350" t="s">
        <v>290</v>
      </c>
      <c r="BG251" s="66"/>
      <c r="BH251" s="384"/>
      <c r="BI251" s="66"/>
    </row>
    <row r="252" spans="1:61" x14ac:dyDescent="0.25">
      <c r="A252" s="384"/>
      <c r="B252" s="66"/>
      <c r="C252" s="378" t="s">
        <v>290</v>
      </c>
      <c r="D252" s="316" t="s">
        <v>290</v>
      </c>
      <c r="E252" s="356" t="s">
        <v>290</v>
      </c>
      <c r="F252" s="356" t="s">
        <v>290</v>
      </c>
      <c r="G252" s="317" t="s">
        <v>290</v>
      </c>
      <c r="H252" s="136"/>
      <c r="I252" s="321" t="s">
        <v>290</v>
      </c>
      <c r="J252" s="66"/>
      <c r="K252" s="66"/>
      <c r="L252" s="321" t="s">
        <v>290</v>
      </c>
      <c r="M252" s="324" t="s">
        <v>290</v>
      </c>
      <c r="N252" s="317" t="s">
        <v>290</v>
      </c>
      <c r="O252" s="66"/>
      <c r="P252" s="327" t="s">
        <v>290</v>
      </c>
      <c r="Q252" s="328" t="s">
        <v>290</v>
      </c>
      <c r="R252" s="66"/>
      <c r="S252" s="333" t="s">
        <v>290</v>
      </c>
      <c r="T252" s="334" t="s">
        <v>290</v>
      </c>
      <c r="U252" s="66"/>
      <c r="V252" s="339" t="s">
        <v>290</v>
      </c>
      <c r="W252" s="340" t="s">
        <v>290</v>
      </c>
      <c r="X252" s="66"/>
      <c r="Y252" s="350" t="s">
        <v>290</v>
      </c>
      <c r="Z252" s="66"/>
      <c r="AA252" s="327" t="s">
        <v>290</v>
      </c>
      <c r="AB252" s="328" t="s">
        <v>290</v>
      </c>
      <c r="AC252" s="66"/>
      <c r="AD252" s="333" t="s">
        <v>290</v>
      </c>
      <c r="AE252" s="334" t="s">
        <v>290</v>
      </c>
      <c r="AF252" s="66"/>
      <c r="AG252" s="339" t="s">
        <v>290</v>
      </c>
      <c r="AH252" s="340" t="s">
        <v>290</v>
      </c>
      <c r="AI252" s="66"/>
      <c r="AJ252" s="350" t="s">
        <v>290</v>
      </c>
      <c r="AK252" s="66"/>
      <c r="AL252" s="327" t="s">
        <v>290</v>
      </c>
      <c r="AM252" s="328" t="s">
        <v>290</v>
      </c>
      <c r="AN252" s="66"/>
      <c r="AO252" s="333" t="s">
        <v>290</v>
      </c>
      <c r="AP252" s="334" t="s">
        <v>290</v>
      </c>
      <c r="AQ252" s="66"/>
      <c r="AR252" s="339" t="s">
        <v>290</v>
      </c>
      <c r="AS252" s="340" t="s">
        <v>290</v>
      </c>
      <c r="AT252" s="66"/>
      <c r="AU252" s="350" t="s">
        <v>290</v>
      </c>
      <c r="AV252" s="66"/>
      <c r="AW252" s="327" t="s">
        <v>290</v>
      </c>
      <c r="AX252" s="328" t="s">
        <v>290</v>
      </c>
      <c r="AY252" s="66"/>
      <c r="AZ252" s="333" t="s">
        <v>290</v>
      </c>
      <c r="BA252" s="334" t="s">
        <v>290</v>
      </c>
      <c r="BB252" s="66"/>
      <c r="BC252" s="339" t="s">
        <v>290</v>
      </c>
      <c r="BD252" s="340" t="s">
        <v>290</v>
      </c>
      <c r="BE252" s="66"/>
      <c r="BF252" s="350" t="s">
        <v>290</v>
      </c>
      <c r="BG252" s="66"/>
      <c r="BH252" s="384"/>
      <c r="BI252" s="66"/>
    </row>
    <row r="253" spans="1:61" x14ac:dyDescent="0.25">
      <c r="A253" s="384"/>
      <c r="B253" s="66"/>
      <c r="C253" s="378" t="s">
        <v>290</v>
      </c>
      <c r="D253" s="316" t="s">
        <v>290</v>
      </c>
      <c r="E253" s="356" t="s">
        <v>290</v>
      </c>
      <c r="F253" s="356" t="s">
        <v>290</v>
      </c>
      <c r="G253" s="317" t="s">
        <v>290</v>
      </c>
      <c r="H253" s="136"/>
      <c r="I253" s="321" t="s">
        <v>290</v>
      </c>
      <c r="J253" s="66"/>
      <c r="K253" s="66"/>
      <c r="L253" s="321" t="s">
        <v>290</v>
      </c>
      <c r="M253" s="324" t="s">
        <v>290</v>
      </c>
      <c r="N253" s="317" t="s">
        <v>290</v>
      </c>
      <c r="O253" s="66"/>
      <c r="P253" s="327" t="s">
        <v>290</v>
      </c>
      <c r="Q253" s="328" t="s">
        <v>290</v>
      </c>
      <c r="R253" s="66"/>
      <c r="S253" s="333" t="s">
        <v>290</v>
      </c>
      <c r="T253" s="334" t="s">
        <v>290</v>
      </c>
      <c r="U253" s="66"/>
      <c r="V253" s="339" t="s">
        <v>290</v>
      </c>
      <c r="W253" s="340" t="s">
        <v>290</v>
      </c>
      <c r="X253" s="66"/>
      <c r="Y253" s="350" t="s">
        <v>290</v>
      </c>
      <c r="Z253" s="66"/>
      <c r="AA253" s="327" t="s">
        <v>290</v>
      </c>
      <c r="AB253" s="328" t="s">
        <v>290</v>
      </c>
      <c r="AC253" s="66"/>
      <c r="AD253" s="333" t="s">
        <v>290</v>
      </c>
      <c r="AE253" s="334" t="s">
        <v>290</v>
      </c>
      <c r="AF253" s="66"/>
      <c r="AG253" s="339" t="s">
        <v>290</v>
      </c>
      <c r="AH253" s="340" t="s">
        <v>290</v>
      </c>
      <c r="AI253" s="66"/>
      <c r="AJ253" s="350" t="s">
        <v>290</v>
      </c>
      <c r="AK253" s="66"/>
      <c r="AL253" s="327" t="s">
        <v>290</v>
      </c>
      <c r="AM253" s="328" t="s">
        <v>290</v>
      </c>
      <c r="AN253" s="66"/>
      <c r="AO253" s="333" t="s">
        <v>290</v>
      </c>
      <c r="AP253" s="334" t="s">
        <v>290</v>
      </c>
      <c r="AQ253" s="66"/>
      <c r="AR253" s="339" t="s">
        <v>290</v>
      </c>
      <c r="AS253" s="340" t="s">
        <v>290</v>
      </c>
      <c r="AT253" s="66"/>
      <c r="AU253" s="350" t="s">
        <v>290</v>
      </c>
      <c r="AV253" s="66"/>
      <c r="AW253" s="327" t="s">
        <v>290</v>
      </c>
      <c r="AX253" s="328" t="s">
        <v>290</v>
      </c>
      <c r="AY253" s="66"/>
      <c r="AZ253" s="333" t="s">
        <v>290</v>
      </c>
      <c r="BA253" s="334" t="s">
        <v>290</v>
      </c>
      <c r="BB253" s="66"/>
      <c r="BC253" s="339" t="s">
        <v>290</v>
      </c>
      <c r="BD253" s="340" t="s">
        <v>290</v>
      </c>
      <c r="BE253" s="66"/>
      <c r="BF253" s="350" t="s">
        <v>290</v>
      </c>
      <c r="BG253" s="66"/>
      <c r="BH253" s="384"/>
      <c r="BI253" s="66"/>
    </row>
    <row r="254" spans="1:61" x14ac:dyDescent="0.25">
      <c r="A254" s="384"/>
      <c r="B254" s="66"/>
      <c r="C254" s="378" t="s">
        <v>290</v>
      </c>
      <c r="D254" s="316" t="s">
        <v>290</v>
      </c>
      <c r="E254" s="356" t="s">
        <v>290</v>
      </c>
      <c r="F254" s="356" t="s">
        <v>290</v>
      </c>
      <c r="G254" s="317" t="s">
        <v>290</v>
      </c>
      <c r="H254" s="136"/>
      <c r="I254" s="321" t="s">
        <v>290</v>
      </c>
      <c r="J254" s="66"/>
      <c r="K254" s="66"/>
      <c r="L254" s="321" t="s">
        <v>290</v>
      </c>
      <c r="M254" s="324" t="s">
        <v>290</v>
      </c>
      <c r="N254" s="317" t="s">
        <v>290</v>
      </c>
      <c r="O254" s="66"/>
      <c r="P254" s="327" t="s">
        <v>290</v>
      </c>
      <c r="Q254" s="328" t="s">
        <v>290</v>
      </c>
      <c r="R254" s="66"/>
      <c r="S254" s="333" t="s">
        <v>290</v>
      </c>
      <c r="T254" s="334" t="s">
        <v>290</v>
      </c>
      <c r="U254" s="66"/>
      <c r="V254" s="339" t="s">
        <v>290</v>
      </c>
      <c r="W254" s="340" t="s">
        <v>290</v>
      </c>
      <c r="X254" s="66"/>
      <c r="Y254" s="350" t="s">
        <v>290</v>
      </c>
      <c r="Z254" s="66"/>
      <c r="AA254" s="327" t="s">
        <v>290</v>
      </c>
      <c r="AB254" s="328" t="s">
        <v>290</v>
      </c>
      <c r="AC254" s="66"/>
      <c r="AD254" s="333" t="s">
        <v>290</v>
      </c>
      <c r="AE254" s="334" t="s">
        <v>290</v>
      </c>
      <c r="AF254" s="66"/>
      <c r="AG254" s="339" t="s">
        <v>290</v>
      </c>
      <c r="AH254" s="340" t="s">
        <v>290</v>
      </c>
      <c r="AI254" s="66"/>
      <c r="AJ254" s="350" t="s">
        <v>290</v>
      </c>
      <c r="AK254" s="66"/>
      <c r="AL254" s="327" t="s">
        <v>290</v>
      </c>
      <c r="AM254" s="328" t="s">
        <v>290</v>
      </c>
      <c r="AN254" s="66"/>
      <c r="AO254" s="333" t="s">
        <v>290</v>
      </c>
      <c r="AP254" s="334" t="s">
        <v>290</v>
      </c>
      <c r="AQ254" s="66"/>
      <c r="AR254" s="339" t="s">
        <v>290</v>
      </c>
      <c r="AS254" s="340" t="s">
        <v>290</v>
      </c>
      <c r="AT254" s="66"/>
      <c r="AU254" s="350" t="s">
        <v>290</v>
      </c>
      <c r="AV254" s="66"/>
      <c r="AW254" s="327" t="s">
        <v>290</v>
      </c>
      <c r="AX254" s="328" t="s">
        <v>290</v>
      </c>
      <c r="AY254" s="66"/>
      <c r="AZ254" s="333" t="s">
        <v>290</v>
      </c>
      <c r="BA254" s="334" t="s">
        <v>290</v>
      </c>
      <c r="BB254" s="66"/>
      <c r="BC254" s="339" t="s">
        <v>290</v>
      </c>
      <c r="BD254" s="340" t="s">
        <v>290</v>
      </c>
      <c r="BE254" s="66"/>
      <c r="BF254" s="350" t="s">
        <v>290</v>
      </c>
      <c r="BG254" s="66"/>
      <c r="BH254" s="384"/>
      <c r="BI254" s="66"/>
    </row>
    <row r="255" spans="1:61" x14ac:dyDescent="0.25">
      <c r="A255" s="384"/>
      <c r="B255" s="66"/>
      <c r="C255" s="378" t="s">
        <v>290</v>
      </c>
      <c r="D255" s="316" t="s">
        <v>290</v>
      </c>
      <c r="E255" s="356" t="s">
        <v>290</v>
      </c>
      <c r="F255" s="356" t="s">
        <v>290</v>
      </c>
      <c r="G255" s="317" t="s">
        <v>290</v>
      </c>
      <c r="H255" s="136"/>
      <c r="I255" s="321" t="s">
        <v>290</v>
      </c>
      <c r="J255" s="66"/>
      <c r="K255" s="66"/>
      <c r="L255" s="321" t="s">
        <v>290</v>
      </c>
      <c r="M255" s="324" t="s">
        <v>290</v>
      </c>
      <c r="N255" s="317" t="s">
        <v>290</v>
      </c>
      <c r="O255" s="66"/>
      <c r="P255" s="327" t="s">
        <v>290</v>
      </c>
      <c r="Q255" s="328" t="s">
        <v>290</v>
      </c>
      <c r="R255" s="66"/>
      <c r="S255" s="333" t="s">
        <v>290</v>
      </c>
      <c r="T255" s="334" t="s">
        <v>290</v>
      </c>
      <c r="U255" s="66"/>
      <c r="V255" s="339" t="s">
        <v>290</v>
      </c>
      <c r="W255" s="340" t="s">
        <v>290</v>
      </c>
      <c r="X255" s="66"/>
      <c r="Y255" s="350" t="s">
        <v>290</v>
      </c>
      <c r="Z255" s="66"/>
      <c r="AA255" s="327" t="s">
        <v>290</v>
      </c>
      <c r="AB255" s="328" t="s">
        <v>290</v>
      </c>
      <c r="AC255" s="66"/>
      <c r="AD255" s="333" t="s">
        <v>290</v>
      </c>
      <c r="AE255" s="334" t="s">
        <v>290</v>
      </c>
      <c r="AF255" s="66"/>
      <c r="AG255" s="339" t="s">
        <v>290</v>
      </c>
      <c r="AH255" s="340" t="s">
        <v>290</v>
      </c>
      <c r="AI255" s="66"/>
      <c r="AJ255" s="350" t="s">
        <v>290</v>
      </c>
      <c r="AK255" s="66"/>
      <c r="AL255" s="327" t="s">
        <v>290</v>
      </c>
      <c r="AM255" s="328" t="s">
        <v>290</v>
      </c>
      <c r="AN255" s="66"/>
      <c r="AO255" s="333" t="s">
        <v>290</v>
      </c>
      <c r="AP255" s="334" t="s">
        <v>290</v>
      </c>
      <c r="AQ255" s="66"/>
      <c r="AR255" s="339" t="s">
        <v>290</v>
      </c>
      <c r="AS255" s="340" t="s">
        <v>290</v>
      </c>
      <c r="AT255" s="66"/>
      <c r="AU255" s="350" t="s">
        <v>290</v>
      </c>
      <c r="AV255" s="66"/>
      <c r="AW255" s="327" t="s">
        <v>290</v>
      </c>
      <c r="AX255" s="328" t="s">
        <v>290</v>
      </c>
      <c r="AY255" s="66"/>
      <c r="AZ255" s="333" t="s">
        <v>290</v>
      </c>
      <c r="BA255" s="334" t="s">
        <v>290</v>
      </c>
      <c r="BB255" s="66"/>
      <c r="BC255" s="339" t="s">
        <v>290</v>
      </c>
      <c r="BD255" s="340" t="s">
        <v>290</v>
      </c>
      <c r="BE255" s="66"/>
      <c r="BF255" s="350" t="s">
        <v>290</v>
      </c>
      <c r="BG255" s="66"/>
      <c r="BH255" s="384"/>
      <c r="BI255" s="66"/>
    </row>
    <row r="256" spans="1:61" x14ac:dyDescent="0.25">
      <c r="A256" s="384"/>
      <c r="B256" s="66"/>
      <c r="C256" s="378" t="s">
        <v>290</v>
      </c>
      <c r="D256" s="316" t="s">
        <v>290</v>
      </c>
      <c r="E256" s="356" t="s">
        <v>290</v>
      </c>
      <c r="F256" s="356" t="s">
        <v>290</v>
      </c>
      <c r="G256" s="317" t="s">
        <v>290</v>
      </c>
      <c r="H256" s="136"/>
      <c r="I256" s="321" t="s">
        <v>290</v>
      </c>
      <c r="J256" s="66"/>
      <c r="K256" s="66"/>
      <c r="L256" s="321" t="s">
        <v>290</v>
      </c>
      <c r="M256" s="324" t="s">
        <v>290</v>
      </c>
      <c r="N256" s="317" t="s">
        <v>290</v>
      </c>
      <c r="O256" s="66"/>
      <c r="P256" s="327" t="s">
        <v>290</v>
      </c>
      <c r="Q256" s="328" t="s">
        <v>290</v>
      </c>
      <c r="R256" s="66"/>
      <c r="S256" s="333" t="s">
        <v>290</v>
      </c>
      <c r="T256" s="334" t="s">
        <v>290</v>
      </c>
      <c r="U256" s="66"/>
      <c r="V256" s="339" t="s">
        <v>290</v>
      </c>
      <c r="W256" s="340" t="s">
        <v>290</v>
      </c>
      <c r="X256" s="66"/>
      <c r="Y256" s="350" t="s">
        <v>290</v>
      </c>
      <c r="Z256" s="66"/>
      <c r="AA256" s="327" t="s">
        <v>290</v>
      </c>
      <c r="AB256" s="328" t="s">
        <v>290</v>
      </c>
      <c r="AC256" s="66"/>
      <c r="AD256" s="333" t="s">
        <v>290</v>
      </c>
      <c r="AE256" s="334" t="s">
        <v>290</v>
      </c>
      <c r="AF256" s="66"/>
      <c r="AG256" s="339" t="s">
        <v>290</v>
      </c>
      <c r="AH256" s="340" t="s">
        <v>290</v>
      </c>
      <c r="AI256" s="66"/>
      <c r="AJ256" s="350" t="s">
        <v>290</v>
      </c>
      <c r="AK256" s="66"/>
      <c r="AL256" s="327" t="s">
        <v>290</v>
      </c>
      <c r="AM256" s="328" t="s">
        <v>290</v>
      </c>
      <c r="AN256" s="66"/>
      <c r="AO256" s="333" t="s">
        <v>290</v>
      </c>
      <c r="AP256" s="334" t="s">
        <v>290</v>
      </c>
      <c r="AQ256" s="66"/>
      <c r="AR256" s="339" t="s">
        <v>290</v>
      </c>
      <c r="AS256" s="340" t="s">
        <v>290</v>
      </c>
      <c r="AT256" s="66"/>
      <c r="AU256" s="350" t="s">
        <v>290</v>
      </c>
      <c r="AV256" s="66"/>
      <c r="AW256" s="327" t="s">
        <v>290</v>
      </c>
      <c r="AX256" s="328" t="s">
        <v>290</v>
      </c>
      <c r="AY256" s="66"/>
      <c r="AZ256" s="333" t="s">
        <v>290</v>
      </c>
      <c r="BA256" s="334" t="s">
        <v>290</v>
      </c>
      <c r="BB256" s="66"/>
      <c r="BC256" s="339" t="s">
        <v>290</v>
      </c>
      <c r="BD256" s="340" t="s">
        <v>290</v>
      </c>
      <c r="BE256" s="66"/>
      <c r="BF256" s="350" t="s">
        <v>290</v>
      </c>
      <c r="BG256" s="66"/>
      <c r="BH256" s="384"/>
      <c r="BI256" s="66"/>
    </row>
    <row r="257" spans="1:61" x14ac:dyDescent="0.25">
      <c r="A257" s="384"/>
      <c r="B257" s="66"/>
      <c r="C257" s="378" t="s">
        <v>290</v>
      </c>
      <c r="D257" s="316" t="s">
        <v>290</v>
      </c>
      <c r="E257" s="356" t="s">
        <v>290</v>
      </c>
      <c r="F257" s="356" t="s">
        <v>290</v>
      </c>
      <c r="G257" s="317" t="s">
        <v>290</v>
      </c>
      <c r="H257" s="136"/>
      <c r="I257" s="321" t="s">
        <v>290</v>
      </c>
      <c r="J257" s="66"/>
      <c r="K257" s="66"/>
      <c r="L257" s="321" t="s">
        <v>290</v>
      </c>
      <c r="M257" s="324" t="s">
        <v>290</v>
      </c>
      <c r="N257" s="317" t="s">
        <v>290</v>
      </c>
      <c r="O257" s="66"/>
      <c r="P257" s="327" t="s">
        <v>290</v>
      </c>
      <c r="Q257" s="328" t="s">
        <v>290</v>
      </c>
      <c r="R257" s="66"/>
      <c r="S257" s="333" t="s">
        <v>290</v>
      </c>
      <c r="T257" s="334" t="s">
        <v>290</v>
      </c>
      <c r="U257" s="66"/>
      <c r="V257" s="339" t="s">
        <v>290</v>
      </c>
      <c r="W257" s="340" t="s">
        <v>290</v>
      </c>
      <c r="X257" s="66"/>
      <c r="Y257" s="350" t="s">
        <v>290</v>
      </c>
      <c r="Z257" s="66"/>
      <c r="AA257" s="327" t="s">
        <v>290</v>
      </c>
      <c r="AB257" s="328" t="s">
        <v>290</v>
      </c>
      <c r="AC257" s="66"/>
      <c r="AD257" s="333" t="s">
        <v>290</v>
      </c>
      <c r="AE257" s="334" t="s">
        <v>290</v>
      </c>
      <c r="AF257" s="66"/>
      <c r="AG257" s="339" t="s">
        <v>290</v>
      </c>
      <c r="AH257" s="340" t="s">
        <v>290</v>
      </c>
      <c r="AI257" s="66"/>
      <c r="AJ257" s="350" t="s">
        <v>290</v>
      </c>
      <c r="AK257" s="66"/>
      <c r="AL257" s="327" t="s">
        <v>290</v>
      </c>
      <c r="AM257" s="328" t="s">
        <v>290</v>
      </c>
      <c r="AN257" s="66"/>
      <c r="AO257" s="333" t="s">
        <v>290</v>
      </c>
      <c r="AP257" s="334" t="s">
        <v>290</v>
      </c>
      <c r="AQ257" s="66"/>
      <c r="AR257" s="339" t="s">
        <v>290</v>
      </c>
      <c r="AS257" s="340" t="s">
        <v>290</v>
      </c>
      <c r="AT257" s="66"/>
      <c r="AU257" s="350" t="s">
        <v>290</v>
      </c>
      <c r="AV257" s="66"/>
      <c r="AW257" s="327" t="s">
        <v>290</v>
      </c>
      <c r="AX257" s="328" t="s">
        <v>290</v>
      </c>
      <c r="AY257" s="66"/>
      <c r="AZ257" s="333" t="s">
        <v>290</v>
      </c>
      <c r="BA257" s="334" t="s">
        <v>290</v>
      </c>
      <c r="BB257" s="66"/>
      <c r="BC257" s="339" t="s">
        <v>290</v>
      </c>
      <c r="BD257" s="340" t="s">
        <v>290</v>
      </c>
      <c r="BE257" s="66"/>
      <c r="BF257" s="350" t="s">
        <v>290</v>
      </c>
      <c r="BG257" s="66"/>
      <c r="BH257" s="384"/>
      <c r="BI257" s="66"/>
    </row>
    <row r="258" spans="1:61" x14ac:dyDescent="0.25">
      <c r="A258" s="384"/>
      <c r="B258" s="66"/>
      <c r="C258" s="378" t="s">
        <v>290</v>
      </c>
      <c r="D258" s="316" t="s">
        <v>290</v>
      </c>
      <c r="E258" s="356" t="s">
        <v>290</v>
      </c>
      <c r="F258" s="356" t="s">
        <v>290</v>
      </c>
      <c r="G258" s="317" t="s">
        <v>290</v>
      </c>
      <c r="H258" s="136"/>
      <c r="I258" s="321" t="s">
        <v>290</v>
      </c>
      <c r="J258" s="66"/>
      <c r="K258" s="66"/>
      <c r="L258" s="321" t="s">
        <v>290</v>
      </c>
      <c r="M258" s="324" t="s">
        <v>290</v>
      </c>
      <c r="N258" s="317" t="s">
        <v>290</v>
      </c>
      <c r="O258" s="66"/>
      <c r="P258" s="327" t="s">
        <v>290</v>
      </c>
      <c r="Q258" s="328" t="s">
        <v>290</v>
      </c>
      <c r="R258" s="66"/>
      <c r="S258" s="333" t="s">
        <v>290</v>
      </c>
      <c r="T258" s="334" t="s">
        <v>290</v>
      </c>
      <c r="U258" s="66"/>
      <c r="V258" s="339" t="s">
        <v>290</v>
      </c>
      <c r="W258" s="340" t="s">
        <v>290</v>
      </c>
      <c r="X258" s="66"/>
      <c r="Y258" s="350" t="s">
        <v>290</v>
      </c>
      <c r="Z258" s="66"/>
      <c r="AA258" s="327" t="s">
        <v>290</v>
      </c>
      <c r="AB258" s="328" t="s">
        <v>290</v>
      </c>
      <c r="AC258" s="66"/>
      <c r="AD258" s="333" t="s">
        <v>290</v>
      </c>
      <c r="AE258" s="334" t="s">
        <v>290</v>
      </c>
      <c r="AF258" s="66"/>
      <c r="AG258" s="339" t="s">
        <v>290</v>
      </c>
      <c r="AH258" s="340" t="s">
        <v>290</v>
      </c>
      <c r="AI258" s="66"/>
      <c r="AJ258" s="350" t="s">
        <v>290</v>
      </c>
      <c r="AK258" s="66"/>
      <c r="AL258" s="327" t="s">
        <v>290</v>
      </c>
      <c r="AM258" s="328" t="s">
        <v>290</v>
      </c>
      <c r="AN258" s="66"/>
      <c r="AO258" s="333" t="s">
        <v>290</v>
      </c>
      <c r="AP258" s="334" t="s">
        <v>290</v>
      </c>
      <c r="AQ258" s="66"/>
      <c r="AR258" s="339" t="s">
        <v>290</v>
      </c>
      <c r="AS258" s="340" t="s">
        <v>290</v>
      </c>
      <c r="AT258" s="66"/>
      <c r="AU258" s="350" t="s">
        <v>290</v>
      </c>
      <c r="AV258" s="66"/>
      <c r="AW258" s="327" t="s">
        <v>290</v>
      </c>
      <c r="AX258" s="328" t="s">
        <v>290</v>
      </c>
      <c r="AY258" s="66"/>
      <c r="AZ258" s="333" t="s">
        <v>290</v>
      </c>
      <c r="BA258" s="334" t="s">
        <v>290</v>
      </c>
      <c r="BB258" s="66"/>
      <c r="BC258" s="339" t="s">
        <v>290</v>
      </c>
      <c r="BD258" s="340" t="s">
        <v>290</v>
      </c>
      <c r="BE258" s="66"/>
      <c r="BF258" s="350" t="s">
        <v>290</v>
      </c>
      <c r="BG258" s="66"/>
      <c r="BH258" s="384"/>
      <c r="BI258" s="66"/>
    </row>
    <row r="259" spans="1:61" x14ac:dyDescent="0.25">
      <c r="A259" s="384"/>
      <c r="B259" s="66"/>
      <c r="C259" s="378" t="s">
        <v>290</v>
      </c>
      <c r="D259" s="316" t="s">
        <v>290</v>
      </c>
      <c r="E259" s="356" t="s">
        <v>290</v>
      </c>
      <c r="F259" s="356" t="s">
        <v>290</v>
      </c>
      <c r="G259" s="317" t="s">
        <v>290</v>
      </c>
      <c r="H259" s="136"/>
      <c r="I259" s="321" t="s">
        <v>290</v>
      </c>
      <c r="J259" s="66"/>
      <c r="K259" s="66"/>
      <c r="L259" s="321" t="s">
        <v>290</v>
      </c>
      <c r="M259" s="324" t="s">
        <v>290</v>
      </c>
      <c r="N259" s="317" t="s">
        <v>290</v>
      </c>
      <c r="O259" s="66"/>
      <c r="P259" s="327" t="s">
        <v>290</v>
      </c>
      <c r="Q259" s="328" t="s">
        <v>290</v>
      </c>
      <c r="R259" s="66"/>
      <c r="S259" s="333" t="s">
        <v>290</v>
      </c>
      <c r="T259" s="334" t="s">
        <v>290</v>
      </c>
      <c r="U259" s="66"/>
      <c r="V259" s="339" t="s">
        <v>290</v>
      </c>
      <c r="W259" s="340" t="s">
        <v>290</v>
      </c>
      <c r="X259" s="66"/>
      <c r="Y259" s="350" t="s">
        <v>290</v>
      </c>
      <c r="Z259" s="66"/>
      <c r="AA259" s="327" t="s">
        <v>290</v>
      </c>
      <c r="AB259" s="328" t="s">
        <v>290</v>
      </c>
      <c r="AC259" s="66"/>
      <c r="AD259" s="333" t="s">
        <v>290</v>
      </c>
      <c r="AE259" s="334" t="s">
        <v>290</v>
      </c>
      <c r="AF259" s="66"/>
      <c r="AG259" s="339" t="s">
        <v>290</v>
      </c>
      <c r="AH259" s="340" t="s">
        <v>290</v>
      </c>
      <c r="AI259" s="66"/>
      <c r="AJ259" s="350" t="s">
        <v>290</v>
      </c>
      <c r="AK259" s="66"/>
      <c r="AL259" s="327" t="s">
        <v>290</v>
      </c>
      <c r="AM259" s="328" t="s">
        <v>290</v>
      </c>
      <c r="AN259" s="66"/>
      <c r="AO259" s="333" t="s">
        <v>290</v>
      </c>
      <c r="AP259" s="334" t="s">
        <v>290</v>
      </c>
      <c r="AQ259" s="66"/>
      <c r="AR259" s="339" t="s">
        <v>290</v>
      </c>
      <c r="AS259" s="340" t="s">
        <v>290</v>
      </c>
      <c r="AT259" s="66"/>
      <c r="AU259" s="350" t="s">
        <v>290</v>
      </c>
      <c r="AV259" s="66"/>
      <c r="AW259" s="327" t="s">
        <v>290</v>
      </c>
      <c r="AX259" s="328" t="s">
        <v>290</v>
      </c>
      <c r="AY259" s="66"/>
      <c r="AZ259" s="333" t="s">
        <v>290</v>
      </c>
      <c r="BA259" s="334" t="s">
        <v>290</v>
      </c>
      <c r="BB259" s="66"/>
      <c r="BC259" s="339" t="s">
        <v>290</v>
      </c>
      <c r="BD259" s="340" t="s">
        <v>290</v>
      </c>
      <c r="BE259" s="66"/>
      <c r="BF259" s="350" t="s">
        <v>290</v>
      </c>
      <c r="BG259" s="66"/>
      <c r="BH259" s="384"/>
      <c r="BI259" s="66"/>
    </row>
    <row r="260" spans="1:61" x14ac:dyDescent="0.25">
      <c r="A260" s="384"/>
      <c r="B260" s="66"/>
      <c r="C260" s="378" t="s">
        <v>290</v>
      </c>
      <c r="D260" s="316" t="s">
        <v>290</v>
      </c>
      <c r="E260" s="356" t="s">
        <v>290</v>
      </c>
      <c r="F260" s="356" t="s">
        <v>290</v>
      </c>
      <c r="G260" s="317" t="s">
        <v>290</v>
      </c>
      <c r="H260" s="136"/>
      <c r="I260" s="321" t="s">
        <v>290</v>
      </c>
      <c r="J260" s="66"/>
      <c r="K260" s="66"/>
      <c r="L260" s="321" t="s">
        <v>290</v>
      </c>
      <c r="M260" s="324" t="s">
        <v>290</v>
      </c>
      <c r="N260" s="317" t="s">
        <v>290</v>
      </c>
      <c r="O260" s="66"/>
      <c r="P260" s="327" t="s">
        <v>290</v>
      </c>
      <c r="Q260" s="328" t="s">
        <v>290</v>
      </c>
      <c r="R260" s="66"/>
      <c r="S260" s="333" t="s">
        <v>290</v>
      </c>
      <c r="T260" s="334" t="s">
        <v>290</v>
      </c>
      <c r="U260" s="66"/>
      <c r="V260" s="339" t="s">
        <v>290</v>
      </c>
      <c r="W260" s="340" t="s">
        <v>290</v>
      </c>
      <c r="X260" s="66"/>
      <c r="Y260" s="350" t="s">
        <v>290</v>
      </c>
      <c r="Z260" s="66"/>
      <c r="AA260" s="327" t="s">
        <v>290</v>
      </c>
      <c r="AB260" s="328" t="s">
        <v>290</v>
      </c>
      <c r="AC260" s="66"/>
      <c r="AD260" s="333" t="s">
        <v>290</v>
      </c>
      <c r="AE260" s="334" t="s">
        <v>290</v>
      </c>
      <c r="AF260" s="66"/>
      <c r="AG260" s="339" t="s">
        <v>290</v>
      </c>
      <c r="AH260" s="340" t="s">
        <v>290</v>
      </c>
      <c r="AI260" s="66"/>
      <c r="AJ260" s="350" t="s">
        <v>290</v>
      </c>
      <c r="AK260" s="66"/>
      <c r="AL260" s="327" t="s">
        <v>290</v>
      </c>
      <c r="AM260" s="328" t="s">
        <v>290</v>
      </c>
      <c r="AN260" s="66"/>
      <c r="AO260" s="333" t="s">
        <v>290</v>
      </c>
      <c r="AP260" s="334" t="s">
        <v>290</v>
      </c>
      <c r="AQ260" s="66"/>
      <c r="AR260" s="339" t="s">
        <v>290</v>
      </c>
      <c r="AS260" s="340" t="s">
        <v>290</v>
      </c>
      <c r="AT260" s="66"/>
      <c r="AU260" s="350" t="s">
        <v>290</v>
      </c>
      <c r="AV260" s="66"/>
      <c r="AW260" s="327" t="s">
        <v>290</v>
      </c>
      <c r="AX260" s="328" t="s">
        <v>290</v>
      </c>
      <c r="AY260" s="66"/>
      <c r="AZ260" s="333" t="s">
        <v>290</v>
      </c>
      <c r="BA260" s="334" t="s">
        <v>290</v>
      </c>
      <c r="BB260" s="66"/>
      <c r="BC260" s="339" t="s">
        <v>290</v>
      </c>
      <c r="BD260" s="340" t="s">
        <v>290</v>
      </c>
      <c r="BE260" s="66"/>
      <c r="BF260" s="350" t="s">
        <v>290</v>
      </c>
      <c r="BG260" s="66"/>
      <c r="BH260" s="384"/>
      <c r="BI260" s="66"/>
    </row>
    <row r="261" spans="1:61" x14ac:dyDescent="0.25">
      <c r="A261" s="384"/>
      <c r="B261" s="66"/>
      <c r="C261" s="378" t="s">
        <v>290</v>
      </c>
      <c r="D261" s="316" t="s">
        <v>290</v>
      </c>
      <c r="E261" s="356" t="s">
        <v>290</v>
      </c>
      <c r="F261" s="356" t="s">
        <v>290</v>
      </c>
      <c r="G261" s="317" t="s">
        <v>290</v>
      </c>
      <c r="H261" s="136"/>
      <c r="I261" s="321" t="s">
        <v>290</v>
      </c>
      <c r="J261" s="66"/>
      <c r="K261" s="66"/>
      <c r="L261" s="321" t="s">
        <v>290</v>
      </c>
      <c r="M261" s="324" t="s">
        <v>290</v>
      </c>
      <c r="N261" s="317" t="s">
        <v>290</v>
      </c>
      <c r="O261" s="66"/>
      <c r="P261" s="327" t="s">
        <v>290</v>
      </c>
      <c r="Q261" s="328" t="s">
        <v>290</v>
      </c>
      <c r="R261" s="66"/>
      <c r="S261" s="333" t="s">
        <v>290</v>
      </c>
      <c r="T261" s="334" t="s">
        <v>290</v>
      </c>
      <c r="U261" s="66"/>
      <c r="V261" s="339" t="s">
        <v>290</v>
      </c>
      <c r="W261" s="340" t="s">
        <v>290</v>
      </c>
      <c r="X261" s="66"/>
      <c r="Y261" s="350" t="s">
        <v>290</v>
      </c>
      <c r="Z261" s="66"/>
      <c r="AA261" s="327" t="s">
        <v>290</v>
      </c>
      <c r="AB261" s="328" t="s">
        <v>290</v>
      </c>
      <c r="AC261" s="66"/>
      <c r="AD261" s="333" t="s">
        <v>290</v>
      </c>
      <c r="AE261" s="334" t="s">
        <v>290</v>
      </c>
      <c r="AF261" s="66"/>
      <c r="AG261" s="339" t="s">
        <v>290</v>
      </c>
      <c r="AH261" s="340" t="s">
        <v>290</v>
      </c>
      <c r="AI261" s="66"/>
      <c r="AJ261" s="350" t="s">
        <v>290</v>
      </c>
      <c r="AK261" s="66"/>
      <c r="AL261" s="327" t="s">
        <v>290</v>
      </c>
      <c r="AM261" s="328" t="s">
        <v>290</v>
      </c>
      <c r="AN261" s="66"/>
      <c r="AO261" s="333" t="s">
        <v>290</v>
      </c>
      <c r="AP261" s="334" t="s">
        <v>290</v>
      </c>
      <c r="AQ261" s="66"/>
      <c r="AR261" s="339" t="s">
        <v>290</v>
      </c>
      <c r="AS261" s="340" t="s">
        <v>290</v>
      </c>
      <c r="AT261" s="66"/>
      <c r="AU261" s="350" t="s">
        <v>290</v>
      </c>
      <c r="AV261" s="66"/>
      <c r="AW261" s="327" t="s">
        <v>290</v>
      </c>
      <c r="AX261" s="328" t="s">
        <v>290</v>
      </c>
      <c r="AY261" s="66"/>
      <c r="AZ261" s="333" t="s">
        <v>290</v>
      </c>
      <c r="BA261" s="334" t="s">
        <v>290</v>
      </c>
      <c r="BB261" s="66"/>
      <c r="BC261" s="339" t="s">
        <v>290</v>
      </c>
      <c r="BD261" s="340" t="s">
        <v>290</v>
      </c>
      <c r="BE261" s="66"/>
      <c r="BF261" s="350" t="s">
        <v>290</v>
      </c>
      <c r="BG261" s="66"/>
      <c r="BH261" s="384"/>
      <c r="BI261" s="66"/>
    </row>
    <row r="262" spans="1:61" x14ac:dyDescent="0.25">
      <c r="A262" s="384"/>
      <c r="B262" s="66"/>
      <c r="C262" s="378" t="s">
        <v>290</v>
      </c>
      <c r="D262" s="316" t="s">
        <v>290</v>
      </c>
      <c r="E262" s="356" t="s">
        <v>290</v>
      </c>
      <c r="F262" s="356" t="s">
        <v>290</v>
      </c>
      <c r="G262" s="317" t="s">
        <v>290</v>
      </c>
      <c r="H262" s="136"/>
      <c r="I262" s="321" t="s">
        <v>290</v>
      </c>
      <c r="J262" s="66"/>
      <c r="K262" s="66"/>
      <c r="L262" s="321" t="s">
        <v>290</v>
      </c>
      <c r="M262" s="324" t="s">
        <v>290</v>
      </c>
      <c r="N262" s="317" t="s">
        <v>290</v>
      </c>
      <c r="O262" s="66"/>
      <c r="P262" s="327" t="s">
        <v>290</v>
      </c>
      <c r="Q262" s="328" t="s">
        <v>290</v>
      </c>
      <c r="R262" s="66"/>
      <c r="S262" s="333" t="s">
        <v>290</v>
      </c>
      <c r="T262" s="334" t="s">
        <v>290</v>
      </c>
      <c r="U262" s="66"/>
      <c r="V262" s="339" t="s">
        <v>290</v>
      </c>
      <c r="W262" s="340" t="s">
        <v>290</v>
      </c>
      <c r="X262" s="66"/>
      <c r="Y262" s="350" t="s">
        <v>290</v>
      </c>
      <c r="Z262" s="66"/>
      <c r="AA262" s="327" t="s">
        <v>290</v>
      </c>
      <c r="AB262" s="328" t="s">
        <v>290</v>
      </c>
      <c r="AC262" s="66"/>
      <c r="AD262" s="333" t="s">
        <v>290</v>
      </c>
      <c r="AE262" s="334" t="s">
        <v>290</v>
      </c>
      <c r="AF262" s="66"/>
      <c r="AG262" s="339" t="s">
        <v>290</v>
      </c>
      <c r="AH262" s="340" t="s">
        <v>290</v>
      </c>
      <c r="AI262" s="66"/>
      <c r="AJ262" s="350" t="s">
        <v>290</v>
      </c>
      <c r="AK262" s="66"/>
      <c r="AL262" s="327" t="s">
        <v>290</v>
      </c>
      <c r="AM262" s="328" t="s">
        <v>290</v>
      </c>
      <c r="AN262" s="66"/>
      <c r="AO262" s="333" t="s">
        <v>290</v>
      </c>
      <c r="AP262" s="334" t="s">
        <v>290</v>
      </c>
      <c r="AQ262" s="66"/>
      <c r="AR262" s="339" t="s">
        <v>290</v>
      </c>
      <c r="AS262" s="340" t="s">
        <v>290</v>
      </c>
      <c r="AT262" s="66"/>
      <c r="AU262" s="350" t="s">
        <v>290</v>
      </c>
      <c r="AV262" s="66"/>
      <c r="AW262" s="327" t="s">
        <v>290</v>
      </c>
      <c r="AX262" s="328" t="s">
        <v>290</v>
      </c>
      <c r="AY262" s="66"/>
      <c r="AZ262" s="333" t="s">
        <v>290</v>
      </c>
      <c r="BA262" s="334" t="s">
        <v>290</v>
      </c>
      <c r="BB262" s="66"/>
      <c r="BC262" s="339" t="s">
        <v>290</v>
      </c>
      <c r="BD262" s="340" t="s">
        <v>290</v>
      </c>
      <c r="BE262" s="66"/>
      <c r="BF262" s="350" t="s">
        <v>290</v>
      </c>
      <c r="BG262" s="66"/>
      <c r="BH262" s="384"/>
      <c r="BI262" s="66"/>
    </row>
    <row r="263" spans="1:61" x14ac:dyDescent="0.25">
      <c r="A263" s="384"/>
      <c r="B263" s="66"/>
      <c r="C263" s="378" t="s">
        <v>290</v>
      </c>
      <c r="D263" s="316" t="s">
        <v>290</v>
      </c>
      <c r="E263" s="356" t="s">
        <v>290</v>
      </c>
      <c r="F263" s="356" t="s">
        <v>290</v>
      </c>
      <c r="G263" s="317" t="s">
        <v>290</v>
      </c>
      <c r="H263" s="136"/>
      <c r="I263" s="321" t="s">
        <v>290</v>
      </c>
      <c r="J263" s="66"/>
      <c r="K263" s="66"/>
      <c r="L263" s="321" t="s">
        <v>290</v>
      </c>
      <c r="M263" s="324" t="s">
        <v>290</v>
      </c>
      <c r="N263" s="317" t="s">
        <v>290</v>
      </c>
      <c r="O263" s="66"/>
      <c r="P263" s="327" t="s">
        <v>290</v>
      </c>
      <c r="Q263" s="328" t="s">
        <v>290</v>
      </c>
      <c r="R263" s="66"/>
      <c r="S263" s="333" t="s">
        <v>290</v>
      </c>
      <c r="T263" s="334" t="s">
        <v>290</v>
      </c>
      <c r="U263" s="66"/>
      <c r="V263" s="339" t="s">
        <v>290</v>
      </c>
      <c r="W263" s="340" t="s">
        <v>290</v>
      </c>
      <c r="X263" s="66"/>
      <c r="Y263" s="350" t="s">
        <v>290</v>
      </c>
      <c r="Z263" s="66"/>
      <c r="AA263" s="327" t="s">
        <v>290</v>
      </c>
      <c r="AB263" s="328" t="s">
        <v>290</v>
      </c>
      <c r="AC263" s="66"/>
      <c r="AD263" s="333" t="s">
        <v>290</v>
      </c>
      <c r="AE263" s="334" t="s">
        <v>290</v>
      </c>
      <c r="AF263" s="66"/>
      <c r="AG263" s="339" t="s">
        <v>290</v>
      </c>
      <c r="AH263" s="340" t="s">
        <v>290</v>
      </c>
      <c r="AI263" s="66"/>
      <c r="AJ263" s="350" t="s">
        <v>290</v>
      </c>
      <c r="AK263" s="66"/>
      <c r="AL263" s="327" t="s">
        <v>290</v>
      </c>
      <c r="AM263" s="328" t="s">
        <v>290</v>
      </c>
      <c r="AN263" s="66"/>
      <c r="AO263" s="333" t="s">
        <v>290</v>
      </c>
      <c r="AP263" s="334" t="s">
        <v>290</v>
      </c>
      <c r="AQ263" s="66"/>
      <c r="AR263" s="339" t="s">
        <v>290</v>
      </c>
      <c r="AS263" s="340" t="s">
        <v>290</v>
      </c>
      <c r="AT263" s="66"/>
      <c r="AU263" s="350" t="s">
        <v>290</v>
      </c>
      <c r="AV263" s="66"/>
      <c r="AW263" s="327" t="s">
        <v>290</v>
      </c>
      <c r="AX263" s="328" t="s">
        <v>290</v>
      </c>
      <c r="AY263" s="66"/>
      <c r="AZ263" s="333" t="s">
        <v>290</v>
      </c>
      <c r="BA263" s="334" t="s">
        <v>290</v>
      </c>
      <c r="BB263" s="66"/>
      <c r="BC263" s="339" t="s">
        <v>290</v>
      </c>
      <c r="BD263" s="340" t="s">
        <v>290</v>
      </c>
      <c r="BE263" s="66"/>
      <c r="BF263" s="350" t="s">
        <v>290</v>
      </c>
      <c r="BG263" s="66"/>
      <c r="BH263" s="384"/>
      <c r="BI263" s="66"/>
    </row>
    <row r="264" spans="1:61" x14ac:dyDescent="0.25">
      <c r="A264" s="384"/>
      <c r="B264" s="66"/>
      <c r="C264" s="378" t="s">
        <v>290</v>
      </c>
      <c r="D264" s="316" t="s">
        <v>290</v>
      </c>
      <c r="E264" s="356" t="s">
        <v>290</v>
      </c>
      <c r="F264" s="356" t="s">
        <v>290</v>
      </c>
      <c r="G264" s="317" t="s">
        <v>290</v>
      </c>
      <c r="H264" s="136"/>
      <c r="I264" s="321" t="s">
        <v>290</v>
      </c>
      <c r="J264" s="66"/>
      <c r="K264" s="66"/>
      <c r="L264" s="321" t="s">
        <v>290</v>
      </c>
      <c r="M264" s="324" t="s">
        <v>290</v>
      </c>
      <c r="N264" s="317" t="s">
        <v>290</v>
      </c>
      <c r="O264" s="66"/>
      <c r="P264" s="327" t="s">
        <v>290</v>
      </c>
      <c r="Q264" s="328" t="s">
        <v>290</v>
      </c>
      <c r="R264" s="66"/>
      <c r="S264" s="333" t="s">
        <v>290</v>
      </c>
      <c r="T264" s="334" t="s">
        <v>290</v>
      </c>
      <c r="U264" s="66"/>
      <c r="V264" s="339" t="s">
        <v>290</v>
      </c>
      <c r="W264" s="340" t="s">
        <v>290</v>
      </c>
      <c r="X264" s="66"/>
      <c r="Y264" s="350" t="s">
        <v>290</v>
      </c>
      <c r="Z264" s="66"/>
      <c r="AA264" s="327" t="s">
        <v>290</v>
      </c>
      <c r="AB264" s="328" t="s">
        <v>290</v>
      </c>
      <c r="AC264" s="66"/>
      <c r="AD264" s="333" t="s">
        <v>290</v>
      </c>
      <c r="AE264" s="334" t="s">
        <v>290</v>
      </c>
      <c r="AF264" s="66"/>
      <c r="AG264" s="339" t="s">
        <v>290</v>
      </c>
      <c r="AH264" s="340" t="s">
        <v>290</v>
      </c>
      <c r="AI264" s="66"/>
      <c r="AJ264" s="350" t="s">
        <v>290</v>
      </c>
      <c r="AK264" s="66"/>
      <c r="AL264" s="327" t="s">
        <v>290</v>
      </c>
      <c r="AM264" s="328" t="s">
        <v>290</v>
      </c>
      <c r="AN264" s="66"/>
      <c r="AO264" s="333" t="s">
        <v>290</v>
      </c>
      <c r="AP264" s="334" t="s">
        <v>290</v>
      </c>
      <c r="AQ264" s="66"/>
      <c r="AR264" s="339" t="s">
        <v>290</v>
      </c>
      <c r="AS264" s="340" t="s">
        <v>290</v>
      </c>
      <c r="AT264" s="66"/>
      <c r="AU264" s="350" t="s">
        <v>290</v>
      </c>
      <c r="AV264" s="66"/>
      <c r="AW264" s="327" t="s">
        <v>290</v>
      </c>
      <c r="AX264" s="328" t="s">
        <v>290</v>
      </c>
      <c r="AY264" s="66"/>
      <c r="AZ264" s="333" t="s">
        <v>290</v>
      </c>
      <c r="BA264" s="334" t="s">
        <v>290</v>
      </c>
      <c r="BB264" s="66"/>
      <c r="BC264" s="339" t="s">
        <v>290</v>
      </c>
      <c r="BD264" s="340" t="s">
        <v>290</v>
      </c>
      <c r="BE264" s="66"/>
      <c r="BF264" s="350" t="s">
        <v>290</v>
      </c>
      <c r="BG264" s="66"/>
      <c r="BH264" s="384"/>
      <c r="BI264" s="66"/>
    </row>
    <row r="265" spans="1:61" x14ac:dyDescent="0.25">
      <c r="A265" s="384"/>
      <c r="B265" s="66"/>
      <c r="C265" s="378" t="s">
        <v>290</v>
      </c>
      <c r="D265" s="316" t="s">
        <v>290</v>
      </c>
      <c r="E265" s="356" t="s">
        <v>290</v>
      </c>
      <c r="F265" s="356" t="s">
        <v>290</v>
      </c>
      <c r="G265" s="317" t="s">
        <v>290</v>
      </c>
      <c r="H265" s="136"/>
      <c r="I265" s="321" t="s">
        <v>290</v>
      </c>
      <c r="J265" s="66"/>
      <c r="K265" s="66"/>
      <c r="L265" s="321" t="s">
        <v>290</v>
      </c>
      <c r="M265" s="324" t="s">
        <v>290</v>
      </c>
      <c r="N265" s="317" t="s">
        <v>290</v>
      </c>
      <c r="O265" s="66"/>
      <c r="P265" s="327" t="s">
        <v>290</v>
      </c>
      <c r="Q265" s="328" t="s">
        <v>290</v>
      </c>
      <c r="R265" s="66"/>
      <c r="S265" s="333" t="s">
        <v>290</v>
      </c>
      <c r="T265" s="334" t="s">
        <v>290</v>
      </c>
      <c r="U265" s="66"/>
      <c r="V265" s="339" t="s">
        <v>290</v>
      </c>
      <c r="W265" s="340" t="s">
        <v>290</v>
      </c>
      <c r="X265" s="66"/>
      <c r="Y265" s="350" t="s">
        <v>290</v>
      </c>
      <c r="Z265" s="66"/>
      <c r="AA265" s="327" t="s">
        <v>290</v>
      </c>
      <c r="AB265" s="328" t="s">
        <v>290</v>
      </c>
      <c r="AC265" s="66"/>
      <c r="AD265" s="333" t="s">
        <v>290</v>
      </c>
      <c r="AE265" s="334" t="s">
        <v>290</v>
      </c>
      <c r="AF265" s="66"/>
      <c r="AG265" s="339" t="s">
        <v>290</v>
      </c>
      <c r="AH265" s="340" t="s">
        <v>290</v>
      </c>
      <c r="AI265" s="66"/>
      <c r="AJ265" s="350" t="s">
        <v>290</v>
      </c>
      <c r="AK265" s="66"/>
      <c r="AL265" s="327" t="s">
        <v>290</v>
      </c>
      <c r="AM265" s="328" t="s">
        <v>290</v>
      </c>
      <c r="AN265" s="66"/>
      <c r="AO265" s="333" t="s">
        <v>290</v>
      </c>
      <c r="AP265" s="334" t="s">
        <v>290</v>
      </c>
      <c r="AQ265" s="66"/>
      <c r="AR265" s="339" t="s">
        <v>290</v>
      </c>
      <c r="AS265" s="340" t="s">
        <v>290</v>
      </c>
      <c r="AT265" s="66"/>
      <c r="AU265" s="350" t="s">
        <v>290</v>
      </c>
      <c r="AV265" s="66"/>
      <c r="AW265" s="327" t="s">
        <v>290</v>
      </c>
      <c r="AX265" s="328" t="s">
        <v>290</v>
      </c>
      <c r="AY265" s="66"/>
      <c r="AZ265" s="333" t="s">
        <v>290</v>
      </c>
      <c r="BA265" s="334" t="s">
        <v>290</v>
      </c>
      <c r="BB265" s="66"/>
      <c r="BC265" s="339" t="s">
        <v>290</v>
      </c>
      <c r="BD265" s="340" t="s">
        <v>290</v>
      </c>
      <c r="BE265" s="66"/>
      <c r="BF265" s="350" t="s">
        <v>290</v>
      </c>
      <c r="BG265" s="66"/>
      <c r="BH265" s="384"/>
      <c r="BI265" s="66"/>
    </row>
    <row r="266" spans="1:61" x14ac:dyDescent="0.25">
      <c r="A266" s="384"/>
      <c r="B266" s="66"/>
      <c r="C266" s="378" t="s">
        <v>290</v>
      </c>
      <c r="D266" s="316" t="s">
        <v>290</v>
      </c>
      <c r="E266" s="356" t="s">
        <v>290</v>
      </c>
      <c r="F266" s="356" t="s">
        <v>290</v>
      </c>
      <c r="G266" s="317" t="s">
        <v>290</v>
      </c>
      <c r="H266" s="136"/>
      <c r="I266" s="321" t="s">
        <v>290</v>
      </c>
      <c r="J266" s="66"/>
      <c r="K266" s="66"/>
      <c r="L266" s="321" t="s">
        <v>290</v>
      </c>
      <c r="M266" s="324" t="s">
        <v>290</v>
      </c>
      <c r="N266" s="317" t="s">
        <v>290</v>
      </c>
      <c r="O266" s="66"/>
      <c r="P266" s="327" t="s">
        <v>290</v>
      </c>
      <c r="Q266" s="328" t="s">
        <v>290</v>
      </c>
      <c r="R266" s="66"/>
      <c r="S266" s="333" t="s">
        <v>290</v>
      </c>
      <c r="T266" s="334" t="s">
        <v>290</v>
      </c>
      <c r="U266" s="66"/>
      <c r="V266" s="339" t="s">
        <v>290</v>
      </c>
      <c r="W266" s="340" t="s">
        <v>290</v>
      </c>
      <c r="X266" s="66"/>
      <c r="Y266" s="350" t="s">
        <v>290</v>
      </c>
      <c r="Z266" s="66"/>
      <c r="AA266" s="327" t="s">
        <v>290</v>
      </c>
      <c r="AB266" s="328" t="s">
        <v>290</v>
      </c>
      <c r="AC266" s="66"/>
      <c r="AD266" s="333" t="s">
        <v>290</v>
      </c>
      <c r="AE266" s="334" t="s">
        <v>290</v>
      </c>
      <c r="AF266" s="66"/>
      <c r="AG266" s="339" t="s">
        <v>290</v>
      </c>
      <c r="AH266" s="340" t="s">
        <v>290</v>
      </c>
      <c r="AI266" s="66"/>
      <c r="AJ266" s="350" t="s">
        <v>290</v>
      </c>
      <c r="AK266" s="66"/>
      <c r="AL266" s="327" t="s">
        <v>290</v>
      </c>
      <c r="AM266" s="328" t="s">
        <v>290</v>
      </c>
      <c r="AN266" s="66"/>
      <c r="AO266" s="333" t="s">
        <v>290</v>
      </c>
      <c r="AP266" s="334" t="s">
        <v>290</v>
      </c>
      <c r="AQ266" s="66"/>
      <c r="AR266" s="339" t="s">
        <v>290</v>
      </c>
      <c r="AS266" s="340" t="s">
        <v>290</v>
      </c>
      <c r="AT266" s="66"/>
      <c r="AU266" s="350" t="s">
        <v>290</v>
      </c>
      <c r="AV266" s="66"/>
      <c r="AW266" s="327" t="s">
        <v>290</v>
      </c>
      <c r="AX266" s="328" t="s">
        <v>290</v>
      </c>
      <c r="AY266" s="66"/>
      <c r="AZ266" s="333" t="s">
        <v>290</v>
      </c>
      <c r="BA266" s="334" t="s">
        <v>290</v>
      </c>
      <c r="BB266" s="66"/>
      <c r="BC266" s="339" t="s">
        <v>290</v>
      </c>
      <c r="BD266" s="340" t="s">
        <v>290</v>
      </c>
      <c r="BE266" s="66"/>
      <c r="BF266" s="350" t="s">
        <v>290</v>
      </c>
      <c r="BG266" s="66"/>
      <c r="BH266" s="384"/>
      <c r="BI266" s="66"/>
    </row>
    <row r="267" spans="1:61" x14ac:dyDescent="0.25">
      <c r="A267" s="384"/>
      <c r="B267" s="66"/>
      <c r="C267" s="378" t="s">
        <v>290</v>
      </c>
      <c r="D267" s="316" t="s">
        <v>290</v>
      </c>
      <c r="E267" s="356" t="s">
        <v>290</v>
      </c>
      <c r="F267" s="356" t="s">
        <v>290</v>
      </c>
      <c r="G267" s="317" t="s">
        <v>290</v>
      </c>
      <c r="H267" s="136"/>
      <c r="I267" s="321" t="s">
        <v>290</v>
      </c>
      <c r="J267" s="66"/>
      <c r="K267" s="66"/>
      <c r="L267" s="321" t="s">
        <v>290</v>
      </c>
      <c r="M267" s="324" t="s">
        <v>290</v>
      </c>
      <c r="N267" s="317" t="s">
        <v>290</v>
      </c>
      <c r="O267" s="66"/>
      <c r="P267" s="327" t="s">
        <v>290</v>
      </c>
      <c r="Q267" s="328" t="s">
        <v>290</v>
      </c>
      <c r="R267" s="66"/>
      <c r="S267" s="333" t="s">
        <v>290</v>
      </c>
      <c r="T267" s="334" t="s">
        <v>290</v>
      </c>
      <c r="U267" s="66"/>
      <c r="V267" s="339" t="s">
        <v>290</v>
      </c>
      <c r="W267" s="340" t="s">
        <v>290</v>
      </c>
      <c r="X267" s="66"/>
      <c r="Y267" s="350" t="s">
        <v>290</v>
      </c>
      <c r="Z267" s="66"/>
      <c r="AA267" s="327" t="s">
        <v>290</v>
      </c>
      <c r="AB267" s="328" t="s">
        <v>290</v>
      </c>
      <c r="AC267" s="66"/>
      <c r="AD267" s="333" t="s">
        <v>290</v>
      </c>
      <c r="AE267" s="334" t="s">
        <v>290</v>
      </c>
      <c r="AF267" s="66"/>
      <c r="AG267" s="339" t="s">
        <v>290</v>
      </c>
      <c r="AH267" s="340" t="s">
        <v>290</v>
      </c>
      <c r="AI267" s="66"/>
      <c r="AJ267" s="350" t="s">
        <v>290</v>
      </c>
      <c r="AK267" s="66"/>
      <c r="AL267" s="327" t="s">
        <v>290</v>
      </c>
      <c r="AM267" s="328" t="s">
        <v>290</v>
      </c>
      <c r="AN267" s="66"/>
      <c r="AO267" s="333" t="s">
        <v>290</v>
      </c>
      <c r="AP267" s="334" t="s">
        <v>290</v>
      </c>
      <c r="AQ267" s="66"/>
      <c r="AR267" s="339" t="s">
        <v>290</v>
      </c>
      <c r="AS267" s="340" t="s">
        <v>290</v>
      </c>
      <c r="AT267" s="66"/>
      <c r="AU267" s="350" t="s">
        <v>290</v>
      </c>
      <c r="AV267" s="66"/>
      <c r="AW267" s="327" t="s">
        <v>290</v>
      </c>
      <c r="AX267" s="328" t="s">
        <v>290</v>
      </c>
      <c r="AY267" s="66"/>
      <c r="AZ267" s="333" t="s">
        <v>290</v>
      </c>
      <c r="BA267" s="334" t="s">
        <v>290</v>
      </c>
      <c r="BB267" s="66"/>
      <c r="BC267" s="339" t="s">
        <v>290</v>
      </c>
      <c r="BD267" s="340" t="s">
        <v>290</v>
      </c>
      <c r="BE267" s="66"/>
      <c r="BF267" s="350" t="s">
        <v>290</v>
      </c>
      <c r="BG267" s="66"/>
      <c r="BH267" s="384"/>
      <c r="BI267" s="66"/>
    </row>
    <row r="268" spans="1:61" x14ac:dyDescent="0.25">
      <c r="A268" s="384"/>
      <c r="B268" s="66"/>
      <c r="C268" s="378" t="s">
        <v>290</v>
      </c>
      <c r="D268" s="316" t="s">
        <v>290</v>
      </c>
      <c r="E268" s="356" t="s">
        <v>290</v>
      </c>
      <c r="F268" s="356" t="s">
        <v>290</v>
      </c>
      <c r="G268" s="317" t="s">
        <v>290</v>
      </c>
      <c r="H268" s="136"/>
      <c r="I268" s="321" t="s">
        <v>290</v>
      </c>
      <c r="J268" s="66"/>
      <c r="K268" s="66"/>
      <c r="L268" s="321" t="s">
        <v>290</v>
      </c>
      <c r="M268" s="324" t="s">
        <v>290</v>
      </c>
      <c r="N268" s="317" t="s">
        <v>290</v>
      </c>
      <c r="O268" s="66"/>
      <c r="P268" s="327" t="s">
        <v>290</v>
      </c>
      <c r="Q268" s="328" t="s">
        <v>290</v>
      </c>
      <c r="R268" s="66"/>
      <c r="S268" s="333" t="s">
        <v>290</v>
      </c>
      <c r="T268" s="334" t="s">
        <v>290</v>
      </c>
      <c r="U268" s="66"/>
      <c r="V268" s="339" t="s">
        <v>290</v>
      </c>
      <c r="W268" s="340" t="s">
        <v>290</v>
      </c>
      <c r="X268" s="66"/>
      <c r="Y268" s="350" t="s">
        <v>290</v>
      </c>
      <c r="Z268" s="66"/>
      <c r="AA268" s="327" t="s">
        <v>290</v>
      </c>
      <c r="AB268" s="328" t="s">
        <v>290</v>
      </c>
      <c r="AC268" s="66"/>
      <c r="AD268" s="333" t="s">
        <v>290</v>
      </c>
      <c r="AE268" s="334" t="s">
        <v>290</v>
      </c>
      <c r="AF268" s="66"/>
      <c r="AG268" s="339" t="s">
        <v>290</v>
      </c>
      <c r="AH268" s="340" t="s">
        <v>290</v>
      </c>
      <c r="AI268" s="66"/>
      <c r="AJ268" s="350" t="s">
        <v>290</v>
      </c>
      <c r="AK268" s="66"/>
      <c r="AL268" s="327" t="s">
        <v>290</v>
      </c>
      <c r="AM268" s="328" t="s">
        <v>290</v>
      </c>
      <c r="AN268" s="66"/>
      <c r="AO268" s="333" t="s">
        <v>290</v>
      </c>
      <c r="AP268" s="334" t="s">
        <v>290</v>
      </c>
      <c r="AQ268" s="66"/>
      <c r="AR268" s="339" t="s">
        <v>290</v>
      </c>
      <c r="AS268" s="340" t="s">
        <v>290</v>
      </c>
      <c r="AT268" s="66"/>
      <c r="AU268" s="350" t="s">
        <v>290</v>
      </c>
      <c r="AV268" s="66"/>
      <c r="AW268" s="327" t="s">
        <v>290</v>
      </c>
      <c r="AX268" s="328" t="s">
        <v>290</v>
      </c>
      <c r="AY268" s="66"/>
      <c r="AZ268" s="333" t="s">
        <v>290</v>
      </c>
      <c r="BA268" s="334" t="s">
        <v>290</v>
      </c>
      <c r="BB268" s="66"/>
      <c r="BC268" s="339" t="s">
        <v>290</v>
      </c>
      <c r="BD268" s="340" t="s">
        <v>290</v>
      </c>
      <c r="BE268" s="66"/>
      <c r="BF268" s="350" t="s">
        <v>290</v>
      </c>
      <c r="BG268" s="66"/>
      <c r="BH268" s="384"/>
      <c r="BI268" s="66"/>
    </row>
    <row r="269" spans="1:61" x14ac:dyDescent="0.25">
      <c r="A269" s="384"/>
      <c r="B269" s="66"/>
      <c r="C269" s="378" t="s">
        <v>290</v>
      </c>
      <c r="D269" s="316" t="s">
        <v>290</v>
      </c>
      <c r="E269" s="356" t="s">
        <v>290</v>
      </c>
      <c r="F269" s="356" t="s">
        <v>290</v>
      </c>
      <c r="G269" s="317" t="s">
        <v>290</v>
      </c>
      <c r="H269" s="136"/>
      <c r="I269" s="321" t="s">
        <v>290</v>
      </c>
      <c r="J269" s="66"/>
      <c r="K269" s="66"/>
      <c r="L269" s="321" t="s">
        <v>290</v>
      </c>
      <c r="M269" s="324" t="s">
        <v>290</v>
      </c>
      <c r="N269" s="317" t="s">
        <v>290</v>
      </c>
      <c r="O269" s="66"/>
      <c r="P269" s="327" t="s">
        <v>290</v>
      </c>
      <c r="Q269" s="328" t="s">
        <v>290</v>
      </c>
      <c r="R269" s="66"/>
      <c r="S269" s="333" t="s">
        <v>290</v>
      </c>
      <c r="T269" s="334" t="s">
        <v>290</v>
      </c>
      <c r="U269" s="66"/>
      <c r="V269" s="339" t="s">
        <v>290</v>
      </c>
      <c r="W269" s="340" t="s">
        <v>290</v>
      </c>
      <c r="X269" s="66"/>
      <c r="Y269" s="350" t="s">
        <v>290</v>
      </c>
      <c r="Z269" s="66"/>
      <c r="AA269" s="327" t="s">
        <v>290</v>
      </c>
      <c r="AB269" s="328" t="s">
        <v>290</v>
      </c>
      <c r="AC269" s="66"/>
      <c r="AD269" s="333" t="s">
        <v>290</v>
      </c>
      <c r="AE269" s="334" t="s">
        <v>290</v>
      </c>
      <c r="AF269" s="66"/>
      <c r="AG269" s="339" t="s">
        <v>290</v>
      </c>
      <c r="AH269" s="340" t="s">
        <v>290</v>
      </c>
      <c r="AI269" s="66"/>
      <c r="AJ269" s="350" t="s">
        <v>290</v>
      </c>
      <c r="AK269" s="66"/>
      <c r="AL269" s="327" t="s">
        <v>290</v>
      </c>
      <c r="AM269" s="328" t="s">
        <v>290</v>
      </c>
      <c r="AN269" s="66"/>
      <c r="AO269" s="333" t="s">
        <v>290</v>
      </c>
      <c r="AP269" s="334" t="s">
        <v>290</v>
      </c>
      <c r="AQ269" s="66"/>
      <c r="AR269" s="339" t="s">
        <v>290</v>
      </c>
      <c r="AS269" s="340" t="s">
        <v>290</v>
      </c>
      <c r="AT269" s="66"/>
      <c r="AU269" s="350" t="s">
        <v>290</v>
      </c>
      <c r="AV269" s="66"/>
      <c r="AW269" s="327" t="s">
        <v>290</v>
      </c>
      <c r="AX269" s="328" t="s">
        <v>290</v>
      </c>
      <c r="AY269" s="66"/>
      <c r="AZ269" s="333" t="s">
        <v>290</v>
      </c>
      <c r="BA269" s="334" t="s">
        <v>290</v>
      </c>
      <c r="BB269" s="66"/>
      <c r="BC269" s="339" t="s">
        <v>290</v>
      </c>
      <c r="BD269" s="340" t="s">
        <v>290</v>
      </c>
      <c r="BE269" s="66"/>
      <c r="BF269" s="350" t="s">
        <v>290</v>
      </c>
      <c r="BG269" s="66"/>
      <c r="BH269" s="384"/>
      <c r="BI269" s="66"/>
    </row>
    <row r="270" spans="1:61" x14ac:dyDescent="0.25">
      <c r="A270" s="384"/>
      <c r="B270" s="66"/>
      <c r="C270" s="378" t="s">
        <v>290</v>
      </c>
      <c r="D270" s="316" t="s">
        <v>290</v>
      </c>
      <c r="E270" s="356" t="s">
        <v>290</v>
      </c>
      <c r="F270" s="356" t="s">
        <v>290</v>
      </c>
      <c r="G270" s="317" t="s">
        <v>290</v>
      </c>
      <c r="H270" s="136"/>
      <c r="I270" s="321" t="s">
        <v>290</v>
      </c>
      <c r="J270" s="66"/>
      <c r="K270" s="66"/>
      <c r="L270" s="321" t="s">
        <v>290</v>
      </c>
      <c r="M270" s="324" t="s">
        <v>290</v>
      </c>
      <c r="N270" s="317" t="s">
        <v>290</v>
      </c>
      <c r="O270" s="66"/>
      <c r="P270" s="327" t="s">
        <v>290</v>
      </c>
      <c r="Q270" s="328" t="s">
        <v>290</v>
      </c>
      <c r="R270" s="66"/>
      <c r="S270" s="333" t="s">
        <v>290</v>
      </c>
      <c r="T270" s="334" t="s">
        <v>290</v>
      </c>
      <c r="U270" s="66"/>
      <c r="V270" s="339" t="s">
        <v>290</v>
      </c>
      <c r="W270" s="340" t="s">
        <v>290</v>
      </c>
      <c r="X270" s="66"/>
      <c r="Y270" s="350" t="s">
        <v>290</v>
      </c>
      <c r="Z270" s="66"/>
      <c r="AA270" s="327" t="s">
        <v>290</v>
      </c>
      <c r="AB270" s="328" t="s">
        <v>290</v>
      </c>
      <c r="AC270" s="66"/>
      <c r="AD270" s="333" t="s">
        <v>290</v>
      </c>
      <c r="AE270" s="334" t="s">
        <v>290</v>
      </c>
      <c r="AF270" s="66"/>
      <c r="AG270" s="339" t="s">
        <v>290</v>
      </c>
      <c r="AH270" s="340" t="s">
        <v>290</v>
      </c>
      <c r="AI270" s="66"/>
      <c r="AJ270" s="350" t="s">
        <v>290</v>
      </c>
      <c r="AK270" s="66"/>
      <c r="AL270" s="327" t="s">
        <v>290</v>
      </c>
      <c r="AM270" s="328" t="s">
        <v>290</v>
      </c>
      <c r="AN270" s="66"/>
      <c r="AO270" s="333" t="s">
        <v>290</v>
      </c>
      <c r="AP270" s="334" t="s">
        <v>290</v>
      </c>
      <c r="AQ270" s="66"/>
      <c r="AR270" s="339" t="s">
        <v>290</v>
      </c>
      <c r="AS270" s="340" t="s">
        <v>290</v>
      </c>
      <c r="AT270" s="66"/>
      <c r="AU270" s="350" t="s">
        <v>290</v>
      </c>
      <c r="AV270" s="66"/>
      <c r="AW270" s="327" t="s">
        <v>290</v>
      </c>
      <c r="AX270" s="328" t="s">
        <v>290</v>
      </c>
      <c r="AY270" s="66"/>
      <c r="AZ270" s="333" t="s">
        <v>290</v>
      </c>
      <c r="BA270" s="334" t="s">
        <v>290</v>
      </c>
      <c r="BB270" s="66"/>
      <c r="BC270" s="339" t="s">
        <v>290</v>
      </c>
      <c r="BD270" s="340" t="s">
        <v>290</v>
      </c>
      <c r="BE270" s="66"/>
      <c r="BF270" s="350" t="s">
        <v>290</v>
      </c>
      <c r="BG270" s="66"/>
      <c r="BH270" s="384"/>
      <c r="BI270" s="66"/>
    </row>
    <row r="271" spans="1:61" x14ac:dyDescent="0.25">
      <c r="A271" s="384"/>
      <c r="B271" s="66"/>
      <c r="C271" s="378" t="s">
        <v>290</v>
      </c>
      <c r="D271" s="316" t="s">
        <v>290</v>
      </c>
      <c r="E271" s="356" t="s">
        <v>290</v>
      </c>
      <c r="F271" s="356" t="s">
        <v>290</v>
      </c>
      <c r="G271" s="317" t="s">
        <v>290</v>
      </c>
      <c r="H271" s="136"/>
      <c r="I271" s="321" t="s">
        <v>290</v>
      </c>
      <c r="J271" s="66"/>
      <c r="K271" s="66"/>
      <c r="L271" s="321" t="s">
        <v>290</v>
      </c>
      <c r="M271" s="324" t="s">
        <v>290</v>
      </c>
      <c r="N271" s="317" t="s">
        <v>290</v>
      </c>
      <c r="O271" s="66"/>
      <c r="P271" s="327" t="s">
        <v>290</v>
      </c>
      <c r="Q271" s="328" t="s">
        <v>290</v>
      </c>
      <c r="R271" s="66"/>
      <c r="S271" s="333" t="s">
        <v>290</v>
      </c>
      <c r="T271" s="334" t="s">
        <v>290</v>
      </c>
      <c r="U271" s="66"/>
      <c r="V271" s="339" t="s">
        <v>290</v>
      </c>
      <c r="W271" s="340" t="s">
        <v>290</v>
      </c>
      <c r="X271" s="66"/>
      <c r="Y271" s="350" t="s">
        <v>290</v>
      </c>
      <c r="Z271" s="66"/>
      <c r="AA271" s="327" t="s">
        <v>290</v>
      </c>
      <c r="AB271" s="328" t="s">
        <v>290</v>
      </c>
      <c r="AC271" s="66"/>
      <c r="AD271" s="333" t="s">
        <v>290</v>
      </c>
      <c r="AE271" s="334" t="s">
        <v>290</v>
      </c>
      <c r="AF271" s="66"/>
      <c r="AG271" s="339" t="s">
        <v>290</v>
      </c>
      <c r="AH271" s="340" t="s">
        <v>290</v>
      </c>
      <c r="AI271" s="66"/>
      <c r="AJ271" s="350" t="s">
        <v>290</v>
      </c>
      <c r="AK271" s="66"/>
      <c r="AL271" s="327" t="s">
        <v>290</v>
      </c>
      <c r="AM271" s="328" t="s">
        <v>290</v>
      </c>
      <c r="AN271" s="66"/>
      <c r="AO271" s="333" t="s">
        <v>290</v>
      </c>
      <c r="AP271" s="334" t="s">
        <v>290</v>
      </c>
      <c r="AQ271" s="66"/>
      <c r="AR271" s="339" t="s">
        <v>290</v>
      </c>
      <c r="AS271" s="340" t="s">
        <v>290</v>
      </c>
      <c r="AT271" s="66"/>
      <c r="AU271" s="350" t="s">
        <v>290</v>
      </c>
      <c r="AV271" s="66"/>
      <c r="AW271" s="327" t="s">
        <v>290</v>
      </c>
      <c r="AX271" s="328" t="s">
        <v>290</v>
      </c>
      <c r="AY271" s="66"/>
      <c r="AZ271" s="333" t="s">
        <v>290</v>
      </c>
      <c r="BA271" s="334" t="s">
        <v>290</v>
      </c>
      <c r="BB271" s="66"/>
      <c r="BC271" s="339" t="s">
        <v>290</v>
      </c>
      <c r="BD271" s="340" t="s">
        <v>290</v>
      </c>
      <c r="BE271" s="66"/>
      <c r="BF271" s="350" t="s">
        <v>290</v>
      </c>
      <c r="BG271" s="66"/>
      <c r="BH271" s="384"/>
      <c r="BI271" s="66"/>
    </row>
    <row r="272" spans="1:61" x14ac:dyDescent="0.25">
      <c r="A272" s="384"/>
      <c r="B272" s="66"/>
      <c r="C272" s="378" t="s">
        <v>290</v>
      </c>
      <c r="D272" s="316" t="s">
        <v>290</v>
      </c>
      <c r="E272" s="356" t="s">
        <v>290</v>
      </c>
      <c r="F272" s="356" t="s">
        <v>290</v>
      </c>
      <c r="G272" s="317" t="s">
        <v>290</v>
      </c>
      <c r="H272" s="136"/>
      <c r="I272" s="321" t="s">
        <v>290</v>
      </c>
      <c r="J272" s="66"/>
      <c r="K272" s="66"/>
      <c r="L272" s="321" t="s">
        <v>290</v>
      </c>
      <c r="M272" s="324" t="s">
        <v>290</v>
      </c>
      <c r="N272" s="317" t="s">
        <v>290</v>
      </c>
      <c r="O272" s="66"/>
      <c r="P272" s="327" t="s">
        <v>290</v>
      </c>
      <c r="Q272" s="328" t="s">
        <v>290</v>
      </c>
      <c r="R272" s="66"/>
      <c r="S272" s="333" t="s">
        <v>290</v>
      </c>
      <c r="T272" s="334" t="s">
        <v>290</v>
      </c>
      <c r="U272" s="66"/>
      <c r="V272" s="339" t="s">
        <v>290</v>
      </c>
      <c r="W272" s="340" t="s">
        <v>290</v>
      </c>
      <c r="X272" s="66"/>
      <c r="Y272" s="350" t="s">
        <v>290</v>
      </c>
      <c r="Z272" s="66"/>
      <c r="AA272" s="327" t="s">
        <v>290</v>
      </c>
      <c r="AB272" s="328" t="s">
        <v>290</v>
      </c>
      <c r="AC272" s="66"/>
      <c r="AD272" s="333" t="s">
        <v>290</v>
      </c>
      <c r="AE272" s="334" t="s">
        <v>290</v>
      </c>
      <c r="AF272" s="66"/>
      <c r="AG272" s="339" t="s">
        <v>290</v>
      </c>
      <c r="AH272" s="340" t="s">
        <v>290</v>
      </c>
      <c r="AI272" s="66"/>
      <c r="AJ272" s="350" t="s">
        <v>290</v>
      </c>
      <c r="AK272" s="66"/>
      <c r="AL272" s="327" t="s">
        <v>290</v>
      </c>
      <c r="AM272" s="328" t="s">
        <v>290</v>
      </c>
      <c r="AN272" s="66"/>
      <c r="AO272" s="333" t="s">
        <v>290</v>
      </c>
      <c r="AP272" s="334" t="s">
        <v>290</v>
      </c>
      <c r="AQ272" s="66"/>
      <c r="AR272" s="339" t="s">
        <v>290</v>
      </c>
      <c r="AS272" s="340" t="s">
        <v>290</v>
      </c>
      <c r="AT272" s="66"/>
      <c r="AU272" s="350" t="s">
        <v>290</v>
      </c>
      <c r="AV272" s="66"/>
      <c r="AW272" s="327" t="s">
        <v>290</v>
      </c>
      <c r="AX272" s="328" t="s">
        <v>290</v>
      </c>
      <c r="AY272" s="66"/>
      <c r="AZ272" s="333" t="s">
        <v>290</v>
      </c>
      <c r="BA272" s="334" t="s">
        <v>290</v>
      </c>
      <c r="BB272" s="66"/>
      <c r="BC272" s="339" t="s">
        <v>290</v>
      </c>
      <c r="BD272" s="340" t="s">
        <v>290</v>
      </c>
      <c r="BE272" s="66"/>
      <c r="BF272" s="350" t="s">
        <v>290</v>
      </c>
      <c r="BG272" s="66"/>
      <c r="BH272" s="384"/>
      <c r="BI272" s="66"/>
    </row>
    <row r="273" spans="1:61" x14ac:dyDescent="0.25">
      <c r="A273" s="384"/>
      <c r="B273" s="66"/>
      <c r="C273" s="378" t="s">
        <v>290</v>
      </c>
      <c r="D273" s="316" t="s">
        <v>290</v>
      </c>
      <c r="E273" s="356" t="s">
        <v>290</v>
      </c>
      <c r="F273" s="356" t="s">
        <v>290</v>
      </c>
      <c r="G273" s="317" t="s">
        <v>290</v>
      </c>
      <c r="H273" s="136"/>
      <c r="I273" s="321" t="s">
        <v>290</v>
      </c>
      <c r="J273" s="66"/>
      <c r="K273" s="66"/>
      <c r="L273" s="321" t="s">
        <v>290</v>
      </c>
      <c r="M273" s="324" t="s">
        <v>290</v>
      </c>
      <c r="N273" s="317" t="s">
        <v>290</v>
      </c>
      <c r="O273" s="66"/>
      <c r="P273" s="327" t="s">
        <v>290</v>
      </c>
      <c r="Q273" s="328" t="s">
        <v>290</v>
      </c>
      <c r="R273" s="66"/>
      <c r="S273" s="333" t="s">
        <v>290</v>
      </c>
      <c r="T273" s="334" t="s">
        <v>290</v>
      </c>
      <c r="U273" s="66"/>
      <c r="V273" s="339" t="s">
        <v>290</v>
      </c>
      <c r="W273" s="340" t="s">
        <v>290</v>
      </c>
      <c r="X273" s="66"/>
      <c r="Y273" s="350" t="s">
        <v>290</v>
      </c>
      <c r="Z273" s="66"/>
      <c r="AA273" s="327" t="s">
        <v>290</v>
      </c>
      <c r="AB273" s="328" t="s">
        <v>290</v>
      </c>
      <c r="AC273" s="66"/>
      <c r="AD273" s="333" t="s">
        <v>290</v>
      </c>
      <c r="AE273" s="334" t="s">
        <v>290</v>
      </c>
      <c r="AF273" s="66"/>
      <c r="AG273" s="339" t="s">
        <v>290</v>
      </c>
      <c r="AH273" s="340" t="s">
        <v>290</v>
      </c>
      <c r="AI273" s="66"/>
      <c r="AJ273" s="350" t="s">
        <v>290</v>
      </c>
      <c r="AK273" s="66"/>
      <c r="AL273" s="327" t="s">
        <v>290</v>
      </c>
      <c r="AM273" s="328" t="s">
        <v>290</v>
      </c>
      <c r="AN273" s="66"/>
      <c r="AO273" s="333" t="s">
        <v>290</v>
      </c>
      <c r="AP273" s="334" t="s">
        <v>290</v>
      </c>
      <c r="AQ273" s="66"/>
      <c r="AR273" s="339" t="s">
        <v>290</v>
      </c>
      <c r="AS273" s="340" t="s">
        <v>290</v>
      </c>
      <c r="AT273" s="66"/>
      <c r="AU273" s="350" t="s">
        <v>290</v>
      </c>
      <c r="AV273" s="66"/>
      <c r="AW273" s="327" t="s">
        <v>290</v>
      </c>
      <c r="AX273" s="328" t="s">
        <v>290</v>
      </c>
      <c r="AY273" s="66"/>
      <c r="AZ273" s="333" t="s">
        <v>290</v>
      </c>
      <c r="BA273" s="334" t="s">
        <v>290</v>
      </c>
      <c r="BB273" s="66"/>
      <c r="BC273" s="339" t="s">
        <v>290</v>
      </c>
      <c r="BD273" s="340" t="s">
        <v>290</v>
      </c>
      <c r="BE273" s="66"/>
      <c r="BF273" s="350" t="s">
        <v>290</v>
      </c>
      <c r="BG273" s="66"/>
      <c r="BH273" s="384"/>
      <c r="BI273" s="66"/>
    </row>
    <row r="274" spans="1:61" x14ac:dyDescent="0.25">
      <c r="A274" s="384"/>
      <c r="B274" s="66"/>
      <c r="C274" s="378" t="s">
        <v>290</v>
      </c>
      <c r="D274" s="316" t="s">
        <v>290</v>
      </c>
      <c r="E274" s="356" t="s">
        <v>290</v>
      </c>
      <c r="F274" s="356" t="s">
        <v>290</v>
      </c>
      <c r="G274" s="317" t="s">
        <v>290</v>
      </c>
      <c r="H274" s="136"/>
      <c r="I274" s="321" t="s">
        <v>290</v>
      </c>
      <c r="J274" s="66"/>
      <c r="K274" s="66"/>
      <c r="L274" s="321" t="s">
        <v>290</v>
      </c>
      <c r="M274" s="324" t="s">
        <v>290</v>
      </c>
      <c r="N274" s="317" t="s">
        <v>290</v>
      </c>
      <c r="O274" s="66"/>
      <c r="P274" s="327" t="s">
        <v>290</v>
      </c>
      <c r="Q274" s="328" t="s">
        <v>290</v>
      </c>
      <c r="R274" s="66"/>
      <c r="S274" s="333" t="s">
        <v>290</v>
      </c>
      <c r="T274" s="334" t="s">
        <v>290</v>
      </c>
      <c r="U274" s="66"/>
      <c r="V274" s="339" t="s">
        <v>290</v>
      </c>
      <c r="W274" s="340" t="s">
        <v>290</v>
      </c>
      <c r="X274" s="66"/>
      <c r="Y274" s="350" t="s">
        <v>290</v>
      </c>
      <c r="Z274" s="66"/>
      <c r="AA274" s="327" t="s">
        <v>290</v>
      </c>
      <c r="AB274" s="328" t="s">
        <v>290</v>
      </c>
      <c r="AC274" s="66"/>
      <c r="AD274" s="333" t="s">
        <v>290</v>
      </c>
      <c r="AE274" s="334" t="s">
        <v>290</v>
      </c>
      <c r="AF274" s="66"/>
      <c r="AG274" s="339" t="s">
        <v>290</v>
      </c>
      <c r="AH274" s="340" t="s">
        <v>290</v>
      </c>
      <c r="AI274" s="66"/>
      <c r="AJ274" s="350" t="s">
        <v>290</v>
      </c>
      <c r="AK274" s="66"/>
      <c r="AL274" s="327" t="s">
        <v>290</v>
      </c>
      <c r="AM274" s="328" t="s">
        <v>290</v>
      </c>
      <c r="AN274" s="66"/>
      <c r="AO274" s="333" t="s">
        <v>290</v>
      </c>
      <c r="AP274" s="334" t="s">
        <v>290</v>
      </c>
      <c r="AQ274" s="66"/>
      <c r="AR274" s="339" t="s">
        <v>290</v>
      </c>
      <c r="AS274" s="340" t="s">
        <v>290</v>
      </c>
      <c r="AT274" s="66"/>
      <c r="AU274" s="350" t="s">
        <v>290</v>
      </c>
      <c r="AV274" s="66"/>
      <c r="AW274" s="327" t="s">
        <v>290</v>
      </c>
      <c r="AX274" s="328" t="s">
        <v>290</v>
      </c>
      <c r="AY274" s="66"/>
      <c r="AZ274" s="333" t="s">
        <v>290</v>
      </c>
      <c r="BA274" s="334" t="s">
        <v>290</v>
      </c>
      <c r="BB274" s="66"/>
      <c r="BC274" s="339" t="s">
        <v>290</v>
      </c>
      <c r="BD274" s="340" t="s">
        <v>290</v>
      </c>
      <c r="BE274" s="66"/>
      <c r="BF274" s="350" t="s">
        <v>290</v>
      </c>
      <c r="BG274" s="66"/>
      <c r="BH274" s="384"/>
      <c r="BI274" s="66"/>
    </row>
    <row r="275" spans="1:61" x14ac:dyDescent="0.25">
      <c r="A275" s="384"/>
      <c r="B275" s="66"/>
      <c r="C275" s="378" t="s">
        <v>290</v>
      </c>
      <c r="D275" s="316" t="s">
        <v>290</v>
      </c>
      <c r="E275" s="356" t="s">
        <v>290</v>
      </c>
      <c r="F275" s="356" t="s">
        <v>290</v>
      </c>
      <c r="G275" s="317" t="s">
        <v>290</v>
      </c>
      <c r="H275" s="136"/>
      <c r="I275" s="321" t="s">
        <v>290</v>
      </c>
      <c r="J275" s="66"/>
      <c r="K275" s="66"/>
      <c r="L275" s="321" t="s">
        <v>290</v>
      </c>
      <c r="M275" s="324" t="s">
        <v>290</v>
      </c>
      <c r="N275" s="317" t="s">
        <v>290</v>
      </c>
      <c r="O275" s="66"/>
      <c r="P275" s="327" t="s">
        <v>290</v>
      </c>
      <c r="Q275" s="328" t="s">
        <v>290</v>
      </c>
      <c r="R275" s="66"/>
      <c r="S275" s="333" t="s">
        <v>290</v>
      </c>
      <c r="T275" s="334" t="s">
        <v>290</v>
      </c>
      <c r="U275" s="66"/>
      <c r="V275" s="339" t="s">
        <v>290</v>
      </c>
      <c r="W275" s="340" t="s">
        <v>290</v>
      </c>
      <c r="X275" s="66"/>
      <c r="Y275" s="350" t="s">
        <v>290</v>
      </c>
      <c r="Z275" s="66"/>
      <c r="AA275" s="327" t="s">
        <v>290</v>
      </c>
      <c r="AB275" s="328" t="s">
        <v>290</v>
      </c>
      <c r="AC275" s="66"/>
      <c r="AD275" s="333" t="s">
        <v>290</v>
      </c>
      <c r="AE275" s="334" t="s">
        <v>290</v>
      </c>
      <c r="AF275" s="66"/>
      <c r="AG275" s="339" t="s">
        <v>290</v>
      </c>
      <c r="AH275" s="340" t="s">
        <v>290</v>
      </c>
      <c r="AI275" s="66"/>
      <c r="AJ275" s="350" t="s">
        <v>290</v>
      </c>
      <c r="AK275" s="66"/>
      <c r="AL275" s="327" t="s">
        <v>290</v>
      </c>
      <c r="AM275" s="328" t="s">
        <v>290</v>
      </c>
      <c r="AN275" s="66"/>
      <c r="AO275" s="333" t="s">
        <v>290</v>
      </c>
      <c r="AP275" s="334" t="s">
        <v>290</v>
      </c>
      <c r="AQ275" s="66"/>
      <c r="AR275" s="339" t="s">
        <v>290</v>
      </c>
      <c r="AS275" s="340" t="s">
        <v>290</v>
      </c>
      <c r="AT275" s="66"/>
      <c r="AU275" s="350" t="s">
        <v>290</v>
      </c>
      <c r="AV275" s="66"/>
      <c r="AW275" s="327" t="s">
        <v>290</v>
      </c>
      <c r="AX275" s="328" t="s">
        <v>290</v>
      </c>
      <c r="AY275" s="66"/>
      <c r="AZ275" s="333" t="s">
        <v>290</v>
      </c>
      <c r="BA275" s="334" t="s">
        <v>290</v>
      </c>
      <c r="BB275" s="66"/>
      <c r="BC275" s="339" t="s">
        <v>290</v>
      </c>
      <c r="BD275" s="340" t="s">
        <v>290</v>
      </c>
      <c r="BE275" s="66"/>
      <c r="BF275" s="350" t="s">
        <v>290</v>
      </c>
      <c r="BG275" s="66"/>
      <c r="BH275" s="384"/>
      <c r="BI275" s="66"/>
    </row>
    <row r="276" spans="1:61" x14ac:dyDescent="0.25">
      <c r="A276" s="384"/>
      <c r="B276" s="66"/>
      <c r="C276" s="378" t="s">
        <v>290</v>
      </c>
      <c r="D276" s="316" t="s">
        <v>290</v>
      </c>
      <c r="E276" s="356" t="s">
        <v>290</v>
      </c>
      <c r="F276" s="356" t="s">
        <v>290</v>
      </c>
      <c r="G276" s="317" t="s">
        <v>290</v>
      </c>
      <c r="H276" s="136"/>
      <c r="I276" s="321" t="s">
        <v>290</v>
      </c>
      <c r="J276" s="66"/>
      <c r="K276" s="66"/>
      <c r="L276" s="321" t="s">
        <v>290</v>
      </c>
      <c r="M276" s="324" t="s">
        <v>290</v>
      </c>
      <c r="N276" s="317" t="s">
        <v>290</v>
      </c>
      <c r="O276" s="66"/>
      <c r="P276" s="327" t="s">
        <v>290</v>
      </c>
      <c r="Q276" s="328" t="s">
        <v>290</v>
      </c>
      <c r="R276" s="66"/>
      <c r="S276" s="333" t="s">
        <v>290</v>
      </c>
      <c r="T276" s="334" t="s">
        <v>290</v>
      </c>
      <c r="U276" s="66"/>
      <c r="V276" s="339" t="s">
        <v>290</v>
      </c>
      <c r="W276" s="340" t="s">
        <v>290</v>
      </c>
      <c r="X276" s="66"/>
      <c r="Y276" s="350" t="s">
        <v>290</v>
      </c>
      <c r="Z276" s="66"/>
      <c r="AA276" s="327" t="s">
        <v>290</v>
      </c>
      <c r="AB276" s="328" t="s">
        <v>290</v>
      </c>
      <c r="AC276" s="66"/>
      <c r="AD276" s="333" t="s">
        <v>290</v>
      </c>
      <c r="AE276" s="334" t="s">
        <v>290</v>
      </c>
      <c r="AF276" s="66"/>
      <c r="AG276" s="339" t="s">
        <v>290</v>
      </c>
      <c r="AH276" s="340" t="s">
        <v>290</v>
      </c>
      <c r="AI276" s="66"/>
      <c r="AJ276" s="350" t="s">
        <v>290</v>
      </c>
      <c r="AK276" s="66"/>
      <c r="AL276" s="327" t="s">
        <v>290</v>
      </c>
      <c r="AM276" s="328" t="s">
        <v>290</v>
      </c>
      <c r="AN276" s="66"/>
      <c r="AO276" s="333" t="s">
        <v>290</v>
      </c>
      <c r="AP276" s="334" t="s">
        <v>290</v>
      </c>
      <c r="AQ276" s="66"/>
      <c r="AR276" s="339" t="s">
        <v>290</v>
      </c>
      <c r="AS276" s="340" t="s">
        <v>290</v>
      </c>
      <c r="AT276" s="66"/>
      <c r="AU276" s="350" t="s">
        <v>290</v>
      </c>
      <c r="AV276" s="66"/>
      <c r="AW276" s="327" t="s">
        <v>290</v>
      </c>
      <c r="AX276" s="328" t="s">
        <v>290</v>
      </c>
      <c r="AY276" s="66"/>
      <c r="AZ276" s="333" t="s">
        <v>290</v>
      </c>
      <c r="BA276" s="334" t="s">
        <v>290</v>
      </c>
      <c r="BB276" s="66"/>
      <c r="BC276" s="339" t="s">
        <v>290</v>
      </c>
      <c r="BD276" s="340" t="s">
        <v>290</v>
      </c>
      <c r="BE276" s="66"/>
      <c r="BF276" s="350" t="s">
        <v>290</v>
      </c>
      <c r="BG276" s="66"/>
      <c r="BH276" s="384"/>
      <c r="BI276" s="66"/>
    </row>
    <row r="277" spans="1:61" x14ac:dyDescent="0.25">
      <c r="A277" s="384"/>
      <c r="B277" s="66"/>
      <c r="C277" s="378" t="s">
        <v>290</v>
      </c>
      <c r="D277" s="316" t="s">
        <v>290</v>
      </c>
      <c r="E277" s="356" t="s">
        <v>290</v>
      </c>
      <c r="F277" s="356" t="s">
        <v>290</v>
      </c>
      <c r="G277" s="317" t="s">
        <v>290</v>
      </c>
      <c r="H277" s="136"/>
      <c r="I277" s="321" t="s">
        <v>290</v>
      </c>
      <c r="J277" s="66"/>
      <c r="K277" s="66"/>
      <c r="L277" s="321" t="s">
        <v>290</v>
      </c>
      <c r="M277" s="324" t="s">
        <v>290</v>
      </c>
      <c r="N277" s="317" t="s">
        <v>290</v>
      </c>
      <c r="O277" s="66"/>
      <c r="P277" s="327" t="s">
        <v>290</v>
      </c>
      <c r="Q277" s="328" t="s">
        <v>290</v>
      </c>
      <c r="R277" s="66"/>
      <c r="S277" s="333" t="s">
        <v>290</v>
      </c>
      <c r="T277" s="334" t="s">
        <v>290</v>
      </c>
      <c r="U277" s="66"/>
      <c r="V277" s="339" t="s">
        <v>290</v>
      </c>
      <c r="W277" s="340" t="s">
        <v>290</v>
      </c>
      <c r="X277" s="66"/>
      <c r="Y277" s="350" t="s">
        <v>290</v>
      </c>
      <c r="Z277" s="66"/>
      <c r="AA277" s="327" t="s">
        <v>290</v>
      </c>
      <c r="AB277" s="328" t="s">
        <v>290</v>
      </c>
      <c r="AC277" s="66"/>
      <c r="AD277" s="333" t="s">
        <v>290</v>
      </c>
      <c r="AE277" s="334" t="s">
        <v>290</v>
      </c>
      <c r="AF277" s="66"/>
      <c r="AG277" s="339" t="s">
        <v>290</v>
      </c>
      <c r="AH277" s="340" t="s">
        <v>290</v>
      </c>
      <c r="AI277" s="66"/>
      <c r="AJ277" s="350" t="s">
        <v>290</v>
      </c>
      <c r="AK277" s="66"/>
      <c r="AL277" s="327" t="s">
        <v>290</v>
      </c>
      <c r="AM277" s="328" t="s">
        <v>290</v>
      </c>
      <c r="AN277" s="66"/>
      <c r="AO277" s="333" t="s">
        <v>290</v>
      </c>
      <c r="AP277" s="334" t="s">
        <v>290</v>
      </c>
      <c r="AQ277" s="66"/>
      <c r="AR277" s="339" t="s">
        <v>290</v>
      </c>
      <c r="AS277" s="340" t="s">
        <v>290</v>
      </c>
      <c r="AT277" s="66"/>
      <c r="AU277" s="350" t="s">
        <v>290</v>
      </c>
      <c r="AV277" s="66"/>
      <c r="AW277" s="327" t="s">
        <v>290</v>
      </c>
      <c r="AX277" s="328" t="s">
        <v>290</v>
      </c>
      <c r="AY277" s="66"/>
      <c r="AZ277" s="333" t="s">
        <v>290</v>
      </c>
      <c r="BA277" s="334" t="s">
        <v>290</v>
      </c>
      <c r="BB277" s="66"/>
      <c r="BC277" s="339" t="s">
        <v>290</v>
      </c>
      <c r="BD277" s="340" t="s">
        <v>290</v>
      </c>
      <c r="BE277" s="66"/>
      <c r="BF277" s="350" t="s">
        <v>290</v>
      </c>
      <c r="BG277" s="66"/>
      <c r="BH277" s="384"/>
      <c r="BI277" s="66"/>
    </row>
    <row r="278" spans="1:61" x14ac:dyDescent="0.25">
      <c r="A278" s="384"/>
      <c r="B278" s="66"/>
      <c r="C278" s="378" t="s">
        <v>290</v>
      </c>
      <c r="D278" s="316" t="s">
        <v>290</v>
      </c>
      <c r="E278" s="356" t="s">
        <v>290</v>
      </c>
      <c r="F278" s="356" t="s">
        <v>290</v>
      </c>
      <c r="G278" s="317" t="s">
        <v>290</v>
      </c>
      <c r="H278" s="136"/>
      <c r="I278" s="321" t="s">
        <v>290</v>
      </c>
      <c r="J278" s="66"/>
      <c r="K278" s="66"/>
      <c r="L278" s="321" t="s">
        <v>290</v>
      </c>
      <c r="M278" s="324" t="s">
        <v>290</v>
      </c>
      <c r="N278" s="317" t="s">
        <v>290</v>
      </c>
      <c r="O278" s="66"/>
      <c r="P278" s="327" t="s">
        <v>290</v>
      </c>
      <c r="Q278" s="328" t="s">
        <v>290</v>
      </c>
      <c r="R278" s="66"/>
      <c r="S278" s="333" t="s">
        <v>290</v>
      </c>
      <c r="T278" s="334" t="s">
        <v>290</v>
      </c>
      <c r="U278" s="66"/>
      <c r="V278" s="339" t="s">
        <v>290</v>
      </c>
      <c r="W278" s="340" t="s">
        <v>290</v>
      </c>
      <c r="X278" s="66"/>
      <c r="Y278" s="350" t="s">
        <v>290</v>
      </c>
      <c r="Z278" s="66"/>
      <c r="AA278" s="327" t="s">
        <v>290</v>
      </c>
      <c r="AB278" s="328" t="s">
        <v>290</v>
      </c>
      <c r="AC278" s="66"/>
      <c r="AD278" s="333" t="s">
        <v>290</v>
      </c>
      <c r="AE278" s="334" t="s">
        <v>290</v>
      </c>
      <c r="AF278" s="66"/>
      <c r="AG278" s="339" t="s">
        <v>290</v>
      </c>
      <c r="AH278" s="340" t="s">
        <v>290</v>
      </c>
      <c r="AI278" s="66"/>
      <c r="AJ278" s="350" t="s">
        <v>290</v>
      </c>
      <c r="AK278" s="66"/>
      <c r="AL278" s="327" t="s">
        <v>290</v>
      </c>
      <c r="AM278" s="328" t="s">
        <v>290</v>
      </c>
      <c r="AN278" s="66"/>
      <c r="AO278" s="333" t="s">
        <v>290</v>
      </c>
      <c r="AP278" s="334" t="s">
        <v>290</v>
      </c>
      <c r="AQ278" s="66"/>
      <c r="AR278" s="339" t="s">
        <v>290</v>
      </c>
      <c r="AS278" s="340" t="s">
        <v>290</v>
      </c>
      <c r="AT278" s="66"/>
      <c r="AU278" s="350" t="s">
        <v>290</v>
      </c>
      <c r="AV278" s="66"/>
      <c r="AW278" s="327" t="s">
        <v>290</v>
      </c>
      <c r="AX278" s="328" t="s">
        <v>290</v>
      </c>
      <c r="AY278" s="66"/>
      <c r="AZ278" s="333" t="s">
        <v>290</v>
      </c>
      <c r="BA278" s="334" t="s">
        <v>290</v>
      </c>
      <c r="BB278" s="66"/>
      <c r="BC278" s="339" t="s">
        <v>290</v>
      </c>
      <c r="BD278" s="340" t="s">
        <v>290</v>
      </c>
      <c r="BE278" s="66"/>
      <c r="BF278" s="350" t="s">
        <v>290</v>
      </c>
      <c r="BG278" s="66"/>
      <c r="BH278" s="384"/>
      <c r="BI278" s="66"/>
    </row>
    <row r="279" spans="1:61" x14ac:dyDescent="0.25">
      <c r="A279" s="384"/>
      <c r="B279" s="66"/>
      <c r="C279" s="378" t="s">
        <v>290</v>
      </c>
      <c r="D279" s="316" t="s">
        <v>290</v>
      </c>
      <c r="E279" s="356" t="s">
        <v>290</v>
      </c>
      <c r="F279" s="356" t="s">
        <v>290</v>
      </c>
      <c r="G279" s="317" t="s">
        <v>290</v>
      </c>
      <c r="H279" s="136"/>
      <c r="I279" s="321" t="s">
        <v>290</v>
      </c>
      <c r="J279" s="66"/>
      <c r="K279" s="66"/>
      <c r="L279" s="321" t="s">
        <v>290</v>
      </c>
      <c r="M279" s="324" t="s">
        <v>290</v>
      </c>
      <c r="N279" s="317" t="s">
        <v>290</v>
      </c>
      <c r="O279" s="66"/>
      <c r="P279" s="327" t="s">
        <v>290</v>
      </c>
      <c r="Q279" s="328" t="s">
        <v>290</v>
      </c>
      <c r="R279" s="66"/>
      <c r="S279" s="333" t="s">
        <v>290</v>
      </c>
      <c r="T279" s="334" t="s">
        <v>290</v>
      </c>
      <c r="U279" s="66"/>
      <c r="V279" s="339" t="s">
        <v>290</v>
      </c>
      <c r="W279" s="340" t="s">
        <v>290</v>
      </c>
      <c r="X279" s="66"/>
      <c r="Y279" s="350" t="s">
        <v>290</v>
      </c>
      <c r="Z279" s="66"/>
      <c r="AA279" s="327" t="s">
        <v>290</v>
      </c>
      <c r="AB279" s="328" t="s">
        <v>290</v>
      </c>
      <c r="AC279" s="66"/>
      <c r="AD279" s="333" t="s">
        <v>290</v>
      </c>
      <c r="AE279" s="334" t="s">
        <v>290</v>
      </c>
      <c r="AF279" s="66"/>
      <c r="AG279" s="339" t="s">
        <v>290</v>
      </c>
      <c r="AH279" s="340" t="s">
        <v>290</v>
      </c>
      <c r="AI279" s="66"/>
      <c r="AJ279" s="350" t="s">
        <v>290</v>
      </c>
      <c r="AK279" s="66"/>
      <c r="AL279" s="327" t="s">
        <v>290</v>
      </c>
      <c r="AM279" s="328" t="s">
        <v>290</v>
      </c>
      <c r="AN279" s="66"/>
      <c r="AO279" s="333" t="s">
        <v>290</v>
      </c>
      <c r="AP279" s="334" t="s">
        <v>290</v>
      </c>
      <c r="AQ279" s="66"/>
      <c r="AR279" s="339" t="s">
        <v>290</v>
      </c>
      <c r="AS279" s="340" t="s">
        <v>290</v>
      </c>
      <c r="AT279" s="66"/>
      <c r="AU279" s="350" t="s">
        <v>290</v>
      </c>
      <c r="AV279" s="66"/>
      <c r="AW279" s="327" t="s">
        <v>290</v>
      </c>
      <c r="AX279" s="328" t="s">
        <v>290</v>
      </c>
      <c r="AY279" s="66"/>
      <c r="AZ279" s="333" t="s">
        <v>290</v>
      </c>
      <c r="BA279" s="334" t="s">
        <v>290</v>
      </c>
      <c r="BB279" s="66"/>
      <c r="BC279" s="339" t="s">
        <v>290</v>
      </c>
      <c r="BD279" s="340" t="s">
        <v>290</v>
      </c>
      <c r="BE279" s="66"/>
      <c r="BF279" s="350" t="s">
        <v>290</v>
      </c>
      <c r="BG279" s="66"/>
      <c r="BH279" s="384"/>
      <c r="BI279" s="66"/>
    </row>
    <row r="280" spans="1:61" x14ac:dyDescent="0.25">
      <c r="A280" s="384"/>
      <c r="B280" s="66"/>
      <c r="C280" s="378" t="s">
        <v>290</v>
      </c>
      <c r="D280" s="316" t="s">
        <v>290</v>
      </c>
      <c r="E280" s="356" t="s">
        <v>290</v>
      </c>
      <c r="F280" s="356" t="s">
        <v>290</v>
      </c>
      <c r="G280" s="317" t="s">
        <v>290</v>
      </c>
      <c r="H280" s="136"/>
      <c r="I280" s="321" t="s">
        <v>290</v>
      </c>
      <c r="J280" s="66"/>
      <c r="K280" s="66"/>
      <c r="L280" s="321" t="s">
        <v>290</v>
      </c>
      <c r="M280" s="324" t="s">
        <v>290</v>
      </c>
      <c r="N280" s="317" t="s">
        <v>290</v>
      </c>
      <c r="O280" s="66"/>
      <c r="P280" s="327" t="s">
        <v>290</v>
      </c>
      <c r="Q280" s="328" t="s">
        <v>290</v>
      </c>
      <c r="R280" s="66"/>
      <c r="S280" s="333" t="s">
        <v>290</v>
      </c>
      <c r="T280" s="334" t="s">
        <v>290</v>
      </c>
      <c r="U280" s="66"/>
      <c r="V280" s="339" t="s">
        <v>290</v>
      </c>
      <c r="W280" s="340" t="s">
        <v>290</v>
      </c>
      <c r="X280" s="66"/>
      <c r="Y280" s="350" t="s">
        <v>290</v>
      </c>
      <c r="Z280" s="66"/>
      <c r="AA280" s="327" t="s">
        <v>290</v>
      </c>
      <c r="AB280" s="328" t="s">
        <v>290</v>
      </c>
      <c r="AC280" s="66"/>
      <c r="AD280" s="333" t="s">
        <v>290</v>
      </c>
      <c r="AE280" s="334" t="s">
        <v>290</v>
      </c>
      <c r="AF280" s="66"/>
      <c r="AG280" s="339" t="s">
        <v>290</v>
      </c>
      <c r="AH280" s="340" t="s">
        <v>290</v>
      </c>
      <c r="AI280" s="66"/>
      <c r="AJ280" s="350" t="s">
        <v>290</v>
      </c>
      <c r="AK280" s="66"/>
      <c r="AL280" s="327" t="s">
        <v>290</v>
      </c>
      <c r="AM280" s="328" t="s">
        <v>290</v>
      </c>
      <c r="AN280" s="66"/>
      <c r="AO280" s="333" t="s">
        <v>290</v>
      </c>
      <c r="AP280" s="334" t="s">
        <v>290</v>
      </c>
      <c r="AQ280" s="66"/>
      <c r="AR280" s="339" t="s">
        <v>290</v>
      </c>
      <c r="AS280" s="340" t="s">
        <v>290</v>
      </c>
      <c r="AT280" s="66"/>
      <c r="AU280" s="350" t="s">
        <v>290</v>
      </c>
      <c r="AV280" s="66"/>
      <c r="AW280" s="327" t="s">
        <v>290</v>
      </c>
      <c r="AX280" s="328" t="s">
        <v>290</v>
      </c>
      <c r="AY280" s="66"/>
      <c r="AZ280" s="333" t="s">
        <v>290</v>
      </c>
      <c r="BA280" s="334" t="s">
        <v>290</v>
      </c>
      <c r="BB280" s="66"/>
      <c r="BC280" s="339" t="s">
        <v>290</v>
      </c>
      <c r="BD280" s="340" t="s">
        <v>290</v>
      </c>
      <c r="BE280" s="66"/>
      <c r="BF280" s="350" t="s">
        <v>290</v>
      </c>
      <c r="BG280" s="66"/>
      <c r="BH280" s="384"/>
      <c r="BI280" s="66"/>
    </row>
    <row r="281" spans="1:61" x14ac:dyDescent="0.25">
      <c r="A281" s="384"/>
      <c r="B281" s="66"/>
      <c r="C281" s="378" t="s">
        <v>290</v>
      </c>
      <c r="D281" s="316" t="s">
        <v>290</v>
      </c>
      <c r="E281" s="356" t="s">
        <v>290</v>
      </c>
      <c r="F281" s="356" t="s">
        <v>290</v>
      </c>
      <c r="G281" s="317" t="s">
        <v>290</v>
      </c>
      <c r="H281" s="136"/>
      <c r="I281" s="321" t="s">
        <v>290</v>
      </c>
      <c r="J281" s="66"/>
      <c r="K281" s="66"/>
      <c r="L281" s="321" t="s">
        <v>290</v>
      </c>
      <c r="M281" s="324" t="s">
        <v>290</v>
      </c>
      <c r="N281" s="317" t="s">
        <v>290</v>
      </c>
      <c r="O281" s="66"/>
      <c r="P281" s="327" t="s">
        <v>290</v>
      </c>
      <c r="Q281" s="328" t="s">
        <v>290</v>
      </c>
      <c r="R281" s="66"/>
      <c r="S281" s="333" t="s">
        <v>290</v>
      </c>
      <c r="T281" s="334" t="s">
        <v>290</v>
      </c>
      <c r="U281" s="66"/>
      <c r="V281" s="339" t="s">
        <v>290</v>
      </c>
      <c r="W281" s="340" t="s">
        <v>290</v>
      </c>
      <c r="X281" s="66"/>
      <c r="Y281" s="350" t="s">
        <v>290</v>
      </c>
      <c r="Z281" s="66"/>
      <c r="AA281" s="327" t="s">
        <v>290</v>
      </c>
      <c r="AB281" s="328" t="s">
        <v>290</v>
      </c>
      <c r="AC281" s="66"/>
      <c r="AD281" s="333" t="s">
        <v>290</v>
      </c>
      <c r="AE281" s="334" t="s">
        <v>290</v>
      </c>
      <c r="AF281" s="66"/>
      <c r="AG281" s="339" t="s">
        <v>290</v>
      </c>
      <c r="AH281" s="340" t="s">
        <v>290</v>
      </c>
      <c r="AI281" s="66"/>
      <c r="AJ281" s="350" t="s">
        <v>290</v>
      </c>
      <c r="AK281" s="66"/>
      <c r="AL281" s="327" t="s">
        <v>290</v>
      </c>
      <c r="AM281" s="328" t="s">
        <v>290</v>
      </c>
      <c r="AN281" s="66"/>
      <c r="AO281" s="333" t="s">
        <v>290</v>
      </c>
      <c r="AP281" s="334" t="s">
        <v>290</v>
      </c>
      <c r="AQ281" s="66"/>
      <c r="AR281" s="339" t="s">
        <v>290</v>
      </c>
      <c r="AS281" s="340" t="s">
        <v>290</v>
      </c>
      <c r="AT281" s="66"/>
      <c r="AU281" s="350" t="s">
        <v>290</v>
      </c>
      <c r="AV281" s="66"/>
      <c r="AW281" s="327" t="s">
        <v>290</v>
      </c>
      <c r="AX281" s="328" t="s">
        <v>290</v>
      </c>
      <c r="AY281" s="66"/>
      <c r="AZ281" s="333" t="s">
        <v>290</v>
      </c>
      <c r="BA281" s="334" t="s">
        <v>290</v>
      </c>
      <c r="BB281" s="66"/>
      <c r="BC281" s="339" t="s">
        <v>290</v>
      </c>
      <c r="BD281" s="340" t="s">
        <v>290</v>
      </c>
      <c r="BE281" s="66"/>
      <c r="BF281" s="350" t="s">
        <v>290</v>
      </c>
      <c r="BG281" s="66"/>
      <c r="BH281" s="384"/>
      <c r="BI281" s="66"/>
    </row>
    <row r="282" spans="1:61" x14ac:dyDescent="0.25">
      <c r="A282" s="384"/>
      <c r="B282" s="66"/>
      <c r="C282" s="378" t="s">
        <v>290</v>
      </c>
      <c r="D282" s="316" t="s">
        <v>290</v>
      </c>
      <c r="E282" s="356" t="s">
        <v>290</v>
      </c>
      <c r="F282" s="356" t="s">
        <v>290</v>
      </c>
      <c r="G282" s="317" t="s">
        <v>290</v>
      </c>
      <c r="H282" s="136"/>
      <c r="I282" s="321" t="s">
        <v>290</v>
      </c>
      <c r="J282" s="66"/>
      <c r="K282" s="66"/>
      <c r="L282" s="321" t="s">
        <v>290</v>
      </c>
      <c r="M282" s="324" t="s">
        <v>290</v>
      </c>
      <c r="N282" s="317" t="s">
        <v>290</v>
      </c>
      <c r="O282" s="66"/>
      <c r="P282" s="327" t="s">
        <v>290</v>
      </c>
      <c r="Q282" s="328" t="s">
        <v>290</v>
      </c>
      <c r="R282" s="66"/>
      <c r="S282" s="333" t="s">
        <v>290</v>
      </c>
      <c r="T282" s="334" t="s">
        <v>290</v>
      </c>
      <c r="U282" s="66"/>
      <c r="V282" s="339" t="s">
        <v>290</v>
      </c>
      <c r="W282" s="340" t="s">
        <v>290</v>
      </c>
      <c r="X282" s="66"/>
      <c r="Y282" s="350" t="s">
        <v>290</v>
      </c>
      <c r="Z282" s="66"/>
      <c r="AA282" s="327" t="s">
        <v>290</v>
      </c>
      <c r="AB282" s="328" t="s">
        <v>290</v>
      </c>
      <c r="AC282" s="66"/>
      <c r="AD282" s="333" t="s">
        <v>290</v>
      </c>
      <c r="AE282" s="334" t="s">
        <v>290</v>
      </c>
      <c r="AF282" s="66"/>
      <c r="AG282" s="339" t="s">
        <v>290</v>
      </c>
      <c r="AH282" s="340" t="s">
        <v>290</v>
      </c>
      <c r="AI282" s="66"/>
      <c r="AJ282" s="350" t="s">
        <v>290</v>
      </c>
      <c r="AK282" s="66"/>
      <c r="AL282" s="327" t="s">
        <v>290</v>
      </c>
      <c r="AM282" s="328" t="s">
        <v>290</v>
      </c>
      <c r="AN282" s="66"/>
      <c r="AO282" s="333" t="s">
        <v>290</v>
      </c>
      <c r="AP282" s="334" t="s">
        <v>290</v>
      </c>
      <c r="AQ282" s="66"/>
      <c r="AR282" s="339" t="s">
        <v>290</v>
      </c>
      <c r="AS282" s="340" t="s">
        <v>290</v>
      </c>
      <c r="AT282" s="66"/>
      <c r="AU282" s="350" t="s">
        <v>290</v>
      </c>
      <c r="AV282" s="66"/>
      <c r="AW282" s="327" t="s">
        <v>290</v>
      </c>
      <c r="AX282" s="328" t="s">
        <v>290</v>
      </c>
      <c r="AY282" s="66"/>
      <c r="AZ282" s="333" t="s">
        <v>290</v>
      </c>
      <c r="BA282" s="334" t="s">
        <v>290</v>
      </c>
      <c r="BB282" s="66"/>
      <c r="BC282" s="339" t="s">
        <v>290</v>
      </c>
      <c r="BD282" s="340" t="s">
        <v>290</v>
      </c>
      <c r="BE282" s="66"/>
      <c r="BF282" s="350" t="s">
        <v>290</v>
      </c>
      <c r="BG282" s="66"/>
      <c r="BH282" s="384"/>
      <c r="BI282" s="66"/>
    </row>
    <row r="283" spans="1:61" x14ac:dyDescent="0.25">
      <c r="A283" s="384"/>
      <c r="B283" s="66"/>
      <c r="C283" s="378" t="s">
        <v>290</v>
      </c>
      <c r="D283" s="316" t="s">
        <v>290</v>
      </c>
      <c r="E283" s="356" t="s">
        <v>290</v>
      </c>
      <c r="F283" s="356" t="s">
        <v>290</v>
      </c>
      <c r="G283" s="317" t="s">
        <v>290</v>
      </c>
      <c r="H283" s="136"/>
      <c r="I283" s="321" t="s">
        <v>290</v>
      </c>
      <c r="J283" s="66"/>
      <c r="K283" s="66"/>
      <c r="L283" s="321" t="s">
        <v>290</v>
      </c>
      <c r="M283" s="324" t="s">
        <v>290</v>
      </c>
      <c r="N283" s="317" t="s">
        <v>290</v>
      </c>
      <c r="O283" s="66"/>
      <c r="P283" s="327" t="s">
        <v>290</v>
      </c>
      <c r="Q283" s="328" t="s">
        <v>290</v>
      </c>
      <c r="R283" s="66"/>
      <c r="S283" s="333" t="s">
        <v>290</v>
      </c>
      <c r="T283" s="334" t="s">
        <v>290</v>
      </c>
      <c r="U283" s="66"/>
      <c r="V283" s="339" t="s">
        <v>290</v>
      </c>
      <c r="W283" s="340" t="s">
        <v>290</v>
      </c>
      <c r="X283" s="66"/>
      <c r="Y283" s="350" t="s">
        <v>290</v>
      </c>
      <c r="Z283" s="66"/>
      <c r="AA283" s="327" t="s">
        <v>290</v>
      </c>
      <c r="AB283" s="328" t="s">
        <v>290</v>
      </c>
      <c r="AC283" s="66"/>
      <c r="AD283" s="333" t="s">
        <v>290</v>
      </c>
      <c r="AE283" s="334" t="s">
        <v>290</v>
      </c>
      <c r="AF283" s="66"/>
      <c r="AG283" s="339" t="s">
        <v>290</v>
      </c>
      <c r="AH283" s="340" t="s">
        <v>290</v>
      </c>
      <c r="AI283" s="66"/>
      <c r="AJ283" s="350" t="s">
        <v>290</v>
      </c>
      <c r="AK283" s="66"/>
      <c r="AL283" s="327" t="s">
        <v>290</v>
      </c>
      <c r="AM283" s="328" t="s">
        <v>290</v>
      </c>
      <c r="AN283" s="66"/>
      <c r="AO283" s="333" t="s">
        <v>290</v>
      </c>
      <c r="AP283" s="334" t="s">
        <v>290</v>
      </c>
      <c r="AQ283" s="66"/>
      <c r="AR283" s="339" t="s">
        <v>290</v>
      </c>
      <c r="AS283" s="340" t="s">
        <v>290</v>
      </c>
      <c r="AT283" s="66"/>
      <c r="AU283" s="350" t="s">
        <v>290</v>
      </c>
      <c r="AV283" s="66"/>
      <c r="AW283" s="327" t="s">
        <v>290</v>
      </c>
      <c r="AX283" s="328" t="s">
        <v>290</v>
      </c>
      <c r="AY283" s="66"/>
      <c r="AZ283" s="333" t="s">
        <v>290</v>
      </c>
      <c r="BA283" s="334" t="s">
        <v>290</v>
      </c>
      <c r="BB283" s="66"/>
      <c r="BC283" s="339" t="s">
        <v>290</v>
      </c>
      <c r="BD283" s="340" t="s">
        <v>290</v>
      </c>
      <c r="BE283" s="66"/>
      <c r="BF283" s="350" t="s">
        <v>290</v>
      </c>
      <c r="BG283" s="66"/>
      <c r="BH283" s="384"/>
      <c r="BI283" s="66"/>
    </row>
    <row r="284" spans="1:61" x14ac:dyDescent="0.25">
      <c r="A284" s="384"/>
      <c r="B284" s="66"/>
      <c r="C284" s="378" t="s">
        <v>290</v>
      </c>
      <c r="D284" s="316" t="s">
        <v>290</v>
      </c>
      <c r="E284" s="356" t="s">
        <v>290</v>
      </c>
      <c r="F284" s="356" t="s">
        <v>290</v>
      </c>
      <c r="G284" s="317" t="s">
        <v>290</v>
      </c>
      <c r="H284" s="136"/>
      <c r="I284" s="321" t="s">
        <v>290</v>
      </c>
      <c r="J284" s="66"/>
      <c r="K284" s="66"/>
      <c r="L284" s="321" t="s">
        <v>290</v>
      </c>
      <c r="M284" s="324" t="s">
        <v>290</v>
      </c>
      <c r="N284" s="317" t="s">
        <v>290</v>
      </c>
      <c r="O284" s="66"/>
      <c r="P284" s="327" t="s">
        <v>290</v>
      </c>
      <c r="Q284" s="328" t="s">
        <v>290</v>
      </c>
      <c r="R284" s="66"/>
      <c r="S284" s="333" t="s">
        <v>290</v>
      </c>
      <c r="T284" s="334" t="s">
        <v>290</v>
      </c>
      <c r="U284" s="66"/>
      <c r="V284" s="339" t="s">
        <v>290</v>
      </c>
      <c r="W284" s="340" t="s">
        <v>290</v>
      </c>
      <c r="X284" s="66"/>
      <c r="Y284" s="350" t="s">
        <v>290</v>
      </c>
      <c r="Z284" s="66"/>
      <c r="AA284" s="327" t="s">
        <v>290</v>
      </c>
      <c r="AB284" s="328" t="s">
        <v>290</v>
      </c>
      <c r="AC284" s="66"/>
      <c r="AD284" s="333" t="s">
        <v>290</v>
      </c>
      <c r="AE284" s="334" t="s">
        <v>290</v>
      </c>
      <c r="AF284" s="66"/>
      <c r="AG284" s="339" t="s">
        <v>290</v>
      </c>
      <c r="AH284" s="340" t="s">
        <v>290</v>
      </c>
      <c r="AI284" s="66"/>
      <c r="AJ284" s="350" t="s">
        <v>290</v>
      </c>
      <c r="AK284" s="66"/>
      <c r="AL284" s="327" t="s">
        <v>290</v>
      </c>
      <c r="AM284" s="328" t="s">
        <v>290</v>
      </c>
      <c r="AN284" s="66"/>
      <c r="AO284" s="333" t="s">
        <v>290</v>
      </c>
      <c r="AP284" s="334" t="s">
        <v>290</v>
      </c>
      <c r="AQ284" s="66"/>
      <c r="AR284" s="339" t="s">
        <v>290</v>
      </c>
      <c r="AS284" s="340" t="s">
        <v>290</v>
      </c>
      <c r="AT284" s="66"/>
      <c r="AU284" s="350" t="s">
        <v>290</v>
      </c>
      <c r="AV284" s="66"/>
      <c r="AW284" s="327" t="s">
        <v>290</v>
      </c>
      <c r="AX284" s="328" t="s">
        <v>290</v>
      </c>
      <c r="AY284" s="66"/>
      <c r="AZ284" s="333" t="s">
        <v>290</v>
      </c>
      <c r="BA284" s="334" t="s">
        <v>290</v>
      </c>
      <c r="BB284" s="66"/>
      <c r="BC284" s="339" t="s">
        <v>290</v>
      </c>
      <c r="BD284" s="340" t="s">
        <v>290</v>
      </c>
      <c r="BE284" s="66"/>
      <c r="BF284" s="350" t="s">
        <v>290</v>
      </c>
      <c r="BG284" s="66"/>
      <c r="BH284" s="384"/>
      <c r="BI284" s="66"/>
    </row>
    <row r="285" spans="1:61" x14ac:dyDescent="0.25">
      <c r="A285" s="384"/>
      <c r="B285" s="66"/>
      <c r="C285" s="378" t="s">
        <v>290</v>
      </c>
      <c r="D285" s="316" t="s">
        <v>290</v>
      </c>
      <c r="E285" s="356" t="s">
        <v>290</v>
      </c>
      <c r="F285" s="356" t="s">
        <v>290</v>
      </c>
      <c r="G285" s="317" t="s">
        <v>290</v>
      </c>
      <c r="H285" s="136"/>
      <c r="I285" s="321" t="s">
        <v>290</v>
      </c>
      <c r="J285" s="66"/>
      <c r="K285" s="66"/>
      <c r="L285" s="321" t="s">
        <v>290</v>
      </c>
      <c r="M285" s="324" t="s">
        <v>290</v>
      </c>
      <c r="N285" s="317" t="s">
        <v>290</v>
      </c>
      <c r="O285" s="66"/>
      <c r="P285" s="327" t="s">
        <v>290</v>
      </c>
      <c r="Q285" s="328" t="s">
        <v>290</v>
      </c>
      <c r="R285" s="66"/>
      <c r="S285" s="333" t="s">
        <v>290</v>
      </c>
      <c r="T285" s="334" t="s">
        <v>290</v>
      </c>
      <c r="U285" s="66"/>
      <c r="V285" s="339" t="s">
        <v>290</v>
      </c>
      <c r="W285" s="340" t="s">
        <v>290</v>
      </c>
      <c r="X285" s="66"/>
      <c r="Y285" s="350" t="s">
        <v>290</v>
      </c>
      <c r="Z285" s="66"/>
      <c r="AA285" s="327" t="s">
        <v>290</v>
      </c>
      <c r="AB285" s="328" t="s">
        <v>290</v>
      </c>
      <c r="AC285" s="66"/>
      <c r="AD285" s="333" t="s">
        <v>290</v>
      </c>
      <c r="AE285" s="334" t="s">
        <v>290</v>
      </c>
      <c r="AF285" s="66"/>
      <c r="AG285" s="339" t="s">
        <v>290</v>
      </c>
      <c r="AH285" s="340" t="s">
        <v>290</v>
      </c>
      <c r="AI285" s="66"/>
      <c r="AJ285" s="350" t="s">
        <v>290</v>
      </c>
      <c r="AK285" s="66"/>
      <c r="AL285" s="327" t="s">
        <v>290</v>
      </c>
      <c r="AM285" s="328" t="s">
        <v>290</v>
      </c>
      <c r="AN285" s="66"/>
      <c r="AO285" s="333" t="s">
        <v>290</v>
      </c>
      <c r="AP285" s="334" t="s">
        <v>290</v>
      </c>
      <c r="AQ285" s="66"/>
      <c r="AR285" s="339" t="s">
        <v>290</v>
      </c>
      <c r="AS285" s="340" t="s">
        <v>290</v>
      </c>
      <c r="AT285" s="66"/>
      <c r="AU285" s="350" t="s">
        <v>290</v>
      </c>
      <c r="AV285" s="66"/>
      <c r="AW285" s="327" t="s">
        <v>290</v>
      </c>
      <c r="AX285" s="328" t="s">
        <v>290</v>
      </c>
      <c r="AY285" s="66"/>
      <c r="AZ285" s="333" t="s">
        <v>290</v>
      </c>
      <c r="BA285" s="334" t="s">
        <v>290</v>
      </c>
      <c r="BB285" s="66"/>
      <c r="BC285" s="339" t="s">
        <v>290</v>
      </c>
      <c r="BD285" s="340" t="s">
        <v>290</v>
      </c>
      <c r="BE285" s="66"/>
      <c r="BF285" s="350" t="s">
        <v>290</v>
      </c>
      <c r="BG285" s="66"/>
      <c r="BH285" s="384"/>
      <c r="BI285" s="66"/>
    </row>
    <row r="286" spans="1:61" x14ac:dyDescent="0.25">
      <c r="A286" s="384"/>
      <c r="B286" s="66"/>
      <c r="C286" s="378" t="s">
        <v>290</v>
      </c>
      <c r="D286" s="316" t="s">
        <v>290</v>
      </c>
      <c r="E286" s="356" t="s">
        <v>290</v>
      </c>
      <c r="F286" s="356" t="s">
        <v>290</v>
      </c>
      <c r="G286" s="317" t="s">
        <v>290</v>
      </c>
      <c r="H286" s="136"/>
      <c r="I286" s="321" t="s">
        <v>290</v>
      </c>
      <c r="J286" s="66"/>
      <c r="K286" s="66"/>
      <c r="L286" s="321" t="s">
        <v>290</v>
      </c>
      <c r="M286" s="324" t="s">
        <v>290</v>
      </c>
      <c r="N286" s="317" t="s">
        <v>290</v>
      </c>
      <c r="O286" s="66"/>
      <c r="P286" s="327" t="s">
        <v>290</v>
      </c>
      <c r="Q286" s="328" t="s">
        <v>290</v>
      </c>
      <c r="R286" s="66"/>
      <c r="S286" s="333" t="s">
        <v>290</v>
      </c>
      <c r="T286" s="334" t="s">
        <v>290</v>
      </c>
      <c r="U286" s="66"/>
      <c r="V286" s="339" t="s">
        <v>290</v>
      </c>
      <c r="W286" s="340" t="s">
        <v>290</v>
      </c>
      <c r="X286" s="66"/>
      <c r="Y286" s="350" t="s">
        <v>290</v>
      </c>
      <c r="Z286" s="66"/>
      <c r="AA286" s="327" t="s">
        <v>290</v>
      </c>
      <c r="AB286" s="328" t="s">
        <v>290</v>
      </c>
      <c r="AC286" s="66"/>
      <c r="AD286" s="333" t="s">
        <v>290</v>
      </c>
      <c r="AE286" s="334" t="s">
        <v>290</v>
      </c>
      <c r="AF286" s="66"/>
      <c r="AG286" s="339" t="s">
        <v>290</v>
      </c>
      <c r="AH286" s="340" t="s">
        <v>290</v>
      </c>
      <c r="AI286" s="66"/>
      <c r="AJ286" s="350" t="s">
        <v>290</v>
      </c>
      <c r="AK286" s="66"/>
      <c r="AL286" s="327" t="s">
        <v>290</v>
      </c>
      <c r="AM286" s="328" t="s">
        <v>290</v>
      </c>
      <c r="AN286" s="66"/>
      <c r="AO286" s="333" t="s">
        <v>290</v>
      </c>
      <c r="AP286" s="334" t="s">
        <v>290</v>
      </c>
      <c r="AQ286" s="66"/>
      <c r="AR286" s="339" t="s">
        <v>290</v>
      </c>
      <c r="AS286" s="340" t="s">
        <v>290</v>
      </c>
      <c r="AT286" s="66"/>
      <c r="AU286" s="350" t="s">
        <v>290</v>
      </c>
      <c r="AV286" s="66"/>
      <c r="AW286" s="327" t="s">
        <v>290</v>
      </c>
      <c r="AX286" s="328" t="s">
        <v>290</v>
      </c>
      <c r="AY286" s="66"/>
      <c r="AZ286" s="333" t="s">
        <v>290</v>
      </c>
      <c r="BA286" s="334" t="s">
        <v>290</v>
      </c>
      <c r="BB286" s="66"/>
      <c r="BC286" s="339" t="s">
        <v>290</v>
      </c>
      <c r="BD286" s="340" t="s">
        <v>290</v>
      </c>
      <c r="BE286" s="66"/>
      <c r="BF286" s="350" t="s">
        <v>290</v>
      </c>
      <c r="BG286" s="66"/>
      <c r="BH286" s="384"/>
      <c r="BI286" s="66"/>
    </row>
    <row r="287" spans="1:61" x14ac:dyDescent="0.25">
      <c r="A287" s="384"/>
      <c r="B287" s="66"/>
      <c r="C287" s="378" t="s">
        <v>290</v>
      </c>
      <c r="D287" s="316" t="s">
        <v>290</v>
      </c>
      <c r="E287" s="356" t="s">
        <v>290</v>
      </c>
      <c r="F287" s="356" t="s">
        <v>290</v>
      </c>
      <c r="G287" s="317" t="s">
        <v>290</v>
      </c>
      <c r="H287" s="136"/>
      <c r="I287" s="321" t="s">
        <v>290</v>
      </c>
      <c r="J287" s="66"/>
      <c r="K287" s="66"/>
      <c r="L287" s="321" t="s">
        <v>290</v>
      </c>
      <c r="M287" s="324" t="s">
        <v>290</v>
      </c>
      <c r="N287" s="317" t="s">
        <v>290</v>
      </c>
      <c r="O287" s="66"/>
      <c r="P287" s="327" t="s">
        <v>290</v>
      </c>
      <c r="Q287" s="328" t="s">
        <v>290</v>
      </c>
      <c r="R287" s="66"/>
      <c r="S287" s="333" t="s">
        <v>290</v>
      </c>
      <c r="T287" s="334" t="s">
        <v>290</v>
      </c>
      <c r="U287" s="66"/>
      <c r="V287" s="339" t="s">
        <v>290</v>
      </c>
      <c r="W287" s="340" t="s">
        <v>290</v>
      </c>
      <c r="X287" s="66"/>
      <c r="Y287" s="350" t="s">
        <v>290</v>
      </c>
      <c r="Z287" s="66"/>
      <c r="AA287" s="327" t="s">
        <v>290</v>
      </c>
      <c r="AB287" s="328" t="s">
        <v>290</v>
      </c>
      <c r="AC287" s="66"/>
      <c r="AD287" s="333" t="s">
        <v>290</v>
      </c>
      <c r="AE287" s="334" t="s">
        <v>290</v>
      </c>
      <c r="AF287" s="66"/>
      <c r="AG287" s="339" t="s">
        <v>290</v>
      </c>
      <c r="AH287" s="340" t="s">
        <v>290</v>
      </c>
      <c r="AI287" s="66"/>
      <c r="AJ287" s="350" t="s">
        <v>290</v>
      </c>
      <c r="AK287" s="66"/>
      <c r="AL287" s="327" t="s">
        <v>290</v>
      </c>
      <c r="AM287" s="328" t="s">
        <v>290</v>
      </c>
      <c r="AN287" s="66"/>
      <c r="AO287" s="333" t="s">
        <v>290</v>
      </c>
      <c r="AP287" s="334" t="s">
        <v>290</v>
      </c>
      <c r="AQ287" s="66"/>
      <c r="AR287" s="339" t="s">
        <v>290</v>
      </c>
      <c r="AS287" s="340" t="s">
        <v>290</v>
      </c>
      <c r="AT287" s="66"/>
      <c r="AU287" s="350" t="s">
        <v>290</v>
      </c>
      <c r="AV287" s="66"/>
      <c r="AW287" s="327" t="s">
        <v>290</v>
      </c>
      <c r="AX287" s="328" t="s">
        <v>290</v>
      </c>
      <c r="AY287" s="66"/>
      <c r="AZ287" s="333" t="s">
        <v>290</v>
      </c>
      <c r="BA287" s="334" t="s">
        <v>290</v>
      </c>
      <c r="BB287" s="66"/>
      <c r="BC287" s="339" t="s">
        <v>290</v>
      </c>
      <c r="BD287" s="340" t="s">
        <v>290</v>
      </c>
      <c r="BE287" s="66"/>
      <c r="BF287" s="350" t="s">
        <v>290</v>
      </c>
      <c r="BG287" s="66"/>
      <c r="BH287" s="384"/>
      <c r="BI287" s="66"/>
    </row>
    <row r="288" spans="1:61" x14ac:dyDescent="0.25">
      <c r="A288" s="384"/>
      <c r="B288" s="66"/>
      <c r="C288" s="378" t="s">
        <v>290</v>
      </c>
      <c r="D288" s="316" t="s">
        <v>290</v>
      </c>
      <c r="E288" s="356" t="s">
        <v>290</v>
      </c>
      <c r="F288" s="356" t="s">
        <v>290</v>
      </c>
      <c r="G288" s="317" t="s">
        <v>290</v>
      </c>
      <c r="H288" s="136"/>
      <c r="I288" s="321" t="s">
        <v>290</v>
      </c>
      <c r="J288" s="66"/>
      <c r="K288" s="66"/>
      <c r="L288" s="321" t="s">
        <v>290</v>
      </c>
      <c r="M288" s="324" t="s">
        <v>290</v>
      </c>
      <c r="N288" s="317" t="s">
        <v>290</v>
      </c>
      <c r="O288" s="66"/>
      <c r="P288" s="327" t="s">
        <v>290</v>
      </c>
      <c r="Q288" s="328" t="s">
        <v>290</v>
      </c>
      <c r="R288" s="66"/>
      <c r="S288" s="333" t="s">
        <v>290</v>
      </c>
      <c r="T288" s="334" t="s">
        <v>290</v>
      </c>
      <c r="U288" s="66"/>
      <c r="V288" s="339" t="s">
        <v>290</v>
      </c>
      <c r="W288" s="340" t="s">
        <v>290</v>
      </c>
      <c r="X288" s="66"/>
      <c r="Y288" s="350" t="s">
        <v>290</v>
      </c>
      <c r="Z288" s="66"/>
      <c r="AA288" s="327" t="s">
        <v>290</v>
      </c>
      <c r="AB288" s="328" t="s">
        <v>290</v>
      </c>
      <c r="AC288" s="66"/>
      <c r="AD288" s="333" t="s">
        <v>290</v>
      </c>
      <c r="AE288" s="334" t="s">
        <v>290</v>
      </c>
      <c r="AF288" s="66"/>
      <c r="AG288" s="339" t="s">
        <v>290</v>
      </c>
      <c r="AH288" s="340" t="s">
        <v>290</v>
      </c>
      <c r="AI288" s="66"/>
      <c r="AJ288" s="350" t="s">
        <v>290</v>
      </c>
      <c r="AK288" s="66"/>
      <c r="AL288" s="327" t="s">
        <v>290</v>
      </c>
      <c r="AM288" s="328" t="s">
        <v>290</v>
      </c>
      <c r="AN288" s="66"/>
      <c r="AO288" s="333" t="s">
        <v>290</v>
      </c>
      <c r="AP288" s="334" t="s">
        <v>290</v>
      </c>
      <c r="AQ288" s="66"/>
      <c r="AR288" s="339" t="s">
        <v>290</v>
      </c>
      <c r="AS288" s="340" t="s">
        <v>290</v>
      </c>
      <c r="AT288" s="66"/>
      <c r="AU288" s="350" t="s">
        <v>290</v>
      </c>
      <c r="AV288" s="66"/>
      <c r="AW288" s="327" t="s">
        <v>290</v>
      </c>
      <c r="AX288" s="328" t="s">
        <v>290</v>
      </c>
      <c r="AY288" s="66"/>
      <c r="AZ288" s="333" t="s">
        <v>290</v>
      </c>
      <c r="BA288" s="334" t="s">
        <v>290</v>
      </c>
      <c r="BB288" s="66"/>
      <c r="BC288" s="339" t="s">
        <v>290</v>
      </c>
      <c r="BD288" s="340" t="s">
        <v>290</v>
      </c>
      <c r="BE288" s="66"/>
      <c r="BF288" s="350" t="s">
        <v>290</v>
      </c>
      <c r="BG288" s="66"/>
      <c r="BH288" s="384"/>
      <c r="BI288" s="66"/>
    </row>
    <row r="289" spans="1:61" x14ac:dyDescent="0.25">
      <c r="A289" s="384"/>
      <c r="B289" s="66"/>
      <c r="C289" s="378" t="s">
        <v>290</v>
      </c>
      <c r="D289" s="316" t="s">
        <v>290</v>
      </c>
      <c r="E289" s="356" t="s">
        <v>290</v>
      </c>
      <c r="F289" s="356" t="s">
        <v>290</v>
      </c>
      <c r="G289" s="317" t="s">
        <v>290</v>
      </c>
      <c r="H289" s="136"/>
      <c r="I289" s="321" t="s">
        <v>290</v>
      </c>
      <c r="J289" s="66"/>
      <c r="K289" s="66"/>
      <c r="L289" s="321" t="s">
        <v>290</v>
      </c>
      <c r="M289" s="324" t="s">
        <v>290</v>
      </c>
      <c r="N289" s="317" t="s">
        <v>290</v>
      </c>
      <c r="O289" s="66"/>
      <c r="P289" s="327" t="s">
        <v>290</v>
      </c>
      <c r="Q289" s="328" t="s">
        <v>290</v>
      </c>
      <c r="R289" s="66"/>
      <c r="S289" s="333" t="s">
        <v>290</v>
      </c>
      <c r="T289" s="334" t="s">
        <v>290</v>
      </c>
      <c r="U289" s="66"/>
      <c r="V289" s="339" t="s">
        <v>290</v>
      </c>
      <c r="W289" s="340" t="s">
        <v>290</v>
      </c>
      <c r="X289" s="66"/>
      <c r="Y289" s="350" t="s">
        <v>290</v>
      </c>
      <c r="Z289" s="66"/>
      <c r="AA289" s="327" t="s">
        <v>290</v>
      </c>
      <c r="AB289" s="328" t="s">
        <v>290</v>
      </c>
      <c r="AC289" s="66"/>
      <c r="AD289" s="333" t="s">
        <v>290</v>
      </c>
      <c r="AE289" s="334" t="s">
        <v>290</v>
      </c>
      <c r="AF289" s="66"/>
      <c r="AG289" s="339" t="s">
        <v>290</v>
      </c>
      <c r="AH289" s="340" t="s">
        <v>290</v>
      </c>
      <c r="AI289" s="66"/>
      <c r="AJ289" s="350" t="s">
        <v>290</v>
      </c>
      <c r="AK289" s="66"/>
      <c r="AL289" s="327" t="s">
        <v>290</v>
      </c>
      <c r="AM289" s="328" t="s">
        <v>290</v>
      </c>
      <c r="AN289" s="66"/>
      <c r="AO289" s="333" t="s">
        <v>290</v>
      </c>
      <c r="AP289" s="334" t="s">
        <v>290</v>
      </c>
      <c r="AQ289" s="66"/>
      <c r="AR289" s="339" t="s">
        <v>290</v>
      </c>
      <c r="AS289" s="340" t="s">
        <v>290</v>
      </c>
      <c r="AT289" s="66"/>
      <c r="AU289" s="350" t="s">
        <v>290</v>
      </c>
      <c r="AV289" s="66"/>
      <c r="AW289" s="327" t="s">
        <v>290</v>
      </c>
      <c r="AX289" s="328" t="s">
        <v>290</v>
      </c>
      <c r="AY289" s="66"/>
      <c r="AZ289" s="333" t="s">
        <v>290</v>
      </c>
      <c r="BA289" s="334" t="s">
        <v>290</v>
      </c>
      <c r="BB289" s="66"/>
      <c r="BC289" s="339" t="s">
        <v>290</v>
      </c>
      <c r="BD289" s="340" t="s">
        <v>290</v>
      </c>
      <c r="BE289" s="66"/>
      <c r="BF289" s="350" t="s">
        <v>290</v>
      </c>
      <c r="BG289" s="66"/>
      <c r="BH289" s="384"/>
      <c r="BI289" s="66"/>
    </row>
    <row r="290" spans="1:61" x14ac:dyDescent="0.25">
      <c r="A290" s="384"/>
      <c r="B290" s="66"/>
      <c r="C290" s="378" t="s">
        <v>290</v>
      </c>
      <c r="D290" s="316" t="s">
        <v>290</v>
      </c>
      <c r="E290" s="356" t="s">
        <v>290</v>
      </c>
      <c r="F290" s="356" t="s">
        <v>290</v>
      </c>
      <c r="G290" s="317" t="s">
        <v>290</v>
      </c>
      <c r="H290" s="136"/>
      <c r="I290" s="321" t="s">
        <v>290</v>
      </c>
      <c r="J290" s="66"/>
      <c r="K290" s="66"/>
      <c r="L290" s="321" t="s">
        <v>290</v>
      </c>
      <c r="M290" s="324" t="s">
        <v>290</v>
      </c>
      <c r="N290" s="317" t="s">
        <v>290</v>
      </c>
      <c r="O290" s="66"/>
      <c r="P290" s="327" t="s">
        <v>290</v>
      </c>
      <c r="Q290" s="328" t="s">
        <v>290</v>
      </c>
      <c r="R290" s="66"/>
      <c r="S290" s="333" t="s">
        <v>290</v>
      </c>
      <c r="T290" s="334" t="s">
        <v>290</v>
      </c>
      <c r="U290" s="66"/>
      <c r="V290" s="339" t="s">
        <v>290</v>
      </c>
      <c r="W290" s="340" t="s">
        <v>290</v>
      </c>
      <c r="X290" s="66"/>
      <c r="Y290" s="350" t="s">
        <v>290</v>
      </c>
      <c r="Z290" s="66"/>
      <c r="AA290" s="327" t="s">
        <v>290</v>
      </c>
      <c r="AB290" s="328" t="s">
        <v>290</v>
      </c>
      <c r="AC290" s="66"/>
      <c r="AD290" s="333" t="s">
        <v>290</v>
      </c>
      <c r="AE290" s="334" t="s">
        <v>290</v>
      </c>
      <c r="AF290" s="66"/>
      <c r="AG290" s="339" t="s">
        <v>290</v>
      </c>
      <c r="AH290" s="340" t="s">
        <v>290</v>
      </c>
      <c r="AI290" s="66"/>
      <c r="AJ290" s="350" t="s">
        <v>290</v>
      </c>
      <c r="AK290" s="66"/>
      <c r="AL290" s="327" t="s">
        <v>290</v>
      </c>
      <c r="AM290" s="328" t="s">
        <v>290</v>
      </c>
      <c r="AN290" s="66"/>
      <c r="AO290" s="333" t="s">
        <v>290</v>
      </c>
      <c r="AP290" s="334" t="s">
        <v>290</v>
      </c>
      <c r="AQ290" s="66"/>
      <c r="AR290" s="339" t="s">
        <v>290</v>
      </c>
      <c r="AS290" s="340" t="s">
        <v>290</v>
      </c>
      <c r="AT290" s="66"/>
      <c r="AU290" s="350" t="s">
        <v>290</v>
      </c>
      <c r="AV290" s="66"/>
      <c r="AW290" s="327" t="s">
        <v>290</v>
      </c>
      <c r="AX290" s="328" t="s">
        <v>290</v>
      </c>
      <c r="AY290" s="66"/>
      <c r="AZ290" s="333" t="s">
        <v>290</v>
      </c>
      <c r="BA290" s="334" t="s">
        <v>290</v>
      </c>
      <c r="BB290" s="66"/>
      <c r="BC290" s="339" t="s">
        <v>290</v>
      </c>
      <c r="BD290" s="340" t="s">
        <v>290</v>
      </c>
      <c r="BE290" s="66"/>
      <c r="BF290" s="350" t="s">
        <v>290</v>
      </c>
      <c r="BG290" s="66"/>
      <c r="BH290" s="384"/>
      <c r="BI290" s="66"/>
    </row>
    <row r="291" spans="1:61" x14ac:dyDescent="0.25">
      <c r="A291" s="384"/>
      <c r="B291" s="66"/>
      <c r="C291" s="378" t="s">
        <v>290</v>
      </c>
      <c r="D291" s="316" t="s">
        <v>290</v>
      </c>
      <c r="E291" s="356" t="s">
        <v>290</v>
      </c>
      <c r="F291" s="356" t="s">
        <v>290</v>
      </c>
      <c r="G291" s="317" t="s">
        <v>290</v>
      </c>
      <c r="H291" s="136"/>
      <c r="I291" s="321" t="s">
        <v>290</v>
      </c>
      <c r="J291" s="66"/>
      <c r="K291" s="66"/>
      <c r="L291" s="321" t="s">
        <v>290</v>
      </c>
      <c r="M291" s="324" t="s">
        <v>290</v>
      </c>
      <c r="N291" s="317" t="s">
        <v>290</v>
      </c>
      <c r="O291" s="66"/>
      <c r="P291" s="327" t="s">
        <v>290</v>
      </c>
      <c r="Q291" s="328" t="s">
        <v>290</v>
      </c>
      <c r="R291" s="66"/>
      <c r="S291" s="333" t="s">
        <v>290</v>
      </c>
      <c r="T291" s="334" t="s">
        <v>290</v>
      </c>
      <c r="U291" s="66"/>
      <c r="V291" s="339" t="s">
        <v>290</v>
      </c>
      <c r="W291" s="340" t="s">
        <v>290</v>
      </c>
      <c r="X291" s="66"/>
      <c r="Y291" s="350" t="s">
        <v>290</v>
      </c>
      <c r="Z291" s="66"/>
      <c r="AA291" s="327" t="s">
        <v>290</v>
      </c>
      <c r="AB291" s="328" t="s">
        <v>290</v>
      </c>
      <c r="AC291" s="66"/>
      <c r="AD291" s="333" t="s">
        <v>290</v>
      </c>
      <c r="AE291" s="334" t="s">
        <v>290</v>
      </c>
      <c r="AF291" s="66"/>
      <c r="AG291" s="339" t="s">
        <v>290</v>
      </c>
      <c r="AH291" s="340" t="s">
        <v>290</v>
      </c>
      <c r="AI291" s="66"/>
      <c r="AJ291" s="350" t="s">
        <v>290</v>
      </c>
      <c r="AK291" s="66"/>
      <c r="AL291" s="327" t="s">
        <v>290</v>
      </c>
      <c r="AM291" s="328" t="s">
        <v>290</v>
      </c>
      <c r="AN291" s="66"/>
      <c r="AO291" s="333" t="s">
        <v>290</v>
      </c>
      <c r="AP291" s="334" t="s">
        <v>290</v>
      </c>
      <c r="AQ291" s="66"/>
      <c r="AR291" s="339" t="s">
        <v>290</v>
      </c>
      <c r="AS291" s="340" t="s">
        <v>290</v>
      </c>
      <c r="AT291" s="66"/>
      <c r="AU291" s="350" t="s">
        <v>290</v>
      </c>
      <c r="AV291" s="66"/>
      <c r="AW291" s="327" t="s">
        <v>290</v>
      </c>
      <c r="AX291" s="328" t="s">
        <v>290</v>
      </c>
      <c r="AY291" s="66"/>
      <c r="AZ291" s="333" t="s">
        <v>290</v>
      </c>
      <c r="BA291" s="334" t="s">
        <v>290</v>
      </c>
      <c r="BB291" s="66"/>
      <c r="BC291" s="339" t="s">
        <v>290</v>
      </c>
      <c r="BD291" s="340" t="s">
        <v>290</v>
      </c>
      <c r="BE291" s="66"/>
      <c r="BF291" s="350" t="s">
        <v>290</v>
      </c>
      <c r="BG291" s="66"/>
      <c r="BH291" s="384"/>
      <c r="BI291" s="66"/>
    </row>
    <row r="292" spans="1:61" x14ac:dyDescent="0.25">
      <c r="A292" s="384"/>
      <c r="B292" s="66"/>
      <c r="C292" s="378" t="s">
        <v>290</v>
      </c>
      <c r="D292" s="316" t="s">
        <v>290</v>
      </c>
      <c r="E292" s="356" t="s">
        <v>290</v>
      </c>
      <c r="F292" s="356" t="s">
        <v>290</v>
      </c>
      <c r="G292" s="317" t="s">
        <v>290</v>
      </c>
      <c r="H292" s="136"/>
      <c r="I292" s="321" t="s">
        <v>290</v>
      </c>
      <c r="J292" s="66"/>
      <c r="K292" s="66"/>
      <c r="L292" s="321" t="s">
        <v>290</v>
      </c>
      <c r="M292" s="324" t="s">
        <v>290</v>
      </c>
      <c r="N292" s="317" t="s">
        <v>290</v>
      </c>
      <c r="O292" s="66"/>
      <c r="P292" s="327" t="s">
        <v>290</v>
      </c>
      <c r="Q292" s="328" t="s">
        <v>290</v>
      </c>
      <c r="R292" s="66"/>
      <c r="S292" s="333" t="s">
        <v>290</v>
      </c>
      <c r="T292" s="334" t="s">
        <v>290</v>
      </c>
      <c r="U292" s="66"/>
      <c r="V292" s="339" t="s">
        <v>290</v>
      </c>
      <c r="W292" s="340" t="s">
        <v>290</v>
      </c>
      <c r="X292" s="66"/>
      <c r="Y292" s="350" t="s">
        <v>290</v>
      </c>
      <c r="Z292" s="66"/>
      <c r="AA292" s="327" t="s">
        <v>290</v>
      </c>
      <c r="AB292" s="328" t="s">
        <v>290</v>
      </c>
      <c r="AC292" s="66"/>
      <c r="AD292" s="333" t="s">
        <v>290</v>
      </c>
      <c r="AE292" s="334" t="s">
        <v>290</v>
      </c>
      <c r="AF292" s="66"/>
      <c r="AG292" s="339" t="s">
        <v>290</v>
      </c>
      <c r="AH292" s="340" t="s">
        <v>290</v>
      </c>
      <c r="AI292" s="66"/>
      <c r="AJ292" s="350" t="s">
        <v>290</v>
      </c>
      <c r="AK292" s="66"/>
      <c r="AL292" s="327" t="s">
        <v>290</v>
      </c>
      <c r="AM292" s="328" t="s">
        <v>290</v>
      </c>
      <c r="AN292" s="66"/>
      <c r="AO292" s="333" t="s">
        <v>290</v>
      </c>
      <c r="AP292" s="334" t="s">
        <v>290</v>
      </c>
      <c r="AQ292" s="66"/>
      <c r="AR292" s="339" t="s">
        <v>290</v>
      </c>
      <c r="AS292" s="340" t="s">
        <v>290</v>
      </c>
      <c r="AT292" s="66"/>
      <c r="AU292" s="350" t="s">
        <v>290</v>
      </c>
      <c r="AV292" s="66"/>
      <c r="AW292" s="327" t="s">
        <v>290</v>
      </c>
      <c r="AX292" s="328" t="s">
        <v>290</v>
      </c>
      <c r="AY292" s="66"/>
      <c r="AZ292" s="333" t="s">
        <v>290</v>
      </c>
      <c r="BA292" s="334" t="s">
        <v>290</v>
      </c>
      <c r="BB292" s="66"/>
      <c r="BC292" s="339" t="s">
        <v>290</v>
      </c>
      <c r="BD292" s="340" t="s">
        <v>290</v>
      </c>
      <c r="BE292" s="66"/>
      <c r="BF292" s="350" t="s">
        <v>290</v>
      </c>
      <c r="BG292" s="66"/>
      <c r="BH292" s="384"/>
      <c r="BI292" s="66"/>
    </row>
    <row r="293" spans="1:61" x14ac:dyDescent="0.25">
      <c r="A293" s="384"/>
      <c r="B293" s="66"/>
      <c r="C293" s="378" t="s">
        <v>290</v>
      </c>
      <c r="D293" s="316" t="s">
        <v>290</v>
      </c>
      <c r="E293" s="356" t="s">
        <v>290</v>
      </c>
      <c r="F293" s="356" t="s">
        <v>290</v>
      </c>
      <c r="G293" s="317" t="s">
        <v>290</v>
      </c>
      <c r="H293" s="136"/>
      <c r="I293" s="321" t="s">
        <v>290</v>
      </c>
      <c r="J293" s="66"/>
      <c r="K293" s="66"/>
      <c r="L293" s="321" t="s">
        <v>290</v>
      </c>
      <c r="M293" s="324" t="s">
        <v>290</v>
      </c>
      <c r="N293" s="317" t="s">
        <v>290</v>
      </c>
      <c r="O293" s="66"/>
      <c r="P293" s="327" t="s">
        <v>290</v>
      </c>
      <c r="Q293" s="328" t="s">
        <v>290</v>
      </c>
      <c r="R293" s="66"/>
      <c r="S293" s="333" t="s">
        <v>290</v>
      </c>
      <c r="T293" s="334" t="s">
        <v>290</v>
      </c>
      <c r="U293" s="66"/>
      <c r="V293" s="339" t="s">
        <v>290</v>
      </c>
      <c r="W293" s="340" t="s">
        <v>290</v>
      </c>
      <c r="X293" s="66"/>
      <c r="Y293" s="350" t="s">
        <v>290</v>
      </c>
      <c r="Z293" s="66"/>
      <c r="AA293" s="327" t="s">
        <v>290</v>
      </c>
      <c r="AB293" s="328" t="s">
        <v>290</v>
      </c>
      <c r="AC293" s="66"/>
      <c r="AD293" s="333" t="s">
        <v>290</v>
      </c>
      <c r="AE293" s="334" t="s">
        <v>290</v>
      </c>
      <c r="AF293" s="66"/>
      <c r="AG293" s="339" t="s">
        <v>290</v>
      </c>
      <c r="AH293" s="340" t="s">
        <v>290</v>
      </c>
      <c r="AI293" s="66"/>
      <c r="AJ293" s="350" t="s">
        <v>290</v>
      </c>
      <c r="AK293" s="66"/>
      <c r="AL293" s="327" t="s">
        <v>290</v>
      </c>
      <c r="AM293" s="328" t="s">
        <v>290</v>
      </c>
      <c r="AN293" s="66"/>
      <c r="AO293" s="333" t="s">
        <v>290</v>
      </c>
      <c r="AP293" s="334" t="s">
        <v>290</v>
      </c>
      <c r="AQ293" s="66"/>
      <c r="AR293" s="339" t="s">
        <v>290</v>
      </c>
      <c r="AS293" s="340" t="s">
        <v>290</v>
      </c>
      <c r="AT293" s="66"/>
      <c r="AU293" s="350" t="s">
        <v>290</v>
      </c>
      <c r="AV293" s="66"/>
      <c r="AW293" s="327" t="s">
        <v>290</v>
      </c>
      <c r="AX293" s="328" t="s">
        <v>290</v>
      </c>
      <c r="AY293" s="66"/>
      <c r="AZ293" s="333" t="s">
        <v>290</v>
      </c>
      <c r="BA293" s="334" t="s">
        <v>290</v>
      </c>
      <c r="BB293" s="66"/>
      <c r="BC293" s="339" t="s">
        <v>290</v>
      </c>
      <c r="BD293" s="340" t="s">
        <v>290</v>
      </c>
      <c r="BE293" s="66"/>
      <c r="BF293" s="350" t="s">
        <v>290</v>
      </c>
      <c r="BG293" s="66"/>
      <c r="BH293" s="384"/>
      <c r="BI293" s="66"/>
    </row>
    <row r="294" spans="1:61" x14ac:dyDescent="0.25">
      <c r="A294" s="384"/>
      <c r="B294" s="66"/>
      <c r="C294" s="378" t="s">
        <v>290</v>
      </c>
      <c r="D294" s="316" t="s">
        <v>290</v>
      </c>
      <c r="E294" s="356" t="s">
        <v>290</v>
      </c>
      <c r="F294" s="356" t="s">
        <v>290</v>
      </c>
      <c r="G294" s="317" t="s">
        <v>290</v>
      </c>
      <c r="H294" s="136"/>
      <c r="I294" s="321" t="s">
        <v>290</v>
      </c>
      <c r="J294" s="66"/>
      <c r="K294" s="66"/>
      <c r="L294" s="321" t="s">
        <v>290</v>
      </c>
      <c r="M294" s="324" t="s">
        <v>290</v>
      </c>
      <c r="N294" s="317" t="s">
        <v>290</v>
      </c>
      <c r="O294" s="66"/>
      <c r="P294" s="327" t="s">
        <v>290</v>
      </c>
      <c r="Q294" s="328" t="s">
        <v>290</v>
      </c>
      <c r="R294" s="66"/>
      <c r="S294" s="333" t="s">
        <v>290</v>
      </c>
      <c r="T294" s="334" t="s">
        <v>290</v>
      </c>
      <c r="U294" s="66"/>
      <c r="V294" s="339" t="s">
        <v>290</v>
      </c>
      <c r="W294" s="340" t="s">
        <v>290</v>
      </c>
      <c r="X294" s="66"/>
      <c r="Y294" s="350" t="s">
        <v>290</v>
      </c>
      <c r="Z294" s="66"/>
      <c r="AA294" s="327" t="s">
        <v>290</v>
      </c>
      <c r="AB294" s="328" t="s">
        <v>290</v>
      </c>
      <c r="AC294" s="66"/>
      <c r="AD294" s="333" t="s">
        <v>290</v>
      </c>
      <c r="AE294" s="334" t="s">
        <v>290</v>
      </c>
      <c r="AF294" s="66"/>
      <c r="AG294" s="339" t="s">
        <v>290</v>
      </c>
      <c r="AH294" s="340" t="s">
        <v>290</v>
      </c>
      <c r="AI294" s="66"/>
      <c r="AJ294" s="350" t="s">
        <v>290</v>
      </c>
      <c r="AK294" s="66"/>
      <c r="AL294" s="327" t="s">
        <v>290</v>
      </c>
      <c r="AM294" s="328" t="s">
        <v>290</v>
      </c>
      <c r="AN294" s="66"/>
      <c r="AO294" s="333" t="s">
        <v>290</v>
      </c>
      <c r="AP294" s="334" t="s">
        <v>290</v>
      </c>
      <c r="AQ294" s="66"/>
      <c r="AR294" s="339" t="s">
        <v>290</v>
      </c>
      <c r="AS294" s="340" t="s">
        <v>290</v>
      </c>
      <c r="AT294" s="66"/>
      <c r="AU294" s="350" t="s">
        <v>290</v>
      </c>
      <c r="AV294" s="66"/>
      <c r="AW294" s="327" t="s">
        <v>290</v>
      </c>
      <c r="AX294" s="328" t="s">
        <v>290</v>
      </c>
      <c r="AY294" s="66"/>
      <c r="AZ294" s="333" t="s">
        <v>290</v>
      </c>
      <c r="BA294" s="334" t="s">
        <v>290</v>
      </c>
      <c r="BB294" s="66"/>
      <c r="BC294" s="339" t="s">
        <v>290</v>
      </c>
      <c r="BD294" s="340" t="s">
        <v>290</v>
      </c>
      <c r="BE294" s="66"/>
      <c r="BF294" s="350" t="s">
        <v>290</v>
      </c>
      <c r="BG294" s="66"/>
      <c r="BH294" s="384"/>
      <c r="BI294" s="66"/>
    </row>
    <row r="295" spans="1:61" x14ac:dyDescent="0.25">
      <c r="A295" s="384"/>
      <c r="B295" s="66"/>
      <c r="C295" s="378" t="s">
        <v>290</v>
      </c>
      <c r="D295" s="316" t="s">
        <v>290</v>
      </c>
      <c r="E295" s="356" t="s">
        <v>290</v>
      </c>
      <c r="F295" s="356" t="s">
        <v>290</v>
      </c>
      <c r="G295" s="317" t="s">
        <v>290</v>
      </c>
      <c r="H295" s="136"/>
      <c r="I295" s="321" t="s">
        <v>290</v>
      </c>
      <c r="J295" s="66"/>
      <c r="K295" s="66"/>
      <c r="L295" s="321" t="s">
        <v>290</v>
      </c>
      <c r="M295" s="324" t="s">
        <v>290</v>
      </c>
      <c r="N295" s="317" t="s">
        <v>290</v>
      </c>
      <c r="O295" s="66"/>
      <c r="P295" s="327" t="s">
        <v>290</v>
      </c>
      <c r="Q295" s="328" t="s">
        <v>290</v>
      </c>
      <c r="R295" s="66"/>
      <c r="S295" s="333" t="s">
        <v>290</v>
      </c>
      <c r="T295" s="334" t="s">
        <v>290</v>
      </c>
      <c r="U295" s="66"/>
      <c r="V295" s="339" t="s">
        <v>290</v>
      </c>
      <c r="W295" s="340" t="s">
        <v>290</v>
      </c>
      <c r="X295" s="66"/>
      <c r="Y295" s="350" t="s">
        <v>290</v>
      </c>
      <c r="Z295" s="66"/>
      <c r="AA295" s="327" t="s">
        <v>290</v>
      </c>
      <c r="AB295" s="328" t="s">
        <v>290</v>
      </c>
      <c r="AC295" s="66"/>
      <c r="AD295" s="333" t="s">
        <v>290</v>
      </c>
      <c r="AE295" s="334" t="s">
        <v>290</v>
      </c>
      <c r="AF295" s="66"/>
      <c r="AG295" s="339" t="s">
        <v>290</v>
      </c>
      <c r="AH295" s="340" t="s">
        <v>290</v>
      </c>
      <c r="AI295" s="66"/>
      <c r="AJ295" s="350" t="s">
        <v>290</v>
      </c>
      <c r="AK295" s="66"/>
      <c r="AL295" s="327" t="s">
        <v>290</v>
      </c>
      <c r="AM295" s="328" t="s">
        <v>290</v>
      </c>
      <c r="AN295" s="66"/>
      <c r="AO295" s="333" t="s">
        <v>290</v>
      </c>
      <c r="AP295" s="334" t="s">
        <v>290</v>
      </c>
      <c r="AQ295" s="66"/>
      <c r="AR295" s="339" t="s">
        <v>290</v>
      </c>
      <c r="AS295" s="340" t="s">
        <v>290</v>
      </c>
      <c r="AT295" s="66"/>
      <c r="AU295" s="350" t="s">
        <v>290</v>
      </c>
      <c r="AV295" s="66"/>
      <c r="AW295" s="327" t="s">
        <v>290</v>
      </c>
      <c r="AX295" s="328" t="s">
        <v>290</v>
      </c>
      <c r="AY295" s="66"/>
      <c r="AZ295" s="333" t="s">
        <v>290</v>
      </c>
      <c r="BA295" s="334" t="s">
        <v>290</v>
      </c>
      <c r="BB295" s="66"/>
      <c r="BC295" s="339" t="s">
        <v>290</v>
      </c>
      <c r="BD295" s="340" t="s">
        <v>290</v>
      </c>
      <c r="BE295" s="66"/>
      <c r="BF295" s="350" t="s">
        <v>290</v>
      </c>
      <c r="BG295" s="66"/>
      <c r="BH295" s="384"/>
      <c r="BI295" s="66"/>
    </row>
    <row r="296" spans="1:61" x14ac:dyDescent="0.25">
      <c r="A296" s="384"/>
      <c r="B296" s="66"/>
      <c r="C296" s="378" t="s">
        <v>290</v>
      </c>
      <c r="D296" s="316" t="s">
        <v>290</v>
      </c>
      <c r="E296" s="356" t="s">
        <v>290</v>
      </c>
      <c r="F296" s="356" t="s">
        <v>290</v>
      </c>
      <c r="G296" s="317" t="s">
        <v>290</v>
      </c>
      <c r="H296" s="136"/>
      <c r="I296" s="321" t="s">
        <v>290</v>
      </c>
      <c r="J296" s="66"/>
      <c r="K296" s="66"/>
      <c r="L296" s="321" t="s">
        <v>290</v>
      </c>
      <c r="M296" s="324" t="s">
        <v>290</v>
      </c>
      <c r="N296" s="317" t="s">
        <v>290</v>
      </c>
      <c r="O296" s="66"/>
      <c r="P296" s="327" t="s">
        <v>290</v>
      </c>
      <c r="Q296" s="328" t="s">
        <v>290</v>
      </c>
      <c r="R296" s="66"/>
      <c r="S296" s="333" t="s">
        <v>290</v>
      </c>
      <c r="T296" s="334" t="s">
        <v>290</v>
      </c>
      <c r="U296" s="66"/>
      <c r="V296" s="339" t="s">
        <v>290</v>
      </c>
      <c r="W296" s="340" t="s">
        <v>290</v>
      </c>
      <c r="X296" s="66"/>
      <c r="Y296" s="350" t="s">
        <v>290</v>
      </c>
      <c r="Z296" s="66"/>
      <c r="AA296" s="327" t="s">
        <v>290</v>
      </c>
      <c r="AB296" s="328" t="s">
        <v>290</v>
      </c>
      <c r="AC296" s="66"/>
      <c r="AD296" s="333" t="s">
        <v>290</v>
      </c>
      <c r="AE296" s="334" t="s">
        <v>290</v>
      </c>
      <c r="AF296" s="66"/>
      <c r="AG296" s="339" t="s">
        <v>290</v>
      </c>
      <c r="AH296" s="340" t="s">
        <v>290</v>
      </c>
      <c r="AI296" s="66"/>
      <c r="AJ296" s="350" t="s">
        <v>290</v>
      </c>
      <c r="AK296" s="66"/>
      <c r="AL296" s="327" t="s">
        <v>290</v>
      </c>
      <c r="AM296" s="328" t="s">
        <v>290</v>
      </c>
      <c r="AN296" s="66"/>
      <c r="AO296" s="333" t="s">
        <v>290</v>
      </c>
      <c r="AP296" s="334" t="s">
        <v>290</v>
      </c>
      <c r="AQ296" s="66"/>
      <c r="AR296" s="339" t="s">
        <v>290</v>
      </c>
      <c r="AS296" s="340" t="s">
        <v>290</v>
      </c>
      <c r="AT296" s="66"/>
      <c r="AU296" s="350" t="s">
        <v>290</v>
      </c>
      <c r="AV296" s="66"/>
      <c r="AW296" s="327" t="s">
        <v>290</v>
      </c>
      <c r="AX296" s="328" t="s">
        <v>290</v>
      </c>
      <c r="AY296" s="66"/>
      <c r="AZ296" s="333" t="s">
        <v>290</v>
      </c>
      <c r="BA296" s="334" t="s">
        <v>290</v>
      </c>
      <c r="BB296" s="66"/>
      <c r="BC296" s="339" t="s">
        <v>290</v>
      </c>
      <c r="BD296" s="340" t="s">
        <v>290</v>
      </c>
      <c r="BE296" s="66"/>
      <c r="BF296" s="350" t="s">
        <v>290</v>
      </c>
      <c r="BG296" s="66"/>
      <c r="BH296" s="384"/>
      <c r="BI296" s="66"/>
    </row>
    <row r="297" spans="1:61" x14ac:dyDescent="0.25">
      <c r="A297" s="384"/>
      <c r="B297" s="66"/>
      <c r="C297" s="378" t="s">
        <v>290</v>
      </c>
      <c r="D297" s="316" t="s">
        <v>290</v>
      </c>
      <c r="E297" s="356" t="s">
        <v>290</v>
      </c>
      <c r="F297" s="356" t="s">
        <v>290</v>
      </c>
      <c r="G297" s="317" t="s">
        <v>290</v>
      </c>
      <c r="H297" s="136"/>
      <c r="I297" s="321" t="s">
        <v>290</v>
      </c>
      <c r="J297" s="66"/>
      <c r="K297" s="66"/>
      <c r="L297" s="321" t="s">
        <v>290</v>
      </c>
      <c r="M297" s="324" t="s">
        <v>290</v>
      </c>
      <c r="N297" s="317" t="s">
        <v>290</v>
      </c>
      <c r="O297" s="66"/>
      <c r="P297" s="327" t="s">
        <v>290</v>
      </c>
      <c r="Q297" s="328" t="s">
        <v>290</v>
      </c>
      <c r="R297" s="66"/>
      <c r="S297" s="333" t="s">
        <v>290</v>
      </c>
      <c r="T297" s="334" t="s">
        <v>290</v>
      </c>
      <c r="U297" s="66"/>
      <c r="V297" s="339" t="s">
        <v>290</v>
      </c>
      <c r="W297" s="340" t="s">
        <v>290</v>
      </c>
      <c r="X297" s="66"/>
      <c r="Y297" s="350" t="s">
        <v>290</v>
      </c>
      <c r="Z297" s="66"/>
      <c r="AA297" s="327" t="s">
        <v>290</v>
      </c>
      <c r="AB297" s="328" t="s">
        <v>290</v>
      </c>
      <c r="AC297" s="66"/>
      <c r="AD297" s="333" t="s">
        <v>290</v>
      </c>
      <c r="AE297" s="334" t="s">
        <v>290</v>
      </c>
      <c r="AF297" s="66"/>
      <c r="AG297" s="339" t="s">
        <v>290</v>
      </c>
      <c r="AH297" s="340" t="s">
        <v>290</v>
      </c>
      <c r="AI297" s="66"/>
      <c r="AJ297" s="350" t="s">
        <v>290</v>
      </c>
      <c r="AK297" s="66"/>
      <c r="AL297" s="327" t="s">
        <v>290</v>
      </c>
      <c r="AM297" s="328" t="s">
        <v>290</v>
      </c>
      <c r="AN297" s="66"/>
      <c r="AO297" s="333" t="s">
        <v>290</v>
      </c>
      <c r="AP297" s="334" t="s">
        <v>290</v>
      </c>
      <c r="AQ297" s="66"/>
      <c r="AR297" s="339" t="s">
        <v>290</v>
      </c>
      <c r="AS297" s="340" t="s">
        <v>290</v>
      </c>
      <c r="AT297" s="66"/>
      <c r="AU297" s="350" t="s">
        <v>290</v>
      </c>
      <c r="AV297" s="66"/>
      <c r="AW297" s="327" t="s">
        <v>290</v>
      </c>
      <c r="AX297" s="328" t="s">
        <v>290</v>
      </c>
      <c r="AY297" s="66"/>
      <c r="AZ297" s="333" t="s">
        <v>290</v>
      </c>
      <c r="BA297" s="334" t="s">
        <v>290</v>
      </c>
      <c r="BB297" s="66"/>
      <c r="BC297" s="339" t="s">
        <v>290</v>
      </c>
      <c r="BD297" s="340" t="s">
        <v>290</v>
      </c>
      <c r="BE297" s="66"/>
      <c r="BF297" s="350" t="s">
        <v>290</v>
      </c>
      <c r="BG297" s="66"/>
      <c r="BH297" s="384"/>
      <c r="BI297" s="66"/>
    </row>
    <row r="298" spans="1:61" x14ac:dyDescent="0.25">
      <c r="A298" s="384"/>
      <c r="B298" s="66"/>
      <c r="C298" s="378" t="s">
        <v>290</v>
      </c>
      <c r="D298" s="316" t="s">
        <v>290</v>
      </c>
      <c r="E298" s="356" t="s">
        <v>290</v>
      </c>
      <c r="F298" s="356" t="s">
        <v>290</v>
      </c>
      <c r="G298" s="317" t="s">
        <v>290</v>
      </c>
      <c r="H298" s="136"/>
      <c r="I298" s="321" t="s">
        <v>290</v>
      </c>
      <c r="J298" s="66"/>
      <c r="K298" s="66"/>
      <c r="L298" s="321" t="s">
        <v>290</v>
      </c>
      <c r="M298" s="324" t="s">
        <v>290</v>
      </c>
      <c r="N298" s="317" t="s">
        <v>290</v>
      </c>
      <c r="O298" s="66"/>
      <c r="P298" s="327" t="s">
        <v>290</v>
      </c>
      <c r="Q298" s="328" t="s">
        <v>290</v>
      </c>
      <c r="R298" s="66"/>
      <c r="S298" s="333" t="s">
        <v>290</v>
      </c>
      <c r="T298" s="334" t="s">
        <v>290</v>
      </c>
      <c r="U298" s="66"/>
      <c r="V298" s="339" t="s">
        <v>290</v>
      </c>
      <c r="W298" s="340" t="s">
        <v>290</v>
      </c>
      <c r="X298" s="66"/>
      <c r="Y298" s="350" t="s">
        <v>290</v>
      </c>
      <c r="Z298" s="66"/>
      <c r="AA298" s="327" t="s">
        <v>290</v>
      </c>
      <c r="AB298" s="328" t="s">
        <v>290</v>
      </c>
      <c r="AC298" s="66"/>
      <c r="AD298" s="333" t="s">
        <v>290</v>
      </c>
      <c r="AE298" s="334" t="s">
        <v>290</v>
      </c>
      <c r="AF298" s="66"/>
      <c r="AG298" s="339" t="s">
        <v>290</v>
      </c>
      <c r="AH298" s="340" t="s">
        <v>290</v>
      </c>
      <c r="AI298" s="66"/>
      <c r="AJ298" s="350" t="s">
        <v>290</v>
      </c>
      <c r="AK298" s="66"/>
      <c r="AL298" s="327" t="s">
        <v>290</v>
      </c>
      <c r="AM298" s="328" t="s">
        <v>290</v>
      </c>
      <c r="AN298" s="66"/>
      <c r="AO298" s="333" t="s">
        <v>290</v>
      </c>
      <c r="AP298" s="334" t="s">
        <v>290</v>
      </c>
      <c r="AQ298" s="66"/>
      <c r="AR298" s="339" t="s">
        <v>290</v>
      </c>
      <c r="AS298" s="340" t="s">
        <v>290</v>
      </c>
      <c r="AT298" s="66"/>
      <c r="AU298" s="350" t="s">
        <v>290</v>
      </c>
      <c r="AV298" s="66"/>
      <c r="AW298" s="327" t="s">
        <v>290</v>
      </c>
      <c r="AX298" s="328" t="s">
        <v>290</v>
      </c>
      <c r="AY298" s="66"/>
      <c r="AZ298" s="333" t="s">
        <v>290</v>
      </c>
      <c r="BA298" s="334" t="s">
        <v>290</v>
      </c>
      <c r="BB298" s="66"/>
      <c r="BC298" s="339" t="s">
        <v>290</v>
      </c>
      <c r="BD298" s="340" t="s">
        <v>290</v>
      </c>
      <c r="BE298" s="66"/>
      <c r="BF298" s="350" t="s">
        <v>290</v>
      </c>
      <c r="BG298" s="66"/>
      <c r="BH298" s="384"/>
      <c r="BI298" s="66"/>
    </row>
    <row r="299" spans="1:61" x14ac:dyDescent="0.25">
      <c r="A299" s="384"/>
      <c r="B299" s="66"/>
      <c r="C299" s="378" t="s">
        <v>290</v>
      </c>
      <c r="D299" s="316" t="s">
        <v>290</v>
      </c>
      <c r="E299" s="356" t="s">
        <v>290</v>
      </c>
      <c r="F299" s="356" t="s">
        <v>290</v>
      </c>
      <c r="G299" s="317" t="s">
        <v>290</v>
      </c>
      <c r="H299" s="136"/>
      <c r="I299" s="321" t="s">
        <v>290</v>
      </c>
      <c r="J299" s="66"/>
      <c r="K299" s="66"/>
      <c r="L299" s="321" t="s">
        <v>290</v>
      </c>
      <c r="M299" s="324" t="s">
        <v>290</v>
      </c>
      <c r="N299" s="317" t="s">
        <v>290</v>
      </c>
      <c r="O299" s="66"/>
      <c r="P299" s="327" t="s">
        <v>290</v>
      </c>
      <c r="Q299" s="328" t="s">
        <v>290</v>
      </c>
      <c r="R299" s="66"/>
      <c r="S299" s="333" t="s">
        <v>290</v>
      </c>
      <c r="T299" s="334" t="s">
        <v>290</v>
      </c>
      <c r="U299" s="66"/>
      <c r="V299" s="339" t="s">
        <v>290</v>
      </c>
      <c r="W299" s="340" t="s">
        <v>290</v>
      </c>
      <c r="X299" s="66"/>
      <c r="Y299" s="350" t="s">
        <v>290</v>
      </c>
      <c r="Z299" s="66"/>
      <c r="AA299" s="327" t="s">
        <v>290</v>
      </c>
      <c r="AB299" s="328" t="s">
        <v>290</v>
      </c>
      <c r="AC299" s="66"/>
      <c r="AD299" s="333" t="s">
        <v>290</v>
      </c>
      <c r="AE299" s="334" t="s">
        <v>290</v>
      </c>
      <c r="AF299" s="66"/>
      <c r="AG299" s="339" t="s">
        <v>290</v>
      </c>
      <c r="AH299" s="340" t="s">
        <v>290</v>
      </c>
      <c r="AI299" s="66"/>
      <c r="AJ299" s="350" t="s">
        <v>290</v>
      </c>
      <c r="AK299" s="66"/>
      <c r="AL299" s="327" t="s">
        <v>290</v>
      </c>
      <c r="AM299" s="328" t="s">
        <v>290</v>
      </c>
      <c r="AN299" s="66"/>
      <c r="AO299" s="333" t="s">
        <v>290</v>
      </c>
      <c r="AP299" s="334" t="s">
        <v>290</v>
      </c>
      <c r="AQ299" s="66"/>
      <c r="AR299" s="339" t="s">
        <v>290</v>
      </c>
      <c r="AS299" s="340" t="s">
        <v>290</v>
      </c>
      <c r="AT299" s="66"/>
      <c r="AU299" s="350" t="s">
        <v>290</v>
      </c>
      <c r="AV299" s="66"/>
      <c r="AW299" s="327" t="s">
        <v>290</v>
      </c>
      <c r="AX299" s="328" t="s">
        <v>290</v>
      </c>
      <c r="AY299" s="66"/>
      <c r="AZ299" s="333" t="s">
        <v>290</v>
      </c>
      <c r="BA299" s="334" t="s">
        <v>290</v>
      </c>
      <c r="BB299" s="66"/>
      <c r="BC299" s="339" t="s">
        <v>290</v>
      </c>
      <c r="BD299" s="340" t="s">
        <v>290</v>
      </c>
      <c r="BE299" s="66"/>
      <c r="BF299" s="350" t="s">
        <v>290</v>
      </c>
      <c r="BG299" s="66"/>
      <c r="BH299" s="384"/>
      <c r="BI299" s="66"/>
    </row>
    <row r="300" spans="1:61" x14ac:dyDescent="0.25">
      <c r="A300" s="384"/>
      <c r="B300" s="66"/>
      <c r="C300" s="378" t="s">
        <v>290</v>
      </c>
      <c r="D300" s="316" t="s">
        <v>290</v>
      </c>
      <c r="E300" s="356" t="s">
        <v>290</v>
      </c>
      <c r="F300" s="356" t="s">
        <v>290</v>
      </c>
      <c r="G300" s="317" t="s">
        <v>290</v>
      </c>
      <c r="H300" s="136"/>
      <c r="I300" s="321" t="s">
        <v>290</v>
      </c>
      <c r="J300" s="66"/>
      <c r="K300" s="66"/>
      <c r="L300" s="321" t="s">
        <v>290</v>
      </c>
      <c r="M300" s="324" t="s">
        <v>290</v>
      </c>
      <c r="N300" s="317" t="s">
        <v>290</v>
      </c>
      <c r="O300" s="66"/>
      <c r="P300" s="327" t="s">
        <v>290</v>
      </c>
      <c r="Q300" s="328" t="s">
        <v>290</v>
      </c>
      <c r="R300" s="66"/>
      <c r="S300" s="333" t="s">
        <v>290</v>
      </c>
      <c r="T300" s="334" t="s">
        <v>290</v>
      </c>
      <c r="U300" s="66"/>
      <c r="V300" s="339" t="s">
        <v>290</v>
      </c>
      <c r="W300" s="340" t="s">
        <v>290</v>
      </c>
      <c r="X300" s="66"/>
      <c r="Y300" s="350" t="s">
        <v>290</v>
      </c>
      <c r="Z300" s="66"/>
      <c r="AA300" s="327" t="s">
        <v>290</v>
      </c>
      <c r="AB300" s="328" t="s">
        <v>290</v>
      </c>
      <c r="AC300" s="66"/>
      <c r="AD300" s="333" t="s">
        <v>290</v>
      </c>
      <c r="AE300" s="334" t="s">
        <v>290</v>
      </c>
      <c r="AF300" s="66"/>
      <c r="AG300" s="339" t="s">
        <v>290</v>
      </c>
      <c r="AH300" s="340" t="s">
        <v>290</v>
      </c>
      <c r="AI300" s="66"/>
      <c r="AJ300" s="350" t="s">
        <v>290</v>
      </c>
      <c r="AK300" s="66"/>
      <c r="AL300" s="327" t="s">
        <v>290</v>
      </c>
      <c r="AM300" s="328" t="s">
        <v>290</v>
      </c>
      <c r="AN300" s="66"/>
      <c r="AO300" s="333" t="s">
        <v>290</v>
      </c>
      <c r="AP300" s="334" t="s">
        <v>290</v>
      </c>
      <c r="AQ300" s="66"/>
      <c r="AR300" s="339" t="s">
        <v>290</v>
      </c>
      <c r="AS300" s="340" t="s">
        <v>290</v>
      </c>
      <c r="AT300" s="66"/>
      <c r="AU300" s="350" t="s">
        <v>290</v>
      </c>
      <c r="AV300" s="66"/>
      <c r="AW300" s="327" t="s">
        <v>290</v>
      </c>
      <c r="AX300" s="328" t="s">
        <v>290</v>
      </c>
      <c r="AY300" s="66"/>
      <c r="AZ300" s="333" t="s">
        <v>290</v>
      </c>
      <c r="BA300" s="334" t="s">
        <v>290</v>
      </c>
      <c r="BB300" s="66"/>
      <c r="BC300" s="339" t="s">
        <v>290</v>
      </c>
      <c r="BD300" s="340" t="s">
        <v>290</v>
      </c>
      <c r="BE300" s="66"/>
      <c r="BF300" s="350" t="s">
        <v>290</v>
      </c>
      <c r="BG300" s="66"/>
      <c r="BH300" s="384"/>
      <c r="BI300" s="66"/>
    </row>
    <row r="301" spans="1:61" x14ac:dyDescent="0.25">
      <c r="A301" s="384"/>
      <c r="B301" s="66"/>
      <c r="C301" s="378"/>
      <c r="D301" s="316"/>
      <c r="E301" s="356"/>
      <c r="F301" s="356"/>
      <c r="G301" s="317"/>
      <c r="H301" s="136"/>
      <c r="I301" s="321"/>
      <c r="J301" s="66"/>
      <c r="K301" s="66"/>
      <c r="L301" s="321"/>
      <c r="M301" s="324"/>
      <c r="N301" s="317"/>
      <c r="O301" s="66"/>
      <c r="P301" s="327"/>
      <c r="Q301" s="328"/>
      <c r="R301" s="66"/>
      <c r="S301" s="333"/>
      <c r="T301" s="334"/>
      <c r="U301" s="66"/>
      <c r="V301" s="339"/>
      <c r="W301" s="340"/>
      <c r="X301" s="66"/>
      <c r="Y301" s="350"/>
      <c r="Z301" s="66"/>
      <c r="AA301" s="327"/>
      <c r="AB301" s="328"/>
      <c r="AC301" s="66"/>
      <c r="AD301" s="333"/>
      <c r="AE301" s="334"/>
      <c r="AF301" s="66"/>
      <c r="AG301" s="339"/>
      <c r="AH301" s="340"/>
      <c r="AI301" s="66"/>
      <c r="AJ301" s="350"/>
      <c r="AK301" s="66"/>
      <c r="AL301" s="327"/>
      <c r="AM301" s="328"/>
      <c r="AN301" s="66"/>
      <c r="AO301" s="333"/>
      <c r="AP301" s="334"/>
      <c r="AQ301" s="66"/>
      <c r="AR301" s="339"/>
      <c r="AS301" s="340"/>
      <c r="AT301" s="66"/>
      <c r="AU301" s="350"/>
      <c r="AV301" s="66"/>
      <c r="AW301" s="327"/>
      <c r="AX301" s="328"/>
      <c r="AY301" s="66"/>
      <c r="AZ301" s="333"/>
      <c r="BA301" s="334"/>
      <c r="BB301" s="66"/>
      <c r="BC301" s="339"/>
      <c r="BD301" s="340"/>
      <c r="BE301" s="66"/>
      <c r="BF301" s="350"/>
      <c r="BG301" s="66"/>
      <c r="BH301" s="384"/>
      <c r="BI301" s="66"/>
    </row>
    <row r="302" spans="1:61" x14ac:dyDescent="0.25">
      <c r="A302" s="384"/>
      <c r="B302" s="66"/>
      <c r="C302" s="378"/>
      <c r="D302" s="316"/>
      <c r="E302" s="356"/>
      <c r="F302" s="356"/>
      <c r="G302" s="317"/>
      <c r="H302" s="136"/>
      <c r="I302" s="321"/>
      <c r="J302" s="66"/>
      <c r="K302" s="66"/>
      <c r="L302" s="321"/>
      <c r="M302" s="324"/>
      <c r="N302" s="317"/>
      <c r="O302" s="66"/>
      <c r="P302" s="327"/>
      <c r="Q302" s="328"/>
      <c r="R302" s="66"/>
      <c r="S302" s="333"/>
      <c r="T302" s="334"/>
      <c r="U302" s="66"/>
      <c r="V302" s="339"/>
      <c r="W302" s="340"/>
      <c r="X302" s="66"/>
      <c r="Y302" s="350"/>
      <c r="Z302" s="66"/>
      <c r="AA302" s="327"/>
      <c r="AB302" s="328"/>
      <c r="AC302" s="66"/>
      <c r="AD302" s="333"/>
      <c r="AE302" s="334"/>
      <c r="AF302" s="66"/>
      <c r="AG302" s="339"/>
      <c r="AH302" s="340"/>
      <c r="AI302" s="66"/>
      <c r="AJ302" s="350"/>
      <c r="AK302" s="66"/>
      <c r="AL302" s="327"/>
      <c r="AM302" s="328"/>
      <c r="AN302" s="66"/>
      <c r="AO302" s="333"/>
      <c r="AP302" s="334"/>
      <c r="AQ302" s="66"/>
      <c r="AR302" s="339"/>
      <c r="AS302" s="340"/>
      <c r="AT302" s="66"/>
      <c r="AU302" s="350"/>
      <c r="AV302" s="66"/>
      <c r="AW302" s="327"/>
      <c r="AX302" s="328"/>
      <c r="AY302" s="66"/>
      <c r="AZ302" s="333"/>
      <c r="BA302" s="334"/>
      <c r="BB302" s="66"/>
      <c r="BC302" s="339"/>
      <c r="BD302" s="340"/>
      <c r="BE302" s="66"/>
      <c r="BF302" s="350"/>
      <c r="BG302" s="66"/>
      <c r="BH302" s="384"/>
      <c r="BI302" s="66"/>
    </row>
    <row r="303" spans="1:61" ht="12.6" thickBot="1" x14ac:dyDescent="0.3">
      <c r="A303" s="384"/>
      <c r="B303" s="66"/>
      <c r="C303" s="379"/>
      <c r="D303" s="318"/>
      <c r="E303" s="357"/>
      <c r="F303" s="357"/>
      <c r="G303" s="319"/>
      <c r="H303" s="136"/>
      <c r="I303" s="322"/>
      <c r="J303" s="66"/>
      <c r="K303" s="66"/>
      <c r="L303" s="322"/>
      <c r="M303" s="322"/>
      <c r="N303" s="319" t="s">
        <v>290</v>
      </c>
      <c r="O303" s="66"/>
      <c r="P303" s="329"/>
      <c r="Q303" s="330"/>
      <c r="R303" s="66"/>
      <c r="S303" s="335"/>
      <c r="T303" s="336"/>
      <c r="U303" s="66"/>
      <c r="V303" s="341"/>
      <c r="W303" s="342"/>
      <c r="X303" s="66"/>
      <c r="Y303" s="351"/>
      <c r="Z303" s="66"/>
      <c r="AA303" s="329"/>
      <c r="AB303" s="330"/>
      <c r="AC303" s="66"/>
      <c r="AD303" s="335"/>
      <c r="AE303" s="336"/>
      <c r="AF303" s="66"/>
      <c r="AG303" s="341"/>
      <c r="AH303" s="342"/>
      <c r="AI303" s="66"/>
      <c r="AJ303" s="351"/>
      <c r="AK303" s="66"/>
      <c r="AL303" s="329"/>
      <c r="AM303" s="330"/>
      <c r="AN303" s="66"/>
      <c r="AO303" s="335"/>
      <c r="AP303" s="336"/>
      <c r="AQ303" s="66"/>
      <c r="AR303" s="341"/>
      <c r="AS303" s="342"/>
      <c r="AT303" s="66"/>
      <c r="AU303" s="351"/>
      <c r="AV303" s="66"/>
      <c r="AW303" s="329"/>
      <c r="AX303" s="330"/>
      <c r="AY303" s="66"/>
      <c r="AZ303" s="335"/>
      <c r="BA303" s="336"/>
      <c r="BB303" s="66"/>
      <c r="BC303" s="341"/>
      <c r="BD303" s="342"/>
      <c r="BE303" s="66"/>
      <c r="BF303" s="351"/>
      <c r="BG303" s="66"/>
      <c r="BH303" s="384"/>
      <c r="BI303" s="66"/>
    </row>
    <row r="304" spans="1:61" ht="5.0999999999999996" customHeight="1" x14ac:dyDescent="0.25">
      <c r="A304" s="384"/>
      <c r="B304" s="384"/>
      <c r="C304" s="387"/>
      <c r="D304" s="384"/>
      <c r="E304" s="388"/>
      <c r="F304" s="388"/>
      <c r="G304" s="389"/>
      <c r="H304" s="390"/>
      <c r="I304" s="391"/>
      <c r="J304" s="384"/>
      <c r="K304" s="384"/>
      <c r="L304" s="391"/>
      <c r="M304" s="391"/>
      <c r="N304" s="389"/>
      <c r="O304" s="384"/>
      <c r="P304" s="384"/>
      <c r="Q304" s="392"/>
      <c r="R304" s="384"/>
      <c r="S304" s="384"/>
      <c r="T304" s="392"/>
      <c r="U304" s="384"/>
      <c r="V304" s="384"/>
      <c r="W304" s="392"/>
      <c r="X304" s="384"/>
      <c r="Y304" s="393"/>
      <c r="Z304" s="384"/>
      <c r="AA304" s="384"/>
      <c r="AB304" s="392"/>
      <c r="AC304" s="384"/>
      <c r="AD304" s="384"/>
      <c r="AE304" s="392"/>
      <c r="AF304" s="384"/>
      <c r="AG304" s="384"/>
      <c r="AH304" s="392"/>
      <c r="AI304" s="384"/>
      <c r="AJ304" s="393"/>
      <c r="AK304" s="384"/>
      <c r="AL304" s="384"/>
      <c r="AM304" s="392"/>
      <c r="AN304" s="384"/>
      <c r="AO304" s="384"/>
      <c r="AP304" s="392"/>
      <c r="AQ304" s="384"/>
      <c r="AR304" s="384"/>
      <c r="AS304" s="392"/>
      <c r="AT304" s="384"/>
      <c r="AU304" s="393"/>
      <c r="AV304" s="384"/>
      <c r="AW304" s="384"/>
      <c r="AX304" s="392"/>
      <c r="AY304" s="384"/>
      <c r="AZ304" s="384"/>
      <c r="BA304" s="392"/>
      <c r="BB304" s="384"/>
      <c r="BC304" s="384"/>
      <c r="BD304" s="392"/>
      <c r="BE304" s="384"/>
      <c r="BF304" s="393"/>
      <c r="BG304" s="384"/>
      <c r="BH304" s="384"/>
      <c r="BI304" s="66"/>
    </row>
  </sheetData>
  <conditionalFormatting sqref="A1:A3 C2:D3 E6:F7 L1:AJ4 G1:J7 H13 BG1:XFD12 A4:D12 G11:J12 L11:AJ12 G8:H10 G14:AJ1048576 A14:D1048576 BG14:XFD1048576 E14:F304 AK14:BF301 L6:AJ7 M5:AJ5 M8:AJ10">
    <cfRule type="cellIs" dxfId="78" priority="22" operator="equal">
      <formula>0</formula>
    </cfRule>
  </conditionalFormatting>
  <conditionalFormatting sqref="E1:F5 E8:F12 E305:F1048576">
    <cfRule type="cellIs" dxfId="77" priority="21" operator="equal">
      <formula>0</formula>
    </cfRule>
  </conditionalFormatting>
  <conditionalFormatting sqref="E13:F13">
    <cfRule type="cellIs" dxfId="76" priority="18" operator="equal">
      <formula>0</formula>
    </cfRule>
  </conditionalFormatting>
  <conditionalFormatting sqref="A13:D13 L13:AJ13 G13 I13:J13 BG13:XFD13">
    <cfRule type="cellIs" dxfId="75" priority="19" operator="equal">
      <formula>0</formula>
    </cfRule>
  </conditionalFormatting>
  <conditionalFormatting sqref="K1:K7 K11:K12">
    <cfRule type="cellIs" dxfId="74" priority="17" operator="equal">
      <formula>0</formula>
    </cfRule>
  </conditionalFormatting>
  <conditionalFormatting sqref="K13">
    <cfRule type="cellIs" dxfId="73" priority="16" operator="equal">
      <formula>0</formula>
    </cfRule>
  </conditionalFormatting>
  <conditionalFormatting sqref="AK302:AU1048576 AK1:AU7 AK11:AU12 AK8:AT8 AT9 AT10:AU10 AK9:AS10">
    <cfRule type="cellIs" dxfId="72" priority="15" operator="equal">
      <formula>0</formula>
    </cfRule>
  </conditionalFormatting>
  <conditionalFormatting sqref="AK13:AU13">
    <cfRule type="cellIs" dxfId="71" priority="14" operator="equal">
      <formula>0</formula>
    </cfRule>
  </conditionalFormatting>
  <conditionalFormatting sqref="AU8">
    <cfRule type="cellIs" dxfId="70" priority="13" operator="equal">
      <formula>0</formula>
    </cfRule>
  </conditionalFormatting>
  <conditionalFormatting sqref="AU9">
    <cfRule type="cellIs" dxfId="69" priority="12" operator="equal">
      <formula>0</formula>
    </cfRule>
  </conditionalFormatting>
  <conditionalFormatting sqref="AV302:BF1048576 AV1:BF7 AV11:BF12 AV8:BE8 BE9 BE10:BF10 AV9:BD10">
    <cfRule type="cellIs" dxfId="68" priority="11" operator="equal">
      <formula>0</formula>
    </cfRule>
  </conditionalFormatting>
  <conditionalFormatting sqref="AV13:BF13">
    <cfRule type="cellIs" dxfId="67" priority="10" operator="equal">
      <formula>0</formula>
    </cfRule>
  </conditionalFormatting>
  <conditionalFormatting sqref="BF8">
    <cfRule type="cellIs" dxfId="66" priority="9" operator="equal">
      <formula>0</formula>
    </cfRule>
  </conditionalFormatting>
  <conditionalFormatting sqref="BF9">
    <cfRule type="cellIs" dxfId="65" priority="8" operator="equal">
      <formula>0</formula>
    </cfRule>
  </conditionalFormatting>
  <conditionalFormatting sqref="L8:L10 I8:J10">
    <cfRule type="cellIs" dxfId="64" priority="7" operator="equal">
      <formula>0</formula>
    </cfRule>
  </conditionalFormatting>
  <conditionalFormatting sqref="K8:K10">
    <cfRule type="cellIs" dxfId="63" priority="6" operator="equal">
      <formula>0</formula>
    </cfRule>
  </conditionalFormatting>
  <conditionalFormatting sqref="L5">
    <cfRule type="cellIs" dxfId="62" priority="3" operator="equal">
      <formula>0</formula>
    </cfRule>
  </conditionalFormatting>
  <conditionalFormatting sqref="B2">
    <cfRule type="cellIs" dxfId="61" priority="2" operator="equal">
      <formula>0</formula>
    </cfRule>
  </conditionalFormatting>
  <conditionalFormatting sqref="B1:D1">
    <cfRule type="cellIs" dxfId="60" priority="1" operator="equal">
      <formula>0</formula>
    </cfRule>
  </conditionalFormatting>
  <hyperlinks>
    <hyperlink ref="B1:D1" location="оглавление!A1" tooltip="в оглавление" display="оглавление"/>
  </hyperlinks>
  <printOptions horizontalCentered="1"/>
  <pageMargins left="0.11811023622047245" right="0.11811023622047245" top="0.94488188976377963" bottom="0.55118110236220474" header="0.31496062992125984" footer="0.31496062992125984"/>
  <pageSetup paperSize="9" scale="64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A1:Z42"/>
  <sheetViews>
    <sheetView workbookViewId="0">
      <pane ySplit="6" topLeftCell="A7" activePane="bottomLeft" state="frozen"/>
      <selection pane="bottomLeft" activeCell="B5" sqref="B5"/>
    </sheetView>
  </sheetViews>
  <sheetFormatPr defaultColWidth="9.109375" defaultRowHeight="13.8" x14ac:dyDescent="0.3"/>
  <cols>
    <col min="1" max="3" width="2.6640625" style="16" customWidth="1"/>
    <col min="4" max="4" width="9.44140625" style="16" bestFit="1" customWidth="1"/>
    <col min="5" max="5" width="18" style="32" customWidth="1"/>
    <col min="6" max="6" width="14.44140625" style="18" customWidth="1"/>
    <col min="7" max="7" width="20" style="32" customWidth="1"/>
    <col min="8" max="8" width="21.88671875" style="16" bestFit="1" customWidth="1"/>
    <col min="9" max="9" width="11.88671875" style="16" bestFit="1" customWidth="1"/>
    <col min="10" max="10" width="13.5546875" style="16" bestFit="1" customWidth="1"/>
    <col min="11" max="11" width="21.5546875" style="30" customWidth="1"/>
    <col min="12" max="13" width="2.6640625" style="31" customWidth="1"/>
    <col min="14" max="14" width="11.88671875" style="16" bestFit="1" customWidth="1"/>
    <col min="15" max="15" width="10.5546875" style="16" bestFit="1" customWidth="1"/>
    <col min="16" max="16" width="11.6640625" style="16" bestFit="1" customWidth="1"/>
    <col min="17" max="17" width="3" style="31" bestFit="1" customWidth="1"/>
    <col min="18" max="18" width="18.44140625" style="32" bestFit="1" customWidth="1"/>
    <col min="19" max="19" width="1.6640625" style="31" customWidth="1"/>
    <col min="20" max="20" width="9.109375" style="31"/>
    <col min="21" max="21" width="1.6640625" style="31" customWidth="1"/>
    <col min="22" max="22" width="12.6640625" style="31" bestFit="1" customWidth="1"/>
    <col min="23" max="23" width="1.6640625" style="31" customWidth="1"/>
    <col min="24" max="24" width="9.109375" style="31"/>
    <col min="25" max="16384" width="9.109375" style="16"/>
  </cols>
  <sheetData>
    <row r="1" spans="1:26" x14ac:dyDescent="0.3">
      <c r="A1" s="19"/>
      <c r="B1" s="542" t="s">
        <v>286</v>
      </c>
      <c r="C1" s="543"/>
      <c r="D1" s="543"/>
      <c r="E1" s="26"/>
      <c r="F1" s="20" t="str">
        <f>оглавление!F18</f>
        <v>Регламент процесса сбора ДЗ</v>
      </c>
      <c r="G1" s="26"/>
      <c r="H1" s="19"/>
      <c r="I1" s="19"/>
      <c r="J1" s="19"/>
      <c r="K1" s="24"/>
      <c r="L1" s="25"/>
      <c r="M1" s="25"/>
      <c r="N1" s="19"/>
      <c r="O1" s="19"/>
      <c r="P1" s="19"/>
      <c r="Q1" s="25"/>
      <c r="R1" s="26"/>
      <c r="S1" s="25"/>
      <c r="T1" s="25"/>
      <c r="U1" s="25"/>
      <c r="V1" s="25"/>
      <c r="W1" s="25"/>
      <c r="X1" s="25"/>
      <c r="Y1" s="19"/>
      <c r="Z1" s="19"/>
    </row>
    <row r="2" spans="1:26" s="18" customFormat="1" x14ac:dyDescent="0.3">
      <c r="A2" s="20"/>
      <c r="B2" s="20"/>
      <c r="C2" s="20" t="s">
        <v>230</v>
      </c>
      <c r="D2" s="20"/>
      <c r="E2" s="26"/>
      <c r="F2" s="20"/>
      <c r="G2" s="26"/>
      <c r="H2" s="20"/>
      <c r="I2" s="20"/>
      <c r="J2" s="20"/>
      <c r="K2" s="27"/>
      <c r="L2" s="26"/>
      <c r="M2" s="26"/>
      <c r="N2" s="20"/>
      <c r="O2" s="20"/>
      <c r="P2" s="20"/>
      <c r="Q2" s="26"/>
      <c r="R2" s="26"/>
      <c r="S2" s="26"/>
      <c r="T2" s="26"/>
      <c r="U2" s="26"/>
      <c r="V2" s="26"/>
      <c r="W2" s="26"/>
      <c r="X2" s="26"/>
      <c r="Y2" s="20"/>
      <c r="Z2" s="20"/>
    </row>
    <row r="3" spans="1:26" s="23" customFormat="1" x14ac:dyDescent="0.3">
      <c r="A3" s="22"/>
      <c r="B3" s="67" t="str">
        <f>оглавление!$D$2</f>
        <v>Управление жилой недвижимостью, ЖКХ</v>
      </c>
      <c r="C3" s="22"/>
      <c r="D3" s="22"/>
      <c r="E3" s="26"/>
      <c r="F3" s="20"/>
      <c r="G3" s="26"/>
      <c r="H3" s="22"/>
      <c r="I3" s="22"/>
      <c r="J3" s="22"/>
      <c r="K3" s="28"/>
      <c r="L3" s="29"/>
      <c r="M3" s="29"/>
      <c r="N3" s="22"/>
      <c r="O3" s="22"/>
      <c r="P3" s="22"/>
      <c r="Q3" s="29"/>
      <c r="R3" s="26"/>
      <c r="S3" s="29"/>
      <c r="T3" s="29"/>
      <c r="U3" s="29"/>
      <c r="V3" s="29"/>
      <c r="W3" s="29"/>
      <c r="X3" s="29"/>
      <c r="Y3" s="22"/>
      <c r="Z3" s="22"/>
    </row>
    <row r="4" spans="1:26" s="23" customFormat="1" ht="27.6" x14ac:dyDescent="0.3">
      <c r="A4" s="22"/>
      <c r="B4" s="22"/>
      <c r="C4" s="22"/>
      <c r="D4" s="33" t="s">
        <v>40</v>
      </c>
      <c r="E4" s="33" t="s">
        <v>112</v>
      </c>
      <c r="F4" s="33" t="s">
        <v>77</v>
      </c>
      <c r="G4" s="33" t="s">
        <v>43</v>
      </c>
      <c r="H4" s="33" t="s">
        <v>38</v>
      </c>
      <c r="I4" s="33" t="s">
        <v>79</v>
      </c>
      <c r="J4" s="33" t="s">
        <v>111</v>
      </c>
      <c r="K4" s="33" t="s">
        <v>47</v>
      </c>
      <c r="L4" s="29"/>
      <c r="M4" s="29"/>
      <c r="N4" s="78" t="s">
        <v>38</v>
      </c>
      <c r="O4" s="81" t="s">
        <v>118</v>
      </c>
      <c r="P4" s="84" t="s">
        <v>38</v>
      </c>
      <c r="Q4" s="29"/>
      <c r="R4" s="26"/>
      <c r="S4" s="29"/>
      <c r="T4" s="29"/>
      <c r="U4" s="29"/>
      <c r="V4" s="29"/>
      <c r="W4" s="29"/>
      <c r="X4" s="29"/>
      <c r="Y4" s="22"/>
      <c r="Z4" s="22"/>
    </row>
    <row r="5" spans="1:26" s="23" customFormat="1" ht="27.6" x14ac:dyDescent="0.3">
      <c r="A5" s="22"/>
      <c r="B5" s="22"/>
      <c r="C5" s="22"/>
      <c r="D5" s="34" t="s">
        <v>41</v>
      </c>
      <c r="E5" s="34" t="s">
        <v>113</v>
      </c>
      <c r="F5" s="34" t="s">
        <v>45</v>
      </c>
      <c r="G5" s="34" t="s">
        <v>44</v>
      </c>
      <c r="H5" s="34" t="s">
        <v>46</v>
      </c>
      <c r="I5" s="34" t="s">
        <v>80</v>
      </c>
      <c r="J5" s="34" t="s">
        <v>81</v>
      </c>
      <c r="K5" s="34"/>
      <c r="L5" s="29"/>
      <c r="M5" s="29"/>
      <c r="N5" s="79" t="s">
        <v>116</v>
      </c>
      <c r="O5" s="82" t="s">
        <v>119</v>
      </c>
      <c r="P5" s="85" t="s">
        <v>120</v>
      </c>
      <c r="Q5" s="29"/>
      <c r="R5" s="26"/>
      <c r="S5" s="29"/>
      <c r="T5" s="29"/>
      <c r="U5" s="29"/>
      <c r="V5" s="29"/>
      <c r="W5" s="29"/>
      <c r="X5" s="29"/>
      <c r="Y5" s="22"/>
      <c r="Z5" s="22"/>
    </row>
    <row r="6" spans="1:26" s="23" customFormat="1" ht="27.6" x14ac:dyDescent="0.3">
      <c r="A6" s="22"/>
      <c r="B6" s="22"/>
      <c r="C6" s="22"/>
      <c r="D6" s="35" t="s">
        <v>42</v>
      </c>
      <c r="E6" s="35" t="s">
        <v>76</v>
      </c>
      <c r="F6" s="35"/>
      <c r="G6" s="35"/>
      <c r="H6" s="35"/>
      <c r="I6" s="35"/>
      <c r="J6" s="35" t="s">
        <v>82</v>
      </c>
      <c r="K6" s="35"/>
      <c r="L6" s="29"/>
      <c r="M6" s="29"/>
      <c r="N6" s="80" t="s">
        <v>117</v>
      </c>
      <c r="O6" s="83" t="s">
        <v>122</v>
      </c>
      <c r="P6" s="86" t="s">
        <v>121</v>
      </c>
      <c r="Q6" s="29"/>
      <c r="R6" s="26"/>
      <c r="S6" s="29"/>
      <c r="T6" s="29"/>
      <c r="U6" s="29"/>
      <c r="V6" s="29"/>
      <c r="W6" s="29"/>
      <c r="X6" s="29"/>
      <c r="Y6" s="22"/>
      <c r="Z6" s="22"/>
    </row>
    <row r="7" spans="1:26" s="23" customFormat="1" x14ac:dyDescent="0.3">
      <c r="A7" s="22"/>
      <c r="B7" s="22"/>
      <c r="C7" s="22"/>
      <c r="D7" s="28"/>
      <c r="E7" s="27"/>
      <c r="F7" s="27"/>
      <c r="G7" s="27"/>
      <c r="H7" s="28"/>
      <c r="I7" s="28"/>
      <c r="J7" s="28"/>
      <c r="K7" s="28"/>
      <c r="L7" s="29"/>
      <c r="M7" s="29"/>
      <c r="N7" s="28"/>
      <c r="O7" s="28"/>
      <c r="P7" s="28"/>
      <c r="Q7" s="29"/>
      <c r="R7" s="26"/>
      <c r="S7" s="29"/>
      <c r="T7" s="29"/>
      <c r="U7" s="29"/>
      <c r="V7" s="29"/>
      <c r="W7" s="29"/>
      <c r="X7" s="29"/>
      <c r="Y7" s="22"/>
      <c r="Z7" s="22"/>
    </row>
    <row r="8" spans="1:26" s="23" customFormat="1" ht="41.4" x14ac:dyDescent="0.3">
      <c r="A8" s="22"/>
      <c r="B8" s="22"/>
      <c r="C8" s="22"/>
      <c r="D8" s="74" t="str">
        <f>"1-16"</f>
        <v>1-16</v>
      </c>
      <c r="E8" s="37" t="s">
        <v>110</v>
      </c>
      <c r="F8" s="37" t="s">
        <v>73</v>
      </c>
      <c r="G8" s="37"/>
      <c r="H8" s="37"/>
      <c r="I8" s="39">
        <v>1</v>
      </c>
      <c r="J8" s="37">
        <v>15</v>
      </c>
      <c r="K8" s="36"/>
      <c r="L8" s="29"/>
      <c r="M8" s="29"/>
      <c r="N8" s="37"/>
      <c r="O8" s="37"/>
      <c r="P8" s="37"/>
      <c r="Q8" s="29"/>
      <c r="R8" s="26"/>
      <c r="S8" s="29"/>
      <c r="T8" s="29"/>
      <c r="U8" s="29"/>
      <c r="V8" s="29"/>
      <c r="W8" s="29"/>
      <c r="X8" s="29"/>
      <c r="Y8" s="22"/>
      <c r="Z8" s="22"/>
    </row>
    <row r="9" spans="1:26" s="23" customFormat="1" ht="55.2" x14ac:dyDescent="0.3">
      <c r="A9" s="22"/>
      <c r="B9" s="22"/>
      <c r="C9" s="22">
        <v>1</v>
      </c>
      <c r="D9" s="75" t="s">
        <v>107</v>
      </c>
      <c r="E9" s="37" t="str">
        <f>"от "&amp;регламент!$D$9&amp;" до "&amp;регламент!$D$10</f>
        <v>от 16 до 32</v>
      </c>
      <c r="F9" s="37" t="s">
        <v>74</v>
      </c>
      <c r="G9" s="37" t="s">
        <v>109</v>
      </c>
      <c r="H9" s="37" t="s">
        <v>56</v>
      </c>
      <c r="I9" s="39">
        <v>1</v>
      </c>
      <c r="J9" s="37">
        <v>15</v>
      </c>
      <c r="K9" s="36" t="s">
        <v>49</v>
      </c>
      <c r="L9" s="29"/>
      <c r="M9" s="29"/>
      <c r="N9" s="37">
        <v>2</v>
      </c>
      <c r="O9" s="37">
        <v>1</v>
      </c>
      <c r="P9" s="37">
        <f>N9+O9+1</f>
        <v>4</v>
      </c>
      <c r="Q9" s="29"/>
      <c r="R9" s="26"/>
      <c r="S9" s="29"/>
      <c r="T9" s="29"/>
      <c r="U9" s="29"/>
      <c r="V9" s="29"/>
      <c r="W9" s="29"/>
      <c r="X9" s="29"/>
      <c r="Y9" s="22"/>
      <c r="Z9" s="22"/>
    </row>
    <row r="10" spans="1:26" s="23" customFormat="1" ht="96.6" x14ac:dyDescent="0.3">
      <c r="A10" s="22"/>
      <c r="B10" s="22"/>
      <c r="C10" s="22">
        <f>C9+1</f>
        <v>2</v>
      </c>
      <c r="D10" s="76">
        <v>32</v>
      </c>
      <c r="E10" s="37" t="str">
        <f>"от "&amp;регламент!$D$10&amp;" до "&amp;регламент!$D$11</f>
        <v>от 32 до 45</v>
      </c>
      <c r="F10" s="37" t="s">
        <v>75</v>
      </c>
      <c r="G10" s="37" t="s">
        <v>145</v>
      </c>
      <c r="H10" s="37" t="s">
        <v>48</v>
      </c>
      <c r="I10" s="39">
        <v>1</v>
      </c>
      <c r="J10" s="37">
        <v>15</v>
      </c>
      <c r="K10" s="36" t="s">
        <v>50</v>
      </c>
      <c r="L10" s="29"/>
      <c r="M10" s="29"/>
      <c r="N10" s="37">
        <f>N20+N21</f>
        <v>2</v>
      </c>
      <c r="O10" s="37">
        <f t="shared" ref="O10:P10" si="0">O20+O21</f>
        <v>4</v>
      </c>
      <c r="P10" s="37">
        <f t="shared" si="0"/>
        <v>6</v>
      </c>
      <c r="Q10" s="29"/>
      <c r="R10" s="26"/>
      <c r="S10" s="29"/>
      <c r="T10" s="29"/>
      <c r="U10" s="29"/>
      <c r="V10" s="29"/>
      <c r="W10" s="29"/>
      <c r="X10" s="29"/>
      <c r="Y10" s="22"/>
      <c r="Z10" s="22"/>
    </row>
    <row r="11" spans="1:26" s="23" customFormat="1" ht="96.6" x14ac:dyDescent="0.3">
      <c r="A11" s="22"/>
      <c r="B11" s="22"/>
      <c r="C11" s="22">
        <f t="shared" ref="C11:C17" si="1">C10+1</f>
        <v>3</v>
      </c>
      <c r="D11" s="76">
        <v>45</v>
      </c>
      <c r="E11" s="37" t="str">
        <f>"от "&amp;регламент!$D$11&amp;" до "&amp;регламент!$D$12</f>
        <v>от 45 до 53</v>
      </c>
      <c r="F11" s="37" t="s">
        <v>78</v>
      </c>
      <c r="G11" s="37" t="s">
        <v>83</v>
      </c>
      <c r="H11" s="37" t="s">
        <v>55</v>
      </c>
      <c r="I11" s="39">
        <v>0.95</v>
      </c>
      <c r="J11" s="37">
        <v>30</v>
      </c>
      <c r="K11" s="36" t="s">
        <v>84</v>
      </c>
      <c r="L11" s="29"/>
      <c r="M11" s="29"/>
      <c r="N11" s="37">
        <f>N23+N24</f>
        <v>4</v>
      </c>
      <c r="O11" s="37">
        <f t="shared" ref="O11:P11" si="2">O23+O24</f>
        <v>6</v>
      </c>
      <c r="P11" s="37">
        <f t="shared" si="2"/>
        <v>8</v>
      </c>
      <c r="Q11" s="29"/>
      <c r="R11" s="26"/>
      <c r="S11" s="29"/>
      <c r="T11" s="29"/>
      <c r="U11" s="29"/>
      <c r="V11" s="29"/>
      <c r="W11" s="29"/>
      <c r="X11" s="29"/>
      <c r="Y11" s="22"/>
      <c r="Z11" s="22"/>
    </row>
    <row r="12" spans="1:26" s="23" customFormat="1" ht="82.8" x14ac:dyDescent="0.3">
      <c r="A12" s="22"/>
      <c r="B12" s="22"/>
      <c r="C12" s="22">
        <f t="shared" si="1"/>
        <v>4</v>
      </c>
      <c r="D12" s="76">
        <v>53</v>
      </c>
      <c r="E12" s="37" t="str">
        <f>"от "&amp;регламент!$D$12&amp;" до "&amp;регламент!$D$13</f>
        <v>от 53 до 63</v>
      </c>
      <c r="F12" s="37" t="s">
        <v>86</v>
      </c>
      <c r="G12" s="37" t="s">
        <v>83</v>
      </c>
      <c r="H12" s="37" t="s">
        <v>51</v>
      </c>
      <c r="I12" s="39">
        <v>0.9</v>
      </c>
      <c r="J12" s="37">
        <v>20</v>
      </c>
      <c r="K12" s="36" t="s">
        <v>52</v>
      </c>
      <c r="L12" s="29"/>
      <c r="M12" s="29"/>
      <c r="N12" s="37">
        <f>N26+N27</f>
        <v>2</v>
      </c>
      <c r="O12" s="37">
        <f t="shared" ref="O12:P12" si="3">O26+O27</f>
        <v>4</v>
      </c>
      <c r="P12" s="37">
        <f t="shared" si="3"/>
        <v>6</v>
      </c>
      <c r="Q12" s="29"/>
      <c r="R12" s="26"/>
      <c r="S12" s="29"/>
      <c r="T12" s="29"/>
      <c r="U12" s="29"/>
      <c r="V12" s="29"/>
      <c r="W12" s="29"/>
      <c r="X12" s="29"/>
      <c r="Y12" s="22"/>
      <c r="Z12" s="22"/>
    </row>
    <row r="13" spans="1:26" s="23" customFormat="1" ht="27.6" x14ac:dyDescent="0.3">
      <c r="A13" s="22"/>
      <c r="B13" s="22"/>
      <c r="C13" s="22">
        <f t="shared" si="1"/>
        <v>5</v>
      </c>
      <c r="D13" s="87">
        <v>63</v>
      </c>
      <c r="E13" s="37" t="str">
        <f>"от "&amp;регламент!$D$13&amp;" до "&amp;регламент!$D$14</f>
        <v>от 63 до 73</v>
      </c>
      <c r="F13" s="37" t="s">
        <v>87</v>
      </c>
      <c r="G13" s="37" t="s">
        <v>85</v>
      </c>
      <c r="H13" s="37" t="s">
        <v>53</v>
      </c>
      <c r="I13" s="39">
        <v>0.85</v>
      </c>
      <c r="J13" s="37">
        <v>30</v>
      </c>
      <c r="K13" s="36"/>
      <c r="L13" s="29"/>
      <c r="M13" s="29"/>
      <c r="N13" s="37">
        <f>SUM(N29:N32)</f>
        <v>7</v>
      </c>
      <c r="O13" s="37">
        <f t="shared" ref="O13:P13" si="4">SUM(O29:O32)</f>
        <v>11</v>
      </c>
      <c r="P13" s="37">
        <f t="shared" si="4"/>
        <v>15</v>
      </c>
      <c r="Q13" s="29"/>
      <c r="R13" s="26"/>
      <c r="S13" s="29"/>
      <c r="T13" s="29"/>
      <c r="U13" s="29"/>
      <c r="V13" s="29"/>
      <c r="W13" s="29"/>
      <c r="X13" s="29"/>
      <c r="Y13" s="22"/>
      <c r="Z13" s="22"/>
    </row>
    <row r="14" spans="1:26" s="23" customFormat="1" ht="110.4" x14ac:dyDescent="0.3">
      <c r="A14" s="22"/>
      <c r="B14" s="22"/>
      <c r="C14" s="22">
        <f t="shared" si="1"/>
        <v>6</v>
      </c>
      <c r="D14" s="87">
        <v>73</v>
      </c>
      <c r="E14" s="37" t="str">
        <f>"от "&amp;регламент!$D$14&amp;" до "&amp;регламент!$D$15</f>
        <v>от 73 до 94</v>
      </c>
      <c r="F14" s="37" t="s">
        <v>88</v>
      </c>
      <c r="G14" s="37" t="s">
        <v>85</v>
      </c>
      <c r="H14" s="37" t="s">
        <v>127</v>
      </c>
      <c r="I14" s="39">
        <v>0.8</v>
      </c>
      <c r="J14" s="37">
        <v>20</v>
      </c>
      <c r="K14" s="36" t="s">
        <v>226</v>
      </c>
      <c r="L14" s="29"/>
      <c r="M14" s="29"/>
      <c r="N14" s="37">
        <f>SUM(N34:N36)</f>
        <v>4</v>
      </c>
      <c r="O14" s="37">
        <f t="shared" ref="O14:P14" si="5">SUM(O34:O36)</f>
        <v>7</v>
      </c>
      <c r="P14" s="37">
        <f t="shared" si="5"/>
        <v>10</v>
      </c>
      <c r="Q14" s="29"/>
      <c r="R14" s="26"/>
      <c r="S14" s="29"/>
      <c r="T14" s="29"/>
      <c r="U14" s="29"/>
      <c r="V14" s="29"/>
      <c r="W14" s="29"/>
      <c r="X14" s="29"/>
      <c r="Y14" s="22"/>
      <c r="Z14" s="22"/>
    </row>
    <row r="15" spans="1:26" s="23" customFormat="1" ht="41.4" x14ac:dyDescent="0.3">
      <c r="A15" s="22"/>
      <c r="B15" s="22"/>
      <c r="C15" s="22">
        <f t="shared" si="1"/>
        <v>7</v>
      </c>
      <c r="D15" s="77">
        <v>94</v>
      </c>
      <c r="E15" s="37" t="str">
        <f>"от "&amp;регламент!$D$15&amp;" до "&amp;регламент!$D$16</f>
        <v>от 94 до 121</v>
      </c>
      <c r="F15" s="37" t="s">
        <v>89</v>
      </c>
      <c r="G15" s="37" t="s">
        <v>85</v>
      </c>
      <c r="H15" s="37" t="s">
        <v>143</v>
      </c>
      <c r="I15" s="39">
        <v>0.7</v>
      </c>
      <c r="J15" s="37">
        <v>60</v>
      </c>
      <c r="K15" s="36" t="s">
        <v>227</v>
      </c>
      <c r="L15" s="29"/>
      <c r="M15" s="29"/>
      <c r="N15" s="37">
        <f>SUM(N38:N41)</f>
        <v>9</v>
      </c>
      <c r="O15" s="37">
        <f t="shared" ref="O15:P15" si="6">SUM(O38:O41)</f>
        <v>14</v>
      </c>
      <c r="P15" s="37">
        <f t="shared" si="6"/>
        <v>18</v>
      </c>
      <c r="Q15" s="29"/>
      <c r="R15" s="26"/>
      <c r="S15" s="29"/>
      <c r="T15" s="29"/>
      <c r="U15" s="29"/>
      <c r="V15" s="29"/>
      <c r="W15" s="29"/>
      <c r="X15" s="29"/>
      <c r="Y15" s="22"/>
      <c r="Z15" s="22"/>
    </row>
    <row r="16" spans="1:26" s="23" customFormat="1" ht="41.4" x14ac:dyDescent="0.3">
      <c r="A16" s="22"/>
      <c r="B16" s="22"/>
      <c r="C16" s="22">
        <f t="shared" si="1"/>
        <v>8</v>
      </c>
      <c r="D16" s="77">
        <v>121</v>
      </c>
      <c r="E16" s="37" t="str">
        <f>"от "&amp;регламент!$D$16&amp;" до "&amp;регламент!$D$17</f>
        <v>от 121 до 151</v>
      </c>
      <c r="F16" s="37" t="s">
        <v>90</v>
      </c>
      <c r="G16" s="37" t="s">
        <v>91</v>
      </c>
      <c r="H16" s="37" t="s">
        <v>179</v>
      </c>
      <c r="I16" s="39">
        <v>0.5</v>
      </c>
      <c r="J16" s="37">
        <v>90</v>
      </c>
      <c r="K16" s="36" t="s">
        <v>228</v>
      </c>
      <c r="L16" s="29"/>
      <c r="M16" s="29"/>
      <c r="N16" s="37"/>
      <c r="O16" s="37"/>
      <c r="P16" s="37"/>
      <c r="Q16" s="29"/>
      <c r="R16" s="26"/>
      <c r="S16" s="29"/>
      <c r="T16" s="29"/>
      <c r="U16" s="29"/>
      <c r="V16" s="29"/>
      <c r="W16" s="29"/>
      <c r="X16" s="29"/>
      <c r="Y16" s="22"/>
      <c r="Z16" s="22"/>
    </row>
    <row r="17" spans="1:26" s="23" customFormat="1" ht="41.4" x14ac:dyDescent="0.3">
      <c r="A17" s="22"/>
      <c r="B17" s="22"/>
      <c r="C17" s="22">
        <f t="shared" si="1"/>
        <v>9</v>
      </c>
      <c r="D17" s="77">
        <v>151</v>
      </c>
      <c r="E17" s="37" t="str">
        <f>"свыше "&amp;D17</f>
        <v>свыше 151</v>
      </c>
      <c r="F17" s="37" t="s">
        <v>108</v>
      </c>
      <c r="G17" s="37"/>
      <c r="H17" s="37" t="s">
        <v>180</v>
      </c>
      <c r="I17" s="39">
        <v>0.2</v>
      </c>
      <c r="J17" s="37">
        <v>90</v>
      </c>
      <c r="K17" s="36" t="s">
        <v>229</v>
      </c>
      <c r="L17" s="29"/>
      <c r="M17" s="29"/>
      <c r="N17" s="37"/>
      <c r="O17" s="37"/>
      <c r="P17" s="37"/>
      <c r="Q17" s="29"/>
      <c r="R17" s="26"/>
      <c r="S17" s="29"/>
      <c r="T17" s="29"/>
      <c r="U17" s="29"/>
      <c r="V17" s="29"/>
      <c r="W17" s="29"/>
      <c r="X17" s="29"/>
      <c r="Y17" s="22"/>
      <c r="Z17" s="22"/>
    </row>
    <row r="18" spans="1:26" s="23" customFormat="1" x14ac:dyDescent="0.3">
      <c r="A18" s="22"/>
      <c r="B18" s="22"/>
      <c r="C18" s="22"/>
      <c r="D18" s="37"/>
      <c r="E18" s="37"/>
      <c r="F18" s="37"/>
      <c r="G18" s="37"/>
      <c r="H18" s="37"/>
      <c r="I18" s="37"/>
      <c r="J18" s="37"/>
      <c r="K18" s="36"/>
      <c r="L18" s="29"/>
      <c r="M18" s="29"/>
      <c r="N18" s="37"/>
      <c r="O18" s="37"/>
      <c r="P18" s="37"/>
      <c r="Q18" s="29"/>
      <c r="R18" s="26"/>
      <c r="S18" s="29"/>
      <c r="T18" s="29"/>
      <c r="U18" s="29"/>
      <c r="V18" s="29"/>
      <c r="W18" s="29"/>
      <c r="X18" s="29"/>
      <c r="Y18" s="22"/>
      <c r="Z18" s="22"/>
    </row>
    <row r="19" spans="1:26" s="23" customFormat="1" ht="14.4" thickBot="1" x14ac:dyDescent="0.35">
      <c r="A19" s="22"/>
      <c r="B19" s="22">
        <v>1</v>
      </c>
      <c r="C19" s="22"/>
      <c r="D19" s="259"/>
      <c r="E19" s="259"/>
      <c r="F19" s="259"/>
      <c r="G19" s="259"/>
      <c r="H19" s="260" t="s">
        <v>153</v>
      </c>
      <c r="I19" s="259"/>
      <c r="J19" s="259"/>
      <c r="K19" s="261"/>
      <c r="L19" s="29"/>
      <c r="M19" s="29"/>
      <c r="N19" s="259"/>
      <c r="O19" s="259"/>
      <c r="P19" s="259"/>
      <c r="Q19" s="29"/>
      <c r="R19" s="26"/>
      <c r="S19" s="29"/>
      <c r="T19" s="29"/>
      <c r="U19" s="29"/>
      <c r="V19" s="29"/>
      <c r="W19" s="29"/>
      <c r="X19" s="29"/>
      <c r="Y19" s="22"/>
      <c r="Z19" s="22"/>
    </row>
    <row r="20" spans="1:26" s="23" customFormat="1" x14ac:dyDescent="0.3">
      <c r="A20" s="22"/>
      <c r="B20" s="22">
        <f>B19+1</f>
        <v>2</v>
      </c>
      <c r="C20" s="22"/>
      <c r="D20" s="262"/>
      <c r="E20" s="263"/>
      <c r="F20" s="263"/>
      <c r="G20" s="263"/>
      <c r="H20" s="263" t="str">
        <f>F10</f>
        <v>собираемая-32</v>
      </c>
      <c r="I20" s="263"/>
      <c r="J20" s="263"/>
      <c r="K20" s="264"/>
      <c r="L20" s="265"/>
      <c r="M20" s="265"/>
      <c r="N20" s="263">
        <v>1</v>
      </c>
      <c r="O20" s="263">
        <v>2</v>
      </c>
      <c r="P20" s="266">
        <v>3</v>
      </c>
      <c r="Q20" s="29">
        <v>3</v>
      </c>
      <c r="R20" s="26"/>
      <c r="S20" s="29"/>
      <c r="T20" s="29"/>
      <c r="U20" s="29"/>
      <c r="V20" s="29"/>
      <c r="W20" s="29"/>
      <c r="X20" s="29"/>
      <c r="Y20" s="22"/>
      <c r="Z20" s="22"/>
    </row>
    <row r="21" spans="1:26" s="23" customFormat="1" x14ac:dyDescent="0.3">
      <c r="A21" s="22"/>
      <c r="B21" s="22">
        <f t="shared" ref="B21:B42" si="7">B20+1</f>
        <v>3</v>
      </c>
      <c r="C21" s="22">
        <v>1</v>
      </c>
      <c r="D21" s="267"/>
      <c r="E21" s="37"/>
      <c r="F21" s="37"/>
      <c r="G21" s="37"/>
      <c r="H21" s="37" t="s">
        <v>154</v>
      </c>
      <c r="I21" s="37"/>
      <c r="J21" s="37"/>
      <c r="K21" s="36"/>
      <c r="L21" s="268"/>
      <c r="M21" s="268"/>
      <c r="N21" s="37">
        <v>1</v>
      </c>
      <c r="O21" s="37">
        <v>2</v>
      </c>
      <c r="P21" s="269">
        <v>3</v>
      </c>
      <c r="Q21" s="29">
        <f>Q20+P21</f>
        <v>6</v>
      </c>
      <c r="R21" s="26"/>
      <c r="S21" s="29"/>
      <c r="T21" s="29"/>
      <c r="U21" s="29"/>
      <c r="V21" s="29"/>
      <c r="W21" s="29"/>
      <c r="X21" s="29"/>
      <c r="Y21" s="22"/>
      <c r="Z21" s="22"/>
    </row>
    <row r="22" spans="1:26" s="23" customFormat="1" ht="14.4" thickBot="1" x14ac:dyDescent="0.35">
      <c r="A22" s="22"/>
      <c r="B22" s="22">
        <f t="shared" si="7"/>
        <v>4</v>
      </c>
      <c r="C22" s="22">
        <f>MAX($C$19:C21)+1</f>
        <v>2</v>
      </c>
      <c r="D22" s="270"/>
      <c r="E22" s="271"/>
      <c r="F22" s="271"/>
      <c r="G22" s="271"/>
      <c r="H22" s="271" t="s">
        <v>158</v>
      </c>
      <c r="I22" s="271"/>
      <c r="J22" s="271"/>
      <c r="K22" s="272"/>
      <c r="L22" s="273"/>
      <c r="M22" s="273"/>
      <c r="N22" s="271">
        <f>(D11-D10)-(N20+N21)</f>
        <v>11</v>
      </c>
      <c r="O22" s="271">
        <f>N22+2</f>
        <v>13</v>
      </c>
      <c r="P22" s="274">
        <f>N22+3</f>
        <v>14</v>
      </c>
      <c r="Q22" s="29">
        <f>Q21+P22</f>
        <v>20</v>
      </c>
      <c r="R22" s="26"/>
      <c r="S22" s="29"/>
      <c r="T22" s="29"/>
      <c r="U22" s="29"/>
      <c r="V22" s="29"/>
      <c r="W22" s="29"/>
      <c r="X22" s="29"/>
      <c r="Y22" s="22"/>
      <c r="Z22" s="22"/>
    </row>
    <row r="23" spans="1:26" s="23" customFormat="1" x14ac:dyDescent="0.3">
      <c r="A23" s="22"/>
      <c r="B23" s="22">
        <f t="shared" si="7"/>
        <v>5</v>
      </c>
      <c r="C23" s="22"/>
      <c r="D23" s="262"/>
      <c r="E23" s="263"/>
      <c r="F23" s="263"/>
      <c r="G23" s="263"/>
      <c r="H23" s="263" t="str">
        <f>F11</f>
        <v>собираемая-45</v>
      </c>
      <c r="I23" s="263"/>
      <c r="J23" s="263"/>
      <c r="K23" s="264"/>
      <c r="L23" s="265"/>
      <c r="M23" s="265"/>
      <c r="N23" s="263">
        <v>1</v>
      </c>
      <c r="O23" s="263">
        <v>2</v>
      </c>
      <c r="P23" s="266">
        <v>3</v>
      </c>
      <c r="Q23" s="29">
        <v>3</v>
      </c>
      <c r="R23" s="26"/>
      <c r="S23" s="29"/>
      <c r="T23" s="29"/>
      <c r="U23" s="29"/>
      <c r="V23" s="29"/>
      <c r="W23" s="29"/>
      <c r="X23" s="29"/>
      <c r="Y23" s="22"/>
      <c r="Z23" s="22"/>
    </row>
    <row r="24" spans="1:26" s="23" customFormat="1" x14ac:dyDescent="0.3">
      <c r="A24" s="22"/>
      <c r="B24" s="22">
        <f t="shared" si="7"/>
        <v>6</v>
      </c>
      <c r="C24" s="22">
        <f>MAX($C$19:C23)+1</f>
        <v>3</v>
      </c>
      <c r="D24" s="267"/>
      <c r="E24" s="37"/>
      <c r="F24" s="37"/>
      <c r="G24" s="37"/>
      <c r="H24" s="37" t="s">
        <v>155</v>
      </c>
      <c r="I24" s="37"/>
      <c r="J24" s="37"/>
      <c r="K24" s="36"/>
      <c r="L24" s="268"/>
      <c r="M24" s="268"/>
      <c r="N24" s="37">
        <v>3</v>
      </c>
      <c r="O24" s="37">
        <v>4</v>
      </c>
      <c r="P24" s="269">
        <v>5</v>
      </c>
      <c r="Q24" s="29">
        <f t="shared" ref="Q24:Q25" si="8">Q23+P24</f>
        <v>8</v>
      </c>
      <c r="R24" s="26"/>
      <c r="S24" s="29"/>
      <c r="T24" s="29"/>
      <c r="U24" s="29"/>
      <c r="V24" s="29"/>
      <c r="W24" s="29"/>
      <c r="X24" s="29"/>
      <c r="Y24" s="22"/>
      <c r="Z24" s="22"/>
    </row>
    <row r="25" spans="1:26" s="23" customFormat="1" ht="14.4" thickBot="1" x14ac:dyDescent="0.35">
      <c r="A25" s="22"/>
      <c r="B25" s="22">
        <f t="shared" si="7"/>
        <v>7</v>
      </c>
      <c r="C25" s="22">
        <f>MAX($C$19:C24)+1</f>
        <v>4</v>
      </c>
      <c r="D25" s="270"/>
      <c r="E25" s="271"/>
      <c r="F25" s="271"/>
      <c r="G25" s="271"/>
      <c r="H25" s="271" t="s">
        <v>156</v>
      </c>
      <c r="I25" s="271"/>
      <c r="J25" s="271"/>
      <c r="K25" s="272"/>
      <c r="L25" s="273"/>
      <c r="M25" s="273"/>
      <c r="N25" s="271">
        <f>(D12-D11)-(N23+N24)</f>
        <v>4</v>
      </c>
      <c r="O25" s="271">
        <f>N25+2</f>
        <v>6</v>
      </c>
      <c r="P25" s="274">
        <f>N25+3</f>
        <v>7</v>
      </c>
      <c r="Q25" s="29">
        <f t="shared" si="8"/>
        <v>15</v>
      </c>
      <c r="R25" s="26"/>
      <c r="S25" s="29"/>
      <c r="T25" s="29"/>
      <c r="U25" s="29"/>
      <c r="V25" s="29"/>
      <c r="W25" s="29"/>
      <c r="X25" s="29"/>
      <c r="Y25" s="22"/>
      <c r="Z25" s="22"/>
    </row>
    <row r="26" spans="1:26" s="23" customFormat="1" x14ac:dyDescent="0.3">
      <c r="A26" s="22"/>
      <c r="B26" s="22">
        <f t="shared" si="7"/>
        <v>8</v>
      </c>
      <c r="C26" s="22"/>
      <c r="D26" s="262"/>
      <c r="E26" s="263"/>
      <c r="F26" s="263"/>
      <c r="G26" s="263"/>
      <c r="H26" s="263" t="str">
        <f>F12</f>
        <v>средне собираемая-53</v>
      </c>
      <c r="I26" s="263"/>
      <c r="J26" s="263"/>
      <c r="K26" s="264"/>
      <c r="L26" s="265"/>
      <c r="M26" s="265"/>
      <c r="N26" s="263">
        <v>1</v>
      </c>
      <c r="O26" s="263">
        <v>2</v>
      </c>
      <c r="P26" s="266">
        <v>3</v>
      </c>
      <c r="Q26" s="29">
        <v>3</v>
      </c>
      <c r="R26" s="26"/>
      <c r="S26" s="29"/>
      <c r="T26" s="29"/>
      <c r="U26" s="29"/>
      <c r="V26" s="29"/>
      <c r="W26" s="29"/>
      <c r="X26" s="29"/>
      <c r="Y26" s="22"/>
      <c r="Z26" s="22"/>
    </row>
    <row r="27" spans="1:26" s="23" customFormat="1" x14ac:dyDescent="0.3">
      <c r="A27" s="22"/>
      <c r="B27" s="22">
        <f t="shared" si="7"/>
        <v>9</v>
      </c>
      <c r="C27" s="22">
        <f>MAX($C$19:C26)+1</f>
        <v>5</v>
      </c>
      <c r="D27" s="267"/>
      <c r="E27" s="37"/>
      <c r="F27" s="37"/>
      <c r="G27" s="37"/>
      <c r="H27" s="37" t="s">
        <v>157</v>
      </c>
      <c r="I27" s="37"/>
      <c r="J27" s="37"/>
      <c r="K27" s="36"/>
      <c r="L27" s="268"/>
      <c r="M27" s="268"/>
      <c r="N27" s="37">
        <v>1</v>
      </c>
      <c r="O27" s="37">
        <v>2</v>
      </c>
      <c r="P27" s="269">
        <v>3</v>
      </c>
      <c r="Q27" s="29">
        <f t="shared" ref="Q27:Q28" si="9">Q26+P27</f>
        <v>6</v>
      </c>
      <c r="R27" s="26"/>
      <c r="S27" s="29"/>
      <c r="T27" s="29"/>
      <c r="U27" s="29"/>
      <c r="V27" s="29"/>
      <c r="W27" s="29"/>
      <c r="X27" s="29"/>
      <c r="Y27" s="22"/>
      <c r="Z27" s="22"/>
    </row>
    <row r="28" spans="1:26" s="23" customFormat="1" ht="14.4" thickBot="1" x14ac:dyDescent="0.35">
      <c r="A28" s="22"/>
      <c r="B28" s="22">
        <f t="shared" si="7"/>
        <v>10</v>
      </c>
      <c r="C28" s="22">
        <f>MAX($C$19:C27)+1</f>
        <v>6</v>
      </c>
      <c r="D28" s="270"/>
      <c r="E28" s="271"/>
      <c r="F28" s="271"/>
      <c r="G28" s="271"/>
      <c r="H28" s="271" t="s">
        <v>159</v>
      </c>
      <c r="I28" s="271"/>
      <c r="J28" s="271"/>
      <c r="K28" s="272"/>
      <c r="L28" s="273"/>
      <c r="M28" s="273"/>
      <c r="N28" s="271">
        <f>(D13-D12)-(N26+N27)</f>
        <v>8</v>
      </c>
      <c r="O28" s="271">
        <f>N28+2</f>
        <v>10</v>
      </c>
      <c r="P28" s="274">
        <f>N28+3</f>
        <v>11</v>
      </c>
      <c r="Q28" s="29">
        <f t="shared" si="9"/>
        <v>17</v>
      </c>
      <c r="R28" s="26"/>
      <c r="S28" s="29"/>
      <c r="T28" s="29"/>
      <c r="U28" s="29"/>
      <c r="V28" s="29"/>
      <c r="W28" s="29"/>
      <c r="X28" s="29"/>
      <c r="Y28" s="22"/>
      <c r="Z28" s="22"/>
    </row>
    <row r="29" spans="1:26" s="23" customFormat="1" x14ac:dyDescent="0.3">
      <c r="A29" s="22"/>
      <c r="B29" s="22">
        <f t="shared" si="7"/>
        <v>11</v>
      </c>
      <c r="C29" s="22"/>
      <c r="D29" s="262"/>
      <c r="E29" s="263"/>
      <c r="F29" s="263"/>
      <c r="G29" s="263"/>
      <c r="H29" s="263" t="str">
        <f>F13</f>
        <v>средне собираемая-63</v>
      </c>
      <c r="I29" s="263"/>
      <c r="J29" s="263"/>
      <c r="K29" s="264"/>
      <c r="L29" s="265"/>
      <c r="M29" s="265"/>
      <c r="N29" s="263">
        <v>1</v>
      </c>
      <c r="O29" s="263">
        <v>2</v>
      </c>
      <c r="P29" s="266">
        <v>3</v>
      </c>
      <c r="Q29" s="29">
        <v>3</v>
      </c>
      <c r="R29" s="26"/>
      <c r="S29" s="29"/>
      <c r="T29" s="29"/>
      <c r="U29" s="29"/>
      <c r="V29" s="29"/>
      <c r="W29" s="29"/>
      <c r="X29" s="29"/>
      <c r="Y29" s="22"/>
      <c r="Z29" s="22"/>
    </row>
    <row r="30" spans="1:26" s="23" customFormat="1" x14ac:dyDescent="0.3">
      <c r="A30" s="22"/>
      <c r="B30" s="22">
        <f t="shared" si="7"/>
        <v>12</v>
      </c>
      <c r="C30" s="22">
        <f>MAX($C$19:C29)+1</f>
        <v>7</v>
      </c>
      <c r="D30" s="267"/>
      <c r="E30" s="37"/>
      <c r="F30" s="37"/>
      <c r="G30" s="37"/>
      <c r="H30" s="37" t="s">
        <v>160</v>
      </c>
      <c r="I30" s="37"/>
      <c r="J30" s="37"/>
      <c r="K30" s="36"/>
      <c r="L30" s="268"/>
      <c r="M30" s="268"/>
      <c r="N30" s="37">
        <v>1</v>
      </c>
      <c r="O30" s="37">
        <v>2</v>
      </c>
      <c r="P30" s="269">
        <v>3</v>
      </c>
      <c r="Q30" s="29">
        <f>Q29+P30</f>
        <v>6</v>
      </c>
      <c r="R30" s="26"/>
      <c r="S30" s="29"/>
      <c r="T30" s="29"/>
      <c r="U30" s="29"/>
      <c r="V30" s="29"/>
      <c r="W30" s="29"/>
      <c r="X30" s="29"/>
      <c r="Y30" s="22"/>
      <c r="Z30" s="22"/>
    </row>
    <row r="31" spans="1:26" s="23" customFormat="1" x14ac:dyDescent="0.3">
      <c r="A31" s="22"/>
      <c r="B31" s="22">
        <f t="shared" si="7"/>
        <v>13</v>
      </c>
      <c r="C31" s="22">
        <f>MAX($C$19:C30)+1</f>
        <v>8</v>
      </c>
      <c r="D31" s="267"/>
      <c r="E31" s="37"/>
      <c r="F31" s="37"/>
      <c r="G31" s="37"/>
      <c r="H31" s="37" t="s">
        <v>161</v>
      </c>
      <c r="I31" s="37"/>
      <c r="J31" s="37"/>
      <c r="K31" s="36"/>
      <c r="L31" s="268"/>
      <c r="M31" s="268"/>
      <c r="N31" s="37">
        <v>2</v>
      </c>
      <c r="O31" s="37">
        <v>3</v>
      </c>
      <c r="P31" s="269">
        <v>4</v>
      </c>
      <c r="Q31" s="29">
        <f>Q30+P31</f>
        <v>10</v>
      </c>
      <c r="R31" s="26"/>
      <c r="S31" s="29"/>
      <c r="T31" s="29"/>
      <c r="U31" s="29"/>
      <c r="V31" s="29"/>
      <c r="W31" s="29"/>
      <c r="X31" s="29"/>
      <c r="Y31" s="22"/>
      <c r="Z31" s="22"/>
    </row>
    <row r="32" spans="1:26" s="23" customFormat="1" x14ac:dyDescent="0.3">
      <c r="A32" s="22"/>
      <c r="B32" s="22">
        <f t="shared" si="7"/>
        <v>14</v>
      </c>
      <c r="C32" s="22">
        <f>MAX($C$19:C31)+1</f>
        <v>9</v>
      </c>
      <c r="D32" s="267"/>
      <c r="E32" s="37"/>
      <c r="F32" s="37"/>
      <c r="G32" s="37"/>
      <c r="H32" s="37" t="s">
        <v>162</v>
      </c>
      <c r="I32" s="37"/>
      <c r="J32" s="37"/>
      <c r="K32" s="36"/>
      <c r="L32" s="268"/>
      <c r="M32" s="268"/>
      <c r="N32" s="37">
        <v>3</v>
      </c>
      <c r="O32" s="37">
        <v>4</v>
      </c>
      <c r="P32" s="269">
        <v>5</v>
      </c>
      <c r="Q32" s="29">
        <f t="shared" ref="Q32:Q33" si="10">Q31+P32</f>
        <v>15</v>
      </c>
      <c r="R32" s="26"/>
      <c r="S32" s="29"/>
      <c r="T32" s="29"/>
      <c r="U32" s="29"/>
      <c r="V32" s="29"/>
      <c r="W32" s="29"/>
      <c r="X32" s="29"/>
      <c r="Y32" s="22"/>
      <c r="Z32" s="22"/>
    </row>
    <row r="33" spans="1:26" s="23" customFormat="1" ht="14.4" thickBot="1" x14ac:dyDescent="0.35">
      <c r="A33" s="22"/>
      <c r="B33" s="22">
        <f t="shared" si="7"/>
        <v>15</v>
      </c>
      <c r="C33" s="22">
        <f>MAX($C$19:C32)+1</f>
        <v>10</v>
      </c>
      <c r="D33" s="270"/>
      <c r="E33" s="271"/>
      <c r="F33" s="271"/>
      <c r="G33" s="271"/>
      <c r="H33" s="271" t="s">
        <v>225</v>
      </c>
      <c r="I33" s="271"/>
      <c r="J33" s="271"/>
      <c r="K33" s="272"/>
      <c r="L33" s="273"/>
      <c r="M33" s="273"/>
      <c r="N33" s="271">
        <f>(D14-D13)-SUM(N29:N32)</f>
        <v>3</v>
      </c>
      <c r="O33" s="271">
        <f>N33+2</f>
        <v>5</v>
      </c>
      <c r="P33" s="274">
        <f>N33+3</f>
        <v>6</v>
      </c>
      <c r="Q33" s="29">
        <f t="shared" si="10"/>
        <v>21</v>
      </c>
      <c r="R33" s="26"/>
      <c r="S33" s="29"/>
      <c r="T33" s="29"/>
      <c r="U33" s="29"/>
      <c r="V33" s="29"/>
      <c r="W33" s="29"/>
      <c r="X33" s="29"/>
      <c r="Y33" s="22"/>
      <c r="Z33" s="22"/>
    </row>
    <row r="34" spans="1:26" s="23" customFormat="1" x14ac:dyDescent="0.3">
      <c r="A34" s="22"/>
      <c r="B34" s="22">
        <f t="shared" si="7"/>
        <v>16</v>
      </c>
      <c r="C34" s="22"/>
      <c r="D34" s="262"/>
      <c r="E34" s="263"/>
      <c r="F34" s="263"/>
      <c r="G34" s="263"/>
      <c r="H34" s="263" t="str">
        <f>F14</f>
        <v>средне собираемая-73</v>
      </c>
      <c r="I34" s="263"/>
      <c r="J34" s="263"/>
      <c r="K34" s="264"/>
      <c r="L34" s="265"/>
      <c r="M34" s="265"/>
      <c r="N34" s="263">
        <v>1</v>
      </c>
      <c r="O34" s="263">
        <v>2</v>
      </c>
      <c r="P34" s="266">
        <v>3</v>
      </c>
      <c r="Q34" s="29">
        <v>3</v>
      </c>
      <c r="R34" s="26"/>
      <c r="S34" s="29"/>
      <c r="T34" s="29"/>
      <c r="U34" s="29"/>
      <c r="V34" s="29"/>
      <c r="W34" s="29"/>
      <c r="X34" s="29"/>
      <c r="Y34" s="22"/>
      <c r="Z34" s="22"/>
    </row>
    <row r="35" spans="1:26" s="23" customFormat="1" x14ac:dyDescent="0.3">
      <c r="A35" s="22"/>
      <c r="B35" s="22">
        <f t="shared" si="7"/>
        <v>17</v>
      </c>
      <c r="C35" s="22">
        <f>MAX($C$19:C34)+1</f>
        <v>11</v>
      </c>
      <c r="D35" s="267"/>
      <c r="E35" s="37"/>
      <c r="F35" s="37"/>
      <c r="G35" s="37"/>
      <c r="H35" s="37" t="s">
        <v>163</v>
      </c>
      <c r="I35" s="37"/>
      <c r="J35" s="37"/>
      <c r="K35" s="36"/>
      <c r="L35" s="268"/>
      <c r="M35" s="268"/>
      <c r="N35" s="37">
        <v>1</v>
      </c>
      <c r="O35" s="37">
        <v>2</v>
      </c>
      <c r="P35" s="269">
        <v>3</v>
      </c>
      <c r="Q35" s="29">
        <f>Q34+P35</f>
        <v>6</v>
      </c>
      <c r="R35" s="26"/>
      <c r="S35" s="29"/>
      <c r="T35" s="29"/>
      <c r="U35" s="29"/>
      <c r="V35" s="29"/>
      <c r="W35" s="29"/>
      <c r="X35" s="29"/>
      <c r="Y35" s="22"/>
      <c r="Z35" s="22"/>
    </row>
    <row r="36" spans="1:26" s="23" customFormat="1" x14ac:dyDescent="0.3">
      <c r="A36" s="22"/>
      <c r="B36" s="22">
        <f t="shared" si="7"/>
        <v>18</v>
      </c>
      <c r="C36" s="22">
        <f>MAX($C$19:C35)+1</f>
        <v>12</v>
      </c>
      <c r="D36" s="267"/>
      <c r="E36" s="37"/>
      <c r="F36" s="37"/>
      <c r="G36" s="37"/>
      <c r="H36" s="37" t="s">
        <v>164</v>
      </c>
      <c r="I36" s="37"/>
      <c r="J36" s="37"/>
      <c r="K36" s="36"/>
      <c r="L36" s="268"/>
      <c r="M36" s="268"/>
      <c r="N36" s="37">
        <v>2</v>
      </c>
      <c r="O36" s="37">
        <v>3</v>
      </c>
      <c r="P36" s="269">
        <v>4</v>
      </c>
      <c r="Q36" s="29">
        <f>Q35+P36</f>
        <v>10</v>
      </c>
      <c r="R36" s="26"/>
      <c r="S36" s="29"/>
      <c r="T36" s="29"/>
      <c r="U36" s="29"/>
      <c r="V36" s="29"/>
      <c r="W36" s="29"/>
      <c r="X36" s="29"/>
      <c r="Y36" s="22"/>
      <c r="Z36" s="22"/>
    </row>
    <row r="37" spans="1:26" s="23" customFormat="1" ht="14.4" thickBot="1" x14ac:dyDescent="0.35">
      <c r="A37" s="22"/>
      <c r="B37" s="22">
        <f t="shared" si="7"/>
        <v>19</v>
      </c>
      <c r="C37" s="22">
        <f>MAX($C$19:C36)+1</f>
        <v>13</v>
      </c>
      <c r="D37" s="270"/>
      <c r="E37" s="271"/>
      <c r="F37" s="271"/>
      <c r="G37" s="271"/>
      <c r="H37" s="271" t="s">
        <v>224</v>
      </c>
      <c r="I37" s="271"/>
      <c r="J37" s="271"/>
      <c r="K37" s="272"/>
      <c r="L37" s="273"/>
      <c r="M37" s="273"/>
      <c r="N37" s="271">
        <f>(D15-D14)-SUM(N34:N36)</f>
        <v>17</v>
      </c>
      <c r="O37" s="271">
        <f>N37+2</f>
        <v>19</v>
      </c>
      <c r="P37" s="274">
        <f>N37+3</f>
        <v>20</v>
      </c>
      <c r="Q37" s="29">
        <f t="shared" ref="Q37" si="11">Q36+P37</f>
        <v>30</v>
      </c>
      <c r="R37" s="26"/>
      <c r="S37" s="29"/>
      <c r="T37" s="29"/>
      <c r="U37" s="29"/>
      <c r="V37" s="29"/>
      <c r="W37" s="29"/>
      <c r="X37" s="29"/>
      <c r="Y37" s="22"/>
      <c r="Z37" s="22"/>
    </row>
    <row r="38" spans="1:26" s="23" customFormat="1" x14ac:dyDescent="0.3">
      <c r="A38" s="22"/>
      <c r="B38" s="22">
        <f t="shared" si="7"/>
        <v>20</v>
      </c>
      <c r="C38" s="22"/>
      <c r="D38" s="262"/>
      <c r="E38" s="263"/>
      <c r="F38" s="263"/>
      <c r="G38" s="263"/>
      <c r="H38" s="263" t="str">
        <f>F15</f>
        <v>сложно собираемая-94</v>
      </c>
      <c r="I38" s="263"/>
      <c r="J38" s="263"/>
      <c r="K38" s="264"/>
      <c r="L38" s="265"/>
      <c r="M38" s="265"/>
      <c r="N38" s="263">
        <v>1</v>
      </c>
      <c r="O38" s="263">
        <v>2</v>
      </c>
      <c r="P38" s="266">
        <v>3</v>
      </c>
      <c r="Q38" s="29">
        <v>3</v>
      </c>
      <c r="R38" s="26"/>
      <c r="S38" s="29"/>
      <c r="T38" s="29"/>
      <c r="U38" s="29"/>
      <c r="V38" s="29"/>
      <c r="W38" s="29"/>
      <c r="X38" s="29"/>
      <c r="Y38" s="22"/>
      <c r="Z38" s="22"/>
    </row>
    <row r="39" spans="1:26" s="23" customFormat="1" x14ac:dyDescent="0.3">
      <c r="A39" s="22"/>
      <c r="B39" s="22">
        <f t="shared" si="7"/>
        <v>21</v>
      </c>
      <c r="C39" s="22">
        <f>MAX($C$19:C38)+1</f>
        <v>14</v>
      </c>
      <c r="D39" s="267"/>
      <c r="E39" s="37"/>
      <c r="F39" s="37"/>
      <c r="G39" s="37"/>
      <c r="H39" s="37" t="s">
        <v>165</v>
      </c>
      <c r="I39" s="37"/>
      <c r="J39" s="37"/>
      <c r="K39" s="36"/>
      <c r="L39" s="268"/>
      <c r="M39" s="268"/>
      <c r="N39" s="37">
        <v>1</v>
      </c>
      <c r="O39" s="37">
        <v>2</v>
      </c>
      <c r="P39" s="269">
        <v>3</v>
      </c>
      <c r="Q39" s="29">
        <f>Q38+P39</f>
        <v>6</v>
      </c>
      <c r="R39" s="26"/>
      <c r="S39" s="29"/>
      <c r="T39" s="29"/>
      <c r="U39" s="29"/>
      <c r="V39" s="29"/>
      <c r="W39" s="29"/>
      <c r="X39" s="29"/>
      <c r="Y39" s="22"/>
      <c r="Z39" s="22"/>
    </row>
    <row r="40" spans="1:26" s="23" customFormat="1" x14ac:dyDescent="0.3">
      <c r="A40" s="22"/>
      <c r="B40" s="22">
        <f t="shared" si="7"/>
        <v>22</v>
      </c>
      <c r="C40" s="22">
        <f>MAX($C$19:C39)+1</f>
        <v>15</v>
      </c>
      <c r="D40" s="267"/>
      <c r="E40" s="37"/>
      <c r="F40" s="37"/>
      <c r="G40" s="37"/>
      <c r="H40" s="37" t="s">
        <v>166</v>
      </c>
      <c r="I40" s="37"/>
      <c r="J40" s="37"/>
      <c r="K40" s="36"/>
      <c r="L40" s="268"/>
      <c r="M40" s="268"/>
      <c r="N40" s="37">
        <v>2</v>
      </c>
      <c r="O40" s="37">
        <v>3</v>
      </c>
      <c r="P40" s="269">
        <v>4</v>
      </c>
      <c r="Q40" s="29">
        <f>Q39+P40</f>
        <v>10</v>
      </c>
      <c r="R40" s="26"/>
      <c r="S40" s="29"/>
      <c r="T40" s="29"/>
      <c r="U40" s="29"/>
      <c r="V40" s="29"/>
      <c r="W40" s="29"/>
      <c r="X40" s="29"/>
      <c r="Y40" s="22"/>
      <c r="Z40" s="22"/>
    </row>
    <row r="41" spans="1:26" s="23" customFormat="1" x14ac:dyDescent="0.3">
      <c r="A41" s="22"/>
      <c r="B41" s="22">
        <f t="shared" si="7"/>
        <v>23</v>
      </c>
      <c r="C41" s="22">
        <f>MAX($C$19:C40)+1</f>
        <v>16</v>
      </c>
      <c r="D41" s="267"/>
      <c r="E41" s="37"/>
      <c r="F41" s="37"/>
      <c r="G41" s="37"/>
      <c r="H41" s="37" t="s">
        <v>167</v>
      </c>
      <c r="I41" s="37"/>
      <c r="J41" s="37"/>
      <c r="K41" s="36"/>
      <c r="L41" s="268"/>
      <c r="M41" s="268"/>
      <c r="N41" s="37">
        <v>5</v>
      </c>
      <c r="O41" s="37">
        <v>7</v>
      </c>
      <c r="P41" s="269">
        <v>8</v>
      </c>
      <c r="Q41" s="29">
        <f t="shared" ref="Q41:Q42" si="12">Q40+P41</f>
        <v>18</v>
      </c>
      <c r="R41" s="26"/>
      <c r="S41" s="29"/>
      <c r="T41" s="29"/>
      <c r="U41" s="29"/>
      <c r="V41" s="29"/>
      <c r="W41" s="29"/>
      <c r="X41" s="29"/>
      <c r="Y41" s="22"/>
      <c r="Z41" s="22"/>
    </row>
    <row r="42" spans="1:26" s="23" customFormat="1" ht="14.4" thickBot="1" x14ac:dyDescent="0.35">
      <c r="A42" s="22"/>
      <c r="B42" s="22">
        <f t="shared" si="7"/>
        <v>24</v>
      </c>
      <c r="C42" s="22">
        <f>MAX($C$19:C41)+1</f>
        <v>17</v>
      </c>
      <c r="D42" s="270"/>
      <c r="E42" s="271"/>
      <c r="F42" s="271"/>
      <c r="G42" s="271"/>
      <c r="H42" s="271" t="s">
        <v>181</v>
      </c>
      <c r="I42" s="271"/>
      <c r="J42" s="271"/>
      <c r="K42" s="272"/>
      <c r="L42" s="273"/>
      <c r="M42" s="273"/>
      <c r="N42" s="271">
        <f>(D16-D15)-SUM(N38:N41)</f>
        <v>18</v>
      </c>
      <c r="O42" s="271">
        <f>N42+2</f>
        <v>20</v>
      </c>
      <c r="P42" s="274">
        <f>N42+3</f>
        <v>21</v>
      </c>
      <c r="Q42" s="29">
        <f t="shared" si="12"/>
        <v>39</v>
      </c>
      <c r="R42" s="26"/>
      <c r="S42" s="29"/>
      <c r="T42" s="29"/>
      <c r="U42" s="29"/>
      <c r="V42" s="29"/>
      <c r="W42" s="29"/>
      <c r="X42" s="29"/>
      <c r="Y42" s="22"/>
      <c r="Z42" s="22"/>
    </row>
  </sheetData>
  <conditionalFormatting sqref="B1:D1">
    <cfRule type="cellIs" dxfId="59" priority="1" operator="equal">
      <formula>0</formula>
    </cfRule>
  </conditionalFormatting>
  <conditionalFormatting sqref="B3">
    <cfRule type="cellIs" dxfId="58" priority="2" operator="equal">
      <formula>0</formula>
    </cfRule>
  </conditionalFormatting>
  <hyperlinks>
    <hyperlink ref="B1:D1" location="оглавление!A1" tooltip="в оглавление" display="оглавление"/>
  </hyperlinks>
  <printOptions horizontalCentered="1" verticalCentered="1"/>
  <pageMargins left="0.19685039370078741" right="0.19685039370078741" top="0.35433070866141736" bottom="0.35433070866141736" header="0.31496062992125984" footer="0.31496062992125984"/>
  <pageSetup paperSize="9" scale="46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B1:AM4707"/>
  <sheetViews>
    <sheetView showGridLines="0" workbookViewId="0">
      <pane xSplit="16" ySplit="6" topLeftCell="Q7" activePane="bottomRight" state="frozen"/>
      <selection pane="topRight" activeCell="R1" sqref="R1"/>
      <selection pane="bottomLeft" activeCell="A7" sqref="A7"/>
      <selection pane="bottomRight"/>
    </sheetView>
  </sheetViews>
  <sheetFormatPr defaultColWidth="9.109375" defaultRowHeight="10.199999999999999" x14ac:dyDescent="0.2"/>
  <cols>
    <col min="1" max="4" width="1.6640625" style="14" customWidth="1"/>
    <col min="5" max="5" width="5.6640625" style="14" customWidth="1"/>
    <col min="6" max="6" width="4.5546875" style="14" bestFit="1" customWidth="1"/>
    <col min="7" max="7" width="12.5546875" style="14" bestFit="1" customWidth="1"/>
    <col min="8" max="8" width="9.5546875" style="14" bestFit="1" customWidth="1"/>
    <col min="9" max="9" width="8.44140625" style="14" bestFit="1" customWidth="1"/>
    <col min="10" max="10" width="12.33203125" style="531" bestFit="1" customWidth="1"/>
    <col min="11" max="11" width="10" style="14" bestFit="1" customWidth="1"/>
    <col min="12" max="12" width="11.5546875" style="14" bestFit="1" customWidth="1"/>
    <col min="13" max="13" width="1.6640625" style="14" customWidth="1"/>
    <col min="14" max="14" width="1.6640625" style="45" customWidth="1"/>
    <col min="15" max="15" width="10.109375" style="14" customWidth="1"/>
    <col min="16" max="16" width="8.109375" style="14" customWidth="1"/>
    <col min="17" max="17" width="8.44140625" style="14" customWidth="1"/>
    <col min="18" max="18" width="13.33203125" style="14" customWidth="1"/>
    <col min="19" max="19" width="8.88671875" style="14" customWidth="1"/>
    <col min="20" max="20" width="12" style="58" customWidth="1"/>
    <col min="21" max="21" width="7.33203125" style="14" customWidth="1"/>
    <col min="22" max="22" width="12" style="58" customWidth="1"/>
    <col min="23" max="23" width="7.33203125" style="14" customWidth="1"/>
    <col min="24" max="32" width="7.109375" style="14" bestFit="1" customWidth="1"/>
    <col min="33" max="39" width="7" style="14" customWidth="1"/>
    <col min="40" max="16384" width="9.109375" style="14"/>
  </cols>
  <sheetData>
    <row r="1" spans="2:39" ht="12.6" thickBot="1" x14ac:dyDescent="0.3">
      <c r="E1" s="14" t="s">
        <v>365</v>
      </c>
      <c r="F1" s="542" t="s">
        <v>286</v>
      </c>
      <c r="G1" s="543"/>
      <c r="H1" s="543"/>
      <c r="N1" s="535" t="s">
        <v>69</v>
      </c>
      <c r="O1" s="41">
        <v>42794</v>
      </c>
      <c r="P1" s="14">
        <v>1</v>
      </c>
      <c r="W1" s="14" t="s">
        <v>68</v>
      </c>
      <c r="X1" s="40" t="s">
        <v>63</v>
      </c>
      <c r="Y1" s="40" t="s">
        <v>95</v>
      </c>
      <c r="Z1" s="40" t="s">
        <v>96</v>
      </c>
      <c r="AA1" s="40" t="s">
        <v>97</v>
      </c>
      <c r="AB1" s="40" t="s">
        <v>98</v>
      </c>
      <c r="AC1" s="40" t="s">
        <v>99</v>
      </c>
      <c r="AD1" s="40" t="s">
        <v>100</v>
      </c>
      <c r="AE1" s="40" t="s">
        <v>101</v>
      </c>
      <c r="AF1" s="40" t="s">
        <v>102</v>
      </c>
      <c r="AG1" s="40" t="s">
        <v>103</v>
      </c>
      <c r="AH1" s="40" t="s">
        <v>104</v>
      </c>
      <c r="AI1" s="40" t="s">
        <v>105</v>
      </c>
      <c r="AJ1" s="40" t="s">
        <v>106</v>
      </c>
      <c r="AK1" s="40" t="s">
        <v>366</v>
      </c>
      <c r="AL1" s="40" t="s">
        <v>365</v>
      </c>
      <c r="AM1" s="40" t="s">
        <v>367</v>
      </c>
    </row>
    <row r="2" spans="2:39" ht="10.8" thickBot="1" x14ac:dyDescent="0.25">
      <c r="N2" s="535" t="s">
        <v>66</v>
      </c>
      <c r="O2" s="41">
        <v>42794</v>
      </c>
      <c r="P2" s="14">
        <v>16</v>
      </c>
      <c r="R2" s="42">
        <v>0.5</v>
      </c>
      <c r="W2" s="43">
        <v>44598</v>
      </c>
      <c r="X2" s="43">
        <v>42369</v>
      </c>
      <c r="Y2" s="43">
        <v>42400</v>
      </c>
      <c r="Z2" s="43">
        <v>42429</v>
      </c>
      <c r="AA2" s="43">
        <v>42460</v>
      </c>
      <c r="AB2" s="43">
        <v>42490</v>
      </c>
      <c r="AC2" s="43">
        <v>42521</v>
      </c>
      <c r="AD2" s="43">
        <v>42551</v>
      </c>
      <c r="AE2" s="43">
        <v>42582</v>
      </c>
      <c r="AF2" s="43">
        <v>42613</v>
      </c>
      <c r="AG2" s="43">
        <v>42643</v>
      </c>
      <c r="AH2" s="43">
        <v>42674</v>
      </c>
      <c r="AI2" s="43">
        <v>42704</v>
      </c>
      <c r="AJ2" s="43">
        <v>42735</v>
      </c>
      <c r="AK2" s="43">
        <v>42766</v>
      </c>
      <c r="AL2" s="43">
        <v>42794</v>
      </c>
      <c r="AM2" s="43">
        <v>42825</v>
      </c>
    </row>
    <row r="3" spans="2:39" ht="12" x14ac:dyDescent="0.25">
      <c r="B3" s="67" t="s">
        <v>265</v>
      </c>
      <c r="Y3" s="14">
        <v>1</v>
      </c>
      <c r="Z3" s="14">
        <v>2</v>
      </c>
      <c r="AA3" s="14">
        <v>3</v>
      </c>
      <c r="AB3" s="14">
        <v>4</v>
      </c>
      <c r="AC3" s="14">
        <v>5</v>
      </c>
      <c r="AD3" s="14">
        <v>6</v>
      </c>
      <c r="AE3" s="14">
        <v>7</v>
      </c>
      <c r="AF3" s="14">
        <v>8</v>
      </c>
      <c r="AG3" s="14">
        <v>9</v>
      </c>
      <c r="AH3" s="14">
        <v>10</v>
      </c>
      <c r="AI3" s="14">
        <v>11</v>
      </c>
      <c r="AJ3" s="14">
        <v>12</v>
      </c>
      <c r="AK3" s="14">
        <v>13</v>
      </c>
      <c r="AL3" s="14">
        <v>14</v>
      </c>
      <c r="AM3" s="14">
        <v>15</v>
      </c>
    </row>
    <row r="4" spans="2:39" x14ac:dyDescent="0.2">
      <c r="B4" s="14" t="s">
        <v>279</v>
      </c>
    </row>
    <row r="5" spans="2:39" ht="10.8" thickBot="1" x14ac:dyDescent="0.25"/>
    <row r="6" spans="2:39" s="44" customFormat="1" ht="21" thickBot="1" x14ac:dyDescent="0.25">
      <c r="E6" s="44" t="s">
        <v>33</v>
      </c>
      <c r="F6" s="44" t="s">
        <v>60</v>
      </c>
      <c r="G6" s="44" t="s">
        <v>246</v>
      </c>
      <c r="H6" s="44" t="s">
        <v>247</v>
      </c>
      <c r="I6" s="44" t="s">
        <v>14</v>
      </c>
      <c r="J6" s="532" t="s">
        <v>248</v>
      </c>
      <c r="K6" s="44" t="s">
        <v>61</v>
      </c>
      <c r="L6" s="44" t="s">
        <v>62</v>
      </c>
      <c r="M6" s="44" t="s">
        <v>125</v>
      </c>
      <c r="N6" s="536" t="s">
        <v>124</v>
      </c>
      <c r="O6" s="62" t="s">
        <v>71</v>
      </c>
      <c r="P6" s="63" t="s">
        <v>70</v>
      </c>
      <c r="Q6" s="64" t="s">
        <v>92</v>
      </c>
      <c r="R6" s="62" t="s">
        <v>72</v>
      </c>
      <c r="S6" s="62" t="s">
        <v>93</v>
      </c>
      <c r="T6" s="61" t="s">
        <v>151</v>
      </c>
      <c r="U6" s="61" t="s">
        <v>123</v>
      </c>
      <c r="V6" s="61" t="s">
        <v>77</v>
      </c>
      <c r="W6" s="44" t="s">
        <v>115</v>
      </c>
      <c r="X6" s="44" t="s">
        <v>114</v>
      </c>
      <c r="Y6" s="49">
        <v>42370</v>
      </c>
      <c r="Z6" s="49">
        <v>42401</v>
      </c>
      <c r="AA6" s="49">
        <v>42430</v>
      </c>
      <c r="AB6" s="49">
        <v>42461</v>
      </c>
      <c r="AC6" s="49">
        <v>42491</v>
      </c>
      <c r="AD6" s="49">
        <v>42522</v>
      </c>
      <c r="AE6" s="49">
        <v>42552</v>
      </c>
      <c r="AF6" s="49">
        <v>42583</v>
      </c>
      <c r="AG6" s="49">
        <v>42614</v>
      </c>
      <c r="AH6" s="49">
        <v>42644</v>
      </c>
      <c r="AI6" s="49">
        <v>42675</v>
      </c>
      <c r="AJ6" s="49">
        <v>42705</v>
      </c>
      <c r="AK6" s="49">
        <v>42736</v>
      </c>
      <c r="AL6" s="49">
        <v>42767</v>
      </c>
      <c r="AM6" s="49">
        <v>42795</v>
      </c>
    </row>
    <row r="7" spans="2:39" x14ac:dyDescent="0.2">
      <c r="E7" s="45" t="s">
        <v>94</v>
      </c>
      <c r="F7" s="45" t="s">
        <v>94</v>
      </c>
      <c r="M7" s="45">
        <v>7</v>
      </c>
    </row>
    <row r="8" spans="2:39" x14ac:dyDescent="0.2">
      <c r="E8" s="14">
        <v>1</v>
      </c>
      <c r="F8" s="14">
        <v>8</v>
      </c>
      <c r="G8" s="14" t="s">
        <v>245</v>
      </c>
      <c r="H8" s="14" t="s">
        <v>318</v>
      </c>
      <c r="I8" s="14" t="s">
        <v>368</v>
      </c>
      <c r="J8" s="531">
        <v>10000001</v>
      </c>
      <c r="K8" s="14" t="s">
        <v>59</v>
      </c>
      <c r="L8" s="14" t="s">
        <v>57</v>
      </c>
      <c r="M8" s="45">
        <v>8</v>
      </c>
      <c r="N8" s="45">
        <v>1</v>
      </c>
      <c r="O8" s="46">
        <v>4695.8999999999996</v>
      </c>
      <c r="Q8" s="12" t="s">
        <v>369</v>
      </c>
      <c r="T8" s="59" t="s">
        <v>78</v>
      </c>
      <c r="U8" s="14">
        <v>0</v>
      </c>
      <c r="V8" s="59" t="s">
        <v>175</v>
      </c>
      <c r="Y8" s="46">
        <v>4843.8900000000003</v>
      </c>
      <c r="Z8" s="46">
        <v>4843.8900000000003</v>
      </c>
      <c r="AA8" s="46">
        <v>4695.8999999999996</v>
      </c>
      <c r="AB8" s="46">
        <v>4695.8999999999996</v>
      </c>
      <c r="AC8" s="46">
        <v>4695.8999999999996</v>
      </c>
      <c r="AD8" s="46">
        <v>4695.8999999999996</v>
      </c>
      <c r="AE8" s="46">
        <v>4695.8999999999996</v>
      </c>
      <c r="AF8" s="46">
        <v>4695.8999999999996</v>
      </c>
      <c r="AG8" s="46">
        <v>4695.8999999999996</v>
      </c>
      <c r="AH8" s="46">
        <v>4695.8999999999996</v>
      </c>
      <c r="AI8" s="46">
        <v>4695.8999999999996</v>
      </c>
      <c r="AJ8" s="46">
        <v>4695.8999999999996</v>
      </c>
      <c r="AK8" s="46">
        <v>4695.8999999999996</v>
      </c>
      <c r="AL8" s="46">
        <v>4695.8999999999996</v>
      </c>
      <c r="AM8" s="46">
        <v>0</v>
      </c>
    </row>
    <row r="9" spans="2:39" x14ac:dyDescent="0.2">
      <c r="E9" s="47">
        <v>1</v>
      </c>
      <c r="F9" s="47">
        <v>8</v>
      </c>
      <c r="G9" s="47" t="s">
        <v>245</v>
      </c>
      <c r="H9" s="47" t="s">
        <v>318</v>
      </c>
      <c r="I9" s="47" t="s">
        <v>368</v>
      </c>
      <c r="J9" s="533">
        <v>10000001</v>
      </c>
      <c r="K9" s="14" t="s">
        <v>59</v>
      </c>
      <c r="L9" s="14" t="s">
        <v>54</v>
      </c>
      <c r="M9" s="45">
        <v>9</v>
      </c>
      <c r="N9" s="45">
        <v>1</v>
      </c>
      <c r="O9" s="46">
        <v>4105.4299999999994</v>
      </c>
      <c r="Q9" s="12" t="s">
        <v>369</v>
      </c>
      <c r="T9" s="59" t="s">
        <v>78</v>
      </c>
      <c r="U9" s="14">
        <v>0</v>
      </c>
      <c r="V9" s="59" t="s">
        <v>175</v>
      </c>
      <c r="Y9" s="46">
        <v>0</v>
      </c>
      <c r="Z9" s="46">
        <v>0</v>
      </c>
      <c r="AA9" s="46">
        <v>0</v>
      </c>
      <c r="AB9" s="46">
        <v>0</v>
      </c>
      <c r="AC9" s="46">
        <v>0</v>
      </c>
      <c r="AD9" s="46">
        <v>0</v>
      </c>
      <c r="AE9" s="46">
        <v>0</v>
      </c>
      <c r="AF9" s="46">
        <v>0</v>
      </c>
      <c r="AG9" s="46">
        <v>4059.76</v>
      </c>
      <c r="AH9" s="46">
        <v>3857.26</v>
      </c>
      <c r="AI9" s="46">
        <v>5607.7</v>
      </c>
      <c r="AJ9" s="46">
        <v>5607.7</v>
      </c>
      <c r="AK9" s="46">
        <v>6624.5199999999995</v>
      </c>
      <c r="AL9" s="46">
        <v>4105.4299999999994</v>
      </c>
      <c r="AM9" s="46">
        <v>0</v>
      </c>
    </row>
    <row r="10" spans="2:39" x14ac:dyDescent="0.2">
      <c r="E10" s="47">
        <v>1</v>
      </c>
      <c r="F10" s="47">
        <v>8</v>
      </c>
      <c r="G10" s="47" t="s">
        <v>245</v>
      </c>
      <c r="H10" s="47" t="s">
        <v>318</v>
      </c>
      <c r="I10" s="47" t="s">
        <v>368</v>
      </c>
      <c r="J10" s="533">
        <v>10000001</v>
      </c>
      <c r="K10" s="14" t="s">
        <v>59</v>
      </c>
      <c r="L10" s="14" t="s">
        <v>58</v>
      </c>
      <c r="M10" s="45">
        <v>10</v>
      </c>
      <c r="N10" s="45">
        <v>1</v>
      </c>
      <c r="O10" s="46">
        <v>0</v>
      </c>
      <c r="Q10" s="12" t="s">
        <v>369</v>
      </c>
      <c r="T10" s="59" t="s">
        <v>78</v>
      </c>
      <c r="U10" s="14">
        <v>0</v>
      </c>
      <c r="V10" s="59" t="s">
        <v>175</v>
      </c>
      <c r="Y10" s="46">
        <v>0</v>
      </c>
      <c r="Z10" s="46">
        <v>0</v>
      </c>
      <c r="AA10" s="46">
        <v>0</v>
      </c>
      <c r="AB10" s="46">
        <v>0</v>
      </c>
      <c r="AC10" s="46">
        <v>0</v>
      </c>
      <c r="AD10" s="46">
        <v>0</v>
      </c>
      <c r="AE10" s="46">
        <v>0</v>
      </c>
      <c r="AF10" s="46">
        <v>0</v>
      </c>
      <c r="AG10" s="46">
        <v>0</v>
      </c>
      <c r="AH10" s="46">
        <v>0</v>
      </c>
      <c r="AI10" s="46">
        <v>0</v>
      </c>
      <c r="AJ10" s="46">
        <v>0</v>
      </c>
      <c r="AK10" s="46">
        <v>0</v>
      </c>
      <c r="AL10" s="46">
        <v>0</v>
      </c>
      <c r="AM10" s="46">
        <v>0</v>
      </c>
    </row>
    <row r="11" spans="2:39" x14ac:dyDescent="0.2">
      <c r="E11" s="47">
        <v>1</v>
      </c>
      <c r="F11" s="47">
        <v>8</v>
      </c>
      <c r="G11" s="47" t="s">
        <v>245</v>
      </c>
      <c r="H11" s="47" t="s">
        <v>318</v>
      </c>
      <c r="I11" s="47" t="s">
        <v>368</v>
      </c>
      <c r="J11" s="533">
        <v>10000001</v>
      </c>
      <c r="K11" s="14" t="s">
        <v>59</v>
      </c>
      <c r="L11" s="14" t="s">
        <v>31</v>
      </c>
      <c r="M11" s="45">
        <v>11</v>
      </c>
      <c r="N11" s="45">
        <v>1</v>
      </c>
      <c r="O11" s="48">
        <v>8801.3299999999981</v>
      </c>
      <c r="Q11" s="12" t="s">
        <v>369</v>
      </c>
      <c r="R11" s="46">
        <v>9672.9616666666643</v>
      </c>
      <c r="T11" s="59" t="s">
        <v>78</v>
      </c>
      <c r="U11" s="14">
        <v>1</v>
      </c>
      <c r="V11" s="59" t="s">
        <v>175</v>
      </c>
      <c r="X11" s="46">
        <v>14906.92</v>
      </c>
      <c r="Y11" s="46">
        <v>4843.8900000000003</v>
      </c>
      <c r="Z11" s="46">
        <v>4843.8900000000003</v>
      </c>
      <c r="AA11" s="46">
        <v>4695.8999999999996</v>
      </c>
      <c r="AB11" s="46">
        <v>4695.8999999999996</v>
      </c>
      <c r="AC11" s="46">
        <v>4695.8999999999996</v>
      </c>
      <c r="AD11" s="46">
        <v>4695.8999999999996</v>
      </c>
      <c r="AE11" s="46">
        <v>4695.8999999999996</v>
      </c>
      <c r="AF11" s="46">
        <v>4695.8999999999996</v>
      </c>
      <c r="AG11" s="46">
        <v>8755.66</v>
      </c>
      <c r="AH11" s="46">
        <v>8553.16</v>
      </c>
      <c r="AI11" s="46">
        <v>10303.599999999999</v>
      </c>
      <c r="AJ11" s="46">
        <v>10303.599999999999</v>
      </c>
      <c r="AK11" s="46">
        <v>11320.419999999998</v>
      </c>
      <c r="AL11" s="46">
        <v>8801.3299999999981</v>
      </c>
      <c r="AM11" s="46">
        <v>0</v>
      </c>
    </row>
    <row r="12" spans="2:39" x14ac:dyDescent="0.2">
      <c r="E12" s="47">
        <v>1</v>
      </c>
      <c r="F12" s="47">
        <v>8</v>
      </c>
      <c r="G12" s="47" t="s">
        <v>245</v>
      </c>
      <c r="H12" s="47" t="s">
        <v>318</v>
      </c>
      <c r="I12" s="47" t="s">
        <v>368</v>
      </c>
      <c r="J12" s="533">
        <v>10000001</v>
      </c>
      <c r="K12" s="14" t="s">
        <v>37</v>
      </c>
      <c r="L12" s="14" t="s">
        <v>31</v>
      </c>
      <c r="M12" s="45">
        <v>12</v>
      </c>
      <c r="N12" s="45">
        <v>1</v>
      </c>
      <c r="O12" s="48">
        <v>21624.02</v>
      </c>
      <c r="P12" s="48"/>
      <c r="Q12" s="12" t="s">
        <v>369</v>
      </c>
      <c r="R12" s="46">
        <v>7529.4466666666658</v>
      </c>
      <c r="T12" s="59" t="s">
        <v>78</v>
      </c>
      <c r="U12" s="14">
        <v>0</v>
      </c>
      <c r="V12" s="59" t="s">
        <v>175</v>
      </c>
      <c r="Y12" s="46">
        <v>0</v>
      </c>
      <c r="Z12" s="46">
        <v>0</v>
      </c>
      <c r="AA12" s="46">
        <v>0</v>
      </c>
      <c r="AB12" s="46">
        <v>0</v>
      </c>
      <c r="AC12" s="46">
        <v>0</v>
      </c>
      <c r="AD12" s="46">
        <v>0</v>
      </c>
      <c r="AE12" s="46">
        <v>9391.7999999999993</v>
      </c>
      <c r="AF12" s="46">
        <v>9391.7999999999993</v>
      </c>
      <c r="AG12" s="46">
        <v>0</v>
      </c>
      <c r="AH12" s="46">
        <v>4695.8999999999996</v>
      </c>
      <c r="AI12" s="46">
        <v>0</v>
      </c>
      <c r="AJ12" s="46">
        <v>18856.759999999998</v>
      </c>
      <c r="AK12" s="46">
        <v>0</v>
      </c>
      <c r="AL12" s="46">
        <v>21624.02</v>
      </c>
      <c r="AM12" s="46">
        <v>9369.518</v>
      </c>
    </row>
    <row r="13" spans="2:39" x14ac:dyDescent="0.2">
      <c r="E13" s="47">
        <v>1</v>
      </c>
      <c r="F13" s="47">
        <v>8</v>
      </c>
      <c r="G13" s="47" t="s">
        <v>245</v>
      </c>
      <c r="H13" s="47" t="s">
        <v>318</v>
      </c>
      <c r="I13" s="47" t="s">
        <v>368</v>
      </c>
      <c r="J13" s="533">
        <v>10000001</v>
      </c>
      <c r="K13" s="14" t="s">
        <v>65</v>
      </c>
      <c r="L13" s="14" t="s">
        <v>31</v>
      </c>
      <c r="M13" s="45">
        <v>13</v>
      </c>
      <c r="N13" s="45">
        <v>1</v>
      </c>
      <c r="O13" s="52">
        <v>46847.590000000026</v>
      </c>
      <c r="P13" s="48">
        <v>9369.518</v>
      </c>
      <c r="Q13" s="12" t="s">
        <v>369</v>
      </c>
      <c r="R13" s="46">
        <v>7807.9316666666709</v>
      </c>
      <c r="T13" s="59" t="s">
        <v>78</v>
      </c>
      <c r="U13" s="14">
        <v>0</v>
      </c>
      <c r="V13" s="59" t="s">
        <v>175</v>
      </c>
      <c r="X13" s="46">
        <v>0</v>
      </c>
      <c r="Y13" s="46">
        <v>0</v>
      </c>
      <c r="Z13" s="46">
        <v>0</v>
      </c>
      <c r="AA13" s="46">
        <v>0</v>
      </c>
      <c r="AB13" s="46">
        <v>0</v>
      </c>
      <c r="AC13" s="46">
        <v>0</v>
      </c>
      <c r="AD13" s="46">
        <v>0</v>
      </c>
      <c r="AE13" s="46">
        <v>0</v>
      </c>
      <c r="AF13" s="46">
        <v>0</v>
      </c>
      <c r="AG13" s="46">
        <v>0</v>
      </c>
      <c r="AH13" s="46">
        <v>6118.6400000000103</v>
      </c>
      <c r="AI13" s="46">
        <v>10303.599999999999</v>
      </c>
      <c r="AJ13" s="46">
        <v>10303.600000000013</v>
      </c>
      <c r="AK13" s="46">
        <v>11320.419999999998</v>
      </c>
      <c r="AL13" s="46">
        <v>8801.3299999999981</v>
      </c>
      <c r="AM13" s="46">
        <v>0</v>
      </c>
    </row>
    <row r="14" spans="2:39" x14ac:dyDescent="0.2">
      <c r="E14" s="47">
        <v>1</v>
      </c>
      <c r="F14" s="47">
        <v>8</v>
      </c>
      <c r="G14" s="47" t="s">
        <v>245</v>
      </c>
      <c r="H14" s="47" t="s">
        <v>318</v>
      </c>
      <c r="I14" s="47" t="s">
        <v>368</v>
      </c>
      <c r="J14" s="533">
        <v>10000001</v>
      </c>
      <c r="K14" s="14" t="s">
        <v>64</v>
      </c>
      <c r="L14" s="14" t="s">
        <v>57</v>
      </c>
      <c r="M14" s="45">
        <v>14</v>
      </c>
      <c r="N14" s="45">
        <v>1</v>
      </c>
      <c r="O14" s="46">
        <v>2078.3000000000065</v>
      </c>
      <c r="Q14" s="12" t="s">
        <v>369</v>
      </c>
      <c r="T14" s="59" t="s">
        <v>78</v>
      </c>
      <c r="U14" s="14">
        <v>0</v>
      </c>
      <c r="V14" s="59" t="s">
        <v>175</v>
      </c>
      <c r="X14" s="46">
        <v>0</v>
      </c>
      <c r="Y14" s="46">
        <v>4843.8900000000003</v>
      </c>
      <c r="Z14" s="46">
        <v>9687.7800000000007</v>
      </c>
      <c r="AA14" s="46">
        <v>14383.68</v>
      </c>
      <c r="AB14" s="46">
        <v>19079.580000000002</v>
      </c>
      <c r="AC14" s="46">
        <v>23775.480000000003</v>
      </c>
      <c r="AD14" s="46">
        <v>28471.380000000005</v>
      </c>
      <c r="AE14" s="46">
        <v>23775.480000000007</v>
      </c>
      <c r="AF14" s="46">
        <v>19079.580000000005</v>
      </c>
      <c r="AG14" s="46">
        <v>23775.480000000003</v>
      </c>
      <c r="AH14" s="46">
        <v>23775.480000000003</v>
      </c>
      <c r="AI14" s="46">
        <v>28471.380000000005</v>
      </c>
      <c r="AJ14" s="46">
        <v>14310.520000000008</v>
      </c>
      <c r="AK14" s="46">
        <v>19006.420000000006</v>
      </c>
      <c r="AL14" s="46">
        <v>2078.3000000000065</v>
      </c>
      <c r="AM14" s="46">
        <v>0</v>
      </c>
    </row>
    <row r="15" spans="2:39" x14ac:dyDescent="0.2">
      <c r="E15" s="47">
        <v>1</v>
      </c>
      <c r="F15" s="47">
        <v>8</v>
      </c>
      <c r="G15" s="47" t="s">
        <v>245</v>
      </c>
      <c r="H15" s="47" t="s">
        <v>318</v>
      </c>
      <c r="I15" s="47" t="s">
        <v>368</v>
      </c>
      <c r="J15" s="533">
        <v>10000001</v>
      </c>
      <c r="K15" s="14" t="s">
        <v>64</v>
      </c>
      <c r="L15" s="14" t="s">
        <v>54</v>
      </c>
      <c r="M15" s="45">
        <v>15</v>
      </c>
      <c r="N15" s="45">
        <v>1</v>
      </c>
      <c r="O15" s="46">
        <v>29862.370000000003</v>
      </c>
      <c r="Q15" s="12" t="s">
        <v>369</v>
      </c>
      <c r="T15" s="59" t="s">
        <v>78</v>
      </c>
      <c r="U15" s="14">
        <v>0</v>
      </c>
      <c r="V15" s="59" t="s">
        <v>175</v>
      </c>
      <c r="X15" s="46">
        <v>0</v>
      </c>
      <c r="Y15" s="46">
        <v>0</v>
      </c>
      <c r="Z15" s="46">
        <v>0</v>
      </c>
      <c r="AA15" s="46">
        <v>0</v>
      </c>
      <c r="AB15" s="46">
        <v>0</v>
      </c>
      <c r="AC15" s="46">
        <v>0</v>
      </c>
      <c r="AD15" s="46">
        <v>0</v>
      </c>
      <c r="AE15" s="46">
        <v>0</v>
      </c>
      <c r="AF15" s="46">
        <v>0</v>
      </c>
      <c r="AG15" s="46">
        <v>4059.76</v>
      </c>
      <c r="AH15" s="46">
        <v>7917.02</v>
      </c>
      <c r="AI15" s="46">
        <v>13524.720000000001</v>
      </c>
      <c r="AJ15" s="46">
        <v>19132.420000000002</v>
      </c>
      <c r="AK15" s="46">
        <v>25756.940000000002</v>
      </c>
      <c r="AL15" s="46">
        <v>29862.370000000003</v>
      </c>
      <c r="AM15" s="46">
        <v>22571.152000000009</v>
      </c>
    </row>
    <row r="16" spans="2:39" x14ac:dyDescent="0.2">
      <c r="E16" s="47">
        <v>1</v>
      </c>
      <c r="F16" s="47">
        <v>8</v>
      </c>
      <c r="G16" s="47" t="s">
        <v>245</v>
      </c>
      <c r="H16" s="47" t="s">
        <v>318</v>
      </c>
      <c r="I16" s="47" t="s">
        <v>368</v>
      </c>
      <c r="J16" s="533">
        <v>10000001</v>
      </c>
      <c r="K16" s="14" t="s">
        <v>64</v>
      </c>
      <c r="L16" s="14" t="s">
        <v>58</v>
      </c>
      <c r="M16" s="45">
        <v>16</v>
      </c>
      <c r="N16" s="45">
        <v>1</v>
      </c>
      <c r="O16" s="46">
        <v>14906.92000000002</v>
      </c>
      <c r="Q16" s="12" t="s">
        <v>369</v>
      </c>
      <c r="T16" s="59" t="s">
        <v>78</v>
      </c>
      <c r="U16" s="14">
        <v>0</v>
      </c>
      <c r="V16" s="59" t="s">
        <v>175</v>
      </c>
      <c r="X16" s="46">
        <v>0</v>
      </c>
      <c r="Y16" s="46">
        <v>14906.920000000002</v>
      </c>
      <c r="Z16" s="46">
        <v>14906.92</v>
      </c>
      <c r="AA16" s="46">
        <v>14906.919999999998</v>
      </c>
      <c r="AB16" s="46">
        <v>14906.919999999998</v>
      </c>
      <c r="AC16" s="46">
        <v>14906.919999999998</v>
      </c>
      <c r="AD16" s="46">
        <v>14906.919999999998</v>
      </c>
      <c r="AE16" s="46">
        <v>14906.920000000002</v>
      </c>
      <c r="AF16" s="46">
        <v>14906.920000000002</v>
      </c>
      <c r="AG16" s="46">
        <v>14906.920000000007</v>
      </c>
      <c r="AH16" s="46">
        <v>14906.920000000009</v>
      </c>
      <c r="AI16" s="46">
        <v>14906.920000000013</v>
      </c>
      <c r="AJ16" s="46">
        <v>14906.920000000024</v>
      </c>
      <c r="AK16" s="46">
        <v>14906.92000000002</v>
      </c>
      <c r="AL16" s="46">
        <v>14906.92000000002</v>
      </c>
      <c r="AM16" s="46">
        <v>14906.92000000002</v>
      </c>
    </row>
    <row r="17" spans="5:39" x14ac:dyDescent="0.2">
      <c r="E17" s="47">
        <v>1</v>
      </c>
      <c r="F17" s="47">
        <v>8</v>
      </c>
      <c r="G17" s="47" t="s">
        <v>245</v>
      </c>
      <c r="H17" s="47" t="s">
        <v>318</v>
      </c>
      <c r="I17" s="47" t="s">
        <v>368</v>
      </c>
      <c r="J17" s="533">
        <v>10000001</v>
      </c>
      <c r="K17" s="14" t="s">
        <v>67</v>
      </c>
      <c r="L17" s="14" t="s">
        <v>67</v>
      </c>
      <c r="M17" s="45">
        <v>17</v>
      </c>
      <c r="N17" s="45">
        <v>1</v>
      </c>
      <c r="O17" s="53">
        <v>55.209776212614088</v>
      </c>
      <c r="P17" s="54">
        <v>45.209776212614088</v>
      </c>
      <c r="Q17" s="55" t="s">
        <v>369</v>
      </c>
      <c r="R17" s="56">
        <v>4.8431485220745083</v>
      </c>
      <c r="S17" s="57" t="s">
        <v>370</v>
      </c>
      <c r="T17" s="60" t="s">
        <v>78</v>
      </c>
      <c r="U17" s="14">
        <v>0</v>
      </c>
      <c r="V17" s="60" t="s">
        <v>175</v>
      </c>
      <c r="Y17" s="46">
        <v>55.209776212614088</v>
      </c>
      <c r="Z17" s="46">
        <v>55.209776212614088</v>
      </c>
      <c r="AA17" s="46">
        <v>55.209776212614088</v>
      </c>
      <c r="AB17" s="46">
        <v>55.209776212614088</v>
      </c>
      <c r="AC17" s="46">
        <v>55.209776212614088</v>
      </c>
      <c r="AD17" s="46">
        <v>55.209776212614088</v>
      </c>
      <c r="AE17" s="46">
        <v>55.209776212614088</v>
      </c>
      <c r="AF17" s="46">
        <v>55.209776212614088</v>
      </c>
      <c r="AG17" s="46">
        <v>55.209776212614088</v>
      </c>
      <c r="AH17" s="46">
        <v>55.209776212614088</v>
      </c>
      <c r="AI17" s="46">
        <v>55.209776212614088</v>
      </c>
      <c r="AJ17" s="46">
        <v>55.209776212614088</v>
      </c>
      <c r="AK17" s="46">
        <v>55.209776212614088</v>
      </c>
      <c r="AL17" s="46">
        <v>55.209776212614088</v>
      </c>
      <c r="AM17" s="46">
        <v>55.209776212614088</v>
      </c>
    </row>
    <row r="18" spans="5:39" x14ac:dyDescent="0.2">
      <c r="E18" s="14">
        <v>2</v>
      </c>
      <c r="F18" s="14">
        <v>9</v>
      </c>
      <c r="G18" s="14" t="s">
        <v>245</v>
      </c>
      <c r="H18" s="14" t="s">
        <v>293</v>
      </c>
      <c r="I18" s="14" t="s">
        <v>371</v>
      </c>
      <c r="J18" s="531">
        <v>10000002</v>
      </c>
      <c r="K18" s="14" t="s">
        <v>59</v>
      </c>
      <c r="L18" s="14" t="s">
        <v>57</v>
      </c>
      <c r="M18" s="45">
        <v>18</v>
      </c>
      <c r="N18" s="45">
        <v>1</v>
      </c>
      <c r="O18" s="46">
        <v>1834.8</v>
      </c>
      <c r="Q18" s="12" t="s">
        <v>372</v>
      </c>
      <c r="T18" s="59" t="s">
        <v>75</v>
      </c>
      <c r="U18" s="14">
        <v>0</v>
      </c>
      <c r="V18" s="59" t="s">
        <v>175</v>
      </c>
      <c r="Y18" s="46">
        <v>1892.62</v>
      </c>
      <c r="Z18" s="46">
        <v>1892.62</v>
      </c>
      <c r="AA18" s="46">
        <v>1834.8</v>
      </c>
      <c r="AB18" s="46">
        <v>1834.8</v>
      </c>
      <c r="AC18" s="46">
        <v>1834.8</v>
      </c>
      <c r="AD18" s="46">
        <v>1834.8</v>
      </c>
      <c r="AE18" s="46">
        <v>1834.8</v>
      </c>
      <c r="AF18" s="46">
        <v>1834.8</v>
      </c>
      <c r="AG18" s="46">
        <v>1834.8</v>
      </c>
      <c r="AH18" s="46">
        <v>1834.8</v>
      </c>
      <c r="AI18" s="46">
        <v>1834.8</v>
      </c>
      <c r="AJ18" s="46">
        <v>1834.8</v>
      </c>
      <c r="AK18" s="46">
        <v>1834.8</v>
      </c>
      <c r="AL18" s="46">
        <v>1834.8</v>
      </c>
      <c r="AM18" s="46">
        <v>0</v>
      </c>
    </row>
    <row r="19" spans="5:39" x14ac:dyDescent="0.2">
      <c r="E19" s="47">
        <v>2</v>
      </c>
      <c r="F19" s="47">
        <v>9</v>
      </c>
      <c r="G19" s="47" t="s">
        <v>245</v>
      </c>
      <c r="H19" s="47" t="s">
        <v>293</v>
      </c>
      <c r="I19" s="47" t="s">
        <v>371</v>
      </c>
      <c r="J19" s="533">
        <v>10000002</v>
      </c>
      <c r="K19" s="14" t="s">
        <v>59</v>
      </c>
      <c r="L19" s="14" t="s">
        <v>54</v>
      </c>
      <c r="M19" s="45">
        <v>19</v>
      </c>
      <c r="N19" s="45">
        <v>1</v>
      </c>
      <c r="O19" s="46">
        <v>3225.0199999999995</v>
      </c>
      <c r="Q19" s="12" t="s">
        <v>372</v>
      </c>
      <c r="T19" s="59" t="s">
        <v>75</v>
      </c>
      <c r="U19" s="14">
        <v>0</v>
      </c>
      <c r="V19" s="59" t="s">
        <v>175</v>
      </c>
      <c r="Y19" s="46">
        <v>1479.6</v>
      </c>
      <c r="Z19" s="46">
        <v>1073.52</v>
      </c>
      <c r="AA19" s="46">
        <v>572.38</v>
      </c>
      <c r="AB19" s="46">
        <v>790.51</v>
      </c>
      <c r="AC19" s="46">
        <v>0</v>
      </c>
      <c r="AD19" s="46">
        <v>0</v>
      </c>
      <c r="AE19" s="46">
        <v>0</v>
      </c>
      <c r="AF19" s="46">
        <v>0</v>
      </c>
      <c r="AG19" s="46">
        <v>4230.53</v>
      </c>
      <c r="AH19" s="46">
        <v>6894.7000000000007</v>
      </c>
      <c r="AI19" s="46">
        <v>4160.380000000001</v>
      </c>
      <c r="AJ19" s="46">
        <v>2436.52</v>
      </c>
      <c r="AK19" s="46">
        <v>4336.1499999999996</v>
      </c>
      <c r="AL19" s="46">
        <v>3225.0199999999995</v>
      </c>
      <c r="AM19" s="46">
        <v>0</v>
      </c>
    </row>
    <row r="20" spans="5:39" x14ac:dyDescent="0.2">
      <c r="E20" s="47">
        <v>2</v>
      </c>
      <c r="F20" s="47">
        <v>9</v>
      </c>
      <c r="G20" s="47" t="s">
        <v>245</v>
      </c>
      <c r="H20" s="47" t="s">
        <v>293</v>
      </c>
      <c r="I20" s="47" t="s">
        <v>371</v>
      </c>
      <c r="J20" s="533">
        <v>10000002</v>
      </c>
      <c r="K20" s="14" t="s">
        <v>59</v>
      </c>
      <c r="L20" s="14" t="s">
        <v>58</v>
      </c>
      <c r="M20" s="45">
        <v>20</v>
      </c>
      <c r="N20" s="45">
        <v>1</v>
      </c>
      <c r="O20" s="46">
        <v>0</v>
      </c>
      <c r="Q20" s="12" t="s">
        <v>372</v>
      </c>
      <c r="T20" s="59" t="s">
        <v>75</v>
      </c>
      <c r="U20" s="14">
        <v>1</v>
      </c>
      <c r="V20" s="59" t="s">
        <v>175</v>
      </c>
      <c r="Y20" s="46">
        <v>0</v>
      </c>
      <c r="Z20" s="46">
        <v>0</v>
      </c>
      <c r="AA20" s="46">
        <v>0</v>
      </c>
      <c r="AB20" s="46">
        <v>0</v>
      </c>
      <c r="AC20" s="46">
        <v>0</v>
      </c>
      <c r="AD20" s="46">
        <v>0</v>
      </c>
      <c r="AE20" s="46">
        <v>0</v>
      </c>
      <c r="AF20" s="46">
        <v>0</v>
      </c>
      <c r="AG20" s="46">
        <v>0</v>
      </c>
      <c r="AH20" s="46">
        <v>0</v>
      </c>
      <c r="AI20" s="46">
        <v>0</v>
      </c>
      <c r="AJ20" s="46">
        <v>0</v>
      </c>
      <c r="AK20" s="46">
        <v>0</v>
      </c>
      <c r="AL20" s="46">
        <v>0</v>
      </c>
      <c r="AM20" s="46">
        <v>0</v>
      </c>
    </row>
    <row r="21" spans="5:39" x14ac:dyDescent="0.2">
      <c r="E21" s="47">
        <v>2</v>
      </c>
      <c r="F21" s="47">
        <v>9</v>
      </c>
      <c r="G21" s="47" t="s">
        <v>245</v>
      </c>
      <c r="H21" s="47" t="s">
        <v>293</v>
      </c>
      <c r="I21" s="47" t="s">
        <v>371</v>
      </c>
      <c r="J21" s="533">
        <v>10000002</v>
      </c>
      <c r="K21" s="14" t="s">
        <v>59</v>
      </c>
      <c r="L21" s="14" t="s">
        <v>31</v>
      </c>
      <c r="M21" s="45">
        <v>21</v>
      </c>
      <c r="N21" s="45">
        <v>1</v>
      </c>
      <c r="O21" s="48">
        <v>5059.82</v>
      </c>
      <c r="Q21" s="12" t="s">
        <v>372</v>
      </c>
      <c r="R21" s="46">
        <v>6048.6833333333343</v>
      </c>
      <c r="T21" s="59" t="s">
        <v>75</v>
      </c>
      <c r="U21" s="14">
        <v>0</v>
      </c>
      <c r="V21" s="59" t="s">
        <v>175</v>
      </c>
      <c r="X21" s="46">
        <v>7923.95</v>
      </c>
      <c r="Y21" s="46">
        <v>3372.22</v>
      </c>
      <c r="Z21" s="46">
        <v>2966.14</v>
      </c>
      <c r="AA21" s="46">
        <v>2407.1799999999998</v>
      </c>
      <c r="AB21" s="46">
        <v>2625.31</v>
      </c>
      <c r="AC21" s="46">
        <v>1834.8</v>
      </c>
      <c r="AD21" s="46">
        <v>1834.8</v>
      </c>
      <c r="AE21" s="46">
        <v>1834.8</v>
      </c>
      <c r="AF21" s="46">
        <v>1834.8</v>
      </c>
      <c r="AG21" s="46">
        <v>6065.33</v>
      </c>
      <c r="AH21" s="46">
        <v>8729.5</v>
      </c>
      <c r="AI21" s="46">
        <v>5995.1800000000012</v>
      </c>
      <c r="AJ21" s="46">
        <v>4271.32</v>
      </c>
      <c r="AK21" s="46">
        <v>6170.95</v>
      </c>
      <c r="AL21" s="46">
        <v>5059.82</v>
      </c>
      <c r="AM21" s="46">
        <v>0</v>
      </c>
    </row>
    <row r="22" spans="5:39" x14ac:dyDescent="0.2">
      <c r="E22" s="47">
        <v>2</v>
      </c>
      <c r="F22" s="47">
        <v>9</v>
      </c>
      <c r="G22" s="47" t="s">
        <v>245</v>
      </c>
      <c r="H22" s="47" t="s">
        <v>293</v>
      </c>
      <c r="I22" s="47" t="s">
        <v>371</v>
      </c>
      <c r="J22" s="533">
        <v>10000002</v>
      </c>
      <c r="K22" s="14" t="s">
        <v>37</v>
      </c>
      <c r="L22" s="14" t="s">
        <v>31</v>
      </c>
      <c r="M22" s="45">
        <v>22</v>
      </c>
      <c r="N22" s="45">
        <v>1</v>
      </c>
      <c r="O22" s="48">
        <v>0</v>
      </c>
      <c r="P22" s="48"/>
      <c r="Q22" s="12" t="s">
        <v>372</v>
      </c>
      <c r="R22" s="46">
        <v>3416.6666666666665</v>
      </c>
      <c r="T22" s="59" t="s">
        <v>75</v>
      </c>
      <c r="U22" s="14">
        <v>0</v>
      </c>
      <c r="V22" s="59" t="s">
        <v>175</v>
      </c>
      <c r="Y22" s="46">
        <v>0</v>
      </c>
      <c r="Z22" s="46">
        <v>6000</v>
      </c>
      <c r="AA22" s="46">
        <v>0</v>
      </c>
      <c r="AB22" s="46">
        <v>3000</v>
      </c>
      <c r="AC22" s="46">
        <v>3000</v>
      </c>
      <c r="AD22" s="46">
        <v>4000</v>
      </c>
      <c r="AE22" s="46">
        <v>0</v>
      </c>
      <c r="AF22" s="46">
        <v>5000</v>
      </c>
      <c r="AG22" s="46">
        <v>3500</v>
      </c>
      <c r="AH22" s="46">
        <v>0</v>
      </c>
      <c r="AI22" s="46">
        <v>6000</v>
      </c>
      <c r="AJ22" s="46">
        <v>3000</v>
      </c>
      <c r="AK22" s="46">
        <v>8000</v>
      </c>
      <c r="AL22" s="46">
        <v>0</v>
      </c>
      <c r="AM22" s="46">
        <v>8570.44</v>
      </c>
    </row>
    <row r="23" spans="5:39" x14ac:dyDescent="0.2">
      <c r="E23" s="47">
        <v>2</v>
      </c>
      <c r="F23" s="47">
        <v>9</v>
      </c>
      <c r="G23" s="47" t="s">
        <v>245</v>
      </c>
      <c r="H23" s="47" t="s">
        <v>293</v>
      </c>
      <c r="I23" s="47" t="s">
        <v>371</v>
      </c>
      <c r="J23" s="533">
        <v>10000002</v>
      </c>
      <c r="K23" s="14" t="s">
        <v>65</v>
      </c>
      <c r="L23" s="14" t="s">
        <v>31</v>
      </c>
      <c r="M23" s="45">
        <v>23</v>
      </c>
      <c r="N23" s="45">
        <v>1</v>
      </c>
      <c r="O23" s="52">
        <v>21426.099999999995</v>
      </c>
      <c r="P23" s="48">
        <v>8570.44</v>
      </c>
      <c r="Q23" s="12" t="s">
        <v>372</v>
      </c>
      <c r="R23" s="46">
        <v>3571.016666666666</v>
      </c>
      <c r="T23" s="59" t="s">
        <v>75</v>
      </c>
      <c r="U23" s="14">
        <v>0</v>
      </c>
      <c r="V23" s="59" t="s">
        <v>175</v>
      </c>
      <c r="X23" s="46">
        <v>0</v>
      </c>
      <c r="Y23" s="46">
        <v>0</v>
      </c>
      <c r="Z23" s="46">
        <v>0</v>
      </c>
      <c r="AA23" s="46">
        <v>0</v>
      </c>
      <c r="AB23" s="46">
        <v>0</v>
      </c>
      <c r="AC23" s="46">
        <v>0</v>
      </c>
      <c r="AD23" s="46">
        <v>0</v>
      </c>
      <c r="AE23" s="46">
        <v>0</v>
      </c>
      <c r="AF23" s="46">
        <v>0</v>
      </c>
      <c r="AG23" s="46">
        <v>0</v>
      </c>
      <c r="AH23" s="46">
        <v>0</v>
      </c>
      <c r="AI23" s="46">
        <v>5924.0099999999957</v>
      </c>
      <c r="AJ23" s="46">
        <v>4271.32</v>
      </c>
      <c r="AK23" s="46">
        <v>6170.95</v>
      </c>
      <c r="AL23" s="46">
        <v>5059.82</v>
      </c>
      <c r="AM23" s="46">
        <v>0</v>
      </c>
    </row>
    <row r="24" spans="5:39" x14ac:dyDescent="0.2">
      <c r="E24" s="47">
        <v>2</v>
      </c>
      <c r="F24" s="47">
        <v>9</v>
      </c>
      <c r="G24" s="47" t="s">
        <v>245</v>
      </c>
      <c r="H24" s="47" t="s">
        <v>293</v>
      </c>
      <c r="I24" s="47" t="s">
        <v>371</v>
      </c>
      <c r="J24" s="533">
        <v>10000002</v>
      </c>
      <c r="K24" s="14" t="s">
        <v>64</v>
      </c>
      <c r="L24" s="14" t="s">
        <v>57</v>
      </c>
      <c r="M24" s="45">
        <v>24</v>
      </c>
      <c r="N24" s="45">
        <v>1</v>
      </c>
      <c r="O24" s="46">
        <v>1834.8</v>
      </c>
      <c r="Q24" s="12" t="s">
        <v>372</v>
      </c>
      <c r="T24" s="59" t="s">
        <v>75</v>
      </c>
      <c r="U24" s="14">
        <v>0</v>
      </c>
      <c r="V24" s="59" t="s">
        <v>175</v>
      </c>
      <c r="X24" s="46">
        <v>0</v>
      </c>
      <c r="Y24" s="46">
        <v>1892.62</v>
      </c>
      <c r="Z24" s="46">
        <v>0</v>
      </c>
      <c r="AA24" s="46">
        <v>1834.8</v>
      </c>
      <c r="AB24" s="46">
        <v>669.59999999999991</v>
      </c>
      <c r="AC24" s="46">
        <v>0</v>
      </c>
      <c r="AD24" s="46">
        <v>0</v>
      </c>
      <c r="AE24" s="46">
        <v>1834.8</v>
      </c>
      <c r="AF24" s="46">
        <v>0</v>
      </c>
      <c r="AG24" s="46">
        <v>0</v>
      </c>
      <c r="AH24" s="46">
        <v>1834.8</v>
      </c>
      <c r="AI24" s="46">
        <v>0</v>
      </c>
      <c r="AJ24" s="46">
        <v>0</v>
      </c>
      <c r="AK24" s="46">
        <v>0</v>
      </c>
      <c r="AL24" s="46">
        <v>1834.8</v>
      </c>
      <c r="AM24" s="46">
        <v>0</v>
      </c>
    </row>
    <row r="25" spans="5:39" x14ac:dyDescent="0.2">
      <c r="E25" s="47">
        <v>2</v>
      </c>
      <c r="F25" s="47">
        <v>9</v>
      </c>
      <c r="G25" s="47" t="s">
        <v>245</v>
      </c>
      <c r="H25" s="47" t="s">
        <v>293</v>
      </c>
      <c r="I25" s="47" t="s">
        <v>371</v>
      </c>
      <c r="J25" s="533">
        <v>10000002</v>
      </c>
      <c r="K25" s="14" t="s">
        <v>64</v>
      </c>
      <c r="L25" s="14" t="s">
        <v>54</v>
      </c>
      <c r="M25" s="45">
        <v>25</v>
      </c>
      <c r="N25" s="45">
        <v>1</v>
      </c>
      <c r="O25" s="46">
        <v>13957.300000000003</v>
      </c>
      <c r="Q25" s="12" t="s">
        <v>372</v>
      </c>
      <c r="T25" s="59" t="s">
        <v>75</v>
      </c>
      <c r="U25" s="14">
        <v>0</v>
      </c>
      <c r="V25" s="59" t="s">
        <v>175</v>
      </c>
      <c r="X25" s="46">
        <v>0</v>
      </c>
      <c r="Y25" s="46">
        <v>1479.6</v>
      </c>
      <c r="Z25" s="46">
        <v>338.35999999999967</v>
      </c>
      <c r="AA25" s="46">
        <v>910.73999999999967</v>
      </c>
      <c r="AB25" s="46">
        <v>1701.2499999999995</v>
      </c>
      <c r="AC25" s="46">
        <v>1205.6499999999992</v>
      </c>
      <c r="AD25" s="46">
        <v>0</v>
      </c>
      <c r="AE25" s="46">
        <v>0</v>
      </c>
      <c r="AF25" s="46">
        <v>0</v>
      </c>
      <c r="AG25" s="46">
        <v>2565.33</v>
      </c>
      <c r="AH25" s="46">
        <v>9460.0300000000007</v>
      </c>
      <c r="AI25" s="46">
        <v>11290.010000000002</v>
      </c>
      <c r="AJ25" s="46">
        <v>12561.330000000002</v>
      </c>
      <c r="AK25" s="46">
        <v>10732.280000000002</v>
      </c>
      <c r="AL25" s="46">
        <v>13957.300000000003</v>
      </c>
      <c r="AM25" s="46">
        <v>7221.6600000000026</v>
      </c>
    </row>
    <row r="26" spans="5:39" x14ac:dyDescent="0.2">
      <c r="E26" s="47">
        <v>2</v>
      </c>
      <c r="F26" s="47">
        <v>9</v>
      </c>
      <c r="G26" s="47" t="s">
        <v>245</v>
      </c>
      <c r="H26" s="47" t="s">
        <v>293</v>
      </c>
      <c r="I26" s="47" t="s">
        <v>371</v>
      </c>
      <c r="J26" s="533">
        <v>10000002</v>
      </c>
      <c r="K26" s="14" t="s">
        <v>64</v>
      </c>
      <c r="L26" s="14" t="s">
        <v>58</v>
      </c>
      <c r="M26" s="45">
        <v>26</v>
      </c>
      <c r="N26" s="45">
        <v>1</v>
      </c>
      <c r="O26" s="46">
        <v>5633.9999999999891</v>
      </c>
      <c r="Q26" s="12" t="s">
        <v>372</v>
      </c>
      <c r="T26" s="59" t="s">
        <v>75</v>
      </c>
      <c r="U26" s="14">
        <v>0</v>
      </c>
      <c r="V26" s="59" t="s">
        <v>175</v>
      </c>
      <c r="X26" s="46">
        <v>0</v>
      </c>
      <c r="Y26" s="46">
        <v>7923.9499999999989</v>
      </c>
      <c r="Z26" s="46">
        <v>7923.95</v>
      </c>
      <c r="AA26" s="46">
        <v>7923.9499999999989</v>
      </c>
      <c r="AB26" s="46">
        <v>7923.9499999999989</v>
      </c>
      <c r="AC26" s="46">
        <v>7923.9499999999989</v>
      </c>
      <c r="AD26" s="46">
        <v>6964.3999999999978</v>
      </c>
      <c r="AE26" s="46">
        <v>6964.3999999999969</v>
      </c>
      <c r="AF26" s="46">
        <v>5633.9999999999964</v>
      </c>
      <c r="AG26" s="46">
        <v>5633.9999999999945</v>
      </c>
      <c r="AH26" s="46">
        <v>5633.9999999999945</v>
      </c>
      <c r="AI26" s="46">
        <v>5633.9999999999927</v>
      </c>
      <c r="AJ26" s="46">
        <v>5633.9999999999927</v>
      </c>
      <c r="AK26" s="46">
        <v>5633.9999999999891</v>
      </c>
      <c r="AL26" s="46">
        <v>5633.9999999999891</v>
      </c>
      <c r="AM26" s="46">
        <v>5633.9999999999864</v>
      </c>
    </row>
    <row r="27" spans="5:39" x14ac:dyDescent="0.2">
      <c r="E27" s="47">
        <v>2</v>
      </c>
      <c r="F27" s="47">
        <v>9</v>
      </c>
      <c r="G27" s="47" t="s">
        <v>245</v>
      </c>
      <c r="H27" s="47" t="s">
        <v>293</v>
      </c>
      <c r="I27" s="47" t="s">
        <v>371</v>
      </c>
      <c r="J27" s="533">
        <v>10000002</v>
      </c>
      <c r="K27" s="14" t="s">
        <v>67</v>
      </c>
      <c r="L27" s="14" t="s">
        <v>67</v>
      </c>
      <c r="M27" s="45">
        <v>27</v>
      </c>
      <c r="N27" s="45">
        <v>1</v>
      </c>
      <c r="O27" s="53">
        <v>44.709740923455684</v>
      </c>
      <c r="P27" s="54">
        <v>34.709740923455684</v>
      </c>
      <c r="Q27" s="55" t="s">
        <v>372</v>
      </c>
      <c r="R27" s="56">
        <v>3.5422750405735668</v>
      </c>
      <c r="S27" s="57" t="s">
        <v>370</v>
      </c>
      <c r="T27" s="60" t="s">
        <v>75</v>
      </c>
      <c r="U27" s="14">
        <v>0</v>
      </c>
      <c r="V27" s="60" t="s">
        <v>175</v>
      </c>
      <c r="Y27" s="46">
        <v>44.709740923455684</v>
      </c>
      <c r="Z27" s="46">
        <v>44.709740923455684</v>
      </c>
      <c r="AA27" s="46">
        <v>44.709740923455684</v>
      </c>
      <c r="AB27" s="46">
        <v>44.709740923455684</v>
      </c>
      <c r="AC27" s="46">
        <v>44.709740923455684</v>
      </c>
      <c r="AD27" s="46">
        <v>44.709740923455684</v>
      </c>
      <c r="AE27" s="46">
        <v>44.709740923455684</v>
      </c>
      <c r="AF27" s="46">
        <v>44.709740923455684</v>
      </c>
      <c r="AG27" s="46">
        <v>44.709740923455684</v>
      </c>
      <c r="AH27" s="46">
        <v>44.709740923455684</v>
      </c>
      <c r="AI27" s="46">
        <v>44.709740923455684</v>
      </c>
      <c r="AJ27" s="46">
        <v>44.709740923455684</v>
      </c>
      <c r="AK27" s="46">
        <v>44.709740923455684</v>
      </c>
      <c r="AL27" s="46">
        <v>44.709740923455684</v>
      </c>
      <c r="AM27" s="46">
        <v>44.709740923455684</v>
      </c>
    </row>
    <row r="28" spans="5:39" x14ac:dyDescent="0.2">
      <c r="E28" s="14">
        <v>3</v>
      </c>
      <c r="F28" s="14">
        <v>10</v>
      </c>
      <c r="G28" s="14" t="s">
        <v>245</v>
      </c>
      <c r="H28" s="14" t="s">
        <v>294</v>
      </c>
      <c r="I28" s="14" t="s">
        <v>373</v>
      </c>
      <c r="J28" s="531">
        <v>10000003</v>
      </c>
      <c r="K28" s="14" t="s">
        <v>59</v>
      </c>
      <c r="L28" s="14" t="s">
        <v>57</v>
      </c>
      <c r="M28" s="45">
        <v>28</v>
      </c>
      <c r="N28" s="45">
        <v>1</v>
      </c>
      <c r="O28" s="46">
        <v>4303.2</v>
      </c>
      <c r="Q28" s="12" t="s">
        <v>372</v>
      </c>
      <c r="T28" s="59" t="s">
        <v>75</v>
      </c>
      <c r="U28" s="14">
        <v>0</v>
      </c>
      <c r="V28" s="59" t="s">
        <v>174</v>
      </c>
      <c r="Y28" s="46">
        <v>4438.82</v>
      </c>
      <c r="Z28" s="46">
        <v>4438.82</v>
      </c>
      <c r="AA28" s="46">
        <v>4303.2</v>
      </c>
      <c r="AB28" s="46">
        <v>4303.2</v>
      </c>
      <c r="AC28" s="46">
        <v>4303.2</v>
      </c>
      <c r="AD28" s="46">
        <v>4303.2</v>
      </c>
      <c r="AE28" s="46">
        <v>4303.2</v>
      </c>
      <c r="AF28" s="46">
        <v>4303.2</v>
      </c>
      <c r="AG28" s="46">
        <v>4303.2</v>
      </c>
      <c r="AH28" s="46">
        <v>4303.2</v>
      </c>
      <c r="AI28" s="46">
        <v>4303.2</v>
      </c>
      <c r="AJ28" s="46">
        <v>4303.2</v>
      </c>
      <c r="AK28" s="46">
        <v>4303.2</v>
      </c>
      <c r="AL28" s="46">
        <v>4303.2</v>
      </c>
      <c r="AM28" s="46">
        <v>0</v>
      </c>
    </row>
    <row r="29" spans="5:39" x14ac:dyDescent="0.2">
      <c r="E29" s="47">
        <v>3</v>
      </c>
      <c r="F29" s="47">
        <v>10</v>
      </c>
      <c r="G29" s="47" t="s">
        <v>245</v>
      </c>
      <c r="H29" s="47" t="s">
        <v>294</v>
      </c>
      <c r="I29" s="47" t="s">
        <v>373</v>
      </c>
      <c r="J29" s="533">
        <v>10000003</v>
      </c>
      <c r="K29" s="14" t="s">
        <v>59</v>
      </c>
      <c r="L29" s="14" t="s">
        <v>54</v>
      </c>
      <c r="M29" s="45">
        <v>29</v>
      </c>
      <c r="N29" s="45">
        <v>1</v>
      </c>
      <c r="O29" s="46">
        <v>3761.29</v>
      </c>
      <c r="Q29" s="12" t="s">
        <v>372</v>
      </c>
      <c r="T29" s="59" t="s">
        <v>75</v>
      </c>
      <c r="U29" s="14">
        <v>0</v>
      </c>
      <c r="V29" s="59" t="s">
        <v>174</v>
      </c>
      <c r="Y29" s="46">
        <v>0</v>
      </c>
      <c r="Z29" s="46">
        <v>0</v>
      </c>
      <c r="AA29" s="46">
        <v>0</v>
      </c>
      <c r="AB29" s="46">
        <v>0</v>
      </c>
      <c r="AC29" s="46">
        <v>0</v>
      </c>
      <c r="AD29" s="46">
        <v>0</v>
      </c>
      <c r="AE29" s="46">
        <v>0</v>
      </c>
      <c r="AF29" s="46">
        <v>0</v>
      </c>
      <c r="AG29" s="46">
        <v>3720.8</v>
      </c>
      <c r="AH29" s="46">
        <v>3532.67</v>
      </c>
      <c r="AI29" s="46">
        <v>5139.7299999999996</v>
      </c>
      <c r="AJ29" s="46">
        <v>5139.7299999999996</v>
      </c>
      <c r="AK29" s="46">
        <v>6071.2699999999995</v>
      </c>
      <c r="AL29" s="46">
        <v>3761.29</v>
      </c>
      <c r="AM29" s="46">
        <v>0</v>
      </c>
    </row>
    <row r="30" spans="5:39" x14ac:dyDescent="0.2">
      <c r="E30" s="47">
        <v>3</v>
      </c>
      <c r="F30" s="47">
        <v>10</v>
      </c>
      <c r="G30" s="47" t="s">
        <v>245</v>
      </c>
      <c r="H30" s="47" t="s">
        <v>294</v>
      </c>
      <c r="I30" s="47" t="s">
        <v>373</v>
      </c>
      <c r="J30" s="533">
        <v>10000003</v>
      </c>
      <c r="K30" s="14" t="s">
        <v>59</v>
      </c>
      <c r="L30" s="14" t="s">
        <v>58</v>
      </c>
      <c r="M30" s="45">
        <v>30</v>
      </c>
      <c r="N30" s="45">
        <v>1</v>
      </c>
      <c r="O30" s="46">
        <v>0</v>
      </c>
      <c r="Q30" s="12" t="s">
        <v>372</v>
      </c>
      <c r="T30" s="59" t="s">
        <v>75</v>
      </c>
      <c r="U30" s="14">
        <v>2</v>
      </c>
      <c r="V30" s="59" t="s">
        <v>174</v>
      </c>
      <c r="Y30" s="46">
        <v>0</v>
      </c>
      <c r="Z30" s="46">
        <v>0</v>
      </c>
      <c r="AA30" s="46">
        <v>0</v>
      </c>
      <c r="AB30" s="46">
        <v>0</v>
      </c>
      <c r="AC30" s="46">
        <v>0</v>
      </c>
      <c r="AD30" s="46">
        <v>0</v>
      </c>
      <c r="AE30" s="46">
        <v>0</v>
      </c>
      <c r="AF30" s="46">
        <v>0</v>
      </c>
      <c r="AG30" s="46">
        <v>0</v>
      </c>
      <c r="AH30" s="46">
        <v>0</v>
      </c>
      <c r="AI30" s="46">
        <v>0</v>
      </c>
      <c r="AJ30" s="46">
        <v>0</v>
      </c>
      <c r="AK30" s="46">
        <v>0</v>
      </c>
      <c r="AL30" s="46">
        <v>0</v>
      </c>
      <c r="AM30" s="46">
        <v>0</v>
      </c>
    </row>
    <row r="31" spans="5:39" x14ac:dyDescent="0.2">
      <c r="E31" s="47">
        <v>3</v>
      </c>
      <c r="F31" s="47">
        <v>10</v>
      </c>
      <c r="G31" s="47" t="s">
        <v>245</v>
      </c>
      <c r="H31" s="47" t="s">
        <v>294</v>
      </c>
      <c r="I31" s="47" t="s">
        <v>373</v>
      </c>
      <c r="J31" s="533">
        <v>10000003</v>
      </c>
      <c r="K31" s="14" t="s">
        <v>59</v>
      </c>
      <c r="L31" s="14" t="s">
        <v>31</v>
      </c>
      <c r="M31" s="45">
        <v>31</v>
      </c>
      <c r="N31" s="45">
        <v>1</v>
      </c>
      <c r="O31" s="48">
        <v>8064.49</v>
      </c>
      <c r="Q31" s="12" t="s">
        <v>372</v>
      </c>
      <c r="R31" s="46">
        <v>8864.1149999999998</v>
      </c>
      <c r="T31" s="59" t="s">
        <v>75</v>
      </c>
      <c r="U31" s="14">
        <v>0</v>
      </c>
      <c r="V31" s="59" t="s">
        <v>174</v>
      </c>
      <c r="X31" s="46">
        <v>13316.46</v>
      </c>
      <c r="Y31" s="46">
        <v>4438.82</v>
      </c>
      <c r="Z31" s="46">
        <v>4438.82</v>
      </c>
      <c r="AA31" s="46">
        <v>4303.2</v>
      </c>
      <c r="AB31" s="46">
        <v>4303.2</v>
      </c>
      <c r="AC31" s="46">
        <v>4303.2</v>
      </c>
      <c r="AD31" s="46">
        <v>4303.2</v>
      </c>
      <c r="AE31" s="46">
        <v>4303.2</v>
      </c>
      <c r="AF31" s="46">
        <v>4303.2</v>
      </c>
      <c r="AG31" s="46">
        <v>8024</v>
      </c>
      <c r="AH31" s="46">
        <v>7835.87</v>
      </c>
      <c r="AI31" s="46">
        <v>9442.93</v>
      </c>
      <c r="AJ31" s="46">
        <v>9442.93</v>
      </c>
      <c r="AK31" s="46">
        <v>10374.469999999999</v>
      </c>
      <c r="AL31" s="46">
        <v>8064.49</v>
      </c>
      <c r="AM31" s="46">
        <v>0</v>
      </c>
    </row>
    <row r="32" spans="5:39" x14ac:dyDescent="0.2">
      <c r="E32" s="47">
        <v>3</v>
      </c>
      <c r="F32" s="47">
        <v>10</v>
      </c>
      <c r="G32" s="47" t="s">
        <v>245</v>
      </c>
      <c r="H32" s="47" t="s">
        <v>294</v>
      </c>
      <c r="I32" s="47" t="s">
        <v>373</v>
      </c>
      <c r="J32" s="533">
        <v>10000003</v>
      </c>
      <c r="K32" s="14" t="s">
        <v>37</v>
      </c>
      <c r="L32" s="14" t="s">
        <v>31</v>
      </c>
      <c r="M32" s="45">
        <v>32</v>
      </c>
      <c r="N32" s="45">
        <v>1</v>
      </c>
      <c r="O32" s="48">
        <v>19817.400000000001</v>
      </c>
      <c r="P32" s="48"/>
      <c r="Q32" s="12" t="s">
        <v>372</v>
      </c>
      <c r="R32" s="46">
        <v>6899.9000000000005</v>
      </c>
      <c r="T32" s="59" t="s">
        <v>75</v>
      </c>
      <c r="U32" s="14">
        <v>0</v>
      </c>
      <c r="V32" s="59" t="s">
        <v>174</v>
      </c>
      <c r="Y32" s="46">
        <v>0</v>
      </c>
      <c r="Z32" s="46">
        <v>0</v>
      </c>
      <c r="AA32" s="46">
        <v>0</v>
      </c>
      <c r="AB32" s="46">
        <v>0</v>
      </c>
      <c r="AC32" s="46">
        <v>0</v>
      </c>
      <c r="AD32" s="46">
        <v>0</v>
      </c>
      <c r="AE32" s="46">
        <v>8606.4</v>
      </c>
      <c r="AF32" s="46">
        <v>8606.4</v>
      </c>
      <c r="AG32" s="46">
        <v>0</v>
      </c>
      <c r="AH32" s="46">
        <v>4303.2</v>
      </c>
      <c r="AI32" s="46">
        <v>0</v>
      </c>
      <c r="AJ32" s="46">
        <v>17278.8</v>
      </c>
      <c r="AK32" s="46">
        <v>0</v>
      </c>
      <c r="AL32" s="46">
        <v>19817.400000000001</v>
      </c>
      <c r="AM32" s="46">
        <v>25551.473999999998</v>
      </c>
    </row>
    <row r="33" spans="5:39" x14ac:dyDescent="0.2">
      <c r="E33" s="47">
        <v>3</v>
      </c>
      <c r="F33" s="47">
        <v>10</v>
      </c>
      <c r="G33" s="47" t="s">
        <v>245</v>
      </c>
      <c r="H33" s="47" t="s">
        <v>294</v>
      </c>
      <c r="I33" s="47" t="s">
        <v>373</v>
      </c>
      <c r="J33" s="533">
        <v>10000003</v>
      </c>
      <c r="K33" s="14" t="s">
        <v>65</v>
      </c>
      <c r="L33" s="14" t="s">
        <v>31</v>
      </c>
      <c r="M33" s="45">
        <v>33</v>
      </c>
      <c r="N33" s="45">
        <v>1</v>
      </c>
      <c r="O33" s="52">
        <v>42585.789999999994</v>
      </c>
      <c r="P33" s="48">
        <v>25551.473999999998</v>
      </c>
      <c r="Q33" s="12" t="s">
        <v>372</v>
      </c>
      <c r="R33" s="46">
        <v>7097.6316666666653</v>
      </c>
      <c r="T33" s="59" t="s">
        <v>75</v>
      </c>
      <c r="U33" s="14">
        <v>0</v>
      </c>
      <c r="V33" s="59" t="s">
        <v>174</v>
      </c>
      <c r="X33" s="46">
        <v>0</v>
      </c>
      <c r="Y33" s="46">
        <v>0</v>
      </c>
      <c r="Z33" s="46">
        <v>0</v>
      </c>
      <c r="AA33" s="46">
        <v>0</v>
      </c>
      <c r="AB33" s="46">
        <v>0</v>
      </c>
      <c r="AC33" s="46">
        <v>0</v>
      </c>
      <c r="AD33" s="46">
        <v>0</v>
      </c>
      <c r="AE33" s="46">
        <v>0</v>
      </c>
      <c r="AF33" s="46">
        <v>0</v>
      </c>
      <c r="AG33" s="46">
        <v>0</v>
      </c>
      <c r="AH33" s="46">
        <v>5260.9699999999839</v>
      </c>
      <c r="AI33" s="46">
        <v>9442.93</v>
      </c>
      <c r="AJ33" s="46">
        <v>9442.9300000000076</v>
      </c>
      <c r="AK33" s="46">
        <v>10374.470000000007</v>
      </c>
      <c r="AL33" s="46">
        <v>8064.49</v>
      </c>
      <c r="AM33" s="46">
        <v>7.2759576141834259E-12</v>
      </c>
    </row>
    <row r="34" spans="5:39" x14ac:dyDescent="0.2">
      <c r="E34" s="47">
        <v>3</v>
      </c>
      <c r="F34" s="47">
        <v>10</v>
      </c>
      <c r="G34" s="47" t="s">
        <v>245</v>
      </c>
      <c r="H34" s="47" t="s">
        <v>294</v>
      </c>
      <c r="I34" s="47" t="s">
        <v>373</v>
      </c>
      <c r="J34" s="533">
        <v>10000003</v>
      </c>
      <c r="K34" s="14" t="s">
        <v>64</v>
      </c>
      <c r="L34" s="14" t="s">
        <v>57</v>
      </c>
      <c r="M34" s="45">
        <v>34</v>
      </c>
      <c r="N34" s="45">
        <v>1</v>
      </c>
      <c r="O34" s="46">
        <v>1903.8400000000111</v>
      </c>
      <c r="Q34" s="12" t="s">
        <v>372</v>
      </c>
      <c r="T34" s="59" t="s">
        <v>75</v>
      </c>
      <c r="U34" s="14">
        <v>0</v>
      </c>
      <c r="V34" s="59" t="s">
        <v>174</v>
      </c>
      <c r="X34" s="46">
        <v>0</v>
      </c>
      <c r="Y34" s="46">
        <v>4438.82</v>
      </c>
      <c r="Z34" s="46">
        <v>8877.64</v>
      </c>
      <c r="AA34" s="46">
        <v>13180.84</v>
      </c>
      <c r="AB34" s="46">
        <v>17484.04</v>
      </c>
      <c r="AC34" s="46">
        <v>21787.24</v>
      </c>
      <c r="AD34" s="46">
        <v>26090.440000000002</v>
      </c>
      <c r="AE34" s="46">
        <v>21787.240000000005</v>
      </c>
      <c r="AF34" s="46">
        <v>17484.040000000008</v>
      </c>
      <c r="AG34" s="46">
        <v>21787.240000000009</v>
      </c>
      <c r="AH34" s="46">
        <v>21787.240000000009</v>
      </c>
      <c r="AI34" s="46">
        <v>26090.44000000001</v>
      </c>
      <c r="AJ34" s="46">
        <v>13114.840000000011</v>
      </c>
      <c r="AK34" s="46">
        <v>17418.040000000012</v>
      </c>
      <c r="AL34" s="46">
        <v>1903.8400000000111</v>
      </c>
      <c r="AM34" s="46">
        <v>0</v>
      </c>
    </row>
    <row r="35" spans="5:39" x14ac:dyDescent="0.2">
      <c r="E35" s="47">
        <v>3</v>
      </c>
      <c r="F35" s="47">
        <v>10</v>
      </c>
      <c r="G35" s="47" t="s">
        <v>245</v>
      </c>
      <c r="H35" s="47" t="s">
        <v>294</v>
      </c>
      <c r="I35" s="47" t="s">
        <v>373</v>
      </c>
      <c r="J35" s="533">
        <v>10000003</v>
      </c>
      <c r="K35" s="14" t="s">
        <v>64</v>
      </c>
      <c r="L35" s="14" t="s">
        <v>54</v>
      </c>
      <c r="M35" s="45">
        <v>35</v>
      </c>
      <c r="N35" s="45">
        <v>1</v>
      </c>
      <c r="O35" s="46">
        <v>27365.49</v>
      </c>
      <c r="Q35" s="12" t="s">
        <v>372</v>
      </c>
      <c r="T35" s="59" t="s">
        <v>75</v>
      </c>
      <c r="U35" s="14">
        <v>0</v>
      </c>
      <c r="V35" s="59" t="s">
        <v>174</v>
      </c>
      <c r="X35" s="46">
        <v>0</v>
      </c>
      <c r="Y35" s="46">
        <v>0</v>
      </c>
      <c r="Z35" s="46">
        <v>0</v>
      </c>
      <c r="AA35" s="46">
        <v>0</v>
      </c>
      <c r="AB35" s="46">
        <v>0</v>
      </c>
      <c r="AC35" s="46">
        <v>0</v>
      </c>
      <c r="AD35" s="46">
        <v>0</v>
      </c>
      <c r="AE35" s="46">
        <v>0</v>
      </c>
      <c r="AF35" s="46">
        <v>0</v>
      </c>
      <c r="AG35" s="46">
        <v>3720.8</v>
      </c>
      <c r="AH35" s="46">
        <v>7253.47</v>
      </c>
      <c r="AI35" s="46">
        <v>12393.2</v>
      </c>
      <c r="AJ35" s="46">
        <v>17532.93</v>
      </c>
      <c r="AK35" s="46">
        <v>23604.2</v>
      </c>
      <c r="AL35" s="46">
        <v>27365.49</v>
      </c>
      <c r="AM35" s="46">
        <v>3717.8560000000143</v>
      </c>
    </row>
    <row r="36" spans="5:39" x14ac:dyDescent="0.2">
      <c r="E36" s="47">
        <v>3</v>
      </c>
      <c r="F36" s="47">
        <v>10</v>
      </c>
      <c r="G36" s="47" t="s">
        <v>245</v>
      </c>
      <c r="H36" s="47" t="s">
        <v>294</v>
      </c>
      <c r="I36" s="47" t="s">
        <v>373</v>
      </c>
      <c r="J36" s="533">
        <v>10000003</v>
      </c>
      <c r="K36" s="14" t="s">
        <v>64</v>
      </c>
      <c r="L36" s="14" t="s">
        <v>58</v>
      </c>
      <c r="M36" s="45">
        <v>36</v>
      </c>
      <c r="N36" s="45">
        <v>1</v>
      </c>
      <c r="O36" s="46">
        <v>13316.459999999988</v>
      </c>
      <c r="Q36" s="12" t="s">
        <v>372</v>
      </c>
      <c r="T36" s="59" t="s">
        <v>75</v>
      </c>
      <c r="U36" s="14">
        <v>0</v>
      </c>
      <c r="V36" s="59" t="s">
        <v>174</v>
      </c>
      <c r="X36" s="46">
        <v>0</v>
      </c>
      <c r="Y36" s="46">
        <v>13316.46</v>
      </c>
      <c r="Z36" s="46">
        <v>13316.46</v>
      </c>
      <c r="AA36" s="46">
        <v>13316.46</v>
      </c>
      <c r="AB36" s="46">
        <v>13316.46</v>
      </c>
      <c r="AC36" s="46">
        <v>13316.459999999995</v>
      </c>
      <c r="AD36" s="46">
        <v>13316.459999999992</v>
      </c>
      <c r="AE36" s="46">
        <v>13316.459999999985</v>
      </c>
      <c r="AF36" s="46">
        <v>13316.459999999981</v>
      </c>
      <c r="AG36" s="46">
        <v>13316.459999999977</v>
      </c>
      <c r="AH36" s="46">
        <v>13316.459999999981</v>
      </c>
      <c r="AI36" s="46">
        <v>13316.459999999981</v>
      </c>
      <c r="AJ36" s="46">
        <v>13316.459999999985</v>
      </c>
      <c r="AK36" s="46">
        <v>13316.459999999988</v>
      </c>
      <c r="AL36" s="46">
        <v>13316.459999999988</v>
      </c>
      <c r="AM36" s="46">
        <v>13316.459999999992</v>
      </c>
    </row>
    <row r="37" spans="5:39" x14ac:dyDescent="0.2">
      <c r="E37" s="47">
        <v>3</v>
      </c>
      <c r="F37" s="47">
        <v>10</v>
      </c>
      <c r="G37" s="47" t="s">
        <v>245</v>
      </c>
      <c r="H37" s="47" t="s">
        <v>294</v>
      </c>
      <c r="I37" s="47" t="s">
        <v>373</v>
      </c>
      <c r="J37" s="533">
        <v>10000003</v>
      </c>
      <c r="K37" s="14" t="s">
        <v>67</v>
      </c>
      <c r="L37" s="14" t="s">
        <v>67</v>
      </c>
      <c r="M37" s="45">
        <v>37</v>
      </c>
      <c r="N37" s="45">
        <v>1</v>
      </c>
      <c r="O37" s="53">
        <v>54.684863894741284</v>
      </c>
      <c r="P37" s="54">
        <v>44.684863894741284</v>
      </c>
      <c r="Q37" s="55" t="s">
        <v>372</v>
      </c>
      <c r="R37" s="56">
        <v>4.8042912349399796</v>
      </c>
      <c r="S37" s="57" t="s">
        <v>370</v>
      </c>
      <c r="T37" s="60" t="s">
        <v>75</v>
      </c>
      <c r="U37" s="14">
        <v>0</v>
      </c>
      <c r="V37" s="60" t="s">
        <v>174</v>
      </c>
      <c r="Y37" s="46">
        <v>54.684863894741284</v>
      </c>
      <c r="Z37" s="46">
        <v>54.684863894741284</v>
      </c>
      <c r="AA37" s="46">
        <v>54.684863894741284</v>
      </c>
      <c r="AB37" s="46">
        <v>54.684863894741284</v>
      </c>
      <c r="AC37" s="46">
        <v>54.684863894741284</v>
      </c>
      <c r="AD37" s="46">
        <v>54.684863894741284</v>
      </c>
      <c r="AE37" s="46">
        <v>54.684863894741284</v>
      </c>
      <c r="AF37" s="46">
        <v>54.684863894741284</v>
      </c>
      <c r="AG37" s="46">
        <v>54.684863894741284</v>
      </c>
      <c r="AH37" s="46">
        <v>54.684863894741284</v>
      </c>
      <c r="AI37" s="46">
        <v>54.684863894741284</v>
      </c>
      <c r="AJ37" s="46">
        <v>54.684863894741284</v>
      </c>
      <c r="AK37" s="46">
        <v>54.684863894741284</v>
      </c>
      <c r="AL37" s="46">
        <v>54.684863894741284</v>
      </c>
      <c r="AM37" s="46">
        <v>54.684863894741284</v>
      </c>
    </row>
    <row r="38" spans="5:39" x14ac:dyDescent="0.2">
      <c r="E38" s="14">
        <v>4</v>
      </c>
      <c r="F38" s="14">
        <v>11</v>
      </c>
      <c r="G38" s="14" t="s">
        <v>245</v>
      </c>
      <c r="H38" s="14" t="s">
        <v>295</v>
      </c>
      <c r="I38" s="14" t="s">
        <v>374</v>
      </c>
      <c r="J38" s="531">
        <v>10000004</v>
      </c>
      <c r="K38" s="14" t="s">
        <v>59</v>
      </c>
      <c r="L38" s="14" t="s">
        <v>57</v>
      </c>
      <c r="M38" s="45">
        <v>38</v>
      </c>
      <c r="N38" s="45">
        <v>1</v>
      </c>
      <c r="O38" s="46">
        <v>4695.8999999999996</v>
      </c>
      <c r="Q38" s="12" t="s">
        <v>372</v>
      </c>
      <c r="T38" s="59" t="s">
        <v>75</v>
      </c>
      <c r="U38" s="14">
        <v>0</v>
      </c>
      <c r="V38" s="59" t="s">
        <v>174</v>
      </c>
      <c r="Y38" s="46">
        <v>4843.8900000000003</v>
      </c>
      <c r="Z38" s="46">
        <v>4843.8900000000003</v>
      </c>
      <c r="AA38" s="46">
        <v>4695.8999999999996</v>
      </c>
      <c r="AB38" s="46">
        <v>4695.8999999999996</v>
      </c>
      <c r="AC38" s="46">
        <v>4695.8999999999996</v>
      </c>
      <c r="AD38" s="46">
        <v>4695.8999999999996</v>
      </c>
      <c r="AE38" s="46">
        <v>4695.8999999999996</v>
      </c>
      <c r="AF38" s="46">
        <v>4695.8999999999996</v>
      </c>
      <c r="AG38" s="46">
        <v>4695.8999999999996</v>
      </c>
      <c r="AH38" s="46">
        <v>4695.8999999999996</v>
      </c>
      <c r="AI38" s="46">
        <v>4695.8999999999996</v>
      </c>
      <c r="AJ38" s="46">
        <v>4695.8999999999996</v>
      </c>
      <c r="AK38" s="46">
        <v>4695.8999999999996</v>
      </c>
      <c r="AL38" s="46">
        <v>4695.8999999999996</v>
      </c>
      <c r="AM38" s="46">
        <v>0</v>
      </c>
    </row>
    <row r="39" spans="5:39" x14ac:dyDescent="0.2">
      <c r="E39" s="47">
        <v>4</v>
      </c>
      <c r="F39" s="47">
        <v>11</v>
      </c>
      <c r="G39" s="47" t="s">
        <v>245</v>
      </c>
      <c r="H39" s="47" t="s">
        <v>295</v>
      </c>
      <c r="I39" s="47" t="s">
        <v>374</v>
      </c>
      <c r="J39" s="533">
        <v>10000004</v>
      </c>
      <c r="K39" s="14" t="s">
        <v>59</v>
      </c>
      <c r="L39" s="14" t="s">
        <v>54</v>
      </c>
      <c r="M39" s="45">
        <v>39</v>
      </c>
      <c r="N39" s="45">
        <v>1</v>
      </c>
      <c r="O39" s="46">
        <v>4105.4299999999994</v>
      </c>
      <c r="Q39" s="12" t="s">
        <v>372</v>
      </c>
      <c r="T39" s="59" t="s">
        <v>75</v>
      </c>
      <c r="U39" s="14">
        <v>0</v>
      </c>
      <c r="V39" s="59" t="s">
        <v>174</v>
      </c>
      <c r="Y39" s="46">
        <v>0</v>
      </c>
      <c r="Z39" s="46">
        <v>0</v>
      </c>
      <c r="AA39" s="46">
        <v>0</v>
      </c>
      <c r="AB39" s="46">
        <v>0</v>
      </c>
      <c r="AC39" s="46">
        <v>0</v>
      </c>
      <c r="AD39" s="46">
        <v>0</v>
      </c>
      <c r="AE39" s="46">
        <v>0</v>
      </c>
      <c r="AF39" s="46">
        <v>0</v>
      </c>
      <c r="AG39" s="46">
        <v>4059.76</v>
      </c>
      <c r="AH39" s="46">
        <v>3857.26</v>
      </c>
      <c r="AI39" s="46">
        <v>5607.7</v>
      </c>
      <c r="AJ39" s="46">
        <v>5607.7</v>
      </c>
      <c r="AK39" s="46">
        <v>6624.5199999999995</v>
      </c>
      <c r="AL39" s="46">
        <v>4105.4299999999994</v>
      </c>
      <c r="AM39" s="46">
        <v>0</v>
      </c>
    </row>
    <row r="40" spans="5:39" x14ac:dyDescent="0.2">
      <c r="E40" s="47">
        <v>4</v>
      </c>
      <c r="F40" s="47">
        <v>11</v>
      </c>
      <c r="G40" s="47" t="s">
        <v>245</v>
      </c>
      <c r="H40" s="47" t="s">
        <v>295</v>
      </c>
      <c r="I40" s="47" t="s">
        <v>374</v>
      </c>
      <c r="J40" s="533">
        <v>10000004</v>
      </c>
      <c r="K40" s="14" t="s">
        <v>59</v>
      </c>
      <c r="L40" s="14" t="s">
        <v>58</v>
      </c>
      <c r="M40" s="45">
        <v>40</v>
      </c>
      <c r="N40" s="45">
        <v>1</v>
      </c>
      <c r="O40" s="46">
        <v>0</v>
      </c>
      <c r="Q40" s="12" t="s">
        <v>372</v>
      </c>
      <c r="T40" s="59" t="s">
        <v>75</v>
      </c>
      <c r="U40" s="14">
        <v>3</v>
      </c>
      <c r="V40" s="59" t="s">
        <v>174</v>
      </c>
      <c r="Y40" s="46">
        <v>0</v>
      </c>
      <c r="Z40" s="46">
        <v>0</v>
      </c>
      <c r="AA40" s="46">
        <v>0</v>
      </c>
      <c r="AB40" s="46">
        <v>0</v>
      </c>
      <c r="AC40" s="46">
        <v>0</v>
      </c>
      <c r="AD40" s="46">
        <v>0</v>
      </c>
      <c r="AE40" s="46">
        <v>0</v>
      </c>
      <c r="AF40" s="46">
        <v>0</v>
      </c>
      <c r="AG40" s="46">
        <v>0</v>
      </c>
      <c r="AH40" s="46">
        <v>0</v>
      </c>
      <c r="AI40" s="46">
        <v>0</v>
      </c>
      <c r="AJ40" s="46">
        <v>0</v>
      </c>
      <c r="AK40" s="46">
        <v>0</v>
      </c>
      <c r="AL40" s="46">
        <v>0</v>
      </c>
      <c r="AM40" s="46">
        <v>0</v>
      </c>
    </row>
    <row r="41" spans="5:39" x14ac:dyDescent="0.2">
      <c r="E41" s="47">
        <v>4</v>
      </c>
      <c r="F41" s="47">
        <v>11</v>
      </c>
      <c r="G41" s="47" t="s">
        <v>245</v>
      </c>
      <c r="H41" s="47" t="s">
        <v>295</v>
      </c>
      <c r="I41" s="47" t="s">
        <v>374</v>
      </c>
      <c r="J41" s="533">
        <v>10000004</v>
      </c>
      <c r="K41" s="14" t="s">
        <v>59</v>
      </c>
      <c r="L41" s="14" t="s">
        <v>31</v>
      </c>
      <c r="M41" s="45">
        <v>41</v>
      </c>
      <c r="N41" s="45">
        <v>1</v>
      </c>
      <c r="O41" s="48">
        <v>8801.3299999999981</v>
      </c>
      <c r="Q41" s="12" t="s">
        <v>372</v>
      </c>
      <c r="R41" s="46">
        <v>9672.9616666666643</v>
      </c>
      <c r="T41" s="59" t="s">
        <v>75</v>
      </c>
      <c r="U41" s="14">
        <v>0</v>
      </c>
      <c r="V41" s="59" t="s">
        <v>174</v>
      </c>
      <c r="X41" s="46">
        <v>14531.67</v>
      </c>
      <c r="Y41" s="46">
        <v>4843.8900000000003</v>
      </c>
      <c r="Z41" s="46">
        <v>4843.8900000000003</v>
      </c>
      <c r="AA41" s="46">
        <v>4695.8999999999996</v>
      </c>
      <c r="AB41" s="46">
        <v>4695.8999999999996</v>
      </c>
      <c r="AC41" s="46">
        <v>4695.8999999999996</v>
      </c>
      <c r="AD41" s="46">
        <v>4695.8999999999996</v>
      </c>
      <c r="AE41" s="46">
        <v>4695.8999999999996</v>
      </c>
      <c r="AF41" s="46">
        <v>4695.8999999999996</v>
      </c>
      <c r="AG41" s="46">
        <v>8755.66</v>
      </c>
      <c r="AH41" s="46">
        <v>8553.16</v>
      </c>
      <c r="AI41" s="46">
        <v>10303.599999999999</v>
      </c>
      <c r="AJ41" s="46">
        <v>10303.599999999999</v>
      </c>
      <c r="AK41" s="46">
        <v>11320.419999999998</v>
      </c>
      <c r="AL41" s="46">
        <v>8801.3299999999981</v>
      </c>
      <c r="AM41" s="46">
        <v>0</v>
      </c>
    </row>
    <row r="42" spans="5:39" x14ac:dyDescent="0.2">
      <c r="E42" s="47">
        <v>4</v>
      </c>
      <c r="F42" s="47">
        <v>11</v>
      </c>
      <c r="G42" s="47" t="s">
        <v>245</v>
      </c>
      <c r="H42" s="47" t="s">
        <v>295</v>
      </c>
      <c r="I42" s="47" t="s">
        <v>374</v>
      </c>
      <c r="J42" s="533">
        <v>10000004</v>
      </c>
      <c r="K42" s="14" t="s">
        <v>37</v>
      </c>
      <c r="L42" s="14" t="s">
        <v>31</v>
      </c>
      <c r="M42" s="45">
        <v>42</v>
      </c>
      <c r="N42" s="45">
        <v>1</v>
      </c>
      <c r="O42" s="48">
        <v>21624.02</v>
      </c>
      <c r="P42" s="48"/>
      <c r="Q42" s="12" t="s">
        <v>372</v>
      </c>
      <c r="R42" s="46">
        <v>7529.4466666666658</v>
      </c>
      <c r="T42" s="59" t="s">
        <v>75</v>
      </c>
      <c r="U42" s="14">
        <v>0</v>
      </c>
      <c r="V42" s="59" t="s">
        <v>174</v>
      </c>
      <c r="Y42" s="46">
        <v>0</v>
      </c>
      <c r="Z42" s="46">
        <v>0</v>
      </c>
      <c r="AA42" s="46">
        <v>0</v>
      </c>
      <c r="AB42" s="46">
        <v>0</v>
      </c>
      <c r="AC42" s="46">
        <v>0</v>
      </c>
      <c r="AD42" s="46">
        <v>0</v>
      </c>
      <c r="AE42" s="46">
        <v>9391.7999999999993</v>
      </c>
      <c r="AF42" s="46">
        <v>9391.7999999999993</v>
      </c>
      <c r="AG42" s="46">
        <v>0</v>
      </c>
      <c r="AH42" s="46">
        <v>4695.8999999999996</v>
      </c>
      <c r="AI42" s="46">
        <v>0</v>
      </c>
      <c r="AJ42" s="46">
        <v>18856.759999999998</v>
      </c>
      <c r="AK42" s="46">
        <v>0</v>
      </c>
      <c r="AL42" s="46">
        <v>21624.02</v>
      </c>
      <c r="AM42" s="46">
        <v>37177.871999999996</v>
      </c>
    </row>
    <row r="43" spans="5:39" x14ac:dyDescent="0.2">
      <c r="E43" s="47">
        <v>4</v>
      </c>
      <c r="F43" s="47">
        <v>11</v>
      </c>
      <c r="G43" s="47" t="s">
        <v>245</v>
      </c>
      <c r="H43" s="47" t="s">
        <v>295</v>
      </c>
      <c r="I43" s="47" t="s">
        <v>374</v>
      </c>
      <c r="J43" s="533">
        <v>10000004</v>
      </c>
      <c r="K43" s="14" t="s">
        <v>65</v>
      </c>
      <c r="L43" s="14" t="s">
        <v>31</v>
      </c>
      <c r="M43" s="45">
        <v>43</v>
      </c>
      <c r="N43" s="45">
        <v>1</v>
      </c>
      <c r="O43" s="52">
        <v>46472.340000000026</v>
      </c>
      <c r="P43" s="48">
        <v>37177.871999999996</v>
      </c>
      <c r="Q43" s="12" t="s">
        <v>372</v>
      </c>
      <c r="R43" s="46">
        <v>7745.390000000004</v>
      </c>
      <c r="T43" s="59" t="s">
        <v>75</v>
      </c>
      <c r="U43" s="14">
        <v>0</v>
      </c>
      <c r="V43" s="59" t="s">
        <v>174</v>
      </c>
      <c r="X43" s="46">
        <v>0</v>
      </c>
      <c r="Y43" s="46">
        <v>0</v>
      </c>
      <c r="Z43" s="46">
        <v>0</v>
      </c>
      <c r="AA43" s="46">
        <v>0</v>
      </c>
      <c r="AB43" s="46">
        <v>0</v>
      </c>
      <c r="AC43" s="46">
        <v>0</v>
      </c>
      <c r="AD43" s="46">
        <v>0</v>
      </c>
      <c r="AE43" s="46">
        <v>0</v>
      </c>
      <c r="AF43" s="46">
        <v>0</v>
      </c>
      <c r="AG43" s="46">
        <v>0</v>
      </c>
      <c r="AH43" s="46">
        <v>5743.3900000000103</v>
      </c>
      <c r="AI43" s="46">
        <v>10303.599999999999</v>
      </c>
      <c r="AJ43" s="46">
        <v>10303.600000000013</v>
      </c>
      <c r="AK43" s="46">
        <v>11320.419999999998</v>
      </c>
      <c r="AL43" s="46">
        <v>8801.3299999999981</v>
      </c>
      <c r="AM43" s="46">
        <v>0</v>
      </c>
    </row>
    <row r="44" spans="5:39" x14ac:dyDescent="0.2">
      <c r="E44" s="47">
        <v>4</v>
      </c>
      <c r="F44" s="47">
        <v>11</v>
      </c>
      <c r="G44" s="47" t="s">
        <v>245</v>
      </c>
      <c r="H44" s="47" t="s">
        <v>295</v>
      </c>
      <c r="I44" s="47" t="s">
        <v>374</v>
      </c>
      <c r="J44" s="533">
        <v>10000004</v>
      </c>
      <c r="K44" s="14" t="s">
        <v>64</v>
      </c>
      <c r="L44" s="14" t="s">
        <v>57</v>
      </c>
      <c r="M44" s="45">
        <v>44</v>
      </c>
      <c r="N44" s="45">
        <v>1</v>
      </c>
      <c r="O44" s="46">
        <v>2078.3000000000065</v>
      </c>
      <c r="Q44" s="12" t="s">
        <v>372</v>
      </c>
      <c r="T44" s="59" t="s">
        <v>75</v>
      </c>
      <c r="U44" s="14">
        <v>0</v>
      </c>
      <c r="V44" s="59" t="s">
        <v>174</v>
      </c>
      <c r="X44" s="46">
        <v>0</v>
      </c>
      <c r="Y44" s="46">
        <v>4843.8900000000003</v>
      </c>
      <c r="Z44" s="46">
        <v>9687.7800000000007</v>
      </c>
      <c r="AA44" s="46">
        <v>14383.68</v>
      </c>
      <c r="AB44" s="46">
        <v>19079.580000000002</v>
      </c>
      <c r="AC44" s="46">
        <v>23775.480000000003</v>
      </c>
      <c r="AD44" s="46">
        <v>28471.380000000005</v>
      </c>
      <c r="AE44" s="46">
        <v>23775.480000000007</v>
      </c>
      <c r="AF44" s="46">
        <v>19079.580000000005</v>
      </c>
      <c r="AG44" s="46">
        <v>23775.480000000003</v>
      </c>
      <c r="AH44" s="46">
        <v>23775.480000000003</v>
      </c>
      <c r="AI44" s="46">
        <v>28471.380000000005</v>
      </c>
      <c r="AJ44" s="46">
        <v>14310.520000000008</v>
      </c>
      <c r="AK44" s="46">
        <v>19006.420000000006</v>
      </c>
      <c r="AL44" s="46">
        <v>2078.3000000000065</v>
      </c>
      <c r="AM44" s="46">
        <v>0</v>
      </c>
    </row>
    <row r="45" spans="5:39" x14ac:dyDescent="0.2">
      <c r="E45" s="47">
        <v>4</v>
      </c>
      <c r="F45" s="47">
        <v>11</v>
      </c>
      <c r="G45" s="47" t="s">
        <v>245</v>
      </c>
      <c r="H45" s="47" t="s">
        <v>295</v>
      </c>
      <c r="I45" s="47" t="s">
        <v>374</v>
      </c>
      <c r="J45" s="533">
        <v>10000004</v>
      </c>
      <c r="K45" s="14" t="s">
        <v>64</v>
      </c>
      <c r="L45" s="14" t="s">
        <v>54</v>
      </c>
      <c r="M45" s="45">
        <v>45</v>
      </c>
      <c r="N45" s="45">
        <v>1</v>
      </c>
      <c r="O45" s="46">
        <v>29862.370000000003</v>
      </c>
      <c r="Q45" s="12" t="s">
        <v>372</v>
      </c>
      <c r="T45" s="59" t="s">
        <v>75</v>
      </c>
      <c r="U45" s="14">
        <v>0</v>
      </c>
      <c r="V45" s="59" t="s">
        <v>174</v>
      </c>
      <c r="X45" s="46">
        <v>0</v>
      </c>
      <c r="Y45" s="46">
        <v>0</v>
      </c>
      <c r="Z45" s="46">
        <v>0</v>
      </c>
      <c r="AA45" s="46"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4059.76</v>
      </c>
      <c r="AH45" s="46">
        <v>7917.02</v>
      </c>
      <c r="AI45" s="46">
        <v>13524.720000000001</v>
      </c>
      <c r="AJ45" s="46">
        <v>19132.420000000002</v>
      </c>
      <c r="AK45" s="46">
        <v>25756.940000000002</v>
      </c>
      <c r="AL45" s="46">
        <v>29862.370000000003</v>
      </c>
      <c r="AM45" s="46">
        <v>0</v>
      </c>
    </row>
    <row r="46" spans="5:39" x14ac:dyDescent="0.2">
      <c r="E46" s="47">
        <v>4</v>
      </c>
      <c r="F46" s="47">
        <v>11</v>
      </c>
      <c r="G46" s="47" t="s">
        <v>245</v>
      </c>
      <c r="H46" s="47" t="s">
        <v>295</v>
      </c>
      <c r="I46" s="47" t="s">
        <v>374</v>
      </c>
      <c r="J46" s="533">
        <v>10000004</v>
      </c>
      <c r="K46" s="14" t="s">
        <v>64</v>
      </c>
      <c r="L46" s="14" t="s">
        <v>58</v>
      </c>
      <c r="M46" s="45">
        <v>46</v>
      </c>
      <c r="N46" s="45">
        <v>1</v>
      </c>
      <c r="O46" s="46">
        <v>14531.67000000002</v>
      </c>
      <c r="Q46" s="12" t="s">
        <v>372</v>
      </c>
      <c r="T46" s="59" t="s">
        <v>75</v>
      </c>
      <c r="U46" s="14">
        <v>0</v>
      </c>
      <c r="V46" s="59" t="s">
        <v>174</v>
      </c>
      <c r="X46" s="46">
        <v>0</v>
      </c>
      <c r="Y46" s="46">
        <v>14531.670000000002</v>
      </c>
      <c r="Z46" s="46">
        <v>14531.67</v>
      </c>
      <c r="AA46" s="46">
        <v>14531.669999999998</v>
      </c>
      <c r="AB46" s="46">
        <v>14531.669999999998</v>
      </c>
      <c r="AC46" s="46">
        <v>14531.669999999998</v>
      </c>
      <c r="AD46" s="46">
        <v>14531.669999999998</v>
      </c>
      <c r="AE46" s="46">
        <v>14531.670000000002</v>
      </c>
      <c r="AF46" s="46">
        <v>14531.670000000002</v>
      </c>
      <c r="AG46" s="46">
        <v>14531.670000000007</v>
      </c>
      <c r="AH46" s="46">
        <v>14531.670000000009</v>
      </c>
      <c r="AI46" s="46">
        <v>14531.670000000013</v>
      </c>
      <c r="AJ46" s="46">
        <v>14531.670000000024</v>
      </c>
      <c r="AK46" s="46">
        <v>14531.67000000002</v>
      </c>
      <c r="AL46" s="46">
        <v>14531.67000000002</v>
      </c>
      <c r="AM46" s="46">
        <v>9294.4680000000226</v>
      </c>
    </row>
    <row r="47" spans="5:39" x14ac:dyDescent="0.2">
      <c r="E47" s="47">
        <v>4</v>
      </c>
      <c r="F47" s="47">
        <v>11</v>
      </c>
      <c r="G47" s="47" t="s">
        <v>245</v>
      </c>
      <c r="H47" s="47" t="s">
        <v>295</v>
      </c>
      <c r="I47" s="47" t="s">
        <v>374</v>
      </c>
      <c r="J47" s="533">
        <v>10000004</v>
      </c>
      <c r="K47" s="14" t="s">
        <v>67</v>
      </c>
      <c r="L47" s="14" t="s">
        <v>67</v>
      </c>
      <c r="M47" s="45">
        <v>47</v>
      </c>
      <c r="N47" s="45">
        <v>1</v>
      </c>
      <c r="O47" s="53">
        <v>54.68661487672216</v>
      </c>
      <c r="P47" s="54">
        <v>44.68661487672216</v>
      </c>
      <c r="Q47" s="55" t="s">
        <v>372</v>
      </c>
      <c r="R47" s="56">
        <v>4.8043548192840664</v>
      </c>
      <c r="S47" s="57" t="s">
        <v>370</v>
      </c>
      <c r="T47" s="60" t="s">
        <v>75</v>
      </c>
      <c r="U47" s="14">
        <v>0</v>
      </c>
      <c r="V47" s="60" t="s">
        <v>174</v>
      </c>
      <c r="Y47" s="46">
        <v>54.68661487672216</v>
      </c>
      <c r="Z47" s="46">
        <v>54.68661487672216</v>
      </c>
      <c r="AA47" s="46">
        <v>54.68661487672216</v>
      </c>
      <c r="AB47" s="46">
        <v>54.68661487672216</v>
      </c>
      <c r="AC47" s="46">
        <v>54.68661487672216</v>
      </c>
      <c r="AD47" s="46">
        <v>54.68661487672216</v>
      </c>
      <c r="AE47" s="46">
        <v>54.68661487672216</v>
      </c>
      <c r="AF47" s="46">
        <v>54.68661487672216</v>
      </c>
      <c r="AG47" s="46">
        <v>54.68661487672216</v>
      </c>
      <c r="AH47" s="46">
        <v>54.68661487672216</v>
      </c>
      <c r="AI47" s="46">
        <v>54.68661487672216</v>
      </c>
      <c r="AJ47" s="46">
        <v>54.68661487672216</v>
      </c>
      <c r="AK47" s="46">
        <v>54.68661487672216</v>
      </c>
      <c r="AL47" s="46">
        <v>54.68661487672216</v>
      </c>
      <c r="AM47" s="46">
        <v>54.68661487672216</v>
      </c>
    </row>
    <row r="48" spans="5:39" x14ac:dyDescent="0.2">
      <c r="E48" s="14">
        <v>5</v>
      </c>
      <c r="F48" s="14">
        <v>12</v>
      </c>
      <c r="G48" s="14" t="s">
        <v>245</v>
      </c>
      <c r="H48" s="14" t="s">
        <v>314</v>
      </c>
      <c r="I48" s="14" t="s">
        <v>375</v>
      </c>
      <c r="J48" s="531">
        <v>10000005</v>
      </c>
      <c r="K48" s="14" t="s">
        <v>59</v>
      </c>
      <c r="L48" s="14" t="s">
        <v>57</v>
      </c>
      <c r="M48" s="45">
        <v>48</v>
      </c>
      <c r="N48" s="45">
        <v>1</v>
      </c>
      <c r="O48" s="46">
        <v>1729.2</v>
      </c>
      <c r="Q48" s="12" t="s">
        <v>376</v>
      </c>
      <c r="T48" s="59" t="s">
        <v>73</v>
      </c>
      <c r="U48" s="14">
        <v>1</v>
      </c>
      <c r="V48" s="59" t="s">
        <v>150</v>
      </c>
      <c r="Y48" s="46">
        <v>1783.7</v>
      </c>
      <c r="Z48" s="46">
        <v>1783.7</v>
      </c>
      <c r="AA48" s="46">
        <v>1729.2</v>
      </c>
      <c r="AB48" s="46">
        <v>1729.2</v>
      </c>
      <c r="AC48" s="46">
        <v>1729.2</v>
      </c>
      <c r="AD48" s="46">
        <v>1729.2</v>
      </c>
      <c r="AE48" s="46">
        <v>1729.2</v>
      </c>
      <c r="AF48" s="46">
        <v>1729.2</v>
      </c>
      <c r="AG48" s="46">
        <v>1729.2</v>
      </c>
      <c r="AH48" s="46">
        <v>1729.2</v>
      </c>
      <c r="AI48" s="46">
        <v>1729.2</v>
      </c>
      <c r="AJ48" s="46">
        <v>1729.2</v>
      </c>
      <c r="AK48" s="46">
        <v>1729.2</v>
      </c>
      <c r="AL48" s="46">
        <v>1729.2</v>
      </c>
      <c r="AM48" s="46">
        <v>0</v>
      </c>
    </row>
    <row r="49" spans="5:39" x14ac:dyDescent="0.2">
      <c r="E49" s="47">
        <v>5</v>
      </c>
      <c r="F49" s="47">
        <v>12</v>
      </c>
      <c r="G49" s="47" t="s">
        <v>245</v>
      </c>
      <c r="H49" s="47" t="s">
        <v>314</v>
      </c>
      <c r="I49" s="47" t="s">
        <v>375</v>
      </c>
      <c r="J49" s="533">
        <v>10000005</v>
      </c>
      <c r="K49" s="14" t="s">
        <v>59</v>
      </c>
      <c r="L49" s="14" t="s">
        <v>54</v>
      </c>
      <c r="M49" s="45">
        <v>49</v>
      </c>
      <c r="N49" s="45">
        <v>1</v>
      </c>
      <c r="O49" s="46">
        <v>-483.57999999999993</v>
      </c>
      <c r="Q49" s="12" t="s">
        <v>376</v>
      </c>
      <c r="T49" s="59" t="s">
        <v>73</v>
      </c>
      <c r="U49" s="14">
        <v>0</v>
      </c>
      <c r="V49" s="59" t="s">
        <v>150</v>
      </c>
      <c r="Y49" s="46">
        <v>0</v>
      </c>
      <c r="Z49" s="46">
        <v>0</v>
      </c>
      <c r="AA49" s="46">
        <v>0</v>
      </c>
      <c r="AB49" s="46">
        <v>0</v>
      </c>
      <c r="AC49" s="46">
        <v>0</v>
      </c>
      <c r="AD49" s="46">
        <v>0</v>
      </c>
      <c r="AE49" s="46">
        <v>0</v>
      </c>
      <c r="AF49" s="46">
        <v>0</v>
      </c>
      <c r="AG49" s="46">
        <v>4138.08</v>
      </c>
      <c r="AH49" s="46">
        <v>-1223.76</v>
      </c>
      <c r="AI49" s="46">
        <v>2065.0500000000002</v>
      </c>
      <c r="AJ49" s="46">
        <v>2065.0500000000002</v>
      </c>
      <c r="AK49" s="46">
        <v>4434.7</v>
      </c>
      <c r="AL49" s="46">
        <v>-483.57999999999993</v>
      </c>
      <c r="AM49" s="46">
        <v>0</v>
      </c>
    </row>
    <row r="50" spans="5:39" x14ac:dyDescent="0.2">
      <c r="E50" s="47">
        <v>5</v>
      </c>
      <c r="F50" s="47">
        <v>12</v>
      </c>
      <c r="G50" s="47" t="s">
        <v>245</v>
      </c>
      <c r="H50" s="47" t="s">
        <v>314</v>
      </c>
      <c r="I50" s="47" t="s">
        <v>375</v>
      </c>
      <c r="J50" s="533">
        <v>10000005</v>
      </c>
      <c r="K50" s="14" t="s">
        <v>59</v>
      </c>
      <c r="L50" s="14" t="s">
        <v>58</v>
      </c>
      <c r="M50" s="45">
        <v>50</v>
      </c>
      <c r="N50" s="45">
        <v>1</v>
      </c>
      <c r="O50" s="46">
        <v>0</v>
      </c>
      <c r="Q50" s="12" t="s">
        <v>376</v>
      </c>
      <c r="T50" s="59" t="s">
        <v>73</v>
      </c>
      <c r="U50" s="14">
        <v>0</v>
      </c>
      <c r="V50" s="59" t="s">
        <v>150</v>
      </c>
      <c r="Y50" s="46">
        <v>100</v>
      </c>
      <c r="Z50" s="46">
        <v>100</v>
      </c>
      <c r="AA50" s="46">
        <v>100</v>
      </c>
      <c r="AB50" s="46">
        <v>100</v>
      </c>
      <c r="AC50" s="46">
        <v>100</v>
      </c>
      <c r="AD50" s="46">
        <v>-400</v>
      </c>
      <c r="AE50" s="46">
        <v>0</v>
      </c>
      <c r="AF50" s="46">
        <v>-100</v>
      </c>
      <c r="AG50" s="46">
        <v>0</v>
      </c>
      <c r="AH50" s="46">
        <v>0</v>
      </c>
      <c r="AI50" s="46">
        <v>0</v>
      </c>
      <c r="AJ50" s="46">
        <v>0</v>
      </c>
      <c r="AK50" s="46">
        <v>0</v>
      </c>
      <c r="AL50" s="46">
        <v>0</v>
      </c>
      <c r="AM50" s="46">
        <v>0</v>
      </c>
    </row>
    <row r="51" spans="5:39" x14ac:dyDescent="0.2">
      <c r="E51" s="47">
        <v>5</v>
      </c>
      <c r="F51" s="47">
        <v>12</v>
      </c>
      <c r="G51" s="47" t="s">
        <v>245</v>
      </c>
      <c r="H51" s="47" t="s">
        <v>314</v>
      </c>
      <c r="I51" s="47" t="s">
        <v>375</v>
      </c>
      <c r="J51" s="533">
        <v>10000005</v>
      </c>
      <c r="K51" s="14" t="s">
        <v>59</v>
      </c>
      <c r="L51" s="14" t="s">
        <v>31</v>
      </c>
      <c r="M51" s="45">
        <v>51</v>
      </c>
      <c r="N51" s="45">
        <v>1</v>
      </c>
      <c r="O51" s="48">
        <v>1245.6200000000001</v>
      </c>
      <c r="Q51" s="12" t="s">
        <v>376</v>
      </c>
      <c r="R51" s="46">
        <v>3561.7899999999995</v>
      </c>
      <c r="T51" s="59" t="s">
        <v>73</v>
      </c>
      <c r="U51" s="14">
        <v>0</v>
      </c>
      <c r="V51" s="59" t="s">
        <v>150</v>
      </c>
      <c r="X51" s="46">
        <v>7562.13</v>
      </c>
      <c r="Y51" s="46">
        <v>1883.7</v>
      </c>
      <c r="Z51" s="46">
        <v>1883.7</v>
      </c>
      <c r="AA51" s="46">
        <v>1829.2</v>
      </c>
      <c r="AB51" s="46">
        <v>1829.2</v>
      </c>
      <c r="AC51" s="46">
        <v>1829.2</v>
      </c>
      <c r="AD51" s="46">
        <v>1329.2</v>
      </c>
      <c r="AE51" s="46">
        <v>1729.2</v>
      </c>
      <c r="AF51" s="46">
        <v>1629.2</v>
      </c>
      <c r="AG51" s="46">
        <v>5867.28</v>
      </c>
      <c r="AH51" s="46">
        <v>505.44000000000005</v>
      </c>
      <c r="AI51" s="46">
        <v>3794.25</v>
      </c>
      <c r="AJ51" s="46">
        <v>3794.25</v>
      </c>
      <c r="AK51" s="46">
        <v>6163.9</v>
      </c>
      <c r="AL51" s="46">
        <v>1245.6200000000001</v>
      </c>
      <c r="AM51" s="46">
        <v>0</v>
      </c>
    </row>
    <row r="52" spans="5:39" x14ac:dyDescent="0.2">
      <c r="E52" s="47">
        <v>5</v>
      </c>
      <c r="F52" s="47">
        <v>12</v>
      </c>
      <c r="G52" s="47" t="s">
        <v>245</v>
      </c>
      <c r="H52" s="47" t="s">
        <v>314</v>
      </c>
      <c r="I52" s="47" t="s">
        <v>375</v>
      </c>
      <c r="J52" s="533">
        <v>10000005</v>
      </c>
      <c r="K52" s="14" t="s">
        <v>37</v>
      </c>
      <c r="L52" s="14" t="s">
        <v>31</v>
      </c>
      <c r="M52" s="45">
        <v>52</v>
      </c>
      <c r="N52" s="45">
        <v>1</v>
      </c>
      <c r="O52" s="48">
        <v>0</v>
      </c>
      <c r="P52" s="48"/>
      <c r="Q52" s="12" t="s">
        <v>376</v>
      </c>
      <c r="R52" s="46">
        <v>3817.8700000000003</v>
      </c>
      <c r="T52" s="59" t="s">
        <v>73</v>
      </c>
      <c r="U52" s="14">
        <v>0</v>
      </c>
      <c r="V52" s="59" t="s">
        <v>150</v>
      </c>
      <c r="Y52" s="46">
        <v>0</v>
      </c>
      <c r="Z52" s="46">
        <v>0</v>
      </c>
      <c r="AA52" s="46">
        <v>0</v>
      </c>
      <c r="AB52" s="46">
        <v>0</v>
      </c>
      <c r="AC52" s="46">
        <v>0</v>
      </c>
      <c r="AD52" s="46">
        <v>12558.73</v>
      </c>
      <c r="AE52" s="46">
        <v>0</v>
      </c>
      <c r="AF52" s="46">
        <v>0</v>
      </c>
      <c r="AG52" s="46">
        <v>0</v>
      </c>
      <c r="AH52" s="46">
        <v>8946</v>
      </c>
      <c r="AI52" s="46">
        <v>6372.72</v>
      </c>
      <c r="AJ52" s="46">
        <v>0</v>
      </c>
      <c r="AK52" s="46">
        <v>7588.5</v>
      </c>
      <c r="AL52" s="46">
        <v>0</v>
      </c>
      <c r="AM52" s="46">
        <v>7409.52</v>
      </c>
    </row>
    <row r="53" spans="5:39" x14ac:dyDescent="0.2">
      <c r="E53" s="47">
        <v>5</v>
      </c>
      <c r="F53" s="47">
        <v>12</v>
      </c>
      <c r="G53" s="47" t="s">
        <v>245</v>
      </c>
      <c r="H53" s="47" t="s">
        <v>314</v>
      </c>
      <c r="I53" s="47" t="s">
        <v>375</v>
      </c>
      <c r="J53" s="533">
        <v>10000005</v>
      </c>
      <c r="K53" s="14" t="s">
        <v>65</v>
      </c>
      <c r="L53" s="14" t="s">
        <v>31</v>
      </c>
      <c r="M53" s="45">
        <v>53</v>
      </c>
      <c r="N53" s="45">
        <v>1</v>
      </c>
      <c r="O53" s="52">
        <v>7409.5199999999995</v>
      </c>
      <c r="P53" s="48">
        <v>7409.52</v>
      </c>
      <c r="Q53" s="12" t="s">
        <v>376</v>
      </c>
      <c r="R53" s="46">
        <v>1234.9199999999998</v>
      </c>
      <c r="T53" s="59" t="s">
        <v>73</v>
      </c>
      <c r="U53" s="14">
        <v>0</v>
      </c>
      <c r="V53" s="59" t="s">
        <v>150</v>
      </c>
      <c r="X53" s="46">
        <v>0</v>
      </c>
      <c r="Y53" s="46">
        <v>0</v>
      </c>
      <c r="Z53" s="46">
        <v>0</v>
      </c>
      <c r="AA53" s="46">
        <v>0</v>
      </c>
      <c r="AB53" s="46">
        <v>0</v>
      </c>
      <c r="AC53" s="46">
        <v>0</v>
      </c>
      <c r="AD53" s="46">
        <v>0</v>
      </c>
      <c r="AE53" s="46">
        <v>0</v>
      </c>
      <c r="AF53" s="46">
        <v>0</v>
      </c>
      <c r="AG53" s="46">
        <v>0</v>
      </c>
      <c r="AH53" s="46">
        <v>0</v>
      </c>
      <c r="AI53" s="46">
        <v>0</v>
      </c>
      <c r="AJ53" s="46">
        <v>0</v>
      </c>
      <c r="AK53" s="46">
        <v>6163.9</v>
      </c>
      <c r="AL53" s="46">
        <v>1245.6200000000001</v>
      </c>
      <c r="AM53" s="46">
        <v>7.2759576141834259E-12</v>
      </c>
    </row>
    <row r="54" spans="5:39" x14ac:dyDescent="0.2">
      <c r="E54" s="47">
        <v>5</v>
      </c>
      <c r="F54" s="47">
        <v>12</v>
      </c>
      <c r="G54" s="47" t="s">
        <v>245</v>
      </c>
      <c r="H54" s="47" t="s">
        <v>314</v>
      </c>
      <c r="I54" s="47" t="s">
        <v>375</v>
      </c>
      <c r="J54" s="533">
        <v>10000005</v>
      </c>
      <c r="K54" s="14" t="s">
        <v>64</v>
      </c>
      <c r="L54" s="14" t="s">
        <v>57</v>
      </c>
      <c r="M54" s="45">
        <v>54</v>
      </c>
      <c r="N54" s="45">
        <v>1</v>
      </c>
      <c r="O54" s="46">
        <v>1729.2</v>
      </c>
      <c r="Q54" s="12" t="s">
        <v>376</v>
      </c>
      <c r="T54" s="59" t="s">
        <v>73</v>
      </c>
      <c r="U54" s="14">
        <v>0</v>
      </c>
      <c r="V54" s="59" t="s">
        <v>150</v>
      </c>
      <c r="X54" s="46">
        <v>0</v>
      </c>
      <c r="Y54" s="46">
        <v>1783.7</v>
      </c>
      <c r="Z54" s="46">
        <v>3567.4</v>
      </c>
      <c r="AA54" s="46">
        <v>5296.6</v>
      </c>
      <c r="AB54" s="46">
        <v>7025.8</v>
      </c>
      <c r="AC54" s="46">
        <v>8755</v>
      </c>
      <c r="AD54" s="46">
        <v>0</v>
      </c>
      <c r="AE54" s="46">
        <v>1729.2</v>
      </c>
      <c r="AF54" s="46">
        <v>3458.4</v>
      </c>
      <c r="AG54" s="46">
        <v>5187.6000000000004</v>
      </c>
      <c r="AH54" s="46">
        <v>0</v>
      </c>
      <c r="AI54" s="46">
        <v>0</v>
      </c>
      <c r="AJ54" s="46">
        <v>1729.2</v>
      </c>
      <c r="AK54" s="46">
        <v>0</v>
      </c>
      <c r="AL54" s="46">
        <v>1729.2</v>
      </c>
      <c r="AM54" s="46">
        <v>0</v>
      </c>
    </row>
    <row r="55" spans="5:39" x14ac:dyDescent="0.2">
      <c r="E55" s="47">
        <v>5</v>
      </c>
      <c r="F55" s="47">
        <v>12</v>
      </c>
      <c r="G55" s="47" t="s">
        <v>245</v>
      </c>
      <c r="H55" s="47" t="s">
        <v>314</v>
      </c>
      <c r="I55" s="47" t="s">
        <v>375</v>
      </c>
      <c r="J55" s="533">
        <v>10000005</v>
      </c>
      <c r="K55" s="14" t="s">
        <v>64</v>
      </c>
      <c r="L55" s="14" t="s">
        <v>54</v>
      </c>
      <c r="M55" s="45">
        <v>55</v>
      </c>
      <c r="N55" s="45">
        <v>1</v>
      </c>
      <c r="O55" s="46">
        <v>1886.0699999999997</v>
      </c>
      <c r="Q55" s="12" t="s">
        <v>376</v>
      </c>
      <c r="T55" s="59" t="s">
        <v>73</v>
      </c>
      <c r="U55" s="14">
        <v>0</v>
      </c>
      <c r="V55" s="59" t="s">
        <v>150</v>
      </c>
      <c r="X55" s="46">
        <v>0</v>
      </c>
      <c r="Y55" s="46">
        <v>0</v>
      </c>
      <c r="Z55" s="46">
        <v>0</v>
      </c>
      <c r="AA55" s="46">
        <v>0</v>
      </c>
      <c r="AB55" s="46">
        <v>0</v>
      </c>
      <c r="AC55" s="46">
        <v>0</v>
      </c>
      <c r="AD55" s="46">
        <v>0</v>
      </c>
      <c r="AE55" s="46">
        <v>0</v>
      </c>
      <c r="AF55" s="46">
        <v>0</v>
      </c>
      <c r="AG55" s="46">
        <v>4138.08</v>
      </c>
      <c r="AH55" s="46">
        <v>885.11999999999989</v>
      </c>
      <c r="AI55" s="46">
        <v>0</v>
      </c>
      <c r="AJ55" s="46">
        <v>2065.0500000000002</v>
      </c>
      <c r="AK55" s="46">
        <v>2369.6499999999996</v>
      </c>
      <c r="AL55" s="46">
        <v>1886.0699999999997</v>
      </c>
      <c r="AM55" s="46">
        <v>0</v>
      </c>
    </row>
    <row r="56" spans="5:39" x14ac:dyDescent="0.2">
      <c r="E56" s="47">
        <v>5</v>
      </c>
      <c r="F56" s="47">
        <v>12</v>
      </c>
      <c r="G56" s="47" t="s">
        <v>245</v>
      </c>
      <c r="H56" s="47" t="s">
        <v>314</v>
      </c>
      <c r="I56" s="47" t="s">
        <v>375</v>
      </c>
      <c r="J56" s="533">
        <v>10000005</v>
      </c>
      <c r="K56" s="14" t="s">
        <v>64</v>
      </c>
      <c r="L56" s="14" t="s">
        <v>58</v>
      </c>
      <c r="M56" s="45">
        <v>56</v>
      </c>
      <c r="N56" s="45">
        <v>1</v>
      </c>
      <c r="O56" s="46">
        <v>3794.2500000000045</v>
      </c>
      <c r="Q56" s="12" t="s">
        <v>376</v>
      </c>
      <c r="T56" s="59" t="s">
        <v>73</v>
      </c>
      <c r="U56" s="14">
        <v>0</v>
      </c>
      <c r="V56" s="59" t="s">
        <v>150</v>
      </c>
      <c r="X56" s="46">
        <v>0</v>
      </c>
      <c r="Y56" s="46">
        <v>7662.13</v>
      </c>
      <c r="Z56" s="46">
        <v>7762.130000000001</v>
      </c>
      <c r="AA56" s="46">
        <v>7862.130000000001</v>
      </c>
      <c r="AB56" s="46">
        <v>7962.1300000000019</v>
      </c>
      <c r="AC56" s="46">
        <v>8062.130000000001</v>
      </c>
      <c r="AD56" s="46">
        <v>5587.6000000000022</v>
      </c>
      <c r="AE56" s="46">
        <v>5587.6000000000031</v>
      </c>
      <c r="AF56" s="46">
        <v>5487.600000000004</v>
      </c>
      <c r="AG56" s="46">
        <v>5487.6000000000022</v>
      </c>
      <c r="AH56" s="46">
        <v>5487.6000000000013</v>
      </c>
      <c r="AI56" s="46">
        <v>3794.25</v>
      </c>
      <c r="AJ56" s="46">
        <v>3794.2499999999964</v>
      </c>
      <c r="AK56" s="46">
        <v>3794.2500000000018</v>
      </c>
      <c r="AL56" s="46">
        <v>3794.2500000000045</v>
      </c>
      <c r="AM56" s="46">
        <v>0</v>
      </c>
    </row>
    <row r="57" spans="5:39" x14ac:dyDescent="0.2">
      <c r="E57" s="47">
        <v>5</v>
      </c>
      <c r="F57" s="47">
        <v>12</v>
      </c>
      <c r="G57" s="47" t="s">
        <v>245</v>
      </c>
      <c r="H57" s="47" t="s">
        <v>314</v>
      </c>
      <c r="I57" s="47" t="s">
        <v>375</v>
      </c>
      <c r="J57" s="533">
        <v>10000005</v>
      </c>
      <c r="K57" s="14" t="s">
        <v>67</v>
      </c>
      <c r="L57" s="14" t="s">
        <v>67</v>
      </c>
      <c r="M57" s="45">
        <v>57</v>
      </c>
      <c r="N57" s="45">
        <v>1</v>
      </c>
      <c r="O57" s="53">
        <v>23.292898865242023</v>
      </c>
      <c r="P57" s="54">
        <v>13.292898865242023</v>
      </c>
      <c r="Q57" s="55" t="s">
        <v>376</v>
      </c>
      <c r="R57" s="56">
        <v>2.0802798592842366</v>
      </c>
      <c r="S57" s="57" t="s">
        <v>370</v>
      </c>
      <c r="T57" s="60" t="s">
        <v>73</v>
      </c>
      <c r="U57" s="14">
        <v>0</v>
      </c>
      <c r="V57" s="60" t="s">
        <v>150</v>
      </c>
      <c r="Y57" s="46">
        <v>23.292898865242023</v>
      </c>
      <c r="Z57" s="46">
        <v>23.292898865242023</v>
      </c>
      <c r="AA57" s="46">
        <v>23.292898865242023</v>
      </c>
      <c r="AB57" s="46">
        <v>23.292898865242023</v>
      </c>
      <c r="AC57" s="46">
        <v>23.292898865242023</v>
      </c>
      <c r="AD57" s="46">
        <v>23.292898865242023</v>
      </c>
      <c r="AE57" s="46">
        <v>23.292898865242023</v>
      </c>
      <c r="AF57" s="46">
        <v>23.292898865242023</v>
      </c>
      <c r="AG57" s="46">
        <v>23.292898865242023</v>
      </c>
      <c r="AH57" s="46">
        <v>23.292898865242023</v>
      </c>
      <c r="AI57" s="46">
        <v>23.292898865242023</v>
      </c>
      <c r="AJ57" s="46">
        <v>23.292898865242023</v>
      </c>
      <c r="AK57" s="46">
        <v>23.292898865242023</v>
      </c>
      <c r="AL57" s="46">
        <v>23.292898865242023</v>
      </c>
      <c r="AM57" s="46">
        <v>23.292898865242023</v>
      </c>
    </row>
    <row r="58" spans="5:39" x14ac:dyDescent="0.2">
      <c r="E58" s="14">
        <v>6</v>
      </c>
      <c r="F58" s="14">
        <v>13</v>
      </c>
      <c r="G58" s="14" t="s">
        <v>245</v>
      </c>
      <c r="H58" s="14" t="s">
        <v>296</v>
      </c>
      <c r="I58" s="14" t="s">
        <v>377</v>
      </c>
      <c r="J58" s="531">
        <v>10000006</v>
      </c>
      <c r="K58" s="14" t="s">
        <v>59</v>
      </c>
      <c r="L58" s="14" t="s">
        <v>57</v>
      </c>
      <c r="M58" s="45">
        <v>58</v>
      </c>
      <c r="N58" s="45">
        <v>1</v>
      </c>
      <c r="O58" s="46">
        <v>4303.2</v>
      </c>
      <c r="Q58" s="12" t="s">
        <v>372</v>
      </c>
      <c r="T58" s="59" t="s">
        <v>75</v>
      </c>
      <c r="U58" s="14">
        <v>0</v>
      </c>
      <c r="V58" s="59" t="s">
        <v>175</v>
      </c>
      <c r="Y58" s="46">
        <v>4438.82</v>
      </c>
      <c r="Z58" s="46">
        <v>4438.82</v>
      </c>
      <c r="AA58" s="46">
        <v>4303.2</v>
      </c>
      <c r="AB58" s="46">
        <v>4303.2</v>
      </c>
      <c r="AC58" s="46">
        <v>4303.2</v>
      </c>
      <c r="AD58" s="46">
        <v>4303.2</v>
      </c>
      <c r="AE58" s="46">
        <v>4303.2</v>
      </c>
      <c r="AF58" s="46">
        <v>4303.2</v>
      </c>
      <c r="AG58" s="46">
        <v>4303.2</v>
      </c>
      <c r="AH58" s="46">
        <v>4303.2</v>
      </c>
      <c r="AI58" s="46">
        <v>4303.2</v>
      </c>
      <c r="AJ58" s="46">
        <v>4303.2</v>
      </c>
      <c r="AK58" s="46">
        <v>4303.2</v>
      </c>
      <c r="AL58" s="46">
        <v>4303.2</v>
      </c>
      <c r="AM58" s="46">
        <v>0</v>
      </c>
    </row>
    <row r="59" spans="5:39" x14ac:dyDescent="0.2">
      <c r="E59" s="47">
        <v>6</v>
      </c>
      <c r="F59" s="47">
        <v>13</v>
      </c>
      <c r="G59" s="47" t="s">
        <v>245</v>
      </c>
      <c r="H59" s="47" t="s">
        <v>296</v>
      </c>
      <c r="I59" s="47" t="s">
        <v>377</v>
      </c>
      <c r="J59" s="533">
        <v>10000006</v>
      </c>
      <c r="K59" s="14" t="s">
        <v>59</v>
      </c>
      <c r="L59" s="14" t="s">
        <v>54</v>
      </c>
      <c r="M59" s="45">
        <v>59</v>
      </c>
      <c r="N59" s="45">
        <v>1</v>
      </c>
      <c r="O59" s="46">
        <v>3761.29</v>
      </c>
      <c r="Q59" s="12" t="s">
        <v>372</v>
      </c>
      <c r="T59" s="59" t="s">
        <v>75</v>
      </c>
      <c r="U59" s="14">
        <v>0</v>
      </c>
      <c r="V59" s="59" t="s">
        <v>175</v>
      </c>
      <c r="Y59" s="46">
        <v>0</v>
      </c>
      <c r="Z59" s="46">
        <v>0</v>
      </c>
      <c r="AA59" s="46">
        <v>0</v>
      </c>
      <c r="AB59" s="46">
        <v>0</v>
      </c>
      <c r="AC59" s="46">
        <v>0</v>
      </c>
      <c r="AD59" s="46">
        <v>0</v>
      </c>
      <c r="AE59" s="46">
        <v>0</v>
      </c>
      <c r="AF59" s="46">
        <v>0</v>
      </c>
      <c r="AG59" s="46">
        <v>3720.8</v>
      </c>
      <c r="AH59" s="46">
        <v>3532.67</v>
      </c>
      <c r="AI59" s="46">
        <v>5139.7299999999996</v>
      </c>
      <c r="AJ59" s="46">
        <v>5139.7299999999996</v>
      </c>
      <c r="AK59" s="46">
        <v>6071.2699999999995</v>
      </c>
      <c r="AL59" s="46">
        <v>3761.29</v>
      </c>
      <c r="AM59" s="46">
        <v>0</v>
      </c>
    </row>
    <row r="60" spans="5:39" x14ac:dyDescent="0.2">
      <c r="E60" s="47">
        <v>6</v>
      </c>
      <c r="F60" s="47">
        <v>13</v>
      </c>
      <c r="G60" s="47" t="s">
        <v>245</v>
      </c>
      <c r="H60" s="47" t="s">
        <v>296</v>
      </c>
      <c r="I60" s="47" t="s">
        <v>377</v>
      </c>
      <c r="J60" s="533">
        <v>10000006</v>
      </c>
      <c r="K60" s="14" t="s">
        <v>59</v>
      </c>
      <c r="L60" s="14" t="s">
        <v>58</v>
      </c>
      <c r="M60" s="45">
        <v>60</v>
      </c>
      <c r="N60" s="45">
        <v>1</v>
      </c>
      <c r="O60" s="46">
        <v>0</v>
      </c>
      <c r="Q60" s="12" t="s">
        <v>372</v>
      </c>
      <c r="T60" s="59" t="s">
        <v>75</v>
      </c>
      <c r="U60" s="14">
        <v>4</v>
      </c>
      <c r="V60" s="59" t="s">
        <v>175</v>
      </c>
      <c r="Y60" s="46">
        <v>0</v>
      </c>
      <c r="Z60" s="46">
        <v>0</v>
      </c>
      <c r="AA60" s="46">
        <v>0</v>
      </c>
      <c r="AB60" s="46">
        <v>0</v>
      </c>
      <c r="AC60" s="46">
        <v>0</v>
      </c>
      <c r="AD60" s="46">
        <v>0</v>
      </c>
      <c r="AE60" s="46">
        <v>0</v>
      </c>
      <c r="AF60" s="46">
        <v>0</v>
      </c>
      <c r="AG60" s="46">
        <v>0</v>
      </c>
      <c r="AH60" s="46">
        <v>0</v>
      </c>
      <c r="AI60" s="46">
        <v>0</v>
      </c>
      <c r="AJ60" s="46">
        <v>0</v>
      </c>
      <c r="AK60" s="46">
        <v>0</v>
      </c>
      <c r="AL60" s="46">
        <v>0</v>
      </c>
      <c r="AM60" s="46">
        <v>0</v>
      </c>
    </row>
    <row r="61" spans="5:39" x14ac:dyDescent="0.2">
      <c r="E61" s="47">
        <v>6</v>
      </c>
      <c r="F61" s="47">
        <v>13</v>
      </c>
      <c r="G61" s="47" t="s">
        <v>245</v>
      </c>
      <c r="H61" s="47" t="s">
        <v>296</v>
      </c>
      <c r="I61" s="47" t="s">
        <v>377</v>
      </c>
      <c r="J61" s="533">
        <v>10000006</v>
      </c>
      <c r="K61" s="14" t="s">
        <v>59</v>
      </c>
      <c r="L61" s="14" t="s">
        <v>31</v>
      </c>
      <c r="M61" s="45">
        <v>61</v>
      </c>
      <c r="N61" s="45">
        <v>1</v>
      </c>
      <c r="O61" s="48">
        <v>8064.49</v>
      </c>
      <c r="Q61" s="12" t="s">
        <v>372</v>
      </c>
      <c r="R61" s="46">
        <v>8864.1149999999998</v>
      </c>
      <c r="T61" s="59" t="s">
        <v>75</v>
      </c>
      <c r="U61" s="14">
        <v>0</v>
      </c>
      <c r="V61" s="59" t="s">
        <v>175</v>
      </c>
      <c r="X61" s="46">
        <v>13316.46</v>
      </c>
      <c r="Y61" s="46">
        <v>4438.82</v>
      </c>
      <c r="Z61" s="46">
        <v>4438.82</v>
      </c>
      <c r="AA61" s="46">
        <v>4303.2</v>
      </c>
      <c r="AB61" s="46">
        <v>4303.2</v>
      </c>
      <c r="AC61" s="46">
        <v>4303.2</v>
      </c>
      <c r="AD61" s="46">
        <v>4303.2</v>
      </c>
      <c r="AE61" s="46">
        <v>4303.2</v>
      </c>
      <c r="AF61" s="46">
        <v>4303.2</v>
      </c>
      <c r="AG61" s="46">
        <v>8024</v>
      </c>
      <c r="AH61" s="46">
        <v>7835.87</v>
      </c>
      <c r="AI61" s="46">
        <v>9442.93</v>
      </c>
      <c r="AJ61" s="46">
        <v>9442.93</v>
      </c>
      <c r="AK61" s="46">
        <v>10374.469999999999</v>
      </c>
      <c r="AL61" s="46">
        <v>8064.49</v>
      </c>
      <c r="AM61" s="46">
        <v>0</v>
      </c>
    </row>
    <row r="62" spans="5:39" x14ac:dyDescent="0.2">
      <c r="E62" s="47">
        <v>6</v>
      </c>
      <c r="F62" s="47">
        <v>13</v>
      </c>
      <c r="G62" s="47" t="s">
        <v>245</v>
      </c>
      <c r="H62" s="47" t="s">
        <v>296</v>
      </c>
      <c r="I62" s="47" t="s">
        <v>377</v>
      </c>
      <c r="J62" s="533">
        <v>10000006</v>
      </c>
      <c r="K62" s="14" t="s">
        <v>37</v>
      </c>
      <c r="L62" s="14" t="s">
        <v>31</v>
      </c>
      <c r="M62" s="45">
        <v>62</v>
      </c>
      <c r="N62" s="45">
        <v>1</v>
      </c>
      <c r="O62" s="48">
        <v>19817.400000000001</v>
      </c>
      <c r="P62" s="48"/>
      <c r="Q62" s="12" t="s">
        <v>372</v>
      </c>
      <c r="R62" s="46">
        <v>6899.9000000000005</v>
      </c>
      <c r="T62" s="59" t="s">
        <v>75</v>
      </c>
      <c r="U62" s="14">
        <v>0</v>
      </c>
      <c r="V62" s="59" t="s">
        <v>175</v>
      </c>
      <c r="Y62" s="46">
        <v>0</v>
      </c>
      <c r="Z62" s="46">
        <v>0</v>
      </c>
      <c r="AA62" s="46">
        <v>0</v>
      </c>
      <c r="AB62" s="46">
        <v>0</v>
      </c>
      <c r="AC62" s="46">
        <v>0</v>
      </c>
      <c r="AD62" s="46">
        <v>0</v>
      </c>
      <c r="AE62" s="46">
        <v>8606.4</v>
      </c>
      <c r="AF62" s="46">
        <v>8606.4</v>
      </c>
      <c r="AG62" s="46">
        <v>0</v>
      </c>
      <c r="AH62" s="46">
        <v>4303.2</v>
      </c>
      <c r="AI62" s="46">
        <v>0</v>
      </c>
      <c r="AJ62" s="46">
        <v>17278.8</v>
      </c>
      <c r="AK62" s="46">
        <v>0</v>
      </c>
      <c r="AL62" s="46">
        <v>19817.400000000001</v>
      </c>
      <c r="AM62" s="46">
        <v>8517.1580000000013</v>
      </c>
    </row>
    <row r="63" spans="5:39" x14ac:dyDescent="0.2">
      <c r="E63" s="47">
        <v>6</v>
      </c>
      <c r="F63" s="47">
        <v>13</v>
      </c>
      <c r="G63" s="47" t="s">
        <v>245</v>
      </c>
      <c r="H63" s="47" t="s">
        <v>296</v>
      </c>
      <c r="I63" s="47" t="s">
        <v>377</v>
      </c>
      <c r="J63" s="533">
        <v>10000006</v>
      </c>
      <c r="K63" s="14" t="s">
        <v>65</v>
      </c>
      <c r="L63" s="14" t="s">
        <v>31</v>
      </c>
      <c r="M63" s="45">
        <v>63</v>
      </c>
      <c r="N63" s="45">
        <v>1</v>
      </c>
      <c r="O63" s="52">
        <v>42585.789999999994</v>
      </c>
      <c r="P63" s="48">
        <v>8517.1580000000013</v>
      </c>
      <c r="Q63" s="12" t="s">
        <v>372</v>
      </c>
      <c r="R63" s="46">
        <v>7097.6316666666653</v>
      </c>
      <c r="T63" s="59" t="s">
        <v>75</v>
      </c>
      <c r="U63" s="14">
        <v>0</v>
      </c>
      <c r="V63" s="59" t="s">
        <v>175</v>
      </c>
      <c r="X63" s="46">
        <v>0</v>
      </c>
      <c r="Y63" s="46">
        <v>0</v>
      </c>
      <c r="Z63" s="46">
        <v>0</v>
      </c>
      <c r="AA63" s="46">
        <v>0</v>
      </c>
      <c r="AB63" s="46">
        <v>0</v>
      </c>
      <c r="AC63" s="46">
        <v>0</v>
      </c>
      <c r="AD63" s="46">
        <v>0</v>
      </c>
      <c r="AE63" s="46">
        <v>0</v>
      </c>
      <c r="AF63" s="46">
        <v>0</v>
      </c>
      <c r="AG63" s="46">
        <v>0</v>
      </c>
      <c r="AH63" s="46">
        <v>5260.9699999999839</v>
      </c>
      <c r="AI63" s="46">
        <v>9442.93</v>
      </c>
      <c r="AJ63" s="46">
        <v>9442.9300000000076</v>
      </c>
      <c r="AK63" s="46">
        <v>10374.470000000007</v>
      </c>
      <c r="AL63" s="46">
        <v>8064.49</v>
      </c>
      <c r="AM63" s="46">
        <v>7.2759576141834259E-12</v>
      </c>
    </row>
    <row r="64" spans="5:39" x14ac:dyDescent="0.2">
      <c r="E64" s="47">
        <v>6</v>
      </c>
      <c r="F64" s="47">
        <v>13</v>
      </c>
      <c r="G64" s="47" t="s">
        <v>245</v>
      </c>
      <c r="H64" s="47" t="s">
        <v>296</v>
      </c>
      <c r="I64" s="47" t="s">
        <v>377</v>
      </c>
      <c r="J64" s="533">
        <v>10000006</v>
      </c>
      <c r="K64" s="14" t="s">
        <v>64</v>
      </c>
      <c r="L64" s="14" t="s">
        <v>57</v>
      </c>
      <c r="M64" s="45">
        <v>64</v>
      </c>
      <c r="N64" s="45">
        <v>1</v>
      </c>
      <c r="O64" s="46">
        <v>1903.8400000000111</v>
      </c>
      <c r="Q64" s="12" t="s">
        <v>372</v>
      </c>
      <c r="T64" s="59" t="s">
        <v>75</v>
      </c>
      <c r="U64" s="14">
        <v>0</v>
      </c>
      <c r="V64" s="59" t="s">
        <v>175</v>
      </c>
      <c r="X64" s="46">
        <v>0</v>
      </c>
      <c r="Y64" s="46">
        <v>4438.82</v>
      </c>
      <c r="Z64" s="46">
        <v>8877.64</v>
      </c>
      <c r="AA64" s="46">
        <v>13180.84</v>
      </c>
      <c r="AB64" s="46">
        <v>17484.04</v>
      </c>
      <c r="AC64" s="46">
        <v>21787.24</v>
      </c>
      <c r="AD64" s="46">
        <v>26090.440000000002</v>
      </c>
      <c r="AE64" s="46">
        <v>21787.240000000005</v>
      </c>
      <c r="AF64" s="46">
        <v>17484.040000000008</v>
      </c>
      <c r="AG64" s="46">
        <v>21787.240000000009</v>
      </c>
      <c r="AH64" s="46">
        <v>21787.240000000009</v>
      </c>
      <c r="AI64" s="46">
        <v>26090.44000000001</v>
      </c>
      <c r="AJ64" s="46">
        <v>13114.840000000011</v>
      </c>
      <c r="AK64" s="46">
        <v>17418.040000000012</v>
      </c>
      <c r="AL64" s="46">
        <v>1903.8400000000111</v>
      </c>
      <c r="AM64" s="46">
        <v>0</v>
      </c>
    </row>
    <row r="65" spans="5:39" x14ac:dyDescent="0.2">
      <c r="E65" s="47">
        <v>6</v>
      </c>
      <c r="F65" s="47">
        <v>13</v>
      </c>
      <c r="G65" s="47" t="s">
        <v>245</v>
      </c>
      <c r="H65" s="47" t="s">
        <v>296</v>
      </c>
      <c r="I65" s="47" t="s">
        <v>377</v>
      </c>
      <c r="J65" s="533">
        <v>10000006</v>
      </c>
      <c r="K65" s="14" t="s">
        <v>64</v>
      </c>
      <c r="L65" s="14" t="s">
        <v>54</v>
      </c>
      <c r="M65" s="45">
        <v>65</v>
      </c>
      <c r="N65" s="45">
        <v>1</v>
      </c>
      <c r="O65" s="46">
        <v>27365.49</v>
      </c>
      <c r="Q65" s="12" t="s">
        <v>372</v>
      </c>
      <c r="T65" s="59" t="s">
        <v>75</v>
      </c>
      <c r="U65" s="14">
        <v>0</v>
      </c>
      <c r="V65" s="59" t="s">
        <v>175</v>
      </c>
      <c r="X65" s="46">
        <v>0</v>
      </c>
      <c r="Y65" s="46">
        <v>0</v>
      </c>
      <c r="Z65" s="46">
        <v>0</v>
      </c>
      <c r="AA65" s="46">
        <v>0</v>
      </c>
      <c r="AB65" s="46">
        <v>0</v>
      </c>
      <c r="AC65" s="46">
        <v>0</v>
      </c>
      <c r="AD65" s="46">
        <v>0</v>
      </c>
      <c r="AE65" s="46">
        <v>0</v>
      </c>
      <c r="AF65" s="46">
        <v>0</v>
      </c>
      <c r="AG65" s="46">
        <v>3720.8</v>
      </c>
      <c r="AH65" s="46">
        <v>7253.47</v>
      </c>
      <c r="AI65" s="46">
        <v>12393.2</v>
      </c>
      <c r="AJ65" s="46">
        <v>17532.93</v>
      </c>
      <c r="AK65" s="46">
        <v>23604.2</v>
      </c>
      <c r="AL65" s="46">
        <v>27365.49</v>
      </c>
      <c r="AM65" s="46">
        <v>20752.172000000013</v>
      </c>
    </row>
    <row r="66" spans="5:39" x14ac:dyDescent="0.2">
      <c r="E66" s="47">
        <v>6</v>
      </c>
      <c r="F66" s="47">
        <v>13</v>
      </c>
      <c r="G66" s="47" t="s">
        <v>245</v>
      </c>
      <c r="H66" s="47" t="s">
        <v>296</v>
      </c>
      <c r="I66" s="47" t="s">
        <v>377</v>
      </c>
      <c r="J66" s="533">
        <v>10000006</v>
      </c>
      <c r="K66" s="14" t="s">
        <v>64</v>
      </c>
      <c r="L66" s="14" t="s">
        <v>58</v>
      </c>
      <c r="M66" s="45">
        <v>66</v>
      </c>
      <c r="N66" s="45">
        <v>1</v>
      </c>
      <c r="O66" s="46">
        <v>13316.459999999988</v>
      </c>
      <c r="Q66" s="12" t="s">
        <v>372</v>
      </c>
      <c r="T66" s="59" t="s">
        <v>75</v>
      </c>
      <c r="U66" s="14">
        <v>0</v>
      </c>
      <c r="V66" s="59" t="s">
        <v>175</v>
      </c>
      <c r="X66" s="46">
        <v>0</v>
      </c>
      <c r="Y66" s="46">
        <v>13316.46</v>
      </c>
      <c r="Z66" s="46">
        <v>13316.46</v>
      </c>
      <c r="AA66" s="46">
        <v>13316.46</v>
      </c>
      <c r="AB66" s="46">
        <v>13316.46</v>
      </c>
      <c r="AC66" s="46">
        <v>13316.459999999995</v>
      </c>
      <c r="AD66" s="46">
        <v>13316.459999999992</v>
      </c>
      <c r="AE66" s="46">
        <v>13316.459999999985</v>
      </c>
      <c r="AF66" s="46">
        <v>13316.459999999981</v>
      </c>
      <c r="AG66" s="46">
        <v>13316.459999999977</v>
      </c>
      <c r="AH66" s="46">
        <v>13316.459999999981</v>
      </c>
      <c r="AI66" s="46">
        <v>13316.459999999981</v>
      </c>
      <c r="AJ66" s="46">
        <v>13316.459999999985</v>
      </c>
      <c r="AK66" s="46">
        <v>13316.459999999988</v>
      </c>
      <c r="AL66" s="46">
        <v>13316.459999999988</v>
      </c>
      <c r="AM66" s="46">
        <v>13316.459999999985</v>
      </c>
    </row>
    <row r="67" spans="5:39" x14ac:dyDescent="0.2">
      <c r="E67" s="47">
        <v>6</v>
      </c>
      <c r="F67" s="47">
        <v>13</v>
      </c>
      <c r="G67" s="47" t="s">
        <v>245</v>
      </c>
      <c r="H67" s="47" t="s">
        <v>296</v>
      </c>
      <c r="I67" s="47" t="s">
        <v>377</v>
      </c>
      <c r="J67" s="533">
        <v>10000006</v>
      </c>
      <c r="K67" s="14" t="s">
        <v>67</v>
      </c>
      <c r="L67" s="14" t="s">
        <v>67</v>
      </c>
      <c r="M67" s="45">
        <v>67</v>
      </c>
      <c r="N67" s="45">
        <v>1</v>
      </c>
      <c r="O67" s="53">
        <v>54.684863894741284</v>
      </c>
      <c r="P67" s="54">
        <v>44.684863894741284</v>
      </c>
      <c r="Q67" s="55" t="s">
        <v>372</v>
      </c>
      <c r="R67" s="56">
        <v>4.8042912349399796</v>
      </c>
      <c r="S67" s="57" t="s">
        <v>370</v>
      </c>
      <c r="T67" s="60" t="s">
        <v>75</v>
      </c>
      <c r="U67" s="14">
        <v>0</v>
      </c>
      <c r="V67" s="60" t="s">
        <v>175</v>
      </c>
      <c r="Y67" s="46">
        <v>54.684863894741284</v>
      </c>
      <c r="Z67" s="46">
        <v>54.684863894741284</v>
      </c>
      <c r="AA67" s="46">
        <v>54.684863894741284</v>
      </c>
      <c r="AB67" s="46">
        <v>54.684863894741284</v>
      </c>
      <c r="AC67" s="46">
        <v>54.684863894741284</v>
      </c>
      <c r="AD67" s="46">
        <v>54.684863894741284</v>
      </c>
      <c r="AE67" s="46">
        <v>54.684863894741284</v>
      </c>
      <c r="AF67" s="46">
        <v>54.684863894741284</v>
      </c>
      <c r="AG67" s="46">
        <v>54.684863894741284</v>
      </c>
      <c r="AH67" s="46">
        <v>54.684863894741284</v>
      </c>
      <c r="AI67" s="46">
        <v>54.684863894741284</v>
      </c>
      <c r="AJ67" s="46">
        <v>54.684863894741284</v>
      </c>
      <c r="AK67" s="46">
        <v>54.684863894741284</v>
      </c>
      <c r="AL67" s="46">
        <v>54.684863894741284</v>
      </c>
      <c r="AM67" s="46">
        <v>54.684863894741284</v>
      </c>
    </row>
    <row r="68" spans="5:39" x14ac:dyDescent="0.2">
      <c r="E68" s="14">
        <v>7</v>
      </c>
      <c r="F68" s="14">
        <v>14</v>
      </c>
      <c r="G68" s="14" t="s">
        <v>245</v>
      </c>
      <c r="H68" s="14" t="s">
        <v>323</v>
      </c>
      <c r="I68" s="14" t="s">
        <v>378</v>
      </c>
      <c r="J68" s="531">
        <v>10000007</v>
      </c>
      <c r="K68" s="14" t="s">
        <v>59</v>
      </c>
      <c r="L68" s="14" t="s">
        <v>57</v>
      </c>
      <c r="M68" s="45">
        <v>68</v>
      </c>
      <c r="N68" s="45">
        <v>1</v>
      </c>
      <c r="O68" s="46">
        <v>4695.8999999999996</v>
      </c>
      <c r="Q68" s="12" t="s">
        <v>379</v>
      </c>
      <c r="T68" s="59" t="s">
        <v>108</v>
      </c>
      <c r="U68" s="14">
        <v>0</v>
      </c>
      <c r="V68" s="59" t="s">
        <v>175</v>
      </c>
      <c r="Y68" s="46">
        <v>4843.8900000000003</v>
      </c>
      <c r="Z68" s="46">
        <v>4843.8900000000003</v>
      </c>
      <c r="AA68" s="46">
        <v>4695.8999999999996</v>
      </c>
      <c r="AB68" s="46">
        <v>4695.8999999999996</v>
      </c>
      <c r="AC68" s="46">
        <v>4695.8999999999996</v>
      </c>
      <c r="AD68" s="46">
        <v>4695.8999999999996</v>
      </c>
      <c r="AE68" s="46">
        <v>4695.8999999999996</v>
      </c>
      <c r="AF68" s="46">
        <v>4695.8999999999996</v>
      </c>
      <c r="AG68" s="46">
        <v>4695.8999999999996</v>
      </c>
      <c r="AH68" s="46">
        <v>4695.8999999999996</v>
      </c>
      <c r="AI68" s="46">
        <v>4695.8999999999996</v>
      </c>
      <c r="AJ68" s="46">
        <v>4695.8999999999996</v>
      </c>
      <c r="AK68" s="46">
        <v>4695.8999999999996</v>
      </c>
      <c r="AL68" s="46">
        <v>4695.8999999999996</v>
      </c>
      <c r="AM68" s="46">
        <v>0</v>
      </c>
    </row>
    <row r="69" spans="5:39" x14ac:dyDescent="0.2">
      <c r="E69" s="47">
        <v>7</v>
      </c>
      <c r="F69" s="47">
        <v>14</v>
      </c>
      <c r="G69" s="47" t="s">
        <v>245</v>
      </c>
      <c r="H69" s="47" t="s">
        <v>323</v>
      </c>
      <c r="I69" s="47" t="s">
        <v>378</v>
      </c>
      <c r="J69" s="533">
        <v>10000007</v>
      </c>
      <c r="K69" s="14" t="s">
        <v>59</v>
      </c>
      <c r="L69" s="14" t="s">
        <v>54</v>
      </c>
      <c r="M69" s="45">
        <v>69</v>
      </c>
      <c r="N69" s="45">
        <v>1</v>
      </c>
      <c r="O69" s="46">
        <v>5102.9999999999991</v>
      </c>
      <c r="Q69" s="12" t="s">
        <v>379</v>
      </c>
      <c r="T69" s="59" t="s">
        <v>108</v>
      </c>
      <c r="U69" s="14">
        <v>0</v>
      </c>
      <c r="V69" s="59" t="s">
        <v>175</v>
      </c>
      <c r="Y69" s="46">
        <v>0</v>
      </c>
      <c r="Z69" s="46">
        <v>0</v>
      </c>
      <c r="AA69" s="46">
        <v>0</v>
      </c>
      <c r="AB69" s="46">
        <v>0</v>
      </c>
      <c r="AC69" s="46">
        <v>0</v>
      </c>
      <c r="AD69" s="46">
        <v>0</v>
      </c>
      <c r="AE69" s="46">
        <v>0</v>
      </c>
      <c r="AF69" s="46">
        <v>0</v>
      </c>
      <c r="AG69" s="46">
        <v>6703.3600000000006</v>
      </c>
      <c r="AH69" s="46">
        <v>8095.67</v>
      </c>
      <c r="AI69" s="46">
        <v>6605.2699999999995</v>
      </c>
      <c r="AJ69" s="46">
        <v>-2271.8800000000006</v>
      </c>
      <c r="AK69" s="46">
        <v>7622.0899999999992</v>
      </c>
      <c r="AL69" s="46">
        <v>5102.9999999999991</v>
      </c>
      <c r="AM69" s="46">
        <v>0</v>
      </c>
    </row>
    <row r="70" spans="5:39" x14ac:dyDescent="0.2">
      <c r="E70" s="47">
        <v>7</v>
      </c>
      <c r="F70" s="47">
        <v>14</v>
      </c>
      <c r="G70" s="47" t="s">
        <v>245</v>
      </c>
      <c r="H70" s="47" t="s">
        <v>323</v>
      </c>
      <c r="I70" s="47" t="s">
        <v>378</v>
      </c>
      <c r="J70" s="533">
        <v>10000007</v>
      </c>
      <c r="K70" s="14" t="s">
        <v>59</v>
      </c>
      <c r="L70" s="14" t="s">
        <v>58</v>
      </c>
      <c r="M70" s="45">
        <v>70</v>
      </c>
      <c r="N70" s="45">
        <v>1</v>
      </c>
      <c r="O70" s="46">
        <v>0</v>
      </c>
      <c r="Q70" s="12" t="s">
        <v>379</v>
      </c>
      <c r="T70" s="59" t="s">
        <v>108</v>
      </c>
      <c r="U70" s="14">
        <v>0</v>
      </c>
      <c r="V70" s="59" t="s">
        <v>175</v>
      </c>
      <c r="Y70" s="46">
        <v>0</v>
      </c>
      <c r="Z70" s="46">
        <v>0</v>
      </c>
      <c r="AA70" s="46">
        <v>0</v>
      </c>
      <c r="AB70" s="46">
        <v>0</v>
      </c>
      <c r="AC70" s="46">
        <v>0</v>
      </c>
      <c r="AD70" s="46">
        <v>0</v>
      </c>
      <c r="AE70" s="46">
        <v>0</v>
      </c>
      <c r="AF70" s="46">
        <v>0</v>
      </c>
      <c r="AG70" s="46">
        <v>0</v>
      </c>
      <c r="AH70" s="46">
        <v>0</v>
      </c>
      <c r="AI70" s="46">
        <v>0</v>
      </c>
      <c r="AJ70" s="46">
        <v>0</v>
      </c>
      <c r="AK70" s="46">
        <v>0</v>
      </c>
      <c r="AL70" s="46">
        <v>0</v>
      </c>
      <c r="AM70" s="46">
        <v>0</v>
      </c>
    </row>
    <row r="71" spans="5:39" x14ac:dyDescent="0.2">
      <c r="E71" s="47">
        <v>7</v>
      </c>
      <c r="F71" s="47">
        <v>14</v>
      </c>
      <c r="G71" s="47" t="s">
        <v>245</v>
      </c>
      <c r="H71" s="47" t="s">
        <v>323</v>
      </c>
      <c r="I71" s="47" t="s">
        <v>378</v>
      </c>
      <c r="J71" s="533">
        <v>10000007</v>
      </c>
      <c r="K71" s="14" t="s">
        <v>59</v>
      </c>
      <c r="L71" s="14" t="s">
        <v>31</v>
      </c>
      <c r="M71" s="45">
        <v>71</v>
      </c>
      <c r="N71" s="45">
        <v>1</v>
      </c>
      <c r="O71" s="48">
        <v>9798.8999999999978</v>
      </c>
      <c r="Q71" s="12" t="s">
        <v>379</v>
      </c>
      <c r="R71" s="46">
        <v>10005.484999999999</v>
      </c>
      <c r="T71" s="59" t="s">
        <v>108</v>
      </c>
      <c r="U71" s="14">
        <v>0</v>
      </c>
      <c r="V71" s="59" t="s">
        <v>175</v>
      </c>
      <c r="X71" s="46">
        <v>30215.98</v>
      </c>
      <c r="Y71" s="46">
        <v>4843.8900000000003</v>
      </c>
      <c r="Z71" s="46">
        <v>4843.8900000000003</v>
      </c>
      <c r="AA71" s="46">
        <v>4695.8999999999996</v>
      </c>
      <c r="AB71" s="46">
        <v>4695.8999999999996</v>
      </c>
      <c r="AC71" s="46">
        <v>4695.8999999999996</v>
      </c>
      <c r="AD71" s="46">
        <v>4695.8999999999996</v>
      </c>
      <c r="AE71" s="46">
        <v>4695.8999999999996</v>
      </c>
      <c r="AF71" s="46">
        <v>4695.8999999999996</v>
      </c>
      <c r="AG71" s="46">
        <v>11399.26</v>
      </c>
      <c r="AH71" s="46">
        <v>12791.57</v>
      </c>
      <c r="AI71" s="46">
        <v>11301.169999999998</v>
      </c>
      <c r="AJ71" s="46">
        <v>2424.0199999999991</v>
      </c>
      <c r="AK71" s="46">
        <v>12317.989999999998</v>
      </c>
      <c r="AL71" s="46">
        <v>9798.8999999999978</v>
      </c>
      <c r="AM71" s="46">
        <v>0</v>
      </c>
    </row>
    <row r="72" spans="5:39" x14ac:dyDescent="0.2">
      <c r="E72" s="47">
        <v>7</v>
      </c>
      <c r="F72" s="47">
        <v>14</v>
      </c>
      <c r="G72" s="47" t="s">
        <v>245</v>
      </c>
      <c r="H72" s="47" t="s">
        <v>323</v>
      </c>
      <c r="I72" s="47" t="s">
        <v>378</v>
      </c>
      <c r="J72" s="533">
        <v>10000007</v>
      </c>
      <c r="K72" s="14" t="s">
        <v>37</v>
      </c>
      <c r="L72" s="14" t="s">
        <v>31</v>
      </c>
      <c r="M72" s="45">
        <v>72</v>
      </c>
      <c r="N72" s="45">
        <v>1</v>
      </c>
      <c r="O72" s="48">
        <v>0</v>
      </c>
      <c r="P72" s="48"/>
      <c r="Q72" s="12" t="s">
        <v>379</v>
      </c>
      <c r="R72" s="46">
        <v>0</v>
      </c>
      <c r="T72" s="59" t="s">
        <v>108</v>
      </c>
      <c r="U72" s="14">
        <v>0</v>
      </c>
      <c r="V72" s="59" t="s">
        <v>175</v>
      </c>
      <c r="Y72" s="46">
        <v>0</v>
      </c>
      <c r="Z72" s="46">
        <v>0</v>
      </c>
      <c r="AA72" s="46">
        <v>0</v>
      </c>
      <c r="AB72" s="46">
        <v>0</v>
      </c>
      <c r="AC72" s="46">
        <v>0</v>
      </c>
      <c r="AD72" s="46">
        <v>0</v>
      </c>
      <c r="AE72" s="46">
        <v>0</v>
      </c>
      <c r="AF72" s="46">
        <v>0</v>
      </c>
      <c r="AG72" s="46">
        <v>0</v>
      </c>
      <c r="AH72" s="46">
        <v>0</v>
      </c>
      <c r="AI72" s="46">
        <v>0</v>
      </c>
      <c r="AJ72" s="46">
        <v>0</v>
      </c>
      <c r="AK72" s="46">
        <v>0</v>
      </c>
      <c r="AL72" s="46">
        <v>0</v>
      </c>
      <c r="AM72" s="46">
        <v>51244.828000000009</v>
      </c>
    </row>
    <row r="73" spans="5:39" x14ac:dyDescent="0.2">
      <c r="E73" s="47">
        <v>7</v>
      </c>
      <c r="F73" s="47">
        <v>14</v>
      </c>
      <c r="G73" s="47" t="s">
        <v>245</v>
      </c>
      <c r="H73" s="47" t="s">
        <v>323</v>
      </c>
      <c r="I73" s="47" t="s">
        <v>378</v>
      </c>
      <c r="J73" s="533">
        <v>10000007</v>
      </c>
      <c r="K73" s="14" t="s">
        <v>65</v>
      </c>
      <c r="L73" s="14" t="s">
        <v>31</v>
      </c>
      <c r="M73" s="45">
        <v>73</v>
      </c>
      <c r="N73" s="45">
        <v>1</v>
      </c>
      <c r="O73" s="52">
        <v>128112.06999999998</v>
      </c>
      <c r="P73" s="48">
        <v>51244.828000000009</v>
      </c>
      <c r="Q73" s="12" t="s">
        <v>379</v>
      </c>
      <c r="R73" s="46">
        <v>10005.484999999999</v>
      </c>
      <c r="T73" s="59" t="s">
        <v>108</v>
      </c>
      <c r="U73" s="14">
        <v>0</v>
      </c>
      <c r="V73" s="59" t="s">
        <v>175</v>
      </c>
      <c r="X73" s="46">
        <v>30215.98</v>
      </c>
      <c r="Y73" s="46">
        <v>4843.8900000000003</v>
      </c>
      <c r="Z73" s="46">
        <v>4843.8900000000003</v>
      </c>
      <c r="AA73" s="46">
        <v>4695.8999999999996</v>
      </c>
      <c r="AB73" s="46">
        <v>4695.8999999999996</v>
      </c>
      <c r="AC73" s="46">
        <v>4695.8999999999996</v>
      </c>
      <c r="AD73" s="46">
        <v>4695.8999999999996</v>
      </c>
      <c r="AE73" s="46">
        <v>4695.8999999999996</v>
      </c>
      <c r="AF73" s="46">
        <v>4695.8999999999996</v>
      </c>
      <c r="AG73" s="46">
        <v>11399.26</v>
      </c>
      <c r="AH73" s="46">
        <v>12791.57</v>
      </c>
      <c r="AI73" s="46">
        <v>11301.169999999998</v>
      </c>
      <c r="AJ73" s="46">
        <v>2424.0199999999991</v>
      </c>
      <c r="AK73" s="46">
        <v>12317.989999999998</v>
      </c>
      <c r="AL73" s="46">
        <v>9798.8999999999978</v>
      </c>
      <c r="AM73" s="46">
        <v>0</v>
      </c>
    </row>
    <row r="74" spans="5:39" x14ac:dyDescent="0.2">
      <c r="E74" s="47">
        <v>7</v>
      </c>
      <c r="F74" s="47">
        <v>14</v>
      </c>
      <c r="G74" s="47" t="s">
        <v>245</v>
      </c>
      <c r="H74" s="47" t="s">
        <v>323</v>
      </c>
      <c r="I74" s="47" t="s">
        <v>378</v>
      </c>
      <c r="J74" s="533">
        <v>10000007</v>
      </c>
      <c r="K74" s="14" t="s">
        <v>64</v>
      </c>
      <c r="L74" s="14" t="s">
        <v>57</v>
      </c>
      <c r="M74" s="45">
        <v>74</v>
      </c>
      <c r="N74" s="45">
        <v>1</v>
      </c>
      <c r="O74" s="46">
        <v>77557.603840902608</v>
      </c>
      <c r="Q74" s="12" t="s">
        <v>379</v>
      </c>
      <c r="T74" s="59" t="s">
        <v>108</v>
      </c>
      <c r="U74" s="14">
        <v>0</v>
      </c>
      <c r="V74" s="59" t="s">
        <v>175</v>
      </c>
      <c r="X74" s="46">
        <v>11519.023840902617</v>
      </c>
      <c r="Y74" s="46">
        <v>16362.913840902616</v>
      </c>
      <c r="Z74" s="46">
        <v>21206.803840902616</v>
      </c>
      <c r="AA74" s="46">
        <v>25902.703840902614</v>
      </c>
      <c r="AB74" s="46">
        <v>30598.603840902615</v>
      </c>
      <c r="AC74" s="46">
        <v>35294.503840902617</v>
      </c>
      <c r="AD74" s="46">
        <v>39990.403840902618</v>
      </c>
      <c r="AE74" s="46">
        <v>44686.303840902619</v>
      </c>
      <c r="AF74" s="46">
        <v>49382.203840902621</v>
      </c>
      <c r="AG74" s="46">
        <v>54078.103840902622</v>
      </c>
      <c r="AH74" s="46">
        <v>58774.003840902624</v>
      </c>
      <c r="AI74" s="46">
        <v>63469.903840902625</v>
      </c>
      <c r="AJ74" s="46">
        <v>68165.803840902619</v>
      </c>
      <c r="AK74" s="46">
        <v>72861.703840902614</v>
      </c>
      <c r="AL74" s="46">
        <v>77557.603840902608</v>
      </c>
      <c r="AM74" s="46">
        <v>26312.775840902599</v>
      </c>
    </row>
    <row r="75" spans="5:39" x14ac:dyDescent="0.2">
      <c r="E75" s="47">
        <v>7</v>
      </c>
      <c r="F75" s="47">
        <v>14</v>
      </c>
      <c r="G75" s="47" t="s">
        <v>245</v>
      </c>
      <c r="H75" s="47" t="s">
        <v>323</v>
      </c>
      <c r="I75" s="47" t="s">
        <v>378</v>
      </c>
      <c r="J75" s="533">
        <v>10000007</v>
      </c>
      <c r="K75" s="14" t="s">
        <v>64</v>
      </c>
      <c r="L75" s="14" t="s">
        <v>54</v>
      </c>
      <c r="M75" s="45">
        <v>75</v>
      </c>
      <c r="N75" s="45">
        <v>1</v>
      </c>
      <c r="O75" s="46">
        <v>50554.466159097385</v>
      </c>
      <c r="Q75" s="12" t="s">
        <v>379</v>
      </c>
      <c r="T75" s="59" t="s">
        <v>108</v>
      </c>
      <c r="U75" s="14">
        <v>0</v>
      </c>
      <c r="V75" s="59" t="s">
        <v>175</v>
      </c>
      <c r="X75" s="46">
        <v>18696.956159097386</v>
      </c>
      <c r="Y75" s="46">
        <v>18696.956159097386</v>
      </c>
      <c r="Z75" s="46">
        <v>18696.956159097386</v>
      </c>
      <c r="AA75" s="46">
        <v>18696.956159097386</v>
      </c>
      <c r="AB75" s="46">
        <v>18696.956159097386</v>
      </c>
      <c r="AC75" s="46">
        <v>18696.956159097386</v>
      </c>
      <c r="AD75" s="46">
        <v>18696.956159097386</v>
      </c>
      <c r="AE75" s="46">
        <v>18696.956159097386</v>
      </c>
      <c r="AF75" s="46">
        <v>18696.956159097386</v>
      </c>
      <c r="AG75" s="46">
        <v>25400.316159097387</v>
      </c>
      <c r="AH75" s="46">
        <v>33495.986159097389</v>
      </c>
      <c r="AI75" s="46">
        <v>40101.256159097386</v>
      </c>
      <c r="AJ75" s="46">
        <v>37829.376159097388</v>
      </c>
      <c r="AK75" s="46">
        <v>45451.466159097385</v>
      </c>
      <c r="AL75" s="46">
        <v>50554.466159097385</v>
      </c>
      <c r="AM75" s="46">
        <v>50554.466159097385</v>
      </c>
    </row>
    <row r="76" spans="5:39" x14ac:dyDescent="0.2">
      <c r="E76" s="47">
        <v>7</v>
      </c>
      <c r="F76" s="47">
        <v>14</v>
      </c>
      <c r="G76" s="47" t="s">
        <v>245</v>
      </c>
      <c r="H76" s="47" t="s">
        <v>323</v>
      </c>
      <c r="I76" s="47" t="s">
        <v>378</v>
      </c>
      <c r="J76" s="533">
        <v>10000007</v>
      </c>
      <c r="K76" s="14" t="s">
        <v>64</v>
      </c>
      <c r="L76" s="14" t="s">
        <v>58</v>
      </c>
      <c r="M76" s="45">
        <v>76</v>
      </c>
      <c r="N76" s="45">
        <v>1</v>
      </c>
      <c r="O76" s="46">
        <v>0</v>
      </c>
      <c r="Q76" s="12" t="s">
        <v>379</v>
      </c>
      <c r="T76" s="59" t="s">
        <v>108</v>
      </c>
      <c r="U76" s="14">
        <v>0</v>
      </c>
      <c r="V76" s="59" t="s">
        <v>175</v>
      </c>
      <c r="X76" s="46">
        <v>0</v>
      </c>
      <c r="Y76" s="46">
        <v>0</v>
      </c>
      <c r="Z76" s="46">
        <v>0</v>
      </c>
      <c r="AA76" s="46">
        <v>0</v>
      </c>
      <c r="AB76" s="46">
        <v>0</v>
      </c>
      <c r="AC76" s="46">
        <v>0</v>
      </c>
      <c r="AD76" s="46">
        <v>0</v>
      </c>
      <c r="AE76" s="46">
        <v>0</v>
      </c>
      <c r="AF76" s="46">
        <v>0</v>
      </c>
      <c r="AG76" s="46">
        <v>0</v>
      </c>
      <c r="AH76" s="46">
        <v>0</v>
      </c>
      <c r="AI76" s="46">
        <v>0</v>
      </c>
      <c r="AJ76" s="46">
        <v>0</v>
      </c>
      <c r="AK76" s="46">
        <v>0</v>
      </c>
      <c r="AL76" s="46">
        <v>0</v>
      </c>
      <c r="AM76" s="46">
        <v>0</v>
      </c>
    </row>
    <row r="77" spans="5:39" x14ac:dyDescent="0.2">
      <c r="E77" s="47">
        <v>7</v>
      </c>
      <c r="F77" s="47">
        <v>14</v>
      </c>
      <c r="G77" s="47" t="s">
        <v>245</v>
      </c>
      <c r="H77" s="47" t="s">
        <v>323</v>
      </c>
      <c r="I77" s="47" t="s">
        <v>378</v>
      </c>
      <c r="J77" s="533">
        <v>10000007</v>
      </c>
      <c r="K77" s="14" t="s">
        <v>67</v>
      </c>
      <c r="L77" s="14" t="s">
        <v>67</v>
      </c>
      <c r="M77" s="45">
        <v>77</v>
      </c>
      <c r="N77" s="45">
        <v>1</v>
      </c>
      <c r="O77" s="53">
        <v>222.80620530133456</v>
      </c>
      <c r="P77" s="54">
        <v>212.80620530133456</v>
      </c>
      <c r="Q77" s="55" t="s">
        <v>379</v>
      </c>
      <c r="R77" s="56">
        <v>12.804183905128037</v>
      </c>
      <c r="S77" s="57" t="s">
        <v>370</v>
      </c>
      <c r="T77" s="60" t="s">
        <v>108</v>
      </c>
      <c r="U77" s="14">
        <v>1</v>
      </c>
      <c r="V77" s="60" t="s">
        <v>175</v>
      </c>
      <c r="Y77" s="46">
        <v>222.80620530133456</v>
      </c>
      <c r="Z77" s="46">
        <v>222.80620530133456</v>
      </c>
      <c r="AA77" s="46">
        <v>222.80620530133456</v>
      </c>
      <c r="AB77" s="46">
        <v>222.80620530133456</v>
      </c>
      <c r="AC77" s="46">
        <v>222.80620530133456</v>
      </c>
      <c r="AD77" s="46">
        <v>222.80620530133456</v>
      </c>
      <c r="AE77" s="46">
        <v>222.80620530133456</v>
      </c>
      <c r="AF77" s="46">
        <v>222.80620530133456</v>
      </c>
      <c r="AG77" s="46">
        <v>222.80620530133456</v>
      </c>
      <c r="AH77" s="46">
        <v>222.80620530133456</v>
      </c>
      <c r="AI77" s="46">
        <v>222.80620530133456</v>
      </c>
      <c r="AJ77" s="46">
        <v>222.80620530133456</v>
      </c>
      <c r="AK77" s="46">
        <v>222.80620530133456</v>
      </c>
      <c r="AL77" s="46">
        <v>222.80620530133456</v>
      </c>
      <c r="AM77" s="46">
        <v>222.80620530133456</v>
      </c>
    </row>
    <row r="78" spans="5:39" x14ac:dyDescent="0.2">
      <c r="E78" s="14">
        <v>8</v>
      </c>
      <c r="F78" s="14">
        <v>15</v>
      </c>
      <c r="G78" s="14" t="s">
        <v>245</v>
      </c>
      <c r="H78" s="14" t="s">
        <v>311</v>
      </c>
      <c r="I78" s="14" t="s">
        <v>380</v>
      </c>
      <c r="J78" s="531">
        <v>10000008</v>
      </c>
      <c r="K78" s="14" t="s">
        <v>59</v>
      </c>
      <c r="L78" s="14" t="s">
        <v>57</v>
      </c>
      <c r="M78" s="45">
        <v>78</v>
      </c>
      <c r="N78" s="45">
        <v>1</v>
      </c>
      <c r="O78" s="46">
        <v>1884.3</v>
      </c>
      <c r="Q78" s="12" t="s">
        <v>379</v>
      </c>
      <c r="T78" s="59" t="s">
        <v>108</v>
      </c>
      <c r="U78" s="14">
        <v>0</v>
      </c>
      <c r="V78" s="59" t="s">
        <v>174</v>
      </c>
      <c r="Y78" s="46">
        <v>1943.68</v>
      </c>
      <c r="Z78" s="46">
        <v>1943.68</v>
      </c>
      <c r="AA78" s="46">
        <v>1884.3</v>
      </c>
      <c r="AB78" s="46">
        <v>1884.3</v>
      </c>
      <c r="AC78" s="46">
        <v>1884.3</v>
      </c>
      <c r="AD78" s="46">
        <v>1884.3</v>
      </c>
      <c r="AE78" s="46">
        <v>1884.3</v>
      </c>
      <c r="AF78" s="46">
        <v>1884.3</v>
      </c>
      <c r="AG78" s="46">
        <v>1884.3</v>
      </c>
      <c r="AH78" s="46">
        <v>1884.3</v>
      </c>
      <c r="AI78" s="46">
        <v>1884.3</v>
      </c>
      <c r="AJ78" s="46">
        <v>1884.3</v>
      </c>
      <c r="AK78" s="46">
        <v>1884.3</v>
      </c>
      <c r="AL78" s="46">
        <v>1884.3</v>
      </c>
      <c r="AM78" s="46">
        <v>0</v>
      </c>
    </row>
    <row r="79" spans="5:39" x14ac:dyDescent="0.2">
      <c r="E79" s="47">
        <v>8</v>
      </c>
      <c r="F79" s="47">
        <v>15</v>
      </c>
      <c r="G79" s="47" t="s">
        <v>245</v>
      </c>
      <c r="H79" s="47" t="s">
        <v>311</v>
      </c>
      <c r="I79" s="47" t="s">
        <v>380</v>
      </c>
      <c r="J79" s="533">
        <v>10000008</v>
      </c>
      <c r="K79" s="14" t="s">
        <v>59</v>
      </c>
      <c r="L79" s="14" t="s">
        <v>54</v>
      </c>
      <c r="M79" s="45">
        <v>79</v>
      </c>
      <c r="N79" s="45">
        <v>1</v>
      </c>
      <c r="O79" s="46">
        <v>6401.36</v>
      </c>
      <c r="Q79" s="12" t="s">
        <v>379</v>
      </c>
      <c r="T79" s="59" t="s">
        <v>108</v>
      </c>
      <c r="U79" s="14">
        <v>0</v>
      </c>
      <c r="V79" s="59" t="s">
        <v>174</v>
      </c>
      <c r="Y79" s="46">
        <v>2325.04</v>
      </c>
      <c r="Z79" s="46">
        <v>2766.54</v>
      </c>
      <c r="AA79" s="46">
        <v>2025.43</v>
      </c>
      <c r="AB79" s="46">
        <v>1647.08</v>
      </c>
      <c r="AC79" s="46">
        <v>0</v>
      </c>
      <c r="AD79" s="46">
        <v>0</v>
      </c>
      <c r="AE79" s="46">
        <v>0</v>
      </c>
      <c r="AF79" s="46">
        <v>0</v>
      </c>
      <c r="AG79" s="46">
        <v>9560.15</v>
      </c>
      <c r="AH79" s="46">
        <v>16527.309999999998</v>
      </c>
      <c r="AI79" s="46">
        <v>7028.9400000000005</v>
      </c>
      <c r="AJ79" s="46">
        <v>3270.09</v>
      </c>
      <c r="AK79" s="46">
        <v>8050.67</v>
      </c>
      <c r="AL79" s="46">
        <v>6401.36</v>
      </c>
      <c r="AM79" s="46">
        <v>0</v>
      </c>
    </row>
    <row r="80" spans="5:39" x14ac:dyDescent="0.2">
      <c r="E80" s="47">
        <v>8</v>
      </c>
      <c r="F80" s="47">
        <v>15</v>
      </c>
      <c r="G80" s="47" t="s">
        <v>245</v>
      </c>
      <c r="H80" s="47" t="s">
        <v>311</v>
      </c>
      <c r="I80" s="47" t="s">
        <v>380</v>
      </c>
      <c r="J80" s="533">
        <v>10000008</v>
      </c>
      <c r="K80" s="14" t="s">
        <v>59</v>
      </c>
      <c r="L80" s="14" t="s">
        <v>58</v>
      </c>
      <c r="M80" s="45">
        <v>80</v>
      </c>
      <c r="N80" s="45">
        <v>1</v>
      </c>
      <c r="O80" s="46">
        <v>0</v>
      </c>
      <c r="Q80" s="12" t="s">
        <v>379</v>
      </c>
      <c r="T80" s="59" t="s">
        <v>108</v>
      </c>
      <c r="U80" s="14">
        <v>0</v>
      </c>
      <c r="V80" s="59" t="s">
        <v>174</v>
      </c>
      <c r="Y80" s="46">
        <v>100</v>
      </c>
      <c r="Z80" s="46">
        <v>100</v>
      </c>
      <c r="AA80" s="46">
        <v>100.00000000000023</v>
      </c>
      <c r="AB80" s="46">
        <v>100.00000000000023</v>
      </c>
      <c r="AC80" s="46">
        <v>100</v>
      </c>
      <c r="AD80" s="46">
        <v>100</v>
      </c>
      <c r="AE80" s="46">
        <v>100</v>
      </c>
      <c r="AF80" s="46">
        <v>100</v>
      </c>
      <c r="AG80" s="46">
        <v>100.00000000000182</v>
      </c>
      <c r="AH80" s="46">
        <v>100.00000000000364</v>
      </c>
      <c r="AI80" s="46">
        <v>-100.00000000000091</v>
      </c>
      <c r="AJ80" s="46">
        <v>0</v>
      </c>
      <c r="AK80" s="46">
        <v>0</v>
      </c>
      <c r="AL80" s="46">
        <v>0</v>
      </c>
      <c r="AM80" s="46">
        <v>0</v>
      </c>
    </row>
    <row r="81" spans="5:39" x14ac:dyDescent="0.2">
      <c r="E81" s="47">
        <v>8</v>
      </c>
      <c r="F81" s="47">
        <v>15</v>
      </c>
      <c r="G81" s="47" t="s">
        <v>245</v>
      </c>
      <c r="H81" s="47" t="s">
        <v>311</v>
      </c>
      <c r="I81" s="47" t="s">
        <v>380</v>
      </c>
      <c r="J81" s="533">
        <v>10000008</v>
      </c>
      <c r="K81" s="14" t="s">
        <v>59</v>
      </c>
      <c r="L81" s="14" t="s">
        <v>31</v>
      </c>
      <c r="M81" s="45">
        <v>81</v>
      </c>
      <c r="N81" s="45">
        <v>1</v>
      </c>
      <c r="O81" s="48">
        <v>8285.66</v>
      </c>
      <c r="Q81" s="12" t="s">
        <v>379</v>
      </c>
      <c r="R81" s="46">
        <v>10374.053333333335</v>
      </c>
      <c r="T81" s="59" t="s">
        <v>108</v>
      </c>
      <c r="U81" s="14">
        <v>0</v>
      </c>
      <c r="V81" s="59" t="s">
        <v>174</v>
      </c>
      <c r="X81" s="46">
        <v>16013.08</v>
      </c>
      <c r="Y81" s="46">
        <v>4368.72</v>
      </c>
      <c r="Z81" s="46">
        <v>4810.22</v>
      </c>
      <c r="AA81" s="46">
        <v>4009.7300000000005</v>
      </c>
      <c r="AB81" s="46">
        <v>3631.38</v>
      </c>
      <c r="AC81" s="46">
        <v>1984.3</v>
      </c>
      <c r="AD81" s="46">
        <v>1984.3</v>
      </c>
      <c r="AE81" s="46">
        <v>1984.3</v>
      </c>
      <c r="AF81" s="46">
        <v>1984.3</v>
      </c>
      <c r="AG81" s="46">
        <v>11544.45</v>
      </c>
      <c r="AH81" s="46">
        <v>18511.61</v>
      </c>
      <c r="AI81" s="46">
        <v>8813.239999999998</v>
      </c>
      <c r="AJ81" s="46">
        <v>5154.3900000000003</v>
      </c>
      <c r="AK81" s="46">
        <v>9934.9699999999993</v>
      </c>
      <c r="AL81" s="46">
        <v>8285.66</v>
      </c>
      <c r="AM81" s="46">
        <v>0</v>
      </c>
    </row>
    <row r="82" spans="5:39" x14ac:dyDescent="0.2">
      <c r="E82" s="47">
        <v>8</v>
      </c>
      <c r="F82" s="47">
        <v>15</v>
      </c>
      <c r="G82" s="47" t="s">
        <v>245</v>
      </c>
      <c r="H82" s="47" t="s">
        <v>311</v>
      </c>
      <c r="I82" s="47" t="s">
        <v>380</v>
      </c>
      <c r="J82" s="533">
        <v>10000008</v>
      </c>
      <c r="K82" s="14" t="s">
        <v>37</v>
      </c>
      <c r="L82" s="14" t="s">
        <v>31</v>
      </c>
      <c r="M82" s="45">
        <v>82</v>
      </c>
      <c r="N82" s="45">
        <v>1</v>
      </c>
      <c r="O82" s="48">
        <v>0</v>
      </c>
      <c r="P82" s="48"/>
      <c r="Q82" s="12" t="s">
        <v>379</v>
      </c>
      <c r="R82" s="46">
        <v>0</v>
      </c>
      <c r="T82" s="59" t="s">
        <v>108</v>
      </c>
      <c r="U82" s="14">
        <v>0</v>
      </c>
      <c r="V82" s="59" t="s">
        <v>174</v>
      </c>
      <c r="Y82" s="46">
        <v>0</v>
      </c>
      <c r="Z82" s="46">
        <v>0</v>
      </c>
      <c r="AA82" s="46">
        <v>0</v>
      </c>
      <c r="AB82" s="46">
        <v>0</v>
      </c>
      <c r="AC82" s="46">
        <v>0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0</v>
      </c>
      <c r="AJ82" s="46">
        <v>0</v>
      </c>
      <c r="AK82" s="46">
        <v>0</v>
      </c>
      <c r="AL82" s="46">
        <v>0</v>
      </c>
      <c r="AM82" s="46">
        <v>61808.789999999994</v>
      </c>
    </row>
    <row r="83" spans="5:39" x14ac:dyDescent="0.2">
      <c r="E83" s="47">
        <v>8</v>
      </c>
      <c r="F83" s="47">
        <v>15</v>
      </c>
      <c r="G83" s="47" t="s">
        <v>245</v>
      </c>
      <c r="H83" s="47" t="s">
        <v>311</v>
      </c>
      <c r="I83" s="47" t="s">
        <v>380</v>
      </c>
      <c r="J83" s="533">
        <v>10000008</v>
      </c>
      <c r="K83" s="14" t="s">
        <v>65</v>
      </c>
      <c r="L83" s="14" t="s">
        <v>31</v>
      </c>
      <c r="M83" s="45">
        <v>83</v>
      </c>
      <c r="N83" s="45">
        <v>1</v>
      </c>
      <c r="O83" s="52">
        <v>103014.65000000001</v>
      </c>
      <c r="P83" s="48">
        <v>61808.789999999994</v>
      </c>
      <c r="Q83" s="12" t="s">
        <v>379</v>
      </c>
      <c r="R83" s="46">
        <v>10374.053333333335</v>
      </c>
      <c r="T83" s="59" t="s">
        <v>108</v>
      </c>
      <c r="U83" s="14">
        <v>0</v>
      </c>
      <c r="V83" s="59" t="s">
        <v>174</v>
      </c>
      <c r="X83" s="46">
        <v>16013.08</v>
      </c>
      <c r="Y83" s="46">
        <v>4368.72</v>
      </c>
      <c r="Z83" s="46">
        <v>4810.22</v>
      </c>
      <c r="AA83" s="46">
        <v>4009.7300000000005</v>
      </c>
      <c r="AB83" s="46">
        <v>3631.38</v>
      </c>
      <c r="AC83" s="46">
        <v>1984.3</v>
      </c>
      <c r="AD83" s="46">
        <v>1984.3</v>
      </c>
      <c r="AE83" s="46">
        <v>1984.3</v>
      </c>
      <c r="AF83" s="46">
        <v>1984.3</v>
      </c>
      <c r="AG83" s="46">
        <v>11544.45</v>
      </c>
      <c r="AH83" s="46">
        <v>18511.61</v>
      </c>
      <c r="AI83" s="46">
        <v>8813.239999999998</v>
      </c>
      <c r="AJ83" s="46">
        <v>5154.3900000000003</v>
      </c>
      <c r="AK83" s="46">
        <v>9934.9699999999993</v>
      </c>
      <c r="AL83" s="46">
        <v>8285.66</v>
      </c>
      <c r="AM83" s="46">
        <v>0</v>
      </c>
    </row>
    <row r="84" spans="5:39" x14ac:dyDescent="0.2">
      <c r="E84" s="47">
        <v>8</v>
      </c>
      <c r="F84" s="47">
        <v>15</v>
      </c>
      <c r="G84" s="47" t="s">
        <v>245</v>
      </c>
      <c r="H84" s="47" t="s">
        <v>311</v>
      </c>
      <c r="I84" s="47" t="s">
        <v>380</v>
      </c>
      <c r="J84" s="533">
        <v>10000008</v>
      </c>
      <c r="K84" s="14" t="s">
        <v>64</v>
      </c>
      <c r="L84" s="14" t="s">
        <v>57</v>
      </c>
      <c r="M84" s="45">
        <v>84</v>
      </c>
      <c r="N84" s="45">
        <v>1</v>
      </c>
      <c r="O84" s="46">
        <v>29536.054892485827</v>
      </c>
      <c r="Q84" s="12" t="s">
        <v>379</v>
      </c>
      <c r="T84" s="59" t="s">
        <v>108</v>
      </c>
      <c r="U84" s="14">
        <v>0</v>
      </c>
      <c r="V84" s="59" t="s">
        <v>174</v>
      </c>
      <c r="X84" s="46">
        <v>3037.0948924858353</v>
      </c>
      <c r="Y84" s="46">
        <v>4980.7748924858352</v>
      </c>
      <c r="Z84" s="46">
        <v>6924.4548924858354</v>
      </c>
      <c r="AA84" s="46">
        <v>8808.7548924858347</v>
      </c>
      <c r="AB84" s="46">
        <v>10693.054892485834</v>
      </c>
      <c r="AC84" s="46">
        <v>12577.354892485833</v>
      </c>
      <c r="AD84" s="46">
        <v>14461.654892485833</v>
      </c>
      <c r="AE84" s="46">
        <v>16345.954892485832</v>
      </c>
      <c r="AF84" s="46">
        <v>18230.254892485831</v>
      </c>
      <c r="AG84" s="46">
        <v>20114.55489248583</v>
      </c>
      <c r="AH84" s="46">
        <v>21998.85489248583</v>
      </c>
      <c r="AI84" s="46">
        <v>23883.154892485829</v>
      </c>
      <c r="AJ84" s="46">
        <v>25767.454892485828</v>
      </c>
      <c r="AK84" s="46">
        <v>27651.754892485827</v>
      </c>
      <c r="AL84" s="46">
        <v>29536.054892485827</v>
      </c>
      <c r="AM84" s="46">
        <v>0</v>
      </c>
    </row>
    <row r="85" spans="5:39" x14ac:dyDescent="0.2">
      <c r="E85" s="47">
        <v>8</v>
      </c>
      <c r="F85" s="47">
        <v>15</v>
      </c>
      <c r="G85" s="47" t="s">
        <v>245</v>
      </c>
      <c r="H85" s="47" t="s">
        <v>311</v>
      </c>
      <c r="I85" s="47" t="s">
        <v>380</v>
      </c>
      <c r="J85" s="533">
        <v>10000008</v>
      </c>
      <c r="K85" s="14" t="s">
        <v>64</v>
      </c>
      <c r="L85" s="14" t="s">
        <v>54</v>
      </c>
      <c r="M85" s="45">
        <v>85</v>
      </c>
      <c r="N85" s="45">
        <v>1</v>
      </c>
      <c r="O85" s="46">
        <v>72578.595107514164</v>
      </c>
      <c r="Q85" s="12" t="s">
        <v>379</v>
      </c>
      <c r="T85" s="59" t="s">
        <v>108</v>
      </c>
      <c r="U85" s="14">
        <v>0</v>
      </c>
      <c r="V85" s="59" t="s">
        <v>174</v>
      </c>
      <c r="X85" s="46">
        <v>12975.985107514167</v>
      </c>
      <c r="Y85" s="46">
        <v>15301.025107514168</v>
      </c>
      <c r="Z85" s="46">
        <v>18067.565107514169</v>
      </c>
      <c r="AA85" s="46">
        <v>20092.995107514169</v>
      </c>
      <c r="AB85" s="46">
        <v>21740.075107514167</v>
      </c>
      <c r="AC85" s="46">
        <v>21740.075107514167</v>
      </c>
      <c r="AD85" s="46">
        <v>21740.075107514167</v>
      </c>
      <c r="AE85" s="46">
        <v>21740.075107514167</v>
      </c>
      <c r="AF85" s="46">
        <v>21740.075107514167</v>
      </c>
      <c r="AG85" s="46">
        <v>31300.225107514168</v>
      </c>
      <c r="AH85" s="46">
        <v>47827.535107514166</v>
      </c>
      <c r="AI85" s="46">
        <v>54856.475107514168</v>
      </c>
      <c r="AJ85" s="46">
        <v>58126.565107514165</v>
      </c>
      <c r="AK85" s="46">
        <v>66177.235107514163</v>
      </c>
      <c r="AL85" s="46">
        <v>72578.595107514164</v>
      </c>
      <c r="AM85" s="46">
        <v>40305.86</v>
      </c>
    </row>
    <row r="86" spans="5:39" x14ac:dyDescent="0.2">
      <c r="E86" s="47">
        <v>8</v>
      </c>
      <c r="F86" s="47">
        <v>15</v>
      </c>
      <c r="G86" s="47" t="s">
        <v>245</v>
      </c>
      <c r="H86" s="47" t="s">
        <v>311</v>
      </c>
      <c r="I86" s="47" t="s">
        <v>380</v>
      </c>
      <c r="J86" s="533">
        <v>10000008</v>
      </c>
      <c r="K86" s="14" t="s">
        <v>64</v>
      </c>
      <c r="L86" s="14" t="s">
        <v>58</v>
      </c>
      <c r="M86" s="45">
        <v>86</v>
      </c>
      <c r="N86" s="45">
        <v>1</v>
      </c>
      <c r="O86" s="46">
        <v>900.00000000001455</v>
      </c>
      <c r="Q86" s="12" t="s">
        <v>379</v>
      </c>
      <c r="T86" s="59" t="s">
        <v>108</v>
      </c>
      <c r="U86" s="14">
        <v>0</v>
      </c>
      <c r="V86" s="59" t="s">
        <v>174</v>
      </c>
      <c r="X86" s="46">
        <v>0</v>
      </c>
      <c r="Y86" s="46">
        <v>99.999999999996362</v>
      </c>
      <c r="Z86" s="46">
        <v>199.99999999999636</v>
      </c>
      <c r="AA86" s="46">
        <v>299.99999999999636</v>
      </c>
      <c r="AB86" s="46">
        <v>399.99999999999636</v>
      </c>
      <c r="AC86" s="46">
        <v>500</v>
      </c>
      <c r="AD86" s="46">
        <v>600.00000000000364</v>
      </c>
      <c r="AE86" s="46">
        <v>700.00000000000728</v>
      </c>
      <c r="AF86" s="46">
        <v>800.00000000001091</v>
      </c>
      <c r="AG86" s="46">
        <v>900.00000000001455</v>
      </c>
      <c r="AH86" s="46">
        <v>1000.0000000000146</v>
      </c>
      <c r="AI86" s="46">
        <v>900.00000000000728</v>
      </c>
      <c r="AJ86" s="46">
        <v>900.00000000001455</v>
      </c>
      <c r="AK86" s="46">
        <v>900.00000000001455</v>
      </c>
      <c r="AL86" s="46">
        <v>900.00000000001455</v>
      </c>
      <c r="AM86" s="46">
        <v>900.00000000001455</v>
      </c>
    </row>
    <row r="87" spans="5:39" x14ac:dyDescent="0.2">
      <c r="E87" s="47">
        <v>8</v>
      </c>
      <c r="F87" s="47">
        <v>15</v>
      </c>
      <c r="G87" s="47" t="s">
        <v>245</v>
      </c>
      <c r="H87" s="47" t="s">
        <v>311</v>
      </c>
      <c r="I87" s="47" t="s">
        <v>380</v>
      </c>
      <c r="J87" s="533">
        <v>10000008</v>
      </c>
      <c r="K87" s="14" t="s">
        <v>67</v>
      </c>
      <c r="L87" s="14" t="s">
        <v>67</v>
      </c>
      <c r="M87" s="45">
        <v>87</v>
      </c>
      <c r="N87" s="45">
        <v>1</v>
      </c>
      <c r="O87" s="53">
        <v>192.88099255786074</v>
      </c>
      <c r="P87" s="54">
        <v>182.88099255786074</v>
      </c>
      <c r="Q87" s="55" t="s">
        <v>379</v>
      </c>
      <c r="R87" s="56">
        <v>9.9300289568590347</v>
      </c>
      <c r="S87" s="57" t="s">
        <v>370</v>
      </c>
      <c r="T87" s="60" t="s">
        <v>108</v>
      </c>
      <c r="U87" s="14">
        <v>2</v>
      </c>
      <c r="V87" s="60" t="s">
        <v>174</v>
      </c>
      <c r="Y87" s="46">
        <v>192.88099255786074</v>
      </c>
      <c r="Z87" s="46">
        <v>192.88099255786074</v>
      </c>
      <c r="AA87" s="46">
        <v>192.88099255786074</v>
      </c>
      <c r="AB87" s="46">
        <v>192.88099255786074</v>
      </c>
      <c r="AC87" s="46">
        <v>192.88099255786074</v>
      </c>
      <c r="AD87" s="46">
        <v>192.88099255786074</v>
      </c>
      <c r="AE87" s="46">
        <v>192.88099255786074</v>
      </c>
      <c r="AF87" s="46">
        <v>192.88099255786074</v>
      </c>
      <c r="AG87" s="46">
        <v>192.88099255786074</v>
      </c>
      <c r="AH87" s="46">
        <v>192.88099255786074</v>
      </c>
      <c r="AI87" s="46">
        <v>192.88099255786074</v>
      </c>
      <c r="AJ87" s="46">
        <v>192.88099255786074</v>
      </c>
      <c r="AK87" s="46">
        <v>192.88099255786074</v>
      </c>
      <c r="AL87" s="46">
        <v>192.88099255786074</v>
      </c>
      <c r="AM87" s="46">
        <v>192.88099255786074</v>
      </c>
    </row>
    <row r="88" spans="5:39" x14ac:dyDescent="0.2">
      <c r="E88" s="14">
        <v>9</v>
      </c>
      <c r="F88" s="14">
        <v>16</v>
      </c>
      <c r="G88" s="14" t="s">
        <v>245</v>
      </c>
      <c r="H88" s="14" t="s">
        <v>334</v>
      </c>
      <c r="I88" s="14" t="s">
        <v>381</v>
      </c>
      <c r="J88" s="531">
        <v>10000009</v>
      </c>
      <c r="K88" s="14" t="s">
        <v>59</v>
      </c>
      <c r="L88" s="14" t="s">
        <v>57</v>
      </c>
      <c r="M88" s="45">
        <v>88</v>
      </c>
      <c r="N88" s="45">
        <v>1</v>
      </c>
      <c r="O88" s="46">
        <v>4303.2</v>
      </c>
      <c r="Q88" s="12">
        <v>0</v>
      </c>
      <c r="T88" s="59">
        <v>0</v>
      </c>
      <c r="U88" s="14">
        <v>0</v>
      </c>
      <c r="V88" s="59" t="s">
        <v>174</v>
      </c>
      <c r="Y88" s="46">
        <v>4438.82</v>
      </c>
      <c r="Z88" s="46">
        <v>4438.82</v>
      </c>
      <c r="AA88" s="46">
        <v>4303.2</v>
      </c>
      <c r="AB88" s="46">
        <v>4303.2</v>
      </c>
      <c r="AC88" s="46">
        <v>4303.2</v>
      </c>
      <c r="AD88" s="46">
        <v>4303.2</v>
      </c>
      <c r="AE88" s="46">
        <v>4303.2</v>
      </c>
      <c r="AF88" s="46">
        <v>4303.2</v>
      </c>
      <c r="AG88" s="46">
        <v>4303.2</v>
      </c>
      <c r="AH88" s="46">
        <v>4303.2</v>
      </c>
      <c r="AI88" s="46">
        <v>4303.2</v>
      </c>
      <c r="AJ88" s="46">
        <v>4303.2</v>
      </c>
      <c r="AK88" s="46">
        <v>4303.2</v>
      </c>
      <c r="AL88" s="46">
        <v>4303.2</v>
      </c>
      <c r="AM88" s="46">
        <v>0</v>
      </c>
    </row>
    <row r="89" spans="5:39" x14ac:dyDescent="0.2">
      <c r="E89" s="47">
        <v>9</v>
      </c>
      <c r="F89" s="47">
        <v>16</v>
      </c>
      <c r="G89" s="47" t="s">
        <v>245</v>
      </c>
      <c r="H89" s="47" t="s">
        <v>334</v>
      </c>
      <c r="I89" s="47" t="s">
        <v>381</v>
      </c>
      <c r="J89" s="533">
        <v>10000009</v>
      </c>
      <c r="K89" s="14" t="s">
        <v>59</v>
      </c>
      <c r="L89" s="14" t="s">
        <v>54</v>
      </c>
      <c r="M89" s="45">
        <v>89</v>
      </c>
      <c r="N89" s="45">
        <v>1</v>
      </c>
      <c r="O89" s="46">
        <v>10784.11</v>
      </c>
      <c r="Q89" s="12">
        <v>0</v>
      </c>
      <c r="T89" s="59">
        <v>0</v>
      </c>
      <c r="U89" s="14">
        <v>0</v>
      </c>
      <c r="V89" s="59" t="s">
        <v>174</v>
      </c>
      <c r="Y89" s="46">
        <v>0</v>
      </c>
      <c r="Z89" s="46">
        <v>0</v>
      </c>
      <c r="AA89" s="46">
        <v>0</v>
      </c>
      <c r="AB89" s="46">
        <v>0</v>
      </c>
      <c r="AC89" s="46">
        <v>0</v>
      </c>
      <c r="AD89" s="46">
        <v>0</v>
      </c>
      <c r="AE89" s="46">
        <v>0</v>
      </c>
      <c r="AF89" s="46">
        <v>0</v>
      </c>
      <c r="AG89" s="46">
        <v>8921.4500000000007</v>
      </c>
      <c r="AH89" s="46">
        <v>16524.120000000003</v>
      </c>
      <c r="AI89" s="46">
        <v>689.76999999999953</v>
      </c>
      <c r="AJ89" s="46">
        <v>8199.0099999999984</v>
      </c>
      <c r="AK89" s="46">
        <v>10818</v>
      </c>
      <c r="AL89" s="46">
        <v>10784.11</v>
      </c>
      <c r="AM89" s="46">
        <v>0</v>
      </c>
    </row>
    <row r="90" spans="5:39" x14ac:dyDescent="0.2">
      <c r="E90" s="47">
        <v>9</v>
      </c>
      <c r="F90" s="47">
        <v>16</v>
      </c>
      <c r="G90" s="47" t="s">
        <v>245</v>
      </c>
      <c r="H90" s="47" t="s">
        <v>334</v>
      </c>
      <c r="I90" s="47" t="s">
        <v>381</v>
      </c>
      <c r="J90" s="533">
        <v>10000009</v>
      </c>
      <c r="K90" s="14" t="s">
        <v>59</v>
      </c>
      <c r="L90" s="14" t="s">
        <v>58</v>
      </c>
      <c r="M90" s="45">
        <v>90</v>
      </c>
      <c r="N90" s="45">
        <v>1</v>
      </c>
      <c r="O90" s="46">
        <v>0</v>
      </c>
      <c r="Q90" s="12">
        <v>0</v>
      </c>
      <c r="T90" s="59">
        <v>0</v>
      </c>
      <c r="U90" s="14">
        <v>0</v>
      </c>
      <c r="V90" s="59" t="s">
        <v>174</v>
      </c>
      <c r="Y90" s="46">
        <v>0</v>
      </c>
      <c r="Z90" s="46">
        <v>0</v>
      </c>
      <c r="AA90" s="46">
        <v>0</v>
      </c>
      <c r="AB90" s="46">
        <v>0</v>
      </c>
      <c r="AC90" s="46">
        <v>0</v>
      </c>
      <c r="AD90" s="46">
        <v>0</v>
      </c>
      <c r="AE90" s="46">
        <v>0</v>
      </c>
      <c r="AF90" s="46">
        <v>0</v>
      </c>
      <c r="AG90" s="46">
        <v>0</v>
      </c>
      <c r="AH90" s="46">
        <v>0</v>
      </c>
      <c r="AI90" s="46">
        <v>9.0949470177292824E-13</v>
      </c>
      <c r="AJ90" s="46">
        <v>0</v>
      </c>
      <c r="AK90" s="46">
        <v>0</v>
      </c>
      <c r="AL90" s="46">
        <v>0</v>
      </c>
      <c r="AM90" s="46">
        <v>0</v>
      </c>
    </row>
    <row r="91" spans="5:39" x14ac:dyDescent="0.2">
      <c r="E91" s="47">
        <v>9</v>
      </c>
      <c r="F91" s="47">
        <v>16</v>
      </c>
      <c r="G91" s="47" t="s">
        <v>245</v>
      </c>
      <c r="H91" s="47" t="s">
        <v>334</v>
      </c>
      <c r="I91" s="47" t="s">
        <v>381</v>
      </c>
      <c r="J91" s="533">
        <v>10000009</v>
      </c>
      <c r="K91" s="14" t="s">
        <v>59</v>
      </c>
      <c r="L91" s="14" t="s">
        <v>31</v>
      </c>
      <c r="M91" s="45">
        <v>91</v>
      </c>
      <c r="N91" s="45">
        <v>1</v>
      </c>
      <c r="O91" s="48">
        <v>15087.310000000001</v>
      </c>
      <c r="Q91" s="12">
        <v>0</v>
      </c>
      <c r="R91" s="46">
        <v>13625.943333333335</v>
      </c>
      <c r="T91" s="59">
        <v>0</v>
      </c>
      <c r="U91" s="14">
        <v>0</v>
      </c>
      <c r="V91" s="59" t="s">
        <v>174</v>
      </c>
      <c r="X91" s="46">
        <v>4438.82</v>
      </c>
      <c r="Y91" s="46">
        <v>4438.82</v>
      </c>
      <c r="Z91" s="46">
        <v>4438.82</v>
      </c>
      <c r="AA91" s="46">
        <v>4303.2</v>
      </c>
      <c r="AB91" s="46">
        <v>4303.2</v>
      </c>
      <c r="AC91" s="46">
        <v>4303.2</v>
      </c>
      <c r="AD91" s="46">
        <v>4303.2</v>
      </c>
      <c r="AE91" s="46">
        <v>4303.2</v>
      </c>
      <c r="AF91" s="46">
        <v>4303.2</v>
      </c>
      <c r="AG91" s="46">
        <v>13224.650000000001</v>
      </c>
      <c r="AH91" s="46">
        <v>20827.320000000003</v>
      </c>
      <c r="AI91" s="46">
        <v>4992.97</v>
      </c>
      <c r="AJ91" s="46">
        <v>12502.21</v>
      </c>
      <c r="AK91" s="46">
        <v>15121.2</v>
      </c>
      <c r="AL91" s="46">
        <v>15087.310000000001</v>
      </c>
      <c r="AM91" s="46">
        <v>0</v>
      </c>
    </row>
    <row r="92" spans="5:39" x14ac:dyDescent="0.2">
      <c r="E92" s="47">
        <v>9</v>
      </c>
      <c r="F92" s="47">
        <v>16</v>
      </c>
      <c r="G92" s="47" t="s">
        <v>245</v>
      </c>
      <c r="H92" s="47" t="s">
        <v>334</v>
      </c>
      <c r="I92" s="47" t="s">
        <v>381</v>
      </c>
      <c r="J92" s="533">
        <v>10000009</v>
      </c>
      <c r="K92" s="14" t="s">
        <v>37</v>
      </c>
      <c r="L92" s="14" t="s">
        <v>31</v>
      </c>
      <c r="M92" s="45">
        <v>92</v>
      </c>
      <c r="N92" s="45">
        <v>1</v>
      </c>
      <c r="O92" s="48">
        <v>15121.2</v>
      </c>
      <c r="P92" s="48"/>
      <c r="Q92" s="12">
        <v>0</v>
      </c>
      <c r="R92" s="46">
        <v>11111.391666666668</v>
      </c>
      <c r="T92" s="59">
        <v>0</v>
      </c>
      <c r="U92" s="14">
        <v>0</v>
      </c>
      <c r="V92" s="59" t="s">
        <v>174</v>
      </c>
      <c r="Y92" s="46">
        <v>8878.82</v>
      </c>
      <c r="Z92" s="46">
        <v>0</v>
      </c>
      <c r="AA92" s="46">
        <v>0</v>
      </c>
      <c r="AB92" s="46">
        <v>7058.33</v>
      </c>
      <c r="AC92" s="46">
        <v>0</v>
      </c>
      <c r="AD92" s="46">
        <v>8606.4</v>
      </c>
      <c r="AE92" s="46">
        <v>0</v>
      </c>
      <c r="AF92" s="46">
        <v>14592.11</v>
      </c>
      <c r="AG92" s="46">
        <v>0</v>
      </c>
      <c r="AH92" s="46">
        <v>0</v>
      </c>
      <c r="AI92" s="46">
        <v>0</v>
      </c>
      <c r="AJ92" s="46">
        <v>51547.15</v>
      </c>
      <c r="AK92" s="46">
        <v>0</v>
      </c>
      <c r="AL92" s="46">
        <v>15121.2</v>
      </c>
      <c r="AM92" s="46">
        <v>12069.848</v>
      </c>
    </row>
    <row r="93" spans="5:39" x14ac:dyDescent="0.2">
      <c r="E93" s="47">
        <v>9</v>
      </c>
      <c r="F93" s="47">
        <v>16</v>
      </c>
      <c r="G93" s="47" t="s">
        <v>245</v>
      </c>
      <c r="H93" s="47" t="s">
        <v>334</v>
      </c>
      <c r="I93" s="47" t="s">
        <v>381</v>
      </c>
      <c r="J93" s="533">
        <v>10000009</v>
      </c>
      <c r="K93" s="14" t="s">
        <v>65</v>
      </c>
      <c r="L93" s="14" t="s">
        <v>31</v>
      </c>
      <c r="M93" s="45">
        <v>93</v>
      </c>
      <c r="N93" s="45">
        <v>1</v>
      </c>
      <c r="O93" s="52">
        <v>15087.310000000001</v>
      </c>
      <c r="P93" s="48">
        <v>12069.848</v>
      </c>
      <c r="Q93" s="12">
        <v>0</v>
      </c>
      <c r="R93" s="46">
        <v>2514.5516666666667</v>
      </c>
      <c r="T93" s="59">
        <v>0</v>
      </c>
      <c r="U93" s="14">
        <v>0</v>
      </c>
      <c r="V93" s="59" t="s">
        <v>174</v>
      </c>
      <c r="X93" s="46">
        <v>0</v>
      </c>
      <c r="Y93" s="46">
        <v>0</v>
      </c>
      <c r="Z93" s="46">
        <v>0</v>
      </c>
      <c r="AA93" s="46">
        <v>0</v>
      </c>
      <c r="AB93" s="46">
        <v>0</v>
      </c>
      <c r="AC93" s="46">
        <v>0</v>
      </c>
      <c r="AD93" s="46">
        <v>0</v>
      </c>
      <c r="AE93" s="46">
        <v>0</v>
      </c>
      <c r="AF93" s="46">
        <v>0</v>
      </c>
      <c r="AG93" s="46">
        <v>0</v>
      </c>
      <c r="AH93" s="46">
        <v>0</v>
      </c>
      <c r="AI93" s="46">
        <v>0</v>
      </c>
      <c r="AJ93" s="46">
        <v>0</v>
      </c>
      <c r="AK93" s="46">
        <v>0</v>
      </c>
      <c r="AL93" s="46">
        <v>15087.310000000001</v>
      </c>
      <c r="AM93" s="46">
        <v>0</v>
      </c>
    </row>
    <row r="94" spans="5:39" x14ac:dyDescent="0.2">
      <c r="E94" s="47">
        <v>9</v>
      </c>
      <c r="F94" s="47">
        <v>16</v>
      </c>
      <c r="G94" s="47" t="s">
        <v>245</v>
      </c>
      <c r="H94" s="47" t="s">
        <v>334</v>
      </c>
      <c r="I94" s="47" t="s">
        <v>381</v>
      </c>
      <c r="J94" s="533">
        <v>10000009</v>
      </c>
      <c r="K94" s="14" t="s">
        <v>64</v>
      </c>
      <c r="L94" s="14" t="s">
        <v>57</v>
      </c>
      <c r="M94" s="45">
        <v>94</v>
      </c>
      <c r="N94" s="45">
        <v>1</v>
      </c>
      <c r="O94" s="46">
        <v>0</v>
      </c>
      <c r="Q94" s="12">
        <v>0</v>
      </c>
      <c r="T94" s="59">
        <v>0</v>
      </c>
      <c r="U94" s="14">
        <v>0</v>
      </c>
      <c r="V94" s="59" t="s">
        <v>174</v>
      </c>
      <c r="X94" s="46">
        <v>0</v>
      </c>
      <c r="Y94" s="46">
        <v>0</v>
      </c>
      <c r="Z94" s="46">
        <v>4437.6399999999994</v>
      </c>
      <c r="AA94" s="46">
        <v>8740.84</v>
      </c>
      <c r="AB94" s="46">
        <v>5985.7100000000009</v>
      </c>
      <c r="AC94" s="46">
        <v>10288.91</v>
      </c>
      <c r="AD94" s="46">
        <v>5985.7100000000009</v>
      </c>
      <c r="AE94" s="46">
        <v>10288.91</v>
      </c>
      <c r="AF94" s="46">
        <v>0</v>
      </c>
      <c r="AG94" s="46">
        <v>4303.1999999999925</v>
      </c>
      <c r="AH94" s="46">
        <v>8606.3999999999924</v>
      </c>
      <c r="AI94" s="46">
        <v>12909.599999999991</v>
      </c>
      <c r="AJ94" s="46">
        <v>0</v>
      </c>
      <c r="AK94" s="46">
        <v>4303.2</v>
      </c>
      <c r="AL94" s="46">
        <v>0</v>
      </c>
      <c r="AM94" s="46">
        <v>0</v>
      </c>
    </row>
    <row r="95" spans="5:39" x14ac:dyDescent="0.2">
      <c r="E95" s="47">
        <v>9</v>
      </c>
      <c r="F95" s="47">
        <v>16</v>
      </c>
      <c r="G95" s="47" t="s">
        <v>245</v>
      </c>
      <c r="H95" s="47" t="s">
        <v>334</v>
      </c>
      <c r="I95" s="47" t="s">
        <v>381</v>
      </c>
      <c r="J95" s="533">
        <v>10000009</v>
      </c>
      <c r="K95" s="14" t="s">
        <v>64</v>
      </c>
      <c r="L95" s="14" t="s">
        <v>54</v>
      </c>
      <c r="M95" s="45">
        <v>95</v>
      </c>
      <c r="N95" s="45">
        <v>1</v>
      </c>
      <c r="O95" s="46">
        <v>15087.31</v>
      </c>
      <c r="Q95" s="12">
        <v>0</v>
      </c>
      <c r="T95" s="59">
        <v>0</v>
      </c>
      <c r="U95" s="14">
        <v>0</v>
      </c>
      <c r="V95" s="59" t="s">
        <v>174</v>
      </c>
      <c r="X95" s="46">
        <v>0</v>
      </c>
      <c r="Y95" s="46">
        <v>0</v>
      </c>
      <c r="Z95" s="46">
        <v>0</v>
      </c>
      <c r="AA95" s="46">
        <v>0</v>
      </c>
      <c r="AB95" s="46">
        <v>0</v>
      </c>
      <c r="AC95" s="46">
        <v>0</v>
      </c>
      <c r="AD95" s="46">
        <v>0</v>
      </c>
      <c r="AE95" s="46">
        <v>0</v>
      </c>
      <c r="AF95" s="46">
        <v>0</v>
      </c>
      <c r="AG95" s="46">
        <v>8921.4500000000007</v>
      </c>
      <c r="AH95" s="46">
        <v>25445.570000000003</v>
      </c>
      <c r="AI95" s="46">
        <v>26135.340000000004</v>
      </c>
      <c r="AJ95" s="46">
        <v>0</v>
      </c>
      <c r="AK95" s="46">
        <v>10818</v>
      </c>
      <c r="AL95" s="46">
        <v>15087.31</v>
      </c>
      <c r="AM95" s="46">
        <v>3017.4619999999995</v>
      </c>
    </row>
    <row r="96" spans="5:39" x14ac:dyDescent="0.2">
      <c r="E96" s="47">
        <v>9</v>
      </c>
      <c r="F96" s="47">
        <v>16</v>
      </c>
      <c r="G96" s="47" t="s">
        <v>245</v>
      </c>
      <c r="H96" s="47" t="s">
        <v>334</v>
      </c>
      <c r="I96" s="47" t="s">
        <v>381</v>
      </c>
      <c r="J96" s="533">
        <v>10000009</v>
      </c>
      <c r="K96" s="14" t="s">
        <v>64</v>
      </c>
      <c r="L96" s="14" t="s">
        <v>58</v>
      </c>
      <c r="M96" s="45">
        <v>96</v>
      </c>
      <c r="N96" s="45">
        <v>1</v>
      </c>
      <c r="O96" s="46">
        <v>0</v>
      </c>
      <c r="Q96" s="12">
        <v>0</v>
      </c>
      <c r="T96" s="59">
        <v>0</v>
      </c>
      <c r="U96" s="14">
        <v>0</v>
      </c>
      <c r="V96" s="59" t="s">
        <v>174</v>
      </c>
      <c r="X96" s="46">
        <v>0</v>
      </c>
      <c r="Y96" s="46">
        <v>-1.180000000000291</v>
      </c>
      <c r="Z96" s="46">
        <v>0</v>
      </c>
      <c r="AA96" s="46">
        <v>0</v>
      </c>
      <c r="AB96" s="46">
        <v>0</v>
      </c>
      <c r="AC96" s="46">
        <v>1.8189894035458565E-12</v>
      </c>
      <c r="AD96" s="46">
        <v>1.8189894035458565E-12</v>
      </c>
      <c r="AE96" s="46">
        <v>0</v>
      </c>
      <c r="AF96" s="46">
        <v>-7.2759576141834259E-12</v>
      </c>
      <c r="AG96" s="46">
        <v>0</v>
      </c>
      <c r="AH96" s="46">
        <v>0</v>
      </c>
      <c r="AI96" s="46">
        <v>0</v>
      </c>
      <c r="AJ96" s="46">
        <v>0</v>
      </c>
      <c r="AK96" s="46">
        <v>0</v>
      </c>
      <c r="AL96" s="46">
        <v>0</v>
      </c>
      <c r="AM96" s="46">
        <v>0</v>
      </c>
    </row>
    <row r="97" spans="5:39" x14ac:dyDescent="0.2">
      <c r="E97" s="47">
        <v>9</v>
      </c>
      <c r="F97" s="47">
        <v>16</v>
      </c>
      <c r="G97" s="47" t="s">
        <v>245</v>
      </c>
      <c r="H97" s="47" t="s">
        <v>334</v>
      </c>
      <c r="I97" s="47" t="s">
        <v>381</v>
      </c>
      <c r="J97" s="533">
        <v>10000009</v>
      </c>
      <c r="K97" s="14" t="s">
        <v>67</v>
      </c>
      <c r="L97" s="14" t="s">
        <v>67</v>
      </c>
      <c r="M97" s="45">
        <v>97</v>
      </c>
      <c r="N97" s="45">
        <v>1</v>
      </c>
      <c r="O97" s="53">
        <v>0</v>
      </c>
      <c r="P97" s="54">
        <v>0</v>
      </c>
      <c r="Q97" s="55">
        <v>0</v>
      </c>
      <c r="R97" s="56">
        <v>0</v>
      </c>
      <c r="S97" s="57">
        <v>0</v>
      </c>
      <c r="T97" s="60">
        <v>0</v>
      </c>
      <c r="U97" s="14">
        <v>0</v>
      </c>
      <c r="V97" s="60" t="s">
        <v>174</v>
      </c>
      <c r="Y97" s="46">
        <v>0</v>
      </c>
      <c r="Z97" s="46">
        <v>0</v>
      </c>
      <c r="AA97" s="46">
        <v>0</v>
      </c>
      <c r="AB97" s="46">
        <v>0</v>
      </c>
      <c r="AC97" s="46">
        <v>0</v>
      </c>
      <c r="AD97" s="46">
        <v>0</v>
      </c>
      <c r="AE97" s="46">
        <v>0</v>
      </c>
      <c r="AF97" s="46">
        <v>0</v>
      </c>
      <c r="AG97" s="46">
        <v>0</v>
      </c>
      <c r="AH97" s="46">
        <v>0</v>
      </c>
      <c r="AI97" s="46">
        <v>0</v>
      </c>
      <c r="AJ97" s="46">
        <v>0</v>
      </c>
      <c r="AK97" s="46">
        <v>0</v>
      </c>
      <c r="AL97" s="46">
        <v>0</v>
      </c>
      <c r="AM97" s="46">
        <v>0</v>
      </c>
    </row>
    <row r="98" spans="5:39" x14ac:dyDescent="0.2">
      <c r="E98" s="14">
        <v>10</v>
      </c>
      <c r="F98" s="14">
        <v>17</v>
      </c>
      <c r="G98" s="14" t="s">
        <v>245</v>
      </c>
      <c r="H98" s="14" t="s">
        <v>325</v>
      </c>
      <c r="I98" s="14" t="s">
        <v>382</v>
      </c>
      <c r="J98" s="531">
        <v>10000010</v>
      </c>
      <c r="K98" s="14" t="s">
        <v>59</v>
      </c>
      <c r="L98" s="14" t="s">
        <v>57</v>
      </c>
      <c r="M98" s="45">
        <v>98</v>
      </c>
      <c r="N98" s="45">
        <v>1</v>
      </c>
      <c r="O98" s="46">
        <v>4695.8999999999996</v>
      </c>
      <c r="Q98" s="12" t="s">
        <v>383</v>
      </c>
      <c r="T98" s="59" t="s">
        <v>90</v>
      </c>
      <c r="U98" s="14">
        <v>0</v>
      </c>
      <c r="V98" s="59" t="s">
        <v>150</v>
      </c>
      <c r="Y98" s="46">
        <v>4843.8900000000003</v>
      </c>
      <c r="Z98" s="46">
        <v>4843.8900000000003</v>
      </c>
      <c r="AA98" s="46">
        <v>4695.8999999999996</v>
      </c>
      <c r="AB98" s="46">
        <v>4695.8999999999996</v>
      </c>
      <c r="AC98" s="46">
        <v>4695.8999999999996</v>
      </c>
      <c r="AD98" s="46">
        <v>4695.8999999999996</v>
      </c>
      <c r="AE98" s="46">
        <v>4695.8999999999996</v>
      </c>
      <c r="AF98" s="46">
        <v>4695.8999999999996</v>
      </c>
      <c r="AG98" s="46">
        <v>4695.8999999999996</v>
      </c>
      <c r="AH98" s="46">
        <v>4695.8999999999996</v>
      </c>
      <c r="AI98" s="46">
        <v>4695.8999999999996</v>
      </c>
      <c r="AJ98" s="46">
        <v>4695.8999999999996</v>
      </c>
      <c r="AK98" s="46">
        <v>4695.8999999999996</v>
      </c>
      <c r="AL98" s="46">
        <v>4695.8999999999996</v>
      </c>
      <c r="AM98" s="46">
        <v>0</v>
      </c>
    </row>
    <row r="99" spans="5:39" x14ac:dyDescent="0.2">
      <c r="E99" s="47">
        <v>10</v>
      </c>
      <c r="F99" s="47">
        <v>17</v>
      </c>
      <c r="G99" s="47" t="s">
        <v>245</v>
      </c>
      <c r="H99" s="47" t="s">
        <v>325</v>
      </c>
      <c r="I99" s="47" t="s">
        <v>382</v>
      </c>
      <c r="J99" s="533">
        <v>10000010</v>
      </c>
      <c r="K99" s="14" t="s">
        <v>59</v>
      </c>
      <c r="L99" s="14" t="s">
        <v>54</v>
      </c>
      <c r="M99" s="45">
        <v>99</v>
      </c>
      <c r="N99" s="45">
        <v>1</v>
      </c>
      <c r="O99" s="46">
        <v>6267.1299999999992</v>
      </c>
      <c r="Q99" s="12" t="s">
        <v>383</v>
      </c>
      <c r="T99" s="59" t="s">
        <v>90</v>
      </c>
      <c r="U99" s="14">
        <v>0</v>
      </c>
      <c r="V99" s="59" t="s">
        <v>150</v>
      </c>
      <c r="Y99" s="46">
        <v>1356.69</v>
      </c>
      <c r="Z99" s="46">
        <v>1160.58</v>
      </c>
      <c r="AA99" s="46">
        <v>884.9</v>
      </c>
      <c r="AB99" s="46">
        <v>888.53</v>
      </c>
      <c r="AC99" s="46">
        <v>0</v>
      </c>
      <c r="AD99" s="46">
        <v>0</v>
      </c>
      <c r="AE99" s="46">
        <v>0</v>
      </c>
      <c r="AF99" s="46">
        <v>0</v>
      </c>
      <c r="AG99" s="46">
        <v>6703.3600000000006</v>
      </c>
      <c r="AH99" s="46">
        <v>10222.64</v>
      </c>
      <c r="AI99" s="46">
        <v>7738.0899999999992</v>
      </c>
      <c r="AJ99" s="46">
        <v>5785.5099999999993</v>
      </c>
      <c r="AK99" s="46">
        <v>9367.26</v>
      </c>
      <c r="AL99" s="46">
        <v>6267.1299999999992</v>
      </c>
      <c r="AM99" s="46">
        <v>0</v>
      </c>
    </row>
    <row r="100" spans="5:39" x14ac:dyDescent="0.2">
      <c r="E100" s="47">
        <v>10</v>
      </c>
      <c r="F100" s="47">
        <v>17</v>
      </c>
      <c r="G100" s="47" t="s">
        <v>245</v>
      </c>
      <c r="H100" s="47" t="s">
        <v>325</v>
      </c>
      <c r="I100" s="47" t="s">
        <v>382</v>
      </c>
      <c r="J100" s="533">
        <v>10000010</v>
      </c>
      <c r="K100" s="14" t="s">
        <v>59</v>
      </c>
      <c r="L100" s="14" t="s">
        <v>58</v>
      </c>
      <c r="M100" s="45">
        <v>100</v>
      </c>
      <c r="N100" s="45">
        <v>1</v>
      </c>
      <c r="O100" s="46">
        <v>0</v>
      </c>
      <c r="Q100" s="12" t="s">
        <v>383</v>
      </c>
      <c r="T100" s="59" t="s">
        <v>90</v>
      </c>
      <c r="U100" s="14">
        <v>0</v>
      </c>
      <c r="V100" s="59" t="s">
        <v>150</v>
      </c>
      <c r="Y100" s="46">
        <v>99.999999999999545</v>
      </c>
      <c r="Z100" s="46">
        <v>100</v>
      </c>
      <c r="AA100" s="46">
        <v>100.00000000000057</v>
      </c>
      <c r="AB100" s="46">
        <v>100.00000000000068</v>
      </c>
      <c r="AC100" s="46">
        <v>100</v>
      </c>
      <c r="AD100" s="46">
        <v>100</v>
      </c>
      <c r="AE100" s="46">
        <v>100</v>
      </c>
      <c r="AF100" s="46">
        <v>100</v>
      </c>
      <c r="AG100" s="46">
        <v>100</v>
      </c>
      <c r="AH100" s="46">
        <v>100.00000000000182</v>
      </c>
      <c r="AI100" s="46">
        <v>-99.999999999999091</v>
      </c>
      <c r="AJ100" s="46">
        <v>0</v>
      </c>
      <c r="AK100" s="46">
        <v>0</v>
      </c>
      <c r="AL100" s="46">
        <v>0</v>
      </c>
      <c r="AM100" s="46">
        <v>0</v>
      </c>
    </row>
    <row r="101" spans="5:39" x14ac:dyDescent="0.2">
      <c r="E101" s="47">
        <v>10</v>
      </c>
      <c r="F101" s="47">
        <v>17</v>
      </c>
      <c r="G101" s="47" t="s">
        <v>245</v>
      </c>
      <c r="H101" s="47" t="s">
        <v>325</v>
      </c>
      <c r="I101" s="47" t="s">
        <v>382</v>
      </c>
      <c r="J101" s="533">
        <v>10000010</v>
      </c>
      <c r="K101" s="14" t="s">
        <v>59</v>
      </c>
      <c r="L101" s="14" t="s">
        <v>31</v>
      </c>
      <c r="M101" s="45">
        <v>101</v>
      </c>
      <c r="N101" s="45">
        <v>1</v>
      </c>
      <c r="O101" s="48">
        <v>10963.029999999999</v>
      </c>
      <c r="Q101" s="12" t="s">
        <v>383</v>
      </c>
      <c r="R101" s="46">
        <v>12393.231666666667</v>
      </c>
      <c r="T101" s="59" t="s">
        <v>90</v>
      </c>
      <c r="U101" s="14">
        <v>0</v>
      </c>
      <c r="V101" s="59" t="s">
        <v>150</v>
      </c>
      <c r="X101" s="46">
        <v>32834.58</v>
      </c>
      <c r="Y101" s="46">
        <v>6300.58</v>
      </c>
      <c r="Z101" s="46">
        <v>6104.47</v>
      </c>
      <c r="AA101" s="46">
        <v>5680.8</v>
      </c>
      <c r="AB101" s="46">
        <v>5684.43</v>
      </c>
      <c r="AC101" s="46">
        <v>4795.8999999999996</v>
      </c>
      <c r="AD101" s="46">
        <v>4795.8999999999996</v>
      </c>
      <c r="AE101" s="46">
        <v>4795.8999999999996</v>
      </c>
      <c r="AF101" s="46">
        <v>4795.8999999999996</v>
      </c>
      <c r="AG101" s="46">
        <v>11499.26</v>
      </c>
      <c r="AH101" s="46">
        <v>15018.54</v>
      </c>
      <c r="AI101" s="46">
        <v>12333.989999999998</v>
      </c>
      <c r="AJ101" s="46">
        <v>10481.41</v>
      </c>
      <c r="AK101" s="46">
        <v>14063.16</v>
      </c>
      <c r="AL101" s="46">
        <v>10963.029999999999</v>
      </c>
      <c r="AM101" s="46">
        <v>0</v>
      </c>
    </row>
    <row r="102" spans="5:39" x14ac:dyDescent="0.2">
      <c r="E102" s="47">
        <v>10</v>
      </c>
      <c r="F102" s="47">
        <v>17</v>
      </c>
      <c r="G102" s="47" t="s">
        <v>245</v>
      </c>
      <c r="H102" s="47" t="s">
        <v>325</v>
      </c>
      <c r="I102" s="47" t="s">
        <v>382</v>
      </c>
      <c r="J102" s="533">
        <v>10000010</v>
      </c>
      <c r="K102" s="14" t="s">
        <v>37</v>
      </c>
      <c r="L102" s="14" t="s">
        <v>31</v>
      </c>
      <c r="M102" s="45">
        <v>102</v>
      </c>
      <c r="N102" s="45">
        <v>1</v>
      </c>
      <c r="O102" s="48">
        <v>0</v>
      </c>
      <c r="P102" s="48"/>
      <c r="Q102" s="12" t="s">
        <v>383</v>
      </c>
      <c r="R102" s="46">
        <v>0</v>
      </c>
      <c r="T102" s="59" t="s">
        <v>90</v>
      </c>
      <c r="U102" s="14">
        <v>0</v>
      </c>
      <c r="V102" s="59" t="s">
        <v>150</v>
      </c>
      <c r="Y102" s="46">
        <v>0</v>
      </c>
      <c r="Z102" s="46">
        <v>0</v>
      </c>
      <c r="AA102" s="46">
        <v>0</v>
      </c>
      <c r="AB102" s="46">
        <v>0</v>
      </c>
      <c r="AC102" s="46">
        <v>0</v>
      </c>
      <c r="AD102" s="46">
        <v>32834.58</v>
      </c>
      <c r="AE102" s="46">
        <v>0</v>
      </c>
      <c r="AF102" s="46">
        <v>0</v>
      </c>
      <c r="AG102" s="46">
        <v>0</v>
      </c>
      <c r="AH102" s="46">
        <v>0</v>
      </c>
      <c r="AI102" s="46">
        <v>0</v>
      </c>
      <c r="AJ102" s="46">
        <v>0</v>
      </c>
      <c r="AK102" s="46">
        <v>0</v>
      </c>
      <c r="AL102" s="46">
        <v>0</v>
      </c>
      <c r="AM102" s="46">
        <v>117313.27</v>
      </c>
    </row>
    <row r="103" spans="5:39" x14ac:dyDescent="0.2">
      <c r="E103" s="47">
        <v>10</v>
      </c>
      <c r="F103" s="47">
        <v>17</v>
      </c>
      <c r="G103" s="47" t="s">
        <v>245</v>
      </c>
      <c r="H103" s="47" t="s">
        <v>325</v>
      </c>
      <c r="I103" s="47" t="s">
        <v>382</v>
      </c>
      <c r="J103" s="533">
        <v>10000010</v>
      </c>
      <c r="K103" s="14" t="s">
        <v>65</v>
      </c>
      <c r="L103" s="14" t="s">
        <v>31</v>
      </c>
      <c r="M103" s="45">
        <v>103</v>
      </c>
      <c r="N103" s="45">
        <v>1</v>
      </c>
      <c r="O103" s="52">
        <v>117313.26999999997</v>
      </c>
      <c r="P103" s="48">
        <v>117313.27</v>
      </c>
      <c r="Q103" s="12" t="s">
        <v>383</v>
      </c>
      <c r="R103" s="46">
        <v>12393.231666666659</v>
      </c>
      <c r="T103" s="59" t="s">
        <v>90</v>
      </c>
      <c r="U103" s="14">
        <v>0</v>
      </c>
      <c r="V103" s="59" t="s">
        <v>150</v>
      </c>
      <c r="X103" s="46">
        <v>0</v>
      </c>
      <c r="Y103" s="46">
        <v>6300.58</v>
      </c>
      <c r="Z103" s="46">
        <v>6104.47</v>
      </c>
      <c r="AA103" s="46">
        <v>5680.8</v>
      </c>
      <c r="AB103" s="46">
        <v>5684.4300000000076</v>
      </c>
      <c r="AC103" s="46">
        <v>4795.8999999999996</v>
      </c>
      <c r="AD103" s="46">
        <v>4795.8999999999996</v>
      </c>
      <c r="AE103" s="46">
        <v>4795.8999999999924</v>
      </c>
      <c r="AF103" s="46">
        <v>4795.8999999999924</v>
      </c>
      <c r="AG103" s="46">
        <v>11499.259999999993</v>
      </c>
      <c r="AH103" s="46">
        <v>15018.539999999994</v>
      </c>
      <c r="AI103" s="46">
        <v>12333.989999999983</v>
      </c>
      <c r="AJ103" s="46">
        <v>10481.409999999985</v>
      </c>
      <c r="AK103" s="46">
        <v>14063.16</v>
      </c>
      <c r="AL103" s="46">
        <v>10963.029999999999</v>
      </c>
      <c r="AM103" s="46">
        <v>0</v>
      </c>
    </row>
    <row r="104" spans="5:39" x14ac:dyDescent="0.2">
      <c r="E104" s="47">
        <v>10</v>
      </c>
      <c r="F104" s="47">
        <v>17</v>
      </c>
      <c r="G104" s="47" t="s">
        <v>245</v>
      </c>
      <c r="H104" s="47" t="s">
        <v>325</v>
      </c>
      <c r="I104" s="47" t="s">
        <v>382</v>
      </c>
      <c r="J104" s="533">
        <v>10000010</v>
      </c>
      <c r="K104" s="14" t="s">
        <v>64</v>
      </c>
      <c r="L104" s="14" t="s">
        <v>57</v>
      </c>
      <c r="M104" s="45">
        <v>104</v>
      </c>
      <c r="N104" s="45">
        <v>1</v>
      </c>
      <c r="O104" s="46">
        <v>37567.200000000004</v>
      </c>
      <c r="Q104" s="12" t="s">
        <v>383</v>
      </c>
      <c r="T104" s="59" t="s">
        <v>90</v>
      </c>
      <c r="U104" s="14">
        <v>0</v>
      </c>
      <c r="V104" s="59" t="s">
        <v>150</v>
      </c>
      <c r="X104" s="46">
        <v>0</v>
      </c>
      <c r="Y104" s="46">
        <v>4843.8900000000003</v>
      </c>
      <c r="Z104" s="46">
        <v>9687.7800000000007</v>
      </c>
      <c r="AA104" s="46">
        <v>14383.68</v>
      </c>
      <c r="AB104" s="46">
        <v>19079.580000000002</v>
      </c>
      <c r="AC104" s="46">
        <v>23775.480000000003</v>
      </c>
      <c r="AD104" s="46">
        <v>0</v>
      </c>
      <c r="AE104" s="46">
        <v>4695.8999999999996</v>
      </c>
      <c r="AF104" s="46">
        <v>9391.7999999999993</v>
      </c>
      <c r="AG104" s="46">
        <v>14087.699999999999</v>
      </c>
      <c r="AH104" s="46">
        <v>18783.599999999999</v>
      </c>
      <c r="AI104" s="46">
        <v>23479.5</v>
      </c>
      <c r="AJ104" s="46">
        <v>28175.4</v>
      </c>
      <c r="AK104" s="46">
        <v>32871.300000000003</v>
      </c>
      <c r="AL104" s="46">
        <v>37567.200000000004</v>
      </c>
      <c r="AM104" s="46">
        <v>0</v>
      </c>
    </row>
    <row r="105" spans="5:39" x14ac:dyDescent="0.2">
      <c r="E105" s="47">
        <v>10</v>
      </c>
      <c r="F105" s="47">
        <v>17</v>
      </c>
      <c r="G105" s="47" t="s">
        <v>245</v>
      </c>
      <c r="H105" s="47" t="s">
        <v>325</v>
      </c>
      <c r="I105" s="47" t="s">
        <v>382</v>
      </c>
      <c r="J105" s="533">
        <v>10000010</v>
      </c>
      <c r="K105" s="14" t="s">
        <v>64</v>
      </c>
      <c r="L105" s="14" t="s">
        <v>54</v>
      </c>
      <c r="M105" s="45">
        <v>105</v>
      </c>
      <c r="N105" s="45">
        <v>1</v>
      </c>
      <c r="O105" s="46">
        <v>46083.99</v>
      </c>
      <c r="Q105" s="12" t="s">
        <v>383</v>
      </c>
      <c r="T105" s="59" t="s">
        <v>90</v>
      </c>
      <c r="U105" s="14">
        <v>0</v>
      </c>
      <c r="V105" s="59" t="s">
        <v>150</v>
      </c>
      <c r="X105" s="46">
        <v>0</v>
      </c>
      <c r="Y105" s="46">
        <v>1356.69</v>
      </c>
      <c r="Z105" s="46">
        <v>2517.27</v>
      </c>
      <c r="AA105" s="46">
        <v>3402.17</v>
      </c>
      <c r="AB105" s="46">
        <v>4290.7</v>
      </c>
      <c r="AC105" s="46">
        <v>4290.7</v>
      </c>
      <c r="AD105" s="46">
        <v>0</v>
      </c>
      <c r="AE105" s="46">
        <v>0</v>
      </c>
      <c r="AF105" s="46">
        <v>0</v>
      </c>
      <c r="AG105" s="46">
        <v>6703.3600000000006</v>
      </c>
      <c r="AH105" s="46">
        <v>16926</v>
      </c>
      <c r="AI105" s="46">
        <v>24664.09</v>
      </c>
      <c r="AJ105" s="46">
        <v>30449.599999999999</v>
      </c>
      <c r="AK105" s="46">
        <v>39816.86</v>
      </c>
      <c r="AL105" s="46">
        <v>46083.99</v>
      </c>
      <c r="AM105" s="46">
        <v>0</v>
      </c>
    </row>
    <row r="106" spans="5:39" x14ac:dyDescent="0.2">
      <c r="E106" s="47">
        <v>10</v>
      </c>
      <c r="F106" s="47">
        <v>17</v>
      </c>
      <c r="G106" s="47" t="s">
        <v>245</v>
      </c>
      <c r="H106" s="47" t="s">
        <v>325</v>
      </c>
      <c r="I106" s="47" t="s">
        <v>382</v>
      </c>
      <c r="J106" s="533">
        <v>10000010</v>
      </c>
      <c r="K106" s="14" t="s">
        <v>64</v>
      </c>
      <c r="L106" s="14" t="s">
        <v>58</v>
      </c>
      <c r="M106" s="45">
        <v>106</v>
      </c>
      <c r="N106" s="45">
        <v>1</v>
      </c>
      <c r="O106" s="46">
        <v>33662.07999999998</v>
      </c>
      <c r="Q106" s="12" t="s">
        <v>383</v>
      </c>
      <c r="T106" s="59" t="s">
        <v>90</v>
      </c>
      <c r="U106" s="14">
        <v>1</v>
      </c>
      <c r="V106" s="59" t="s">
        <v>150</v>
      </c>
      <c r="X106" s="46">
        <v>0</v>
      </c>
      <c r="Y106" s="46">
        <v>32934.58</v>
      </c>
      <c r="Z106" s="46">
        <v>33034.580000000009</v>
      </c>
      <c r="AA106" s="46">
        <v>33134.580000000009</v>
      </c>
      <c r="AB106" s="46">
        <v>33234.580000000009</v>
      </c>
      <c r="AC106" s="46">
        <v>33334.580000000009</v>
      </c>
      <c r="AD106" s="46">
        <v>33362.080000000002</v>
      </c>
      <c r="AE106" s="46">
        <v>33462.079999999994</v>
      </c>
      <c r="AF106" s="46">
        <v>33562.079999999987</v>
      </c>
      <c r="AG106" s="46">
        <v>33662.079999999987</v>
      </c>
      <c r="AH106" s="46">
        <v>33762.07999999998</v>
      </c>
      <c r="AI106" s="46">
        <v>33662.079999999973</v>
      </c>
      <c r="AJ106" s="46">
        <v>33662.079999999973</v>
      </c>
      <c r="AK106" s="46">
        <v>33662.079999999973</v>
      </c>
      <c r="AL106" s="46">
        <v>33662.07999999998</v>
      </c>
      <c r="AM106" s="46">
        <v>-2.9103830456733704E-11</v>
      </c>
    </row>
    <row r="107" spans="5:39" x14ac:dyDescent="0.2">
      <c r="E107" s="47">
        <v>10</v>
      </c>
      <c r="F107" s="47">
        <v>17</v>
      </c>
      <c r="G107" s="47" t="s">
        <v>245</v>
      </c>
      <c r="H107" s="47" t="s">
        <v>325</v>
      </c>
      <c r="I107" s="47" t="s">
        <v>382</v>
      </c>
      <c r="J107" s="533">
        <v>10000010</v>
      </c>
      <c r="K107" s="14" t="s">
        <v>67</v>
      </c>
      <c r="L107" s="14" t="s">
        <v>67</v>
      </c>
      <c r="M107" s="45">
        <v>107</v>
      </c>
      <c r="N107" s="45">
        <v>1</v>
      </c>
      <c r="O107" s="53">
        <v>156.47275811169675</v>
      </c>
      <c r="P107" s="54">
        <v>146.47275811169675</v>
      </c>
      <c r="Q107" s="55" t="s">
        <v>383</v>
      </c>
      <c r="R107" s="56">
        <v>9.4659143922509301</v>
      </c>
      <c r="S107" s="57" t="s">
        <v>370</v>
      </c>
      <c r="T107" s="60" t="s">
        <v>90</v>
      </c>
      <c r="U107" s="14">
        <v>0</v>
      </c>
      <c r="V107" s="60" t="s">
        <v>150</v>
      </c>
      <c r="Y107" s="46">
        <v>156.47275811169675</v>
      </c>
      <c r="Z107" s="46">
        <v>156.47275811169675</v>
      </c>
      <c r="AA107" s="46">
        <v>156.47275811169675</v>
      </c>
      <c r="AB107" s="46">
        <v>156.47275811169675</v>
      </c>
      <c r="AC107" s="46">
        <v>156.47275811169675</v>
      </c>
      <c r="AD107" s="46">
        <v>156.47275811169675</v>
      </c>
      <c r="AE107" s="46">
        <v>156.47275811169675</v>
      </c>
      <c r="AF107" s="46">
        <v>156.47275811169675</v>
      </c>
      <c r="AG107" s="46">
        <v>156.47275811169675</v>
      </c>
      <c r="AH107" s="46">
        <v>156.47275811169675</v>
      </c>
      <c r="AI107" s="46">
        <v>156.47275811169675</v>
      </c>
      <c r="AJ107" s="46">
        <v>156.47275811169675</v>
      </c>
      <c r="AK107" s="46">
        <v>156.47275811169675</v>
      </c>
      <c r="AL107" s="46">
        <v>156.47275811169675</v>
      </c>
      <c r="AM107" s="46">
        <v>156.47275811169675</v>
      </c>
    </row>
    <row r="108" spans="5:39" x14ac:dyDescent="0.2">
      <c r="E108" s="14">
        <v>11</v>
      </c>
      <c r="F108" s="14">
        <v>18</v>
      </c>
      <c r="G108" s="14" t="s">
        <v>245</v>
      </c>
      <c r="H108" s="14" t="s">
        <v>312</v>
      </c>
      <c r="I108" s="14" t="s">
        <v>384</v>
      </c>
      <c r="J108" s="531">
        <v>10000011</v>
      </c>
      <c r="K108" s="14" t="s">
        <v>59</v>
      </c>
      <c r="L108" s="14" t="s">
        <v>57</v>
      </c>
      <c r="M108" s="45">
        <v>108</v>
      </c>
      <c r="N108" s="45">
        <v>1</v>
      </c>
      <c r="O108" s="46">
        <v>1732.5</v>
      </c>
      <c r="Q108" s="12">
        <v>0</v>
      </c>
      <c r="T108" s="59">
        <v>0</v>
      </c>
      <c r="U108" s="14">
        <v>0</v>
      </c>
      <c r="V108" s="59">
        <v>0</v>
      </c>
      <c r="Y108" s="46">
        <v>1787.1</v>
      </c>
      <c r="Z108" s="46">
        <v>1787.09</v>
      </c>
      <c r="AA108" s="46">
        <v>1732.5</v>
      </c>
      <c r="AB108" s="46">
        <v>-1159.0899999999999</v>
      </c>
      <c r="AC108" s="46">
        <v>1732.5</v>
      </c>
      <c r="AD108" s="46">
        <v>1732.5</v>
      </c>
      <c r="AE108" s="46">
        <v>1732.5</v>
      </c>
      <c r="AF108" s="46">
        <v>1732.5</v>
      </c>
      <c r="AG108" s="46">
        <v>1732.5</v>
      </c>
      <c r="AH108" s="46">
        <v>1732.5</v>
      </c>
      <c r="AI108" s="46">
        <v>1732.5</v>
      </c>
      <c r="AJ108" s="46">
        <v>1732.5</v>
      </c>
      <c r="AK108" s="46">
        <v>1732.5</v>
      </c>
      <c r="AL108" s="46">
        <v>1732.5</v>
      </c>
      <c r="AM108" s="46">
        <v>0</v>
      </c>
    </row>
    <row r="109" spans="5:39" x14ac:dyDescent="0.2">
      <c r="E109" s="47">
        <v>11</v>
      </c>
      <c r="F109" s="47">
        <v>18</v>
      </c>
      <c r="G109" s="47" t="s">
        <v>245</v>
      </c>
      <c r="H109" s="47" t="s">
        <v>312</v>
      </c>
      <c r="I109" s="47" t="s">
        <v>384</v>
      </c>
      <c r="J109" s="533">
        <v>10000011</v>
      </c>
      <c r="K109" s="14" t="s">
        <v>59</v>
      </c>
      <c r="L109" s="14" t="s">
        <v>54</v>
      </c>
      <c r="M109" s="45">
        <v>109</v>
      </c>
      <c r="N109" s="45">
        <v>1</v>
      </c>
      <c r="O109" s="46">
        <v>-3560.33</v>
      </c>
      <c r="Q109" s="12">
        <v>0</v>
      </c>
      <c r="T109" s="59">
        <v>0</v>
      </c>
      <c r="U109" s="14">
        <v>0</v>
      </c>
      <c r="V109" s="59">
        <v>0</v>
      </c>
      <c r="Y109" s="46">
        <v>5546.1900000000005</v>
      </c>
      <c r="Z109" s="46">
        <v>2221.66</v>
      </c>
      <c r="AA109" s="46">
        <v>460.36</v>
      </c>
      <c r="AB109" s="46">
        <v>3236.2499999999995</v>
      </c>
      <c r="AC109" s="46">
        <v>0</v>
      </c>
      <c r="AD109" s="46">
        <v>0</v>
      </c>
      <c r="AE109" s="46">
        <v>0</v>
      </c>
      <c r="AF109" s="46">
        <v>0</v>
      </c>
      <c r="AG109" s="46">
        <v>10263.530000000001</v>
      </c>
      <c r="AH109" s="46">
        <v>7063.4699999999993</v>
      </c>
      <c r="AI109" s="46">
        <v>-10915.5</v>
      </c>
      <c r="AJ109" s="46">
        <v>2922.9100000000003</v>
      </c>
      <c r="AK109" s="46">
        <v>13440.560000000001</v>
      </c>
      <c r="AL109" s="46">
        <v>-3560.33</v>
      </c>
      <c r="AM109" s="46">
        <v>0</v>
      </c>
    </row>
    <row r="110" spans="5:39" x14ac:dyDescent="0.2">
      <c r="E110" s="47">
        <v>11</v>
      </c>
      <c r="F110" s="47">
        <v>18</v>
      </c>
      <c r="G110" s="47" t="s">
        <v>245</v>
      </c>
      <c r="H110" s="47" t="s">
        <v>312</v>
      </c>
      <c r="I110" s="47" t="s">
        <v>384</v>
      </c>
      <c r="J110" s="533">
        <v>10000011</v>
      </c>
      <c r="K110" s="14" t="s">
        <v>59</v>
      </c>
      <c r="L110" s="14" t="s">
        <v>58</v>
      </c>
      <c r="M110" s="45">
        <v>110</v>
      </c>
      <c r="N110" s="45">
        <v>1</v>
      </c>
      <c r="O110" s="46">
        <v>0</v>
      </c>
      <c r="Q110" s="12">
        <v>0</v>
      </c>
      <c r="T110" s="59">
        <v>0</v>
      </c>
      <c r="U110" s="14">
        <v>0</v>
      </c>
      <c r="V110" s="59">
        <v>0</v>
      </c>
      <c r="Y110" s="46">
        <v>0</v>
      </c>
      <c r="Z110" s="46">
        <v>0</v>
      </c>
      <c r="AA110" s="46">
        <v>0</v>
      </c>
      <c r="AB110" s="46">
        <v>0</v>
      </c>
      <c r="AC110" s="46">
        <v>0</v>
      </c>
      <c r="AD110" s="46">
        <v>0</v>
      </c>
      <c r="AE110" s="46">
        <v>0</v>
      </c>
      <c r="AF110" s="46">
        <v>0</v>
      </c>
      <c r="AG110" s="46">
        <v>0</v>
      </c>
      <c r="AH110" s="46">
        <v>0</v>
      </c>
      <c r="AI110" s="46">
        <v>0</v>
      </c>
      <c r="AJ110" s="46">
        <v>0</v>
      </c>
      <c r="AK110" s="46">
        <v>0</v>
      </c>
      <c r="AL110" s="46">
        <v>0</v>
      </c>
      <c r="AM110" s="46">
        <v>0</v>
      </c>
    </row>
    <row r="111" spans="5:39" x14ac:dyDescent="0.2">
      <c r="E111" s="47">
        <v>11</v>
      </c>
      <c r="F111" s="47">
        <v>18</v>
      </c>
      <c r="G111" s="47" t="s">
        <v>245</v>
      </c>
      <c r="H111" s="47" t="s">
        <v>312</v>
      </c>
      <c r="I111" s="47" t="s">
        <v>384</v>
      </c>
      <c r="J111" s="533">
        <v>10000011</v>
      </c>
      <c r="K111" s="14" t="s">
        <v>59</v>
      </c>
      <c r="L111" s="14" t="s">
        <v>31</v>
      </c>
      <c r="M111" s="45">
        <v>111</v>
      </c>
      <c r="N111" s="45">
        <v>1</v>
      </c>
      <c r="O111" s="48">
        <v>-1827.83</v>
      </c>
      <c r="Q111" s="12">
        <v>0</v>
      </c>
      <c r="R111" s="46">
        <v>4934.9399999999996</v>
      </c>
      <c r="T111" s="59">
        <v>0</v>
      </c>
      <c r="U111" s="14">
        <v>0</v>
      </c>
      <c r="V111" s="59">
        <v>0</v>
      </c>
      <c r="X111" s="46">
        <v>0</v>
      </c>
      <c r="Y111" s="46">
        <v>7333.2900000000009</v>
      </c>
      <c r="Z111" s="46">
        <v>4008.75</v>
      </c>
      <c r="AA111" s="46">
        <v>2192.86</v>
      </c>
      <c r="AB111" s="46">
        <v>2077.16</v>
      </c>
      <c r="AC111" s="46">
        <v>1732.5</v>
      </c>
      <c r="AD111" s="46">
        <v>1732.5</v>
      </c>
      <c r="AE111" s="46">
        <v>1732.5</v>
      </c>
      <c r="AF111" s="46">
        <v>1732.5</v>
      </c>
      <c r="AG111" s="46">
        <v>11996.03</v>
      </c>
      <c r="AH111" s="46">
        <v>8795.9699999999993</v>
      </c>
      <c r="AI111" s="46">
        <v>-9183</v>
      </c>
      <c r="AJ111" s="46">
        <v>4655.41</v>
      </c>
      <c r="AK111" s="46">
        <v>15173.060000000001</v>
      </c>
      <c r="AL111" s="46">
        <v>-1827.83</v>
      </c>
      <c r="AM111" s="46">
        <v>0</v>
      </c>
    </row>
    <row r="112" spans="5:39" x14ac:dyDescent="0.2">
      <c r="E112" s="47">
        <v>11</v>
      </c>
      <c r="F112" s="47">
        <v>18</v>
      </c>
      <c r="G112" s="47" t="s">
        <v>245</v>
      </c>
      <c r="H112" s="47" t="s">
        <v>312</v>
      </c>
      <c r="I112" s="47" t="s">
        <v>384</v>
      </c>
      <c r="J112" s="533">
        <v>10000011</v>
      </c>
      <c r="K112" s="14" t="s">
        <v>37</v>
      </c>
      <c r="L112" s="14" t="s">
        <v>31</v>
      </c>
      <c r="M112" s="45">
        <v>112</v>
      </c>
      <c r="N112" s="45">
        <v>1</v>
      </c>
      <c r="O112" s="48">
        <v>10645.47</v>
      </c>
      <c r="P112" s="48"/>
      <c r="Q112" s="12">
        <v>0</v>
      </c>
      <c r="R112" s="46">
        <v>5528.3283333333338</v>
      </c>
      <c r="T112" s="59">
        <v>0</v>
      </c>
      <c r="U112" s="14">
        <v>0</v>
      </c>
      <c r="V112" s="59">
        <v>0</v>
      </c>
      <c r="Y112" s="46">
        <v>0</v>
      </c>
      <c r="Z112" s="46">
        <v>7333.29</v>
      </c>
      <c r="AA112" s="46">
        <v>0</v>
      </c>
      <c r="AB112" s="46">
        <v>0</v>
      </c>
      <c r="AC112" s="46">
        <v>0</v>
      </c>
      <c r="AD112" s="46">
        <v>0</v>
      </c>
      <c r="AE112" s="46">
        <v>0</v>
      </c>
      <c r="AF112" s="46">
        <v>13476.27</v>
      </c>
      <c r="AG112" s="46">
        <v>0</v>
      </c>
      <c r="AH112" s="46">
        <v>0</v>
      </c>
      <c r="AI112" s="46">
        <v>22524.5</v>
      </c>
      <c r="AJ112" s="46">
        <v>0</v>
      </c>
      <c r="AK112" s="46">
        <v>0</v>
      </c>
      <c r="AL112" s="46">
        <v>10645.47</v>
      </c>
      <c r="AM112" s="46">
        <v>-365.56600000000003</v>
      </c>
    </row>
    <row r="113" spans="5:39" x14ac:dyDescent="0.2">
      <c r="E113" s="47">
        <v>11</v>
      </c>
      <c r="F113" s="47">
        <v>18</v>
      </c>
      <c r="G113" s="47" t="s">
        <v>245</v>
      </c>
      <c r="H113" s="47" t="s">
        <v>312</v>
      </c>
      <c r="I113" s="47" t="s">
        <v>384</v>
      </c>
      <c r="J113" s="533">
        <v>10000011</v>
      </c>
      <c r="K113" s="14" t="s">
        <v>65</v>
      </c>
      <c r="L113" s="14" t="s">
        <v>31</v>
      </c>
      <c r="M113" s="45">
        <v>113</v>
      </c>
      <c r="N113" s="45">
        <v>1</v>
      </c>
      <c r="O113" s="52">
        <v>0</v>
      </c>
      <c r="P113" s="48">
        <v>-365.56600000000003</v>
      </c>
      <c r="Q113" s="12">
        <v>0</v>
      </c>
      <c r="R113" s="46">
        <v>0</v>
      </c>
      <c r="T113" s="59">
        <v>0</v>
      </c>
      <c r="U113" s="14">
        <v>0</v>
      </c>
      <c r="V113" s="59">
        <v>0</v>
      </c>
      <c r="X113" s="46">
        <v>0</v>
      </c>
      <c r="Y113" s="46">
        <v>0</v>
      </c>
      <c r="Z113" s="46">
        <v>0</v>
      </c>
      <c r="AA113" s="46">
        <v>0</v>
      </c>
      <c r="AB113" s="46">
        <v>0</v>
      </c>
      <c r="AC113" s="46">
        <v>0</v>
      </c>
      <c r="AD113" s="46">
        <v>0</v>
      </c>
      <c r="AE113" s="46">
        <v>0</v>
      </c>
      <c r="AF113" s="46">
        <v>0</v>
      </c>
      <c r="AG113" s="46">
        <v>0</v>
      </c>
      <c r="AH113" s="46">
        <v>0</v>
      </c>
      <c r="AI113" s="46">
        <v>0</v>
      </c>
      <c r="AJ113" s="46">
        <v>0</v>
      </c>
      <c r="AK113" s="46">
        <v>0</v>
      </c>
      <c r="AL113" s="46">
        <v>0</v>
      </c>
      <c r="AM113" s="46">
        <v>0</v>
      </c>
    </row>
    <row r="114" spans="5:39" x14ac:dyDescent="0.2">
      <c r="E114" s="47">
        <v>11</v>
      </c>
      <c r="F114" s="47">
        <v>18</v>
      </c>
      <c r="G114" s="47" t="s">
        <v>245</v>
      </c>
      <c r="H114" s="47" t="s">
        <v>312</v>
      </c>
      <c r="I114" s="47" t="s">
        <v>384</v>
      </c>
      <c r="J114" s="533">
        <v>10000011</v>
      </c>
      <c r="K114" s="14" t="s">
        <v>64</v>
      </c>
      <c r="L114" s="14" t="s">
        <v>57</v>
      </c>
      <c r="M114" s="45">
        <v>114</v>
      </c>
      <c r="N114" s="45">
        <v>1</v>
      </c>
      <c r="O114" s="46">
        <v>0</v>
      </c>
      <c r="Q114" s="12">
        <v>0</v>
      </c>
      <c r="T114" s="59">
        <v>0</v>
      </c>
      <c r="U114" s="14">
        <v>0</v>
      </c>
      <c r="V114" s="59">
        <v>0</v>
      </c>
      <c r="X114" s="46">
        <v>0</v>
      </c>
      <c r="Y114" s="46">
        <v>1787.1</v>
      </c>
      <c r="Z114" s="46">
        <v>0</v>
      </c>
      <c r="AA114" s="46">
        <v>1732.5</v>
      </c>
      <c r="AB114" s="46">
        <v>573.41000000000008</v>
      </c>
      <c r="AC114" s="46">
        <v>2305.91</v>
      </c>
      <c r="AD114" s="46">
        <v>4038.41</v>
      </c>
      <c r="AE114" s="46">
        <v>5770.91</v>
      </c>
      <c r="AF114" s="46">
        <v>0</v>
      </c>
      <c r="AG114" s="46">
        <v>1732.5</v>
      </c>
      <c r="AH114" s="46">
        <v>3465</v>
      </c>
      <c r="AI114" s="46">
        <v>0</v>
      </c>
      <c r="AJ114" s="46">
        <v>0</v>
      </c>
      <c r="AK114" s="46">
        <v>0</v>
      </c>
      <c r="AL114" s="46">
        <v>0</v>
      </c>
      <c r="AM114" s="46">
        <v>0</v>
      </c>
    </row>
    <row r="115" spans="5:39" x14ac:dyDescent="0.2">
      <c r="E115" s="47">
        <v>11</v>
      </c>
      <c r="F115" s="47">
        <v>18</v>
      </c>
      <c r="G115" s="47" t="s">
        <v>245</v>
      </c>
      <c r="H115" s="47" t="s">
        <v>312</v>
      </c>
      <c r="I115" s="47" t="s">
        <v>384</v>
      </c>
      <c r="J115" s="533">
        <v>10000011</v>
      </c>
      <c r="K115" s="14" t="s">
        <v>64</v>
      </c>
      <c r="L115" s="14" t="s">
        <v>54</v>
      </c>
      <c r="M115" s="45">
        <v>115</v>
      </c>
      <c r="N115" s="45">
        <v>1</v>
      </c>
      <c r="O115" s="46">
        <v>0</v>
      </c>
      <c r="Q115" s="12">
        <v>0</v>
      </c>
      <c r="T115" s="59">
        <v>0</v>
      </c>
      <c r="U115" s="14">
        <v>0</v>
      </c>
      <c r="V115" s="59">
        <v>0</v>
      </c>
      <c r="X115" s="46">
        <v>0</v>
      </c>
      <c r="Y115" s="46">
        <v>5546.1900000000005</v>
      </c>
      <c r="Z115" s="46">
        <v>4008.75</v>
      </c>
      <c r="AA115" s="46">
        <v>4469.1099999999997</v>
      </c>
      <c r="AB115" s="46">
        <v>7705.3599999999988</v>
      </c>
      <c r="AC115" s="46">
        <v>7705.3599999999988</v>
      </c>
      <c r="AD115" s="46">
        <v>7705.3599999999988</v>
      </c>
      <c r="AE115" s="46">
        <v>7705.3599999999988</v>
      </c>
      <c r="AF115" s="46">
        <v>1732.4999999999982</v>
      </c>
      <c r="AG115" s="46">
        <v>11996.029999999999</v>
      </c>
      <c r="AH115" s="46">
        <v>19059.5</v>
      </c>
      <c r="AI115" s="46">
        <v>0</v>
      </c>
      <c r="AJ115" s="46">
        <v>0</v>
      </c>
      <c r="AK115" s="46">
        <v>10645.470000000005</v>
      </c>
      <c r="AL115" s="46">
        <v>0</v>
      </c>
      <c r="AM115" s="46">
        <v>0</v>
      </c>
    </row>
    <row r="116" spans="5:39" x14ac:dyDescent="0.2">
      <c r="E116" s="47">
        <v>11</v>
      </c>
      <c r="F116" s="47">
        <v>18</v>
      </c>
      <c r="G116" s="47" t="s">
        <v>245</v>
      </c>
      <c r="H116" s="47" t="s">
        <v>312</v>
      </c>
      <c r="I116" s="47" t="s">
        <v>384</v>
      </c>
      <c r="J116" s="533">
        <v>10000011</v>
      </c>
      <c r="K116" s="14" t="s">
        <v>64</v>
      </c>
      <c r="L116" s="14" t="s">
        <v>58</v>
      </c>
      <c r="M116" s="45">
        <v>116</v>
      </c>
      <c r="N116" s="45">
        <v>1</v>
      </c>
      <c r="O116" s="46">
        <v>-1827.8300000000017</v>
      </c>
      <c r="Q116" s="12">
        <v>0</v>
      </c>
      <c r="T116" s="59">
        <v>0</v>
      </c>
      <c r="U116" s="14">
        <v>0</v>
      </c>
      <c r="V116" s="59">
        <v>0</v>
      </c>
      <c r="X116" s="46">
        <v>0</v>
      </c>
      <c r="Y116" s="46">
        <v>0</v>
      </c>
      <c r="Z116" s="46">
        <v>0</v>
      </c>
      <c r="AA116" s="46">
        <v>0</v>
      </c>
      <c r="AB116" s="46">
        <v>0</v>
      </c>
      <c r="AC116" s="46">
        <v>0</v>
      </c>
      <c r="AD116" s="46">
        <v>0</v>
      </c>
      <c r="AE116" s="46">
        <v>0</v>
      </c>
      <c r="AF116" s="46">
        <v>1.8189894035458565E-12</v>
      </c>
      <c r="AG116" s="46">
        <v>0</v>
      </c>
      <c r="AH116" s="46">
        <v>0</v>
      </c>
      <c r="AI116" s="46">
        <v>-9182.9999999999927</v>
      </c>
      <c r="AJ116" s="46">
        <v>-4527.5899999999965</v>
      </c>
      <c r="AK116" s="46">
        <v>0</v>
      </c>
      <c r="AL116" s="46">
        <v>-1827.8300000000017</v>
      </c>
      <c r="AM116" s="46">
        <v>-1462.2640000000029</v>
      </c>
    </row>
    <row r="117" spans="5:39" x14ac:dyDescent="0.2">
      <c r="E117" s="47">
        <v>11</v>
      </c>
      <c r="F117" s="47">
        <v>18</v>
      </c>
      <c r="G117" s="47" t="s">
        <v>245</v>
      </c>
      <c r="H117" s="47" t="s">
        <v>312</v>
      </c>
      <c r="I117" s="47" t="s">
        <v>384</v>
      </c>
      <c r="J117" s="533">
        <v>10000011</v>
      </c>
      <c r="K117" s="14" t="s">
        <v>67</v>
      </c>
      <c r="L117" s="14" t="s">
        <v>67</v>
      </c>
      <c r="M117" s="45">
        <v>117</v>
      </c>
      <c r="N117" s="45">
        <v>1</v>
      </c>
      <c r="O117" s="53">
        <v>0</v>
      </c>
      <c r="P117" s="54">
        <v>0</v>
      </c>
      <c r="Q117" s="55">
        <v>0</v>
      </c>
      <c r="R117" s="56">
        <v>0</v>
      </c>
      <c r="S117" s="57">
        <v>0</v>
      </c>
      <c r="T117" s="60">
        <v>0</v>
      </c>
      <c r="U117" s="14">
        <v>0</v>
      </c>
      <c r="V117" s="60">
        <v>0</v>
      </c>
      <c r="Y117" s="46">
        <v>0</v>
      </c>
      <c r="Z117" s="46">
        <v>0</v>
      </c>
      <c r="AA117" s="46">
        <v>0</v>
      </c>
      <c r="AB117" s="46">
        <v>0</v>
      </c>
      <c r="AC117" s="46">
        <v>0</v>
      </c>
      <c r="AD117" s="46">
        <v>0</v>
      </c>
      <c r="AE117" s="46">
        <v>0</v>
      </c>
      <c r="AF117" s="46">
        <v>0</v>
      </c>
      <c r="AG117" s="46">
        <v>0</v>
      </c>
      <c r="AH117" s="46">
        <v>0</v>
      </c>
      <c r="AI117" s="46">
        <v>0</v>
      </c>
      <c r="AJ117" s="46">
        <v>0</v>
      </c>
      <c r="AK117" s="46">
        <v>0</v>
      </c>
      <c r="AL117" s="46">
        <v>0</v>
      </c>
      <c r="AM117" s="46">
        <v>0</v>
      </c>
    </row>
    <row r="118" spans="5:39" x14ac:dyDescent="0.2">
      <c r="E118" s="14">
        <v>12</v>
      </c>
      <c r="F118" s="14">
        <v>19</v>
      </c>
      <c r="G118" s="14" t="s">
        <v>245</v>
      </c>
      <c r="H118" s="14" t="s">
        <v>297</v>
      </c>
      <c r="I118" s="14" t="s">
        <v>385</v>
      </c>
      <c r="J118" s="531">
        <v>10000012</v>
      </c>
      <c r="K118" s="14" t="s">
        <v>59</v>
      </c>
      <c r="L118" s="14" t="s">
        <v>57</v>
      </c>
      <c r="M118" s="45">
        <v>118</v>
      </c>
      <c r="N118" s="45">
        <v>1</v>
      </c>
      <c r="O118" s="46">
        <v>4303.2</v>
      </c>
      <c r="Q118" s="12" t="s">
        <v>372</v>
      </c>
      <c r="T118" s="59" t="s">
        <v>75</v>
      </c>
      <c r="U118" s="14">
        <v>0</v>
      </c>
      <c r="V118" s="59" t="s">
        <v>175</v>
      </c>
      <c r="Y118" s="46">
        <v>4438.82</v>
      </c>
      <c r="Z118" s="46">
        <v>4438.82</v>
      </c>
      <c r="AA118" s="46">
        <v>4303.2</v>
      </c>
      <c r="AB118" s="46">
        <v>4303.2</v>
      </c>
      <c r="AC118" s="46">
        <v>4303.2</v>
      </c>
      <c r="AD118" s="46">
        <v>4303.2</v>
      </c>
      <c r="AE118" s="46">
        <v>4303.2</v>
      </c>
      <c r="AF118" s="46">
        <v>4303.2</v>
      </c>
      <c r="AG118" s="46">
        <v>4303.2</v>
      </c>
      <c r="AH118" s="46">
        <v>4303.2</v>
      </c>
      <c r="AI118" s="46">
        <v>4303.2</v>
      </c>
      <c r="AJ118" s="46">
        <v>4303.2</v>
      </c>
      <c r="AK118" s="46">
        <v>4303.2</v>
      </c>
      <c r="AL118" s="46">
        <v>4303.2</v>
      </c>
      <c r="AM118" s="46">
        <v>0</v>
      </c>
    </row>
    <row r="119" spans="5:39" x14ac:dyDescent="0.2">
      <c r="E119" s="47">
        <v>12</v>
      </c>
      <c r="F119" s="47">
        <v>19</v>
      </c>
      <c r="G119" s="47" t="s">
        <v>245</v>
      </c>
      <c r="H119" s="47" t="s">
        <v>297</v>
      </c>
      <c r="I119" s="47" t="s">
        <v>385</v>
      </c>
      <c r="J119" s="533">
        <v>10000012</v>
      </c>
      <c r="K119" s="14" t="s">
        <v>59</v>
      </c>
      <c r="L119" s="14" t="s">
        <v>54</v>
      </c>
      <c r="M119" s="45">
        <v>119</v>
      </c>
      <c r="N119" s="45">
        <v>1</v>
      </c>
      <c r="O119" s="46">
        <v>3761.29</v>
      </c>
      <c r="Q119" s="12" t="s">
        <v>372</v>
      </c>
      <c r="T119" s="59" t="s">
        <v>75</v>
      </c>
      <c r="U119" s="14">
        <v>0</v>
      </c>
      <c r="V119" s="59" t="s">
        <v>175</v>
      </c>
      <c r="Y119" s="46">
        <v>0</v>
      </c>
      <c r="Z119" s="46">
        <v>0</v>
      </c>
      <c r="AA119" s="46">
        <v>0</v>
      </c>
      <c r="AB119" s="46">
        <v>0</v>
      </c>
      <c r="AC119" s="46">
        <v>0</v>
      </c>
      <c r="AD119" s="46">
        <v>0</v>
      </c>
      <c r="AE119" s="46">
        <v>0</v>
      </c>
      <c r="AF119" s="46">
        <v>0</v>
      </c>
      <c r="AG119" s="46">
        <v>3720.8</v>
      </c>
      <c r="AH119" s="46">
        <v>3532.67</v>
      </c>
      <c r="AI119" s="46">
        <v>5139.7299999999996</v>
      </c>
      <c r="AJ119" s="46">
        <v>5139.7299999999996</v>
      </c>
      <c r="AK119" s="46">
        <v>6071.2699999999995</v>
      </c>
      <c r="AL119" s="46">
        <v>3761.29</v>
      </c>
      <c r="AM119" s="46">
        <v>0</v>
      </c>
    </row>
    <row r="120" spans="5:39" x14ac:dyDescent="0.2">
      <c r="E120" s="47">
        <v>12</v>
      </c>
      <c r="F120" s="47">
        <v>19</v>
      </c>
      <c r="G120" s="47" t="s">
        <v>245</v>
      </c>
      <c r="H120" s="47" t="s">
        <v>297</v>
      </c>
      <c r="I120" s="47" t="s">
        <v>385</v>
      </c>
      <c r="J120" s="533">
        <v>10000012</v>
      </c>
      <c r="K120" s="14" t="s">
        <v>59</v>
      </c>
      <c r="L120" s="14" t="s">
        <v>58</v>
      </c>
      <c r="M120" s="45">
        <v>120</v>
      </c>
      <c r="N120" s="45">
        <v>1</v>
      </c>
      <c r="O120" s="46">
        <v>0</v>
      </c>
      <c r="Q120" s="12" t="s">
        <v>372</v>
      </c>
      <c r="T120" s="59" t="s">
        <v>75</v>
      </c>
      <c r="U120" s="14">
        <v>5</v>
      </c>
      <c r="V120" s="59" t="s">
        <v>175</v>
      </c>
      <c r="Y120" s="46">
        <v>0</v>
      </c>
      <c r="Z120" s="46">
        <v>0</v>
      </c>
      <c r="AA120" s="46">
        <v>0</v>
      </c>
      <c r="AB120" s="46">
        <v>0</v>
      </c>
      <c r="AC120" s="46">
        <v>0</v>
      </c>
      <c r="AD120" s="46">
        <v>0</v>
      </c>
      <c r="AE120" s="46">
        <v>0</v>
      </c>
      <c r="AF120" s="46">
        <v>0</v>
      </c>
      <c r="AG120" s="46">
        <v>0</v>
      </c>
      <c r="AH120" s="46">
        <v>0</v>
      </c>
      <c r="AI120" s="46">
        <v>0</v>
      </c>
      <c r="AJ120" s="46">
        <v>0</v>
      </c>
      <c r="AK120" s="46">
        <v>0</v>
      </c>
      <c r="AL120" s="46">
        <v>0</v>
      </c>
      <c r="AM120" s="46">
        <v>0</v>
      </c>
    </row>
    <row r="121" spans="5:39" x14ac:dyDescent="0.2">
      <c r="E121" s="47">
        <v>12</v>
      </c>
      <c r="F121" s="47">
        <v>19</v>
      </c>
      <c r="G121" s="47" t="s">
        <v>245</v>
      </c>
      <c r="H121" s="47" t="s">
        <v>297</v>
      </c>
      <c r="I121" s="47" t="s">
        <v>385</v>
      </c>
      <c r="J121" s="533">
        <v>10000012</v>
      </c>
      <c r="K121" s="14" t="s">
        <v>59</v>
      </c>
      <c r="L121" s="14" t="s">
        <v>31</v>
      </c>
      <c r="M121" s="45">
        <v>121</v>
      </c>
      <c r="N121" s="45">
        <v>1</v>
      </c>
      <c r="O121" s="48">
        <v>8064.49</v>
      </c>
      <c r="Q121" s="12" t="s">
        <v>372</v>
      </c>
      <c r="R121" s="46">
        <v>8864.1149999999998</v>
      </c>
      <c r="T121" s="59" t="s">
        <v>75</v>
      </c>
      <c r="U121" s="14">
        <v>0</v>
      </c>
      <c r="V121" s="59" t="s">
        <v>175</v>
      </c>
      <c r="X121" s="46">
        <v>13316.46</v>
      </c>
      <c r="Y121" s="46">
        <v>4438.82</v>
      </c>
      <c r="Z121" s="46">
        <v>4438.82</v>
      </c>
      <c r="AA121" s="46">
        <v>4303.2</v>
      </c>
      <c r="AB121" s="46">
        <v>4303.2</v>
      </c>
      <c r="AC121" s="46">
        <v>4303.2</v>
      </c>
      <c r="AD121" s="46">
        <v>4303.2</v>
      </c>
      <c r="AE121" s="46">
        <v>4303.2</v>
      </c>
      <c r="AF121" s="46">
        <v>4303.2</v>
      </c>
      <c r="AG121" s="46">
        <v>8024</v>
      </c>
      <c r="AH121" s="46">
        <v>7835.87</v>
      </c>
      <c r="AI121" s="46">
        <v>9442.93</v>
      </c>
      <c r="AJ121" s="46">
        <v>9442.93</v>
      </c>
      <c r="AK121" s="46">
        <v>10374.469999999999</v>
      </c>
      <c r="AL121" s="46">
        <v>8064.49</v>
      </c>
      <c r="AM121" s="46">
        <v>0</v>
      </c>
    </row>
    <row r="122" spans="5:39" x14ac:dyDescent="0.2">
      <c r="E122" s="47">
        <v>12</v>
      </c>
      <c r="F122" s="47">
        <v>19</v>
      </c>
      <c r="G122" s="47" t="s">
        <v>245</v>
      </c>
      <c r="H122" s="47" t="s">
        <v>297</v>
      </c>
      <c r="I122" s="47" t="s">
        <v>385</v>
      </c>
      <c r="J122" s="533">
        <v>10000012</v>
      </c>
      <c r="K122" s="14" t="s">
        <v>37</v>
      </c>
      <c r="L122" s="14" t="s">
        <v>31</v>
      </c>
      <c r="M122" s="45">
        <v>122</v>
      </c>
      <c r="N122" s="45">
        <v>1</v>
      </c>
      <c r="O122" s="48">
        <v>19817.400000000001</v>
      </c>
      <c r="P122" s="48"/>
      <c r="Q122" s="12" t="s">
        <v>372</v>
      </c>
      <c r="R122" s="46">
        <v>6899.9000000000005</v>
      </c>
      <c r="T122" s="59" t="s">
        <v>75</v>
      </c>
      <c r="U122" s="14">
        <v>0</v>
      </c>
      <c r="V122" s="59" t="s">
        <v>175</v>
      </c>
      <c r="Y122" s="46">
        <v>0</v>
      </c>
      <c r="Z122" s="46">
        <v>0</v>
      </c>
      <c r="AA122" s="46">
        <v>0</v>
      </c>
      <c r="AB122" s="46">
        <v>0</v>
      </c>
      <c r="AC122" s="46">
        <v>0</v>
      </c>
      <c r="AD122" s="46">
        <v>0</v>
      </c>
      <c r="AE122" s="46">
        <v>8606.4</v>
      </c>
      <c r="AF122" s="46">
        <v>8606.4</v>
      </c>
      <c r="AG122" s="46">
        <v>0</v>
      </c>
      <c r="AH122" s="46">
        <v>4303.2</v>
      </c>
      <c r="AI122" s="46">
        <v>0</v>
      </c>
      <c r="AJ122" s="46">
        <v>17278.8</v>
      </c>
      <c r="AK122" s="46">
        <v>0</v>
      </c>
      <c r="AL122" s="46">
        <v>19817.400000000001</v>
      </c>
      <c r="AM122" s="46">
        <v>17034.316000000003</v>
      </c>
    </row>
    <row r="123" spans="5:39" x14ac:dyDescent="0.2">
      <c r="E123" s="47">
        <v>12</v>
      </c>
      <c r="F123" s="47">
        <v>19</v>
      </c>
      <c r="G123" s="47" t="s">
        <v>245</v>
      </c>
      <c r="H123" s="47" t="s">
        <v>297</v>
      </c>
      <c r="I123" s="47" t="s">
        <v>385</v>
      </c>
      <c r="J123" s="533">
        <v>10000012</v>
      </c>
      <c r="K123" s="14" t="s">
        <v>65</v>
      </c>
      <c r="L123" s="14" t="s">
        <v>31</v>
      </c>
      <c r="M123" s="45">
        <v>123</v>
      </c>
      <c r="N123" s="45">
        <v>1</v>
      </c>
      <c r="O123" s="52">
        <v>42585.789999999994</v>
      </c>
      <c r="P123" s="48">
        <v>17034.316000000003</v>
      </c>
      <c r="Q123" s="12" t="s">
        <v>372</v>
      </c>
      <c r="R123" s="46">
        <v>7097.6316666666653</v>
      </c>
      <c r="T123" s="59" t="s">
        <v>75</v>
      </c>
      <c r="U123" s="14">
        <v>0</v>
      </c>
      <c r="V123" s="59" t="s">
        <v>175</v>
      </c>
      <c r="X123" s="46">
        <v>0</v>
      </c>
      <c r="Y123" s="46">
        <v>0</v>
      </c>
      <c r="Z123" s="46">
        <v>0</v>
      </c>
      <c r="AA123" s="46">
        <v>0</v>
      </c>
      <c r="AB123" s="46">
        <v>0</v>
      </c>
      <c r="AC123" s="46">
        <v>0</v>
      </c>
      <c r="AD123" s="46">
        <v>0</v>
      </c>
      <c r="AE123" s="46">
        <v>0</v>
      </c>
      <c r="AF123" s="46">
        <v>0</v>
      </c>
      <c r="AG123" s="46">
        <v>0</v>
      </c>
      <c r="AH123" s="46">
        <v>5260.9699999999839</v>
      </c>
      <c r="AI123" s="46">
        <v>9442.93</v>
      </c>
      <c r="AJ123" s="46">
        <v>9442.9300000000076</v>
      </c>
      <c r="AK123" s="46">
        <v>10374.470000000007</v>
      </c>
      <c r="AL123" s="46">
        <v>8064.49</v>
      </c>
      <c r="AM123" s="46">
        <v>7.2759576141834259E-12</v>
      </c>
    </row>
    <row r="124" spans="5:39" x14ac:dyDescent="0.2">
      <c r="E124" s="47">
        <v>12</v>
      </c>
      <c r="F124" s="47">
        <v>19</v>
      </c>
      <c r="G124" s="47" t="s">
        <v>245</v>
      </c>
      <c r="H124" s="47" t="s">
        <v>297</v>
      </c>
      <c r="I124" s="47" t="s">
        <v>385</v>
      </c>
      <c r="J124" s="533">
        <v>10000012</v>
      </c>
      <c r="K124" s="14" t="s">
        <v>64</v>
      </c>
      <c r="L124" s="14" t="s">
        <v>57</v>
      </c>
      <c r="M124" s="45">
        <v>124</v>
      </c>
      <c r="N124" s="45">
        <v>1</v>
      </c>
      <c r="O124" s="46">
        <v>1903.8400000000111</v>
      </c>
      <c r="Q124" s="12" t="s">
        <v>372</v>
      </c>
      <c r="T124" s="59" t="s">
        <v>75</v>
      </c>
      <c r="U124" s="14">
        <v>0</v>
      </c>
      <c r="V124" s="59" t="s">
        <v>175</v>
      </c>
      <c r="X124" s="46">
        <v>0</v>
      </c>
      <c r="Y124" s="46">
        <v>4438.82</v>
      </c>
      <c r="Z124" s="46">
        <v>8877.64</v>
      </c>
      <c r="AA124" s="46">
        <v>13180.84</v>
      </c>
      <c r="AB124" s="46">
        <v>17484.04</v>
      </c>
      <c r="AC124" s="46">
        <v>21787.24</v>
      </c>
      <c r="AD124" s="46">
        <v>26090.440000000002</v>
      </c>
      <c r="AE124" s="46">
        <v>21787.240000000005</v>
      </c>
      <c r="AF124" s="46">
        <v>17484.040000000008</v>
      </c>
      <c r="AG124" s="46">
        <v>21787.240000000009</v>
      </c>
      <c r="AH124" s="46">
        <v>21787.240000000009</v>
      </c>
      <c r="AI124" s="46">
        <v>26090.44000000001</v>
      </c>
      <c r="AJ124" s="46">
        <v>13114.840000000011</v>
      </c>
      <c r="AK124" s="46">
        <v>17418.040000000012</v>
      </c>
      <c r="AL124" s="46">
        <v>1903.8400000000111</v>
      </c>
      <c r="AM124" s="46">
        <v>0</v>
      </c>
    </row>
    <row r="125" spans="5:39" x14ac:dyDescent="0.2">
      <c r="E125" s="47">
        <v>12</v>
      </c>
      <c r="F125" s="47">
        <v>19</v>
      </c>
      <c r="G125" s="47" t="s">
        <v>245</v>
      </c>
      <c r="H125" s="47" t="s">
        <v>297</v>
      </c>
      <c r="I125" s="47" t="s">
        <v>385</v>
      </c>
      <c r="J125" s="533">
        <v>10000012</v>
      </c>
      <c r="K125" s="14" t="s">
        <v>64</v>
      </c>
      <c r="L125" s="14" t="s">
        <v>54</v>
      </c>
      <c r="M125" s="45">
        <v>125</v>
      </c>
      <c r="N125" s="45">
        <v>1</v>
      </c>
      <c r="O125" s="46">
        <v>27365.49</v>
      </c>
      <c r="Q125" s="12" t="s">
        <v>372</v>
      </c>
      <c r="T125" s="59" t="s">
        <v>75</v>
      </c>
      <c r="U125" s="14">
        <v>0</v>
      </c>
      <c r="V125" s="59" t="s">
        <v>175</v>
      </c>
      <c r="X125" s="46">
        <v>0</v>
      </c>
      <c r="Y125" s="46">
        <v>0</v>
      </c>
      <c r="Z125" s="46">
        <v>0</v>
      </c>
      <c r="AA125" s="46">
        <v>0</v>
      </c>
      <c r="AB125" s="46">
        <v>0</v>
      </c>
      <c r="AC125" s="46">
        <v>0</v>
      </c>
      <c r="AD125" s="46">
        <v>0</v>
      </c>
      <c r="AE125" s="46">
        <v>0</v>
      </c>
      <c r="AF125" s="46">
        <v>0</v>
      </c>
      <c r="AG125" s="46">
        <v>3720.8</v>
      </c>
      <c r="AH125" s="46">
        <v>7253.47</v>
      </c>
      <c r="AI125" s="46">
        <v>12393.2</v>
      </c>
      <c r="AJ125" s="46">
        <v>17532.93</v>
      </c>
      <c r="AK125" s="46">
        <v>23604.2</v>
      </c>
      <c r="AL125" s="46">
        <v>27365.49</v>
      </c>
      <c r="AM125" s="46">
        <v>12235.01400000001</v>
      </c>
    </row>
    <row r="126" spans="5:39" x14ac:dyDescent="0.2">
      <c r="E126" s="47">
        <v>12</v>
      </c>
      <c r="F126" s="47">
        <v>19</v>
      </c>
      <c r="G126" s="47" t="s">
        <v>245</v>
      </c>
      <c r="H126" s="47" t="s">
        <v>297</v>
      </c>
      <c r="I126" s="47" t="s">
        <v>385</v>
      </c>
      <c r="J126" s="533">
        <v>10000012</v>
      </c>
      <c r="K126" s="14" t="s">
        <v>64</v>
      </c>
      <c r="L126" s="14" t="s">
        <v>58</v>
      </c>
      <c r="M126" s="45">
        <v>126</v>
      </c>
      <c r="N126" s="45">
        <v>1</v>
      </c>
      <c r="O126" s="46">
        <v>13316.459999999988</v>
      </c>
      <c r="Q126" s="12" t="s">
        <v>372</v>
      </c>
      <c r="T126" s="59" t="s">
        <v>75</v>
      </c>
      <c r="U126" s="14">
        <v>0</v>
      </c>
      <c r="V126" s="59" t="s">
        <v>175</v>
      </c>
      <c r="X126" s="46">
        <v>0</v>
      </c>
      <c r="Y126" s="46">
        <v>13316.46</v>
      </c>
      <c r="Z126" s="46">
        <v>13316.46</v>
      </c>
      <c r="AA126" s="46">
        <v>13316.46</v>
      </c>
      <c r="AB126" s="46">
        <v>13316.46</v>
      </c>
      <c r="AC126" s="46">
        <v>13316.459999999995</v>
      </c>
      <c r="AD126" s="46">
        <v>13316.459999999992</v>
      </c>
      <c r="AE126" s="46">
        <v>13316.459999999985</v>
      </c>
      <c r="AF126" s="46">
        <v>13316.459999999981</v>
      </c>
      <c r="AG126" s="46">
        <v>13316.459999999977</v>
      </c>
      <c r="AH126" s="46">
        <v>13316.459999999981</v>
      </c>
      <c r="AI126" s="46">
        <v>13316.459999999981</v>
      </c>
      <c r="AJ126" s="46">
        <v>13316.459999999985</v>
      </c>
      <c r="AK126" s="46">
        <v>13316.459999999988</v>
      </c>
      <c r="AL126" s="46">
        <v>13316.459999999988</v>
      </c>
      <c r="AM126" s="46">
        <v>13316.459999999992</v>
      </c>
    </row>
    <row r="127" spans="5:39" x14ac:dyDescent="0.2">
      <c r="E127" s="47">
        <v>12</v>
      </c>
      <c r="F127" s="47">
        <v>19</v>
      </c>
      <c r="G127" s="47" t="s">
        <v>245</v>
      </c>
      <c r="H127" s="47" t="s">
        <v>297</v>
      </c>
      <c r="I127" s="47" t="s">
        <v>385</v>
      </c>
      <c r="J127" s="533">
        <v>10000012</v>
      </c>
      <c r="K127" s="14" t="s">
        <v>67</v>
      </c>
      <c r="L127" s="14" t="s">
        <v>67</v>
      </c>
      <c r="M127" s="45">
        <v>127</v>
      </c>
      <c r="N127" s="45">
        <v>1</v>
      </c>
      <c r="O127" s="53">
        <v>54.684863894741284</v>
      </c>
      <c r="P127" s="54">
        <v>44.684863894741284</v>
      </c>
      <c r="Q127" s="55" t="s">
        <v>372</v>
      </c>
      <c r="R127" s="56">
        <v>4.8042912349399796</v>
      </c>
      <c r="S127" s="57" t="s">
        <v>370</v>
      </c>
      <c r="T127" s="60" t="s">
        <v>75</v>
      </c>
      <c r="U127" s="14">
        <v>0</v>
      </c>
      <c r="V127" s="60" t="s">
        <v>175</v>
      </c>
      <c r="Y127" s="46">
        <v>54.684863894741284</v>
      </c>
      <c r="Z127" s="46">
        <v>54.684863894741284</v>
      </c>
      <c r="AA127" s="46">
        <v>54.684863894741284</v>
      </c>
      <c r="AB127" s="46">
        <v>54.684863894741284</v>
      </c>
      <c r="AC127" s="46">
        <v>54.684863894741284</v>
      </c>
      <c r="AD127" s="46">
        <v>54.684863894741284</v>
      </c>
      <c r="AE127" s="46">
        <v>54.684863894741284</v>
      </c>
      <c r="AF127" s="46">
        <v>54.684863894741284</v>
      </c>
      <c r="AG127" s="46">
        <v>54.684863894741284</v>
      </c>
      <c r="AH127" s="46">
        <v>54.684863894741284</v>
      </c>
      <c r="AI127" s="46">
        <v>54.684863894741284</v>
      </c>
      <c r="AJ127" s="46">
        <v>54.684863894741284</v>
      </c>
      <c r="AK127" s="46">
        <v>54.684863894741284</v>
      </c>
      <c r="AL127" s="46">
        <v>54.684863894741284</v>
      </c>
      <c r="AM127" s="46">
        <v>54.684863894741284</v>
      </c>
    </row>
    <row r="128" spans="5:39" x14ac:dyDescent="0.2">
      <c r="E128" s="14">
        <v>13</v>
      </c>
      <c r="F128" s="14">
        <v>20</v>
      </c>
      <c r="G128" s="14" t="s">
        <v>245</v>
      </c>
      <c r="H128" s="14" t="s">
        <v>335</v>
      </c>
      <c r="I128" s="14" t="s">
        <v>386</v>
      </c>
      <c r="J128" s="531">
        <v>10000013</v>
      </c>
      <c r="K128" s="14" t="s">
        <v>59</v>
      </c>
      <c r="L128" s="14" t="s">
        <v>57</v>
      </c>
      <c r="M128" s="45">
        <v>128</v>
      </c>
      <c r="N128" s="45">
        <v>1</v>
      </c>
      <c r="O128" s="46">
        <v>4695.8999999999996</v>
      </c>
      <c r="Q128" s="12" t="s">
        <v>376</v>
      </c>
      <c r="T128" s="59" t="s">
        <v>73</v>
      </c>
      <c r="U128" s="14">
        <v>2</v>
      </c>
      <c r="V128" s="59" t="s">
        <v>174</v>
      </c>
      <c r="Y128" s="46">
        <v>4843.8900000000003</v>
      </c>
      <c r="Z128" s="46">
        <v>4843.8900000000003</v>
      </c>
      <c r="AA128" s="46">
        <v>4695.8999999999996</v>
      </c>
      <c r="AB128" s="46">
        <v>4695.8999999999996</v>
      </c>
      <c r="AC128" s="46">
        <v>4695.8999999999996</v>
      </c>
      <c r="AD128" s="46">
        <v>4695.8999999999996</v>
      </c>
      <c r="AE128" s="46">
        <v>4695.8999999999996</v>
      </c>
      <c r="AF128" s="46">
        <v>4695.8999999999996</v>
      </c>
      <c r="AG128" s="46">
        <v>4695.8999999999996</v>
      </c>
      <c r="AH128" s="46">
        <v>4695.8999999999996</v>
      </c>
      <c r="AI128" s="46">
        <v>4695.8999999999996</v>
      </c>
      <c r="AJ128" s="46">
        <v>4695.8999999999996</v>
      </c>
      <c r="AK128" s="46">
        <v>4695.8999999999996</v>
      </c>
      <c r="AL128" s="46">
        <v>4695.8999999999996</v>
      </c>
      <c r="AM128" s="46">
        <v>0</v>
      </c>
    </row>
    <row r="129" spans="5:39" x14ac:dyDescent="0.2">
      <c r="E129" s="47">
        <v>13</v>
      </c>
      <c r="F129" s="47">
        <v>20</v>
      </c>
      <c r="G129" s="47" t="s">
        <v>245</v>
      </c>
      <c r="H129" s="47" t="s">
        <v>335</v>
      </c>
      <c r="I129" s="47" t="s">
        <v>386</v>
      </c>
      <c r="J129" s="533">
        <v>10000013</v>
      </c>
      <c r="K129" s="14" t="s">
        <v>59</v>
      </c>
      <c r="L129" s="14" t="s">
        <v>54</v>
      </c>
      <c r="M129" s="45">
        <v>129</v>
      </c>
      <c r="N129" s="45">
        <v>1</v>
      </c>
      <c r="O129" s="46">
        <v>4847.2300000000005</v>
      </c>
      <c r="Q129" s="12" t="s">
        <v>376</v>
      </c>
      <c r="T129" s="59" t="s">
        <v>73</v>
      </c>
      <c r="U129" s="14">
        <v>0</v>
      </c>
      <c r="V129" s="59" t="s">
        <v>174</v>
      </c>
      <c r="Y129" s="46">
        <v>60.35</v>
      </c>
      <c r="Z129" s="46">
        <v>59.1</v>
      </c>
      <c r="AA129" s="46">
        <v>28.33</v>
      </c>
      <c r="AB129" s="46">
        <v>44.34</v>
      </c>
      <c r="AC129" s="46">
        <v>0</v>
      </c>
      <c r="AD129" s="46">
        <v>0</v>
      </c>
      <c r="AE129" s="46">
        <v>0</v>
      </c>
      <c r="AF129" s="46">
        <v>0</v>
      </c>
      <c r="AG129" s="46">
        <v>9347.02</v>
      </c>
      <c r="AH129" s="46">
        <v>-1202.97</v>
      </c>
      <c r="AI129" s="46">
        <v>6152.27</v>
      </c>
      <c r="AJ129" s="46">
        <v>8851.2999999999993</v>
      </c>
      <c r="AK129" s="46">
        <v>8326.64</v>
      </c>
      <c r="AL129" s="46">
        <v>4847.2300000000005</v>
      </c>
      <c r="AM129" s="46">
        <v>0</v>
      </c>
    </row>
    <row r="130" spans="5:39" x14ac:dyDescent="0.2">
      <c r="E130" s="47">
        <v>13</v>
      </c>
      <c r="F130" s="47">
        <v>20</v>
      </c>
      <c r="G130" s="47" t="s">
        <v>245</v>
      </c>
      <c r="H130" s="47" t="s">
        <v>335</v>
      </c>
      <c r="I130" s="47" t="s">
        <v>386</v>
      </c>
      <c r="J130" s="533">
        <v>10000013</v>
      </c>
      <c r="K130" s="14" t="s">
        <v>59</v>
      </c>
      <c r="L130" s="14" t="s">
        <v>58</v>
      </c>
      <c r="M130" s="45">
        <v>130</v>
      </c>
      <c r="N130" s="45">
        <v>1</v>
      </c>
      <c r="O130" s="46">
        <v>99.999999999999091</v>
      </c>
      <c r="Q130" s="12" t="s">
        <v>376</v>
      </c>
      <c r="T130" s="59" t="s">
        <v>73</v>
      </c>
      <c r="U130" s="14">
        <v>0</v>
      </c>
      <c r="V130" s="59" t="s">
        <v>174</v>
      </c>
      <c r="Y130" s="46">
        <v>99.99999999999946</v>
      </c>
      <c r="Z130" s="46">
        <v>99.99999999999946</v>
      </c>
      <c r="AA130" s="46">
        <v>99.999999999999929</v>
      </c>
      <c r="AB130" s="46">
        <v>100.00000000000014</v>
      </c>
      <c r="AC130" s="46">
        <v>100</v>
      </c>
      <c r="AD130" s="46">
        <v>100</v>
      </c>
      <c r="AE130" s="46">
        <v>100</v>
      </c>
      <c r="AF130" s="46">
        <v>100</v>
      </c>
      <c r="AG130" s="46">
        <v>100</v>
      </c>
      <c r="AH130" s="46">
        <v>100.00000000000023</v>
      </c>
      <c r="AI130" s="46">
        <v>100</v>
      </c>
      <c r="AJ130" s="46">
        <v>100.00000000000182</v>
      </c>
      <c r="AK130" s="46">
        <v>100.00000000000182</v>
      </c>
      <c r="AL130" s="46">
        <v>99.999999999999091</v>
      </c>
      <c r="AM130" s="46">
        <v>0</v>
      </c>
    </row>
    <row r="131" spans="5:39" x14ac:dyDescent="0.2">
      <c r="E131" s="47">
        <v>13</v>
      </c>
      <c r="F131" s="47">
        <v>20</v>
      </c>
      <c r="G131" s="47" t="s">
        <v>245</v>
      </c>
      <c r="H131" s="47" t="s">
        <v>335</v>
      </c>
      <c r="I131" s="47" t="s">
        <v>386</v>
      </c>
      <c r="J131" s="533">
        <v>10000013</v>
      </c>
      <c r="K131" s="14" t="s">
        <v>59</v>
      </c>
      <c r="L131" s="14" t="s">
        <v>31</v>
      </c>
      <c r="M131" s="45">
        <v>131</v>
      </c>
      <c r="N131" s="45">
        <v>1</v>
      </c>
      <c r="O131" s="48">
        <v>9643.130000000001</v>
      </c>
      <c r="Q131" s="12" t="s">
        <v>376</v>
      </c>
      <c r="R131" s="46">
        <v>10849.481666666667</v>
      </c>
      <c r="T131" s="59" t="s">
        <v>73</v>
      </c>
      <c r="U131" s="14">
        <v>0</v>
      </c>
      <c r="V131" s="59" t="s">
        <v>174</v>
      </c>
      <c r="X131" s="46">
        <v>0</v>
      </c>
      <c r="Y131" s="46">
        <v>5004.24</v>
      </c>
      <c r="Z131" s="46">
        <v>5002.99</v>
      </c>
      <c r="AA131" s="46">
        <v>4824.2299999999996</v>
      </c>
      <c r="AB131" s="46">
        <v>4840.24</v>
      </c>
      <c r="AC131" s="46">
        <v>4795.8999999999996</v>
      </c>
      <c r="AD131" s="46">
        <v>4795.8999999999996</v>
      </c>
      <c r="AE131" s="46">
        <v>4795.8999999999996</v>
      </c>
      <c r="AF131" s="46">
        <v>4795.8999999999996</v>
      </c>
      <c r="AG131" s="46">
        <v>14142.92</v>
      </c>
      <c r="AH131" s="46">
        <v>3592.9299999999994</v>
      </c>
      <c r="AI131" s="46">
        <v>10948.17</v>
      </c>
      <c r="AJ131" s="46">
        <v>13647.2</v>
      </c>
      <c r="AK131" s="46">
        <v>13122.54</v>
      </c>
      <c r="AL131" s="46">
        <v>9643.130000000001</v>
      </c>
      <c r="AM131" s="46">
        <v>0</v>
      </c>
    </row>
    <row r="132" spans="5:39" x14ac:dyDescent="0.2">
      <c r="E132" s="47">
        <v>13</v>
      </c>
      <c r="F132" s="47">
        <v>20</v>
      </c>
      <c r="G132" s="47" t="s">
        <v>245</v>
      </c>
      <c r="H132" s="47" t="s">
        <v>335</v>
      </c>
      <c r="I132" s="47" t="s">
        <v>386</v>
      </c>
      <c r="J132" s="533">
        <v>10000013</v>
      </c>
      <c r="K132" s="14" t="s">
        <v>37</v>
      </c>
      <c r="L132" s="14" t="s">
        <v>31</v>
      </c>
      <c r="M132" s="45">
        <v>132</v>
      </c>
      <c r="N132" s="45">
        <v>1</v>
      </c>
      <c r="O132" s="48">
        <v>15000</v>
      </c>
      <c r="P132" s="48"/>
      <c r="Q132" s="12" t="s">
        <v>376</v>
      </c>
      <c r="R132" s="46">
        <v>8755.2916666666661</v>
      </c>
      <c r="T132" s="59" t="s">
        <v>73</v>
      </c>
      <c r="U132" s="14">
        <v>0</v>
      </c>
      <c r="V132" s="59" t="s">
        <v>174</v>
      </c>
      <c r="Y132" s="46">
        <v>0</v>
      </c>
      <c r="Z132" s="46">
        <v>0</v>
      </c>
      <c r="AA132" s="46">
        <v>0</v>
      </c>
      <c r="AB132" s="46">
        <v>0</v>
      </c>
      <c r="AC132" s="46">
        <v>0</v>
      </c>
      <c r="AD132" s="46">
        <v>24467.599999999999</v>
      </c>
      <c r="AE132" s="46">
        <v>0</v>
      </c>
      <c r="AF132" s="46">
        <v>9591.7999999999993</v>
      </c>
      <c r="AG132" s="46">
        <v>0</v>
      </c>
      <c r="AH132" s="46">
        <v>0</v>
      </c>
      <c r="AI132" s="46">
        <v>22531.75</v>
      </c>
      <c r="AJ132" s="46">
        <v>0</v>
      </c>
      <c r="AK132" s="46">
        <v>15000</v>
      </c>
      <c r="AL132" s="46">
        <v>15000</v>
      </c>
      <c r="AM132" s="46">
        <v>10416.624</v>
      </c>
    </row>
    <row r="133" spans="5:39" x14ac:dyDescent="0.2">
      <c r="E133" s="47">
        <v>13</v>
      </c>
      <c r="F133" s="47">
        <v>20</v>
      </c>
      <c r="G133" s="47" t="s">
        <v>245</v>
      </c>
      <c r="H133" s="47" t="s">
        <v>335</v>
      </c>
      <c r="I133" s="47" t="s">
        <v>386</v>
      </c>
      <c r="J133" s="533">
        <v>10000013</v>
      </c>
      <c r="K133" s="14" t="s">
        <v>65</v>
      </c>
      <c r="L133" s="14" t="s">
        <v>31</v>
      </c>
      <c r="M133" s="45">
        <v>133</v>
      </c>
      <c r="N133" s="45">
        <v>1</v>
      </c>
      <c r="O133" s="52">
        <v>17361.040000000012</v>
      </c>
      <c r="P133" s="48">
        <v>10416.624</v>
      </c>
      <c r="Q133" s="12" t="s">
        <v>376</v>
      </c>
      <c r="R133" s="46">
        <v>2893.5066666666685</v>
      </c>
      <c r="T133" s="59" t="s">
        <v>73</v>
      </c>
      <c r="U133" s="14">
        <v>0</v>
      </c>
      <c r="V133" s="59" t="s">
        <v>174</v>
      </c>
      <c r="X133" s="46">
        <v>0</v>
      </c>
      <c r="Y133" s="46">
        <v>0</v>
      </c>
      <c r="Z133" s="46">
        <v>0</v>
      </c>
      <c r="AA133" s="46">
        <v>0</v>
      </c>
      <c r="AB133" s="46">
        <v>0</v>
      </c>
      <c r="AC133" s="46">
        <v>0</v>
      </c>
      <c r="AD133" s="46">
        <v>0</v>
      </c>
      <c r="AE133" s="46">
        <v>0</v>
      </c>
      <c r="AF133" s="46">
        <v>0</v>
      </c>
      <c r="AG133" s="46">
        <v>0</v>
      </c>
      <c r="AH133" s="46">
        <v>0</v>
      </c>
      <c r="AI133" s="46">
        <v>0</v>
      </c>
      <c r="AJ133" s="46">
        <v>0</v>
      </c>
      <c r="AK133" s="46">
        <v>7717.9100000000108</v>
      </c>
      <c r="AL133" s="46">
        <v>9643.130000000001</v>
      </c>
      <c r="AM133" s="46">
        <v>0</v>
      </c>
    </row>
    <row r="134" spans="5:39" x14ac:dyDescent="0.2">
      <c r="E134" s="47">
        <v>13</v>
      </c>
      <c r="F134" s="47">
        <v>20</v>
      </c>
      <c r="G134" s="47" t="s">
        <v>245</v>
      </c>
      <c r="H134" s="47" t="s">
        <v>335</v>
      </c>
      <c r="I134" s="47" t="s">
        <v>386</v>
      </c>
      <c r="J134" s="533">
        <v>10000013</v>
      </c>
      <c r="K134" s="14" t="s">
        <v>64</v>
      </c>
      <c r="L134" s="14" t="s">
        <v>57</v>
      </c>
      <c r="M134" s="45">
        <v>134</v>
      </c>
      <c r="N134" s="45">
        <v>1</v>
      </c>
      <c r="O134" s="46">
        <v>0</v>
      </c>
      <c r="Q134" s="12" t="s">
        <v>376</v>
      </c>
      <c r="T134" s="59" t="s">
        <v>73</v>
      </c>
      <c r="U134" s="14">
        <v>0</v>
      </c>
      <c r="V134" s="59" t="s">
        <v>174</v>
      </c>
      <c r="X134" s="46">
        <v>0</v>
      </c>
      <c r="Y134" s="46">
        <v>4843.8900000000003</v>
      </c>
      <c r="Z134" s="46">
        <v>9687.7800000000007</v>
      </c>
      <c r="AA134" s="46">
        <v>14383.68</v>
      </c>
      <c r="AB134" s="46">
        <v>19079.580000000002</v>
      </c>
      <c r="AC134" s="46">
        <v>23775.480000000003</v>
      </c>
      <c r="AD134" s="46">
        <v>4003.7800000000061</v>
      </c>
      <c r="AE134" s="46">
        <v>8699.6800000000057</v>
      </c>
      <c r="AF134" s="46">
        <v>3803.7800000000061</v>
      </c>
      <c r="AG134" s="46">
        <v>8499.6800000000057</v>
      </c>
      <c r="AH134" s="46">
        <v>13195.580000000005</v>
      </c>
      <c r="AI134" s="46">
        <v>0</v>
      </c>
      <c r="AJ134" s="46">
        <v>4695.8999999999996</v>
      </c>
      <c r="AK134" s="46">
        <v>0</v>
      </c>
      <c r="AL134" s="46">
        <v>0</v>
      </c>
      <c r="AM134" s="46">
        <v>0</v>
      </c>
    </row>
    <row r="135" spans="5:39" x14ac:dyDescent="0.2">
      <c r="E135" s="47">
        <v>13</v>
      </c>
      <c r="F135" s="47">
        <v>20</v>
      </c>
      <c r="G135" s="47" t="s">
        <v>245</v>
      </c>
      <c r="H135" s="47" t="s">
        <v>335</v>
      </c>
      <c r="I135" s="47" t="s">
        <v>386</v>
      </c>
      <c r="J135" s="533">
        <v>10000013</v>
      </c>
      <c r="K135" s="14" t="s">
        <v>64</v>
      </c>
      <c r="L135" s="14" t="s">
        <v>54</v>
      </c>
      <c r="M135" s="45">
        <v>135</v>
      </c>
      <c r="N135" s="45">
        <v>1</v>
      </c>
      <c r="O135" s="46">
        <v>15961.040000000003</v>
      </c>
      <c r="Q135" s="12" t="s">
        <v>376</v>
      </c>
      <c r="T135" s="59" t="s">
        <v>73</v>
      </c>
      <c r="U135" s="14">
        <v>0</v>
      </c>
      <c r="V135" s="59" t="s">
        <v>174</v>
      </c>
      <c r="X135" s="46">
        <v>0</v>
      </c>
      <c r="Y135" s="46">
        <v>60.35</v>
      </c>
      <c r="Z135" s="46">
        <v>119.45</v>
      </c>
      <c r="AA135" s="46">
        <v>147.78</v>
      </c>
      <c r="AB135" s="46">
        <v>192.12</v>
      </c>
      <c r="AC135" s="46">
        <v>192.12</v>
      </c>
      <c r="AD135" s="46">
        <v>192.12</v>
      </c>
      <c r="AE135" s="46">
        <v>192.12</v>
      </c>
      <c r="AF135" s="46">
        <v>192.12</v>
      </c>
      <c r="AG135" s="46">
        <v>9539.1400000000012</v>
      </c>
      <c r="AH135" s="46">
        <v>8336.1700000000019</v>
      </c>
      <c r="AI135" s="46">
        <v>9848.1700000000055</v>
      </c>
      <c r="AJ135" s="46">
        <v>18699.470000000005</v>
      </c>
      <c r="AK135" s="46">
        <v>21417.910000000003</v>
      </c>
      <c r="AL135" s="46">
        <v>15961.040000000003</v>
      </c>
      <c r="AM135" s="46">
        <v>5544.4160000000029</v>
      </c>
    </row>
    <row r="136" spans="5:39" x14ac:dyDescent="0.2">
      <c r="E136" s="47">
        <v>13</v>
      </c>
      <c r="F136" s="47">
        <v>20</v>
      </c>
      <c r="G136" s="47" t="s">
        <v>245</v>
      </c>
      <c r="H136" s="47" t="s">
        <v>335</v>
      </c>
      <c r="I136" s="47" t="s">
        <v>386</v>
      </c>
      <c r="J136" s="533">
        <v>10000013</v>
      </c>
      <c r="K136" s="14" t="s">
        <v>64</v>
      </c>
      <c r="L136" s="14" t="s">
        <v>58</v>
      </c>
      <c r="M136" s="45">
        <v>136</v>
      </c>
      <c r="N136" s="45">
        <v>1</v>
      </c>
      <c r="O136" s="46">
        <v>1400.0000000000055</v>
      </c>
      <c r="Q136" s="12" t="s">
        <v>376</v>
      </c>
      <c r="T136" s="59" t="s">
        <v>73</v>
      </c>
      <c r="U136" s="14">
        <v>0</v>
      </c>
      <c r="V136" s="59" t="s">
        <v>174</v>
      </c>
      <c r="X136" s="46">
        <v>0</v>
      </c>
      <c r="Y136" s="46">
        <v>99.99999999999946</v>
      </c>
      <c r="Z136" s="46">
        <v>199.99999999999892</v>
      </c>
      <c r="AA136" s="46">
        <v>299.99999999999886</v>
      </c>
      <c r="AB136" s="46">
        <v>399.99999999999534</v>
      </c>
      <c r="AC136" s="46">
        <v>499.99999999999534</v>
      </c>
      <c r="AD136" s="46">
        <v>599.99999999999534</v>
      </c>
      <c r="AE136" s="46">
        <v>699.99999999999716</v>
      </c>
      <c r="AF136" s="46">
        <v>800.00000000000261</v>
      </c>
      <c r="AG136" s="46">
        <v>900</v>
      </c>
      <c r="AH136" s="46">
        <v>1000</v>
      </c>
      <c r="AI136" s="46">
        <v>1100.0000000000073</v>
      </c>
      <c r="AJ136" s="46">
        <v>1200.0000000000036</v>
      </c>
      <c r="AK136" s="46">
        <v>1300</v>
      </c>
      <c r="AL136" s="46">
        <v>1400.0000000000055</v>
      </c>
      <c r="AM136" s="46">
        <v>1400.0000000000091</v>
      </c>
    </row>
    <row r="137" spans="5:39" x14ac:dyDescent="0.2">
      <c r="E137" s="47">
        <v>13</v>
      </c>
      <c r="F137" s="47">
        <v>20</v>
      </c>
      <c r="G137" s="47" t="s">
        <v>245</v>
      </c>
      <c r="H137" s="47" t="s">
        <v>335</v>
      </c>
      <c r="I137" s="47" t="s">
        <v>386</v>
      </c>
      <c r="J137" s="533">
        <v>10000013</v>
      </c>
      <c r="K137" s="14" t="s">
        <v>67</v>
      </c>
      <c r="L137" s="14" t="s">
        <v>67</v>
      </c>
      <c r="M137" s="45">
        <v>137</v>
      </c>
      <c r="N137" s="45">
        <v>1</v>
      </c>
      <c r="O137" s="53">
        <v>12.447496232947742</v>
      </c>
      <c r="P137" s="54">
        <v>2.4474962329477421</v>
      </c>
      <c r="Q137" s="55" t="s">
        <v>376</v>
      </c>
      <c r="R137" s="56">
        <v>1.6001722970175698</v>
      </c>
      <c r="S137" s="57" t="s">
        <v>370</v>
      </c>
      <c r="T137" s="60" t="s">
        <v>73</v>
      </c>
      <c r="U137" s="14">
        <v>0</v>
      </c>
      <c r="V137" s="60" t="s">
        <v>174</v>
      </c>
      <c r="Y137" s="46">
        <v>12.447496232947742</v>
      </c>
      <c r="Z137" s="46">
        <v>12.447496232947742</v>
      </c>
      <c r="AA137" s="46">
        <v>12.447496232947742</v>
      </c>
      <c r="AB137" s="46">
        <v>12.447496232947742</v>
      </c>
      <c r="AC137" s="46">
        <v>12.447496232947742</v>
      </c>
      <c r="AD137" s="46">
        <v>12.447496232947742</v>
      </c>
      <c r="AE137" s="46">
        <v>12.447496232947742</v>
      </c>
      <c r="AF137" s="46">
        <v>12.447496232947742</v>
      </c>
      <c r="AG137" s="46">
        <v>12.447496232947742</v>
      </c>
      <c r="AH137" s="46">
        <v>12.447496232947742</v>
      </c>
      <c r="AI137" s="46">
        <v>12.447496232947742</v>
      </c>
      <c r="AJ137" s="46">
        <v>12.447496232947742</v>
      </c>
      <c r="AK137" s="46">
        <v>12.447496232947742</v>
      </c>
      <c r="AL137" s="46">
        <v>12.447496232947742</v>
      </c>
      <c r="AM137" s="46">
        <v>12.447496232947742</v>
      </c>
    </row>
    <row r="138" spans="5:39" x14ac:dyDescent="0.2">
      <c r="E138" s="14">
        <v>14</v>
      </c>
      <c r="F138" s="14">
        <v>21</v>
      </c>
      <c r="G138" s="14" t="s">
        <v>245</v>
      </c>
      <c r="H138" s="14" t="s">
        <v>298</v>
      </c>
      <c r="I138" s="14" t="s">
        <v>387</v>
      </c>
      <c r="J138" s="531">
        <v>10000014</v>
      </c>
      <c r="K138" s="14" t="s">
        <v>59</v>
      </c>
      <c r="L138" s="14" t="s">
        <v>57</v>
      </c>
      <c r="M138" s="45">
        <v>138</v>
      </c>
      <c r="N138" s="45">
        <v>1</v>
      </c>
      <c r="O138" s="46">
        <v>1745.7</v>
      </c>
      <c r="Q138" s="12" t="s">
        <v>372</v>
      </c>
      <c r="T138" s="59" t="s">
        <v>75</v>
      </c>
      <c r="U138" s="14">
        <v>0</v>
      </c>
      <c r="V138" s="59" t="s">
        <v>174</v>
      </c>
      <c r="Y138" s="46">
        <v>1800.72</v>
      </c>
      <c r="Z138" s="46">
        <v>1800.72</v>
      </c>
      <c r="AA138" s="46">
        <v>1745.7</v>
      </c>
      <c r="AB138" s="46">
        <v>1745.7</v>
      </c>
      <c r="AC138" s="46">
        <v>1745.7</v>
      </c>
      <c r="AD138" s="46">
        <v>1745.7</v>
      </c>
      <c r="AE138" s="46">
        <v>1745.7</v>
      </c>
      <c r="AF138" s="46">
        <v>1745.7</v>
      </c>
      <c r="AG138" s="46">
        <v>1745.7</v>
      </c>
      <c r="AH138" s="46">
        <v>1745.7</v>
      </c>
      <c r="AI138" s="46">
        <v>1745.7</v>
      </c>
      <c r="AJ138" s="46">
        <v>1745.7</v>
      </c>
      <c r="AK138" s="46">
        <v>1745.7</v>
      </c>
      <c r="AL138" s="46">
        <v>1745.7</v>
      </c>
      <c r="AM138" s="46">
        <v>0</v>
      </c>
    </row>
    <row r="139" spans="5:39" x14ac:dyDescent="0.2">
      <c r="E139" s="47">
        <v>14</v>
      </c>
      <c r="F139" s="47">
        <v>21</v>
      </c>
      <c r="G139" s="47" t="s">
        <v>245</v>
      </c>
      <c r="H139" s="47" t="s">
        <v>298</v>
      </c>
      <c r="I139" s="47" t="s">
        <v>387</v>
      </c>
      <c r="J139" s="533">
        <v>10000014</v>
      </c>
      <c r="K139" s="14" t="s">
        <v>59</v>
      </c>
      <c r="L139" s="14" t="s">
        <v>54</v>
      </c>
      <c r="M139" s="45">
        <v>139</v>
      </c>
      <c r="N139" s="45">
        <v>1</v>
      </c>
      <c r="O139" s="46">
        <v>2776.6299999999997</v>
      </c>
      <c r="Q139" s="12" t="s">
        <v>372</v>
      </c>
      <c r="T139" s="59" t="s">
        <v>75</v>
      </c>
      <c r="U139" s="14">
        <v>0</v>
      </c>
      <c r="V139" s="59" t="s">
        <v>174</v>
      </c>
      <c r="Y139" s="46">
        <v>283.42</v>
      </c>
      <c r="Z139" s="46">
        <v>466.79</v>
      </c>
      <c r="AA139" s="46">
        <v>213.19</v>
      </c>
      <c r="AB139" s="46">
        <v>428.64</v>
      </c>
      <c r="AC139" s="46">
        <v>0</v>
      </c>
      <c r="AD139" s="46">
        <v>0</v>
      </c>
      <c r="AE139" s="46">
        <v>0</v>
      </c>
      <c r="AF139" s="46">
        <v>0</v>
      </c>
      <c r="AG139" s="46">
        <v>4153.49</v>
      </c>
      <c r="AH139" s="46">
        <v>6537.01</v>
      </c>
      <c r="AI139" s="46">
        <v>3567.5499999999997</v>
      </c>
      <c r="AJ139" s="46">
        <v>2900.89</v>
      </c>
      <c r="AK139" s="46">
        <v>3710.0699999999997</v>
      </c>
      <c r="AL139" s="46">
        <v>2776.6299999999997</v>
      </c>
      <c r="AM139" s="46">
        <v>0</v>
      </c>
    </row>
    <row r="140" spans="5:39" x14ac:dyDescent="0.2">
      <c r="E140" s="47">
        <v>14</v>
      </c>
      <c r="F140" s="47">
        <v>21</v>
      </c>
      <c r="G140" s="47" t="s">
        <v>245</v>
      </c>
      <c r="H140" s="47" t="s">
        <v>298</v>
      </c>
      <c r="I140" s="47" t="s">
        <v>387</v>
      </c>
      <c r="J140" s="533">
        <v>10000014</v>
      </c>
      <c r="K140" s="14" t="s">
        <v>59</v>
      </c>
      <c r="L140" s="14" t="s">
        <v>58</v>
      </c>
      <c r="M140" s="45">
        <v>140</v>
      </c>
      <c r="N140" s="45">
        <v>1</v>
      </c>
      <c r="O140" s="46">
        <v>0</v>
      </c>
      <c r="Q140" s="12" t="s">
        <v>372</v>
      </c>
      <c r="T140" s="59" t="s">
        <v>75</v>
      </c>
      <c r="U140" s="14">
        <v>6</v>
      </c>
      <c r="V140" s="59" t="s">
        <v>174</v>
      </c>
      <c r="Y140" s="46">
        <v>99.999999999999829</v>
      </c>
      <c r="Z140" s="46">
        <v>100.00000000000017</v>
      </c>
      <c r="AA140" s="46">
        <v>99.999999999999829</v>
      </c>
      <c r="AB140" s="46">
        <v>100.00000000000011</v>
      </c>
      <c r="AC140" s="46">
        <v>100</v>
      </c>
      <c r="AD140" s="46">
        <v>100</v>
      </c>
      <c r="AE140" s="46">
        <v>100</v>
      </c>
      <c r="AF140" s="46">
        <v>100</v>
      </c>
      <c r="AG140" s="46">
        <v>100</v>
      </c>
      <c r="AH140" s="46">
        <v>99.999999999999091</v>
      </c>
      <c r="AI140" s="46">
        <v>-99.999999999999545</v>
      </c>
      <c r="AJ140" s="46">
        <v>0</v>
      </c>
      <c r="AK140" s="46">
        <v>0</v>
      </c>
      <c r="AL140" s="46">
        <v>0</v>
      </c>
      <c r="AM140" s="46">
        <v>0</v>
      </c>
    </row>
    <row r="141" spans="5:39" x14ac:dyDescent="0.2">
      <c r="E141" s="47">
        <v>14</v>
      </c>
      <c r="F141" s="47">
        <v>21</v>
      </c>
      <c r="G141" s="47" t="s">
        <v>245</v>
      </c>
      <c r="H141" s="47" t="s">
        <v>298</v>
      </c>
      <c r="I141" s="47" t="s">
        <v>387</v>
      </c>
      <c r="J141" s="533">
        <v>10000014</v>
      </c>
      <c r="K141" s="14" t="s">
        <v>59</v>
      </c>
      <c r="L141" s="14" t="s">
        <v>31</v>
      </c>
      <c r="M141" s="45">
        <v>141</v>
      </c>
      <c r="N141" s="45">
        <v>1</v>
      </c>
      <c r="O141" s="48">
        <v>4522.33</v>
      </c>
      <c r="Q141" s="12" t="s">
        <v>372</v>
      </c>
      <c r="R141" s="46">
        <v>5703.3066666666664</v>
      </c>
      <c r="T141" s="59" t="s">
        <v>75</v>
      </c>
      <c r="U141" s="14">
        <v>0</v>
      </c>
      <c r="V141" s="59" t="s">
        <v>174</v>
      </c>
      <c r="X141" s="46">
        <v>11839.79</v>
      </c>
      <c r="Y141" s="46">
        <v>2184.14</v>
      </c>
      <c r="Z141" s="46">
        <v>2367.5100000000002</v>
      </c>
      <c r="AA141" s="46">
        <v>2058.89</v>
      </c>
      <c r="AB141" s="46">
        <v>2274.34</v>
      </c>
      <c r="AC141" s="46">
        <v>1845.7</v>
      </c>
      <c r="AD141" s="46">
        <v>1845.7</v>
      </c>
      <c r="AE141" s="46">
        <v>1845.7</v>
      </c>
      <c r="AF141" s="46">
        <v>1845.7</v>
      </c>
      <c r="AG141" s="46">
        <v>5999.19</v>
      </c>
      <c r="AH141" s="46">
        <v>8382.7099999999991</v>
      </c>
      <c r="AI141" s="46">
        <v>5213.25</v>
      </c>
      <c r="AJ141" s="46">
        <v>4646.59</v>
      </c>
      <c r="AK141" s="46">
        <v>5455.7699999999995</v>
      </c>
      <c r="AL141" s="46">
        <v>4522.33</v>
      </c>
      <c r="AM141" s="46">
        <v>0</v>
      </c>
    </row>
    <row r="142" spans="5:39" x14ac:dyDescent="0.2">
      <c r="E142" s="47">
        <v>14</v>
      </c>
      <c r="F142" s="47">
        <v>21</v>
      </c>
      <c r="G142" s="47" t="s">
        <v>245</v>
      </c>
      <c r="H142" s="47" t="s">
        <v>298</v>
      </c>
      <c r="I142" s="47" t="s">
        <v>387</v>
      </c>
      <c r="J142" s="533">
        <v>10000014</v>
      </c>
      <c r="K142" s="14" t="s">
        <v>37</v>
      </c>
      <c r="L142" s="14" t="s">
        <v>31</v>
      </c>
      <c r="M142" s="45">
        <v>142</v>
      </c>
      <c r="N142" s="45">
        <v>1</v>
      </c>
      <c r="O142" s="48">
        <v>0</v>
      </c>
      <c r="P142" s="48"/>
      <c r="Q142" s="12" t="s">
        <v>372</v>
      </c>
      <c r="R142" s="46">
        <v>7081.5616666666674</v>
      </c>
      <c r="T142" s="59" t="s">
        <v>75</v>
      </c>
      <c r="U142" s="14">
        <v>0</v>
      </c>
      <c r="V142" s="59" t="s">
        <v>174</v>
      </c>
      <c r="Y142" s="46">
        <v>0</v>
      </c>
      <c r="Z142" s="46">
        <v>0</v>
      </c>
      <c r="AA142" s="46">
        <v>0</v>
      </c>
      <c r="AB142" s="46">
        <v>0</v>
      </c>
      <c r="AC142" s="46">
        <v>0</v>
      </c>
      <c r="AD142" s="46">
        <v>0</v>
      </c>
      <c r="AE142" s="46">
        <v>0</v>
      </c>
      <c r="AF142" s="46">
        <v>0</v>
      </c>
      <c r="AG142" s="46">
        <v>0</v>
      </c>
      <c r="AH142" s="46">
        <v>0</v>
      </c>
      <c r="AI142" s="46">
        <v>0</v>
      </c>
      <c r="AJ142" s="46">
        <v>0</v>
      </c>
      <c r="AK142" s="46">
        <v>42489.37</v>
      </c>
      <c r="AL142" s="46">
        <v>0</v>
      </c>
      <c r="AM142" s="46">
        <v>15870.351999999999</v>
      </c>
    </row>
    <row r="143" spans="5:39" x14ac:dyDescent="0.2">
      <c r="E143" s="47">
        <v>14</v>
      </c>
      <c r="F143" s="47">
        <v>21</v>
      </c>
      <c r="G143" s="47" t="s">
        <v>245</v>
      </c>
      <c r="H143" s="47" t="s">
        <v>298</v>
      </c>
      <c r="I143" s="47" t="s">
        <v>387</v>
      </c>
      <c r="J143" s="533">
        <v>10000014</v>
      </c>
      <c r="K143" s="14" t="s">
        <v>65</v>
      </c>
      <c r="L143" s="14" t="s">
        <v>31</v>
      </c>
      <c r="M143" s="45">
        <v>143</v>
      </c>
      <c r="N143" s="45">
        <v>1</v>
      </c>
      <c r="O143" s="52">
        <v>19837.940000000002</v>
      </c>
      <c r="P143" s="48">
        <v>15870.351999999999</v>
      </c>
      <c r="Q143" s="12" t="s">
        <v>372</v>
      </c>
      <c r="R143" s="46">
        <v>3306.3233333333337</v>
      </c>
      <c r="T143" s="59" t="s">
        <v>75</v>
      </c>
      <c r="U143" s="14">
        <v>0</v>
      </c>
      <c r="V143" s="59" t="s">
        <v>174</v>
      </c>
      <c r="X143" s="46">
        <v>0</v>
      </c>
      <c r="Y143" s="46">
        <v>0</v>
      </c>
      <c r="Z143" s="46">
        <v>0</v>
      </c>
      <c r="AA143" s="46">
        <v>0</v>
      </c>
      <c r="AB143" s="46">
        <v>0</v>
      </c>
      <c r="AC143" s="46">
        <v>0</v>
      </c>
      <c r="AD143" s="46">
        <v>0</v>
      </c>
      <c r="AE143" s="46">
        <v>0</v>
      </c>
      <c r="AF143" s="46">
        <v>0</v>
      </c>
      <c r="AG143" s="46">
        <v>0</v>
      </c>
      <c r="AH143" s="46">
        <v>0</v>
      </c>
      <c r="AI143" s="46">
        <v>5213.25</v>
      </c>
      <c r="AJ143" s="46">
        <v>4646.59</v>
      </c>
      <c r="AK143" s="46">
        <v>5455.7700000000068</v>
      </c>
      <c r="AL143" s="46">
        <v>4522.3299999999927</v>
      </c>
      <c r="AM143" s="46">
        <v>0</v>
      </c>
    </row>
    <row r="144" spans="5:39" x14ac:dyDescent="0.2">
      <c r="E144" s="47">
        <v>14</v>
      </c>
      <c r="F144" s="47">
        <v>21</v>
      </c>
      <c r="G144" s="47" t="s">
        <v>245</v>
      </c>
      <c r="H144" s="47" t="s">
        <v>298</v>
      </c>
      <c r="I144" s="47" t="s">
        <v>387</v>
      </c>
      <c r="J144" s="533">
        <v>10000014</v>
      </c>
      <c r="K144" s="14" t="s">
        <v>64</v>
      </c>
      <c r="L144" s="14" t="s">
        <v>57</v>
      </c>
      <c r="M144" s="45">
        <v>144</v>
      </c>
      <c r="N144" s="45">
        <v>1</v>
      </c>
      <c r="O144" s="46">
        <v>1745.7</v>
      </c>
      <c r="Q144" s="12" t="s">
        <v>372</v>
      </c>
      <c r="T144" s="59" t="s">
        <v>75</v>
      </c>
      <c r="U144" s="14">
        <v>0</v>
      </c>
      <c r="V144" s="59" t="s">
        <v>174</v>
      </c>
      <c r="X144" s="46">
        <v>0</v>
      </c>
      <c r="Y144" s="46">
        <v>1800.72</v>
      </c>
      <c r="Z144" s="46">
        <v>3601.44</v>
      </c>
      <c r="AA144" s="46">
        <v>5347.14</v>
      </c>
      <c r="AB144" s="46">
        <v>7092.84</v>
      </c>
      <c r="AC144" s="46">
        <v>8838.5400000000009</v>
      </c>
      <c r="AD144" s="46">
        <v>10584.240000000002</v>
      </c>
      <c r="AE144" s="46">
        <v>12329.940000000002</v>
      </c>
      <c r="AF144" s="46">
        <v>14075.640000000003</v>
      </c>
      <c r="AG144" s="46">
        <v>15821.340000000004</v>
      </c>
      <c r="AH144" s="46">
        <v>17567.040000000005</v>
      </c>
      <c r="AI144" s="46">
        <v>19312.740000000005</v>
      </c>
      <c r="AJ144" s="46">
        <v>21058.440000000006</v>
      </c>
      <c r="AK144" s="46">
        <v>0</v>
      </c>
      <c r="AL144" s="46">
        <v>1745.7</v>
      </c>
      <c r="AM144" s="46">
        <v>0</v>
      </c>
    </row>
    <row r="145" spans="5:39" x14ac:dyDescent="0.2">
      <c r="E145" s="47">
        <v>14</v>
      </c>
      <c r="F145" s="47">
        <v>21</v>
      </c>
      <c r="G145" s="47" t="s">
        <v>245</v>
      </c>
      <c r="H145" s="47" t="s">
        <v>298</v>
      </c>
      <c r="I145" s="47" t="s">
        <v>387</v>
      </c>
      <c r="J145" s="533">
        <v>10000014</v>
      </c>
      <c r="K145" s="14" t="s">
        <v>64</v>
      </c>
      <c r="L145" s="14" t="s">
        <v>54</v>
      </c>
      <c r="M145" s="45">
        <v>145</v>
      </c>
      <c r="N145" s="45">
        <v>1</v>
      </c>
      <c r="O145" s="46">
        <v>5352.4500000000025</v>
      </c>
      <c r="Q145" s="12" t="s">
        <v>372</v>
      </c>
      <c r="T145" s="59" t="s">
        <v>75</v>
      </c>
      <c r="U145" s="14">
        <v>0</v>
      </c>
      <c r="V145" s="59" t="s">
        <v>174</v>
      </c>
      <c r="X145" s="46">
        <v>0</v>
      </c>
      <c r="Y145" s="46">
        <v>283.42</v>
      </c>
      <c r="Z145" s="46">
        <v>750.21</v>
      </c>
      <c r="AA145" s="46">
        <v>963.40000000000009</v>
      </c>
      <c r="AB145" s="46">
        <v>1392.04</v>
      </c>
      <c r="AC145" s="46">
        <v>1392.04</v>
      </c>
      <c r="AD145" s="46">
        <v>1392.04</v>
      </c>
      <c r="AE145" s="46">
        <v>1392.04</v>
      </c>
      <c r="AF145" s="46">
        <v>1392.04</v>
      </c>
      <c r="AG145" s="46">
        <v>5545.53</v>
      </c>
      <c r="AH145" s="46">
        <v>12082.54</v>
      </c>
      <c r="AI145" s="46">
        <v>15650.09</v>
      </c>
      <c r="AJ145" s="46">
        <v>18550.98</v>
      </c>
      <c r="AK145" s="46">
        <v>2575.8200000000033</v>
      </c>
      <c r="AL145" s="46">
        <v>5352.4500000000025</v>
      </c>
      <c r="AM145" s="46">
        <v>0</v>
      </c>
    </row>
    <row r="146" spans="5:39" x14ac:dyDescent="0.2">
      <c r="E146" s="47">
        <v>14</v>
      </c>
      <c r="F146" s="47">
        <v>21</v>
      </c>
      <c r="G146" s="47" t="s">
        <v>245</v>
      </c>
      <c r="H146" s="47" t="s">
        <v>298</v>
      </c>
      <c r="I146" s="47" t="s">
        <v>387</v>
      </c>
      <c r="J146" s="533">
        <v>10000014</v>
      </c>
      <c r="K146" s="14" t="s">
        <v>64</v>
      </c>
      <c r="L146" s="14" t="s">
        <v>58</v>
      </c>
      <c r="M146" s="45">
        <v>146</v>
      </c>
      <c r="N146" s="45">
        <v>1</v>
      </c>
      <c r="O146" s="46">
        <v>12739.789999999999</v>
      </c>
      <c r="Q146" s="12" t="s">
        <v>372</v>
      </c>
      <c r="T146" s="59" t="s">
        <v>75</v>
      </c>
      <c r="U146" s="14">
        <v>0</v>
      </c>
      <c r="V146" s="59" t="s">
        <v>174</v>
      </c>
      <c r="X146" s="46">
        <v>0</v>
      </c>
      <c r="Y146" s="46">
        <v>11939.79</v>
      </c>
      <c r="Z146" s="46">
        <v>12039.79</v>
      </c>
      <c r="AA146" s="46">
        <v>12139.790000000003</v>
      </c>
      <c r="AB146" s="46">
        <v>12239.79</v>
      </c>
      <c r="AC146" s="46">
        <v>12339.79</v>
      </c>
      <c r="AD146" s="46">
        <v>12439.79</v>
      </c>
      <c r="AE146" s="46">
        <v>12539.79</v>
      </c>
      <c r="AF146" s="46">
        <v>12639.79</v>
      </c>
      <c r="AG146" s="46">
        <v>12739.79</v>
      </c>
      <c r="AH146" s="46">
        <v>12839.789999999997</v>
      </c>
      <c r="AI146" s="46">
        <v>12739.789999999997</v>
      </c>
      <c r="AJ146" s="46">
        <v>12739.79</v>
      </c>
      <c r="AK146" s="46">
        <v>12739.789999999997</v>
      </c>
      <c r="AL146" s="46">
        <v>12739.789999999999</v>
      </c>
      <c r="AM146" s="46">
        <v>3967.5880000000034</v>
      </c>
    </row>
    <row r="147" spans="5:39" x14ac:dyDescent="0.2">
      <c r="E147" s="47">
        <v>14</v>
      </c>
      <c r="F147" s="47">
        <v>21</v>
      </c>
      <c r="G147" s="47" t="s">
        <v>245</v>
      </c>
      <c r="H147" s="47" t="s">
        <v>298</v>
      </c>
      <c r="I147" s="47" t="s">
        <v>387</v>
      </c>
      <c r="J147" s="533">
        <v>10000014</v>
      </c>
      <c r="K147" s="14" t="s">
        <v>67</v>
      </c>
      <c r="L147" s="14" t="s">
        <v>67</v>
      </c>
      <c r="M147" s="45">
        <v>147</v>
      </c>
      <c r="N147" s="45">
        <v>1</v>
      </c>
      <c r="O147" s="53">
        <v>45.171165453677531</v>
      </c>
      <c r="P147" s="54">
        <v>35.171165453677531</v>
      </c>
      <c r="Q147" s="55" t="s">
        <v>372</v>
      </c>
      <c r="R147" s="56">
        <v>3.478322516995989</v>
      </c>
      <c r="S147" s="57" t="s">
        <v>370</v>
      </c>
      <c r="T147" s="60" t="s">
        <v>75</v>
      </c>
      <c r="U147" s="14">
        <v>0</v>
      </c>
      <c r="V147" s="60" t="s">
        <v>174</v>
      </c>
      <c r="Y147" s="46">
        <v>45.171165453677531</v>
      </c>
      <c r="Z147" s="46">
        <v>45.171165453677531</v>
      </c>
      <c r="AA147" s="46">
        <v>45.171165453677531</v>
      </c>
      <c r="AB147" s="46">
        <v>45.171165453677531</v>
      </c>
      <c r="AC147" s="46">
        <v>45.171165453677531</v>
      </c>
      <c r="AD147" s="46">
        <v>45.171165453677531</v>
      </c>
      <c r="AE147" s="46">
        <v>45.171165453677531</v>
      </c>
      <c r="AF147" s="46">
        <v>45.171165453677531</v>
      </c>
      <c r="AG147" s="46">
        <v>45.171165453677531</v>
      </c>
      <c r="AH147" s="46">
        <v>45.171165453677531</v>
      </c>
      <c r="AI147" s="46">
        <v>45.171165453677531</v>
      </c>
      <c r="AJ147" s="46">
        <v>45.171165453677531</v>
      </c>
      <c r="AK147" s="46">
        <v>45.171165453677531</v>
      </c>
      <c r="AL147" s="46">
        <v>45.171165453677531</v>
      </c>
      <c r="AM147" s="46">
        <v>45.171165453677531</v>
      </c>
    </row>
    <row r="148" spans="5:39" x14ac:dyDescent="0.2">
      <c r="E148" s="14">
        <v>15</v>
      </c>
      <c r="F148" s="14">
        <v>22</v>
      </c>
      <c r="G148" s="14" t="s">
        <v>245</v>
      </c>
      <c r="H148" s="14" t="s">
        <v>299</v>
      </c>
      <c r="I148" s="14" t="s">
        <v>388</v>
      </c>
      <c r="J148" s="531">
        <v>10000015</v>
      </c>
      <c r="K148" s="14" t="s">
        <v>59</v>
      </c>
      <c r="L148" s="14" t="s">
        <v>57</v>
      </c>
      <c r="M148" s="45">
        <v>148</v>
      </c>
      <c r="N148" s="45">
        <v>1</v>
      </c>
      <c r="O148" s="46">
        <v>4303.2</v>
      </c>
      <c r="Q148" s="12" t="s">
        <v>372</v>
      </c>
      <c r="T148" s="59" t="s">
        <v>75</v>
      </c>
      <c r="U148" s="14">
        <v>0</v>
      </c>
      <c r="V148" s="59" t="s">
        <v>150</v>
      </c>
      <c r="Y148" s="46">
        <v>4438.82</v>
      </c>
      <c r="Z148" s="46">
        <v>4438.82</v>
      </c>
      <c r="AA148" s="46">
        <v>4303.2</v>
      </c>
      <c r="AB148" s="46">
        <v>4303.2</v>
      </c>
      <c r="AC148" s="46">
        <v>4303.2</v>
      </c>
      <c r="AD148" s="46">
        <v>4303.2</v>
      </c>
      <c r="AE148" s="46">
        <v>4303.2</v>
      </c>
      <c r="AF148" s="46">
        <v>4303.2</v>
      </c>
      <c r="AG148" s="46">
        <v>4303.2</v>
      </c>
      <c r="AH148" s="46">
        <v>4303.2</v>
      </c>
      <c r="AI148" s="46">
        <v>4303.2</v>
      </c>
      <c r="AJ148" s="46">
        <v>4303.2</v>
      </c>
      <c r="AK148" s="46">
        <v>4303.2</v>
      </c>
      <c r="AL148" s="46">
        <v>4303.2</v>
      </c>
      <c r="AM148" s="46">
        <v>0</v>
      </c>
    </row>
    <row r="149" spans="5:39" x14ac:dyDescent="0.2">
      <c r="E149" s="47">
        <v>15</v>
      </c>
      <c r="F149" s="47">
        <v>22</v>
      </c>
      <c r="G149" s="47" t="s">
        <v>245</v>
      </c>
      <c r="H149" s="47" t="s">
        <v>299</v>
      </c>
      <c r="I149" s="47" t="s">
        <v>388</v>
      </c>
      <c r="J149" s="533">
        <v>10000015</v>
      </c>
      <c r="K149" s="14" t="s">
        <v>59</v>
      </c>
      <c r="L149" s="14" t="s">
        <v>54</v>
      </c>
      <c r="M149" s="45">
        <v>149</v>
      </c>
      <c r="N149" s="45">
        <v>1</v>
      </c>
      <c r="O149" s="46">
        <v>3761.29</v>
      </c>
      <c r="Q149" s="12" t="s">
        <v>372</v>
      </c>
      <c r="T149" s="59" t="s">
        <v>75</v>
      </c>
      <c r="U149" s="14">
        <v>0</v>
      </c>
      <c r="V149" s="59" t="s">
        <v>150</v>
      </c>
      <c r="Y149" s="46">
        <v>0</v>
      </c>
      <c r="Z149" s="46">
        <v>0</v>
      </c>
      <c r="AA149" s="46">
        <v>0</v>
      </c>
      <c r="AB149" s="46">
        <v>0</v>
      </c>
      <c r="AC149" s="46">
        <v>0</v>
      </c>
      <c r="AD149" s="46">
        <v>0</v>
      </c>
      <c r="AE149" s="46">
        <v>0</v>
      </c>
      <c r="AF149" s="46">
        <v>0</v>
      </c>
      <c r="AG149" s="46">
        <v>3720.8</v>
      </c>
      <c r="AH149" s="46">
        <v>3532.67</v>
      </c>
      <c r="AI149" s="46">
        <v>5139.7299999999996</v>
      </c>
      <c r="AJ149" s="46">
        <v>5139.7299999999996</v>
      </c>
      <c r="AK149" s="46">
        <v>6071.2699999999995</v>
      </c>
      <c r="AL149" s="46">
        <v>3761.29</v>
      </c>
      <c r="AM149" s="46">
        <v>0</v>
      </c>
    </row>
    <row r="150" spans="5:39" x14ac:dyDescent="0.2">
      <c r="E150" s="47">
        <v>15</v>
      </c>
      <c r="F150" s="47">
        <v>22</v>
      </c>
      <c r="G150" s="47" t="s">
        <v>245</v>
      </c>
      <c r="H150" s="47" t="s">
        <v>299</v>
      </c>
      <c r="I150" s="47" t="s">
        <v>388</v>
      </c>
      <c r="J150" s="533">
        <v>10000015</v>
      </c>
      <c r="K150" s="14" t="s">
        <v>59</v>
      </c>
      <c r="L150" s="14" t="s">
        <v>58</v>
      </c>
      <c r="M150" s="45">
        <v>150</v>
      </c>
      <c r="N150" s="45">
        <v>1</v>
      </c>
      <c r="O150" s="46">
        <v>0</v>
      </c>
      <c r="Q150" s="12" t="s">
        <v>372</v>
      </c>
      <c r="T150" s="59" t="s">
        <v>75</v>
      </c>
      <c r="U150" s="14">
        <v>7</v>
      </c>
      <c r="V150" s="59" t="s">
        <v>150</v>
      </c>
      <c r="Y150" s="46">
        <v>0</v>
      </c>
      <c r="Z150" s="46">
        <v>0</v>
      </c>
      <c r="AA150" s="46">
        <v>0</v>
      </c>
      <c r="AB150" s="46">
        <v>0</v>
      </c>
      <c r="AC150" s="46">
        <v>0</v>
      </c>
      <c r="AD150" s="46">
        <v>0</v>
      </c>
      <c r="AE150" s="46">
        <v>0</v>
      </c>
      <c r="AF150" s="46">
        <v>0</v>
      </c>
      <c r="AG150" s="46">
        <v>0</v>
      </c>
      <c r="AH150" s="46">
        <v>0</v>
      </c>
      <c r="AI150" s="46">
        <v>0</v>
      </c>
      <c r="AJ150" s="46">
        <v>0</v>
      </c>
      <c r="AK150" s="46">
        <v>0</v>
      </c>
      <c r="AL150" s="46">
        <v>0</v>
      </c>
      <c r="AM150" s="46">
        <v>0</v>
      </c>
    </row>
    <row r="151" spans="5:39" x14ac:dyDescent="0.2">
      <c r="E151" s="47">
        <v>15</v>
      </c>
      <c r="F151" s="47">
        <v>22</v>
      </c>
      <c r="G151" s="47" t="s">
        <v>245</v>
      </c>
      <c r="H151" s="47" t="s">
        <v>299</v>
      </c>
      <c r="I151" s="47" t="s">
        <v>388</v>
      </c>
      <c r="J151" s="533">
        <v>10000015</v>
      </c>
      <c r="K151" s="14" t="s">
        <v>59</v>
      </c>
      <c r="L151" s="14" t="s">
        <v>31</v>
      </c>
      <c r="M151" s="45">
        <v>151</v>
      </c>
      <c r="N151" s="45">
        <v>1</v>
      </c>
      <c r="O151" s="48">
        <v>8064.49</v>
      </c>
      <c r="Q151" s="12" t="s">
        <v>372</v>
      </c>
      <c r="R151" s="46">
        <v>8864.1149999999998</v>
      </c>
      <c r="T151" s="59" t="s">
        <v>75</v>
      </c>
      <c r="U151" s="14">
        <v>0</v>
      </c>
      <c r="V151" s="59" t="s">
        <v>150</v>
      </c>
      <c r="X151" s="46">
        <v>13316.46</v>
      </c>
      <c r="Y151" s="46">
        <v>4438.82</v>
      </c>
      <c r="Z151" s="46">
        <v>4438.82</v>
      </c>
      <c r="AA151" s="46">
        <v>4303.2</v>
      </c>
      <c r="AB151" s="46">
        <v>4303.2</v>
      </c>
      <c r="AC151" s="46">
        <v>4303.2</v>
      </c>
      <c r="AD151" s="46">
        <v>4303.2</v>
      </c>
      <c r="AE151" s="46">
        <v>4303.2</v>
      </c>
      <c r="AF151" s="46">
        <v>4303.2</v>
      </c>
      <c r="AG151" s="46">
        <v>8024</v>
      </c>
      <c r="AH151" s="46">
        <v>7835.87</v>
      </c>
      <c r="AI151" s="46">
        <v>9442.93</v>
      </c>
      <c r="AJ151" s="46">
        <v>9442.93</v>
      </c>
      <c r="AK151" s="46">
        <v>10374.469999999999</v>
      </c>
      <c r="AL151" s="46">
        <v>8064.49</v>
      </c>
      <c r="AM151" s="46">
        <v>0</v>
      </c>
    </row>
    <row r="152" spans="5:39" x14ac:dyDescent="0.2">
      <c r="E152" s="47">
        <v>15</v>
      </c>
      <c r="F152" s="47">
        <v>22</v>
      </c>
      <c r="G152" s="47" t="s">
        <v>245</v>
      </c>
      <c r="H152" s="47" t="s">
        <v>299</v>
      </c>
      <c r="I152" s="47" t="s">
        <v>388</v>
      </c>
      <c r="J152" s="533">
        <v>10000015</v>
      </c>
      <c r="K152" s="14" t="s">
        <v>37</v>
      </c>
      <c r="L152" s="14" t="s">
        <v>31</v>
      </c>
      <c r="M152" s="45">
        <v>152</v>
      </c>
      <c r="N152" s="45">
        <v>1</v>
      </c>
      <c r="O152" s="48">
        <v>19817.400000000001</v>
      </c>
      <c r="P152" s="48"/>
      <c r="Q152" s="12" t="s">
        <v>372</v>
      </c>
      <c r="R152" s="46">
        <v>6899.9000000000005</v>
      </c>
      <c r="T152" s="59" t="s">
        <v>75</v>
      </c>
      <c r="U152" s="14">
        <v>0</v>
      </c>
      <c r="V152" s="59" t="s">
        <v>150</v>
      </c>
      <c r="Y152" s="46">
        <v>0</v>
      </c>
      <c r="Z152" s="46">
        <v>0</v>
      </c>
      <c r="AA152" s="46">
        <v>0</v>
      </c>
      <c r="AB152" s="46">
        <v>0</v>
      </c>
      <c r="AC152" s="46">
        <v>0</v>
      </c>
      <c r="AD152" s="46">
        <v>0</v>
      </c>
      <c r="AE152" s="46">
        <v>8606.4</v>
      </c>
      <c r="AF152" s="46">
        <v>8606.4</v>
      </c>
      <c r="AG152" s="46">
        <v>0</v>
      </c>
      <c r="AH152" s="46">
        <v>4303.2</v>
      </c>
      <c r="AI152" s="46">
        <v>0</v>
      </c>
      <c r="AJ152" s="46">
        <v>17278.8</v>
      </c>
      <c r="AK152" s="46">
        <v>0</v>
      </c>
      <c r="AL152" s="46">
        <v>19817.400000000001</v>
      </c>
      <c r="AM152" s="46">
        <v>42585.79</v>
      </c>
    </row>
    <row r="153" spans="5:39" x14ac:dyDescent="0.2">
      <c r="E153" s="47">
        <v>15</v>
      </c>
      <c r="F153" s="47">
        <v>22</v>
      </c>
      <c r="G153" s="47" t="s">
        <v>245</v>
      </c>
      <c r="H153" s="47" t="s">
        <v>299</v>
      </c>
      <c r="I153" s="47" t="s">
        <v>388</v>
      </c>
      <c r="J153" s="533">
        <v>10000015</v>
      </c>
      <c r="K153" s="14" t="s">
        <v>65</v>
      </c>
      <c r="L153" s="14" t="s">
        <v>31</v>
      </c>
      <c r="M153" s="45">
        <v>153</v>
      </c>
      <c r="N153" s="45">
        <v>1</v>
      </c>
      <c r="O153" s="52">
        <v>42585.789999999994</v>
      </c>
      <c r="P153" s="48">
        <v>42585.79</v>
      </c>
      <c r="Q153" s="12" t="s">
        <v>372</v>
      </c>
      <c r="R153" s="46">
        <v>7097.6316666666653</v>
      </c>
      <c r="T153" s="59" t="s">
        <v>75</v>
      </c>
      <c r="U153" s="14">
        <v>0</v>
      </c>
      <c r="V153" s="59" t="s">
        <v>150</v>
      </c>
      <c r="X153" s="46">
        <v>0</v>
      </c>
      <c r="Y153" s="46">
        <v>0</v>
      </c>
      <c r="Z153" s="46">
        <v>0</v>
      </c>
      <c r="AA153" s="46">
        <v>0</v>
      </c>
      <c r="AB153" s="46">
        <v>0</v>
      </c>
      <c r="AC153" s="46">
        <v>0</v>
      </c>
      <c r="AD153" s="46">
        <v>0</v>
      </c>
      <c r="AE153" s="46">
        <v>0</v>
      </c>
      <c r="AF153" s="46">
        <v>0</v>
      </c>
      <c r="AG153" s="46">
        <v>0</v>
      </c>
      <c r="AH153" s="46">
        <v>5260.9699999999839</v>
      </c>
      <c r="AI153" s="46">
        <v>9442.93</v>
      </c>
      <c r="AJ153" s="46">
        <v>9442.9300000000076</v>
      </c>
      <c r="AK153" s="46">
        <v>10374.470000000007</v>
      </c>
      <c r="AL153" s="46">
        <v>8064.49</v>
      </c>
      <c r="AM153" s="46">
        <v>7.2759576141834259E-12</v>
      </c>
    </row>
    <row r="154" spans="5:39" x14ac:dyDescent="0.2">
      <c r="E154" s="47">
        <v>15</v>
      </c>
      <c r="F154" s="47">
        <v>22</v>
      </c>
      <c r="G154" s="47" t="s">
        <v>245</v>
      </c>
      <c r="H154" s="47" t="s">
        <v>299</v>
      </c>
      <c r="I154" s="47" t="s">
        <v>388</v>
      </c>
      <c r="J154" s="533">
        <v>10000015</v>
      </c>
      <c r="K154" s="14" t="s">
        <v>64</v>
      </c>
      <c r="L154" s="14" t="s">
        <v>57</v>
      </c>
      <c r="M154" s="45">
        <v>154</v>
      </c>
      <c r="N154" s="45">
        <v>1</v>
      </c>
      <c r="O154" s="46">
        <v>1903.8400000000111</v>
      </c>
      <c r="Q154" s="12" t="s">
        <v>372</v>
      </c>
      <c r="T154" s="59" t="s">
        <v>75</v>
      </c>
      <c r="U154" s="14">
        <v>0</v>
      </c>
      <c r="V154" s="59" t="s">
        <v>150</v>
      </c>
      <c r="X154" s="46">
        <v>0</v>
      </c>
      <c r="Y154" s="46">
        <v>4438.82</v>
      </c>
      <c r="Z154" s="46">
        <v>8877.64</v>
      </c>
      <c r="AA154" s="46">
        <v>13180.84</v>
      </c>
      <c r="AB154" s="46">
        <v>17484.04</v>
      </c>
      <c r="AC154" s="46">
        <v>21787.24</v>
      </c>
      <c r="AD154" s="46">
        <v>26090.440000000002</v>
      </c>
      <c r="AE154" s="46">
        <v>21787.240000000005</v>
      </c>
      <c r="AF154" s="46">
        <v>17484.040000000008</v>
      </c>
      <c r="AG154" s="46">
        <v>21787.240000000009</v>
      </c>
      <c r="AH154" s="46">
        <v>21787.240000000009</v>
      </c>
      <c r="AI154" s="46">
        <v>26090.44000000001</v>
      </c>
      <c r="AJ154" s="46">
        <v>13114.840000000011</v>
      </c>
      <c r="AK154" s="46">
        <v>17418.040000000012</v>
      </c>
      <c r="AL154" s="46">
        <v>1903.8400000000111</v>
      </c>
      <c r="AM154" s="46">
        <v>0</v>
      </c>
    </row>
    <row r="155" spans="5:39" x14ac:dyDescent="0.2">
      <c r="E155" s="47">
        <v>15</v>
      </c>
      <c r="F155" s="47">
        <v>22</v>
      </c>
      <c r="G155" s="47" t="s">
        <v>245</v>
      </c>
      <c r="H155" s="47" t="s">
        <v>299</v>
      </c>
      <c r="I155" s="47" t="s">
        <v>388</v>
      </c>
      <c r="J155" s="533">
        <v>10000015</v>
      </c>
      <c r="K155" s="14" t="s">
        <v>64</v>
      </c>
      <c r="L155" s="14" t="s">
        <v>54</v>
      </c>
      <c r="M155" s="45">
        <v>155</v>
      </c>
      <c r="N155" s="45">
        <v>1</v>
      </c>
      <c r="O155" s="46">
        <v>27365.49</v>
      </c>
      <c r="Q155" s="12" t="s">
        <v>372</v>
      </c>
      <c r="T155" s="59" t="s">
        <v>75</v>
      </c>
      <c r="U155" s="14">
        <v>0</v>
      </c>
      <c r="V155" s="59" t="s">
        <v>150</v>
      </c>
      <c r="X155" s="46">
        <v>0</v>
      </c>
      <c r="Y155" s="46">
        <v>0</v>
      </c>
      <c r="Z155" s="46">
        <v>0</v>
      </c>
      <c r="AA155" s="46">
        <v>0</v>
      </c>
      <c r="AB155" s="46">
        <v>0</v>
      </c>
      <c r="AC155" s="46">
        <v>0</v>
      </c>
      <c r="AD155" s="46">
        <v>0</v>
      </c>
      <c r="AE155" s="46">
        <v>0</v>
      </c>
      <c r="AF155" s="46">
        <v>0</v>
      </c>
      <c r="AG155" s="46">
        <v>3720.8</v>
      </c>
      <c r="AH155" s="46">
        <v>7253.47</v>
      </c>
      <c r="AI155" s="46">
        <v>12393.2</v>
      </c>
      <c r="AJ155" s="46">
        <v>17532.93</v>
      </c>
      <c r="AK155" s="46">
        <v>23604.2</v>
      </c>
      <c r="AL155" s="46">
        <v>27365.49</v>
      </c>
      <c r="AM155" s="46">
        <v>0</v>
      </c>
    </row>
    <row r="156" spans="5:39" x14ac:dyDescent="0.2">
      <c r="E156" s="47">
        <v>15</v>
      </c>
      <c r="F156" s="47">
        <v>22</v>
      </c>
      <c r="G156" s="47" t="s">
        <v>245</v>
      </c>
      <c r="H156" s="47" t="s">
        <v>299</v>
      </c>
      <c r="I156" s="47" t="s">
        <v>388</v>
      </c>
      <c r="J156" s="533">
        <v>10000015</v>
      </c>
      <c r="K156" s="14" t="s">
        <v>64</v>
      </c>
      <c r="L156" s="14" t="s">
        <v>58</v>
      </c>
      <c r="M156" s="45">
        <v>156</v>
      </c>
      <c r="N156" s="45">
        <v>1</v>
      </c>
      <c r="O156" s="46">
        <v>13316.459999999988</v>
      </c>
      <c r="Q156" s="12" t="s">
        <v>372</v>
      </c>
      <c r="T156" s="59" t="s">
        <v>75</v>
      </c>
      <c r="U156" s="14">
        <v>0</v>
      </c>
      <c r="V156" s="59" t="s">
        <v>150</v>
      </c>
      <c r="X156" s="46">
        <v>0</v>
      </c>
      <c r="Y156" s="46">
        <v>13316.46</v>
      </c>
      <c r="Z156" s="46">
        <v>13316.46</v>
      </c>
      <c r="AA156" s="46">
        <v>13316.46</v>
      </c>
      <c r="AB156" s="46">
        <v>13316.46</v>
      </c>
      <c r="AC156" s="46">
        <v>13316.459999999995</v>
      </c>
      <c r="AD156" s="46">
        <v>13316.459999999992</v>
      </c>
      <c r="AE156" s="46">
        <v>13316.459999999985</v>
      </c>
      <c r="AF156" s="46">
        <v>13316.459999999981</v>
      </c>
      <c r="AG156" s="46">
        <v>13316.459999999977</v>
      </c>
      <c r="AH156" s="46">
        <v>13316.459999999981</v>
      </c>
      <c r="AI156" s="46">
        <v>13316.459999999981</v>
      </c>
      <c r="AJ156" s="46">
        <v>13316.459999999985</v>
      </c>
      <c r="AK156" s="46">
        <v>13316.459999999988</v>
      </c>
      <c r="AL156" s="46">
        <v>13316.459999999988</v>
      </c>
      <c r="AM156" s="46">
        <v>0</v>
      </c>
    </row>
    <row r="157" spans="5:39" x14ac:dyDescent="0.2">
      <c r="E157" s="47">
        <v>15</v>
      </c>
      <c r="F157" s="47">
        <v>22</v>
      </c>
      <c r="G157" s="47" t="s">
        <v>245</v>
      </c>
      <c r="H157" s="47" t="s">
        <v>299</v>
      </c>
      <c r="I157" s="47" t="s">
        <v>388</v>
      </c>
      <c r="J157" s="533">
        <v>10000015</v>
      </c>
      <c r="K157" s="14" t="s">
        <v>67</v>
      </c>
      <c r="L157" s="14" t="s">
        <v>67</v>
      </c>
      <c r="M157" s="45">
        <v>157</v>
      </c>
      <c r="N157" s="45">
        <v>1</v>
      </c>
      <c r="O157" s="53">
        <v>54.684863894741284</v>
      </c>
      <c r="P157" s="54">
        <v>44.684863894741284</v>
      </c>
      <c r="Q157" s="55" t="s">
        <v>372</v>
      </c>
      <c r="R157" s="56">
        <v>4.8042912349399796</v>
      </c>
      <c r="S157" s="57" t="s">
        <v>370</v>
      </c>
      <c r="T157" s="60" t="s">
        <v>75</v>
      </c>
      <c r="U157" s="14">
        <v>0</v>
      </c>
      <c r="V157" s="60" t="s">
        <v>150</v>
      </c>
      <c r="Y157" s="46">
        <v>54.684863894741284</v>
      </c>
      <c r="Z157" s="46">
        <v>54.684863894741284</v>
      </c>
      <c r="AA157" s="46">
        <v>54.684863894741284</v>
      </c>
      <c r="AB157" s="46">
        <v>54.684863894741284</v>
      </c>
      <c r="AC157" s="46">
        <v>54.684863894741284</v>
      </c>
      <c r="AD157" s="46">
        <v>54.684863894741284</v>
      </c>
      <c r="AE157" s="46">
        <v>54.684863894741284</v>
      </c>
      <c r="AF157" s="46">
        <v>54.684863894741284</v>
      </c>
      <c r="AG157" s="46">
        <v>54.684863894741284</v>
      </c>
      <c r="AH157" s="46">
        <v>54.684863894741284</v>
      </c>
      <c r="AI157" s="46">
        <v>54.684863894741284</v>
      </c>
      <c r="AJ157" s="46">
        <v>54.684863894741284</v>
      </c>
      <c r="AK157" s="46">
        <v>54.684863894741284</v>
      </c>
      <c r="AL157" s="46">
        <v>54.684863894741284</v>
      </c>
      <c r="AM157" s="46">
        <v>54.684863894741284</v>
      </c>
    </row>
    <row r="158" spans="5:39" x14ac:dyDescent="0.2">
      <c r="E158" s="14">
        <v>16</v>
      </c>
      <c r="F158" s="14">
        <v>23</v>
      </c>
      <c r="G158" s="14" t="s">
        <v>245</v>
      </c>
      <c r="H158" s="14" t="s">
        <v>340</v>
      </c>
      <c r="I158" s="14" t="s">
        <v>389</v>
      </c>
      <c r="J158" s="531">
        <v>10000016</v>
      </c>
      <c r="K158" s="14" t="s">
        <v>59</v>
      </c>
      <c r="L158" s="14" t="s">
        <v>57</v>
      </c>
      <c r="M158" s="45">
        <v>158</v>
      </c>
      <c r="N158" s="45">
        <v>1</v>
      </c>
      <c r="O158" s="46">
        <v>4290</v>
      </c>
      <c r="Q158" s="12">
        <v>0</v>
      </c>
      <c r="T158" s="59">
        <v>0</v>
      </c>
      <c r="U158" s="14">
        <v>0</v>
      </c>
      <c r="V158" s="59" t="s">
        <v>175</v>
      </c>
      <c r="Y158" s="46">
        <v>4425.2</v>
      </c>
      <c r="Z158" s="46">
        <v>4425.2</v>
      </c>
      <c r="AA158" s="46">
        <v>4290</v>
      </c>
      <c r="AB158" s="46">
        <v>4290</v>
      </c>
      <c r="AC158" s="46">
        <v>4290</v>
      </c>
      <c r="AD158" s="46">
        <v>4290</v>
      </c>
      <c r="AE158" s="46">
        <v>4290</v>
      </c>
      <c r="AF158" s="46">
        <v>4290</v>
      </c>
      <c r="AG158" s="46">
        <v>4290</v>
      </c>
      <c r="AH158" s="46">
        <v>4290</v>
      </c>
      <c r="AI158" s="46">
        <v>4290</v>
      </c>
      <c r="AJ158" s="46">
        <v>4290</v>
      </c>
      <c r="AK158" s="46">
        <v>4290</v>
      </c>
      <c r="AL158" s="46">
        <v>4290</v>
      </c>
      <c r="AM158" s="46">
        <v>0</v>
      </c>
    </row>
    <row r="159" spans="5:39" x14ac:dyDescent="0.2">
      <c r="E159" s="47">
        <v>16</v>
      </c>
      <c r="F159" s="47">
        <v>23</v>
      </c>
      <c r="G159" s="47" t="s">
        <v>245</v>
      </c>
      <c r="H159" s="47" t="s">
        <v>340</v>
      </c>
      <c r="I159" s="47" t="s">
        <v>389</v>
      </c>
      <c r="J159" s="533">
        <v>10000016</v>
      </c>
      <c r="K159" s="14" t="s">
        <v>59</v>
      </c>
      <c r="L159" s="14" t="s">
        <v>54</v>
      </c>
      <c r="M159" s="45">
        <v>159</v>
      </c>
      <c r="N159" s="45">
        <v>1</v>
      </c>
      <c r="O159" s="46">
        <v>9445.7599999999984</v>
      </c>
      <c r="Q159" s="12">
        <v>0</v>
      </c>
      <c r="T159" s="59">
        <v>0</v>
      </c>
      <c r="U159" s="14">
        <v>0</v>
      </c>
      <c r="V159" s="59" t="s">
        <v>175</v>
      </c>
      <c r="Y159" s="46">
        <v>2803.77</v>
      </c>
      <c r="Z159" s="46">
        <v>2885.19</v>
      </c>
      <c r="AA159" s="46">
        <v>1222.8900000000001</v>
      </c>
      <c r="AB159" s="46">
        <v>1805.91</v>
      </c>
      <c r="AC159" s="46">
        <v>0</v>
      </c>
      <c r="AD159" s="46">
        <v>0</v>
      </c>
      <c r="AE159" s="46">
        <v>0</v>
      </c>
      <c r="AF159" s="46">
        <v>0</v>
      </c>
      <c r="AG159" s="46">
        <v>6352.84</v>
      </c>
      <c r="AH159" s="46">
        <v>13160.699999999999</v>
      </c>
      <c r="AI159" s="46">
        <v>27616.379999999997</v>
      </c>
      <c r="AJ159" s="46">
        <v>7812.3300000000008</v>
      </c>
      <c r="AK159" s="46">
        <v>14956.95</v>
      </c>
      <c r="AL159" s="46">
        <v>9445.7599999999984</v>
      </c>
      <c r="AM159" s="46">
        <v>0</v>
      </c>
    </row>
    <row r="160" spans="5:39" x14ac:dyDescent="0.2">
      <c r="E160" s="47">
        <v>16</v>
      </c>
      <c r="F160" s="47">
        <v>23</v>
      </c>
      <c r="G160" s="47" t="s">
        <v>245</v>
      </c>
      <c r="H160" s="47" t="s">
        <v>340</v>
      </c>
      <c r="I160" s="47" t="s">
        <v>389</v>
      </c>
      <c r="J160" s="533">
        <v>10000016</v>
      </c>
      <c r="K160" s="14" t="s">
        <v>59</v>
      </c>
      <c r="L160" s="14" t="s">
        <v>58</v>
      </c>
      <c r="M160" s="45">
        <v>160</v>
      </c>
      <c r="N160" s="45">
        <v>1</v>
      </c>
      <c r="O160" s="46">
        <v>0</v>
      </c>
      <c r="Q160" s="12">
        <v>0</v>
      </c>
      <c r="T160" s="59">
        <v>0</v>
      </c>
      <c r="U160" s="14">
        <v>0</v>
      </c>
      <c r="V160" s="59" t="s">
        <v>175</v>
      </c>
      <c r="Y160" s="46">
        <v>0</v>
      </c>
      <c r="Z160" s="46">
        <v>0</v>
      </c>
      <c r="AA160" s="46">
        <v>0</v>
      </c>
      <c r="AB160" s="46">
        <v>0</v>
      </c>
      <c r="AC160" s="46">
        <v>0</v>
      </c>
      <c r="AD160" s="46">
        <v>0</v>
      </c>
      <c r="AE160" s="46">
        <v>0</v>
      </c>
      <c r="AF160" s="46">
        <v>0</v>
      </c>
      <c r="AG160" s="46">
        <v>0</v>
      </c>
      <c r="AH160" s="46">
        <v>0</v>
      </c>
      <c r="AI160" s="46">
        <v>0</v>
      </c>
      <c r="AJ160" s="46">
        <v>0</v>
      </c>
      <c r="AK160" s="46">
        <v>0</v>
      </c>
      <c r="AL160" s="46">
        <v>0</v>
      </c>
      <c r="AM160" s="46">
        <v>0</v>
      </c>
    </row>
    <row r="161" spans="5:39" x14ac:dyDescent="0.2">
      <c r="E161" s="47">
        <v>16</v>
      </c>
      <c r="F161" s="47">
        <v>23</v>
      </c>
      <c r="G161" s="47" t="s">
        <v>245</v>
      </c>
      <c r="H161" s="47" t="s">
        <v>340</v>
      </c>
      <c r="I161" s="47" t="s">
        <v>389</v>
      </c>
      <c r="J161" s="533">
        <v>10000016</v>
      </c>
      <c r="K161" s="14" t="s">
        <v>59</v>
      </c>
      <c r="L161" s="14" t="s">
        <v>31</v>
      </c>
      <c r="M161" s="45">
        <v>161</v>
      </c>
      <c r="N161" s="45">
        <v>1</v>
      </c>
      <c r="O161" s="48">
        <v>13735.759999999998</v>
      </c>
      <c r="Q161" s="12">
        <v>0</v>
      </c>
      <c r="R161" s="46">
        <v>17514.16</v>
      </c>
      <c r="T161" s="59">
        <v>0</v>
      </c>
      <c r="U161" s="14">
        <v>0</v>
      </c>
      <c r="V161" s="59" t="s">
        <v>175</v>
      </c>
      <c r="X161" s="46">
        <v>5903.89</v>
      </c>
      <c r="Y161" s="46">
        <v>7228.9699999999993</v>
      </c>
      <c r="Z161" s="46">
        <v>7310.3899999999994</v>
      </c>
      <c r="AA161" s="46">
        <v>5512.89</v>
      </c>
      <c r="AB161" s="46">
        <v>6095.91</v>
      </c>
      <c r="AC161" s="46">
        <v>4290</v>
      </c>
      <c r="AD161" s="46">
        <v>4290</v>
      </c>
      <c r="AE161" s="46">
        <v>4290</v>
      </c>
      <c r="AF161" s="46">
        <v>4290</v>
      </c>
      <c r="AG161" s="46">
        <v>10642.84</v>
      </c>
      <c r="AH161" s="46">
        <v>17450.699999999997</v>
      </c>
      <c r="AI161" s="46">
        <v>31906.379999999997</v>
      </c>
      <c r="AJ161" s="46">
        <v>12102.330000000002</v>
      </c>
      <c r="AK161" s="46">
        <v>19246.95</v>
      </c>
      <c r="AL161" s="46">
        <v>13735.759999999998</v>
      </c>
      <c r="AM161" s="46">
        <v>0</v>
      </c>
    </row>
    <row r="162" spans="5:39" x14ac:dyDescent="0.2">
      <c r="E162" s="47">
        <v>16</v>
      </c>
      <c r="F162" s="47">
        <v>23</v>
      </c>
      <c r="G162" s="47" t="s">
        <v>245</v>
      </c>
      <c r="H162" s="47" t="s">
        <v>340</v>
      </c>
      <c r="I162" s="47" t="s">
        <v>389</v>
      </c>
      <c r="J162" s="533">
        <v>10000016</v>
      </c>
      <c r="K162" s="14" t="s">
        <v>37</v>
      </c>
      <c r="L162" s="14" t="s">
        <v>31</v>
      </c>
      <c r="M162" s="45">
        <v>162</v>
      </c>
      <c r="N162" s="45">
        <v>1</v>
      </c>
      <c r="O162" s="48">
        <v>19246.95</v>
      </c>
      <c r="P162" s="48"/>
      <c r="Q162" s="12">
        <v>0</v>
      </c>
      <c r="R162" s="46">
        <v>15224.866666666667</v>
      </c>
      <c r="T162" s="59">
        <v>0</v>
      </c>
      <c r="U162" s="14">
        <v>0</v>
      </c>
      <c r="V162" s="59" t="s">
        <v>175</v>
      </c>
      <c r="Y162" s="46">
        <v>5903.89</v>
      </c>
      <c r="Z162" s="46">
        <v>0</v>
      </c>
      <c r="AA162" s="46">
        <v>14539.36</v>
      </c>
      <c r="AB162" s="46">
        <v>5512.89</v>
      </c>
      <c r="AC162" s="46">
        <v>0</v>
      </c>
      <c r="AD162" s="46">
        <v>0</v>
      </c>
      <c r="AE162" s="46">
        <v>0</v>
      </c>
      <c r="AF162" s="46">
        <v>23255.91</v>
      </c>
      <c r="AG162" s="46">
        <v>0</v>
      </c>
      <c r="AH162" s="46">
        <v>0</v>
      </c>
      <c r="AI162" s="46">
        <v>20332.41</v>
      </c>
      <c r="AJ162" s="46">
        <v>46769.84</v>
      </c>
      <c r="AK162" s="46">
        <v>5000</v>
      </c>
      <c r="AL162" s="46">
        <v>19246.95</v>
      </c>
      <c r="AM162" s="46">
        <v>2747.152</v>
      </c>
    </row>
    <row r="163" spans="5:39" x14ac:dyDescent="0.2">
      <c r="E163" s="47">
        <v>16</v>
      </c>
      <c r="F163" s="47">
        <v>23</v>
      </c>
      <c r="G163" s="47" t="s">
        <v>245</v>
      </c>
      <c r="H163" s="47" t="s">
        <v>340</v>
      </c>
      <c r="I163" s="47" t="s">
        <v>389</v>
      </c>
      <c r="J163" s="533">
        <v>10000016</v>
      </c>
      <c r="K163" s="14" t="s">
        <v>65</v>
      </c>
      <c r="L163" s="14" t="s">
        <v>31</v>
      </c>
      <c r="M163" s="45">
        <v>163</v>
      </c>
      <c r="N163" s="45">
        <v>1</v>
      </c>
      <c r="O163" s="52">
        <v>13735.759999999998</v>
      </c>
      <c r="P163" s="48">
        <v>2747.152</v>
      </c>
      <c r="Q163" s="12">
        <v>0</v>
      </c>
      <c r="R163" s="46">
        <v>2289.2933333333331</v>
      </c>
      <c r="T163" s="59">
        <v>0</v>
      </c>
      <c r="U163" s="14">
        <v>0</v>
      </c>
      <c r="V163" s="59" t="s">
        <v>175</v>
      </c>
      <c r="X163" s="46">
        <v>0</v>
      </c>
      <c r="Y163" s="46">
        <v>0</v>
      </c>
      <c r="Z163" s="46">
        <v>0</v>
      </c>
      <c r="AA163" s="46">
        <v>0</v>
      </c>
      <c r="AB163" s="46">
        <v>0</v>
      </c>
      <c r="AC163" s="46">
        <v>0</v>
      </c>
      <c r="AD163" s="46">
        <v>0</v>
      </c>
      <c r="AE163" s="46">
        <v>0</v>
      </c>
      <c r="AF163" s="46">
        <v>0</v>
      </c>
      <c r="AG163" s="46">
        <v>0</v>
      </c>
      <c r="AH163" s="46">
        <v>0</v>
      </c>
      <c r="AI163" s="46">
        <v>0</v>
      </c>
      <c r="AJ163" s="46">
        <v>0</v>
      </c>
      <c r="AK163" s="46">
        <v>0</v>
      </c>
      <c r="AL163" s="46">
        <v>13735.759999999998</v>
      </c>
      <c r="AM163" s="46">
        <v>0</v>
      </c>
    </row>
    <row r="164" spans="5:39" x14ac:dyDescent="0.2">
      <c r="E164" s="47">
        <v>16</v>
      </c>
      <c r="F164" s="47">
        <v>23</v>
      </c>
      <c r="G164" s="47" t="s">
        <v>245</v>
      </c>
      <c r="H164" s="47" t="s">
        <v>340</v>
      </c>
      <c r="I164" s="47" t="s">
        <v>389</v>
      </c>
      <c r="J164" s="533">
        <v>10000016</v>
      </c>
      <c r="K164" s="14" t="s">
        <v>64</v>
      </c>
      <c r="L164" s="14" t="s">
        <v>57</v>
      </c>
      <c r="M164" s="45">
        <v>164</v>
      </c>
      <c r="N164" s="45">
        <v>1</v>
      </c>
      <c r="O164" s="46">
        <v>0</v>
      </c>
      <c r="Q164" s="12">
        <v>0</v>
      </c>
      <c r="T164" s="59">
        <v>0</v>
      </c>
      <c r="U164" s="14">
        <v>0</v>
      </c>
      <c r="V164" s="59" t="s">
        <v>175</v>
      </c>
      <c r="X164" s="46">
        <v>0</v>
      </c>
      <c r="Y164" s="46">
        <v>0</v>
      </c>
      <c r="Z164" s="46">
        <v>4425.2</v>
      </c>
      <c r="AA164" s="46">
        <v>0</v>
      </c>
      <c r="AB164" s="46">
        <v>0</v>
      </c>
      <c r="AC164" s="46">
        <v>4290</v>
      </c>
      <c r="AD164" s="46">
        <v>8580</v>
      </c>
      <c r="AE164" s="46">
        <v>12870</v>
      </c>
      <c r="AF164" s="46">
        <v>0</v>
      </c>
      <c r="AG164" s="46">
        <v>4290</v>
      </c>
      <c r="AH164" s="46">
        <v>8580</v>
      </c>
      <c r="AI164" s="46">
        <v>0</v>
      </c>
      <c r="AJ164" s="46">
        <v>0</v>
      </c>
      <c r="AK164" s="46">
        <v>0</v>
      </c>
      <c r="AL164" s="46">
        <v>0</v>
      </c>
      <c r="AM164" s="46">
        <v>0</v>
      </c>
    </row>
    <row r="165" spans="5:39" x14ac:dyDescent="0.2">
      <c r="E165" s="47">
        <v>16</v>
      </c>
      <c r="F165" s="47">
        <v>23</v>
      </c>
      <c r="G165" s="47" t="s">
        <v>245</v>
      </c>
      <c r="H165" s="47" t="s">
        <v>340</v>
      </c>
      <c r="I165" s="47" t="s">
        <v>389</v>
      </c>
      <c r="J165" s="533">
        <v>10000016</v>
      </c>
      <c r="K165" s="14" t="s">
        <v>64</v>
      </c>
      <c r="L165" s="14" t="s">
        <v>54</v>
      </c>
      <c r="M165" s="45">
        <v>165</v>
      </c>
      <c r="N165" s="45">
        <v>1</v>
      </c>
      <c r="O165" s="46">
        <v>13735.759999999998</v>
      </c>
      <c r="Q165" s="12">
        <v>0</v>
      </c>
      <c r="T165" s="59">
        <v>0</v>
      </c>
      <c r="U165" s="14">
        <v>0</v>
      </c>
      <c r="V165" s="59" t="s">
        <v>175</v>
      </c>
      <c r="X165" s="46">
        <v>0</v>
      </c>
      <c r="Y165" s="46">
        <v>1325.0799999999995</v>
      </c>
      <c r="Z165" s="46">
        <v>4210.2699999999995</v>
      </c>
      <c r="AA165" s="46">
        <v>0</v>
      </c>
      <c r="AB165" s="46">
        <v>583.01999999999975</v>
      </c>
      <c r="AC165" s="46">
        <v>583.01999999999975</v>
      </c>
      <c r="AD165" s="46">
        <v>583.01999999999975</v>
      </c>
      <c r="AE165" s="46">
        <v>583.01999999999975</v>
      </c>
      <c r="AF165" s="46">
        <v>0</v>
      </c>
      <c r="AG165" s="46">
        <v>6352.84</v>
      </c>
      <c r="AH165" s="46">
        <v>19513.54</v>
      </c>
      <c r="AI165" s="46">
        <v>39667.509999999995</v>
      </c>
      <c r="AJ165" s="46">
        <v>5000</v>
      </c>
      <c r="AK165" s="46">
        <v>19246.95</v>
      </c>
      <c r="AL165" s="46">
        <v>13735.759999999998</v>
      </c>
      <c r="AM165" s="46">
        <v>10988.607999999998</v>
      </c>
    </row>
    <row r="166" spans="5:39" x14ac:dyDescent="0.2">
      <c r="E166" s="47">
        <v>16</v>
      </c>
      <c r="F166" s="47">
        <v>23</v>
      </c>
      <c r="G166" s="47" t="s">
        <v>245</v>
      </c>
      <c r="H166" s="47" t="s">
        <v>340</v>
      </c>
      <c r="I166" s="47" t="s">
        <v>389</v>
      </c>
      <c r="J166" s="533">
        <v>10000016</v>
      </c>
      <c r="K166" s="14" t="s">
        <v>64</v>
      </c>
      <c r="L166" s="14" t="s">
        <v>58</v>
      </c>
      <c r="M166" s="45">
        <v>166</v>
      </c>
      <c r="N166" s="45">
        <v>1</v>
      </c>
      <c r="O166" s="46">
        <v>0</v>
      </c>
      <c r="Q166" s="12">
        <v>0</v>
      </c>
      <c r="T166" s="59">
        <v>0</v>
      </c>
      <c r="U166" s="14">
        <v>0</v>
      </c>
      <c r="V166" s="59" t="s">
        <v>175</v>
      </c>
      <c r="X166" s="46">
        <v>0</v>
      </c>
      <c r="Y166" s="46">
        <v>5903.8900000000012</v>
      </c>
      <c r="Z166" s="46">
        <v>5903.89</v>
      </c>
      <c r="AA166" s="46">
        <v>5512.8899999999994</v>
      </c>
      <c r="AB166" s="46">
        <v>5512.89</v>
      </c>
      <c r="AC166" s="46">
        <v>5512.890000000004</v>
      </c>
      <c r="AD166" s="46">
        <v>5512.890000000004</v>
      </c>
      <c r="AE166" s="46">
        <v>5512.890000000004</v>
      </c>
      <c r="AF166" s="46">
        <v>0</v>
      </c>
      <c r="AG166" s="46">
        <v>0</v>
      </c>
      <c r="AH166" s="46">
        <v>0</v>
      </c>
      <c r="AI166" s="46">
        <v>0</v>
      </c>
      <c r="AJ166" s="46">
        <v>0</v>
      </c>
      <c r="AK166" s="46">
        <v>0</v>
      </c>
      <c r="AL166" s="46">
        <v>0</v>
      </c>
      <c r="AM166" s="46">
        <v>0</v>
      </c>
    </row>
    <row r="167" spans="5:39" x14ac:dyDescent="0.2">
      <c r="E167" s="47">
        <v>16</v>
      </c>
      <c r="F167" s="47">
        <v>23</v>
      </c>
      <c r="G167" s="47" t="s">
        <v>245</v>
      </c>
      <c r="H167" s="47" t="s">
        <v>340</v>
      </c>
      <c r="I167" s="47" t="s">
        <v>389</v>
      </c>
      <c r="J167" s="533">
        <v>10000016</v>
      </c>
      <c r="K167" s="14" t="s">
        <v>67</v>
      </c>
      <c r="L167" s="14" t="s">
        <v>67</v>
      </c>
      <c r="M167" s="45">
        <v>167</v>
      </c>
      <c r="N167" s="45">
        <v>1</v>
      </c>
      <c r="O167" s="53">
        <v>0</v>
      </c>
      <c r="P167" s="54">
        <v>0</v>
      </c>
      <c r="Q167" s="55">
        <v>0</v>
      </c>
      <c r="R167" s="56">
        <v>0</v>
      </c>
      <c r="S167" s="57">
        <v>0</v>
      </c>
      <c r="T167" s="60">
        <v>0</v>
      </c>
      <c r="U167" s="14">
        <v>0</v>
      </c>
      <c r="V167" s="60" t="s">
        <v>175</v>
      </c>
      <c r="Y167" s="46">
        <v>0</v>
      </c>
      <c r="Z167" s="46">
        <v>0</v>
      </c>
      <c r="AA167" s="46">
        <v>0</v>
      </c>
      <c r="AB167" s="46">
        <v>0</v>
      </c>
      <c r="AC167" s="46">
        <v>0</v>
      </c>
      <c r="AD167" s="46">
        <v>0</v>
      </c>
      <c r="AE167" s="46">
        <v>0</v>
      </c>
      <c r="AF167" s="46">
        <v>0</v>
      </c>
      <c r="AG167" s="46">
        <v>0</v>
      </c>
      <c r="AH167" s="46">
        <v>0</v>
      </c>
      <c r="AI167" s="46">
        <v>0</v>
      </c>
      <c r="AJ167" s="46">
        <v>0</v>
      </c>
      <c r="AK167" s="46">
        <v>0</v>
      </c>
      <c r="AL167" s="46">
        <v>0</v>
      </c>
      <c r="AM167" s="46">
        <v>0</v>
      </c>
    </row>
    <row r="168" spans="5:39" x14ac:dyDescent="0.2">
      <c r="E168" s="14">
        <v>17</v>
      </c>
      <c r="F168" s="14">
        <v>24</v>
      </c>
      <c r="G168" s="14" t="s">
        <v>245</v>
      </c>
      <c r="H168" s="14" t="s">
        <v>319</v>
      </c>
      <c r="I168" s="14" t="s">
        <v>390</v>
      </c>
      <c r="J168" s="531">
        <v>10000017</v>
      </c>
      <c r="K168" s="14" t="s">
        <v>59</v>
      </c>
      <c r="L168" s="14" t="s">
        <v>57</v>
      </c>
      <c r="M168" s="45">
        <v>168</v>
      </c>
      <c r="N168" s="45">
        <v>1</v>
      </c>
      <c r="O168" s="46">
        <v>1788.6</v>
      </c>
      <c r="Q168" s="12">
        <v>0</v>
      </c>
      <c r="T168" s="59">
        <v>0</v>
      </c>
      <c r="U168" s="14">
        <v>0</v>
      </c>
      <c r="V168" s="59" t="s">
        <v>175</v>
      </c>
      <c r="Y168" s="46">
        <v>1844.97</v>
      </c>
      <c r="Z168" s="46">
        <v>1844.97</v>
      </c>
      <c r="AA168" s="46">
        <v>1788.6</v>
      </c>
      <c r="AB168" s="46">
        <v>1788.6</v>
      </c>
      <c r="AC168" s="46">
        <v>1788.6</v>
      </c>
      <c r="AD168" s="46">
        <v>1788.6</v>
      </c>
      <c r="AE168" s="46">
        <v>1788.6</v>
      </c>
      <c r="AF168" s="46">
        <v>1788.6</v>
      </c>
      <c r="AG168" s="46">
        <v>1788.6</v>
      </c>
      <c r="AH168" s="46">
        <v>1788.6</v>
      </c>
      <c r="AI168" s="46">
        <v>1788.6</v>
      </c>
      <c r="AJ168" s="46">
        <v>1788.6</v>
      </c>
      <c r="AK168" s="46">
        <v>1788.6</v>
      </c>
      <c r="AL168" s="46">
        <v>1788.6</v>
      </c>
      <c r="AM168" s="46">
        <v>0</v>
      </c>
    </row>
    <row r="169" spans="5:39" x14ac:dyDescent="0.2">
      <c r="E169" s="47">
        <v>17</v>
      </c>
      <c r="F169" s="47">
        <v>24</v>
      </c>
      <c r="G169" s="47" t="s">
        <v>245</v>
      </c>
      <c r="H169" s="47" t="s">
        <v>319</v>
      </c>
      <c r="I169" s="47" t="s">
        <v>390</v>
      </c>
      <c r="J169" s="533">
        <v>10000017</v>
      </c>
      <c r="K169" s="14" t="s">
        <v>59</v>
      </c>
      <c r="L169" s="14" t="s">
        <v>54</v>
      </c>
      <c r="M169" s="45">
        <v>169</v>
      </c>
      <c r="N169" s="45">
        <v>1</v>
      </c>
      <c r="O169" s="46">
        <v>4935.4699999999993</v>
      </c>
      <c r="Q169" s="12">
        <v>0</v>
      </c>
      <c r="T169" s="59">
        <v>0</v>
      </c>
      <c r="U169" s="14">
        <v>0</v>
      </c>
      <c r="V169" s="59" t="s">
        <v>175</v>
      </c>
      <c r="Y169" s="46">
        <v>1444.59</v>
      </c>
      <c r="Z169" s="46">
        <v>1806.33</v>
      </c>
      <c r="AA169" s="46">
        <v>635.58000000000004</v>
      </c>
      <c r="AB169" s="46">
        <v>871.98</v>
      </c>
      <c r="AC169" s="46">
        <v>0</v>
      </c>
      <c r="AD169" s="46">
        <v>0</v>
      </c>
      <c r="AE169" s="46">
        <v>0</v>
      </c>
      <c r="AF169" s="46">
        <v>0</v>
      </c>
      <c r="AG169" s="46">
        <v>14105.52</v>
      </c>
      <c r="AH169" s="46">
        <v>13533.150000000001</v>
      </c>
      <c r="AI169" s="46">
        <v>5740.57</v>
      </c>
      <c r="AJ169" s="46">
        <v>2960.93</v>
      </c>
      <c r="AK169" s="46">
        <v>6313.8200000000006</v>
      </c>
      <c r="AL169" s="46">
        <v>4935.4699999999993</v>
      </c>
      <c r="AM169" s="46">
        <v>0</v>
      </c>
    </row>
    <row r="170" spans="5:39" x14ac:dyDescent="0.2">
      <c r="E170" s="47">
        <v>17</v>
      </c>
      <c r="F170" s="47">
        <v>24</v>
      </c>
      <c r="G170" s="47" t="s">
        <v>245</v>
      </c>
      <c r="H170" s="47" t="s">
        <v>319</v>
      </c>
      <c r="I170" s="47" t="s">
        <v>390</v>
      </c>
      <c r="J170" s="533">
        <v>10000017</v>
      </c>
      <c r="K170" s="14" t="s">
        <v>59</v>
      </c>
      <c r="L170" s="14" t="s">
        <v>58</v>
      </c>
      <c r="M170" s="45">
        <v>170</v>
      </c>
      <c r="N170" s="45">
        <v>1</v>
      </c>
      <c r="O170" s="46">
        <v>0</v>
      </c>
      <c r="Q170" s="12">
        <v>0</v>
      </c>
      <c r="T170" s="59">
        <v>0</v>
      </c>
      <c r="U170" s="14">
        <v>0</v>
      </c>
      <c r="V170" s="59" t="s">
        <v>175</v>
      </c>
      <c r="Y170" s="46">
        <v>100</v>
      </c>
      <c r="Z170" s="46">
        <v>100.00000000000023</v>
      </c>
      <c r="AA170" s="46">
        <v>99.999999999999886</v>
      </c>
      <c r="AB170" s="46">
        <v>100</v>
      </c>
      <c r="AC170" s="46">
        <v>100</v>
      </c>
      <c r="AD170" s="46">
        <v>100</v>
      </c>
      <c r="AE170" s="46">
        <v>100</v>
      </c>
      <c r="AF170" s="46">
        <v>100</v>
      </c>
      <c r="AG170" s="46">
        <v>100</v>
      </c>
      <c r="AH170" s="46">
        <v>99.999999999998181</v>
      </c>
      <c r="AI170" s="46">
        <v>-100</v>
      </c>
      <c r="AJ170" s="46">
        <v>0</v>
      </c>
      <c r="AK170" s="46">
        <v>0</v>
      </c>
      <c r="AL170" s="46">
        <v>0</v>
      </c>
      <c r="AM170" s="46">
        <v>0</v>
      </c>
    </row>
    <row r="171" spans="5:39" x14ac:dyDescent="0.2">
      <c r="E171" s="47">
        <v>17</v>
      </c>
      <c r="F171" s="47">
        <v>24</v>
      </c>
      <c r="G171" s="47" t="s">
        <v>245</v>
      </c>
      <c r="H171" s="47" t="s">
        <v>319</v>
      </c>
      <c r="I171" s="47" t="s">
        <v>390</v>
      </c>
      <c r="J171" s="533">
        <v>10000017</v>
      </c>
      <c r="K171" s="14" t="s">
        <v>59</v>
      </c>
      <c r="L171" s="14" t="s">
        <v>31</v>
      </c>
      <c r="M171" s="45">
        <v>171</v>
      </c>
      <c r="N171" s="45">
        <v>1</v>
      </c>
      <c r="O171" s="48">
        <v>6724.07</v>
      </c>
      <c r="Q171" s="12">
        <v>0</v>
      </c>
      <c r="R171" s="46">
        <v>9736.8433333333323</v>
      </c>
      <c r="T171" s="59">
        <v>0</v>
      </c>
      <c r="U171" s="14">
        <v>0</v>
      </c>
      <c r="V171" s="59" t="s">
        <v>175</v>
      </c>
      <c r="X171" s="46">
        <v>19278.98</v>
      </c>
      <c r="Y171" s="46">
        <v>3389.56</v>
      </c>
      <c r="Z171" s="46">
        <v>3751.3</v>
      </c>
      <c r="AA171" s="46">
        <v>2524.1799999999998</v>
      </c>
      <c r="AB171" s="46">
        <v>2760.58</v>
      </c>
      <c r="AC171" s="46">
        <v>1888.6</v>
      </c>
      <c r="AD171" s="46">
        <v>1888.6</v>
      </c>
      <c r="AE171" s="46">
        <v>1888.6</v>
      </c>
      <c r="AF171" s="46">
        <v>1888.6</v>
      </c>
      <c r="AG171" s="46">
        <v>15994.12</v>
      </c>
      <c r="AH171" s="46">
        <v>15421.75</v>
      </c>
      <c r="AI171" s="46">
        <v>7429.17</v>
      </c>
      <c r="AJ171" s="46">
        <v>4749.53</v>
      </c>
      <c r="AK171" s="46">
        <v>8102.42</v>
      </c>
      <c r="AL171" s="46">
        <v>6724.07</v>
      </c>
      <c r="AM171" s="46">
        <v>0</v>
      </c>
    </row>
    <row r="172" spans="5:39" x14ac:dyDescent="0.2">
      <c r="E172" s="47">
        <v>17</v>
      </c>
      <c r="F172" s="47">
        <v>24</v>
      </c>
      <c r="G172" s="47" t="s">
        <v>245</v>
      </c>
      <c r="H172" s="47" t="s">
        <v>319</v>
      </c>
      <c r="I172" s="47" t="s">
        <v>390</v>
      </c>
      <c r="J172" s="533">
        <v>10000017</v>
      </c>
      <c r="K172" s="14" t="s">
        <v>37</v>
      </c>
      <c r="L172" s="14" t="s">
        <v>31</v>
      </c>
      <c r="M172" s="45">
        <v>172</v>
      </c>
      <c r="N172" s="45">
        <v>1</v>
      </c>
      <c r="O172" s="48">
        <v>20281.12</v>
      </c>
      <c r="P172" s="48"/>
      <c r="Q172" s="12">
        <v>0</v>
      </c>
      <c r="R172" s="46">
        <v>15159.331666666665</v>
      </c>
      <c r="T172" s="59">
        <v>0</v>
      </c>
      <c r="U172" s="14">
        <v>0</v>
      </c>
      <c r="V172" s="59" t="s">
        <v>175</v>
      </c>
      <c r="Y172" s="46">
        <v>0</v>
      </c>
      <c r="Z172" s="46">
        <v>0</v>
      </c>
      <c r="AA172" s="46">
        <v>0</v>
      </c>
      <c r="AB172" s="46">
        <v>0</v>
      </c>
      <c r="AC172" s="46">
        <v>0</v>
      </c>
      <c r="AD172" s="46">
        <v>0</v>
      </c>
      <c r="AE172" s="46">
        <v>0</v>
      </c>
      <c r="AF172" s="46">
        <v>0</v>
      </c>
      <c r="AG172" s="46">
        <v>0</v>
      </c>
      <c r="AH172" s="46">
        <v>0</v>
      </c>
      <c r="AI172" s="46">
        <v>70674.87</v>
      </c>
      <c r="AJ172" s="46">
        <v>0</v>
      </c>
      <c r="AK172" s="46">
        <v>0</v>
      </c>
      <c r="AL172" s="46">
        <v>20281.12</v>
      </c>
      <c r="AM172" s="46">
        <v>2689.6280000000002</v>
      </c>
    </row>
    <row r="173" spans="5:39" x14ac:dyDescent="0.2">
      <c r="E173" s="47">
        <v>17</v>
      </c>
      <c r="F173" s="47">
        <v>24</v>
      </c>
      <c r="G173" s="47" t="s">
        <v>245</v>
      </c>
      <c r="H173" s="47" t="s">
        <v>319</v>
      </c>
      <c r="I173" s="47" t="s">
        <v>390</v>
      </c>
      <c r="J173" s="533">
        <v>10000017</v>
      </c>
      <c r="K173" s="14" t="s">
        <v>65</v>
      </c>
      <c r="L173" s="14" t="s">
        <v>31</v>
      </c>
      <c r="M173" s="45">
        <v>173</v>
      </c>
      <c r="N173" s="45">
        <v>1</v>
      </c>
      <c r="O173" s="52">
        <v>6724.07</v>
      </c>
      <c r="P173" s="48">
        <v>2689.6280000000002</v>
      </c>
      <c r="Q173" s="12">
        <v>0</v>
      </c>
      <c r="R173" s="46">
        <v>1120.6783333333333</v>
      </c>
      <c r="T173" s="59">
        <v>0</v>
      </c>
      <c r="U173" s="14">
        <v>0</v>
      </c>
      <c r="V173" s="59" t="s">
        <v>175</v>
      </c>
      <c r="X173" s="46">
        <v>0</v>
      </c>
      <c r="Y173" s="46">
        <v>0</v>
      </c>
      <c r="Z173" s="46">
        <v>0</v>
      </c>
      <c r="AA173" s="46">
        <v>0</v>
      </c>
      <c r="AB173" s="46">
        <v>0</v>
      </c>
      <c r="AC173" s="46">
        <v>0</v>
      </c>
      <c r="AD173" s="46">
        <v>0</v>
      </c>
      <c r="AE173" s="46">
        <v>0</v>
      </c>
      <c r="AF173" s="46">
        <v>0</v>
      </c>
      <c r="AG173" s="46">
        <v>0</v>
      </c>
      <c r="AH173" s="46">
        <v>0</v>
      </c>
      <c r="AI173" s="46">
        <v>0</v>
      </c>
      <c r="AJ173" s="46">
        <v>0</v>
      </c>
      <c r="AK173" s="46">
        <v>0</v>
      </c>
      <c r="AL173" s="46">
        <v>6724.07</v>
      </c>
      <c r="AM173" s="46">
        <v>0</v>
      </c>
    </row>
    <row r="174" spans="5:39" x14ac:dyDescent="0.2">
      <c r="E174" s="47">
        <v>17</v>
      </c>
      <c r="F174" s="47">
        <v>24</v>
      </c>
      <c r="G174" s="47" t="s">
        <v>245</v>
      </c>
      <c r="H174" s="47" t="s">
        <v>319</v>
      </c>
      <c r="I174" s="47" t="s">
        <v>390</v>
      </c>
      <c r="J174" s="533">
        <v>10000017</v>
      </c>
      <c r="K174" s="14" t="s">
        <v>64</v>
      </c>
      <c r="L174" s="14" t="s">
        <v>57</v>
      </c>
      <c r="M174" s="45">
        <v>174</v>
      </c>
      <c r="N174" s="45">
        <v>1</v>
      </c>
      <c r="O174" s="46">
        <v>0</v>
      </c>
      <c r="Q174" s="12">
        <v>0</v>
      </c>
      <c r="T174" s="59">
        <v>0</v>
      </c>
      <c r="U174" s="14">
        <v>0</v>
      </c>
      <c r="V174" s="59" t="s">
        <v>175</v>
      </c>
      <c r="X174" s="46">
        <v>0</v>
      </c>
      <c r="Y174" s="46">
        <v>1844.97</v>
      </c>
      <c r="Z174" s="46">
        <v>3689.94</v>
      </c>
      <c r="AA174" s="46">
        <v>5478.54</v>
      </c>
      <c r="AB174" s="46">
        <v>7267.1399999999994</v>
      </c>
      <c r="AC174" s="46">
        <v>9055.74</v>
      </c>
      <c r="AD174" s="46">
        <v>10844.34</v>
      </c>
      <c r="AE174" s="46">
        <v>12632.94</v>
      </c>
      <c r="AF174" s="46">
        <v>14421.54</v>
      </c>
      <c r="AG174" s="46">
        <v>16210.140000000001</v>
      </c>
      <c r="AH174" s="46">
        <v>17998.740000000002</v>
      </c>
      <c r="AI174" s="46">
        <v>0</v>
      </c>
      <c r="AJ174" s="46">
        <v>1788.6</v>
      </c>
      <c r="AK174" s="46">
        <v>3577.2</v>
      </c>
      <c r="AL174" s="46">
        <v>0</v>
      </c>
      <c r="AM174" s="46">
        <v>0</v>
      </c>
    </row>
    <row r="175" spans="5:39" x14ac:dyDescent="0.2">
      <c r="E175" s="47">
        <v>17</v>
      </c>
      <c r="F175" s="47">
        <v>24</v>
      </c>
      <c r="G175" s="47" t="s">
        <v>245</v>
      </c>
      <c r="H175" s="47" t="s">
        <v>319</v>
      </c>
      <c r="I175" s="47" t="s">
        <v>390</v>
      </c>
      <c r="J175" s="533">
        <v>10000017</v>
      </c>
      <c r="K175" s="14" t="s">
        <v>64</v>
      </c>
      <c r="L175" s="14" t="s">
        <v>54</v>
      </c>
      <c r="M175" s="45">
        <v>175</v>
      </c>
      <c r="N175" s="45">
        <v>1</v>
      </c>
      <c r="O175" s="46">
        <v>0</v>
      </c>
      <c r="Q175" s="12">
        <v>0</v>
      </c>
      <c r="T175" s="59">
        <v>0</v>
      </c>
      <c r="U175" s="14">
        <v>0</v>
      </c>
      <c r="V175" s="59" t="s">
        <v>175</v>
      </c>
      <c r="X175" s="46">
        <v>0</v>
      </c>
      <c r="Y175" s="46">
        <v>1444.59</v>
      </c>
      <c r="Z175" s="46">
        <v>3250.92</v>
      </c>
      <c r="AA175" s="46">
        <v>3886.5</v>
      </c>
      <c r="AB175" s="46">
        <v>4758.4799999999996</v>
      </c>
      <c r="AC175" s="46">
        <v>4758.4799999999996</v>
      </c>
      <c r="AD175" s="46">
        <v>4758.4799999999996</v>
      </c>
      <c r="AE175" s="46">
        <v>4758.4799999999996</v>
      </c>
      <c r="AF175" s="46">
        <v>4758.4799999999996</v>
      </c>
      <c r="AG175" s="46">
        <v>18864</v>
      </c>
      <c r="AH175" s="46">
        <v>32397.15</v>
      </c>
      <c r="AI175" s="46">
        <v>0</v>
      </c>
      <c r="AJ175" s="46">
        <v>2960.93</v>
      </c>
      <c r="AK175" s="46">
        <v>9274.75</v>
      </c>
      <c r="AL175" s="46">
        <v>0</v>
      </c>
      <c r="AM175" s="46">
        <v>0</v>
      </c>
    </row>
    <row r="176" spans="5:39" x14ac:dyDescent="0.2">
      <c r="E176" s="47">
        <v>17</v>
      </c>
      <c r="F176" s="47">
        <v>24</v>
      </c>
      <c r="G176" s="47" t="s">
        <v>245</v>
      </c>
      <c r="H176" s="47" t="s">
        <v>319</v>
      </c>
      <c r="I176" s="47" t="s">
        <v>390</v>
      </c>
      <c r="J176" s="533">
        <v>10000017</v>
      </c>
      <c r="K176" s="14" t="s">
        <v>64</v>
      </c>
      <c r="L176" s="14" t="s">
        <v>58</v>
      </c>
      <c r="M176" s="45">
        <v>176</v>
      </c>
      <c r="N176" s="45">
        <v>1</v>
      </c>
      <c r="O176" s="46">
        <v>6724.070000000007</v>
      </c>
      <c r="Q176" s="12">
        <v>0</v>
      </c>
      <c r="T176" s="59">
        <v>0</v>
      </c>
      <c r="U176" s="14">
        <v>0</v>
      </c>
      <c r="V176" s="59" t="s">
        <v>175</v>
      </c>
      <c r="X176" s="46">
        <v>0</v>
      </c>
      <c r="Y176" s="46">
        <v>19378.98</v>
      </c>
      <c r="Z176" s="46">
        <v>19478.980000000003</v>
      </c>
      <c r="AA176" s="46">
        <v>19578.98</v>
      </c>
      <c r="AB176" s="46">
        <v>19678.98</v>
      </c>
      <c r="AC176" s="46">
        <v>19778.98</v>
      </c>
      <c r="AD176" s="46">
        <v>19878.979999999996</v>
      </c>
      <c r="AE176" s="46">
        <v>19978.979999999992</v>
      </c>
      <c r="AF176" s="46">
        <v>20078.979999999992</v>
      </c>
      <c r="AG176" s="46">
        <v>20178.979999999996</v>
      </c>
      <c r="AH176" s="46">
        <v>20278.979999999989</v>
      </c>
      <c r="AI176" s="46">
        <v>7429.1699999999983</v>
      </c>
      <c r="AJ176" s="46">
        <v>7429.1699999999964</v>
      </c>
      <c r="AK176" s="46">
        <v>7429.1699999999946</v>
      </c>
      <c r="AL176" s="46">
        <v>6724.070000000007</v>
      </c>
      <c r="AM176" s="46">
        <v>4034.44200000001</v>
      </c>
    </row>
    <row r="177" spans="5:39" x14ac:dyDescent="0.2">
      <c r="E177" s="47">
        <v>17</v>
      </c>
      <c r="F177" s="47">
        <v>24</v>
      </c>
      <c r="G177" s="47" t="s">
        <v>245</v>
      </c>
      <c r="H177" s="47" t="s">
        <v>319</v>
      </c>
      <c r="I177" s="47" t="s">
        <v>390</v>
      </c>
      <c r="J177" s="533">
        <v>10000017</v>
      </c>
      <c r="K177" s="14" t="s">
        <v>67</v>
      </c>
      <c r="L177" s="14" t="s">
        <v>67</v>
      </c>
      <c r="M177" s="45">
        <v>177</v>
      </c>
      <c r="N177" s="45">
        <v>1</v>
      </c>
      <c r="O177" s="53">
        <v>0</v>
      </c>
      <c r="P177" s="54">
        <v>0</v>
      </c>
      <c r="Q177" s="55">
        <v>0</v>
      </c>
      <c r="R177" s="56">
        <v>0</v>
      </c>
      <c r="S177" s="57">
        <v>0</v>
      </c>
      <c r="T177" s="60">
        <v>0</v>
      </c>
      <c r="U177" s="14">
        <v>0</v>
      </c>
      <c r="V177" s="60" t="s">
        <v>175</v>
      </c>
      <c r="Y177" s="46">
        <v>0</v>
      </c>
      <c r="Z177" s="46">
        <v>0</v>
      </c>
      <c r="AA177" s="46">
        <v>0</v>
      </c>
      <c r="AB177" s="46">
        <v>0</v>
      </c>
      <c r="AC177" s="46">
        <v>0</v>
      </c>
      <c r="AD177" s="46">
        <v>0</v>
      </c>
      <c r="AE177" s="46">
        <v>0</v>
      </c>
      <c r="AF177" s="46">
        <v>0</v>
      </c>
      <c r="AG177" s="46">
        <v>0</v>
      </c>
      <c r="AH177" s="46">
        <v>0</v>
      </c>
      <c r="AI177" s="46">
        <v>0</v>
      </c>
      <c r="AJ177" s="46">
        <v>0</v>
      </c>
      <c r="AK177" s="46">
        <v>0</v>
      </c>
      <c r="AL177" s="46">
        <v>0</v>
      </c>
      <c r="AM177" s="46">
        <v>0</v>
      </c>
    </row>
    <row r="178" spans="5:39" x14ac:dyDescent="0.2">
      <c r="E178" s="14">
        <v>18</v>
      </c>
      <c r="F178" s="14">
        <v>25</v>
      </c>
      <c r="G178" s="14" t="s">
        <v>245</v>
      </c>
      <c r="H178" s="14" t="s">
        <v>300</v>
      </c>
      <c r="I178" s="14" t="s">
        <v>391</v>
      </c>
      <c r="J178" s="531">
        <v>10000018</v>
      </c>
      <c r="K178" s="14" t="s">
        <v>59</v>
      </c>
      <c r="L178" s="14" t="s">
        <v>57</v>
      </c>
      <c r="M178" s="45">
        <v>178</v>
      </c>
      <c r="N178" s="45">
        <v>1</v>
      </c>
      <c r="O178" s="46">
        <v>4012.8</v>
      </c>
      <c r="Q178" s="12" t="s">
        <v>372</v>
      </c>
      <c r="T178" s="59" t="s">
        <v>75</v>
      </c>
      <c r="U178" s="14">
        <v>0</v>
      </c>
      <c r="V178" s="59" t="s">
        <v>174</v>
      </c>
      <c r="Y178" s="46">
        <v>4139.26</v>
      </c>
      <c r="Z178" s="46">
        <v>4139.26</v>
      </c>
      <c r="AA178" s="46">
        <v>4012.8</v>
      </c>
      <c r="AB178" s="46">
        <v>4012.8</v>
      </c>
      <c r="AC178" s="46">
        <v>4012.8</v>
      </c>
      <c r="AD178" s="46">
        <v>4012.8</v>
      </c>
      <c r="AE178" s="46">
        <v>4012.8</v>
      </c>
      <c r="AF178" s="46">
        <v>4012.8</v>
      </c>
      <c r="AG178" s="46">
        <v>4012.8</v>
      </c>
      <c r="AH178" s="46">
        <v>4012.8</v>
      </c>
      <c r="AI178" s="46">
        <v>4012.8</v>
      </c>
      <c r="AJ178" s="46">
        <v>4012.8</v>
      </c>
      <c r="AK178" s="46">
        <v>4012.8</v>
      </c>
      <c r="AL178" s="46">
        <v>4012.8</v>
      </c>
      <c r="AM178" s="46">
        <v>0</v>
      </c>
    </row>
    <row r="179" spans="5:39" x14ac:dyDescent="0.2">
      <c r="E179" s="47">
        <v>18</v>
      </c>
      <c r="F179" s="47">
        <v>25</v>
      </c>
      <c r="G179" s="47" t="s">
        <v>245</v>
      </c>
      <c r="H179" s="47" t="s">
        <v>300</v>
      </c>
      <c r="I179" s="47" t="s">
        <v>391</v>
      </c>
      <c r="J179" s="533">
        <v>10000018</v>
      </c>
      <c r="K179" s="14" t="s">
        <v>59</v>
      </c>
      <c r="L179" s="14" t="s">
        <v>54</v>
      </c>
      <c r="M179" s="45">
        <v>179</v>
      </c>
      <c r="N179" s="45">
        <v>1</v>
      </c>
      <c r="O179" s="46">
        <v>5825.8099999999995</v>
      </c>
      <c r="Q179" s="12" t="s">
        <v>372</v>
      </c>
      <c r="T179" s="59" t="s">
        <v>75</v>
      </c>
      <c r="U179" s="14">
        <v>0</v>
      </c>
      <c r="V179" s="59" t="s">
        <v>174</v>
      </c>
      <c r="Y179" s="46">
        <v>1381.14</v>
      </c>
      <c r="Z179" s="46">
        <v>1307.58</v>
      </c>
      <c r="AA179" s="46">
        <v>987.44</v>
      </c>
      <c r="AB179" s="46">
        <v>1210.33</v>
      </c>
      <c r="AC179" s="46">
        <v>0</v>
      </c>
      <c r="AD179" s="46">
        <v>0</v>
      </c>
      <c r="AE179" s="46">
        <v>0</v>
      </c>
      <c r="AF179" s="46">
        <v>0</v>
      </c>
      <c r="AG179" s="46">
        <v>16686.63</v>
      </c>
      <c r="AH179" s="46">
        <v>26894.989999999998</v>
      </c>
      <c r="AI179" s="46">
        <v>-18090.14</v>
      </c>
      <c r="AJ179" s="46">
        <v>5047.0600000000004</v>
      </c>
      <c r="AK179" s="46">
        <v>9975.0500000000011</v>
      </c>
      <c r="AL179" s="46">
        <v>5825.8099999999995</v>
      </c>
      <c r="AM179" s="46">
        <v>0</v>
      </c>
    </row>
    <row r="180" spans="5:39" x14ac:dyDescent="0.2">
      <c r="E180" s="47">
        <v>18</v>
      </c>
      <c r="F180" s="47">
        <v>25</v>
      </c>
      <c r="G180" s="47" t="s">
        <v>245</v>
      </c>
      <c r="H180" s="47" t="s">
        <v>300</v>
      </c>
      <c r="I180" s="47" t="s">
        <v>391</v>
      </c>
      <c r="J180" s="533">
        <v>10000018</v>
      </c>
      <c r="K180" s="14" t="s">
        <v>59</v>
      </c>
      <c r="L180" s="14" t="s">
        <v>58</v>
      </c>
      <c r="M180" s="45">
        <v>180</v>
      </c>
      <c r="N180" s="45">
        <v>1</v>
      </c>
      <c r="O180" s="46">
        <v>100.00000000000091</v>
      </c>
      <c r="Q180" s="12" t="s">
        <v>372</v>
      </c>
      <c r="T180" s="59" t="s">
        <v>75</v>
      </c>
      <c r="U180" s="14">
        <v>8</v>
      </c>
      <c r="V180" s="59" t="s">
        <v>174</v>
      </c>
      <c r="Y180" s="46">
        <v>99.999999999999318</v>
      </c>
      <c r="Z180" s="46">
        <v>100</v>
      </c>
      <c r="AA180" s="46">
        <v>99.999999999999545</v>
      </c>
      <c r="AB180" s="46">
        <v>100</v>
      </c>
      <c r="AC180" s="46">
        <v>100</v>
      </c>
      <c r="AD180" s="46">
        <v>100</v>
      </c>
      <c r="AE180" s="46">
        <v>100</v>
      </c>
      <c r="AF180" s="46">
        <v>100</v>
      </c>
      <c r="AG180" s="46">
        <v>100</v>
      </c>
      <c r="AH180" s="46">
        <v>100.00000000000364</v>
      </c>
      <c r="AI180" s="46">
        <v>100</v>
      </c>
      <c r="AJ180" s="46">
        <v>100</v>
      </c>
      <c r="AK180" s="46">
        <v>99.999999999998181</v>
      </c>
      <c r="AL180" s="46">
        <v>100.00000000000091</v>
      </c>
      <c r="AM180" s="46">
        <v>0</v>
      </c>
    </row>
    <row r="181" spans="5:39" x14ac:dyDescent="0.2">
      <c r="E181" s="47">
        <v>18</v>
      </c>
      <c r="F181" s="47">
        <v>25</v>
      </c>
      <c r="G181" s="47" t="s">
        <v>245</v>
      </c>
      <c r="H181" s="47" t="s">
        <v>300</v>
      </c>
      <c r="I181" s="47" t="s">
        <v>391</v>
      </c>
      <c r="J181" s="533">
        <v>10000018</v>
      </c>
      <c r="K181" s="14" t="s">
        <v>59</v>
      </c>
      <c r="L181" s="14" t="s">
        <v>31</v>
      </c>
      <c r="M181" s="45">
        <v>181</v>
      </c>
      <c r="N181" s="45">
        <v>1</v>
      </c>
      <c r="O181" s="48">
        <v>9938.61</v>
      </c>
      <c r="Q181" s="12" t="s">
        <v>372</v>
      </c>
      <c r="R181" s="46">
        <v>11836.033333333335</v>
      </c>
      <c r="T181" s="59" t="s">
        <v>75</v>
      </c>
      <c r="U181" s="14">
        <v>0</v>
      </c>
      <c r="V181" s="59" t="s">
        <v>174</v>
      </c>
      <c r="X181" s="46">
        <v>4809.43</v>
      </c>
      <c r="Y181" s="46">
        <v>5620.4</v>
      </c>
      <c r="Z181" s="46">
        <v>5546.84</v>
      </c>
      <c r="AA181" s="46">
        <v>5100.24</v>
      </c>
      <c r="AB181" s="46">
        <v>5323.13</v>
      </c>
      <c r="AC181" s="46">
        <v>4112.8</v>
      </c>
      <c r="AD181" s="46">
        <v>4112.8</v>
      </c>
      <c r="AE181" s="46">
        <v>4112.8</v>
      </c>
      <c r="AF181" s="46">
        <v>4112.8</v>
      </c>
      <c r="AG181" s="46">
        <v>20799.43</v>
      </c>
      <c r="AH181" s="46">
        <v>31007.79</v>
      </c>
      <c r="AI181" s="46">
        <v>-13977.34</v>
      </c>
      <c r="AJ181" s="46">
        <v>9159.86</v>
      </c>
      <c r="AK181" s="46">
        <v>14087.85</v>
      </c>
      <c r="AL181" s="46">
        <v>9938.61</v>
      </c>
      <c r="AM181" s="46">
        <v>0</v>
      </c>
    </row>
    <row r="182" spans="5:39" x14ac:dyDescent="0.2">
      <c r="E182" s="47">
        <v>18</v>
      </c>
      <c r="F182" s="47">
        <v>25</v>
      </c>
      <c r="G182" s="47" t="s">
        <v>245</v>
      </c>
      <c r="H182" s="47" t="s">
        <v>300</v>
      </c>
      <c r="I182" s="47" t="s">
        <v>391</v>
      </c>
      <c r="J182" s="533">
        <v>10000018</v>
      </c>
      <c r="K182" s="14" t="s">
        <v>37</v>
      </c>
      <c r="L182" s="14" t="s">
        <v>31</v>
      </c>
      <c r="M182" s="45">
        <v>182</v>
      </c>
      <c r="N182" s="45">
        <v>1</v>
      </c>
      <c r="O182" s="48">
        <v>15000</v>
      </c>
      <c r="P182" s="48"/>
      <c r="Q182" s="12" t="s">
        <v>372</v>
      </c>
      <c r="R182" s="46">
        <v>7852.1333333333341</v>
      </c>
      <c r="T182" s="59" t="s">
        <v>75</v>
      </c>
      <c r="U182" s="14">
        <v>0</v>
      </c>
      <c r="V182" s="59" t="s">
        <v>174</v>
      </c>
      <c r="Y182" s="46">
        <v>4809.43</v>
      </c>
      <c r="Z182" s="46">
        <v>10429.83</v>
      </c>
      <c r="AA182" s="46">
        <v>737.41</v>
      </c>
      <c r="AB182" s="46">
        <v>5100.24</v>
      </c>
      <c r="AC182" s="46">
        <v>5323.13</v>
      </c>
      <c r="AD182" s="46">
        <v>4112.8</v>
      </c>
      <c r="AE182" s="46">
        <v>4112.8</v>
      </c>
      <c r="AF182" s="46">
        <v>4112.8</v>
      </c>
      <c r="AG182" s="46">
        <v>4112.8</v>
      </c>
      <c r="AH182" s="46">
        <v>0</v>
      </c>
      <c r="AI182" s="46">
        <v>10000</v>
      </c>
      <c r="AJ182" s="46">
        <v>10000</v>
      </c>
      <c r="AK182" s="46">
        <v>8000</v>
      </c>
      <c r="AL182" s="46">
        <v>15000</v>
      </c>
      <c r="AM182" s="46">
        <v>16809.72</v>
      </c>
    </row>
    <row r="183" spans="5:39" x14ac:dyDescent="0.2">
      <c r="E183" s="47">
        <v>18</v>
      </c>
      <c r="F183" s="47">
        <v>25</v>
      </c>
      <c r="G183" s="47" t="s">
        <v>245</v>
      </c>
      <c r="H183" s="47" t="s">
        <v>300</v>
      </c>
      <c r="I183" s="47" t="s">
        <v>391</v>
      </c>
      <c r="J183" s="533">
        <v>10000018</v>
      </c>
      <c r="K183" s="14" t="s">
        <v>65</v>
      </c>
      <c r="L183" s="14" t="s">
        <v>31</v>
      </c>
      <c r="M183" s="45">
        <v>183</v>
      </c>
      <c r="N183" s="45">
        <v>1</v>
      </c>
      <c r="O183" s="52">
        <v>28016.200000000019</v>
      </c>
      <c r="P183" s="48">
        <v>16809.72</v>
      </c>
      <c r="Q183" s="12" t="s">
        <v>372</v>
      </c>
      <c r="R183" s="46">
        <v>4669.3666666666695</v>
      </c>
      <c r="T183" s="59" t="s">
        <v>75</v>
      </c>
      <c r="U183" s="14">
        <v>0</v>
      </c>
      <c r="V183" s="59" t="s">
        <v>174</v>
      </c>
      <c r="X183" s="46">
        <v>0</v>
      </c>
      <c r="Y183" s="46">
        <v>0</v>
      </c>
      <c r="Z183" s="46">
        <v>0</v>
      </c>
      <c r="AA183" s="46">
        <v>0</v>
      </c>
      <c r="AB183" s="46">
        <v>0</v>
      </c>
      <c r="AC183" s="46">
        <v>0</v>
      </c>
      <c r="AD183" s="46">
        <v>0</v>
      </c>
      <c r="AE183" s="46">
        <v>0</v>
      </c>
      <c r="AF183" s="46">
        <v>0</v>
      </c>
      <c r="AG183" s="46">
        <v>0</v>
      </c>
      <c r="AH183" s="46">
        <v>8807.2200000000012</v>
      </c>
      <c r="AI183" s="46">
        <v>0</v>
      </c>
      <c r="AJ183" s="46">
        <v>0</v>
      </c>
      <c r="AK183" s="46">
        <v>9270.3700000000044</v>
      </c>
      <c r="AL183" s="46">
        <v>9938.6100000000151</v>
      </c>
      <c r="AM183" s="46">
        <v>0</v>
      </c>
    </row>
    <row r="184" spans="5:39" x14ac:dyDescent="0.2">
      <c r="E184" s="47">
        <v>18</v>
      </c>
      <c r="F184" s="47">
        <v>25</v>
      </c>
      <c r="G184" s="47" t="s">
        <v>245</v>
      </c>
      <c r="H184" s="47" t="s">
        <v>300</v>
      </c>
      <c r="I184" s="47" t="s">
        <v>391</v>
      </c>
      <c r="J184" s="533">
        <v>10000018</v>
      </c>
      <c r="K184" s="14" t="s">
        <v>64</v>
      </c>
      <c r="L184" s="14" t="s">
        <v>57</v>
      </c>
      <c r="M184" s="45">
        <v>184</v>
      </c>
      <c r="N184" s="45">
        <v>1</v>
      </c>
      <c r="O184" s="46">
        <v>0</v>
      </c>
      <c r="Q184" s="12" t="s">
        <v>372</v>
      </c>
      <c r="T184" s="59" t="s">
        <v>75</v>
      </c>
      <c r="U184" s="14">
        <v>0</v>
      </c>
      <c r="V184" s="59" t="s">
        <v>174</v>
      </c>
      <c r="X184" s="46">
        <v>0</v>
      </c>
      <c r="Y184" s="46">
        <v>0</v>
      </c>
      <c r="Z184" s="46">
        <v>0</v>
      </c>
      <c r="AA184" s="46">
        <v>3275.3900000000003</v>
      </c>
      <c r="AB184" s="46">
        <v>2187.9500000000007</v>
      </c>
      <c r="AC184" s="46">
        <v>877.6200000000008</v>
      </c>
      <c r="AD184" s="46">
        <v>777.6200000000008</v>
      </c>
      <c r="AE184" s="46">
        <v>677.6200000000008</v>
      </c>
      <c r="AF184" s="46">
        <v>577.6200000000008</v>
      </c>
      <c r="AG184" s="46">
        <v>477.6200000000008</v>
      </c>
      <c r="AH184" s="46">
        <v>4490.420000000001</v>
      </c>
      <c r="AI184" s="46">
        <v>0</v>
      </c>
      <c r="AJ184" s="46">
        <v>0</v>
      </c>
      <c r="AK184" s="46">
        <v>0</v>
      </c>
      <c r="AL184" s="46">
        <v>0</v>
      </c>
      <c r="AM184" s="46">
        <v>0</v>
      </c>
    </row>
    <row r="185" spans="5:39" x14ac:dyDescent="0.2">
      <c r="E185" s="47">
        <v>18</v>
      </c>
      <c r="F185" s="47">
        <v>25</v>
      </c>
      <c r="G185" s="47" t="s">
        <v>245</v>
      </c>
      <c r="H185" s="47" t="s">
        <v>300</v>
      </c>
      <c r="I185" s="47" t="s">
        <v>391</v>
      </c>
      <c r="J185" s="533">
        <v>10000018</v>
      </c>
      <c r="K185" s="14" t="s">
        <v>64</v>
      </c>
      <c r="L185" s="14" t="s">
        <v>54</v>
      </c>
      <c r="M185" s="45">
        <v>185</v>
      </c>
      <c r="N185" s="45">
        <v>1</v>
      </c>
      <c r="O185" s="46">
        <v>26078.790000000005</v>
      </c>
      <c r="Q185" s="12" t="s">
        <v>372</v>
      </c>
      <c r="T185" s="59" t="s">
        <v>75</v>
      </c>
      <c r="U185" s="14">
        <v>0</v>
      </c>
      <c r="V185" s="59" t="s">
        <v>174</v>
      </c>
      <c r="X185" s="46">
        <v>0</v>
      </c>
      <c r="Y185" s="46">
        <v>710.97</v>
      </c>
      <c r="Z185" s="46">
        <v>0</v>
      </c>
      <c r="AA185" s="46">
        <v>987.44</v>
      </c>
      <c r="AB185" s="46">
        <v>2197.77</v>
      </c>
      <c r="AC185" s="46">
        <v>2197.77</v>
      </c>
      <c r="AD185" s="46">
        <v>2197.77</v>
      </c>
      <c r="AE185" s="46">
        <v>2197.77</v>
      </c>
      <c r="AF185" s="46">
        <v>2197.77</v>
      </c>
      <c r="AG185" s="46">
        <v>18884.400000000001</v>
      </c>
      <c r="AH185" s="46">
        <v>45779.39</v>
      </c>
      <c r="AI185" s="46">
        <v>26192.47</v>
      </c>
      <c r="AJ185" s="46">
        <v>25252.33</v>
      </c>
      <c r="AK185" s="46">
        <v>31240.180000000004</v>
      </c>
      <c r="AL185" s="46">
        <v>26078.790000000005</v>
      </c>
      <c r="AM185" s="46">
        <v>9269.0700000000033</v>
      </c>
    </row>
    <row r="186" spans="5:39" x14ac:dyDescent="0.2">
      <c r="E186" s="47">
        <v>18</v>
      </c>
      <c r="F186" s="47">
        <v>25</v>
      </c>
      <c r="G186" s="47" t="s">
        <v>245</v>
      </c>
      <c r="H186" s="47" t="s">
        <v>300</v>
      </c>
      <c r="I186" s="47" t="s">
        <v>391</v>
      </c>
      <c r="J186" s="533">
        <v>10000018</v>
      </c>
      <c r="K186" s="14" t="s">
        <v>64</v>
      </c>
      <c r="L186" s="14" t="s">
        <v>58</v>
      </c>
      <c r="M186" s="45">
        <v>186</v>
      </c>
      <c r="N186" s="45">
        <v>1</v>
      </c>
      <c r="O186" s="46">
        <v>1937.4100000000071</v>
      </c>
      <c r="Q186" s="12" t="s">
        <v>372</v>
      </c>
      <c r="T186" s="59" t="s">
        <v>75</v>
      </c>
      <c r="U186" s="14">
        <v>0</v>
      </c>
      <c r="V186" s="59" t="s">
        <v>174</v>
      </c>
      <c r="X186" s="46">
        <v>0</v>
      </c>
      <c r="Y186" s="46">
        <v>4909.4299999999994</v>
      </c>
      <c r="Z186" s="46">
        <v>737.40999999999985</v>
      </c>
      <c r="AA186" s="46">
        <v>837.4099999999994</v>
      </c>
      <c r="AB186" s="46">
        <v>937.41000000000031</v>
      </c>
      <c r="AC186" s="46">
        <v>1037.4099999999985</v>
      </c>
      <c r="AD186" s="46">
        <v>1137.4099999999985</v>
      </c>
      <c r="AE186" s="46">
        <v>1237.4100000000021</v>
      </c>
      <c r="AF186" s="46">
        <v>1337.4100000000021</v>
      </c>
      <c r="AG186" s="46">
        <v>1437.4099999999962</v>
      </c>
      <c r="AH186" s="46">
        <v>1537.4100000000035</v>
      </c>
      <c r="AI186" s="46">
        <v>1637.4100000000035</v>
      </c>
      <c r="AJ186" s="46">
        <v>1737.4100000000035</v>
      </c>
      <c r="AK186" s="46">
        <v>1837.4100000000071</v>
      </c>
      <c r="AL186" s="46">
        <v>1937.4100000000071</v>
      </c>
      <c r="AM186" s="46">
        <v>1937.4100000000071</v>
      </c>
    </row>
    <row r="187" spans="5:39" x14ac:dyDescent="0.2">
      <c r="E187" s="47">
        <v>18</v>
      </c>
      <c r="F187" s="47">
        <v>25</v>
      </c>
      <c r="G187" s="47" t="s">
        <v>245</v>
      </c>
      <c r="H187" s="47" t="s">
        <v>300</v>
      </c>
      <c r="I187" s="47" t="s">
        <v>391</v>
      </c>
      <c r="J187" s="533">
        <v>10000018</v>
      </c>
      <c r="K187" s="14" t="s">
        <v>67</v>
      </c>
      <c r="L187" s="14" t="s">
        <v>67</v>
      </c>
      <c r="M187" s="45">
        <v>187</v>
      </c>
      <c r="N187" s="45">
        <v>1</v>
      </c>
      <c r="O187" s="53">
        <v>46.988412418526423</v>
      </c>
      <c r="P187" s="54">
        <v>36.988412418526423</v>
      </c>
      <c r="Q187" s="55" t="s">
        <v>372</v>
      </c>
      <c r="R187" s="56">
        <v>2.3670261151680898</v>
      </c>
      <c r="S187" s="57" t="s">
        <v>370</v>
      </c>
      <c r="T187" s="60" t="s">
        <v>75</v>
      </c>
      <c r="U187" s="14">
        <v>0</v>
      </c>
      <c r="V187" s="60" t="s">
        <v>174</v>
      </c>
      <c r="Y187" s="46">
        <v>46.988412418526423</v>
      </c>
      <c r="Z187" s="46">
        <v>46.988412418526423</v>
      </c>
      <c r="AA187" s="46">
        <v>46.988412418526423</v>
      </c>
      <c r="AB187" s="46">
        <v>46.988412418526423</v>
      </c>
      <c r="AC187" s="46">
        <v>46.988412418526423</v>
      </c>
      <c r="AD187" s="46">
        <v>46.988412418526423</v>
      </c>
      <c r="AE187" s="46">
        <v>46.988412418526423</v>
      </c>
      <c r="AF187" s="46">
        <v>46.988412418526423</v>
      </c>
      <c r="AG187" s="46">
        <v>46.988412418526423</v>
      </c>
      <c r="AH187" s="46">
        <v>46.988412418526423</v>
      </c>
      <c r="AI187" s="46">
        <v>46.988412418526423</v>
      </c>
      <c r="AJ187" s="46">
        <v>46.988412418526423</v>
      </c>
      <c r="AK187" s="46">
        <v>46.988412418526423</v>
      </c>
      <c r="AL187" s="46">
        <v>46.988412418526423</v>
      </c>
      <c r="AM187" s="46">
        <v>46.988412418526423</v>
      </c>
    </row>
    <row r="188" spans="5:39" x14ac:dyDescent="0.2">
      <c r="E188" s="14">
        <v>19</v>
      </c>
      <c r="F188" s="14">
        <v>26</v>
      </c>
      <c r="G188" s="14" t="s">
        <v>245</v>
      </c>
      <c r="H188" s="14" t="s">
        <v>301</v>
      </c>
      <c r="I188" s="14" t="s">
        <v>392</v>
      </c>
      <c r="J188" s="531">
        <v>10000019</v>
      </c>
      <c r="K188" s="14" t="s">
        <v>59</v>
      </c>
      <c r="L188" s="14" t="s">
        <v>57</v>
      </c>
      <c r="M188" s="45">
        <v>188</v>
      </c>
      <c r="N188" s="45">
        <v>1</v>
      </c>
      <c r="O188" s="46">
        <v>4464.8999999999996</v>
      </c>
      <c r="Q188" s="12" t="s">
        <v>372</v>
      </c>
      <c r="T188" s="59" t="s">
        <v>75</v>
      </c>
      <c r="U188" s="14">
        <v>0</v>
      </c>
      <c r="V188" s="59" t="s">
        <v>174</v>
      </c>
      <c r="Y188" s="46">
        <v>4605.6099999999997</v>
      </c>
      <c r="Z188" s="46">
        <v>4605.6099999999997</v>
      </c>
      <c r="AA188" s="46">
        <v>4464.8999999999996</v>
      </c>
      <c r="AB188" s="46">
        <v>4464.8999999999996</v>
      </c>
      <c r="AC188" s="46">
        <v>4464.8999999999996</v>
      </c>
      <c r="AD188" s="46">
        <v>4464.8999999999996</v>
      </c>
      <c r="AE188" s="46">
        <v>4464.8999999999996</v>
      </c>
      <c r="AF188" s="46">
        <v>4464.8999999999996</v>
      </c>
      <c r="AG188" s="46">
        <v>4464.8999999999996</v>
      </c>
      <c r="AH188" s="46">
        <v>4464.8999999999996</v>
      </c>
      <c r="AI188" s="46">
        <v>4464.8999999999996</v>
      </c>
      <c r="AJ188" s="46">
        <v>4464.8999999999996</v>
      </c>
      <c r="AK188" s="46">
        <v>4464.8999999999996</v>
      </c>
      <c r="AL188" s="46">
        <v>4464.8999999999996</v>
      </c>
      <c r="AM188" s="46">
        <v>0</v>
      </c>
    </row>
    <row r="189" spans="5:39" x14ac:dyDescent="0.2">
      <c r="E189" s="47">
        <v>19</v>
      </c>
      <c r="F189" s="47">
        <v>26</v>
      </c>
      <c r="G189" s="47" t="s">
        <v>245</v>
      </c>
      <c r="H189" s="47" t="s">
        <v>301</v>
      </c>
      <c r="I189" s="47" t="s">
        <v>392</v>
      </c>
      <c r="J189" s="533">
        <v>10000019</v>
      </c>
      <c r="K189" s="14" t="s">
        <v>59</v>
      </c>
      <c r="L189" s="14" t="s">
        <v>54</v>
      </c>
      <c r="M189" s="45">
        <v>189</v>
      </c>
      <c r="N189" s="45">
        <v>1</v>
      </c>
      <c r="O189" s="46">
        <v>3902.3000000000006</v>
      </c>
      <c r="Q189" s="12" t="s">
        <v>372</v>
      </c>
      <c r="T189" s="59" t="s">
        <v>75</v>
      </c>
      <c r="U189" s="14">
        <v>0</v>
      </c>
      <c r="V189" s="59" t="s">
        <v>174</v>
      </c>
      <c r="Y189" s="46">
        <v>0</v>
      </c>
      <c r="Z189" s="46">
        <v>0</v>
      </c>
      <c r="AA189" s="46">
        <v>0</v>
      </c>
      <c r="AB189" s="46">
        <v>0</v>
      </c>
      <c r="AC189" s="46">
        <v>0</v>
      </c>
      <c r="AD189" s="46">
        <v>0</v>
      </c>
      <c r="AE189" s="46">
        <v>0</v>
      </c>
      <c r="AF189" s="46">
        <v>0</v>
      </c>
      <c r="AG189" s="46">
        <v>3859.46</v>
      </c>
      <c r="AH189" s="46">
        <v>3668.08</v>
      </c>
      <c r="AI189" s="46">
        <v>5332.89</v>
      </c>
      <c r="AJ189" s="46">
        <v>5332.89</v>
      </c>
      <c r="AK189" s="46">
        <v>6299.9099999999989</v>
      </c>
      <c r="AL189" s="46">
        <v>3902.3000000000006</v>
      </c>
      <c r="AM189" s="46">
        <v>0</v>
      </c>
    </row>
    <row r="190" spans="5:39" x14ac:dyDescent="0.2">
      <c r="E190" s="47">
        <v>19</v>
      </c>
      <c r="F190" s="47">
        <v>26</v>
      </c>
      <c r="G190" s="47" t="s">
        <v>245</v>
      </c>
      <c r="H190" s="47" t="s">
        <v>301</v>
      </c>
      <c r="I190" s="47" t="s">
        <v>392</v>
      </c>
      <c r="J190" s="533">
        <v>10000019</v>
      </c>
      <c r="K190" s="14" t="s">
        <v>59</v>
      </c>
      <c r="L190" s="14" t="s">
        <v>58</v>
      </c>
      <c r="M190" s="45">
        <v>190</v>
      </c>
      <c r="N190" s="45">
        <v>1</v>
      </c>
      <c r="O190" s="46">
        <v>0</v>
      </c>
      <c r="Q190" s="12" t="s">
        <v>372</v>
      </c>
      <c r="T190" s="59" t="s">
        <v>75</v>
      </c>
      <c r="U190" s="14">
        <v>9</v>
      </c>
      <c r="V190" s="59" t="s">
        <v>174</v>
      </c>
      <c r="Y190" s="46">
        <v>0</v>
      </c>
      <c r="Z190" s="46">
        <v>0</v>
      </c>
      <c r="AA190" s="46">
        <v>0</v>
      </c>
      <c r="AB190" s="46">
        <v>0</v>
      </c>
      <c r="AC190" s="46">
        <v>0</v>
      </c>
      <c r="AD190" s="46">
        <v>0</v>
      </c>
      <c r="AE190" s="46">
        <v>0</v>
      </c>
      <c r="AF190" s="46">
        <v>0</v>
      </c>
      <c r="AG190" s="46">
        <v>0</v>
      </c>
      <c r="AH190" s="46">
        <v>0</v>
      </c>
      <c r="AI190" s="46">
        <v>0</v>
      </c>
      <c r="AJ190" s="46">
        <v>0</v>
      </c>
      <c r="AK190" s="46">
        <v>0</v>
      </c>
      <c r="AL190" s="46">
        <v>0</v>
      </c>
      <c r="AM190" s="46">
        <v>0</v>
      </c>
    </row>
    <row r="191" spans="5:39" x14ac:dyDescent="0.2">
      <c r="E191" s="47">
        <v>19</v>
      </c>
      <c r="F191" s="47">
        <v>26</v>
      </c>
      <c r="G191" s="47" t="s">
        <v>245</v>
      </c>
      <c r="H191" s="47" t="s">
        <v>301</v>
      </c>
      <c r="I191" s="47" t="s">
        <v>392</v>
      </c>
      <c r="J191" s="533">
        <v>10000019</v>
      </c>
      <c r="K191" s="14" t="s">
        <v>59</v>
      </c>
      <c r="L191" s="14" t="s">
        <v>31</v>
      </c>
      <c r="M191" s="45">
        <v>191</v>
      </c>
      <c r="N191" s="45">
        <v>1</v>
      </c>
      <c r="O191" s="48">
        <v>8367.2000000000007</v>
      </c>
      <c r="Q191" s="12" t="s">
        <v>372</v>
      </c>
      <c r="R191" s="46">
        <v>9197.4883333333328</v>
      </c>
      <c r="T191" s="59" t="s">
        <v>75</v>
      </c>
      <c r="U191" s="14">
        <v>0</v>
      </c>
      <c r="V191" s="59" t="s">
        <v>174</v>
      </c>
      <c r="X191" s="46">
        <v>13816.83</v>
      </c>
      <c r="Y191" s="46">
        <v>4605.6099999999997</v>
      </c>
      <c r="Z191" s="46">
        <v>4605.6099999999997</v>
      </c>
      <c r="AA191" s="46">
        <v>4464.8999999999996</v>
      </c>
      <c r="AB191" s="46">
        <v>4464.8999999999996</v>
      </c>
      <c r="AC191" s="46">
        <v>4464.8999999999996</v>
      </c>
      <c r="AD191" s="46">
        <v>4464.8999999999996</v>
      </c>
      <c r="AE191" s="46">
        <v>4464.8999999999996</v>
      </c>
      <c r="AF191" s="46">
        <v>4464.8999999999996</v>
      </c>
      <c r="AG191" s="46">
        <v>8324.36</v>
      </c>
      <c r="AH191" s="46">
        <v>8132.98</v>
      </c>
      <c r="AI191" s="46">
        <v>9797.7900000000009</v>
      </c>
      <c r="AJ191" s="46">
        <v>9797.7900000000009</v>
      </c>
      <c r="AK191" s="46">
        <v>10764.809999999998</v>
      </c>
      <c r="AL191" s="46">
        <v>8367.2000000000007</v>
      </c>
      <c r="AM191" s="46">
        <v>0</v>
      </c>
    </row>
    <row r="192" spans="5:39" x14ac:dyDescent="0.2">
      <c r="E192" s="47">
        <v>19</v>
      </c>
      <c r="F192" s="47">
        <v>26</v>
      </c>
      <c r="G192" s="47" t="s">
        <v>245</v>
      </c>
      <c r="H192" s="47" t="s">
        <v>301</v>
      </c>
      <c r="I192" s="47" t="s">
        <v>392</v>
      </c>
      <c r="J192" s="533">
        <v>10000019</v>
      </c>
      <c r="K192" s="14" t="s">
        <v>37</v>
      </c>
      <c r="L192" s="14" t="s">
        <v>31</v>
      </c>
      <c r="M192" s="45">
        <v>192</v>
      </c>
      <c r="N192" s="45">
        <v>1</v>
      </c>
      <c r="O192" s="48">
        <v>20562.599999999999</v>
      </c>
      <c r="P192" s="48"/>
      <c r="Q192" s="12" t="s">
        <v>372</v>
      </c>
      <c r="R192" s="46">
        <v>7159.7116666666661</v>
      </c>
      <c r="T192" s="59" t="s">
        <v>75</v>
      </c>
      <c r="U192" s="14">
        <v>0</v>
      </c>
      <c r="V192" s="59" t="s">
        <v>174</v>
      </c>
      <c r="Y192" s="46">
        <v>0</v>
      </c>
      <c r="Z192" s="46">
        <v>0</v>
      </c>
      <c r="AA192" s="46">
        <v>0</v>
      </c>
      <c r="AB192" s="46">
        <v>0</v>
      </c>
      <c r="AC192" s="46">
        <v>0</v>
      </c>
      <c r="AD192" s="46">
        <v>0</v>
      </c>
      <c r="AE192" s="46">
        <v>8929.7999999999993</v>
      </c>
      <c r="AF192" s="46">
        <v>8929.7999999999993</v>
      </c>
      <c r="AG192" s="46">
        <v>0</v>
      </c>
      <c r="AH192" s="46">
        <v>4464.8999999999996</v>
      </c>
      <c r="AI192" s="46">
        <v>0</v>
      </c>
      <c r="AJ192" s="46">
        <v>17930.77</v>
      </c>
      <c r="AK192" s="46">
        <v>0</v>
      </c>
      <c r="AL192" s="46">
        <v>20562.599999999999</v>
      </c>
      <c r="AM192" s="46">
        <v>35347.608</v>
      </c>
    </row>
    <row r="193" spans="5:39" x14ac:dyDescent="0.2">
      <c r="E193" s="47">
        <v>19</v>
      </c>
      <c r="F193" s="47">
        <v>26</v>
      </c>
      <c r="G193" s="47" t="s">
        <v>245</v>
      </c>
      <c r="H193" s="47" t="s">
        <v>301</v>
      </c>
      <c r="I193" s="47" t="s">
        <v>392</v>
      </c>
      <c r="J193" s="533">
        <v>10000019</v>
      </c>
      <c r="K193" s="14" t="s">
        <v>65</v>
      </c>
      <c r="L193" s="14" t="s">
        <v>31</v>
      </c>
      <c r="M193" s="45">
        <v>193</v>
      </c>
      <c r="N193" s="45">
        <v>1</v>
      </c>
      <c r="O193" s="52">
        <v>44184.510000000024</v>
      </c>
      <c r="P193" s="48">
        <v>35347.608</v>
      </c>
      <c r="Q193" s="12" t="s">
        <v>372</v>
      </c>
      <c r="R193" s="46">
        <v>7364.0850000000037</v>
      </c>
      <c r="T193" s="59" t="s">
        <v>75</v>
      </c>
      <c r="U193" s="14">
        <v>0</v>
      </c>
      <c r="V193" s="59" t="s">
        <v>174</v>
      </c>
      <c r="X193" s="46">
        <v>0</v>
      </c>
      <c r="Y193" s="46">
        <v>0</v>
      </c>
      <c r="Z193" s="46">
        <v>0</v>
      </c>
      <c r="AA193" s="46">
        <v>0</v>
      </c>
      <c r="AB193" s="46">
        <v>0</v>
      </c>
      <c r="AC193" s="46">
        <v>0</v>
      </c>
      <c r="AD193" s="46">
        <v>0</v>
      </c>
      <c r="AE193" s="46">
        <v>0</v>
      </c>
      <c r="AF193" s="46">
        <v>0</v>
      </c>
      <c r="AG193" s="46">
        <v>0</v>
      </c>
      <c r="AH193" s="46">
        <v>5456.9200000000019</v>
      </c>
      <c r="AI193" s="46">
        <v>9797.7900000000081</v>
      </c>
      <c r="AJ193" s="46">
        <v>9797.7900000000081</v>
      </c>
      <c r="AK193" s="46">
        <v>10764.810000000005</v>
      </c>
      <c r="AL193" s="46">
        <v>8367.1999999999935</v>
      </c>
      <c r="AM193" s="46">
        <v>0</v>
      </c>
    </row>
    <row r="194" spans="5:39" x14ac:dyDescent="0.2">
      <c r="E194" s="47">
        <v>19</v>
      </c>
      <c r="F194" s="47">
        <v>26</v>
      </c>
      <c r="G194" s="47" t="s">
        <v>245</v>
      </c>
      <c r="H194" s="47" t="s">
        <v>301</v>
      </c>
      <c r="I194" s="47" t="s">
        <v>392</v>
      </c>
      <c r="J194" s="533">
        <v>10000019</v>
      </c>
      <c r="K194" s="14" t="s">
        <v>64</v>
      </c>
      <c r="L194" s="14" t="s">
        <v>57</v>
      </c>
      <c r="M194" s="45">
        <v>194</v>
      </c>
      <c r="N194" s="45">
        <v>1</v>
      </c>
      <c r="O194" s="46">
        <v>1972.1500000000015</v>
      </c>
      <c r="Q194" s="12" t="s">
        <v>372</v>
      </c>
      <c r="T194" s="59" t="s">
        <v>75</v>
      </c>
      <c r="U194" s="14">
        <v>0</v>
      </c>
      <c r="V194" s="59" t="s">
        <v>174</v>
      </c>
      <c r="X194" s="46">
        <v>0</v>
      </c>
      <c r="Y194" s="46">
        <v>4605.6099999999997</v>
      </c>
      <c r="Z194" s="46">
        <v>9211.2199999999993</v>
      </c>
      <c r="AA194" s="46">
        <v>13676.119999999999</v>
      </c>
      <c r="AB194" s="46">
        <v>18141.019999999997</v>
      </c>
      <c r="AC194" s="46">
        <v>22605.919999999998</v>
      </c>
      <c r="AD194" s="46">
        <v>27070.82</v>
      </c>
      <c r="AE194" s="46">
        <v>22605.920000000002</v>
      </c>
      <c r="AF194" s="46">
        <v>18141.02</v>
      </c>
      <c r="AG194" s="46">
        <v>22605.919999999998</v>
      </c>
      <c r="AH194" s="46">
        <v>22605.919999999998</v>
      </c>
      <c r="AI194" s="46">
        <v>27070.82</v>
      </c>
      <c r="AJ194" s="46">
        <v>13604.95</v>
      </c>
      <c r="AK194" s="46">
        <v>18069.849999999999</v>
      </c>
      <c r="AL194" s="46">
        <v>1972.1500000000015</v>
      </c>
      <c r="AM194" s="46">
        <v>0</v>
      </c>
    </row>
    <row r="195" spans="5:39" x14ac:dyDescent="0.2">
      <c r="E195" s="47">
        <v>19</v>
      </c>
      <c r="F195" s="47">
        <v>26</v>
      </c>
      <c r="G195" s="47" t="s">
        <v>245</v>
      </c>
      <c r="H195" s="47" t="s">
        <v>301</v>
      </c>
      <c r="I195" s="47" t="s">
        <v>392</v>
      </c>
      <c r="J195" s="533">
        <v>10000019</v>
      </c>
      <c r="K195" s="14" t="s">
        <v>64</v>
      </c>
      <c r="L195" s="14" t="s">
        <v>54</v>
      </c>
      <c r="M195" s="45">
        <v>195</v>
      </c>
      <c r="N195" s="45">
        <v>1</v>
      </c>
      <c r="O195" s="46">
        <v>28395.53</v>
      </c>
      <c r="Q195" s="12" t="s">
        <v>372</v>
      </c>
      <c r="T195" s="59" t="s">
        <v>75</v>
      </c>
      <c r="U195" s="14">
        <v>0</v>
      </c>
      <c r="V195" s="59" t="s">
        <v>174</v>
      </c>
      <c r="X195" s="46">
        <v>0</v>
      </c>
      <c r="Y195" s="46">
        <v>0</v>
      </c>
      <c r="Z195" s="46">
        <v>0</v>
      </c>
      <c r="AA195" s="46">
        <v>0</v>
      </c>
      <c r="AB195" s="46">
        <v>0</v>
      </c>
      <c r="AC195" s="46">
        <v>0</v>
      </c>
      <c r="AD195" s="46">
        <v>0</v>
      </c>
      <c r="AE195" s="46">
        <v>0</v>
      </c>
      <c r="AF195" s="46">
        <v>0</v>
      </c>
      <c r="AG195" s="46">
        <v>3859.46</v>
      </c>
      <c r="AH195" s="46">
        <v>7527.54</v>
      </c>
      <c r="AI195" s="46">
        <v>12860.43</v>
      </c>
      <c r="AJ195" s="46">
        <v>18193.32</v>
      </c>
      <c r="AK195" s="46">
        <v>24493.23</v>
      </c>
      <c r="AL195" s="46">
        <v>28395.53</v>
      </c>
      <c r="AM195" s="46">
        <v>0</v>
      </c>
    </row>
    <row r="196" spans="5:39" x14ac:dyDescent="0.2">
      <c r="E196" s="47">
        <v>19</v>
      </c>
      <c r="F196" s="47">
        <v>26</v>
      </c>
      <c r="G196" s="47" t="s">
        <v>245</v>
      </c>
      <c r="H196" s="47" t="s">
        <v>301</v>
      </c>
      <c r="I196" s="47" t="s">
        <v>392</v>
      </c>
      <c r="J196" s="533">
        <v>10000019</v>
      </c>
      <c r="K196" s="14" t="s">
        <v>64</v>
      </c>
      <c r="L196" s="14" t="s">
        <v>58</v>
      </c>
      <c r="M196" s="45">
        <v>196</v>
      </c>
      <c r="N196" s="45">
        <v>1</v>
      </c>
      <c r="O196" s="46">
        <v>13816.830000000016</v>
      </c>
      <c r="Q196" s="12" t="s">
        <v>372</v>
      </c>
      <c r="T196" s="59" t="s">
        <v>75</v>
      </c>
      <c r="U196" s="14">
        <v>0</v>
      </c>
      <c r="V196" s="59" t="s">
        <v>174</v>
      </c>
      <c r="X196" s="46">
        <v>0</v>
      </c>
      <c r="Y196" s="46">
        <v>13816.829999999998</v>
      </c>
      <c r="Z196" s="46">
        <v>13816.83</v>
      </c>
      <c r="AA196" s="46">
        <v>13816.829999999998</v>
      </c>
      <c r="AB196" s="46">
        <v>13816.830000000002</v>
      </c>
      <c r="AC196" s="46">
        <v>13816.830000000002</v>
      </c>
      <c r="AD196" s="46">
        <v>13816.830000000002</v>
      </c>
      <c r="AE196" s="46">
        <v>13816.829999999998</v>
      </c>
      <c r="AF196" s="46">
        <v>13816.830000000005</v>
      </c>
      <c r="AG196" s="46">
        <v>13816.830000000009</v>
      </c>
      <c r="AH196" s="46">
        <v>13816.830000000009</v>
      </c>
      <c r="AI196" s="46">
        <v>13816.830000000016</v>
      </c>
      <c r="AJ196" s="46">
        <v>13816.83000000002</v>
      </c>
      <c r="AK196" s="46">
        <v>13816.83000000002</v>
      </c>
      <c r="AL196" s="46">
        <v>13816.830000000016</v>
      </c>
      <c r="AM196" s="46">
        <v>8836.9020000000164</v>
      </c>
    </row>
    <row r="197" spans="5:39" x14ac:dyDescent="0.2">
      <c r="E197" s="47">
        <v>19</v>
      </c>
      <c r="F197" s="47">
        <v>26</v>
      </c>
      <c r="G197" s="47" t="s">
        <v>245</v>
      </c>
      <c r="H197" s="47" t="s">
        <v>301</v>
      </c>
      <c r="I197" s="47" t="s">
        <v>392</v>
      </c>
      <c r="J197" s="533">
        <v>10000019</v>
      </c>
      <c r="K197" s="14" t="s">
        <v>67</v>
      </c>
      <c r="L197" s="14" t="s">
        <v>67</v>
      </c>
      <c r="M197" s="45">
        <v>197</v>
      </c>
      <c r="N197" s="45">
        <v>1</v>
      </c>
      <c r="O197" s="53">
        <v>54.682416756470047</v>
      </c>
      <c r="P197" s="54">
        <v>44.682416756470047</v>
      </c>
      <c r="Q197" s="55" t="s">
        <v>372</v>
      </c>
      <c r="R197" s="56">
        <v>4.8039756505988169</v>
      </c>
      <c r="S197" s="57" t="s">
        <v>370</v>
      </c>
      <c r="T197" s="60" t="s">
        <v>75</v>
      </c>
      <c r="U197" s="14">
        <v>0</v>
      </c>
      <c r="V197" s="60" t="s">
        <v>174</v>
      </c>
      <c r="Y197" s="46">
        <v>54.682416756470047</v>
      </c>
      <c r="Z197" s="46">
        <v>54.682416756470047</v>
      </c>
      <c r="AA197" s="46">
        <v>54.682416756470047</v>
      </c>
      <c r="AB197" s="46">
        <v>54.682416756470047</v>
      </c>
      <c r="AC197" s="46">
        <v>54.682416756470047</v>
      </c>
      <c r="AD197" s="46">
        <v>54.682416756470047</v>
      </c>
      <c r="AE197" s="46">
        <v>54.682416756470047</v>
      </c>
      <c r="AF197" s="46">
        <v>54.682416756470047</v>
      </c>
      <c r="AG197" s="46">
        <v>54.682416756470047</v>
      </c>
      <c r="AH197" s="46">
        <v>54.682416756470047</v>
      </c>
      <c r="AI197" s="46">
        <v>54.682416756470047</v>
      </c>
      <c r="AJ197" s="46">
        <v>54.682416756470047</v>
      </c>
      <c r="AK197" s="46">
        <v>54.682416756470047</v>
      </c>
      <c r="AL197" s="46">
        <v>54.682416756470047</v>
      </c>
      <c r="AM197" s="46">
        <v>54.682416756470047</v>
      </c>
    </row>
    <row r="198" spans="5:39" x14ac:dyDescent="0.2">
      <c r="E198" s="14">
        <v>20</v>
      </c>
      <c r="F198" s="14">
        <v>27</v>
      </c>
      <c r="G198" s="14" t="s">
        <v>245</v>
      </c>
      <c r="H198" s="14" t="s">
        <v>355</v>
      </c>
      <c r="I198" s="14" t="s">
        <v>393</v>
      </c>
      <c r="J198" s="531">
        <v>10000020</v>
      </c>
      <c r="K198" s="14" t="s">
        <v>59</v>
      </c>
      <c r="L198" s="14" t="s">
        <v>57</v>
      </c>
      <c r="M198" s="45">
        <v>198</v>
      </c>
      <c r="N198" s="45">
        <v>1</v>
      </c>
      <c r="O198" s="46">
        <v>1798.5</v>
      </c>
      <c r="Q198" s="12">
        <v>0</v>
      </c>
      <c r="T198" s="59">
        <v>0</v>
      </c>
      <c r="U198" s="14">
        <v>0</v>
      </c>
      <c r="V198" s="59" t="s">
        <v>174</v>
      </c>
      <c r="Y198" s="46">
        <v>1855.18</v>
      </c>
      <c r="Z198" s="46">
        <v>1855.18</v>
      </c>
      <c r="AA198" s="46">
        <v>1798.51</v>
      </c>
      <c r="AB198" s="46">
        <v>1499.62</v>
      </c>
      <c r="AC198" s="46">
        <v>1798.5</v>
      </c>
      <c r="AD198" s="46">
        <v>1798.5</v>
      </c>
      <c r="AE198" s="46">
        <v>1798.5</v>
      </c>
      <c r="AF198" s="46">
        <v>1798.5</v>
      </c>
      <c r="AG198" s="46">
        <v>1798.5</v>
      </c>
      <c r="AH198" s="46">
        <v>1798.5</v>
      </c>
      <c r="AI198" s="46">
        <v>1798.5</v>
      </c>
      <c r="AJ198" s="46">
        <v>1798.5</v>
      </c>
      <c r="AK198" s="46">
        <v>1798.5</v>
      </c>
      <c r="AL198" s="46">
        <v>1798.5</v>
      </c>
      <c r="AM198" s="46">
        <v>0</v>
      </c>
    </row>
    <row r="199" spans="5:39" x14ac:dyDescent="0.2">
      <c r="E199" s="47">
        <v>20</v>
      </c>
      <c r="F199" s="47">
        <v>27</v>
      </c>
      <c r="G199" s="47" t="s">
        <v>245</v>
      </c>
      <c r="H199" s="47" t="s">
        <v>355</v>
      </c>
      <c r="I199" s="47" t="s">
        <v>393</v>
      </c>
      <c r="J199" s="533">
        <v>10000020</v>
      </c>
      <c r="K199" s="14" t="s">
        <v>59</v>
      </c>
      <c r="L199" s="14" t="s">
        <v>54</v>
      </c>
      <c r="M199" s="45">
        <v>199</v>
      </c>
      <c r="N199" s="45">
        <v>1</v>
      </c>
      <c r="O199" s="46">
        <v>3177.5200000000004</v>
      </c>
      <c r="Q199" s="12">
        <v>0</v>
      </c>
      <c r="T199" s="59">
        <v>0</v>
      </c>
      <c r="U199" s="14">
        <v>0</v>
      </c>
      <c r="V199" s="59" t="s">
        <v>174</v>
      </c>
      <c r="Y199" s="46">
        <v>288.42</v>
      </c>
      <c r="Z199" s="46">
        <v>909.5</v>
      </c>
      <c r="AA199" s="46">
        <v>556.94000000000005</v>
      </c>
      <c r="AB199" s="46">
        <v>712.76</v>
      </c>
      <c r="AC199" s="46">
        <v>0</v>
      </c>
      <c r="AD199" s="46">
        <v>0</v>
      </c>
      <c r="AE199" s="46">
        <v>0</v>
      </c>
      <c r="AF199" s="46">
        <v>0</v>
      </c>
      <c r="AG199" s="46">
        <v>2580.09</v>
      </c>
      <c r="AH199" s="46">
        <v>3753.8500000000004</v>
      </c>
      <c r="AI199" s="46">
        <v>3986.2599999999998</v>
      </c>
      <c r="AJ199" s="46">
        <v>2202.79</v>
      </c>
      <c r="AK199" s="46">
        <v>3579.3100000000004</v>
      </c>
      <c r="AL199" s="46">
        <v>3177.5200000000004</v>
      </c>
      <c r="AM199" s="46">
        <v>0</v>
      </c>
    </row>
    <row r="200" spans="5:39" x14ac:dyDescent="0.2">
      <c r="E200" s="47">
        <v>20</v>
      </c>
      <c r="F200" s="47">
        <v>27</v>
      </c>
      <c r="G200" s="47" t="s">
        <v>245</v>
      </c>
      <c r="H200" s="47" t="s">
        <v>355</v>
      </c>
      <c r="I200" s="47" t="s">
        <v>393</v>
      </c>
      <c r="J200" s="533">
        <v>10000020</v>
      </c>
      <c r="K200" s="14" t="s">
        <v>59</v>
      </c>
      <c r="L200" s="14" t="s">
        <v>58</v>
      </c>
      <c r="M200" s="45">
        <v>200</v>
      </c>
      <c r="N200" s="45">
        <v>1</v>
      </c>
      <c r="O200" s="46">
        <v>0</v>
      </c>
      <c r="Q200" s="12">
        <v>0</v>
      </c>
      <c r="T200" s="59">
        <v>0</v>
      </c>
      <c r="U200" s="14">
        <v>0</v>
      </c>
      <c r="V200" s="59" t="s">
        <v>174</v>
      </c>
      <c r="Y200" s="46">
        <v>99.999999999999829</v>
      </c>
      <c r="Z200" s="46">
        <v>99.999999999999773</v>
      </c>
      <c r="AA200" s="46">
        <v>99.999999999999773</v>
      </c>
      <c r="AB200" s="46">
        <v>100.00000000000023</v>
      </c>
      <c r="AC200" s="46">
        <v>100</v>
      </c>
      <c r="AD200" s="46">
        <v>-500</v>
      </c>
      <c r="AE200" s="46">
        <v>100</v>
      </c>
      <c r="AF200" s="46">
        <v>-100</v>
      </c>
      <c r="AG200" s="46">
        <v>0</v>
      </c>
      <c r="AH200" s="46">
        <v>0</v>
      </c>
      <c r="AI200" s="46">
        <v>0</v>
      </c>
      <c r="AJ200" s="46">
        <v>0</v>
      </c>
      <c r="AK200" s="46">
        <v>0</v>
      </c>
      <c r="AL200" s="46">
        <v>0</v>
      </c>
      <c r="AM200" s="46">
        <v>0</v>
      </c>
    </row>
    <row r="201" spans="5:39" x14ac:dyDescent="0.2">
      <c r="E201" s="47">
        <v>20</v>
      </c>
      <c r="F201" s="47">
        <v>27</v>
      </c>
      <c r="G201" s="47" t="s">
        <v>245</v>
      </c>
      <c r="H201" s="47" t="s">
        <v>355</v>
      </c>
      <c r="I201" s="47" t="s">
        <v>393</v>
      </c>
      <c r="J201" s="533">
        <v>10000020</v>
      </c>
      <c r="K201" s="14" t="s">
        <v>59</v>
      </c>
      <c r="L201" s="14" t="s">
        <v>31</v>
      </c>
      <c r="M201" s="45">
        <v>201</v>
      </c>
      <c r="N201" s="45">
        <v>1</v>
      </c>
      <c r="O201" s="48">
        <v>4976.0200000000004</v>
      </c>
      <c r="Q201" s="12">
        <v>0</v>
      </c>
      <c r="R201" s="46">
        <v>5011.8033333333342</v>
      </c>
      <c r="T201" s="59">
        <v>0</v>
      </c>
      <c r="U201" s="14">
        <v>0</v>
      </c>
      <c r="V201" s="59" t="s">
        <v>174</v>
      </c>
      <c r="X201" s="46">
        <v>10731.88</v>
      </c>
      <c r="Y201" s="46">
        <v>2243.6</v>
      </c>
      <c r="Z201" s="46">
        <v>2864.6800000000003</v>
      </c>
      <c r="AA201" s="46">
        <v>2455.4499999999998</v>
      </c>
      <c r="AB201" s="46">
        <v>2312.38</v>
      </c>
      <c r="AC201" s="46">
        <v>1898.5</v>
      </c>
      <c r="AD201" s="46">
        <v>1298.5</v>
      </c>
      <c r="AE201" s="46">
        <v>1898.5</v>
      </c>
      <c r="AF201" s="46">
        <v>1698.5</v>
      </c>
      <c r="AG201" s="46">
        <v>4378.59</v>
      </c>
      <c r="AH201" s="46">
        <v>5552.35</v>
      </c>
      <c r="AI201" s="46">
        <v>5784.76</v>
      </c>
      <c r="AJ201" s="46">
        <v>4001.29</v>
      </c>
      <c r="AK201" s="46">
        <v>5377.81</v>
      </c>
      <c r="AL201" s="46">
        <v>4976.0200000000004</v>
      </c>
      <c r="AM201" s="46">
        <v>0</v>
      </c>
    </row>
    <row r="202" spans="5:39" x14ac:dyDescent="0.2">
      <c r="E202" s="47">
        <v>20</v>
      </c>
      <c r="F202" s="47">
        <v>27</v>
      </c>
      <c r="G202" s="47" t="s">
        <v>245</v>
      </c>
      <c r="H202" s="47" t="s">
        <v>355</v>
      </c>
      <c r="I202" s="47" t="s">
        <v>393</v>
      </c>
      <c r="J202" s="533">
        <v>10000020</v>
      </c>
      <c r="K202" s="14" t="s">
        <v>37</v>
      </c>
      <c r="L202" s="14" t="s">
        <v>31</v>
      </c>
      <c r="M202" s="45">
        <v>202</v>
      </c>
      <c r="N202" s="45">
        <v>1</v>
      </c>
      <c r="O202" s="48">
        <v>5377.81</v>
      </c>
      <c r="P202" s="48"/>
      <c r="Q202" s="12">
        <v>0</v>
      </c>
      <c r="R202" s="46">
        <v>5849.4650000000001</v>
      </c>
      <c r="T202" s="59">
        <v>0</v>
      </c>
      <c r="U202" s="14">
        <v>0</v>
      </c>
      <c r="V202" s="59" t="s">
        <v>174</v>
      </c>
      <c r="Y202" s="46">
        <v>0</v>
      </c>
      <c r="Z202" s="46">
        <v>0</v>
      </c>
      <c r="AA202" s="46">
        <v>0</v>
      </c>
      <c r="AB202" s="46">
        <v>0</v>
      </c>
      <c r="AC202" s="46">
        <v>0</v>
      </c>
      <c r="AD202" s="46">
        <v>17400</v>
      </c>
      <c r="AE202" s="46">
        <v>0</v>
      </c>
      <c r="AF202" s="46">
        <v>0</v>
      </c>
      <c r="AG202" s="46">
        <v>8303.49</v>
      </c>
      <c r="AH202" s="46">
        <v>6077.09</v>
      </c>
      <c r="AI202" s="46">
        <v>5552.35</v>
      </c>
      <c r="AJ202" s="46">
        <v>9786.0499999999993</v>
      </c>
      <c r="AK202" s="46">
        <v>0</v>
      </c>
      <c r="AL202" s="46">
        <v>5377.81</v>
      </c>
      <c r="AM202" s="46">
        <v>4976.0200000000004</v>
      </c>
    </row>
    <row r="203" spans="5:39" x14ac:dyDescent="0.2">
      <c r="E203" s="47">
        <v>20</v>
      </c>
      <c r="F203" s="47">
        <v>27</v>
      </c>
      <c r="G203" s="47" t="s">
        <v>245</v>
      </c>
      <c r="H203" s="47" t="s">
        <v>355</v>
      </c>
      <c r="I203" s="47" t="s">
        <v>393</v>
      </c>
      <c r="J203" s="533">
        <v>10000020</v>
      </c>
      <c r="K203" s="14" t="s">
        <v>65</v>
      </c>
      <c r="L203" s="14" t="s">
        <v>31</v>
      </c>
      <c r="M203" s="45">
        <v>203</v>
      </c>
      <c r="N203" s="45">
        <v>1</v>
      </c>
      <c r="O203" s="52">
        <v>4976.0200000000104</v>
      </c>
      <c r="P203" s="48">
        <v>4976.0200000000004</v>
      </c>
      <c r="Q203" s="12">
        <v>0</v>
      </c>
      <c r="R203" s="46">
        <v>829.33666666666841</v>
      </c>
      <c r="T203" s="59">
        <v>0</v>
      </c>
      <c r="U203" s="14">
        <v>0</v>
      </c>
      <c r="V203" s="59" t="s">
        <v>174</v>
      </c>
      <c r="X203" s="46">
        <v>0</v>
      </c>
      <c r="Y203" s="46">
        <v>0</v>
      </c>
      <c r="Z203" s="46">
        <v>0</v>
      </c>
      <c r="AA203" s="46">
        <v>0</v>
      </c>
      <c r="AB203" s="46">
        <v>0</v>
      </c>
      <c r="AC203" s="46">
        <v>0</v>
      </c>
      <c r="AD203" s="46">
        <v>0</v>
      </c>
      <c r="AE203" s="46">
        <v>0</v>
      </c>
      <c r="AF203" s="46">
        <v>0</v>
      </c>
      <c r="AG203" s="46">
        <v>0</v>
      </c>
      <c r="AH203" s="46">
        <v>0</v>
      </c>
      <c r="AI203" s="46">
        <v>0</v>
      </c>
      <c r="AJ203" s="46">
        <v>0</v>
      </c>
      <c r="AK203" s="46">
        <v>1.0004441719502211E-11</v>
      </c>
      <c r="AL203" s="46">
        <v>4976.0200000000004</v>
      </c>
      <c r="AM203" s="46">
        <v>0</v>
      </c>
    </row>
    <row r="204" spans="5:39" x14ac:dyDescent="0.2">
      <c r="E204" s="47">
        <v>20</v>
      </c>
      <c r="F204" s="47">
        <v>27</v>
      </c>
      <c r="G204" s="47" t="s">
        <v>245</v>
      </c>
      <c r="H204" s="47" t="s">
        <v>355</v>
      </c>
      <c r="I204" s="47" t="s">
        <v>393</v>
      </c>
      <c r="J204" s="533">
        <v>10000020</v>
      </c>
      <c r="K204" s="14" t="s">
        <v>64</v>
      </c>
      <c r="L204" s="14" t="s">
        <v>57</v>
      </c>
      <c r="M204" s="45">
        <v>204</v>
      </c>
      <c r="N204" s="45">
        <v>1</v>
      </c>
      <c r="O204" s="46">
        <v>0</v>
      </c>
      <c r="Q204" s="12">
        <v>0</v>
      </c>
      <c r="T204" s="59">
        <v>0</v>
      </c>
      <c r="U204" s="14">
        <v>0</v>
      </c>
      <c r="V204" s="59" t="s">
        <v>174</v>
      </c>
      <c r="X204" s="46">
        <v>0</v>
      </c>
      <c r="Y204" s="46">
        <v>1855.18</v>
      </c>
      <c r="Z204" s="46">
        <v>3710.36</v>
      </c>
      <c r="AA204" s="46">
        <v>5508.87</v>
      </c>
      <c r="AB204" s="46">
        <v>7008.49</v>
      </c>
      <c r="AC204" s="46">
        <v>8806.99</v>
      </c>
      <c r="AD204" s="46">
        <v>0</v>
      </c>
      <c r="AE204" s="46">
        <v>1798.5</v>
      </c>
      <c r="AF204" s="46">
        <v>3597</v>
      </c>
      <c r="AG204" s="46">
        <v>0</v>
      </c>
      <c r="AH204" s="46">
        <v>0</v>
      </c>
      <c r="AI204" s="46">
        <v>0</v>
      </c>
      <c r="AJ204" s="46">
        <v>0</v>
      </c>
      <c r="AK204" s="46">
        <v>1798.5</v>
      </c>
      <c r="AL204" s="46">
        <v>0</v>
      </c>
      <c r="AM204" s="46">
        <v>0</v>
      </c>
    </row>
    <row r="205" spans="5:39" x14ac:dyDescent="0.2">
      <c r="E205" s="47">
        <v>20</v>
      </c>
      <c r="F205" s="47">
        <v>27</v>
      </c>
      <c r="G205" s="47" t="s">
        <v>245</v>
      </c>
      <c r="H205" s="47" t="s">
        <v>355</v>
      </c>
      <c r="I205" s="47" t="s">
        <v>393</v>
      </c>
      <c r="J205" s="533">
        <v>10000020</v>
      </c>
      <c r="K205" s="14" t="s">
        <v>64</v>
      </c>
      <c r="L205" s="14" t="s">
        <v>54</v>
      </c>
      <c r="M205" s="45">
        <v>205</v>
      </c>
      <c r="N205" s="45">
        <v>1</v>
      </c>
      <c r="O205" s="46">
        <v>4976.0200000000004</v>
      </c>
      <c r="Q205" s="12">
        <v>0</v>
      </c>
      <c r="T205" s="59">
        <v>0</v>
      </c>
      <c r="U205" s="14">
        <v>0</v>
      </c>
      <c r="V205" s="59" t="s">
        <v>174</v>
      </c>
      <c r="X205" s="46">
        <v>0</v>
      </c>
      <c r="Y205" s="46">
        <v>288.42</v>
      </c>
      <c r="Z205" s="46">
        <v>1197.92</v>
      </c>
      <c r="AA205" s="46">
        <v>1754.8600000000001</v>
      </c>
      <c r="AB205" s="46">
        <v>2467.62</v>
      </c>
      <c r="AC205" s="46">
        <v>2467.62</v>
      </c>
      <c r="AD205" s="46">
        <v>0</v>
      </c>
      <c r="AE205" s="46">
        <v>0</v>
      </c>
      <c r="AF205" s="46">
        <v>0</v>
      </c>
      <c r="AG205" s="46">
        <v>0</v>
      </c>
      <c r="AH205" s="46">
        <v>0</v>
      </c>
      <c r="AI205" s="46">
        <v>232.4099999999994</v>
      </c>
      <c r="AJ205" s="46">
        <v>0</v>
      </c>
      <c r="AK205" s="46">
        <v>3579.3100000000004</v>
      </c>
      <c r="AL205" s="46">
        <v>4976.0200000000004</v>
      </c>
      <c r="AM205" s="46">
        <v>0</v>
      </c>
    </row>
    <row r="206" spans="5:39" x14ac:dyDescent="0.2">
      <c r="E206" s="47">
        <v>20</v>
      </c>
      <c r="F206" s="47">
        <v>27</v>
      </c>
      <c r="G206" s="47" t="s">
        <v>245</v>
      </c>
      <c r="H206" s="47" t="s">
        <v>355</v>
      </c>
      <c r="I206" s="47" t="s">
        <v>393</v>
      </c>
      <c r="J206" s="533">
        <v>10000020</v>
      </c>
      <c r="K206" s="14" t="s">
        <v>64</v>
      </c>
      <c r="L206" s="14" t="s">
        <v>58</v>
      </c>
      <c r="M206" s="45">
        <v>206</v>
      </c>
      <c r="N206" s="45">
        <v>1</v>
      </c>
      <c r="O206" s="46">
        <v>0</v>
      </c>
      <c r="Q206" s="12">
        <v>0</v>
      </c>
      <c r="T206" s="59">
        <v>0</v>
      </c>
      <c r="U206" s="14">
        <v>0</v>
      </c>
      <c r="V206" s="59" t="s">
        <v>174</v>
      </c>
      <c r="X206" s="46">
        <v>0</v>
      </c>
      <c r="Y206" s="46">
        <v>10831.88</v>
      </c>
      <c r="Z206" s="46">
        <v>10931.88</v>
      </c>
      <c r="AA206" s="46">
        <v>11031.880000000001</v>
      </c>
      <c r="AB206" s="46">
        <v>11131.880000000001</v>
      </c>
      <c r="AC206" s="46">
        <v>11231.880000000001</v>
      </c>
      <c r="AD206" s="46">
        <v>6404.9900000000016</v>
      </c>
      <c r="AE206" s="46">
        <v>6504.9900000000016</v>
      </c>
      <c r="AF206" s="46">
        <v>6404.9900000000016</v>
      </c>
      <c r="AG206" s="46">
        <v>6077.0900000000038</v>
      </c>
      <c r="AH206" s="46">
        <v>5552.3500000000022</v>
      </c>
      <c r="AI206" s="46">
        <v>5552.3500000000022</v>
      </c>
      <c r="AJ206" s="46">
        <v>7.2759576141834259E-12</v>
      </c>
      <c r="AK206" s="46">
        <v>4.5474735088646412E-12</v>
      </c>
      <c r="AL206" s="46">
        <v>0</v>
      </c>
      <c r="AM206" s="46">
        <v>0</v>
      </c>
    </row>
    <row r="207" spans="5:39" x14ac:dyDescent="0.2">
      <c r="E207" s="47">
        <v>20</v>
      </c>
      <c r="F207" s="47">
        <v>27</v>
      </c>
      <c r="G207" s="47" t="s">
        <v>245</v>
      </c>
      <c r="H207" s="47" t="s">
        <v>355</v>
      </c>
      <c r="I207" s="47" t="s">
        <v>393</v>
      </c>
      <c r="J207" s="533">
        <v>10000020</v>
      </c>
      <c r="K207" s="14" t="s">
        <v>67</v>
      </c>
      <c r="L207" s="14" t="s">
        <v>67</v>
      </c>
      <c r="M207" s="45">
        <v>207</v>
      </c>
      <c r="N207" s="45">
        <v>1</v>
      </c>
      <c r="O207" s="53">
        <v>0</v>
      </c>
      <c r="P207" s="54">
        <v>0</v>
      </c>
      <c r="Q207" s="55">
        <v>0</v>
      </c>
      <c r="R207" s="56">
        <v>0</v>
      </c>
      <c r="S207" s="57">
        <v>0</v>
      </c>
      <c r="T207" s="60">
        <v>0</v>
      </c>
      <c r="U207" s="14">
        <v>0</v>
      </c>
      <c r="V207" s="60" t="s">
        <v>174</v>
      </c>
      <c r="Y207" s="46">
        <v>0</v>
      </c>
      <c r="Z207" s="46">
        <v>0</v>
      </c>
      <c r="AA207" s="46">
        <v>0</v>
      </c>
      <c r="AB207" s="46">
        <v>0</v>
      </c>
      <c r="AC207" s="46">
        <v>0</v>
      </c>
      <c r="AD207" s="46">
        <v>0</v>
      </c>
      <c r="AE207" s="46">
        <v>0</v>
      </c>
      <c r="AF207" s="46">
        <v>0</v>
      </c>
      <c r="AG207" s="46">
        <v>0</v>
      </c>
      <c r="AH207" s="46">
        <v>0</v>
      </c>
      <c r="AI207" s="46">
        <v>0</v>
      </c>
      <c r="AJ207" s="46">
        <v>0</v>
      </c>
      <c r="AK207" s="46">
        <v>0</v>
      </c>
      <c r="AL207" s="46">
        <v>0</v>
      </c>
      <c r="AM207" s="46">
        <v>0</v>
      </c>
    </row>
    <row r="208" spans="5:39" x14ac:dyDescent="0.2">
      <c r="E208" s="14">
        <v>21</v>
      </c>
      <c r="F208" s="14">
        <v>28</v>
      </c>
      <c r="G208" s="14" t="s">
        <v>245</v>
      </c>
      <c r="H208" s="14" t="s">
        <v>302</v>
      </c>
      <c r="I208" s="14" t="s">
        <v>394</v>
      </c>
      <c r="J208" s="531">
        <v>10000021</v>
      </c>
      <c r="K208" s="14" t="s">
        <v>59</v>
      </c>
      <c r="L208" s="14" t="s">
        <v>57</v>
      </c>
      <c r="M208" s="45">
        <v>208</v>
      </c>
      <c r="N208" s="45">
        <v>1</v>
      </c>
      <c r="O208" s="46">
        <v>4177.8</v>
      </c>
      <c r="Q208" s="12" t="s">
        <v>372</v>
      </c>
      <c r="T208" s="59" t="s">
        <v>75</v>
      </c>
      <c r="U208" s="14">
        <v>0</v>
      </c>
      <c r="V208" s="59" t="s">
        <v>175</v>
      </c>
      <c r="Y208" s="46">
        <v>4309.46</v>
      </c>
      <c r="Z208" s="46">
        <v>4309.46</v>
      </c>
      <c r="AA208" s="46">
        <v>4177.8</v>
      </c>
      <c r="AB208" s="46">
        <v>4177.8</v>
      </c>
      <c r="AC208" s="46">
        <v>4177.8</v>
      </c>
      <c r="AD208" s="46">
        <v>4177.8</v>
      </c>
      <c r="AE208" s="46">
        <v>4177.8</v>
      </c>
      <c r="AF208" s="46">
        <v>4177.8</v>
      </c>
      <c r="AG208" s="46">
        <v>4177.8</v>
      </c>
      <c r="AH208" s="46">
        <v>4177.8</v>
      </c>
      <c r="AI208" s="46">
        <v>4177.8</v>
      </c>
      <c r="AJ208" s="46">
        <v>4177.8</v>
      </c>
      <c r="AK208" s="46">
        <v>4177.8</v>
      </c>
      <c r="AL208" s="46">
        <v>4177.8</v>
      </c>
      <c r="AM208" s="46">
        <v>0</v>
      </c>
    </row>
    <row r="209" spans="5:39" x14ac:dyDescent="0.2">
      <c r="E209" s="47">
        <v>21</v>
      </c>
      <c r="F209" s="47">
        <v>28</v>
      </c>
      <c r="G209" s="47" t="s">
        <v>245</v>
      </c>
      <c r="H209" s="47" t="s">
        <v>302</v>
      </c>
      <c r="I209" s="47" t="s">
        <v>394</v>
      </c>
      <c r="J209" s="533">
        <v>10000021</v>
      </c>
      <c r="K209" s="14" t="s">
        <v>59</v>
      </c>
      <c r="L209" s="14" t="s">
        <v>54</v>
      </c>
      <c r="M209" s="45">
        <v>209</v>
      </c>
      <c r="N209" s="45">
        <v>1</v>
      </c>
      <c r="O209" s="46">
        <v>3651.3900000000003</v>
      </c>
      <c r="Q209" s="12" t="s">
        <v>372</v>
      </c>
      <c r="T209" s="59" t="s">
        <v>75</v>
      </c>
      <c r="U209" s="14">
        <v>0</v>
      </c>
      <c r="V209" s="59" t="s">
        <v>175</v>
      </c>
      <c r="Y209" s="46">
        <v>0</v>
      </c>
      <c r="Z209" s="46">
        <v>0</v>
      </c>
      <c r="AA209" s="46">
        <v>0</v>
      </c>
      <c r="AB209" s="46">
        <v>0</v>
      </c>
      <c r="AC209" s="46">
        <v>0</v>
      </c>
      <c r="AD209" s="46">
        <v>0</v>
      </c>
      <c r="AE209" s="46">
        <v>0</v>
      </c>
      <c r="AF209" s="46">
        <v>0</v>
      </c>
      <c r="AG209" s="46">
        <v>3611.03</v>
      </c>
      <c r="AH209" s="46">
        <v>3431.12</v>
      </c>
      <c r="AI209" s="46">
        <v>4990.37</v>
      </c>
      <c r="AJ209" s="46">
        <v>4990.37</v>
      </c>
      <c r="AK209" s="46">
        <v>5893.68</v>
      </c>
      <c r="AL209" s="46">
        <v>3651.3900000000003</v>
      </c>
      <c r="AM209" s="46">
        <v>0</v>
      </c>
    </row>
    <row r="210" spans="5:39" x14ac:dyDescent="0.2">
      <c r="E210" s="47">
        <v>21</v>
      </c>
      <c r="F210" s="47">
        <v>28</v>
      </c>
      <c r="G210" s="47" t="s">
        <v>245</v>
      </c>
      <c r="H210" s="47" t="s">
        <v>302</v>
      </c>
      <c r="I210" s="47" t="s">
        <v>394</v>
      </c>
      <c r="J210" s="533">
        <v>10000021</v>
      </c>
      <c r="K210" s="14" t="s">
        <v>59</v>
      </c>
      <c r="L210" s="14" t="s">
        <v>58</v>
      </c>
      <c r="M210" s="45">
        <v>210</v>
      </c>
      <c r="N210" s="45">
        <v>1</v>
      </c>
      <c r="O210" s="46">
        <v>0</v>
      </c>
      <c r="Q210" s="12" t="s">
        <v>372</v>
      </c>
      <c r="T210" s="59" t="s">
        <v>75</v>
      </c>
      <c r="U210" s="14">
        <v>10</v>
      </c>
      <c r="V210" s="59" t="s">
        <v>175</v>
      </c>
      <c r="Y210" s="46">
        <v>0</v>
      </c>
      <c r="Z210" s="46">
        <v>0</v>
      </c>
      <c r="AA210" s="46">
        <v>0</v>
      </c>
      <c r="AB210" s="46">
        <v>0</v>
      </c>
      <c r="AC210" s="46">
        <v>0</v>
      </c>
      <c r="AD210" s="46">
        <v>0</v>
      </c>
      <c r="AE210" s="46">
        <v>0</v>
      </c>
      <c r="AF210" s="46">
        <v>0</v>
      </c>
      <c r="AG210" s="46">
        <v>0</v>
      </c>
      <c r="AH210" s="46">
        <v>0</v>
      </c>
      <c r="AI210" s="46">
        <v>0</v>
      </c>
      <c r="AJ210" s="46">
        <v>0</v>
      </c>
      <c r="AK210" s="46">
        <v>0</v>
      </c>
      <c r="AL210" s="46">
        <v>0</v>
      </c>
      <c r="AM210" s="46">
        <v>0</v>
      </c>
    </row>
    <row r="211" spans="5:39" x14ac:dyDescent="0.2">
      <c r="E211" s="47">
        <v>21</v>
      </c>
      <c r="F211" s="47">
        <v>28</v>
      </c>
      <c r="G211" s="47" t="s">
        <v>245</v>
      </c>
      <c r="H211" s="47" t="s">
        <v>302</v>
      </c>
      <c r="I211" s="47" t="s">
        <v>394</v>
      </c>
      <c r="J211" s="533">
        <v>10000021</v>
      </c>
      <c r="K211" s="14" t="s">
        <v>59</v>
      </c>
      <c r="L211" s="14" t="s">
        <v>31</v>
      </c>
      <c r="M211" s="45">
        <v>211</v>
      </c>
      <c r="N211" s="45">
        <v>1</v>
      </c>
      <c r="O211" s="48">
        <v>7829.1900000000005</v>
      </c>
      <c r="Q211" s="12" t="s">
        <v>372</v>
      </c>
      <c r="R211" s="46">
        <v>8605.7933333333331</v>
      </c>
      <c r="T211" s="59" t="s">
        <v>75</v>
      </c>
      <c r="U211" s="14">
        <v>0</v>
      </c>
      <c r="V211" s="59" t="s">
        <v>175</v>
      </c>
      <c r="X211" s="46">
        <v>12928.38</v>
      </c>
      <c r="Y211" s="46">
        <v>4309.46</v>
      </c>
      <c r="Z211" s="46">
        <v>4309.46</v>
      </c>
      <c r="AA211" s="46">
        <v>4177.8</v>
      </c>
      <c r="AB211" s="46">
        <v>4177.8</v>
      </c>
      <c r="AC211" s="46">
        <v>4177.8</v>
      </c>
      <c r="AD211" s="46">
        <v>4177.8</v>
      </c>
      <c r="AE211" s="46">
        <v>4177.8</v>
      </c>
      <c r="AF211" s="46">
        <v>4177.8</v>
      </c>
      <c r="AG211" s="46">
        <v>7788.83</v>
      </c>
      <c r="AH211" s="46">
        <v>7608.92</v>
      </c>
      <c r="AI211" s="46">
        <v>9168.17</v>
      </c>
      <c r="AJ211" s="46">
        <v>9168.17</v>
      </c>
      <c r="AK211" s="46">
        <v>10071.48</v>
      </c>
      <c r="AL211" s="46">
        <v>7829.1900000000005</v>
      </c>
      <c r="AM211" s="46">
        <v>0</v>
      </c>
    </row>
    <row r="212" spans="5:39" x14ac:dyDescent="0.2">
      <c r="E212" s="47">
        <v>21</v>
      </c>
      <c r="F212" s="47">
        <v>28</v>
      </c>
      <c r="G212" s="47" t="s">
        <v>245</v>
      </c>
      <c r="H212" s="47" t="s">
        <v>302</v>
      </c>
      <c r="I212" s="47" t="s">
        <v>394</v>
      </c>
      <c r="J212" s="533">
        <v>10000021</v>
      </c>
      <c r="K212" s="14" t="s">
        <v>37</v>
      </c>
      <c r="L212" s="14" t="s">
        <v>31</v>
      </c>
      <c r="M212" s="45">
        <v>212</v>
      </c>
      <c r="N212" s="45">
        <v>1</v>
      </c>
      <c r="O212" s="48">
        <v>19239.650000000001</v>
      </c>
      <c r="P212" s="48"/>
      <c r="Q212" s="12" t="s">
        <v>372</v>
      </c>
      <c r="R212" s="46">
        <v>6699.09</v>
      </c>
      <c r="T212" s="59" t="s">
        <v>75</v>
      </c>
      <c r="U212" s="14">
        <v>0</v>
      </c>
      <c r="V212" s="59" t="s">
        <v>175</v>
      </c>
      <c r="Y212" s="46">
        <v>0</v>
      </c>
      <c r="Z212" s="46">
        <v>0</v>
      </c>
      <c r="AA212" s="46">
        <v>0</v>
      </c>
      <c r="AB212" s="46">
        <v>0</v>
      </c>
      <c r="AC212" s="46">
        <v>0</v>
      </c>
      <c r="AD212" s="46">
        <v>0</v>
      </c>
      <c r="AE212" s="46">
        <v>8355.6</v>
      </c>
      <c r="AF212" s="46">
        <v>8355.6</v>
      </c>
      <c r="AG212" s="46">
        <v>0</v>
      </c>
      <c r="AH212" s="46">
        <v>4177.8</v>
      </c>
      <c r="AI212" s="46">
        <v>0</v>
      </c>
      <c r="AJ212" s="46">
        <v>16777.09</v>
      </c>
      <c r="AK212" s="46">
        <v>0</v>
      </c>
      <c r="AL212" s="46">
        <v>19239.650000000001</v>
      </c>
      <c r="AM212" s="46">
        <v>8268.6240000000016</v>
      </c>
    </row>
    <row r="213" spans="5:39" x14ac:dyDescent="0.2">
      <c r="E213" s="47">
        <v>21</v>
      </c>
      <c r="F213" s="47">
        <v>28</v>
      </c>
      <c r="G213" s="47" t="s">
        <v>245</v>
      </c>
      <c r="H213" s="47" t="s">
        <v>302</v>
      </c>
      <c r="I213" s="47" t="s">
        <v>394</v>
      </c>
      <c r="J213" s="533">
        <v>10000021</v>
      </c>
      <c r="K213" s="14" t="s">
        <v>65</v>
      </c>
      <c r="L213" s="14" t="s">
        <v>31</v>
      </c>
      <c r="M213" s="45">
        <v>213</v>
      </c>
      <c r="N213" s="45">
        <v>1</v>
      </c>
      <c r="O213" s="52">
        <v>41343.120000000003</v>
      </c>
      <c r="P213" s="48">
        <v>8268.6240000000016</v>
      </c>
      <c r="Q213" s="12" t="s">
        <v>372</v>
      </c>
      <c r="R213" s="46">
        <v>6890.52</v>
      </c>
      <c r="T213" s="59" t="s">
        <v>75</v>
      </c>
      <c r="U213" s="14">
        <v>0</v>
      </c>
      <c r="V213" s="59" t="s">
        <v>175</v>
      </c>
      <c r="X213" s="46">
        <v>0</v>
      </c>
      <c r="Y213" s="46">
        <v>0</v>
      </c>
      <c r="Z213" s="46">
        <v>0</v>
      </c>
      <c r="AA213" s="46">
        <v>0</v>
      </c>
      <c r="AB213" s="46">
        <v>0</v>
      </c>
      <c r="AC213" s="46">
        <v>0</v>
      </c>
      <c r="AD213" s="46">
        <v>0</v>
      </c>
      <c r="AE213" s="46">
        <v>0</v>
      </c>
      <c r="AF213" s="46">
        <v>0</v>
      </c>
      <c r="AG213" s="46">
        <v>0</v>
      </c>
      <c r="AH213" s="46">
        <v>5106.1100000000097</v>
      </c>
      <c r="AI213" s="46">
        <v>9168.17</v>
      </c>
      <c r="AJ213" s="46">
        <v>9168.1699999999928</v>
      </c>
      <c r="AK213" s="46">
        <v>10071.48</v>
      </c>
      <c r="AL213" s="46">
        <v>7829.1899999999932</v>
      </c>
      <c r="AM213" s="46">
        <v>0</v>
      </c>
    </row>
    <row r="214" spans="5:39" x14ac:dyDescent="0.2">
      <c r="E214" s="47">
        <v>21</v>
      </c>
      <c r="F214" s="47">
        <v>28</v>
      </c>
      <c r="G214" s="47" t="s">
        <v>245</v>
      </c>
      <c r="H214" s="47" t="s">
        <v>302</v>
      </c>
      <c r="I214" s="47" t="s">
        <v>394</v>
      </c>
      <c r="J214" s="533">
        <v>10000021</v>
      </c>
      <c r="K214" s="14" t="s">
        <v>64</v>
      </c>
      <c r="L214" s="14" t="s">
        <v>57</v>
      </c>
      <c r="M214" s="45">
        <v>214</v>
      </c>
      <c r="N214" s="45">
        <v>1</v>
      </c>
      <c r="O214" s="46">
        <v>1846.7799999999916</v>
      </c>
      <c r="Q214" s="12" t="s">
        <v>372</v>
      </c>
      <c r="T214" s="59" t="s">
        <v>75</v>
      </c>
      <c r="U214" s="14">
        <v>0</v>
      </c>
      <c r="V214" s="59" t="s">
        <v>175</v>
      </c>
      <c r="X214" s="46">
        <v>0</v>
      </c>
      <c r="Y214" s="46">
        <v>4309.46</v>
      </c>
      <c r="Z214" s="46">
        <v>8618.92</v>
      </c>
      <c r="AA214" s="46">
        <v>12796.720000000001</v>
      </c>
      <c r="AB214" s="46">
        <v>16974.52</v>
      </c>
      <c r="AC214" s="46">
        <v>21152.32</v>
      </c>
      <c r="AD214" s="46">
        <v>25330.12</v>
      </c>
      <c r="AE214" s="46">
        <v>21152.32</v>
      </c>
      <c r="AF214" s="46">
        <v>16974.519999999997</v>
      </c>
      <c r="AG214" s="46">
        <v>21152.319999999996</v>
      </c>
      <c r="AH214" s="46">
        <v>21152.319999999996</v>
      </c>
      <c r="AI214" s="46">
        <v>25330.119999999995</v>
      </c>
      <c r="AJ214" s="46">
        <v>12730.829999999994</v>
      </c>
      <c r="AK214" s="46">
        <v>16908.629999999994</v>
      </c>
      <c r="AL214" s="46">
        <v>1846.7799999999916</v>
      </c>
      <c r="AM214" s="46">
        <v>0</v>
      </c>
    </row>
    <row r="215" spans="5:39" x14ac:dyDescent="0.2">
      <c r="E215" s="47">
        <v>21</v>
      </c>
      <c r="F215" s="47">
        <v>28</v>
      </c>
      <c r="G215" s="47" t="s">
        <v>245</v>
      </c>
      <c r="H215" s="47" t="s">
        <v>302</v>
      </c>
      <c r="I215" s="47" t="s">
        <v>394</v>
      </c>
      <c r="J215" s="533">
        <v>10000021</v>
      </c>
      <c r="K215" s="14" t="s">
        <v>64</v>
      </c>
      <c r="L215" s="14" t="s">
        <v>54</v>
      </c>
      <c r="M215" s="45">
        <v>215</v>
      </c>
      <c r="N215" s="45">
        <v>1</v>
      </c>
      <c r="O215" s="46">
        <v>26567.96</v>
      </c>
      <c r="Q215" s="12" t="s">
        <v>372</v>
      </c>
      <c r="T215" s="59" t="s">
        <v>75</v>
      </c>
      <c r="U215" s="14">
        <v>0</v>
      </c>
      <c r="V215" s="59" t="s">
        <v>175</v>
      </c>
      <c r="X215" s="46">
        <v>0</v>
      </c>
      <c r="Y215" s="46">
        <v>0</v>
      </c>
      <c r="Z215" s="46">
        <v>0</v>
      </c>
      <c r="AA215" s="46">
        <v>0</v>
      </c>
      <c r="AB215" s="46">
        <v>0</v>
      </c>
      <c r="AC215" s="46">
        <v>0</v>
      </c>
      <c r="AD215" s="46">
        <v>0</v>
      </c>
      <c r="AE215" s="46">
        <v>0</v>
      </c>
      <c r="AF215" s="46">
        <v>0</v>
      </c>
      <c r="AG215" s="46">
        <v>3611.03</v>
      </c>
      <c r="AH215" s="46">
        <v>7042.15</v>
      </c>
      <c r="AI215" s="46">
        <v>12032.52</v>
      </c>
      <c r="AJ215" s="46">
        <v>17022.89</v>
      </c>
      <c r="AK215" s="46">
        <v>22916.57</v>
      </c>
      <c r="AL215" s="46">
        <v>26567.96</v>
      </c>
      <c r="AM215" s="46">
        <v>20146.115999999987</v>
      </c>
    </row>
    <row r="216" spans="5:39" x14ac:dyDescent="0.2">
      <c r="E216" s="47">
        <v>21</v>
      </c>
      <c r="F216" s="47">
        <v>28</v>
      </c>
      <c r="G216" s="47" t="s">
        <v>245</v>
      </c>
      <c r="H216" s="47" t="s">
        <v>302</v>
      </c>
      <c r="I216" s="47" t="s">
        <v>394</v>
      </c>
      <c r="J216" s="533">
        <v>10000021</v>
      </c>
      <c r="K216" s="14" t="s">
        <v>64</v>
      </c>
      <c r="L216" s="14" t="s">
        <v>58</v>
      </c>
      <c r="M216" s="45">
        <v>216</v>
      </c>
      <c r="N216" s="45">
        <v>1</v>
      </c>
      <c r="O216" s="46">
        <v>12928.380000000012</v>
      </c>
      <c r="Q216" s="12" t="s">
        <v>372</v>
      </c>
      <c r="T216" s="59" t="s">
        <v>75</v>
      </c>
      <c r="U216" s="14">
        <v>0</v>
      </c>
      <c r="V216" s="59" t="s">
        <v>175</v>
      </c>
      <c r="X216" s="46">
        <v>0</v>
      </c>
      <c r="Y216" s="46">
        <v>12928.380000000001</v>
      </c>
      <c r="Z216" s="46">
        <v>12928.38</v>
      </c>
      <c r="AA216" s="46">
        <v>12928.379999999997</v>
      </c>
      <c r="AB216" s="46">
        <v>12928.379999999997</v>
      </c>
      <c r="AC216" s="46">
        <v>12928.379999999997</v>
      </c>
      <c r="AD216" s="46">
        <v>12928.380000000001</v>
      </c>
      <c r="AE216" s="46">
        <v>12928.380000000005</v>
      </c>
      <c r="AF216" s="46">
        <v>12928.380000000008</v>
      </c>
      <c r="AG216" s="46">
        <v>12928.380000000014</v>
      </c>
      <c r="AH216" s="46">
        <v>12928.38000000001</v>
      </c>
      <c r="AI216" s="46">
        <v>12928.380000000008</v>
      </c>
      <c r="AJ216" s="46">
        <v>12928.380000000012</v>
      </c>
      <c r="AK216" s="46">
        <v>12928.380000000012</v>
      </c>
      <c r="AL216" s="46">
        <v>12928.380000000012</v>
      </c>
      <c r="AM216" s="46">
        <v>12928.380000000012</v>
      </c>
    </row>
    <row r="217" spans="5:39" x14ac:dyDescent="0.2">
      <c r="E217" s="47">
        <v>21</v>
      </c>
      <c r="F217" s="47">
        <v>28</v>
      </c>
      <c r="G217" s="47" t="s">
        <v>245</v>
      </c>
      <c r="H217" s="47" t="s">
        <v>302</v>
      </c>
      <c r="I217" s="47" t="s">
        <v>394</v>
      </c>
      <c r="J217" s="533">
        <v>10000021</v>
      </c>
      <c r="K217" s="14" t="s">
        <v>67</v>
      </c>
      <c r="L217" s="14" t="s">
        <v>67</v>
      </c>
      <c r="M217" s="45">
        <v>217</v>
      </c>
      <c r="N217" s="45">
        <v>1</v>
      </c>
      <c r="O217" s="53">
        <v>54.6836322464369</v>
      </c>
      <c r="P217" s="54">
        <v>44.6836322464369</v>
      </c>
      <c r="Q217" s="55" t="s">
        <v>372</v>
      </c>
      <c r="R217" s="56">
        <v>4.8041032823625018</v>
      </c>
      <c r="S217" s="57" t="s">
        <v>370</v>
      </c>
      <c r="T217" s="60" t="s">
        <v>75</v>
      </c>
      <c r="U217" s="14">
        <v>0</v>
      </c>
      <c r="V217" s="60" t="s">
        <v>175</v>
      </c>
      <c r="Y217" s="46">
        <v>54.6836322464369</v>
      </c>
      <c r="Z217" s="46">
        <v>54.6836322464369</v>
      </c>
      <c r="AA217" s="46">
        <v>54.6836322464369</v>
      </c>
      <c r="AB217" s="46">
        <v>54.6836322464369</v>
      </c>
      <c r="AC217" s="46">
        <v>54.6836322464369</v>
      </c>
      <c r="AD217" s="46">
        <v>54.6836322464369</v>
      </c>
      <c r="AE217" s="46">
        <v>54.6836322464369</v>
      </c>
      <c r="AF217" s="46">
        <v>54.6836322464369</v>
      </c>
      <c r="AG217" s="46">
        <v>54.6836322464369</v>
      </c>
      <c r="AH217" s="46">
        <v>54.6836322464369</v>
      </c>
      <c r="AI217" s="46">
        <v>54.6836322464369</v>
      </c>
      <c r="AJ217" s="46">
        <v>54.6836322464369</v>
      </c>
      <c r="AK217" s="46">
        <v>54.6836322464369</v>
      </c>
      <c r="AL217" s="46">
        <v>54.6836322464369</v>
      </c>
      <c r="AM217" s="46">
        <v>54.6836322464369</v>
      </c>
    </row>
    <row r="218" spans="5:39" x14ac:dyDescent="0.2">
      <c r="E218" s="14">
        <v>22</v>
      </c>
      <c r="F218" s="14">
        <v>29</v>
      </c>
      <c r="G218" s="14" t="s">
        <v>245</v>
      </c>
      <c r="H218" s="14" t="s">
        <v>303</v>
      </c>
      <c r="I218" s="14" t="s">
        <v>395</v>
      </c>
      <c r="J218" s="531">
        <v>10000022</v>
      </c>
      <c r="K218" s="14" t="s">
        <v>59</v>
      </c>
      <c r="L218" s="14" t="s">
        <v>57</v>
      </c>
      <c r="M218" s="45">
        <v>218</v>
      </c>
      <c r="N218" s="45">
        <v>1</v>
      </c>
      <c r="O218" s="46">
        <v>3762</v>
      </c>
      <c r="Q218" s="12" t="s">
        <v>372</v>
      </c>
      <c r="T218" s="59" t="s">
        <v>75</v>
      </c>
      <c r="U218" s="14">
        <v>0</v>
      </c>
      <c r="V218" s="59" t="s">
        <v>175</v>
      </c>
      <c r="Y218" s="46">
        <v>3880.56</v>
      </c>
      <c r="Z218" s="46">
        <v>3880.56</v>
      </c>
      <c r="AA218" s="46">
        <v>3762</v>
      </c>
      <c r="AB218" s="46">
        <v>3762</v>
      </c>
      <c r="AC218" s="46">
        <v>3762</v>
      </c>
      <c r="AD218" s="46">
        <v>3762</v>
      </c>
      <c r="AE218" s="46">
        <v>3762</v>
      </c>
      <c r="AF218" s="46">
        <v>3762</v>
      </c>
      <c r="AG218" s="46">
        <v>3762</v>
      </c>
      <c r="AH218" s="46">
        <v>3762</v>
      </c>
      <c r="AI218" s="46">
        <v>3762</v>
      </c>
      <c r="AJ218" s="46">
        <v>3762</v>
      </c>
      <c r="AK218" s="46">
        <v>3762</v>
      </c>
      <c r="AL218" s="46">
        <v>3762</v>
      </c>
      <c r="AM218" s="46">
        <v>0</v>
      </c>
    </row>
    <row r="219" spans="5:39" x14ac:dyDescent="0.2">
      <c r="E219" s="47">
        <v>22</v>
      </c>
      <c r="F219" s="47">
        <v>29</v>
      </c>
      <c r="G219" s="47" t="s">
        <v>245</v>
      </c>
      <c r="H219" s="47" t="s">
        <v>303</v>
      </c>
      <c r="I219" s="47" t="s">
        <v>395</v>
      </c>
      <c r="J219" s="533">
        <v>10000022</v>
      </c>
      <c r="K219" s="14" t="s">
        <v>59</v>
      </c>
      <c r="L219" s="14" t="s">
        <v>54</v>
      </c>
      <c r="M219" s="45">
        <v>219</v>
      </c>
      <c r="N219" s="45">
        <v>1</v>
      </c>
      <c r="O219" s="46">
        <v>3288.4999999999995</v>
      </c>
      <c r="Q219" s="12" t="s">
        <v>372</v>
      </c>
      <c r="T219" s="59" t="s">
        <v>75</v>
      </c>
      <c r="U219" s="14">
        <v>0</v>
      </c>
      <c r="V219" s="59" t="s">
        <v>175</v>
      </c>
      <c r="Y219" s="46">
        <v>0</v>
      </c>
      <c r="Z219" s="46">
        <v>0</v>
      </c>
      <c r="AA219" s="46">
        <v>0</v>
      </c>
      <c r="AB219" s="46">
        <v>0</v>
      </c>
      <c r="AC219" s="46">
        <v>0</v>
      </c>
      <c r="AD219" s="46">
        <v>0</v>
      </c>
      <c r="AE219" s="46">
        <v>0</v>
      </c>
      <c r="AF219" s="46">
        <v>0</v>
      </c>
      <c r="AG219" s="46">
        <v>3252.81</v>
      </c>
      <c r="AH219" s="46">
        <v>3088.6</v>
      </c>
      <c r="AI219" s="46">
        <v>4492.53</v>
      </c>
      <c r="AJ219" s="46">
        <v>4492.53</v>
      </c>
      <c r="AK219" s="46">
        <v>5307.75</v>
      </c>
      <c r="AL219" s="46">
        <v>3288.4999999999995</v>
      </c>
      <c r="AM219" s="46">
        <v>0</v>
      </c>
    </row>
    <row r="220" spans="5:39" x14ac:dyDescent="0.2">
      <c r="E220" s="47">
        <v>22</v>
      </c>
      <c r="F220" s="47">
        <v>29</v>
      </c>
      <c r="G220" s="47" t="s">
        <v>245</v>
      </c>
      <c r="H220" s="47" t="s">
        <v>303</v>
      </c>
      <c r="I220" s="47" t="s">
        <v>395</v>
      </c>
      <c r="J220" s="533">
        <v>10000022</v>
      </c>
      <c r="K220" s="14" t="s">
        <v>59</v>
      </c>
      <c r="L220" s="14" t="s">
        <v>58</v>
      </c>
      <c r="M220" s="45">
        <v>220</v>
      </c>
      <c r="N220" s="45">
        <v>1</v>
      </c>
      <c r="O220" s="46">
        <v>0</v>
      </c>
      <c r="Q220" s="12" t="s">
        <v>372</v>
      </c>
      <c r="T220" s="59" t="s">
        <v>75</v>
      </c>
      <c r="U220" s="14">
        <v>11</v>
      </c>
      <c r="V220" s="59" t="s">
        <v>175</v>
      </c>
      <c r="Y220" s="46">
        <v>0</v>
      </c>
      <c r="Z220" s="46">
        <v>0</v>
      </c>
      <c r="AA220" s="46">
        <v>0</v>
      </c>
      <c r="AB220" s="46">
        <v>0</v>
      </c>
      <c r="AC220" s="46">
        <v>0</v>
      </c>
      <c r="AD220" s="46">
        <v>0</v>
      </c>
      <c r="AE220" s="46">
        <v>0</v>
      </c>
      <c r="AF220" s="46">
        <v>0</v>
      </c>
      <c r="AG220" s="46">
        <v>0</v>
      </c>
      <c r="AH220" s="46">
        <v>0</v>
      </c>
      <c r="AI220" s="46">
        <v>0</v>
      </c>
      <c r="AJ220" s="46">
        <v>0</v>
      </c>
      <c r="AK220" s="46">
        <v>0</v>
      </c>
      <c r="AL220" s="46">
        <v>0</v>
      </c>
      <c r="AM220" s="46">
        <v>0</v>
      </c>
    </row>
    <row r="221" spans="5:39" x14ac:dyDescent="0.2">
      <c r="E221" s="47">
        <v>22</v>
      </c>
      <c r="F221" s="47">
        <v>29</v>
      </c>
      <c r="G221" s="47" t="s">
        <v>245</v>
      </c>
      <c r="H221" s="47" t="s">
        <v>303</v>
      </c>
      <c r="I221" s="47" t="s">
        <v>395</v>
      </c>
      <c r="J221" s="533">
        <v>10000022</v>
      </c>
      <c r="K221" s="14" t="s">
        <v>59</v>
      </c>
      <c r="L221" s="14" t="s">
        <v>31</v>
      </c>
      <c r="M221" s="45">
        <v>221</v>
      </c>
      <c r="N221" s="45">
        <v>1</v>
      </c>
      <c r="O221" s="48">
        <v>7050.5</v>
      </c>
      <c r="Q221" s="12" t="s">
        <v>372</v>
      </c>
      <c r="R221" s="46">
        <v>7749.12</v>
      </c>
      <c r="T221" s="59" t="s">
        <v>75</v>
      </c>
      <c r="U221" s="14">
        <v>0</v>
      </c>
      <c r="V221" s="59" t="s">
        <v>175</v>
      </c>
      <c r="X221" s="46">
        <v>11641.68</v>
      </c>
      <c r="Y221" s="46">
        <v>3880.56</v>
      </c>
      <c r="Z221" s="46">
        <v>3880.56</v>
      </c>
      <c r="AA221" s="46">
        <v>3762</v>
      </c>
      <c r="AB221" s="46">
        <v>3762</v>
      </c>
      <c r="AC221" s="46">
        <v>3762</v>
      </c>
      <c r="AD221" s="46">
        <v>3762</v>
      </c>
      <c r="AE221" s="46">
        <v>3762</v>
      </c>
      <c r="AF221" s="46">
        <v>3762</v>
      </c>
      <c r="AG221" s="46">
        <v>7014.8099999999995</v>
      </c>
      <c r="AH221" s="46">
        <v>6850.6</v>
      </c>
      <c r="AI221" s="46">
        <v>8254.5299999999988</v>
      </c>
      <c r="AJ221" s="46">
        <v>8254.5299999999988</v>
      </c>
      <c r="AK221" s="46">
        <v>9069.75</v>
      </c>
      <c r="AL221" s="46">
        <v>7050.5</v>
      </c>
      <c r="AM221" s="46">
        <v>0</v>
      </c>
    </row>
    <row r="222" spans="5:39" x14ac:dyDescent="0.2">
      <c r="E222" s="47">
        <v>22</v>
      </c>
      <c r="F222" s="47">
        <v>29</v>
      </c>
      <c r="G222" s="47" t="s">
        <v>245</v>
      </c>
      <c r="H222" s="47" t="s">
        <v>303</v>
      </c>
      <c r="I222" s="47" t="s">
        <v>395</v>
      </c>
      <c r="J222" s="533">
        <v>10000022</v>
      </c>
      <c r="K222" s="14" t="s">
        <v>37</v>
      </c>
      <c r="L222" s="14" t="s">
        <v>31</v>
      </c>
      <c r="M222" s="45">
        <v>222</v>
      </c>
      <c r="N222" s="45">
        <v>1</v>
      </c>
      <c r="O222" s="48">
        <v>17324.28</v>
      </c>
      <c r="P222" s="48"/>
      <c r="Q222" s="12" t="s">
        <v>372</v>
      </c>
      <c r="R222" s="46">
        <v>6031.9016666666657</v>
      </c>
      <c r="T222" s="59" t="s">
        <v>75</v>
      </c>
      <c r="U222" s="14">
        <v>0</v>
      </c>
      <c r="V222" s="59" t="s">
        <v>175</v>
      </c>
      <c r="Y222" s="46">
        <v>0</v>
      </c>
      <c r="Z222" s="46">
        <v>0</v>
      </c>
      <c r="AA222" s="46">
        <v>0</v>
      </c>
      <c r="AB222" s="46">
        <v>0</v>
      </c>
      <c r="AC222" s="46">
        <v>0</v>
      </c>
      <c r="AD222" s="46">
        <v>0</v>
      </c>
      <c r="AE222" s="46">
        <v>7524</v>
      </c>
      <c r="AF222" s="46">
        <v>7524</v>
      </c>
      <c r="AG222" s="46">
        <v>0</v>
      </c>
      <c r="AH222" s="46">
        <v>3762</v>
      </c>
      <c r="AI222" s="46">
        <v>0</v>
      </c>
      <c r="AJ222" s="46">
        <v>15105.13</v>
      </c>
      <c r="AK222" s="46">
        <v>0</v>
      </c>
      <c r="AL222" s="46">
        <v>17324.28</v>
      </c>
      <c r="AM222" s="46">
        <v>14892.044000000002</v>
      </c>
    </row>
    <row r="223" spans="5:39" x14ac:dyDescent="0.2">
      <c r="E223" s="47">
        <v>22</v>
      </c>
      <c r="F223" s="47">
        <v>29</v>
      </c>
      <c r="G223" s="47" t="s">
        <v>245</v>
      </c>
      <c r="H223" s="47" t="s">
        <v>303</v>
      </c>
      <c r="I223" s="47" t="s">
        <v>395</v>
      </c>
      <c r="J223" s="533">
        <v>10000022</v>
      </c>
      <c r="K223" s="14" t="s">
        <v>65</v>
      </c>
      <c r="L223" s="14" t="s">
        <v>31</v>
      </c>
      <c r="M223" s="45">
        <v>223</v>
      </c>
      <c r="N223" s="45">
        <v>1</v>
      </c>
      <c r="O223" s="52">
        <v>37230.109999999993</v>
      </c>
      <c r="P223" s="48">
        <v>14892.044000000002</v>
      </c>
      <c r="Q223" s="12" t="s">
        <v>372</v>
      </c>
      <c r="R223" s="46">
        <v>6205.0183333333325</v>
      </c>
      <c r="T223" s="59" t="s">
        <v>75</v>
      </c>
      <c r="U223" s="14">
        <v>0</v>
      </c>
      <c r="V223" s="59" t="s">
        <v>175</v>
      </c>
      <c r="X223" s="46">
        <v>0</v>
      </c>
      <c r="Y223" s="46">
        <v>0</v>
      </c>
      <c r="Z223" s="46">
        <v>0</v>
      </c>
      <c r="AA223" s="46">
        <v>0</v>
      </c>
      <c r="AB223" s="46">
        <v>0</v>
      </c>
      <c r="AC223" s="46">
        <v>0</v>
      </c>
      <c r="AD223" s="46">
        <v>0</v>
      </c>
      <c r="AE223" s="46">
        <v>0</v>
      </c>
      <c r="AF223" s="46">
        <v>0</v>
      </c>
      <c r="AG223" s="46">
        <v>0</v>
      </c>
      <c r="AH223" s="46">
        <v>4600.8000000000047</v>
      </c>
      <c r="AI223" s="46">
        <v>8254.5299999999988</v>
      </c>
      <c r="AJ223" s="46">
        <v>8254.5299999999988</v>
      </c>
      <c r="AK223" s="46">
        <v>9069.7499999999927</v>
      </c>
      <c r="AL223" s="46">
        <v>7050.5</v>
      </c>
      <c r="AM223" s="46">
        <v>0</v>
      </c>
    </row>
    <row r="224" spans="5:39" x14ac:dyDescent="0.2">
      <c r="E224" s="47">
        <v>22</v>
      </c>
      <c r="F224" s="47">
        <v>29</v>
      </c>
      <c r="G224" s="47" t="s">
        <v>245</v>
      </c>
      <c r="H224" s="47" t="s">
        <v>303</v>
      </c>
      <c r="I224" s="47" t="s">
        <v>395</v>
      </c>
      <c r="J224" s="533">
        <v>10000022</v>
      </c>
      <c r="K224" s="14" t="s">
        <v>64</v>
      </c>
      <c r="L224" s="14" t="s">
        <v>57</v>
      </c>
      <c r="M224" s="45">
        <v>224</v>
      </c>
      <c r="N224" s="45">
        <v>1</v>
      </c>
      <c r="O224" s="46">
        <v>1665.7099999999991</v>
      </c>
      <c r="Q224" s="12" t="s">
        <v>372</v>
      </c>
      <c r="T224" s="59" t="s">
        <v>75</v>
      </c>
      <c r="U224" s="14">
        <v>0</v>
      </c>
      <c r="V224" s="59" t="s">
        <v>175</v>
      </c>
      <c r="X224" s="46">
        <v>0</v>
      </c>
      <c r="Y224" s="46">
        <v>3880.56</v>
      </c>
      <c r="Z224" s="46">
        <v>7761.12</v>
      </c>
      <c r="AA224" s="46">
        <v>11523.119999999999</v>
      </c>
      <c r="AB224" s="46">
        <v>15285.119999999999</v>
      </c>
      <c r="AC224" s="46">
        <v>19047.12</v>
      </c>
      <c r="AD224" s="46">
        <v>22809.119999999999</v>
      </c>
      <c r="AE224" s="46">
        <v>19047.12</v>
      </c>
      <c r="AF224" s="46">
        <v>15285.119999999999</v>
      </c>
      <c r="AG224" s="46">
        <v>19047.12</v>
      </c>
      <c r="AH224" s="46">
        <v>19047.12</v>
      </c>
      <c r="AI224" s="46">
        <v>22809.119999999999</v>
      </c>
      <c r="AJ224" s="46">
        <v>11465.99</v>
      </c>
      <c r="AK224" s="46">
        <v>15227.99</v>
      </c>
      <c r="AL224" s="46">
        <v>1665.7099999999991</v>
      </c>
      <c r="AM224" s="46">
        <v>0</v>
      </c>
    </row>
    <row r="225" spans="5:39" x14ac:dyDescent="0.2">
      <c r="E225" s="47">
        <v>22</v>
      </c>
      <c r="F225" s="47">
        <v>29</v>
      </c>
      <c r="G225" s="47" t="s">
        <v>245</v>
      </c>
      <c r="H225" s="47" t="s">
        <v>303</v>
      </c>
      <c r="I225" s="47" t="s">
        <v>395</v>
      </c>
      <c r="J225" s="533">
        <v>10000022</v>
      </c>
      <c r="K225" s="14" t="s">
        <v>64</v>
      </c>
      <c r="L225" s="14" t="s">
        <v>54</v>
      </c>
      <c r="M225" s="45">
        <v>225</v>
      </c>
      <c r="N225" s="45">
        <v>1</v>
      </c>
      <c r="O225" s="46">
        <v>23922.719999999998</v>
      </c>
      <c r="Q225" s="12" t="s">
        <v>372</v>
      </c>
      <c r="T225" s="59" t="s">
        <v>75</v>
      </c>
      <c r="U225" s="14">
        <v>0</v>
      </c>
      <c r="V225" s="59" t="s">
        <v>175</v>
      </c>
      <c r="X225" s="46">
        <v>0</v>
      </c>
      <c r="Y225" s="46">
        <v>0</v>
      </c>
      <c r="Z225" s="46">
        <v>0</v>
      </c>
      <c r="AA225" s="46">
        <v>0</v>
      </c>
      <c r="AB225" s="46">
        <v>0</v>
      </c>
      <c r="AC225" s="46">
        <v>0</v>
      </c>
      <c r="AD225" s="46">
        <v>0</v>
      </c>
      <c r="AE225" s="46">
        <v>0</v>
      </c>
      <c r="AF225" s="46">
        <v>0</v>
      </c>
      <c r="AG225" s="46">
        <v>3252.81</v>
      </c>
      <c r="AH225" s="46">
        <v>6341.41</v>
      </c>
      <c r="AI225" s="46">
        <v>10833.939999999999</v>
      </c>
      <c r="AJ225" s="46">
        <v>15326.469999999998</v>
      </c>
      <c r="AK225" s="46">
        <v>20634.219999999998</v>
      </c>
      <c r="AL225" s="46">
        <v>23922.719999999998</v>
      </c>
      <c r="AM225" s="46">
        <v>10696.385999999995</v>
      </c>
    </row>
    <row r="226" spans="5:39" x14ac:dyDescent="0.2">
      <c r="E226" s="47">
        <v>22</v>
      </c>
      <c r="F226" s="47">
        <v>29</v>
      </c>
      <c r="G226" s="47" t="s">
        <v>245</v>
      </c>
      <c r="H226" s="47" t="s">
        <v>303</v>
      </c>
      <c r="I226" s="47" t="s">
        <v>395</v>
      </c>
      <c r="J226" s="533">
        <v>10000022</v>
      </c>
      <c r="K226" s="14" t="s">
        <v>64</v>
      </c>
      <c r="L226" s="14" t="s">
        <v>58</v>
      </c>
      <c r="M226" s="45">
        <v>226</v>
      </c>
      <c r="N226" s="45">
        <v>1</v>
      </c>
      <c r="O226" s="46">
        <v>11641.679999999997</v>
      </c>
      <c r="Q226" s="12" t="s">
        <v>372</v>
      </c>
      <c r="T226" s="59" t="s">
        <v>75</v>
      </c>
      <c r="U226" s="14">
        <v>0</v>
      </c>
      <c r="V226" s="59" t="s">
        <v>175</v>
      </c>
      <c r="X226" s="46">
        <v>0</v>
      </c>
      <c r="Y226" s="46">
        <v>11641.68</v>
      </c>
      <c r="Z226" s="46">
        <v>11641.68</v>
      </c>
      <c r="AA226" s="46">
        <v>11641.68</v>
      </c>
      <c r="AB226" s="46">
        <v>11641.68</v>
      </c>
      <c r="AC226" s="46">
        <v>11641.68</v>
      </c>
      <c r="AD226" s="46">
        <v>11641.680000000004</v>
      </c>
      <c r="AE226" s="46">
        <v>11641.680000000004</v>
      </c>
      <c r="AF226" s="46">
        <v>11641.680000000004</v>
      </c>
      <c r="AG226" s="46">
        <v>11641.680000000002</v>
      </c>
      <c r="AH226" s="46">
        <v>11641.68</v>
      </c>
      <c r="AI226" s="46">
        <v>11641.68</v>
      </c>
      <c r="AJ226" s="46">
        <v>11641.679999999997</v>
      </c>
      <c r="AK226" s="46">
        <v>11641.679999999997</v>
      </c>
      <c r="AL226" s="46">
        <v>11641.679999999997</v>
      </c>
      <c r="AM226" s="46">
        <v>11641.679999999997</v>
      </c>
    </row>
    <row r="227" spans="5:39" x14ac:dyDescent="0.2">
      <c r="E227" s="47">
        <v>22</v>
      </c>
      <c r="F227" s="47">
        <v>29</v>
      </c>
      <c r="G227" s="47" t="s">
        <v>245</v>
      </c>
      <c r="H227" s="47" t="s">
        <v>303</v>
      </c>
      <c r="I227" s="47" t="s">
        <v>395</v>
      </c>
      <c r="J227" s="533">
        <v>10000022</v>
      </c>
      <c r="K227" s="14" t="s">
        <v>67</v>
      </c>
      <c r="L227" s="14" t="s">
        <v>67</v>
      </c>
      <c r="M227" s="45">
        <v>227</v>
      </c>
      <c r="N227" s="45">
        <v>1</v>
      </c>
      <c r="O227" s="53">
        <v>54.68621956797142</v>
      </c>
      <c r="P227" s="54">
        <v>44.68621956797142</v>
      </c>
      <c r="Q227" s="55" t="s">
        <v>372</v>
      </c>
      <c r="R227" s="56">
        <v>4.8044306966468442</v>
      </c>
      <c r="S227" s="57" t="s">
        <v>370</v>
      </c>
      <c r="T227" s="60" t="s">
        <v>75</v>
      </c>
      <c r="U227" s="14">
        <v>0</v>
      </c>
      <c r="V227" s="60" t="s">
        <v>175</v>
      </c>
      <c r="Y227" s="46">
        <v>54.68621956797142</v>
      </c>
      <c r="Z227" s="46">
        <v>54.68621956797142</v>
      </c>
      <c r="AA227" s="46">
        <v>54.68621956797142</v>
      </c>
      <c r="AB227" s="46">
        <v>54.68621956797142</v>
      </c>
      <c r="AC227" s="46">
        <v>54.68621956797142</v>
      </c>
      <c r="AD227" s="46">
        <v>54.68621956797142</v>
      </c>
      <c r="AE227" s="46">
        <v>54.68621956797142</v>
      </c>
      <c r="AF227" s="46">
        <v>54.68621956797142</v>
      </c>
      <c r="AG227" s="46">
        <v>54.68621956797142</v>
      </c>
      <c r="AH227" s="46">
        <v>54.68621956797142</v>
      </c>
      <c r="AI227" s="46">
        <v>54.68621956797142</v>
      </c>
      <c r="AJ227" s="46">
        <v>54.68621956797142</v>
      </c>
      <c r="AK227" s="46">
        <v>54.68621956797142</v>
      </c>
      <c r="AL227" s="46">
        <v>54.68621956797142</v>
      </c>
      <c r="AM227" s="46">
        <v>54.68621956797142</v>
      </c>
    </row>
    <row r="228" spans="5:39" x14ac:dyDescent="0.2">
      <c r="E228" s="14">
        <v>23</v>
      </c>
      <c r="F228" s="14">
        <v>30</v>
      </c>
      <c r="G228" s="14" t="s">
        <v>245</v>
      </c>
      <c r="H228" s="14" t="s">
        <v>313</v>
      </c>
      <c r="I228" s="14" t="s">
        <v>396</v>
      </c>
      <c r="J228" s="531">
        <v>10000023</v>
      </c>
      <c r="K228" s="14" t="s">
        <v>59</v>
      </c>
      <c r="L228" s="14" t="s">
        <v>57</v>
      </c>
      <c r="M228" s="45">
        <v>228</v>
      </c>
      <c r="N228" s="45">
        <v>1</v>
      </c>
      <c r="O228" s="46">
        <v>1834.8</v>
      </c>
      <c r="Q228" s="12" t="s">
        <v>379</v>
      </c>
      <c r="T228" s="59" t="s">
        <v>108</v>
      </c>
      <c r="U228" s="14">
        <v>0</v>
      </c>
      <c r="V228" s="59" t="s">
        <v>174</v>
      </c>
      <c r="Y228" s="46">
        <v>1892.62</v>
      </c>
      <c r="Z228" s="46">
        <v>1892.62</v>
      </c>
      <c r="AA228" s="46">
        <v>1834.8</v>
      </c>
      <c r="AB228" s="46">
        <v>1834.8</v>
      </c>
      <c r="AC228" s="46">
        <v>1834.8</v>
      </c>
      <c r="AD228" s="46">
        <v>1834.8</v>
      </c>
      <c r="AE228" s="46">
        <v>1834.8</v>
      </c>
      <c r="AF228" s="46">
        <v>1834.8</v>
      </c>
      <c r="AG228" s="46">
        <v>1834.8</v>
      </c>
      <c r="AH228" s="46">
        <v>1834.8</v>
      </c>
      <c r="AI228" s="46">
        <v>1834.8</v>
      </c>
      <c r="AJ228" s="46">
        <v>1834.8</v>
      </c>
      <c r="AK228" s="46">
        <v>1834.8</v>
      </c>
      <c r="AL228" s="46">
        <v>1834.8</v>
      </c>
      <c r="AM228" s="46">
        <v>0</v>
      </c>
    </row>
    <row r="229" spans="5:39" x14ac:dyDescent="0.2">
      <c r="E229" s="47">
        <v>23</v>
      </c>
      <c r="F229" s="47">
        <v>30</v>
      </c>
      <c r="G229" s="47" t="s">
        <v>245</v>
      </c>
      <c r="H229" s="47" t="s">
        <v>313</v>
      </c>
      <c r="I229" s="47" t="s">
        <v>396</v>
      </c>
      <c r="J229" s="533">
        <v>10000023</v>
      </c>
      <c r="K229" s="14" t="s">
        <v>59</v>
      </c>
      <c r="L229" s="14" t="s">
        <v>54</v>
      </c>
      <c r="M229" s="45">
        <v>229</v>
      </c>
      <c r="N229" s="45">
        <v>1</v>
      </c>
      <c r="O229" s="46">
        <v>3617.77</v>
      </c>
      <c r="Q229" s="12" t="s">
        <v>379</v>
      </c>
      <c r="T229" s="59" t="s">
        <v>108</v>
      </c>
      <c r="U229" s="14">
        <v>0</v>
      </c>
      <c r="V229" s="59" t="s">
        <v>174</v>
      </c>
      <c r="Y229" s="46">
        <v>836.15</v>
      </c>
      <c r="Z229" s="46">
        <v>801.51</v>
      </c>
      <c r="AA229" s="46">
        <v>387.93</v>
      </c>
      <c r="AB229" s="46">
        <v>697</v>
      </c>
      <c r="AC229" s="46">
        <v>0</v>
      </c>
      <c r="AD229" s="46">
        <v>0</v>
      </c>
      <c r="AE229" s="46">
        <v>0</v>
      </c>
      <c r="AF229" s="46">
        <v>0</v>
      </c>
      <c r="AG229" s="46">
        <v>6874.1900000000005</v>
      </c>
      <c r="AH229" s="46">
        <v>11028.13</v>
      </c>
      <c r="AI229" s="46">
        <v>4743.1499999999996</v>
      </c>
      <c r="AJ229" s="46">
        <v>3614.7599999999998</v>
      </c>
      <c r="AK229" s="46">
        <v>5280.75</v>
      </c>
      <c r="AL229" s="46">
        <v>3617.77</v>
      </c>
      <c r="AM229" s="46">
        <v>0</v>
      </c>
    </row>
    <row r="230" spans="5:39" x14ac:dyDescent="0.2">
      <c r="E230" s="47">
        <v>23</v>
      </c>
      <c r="F230" s="47">
        <v>30</v>
      </c>
      <c r="G230" s="47" t="s">
        <v>245</v>
      </c>
      <c r="H230" s="47" t="s">
        <v>313</v>
      </c>
      <c r="I230" s="47" t="s">
        <v>396</v>
      </c>
      <c r="J230" s="533">
        <v>10000023</v>
      </c>
      <c r="K230" s="14" t="s">
        <v>59</v>
      </c>
      <c r="L230" s="14" t="s">
        <v>58</v>
      </c>
      <c r="M230" s="45">
        <v>230</v>
      </c>
      <c r="N230" s="45">
        <v>1</v>
      </c>
      <c r="O230" s="46">
        <v>0</v>
      </c>
      <c r="Q230" s="12" t="s">
        <v>379</v>
      </c>
      <c r="T230" s="59" t="s">
        <v>108</v>
      </c>
      <c r="U230" s="14">
        <v>0</v>
      </c>
      <c r="V230" s="59" t="s">
        <v>174</v>
      </c>
      <c r="Y230" s="46">
        <v>100.00000000000011</v>
      </c>
      <c r="Z230" s="46">
        <v>100.00000000000023</v>
      </c>
      <c r="AA230" s="46">
        <v>100.00000000000006</v>
      </c>
      <c r="AB230" s="46">
        <v>100.00000000000023</v>
      </c>
      <c r="AC230" s="46">
        <v>100</v>
      </c>
      <c r="AD230" s="46">
        <v>100</v>
      </c>
      <c r="AE230" s="46">
        <v>100</v>
      </c>
      <c r="AF230" s="46">
        <v>100</v>
      </c>
      <c r="AG230" s="46">
        <v>99.999999999999091</v>
      </c>
      <c r="AH230" s="46">
        <v>100.00000000000182</v>
      </c>
      <c r="AI230" s="46">
        <v>-100</v>
      </c>
      <c r="AJ230" s="46">
        <v>0</v>
      </c>
      <c r="AK230" s="46">
        <v>0</v>
      </c>
      <c r="AL230" s="46">
        <v>0</v>
      </c>
      <c r="AM230" s="46">
        <v>0</v>
      </c>
    </row>
    <row r="231" spans="5:39" x14ac:dyDescent="0.2">
      <c r="E231" s="47">
        <v>23</v>
      </c>
      <c r="F231" s="47">
        <v>30</v>
      </c>
      <c r="G231" s="47" t="s">
        <v>245</v>
      </c>
      <c r="H231" s="47" t="s">
        <v>313</v>
      </c>
      <c r="I231" s="47" t="s">
        <v>396</v>
      </c>
      <c r="J231" s="533">
        <v>10000023</v>
      </c>
      <c r="K231" s="14" t="s">
        <v>59</v>
      </c>
      <c r="L231" s="14" t="s">
        <v>31</v>
      </c>
      <c r="M231" s="45">
        <v>231</v>
      </c>
      <c r="N231" s="45">
        <v>1</v>
      </c>
      <c r="O231" s="48">
        <v>5452.57</v>
      </c>
      <c r="Q231" s="12" t="s">
        <v>379</v>
      </c>
      <c r="R231" s="46">
        <v>7711.2583333333341</v>
      </c>
      <c r="T231" s="59" t="s">
        <v>108</v>
      </c>
      <c r="U231" s="14">
        <v>0</v>
      </c>
      <c r="V231" s="59" t="s">
        <v>174</v>
      </c>
      <c r="X231" s="46">
        <v>20623.25</v>
      </c>
      <c r="Y231" s="46">
        <v>2828.77</v>
      </c>
      <c r="Z231" s="46">
        <v>2794.13</v>
      </c>
      <c r="AA231" s="46">
        <v>2322.73</v>
      </c>
      <c r="AB231" s="46">
        <v>2631.8</v>
      </c>
      <c r="AC231" s="46">
        <v>1934.8</v>
      </c>
      <c r="AD231" s="46">
        <v>1934.8</v>
      </c>
      <c r="AE231" s="46">
        <v>1934.8</v>
      </c>
      <c r="AF231" s="46">
        <v>1934.8</v>
      </c>
      <c r="AG231" s="46">
        <v>8808.989999999998</v>
      </c>
      <c r="AH231" s="46">
        <v>12962.93</v>
      </c>
      <c r="AI231" s="46">
        <v>6477.95</v>
      </c>
      <c r="AJ231" s="46">
        <v>5449.5599999999995</v>
      </c>
      <c r="AK231" s="46">
        <v>7115.55</v>
      </c>
      <c r="AL231" s="46">
        <v>5452.57</v>
      </c>
      <c r="AM231" s="46">
        <v>0</v>
      </c>
    </row>
    <row r="232" spans="5:39" x14ac:dyDescent="0.2">
      <c r="E232" s="47">
        <v>23</v>
      </c>
      <c r="F232" s="47">
        <v>30</v>
      </c>
      <c r="G232" s="47" t="s">
        <v>245</v>
      </c>
      <c r="H232" s="47" t="s">
        <v>313</v>
      </c>
      <c r="I232" s="47" t="s">
        <v>396</v>
      </c>
      <c r="J232" s="533">
        <v>10000023</v>
      </c>
      <c r="K232" s="14" t="s">
        <v>37</v>
      </c>
      <c r="L232" s="14" t="s">
        <v>31</v>
      </c>
      <c r="M232" s="45">
        <v>232</v>
      </c>
      <c r="N232" s="45">
        <v>1</v>
      </c>
      <c r="O232" s="48">
        <v>0</v>
      </c>
      <c r="P232" s="48"/>
      <c r="Q232" s="12" t="s">
        <v>379</v>
      </c>
      <c r="R232" s="46">
        <v>0</v>
      </c>
      <c r="T232" s="59" t="s">
        <v>108</v>
      </c>
      <c r="U232" s="14">
        <v>0</v>
      </c>
      <c r="V232" s="59" t="s">
        <v>174</v>
      </c>
      <c r="Y232" s="46">
        <v>0</v>
      </c>
      <c r="Z232" s="46">
        <v>0</v>
      </c>
      <c r="AA232" s="46">
        <v>0</v>
      </c>
      <c r="AB232" s="46">
        <v>0</v>
      </c>
      <c r="AC232" s="46">
        <v>0</v>
      </c>
      <c r="AD232" s="46">
        <v>0</v>
      </c>
      <c r="AE232" s="46">
        <v>0</v>
      </c>
      <c r="AF232" s="46">
        <v>0</v>
      </c>
      <c r="AG232" s="46">
        <v>0</v>
      </c>
      <c r="AH232" s="46">
        <v>0</v>
      </c>
      <c r="AI232" s="46">
        <v>0</v>
      </c>
      <c r="AJ232" s="46">
        <v>0</v>
      </c>
      <c r="AK232" s="46">
        <v>0</v>
      </c>
      <c r="AL232" s="46">
        <v>0</v>
      </c>
      <c r="AM232" s="46">
        <v>51124.457999999991</v>
      </c>
    </row>
    <row r="233" spans="5:39" x14ac:dyDescent="0.2">
      <c r="E233" s="47">
        <v>23</v>
      </c>
      <c r="F233" s="47">
        <v>30</v>
      </c>
      <c r="G233" s="47" t="s">
        <v>245</v>
      </c>
      <c r="H233" s="47" t="s">
        <v>313</v>
      </c>
      <c r="I233" s="47" t="s">
        <v>396</v>
      </c>
      <c r="J233" s="533">
        <v>10000023</v>
      </c>
      <c r="K233" s="14" t="s">
        <v>65</v>
      </c>
      <c r="L233" s="14" t="s">
        <v>31</v>
      </c>
      <c r="M233" s="45">
        <v>233</v>
      </c>
      <c r="N233" s="45">
        <v>1</v>
      </c>
      <c r="O233" s="52">
        <v>85207.430000000022</v>
      </c>
      <c r="P233" s="48">
        <v>51124.457999999991</v>
      </c>
      <c r="Q233" s="12" t="s">
        <v>379</v>
      </c>
      <c r="R233" s="46">
        <v>7711.2583333333341</v>
      </c>
      <c r="T233" s="59" t="s">
        <v>108</v>
      </c>
      <c r="U233" s="14">
        <v>0</v>
      </c>
      <c r="V233" s="59" t="s">
        <v>174</v>
      </c>
      <c r="X233" s="46">
        <v>20623.25</v>
      </c>
      <c r="Y233" s="46">
        <v>2828.77</v>
      </c>
      <c r="Z233" s="46">
        <v>2794.13</v>
      </c>
      <c r="AA233" s="46">
        <v>2322.73</v>
      </c>
      <c r="AB233" s="46">
        <v>2631.8</v>
      </c>
      <c r="AC233" s="46">
        <v>1934.8</v>
      </c>
      <c r="AD233" s="46">
        <v>1934.8</v>
      </c>
      <c r="AE233" s="46">
        <v>1934.8</v>
      </c>
      <c r="AF233" s="46">
        <v>1934.8</v>
      </c>
      <c r="AG233" s="46">
        <v>8808.989999999998</v>
      </c>
      <c r="AH233" s="46">
        <v>12962.93</v>
      </c>
      <c r="AI233" s="46">
        <v>6477.95</v>
      </c>
      <c r="AJ233" s="46">
        <v>5449.5599999999995</v>
      </c>
      <c r="AK233" s="46">
        <v>7115.55</v>
      </c>
      <c r="AL233" s="46">
        <v>5452.57</v>
      </c>
      <c r="AM233" s="46">
        <v>0</v>
      </c>
    </row>
    <row r="234" spans="5:39" x14ac:dyDescent="0.2">
      <c r="E234" s="47">
        <v>23</v>
      </c>
      <c r="F234" s="47">
        <v>30</v>
      </c>
      <c r="G234" s="47" t="s">
        <v>245</v>
      </c>
      <c r="H234" s="47" t="s">
        <v>313</v>
      </c>
      <c r="I234" s="47" t="s">
        <v>396</v>
      </c>
      <c r="J234" s="533">
        <v>10000023</v>
      </c>
      <c r="K234" s="14" t="s">
        <v>64</v>
      </c>
      <c r="L234" s="14" t="s">
        <v>57</v>
      </c>
      <c r="M234" s="45">
        <v>234</v>
      </c>
      <c r="N234" s="45">
        <v>1</v>
      </c>
      <c r="O234" s="46">
        <v>31120.705674473505</v>
      </c>
      <c r="Q234" s="12" t="s">
        <v>379</v>
      </c>
      <c r="T234" s="59" t="s">
        <v>108</v>
      </c>
      <c r="U234" s="14">
        <v>0</v>
      </c>
      <c r="V234" s="59" t="s">
        <v>174</v>
      </c>
      <c r="X234" s="46">
        <v>5317.8656744735126</v>
      </c>
      <c r="Y234" s="46">
        <v>7210.4856744735125</v>
      </c>
      <c r="Z234" s="46">
        <v>9103.1056744735124</v>
      </c>
      <c r="AA234" s="46">
        <v>10937.905674473512</v>
      </c>
      <c r="AB234" s="46">
        <v>12772.705674473511</v>
      </c>
      <c r="AC234" s="46">
        <v>14607.50567447351</v>
      </c>
      <c r="AD234" s="46">
        <v>16442.305674473511</v>
      </c>
      <c r="AE234" s="46">
        <v>18277.105674473511</v>
      </c>
      <c r="AF234" s="46">
        <v>20111.90567447351</v>
      </c>
      <c r="AG234" s="46">
        <v>21946.705674473509</v>
      </c>
      <c r="AH234" s="46">
        <v>23781.505674473508</v>
      </c>
      <c r="AI234" s="46">
        <v>25616.305674473508</v>
      </c>
      <c r="AJ234" s="46">
        <v>27451.105674473507</v>
      </c>
      <c r="AK234" s="46">
        <v>29285.905674473506</v>
      </c>
      <c r="AL234" s="46">
        <v>31120.705674473505</v>
      </c>
      <c r="AM234" s="46">
        <v>0</v>
      </c>
    </row>
    <row r="235" spans="5:39" x14ac:dyDescent="0.2">
      <c r="E235" s="47">
        <v>23</v>
      </c>
      <c r="F235" s="47">
        <v>30</v>
      </c>
      <c r="G235" s="47" t="s">
        <v>245</v>
      </c>
      <c r="H235" s="47" t="s">
        <v>313</v>
      </c>
      <c r="I235" s="47" t="s">
        <v>396</v>
      </c>
      <c r="J235" s="533">
        <v>10000023</v>
      </c>
      <c r="K235" s="14" t="s">
        <v>64</v>
      </c>
      <c r="L235" s="14" t="s">
        <v>54</v>
      </c>
      <c r="M235" s="45">
        <v>235</v>
      </c>
      <c r="N235" s="45">
        <v>1</v>
      </c>
      <c r="O235" s="46">
        <v>53186.724325526484</v>
      </c>
      <c r="Q235" s="12" t="s">
        <v>379</v>
      </c>
      <c r="T235" s="59" t="s">
        <v>108</v>
      </c>
      <c r="U235" s="14">
        <v>0</v>
      </c>
      <c r="V235" s="59" t="s">
        <v>174</v>
      </c>
      <c r="X235" s="46">
        <v>15305.384325526487</v>
      </c>
      <c r="Y235" s="46">
        <v>16141.534325526487</v>
      </c>
      <c r="Z235" s="46">
        <v>16943.044325526487</v>
      </c>
      <c r="AA235" s="46">
        <v>17330.974325526488</v>
      </c>
      <c r="AB235" s="46">
        <v>18027.974325526488</v>
      </c>
      <c r="AC235" s="46">
        <v>18027.974325526488</v>
      </c>
      <c r="AD235" s="46">
        <v>18027.974325526488</v>
      </c>
      <c r="AE235" s="46">
        <v>18027.974325526488</v>
      </c>
      <c r="AF235" s="46">
        <v>18027.974325526488</v>
      </c>
      <c r="AG235" s="46">
        <v>24902.164325526486</v>
      </c>
      <c r="AH235" s="46">
        <v>35930.294325526484</v>
      </c>
      <c r="AI235" s="46">
        <v>40673.444325526485</v>
      </c>
      <c r="AJ235" s="46">
        <v>44288.204325526487</v>
      </c>
      <c r="AK235" s="46">
        <v>49568.954325526487</v>
      </c>
      <c r="AL235" s="46">
        <v>53186.724325526484</v>
      </c>
      <c r="AM235" s="46">
        <v>33182.971999999994</v>
      </c>
    </row>
    <row r="236" spans="5:39" x14ac:dyDescent="0.2">
      <c r="E236" s="47">
        <v>23</v>
      </c>
      <c r="F236" s="47">
        <v>30</v>
      </c>
      <c r="G236" s="47" t="s">
        <v>245</v>
      </c>
      <c r="H236" s="47" t="s">
        <v>313</v>
      </c>
      <c r="I236" s="47" t="s">
        <v>396</v>
      </c>
      <c r="J236" s="533">
        <v>10000023</v>
      </c>
      <c r="K236" s="14" t="s">
        <v>64</v>
      </c>
      <c r="L236" s="14" t="s">
        <v>58</v>
      </c>
      <c r="M236" s="45">
        <v>236</v>
      </c>
      <c r="N236" s="45">
        <v>1</v>
      </c>
      <c r="O236" s="46">
        <v>900.00000000003638</v>
      </c>
      <c r="Q236" s="12" t="s">
        <v>379</v>
      </c>
      <c r="T236" s="59" t="s">
        <v>108</v>
      </c>
      <c r="U236" s="14">
        <v>0</v>
      </c>
      <c r="V236" s="59" t="s">
        <v>174</v>
      </c>
      <c r="X236" s="46">
        <v>0</v>
      </c>
      <c r="Y236" s="46">
        <v>100.00000000000182</v>
      </c>
      <c r="Z236" s="46">
        <v>200.00000000000364</v>
      </c>
      <c r="AA236" s="46">
        <v>300.00000000000364</v>
      </c>
      <c r="AB236" s="46">
        <v>400.00000000000364</v>
      </c>
      <c r="AC236" s="46">
        <v>500.00000000000364</v>
      </c>
      <c r="AD236" s="46">
        <v>600.00000000000728</v>
      </c>
      <c r="AE236" s="46">
        <v>700.00000000001091</v>
      </c>
      <c r="AF236" s="46">
        <v>800.00000000001455</v>
      </c>
      <c r="AG236" s="46">
        <v>900.00000000001455</v>
      </c>
      <c r="AH236" s="46">
        <v>1000.0000000000146</v>
      </c>
      <c r="AI236" s="46">
        <v>900.00000000002183</v>
      </c>
      <c r="AJ236" s="46">
        <v>900.00000000001455</v>
      </c>
      <c r="AK236" s="46">
        <v>900.00000000002183</v>
      </c>
      <c r="AL236" s="46">
        <v>900.00000000003638</v>
      </c>
      <c r="AM236" s="46">
        <v>900.00000000003638</v>
      </c>
    </row>
    <row r="237" spans="5:39" x14ac:dyDescent="0.2">
      <c r="E237" s="47">
        <v>23</v>
      </c>
      <c r="F237" s="47">
        <v>30</v>
      </c>
      <c r="G237" s="47" t="s">
        <v>245</v>
      </c>
      <c r="H237" s="47" t="s">
        <v>313</v>
      </c>
      <c r="I237" s="47" t="s">
        <v>396</v>
      </c>
      <c r="J237" s="533">
        <v>10000023</v>
      </c>
      <c r="K237" s="14" t="s">
        <v>67</v>
      </c>
      <c r="L237" s="14" t="s">
        <v>67</v>
      </c>
      <c r="M237" s="45">
        <v>237</v>
      </c>
      <c r="N237" s="45">
        <v>1</v>
      </c>
      <c r="O237" s="53">
        <v>213.87043747242569</v>
      </c>
      <c r="P237" s="54">
        <v>203.87043747242569</v>
      </c>
      <c r="Q237" s="55" t="s">
        <v>379</v>
      </c>
      <c r="R237" s="56">
        <v>11.049743935004125</v>
      </c>
      <c r="S237" s="57" t="s">
        <v>370</v>
      </c>
      <c r="T237" s="60" t="s">
        <v>108</v>
      </c>
      <c r="U237" s="14">
        <v>3</v>
      </c>
      <c r="V237" s="60" t="s">
        <v>174</v>
      </c>
      <c r="Y237" s="46">
        <v>213.87043747242569</v>
      </c>
      <c r="Z237" s="46">
        <v>213.87043747242569</v>
      </c>
      <c r="AA237" s="46">
        <v>213.87043747242569</v>
      </c>
      <c r="AB237" s="46">
        <v>213.87043747242569</v>
      </c>
      <c r="AC237" s="46">
        <v>213.87043747242569</v>
      </c>
      <c r="AD237" s="46">
        <v>213.87043747242569</v>
      </c>
      <c r="AE237" s="46">
        <v>213.87043747242569</v>
      </c>
      <c r="AF237" s="46">
        <v>213.87043747242569</v>
      </c>
      <c r="AG237" s="46">
        <v>213.87043747242569</v>
      </c>
      <c r="AH237" s="46">
        <v>213.87043747242569</v>
      </c>
      <c r="AI237" s="46">
        <v>213.87043747242569</v>
      </c>
      <c r="AJ237" s="46">
        <v>213.87043747242569</v>
      </c>
      <c r="AK237" s="46">
        <v>213.87043747242569</v>
      </c>
      <c r="AL237" s="46">
        <v>213.87043747242569</v>
      </c>
      <c r="AM237" s="46">
        <v>213.87043747242569</v>
      </c>
    </row>
    <row r="238" spans="5:39" x14ac:dyDescent="0.2">
      <c r="E238" s="14">
        <v>24</v>
      </c>
      <c r="F238" s="14">
        <v>31</v>
      </c>
      <c r="G238" s="14" t="s">
        <v>245</v>
      </c>
      <c r="H238" s="14" t="s">
        <v>351</v>
      </c>
      <c r="I238" s="14" t="s">
        <v>397</v>
      </c>
      <c r="J238" s="531">
        <v>10000024</v>
      </c>
      <c r="K238" s="14" t="s">
        <v>59</v>
      </c>
      <c r="L238" s="14" t="s">
        <v>57</v>
      </c>
      <c r="M238" s="45">
        <v>238</v>
      </c>
      <c r="N238" s="45">
        <v>1</v>
      </c>
      <c r="O238" s="46">
        <v>3593.7</v>
      </c>
      <c r="Q238" s="12">
        <v>0</v>
      </c>
      <c r="T238" s="59">
        <v>0</v>
      </c>
      <c r="U238" s="14">
        <v>0</v>
      </c>
      <c r="V238" s="59" t="s">
        <v>174</v>
      </c>
      <c r="Y238" s="46">
        <v>2299.5500000000002</v>
      </c>
      <c r="Z238" s="46">
        <v>1846.56</v>
      </c>
      <c r="AA238" s="46">
        <v>1796.85</v>
      </c>
      <c r="AB238" s="46">
        <v>1234.32</v>
      </c>
      <c r="AC238" s="46">
        <v>1811.7</v>
      </c>
      <c r="AD238" s="46">
        <v>1811.7</v>
      </c>
      <c r="AE238" s="46">
        <v>1811.7</v>
      </c>
      <c r="AF238" s="46">
        <v>1811.7</v>
      </c>
      <c r="AG238" s="46">
        <v>1811.7</v>
      </c>
      <c r="AH238" s="46">
        <v>1811.7</v>
      </c>
      <c r="AI238" s="46">
        <v>1811.7</v>
      </c>
      <c r="AJ238" s="46">
        <v>1811.7</v>
      </c>
      <c r="AK238" s="46">
        <v>2501.5100000000002</v>
      </c>
      <c r="AL238" s="46">
        <v>3593.7</v>
      </c>
      <c r="AM238" s="46">
        <v>0</v>
      </c>
    </row>
    <row r="239" spans="5:39" x14ac:dyDescent="0.2">
      <c r="E239" s="47">
        <v>24</v>
      </c>
      <c r="F239" s="47">
        <v>31</v>
      </c>
      <c r="G239" s="47" t="s">
        <v>245</v>
      </c>
      <c r="H239" s="47" t="s">
        <v>351</v>
      </c>
      <c r="I239" s="47" t="s">
        <v>397</v>
      </c>
      <c r="J239" s="533">
        <v>10000024</v>
      </c>
      <c r="K239" s="14" t="s">
        <v>59</v>
      </c>
      <c r="L239" s="14" t="s">
        <v>54</v>
      </c>
      <c r="M239" s="45">
        <v>239</v>
      </c>
      <c r="N239" s="45">
        <v>1</v>
      </c>
      <c r="O239" s="46">
        <v>8646.74</v>
      </c>
      <c r="Q239" s="12">
        <v>0</v>
      </c>
      <c r="T239" s="59">
        <v>0</v>
      </c>
      <c r="U239" s="14">
        <v>0</v>
      </c>
      <c r="V239" s="59" t="s">
        <v>174</v>
      </c>
      <c r="Y239" s="46">
        <v>5326.1100000000006</v>
      </c>
      <c r="Z239" s="46">
        <v>8038.2800000000007</v>
      </c>
      <c r="AA239" s="46">
        <v>1136.77</v>
      </c>
      <c r="AB239" s="46">
        <v>8605.2099999999991</v>
      </c>
      <c r="AC239" s="46">
        <v>0</v>
      </c>
      <c r="AD239" s="46">
        <v>0</v>
      </c>
      <c r="AE239" s="46">
        <v>0</v>
      </c>
      <c r="AF239" s="46">
        <v>0</v>
      </c>
      <c r="AG239" s="46">
        <v>12612.439999999999</v>
      </c>
      <c r="AH239" s="46">
        <v>7679.06</v>
      </c>
      <c r="AI239" s="46">
        <v>12821.65</v>
      </c>
      <c r="AJ239" s="46">
        <v>6342.8</v>
      </c>
      <c r="AK239" s="46">
        <v>11010.06</v>
      </c>
      <c r="AL239" s="46">
        <v>8646.74</v>
      </c>
      <c r="AM239" s="46">
        <v>0</v>
      </c>
    </row>
    <row r="240" spans="5:39" x14ac:dyDescent="0.2">
      <c r="E240" s="47">
        <v>24</v>
      </c>
      <c r="F240" s="47">
        <v>31</v>
      </c>
      <c r="G240" s="47" t="s">
        <v>245</v>
      </c>
      <c r="H240" s="47" t="s">
        <v>351</v>
      </c>
      <c r="I240" s="47" t="s">
        <v>397</v>
      </c>
      <c r="J240" s="533">
        <v>10000024</v>
      </c>
      <c r="K240" s="14" t="s">
        <v>59</v>
      </c>
      <c r="L240" s="14" t="s">
        <v>58</v>
      </c>
      <c r="M240" s="45">
        <v>240</v>
      </c>
      <c r="N240" s="45">
        <v>1</v>
      </c>
      <c r="O240" s="46">
        <v>100.00000000000182</v>
      </c>
      <c r="Q240" s="12">
        <v>0</v>
      </c>
      <c r="T240" s="59">
        <v>0</v>
      </c>
      <c r="U240" s="14">
        <v>0</v>
      </c>
      <c r="V240" s="59" t="s">
        <v>174</v>
      </c>
      <c r="Y240" s="46">
        <v>99.999999999999091</v>
      </c>
      <c r="Z240" s="46">
        <v>100</v>
      </c>
      <c r="AA240" s="46">
        <v>100</v>
      </c>
      <c r="AB240" s="46">
        <v>100.00000000000182</v>
      </c>
      <c r="AC240" s="46">
        <v>100</v>
      </c>
      <c r="AD240" s="46">
        <v>100</v>
      </c>
      <c r="AE240" s="46">
        <v>100</v>
      </c>
      <c r="AF240" s="46">
        <v>100</v>
      </c>
      <c r="AG240" s="46">
        <v>100</v>
      </c>
      <c r="AH240" s="46">
        <v>100</v>
      </c>
      <c r="AI240" s="46">
        <v>100</v>
      </c>
      <c r="AJ240" s="46">
        <v>100</v>
      </c>
      <c r="AK240" s="46">
        <v>100</v>
      </c>
      <c r="AL240" s="46">
        <v>100.00000000000182</v>
      </c>
      <c r="AM240" s="46">
        <v>0</v>
      </c>
    </row>
    <row r="241" spans="5:39" x14ac:dyDescent="0.2">
      <c r="E241" s="47">
        <v>24</v>
      </c>
      <c r="F241" s="47">
        <v>31</v>
      </c>
      <c r="G241" s="47" t="s">
        <v>245</v>
      </c>
      <c r="H241" s="47" t="s">
        <v>351</v>
      </c>
      <c r="I241" s="47" t="s">
        <v>397</v>
      </c>
      <c r="J241" s="533">
        <v>10000024</v>
      </c>
      <c r="K241" s="14" t="s">
        <v>59</v>
      </c>
      <c r="L241" s="14" t="s">
        <v>31</v>
      </c>
      <c r="M241" s="45">
        <v>241</v>
      </c>
      <c r="N241" s="45">
        <v>1</v>
      </c>
      <c r="O241" s="48">
        <v>12340.44</v>
      </c>
      <c r="Q241" s="12">
        <v>0</v>
      </c>
      <c r="R241" s="46">
        <v>12175.793333333333</v>
      </c>
      <c r="T241" s="59">
        <v>0</v>
      </c>
      <c r="U241" s="14">
        <v>0</v>
      </c>
      <c r="V241" s="59" t="s">
        <v>174</v>
      </c>
      <c r="X241" s="46">
        <v>4014.28</v>
      </c>
      <c r="Y241" s="46">
        <v>7725.66</v>
      </c>
      <c r="Z241" s="46">
        <v>9984.84</v>
      </c>
      <c r="AA241" s="46">
        <v>3033.62</v>
      </c>
      <c r="AB241" s="46">
        <v>9939.5300000000007</v>
      </c>
      <c r="AC241" s="46">
        <v>1911.7</v>
      </c>
      <c r="AD241" s="46">
        <v>1911.7</v>
      </c>
      <c r="AE241" s="46">
        <v>1911.7</v>
      </c>
      <c r="AF241" s="46">
        <v>1911.7</v>
      </c>
      <c r="AG241" s="46">
        <v>14524.14</v>
      </c>
      <c r="AH241" s="46">
        <v>9590.76</v>
      </c>
      <c r="AI241" s="46">
        <v>14733.35</v>
      </c>
      <c r="AJ241" s="46">
        <v>8254.5</v>
      </c>
      <c r="AK241" s="46">
        <v>13611.57</v>
      </c>
      <c r="AL241" s="46">
        <v>12340.44</v>
      </c>
      <c r="AM241" s="46">
        <v>0</v>
      </c>
    </row>
    <row r="242" spans="5:39" x14ac:dyDescent="0.2">
      <c r="E242" s="47">
        <v>24</v>
      </c>
      <c r="F242" s="47">
        <v>31</v>
      </c>
      <c r="G242" s="47" t="s">
        <v>245</v>
      </c>
      <c r="H242" s="47" t="s">
        <v>351</v>
      </c>
      <c r="I242" s="47" t="s">
        <v>397</v>
      </c>
      <c r="J242" s="533">
        <v>10000024</v>
      </c>
      <c r="K242" s="14" t="s">
        <v>37</v>
      </c>
      <c r="L242" s="14" t="s">
        <v>31</v>
      </c>
      <c r="M242" s="45">
        <v>242</v>
      </c>
      <c r="N242" s="45">
        <v>1</v>
      </c>
      <c r="O242" s="48">
        <v>13611.57</v>
      </c>
      <c r="P242" s="48"/>
      <c r="Q242" s="12">
        <v>0</v>
      </c>
      <c r="R242" s="46">
        <v>10437.67</v>
      </c>
      <c r="T242" s="59">
        <v>0</v>
      </c>
      <c r="U242" s="14">
        <v>0</v>
      </c>
      <c r="V242" s="59" t="s">
        <v>174</v>
      </c>
      <c r="Y242" s="46">
        <v>6837.62</v>
      </c>
      <c r="Z242" s="46">
        <v>0</v>
      </c>
      <c r="AA242" s="46">
        <v>14895.16</v>
      </c>
      <c r="AB242" s="46">
        <v>0</v>
      </c>
      <c r="AC242" s="46">
        <v>12965.15</v>
      </c>
      <c r="AD242" s="46">
        <v>1911.7</v>
      </c>
      <c r="AE242" s="46">
        <v>1911.7</v>
      </c>
      <c r="AF242" s="46">
        <v>1911.7</v>
      </c>
      <c r="AG242" s="46">
        <v>1911.7</v>
      </c>
      <c r="AH242" s="46">
        <v>15987.37</v>
      </c>
      <c r="AI242" s="46">
        <v>18905.39</v>
      </c>
      <c r="AJ242" s="46">
        <v>3955.49</v>
      </c>
      <c r="AK242" s="46">
        <v>8254.5</v>
      </c>
      <c r="AL242" s="46">
        <v>13611.57</v>
      </c>
      <c r="AM242" s="46">
        <v>9872.3520000000008</v>
      </c>
    </row>
    <row r="243" spans="5:39" x14ac:dyDescent="0.2">
      <c r="E243" s="47">
        <v>24</v>
      </c>
      <c r="F243" s="47">
        <v>31</v>
      </c>
      <c r="G243" s="47" t="s">
        <v>245</v>
      </c>
      <c r="H243" s="47" t="s">
        <v>351</v>
      </c>
      <c r="I243" s="47" t="s">
        <v>397</v>
      </c>
      <c r="J243" s="533">
        <v>10000024</v>
      </c>
      <c r="K243" s="14" t="s">
        <v>65</v>
      </c>
      <c r="L243" s="14" t="s">
        <v>31</v>
      </c>
      <c r="M243" s="45">
        <v>243</v>
      </c>
      <c r="N243" s="45">
        <v>1</v>
      </c>
      <c r="O243" s="52">
        <v>12340.44</v>
      </c>
      <c r="P243" s="48">
        <v>9872.3520000000008</v>
      </c>
      <c r="Q243" s="12">
        <v>0</v>
      </c>
      <c r="R243" s="46">
        <v>2056.7400000000002</v>
      </c>
      <c r="T243" s="59">
        <v>0</v>
      </c>
      <c r="U243" s="14">
        <v>0</v>
      </c>
      <c r="V243" s="59" t="s">
        <v>174</v>
      </c>
      <c r="X243" s="46">
        <v>0</v>
      </c>
      <c r="Y243" s="46">
        <v>0</v>
      </c>
      <c r="Z243" s="46">
        <v>0</v>
      </c>
      <c r="AA243" s="46">
        <v>0</v>
      </c>
      <c r="AB243" s="46">
        <v>0</v>
      </c>
      <c r="AC243" s="46">
        <v>0</v>
      </c>
      <c r="AD243" s="46">
        <v>0</v>
      </c>
      <c r="AE243" s="46">
        <v>0</v>
      </c>
      <c r="AF243" s="46">
        <v>0</v>
      </c>
      <c r="AG243" s="46">
        <v>0</v>
      </c>
      <c r="AH243" s="46">
        <v>0</v>
      </c>
      <c r="AI243" s="46">
        <v>0</v>
      </c>
      <c r="AJ243" s="46">
        <v>0</v>
      </c>
      <c r="AK243" s="46">
        <v>0</v>
      </c>
      <c r="AL243" s="46">
        <v>12340.44</v>
      </c>
      <c r="AM243" s="46">
        <v>0</v>
      </c>
    </row>
    <row r="244" spans="5:39" x14ac:dyDescent="0.2">
      <c r="E244" s="47">
        <v>24</v>
      </c>
      <c r="F244" s="47">
        <v>31</v>
      </c>
      <c r="G244" s="47" t="s">
        <v>245</v>
      </c>
      <c r="H244" s="47" t="s">
        <v>351</v>
      </c>
      <c r="I244" s="47" t="s">
        <v>397</v>
      </c>
      <c r="J244" s="533">
        <v>10000024</v>
      </c>
      <c r="K244" s="14" t="s">
        <v>64</v>
      </c>
      <c r="L244" s="14" t="s">
        <v>57</v>
      </c>
      <c r="M244" s="45">
        <v>244</v>
      </c>
      <c r="N244" s="45">
        <v>1</v>
      </c>
      <c r="O244" s="46">
        <v>0</v>
      </c>
      <c r="Q244" s="12">
        <v>0</v>
      </c>
      <c r="T244" s="59">
        <v>0</v>
      </c>
      <c r="U244" s="14">
        <v>0</v>
      </c>
      <c r="V244" s="59" t="s">
        <v>174</v>
      </c>
      <c r="X244" s="46">
        <v>0</v>
      </c>
      <c r="Y244" s="46">
        <v>0</v>
      </c>
      <c r="Z244" s="46">
        <v>1846.56</v>
      </c>
      <c r="AA244" s="46">
        <v>0</v>
      </c>
      <c r="AB244" s="46">
        <v>1234.32</v>
      </c>
      <c r="AC244" s="46">
        <v>0</v>
      </c>
      <c r="AD244" s="46">
        <v>0</v>
      </c>
      <c r="AE244" s="46">
        <v>0</v>
      </c>
      <c r="AF244" s="46">
        <v>0</v>
      </c>
      <c r="AG244" s="46">
        <v>0</v>
      </c>
      <c r="AH244" s="46">
        <v>0</v>
      </c>
      <c r="AI244" s="46">
        <v>0</v>
      </c>
      <c r="AJ244" s="46">
        <v>0</v>
      </c>
      <c r="AK244" s="46">
        <v>0</v>
      </c>
      <c r="AL244" s="46">
        <v>0</v>
      </c>
      <c r="AM244" s="46">
        <v>0</v>
      </c>
    </row>
    <row r="245" spans="5:39" x14ac:dyDescent="0.2">
      <c r="E245" s="47">
        <v>24</v>
      </c>
      <c r="F245" s="47">
        <v>31</v>
      </c>
      <c r="G245" s="47" t="s">
        <v>245</v>
      </c>
      <c r="H245" s="47" t="s">
        <v>351</v>
      </c>
      <c r="I245" s="47" t="s">
        <v>397</v>
      </c>
      <c r="J245" s="533">
        <v>10000024</v>
      </c>
      <c r="K245" s="14" t="s">
        <v>64</v>
      </c>
      <c r="L245" s="14" t="s">
        <v>54</v>
      </c>
      <c r="M245" s="45">
        <v>245</v>
      </c>
      <c r="N245" s="45">
        <v>1</v>
      </c>
      <c r="O245" s="46">
        <v>9828.7400000000016</v>
      </c>
      <c r="Q245" s="12">
        <v>0</v>
      </c>
      <c r="T245" s="59">
        <v>0</v>
      </c>
      <c r="U245" s="14">
        <v>0</v>
      </c>
      <c r="V245" s="59" t="s">
        <v>174</v>
      </c>
      <c r="X245" s="46">
        <v>0</v>
      </c>
      <c r="Y245" s="46">
        <v>788.04000000000087</v>
      </c>
      <c r="Z245" s="46">
        <v>8826.3200000000015</v>
      </c>
      <c r="AA245" s="46">
        <v>0</v>
      </c>
      <c r="AB245" s="46">
        <v>8605.2099999999991</v>
      </c>
      <c r="AC245" s="46">
        <v>0</v>
      </c>
      <c r="AD245" s="46">
        <v>0</v>
      </c>
      <c r="AE245" s="46">
        <v>0</v>
      </c>
      <c r="AF245" s="46">
        <v>0</v>
      </c>
      <c r="AG245" s="46">
        <v>12512.439999999999</v>
      </c>
      <c r="AH245" s="46">
        <v>6015.83</v>
      </c>
      <c r="AI245" s="46">
        <v>1743.7900000000009</v>
      </c>
      <c r="AJ245" s="46">
        <v>5942.8000000000011</v>
      </c>
      <c r="AK245" s="46">
        <v>11199.87</v>
      </c>
      <c r="AL245" s="46">
        <v>9828.7400000000016</v>
      </c>
      <c r="AM245" s="46">
        <v>0</v>
      </c>
    </row>
    <row r="246" spans="5:39" x14ac:dyDescent="0.2">
      <c r="E246" s="47">
        <v>24</v>
      </c>
      <c r="F246" s="47">
        <v>31</v>
      </c>
      <c r="G246" s="47" t="s">
        <v>245</v>
      </c>
      <c r="H246" s="47" t="s">
        <v>351</v>
      </c>
      <c r="I246" s="47" t="s">
        <v>397</v>
      </c>
      <c r="J246" s="533">
        <v>10000024</v>
      </c>
      <c r="K246" s="14" t="s">
        <v>64</v>
      </c>
      <c r="L246" s="14" t="s">
        <v>58</v>
      </c>
      <c r="M246" s="45">
        <v>246</v>
      </c>
      <c r="N246" s="45">
        <v>1</v>
      </c>
      <c r="O246" s="46">
        <v>2511.7000000000007</v>
      </c>
      <c r="Q246" s="12">
        <v>0</v>
      </c>
      <c r="T246" s="59">
        <v>0</v>
      </c>
      <c r="U246" s="14">
        <v>0</v>
      </c>
      <c r="V246" s="59" t="s">
        <v>174</v>
      </c>
      <c r="X246" s="46">
        <v>0</v>
      </c>
      <c r="Y246" s="46">
        <v>4114.28</v>
      </c>
      <c r="Z246" s="46">
        <v>4214.2799999999988</v>
      </c>
      <c r="AA246" s="46">
        <v>3025.619999999999</v>
      </c>
      <c r="AB246" s="46">
        <v>3125.6200000000026</v>
      </c>
      <c r="AC246" s="46">
        <v>1911.6999999999971</v>
      </c>
      <c r="AD246" s="46">
        <v>1911.6999999999971</v>
      </c>
      <c r="AE246" s="46">
        <v>1911.6999999999971</v>
      </c>
      <c r="AF246" s="46">
        <v>1911.6999999999971</v>
      </c>
      <c r="AG246" s="46">
        <v>2011.7000000000007</v>
      </c>
      <c r="AH246" s="46">
        <v>2111.6999999999989</v>
      </c>
      <c r="AI246" s="46">
        <v>2211.7000000000044</v>
      </c>
      <c r="AJ246" s="46">
        <v>2311.6999999999989</v>
      </c>
      <c r="AK246" s="46">
        <v>2411.6999999999916</v>
      </c>
      <c r="AL246" s="46">
        <v>2511.7000000000007</v>
      </c>
      <c r="AM246" s="46">
        <v>2468.0880000000034</v>
      </c>
    </row>
    <row r="247" spans="5:39" x14ac:dyDescent="0.2">
      <c r="E247" s="47">
        <v>24</v>
      </c>
      <c r="F247" s="47">
        <v>31</v>
      </c>
      <c r="G247" s="47" t="s">
        <v>245</v>
      </c>
      <c r="H247" s="47" t="s">
        <v>351</v>
      </c>
      <c r="I247" s="47" t="s">
        <v>397</v>
      </c>
      <c r="J247" s="533">
        <v>10000024</v>
      </c>
      <c r="K247" s="14" t="s">
        <v>67</v>
      </c>
      <c r="L247" s="14" t="s">
        <v>67</v>
      </c>
      <c r="M247" s="45">
        <v>247</v>
      </c>
      <c r="N247" s="45">
        <v>1</v>
      </c>
      <c r="O247" s="53">
        <v>0</v>
      </c>
      <c r="P247" s="54">
        <v>0</v>
      </c>
      <c r="Q247" s="55">
        <v>0</v>
      </c>
      <c r="R247" s="56">
        <v>0</v>
      </c>
      <c r="S247" s="57">
        <v>0</v>
      </c>
      <c r="T247" s="60">
        <v>0</v>
      </c>
      <c r="U247" s="14">
        <v>0</v>
      </c>
      <c r="V247" s="60" t="s">
        <v>174</v>
      </c>
      <c r="Y247" s="46">
        <v>0</v>
      </c>
      <c r="Z247" s="46">
        <v>0</v>
      </c>
      <c r="AA247" s="46">
        <v>0</v>
      </c>
      <c r="AB247" s="46">
        <v>0</v>
      </c>
      <c r="AC247" s="46">
        <v>0</v>
      </c>
      <c r="AD247" s="46">
        <v>0</v>
      </c>
      <c r="AE247" s="46">
        <v>0</v>
      </c>
      <c r="AF247" s="46">
        <v>0</v>
      </c>
      <c r="AG247" s="46">
        <v>0</v>
      </c>
      <c r="AH247" s="46">
        <v>0</v>
      </c>
      <c r="AI247" s="46">
        <v>0</v>
      </c>
      <c r="AJ247" s="46">
        <v>0</v>
      </c>
      <c r="AK247" s="46">
        <v>0</v>
      </c>
      <c r="AL247" s="46">
        <v>0</v>
      </c>
      <c r="AM247" s="46">
        <v>0</v>
      </c>
    </row>
    <row r="248" spans="5:39" x14ac:dyDescent="0.2">
      <c r="E248" s="14">
        <v>25</v>
      </c>
      <c r="F248" s="14">
        <v>32</v>
      </c>
      <c r="G248" s="14" t="s">
        <v>245</v>
      </c>
      <c r="H248" s="14" t="s">
        <v>326</v>
      </c>
      <c r="I248" s="14" t="s">
        <v>398</v>
      </c>
      <c r="J248" s="531">
        <v>10000025</v>
      </c>
      <c r="K248" s="14" t="s">
        <v>59</v>
      </c>
      <c r="L248" s="14" t="s">
        <v>57</v>
      </c>
      <c r="M248" s="45">
        <v>248</v>
      </c>
      <c r="N248" s="45">
        <v>1</v>
      </c>
      <c r="O248" s="46">
        <v>1752.3</v>
      </c>
      <c r="Q248" s="12">
        <v>0</v>
      </c>
      <c r="T248" s="59">
        <v>0</v>
      </c>
      <c r="U248" s="14">
        <v>0</v>
      </c>
      <c r="V248" s="59" t="s">
        <v>150</v>
      </c>
      <c r="Y248" s="46">
        <v>1807.52</v>
      </c>
      <c r="Z248" s="46">
        <v>1807.52</v>
      </c>
      <c r="AA248" s="46">
        <v>1752.3</v>
      </c>
      <c r="AB248" s="46">
        <v>1752.3</v>
      </c>
      <c r="AC248" s="46">
        <v>1752.3</v>
      </c>
      <c r="AD248" s="46">
        <v>1752.3</v>
      </c>
      <c r="AE248" s="46">
        <v>1752.3</v>
      </c>
      <c r="AF248" s="46">
        <v>1752.3</v>
      </c>
      <c r="AG248" s="46">
        <v>1752.3</v>
      </c>
      <c r="AH248" s="46">
        <v>1752.3</v>
      </c>
      <c r="AI248" s="46">
        <v>1752.3</v>
      </c>
      <c r="AJ248" s="46">
        <v>1752.3</v>
      </c>
      <c r="AK248" s="46">
        <v>1752.3</v>
      </c>
      <c r="AL248" s="46">
        <v>1752.3</v>
      </c>
      <c r="AM248" s="46">
        <v>0</v>
      </c>
    </row>
    <row r="249" spans="5:39" x14ac:dyDescent="0.2">
      <c r="E249" s="47">
        <v>25</v>
      </c>
      <c r="F249" s="47">
        <v>32</v>
      </c>
      <c r="G249" s="47" t="s">
        <v>245</v>
      </c>
      <c r="H249" s="47" t="s">
        <v>326</v>
      </c>
      <c r="I249" s="47" t="s">
        <v>398</v>
      </c>
      <c r="J249" s="533">
        <v>10000025</v>
      </c>
      <c r="K249" s="14" t="s">
        <v>59</v>
      </c>
      <c r="L249" s="14" t="s">
        <v>54</v>
      </c>
      <c r="M249" s="45">
        <v>249</v>
      </c>
      <c r="N249" s="45">
        <v>1</v>
      </c>
      <c r="O249" s="46">
        <v>5835.8</v>
      </c>
      <c r="Q249" s="12">
        <v>0</v>
      </c>
      <c r="T249" s="59">
        <v>0</v>
      </c>
      <c r="U249" s="14">
        <v>0</v>
      </c>
      <c r="V249" s="59" t="s">
        <v>150</v>
      </c>
      <c r="Y249" s="46">
        <v>2100.83</v>
      </c>
      <c r="Z249" s="46">
        <v>2058.81</v>
      </c>
      <c r="AA249" s="46">
        <v>1471.14</v>
      </c>
      <c r="AB249" s="46">
        <v>4722.76</v>
      </c>
      <c r="AC249" s="46">
        <v>0</v>
      </c>
      <c r="AD249" s="46">
        <v>0</v>
      </c>
      <c r="AE249" s="46">
        <v>0</v>
      </c>
      <c r="AF249" s="46">
        <v>0</v>
      </c>
      <c r="AG249" s="46">
        <v>6386.37</v>
      </c>
      <c r="AH249" s="46">
        <v>5779.05</v>
      </c>
      <c r="AI249" s="46">
        <v>4406.8599999999997</v>
      </c>
      <c r="AJ249" s="46">
        <v>1821.76</v>
      </c>
      <c r="AK249" s="46">
        <v>5298.52</v>
      </c>
      <c r="AL249" s="46">
        <v>5835.8</v>
      </c>
      <c r="AM249" s="46">
        <v>0</v>
      </c>
    </row>
    <row r="250" spans="5:39" x14ac:dyDescent="0.2">
      <c r="E250" s="47">
        <v>25</v>
      </c>
      <c r="F250" s="47">
        <v>32</v>
      </c>
      <c r="G250" s="47" t="s">
        <v>245</v>
      </c>
      <c r="H250" s="47" t="s">
        <v>326</v>
      </c>
      <c r="I250" s="47" t="s">
        <v>398</v>
      </c>
      <c r="J250" s="533">
        <v>10000025</v>
      </c>
      <c r="K250" s="14" t="s">
        <v>59</v>
      </c>
      <c r="L250" s="14" t="s">
        <v>58</v>
      </c>
      <c r="M250" s="45">
        <v>250</v>
      </c>
      <c r="N250" s="45">
        <v>1</v>
      </c>
      <c r="O250" s="46">
        <v>100</v>
      </c>
      <c r="Q250" s="12">
        <v>0</v>
      </c>
      <c r="T250" s="59">
        <v>0</v>
      </c>
      <c r="U250" s="14">
        <v>0</v>
      </c>
      <c r="V250" s="59" t="s">
        <v>150</v>
      </c>
      <c r="Y250" s="46">
        <v>100</v>
      </c>
      <c r="Z250" s="46">
        <v>100</v>
      </c>
      <c r="AA250" s="46">
        <v>100</v>
      </c>
      <c r="AB250" s="46">
        <v>100</v>
      </c>
      <c r="AC250" s="46">
        <v>100</v>
      </c>
      <c r="AD250" s="46">
        <v>100</v>
      </c>
      <c r="AE250" s="46">
        <v>100</v>
      </c>
      <c r="AF250" s="46">
        <v>100</v>
      </c>
      <c r="AG250" s="46">
        <v>100</v>
      </c>
      <c r="AH250" s="46">
        <v>100</v>
      </c>
      <c r="AI250" s="46">
        <v>100</v>
      </c>
      <c r="AJ250" s="46">
        <v>100</v>
      </c>
      <c r="AK250" s="46">
        <v>99.999999999999091</v>
      </c>
      <c r="AL250" s="46">
        <v>100</v>
      </c>
      <c r="AM250" s="46">
        <v>0</v>
      </c>
    </row>
    <row r="251" spans="5:39" x14ac:dyDescent="0.2">
      <c r="E251" s="47">
        <v>25</v>
      </c>
      <c r="F251" s="47">
        <v>32</v>
      </c>
      <c r="G251" s="47" t="s">
        <v>245</v>
      </c>
      <c r="H251" s="47" t="s">
        <v>326</v>
      </c>
      <c r="I251" s="47" t="s">
        <v>398</v>
      </c>
      <c r="J251" s="533">
        <v>10000025</v>
      </c>
      <c r="K251" s="14" t="s">
        <v>59</v>
      </c>
      <c r="L251" s="14" t="s">
        <v>31</v>
      </c>
      <c r="M251" s="45">
        <v>251</v>
      </c>
      <c r="N251" s="45">
        <v>1</v>
      </c>
      <c r="O251" s="48">
        <v>7688.1</v>
      </c>
      <c r="Q251" s="12">
        <v>0</v>
      </c>
      <c r="R251" s="46">
        <v>6773.6933333333327</v>
      </c>
      <c r="T251" s="59">
        <v>0</v>
      </c>
      <c r="U251" s="14">
        <v>0</v>
      </c>
      <c r="V251" s="59" t="s">
        <v>150</v>
      </c>
      <c r="X251" s="46">
        <v>4555.12</v>
      </c>
      <c r="Y251" s="46">
        <v>4008.35</v>
      </c>
      <c r="Z251" s="46">
        <v>3966.33</v>
      </c>
      <c r="AA251" s="46">
        <v>3323.44</v>
      </c>
      <c r="AB251" s="46">
        <v>6575.06</v>
      </c>
      <c r="AC251" s="46">
        <v>1852.3</v>
      </c>
      <c r="AD251" s="46">
        <v>1852.3</v>
      </c>
      <c r="AE251" s="46">
        <v>1852.3</v>
      </c>
      <c r="AF251" s="46">
        <v>1852.3</v>
      </c>
      <c r="AG251" s="46">
        <v>8238.67</v>
      </c>
      <c r="AH251" s="46">
        <v>7631.35</v>
      </c>
      <c r="AI251" s="46">
        <v>6259.16</v>
      </c>
      <c r="AJ251" s="46">
        <v>3674.06</v>
      </c>
      <c r="AK251" s="46">
        <v>7150.82</v>
      </c>
      <c r="AL251" s="46">
        <v>7688.1</v>
      </c>
      <c r="AM251" s="46">
        <v>0</v>
      </c>
    </row>
    <row r="252" spans="5:39" x14ac:dyDescent="0.2">
      <c r="E252" s="47">
        <v>25</v>
      </c>
      <c r="F252" s="47">
        <v>32</v>
      </c>
      <c r="G252" s="47" t="s">
        <v>245</v>
      </c>
      <c r="H252" s="47" t="s">
        <v>326</v>
      </c>
      <c r="I252" s="47" t="s">
        <v>398</v>
      </c>
      <c r="J252" s="533">
        <v>10000025</v>
      </c>
      <c r="K252" s="14" t="s">
        <v>37</v>
      </c>
      <c r="L252" s="14" t="s">
        <v>31</v>
      </c>
      <c r="M252" s="45">
        <v>252</v>
      </c>
      <c r="N252" s="45">
        <v>1</v>
      </c>
      <c r="O252" s="48">
        <v>0</v>
      </c>
      <c r="P252" s="48"/>
      <c r="Q252" s="12">
        <v>0</v>
      </c>
      <c r="R252" s="46">
        <v>5492.3433333333332</v>
      </c>
      <c r="T252" s="59">
        <v>0</v>
      </c>
      <c r="U252" s="14">
        <v>0</v>
      </c>
      <c r="V252" s="59" t="s">
        <v>150</v>
      </c>
      <c r="Y252" s="46">
        <v>4555.12</v>
      </c>
      <c r="Z252" s="46">
        <v>4008.35</v>
      </c>
      <c r="AA252" s="46">
        <v>3966.33</v>
      </c>
      <c r="AB252" s="46">
        <v>3323.44</v>
      </c>
      <c r="AC252" s="46">
        <v>6575.06</v>
      </c>
      <c r="AD252" s="46">
        <v>3704.6</v>
      </c>
      <c r="AE252" s="46">
        <v>1852.3</v>
      </c>
      <c r="AF252" s="46">
        <v>1852.3</v>
      </c>
      <c r="AG252" s="46">
        <v>0</v>
      </c>
      <c r="AH252" s="46">
        <v>8238.67</v>
      </c>
      <c r="AI252" s="46">
        <v>7631.35</v>
      </c>
      <c r="AJ252" s="46">
        <v>9933.2199999999993</v>
      </c>
      <c r="AK252" s="46">
        <v>7150.82</v>
      </c>
      <c r="AL252" s="46">
        <v>0</v>
      </c>
      <c r="AM252" s="46">
        <v>7688.1</v>
      </c>
    </row>
    <row r="253" spans="5:39" x14ac:dyDescent="0.2">
      <c r="E253" s="47">
        <v>25</v>
      </c>
      <c r="F253" s="47">
        <v>32</v>
      </c>
      <c r="G253" s="47" t="s">
        <v>245</v>
      </c>
      <c r="H253" s="47" t="s">
        <v>326</v>
      </c>
      <c r="I253" s="47" t="s">
        <v>398</v>
      </c>
      <c r="J253" s="533">
        <v>10000025</v>
      </c>
      <c r="K253" s="14" t="s">
        <v>65</v>
      </c>
      <c r="L253" s="14" t="s">
        <v>31</v>
      </c>
      <c r="M253" s="45">
        <v>253</v>
      </c>
      <c r="N253" s="45">
        <v>1</v>
      </c>
      <c r="O253" s="52">
        <v>7688.0999999999931</v>
      </c>
      <c r="P253" s="48">
        <v>7688.1</v>
      </c>
      <c r="Q253" s="12">
        <v>0</v>
      </c>
      <c r="R253" s="46">
        <v>1281.3499999999988</v>
      </c>
      <c r="T253" s="59">
        <v>0</v>
      </c>
      <c r="U253" s="14">
        <v>0</v>
      </c>
      <c r="V253" s="59" t="s">
        <v>150</v>
      </c>
      <c r="X253" s="46">
        <v>0</v>
      </c>
      <c r="Y253" s="46">
        <v>0</v>
      </c>
      <c r="Z253" s="46">
        <v>0</v>
      </c>
      <c r="AA253" s="46">
        <v>0</v>
      </c>
      <c r="AB253" s="46">
        <v>0</v>
      </c>
      <c r="AC253" s="46">
        <v>0</v>
      </c>
      <c r="AD253" s="46">
        <v>0</v>
      </c>
      <c r="AE253" s="46">
        <v>0</v>
      </c>
      <c r="AF253" s="46">
        <v>0</v>
      </c>
      <c r="AG253" s="46">
        <v>0</v>
      </c>
      <c r="AH253" s="46">
        <v>0</v>
      </c>
      <c r="AI253" s="46">
        <v>0</v>
      </c>
      <c r="AJ253" s="46">
        <v>0</v>
      </c>
      <c r="AK253" s="46">
        <v>0</v>
      </c>
      <c r="AL253" s="46">
        <v>7688.0999999999931</v>
      </c>
      <c r="AM253" s="46">
        <v>0</v>
      </c>
    </row>
    <row r="254" spans="5:39" x14ac:dyDescent="0.2">
      <c r="E254" s="47">
        <v>25</v>
      </c>
      <c r="F254" s="47">
        <v>32</v>
      </c>
      <c r="G254" s="47" t="s">
        <v>245</v>
      </c>
      <c r="H254" s="47" t="s">
        <v>326</v>
      </c>
      <c r="I254" s="47" t="s">
        <v>398</v>
      </c>
      <c r="J254" s="533">
        <v>10000025</v>
      </c>
      <c r="K254" s="14" t="s">
        <v>64</v>
      </c>
      <c r="L254" s="14" t="s">
        <v>57</v>
      </c>
      <c r="M254" s="45">
        <v>254</v>
      </c>
      <c r="N254" s="45">
        <v>1</v>
      </c>
      <c r="O254" s="46">
        <v>1752.2999999999927</v>
      </c>
      <c r="Q254" s="12">
        <v>0</v>
      </c>
      <c r="T254" s="59">
        <v>0</v>
      </c>
      <c r="U254" s="14">
        <v>0</v>
      </c>
      <c r="V254" s="59" t="s">
        <v>150</v>
      </c>
      <c r="X254" s="46">
        <v>0</v>
      </c>
      <c r="Y254" s="46">
        <v>0</v>
      </c>
      <c r="Z254" s="46">
        <v>0</v>
      </c>
      <c r="AA254" s="46">
        <v>0</v>
      </c>
      <c r="AB254" s="46">
        <v>0</v>
      </c>
      <c r="AC254" s="46">
        <v>0</v>
      </c>
      <c r="AD254" s="46">
        <v>0</v>
      </c>
      <c r="AE254" s="46">
        <v>0</v>
      </c>
      <c r="AF254" s="46">
        <v>0</v>
      </c>
      <c r="AG254" s="46">
        <v>1752.3</v>
      </c>
      <c r="AH254" s="46">
        <v>0</v>
      </c>
      <c r="AI254" s="46">
        <v>0</v>
      </c>
      <c r="AJ254" s="46">
        <v>0</v>
      </c>
      <c r="AK254" s="46">
        <v>0</v>
      </c>
      <c r="AL254" s="46">
        <v>1752.2999999999927</v>
      </c>
      <c r="AM254" s="46">
        <v>0</v>
      </c>
    </row>
    <row r="255" spans="5:39" x14ac:dyDescent="0.2">
      <c r="E255" s="47">
        <v>25</v>
      </c>
      <c r="F255" s="47">
        <v>32</v>
      </c>
      <c r="G255" s="47" t="s">
        <v>245</v>
      </c>
      <c r="H255" s="47" t="s">
        <v>326</v>
      </c>
      <c r="I255" s="47" t="s">
        <v>398</v>
      </c>
      <c r="J255" s="533">
        <v>10000025</v>
      </c>
      <c r="K255" s="14" t="s">
        <v>64</v>
      </c>
      <c r="L255" s="14" t="s">
        <v>54</v>
      </c>
      <c r="M255" s="45">
        <v>255</v>
      </c>
      <c r="N255" s="45">
        <v>1</v>
      </c>
      <c r="O255" s="46">
        <v>5835.8</v>
      </c>
      <c r="Q255" s="12">
        <v>0</v>
      </c>
      <c r="T255" s="59">
        <v>0</v>
      </c>
      <c r="U255" s="14">
        <v>0</v>
      </c>
      <c r="V255" s="59" t="s">
        <v>150</v>
      </c>
      <c r="X255" s="46">
        <v>0</v>
      </c>
      <c r="Y255" s="46">
        <v>0</v>
      </c>
      <c r="Z255" s="46">
        <v>0</v>
      </c>
      <c r="AA255" s="46">
        <v>0</v>
      </c>
      <c r="AB255" s="46">
        <v>3151.62</v>
      </c>
      <c r="AC255" s="46">
        <v>0</v>
      </c>
      <c r="AD255" s="46">
        <v>0</v>
      </c>
      <c r="AE255" s="46">
        <v>0</v>
      </c>
      <c r="AF255" s="46">
        <v>0</v>
      </c>
      <c r="AG255" s="46">
        <v>6386.37</v>
      </c>
      <c r="AH255" s="46">
        <v>7431.35</v>
      </c>
      <c r="AI255" s="46">
        <v>5959.1599999999989</v>
      </c>
      <c r="AJ255" s="46">
        <v>0</v>
      </c>
      <c r="AK255" s="46">
        <v>0</v>
      </c>
      <c r="AL255" s="46">
        <v>5835.8</v>
      </c>
      <c r="AM255" s="46">
        <v>0</v>
      </c>
    </row>
    <row r="256" spans="5:39" x14ac:dyDescent="0.2">
      <c r="E256" s="47">
        <v>25</v>
      </c>
      <c r="F256" s="47">
        <v>32</v>
      </c>
      <c r="G256" s="47" t="s">
        <v>245</v>
      </c>
      <c r="H256" s="47" t="s">
        <v>326</v>
      </c>
      <c r="I256" s="47" t="s">
        <v>398</v>
      </c>
      <c r="J256" s="533">
        <v>10000025</v>
      </c>
      <c r="K256" s="14" t="s">
        <v>64</v>
      </c>
      <c r="L256" s="14" t="s">
        <v>58</v>
      </c>
      <c r="M256" s="45">
        <v>256</v>
      </c>
      <c r="N256" s="45">
        <v>1</v>
      </c>
      <c r="O256" s="46">
        <v>99.999999999998181</v>
      </c>
      <c r="Q256" s="12">
        <v>0</v>
      </c>
      <c r="T256" s="59">
        <v>0</v>
      </c>
      <c r="U256" s="14">
        <v>0</v>
      </c>
      <c r="V256" s="59" t="s">
        <v>150</v>
      </c>
      <c r="X256" s="46">
        <v>0</v>
      </c>
      <c r="Y256" s="46">
        <v>4008.3499999999995</v>
      </c>
      <c r="Z256" s="46">
        <v>3966.33</v>
      </c>
      <c r="AA256" s="46">
        <v>3323.4400000000005</v>
      </c>
      <c r="AB256" s="46">
        <v>3423.4399999999996</v>
      </c>
      <c r="AC256" s="46">
        <v>1852.2999999999993</v>
      </c>
      <c r="AD256" s="46">
        <v>0</v>
      </c>
      <c r="AE256" s="46">
        <v>0</v>
      </c>
      <c r="AF256" s="46">
        <v>0</v>
      </c>
      <c r="AG256" s="46">
        <v>100.00000000000182</v>
      </c>
      <c r="AH256" s="46">
        <v>199.99999999999818</v>
      </c>
      <c r="AI256" s="46">
        <v>299.99999999999727</v>
      </c>
      <c r="AJ256" s="46">
        <v>-7.2759576141834259E-12</v>
      </c>
      <c r="AK256" s="46">
        <v>-7.2759576141834259E-12</v>
      </c>
      <c r="AL256" s="46">
        <v>99.999999999998181</v>
      </c>
      <c r="AM256" s="46">
        <v>-1.4551915228366852E-11</v>
      </c>
    </row>
    <row r="257" spans="5:39" x14ac:dyDescent="0.2">
      <c r="E257" s="47">
        <v>25</v>
      </c>
      <c r="F257" s="47">
        <v>32</v>
      </c>
      <c r="G257" s="47" t="s">
        <v>245</v>
      </c>
      <c r="H257" s="47" t="s">
        <v>326</v>
      </c>
      <c r="I257" s="47" t="s">
        <v>398</v>
      </c>
      <c r="J257" s="533">
        <v>10000025</v>
      </c>
      <c r="K257" s="14" t="s">
        <v>67</v>
      </c>
      <c r="L257" s="14" t="s">
        <v>67</v>
      </c>
      <c r="M257" s="45">
        <v>257</v>
      </c>
      <c r="N257" s="45">
        <v>1</v>
      </c>
      <c r="O257" s="53">
        <v>0</v>
      </c>
      <c r="P257" s="54">
        <v>0</v>
      </c>
      <c r="Q257" s="55">
        <v>0</v>
      </c>
      <c r="R257" s="56">
        <v>0</v>
      </c>
      <c r="S257" s="57">
        <v>0</v>
      </c>
      <c r="T257" s="60">
        <v>0</v>
      </c>
      <c r="U257" s="14">
        <v>0</v>
      </c>
      <c r="V257" s="60" t="s">
        <v>150</v>
      </c>
      <c r="Y257" s="46">
        <v>0</v>
      </c>
      <c r="Z257" s="46">
        <v>0</v>
      </c>
      <c r="AA257" s="46">
        <v>0</v>
      </c>
      <c r="AB257" s="46">
        <v>0</v>
      </c>
      <c r="AC257" s="46">
        <v>0</v>
      </c>
      <c r="AD257" s="46">
        <v>0</v>
      </c>
      <c r="AE257" s="46">
        <v>0</v>
      </c>
      <c r="AF257" s="46">
        <v>0</v>
      </c>
      <c r="AG257" s="46">
        <v>0</v>
      </c>
      <c r="AH257" s="46">
        <v>0</v>
      </c>
      <c r="AI257" s="46">
        <v>0</v>
      </c>
      <c r="AJ257" s="46">
        <v>0</v>
      </c>
      <c r="AK257" s="46">
        <v>0</v>
      </c>
      <c r="AL257" s="46">
        <v>0</v>
      </c>
      <c r="AM257" s="46">
        <v>0</v>
      </c>
    </row>
    <row r="258" spans="5:39" x14ac:dyDescent="0.2">
      <c r="E258" s="14">
        <v>26</v>
      </c>
      <c r="F258" s="14">
        <v>33</v>
      </c>
      <c r="G258" s="14" t="s">
        <v>245</v>
      </c>
      <c r="H258" s="14" t="s">
        <v>320</v>
      </c>
      <c r="I258" s="14" t="s">
        <v>399</v>
      </c>
      <c r="J258" s="531">
        <v>10000026</v>
      </c>
      <c r="K258" s="14" t="s">
        <v>59</v>
      </c>
      <c r="L258" s="14" t="s">
        <v>57</v>
      </c>
      <c r="M258" s="45">
        <v>258</v>
      </c>
      <c r="N258" s="45">
        <v>1</v>
      </c>
      <c r="O258" s="46">
        <v>3762</v>
      </c>
      <c r="Q258" s="12">
        <v>0</v>
      </c>
      <c r="T258" s="59">
        <v>0</v>
      </c>
      <c r="U258" s="14">
        <v>0</v>
      </c>
      <c r="V258" s="59" t="s">
        <v>175</v>
      </c>
      <c r="Y258" s="46">
        <v>3880.57</v>
      </c>
      <c r="Z258" s="46">
        <v>3880.56</v>
      </c>
      <c r="AA258" s="46">
        <v>4345.41</v>
      </c>
      <c r="AB258" s="46">
        <v>792.32</v>
      </c>
      <c r="AC258" s="46">
        <v>3762</v>
      </c>
      <c r="AD258" s="46">
        <v>3762</v>
      </c>
      <c r="AE258" s="46">
        <v>3762</v>
      </c>
      <c r="AF258" s="46">
        <v>3762</v>
      </c>
      <c r="AG258" s="46">
        <v>3762</v>
      </c>
      <c r="AH258" s="46">
        <v>3762</v>
      </c>
      <c r="AI258" s="46">
        <v>3762</v>
      </c>
      <c r="AJ258" s="46">
        <v>3762</v>
      </c>
      <c r="AK258" s="46">
        <v>3762</v>
      </c>
      <c r="AL258" s="46">
        <v>3762</v>
      </c>
      <c r="AM258" s="46">
        <v>0</v>
      </c>
    </row>
    <row r="259" spans="5:39" x14ac:dyDescent="0.2">
      <c r="E259" s="47">
        <v>26</v>
      </c>
      <c r="F259" s="47">
        <v>33</v>
      </c>
      <c r="G259" s="47" t="s">
        <v>245</v>
      </c>
      <c r="H259" s="47" t="s">
        <v>320</v>
      </c>
      <c r="I259" s="47" t="s">
        <v>399</v>
      </c>
      <c r="J259" s="533">
        <v>10000026</v>
      </c>
      <c r="K259" s="14" t="s">
        <v>59</v>
      </c>
      <c r="L259" s="14" t="s">
        <v>54</v>
      </c>
      <c r="M259" s="45">
        <v>259</v>
      </c>
      <c r="N259" s="45">
        <v>1</v>
      </c>
      <c r="O259" s="46">
        <v>7590.16</v>
      </c>
      <c r="Q259" s="12">
        <v>0</v>
      </c>
      <c r="T259" s="59">
        <v>0</v>
      </c>
      <c r="U259" s="14">
        <v>0</v>
      </c>
      <c r="V259" s="59" t="s">
        <v>175</v>
      </c>
      <c r="Y259" s="46">
        <v>6073.9</v>
      </c>
      <c r="Z259" s="46">
        <v>1364.36</v>
      </c>
      <c r="AA259" s="46">
        <v>3335.09</v>
      </c>
      <c r="AB259" s="46">
        <v>4081.3300000000004</v>
      </c>
      <c r="AC259" s="46">
        <v>0</v>
      </c>
      <c r="AD259" s="46">
        <v>0</v>
      </c>
      <c r="AE259" s="46">
        <v>0</v>
      </c>
      <c r="AF259" s="46">
        <v>0</v>
      </c>
      <c r="AG259" s="46">
        <v>5340.08</v>
      </c>
      <c r="AH259" s="46">
        <v>9569.64</v>
      </c>
      <c r="AI259" s="46">
        <v>7122.0599999999995</v>
      </c>
      <c r="AJ259" s="46">
        <v>2380.2799999999997</v>
      </c>
      <c r="AK259" s="46">
        <v>12987.02</v>
      </c>
      <c r="AL259" s="46">
        <v>7590.16</v>
      </c>
      <c r="AM259" s="46">
        <v>0</v>
      </c>
    </row>
    <row r="260" spans="5:39" x14ac:dyDescent="0.2">
      <c r="E260" s="47">
        <v>26</v>
      </c>
      <c r="F260" s="47">
        <v>33</v>
      </c>
      <c r="G260" s="47" t="s">
        <v>245</v>
      </c>
      <c r="H260" s="47" t="s">
        <v>320</v>
      </c>
      <c r="I260" s="47" t="s">
        <v>399</v>
      </c>
      <c r="J260" s="533">
        <v>10000026</v>
      </c>
      <c r="K260" s="14" t="s">
        <v>59</v>
      </c>
      <c r="L260" s="14" t="s">
        <v>58</v>
      </c>
      <c r="M260" s="45">
        <v>260</v>
      </c>
      <c r="N260" s="45">
        <v>1</v>
      </c>
      <c r="O260" s="46">
        <v>100</v>
      </c>
      <c r="Q260" s="12">
        <v>0</v>
      </c>
      <c r="T260" s="59">
        <v>0</v>
      </c>
      <c r="U260" s="14">
        <v>0</v>
      </c>
      <c r="V260" s="59" t="s">
        <v>175</v>
      </c>
      <c r="Y260" s="46">
        <v>100</v>
      </c>
      <c r="Z260" s="46">
        <v>100.00000000000023</v>
      </c>
      <c r="AA260" s="46">
        <v>100</v>
      </c>
      <c r="AB260" s="46">
        <v>99.999999999999545</v>
      </c>
      <c r="AC260" s="46">
        <v>100</v>
      </c>
      <c r="AD260" s="46">
        <v>100</v>
      </c>
      <c r="AE260" s="46">
        <v>100</v>
      </c>
      <c r="AF260" s="46">
        <v>100</v>
      </c>
      <c r="AG260" s="46">
        <v>100</v>
      </c>
      <c r="AH260" s="46">
        <v>100</v>
      </c>
      <c r="AI260" s="46">
        <v>100</v>
      </c>
      <c r="AJ260" s="46">
        <v>100</v>
      </c>
      <c r="AK260" s="46">
        <v>100</v>
      </c>
      <c r="AL260" s="46">
        <v>100</v>
      </c>
      <c r="AM260" s="46">
        <v>0</v>
      </c>
    </row>
    <row r="261" spans="5:39" x14ac:dyDescent="0.2">
      <c r="E261" s="47">
        <v>26</v>
      </c>
      <c r="F261" s="47">
        <v>33</v>
      </c>
      <c r="G261" s="47" t="s">
        <v>245</v>
      </c>
      <c r="H261" s="47" t="s">
        <v>320</v>
      </c>
      <c r="I261" s="47" t="s">
        <v>399</v>
      </c>
      <c r="J261" s="533">
        <v>10000026</v>
      </c>
      <c r="K261" s="14" t="s">
        <v>59</v>
      </c>
      <c r="L261" s="14" t="s">
        <v>31</v>
      </c>
      <c r="M261" s="45">
        <v>261</v>
      </c>
      <c r="N261" s="45">
        <v>1</v>
      </c>
      <c r="O261" s="48">
        <v>11452.16</v>
      </c>
      <c r="Q261" s="12">
        <v>0</v>
      </c>
      <c r="R261" s="46">
        <v>11360.206666666667</v>
      </c>
      <c r="T261" s="59">
        <v>0</v>
      </c>
      <c r="U261" s="14">
        <v>0</v>
      </c>
      <c r="V261" s="59" t="s">
        <v>175</v>
      </c>
      <c r="X261" s="46">
        <v>4864.74</v>
      </c>
      <c r="Y261" s="46">
        <v>10054.469999999999</v>
      </c>
      <c r="Z261" s="46">
        <v>5344.92</v>
      </c>
      <c r="AA261" s="46">
        <v>7780.5</v>
      </c>
      <c r="AB261" s="46">
        <v>4973.6499999999996</v>
      </c>
      <c r="AC261" s="46">
        <v>3862</v>
      </c>
      <c r="AD261" s="46">
        <v>3862</v>
      </c>
      <c r="AE261" s="46">
        <v>3862</v>
      </c>
      <c r="AF261" s="46">
        <v>3862</v>
      </c>
      <c r="AG261" s="46">
        <v>9202.08</v>
      </c>
      <c r="AH261" s="46">
        <v>13431.64</v>
      </c>
      <c r="AI261" s="46">
        <v>10984.06</v>
      </c>
      <c r="AJ261" s="46">
        <v>6242.28</v>
      </c>
      <c r="AK261" s="46">
        <v>16849.02</v>
      </c>
      <c r="AL261" s="46">
        <v>11452.16</v>
      </c>
      <c r="AM261" s="46">
        <v>0</v>
      </c>
    </row>
    <row r="262" spans="5:39" x14ac:dyDescent="0.2">
      <c r="E262" s="47">
        <v>26</v>
      </c>
      <c r="F262" s="47">
        <v>33</v>
      </c>
      <c r="G262" s="47" t="s">
        <v>245</v>
      </c>
      <c r="H262" s="47" t="s">
        <v>320</v>
      </c>
      <c r="I262" s="47" t="s">
        <v>399</v>
      </c>
      <c r="J262" s="533">
        <v>10000026</v>
      </c>
      <c r="K262" s="14" t="s">
        <v>37</v>
      </c>
      <c r="L262" s="14" t="s">
        <v>31</v>
      </c>
      <c r="M262" s="45">
        <v>262</v>
      </c>
      <c r="N262" s="45">
        <v>1</v>
      </c>
      <c r="O262" s="48">
        <v>16849.02</v>
      </c>
      <c r="P262" s="48"/>
      <c r="Q262" s="12">
        <v>0</v>
      </c>
      <c r="R262" s="46">
        <v>10718.893333333333</v>
      </c>
      <c r="T262" s="59">
        <v>0</v>
      </c>
      <c r="U262" s="14">
        <v>0</v>
      </c>
      <c r="V262" s="59" t="s">
        <v>175</v>
      </c>
      <c r="Y262" s="46">
        <v>0</v>
      </c>
      <c r="Z262" s="46">
        <v>10000</v>
      </c>
      <c r="AA262" s="46">
        <v>0</v>
      </c>
      <c r="AB262" s="46">
        <v>10000</v>
      </c>
      <c r="AC262" s="46">
        <v>10000</v>
      </c>
      <c r="AD262" s="46">
        <v>3862</v>
      </c>
      <c r="AE262" s="46">
        <v>7000</v>
      </c>
      <c r="AF262" s="46">
        <v>0</v>
      </c>
      <c r="AG262" s="46">
        <v>7604.28</v>
      </c>
      <c r="AH262" s="46">
        <v>9202.08</v>
      </c>
      <c r="AI262" s="46">
        <v>13431.64</v>
      </c>
      <c r="AJ262" s="46">
        <v>10984.06</v>
      </c>
      <c r="AK262" s="46">
        <v>6242.28</v>
      </c>
      <c r="AL262" s="46">
        <v>16849.02</v>
      </c>
      <c r="AM262" s="46">
        <v>2290.4320000000002</v>
      </c>
    </row>
    <row r="263" spans="5:39" x14ac:dyDescent="0.2">
      <c r="E263" s="47">
        <v>26</v>
      </c>
      <c r="F263" s="47">
        <v>33</v>
      </c>
      <c r="G263" s="47" t="s">
        <v>245</v>
      </c>
      <c r="H263" s="47" t="s">
        <v>320</v>
      </c>
      <c r="I263" s="47" t="s">
        <v>399</v>
      </c>
      <c r="J263" s="533">
        <v>10000026</v>
      </c>
      <c r="K263" s="14" t="s">
        <v>65</v>
      </c>
      <c r="L263" s="14" t="s">
        <v>31</v>
      </c>
      <c r="M263" s="45">
        <v>263</v>
      </c>
      <c r="N263" s="45">
        <v>1</v>
      </c>
      <c r="O263" s="52">
        <v>11452.16</v>
      </c>
      <c r="P263" s="48">
        <v>2290.4320000000002</v>
      </c>
      <c r="Q263" s="12">
        <v>0</v>
      </c>
      <c r="R263" s="46">
        <v>1908.6933333333334</v>
      </c>
      <c r="T263" s="59">
        <v>0</v>
      </c>
      <c r="U263" s="14">
        <v>0</v>
      </c>
      <c r="V263" s="59" t="s">
        <v>175</v>
      </c>
      <c r="X263" s="46">
        <v>0</v>
      </c>
      <c r="Y263" s="46">
        <v>0</v>
      </c>
      <c r="Z263" s="46">
        <v>0</v>
      </c>
      <c r="AA263" s="46">
        <v>0</v>
      </c>
      <c r="AB263" s="46">
        <v>0</v>
      </c>
      <c r="AC263" s="46">
        <v>0</v>
      </c>
      <c r="AD263" s="46">
        <v>0</v>
      </c>
      <c r="AE263" s="46">
        <v>0</v>
      </c>
      <c r="AF263" s="46">
        <v>0</v>
      </c>
      <c r="AG263" s="46">
        <v>0</v>
      </c>
      <c r="AH263" s="46">
        <v>0</v>
      </c>
      <c r="AI263" s="46">
        <v>0</v>
      </c>
      <c r="AJ263" s="46">
        <v>0</v>
      </c>
      <c r="AK263" s="46">
        <v>0</v>
      </c>
      <c r="AL263" s="46">
        <v>11452.16</v>
      </c>
      <c r="AM263" s="46">
        <v>0</v>
      </c>
    </row>
    <row r="264" spans="5:39" x14ac:dyDescent="0.2">
      <c r="E264" s="47">
        <v>26</v>
      </c>
      <c r="F264" s="47">
        <v>33</v>
      </c>
      <c r="G264" s="47" t="s">
        <v>245</v>
      </c>
      <c r="H264" s="47" t="s">
        <v>320</v>
      </c>
      <c r="I264" s="47" t="s">
        <v>399</v>
      </c>
      <c r="J264" s="533">
        <v>10000026</v>
      </c>
      <c r="K264" s="14" t="s">
        <v>64</v>
      </c>
      <c r="L264" s="14" t="s">
        <v>57</v>
      </c>
      <c r="M264" s="45">
        <v>264</v>
      </c>
      <c r="N264" s="45">
        <v>1</v>
      </c>
      <c r="O264" s="46">
        <v>0</v>
      </c>
      <c r="Q264" s="12">
        <v>0</v>
      </c>
      <c r="T264" s="59">
        <v>0</v>
      </c>
      <c r="U264" s="14">
        <v>0</v>
      </c>
      <c r="V264" s="59" t="s">
        <v>175</v>
      </c>
      <c r="X264" s="46">
        <v>0</v>
      </c>
      <c r="Y264" s="46">
        <v>3880.57</v>
      </c>
      <c r="Z264" s="46">
        <v>0</v>
      </c>
      <c r="AA264" s="46">
        <v>4345.41</v>
      </c>
      <c r="AB264" s="46">
        <v>0</v>
      </c>
      <c r="AC264" s="46">
        <v>0</v>
      </c>
      <c r="AD264" s="46">
        <v>0</v>
      </c>
      <c r="AE264" s="46">
        <v>0</v>
      </c>
      <c r="AF264" s="46">
        <v>3762</v>
      </c>
      <c r="AG264" s="46">
        <v>0</v>
      </c>
      <c r="AH264" s="46">
        <v>0</v>
      </c>
      <c r="AI264" s="46">
        <v>0</v>
      </c>
      <c r="AJ264" s="46">
        <v>0</v>
      </c>
      <c r="AK264" s="46">
        <v>0</v>
      </c>
      <c r="AL264" s="46">
        <v>0</v>
      </c>
      <c r="AM264" s="46">
        <v>0</v>
      </c>
    </row>
    <row r="265" spans="5:39" x14ac:dyDescent="0.2">
      <c r="E265" s="47">
        <v>26</v>
      </c>
      <c r="F265" s="47">
        <v>33</v>
      </c>
      <c r="G265" s="47" t="s">
        <v>245</v>
      </c>
      <c r="H265" s="47" t="s">
        <v>320</v>
      </c>
      <c r="I265" s="47" t="s">
        <v>399</v>
      </c>
      <c r="J265" s="533">
        <v>10000026</v>
      </c>
      <c r="K265" s="14" t="s">
        <v>64</v>
      </c>
      <c r="L265" s="14" t="s">
        <v>54</v>
      </c>
      <c r="M265" s="45">
        <v>265</v>
      </c>
      <c r="N265" s="45">
        <v>1</v>
      </c>
      <c r="O265" s="46">
        <v>7009.8799999999974</v>
      </c>
      <c r="Q265" s="12">
        <v>0</v>
      </c>
      <c r="T265" s="59">
        <v>0</v>
      </c>
      <c r="U265" s="14">
        <v>0</v>
      </c>
      <c r="V265" s="59" t="s">
        <v>175</v>
      </c>
      <c r="X265" s="46">
        <v>0</v>
      </c>
      <c r="Y265" s="46">
        <v>6073.9</v>
      </c>
      <c r="Z265" s="46">
        <v>5199.3899999999994</v>
      </c>
      <c r="AA265" s="46">
        <v>8534.48</v>
      </c>
      <c r="AB265" s="46">
        <v>7753.5399999999991</v>
      </c>
      <c r="AC265" s="46">
        <v>1515.5399999999991</v>
      </c>
      <c r="AD265" s="46">
        <v>1415.5399999999991</v>
      </c>
      <c r="AE265" s="46">
        <v>0</v>
      </c>
      <c r="AF265" s="46">
        <v>0</v>
      </c>
      <c r="AG265" s="46">
        <v>5259.8</v>
      </c>
      <c r="AH265" s="46">
        <v>9389.3599999999988</v>
      </c>
      <c r="AI265" s="46">
        <v>6841.7799999999988</v>
      </c>
      <c r="AJ265" s="46">
        <v>1999.9999999999982</v>
      </c>
      <c r="AK265" s="46">
        <v>12506.739999999998</v>
      </c>
      <c r="AL265" s="46">
        <v>7009.8799999999974</v>
      </c>
      <c r="AM265" s="46">
        <v>4719.4479999999967</v>
      </c>
    </row>
    <row r="266" spans="5:39" x14ac:dyDescent="0.2">
      <c r="E266" s="47">
        <v>26</v>
      </c>
      <c r="F266" s="47">
        <v>33</v>
      </c>
      <c r="G266" s="47" t="s">
        <v>245</v>
      </c>
      <c r="H266" s="47" t="s">
        <v>320</v>
      </c>
      <c r="I266" s="47" t="s">
        <v>399</v>
      </c>
      <c r="J266" s="533">
        <v>10000026</v>
      </c>
      <c r="K266" s="14" t="s">
        <v>64</v>
      </c>
      <c r="L266" s="14" t="s">
        <v>58</v>
      </c>
      <c r="M266" s="45">
        <v>266</v>
      </c>
      <c r="N266" s="45">
        <v>1</v>
      </c>
      <c r="O266" s="46">
        <v>4442.2800000000061</v>
      </c>
      <c r="Q266" s="12">
        <v>0</v>
      </c>
      <c r="T266" s="59">
        <v>0</v>
      </c>
      <c r="U266" s="14">
        <v>0</v>
      </c>
      <c r="V266" s="59" t="s">
        <v>175</v>
      </c>
      <c r="X266" s="46">
        <v>0</v>
      </c>
      <c r="Y266" s="46">
        <v>4964.74</v>
      </c>
      <c r="Z266" s="46">
        <v>5064.739999999998</v>
      </c>
      <c r="AA266" s="46">
        <v>5164.739999999998</v>
      </c>
      <c r="AB266" s="46">
        <v>5264.74</v>
      </c>
      <c r="AC266" s="46">
        <v>5364.74</v>
      </c>
      <c r="AD266" s="46">
        <v>5464.74</v>
      </c>
      <c r="AE266" s="46">
        <v>3742.2799999999988</v>
      </c>
      <c r="AF266" s="46">
        <v>3842.2799999999988</v>
      </c>
      <c r="AG266" s="46">
        <v>3942.2800000000016</v>
      </c>
      <c r="AH266" s="46">
        <v>4042.2800000000007</v>
      </c>
      <c r="AI266" s="46">
        <v>4142.2799999999988</v>
      </c>
      <c r="AJ266" s="46">
        <v>4242.2800000000007</v>
      </c>
      <c r="AK266" s="46">
        <v>4342.2800000000061</v>
      </c>
      <c r="AL266" s="46">
        <v>4442.2800000000061</v>
      </c>
      <c r="AM266" s="46">
        <v>4442.2800000000061</v>
      </c>
    </row>
    <row r="267" spans="5:39" x14ac:dyDescent="0.2">
      <c r="E267" s="47">
        <v>26</v>
      </c>
      <c r="F267" s="47">
        <v>33</v>
      </c>
      <c r="G267" s="47" t="s">
        <v>245</v>
      </c>
      <c r="H267" s="47" t="s">
        <v>320</v>
      </c>
      <c r="I267" s="47" t="s">
        <v>399</v>
      </c>
      <c r="J267" s="533">
        <v>10000026</v>
      </c>
      <c r="K267" s="14" t="s">
        <v>67</v>
      </c>
      <c r="L267" s="14" t="s">
        <v>67</v>
      </c>
      <c r="M267" s="45">
        <v>267</v>
      </c>
      <c r="N267" s="45">
        <v>1</v>
      </c>
      <c r="O267" s="53">
        <v>0</v>
      </c>
      <c r="P267" s="54">
        <v>0</v>
      </c>
      <c r="Q267" s="55">
        <v>0</v>
      </c>
      <c r="R267" s="56">
        <v>0</v>
      </c>
      <c r="S267" s="57">
        <v>0</v>
      </c>
      <c r="T267" s="60">
        <v>0</v>
      </c>
      <c r="U267" s="14">
        <v>0</v>
      </c>
      <c r="V267" s="60" t="s">
        <v>175</v>
      </c>
      <c r="Y267" s="46">
        <v>0</v>
      </c>
      <c r="Z267" s="46">
        <v>0</v>
      </c>
      <c r="AA267" s="46">
        <v>0</v>
      </c>
      <c r="AB267" s="46">
        <v>0</v>
      </c>
      <c r="AC267" s="46">
        <v>0</v>
      </c>
      <c r="AD267" s="46">
        <v>0</v>
      </c>
      <c r="AE267" s="46">
        <v>0</v>
      </c>
      <c r="AF267" s="46">
        <v>0</v>
      </c>
      <c r="AG267" s="46">
        <v>0</v>
      </c>
      <c r="AH267" s="46">
        <v>0</v>
      </c>
      <c r="AI267" s="46">
        <v>0</v>
      </c>
      <c r="AJ267" s="46">
        <v>0</v>
      </c>
      <c r="AK267" s="46">
        <v>0</v>
      </c>
      <c r="AL267" s="46">
        <v>0</v>
      </c>
      <c r="AM267" s="46">
        <v>0</v>
      </c>
    </row>
    <row r="268" spans="5:39" x14ac:dyDescent="0.2">
      <c r="E268" s="14">
        <v>27</v>
      </c>
      <c r="F268" s="14">
        <v>34</v>
      </c>
      <c r="G268" s="14" t="s">
        <v>245</v>
      </c>
      <c r="H268" s="14" t="s">
        <v>308</v>
      </c>
      <c r="I268" s="14" t="s">
        <v>400</v>
      </c>
      <c r="J268" s="531">
        <v>10000027</v>
      </c>
      <c r="K268" s="14" t="s">
        <v>59</v>
      </c>
      <c r="L268" s="14" t="s">
        <v>57</v>
      </c>
      <c r="M268" s="45">
        <v>268</v>
      </c>
      <c r="N268" s="45">
        <v>1</v>
      </c>
      <c r="O268" s="46">
        <v>3762</v>
      </c>
      <c r="Q268" s="12">
        <v>0</v>
      </c>
      <c r="T268" s="59">
        <v>0</v>
      </c>
      <c r="U268" s="14">
        <v>0</v>
      </c>
      <c r="V268" s="59" t="s">
        <v>175</v>
      </c>
      <c r="Y268" s="46">
        <v>1474.02</v>
      </c>
      <c r="Z268" s="46">
        <v>2910.42</v>
      </c>
      <c r="AA268" s="46">
        <v>2821.5</v>
      </c>
      <c r="AB268" s="46">
        <v>2821.5</v>
      </c>
      <c r="AC268" s="46">
        <v>3019.5</v>
      </c>
      <c r="AD268" s="46">
        <v>3019.5</v>
      </c>
      <c r="AE268" s="46">
        <v>3019.5</v>
      </c>
      <c r="AF268" s="46">
        <v>3019.5</v>
      </c>
      <c r="AG268" s="46">
        <v>3019.5</v>
      </c>
      <c r="AH268" s="46">
        <v>3019.5</v>
      </c>
      <c r="AI268" s="46">
        <v>3019.5</v>
      </c>
      <c r="AJ268" s="46">
        <v>-19067.37</v>
      </c>
      <c r="AK268" s="46">
        <v>3762</v>
      </c>
      <c r="AL268" s="46">
        <v>3762</v>
      </c>
      <c r="AM268" s="46">
        <v>0</v>
      </c>
    </row>
    <row r="269" spans="5:39" x14ac:dyDescent="0.2">
      <c r="E269" s="47">
        <v>27</v>
      </c>
      <c r="F269" s="47">
        <v>34</v>
      </c>
      <c r="G269" s="47" t="s">
        <v>245</v>
      </c>
      <c r="H269" s="47" t="s">
        <v>308</v>
      </c>
      <c r="I269" s="47" t="s">
        <v>400</v>
      </c>
      <c r="J269" s="533">
        <v>10000027</v>
      </c>
      <c r="K269" s="14" t="s">
        <v>59</v>
      </c>
      <c r="L269" s="14" t="s">
        <v>54</v>
      </c>
      <c r="M269" s="45">
        <v>269</v>
      </c>
      <c r="N269" s="45">
        <v>1</v>
      </c>
      <c r="O269" s="46">
        <v>8022.34</v>
      </c>
      <c r="Q269" s="12">
        <v>0</v>
      </c>
      <c r="T269" s="59">
        <v>0</v>
      </c>
      <c r="U269" s="14">
        <v>0</v>
      </c>
      <c r="V269" s="59" t="s">
        <v>175</v>
      </c>
      <c r="Y269" s="46">
        <v>0</v>
      </c>
      <c r="Z269" s="46">
        <v>0</v>
      </c>
      <c r="AA269" s="46">
        <v>0</v>
      </c>
      <c r="AB269" s="46">
        <v>0</v>
      </c>
      <c r="AC269" s="46">
        <v>0</v>
      </c>
      <c r="AD269" s="46">
        <v>0</v>
      </c>
      <c r="AE269" s="46">
        <v>0</v>
      </c>
      <c r="AF269" s="46">
        <v>0</v>
      </c>
      <c r="AG269" s="46">
        <v>14000.31</v>
      </c>
      <c r="AH269" s="46">
        <v>20638.63</v>
      </c>
      <c r="AI269" s="46">
        <v>-4159.37</v>
      </c>
      <c r="AJ269" s="46">
        <v>8922.98</v>
      </c>
      <c r="AK269" s="46">
        <v>9734.9499999999989</v>
      </c>
      <c r="AL269" s="46">
        <v>8022.34</v>
      </c>
      <c r="AM269" s="46">
        <v>0</v>
      </c>
    </row>
    <row r="270" spans="5:39" x14ac:dyDescent="0.2">
      <c r="E270" s="47">
        <v>27</v>
      </c>
      <c r="F270" s="47">
        <v>34</v>
      </c>
      <c r="G270" s="47" t="s">
        <v>245</v>
      </c>
      <c r="H270" s="47" t="s">
        <v>308</v>
      </c>
      <c r="I270" s="47" t="s">
        <v>400</v>
      </c>
      <c r="J270" s="533">
        <v>10000027</v>
      </c>
      <c r="K270" s="14" t="s">
        <v>59</v>
      </c>
      <c r="L270" s="14" t="s">
        <v>58</v>
      </c>
      <c r="M270" s="45">
        <v>270</v>
      </c>
      <c r="N270" s="45">
        <v>1</v>
      </c>
      <c r="O270" s="46">
        <v>100</v>
      </c>
      <c r="Q270" s="12">
        <v>0</v>
      </c>
      <c r="T270" s="59">
        <v>0</v>
      </c>
      <c r="U270" s="14">
        <v>0</v>
      </c>
      <c r="V270" s="59" t="s">
        <v>175</v>
      </c>
      <c r="Y270" s="46">
        <v>0</v>
      </c>
      <c r="Z270" s="46">
        <v>0</v>
      </c>
      <c r="AA270" s="46">
        <v>0</v>
      </c>
      <c r="AB270" s="46">
        <v>0</v>
      </c>
      <c r="AC270" s="46">
        <v>0</v>
      </c>
      <c r="AD270" s="46">
        <v>0</v>
      </c>
      <c r="AE270" s="46">
        <v>100</v>
      </c>
      <c r="AF270" s="46">
        <v>100</v>
      </c>
      <c r="AG270" s="46">
        <v>100.00000000000182</v>
      </c>
      <c r="AH270" s="46">
        <v>100</v>
      </c>
      <c r="AI270" s="46">
        <v>100</v>
      </c>
      <c r="AJ270" s="46">
        <v>100</v>
      </c>
      <c r="AK270" s="46">
        <v>100.00000000000182</v>
      </c>
      <c r="AL270" s="46">
        <v>100</v>
      </c>
      <c r="AM270" s="46">
        <v>0</v>
      </c>
    </row>
    <row r="271" spans="5:39" x14ac:dyDescent="0.2">
      <c r="E271" s="47">
        <v>27</v>
      </c>
      <c r="F271" s="47">
        <v>34</v>
      </c>
      <c r="G271" s="47" t="s">
        <v>245</v>
      </c>
      <c r="H271" s="47" t="s">
        <v>308</v>
      </c>
      <c r="I271" s="47" t="s">
        <v>400</v>
      </c>
      <c r="J271" s="533">
        <v>10000027</v>
      </c>
      <c r="K271" s="14" t="s">
        <v>59</v>
      </c>
      <c r="L271" s="14" t="s">
        <v>31</v>
      </c>
      <c r="M271" s="45">
        <v>271</v>
      </c>
      <c r="N271" s="45">
        <v>1</v>
      </c>
      <c r="O271" s="48">
        <v>11884.34</v>
      </c>
      <c r="Q271" s="12">
        <v>0</v>
      </c>
      <c r="R271" s="46">
        <v>9212.4950000000008</v>
      </c>
      <c r="T271" s="59">
        <v>0</v>
      </c>
      <c r="U271" s="14">
        <v>0</v>
      </c>
      <c r="V271" s="59" t="s">
        <v>175</v>
      </c>
      <c r="X271" s="46">
        <v>18444.93</v>
      </c>
      <c r="Y271" s="46">
        <v>1474.02</v>
      </c>
      <c r="Z271" s="46">
        <v>2910.42</v>
      </c>
      <c r="AA271" s="46">
        <v>2821.5</v>
      </c>
      <c r="AB271" s="46">
        <v>2821.5</v>
      </c>
      <c r="AC271" s="46">
        <v>3019.5</v>
      </c>
      <c r="AD271" s="46">
        <v>3019.5</v>
      </c>
      <c r="AE271" s="46">
        <v>3119.5</v>
      </c>
      <c r="AF271" s="46">
        <v>3119.5</v>
      </c>
      <c r="AG271" s="46">
        <v>17119.809999999998</v>
      </c>
      <c r="AH271" s="46">
        <v>23758.13</v>
      </c>
      <c r="AI271" s="46">
        <v>-1039.8699999999999</v>
      </c>
      <c r="AJ271" s="46">
        <v>-10044.39</v>
      </c>
      <c r="AK271" s="46">
        <v>13596.95</v>
      </c>
      <c r="AL271" s="46">
        <v>11884.34</v>
      </c>
      <c r="AM271" s="46">
        <v>0</v>
      </c>
    </row>
    <row r="272" spans="5:39" x14ac:dyDescent="0.2">
      <c r="E272" s="47">
        <v>27</v>
      </c>
      <c r="F272" s="47">
        <v>34</v>
      </c>
      <c r="G272" s="47" t="s">
        <v>245</v>
      </c>
      <c r="H272" s="47" t="s">
        <v>308</v>
      </c>
      <c r="I272" s="47" t="s">
        <v>400</v>
      </c>
      <c r="J272" s="533">
        <v>10000027</v>
      </c>
      <c r="K272" s="14" t="s">
        <v>37</v>
      </c>
      <c r="L272" s="14" t="s">
        <v>31</v>
      </c>
      <c r="M272" s="45">
        <v>272</v>
      </c>
      <c r="N272" s="45">
        <v>1</v>
      </c>
      <c r="O272" s="48">
        <v>13596.95</v>
      </c>
      <c r="P272" s="48"/>
      <c r="Q272" s="12">
        <v>0</v>
      </c>
      <c r="R272" s="46">
        <v>11036.666666666666</v>
      </c>
      <c r="T272" s="59">
        <v>0</v>
      </c>
      <c r="U272" s="14">
        <v>0</v>
      </c>
      <c r="V272" s="59" t="s">
        <v>175</v>
      </c>
      <c r="Y272" s="46">
        <v>0</v>
      </c>
      <c r="Z272" s="46">
        <v>0</v>
      </c>
      <c r="AA272" s="46">
        <v>0</v>
      </c>
      <c r="AB272" s="46">
        <v>0</v>
      </c>
      <c r="AC272" s="46">
        <v>0</v>
      </c>
      <c r="AD272" s="46">
        <v>0</v>
      </c>
      <c r="AE272" s="46">
        <v>0</v>
      </c>
      <c r="AF272" s="46">
        <v>17921</v>
      </c>
      <c r="AG272" s="46">
        <v>0</v>
      </c>
      <c r="AH272" s="46">
        <v>0</v>
      </c>
      <c r="AI272" s="46">
        <v>11629.2</v>
      </c>
      <c r="AJ272" s="46">
        <v>40993.85</v>
      </c>
      <c r="AK272" s="46">
        <v>0</v>
      </c>
      <c r="AL272" s="46">
        <v>13596.95</v>
      </c>
      <c r="AM272" s="46">
        <v>4753.7359999999999</v>
      </c>
    </row>
    <row r="273" spans="5:39" x14ac:dyDescent="0.2">
      <c r="E273" s="47">
        <v>27</v>
      </c>
      <c r="F273" s="47">
        <v>34</v>
      </c>
      <c r="G273" s="47" t="s">
        <v>245</v>
      </c>
      <c r="H273" s="47" t="s">
        <v>308</v>
      </c>
      <c r="I273" s="47" t="s">
        <v>400</v>
      </c>
      <c r="J273" s="533">
        <v>10000027</v>
      </c>
      <c r="K273" s="14" t="s">
        <v>65</v>
      </c>
      <c r="L273" s="14" t="s">
        <v>31</v>
      </c>
      <c r="M273" s="45">
        <v>273</v>
      </c>
      <c r="N273" s="45">
        <v>1</v>
      </c>
      <c r="O273" s="52">
        <v>11884.34</v>
      </c>
      <c r="P273" s="48">
        <v>4753.7359999999999</v>
      </c>
      <c r="Q273" s="12">
        <v>0</v>
      </c>
      <c r="R273" s="46">
        <v>1980.7233333333334</v>
      </c>
      <c r="T273" s="59">
        <v>0</v>
      </c>
      <c r="U273" s="14">
        <v>0</v>
      </c>
      <c r="V273" s="59" t="s">
        <v>175</v>
      </c>
      <c r="X273" s="46">
        <v>0</v>
      </c>
      <c r="Y273" s="46">
        <v>0</v>
      </c>
      <c r="Z273" s="46">
        <v>0</v>
      </c>
      <c r="AA273" s="46">
        <v>0</v>
      </c>
      <c r="AB273" s="46">
        <v>0</v>
      </c>
      <c r="AC273" s="46">
        <v>0</v>
      </c>
      <c r="AD273" s="46">
        <v>0</v>
      </c>
      <c r="AE273" s="46">
        <v>0</v>
      </c>
      <c r="AF273" s="46">
        <v>0</v>
      </c>
      <c r="AG273" s="46">
        <v>0</v>
      </c>
      <c r="AH273" s="46">
        <v>0</v>
      </c>
      <c r="AI273" s="46">
        <v>0</v>
      </c>
      <c r="AJ273" s="46">
        <v>0</v>
      </c>
      <c r="AK273" s="46">
        <v>0</v>
      </c>
      <c r="AL273" s="46">
        <v>11884.34</v>
      </c>
      <c r="AM273" s="46">
        <v>0</v>
      </c>
    </row>
    <row r="274" spans="5:39" x14ac:dyDescent="0.2">
      <c r="E274" s="47">
        <v>27</v>
      </c>
      <c r="F274" s="47">
        <v>34</v>
      </c>
      <c r="G274" s="47" t="s">
        <v>245</v>
      </c>
      <c r="H274" s="47" t="s">
        <v>308</v>
      </c>
      <c r="I274" s="47" t="s">
        <v>400</v>
      </c>
      <c r="J274" s="533">
        <v>10000027</v>
      </c>
      <c r="K274" s="14" t="s">
        <v>64</v>
      </c>
      <c r="L274" s="14" t="s">
        <v>57</v>
      </c>
      <c r="M274" s="45">
        <v>274</v>
      </c>
      <c r="N274" s="45">
        <v>1</v>
      </c>
      <c r="O274" s="46">
        <v>0</v>
      </c>
      <c r="Q274" s="12">
        <v>0</v>
      </c>
      <c r="T274" s="59">
        <v>0</v>
      </c>
      <c r="U274" s="14">
        <v>0</v>
      </c>
      <c r="V274" s="59" t="s">
        <v>175</v>
      </c>
      <c r="X274" s="46">
        <v>0</v>
      </c>
      <c r="Y274" s="46">
        <v>1474.02</v>
      </c>
      <c r="Z274" s="46">
        <v>4384.4400000000005</v>
      </c>
      <c r="AA274" s="46">
        <v>7205.9400000000005</v>
      </c>
      <c r="AB274" s="46">
        <v>10027.44</v>
      </c>
      <c r="AC274" s="46">
        <v>13046.94</v>
      </c>
      <c r="AD274" s="46">
        <v>16066.44</v>
      </c>
      <c r="AE274" s="46">
        <v>19085.940000000002</v>
      </c>
      <c r="AF274" s="46">
        <v>4184.4400000000023</v>
      </c>
      <c r="AG274" s="46">
        <v>7203.9400000000023</v>
      </c>
      <c r="AH274" s="46">
        <v>10223.440000000002</v>
      </c>
      <c r="AI274" s="46">
        <v>1613.7400000000016</v>
      </c>
      <c r="AJ274" s="46">
        <v>0</v>
      </c>
      <c r="AK274" s="46">
        <v>3762</v>
      </c>
      <c r="AL274" s="46">
        <v>0</v>
      </c>
      <c r="AM274" s="46">
        <v>0</v>
      </c>
    </row>
    <row r="275" spans="5:39" x14ac:dyDescent="0.2">
      <c r="E275" s="47">
        <v>27</v>
      </c>
      <c r="F275" s="47">
        <v>34</v>
      </c>
      <c r="G275" s="47" t="s">
        <v>245</v>
      </c>
      <c r="H275" s="47" t="s">
        <v>308</v>
      </c>
      <c r="I275" s="47" t="s">
        <v>400</v>
      </c>
      <c r="J275" s="533">
        <v>10000027</v>
      </c>
      <c r="K275" s="14" t="s">
        <v>64</v>
      </c>
      <c r="L275" s="14" t="s">
        <v>54</v>
      </c>
      <c r="M275" s="45">
        <v>275</v>
      </c>
      <c r="N275" s="45">
        <v>1</v>
      </c>
      <c r="O275" s="46">
        <v>11684.34</v>
      </c>
      <c r="Q275" s="12">
        <v>0</v>
      </c>
      <c r="T275" s="59">
        <v>0</v>
      </c>
      <c r="U275" s="14">
        <v>0</v>
      </c>
      <c r="V275" s="59" t="s">
        <v>175</v>
      </c>
      <c r="X275" s="46">
        <v>0</v>
      </c>
      <c r="Y275" s="46">
        <v>0</v>
      </c>
      <c r="Z275" s="46">
        <v>0</v>
      </c>
      <c r="AA275" s="46">
        <v>0</v>
      </c>
      <c r="AB275" s="46">
        <v>0</v>
      </c>
      <c r="AC275" s="46">
        <v>0</v>
      </c>
      <c r="AD275" s="46">
        <v>0</v>
      </c>
      <c r="AE275" s="46">
        <v>0</v>
      </c>
      <c r="AF275" s="46">
        <v>0</v>
      </c>
      <c r="AG275" s="46">
        <v>14000.31</v>
      </c>
      <c r="AH275" s="46">
        <v>34638.94</v>
      </c>
      <c r="AI275" s="46">
        <v>30479.570000000003</v>
      </c>
      <c r="AJ275" s="46">
        <v>0</v>
      </c>
      <c r="AK275" s="46">
        <v>9734.9499999999989</v>
      </c>
      <c r="AL275" s="46">
        <v>11684.34</v>
      </c>
      <c r="AM275" s="46">
        <v>6930.6040000000003</v>
      </c>
    </row>
    <row r="276" spans="5:39" x14ac:dyDescent="0.2">
      <c r="E276" s="47">
        <v>27</v>
      </c>
      <c r="F276" s="47">
        <v>34</v>
      </c>
      <c r="G276" s="47" t="s">
        <v>245</v>
      </c>
      <c r="H276" s="47" t="s">
        <v>308</v>
      </c>
      <c r="I276" s="47" t="s">
        <v>400</v>
      </c>
      <c r="J276" s="533">
        <v>10000027</v>
      </c>
      <c r="K276" s="14" t="s">
        <v>64</v>
      </c>
      <c r="L276" s="14" t="s">
        <v>58</v>
      </c>
      <c r="M276" s="45">
        <v>276</v>
      </c>
      <c r="N276" s="45">
        <v>1</v>
      </c>
      <c r="O276" s="46">
        <v>199.99999999999636</v>
      </c>
      <c r="Q276" s="12">
        <v>0</v>
      </c>
      <c r="T276" s="59">
        <v>0</v>
      </c>
      <c r="U276" s="14">
        <v>0</v>
      </c>
      <c r="V276" s="59" t="s">
        <v>175</v>
      </c>
      <c r="X276" s="46">
        <v>0</v>
      </c>
      <c r="Y276" s="46">
        <v>18444.93</v>
      </c>
      <c r="Z276" s="46">
        <v>18444.93</v>
      </c>
      <c r="AA276" s="46">
        <v>18444.93</v>
      </c>
      <c r="AB276" s="46">
        <v>18444.93</v>
      </c>
      <c r="AC276" s="46">
        <v>18444.93</v>
      </c>
      <c r="AD276" s="46">
        <v>18444.93</v>
      </c>
      <c r="AE276" s="46">
        <v>18544.93</v>
      </c>
      <c r="AF276" s="46">
        <v>18644.93</v>
      </c>
      <c r="AG276" s="46">
        <v>18744.93</v>
      </c>
      <c r="AH276" s="46">
        <v>18844.929999999993</v>
      </c>
      <c r="AI276" s="46">
        <v>18944.929999999997</v>
      </c>
      <c r="AJ276" s="46">
        <v>0</v>
      </c>
      <c r="AK276" s="46">
        <v>99.999999999998181</v>
      </c>
      <c r="AL276" s="46">
        <v>199.99999999999636</v>
      </c>
      <c r="AM276" s="46">
        <v>199.99999999999181</v>
      </c>
    </row>
    <row r="277" spans="5:39" x14ac:dyDescent="0.2">
      <c r="E277" s="47">
        <v>27</v>
      </c>
      <c r="F277" s="47">
        <v>34</v>
      </c>
      <c r="G277" s="47" t="s">
        <v>245</v>
      </c>
      <c r="H277" s="47" t="s">
        <v>308</v>
      </c>
      <c r="I277" s="47" t="s">
        <v>400</v>
      </c>
      <c r="J277" s="533">
        <v>10000027</v>
      </c>
      <c r="K277" s="14" t="s">
        <v>67</v>
      </c>
      <c r="L277" s="14" t="s">
        <v>67</v>
      </c>
      <c r="M277" s="45">
        <v>277</v>
      </c>
      <c r="N277" s="45">
        <v>1</v>
      </c>
      <c r="O277" s="53">
        <v>0</v>
      </c>
      <c r="P277" s="54">
        <v>0</v>
      </c>
      <c r="Q277" s="55">
        <v>0</v>
      </c>
      <c r="R277" s="56">
        <v>0</v>
      </c>
      <c r="S277" s="57">
        <v>0</v>
      </c>
      <c r="T277" s="60">
        <v>0</v>
      </c>
      <c r="U277" s="14">
        <v>0</v>
      </c>
      <c r="V277" s="60" t="s">
        <v>175</v>
      </c>
      <c r="Y277" s="46">
        <v>0</v>
      </c>
      <c r="Z277" s="46">
        <v>0</v>
      </c>
      <c r="AA277" s="46">
        <v>0</v>
      </c>
      <c r="AB277" s="46">
        <v>0</v>
      </c>
      <c r="AC277" s="46">
        <v>0</v>
      </c>
      <c r="AD277" s="46">
        <v>0</v>
      </c>
      <c r="AE277" s="46">
        <v>0</v>
      </c>
      <c r="AF277" s="46">
        <v>0</v>
      </c>
      <c r="AG277" s="46">
        <v>0</v>
      </c>
      <c r="AH277" s="46">
        <v>0</v>
      </c>
      <c r="AI277" s="46">
        <v>0</v>
      </c>
      <c r="AJ277" s="46">
        <v>0</v>
      </c>
      <c r="AK277" s="46">
        <v>0</v>
      </c>
      <c r="AL277" s="46">
        <v>0</v>
      </c>
      <c r="AM277" s="46">
        <v>0</v>
      </c>
    </row>
    <row r="278" spans="5:39" x14ac:dyDescent="0.2">
      <c r="E278" s="14">
        <v>28</v>
      </c>
      <c r="F278" s="14">
        <v>35</v>
      </c>
      <c r="G278" s="14" t="s">
        <v>245</v>
      </c>
      <c r="H278" s="14" t="s">
        <v>356</v>
      </c>
      <c r="I278" s="14" t="s">
        <v>401</v>
      </c>
      <c r="J278" s="531">
        <v>10000028</v>
      </c>
      <c r="K278" s="14" t="s">
        <v>59</v>
      </c>
      <c r="L278" s="14" t="s">
        <v>57</v>
      </c>
      <c r="M278" s="45">
        <v>278</v>
      </c>
      <c r="N278" s="45">
        <v>1</v>
      </c>
      <c r="O278" s="46">
        <v>1884.3</v>
      </c>
      <c r="Q278" s="12">
        <v>0</v>
      </c>
      <c r="T278" s="59">
        <v>0</v>
      </c>
      <c r="U278" s="14">
        <v>0</v>
      </c>
      <c r="V278" s="59" t="s">
        <v>174</v>
      </c>
      <c r="Y278" s="46">
        <v>1943.68</v>
      </c>
      <c r="Z278" s="46">
        <v>1943.68</v>
      </c>
      <c r="AA278" s="46">
        <v>1884.3</v>
      </c>
      <c r="AB278" s="46">
        <v>1884.3</v>
      </c>
      <c r="AC278" s="46">
        <v>1884.3</v>
      </c>
      <c r="AD278" s="46">
        <v>1884.3</v>
      </c>
      <c r="AE278" s="46">
        <v>1884.3</v>
      </c>
      <c r="AF278" s="46">
        <v>1884.3</v>
      </c>
      <c r="AG278" s="46">
        <v>1884.3</v>
      </c>
      <c r="AH278" s="46">
        <v>1884.3</v>
      </c>
      <c r="AI278" s="46">
        <v>1884.3</v>
      </c>
      <c r="AJ278" s="46">
        <v>1884.3</v>
      </c>
      <c r="AK278" s="46">
        <v>1884.3</v>
      </c>
      <c r="AL278" s="46">
        <v>1884.3</v>
      </c>
      <c r="AM278" s="46">
        <v>0</v>
      </c>
    </row>
    <row r="279" spans="5:39" x14ac:dyDescent="0.2">
      <c r="E279" s="47">
        <v>28</v>
      </c>
      <c r="F279" s="47">
        <v>35</v>
      </c>
      <c r="G279" s="47" t="s">
        <v>245</v>
      </c>
      <c r="H279" s="47" t="s">
        <v>356</v>
      </c>
      <c r="I279" s="47" t="s">
        <v>401</v>
      </c>
      <c r="J279" s="533">
        <v>10000028</v>
      </c>
      <c r="K279" s="14" t="s">
        <v>59</v>
      </c>
      <c r="L279" s="14" t="s">
        <v>54</v>
      </c>
      <c r="M279" s="45">
        <v>279</v>
      </c>
      <c r="N279" s="45">
        <v>1</v>
      </c>
      <c r="O279" s="46">
        <v>3075.02</v>
      </c>
      <c r="Q279" s="12">
        <v>0</v>
      </c>
      <c r="T279" s="59">
        <v>0</v>
      </c>
      <c r="U279" s="14">
        <v>0</v>
      </c>
      <c r="V279" s="59" t="s">
        <v>174</v>
      </c>
      <c r="Y279" s="46">
        <v>431.38</v>
      </c>
      <c r="Z279" s="46">
        <v>512.74</v>
      </c>
      <c r="AA279" s="46">
        <v>295.8</v>
      </c>
      <c r="AB279" s="46">
        <v>380.97</v>
      </c>
      <c r="AC279" s="46">
        <v>0</v>
      </c>
      <c r="AD279" s="46">
        <v>0</v>
      </c>
      <c r="AE279" s="46">
        <v>0</v>
      </c>
      <c r="AF279" s="46">
        <v>0</v>
      </c>
      <c r="AG279" s="46">
        <v>4272.8899999999994</v>
      </c>
      <c r="AH279" s="46">
        <v>7079.4100000000008</v>
      </c>
      <c r="AI279" s="46">
        <v>3647.7</v>
      </c>
      <c r="AJ279" s="46">
        <v>3034.22</v>
      </c>
      <c r="AK279" s="46">
        <v>4111.46</v>
      </c>
      <c r="AL279" s="46">
        <v>3075.02</v>
      </c>
      <c r="AM279" s="46">
        <v>0</v>
      </c>
    </row>
    <row r="280" spans="5:39" x14ac:dyDescent="0.2">
      <c r="E280" s="47">
        <v>28</v>
      </c>
      <c r="F280" s="47">
        <v>35</v>
      </c>
      <c r="G280" s="47" t="s">
        <v>245</v>
      </c>
      <c r="H280" s="47" t="s">
        <v>356</v>
      </c>
      <c r="I280" s="47" t="s">
        <v>401</v>
      </c>
      <c r="J280" s="533">
        <v>10000028</v>
      </c>
      <c r="K280" s="14" t="s">
        <v>59</v>
      </c>
      <c r="L280" s="14" t="s">
        <v>58</v>
      </c>
      <c r="M280" s="45">
        <v>280</v>
      </c>
      <c r="N280" s="45">
        <v>1</v>
      </c>
      <c r="O280" s="46">
        <v>0</v>
      </c>
      <c r="Q280" s="12">
        <v>0</v>
      </c>
      <c r="T280" s="59">
        <v>0</v>
      </c>
      <c r="U280" s="14">
        <v>0</v>
      </c>
      <c r="V280" s="59" t="s">
        <v>174</v>
      </c>
      <c r="Y280" s="46">
        <v>99.999999999999886</v>
      </c>
      <c r="Z280" s="46">
        <v>100</v>
      </c>
      <c r="AA280" s="46">
        <v>99.999999999999943</v>
      </c>
      <c r="AB280" s="46">
        <v>100</v>
      </c>
      <c r="AC280" s="46">
        <v>100</v>
      </c>
      <c r="AD280" s="46">
        <v>100</v>
      </c>
      <c r="AE280" s="46">
        <v>100</v>
      </c>
      <c r="AF280" s="46">
        <v>100</v>
      </c>
      <c r="AG280" s="46">
        <v>100</v>
      </c>
      <c r="AH280" s="46">
        <v>99.999999999998181</v>
      </c>
      <c r="AI280" s="46">
        <v>-100</v>
      </c>
      <c r="AJ280" s="46">
        <v>0</v>
      </c>
      <c r="AK280" s="46">
        <v>0</v>
      </c>
      <c r="AL280" s="46">
        <v>0</v>
      </c>
      <c r="AM280" s="46">
        <v>0</v>
      </c>
    </row>
    <row r="281" spans="5:39" x14ac:dyDescent="0.2">
      <c r="E281" s="47">
        <v>28</v>
      </c>
      <c r="F281" s="47">
        <v>35</v>
      </c>
      <c r="G281" s="47" t="s">
        <v>245</v>
      </c>
      <c r="H281" s="47" t="s">
        <v>356</v>
      </c>
      <c r="I281" s="47" t="s">
        <v>401</v>
      </c>
      <c r="J281" s="533">
        <v>10000028</v>
      </c>
      <c r="K281" s="14" t="s">
        <v>59</v>
      </c>
      <c r="L281" s="14" t="s">
        <v>31</v>
      </c>
      <c r="M281" s="45">
        <v>281</v>
      </c>
      <c r="N281" s="45">
        <v>1</v>
      </c>
      <c r="O281" s="48">
        <v>4959.32</v>
      </c>
      <c r="Q281" s="12">
        <v>0</v>
      </c>
      <c r="R281" s="46">
        <v>6104.416666666667</v>
      </c>
      <c r="T281" s="59">
        <v>0</v>
      </c>
      <c r="U281" s="14">
        <v>0</v>
      </c>
      <c r="V281" s="59" t="s">
        <v>174</v>
      </c>
      <c r="X281" s="46">
        <v>4772.01</v>
      </c>
      <c r="Y281" s="46">
        <v>2475.06</v>
      </c>
      <c r="Z281" s="46">
        <v>2556.42</v>
      </c>
      <c r="AA281" s="46">
        <v>2280.1</v>
      </c>
      <c r="AB281" s="46">
        <v>2365.27</v>
      </c>
      <c r="AC281" s="46">
        <v>1984.3</v>
      </c>
      <c r="AD281" s="46">
        <v>1984.3</v>
      </c>
      <c r="AE281" s="46">
        <v>1984.3</v>
      </c>
      <c r="AF281" s="46">
        <v>1984.3</v>
      </c>
      <c r="AG281" s="46">
        <v>6257.19</v>
      </c>
      <c r="AH281" s="46">
        <v>9063.7099999999991</v>
      </c>
      <c r="AI281" s="46">
        <v>5432</v>
      </c>
      <c r="AJ281" s="46">
        <v>4918.5199999999995</v>
      </c>
      <c r="AK281" s="46">
        <v>5995.76</v>
      </c>
      <c r="AL281" s="46">
        <v>4959.32</v>
      </c>
      <c r="AM281" s="46">
        <v>0</v>
      </c>
    </row>
    <row r="282" spans="5:39" x14ac:dyDescent="0.2">
      <c r="E282" s="47">
        <v>28</v>
      </c>
      <c r="F282" s="47">
        <v>35</v>
      </c>
      <c r="G282" s="47" t="s">
        <v>245</v>
      </c>
      <c r="H282" s="47" t="s">
        <v>356</v>
      </c>
      <c r="I282" s="47" t="s">
        <v>401</v>
      </c>
      <c r="J282" s="533">
        <v>10000028</v>
      </c>
      <c r="K282" s="14" t="s">
        <v>37</v>
      </c>
      <c r="L282" s="14" t="s">
        <v>31</v>
      </c>
      <c r="M282" s="45">
        <v>282</v>
      </c>
      <c r="N282" s="45">
        <v>1</v>
      </c>
      <c r="O282" s="48">
        <v>0</v>
      </c>
      <c r="P282" s="48"/>
      <c r="Q282" s="12">
        <v>0</v>
      </c>
      <c r="R282" s="46">
        <v>8250</v>
      </c>
      <c r="T282" s="59">
        <v>0</v>
      </c>
      <c r="U282" s="14">
        <v>0</v>
      </c>
      <c r="V282" s="59" t="s">
        <v>174</v>
      </c>
      <c r="Y282" s="46">
        <v>4775</v>
      </c>
      <c r="Z282" s="46">
        <v>0</v>
      </c>
      <c r="AA282" s="46">
        <v>0</v>
      </c>
      <c r="AB282" s="46">
        <v>0</v>
      </c>
      <c r="AC282" s="46">
        <v>0</v>
      </c>
      <c r="AD282" s="46">
        <v>0</v>
      </c>
      <c r="AE282" s="46">
        <v>0</v>
      </c>
      <c r="AF282" s="46">
        <v>0</v>
      </c>
      <c r="AG282" s="46">
        <v>0</v>
      </c>
      <c r="AH282" s="46">
        <v>0</v>
      </c>
      <c r="AI282" s="46">
        <v>33000</v>
      </c>
      <c r="AJ282" s="46">
        <v>0</v>
      </c>
      <c r="AK282" s="46">
        <v>16500</v>
      </c>
      <c r="AL282" s="46">
        <v>0</v>
      </c>
      <c r="AM282" s="46">
        <v>2842.5360000000001</v>
      </c>
    </row>
    <row r="283" spans="5:39" x14ac:dyDescent="0.2">
      <c r="E283" s="47">
        <v>28</v>
      </c>
      <c r="F283" s="47">
        <v>35</v>
      </c>
      <c r="G283" s="47" t="s">
        <v>245</v>
      </c>
      <c r="H283" s="47" t="s">
        <v>356</v>
      </c>
      <c r="I283" s="47" t="s">
        <v>401</v>
      </c>
      <c r="J283" s="533">
        <v>10000028</v>
      </c>
      <c r="K283" s="14" t="s">
        <v>65</v>
      </c>
      <c r="L283" s="14" t="s">
        <v>31</v>
      </c>
      <c r="M283" s="45">
        <v>283</v>
      </c>
      <c r="N283" s="45">
        <v>1</v>
      </c>
      <c r="O283" s="52">
        <v>4737.5599999999904</v>
      </c>
      <c r="P283" s="48">
        <v>2842.5360000000001</v>
      </c>
      <c r="Q283" s="12">
        <v>0</v>
      </c>
      <c r="R283" s="46">
        <v>789.59333333333177</v>
      </c>
      <c r="T283" s="59">
        <v>0</v>
      </c>
      <c r="U283" s="14">
        <v>0</v>
      </c>
      <c r="V283" s="59" t="s">
        <v>174</v>
      </c>
      <c r="X283" s="46">
        <v>0</v>
      </c>
      <c r="Y283" s="46">
        <v>0</v>
      </c>
      <c r="Z283" s="46">
        <v>0</v>
      </c>
      <c r="AA283" s="46">
        <v>0</v>
      </c>
      <c r="AB283" s="46">
        <v>0</v>
      </c>
      <c r="AC283" s="46">
        <v>0</v>
      </c>
      <c r="AD283" s="46">
        <v>0</v>
      </c>
      <c r="AE283" s="46">
        <v>0</v>
      </c>
      <c r="AF283" s="46">
        <v>0</v>
      </c>
      <c r="AG283" s="46">
        <v>0</v>
      </c>
      <c r="AH283" s="46">
        <v>0</v>
      </c>
      <c r="AI283" s="46">
        <v>0</v>
      </c>
      <c r="AJ283" s="46">
        <v>0</v>
      </c>
      <c r="AK283" s="46">
        <v>0</v>
      </c>
      <c r="AL283" s="46">
        <v>4737.5599999999904</v>
      </c>
      <c r="AM283" s="46">
        <v>0</v>
      </c>
    </row>
    <row r="284" spans="5:39" x14ac:dyDescent="0.2">
      <c r="E284" s="47">
        <v>28</v>
      </c>
      <c r="F284" s="47">
        <v>35</v>
      </c>
      <c r="G284" s="47" t="s">
        <v>245</v>
      </c>
      <c r="H284" s="47" t="s">
        <v>356</v>
      </c>
      <c r="I284" s="47" t="s">
        <v>401</v>
      </c>
      <c r="J284" s="533">
        <v>10000028</v>
      </c>
      <c r="K284" s="14" t="s">
        <v>64</v>
      </c>
      <c r="L284" s="14" t="s">
        <v>57</v>
      </c>
      <c r="M284" s="45">
        <v>284</v>
      </c>
      <c r="N284" s="45">
        <v>1</v>
      </c>
      <c r="O284" s="46">
        <v>1662.5399999999906</v>
      </c>
      <c r="Q284" s="12">
        <v>0</v>
      </c>
      <c r="T284" s="59">
        <v>0</v>
      </c>
      <c r="U284" s="14">
        <v>0</v>
      </c>
      <c r="V284" s="59" t="s">
        <v>174</v>
      </c>
      <c r="X284" s="46">
        <v>0</v>
      </c>
      <c r="Y284" s="46">
        <v>0</v>
      </c>
      <c r="Z284" s="46">
        <v>1943.68</v>
      </c>
      <c r="AA284" s="46">
        <v>3827.98</v>
      </c>
      <c r="AB284" s="46">
        <v>5712.28</v>
      </c>
      <c r="AC284" s="46">
        <v>7596.58</v>
      </c>
      <c r="AD284" s="46">
        <v>9480.8799999999992</v>
      </c>
      <c r="AE284" s="46">
        <v>11365.179999999998</v>
      </c>
      <c r="AF284" s="46">
        <v>13249.479999999998</v>
      </c>
      <c r="AG284" s="46">
        <v>15133.779999999997</v>
      </c>
      <c r="AH284" s="46">
        <v>17018.079999999998</v>
      </c>
      <c r="AI284" s="46">
        <v>0</v>
      </c>
      <c r="AJ284" s="46">
        <v>1884.3</v>
      </c>
      <c r="AK284" s="46">
        <v>0</v>
      </c>
      <c r="AL284" s="46">
        <v>1662.5399999999906</v>
      </c>
      <c r="AM284" s="46">
        <v>0</v>
      </c>
    </row>
    <row r="285" spans="5:39" x14ac:dyDescent="0.2">
      <c r="E285" s="47">
        <v>28</v>
      </c>
      <c r="F285" s="47">
        <v>35</v>
      </c>
      <c r="G285" s="47" t="s">
        <v>245</v>
      </c>
      <c r="H285" s="47" t="s">
        <v>356</v>
      </c>
      <c r="I285" s="47" t="s">
        <v>401</v>
      </c>
      <c r="J285" s="533">
        <v>10000028</v>
      </c>
      <c r="K285" s="14" t="s">
        <v>64</v>
      </c>
      <c r="L285" s="14" t="s">
        <v>54</v>
      </c>
      <c r="M285" s="45">
        <v>285</v>
      </c>
      <c r="N285" s="45">
        <v>1</v>
      </c>
      <c r="O285" s="46">
        <v>3075.02</v>
      </c>
      <c r="Q285" s="12">
        <v>0</v>
      </c>
      <c r="T285" s="59">
        <v>0</v>
      </c>
      <c r="U285" s="14">
        <v>0</v>
      </c>
      <c r="V285" s="59" t="s">
        <v>174</v>
      </c>
      <c r="X285" s="46">
        <v>0</v>
      </c>
      <c r="Y285" s="46">
        <v>0</v>
      </c>
      <c r="Z285" s="46">
        <v>512.74</v>
      </c>
      <c r="AA285" s="46">
        <v>808.54</v>
      </c>
      <c r="AB285" s="46">
        <v>1189.51</v>
      </c>
      <c r="AC285" s="46">
        <v>1189.51</v>
      </c>
      <c r="AD285" s="46">
        <v>1189.51</v>
      </c>
      <c r="AE285" s="46">
        <v>1189.51</v>
      </c>
      <c r="AF285" s="46">
        <v>1189.51</v>
      </c>
      <c r="AG285" s="46">
        <v>5462.4</v>
      </c>
      <c r="AH285" s="46">
        <v>12541.810000000001</v>
      </c>
      <c r="AI285" s="46">
        <v>2091.8899999999994</v>
      </c>
      <c r="AJ285" s="46">
        <v>5126.1099999999988</v>
      </c>
      <c r="AK285" s="46">
        <v>0</v>
      </c>
      <c r="AL285" s="46">
        <v>3075.02</v>
      </c>
      <c r="AM285" s="46">
        <v>1895.0239999999906</v>
      </c>
    </row>
    <row r="286" spans="5:39" x14ac:dyDescent="0.2">
      <c r="E286" s="47">
        <v>28</v>
      </c>
      <c r="F286" s="47">
        <v>35</v>
      </c>
      <c r="G286" s="47" t="s">
        <v>245</v>
      </c>
      <c r="H286" s="47" t="s">
        <v>356</v>
      </c>
      <c r="I286" s="47" t="s">
        <v>401</v>
      </c>
      <c r="J286" s="533">
        <v>10000028</v>
      </c>
      <c r="K286" s="14" t="s">
        <v>64</v>
      </c>
      <c r="L286" s="14" t="s">
        <v>58</v>
      </c>
      <c r="M286" s="45">
        <v>286</v>
      </c>
      <c r="N286" s="45">
        <v>1</v>
      </c>
      <c r="O286" s="46">
        <v>0</v>
      </c>
      <c r="Q286" s="12">
        <v>0</v>
      </c>
      <c r="T286" s="59">
        <v>0</v>
      </c>
      <c r="U286" s="14">
        <v>0</v>
      </c>
      <c r="V286" s="59" t="s">
        <v>174</v>
      </c>
      <c r="X286" s="46">
        <v>0</v>
      </c>
      <c r="Y286" s="46">
        <v>2472.0699999999997</v>
      </c>
      <c r="Z286" s="46">
        <v>2572.0699999999997</v>
      </c>
      <c r="AA286" s="46">
        <v>2672.07</v>
      </c>
      <c r="AB286" s="46">
        <v>2772.0700000000006</v>
      </c>
      <c r="AC286" s="46">
        <v>2872.0699999999997</v>
      </c>
      <c r="AD286" s="46">
        <v>2972.0699999999997</v>
      </c>
      <c r="AE286" s="46">
        <v>3072.0699999999997</v>
      </c>
      <c r="AF286" s="46">
        <v>3172.0699999999997</v>
      </c>
      <c r="AG286" s="46">
        <v>3272.0699999999997</v>
      </c>
      <c r="AH286" s="46">
        <v>3372.0699999999924</v>
      </c>
      <c r="AI286" s="46">
        <v>3272.0699999999924</v>
      </c>
      <c r="AJ286" s="46">
        <v>3272.0699999999906</v>
      </c>
      <c r="AK286" s="46">
        <v>-221.76000000000931</v>
      </c>
      <c r="AL286" s="46">
        <v>0</v>
      </c>
      <c r="AM286" s="46">
        <v>0</v>
      </c>
    </row>
    <row r="287" spans="5:39" x14ac:dyDescent="0.2">
      <c r="E287" s="47">
        <v>28</v>
      </c>
      <c r="F287" s="47">
        <v>35</v>
      </c>
      <c r="G287" s="47" t="s">
        <v>245</v>
      </c>
      <c r="H287" s="47" t="s">
        <v>356</v>
      </c>
      <c r="I287" s="47" t="s">
        <v>401</v>
      </c>
      <c r="J287" s="533">
        <v>10000028</v>
      </c>
      <c r="K287" s="14" t="s">
        <v>67</v>
      </c>
      <c r="L287" s="14" t="s">
        <v>67</v>
      </c>
      <c r="M287" s="45">
        <v>287</v>
      </c>
      <c r="N287" s="45">
        <v>1</v>
      </c>
      <c r="O287" s="53">
        <v>0</v>
      </c>
      <c r="P287" s="54">
        <v>0</v>
      </c>
      <c r="Q287" s="55">
        <v>0</v>
      </c>
      <c r="R287" s="56">
        <v>0</v>
      </c>
      <c r="S287" s="57">
        <v>0</v>
      </c>
      <c r="T287" s="60">
        <v>0</v>
      </c>
      <c r="U287" s="14">
        <v>0</v>
      </c>
      <c r="V287" s="60" t="s">
        <v>174</v>
      </c>
      <c r="Y287" s="46">
        <v>0</v>
      </c>
      <c r="Z287" s="46">
        <v>0</v>
      </c>
      <c r="AA287" s="46">
        <v>0</v>
      </c>
      <c r="AB287" s="46">
        <v>0</v>
      </c>
      <c r="AC287" s="46">
        <v>0</v>
      </c>
      <c r="AD287" s="46">
        <v>0</v>
      </c>
      <c r="AE287" s="46">
        <v>0</v>
      </c>
      <c r="AF287" s="46">
        <v>0</v>
      </c>
      <c r="AG287" s="46">
        <v>0</v>
      </c>
      <c r="AH287" s="46">
        <v>0</v>
      </c>
      <c r="AI287" s="46">
        <v>0</v>
      </c>
      <c r="AJ287" s="46">
        <v>0</v>
      </c>
      <c r="AK287" s="46">
        <v>0</v>
      </c>
      <c r="AL287" s="46">
        <v>0</v>
      </c>
      <c r="AM287" s="46">
        <v>0</v>
      </c>
    </row>
    <row r="288" spans="5:39" x14ac:dyDescent="0.2">
      <c r="E288" s="14">
        <v>29</v>
      </c>
      <c r="F288" s="14">
        <v>36</v>
      </c>
      <c r="G288" s="14" t="s">
        <v>245</v>
      </c>
      <c r="H288" s="14" t="s">
        <v>321</v>
      </c>
      <c r="I288" s="14" t="s">
        <v>402</v>
      </c>
      <c r="J288" s="531">
        <v>10000029</v>
      </c>
      <c r="K288" s="14" t="s">
        <v>59</v>
      </c>
      <c r="L288" s="14" t="s">
        <v>57</v>
      </c>
      <c r="M288" s="45">
        <v>288</v>
      </c>
      <c r="N288" s="45">
        <v>1</v>
      </c>
      <c r="O288" s="46">
        <v>3554.1</v>
      </c>
      <c r="Q288" s="12">
        <v>0</v>
      </c>
      <c r="T288" s="59">
        <v>0</v>
      </c>
      <c r="U288" s="14">
        <v>0</v>
      </c>
      <c r="V288" s="59" t="s">
        <v>174</v>
      </c>
      <c r="Y288" s="46">
        <v>3880.56</v>
      </c>
      <c r="Z288" s="46">
        <v>3880.57</v>
      </c>
      <c r="AA288" s="46">
        <v>3762</v>
      </c>
      <c r="AB288" s="46">
        <v>3762.01</v>
      </c>
      <c r="AC288" s="46">
        <v>3762</v>
      </c>
      <c r="AD288" s="46">
        <v>3762</v>
      </c>
      <c r="AE288" s="46">
        <v>3762</v>
      </c>
      <c r="AF288" s="46">
        <v>3762</v>
      </c>
      <c r="AG288" s="46">
        <v>3762</v>
      </c>
      <c r="AH288" s="46">
        <v>3762</v>
      </c>
      <c r="AI288" s="46">
        <v>3762</v>
      </c>
      <c r="AJ288" s="46">
        <v>3762</v>
      </c>
      <c r="AK288" s="46">
        <v>3554.1</v>
      </c>
      <c r="AL288" s="46">
        <v>3554.1</v>
      </c>
      <c r="AM288" s="46">
        <v>0</v>
      </c>
    </row>
    <row r="289" spans="5:39" x14ac:dyDescent="0.2">
      <c r="E289" s="47">
        <v>29</v>
      </c>
      <c r="F289" s="47">
        <v>36</v>
      </c>
      <c r="G289" s="47" t="s">
        <v>245</v>
      </c>
      <c r="H289" s="47" t="s">
        <v>321</v>
      </c>
      <c r="I289" s="47" t="s">
        <v>402</v>
      </c>
      <c r="J289" s="533">
        <v>10000029</v>
      </c>
      <c r="K289" s="14" t="s">
        <v>59</v>
      </c>
      <c r="L289" s="14" t="s">
        <v>54</v>
      </c>
      <c r="M289" s="45">
        <v>289</v>
      </c>
      <c r="N289" s="45">
        <v>1</v>
      </c>
      <c r="O289" s="46">
        <v>4570.3999999999996</v>
      </c>
      <c r="Q289" s="12">
        <v>0</v>
      </c>
      <c r="T289" s="59">
        <v>0</v>
      </c>
      <c r="U289" s="14">
        <v>0</v>
      </c>
      <c r="V289" s="59" t="s">
        <v>174</v>
      </c>
      <c r="Y289" s="46">
        <v>748.66</v>
      </c>
      <c r="Z289" s="46">
        <v>2892.8599999999997</v>
      </c>
      <c r="AA289" s="46">
        <v>1425.15</v>
      </c>
      <c r="AB289" s="46">
        <v>2453.46</v>
      </c>
      <c r="AC289" s="46">
        <v>0</v>
      </c>
      <c r="AD289" s="46">
        <v>0</v>
      </c>
      <c r="AE289" s="46">
        <v>0</v>
      </c>
      <c r="AF289" s="46">
        <v>0</v>
      </c>
      <c r="AG289" s="46">
        <v>5883.41</v>
      </c>
      <c r="AH289" s="46">
        <v>8062.91</v>
      </c>
      <c r="AI289" s="46">
        <v>5460.99</v>
      </c>
      <c r="AJ289" s="46">
        <v>4388.05</v>
      </c>
      <c r="AK289" s="46">
        <v>5535.66</v>
      </c>
      <c r="AL289" s="46">
        <v>4570.3999999999996</v>
      </c>
      <c r="AM289" s="46">
        <v>0</v>
      </c>
    </row>
    <row r="290" spans="5:39" x14ac:dyDescent="0.2">
      <c r="E290" s="47">
        <v>29</v>
      </c>
      <c r="F290" s="47">
        <v>36</v>
      </c>
      <c r="G290" s="47" t="s">
        <v>245</v>
      </c>
      <c r="H290" s="47" t="s">
        <v>321</v>
      </c>
      <c r="I290" s="47" t="s">
        <v>402</v>
      </c>
      <c r="J290" s="533">
        <v>10000029</v>
      </c>
      <c r="K290" s="14" t="s">
        <v>59</v>
      </c>
      <c r="L290" s="14" t="s">
        <v>58</v>
      </c>
      <c r="M290" s="45">
        <v>290</v>
      </c>
      <c r="N290" s="45">
        <v>1</v>
      </c>
      <c r="O290" s="46">
        <v>100</v>
      </c>
      <c r="Q290" s="12">
        <v>0</v>
      </c>
      <c r="T290" s="59">
        <v>0</v>
      </c>
      <c r="U290" s="14">
        <v>0</v>
      </c>
      <c r="V290" s="59" t="s">
        <v>174</v>
      </c>
      <c r="Y290" s="46">
        <v>100.00000000000034</v>
      </c>
      <c r="Z290" s="46">
        <v>100.00000000000045</v>
      </c>
      <c r="AA290" s="46">
        <v>99.999999999999545</v>
      </c>
      <c r="AB290" s="46">
        <v>100</v>
      </c>
      <c r="AC290" s="46">
        <v>100</v>
      </c>
      <c r="AD290" s="46">
        <v>100</v>
      </c>
      <c r="AE290" s="46">
        <v>100</v>
      </c>
      <c r="AF290" s="46">
        <v>100</v>
      </c>
      <c r="AG290" s="46">
        <v>100</v>
      </c>
      <c r="AH290" s="46">
        <v>100</v>
      </c>
      <c r="AI290" s="46">
        <v>100</v>
      </c>
      <c r="AJ290" s="46">
        <v>99.999999999999091</v>
      </c>
      <c r="AK290" s="46">
        <v>100</v>
      </c>
      <c r="AL290" s="46">
        <v>100</v>
      </c>
      <c r="AM290" s="46">
        <v>0</v>
      </c>
    </row>
    <row r="291" spans="5:39" x14ac:dyDescent="0.2">
      <c r="E291" s="47">
        <v>29</v>
      </c>
      <c r="F291" s="47">
        <v>36</v>
      </c>
      <c r="G291" s="47" t="s">
        <v>245</v>
      </c>
      <c r="H291" s="47" t="s">
        <v>321</v>
      </c>
      <c r="I291" s="47" t="s">
        <v>402</v>
      </c>
      <c r="J291" s="533">
        <v>10000029</v>
      </c>
      <c r="K291" s="14" t="s">
        <v>59</v>
      </c>
      <c r="L291" s="14" t="s">
        <v>31</v>
      </c>
      <c r="M291" s="45">
        <v>291</v>
      </c>
      <c r="N291" s="45">
        <v>1</v>
      </c>
      <c r="O291" s="48">
        <v>8224.5</v>
      </c>
      <c r="Q291" s="12">
        <v>0</v>
      </c>
      <c r="R291" s="46">
        <v>9442.9366666666665</v>
      </c>
      <c r="T291" s="59">
        <v>0</v>
      </c>
      <c r="U291" s="14">
        <v>0</v>
      </c>
      <c r="V291" s="59" t="s">
        <v>174</v>
      </c>
      <c r="X291" s="46">
        <v>10342.39</v>
      </c>
      <c r="Y291" s="46">
        <v>4729.22</v>
      </c>
      <c r="Z291" s="46">
        <v>6873.43</v>
      </c>
      <c r="AA291" s="46">
        <v>5287.15</v>
      </c>
      <c r="AB291" s="46">
        <v>6315.47</v>
      </c>
      <c r="AC291" s="46">
        <v>3862</v>
      </c>
      <c r="AD291" s="46">
        <v>3862</v>
      </c>
      <c r="AE291" s="46">
        <v>3862</v>
      </c>
      <c r="AF291" s="46">
        <v>3862</v>
      </c>
      <c r="AG291" s="46">
        <v>9745.41</v>
      </c>
      <c r="AH291" s="46">
        <v>11924.91</v>
      </c>
      <c r="AI291" s="46">
        <v>9322.99</v>
      </c>
      <c r="AJ291" s="46">
        <v>8250.0499999999993</v>
      </c>
      <c r="AK291" s="46">
        <v>9189.76</v>
      </c>
      <c r="AL291" s="46">
        <v>8224.5</v>
      </c>
      <c r="AM291" s="46">
        <v>0</v>
      </c>
    </row>
    <row r="292" spans="5:39" x14ac:dyDescent="0.2">
      <c r="E292" s="47">
        <v>29</v>
      </c>
      <c r="F292" s="47">
        <v>36</v>
      </c>
      <c r="G292" s="47" t="s">
        <v>245</v>
      </c>
      <c r="H292" s="47" t="s">
        <v>321</v>
      </c>
      <c r="I292" s="47" t="s">
        <v>402</v>
      </c>
      <c r="J292" s="533">
        <v>10000029</v>
      </c>
      <c r="K292" s="14" t="s">
        <v>37</v>
      </c>
      <c r="L292" s="14" t="s">
        <v>31</v>
      </c>
      <c r="M292" s="45">
        <v>292</v>
      </c>
      <c r="N292" s="45">
        <v>1</v>
      </c>
      <c r="O292" s="48">
        <v>9189.76</v>
      </c>
      <c r="P292" s="48"/>
      <c r="Q292" s="12">
        <v>0</v>
      </c>
      <c r="R292" s="46">
        <v>9359.52</v>
      </c>
      <c r="T292" s="59">
        <v>0</v>
      </c>
      <c r="U292" s="14">
        <v>0</v>
      </c>
      <c r="V292" s="59" t="s">
        <v>174</v>
      </c>
      <c r="Y292" s="46">
        <v>10342.39</v>
      </c>
      <c r="Z292" s="46">
        <v>4729.22</v>
      </c>
      <c r="AA292" s="46">
        <v>6873.43</v>
      </c>
      <c r="AB292" s="46">
        <v>5287.15</v>
      </c>
      <c r="AC292" s="46">
        <v>6315.47</v>
      </c>
      <c r="AD292" s="46">
        <v>7724</v>
      </c>
      <c r="AE292" s="46">
        <v>0</v>
      </c>
      <c r="AF292" s="46">
        <v>0</v>
      </c>
      <c r="AG292" s="46">
        <v>7724</v>
      </c>
      <c r="AH292" s="46">
        <v>9745.41</v>
      </c>
      <c r="AI292" s="46">
        <v>11924.91</v>
      </c>
      <c r="AJ292" s="46">
        <v>0</v>
      </c>
      <c r="AK292" s="46">
        <v>17573.04</v>
      </c>
      <c r="AL292" s="46">
        <v>9189.76</v>
      </c>
      <c r="AM292" s="46">
        <v>6579.6</v>
      </c>
    </row>
    <row r="293" spans="5:39" x14ac:dyDescent="0.2">
      <c r="E293" s="47">
        <v>29</v>
      </c>
      <c r="F293" s="47">
        <v>36</v>
      </c>
      <c r="G293" s="47" t="s">
        <v>245</v>
      </c>
      <c r="H293" s="47" t="s">
        <v>321</v>
      </c>
      <c r="I293" s="47" t="s">
        <v>402</v>
      </c>
      <c r="J293" s="533">
        <v>10000029</v>
      </c>
      <c r="K293" s="14" t="s">
        <v>65</v>
      </c>
      <c r="L293" s="14" t="s">
        <v>31</v>
      </c>
      <c r="M293" s="45">
        <v>293</v>
      </c>
      <c r="N293" s="45">
        <v>1</v>
      </c>
      <c r="O293" s="52">
        <v>8224.5</v>
      </c>
      <c r="P293" s="48">
        <v>6579.6</v>
      </c>
      <c r="Q293" s="12">
        <v>0</v>
      </c>
      <c r="R293" s="46">
        <v>1370.75</v>
      </c>
      <c r="T293" s="59">
        <v>0</v>
      </c>
      <c r="U293" s="14">
        <v>0</v>
      </c>
      <c r="V293" s="59" t="s">
        <v>174</v>
      </c>
      <c r="X293" s="46">
        <v>0</v>
      </c>
      <c r="Y293" s="46">
        <v>0</v>
      </c>
      <c r="Z293" s="46">
        <v>0</v>
      </c>
      <c r="AA293" s="46">
        <v>0</v>
      </c>
      <c r="AB293" s="46">
        <v>0</v>
      </c>
      <c r="AC293" s="46">
        <v>0</v>
      </c>
      <c r="AD293" s="46">
        <v>0</v>
      </c>
      <c r="AE293" s="46">
        <v>0</v>
      </c>
      <c r="AF293" s="46">
        <v>0</v>
      </c>
      <c r="AG293" s="46">
        <v>0</v>
      </c>
      <c r="AH293" s="46">
        <v>0</v>
      </c>
      <c r="AI293" s="46">
        <v>0</v>
      </c>
      <c r="AJ293" s="46">
        <v>0</v>
      </c>
      <c r="AK293" s="46">
        <v>0</v>
      </c>
      <c r="AL293" s="46">
        <v>8224.5</v>
      </c>
      <c r="AM293" s="46">
        <v>0</v>
      </c>
    </row>
    <row r="294" spans="5:39" x14ac:dyDescent="0.2">
      <c r="E294" s="47">
        <v>29</v>
      </c>
      <c r="F294" s="47">
        <v>36</v>
      </c>
      <c r="G294" s="47" t="s">
        <v>245</v>
      </c>
      <c r="H294" s="47" t="s">
        <v>321</v>
      </c>
      <c r="I294" s="47" t="s">
        <v>402</v>
      </c>
      <c r="J294" s="533">
        <v>10000029</v>
      </c>
      <c r="K294" s="14" t="s">
        <v>64</v>
      </c>
      <c r="L294" s="14" t="s">
        <v>57</v>
      </c>
      <c r="M294" s="45">
        <v>294</v>
      </c>
      <c r="N294" s="45">
        <v>1</v>
      </c>
      <c r="O294" s="46">
        <v>0</v>
      </c>
      <c r="Q294" s="12">
        <v>0</v>
      </c>
      <c r="T294" s="59">
        <v>0</v>
      </c>
      <c r="U294" s="14">
        <v>0</v>
      </c>
      <c r="V294" s="59" t="s">
        <v>174</v>
      </c>
      <c r="X294" s="46">
        <v>0</v>
      </c>
      <c r="Y294" s="46">
        <v>0</v>
      </c>
      <c r="Z294" s="46">
        <v>0</v>
      </c>
      <c r="AA294" s="46">
        <v>0</v>
      </c>
      <c r="AB294" s="46">
        <v>0</v>
      </c>
      <c r="AC294" s="46">
        <v>0</v>
      </c>
      <c r="AD294" s="46">
        <v>0</v>
      </c>
      <c r="AE294" s="46">
        <v>3762</v>
      </c>
      <c r="AF294" s="46">
        <v>7524</v>
      </c>
      <c r="AG294" s="46">
        <v>3562</v>
      </c>
      <c r="AH294" s="46">
        <v>0</v>
      </c>
      <c r="AI294" s="46">
        <v>0</v>
      </c>
      <c r="AJ294" s="46">
        <v>3762</v>
      </c>
      <c r="AK294" s="46">
        <v>0</v>
      </c>
      <c r="AL294" s="46">
        <v>0</v>
      </c>
      <c r="AM294" s="46">
        <v>0</v>
      </c>
    </row>
    <row r="295" spans="5:39" x14ac:dyDescent="0.2">
      <c r="E295" s="47">
        <v>29</v>
      </c>
      <c r="F295" s="47">
        <v>36</v>
      </c>
      <c r="G295" s="47" t="s">
        <v>245</v>
      </c>
      <c r="H295" s="47" t="s">
        <v>321</v>
      </c>
      <c r="I295" s="47" t="s">
        <v>402</v>
      </c>
      <c r="J295" s="533">
        <v>10000029</v>
      </c>
      <c r="K295" s="14" t="s">
        <v>64</v>
      </c>
      <c r="L295" s="14" t="s">
        <v>54</v>
      </c>
      <c r="M295" s="45">
        <v>295</v>
      </c>
      <c r="N295" s="45">
        <v>1</v>
      </c>
      <c r="O295" s="46">
        <v>7424.5</v>
      </c>
      <c r="Q295" s="12">
        <v>0</v>
      </c>
      <c r="T295" s="59">
        <v>0</v>
      </c>
      <c r="U295" s="14">
        <v>0</v>
      </c>
      <c r="V295" s="59" t="s">
        <v>174</v>
      </c>
      <c r="X295" s="46">
        <v>0</v>
      </c>
      <c r="Y295" s="46">
        <v>0</v>
      </c>
      <c r="Z295" s="46">
        <v>2044.2099999999996</v>
      </c>
      <c r="AA295" s="46">
        <v>357.92999999999938</v>
      </c>
      <c r="AB295" s="46">
        <v>1286.25</v>
      </c>
      <c r="AC295" s="46">
        <v>0</v>
      </c>
      <c r="AD295" s="46">
        <v>0</v>
      </c>
      <c r="AE295" s="46">
        <v>0</v>
      </c>
      <c r="AF295" s="46">
        <v>0</v>
      </c>
      <c r="AG295" s="46">
        <v>5883.41</v>
      </c>
      <c r="AH295" s="46">
        <v>11524.91</v>
      </c>
      <c r="AI295" s="46">
        <v>8822.9900000000016</v>
      </c>
      <c r="AJ295" s="46">
        <v>13211.04</v>
      </c>
      <c r="AK295" s="46">
        <v>8489.76</v>
      </c>
      <c r="AL295" s="46">
        <v>7424.5</v>
      </c>
      <c r="AM295" s="46">
        <v>844.89999999999964</v>
      </c>
    </row>
    <row r="296" spans="5:39" x14ac:dyDescent="0.2">
      <c r="E296" s="47">
        <v>29</v>
      </c>
      <c r="F296" s="47">
        <v>36</v>
      </c>
      <c r="G296" s="47" t="s">
        <v>245</v>
      </c>
      <c r="H296" s="47" t="s">
        <v>321</v>
      </c>
      <c r="I296" s="47" t="s">
        <v>402</v>
      </c>
      <c r="J296" s="533">
        <v>10000029</v>
      </c>
      <c r="K296" s="14" t="s">
        <v>64</v>
      </c>
      <c r="L296" s="14" t="s">
        <v>58</v>
      </c>
      <c r="M296" s="45">
        <v>296</v>
      </c>
      <c r="N296" s="45">
        <v>1</v>
      </c>
      <c r="O296" s="46">
        <v>800</v>
      </c>
      <c r="Q296" s="12">
        <v>0</v>
      </c>
      <c r="T296" s="59">
        <v>0</v>
      </c>
      <c r="U296" s="14">
        <v>0</v>
      </c>
      <c r="V296" s="59" t="s">
        <v>174</v>
      </c>
      <c r="X296" s="46">
        <v>0</v>
      </c>
      <c r="Y296" s="46">
        <v>4729.2200000000012</v>
      </c>
      <c r="Z296" s="46">
        <v>4829.2200000000012</v>
      </c>
      <c r="AA296" s="46">
        <v>4929.2200000000021</v>
      </c>
      <c r="AB296" s="46">
        <v>5029.2200000000012</v>
      </c>
      <c r="AC296" s="46">
        <v>3862</v>
      </c>
      <c r="AD296" s="46">
        <v>0</v>
      </c>
      <c r="AE296" s="46">
        <v>100</v>
      </c>
      <c r="AF296" s="46">
        <v>200</v>
      </c>
      <c r="AG296" s="46">
        <v>300.00000000000364</v>
      </c>
      <c r="AH296" s="46">
        <v>400.00000000000364</v>
      </c>
      <c r="AI296" s="46">
        <v>500.00000000000364</v>
      </c>
      <c r="AJ296" s="46">
        <v>600.00000000000728</v>
      </c>
      <c r="AK296" s="46">
        <v>699.99999999999454</v>
      </c>
      <c r="AL296" s="46">
        <v>800</v>
      </c>
      <c r="AM296" s="46">
        <v>799.99999999999454</v>
      </c>
    </row>
    <row r="297" spans="5:39" x14ac:dyDescent="0.2">
      <c r="E297" s="47">
        <v>29</v>
      </c>
      <c r="F297" s="47">
        <v>36</v>
      </c>
      <c r="G297" s="47" t="s">
        <v>245</v>
      </c>
      <c r="H297" s="47" t="s">
        <v>321</v>
      </c>
      <c r="I297" s="47" t="s">
        <v>402</v>
      </c>
      <c r="J297" s="533">
        <v>10000029</v>
      </c>
      <c r="K297" s="14" t="s">
        <v>67</v>
      </c>
      <c r="L297" s="14" t="s">
        <v>67</v>
      </c>
      <c r="M297" s="45">
        <v>297</v>
      </c>
      <c r="N297" s="45">
        <v>1</v>
      </c>
      <c r="O297" s="53">
        <v>0</v>
      </c>
      <c r="P297" s="54">
        <v>0</v>
      </c>
      <c r="Q297" s="55">
        <v>0</v>
      </c>
      <c r="R297" s="56">
        <v>0</v>
      </c>
      <c r="S297" s="57">
        <v>0</v>
      </c>
      <c r="T297" s="60">
        <v>0</v>
      </c>
      <c r="U297" s="14">
        <v>0</v>
      </c>
      <c r="V297" s="60" t="s">
        <v>174</v>
      </c>
      <c r="Y297" s="46">
        <v>0</v>
      </c>
      <c r="Z297" s="46">
        <v>0</v>
      </c>
      <c r="AA297" s="46">
        <v>0</v>
      </c>
      <c r="AB297" s="46">
        <v>0</v>
      </c>
      <c r="AC297" s="46">
        <v>0</v>
      </c>
      <c r="AD297" s="46">
        <v>0</v>
      </c>
      <c r="AE297" s="46">
        <v>0</v>
      </c>
      <c r="AF297" s="46">
        <v>0</v>
      </c>
      <c r="AG297" s="46">
        <v>0</v>
      </c>
      <c r="AH297" s="46">
        <v>0</v>
      </c>
      <c r="AI297" s="46">
        <v>0</v>
      </c>
      <c r="AJ297" s="46">
        <v>0</v>
      </c>
      <c r="AK297" s="46">
        <v>0</v>
      </c>
      <c r="AL297" s="46">
        <v>0</v>
      </c>
      <c r="AM297" s="46">
        <v>0</v>
      </c>
    </row>
    <row r="298" spans="5:39" x14ac:dyDescent="0.2">
      <c r="E298" s="14">
        <v>30</v>
      </c>
      <c r="F298" s="14">
        <v>37</v>
      </c>
      <c r="G298" s="14" t="s">
        <v>245</v>
      </c>
      <c r="H298" s="14" t="s">
        <v>360</v>
      </c>
      <c r="I298" s="14" t="s">
        <v>403</v>
      </c>
      <c r="J298" s="531">
        <v>10000030</v>
      </c>
      <c r="K298" s="14" t="s">
        <v>59</v>
      </c>
      <c r="L298" s="14" t="s">
        <v>57</v>
      </c>
      <c r="M298" s="45">
        <v>298</v>
      </c>
      <c r="N298" s="45">
        <v>1</v>
      </c>
      <c r="O298" s="46">
        <v>3762</v>
      </c>
      <c r="Q298" s="12">
        <v>0</v>
      </c>
      <c r="T298" s="59">
        <v>0</v>
      </c>
      <c r="U298" s="14">
        <v>0</v>
      </c>
      <c r="V298" s="59">
        <v>0</v>
      </c>
      <c r="Y298" s="46">
        <v>3880.57</v>
      </c>
      <c r="Z298" s="46">
        <v>3880.56</v>
      </c>
      <c r="AA298" s="46">
        <v>3762</v>
      </c>
      <c r="AB298" s="46">
        <v>-4842.26</v>
      </c>
      <c r="AC298" s="46">
        <v>3762</v>
      </c>
      <c r="AD298" s="46">
        <v>3762</v>
      </c>
      <c r="AE298" s="46">
        <v>3762</v>
      </c>
      <c r="AF298" s="46">
        <v>3762</v>
      </c>
      <c r="AG298" s="46">
        <v>3762</v>
      </c>
      <c r="AH298" s="46">
        <v>3762</v>
      </c>
      <c r="AI298" s="46">
        <v>3762</v>
      </c>
      <c r="AJ298" s="46">
        <v>3762</v>
      </c>
      <c r="AK298" s="46">
        <v>3762</v>
      </c>
      <c r="AL298" s="46">
        <v>3762</v>
      </c>
      <c r="AM298" s="46">
        <v>0</v>
      </c>
    </row>
    <row r="299" spans="5:39" x14ac:dyDescent="0.2">
      <c r="E299" s="47">
        <v>30</v>
      </c>
      <c r="F299" s="47">
        <v>37</v>
      </c>
      <c r="G299" s="47" t="s">
        <v>245</v>
      </c>
      <c r="H299" s="47" t="s">
        <v>360</v>
      </c>
      <c r="I299" s="47" t="s">
        <v>403</v>
      </c>
      <c r="J299" s="533">
        <v>10000030</v>
      </c>
      <c r="K299" s="14" t="s">
        <v>59</v>
      </c>
      <c r="L299" s="14" t="s">
        <v>54</v>
      </c>
      <c r="M299" s="45">
        <v>299</v>
      </c>
      <c r="N299" s="45">
        <v>1</v>
      </c>
      <c r="O299" s="46">
        <v>6399.03</v>
      </c>
      <c r="Q299" s="12">
        <v>0</v>
      </c>
      <c r="T299" s="59">
        <v>0</v>
      </c>
      <c r="U299" s="14">
        <v>0</v>
      </c>
      <c r="V299" s="59">
        <v>0</v>
      </c>
      <c r="Y299" s="46">
        <v>9809.5400000000009</v>
      </c>
      <c r="Z299" s="46">
        <v>1454.61</v>
      </c>
      <c r="AA299" s="46">
        <v>909.37</v>
      </c>
      <c r="AB299" s="46">
        <v>9669.92</v>
      </c>
      <c r="AC299" s="46">
        <v>0</v>
      </c>
      <c r="AD299" s="46">
        <v>0</v>
      </c>
      <c r="AE299" s="46">
        <v>0</v>
      </c>
      <c r="AF299" s="46">
        <v>0</v>
      </c>
      <c r="AG299" s="46">
        <v>8503.7999999999993</v>
      </c>
      <c r="AH299" s="46">
        <v>2571.0800000000004</v>
      </c>
      <c r="AI299" s="46">
        <v>7885.0300000000007</v>
      </c>
      <c r="AJ299" s="46">
        <v>4586.5899999999992</v>
      </c>
      <c r="AK299" s="46">
        <v>7709.97</v>
      </c>
      <c r="AL299" s="46">
        <v>6399.03</v>
      </c>
      <c r="AM299" s="46">
        <v>0</v>
      </c>
    </row>
    <row r="300" spans="5:39" x14ac:dyDescent="0.2">
      <c r="E300" s="47">
        <v>30</v>
      </c>
      <c r="F300" s="47">
        <v>37</v>
      </c>
      <c r="G300" s="47" t="s">
        <v>245</v>
      </c>
      <c r="H300" s="47" t="s">
        <v>360</v>
      </c>
      <c r="I300" s="47" t="s">
        <v>403</v>
      </c>
      <c r="J300" s="533">
        <v>10000030</v>
      </c>
      <c r="K300" s="14" t="s">
        <v>59</v>
      </c>
      <c r="L300" s="14" t="s">
        <v>58</v>
      </c>
      <c r="M300" s="45">
        <v>300</v>
      </c>
      <c r="N300" s="45">
        <v>1</v>
      </c>
      <c r="O300" s="46">
        <v>0</v>
      </c>
      <c r="Q300" s="12">
        <v>0</v>
      </c>
      <c r="T300" s="59">
        <v>0</v>
      </c>
      <c r="U300" s="14">
        <v>0</v>
      </c>
      <c r="V300" s="59">
        <v>0</v>
      </c>
      <c r="Y300" s="46">
        <v>0</v>
      </c>
      <c r="Z300" s="46">
        <v>0</v>
      </c>
      <c r="AA300" s="46">
        <v>0</v>
      </c>
      <c r="AB300" s="46">
        <v>0</v>
      </c>
      <c r="AC300" s="46">
        <v>0</v>
      </c>
      <c r="AD300" s="46">
        <v>0</v>
      </c>
      <c r="AE300" s="46">
        <v>0</v>
      </c>
      <c r="AF300" s="46">
        <v>0</v>
      </c>
      <c r="AG300" s="46">
        <v>0</v>
      </c>
      <c r="AH300" s="46">
        <v>0</v>
      </c>
      <c r="AI300" s="46">
        <v>0</v>
      </c>
      <c r="AJ300" s="46">
        <v>0</v>
      </c>
      <c r="AK300" s="46">
        <v>0</v>
      </c>
      <c r="AL300" s="46">
        <v>0</v>
      </c>
      <c r="AM300" s="46">
        <v>0</v>
      </c>
    </row>
    <row r="301" spans="5:39" x14ac:dyDescent="0.2">
      <c r="E301" s="47">
        <v>30</v>
      </c>
      <c r="F301" s="47">
        <v>37</v>
      </c>
      <c r="G301" s="47" t="s">
        <v>245</v>
      </c>
      <c r="H301" s="47" t="s">
        <v>360</v>
      </c>
      <c r="I301" s="47" t="s">
        <v>403</v>
      </c>
      <c r="J301" s="533">
        <v>10000030</v>
      </c>
      <c r="K301" s="14" t="s">
        <v>59</v>
      </c>
      <c r="L301" s="14" t="s">
        <v>31</v>
      </c>
      <c r="M301" s="45">
        <v>301</v>
      </c>
      <c r="N301" s="45">
        <v>1</v>
      </c>
      <c r="O301" s="48">
        <v>10161.029999999999</v>
      </c>
      <c r="Q301" s="12">
        <v>0</v>
      </c>
      <c r="R301" s="46">
        <v>10037.916666666666</v>
      </c>
      <c r="T301" s="59">
        <v>0</v>
      </c>
      <c r="U301" s="14">
        <v>0</v>
      </c>
      <c r="V301" s="59">
        <v>0</v>
      </c>
      <c r="X301" s="46">
        <v>4789.8100000000004</v>
      </c>
      <c r="Y301" s="46">
        <v>13690.11</v>
      </c>
      <c r="Z301" s="46">
        <v>5335.17</v>
      </c>
      <c r="AA301" s="46">
        <v>4671.37</v>
      </c>
      <c r="AB301" s="46">
        <v>4827.66</v>
      </c>
      <c r="AC301" s="46">
        <v>3762</v>
      </c>
      <c r="AD301" s="46">
        <v>3762</v>
      </c>
      <c r="AE301" s="46">
        <v>3762</v>
      </c>
      <c r="AF301" s="46">
        <v>3762</v>
      </c>
      <c r="AG301" s="46">
        <v>12265.8</v>
      </c>
      <c r="AH301" s="46">
        <v>6333.08</v>
      </c>
      <c r="AI301" s="46">
        <v>11647.03</v>
      </c>
      <c r="AJ301" s="46">
        <v>8348.59</v>
      </c>
      <c r="AK301" s="46">
        <v>11471.970000000001</v>
      </c>
      <c r="AL301" s="46">
        <v>10161.029999999999</v>
      </c>
      <c r="AM301" s="46">
        <v>0</v>
      </c>
    </row>
    <row r="302" spans="5:39" x14ac:dyDescent="0.2">
      <c r="E302" s="47">
        <v>30</v>
      </c>
      <c r="F302" s="47">
        <v>37</v>
      </c>
      <c r="G302" s="47" t="s">
        <v>245</v>
      </c>
      <c r="H302" s="47" t="s">
        <v>360</v>
      </c>
      <c r="I302" s="47" t="s">
        <v>403</v>
      </c>
      <c r="J302" s="533">
        <v>10000030</v>
      </c>
      <c r="K302" s="14" t="s">
        <v>37</v>
      </c>
      <c r="L302" s="14" t="s">
        <v>31</v>
      </c>
      <c r="M302" s="45">
        <v>302</v>
      </c>
      <c r="N302" s="45">
        <v>1</v>
      </c>
      <c r="O302" s="48">
        <v>10161.299999999999</v>
      </c>
      <c r="P302" s="48"/>
      <c r="Q302" s="12">
        <v>0</v>
      </c>
      <c r="R302" s="46">
        <v>17300.013333333332</v>
      </c>
      <c r="T302" s="59">
        <v>0</v>
      </c>
      <c r="U302" s="14">
        <v>0</v>
      </c>
      <c r="V302" s="59">
        <v>0</v>
      </c>
      <c r="Y302" s="46">
        <v>4789.8100000000004</v>
      </c>
      <c r="Z302" s="46">
        <v>0</v>
      </c>
      <c r="AA302" s="46">
        <v>0</v>
      </c>
      <c r="AB302" s="46">
        <v>0</v>
      </c>
      <c r="AC302" s="46">
        <v>0</v>
      </c>
      <c r="AD302" s="46">
        <v>0</v>
      </c>
      <c r="AE302" s="46">
        <v>0</v>
      </c>
      <c r="AF302" s="46">
        <v>0</v>
      </c>
      <c r="AG302" s="46">
        <v>43572.31</v>
      </c>
      <c r="AH302" s="46">
        <v>12265.8</v>
      </c>
      <c r="AI302" s="46">
        <v>6333.08</v>
      </c>
      <c r="AJ302" s="46">
        <v>19995.62</v>
      </c>
      <c r="AK302" s="46">
        <v>11471.97</v>
      </c>
      <c r="AL302" s="46">
        <v>10161.299999999999</v>
      </c>
      <c r="AM302" s="46">
        <v>-0.27</v>
      </c>
    </row>
    <row r="303" spans="5:39" x14ac:dyDescent="0.2">
      <c r="E303" s="47">
        <v>30</v>
      </c>
      <c r="F303" s="47">
        <v>37</v>
      </c>
      <c r="G303" s="47" t="s">
        <v>245</v>
      </c>
      <c r="H303" s="47" t="s">
        <v>360</v>
      </c>
      <c r="I303" s="47" t="s">
        <v>403</v>
      </c>
      <c r="J303" s="533">
        <v>10000030</v>
      </c>
      <c r="K303" s="14" t="s">
        <v>65</v>
      </c>
      <c r="L303" s="14" t="s">
        <v>31</v>
      </c>
      <c r="M303" s="45">
        <v>303</v>
      </c>
      <c r="N303" s="45">
        <v>1</v>
      </c>
      <c r="O303" s="52">
        <v>0</v>
      </c>
      <c r="P303" s="48">
        <v>-0.27</v>
      </c>
      <c r="Q303" s="12">
        <v>0</v>
      </c>
      <c r="R303" s="46">
        <v>0</v>
      </c>
      <c r="T303" s="59">
        <v>0</v>
      </c>
      <c r="U303" s="14">
        <v>0</v>
      </c>
      <c r="V303" s="59">
        <v>0</v>
      </c>
      <c r="X303" s="46">
        <v>0</v>
      </c>
      <c r="Y303" s="46">
        <v>0</v>
      </c>
      <c r="Z303" s="46">
        <v>0</v>
      </c>
      <c r="AA303" s="46">
        <v>0</v>
      </c>
      <c r="AB303" s="46">
        <v>0</v>
      </c>
      <c r="AC303" s="46">
        <v>0</v>
      </c>
      <c r="AD303" s="46">
        <v>0</v>
      </c>
      <c r="AE303" s="46">
        <v>0</v>
      </c>
      <c r="AF303" s="46">
        <v>0</v>
      </c>
      <c r="AG303" s="46">
        <v>0</v>
      </c>
      <c r="AH303" s="46">
        <v>0</v>
      </c>
      <c r="AI303" s="46">
        <v>0</v>
      </c>
      <c r="AJ303" s="46">
        <v>0</v>
      </c>
      <c r="AK303" s="46">
        <v>0</v>
      </c>
      <c r="AL303" s="46">
        <v>0</v>
      </c>
      <c r="AM303" s="46">
        <v>0</v>
      </c>
    </row>
    <row r="304" spans="5:39" x14ac:dyDescent="0.2">
      <c r="E304" s="47">
        <v>30</v>
      </c>
      <c r="F304" s="47">
        <v>37</v>
      </c>
      <c r="G304" s="47" t="s">
        <v>245</v>
      </c>
      <c r="H304" s="47" t="s">
        <v>360</v>
      </c>
      <c r="I304" s="47" t="s">
        <v>403</v>
      </c>
      <c r="J304" s="533">
        <v>10000030</v>
      </c>
      <c r="K304" s="14" t="s">
        <v>64</v>
      </c>
      <c r="L304" s="14" t="s">
        <v>57</v>
      </c>
      <c r="M304" s="45">
        <v>304</v>
      </c>
      <c r="N304" s="45">
        <v>1</v>
      </c>
      <c r="O304" s="46">
        <v>0</v>
      </c>
      <c r="Q304" s="12">
        <v>0</v>
      </c>
      <c r="T304" s="59">
        <v>0</v>
      </c>
      <c r="U304" s="14">
        <v>0</v>
      </c>
      <c r="V304" s="59">
        <v>0</v>
      </c>
      <c r="X304" s="46">
        <v>0</v>
      </c>
      <c r="Y304" s="46">
        <v>0</v>
      </c>
      <c r="Z304" s="46">
        <v>3880.56</v>
      </c>
      <c r="AA304" s="46">
        <v>7642.5599999999995</v>
      </c>
      <c r="AB304" s="46">
        <v>2800.2999999999993</v>
      </c>
      <c r="AC304" s="46">
        <v>6562.2999999999993</v>
      </c>
      <c r="AD304" s="46">
        <v>10324.299999999999</v>
      </c>
      <c r="AE304" s="46">
        <v>14086.3</v>
      </c>
      <c r="AF304" s="46">
        <v>17848.3</v>
      </c>
      <c r="AG304" s="46">
        <v>0</v>
      </c>
      <c r="AH304" s="46">
        <v>0</v>
      </c>
      <c r="AI304" s="46">
        <v>0</v>
      </c>
      <c r="AJ304" s="46">
        <v>0</v>
      </c>
      <c r="AK304" s="46">
        <v>0</v>
      </c>
      <c r="AL304" s="46">
        <v>0</v>
      </c>
      <c r="AM304" s="46">
        <v>0</v>
      </c>
    </row>
    <row r="305" spans="5:39" x14ac:dyDescent="0.2">
      <c r="E305" s="47">
        <v>30</v>
      </c>
      <c r="F305" s="47">
        <v>37</v>
      </c>
      <c r="G305" s="47" t="s">
        <v>245</v>
      </c>
      <c r="H305" s="47" t="s">
        <v>360</v>
      </c>
      <c r="I305" s="47" t="s">
        <v>403</v>
      </c>
      <c r="J305" s="533">
        <v>10000030</v>
      </c>
      <c r="K305" s="14" t="s">
        <v>64</v>
      </c>
      <c r="L305" s="14" t="s">
        <v>54</v>
      </c>
      <c r="M305" s="45">
        <v>305</v>
      </c>
      <c r="N305" s="45">
        <v>1</v>
      </c>
      <c r="O305" s="46">
        <v>0</v>
      </c>
      <c r="Q305" s="12">
        <v>0</v>
      </c>
      <c r="T305" s="59">
        <v>0</v>
      </c>
      <c r="U305" s="14">
        <v>0</v>
      </c>
      <c r="V305" s="59">
        <v>0</v>
      </c>
      <c r="X305" s="46">
        <v>0</v>
      </c>
      <c r="Y305" s="46">
        <v>8900.3000000000011</v>
      </c>
      <c r="Z305" s="46">
        <v>10354.910000000002</v>
      </c>
      <c r="AA305" s="46">
        <v>11264.280000000002</v>
      </c>
      <c r="AB305" s="46">
        <v>20934.200000000004</v>
      </c>
      <c r="AC305" s="46">
        <v>20934.200000000004</v>
      </c>
      <c r="AD305" s="46">
        <v>20934.200000000004</v>
      </c>
      <c r="AE305" s="46">
        <v>20934.200000000004</v>
      </c>
      <c r="AF305" s="46">
        <v>20934.200000000004</v>
      </c>
      <c r="AG305" s="46">
        <v>7475.9900000000052</v>
      </c>
      <c r="AH305" s="46">
        <v>1543.2700000000059</v>
      </c>
      <c r="AI305" s="46">
        <v>6857.2200000000066</v>
      </c>
      <c r="AJ305" s="46">
        <v>0</v>
      </c>
      <c r="AK305" s="46">
        <v>9.0949470177292824E-13</v>
      </c>
      <c r="AL305" s="46">
        <v>0</v>
      </c>
      <c r="AM305" s="46">
        <v>0</v>
      </c>
    </row>
    <row r="306" spans="5:39" x14ac:dyDescent="0.2">
      <c r="E306" s="47">
        <v>30</v>
      </c>
      <c r="F306" s="47">
        <v>37</v>
      </c>
      <c r="G306" s="47" t="s">
        <v>245</v>
      </c>
      <c r="H306" s="47" t="s">
        <v>360</v>
      </c>
      <c r="I306" s="47" t="s">
        <v>403</v>
      </c>
      <c r="J306" s="533">
        <v>10000030</v>
      </c>
      <c r="K306" s="14" t="s">
        <v>64</v>
      </c>
      <c r="L306" s="14" t="s">
        <v>58</v>
      </c>
      <c r="M306" s="45">
        <v>306</v>
      </c>
      <c r="N306" s="45">
        <v>1</v>
      </c>
      <c r="O306" s="46">
        <v>-0.27000000000407454</v>
      </c>
      <c r="Q306" s="12">
        <v>0</v>
      </c>
      <c r="T306" s="59">
        <v>0</v>
      </c>
      <c r="U306" s="14">
        <v>0</v>
      </c>
      <c r="V306" s="59">
        <v>0</v>
      </c>
      <c r="X306" s="46">
        <v>0</v>
      </c>
      <c r="Y306" s="46">
        <v>4789.8099999999995</v>
      </c>
      <c r="Z306" s="46">
        <v>4789.8100000000013</v>
      </c>
      <c r="AA306" s="46">
        <v>4789.8099999999995</v>
      </c>
      <c r="AB306" s="46">
        <v>4789.8099999999977</v>
      </c>
      <c r="AC306" s="46">
        <v>4789.8099999999977</v>
      </c>
      <c r="AD306" s="46">
        <v>4789.8100000000013</v>
      </c>
      <c r="AE306" s="46">
        <v>4789.8100000000013</v>
      </c>
      <c r="AF306" s="46">
        <v>4789.8100000000013</v>
      </c>
      <c r="AG306" s="46">
        <v>4789.8099999999977</v>
      </c>
      <c r="AH306" s="46">
        <v>4789.8099999999959</v>
      </c>
      <c r="AI306" s="46">
        <v>4789.8099999999922</v>
      </c>
      <c r="AJ306" s="46">
        <v>0</v>
      </c>
      <c r="AK306" s="46">
        <v>-9.0949470177292824E-13</v>
      </c>
      <c r="AL306" s="46">
        <v>-0.27000000000407454</v>
      </c>
      <c r="AM306" s="46">
        <v>0</v>
      </c>
    </row>
    <row r="307" spans="5:39" x14ac:dyDescent="0.2">
      <c r="E307" s="47">
        <v>30</v>
      </c>
      <c r="F307" s="47">
        <v>37</v>
      </c>
      <c r="G307" s="47" t="s">
        <v>245</v>
      </c>
      <c r="H307" s="47" t="s">
        <v>360</v>
      </c>
      <c r="I307" s="47" t="s">
        <v>403</v>
      </c>
      <c r="J307" s="533">
        <v>10000030</v>
      </c>
      <c r="K307" s="14" t="s">
        <v>67</v>
      </c>
      <c r="L307" s="14" t="s">
        <v>67</v>
      </c>
      <c r="M307" s="45">
        <v>307</v>
      </c>
      <c r="N307" s="45">
        <v>1</v>
      </c>
      <c r="O307" s="53">
        <v>0</v>
      </c>
      <c r="P307" s="54">
        <v>0</v>
      </c>
      <c r="Q307" s="55">
        <v>0</v>
      </c>
      <c r="R307" s="56">
        <v>0</v>
      </c>
      <c r="S307" s="57">
        <v>0</v>
      </c>
      <c r="T307" s="60">
        <v>0</v>
      </c>
      <c r="U307" s="14">
        <v>0</v>
      </c>
      <c r="V307" s="60">
        <v>0</v>
      </c>
      <c r="Y307" s="46">
        <v>0</v>
      </c>
      <c r="Z307" s="46">
        <v>0</v>
      </c>
      <c r="AA307" s="46">
        <v>0</v>
      </c>
      <c r="AB307" s="46">
        <v>0</v>
      </c>
      <c r="AC307" s="46">
        <v>0</v>
      </c>
      <c r="AD307" s="46">
        <v>0</v>
      </c>
      <c r="AE307" s="46">
        <v>0</v>
      </c>
      <c r="AF307" s="46">
        <v>0</v>
      </c>
      <c r="AG307" s="46">
        <v>0</v>
      </c>
      <c r="AH307" s="46">
        <v>0</v>
      </c>
      <c r="AI307" s="46">
        <v>0</v>
      </c>
      <c r="AJ307" s="46">
        <v>0</v>
      </c>
      <c r="AK307" s="46">
        <v>0</v>
      </c>
      <c r="AL307" s="46">
        <v>0</v>
      </c>
      <c r="AM307" s="46">
        <v>0</v>
      </c>
    </row>
    <row r="308" spans="5:39" x14ac:dyDescent="0.2">
      <c r="E308" s="14">
        <v>31</v>
      </c>
      <c r="F308" s="14">
        <v>38</v>
      </c>
      <c r="G308" s="14" t="s">
        <v>245</v>
      </c>
      <c r="H308" s="14" t="s">
        <v>357</v>
      </c>
      <c r="I308" s="14" t="s">
        <v>404</v>
      </c>
      <c r="J308" s="531">
        <v>10000031</v>
      </c>
      <c r="K308" s="14" t="s">
        <v>59</v>
      </c>
      <c r="L308" s="14" t="s">
        <v>57</v>
      </c>
      <c r="M308" s="45">
        <v>308</v>
      </c>
      <c r="N308" s="45">
        <v>1</v>
      </c>
      <c r="O308" s="46">
        <v>1884.3</v>
      </c>
      <c r="Q308" s="12" t="s">
        <v>405</v>
      </c>
      <c r="T308" s="59" t="s">
        <v>74</v>
      </c>
      <c r="U308" s="14">
        <v>0</v>
      </c>
      <c r="V308" s="59" t="s">
        <v>175</v>
      </c>
      <c r="Y308" s="46">
        <v>1943.68</v>
      </c>
      <c r="Z308" s="46">
        <v>1943.68</v>
      </c>
      <c r="AA308" s="46">
        <v>1884.3</v>
      </c>
      <c r="AB308" s="46">
        <v>1884.3</v>
      </c>
      <c r="AC308" s="46">
        <v>1884.3</v>
      </c>
      <c r="AD308" s="46">
        <v>1884.3</v>
      </c>
      <c r="AE308" s="46">
        <v>1884.3</v>
      </c>
      <c r="AF308" s="46">
        <v>1884.3</v>
      </c>
      <c r="AG308" s="46">
        <v>1884.3</v>
      </c>
      <c r="AH308" s="46">
        <v>1884.3</v>
      </c>
      <c r="AI308" s="46">
        <v>1884.3</v>
      </c>
      <c r="AJ308" s="46">
        <v>1884.3</v>
      </c>
      <c r="AK308" s="46">
        <v>1884.3</v>
      </c>
      <c r="AL308" s="46">
        <v>1884.3</v>
      </c>
      <c r="AM308" s="46">
        <v>0</v>
      </c>
    </row>
    <row r="309" spans="5:39" x14ac:dyDescent="0.2">
      <c r="E309" s="47">
        <v>31</v>
      </c>
      <c r="F309" s="47">
        <v>38</v>
      </c>
      <c r="G309" s="47" t="s">
        <v>245</v>
      </c>
      <c r="H309" s="47" t="s">
        <v>357</v>
      </c>
      <c r="I309" s="47" t="s">
        <v>404</v>
      </c>
      <c r="J309" s="533">
        <v>10000031</v>
      </c>
      <c r="K309" s="14" t="s">
        <v>59</v>
      </c>
      <c r="L309" s="14" t="s">
        <v>54</v>
      </c>
      <c r="M309" s="45">
        <v>309</v>
      </c>
      <c r="N309" s="45">
        <v>1</v>
      </c>
      <c r="O309" s="46">
        <v>528.98</v>
      </c>
      <c r="Q309" s="12" t="s">
        <v>405</v>
      </c>
      <c r="T309" s="59" t="s">
        <v>74</v>
      </c>
      <c r="U309" s="14">
        <v>1</v>
      </c>
      <c r="V309" s="59" t="s">
        <v>175</v>
      </c>
      <c r="Y309" s="46">
        <v>0</v>
      </c>
      <c r="Z309" s="46">
        <v>0</v>
      </c>
      <c r="AA309" s="46">
        <v>0</v>
      </c>
      <c r="AB309" s="46">
        <v>0</v>
      </c>
      <c r="AC309" s="46">
        <v>0</v>
      </c>
      <c r="AD309" s="46">
        <v>0</v>
      </c>
      <c r="AE309" s="46">
        <v>0</v>
      </c>
      <c r="AF309" s="46">
        <v>0</v>
      </c>
      <c r="AG309" s="46">
        <v>4272.8899999999994</v>
      </c>
      <c r="AH309" s="46">
        <v>5785.6900000000005</v>
      </c>
      <c r="AI309" s="46">
        <v>3733.0999999999995</v>
      </c>
      <c r="AJ309" s="46">
        <v>4777.7999999999993</v>
      </c>
      <c r="AK309" s="46">
        <v>4140.83</v>
      </c>
      <c r="AL309" s="46">
        <v>528.98</v>
      </c>
      <c r="AM309" s="46">
        <v>0</v>
      </c>
    </row>
    <row r="310" spans="5:39" x14ac:dyDescent="0.2">
      <c r="E310" s="47">
        <v>31</v>
      </c>
      <c r="F310" s="47">
        <v>38</v>
      </c>
      <c r="G310" s="47" t="s">
        <v>245</v>
      </c>
      <c r="H310" s="47" t="s">
        <v>357</v>
      </c>
      <c r="I310" s="47" t="s">
        <v>404</v>
      </c>
      <c r="J310" s="533">
        <v>10000031</v>
      </c>
      <c r="K310" s="14" t="s">
        <v>59</v>
      </c>
      <c r="L310" s="14" t="s">
        <v>58</v>
      </c>
      <c r="M310" s="45">
        <v>310</v>
      </c>
      <c r="N310" s="45">
        <v>1</v>
      </c>
      <c r="O310" s="46">
        <v>100.00000000000023</v>
      </c>
      <c r="Q310" s="12" t="s">
        <v>405</v>
      </c>
      <c r="T310" s="59" t="s">
        <v>74</v>
      </c>
      <c r="U310" s="14">
        <v>0</v>
      </c>
      <c r="V310" s="59" t="s">
        <v>175</v>
      </c>
      <c r="Y310" s="46">
        <v>100</v>
      </c>
      <c r="Z310" s="46">
        <v>100</v>
      </c>
      <c r="AA310" s="46">
        <v>100</v>
      </c>
      <c r="AB310" s="46">
        <v>100</v>
      </c>
      <c r="AC310" s="46">
        <v>100</v>
      </c>
      <c r="AD310" s="46">
        <v>100</v>
      </c>
      <c r="AE310" s="46">
        <v>100</v>
      </c>
      <c r="AF310" s="46">
        <v>100</v>
      </c>
      <c r="AG310" s="46">
        <v>100</v>
      </c>
      <c r="AH310" s="46">
        <v>99.999999999999091</v>
      </c>
      <c r="AI310" s="46">
        <v>100</v>
      </c>
      <c r="AJ310" s="46">
        <v>100.00000000000091</v>
      </c>
      <c r="AK310" s="46">
        <v>100</v>
      </c>
      <c r="AL310" s="46">
        <v>100.00000000000023</v>
      </c>
      <c r="AM310" s="46">
        <v>0</v>
      </c>
    </row>
    <row r="311" spans="5:39" x14ac:dyDescent="0.2">
      <c r="E311" s="47">
        <v>31</v>
      </c>
      <c r="F311" s="47">
        <v>38</v>
      </c>
      <c r="G311" s="47" t="s">
        <v>245</v>
      </c>
      <c r="H311" s="47" t="s">
        <v>357</v>
      </c>
      <c r="I311" s="47" t="s">
        <v>404</v>
      </c>
      <c r="J311" s="533">
        <v>10000031</v>
      </c>
      <c r="K311" s="14" t="s">
        <v>59</v>
      </c>
      <c r="L311" s="14" t="s">
        <v>31</v>
      </c>
      <c r="M311" s="45">
        <v>311</v>
      </c>
      <c r="N311" s="45">
        <v>1</v>
      </c>
      <c r="O311" s="48">
        <v>2513.2799999999997</v>
      </c>
      <c r="Q311" s="12" t="s">
        <v>405</v>
      </c>
      <c r="R311" s="46">
        <v>5857.5150000000003</v>
      </c>
      <c r="T311" s="59" t="s">
        <v>74</v>
      </c>
      <c r="U311" s="14">
        <v>0</v>
      </c>
      <c r="V311" s="59" t="s">
        <v>175</v>
      </c>
      <c r="X311" s="46">
        <v>1939.76</v>
      </c>
      <c r="Y311" s="46">
        <v>2043.68</v>
      </c>
      <c r="Z311" s="46">
        <v>2043.68</v>
      </c>
      <c r="AA311" s="46">
        <v>1984.3</v>
      </c>
      <c r="AB311" s="46">
        <v>1984.3</v>
      </c>
      <c r="AC311" s="46">
        <v>1984.3</v>
      </c>
      <c r="AD311" s="46">
        <v>1984.3</v>
      </c>
      <c r="AE311" s="46">
        <v>1984.3</v>
      </c>
      <c r="AF311" s="46">
        <v>1984.3</v>
      </c>
      <c r="AG311" s="46">
        <v>6257.19</v>
      </c>
      <c r="AH311" s="46">
        <v>7769.99</v>
      </c>
      <c r="AI311" s="46">
        <v>5717.4</v>
      </c>
      <c r="AJ311" s="46">
        <v>6762.1</v>
      </c>
      <c r="AK311" s="46">
        <v>6125.13</v>
      </c>
      <c r="AL311" s="46">
        <v>2513.2799999999997</v>
      </c>
      <c r="AM311" s="46">
        <v>0</v>
      </c>
    </row>
    <row r="312" spans="5:39" x14ac:dyDescent="0.2">
      <c r="E312" s="47">
        <v>31</v>
      </c>
      <c r="F312" s="47">
        <v>38</v>
      </c>
      <c r="G312" s="47" t="s">
        <v>245</v>
      </c>
      <c r="H312" s="47" t="s">
        <v>357</v>
      </c>
      <c r="I312" s="47" t="s">
        <v>404</v>
      </c>
      <c r="J312" s="533">
        <v>10000031</v>
      </c>
      <c r="K312" s="14" t="s">
        <v>37</v>
      </c>
      <c r="L312" s="14" t="s">
        <v>31</v>
      </c>
      <c r="M312" s="45">
        <v>312</v>
      </c>
      <c r="N312" s="45">
        <v>1</v>
      </c>
      <c r="O312" s="48">
        <v>5717.4</v>
      </c>
      <c r="P312" s="48"/>
      <c r="Q312" s="12" t="s">
        <v>405</v>
      </c>
      <c r="R312" s="46">
        <v>3621.4799999999996</v>
      </c>
      <c r="T312" s="59" t="s">
        <v>74</v>
      </c>
      <c r="U312" s="14">
        <v>0</v>
      </c>
      <c r="V312" s="59" t="s">
        <v>175</v>
      </c>
      <c r="Y312" s="46">
        <v>4911.6099999999997</v>
      </c>
      <c r="Z312" s="46">
        <v>2043.68</v>
      </c>
      <c r="AA312" s="46">
        <v>928.17</v>
      </c>
      <c r="AB312" s="46">
        <v>127.96</v>
      </c>
      <c r="AC312" s="46">
        <v>1984.3</v>
      </c>
      <c r="AD312" s="46">
        <v>1984.3</v>
      </c>
      <c r="AE312" s="46">
        <v>1984.3</v>
      </c>
      <c r="AF312" s="46">
        <v>1984.3</v>
      </c>
      <c r="AG312" s="46">
        <v>0</v>
      </c>
      <c r="AH312" s="46">
        <v>8241.49</v>
      </c>
      <c r="AI312" s="46">
        <v>7769.99</v>
      </c>
      <c r="AJ312" s="46">
        <v>0</v>
      </c>
      <c r="AK312" s="46">
        <v>0</v>
      </c>
      <c r="AL312" s="46">
        <v>5717.4</v>
      </c>
      <c r="AM312" s="46">
        <v>3080.1020000000003</v>
      </c>
    </row>
    <row r="313" spans="5:39" x14ac:dyDescent="0.2">
      <c r="E313" s="47">
        <v>31</v>
      </c>
      <c r="F313" s="47">
        <v>38</v>
      </c>
      <c r="G313" s="47" t="s">
        <v>245</v>
      </c>
      <c r="H313" s="47" t="s">
        <v>357</v>
      </c>
      <c r="I313" s="47" t="s">
        <v>404</v>
      </c>
      <c r="J313" s="533">
        <v>10000031</v>
      </c>
      <c r="K313" s="14" t="s">
        <v>65</v>
      </c>
      <c r="L313" s="14" t="s">
        <v>31</v>
      </c>
      <c r="M313" s="45">
        <v>313</v>
      </c>
      <c r="N313" s="45">
        <v>1</v>
      </c>
      <c r="O313" s="52">
        <v>15400.509999999998</v>
      </c>
      <c r="P313" s="48">
        <v>3080.1020000000003</v>
      </c>
      <c r="Q313" s="12" t="s">
        <v>405</v>
      </c>
      <c r="R313" s="46">
        <v>2566.7516666666666</v>
      </c>
      <c r="T313" s="59" t="s">
        <v>74</v>
      </c>
      <c r="U313" s="14">
        <v>0</v>
      </c>
      <c r="V313" s="59" t="s">
        <v>175</v>
      </c>
      <c r="X313" s="46">
        <v>0</v>
      </c>
      <c r="Y313" s="46">
        <v>0</v>
      </c>
      <c r="Z313" s="46">
        <v>0</v>
      </c>
      <c r="AA313" s="46">
        <v>0</v>
      </c>
      <c r="AB313" s="46">
        <v>0</v>
      </c>
      <c r="AC313" s="46">
        <v>0</v>
      </c>
      <c r="AD313" s="46">
        <v>0</v>
      </c>
      <c r="AE313" s="46">
        <v>0</v>
      </c>
      <c r="AF313" s="46">
        <v>0</v>
      </c>
      <c r="AG313" s="46">
        <v>0</v>
      </c>
      <c r="AH313" s="46">
        <v>0</v>
      </c>
      <c r="AI313" s="46">
        <v>0</v>
      </c>
      <c r="AJ313" s="46">
        <v>6762.1</v>
      </c>
      <c r="AK313" s="46">
        <v>6125.13</v>
      </c>
      <c r="AL313" s="46">
        <v>2513.2799999999997</v>
      </c>
      <c r="AM313" s="46">
        <v>0</v>
      </c>
    </row>
    <row r="314" spans="5:39" x14ac:dyDescent="0.2">
      <c r="E314" s="47">
        <v>31</v>
      </c>
      <c r="F314" s="47">
        <v>38</v>
      </c>
      <c r="G314" s="47" t="s">
        <v>245</v>
      </c>
      <c r="H314" s="47" t="s">
        <v>357</v>
      </c>
      <c r="I314" s="47" t="s">
        <v>404</v>
      </c>
      <c r="J314" s="533">
        <v>10000031</v>
      </c>
      <c r="K314" s="14" t="s">
        <v>64</v>
      </c>
      <c r="L314" s="14" t="s">
        <v>57</v>
      </c>
      <c r="M314" s="45">
        <v>314</v>
      </c>
      <c r="N314" s="45">
        <v>1</v>
      </c>
      <c r="O314" s="46">
        <v>0</v>
      </c>
      <c r="Q314" s="12" t="s">
        <v>405</v>
      </c>
      <c r="T314" s="59" t="s">
        <v>74</v>
      </c>
      <c r="U314" s="14">
        <v>0</v>
      </c>
      <c r="V314" s="59" t="s">
        <v>175</v>
      </c>
      <c r="X314" s="46">
        <v>0</v>
      </c>
      <c r="Y314" s="46">
        <v>0</v>
      </c>
      <c r="Z314" s="46">
        <v>0</v>
      </c>
      <c r="AA314" s="46">
        <v>27.959999999999809</v>
      </c>
      <c r="AB314" s="46">
        <v>1784.2999999999997</v>
      </c>
      <c r="AC314" s="46">
        <v>1684.2999999999995</v>
      </c>
      <c r="AD314" s="46">
        <v>1584.2999999999995</v>
      </c>
      <c r="AE314" s="46">
        <v>1484.2999999999995</v>
      </c>
      <c r="AF314" s="46">
        <v>1384.2999999999995</v>
      </c>
      <c r="AG314" s="46">
        <v>3268.5999999999995</v>
      </c>
      <c r="AH314" s="46">
        <v>0</v>
      </c>
      <c r="AI314" s="46">
        <v>0</v>
      </c>
      <c r="AJ314" s="46">
        <v>1884.3</v>
      </c>
      <c r="AK314" s="46">
        <v>3768.6</v>
      </c>
      <c r="AL314" s="46">
        <v>0</v>
      </c>
      <c r="AM314" s="46">
        <v>0</v>
      </c>
    </row>
    <row r="315" spans="5:39" x14ac:dyDescent="0.2">
      <c r="E315" s="47">
        <v>31</v>
      </c>
      <c r="F315" s="47">
        <v>38</v>
      </c>
      <c r="G315" s="47" t="s">
        <v>245</v>
      </c>
      <c r="H315" s="47" t="s">
        <v>357</v>
      </c>
      <c r="I315" s="47" t="s">
        <v>404</v>
      </c>
      <c r="J315" s="533">
        <v>10000031</v>
      </c>
      <c r="K315" s="14" t="s">
        <v>64</v>
      </c>
      <c r="L315" s="14" t="s">
        <v>54</v>
      </c>
      <c r="M315" s="45">
        <v>315</v>
      </c>
      <c r="N315" s="45">
        <v>1</v>
      </c>
      <c r="O315" s="46">
        <v>14200.51</v>
      </c>
      <c r="Q315" s="12" t="s">
        <v>405</v>
      </c>
      <c r="T315" s="59" t="s">
        <v>74</v>
      </c>
      <c r="U315" s="14">
        <v>0</v>
      </c>
      <c r="V315" s="59" t="s">
        <v>175</v>
      </c>
      <c r="X315" s="46">
        <v>0</v>
      </c>
      <c r="Y315" s="46">
        <v>0</v>
      </c>
      <c r="Z315" s="46">
        <v>0</v>
      </c>
      <c r="AA315" s="46">
        <v>0</v>
      </c>
      <c r="AB315" s="46">
        <v>0</v>
      </c>
      <c r="AC315" s="46">
        <v>0</v>
      </c>
      <c r="AD315" s="46">
        <v>0</v>
      </c>
      <c r="AE315" s="46">
        <v>0</v>
      </c>
      <c r="AF315" s="46">
        <v>0</v>
      </c>
      <c r="AG315" s="46">
        <v>4272.8899999999994</v>
      </c>
      <c r="AH315" s="46">
        <v>6969.99</v>
      </c>
      <c r="AI315" s="46">
        <v>4817.4000000000005</v>
      </c>
      <c r="AJ315" s="46">
        <v>9595.2000000000007</v>
      </c>
      <c r="AK315" s="46">
        <v>13736.03</v>
      </c>
      <c r="AL315" s="46">
        <v>14200.51</v>
      </c>
      <c r="AM315" s="46">
        <v>11120.407999999999</v>
      </c>
    </row>
    <row r="316" spans="5:39" x14ac:dyDescent="0.2">
      <c r="E316" s="47">
        <v>31</v>
      </c>
      <c r="F316" s="47">
        <v>38</v>
      </c>
      <c r="G316" s="47" t="s">
        <v>245</v>
      </c>
      <c r="H316" s="47" t="s">
        <v>357</v>
      </c>
      <c r="I316" s="47" t="s">
        <v>404</v>
      </c>
      <c r="J316" s="533">
        <v>10000031</v>
      </c>
      <c r="K316" s="14" t="s">
        <v>64</v>
      </c>
      <c r="L316" s="14" t="s">
        <v>58</v>
      </c>
      <c r="M316" s="45">
        <v>316</v>
      </c>
      <c r="N316" s="45">
        <v>1</v>
      </c>
      <c r="O316" s="46">
        <v>1199.9999999999945</v>
      </c>
      <c r="Q316" s="12" t="s">
        <v>405</v>
      </c>
      <c r="T316" s="59" t="s">
        <v>74</v>
      </c>
      <c r="U316" s="14">
        <v>0</v>
      </c>
      <c r="V316" s="59" t="s">
        <v>175</v>
      </c>
      <c r="X316" s="46">
        <v>0</v>
      </c>
      <c r="Y316" s="46">
        <v>-928.16999999999962</v>
      </c>
      <c r="Z316" s="46">
        <v>-928.17000000000007</v>
      </c>
      <c r="AA316" s="46">
        <v>100.00000000000023</v>
      </c>
      <c r="AB316" s="46">
        <v>199.99999999999955</v>
      </c>
      <c r="AC316" s="46">
        <v>299.99999999999977</v>
      </c>
      <c r="AD316" s="46">
        <v>399.99999999999977</v>
      </c>
      <c r="AE316" s="46">
        <v>499.99999999999977</v>
      </c>
      <c r="AF316" s="46">
        <v>600.00000000000159</v>
      </c>
      <c r="AG316" s="46">
        <v>700.00000000000091</v>
      </c>
      <c r="AH316" s="46">
        <v>800.00000000000182</v>
      </c>
      <c r="AI316" s="46">
        <v>900.00000000000091</v>
      </c>
      <c r="AJ316" s="46">
        <v>1000</v>
      </c>
      <c r="AK316" s="46">
        <v>1099.9999999999964</v>
      </c>
      <c r="AL316" s="46">
        <v>1199.9999999999945</v>
      </c>
      <c r="AM316" s="46">
        <v>1199.9999999999964</v>
      </c>
    </row>
    <row r="317" spans="5:39" x14ac:dyDescent="0.2">
      <c r="E317" s="47">
        <v>31</v>
      </c>
      <c r="F317" s="47">
        <v>38</v>
      </c>
      <c r="G317" s="47" t="s">
        <v>245</v>
      </c>
      <c r="H317" s="47" t="s">
        <v>357</v>
      </c>
      <c r="I317" s="47" t="s">
        <v>404</v>
      </c>
      <c r="J317" s="533">
        <v>10000031</v>
      </c>
      <c r="K317" s="14" t="s">
        <v>67</v>
      </c>
      <c r="L317" s="14" t="s">
        <v>67</v>
      </c>
      <c r="M317" s="45">
        <v>317</v>
      </c>
      <c r="N317" s="45">
        <v>1</v>
      </c>
      <c r="O317" s="53">
        <v>37.042120033678657</v>
      </c>
      <c r="P317" s="54">
        <v>27.042120033678657</v>
      </c>
      <c r="Q317" s="55" t="s">
        <v>405</v>
      </c>
      <c r="R317" s="56">
        <v>2.6291883162057625</v>
      </c>
      <c r="S317" s="57" t="s">
        <v>370</v>
      </c>
      <c r="T317" s="60" t="s">
        <v>74</v>
      </c>
      <c r="U317" s="14">
        <v>0</v>
      </c>
      <c r="V317" s="60" t="s">
        <v>175</v>
      </c>
      <c r="Y317" s="46">
        <v>37.042120033678657</v>
      </c>
      <c r="Z317" s="46">
        <v>37.042120033678657</v>
      </c>
      <c r="AA317" s="46">
        <v>37.042120033678657</v>
      </c>
      <c r="AB317" s="46">
        <v>37.042120033678657</v>
      </c>
      <c r="AC317" s="46">
        <v>37.042120033678657</v>
      </c>
      <c r="AD317" s="46">
        <v>37.042120033678657</v>
      </c>
      <c r="AE317" s="46">
        <v>37.042120033678657</v>
      </c>
      <c r="AF317" s="46">
        <v>37.042120033678657</v>
      </c>
      <c r="AG317" s="46">
        <v>37.042120033678657</v>
      </c>
      <c r="AH317" s="46">
        <v>37.042120033678657</v>
      </c>
      <c r="AI317" s="46">
        <v>37.042120033678657</v>
      </c>
      <c r="AJ317" s="46">
        <v>37.042120033678657</v>
      </c>
      <c r="AK317" s="46">
        <v>37.042120033678657</v>
      </c>
      <c r="AL317" s="46">
        <v>37.042120033678657</v>
      </c>
      <c r="AM317" s="46">
        <v>37.042120033678657</v>
      </c>
    </row>
    <row r="318" spans="5:39" x14ac:dyDescent="0.2">
      <c r="E318" s="14">
        <v>32</v>
      </c>
      <c r="F318" s="14">
        <v>39</v>
      </c>
      <c r="G318" s="14" t="s">
        <v>245</v>
      </c>
      <c r="H318" s="14" t="s">
        <v>309</v>
      </c>
      <c r="I318" s="14" t="s">
        <v>406</v>
      </c>
      <c r="J318" s="531">
        <v>10000032</v>
      </c>
      <c r="K318" s="14" t="s">
        <v>59</v>
      </c>
      <c r="L318" s="14" t="s">
        <v>57</v>
      </c>
      <c r="M318" s="45">
        <v>318</v>
      </c>
      <c r="N318" s="45">
        <v>1</v>
      </c>
      <c r="O318" s="46">
        <v>3762</v>
      </c>
      <c r="Q318" s="12" t="s">
        <v>376</v>
      </c>
      <c r="T318" s="59" t="s">
        <v>73</v>
      </c>
      <c r="U318" s="14">
        <v>3</v>
      </c>
      <c r="V318" s="59" t="s">
        <v>175</v>
      </c>
      <c r="Y318" s="46">
        <v>3880.56</v>
      </c>
      <c r="Z318" s="46">
        <v>3880.56</v>
      </c>
      <c r="AA318" s="46">
        <v>3762</v>
      </c>
      <c r="AB318" s="46">
        <v>3762</v>
      </c>
      <c r="AC318" s="46">
        <v>3762</v>
      </c>
      <c r="AD318" s="46">
        <v>3762</v>
      </c>
      <c r="AE318" s="46">
        <v>3762</v>
      </c>
      <c r="AF318" s="46">
        <v>3762</v>
      </c>
      <c r="AG318" s="46">
        <v>3762</v>
      </c>
      <c r="AH318" s="46">
        <v>3762</v>
      </c>
      <c r="AI318" s="46">
        <v>3762</v>
      </c>
      <c r="AJ318" s="46">
        <v>3762</v>
      </c>
      <c r="AK318" s="46">
        <v>3762</v>
      </c>
      <c r="AL318" s="46">
        <v>3762</v>
      </c>
      <c r="AM318" s="46">
        <v>0</v>
      </c>
    </row>
    <row r="319" spans="5:39" x14ac:dyDescent="0.2">
      <c r="E319" s="47">
        <v>32</v>
      </c>
      <c r="F319" s="47">
        <v>39</v>
      </c>
      <c r="G319" s="47" t="s">
        <v>245</v>
      </c>
      <c r="H319" s="47" t="s">
        <v>309</v>
      </c>
      <c r="I319" s="47" t="s">
        <v>406</v>
      </c>
      <c r="J319" s="533">
        <v>10000032</v>
      </c>
      <c r="K319" s="14" t="s">
        <v>59</v>
      </c>
      <c r="L319" s="14" t="s">
        <v>54</v>
      </c>
      <c r="M319" s="45">
        <v>319</v>
      </c>
      <c r="N319" s="45">
        <v>1</v>
      </c>
      <c r="O319" s="46">
        <v>6244.2899999999991</v>
      </c>
      <c r="Q319" s="12" t="s">
        <v>376</v>
      </c>
      <c r="T319" s="59" t="s">
        <v>73</v>
      </c>
      <c r="U319" s="14">
        <v>0</v>
      </c>
      <c r="V319" s="59" t="s">
        <v>175</v>
      </c>
      <c r="Y319" s="46">
        <v>2535.48</v>
      </c>
      <c r="Z319" s="46">
        <v>2809.61</v>
      </c>
      <c r="AA319" s="46">
        <v>2238.5500000000002</v>
      </c>
      <c r="AB319" s="46">
        <v>2743.79</v>
      </c>
      <c r="AC319" s="46">
        <v>0</v>
      </c>
      <c r="AD319" s="46">
        <v>0</v>
      </c>
      <c r="AE319" s="46">
        <v>0</v>
      </c>
      <c r="AF319" s="46">
        <v>0</v>
      </c>
      <c r="AG319" s="46">
        <v>5896.41</v>
      </c>
      <c r="AH319" s="46">
        <v>10813.15</v>
      </c>
      <c r="AI319" s="46">
        <v>6918.9599999999991</v>
      </c>
      <c r="AJ319" s="46">
        <v>1921.6199999999994</v>
      </c>
      <c r="AK319" s="46">
        <v>14039.56</v>
      </c>
      <c r="AL319" s="46">
        <v>6244.2899999999991</v>
      </c>
      <c r="AM319" s="46">
        <v>0</v>
      </c>
    </row>
    <row r="320" spans="5:39" x14ac:dyDescent="0.2">
      <c r="E320" s="47">
        <v>32</v>
      </c>
      <c r="F320" s="47">
        <v>39</v>
      </c>
      <c r="G320" s="47" t="s">
        <v>245</v>
      </c>
      <c r="H320" s="47" t="s">
        <v>309</v>
      </c>
      <c r="I320" s="47" t="s">
        <v>406</v>
      </c>
      <c r="J320" s="533">
        <v>10000032</v>
      </c>
      <c r="K320" s="14" t="s">
        <v>59</v>
      </c>
      <c r="L320" s="14" t="s">
        <v>58</v>
      </c>
      <c r="M320" s="45">
        <v>320</v>
      </c>
      <c r="N320" s="45">
        <v>1</v>
      </c>
      <c r="O320" s="46">
        <v>100.00000000000182</v>
      </c>
      <c r="Q320" s="12" t="s">
        <v>376</v>
      </c>
      <c r="T320" s="59" t="s">
        <v>73</v>
      </c>
      <c r="U320" s="14">
        <v>0</v>
      </c>
      <c r="V320" s="59" t="s">
        <v>175</v>
      </c>
      <c r="Y320" s="46">
        <v>100</v>
      </c>
      <c r="Z320" s="46">
        <v>100</v>
      </c>
      <c r="AA320" s="46">
        <v>100</v>
      </c>
      <c r="AB320" s="46">
        <v>100</v>
      </c>
      <c r="AC320" s="46">
        <v>100</v>
      </c>
      <c r="AD320" s="46">
        <v>100</v>
      </c>
      <c r="AE320" s="46">
        <v>100</v>
      </c>
      <c r="AF320" s="46">
        <v>100</v>
      </c>
      <c r="AG320" s="46">
        <v>100</v>
      </c>
      <c r="AH320" s="46">
        <v>100</v>
      </c>
      <c r="AI320" s="46">
        <v>100</v>
      </c>
      <c r="AJ320" s="46">
        <v>100.00000000000045</v>
      </c>
      <c r="AK320" s="46">
        <v>100.00000000000182</v>
      </c>
      <c r="AL320" s="46">
        <v>100.00000000000182</v>
      </c>
      <c r="AM320" s="46">
        <v>0</v>
      </c>
    </row>
    <row r="321" spans="5:39" x14ac:dyDescent="0.2">
      <c r="E321" s="47">
        <v>32</v>
      </c>
      <c r="F321" s="47">
        <v>39</v>
      </c>
      <c r="G321" s="47" t="s">
        <v>245</v>
      </c>
      <c r="H321" s="47" t="s">
        <v>309</v>
      </c>
      <c r="I321" s="47" t="s">
        <v>406</v>
      </c>
      <c r="J321" s="533">
        <v>10000032</v>
      </c>
      <c r="K321" s="14" t="s">
        <v>59</v>
      </c>
      <c r="L321" s="14" t="s">
        <v>31</v>
      </c>
      <c r="M321" s="45">
        <v>321</v>
      </c>
      <c r="N321" s="45">
        <v>1</v>
      </c>
      <c r="O321" s="48">
        <v>10106.290000000001</v>
      </c>
      <c r="Q321" s="12" t="s">
        <v>376</v>
      </c>
      <c r="R321" s="46">
        <v>11500.998333333331</v>
      </c>
      <c r="T321" s="59" t="s">
        <v>73</v>
      </c>
      <c r="U321" s="14">
        <v>0</v>
      </c>
      <c r="V321" s="59" t="s">
        <v>175</v>
      </c>
      <c r="X321" s="46">
        <v>12057.25</v>
      </c>
      <c r="Y321" s="46">
        <v>6516.04</v>
      </c>
      <c r="Z321" s="46">
        <v>6790.17</v>
      </c>
      <c r="AA321" s="46">
        <v>6100.55</v>
      </c>
      <c r="AB321" s="46">
        <v>6605.79</v>
      </c>
      <c r="AC321" s="46">
        <v>3862</v>
      </c>
      <c r="AD321" s="46">
        <v>3862</v>
      </c>
      <c r="AE321" s="46">
        <v>3862</v>
      </c>
      <c r="AF321" s="46">
        <v>3862</v>
      </c>
      <c r="AG321" s="46">
        <v>9758.41</v>
      </c>
      <c r="AH321" s="46">
        <v>14675.15</v>
      </c>
      <c r="AI321" s="46">
        <v>10780.96</v>
      </c>
      <c r="AJ321" s="46">
        <v>5783.619999999999</v>
      </c>
      <c r="AK321" s="46">
        <v>17901.559999999998</v>
      </c>
      <c r="AL321" s="46">
        <v>10106.290000000001</v>
      </c>
      <c r="AM321" s="46">
        <v>0</v>
      </c>
    </row>
    <row r="322" spans="5:39" x14ac:dyDescent="0.2">
      <c r="E322" s="47">
        <v>32</v>
      </c>
      <c r="F322" s="47">
        <v>39</v>
      </c>
      <c r="G322" s="47" t="s">
        <v>245</v>
      </c>
      <c r="H322" s="47" t="s">
        <v>309</v>
      </c>
      <c r="I322" s="47" t="s">
        <v>406</v>
      </c>
      <c r="J322" s="533">
        <v>10000032</v>
      </c>
      <c r="K322" s="14" t="s">
        <v>37</v>
      </c>
      <c r="L322" s="14" t="s">
        <v>31</v>
      </c>
      <c r="M322" s="45">
        <v>322</v>
      </c>
      <c r="N322" s="45">
        <v>1</v>
      </c>
      <c r="O322" s="48">
        <v>0</v>
      </c>
      <c r="P322" s="48"/>
      <c r="Q322" s="12" t="s">
        <v>376</v>
      </c>
      <c r="R322" s="46">
        <v>7476.69</v>
      </c>
      <c r="T322" s="59" t="s">
        <v>73</v>
      </c>
      <c r="U322" s="14">
        <v>0</v>
      </c>
      <c r="V322" s="59" t="s">
        <v>175</v>
      </c>
      <c r="Y322" s="46">
        <v>0</v>
      </c>
      <c r="Z322" s="46">
        <v>0</v>
      </c>
      <c r="AA322" s="46">
        <v>25364</v>
      </c>
      <c r="AB322" s="46">
        <v>0</v>
      </c>
      <c r="AC322" s="46">
        <v>0</v>
      </c>
      <c r="AD322" s="46">
        <v>0</v>
      </c>
      <c r="AE322" s="46">
        <v>0</v>
      </c>
      <c r="AF322" s="46">
        <v>24291.8</v>
      </c>
      <c r="AG322" s="46">
        <v>0</v>
      </c>
      <c r="AH322" s="46">
        <v>13620.41</v>
      </c>
      <c r="AI322" s="46">
        <v>14675.15</v>
      </c>
      <c r="AJ322" s="46">
        <v>10780.96</v>
      </c>
      <c r="AK322" s="46">
        <v>5783.62</v>
      </c>
      <c r="AL322" s="46">
        <v>0</v>
      </c>
      <c r="AM322" s="46">
        <v>11203.14</v>
      </c>
    </row>
    <row r="323" spans="5:39" x14ac:dyDescent="0.2">
      <c r="E323" s="47">
        <v>32</v>
      </c>
      <c r="F323" s="47">
        <v>39</v>
      </c>
      <c r="G323" s="47" t="s">
        <v>245</v>
      </c>
      <c r="H323" s="47" t="s">
        <v>309</v>
      </c>
      <c r="I323" s="47" t="s">
        <v>406</v>
      </c>
      <c r="J323" s="533">
        <v>10000032</v>
      </c>
      <c r="K323" s="14" t="s">
        <v>65</v>
      </c>
      <c r="L323" s="14" t="s">
        <v>31</v>
      </c>
      <c r="M323" s="45">
        <v>323</v>
      </c>
      <c r="N323" s="45">
        <v>1</v>
      </c>
      <c r="O323" s="52">
        <v>28007.849999999969</v>
      </c>
      <c r="P323" s="48">
        <v>11203.14</v>
      </c>
      <c r="Q323" s="12" t="s">
        <v>376</v>
      </c>
      <c r="R323" s="46">
        <v>4667.9749999999949</v>
      </c>
      <c r="T323" s="59" t="s">
        <v>73</v>
      </c>
      <c r="U323" s="14">
        <v>0</v>
      </c>
      <c r="V323" s="59" t="s">
        <v>175</v>
      </c>
      <c r="X323" s="46">
        <v>0</v>
      </c>
      <c r="Y323" s="46">
        <v>0</v>
      </c>
      <c r="Z323" s="46">
        <v>0</v>
      </c>
      <c r="AA323" s="46">
        <v>0</v>
      </c>
      <c r="AB323" s="46">
        <v>0</v>
      </c>
      <c r="AC323" s="46">
        <v>0</v>
      </c>
      <c r="AD323" s="46">
        <v>0</v>
      </c>
      <c r="AE323" s="46">
        <v>0</v>
      </c>
      <c r="AF323" s="46">
        <v>0</v>
      </c>
      <c r="AG323" s="46">
        <v>0</v>
      </c>
      <c r="AH323" s="46">
        <v>0</v>
      </c>
      <c r="AI323" s="46">
        <v>0</v>
      </c>
      <c r="AJ323" s="46">
        <v>0</v>
      </c>
      <c r="AK323" s="46">
        <v>17901.559999999969</v>
      </c>
      <c r="AL323" s="46">
        <v>10106.290000000001</v>
      </c>
      <c r="AM323" s="46">
        <v>0</v>
      </c>
    </row>
    <row r="324" spans="5:39" x14ac:dyDescent="0.2">
      <c r="E324" s="47">
        <v>32</v>
      </c>
      <c r="F324" s="47">
        <v>39</v>
      </c>
      <c r="G324" s="47" t="s">
        <v>245</v>
      </c>
      <c r="H324" s="47" t="s">
        <v>309</v>
      </c>
      <c r="I324" s="47" t="s">
        <v>406</v>
      </c>
      <c r="J324" s="533">
        <v>10000032</v>
      </c>
      <c r="K324" s="14" t="s">
        <v>64</v>
      </c>
      <c r="L324" s="14" t="s">
        <v>57</v>
      </c>
      <c r="M324" s="45">
        <v>324</v>
      </c>
      <c r="N324" s="45">
        <v>1</v>
      </c>
      <c r="O324" s="46">
        <v>3762</v>
      </c>
      <c r="Q324" s="12" t="s">
        <v>376</v>
      </c>
      <c r="T324" s="59" t="s">
        <v>73</v>
      </c>
      <c r="U324" s="14">
        <v>0</v>
      </c>
      <c r="V324" s="59" t="s">
        <v>175</v>
      </c>
      <c r="X324" s="46">
        <v>0</v>
      </c>
      <c r="Y324" s="46">
        <v>3880.56</v>
      </c>
      <c r="Z324" s="46">
        <v>7761.12</v>
      </c>
      <c r="AA324" s="46">
        <v>0</v>
      </c>
      <c r="AB324" s="46">
        <v>3762</v>
      </c>
      <c r="AC324" s="46">
        <v>7524</v>
      </c>
      <c r="AD324" s="46">
        <v>11286</v>
      </c>
      <c r="AE324" s="46">
        <v>15048</v>
      </c>
      <c r="AF324" s="46">
        <v>0</v>
      </c>
      <c r="AG324" s="46">
        <v>3762</v>
      </c>
      <c r="AH324" s="46">
        <v>0</v>
      </c>
      <c r="AI324" s="46">
        <v>0</v>
      </c>
      <c r="AJ324" s="46">
        <v>0</v>
      </c>
      <c r="AK324" s="46">
        <v>0</v>
      </c>
      <c r="AL324" s="46">
        <v>3762</v>
      </c>
      <c r="AM324" s="46">
        <v>0</v>
      </c>
    </row>
    <row r="325" spans="5:39" x14ac:dyDescent="0.2">
      <c r="E325" s="47">
        <v>32</v>
      </c>
      <c r="F325" s="47">
        <v>39</v>
      </c>
      <c r="G325" s="47" t="s">
        <v>245</v>
      </c>
      <c r="H325" s="47" t="s">
        <v>309</v>
      </c>
      <c r="I325" s="47" t="s">
        <v>406</v>
      </c>
      <c r="J325" s="533">
        <v>10000032</v>
      </c>
      <c r="K325" s="14" t="s">
        <v>64</v>
      </c>
      <c r="L325" s="14" t="s">
        <v>54</v>
      </c>
      <c r="M325" s="45">
        <v>325</v>
      </c>
      <c r="N325" s="45">
        <v>1</v>
      </c>
      <c r="O325" s="46">
        <v>19783.849999999999</v>
      </c>
      <c r="Q325" s="12" t="s">
        <v>376</v>
      </c>
      <c r="T325" s="59" t="s">
        <v>73</v>
      </c>
      <c r="U325" s="14">
        <v>0</v>
      </c>
      <c r="V325" s="59" t="s">
        <v>175</v>
      </c>
      <c r="X325" s="46">
        <v>0</v>
      </c>
      <c r="Y325" s="46">
        <v>2535.48</v>
      </c>
      <c r="Z325" s="46">
        <v>5345.09</v>
      </c>
      <c r="AA325" s="46">
        <v>0</v>
      </c>
      <c r="AB325" s="46">
        <v>2743.79</v>
      </c>
      <c r="AC325" s="46">
        <v>2743.79</v>
      </c>
      <c r="AD325" s="46">
        <v>2743.79</v>
      </c>
      <c r="AE325" s="46">
        <v>2743.79</v>
      </c>
      <c r="AF325" s="46">
        <v>0</v>
      </c>
      <c r="AG325" s="46">
        <v>5896.41</v>
      </c>
      <c r="AH325" s="46">
        <v>10613.149999999998</v>
      </c>
      <c r="AI325" s="46">
        <v>6618.9599999999973</v>
      </c>
      <c r="AJ325" s="46">
        <v>1521.6199999999972</v>
      </c>
      <c r="AK325" s="46">
        <v>13539.559999999998</v>
      </c>
      <c r="AL325" s="46">
        <v>19783.849999999999</v>
      </c>
      <c r="AM325" s="46">
        <v>12342.71</v>
      </c>
    </row>
    <row r="326" spans="5:39" x14ac:dyDescent="0.2">
      <c r="E326" s="47">
        <v>32</v>
      </c>
      <c r="F326" s="47">
        <v>39</v>
      </c>
      <c r="G326" s="47" t="s">
        <v>245</v>
      </c>
      <c r="H326" s="47" t="s">
        <v>309</v>
      </c>
      <c r="I326" s="47" t="s">
        <v>406</v>
      </c>
      <c r="J326" s="533">
        <v>10000032</v>
      </c>
      <c r="K326" s="14" t="s">
        <v>64</v>
      </c>
      <c r="L326" s="14" t="s">
        <v>58</v>
      </c>
      <c r="M326" s="45">
        <v>326</v>
      </c>
      <c r="N326" s="45">
        <v>1</v>
      </c>
      <c r="O326" s="46">
        <v>4461.9999999999782</v>
      </c>
      <c r="Q326" s="12" t="s">
        <v>376</v>
      </c>
      <c r="T326" s="59" t="s">
        <v>73</v>
      </c>
      <c r="U326" s="14">
        <v>0</v>
      </c>
      <c r="V326" s="59" t="s">
        <v>175</v>
      </c>
      <c r="X326" s="46">
        <v>0</v>
      </c>
      <c r="Y326" s="46">
        <v>12157.250000000002</v>
      </c>
      <c r="Z326" s="46">
        <v>12257.25</v>
      </c>
      <c r="AA326" s="46">
        <v>6100.0099999999984</v>
      </c>
      <c r="AB326" s="46">
        <v>6200.0099999999957</v>
      </c>
      <c r="AC326" s="46">
        <v>6300.0099999999957</v>
      </c>
      <c r="AD326" s="46">
        <v>6400.0099999999957</v>
      </c>
      <c r="AE326" s="46">
        <v>6500.0099999999957</v>
      </c>
      <c r="AF326" s="46">
        <v>3861.9999999999927</v>
      </c>
      <c r="AG326" s="46">
        <v>3961.9999999999891</v>
      </c>
      <c r="AH326" s="46">
        <v>4061.9999999999818</v>
      </c>
      <c r="AI326" s="46">
        <v>4161.99999999998</v>
      </c>
      <c r="AJ326" s="46">
        <v>4261.9999999999691</v>
      </c>
      <c r="AK326" s="46">
        <v>4361.9999999999709</v>
      </c>
      <c r="AL326" s="46">
        <v>4461.9999999999782</v>
      </c>
      <c r="AM326" s="46">
        <v>4461.9999999999782</v>
      </c>
    </row>
    <row r="327" spans="5:39" x14ac:dyDescent="0.2">
      <c r="E327" s="47">
        <v>32</v>
      </c>
      <c r="F327" s="47">
        <v>39</v>
      </c>
      <c r="G327" s="47" t="s">
        <v>245</v>
      </c>
      <c r="H327" s="47" t="s">
        <v>309</v>
      </c>
      <c r="I327" s="47" t="s">
        <v>406</v>
      </c>
      <c r="J327" s="533">
        <v>10000032</v>
      </c>
      <c r="K327" s="14" t="s">
        <v>67</v>
      </c>
      <c r="L327" s="14" t="s">
        <v>67</v>
      </c>
      <c r="M327" s="45">
        <v>327</v>
      </c>
      <c r="N327" s="45">
        <v>1</v>
      </c>
      <c r="O327" s="53">
        <v>17.896542576461798</v>
      </c>
      <c r="P327" s="54">
        <v>7.8965425764617976</v>
      </c>
      <c r="Q327" s="55" t="s">
        <v>376</v>
      </c>
      <c r="R327" s="56">
        <v>2.4352538091258431</v>
      </c>
      <c r="S327" s="57" t="s">
        <v>370</v>
      </c>
      <c r="T327" s="60" t="s">
        <v>73</v>
      </c>
      <c r="U327" s="14">
        <v>0</v>
      </c>
      <c r="V327" s="60" t="s">
        <v>175</v>
      </c>
      <c r="Y327" s="46">
        <v>17.896542576461798</v>
      </c>
      <c r="Z327" s="46">
        <v>17.896542576461798</v>
      </c>
      <c r="AA327" s="46">
        <v>17.896542576461798</v>
      </c>
      <c r="AB327" s="46">
        <v>17.896542576461798</v>
      </c>
      <c r="AC327" s="46">
        <v>17.896542576461798</v>
      </c>
      <c r="AD327" s="46">
        <v>17.896542576461798</v>
      </c>
      <c r="AE327" s="46">
        <v>17.896542576461798</v>
      </c>
      <c r="AF327" s="46">
        <v>17.896542576461798</v>
      </c>
      <c r="AG327" s="46">
        <v>17.896542576461798</v>
      </c>
      <c r="AH327" s="46">
        <v>17.896542576461798</v>
      </c>
      <c r="AI327" s="46">
        <v>17.896542576461798</v>
      </c>
      <c r="AJ327" s="46">
        <v>17.896542576461798</v>
      </c>
      <c r="AK327" s="46">
        <v>17.896542576461798</v>
      </c>
      <c r="AL327" s="46">
        <v>17.896542576461798</v>
      </c>
      <c r="AM327" s="46">
        <v>17.896542576461798</v>
      </c>
    </row>
    <row r="328" spans="5:39" x14ac:dyDescent="0.2">
      <c r="E328" s="14">
        <v>33</v>
      </c>
      <c r="F328" s="14">
        <v>40</v>
      </c>
      <c r="G328" s="14" t="s">
        <v>245</v>
      </c>
      <c r="H328" s="14" t="s">
        <v>358</v>
      </c>
      <c r="I328" s="14" t="s">
        <v>407</v>
      </c>
      <c r="J328" s="531">
        <v>10000033</v>
      </c>
      <c r="K328" s="14" t="s">
        <v>59</v>
      </c>
      <c r="L328" s="14" t="s">
        <v>57</v>
      </c>
      <c r="M328" s="45">
        <v>328</v>
      </c>
      <c r="N328" s="45">
        <v>1</v>
      </c>
      <c r="O328" s="46">
        <v>3762</v>
      </c>
      <c r="Q328" s="12">
        <v>0</v>
      </c>
      <c r="T328" s="59">
        <v>0</v>
      </c>
      <c r="U328" s="14">
        <v>0</v>
      </c>
      <c r="V328" s="59" t="s">
        <v>174</v>
      </c>
      <c r="Y328" s="46">
        <v>3880.56</v>
      </c>
      <c r="Z328" s="46">
        <v>3880.56</v>
      </c>
      <c r="AA328" s="46">
        <v>3762</v>
      </c>
      <c r="AB328" s="46">
        <v>3762</v>
      </c>
      <c r="AC328" s="46">
        <v>3762</v>
      </c>
      <c r="AD328" s="46">
        <v>3762</v>
      </c>
      <c r="AE328" s="46">
        <v>3762</v>
      </c>
      <c r="AF328" s="46">
        <v>3762</v>
      </c>
      <c r="AG328" s="46">
        <v>3762</v>
      </c>
      <c r="AH328" s="46">
        <v>3762</v>
      </c>
      <c r="AI328" s="46">
        <v>3762</v>
      </c>
      <c r="AJ328" s="46">
        <v>3762</v>
      </c>
      <c r="AK328" s="46">
        <v>3762</v>
      </c>
      <c r="AL328" s="46">
        <v>3762</v>
      </c>
      <c r="AM328" s="46">
        <v>0</v>
      </c>
    </row>
    <row r="329" spans="5:39" x14ac:dyDescent="0.2">
      <c r="E329" s="47">
        <v>33</v>
      </c>
      <c r="F329" s="47">
        <v>40</v>
      </c>
      <c r="G329" s="47" t="s">
        <v>245</v>
      </c>
      <c r="H329" s="47" t="s">
        <v>358</v>
      </c>
      <c r="I329" s="47" t="s">
        <v>407</v>
      </c>
      <c r="J329" s="533">
        <v>10000033</v>
      </c>
      <c r="K329" s="14" t="s">
        <v>59</v>
      </c>
      <c r="L329" s="14" t="s">
        <v>54</v>
      </c>
      <c r="M329" s="45">
        <v>329</v>
      </c>
      <c r="N329" s="45">
        <v>1</v>
      </c>
      <c r="O329" s="46">
        <v>8374.1999999999989</v>
      </c>
      <c r="Q329" s="12">
        <v>0</v>
      </c>
      <c r="T329" s="59">
        <v>0</v>
      </c>
      <c r="U329" s="14">
        <v>0</v>
      </c>
      <c r="V329" s="59" t="s">
        <v>174</v>
      </c>
      <c r="Y329" s="46">
        <v>6553.5</v>
      </c>
      <c r="Z329" s="46">
        <v>276.75</v>
      </c>
      <c r="AA329" s="46">
        <v>0</v>
      </c>
      <c r="AB329" s="46">
        <v>2424.6000000000004</v>
      </c>
      <c r="AC329" s="46">
        <v>0</v>
      </c>
      <c r="AD329" s="46">
        <v>0</v>
      </c>
      <c r="AE329" s="46">
        <v>0</v>
      </c>
      <c r="AF329" s="46">
        <v>0</v>
      </c>
      <c r="AG329" s="46">
        <v>4862.78</v>
      </c>
      <c r="AH329" s="46">
        <v>16210.869999999999</v>
      </c>
      <c r="AI329" s="46">
        <v>8768.9599999999991</v>
      </c>
      <c r="AJ329" s="46">
        <v>8774.6500000000015</v>
      </c>
      <c r="AK329" s="46">
        <v>4700.68</v>
      </c>
      <c r="AL329" s="46">
        <v>8374.1999999999989</v>
      </c>
      <c r="AM329" s="46">
        <v>0</v>
      </c>
    </row>
    <row r="330" spans="5:39" x14ac:dyDescent="0.2">
      <c r="E330" s="47">
        <v>33</v>
      </c>
      <c r="F330" s="47">
        <v>40</v>
      </c>
      <c r="G330" s="47" t="s">
        <v>245</v>
      </c>
      <c r="H330" s="47" t="s">
        <v>358</v>
      </c>
      <c r="I330" s="47" t="s">
        <v>407</v>
      </c>
      <c r="J330" s="533">
        <v>10000033</v>
      </c>
      <c r="K330" s="14" t="s">
        <v>59</v>
      </c>
      <c r="L330" s="14" t="s">
        <v>58</v>
      </c>
      <c r="M330" s="45">
        <v>330</v>
      </c>
      <c r="N330" s="45">
        <v>1</v>
      </c>
      <c r="O330" s="46">
        <v>100.00000000000182</v>
      </c>
      <c r="Q330" s="12">
        <v>0</v>
      </c>
      <c r="T330" s="59">
        <v>0</v>
      </c>
      <c r="U330" s="14">
        <v>0</v>
      </c>
      <c r="V330" s="59" t="s">
        <v>174</v>
      </c>
      <c r="Y330" s="46">
        <v>100</v>
      </c>
      <c r="Z330" s="46">
        <v>100.00000000000045</v>
      </c>
      <c r="AA330" s="46">
        <v>100</v>
      </c>
      <c r="AB330" s="46">
        <v>100</v>
      </c>
      <c r="AC330" s="46">
        <v>100</v>
      </c>
      <c r="AD330" s="46">
        <v>100</v>
      </c>
      <c r="AE330" s="46">
        <v>100</v>
      </c>
      <c r="AF330" s="46">
        <v>100</v>
      </c>
      <c r="AG330" s="46">
        <v>100.00000000000091</v>
      </c>
      <c r="AH330" s="46">
        <v>100</v>
      </c>
      <c r="AI330" s="46">
        <v>100</v>
      </c>
      <c r="AJ330" s="46">
        <v>99.999999999998181</v>
      </c>
      <c r="AK330" s="46">
        <v>100</v>
      </c>
      <c r="AL330" s="46">
        <v>100.00000000000182</v>
      </c>
      <c r="AM330" s="46">
        <v>0</v>
      </c>
    </row>
    <row r="331" spans="5:39" x14ac:dyDescent="0.2">
      <c r="E331" s="47">
        <v>33</v>
      </c>
      <c r="F331" s="47">
        <v>40</v>
      </c>
      <c r="G331" s="47" t="s">
        <v>245</v>
      </c>
      <c r="H331" s="47" t="s">
        <v>358</v>
      </c>
      <c r="I331" s="47" t="s">
        <v>407</v>
      </c>
      <c r="J331" s="533">
        <v>10000033</v>
      </c>
      <c r="K331" s="14" t="s">
        <v>59</v>
      </c>
      <c r="L331" s="14" t="s">
        <v>31</v>
      </c>
      <c r="M331" s="45">
        <v>331</v>
      </c>
      <c r="N331" s="45">
        <v>1</v>
      </c>
      <c r="O331" s="48">
        <v>12236.2</v>
      </c>
      <c r="Q331" s="12">
        <v>0</v>
      </c>
      <c r="R331" s="46">
        <v>12477.356666666667</v>
      </c>
      <c r="T331" s="59">
        <v>0</v>
      </c>
      <c r="U331" s="14">
        <v>0</v>
      </c>
      <c r="V331" s="59" t="s">
        <v>174</v>
      </c>
      <c r="X331" s="46">
        <v>3990.37</v>
      </c>
      <c r="Y331" s="46">
        <v>10534.06</v>
      </c>
      <c r="Z331" s="46">
        <v>4257.3099999999995</v>
      </c>
      <c r="AA331" s="46">
        <v>3862</v>
      </c>
      <c r="AB331" s="46">
        <v>6286.6</v>
      </c>
      <c r="AC331" s="46">
        <v>3862</v>
      </c>
      <c r="AD331" s="46">
        <v>3862</v>
      </c>
      <c r="AE331" s="46">
        <v>3862</v>
      </c>
      <c r="AF331" s="46">
        <v>3862</v>
      </c>
      <c r="AG331" s="46">
        <v>8724.7799999999988</v>
      </c>
      <c r="AH331" s="46">
        <v>20072.87</v>
      </c>
      <c r="AI331" s="46">
        <v>12630.96</v>
      </c>
      <c r="AJ331" s="46">
        <v>12636.65</v>
      </c>
      <c r="AK331" s="46">
        <v>8562.68</v>
      </c>
      <c r="AL331" s="46">
        <v>12236.2</v>
      </c>
      <c r="AM331" s="46">
        <v>0</v>
      </c>
    </row>
    <row r="332" spans="5:39" x14ac:dyDescent="0.2">
      <c r="E332" s="47">
        <v>33</v>
      </c>
      <c r="F332" s="47">
        <v>40</v>
      </c>
      <c r="G332" s="47" t="s">
        <v>245</v>
      </c>
      <c r="H332" s="47" t="s">
        <v>358</v>
      </c>
      <c r="I332" s="47" t="s">
        <v>407</v>
      </c>
      <c r="J332" s="533">
        <v>10000033</v>
      </c>
      <c r="K332" s="14" t="s">
        <v>37</v>
      </c>
      <c r="L332" s="14" t="s">
        <v>31</v>
      </c>
      <c r="M332" s="45">
        <v>332</v>
      </c>
      <c r="N332" s="45">
        <v>1</v>
      </c>
      <c r="O332" s="48">
        <v>9828.56</v>
      </c>
      <c r="P332" s="48"/>
      <c r="Q332" s="12">
        <v>0</v>
      </c>
      <c r="R332" s="46">
        <v>10648.97</v>
      </c>
      <c r="T332" s="59">
        <v>0</v>
      </c>
      <c r="U332" s="14">
        <v>0</v>
      </c>
      <c r="V332" s="59" t="s">
        <v>174</v>
      </c>
      <c r="Y332" s="46">
        <v>3980.56</v>
      </c>
      <c r="Z332" s="46">
        <v>0</v>
      </c>
      <c r="AA332" s="46">
        <v>14801.18</v>
      </c>
      <c r="AB332" s="46">
        <v>3862</v>
      </c>
      <c r="AC332" s="46">
        <v>6286.6</v>
      </c>
      <c r="AD332" s="46">
        <v>3862</v>
      </c>
      <c r="AE332" s="46">
        <v>3862</v>
      </c>
      <c r="AF332" s="46">
        <v>7724</v>
      </c>
      <c r="AG332" s="46">
        <v>0</v>
      </c>
      <c r="AH332" s="46">
        <v>8724.7800000000007</v>
      </c>
      <c r="AI332" s="46">
        <v>20072.87</v>
      </c>
      <c r="AJ332" s="46">
        <v>12630.96</v>
      </c>
      <c r="AK332" s="46">
        <v>12636.65</v>
      </c>
      <c r="AL332" s="46">
        <v>9828.56</v>
      </c>
      <c r="AM332" s="46">
        <v>6582.192</v>
      </c>
    </row>
    <row r="333" spans="5:39" x14ac:dyDescent="0.2">
      <c r="E333" s="47">
        <v>33</v>
      </c>
      <c r="F333" s="47">
        <v>40</v>
      </c>
      <c r="G333" s="47" t="s">
        <v>245</v>
      </c>
      <c r="H333" s="47" t="s">
        <v>358</v>
      </c>
      <c r="I333" s="47" t="s">
        <v>407</v>
      </c>
      <c r="J333" s="533">
        <v>10000033</v>
      </c>
      <c r="K333" s="14" t="s">
        <v>65</v>
      </c>
      <c r="L333" s="14" t="s">
        <v>31</v>
      </c>
      <c r="M333" s="45">
        <v>333</v>
      </c>
      <c r="N333" s="45">
        <v>1</v>
      </c>
      <c r="O333" s="52">
        <v>10970.319999999967</v>
      </c>
      <c r="P333" s="48">
        <v>6582.192</v>
      </c>
      <c r="Q333" s="12">
        <v>0</v>
      </c>
      <c r="R333" s="46">
        <v>1828.3866666666611</v>
      </c>
      <c r="T333" s="59">
        <v>0</v>
      </c>
      <c r="U333" s="14">
        <v>0</v>
      </c>
      <c r="V333" s="59" t="s">
        <v>174</v>
      </c>
      <c r="X333" s="46">
        <v>0</v>
      </c>
      <c r="Y333" s="46">
        <v>0</v>
      </c>
      <c r="Z333" s="46">
        <v>0</v>
      </c>
      <c r="AA333" s="46">
        <v>0</v>
      </c>
      <c r="AB333" s="46">
        <v>0</v>
      </c>
      <c r="AC333" s="46">
        <v>0</v>
      </c>
      <c r="AD333" s="46">
        <v>0</v>
      </c>
      <c r="AE333" s="46">
        <v>0</v>
      </c>
      <c r="AF333" s="46">
        <v>0</v>
      </c>
      <c r="AG333" s="46">
        <v>0</v>
      </c>
      <c r="AH333" s="46">
        <v>0</v>
      </c>
      <c r="AI333" s="46">
        <v>0</v>
      </c>
      <c r="AJ333" s="46">
        <v>0</v>
      </c>
      <c r="AK333" s="46">
        <v>0</v>
      </c>
      <c r="AL333" s="46">
        <v>10970.319999999967</v>
      </c>
      <c r="AM333" s="46">
        <v>0</v>
      </c>
    </row>
    <row r="334" spans="5:39" x14ac:dyDescent="0.2">
      <c r="E334" s="47">
        <v>33</v>
      </c>
      <c r="F334" s="47">
        <v>40</v>
      </c>
      <c r="G334" s="47" t="s">
        <v>245</v>
      </c>
      <c r="H334" s="47" t="s">
        <v>358</v>
      </c>
      <c r="I334" s="47" t="s">
        <v>407</v>
      </c>
      <c r="J334" s="533">
        <v>10000033</v>
      </c>
      <c r="K334" s="14" t="s">
        <v>64</v>
      </c>
      <c r="L334" s="14" t="s">
        <v>57</v>
      </c>
      <c r="M334" s="45">
        <v>334</v>
      </c>
      <c r="N334" s="45">
        <v>1</v>
      </c>
      <c r="O334" s="46">
        <v>0</v>
      </c>
      <c r="Q334" s="12">
        <v>0</v>
      </c>
      <c r="T334" s="59">
        <v>0</v>
      </c>
      <c r="U334" s="14">
        <v>0</v>
      </c>
      <c r="V334" s="59" t="s">
        <v>174</v>
      </c>
      <c r="X334" s="46">
        <v>0</v>
      </c>
      <c r="Y334" s="46">
        <v>0</v>
      </c>
      <c r="Z334" s="46">
        <v>3880.56</v>
      </c>
      <c r="AA334" s="46">
        <v>0</v>
      </c>
      <c r="AB334" s="46">
        <v>0</v>
      </c>
      <c r="AC334" s="46">
        <v>0</v>
      </c>
      <c r="AD334" s="46">
        <v>0</v>
      </c>
      <c r="AE334" s="46">
        <v>0</v>
      </c>
      <c r="AF334" s="46">
        <v>0</v>
      </c>
      <c r="AG334" s="46">
        <v>3761.9999999999927</v>
      </c>
      <c r="AH334" s="46">
        <v>0</v>
      </c>
      <c r="AI334" s="46">
        <v>0</v>
      </c>
      <c r="AJ334" s="46">
        <v>0</v>
      </c>
      <c r="AK334" s="46">
        <v>0</v>
      </c>
      <c r="AL334" s="46">
        <v>0</v>
      </c>
      <c r="AM334" s="46">
        <v>0</v>
      </c>
    </row>
    <row r="335" spans="5:39" x14ac:dyDescent="0.2">
      <c r="E335" s="47">
        <v>33</v>
      </c>
      <c r="F335" s="47">
        <v>40</v>
      </c>
      <c r="G335" s="47" t="s">
        <v>245</v>
      </c>
      <c r="H335" s="47" t="s">
        <v>358</v>
      </c>
      <c r="I335" s="47" t="s">
        <v>407</v>
      </c>
      <c r="J335" s="533">
        <v>10000033</v>
      </c>
      <c r="K335" s="14" t="s">
        <v>64</v>
      </c>
      <c r="L335" s="14" t="s">
        <v>54</v>
      </c>
      <c r="M335" s="45">
        <v>335</v>
      </c>
      <c r="N335" s="45">
        <v>1</v>
      </c>
      <c r="O335" s="46">
        <v>10370.319999999991</v>
      </c>
      <c r="Q335" s="12">
        <v>0</v>
      </c>
      <c r="T335" s="59">
        <v>0</v>
      </c>
      <c r="U335" s="14">
        <v>0</v>
      </c>
      <c r="V335" s="59" t="s">
        <v>174</v>
      </c>
      <c r="X335" s="46">
        <v>0</v>
      </c>
      <c r="Y335" s="46">
        <v>6453.5</v>
      </c>
      <c r="Z335" s="46">
        <v>6730.25</v>
      </c>
      <c r="AA335" s="46">
        <v>0</v>
      </c>
      <c r="AB335" s="46">
        <v>2324.6000000000004</v>
      </c>
      <c r="AC335" s="46">
        <v>0</v>
      </c>
      <c r="AD335" s="46">
        <v>0</v>
      </c>
      <c r="AE335" s="46">
        <v>0</v>
      </c>
      <c r="AF335" s="46">
        <v>0</v>
      </c>
      <c r="AG335" s="46">
        <v>4862.78</v>
      </c>
      <c r="AH335" s="46">
        <v>19872.869999999988</v>
      </c>
      <c r="AI335" s="46">
        <v>12330.959999999988</v>
      </c>
      <c r="AJ335" s="46">
        <v>12236.649999999991</v>
      </c>
      <c r="AK335" s="46">
        <v>8062.6799999999912</v>
      </c>
      <c r="AL335" s="46">
        <v>10370.319999999991</v>
      </c>
      <c r="AM335" s="46">
        <v>3788.1279999999906</v>
      </c>
    </row>
    <row r="336" spans="5:39" x14ac:dyDescent="0.2">
      <c r="E336" s="47">
        <v>33</v>
      </c>
      <c r="F336" s="47">
        <v>40</v>
      </c>
      <c r="G336" s="47" t="s">
        <v>245</v>
      </c>
      <c r="H336" s="47" t="s">
        <v>358</v>
      </c>
      <c r="I336" s="47" t="s">
        <v>407</v>
      </c>
      <c r="J336" s="533">
        <v>10000033</v>
      </c>
      <c r="K336" s="14" t="s">
        <v>64</v>
      </c>
      <c r="L336" s="14" t="s">
        <v>58</v>
      </c>
      <c r="M336" s="45">
        <v>336</v>
      </c>
      <c r="N336" s="45">
        <v>1</v>
      </c>
      <c r="O336" s="46">
        <v>599.99999999997272</v>
      </c>
      <c r="Q336" s="12">
        <v>0</v>
      </c>
      <c r="T336" s="59">
        <v>0</v>
      </c>
      <c r="U336" s="14">
        <v>0</v>
      </c>
      <c r="V336" s="59" t="s">
        <v>174</v>
      </c>
      <c r="X336" s="46">
        <v>0</v>
      </c>
      <c r="Y336" s="46">
        <v>4090.3700000000008</v>
      </c>
      <c r="Z336" s="46">
        <v>4190.369999999999</v>
      </c>
      <c r="AA336" s="46">
        <v>3861.9999999999964</v>
      </c>
      <c r="AB336" s="46">
        <v>3961.9999999999945</v>
      </c>
      <c r="AC336" s="46">
        <v>3861.9999999999927</v>
      </c>
      <c r="AD336" s="46">
        <v>3861.9999999999927</v>
      </c>
      <c r="AE336" s="46">
        <v>3861.9999999999927</v>
      </c>
      <c r="AF336" s="46">
        <v>-7.2759576141834259E-12</v>
      </c>
      <c r="AG336" s="46">
        <v>99.999999999999091</v>
      </c>
      <c r="AH336" s="46">
        <v>200</v>
      </c>
      <c r="AI336" s="46">
        <v>299.99999999998909</v>
      </c>
      <c r="AJ336" s="46">
        <v>399.99999999997453</v>
      </c>
      <c r="AK336" s="46">
        <v>499.99999999997272</v>
      </c>
      <c r="AL336" s="46">
        <v>599.99999999997272</v>
      </c>
      <c r="AM336" s="46">
        <v>599.99999999997726</v>
      </c>
    </row>
    <row r="337" spans="5:39" x14ac:dyDescent="0.2">
      <c r="E337" s="47">
        <v>33</v>
      </c>
      <c r="F337" s="47">
        <v>40</v>
      </c>
      <c r="G337" s="47" t="s">
        <v>245</v>
      </c>
      <c r="H337" s="47" t="s">
        <v>358</v>
      </c>
      <c r="I337" s="47" t="s">
        <v>407</v>
      </c>
      <c r="J337" s="533">
        <v>10000033</v>
      </c>
      <c r="K337" s="14" t="s">
        <v>67</v>
      </c>
      <c r="L337" s="14" t="s">
        <v>67</v>
      </c>
      <c r="M337" s="45">
        <v>337</v>
      </c>
      <c r="N337" s="45">
        <v>1</v>
      </c>
      <c r="O337" s="53">
        <v>0</v>
      </c>
      <c r="P337" s="54">
        <v>0</v>
      </c>
      <c r="Q337" s="55">
        <v>0</v>
      </c>
      <c r="R337" s="56">
        <v>0</v>
      </c>
      <c r="S337" s="57">
        <v>0</v>
      </c>
      <c r="T337" s="60">
        <v>0</v>
      </c>
      <c r="U337" s="14">
        <v>0</v>
      </c>
      <c r="V337" s="60" t="s">
        <v>174</v>
      </c>
      <c r="Y337" s="46">
        <v>0</v>
      </c>
      <c r="Z337" s="46">
        <v>0</v>
      </c>
      <c r="AA337" s="46">
        <v>0</v>
      </c>
      <c r="AB337" s="46">
        <v>0</v>
      </c>
      <c r="AC337" s="46">
        <v>0</v>
      </c>
      <c r="AD337" s="46">
        <v>0</v>
      </c>
      <c r="AE337" s="46">
        <v>0</v>
      </c>
      <c r="AF337" s="46">
        <v>0</v>
      </c>
      <c r="AG337" s="46">
        <v>0</v>
      </c>
      <c r="AH337" s="46">
        <v>0</v>
      </c>
      <c r="AI337" s="46">
        <v>0</v>
      </c>
      <c r="AJ337" s="46">
        <v>0</v>
      </c>
      <c r="AK337" s="46">
        <v>0</v>
      </c>
      <c r="AL337" s="46">
        <v>0</v>
      </c>
      <c r="AM337" s="46">
        <v>0</v>
      </c>
    </row>
    <row r="338" spans="5:39" x14ac:dyDescent="0.2">
      <c r="E338" s="14">
        <v>34</v>
      </c>
      <c r="F338" s="14">
        <v>41</v>
      </c>
      <c r="G338" s="14" t="s">
        <v>245</v>
      </c>
      <c r="H338" s="14" t="s">
        <v>341</v>
      </c>
      <c r="I338" s="14" t="s">
        <v>408</v>
      </c>
      <c r="J338" s="531">
        <v>10000034</v>
      </c>
      <c r="K338" s="14" t="s">
        <v>59</v>
      </c>
      <c r="L338" s="14" t="s">
        <v>57</v>
      </c>
      <c r="M338" s="45">
        <v>338</v>
      </c>
      <c r="N338" s="45">
        <v>1</v>
      </c>
      <c r="O338" s="46">
        <v>1768.8</v>
      </c>
      <c r="Q338" s="12">
        <v>0</v>
      </c>
      <c r="T338" s="59">
        <v>0</v>
      </c>
      <c r="U338" s="14">
        <v>0</v>
      </c>
      <c r="V338" s="59" t="s">
        <v>174</v>
      </c>
      <c r="Y338" s="46">
        <v>1824.54</v>
      </c>
      <c r="Z338" s="46">
        <v>1829.59</v>
      </c>
      <c r="AA338" s="46">
        <v>1768.8</v>
      </c>
      <c r="AB338" s="46">
        <v>-2295.4499999999998</v>
      </c>
      <c r="AC338" s="46">
        <v>1768.8</v>
      </c>
      <c r="AD338" s="46">
        <v>1768.8</v>
      </c>
      <c r="AE338" s="46">
        <v>1768.8</v>
      </c>
      <c r="AF338" s="46">
        <v>1768.8</v>
      </c>
      <c r="AG338" s="46">
        <v>1768.8</v>
      </c>
      <c r="AH338" s="46">
        <v>1768.8</v>
      </c>
      <c r="AI338" s="46">
        <v>1768.8</v>
      </c>
      <c r="AJ338" s="46">
        <v>1768.8</v>
      </c>
      <c r="AK338" s="46">
        <v>1768.8</v>
      </c>
      <c r="AL338" s="46">
        <v>1768.8</v>
      </c>
      <c r="AM338" s="46">
        <v>0</v>
      </c>
    </row>
    <row r="339" spans="5:39" x14ac:dyDescent="0.2">
      <c r="E339" s="47">
        <v>34</v>
      </c>
      <c r="F339" s="47">
        <v>41</v>
      </c>
      <c r="G339" s="47" t="s">
        <v>245</v>
      </c>
      <c r="H339" s="47" t="s">
        <v>341</v>
      </c>
      <c r="I339" s="47" t="s">
        <v>408</v>
      </c>
      <c r="J339" s="533">
        <v>10000034</v>
      </c>
      <c r="K339" s="14" t="s">
        <v>59</v>
      </c>
      <c r="L339" s="14" t="s">
        <v>54</v>
      </c>
      <c r="M339" s="45">
        <v>339</v>
      </c>
      <c r="N339" s="45">
        <v>1</v>
      </c>
      <c r="O339" s="46">
        <v>1797.8599999999997</v>
      </c>
      <c r="Q339" s="12">
        <v>0</v>
      </c>
      <c r="T339" s="59">
        <v>0</v>
      </c>
      <c r="U339" s="14">
        <v>0</v>
      </c>
      <c r="V339" s="59" t="s">
        <v>174</v>
      </c>
      <c r="Y339" s="46">
        <v>6530.9900000000007</v>
      </c>
      <c r="Z339" s="46">
        <v>2351.5600000000004</v>
      </c>
      <c r="AA339" s="46">
        <v>383.17</v>
      </c>
      <c r="AB339" s="46">
        <v>4376</v>
      </c>
      <c r="AC339" s="46">
        <v>0</v>
      </c>
      <c r="AD339" s="46">
        <v>0</v>
      </c>
      <c r="AE339" s="46">
        <v>0</v>
      </c>
      <c r="AF339" s="46">
        <v>0</v>
      </c>
      <c r="AG339" s="46">
        <v>5062.21</v>
      </c>
      <c r="AH339" s="46">
        <v>6117.27</v>
      </c>
      <c r="AI339" s="46">
        <v>4023.9</v>
      </c>
      <c r="AJ339" s="46">
        <v>3392.6700000000005</v>
      </c>
      <c r="AK339" s="46">
        <v>3743.7599999999993</v>
      </c>
      <c r="AL339" s="46">
        <v>1797.8599999999997</v>
      </c>
      <c r="AM339" s="46">
        <v>0</v>
      </c>
    </row>
    <row r="340" spans="5:39" x14ac:dyDescent="0.2">
      <c r="E340" s="47">
        <v>34</v>
      </c>
      <c r="F340" s="47">
        <v>41</v>
      </c>
      <c r="G340" s="47" t="s">
        <v>245</v>
      </c>
      <c r="H340" s="47" t="s">
        <v>341</v>
      </c>
      <c r="I340" s="47" t="s">
        <v>408</v>
      </c>
      <c r="J340" s="533">
        <v>10000034</v>
      </c>
      <c r="K340" s="14" t="s">
        <v>59</v>
      </c>
      <c r="L340" s="14" t="s">
        <v>58</v>
      </c>
      <c r="M340" s="45">
        <v>340</v>
      </c>
      <c r="N340" s="45">
        <v>1</v>
      </c>
      <c r="O340" s="46">
        <v>100.00000000000023</v>
      </c>
      <c r="Q340" s="12">
        <v>0</v>
      </c>
      <c r="T340" s="59">
        <v>0</v>
      </c>
      <c r="U340" s="14">
        <v>0</v>
      </c>
      <c r="V340" s="59" t="s">
        <v>174</v>
      </c>
      <c r="Y340" s="46">
        <v>100</v>
      </c>
      <c r="Z340" s="46">
        <v>99.999999999999091</v>
      </c>
      <c r="AA340" s="46">
        <v>99.999999999999829</v>
      </c>
      <c r="AB340" s="46">
        <v>100</v>
      </c>
      <c r="AC340" s="46">
        <v>100</v>
      </c>
      <c r="AD340" s="46">
        <v>100</v>
      </c>
      <c r="AE340" s="46">
        <v>100</v>
      </c>
      <c r="AF340" s="46">
        <v>100</v>
      </c>
      <c r="AG340" s="46">
        <v>100</v>
      </c>
      <c r="AH340" s="46">
        <v>99.999999999999091</v>
      </c>
      <c r="AI340" s="46">
        <v>99.999999999999545</v>
      </c>
      <c r="AJ340" s="46">
        <v>99.999999999999545</v>
      </c>
      <c r="AK340" s="46">
        <v>100.00000000000091</v>
      </c>
      <c r="AL340" s="46">
        <v>100.00000000000023</v>
      </c>
      <c r="AM340" s="46">
        <v>0</v>
      </c>
    </row>
    <row r="341" spans="5:39" x14ac:dyDescent="0.2">
      <c r="E341" s="47">
        <v>34</v>
      </c>
      <c r="F341" s="47">
        <v>41</v>
      </c>
      <c r="G341" s="47" t="s">
        <v>245</v>
      </c>
      <c r="H341" s="47" t="s">
        <v>341</v>
      </c>
      <c r="I341" s="47" t="s">
        <v>408</v>
      </c>
      <c r="J341" s="533">
        <v>10000034</v>
      </c>
      <c r="K341" s="14" t="s">
        <v>59</v>
      </c>
      <c r="L341" s="14" t="s">
        <v>31</v>
      </c>
      <c r="M341" s="45">
        <v>341</v>
      </c>
      <c r="N341" s="45">
        <v>1</v>
      </c>
      <c r="O341" s="48">
        <v>3666.66</v>
      </c>
      <c r="Q341" s="12">
        <v>0</v>
      </c>
      <c r="R341" s="46">
        <v>5891.7449999999999</v>
      </c>
      <c r="T341" s="59">
        <v>0</v>
      </c>
      <c r="U341" s="14">
        <v>0</v>
      </c>
      <c r="V341" s="59" t="s">
        <v>174</v>
      </c>
      <c r="X341" s="46">
        <v>2137.67</v>
      </c>
      <c r="Y341" s="46">
        <v>8455.5300000000007</v>
      </c>
      <c r="Z341" s="46">
        <v>4281.1499999999996</v>
      </c>
      <c r="AA341" s="46">
        <v>2251.9699999999998</v>
      </c>
      <c r="AB341" s="46">
        <v>2180.5500000000002</v>
      </c>
      <c r="AC341" s="46">
        <v>1868.8</v>
      </c>
      <c r="AD341" s="46">
        <v>1868.8</v>
      </c>
      <c r="AE341" s="46">
        <v>1868.8</v>
      </c>
      <c r="AF341" s="46">
        <v>1868.8</v>
      </c>
      <c r="AG341" s="46">
        <v>6931.01</v>
      </c>
      <c r="AH341" s="46">
        <v>7986.07</v>
      </c>
      <c r="AI341" s="46">
        <v>5892.6999999999989</v>
      </c>
      <c r="AJ341" s="46">
        <v>5261.4699999999993</v>
      </c>
      <c r="AK341" s="46">
        <v>5612.56</v>
      </c>
      <c r="AL341" s="46">
        <v>3666.66</v>
      </c>
      <c r="AM341" s="46">
        <v>0</v>
      </c>
    </row>
    <row r="342" spans="5:39" x14ac:dyDescent="0.2">
      <c r="E342" s="47">
        <v>34</v>
      </c>
      <c r="F342" s="47">
        <v>41</v>
      </c>
      <c r="G342" s="47" t="s">
        <v>245</v>
      </c>
      <c r="H342" s="47" t="s">
        <v>341</v>
      </c>
      <c r="I342" s="47" t="s">
        <v>408</v>
      </c>
      <c r="J342" s="533">
        <v>10000034</v>
      </c>
      <c r="K342" s="14" t="s">
        <v>37</v>
      </c>
      <c r="L342" s="14" t="s">
        <v>31</v>
      </c>
      <c r="M342" s="45">
        <v>342</v>
      </c>
      <c r="N342" s="45">
        <v>1</v>
      </c>
      <c r="O342" s="48">
        <v>5612.56</v>
      </c>
      <c r="P342" s="48"/>
      <c r="Q342" s="12">
        <v>0</v>
      </c>
      <c r="R342" s="46">
        <v>5592.1016666666665</v>
      </c>
      <c r="T342" s="59">
        <v>0</v>
      </c>
      <c r="U342" s="14">
        <v>0</v>
      </c>
      <c r="V342" s="59" t="s">
        <v>174</v>
      </c>
      <c r="Y342" s="46">
        <v>2137.67</v>
      </c>
      <c r="Z342" s="46">
        <v>0</v>
      </c>
      <c r="AA342" s="46">
        <v>12736.68</v>
      </c>
      <c r="AB342" s="46">
        <v>2251.9699999999998</v>
      </c>
      <c r="AC342" s="46">
        <v>0</v>
      </c>
      <c r="AD342" s="46">
        <v>4049.35</v>
      </c>
      <c r="AE342" s="46">
        <v>1868.8</v>
      </c>
      <c r="AF342" s="46">
        <v>1868.8</v>
      </c>
      <c r="AG342" s="46">
        <v>1868.8</v>
      </c>
      <c r="AH342" s="46">
        <v>6931.01</v>
      </c>
      <c r="AI342" s="46">
        <v>0</v>
      </c>
      <c r="AJ342" s="46">
        <v>13878.77</v>
      </c>
      <c r="AK342" s="46">
        <v>5261.47</v>
      </c>
      <c r="AL342" s="46">
        <v>5612.56</v>
      </c>
      <c r="AM342" s="46">
        <v>2933.328</v>
      </c>
    </row>
    <row r="343" spans="5:39" x14ac:dyDescent="0.2">
      <c r="E343" s="47">
        <v>34</v>
      </c>
      <c r="F343" s="47">
        <v>41</v>
      </c>
      <c r="G343" s="47" t="s">
        <v>245</v>
      </c>
      <c r="H343" s="47" t="s">
        <v>341</v>
      </c>
      <c r="I343" s="47" t="s">
        <v>408</v>
      </c>
      <c r="J343" s="533">
        <v>10000034</v>
      </c>
      <c r="K343" s="14" t="s">
        <v>65</v>
      </c>
      <c r="L343" s="14" t="s">
        <v>31</v>
      </c>
      <c r="M343" s="45">
        <v>343</v>
      </c>
      <c r="N343" s="45">
        <v>1</v>
      </c>
      <c r="O343" s="52">
        <v>3666.66</v>
      </c>
      <c r="P343" s="48">
        <v>2933.328</v>
      </c>
      <c r="Q343" s="12">
        <v>0</v>
      </c>
      <c r="R343" s="46">
        <v>611.11</v>
      </c>
      <c r="T343" s="59">
        <v>0</v>
      </c>
      <c r="U343" s="14">
        <v>0</v>
      </c>
      <c r="V343" s="59" t="s">
        <v>174</v>
      </c>
      <c r="X343" s="46">
        <v>0</v>
      </c>
      <c r="Y343" s="46">
        <v>0</v>
      </c>
      <c r="Z343" s="46">
        <v>0</v>
      </c>
      <c r="AA343" s="46">
        <v>0</v>
      </c>
      <c r="AB343" s="46">
        <v>0</v>
      </c>
      <c r="AC343" s="46">
        <v>0</v>
      </c>
      <c r="AD343" s="46">
        <v>0</v>
      </c>
      <c r="AE343" s="46">
        <v>0</v>
      </c>
      <c r="AF343" s="46">
        <v>0</v>
      </c>
      <c r="AG343" s="46">
        <v>0</v>
      </c>
      <c r="AH343" s="46">
        <v>0</v>
      </c>
      <c r="AI343" s="46">
        <v>0</v>
      </c>
      <c r="AJ343" s="46">
        <v>0</v>
      </c>
      <c r="AK343" s="46">
        <v>0</v>
      </c>
      <c r="AL343" s="46">
        <v>3666.66</v>
      </c>
      <c r="AM343" s="46">
        <v>0</v>
      </c>
    </row>
    <row r="344" spans="5:39" x14ac:dyDescent="0.2">
      <c r="E344" s="47">
        <v>34</v>
      </c>
      <c r="F344" s="47">
        <v>41</v>
      </c>
      <c r="G344" s="47" t="s">
        <v>245</v>
      </c>
      <c r="H344" s="47" t="s">
        <v>341</v>
      </c>
      <c r="I344" s="47" t="s">
        <v>408</v>
      </c>
      <c r="J344" s="533">
        <v>10000034</v>
      </c>
      <c r="K344" s="14" t="s">
        <v>64</v>
      </c>
      <c r="L344" s="14" t="s">
        <v>57</v>
      </c>
      <c r="M344" s="45">
        <v>344</v>
      </c>
      <c r="N344" s="45">
        <v>1</v>
      </c>
      <c r="O344" s="46">
        <v>0</v>
      </c>
      <c r="Q344" s="12">
        <v>0</v>
      </c>
      <c r="T344" s="59">
        <v>0</v>
      </c>
      <c r="U344" s="14">
        <v>0</v>
      </c>
      <c r="V344" s="59" t="s">
        <v>174</v>
      </c>
      <c r="X344" s="46">
        <v>0</v>
      </c>
      <c r="Y344" s="46">
        <v>0</v>
      </c>
      <c r="Z344" s="46">
        <v>1829.59</v>
      </c>
      <c r="AA344" s="46">
        <v>0</v>
      </c>
      <c r="AB344" s="46">
        <v>0</v>
      </c>
      <c r="AC344" s="46">
        <v>1768.8</v>
      </c>
      <c r="AD344" s="46">
        <v>0</v>
      </c>
      <c r="AE344" s="46">
        <v>0</v>
      </c>
      <c r="AF344" s="46">
        <v>0</v>
      </c>
      <c r="AG344" s="46">
        <v>0</v>
      </c>
      <c r="AH344" s="46">
        <v>0</v>
      </c>
      <c r="AI344" s="46">
        <v>1768.8</v>
      </c>
      <c r="AJ344" s="46">
        <v>0</v>
      </c>
      <c r="AK344" s="46">
        <v>0</v>
      </c>
      <c r="AL344" s="46">
        <v>0</v>
      </c>
      <c r="AM344" s="46">
        <v>0</v>
      </c>
    </row>
    <row r="345" spans="5:39" x14ac:dyDescent="0.2">
      <c r="E345" s="47">
        <v>34</v>
      </c>
      <c r="F345" s="47">
        <v>41</v>
      </c>
      <c r="G345" s="47" t="s">
        <v>245</v>
      </c>
      <c r="H345" s="47" t="s">
        <v>341</v>
      </c>
      <c r="I345" s="47" t="s">
        <v>408</v>
      </c>
      <c r="J345" s="533">
        <v>10000034</v>
      </c>
      <c r="K345" s="14" t="s">
        <v>64</v>
      </c>
      <c r="L345" s="14" t="s">
        <v>54</v>
      </c>
      <c r="M345" s="45">
        <v>345</v>
      </c>
      <c r="N345" s="45">
        <v>1</v>
      </c>
      <c r="O345" s="46">
        <v>1197.8599999999988</v>
      </c>
      <c r="Q345" s="12">
        <v>0</v>
      </c>
      <c r="T345" s="59">
        <v>0</v>
      </c>
      <c r="U345" s="14">
        <v>0</v>
      </c>
      <c r="V345" s="59" t="s">
        <v>174</v>
      </c>
      <c r="X345" s="46">
        <v>0</v>
      </c>
      <c r="Y345" s="46">
        <v>6217.8600000000006</v>
      </c>
      <c r="Z345" s="46">
        <v>8569.4200000000019</v>
      </c>
      <c r="AA345" s="46">
        <v>0</v>
      </c>
      <c r="AB345" s="46">
        <v>0</v>
      </c>
      <c r="AC345" s="46">
        <v>0</v>
      </c>
      <c r="AD345" s="46">
        <v>0</v>
      </c>
      <c r="AE345" s="46">
        <v>0</v>
      </c>
      <c r="AF345" s="46">
        <v>0</v>
      </c>
      <c r="AG345" s="46">
        <v>4962.21</v>
      </c>
      <c r="AH345" s="46">
        <v>5917.2699999999995</v>
      </c>
      <c r="AI345" s="46">
        <v>9941.17</v>
      </c>
      <c r="AJ345" s="46">
        <v>2992.67</v>
      </c>
      <c r="AK345" s="46">
        <v>3243.7599999999993</v>
      </c>
      <c r="AL345" s="46">
        <v>1197.8599999999988</v>
      </c>
      <c r="AM345" s="46">
        <v>0</v>
      </c>
    </row>
    <row r="346" spans="5:39" x14ac:dyDescent="0.2">
      <c r="E346" s="47">
        <v>34</v>
      </c>
      <c r="F346" s="47">
        <v>41</v>
      </c>
      <c r="G346" s="47" t="s">
        <v>245</v>
      </c>
      <c r="H346" s="47" t="s">
        <v>341</v>
      </c>
      <c r="I346" s="47" t="s">
        <v>408</v>
      </c>
      <c r="J346" s="533">
        <v>10000034</v>
      </c>
      <c r="K346" s="14" t="s">
        <v>64</v>
      </c>
      <c r="L346" s="14" t="s">
        <v>58</v>
      </c>
      <c r="M346" s="45">
        <v>346</v>
      </c>
      <c r="N346" s="45">
        <v>1</v>
      </c>
      <c r="O346" s="46">
        <v>2468.8000000000047</v>
      </c>
      <c r="Q346" s="12">
        <v>0</v>
      </c>
      <c r="T346" s="59">
        <v>0</v>
      </c>
      <c r="U346" s="14">
        <v>0</v>
      </c>
      <c r="V346" s="59" t="s">
        <v>174</v>
      </c>
      <c r="X346" s="46">
        <v>0</v>
      </c>
      <c r="Y346" s="46">
        <v>2237.67</v>
      </c>
      <c r="Z346" s="46">
        <v>2337.6699999999983</v>
      </c>
      <c r="AA346" s="46">
        <v>2251.9699999999993</v>
      </c>
      <c r="AB346" s="46">
        <v>2180.5499999999993</v>
      </c>
      <c r="AC346" s="46">
        <v>2280.5499999999984</v>
      </c>
      <c r="AD346" s="46">
        <v>1868.7999999999993</v>
      </c>
      <c r="AE346" s="46">
        <v>1868.7999999999993</v>
      </c>
      <c r="AF346" s="46">
        <v>1868.7999999999993</v>
      </c>
      <c r="AG346" s="46">
        <v>1968.7999999999984</v>
      </c>
      <c r="AH346" s="46">
        <v>2068.8000000000002</v>
      </c>
      <c r="AI346" s="46">
        <v>2168.7999999999975</v>
      </c>
      <c r="AJ346" s="46">
        <v>2268.8000000000011</v>
      </c>
      <c r="AK346" s="46">
        <v>2368.7999999999984</v>
      </c>
      <c r="AL346" s="46">
        <v>2468.8000000000047</v>
      </c>
      <c r="AM346" s="46">
        <v>733.33200000000215</v>
      </c>
    </row>
    <row r="347" spans="5:39" x14ac:dyDescent="0.2">
      <c r="E347" s="47">
        <v>34</v>
      </c>
      <c r="F347" s="47">
        <v>41</v>
      </c>
      <c r="G347" s="47" t="s">
        <v>245</v>
      </c>
      <c r="H347" s="47" t="s">
        <v>341</v>
      </c>
      <c r="I347" s="47" t="s">
        <v>408</v>
      </c>
      <c r="J347" s="533">
        <v>10000034</v>
      </c>
      <c r="K347" s="14" t="s">
        <v>67</v>
      </c>
      <c r="L347" s="14" t="s">
        <v>67</v>
      </c>
      <c r="M347" s="45">
        <v>347</v>
      </c>
      <c r="N347" s="45">
        <v>1</v>
      </c>
      <c r="O347" s="53">
        <v>0</v>
      </c>
      <c r="P347" s="54">
        <v>0</v>
      </c>
      <c r="Q347" s="55">
        <v>0</v>
      </c>
      <c r="R347" s="56">
        <v>0</v>
      </c>
      <c r="S347" s="57">
        <v>0</v>
      </c>
      <c r="T347" s="60">
        <v>0</v>
      </c>
      <c r="U347" s="14">
        <v>0</v>
      </c>
      <c r="V347" s="60" t="s">
        <v>174</v>
      </c>
      <c r="Y347" s="46">
        <v>0</v>
      </c>
      <c r="Z347" s="46">
        <v>0</v>
      </c>
      <c r="AA347" s="46">
        <v>0</v>
      </c>
      <c r="AB347" s="46">
        <v>0</v>
      </c>
      <c r="AC347" s="46">
        <v>0</v>
      </c>
      <c r="AD347" s="46">
        <v>0</v>
      </c>
      <c r="AE347" s="46">
        <v>0</v>
      </c>
      <c r="AF347" s="46">
        <v>0</v>
      </c>
      <c r="AG347" s="46">
        <v>0</v>
      </c>
      <c r="AH347" s="46">
        <v>0</v>
      </c>
      <c r="AI347" s="46">
        <v>0</v>
      </c>
      <c r="AJ347" s="46">
        <v>0</v>
      </c>
      <c r="AK347" s="46">
        <v>0</v>
      </c>
      <c r="AL347" s="46">
        <v>0</v>
      </c>
      <c r="AM347" s="46">
        <v>0</v>
      </c>
    </row>
    <row r="348" spans="5:39" x14ac:dyDescent="0.2">
      <c r="E348" s="14">
        <v>35</v>
      </c>
      <c r="F348" s="14">
        <v>42</v>
      </c>
      <c r="G348" s="14" t="s">
        <v>245</v>
      </c>
      <c r="H348" s="14" t="s">
        <v>361</v>
      </c>
      <c r="I348" s="14" t="s">
        <v>409</v>
      </c>
      <c r="J348" s="531">
        <v>10000035</v>
      </c>
      <c r="K348" s="14" t="s">
        <v>59</v>
      </c>
      <c r="L348" s="14" t="s">
        <v>57</v>
      </c>
      <c r="M348" s="45">
        <v>348</v>
      </c>
      <c r="N348" s="45">
        <v>1</v>
      </c>
      <c r="O348" s="46">
        <v>3762</v>
      </c>
      <c r="Q348" s="12">
        <v>0</v>
      </c>
      <c r="T348" s="59">
        <v>0</v>
      </c>
      <c r="U348" s="14">
        <v>0</v>
      </c>
      <c r="V348" s="59" t="s">
        <v>150</v>
      </c>
      <c r="Y348" s="46">
        <v>3880.56</v>
      </c>
      <c r="Z348" s="46">
        <v>3880.56</v>
      </c>
      <c r="AA348" s="46">
        <v>3762</v>
      </c>
      <c r="AB348" s="46">
        <v>3762</v>
      </c>
      <c r="AC348" s="46">
        <v>3762</v>
      </c>
      <c r="AD348" s="46">
        <v>3762</v>
      </c>
      <c r="AE348" s="46">
        <v>3762</v>
      </c>
      <c r="AF348" s="46">
        <v>3762</v>
      </c>
      <c r="AG348" s="46">
        <v>3762</v>
      </c>
      <c r="AH348" s="46">
        <v>3762</v>
      </c>
      <c r="AI348" s="46">
        <v>3762</v>
      </c>
      <c r="AJ348" s="46">
        <v>3762</v>
      </c>
      <c r="AK348" s="46">
        <v>3762</v>
      </c>
      <c r="AL348" s="46">
        <v>3762</v>
      </c>
      <c r="AM348" s="46">
        <v>0</v>
      </c>
    </row>
    <row r="349" spans="5:39" x14ac:dyDescent="0.2">
      <c r="E349" s="47">
        <v>35</v>
      </c>
      <c r="F349" s="47">
        <v>42</v>
      </c>
      <c r="G349" s="47" t="s">
        <v>245</v>
      </c>
      <c r="H349" s="47" t="s">
        <v>361</v>
      </c>
      <c r="I349" s="47" t="s">
        <v>409</v>
      </c>
      <c r="J349" s="533">
        <v>10000035</v>
      </c>
      <c r="K349" s="14" t="s">
        <v>59</v>
      </c>
      <c r="L349" s="14" t="s">
        <v>54</v>
      </c>
      <c r="M349" s="45">
        <v>349</v>
      </c>
      <c r="N349" s="45">
        <v>1</v>
      </c>
      <c r="O349" s="46">
        <v>4019.7200000000003</v>
      </c>
      <c r="Q349" s="12">
        <v>0</v>
      </c>
      <c r="T349" s="59">
        <v>0</v>
      </c>
      <c r="U349" s="14">
        <v>0</v>
      </c>
      <c r="V349" s="59" t="s">
        <v>150</v>
      </c>
      <c r="Y349" s="46">
        <v>0</v>
      </c>
      <c r="Z349" s="46">
        <v>0</v>
      </c>
      <c r="AA349" s="46">
        <v>0</v>
      </c>
      <c r="AB349" s="46">
        <v>0</v>
      </c>
      <c r="AC349" s="46">
        <v>0</v>
      </c>
      <c r="AD349" s="46">
        <v>0</v>
      </c>
      <c r="AE349" s="46">
        <v>0</v>
      </c>
      <c r="AF349" s="46">
        <v>0</v>
      </c>
      <c r="AG349" s="46">
        <v>5896.41</v>
      </c>
      <c r="AH349" s="46">
        <v>2665.58</v>
      </c>
      <c r="AI349" s="46">
        <v>4583.47</v>
      </c>
      <c r="AJ349" s="46">
        <v>4767.46</v>
      </c>
      <c r="AK349" s="46">
        <v>5876.7199999999993</v>
      </c>
      <c r="AL349" s="46">
        <v>4019.7200000000003</v>
      </c>
      <c r="AM349" s="46">
        <v>0</v>
      </c>
    </row>
    <row r="350" spans="5:39" x14ac:dyDescent="0.2">
      <c r="E350" s="47">
        <v>35</v>
      </c>
      <c r="F350" s="47">
        <v>42</v>
      </c>
      <c r="G350" s="47" t="s">
        <v>245</v>
      </c>
      <c r="H350" s="47" t="s">
        <v>361</v>
      </c>
      <c r="I350" s="47" t="s">
        <v>409</v>
      </c>
      <c r="J350" s="533">
        <v>10000035</v>
      </c>
      <c r="K350" s="14" t="s">
        <v>59</v>
      </c>
      <c r="L350" s="14" t="s">
        <v>58</v>
      </c>
      <c r="M350" s="45">
        <v>350</v>
      </c>
      <c r="N350" s="45">
        <v>1</v>
      </c>
      <c r="O350" s="46">
        <v>0</v>
      </c>
      <c r="Q350" s="12">
        <v>0</v>
      </c>
      <c r="T350" s="59">
        <v>0</v>
      </c>
      <c r="U350" s="14">
        <v>0</v>
      </c>
      <c r="V350" s="59" t="s">
        <v>150</v>
      </c>
      <c r="Y350" s="46">
        <v>0</v>
      </c>
      <c r="Z350" s="46">
        <v>0</v>
      </c>
      <c r="AA350" s="46">
        <v>0</v>
      </c>
      <c r="AB350" s="46">
        <v>0</v>
      </c>
      <c r="AC350" s="46">
        <v>0</v>
      </c>
      <c r="AD350" s="46">
        <v>0</v>
      </c>
      <c r="AE350" s="46">
        <v>0</v>
      </c>
      <c r="AF350" s="46">
        <v>0</v>
      </c>
      <c r="AG350" s="46">
        <v>0</v>
      </c>
      <c r="AH350" s="46">
        <v>0</v>
      </c>
      <c r="AI350" s="46">
        <v>0</v>
      </c>
      <c r="AJ350" s="46">
        <v>0</v>
      </c>
      <c r="AK350" s="46">
        <v>0</v>
      </c>
      <c r="AL350" s="46">
        <v>0</v>
      </c>
      <c r="AM350" s="46">
        <v>0</v>
      </c>
    </row>
    <row r="351" spans="5:39" x14ac:dyDescent="0.2">
      <c r="E351" s="47">
        <v>35</v>
      </c>
      <c r="F351" s="47">
        <v>42</v>
      </c>
      <c r="G351" s="47" t="s">
        <v>245</v>
      </c>
      <c r="H351" s="47" t="s">
        <v>361</v>
      </c>
      <c r="I351" s="47" t="s">
        <v>409</v>
      </c>
      <c r="J351" s="533">
        <v>10000035</v>
      </c>
      <c r="K351" s="14" t="s">
        <v>59</v>
      </c>
      <c r="L351" s="14" t="s">
        <v>31</v>
      </c>
      <c r="M351" s="45">
        <v>351</v>
      </c>
      <c r="N351" s="45">
        <v>1</v>
      </c>
      <c r="O351" s="48">
        <v>7781.72</v>
      </c>
      <c r="Q351" s="12">
        <v>0</v>
      </c>
      <c r="R351" s="46">
        <v>8396.8933333333334</v>
      </c>
      <c r="T351" s="59">
        <v>0</v>
      </c>
      <c r="U351" s="14">
        <v>0</v>
      </c>
      <c r="V351" s="59" t="s">
        <v>150</v>
      </c>
      <c r="X351" s="46">
        <v>3880.56</v>
      </c>
      <c r="Y351" s="46">
        <v>3880.56</v>
      </c>
      <c r="Z351" s="46">
        <v>3880.56</v>
      </c>
      <c r="AA351" s="46">
        <v>3762</v>
      </c>
      <c r="AB351" s="46">
        <v>3762</v>
      </c>
      <c r="AC351" s="46">
        <v>3762</v>
      </c>
      <c r="AD351" s="46">
        <v>3762</v>
      </c>
      <c r="AE351" s="46">
        <v>3762</v>
      </c>
      <c r="AF351" s="46">
        <v>3762</v>
      </c>
      <c r="AG351" s="46">
        <v>9658.41</v>
      </c>
      <c r="AH351" s="46">
        <v>6427.58</v>
      </c>
      <c r="AI351" s="46">
        <v>8345.4700000000012</v>
      </c>
      <c r="AJ351" s="46">
        <v>8529.4599999999991</v>
      </c>
      <c r="AK351" s="46">
        <v>9638.7199999999993</v>
      </c>
      <c r="AL351" s="46">
        <v>7781.72</v>
      </c>
      <c r="AM351" s="46">
        <v>0</v>
      </c>
    </row>
    <row r="352" spans="5:39" x14ac:dyDescent="0.2">
      <c r="E352" s="47">
        <v>35</v>
      </c>
      <c r="F352" s="47">
        <v>42</v>
      </c>
      <c r="G352" s="47" t="s">
        <v>245</v>
      </c>
      <c r="H352" s="47" t="s">
        <v>361</v>
      </c>
      <c r="I352" s="47" t="s">
        <v>409</v>
      </c>
      <c r="J352" s="533">
        <v>10000035</v>
      </c>
      <c r="K352" s="14" t="s">
        <v>37</v>
      </c>
      <c r="L352" s="14" t="s">
        <v>31</v>
      </c>
      <c r="M352" s="45">
        <v>352</v>
      </c>
      <c r="N352" s="45">
        <v>1</v>
      </c>
      <c r="O352" s="48">
        <v>9638.7199999999993</v>
      </c>
      <c r="P352" s="48"/>
      <c r="Q352" s="12">
        <v>0</v>
      </c>
      <c r="R352" s="46">
        <v>7726.94</v>
      </c>
      <c r="T352" s="59">
        <v>0</v>
      </c>
      <c r="U352" s="14">
        <v>0</v>
      </c>
      <c r="V352" s="59" t="s">
        <v>150</v>
      </c>
      <c r="Y352" s="46">
        <v>0</v>
      </c>
      <c r="Z352" s="46">
        <v>3880.56</v>
      </c>
      <c r="AA352" s="46">
        <v>7761.12</v>
      </c>
      <c r="AB352" s="46">
        <v>3762</v>
      </c>
      <c r="AC352" s="46">
        <v>3762</v>
      </c>
      <c r="AD352" s="46">
        <v>3762</v>
      </c>
      <c r="AE352" s="46">
        <v>3762</v>
      </c>
      <c r="AF352" s="46">
        <v>3762</v>
      </c>
      <c r="AG352" s="46">
        <v>3762</v>
      </c>
      <c r="AH352" s="46">
        <v>9658.41</v>
      </c>
      <c r="AI352" s="46">
        <v>6427.58</v>
      </c>
      <c r="AJ352" s="46">
        <v>8345.4699999999993</v>
      </c>
      <c r="AK352" s="46">
        <v>8529.4599999999991</v>
      </c>
      <c r="AL352" s="46">
        <v>9638.7199999999993</v>
      </c>
      <c r="AM352" s="46">
        <v>7781.72</v>
      </c>
    </row>
    <row r="353" spans="5:39" x14ac:dyDescent="0.2">
      <c r="E353" s="47">
        <v>35</v>
      </c>
      <c r="F353" s="47">
        <v>42</v>
      </c>
      <c r="G353" s="47" t="s">
        <v>245</v>
      </c>
      <c r="H353" s="47" t="s">
        <v>361</v>
      </c>
      <c r="I353" s="47" t="s">
        <v>409</v>
      </c>
      <c r="J353" s="533">
        <v>10000035</v>
      </c>
      <c r="K353" s="14" t="s">
        <v>65</v>
      </c>
      <c r="L353" s="14" t="s">
        <v>31</v>
      </c>
      <c r="M353" s="45">
        <v>353</v>
      </c>
      <c r="N353" s="45">
        <v>1</v>
      </c>
      <c r="O353" s="52">
        <v>7781.72</v>
      </c>
      <c r="P353" s="48">
        <v>7781.72</v>
      </c>
      <c r="Q353" s="12">
        <v>0</v>
      </c>
      <c r="R353" s="46">
        <v>1296.9533333333334</v>
      </c>
      <c r="T353" s="59">
        <v>0</v>
      </c>
      <c r="U353" s="14">
        <v>0</v>
      </c>
      <c r="V353" s="59" t="s">
        <v>150</v>
      </c>
      <c r="X353" s="46">
        <v>0</v>
      </c>
      <c r="Y353" s="46">
        <v>0</v>
      </c>
      <c r="Z353" s="46">
        <v>0</v>
      </c>
      <c r="AA353" s="46">
        <v>0</v>
      </c>
      <c r="AB353" s="46">
        <v>0</v>
      </c>
      <c r="AC353" s="46">
        <v>0</v>
      </c>
      <c r="AD353" s="46">
        <v>0</v>
      </c>
      <c r="AE353" s="46">
        <v>0</v>
      </c>
      <c r="AF353" s="46">
        <v>0</v>
      </c>
      <c r="AG353" s="46">
        <v>0</v>
      </c>
      <c r="AH353" s="46">
        <v>0</v>
      </c>
      <c r="AI353" s="46">
        <v>0</v>
      </c>
      <c r="AJ353" s="46">
        <v>0</v>
      </c>
      <c r="AK353" s="46">
        <v>0</v>
      </c>
      <c r="AL353" s="46">
        <v>7781.72</v>
      </c>
      <c r="AM353" s="46">
        <v>0</v>
      </c>
    </row>
    <row r="354" spans="5:39" x14ac:dyDescent="0.2">
      <c r="E354" s="47">
        <v>35</v>
      </c>
      <c r="F354" s="47">
        <v>42</v>
      </c>
      <c r="G354" s="47" t="s">
        <v>245</v>
      </c>
      <c r="H354" s="47" t="s">
        <v>361</v>
      </c>
      <c r="I354" s="47" t="s">
        <v>409</v>
      </c>
      <c r="J354" s="533">
        <v>10000035</v>
      </c>
      <c r="K354" s="14" t="s">
        <v>64</v>
      </c>
      <c r="L354" s="14" t="s">
        <v>57</v>
      </c>
      <c r="M354" s="45">
        <v>354</v>
      </c>
      <c r="N354" s="45">
        <v>1</v>
      </c>
      <c r="O354" s="46">
        <v>0</v>
      </c>
      <c r="Q354" s="12">
        <v>0</v>
      </c>
      <c r="T354" s="59">
        <v>0</v>
      </c>
      <c r="U354" s="14">
        <v>0</v>
      </c>
      <c r="V354" s="59" t="s">
        <v>150</v>
      </c>
      <c r="X354" s="46">
        <v>0</v>
      </c>
      <c r="Y354" s="46">
        <v>3880.56</v>
      </c>
      <c r="Z354" s="46">
        <v>3880.56</v>
      </c>
      <c r="AA354" s="46">
        <v>0</v>
      </c>
      <c r="AB354" s="46">
        <v>0</v>
      </c>
      <c r="AC354" s="46">
        <v>0</v>
      </c>
      <c r="AD354" s="46">
        <v>0</v>
      </c>
      <c r="AE354" s="46">
        <v>0</v>
      </c>
      <c r="AF354" s="46">
        <v>0</v>
      </c>
      <c r="AG354" s="46">
        <v>0</v>
      </c>
      <c r="AH354" s="46">
        <v>0</v>
      </c>
      <c r="AI354" s="46">
        <v>0</v>
      </c>
      <c r="AJ354" s="46">
        <v>0</v>
      </c>
      <c r="AK354" s="46">
        <v>0</v>
      </c>
      <c r="AL354" s="46">
        <v>0</v>
      </c>
      <c r="AM354" s="46">
        <v>0</v>
      </c>
    </row>
    <row r="355" spans="5:39" x14ac:dyDescent="0.2">
      <c r="E355" s="47">
        <v>35</v>
      </c>
      <c r="F355" s="47">
        <v>42</v>
      </c>
      <c r="G355" s="47" t="s">
        <v>245</v>
      </c>
      <c r="H355" s="47" t="s">
        <v>361</v>
      </c>
      <c r="I355" s="47" t="s">
        <v>409</v>
      </c>
      <c r="J355" s="533">
        <v>10000035</v>
      </c>
      <c r="K355" s="14" t="s">
        <v>64</v>
      </c>
      <c r="L355" s="14" t="s">
        <v>54</v>
      </c>
      <c r="M355" s="45">
        <v>355</v>
      </c>
      <c r="N355" s="45">
        <v>1</v>
      </c>
      <c r="O355" s="46">
        <v>4019.720000000003</v>
      </c>
      <c r="Q355" s="12">
        <v>0</v>
      </c>
      <c r="T355" s="59">
        <v>0</v>
      </c>
      <c r="U355" s="14">
        <v>0</v>
      </c>
      <c r="V355" s="59" t="s">
        <v>150</v>
      </c>
      <c r="X355" s="46">
        <v>0</v>
      </c>
      <c r="Y355" s="46">
        <v>0</v>
      </c>
      <c r="Z355" s="46">
        <v>0</v>
      </c>
      <c r="AA355" s="46">
        <v>0</v>
      </c>
      <c r="AB355" s="46">
        <v>0</v>
      </c>
      <c r="AC355" s="46">
        <v>0</v>
      </c>
      <c r="AD355" s="46">
        <v>0</v>
      </c>
      <c r="AE355" s="46">
        <v>0</v>
      </c>
      <c r="AF355" s="46">
        <v>0</v>
      </c>
      <c r="AG355" s="46">
        <v>5896.41</v>
      </c>
      <c r="AH355" s="46">
        <v>2665.58</v>
      </c>
      <c r="AI355" s="46">
        <v>4583.47</v>
      </c>
      <c r="AJ355" s="46">
        <v>4767.4600000000009</v>
      </c>
      <c r="AK355" s="46">
        <v>5876.7200000000012</v>
      </c>
      <c r="AL355" s="46">
        <v>4019.720000000003</v>
      </c>
      <c r="AM355" s="46">
        <v>0</v>
      </c>
    </row>
    <row r="356" spans="5:39" x14ac:dyDescent="0.2">
      <c r="E356" s="47">
        <v>35</v>
      </c>
      <c r="F356" s="47">
        <v>42</v>
      </c>
      <c r="G356" s="47" t="s">
        <v>245</v>
      </c>
      <c r="H356" s="47" t="s">
        <v>361</v>
      </c>
      <c r="I356" s="47" t="s">
        <v>409</v>
      </c>
      <c r="J356" s="533">
        <v>10000035</v>
      </c>
      <c r="K356" s="14" t="s">
        <v>64</v>
      </c>
      <c r="L356" s="14" t="s">
        <v>58</v>
      </c>
      <c r="M356" s="45">
        <v>356</v>
      </c>
      <c r="N356" s="45">
        <v>1</v>
      </c>
      <c r="O356" s="46">
        <v>3761.9999999999982</v>
      </c>
      <c r="Q356" s="12">
        <v>0</v>
      </c>
      <c r="T356" s="59">
        <v>0</v>
      </c>
      <c r="U356" s="14">
        <v>0</v>
      </c>
      <c r="V356" s="59" t="s">
        <v>150</v>
      </c>
      <c r="X356" s="46">
        <v>0</v>
      </c>
      <c r="Y356" s="46">
        <v>3880.56</v>
      </c>
      <c r="Z356" s="46">
        <v>3880.5600000000009</v>
      </c>
      <c r="AA356" s="46">
        <v>3762</v>
      </c>
      <c r="AB356" s="46">
        <v>3762</v>
      </c>
      <c r="AC356" s="46">
        <v>3762</v>
      </c>
      <c r="AD356" s="46">
        <v>3762</v>
      </c>
      <c r="AE356" s="46">
        <v>3762</v>
      </c>
      <c r="AF356" s="46">
        <v>3762</v>
      </c>
      <c r="AG356" s="46">
        <v>3761.9999999999964</v>
      </c>
      <c r="AH356" s="46">
        <v>3762.0000000000018</v>
      </c>
      <c r="AI356" s="46">
        <v>3762.0000000000009</v>
      </c>
      <c r="AJ356" s="46">
        <v>3762.0000000000055</v>
      </c>
      <c r="AK356" s="46">
        <v>3762</v>
      </c>
      <c r="AL356" s="46">
        <v>3761.9999999999982</v>
      </c>
      <c r="AM356" s="46">
        <v>0</v>
      </c>
    </row>
    <row r="357" spans="5:39" x14ac:dyDescent="0.2">
      <c r="E357" s="47">
        <v>35</v>
      </c>
      <c r="F357" s="47">
        <v>42</v>
      </c>
      <c r="G357" s="47" t="s">
        <v>245</v>
      </c>
      <c r="H357" s="47" t="s">
        <v>361</v>
      </c>
      <c r="I357" s="47" t="s">
        <v>409</v>
      </c>
      <c r="J357" s="533">
        <v>10000035</v>
      </c>
      <c r="K357" s="14" t="s">
        <v>67</v>
      </c>
      <c r="L357" s="14" t="s">
        <v>67</v>
      </c>
      <c r="M357" s="45">
        <v>357</v>
      </c>
      <c r="N357" s="45">
        <v>1</v>
      </c>
      <c r="O357" s="53">
        <v>0</v>
      </c>
      <c r="P357" s="54">
        <v>0</v>
      </c>
      <c r="Q357" s="55">
        <v>0</v>
      </c>
      <c r="R357" s="56">
        <v>0</v>
      </c>
      <c r="S357" s="57">
        <v>0</v>
      </c>
      <c r="T357" s="60">
        <v>0</v>
      </c>
      <c r="U357" s="14">
        <v>0</v>
      </c>
      <c r="V357" s="60" t="s">
        <v>150</v>
      </c>
      <c r="Y357" s="46">
        <v>0</v>
      </c>
      <c r="Z357" s="46">
        <v>0</v>
      </c>
      <c r="AA357" s="46">
        <v>0</v>
      </c>
      <c r="AB357" s="46">
        <v>0</v>
      </c>
      <c r="AC357" s="46">
        <v>0</v>
      </c>
      <c r="AD357" s="46">
        <v>0</v>
      </c>
      <c r="AE357" s="46">
        <v>0</v>
      </c>
      <c r="AF357" s="46">
        <v>0</v>
      </c>
      <c r="AG357" s="46">
        <v>0</v>
      </c>
      <c r="AH357" s="46">
        <v>0</v>
      </c>
      <c r="AI357" s="46">
        <v>0</v>
      </c>
      <c r="AJ357" s="46">
        <v>0</v>
      </c>
      <c r="AK357" s="46">
        <v>0</v>
      </c>
      <c r="AL357" s="46">
        <v>0</v>
      </c>
      <c r="AM357" s="46">
        <v>0</v>
      </c>
    </row>
    <row r="358" spans="5:39" x14ac:dyDescent="0.2">
      <c r="E358" s="14">
        <v>36</v>
      </c>
      <c r="F358" s="14">
        <v>43</v>
      </c>
      <c r="G358" s="14" t="s">
        <v>245</v>
      </c>
      <c r="H358" s="14" t="s">
        <v>352</v>
      </c>
      <c r="I358" s="14" t="s">
        <v>410</v>
      </c>
      <c r="J358" s="531">
        <v>10000036</v>
      </c>
      <c r="K358" s="14" t="s">
        <v>59</v>
      </c>
      <c r="L358" s="14" t="s">
        <v>57</v>
      </c>
      <c r="M358" s="45">
        <v>358</v>
      </c>
      <c r="N358" s="45">
        <v>1</v>
      </c>
      <c r="O358" s="46">
        <v>3375.9</v>
      </c>
      <c r="Q358" s="12">
        <v>0</v>
      </c>
      <c r="T358" s="59">
        <v>0</v>
      </c>
      <c r="U358" s="14">
        <v>0</v>
      </c>
      <c r="V358" s="59" t="s">
        <v>175</v>
      </c>
      <c r="Y358" s="46">
        <v>3482.29</v>
      </c>
      <c r="Z358" s="46">
        <v>3482.29</v>
      </c>
      <c r="AA358" s="46">
        <v>3432.15</v>
      </c>
      <c r="AB358" s="46">
        <v>3319.65</v>
      </c>
      <c r="AC358" s="46">
        <v>3375.9</v>
      </c>
      <c r="AD358" s="46">
        <v>3375.9</v>
      </c>
      <c r="AE358" s="46">
        <v>3375.9</v>
      </c>
      <c r="AF358" s="46">
        <v>3375.9</v>
      </c>
      <c r="AG358" s="46">
        <v>3375.9</v>
      </c>
      <c r="AH358" s="46">
        <v>3375.9</v>
      </c>
      <c r="AI358" s="46">
        <v>3375.9</v>
      </c>
      <c r="AJ358" s="46">
        <v>3375.9</v>
      </c>
      <c r="AK358" s="46">
        <v>3375.9</v>
      </c>
      <c r="AL358" s="46">
        <v>3375.9</v>
      </c>
      <c r="AM358" s="46">
        <v>0</v>
      </c>
    </row>
    <row r="359" spans="5:39" x14ac:dyDescent="0.2">
      <c r="E359" s="47">
        <v>36</v>
      </c>
      <c r="F359" s="47">
        <v>43</v>
      </c>
      <c r="G359" s="47" t="s">
        <v>245</v>
      </c>
      <c r="H359" s="47" t="s">
        <v>352</v>
      </c>
      <c r="I359" s="47" t="s">
        <v>410</v>
      </c>
      <c r="J359" s="533">
        <v>10000036</v>
      </c>
      <c r="K359" s="14" t="s">
        <v>59</v>
      </c>
      <c r="L359" s="14" t="s">
        <v>54</v>
      </c>
      <c r="M359" s="45">
        <v>359</v>
      </c>
      <c r="N359" s="45">
        <v>1</v>
      </c>
      <c r="O359" s="46">
        <v>4788.71</v>
      </c>
      <c r="Q359" s="12">
        <v>0</v>
      </c>
      <c r="T359" s="59">
        <v>0</v>
      </c>
      <c r="U359" s="14">
        <v>0</v>
      </c>
      <c r="V359" s="59" t="s">
        <v>175</v>
      </c>
      <c r="Y359" s="46">
        <v>1025.1199999999999</v>
      </c>
      <c r="Z359" s="46">
        <v>911.38</v>
      </c>
      <c r="AA359" s="46">
        <v>579.33000000000004</v>
      </c>
      <c r="AB359" s="46">
        <v>796.58</v>
      </c>
      <c r="AC359" s="46">
        <v>0</v>
      </c>
      <c r="AD359" s="46">
        <v>0</v>
      </c>
      <c r="AE359" s="46">
        <v>0</v>
      </c>
      <c r="AF359" s="46">
        <v>0</v>
      </c>
      <c r="AG359" s="46">
        <v>11188.330000000002</v>
      </c>
      <c r="AH359" s="46">
        <v>10776.029999999999</v>
      </c>
      <c r="AI359" s="46">
        <v>3201.68</v>
      </c>
      <c r="AJ359" s="46">
        <v>4482.0699999999988</v>
      </c>
      <c r="AK359" s="46">
        <v>7174.84</v>
      </c>
      <c r="AL359" s="46">
        <v>4788.71</v>
      </c>
      <c r="AM359" s="46">
        <v>0</v>
      </c>
    </row>
    <row r="360" spans="5:39" x14ac:dyDescent="0.2">
      <c r="E360" s="47">
        <v>36</v>
      </c>
      <c r="F360" s="47">
        <v>43</v>
      </c>
      <c r="G360" s="47" t="s">
        <v>245</v>
      </c>
      <c r="H360" s="47" t="s">
        <v>352</v>
      </c>
      <c r="I360" s="47" t="s">
        <v>410</v>
      </c>
      <c r="J360" s="533">
        <v>10000036</v>
      </c>
      <c r="K360" s="14" t="s">
        <v>59</v>
      </c>
      <c r="L360" s="14" t="s">
        <v>58</v>
      </c>
      <c r="M360" s="45">
        <v>360</v>
      </c>
      <c r="N360" s="45">
        <v>1</v>
      </c>
      <c r="O360" s="46">
        <v>100.00000000000091</v>
      </c>
      <c r="Q360" s="12">
        <v>0</v>
      </c>
      <c r="T360" s="59">
        <v>0</v>
      </c>
      <c r="U360" s="14">
        <v>0</v>
      </c>
      <c r="V360" s="59" t="s">
        <v>175</v>
      </c>
      <c r="Y360" s="46">
        <v>100</v>
      </c>
      <c r="Z360" s="46">
        <v>100.00000000000011</v>
      </c>
      <c r="AA360" s="46">
        <v>99.999999999999432</v>
      </c>
      <c r="AB360" s="46">
        <v>99.999999999999432</v>
      </c>
      <c r="AC360" s="46">
        <v>100</v>
      </c>
      <c r="AD360" s="46">
        <v>100</v>
      </c>
      <c r="AE360" s="46">
        <v>100</v>
      </c>
      <c r="AF360" s="46">
        <v>100</v>
      </c>
      <c r="AG360" s="46">
        <v>99.999999999998181</v>
      </c>
      <c r="AH360" s="46">
        <v>100.00000000000182</v>
      </c>
      <c r="AI360" s="46">
        <v>100</v>
      </c>
      <c r="AJ360" s="46">
        <v>100.00000000000091</v>
      </c>
      <c r="AK360" s="46">
        <v>100</v>
      </c>
      <c r="AL360" s="46">
        <v>100.00000000000091</v>
      </c>
      <c r="AM360" s="46">
        <v>0</v>
      </c>
    </row>
    <row r="361" spans="5:39" x14ac:dyDescent="0.2">
      <c r="E361" s="47">
        <v>36</v>
      </c>
      <c r="F361" s="47">
        <v>43</v>
      </c>
      <c r="G361" s="47" t="s">
        <v>245</v>
      </c>
      <c r="H361" s="47" t="s">
        <v>352</v>
      </c>
      <c r="I361" s="47" t="s">
        <v>410</v>
      </c>
      <c r="J361" s="533">
        <v>10000036</v>
      </c>
      <c r="K361" s="14" t="s">
        <v>59</v>
      </c>
      <c r="L361" s="14" t="s">
        <v>31</v>
      </c>
      <c r="M361" s="45">
        <v>361</v>
      </c>
      <c r="N361" s="45">
        <v>1</v>
      </c>
      <c r="O361" s="48">
        <v>8264.61</v>
      </c>
      <c r="Q361" s="12">
        <v>0</v>
      </c>
      <c r="R361" s="46">
        <v>10411.176666666666</v>
      </c>
      <c r="T361" s="59">
        <v>0</v>
      </c>
      <c r="U361" s="14">
        <v>0</v>
      </c>
      <c r="V361" s="59" t="s">
        <v>175</v>
      </c>
      <c r="X361" s="46">
        <v>4109.54</v>
      </c>
      <c r="Y361" s="46">
        <v>4607.41</v>
      </c>
      <c r="Z361" s="46">
        <v>4493.67</v>
      </c>
      <c r="AA361" s="46">
        <v>4111.4799999999996</v>
      </c>
      <c r="AB361" s="46">
        <v>4216.2299999999996</v>
      </c>
      <c r="AC361" s="46">
        <v>3475.9</v>
      </c>
      <c r="AD361" s="46">
        <v>3475.9</v>
      </c>
      <c r="AE361" s="46">
        <v>3475.9</v>
      </c>
      <c r="AF361" s="46">
        <v>3475.9</v>
      </c>
      <c r="AG361" s="46">
        <v>14664.23</v>
      </c>
      <c r="AH361" s="46">
        <v>14251.93</v>
      </c>
      <c r="AI361" s="46">
        <v>6677.58</v>
      </c>
      <c r="AJ361" s="46">
        <v>7957.97</v>
      </c>
      <c r="AK361" s="46">
        <v>10650.74</v>
      </c>
      <c r="AL361" s="46">
        <v>8264.61</v>
      </c>
      <c r="AM361" s="46">
        <v>0</v>
      </c>
    </row>
    <row r="362" spans="5:39" x14ac:dyDescent="0.2">
      <c r="E362" s="47">
        <v>36</v>
      </c>
      <c r="F362" s="47">
        <v>43</v>
      </c>
      <c r="G362" s="47" t="s">
        <v>245</v>
      </c>
      <c r="H362" s="47" t="s">
        <v>352</v>
      </c>
      <c r="I362" s="47" t="s">
        <v>410</v>
      </c>
      <c r="J362" s="533">
        <v>10000036</v>
      </c>
      <c r="K362" s="14" t="s">
        <v>37</v>
      </c>
      <c r="L362" s="14" t="s">
        <v>31</v>
      </c>
      <c r="M362" s="45">
        <v>362</v>
      </c>
      <c r="N362" s="45">
        <v>1</v>
      </c>
      <c r="O362" s="48">
        <v>10650.74</v>
      </c>
      <c r="P362" s="48"/>
      <c r="Q362" s="12">
        <v>0</v>
      </c>
      <c r="R362" s="46">
        <v>9613.0583333333325</v>
      </c>
      <c r="T362" s="59">
        <v>0</v>
      </c>
      <c r="U362" s="14">
        <v>0</v>
      </c>
      <c r="V362" s="59" t="s">
        <v>175</v>
      </c>
      <c r="Y362" s="46">
        <v>0</v>
      </c>
      <c r="Z362" s="46">
        <v>0</v>
      </c>
      <c r="AA362" s="46">
        <v>13210.62</v>
      </c>
      <c r="AB362" s="46">
        <v>0</v>
      </c>
      <c r="AC362" s="46">
        <v>13000</v>
      </c>
      <c r="AD362" s="46">
        <v>0</v>
      </c>
      <c r="AE362" s="46">
        <v>0</v>
      </c>
      <c r="AF362" s="46">
        <v>5755.41</v>
      </c>
      <c r="AG362" s="46">
        <v>0</v>
      </c>
      <c r="AH362" s="46">
        <v>18600</v>
      </c>
      <c r="AI362" s="46">
        <v>13792.06</v>
      </c>
      <c r="AJ362" s="46">
        <v>14635.55</v>
      </c>
      <c r="AK362" s="46">
        <v>0</v>
      </c>
      <c r="AL362" s="46">
        <v>10650.74</v>
      </c>
      <c r="AM362" s="46">
        <v>1652.9220000000003</v>
      </c>
    </row>
    <row r="363" spans="5:39" x14ac:dyDescent="0.2">
      <c r="E363" s="47">
        <v>36</v>
      </c>
      <c r="F363" s="47">
        <v>43</v>
      </c>
      <c r="G363" s="47" t="s">
        <v>245</v>
      </c>
      <c r="H363" s="47" t="s">
        <v>352</v>
      </c>
      <c r="I363" s="47" t="s">
        <v>410</v>
      </c>
      <c r="J363" s="533">
        <v>10000036</v>
      </c>
      <c r="K363" s="14" t="s">
        <v>65</v>
      </c>
      <c r="L363" s="14" t="s">
        <v>31</v>
      </c>
      <c r="M363" s="45">
        <v>363</v>
      </c>
      <c r="N363" s="45">
        <v>1</v>
      </c>
      <c r="O363" s="52">
        <v>8264.61</v>
      </c>
      <c r="P363" s="48">
        <v>1652.9220000000003</v>
      </c>
      <c r="Q363" s="12">
        <v>0</v>
      </c>
      <c r="R363" s="46">
        <v>1377.4350000000002</v>
      </c>
      <c r="T363" s="59">
        <v>0</v>
      </c>
      <c r="U363" s="14">
        <v>0</v>
      </c>
      <c r="V363" s="59" t="s">
        <v>175</v>
      </c>
      <c r="X363" s="46">
        <v>0</v>
      </c>
      <c r="Y363" s="46">
        <v>0</v>
      </c>
      <c r="Z363" s="46">
        <v>0</v>
      </c>
      <c r="AA363" s="46">
        <v>0</v>
      </c>
      <c r="AB363" s="46">
        <v>0</v>
      </c>
      <c r="AC363" s="46">
        <v>0</v>
      </c>
      <c r="AD363" s="46">
        <v>0</v>
      </c>
      <c r="AE363" s="46">
        <v>0</v>
      </c>
      <c r="AF363" s="46">
        <v>0</v>
      </c>
      <c r="AG363" s="46">
        <v>0</v>
      </c>
      <c r="AH363" s="46">
        <v>0</v>
      </c>
      <c r="AI363" s="46">
        <v>0</v>
      </c>
      <c r="AJ363" s="46">
        <v>0</v>
      </c>
      <c r="AK363" s="46">
        <v>0</v>
      </c>
      <c r="AL363" s="46">
        <v>8264.61</v>
      </c>
      <c r="AM363" s="46">
        <v>0</v>
      </c>
    </row>
    <row r="364" spans="5:39" x14ac:dyDescent="0.2">
      <c r="E364" s="47">
        <v>36</v>
      </c>
      <c r="F364" s="47">
        <v>43</v>
      </c>
      <c r="G364" s="47" t="s">
        <v>245</v>
      </c>
      <c r="H364" s="47" t="s">
        <v>352</v>
      </c>
      <c r="I364" s="47" t="s">
        <v>410</v>
      </c>
      <c r="J364" s="533">
        <v>10000036</v>
      </c>
      <c r="K364" s="14" t="s">
        <v>64</v>
      </c>
      <c r="L364" s="14" t="s">
        <v>57</v>
      </c>
      <c r="M364" s="45">
        <v>364</v>
      </c>
      <c r="N364" s="45">
        <v>1</v>
      </c>
      <c r="O364" s="46">
        <v>0</v>
      </c>
      <c r="Q364" s="12">
        <v>0</v>
      </c>
      <c r="T364" s="59">
        <v>0</v>
      </c>
      <c r="U364" s="14">
        <v>0</v>
      </c>
      <c r="V364" s="59" t="s">
        <v>175</v>
      </c>
      <c r="X364" s="46">
        <v>0</v>
      </c>
      <c r="Y364" s="46">
        <v>3482.29</v>
      </c>
      <c r="Z364" s="46">
        <v>6964.58</v>
      </c>
      <c r="AA364" s="46">
        <v>0</v>
      </c>
      <c r="AB364" s="46">
        <v>3319.65</v>
      </c>
      <c r="AC364" s="46">
        <v>0</v>
      </c>
      <c r="AD364" s="46">
        <v>2179.509999999997</v>
      </c>
      <c r="AE364" s="46">
        <v>5555.4099999999971</v>
      </c>
      <c r="AF364" s="46">
        <v>3175.8999999999978</v>
      </c>
      <c r="AG364" s="46">
        <v>6551.7999999999975</v>
      </c>
      <c r="AH364" s="46">
        <v>0</v>
      </c>
      <c r="AI364" s="46">
        <v>0</v>
      </c>
      <c r="AJ364" s="46">
        <v>0</v>
      </c>
      <c r="AK364" s="46">
        <v>3375.9</v>
      </c>
      <c r="AL364" s="46">
        <v>0</v>
      </c>
      <c r="AM364" s="46">
        <v>0</v>
      </c>
    </row>
    <row r="365" spans="5:39" x14ac:dyDescent="0.2">
      <c r="E365" s="47">
        <v>36</v>
      </c>
      <c r="F365" s="47">
        <v>43</v>
      </c>
      <c r="G365" s="47" t="s">
        <v>245</v>
      </c>
      <c r="H365" s="47" t="s">
        <v>352</v>
      </c>
      <c r="I365" s="47" t="s">
        <v>410</v>
      </c>
      <c r="J365" s="533">
        <v>10000036</v>
      </c>
      <c r="K365" s="14" t="s">
        <v>64</v>
      </c>
      <c r="L365" s="14" t="s">
        <v>54</v>
      </c>
      <c r="M365" s="45">
        <v>365</v>
      </c>
      <c r="N365" s="45">
        <v>1</v>
      </c>
      <c r="O365" s="46">
        <v>8064.61</v>
      </c>
      <c r="Q365" s="12">
        <v>0</v>
      </c>
      <c r="T365" s="59">
        <v>0</v>
      </c>
      <c r="U365" s="14">
        <v>0</v>
      </c>
      <c r="V365" s="59" t="s">
        <v>175</v>
      </c>
      <c r="X365" s="46">
        <v>0</v>
      </c>
      <c r="Y365" s="46">
        <v>1025.1199999999999</v>
      </c>
      <c r="Z365" s="46">
        <v>1936.5</v>
      </c>
      <c r="AA365" s="46">
        <v>0</v>
      </c>
      <c r="AB365" s="46">
        <v>796.58</v>
      </c>
      <c r="AC365" s="46">
        <v>0</v>
      </c>
      <c r="AD365" s="46">
        <v>0</v>
      </c>
      <c r="AE365" s="46">
        <v>0</v>
      </c>
      <c r="AF365" s="46">
        <v>0</v>
      </c>
      <c r="AG365" s="46">
        <v>11188.330000000002</v>
      </c>
      <c r="AH365" s="46">
        <v>13292.059999999998</v>
      </c>
      <c r="AI365" s="46">
        <v>6077.5799999999981</v>
      </c>
      <c r="AJ365" s="46">
        <v>0</v>
      </c>
      <c r="AK365" s="46">
        <v>7174.84</v>
      </c>
      <c r="AL365" s="46">
        <v>8064.61</v>
      </c>
      <c r="AM365" s="46">
        <v>6411.6879999999992</v>
      </c>
    </row>
    <row r="366" spans="5:39" x14ac:dyDescent="0.2">
      <c r="E366" s="47">
        <v>36</v>
      </c>
      <c r="F366" s="47">
        <v>43</v>
      </c>
      <c r="G366" s="47" t="s">
        <v>245</v>
      </c>
      <c r="H366" s="47" t="s">
        <v>352</v>
      </c>
      <c r="I366" s="47" t="s">
        <v>410</v>
      </c>
      <c r="J366" s="533">
        <v>10000036</v>
      </c>
      <c r="K366" s="14" t="s">
        <v>64</v>
      </c>
      <c r="L366" s="14" t="s">
        <v>58</v>
      </c>
      <c r="M366" s="45">
        <v>366</v>
      </c>
      <c r="N366" s="45">
        <v>1</v>
      </c>
      <c r="O366" s="46">
        <v>200.00000000000091</v>
      </c>
      <c r="Q366" s="12">
        <v>0</v>
      </c>
      <c r="T366" s="59">
        <v>0</v>
      </c>
      <c r="U366" s="14">
        <v>0</v>
      </c>
      <c r="V366" s="59" t="s">
        <v>175</v>
      </c>
      <c r="X366" s="46">
        <v>0</v>
      </c>
      <c r="Y366" s="46">
        <v>4209.5400000000009</v>
      </c>
      <c r="Z366" s="46">
        <v>4309.5400000000009</v>
      </c>
      <c r="AA366" s="46">
        <v>4111.4799999999977</v>
      </c>
      <c r="AB366" s="46">
        <v>4211.4799999999977</v>
      </c>
      <c r="AC366" s="46">
        <v>-1196.3900000000031</v>
      </c>
      <c r="AD366" s="46">
        <v>100.00000000000136</v>
      </c>
      <c r="AE366" s="46">
        <v>200.00000000000273</v>
      </c>
      <c r="AF366" s="46">
        <v>300</v>
      </c>
      <c r="AG366" s="46">
        <v>400.00000000000182</v>
      </c>
      <c r="AH366" s="46">
        <v>500.00000000000728</v>
      </c>
      <c r="AI366" s="46">
        <v>600.00000000000364</v>
      </c>
      <c r="AJ366" s="46">
        <v>0</v>
      </c>
      <c r="AK366" s="46">
        <v>100.00000000000546</v>
      </c>
      <c r="AL366" s="46">
        <v>200.00000000000091</v>
      </c>
      <c r="AM366" s="46">
        <v>199.99999999999545</v>
      </c>
    </row>
    <row r="367" spans="5:39" x14ac:dyDescent="0.2">
      <c r="E367" s="47">
        <v>36</v>
      </c>
      <c r="F367" s="47">
        <v>43</v>
      </c>
      <c r="G367" s="47" t="s">
        <v>245</v>
      </c>
      <c r="H367" s="47" t="s">
        <v>352</v>
      </c>
      <c r="I367" s="47" t="s">
        <v>410</v>
      </c>
      <c r="J367" s="533">
        <v>10000036</v>
      </c>
      <c r="K367" s="14" t="s">
        <v>67</v>
      </c>
      <c r="L367" s="14" t="s">
        <v>67</v>
      </c>
      <c r="M367" s="45">
        <v>367</v>
      </c>
      <c r="N367" s="45">
        <v>1</v>
      </c>
      <c r="O367" s="53">
        <v>0</v>
      </c>
      <c r="P367" s="54">
        <v>0</v>
      </c>
      <c r="Q367" s="55">
        <v>0</v>
      </c>
      <c r="R367" s="56">
        <v>0</v>
      </c>
      <c r="S367" s="57">
        <v>0</v>
      </c>
      <c r="T367" s="60">
        <v>0</v>
      </c>
      <c r="U367" s="14">
        <v>0</v>
      </c>
      <c r="V367" s="60" t="s">
        <v>175</v>
      </c>
      <c r="Y367" s="46">
        <v>0</v>
      </c>
      <c r="Z367" s="46">
        <v>0</v>
      </c>
      <c r="AA367" s="46">
        <v>0</v>
      </c>
      <c r="AB367" s="46">
        <v>0</v>
      </c>
      <c r="AC367" s="46">
        <v>0</v>
      </c>
      <c r="AD367" s="46">
        <v>0</v>
      </c>
      <c r="AE367" s="46">
        <v>0</v>
      </c>
      <c r="AF367" s="46">
        <v>0</v>
      </c>
      <c r="AG367" s="46">
        <v>0</v>
      </c>
      <c r="AH367" s="46">
        <v>0</v>
      </c>
      <c r="AI367" s="46">
        <v>0</v>
      </c>
      <c r="AJ367" s="46">
        <v>0</v>
      </c>
      <c r="AK367" s="46">
        <v>0</v>
      </c>
      <c r="AL367" s="46">
        <v>0</v>
      </c>
      <c r="AM367" s="46">
        <v>0</v>
      </c>
    </row>
    <row r="368" spans="5:39" x14ac:dyDescent="0.2">
      <c r="E368" s="14">
        <v>37</v>
      </c>
      <c r="F368" s="14">
        <v>44</v>
      </c>
      <c r="G368" s="14" t="s">
        <v>245</v>
      </c>
      <c r="H368" s="14" t="s">
        <v>322</v>
      </c>
      <c r="I368" s="14" t="s">
        <v>411</v>
      </c>
      <c r="J368" s="531">
        <v>10000037</v>
      </c>
      <c r="K368" s="14" t="s">
        <v>59</v>
      </c>
      <c r="L368" s="14" t="s">
        <v>57</v>
      </c>
      <c r="M368" s="45">
        <v>368</v>
      </c>
      <c r="N368" s="45">
        <v>1</v>
      </c>
      <c r="O368" s="46">
        <v>1765.5</v>
      </c>
      <c r="Q368" s="12">
        <v>0</v>
      </c>
      <c r="T368" s="59">
        <v>0</v>
      </c>
      <c r="U368" s="14">
        <v>0</v>
      </c>
      <c r="V368" s="59" t="s">
        <v>175</v>
      </c>
      <c r="Y368" s="46">
        <v>1820.12</v>
      </c>
      <c r="Z368" s="46">
        <v>1822.16</v>
      </c>
      <c r="AA368" s="46">
        <v>1765.5</v>
      </c>
      <c r="AB368" s="46">
        <v>579.02</v>
      </c>
      <c r="AC368" s="46">
        <v>1765.5</v>
      </c>
      <c r="AD368" s="46">
        <v>1765.5</v>
      </c>
      <c r="AE368" s="46">
        <v>1765.5</v>
      </c>
      <c r="AF368" s="46">
        <v>1765.5</v>
      </c>
      <c r="AG368" s="46">
        <v>1765.5</v>
      </c>
      <c r="AH368" s="46">
        <v>1765.5</v>
      </c>
      <c r="AI368" s="46">
        <v>1765.5</v>
      </c>
      <c r="AJ368" s="46">
        <v>1765.5</v>
      </c>
      <c r="AK368" s="46">
        <v>1765.5</v>
      </c>
      <c r="AL368" s="46">
        <v>1765.5</v>
      </c>
      <c r="AM368" s="46">
        <v>0</v>
      </c>
    </row>
    <row r="369" spans="5:39" x14ac:dyDescent="0.2">
      <c r="E369" s="47">
        <v>37</v>
      </c>
      <c r="F369" s="47">
        <v>44</v>
      </c>
      <c r="G369" s="47" t="s">
        <v>245</v>
      </c>
      <c r="H369" s="47" t="s">
        <v>322</v>
      </c>
      <c r="I369" s="47" t="s">
        <v>411</v>
      </c>
      <c r="J369" s="533">
        <v>10000037</v>
      </c>
      <c r="K369" s="14" t="s">
        <v>59</v>
      </c>
      <c r="L369" s="14" t="s">
        <v>54</v>
      </c>
      <c r="M369" s="45">
        <v>369</v>
      </c>
      <c r="N369" s="45">
        <v>1</v>
      </c>
      <c r="O369" s="46">
        <v>2447.8399999999997</v>
      </c>
      <c r="Q369" s="12">
        <v>0</v>
      </c>
      <c r="T369" s="59">
        <v>0</v>
      </c>
      <c r="U369" s="14">
        <v>0</v>
      </c>
      <c r="V369" s="59" t="s">
        <v>175</v>
      </c>
      <c r="Y369" s="46">
        <v>2056.3500000000004</v>
      </c>
      <c r="Z369" s="46">
        <v>1569.4099999999999</v>
      </c>
      <c r="AA369" s="46">
        <v>479.89</v>
      </c>
      <c r="AB369" s="46">
        <v>1742.67</v>
      </c>
      <c r="AC369" s="46">
        <v>0</v>
      </c>
      <c r="AD369" s="46">
        <v>0</v>
      </c>
      <c r="AE369" s="46">
        <v>0</v>
      </c>
      <c r="AF369" s="46">
        <v>0</v>
      </c>
      <c r="AG369" s="46">
        <v>3009.65</v>
      </c>
      <c r="AH369" s="46">
        <v>4419.8099999999995</v>
      </c>
      <c r="AI369" s="46">
        <v>3357.25</v>
      </c>
      <c r="AJ369" s="46">
        <v>1702.5500000000002</v>
      </c>
      <c r="AK369" s="46">
        <v>3725.0699999999997</v>
      </c>
      <c r="AL369" s="46">
        <v>2447.8399999999997</v>
      </c>
      <c r="AM369" s="46">
        <v>0</v>
      </c>
    </row>
    <row r="370" spans="5:39" x14ac:dyDescent="0.2">
      <c r="E370" s="47">
        <v>37</v>
      </c>
      <c r="F370" s="47">
        <v>44</v>
      </c>
      <c r="G370" s="47" t="s">
        <v>245</v>
      </c>
      <c r="H370" s="47" t="s">
        <v>322</v>
      </c>
      <c r="I370" s="47" t="s">
        <v>411</v>
      </c>
      <c r="J370" s="533">
        <v>10000037</v>
      </c>
      <c r="K370" s="14" t="s">
        <v>59</v>
      </c>
      <c r="L370" s="14" t="s">
        <v>58</v>
      </c>
      <c r="M370" s="45">
        <v>370</v>
      </c>
      <c r="N370" s="45">
        <v>1</v>
      </c>
      <c r="O370" s="46">
        <v>100.00000000000045</v>
      </c>
      <c r="Q370" s="12">
        <v>0</v>
      </c>
      <c r="T370" s="59">
        <v>0</v>
      </c>
      <c r="U370" s="14">
        <v>0</v>
      </c>
      <c r="V370" s="59" t="s">
        <v>175</v>
      </c>
      <c r="Y370" s="46">
        <v>99.999999999999545</v>
      </c>
      <c r="Z370" s="46">
        <v>100.00000000000023</v>
      </c>
      <c r="AA370" s="46">
        <v>99.999999999999886</v>
      </c>
      <c r="AB370" s="46">
        <v>100</v>
      </c>
      <c r="AC370" s="46">
        <v>100</v>
      </c>
      <c r="AD370" s="46">
        <v>100</v>
      </c>
      <c r="AE370" s="46">
        <v>100</v>
      </c>
      <c r="AF370" s="46">
        <v>100</v>
      </c>
      <c r="AG370" s="46">
        <v>99.999999999999545</v>
      </c>
      <c r="AH370" s="46">
        <v>100.00000000000091</v>
      </c>
      <c r="AI370" s="46">
        <v>100</v>
      </c>
      <c r="AJ370" s="46">
        <v>100</v>
      </c>
      <c r="AK370" s="46">
        <v>100</v>
      </c>
      <c r="AL370" s="46">
        <v>100.00000000000045</v>
      </c>
      <c r="AM370" s="46">
        <v>0</v>
      </c>
    </row>
    <row r="371" spans="5:39" x14ac:dyDescent="0.2">
      <c r="E371" s="47">
        <v>37</v>
      </c>
      <c r="F371" s="47">
        <v>44</v>
      </c>
      <c r="G371" s="47" t="s">
        <v>245</v>
      </c>
      <c r="H371" s="47" t="s">
        <v>322</v>
      </c>
      <c r="I371" s="47" t="s">
        <v>411</v>
      </c>
      <c r="J371" s="533">
        <v>10000037</v>
      </c>
      <c r="K371" s="14" t="s">
        <v>59</v>
      </c>
      <c r="L371" s="14" t="s">
        <v>31</v>
      </c>
      <c r="M371" s="45">
        <v>371</v>
      </c>
      <c r="N371" s="45">
        <v>1</v>
      </c>
      <c r="O371" s="48">
        <v>4313.34</v>
      </c>
      <c r="Q371" s="12">
        <v>0</v>
      </c>
      <c r="R371" s="46">
        <v>4975.8616666666667</v>
      </c>
      <c r="T371" s="59">
        <v>0</v>
      </c>
      <c r="U371" s="14">
        <v>0</v>
      </c>
      <c r="V371" s="59" t="s">
        <v>175</v>
      </c>
      <c r="X371" s="46">
        <v>2695.09</v>
      </c>
      <c r="Y371" s="46">
        <v>3976.47</v>
      </c>
      <c r="Z371" s="46">
        <v>3491.5699999999997</v>
      </c>
      <c r="AA371" s="46">
        <v>2345.39</v>
      </c>
      <c r="AB371" s="46">
        <v>2421.69</v>
      </c>
      <c r="AC371" s="46">
        <v>1865.5</v>
      </c>
      <c r="AD371" s="46">
        <v>1865.5</v>
      </c>
      <c r="AE371" s="46">
        <v>1865.5</v>
      </c>
      <c r="AF371" s="46">
        <v>1865.5</v>
      </c>
      <c r="AG371" s="46">
        <v>4875.1499999999996</v>
      </c>
      <c r="AH371" s="46">
        <v>6285.31</v>
      </c>
      <c r="AI371" s="46">
        <v>5222.75</v>
      </c>
      <c r="AJ371" s="46">
        <v>3568.05</v>
      </c>
      <c r="AK371" s="46">
        <v>5590.57</v>
      </c>
      <c r="AL371" s="46">
        <v>4313.34</v>
      </c>
      <c r="AM371" s="46">
        <v>0</v>
      </c>
    </row>
    <row r="372" spans="5:39" x14ac:dyDescent="0.2">
      <c r="E372" s="47">
        <v>37</v>
      </c>
      <c r="F372" s="47">
        <v>44</v>
      </c>
      <c r="G372" s="47" t="s">
        <v>245</v>
      </c>
      <c r="H372" s="47" t="s">
        <v>322</v>
      </c>
      <c r="I372" s="47" t="s">
        <v>411</v>
      </c>
      <c r="J372" s="533">
        <v>10000037</v>
      </c>
      <c r="K372" s="14" t="s">
        <v>37</v>
      </c>
      <c r="L372" s="14" t="s">
        <v>31</v>
      </c>
      <c r="M372" s="45">
        <v>372</v>
      </c>
      <c r="N372" s="45">
        <v>1</v>
      </c>
      <c r="O372" s="48">
        <v>5590.57</v>
      </c>
      <c r="P372" s="48"/>
      <c r="Q372" s="12">
        <v>0</v>
      </c>
      <c r="R372" s="46">
        <v>4878.8049999999994</v>
      </c>
      <c r="T372" s="59">
        <v>0</v>
      </c>
      <c r="U372" s="14">
        <v>0</v>
      </c>
      <c r="V372" s="59" t="s">
        <v>175</v>
      </c>
      <c r="Y372" s="46">
        <v>0</v>
      </c>
      <c r="Z372" s="46">
        <v>0</v>
      </c>
      <c r="AA372" s="46">
        <v>10163.129999999999</v>
      </c>
      <c r="AB372" s="46">
        <v>2345.39</v>
      </c>
      <c r="AC372" s="46">
        <v>0</v>
      </c>
      <c r="AD372" s="46">
        <v>0</v>
      </c>
      <c r="AE372" s="46">
        <v>6152.69</v>
      </c>
      <c r="AF372" s="46">
        <v>0</v>
      </c>
      <c r="AG372" s="46">
        <v>3731</v>
      </c>
      <c r="AH372" s="46">
        <v>4875.1499999999996</v>
      </c>
      <c r="AI372" s="46">
        <v>6285.31</v>
      </c>
      <c r="AJ372" s="46">
        <v>5222.75</v>
      </c>
      <c r="AK372" s="46">
        <v>3568.05</v>
      </c>
      <c r="AL372" s="46">
        <v>5590.57</v>
      </c>
      <c r="AM372" s="46">
        <v>1725.3360000000002</v>
      </c>
    </row>
    <row r="373" spans="5:39" x14ac:dyDescent="0.2">
      <c r="E373" s="47">
        <v>37</v>
      </c>
      <c r="F373" s="47">
        <v>44</v>
      </c>
      <c r="G373" s="47" t="s">
        <v>245</v>
      </c>
      <c r="H373" s="47" t="s">
        <v>322</v>
      </c>
      <c r="I373" s="47" t="s">
        <v>411</v>
      </c>
      <c r="J373" s="533">
        <v>10000037</v>
      </c>
      <c r="K373" s="14" t="s">
        <v>65</v>
      </c>
      <c r="L373" s="14" t="s">
        <v>31</v>
      </c>
      <c r="M373" s="45">
        <v>373</v>
      </c>
      <c r="N373" s="45">
        <v>1</v>
      </c>
      <c r="O373" s="52">
        <v>4313.34</v>
      </c>
      <c r="P373" s="48">
        <v>1725.3360000000002</v>
      </c>
      <c r="Q373" s="12">
        <v>0</v>
      </c>
      <c r="R373" s="46">
        <v>718.89</v>
      </c>
      <c r="T373" s="59">
        <v>0</v>
      </c>
      <c r="U373" s="14">
        <v>0</v>
      </c>
      <c r="V373" s="59" t="s">
        <v>175</v>
      </c>
      <c r="X373" s="46">
        <v>0</v>
      </c>
      <c r="Y373" s="46">
        <v>0</v>
      </c>
      <c r="Z373" s="46">
        <v>0</v>
      </c>
      <c r="AA373" s="46">
        <v>0</v>
      </c>
      <c r="AB373" s="46">
        <v>0</v>
      </c>
      <c r="AC373" s="46">
        <v>0</v>
      </c>
      <c r="AD373" s="46">
        <v>0</v>
      </c>
      <c r="AE373" s="46">
        <v>0</v>
      </c>
      <c r="AF373" s="46">
        <v>0</v>
      </c>
      <c r="AG373" s="46">
        <v>0</v>
      </c>
      <c r="AH373" s="46">
        <v>0</v>
      </c>
      <c r="AI373" s="46">
        <v>0</v>
      </c>
      <c r="AJ373" s="46">
        <v>0</v>
      </c>
      <c r="AK373" s="46">
        <v>0</v>
      </c>
      <c r="AL373" s="46">
        <v>4313.34</v>
      </c>
      <c r="AM373" s="46">
        <v>7.2759576141834259E-12</v>
      </c>
    </row>
    <row r="374" spans="5:39" x14ac:dyDescent="0.2">
      <c r="E374" s="47">
        <v>37</v>
      </c>
      <c r="F374" s="47">
        <v>44</v>
      </c>
      <c r="G374" s="47" t="s">
        <v>245</v>
      </c>
      <c r="H374" s="47" t="s">
        <v>322</v>
      </c>
      <c r="I374" s="47" t="s">
        <v>411</v>
      </c>
      <c r="J374" s="533">
        <v>10000037</v>
      </c>
      <c r="K374" s="14" t="s">
        <v>64</v>
      </c>
      <c r="L374" s="14" t="s">
        <v>57</v>
      </c>
      <c r="M374" s="45">
        <v>374</v>
      </c>
      <c r="N374" s="45">
        <v>1</v>
      </c>
      <c r="O374" s="46">
        <v>0</v>
      </c>
      <c r="Q374" s="12">
        <v>0</v>
      </c>
      <c r="T374" s="59">
        <v>0</v>
      </c>
      <c r="U374" s="14">
        <v>0</v>
      </c>
      <c r="V374" s="59" t="s">
        <v>175</v>
      </c>
      <c r="X374" s="46">
        <v>0</v>
      </c>
      <c r="Y374" s="46">
        <v>1820.12</v>
      </c>
      <c r="Z374" s="46">
        <v>3642.2799999999997</v>
      </c>
      <c r="AA374" s="46">
        <v>0</v>
      </c>
      <c r="AB374" s="46">
        <v>0</v>
      </c>
      <c r="AC374" s="46">
        <v>1765.5</v>
      </c>
      <c r="AD374" s="46">
        <v>3531</v>
      </c>
      <c r="AE374" s="46">
        <v>0</v>
      </c>
      <c r="AF374" s="46">
        <v>1765.5</v>
      </c>
      <c r="AG374" s="46">
        <v>0</v>
      </c>
      <c r="AH374" s="46">
        <v>0</v>
      </c>
      <c r="AI374" s="46">
        <v>0</v>
      </c>
      <c r="AJ374" s="46">
        <v>0</v>
      </c>
      <c r="AK374" s="46">
        <v>0</v>
      </c>
      <c r="AL374" s="46">
        <v>0</v>
      </c>
      <c r="AM374" s="46">
        <v>0</v>
      </c>
    </row>
    <row r="375" spans="5:39" x14ac:dyDescent="0.2">
      <c r="E375" s="47">
        <v>37</v>
      </c>
      <c r="F375" s="47">
        <v>44</v>
      </c>
      <c r="G375" s="47" t="s">
        <v>245</v>
      </c>
      <c r="H375" s="47" t="s">
        <v>322</v>
      </c>
      <c r="I375" s="47" t="s">
        <v>411</v>
      </c>
      <c r="J375" s="533">
        <v>10000037</v>
      </c>
      <c r="K375" s="14" t="s">
        <v>64</v>
      </c>
      <c r="L375" s="14" t="s">
        <v>54</v>
      </c>
      <c r="M375" s="45">
        <v>375</v>
      </c>
      <c r="N375" s="45">
        <v>1</v>
      </c>
      <c r="O375" s="46">
        <v>1747.8399999999983</v>
      </c>
      <c r="Q375" s="12">
        <v>0</v>
      </c>
      <c r="T375" s="59">
        <v>0</v>
      </c>
      <c r="U375" s="14">
        <v>0</v>
      </c>
      <c r="V375" s="59" t="s">
        <v>175</v>
      </c>
      <c r="X375" s="46">
        <v>0</v>
      </c>
      <c r="Y375" s="46">
        <v>2056.3500000000004</v>
      </c>
      <c r="Z375" s="46">
        <v>3625.76</v>
      </c>
      <c r="AA375" s="46">
        <v>0</v>
      </c>
      <c r="AB375" s="46">
        <v>0</v>
      </c>
      <c r="AC375" s="46">
        <v>0</v>
      </c>
      <c r="AD375" s="46">
        <v>0</v>
      </c>
      <c r="AE375" s="46">
        <v>0</v>
      </c>
      <c r="AF375" s="46">
        <v>0</v>
      </c>
      <c r="AG375" s="46">
        <v>2809.65</v>
      </c>
      <c r="AH375" s="46">
        <v>4119.8099999999995</v>
      </c>
      <c r="AI375" s="46">
        <v>2957.2499999999991</v>
      </c>
      <c r="AJ375" s="46">
        <v>1202.5499999999993</v>
      </c>
      <c r="AK375" s="46">
        <v>3125.0699999999988</v>
      </c>
      <c r="AL375" s="46">
        <v>1747.8399999999983</v>
      </c>
      <c r="AM375" s="46">
        <v>22.503999999998086</v>
      </c>
    </row>
    <row r="376" spans="5:39" x14ac:dyDescent="0.2">
      <c r="E376" s="47">
        <v>37</v>
      </c>
      <c r="F376" s="47">
        <v>44</v>
      </c>
      <c r="G376" s="47" t="s">
        <v>245</v>
      </c>
      <c r="H376" s="47" t="s">
        <v>322</v>
      </c>
      <c r="I376" s="47" t="s">
        <v>411</v>
      </c>
      <c r="J376" s="533">
        <v>10000037</v>
      </c>
      <c r="K376" s="14" t="s">
        <v>64</v>
      </c>
      <c r="L376" s="14" t="s">
        <v>58</v>
      </c>
      <c r="M376" s="45">
        <v>376</v>
      </c>
      <c r="N376" s="45">
        <v>1</v>
      </c>
      <c r="O376" s="46">
        <v>2565.5000000000055</v>
      </c>
      <c r="Q376" s="12">
        <v>0</v>
      </c>
      <c r="T376" s="59">
        <v>0</v>
      </c>
      <c r="U376" s="14">
        <v>0</v>
      </c>
      <c r="V376" s="59" t="s">
        <v>175</v>
      </c>
      <c r="X376" s="46">
        <v>0</v>
      </c>
      <c r="Y376" s="46">
        <v>2795.0899999999992</v>
      </c>
      <c r="Z376" s="46">
        <v>2895.0899999999992</v>
      </c>
      <c r="AA376" s="46">
        <v>2345.3899999999994</v>
      </c>
      <c r="AB376" s="46">
        <v>2421.6900000000005</v>
      </c>
      <c r="AC376" s="46">
        <v>2521.6900000000005</v>
      </c>
      <c r="AD376" s="46">
        <v>2621.6900000000005</v>
      </c>
      <c r="AE376" s="46">
        <v>1865.5</v>
      </c>
      <c r="AF376" s="46">
        <v>1965.5</v>
      </c>
      <c r="AG376" s="46">
        <v>2065.5000000000014</v>
      </c>
      <c r="AH376" s="46">
        <v>2165.4999999999982</v>
      </c>
      <c r="AI376" s="46">
        <v>2265.5000000000009</v>
      </c>
      <c r="AJ376" s="46">
        <v>2365.5000000000036</v>
      </c>
      <c r="AK376" s="46">
        <v>2465.5000000000009</v>
      </c>
      <c r="AL376" s="46">
        <v>2565.5000000000055</v>
      </c>
      <c r="AM376" s="46">
        <v>2565.5000000000027</v>
      </c>
    </row>
    <row r="377" spans="5:39" x14ac:dyDescent="0.2">
      <c r="E377" s="47">
        <v>37</v>
      </c>
      <c r="F377" s="47">
        <v>44</v>
      </c>
      <c r="G377" s="47" t="s">
        <v>245</v>
      </c>
      <c r="H377" s="47" t="s">
        <v>322</v>
      </c>
      <c r="I377" s="47" t="s">
        <v>411</v>
      </c>
      <c r="J377" s="533">
        <v>10000037</v>
      </c>
      <c r="K377" s="14" t="s">
        <v>67</v>
      </c>
      <c r="L377" s="14" t="s">
        <v>67</v>
      </c>
      <c r="M377" s="45">
        <v>377</v>
      </c>
      <c r="N377" s="45">
        <v>1</v>
      </c>
      <c r="O377" s="53">
        <v>0</v>
      </c>
      <c r="P377" s="54">
        <v>0</v>
      </c>
      <c r="Q377" s="55">
        <v>0</v>
      </c>
      <c r="R377" s="56">
        <v>0</v>
      </c>
      <c r="S377" s="57">
        <v>0</v>
      </c>
      <c r="T377" s="60">
        <v>0</v>
      </c>
      <c r="U377" s="14">
        <v>0</v>
      </c>
      <c r="V377" s="60" t="s">
        <v>175</v>
      </c>
      <c r="Y377" s="46">
        <v>0</v>
      </c>
      <c r="Z377" s="46">
        <v>0</v>
      </c>
      <c r="AA377" s="46">
        <v>0</v>
      </c>
      <c r="AB377" s="46">
        <v>0</v>
      </c>
      <c r="AC377" s="46">
        <v>0</v>
      </c>
      <c r="AD377" s="46">
        <v>0</v>
      </c>
      <c r="AE377" s="46">
        <v>0</v>
      </c>
      <c r="AF377" s="46">
        <v>0</v>
      </c>
      <c r="AG377" s="46">
        <v>0</v>
      </c>
      <c r="AH377" s="46">
        <v>0</v>
      </c>
      <c r="AI377" s="46">
        <v>0</v>
      </c>
      <c r="AJ377" s="46">
        <v>0</v>
      </c>
      <c r="AK377" s="46">
        <v>0</v>
      </c>
      <c r="AL377" s="46">
        <v>0</v>
      </c>
      <c r="AM377" s="46">
        <v>0</v>
      </c>
    </row>
    <row r="378" spans="5:39" x14ac:dyDescent="0.2">
      <c r="E378" s="14">
        <v>38</v>
      </c>
      <c r="F378" s="14">
        <v>45</v>
      </c>
      <c r="G378" s="14" t="s">
        <v>245</v>
      </c>
      <c r="H378" s="14" t="s">
        <v>359</v>
      </c>
      <c r="I378" s="14" t="s">
        <v>412</v>
      </c>
      <c r="J378" s="531">
        <v>10000038</v>
      </c>
      <c r="K378" s="14" t="s">
        <v>59</v>
      </c>
      <c r="L378" s="14" t="s">
        <v>57</v>
      </c>
      <c r="M378" s="45">
        <v>378</v>
      </c>
      <c r="N378" s="45">
        <v>1</v>
      </c>
      <c r="O378" s="46">
        <v>3230.7</v>
      </c>
      <c r="Q378" s="12" t="s">
        <v>405</v>
      </c>
      <c r="T378" s="59" t="s">
        <v>74</v>
      </c>
      <c r="U378" s="14">
        <v>0</v>
      </c>
      <c r="V378" s="59" t="s">
        <v>174</v>
      </c>
      <c r="Y378" s="46">
        <v>3332.52</v>
      </c>
      <c r="Z378" s="46">
        <v>3332.52</v>
      </c>
      <c r="AA378" s="46">
        <v>3230.7</v>
      </c>
      <c r="AB378" s="46">
        <v>3230.7</v>
      </c>
      <c r="AC378" s="46">
        <v>3230.7</v>
      </c>
      <c r="AD378" s="46">
        <v>3230.7</v>
      </c>
      <c r="AE378" s="46">
        <v>3230.7</v>
      </c>
      <c r="AF378" s="46">
        <v>3230.7</v>
      </c>
      <c r="AG378" s="46">
        <v>3230.7</v>
      </c>
      <c r="AH378" s="46">
        <v>3230.7</v>
      </c>
      <c r="AI378" s="46">
        <v>3230.7</v>
      </c>
      <c r="AJ378" s="46">
        <v>3230.7</v>
      </c>
      <c r="AK378" s="46">
        <v>3230.7</v>
      </c>
      <c r="AL378" s="46">
        <v>3230.7</v>
      </c>
      <c r="AM378" s="46">
        <v>0</v>
      </c>
    </row>
    <row r="379" spans="5:39" x14ac:dyDescent="0.2">
      <c r="E379" s="47">
        <v>38</v>
      </c>
      <c r="F379" s="47">
        <v>45</v>
      </c>
      <c r="G379" s="47" t="s">
        <v>245</v>
      </c>
      <c r="H379" s="47" t="s">
        <v>359</v>
      </c>
      <c r="I379" s="47" t="s">
        <v>412</v>
      </c>
      <c r="J379" s="533">
        <v>10000038</v>
      </c>
      <c r="K379" s="14" t="s">
        <v>59</v>
      </c>
      <c r="L379" s="14" t="s">
        <v>54</v>
      </c>
      <c r="M379" s="45">
        <v>379</v>
      </c>
      <c r="N379" s="45">
        <v>1</v>
      </c>
      <c r="O379" s="46">
        <v>7237.7300000000005</v>
      </c>
      <c r="Q379" s="12" t="s">
        <v>405</v>
      </c>
      <c r="T379" s="59" t="s">
        <v>74</v>
      </c>
      <c r="U379" s="14">
        <v>2</v>
      </c>
      <c r="V379" s="59" t="s">
        <v>174</v>
      </c>
      <c r="Y379" s="46">
        <v>2266.9499999999998</v>
      </c>
      <c r="Z379" s="46">
        <v>1742.24</v>
      </c>
      <c r="AA379" s="46">
        <v>1142.07</v>
      </c>
      <c r="AB379" s="46">
        <v>1389.42</v>
      </c>
      <c r="AC379" s="46">
        <v>0</v>
      </c>
      <c r="AD379" s="46">
        <v>0</v>
      </c>
      <c r="AE379" s="46">
        <v>0</v>
      </c>
      <c r="AF379" s="46">
        <v>0</v>
      </c>
      <c r="AG379" s="46">
        <v>18654.25</v>
      </c>
      <c r="AH379" s="46">
        <v>16941.78</v>
      </c>
      <c r="AI379" s="46">
        <v>9484.1899999999987</v>
      </c>
      <c r="AJ379" s="46">
        <v>6558.44</v>
      </c>
      <c r="AK379" s="46">
        <v>9665.35</v>
      </c>
      <c r="AL379" s="46">
        <v>7237.7300000000005</v>
      </c>
      <c r="AM379" s="46">
        <v>0</v>
      </c>
    </row>
    <row r="380" spans="5:39" x14ac:dyDescent="0.2">
      <c r="E380" s="47">
        <v>38</v>
      </c>
      <c r="F380" s="47">
        <v>45</v>
      </c>
      <c r="G380" s="47" t="s">
        <v>245</v>
      </c>
      <c r="H380" s="47" t="s">
        <v>359</v>
      </c>
      <c r="I380" s="47" t="s">
        <v>412</v>
      </c>
      <c r="J380" s="533">
        <v>10000038</v>
      </c>
      <c r="K380" s="14" t="s">
        <v>59</v>
      </c>
      <c r="L380" s="14" t="s">
        <v>58</v>
      </c>
      <c r="M380" s="45">
        <v>380</v>
      </c>
      <c r="N380" s="45">
        <v>1</v>
      </c>
      <c r="O380" s="46">
        <v>0</v>
      </c>
      <c r="Q380" s="12" t="s">
        <v>405</v>
      </c>
      <c r="T380" s="59" t="s">
        <v>74</v>
      </c>
      <c r="U380" s="14">
        <v>0</v>
      </c>
      <c r="V380" s="59" t="s">
        <v>174</v>
      </c>
      <c r="Y380" s="46">
        <v>100.00000000000045</v>
      </c>
      <c r="Z380" s="46">
        <v>100.00000000000023</v>
      </c>
      <c r="AA380" s="46">
        <v>100.00000000000068</v>
      </c>
      <c r="AB380" s="46">
        <v>100</v>
      </c>
      <c r="AC380" s="46">
        <v>100</v>
      </c>
      <c r="AD380" s="46">
        <v>100</v>
      </c>
      <c r="AE380" s="46">
        <v>100</v>
      </c>
      <c r="AF380" s="46">
        <v>100</v>
      </c>
      <c r="AG380" s="46">
        <v>100</v>
      </c>
      <c r="AH380" s="46">
        <v>100</v>
      </c>
      <c r="AI380" s="46">
        <v>-100</v>
      </c>
      <c r="AJ380" s="46">
        <v>0</v>
      </c>
      <c r="AK380" s="46">
        <v>0</v>
      </c>
      <c r="AL380" s="46">
        <v>0</v>
      </c>
      <c r="AM380" s="46">
        <v>0</v>
      </c>
    </row>
    <row r="381" spans="5:39" x14ac:dyDescent="0.2">
      <c r="E381" s="47">
        <v>38</v>
      </c>
      <c r="F381" s="47">
        <v>45</v>
      </c>
      <c r="G381" s="47" t="s">
        <v>245</v>
      </c>
      <c r="H381" s="47" t="s">
        <v>359</v>
      </c>
      <c r="I381" s="47" t="s">
        <v>412</v>
      </c>
      <c r="J381" s="533">
        <v>10000038</v>
      </c>
      <c r="K381" s="14" t="s">
        <v>59</v>
      </c>
      <c r="L381" s="14" t="s">
        <v>31</v>
      </c>
      <c r="M381" s="45">
        <v>381</v>
      </c>
      <c r="N381" s="45">
        <v>1</v>
      </c>
      <c r="O381" s="48">
        <v>10468.43</v>
      </c>
      <c r="Q381" s="12" t="s">
        <v>405</v>
      </c>
      <c r="R381" s="46">
        <v>14670.99</v>
      </c>
      <c r="T381" s="59" t="s">
        <v>74</v>
      </c>
      <c r="U381" s="14">
        <v>0</v>
      </c>
      <c r="V381" s="59" t="s">
        <v>174</v>
      </c>
      <c r="X381" s="46">
        <v>22560.23</v>
      </c>
      <c r="Y381" s="46">
        <v>5699.4699999999993</v>
      </c>
      <c r="Z381" s="46">
        <v>5174.76</v>
      </c>
      <c r="AA381" s="46">
        <v>4472.7700000000004</v>
      </c>
      <c r="AB381" s="46">
        <v>4720.12</v>
      </c>
      <c r="AC381" s="46">
        <v>3330.7</v>
      </c>
      <c r="AD381" s="46">
        <v>3330.7</v>
      </c>
      <c r="AE381" s="46">
        <v>3330.7</v>
      </c>
      <c r="AF381" s="46">
        <v>3330.7</v>
      </c>
      <c r="AG381" s="46">
        <v>21984.95</v>
      </c>
      <c r="AH381" s="46">
        <v>20272.48</v>
      </c>
      <c r="AI381" s="46">
        <v>12614.89</v>
      </c>
      <c r="AJ381" s="46">
        <v>9789.14</v>
      </c>
      <c r="AK381" s="46">
        <v>12896.05</v>
      </c>
      <c r="AL381" s="46">
        <v>10468.43</v>
      </c>
      <c r="AM381" s="46">
        <v>0</v>
      </c>
    </row>
    <row r="382" spans="5:39" x14ac:dyDescent="0.2">
      <c r="E382" s="47">
        <v>38</v>
      </c>
      <c r="F382" s="47">
        <v>45</v>
      </c>
      <c r="G382" s="47" t="s">
        <v>245</v>
      </c>
      <c r="H382" s="47" t="s">
        <v>359</v>
      </c>
      <c r="I382" s="47" t="s">
        <v>412</v>
      </c>
      <c r="J382" s="533">
        <v>10000038</v>
      </c>
      <c r="K382" s="14" t="s">
        <v>37</v>
      </c>
      <c r="L382" s="14" t="s">
        <v>31</v>
      </c>
      <c r="M382" s="45">
        <v>382</v>
      </c>
      <c r="N382" s="45">
        <v>1</v>
      </c>
      <c r="O382" s="48">
        <v>0</v>
      </c>
      <c r="P382" s="48"/>
      <c r="Q382" s="12" t="s">
        <v>405</v>
      </c>
      <c r="R382" s="46">
        <v>14500</v>
      </c>
      <c r="T382" s="59" t="s">
        <v>74</v>
      </c>
      <c r="U382" s="14">
        <v>0</v>
      </c>
      <c r="V382" s="59" t="s">
        <v>174</v>
      </c>
      <c r="Y382" s="46">
        <v>0</v>
      </c>
      <c r="Z382" s="46">
        <v>0</v>
      </c>
      <c r="AA382" s="46">
        <v>0</v>
      </c>
      <c r="AB382" s="46">
        <v>0</v>
      </c>
      <c r="AC382" s="46">
        <v>0</v>
      </c>
      <c r="AD382" s="46">
        <v>22560.23</v>
      </c>
      <c r="AE382" s="46">
        <v>0</v>
      </c>
      <c r="AF382" s="46">
        <v>0</v>
      </c>
      <c r="AG382" s="46">
        <v>0</v>
      </c>
      <c r="AH382" s="46">
        <v>0</v>
      </c>
      <c r="AI382" s="46">
        <v>0</v>
      </c>
      <c r="AJ382" s="46">
        <v>50000</v>
      </c>
      <c r="AK382" s="46">
        <v>37000</v>
      </c>
      <c r="AL382" s="46">
        <v>0</v>
      </c>
      <c r="AM382" s="46">
        <v>20649.516</v>
      </c>
    </row>
    <row r="383" spans="5:39" x14ac:dyDescent="0.2">
      <c r="E383" s="47">
        <v>38</v>
      </c>
      <c r="F383" s="47">
        <v>45</v>
      </c>
      <c r="G383" s="47" t="s">
        <v>245</v>
      </c>
      <c r="H383" s="47" t="s">
        <v>359</v>
      </c>
      <c r="I383" s="47" t="s">
        <v>412</v>
      </c>
      <c r="J383" s="533">
        <v>10000038</v>
      </c>
      <c r="K383" s="14" t="s">
        <v>65</v>
      </c>
      <c r="L383" s="14" t="s">
        <v>31</v>
      </c>
      <c r="M383" s="45">
        <v>383</v>
      </c>
      <c r="N383" s="45">
        <v>1</v>
      </c>
      <c r="O383" s="52">
        <v>34415.859999999971</v>
      </c>
      <c r="P383" s="48">
        <v>20649.516</v>
      </c>
      <c r="Q383" s="12" t="s">
        <v>405</v>
      </c>
      <c r="R383" s="46">
        <v>5735.9766666666619</v>
      </c>
      <c r="T383" s="59" t="s">
        <v>74</v>
      </c>
      <c r="U383" s="14">
        <v>0</v>
      </c>
      <c r="V383" s="59" t="s">
        <v>174</v>
      </c>
      <c r="X383" s="46">
        <v>0</v>
      </c>
      <c r="Y383" s="46">
        <v>0</v>
      </c>
      <c r="Z383" s="46">
        <v>0</v>
      </c>
      <c r="AA383" s="46">
        <v>0</v>
      </c>
      <c r="AB383" s="46">
        <v>0</v>
      </c>
      <c r="AC383" s="46">
        <v>0</v>
      </c>
      <c r="AD383" s="46">
        <v>0</v>
      </c>
      <c r="AE383" s="46">
        <v>0</v>
      </c>
      <c r="AF383" s="46">
        <v>0</v>
      </c>
      <c r="AG383" s="46">
        <v>0</v>
      </c>
      <c r="AH383" s="46">
        <v>0</v>
      </c>
      <c r="AI383" s="46">
        <v>1262.2399999999907</v>
      </c>
      <c r="AJ383" s="46">
        <v>9789.14</v>
      </c>
      <c r="AK383" s="46">
        <v>12896.05</v>
      </c>
      <c r="AL383" s="46">
        <v>10468.429999999986</v>
      </c>
      <c r="AM383" s="46">
        <v>0</v>
      </c>
    </row>
    <row r="384" spans="5:39" x14ac:dyDescent="0.2">
      <c r="E384" s="47">
        <v>38</v>
      </c>
      <c r="F384" s="47">
        <v>45</v>
      </c>
      <c r="G384" s="47" t="s">
        <v>245</v>
      </c>
      <c r="H384" s="47" t="s">
        <v>359</v>
      </c>
      <c r="I384" s="47" t="s">
        <v>412</v>
      </c>
      <c r="J384" s="533">
        <v>10000038</v>
      </c>
      <c r="K384" s="14" t="s">
        <v>64</v>
      </c>
      <c r="L384" s="14" t="s">
        <v>57</v>
      </c>
      <c r="M384" s="45">
        <v>384</v>
      </c>
      <c r="N384" s="45">
        <v>1</v>
      </c>
      <c r="O384" s="46">
        <v>3230.7</v>
      </c>
      <c r="Q384" s="12" t="s">
        <v>405</v>
      </c>
      <c r="T384" s="59" t="s">
        <v>74</v>
      </c>
      <c r="U384" s="14">
        <v>0</v>
      </c>
      <c r="V384" s="59" t="s">
        <v>174</v>
      </c>
      <c r="X384" s="46">
        <v>0</v>
      </c>
      <c r="Y384" s="46">
        <v>3332.52</v>
      </c>
      <c r="Z384" s="46">
        <v>6665.04</v>
      </c>
      <c r="AA384" s="46">
        <v>9895.74</v>
      </c>
      <c r="AB384" s="46">
        <v>13126.439999999999</v>
      </c>
      <c r="AC384" s="46">
        <v>16357.14</v>
      </c>
      <c r="AD384" s="46">
        <v>0</v>
      </c>
      <c r="AE384" s="46">
        <v>3230.7</v>
      </c>
      <c r="AF384" s="46">
        <v>6461.4</v>
      </c>
      <c r="AG384" s="46">
        <v>9692.0999999999985</v>
      </c>
      <c r="AH384" s="46">
        <v>12922.8</v>
      </c>
      <c r="AI384" s="46">
        <v>16153.5</v>
      </c>
      <c r="AJ384" s="46">
        <v>0</v>
      </c>
      <c r="AK384" s="46">
        <v>0</v>
      </c>
      <c r="AL384" s="46">
        <v>3230.7</v>
      </c>
      <c r="AM384" s="46">
        <v>0</v>
      </c>
    </row>
    <row r="385" spans="5:39" x14ac:dyDescent="0.2">
      <c r="E385" s="47">
        <v>38</v>
      </c>
      <c r="F385" s="47">
        <v>45</v>
      </c>
      <c r="G385" s="47" t="s">
        <v>245</v>
      </c>
      <c r="H385" s="47" t="s">
        <v>359</v>
      </c>
      <c r="I385" s="47" t="s">
        <v>412</v>
      </c>
      <c r="J385" s="533">
        <v>10000038</v>
      </c>
      <c r="K385" s="14" t="s">
        <v>64</v>
      </c>
      <c r="L385" s="14" t="s">
        <v>54</v>
      </c>
      <c r="M385" s="45">
        <v>385</v>
      </c>
      <c r="N385" s="45">
        <v>1</v>
      </c>
      <c r="O385" s="46">
        <v>7724.9299999999976</v>
      </c>
      <c r="Q385" s="12" t="s">
        <v>405</v>
      </c>
      <c r="T385" s="59" t="s">
        <v>74</v>
      </c>
      <c r="U385" s="14">
        <v>0</v>
      </c>
      <c r="V385" s="59" t="s">
        <v>174</v>
      </c>
      <c r="X385" s="46">
        <v>0</v>
      </c>
      <c r="Y385" s="46">
        <v>2266.9499999999998</v>
      </c>
      <c r="Z385" s="46">
        <v>4009.1899999999996</v>
      </c>
      <c r="AA385" s="46">
        <v>5151.2599999999993</v>
      </c>
      <c r="AB385" s="46">
        <v>6540.6799999999994</v>
      </c>
      <c r="AC385" s="46">
        <v>6540.6799999999994</v>
      </c>
      <c r="AD385" s="46">
        <v>3568.29</v>
      </c>
      <c r="AE385" s="46">
        <v>3568.29</v>
      </c>
      <c r="AF385" s="46">
        <v>3568.29</v>
      </c>
      <c r="AG385" s="46">
        <v>22222.54</v>
      </c>
      <c r="AH385" s="46">
        <v>39164.32</v>
      </c>
      <c r="AI385" s="46">
        <v>48648.509999999995</v>
      </c>
      <c r="AJ385" s="46">
        <v>24591.149999999998</v>
      </c>
      <c r="AK385" s="46">
        <v>487.19999999999709</v>
      </c>
      <c r="AL385" s="46">
        <v>7724.9299999999976</v>
      </c>
      <c r="AM385" s="46">
        <v>0</v>
      </c>
    </row>
    <row r="386" spans="5:39" x14ac:dyDescent="0.2">
      <c r="E386" s="47">
        <v>38</v>
      </c>
      <c r="F386" s="47">
        <v>45</v>
      </c>
      <c r="G386" s="47" t="s">
        <v>245</v>
      </c>
      <c r="H386" s="47" t="s">
        <v>359</v>
      </c>
      <c r="I386" s="47" t="s">
        <v>412</v>
      </c>
      <c r="J386" s="533">
        <v>10000038</v>
      </c>
      <c r="K386" s="14" t="s">
        <v>64</v>
      </c>
      <c r="L386" s="14" t="s">
        <v>58</v>
      </c>
      <c r="M386" s="45">
        <v>386</v>
      </c>
      <c r="N386" s="45">
        <v>1</v>
      </c>
      <c r="O386" s="46">
        <v>23460.229999999974</v>
      </c>
      <c r="Q386" s="12" t="s">
        <v>405</v>
      </c>
      <c r="T386" s="59" t="s">
        <v>74</v>
      </c>
      <c r="U386" s="14">
        <v>0</v>
      </c>
      <c r="V386" s="59" t="s">
        <v>174</v>
      </c>
      <c r="X386" s="46">
        <v>0</v>
      </c>
      <c r="Y386" s="46">
        <v>22660.229999999996</v>
      </c>
      <c r="Z386" s="46">
        <v>22760.23</v>
      </c>
      <c r="AA386" s="46">
        <v>22860.23</v>
      </c>
      <c r="AB386" s="46">
        <v>22960.23</v>
      </c>
      <c r="AC386" s="46">
        <v>23060.229999999996</v>
      </c>
      <c r="AD386" s="46">
        <v>23160.229999999992</v>
      </c>
      <c r="AE386" s="46">
        <v>23260.229999999989</v>
      </c>
      <c r="AF386" s="46">
        <v>23360.229999999981</v>
      </c>
      <c r="AG386" s="46">
        <v>23460.229999999996</v>
      </c>
      <c r="AH386" s="46">
        <v>23560.229999999989</v>
      </c>
      <c r="AI386" s="46">
        <v>23460.229999999996</v>
      </c>
      <c r="AJ386" s="46">
        <v>23460.229999999992</v>
      </c>
      <c r="AK386" s="46">
        <v>23460.229999999981</v>
      </c>
      <c r="AL386" s="46">
        <v>23460.229999999974</v>
      </c>
      <c r="AM386" s="46">
        <v>13766.343999999968</v>
      </c>
    </row>
    <row r="387" spans="5:39" x14ac:dyDescent="0.2">
      <c r="E387" s="47">
        <v>38</v>
      </c>
      <c r="F387" s="47">
        <v>45</v>
      </c>
      <c r="G387" s="47" t="s">
        <v>245</v>
      </c>
      <c r="H387" s="47" t="s">
        <v>359</v>
      </c>
      <c r="I387" s="47" t="s">
        <v>412</v>
      </c>
      <c r="J387" s="533">
        <v>10000038</v>
      </c>
      <c r="K387" s="14" t="s">
        <v>67</v>
      </c>
      <c r="L387" s="14" t="s">
        <v>67</v>
      </c>
      <c r="M387" s="45">
        <v>387</v>
      </c>
      <c r="N387" s="45">
        <v>1</v>
      </c>
      <c r="O387" s="53">
        <v>30.574574048121576</v>
      </c>
      <c r="P387" s="54">
        <v>20.574574048121576</v>
      </c>
      <c r="Q387" s="55" t="s">
        <v>405</v>
      </c>
      <c r="R387" s="56">
        <v>2.3458444181340163</v>
      </c>
      <c r="S387" s="57" t="s">
        <v>370</v>
      </c>
      <c r="T387" s="60" t="s">
        <v>74</v>
      </c>
      <c r="U387" s="14">
        <v>0</v>
      </c>
      <c r="V387" s="60" t="s">
        <v>174</v>
      </c>
      <c r="Y387" s="46">
        <v>30.574574048121576</v>
      </c>
      <c r="Z387" s="46">
        <v>30.574574048121576</v>
      </c>
      <c r="AA387" s="46">
        <v>30.574574048121576</v>
      </c>
      <c r="AB387" s="46">
        <v>30.574574048121576</v>
      </c>
      <c r="AC387" s="46">
        <v>30.574574048121576</v>
      </c>
      <c r="AD387" s="46">
        <v>30.574574048121576</v>
      </c>
      <c r="AE387" s="46">
        <v>30.574574048121576</v>
      </c>
      <c r="AF387" s="46">
        <v>30.574574048121576</v>
      </c>
      <c r="AG387" s="46">
        <v>30.574574048121576</v>
      </c>
      <c r="AH387" s="46">
        <v>30.574574048121576</v>
      </c>
      <c r="AI387" s="46">
        <v>30.574574048121576</v>
      </c>
      <c r="AJ387" s="46">
        <v>30.574574048121576</v>
      </c>
      <c r="AK387" s="46">
        <v>30.574574048121576</v>
      </c>
      <c r="AL387" s="46">
        <v>30.574574048121576</v>
      </c>
      <c r="AM387" s="46">
        <v>30.574574048121576</v>
      </c>
    </row>
    <row r="388" spans="5:39" x14ac:dyDescent="0.2">
      <c r="E388" s="14">
        <v>39</v>
      </c>
      <c r="F388" s="14">
        <v>46</v>
      </c>
      <c r="G388" s="14" t="s">
        <v>245</v>
      </c>
      <c r="H388" s="14" t="s">
        <v>348</v>
      </c>
      <c r="I388" s="14" t="s">
        <v>413</v>
      </c>
      <c r="J388" s="531">
        <v>10000039</v>
      </c>
      <c r="K388" s="14" t="s">
        <v>59</v>
      </c>
      <c r="L388" s="14" t="s">
        <v>57</v>
      </c>
      <c r="M388" s="45">
        <v>388</v>
      </c>
      <c r="N388" s="45">
        <v>1</v>
      </c>
      <c r="O388" s="46">
        <v>8210.7000000000007</v>
      </c>
      <c r="Q388" s="12" t="s">
        <v>414</v>
      </c>
      <c r="T388" s="59" t="s">
        <v>88</v>
      </c>
      <c r="U388" s="14">
        <v>0</v>
      </c>
      <c r="V388" s="59" t="s">
        <v>174</v>
      </c>
      <c r="Y388" s="46">
        <v>10351.56</v>
      </c>
      <c r="Z388" s="46">
        <v>10351.56</v>
      </c>
      <c r="AA388" s="46">
        <v>-7547.75</v>
      </c>
      <c r="AB388" s="46">
        <v>8210.7000000000007</v>
      </c>
      <c r="AC388" s="46">
        <v>8210.7000000000007</v>
      </c>
      <c r="AD388" s="46">
        <v>8210.7000000000007</v>
      </c>
      <c r="AE388" s="46">
        <v>8210.7000000000007</v>
      </c>
      <c r="AF388" s="46">
        <v>8210.7000000000007</v>
      </c>
      <c r="AG388" s="46">
        <v>8210.7000000000007</v>
      </c>
      <c r="AH388" s="46">
        <v>8210.7000000000007</v>
      </c>
      <c r="AI388" s="46">
        <v>8210.7000000000007</v>
      </c>
      <c r="AJ388" s="46">
        <v>8210.7000000000007</v>
      </c>
      <c r="AK388" s="46">
        <v>8210.7000000000007</v>
      </c>
      <c r="AL388" s="46">
        <v>8210.7000000000007</v>
      </c>
      <c r="AM388" s="46">
        <v>0</v>
      </c>
    </row>
    <row r="389" spans="5:39" x14ac:dyDescent="0.2">
      <c r="E389" s="47">
        <v>39</v>
      </c>
      <c r="F389" s="47">
        <v>46</v>
      </c>
      <c r="G389" s="47" t="s">
        <v>245</v>
      </c>
      <c r="H389" s="47" t="s">
        <v>348</v>
      </c>
      <c r="I389" s="47" t="s">
        <v>413</v>
      </c>
      <c r="J389" s="533">
        <v>10000039</v>
      </c>
      <c r="K389" s="14" t="s">
        <v>59</v>
      </c>
      <c r="L389" s="14" t="s">
        <v>54</v>
      </c>
      <c r="M389" s="45">
        <v>389</v>
      </c>
      <c r="N389" s="45">
        <v>1</v>
      </c>
      <c r="O389" s="46">
        <v>9771.2799999999988</v>
      </c>
      <c r="Q389" s="12" t="s">
        <v>414</v>
      </c>
      <c r="T389" s="59" t="s">
        <v>88</v>
      </c>
      <c r="U389" s="14">
        <v>0</v>
      </c>
      <c r="V389" s="59" t="s">
        <v>174</v>
      </c>
      <c r="Y389" s="46">
        <v>220.63</v>
      </c>
      <c r="Z389" s="46">
        <v>385.49</v>
      </c>
      <c r="AA389" s="46">
        <v>300.68</v>
      </c>
      <c r="AB389" s="46">
        <v>291.99</v>
      </c>
      <c r="AC389" s="46">
        <v>0</v>
      </c>
      <c r="AD389" s="46">
        <v>0</v>
      </c>
      <c r="AE389" s="46">
        <v>0</v>
      </c>
      <c r="AF389" s="46">
        <v>0</v>
      </c>
      <c r="AG389" s="46">
        <v>11319.69</v>
      </c>
      <c r="AH389" s="46">
        <v>12955.43</v>
      </c>
      <c r="AI389" s="46">
        <v>13262.339999999998</v>
      </c>
      <c r="AJ389" s="46">
        <v>11525.81</v>
      </c>
      <c r="AK389" s="46">
        <v>15212.369999999999</v>
      </c>
      <c r="AL389" s="46">
        <v>9771.2799999999988</v>
      </c>
      <c r="AM389" s="46">
        <v>0</v>
      </c>
    </row>
    <row r="390" spans="5:39" x14ac:dyDescent="0.2">
      <c r="E390" s="47">
        <v>39</v>
      </c>
      <c r="F390" s="47">
        <v>46</v>
      </c>
      <c r="G390" s="47" t="s">
        <v>245</v>
      </c>
      <c r="H390" s="47" t="s">
        <v>348</v>
      </c>
      <c r="I390" s="47" t="s">
        <v>413</v>
      </c>
      <c r="J390" s="533">
        <v>10000039</v>
      </c>
      <c r="K390" s="14" t="s">
        <v>59</v>
      </c>
      <c r="L390" s="14" t="s">
        <v>58</v>
      </c>
      <c r="M390" s="45">
        <v>390</v>
      </c>
      <c r="N390" s="45">
        <v>1</v>
      </c>
      <c r="O390" s="46">
        <v>0</v>
      </c>
      <c r="Q390" s="12" t="s">
        <v>414</v>
      </c>
      <c r="T390" s="59" t="s">
        <v>88</v>
      </c>
      <c r="U390" s="14">
        <v>0</v>
      </c>
      <c r="V390" s="59" t="s">
        <v>174</v>
      </c>
      <c r="Y390" s="46">
        <v>1.0231815394945443E-12</v>
      </c>
      <c r="Z390" s="46">
        <v>0</v>
      </c>
      <c r="AA390" s="46">
        <v>0</v>
      </c>
      <c r="AB390" s="46">
        <v>0</v>
      </c>
      <c r="AC390" s="46">
        <v>0</v>
      </c>
      <c r="AD390" s="46">
        <v>0</v>
      </c>
      <c r="AE390" s="46">
        <v>0</v>
      </c>
      <c r="AF390" s="46">
        <v>0</v>
      </c>
      <c r="AG390" s="46">
        <v>0</v>
      </c>
      <c r="AH390" s="46">
        <v>0</v>
      </c>
      <c r="AI390" s="46">
        <v>0</v>
      </c>
      <c r="AJ390" s="46">
        <v>0</v>
      </c>
      <c r="AK390" s="46">
        <v>0</v>
      </c>
      <c r="AL390" s="46">
        <v>0</v>
      </c>
      <c r="AM390" s="46">
        <v>0</v>
      </c>
    </row>
    <row r="391" spans="5:39" x14ac:dyDescent="0.2">
      <c r="E391" s="47">
        <v>39</v>
      </c>
      <c r="F391" s="47">
        <v>46</v>
      </c>
      <c r="G391" s="47" t="s">
        <v>245</v>
      </c>
      <c r="H391" s="47" t="s">
        <v>348</v>
      </c>
      <c r="I391" s="47" t="s">
        <v>413</v>
      </c>
      <c r="J391" s="533">
        <v>10000039</v>
      </c>
      <c r="K391" s="14" t="s">
        <v>59</v>
      </c>
      <c r="L391" s="14" t="s">
        <v>31</v>
      </c>
      <c r="M391" s="45">
        <v>391</v>
      </c>
      <c r="N391" s="45">
        <v>1</v>
      </c>
      <c r="O391" s="48">
        <v>17981.98</v>
      </c>
      <c r="Q391" s="12" t="s">
        <v>414</v>
      </c>
      <c r="R391" s="46">
        <v>20551.853333333336</v>
      </c>
      <c r="T391" s="59" t="s">
        <v>88</v>
      </c>
      <c r="U391" s="14">
        <v>0</v>
      </c>
      <c r="V391" s="59" t="s">
        <v>174</v>
      </c>
      <c r="X391" s="46">
        <v>48694.34</v>
      </c>
      <c r="Y391" s="46">
        <v>10572.19</v>
      </c>
      <c r="Z391" s="46">
        <v>10737.05</v>
      </c>
      <c r="AA391" s="46">
        <v>-7247.07</v>
      </c>
      <c r="AB391" s="46">
        <v>8502.69</v>
      </c>
      <c r="AC391" s="46">
        <v>8210.7000000000007</v>
      </c>
      <c r="AD391" s="46">
        <v>8210.7000000000007</v>
      </c>
      <c r="AE391" s="46">
        <v>8210.7000000000007</v>
      </c>
      <c r="AF391" s="46">
        <v>8210.7000000000007</v>
      </c>
      <c r="AG391" s="46">
        <v>19530.39</v>
      </c>
      <c r="AH391" s="46">
        <v>21166.13</v>
      </c>
      <c r="AI391" s="46">
        <v>21473.040000000001</v>
      </c>
      <c r="AJ391" s="46">
        <v>19736.510000000002</v>
      </c>
      <c r="AK391" s="46">
        <v>23423.07</v>
      </c>
      <c r="AL391" s="46">
        <v>17981.98</v>
      </c>
      <c r="AM391" s="46">
        <v>0</v>
      </c>
    </row>
    <row r="392" spans="5:39" x14ac:dyDescent="0.2">
      <c r="E392" s="47">
        <v>39</v>
      </c>
      <c r="F392" s="47">
        <v>46</v>
      </c>
      <c r="G392" s="47" t="s">
        <v>245</v>
      </c>
      <c r="H392" s="47" t="s">
        <v>348</v>
      </c>
      <c r="I392" s="47" t="s">
        <v>413</v>
      </c>
      <c r="J392" s="533">
        <v>10000039</v>
      </c>
      <c r="K392" s="14" t="s">
        <v>37</v>
      </c>
      <c r="L392" s="14" t="s">
        <v>31</v>
      </c>
      <c r="M392" s="45">
        <v>392</v>
      </c>
      <c r="N392" s="45">
        <v>1</v>
      </c>
      <c r="O392" s="48">
        <v>35000</v>
      </c>
      <c r="P392" s="48"/>
      <c r="Q392" s="12" t="s">
        <v>414</v>
      </c>
      <c r="R392" s="46">
        <v>14171.856666666667</v>
      </c>
      <c r="T392" s="59" t="s">
        <v>88</v>
      </c>
      <c r="U392" s="14">
        <v>0</v>
      </c>
      <c r="V392" s="59" t="s">
        <v>174</v>
      </c>
      <c r="Y392" s="46">
        <v>0</v>
      </c>
      <c r="Z392" s="46">
        <v>0</v>
      </c>
      <c r="AA392" s="46">
        <v>0</v>
      </c>
      <c r="AB392" s="46">
        <v>0</v>
      </c>
      <c r="AC392" s="46">
        <v>0</v>
      </c>
      <c r="AD392" s="46">
        <v>0</v>
      </c>
      <c r="AE392" s="46">
        <v>0</v>
      </c>
      <c r="AF392" s="46">
        <v>0</v>
      </c>
      <c r="AG392" s="46">
        <v>0</v>
      </c>
      <c r="AH392" s="46">
        <v>0</v>
      </c>
      <c r="AI392" s="46">
        <v>0</v>
      </c>
      <c r="AJ392" s="46">
        <v>0</v>
      </c>
      <c r="AK392" s="46">
        <v>50031.14</v>
      </c>
      <c r="AL392" s="46">
        <v>35000</v>
      </c>
      <c r="AM392" s="46">
        <v>113905.58400000002</v>
      </c>
    </row>
    <row r="393" spans="5:39" x14ac:dyDescent="0.2">
      <c r="E393" s="47">
        <v>39</v>
      </c>
      <c r="F393" s="47">
        <v>46</v>
      </c>
      <c r="G393" s="47" t="s">
        <v>245</v>
      </c>
      <c r="H393" s="47" t="s">
        <v>348</v>
      </c>
      <c r="I393" s="47" t="s">
        <v>413</v>
      </c>
      <c r="J393" s="533">
        <v>10000039</v>
      </c>
      <c r="K393" s="14" t="s">
        <v>65</v>
      </c>
      <c r="L393" s="14" t="s">
        <v>31</v>
      </c>
      <c r="M393" s="45">
        <v>393</v>
      </c>
      <c r="N393" s="45">
        <v>1</v>
      </c>
      <c r="O393" s="52">
        <v>142381.98000000001</v>
      </c>
      <c r="P393" s="48">
        <v>113905.58400000002</v>
      </c>
      <c r="Q393" s="12" t="s">
        <v>414</v>
      </c>
      <c r="R393" s="46">
        <v>20551.853333333343</v>
      </c>
      <c r="T393" s="59" t="s">
        <v>88</v>
      </c>
      <c r="U393" s="14">
        <v>0</v>
      </c>
      <c r="V393" s="59" t="s">
        <v>174</v>
      </c>
      <c r="X393" s="46">
        <v>0</v>
      </c>
      <c r="Y393" s="46">
        <v>0</v>
      </c>
      <c r="Z393" s="46">
        <v>0</v>
      </c>
      <c r="AA393" s="46">
        <v>0</v>
      </c>
      <c r="AB393" s="46">
        <v>0</v>
      </c>
      <c r="AC393" s="46">
        <v>0</v>
      </c>
      <c r="AD393" s="46">
        <v>2649.4599999999955</v>
      </c>
      <c r="AE393" s="46">
        <v>8210.7000000000007</v>
      </c>
      <c r="AF393" s="46">
        <v>8210.6999999999862</v>
      </c>
      <c r="AG393" s="46">
        <v>19530.39</v>
      </c>
      <c r="AH393" s="46">
        <v>21166.13</v>
      </c>
      <c r="AI393" s="46">
        <v>21473.040000000001</v>
      </c>
      <c r="AJ393" s="46">
        <v>19736.510000000017</v>
      </c>
      <c r="AK393" s="46">
        <v>23423.070000000014</v>
      </c>
      <c r="AL393" s="46">
        <v>17981.980000000014</v>
      </c>
      <c r="AM393" s="46">
        <v>1.4551915228366852E-11</v>
      </c>
    </row>
    <row r="394" spans="5:39" x14ac:dyDescent="0.2">
      <c r="E394" s="47">
        <v>39</v>
      </c>
      <c r="F394" s="47">
        <v>46</v>
      </c>
      <c r="G394" s="47" t="s">
        <v>245</v>
      </c>
      <c r="H394" s="47" t="s">
        <v>348</v>
      </c>
      <c r="I394" s="47" t="s">
        <v>413</v>
      </c>
      <c r="J394" s="533">
        <v>10000039</v>
      </c>
      <c r="K394" s="14" t="s">
        <v>64</v>
      </c>
      <c r="L394" s="14" t="s">
        <v>57</v>
      </c>
      <c r="M394" s="45">
        <v>394</v>
      </c>
      <c r="N394" s="45">
        <v>1</v>
      </c>
      <c r="O394" s="46">
        <v>18441.929999999978</v>
      </c>
      <c r="Q394" s="12" t="s">
        <v>414</v>
      </c>
      <c r="T394" s="59" t="s">
        <v>88</v>
      </c>
      <c r="U394" s="14">
        <v>1</v>
      </c>
      <c r="V394" s="59" t="s">
        <v>174</v>
      </c>
      <c r="X394" s="46">
        <v>0</v>
      </c>
      <c r="Y394" s="46">
        <v>10351.56</v>
      </c>
      <c r="Z394" s="46">
        <v>20703.12</v>
      </c>
      <c r="AA394" s="46">
        <v>13155.369999999999</v>
      </c>
      <c r="AB394" s="46">
        <v>21366.07</v>
      </c>
      <c r="AC394" s="46">
        <v>29576.77</v>
      </c>
      <c r="AD394" s="46">
        <v>37787.47</v>
      </c>
      <c r="AE394" s="46">
        <v>45998.17</v>
      </c>
      <c r="AF394" s="46">
        <v>54208.869999999995</v>
      </c>
      <c r="AG394" s="46">
        <v>62419.569999999992</v>
      </c>
      <c r="AH394" s="46">
        <v>70630.26999999999</v>
      </c>
      <c r="AI394" s="46">
        <v>78840.969999999987</v>
      </c>
      <c r="AJ394" s="46">
        <v>87051.669999999984</v>
      </c>
      <c r="AK394" s="46">
        <v>45231.229999999981</v>
      </c>
      <c r="AL394" s="46">
        <v>18441.929999999978</v>
      </c>
      <c r="AM394" s="46">
        <v>0</v>
      </c>
    </row>
    <row r="395" spans="5:39" x14ac:dyDescent="0.2">
      <c r="E395" s="47">
        <v>39</v>
      </c>
      <c r="F395" s="47">
        <v>46</v>
      </c>
      <c r="G395" s="47" t="s">
        <v>245</v>
      </c>
      <c r="H395" s="47" t="s">
        <v>348</v>
      </c>
      <c r="I395" s="47" t="s">
        <v>413</v>
      </c>
      <c r="J395" s="533">
        <v>10000039</v>
      </c>
      <c r="K395" s="14" t="s">
        <v>64</v>
      </c>
      <c r="L395" s="14" t="s">
        <v>54</v>
      </c>
      <c r="M395" s="45">
        <v>395</v>
      </c>
      <c r="N395" s="45">
        <v>1</v>
      </c>
      <c r="O395" s="46">
        <v>75245.709999999992</v>
      </c>
      <c r="Q395" s="12" t="s">
        <v>414</v>
      </c>
      <c r="T395" s="59" t="s">
        <v>88</v>
      </c>
      <c r="U395" s="14">
        <v>0</v>
      </c>
      <c r="V395" s="59" t="s">
        <v>174</v>
      </c>
      <c r="X395" s="46">
        <v>0</v>
      </c>
      <c r="Y395" s="46">
        <v>220.63</v>
      </c>
      <c r="Z395" s="46">
        <v>606.12</v>
      </c>
      <c r="AA395" s="46">
        <v>906.8</v>
      </c>
      <c r="AB395" s="46">
        <v>1198.79</v>
      </c>
      <c r="AC395" s="46">
        <v>1198.79</v>
      </c>
      <c r="AD395" s="46">
        <v>1198.79</v>
      </c>
      <c r="AE395" s="46">
        <v>1198.79</v>
      </c>
      <c r="AF395" s="46">
        <v>1198.79</v>
      </c>
      <c r="AG395" s="46">
        <v>12518.48</v>
      </c>
      <c r="AH395" s="46">
        <v>25473.91</v>
      </c>
      <c r="AI395" s="46">
        <v>38736.25</v>
      </c>
      <c r="AJ395" s="46">
        <v>50262.06</v>
      </c>
      <c r="AK395" s="46">
        <v>65474.429999999993</v>
      </c>
      <c r="AL395" s="46">
        <v>75245.709999999992</v>
      </c>
      <c r="AM395" s="46">
        <v>0</v>
      </c>
    </row>
    <row r="396" spans="5:39" x14ac:dyDescent="0.2">
      <c r="E396" s="47">
        <v>39</v>
      </c>
      <c r="F396" s="47">
        <v>46</v>
      </c>
      <c r="G396" s="47" t="s">
        <v>245</v>
      </c>
      <c r="H396" s="47" t="s">
        <v>348</v>
      </c>
      <c r="I396" s="47" t="s">
        <v>413</v>
      </c>
      <c r="J396" s="533">
        <v>10000039</v>
      </c>
      <c r="K396" s="14" t="s">
        <v>64</v>
      </c>
      <c r="L396" s="14" t="s">
        <v>58</v>
      </c>
      <c r="M396" s="45">
        <v>396</v>
      </c>
      <c r="N396" s="45">
        <v>1</v>
      </c>
      <c r="O396" s="46">
        <v>48694.340000000069</v>
      </c>
      <c r="Q396" s="12" t="s">
        <v>414</v>
      </c>
      <c r="T396" s="59" t="s">
        <v>88</v>
      </c>
      <c r="U396" s="14">
        <v>0</v>
      </c>
      <c r="V396" s="59" t="s">
        <v>174</v>
      </c>
      <c r="X396" s="46">
        <v>0</v>
      </c>
      <c r="Y396" s="46">
        <v>48694.340000000004</v>
      </c>
      <c r="Z396" s="46">
        <v>48694.340000000004</v>
      </c>
      <c r="AA396" s="46">
        <v>48694.34</v>
      </c>
      <c r="AB396" s="46">
        <v>48694.34</v>
      </c>
      <c r="AC396" s="46">
        <v>48694.339999999989</v>
      </c>
      <c r="AD396" s="46">
        <v>48694.339999999989</v>
      </c>
      <c r="AE396" s="46">
        <v>48694.339999999989</v>
      </c>
      <c r="AF396" s="46">
        <v>48694.339999999989</v>
      </c>
      <c r="AG396" s="46">
        <v>48694.34</v>
      </c>
      <c r="AH396" s="46">
        <v>48694.34</v>
      </c>
      <c r="AI396" s="46">
        <v>48694.340000000011</v>
      </c>
      <c r="AJ396" s="46">
        <v>48694.340000000026</v>
      </c>
      <c r="AK396" s="46">
        <v>48694.340000000026</v>
      </c>
      <c r="AL396" s="46">
        <v>48694.340000000069</v>
      </c>
      <c r="AM396" s="46">
        <v>28476.396000000008</v>
      </c>
    </row>
    <row r="397" spans="5:39" x14ac:dyDescent="0.2">
      <c r="E397" s="47">
        <v>39</v>
      </c>
      <c r="F397" s="47">
        <v>46</v>
      </c>
      <c r="G397" s="47" t="s">
        <v>245</v>
      </c>
      <c r="H397" s="47" t="s">
        <v>348</v>
      </c>
      <c r="I397" s="47" t="s">
        <v>413</v>
      </c>
      <c r="J397" s="533">
        <v>10000039</v>
      </c>
      <c r="K397" s="14" t="s">
        <v>67</v>
      </c>
      <c r="L397" s="14" t="s">
        <v>67</v>
      </c>
      <c r="M397" s="45">
        <v>397</v>
      </c>
      <c r="N397" s="45">
        <v>1</v>
      </c>
      <c r="O397" s="53">
        <v>92.093971582638915</v>
      </c>
      <c r="P397" s="54">
        <v>82.093971582638915</v>
      </c>
      <c r="Q397" s="55" t="s">
        <v>414</v>
      </c>
      <c r="R397" s="56">
        <v>6.9279386968506973</v>
      </c>
      <c r="S397" s="57" t="s">
        <v>370</v>
      </c>
      <c r="T397" s="60" t="s">
        <v>88</v>
      </c>
      <c r="U397" s="14">
        <v>0</v>
      </c>
      <c r="V397" s="60" t="s">
        <v>174</v>
      </c>
      <c r="Y397" s="46">
        <v>92.093971582638915</v>
      </c>
      <c r="Z397" s="46">
        <v>92.093971582638915</v>
      </c>
      <c r="AA397" s="46">
        <v>92.093971582638915</v>
      </c>
      <c r="AB397" s="46">
        <v>92.093971582638915</v>
      </c>
      <c r="AC397" s="46">
        <v>92.093971582638915</v>
      </c>
      <c r="AD397" s="46">
        <v>92.093971582638915</v>
      </c>
      <c r="AE397" s="46">
        <v>92.093971582638915</v>
      </c>
      <c r="AF397" s="46">
        <v>92.093971582638915</v>
      </c>
      <c r="AG397" s="46">
        <v>92.093971582638915</v>
      </c>
      <c r="AH397" s="46">
        <v>92.093971582638915</v>
      </c>
      <c r="AI397" s="46">
        <v>92.093971582638915</v>
      </c>
      <c r="AJ397" s="46">
        <v>92.093971582638915</v>
      </c>
      <c r="AK397" s="46">
        <v>92.093971582638915</v>
      </c>
      <c r="AL397" s="46">
        <v>92.093971582638915</v>
      </c>
      <c r="AM397" s="46">
        <v>92.093971582638915</v>
      </c>
    </row>
    <row r="398" spans="5:39" x14ac:dyDescent="0.2">
      <c r="E398" s="14">
        <v>40</v>
      </c>
      <c r="F398" s="14">
        <v>47</v>
      </c>
      <c r="G398" s="14" t="s">
        <v>245</v>
      </c>
      <c r="H398" s="14" t="s">
        <v>353</v>
      </c>
      <c r="I398" s="14" t="s">
        <v>415</v>
      </c>
      <c r="J398" s="531">
        <v>10000040</v>
      </c>
      <c r="K398" s="14" t="s">
        <v>59</v>
      </c>
      <c r="L398" s="14" t="s">
        <v>57</v>
      </c>
      <c r="M398" s="45">
        <v>398</v>
      </c>
      <c r="N398" s="45">
        <v>1</v>
      </c>
      <c r="O398" s="46">
        <v>5385</v>
      </c>
      <c r="Q398" s="12" t="s">
        <v>379</v>
      </c>
      <c r="T398" s="59" t="s">
        <v>108</v>
      </c>
      <c r="U398" s="14">
        <v>0</v>
      </c>
      <c r="V398" s="59" t="s">
        <v>150</v>
      </c>
      <c r="Y398" s="46">
        <v>6110.18</v>
      </c>
      <c r="Z398" s="46">
        <v>6110.18</v>
      </c>
      <c r="AA398" s="46">
        <v>5385</v>
      </c>
      <c r="AB398" s="46">
        <v>5385</v>
      </c>
      <c r="AC398" s="46">
        <v>5385</v>
      </c>
      <c r="AD398" s="46">
        <v>5385</v>
      </c>
      <c r="AE398" s="46">
        <v>5385</v>
      </c>
      <c r="AF398" s="46">
        <v>5385</v>
      </c>
      <c r="AG398" s="46">
        <v>5385</v>
      </c>
      <c r="AH398" s="46">
        <v>5385</v>
      </c>
      <c r="AI398" s="46">
        <v>5385</v>
      </c>
      <c r="AJ398" s="46">
        <v>5385</v>
      </c>
      <c r="AK398" s="46">
        <v>5385</v>
      </c>
      <c r="AL398" s="46">
        <v>5385</v>
      </c>
      <c r="AM398" s="46">
        <v>0</v>
      </c>
    </row>
    <row r="399" spans="5:39" x14ac:dyDescent="0.2">
      <c r="E399" s="47">
        <v>40</v>
      </c>
      <c r="F399" s="47">
        <v>47</v>
      </c>
      <c r="G399" s="47" t="s">
        <v>245</v>
      </c>
      <c r="H399" s="47" t="s">
        <v>353</v>
      </c>
      <c r="I399" s="47" t="s">
        <v>415</v>
      </c>
      <c r="J399" s="533">
        <v>10000040</v>
      </c>
      <c r="K399" s="14" t="s">
        <v>59</v>
      </c>
      <c r="L399" s="14" t="s">
        <v>54</v>
      </c>
      <c r="M399" s="45">
        <v>399</v>
      </c>
      <c r="N399" s="45">
        <v>1</v>
      </c>
      <c r="O399" s="46">
        <v>7341.69</v>
      </c>
      <c r="Q399" s="12" t="s">
        <v>379</v>
      </c>
      <c r="T399" s="59" t="s">
        <v>108</v>
      </c>
      <c r="U399" s="14">
        <v>0</v>
      </c>
      <c r="V399" s="59" t="s">
        <v>150</v>
      </c>
      <c r="Y399" s="46">
        <v>5175.32</v>
      </c>
      <c r="Z399" s="46">
        <v>2328.73</v>
      </c>
      <c r="AA399" s="46">
        <v>965.01</v>
      </c>
      <c r="AB399" s="46">
        <v>639.33000000000004</v>
      </c>
      <c r="AC399" s="46">
        <v>0</v>
      </c>
      <c r="AD399" s="46">
        <v>0</v>
      </c>
      <c r="AE399" s="46">
        <v>0</v>
      </c>
      <c r="AF399" s="46">
        <v>0</v>
      </c>
      <c r="AG399" s="46">
        <v>7764.51</v>
      </c>
      <c r="AH399" s="46">
        <v>11888.39</v>
      </c>
      <c r="AI399" s="46">
        <v>9597.02</v>
      </c>
      <c r="AJ399" s="46">
        <v>7815.34</v>
      </c>
      <c r="AK399" s="46">
        <v>11173.55</v>
      </c>
      <c r="AL399" s="46">
        <v>7341.69</v>
      </c>
      <c r="AM399" s="46">
        <v>0</v>
      </c>
    </row>
    <row r="400" spans="5:39" x14ac:dyDescent="0.2">
      <c r="E400" s="47">
        <v>40</v>
      </c>
      <c r="F400" s="47">
        <v>47</v>
      </c>
      <c r="G400" s="47" t="s">
        <v>245</v>
      </c>
      <c r="H400" s="47" t="s">
        <v>353</v>
      </c>
      <c r="I400" s="47" t="s">
        <v>415</v>
      </c>
      <c r="J400" s="533">
        <v>10000040</v>
      </c>
      <c r="K400" s="14" t="s">
        <v>59</v>
      </c>
      <c r="L400" s="14" t="s">
        <v>58</v>
      </c>
      <c r="M400" s="45">
        <v>400</v>
      </c>
      <c r="N400" s="45">
        <v>1</v>
      </c>
      <c r="O400" s="46">
        <v>0</v>
      </c>
      <c r="Q400" s="12" t="s">
        <v>379</v>
      </c>
      <c r="T400" s="59" t="s">
        <v>108</v>
      </c>
      <c r="U400" s="14">
        <v>0</v>
      </c>
      <c r="V400" s="59" t="s">
        <v>150</v>
      </c>
      <c r="Y400" s="46">
        <v>0</v>
      </c>
      <c r="Z400" s="46">
        <v>0</v>
      </c>
      <c r="AA400" s="46">
        <v>0</v>
      </c>
      <c r="AB400" s="46">
        <v>0</v>
      </c>
      <c r="AC400" s="46">
        <v>0</v>
      </c>
      <c r="AD400" s="46">
        <v>0</v>
      </c>
      <c r="AE400" s="46">
        <v>0</v>
      </c>
      <c r="AF400" s="46">
        <v>0</v>
      </c>
      <c r="AG400" s="46">
        <v>0</v>
      </c>
      <c r="AH400" s="46">
        <v>0</v>
      </c>
      <c r="AI400" s="46">
        <v>0</v>
      </c>
      <c r="AJ400" s="46">
        <v>0</v>
      </c>
      <c r="AK400" s="46">
        <v>0</v>
      </c>
      <c r="AL400" s="46">
        <v>0</v>
      </c>
      <c r="AM400" s="46">
        <v>0</v>
      </c>
    </row>
    <row r="401" spans="5:39" x14ac:dyDescent="0.2">
      <c r="E401" s="47">
        <v>40</v>
      </c>
      <c r="F401" s="47">
        <v>47</v>
      </c>
      <c r="G401" s="47" t="s">
        <v>245</v>
      </c>
      <c r="H401" s="47" t="s">
        <v>353</v>
      </c>
      <c r="I401" s="47" t="s">
        <v>415</v>
      </c>
      <c r="J401" s="533">
        <v>10000040</v>
      </c>
      <c r="K401" s="14" t="s">
        <v>59</v>
      </c>
      <c r="L401" s="14" t="s">
        <v>31</v>
      </c>
      <c r="M401" s="45">
        <v>401</v>
      </c>
      <c r="N401" s="45">
        <v>1</v>
      </c>
      <c r="O401" s="48">
        <v>12726.689999999999</v>
      </c>
      <c r="Q401" s="12" t="s">
        <v>379</v>
      </c>
      <c r="R401" s="46">
        <v>14648.416666666666</v>
      </c>
      <c r="T401" s="59" t="s">
        <v>108</v>
      </c>
      <c r="U401" s="14">
        <v>0</v>
      </c>
      <c r="V401" s="59" t="s">
        <v>150</v>
      </c>
      <c r="X401" s="46">
        <v>8383.86</v>
      </c>
      <c r="Y401" s="46">
        <v>11285.5</v>
      </c>
      <c r="Z401" s="46">
        <v>8438.91</v>
      </c>
      <c r="AA401" s="46">
        <v>6350.01</v>
      </c>
      <c r="AB401" s="46">
        <v>6024.33</v>
      </c>
      <c r="AC401" s="46">
        <v>5385</v>
      </c>
      <c r="AD401" s="46">
        <v>5385</v>
      </c>
      <c r="AE401" s="46">
        <v>5385</v>
      </c>
      <c r="AF401" s="46">
        <v>5385</v>
      </c>
      <c r="AG401" s="46">
        <v>13149.51</v>
      </c>
      <c r="AH401" s="46">
        <v>17273.39</v>
      </c>
      <c r="AI401" s="46">
        <v>14982.02</v>
      </c>
      <c r="AJ401" s="46">
        <v>13200.34</v>
      </c>
      <c r="AK401" s="46">
        <v>16558.55</v>
      </c>
      <c r="AL401" s="46">
        <v>12726.689999999999</v>
      </c>
      <c r="AM401" s="46">
        <v>0</v>
      </c>
    </row>
    <row r="402" spans="5:39" x14ac:dyDescent="0.2">
      <c r="E402" s="47">
        <v>40</v>
      </c>
      <c r="F402" s="47">
        <v>47</v>
      </c>
      <c r="G402" s="47" t="s">
        <v>245</v>
      </c>
      <c r="H402" s="47" t="s">
        <v>353</v>
      </c>
      <c r="I402" s="47" t="s">
        <v>415</v>
      </c>
      <c r="J402" s="533">
        <v>10000040</v>
      </c>
      <c r="K402" s="14" t="s">
        <v>37</v>
      </c>
      <c r="L402" s="14" t="s">
        <v>31</v>
      </c>
      <c r="M402" s="45">
        <v>402</v>
      </c>
      <c r="N402" s="45">
        <v>1</v>
      </c>
      <c r="O402" s="48">
        <v>0</v>
      </c>
      <c r="P402" s="48"/>
      <c r="Q402" s="12" t="s">
        <v>379</v>
      </c>
      <c r="R402" s="46">
        <v>0</v>
      </c>
      <c r="T402" s="59" t="s">
        <v>108</v>
      </c>
      <c r="U402" s="14">
        <v>0</v>
      </c>
      <c r="V402" s="59" t="s">
        <v>150</v>
      </c>
      <c r="Y402" s="46">
        <v>0</v>
      </c>
      <c r="Z402" s="46">
        <v>0</v>
      </c>
      <c r="AA402" s="46">
        <v>0</v>
      </c>
      <c r="AB402" s="46">
        <v>0</v>
      </c>
      <c r="AC402" s="46">
        <v>0</v>
      </c>
      <c r="AD402" s="46">
        <v>0</v>
      </c>
      <c r="AE402" s="46">
        <v>0</v>
      </c>
      <c r="AF402" s="46">
        <v>0</v>
      </c>
      <c r="AG402" s="46">
        <v>0</v>
      </c>
      <c r="AH402" s="46">
        <v>0</v>
      </c>
      <c r="AI402" s="46">
        <v>0</v>
      </c>
      <c r="AJ402" s="46">
        <v>0</v>
      </c>
      <c r="AK402" s="46">
        <v>0</v>
      </c>
      <c r="AL402" s="46">
        <v>0</v>
      </c>
      <c r="AM402" s="46">
        <v>149913.10999999999</v>
      </c>
    </row>
    <row r="403" spans="5:39" x14ac:dyDescent="0.2">
      <c r="E403" s="47">
        <v>40</v>
      </c>
      <c r="F403" s="47">
        <v>47</v>
      </c>
      <c r="G403" s="47" t="s">
        <v>245</v>
      </c>
      <c r="H403" s="47" t="s">
        <v>353</v>
      </c>
      <c r="I403" s="47" t="s">
        <v>415</v>
      </c>
      <c r="J403" s="533">
        <v>10000040</v>
      </c>
      <c r="K403" s="14" t="s">
        <v>65</v>
      </c>
      <c r="L403" s="14" t="s">
        <v>31</v>
      </c>
      <c r="M403" s="45">
        <v>403</v>
      </c>
      <c r="N403" s="45">
        <v>1</v>
      </c>
      <c r="O403" s="52">
        <v>149913.10999999999</v>
      </c>
      <c r="P403" s="48">
        <v>149913.10999999999</v>
      </c>
      <c r="Q403" s="12" t="s">
        <v>379</v>
      </c>
      <c r="R403" s="46">
        <v>14648.416666666666</v>
      </c>
      <c r="T403" s="59" t="s">
        <v>108</v>
      </c>
      <c r="U403" s="14">
        <v>0</v>
      </c>
      <c r="V403" s="59" t="s">
        <v>150</v>
      </c>
      <c r="X403" s="46">
        <v>8383.86</v>
      </c>
      <c r="Y403" s="46">
        <v>11285.5</v>
      </c>
      <c r="Z403" s="46">
        <v>8438.91</v>
      </c>
      <c r="AA403" s="46">
        <v>6350.01</v>
      </c>
      <c r="AB403" s="46">
        <v>6024.33</v>
      </c>
      <c r="AC403" s="46">
        <v>5385</v>
      </c>
      <c r="AD403" s="46">
        <v>5385</v>
      </c>
      <c r="AE403" s="46">
        <v>5385</v>
      </c>
      <c r="AF403" s="46">
        <v>5385</v>
      </c>
      <c r="AG403" s="46">
        <v>13149.51</v>
      </c>
      <c r="AH403" s="46">
        <v>17273.39</v>
      </c>
      <c r="AI403" s="46">
        <v>14982.02</v>
      </c>
      <c r="AJ403" s="46">
        <v>13200.34</v>
      </c>
      <c r="AK403" s="46">
        <v>16558.55</v>
      </c>
      <c r="AL403" s="46">
        <v>12726.689999999999</v>
      </c>
      <c r="AM403" s="46">
        <v>0</v>
      </c>
    </row>
    <row r="404" spans="5:39" x14ac:dyDescent="0.2">
      <c r="E404" s="47">
        <v>40</v>
      </c>
      <c r="F404" s="47">
        <v>47</v>
      </c>
      <c r="G404" s="47" t="s">
        <v>245</v>
      </c>
      <c r="H404" s="47" t="s">
        <v>353</v>
      </c>
      <c r="I404" s="47" t="s">
        <v>415</v>
      </c>
      <c r="J404" s="533">
        <v>10000040</v>
      </c>
      <c r="K404" s="14" t="s">
        <v>64</v>
      </c>
      <c r="L404" s="14" t="s">
        <v>57</v>
      </c>
      <c r="M404" s="45">
        <v>404</v>
      </c>
      <c r="N404" s="45">
        <v>1</v>
      </c>
      <c r="O404" s="46">
        <v>79566.872049666184</v>
      </c>
      <c r="Q404" s="12" t="s">
        <v>379</v>
      </c>
      <c r="T404" s="59" t="s">
        <v>108</v>
      </c>
      <c r="U404" s="14">
        <v>0</v>
      </c>
      <c r="V404" s="59" t="s">
        <v>150</v>
      </c>
      <c r="X404" s="46">
        <v>2726.5120496661848</v>
      </c>
      <c r="Y404" s="46">
        <v>8836.6920496661842</v>
      </c>
      <c r="Z404" s="46">
        <v>14946.872049666184</v>
      </c>
      <c r="AA404" s="46">
        <v>20331.872049666184</v>
      </c>
      <c r="AB404" s="46">
        <v>25716.872049666184</v>
      </c>
      <c r="AC404" s="46">
        <v>31101.872049666184</v>
      </c>
      <c r="AD404" s="46">
        <v>36486.872049666184</v>
      </c>
      <c r="AE404" s="46">
        <v>41871.872049666184</v>
      </c>
      <c r="AF404" s="46">
        <v>47256.872049666184</v>
      </c>
      <c r="AG404" s="46">
        <v>52641.872049666184</v>
      </c>
      <c r="AH404" s="46">
        <v>58026.872049666184</v>
      </c>
      <c r="AI404" s="46">
        <v>63411.872049666184</v>
      </c>
      <c r="AJ404" s="46">
        <v>68796.872049666184</v>
      </c>
      <c r="AK404" s="46">
        <v>74181.872049666184</v>
      </c>
      <c r="AL404" s="46">
        <v>79566.872049666184</v>
      </c>
      <c r="AM404" s="46">
        <v>0</v>
      </c>
    </row>
    <row r="405" spans="5:39" x14ac:dyDescent="0.2">
      <c r="E405" s="47">
        <v>40</v>
      </c>
      <c r="F405" s="47">
        <v>47</v>
      </c>
      <c r="G405" s="47" t="s">
        <v>245</v>
      </c>
      <c r="H405" s="47" t="s">
        <v>353</v>
      </c>
      <c r="I405" s="47" t="s">
        <v>415</v>
      </c>
      <c r="J405" s="533">
        <v>10000040</v>
      </c>
      <c r="K405" s="14" t="s">
        <v>64</v>
      </c>
      <c r="L405" s="14" t="s">
        <v>54</v>
      </c>
      <c r="M405" s="45">
        <v>405</v>
      </c>
      <c r="N405" s="45">
        <v>1</v>
      </c>
      <c r="O405" s="46">
        <v>70346.237950333816</v>
      </c>
      <c r="Q405" s="12" t="s">
        <v>379</v>
      </c>
      <c r="T405" s="59" t="s">
        <v>108</v>
      </c>
      <c r="U405" s="14">
        <v>0</v>
      </c>
      <c r="V405" s="59" t="s">
        <v>150</v>
      </c>
      <c r="X405" s="46">
        <v>5657.3479503338158</v>
      </c>
      <c r="Y405" s="46">
        <v>10832.667950333816</v>
      </c>
      <c r="Z405" s="46">
        <v>13161.397950333816</v>
      </c>
      <c r="AA405" s="46">
        <v>14126.407950333816</v>
      </c>
      <c r="AB405" s="46">
        <v>14765.737950333816</v>
      </c>
      <c r="AC405" s="46">
        <v>14765.737950333816</v>
      </c>
      <c r="AD405" s="46">
        <v>14765.737950333816</v>
      </c>
      <c r="AE405" s="46">
        <v>14765.737950333816</v>
      </c>
      <c r="AF405" s="46">
        <v>14765.737950333816</v>
      </c>
      <c r="AG405" s="46">
        <v>22530.247950333818</v>
      </c>
      <c r="AH405" s="46">
        <v>34418.637950333818</v>
      </c>
      <c r="AI405" s="46">
        <v>44015.657950333814</v>
      </c>
      <c r="AJ405" s="46">
        <v>51830.997950333811</v>
      </c>
      <c r="AK405" s="46">
        <v>63004.547950333814</v>
      </c>
      <c r="AL405" s="46">
        <v>70346.237950333816</v>
      </c>
      <c r="AM405" s="46">
        <v>1.4551915228366852E-11</v>
      </c>
    </row>
    <row r="406" spans="5:39" x14ac:dyDescent="0.2">
      <c r="E406" s="47">
        <v>40</v>
      </c>
      <c r="F406" s="47">
        <v>47</v>
      </c>
      <c r="G406" s="47" t="s">
        <v>245</v>
      </c>
      <c r="H406" s="47" t="s">
        <v>353</v>
      </c>
      <c r="I406" s="47" t="s">
        <v>415</v>
      </c>
      <c r="J406" s="533">
        <v>10000040</v>
      </c>
      <c r="K406" s="14" t="s">
        <v>64</v>
      </c>
      <c r="L406" s="14" t="s">
        <v>58</v>
      </c>
      <c r="M406" s="45">
        <v>406</v>
      </c>
      <c r="N406" s="45">
        <v>1</v>
      </c>
      <c r="O406" s="46">
        <v>0</v>
      </c>
      <c r="Q406" s="12" t="s">
        <v>379</v>
      </c>
      <c r="T406" s="59" t="s">
        <v>108</v>
      </c>
      <c r="U406" s="14">
        <v>0</v>
      </c>
      <c r="V406" s="59" t="s">
        <v>150</v>
      </c>
      <c r="X406" s="46">
        <v>0</v>
      </c>
      <c r="Y406" s="46">
        <v>0</v>
      </c>
      <c r="Z406" s="46">
        <v>0</v>
      </c>
      <c r="AA406" s="46">
        <v>0</v>
      </c>
      <c r="AB406" s="46">
        <v>0</v>
      </c>
      <c r="AC406" s="46">
        <v>0</v>
      </c>
      <c r="AD406" s="46">
        <v>0</v>
      </c>
      <c r="AE406" s="46">
        <v>0</v>
      </c>
      <c r="AF406" s="46">
        <v>0</v>
      </c>
      <c r="AG406" s="46">
        <v>0</v>
      </c>
      <c r="AH406" s="46">
        <v>0</v>
      </c>
      <c r="AI406" s="46">
        <v>0</v>
      </c>
      <c r="AJ406" s="46">
        <v>0</v>
      </c>
      <c r="AK406" s="46">
        <v>0</v>
      </c>
      <c r="AL406" s="46">
        <v>0</v>
      </c>
      <c r="AM406" s="46">
        <v>-1.4551915228366852E-11</v>
      </c>
    </row>
    <row r="407" spans="5:39" x14ac:dyDescent="0.2">
      <c r="E407" s="47">
        <v>40</v>
      </c>
      <c r="F407" s="47">
        <v>47</v>
      </c>
      <c r="G407" s="47" t="s">
        <v>245</v>
      </c>
      <c r="H407" s="47" t="s">
        <v>353</v>
      </c>
      <c r="I407" s="47" t="s">
        <v>415</v>
      </c>
      <c r="J407" s="533">
        <v>10000040</v>
      </c>
      <c r="K407" s="14" t="s">
        <v>67</v>
      </c>
      <c r="L407" s="14" t="s">
        <v>67</v>
      </c>
      <c r="M407" s="45">
        <v>407</v>
      </c>
      <c r="N407" s="45">
        <v>1</v>
      </c>
      <c r="O407" s="53">
        <v>177.34485249488353</v>
      </c>
      <c r="P407" s="54">
        <v>167.34485249488353</v>
      </c>
      <c r="Q407" s="55" t="s">
        <v>379</v>
      </c>
      <c r="R407" s="56">
        <v>10.234082864473407</v>
      </c>
      <c r="S407" s="57" t="s">
        <v>370</v>
      </c>
      <c r="T407" s="60" t="s">
        <v>108</v>
      </c>
      <c r="U407" s="14">
        <v>4</v>
      </c>
      <c r="V407" s="60" t="s">
        <v>150</v>
      </c>
      <c r="Y407" s="46">
        <v>177.34485249488353</v>
      </c>
      <c r="Z407" s="46">
        <v>177.34485249488353</v>
      </c>
      <c r="AA407" s="46">
        <v>177.34485249488353</v>
      </c>
      <c r="AB407" s="46">
        <v>177.34485249488353</v>
      </c>
      <c r="AC407" s="46">
        <v>177.34485249488353</v>
      </c>
      <c r="AD407" s="46">
        <v>177.34485249488353</v>
      </c>
      <c r="AE407" s="46">
        <v>177.34485249488353</v>
      </c>
      <c r="AF407" s="46">
        <v>177.34485249488353</v>
      </c>
      <c r="AG407" s="46">
        <v>177.34485249488353</v>
      </c>
      <c r="AH407" s="46">
        <v>177.34485249488353</v>
      </c>
      <c r="AI407" s="46">
        <v>177.34485249488353</v>
      </c>
      <c r="AJ407" s="46">
        <v>177.34485249488353</v>
      </c>
      <c r="AK407" s="46">
        <v>177.34485249488353</v>
      </c>
      <c r="AL407" s="46">
        <v>177.34485249488353</v>
      </c>
      <c r="AM407" s="46">
        <v>177.34485249488353</v>
      </c>
    </row>
    <row r="408" spans="5:39" x14ac:dyDescent="0.2">
      <c r="E408" s="14">
        <v>41</v>
      </c>
      <c r="F408" s="14">
        <v>48</v>
      </c>
      <c r="G408" s="14" t="s">
        <v>245</v>
      </c>
      <c r="H408" s="14" t="s">
        <v>304</v>
      </c>
      <c r="I408" s="14" t="s">
        <v>416</v>
      </c>
      <c r="J408" s="531">
        <v>10000041</v>
      </c>
      <c r="K408" s="14" t="s">
        <v>59</v>
      </c>
      <c r="L408" s="14" t="s">
        <v>57</v>
      </c>
      <c r="M408" s="45">
        <v>408</v>
      </c>
      <c r="N408" s="45">
        <v>1</v>
      </c>
      <c r="O408" s="46">
        <v>4303.2</v>
      </c>
      <c r="Q408" s="12" t="s">
        <v>372</v>
      </c>
      <c r="T408" s="59" t="s">
        <v>75</v>
      </c>
      <c r="U408" s="14">
        <v>0</v>
      </c>
      <c r="V408" s="59" t="s">
        <v>175</v>
      </c>
      <c r="Y408" s="46">
        <v>4438.82</v>
      </c>
      <c r="Z408" s="46">
        <v>4438.82</v>
      </c>
      <c r="AA408" s="46">
        <v>4303.2</v>
      </c>
      <c r="AB408" s="46">
        <v>4303.2</v>
      </c>
      <c r="AC408" s="46">
        <v>4303.2</v>
      </c>
      <c r="AD408" s="46">
        <v>4303.2</v>
      </c>
      <c r="AE408" s="46">
        <v>4303.2</v>
      </c>
      <c r="AF408" s="46">
        <v>4303.2</v>
      </c>
      <c r="AG408" s="46">
        <v>4303.2</v>
      </c>
      <c r="AH408" s="46">
        <v>4303.2</v>
      </c>
      <c r="AI408" s="46">
        <v>4303.2</v>
      </c>
      <c r="AJ408" s="46">
        <v>4303.2</v>
      </c>
      <c r="AK408" s="46">
        <v>4303.2</v>
      </c>
      <c r="AL408" s="46">
        <v>4303.2</v>
      </c>
      <c r="AM408" s="46">
        <v>0</v>
      </c>
    </row>
    <row r="409" spans="5:39" x14ac:dyDescent="0.2">
      <c r="E409" s="47">
        <v>41</v>
      </c>
      <c r="F409" s="47">
        <v>48</v>
      </c>
      <c r="G409" s="47" t="s">
        <v>245</v>
      </c>
      <c r="H409" s="47" t="s">
        <v>304</v>
      </c>
      <c r="I409" s="47" t="s">
        <v>416</v>
      </c>
      <c r="J409" s="533">
        <v>10000041</v>
      </c>
      <c r="K409" s="14" t="s">
        <v>59</v>
      </c>
      <c r="L409" s="14" t="s">
        <v>54</v>
      </c>
      <c r="M409" s="45">
        <v>409</v>
      </c>
      <c r="N409" s="45">
        <v>1</v>
      </c>
      <c r="O409" s="46">
        <v>3761.29</v>
      </c>
      <c r="Q409" s="12" t="s">
        <v>372</v>
      </c>
      <c r="T409" s="59" t="s">
        <v>75</v>
      </c>
      <c r="U409" s="14">
        <v>0</v>
      </c>
      <c r="V409" s="59" t="s">
        <v>175</v>
      </c>
      <c r="Y409" s="46">
        <v>0</v>
      </c>
      <c r="Z409" s="46">
        <v>0</v>
      </c>
      <c r="AA409" s="46">
        <v>0</v>
      </c>
      <c r="AB409" s="46">
        <v>0</v>
      </c>
      <c r="AC409" s="46">
        <v>0</v>
      </c>
      <c r="AD409" s="46">
        <v>0</v>
      </c>
      <c r="AE409" s="46">
        <v>0</v>
      </c>
      <c r="AF409" s="46">
        <v>0</v>
      </c>
      <c r="AG409" s="46">
        <v>3720.8</v>
      </c>
      <c r="AH409" s="46">
        <v>3532.67</v>
      </c>
      <c r="AI409" s="46">
        <v>5139.7299999999996</v>
      </c>
      <c r="AJ409" s="46">
        <v>5139.7299999999996</v>
      </c>
      <c r="AK409" s="46">
        <v>6071.2699999999995</v>
      </c>
      <c r="AL409" s="46">
        <v>3761.29</v>
      </c>
      <c r="AM409" s="46">
        <v>0</v>
      </c>
    </row>
    <row r="410" spans="5:39" x14ac:dyDescent="0.2">
      <c r="E410" s="47">
        <v>41</v>
      </c>
      <c r="F410" s="47">
        <v>48</v>
      </c>
      <c r="G410" s="47" t="s">
        <v>245</v>
      </c>
      <c r="H410" s="47" t="s">
        <v>304</v>
      </c>
      <c r="I410" s="47" t="s">
        <v>416</v>
      </c>
      <c r="J410" s="533">
        <v>10000041</v>
      </c>
      <c r="K410" s="14" t="s">
        <v>59</v>
      </c>
      <c r="L410" s="14" t="s">
        <v>58</v>
      </c>
      <c r="M410" s="45">
        <v>410</v>
      </c>
      <c r="N410" s="45">
        <v>1</v>
      </c>
      <c r="O410" s="46">
        <v>0</v>
      </c>
      <c r="Q410" s="12" t="s">
        <v>372</v>
      </c>
      <c r="T410" s="59" t="s">
        <v>75</v>
      </c>
      <c r="U410" s="14">
        <v>12</v>
      </c>
      <c r="V410" s="59" t="s">
        <v>175</v>
      </c>
      <c r="Y410" s="46">
        <v>0</v>
      </c>
      <c r="Z410" s="46">
        <v>0</v>
      </c>
      <c r="AA410" s="46">
        <v>0</v>
      </c>
      <c r="AB410" s="46">
        <v>0</v>
      </c>
      <c r="AC410" s="46">
        <v>0</v>
      </c>
      <c r="AD410" s="46">
        <v>0</v>
      </c>
      <c r="AE410" s="46">
        <v>0</v>
      </c>
      <c r="AF410" s="46">
        <v>0</v>
      </c>
      <c r="AG410" s="46">
        <v>0</v>
      </c>
      <c r="AH410" s="46">
        <v>0</v>
      </c>
      <c r="AI410" s="46">
        <v>0</v>
      </c>
      <c r="AJ410" s="46">
        <v>0</v>
      </c>
      <c r="AK410" s="46">
        <v>0</v>
      </c>
      <c r="AL410" s="46">
        <v>0</v>
      </c>
      <c r="AM410" s="46">
        <v>0</v>
      </c>
    </row>
    <row r="411" spans="5:39" x14ac:dyDescent="0.2">
      <c r="E411" s="47">
        <v>41</v>
      </c>
      <c r="F411" s="47">
        <v>48</v>
      </c>
      <c r="G411" s="47" t="s">
        <v>245</v>
      </c>
      <c r="H411" s="47" t="s">
        <v>304</v>
      </c>
      <c r="I411" s="47" t="s">
        <v>416</v>
      </c>
      <c r="J411" s="533">
        <v>10000041</v>
      </c>
      <c r="K411" s="14" t="s">
        <v>59</v>
      </c>
      <c r="L411" s="14" t="s">
        <v>31</v>
      </c>
      <c r="M411" s="45">
        <v>411</v>
      </c>
      <c r="N411" s="45">
        <v>1</v>
      </c>
      <c r="O411" s="48">
        <v>8064.49</v>
      </c>
      <c r="Q411" s="12" t="s">
        <v>372</v>
      </c>
      <c r="R411" s="46">
        <v>8864.1149999999998</v>
      </c>
      <c r="T411" s="59" t="s">
        <v>75</v>
      </c>
      <c r="U411" s="14">
        <v>0</v>
      </c>
      <c r="V411" s="59" t="s">
        <v>175</v>
      </c>
      <c r="X411" s="46">
        <v>13316.46</v>
      </c>
      <c r="Y411" s="46">
        <v>4438.82</v>
      </c>
      <c r="Z411" s="46">
        <v>4438.82</v>
      </c>
      <c r="AA411" s="46">
        <v>4303.2</v>
      </c>
      <c r="AB411" s="46">
        <v>4303.2</v>
      </c>
      <c r="AC411" s="46">
        <v>4303.2</v>
      </c>
      <c r="AD411" s="46">
        <v>4303.2</v>
      </c>
      <c r="AE411" s="46">
        <v>4303.2</v>
      </c>
      <c r="AF411" s="46">
        <v>4303.2</v>
      </c>
      <c r="AG411" s="46">
        <v>8024</v>
      </c>
      <c r="AH411" s="46">
        <v>7835.87</v>
      </c>
      <c r="AI411" s="46">
        <v>9442.93</v>
      </c>
      <c r="AJ411" s="46">
        <v>9442.93</v>
      </c>
      <c r="AK411" s="46">
        <v>10374.469999999999</v>
      </c>
      <c r="AL411" s="46">
        <v>8064.49</v>
      </c>
      <c r="AM411" s="46">
        <v>0</v>
      </c>
    </row>
    <row r="412" spans="5:39" x14ac:dyDescent="0.2">
      <c r="E412" s="47">
        <v>41</v>
      </c>
      <c r="F412" s="47">
        <v>48</v>
      </c>
      <c r="G412" s="47" t="s">
        <v>245</v>
      </c>
      <c r="H412" s="47" t="s">
        <v>304</v>
      </c>
      <c r="I412" s="47" t="s">
        <v>416</v>
      </c>
      <c r="J412" s="533">
        <v>10000041</v>
      </c>
      <c r="K412" s="14" t="s">
        <v>37</v>
      </c>
      <c r="L412" s="14" t="s">
        <v>31</v>
      </c>
      <c r="M412" s="45">
        <v>412</v>
      </c>
      <c r="N412" s="45">
        <v>1</v>
      </c>
      <c r="O412" s="48">
        <v>19817.400000000001</v>
      </c>
      <c r="P412" s="48"/>
      <c r="Q412" s="12" t="s">
        <v>372</v>
      </c>
      <c r="R412" s="46">
        <v>6899.9000000000005</v>
      </c>
      <c r="T412" s="59" t="s">
        <v>75</v>
      </c>
      <c r="U412" s="14">
        <v>0</v>
      </c>
      <c r="V412" s="59" t="s">
        <v>175</v>
      </c>
      <c r="Y412" s="46">
        <v>0</v>
      </c>
      <c r="Z412" s="46">
        <v>0</v>
      </c>
      <c r="AA412" s="46">
        <v>0</v>
      </c>
      <c r="AB412" s="46">
        <v>0</v>
      </c>
      <c r="AC412" s="46">
        <v>0</v>
      </c>
      <c r="AD412" s="46">
        <v>0</v>
      </c>
      <c r="AE412" s="46">
        <v>8606.4</v>
      </c>
      <c r="AF412" s="46">
        <v>8606.4</v>
      </c>
      <c r="AG412" s="46">
        <v>0</v>
      </c>
      <c r="AH412" s="46">
        <v>4303.2</v>
      </c>
      <c r="AI412" s="46">
        <v>0</v>
      </c>
      <c r="AJ412" s="46">
        <v>17278.8</v>
      </c>
      <c r="AK412" s="46">
        <v>0</v>
      </c>
      <c r="AL412" s="46">
        <v>19817.400000000001</v>
      </c>
      <c r="AM412" s="46">
        <v>8517.1580000000013</v>
      </c>
    </row>
    <row r="413" spans="5:39" x14ac:dyDescent="0.2">
      <c r="E413" s="47">
        <v>41</v>
      </c>
      <c r="F413" s="47">
        <v>48</v>
      </c>
      <c r="G413" s="47" t="s">
        <v>245</v>
      </c>
      <c r="H413" s="47" t="s">
        <v>304</v>
      </c>
      <c r="I413" s="47" t="s">
        <v>416</v>
      </c>
      <c r="J413" s="533">
        <v>10000041</v>
      </c>
      <c r="K413" s="14" t="s">
        <v>65</v>
      </c>
      <c r="L413" s="14" t="s">
        <v>31</v>
      </c>
      <c r="M413" s="45">
        <v>413</v>
      </c>
      <c r="N413" s="45">
        <v>1</v>
      </c>
      <c r="O413" s="52">
        <v>42585.789999999994</v>
      </c>
      <c r="P413" s="48">
        <v>8517.1580000000013</v>
      </c>
      <c r="Q413" s="12" t="s">
        <v>372</v>
      </c>
      <c r="R413" s="46">
        <v>7097.6316666666653</v>
      </c>
      <c r="T413" s="59" t="s">
        <v>75</v>
      </c>
      <c r="U413" s="14">
        <v>0</v>
      </c>
      <c r="V413" s="59" t="s">
        <v>175</v>
      </c>
      <c r="X413" s="46">
        <v>0</v>
      </c>
      <c r="Y413" s="46">
        <v>0</v>
      </c>
      <c r="Z413" s="46">
        <v>0</v>
      </c>
      <c r="AA413" s="46">
        <v>0</v>
      </c>
      <c r="AB413" s="46">
        <v>0</v>
      </c>
      <c r="AC413" s="46">
        <v>0</v>
      </c>
      <c r="AD413" s="46">
        <v>0</v>
      </c>
      <c r="AE413" s="46">
        <v>0</v>
      </c>
      <c r="AF413" s="46">
        <v>0</v>
      </c>
      <c r="AG413" s="46">
        <v>0</v>
      </c>
      <c r="AH413" s="46">
        <v>5260.9699999999839</v>
      </c>
      <c r="AI413" s="46">
        <v>9442.93</v>
      </c>
      <c r="AJ413" s="46">
        <v>9442.9300000000076</v>
      </c>
      <c r="AK413" s="46">
        <v>10374.470000000007</v>
      </c>
      <c r="AL413" s="46">
        <v>8064.49</v>
      </c>
      <c r="AM413" s="46">
        <v>7.2759576141834259E-12</v>
      </c>
    </row>
    <row r="414" spans="5:39" x14ac:dyDescent="0.2">
      <c r="E414" s="47">
        <v>41</v>
      </c>
      <c r="F414" s="47">
        <v>48</v>
      </c>
      <c r="G414" s="47" t="s">
        <v>245</v>
      </c>
      <c r="H414" s="47" t="s">
        <v>304</v>
      </c>
      <c r="I414" s="47" t="s">
        <v>416</v>
      </c>
      <c r="J414" s="533">
        <v>10000041</v>
      </c>
      <c r="K414" s="14" t="s">
        <v>64</v>
      </c>
      <c r="L414" s="14" t="s">
        <v>57</v>
      </c>
      <c r="M414" s="45">
        <v>414</v>
      </c>
      <c r="N414" s="45">
        <v>1</v>
      </c>
      <c r="O414" s="46">
        <v>1903.8400000000111</v>
      </c>
      <c r="Q414" s="12" t="s">
        <v>372</v>
      </c>
      <c r="T414" s="59" t="s">
        <v>75</v>
      </c>
      <c r="U414" s="14">
        <v>0</v>
      </c>
      <c r="V414" s="59" t="s">
        <v>175</v>
      </c>
      <c r="X414" s="46">
        <v>0</v>
      </c>
      <c r="Y414" s="46">
        <v>4438.82</v>
      </c>
      <c r="Z414" s="46">
        <v>8877.64</v>
      </c>
      <c r="AA414" s="46">
        <v>13180.84</v>
      </c>
      <c r="AB414" s="46">
        <v>17484.04</v>
      </c>
      <c r="AC414" s="46">
        <v>21787.24</v>
      </c>
      <c r="AD414" s="46">
        <v>26090.440000000002</v>
      </c>
      <c r="AE414" s="46">
        <v>21787.240000000005</v>
      </c>
      <c r="AF414" s="46">
        <v>17484.040000000008</v>
      </c>
      <c r="AG414" s="46">
        <v>21787.240000000009</v>
      </c>
      <c r="AH414" s="46">
        <v>21787.240000000009</v>
      </c>
      <c r="AI414" s="46">
        <v>26090.44000000001</v>
      </c>
      <c r="AJ414" s="46">
        <v>13114.840000000011</v>
      </c>
      <c r="AK414" s="46">
        <v>17418.040000000012</v>
      </c>
      <c r="AL414" s="46">
        <v>1903.8400000000111</v>
      </c>
      <c r="AM414" s="46">
        <v>0</v>
      </c>
    </row>
    <row r="415" spans="5:39" x14ac:dyDescent="0.2">
      <c r="E415" s="47">
        <v>41</v>
      </c>
      <c r="F415" s="47">
        <v>48</v>
      </c>
      <c r="G415" s="47" t="s">
        <v>245</v>
      </c>
      <c r="H415" s="47" t="s">
        <v>304</v>
      </c>
      <c r="I415" s="47" t="s">
        <v>416</v>
      </c>
      <c r="J415" s="533">
        <v>10000041</v>
      </c>
      <c r="K415" s="14" t="s">
        <v>64</v>
      </c>
      <c r="L415" s="14" t="s">
        <v>54</v>
      </c>
      <c r="M415" s="45">
        <v>415</v>
      </c>
      <c r="N415" s="45">
        <v>1</v>
      </c>
      <c r="O415" s="46">
        <v>27365.49</v>
      </c>
      <c r="Q415" s="12" t="s">
        <v>372</v>
      </c>
      <c r="T415" s="59" t="s">
        <v>75</v>
      </c>
      <c r="U415" s="14">
        <v>0</v>
      </c>
      <c r="V415" s="59" t="s">
        <v>175</v>
      </c>
      <c r="X415" s="46">
        <v>0</v>
      </c>
      <c r="Y415" s="46">
        <v>0</v>
      </c>
      <c r="Z415" s="46">
        <v>0</v>
      </c>
      <c r="AA415" s="46">
        <v>0</v>
      </c>
      <c r="AB415" s="46">
        <v>0</v>
      </c>
      <c r="AC415" s="46">
        <v>0</v>
      </c>
      <c r="AD415" s="46">
        <v>0</v>
      </c>
      <c r="AE415" s="46">
        <v>0</v>
      </c>
      <c r="AF415" s="46">
        <v>0</v>
      </c>
      <c r="AG415" s="46">
        <v>3720.8</v>
      </c>
      <c r="AH415" s="46">
        <v>7253.47</v>
      </c>
      <c r="AI415" s="46">
        <v>12393.2</v>
      </c>
      <c r="AJ415" s="46">
        <v>17532.93</v>
      </c>
      <c r="AK415" s="46">
        <v>23604.2</v>
      </c>
      <c r="AL415" s="46">
        <v>27365.49</v>
      </c>
      <c r="AM415" s="46">
        <v>20752.172000000013</v>
      </c>
    </row>
    <row r="416" spans="5:39" x14ac:dyDescent="0.2">
      <c r="E416" s="47">
        <v>41</v>
      </c>
      <c r="F416" s="47">
        <v>48</v>
      </c>
      <c r="G416" s="47" t="s">
        <v>245</v>
      </c>
      <c r="H416" s="47" t="s">
        <v>304</v>
      </c>
      <c r="I416" s="47" t="s">
        <v>416</v>
      </c>
      <c r="J416" s="533">
        <v>10000041</v>
      </c>
      <c r="K416" s="14" t="s">
        <v>64</v>
      </c>
      <c r="L416" s="14" t="s">
        <v>58</v>
      </c>
      <c r="M416" s="45">
        <v>416</v>
      </c>
      <c r="N416" s="45">
        <v>1</v>
      </c>
      <c r="O416" s="46">
        <v>13316.459999999988</v>
      </c>
      <c r="Q416" s="12" t="s">
        <v>372</v>
      </c>
      <c r="T416" s="59" t="s">
        <v>75</v>
      </c>
      <c r="U416" s="14">
        <v>0</v>
      </c>
      <c r="V416" s="59" t="s">
        <v>175</v>
      </c>
      <c r="X416" s="46">
        <v>0</v>
      </c>
      <c r="Y416" s="46">
        <v>13316.46</v>
      </c>
      <c r="Z416" s="46">
        <v>13316.46</v>
      </c>
      <c r="AA416" s="46">
        <v>13316.46</v>
      </c>
      <c r="AB416" s="46">
        <v>13316.46</v>
      </c>
      <c r="AC416" s="46">
        <v>13316.459999999995</v>
      </c>
      <c r="AD416" s="46">
        <v>13316.459999999992</v>
      </c>
      <c r="AE416" s="46">
        <v>13316.459999999985</v>
      </c>
      <c r="AF416" s="46">
        <v>13316.459999999981</v>
      </c>
      <c r="AG416" s="46">
        <v>13316.459999999977</v>
      </c>
      <c r="AH416" s="46">
        <v>13316.459999999981</v>
      </c>
      <c r="AI416" s="46">
        <v>13316.459999999981</v>
      </c>
      <c r="AJ416" s="46">
        <v>13316.459999999985</v>
      </c>
      <c r="AK416" s="46">
        <v>13316.459999999988</v>
      </c>
      <c r="AL416" s="46">
        <v>13316.459999999988</v>
      </c>
      <c r="AM416" s="46">
        <v>13316.459999999985</v>
      </c>
    </row>
    <row r="417" spans="5:39" x14ac:dyDescent="0.2">
      <c r="E417" s="47">
        <v>41</v>
      </c>
      <c r="F417" s="47">
        <v>48</v>
      </c>
      <c r="G417" s="47" t="s">
        <v>245</v>
      </c>
      <c r="H417" s="47" t="s">
        <v>304</v>
      </c>
      <c r="I417" s="47" t="s">
        <v>416</v>
      </c>
      <c r="J417" s="533">
        <v>10000041</v>
      </c>
      <c r="K417" s="14" t="s">
        <v>67</v>
      </c>
      <c r="L417" s="14" t="s">
        <v>67</v>
      </c>
      <c r="M417" s="45">
        <v>417</v>
      </c>
      <c r="N417" s="45">
        <v>1</v>
      </c>
      <c r="O417" s="53">
        <v>54.684863894741284</v>
      </c>
      <c r="P417" s="54">
        <v>44.684863894741284</v>
      </c>
      <c r="Q417" s="55" t="s">
        <v>372</v>
      </c>
      <c r="R417" s="56">
        <v>4.8042912349399796</v>
      </c>
      <c r="S417" s="57" t="s">
        <v>370</v>
      </c>
      <c r="T417" s="60" t="s">
        <v>75</v>
      </c>
      <c r="U417" s="14">
        <v>0</v>
      </c>
      <c r="V417" s="60" t="s">
        <v>175</v>
      </c>
      <c r="Y417" s="46">
        <v>54.684863894741284</v>
      </c>
      <c r="Z417" s="46">
        <v>54.684863894741284</v>
      </c>
      <c r="AA417" s="46">
        <v>54.684863894741284</v>
      </c>
      <c r="AB417" s="46">
        <v>54.684863894741284</v>
      </c>
      <c r="AC417" s="46">
        <v>54.684863894741284</v>
      </c>
      <c r="AD417" s="46">
        <v>54.684863894741284</v>
      </c>
      <c r="AE417" s="46">
        <v>54.684863894741284</v>
      </c>
      <c r="AF417" s="46">
        <v>54.684863894741284</v>
      </c>
      <c r="AG417" s="46">
        <v>54.684863894741284</v>
      </c>
      <c r="AH417" s="46">
        <v>54.684863894741284</v>
      </c>
      <c r="AI417" s="46">
        <v>54.684863894741284</v>
      </c>
      <c r="AJ417" s="46">
        <v>54.684863894741284</v>
      </c>
      <c r="AK417" s="46">
        <v>54.684863894741284</v>
      </c>
      <c r="AL417" s="46">
        <v>54.684863894741284</v>
      </c>
      <c r="AM417" s="46">
        <v>54.684863894741284</v>
      </c>
    </row>
    <row r="418" spans="5:39" x14ac:dyDescent="0.2">
      <c r="E418" s="14">
        <v>42</v>
      </c>
      <c r="F418" s="14">
        <v>49</v>
      </c>
      <c r="G418" s="14" t="s">
        <v>245</v>
      </c>
      <c r="H418" s="14" t="s">
        <v>349</v>
      </c>
      <c r="I418" s="14" t="s">
        <v>417</v>
      </c>
      <c r="J418" s="531">
        <v>10000042</v>
      </c>
      <c r="K418" s="14" t="s">
        <v>59</v>
      </c>
      <c r="L418" s="14" t="s">
        <v>57</v>
      </c>
      <c r="M418" s="45">
        <v>418</v>
      </c>
      <c r="N418" s="45">
        <v>1</v>
      </c>
      <c r="O418" s="46">
        <v>1722.6</v>
      </c>
      <c r="Q418" s="12">
        <v>0</v>
      </c>
      <c r="T418" s="59">
        <v>0</v>
      </c>
      <c r="U418" s="14">
        <v>0</v>
      </c>
      <c r="V418" s="59">
        <v>0</v>
      </c>
      <c r="Y418" s="46">
        <v>1776.89</v>
      </c>
      <c r="Z418" s="46">
        <v>1776.89</v>
      </c>
      <c r="AA418" s="46">
        <v>1722.6</v>
      </c>
      <c r="AB418" s="46">
        <v>1722.6</v>
      </c>
      <c r="AC418" s="46">
        <v>1722.6</v>
      </c>
      <c r="AD418" s="46">
        <v>1722.6</v>
      </c>
      <c r="AE418" s="46">
        <v>1722.6</v>
      </c>
      <c r="AF418" s="46">
        <v>1722.6</v>
      </c>
      <c r="AG418" s="46">
        <v>1722.6</v>
      </c>
      <c r="AH418" s="46">
        <v>1722.6</v>
      </c>
      <c r="AI418" s="46">
        <v>1722.6</v>
      </c>
      <c r="AJ418" s="46">
        <v>1722.6</v>
      </c>
      <c r="AK418" s="46">
        <v>1722.6</v>
      </c>
      <c r="AL418" s="46">
        <v>1722.6</v>
      </c>
      <c r="AM418" s="46">
        <v>0</v>
      </c>
    </row>
    <row r="419" spans="5:39" x14ac:dyDescent="0.2">
      <c r="E419" s="47">
        <v>42</v>
      </c>
      <c r="F419" s="47">
        <v>49</v>
      </c>
      <c r="G419" s="47" t="s">
        <v>245</v>
      </c>
      <c r="H419" s="47" t="s">
        <v>349</v>
      </c>
      <c r="I419" s="47" t="s">
        <v>417</v>
      </c>
      <c r="J419" s="533">
        <v>10000042</v>
      </c>
      <c r="K419" s="14" t="s">
        <v>59</v>
      </c>
      <c r="L419" s="14" t="s">
        <v>54</v>
      </c>
      <c r="M419" s="45">
        <v>419</v>
      </c>
      <c r="N419" s="45">
        <v>1</v>
      </c>
      <c r="O419" s="46">
        <v>2231.6</v>
      </c>
      <c r="Q419" s="12">
        <v>0</v>
      </c>
      <c r="T419" s="59">
        <v>0</v>
      </c>
      <c r="U419" s="14">
        <v>0</v>
      </c>
      <c r="V419" s="59">
        <v>0</v>
      </c>
      <c r="Y419" s="46">
        <v>368.29</v>
      </c>
      <c r="Z419" s="46">
        <v>497.56</v>
      </c>
      <c r="AA419" s="46">
        <v>320.32</v>
      </c>
      <c r="AB419" s="46">
        <v>417.57</v>
      </c>
      <c r="AC419" s="46">
        <v>0</v>
      </c>
      <c r="AD419" s="46">
        <v>0</v>
      </c>
      <c r="AE419" s="46">
        <v>0</v>
      </c>
      <c r="AF419" s="46">
        <v>0</v>
      </c>
      <c r="AG419" s="46">
        <v>6775.97</v>
      </c>
      <c r="AH419" s="46">
        <v>14550.979999999998</v>
      </c>
      <c r="AI419" s="46">
        <v>-13107.710000000001</v>
      </c>
      <c r="AJ419" s="46">
        <v>1808.92</v>
      </c>
      <c r="AK419" s="46">
        <v>2625.21</v>
      </c>
      <c r="AL419" s="46">
        <v>2231.6</v>
      </c>
      <c r="AM419" s="46">
        <v>0</v>
      </c>
    </row>
    <row r="420" spans="5:39" x14ac:dyDescent="0.2">
      <c r="E420" s="47">
        <v>42</v>
      </c>
      <c r="F420" s="47">
        <v>49</v>
      </c>
      <c r="G420" s="47" t="s">
        <v>245</v>
      </c>
      <c r="H420" s="47" t="s">
        <v>349</v>
      </c>
      <c r="I420" s="47" t="s">
        <v>417</v>
      </c>
      <c r="J420" s="533">
        <v>10000042</v>
      </c>
      <c r="K420" s="14" t="s">
        <v>59</v>
      </c>
      <c r="L420" s="14" t="s">
        <v>58</v>
      </c>
      <c r="M420" s="45">
        <v>420</v>
      </c>
      <c r="N420" s="45">
        <v>1</v>
      </c>
      <c r="O420" s="46">
        <v>0</v>
      </c>
      <c r="Q420" s="12">
        <v>0</v>
      </c>
      <c r="T420" s="59">
        <v>0</v>
      </c>
      <c r="U420" s="14">
        <v>0</v>
      </c>
      <c r="V420" s="59">
        <v>0</v>
      </c>
      <c r="Y420" s="46">
        <v>0</v>
      </c>
      <c r="Z420" s="46">
        <v>0</v>
      </c>
      <c r="AA420" s="46">
        <v>0</v>
      </c>
      <c r="AB420" s="46">
        <v>0</v>
      </c>
      <c r="AC420" s="46">
        <v>0</v>
      </c>
      <c r="AD420" s="46">
        <v>0</v>
      </c>
      <c r="AE420" s="46">
        <v>0</v>
      </c>
      <c r="AF420" s="46">
        <v>0</v>
      </c>
      <c r="AG420" s="46">
        <v>0</v>
      </c>
      <c r="AH420" s="46">
        <v>0</v>
      </c>
      <c r="AI420" s="46">
        <v>0</v>
      </c>
      <c r="AJ420" s="46">
        <v>0</v>
      </c>
      <c r="AK420" s="46">
        <v>0</v>
      </c>
      <c r="AL420" s="46">
        <v>0</v>
      </c>
      <c r="AM420" s="46">
        <v>0</v>
      </c>
    </row>
    <row r="421" spans="5:39" x14ac:dyDescent="0.2">
      <c r="E421" s="47">
        <v>42</v>
      </c>
      <c r="F421" s="47">
        <v>49</v>
      </c>
      <c r="G421" s="47" t="s">
        <v>245</v>
      </c>
      <c r="H421" s="47" t="s">
        <v>349</v>
      </c>
      <c r="I421" s="47" t="s">
        <v>417</v>
      </c>
      <c r="J421" s="533">
        <v>10000042</v>
      </c>
      <c r="K421" s="14" t="s">
        <v>59</v>
      </c>
      <c r="L421" s="14" t="s">
        <v>31</v>
      </c>
      <c r="M421" s="45">
        <v>421</v>
      </c>
      <c r="N421" s="45">
        <v>1</v>
      </c>
      <c r="O421" s="48">
        <v>3954.2</v>
      </c>
      <c r="Q421" s="12">
        <v>0</v>
      </c>
      <c r="R421" s="46">
        <v>4203.4283333333324</v>
      </c>
      <c r="T421" s="59">
        <v>0</v>
      </c>
      <c r="U421" s="14">
        <v>0</v>
      </c>
      <c r="V421" s="59">
        <v>0</v>
      </c>
      <c r="X421" s="46">
        <v>-713.49</v>
      </c>
      <c r="Y421" s="46">
        <v>2145.1800000000003</v>
      </c>
      <c r="Z421" s="46">
        <v>2274.4500000000003</v>
      </c>
      <c r="AA421" s="46">
        <v>2042.9199999999998</v>
      </c>
      <c r="AB421" s="46">
        <v>2140.17</v>
      </c>
      <c r="AC421" s="46">
        <v>1722.6</v>
      </c>
      <c r="AD421" s="46">
        <v>1722.6</v>
      </c>
      <c r="AE421" s="46">
        <v>1722.6</v>
      </c>
      <c r="AF421" s="46">
        <v>1722.6</v>
      </c>
      <c r="AG421" s="46">
        <v>8498.57</v>
      </c>
      <c r="AH421" s="46">
        <v>16273.579999999998</v>
      </c>
      <c r="AI421" s="46">
        <v>-11385.11</v>
      </c>
      <c r="AJ421" s="46">
        <v>3531.52</v>
      </c>
      <c r="AK421" s="46">
        <v>4347.8099999999995</v>
      </c>
      <c r="AL421" s="46">
        <v>3954.2</v>
      </c>
      <c r="AM421" s="46">
        <v>0</v>
      </c>
    </row>
    <row r="422" spans="5:39" x14ac:dyDescent="0.2">
      <c r="E422" s="47">
        <v>42</v>
      </c>
      <c r="F422" s="47">
        <v>49</v>
      </c>
      <c r="G422" s="47" t="s">
        <v>245</v>
      </c>
      <c r="H422" s="47" t="s">
        <v>349</v>
      </c>
      <c r="I422" s="47" t="s">
        <v>417</v>
      </c>
      <c r="J422" s="533">
        <v>10000042</v>
      </c>
      <c r="K422" s="14" t="s">
        <v>37</v>
      </c>
      <c r="L422" s="14" t="s">
        <v>31</v>
      </c>
      <c r="M422" s="45">
        <v>422</v>
      </c>
      <c r="N422" s="45">
        <v>1</v>
      </c>
      <c r="O422" s="48">
        <v>8901.75</v>
      </c>
      <c r="P422" s="48"/>
      <c r="Q422" s="12">
        <v>0</v>
      </c>
      <c r="R422" s="46">
        <v>3833.3666666666668</v>
      </c>
      <c r="T422" s="59">
        <v>0</v>
      </c>
      <c r="U422" s="14">
        <v>0</v>
      </c>
      <c r="V422" s="59">
        <v>0</v>
      </c>
      <c r="Y422" s="46">
        <v>0</v>
      </c>
      <c r="Z422" s="46">
        <v>0</v>
      </c>
      <c r="AA422" s="46">
        <v>5000</v>
      </c>
      <c r="AB422" s="46">
        <v>0</v>
      </c>
      <c r="AC422" s="46">
        <v>0</v>
      </c>
      <c r="AD422" s="46">
        <v>12000</v>
      </c>
      <c r="AE422" s="46">
        <v>0</v>
      </c>
      <c r="AF422" s="46">
        <v>0</v>
      </c>
      <c r="AG422" s="46">
        <v>0</v>
      </c>
      <c r="AH422" s="46">
        <v>12000</v>
      </c>
      <c r="AI422" s="46">
        <v>0</v>
      </c>
      <c r="AJ422" s="46">
        <v>0</v>
      </c>
      <c r="AK422" s="46">
        <v>2098.4499999999998</v>
      </c>
      <c r="AL422" s="46">
        <v>8901.75</v>
      </c>
      <c r="AM422" s="46">
        <v>0</v>
      </c>
    </row>
    <row r="423" spans="5:39" x14ac:dyDescent="0.2">
      <c r="E423" s="47">
        <v>42</v>
      </c>
      <c r="F423" s="47">
        <v>49</v>
      </c>
      <c r="G423" s="47" t="s">
        <v>245</v>
      </c>
      <c r="H423" s="47" t="s">
        <v>349</v>
      </c>
      <c r="I423" s="47" t="s">
        <v>417</v>
      </c>
      <c r="J423" s="533">
        <v>10000042</v>
      </c>
      <c r="K423" s="14" t="s">
        <v>65</v>
      </c>
      <c r="L423" s="14" t="s">
        <v>31</v>
      </c>
      <c r="M423" s="45">
        <v>423</v>
      </c>
      <c r="N423" s="45">
        <v>1</v>
      </c>
      <c r="O423" s="52">
        <v>0</v>
      </c>
      <c r="P423" s="48">
        <v>0</v>
      </c>
      <c r="Q423" s="12">
        <v>0</v>
      </c>
      <c r="R423" s="46">
        <v>0</v>
      </c>
      <c r="T423" s="59">
        <v>0</v>
      </c>
      <c r="U423" s="14">
        <v>0</v>
      </c>
      <c r="V423" s="59">
        <v>0</v>
      </c>
      <c r="X423" s="46">
        <v>0</v>
      </c>
      <c r="Y423" s="46">
        <v>0</v>
      </c>
      <c r="Z423" s="46">
        <v>0</v>
      </c>
      <c r="AA423" s="46">
        <v>0</v>
      </c>
      <c r="AB423" s="46">
        <v>0</v>
      </c>
      <c r="AC423" s="46">
        <v>0</v>
      </c>
      <c r="AD423" s="46">
        <v>0</v>
      </c>
      <c r="AE423" s="46">
        <v>0</v>
      </c>
      <c r="AF423" s="46">
        <v>0</v>
      </c>
      <c r="AG423" s="46">
        <v>0</v>
      </c>
      <c r="AH423" s="46">
        <v>0</v>
      </c>
      <c r="AI423" s="46">
        <v>0</v>
      </c>
      <c r="AJ423" s="46">
        <v>0</v>
      </c>
      <c r="AK423" s="46">
        <v>0</v>
      </c>
      <c r="AL423" s="46">
        <v>0</v>
      </c>
      <c r="AM423" s="46">
        <v>0</v>
      </c>
    </row>
    <row r="424" spans="5:39" x14ac:dyDescent="0.2">
      <c r="E424" s="47">
        <v>42</v>
      </c>
      <c r="F424" s="47">
        <v>49</v>
      </c>
      <c r="G424" s="47" t="s">
        <v>245</v>
      </c>
      <c r="H424" s="47" t="s">
        <v>349</v>
      </c>
      <c r="I424" s="47" t="s">
        <v>417</v>
      </c>
      <c r="J424" s="533">
        <v>10000042</v>
      </c>
      <c r="K424" s="14" t="s">
        <v>64</v>
      </c>
      <c r="L424" s="14" t="s">
        <v>57</v>
      </c>
      <c r="M424" s="45">
        <v>424</v>
      </c>
      <c r="N424" s="45">
        <v>1</v>
      </c>
      <c r="O424" s="46">
        <v>0</v>
      </c>
      <c r="Q424" s="12">
        <v>0</v>
      </c>
      <c r="T424" s="59">
        <v>0</v>
      </c>
      <c r="U424" s="14">
        <v>0</v>
      </c>
      <c r="V424" s="59">
        <v>0</v>
      </c>
      <c r="X424" s="46">
        <v>0</v>
      </c>
      <c r="Y424" s="46">
        <v>1776.89</v>
      </c>
      <c r="Z424" s="46">
        <v>2840.2900000000004</v>
      </c>
      <c r="AA424" s="46">
        <v>0</v>
      </c>
      <c r="AB424" s="46">
        <v>1722.6</v>
      </c>
      <c r="AC424" s="46">
        <v>3445.2</v>
      </c>
      <c r="AD424" s="46">
        <v>0</v>
      </c>
      <c r="AE424" s="46">
        <v>0</v>
      </c>
      <c r="AF424" s="46">
        <v>0</v>
      </c>
      <c r="AG424" s="46">
        <v>0</v>
      </c>
      <c r="AH424" s="46">
        <v>0</v>
      </c>
      <c r="AI424" s="46">
        <v>1722.6</v>
      </c>
      <c r="AJ424" s="46">
        <v>3445.2</v>
      </c>
      <c r="AK424" s="46">
        <v>3069.3499999999985</v>
      </c>
      <c r="AL424" s="46">
        <v>0</v>
      </c>
      <c r="AM424" s="46">
        <v>0</v>
      </c>
    </row>
    <row r="425" spans="5:39" x14ac:dyDescent="0.2">
      <c r="E425" s="47">
        <v>42</v>
      </c>
      <c r="F425" s="47">
        <v>49</v>
      </c>
      <c r="G425" s="47" t="s">
        <v>245</v>
      </c>
      <c r="H425" s="47" t="s">
        <v>349</v>
      </c>
      <c r="I425" s="47" t="s">
        <v>417</v>
      </c>
      <c r="J425" s="533">
        <v>10000042</v>
      </c>
      <c r="K425" s="14" t="s">
        <v>64</v>
      </c>
      <c r="L425" s="14" t="s">
        <v>54</v>
      </c>
      <c r="M425" s="45">
        <v>425</v>
      </c>
      <c r="N425" s="45">
        <v>1</v>
      </c>
      <c r="O425" s="46">
        <v>-1.8189894035458565E-12</v>
      </c>
      <c r="Q425" s="12">
        <v>0</v>
      </c>
      <c r="T425" s="59">
        <v>0</v>
      </c>
      <c r="U425" s="14">
        <v>0</v>
      </c>
      <c r="V425" s="59">
        <v>0</v>
      </c>
      <c r="X425" s="46">
        <v>0</v>
      </c>
      <c r="Y425" s="46">
        <v>368.29</v>
      </c>
      <c r="Z425" s="46">
        <v>865.85</v>
      </c>
      <c r="AA425" s="46">
        <v>749.0600000000004</v>
      </c>
      <c r="AB425" s="46">
        <v>1166.6300000000003</v>
      </c>
      <c r="AC425" s="46">
        <v>1166.6300000000003</v>
      </c>
      <c r="AD425" s="46">
        <v>0</v>
      </c>
      <c r="AE425" s="46">
        <v>0</v>
      </c>
      <c r="AF425" s="46">
        <v>0</v>
      </c>
      <c r="AG425" s="46">
        <v>6278.2000000000007</v>
      </c>
      <c r="AH425" s="46">
        <v>10551.78</v>
      </c>
      <c r="AI425" s="46">
        <v>-2555.9300000000003</v>
      </c>
      <c r="AJ425" s="46">
        <v>-747.01000000000022</v>
      </c>
      <c r="AK425" s="46">
        <v>1878.1999999999998</v>
      </c>
      <c r="AL425" s="46">
        <v>-1.8189894035458565E-12</v>
      </c>
      <c r="AM425" s="46">
        <v>0</v>
      </c>
    </row>
    <row r="426" spans="5:39" x14ac:dyDescent="0.2">
      <c r="E426" s="47">
        <v>42</v>
      </c>
      <c r="F426" s="47">
        <v>49</v>
      </c>
      <c r="G426" s="47" t="s">
        <v>245</v>
      </c>
      <c r="H426" s="47" t="s">
        <v>349</v>
      </c>
      <c r="I426" s="47" t="s">
        <v>417</v>
      </c>
      <c r="J426" s="533">
        <v>10000042</v>
      </c>
      <c r="K426" s="14" t="s">
        <v>64</v>
      </c>
      <c r="L426" s="14" t="s">
        <v>58</v>
      </c>
      <c r="M426" s="45">
        <v>426</v>
      </c>
      <c r="N426" s="45">
        <v>1</v>
      </c>
      <c r="O426" s="46">
        <v>1.8189894035458565E-12</v>
      </c>
      <c r="Q426" s="12">
        <v>0</v>
      </c>
      <c r="T426" s="59">
        <v>0</v>
      </c>
      <c r="U426" s="14">
        <v>0</v>
      </c>
      <c r="V426" s="59">
        <v>0</v>
      </c>
      <c r="X426" s="46">
        <v>0</v>
      </c>
      <c r="Y426" s="46">
        <v>-713.48999999999978</v>
      </c>
      <c r="Z426" s="46">
        <v>0</v>
      </c>
      <c r="AA426" s="46">
        <v>0</v>
      </c>
      <c r="AB426" s="46">
        <v>0</v>
      </c>
      <c r="AC426" s="46">
        <v>0</v>
      </c>
      <c r="AD426" s="46">
        <v>-5665.57</v>
      </c>
      <c r="AE426" s="46">
        <v>-3942.9699999999993</v>
      </c>
      <c r="AF426" s="46">
        <v>-2220.369999999999</v>
      </c>
      <c r="AG426" s="46">
        <v>0</v>
      </c>
      <c r="AH426" s="46">
        <v>0</v>
      </c>
      <c r="AI426" s="46">
        <v>0</v>
      </c>
      <c r="AJ426" s="46">
        <v>-9.0949470177292824E-13</v>
      </c>
      <c r="AK426" s="46">
        <v>0</v>
      </c>
      <c r="AL426" s="46">
        <v>1.8189894035458565E-12</v>
      </c>
      <c r="AM426" s="46">
        <v>0</v>
      </c>
    </row>
    <row r="427" spans="5:39" x14ac:dyDescent="0.2">
      <c r="E427" s="47">
        <v>42</v>
      </c>
      <c r="F427" s="47">
        <v>49</v>
      </c>
      <c r="G427" s="47" t="s">
        <v>245</v>
      </c>
      <c r="H427" s="47" t="s">
        <v>349</v>
      </c>
      <c r="I427" s="47" t="s">
        <v>417</v>
      </c>
      <c r="J427" s="533">
        <v>10000042</v>
      </c>
      <c r="K427" s="14" t="s">
        <v>67</v>
      </c>
      <c r="L427" s="14" t="s">
        <v>67</v>
      </c>
      <c r="M427" s="45">
        <v>427</v>
      </c>
      <c r="N427" s="45">
        <v>1</v>
      </c>
      <c r="O427" s="53">
        <v>0</v>
      </c>
      <c r="P427" s="54">
        <v>0</v>
      </c>
      <c r="Q427" s="55">
        <v>0</v>
      </c>
      <c r="R427" s="56">
        <v>0</v>
      </c>
      <c r="S427" s="57">
        <v>0</v>
      </c>
      <c r="T427" s="60">
        <v>0</v>
      </c>
      <c r="U427" s="14">
        <v>0</v>
      </c>
      <c r="V427" s="60">
        <v>0</v>
      </c>
      <c r="Y427" s="46">
        <v>0</v>
      </c>
      <c r="Z427" s="46">
        <v>0</v>
      </c>
      <c r="AA427" s="46">
        <v>0</v>
      </c>
      <c r="AB427" s="46">
        <v>0</v>
      </c>
      <c r="AC427" s="46">
        <v>0</v>
      </c>
      <c r="AD427" s="46">
        <v>0</v>
      </c>
      <c r="AE427" s="46">
        <v>0</v>
      </c>
      <c r="AF427" s="46">
        <v>0</v>
      </c>
      <c r="AG427" s="46">
        <v>0</v>
      </c>
      <c r="AH427" s="46">
        <v>0</v>
      </c>
      <c r="AI427" s="46">
        <v>0</v>
      </c>
      <c r="AJ427" s="46">
        <v>0</v>
      </c>
      <c r="AK427" s="46">
        <v>0</v>
      </c>
      <c r="AL427" s="46">
        <v>0</v>
      </c>
      <c r="AM427" s="46">
        <v>0</v>
      </c>
    </row>
    <row r="428" spans="5:39" x14ac:dyDescent="0.2">
      <c r="E428" s="14">
        <v>43</v>
      </c>
      <c r="F428" s="14">
        <v>50</v>
      </c>
      <c r="G428" s="14" t="s">
        <v>245</v>
      </c>
      <c r="H428" s="14" t="s">
        <v>305</v>
      </c>
      <c r="I428" s="14" t="s">
        <v>418</v>
      </c>
      <c r="J428" s="531">
        <v>10000043</v>
      </c>
      <c r="K428" s="14" t="s">
        <v>59</v>
      </c>
      <c r="L428" s="14" t="s">
        <v>57</v>
      </c>
      <c r="M428" s="45">
        <v>428</v>
      </c>
      <c r="N428" s="45">
        <v>1</v>
      </c>
      <c r="O428" s="46">
        <v>4695.8999999999996</v>
      </c>
      <c r="Q428" s="12" t="s">
        <v>372</v>
      </c>
      <c r="T428" s="59" t="s">
        <v>75</v>
      </c>
      <c r="U428" s="14">
        <v>0</v>
      </c>
      <c r="V428" s="59" t="s">
        <v>174</v>
      </c>
      <c r="Y428" s="46">
        <v>4843.8900000000003</v>
      </c>
      <c r="Z428" s="46">
        <v>4843.8900000000003</v>
      </c>
      <c r="AA428" s="46">
        <v>4695.8999999999996</v>
      </c>
      <c r="AB428" s="46">
        <v>4695.8999999999996</v>
      </c>
      <c r="AC428" s="46">
        <v>4695.8999999999996</v>
      </c>
      <c r="AD428" s="46">
        <v>4695.8999999999996</v>
      </c>
      <c r="AE428" s="46">
        <v>4695.8999999999996</v>
      </c>
      <c r="AF428" s="46">
        <v>4695.8999999999996</v>
      </c>
      <c r="AG428" s="46">
        <v>4695.8999999999996</v>
      </c>
      <c r="AH428" s="46">
        <v>4695.8999999999996</v>
      </c>
      <c r="AI428" s="46">
        <v>4695.8999999999996</v>
      </c>
      <c r="AJ428" s="46">
        <v>4695.8999999999996</v>
      </c>
      <c r="AK428" s="46">
        <v>4695.8999999999996</v>
      </c>
      <c r="AL428" s="46">
        <v>4695.8999999999996</v>
      </c>
      <c r="AM428" s="46">
        <v>0</v>
      </c>
    </row>
    <row r="429" spans="5:39" x14ac:dyDescent="0.2">
      <c r="E429" s="47">
        <v>43</v>
      </c>
      <c r="F429" s="47">
        <v>50</v>
      </c>
      <c r="G429" s="47" t="s">
        <v>245</v>
      </c>
      <c r="H429" s="47" t="s">
        <v>305</v>
      </c>
      <c r="I429" s="47" t="s">
        <v>418</v>
      </c>
      <c r="J429" s="533">
        <v>10000043</v>
      </c>
      <c r="K429" s="14" t="s">
        <v>59</v>
      </c>
      <c r="L429" s="14" t="s">
        <v>54</v>
      </c>
      <c r="M429" s="45">
        <v>429</v>
      </c>
      <c r="N429" s="45">
        <v>1</v>
      </c>
      <c r="O429" s="46">
        <v>4105.4299999999994</v>
      </c>
      <c r="Q429" s="12" t="s">
        <v>372</v>
      </c>
      <c r="T429" s="59" t="s">
        <v>75</v>
      </c>
      <c r="U429" s="14">
        <v>0</v>
      </c>
      <c r="V429" s="59" t="s">
        <v>174</v>
      </c>
      <c r="Y429" s="46">
        <v>0</v>
      </c>
      <c r="Z429" s="46">
        <v>0</v>
      </c>
      <c r="AA429" s="46">
        <v>0</v>
      </c>
      <c r="AB429" s="46">
        <v>0</v>
      </c>
      <c r="AC429" s="46">
        <v>0</v>
      </c>
      <c r="AD429" s="46">
        <v>0</v>
      </c>
      <c r="AE429" s="46">
        <v>0</v>
      </c>
      <c r="AF429" s="46">
        <v>0</v>
      </c>
      <c r="AG429" s="46">
        <v>4059.76</v>
      </c>
      <c r="AH429" s="46">
        <v>3857.26</v>
      </c>
      <c r="AI429" s="46">
        <v>5607.7</v>
      </c>
      <c r="AJ429" s="46">
        <v>5607.7</v>
      </c>
      <c r="AK429" s="46">
        <v>6624.5199999999995</v>
      </c>
      <c r="AL429" s="46">
        <v>4105.4299999999994</v>
      </c>
      <c r="AM429" s="46">
        <v>0</v>
      </c>
    </row>
    <row r="430" spans="5:39" x14ac:dyDescent="0.2">
      <c r="E430" s="47">
        <v>43</v>
      </c>
      <c r="F430" s="47">
        <v>50</v>
      </c>
      <c r="G430" s="47" t="s">
        <v>245</v>
      </c>
      <c r="H430" s="47" t="s">
        <v>305</v>
      </c>
      <c r="I430" s="47" t="s">
        <v>418</v>
      </c>
      <c r="J430" s="533">
        <v>10000043</v>
      </c>
      <c r="K430" s="14" t="s">
        <v>59</v>
      </c>
      <c r="L430" s="14" t="s">
        <v>58</v>
      </c>
      <c r="M430" s="45">
        <v>430</v>
      </c>
      <c r="N430" s="45">
        <v>1</v>
      </c>
      <c r="O430" s="46">
        <v>0</v>
      </c>
      <c r="Q430" s="12" t="s">
        <v>372</v>
      </c>
      <c r="T430" s="59" t="s">
        <v>75</v>
      </c>
      <c r="U430" s="14">
        <v>13</v>
      </c>
      <c r="V430" s="59" t="s">
        <v>174</v>
      </c>
      <c r="Y430" s="46">
        <v>0</v>
      </c>
      <c r="Z430" s="46">
        <v>0</v>
      </c>
      <c r="AA430" s="46">
        <v>0</v>
      </c>
      <c r="AB430" s="46">
        <v>0</v>
      </c>
      <c r="AC430" s="46">
        <v>0</v>
      </c>
      <c r="AD430" s="46">
        <v>0</v>
      </c>
      <c r="AE430" s="46">
        <v>0</v>
      </c>
      <c r="AF430" s="46">
        <v>0</v>
      </c>
      <c r="AG430" s="46">
        <v>0</v>
      </c>
      <c r="AH430" s="46">
        <v>0</v>
      </c>
      <c r="AI430" s="46">
        <v>0</v>
      </c>
      <c r="AJ430" s="46">
        <v>0</v>
      </c>
      <c r="AK430" s="46">
        <v>0</v>
      </c>
      <c r="AL430" s="46">
        <v>0</v>
      </c>
      <c r="AM430" s="46">
        <v>0</v>
      </c>
    </row>
    <row r="431" spans="5:39" x14ac:dyDescent="0.2">
      <c r="E431" s="47">
        <v>43</v>
      </c>
      <c r="F431" s="47">
        <v>50</v>
      </c>
      <c r="G431" s="47" t="s">
        <v>245</v>
      </c>
      <c r="H431" s="47" t="s">
        <v>305</v>
      </c>
      <c r="I431" s="47" t="s">
        <v>418</v>
      </c>
      <c r="J431" s="533">
        <v>10000043</v>
      </c>
      <c r="K431" s="14" t="s">
        <v>59</v>
      </c>
      <c r="L431" s="14" t="s">
        <v>31</v>
      </c>
      <c r="M431" s="45">
        <v>431</v>
      </c>
      <c r="N431" s="45">
        <v>1</v>
      </c>
      <c r="O431" s="48">
        <v>8801.3299999999981</v>
      </c>
      <c r="Q431" s="12" t="s">
        <v>372</v>
      </c>
      <c r="R431" s="46">
        <v>9672.9616666666643</v>
      </c>
      <c r="T431" s="59" t="s">
        <v>75</v>
      </c>
      <c r="U431" s="14">
        <v>0</v>
      </c>
      <c r="V431" s="59" t="s">
        <v>174</v>
      </c>
      <c r="X431" s="46">
        <v>14531.67</v>
      </c>
      <c r="Y431" s="46">
        <v>4843.8900000000003</v>
      </c>
      <c r="Z431" s="46">
        <v>4843.8900000000003</v>
      </c>
      <c r="AA431" s="46">
        <v>4695.8999999999996</v>
      </c>
      <c r="AB431" s="46">
        <v>4695.8999999999996</v>
      </c>
      <c r="AC431" s="46">
        <v>4695.8999999999996</v>
      </c>
      <c r="AD431" s="46">
        <v>4695.8999999999996</v>
      </c>
      <c r="AE431" s="46">
        <v>4695.8999999999996</v>
      </c>
      <c r="AF431" s="46">
        <v>4695.8999999999996</v>
      </c>
      <c r="AG431" s="46">
        <v>8755.66</v>
      </c>
      <c r="AH431" s="46">
        <v>8553.16</v>
      </c>
      <c r="AI431" s="46">
        <v>10303.599999999999</v>
      </c>
      <c r="AJ431" s="46">
        <v>10303.599999999999</v>
      </c>
      <c r="AK431" s="46">
        <v>11320.419999999998</v>
      </c>
      <c r="AL431" s="46">
        <v>8801.3299999999981</v>
      </c>
      <c r="AM431" s="46">
        <v>0</v>
      </c>
    </row>
    <row r="432" spans="5:39" x14ac:dyDescent="0.2">
      <c r="E432" s="47">
        <v>43</v>
      </c>
      <c r="F432" s="47">
        <v>50</v>
      </c>
      <c r="G432" s="47" t="s">
        <v>245</v>
      </c>
      <c r="H432" s="47" t="s">
        <v>305</v>
      </c>
      <c r="I432" s="47" t="s">
        <v>418</v>
      </c>
      <c r="J432" s="533">
        <v>10000043</v>
      </c>
      <c r="K432" s="14" t="s">
        <v>37</v>
      </c>
      <c r="L432" s="14" t="s">
        <v>31</v>
      </c>
      <c r="M432" s="45">
        <v>432</v>
      </c>
      <c r="N432" s="45">
        <v>1</v>
      </c>
      <c r="O432" s="48">
        <v>21624.02</v>
      </c>
      <c r="P432" s="48"/>
      <c r="Q432" s="12" t="s">
        <v>372</v>
      </c>
      <c r="R432" s="46">
        <v>7529.4466666666658</v>
      </c>
      <c r="T432" s="59" t="s">
        <v>75</v>
      </c>
      <c r="U432" s="14">
        <v>0</v>
      </c>
      <c r="V432" s="59" t="s">
        <v>174</v>
      </c>
      <c r="Y432" s="46">
        <v>0</v>
      </c>
      <c r="Z432" s="46">
        <v>0</v>
      </c>
      <c r="AA432" s="46">
        <v>0</v>
      </c>
      <c r="AB432" s="46">
        <v>0</v>
      </c>
      <c r="AC432" s="46">
        <v>0</v>
      </c>
      <c r="AD432" s="46">
        <v>0</v>
      </c>
      <c r="AE432" s="46">
        <v>9391.7999999999993</v>
      </c>
      <c r="AF432" s="46">
        <v>9391.7999999999993</v>
      </c>
      <c r="AG432" s="46">
        <v>0</v>
      </c>
      <c r="AH432" s="46">
        <v>4695.8999999999996</v>
      </c>
      <c r="AI432" s="46">
        <v>0</v>
      </c>
      <c r="AJ432" s="46">
        <v>18856.759999999998</v>
      </c>
      <c r="AK432" s="46">
        <v>0</v>
      </c>
      <c r="AL432" s="46">
        <v>21624.02</v>
      </c>
      <c r="AM432" s="46">
        <v>27883.403999999999</v>
      </c>
    </row>
    <row r="433" spans="5:39" x14ac:dyDescent="0.2">
      <c r="E433" s="47">
        <v>43</v>
      </c>
      <c r="F433" s="47">
        <v>50</v>
      </c>
      <c r="G433" s="47" t="s">
        <v>245</v>
      </c>
      <c r="H433" s="47" t="s">
        <v>305</v>
      </c>
      <c r="I433" s="47" t="s">
        <v>418</v>
      </c>
      <c r="J433" s="533">
        <v>10000043</v>
      </c>
      <c r="K433" s="14" t="s">
        <v>65</v>
      </c>
      <c r="L433" s="14" t="s">
        <v>31</v>
      </c>
      <c r="M433" s="45">
        <v>433</v>
      </c>
      <c r="N433" s="45">
        <v>1</v>
      </c>
      <c r="O433" s="52">
        <v>46472.340000000026</v>
      </c>
      <c r="P433" s="48">
        <v>27883.403999999999</v>
      </c>
      <c r="Q433" s="12" t="s">
        <v>372</v>
      </c>
      <c r="R433" s="46">
        <v>7745.390000000004</v>
      </c>
      <c r="T433" s="59" t="s">
        <v>75</v>
      </c>
      <c r="U433" s="14">
        <v>0</v>
      </c>
      <c r="V433" s="59" t="s">
        <v>174</v>
      </c>
      <c r="X433" s="46">
        <v>0</v>
      </c>
      <c r="Y433" s="46">
        <v>0</v>
      </c>
      <c r="Z433" s="46">
        <v>0</v>
      </c>
      <c r="AA433" s="46">
        <v>0</v>
      </c>
      <c r="AB433" s="46">
        <v>0</v>
      </c>
      <c r="AC433" s="46">
        <v>0</v>
      </c>
      <c r="AD433" s="46">
        <v>0</v>
      </c>
      <c r="AE433" s="46">
        <v>0</v>
      </c>
      <c r="AF433" s="46">
        <v>0</v>
      </c>
      <c r="AG433" s="46">
        <v>0</v>
      </c>
      <c r="AH433" s="46">
        <v>5743.3900000000103</v>
      </c>
      <c r="AI433" s="46">
        <v>10303.599999999999</v>
      </c>
      <c r="AJ433" s="46">
        <v>10303.600000000013</v>
      </c>
      <c r="AK433" s="46">
        <v>11320.419999999998</v>
      </c>
      <c r="AL433" s="46">
        <v>8801.3299999999981</v>
      </c>
      <c r="AM433" s="46">
        <v>0</v>
      </c>
    </row>
    <row r="434" spans="5:39" x14ac:dyDescent="0.2">
      <c r="E434" s="47">
        <v>43</v>
      </c>
      <c r="F434" s="47">
        <v>50</v>
      </c>
      <c r="G434" s="47" t="s">
        <v>245</v>
      </c>
      <c r="H434" s="47" t="s">
        <v>305</v>
      </c>
      <c r="I434" s="47" t="s">
        <v>418</v>
      </c>
      <c r="J434" s="533">
        <v>10000043</v>
      </c>
      <c r="K434" s="14" t="s">
        <v>64</v>
      </c>
      <c r="L434" s="14" t="s">
        <v>57</v>
      </c>
      <c r="M434" s="45">
        <v>434</v>
      </c>
      <c r="N434" s="45">
        <v>1</v>
      </c>
      <c r="O434" s="46">
        <v>2078.3000000000065</v>
      </c>
      <c r="Q434" s="12" t="s">
        <v>372</v>
      </c>
      <c r="T434" s="59" t="s">
        <v>75</v>
      </c>
      <c r="U434" s="14">
        <v>0</v>
      </c>
      <c r="V434" s="59" t="s">
        <v>174</v>
      </c>
      <c r="X434" s="46">
        <v>0</v>
      </c>
      <c r="Y434" s="46">
        <v>4843.8900000000003</v>
      </c>
      <c r="Z434" s="46">
        <v>9687.7800000000007</v>
      </c>
      <c r="AA434" s="46">
        <v>14383.68</v>
      </c>
      <c r="AB434" s="46">
        <v>19079.580000000002</v>
      </c>
      <c r="AC434" s="46">
        <v>23775.480000000003</v>
      </c>
      <c r="AD434" s="46">
        <v>28471.380000000005</v>
      </c>
      <c r="AE434" s="46">
        <v>23775.480000000007</v>
      </c>
      <c r="AF434" s="46">
        <v>19079.580000000005</v>
      </c>
      <c r="AG434" s="46">
        <v>23775.480000000003</v>
      </c>
      <c r="AH434" s="46">
        <v>23775.480000000003</v>
      </c>
      <c r="AI434" s="46">
        <v>28471.380000000005</v>
      </c>
      <c r="AJ434" s="46">
        <v>14310.520000000008</v>
      </c>
      <c r="AK434" s="46">
        <v>19006.420000000006</v>
      </c>
      <c r="AL434" s="46">
        <v>2078.3000000000065</v>
      </c>
      <c r="AM434" s="46">
        <v>0</v>
      </c>
    </row>
    <row r="435" spans="5:39" x14ac:dyDescent="0.2">
      <c r="E435" s="47">
        <v>43</v>
      </c>
      <c r="F435" s="47">
        <v>50</v>
      </c>
      <c r="G435" s="47" t="s">
        <v>245</v>
      </c>
      <c r="H435" s="47" t="s">
        <v>305</v>
      </c>
      <c r="I435" s="47" t="s">
        <v>418</v>
      </c>
      <c r="J435" s="533">
        <v>10000043</v>
      </c>
      <c r="K435" s="14" t="s">
        <v>64</v>
      </c>
      <c r="L435" s="14" t="s">
        <v>54</v>
      </c>
      <c r="M435" s="45">
        <v>435</v>
      </c>
      <c r="N435" s="45">
        <v>1</v>
      </c>
      <c r="O435" s="46">
        <v>29862.370000000003</v>
      </c>
      <c r="Q435" s="12" t="s">
        <v>372</v>
      </c>
      <c r="T435" s="59" t="s">
        <v>75</v>
      </c>
      <c r="U435" s="14">
        <v>0</v>
      </c>
      <c r="V435" s="59" t="s">
        <v>174</v>
      </c>
      <c r="X435" s="46">
        <v>0</v>
      </c>
      <c r="Y435" s="46">
        <v>0</v>
      </c>
      <c r="Z435" s="46">
        <v>0</v>
      </c>
      <c r="AA435" s="46">
        <v>0</v>
      </c>
      <c r="AB435" s="46">
        <v>0</v>
      </c>
      <c r="AC435" s="46">
        <v>0</v>
      </c>
      <c r="AD435" s="46">
        <v>0</v>
      </c>
      <c r="AE435" s="46">
        <v>0</v>
      </c>
      <c r="AF435" s="46">
        <v>0</v>
      </c>
      <c r="AG435" s="46">
        <v>4059.76</v>
      </c>
      <c r="AH435" s="46">
        <v>7917.02</v>
      </c>
      <c r="AI435" s="46">
        <v>13524.720000000001</v>
      </c>
      <c r="AJ435" s="46">
        <v>19132.420000000002</v>
      </c>
      <c r="AK435" s="46">
        <v>25756.940000000002</v>
      </c>
      <c r="AL435" s="46">
        <v>29862.370000000003</v>
      </c>
      <c r="AM435" s="46">
        <v>4057.2660000000105</v>
      </c>
    </row>
    <row r="436" spans="5:39" x14ac:dyDescent="0.2">
      <c r="E436" s="47">
        <v>43</v>
      </c>
      <c r="F436" s="47">
        <v>50</v>
      </c>
      <c r="G436" s="47" t="s">
        <v>245</v>
      </c>
      <c r="H436" s="47" t="s">
        <v>305</v>
      </c>
      <c r="I436" s="47" t="s">
        <v>418</v>
      </c>
      <c r="J436" s="533">
        <v>10000043</v>
      </c>
      <c r="K436" s="14" t="s">
        <v>64</v>
      </c>
      <c r="L436" s="14" t="s">
        <v>58</v>
      </c>
      <c r="M436" s="45">
        <v>436</v>
      </c>
      <c r="N436" s="45">
        <v>1</v>
      </c>
      <c r="O436" s="46">
        <v>14531.67000000002</v>
      </c>
      <c r="Q436" s="12" t="s">
        <v>372</v>
      </c>
      <c r="T436" s="59" t="s">
        <v>75</v>
      </c>
      <c r="U436" s="14">
        <v>0</v>
      </c>
      <c r="V436" s="59" t="s">
        <v>174</v>
      </c>
      <c r="X436" s="46">
        <v>0</v>
      </c>
      <c r="Y436" s="46">
        <v>14531.670000000002</v>
      </c>
      <c r="Z436" s="46">
        <v>14531.67</v>
      </c>
      <c r="AA436" s="46">
        <v>14531.669999999998</v>
      </c>
      <c r="AB436" s="46">
        <v>14531.669999999998</v>
      </c>
      <c r="AC436" s="46">
        <v>14531.669999999998</v>
      </c>
      <c r="AD436" s="46">
        <v>14531.669999999998</v>
      </c>
      <c r="AE436" s="46">
        <v>14531.670000000002</v>
      </c>
      <c r="AF436" s="46">
        <v>14531.670000000002</v>
      </c>
      <c r="AG436" s="46">
        <v>14531.670000000007</v>
      </c>
      <c r="AH436" s="46">
        <v>14531.670000000009</v>
      </c>
      <c r="AI436" s="46">
        <v>14531.670000000013</v>
      </c>
      <c r="AJ436" s="46">
        <v>14531.670000000024</v>
      </c>
      <c r="AK436" s="46">
        <v>14531.67000000002</v>
      </c>
      <c r="AL436" s="46">
        <v>14531.67000000002</v>
      </c>
      <c r="AM436" s="46">
        <v>14531.67000000002</v>
      </c>
    </row>
    <row r="437" spans="5:39" x14ac:dyDescent="0.2">
      <c r="E437" s="47">
        <v>43</v>
      </c>
      <c r="F437" s="47">
        <v>50</v>
      </c>
      <c r="G437" s="47" t="s">
        <v>245</v>
      </c>
      <c r="H437" s="47" t="s">
        <v>305</v>
      </c>
      <c r="I437" s="47" t="s">
        <v>418</v>
      </c>
      <c r="J437" s="533">
        <v>10000043</v>
      </c>
      <c r="K437" s="14" t="s">
        <v>67</v>
      </c>
      <c r="L437" s="14" t="s">
        <v>67</v>
      </c>
      <c r="M437" s="45">
        <v>437</v>
      </c>
      <c r="N437" s="45">
        <v>1</v>
      </c>
      <c r="O437" s="53">
        <v>54.68661487672216</v>
      </c>
      <c r="P437" s="54">
        <v>44.68661487672216</v>
      </c>
      <c r="Q437" s="55" t="s">
        <v>372</v>
      </c>
      <c r="R437" s="56">
        <v>4.8043548192840664</v>
      </c>
      <c r="S437" s="57" t="s">
        <v>370</v>
      </c>
      <c r="T437" s="60" t="s">
        <v>75</v>
      </c>
      <c r="U437" s="14">
        <v>0</v>
      </c>
      <c r="V437" s="60" t="s">
        <v>174</v>
      </c>
      <c r="Y437" s="46">
        <v>54.68661487672216</v>
      </c>
      <c r="Z437" s="46">
        <v>54.68661487672216</v>
      </c>
      <c r="AA437" s="46">
        <v>54.68661487672216</v>
      </c>
      <c r="AB437" s="46">
        <v>54.68661487672216</v>
      </c>
      <c r="AC437" s="46">
        <v>54.68661487672216</v>
      </c>
      <c r="AD437" s="46">
        <v>54.68661487672216</v>
      </c>
      <c r="AE437" s="46">
        <v>54.68661487672216</v>
      </c>
      <c r="AF437" s="46">
        <v>54.68661487672216</v>
      </c>
      <c r="AG437" s="46">
        <v>54.68661487672216</v>
      </c>
      <c r="AH437" s="46">
        <v>54.68661487672216</v>
      </c>
      <c r="AI437" s="46">
        <v>54.68661487672216</v>
      </c>
      <c r="AJ437" s="46">
        <v>54.68661487672216</v>
      </c>
      <c r="AK437" s="46">
        <v>54.68661487672216</v>
      </c>
      <c r="AL437" s="46">
        <v>54.68661487672216</v>
      </c>
      <c r="AM437" s="46">
        <v>54.68661487672216</v>
      </c>
    </row>
    <row r="438" spans="5:39" x14ac:dyDescent="0.2">
      <c r="E438" s="14">
        <v>44</v>
      </c>
      <c r="F438" s="14">
        <v>51</v>
      </c>
      <c r="G438" s="14" t="s">
        <v>245</v>
      </c>
      <c r="H438" s="14" t="s">
        <v>306</v>
      </c>
      <c r="I438" s="14" t="s">
        <v>419</v>
      </c>
      <c r="J438" s="531">
        <v>10000044</v>
      </c>
      <c r="K438" s="14" t="s">
        <v>59</v>
      </c>
      <c r="L438" s="14" t="s">
        <v>57</v>
      </c>
      <c r="M438" s="45">
        <v>438</v>
      </c>
      <c r="N438" s="45">
        <v>1</v>
      </c>
      <c r="O438" s="46">
        <v>4303.2</v>
      </c>
      <c r="Q438" s="12" t="s">
        <v>372</v>
      </c>
      <c r="T438" s="59" t="s">
        <v>75</v>
      </c>
      <c r="U438" s="14">
        <v>0</v>
      </c>
      <c r="V438" s="59" t="s">
        <v>174</v>
      </c>
      <c r="Y438" s="46">
        <v>4438.82</v>
      </c>
      <c r="Z438" s="46">
        <v>4438.82</v>
      </c>
      <c r="AA438" s="46">
        <v>4303.2</v>
      </c>
      <c r="AB438" s="46">
        <v>4303.2</v>
      </c>
      <c r="AC438" s="46">
        <v>4303.2</v>
      </c>
      <c r="AD438" s="46">
        <v>4303.2</v>
      </c>
      <c r="AE438" s="46">
        <v>4303.2</v>
      </c>
      <c r="AF438" s="46">
        <v>4303.2</v>
      </c>
      <c r="AG438" s="46">
        <v>4303.2</v>
      </c>
      <c r="AH438" s="46">
        <v>4303.2</v>
      </c>
      <c r="AI438" s="46">
        <v>4303.2</v>
      </c>
      <c r="AJ438" s="46">
        <v>4303.2</v>
      </c>
      <c r="AK438" s="46">
        <v>4303.2</v>
      </c>
      <c r="AL438" s="46">
        <v>4303.2</v>
      </c>
      <c r="AM438" s="46">
        <v>0</v>
      </c>
    </row>
    <row r="439" spans="5:39" x14ac:dyDescent="0.2">
      <c r="E439" s="47">
        <v>44</v>
      </c>
      <c r="F439" s="47">
        <v>51</v>
      </c>
      <c r="G439" s="47" t="s">
        <v>245</v>
      </c>
      <c r="H439" s="47" t="s">
        <v>306</v>
      </c>
      <c r="I439" s="47" t="s">
        <v>419</v>
      </c>
      <c r="J439" s="533">
        <v>10000044</v>
      </c>
      <c r="K439" s="14" t="s">
        <v>59</v>
      </c>
      <c r="L439" s="14" t="s">
        <v>54</v>
      </c>
      <c r="M439" s="45">
        <v>439</v>
      </c>
      <c r="N439" s="45">
        <v>1</v>
      </c>
      <c r="O439" s="46">
        <v>3761.29</v>
      </c>
      <c r="Q439" s="12" t="s">
        <v>372</v>
      </c>
      <c r="T439" s="59" t="s">
        <v>75</v>
      </c>
      <c r="U439" s="14">
        <v>0</v>
      </c>
      <c r="V439" s="59" t="s">
        <v>174</v>
      </c>
      <c r="Y439" s="46">
        <v>0</v>
      </c>
      <c r="Z439" s="46">
        <v>0</v>
      </c>
      <c r="AA439" s="46">
        <v>0</v>
      </c>
      <c r="AB439" s="46">
        <v>0</v>
      </c>
      <c r="AC439" s="46">
        <v>0</v>
      </c>
      <c r="AD439" s="46">
        <v>0</v>
      </c>
      <c r="AE439" s="46">
        <v>0</v>
      </c>
      <c r="AF439" s="46">
        <v>0</v>
      </c>
      <c r="AG439" s="46">
        <v>3720.8</v>
      </c>
      <c r="AH439" s="46">
        <v>3532.67</v>
      </c>
      <c r="AI439" s="46">
        <v>5139.7299999999996</v>
      </c>
      <c r="AJ439" s="46">
        <v>5139.7299999999996</v>
      </c>
      <c r="AK439" s="46">
        <v>6071.2699999999995</v>
      </c>
      <c r="AL439" s="46">
        <v>3761.29</v>
      </c>
      <c r="AM439" s="46">
        <v>0</v>
      </c>
    </row>
    <row r="440" spans="5:39" x14ac:dyDescent="0.2">
      <c r="E440" s="47">
        <v>44</v>
      </c>
      <c r="F440" s="47">
        <v>51</v>
      </c>
      <c r="G440" s="47" t="s">
        <v>245</v>
      </c>
      <c r="H440" s="47" t="s">
        <v>306</v>
      </c>
      <c r="I440" s="47" t="s">
        <v>419</v>
      </c>
      <c r="J440" s="533">
        <v>10000044</v>
      </c>
      <c r="K440" s="14" t="s">
        <v>59</v>
      </c>
      <c r="L440" s="14" t="s">
        <v>58</v>
      </c>
      <c r="M440" s="45">
        <v>440</v>
      </c>
      <c r="N440" s="45">
        <v>1</v>
      </c>
      <c r="O440" s="46">
        <v>0</v>
      </c>
      <c r="Q440" s="12" t="s">
        <v>372</v>
      </c>
      <c r="T440" s="59" t="s">
        <v>75</v>
      </c>
      <c r="U440" s="14">
        <v>14</v>
      </c>
      <c r="V440" s="59" t="s">
        <v>174</v>
      </c>
      <c r="Y440" s="46">
        <v>0</v>
      </c>
      <c r="Z440" s="46">
        <v>0</v>
      </c>
      <c r="AA440" s="46">
        <v>0</v>
      </c>
      <c r="AB440" s="46">
        <v>0</v>
      </c>
      <c r="AC440" s="46">
        <v>0</v>
      </c>
      <c r="AD440" s="46">
        <v>0</v>
      </c>
      <c r="AE440" s="46">
        <v>0</v>
      </c>
      <c r="AF440" s="46">
        <v>0</v>
      </c>
      <c r="AG440" s="46">
        <v>0</v>
      </c>
      <c r="AH440" s="46">
        <v>0</v>
      </c>
      <c r="AI440" s="46">
        <v>0</v>
      </c>
      <c r="AJ440" s="46">
        <v>0</v>
      </c>
      <c r="AK440" s="46">
        <v>0</v>
      </c>
      <c r="AL440" s="46">
        <v>0</v>
      </c>
      <c r="AM440" s="46">
        <v>0</v>
      </c>
    </row>
    <row r="441" spans="5:39" x14ac:dyDescent="0.2">
      <c r="E441" s="47">
        <v>44</v>
      </c>
      <c r="F441" s="47">
        <v>51</v>
      </c>
      <c r="G441" s="47" t="s">
        <v>245</v>
      </c>
      <c r="H441" s="47" t="s">
        <v>306</v>
      </c>
      <c r="I441" s="47" t="s">
        <v>419</v>
      </c>
      <c r="J441" s="533">
        <v>10000044</v>
      </c>
      <c r="K441" s="14" t="s">
        <v>59</v>
      </c>
      <c r="L441" s="14" t="s">
        <v>31</v>
      </c>
      <c r="M441" s="45">
        <v>441</v>
      </c>
      <c r="N441" s="45">
        <v>1</v>
      </c>
      <c r="O441" s="48">
        <v>8064.49</v>
      </c>
      <c r="Q441" s="12" t="s">
        <v>372</v>
      </c>
      <c r="R441" s="46">
        <v>8864.1149999999998</v>
      </c>
      <c r="T441" s="59" t="s">
        <v>75</v>
      </c>
      <c r="U441" s="14">
        <v>0</v>
      </c>
      <c r="V441" s="59" t="s">
        <v>174</v>
      </c>
      <c r="X441" s="46">
        <v>13316.46</v>
      </c>
      <c r="Y441" s="46">
        <v>4438.82</v>
      </c>
      <c r="Z441" s="46">
        <v>4438.82</v>
      </c>
      <c r="AA441" s="46">
        <v>4303.2</v>
      </c>
      <c r="AB441" s="46">
        <v>4303.2</v>
      </c>
      <c r="AC441" s="46">
        <v>4303.2</v>
      </c>
      <c r="AD441" s="46">
        <v>4303.2</v>
      </c>
      <c r="AE441" s="46">
        <v>4303.2</v>
      </c>
      <c r="AF441" s="46">
        <v>4303.2</v>
      </c>
      <c r="AG441" s="46">
        <v>8024</v>
      </c>
      <c r="AH441" s="46">
        <v>7835.87</v>
      </c>
      <c r="AI441" s="46">
        <v>9442.93</v>
      </c>
      <c r="AJ441" s="46">
        <v>9442.93</v>
      </c>
      <c r="AK441" s="46">
        <v>10374.469999999999</v>
      </c>
      <c r="AL441" s="46">
        <v>8064.49</v>
      </c>
      <c r="AM441" s="46">
        <v>0</v>
      </c>
    </row>
    <row r="442" spans="5:39" x14ac:dyDescent="0.2">
      <c r="E442" s="47">
        <v>44</v>
      </c>
      <c r="F442" s="47">
        <v>51</v>
      </c>
      <c r="G442" s="47" t="s">
        <v>245</v>
      </c>
      <c r="H442" s="47" t="s">
        <v>306</v>
      </c>
      <c r="I442" s="47" t="s">
        <v>419</v>
      </c>
      <c r="J442" s="533">
        <v>10000044</v>
      </c>
      <c r="K442" s="14" t="s">
        <v>37</v>
      </c>
      <c r="L442" s="14" t="s">
        <v>31</v>
      </c>
      <c r="M442" s="45">
        <v>442</v>
      </c>
      <c r="N442" s="45">
        <v>1</v>
      </c>
      <c r="O442" s="48">
        <v>19817.400000000001</v>
      </c>
      <c r="P442" s="48"/>
      <c r="Q442" s="12" t="s">
        <v>372</v>
      </c>
      <c r="R442" s="46">
        <v>6899.9000000000005</v>
      </c>
      <c r="T442" s="59" t="s">
        <v>75</v>
      </c>
      <c r="U442" s="14">
        <v>0</v>
      </c>
      <c r="V442" s="59" t="s">
        <v>174</v>
      </c>
      <c r="Y442" s="46">
        <v>0</v>
      </c>
      <c r="Z442" s="46">
        <v>0</v>
      </c>
      <c r="AA442" s="46">
        <v>0</v>
      </c>
      <c r="AB442" s="46">
        <v>0</v>
      </c>
      <c r="AC442" s="46">
        <v>0</v>
      </c>
      <c r="AD442" s="46">
        <v>0</v>
      </c>
      <c r="AE442" s="46">
        <v>8606.4</v>
      </c>
      <c r="AF442" s="46">
        <v>8606.4</v>
      </c>
      <c r="AG442" s="46">
        <v>0</v>
      </c>
      <c r="AH442" s="46">
        <v>4303.2</v>
      </c>
      <c r="AI442" s="46">
        <v>0</v>
      </c>
      <c r="AJ442" s="46">
        <v>17278.8</v>
      </c>
      <c r="AK442" s="46">
        <v>0</v>
      </c>
      <c r="AL442" s="46">
        <v>19817.400000000001</v>
      </c>
      <c r="AM442" s="46">
        <v>34068.632000000005</v>
      </c>
    </row>
    <row r="443" spans="5:39" x14ac:dyDescent="0.2">
      <c r="E443" s="47">
        <v>44</v>
      </c>
      <c r="F443" s="47">
        <v>51</v>
      </c>
      <c r="G443" s="47" t="s">
        <v>245</v>
      </c>
      <c r="H443" s="47" t="s">
        <v>306</v>
      </c>
      <c r="I443" s="47" t="s">
        <v>419</v>
      </c>
      <c r="J443" s="533">
        <v>10000044</v>
      </c>
      <c r="K443" s="14" t="s">
        <v>65</v>
      </c>
      <c r="L443" s="14" t="s">
        <v>31</v>
      </c>
      <c r="M443" s="45">
        <v>443</v>
      </c>
      <c r="N443" s="45">
        <v>1</v>
      </c>
      <c r="O443" s="52">
        <v>42585.789999999994</v>
      </c>
      <c r="P443" s="48">
        <v>34068.632000000005</v>
      </c>
      <c r="Q443" s="12" t="s">
        <v>372</v>
      </c>
      <c r="R443" s="46">
        <v>7097.6316666666653</v>
      </c>
      <c r="T443" s="59" t="s">
        <v>75</v>
      </c>
      <c r="U443" s="14">
        <v>0</v>
      </c>
      <c r="V443" s="59" t="s">
        <v>174</v>
      </c>
      <c r="X443" s="46">
        <v>0</v>
      </c>
      <c r="Y443" s="46">
        <v>0</v>
      </c>
      <c r="Z443" s="46">
        <v>0</v>
      </c>
      <c r="AA443" s="46">
        <v>0</v>
      </c>
      <c r="AB443" s="46">
        <v>0</v>
      </c>
      <c r="AC443" s="46">
        <v>0</v>
      </c>
      <c r="AD443" s="46">
        <v>0</v>
      </c>
      <c r="AE443" s="46">
        <v>0</v>
      </c>
      <c r="AF443" s="46">
        <v>0</v>
      </c>
      <c r="AG443" s="46">
        <v>0</v>
      </c>
      <c r="AH443" s="46">
        <v>5260.9699999999839</v>
      </c>
      <c r="AI443" s="46">
        <v>9442.93</v>
      </c>
      <c r="AJ443" s="46">
        <v>9442.9300000000076</v>
      </c>
      <c r="AK443" s="46">
        <v>10374.470000000007</v>
      </c>
      <c r="AL443" s="46">
        <v>8064.49</v>
      </c>
      <c r="AM443" s="46">
        <v>7.2759576141834259E-12</v>
      </c>
    </row>
    <row r="444" spans="5:39" x14ac:dyDescent="0.2">
      <c r="E444" s="47">
        <v>44</v>
      </c>
      <c r="F444" s="47">
        <v>51</v>
      </c>
      <c r="G444" s="47" t="s">
        <v>245</v>
      </c>
      <c r="H444" s="47" t="s">
        <v>306</v>
      </c>
      <c r="I444" s="47" t="s">
        <v>419</v>
      </c>
      <c r="J444" s="533">
        <v>10000044</v>
      </c>
      <c r="K444" s="14" t="s">
        <v>64</v>
      </c>
      <c r="L444" s="14" t="s">
        <v>57</v>
      </c>
      <c r="M444" s="45">
        <v>444</v>
      </c>
      <c r="N444" s="45">
        <v>1</v>
      </c>
      <c r="O444" s="46">
        <v>1903.8400000000111</v>
      </c>
      <c r="Q444" s="12" t="s">
        <v>372</v>
      </c>
      <c r="T444" s="59" t="s">
        <v>75</v>
      </c>
      <c r="U444" s="14">
        <v>0</v>
      </c>
      <c r="V444" s="59" t="s">
        <v>174</v>
      </c>
      <c r="X444" s="46">
        <v>0</v>
      </c>
      <c r="Y444" s="46">
        <v>4438.82</v>
      </c>
      <c r="Z444" s="46">
        <v>8877.64</v>
      </c>
      <c r="AA444" s="46">
        <v>13180.84</v>
      </c>
      <c r="AB444" s="46">
        <v>17484.04</v>
      </c>
      <c r="AC444" s="46">
        <v>21787.24</v>
      </c>
      <c r="AD444" s="46">
        <v>26090.440000000002</v>
      </c>
      <c r="AE444" s="46">
        <v>21787.240000000005</v>
      </c>
      <c r="AF444" s="46">
        <v>17484.040000000008</v>
      </c>
      <c r="AG444" s="46">
        <v>21787.240000000009</v>
      </c>
      <c r="AH444" s="46">
        <v>21787.240000000009</v>
      </c>
      <c r="AI444" s="46">
        <v>26090.44000000001</v>
      </c>
      <c r="AJ444" s="46">
        <v>13114.840000000011</v>
      </c>
      <c r="AK444" s="46">
        <v>17418.040000000012</v>
      </c>
      <c r="AL444" s="46">
        <v>1903.8400000000111</v>
      </c>
      <c r="AM444" s="46">
        <v>0</v>
      </c>
    </row>
    <row r="445" spans="5:39" x14ac:dyDescent="0.2">
      <c r="E445" s="47">
        <v>44</v>
      </c>
      <c r="F445" s="47">
        <v>51</v>
      </c>
      <c r="G445" s="47" t="s">
        <v>245</v>
      </c>
      <c r="H445" s="47" t="s">
        <v>306</v>
      </c>
      <c r="I445" s="47" t="s">
        <v>419</v>
      </c>
      <c r="J445" s="533">
        <v>10000044</v>
      </c>
      <c r="K445" s="14" t="s">
        <v>64</v>
      </c>
      <c r="L445" s="14" t="s">
        <v>54</v>
      </c>
      <c r="M445" s="45">
        <v>445</v>
      </c>
      <c r="N445" s="45">
        <v>1</v>
      </c>
      <c r="O445" s="46">
        <v>27365.49</v>
      </c>
      <c r="Q445" s="12" t="s">
        <v>372</v>
      </c>
      <c r="T445" s="59" t="s">
        <v>75</v>
      </c>
      <c r="U445" s="14">
        <v>0</v>
      </c>
      <c r="V445" s="59" t="s">
        <v>174</v>
      </c>
      <c r="X445" s="46">
        <v>0</v>
      </c>
      <c r="Y445" s="46">
        <v>0</v>
      </c>
      <c r="Z445" s="46">
        <v>0</v>
      </c>
      <c r="AA445" s="46">
        <v>0</v>
      </c>
      <c r="AB445" s="46">
        <v>0</v>
      </c>
      <c r="AC445" s="46">
        <v>0</v>
      </c>
      <c r="AD445" s="46">
        <v>0</v>
      </c>
      <c r="AE445" s="46">
        <v>0</v>
      </c>
      <c r="AF445" s="46">
        <v>0</v>
      </c>
      <c r="AG445" s="46">
        <v>3720.8</v>
      </c>
      <c r="AH445" s="46">
        <v>7253.47</v>
      </c>
      <c r="AI445" s="46">
        <v>12393.2</v>
      </c>
      <c r="AJ445" s="46">
        <v>17532.93</v>
      </c>
      <c r="AK445" s="46">
        <v>23604.2</v>
      </c>
      <c r="AL445" s="46">
        <v>27365.49</v>
      </c>
      <c r="AM445" s="46">
        <v>0</v>
      </c>
    </row>
    <row r="446" spans="5:39" x14ac:dyDescent="0.2">
      <c r="E446" s="47">
        <v>44</v>
      </c>
      <c r="F446" s="47">
        <v>51</v>
      </c>
      <c r="G446" s="47" t="s">
        <v>245</v>
      </c>
      <c r="H446" s="47" t="s">
        <v>306</v>
      </c>
      <c r="I446" s="47" t="s">
        <v>419</v>
      </c>
      <c r="J446" s="533">
        <v>10000044</v>
      </c>
      <c r="K446" s="14" t="s">
        <v>64</v>
      </c>
      <c r="L446" s="14" t="s">
        <v>58</v>
      </c>
      <c r="M446" s="45">
        <v>446</v>
      </c>
      <c r="N446" s="45">
        <v>1</v>
      </c>
      <c r="O446" s="46">
        <v>13316.459999999988</v>
      </c>
      <c r="Q446" s="12" t="s">
        <v>372</v>
      </c>
      <c r="T446" s="59" t="s">
        <v>75</v>
      </c>
      <c r="U446" s="14">
        <v>0</v>
      </c>
      <c r="V446" s="59" t="s">
        <v>174</v>
      </c>
      <c r="X446" s="46">
        <v>0</v>
      </c>
      <c r="Y446" s="46">
        <v>13316.46</v>
      </c>
      <c r="Z446" s="46">
        <v>13316.46</v>
      </c>
      <c r="AA446" s="46">
        <v>13316.46</v>
      </c>
      <c r="AB446" s="46">
        <v>13316.46</v>
      </c>
      <c r="AC446" s="46">
        <v>13316.459999999995</v>
      </c>
      <c r="AD446" s="46">
        <v>13316.459999999992</v>
      </c>
      <c r="AE446" s="46">
        <v>13316.459999999985</v>
      </c>
      <c r="AF446" s="46">
        <v>13316.459999999981</v>
      </c>
      <c r="AG446" s="46">
        <v>13316.459999999977</v>
      </c>
      <c r="AH446" s="46">
        <v>13316.459999999981</v>
      </c>
      <c r="AI446" s="46">
        <v>13316.459999999981</v>
      </c>
      <c r="AJ446" s="46">
        <v>13316.459999999985</v>
      </c>
      <c r="AK446" s="46">
        <v>13316.459999999988</v>
      </c>
      <c r="AL446" s="46">
        <v>13316.459999999988</v>
      </c>
      <c r="AM446" s="46">
        <v>8517.1579999999958</v>
      </c>
    </row>
    <row r="447" spans="5:39" x14ac:dyDescent="0.2">
      <c r="E447" s="47">
        <v>44</v>
      </c>
      <c r="F447" s="47">
        <v>51</v>
      </c>
      <c r="G447" s="47" t="s">
        <v>245</v>
      </c>
      <c r="H447" s="47" t="s">
        <v>306</v>
      </c>
      <c r="I447" s="47" t="s">
        <v>419</v>
      </c>
      <c r="J447" s="533">
        <v>10000044</v>
      </c>
      <c r="K447" s="14" t="s">
        <v>67</v>
      </c>
      <c r="L447" s="14" t="s">
        <v>67</v>
      </c>
      <c r="M447" s="45">
        <v>447</v>
      </c>
      <c r="N447" s="45">
        <v>1</v>
      </c>
      <c r="O447" s="53">
        <v>54.684863894741284</v>
      </c>
      <c r="P447" s="54">
        <v>44.684863894741284</v>
      </c>
      <c r="Q447" s="55" t="s">
        <v>372</v>
      </c>
      <c r="R447" s="56">
        <v>4.8042912349399796</v>
      </c>
      <c r="S447" s="57" t="s">
        <v>370</v>
      </c>
      <c r="T447" s="60" t="s">
        <v>75</v>
      </c>
      <c r="U447" s="14">
        <v>0</v>
      </c>
      <c r="V447" s="60" t="s">
        <v>174</v>
      </c>
      <c r="Y447" s="46">
        <v>54.684863894741284</v>
      </c>
      <c r="Z447" s="46">
        <v>54.684863894741284</v>
      </c>
      <c r="AA447" s="46">
        <v>54.684863894741284</v>
      </c>
      <c r="AB447" s="46">
        <v>54.684863894741284</v>
      </c>
      <c r="AC447" s="46">
        <v>54.684863894741284</v>
      </c>
      <c r="AD447" s="46">
        <v>54.684863894741284</v>
      </c>
      <c r="AE447" s="46">
        <v>54.684863894741284</v>
      </c>
      <c r="AF447" s="46">
        <v>54.684863894741284</v>
      </c>
      <c r="AG447" s="46">
        <v>54.684863894741284</v>
      </c>
      <c r="AH447" s="46">
        <v>54.684863894741284</v>
      </c>
      <c r="AI447" s="46">
        <v>54.684863894741284</v>
      </c>
      <c r="AJ447" s="46">
        <v>54.684863894741284</v>
      </c>
      <c r="AK447" s="46">
        <v>54.684863894741284</v>
      </c>
      <c r="AL447" s="46">
        <v>54.684863894741284</v>
      </c>
      <c r="AM447" s="46">
        <v>54.684863894741284</v>
      </c>
    </row>
    <row r="448" spans="5:39" x14ac:dyDescent="0.2">
      <c r="E448" s="14">
        <v>45</v>
      </c>
      <c r="F448" s="14">
        <v>52</v>
      </c>
      <c r="G448" s="14" t="s">
        <v>245</v>
      </c>
      <c r="H448" s="14" t="s">
        <v>346</v>
      </c>
      <c r="I448" s="14" t="s">
        <v>420</v>
      </c>
      <c r="J448" s="531">
        <v>10000045</v>
      </c>
      <c r="K448" s="14" t="s">
        <v>59</v>
      </c>
      <c r="L448" s="14" t="s">
        <v>57</v>
      </c>
      <c r="M448" s="45">
        <v>448</v>
      </c>
      <c r="N448" s="45">
        <v>1</v>
      </c>
      <c r="O448" s="46">
        <v>1696.2</v>
      </c>
      <c r="Q448" s="12" t="s">
        <v>379</v>
      </c>
      <c r="T448" s="59" t="s">
        <v>108</v>
      </c>
      <c r="U448" s="14">
        <v>0</v>
      </c>
      <c r="V448" s="59" t="s">
        <v>150</v>
      </c>
      <c r="Y448" s="46">
        <v>1749.66</v>
      </c>
      <c r="Z448" s="46">
        <v>1749.66</v>
      </c>
      <c r="AA448" s="46">
        <v>1696.2</v>
      </c>
      <c r="AB448" s="46">
        <v>1696.2</v>
      </c>
      <c r="AC448" s="46">
        <v>1696.2</v>
      </c>
      <c r="AD448" s="46">
        <v>1696.2</v>
      </c>
      <c r="AE448" s="46">
        <v>1696.2</v>
      </c>
      <c r="AF448" s="46">
        <v>1696.2</v>
      </c>
      <c r="AG448" s="46">
        <v>1696.2</v>
      </c>
      <c r="AH448" s="46">
        <v>1696.2</v>
      </c>
      <c r="AI448" s="46">
        <v>1696.2</v>
      </c>
      <c r="AJ448" s="46">
        <v>1696.2</v>
      </c>
      <c r="AK448" s="46">
        <v>1696.2</v>
      </c>
      <c r="AL448" s="46">
        <v>1696.2</v>
      </c>
      <c r="AM448" s="46">
        <v>0</v>
      </c>
    </row>
    <row r="449" spans="5:39" x14ac:dyDescent="0.2">
      <c r="E449" s="47">
        <v>45</v>
      </c>
      <c r="F449" s="47">
        <v>52</v>
      </c>
      <c r="G449" s="47" t="s">
        <v>245</v>
      </c>
      <c r="H449" s="47" t="s">
        <v>346</v>
      </c>
      <c r="I449" s="47" t="s">
        <v>420</v>
      </c>
      <c r="J449" s="533">
        <v>10000045</v>
      </c>
      <c r="K449" s="14" t="s">
        <v>59</v>
      </c>
      <c r="L449" s="14" t="s">
        <v>54</v>
      </c>
      <c r="M449" s="45">
        <v>449</v>
      </c>
      <c r="N449" s="45">
        <v>1</v>
      </c>
      <c r="O449" s="46">
        <v>2603.5699999999997</v>
      </c>
      <c r="Q449" s="12" t="s">
        <v>379</v>
      </c>
      <c r="T449" s="59" t="s">
        <v>108</v>
      </c>
      <c r="U449" s="14">
        <v>0</v>
      </c>
      <c r="V449" s="59" t="s">
        <v>150</v>
      </c>
      <c r="Y449" s="46">
        <v>188.49</v>
      </c>
      <c r="Z449" s="46">
        <v>189.68</v>
      </c>
      <c r="AA449" s="46">
        <v>139.21</v>
      </c>
      <c r="AB449" s="46">
        <v>168.85</v>
      </c>
      <c r="AC449" s="46">
        <v>0</v>
      </c>
      <c r="AD449" s="46">
        <v>0</v>
      </c>
      <c r="AE449" s="46">
        <v>0</v>
      </c>
      <c r="AF449" s="46">
        <v>0</v>
      </c>
      <c r="AG449" s="46">
        <v>4109.1899999999996</v>
      </c>
      <c r="AH449" s="46">
        <v>5841.920000000001</v>
      </c>
      <c r="AI449" s="46">
        <v>3179.33</v>
      </c>
      <c r="AJ449" s="46">
        <v>2558.19</v>
      </c>
      <c r="AK449" s="46">
        <v>3526.8499999999995</v>
      </c>
      <c r="AL449" s="46">
        <v>2603.5699999999997</v>
      </c>
      <c r="AM449" s="46">
        <v>0</v>
      </c>
    </row>
    <row r="450" spans="5:39" x14ac:dyDescent="0.2">
      <c r="E450" s="47">
        <v>45</v>
      </c>
      <c r="F450" s="47">
        <v>52</v>
      </c>
      <c r="G450" s="47" t="s">
        <v>245</v>
      </c>
      <c r="H450" s="47" t="s">
        <v>346</v>
      </c>
      <c r="I450" s="47" t="s">
        <v>420</v>
      </c>
      <c r="J450" s="533">
        <v>10000045</v>
      </c>
      <c r="K450" s="14" t="s">
        <v>59</v>
      </c>
      <c r="L450" s="14" t="s">
        <v>58</v>
      </c>
      <c r="M450" s="45">
        <v>450</v>
      </c>
      <c r="N450" s="45">
        <v>1</v>
      </c>
      <c r="O450" s="46">
        <v>0</v>
      </c>
      <c r="Q450" s="12" t="s">
        <v>379</v>
      </c>
      <c r="T450" s="59" t="s">
        <v>108</v>
      </c>
      <c r="U450" s="14">
        <v>0</v>
      </c>
      <c r="V450" s="59" t="s">
        <v>150</v>
      </c>
      <c r="Y450" s="46">
        <v>0</v>
      </c>
      <c r="Z450" s="46">
        <v>0</v>
      </c>
      <c r="AA450" s="46">
        <v>0</v>
      </c>
      <c r="AB450" s="46">
        <v>0</v>
      </c>
      <c r="AC450" s="46">
        <v>0</v>
      </c>
      <c r="AD450" s="46">
        <v>0</v>
      </c>
      <c r="AE450" s="46">
        <v>0</v>
      </c>
      <c r="AF450" s="46">
        <v>0</v>
      </c>
      <c r="AG450" s="46">
        <v>0</v>
      </c>
      <c r="AH450" s="46">
        <v>0</v>
      </c>
      <c r="AI450" s="46">
        <v>0</v>
      </c>
      <c r="AJ450" s="46">
        <v>0</v>
      </c>
      <c r="AK450" s="46">
        <v>0</v>
      </c>
      <c r="AL450" s="46">
        <v>0</v>
      </c>
      <c r="AM450" s="46">
        <v>0</v>
      </c>
    </row>
    <row r="451" spans="5:39" x14ac:dyDescent="0.2">
      <c r="E451" s="47">
        <v>45</v>
      </c>
      <c r="F451" s="47">
        <v>52</v>
      </c>
      <c r="G451" s="47" t="s">
        <v>245</v>
      </c>
      <c r="H451" s="47" t="s">
        <v>346</v>
      </c>
      <c r="I451" s="47" t="s">
        <v>420</v>
      </c>
      <c r="J451" s="533">
        <v>10000045</v>
      </c>
      <c r="K451" s="14" t="s">
        <v>59</v>
      </c>
      <c r="L451" s="14" t="s">
        <v>31</v>
      </c>
      <c r="M451" s="45">
        <v>451</v>
      </c>
      <c r="N451" s="45">
        <v>1</v>
      </c>
      <c r="O451" s="48">
        <v>4299.7699999999995</v>
      </c>
      <c r="Q451" s="12" t="s">
        <v>379</v>
      </c>
      <c r="R451" s="46">
        <v>5332.708333333333</v>
      </c>
      <c r="T451" s="59" t="s">
        <v>108</v>
      </c>
      <c r="U451" s="14">
        <v>0</v>
      </c>
      <c r="V451" s="59" t="s">
        <v>150</v>
      </c>
      <c r="X451" s="46">
        <v>19417.38</v>
      </c>
      <c r="Y451" s="46">
        <v>1938.15</v>
      </c>
      <c r="Z451" s="46">
        <v>1939.3400000000001</v>
      </c>
      <c r="AA451" s="46">
        <v>1835.41</v>
      </c>
      <c r="AB451" s="46">
        <v>1865.05</v>
      </c>
      <c r="AC451" s="46">
        <v>1696.2</v>
      </c>
      <c r="AD451" s="46">
        <v>1696.2</v>
      </c>
      <c r="AE451" s="46">
        <v>1696.2</v>
      </c>
      <c r="AF451" s="46">
        <v>1696.2</v>
      </c>
      <c r="AG451" s="46">
        <v>5805.3899999999994</v>
      </c>
      <c r="AH451" s="46">
        <v>7538.1200000000008</v>
      </c>
      <c r="AI451" s="46">
        <v>4875.53</v>
      </c>
      <c r="AJ451" s="46">
        <v>4254.3900000000003</v>
      </c>
      <c r="AK451" s="46">
        <v>5223.0499999999993</v>
      </c>
      <c r="AL451" s="46">
        <v>4299.7699999999995</v>
      </c>
      <c r="AM451" s="46">
        <v>0</v>
      </c>
    </row>
    <row r="452" spans="5:39" x14ac:dyDescent="0.2">
      <c r="E452" s="47">
        <v>45</v>
      </c>
      <c r="F452" s="47">
        <v>52</v>
      </c>
      <c r="G452" s="47" t="s">
        <v>245</v>
      </c>
      <c r="H452" s="47" t="s">
        <v>346</v>
      </c>
      <c r="I452" s="47" t="s">
        <v>420</v>
      </c>
      <c r="J452" s="533">
        <v>10000045</v>
      </c>
      <c r="K452" s="14" t="s">
        <v>37</v>
      </c>
      <c r="L452" s="14" t="s">
        <v>31</v>
      </c>
      <c r="M452" s="45">
        <v>452</v>
      </c>
      <c r="N452" s="45">
        <v>1</v>
      </c>
      <c r="O452" s="48">
        <v>0</v>
      </c>
      <c r="P452" s="48"/>
      <c r="Q452" s="12" t="s">
        <v>379</v>
      </c>
      <c r="R452" s="46">
        <v>0</v>
      </c>
      <c r="T452" s="59" t="s">
        <v>108</v>
      </c>
      <c r="U452" s="14">
        <v>0</v>
      </c>
      <c r="V452" s="59" t="s">
        <v>150</v>
      </c>
      <c r="Y452" s="46">
        <v>0</v>
      </c>
      <c r="Z452" s="46">
        <v>0</v>
      </c>
      <c r="AA452" s="46">
        <v>0</v>
      </c>
      <c r="AB452" s="46">
        <v>0</v>
      </c>
      <c r="AC452" s="46">
        <v>0</v>
      </c>
      <c r="AD452" s="46">
        <v>0</v>
      </c>
      <c r="AE452" s="46">
        <v>0</v>
      </c>
      <c r="AF452" s="46">
        <v>0</v>
      </c>
      <c r="AG452" s="46">
        <v>0</v>
      </c>
      <c r="AH452" s="46">
        <v>0</v>
      </c>
      <c r="AI452" s="46">
        <v>0</v>
      </c>
      <c r="AJ452" s="46">
        <v>0</v>
      </c>
      <c r="AK452" s="46">
        <v>0</v>
      </c>
      <c r="AL452" s="46">
        <v>0</v>
      </c>
      <c r="AM452" s="46">
        <v>65776.38</v>
      </c>
    </row>
    <row r="453" spans="5:39" x14ac:dyDescent="0.2">
      <c r="E453" s="47">
        <v>45</v>
      </c>
      <c r="F453" s="47">
        <v>52</v>
      </c>
      <c r="G453" s="47" t="s">
        <v>245</v>
      </c>
      <c r="H453" s="47" t="s">
        <v>346</v>
      </c>
      <c r="I453" s="47" t="s">
        <v>420</v>
      </c>
      <c r="J453" s="533">
        <v>10000045</v>
      </c>
      <c r="K453" s="14" t="s">
        <v>65</v>
      </c>
      <c r="L453" s="14" t="s">
        <v>31</v>
      </c>
      <c r="M453" s="45">
        <v>453</v>
      </c>
      <c r="N453" s="45">
        <v>1</v>
      </c>
      <c r="O453" s="52">
        <v>65776.38</v>
      </c>
      <c r="P453" s="48">
        <v>65776.38</v>
      </c>
      <c r="Q453" s="12" t="s">
        <v>379</v>
      </c>
      <c r="R453" s="46">
        <v>5332.708333333333</v>
      </c>
      <c r="T453" s="59" t="s">
        <v>108</v>
      </c>
      <c r="U453" s="14">
        <v>0</v>
      </c>
      <c r="V453" s="59" t="s">
        <v>150</v>
      </c>
      <c r="X453" s="46">
        <v>19417.38</v>
      </c>
      <c r="Y453" s="46">
        <v>1938.15</v>
      </c>
      <c r="Z453" s="46">
        <v>1939.3400000000001</v>
      </c>
      <c r="AA453" s="46">
        <v>1835.41</v>
      </c>
      <c r="AB453" s="46">
        <v>1865.05</v>
      </c>
      <c r="AC453" s="46">
        <v>1696.2</v>
      </c>
      <c r="AD453" s="46">
        <v>1696.2</v>
      </c>
      <c r="AE453" s="46">
        <v>1696.2</v>
      </c>
      <c r="AF453" s="46">
        <v>1696.2</v>
      </c>
      <c r="AG453" s="46">
        <v>5805.3899999999994</v>
      </c>
      <c r="AH453" s="46">
        <v>7538.1200000000008</v>
      </c>
      <c r="AI453" s="46">
        <v>4875.53</v>
      </c>
      <c r="AJ453" s="46">
        <v>4254.3900000000003</v>
      </c>
      <c r="AK453" s="46">
        <v>5223.0499999999993</v>
      </c>
      <c r="AL453" s="46">
        <v>4299.7699999999995</v>
      </c>
      <c r="AM453" s="46">
        <v>0</v>
      </c>
    </row>
    <row r="454" spans="5:39" x14ac:dyDescent="0.2">
      <c r="E454" s="47">
        <v>45</v>
      </c>
      <c r="F454" s="47">
        <v>52</v>
      </c>
      <c r="G454" s="47" t="s">
        <v>245</v>
      </c>
      <c r="H454" s="47" t="s">
        <v>346</v>
      </c>
      <c r="I454" s="47" t="s">
        <v>420</v>
      </c>
      <c r="J454" s="533">
        <v>10000045</v>
      </c>
      <c r="K454" s="14" t="s">
        <v>64</v>
      </c>
      <c r="L454" s="14" t="s">
        <v>57</v>
      </c>
      <c r="M454" s="45">
        <v>454</v>
      </c>
      <c r="N454" s="45">
        <v>1</v>
      </c>
      <c r="O454" s="46">
        <v>30159.568107140472</v>
      </c>
      <c r="Q454" s="12" t="s">
        <v>379</v>
      </c>
      <c r="T454" s="59" t="s">
        <v>108</v>
      </c>
      <c r="U454" s="14">
        <v>0</v>
      </c>
      <c r="V454" s="59" t="s">
        <v>150</v>
      </c>
      <c r="X454" s="46">
        <v>6305.8481071404658</v>
      </c>
      <c r="Y454" s="46">
        <v>8055.5081071404657</v>
      </c>
      <c r="Z454" s="46">
        <v>9805.1681071404655</v>
      </c>
      <c r="AA454" s="46">
        <v>11501.368107140466</v>
      </c>
      <c r="AB454" s="46">
        <v>13197.568107140467</v>
      </c>
      <c r="AC454" s="46">
        <v>14893.768107140468</v>
      </c>
      <c r="AD454" s="46">
        <v>16589.968107140467</v>
      </c>
      <c r="AE454" s="46">
        <v>18286.168107140467</v>
      </c>
      <c r="AF454" s="46">
        <v>19982.368107140468</v>
      </c>
      <c r="AG454" s="46">
        <v>21678.568107140469</v>
      </c>
      <c r="AH454" s="46">
        <v>23374.76810714047</v>
      </c>
      <c r="AI454" s="46">
        <v>25070.96810714047</v>
      </c>
      <c r="AJ454" s="46">
        <v>26767.168107140471</v>
      </c>
      <c r="AK454" s="46">
        <v>28463.368107140472</v>
      </c>
      <c r="AL454" s="46">
        <v>30159.568107140472</v>
      </c>
      <c r="AM454" s="46">
        <v>0</v>
      </c>
    </row>
    <row r="455" spans="5:39" x14ac:dyDescent="0.2">
      <c r="E455" s="47">
        <v>45</v>
      </c>
      <c r="F455" s="47">
        <v>52</v>
      </c>
      <c r="G455" s="47" t="s">
        <v>245</v>
      </c>
      <c r="H455" s="47" t="s">
        <v>346</v>
      </c>
      <c r="I455" s="47" t="s">
        <v>420</v>
      </c>
      <c r="J455" s="533">
        <v>10000045</v>
      </c>
      <c r="K455" s="14" t="s">
        <v>64</v>
      </c>
      <c r="L455" s="14" t="s">
        <v>54</v>
      </c>
      <c r="M455" s="45">
        <v>455</v>
      </c>
      <c r="N455" s="45">
        <v>1</v>
      </c>
      <c r="O455" s="46">
        <v>35616.811892859536</v>
      </c>
      <c r="Q455" s="12" t="s">
        <v>379</v>
      </c>
      <c r="T455" s="59" t="s">
        <v>108</v>
      </c>
      <c r="U455" s="14">
        <v>0</v>
      </c>
      <c r="V455" s="59" t="s">
        <v>150</v>
      </c>
      <c r="X455" s="46">
        <v>13111.531892859537</v>
      </c>
      <c r="Y455" s="46">
        <v>13300.021892859537</v>
      </c>
      <c r="Z455" s="46">
        <v>13489.701892859537</v>
      </c>
      <c r="AA455" s="46">
        <v>13628.911892859536</v>
      </c>
      <c r="AB455" s="46">
        <v>13797.761892859537</v>
      </c>
      <c r="AC455" s="46">
        <v>13797.761892859537</v>
      </c>
      <c r="AD455" s="46">
        <v>13797.761892859537</v>
      </c>
      <c r="AE455" s="46">
        <v>13797.761892859537</v>
      </c>
      <c r="AF455" s="46">
        <v>13797.761892859537</v>
      </c>
      <c r="AG455" s="46">
        <v>17906.951892859535</v>
      </c>
      <c r="AH455" s="46">
        <v>23748.871892859537</v>
      </c>
      <c r="AI455" s="46">
        <v>26928.201892859535</v>
      </c>
      <c r="AJ455" s="46">
        <v>29486.391892859534</v>
      </c>
      <c r="AK455" s="46">
        <v>33013.241892859536</v>
      </c>
      <c r="AL455" s="46">
        <v>35616.811892859536</v>
      </c>
      <c r="AM455" s="46">
        <v>0</v>
      </c>
    </row>
    <row r="456" spans="5:39" x14ac:dyDescent="0.2">
      <c r="E456" s="47">
        <v>45</v>
      </c>
      <c r="F456" s="47">
        <v>52</v>
      </c>
      <c r="G456" s="47" t="s">
        <v>245</v>
      </c>
      <c r="H456" s="47" t="s">
        <v>346</v>
      </c>
      <c r="I456" s="47" t="s">
        <v>420</v>
      </c>
      <c r="J456" s="533">
        <v>10000045</v>
      </c>
      <c r="K456" s="14" t="s">
        <v>64</v>
      </c>
      <c r="L456" s="14" t="s">
        <v>58</v>
      </c>
      <c r="M456" s="45">
        <v>456</v>
      </c>
      <c r="N456" s="45">
        <v>1</v>
      </c>
      <c r="O456" s="46">
        <v>0</v>
      </c>
      <c r="Q456" s="12" t="s">
        <v>379</v>
      </c>
      <c r="T456" s="59" t="s">
        <v>108</v>
      </c>
      <c r="U456" s="14">
        <v>0</v>
      </c>
      <c r="V456" s="59" t="s">
        <v>150</v>
      </c>
      <c r="X456" s="46">
        <v>0</v>
      </c>
      <c r="Y456" s="46">
        <v>0</v>
      </c>
      <c r="Z456" s="46">
        <v>0</v>
      </c>
      <c r="AA456" s="46">
        <v>0</v>
      </c>
      <c r="AB456" s="46">
        <v>0</v>
      </c>
      <c r="AC456" s="46">
        <v>0</v>
      </c>
      <c r="AD456" s="46">
        <v>0</v>
      </c>
      <c r="AE456" s="46">
        <v>0</v>
      </c>
      <c r="AF456" s="46">
        <v>0</v>
      </c>
      <c r="AG456" s="46">
        <v>0</v>
      </c>
      <c r="AH456" s="46">
        <v>0</v>
      </c>
      <c r="AI456" s="46">
        <v>0</v>
      </c>
      <c r="AJ456" s="46">
        <v>0</v>
      </c>
      <c r="AK456" s="46">
        <v>0</v>
      </c>
      <c r="AL456" s="46">
        <v>0</v>
      </c>
      <c r="AM456" s="46">
        <v>0</v>
      </c>
    </row>
    <row r="457" spans="5:39" x14ac:dyDescent="0.2">
      <c r="E457" s="47">
        <v>45</v>
      </c>
      <c r="F457" s="47">
        <v>52</v>
      </c>
      <c r="G457" s="47" t="s">
        <v>245</v>
      </c>
      <c r="H457" s="47" t="s">
        <v>346</v>
      </c>
      <c r="I457" s="47" t="s">
        <v>420</v>
      </c>
      <c r="J457" s="533">
        <v>10000045</v>
      </c>
      <c r="K457" s="14" t="s">
        <v>67</v>
      </c>
      <c r="L457" s="14" t="s">
        <v>67</v>
      </c>
      <c r="M457" s="45">
        <v>457</v>
      </c>
      <c r="N457" s="45">
        <v>1</v>
      </c>
      <c r="O457" s="53">
        <v>229.00264563053497</v>
      </c>
      <c r="P457" s="54">
        <v>219.00264563053497</v>
      </c>
      <c r="Q457" s="55" t="s">
        <v>379</v>
      </c>
      <c r="R457" s="56">
        <v>12.33451670117592</v>
      </c>
      <c r="S457" s="57" t="s">
        <v>370</v>
      </c>
      <c r="T457" s="60" t="s">
        <v>108</v>
      </c>
      <c r="U457" s="14">
        <v>5</v>
      </c>
      <c r="V457" s="60" t="s">
        <v>150</v>
      </c>
      <c r="Y457" s="46">
        <v>229.00264563053497</v>
      </c>
      <c r="Z457" s="46">
        <v>229.00264563053497</v>
      </c>
      <c r="AA457" s="46">
        <v>229.00264563053497</v>
      </c>
      <c r="AB457" s="46">
        <v>229.00264563053497</v>
      </c>
      <c r="AC457" s="46">
        <v>229.00264563053497</v>
      </c>
      <c r="AD457" s="46">
        <v>229.00264563053497</v>
      </c>
      <c r="AE457" s="46">
        <v>229.00264563053497</v>
      </c>
      <c r="AF457" s="46">
        <v>229.00264563053497</v>
      </c>
      <c r="AG457" s="46">
        <v>229.00264563053497</v>
      </c>
      <c r="AH457" s="46">
        <v>229.00264563053497</v>
      </c>
      <c r="AI457" s="46">
        <v>229.00264563053497</v>
      </c>
      <c r="AJ457" s="46">
        <v>229.00264563053497</v>
      </c>
      <c r="AK457" s="46">
        <v>229.00264563053497</v>
      </c>
      <c r="AL457" s="46">
        <v>229.00264563053497</v>
      </c>
      <c r="AM457" s="46">
        <v>229.00264563053497</v>
      </c>
    </row>
    <row r="458" spans="5:39" x14ac:dyDescent="0.2">
      <c r="E458" s="14">
        <v>46</v>
      </c>
      <c r="F458" s="14">
        <v>53</v>
      </c>
      <c r="G458" s="14" t="s">
        <v>245</v>
      </c>
      <c r="H458" s="14" t="s">
        <v>307</v>
      </c>
      <c r="I458" s="14" t="s">
        <v>421</v>
      </c>
      <c r="J458" s="531">
        <v>10000046</v>
      </c>
      <c r="K458" s="14" t="s">
        <v>59</v>
      </c>
      <c r="L458" s="14" t="s">
        <v>57</v>
      </c>
      <c r="M458" s="45">
        <v>458</v>
      </c>
      <c r="N458" s="45">
        <v>1</v>
      </c>
      <c r="O458" s="46">
        <v>4695.8999999999996</v>
      </c>
      <c r="Q458" s="12" t="s">
        <v>372</v>
      </c>
      <c r="T458" s="59" t="s">
        <v>75</v>
      </c>
      <c r="U458" s="14">
        <v>0</v>
      </c>
      <c r="V458" s="59" t="s">
        <v>175</v>
      </c>
      <c r="Y458" s="46">
        <v>4843.8900000000003</v>
      </c>
      <c r="Z458" s="46">
        <v>4843.8900000000003</v>
      </c>
      <c r="AA458" s="46">
        <v>4695.8999999999996</v>
      </c>
      <c r="AB458" s="46">
        <v>4695.8999999999996</v>
      </c>
      <c r="AC458" s="46">
        <v>4695.8999999999996</v>
      </c>
      <c r="AD458" s="46">
        <v>4695.8999999999996</v>
      </c>
      <c r="AE458" s="46">
        <v>4695.8999999999996</v>
      </c>
      <c r="AF458" s="46">
        <v>4695.8999999999996</v>
      </c>
      <c r="AG458" s="46">
        <v>4695.8999999999996</v>
      </c>
      <c r="AH458" s="46">
        <v>4695.8999999999996</v>
      </c>
      <c r="AI458" s="46">
        <v>4695.8999999999996</v>
      </c>
      <c r="AJ458" s="46">
        <v>4695.8999999999996</v>
      </c>
      <c r="AK458" s="46">
        <v>4695.8999999999996</v>
      </c>
      <c r="AL458" s="46">
        <v>4695.8999999999996</v>
      </c>
      <c r="AM458" s="46">
        <v>0</v>
      </c>
    </row>
    <row r="459" spans="5:39" x14ac:dyDescent="0.2">
      <c r="E459" s="47">
        <v>46</v>
      </c>
      <c r="F459" s="47">
        <v>53</v>
      </c>
      <c r="G459" s="47" t="s">
        <v>245</v>
      </c>
      <c r="H459" s="47" t="s">
        <v>307</v>
      </c>
      <c r="I459" s="47" t="s">
        <v>421</v>
      </c>
      <c r="J459" s="533">
        <v>10000046</v>
      </c>
      <c r="K459" s="14" t="s">
        <v>59</v>
      </c>
      <c r="L459" s="14" t="s">
        <v>54</v>
      </c>
      <c r="M459" s="45">
        <v>459</v>
      </c>
      <c r="N459" s="45">
        <v>1</v>
      </c>
      <c r="O459" s="46">
        <v>4105.4299999999994</v>
      </c>
      <c r="Q459" s="12" t="s">
        <v>372</v>
      </c>
      <c r="T459" s="59" t="s">
        <v>75</v>
      </c>
      <c r="U459" s="14">
        <v>0</v>
      </c>
      <c r="V459" s="59" t="s">
        <v>175</v>
      </c>
      <c r="Y459" s="46">
        <v>0</v>
      </c>
      <c r="Z459" s="46">
        <v>0</v>
      </c>
      <c r="AA459" s="46">
        <v>0</v>
      </c>
      <c r="AB459" s="46">
        <v>0</v>
      </c>
      <c r="AC459" s="46">
        <v>0</v>
      </c>
      <c r="AD459" s="46">
        <v>0</v>
      </c>
      <c r="AE459" s="46">
        <v>0</v>
      </c>
      <c r="AF459" s="46">
        <v>0</v>
      </c>
      <c r="AG459" s="46">
        <v>4059.76</v>
      </c>
      <c r="AH459" s="46">
        <v>3857.26</v>
      </c>
      <c r="AI459" s="46">
        <v>5607.7</v>
      </c>
      <c r="AJ459" s="46">
        <v>5607.7</v>
      </c>
      <c r="AK459" s="46">
        <v>6624.5199999999995</v>
      </c>
      <c r="AL459" s="46">
        <v>4105.4299999999994</v>
      </c>
      <c r="AM459" s="46">
        <v>0</v>
      </c>
    </row>
    <row r="460" spans="5:39" x14ac:dyDescent="0.2">
      <c r="E460" s="47">
        <v>46</v>
      </c>
      <c r="F460" s="47">
        <v>53</v>
      </c>
      <c r="G460" s="47" t="s">
        <v>245</v>
      </c>
      <c r="H460" s="47" t="s">
        <v>307</v>
      </c>
      <c r="I460" s="47" t="s">
        <v>421</v>
      </c>
      <c r="J460" s="533">
        <v>10000046</v>
      </c>
      <c r="K460" s="14" t="s">
        <v>59</v>
      </c>
      <c r="L460" s="14" t="s">
        <v>58</v>
      </c>
      <c r="M460" s="45">
        <v>460</v>
      </c>
      <c r="N460" s="45">
        <v>1</v>
      </c>
      <c r="O460" s="46">
        <v>0</v>
      </c>
      <c r="Q460" s="12" t="s">
        <v>372</v>
      </c>
      <c r="T460" s="59" t="s">
        <v>75</v>
      </c>
      <c r="U460" s="14">
        <v>15</v>
      </c>
      <c r="V460" s="59" t="s">
        <v>175</v>
      </c>
      <c r="Y460" s="46">
        <v>0</v>
      </c>
      <c r="Z460" s="46">
        <v>0</v>
      </c>
      <c r="AA460" s="46">
        <v>0</v>
      </c>
      <c r="AB460" s="46">
        <v>0</v>
      </c>
      <c r="AC460" s="46">
        <v>0</v>
      </c>
      <c r="AD460" s="46">
        <v>0</v>
      </c>
      <c r="AE460" s="46">
        <v>0</v>
      </c>
      <c r="AF460" s="46">
        <v>0</v>
      </c>
      <c r="AG460" s="46">
        <v>0</v>
      </c>
      <c r="AH460" s="46">
        <v>0</v>
      </c>
      <c r="AI460" s="46">
        <v>0</v>
      </c>
      <c r="AJ460" s="46">
        <v>0</v>
      </c>
      <c r="AK460" s="46">
        <v>0</v>
      </c>
      <c r="AL460" s="46">
        <v>0</v>
      </c>
      <c r="AM460" s="46">
        <v>0</v>
      </c>
    </row>
    <row r="461" spans="5:39" x14ac:dyDescent="0.2">
      <c r="E461" s="47">
        <v>46</v>
      </c>
      <c r="F461" s="47">
        <v>53</v>
      </c>
      <c r="G461" s="47" t="s">
        <v>245</v>
      </c>
      <c r="H461" s="47" t="s">
        <v>307</v>
      </c>
      <c r="I461" s="47" t="s">
        <v>421</v>
      </c>
      <c r="J461" s="533">
        <v>10000046</v>
      </c>
      <c r="K461" s="14" t="s">
        <v>59</v>
      </c>
      <c r="L461" s="14" t="s">
        <v>31</v>
      </c>
      <c r="M461" s="45">
        <v>461</v>
      </c>
      <c r="N461" s="45">
        <v>1</v>
      </c>
      <c r="O461" s="48">
        <v>8801.3299999999981</v>
      </c>
      <c r="Q461" s="12" t="s">
        <v>372</v>
      </c>
      <c r="R461" s="46">
        <v>9672.9616666666643</v>
      </c>
      <c r="T461" s="59" t="s">
        <v>75</v>
      </c>
      <c r="U461" s="14">
        <v>0</v>
      </c>
      <c r="V461" s="59" t="s">
        <v>175</v>
      </c>
      <c r="X461" s="46">
        <v>14531.67</v>
      </c>
      <c r="Y461" s="46">
        <v>4843.8900000000003</v>
      </c>
      <c r="Z461" s="46">
        <v>4843.8900000000003</v>
      </c>
      <c r="AA461" s="46">
        <v>4695.8999999999996</v>
      </c>
      <c r="AB461" s="46">
        <v>4695.8999999999996</v>
      </c>
      <c r="AC461" s="46">
        <v>4695.8999999999996</v>
      </c>
      <c r="AD461" s="46">
        <v>4695.8999999999996</v>
      </c>
      <c r="AE461" s="46">
        <v>4695.8999999999996</v>
      </c>
      <c r="AF461" s="46">
        <v>4695.8999999999996</v>
      </c>
      <c r="AG461" s="46">
        <v>8755.66</v>
      </c>
      <c r="AH461" s="46">
        <v>8553.16</v>
      </c>
      <c r="AI461" s="46">
        <v>10303.599999999999</v>
      </c>
      <c r="AJ461" s="46">
        <v>10303.599999999999</v>
      </c>
      <c r="AK461" s="46">
        <v>11320.419999999998</v>
      </c>
      <c r="AL461" s="46">
        <v>8801.3299999999981</v>
      </c>
      <c r="AM461" s="46">
        <v>0</v>
      </c>
    </row>
    <row r="462" spans="5:39" x14ac:dyDescent="0.2">
      <c r="E462" s="47">
        <v>46</v>
      </c>
      <c r="F462" s="47">
        <v>53</v>
      </c>
      <c r="G462" s="47" t="s">
        <v>245</v>
      </c>
      <c r="H462" s="47" t="s">
        <v>307</v>
      </c>
      <c r="I462" s="47" t="s">
        <v>421</v>
      </c>
      <c r="J462" s="533">
        <v>10000046</v>
      </c>
      <c r="K462" s="14" t="s">
        <v>37</v>
      </c>
      <c r="L462" s="14" t="s">
        <v>31</v>
      </c>
      <c r="M462" s="45">
        <v>462</v>
      </c>
      <c r="N462" s="45">
        <v>1</v>
      </c>
      <c r="O462" s="48">
        <v>21624.02</v>
      </c>
      <c r="P462" s="48"/>
      <c r="Q462" s="12" t="s">
        <v>372</v>
      </c>
      <c r="R462" s="46">
        <v>7529.4466666666658</v>
      </c>
      <c r="T462" s="59" t="s">
        <v>75</v>
      </c>
      <c r="U462" s="14">
        <v>0</v>
      </c>
      <c r="V462" s="59" t="s">
        <v>175</v>
      </c>
      <c r="Y462" s="46">
        <v>0</v>
      </c>
      <c r="Z462" s="46">
        <v>0</v>
      </c>
      <c r="AA462" s="46">
        <v>0</v>
      </c>
      <c r="AB462" s="46">
        <v>0</v>
      </c>
      <c r="AC462" s="46">
        <v>0</v>
      </c>
      <c r="AD462" s="46">
        <v>0</v>
      </c>
      <c r="AE462" s="46">
        <v>9391.7999999999993</v>
      </c>
      <c r="AF462" s="46">
        <v>9391.7999999999993</v>
      </c>
      <c r="AG462" s="46">
        <v>0</v>
      </c>
      <c r="AH462" s="46">
        <v>4695.8999999999996</v>
      </c>
      <c r="AI462" s="46">
        <v>0</v>
      </c>
      <c r="AJ462" s="46">
        <v>18856.759999999998</v>
      </c>
      <c r="AK462" s="46">
        <v>0</v>
      </c>
      <c r="AL462" s="46">
        <v>21624.02</v>
      </c>
      <c r="AM462" s="46">
        <v>9294.4679999999989</v>
      </c>
    </row>
    <row r="463" spans="5:39" x14ac:dyDescent="0.2">
      <c r="E463" s="47">
        <v>46</v>
      </c>
      <c r="F463" s="47">
        <v>53</v>
      </c>
      <c r="G463" s="47" t="s">
        <v>245</v>
      </c>
      <c r="H463" s="47" t="s">
        <v>307</v>
      </c>
      <c r="I463" s="47" t="s">
        <v>421</v>
      </c>
      <c r="J463" s="533">
        <v>10000046</v>
      </c>
      <c r="K463" s="14" t="s">
        <v>65</v>
      </c>
      <c r="L463" s="14" t="s">
        <v>31</v>
      </c>
      <c r="M463" s="45">
        <v>463</v>
      </c>
      <c r="N463" s="45">
        <v>1</v>
      </c>
      <c r="O463" s="52">
        <v>46472.340000000026</v>
      </c>
      <c r="P463" s="48">
        <v>9294.4679999999989</v>
      </c>
      <c r="Q463" s="12" t="s">
        <v>372</v>
      </c>
      <c r="R463" s="46">
        <v>7745.390000000004</v>
      </c>
      <c r="T463" s="59" t="s">
        <v>75</v>
      </c>
      <c r="U463" s="14">
        <v>0</v>
      </c>
      <c r="V463" s="59" t="s">
        <v>175</v>
      </c>
      <c r="X463" s="46">
        <v>0</v>
      </c>
      <c r="Y463" s="46">
        <v>0</v>
      </c>
      <c r="Z463" s="46">
        <v>0</v>
      </c>
      <c r="AA463" s="46">
        <v>0</v>
      </c>
      <c r="AB463" s="46">
        <v>0</v>
      </c>
      <c r="AC463" s="46">
        <v>0</v>
      </c>
      <c r="AD463" s="46">
        <v>0</v>
      </c>
      <c r="AE463" s="46">
        <v>0</v>
      </c>
      <c r="AF463" s="46">
        <v>0</v>
      </c>
      <c r="AG463" s="46">
        <v>0</v>
      </c>
      <c r="AH463" s="46">
        <v>5743.3900000000103</v>
      </c>
      <c r="AI463" s="46">
        <v>10303.599999999999</v>
      </c>
      <c r="AJ463" s="46">
        <v>10303.600000000013</v>
      </c>
      <c r="AK463" s="46">
        <v>11320.419999999998</v>
      </c>
      <c r="AL463" s="46">
        <v>8801.3299999999981</v>
      </c>
      <c r="AM463" s="46">
        <v>0</v>
      </c>
    </row>
    <row r="464" spans="5:39" x14ac:dyDescent="0.2">
      <c r="E464" s="47">
        <v>46</v>
      </c>
      <c r="F464" s="47">
        <v>53</v>
      </c>
      <c r="G464" s="47" t="s">
        <v>245</v>
      </c>
      <c r="H464" s="47" t="s">
        <v>307</v>
      </c>
      <c r="I464" s="47" t="s">
        <v>421</v>
      </c>
      <c r="J464" s="533">
        <v>10000046</v>
      </c>
      <c r="K464" s="14" t="s">
        <v>64</v>
      </c>
      <c r="L464" s="14" t="s">
        <v>57</v>
      </c>
      <c r="M464" s="45">
        <v>464</v>
      </c>
      <c r="N464" s="45">
        <v>1</v>
      </c>
      <c r="O464" s="46">
        <v>2078.3000000000065</v>
      </c>
      <c r="Q464" s="12" t="s">
        <v>372</v>
      </c>
      <c r="T464" s="59" t="s">
        <v>75</v>
      </c>
      <c r="U464" s="14">
        <v>0</v>
      </c>
      <c r="V464" s="59" t="s">
        <v>175</v>
      </c>
      <c r="X464" s="46">
        <v>0</v>
      </c>
      <c r="Y464" s="46">
        <v>4843.8900000000003</v>
      </c>
      <c r="Z464" s="46">
        <v>9687.7800000000007</v>
      </c>
      <c r="AA464" s="46">
        <v>14383.68</v>
      </c>
      <c r="AB464" s="46">
        <v>19079.580000000002</v>
      </c>
      <c r="AC464" s="46">
        <v>23775.480000000003</v>
      </c>
      <c r="AD464" s="46">
        <v>28471.380000000005</v>
      </c>
      <c r="AE464" s="46">
        <v>23775.480000000007</v>
      </c>
      <c r="AF464" s="46">
        <v>19079.580000000005</v>
      </c>
      <c r="AG464" s="46">
        <v>23775.480000000003</v>
      </c>
      <c r="AH464" s="46">
        <v>23775.480000000003</v>
      </c>
      <c r="AI464" s="46">
        <v>28471.380000000005</v>
      </c>
      <c r="AJ464" s="46">
        <v>14310.520000000008</v>
      </c>
      <c r="AK464" s="46">
        <v>19006.420000000006</v>
      </c>
      <c r="AL464" s="46">
        <v>2078.3000000000065</v>
      </c>
      <c r="AM464" s="46">
        <v>0</v>
      </c>
    </row>
    <row r="465" spans="5:39" x14ac:dyDescent="0.2">
      <c r="E465" s="47">
        <v>46</v>
      </c>
      <c r="F465" s="47">
        <v>53</v>
      </c>
      <c r="G465" s="47" t="s">
        <v>245</v>
      </c>
      <c r="H465" s="47" t="s">
        <v>307</v>
      </c>
      <c r="I465" s="47" t="s">
        <v>421</v>
      </c>
      <c r="J465" s="533">
        <v>10000046</v>
      </c>
      <c r="K465" s="14" t="s">
        <v>64</v>
      </c>
      <c r="L465" s="14" t="s">
        <v>54</v>
      </c>
      <c r="M465" s="45">
        <v>465</v>
      </c>
      <c r="N465" s="45">
        <v>1</v>
      </c>
      <c r="O465" s="46">
        <v>29862.370000000003</v>
      </c>
      <c r="Q465" s="12" t="s">
        <v>372</v>
      </c>
      <c r="T465" s="59" t="s">
        <v>75</v>
      </c>
      <c r="U465" s="14">
        <v>0</v>
      </c>
      <c r="V465" s="59" t="s">
        <v>175</v>
      </c>
      <c r="X465" s="46">
        <v>0</v>
      </c>
      <c r="Y465" s="46">
        <v>0</v>
      </c>
      <c r="Z465" s="46">
        <v>0</v>
      </c>
      <c r="AA465" s="46">
        <v>0</v>
      </c>
      <c r="AB465" s="46">
        <v>0</v>
      </c>
      <c r="AC465" s="46">
        <v>0</v>
      </c>
      <c r="AD465" s="46">
        <v>0</v>
      </c>
      <c r="AE465" s="46">
        <v>0</v>
      </c>
      <c r="AF465" s="46">
        <v>0</v>
      </c>
      <c r="AG465" s="46">
        <v>4059.76</v>
      </c>
      <c r="AH465" s="46">
        <v>7917.02</v>
      </c>
      <c r="AI465" s="46">
        <v>13524.720000000001</v>
      </c>
      <c r="AJ465" s="46">
        <v>19132.420000000002</v>
      </c>
      <c r="AK465" s="46">
        <v>25756.940000000002</v>
      </c>
      <c r="AL465" s="46">
        <v>29862.370000000003</v>
      </c>
      <c r="AM465" s="46">
        <v>22646.202000000012</v>
      </c>
    </row>
    <row r="466" spans="5:39" x14ac:dyDescent="0.2">
      <c r="E466" s="47">
        <v>46</v>
      </c>
      <c r="F466" s="47">
        <v>53</v>
      </c>
      <c r="G466" s="47" t="s">
        <v>245</v>
      </c>
      <c r="H466" s="47" t="s">
        <v>307</v>
      </c>
      <c r="I466" s="47" t="s">
        <v>421</v>
      </c>
      <c r="J466" s="533">
        <v>10000046</v>
      </c>
      <c r="K466" s="14" t="s">
        <v>64</v>
      </c>
      <c r="L466" s="14" t="s">
        <v>58</v>
      </c>
      <c r="M466" s="45">
        <v>466</v>
      </c>
      <c r="N466" s="45">
        <v>1</v>
      </c>
      <c r="O466" s="46">
        <v>14531.67000000002</v>
      </c>
      <c r="Q466" s="12" t="s">
        <v>372</v>
      </c>
      <c r="T466" s="59" t="s">
        <v>75</v>
      </c>
      <c r="U466" s="14">
        <v>0</v>
      </c>
      <c r="V466" s="59" t="s">
        <v>175</v>
      </c>
      <c r="X466" s="46">
        <v>0</v>
      </c>
      <c r="Y466" s="46">
        <v>14531.670000000002</v>
      </c>
      <c r="Z466" s="46">
        <v>14531.67</v>
      </c>
      <c r="AA466" s="46">
        <v>14531.669999999998</v>
      </c>
      <c r="AB466" s="46">
        <v>14531.669999999998</v>
      </c>
      <c r="AC466" s="46">
        <v>14531.669999999998</v>
      </c>
      <c r="AD466" s="46">
        <v>14531.669999999998</v>
      </c>
      <c r="AE466" s="46">
        <v>14531.670000000002</v>
      </c>
      <c r="AF466" s="46">
        <v>14531.670000000002</v>
      </c>
      <c r="AG466" s="46">
        <v>14531.670000000007</v>
      </c>
      <c r="AH466" s="46">
        <v>14531.670000000009</v>
      </c>
      <c r="AI466" s="46">
        <v>14531.670000000013</v>
      </c>
      <c r="AJ466" s="46">
        <v>14531.670000000024</v>
      </c>
      <c r="AK466" s="46">
        <v>14531.67000000002</v>
      </c>
      <c r="AL466" s="46">
        <v>14531.67000000002</v>
      </c>
      <c r="AM466" s="46">
        <v>14531.67000000002</v>
      </c>
    </row>
    <row r="467" spans="5:39" x14ac:dyDescent="0.2">
      <c r="E467" s="47">
        <v>46</v>
      </c>
      <c r="F467" s="47">
        <v>53</v>
      </c>
      <c r="G467" s="47" t="s">
        <v>245</v>
      </c>
      <c r="H467" s="47" t="s">
        <v>307</v>
      </c>
      <c r="I467" s="47" t="s">
        <v>421</v>
      </c>
      <c r="J467" s="533">
        <v>10000046</v>
      </c>
      <c r="K467" s="14" t="s">
        <v>67</v>
      </c>
      <c r="L467" s="14" t="s">
        <v>67</v>
      </c>
      <c r="M467" s="45">
        <v>467</v>
      </c>
      <c r="N467" s="45">
        <v>1</v>
      </c>
      <c r="O467" s="53">
        <v>54.68661487672216</v>
      </c>
      <c r="P467" s="54">
        <v>44.68661487672216</v>
      </c>
      <c r="Q467" s="55" t="s">
        <v>372</v>
      </c>
      <c r="R467" s="56">
        <v>4.8043548192840664</v>
      </c>
      <c r="S467" s="57" t="s">
        <v>370</v>
      </c>
      <c r="T467" s="60" t="s">
        <v>75</v>
      </c>
      <c r="U467" s="14">
        <v>0</v>
      </c>
      <c r="V467" s="60" t="s">
        <v>175</v>
      </c>
      <c r="Y467" s="46">
        <v>54.68661487672216</v>
      </c>
      <c r="Z467" s="46">
        <v>54.68661487672216</v>
      </c>
      <c r="AA467" s="46">
        <v>54.68661487672216</v>
      </c>
      <c r="AB467" s="46">
        <v>54.68661487672216</v>
      </c>
      <c r="AC467" s="46">
        <v>54.68661487672216</v>
      </c>
      <c r="AD467" s="46">
        <v>54.68661487672216</v>
      </c>
      <c r="AE467" s="46">
        <v>54.68661487672216</v>
      </c>
      <c r="AF467" s="46">
        <v>54.68661487672216</v>
      </c>
      <c r="AG467" s="46">
        <v>54.68661487672216</v>
      </c>
      <c r="AH467" s="46">
        <v>54.68661487672216</v>
      </c>
      <c r="AI467" s="46">
        <v>54.68661487672216</v>
      </c>
      <c r="AJ467" s="46">
        <v>54.68661487672216</v>
      </c>
      <c r="AK467" s="46">
        <v>54.68661487672216</v>
      </c>
      <c r="AL467" s="46">
        <v>54.68661487672216</v>
      </c>
      <c r="AM467" s="46">
        <v>54.68661487672216</v>
      </c>
    </row>
    <row r="468" spans="5:39" x14ac:dyDescent="0.2">
      <c r="E468" s="14">
        <v>47</v>
      </c>
      <c r="F468" s="14">
        <v>54</v>
      </c>
      <c r="G468" s="14" t="s">
        <v>245</v>
      </c>
      <c r="H468" s="14" t="s">
        <v>310</v>
      </c>
      <c r="I468" s="14" t="s">
        <v>422</v>
      </c>
      <c r="J468" s="531">
        <v>10000047</v>
      </c>
      <c r="K468" s="14" t="s">
        <v>59</v>
      </c>
      <c r="L468" s="14" t="s">
        <v>57</v>
      </c>
      <c r="M468" s="45">
        <v>468</v>
      </c>
      <c r="N468" s="45">
        <v>1</v>
      </c>
      <c r="O468" s="46">
        <v>4303.2</v>
      </c>
      <c r="Q468" s="12">
        <v>0</v>
      </c>
      <c r="T468" s="59">
        <v>0</v>
      </c>
      <c r="U468" s="14">
        <v>0</v>
      </c>
      <c r="V468" s="59" t="s">
        <v>175</v>
      </c>
      <c r="Y468" s="46">
        <v>4438.82</v>
      </c>
      <c r="Z468" s="46">
        <v>4438.82</v>
      </c>
      <c r="AA468" s="46">
        <v>4303.2</v>
      </c>
      <c r="AB468" s="46">
        <v>4303.2</v>
      </c>
      <c r="AC468" s="46">
        <v>4303.2</v>
      </c>
      <c r="AD468" s="46">
        <v>4303.2</v>
      </c>
      <c r="AE468" s="46">
        <v>4303.2</v>
      </c>
      <c r="AF468" s="46">
        <v>4303.2</v>
      </c>
      <c r="AG468" s="46">
        <v>4303.2</v>
      </c>
      <c r="AH468" s="46">
        <v>4303.2</v>
      </c>
      <c r="AI468" s="46">
        <v>4303.2</v>
      </c>
      <c r="AJ468" s="46">
        <v>4303.2</v>
      </c>
      <c r="AK468" s="46">
        <v>4303.2</v>
      </c>
      <c r="AL468" s="46">
        <v>4303.2</v>
      </c>
      <c r="AM468" s="46">
        <v>0</v>
      </c>
    </row>
    <row r="469" spans="5:39" x14ac:dyDescent="0.2">
      <c r="E469" s="47">
        <v>47</v>
      </c>
      <c r="F469" s="47">
        <v>54</v>
      </c>
      <c r="G469" s="47" t="s">
        <v>245</v>
      </c>
      <c r="H469" s="47" t="s">
        <v>310</v>
      </c>
      <c r="I469" s="47" t="s">
        <v>422</v>
      </c>
      <c r="J469" s="533">
        <v>10000047</v>
      </c>
      <c r="K469" s="14" t="s">
        <v>59</v>
      </c>
      <c r="L469" s="14" t="s">
        <v>54</v>
      </c>
      <c r="M469" s="45">
        <v>469</v>
      </c>
      <c r="N469" s="45">
        <v>1</v>
      </c>
      <c r="O469" s="46">
        <v>6988.2800000000007</v>
      </c>
      <c r="Q469" s="12">
        <v>0</v>
      </c>
      <c r="T469" s="59">
        <v>0</v>
      </c>
      <c r="U469" s="14">
        <v>0</v>
      </c>
      <c r="V469" s="59" t="s">
        <v>175</v>
      </c>
      <c r="Y469" s="46">
        <v>1263.0899999999999</v>
      </c>
      <c r="Z469" s="46">
        <v>717.31</v>
      </c>
      <c r="AA469" s="46">
        <v>0</v>
      </c>
      <c r="AB469" s="46">
        <v>22.32</v>
      </c>
      <c r="AC469" s="46">
        <v>0</v>
      </c>
      <c r="AD469" s="46">
        <v>0</v>
      </c>
      <c r="AE469" s="46">
        <v>0</v>
      </c>
      <c r="AF469" s="46">
        <v>0</v>
      </c>
      <c r="AG469" s="46">
        <v>11651.66</v>
      </c>
      <c r="AH469" s="46">
        <v>18618.900000000001</v>
      </c>
      <c r="AI469" s="46">
        <v>8219.4399999999987</v>
      </c>
      <c r="AJ469" s="46">
        <v>9572.9</v>
      </c>
      <c r="AK469" s="46">
        <v>9582.65</v>
      </c>
      <c r="AL469" s="46">
        <v>6988.2800000000007</v>
      </c>
      <c r="AM469" s="46">
        <v>0</v>
      </c>
    </row>
    <row r="470" spans="5:39" x14ac:dyDescent="0.2">
      <c r="E470" s="47">
        <v>47</v>
      </c>
      <c r="F470" s="47">
        <v>54</v>
      </c>
      <c r="G470" s="47" t="s">
        <v>245</v>
      </c>
      <c r="H470" s="47" t="s">
        <v>310</v>
      </c>
      <c r="I470" s="47" t="s">
        <v>422</v>
      </c>
      <c r="J470" s="533">
        <v>10000047</v>
      </c>
      <c r="K470" s="14" t="s">
        <v>59</v>
      </c>
      <c r="L470" s="14" t="s">
        <v>58</v>
      </c>
      <c r="M470" s="45">
        <v>470</v>
      </c>
      <c r="N470" s="45">
        <v>1</v>
      </c>
      <c r="O470" s="46">
        <v>0</v>
      </c>
      <c r="Q470" s="12">
        <v>0</v>
      </c>
      <c r="T470" s="59">
        <v>0</v>
      </c>
      <c r="U470" s="14">
        <v>0</v>
      </c>
      <c r="V470" s="59" t="s">
        <v>175</v>
      </c>
      <c r="Y470" s="46">
        <v>0</v>
      </c>
      <c r="Z470" s="46">
        <v>0</v>
      </c>
      <c r="AA470" s="46">
        <v>0</v>
      </c>
      <c r="AB470" s="46">
        <v>6.1817218011128716E-13</v>
      </c>
      <c r="AC470" s="46">
        <v>0</v>
      </c>
      <c r="AD470" s="46">
        <v>0</v>
      </c>
      <c r="AE470" s="46">
        <v>0</v>
      </c>
      <c r="AF470" s="46">
        <v>0</v>
      </c>
      <c r="AG470" s="46">
        <v>0</v>
      </c>
      <c r="AH470" s="46">
        <v>0</v>
      </c>
      <c r="AI470" s="46">
        <v>0</v>
      </c>
      <c r="AJ470" s="46">
        <v>0</v>
      </c>
      <c r="AK470" s="46">
        <v>0</v>
      </c>
      <c r="AL470" s="46">
        <v>0</v>
      </c>
      <c r="AM470" s="46">
        <v>0</v>
      </c>
    </row>
    <row r="471" spans="5:39" x14ac:dyDescent="0.2">
      <c r="E471" s="47">
        <v>47</v>
      </c>
      <c r="F471" s="47">
        <v>54</v>
      </c>
      <c r="G471" s="47" t="s">
        <v>245</v>
      </c>
      <c r="H471" s="47" t="s">
        <v>310</v>
      </c>
      <c r="I471" s="47" t="s">
        <v>422</v>
      </c>
      <c r="J471" s="533">
        <v>10000047</v>
      </c>
      <c r="K471" s="14" t="s">
        <v>59</v>
      </c>
      <c r="L471" s="14" t="s">
        <v>31</v>
      </c>
      <c r="M471" s="45">
        <v>471</v>
      </c>
      <c r="N471" s="45">
        <v>1</v>
      </c>
      <c r="O471" s="48">
        <v>11291.48</v>
      </c>
      <c r="Q471" s="12">
        <v>0</v>
      </c>
      <c r="R471" s="46">
        <v>15075.504999999999</v>
      </c>
      <c r="T471" s="59">
        <v>0</v>
      </c>
      <c r="U471" s="14">
        <v>0</v>
      </c>
      <c r="V471" s="59" t="s">
        <v>175</v>
      </c>
      <c r="X471" s="46">
        <v>609.70000000000005</v>
      </c>
      <c r="Y471" s="46">
        <v>5701.91</v>
      </c>
      <c r="Z471" s="46">
        <v>5156.1299999999992</v>
      </c>
      <c r="AA471" s="46">
        <v>4303.2</v>
      </c>
      <c r="AB471" s="46">
        <v>4325.5200000000004</v>
      </c>
      <c r="AC471" s="46">
        <v>4303.2</v>
      </c>
      <c r="AD471" s="46">
        <v>4303.2</v>
      </c>
      <c r="AE471" s="46">
        <v>4303.2</v>
      </c>
      <c r="AF471" s="46">
        <v>4303.2</v>
      </c>
      <c r="AG471" s="46">
        <v>15954.86</v>
      </c>
      <c r="AH471" s="46">
        <v>22922.100000000002</v>
      </c>
      <c r="AI471" s="46">
        <v>12522.64</v>
      </c>
      <c r="AJ471" s="46">
        <v>13876.099999999999</v>
      </c>
      <c r="AK471" s="46">
        <v>13885.849999999999</v>
      </c>
      <c r="AL471" s="46">
        <v>11291.48</v>
      </c>
      <c r="AM471" s="46">
        <v>0</v>
      </c>
    </row>
    <row r="472" spans="5:39" x14ac:dyDescent="0.2">
      <c r="E472" s="47">
        <v>47</v>
      </c>
      <c r="F472" s="47">
        <v>54</v>
      </c>
      <c r="G472" s="47" t="s">
        <v>245</v>
      </c>
      <c r="H472" s="47" t="s">
        <v>310</v>
      </c>
      <c r="I472" s="47" t="s">
        <v>422</v>
      </c>
      <c r="J472" s="533">
        <v>10000047</v>
      </c>
      <c r="K472" s="14" t="s">
        <v>37</v>
      </c>
      <c r="L472" s="14" t="s">
        <v>31</v>
      </c>
      <c r="M472" s="45">
        <v>472</v>
      </c>
      <c r="N472" s="45">
        <v>1</v>
      </c>
      <c r="O472" s="48">
        <v>13000</v>
      </c>
      <c r="P472" s="48"/>
      <c r="Q472" s="12">
        <v>0</v>
      </c>
      <c r="R472" s="46">
        <v>13883.428333333335</v>
      </c>
      <c r="T472" s="59">
        <v>0</v>
      </c>
      <c r="U472" s="14">
        <v>0</v>
      </c>
      <c r="V472" s="59" t="s">
        <v>175</v>
      </c>
      <c r="Y472" s="46">
        <v>0</v>
      </c>
      <c r="Z472" s="46">
        <v>0</v>
      </c>
      <c r="AA472" s="46">
        <v>11500</v>
      </c>
      <c r="AB472" s="46">
        <v>0</v>
      </c>
      <c r="AC472" s="46">
        <v>0</v>
      </c>
      <c r="AD472" s="46">
        <v>17205.490000000002</v>
      </c>
      <c r="AE472" s="46">
        <v>0</v>
      </c>
      <c r="AF472" s="46">
        <v>4300.57</v>
      </c>
      <c r="AG472" s="46">
        <v>4300.57</v>
      </c>
      <c r="AH472" s="46">
        <v>0</v>
      </c>
      <c r="AI472" s="46">
        <v>33000</v>
      </c>
      <c r="AJ472" s="46">
        <v>33000</v>
      </c>
      <c r="AK472" s="46">
        <v>0</v>
      </c>
      <c r="AL472" s="46">
        <v>13000</v>
      </c>
      <c r="AM472" s="46">
        <v>4582.2640000000001</v>
      </c>
    </row>
    <row r="473" spans="5:39" x14ac:dyDescent="0.2">
      <c r="E473" s="47">
        <v>47</v>
      </c>
      <c r="F473" s="47">
        <v>54</v>
      </c>
      <c r="G473" s="47" t="s">
        <v>245</v>
      </c>
      <c r="H473" s="47" t="s">
        <v>310</v>
      </c>
      <c r="I473" s="47" t="s">
        <v>422</v>
      </c>
      <c r="J473" s="533">
        <v>10000047</v>
      </c>
      <c r="K473" s="14" t="s">
        <v>65</v>
      </c>
      <c r="L473" s="14" t="s">
        <v>31</v>
      </c>
      <c r="M473" s="45">
        <v>473</v>
      </c>
      <c r="N473" s="45">
        <v>1</v>
      </c>
      <c r="O473" s="52">
        <v>11455.659999999985</v>
      </c>
      <c r="P473" s="48">
        <v>4582.2640000000001</v>
      </c>
      <c r="Q473" s="12">
        <v>0</v>
      </c>
      <c r="R473" s="46">
        <v>1909.2766666666641</v>
      </c>
      <c r="T473" s="59">
        <v>0</v>
      </c>
      <c r="U473" s="14">
        <v>0</v>
      </c>
      <c r="V473" s="59" t="s">
        <v>175</v>
      </c>
      <c r="X473" s="46">
        <v>0</v>
      </c>
      <c r="Y473" s="46">
        <v>0</v>
      </c>
      <c r="Z473" s="46">
        <v>0</v>
      </c>
      <c r="AA473" s="46">
        <v>0</v>
      </c>
      <c r="AB473" s="46">
        <v>0</v>
      </c>
      <c r="AC473" s="46">
        <v>0</v>
      </c>
      <c r="AD473" s="46">
        <v>0</v>
      </c>
      <c r="AE473" s="46">
        <v>0</v>
      </c>
      <c r="AF473" s="46">
        <v>0</v>
      </c>
      <c r="AG473" s="46">
        <v>0</v>
      </c>
      <c r="AH473" s="46">
        <v>0</v>
      </c>
      <c r="AI473" s="46">
        <v>0</v>
      </c>
      <c r="AJ473" s="46">
        <v>0</v>
      </c>
      <c r="AK473" s="46">
        <v>164.17999999998574</v>
      </c>
      <c r="AL473" s="46">
        <v>11291.48</v>
      </c>
      <c r="AM473" s="46">
        <v>0</v>
      </c>
    </row>
    <row r="474" spans="5:39" x14ac:dyDescent="0.2">
      <c r="E474" s="47">
        <v>47</v>
      </c>
      <c r="F474" s="47">
        <v>54</v>
      </c>
      <c r="G474" s="47" t="s">
        <v>245</v>
      </c>
      <c r="H474" s="47" t="s">
        <v>310</v>
      </c>
      <c r="I474" s="47" t="s">
        <v>422</v>
      </c>
      <c r="J474" s="533">
        <v>10000047</v>
      </c>
      <c r="K474" s="14" t="s">
        <v>64</v>
      </c>
      <c r="L474" s="14" t="s">
        <v>57</v>
      </c>
      <c r="M474" s="45">
        <v>474</v>
      </c>
      <c r="N474" s="45">
        <v>1</v>
      </c>
      <c r="O474" s="46">
        <v>0</v>
      </c>
      <c r="Q474" s="12">
        <v>0</v>
      </c>
      <c r="T474" s="59">
        <v>0</v>
      </c>
      <c r="U474" s="14">
        <v>0</v>
      </c>
      <c r="V474" s="59" t="s">
        <v>175</v>
      </c>
      <c r="X474" s="46">
        <v>0</v>
      </c>
      <c r="Y474" s="46">
        <v>4438.82</v>
      </c>
      <c r="Z474" s="46">
        <v>8877.64</v>
      </c>
      <c r="AA474" s="46">
        <v>1680.8400000000001</v>
      </c>
      <c r="AB474" s="46">
        <v>5984.04</v>
      </c>
      <c r="AC474" s="46">
        <v>10287.24</v>
      </c>
      <c r="AD474" s="46">
        <v>0</v>
      </c>
      <c r="AE474" s="46">
        <v>4300.5699999999988</v>
      </c>
      <c r="AF474" s="46">
        <v>4303.1999999999962</v>
      </c>
      <c r="AG474" s="46">
        <v>4305.8299999999963</v>
      </c>
      <c r="AH474" s="46">
        <v>8609.0299999999952</v>
      </c>
      <c r="AI474" s="46">
        <v>0</v>
      </c>
      <c r="AJ474" s="46">
        <v>0</v>
      </c>
      <c r="AK474" s="46">
        <v>3581.529999999987</v>
      </c>
      <c r="AL474" s="46">
        <v>0</v>
      </c>
      <c r="AM474" s="46">
        <v>0</v>
      </c>
    </row>
    <row r="475" spans="5:39" x14ac:dyDescent="0.2">
      <c r="E475" s="47">
        <v>47</v>
      </c>
      <c r="F475" s="47">
        <v>54</v>
      </c>
      <c r="G475" s="47" t="s">
        <v>245</v>
      </c>
      <c r="H475" s="47" t="s">
        <v>310</v>
      </c>
      <c r="I475" s="47" t="s">
        <v>422</v>
      </c>
      <c r="J475" s="533">
        <v>10000047</v>
      </c>
      <c r="K475" s="14" t="s">
        <v>64</v>
      </c>
      <c r="L475" s="14" t="s">
        <v>54</v>
      </c>
      <c r="M475" s="45">
        <v>475</v>
      </c>
      <c r="N475" s="45">
        <v>1</v>
      </c>
      <c r="O475" s="46">
        <v>11455.659999999987</v>
      </c>
      <c r="Q475" s="12">
        <v>0</v>
      </c>
      <c r="T475" s="59">
        <v>0</v>
      </c>
      <c r="U475" s="14">
        <v>0</v>
      </c>
      <c r="V475" s="59" t="s">
        <v>175</v>
      </c>
      <c r="X475" s="46">
        <v>0</v>
      </c>
      <c r="Y475" s="46">
        <v>1263.0899999999999</v>
      </c>
      <c r="Z475" s="46">
        <v>1980.3999999999999</v>
      </c>
      <c r="AA475" s="46">
        <v>1980.3999999999999</v>
      </c>
      <c r="AB475" s="46">
        <v>2002.7199999999998</v>
      </c>
      <c r="AC475" s="46">
        <v>2002.7199999999998</v>
      </c>
      <c r="AD475" s="46">
        <v>0</v>
      </c>
      <c r="AE475" s="46">
        <v>0</v>
      </c>
      <c r="AF475" s="46">
        <v>0</v>
      </c>
      <c r="AG475" s="46">
        <v>11651.66</v>
      </c>
      <c r="AH475" s="46">
        <v>30270.560000000001</v>
      </c>
      <c r="AI475" s="46">
        <v>18402.229999999996</v>
      </c>
      <c r="AJ475" s="46">
        <v>0</v>
      </c>
      <c r="AK475" s="46">
        <v>9582.65</v>
      </c>
      <c r="AL475" s="46">
        <v>11455.659999999987</v>
      </c>
      <c r="AM475" s="46">
        <v>6873.395999999987</v>
      </c>
    </row>
    <row r="476" spans="5:39" x14ac:dyDescent="0.2">
      <c r="E476" s="47">
        <v>47</v>
      </c>
      <c r="F476" s="47">
        <v>54</v>
      </c>
      <c r="G476" s="47" t="s">
        <v>245</v>
      </c>
      <c r="H476" s="47" t="s">
        <v>310</v>
      </c>
      <c r="I476" s="47" t="s">
        <v>422</v>
      </c>
      <c r="J476" s="533">
        <v>10000047</v>
      </c>
      <c r="K476" s="14" t="s">
        <v>64</v>
      </c>
      <c r="L476" s="14" t="s">
        <v>58</v>
      </c>
      <c r="M476" s="45">
        <v>476</v>
      </c>
      <c r="N476" s="45">
        <v>1</v>
      </c>
      <c r="O476" s="46">
        <v>0</v>
      </c>
      <c r="Q476" s="12">
        <v>0</v>
      </c>
      <c r="T476" s="59">
        <v>0</v>
      </c>
      <c r="U476" s="14">
        <v>0</v>
      </c>
      <c r="V476" s="59" t="s">
        <v>175</v>
      </c>
      <c r="X476" s="46">
        <v>0</v>
      </c>
      <c r="Y476" s="46">
        <v>609.70000000000005</v>
      </c>
      <c r="Z476" s="46">
        <v>609.69999999999868</v>
      </c>
      <c r="AA476" s="46">
        <v>609.69999999999868</v>
      </c>
      <c r="AB476" s="46">
        <v>609.69999999999936</v>
      </c>
      <c r="AC476" s="46">
        <v>609.70000000000027</v>
      </c>
      <c r="AD476" s="46">
        <v>-2.6300000000010186</v>
      </c>
      <c r="AE476" s="46">
        <v>-2.7284841053187847E-12</v>
      </c>
      <c r="AF476" s="46">
        <v>9.0949470177292824E-13</v>
      </c>
      <c r="AG476" s="46">
        <v>0</v>
      </c>
      <c r="AH476" s="46">
        <v>0</v>
      </c>
      <c r="AI476" s="46">
        <v>0</v>
      </c>
      <c r="AJ476" s="46">
        <v>-721.67000000001281</v>
      </c>
      <c r="AK476" s="46">
        <v>0</v>
      </c>
      <c r="AL476" s="46">
        <v>0</v>
      </c>
      <c r="AM476" s="46">
        <v>0</v>
      </c>
    </row>
    <row r="477" spans="5:39" x14ac:dyDescent="0.2">
      <c r="E477" s="47">
        <v>47</v>
      </c>
      <c r="F477" s="47">
        <v>54</v>
      </c>
      <c r="G477" s="47" t="s">
        <v>245</v>
      </c>
      <c r="H477" s="47" t="s">
        <v>310</v>
      </c>
      <c r="I477" s="47" t="s">
        <v>422</v>
      </c>
      <c r="J477" s="533">
        <v>10000047</v>
      </c>
      <c r="K477" s="14" t="s">
        <v>67</v>
      </c>
      <c r="L477" s="14" t="s">
        <v>67</v>
      </c>
      <c r="M477" s="45">
        <v>477</v>
      </c>
      <c r="N477" s="45">
        <v>1</v>
      </c>
      <c r="O477" s="53">
        <v>0.40128984274633694</v>
      </c>
      <c r="P477" s="54">
        <v>0</v>
      </c>
      <c r="Q477" s="55">
        <v>0</v>
      </c>
      <c r="R477" s="56">
        <v>0</v>
      </c>
      <c r="S477" s="57">
        <v>0</v>
      </c>
      <c r="T477" s="60">
        <v>0</v>
      </c>
      <c r="U477" s="14">
        <v>0</v>
      </c>
      <c r="V477" s="60" t="s">
        <v>175</v>
      </c>
      <c r="Y477" s="46">
        <v>0.40128984274633694</v>
      </c>
      <c r="Z477" s="46">
        <v>0.40128984274633694</v>
      </c>
      <c r="AA477" s="46">
        <v>0.40128984274633694</v>
      </c>
      <c r="AB477" s="46">
        <v>0.40128984274633694</v>
      </c>
      <c r="AC477" s="46">
        <v>0.40128984274633694</v>
      </c>
      <c r="AD477" s="46">
        <v>0.40128984274633694</v>
      </c>
      <c r="AE477" s="46">
        <v>0.40128984274633694</v>
      </c>
      <c r="AF477" s="46">
        <v>0.40128984274633694</v>
      </c>
      <c r="AG477" s="46">
        <v>0.40128984274633694</v>
      </c>
      <c r="AH477" s="46">
        <v>0.40128984274633694</v>
      </c>
      <c r="AI477" s="46">
        <v>0.40128984274633694</v>
      </c>
      <c r="AJ477" s="46">
        <v>0.40128984274633694</v>
      </c>
      <c r="AK477" s="46">
        <v>0.40128984274633694</v>
      </c>
      <c r="AL477" s="46">
        <v>0.40128984274633694</v>
      </c>
      <c r="AM477" s="46">
        <v>0.40128984274633694</v>
      </c>
    </row>
    <row r="478" spans="5:39" x14ac:dyDescent="0.2">
      <c r="E478" s="14">
        <v>48</v>
      </c>
      <c r="F478" s="14">
        <v>55</v>
      </c>
      <c r="G478" s="14" t="s">
        <v>245</v>
      </c>
      <c r="H478" s="14" t="s">
        <v>343</v>
      </c>
      <c r="I478" s="14" t="s">
        <v>423</v>
      </c>
      <c r="J478" s="531">
        <v>10000048</v>
      </c>
      <c r="K478" s="14" t="s">
        <v>59</v>
      </c>
      <c r="L478" s="14" t="s">
        <v>57</v>
      </c>
      <c r="M478" s="45">
        <v>478</v>
      </c>
      <c r="N478" s="45">
        <v>1</v>
      </c>
      <c r="O478" s="46">
        <v>1884.3</v>
      </c>
      <c r="Q478" s="12">
        <v>0</v>
      </c>
      <c r="T478" s="59">
        <v>0</v>
      </c>
      <c r="U478" s="14">
        <v>0</v>
      </c>
      <c r="V478" s="59">
        <v>0</v>
      </c>
      <c r="Y478" s="46">
        <v>1948.62</v>
      </c>
      <c r="Z478" s="46">
        <v>1943.12</v>
      </c>
      <c r="AA478" s="46">
        <v>1884.3</v>
      </c>
      <c r="AB478" s="46">
        <v>1984.25</v>
      </c>
      <c r="AC478" s="46">
        <v>1884.3</v>
      </c>
      <c r="AD478" s="46">
        <v>1884.3</v>
      </c>
      <c r="AE478" s="46">
        <v>1884.3</v>
      </c>
      <c r="AF478" s="46">
        <v>1884.3</v>
      </c>
      <c r="AG478" s="46">
        <v>1884.3</v>
      </c>
      <c r="AH478" s="46">
        <v>1884.3</v>
      </c>
      <c r="AI478" s="46">
        <v>1884.3</v>
      </c>
      <c r="AJ478" s="46">
        <v>1884.3</v>
      </c>
      <c r="AK478" s="46">
        <v>1884.3</v>
      </c>
      <c r="AL478" s="46">
        <v>1884.3</v>
      </c>
      <c r="AM478" s="46">
        <v>0</v>
      </c>
    </row>
    <row r="479" spans="5:39" x14ac:dyDescent="0.2">
      <c r="E479" s="47">
        <v>48</v>
      </c>
      <c r="F479" s="47">
        <v>55</v>
      </c>
      <c r="G479" s="47" t="s">
        <v>245</v>
      </c>
      <c r="H479" s="47" t="s">
        <v>343</v>
      </c>
      <c r="I479" s="47" t="s">
        <v>423</v>
      </c>
      <c r="J479" s="533">
        <v>10000048</v>
      </c>
      <c r="K479" s="14" t="s">
        <v>59</v>
      </c>
      <c r="L479" s="14" t="s">
        <v>54</v>
      </c>
      <c r="M479" s="45">
        <v>479</v>
      </c>
      <c r="N479" s="45">
        <v>1</v>
      </c>
      <c r="O479" s="46">
        <v>3398.9</v>
      </c>
      <c r="Q479" s="12">
        <v>0</v>
      </c>
      <c r="T479" s="59">
        <v>0</v>
      </c>
      <c r="U479" s="14">
        <v>0</v>
      </c>
      <c r="V479" s="59">
        <v>0</v>
      </c>
      <c r="Y479" s="46">
        <v>991.87</v>
      </c>
      <c r="Z479" s="46">
        <v>346.40000000000003</v>
      </c>
      <c r="AA479" s="46">
        <v>351.55</v>
      </c>
      <c r="AB479" s="46">
        <v>315.69</v>
      </c>
      <c r="AC479" s="46">
        <v>0</v>
      </c>
      <c r="AD479" s="46">
        <v>0</v>
      </c>
      <c r="AE479" s="46">
        <v>0</v>
      </c>
      <c r="AF479" s="46">
        <v>0</v>
      </c>
      <c r="AG479" s="46">
        <v>2710.56</v>
      </c>
      <c r="AH479" s="46">
        <v>3808.42</v>
      </c>
      <c r="AI479" s="46">
        <v>3071.9</v>
      </c>
      <c r="AJ479" s="46">
        <v>3005.12</v>
      </c>
      <c r="AK479" s="46">
        <v>4299.6200000000008</v>
      </c>
      <c r="AL479" s="46">
        <v>3398.9</v>
      </c>
      <c r="AM479" s="46">
        <v>0</v>
      </c>
    </row>
    <row r="480" spans="5:39" x14ac:dyDescent="0.2">
      <c r="E480" s="47">
        <v>48</v>
      </c>
      <c r="F480" s="47">
        <v>55</v>
      </c>
      <c r="G480" s="47" t="s">
        <v>245</v>
      </c>
      <c r="H480" s="47" t="s">
        <v>343</v>
      </c>
      <c r="I480" s="47" t="s">
        <v>423</v>
      </c>
      <c r="J480" s="533">
        <v>10000048</v>
      </c>
      <c r="K480" s="14" t="s">
        <v>59</v>
      </c>
      <c r="L480" s="14" t="s">
        <v>58</v>
      </c>
      <c r="M480" s="45">
        <v>480</v>
      </c>
      <c r="N480" s="45">
        <v>1</v>
      </c>
      <c r="O480" s="46">
        <v>99.999999999999545</v>
      </c>
      <c r="Q480" s="12">
        <v>0</v>
      </c>
      <c r="T480" s="59">
        <v>0</v>
      </c>
      <c r="U480" s="14">
        <v>0</v>
      </c>
      <c r="V480" s="59">
        <v>0</v>
      </c>
      <c r="Y480" s="46">
        <v>99.999999999999886</v>
      </c>
      <c r="Z480" s="46">
        <v>100.00000000000006</v>
      </c>
      <c r="AA480" s="46">
        <v>99.999999999999943</v>
      </c>
      <c r="AB480" s="46">
        <v>100.00000000000006</v>
      </c>
      <c r="AC480" s="46">
        <v>100</v>
      </c>
      <c r="AD480" s="46">
        <v>100</v>
      </c>
      <c r="AE480" s="46">
        <v>100</v>
      </c>
      <c r="AF480" s="46">
        <v>100</v>
      </c>
      <c r="AG480" s="46">
        <v>99.999999999999545</v>
      </c>
      <c r="AH480" s="46">
        <v>100</v>
      </c>
      <c r="AI480" s="46">
        <v>99.999999999999545</v>
      </c>
      <c r="AJ480" s="46">
        <v>100</v>
      </c>
      <c r="AK480" s="46">
        <v>99.999999999999091</v>
      </c>
      <c r="AL480" s="46">
        <v>99.999999999999545</v>
      </c>
      <c r="AM480" s="46">
        <v>0</v>
      </c>
    </row>
    <row r="481" spans="5:39" x14ac:dyDescent="0.2">
      <c r="E481" s="47">
        <v>48</v>
      </c>
      <c r="F481" s="47">
        <v>55</v>
      </c>
      <c r="G481" s="47" t="s">
        <v>245</v>
      </c>
      <c r="H481" s="47" t="s">
        <v>343</v>
      </c>
      <c r="I481" s="47" t="s">
        <v>423</v>
      </c>
      <c r="J481" s="533">
        <v>10000048</v>
      </c>
      <c r="K481" s="14" t="s">
        <v>59</v>
      </c>
      <c r="L481" s="14" t="s">
        <v>31</v>
      </c>
      <c r="M481" s="45">
        <v>481</v>
      </c>
      <c r="N481" s="45">
        <v>1</v>
      </c>
      <c r="O481" s="48">
        <v>5383.1999999999989</v>
      </c>
      <c r="Q481" s="12">
        <v>0</v>
      </c>
      <c r="R481" s="46">
        <v>5366.7199999999984</v>
      </c>
      <c r="T481" s="59">
        <v>0</v>
      </c>
      <c r="U481" s="14">
        <v>0</v>
      </c>
      <c r="V481" s="59">
        <v>0</v>
      </c>
      <c r="X481" s="46">
        <v>1991.85</v>
      </c>
      <c r="Y481" s="46">
        <v>3040.49</v>
      </c>
      <c r="Z481" s="46">
        <v>2389.52</v>
      </c>
      <c r="AA481" s="46">
        <v>2335.85</v>
      </c>
      <c r="AB481" s="46">
        <v>2399.94</v>
      </c>
      <c r="AC481" s="46">
        <v>1984.3</v>
      </c>
      <c r="AD481" s="46">
        <v>1984.3</v>
      </c>
      <c r="AE481" s="46">
        <v>1984.3</v>
      </c>
      <c r="AF481" s="46">
        <v>1984.3</v>
      </c>
      <c r="AG481" s="46">
        <v>4694.8599999999988</v>
      </c>
      <c r="AH481" s="46">
        <v>5792.72</v>
      </c>
      <c r="AI481" s="46">
        <v>5056.1999999999989</v>
      </c>
      <c r="AJ481" s="46">
        <v>4989.42</v>
      </c>
      <c r="AK481" s="46">
        <v>6283.92</v>
      </c>
      <c r="AL481" s="46">
        <v>5383.1999999999989</v>
      </c>
      <c r="AM481" s="46">
        <v>0</v>
      </c>
    </row>
    <row r="482" spans="5:39" x14ac:dyDescent="0.2">
      <c r="E482" s="47">
        <v>48</v>
      </c>
      <c r="F482" s="47">
        <v>55</v>
      </c>
      <c r="G482" s="47" t="s">
        <v>245</v>
      </c>
      <c r="H482" s="47" t="s">
        <v>343</v>
      </c>
      <c r="I482" s="47" t="s">
        <v>423</v>
      </c>
      <c r="J482" s="533">
        <v>10000048</v>
      </c>
      <c r="K482" s="14" t="s">
        <v>37</v>
      </c>
      <c r="L482" s="14" t="s">
        <v>31</v>
      </c>
      <c r="M482" s="45">
        <v>482</v>
      </c>
      <c r="N482" s="45">
        <v>1</v>
      </c>
      <c r="O482" s="48">
        <v>5383.2</v>
      </c>
      <c r="P482" s="48"/>
      <c r="Q482" s="12">
        <v>0</v>
      </c>
      <c r="R482" s="46">
        <v>5697.4366666666656</v>
      </c>
      <c r="T482" s="59">
        <v>0</v>
      </c>
      <c r="U482" s="14">
        <v>0</v>
      </c>
      <c r="V482" s="59">
        <v>0</v>
      </c>
      <c r="Y482" s="46">
        <v>0</v>
      </c>
      <c r="Z482" s="46">
        <v>5084.17</v>
      </c>
      <c r="AA482" s="46">
        <v>2389.52</v>
      </c>
      <c r="AB482" s="46">
        <v>2335.87</v>
      </c>
      <c r="AC482" s="46">
        <v>2348.09</v>
      </c>
      <c r="AD482" s="46">
        <v>0</v>
      </c>
      <c r="AE482" s="46">
        <v>3968.6</v>
      </c>
      <c r="AF482" s="46">
        <v>1984.3</v>
      </c>
      <c r="AG482" s="46">
        <v>1984.3</v>
      </c>
      <c r="AH482" s="46">
        <v>0</v>
      </c>
      <c r="AI482" s="46">
        <v>10487.58</v>
      </c>
      <c r="AJ482" s="46">
        <v>10045.620000000001</v>
      </c>
      <c r="AK482" s="46">
        <v>6283.92</v>
      </c>
      <c r="AL482" s="46">
        <v>5383.2</v>
      </c>
      <c r="AM482" s="46">
        <v>0</v>
      </c>
    </row>
    <row r="483" spans="5:39" x14ac:dyDescent="0.2">
      <c r="E483" s="47">
        <v>48</v>
      </c>
      <c r="F483" s="47">
        <v>55</v>
      </c>
      <c r="G483" s="47" t="s">
        <v>245</v>
      </c>
      <c r="H483" s="47" t="s">
        <v>343</v>
      </c>
      <c r="I483" s="47" t="s">
        <v>423</v>
      </c>
      <c r="J483" s="533">
        <v>10000048</v>
      </c>
      <c r="K483" s="14" t="s">
        <v>65</v>
      </c>
      <c r="L483" s="14" t="s">
        <v>31</v>
      </c>
      <c r="M483" s="45">
        <v>483</v>
      </c>
      <c r="N483" s="45">
        <v>1</v>
      </c>
      <c r="O483" s="52">
        <v>0</v>
      </c>
      <c r="P483" s="48">
        <v>0</v>
      </c>
      <c r="Q483" s="12">
        <v>0</v>
      </c>
      <c r="R483" s="46">
        <v>0</v>
      </c>
      <c r="T483" s="59">
        <v>0</v>
      </c>
      <c r="U483" s="14">
        <v>0</v>
      </c>
      <c r="V483" s="59">
        <v>0</v>
      </c>
      <c r="X483" s="46">
        <v>0</v>
      </c>
      <c r="Y483" s="46">
        <v>0</v>
      </c>
      <c r="Z483" s="46">
        <v>0</v>
      </c>
      <c r="AA483" s="46">
        <v>0</v>
      </c>
      <c r="AB483" s="46">
        <v>0</v>
      </c>
      <c r="AC483" s="46">
        <v>0</v>
      </c>
      <c r="AD483" s="46">
        <v>0</v>
      </c>
      <c r="AE483" s="46">
        <v>0</v>
      </c>
      <c r="AF483" s="46">
        <v>0</v>
      </c>
      <c r="AG483" s="46">
        <v>0</v>
      </c>
      <c r="AH483" s="46">
        <v>0</v>
      </c>
      <c r="AI483" s="46">
        <v>0</v>
      </c>
      <c r="AJ483" s="46">
        <v>0</v>
      </c>
      <c r="AK483" s="46">
        <v>0</v>
      </c>
      <c r="AL483" s="46">
        <v>0</v>
      </c>
      <c r="AM483" s="46">
        <v>0</v>
      </c>
    </row>
    <row r="484" spans="5:39" x14ac:dyDescent="0.2">
      <c r="E484" s="47">
        <v>48</v>
      </c>
      <c r="F484" s="47">
        <v>55</v>
      </c>
      <c r="G484" s="47" t="s">
        <v>245</v>
      </c>
      <c r="H484" s="47" t="s">
        <v>343</v>
      </c>
      <c r="I484" s="47" t="s">
        <v>423</v>
      </c>
      <c r="J484" s="533">
        <v>10000048</v>
      </c>
      <c r="K484" s="14" t="s">
        <v>64</v>
      </c>
      <c r="L484" s="14" t="s">
        <v>57</v>
      </c>
      <c r="M484" s="45">
        <v>484</v>
      </c>
      <c r="N484" s="45">
        <v>1</v>
      </c>
      <c r="O484" s="46">
        <v>0</v>
      </c>
      <c r="Q484" s="12">
        <v>0</v>
      </c>
      <c r="T484" s="59">
        <v>0</v>
      </c>
      <c r="U484" s="14">
        <v>0</v>
      </c>
      <c r="V484" s="59">
        <v>0</v>
      </c>
      <c r="X484" s="46">
        <v>0</v>
      </c>
      <c r="Y484" s="46">
        <v>1948.62</v>
      </c>
      <c r="Z484" s="46">
        <v>0</v>
      </c>
      <c r="AA484" s="46">
        <v>0</v>
      </c>
      <c r="AB484" s="46">
        <v>0</v>
      </c>
      <c r="AC484" s="46">
        <v>0</v>
      </c>
      <c r="AD484" s="46">
        <v>1884.3</v>
      </c>
      <c r="AE484" s="46">
        <v>0</v>
      </c>
      <c r="AF484" s="46">
        <v>0</v>
      </c>
      <c r="AG484" s="46">
        <v>0</v>
      </c>
      <c r="AH484" s="46">
        <v>1884.3</v>
      </c>
      <c r="AI484" s="46">
        <v>0</v>
      </c>
      <c r="AJ484" s="46">
        <v>0</v>
      </c>
      <c r="AK484" s="46">
        <v>0</v>
      </c>
      <c r="AL484" s="46">
        <v>0</v>
      </c>
      <c r="AM484" s="46">
        <v>0</v>
      </c>
    </row>
    <row r="485" spans="5:39" x14ac:dyDescent="0.2">
      <c r="E485" s="47">
        <v>48</v>
      </c>
      <c r="F485" s="47">
        <v>55</v>
      </c>
      <c r="G485" s="47" t="s">
        <v>245</v>
      </c>
      <c r="H485" s="47" t="s">
        <v>343</v>
      </c>
      <c r="I485" s="47" t="s">
        <v>423</v>
      </c>
      <c r="J485" s="533">
        <v>10000048</v>
      </c>
      <c r="K485" s="14" t="s">
        <v>64</v>
      </c>
      <c r="L485" s="14" t="s">
        <v>54</v>
      </c>
      <c r="M485" s="45">
        <v>485</v>
      </c>
      <c r="N485" s="45">
        <v>1</v>
      </c>
      <c r="O485" s="46">
        <v>0</v>
      </c>
      <c r="Q485" s="12">
        <v>0</v>
      </c>
      <c r="T485" s="59">
        <v>0</v>
      </c>
      <c r="U485" s="14">
        <v>0</v>
      </c>
      <c r="V485" s="59">
        <v>0</v>
      </c>
      <c r="X485" s="46">
        <v>0</v>
      </c>
      <c r="Y485" s="46">
        <v>991.87</v>
      </c>
      <c r="Z485" s="46">
        <v>145.83999999999969</v>
      </c>
      <c r="AA485" s="46">
        <v>0</v>
      </c>
      <c r="AB485" s="46">
        <v>0</v>
      </c>
      <c r="AC485" s="46">
        <v>0</v>
      </c>
      <c r="AD485" s="46">
        <v>0</v>
      </c>
      <c r="AE485" s="46">
        <v>0</v>
      </c>
      <c r="AF485" s="46">
        <v>0</v>
      </c>
      <c r="AG485" s="46">
        <v>2610.56</v>
      </c>
      <c r="AH485" s="46">
        <v>6418.98</v>
      </c>
      <c r="AI485" s="46">
        <v>2771.8999999999996</v>
      </c>
      <c r="AJ485" s="46">
        <v>0</v>
      </c>
      <c r="AK485" s="46">
        <v>0</v>
      </c>
      <c r="AL485" s="46">
        <v>0</v>
      </c>
      <c r="AM485" s="46">
        <v>0</v>
      </c>
    </row>
    <row r="486" spans="5:39" x14ac:dyDescent="0.2">
      <c r="E486" s="47">
        <v>48</v>
      </c>
      <c r="F486" s="47">
        <v>55</v>
      </c>
      <c r="G486" s="47" t="s">
        <v>245</v>
      </c>
      <c r="H486" s="47" t="s">
        <v>343</v>
      </c>
      <c r="I486" s="47" t="s">
        <v>423</v>
      </c>
      <c r="J486" s="533">
        <v>10000048</v>
      </c>
      <c r="K486" s="14" t="s">
        <v>64</v>
      </c>
      <c r="L486" s="14" t="s">
        <v>58</v>
      </c>
      <c r="M486" s="45">
        <v>486</v>
      </c>
      <c r="N486" s="45">
        <v>1</v>
      </c>
      <c r="O486" s="46">
        <v>-7.2759576141834259E-12</v>
      </c>
      <c r="Q486" s="12">
        <v>0</v>
      </c>
      <c r="T486" s="59">
        <v>0</v>
      </c>
      <c r="U486" s="14">
        <v>0</v>
      </c>
      <c r="V486" s="59">
        <v>0</v>
      </c>
      <c r="X486" s="46">
        <v>0</v>
      </c>
      <c r="Y486" s="46">
        <v>2091.8500000000004</v>
      </c>
      <c r="Z486" s="46">
        <v>2191.8500000000008</v>
      </c>
      <c r="AA486" s="46">
        <v>2284.0200000000004</v>
      </c>
      <c r="AB486" s="46">
        <v>2348.09</v>
      </c>
      <c r="AC486" s="46">
        <v>1984.2999999999993</v>
      </c>
      <c r="AD486" s="46">
        <v>2084.2999999999984</v>
      </c>
      <c r="AE486" s="46">
        <v>1984.2999999999975</v>
      </c>
      <c r="AF486" s="46">
        <v>1984.2999999999956</v>
      </c>
      <c r="AG486" s="46">
        <v>2084.299999999997</v>
      </c>
      <c r="AH486" s="46">
        <v>2184.2999999999993</v>
      </c>
      <c r="AI486" s="46">
        <v>2284.2999999999975</v>
      </c>
      <c r="AJ486" s="46">
        <v>-7.2759576141834259E-12</v>
      </c>
      <c r="AK486" s="46">
        <v>-7.2759576141834259E-12</v>
      </c>
      <c r="AL486" s="46">
        <v>-7.2759576141834259E-12</v>
      </c>
      <c r="AM486" s="46">
        <v>-7.2759576141834259E-12</v>
      </c>
    </row>
    <row r="487" spans="5:39" x14ac:dyDescent="0.2">
      <c r="E487" s="47">
        <v>48</v>
      </c>
      <c r="F487" s="47">
        <v>55</v>
      </c>
      <c r="G487" s="47" t="s">
        <v>245</v>
      </c>
      <c r="H487" s="47" t="s">
        <v>343</v>
      </c>
      <c r="I487" s="47" t="s">
        <v>423</v>
      </c>
      <c r="J487" s="533">
        <v>10000048</v>
      </c>
      <c r="K487" s="14" t="s">
        <v>67</v>
      </c>
      <c r="L487" s="14" t="s">
        <v>67</v>
      </c>
      <c r="M487" s="45">
        <v>487</v>
      </c>
      <c r="N487" s="45">
        <v>1</v>
      </c>
      <c r="O487" s="53">
        <v>0</v>
      </c>
      <c r="P487" s="54">
        <v>0</v>
      </c>
      <c r="Q487" s="55">
        <v>0</v>
      </c>
      <c r="R487" s="56">
        <v>0</v>
      </c>
      <c r="S487" s="57">
        <v>0</v>
      </c>
      <c r="T487" s="60">
        <v>0</v>
      </c>
      <c r="U487" s="14">
        <v>0</v>
      </c>
      <c r="V487" s="60">
        <v>0</v>
      </c>
      <c r="Y487" s="46">
        <v>0</v>
      </c>
      <c r="Z487" s="46">
        <v>0</v>
      </c>
      <c r="AA487" s="46">
        <v>0</v>
      </c>
      <c r="AB487" s="46">
        <v>0</v>
      </c>
      <c r="AC487" s="46">
        <v>0</v>
      </c>
      <c r="AD487" s="46">
        <v>0</v>
      </c>
      <c r="AE487" s="46">
        <v>0</v>
      </c>
      <c r="AF487" s="46">
        <v>0</v>
      </c>
      <c r="AG487" s="46">
        <v>0</v>
      </c>
      <c r="AH487" s="46">
        <v>0</v>
      </c>
      <c r="AI487" s="46">
        <v>0</v>
      </c>
      <c r="AJ487" s="46">
        <v>0</v>
      </c>
      <c r="AK487" s="46">
        <v>0</v>
      </c>
      <c r="AL487" s="46">
        <v>0</v>
      </c>
      <c r="AM487" s="46">
        <v>0</v>
      </c>
    </row>
    <row r="488" spans="5:39" x14ac:dyDescent="0.2">
      <c r="E488" s="14">
        <v>49</v>
      </c>
      <c r="F488" s="14">
        <v>56</v>
      </c>
      <c r="G488" s="14" t="s">
        <v>245</v>
      </c>
      <c r="H488" s="14" t="s">
        <v>354</v>
      </c>
      <c r="I488" s="14" t="s">
        <v>424</v>
      </c>
      <c r="J488" s="531">
        <v>10000049</v>
      </c>
      <c r="K488" s="14" t="s">
        <v>59</v>
      </c>
      <c r="L488" s="14" t="s">
        <v>57</v>
      </c>
      <c r="M488" s="45">
        <v>488</v>
      </c>
      <c r="N488" s="45">
        <v>1</v>
      </c>
      <c r="O488" s="46">
        <v>4695.8999999999996</v>
      </c>
      <c r="Q488" s="12" t="s">
        <v>379</v>
      </c>
      <c r="T488" s="59" t="s">
        <v>108</v>
      </c>
      <c r="U488" s="14">
        <v>0</v>
      </c>
      <c r="V488" s="59" t="s">
        <v>174</v>
      </c>
      <c r="Y488" s="46">
        <v>4843.8900000000003</v>
      </c>
      <c r="Z488" s="46">
        <v>4843.8900000000003</v>
      </c>
      <c r="AA488" s="46">
        <v>4695.8999999999996</v>
      </c>
      <c r="AB488" s="46">
        <v>4695.8999999999996</v>
      </c>
      <c r="AC488" s="46">
        <v>4695.8999999999996</v>
      </c>
      <c r="AD488" s="46">
        <v>4695.8999999999996</v>
      </c>
      <c r="AE488" s="46">
        <v>4695.8999999999996</v>
      </c>
      <c r="AF488" s="46">
        <v>4695.8999999999996</v>
      </c>
      <c r="AG488" s="46">
        <v>4695.8999999999996</v>
      </c>
      <c r="AH488" s="46">
        <v>4695.8999999999996</v>
      </c>
      <c r="AI488" s="46">
        <v>4695.8999999999996</v>
      </c>
      <c r="AJ488" s="46">
        <v>4695.8999999999996</v>
      </c>
      <c r="AK488" s="46">
        <v>4695.8999999999996</v>
      </c>
      <c r="AL488" s="46">
        <v>4695.8999999999996</v>
      </c>
      <c r="AM488" s="46">
        <v>0</v>
      </c>
    </row>
    <row r="489" spans="5:39" x14ac:dyDescent="0.2">
      <c r="E489" s="47">
        <v>49</v>
      </c>
      <c r="F489" s="47">
        <v>56</v>
      </c>
      <c r="G489" s="47" t="s">
        <v>245</v>
      </c>
      <c r="H489" s="47" t="s">
        <v>354</v>
      </c>
      <c r="I489" s="47" t="s">
        <v>424</v>
      </c>
      <c r="J489" s="533">
        <v>10000049</v>
      </c>
      <c r="K489" s="14" t="s">
        <v>59</v>
      </c>
      <c r="L489" s="14" t="s">
        <v>54</v>
      </c>
      <c r="M489" s="45">
        <v>489</v>
      </c>
      <c r="N489" s="45">
        <v>1</v>
      </c>
      <c r="O489" s="46">
        <v>5102.9999999999991</v>
      </c>
      <c r="Q489" s="12" t="s">
        <v>379</v>
      </c>
      <c r="T489" s="59" t="s">
        <v>108</v>
      </c>
      <c r="U489" s="14">
        <v>0</v>
      </c>
      <c r="V489" s="59" t="s">
        <v>174</v>
      </c>
      <c r="Y489" s="46">
        <v>0</v>
      </c>
      <c r="Z489" s="46">
        <v>0</v>
      </c>
      <c r="AA489" s="46">
        <v>0</v>
      </c>
      <c r="AB489" s="46">
        <v>0</v>
      </c>
      <c r="AC489" s="46">
        <v>0</v>
      </c>
      <c r="AD489" s="46">
        <v>0</v>
      </c>
      <c r="AE489" s="46">
        <v>0</v>
      </c>
      <c r="AF489" s="46">
        <v>0</v>
      </c>
      <c r="AG489" s="46">
        <v>6703.3600000000006</v>
      </c>
      <c r="AH489" s="46">
        <v>8095.67</v>
      </c>
      <c r="AI489" s="46">
        <v>6605.2699999999995</v>
      </c>
      <c r="AJ489" s="46">
        <v>-2271.8800000000006</v>
      </c>
      <c r="AK489" s="46">
        <v>7622.0899999999992</v>
      </c>
      <c r="AL489" s="46">
        <v>5102.9999999999991</v>
      </c>
      <c r="AM489" s="46">
        <v>0</v>
      </c>
    </row>
    <row r="490" spans="5:39" x14ac:dyDescent="0.2">
      <c r="E490" s="47">
        <v>49</v>
      </c>
      <c r="F490" s="47">
        <v>56</v>
      </c>
      <c r="G490" s="47" t="s">
        <v>245</v>
      </c>
      <c r="H490" s="47" t="s">
        <v>354</v>
      </c>
      <c r="I490" s="47" t="s">
        <v>424</v>
      </c>
      <c r="J490" s="533">
        <v>10000049</v>
      </c>
      <c r="K490" s="14" t="s">
        <v>59</v>
      </c>
      <c r="L490" s="14" t="s">
        <v>58</v>
      </c>
      <c r="M490" s="45">
        <v>490</v>
      </c>
      <c r="N490" s="45">
        <v>1</v>
      </c>
      <c r="O490" s="46">
        <v>0</v>
      </c>
      <c r="Q490" s="12" t="s">
        <v>379</v>
      </c>
      <c r="T490" s="59" t="s">
        <v>108</v>
      </c>
      <c r="U490" s="14">
        <v>0</v>
      </c>
      <c r="V490" s="59" t="s">
        <v>174</v>
      </c>
      <c r="Y490" s="46">
        <v>0</v>
      </c>
      <c r="Z490" s="46">
        <v>0</v>
      </c>
      <c r="AA490" s="46">
        <v>0</v>
      </c>
      <c r="AB490" s="46">
        <v>0</v>
      </c>
      <c r="AC490" s="46">
        <v>0</v>
      </c>
      <c r="AD490" s="46">
        <v>0</v>
      </c>
      <c r="AE490" s="46">
        <v>0</v>
      </c>
      <c r="AF490" s="46">
        <v>0</v>
      </c>
      <c r="AG490" s="46">
        <v>0</v>
      </c>
      <c r="AH490" s="46">
        <v>0</v>
      </c>
      <c r="AI490" s="46">
        <v>0</v>
      </c>
      <c r="AJ490" s="46">
        <v>0</v>
      </c>
      <c r="AK490" s="46">
        <v>0</v>
      </c>
      <c r="AL490" s="46">
        <v>0</v>
      </c>
      <c r="AM490" s="46">
        <v>0</v>
      </c>
    </row>
    <row r="491" spans="5:39" x14ac:dyDescent="0.2">
      <c r="E491" s="47">
        <v>49</v>
      </c>
      <c r="F491" s="47">
        <v>56</v>
      </c>
      <c r="G491" s="47" t="s">
        <v>245</v>
      </c>
      <c r="H491" s="47" t="s">
        <v>354</v>
      </c>
      <c r="I491" s="47" t="s">
        <v>424</v>
      </c>
      <c r="J491" s="533">
        <v>10000049</v>
      </c>
      <c r="K491" s="14" t="s">
        <v>59</v>
      </c>
      <c r="L491" s="14" t="s">
        <v>31</v>
      </c>
      <c r="M491" s="45">
        <v>491</v>
      </c>
      <c r="N491" s="45">
        <v>1</v>
      </c>
      <c r="O491" s="48">
        <v>9798.8999999999978</v>
      </c>
      <c r="Q491" s="12" t="s">
        <v>379</v>
      </c>
      <c r="R491" s="46">
        <v>10005.484999999999</v>
      </c>
      <c r="T491" s="59" t="s">
        <v>108</v>
      </c>
      <c r="U491" s="14">
        <v>0</v>
      </c>
      <c r="V491" s="59" t="s">
        <v>174</v>
      </c>
      <c r="X491" s="46">
        <v>30215.98</v>
      </c>
      <c r="Y491" s="46">
        <v>4843.8900000000003</v>
      </c>
      <c r="Z491" s="46">
        <v>4843.8900000000003</v>
      </c>
      <c r="AA491" s="46">
        <v>4695.8999999999996</v>
      </c>
      <c r="AB491" s="46">
        <v>4695.8999999999996</v>
      </c>
      <c r="AC491" s="46">
        <v>4695.8999999999996</v>
      </c>
      <c r="AD491" s="46">
        <v>4695.8999999999996</v>
      </c>
      <c r="AE491" s="46">
        <v>4695.8999999999996</v>
      </c>
      <c r="AF491" s="46">
        <v>4695.8999999999996</v>
      </c>
      <c r="AG491" s="46">
        <v>11399.26</v>
      </c>
      <c r="AH491" s="46">
        <v>12791.57</v>
      </c>
      <c r="AI491" s="46">
        <v>11301.169999999998</v>
      </c>
      <c r="AJ491" s="46">
        <v>2424.0199999999991</v>
      </c>
      <c r="AK491" s="46">
        <v>12317.989999999998</v>
      </c>
      <c r="AL491" s="46">
        <v>9798.8999999999978</v>
      </c>
      <c r="AM491" s="46">
        <v>0</v>
      </c>
    </row>
    <row r="492" spans="5:39" x14ac:dyDescent="0.2">
      <c r="E492" s="47">
        <v>49</v>
      </c>
      <c r="F492" s="47">
        <v>56</v>
      </c>
      <c r="G492" s="47" t="s">
        <v>245</v>
      </c>
      <c r="H492" s="47" t="s">
        <v>354</v>
      </c>
      <c r="I492" s="47" t="s">
        <v>424</v>
      </c>
      <c r="J492" s="533">
        <v>10000049</v>
      </c>
      <c r="K492" s="14" t="s">
        <v>37</v>
      </c>
      <c r="L492" s="14" t="s">
        <v>31</v>
      </c>
      <c r="M492" s="45">
        <v>492</v>
      </c>
      <c r="N492" s="45">
        <v>1</v>
      </c>
      <c r="O492" s="48">
        <v>0</v>
      </c>
      <c r="P492" s="48"/>
      <c r="Q492" s="12" t="s">
        <v>379</v>
      </c>
      <c r="R492" s="46">
        <v>0</v>
      </c>
      <c r="T492" s="59" t="s">
        <v>108</v>
      </c>
      <c r="U492" s="14">
        <v>0</v>
      </c>
      <c r="V492" s="59" t="s">
        <v>174</v>
      </c>
      <c r="Y492" s="46">
        <v>0</v>
      </c>
      <c r="Z492" s="46">
        <v>0</v>
      </c>
      <c r="AA492" s="46">
        <v>0</v>
      </c>
      <c r="AB492" s="46">
        <v>0</v>
      </c>
      <c r="AC492" s="46">
        <v>0</v>
      </c>
      <c r="AD492" s="46">
        <v>0</v>
      </c>
      <c r="AE492" s="46">
        <v>0</v>
      </c>
      <c r="AF492" s="46">
        <v>0</v>
      </c>
      <c r="AG492" s="46">
        <v>0</v>
      </c>
      <c r="AH492" s="46">
        <v>0</v>
      </c>
      <c r="AI492" s="46">
        <v>0</v>
      </c>
      <c r="AJ492" s="46">
        <v>0</v>
      </c>
      <c r="AK492" s="46">
        <v>0</v>
      </c>
      <c r="AL492" s="46">
        <v>0</v>
      </c>
      <c r="AM492" s="46">
        <v>102489.65600000002</v>
      </c>
    </row>
    <row r="493" spans="5:39" x14ac:dyDescent="0.2">
      <c r="E493" s="47">
        <v>49</v>
      </c>
      <c r="F493" s="47">
        <v>56</v>
      </c>
      <c r="G493" s="47" t="s">
        <v>245</v>
      </c>
      <c r="H493" s="47" t="s">
        <v>354</v>
      </c>
      <c r="I493" s="47" t="s">
        <v>424</v>
      </c>
      <c r="J493" s="533">
        <v>10000049</v>
      </c>
      <c r="K493" s="14" t="s">
        <v>65</v>
      </c>
      <c r="L493" s="14" t="s">
        <v>31</v>
      </c>
      <c r="M493" s="45">
        <v>493</v>
      </c>
      <c r="N493" s="45">
        <v>1</v>
      </c>
      <c r="O493" s="52">
        <v>128112.06999999998</v>
      </c>
      <c r="P493" s="48">
        <v>102489.65600000002</v>
      </c>
      <c r="Q493" s="12" t="s">
        <v>379</v>
      </c>
      <c r="R493" s="46">
        <v>10005.484999999999</v>
      </c>
      <c r="T493" s="59" t="s">
        <v>108</v>
      </c>
      <c r="U493" s="14">
        <v>0</v>
      </c>
      <c r="V493" s="59" t="s">
        <v>174</v>
      </c>
      <c r="X493" s="46">
        <v>30215.98</v>
      </c>
      <c r="Y493" s="46">
        <v>4843.8900000000003</v>
      </c>
      <c r="Z493" s="46">
        <v>4843.8900000000003</v>
      </c>
      <c r="AA493" s="46">
        <v>4695.8999999999996</v>
      </c>
      <c r="AB493" s="46">
        <v>4695.8999999999996</v>
      </c>
      <c r="AC493" s="46">
        <v>4695.8999999999996</v>
      </c>
      <c r="AD493" s="46">
        <v>4695.8999999999996</v>
      </c>
      <c r="AE493" s="46">
        <v>4695.8999999999996</v>
      </c>
      <c r="AF493" s="46">
        <v>4695.8999999999996</v>
      </c>
      <c r="AG493" s="46">
        <v>11399.26</v>
      </c>
      <c r="AH493" s="46">
        <v>12791.57</v>
      </c>
      <c r="AI493" s="46">
        <v>11301.169999999998</v>
      </c>
      <c r="AJ493" s="46">
        <v>2424.0199999999991</v>
      </c>
      <c r="AK493" s="46">
        <v>12317.989999999998</v>
      </c>
      <c r="AL493" s="46">
        <v>9798.8999999999978</v>
      </c>
      <c r="AM493" s="46">
        <v>0</v>
      </c>
    </row>
    <row r="494" spans="5:39" x14ac:dyDescent="0.2">
      <c r="E494" s="47">
        <v>49</v>
      </c>
      <c r="F494" s="47">
        <v>56</v>
      </c>
      <c r="G494" s="47" t="s">
        <v>245</v>
      </c>
      <c r="H494" s="47" t="s">
        <v>354</v>
      </c>
      <c r="I494" s="47" t="s">
        <v>424</v>
      </c>
      <c r="J494" s="533">
        <v>10000049</v>
      </c>
      <c r="K494" s="14" t="s">
        <v>64</v>
      </c>
      <c r="L494" s="14" t="s">
        <v>57</v>
      </c>
      <c r="M494" s="45">
        <v>494</v>
      </c>
      <c r="N494" s="45">
        <v>1</v>
      </c>
      <c r="O494" s="46">
        <v>77557.603840902608</v>
      </c>
      <c r="Q494" s="12" t="s">
        <v>379</v>
      </c>
      <c r="T494" s="59" t="s">
        <v>108</v>
      </c>
      <c r="U494" s="14">
        <v>0</v>
      </c>
      <c r="V494" s="59" t="s">
        <v>174</v>
      </c>
      <c r="X494" s="46">
        <v>11519.023840902617</v>
      </c>
      <c r="Y494" s="46">
        <v>16362.913840902616</v>
      </c>
      <c r="Z494" s="46">
        <v>21206.803840902616</v>
      </c>
      <c r="AA494" s="46">
        <v>25902.703840902614</v>
      </c>
      <c r="AB494" s="46">
        <v>30598.603840902615</v>
      </c>
      <c r="AC494" s="46">
        <v>35294.503840902617</v>
      </c>
      <c r="AD494" s="46">
        <v>39990.403840902618</v>
      </c>
      <c r="AE494" s="46">
        <v>44686.303840902619</v>
      </c>
      <c r="AF494" s="46">
        <v>49382.203840902621</v>
      </c>
      <c r="AG494" s="46">
        <v>54078.103840902622</v>
      </c>
      <c r="AH494" s="46">
        <v>58774.003840902624</v>
      </c>
      <c r="AI494" s="46">
        <v>63469.903840902625</v>
      </c>
      <c r="AJ494" s="46">
        <v>68165.803840902619</v>
      </c>
      <c r="AK494" s="46">
        <v>72861.703840902614</v>
      </c>
      <c r="AL494" s="46">
        <v>77557.603840902608</v>
      </c>
      <c r="AM494" s="46">
        <v>0</v>
      </c>
    </row>
    <row r="495" spans="5:39" x14ac:dyDescent="0.2">
      <c r="E495" s="47">
        <v>49</v>
      </c>
      <c r="F495" s="47">
        <v>56</v>
      </c>
      <c r="G495" s="47" t="s">
        <v>245</v>
      </c>
      <c r="H495" s="47" t="s">
        <v>354</v>
      </c>
      <c r="I495" s="47" t="s">
        <v>424</v>
      </c>
      <c r="J495" s="533">
        <v>10000049</v>
      </c>
      <c r="K495" s="14" t="s">
        <v>64</v>
      </c>
      <c r="L495" s="14" t="s">
        <v>54</v>
      </c>
      <c r="M495" s="45">
        <v>495</v>
      </c>
      <c r="N495" s="45">
        <v>1</v>
      </c>
      <c r="O495" s="46">
        <v>50554.466159097385</v>
      </c>
      <c r="Q495" s="12" t="s">
        <v>379</v>
      </c>
      <c r="T495" s="59" t="s">
        <v>108</v>
      </c>
      <c r="U495" s="14">
        <v>0</v>
      </c>
      <c r="V495" s="59" t="s">
        <v>174</v>
      </c>
      <c r="X495" s="46">
        <v>18696.956159097386</v>
      </c>
      <c r="Y495" s="46">
        <v>18696.956159097386</v>
      </c>
      <c r="Z495" s="46">
        <v>18696.956159097386</v>
      </c>
      <c r="AA495" s="46">
        <v>18696.956159097386</v>
      </c>
      <c r="AB495" s="46">
        <v>18696.956159097386</v>
      </c>
      <c r="AC495" s="46">
        <v>18696.956159097386</v>
      </c>
      <c r="AD495" s="46">
        <v>18696.956159097386</v>
      </c>
      <c r="AE495" s="46">
        <v>18696.956159097386</v>
      </c>
      <c r="AF495" s="46">
        <v>18696.956159097386</v>
      </c>
      <c r="AG495" s="46">
        <v>25400.316159097387</v>
      </c>
      <c r="AH495" s="46">
        <v>33495.986159097389</v>
      </c>
      <c r="AI495" s="46">
        <v>40101.256159097386</v>
      </c>
      <c r="AJ495" s="46">
        <v>37829.376159097388</v>
      </c>
      <c r="AK495" s="46">
        <v>45451.466159097385</v>
      </c>
      <c r="AL495" s="46">
        <v>50554.466159097385</v>
      </c>
      <c r="AM495" s="46">
        <v>25622.413999999975</v>
      </c>
    </row>
    <row r="496" spans="5:39" x14ac:dyDescent="0.2">
      <c r="E496" s="47">
        <v>49</v>
      </c>
      <c r="F496" s="47">
        <v>56</v>
      </c>
      <c r="G496" s="47" t="s">
        <v>245</v>
      </c>
      <c r="H496" s="47" t="s">
        <v>354</v>
      </c>
      <c r="I496" s="47" t="s">
        <v>424</v>
      </c>
      <c r="J496" s="533">
        <v>10000049</v>
      </c>
      <c r="K496" s="14" t="s">
        <v>64</v>
      </c>
      <c r="L496" s="14" t="s">
        <v>58</v>
      </c>
      <c r="M496" s="45">
        <v>496</v>
      </c>
      <c r="N496" s="45">
        <v>1</v>
      </c>
      <c r="O496" s="46">
        <v>0</v>
      </c>
      <c r="Q496" s="12" t="s">
        <v>379</v>
      </c>
      <c r="T496" s="59" t="s">
        <v>108</v>
      </c>
      <c r="U496" s="14">
        <v>0</v>
      </c>
      <c r="V496" s="59" t="s">
        <v>174</v>
      </c>
      <c r="X496" s="46">
        <v>0</v>
      </c>
      <c r="Y496" s="46">
        <v>0</v>
      </c>
      <c r="Z496" s="46">
        <v>0</v>
      </c>
      <c r="AA496" s="46">
        <v>0</v>
      </c>
      <c r="AB496" s="46">
        <v>0</v>
      </c>
      <c r="AC496" s="46">
        <v>0</v>
      </c>
      <c r="AD496" s="46">
        <v>0</v>
      </c>
      <c r="AE496" s="46">
        <v>0</v>
      </c>
      <c r="AF496" s="46">
        <v>0</v>
      </c>
      <c r="AG496" s="46">
        <v>0</v>
      </c>
      <c r="AH496" s="46">
        <v>0</v>
      </c>
      <c r="AI496" s="46">
        <v>0</v>
      </c>
      <c r="AJ496" s="46">
        <v>0</v>
      </c>
      <c r="AK496" s="46">
        <v>0</v>
      </c>
      <c r="AL496" s="46">
        <v>0</v>
      </c>
      <c r="AM496" s="46">
        <v>0</v>
      </c>
    </row>
    <row r="497" spans="5:39" x14ac:dyDescent="0.2">
      <c r="E497" s="47">
        <v>49</v>
      </c>
      <c r="F497" s="47">
        <v>56</v>
      </c>
      <c r="G497" s="47" t="s">
        <v>245</v>
      </c>
      <c r="H497" s="47" t="s">
        <v>354</v>
      </c>
      <c r="I497" s="47" t="s">
        <v>424</v>
      </c>
      <c r="J497" s="533">
        <v>10000049</v>
      </c>
      <c r="K497" s="14" t="s">
        <v>67</v>
      </c>
      <c r="L497" s="14" t="s">
        <v>67</v>
      </c>
      <c r="M497" s="45">
        <v>497</v>
      </c>
      <c r="N497" s="45">
        <v>1</v>
      </c>
      <c r="O497" s="53">
        <v>222.80620530133456</v>
      </c>
      <c r="P497" s="54">
        <v>212.80620530133456</v>
      </c>
      <c r="Q497" s="55" t="s">
        <v>379</v>
      </c>
      <c r="R497" s="56">
        <v>12.804183905128037</v>
      </c>
      <c r="S497" s="57" t="s">
        <v>370</v>
      </c>
      <c r="T497" s="60" t="s">
        <v>108</v>
      </c>
      <c r="U497" s="14">
        <v>6</v>
      </c>
      <c r="V497" s="60" t="s">
        <v>174</v>
      </c>
      <c r="Y497" s="46">
        <v>222.80620530133456</v>
      </c>
      <c r="Z497" s="46">
        <v>222.80620530133456</v>
      </c>
      <c r="AA497" s="46">
        <v>222.80620530133456</v>
      </c>
      <c r="AB497" s="46">
        <v>222.80620530133456</v>
      </c>
      <c r="AC497" s="46">
        <v>222.80620530133456</v>
      </c>
      <c r="AD497" s="46">
        <v>222.80620530133456</v>
      </c>
      <c r="AE497" s="46">
        <v>222.80620530133456</v>
      </c>
      <c r="AF497" s="46">
        <v>222.80620530133456</v>
      </c>
      <c r="AG497" s="46">
        <v>222.80620530133456</v>
      </c>
      <c r="AH497" s="46">
        <v>222.80620530133456</v>
      </c>
      <c r="AI497" s="46">
        <v>222.80620530133456</v>
      </c>
      <c r="AJ497" s="46">
        <v>222.80620530133456</v>
      </c>
      <c r="AK497" s="46">
        <v>222.80620530133456</v>
      </c>
      <c r="AL497" s="46">
        <v>222.80620530133456</v>
      </c>
      <c r="AM497" s="46">
        <v>222.80620530133456</v>
      </c>
    </row>
    <row r="498" spans="5:39" x14ac:dyDescent="0.2">
      <c r="E498" s="14">
        <v>50</v>
      </c>
      <c r="F498" s="14">
        <v>58</v>
      </c>
      <c r="G498" s="14" t="s">
        <v>249</v>
      </c>
      <c r="H498" s="14" t="s">
        <v>318</v>
      </c>
      <c r="I498" s="14" t="s">
        <v>425</v>
      </c>
      <c r="J498" s="531">
        <v>20000001</v>
      </c>
      <c r="K498" s="14" t="s">
        <v>59</v>
      </c>
      <c r="L498" s="14" t="s">
        <v>57</v>
      </c>
      <c r="M498" s="45">
        <v>498</v>
      </c>
      <c r="N498" s="45">
        <v>1</v>
      </c>
      <c r="O498" s="46">
        <v>1188</v>
      </c>
      <c r="Q498" s="12">
        <v>0</v>
      </c>
      <c r="T498" s="59">
        <v>0</v>
      </c>
      <c r="U498" s="14">
        <v>0</v>
      </c>
      <c r="V498" s="59" t="s">
        <v>175</v>
      </c>
      <c r="Y498" s="46">
        <v>0</v>
      </c>
      <c r="Z498" s="46">
        <v>0</v>
      </c>
      <c r="AA498" s="46">
        <v>0</v>
      </c>
      <c r="AB498" s="46">
        <v>0</v>
      </c>
      <c r="AC498" s="46">
        <v>1188</v>
      </c>
      <c r="AD498" s="46">
        <v>1188</v>
      </c>
      <c r="AE498" s="46">
        <v>1188</v>
      </c>
      <c r="AF498" s="46">
        <v>1188</v>
      </c>
      <c r="AG498" s="46">
        <v>1188</v>
      </c>
      <c r="AH498" s="46">
        <v>1188</v>
      </c>
      <c r="AI498" s="46">
        <v>1188</v>
      </c>
      <c r="AJ498" s="46">
        <v>1188</v>
      </c>
      <c r="AK498" s="46">
        <v>1188</v>
      </c>
      <c r="AL498" s="46">
        <v>1188</v>
      </c>
      <c r="AM498" s="46">
        <v>0</v>
      </c>
    </row>
    <row r="499" spans="5:39" x14ac:dyDescent="0.2">
      <c r="E499" s="47">
        <v>50</v>
      </c>
      <c r="F499" s="47">
        <v>58</v>
      </c>
      <c r="G499" s="47" t="s">
        <v>249</v>
      </c>
      <c r="H499" s="47" t="s">
        <v>318</v>
      </c>
      <c r="I499" s="47" t="s">
        <v>425</v>
      </c>
      <c r="J499" s="533">
        <v>20000001</v>
      </c>
      <c r="K499" s="14" t="s">
        <v>59</v>
      </c>
      <c r="L499" s="14" t="s">
        <v>54</v>
      </c>
      <c r="M499" s="45">
        <v>499</v>
      </c>
      <c r="N499" s="45">
        <v>1</v>
      </c>
      <c r="O499" s="46">
        <v>3131.32</v>
      </c>
      <c r="Q499" s="12">
        <v>0</v>
      </c>
      <c r="T499" s="59">
        <v>0</v>
      </c>
      <c r="U499" s="14">
        <v>0</v>
      </c>
      <c r="V499" s="59" t="s">
        <v>175</v>
      </c>
      <c r="Y499" s="46">
        <v>0</v>
      </c>
      <c r="Z499" s="46">
        <v>0</v>
      </c>
      <c r="AA499" s="46">
        <v>0</v>
      </c>
      <c r="AB499" s="46">
        <v>0</v>
      </c>
      <c r="AC499" s="46">
        <v>0</v>
      </c>
      <c r="AD499" s="46">
        <v>0</v>
      </c>
      <c r="AE499" s="46">
        <v>0</v>
      </c>
      <c r="AF499" s="46">
        <v>0</v>
      </c>
      <c r="AG499" s="46">
        <v>0</v>
      </c>
      <c r="AH499" s="46">
        <v>0</v>
      </c>
      <c r="AI499" s="46">
        <v>9356.9000000000015</v>
      </c>
      <c r="AJ499" s="46">
        <v>3240.74</v>
      </c>
      <c r="AK499" s="46">
        <v>3279.89</v>
      </c>
      <c r="AL499" s="46">
        <v>3131.32</v>
      </c>
      <c r="AM499" s="46">
        <v>0</v>
      </c>
    </row>
    <row r="500" spans="5:39" x14ac:dyDescent="0.2">
      <c r="E500" s="47">
        <v>50</v>
      </c>
      <c r="F500" s="47">
        <v>58</v>
      </c>
      <c r="G500" s="47" t="s">
        <v>249</v>
      </c>
      <c r="H500" s="47" t="s">
        <v>318</v>
      </c>
      <c r="I500" s="47" t="s">
        <v>425</v>
      </c>
      <c r="J500" s="533">
        <v>20000001</v>
      </c>
      <c r="K500" s="14" t="s">
        <v>59</v>
      </c>
      <c r="L500" s="14" t="s">
        <v>58</v>
      </c>
      <c r="M500" s="45">
        <v>500</v>
      </c>
      <c r="N500" s="45">
        <v>1</v>
      </c>
      <c r="O500" s="46">
        <v>492.02</v>
      </c>
      <c r="Q500" s="12">
        <v>0</v>
      </c>
      <c r="T500" s="59">
        <v>0</v>
      </c>
      <c r="U500" s="14">
        <v>0</v>
      </c>
      <c r="V500" s="59" t="s">
        <v>175</v>
      </c>
      <c r="Y500" s="46">
        <v>0</v>
      </c>
      <c r="Z500" s="46">
        <v>0</v>
      </c>
      <c r="AA500" s="46">
        <v>0</v>
      </c>
      <c r="AB500" s="46">
        <v>0</v>
      </c>
      <c r="AC500" s="46">
        <v>492.02</v>
      </c>
      <c r="AD500" s="46">
        <v>492.02</v>
      </c>
      <c r="AE500" s="46">
        <v>492.02</v>
      </c>
      <c r="AF500" s="46">
        <v>492.02</v>
      </c>
      <c r="AG500" s="46">
        <v>492.02</v>
      </c>
      <c r="AH500" s="46">
        <v>492.02</v>
      </c>
      <c r="AI500" s="46">
        <v>492.01999999999862</v>
      </c>
      <c r="AJ500" s="46">
        <v>492.02000000000044</v>
      </c>
      <c r="AK500" s="46">
        <v>492.02</v>
      </c>
      <c r="AL500" s="46">
        <v>492.02</v>
      </c>
      <c r="AM500" s="46">
        <v>0</v>
      </c>
    </row>
    <row r="501" spans="5:39" x14ac:dyDescent="0.2">
      <c r="E501" s="47">
        <v>50</v>
      </c>
      <c r="F501" s="47">
        <v>58</v>
      </c>
      <c r="G501" s="47" t="s">
        <v>249</v>
      </c>
      <c r="H501" s="47" t="s">
        <v>318</v>
      </c>
      <c r="I501" s="47" t="s">
        <v>425</v>
      </c>
      <c r="J501" s="533">
        <v>20000001</v>
      </c>
      <c r="K501" s="14" t="s">
        <v>59</v>
      </c>
      <c r="L501" s="14" t="s">
        <v>31</v>
      </c>
      <c r="M501" s="45">
        <v>501</v>
      </c>
      <c r="N501" s="45">
        <v>1</v>
      </c>
      <c r="O501" s="48">
        <v>4811.34</v>
      </c>
      <c r="Q501" s="12">
        <v>0</v>
      </c>
      <c r="R501" s="46">
        <v>4848.1616666666669</v>
      </c>
      <c r="T501" s="59">
        <v>0</v>
      </c>
      <c r="U501" s="14">
        <v>0</v>
      </c>
      <c r="V501" s="59" t="s">
        <v>175</v>
      </c>
      <c r="X501" s="46">
        <v>0</v>
      </c>
      <c r="Y501" s="46">
        <v>0</v>
      </c>
      <c r="Z501" s="46">
        <v>0</v>
      </c>
      <c r="AA501" s="46">
        <v>0</v>
      </c>
      <c r="AB501" s="46">
        <v>0</v>
      </c>
      <c r="AC501" s="46">
        <v>1680.02</v>
      </c>
      <c r="AD501" s="46">
        <v>1680.02</v>
      </c>
      <c r="AE501" s="46">
        <v>1680.02</v>
      </c>
      <c r="AF501" s="46">
        <v>1680.02</v>
      </c>
      <c r="AG501" s="46">
        <v>1680.02</v>
      </c>
      <c r="AH501" s="46">
        <v>1680.02</v>
      </c>
      <c r="AI501" s="46">
        <v>11036.92</v>
      </c>
      <c r="AJ501" s="46">
        <v>4920.76</v>
      </c>
      <c r="AK501" s="46">
        <v>4959.91</v>
      </c>
      <c r="AL501" s="46">
        <v>4811.34</v>
      </c>
      <c r="AM501" s="46">
        <v>0</v>
      </c>
    </row>
    <row r="502" spans="5:39" x14ac:dyDescent="0.2">
      <c r="E502" s="47">
        <v>50</v>
      </c>
      <c r="F502" s="47">
        <v>58</v>
      </c>
      <c r="G502" s="47" t="s">
        <v>249</v>
      </c>
      <c r="H502" s="47" t="s">
        <v>318</v>
      </c>
      <c r="I502" s="47" t="s">
        <v>425</v>
      </c>
      <c r="J502" s="533">
        <v>20000001</v>
      </c>
      <c r="K502" s="14" t="s">
        <v>37</v>
      </c>
      <c r="L502" s="14" t="s">
        <v>31</v>
      </c>
      <c r="M502" s="45">
        <v>502</v>
      </c>
      <c r="N502" s="45">
        <v>1</v>
      </c>
      <c r="O502" s="48">
        <v>24573.49</v>
      </c>
      <c r="P502" s="48"/>
      <c r="Q502" s="12">
        <v>0</v>
      </c>
      <c r="R502" s="46">
        <v>5012.2483333333339</v>
      </c>
      <c r="T502" s="59">
        <v>0</v>
      </c>
      <c r="U502" s="14">
        <v>0</v>
      </c>
      <c r="V502" s="59" t="s">
        <v>175</v>
      </c>
      <c r="Y502" s="46">
        <v>0</v>
      </c>
      <c r="Z502" s="46">
        <v>0</v>
      </c>
      <c r="AA502" s="46">
        <v>0</v>
      </c>
      <c r="AB502" s="46">
        <v>0</v>
      </c>
      <c r="AC502" s="46">
        <v>0</v>
      </c>
      <c r="AD502" s="46">
        <v>924.22</v>
      </c>
      <c r="AE502" s="46">
        <v>0</v>
      </c>
      <c r="AF502" s="46">
        <v>0</v>
      </c>
      <c r="AG502" s="46">
        <v>5500</v>
      </c>
      <c r="AH502" s="46">
        <v>0</v>
      </c>
      <c r="AI502" s="46">
        <v>0</v>
      </c>
      <c r="AJ502" s="46">
        <v>0</v>
      </c>
      <c r="AK502" s="46">
        <v>0</v>
      </c>
      <c r="AL502" s="46">
        <v>24573.49</v>
      </c>
      <c r="AM502" s="46">
        <v>962.26800000000003</v>
      </c>
    </row>
    <row r="503" spans="5:39" x14ac:dyDescent="0.2">
      <c r="E503" s="47">
        <v>50</v>
      </c>
      <c r="F503" s="47">
        <v>58</v>
      </c>
      <c r="G503" s="47" t="s">
        <v>249</v>
      </c>
      <c r="H503" s="47" t="s">
        <v>318</v>
      </c>
      <c r="I503" s="47" t="s">
        <v>425</v>
      </c>
      <c r="J503" s="533">
        <v>20000001</v>
      </c>
      <c r="K503" s="14" t="s">
        <v>65</v>
      </c>
      <c r="L503" s="14" t="s">
        <v>31</v>
      </c>
      <c r="M503" s="45">
        <v>503</v>
      </c>
      <c r="N503" s="45">
        <v>1</v>
      </c>
      <c r="O503" s="52">
        <v>4811.34</v>
      </c>
      <c r="P503" s="48">
        <v>962.26800000000003</v>
      </c>
      <c r="Q503" s="12">
        <v>0</v>
      </c>
      <c r="R503" s="46">
        <v>801.89</v>
      </c>
      <c r="T503" s="59">
        <v>0</v>
      </c>
      <c r="U503" s="14">
        <v>0</v>
      </c>
      <c r="V503" s="59" t="s">
        <v>175</v>
      </c>
      <c r="X503" s="46">
        <v>0</v>
      </c>
      <c r="Y503" s="46">
        <v>0</v>
      </c>
      <c r="Z503" s="46">
        <v>0</v>
      </c>
      <c r="AA503" s="46">
        <v>0</v>
      </c>
      <c r="AB503" s="46">
        <v>0</v>
      </c>
      <c r="AC503" s="46">
        <v>0</v>
      </c>
      <c r="AD503" s="46">
        <v>0</v>
      </c>
      <c r="AE503" s="46">
        <v>0</v>
      </c>
      <c r="AF503" s="46">
        <v>0</v>
      </c>
      <c r="AG503" s="46">
        <v>0</v>
      </c>
      <c r="AH503" s="46">
        <v>0</v>
      </c>
      <c r="AI503" s="46">
        <v>0</v>
      </c>
      <c r="AJ503" s="46">
        <v>0</v>
      </c>
      <c r="AK503" s="46">
        <v>0</v>
      </c>
      <c r="AL503" s="46">
        <v>4811.34</v>
      </c>
      <c r="AM503" s="46">
        <v>0</v>
      </c>
    </row>
    <row r="504" spans="5:39" x14ac:dyDescent="0.2">
      <c r="E504" s="47">
        <v>50</v>
      </c>
      <c r="F504" s="47">
        <v>58</v>
      </c>
      <c r="G504" s="47" t="s">
        <v>249</v>
      </c>
      <c r="H504" s="47" t="s">
        <v>318</v>
      </c>
      <c r="I504" s="47" t="s">
        <v>425</v>
      </c>
      <c r="J504" s="533">
        <v>20000001</v>
      </c>
      <c r="K504" s="14" t="s">
        <v>64</v>
      </c>
      <c r="L504" s="14" t="s">
        <v>57</v>
      </c>
      <c r="M504" s="45">
        <v>504</v>
      </c>
      <c r="N504" s="45">
        <v>1</v>
      </c>
      <c r="O504" s="46">
        <v>0</v>
      </c>
      <c r="Q504" s="12">
        <v>0</v>
      </c>
      <c r="T504" s="59">
        <v>0</v>
      </c>
      <c r="U504" s="14">
        <v>0</v>
      </c>
      <c r="V504" s="59" t="s">
        <v>175</v>
      </c>
      <c r="X504" s="46">
        <v>0</v>
      </c>
      <c r="Y504" s="46">
        <v>0</v>
      </c>
      <c r="Z504" s="46">
        <v>0</v>
      </c>
      <c r="AA504" s="46">
        <v>0</v>
      </c>
      <c r="AB504" s="46">
        <v>0</v>
      </c>
      <c r="AC504" s="46">
        <v>1188</v>
      </c>
      <c r="AD504" s="46">
        <v>1451.78</v>
      </c>
      <c r="AE504" s="46">
        <v>2639.7799999999997</v>
      </c>
      <c r="AF504" s="46">
        <v>3827.7799999999997</v>
      </c>
      <c r="AG504" s="46">
        <v>0</v>
      </c>
      <c r="AH504" s="46">
        <v>1188</v>
      </c>
      <c r="AI504" s="46">
        <v>2376</v>
      </c>
      <c r="AJ504" s="46">
        <v>3564</v>
      </c>
      <c r="AK504" s="46">
        <v>4752</v>
      </c>
      <c r="AL504" s="46">
        <v>0</v>
      </c>
      <c r="AM504" s="46">
        <v>0</v>
      </c>
    </row>
    <row r="505" spans="5:39" x14ac:dyDescent="0.2">
      <c r="E505" s="47">
        <v>50</v>
      </c>
      <c r="F505" s="47">
        <v>58</v>
      </c>
      <c r="G505" s="47" t="s">
        <v>249</v>
      </c>
      <c r="H505" s="47" t="s">
        <v>318</v>
      </c>
      <c r="I505" s="47" t="s">
        <v>425</v>
      </c>
      <c r="J505" s="533">
        <v>20000001</v>
      </c>
      <c r="K505" s="14" t="s">
        <v>64</v>
      </c>
      <c r="L505" s="14" t="s">
        <v>54</v>
      </c>
      <c r="M505" s="45">
        <v>505</v>
      </c>
      <c r="N505" s="45">
        <v>1</v>
      </c>
      <c r="O505" s="46">
        <v>375.36000000000058</v>
      </c>
      <c r="Q505" s="12">
        <v>0</v>
      </c>
      <c r="T505" s="59">
        <v>0</v>
      </c>
      <c r="U505" s="14">
        <v>0</v>
      </c>
      <c r="V505" s="59" t="s">
        <v>175</v>
      </c>
      <c r="X505" s="46">
        <v>0</v>
      </c>
      <c r="Y505" s="46">
        <v>0</v>
      </c>
      <c r="Z505" s="46">
        <v>0</v>
      </c>
      <c r="AA505" s="46">
        <v>0</v>
      </c>
      <c r="AB505" s="46">
        <v>0</v>
      </c>
      <c r="AC505" s="46">
        <v>0</v>
      </c>
      <c r="AD505" s="46">
        <v>0</v>
      </c>
      <c r="AE505" s="46">
        <v>0</v>
      </c>
      <c r="AF505" s="46">
        <v>0</v>
      </c>
      <c r="AG505" s="46">
        <v>0</v>
      </c>
      <c r="AH505" s="46">
        <v>0</v>
      </c>
      <c r="AI505" s="46">
        <v>9356.9000000000015</v>
      </c>
      <c r="AJ505" s="46">
        <v>12597.640000000001</v>
      </c>
      <c r="AK505" s="46">
        <v>15877.53</v>
      </c>
      <c r="AL505" s="46">
        <v>375.36000000000058</v>
      </c>
      <c r="AM505" s="46">
        <v>0</v>
      </c>
    </row>
    <row r="506" spans="5:39" x14ac:dyDescent="0.2">
      <c r="E506" s="47">
        <v>50</v>
      </c>
      <c r="F506" s="47">
        <v>58</v>
      </c>
      <c r="G506" s="47" t="s">
        <v>249</v>
      </c>
      <c r="H506" s="47" t="s">
        <v>318</v>
      </c>
      <c r="I506" s="47" t="s">
        <v>425</v>
      </c>
      <c r="J506" s="533">
        <v>20000001</v>
      </c>
      <c r="K506" s="14" t="s">
        <v>64</v>
      </c>
      <c r="L506" s="14" t="s">
        <v>58</v>
      </c>
      <c r="M506" s="45">
        <v>506</v>
      </c>
      <c r="N506" s="45">
        <v>1</v>
      </c>
      <c r="O506" s="46">
        <v>4435.9799999999996</v>
      </c>
      <c r="Q506" s="12">
        <v>0</v>
      </c>
      <c r="T506" s="59">
        <v>0</v>
      </c>
      <c r="U506" s="14">
        <v>0</v>
      </c>
      <c r="V506" s="59" t="s">
        <v>175</v>
      </c>
      <c r="X506" s="46">
        <v>0</v>
      </c>
      <c r="Y506" s="46">
        <v>0</v>
      </c>
      <c r="Z506" s="46">
        <v>0</v>
      </c>
      <c r="AA506" s="46">
        <v>0</v>
      </c>
      <c r="AB506" s="46">
        <v>0</v>
      </c>
      <c r="AC506" s="46">
        <v>492.02</v>
      </c>
      <c r="AD506" s="46">
        <v>984.03999999999974</v>
      </c>
      <c r="AE506" s="46">
        <v>1476.0599999999995</v>
      </c>
      <c r="AF506" s="46">
        <v>1968.08</v>
      </c>
      <c r="AG506" s="46">
        <v>1975.88</v>
      </c>
      <c r="AH506" s="46">
        <v>2467.9000000000005</v>
      </c>
      <c r="AI506" s="46">
        <v>2959.9199999999983</v>
      </c>
      <c r="AJ506" s="46">
        <v>3451.9400000000005</v>
      </c>
      <c r="AK506" s="46">
        <v>3943.9600000000009</v>
      </c>
      <c r="AL506" s="46">
        <v>4435.9799999999996</v>
      </c>
      <c r="AM506" s="46">
        <v>3849.0720000000001</v>
      </c>
    </row>
    <row r="507" spans="5:39" x14ac:dyDescent="0.2">
      <c r="E507" s="47">
        <v>50</v>
      </c>
      <c r="F507" s="47">
        <v>58</v>
      </c>
      <c r="G507" s="47" t="s">
        <v>249</v>
      </c>
      <c r="H507" s="47" t="s">
        <v>318</v>
      </c>
      <c r="I507" s="47" t="s">
        <v>425</v>
      </c>
      <c r="J507" s="533">
        <v>20000001</v>
      </c>
      <c r="K507" s="14" t="s">
        <v>67</v>
      </c>
      <c r="L507" s="14" t="s">
        <v>67</v>
      </c>
      <c r="M507" s="45">
        <v>507</v>
      </c>
      <c r="N507" s="45">
        <v>1</v>
      </c>
      <c r="O507" s="53">
        <v>0</v>
      </c>
      <c r="P507" s="54">
        <v>0</v>
      </c>
      <c r="Q507" s="55">
        <v>0</v>
      </c>
      <c r="R507" s="56">
        <v>0</v>
      </c>
      <c r="S507" s="57">
        <v>0</v>
      </c>
      <c r="T507" s="60">
        <v>0</v>
      </c>
      <c r="U507" s="14">
        <v>0</v>
      </c>
      <c r="V507" s="60" t="s">
        <v>175</v>
      </c>
      <c r="Y507" s="46">
        <v>0</v>
      </c>
      <c r="Z507" s="46">
        <v>0</v>
      </c>
      <c r="AA507" s="46">
        <v>0</v>
      </c>
      <c r="AB507" s="46">
        <v>0</v>
      </c>
      <c r="AC507" s="46">
        <v>0</v>
      </c>
      <c r="AD507" s="46">
        <v>0</v>
      </c>
      <c r="AE507" s="46">
        <v>0</v>
      </c>
      <c r="AF507" s="46">
        <v>0</v>
      </c>
      <c r="AG507" s="46">
        <v>0</v>
      </c>
      <c r="AH507" s="46">
        <v>0</v>
      </c>
      <c r="AI507" s="46">
        <v>0</v>
      </c>
      <c r="AJ507" s="46">
        <v>0</v>
      </c>
      <c r="AK507" s="46">
        <v>0</v>
      </c>
      <c r="AL507" s="46">
        <v>0</v>
      </c>
      <c r="AM507" s="46">
        <v>0</v>
      </c>
    </row>
    <row r="508" spans="5:39" x14ac:dyDescent="0.2">
      <c r="E508" s="14">
        <v>51</v>
      </c>
      <c r="F508" s="14">
        <v>59</v>
      </c>
      <c r="G508" s="14" t="s">
        <v>249</v>
      </c>
      <c r="H508" s="14" t="s">
        <v>293</v>
      </c>
      <c r="I508" s="14" t="s">
        <v>426</v>
      </c>
      <c r="J508" s="531">
        <v>20000002</v>
      </c>
      <c r="K508" s="14" t="s">
        <v>59</v>
      </c>
      <c r="L508" s="14" t="s">
        <v>57</v>
      </c>
      <c r="M508" s="45">
        <v>508</v>
      </c>
      <c r="N508" s="45">
        <v>1</v>
      </c>
      <c r="O508" s="46">
        <v>1753.06</v>
      </c>
      <c r="Q508" s="12" t="s">
        <v>376</v>
      </c>
      <c r="T508" s="59" t="s">
        <v>73</v>
      </c>
      <c r="U508" s="14">
        <v>4</v>
      </c>
      <c r="V508" s="59" t="s">
        <v>175</v>
      </c>
      <c r="Y508" s="46">
        <v>0</v>
      </c>
      <c r="Z508" s="46">
        <v>0</v>
      </c>
      <c r="AA508" s="46">
        <v>0</v>
      </c>
      <c r="AB508" s="46">
        <v>0</v>
      </c>
      <c r="AC508" s="46">
        <v>1753.06</v>
      </c>
      <c r="AD508" s="46">
        <v>1753.06</v>
      </c>
      <c r="AE508" s="46">
        <v>1753.06</v>
      </c>
      <c r="AF508" s="46">
        <v>1753.06</v>
      </c>
      <c r="AG508" s="46">
        <v>1753.06</v>
      </c>
      <c r="AH508" s="46">
        <v>1753.06</v>
      </c>
      <c r="AI508" s="46">
        <v>1753.06</v>
      </c>
      <c r="AJ508" s="46">
        <v>1753.06</v>
      </c>
      <c r="AK508" s="46">
        <v>1753.06</v>
      </c>
      <c r="AL508" s="46">
        <v>1753.06</v>
      </c>
      <c r="AM508" s="46">
        <v>0</v>
      </c>
    </row>
    <row r="509" spans="5:39" x14ac:dyDescent="0.2">
      <c r="E509" s="47">
        <v>51</v>
      </c>
      <c r="F509" s="47">
        <v>59</v>
      </c>
      <c r="G509" s="47" t="s">
        <v>249</v>
      </c>
      <c r="H509" s="47" t="s">
        <v>293</v>
      </c>
      <c r="I509" s="47" t="s">
        <v>426</v>
      </c>
      <c r="J509" s="533">
        <v>20000002</v>
      </c>
      <c r="K509" s="14" t="s">
        <v>59</v>
      </c>
      <c r="L509" s="14" t="s">
        <v>54</v>
      </c>
      <c r="M509" s="45">
        <v>509</v>
      </c>
      <c r="N509" s="45">
        <v>1</v>
      </c>
      <c r="O509" s="46">
        <v>4500.8</v>
      </c>
      <c r="Q509" s="12" t="s">
        <v>376</v>
      </c>
      <c r="T509" s="59" t="s">
        <v>73</v>
      </c>
      <c r="U509" s="14">
        <v>0</v>
      </c>
      <c r="V509" s="59" t="s">
        <v>175</v>
      </c>
      <c r="Y509" s="46">
        <v>0</v>
      </c>
      <c r="Z509" s="46">
        <v>0</v>
      </c>
      <c r="AA509" s="46">
        <v>0</v>
      </c>
      <c r="AB509" s="46">
        <v>0</v>
      </c>
      <c r="AC509" s="46">
        <v>0</v>
      </c>
      <c r="AD509" s="46">
        <v>0</v>
      </c>
      <c r="AE509" s="46">
        <v>0</v>
      </c>
      <c r="AF509" s="46">
        <v>0</v>
      </c>
      <c r="AG509" s="46">
        <v>0</v>
      </c>
      <c r="AH509" s="46">
        <v>0</v>
      </c>
      <c r="AI509" s="46">
        <v>10774.75</v>
      </c>
      <c r="AJ509" s="46">
        <v>4395.9000000000005</v>
      </c>
      <c r="AK509" s="46">
        <v>4598.49</v>
      </c>
      <c r="AL509" s="46">
        <v>4500.8</v>
      </c>
      <c r="AM509" s="46">
        <v>0</v>
      </c>
    </row>
    <row r="510" spans="5:39" x14ac:dyDescent="0.2">
      <c r="E510" s="47">
        <v>51</v>
      </c>
      <c r="F510" s="47">
        <v>59</v>
      </c>
      <c r="G510" s="47" t="s">
        <v>249</v>
      </c>
      <c r="H510" s="47" t="s">
        <v>293</v>
      </c>
      <c r="I510" s="47" t="s">
        <v>426</v>
      </c>
      <c r="J510" s="533">
        <v>20000002</v>
      </c>
      <c r="K510" s="14" t="s">
        <v>59</v>
      </c>
      <c r="L510" s="14" t="s">
        <v>58</v>
      </c>
      <c r="M510" s="45">
        <v>510</v>
      </c>
      <c r="N510" s="45">
        <v>1</v>
      </c>
      <c r="O510" s="46">
        <v>654.69999999999982</v>
      </c>
      <c r="Q510" s="12" t="s">
        <v>376</v>
      </c>
      <c r="T510" s="59" t="s">
        <v>73</v>
      </c>
      <c r="U510" s="14">
        <v>0</v>
      </c>
      <c r="V510" s="59" t="s">
        <v>175</v>
      </c>
      <c r="Y510" s="46">
        <v>0</v>
      </c>
      <c r="Z510" s="46">
        <v>0</v>
      </c>
      <c r="AA510" s="46">
        <v>0</v>
      </c>
      <c r="AB510" s="46">
        <v>0</v>
      </c>
      <c r="AC510" s="46">
        <v>654.70000000000027</v>
      </c>
      <c r="AD510" s="46">
        <v>654.70000000000027</v>
      </c>
      <c r="AE510" s="46">
        <v>654.70000000000027</v>
      </c>
      <c r="AF510" s="46">
        <v>654.70000000000027</v>
      </c>
      <c r="AG510" s="46">
        <v>654.70000000000027</v>
      </c>
      <c r="AH510" s="46">
        <v>654.70000000000027</v>
      </c>
      <c r="AI510" s="46">
        <v>654.70000000000073</v>
      </c>
      <c r="AJ510" s="46">
        <v>654.69999999999982</v>
      </c>
      <c r="AK510" s="46">
        <v>654.70000000000073</v>
      </c>
      <c r="AL510" s="46">
        <v>654.69999999999982</v>
      </c>
      <c r="AM510" s="46">
        <v>0</v>
      </c>
    </row>
    <row r="511" spans="5:39" x14ac:dyDescent="0.2">
      <c r="E511" s="47">
        <v>51</v>
      </c>
      <c r="F511" s="47">
        <v>59</v>
      </c>
      <c r="G511" s="47" t="s">
        <v>249</v>
      </c>
      <c r="H511" s="47" t="s">
        <v>293</v>
      </c>
      <c r="I511" s="47" t="s">
        <v>426</v>
      </c>
      <c r="J511" s="533">
        <v>20000002</v>
      </c>
      <c r="K511" s="14" t="s">
        <v>59</v>
      </c>
      <c r="L511" s="14" t="s">
        <v>31</v>
      </c>
      <c r="M511" s="45">
        <v>511</v>
      </c>
      <c r="N511" s="45">
        <v>1</v>
      </c>
      <c r="O511" s="48">
        <v>6908.56</v>
      </c>
      <c r="Q511" s="12" t="s">
        <v>376</v>
      </c>
      <c r="R511" s="46">
        <v>6452.75</v>
      </c>
      <c r="T511" s="59" t="s">
        <v>73</v>
      </c>
      <c r="U511" s="14">
        <v>0</v>
      </c>
      <c r="V511" s="59" t="s">
        <v>175</v>
      </c>
      <c r="X511" s="46">
        <v>0</v>
      </c>
      <c r="Y511" s="46">
        <v>0</v>
      </c>
      <c r="Z511" s="46">
        <v>0</v>
      </c>
      <c r="AA511" s="46">
        <v>0</v>
      </c>
      <c r="AB511" s="46">
        <v>0</v>
      </c>
      <c r="AC511" s="46">
        <v>2407.7600000000002</v>
      </c>
      <c r="AD511" s="46">
        <v>2407.7600000000002</v>
      </c>
      <c r="AE511" s="46">
        <v>2407.7600000000002</v>
      </c>
      <c r="AF511" s="46">
        <v>2407.7600000000002</v>
      </c>
      <c r="AG511" s="46">
        <v>2407.7600000000002</v>
      </c>
      <c r="AH511" s="46">
        <v>2407.7600000000002</v>
      </c>
      <c r="AI511" s="46">
        <v>13182.51</v>
      </c>
      <c r="AJ511" s="46">
        <v>6803.6600000000008</v>
      </c>
      <c r="AK511" s="46">
        <v>7006.25</v>
      </c>
      <c r="AL511" s="46">
        <v>6908.56</v>
      </c>
      <c r="AM511" s="46">
        <v>0</v>
      </c>
    </row>
    <row r="512" spans="5:39" x14ac:dyDescent="0.2">
      <c r="E512" s="47">
        <v>51</v>
      </c>
      <c r="F512" s="47">
        <v>59</v>
      </c>
      <c r="G512" s="47" t="s">
        <v>249</v>
      </c>
      <c r="H512" s="47" t="s">
        <v>293</v>
      </c>
      <c r="I512" s="47" t="s">
        <v>426</v>
      </c>
      <c r="J512" s="533">
        <v>20000002</v>
      </c>
      <c r="K512" s="14" t="s">
        <v>37</v>
      </c>
      <c r="L512" s="14" t="s">
        <v>31</v>
      </c>
      <c r="M512" s="45">
        <v>512</v>
      </c>
      <c r="N512" s="45">
        <v>1</v>
      </c>
      <c r="O512" s="48">
        <v>0</v>
      </c>
      <c r="P512" s="48"/>
      <c r="Q512" s="12" t="s">
        <v>376</v>
      </c>
      <c r="R512" s="46">
        <v>5738.788333333333</v>
      </c>
      <c r="T512" s="59" t="s">
        <v>73</v>
      </c>
      <c r="U512" s="14">
        <v>0</v>
      </c>
      <c r="V512" s="59" t="s">
        <v>175</v>
      </c>
      <c r="Y512" s="46">
        <v>0</v>
      </c>
      <c r="Z512" s="46">
        <v>0</v>
      </c>
      <c r="AA512" s="46">
        <v>0</v>
      </c>
      <c r="AB512" s="46">
        <v>0</v>
      </c>
      <c r="AC512" s="46">
        <v>0</v>
      </c>
      <c r="AD512" s="46">
        <v>0</v>
      </c>
      <c r="AE512" s="46">
        <v>0</v>
      </c>
      <c r="AF512" s="46">
        <v>0</v>
      </c>
      <c r="AG512" s="46">
        <v>9631.0400000000009</v>
      </c>
      <c r="AH512" s="46">
        <v>0</v>
      </c>
      <c r="AI512" s="46">
        <v>0</v>
      </c>
      <c r="AJ512" s="46">
        <v>17998.03</v>
      </c>
      <c r="AK512" s="46">
        <v>6803.66</v>
      </c>
      <c r="AL512" s="46">
        <v>0</v>
      </c>
      <c r="AM512" s="46">
        <v>5565.924</v>
      </c>
    </row>
    <row r="513" spans="5:39" x14ac:dyDescent="0.2">
      <c r="E513" s="47">
        <v>51</v>
      </c>
      <c r="F513" s="47">
        <v>59</v>
      </c>
      <c r="G513" s="47" t="s">
        <v>249</v>
      </c>
      <c r="H513" s="47" t="s">
        <v>293</v>
      </c>
      <c r="I513" s="47" t="s">
        <v>426</v>
      </c>
      <c r="J513" s="533">
        <v>20000002</v>
      </c>
      <c r="K513" s="14" t="s">
        <v>65</v>
      </c>
      <c r="L513" s="14" t="s">
        <v>31</v>
      </c>
      <c r="M513" s="45">
        <v>513</v>
      </c>
      <c r="N513" s="45">
        <v>1</v>
      </c>
      <c r="O513" s="52">
        <v>13914.810000000009</v>
      </c>
      <c r="P513" s="48">
        <v>5565.924</v>
      </c>
      <c r="Q513" s="12" t="s">
        <v>376</v>
      </c>
      <c r="R513" s="46">
        <v>2319.1350000000016</v>
      </c>
      <c r="T513" s="59" t="s">
        <v>73</v>
      </c>
      <c r="U513" s="14">
        <v>0</v>
      </c>
      <c r="V513" s="59" t="s">
        <v>175</v>
      </c>
      <c r="X513" s="46">
        <v>0</v>
      </c>
      <c r="Y513" s="46">
        <v>0</v>
      </c>
      <c r="Z513" s="46">
        <v>0</v>
      </c>
      <c r="AA513" s="46">
        <v>0</v>
      </c>
      <c r="AB513" s="46">
        <v>0</v>
      </c>
      <c r="AC513" s="46">
        <v>0</v>
      </c>
      <c r="AD513" s="46">
        <v>0</v>
      </c>
      <c r="AE513" s="46">
        <v>0</v>
      </c>
      <c r="AF513" s="46">
        <v>0</v>
      </c>
      <c r="AG513" s="46">
        <v>0</v>
      </c>
      <c r="AH513" s="46">
        <v>0</v>
      </c>
      <c r="AI513" s="46">
        <v>0</v>
      </c>
      <c r="AJ513" s="46">
        <v>0</v>
      </c>
      <c r="AK513" s="46">
        <v>7006.2500000000073</v>
      </c>
      <c r="AL513" s="46">
        <v>6908.56</v>
      </c>
      <c r="AM513" s="46">
        <v>0</v>
      </c>
    </row>
    <row r="514" spans="5:39" x14ac:dyDescent="0.2">
      <c r="E514" s="47">
        <v>51</v>
      </c>
      <c r="F514" s="47">
        <v>59</v>
      </c>
      <c r="G514" s="47" t="s">
        <v>249</v>
      </c>
      <c r="H514" s="47" t="s">
        <v>293</v>
      </c>
      <c r="I514" s="47" t="s">
        <v>426</v>
      </c>
      <c r="J514" s="533">
        <v>20000002</v>
      </c>
      <c r="K514" s="14" t="s">
        <v>64</v>
      </c>
      <c r="L514" s="14" t="s">
        <v>57</v>
      </c>
      <c r="M514" s="45">
        <v>514</v>
      </c>
      <c r="N514" s="45">
        <v>1</v>
      </c>
      <c r="O514" s="46">
        <v>1753.06</v>
      </c>
      <c r="Q514" s="12" t="s">
        <v>376</v>
      </c>
      <c r="T514" s="59" t="s">
        <v>73</v>
      </c>
      <c r="U514" s="14">
        <v>0</v>
      </c>
      <c r="V514" s="59" t="s">
        <v>175</v>
      </c>
      <c r="X514" s="46">
        <v>0</v>
      </c>
      <c r="Y514" s="46">
        <v>0</v>
      </c>
      <c r="Z514" s="46">
        <v>0</v>
      </c>
      <c r="AA514" s="46">
        <v>0</v>
      </c>
      <c r="AB514" s="46">
        <v>0</v>
      </c>
      <c r="AC514" s="46">
        <v>1753.06</v>
      </c>
      <c r="AD514" s="46">
        <v>3506.12</v>
      </c>
      <c r="AE514" s="46">
        <v>5259.18</v>
      </c>
      <c r="AF514" s="46">
        <v>7012.24</v>
      </c>
      <c r="AG514" s="46">
        <v>0</v>
      </c>
      <c r="AH514" s="46">
        <v>1753.06</v>
      </c>
      <c r="AI514" s="46">
        <v>3506.12</v>
      </c>
      <c r="AJ514" s="46">
        <v>0</v>
      </c>
      <c r="AK514" s="46">
        <v>0</v>
      </c>
      <c r="AL514" s="46">
        <v>1753.06</v>
      </c>
      <c r="AM514" s="46">
        <v>0</v>
      </c>
    </row>
    <row r="515" spans="5:39" x14ac:dyDescent="0.2">
      <c r="E515" s="47">
        <v>51</v>
      </c>
      <c r="F515" s="47">
        <v>59</v>
      </c>
      <c r="G515" s="47" t="s">
        <v>249</v>
      </c>
      <c r="H515" s="47" t="s">
        <v>293</v>
      </c>
      <c r="I515" s="47" t="s">
        <v>426</v>
      </c>
      <c r="J515" s="533">
        <v>20000002</v>
      </c>
      <c r="K515" s="14" t="s">
        <v>64</v>
      </c>
      <c r="L515" s="14" t="s">
        <v>54</v>
      </c>
      <c r="M515" s="45">
        <v>515</v>
      </c>
      <c r="N515" s="45">
        <v>1</v>
      </c>
      <c r="O515" s="46">
        <v>6480.4900000000025</v>
      </c>
      <c r="Q515" s="12" t="s">
        <v>376</v>
      </c>
      <c r="T515" s="59" t="s">
        <v>73</v>
      </c>
      <c r="U515" s="14">
        <v>0</v>
      </c>
      <c r="V515" s="59" t="s">
        <v>175</v>
      </c>
      <c r="X515" s="46">
        <v>0</v>
      </c>
      <c r="Y515" s="46">
        <v>0</v>
      </c>
      <c r="Z515" s="46">
        <v>0</v>
      </c>
      <c r="AA515" s="46">
        <v>0</v>
      </c>
      <c r="AB515" s="46">
        <v>0</v>
      </c>
      <c r="AC515" s="46">
        <v>0</v>
      </c>
      <c r="AD515" s="46">
        <v>0</v>
      </c>
      <c r="AE515" s="46">
        <v>0</v>
      </c>
      <c r="AF515" s="46">
        <v>0</v>
      </c>
      <c r="AG515" s="46">
        <v>0</v>
      </c>
      <c r="AH515" s="46">
        <v>0</v>
      </c>
      <c r="AI515" s="46">
        <v>10774.75</v>
      </c>
      <c r="AJ515" s="46">
        <v>2431.8000000000029</v>
      </c>
      <c r="AK515" s="46">
        <v>1979.6900000000023</v>
      </c>
      <c r="AL515" s="46">
        <v>6480.4900000000025</v>
      </c>
      <c r="AM515" s="46">
        <v>2667.6260000000025</v>
      </c>
    </row>
    <row r="516" spans="5:39" x14ac:dyDescent="0.2">
      <c r="E516" s="47">
        <v>51</v>
      </c>
      <c r="F516" s="47">
        <v>59</v>
      </c>
      <c r="G516" s="47" t="s">
        <v>249</v>
      </c>
      <c r="H516" s="47" t="s">
        <v>293</v>
      </c>
      <c r="I516" s="47" t="s">
        <v>426</v>
      </c>
      <c r="J516" s="533">
        <v>20000002</v>
      </c>
      <c r="K516" s="14" t="s">
        <v>64</v>
      </c>
      <c r="L516" s="14" t="s">
        <v>58</v>
      </c>
      <c r="M516" s="45">
        <v>516</v>
      </c>
      <c r="N516" s="45">
        <v>1</v>
      </c>
      <c r="O516" s="46">
        <v>5681.2600000000029</v>
      </c>
      <c r="Q516" s="12" t="s">
        <v>376</v>
      </c>
      <c r="T516" s="59" t="s">
        <v>73</v>
      </c>
      <c r="U516" s="14">
        <v>0</v>
      </c>
      <c r="V516" s="59" t="s">
        <v>175</v>
      </c>
      <c r="X516" s="46">
        <v>0</v>
      </c>
      <c r="Y516" s="46">
        <v>0</v>
      </c>
      <c r="Z516" s="46">
        <v>0</v>
      </c>
      <c r="AA516" s="46">
        <v>0</v>
      </c>
      <c r="AB516" s="46">
        <v>0</v>
      </c>
      <c r="AC516" s="46">
        <v>654.70000000000027</v>
      </c>
      <c r="AD516" s="46">
        <v>1309.4000000000005</v>
      </c>
      <c r="AE516" s="46">
        <v>1964.1000000000004</v>
      </c>
      <c r="AF516" s="46">
        <v>2618.8000000000011</v>
      </c>
      <c r="AG516" s="46">
        <v>2407.7600000000002</v>
      </c>
      <c r="AH516" s="46">
        <v>3062.4600000000005</v>
      </c>
      <c r="AI516" s="46">
        <v>3717.16</v>
      </c>
      <c r="AJ516" s="46">
        <v>4371.8600000000006</v>
      </c>
      <c r="AK516" s="46">
        <v>5026.5600000000049</v>
      </c>
      <c r="AL516" s="46">
        <v>5681.2600000000029</v>
      </c>
      <c r="AM516" s="46">
        <v>5681.2600000000039</v>
      </c>
    </row>
    <row r="517" spans="5:39" x14ac:dyDescent="0.2">
      <c r="E517" s="47">
        <v>51</v>
      </c>
      <c r="F517" s="47">
        <v>59</v>
      </c>
      <c r="G517" s="47" t="s">
        <v>249</v>
      </c>
      <c r="H517" s="47" t="s">
        <v>293</v>
      </c>
      <c r="I517" s="47" t="s">
        <v>426</v>
      </c>
      <c r="J517" s="533">
        <v>20000002</v>
      </c>
      <c r="K517" s="14" t="s">
        <v>67</v>
      </c>
      <c r="L517" s="14" t="s">
        <v>67</v>
      </c>
      <c r="M517" s="45">
        <v>517</v>
      </c>
      <c r="N517" s="45">
        <v>1</v>
      </c>
      <c r="O517" s="53">
        <v>14.098288082983345</v>
      </c>
      <c r="P517" s="54">
        <v>4.0982880829833448</v>
      </c>
      <c r="Q517" s="55" t="s">
        <v>376</v>
      </c>
      <c r="R517" s="56">
        <v>2.1564154817713392</v>
      </c>
      <c r="S517" s="57" t="s">
        <v>370</v>
      </c>
      <c r="T517" s="60" t="s">
        <v>73</v>
      </c>
      <c r="U517" s="14">
        <v>0</v>
      </c>
      <c r="V517" s="60" t="s">
        <v>175</v>
      </c>
      <c r="Y517" s="46">
        <v>14.098288082983345</v>
      </c>
      <c r="Z517" s="46">
        <v>14.098288082983345</v>
      </c>
      <c r="AA517" s="46">
        <v>14.098288082983345</v>
      </c>
      <c r="AB517" s="46">
        <v>14.098288082983345</v>
      </c>
      <c r="AC517" s="46">
        <v>14.098288082983345</v>
      </c>
      <c r="AD517" s="46">
        <v>14.098288082983345</v>
      </c>
      <c r="AE517" s="46">
        <v>14.098288082983345</v>
      </c>
      <c r="AF517" s="46">
        <v>14.098288082983345</v>
      </c>
      <c r="AG517" s="46">
        <v>14.098288082983345</v>
      </c>
      <c r="AH517" s="46">
        <v>14.098288082983345</v>
      </c>
      <c r="AI517" s="46">
        <v>14.098288082983345</v>
      </c>
      <c r="AJ517" s="46">
        <v>14.098288082983345</v>
      </c>
      <c r="AK517" s="46">
        <v>14.098288082983345</v>
      </c>
      <c r="AL517" s="46">
        <v>14.098288082983345</v>
      </c>
      <c r="AM517" s="46">
        <v>14.098288082983345</v>
      </c>
    </row>
    <row r="518" spans="5:39" x14ac:dyDescent="0.2">
      <c r="E518" s="14">
        <v>52</v>
      </c>
      <c r="F518" s="14">
        <v>60</v>
      </c>
      <c r="G518" s="14" t="s">
        <v>249</v>
      </c>
      <c r="H518" s="14" t="s">
        <v>294</v>
      </c>
      <c r="I518" s="14" t="s">
        <v>427</v>
      </c>
      <c r="J518" s="531">
        <v>20000003</v>
      </c>
      <c r="K518" s="14" t="s">
        <v>59</v>
      </c>
      <c r="L518" s="14" t="s">
        <v>57</v>
      </c>
      <c r="M518" s="45">
        <v>518</v>
      </c>
      <c r="N518" s="45">
        <v>1</v>
      </c>
      <c r="O518" s="46">
        <v>1490.95</v>
      </c>
      <c r="Q518" s="12" t="s">
        <v>414</v>
      </c>
      <c r="T518" s="59" t="s">
        <v>88</v>
      </c>
      <c r="U518" s="14">
        <v>0</v>
      </c>
      <c r="V518" s="59" t="s">
        <v>174</v>
      </c>
      <c r="Y518" s="46">
        <v>0</v>
      </c>
      <c r="Z518" s="46">
        <v>0</v>
      </c>
      <c r="AA518" s="46">
        <v>0</v>
      </c>
      <c r="AB518" s="46">
        <v>0</v>
      </c>
      <c r="AC518" s="46">
        <v>1490.95</v>
      </c>
      <c r="AD518" s="46">
        <v>1490.95</v>
      </c>
      <c r="AE518" s="46">
        <v>1490.95</v>
      </c>
      <c r="AF518" s="46">
        <v>1490.95</v>
      </c>
      <c r="AG518" s="46">
        <v>1490.95</v>
      </c>
      <c r="AH518" s="46">
        <v>1490.95</v>
      </c>
      <c r="AI518" s="46">
        <v>1490.95</v>
      </c>
      <c r="AJ518" s="46">
        <v>1490.95</v>
      </c>
      <c r="AK518" s="46">
        <v>1490.95</v>
      </c>
      <c r="AL518" s="46">
        <v>1490.95</v>
      </c>
      <c r="AM518" s="46">
        <v>0</v>
      </c>
    </row>
    <row r="519" spans="5:39" x14ac:dyDescent="0.2">
      <c r="E519" s="47">
        <v>52</v>
      </c>
      <c r="F519" s="47">
        <v>60</v>
      </c>
      <c r="G519" s="47" t="s">
        <v>249</v>
      </c>
      <c r="H519" s="47" t="s">
        <v>294</v>
      </c>
      <c r="I519" s="47" t="s">
        <v>427</v>
      </c>
      <c r="J519" s="533">
        <v>20000003</v>
      </c>
      <c r="K519" s="14" t="s">
        <v>59</v>
      </c>
      <c r="L519" s="14" t="s">
        <v>54</v>
      </c>
      <c r="M519" s="45">
        <v>519</v>
      </c>
      <c r="N519" s="45">
        <v>1</v>
      </c>
      <c r="O519" s="46">
        <v>6918.76</v>
      </c>
      <c r="Q519" s="12" t="s">
        <v>414</v>
      </c>
      <c r="T519" s="59" t="s">
        <v>88</v>
      </c>
      <c r="U519" s="14">
        <v>0</v>
      </c>
      <c r="V519" s="59" t="s">
        <v>174</v>
      </c>
      <c r="Y519" s="46">
        <v>0</v>
      </c>
      <c r="Z519" s="46">
        <v>0</v>
      </c>
      <c r="AA519" s="46">
        <v>0</v>
      </c>
      <c r="AB519" s="46">
        <v>0</v>
      </c>
      <c r="AC519" s="46">
        <v>0</v>
      </c>
      <c r="AD519" s="46">
        <v>0</v>
      </c>
      <c r="AE519" s="46">
        <v>0</v>
      </c>
      <c r="AF519" s="46">
        <v>0</v>
      </c>
      <c r="AG519" s="46">
        <v>0</v>
      </c>
      <c r="AH519" s="46">
        <v>0</v>
      </c>
      <c r="AI519" s="46">
        <v>13447.880000000001</v>
      </c>
      <c r="AJ519" s="46">
        <v>5573.130000000001</v>
      </c>
      <c r="AK519" s="46">
        <v>4894.1400000000003</v>
      </c>
      <c r="AL519" s="46">
        <v>6918.76</v>
      </c>
      <c r="AM519" s="46">
        <v>0</v>
      </c>
    </row>
    <row r="520" spans="5:39" x14ac:dyDescent="0.2">
      <c r="E520" s="47">
        <v>52</v>
      </c>
      <c r="F520" s="47">
        <v>60</v>
      </c>
      <c r="G520" s="47" t="s">
        <v>249</v>
      </c>
      <c r="H520" s="47" t="s">
        <v>294</v>
      </c>
      <c r="I520" s="47" t="s">
        <v>427</v>
      </c>
      <c r="J520" s="533">
        <v>20000003</v>
      </c>
      <c r="K520" s="14" t="s">
        <v>59</v>
      </c>
      <c r="L520" s="14" t="s">
        <v>58</v>
      </c>
      <c r="M520" s="45">
        <v>520</v>
      </c>
      <c r="N520" s="45">
        <v>1</v>
      </c>
      <c r="O520" s="46">
        <v>579.24000000000069</v>
      </c>
      <c r="Q520" s="12" t="s">
        <v>414</v>
      </c>
      <c r="T520" s="59" t="s">
        <v>88</v>
      </c>
      <c r="U520" s="14">
        <v>0</v>
      </c>
      <c r="V520" s="59" t="s">
        <v>174</v>
      </c>
      <c r="Y520" s="46">
        <v>0</v>
      </c>
      <c r="Z520" s="46">
        <v>0</v>
      </c>
      <c r="AA520" s="46">
        <v>0</v>
      </c>
      <c r="AB520" s="46">
        <v>0</v>
      </c>
      <c r="AC520" s="46">
        <v>579.24</v>
      </c>
      <c r="AD520" s="46">
        <v>579.24</v>
      </c>
      <c r="AE520" s="46">
        <v>579.24</v>
      </c>
      <c r="AF520" s="46">
        <v>579.24</v>
      </c>
      <c r="AG520" s="46">
        <v>579.24</v>
      </c>
      <c r="AH520" s="46">
        <v>579.24</v>
      </c>
      <c r="AI520" s="46">
        <v>579.23999999999796</v>
      </c>
      <c r="AJ520" s="46">
        <v>579.23999999999887</v>
      </c>
      <c r="AK520" s="46">
        <v>579.23999999999978</v>
      </c>
      <c r="AL520" s="46">
        <v>579.24000000000069</v>
      </c>
      <c r="AM520" s="46">
        <v>0</v>
      </c>
    </row>
    <row r="521" spans="5:39" x14ac:dyDescent="0.2">
      <c r="E521" s="47">
        <v>52</v>
      </c>
      <c r="F521" s="47">
        <v>60</v>
      </c>
      <c r="G521" s="47" t="s">
        <v>249</v>
      </c>
      <c r="H521" s="47" t="s">
        <v>294</v>
      </c>
      <c r="I521" s="47" t="s">
        <v>427</v>
      </c>
      <c r="J521" s="533">
        <v>20000003</v>
      </c>
      <c r="K521" s="14" t="s">
        <v>59</v>
      </c>
      <c r="L521" s="14" t="s">
        <v>31</v>
      </c>
      <c r="M521" s="45">
        <v>521</v>
      </c>
      <c r="N521" s="45">
        <v>1</v>
      </c>
      <c r="O521" s="48">
        <v>8988.9500000000007</v>
      </c>
      <c r="Q521" s="12" t="s">
        <v>414</v>
      </c>
      <c r="R521" s="46">
        <v>7209.1750000000002</v>
      </c>
      <c r="T521" s="59" t="s">
        <v>88</v>
      </c>
      <c r="U521" s="14">
        <v>0</v>
      </c>
      <c r="V521" s="59" t="s">
        <v>174</v>
      </c>
      <c r="X521" s="46">
        <v>0</v>
      </c>
      <c r="Y521" s="46">
        <v>0</v>
      </c>
      <c r="Z521" s="46">
        <v>0</v>
      </c>
      <c r="AA521" s="46">
        <v>0</v>
      </c>
      <c r="AB521" s="46">
        <v>0</v>
      </c>
      <c r="AC521" s="46">
        <v>2070.19</v>
      </c>
      <c r="AD521" s="46">
        <v>2070.19</v>
      </c>
      <c r="AE521" s="46">
        <v>2070.19</v>
      </c>
      <c r="AF521" s="46">
        <v>2070.19</v>
      </c>
      <c r="AG521" s="46">
        <v>2070.19</v>
      </c>
      <c r="AH521" s="46">
        <v>2070.19</v>
      </c>
      <c r="AI521" s="46">
        <v>15518.07</v>
      </c>
      <c r="AJ521" s="46">
        <v>7643.32</v>
      </c>
      <c r="AK521" s="46">
        <v>6964.33</v>
      </c>
      <c r="AL521" s="46">
        <v>8988.9500000000007</v>
      </c>
      <c r="AM521" s="46">
        <v>0</v>
      </c>
    </row>
    <row r="522" spans="5:39" x14ac:dyDescent="0.2">
      <c r="E522" s="47">
        <v>52</v>
      </c>
      <c r="F522" s="47">
        <v>60</v>
      </c>
      <c r="G522" s="47" t="s">
        <v>249</v>
      </c>
      <c r="H522" s="47" t="s">
        <v>294</v>
      </c>
      <c r="I522" s="47" t="s">
        <v>427</v>
      </c>
      <c r="J522" s="533">
        <v>20000003</v>
      </c>
      <c r="K522" s="14" t="s">
        <v>37</v>
      </c>
      <c r="L522" s="14" t="s">
        <v>31</v>
      </c>
      <c r="M522" s="45">
        <v>522</v>
      </c>
      <c r="N522" s="45">
        <v>1</v>
      </c>
      <c r="O522" s="48">
        <v>0</v>
      </c>
      <c r="P522" s="48"/>
      <c r="Q522" s="12" t="s">
        <v>414</v>
      </c>
      <c r="R522" s="46">
        <v>0</v>
      </c>
      <c r="T522" s="59" t="s">
        <v>88</v>
      </c>
      <c r="U522" s="14">
        <v>0</v>
      </c>
      <c r="V522" s="59" t="s">
        <v>174</v>
      </c>
      <c r="Y522" s="46">
        <v>0</v>
      </c>
      <c r="Z522" s="46">
        <v>0</v>
      </c>
      <c r="AA522" s="46">
        <v>0</v>
      </c>
      <c r="AB522" s="46">
        <v>0</v>
      </c>
      <c r="AC522" s="46">
        <v>0</v>
      </c>
      <c r="AD522" s="46">
        <v>0</v>
      </c>
      <c r="AE522" s="46">
        <v>0</v>
      </c>
      <c r="AF522" s="46">
        <v>0</v>
      </c>
      <c r="AG522" s="46">
        <v>0</v>
      </c>
      <c r="AH522" s="46">
        <v>0</v>
      </c>
      <c r="AI522" s="46">
        <v>0</v>
      </c>
      <c r="AJ522" s="46">
        <v>0</v>
      </c>
      <c r="AK522" s="46">
        <v>0</v>
      </c>
      <c r="AL522" s="46">
        <v>0</v>
      </c>
      <c r="AM522" s="46">
        <v>30921.485999999997</v>
      </c>
    </row>
    <row r="523" spans="5:39" x14ac:dyDescent="0.2">
      <c r="E523" s="47">
        <v>52</v>
      </c>
      <c r="F523" s="47">
        <v>60</v>
      </c>
      <c r="G523" s="47" t="s">
        <v>249</v>
      </c>
      <c r="H523" s="47" t="s">
        <v>294</v>
      </c>
      <c r="I523" s="47" t="s">
        <v>427</v>
      </c>
      <c r="J523" s="533">
        <v>20000003</v>
      </c>
      <c r="K523" s="14" t="s">
        <v>65</v>
      </c>
      <c r="L523" s="14" t="s">
        <v>31</v>
      </c>
      <c r="M523" s="45">
        <v>523</v>
      </c>
      <c r="N523" s="45">
        <v>1</v>
      </c>
      <c r="O523" s="52">
        <v>51535.81</v>
      </c>
      <c r="P523" s="48">
        <v>30921.485999999997</v>
      </c>
      <c r="Q523" s="12" t="s">
        <v>414</v>
      </c>
      <c r="R523" s="46">
        <v>7209.1750000000002</v>
      </c>
      <c r="T523" s="59" t="s">
        <v>88</v>
      </c>
      <c r="U523" s="14">
        <v>0</v>
      </c>
      <c r="V523" s="59" t="s">
        <v>174</v>
      </c>
      <c r="X523" s="46">
        <v>0</v>
      </c>
      <c r="Y523" s="46">
        <v>0</v>
      </c>
      <c r="Z523" s="46">
        <v>0</v>
      </c>
      <c r="AA523" s="46">
        <v>0</v>
      </c>
      <c r="AB523" s="46">
        <v>0</v>
      </c>
      <c r="AC523" s="46">
        <v>2070.19</v>
      </c>
      <c r="AD523" s="46">
        <v>2070.19</v>
      </c>
      <c r="AE523" s="46">
        <v>2070.19</v>
      </c>
      <c r="AF523" s="46">
        <v>2070.19</v>
      </c>
      <c r="AG523" s="46">
        <v>2070.19</v>
      </c>
      <c r="AH523" s="46">
        <v>2070.19</v>
      </c>
      <c r="AI523" s="46">
        <v>15518.07</v>
      </c>
      <c r="AJ523" s="46">
        <v>7643.32</v>
      </c>
      <c r="AK523" s="46">
        <v>6964.33</v>
      </c>
      <c r="AL523" s="46">
        <v>8988.9500000000007</v>
      </c>
      <c r="AM523" s="46">
        <v>0</v>
      </c>
    </row>
    <row r="524" spans="5:39" x14ac:dyDescent="0.2">
      <c r="E524" s="47">
        <v>52</v>
      </c>
      <c r="F524" s="47">
        <v>60</v>
      </c>
      <c r="G524" s="47" t="s">
        <v>249</v>
      </c>
      <c r="H524" s="47" t="s">
        <v>294</v>
      </c>
      <c r="I524" s="47" t="s">
        <v>427</v>
      </c>
      <c r="J524" s="533">
        <v>20000003</v>
      </c>
      <c r="K524" s="14" t="s">
        <v>64</v>
      </c>
      <c r="L524" s="14" t="s">
        <v>57</v>
      </c>
      <c r="M524" s="45">
        <v>524</v>
      </c>
      <c r="N524" s="45">
        <v>1</v>
      </c>
      <c r="O524" s="46">
        <v>14909.500000000004</v>
      </c>
      <c r="Q524" s="12" t="s">
        <v>414</v>
      </c>
      <c r="T524" s="59" t="s">
        <v>88</v>
      </c>
      <c r="U524" s="14">
        <v>2</v>
      </c>
      <c r="V524" s="59" t="s">
        <v>174</v>
      </c>
      <c r="X524" s="46">
        <v>0</v>
      </c>
      <c r="Y524" s="46">
        <v>0</v>
      </c>
      <c r="Z524" s="46">
        <v>0</v>
      </c>
      <c r="AA524" s="46">
        <v>0</v>
      </c>
      <c r="AB524" s="46">
        <v>0</v>
      </c>
      <c r="AC524" s="46">
        <v>1490.95</v>
      </c>
      <c r="AD524" s="46">
        <v>2981.9</v>
      </c>
      <c r="AE524" s="46">
        <v>4472.8500000000004</v>
      </c>
      <c r="AF524" s="46">
        <v>5963.8</v>
      </c>
      <c r="AG524" s="46">
        <v>7454.75</v>
      </c>
      <c r="AH524" s="46">
        <v>8945.7000000000007</v>
      </c>
      <c r="AI524" s="46">
        <v>10436.650000000001</v>
      </c>
      <c r="AJ524" s="46">
        <v>11927.600000000002</v>
      </c>
      <c r="AK524" s="46">
        <v>13418.550000000003</v>
      </c>
      <c r="AL524" s="46">
        <v>14909.500000000004</v>
      </c>
      <c r="AM524" s="46">
        <v>0</v>
      </c>
    </row>
    <row r="525" spans="5:39" x14ac:dyDescent="0.2">
      <c r="E525" s="47">
        <v>52</v>
      </c>
      <c r="F525" s="47">
        <v>60</v>
      </c>
      <c r="G525" s="47" t="s">
        <v>249</v>
      </c>
      <c r="H525" s="47" t="s">
        <v>294</v>
      </c>
      <c r="I525" s="47" t="s">
        <v>427</v>
      </c>
      <c r="J525" s="533">
        <v>20000003</v>
      </c>
      <c r="K525" s="14" t="s">
        <v>64</v>
      </c>
      <c r="L525" s="14" t="s">
        <v>54</v>
      </c>
      <c r="M525" s="45">
        <v>525</v>
      </c>
      <c r="N525" s="45">
        <v>1</v>
      </c>
      <c r="O525" s="46">
        <v>30833.910000000003</v>
      </c>
      <c r="Q525" s="12" t="s">
        <v>414</v>
      </c>
      <c r="T525" s="59" t="s">
        <v>88</v>
      </c>
      <c r="U525" s="14">
        <v>0</v>
      </c>
      <c r="V525" s="59" t="s">
        <v>174</v>
      </c>
      <c r="X525" s="46">
        <v>0</v>
      </c>
      <c r="Y525" s="46">
        <v>0</v>
      </c>
      <c r="Z525" s="46">
        <v>0</v>
      </c>
      <c r="AA525" s="46">
        <v>0</v>
      </c>
      <c r="AB525" s="46">
        <v>0</v>
      </c>
      <c r="AC525" s="46">
        <v>0</v>
      </c>
      <c r="AD525" s="46">
        <v>0</v>
      </c>
      <c r="AE525" s="46">
        <v>0</v>
      </c>
      <c r="AF525" s="46">
        <v>0</v>
      </c>
      <c r="AG525" s="46">
        <v>0</v>
      </c>
      <c r="AH525" s="46">
        <v>0</v>
      </c>
      <c r="AI525" s="46">
        <v>13447.880000000001</v>
      </c>
      <c r="AJ525" s="46">
        <v>19021.010000000002</v>
      </c>
      <c r="AK525" s="46">
        <v>23915.15</v>
      </c>
      <c r="AL525" s="46">
        <v>30833.910000000003</v>
      </c>
      <c r="AM525" s="46">
        <v>14821.92400000001</v>
      </c>
    </row>
    <row r="526" spans="5:39" x14ac:dyDescent="0.2">
      <c r="E526" s="47">
        <v>52</v>
      </c>
      <c r="F526" s="47">
        <v>60</v>
      </c>
      <c r="G526" s="47" t="s">
        <v>249</v>
      </c>
      <c r="H526" s="47" t="s">
        <v>294</v>
      </c>
      <c r="I526" s="47" t="s">
        <v>427</v>
      </c>
      <c r="J526" s="533">
        <v>20000003</v>
      </c>
      <c r="K526" s="14" t="s">
        <v>64</v>
      </c>
      <c r="L526" s="14" t="s">
        <v>58</v>
      </c>
      <c r="M526" s="45">
        <v>526</v>
      </c>
      <c r="N526" s="45">
        <v>1</v>
      </c>
      <c r="O526" s="46">
        <v>5792.3999999999942</v>
      </c>
      <c r="Q526" s="12" t="s">
        <v>414</v>
      </c>
      <c r="T526" s="59" t="s">
        <v>88</v>
      </c>
      <c r="U526" s="14">
        <v>0</v>
      </c>
      <c r="V526" s="59" t="s">
        <v>174</v>
      </c>
      <c r="X526" s="46">
        <v>0</v>
      </c>
      <c r="Y526" s="46">
        <v>0</v>
      </c>
      <c r="Z526" s="46">
        <v>0</v>
      </c>
      <c r="AA526" s="46">
        <v>0</v>
      </c>
      <c r="AB526" s="46">
        <v>0</v>
      </c>
      <c r="AC526" s="46">
        <v>579.24</v>
      </c>
      <c r="AD526" s="46">
        <v>1158.48</v>
      </c>
      <c r="AE526" s="46">
        <v>1737.7199999999993</v>
      </c>
      <c r="AF526" s="46">
        <v>2316.96</v>
      </c>
      <c r="AG526" s="46">
        <v>2896.2000000000007</v>
      </c>
      <c r="AH526" s="46">
        <v>3475.4400000000005</v>
      </c>
      <c r="AI526" s="46">
        <v>4054.6799999999967</v>
      </c>
      <c r="AJ526" s="46">
        <v>4633.9199999999946</v>
      </c>
      <c r="AK526" s="46">
        <v>5213.1599999999962</v>
      </c>
      <c r="AL526" s="46">
        <v>5792.3999999999942</v>
      </c>
      <c r="AM526" s="46">
        <v>5792.3999999999905</v>
      </c>
    </row>
    <row r="527" spans="5:39" x14ac:dyDescent="0.2">
      <c r="E527" s="47">
        <v>52</v>
      </c>
      <c r="F527" s="47">
        <v>60</v>
      </c>
      <c r="G527" s="47" t="s">
        <v>249</v>
      </c>
      <c r="H527" s="47" t="s">
        <v>294</v>
      </c>
      <c r="I527" s="47" t="s">
        <v>427</v>
      </c>
      <c r="J527" s="533">
        <v>20000003</v>
      </c>
      <c r="K527" s="14" t="s">
        <v>67</v>
      </c>
      <c r="L527" s="14" t="s">
        <v>67</v>
      </c>
      <c r="M527" s="45">
        <v>527</v>
      </c>
      <c r="N527" s="45">
        <v>1</v>
      </c>
      <c r="O527" s="53">
        <v>87.03477484879113</v>
      </c>
      <c r="P527" s="54">
        <v>77.03477484879113</v>
      </c>
      <c r="Q527" s="55" t="s">
        <v>414</v>
      </c>
      <c r="R527" s="56">
        <v>7.1486418348840184</v>
      </c>
      <c r="S527" s="57" t="s">
        <v>370</v>
      </c>
      <c r="T527" s="60" t="s">
        <v>88</v>
      </c>
      <c r="U527" s="14">
        <v>0</v>
      </c>
      <c r="V527" s="60" t="s">
        <v>174</v>
      </c>
      <c r="Y527" s="46">
        <v>87.03477484879113</v>
      </c>
      <c r="Z527" s="46">
        <v>87.03477484879113</v>
      </c>
      <c r="AA527" s="46">
        <v>87.03477484879113</v>
      </c>
      <c r="AB527" s="46">
        <v>87.03477484879113</v>
      </c>
      <c r="AC527" s="46">
        <v>87.03477484879113</v>
      </c>
      <c r="AD527" s="46">
        <v>87.03477484879113</v>
      </c>
      <c r="AE527" s="46">
        <v>87.03477484879113</v>
      </c>
      <c r="AF527" s="46">
        <v>87.03477484879113</v>
      </c>
      <c r="AG527" s="46">
        <v>87.03477484879113</v>
      </c>
      <c r="AH527" s="46">
        <v>87.03477484879113</v>
      </c>
      <c r="AI527" s="46">
        <v>87.03477484879113</v>
      </c>
      <c r="AJ527" s="46">
        <v>87.03477484879113</v>
      </c>
      <c r="AK527" s="46">
        <v>87.03477484879113</v>
      </c>
      <c r="AL527" s="46">
        <v>87.03477484879113</v>
      </c>
      <c r="AM527" s="46">
        <v>87.03477484879113</v>
      </c>
    </row>
    <row r="528" spans="5:39" x14ac:dyDescent="0.2">
      <c r="E528" s="14">
        <v>53</v>
      </c>
      <c r="F528" s="14">
        <v>61</v>
      </c>
      <c r="G528" s="14" t="s">
        <v>249</v>
      </c>
      <c r="H528" s="14" t="s">
        <v>295</v>
      </c>
      <c r="I528" s="14" t="s">
        <v>428</v>
      </c>
      <c r="J528" s="531">
        <v>20000004</v>
      </c>
      <c r="K528" s="14" t="s">
        <v>59</v>
      </c>
      <c r="L528" s="14" t="s">
        <v>57</v>
      </c>
      <c r="M528" s="45">
        <v>528</v>
      </c>
      <c r="N528" s="45">
        <v>1</v>
      </c>
      <c r="O528" s="46">
        <v>1719.02</v>
      </c>
      <c r="Q528" s="12" t="s">
        <v>429</v>
      </c>
      <c r="T528" s="59" t="s">
        <v>86</v>
      </c>
      <c r="U528" s="14">
        <v>0</v>
      </c>
      <c r="V528" s="59" t="s">
        <v>174</v>
      </c>
      <c r="Y528" s="46">
        <v>0</v>
      </c>
      <c r="Z528" s="46">
        <v>0</v>
      </c>
      <c r="AA528" s="46">
        <v>0</v>
      </c>
      <c r="AB528" s="46">
        <v>0</v>
      </c>
      <c r="AC528" s="46">
        <v>1719.02</v>
      </c>
      <c r="AD528" s="46">
        <v>1719.02</v>
      </c>
      <c r="AE528" s="46">
        <v>1719.02</v>
      </c>
      <c r="AF528" s="46">
        <v>1719.02</v>
      </c>
      <c r="AG528" s="46">
        <v>1719.02</v>
      </c>
      <c r="AH528" s="46">
        <v>1719.02</v>
      </c>
      <c r="AI528" s="46">
        <v>1719.02</v>
      </c>
      <c r="AJ528" s="46">
        <v>1719.02</v>
      </c>
      <c r="AK528" s="46">
        <v>1719.02</v>
      </c>
      <c r="AL528" s="46">
        <v>1719.02</v>
      </c>
      <c r="AM528" s="46">
        <v>0</v>
      </c>
    </row>
    <row r="529" spans="5:39" x14ac:dyDescent="0.2">
      <c r="E529" s="47">
        <v>53</v>
      </c>
      <c r="F529" s="47">
        <v>61</v>
      </c>
      <c r="G529" s="47" t="s">
        <v>249</v>
      </c>
      <c r="H529" s="47" t="s">
        <v>295</v>
      </c>
      <c r="I529" s="47" t="s">
        <v>428</v>
      </c>
      <c r="J529" s="533">
        <v>20000004</v>
      </c>
      <c r="K529" s="14" t="s">
        <v>59</v>
      </c>
      <c r="L529" s="14" t="s">
        <v>54</v>
      </c>
      <c r="M529" s="45">
        <v>529</v>
      </c>
      <c r="N529" s="45">
        <v>1</v>
      </c>
      <c r="O529" s="46">
        <v>4247.49</v>
      </c>
      <c r="Q529" s="12" t="s">
        <v>429</v>
      </c>
      <c r="T529" s="59" t="s">
        <v>86</v>
      </c>
      <c r="U529" s="14">
        <v>0</v>
      </c>
      <c r="V529" s="59" t="s">
        <v>174</v>
      </c>
      <c r="Y529" s="46">
        <v>0</v>
      </c>
      <c r="Z529" s="46">
        <v>0</v>
      </c>
      <c r="AA529" s="46">
        <v>0</v>
      </c>
      <c r="AB529" s="46">
        <v>0</v>
      </c>
      <c r="AC529" s="46">
        <v>0</v>
      </c>
      <c r="AD529" s="46">
        <v>0</v>
      </c>
      <c r="AE529" s="46">
        <v>0</v>
      </c>
      <c r="AF529" s="46">
        <v>0</v>
      </c>
      <c r="AG529" s="46">
        <v>0</v>
      </c>
      <c r="AH529" s="46">
        <v>0</v>
      </c>
      <c r="AI529" s="46">
        <v>11311.060000000001</v>
      </c>
      <c r="AJ529" s="46">
        <v>4403.16</v>
      </c>
      <c r="AK529" s="46">
        <v>4460.29</v>
      </c>
      <c r="AL529" s="46">
        <v>4247.49</v>
      </c>
      <c r="AM529" s="46">
        <v>0</v>
      </c>
    </row>
    <row r="530" spans="5:39" x14ac:dyDescent="0.2">
      <c r="E530" s="47">
        <v>53</v>
      </c>
      <c r="F530" s="47">
        <v>61</v>
      </c>
      <c r="G530" s="47" t="s">
        <v>249</v>
      </c>
      <c r="H530" s="47" t="s">
        <v>295</v>
      </c>
      <c r="I530" s="47" t="s">
        <v>428</v>
      </c>
      <c r="J530" s="533">
        <v>20000004</v>
      </c>
      <c r="K530" s="14" t="s">
        <v>59</v>
      </c>
      <c r="L530" s="14" t="s">
        <v>58</v>
      </c>
      <c r="M530" s="45">
        <v>530</v>
      </c>
      <c r="N530" s="45">
        <v>1</v>
      </c>
      <c r="O530" s="46">
        <v>644.89999999999964</v>
      </c>
      <c r="Q530" s="12" t="s">
        <v>429</v>
      </c>
      <c r="T530" s="59" t="s">
        <v>86</v>
      </c>
      <c r="U530" s="14">
        <v>0</v>
      </c>
      <c r="V530" s="59" t="s">
        <v>174</v>
      </c>
      <c r="Y530" s="46">
        <v>0</v>
      </c>
      <c r="Z530" s="46">
        <v>0</v>
      </c>
      <c r="AA530" s="46">
        <v>0</v>
      </c>
      <c r="AB530" s="46">
        <v>0</v>
      </c>
      <c r="AC530" s="46">
        <v>644.90000000000009</v>
      </c>
      <c r="AD530" s="46">
        <v>644.90000000000009</v>
      </c>
      <c r="AE530" s="46">
        <v>644.90000000000009</v>
      </c>
      <c r="AF530" s="46">
        <v>644.90000000000009</v>
      </c>
      <c r="AG530" s="46">
        <v>644.90000000000009</v>
      </c>
      <c r="AH530" s="46">
        <v>644.90000000000009</v>
      </c>
      <c r="AI530" s="46">
        <v>644.89999999999782</v>
      </c>
      <c r="AJ530" s="46">
        <v>644.89999999999964</v>
      </c>
      <c r="AK530" s="46">
        <v>644.90000000000055</v>
      </c>
      <c r="AL530" s="46">
        <v>644.89999999999964</v>
      </c>
      <c r="AM530" s="46">
        <v>0</v>
      </c>
    </row>
    <row r="531" spans="5:39" x14ac:dyDescent="0.2">
      <c r="E531" s="47">
        <v>53</v>
      </c>
      <c r="F531" s="47">
        <v>61</v>
      </c>
      <c r="G531" s="47" t="s">
        <v>249</v>
      </c>
      <c r="H531" s="47" t="s">
        <v>295</v>
      </c>
      <c r="I531" s="47" t="s">
        <v>428</v>
      </c>
      <c r="J531" s="533">
        <v>20000004</v>
      </c>
      <c r="K531" s="14" t="s">
        <v>59</v>
      </c>
      <c r="L531" s="14" t="s">
        <v>31</v>
      </c>
      <c r="M531" s="45">
        <v>531</v>
      </c>
      <c r="N531" s="45">
        <v>1</v>
      </c>
      <c r="O531" s="48">
        <v>6611.41</v>
      </c>
      <c r="Q531" s="12" t="s">
        <v>429</v>
      </c>
      <c r="R531" s="46">
        <v>6434.253333333334</v>
      </c>
      <c r="T531" s="59" t="s">
        <v>86</v>
      </c>
      <c r="U531" s="14">
        <v>0</v>
      </c>
      <c r="V531" s="59" t="s">
        <v>174</v>
      </c>
      <c r="X531" s="46">
        <v>0</v>
      </c>
      <c r="Y531" s="46">
        <v>0</v>
      </c>
      <c r="Z531" s="46">
        <v>0</v>
      </c>
      <c r="AA531" s="46">
        <v>0</v>
      </c>
      <c r="AB531" s="46">
        <v>0</v>
      </c>
      <c r="AC531" s="46">
        <v>2363.92</v>
      </c>
      <c r="AD531" s="46">
        <v>2363.92</v>
      </c>
      <c r="AE531" s="46">
        <v>2363.92</v>
      </c>
      <c r="AF531" s="46">
        <v>2363.92</v>
      </c>
      <c r="AG531" s="46">
        <v>2363.92</v>
      </c>
      <c r="AH531" s="46">
        <v>2363.92</v>
      </c>
      <c r="AI531" s="46">
        <v>13674.98</v>
      </c>
      <c r="AJ531" s="46">
        <v>6767.08</v>
      </c>
      <c r="AK531" s="46">
        <v>6824.21</v>
      </c>
      <c r="AL531" s="46">
        <v>6611.41</v>
      </c>
      <c r="AM531" s="46">
        <v>0</v>
      </c>
    </row>
    <row r="532" spans="5:39" x14ac:dyDescent="0.2">
      <c r="E532" s="47">
        <v>53</v>
      </c>
      <c r="F532" s="47">
        <v>61</v>
      </c>
      <c r="G532" s="47" t="s">
        <v>249</v>
      </c>
      <c r="H532" s="47" t="s">
        <v>295</v>
      </c>
      <c r="I532" s="47" t="s">
        <v>428</v>
      </c>
      <c r="J532" s="533">
        <v>20000004</v>
      </c>
      <c r="K532" s="14" t="s">
        <v>37</v>
      </c>
      <c r="L532" s="14" t="s">
        <v>31</v>
      </c>
      <c r="M532" s="45">
        <v>532</v>
      </c>
      <c r="N532" s="45">
        <v>1</v>
      </c>
      <c r="O532" s="48">
        <v>0</v>
      </c>
      <c r="P532" s="48"/>
      <c r="Q532" s="12" t="s">
        <v>429</v>
      </c>
      <c r="R532" s="46">
        <v>0</v>
      </c>
      <c r="T532" s="59" t="s">
        <v>86</v>
      </c>
      <c r="U532" s="14">
        <v>1</v>
      </c>
      <c r="V532" s="59" t="s">
        <v>174</v>
      </c>
      <c r="Y532" s="46">
        <v>0</v>
      </c>
      <c r="Z532" s="46">
        <v>0</v>
      </c>
      <c r="AA532" s="46">
        <v>0</v>
      </c>
      <c r="AB532" s="46">
        <v>0</v>
      </c>
      <c r="AC532" s="46">
        <v>0</v>
      </c>
      <c r="AD532" s="46">
        <v>0</v>
      </c>
      <c r="AE532" s="46">
        <v>0</v>
      </c>
      <c r="AF532" s="46">
        <v>7090.84</v>
      </c>
      <c r="AG532" s="46">
        <v>0</v>
      </c>
      <c r="AH532" s="46">
        <v>0</v>
      </c>
      <c r="AI532" s="46">
        <v>0</v>
      </c>
      <c r="AJ532" s="46">
        <v>0</v>
      </c>
      <c r="AK532" s="46">
        <v>0</v>
      </c>
      <c r="AL532" s="46">
        <v>0</v>
      </c>
      <c r="AM532" s="46">
        <v>32776.288</v>
      </c>
    </row>
    <row r="533" spans="5:39" x14ac:dyDescent="0.2">
      <c r="E533" s="47">
        <v>53</v>
      </c>
      <c r="F533" s="47">
        <v>61</v>
      </c>
      <c r="G533" s="47" t="s">
        <v>249</v>
      </c>
      <c r="H533" s="47" t="s">
        <v>295</v>
      </c>
      <c r="I533" s="47" t="s">
        <v>428</v>
      </c>
      <c r="J533" s="533">
        <v>20000004</v>
      </c>
      <c r="K533" s="14" t="s">
        <v>65</v>
      </c>
      <c r="L533" s="14" t="s">
        <v>31</v>
      </c>
      <c r="M533" s="45">
        <v>533</v>
      </c>
      <c r="N533" s="45">
        <v>1</v>
      </c>
      <c r="O533" s="52">
        <v>40970.36</v>
      </c>
      <c r="P533" s="48">
        <v>32776.288</v>
      </c>
      <c r="Q533" s="12" t="s">
        <v>429</v>
      </c>
      <c r="R533" s="46">
        <v>6434.253333333334</v>
      </c>
      <c r="T533" s="59" t="s">
        <v>86</v>
      </c>
      <c r="U533" s="14">
        <v>0</v>
      </c>
      <c r="V533" s="59" t="s">
        <v>174</v>
      </c>
      <c r="X533" s="46">
        <v>0</v>
      </c>
      <c r="Y533" s="46">
        <v>0</v>
      </c>
      <c r="Z533" s="46">
        <v>0</v>
      </c>
      <c r="AA533" s="46">
        <v>0</v>
      </c>
      <c r="AB533" s="46">
        <v>0</v>
      </c>
      <c r="AC533" s="46">
        <v>0</v>
      </c>
      <c r="AD533" s="46">
        <v>0</v>
      </c>
      <c r="AE533" s="46">
        <v>0.92000000000007276</v>
      </c>
      <c r="AF533" s="46">
        <v>2363.92</v>
      </c>
      <c r="AG533" s="46">
        <v>2363.92</v>
      </c>
      <c r="AH533" s="46">
        <v>2363.92</v>
      </c>
      <c r="AI533" s="46">
        <v>13674.98</v>
      </c>
      <c r="AJ533" s="46">
        <v>6767.08</v>
      </c>
      <c r="AK533" s="46">
        <v>6824.2100000000037</v>
      </c>
      <c r="AL533" s="46">
        <v>6611.4099999999962</v>
      </c>
      <c r="AM533" s="46">
        <v>0</v>
      </c>
    </row>
    <row r="534" spans="5:39" x14ac:dyDescent="0.2">
      <c r="E534" s="47">
        <v>53</v>
      </c>
      <c r="F534" s="47">
        <v>61</v>
      </c>
      <c r="G534" s="47" t="s">
        <v>249</v>
      </c>
      <c r="H534" s="47" t="s">
        <v>295</v>
      </c>
      <c r="I534" s="47" t="s">
        <v>428</v>
      </c>
      <c r="J534" s="533">
        <v>20000004</v>
      </c>
      <c r="K534" s="14" t="s">
        <v>64</v>
      </c>
      <c r="L534" s="14" t="s">
        <v>57</v>
      </c>
      <c r="M534" s="45">
        <v>534</v>
      </c>
      <c r="N534" s="45">
        <v>1</v>
      </c>
      <c r="O534" s="46">
        <v>10314.120000000001</v>
      </c>
      <c r="Q534" s="12" t="s">
        <v>429</v>
      </c>
      <c r="T534" s="59" t="s">
        <v>86</v>
      </c>
      <c r="U534" s="14">
        <v>0</v>
      </c>
      <c r="V534" s="59" t="s">
        <v>174</v>
      </c>
      <c r="X534" s="46">
        <v>0</v>
      </c>
      <c r="Y534" s="46">
        <v>0</v>
      </c>
      <c r="Z534" s="46">
        <v>0</v>
      </c>
      <c r="AA534" s="46">
        <v>0</v>
      </c>
      <c r="AB534" s="46">
        <v>0</v>
      </c>
      <c r="AC534" s="46">
        <v>1719.02</v>
      </c>
      <c r="AD534" s="46">
        <v>3438.04</v>
      </c>
      <c r="AE534" s="46">
        <v>5157.0599999999995</v>
      </c>
      <c r="AF534" s="46">
        <v>0</v>
      </c>
      <c r="AG534" s="46">
        <v>1719.02</v>
      </c>
      <c r="AH534" s="46">
        <v>3438.04</v>
      </c>
      <c r="AI534" s="46">
        <v>5157.0599999999995</v>
      </c>
      <c r="AJ534" s="46">
        <v>6876.08</v>
      </c>
      <c r="AK534" s="46">
        <v>8595.1</v>
      </c>
      <c r="AL534" s="46">
        <v>10314.120000000001</v>
      </c>
      <c r="AM534" s="46">
        <v>0</v>
      </c>
    </row>
    <row r="535" spans="5:39" x14ac:dyDescent="0.2">
      <c r="E535" s="47">
        <v>53</v>
      </c>
      <c r="F535" s="47">
        <v>61</v>
      </c>
      <c r="G535" s="47" t="s">
        <v>249</v>
      </c>
      <c r="H535" s="47" t="s">
        <v>295</v>
      </c>
      <c r="I535" s="47" t="s">
        <v>428</v>
      </c>
      <c r="J535" s="533">
        <v>20000004</v>
      </c>
      <c r="K535" s="14" t="s">
        <v>64</v>
      </c>
      <c r="L535" s="14" t="s">
        <v>54</v>
      </c>
      <c r="M535" s="45">
        <v>535</v>
      </c>
      <c r="N535" s="45">
        <v>1</v>
      </c>
      <c r="O535" s="46">
        <v>24422</v>
      </c>
      <c r="Q535" s="12" t="s">
        <v>429</v>
      </c>
      <c r="T535" s="59" t="s">
        <v>86</v>
      </c>
      <c r="U535" s="14">
        <v>0</v>
      </c>
      <c r="V535" s="59" t="s">
        <v>174</v>
      </c>
      <c r="X535" s="46">
        <v>0</v>
      </c>
      <c r="Y535" s="46">
        <v>0</v>
      </c>
      <c r="Z535" s="46">
        <v>0</v>
      </c>
      <c r="AA535" s="46">
        <v>0</v>
      </c>
      <c r="AB535" s="46">
        <v>0</v>
      </c>
      <c r="AC535" s="46">
        <v>0</v>
      </c>
      <c r="AD535" s="46">
        <v>0</v>
      </c>
      <c r="AE535" s="46">
        <v>0</v>
      </c>
      <c r="AF535" s="46">
        <v>0</v>
      </c>
      <c r="AG535" s="46">
        <v>0</v>
      </c>
      <c r="AH535" s="46">
        <v>0</v>
      </c>
      <c r="AI535" s="46">
        <v>11311.060000000001</v>
      </c>
      <c r="AJ535" s="46">
        <v>15714.220000000001</v>
      </c>
      <c r="AK535" s="46">
        <v>20174.510000000002</v>
      </c>
      <c r="AL535" s="46">
        <v>24422</v>
      </c>
      <c r="AM535" s="46">
        <v>1959.8320000000022</v>
      </c>
    </row>
    <row r="536" spans="5:39" x14ac:dyDescent="0.2">
      <c r="E536" s="47">
        <v>53</v>
      </c>
      <c r="F536" s="47">
        <v>61</v>
      </c>
      <c r="G536" s="47" t="s">
        <v>249</v>
      </c>
      <c r="H536" s="47" t="s">
        <v>295</v>
      </c>
      <c r="I536" s="47" t="s">
        <v>428</v>
      </c>
      <c r="J536" s="533">
        <v>20000004</v>
      </c>
      <c r="K536" s="14" t="s">
        <v>64</v>
      </c>
      <c r="L536" s="14" t="s">
        <v>58</v>
      </c>
      <c r="M536" s="45">
        <v>536</v>
      </c>
      <c r="N536" s="45">
        <v>1</v>
      </c>
      <c r="O536" s="46">
        <v>6234.239999999998</v>
      </c>
      <c r="Q536" s="12" t="s">
        <v>429</v>
      </c>
      <c r="T536" s="59" t="s">
        <v>86</v>
      </c>
      <c r="U536" s="14">
        <v>0</v>
      </c>
      <c r="V536" s="59" t="s">
        <v>174</v>
      </c>
      <c r="X536" s="46">
        <v>0</v>
      </c>
      <c r="Y536" s="46">
        <v>0</v>
      </c>
      <c r="Z536" s="46">
        <v>0</v>
      </c>
      <c r="AA536" s="46">
        <v>0</v>
      </c>
      <c r="AB536" s="46">
        <v>0</v>
      </c>
      <c r="AC536" s="46">
        <v>644.90000000000009</v>
      </c>
      <c r="AD536" s="46">
        <v>1289.8000000000002</v>
      </c>
      <c r="AE536" s="46">
        <v>1934.7000000000007</v>
      </c>
      <c r="AF536" s="46">
        <v>2364.84</v>
      </c>
      <c r="AG536" s="46">
        <v>3009.7400000000002</v>
      </c>
      <c r="AH536" s="46">
        <v>3654.6400000000003</v>
      </c>
      <c r="AI536" s="46">
        <v>4299.5399999999991</v>
      </c>
      <c r="AJ536" s="46">
        <v>4944.4400000000023</v>
      </c>
      <c r="AK536" s="46">
        <v>5589.3399999999965</v>
      </c>
      <c r="AL536" s="46">
        <v>6234.239999999998</v>
      </c>
      <c r="AM536" s="46">
        <v>6234.239999999998</v>
      </c>
    </row>
    <row r="537" spans="5:39" x14ac:dyDescent="0.2">
      <c r="E537" s="47">
        <v>53</v>
      </c>
      <c r="F537" s="47">
        <v>61</v>
      </c>
      <c r="G537" s="47" t="s">
        <v>249</v>
      </c>
      <c r="H537" s="47" t="s">
        <v>295</v>
      </c>
      <c r="I537" s="47" t="s">
        <v>428</v>
      </c>
      <c r="J537" s="533">
        <v>20000004</v>
      </c>
      <c r="K537" s="14" t="s">
        <v>67</v>
      </c>
      <c r="L537" s="14" t="s">
        <v>67</v>
      </c>
      <c r="M537" s="45">
        <v>537</v>
      </c>
      <c r="N537" s="45">
        <v>1</v>
      </c>
      <c r="O537" s="53">
        <v>70.53320205143973</v>
      </c>
      <c r="P537" s="54">
        <v>60.53320205143973</v>
      </c>
      <c r="Q537" s="55" t="s">
        <v>429</v>
      </c>
      <c r="R537" s="56">
        <v>6.3675391498417833</v>
      </c>
      <c r="S537" s="57" t="s">
        <v>370</v>
      </c>
      <c r="T537" s="60" t="s">
        <v>86</v>
      </c>
      <c r="U537" s="14">
        <v>0</v>
      </c>
      <c r="V537" s="60" t="s">
        <v>174</v>
      </c>
      <c r="Y537" s="46">
        <v>70.53320205143973</v>
      </c>
      <c r="Z537" s="46">
        <v>70.53320205143973</v>
      </c>
      <c r="AA537" s="46">
        <v>70.53320205143973</v>
      </c>
      <c r="AB537" s="46">
        <v>70.53320205143973</v>
      </c>
      <c r="AC537" s="46">
        <v>70.53320205143973</v>
      </c>
      <c r="AD537" s="46">
        <v>70.53320205143973</v>
      </c>
      <c r="AE537" s="46">
        <v>70.53320205143973</v>
      </c>
      <c r="AF537" s="46">
        <v>70.53320205143973</v>
      </c>
      <c r="AG537" s="46">
        <v>70.53320205143973</v>
      </c>
      <c r="AH537" s="46">
        <v>70.53320205143973</v>
      </c>
      <c r="AI537" s="46">
        <v>70.53320205143973</v>
      </c>
      <c r="AJ537" s="46">
        <v>70.53320205143973</v>
      </c>
      <c r="AK537" s="46">
        <v>70.53320205143973</v>
      </c>
      <c r="AL537" s="46">
        <v>70.53320205143973</v>
      </c>
      <c r="AM537" s="46">
        <v>70.53320205143973</v>
      </c>
    </row>
    <row r="538" spans="5:39" x14ac:dyDescent="0.2">
      <c r="E538" s="14">
        <v>54</v>
      </c>
      <c r="F538" s="14">
        <v>62</v>
      </c>
      <c r="G538" s="14" t="s">
        <v>249</v>
      </c>
      <c r="H538" s="14" t="s">
        <v>314</v>
      </c>
      <c r="I538" s="14" t="s">
        <v>430</v>
      </c>
      <c r="J538" s="531">
        <v>20000005</v>
      </c>
      <c r="K538" s="14" t="s">
        <v>59</v>
      </c>
      <c r="L538" s="14" t="s">
        <v>57</v>
      </c>
      <c r="M538" s="45">
        <v>538</v>
      </c>
      <c r="N538" s="45">
        <v>1</v>
      </c>
      <c r="O538" s="46">
        <v>1409.26</v>
      </c>
      <c r="Q538" s="12">
        <v>0</v>
      </c>
      <c r="T538" s="59">
        <v>0</v>
      </c>
      <c r="U538" s="14">
        <v>0</v>
      </c>
      <c r="V538" s="59" t="s">
        <v>150</v>
      </c>
      <c r="Y538" s="46">
        <v>0</v>
      </c>
      <c r="Z538" s="46">
        <v>0</v>
      </c>
      <c r="AA538" s="46">
        <v>0</v>
      </c>
      <c r="AB538" s="46">
        <v>0</v>
      </c>
      <c r="AC538" s="46">
        <v>1409.26</v>
      </c>
      <c r="AD538" s="46">
        <v>1409.26</v>
      </c>
      <c r="AE538" s="46">
        <v>1409.26</v>
      </c>
      <c r="AF538" s="46">
        <v>1409.26</v>
      </c>
      <c r="AG538" s="46">
        <v>1409.26</v>
      </c>
      <c r="AH538" s="46">
        <v>1409.26</v>
      </c>
      <c r="AI538" s="46">
        <v>1409.26</v>
      </c>
      <c r="AJ538" s="46">
        <v>1409.26</v>
      </c>
      <c r="AK538" s="46">
        <v>1409.26</v>
      </c>
      <c r="AL538" s="46">
        <v>1409.26</v>
      </c>
      <c r="AM538" s="46">
        <v>0</v>
      </c>
    </row>
    <row r="539" spans="5:39" x14ac:dyDescent="0.2">
      <c r="E539" s="47">
        <v>54</v>
      </c>
      <c r="F539" s="47">
        <v>62</v>
      </c>
      <c r="G539" s="47" t="s">
        <v>249</v>
      </c>
      <c r="H539" s="47" t="s">
        <v>314</v>
      </c>
      <c r="I539" s="47" t="s">
        <v>430</v>
      </c>
      <c r="J539" s="533">
        <v>20000005</v>
      </c>
      <c r="K539" s="14" t="s">
        <v>59</v>
      </c>
      <c r="L539" s="14" t="s">
        <v>54</v>
      </c>
      <c r="M539" s="45">
        <v>539</v>
      </c>
      <c r="N539" s="45">
        <v>1</v>
      </c>
      <c r="O539" s="46">
        <v>1979.0299999999997</v>
      </c>
      <c r="Q539" s="12">
        <v>0</v>
      </c>
      <c r="T539" s="59">
        <v>0</v>
      </c>
      <c r="U539" s="14">
        <v>0</v>
      </c>
      <c r="V539" s="59" t="s">
        <v>150</v>
      </c>
      <c r="Y539" s="46">
        <v>0</v>
      </c>
      <c r="Z539" s="46">
        <v>0</v>
      </c>
      <c r="AA539" s="46">
        <v>0</v>
      </c>
      <c r="AB539" s="46">
        <v>0</v>
      </c>
      <c r="AC539" s="46">
        <v>0</v>
      </c>
      <c r="AD539" s="46">
        <v>0</v>
      </c>
      <c r="AE539" s="46">
        <v>0</v>
      </c>
      <c r="AF539" s="46">
        <v>0</v>
      </c>
      <c r="AG539" s="46">
        <v>0</v>
      </c>
      <c r="AH539" s="46">
        <v>0</v>
      </c>
      <c r="AI539" s="46">
        <v>5864.21</v>
      </c>
      <c r="AJ539" s="46">
        <v>2682.09</v>
      </c>
      <c r="AK539" s="46">
        <v>2731.8</v>
      </c>
      <c r="AL539" s="46">
        <v>1979.0299999999997</v>
      </c>
      <c r="AM539" s="46">
        <v>0</v>
      </c>
    </row>
    <row r="540" spans="5:39" x14ac:dyDescent="0.2">
      <c r="E540" s="47">
        <v>54</v>
      </c>
      <c r="F540" s="47">
        <v>62</v>
      </c>
      <c r="G540" s="47" t="s">
        <v>249</v>
      </c>
      <c r="H540" s="47" t="s">
        <v>314</v>
      </c>
      <c r="I540" s="47" t="s">
        <v>430</v>
      </c>
      <c r="J540" s="533">
        <v>20000005</v>
      </c>
      <c r="K540" s="14" t="s">
        <v>59</v>
      </c>
      <c r="L540" s="14" t="s">
        <v>58</v>
      </c>
      <c r="M540" s="45">
        <v>540</v>
      </c>
      <c r="N540" s="45">
        <v>1</v>
      </c>
      <c r="O540" s="46">
        <v>555.72000000000025</v>
      </c>
      <c r="Q540" s="12">
        <v>0</v>
      </c>
      <c r="T540" s="59">
        <v>0</v>
      </c>
      <c r="U540" s="14">
        <v>0</v>
      </c>
      <c r="V540" s="59" t="s">
        <v>150</v>
      </c>
      <c r="Y540" s="46">
        <v>0</v>
      </c>
      <c r="Z540" s="46">
        <v>0</v>
      </c>
      <c r="AA540" s="46">
        <v>0</v>
      </c>
      <c r="AB540" s="46">
        <v>0</v>
      </c>
      <c r="AC540" s="46">
        <v>555.72</v>
      </c>
      <c r="AD540" s="46">
        <v>555.72</v>
      </c>
      <c r="AE540" s="46">
        <v>555.72</v>
      </c>
      <c r="AF540" s="46">
        <v>555.72</v>
      </c>
      <c r="AG540" s="46">
        <v>555.72</v>
      </c>
      <c r="AH540" s="46">
        <v>555.72</v>
      </c>
      <c r="AI540" s="46">
        <v>555.71999999999935</v>
      </c>
      <c r="AJ540" s="46">
        <v>555.71999999999935</v>
      </c>
      <c r="AK540" s="46">
        <v>555.71999999999935</v>
      </c>
      <c r="AL540" s="46">
        <v>555.72000000000025</v>
      </c>
      <c r="AM540" s="46">
        <v>0</v>
      </c>
    </row>
    <row r="541" spans="5:39" x14ac:dyDescent="0.2">
      <c r="E541" s="47">
        <v>54</v>
      </c>
      <c r="F541" s="47">
        <v>62</v>
      </c>
      <c r="G541" s="47" t="s">
        <v>249</v>
      </c>
      <c r="H541" s="47" t="s">
        <v>314</v>
      </c>
      <c r="I541" s="47" t="s">
        <v>430</v>
      </c>
      <c r="J541" s="533">
        <v>20000005</v>
      </c>
      <c r="K541" s="14" t="s">
        <v>59</v>
      </c>
      <c r="L541" s="14" t="s">
        <v>31</v>
      </c>
      <c r="M541" s="45">
        <v>541</v>
      </c>
      <c r="N541" s="45">
        <v>1</v>
      </c>
      <c r="O541" s="48">
        <v>3944.01</v>
      </c>
      <c r="Q541" s="12">
        <v>0</v>
      </c>
      <c r="R541" s="46">
        <v>4174.501666666667</v>
      </c>
      <c r="T541" s="59">
        <v>0</v>
      </c>
      <c r="U541" s="14">
        <v>0</v>
      </c>
      <c r="V541" s="59" t="s">
        <v>150</v>
      </c>
      <c r="X541" s="46">
        <v>0</v>
      </c>
      <c r="Y541" s="46">
        <v>0</v>
      </c>
      <c r="Z541" s="46">
        <v>0</v>
      </c>
      <c r="AA541" s="46">
        <v>0</v>
      </c>
      <c r="AB541" s="46">
        <v>0</v>
      </c>
      <c r="AC541" s="46">
        <v>1964.98</v>
      </c>
      <c r="AD541" s="46">
        <v>1964.98</v>
      </c>
      <c r="AE541" s="46">
        <v>1964.98</v>
      </c>
      <c r="AF541" s="46">
        <v>1964.98</v>
      </c>
      <c r="AG541" s="46">
        <v>1964.98</v>
      </c>
      <c r="AH541" s="46">
        <v>1964.98</v>
      </c>
      <c r="AI541" s="46">
        <v>7829.19</v>
      </c>
      <c r="AJ541" s="46">
        <v>4647.07</v>
      </c>
      <c r="AK541" s="46">
        <v>4696.78</v>
      </c>
      <c r="AL541" s="46">
        <v>3944.01</v>
      </c>
      <c r="AM541" s="46">
        <v>0</v>
      </c>
    </row>
    <row r="542" spans="5:39" x14ac:dyDescent="0.2">
      <c r="E542" s="47">
        <v>54</v>
      </c>
      <c r="F542" s="47">
        <v>62</v>
      </c>
      <c r="G542" s="47" t="s">
        <v>249</v>
      </c>
      <c r="H542" s="47" t="s">
        <v>314</v>
      </c>
      <c r="I542" s="47" t="s">
        <v>430</v>
      </c>
      <c r="J542" s="533">
        <v>20000005</v>
      </c>
      <c r="K542" s="14" t="s">
        <v>37</v>
      </c>
      <c r="L542" s="14" t="s">
        <v>31</v>
      </c>
      <c r="M542" s="45">
        <v>542</v>
      </c>
      <c r="N542" s="45">
        <v>1</v>
      </c>
      <c r="O542" s="48">
        <v>9338</v>
      </c>
      <c r="P542" s="48"/>
      <c r="Q542" s="12">
        <v>0</v>
      </c>
      <c r="R542" s="46">
        <v>3844.66</v>
      </c>
      <c r="T542" s="59">
        <v>0</v>
      </c>
      <c r="U542" s="14">
        <v>0</v>
      </c>
      <c r="V542" s="59" t="s">
        <v>150</v>
      </c>
      <c r="Y542" s="46">
        <v>0</v>
      </c>
      <c r="Z542" s="46">
        <v>0</v>
      </c>
      <c r="AA542" s="46">
        <v>0</v>
      </c>
      <c r="AB542" s="46">
        <v>0</v>
      </c>
      <c r="AC542" s="46">
        <v>0</v>
      </c>
      <c r="AD542" s="46">
        <v>0</v>
      </c>
      <c r="AE542" s="46">
        <v>0</v>
      </c>
      <c r="AF542" s="46">
        <v>5894.94</v>
      </c>
      <c r="AG542" s="46">
        <v>1964.98</v>
      </c>
      <c r="AH542" s="46">
        <v>1964.98</v>
      </c>
      <c r="AI542" s="46">
        <v>0</v>
      </c>
      <c r="AJ542" s="46">
        <v>9800</v>
      </c>
      <c r="AK542" s="46">
        <v>0</v>
      </c>
      <c r="AL542" s="46">
        <v>9338</v>
      </c>
      <c r="AM542" s="46">
        <v>3944.03</v>
      </c>
    </row>
    <row r="543" spans="5:39" x14ac:dyDescent="0.2">
      <c r="E543" s="47">
        <v>54</v>
      </c>
      <c r="F543" s="47">
        <v>62</v>
      </c>
      <c r="G543" s="47" t="s">
        <v>249</v>
      </c>
      <c r="H543" s="47" t="s">
        <v>314</v>
      </c>
      <c r="I543" s="47" t="s">
        <v>430</v>
      </c>
      <c r="J543" s="533">
        <v>20000005</v>
      </c>
      <c r="K543" s="14" t="s">
        <v>65</v>
      </c>
      <c r="L543" s="14" t="s">
        <v>31</v>
      </c>
      <c r="M543" s="45">
        <v>543</v>
      </c>
      <c r="N543" s="45">
        <v>1</v>
      </c>
      <c r="O543" s="52">
        <v>3944.0299999999979</v>
      </c>
      <c r="P543" s="48">
        <v>3944.03</v>
      </c>
      <c r="Q543" s="12">
        <v>0</v>
      </c>
      <c r="R543" s="46">
        <v>657.33833333333303</v>
      </c>
      <c r="T543" s="59">
        <v>0</v>
      </c>
      <c r="U543" s="14">
        <v>0</v>
      </c>
      <c r="V543" s="59" t="s">
        <v>150</v>
      </c>
      <c r="X543" s="46">
        <v>0</v>
      </c>
      <c r="Y543" s="46">
        <v>0</v>
      </c>
      <c r="Z543" s="46">
        <v>0</v>
      </c>
      <c r="AA543" s="46">
        <v>0</v>
      </c>
      <c r="AB543" s="46">
        <v>0</v>
      </c>
      <c r="AC543" s="46">
        <v>0</v>
      </c>
      <c r="AD543" s="46">
        <v>0</v>
      </c>
      <c r="AE543" s="46">
        <v>0</v>
      </c>
      <c r="AF543" s="46">
        <v>0</v>
      </c>
      <c r="AG543" s="46">
        <v>0</v>
      </c>
      <c r="AH543" s="46">
        <v>0</v>
      </c>
      <c r="AI543" s="46">
        <v>0</v>
      </c>
      <c r="AJ543" s="46">
        <v>0</v>
      </c>
      <c r="AK543" s="46">
        <v>1.9999999997708073E-2</v>
      </c>
      <c r="AL543" s="46">
        <v>3944.01</v>
      </c>
      <c r="AM543" s="46">
        <v>0</v>
      </c>
    </row>
    <row r="544" spans="5:39" x14ac:dyDescent="0.2">
      <c r="E544" s="47">
        <v>54</v>
      </c>
      <c r="F544" s="47">
        <v>62</v>
      </c>
      <c r="G544" s="47" t="s">
        <v>249</v>
      </c>
      <c r="H544" s="47" t="s">
        <v>314</v>
      </c>
      <c r="I544" s="47" t="s">
        <v>430</v>
      </c>
      <c r="J544" s="533">
        <v>20000005</v>
      </c>
      <c r="K544" s="14" t="s">
        <v>64</v>
      </c>
      <c r="L544" s="14" t="s">
        <v>57</v>
      </c>
      <c r="M544" s="45">
        <v>544</v>
      </c>
      <c r="N544" s="45">
        <v>1</v>
      </c>
      <c r="O544" s="46">
        <v>0</v>
      </c>
      <c r="Q544" s="12">
        <v>0</v>
      </c>
      <c r="T544" s="59">
        <v>0</v>
      </c>
      <c r="U544" s="14">
        <v>0</v>
      </c>
      <c r="V544" s="59" t="s">
        <v>150</v>
      </c>
      <c r="X544" s="46">
        <v>0</v>
      </c>
      <c r="Y544" s="46">
        <v>0</v>
      </c>
      <c r="Z544" s="46">
        <v>0</v>
      </c>
      <c r="AA544" s="46">
        <v>0</v>
      </c>
      <c r="AB544" s="46">
        <v>0</v>
      </c>
      <c r="AC544" s="46">
        <v>1409.26</v>
      </c>
      <c r="AD544" s="46">
        <v>2818.52</v>
      </c>
      <c r="AE544" s="46">
        <v>4227.78</v>
      </c>
      <c r="AF544" s="46">
        <v>0</v>
      </c>
      <c r="AG544" s="46">
        <v>0</v>
      </c>
      <c r="AH544" s="46">
        <v>0</v>
      </c>
      <c r="AI544" s="46">
        <v>1409.26</v>
      </c>
      <c r="AJ544" s="46">
        <v>0</v>
      </c>
      <c r="AK544" s="46">
        <v>1409.26</v>
      </c>
      <c r="AL544" s="46">
        <v>0</v>
      </c>
      <c r="AM544" s="46">
        <v>0</v>
      </c>
    </row>
    <row r="545" spans="5:39" x14ac:dyDescent="0.2">
      <c r="E545" s="47">
        <v>54</v>
      </c>
      <c r="F545" s="47">
        <v>62</v>
      </c>
      <c r="G545" s="47" t="s">
        <v>249</v>
      </c>
      <c r="H545" s="47" t="s">
        <v>314</v>
      </c>
      <c r="I545" s="47" t="s">
        <v>430</v>
      </c>
      <c r="J545" s="533">
        <v>20000005</v>
      </c>
      <c r="K545" s="14" t="s">
        <v>64</v>
      </c>
      <c r="L545" s="14" t="s">
        <v>54</v>
      </c>
      <c r="M545" s="45">
        <v>545</v>
      </c>
      <c r="N545" s="45">
        <v>1</v>
      </c>
      <c r="O545" s="46">
        <v>0</v>
      </c>
      <c r="Q545" s="12">
        <v>0</v>
      </c>
      <c r="T545" s="59">
        <v>0</v>
      </c>
      <c r="U545" s="14">
        <v>0</v>
      </c>
      <c r="V545" s="59" t="s">
        <v>150</v>
      </c>
      <c r="X545" s="46">
        <v>0</v>
      </c>
      <c r="Y545" s="46">
        <v>0</v>
      </c>
      <c r="Z545" s="46">
        <v>0</v>
      </c>
      <c r="AA545" s="46">
        <v>0</v>
      </c>
      <c r="AB545" s="46">
        <v>0</v>
      </c>
      <c r="AC545" s="46">
        <v>0</v>
      </c>
      <c r="AD545" s="46">
        <v>0</v>
      </c>
      <c r="AE545" s="46">
        <v>0</v>
      </c>
      <c r="AF545" s="46">
        <v>0</v>
      </c>
      <c r="AG545" s="46">
        <v>0</v>
      </c>
      <c r="AH545" s="46">
        <v>0</v>
      </c>
      <c r="AI545" s="46">
        <v>5864.21</v>
      </c>
      <c r="AJ545" s="46">
        <v>1564.8199999999997</v>
      </c>
      <c r="AK545" s="46">
        <v>4296.62</v>
      </c>
      <c r="AL545" s="46">
        <v>0</v>
      </c>
      <c r="AM545" s="46">
        <v>0</v>
      </c>
    </row>
    <row r="546" spans="5:39" x14ac:dyDescent="0.2">
      <c r="E546" s="47">
        <v>54</v>
      </c>
      <c r="F546" s="47">
        <v>62</v>
      </c>
      <c r="G546" s="47" t="s">
        <v>249</v>
      </c>
      <c r="H546" s="47" t="s">
        <v>314</v>
      </c>
      <c r="I546" s="47" t="s">
        <v>430</v>
      </c>
      <c r="J546" s="533">
        <v>20000005</v>
      </c>
      <c r="K546" s="14" t="s">
        <v>64</v>
      </c>
      <c r="L546" s="14" t="s">
        <v>58</v>
      </c>
      <c r="M546" s="45">
        <v>546</v>
      </c>
      <c r="N546" s="45">
        <v>1</v>
      </c>
      <c r="O546" s="46">
        <v>3944.0299999999988</v>
      </c>
      <c r="Q546" s="12">
        <v>0</v>
      </c>
      <c r="T546" s="59">
        <v>0</v>
      </c>
      <c r="U546" s="14">
        <v>0</v>
      </c>
      <c r="V546" s="59" t="s">
        <v>150</v>
      </c>
      <c r="X546" s="46">
        <v>0</v>
      </c>
      <c r="Y546" s="46">
        <v>0</v>
      </c>
      <c r="Z546" s="46">
        <v>0</v>
      </c>
      <c r="AA546" s="46">
        <v>0</v>
      </c>
      <c r="AB546" s="46">
        <v>0</v>
      </c>
      <c r="AC546" s="46">
        <v>555.72</v>
      </c>
      <c r="AD546" s="46">
        <v>1111.44</v>
      </c>
      <c r="AE546" s="46">
        <v>1667.1600000000008</v>
      </c>
      <c r="AF546" s="46">
        <v>1964.9800000000005</v>
      </c>
      <c r="AG546" s="46">
        <v>1964.9799999999996</v>
      </c>
      <c r="AH546" s="46">
        <v>1964.9799999999996</v>
      </c>
      <c r="AI546" s="46">
        <v>2520.6999999999998</v>
      </c>
      <c r="AJ546" s="46">
        <v>3076.4199999999983</v>
      </c>
      <c r="AK546" s="46">
        <v>3632.1399999999967</v>
      </c>
      <c r="AL546" s="46">
        <v>3944.0299999999988</v>
      </c>
      <c r="AM546" s="46">
        <v>0</v>
      </c>
    </row>
    <row r="547" spans="5:39" x14ac:dyDescent="0.2">
      <c r="E547" s="47">
        <v>54</v>
      </c>
      <c r="F547" s="47">
        <v>62</v>
      </c>
      <c r="G547" s="47" t="s">
        <v>249</v>
      </c>
      <c r="H547" s="47" t="s">
        <v>314</v>
      </c>
      <c r="I547" s="47" t="s">
        <v>430</v>
      </c>
      <c r="J547" s="533">
        <v>20000005</v>
      </c>
      <c r="K547" s="14" t="s">
        <v>67</v>
      </c>
      <c r="L547" s="14" t="s">
        <v>67</v>
      </c>
      <c r="M547" s="45">
        <v>547</v>
      </c>
      <c r="N547" s="45">
        <v>1</v>
      </c>
      <c r="O547" s="53">
        <v>1.4198675489751622E-4</v>
      </c>
      <c r="P547" s="54">
        <v>0</v>
      </c>
      <c r="Q547" s="55">
        <v>0</v>
      </c>
      <c r="R547" s="56">
        <v>0</v>
      </c>
      <c r="S547" s="57">
        <v>0</v>
      </c>
      <c r="T547" s="60">
        <v>0</v>
      </c>
      <c r="U547" s="14">
        <v>0</v>
      </c>
      <c r="V547" s="60" t="s">
        <v>150</v>
      </c>
      <c r="Y547" s="46">
        <v>1.4198675489751622E-4</v>
      </c>
      <c r="Z547" s="46">
        <v>1.4198675489751622E-4</v>
      </c>
      <c r="AA547" s="46">
        <v>1.4198675489751622E-4</v>
      </c>
      <c r="AB547" s="46">
        <v>1.4198675489751622E-4</v>
      </c>
      <c r="AC547" s="46">
        <v>1.4198675489751622E-4</v>
      </c>
      <c r="AD547" s="46">
        <v>1.4198675489751622E-4</v>
      </c>
      <c r="AE547" s="46">
        <v>1.4198675489751622E-4</v>
      </c>
      <c r="AF547" s="46">
        <v>1.4198675489751622E-4</v>
      </c>
      <c r="AG547" s="46">
        <v>1.4198675489751622E-4</v>
      </c>
      <c r="AH547" s="46">
        <v>1.4198675489751622E-4</v>
      </c>
      <c r="AI547" s="46">
        <v>1.4198675489751622E-4</v>
      </c>
      <c r="AJ547" s="46">
        <v>1.4198675489751622E-4</v>
      </c>
      <c r="AK547" s="46">
        <v>1.4198675489751622E-4</v>
      </c>
      <c r="AL547" s="46">
        <v>1.4198675489751622E-4</v>
      </c>
      <c r="AM547" s="46">
        <v>1.4198675489751622E-4</v>
      </c>
    </row>
    <row r="548" spans="5:39" x14ac:dyDescent="0.2">
      <c r="E548" s="14">
        <v>55</v>
      </c>
      <c r="F548" s="14">
        <v>63</v>
      </c>
      <c r="G548" s="14" t="s">
        <v>249</v>
      </c>
      <c r="H548" s="14" t="s">
        <v>296</v>
      </c>
      <c r="I548" s="14" t="s">
        <v>431</v>
      </c>
      <c r="J548" s="531">
        <v>20000006</v>
      </c>
      <c r="K548" s="14" t="s">
        <v>59</v>
      </c>
      <c r="L548" s="14" t="s">
        <v>57</v>
      </c>
      <c r="M548" s="45">
        <v>548</v>
      </c>
      <c r="N548" s="45">
        <v>1</v>
      </c>
      <c r="O548" s="46">
        <v>1351.39</v>
      </c>
      <c r="Q548" s="12">
        <v>0</v>
      </c>
      <c r="T548" s="59">
        <v>0</v>
      </c>
      <c r="U548" s="14">
        <v>0</v>
      </c>
      <c r="V548" s="59">
        <v>0</v>
      </c>
      <c r="Y548" s="46">
        <v>0</v>
      </c>
      <c r="Z548" s="46">
        <v>0</v>
      </c>
      <c r="AA548" s="46">
        <v>0</v>
      </c>
      <c r="AB548" s="46">
        <v>0</v>
      </c>
      <c r="AC548" s="46">
        <v>1351.39</v>
      </c>
      <c r="AD548" s="46">
        <v>1351.39</v>
      </c>
      <c r="AE548" s="46">
        <v>1351.39</v>
      </c>
      <c r="AF548" s="46">
        <v>1351.39</v>
      </c>
      <c r="AG548" s="46">
        <v>1351.39</v>
      </c>
      <c r="AH548" s="46">
        <v>1351.39</v>
      </c>
      <c r="AI548" s="46">
        <v>1351.39</v>
      </c>
      <c r="AJ548" s="46">
        <v>1351.39</v>
      </c>
      <c r="AK548" s="46">
        <v>1351.39</v>
      </c>
      <c r="AL548" s="46">
        <v>1351.39</v>
      </c>
      <c r="AM548" s="46">
        <v>0</v>
      </c>
    </row>
    <row r="549" spans="5:39" x14ac:dyDescent="0.2">
      <c r="E549" s="47">
        <v>55</v>
      </c>
      <c r="F549" s="47">
        <v>63</v>
      </c>
      <c r="G549" s="47" t="s">
        <v>249</v>
      </c>
      <c r="H549" s="47" t="s">
        <v>296</v>
      </c>
      <c r="I549" s="47" t="s">
        <v>431</v>
      </c>
      <c r="J549" s="533">
        <v>20000006</v>
      </c>
      <c r="K549" s="14" t="s">
        <v>59</v>
      </c>
      <c r="L549" s="14" t="s">
        <v>54</v>
      </c>
      <c r="M549" s="45">
        <v>549</v>
      </c>
      <c r="N549" s="45">
        <v>1</v>
      </c>
      <c r="O549" s="46">
        <v>3124.63</v>
      </c>
      <c r="Q549" s="12">
        <v>0</v>
      </c>
      <c r="T549" s="59">
        <v>0</v>
      </c>
      <c r="U549" s="14">
        <v>0</v>
      </c>
      <c r="V549" s="59">
        <v>0</v>
      </c>
      <c r="Y549" s="46">
        <v>0</v>
      </c>
      <c r="Z549" s="46">
        <v>0</v>
      </c>
      <c r="AA549" s="46">
        <v>0</v>
      </c>
      <c r="AB549" s="46">
        <v>0</v>
      </c>
      <c r="AC549" s="46">
        <v>0</v>
      </c>
      <c r="AD549" s="46">
        <v>0</v>
      </c>
      <c r="AE549" s="46">
        <v>0</v>
      </c>
      <c r="AF549" s="46">
        <v>0</v>
      </c>
      <c r="AG549" s="46">
        <v>0</v>
      </c>
      <c r="AH549" s="46">
        <v>0</v>
      </c>
      <c r="AI549" s="46">
        <v>7779.5</v>
      </c>
      <c r="AJ549" s="46">
        <v>3727.2699999999995</v>
      </c>
      <c r="AK549" s="46">
        <v>3422.41</v>
      </c>
      <c r="AL549" s="46">
        <v>3124.63</v>
      </c>
      <c r="AM549" s="46">
        <v>0</v>
      </c>
    </row>
    <row r="550" spans="5:39" x14ac:dyDescent="0.2">
      <c r="E550" s="47">
        <v>55</v>
      </c>
      <c r="F550" s="47">
        <v>63</v>
      </c>
      <c r="G550" s="47" t="s">
        <v>249</v>
      </c>
      <c r="H550" s="47" t="s">
        <v>296</v>
      </c>
      <c r="I550" s="47" t="s">
        <v>431</v>
      </c>
      <c r="J550" s="533">
        <v>20000006</v>
      </c>
      <c r="K550" s="14" t="s">
        <v>59</v>
      </c>
      <c r="L550" s="14" t="s">
        <v>58</v>
      </c>
      <c r="M550" s="45">
        <v>550</v>
      </c>
      <c r="N550" s="45">
        <v>1</v>
      </c>
      <c r="O550" s="46">
        <v>539.05999999999949</v>
      </c>
      <c r="Q550" s="12">
        <v>0</v>
      </c>
      <c r="T550" s="59">
        <v>0</v>
      </c>
      <c r="U550" s="14">
        <v>0</v>
      </c>
      <c r="V550" s="59">
        <v>0</v>
      </c>
      <c r="Y550" s="46">
        <v>0</v>
      </c>
      <c r="Z550" s="46">
        <v>0</v>
      </c>
      <c r="AA550" s="46">
        <v>0</v>
      </c>
      <c r="AB550" s="46">
        <v>0</v>
      </c>
      <c r="AC550" s="46">
        <v>539.05999999999995</v>
      </c>
      <c r="AD550" s="46">
        <v>539.05999999999995</v>
      </c>
      <c r="AE550" s="46">
        <v>539.05999999999995</v>
      </c>
      <c r="AF550" s="46">
        <v>539.05999999999995</v>
      </c>
      <c r="AG550" s="46">
        <v>539.05999999999995</v>
      </c>
      <c r="AH550" s="46">
        <v>539.05999999999995</v>
      </c>
      <c r="AI550" s="46">
        <v>539.06000000000131</v>
      </c>
      <c r="AJ550" s="46">
        <v>539.0600000000004</v>
      </c>
      <c r="AK550" s="46">
        <v>539.05999999999949</v>
      </c>
      <c r="AL550" s="46">
        <v>539.05999999999949</v>
      </c>
      <c r="AM550" s="46">
        <v>0</v>
      </c>
    </row>
    <row r="551" spans="5:39" x14ac:dyDescent="0.2">
      <c r="E551" s="47">
        <v>55</v>
      </c>
      <c r="F551" s="47">
        <v>63</v>
      </c>
      <c r="G551" s="47" t="s">
        <v>249</v>
      </c>
      <c r="H551" s="47" t="s">
        <v>296</v>
      </c>
      <c r="I551" s="47" t="s">
        <v>431</v>
      </c>
      <c r="J551" s="533">
        <v>20000006</v>
      </c>
      <c r="K551" s="14" t="s">
        <v>59</v>
      </c>
      <c r="L551" s="14" t="s">
        <v>31</v>
      </c>
      <c r="M551" s="45">
        <v>551</v>
      </c>
      <c r="N551" s="45">
        <v>1</v>
      </c>
      <c r="O551" s="48">
        <v>5015.08</v>
      </c>
      <c r="Q551" s="12">
        <v>0</v>
      </c>
      <c r="R551" s="46">
        <v>4899.418333333334</v>
      </c>
      <c r="T551" s="59">
        <v>0</v>
      </c>
      <c r="U551" s="14">
        <v>0</v>
      </c>
      <c r="V551" s="59">
        <v>0</v>
      </c>
      <c r="X551" s="46">
        <v>0</v>
      </c>
      <c r="Y551" s="46">
        <v>0</v>
      </c>
      <c r="Z551" s="46">
        <v>0</v>
      </c>
      <c r="AA551" s="46">
        <v>0</v>
      </c>
      <c r="AB551" s="46">
        <v>0</v>
      </c>
      <c r="AC551" s="46">
        <v>1890.45</v>
      </c>
      <c r="AD551" s="46">
        <v>1890.45</v>
      </c>
      <c r="AE551" s="46">
        <v>1890.45</v>
      </c>
      <c r="AF551" s="46">
        <v>1890.45</v>
      </c>
      <c r="AG551" s="46">
        <v>1890.45</v>
      </c>
      <c r="AH551" s="46">
        <v>1890.45</v>
      </c>
      <c r="AI551" s="46">
        <v>9669.9500000000007</v>
      </c>
      <c r="AJ551" s="46">
        <v>5617.72</v>
      </c>
      <c r="AK551" s="46">
        <v>5312.86</v>
      </c>
      <c r="AL551" s="46">
        <v>5015.08</v>
      </c>
      <c r="AM551" s="46">
        <v>0</v>
      </c>
    </row>
    <row r="552" spans="5:39" x14ac:dyDescent="0.2">
      <c r="E552" s="47">
        <v>55</v>
      </c>
      <c r="F552" s="47">
        <v>63</v>
      </c>
      <c r="G552" s="47" t="s">
        <v>249</v>
      </c>
      <c r="H552" s="47" t="s">
        <v>296</v>
      </c>
      <c r="I552" s="47" t="s">
        <v>431</v>
      </c>
      <c r="J552" s="533">
        <v>20000006</v>
      </c>
      <c r="K552" s="14" t="s">
        <v>37</v>
      </c>
      <c r="L552" s="14" t="s">
        <v>31</v>
      </c>
      <c r="M552" s="45">
        <v>552</v>
      </c>
      <c r="N552" s="45">
        <v>1</v>
      </c>
      <c r="O552" s="48">
        <v>10327.61</v>
      </c>
      <c r="P552" s="48"/>
      <c r="Q552" s="12">
        <v>0</v>
      </c>
      <c r="R552" s="46">
        <v>5214.4933333333329</v>
      </c>
      <c r="T552" s="59">
        <v>0</v>
      </c>
      <c r="U552" s="14">
        <v>0</v>
      </c>
      <c r="V552" s="59">
        <v>0</v>
      </c>
      <c r="Y552" s="46">
        <v>0</v>
      </c>
      <c r="Z552" s="46">
        <v>0</v>
      </c>
      <c r="AA552" s="46">
        <v>0</v>
      </c>
      <c r="AB552" s="46">
        <v>0</v>
      </c>
      <c r="AC552" s="46">
        <v>0</v>
      </c>
      <c r="AD552" s="46">
        <v>0</v>
      </c>
      <c r="AE552" s="46">
        <v>3781</v>
      </c>
      <c r="AF552" s="46">
        <v>1890.35</v>
      </c>
      <c r="AG552" s="46">
        <v>1890.45</v>
      </c>
      <c r="AH552" s="46">
        <v>0</v>
      </c>
      <c r="AI552" s="46">
        <v>3780.9</v>
      </c>
      <c r="AJ552" s="46">
        <v>9670</v>
      </c>
      <c r="AK552" s="46">
        <v>5618</v>
      </c>
      <c r="AL552" s="46">
        <v>10327.61</v>
      </c>
      <c r="AM552" s="46">
        <v>0</v>
      </c>
    </row>
    <row r="553" spans="5:39" x14ac:dyDescent="0.2">
      <c r="E553" s="47">
        <v>55</v>
      </c>
      <c r="F553" s="47">
        <v>63</v>
      </c>
      <c r="G553" s="47" t="s">
        <v>249</v>
      </c>
      <c r="H553" s="47" t="s">
        <v>296</v>
      </c>
      <c r="I553" s="47" t="s">
        <v>431</v>
      </c>
      <c r="J553" s="533">
        <v>20000006</v>
      </c>
      <c r="K553" s="14" t="s">
        <v>65</v>
      </c>
      <c r="L553" s="14" t="s">
        <v>31</v>
      </c>
      <c r="M553" s="45">
        <v>553</v>
      </c>
      <c r="N553" s="45">
        <v>1</v>
      </c>
      <c r="O553" s="52">
        <v>0</v>
      </c>
      <c r="P553" s="48">
        <v>0</v>
      </c>
      <c r="Q553" s="12">
        <v>0</v>
      </c>
      <c r="R553" s="46">
        <v>0</v>
      </c>
      <c r="T553" s="59">
        <v>0</v>
      </c>
      <c r="U553" s="14">
        <v>0</v>
      </c>
      <c r="V553" s="59">
        <v>0</v>
      </c>
      <c r="X553" s="46">
        <v>0</v>
      </c>
      <c r="Y553" s="46">
        <v>0</v>
      </c>
      <c r="Z553" s="46">
        <v>0</v>
      </c>
      <c r="AA553" s="46">
        <v>0</v>
      </c>
      <c r="AB553" s="46">
        <v>0</v>
      </c>
      <c r="AC553" s="46">
        <v>0</v>
      </c>
      <c r="AD553" s="46">
        <v>0</v>
      </c>
      <c r="AE553" s="46">
        <v>0</v>
      </c>
      <c r="AF553" s="46">
        <v>0</v>
      </c>
      <c r="AG553" s="46">
        <v>0</v>
      </c>
      <c r="AH553" s="46">
        <v>0</v>
      </c>
      <c r="AI553" s="46">
        <v>0</v>
      </c>
      <c r="AJ553" s="46">
        <v>0</v>
      </c>
      <c r="AK553" s="46">
        <v>0</v>
      </c>
      <c r="AL553" s="46">
        <v>0</v>
      </c>
      <c r="AM553" s="46">
        <v>7.2759576141834259E-12</v>
      </c>
    </row>
    <row r="554" spans="5:39" x14ac:dyDescent="0.2">
      <c r="E554" s="47">
        <v>55</v>
      </c>
      <c r="F554" s="47">
        <v>63</v>
      </c>
      <c r="G554" s="47" t="s">
        <v>249</v>
      </c>
      <c r="H554" s="47" t="s">
        <v>296</v>
      </c>
      <c r="I554" s="47" t="s">
        <v>431</v>
      </c>
      <c r="J554" s="533">
        <v>20000006</v>
      </c>
      <c r="K554" s="14" t="s">
        <v>64</v>
      </c>
      <c r="L554" s="14" t="s">
        <v>57</v>
      </c>
      <c r="M554" s="45">
        <v>554</v>
      </c>
      <c r="N554" s="45">
        <v>1</v>
      </c>
      <c r="O554" s="46">
        <v>0</v>
      </c>
      <c r="Q554" s="12">
        <v>0</v>
      </c>
      <c r="T554" s="59">
        <v>0</v>
      </c>
      <c r="U554" s="14">
        <v>0</v>
      </c>
      <c r="V554" s="59">
        <v>0</v>
      </c>
      <c r="X554" s="46">
        <v>0</v>
      </c>
      <c r="Y554" s="46">
        <v>0</v>
      </c>
      <c r="Z554" s="46">
        <v>0</v>
      </c>
      <c r="AA554" s="46">
        <v>0</v>
      </c>
      <c r="AB554" s="46">
        <v>0</v>
      </c>
      <c r="AC554" s="46">
        <v>1351.39</v>
      </c>
      <c r="AD554" s="46">
        <v>2702.78</v>
      </c>
      <c r="AE554" s="46">
        <v>273.17000000000007</v>
      </c>
      <c r="AF554" s="46">
        <v>0</v>
      </c>
      <c r="AG554" s="46">
        <v>0</v>
      </c>
      <c r="AH554" s="46">
        <v>1351.39</v>
      </c>
      <c r="AI554" s="46">
        <v>0</v>
      </c>
      <c r="AJ554" s="46">
        <v>0</v>
      </c>
      <c r="AK554" s="46">
        <v>0</v>
      </c>
      <c r="AL554" s="46">
        <v>0</v>
      </c>
      <c r="AM554" s="46">
        <v>0</v>
      </c>
    </row>
    <row r="555" spans="5:39" x14ac:dyDescent="0.2">
      <c r="E555" s="47">
        <v>55</v>
      </c>
      <c r="F555" s="47">
        <v>63</v>
      </c>
      <c r="G555" s="47" t="s">
        <v>249</v>
      </c>
      <c r="H555" s="47" t="s">
        <v>296</v>
      </c>
      <c r="I555" s="47" t="s">
        <v>431</v>
      </c>
      <c r="J555" s="533">
        <v>20000006</v>
      </c>
      <c r="K555" s="14" t="s">
        <v>64</v>
      </c>
      <c r="L555" s="14" t="s">
        <v>54</v>
      </c>
      <c r="M555" s="45">
        <v>555</v>
      </c>
      <c r="N555" s="45">
        <v>1</v>
      </c>
      <c r="O555" s="46">
        <v>0</v>
      </c>
      <c r="Q555" s="12">
        <v>0</v>
      </c>
      <c r="T555" s="59">
        <v>0</v>
      </c>
      <c r="U555" s="14">
        <v>0</v>
      </c>
      <c r="V555" s="59">
        <v>0</v>
      </c>
      <c r="X555" s="46">
        <v>0</v>
      </c>
      <c r="Y555" s="46">
        <v>0</v>
      </c>
      <c r="Z555" s="46">
        <v>0</v>
      </c>
      <c r="AA555" s="46">
        <v>0</v>
      </c>
      <c r="AB555" s="46">
        <v>0</v>
      </c>
      <c r="AC555" s="46">
        <v>0</v>
      </c>
      <c r="AD555" s="46">
        <v>0</v>
      </c>
      <c r="AE555" s="46">
        <v>0</v>
      </c>
      <c r="AF555" s="46">
        <v>0</v>
      </c>
      <c r="AG555" s="46">
        <v>0</v>
      </c>
      <c r="AH555" s="46">
        <v>0</v>
      </c>
      <c r="AI555" s="46">
        <v>6701.38</v>
      </c>
      <c r="AJ555" s="46">
        <v>2110.0399999999991</v>
      </c>
      <c r="AK555" s="46">
        <v>1265.8399999999992</v>
      </c>
      <c r="AL555" s="46">
        <v>0</v>
      </c>
      <c r="AM555" s="46">
        <v>0</v>
      </c>
    </row>
    <row r="556" spans="5:39" x14ac:dyDescent="0.2">
      <c r="E556" s="47">
        <v>55</v>
      </c>
      <c r="F556" s="47">
        <v>63</v>
      </c>
      <c r="G556" s="47" t="s">
        <v>249</v>
      </c>
      <c r="H556" s="47" t="s">
        <v>296</v>
      </c>
      <c r="I556" s="47" t="s">
        <v>431</v>
      </c>
      <c r="J556" s="533">
        <v>20000006</v>
      </c>
      <c r="K556" s="14" t="s">
        <v>64</v>
      </c>
      <c r="L556" s="14" t="s">
        <v>58</v>
      </c>
      <c r="M556" s="45">
        <v>556</v>
      </c>
      <c r="N556" s="45">
        <v>1</v>
      </c>
      <c r="O556" s="46">
        <v>7.2759576141834259E-12</v>
      </c>
      <c r="Q556" s="12">
        <v>0</v>
      </c>
      <c r="T556" s="59">
        <v>0</v>
      </c>
      <c r="U556" s="14">
        <v>0</v>
      </c>
      <c r="V556" s="59">
        <v>0</v>
      </c>
      <c r="X556" s="46">
        <v>0</v>
      </c>
      <c r="Y556" s="46">
        <v>0</v>
      </c>
      <c r="Z556" s="46">
        <v>0</v>
      </c>
      <c r="AA556" s="46">
        <v>0</v>
      </c>
      <c r="AB556" s="46">
        <v>0</v>
      </c>
      <c r="AC556" s="46">
        <v>539.05999999999995</v>
      </c>
      <c r="AD556" s="46">
        <v>1078.1199999999999</v>
      </c>
      <c r="AE556" s="46">
        <v>1617.1800000000003</v>
      </c>
      <c r="AF556" s="46">
        <v>1890.4499999999998</v>
      </c>
      <c r="AG556" s="46">
        <v>1890.4499999999998</v>
      </c>
      <c r="AH556" s="46">
        <v>2429.5100000000002</v>
      </c>
      <c r="AI556" s="46">
        <v>2968.5700000000006</v>
      </c>
      <c r="AJ556" s="46">
        <v>3507.6300000000028</v>
      </c>
      <c r="AK556" s="46">
        <v>4046.6900000000032</v>
      </c>
      <c r="AL556" s="46">
        <v>7.2759576141834259E-12</v>
      </c>
      <c r="AM556" s="46">
        <v>7.2759576141834259E-12</v>
      </c>
    </row>
    <row r="557" spans="5:39" x14ac:dyDescent="0.2">
      <c r="E557" s="47">
        <v>55</v>
      </c>
      <c r="F557" s="47">
        <v>63</v>
      </c>
      <c r="G557" s="47" t="s">
        <v>249</v>
      </c>
      <c r="H557" s="47" t="s">
        <v>296</v>
      </c>
      <c r="I557" s="47" t="s">
        <v>431</v>
      </c>
      <c r="J557" s="533">
        <v>20000006</v>
      </c>
      <c r="K557" s="14" t="s">
        <v>67</v>
      </c>
      <c r="L557" s="14" t="s">
        <v>67</v>
      </c>
      <c r="M557" s="45">
        <v>557</v>
      </c>
      <c r="N557" s="45">
        <v>1</v>
      </c>
      <c r="O557" s="53">
        <v>-31</v>
      </c>
      <c r="P557" s="54">
        <v>0</v>
      </c>
      <c r="Q557" s="55">
        <v>0</v>
      </c>
      <c r="R557" s="56">
        <v>0</v>
      </c>
      <c r="S557" s="57">
        <v>0</v>
      </c>
      <c r="T557" s="60">
        <v>0</v>
      </c>
      <c r="U557" s="14">
        <v>0</v>
      </c>
      <c r="V557" s="60">
        <v>0</v>
      </c>
      <c r="Y557" s="46">
        <v>-31</v>
      </c>
      <c r="Z557" s="46">
        <v>-31</v>
      </c>
      <c r="AA557" s="46">
        <v>-31</v>
      </c>
      <c r="AB557" s="46">
        <v>-31</v>
      </c>
      <c r="AC557" s="46">
        <v>-31</v>
      </c>
      <c r="AD557" s="46">
        <v>-31</v>
      </c>
      <c r="AE557" s="46">
        <v>-31</v>
      </c>
      <c r="AF557" s="46">
        <v>-31</v>
      </c>
      <c r="AG557" s="46">
        <v>-31</v>
      </c>
      <c r="AH557" s="46">
        <v>-31</v>
      </c>
      <c r="AI557" s="46">
        <v>-31</v>
      </c>
      <c r="AJ557" s="46">
        <v>-31</v>
      </c>
      <c r="AK557" s="46">
        <v>-31</v>
      </c>
      <c r="AL557" s="46">
        <v>-31</v>
      </c>
      <c r="AM557" s="46">
        <v>-31</v>
      </c>
    </row>
    <row r="558" spans="5:39" x14ac:dyDescent="0.2">
      <c r="E558" s="14">
        <v>56</v>
      </c>
      <c r="F558" s="14">
        <v>64</v>
      </c>
      <c r="G558" s="14" t="s">
        <v>249</v>
      </c>
      <c r="H558" s="14" t="s">
        <v>323</v>
      </c>
      <c r="I558" s="14" t="s">
        <v>432</v>
      </c>
      <c r="J558" s="531">
        <v>20000007</v>
      </c>
      <c r="K558" s="14" t="s">
        <v>59</v>
      </c>
      <c r="L558" s="14" t="s">
        <v>57</v>
      </c>
      <c r="M558" s="45">
        <v>558</v>
      </c>
      <c r="N558" s="45">
        <v>1</v>
      </c>
      <c r="O558" s="46">
        <v>1797.31</v>
      </c>
      <c r="Q558" s="12" t="s">
        <v>414</v>
      </c>
      <c r="T558" s="59" t="s">
        <v>88</v>
      </c>
      <c r="U558" s="14">
        <v>0</v>
      </c>
      <c r="V558" s="59" t="s">
        <v>175</v>
      </c>
      <c r="Y558" s="46">
        <v>0</v>
      </c>
      <c r="Z558" s="46">
        <v>0</v>
      </c>
      <c r="AA558" s="46">
        <v>0</v>
      </c>
      <c r="AB558" s="46">
        <v>0</v>
      </c>
      <c r="AC558" s="46">
        <v>1797.31</v>
      </c>
      <c r="AD558" s="46">
        <v>1797.31</v>
      </c>
      <c r="AE558" s="46">
        <v>1797.31</v>
      </c>
      <c r="AF558" s="46">
        <v>1797.31</v>
      </c>
      <c r="AG558" s="46">
        <v>1797.31</v>
      </c>
      <c r="AH558" s="46">
        <v>1797.31</v>
      </c>
      <c r="AI558" s="46">
        <v>1797.31</v>
      </c>
      <c r="AJ558" s="46">
        <v>1797.31</v>
      </c>
      <c r="AK558" s="46">
        <v>1797.31</v>
      </c>
      <c r="AL558" s="46">
        <v>1797.31</v>
      </c>
      <c r="AM558" s="46">
        <v>0</v>
      </c>
    </row>
    <row r="559" spans="5:39" x14ac:dyDescent="0.2">
      <c r="E559" s="47">
        <v>56</v>
      </c>
      <c r="F559" s="47">
        <v>64</v>
      </c>
      <c r="G559" s="47" t="s">
        <v>249</v>
      </c>
      <c r="H559" s="47" t="s">
        <v>323</v>
      </c>
      <c r="I559" s="47" t="s">
        <v>432</v>
      </c>
      <c r="J559" s="533">
        <v>20000007</v>
      </c>
      <c r="K559" s="14" t="s">
        <v>59</v>
      </c>
      <c r="L559" s="14" t="s">
        <v>54</v>
      </c>
      <c r="M559" s="45">
        <v>559</v>
      </c>
      <c r="N559" s="45">
        <v>1</v>
      </c>
      <c r="O559" s="46">
        <v>69.640000000000015</v>
      </c>
      <c r="Q559" s="12" t="s">
        <v>414</v>
      </c>
      <c r="T559" s="59" t="s">
        <v>88</v>
      </c>
      <c r="U559" s="14">
        <v>0</v>
      </c>
      <c r="V559" s="59" t="s">
        <v>175</v>
      </c>
      <c r="Y559" s="46">
        <v>0</v>
      </c>
      <c r="Z559" s="46">
        <v>0</v>
      </c>
      <c r="AA559" s="46">
        <v>0</v>
      </c>
      <c r="AB559" s="46">
        <v>0</v>
      </c>
      <c r="AC559" s="46">
        <v>0</v>
      </c>
      <c r="AD559" s="46">
        <v>0</v>
      </c>
      <c r="AE559" s="46">
        <v>0</v>
      </c>
      <c r="AF559" s="46">
        <v>0</v>
      </c>
      <c r="AG559" s="46">
        <v>0</v>
      </c>
      <c r="AH559" s="46">
        <v>0</v>
      </c>
      <c r="AI559" s="46">
        <v>6584.9</v>
      </c>
      <c r="AJ559" s="46">
        <v>3195.7799999999997</v>
      </c>
      <c r="AK559" s="46">
        <v>-2994.27</v>
      </c>
      <c r="AL559" s="46">
        <v>69.640000000000015</v>
      </c>
      <c r="AM559" s="46">
        <v>0</v>
      </c>
    </row>
    <row r="560" spans="5:39" x14ac:dyDescent="0.2">
      <c r="E560" s="47">
        <v>56</v>
      </c>
      <c r="F560" s="47">
        <v>64</v>
      </c>
      <c r="G560" s="47" t="s">
        <v>249</v>
      </c>
      <c r="H560" s="47" t="s">
        <v>323</v>
      </c>
      <c r="I560" s="47" t="s">
        <v>432</v>
      </c>
      <c r="J560" s="533">
        <v>20000007</v>
      </c>
      <c r="K560" s="14" t="s">
        <v>59</v>
      </c>
      <c r="L560" s="14" t="s">
        <v>58</v>
      </c>
      <c r="M560" s="45">
        <v>560</v>
      </c>
      <c r="N560" s="45">
        <v>1</v>
      </c>
      <c r="O560" s="46">
        <v>0</v>
      </c>
      <c r="Q560" s="12" t="s">
        <v>414</v>
      </c>
      <c r="T560" s="59" t="s">
        <v>88</v>
      </c>
      <c r="U560" s="14">
        <v>0</v>
      </c>
      <c r="V560" s="59" t="s">
        <v>175</v>
      </c>
      <c r="Y560" s="46">
        <v>0</v>
      </c>
      <c r="Z560" s="46">
        <v>0</v>
      </c>
      <c r="AA560" s="46">
        <v>0</v>
      </c>
      <c r="AB560" s="46">
        <v>0</v>
      </c>
      <c r="AC560" s="46">
        <v>667.44</v>
      </c>
      <c r="AD560" s="46">
        <v>667.44</v>
      </c>
      <c r="AE560" s="46">
        <v>667.44</v>
      </c>
      <c r="AF560" s="46">
        <v>667.44</v>
      </c>
      <c r="AG560" s="46">
        <v>667.44</v>
      </c>
      <c r="AH560" s="46">
        <v>667.44</v>
      </c>
      <c r="AI560" s="46">
        <v>-4004.64</v>
      </c>
      <c r="AJ560" s="46">
        <v>0</v>
      </c>
      <c r="AK560" s="46">
        <v>0</v>
      </c>
      <c r="AL560" s="46">
        <v>0</v>
      </c>
      <c r="AM560" s="46">
        <v>0</v>
      </c>
    </row>
    <row r="561" spans="5:39" x14ac:dyDescent="0.2">
      <c r="E561" s="47">
        <v>56</v>
      </c>
      <c r="F561" s="47">
        <v>64</v>
      </c>
      <c r="G561" s="47" t="s">
        <v>249</v>
      </c>
      <c r="H561" s="47" t="s">
        <v>323</v>
      </c>
      <c r="I561" s="47" t="s">
        <v>432</v>
      </c>
      <c r="J561" s="533">
        <v>20000007</v>
      </c>
      <c r="K561" s="14" t="s">
        <v>59</v>
      </c>
      <c r="L561" s="14" t="s">
        <v>31</v>
      </c>
      <c r="M561" s="45">
        <v>561</v>
      </c>
      <c r="N561" s="45">
        <v>1</v>
      </c>
      <c r="O561" s="48">
        <v>1866.95</v>
      </c>
      <c r="Q561" s="12" t="s">
        <v>414</v>
      </c>
      <c r="R561" s="46">
        <v>2495.0250000000001</v>
      </c>
      <c r="T561" s="59" t="s">
        <v>88</v>
      </c>
      <c r="U561" s="14">
        <v>0</v>
      </c>
      <c r="V561" s="59" t="s">
        <v>175</v>
      </c>
      <c r="X561" s="46">
        <v>0</v>
      </c>
      <c r="Y561" s="46">
        <v>0</v>
      </c>
      <c r="Z561" s="46">
        <v>0</v>
      </c>
      <c r="AA561" s="46">
        <v>0</v>
      </c>
      <c r="AB561" s="46">
        <v>0</v>
      </c>
      <c r="AC561" s="46">
        <v>2464.75</v>
      </c>
      <c r="AD561" s="46">
        <v>2464.75</v>
      </c>
      <c r="AE561" s="46">
        <v>2464.75</v>
      </c>
      <c r="AF561" s="46">
        <v>2464.75</v>
      </c>
      <c r="AG561" s="46">
        <v>2464.75</v>
      </c>
      <c r="AH561" s="46">
        <v>2464.75</v>
      </c>
      <c r="AI561" s="46">
        <v>4377.57</v>
      </c>
      <c r="AJ561" s="46">
        <v>4993.09</v>
      </c>
      <c r="AK561" s="46">
        <v>-1196.96</v>
      </c>
      <c r="AL561" s="46">
        <v>1866.95</v>
      </c>
      <c r="AM561" s="46">
        <v>0</v>
      </c>
    </row>
    <row r="562" spans="5:39" x14ac:dyDescent="0.2">
      <c r="E562" s="47">
        <v>56</v>
      </c>
      <c r="F562" s="47">
        <v>64</v>
      </c>
      <c r="G562" s="47" t="s">
        <v>249</v>
      </c>
      <c r="H562" s="47" t="s">
        <v>323</v>
      </c>
      <c r="I562" s="47" t="s">
        <v>432</v>
      </c>
      <c r="J562" s="533">
        <v>20000007</v>
      </c>
      <c r="K562" s="14" t="s">
        <v>37</v>
      </c>
      <c r="L562" s="14" t="s">
        <v>31</v>
      </c>
      <c r="M562" s="45">
        <v>562</v>
      </c>
      <c r="N562" s="45">
        <v>1</v>
      </c>
      <c r="O562" s="48">
        <v>0</v>
      </c>
      <c r="P562" s="48"/>
      <c r="Q562" s="12" t="s">
        <v>414</v>
      </c>
      <c r="R562" s="46">
        <v>1797.3099999999997</v>
      </c>
      <c r="T562" s="59" t="s">
        <v>88</v>
      </c>
      <c r="U562" s="14">
        <v>0</v>
      </c>
      <c r="V562" s="59" t="s">
        <v>175</v>
      </c>
      <c r="Y562" s="46">
        <v>0</v>
      </c>
      <c r="Z562" s="46">
        <v>0</v>
      </c>
      <c r="AA562" s="46">
        <v>0</v>
      </c>
      <c r="AB562" s="46">
        <v>0</v>
      </c>
      <c r="AC562" s="46">
        <v>0</v>
      </c>
      <c r="AD562" s="46">
        <v>0</v>
      </c>
      <c r="AE562" s="46">
        <v>0</v>
      </c>
      <c r="AF562" s="46">
        <v>0</v>
      </c>
      <c r="AG562" s="46">
        <v>0</v>
      </c>
      <c r="AH562" s="46">
        <v>8986.5499999999993</v>
      </c>
      <c r="AI562" s="46">
        <v>0</v>
      </c>
      <c r="AJ562" s="46">
        <v>1797.31</v>
      </c>
      <c r="AK562" s="46">
        <v>0</v>
      </c>
      <c r="AL562" s="46">
        <v>0</v>
      </c>
      <c r="AM562" s="46">
        <v>5618.1160000000009</v>
      </c>
    </row>
    <row r="563" spans="5:39" x14ac:dyDescent="0.2">
      <c r="E563" s="47">
        <v>56</v>
      </c>
      <c r="F563" s="47">
        <v>64</v>
      </c>
      <c r="G563" s="47" t="s">
        <v>249</v>
      </c>
      <c r="H563" s="47" t="s">
        <v>323</v>
      </c>
      <c r="I563" s="47" t="s">
        <v>432</v>
      </c>
      <c r="J563" s="533">
        <v>20000007</v>
      </c>
      <c r="K563" s="14" t="s">
        <v>65</v>
      </c>
      <c r="L563" s="14" t="s">
        <v>31</v>
      </c>
      <c r="M563" s="45">
        <v>563</v>
      </c>
      <c r="N563" s="45">
        <v>1</v>
      </c>
      <c r="O563" s="52">
        <v>14045.290000000003</v>
      </c>
      <c r="P563" s="48">
        <v>5618.1160000000009</v>
      </c>
      <c r="Q563" s="12" t="s">
        <v>414</v>
      </c>
      <c r="R563" s="46">
        <v>2340.8816666666671</v>
      </c>
      <c r="T563" s="59" t="s">
        <v>88</v>
      </c>
      <c r="U563" s="14">
        <v>0</v>
      </c>
      <c r="V563" s="59" t="s">
        <v>175</v>
      </c>
      <c r="X563" s="46">
        <v>0</v>
      </c>
      <c r="Y563" s="46">
        <v>0</v>
      </c>
      <c r="Z563" s="46">
        <v>0</v>
      </c>
      <c r="AA563" s="46">
        <v>0</v>
      </c>
      <c r="AB563" s="46">
        <v>0</v>
      </c>
      <c r="AC563" s="46">
        <v>0</v>
      </c>
      <c r="AD563" s="46">
        <v>0</v>
      </c>
      <c r="AE563" s="46">
        <v>0</v>
      </c>
      <c r="AF563" s="46">
        <v>0</v>
      </c>
      <c r="AG563" s="46">
        <v>1539.8900000000012</v>
      </c>
      <c r="AH563" s="46">
        <v>2464.75</v>
      </c>
      <c r="AI563" s="46">
        <v>4377.57</v>
      </c>
      <c r="AJ563" s="46">
        <v>4993.09</v>
      </c>
      <c r="AK563" s="46">
        <v>0</v>
      </c>
      <c r="AL563" s="46">
        <v>669.99000000000092</v>
      </c>
      <c r="AM563" s="46">
        <v>0</v>
      </c>
    </row>
    <row r="564" spans="5:39" x14ac:dyDescent="0.2">
      <c r="E564" s="47">
        <v>56</v>
      </c>
      <c r="F564" s="47">
        <v>64</v>
      </c>
      <c r="G564" s="47" t="s">
        <v>249</v>
      </c>
      <c r="H564" s="47" t="s">
        <v>323</v>
      </c>
      <c r="I564" s="47" t="s">
        <v>432</v>
      </c>
      <c r="J564" s="533">
        <v>20000007</v>
      </c>
      <c r="K564" s="14" t="s">
        <v>64</v>
      </c>
      <c r="L564" s="14" t="s">
        <v>57</v>
      </c>
      <c r="M564" s="45">
        <v>564</v>
      </c>
      <c r="N564" s="45">
        <v>1</v>
      </c>
      <c r="O564" s="46">
        <v>7189.24</v>
      </c>
      <c r="Q564" s="12" t="s">
        <v>414</v>
      </c>
      <c r="T564" s="59" t="s">
        <v>88</v>
      </c>
      <c r="U564" s="14">
        <v>3</v>
      </c>
      <c r="V564" s="59" t="s">
        <v>175</v>
      </c>
      <c r="X564" s="46">
        <v>0</v>
      </c>
      <c r="Y564" s="46">
        <v>0</v>
      </c>
      <c r="Z564" s="46">
        <v>0</v>
      </c>
      <c r="AA564" s="46">
        <v>0</v>
      </c>
      <c r="AB564" s="46">
        <v>0</v>
      </c>
      <c r="AC564" s="46">
        <v>1797.31</v>
      </c>
      <c r="AD564" s="46">
        <v>3594.62</v>
      </c>
      <c r="AE564" s="46">
        <v>5391.93</v>
      </c>
      <c r="AF564" s="46">
        <v>7189.24</v>
      </c>
      <c r="AG564" s="46">
        <v>8986.5499999999993</v>
      </c>
      <c r="AH564" s="46">
        <v>1797.3099999999995</v>
      </c>
      <c r="AI564" s="46">
        <v>3594.6199999999994</v>
      </c>
      <c r="AJ564" s="46">
        <v>3594.6199999999994</v>
      </c>
      <c r="AK564" s="46">
        <v>5391.9299999999994</v>
      </c>
      <c r="AL564" s="46">
        <v>7189.24</v>
      </c>
      <c r="AM564" s="46">
        <v>1571.1239999999989</v>
      </c>
    </row>
    <row r="565" spans="5:39" x14ac:dyDescent="0.2">
      <c r="E565" s="47">
        <v>56</v>
      </c>
      <c r="F565" s="47">
        <v>64</v>
      </c>
      <c r="G565" s="47" t="s">
        <v>249</v>
      </c>
      <c r="H565" s="47" t="s">
        <v>323</v>
      </c>
      <c r="I565" s="47" t="s">
        <v>432</v>
      </c>
      <c r="J565" s="533">
        <v>20000007</v>
      </c>
      <c r="K565" s="14" t="s">
        <v>64</v>
      </c>
      <c r="L565" s="14" t="s">
        <v>54</v>
      </c>
      <c r="M565" s="45">
        <v>565</v>
      </c>
      <c r="N565" s="45">
        <v>1</v>
      </c>
      <c r="O565" s="46">
        <v>6856.05</v>
      </c>
      <c r="Q565" s="12" t="s">
        <v>414</v>
      </c>
      <c r="T565" s="59" t="s">
        <v>88</v>
      </c>
      <c r="U565" s="14">
        <v>0</v>
      </c>
      <c r="V565" s="59" t="s">
        <v>175</v>
      </c>
      <c r="X565" s="46">
        <v>0</v>
      </c>
      <c r="Y565" s="46">
        <v>0</v>
      </c>
      <c r="Z565" s="46">
        <v>0</v>
      </c>
      <c r="AA565" s="46">
        <v>0</v>
      </c>
      <c r="AB565" s="46">
        <v>0</v>
      </c>
      <c r="AC565" s="46">
        <v>0</v>
      </c>
      <c r="AD565" s="46">
        <v>0</v>
      </c>
      <c r="AE565" s="46">
        <v>0</v>
      </c>
      <c r="AF565" s="46">
        <v>0</v>
      </c>
      <c r="AG565" s="46">
        <v>0</v>
      </c>
      <c r="AH565" s="46">
        <v>0</v>
      </c>
      <c r="AI565" s="46">
        <v>6584.9</v>
      </c>
      <c r="AJ565" s="46">
        <v>9780.68</v>
      </c>
      <c r="AK565" s="46">
        <v>6786.41</v>
      </c>
      <c r="AL565" s="46">
        <v>6856.05</v>
      </c>
      <c r="AM565" s="46">
        <v>6856.05</v>
      </c>
    </row>
    <row r="566" spans="5:39" x14ac:dyDescent="0.2">
      <c r="E566" s="47">
        <v>56</v>
      </c>
      <c r="F566" s="47">
        <v>64</v>
      </c>
      <c r="G566" s="47" t="s">
        <v>249</v>
      </c>
      <c r="H566" s="47" t="s">
        <v>323</v>
      </c>
      <c r="I566" s="47" t="s">
        <v>432</v>
      </c>
      <c r="J566" s="533">
        <v>20000007</v>
      </c>
      <c r="K566" s="14" t="s">
        <v>64</v>
      </c>
      <c r="L566" s="14" t="s">
        <v>58</v>
      </c>
      <c r="M566" s="45">
        <v>566</v>
      </c>
      <c r="N566" s="45">
        <v>1</v>
      </c>
      <c r="O566" s="46">
        <v>0</v>
      </c>
      <c r="Q566" s="12" t="s">
        <v>414</v>
      </c>
      <c r="T566" s="59" t="s">
        <v>88</v>
      </c>
      <c r="U566" s="14">
        <v>0</v>
      </c>
      <c r="V566" s="59" t="s">
        <v>175</v>
      </c>
      <c r="X566" s="46">
        <v>0</v>
      </c>
      <c r="Y566" s="46">
        <v>0</v>
      </c>
      <c r="Z566" s="46">
        <v>0</v>
      </c>
      <c r="AA566" s="46">
        <v>0</v>
      </c>
      <c r="AB566" s="46">
        <v>0</v>
      </c>
      <c r="AC566" s="46">
        <v>667.44</v>
      </c>
      <c r="AD566" s="46">
        <v>1334.88</v>
      </c>
      <c r="AE566" s="46">
        <v>2002.3199999999997</v>
      </c>
      <c r="AF566" s="46">
        <v>2669.76</v>
      </c>
      <c r="AG566" s="46">
        <v>3337.2000000000007</v>
      </c>
      <c r="AH566" s="46">
        <v>4004.6400000000012</v>
      </c>
      <c r="AI566" s="46">
        <v>0</v>
      </c>
      <c r="AJ566" s="46">
        <v>0</v>
      </c>
      <c r="AK566" s="46">
        <v>0</v>
      </c>
      <c r="AL566" s="46">
        <v>0</v>
      </c>
      <c r="AM566" s="46">
        <v>0</v>
      </c>
    </row>
    <row r="567" spans="5:39" x14ac:dyDescent="0.2">
      <c r="E567" s="47">
        <v>56</v>
      </c>
      <c r="F567" s="47">
        <v>64</v>
      </c>
      <c r="G567" s="47" t="s">
        <v>249</v>
      </c>
      <c r="H567" s="47" t="s">
        <v>323</v>
      </c>
      <c r="I567" s="47" t="s">
        <v>432</v>
      </c>
      <c r="J567" s="533">
        <v>20000007</v>
      </c>
      <c r="K567" s="14" t="s">
        <v>67</v>
      </c>
      <c r="L567" s="14" t="s">
        <v>67</v>
      </c>
      <c r="M567" s="45">
        <v>567</v>
      </c>
      <c r="N567" s="45">
        <v>1</v>
      </c>
      <c r="O567" s="53">
        <v>86.638794926984701</v>
      </c>
      <c r="P567" s="54">
        <v>76.638794926984701</v>
      </c>
      <c r="Q567" s="55" t="s">
        <v>414</v>
      </c>
      <c r="R567" s="56">
        <v>5.6293183435035727</v>
      </c>
      <c r="S567" s="57" t="s">
        <v>370</v>
      </c>
      <c r="T567" s="60" t="s">
        <v>88</v>
      </c>
      <c r="U567" s="14">
        <v>0</v>
      </c>
      <c r="V567" s="60" t="s">
        <v>175</v>
      </c>
      <c r="Y567" s="46">
        <v>86.638794926984701</v>
      </c>
      <c r="Z567" s="46">
        <v>86.638794926984701</v>
      </c>
      <c r="AA567" s="46">
        <v>86.638794926984701</v>
      </c>
      <c r="AB567" s="46">
        <v>86.638794926984701</v>
      </c>
      <c r="AC567" s="46">
        <v>86.638794926984701</v>
      </c>
      <c r="AD567" s="46">
        <v>86.638794926984701</v>
      </c>
      <c r="AE567" s="46">
        <v>86.638794926984701</v>
      </c>
      <c r="AF567" s="46">
        <v>86.638794926984701</v>
      </c>
      <c r="AG567" s="46">
        <v>86.638794926984701</v>
      </c>
      <c r="AH567" s="46">
        <v>86.638794926984701</v>
      </c>
      <c r="AI567" s="46">
        <v>86.638794926984701</v>
      </c>
      <c r="AJ567" s="46">
        <v>86.638794926984701</v>
      </c>
      <c r="AK567" s="46">
        <v>86.638794926984701</v>
      </c>
      <c r="AL567" s="46">
        <v>86.638794926984701</v>
      </c>
      <c r="AM567" s="46">
        <v>86.638794926984701</v>
      </c>
    </row>
    <row r="568" spans="5:39" x14ac:dyDescent="0.2">
      <c r="E568" s="14">
        <v>57</v>
      </c>
      <c r="F568" s="14">
        <v>65</v>
      </c>
      <c r="G568" s="14" t="s">
        <v>249</v>
      </c>
      <c r="H568" s="14" t="s">
        <v>311</v>
      </c>
      <c r="I568" s="14" t="s">
        <v>433</v>
      </c>
      <c r="J568" s="531">
        <v>20000008</v>
      </c>
      <c r="K568" s="14" t="s">
        <v>59</v>
      </c>
      <c r="L568" s="14" t="s">
        <v>57</v>
      </c>
      <c r="M568" s="45">
        <v>568</v>
      </c>
      <c r="N568" s="45">
        <v>1</v>
      </c>
      <c r="O568" s="46">
        <v>1797.31</v>
      </c>
      <c r="Q568" s="12">
        <v>0</v>
      </c>
      <c r="T568" s="59">
        <v>0</v>
      </c>
      <c r="U568" s="14">
        <v>0</v>
      </c>
      <c r="V568" s="59" t="s">
        <v>174</v>
      </c>
      <c r="Y568" s="46">
        <v>0</v>
      </c>
      <c r="Z568" s="46">
        <v>0</v>
      </c>
      <c r="AA568" s="46">
        <v>0</v>
      </c>
      <c r="AB568" s="46">
        <v>0</v>
      </c>
      <c r="AC568" s="46">
        <v>1797.31</v>
      </c>
      <c r="AD568" s="46">
        <v>1797.31</v>
      </c>
      <c r="AE568" s="46">
        <v>1797.31</v>
      </c>
      <c r="AF568" s="46">
        <v>1797.31</v>
      </c>
      <c r="AG568" s="46">
        <v>1797.31</v>
      </c>
      <c r="AH568" s="46">
        <v>1797.31</v>
      </c>
      <c r="AI568" s="46">
        <v>1797.31</v>
      </c>
      <c r="AJ568" s="46">
        <v>1797.31</v>
      </c>
      <c r="AK568" s="46">
        <v>1797.31</v>
      </c>
      <c r="AL568" s="46">
        <v>1797.31</v>
      </c>
      <c r="AM568" s="46">
        <v>0</v>
      </c>
    </row>
    <row r="569" spans="5:39" x14ac:dyDescent="0.2">
      <c r="E569" s="47">
        <v>57</v>
      </c>
      <c r="F569" s="47">
        <v>65</v>
      </c>
      <c r="G569" s="47" t="s">
        <v>249</v>
      </c>
      <c r="H569" s="47" t="s">
        <v>311</v>
      </c>
      <c r="I569" s="47" t="s">
        <v>433</v>
      </c>
      <c r="J569" s="533">
        <v>20000008</v>
      </c>
      <c r="K569" s="14" t="s">
        <v>59</v>
      </c>
      <c r="L569" s="14" t="s">
        <v>54</v>
      </c>
      <c r="M569" s="45">
        <v>569</v>
      </c>
      <c r="N569" s="45">
        <v>1</v>
      </c>
      <c r="O569" s="46">
        <v>5183.5600000000004</v>
      </c>
      <c r="Q569" s="12">
        <v>0</v>
      </c>
      <c r="T569" s="59">
        <v>0</v>
      </c>
      <c r="U569" s="14">
        <v>0</v>
      </c>
      <c r="V569" s="59" t="s">
        <v>174</v>
      </c>
      <c r="Y569" s="46">
        <v>0</v>
      </c>
      <c r="Z569" s="46">
        <v>0</v>
      </c>
      <c r="AA569" s="46">
        <v>0</v>
      </c>
      <c r="AB569" s="46">
        <v>0</v>
      </c>
      <c r="AC569" s="46">
        <v>0</v>
      </c>
      <c r="AD569" s="46">
        <v>0</v>
      </c>
      <c r="AE569" s="46">
        <v>0</v>
      </c>
      <c r="AF569" s="46">
        <v>0</v>
      </c>
      <c r="AG569" s="46">
        <v>0</v>
      </c>
      <c r="AH569" s="46">
        <v>0</v>
      </c>
      <c r="AI569" s="46">
        <v>10372.869999999999</v>
      </c>
      <c r="AJ569" s="46">
        <v>5330.68</v>
      </c>
      <c r="AK569" s="46">
        <v>4644.54</v>
      </c>
      <c r="AL569" s="46">
        <v>5183.5600000000004</v>
      </c>
      <c r="AM569" s="46">
        <v>0</v>
      </c>
    </row>
    <row r="570" spans="5:39" x14ac:dyDescent="0.2">
      <c r="E570" s="47">
        <v>57</v>
      </c>
      <c r="F570" s="47">
        <v>65</v>
      </c>
      <c r="G570" s="47" t="s">
        <v>249</v>
      </c>
      <c r="H570" s="47" t="s">
        <v>311</v>
      </c>
      <c r="I570" s="47" t="s">
        <v>433</v>
      </c>
      <c r="J570" s="533">
        <v>20000008</v>
      </c>
      <c r="K570" s="14" t="s">
        <v>59</v>
      </c>
      <c r="L570" s="14" t="s">
        <v>58</v>
      </c>
      <c r="M570" s="45">
        <v>570</v>
      </c>
      <c r="N570" s="45">
        <v>1</v>
      </c>
      <c r="O570" s="46">
        <v>667.4399999999996</v>
      </c>
      <c r="Q570" s="12">
        <v>0</v>
      </c>
      <c r="T570" s="59">
        <v>0</v>
      </c>
      <c r="U570" s="14">
        <v>0</v>
      </c>
      <c r="V570" s="59" t="s">
        <v>174</v>
      </c>
      <c r="Y570" s="46">
        <v>0</v>
      </c>
      <c r="Z570" s="46">
        <v>0</v>
      </c>
      <c r="AA570" s="46">
        <v>0</v>
      </c>
      <c r="AB570" s="46">
        <v>0</v>
      </c>
      <c r="AC570" s="46">
        <v>667.44</v>
      </c>
      <c r="AD570" s="46">
        <v>667.44</v>
      </c>
      <c r="AE570" s="46">
        <v>667.44</v>
      </c>
      <c r="AF570" s="46">
        <v>667.44</v>
      </c>
      <c r="AG570" s="46">
        <v>667.44</v>
      </c>
      <c r="AH570" s="46">
        <v>667.44</v>
      </c>
      <c r="AI570" s="46">
        <v>667.44000000000233</v>
      </c>
      <c r="AJ570" s="46">
        <v>667.44000000000051</v>
      </c>
      <c r="AK570" s="46">
        <v>667.4399999999996</v>
      </c>
      <c r="AL570" s="46">
        <v>667.4399999999996</v>
      </c>
      <c r="AM570" s="46">
        <v>0</v>
      </c>
    </row>
    <row r="571" spans="5:39" x14ac:dyDescent="0.2">
      <c r="E571" s="47">
        <v>57</v>
      </c>
      <c r="F571" s="47">
        <v>65</v>
      </c>
      <c r="G571" s="47" t="s">
        <v>249</v>
      </c>
      <c r="H571" s="47" t="s">
        <v>311</v>
      </c>
      <c r="I571" s="47" t="s">
        <v>433</v>
      </c>
      <c r="J571" s="533">
        <v>20000008</v>
      </c>
      <c r="K571" s="14" t="s">
        <v>59</v>
      </c>
      <c r="L571" s="14" t="s">
        <v>31</v>
      </c>
      <c r="M571" s="45">
        <v>571</v>
      </c>
      <c r="N571" s="45">
        <v>1</v>
      </c>
      <c r="O571" s="48">
        <v>7648.31</v>
      </c>
      <c r="Q571" s="12">
        <v>0</v>
      </c>
      <c r="R571" s="46">
        <v>6720.0250000000005</v>
      </c>
      <c r="T571" s="59">
        <v>0</v>
      </c>
      <c r="U571" s="14">
        <v>0</v>
      </c>
      <c r="V571" s="59" t="s">
        <v>174</v>
      </c>
      <c r="X571" s="46">
        <v>0</v>
      </c>
      <c r="Y571" s="46">
        <v>0</v>
      </c>
      <c r="Z571" s="46">
        <v>0</v>
      </c>
      <c r="AA571" s="46">
        <v>0</v>
      </c>
      <c r="AB571" s="46">
        <v>0</v>
      </c>
      <c r="AC571" s="46">
        <v>2464.75</v>
      </c>
      <c r="AD571" s="46">
        <v>2464.75</v>
      </c>
      <c r="AE571" s="46">
        <v>2464.75</v>
      </c>
      <c r="AF571" s="46">
        <v>2464.75</v>
      </c>
      <c r="AG571" s="46">
        <v>2464.75</v>
      </c>
      <c r="AH571" s="46">
        <v>2464.75</v>
      </c>
      <c r="AI571" s="46">
        <v>12837.62</v>
      </c>
      <c r="AJ571" s="46">
        <v>7795.43</v>
      </c>
      <c r="AK571" s="46">
        <v>7109.29</v>
      </c>
      <c r="AL571" s="46">
        <v>7648.31</v>
      </c>
      <c r="AM571" s="46">
        <v>0</v>
      </c>
    </row>
    <row r="572" spans="5:39" x14ac:dyDescent="0.2">
      <c r="E572" s="47">
        <v>57</v>
      </c>
      <c r="F572" s="47">
        <v>65</v>
      </c>
      <c r="G572" s="47" t="s">
        <v>249</v>
      </c>
      <c r="H572" s="47" t="s">
        <v>311</v>
      </c>
      <c r="I572" s="47" t="s">
        <v>433</v>
      </c>
      <c r="J572" s="533">
        <v>20000008</v>
      </c>
      <c r="K572" s="14" t="s">
        <v>37</v>
      </c>
      <c r="L572" s="14" t="s">
        <v>31</v>
      </c>
      <c r="M572" s="45">
        <v>572</v>
      </c>
      <c r="N572" s="45">
        <v>1</v>
      </c>
      <c r="O572" s="48">
        <v>7109.29</v>
      </c>
      <c r="P572" s="48"/>
      <c r="Q572" s="12">
        <v>0</v>
      </c>
      <c r="R572" s="46">
        <v>6266.8883333333333</v>
      </c>
      <c r="T572" s="59">
        <v>0</v>
      </c>
      <c r="U572" s="14">
        <v>0</v>
      </c>
      <c r="V572" s="59" t="s">
        <v>174</v>
      </c>
      <c r="Y572" s="46">
        <v>0</v>
      </c>
      <c r="Z572" s="46">
        <v>0</v>
      </c>
      <c r="AA572" s="46">
        <v>0</v>
      </c>
      <c r="AB572" s="46">
        <v>0</v>
      </c>
      <c r="AC572" s="46">
        <v>0</v>
      </c>
      <c r="AD572" s="46">
        <v>0</v>
      </c>
      <c r="AE572" s="46">
        <v>0</v>
      </c>
      <c r="AF572" s="46">
        <v>4929.51</v>
      </c>
      <c r="AG572" s="46">
        <v>4929.49</v>
      </c>
      <c r="AH572" s="46">
        <v>2464.75</v>
      </c>
      <c r="AI572" s="46">
        <v>2464.75</v>
      </c>
      <c r="AJ572" s="46">
        <v>12837.62</v>
      </c>
      <c r="AK572" s="46">
        <v>7795.43</v>
      </c>
      <c r="AL572" s="46">
        <v>7109.29</v>
      </c>
      <c r="AM572" s="46">
        <v>4588.9859999999999</v>
      </c>
    </row>
    <row r="573" spans="5:39" x14ac:dyDescent="0.2">
      <c r="E573" s="47">
        <v>57</v>
      </c>
      <c r="F573" s="47">
        <v>65</v>
      </c>
      <c r="G573" s="47" t="s">
        <v>249</v>
      </c>
      <c r="H573" s="47" t="s">
        <v>311</v>
      </c>
      <c r="I573" s="47" t="s">
        <v>433</v>
      </c>
      <c r="J573" s="533">
        <v>20000008</v>
      </c>
      <c r="K573" s="14" t="s">
        <v>65</v>
      </c>
      <c r="L573" s="14" t="s">
        <v>31</v>
      </c>
      <c r="M573" s="45">
        <v>573</v>
      </c>
      <c r="N573" s="45">
        <v>1</v>
      </c>
      <c r="O573" s="52">
        <v>7648.31</v>
      </c>
      <c r="P573" s="48">
        <v>4588.9859999999999</v>
      </c>
      <c r="Q573" s="12">
        <v>0</v>
      </c>
      <c r="R573" s="46">
        <v>1274.7183333333335</v>
      </c>
      <c r="T573" s="59">
        <v>0</v>
      </c>
      <c r="U573" s="14">
        <v>0</v>
      </c>
      <c r="V573" s="59" t="s">
        <v>174</v>
      </c>
      <c r="X573" s="46">
        <v>0</v>
      </c>
      <c r="Y573" s="46">
        <v>0</v>
      </c>
      <c r="Z573" s="46">
        <v>0</v>
      </c>
      <c r="AA573" s="46">
        <v>0</v>
      </c>
      <c r="AB573" s="46">
        <v>0</v>
      </c>
      <c r="AC573" s="46">
        <v>0</v>
      </c>
      <c r="AD573" s="46">
        <v>0</v>
      </c>
      <c r="AE573" s="46">
        <v>0</v>
      </c>
      <c r="AF573" s="46">
        <v>0</v>
      </c>
      <c r="AG573" s="46">
        <v>0</v>
      </c>
      <c r="AH573" s="46">
        <v>0</v>
      </c>
      <c r="AI573" s="46">
        <v>0</v>
      </c>
      <c r="AJ573" s="46">
        <v>0</v>
      </c>
      <c r="AK573" s="46">
        <v>0</v>
      </c>
      <c r="AL573" s="46">
        <v>7648.31</v>
      </c>
      <c r="AM573" s="46">
        <v>0</v>
      </c>
    </row>
    <row r="574" spans="5:39" x14ac:dyDescent="0.2">
      <c r="E574" s="47">
        <v>57</v>
      </c>
      <c r="F574" s="47">
        <v>65</v>
      </c>
      <c r="G574" s="47" t="s">
        <v>249</v>
      </c>
      <c r="H574" s="47" t="s">
        <v>311</v>
      </c>
      <c r="I574" s="47" t="s">
        <v>433</v>
      </c>
      <c r="J574" s="533">
        <v>20000008</v>
      </c>
      <c r="K574" s="14" t="s">
        <v>64</v>
      </c>
      <c r="L574" s="14" t="s">
        <v>57</v>
      </c>
      <c r="M574" s="45">
        <v>574</v>
      </c>
      <c r="N574" s="45">
        <v>1</v>
      </c>
      <c r="O574" s="46">
        <v>0</v>
      </c>
      <c r="Q574" s="12">
        <v>0</v>
      </c>
      <c r="T574" s="59">
        <v>0</v>
      </c>
      <c r="U574" s="14">
        <v>0</v>
      </c>
      <c r="V574" s="59" t="s">
        <v>174</v>
      </c>
      <c r="X574" s="46">
        <v>0</v>
      </c>
      <c r="Y574" s="46">
        <v>0</v>
      </c>
      <c r="Z574" s="46">
        <v>0</v>
      </c>
      <c r="AA574" s="46">
        <v>0</v>
      </c>
      <c r="AB574" s="46">
        <v>0</v>
      </c>
      <c r="AC574" s="46">
        <v>1797.31</v>
      </c>
      <c r="AD574" s="46">
        <v>3594.62</v>
      </c>
      <c r="AE574" s="46">
        <v>5391.93</v>
      </c>
      <c r="AF574" s="46">
        <v>2259.7299999999996</v>
      </c>
      <c r="AG574" s="46">
        <v>0</v>
      </c>
      <c r="AH574" s="46">
        <v>0</v>
      </c>
      <c r="AI574" s="46">
        <v>0</v>
      </c>
      <c r="AJ574" s="46">
        <v>0</v>
      </c>
      <c r="AK574" s="46">
        <v>0</v>
      </c>
      <c r="AL574" s="46">
        <v>0</v>
      </c>
      <c r="AM574" s="46">
        <v>0</v>
      </c>
    </row>
    <row r="575" spans="5:39" x14ac:dyDescent="0.2">
      <c r="E575" s="47">
        <v>57</v>
      </c>
      <c r="F575" s="47">
        <v>65</v>
      </c>
      <c r="G575" s="47" t="s">
        <v>249</v>
      </c>
      <c r="H575" s="47" t="s">
        <v>311</v>
      </c>
      <c r="I575" s="47" t="s">
        <v>433</v>
      </c>
      <c r="J575" s="533">
        <v>20000008</v>
      </c>
      <c r="K575" s="14" t="s">
        <v>64</v>
      </c>
      <c r="L575" s="14" t="s">
        <v>54</v>
      </c>
      <c r="M575" s="45">
        <v>575</v>
      </c>
      <c r="N575" s="45">
        <v>1</v>
      </c>
      <c r="O575" s="46">
        <v>2513.7999999999965</v>
      </c>
      <c r="Q575" s="12">
        <v>0</v>
      </c>
      <c r="T575" s="59">
        <v>0</v>
      </c>
      <c r="U575" s="14">
        <v>0</v>
      </c>
      <c r="V575" s="59" t="s">
        <v>174</v>
      </c>
      <c r="X575" s="46">
        <v>0</v>
      </c>
      <c r="Y575" s="46">
        <v>0</v>
      </c>
      <c r="Z575" s="46">
        <v>0</v>
      </c>
      <c r="AA575" s="46">
        <v>0</v>
      </c>
      <c r="AB575" s="46">
        <v>0</v>
      </c>
      <c r="AC575" s="46">
        <v>0</v>
      </c>
      <c r="AD575" s="46">
        <v>0</v>
      </c>
      <c r="AE575" s="46">
        <v>0</v>
      </c>
      <c r="AF575" s="46">
        <v>0</v>
      </c>
      <c r="AG575" s="46">
        <v>0</v>
      </c>
      <c r="AH575" s="46">
        <v>0</v>
      </c>
      <c r="AI575" s="46">
        <v>9705.4299999999985</v>
      </c>
      <c r="AJ575" s="46">
        <v>3995.7999999999975</v>
      </c>
      <c r="AK575" s="46">
        <v>2642.2199999999957</v>
      </c>
      <c r="AL575" s="46">
        <v>2513.7999999999965</v>
      </c>
      <c r="AM575" s="46">
        <v>0</v>
      </c>
    </row>
    <row r="576" spans="5:39" x14ac:dyDescent="0.2">
      <c r="E576" s="47">
        <v>57</v>
      </c>
      <c r="F576" s="47">
        <v>65</v>
      </c>
      <c r="G576" s="47" t="s">
        <v>249</v>
      </c>
      <c r="H576" s="47" t="s">
        <v>311</v>
      </c>
      <c r="I576" s="47" t="s">
        <v>433</v>
      </c>
      <c r="J576" s="533">
        <v>20000008</v>
      </c>
      <c r="K576" s="14" t="s">
        <v>64</v>
      </c>
      <c r="L576" s="14" t="s">
        <v>58</v>
      </c>
      <c r="M576" s="45">
        <v>576</v>
      </c>
      <c r="N576" s="45">
        <v>1</v>
      </c>
      <c r="O576" s="46">
        <v>5134.5100000000011</v>
      </c>
      <c r="Q576" s="12">
        <v>0</v>
      </c>
      <c r="T576" s="59">
        <v>0</v>
      </c>
      <c r="U576" s="14">
        <v>0</v>
      </c>
      <c r="V576" s="59" t="s">
        <v>174</v>
      </c>
      <c r="X576" s="46">
        <v>0</v>
      </c>
      <c r="Y576" s="46">
        <v>0</v>
      </c>
      <c r="Z576" s="46">
        <v>0</v>
      </c>
      <c r="AA576" s="46">
        <v>0</v>
      </c>
      <c r="AB576" s="46">
        <v>0</v>
      </c>
      <c r="AC576" s="46">
        <v>667.44</v>
      </c>
      <c r="AD576" s="46">
        <v>1334.88</v>
      </c>
      <c r="AE576" s="46">
        <v>2002.3199999999997</v>
      </c>
      <c r="AF576" s="46">
        <v>2669.76</v>
      </c>
      <c r="AG576" s="46">
        <v>2464.75</v>
      </c>
      <c r="AH576" s="46">
        <v>2464.75</v>
      </c>
      <c r="AI576" s="46">
        <v>3132.1900000000041</v>
      </c>
      <c r="AJ576" s="46">
        <v>3799.6300000000028</v>
      </c>
      <c r="AK576" s="46">
        <v>4467.0700000000052</v>
      </c>
      <c r="AL576" s="46">
        <v>5134.5100000000011</v>
      </c>
      <c r="AM576" s="46">
        <v>3059.3240000000005</v>
      </c>
    </row>
    <row r="577" spans="5:39" x14ac:dyDescent="0.2">
      <c r="E577" s="47">
        <v>57</v>
      </c>
      <c r="F577" s="47">
        <v>65</v>
      </c>
      <c r="G577" s="47" t="s">
        <v>249</v>
      </c>
      <c r="H577" s="47" t="s">
        <v>311</v>
      </c>
      <c r="I577" s="47" t="s">
        <v>433</v>
      </c>
      <c r="J577" s="533">
        <v>20000008</v>
      </c>
      <c r="K577" s="14" t="s">
        <v>67</v>
      </c>
      <c r="L577" s="14" t="s">
        <v>67</v>
      </c>
      <c r="M577" s="45">
        <v>577</v>
      </c>
      <c r="N577" s="45">
        <v>1</v>
      </c>
      <c r="O577" s="53">
        <v>-7.2759576141834259E-12</v>
      </c>
      <c r="P577" s="54">
        <v>0</v>
      </c>
      <c r="Q577" s="55">
        <v>0</v>
      </c>
      <c r="R577" s="56">
        <v>0</v>
      </c>
      <c r="S577" s="57">
        <v>0</v>
      </c>
      <c r="T577" s="60">
        <v>0</v>
      </c>
      <c r="U577" s="14">
        <v>0</v>
      </c>
      <c r="V577" s="60" t="s">
        <v>174</v>
      </c>
      <c r="Y577" s="46">
        <v>-7.2759576141834259E-12</v>
      </c>
      <c r="Z577" s="46">
        <v>-7.2759576141834259E-12</v>
      </c>
      <c r="AA577" s="46">
        <v>-7.2759576141834259E-12</v>
      </c>
      <c r="AB577" s="46">
        <v>-7.2759576141834259E-12</v>
      </c>
      <c r="AC577" s="46">
        <v>-7.2759576141834259E-12</v>
      </c>
      <c r="AD577" s="46">
        <v>-7.2759576141834259E-12</v>
      </c>
      <c r="AE577" s="46">
        <v>-7.2759576141834259E-12</v>
      </c>
      <c r="AF577" s="46">
        <v>-7.2759576141834259E-12</v>
      </c>
      <c r="AG577" s="46">
        <v>-7.2759576141834259E-12</v>
      </c>
      <c r="AH577" s="46">
        <v>-7.2759576141834259E-12</v>
      </c>
      <c r="AI577" s="46">
        <v>-7.2759576141834259E-12</v>
      </c>
      <c r="AJ577" s="46">
        <v>-7.2759576141834259E-12</v>
      </c>
      <c r="AK577" s="46">
        <v>-7.2759576141834259E-12</v>
      </c>
      <c r="AL577" s="46">
        <v>-7.2759576141834259E-12</v>
      </c>
      <c r="AM577" s="46">
        <v>-7.2759576141834259E-12</v>
      </c>
    </row>
    <row r="578" spans="5:39" x14ac:dyDescent="0.2">
      <c r="E578" s="14">
        <v>58</v>
      </c>
      <c r="F578" s="14">
        <v>66</v>
      </c>
      <c r="G578" s="14" t="s">
        <v>249</v>
      </c>
      <c r="H578" s="14" t="s">
        <v>334</v>
      </c>
      <c r="I578" s="14" t="s">
        <v>434</v>
      </c>
      <c r="J578" s="531">
        <v>20000009</v>
      </c>
      <c r="K578" s="14" t="s">
        <v>59</v>
      </c>
      <c r="L578" s="14" t="s">
        <v>57</v>
      </c>
      <c r="M578" s="45">
        <v>578</v>
      </c>
      <c r="N578" s="45">
        <v>1</v>
      </c>
      <c r="O578" s="46">
        <v>1388.83</v>
      </c>
      <c r="Q578" s="12">
        <v>0</v>
      </c>
      <c r="T578" s="59">
        <v>0</v>
      </c>
      <c r="U578" s="14">
        <v>0</v>
      </c>
      <c r="V578" s="59" t="s">
        <v>174</v>
      </c>
      <c r="Y578" s="46">
        <v>0</v>
      </c>
      <c r="Z578" s="46">
        <v>0</v>
      </c>
      <c r="AA578" s="46">
        <v>0</v>
      </c>
      <c r="AB578" s="46">
        <v>0</v>
      </c>
      <c r="AC578" s="46">
        <v>1388.83</v>
      </c>
      <c r="AD578" s="46">
        <v>1388.83</v>
      </c>
      <c r="AE578" s="46">
        <v>1388.83</v>
      </c>
      <c r="AF578" s="46">
        <v>1388.83</v>
      </c>
      <c r="AG578" s="46">
        <v>1388.83</v>
      </c>
      <c r="AH578" s="46">
        <v>1388.83</v>
      </c>
      <c r="AI578" s="46">
        <v>1388.83</v>
      </c>
      <c r="AJ578" s="46">
        <v>1388.83</v>
      </c>
      <c r="AK578" s="46">
        <v>1388.83</v>
      </c>
      <c r="AL578" s="46">
        <v>1388.83</v>
      </c>
      <c r="AM578" s="46">
        <v>0</v>
      </c>
    </row>
    <row r="579" spans="5:39" x14ac:dyDescent="0.2">
      <c r="E579" s="47">
        <v>58</v>
      </c>
      <c r="F579" s="47">
        <v>66</v>
      </c>
      <c r="G579" s="47" t="s">
        <v>249</v>
      </c>
      <c r="H579" s="47" t="s">
        <v>334</v>
      </c>
      <c r="I579" s="47" t="s">
        <v>434</v>
      </c>
      <c r="J579" s="533">
        <v>20000009</v>
      </c>
      <c r="K579" s="14" t="s">
        <v>59</v>
      </c>
      <c r="L579" s="14" t="s">
        <v>54</v>
      </c>
      <c r="M579" s="45">
        <v>579</v>
      </c>
      <c r="N579" s="45">
        <v>1</v>
      </c>
      <c r="O579" s="46">
        <v>2624.6099999999997</v>
      </c>
      <c r="Q579" s="12">
        <v>0</v>
      </c>
      <c r="T579" s="59">
        <v>0</v>
      </c>
      <c r="U579" s="14">
        <v>0</v>
      </c>
      <c r="V579" s="59" t="s">
        <v>174</v>
      </c>
      <c r="Y579" s="46">
        <v>0</v>
      </c>
      <c r="Z579" s="46">
        <v>0</v>
      </c>
      <c r="AA579" s="46">
        <v>0</v>
      </c>
      <c r="AB579" s="46">
        <v>0</v>
      </c>
      <c r="AC579" s="46">
        <v>0</v>
      </c>
      <c r="AD579" s="46">
        <v>0</v>
      </c>
      <c r="AE579" s="46">
        <v>0</v>
      </c>
      <c r="AF579" s="46">
        <v>0</v>
      </c>
      <c r="AG579" s="46">
        <v>0</v>
      </c>
      <c r="AH579" s="46">
        <v>0</v>
      </c>
      <c r="AI579" s="46">
        <v>9090.91</v>
      </c>
      <c r="AJ579" s="46">
        <v>-2655.9300000000003</v>
      </c>
      <c r="AK579" s="46">
        <v>1562.5199999999998</v>
      </c>
      <c r="AL579" s="46">
        <v>2624.6099999999997</v>
      </c>
      <c r="AM579" s="46">
        <v>0</v>
      </c>
    </row>
    <row r="580" spans="5:39" x14ac:dyDescent="0.2">
      <c r="E580" s="47">
        <v>58</v>
      </c>
      <c r="F580" s="47">
        <v>66</v>
      </c>
      <c r="G580" s="47" t="s">
        <v>249</v>
      </c>
      <c r="H580" s="47" t="s">
        <v>334</v>
      </c>
      <c r="I580" s="47" t="s">
        <v>434</v>
      </c>
      <c r="J580" s="533">
        <v>20000009</v>
      </c>
      <c r="K580" s="14" t="s">
        <v>59</v>
      </c>
      <c r="L580" s="14" t="s">
        <v>58</v>
      </c>
      <c r="M580" s="45">
        <v>580</v>
      </c>
      <c r="N580" s="45">
        <v>1</v>
      </c>
      <c r="O580" s="46">
        <v>449.84000000000015</v>
      </c>
      <c r="Q580" s="12">
        <v>0</v>
      </c>
      <c r="T580" s="59">
        <v>0</v>
      </c>
      <c r="U580" s="14">
        <v>0</v>
      </c>
      <c r="V580" s="59" t="s">
        <v>174</v>
      </c>
      <c r="Y580" s="46">
        <v>0</v>
      </c>
      <c r="Z580" s="46">
        <v>0</v>
      </c>
      <c r="AA580" s="46">
        <v>0</v>
      </c>
      <c r="AB580" s="46">
        <v>0</v>
      </c>
      <c r="AC580" s="46">
        <v>549.84000000000015</v>
      </c>
      <c r="AD580" s="46">
        <v>549.84000000000015</v>
      </c>
      <c r="AE580" s="46">
        <v>439.84000000000015</v>
      </c>
      <c r="AF580" s="46">
        <v>449.84000000000015</v>
      </c>
      <c r="AG580" s="46">
        <v>449.84000000000015</v>
      </c>
      <c r="AH580" s="46">
        <v>449.84000000000015</v>
      </c>
      <c r="AI580" s="46">
        <v>449.84000000000015</v>
      </c>
      <c r="AJ580" s="46">
        <v>449.84000000000015</v>
      </c>
      <c r="AK580" s="46">
        <v>449.84000000000037</v>
      </c>
      <c r="AL580" s="46">
        <v>449.84000000000015</v>
      </c>
      <c r="AM580" s="46">
        <v>0</v>
      </c>
    </row>
    <row r="581" spans="5:39" x14ac:dyDescent="0.2">
      <c r="E581" s="47">
        <v>58</v>
      </c>
      <c r="F581" s="47">
        <v>66</v>
      </c>
      <c r="G581" s="47" t="s">
        <v>249</v>
      </c>
      <c r="H581" s="47" t="s">
        <v>334</v>
      </c>
      <c r="I581" s="47" t="s">
        <v>434</v>
      </c>
      <c r="J581" s="533">
        <v>20000009</v>
      </c>
      <c r="K581" s="14" t="s">
        <v>59</v>
      </c>
      <c r="L581" s="14" t="s">
        <v>31</v>
      </c>
      <c r="M581" s="45">
        <v>581</v>
      </c>
      <c r="N581" s="45">
        <v>1</v>
      </c>
      <c r="O581" s="48">
        <v>4463.28</v>
      </c>
      <c r="Q581" s="12">
        <v>0</v>
      </c>
      <c r="R581" s="46">
        <v>3609.0216666666661</v>
      </c>
      <c r="T581" s="59">
        <v>0</v>
      </c>
      <c r="U581" s="14">
        <v>0</v>
      </c>
      <c r="V581" s="59" t="s">
        <v>174</v>
      </c>
      <c r="X581" s="46">
        <v>0</v>
      </c>
      <c r="Y581" s="46">
        <v>0</v>
      </c>
      <c r="Z581" s="46">
        <v>0</v>
      </c>
      <c r="AA581" s="46">
        <v>0</v>
      </c>
      <c r="AB581" s="46">
        <v>0</v>
      </c>
      <c r="AC581" s="46">
        <v>1938.67</v>
      </c>
      <c r="AD581" s="46">
        <v>1938.67</v>
      </c>
      <c r="AE581" s="46">
        <v>1828.67</v>
      </c>
      <c r="AF581" s="46">
        <v>1838.67</v>
      </c>
      <c r="AG581" s="46">
        <v>1838.67</v>
      </c>
      <c r="AH581" s="46">
        <v>1838.67</v>
      </c>
      <c r="AI581" s="46">
        <v>10929.58</v>
      </c>
      <c r="AJ581" s="46">
        <v>-817.26000000000022</v>
      </c>
      <c r="AK581" s="46">
        <v>3401.1899999999996</v>
      </c>
      <c r="AL581" s="46">
        <v>4463.28</v>
      </c>
      <c r="AM581" s="46">
        <v>0</v>
      </c>
    </row>
    <row r="582" spans="5:39" x14ac:dyDescent="0.2">
      <c r="E582" s="47">
        <v>58</v>
      </c>
      <c r="F582" s="47">
        <v>66</v>
      </c>
      <c r="G582" s="47" t="s">
        <v>249</v>
      </c>
      <c r="H582" s="47" t="s">
        <v>334</v>
      </c>
      <c r="I582" s="47" t="s">
        <v>434</v>
      </c>
      <c r="J582" s="533">
        <v>20000009</v>
      </c>
      <c r="K582" s="14" t="s">
        <v>37</v>
      </c>
      <c r="L582" s="14" t="s">
        <v>31</v>
      </c>
      <c r="M582" s="45">
        <v>582</v>
      </c>
      <c r="N582" s="45">
        <v>1</v>
      </c>
      <c r="O582" s="48">
        <v>3401.19</v>
      </c>
      <c r="P582" s="48"/>
      <c r="Q582" s="12">
        <v>0</v>
      </c>
      <c r="R582" s="46">
        <v>4122.5883333333331</v>
      </c>
      <c r="T582" s="59">
        <v>0</v>
      </c>
      <c r="U582" s="14">
        <v>0</v>
      </c>
      <c r="V582" s="59" t="s">
        <v>174</v>
      </c>
      <c r="Y582" s="46">
        <v>0</v>
      </c>
      <c r="Z582" s="46">
        <v>0</v>
      </c>
      <c r="AA582" s="46">
        <v>0</v>
      </c>
      <c r="AB582" s="46">
        <v>0</v>
      </c>
      <c r="AC582" s="46">
        <v>0</v>
      </c>
      <c r="AD582" s="46">
        <v>0</v>
      </c>
      <c r="AE582" s="46">
        <v>0</v>
      </c>
      <c r="AF582" s="46">
        <v>0</v>
      </c>
      <c r="AG582" s="46">
        <v>3667.34</v>
      </c>
      <c r="AH582" s="46">
        <v>3877.34</v>
      </c>
      <c r="AI582" s="46">
        <v>3677.34</v>
      </c>
      <c r="AJ582" s="46">
        <v>10112.32</v>
      </c>
      <c r="AK582" s="46">
        <v>0</v>
      </c>
      <c r="AL582" s="46">
        <v>3401.19</v>
      </c>
      <c r="AM582" s="46">
        <v>3570.6239999999998</v>
      </c>
    </row>
    <row r="583" spans="5:39" x14ac:dyDescent="0.2">
      <c r="E583" s="47">
        <v>58</v>
      </c>
      <c r="F583" s="47">
        <v>66</v>
      </c>
      <c r="G583" s="47" t="s">
        <v>249</v>
      </c>
      <c r="H583" s="47" t="s">
        <v>334</v>
      </c>
      <c r="I583" s="47" t="s">
        <v>434</v>
      </c>
      <c r="J583" s="533">
        <v>20000009</v>
      </c>
      <c r="K583" s="14" t="s">
        <v>65</v>
      </c>
      <c r="L583" s="14" t="s">
        <v>31</v>
      </c>
      <c r="M583" s="45">
        <v>583</v>
      </c>
      <c r="N583" s="45">
        <v>1</v>
      </c>
      <c r="O583" s="52">
        <v>4463.2799999999961</v>
      </c>
      <c r="P583" s="48">
        <v>3570.6239999999998</v>
      </c>
      <c r="Q583" s="12">
        <v>0</v>
      </c>
      <c r="R583" s="46">
        <v>743.87999999999931</v>
      </c>
      <c r="T583" s="59">
        <v>0</v>
      </c>
      <c r="U583" s="14">
        <v>0</v>
      </c>
      <c r="V583" s="59" t="s">
        <v>174</v>
      </c>
      <c r="X583" s="46">
        <v>0</v>
      </c>
      <c r="Y583" s="46">
        <v>0</v>
      </c>
      <c r="Z583" s="46">
        <v>0</v>
      </c>
      <c r="AA583" s="46">
        <v>0</v>
      </c>
      <c r="AB583" s="46">
        <v>0</v>
      </c>
      <c r="AC583" s="46">
        <v>0</v>
      </c>
      <c r="AD583" s="46">
        <v>0</v>
      </c>
      <c r="AE583" s="46">
        <v>0</v>
      </c>
      <c r="AF583" s="46">
        <v>0</v>
      </c>
      <c r="AG583" s="46">
        <v>0</v>
      </c>
      <c r="AH583" s="46">
        <v>0</v>
      </c>
      <c r="AI583" s="46">
        <v>0</v>
      </c>
      <c r="AJ583" s="46">
        <v>0</v>
      </c>
      <c r="AK583" s="46">
        <v>0</v>
      </c>
      <c r="AL583" s="46">
        <v>4463.2799999999961</v>
      </c>
      <c r="AM583" s="46">
        <v>0</v>
      </c>
    </row>
    <row r="584" spans="5:39" x14ac:dyDescent="0.2">
      <c r="E584" s="47">
        <v>58</v>
      </c>
      <c r="F584" s="47">
        <v>66</v>
      </c>
      <c r="G584" s="47" t="s">
        <v>249</v>
      </c>
      <c r="H584" s="47" t="s">
        <v>334</v>
      </c>
      <c r="I584" s="47" t="s">
        <v>434</v>
      </c>
      <c r="J584" s="533">
        <v>20000009</v>
      </c>
      <c r="K584" s="14" t="s">
        <v>64</v>
      </c>
      <c r="L584" s="14" t="s">
        <v>57</v>
      </c>
      <c r="M584" s="45">
        <v>584</v>
      </c>
      <c r="N584" s="45">
        <v>1</v>
      </c>
      <c r="O584" s="46">
        <v>0</v>
      </c>
      <c r="Q584" s="12">
        <v>0</v>
      </c>
      <c r="T584" s="59">
        <v>0</v>
      </c>
      <c r="U584" s="14">
        <v>0</v>
      </c>
      <c r="V584" s="59" t="s">
        <v>174</v>
      </c>
      <c r="X584" s="46">
        <v>0</v>
      </c>
      <c r="Y584" s="46">
        <v>0</v>
      </c>
      <c r="Z584" s="46">
        <v>0</v>
      </c>
      <c r="AA584" s="46">
        <v>0</v>
      </c>
      <c r="AB584" s="46">
        <v>0</v>
      </c>
      <c r="AC584" s="46">
        <v>1388.83</v>
      </c>
      <c r="AD584" s="46">
        <v>2777.66</v>
      </c>
      <c r="AE584" s="46">
        <v>4166.49</v>
      </c>
      <c r="AF584" s="46">
        <v>5555.32</v>
      </c>
      <c r="AG584" s="46">
        <v>3276.8099999999995</v>
      </c>
      <c r="AH584" s="46">
        <v>788.29999999999927</v>
      </c>
      <c r="AI584" s="46">
        <v>0</v>
      </c>
      <c r="AJ584" s="46">
        <v>0</v>
      </c>
      <c r="AK584" s="46">
        <v>1388.8299999999963</v>
      </c>
      <c r="AL584" s="46">
        <v>0</v>
      </c>
      <c r="AM584" s="46">
        <v>0</v>
      </c>
    </row>
    <row r="585" spans="5:39" x14ac:dyDescent="0.2">
      <c r="E585" s="47">
        <v>58</v>
      </c>
      <c r="F585" s="47">
        <v>66</v>
      </c>
      <c r="G585" s="47" t="s">
        <v>249</v>
      </c>
      <c r="H585" s="47" t="s">
        <v>334</v>
      </c>
      <c r="I585" s="47" t="s">
        <v>434</v>
      </c>
      <c r="J585" s="533">
        <v>20000009</v>
      </c>
      <c r="K585" s="14" t="s">
        <v>64</v>
      </c>
      <c r="L585" s="14" t="s">
        <v>54</v>
      </c>
      <c r="M585" s="45">
        <v>585</v>
      </c>
      <c r="N585" s="45">
        <v>1</v>
      </c>
      <c r="O585" s="46">
        <v>3563.5999999999954</v>
      </c>
      <c r="Q585" s="12">
        <v>0</v>
      </c>
      <c r="T585" s="59">
        <v>0</v>
      </c>
      <c r="U585" s="14">
        <v>0</v>
      </c>
      <c r="V585" s="59" t="s">
        <v>174</v>
      </c>
      <c r="X585" s="46">
        <v>0</v>
      </c>
      <c r="Y585" s="46">
        <v>0</v>
      </c>
      <c r="Z585" s="46">
        <v>0</v>
      </c>
      <c r="AA585" s="46">
        <v>0</v>
      </c>
      <c r="AB585" s="46">
        <v>0</v>
      </c>
      <c r="AC585" s="46">
        <v>0</v>
      </c>
      <c r="AD585" s="46">
        <v>0</v>
      </c>
      <c r="AE585" s="46">
        <v>0</v>
      </c>
      <c r="AF585" s="46">
        <v>0</v>
      </c>
      <c r="AG585" s="46">
        <v>0</v>
      </c>
      <c r="AH585" s="46">
        <v>0</v>
      </c>
      <c r="AI585" s="46">
        <v>7590.6999999999989</v>
      </c>
      <c r="AJ585" s="46">
        <v>0</v>
      </c>
      <c r="AK585" s="46">
        <v>1562.5199999999998</v>
      </c>
      <c r="AL585" s="46">
        <v>3563.5999999999954</v>
      </c>
      <c r="AM585" s="46">
        <v>0</v>
      </c>
    </row>
    <row r="586" spans="5:39" x14ac:dyDescent="0.2">
      <c r="E586" s="47">
        <v>58</v>
      </c>
      <c r="F586" s="47">
        <v>66</v>
      </c>
      <c r="G586" s="47" t="s">
        <v>249</v>
      </c>
      <c r="H586" s="47" t="s">
        <v>334</v>
      </c>
      <c r="I586" s="47" t="s">
        <v>434</v>
      </c>
      <c r="J586" s="533">
        <v>20000009</v>
      </c>
      <c r="K586" s="14" t="s">
        <v>64</v>
      </c>
      <c r="L586" s="14" t="s">
        <v>58</v>
      </c>
      <c r="M586" s="45">
        <v>586</v>
      </c>
      <c r="N586" s="45">
        <v>1</v>
      </c>
      <c r="O586" s="46">
        <v>899.67999999999984</v>
      </c>
      <c r="Q586" s="12">
        <v>0</v>
      </c>
      <c r="T586" s="59">
        <v>0</v>
      </c>
      <c r="U586" s="14">
        <v>0</v>
      </c>
      <c r="V586" s="59" t="s">
        <v>174</v>
      </c>
      <c r="X586" s="46">
        <v>0</v>
      </c>
      <c r="Y586" s="46">
        <v>0</v>
      </c>
      <c r="Z586" s="46">
        <v>0</v>
      </c>
      <c r="AA586" s="46">
        <v>0</v>
      </c>
      <c r="AB586" s="46">
        <v>0</v>
      </c>
      <c r="AC586" s="46">
        <v>549.84000000000015</v>
      </c>
      <c r="AD586" s="46">
        <v>1099.6800000000003</v>
      </c>
      <c r="AE586" s="46">
        <v>1539.5200000000004</v>
      </c>
      <c r="AF586" s="46">
        <v>1989.3600000000006</v>
      </c>
      <c r="AG586" s="46">
        <v>2439.2000000000007</v>
      </c>
      <c r="AH586" s="46">
        <v>2889.0400000000009</v>
      </c>
      <c r="AI586" s="46">
        <v>3338.8799999999992</v>
      </c>
      <c r="AJ586" s="46">
        <v>-3.637978807091713E-12</v>
      </c>
      <c r="AK586" s="46">
        <v>449.83999999999901</v>
      </c>
      <c r="AL586" s="46">
        <v>899.67999999999984</v>
      </c>
      <c r="AM586" s="46">
        <v>892.6559999999954</v>
      </c>
    </row>
    <row r="587" spans="5:39" x14ac:dyDescent="0.2">
      <c r="E587" s="47">
        <v>58</v>
      </c>
      <c r="F587" s="47">
        <v>66</v>
      </c>
      <c r="G587" s="47" t="s">
        <v>249</v>
      </c>
      <c r="H587" s="47" t="s">
        <v>334</v>
      </c>
      <c r="I587" s="47" t="s">
        <v>434</v>
      </c>
      <c r="J587" s="533">
        <v>20000009</v>
      </c>
      <c r="K587" s="14" t="s">
        <v>67</v>
      </c>
      <c r="L587" s="14" t="s">
        <v>67</v>
      </c>
      <c r="M587" s="45">
        <v>587</v>
      </c>
      <c r="N587" s="45">
        <v>1</v>
      </c>
      <c r="O587" s="53">
        <v>0</v>
      </c>
      <c r="P587" s="54">
        <v>0</v>
      </c>
      <c r="Q587" s="55">
        <v>0</v>
      </c>
      <c r="R587" s="56">
        <v>0</v>
      </c>
      <c r="S587" s="57">
        <v>0</v>
      </c>
      <c r="T587" s="60">
        <v>0</v>
      </c>
      <c r="U587" s="14">
        <v>0</v>
      </c>
      <c r="V587" s="60" t="s">
        <v>174</v>
      </c>
      <c r="Y587" s="46">
        <v>0</v>
      </c>
      <c r="Z587" s="46">
        <v>0</v>
      </c>
      <c r="AA587" s="46">
        <v>0</v>
      </c>
      <c r="AB587" s="46">
        <v>0</v>
      </c>
      <c r="AC587" s="46">
        <v>0</v>
      </c>
      <c r="AD587" s="46">
        <v>0</v>
      </c>
      <c r="AE587" s="46">
        <v>0</v>
      </c>
      <c r="AF587" s="46">
        <v>0</v>
      </c>
      <c r="AG587" s="46">
        <v>0</v>
      </c>
      <c r="AH587" s="46">
        <v>0</v>
      </c>
      <c r="AI587" s="46">
        <v>0</v>
      </c>
      <c r="AJ587" s="46">
        <v>0</v>
      </c>
      <c r="AK587" s="46">
        <v>0</v>
      </c>
      <c r="AL587" s="46">
        <v>0</v>
      </c>
      <c r="AM587" s="46">
        <v>0</v>
      </c>
    </row>
    <row r="588" spans="5:39" x14ac:dyDescent="0.2">
      <c r="E588" s="14">
        <v>59</v>
      </c>
      <c r="F588" s="14">
        <v>67</v>
      </c>
      <c r="G588" s="14" t="s">
        <v>249</v>
      </c>
      <c r="H588" s="14" t="s">
        <v>325</v>
      </c>
      <c r="I588" s="14" t="s">
        <v>435</v>
      </c>
      <c r="J588" s="531">
        <v>20000010</v>
      </c>
      <c r="K588" s="14" t="s">
        <v>59</v>
      </c>
      <c r="L588" s="14" t="s">
        <v>57</v>
      </c>
      <c r="M588" s="45">
        <v>588</v>
      </c>
      <c r="N588" s="45">
        <v>1</v>
      </c>
      <c r="O588" s="46">
        <v>1147.1500000000001</v>
      </c>
      <c r="Q588" s="12">
        <v>0</v>
      </c>
      <c r="T588" s="59">
        <v>0</v>
      </c>
      <c r="U588" s="14">
        <v>0</v>
      </c>
      <c r="V588" s="59" t="s">
        <v>150</v>
      </c>
      <c r="Y588" s="46">
        <v>0</v>
      </c>
      <c r="Z588" s="46">
        <v>0</v>
      </c>
      <c r="AA588" s="46">
        <v>0</v>
      </c>
      <c r="AB588" s="46">
        <v>0</v>
      </c>
      <c r="AC588" s="46">
        <v>1147.1500000000001</v>
      </c>
      <c r="AD588" s="46">
        <v>1147.1500000000001</v>
      </c>
      <c r="AE588" s="46">
        <v>1147.1500000000001</v>
      </c>
      <c r="AF588" s="46">
        <v>1147.1500000000001</v>
      </c>
      <c r="AG588" s="46">
        <v>1147.1500000000001</v>
      </c>
      <c r="AH588" s="46">
        <v>1147.1500000000001</v>
      </c>
      <c r="AI588" s="46">
        <v>1147.1500000000001</v>
      </c>
      <c r="AJ588" s="46">
        <v>1147.1500000000001</v>
      </c>
      <c r="AK588" s="46">
        <v>1147.1500000000001</v>
      </c>
      <c r="AL588" s="46">
        <v>1147.1500000000001</v>
      </c>
      <c r="AM588" s="46">
        <v>0</v>
      </c>
    </row>
    <row r="589" spans="5:39" x14ac:dyDescent="0.2">
      <c r="E589" s="47">
        <v>59</v>
      </c>
      <c r="F589" s="47">
        <v>67</v>
      </c>
      <c r="G589" s="47" t="s">
        <v>249</v>
      </c>
      <c r="H589" s="47" t="s">
        <v>325</v>
      </c>
      <c r="I589" s="47" t="s">
        <v>435</v>
      </c>
      <c r="J589" s="533">
        <v>20000010</v>
      </c>
      <c r="K589" s="14" t="s">
        <v>59</v>
      </c>
      <c r="L589" s="14" t="s">
        <v>54</v>
      </c>
      <c r="M589" s="45">
        <v>589</v>
      </c>
      <c r="N589" s="45">
        <v>1</v>
      </c>
      <c r="O589" s="46">
        <v>1856.7900000000002</v>
      </c>
      <c r="Q589" s="12">
        <v>0</v>
      </c>
      <c r="T589" s="59">
        <v>0</v>
      </c>
      <c r="U589" s="14">
        <v>0</v>
      </c>
      <c r="V589" s="59" t="s">
        <v>150</v>
      </c>
      <c r="Y589" s="46">
        <v>0</v>
      </c>
      <c r="Z589" s="46">
        <v>0</v>
      </c>
      <c r="AA589" s="46">
        <v>0</v>
      </c>
      <c r="AB589" s="46">
        <v>0</v>
      </c>
      <c r="AC589" s="46">
        <v>0</v>
      </c>
      <c r="AD589" s="46">
        <v>0</v>
      </c>
      <c r="AE589" s="46">
        <v>0</v>
      </c>
      <c r="AF589" s="46">
        <v>0</v>
      </c>
      <c r="AG589" s="46">
        <v>0</v>
      </c>
      <c r="AH589" s="46">
        <v>0</v>
      </c>
      <c r="AI589" s="46">
        <v>7741.1099999999988</v>
      </c>
      <c r="AJ589" s="46">
        <v>3365.11</v>
      </c>
      <c r="AK589" s="46">
        <v>2430.83</v>
      </c>
      <c r="AL589" s="46">
        <v>1856.7900000000002</v>
      </c>
      <c r="AM589" s="46">
        <v>0</v>
      </c>
    </row>
    <row r="590" spans="5:39" x14ac:dyDescent="0.2">
      <c r="E590" s="47">
        <v>59</v>
      </c>
      <c r="F590" s="47">
        <v>67</v>
      </c>
      <c r="G590" s="47" t="s">
        <v>249</v>
      </c>
      <c r="H590" s="47" t="s">
        <v>325</v>
      </c>
      <c r="I590" s="47" t="s">
        <v>435</v>
      </c>
      <c r="J590" s="533">
        <v>20000010</v>
      </c>
      <c r="K590" s="14" t="s">
        <v>59</v>
      </c>
      <c r="L590" s="14" t="s">
        <v>58</v>
      </c>
      <c r="M590" s="45">
        <v>590</v>
      </c>
      <c r="N590" s="45">
        <v>1</v>
      </c>
      <c r="O590" s="46">
        <v>480.25999999999954</v>
      </c>
      <c r="Q590" s="12">
        <v>0</v>
      </c>
      <c r="T590" s="59">
        <v>0</v>
      </c>
      <c r="U590" s="14">
        <v>0</v>
      </c>
      <c r="V590" s="59" t="s">
        <v>150</v>
      </c>
      <c r="Y590" s="46">
        <v>0</v>
      </c>
      <c r="Z590" s="46">
        <v>0</v>
      </c>
      <c r="AA590" s="46">
        <v>0</v>
      </c>
      <c r="AB590" s="46">
        <v>0</v>
      </c>
      <c r="AC590" s="46">
        <v>480.26</v>
      </c>
      <c r="AD590" s="46">
        <v>480.26</v>
      </c>
      <c r="AE590" s="46">
        <v>480.26</v>
      </c>
      <c r="AF590" s="46">
        <v>480.26</v>
      </c>
      <c r="AG590" s="46">
        <v>480.26</v>
      </c>
      <c r="AH590" s="46">
        <v>480.26</v>
      </c>
      <c r="AI590" s="46">
        <v>480.26000000000204</v>
      </c>
      <c r="AJ590" s="46">
        <v>480.26000000000022</v>
      </c>
      <c r="AK590" s="46">
        <v>480.25999999999976</v>
      </c>
      <c r="AL590" s="46">
        <v>480.25999999999954</v>
      </c>
      <c r="AM590" s="46">
        <v>0</v>
      </c>
    </row>
    <row r="591" spans="5:39" x14ac:dyDescent="0.2">
      <c r="E591" s="47">
        <v>59</v>
      </c>
      <c r="F591" s="47">
        <v>67</v>
      </c>
      <c r="G591" s="47" t="s">
        <v>249</v>
      </c>
      <c r="H591" s="47" t="s">
        <v>325</v>
      </c>
      <c r="I591" s="47" t="s">
        <v>435</v>
      </c>
      <c r="J591" s="533">
        <v>20000010</v>
      </c>
      <c r="K591" s="14" t="s">
        <v>59</v>
      </c>
      <c r="L591" s="14" t="s">
        <v>31</v>
      </c>
      <c r="M591" s="45">
        <v>591</v>
      </c>
      <c r="N591" s="45">
        <v>1</v>
      </c>
      <c r="O591" s="48">
        <v>3484.2</v>
      </c>
      <c r="Q591" s="12">
        <v>0</v>
      </c>
      <c r="R591" s="46">
        <v>4193.05</v>
      </c>
      <c r="T591" s="59">
        <v>0</v>
      </c>
      <c r="U591" s="14">
        <v>0</v>
      </c>
      <c r="V591" s="59" t="s">
        <v>150</v>
      </c>
      <c r="X591" s="46">
        <v>0</v>
      </c>
      <c r="Y591" s="46">
        <v>0</v>
      </c>
      <c r="Z591" s="46">
        <v>0</v>
      </c>
      <c r="AA591" s="46">
        <v>0</v>
      </c>
      <c r="AB591" s="46">
        <v>0</v>
      </c>
      <c r="AC591" s="46">
        <v>1627.41</v>
      </c>
      <c r="AD591" s="46">
        <v>1627.41</v>
      </c>
      <c r="AE591" s="46">
        <v>1627.41</v>
      </c>
      <c r="AF591" s="46">
        <v>1627.41</v>
      </c>
      <c r="AG591" s="46">
        <v>1627.41</v>
      </c>
      <c r="AH591" s="46">
        <v>1627.41</v>
      </c>
      <c r="AI591" s="46">
        <v>9368.52</v>
      </c>
      <c r="AJ591" s="46">
        <v>4992.5200000000004</v>
      </c>
      <c r="AK591" s="46">
        <v>4058.24</v>
      </c>
      <c r="AL591" s="46">
        <v>3484.2</v>
      </c>
      <c r="AM591" s="46">
        <v>0</v>
      </c>
    </row>
    <row r="592" spans="5:39" x14ac:dyDescent="0.2">
      <c r="E592" s="47">
        <v>59</v>
      </c>
      <c r="F592" s="47">
        <v>67</v>
      </c>
      <c r="G592" s="47" t="s">
        <v>249</v>
      </c>
      <c r="H592" s="47" t="s">
        <v>325</v>
      </c>
      <c r="I592" s="47" t="s">
        <v>435</v>
      </c>
      <c r="J592" s="533">
        <v>20000010</v>
      </c>
      <c r="K592" s="14" t="s">
        <v>37</v>
      </c>
      <c r="L592" s="14" t="s">
        <v>31</v>
      </c>
      <c r="M592" s="45">
        <v>592</v>
      </c>
      <c r="N592" s="45">
        <v>1</v>
      </c>
      <c r="O592" s="48">
        <v>9050.76</v>
      </c>
      <c r="P592" s="48"/>
      <c r="Q592" s="12">
        <v>0</v>
      </c>
      <c r="R592" s="46">
        <v>4697.2900000000009</v>
      </c>
      <c r="T592" s="59">
        <v>0</v>
      </c>
      <c r="U592" s="14">
        <v>0</v>
      </c>
      <c r="V592" s="59" t="s">
        <v>150</v>
      </c>
      <c r="Y592" s="46">
        <v>0</v>
      </c>
      <c r="Z592" s="46">
        <v>0</v>
      </c>
      <c r="AA592" s="46">
        <v>0</v>
      </c>
      <c r="AB592" s="46">
        <v>0</v>
      </c>
      <c r="AC592" s="46">
        <v>0</v>
      </c>
      <c r="AD592" s="46">
        <v>0</v>
      </c>
      <c r="AE592" s="46">
        <v>0</v>
      </c>
      <c r="AF592" s="46">
        <v>0</v>
      </c>
      <c r="AG592" s="46">
        <v>8137.05</v>
      </c>
      <c r="AH592" s="46">
        <v>1627.41</v>
      </c>
      <c r="AI592" s="46">
        <v>0</v>
      </c>
      <c r="AJ592" s="46">
        <v>9368.52</v>
      </c>
      <c r="AK592" s="46">
        <v>0</v>
      </c>
      <c r="AL592" s="46">
        <v>9050.76</v>
      </c>
      <c r="AM592" s="46">
        <v>3484.2</v>
      </c>
    </row>
    <row r="593" spans="5:39" x14ac:dyDescent="0.2">
      <c r="E593" s="47">
        <v>59</v>
      </c>
      <c r="F593" s="47">
        <v>67</v>
      </c>
      <c r="G593" s="47" t="s">
        <v>249</v>
      </c>
      <c r="H593" s="47" t="s">
        <v>325</v>
      </c>
      <c r="I593" s="47" t="s">
        <v>435</v>
      </c>
      <c r="J593" s="533">
        <v>20000010</v>
      </c>
      <c r="K593" s="14" t="s">
        <v>65</v>
      </c>
      <c r="L593" s="14" t="s">
        <v>31</v>
      </c>
      <c r="M593" s="45">
        <v>593</v>
      </c>
      <c r="N593" s="45">
        <v>1</v>
      </c>
      <c r="O593" s="52">
        <v>3484.2</v>
      </c>
      <c r="P593" s="48">
        <v>3484.2</v>
      </c>
      <c r="Q593" s="12">
        <v>0</v>
      </c>
      <c r="R593" s="46">
        <v>580.69999999999993</v>
      </c>
      <c r="T593" s="59">
        <v>0</v>
      </c>
      <c r="U593" s="14">
        <v>0</v>
      </c>
      <c r="V593" s="59" t="s">
        <v>150</v>
      </c>
      <c r="X593" s="46">
        <v>0</v>
      </c>
      <c r="Y593" s="46">
        <v>0</v>
      </c>
      <c r="Z593" s="46">
        <v>0</v>
      </c>
      <c r="AA593" s="46">
        <v>0</v>
      </c>
      <c r="AB593" s="46">
        <v>0</v>
      </c>
      <c r="AC593" s="46">
        <v>0</v>
      </c>
      <c r="AD593" s="46">
        <v>0</v>
      </c>
      <c r="AE593" s="46">
        <v>0</v>
      </c>
      <c r="AF593" s="46">
        <v>0</v>
      </c>
      <c r="AG593" s="46">
        <v>0</v>
      </c>
      <c r="AH593" s="46">
        <v>0</v>
      </c>
      <c r="AI593" s="46">
        <v>0</v>
      </c>
      <c r="AJ593" s="46">
        <v>0</v>
      </c>
      <c r="AK593" s="46">
        <v>0</v>
      </c>
      <c r="AL593" s="46">
        <v>3484.2</v>
      </c>
      <c r="AM593" s="46">
        <v>0</v>
      </c>
    </row>
    <row r="594" spans="5:39" x14ac:dyDescent="0.2">
      <c r="E594" s="47">
        <v>59</v>
      </c>
      <c r="F594" s="47">
        <v>67</v>
      </c>
      <c r="G594" s="47" t="s">
        <v>249</v>
      </c>
      <c r="H594" s="47" t="s">
        <v>325</v>
      </c>
      <c r="I594" s="47" t="s">
        <v>435</v>
      </c>
      <c r="J594" s="533">
        <v>20000010</v>
      </c>
      <c r="K594" s="14" t="s">
        <v>64</v>
      </c>
      <c r="L594" s="14" t="s">
        <v>57</v>
      </c>
      <c r="M594" s="45">
        <v>594</v>
      </c>
      <c r="N594" s="45">
        <v>1</v>
      </c>
      <c r="O594" s="46">
        <v>0</v>
      </c>
      <c r="Q594" s="12">
        <v>0</v>
      </c>
      <c r="T594" s="59">
        <v>0</v>
      </c>
      <c r="U594" s="14">
        <v>0</v>
      </c>
      <c r="V594" s="59" t="s">
        <v>150</v>
      </c>
      <c r="X594" s="46">
        <v>0</v>
      </c>
      <c r="Y594" s="46">
        <v>0</v>
      </c>
      <c r="Z594" s="46">
        <v>0</v>
      </c>
      <c r="AA594" s="46">
        <v>0</v>
      </c>
      <c r="AB594" s="46">
        <v>0</v>
      </c>
      <c r="AC594" s="46">
        <v>1147.1500000000001</v>
      </c>
      <c r="AD594" s="46">
        <v>2294.3000000000002</v>
      </c>
      <c r="AE594" s="46">
        <v>3441.4500000000003</v>
      </c>
      <c r="AF594" s="46">
        <v>4588.6000000000004</v>
      </c>
      <c r="AG594" s="46">
        <v>0</v>
      </c>
      <c r="AH594" s="46">
        <v>0</v>
      </c>
      <c r="AI594" s="46">
        <v>1147.1500000000001</v>
      </c>
      <c r="AJ594" s="46">
        <v>0</v>
      </c>
      <c r="AK594" s="46">
        <v>1147.1500000000001</v>
      </c>
      <c r="AL594" s="46">
        <v>0</v>
      </c>
      <c r="AM594" s="46">
        <v>0</v>
      </c>
    </row>
    <row r="595" spans="5:39" x14ac:dyDescent="0.2">
      <c r="E595" s="47">
        <v>59</v>
      </c>
      <c r="F595" s="47">
        <v>67</v>
      </c>
      <c r="G595" s="47" t="s">
        <v>249</v>
      </c>
      <c r="H595" s="47" t="s">
        <v>325</v>
      </c>
      <c r="I595" s="47" t="s">
        <v>435</v>
      </c>
      <c r="J595" s="533">
        <v>20000010</v>
      </c>
      <c r="K595" s="14" t="s">
        <v>64</v>
      </c>
      <c r="L595" s="14" t="s">
        <v>54</v>
      </c>
      <c r="M595" s="45">
        <v>595</v>
      </c>
      <c r="N595" s="45">
        <v>1</v>
      </c>
      <c r="O595" s="46">
        <v>1563.1599999999989</v>
      </c>
      <c r="Q595" s="12">
        <v>0</v>
      </c>
      <c r="T595" s="59">
        <v>0</v>
      </c>
      <c r="U595" s="14">
        <v>0</v>
      </c>
      <c r="V595" s="59" t="s">
        <v>150</v>
      </c>
      <c r="X595" s="46">
        <v>0</v>
      </c>
      <c r="Y595" s="46">
        <v>0</v>
      </c>
      <c r="Z595" s="46">
        <v>0</v>
      </c>
      <c r="AA595" s="46">
        <v>0</v>
      </c>
      <c r="AB595" s="46">
        <v>0</v>
      </c>
      <c r="AC595" s="46">
        <v>0</v>
      </c>
      <c r="AD595" s="46">
        <v>0</v>
      </c>
      <c r="AE595" s="46">
        <v>0</v>
      </c>
      <c r="AF595" s="46">
        <v>0</v>
      </c>
      <c r="AG595" s="46">
        <v>0</v>
      </c>
      <c r="AH595" s="46">
        <v>0</v>
      </c>
      <c r="AI595" s="46">
        <v>7741.1099999999988</v>
      </c>
      <c r="AJ595" s="46">
        <v>4031.9999999999991</v>
      </c>
      <c r="AK595" s="46">
        <v>6462.829999999999</v>
      </c>
      <c r="AL595" s="46">
        <v>1563.1599999999989</v>
      </c>
      <c r="AM595" s="46">
        <v>0</v>
      </c>
    </row>
    <row r="596" spans="5:39" x14ac:dyDescent="0.2">
      <c r="E596" s="47">
        <v>59</v>
      </c>
      <c r="F596" s="47">
        <v>67</v>
      </c>
      <c r="G596" s="47" t="s">
        <v>249</v>
      </c>
      <c r="H596" s="47" t="s">
        <v>325</v>
      </c>
      <c r="I596" s="47" t="s">
        <v>435</v>
      </c>
      <c r="J596" s="533">
        <v>20000010</v>
      </c>
      <c r="K596" s="14" t="s">
        <v>64</v>
      </c>
      <c r="L596" s="14" t="s">
        <v>58</v>
      </c>
      <c r="M596" s="45">
        <v>596</v>
      </c>
      <c r="N596" s="45">
        <v>1</v>
      </c>
      <c r="O596" s="46">
        <v>1921.0400000000018</v>
      </c>
      <c r="Q596" s="12">
        <v>0</v>
      </c>
      <c r="T596" s="59">
        <v>0</v>
      </c>
      <c r="U596" s="14">
        <v>0</v>
      </c>
      <c r="V596" s="59" t="s">
        <v>150</v>
      </c>
      <c r="X596" s="46">
        <v>0</v>
      </c>
      <c r="Y596" s="46">
        <v>0</v>
      </c>
      <c r="Z596" s="46">
        <v>0</v>
      </c>
      <c r="AA596" s="46">
        <v>0</v>
      </c>
      <c r="AB596" s="46">
        <v>0</v>
      </c>
      <c r="AC596" s="46">
        <v>480.26</v>
      </c>
      <c r="AD596" s="46">
        <v>960.52</v>
      </c>
      <c r="AE596" s="46">
        <v>1440.7800000000002</v>
      </c>
      <c r="AF596" s="46">
        <v>1921.04</v>
      </c>
      <c r="AG596" s="46">
        <v>0</v>
      </c>
      <c r="AH596" s="46">
        <v>0</v>
      </c>
      <c r="AI596" s="46">
        <v>480.26000000000386</v>
      </c>
      <c r="AJ596" s="46">
        <v>960.52000000000135</v>
      </c>
      <c r="AK596" s="46">
        <v>1440.7800000000034</v>
      </c>
      <c r="AL596" s="46">
        <v>1921.0400000000018</v>
      </c>
      <c r="AM596" s="46">
        <v>0</v>
      </c>
    </row>
    <row r="597" spans="5:39" x14ac:dyDescent="0.2">
      <c r="E597" s="47">
        <v>59</v>
      </c>
      <c r="F597" s="47">
        <v>67</v>
      </c>
      <c r="G597" s="47" t="s">
        <v>249</v>
      </c>
      <c r="H597" s="47" t="s">
        <v>325</v>
      </c>
      <c r="I597" s="47" t="s">
        <v>435</v>
      </c>
      <c r="J597" s="533">
        <v>20000010</v>
      </c>
      <c r="K597" s="14" t="s">
        <v>67</v>
      </c>
      <c r="L597" s="14" t="s">
        <v>67</v>
      </c>
      <c r="M597" s="45">
        <v>597</v>
      </c>
      <c r="N597" s="45">
        <v>1</v>
      </c>
      <c r="O597" s="53">
        <v>0</v>
      </c>
      <c r="P597" s="54">
        <v>0</v>
      </c>
      <c r="Q597" s="55">
        <v>0</v>
      </c>
      <c r="R597" s="56">
        <v>0</v>
      </c>
      <c r="S597" s="57">
        <v>0</v>
      </c>
      <c r="T597" s="60">
        <v>0</v>
      </c>
      <c r="U597" s="14">
        <v>0</v>
      </c>
      <c r="V597" s="60" t="s">
        <v>150</v>
      </c>
      <c r="Y597" s="46">
        <v>0</v>
      </c>
      <c r="Z597" s="46">
        <v>0</v>
      </c>
      <c r="AA597" s="46">
        <v>0</v>
      </c>
      <c r="AB597" s="46">
        <v>0</v>
      </c>
      <c r="AC597" s="46">
        <v>0</v>
      </c>
      <c r="AD597" s="46">
        <v>0</v>
      </c>
      <c r="AE597" s="46">
        <v>0</v>
      </c>
      <c r="AF597" s="46">
        <v>0</v>
      </c>
      <c r="AG597" s="46">
        <v>0</v>
      </c>
      <c r="AH597" s="46">
        <v>0</v>
      </c>
      <c r="AI597" s="46">
        <v>0</v>
      </c>
      <c r="AJ597" s="46">
        <v>0</v>
      </c>
      <c r="AK597" s="46">
        <v>0</v>
      </c>
      <c r="AL597" s="46">
        <v>0</v>
      </c>
      <c r="AM597" s="46">
        <v>0</v>
      </c>
    </row>
    <row r="598" spans="5:39" x14ac:dyDescent="0.2">
      <c r="E598" s="14">
        <v>60</v>
      </c>
      <c r="F598" s="14">
        <v>68</v>
      </c>
      <c r="G598" s="14" t="s">
        <v>249</v>
      </c>
      <c r="H598" s="14" t="s">
        <v>312</v>
      </c>
      <c r="I598" s="14" t="s">
        <v>436</v>
      </c>
      <c r="J598" s="531">
        <v>20000011</v>
      </c>
      <c r="K598" s="14" t="s">
        <v>59</v>
      </c>
      <c r="L598" s="14" t="s">
        <v>57</v>
      </c>
      <c r="M598" s="45">
        <v>598</v>
      </c>
      <c r="N598" s="45">
        <v>1</v>
      </c>
      <c r="O598" s="46">
        <v>2420.25</v>
      </c>
      <c r="Q598" s="12">
        <v>0</v>
      </c>
      <c r="T598" s="59">
        <v>0</v>
      </c>
      <c r="U598" s="14">
        <v>0</v>
      </c>
      <c r="V598" s="59" t="s">
        <v>175</v>
      </c>
      <c r="Y598" s="46">
        <v>0</v>
      </c>
      <c r="Z598" s="46">
        <v>0</v>
      </c>
      <c r="AA598" s="46">
        <v>0</v>
      </c>
      <c r="AB598" s="46">
        <v>0</v>
      </c>
      <c r="AC598" s="46">
        <v>2634.7</v>
      </c>
      <c r="AD598" s="46">
        <v>2297.6999999999998</v>
      </c>
      <c r="AE598" s="46">
        <v>2420.25</v>
      </c>
      <c r="AF598" s="46">
        <v>2420.25</v>
      </c>
      <c r="AG598" s="46">
        <v>2420.25</v>
      </c>
      <c r="AH598" s="46">
        <v>2420.25</v>
      </c>
      <c r="AI598" s="46">
        <v>2328.35</v>
      </c>
      <c r="AJ598" s="46">
        <v>2420.25</v>
      </c>
      <c r="AK598" s="46">
        <v>2420.25</v>
      </c>
      <c r="AL598" s="46">
        <v>2420.25</v>
      </c>
      <c r="AM598" s="46">
        <v>0</v>
      </c>
    </row>
    <row r="599" spans="5:39" x14ac:dyDescent="0.2">
      <c r="E599" s="47">
        <v>60</v>
      </c>
      <c r="F599" s="47">
        <v>68</v>
      </c>
      <c r="G599" s="47" t="s">
        <v>249</v>
      </c>
      <c r="H599" s="47" t="s">
        <v>312</v>
      </c>
      <c r="I599" s="47" t="s">
        <v>436</v>
      </c>
      <c r="J599" s="533">
        <v>20000011</v>
      </c>
      <c r="K599" s="14" t="s">
        <v>59</v>
      </c>
      <c r="L599" s="14" t="s">
        <v>54</v>
      </c>
      <c r="M599" s="45">
        <v>599</v>
      </c>
      <c r="N599" s="45">
        <v>1</v>
      </c>
      <c r="O599" s="46">
        <v>2495.0099999999998</v>
      </c>
      <c r="Q599" s="12">
        <v>0</v>
      </c>
      <c r="T599" s="59">
        <v>0</v>
      </c>
      <c r="U599" s="14">
        <v>0</v>
      </c>
      <c r="V599" s="59" t="s">
        <v>175</v>
      </c>
      <c r="Y599" s="46">
        <v>0</v>
      </c>
      <c r="Z599" s="46">
        <v>0</v>
      </c>
      <c r="AA599" s="46">
        <v>0</v>
      </c>
      <c r="AB599" s="46">
        <v>0</v>
      </c>
      <c r="AC599" s="46">
        <v>0</v>
      </c>
      <c r="AD599" s="46">
        <v>0</v>
      </c>
      <c r="AE599" s="46">
        <v>0</v>
      </c>
      <c r="AF599" s="46">
        <v>0</v>
      </c>
      <c r="AG599" s="46">
        <v>0</v>
      </c>
      <c r="AH599" s="46">
        <v>0</v>
      </c>
      <c r="AI599" s="46">
        <v>9335</v>
      </c>
      <c r="AJ599" s="46">
        <v>-1576.08</v>
      </c>
      <c r="AK599" s="46">
        <v>3026.1799999999994</v>
      </c>
      <c r="AL599" s="46">
        <v>2495.0099999999998</v>
      </c>
      <c r="AM599" s="46">
        <v>0</v>
      </c>
    </row>
    <row r="600" spans="5:39" x14ac:dyDescent="0.2">
      <c r="E600" s="47">
        <v>60</v>
      </c>
      <c r="F600" s="47">
        <v>68</v>
      </c>
      <c r="G600" s="47" t="s">
        <v>249</v>
      </c>
      <c r="H600" s="47" t="s">
        <v>312</v>
      </c>
      <c r="I600" s="47" t="s">
        <v>436</v>
      </c>
      <c r="J600" s="533">
        <v>20000011</v>
      </c>
      <c r="K600" s="14" t="s">
        <v>59</v>
      </c>
      <c r="L600" s="14" t="s">
        <v>58</v>
      </c>
      <c r="M600" s="45">
        <v>600</v>
      </c>
      <c r="N600" s="45">
        <v>1</v>
      </c>
      <c r="O600" s="46">
        <v>808.52</v>
      </c>
      <c r="Q600" s="12">
        <v>0</v>
      </c>
      <c r="T600" s="59">
        <v>0</v>
      </c>
      <c r="U600" s="14">
        <v>0</v>
      </c>
      <c r="V600" s="59" t="s">
        <v>175</v>
      </c>
      <c r="Y600" s="46">
        <v>0</v>
      </c>
      <c r="Z600" s="46">
        <v>0</v>
      </c>
      <c r="AA600" s="46">
        <v>0</v>
      </c>
      <c r="AB600" s="46">
        <v>0</v>
      </c>
      <c r="AC600" s="46">
        <v>908.52</v>
      </c>
      <c r="AD600" s="46">
        <v>708.52</v>
      </c>
      <c r="AE600" s="46">
        <v>808.52</v>
      </c>
      <c r="AF600" s="46">
        <v>808.52</v>
      </c>
      <c r="AG600" s="46">
        <v>808.52</v>
      </c>
      <c r="AH600" s="46">
        <v>808.52</v>
      </c>
      <c r="AI600" s="46">
        <v>808.52000000000044</v>
      </c>
      <c r="AJ600" s="46">
        <v>808.52</v>
      </c>
      <c r="AK600" s="46">
        <v>808.52000000000044</v>
      </c>
      <c r="AL600" s="46">
        <v>808.52</v>
      </c>
      <c r="AM600" s="46">
        <v>0</v>
      </c>
    </row>
    <row r="601" spans="5:39" x14ac:dyDescent="0.2">
      <c r="E601" s="47">
        <v>60</v>
      </c>
      <c r="F601" s="47">
        <v>68</v>
      </c>
      <c r="G601" s="47" t="s">
        <v>249</v>
      </c>
      <c r="H601" s="47" t="s">
        <v>312</v>
      </c>
      <c r="I601" s="47" t="s">
        <v>436</v>
      </c>
      <c r="J601" s="533">
        <v>20000011</v>
      </c>
      <c r="K601" s="14" t="s">
        <v>59</v>
      </c>
      <c r="L601" s="14" t="s">
        <v>31</v>
      </c>
      <c r="M601" s="45">
        <v>601</v>
      </c>
      <c r="N601" s="45">
        <v>1</v>
      </c>
      <c r="O601" s="48">
        <v>5723.7800000000007</v>
      </c>
      <c r="Q601" s="12">
        <v>0</v>
      </c>
      <c r="R601" s="46">
        <v>5426.8050000000003</v>
      </c>
      <c r="T601" s="59">
        <v>0</v>
      </c>
      <c r="U601" s="14">
        <v>0</v>
      </c>
      <c r="V601" s="59" t="s">
        <v>175</v>
      </c>
      <c r="X601" s="46">
        <v>0</v>
      </c>
      <c r="Y601" s="46">
        <v>0</v>
      </c>
      <c r="Z601" s="46">
        <v>0</v>
      </c>
      <c r="AA601" s="46">
        <v>0</v>
      </c>
      <c r="AB601" s="46">
        <v>0</v>
      </c>
      <c r="AC601" s="46">
        <v>3543.22</v>
      </c>
      <c r="AD601" s="46">
        <v>3006.22</v>
      </c>
      <c r="AE601" s="46">
        <v>3228.77</v>
      </c>
      <c r="AF601" s="46">
        <v>3228.77</v>
      </c>
      <c r="AG601" s="46">
        <v>3228.77</v>
      </c>
      <c r="AH601" s="46">
        <v>3228.77</v>
      </c>
      <c r="AI601" s="46">
        <v>12471.87</v>
      </c>
      <c r="AJ601" s="46">
        <v>1652.69</v>
      </c>
      <c r="AK601" s="46">
        <v>6254.95</v>
      </c>
      <c r="AL601" s="46">
        <v>5723.7800000000007</v>
      </c>
      <c r="AM601" s="46">
        <v>0</v>
      </c>
    </row>
    <row r="602" spans="5:39" x14ac:dyDescent="0.2">
      <c r="E602" s="47">
        <v>60</v>
      </c>
      <c r="F602" s="47">
        <v>68</v>
      </c>
      <c r="G602" s="47" t="s">
        <v>249</v>
      </c>
      <c r="H602" s="47" t="s">
        <v>312</v>
      </c>
      <c r="I602" s="47" t="s">
        <v>436</v>
      </c>
      <c r="J602" s="533">
        <v>20000011</v>
      </c>
      <c r="K602" s="14" t="s">
        <v>37</v>
      </c>
      <c r="L602" s="14" t="s">
        <v>31</v>
      </c>
      <c r="M602" s="45">
        <v>602</v>
      </c>
      <c r="N602" s="45">
        <v>1</v>
      </c>
      <c r="O602" s="48">
        <v>6254.95</v>
      </c>
      <c r="P602" s="48"/>
      <c r="Q602" s="12">
        <v>0</v>
      </c>
      <c r="R602" s="46">
        <v>5010.97</v>
      </c>
      <c r="T602" s="59">
        <v>0</v>
      </c>
      <c r="U602" s="14">
        <v>0</v>
      </c>
      <c r="V602" s="59" t="s">
        <v>175</v>
      </c>
      <c r="Y602" s="46">
        <v>0</v>
      </c>
      <c r="Z602" s="46">
        <v>0</v>
      </c>
      <c r="AA602" s="46">
        <v>0</v>
      </c>
      <c r="AB602" s="46">
        <v>0</v>
      </c>
      <c r="AC602" s="46">
        <v>0</v>
      </c>
      <c r="AD602" s="46">
        <v>1867.03</v>
      </c>
      <c r="AE602" s="46">
        <v>4682.41</v>
      </c>
      <c r="AF602" s="46">
        <v>3228.77</v>
      </c>
      <c r="AG602" s="46">
        <v>3228.77</v>
      </c>
      <c r="AH602" s="46">
        <v>3228.77</v>
      </c>
      <c r="AI602" s="46">
        <v>3228.77</v>
      </c>
      <c r="AJ602" s="46">
        <v>14124.56</v>
      </c>
      <c r="AK602" s="46">
        <v>0</v>
      </c>
      <c r="AL602" s="46">
        <v>6254.95</v>
      </c>
      <c r="AM602" s="46">
        <v>1144.7560000000001</v>
      </c>
    </row>
    <row r="603" spans="5:39" x14ac:dyDescent="0.2">
      <c r="E603" s="47">
        <v>60</v>
      </c>
      <c r="F603" s="47">
        <v>68</v>
      </c>
      <c r="G603" s="47" t="s">
        <v>249</v>
      </c>
      <c r="H603" s="47" t="s">
        <v>312</v>
      </c>
      <c r="I603" s="47" t="s">
        <v>436</v>
      </c>
      <c r="J603" s="533">
        <v>20000011</v>
      </c>
      <c r="K603" s="14" t="s">
        <v>65</v>
      </c>
      <c r="L603" s="14" t="s">
        <v>31</v>
      </c>
      <c r="M603" s="45">
        <v>603</v>
      </c>
      <c r="N603" s="45">
        <v>1</v>
      </c>
      <c r="O603" s="52">
        <v>5723.7800000000007</v>
      </c>
      <c r="P603" s="48">
        <v>1144.7560000000001</v>
      </c>
      <c r="Q603" s="12">
        <v>0</v>
      </c>
      <c r="R603" s="46">
        <v>953.96333333333348</v>
      </c>
      <c r="T603" s="59">
        <v>0</v>
      </c>
      <c r="U603" s="14">
        <v>0</v>
      </c>
      <c r="V603" s="59" t="s">
        <v>175</v>
      </c>
      <c r="X603" s="46">
        <v>0</v>
      </c>
      <c r="Y603" s="46">
        <v>0</v>
      </c>
      <c r="Z603" s="46">
        <v>0</v>
      </c>
      <c r="AA603" s="46">
        <v>0</v>
      </c>
      <c r="AB603" s="46">
        <v>0</v>
      </c>
      <c r="AC603" s="46">
        <v>0</v>
      </c>
      <c r="AD603" s="46">
        <v>0</v>
      </c>
      <c r="AE603" s="46">
        <v>0</v>
      </c>
      <c r="AF603" s="46">
        <v>0</v>
      </c>
      <c r="AG603" s="46">
        <v>0</v>
      </c>
      <c r="AH603" s="46">
        <v>0</v>
      </c>
      <c r="AI603" s="46">
        <v>0</v>
      </c>
      <c r="AJ603" s="46">
        <v>0</v>
      </c>
      <c r="AK603" s="46">
        <v>0</v>
      </c>
      <c r="AL603" s="46">
        <v>5723.7800000000007</v>
      </c>
      <c r="AM603" s="46">
        <v>0</v>
      </c>
    </row>
    <row r="604" spans="5:39" x14ac:dyDescent="0.2">
      <c r="E604" s="47">
        <v>60</v>
      </c>
      <c r="F604" s="47">
        <v>68</v>
      </c>
      <c r="G604" s="47" t="s">
        <v>249</v>
      </c>
      <c r="H604" s="47" t="s">
        <v>312</v>
      </c>
      <c r="I604" s="47" t="s">
        <v>436</v>
      </c>
      <c r="J604" s="533">
        <v>20000011</v>
      </c>
      <c r="K604" s="14" t="s">
        <v>64</v>
      </c>
      <c r="L604" s="14" t="s">
        <v>57</v>
      </c>
      <c r="M604" s="45">
        <v>604</v>
      </c>
      <c r="N604" s="45">
        <v>1</v>
      </c>
      <c r="O604" s="46">
        <v>0</v>
      </c>
      <c r="Q604" s="12">
        <v>0</v>
      </c>
      <c r="T604" s="59">
        <v>0</v>
      </c>
      <c r="U604" s="14">
        <v>0</v>
      </c>
      <c r="V604" s="59" t="s">
        <v>175</v>
      </c>
      <c r="X604" s="46">
        <v>0</v>
      </c>
      <c r="Y604" s="46">
        <v>0</v>
      </c>
      <c r="Z604" s="46">
        <v>0</v>
      </c>
      <c r="AA604" s="46">
        <v>0</v>
      </c>
      <c r="AB604" s="46">
        <v>0</v>
      </c>
      <c r="AC604" s="46">
        <v>2634.7</v>
      </c>
      <c r="AD604" s="46">
        <v>3065.37</v>
      </c>
      <c r="AE604" s="46">
        <v>803.21</v>
      </c>
      <c r="AF604" s="46">
        <v>0</v>
      </c>
      <c r="AG604" s="46">
        <v>0</v>
      </c>
      <c r="AH604" s="46">
        <v>0</v>
      </c>
      <c r="AI604" s="46">
        <v>0</v>
      </c>
      <c r="AJ604" s="46">
        <v>0</v>
      </c>
      <c r="AK604" s="46">
        <v>2420.25</v>
      </c>
      <c r="AL604" s="46">
        <v>0</v>
      </c>
      <c r="AM604" s="46">
        <v>0</v>
      </c>
    </row>
    <row r="605" spans="5:39" x14ac:dyDescent="0.2">
      <c r="E605" s="47">
        <v>60</v>
      </c>
      <c r="F605" s="47">
        <v>68</v>
      </c>
      <c r="G605" s="47" t="s">
        <v>249</v>
      </c>
      <c r="H605" s="47" t="s">
        <v>312</v>
      </c>
      <c r="I605" s="47" t="s">
        <v>436</v>
      </c>
      <c r="J605" s="533">
        <v>20000011</v>
      </c>
      <c r="K605" s="14" t="s">
        <v>64</v>
      </c>
      <c r="L605" s="14" t="s">
        <v>54</v>
      </c>
      <c r="M605" s="45">
        <v>605</v>
      </c>
      <c r="N605" s="45">
        <v>1</v>
      </c>
      <c r="O605" s="46">
        <v>4106.7399999999989</v>
      </c>
      <c r="Q605" s="12">
        <v>0</v>
      </c>
      <c r="T605" s="59">
        <v>0</v>
      </c>
      <c r="U605" s="14">
        <v>0</v>
      </c>
      <c r="V605" s="59" t="s">
        <v>175</v>
      </c>
      <c r="X605" s="46">
        <v>0</v>
      </c>
      <c r="Y605" s="46">
        <v>0</v>
      </c>
      <c r="Z605" s="46">
        <v>0</v>
      </c>
      <c r="AA605" s="46">
        <v>0</v>
      </c>
      <c r="AB605" s="46">
        <v>0</v>
      </c>
      <c r="AC605" s="46">
        <v>0</v>
      </c>
      <c r="AD605" s="46">
        <v>0</v>
      </c>
      <c r="AE605" s="46">
        <v>0</v>
      </c>
      <c r="AF605" s="46">
        <v>0</v>
      </c>
      <c r="AG605" s="46">
        <v>0</v>
      </c>
      <c r="AH605" s="46">
        <v>0</v>
      </c>
      <c r="AI605" s="46">
        <v>8434.58</v>
      </c>
      <c r="AJ605" s="46">
        <v>0</v>
      </c>
      <c r="AK605" s="46">
        <v>3026.1799999999994</v>
      </c>
      <c r="AL605" s="46">
        <v>4106.7399999999989</v>
      </c>
      <c r="AM605" s="46">
        <v>2961.9839999999986</v>
      </c>
    </row>
    <row r="606" spans="5:39" x14ac:dyDescent="0.2">
      <c r="E606" s="47">
        <v>60</v>
      </c>
      <c r="F606" s="47">
        <v>68</v>
      </c>
      <c r="G606" s="47" t="s">
        <v>249</v>
      </c>
      <c r="H606" s="47" t="s">
        <v>312</v>
      </c>
      <c r="I606" s="47" t="s">
        <v>436</v>
      </c>
      <c r="J606" s="533">
        <v>20000011</v>
      </c>
      <c r="K606" s="14" t="s">
        <v>64</v>
      </c>
      <c r="L606" s="14" t="s">
        <v>58</v>
      </c>
      <c r="M606" s="45">
        <v>606</v>
      </c>
      <c r="N606" s="45">
        <v>1</v>
      </c>
      <c r="O606" s="46">
        <v>1617.04</v>
      </c>
      <c r="Q606" s="12">
        <v>0</v>
      </c>
      <c r="T606" s="59">
        <v>0</v>
      </c>
      <c r="U606" s="14">
        <v>0</v>
      </c>
      <c r="V606" s="59" t="s">
        <v>175</v>
      </c>
      <c r="X606" s="46">
        <v>0</v>
      </c>
      <c r="Y606" s="46">
        <v>0</v>
      </c>
      <c r="Z606" s="46">
        <v>0</v>
      </c>
      <c r="AA606" s="46">
        <v>0</v>
      </c>
      <c r="AB606" s="46">
        <v>0</v>
      </c>
      <c r="AC606" s="46">
        <v>908.52</v>
      </c>
      <c r="AD606" s="46">
        <v>1617.04</v>
      </c>
      <c r="AE606" s="46">
        <v>2425.5599999999995</v>
      </c>
      <c r="AF606" s="46">
        <v>3228.7700000000004</v>
      </c>
      <c r="AG606" s="46">
        <v>3228.7700000000004</v>
      </c>
      <c r="AH606" s="46">
        <v>3228.7700000000004</v>
      </c>
      <c r="AI606" s="46">
        <v>4037.2899999999991</v>
      </c>
      <c r="AJ606" s="46">
        <v>0</v>
      </c>
      <c r="AK606" s="46">
        <v>808.51999999999771</v>
      </c>
      <c r="AL606" s="46">
        <v>1617.04</v>
      </c>
      <c r="AM606" s="46">
        <v>1617.0399999999991</v>
      </c>
    </row>
    <row r="607" spans="5:39" x14ac:dyDescent="0.2">
      <c r="E607" s="47">
        <v>60</v>
      </c>
      <c r="F607" s="47">
        <v>68</v>
      </c>
      <c r="G607" s="47" t="s">
        <v>249</v>
      </c>
      <c r="H607" s="47" t="s">
        <v>312</v>
      </c>
      <c r="I607" s="47" t="s">
        <v>436</v>
      </c>
      <c r="J607" s="533">
        <v>20000011</v>
      </c>
      <c r="K607" s="14" t="s">
        <v>67</v>
      </c>
      <c r="L607" s="14" t="s">
        <v>67</v>
      </c>
      <c r="M607" s="45">
        <v>607</v>
      </c>
      <c r="N607" s="45">
        <v>1</v>
      </c>
      <c r="O607" s="53">
        <v>0</v>
      </c>
      <c r="P607" s="54">
        <v>0</v>
      </c>
      <c r="Q607" s="55">
        <v>0</v>
      </c>
      <c r="R607" s="56">
        <v>0</v>
      </c>
      <c r="S607" s="57">
        <v>0</v>
      </c>
      <c r="T607" s="60">
        <v>0</v>
      </c>
      <c r="U607" s="14">
        <v>0</v>
      </c>
      <c r="V607" s="60" t="s">
        <v>175</v>
      </c>
      <c r="Y607" s="46">
        <v>0</v>
      </c>
      <c r="Z607" s="46">
        <v>0</v>
      </c>
      <c r="AA607" s="46">
        <v>0</v>
      </c>
      <c r="AB607" s="46">
        <v>0</v>
      </c>
      <c r="AC607" s="46">
        <v>0</v>
      </c>
      <c r="AD607" s="46">
        <v>0</v>
      </c>
      <c r="AE607" s="46">
        <v>0</v>
      </c>
      <c r="AF607" s="46">
        <v>0</v>
      </c>
      <c r="AG607" s="46">
        <v>0</v>
      </c>
      <c r="AH607" s="46">
        <v>0</v>
      </c>
      <c r="AI607" s="46">
        <v>0</v>
      </c>
      <c r="AJ607" s="46">
        <v>0</v>
      </c>
      <c r="AK607" s="46">
        <v>0</v>
      </c>
      <c r="AL607" s="46">
        <v>0</v>
      </c>
      <c r="AM607" s="46">
        <v>0</v>
      </c>
    </row>
    <row r="608" spans="5:39" x14ac:dyDescent="0.2">
      <c r="E608" s="14">
        <v>61</v>
      </c>
      <c r="F608" s="14">
        <v>69</v>
      </c>
      <c r="G608" s="14" t="s">
        <v>249</v>
      </c>
      <c r="H608" s="14" t="s">
        <v>297</v>
      </c>
      <c r="I608" s="14" t="s">
        <v>437</v>
      </c>
      <c r="J608" s="531">
        <v>20000012</v>
      </c>
      <c r="K608" s="14" t="s">
        <v>59</v>
      </c>
      <c r="L608" s="14" t="s">
        <v>57</v>
      </c>
      <c r="M608" s="45">
        <v>608</v>
      </c>
      <c r="N608" s="45">
        <v>1</v>
      </c>
      <c r="O608" s="46">
        <v>1821.14</v>
      </c>
      <c r="Q608" s="12" t="s">
        <v>376</v>
      </c>
      <c r="T608" s="59" t="s">
        <v>73</v>
      </c>
      <c r="U608" s="14">
        <v>5</v>
      </c>
      <c r="V608" s="59" t="s">
        <v>175</v>
      </c>
      <c r="Y608" s="46">
        <v>0</v>
      </c>
      <c r="Z608" s="46">
        <v>0</v>
      </c>
      <c r="AA608" s="46">
        <v>0</v>
      </c>
      <c r="AB608" s="46">
        <v>0</v>
      </c>
      <c r="AC608" s="46">
        <v>1821.14</v>
      </c>
      <c r="AD608" s="46">
        <v>1821.14</v>
      </c>
      <c r="AE608" s="46">
        <v>1821.14</v>
      </c>
      <c r="AF608" s="46">
        <v>1821.14</v>
      </c>
      <c r="AG608" s="46">
        <v>1821.14</v>
      </c>
      <c r="AH608" s="46">
        <v>1821.14</v>
      </c>
      <c r="AI608" s="46">
        <v>1821.14</v>
      </c>
      <c r="AJ608" s="46">
        <v>1821.14</v>
      </c>
      <c r="AK608" s="46">
        <v>1821.14</v>
      </c>
      <c r="AL608" s="46">
        <v>1821.14</v>
      </c>
      <c r="AM608" s="46">
        <v>0</v>
      </c>
    </row>
    <row r="609" spans="5:39" x14ac:dyDescent="0.2">
      <c r="E609" s="47">
        <v>61</v>
      </c>
      <c r="F609" s="47">
        <v>69</v>
      </c>
      <c r="G609" s="47" t="s">
        <v>249</v>
      </c>
      <c r="H609" s="47" t="s">
        <v>297</v>
      </c>
      <c r="I609" s="47" t="s">
        <v>437</v>
      </c>
      <c r="J609" s="533">
        <v>20000012</v>
      </c>
      <c r="K609" s="14" t="s">
        <v>59</v>
      </c>
      <c r="L609" s="14" t="s">
        <v>54</v>
      </c>
      <c r="M609" s="45">
        <v>609</v>
      </c>
      <c r="N609" s="45">
        <v>1</v>
      </c>
      <c r="O609" s="46">
        <v>1590.2199999999998</v>
      </c>
      <c r="Q609" s="12" t="s">
        <v>376</v>
      </c>
      <c r="T609" s="59" t="s">
        <v>73</v>
      </c>
      <c r="U609" s="14">
        <v>0</v>
      </c>
      <c r="V609" s="59" t="s">
        <v>175</v>
      </c>
      <c r="Y609" s="46">
        <v>0</v>
      </c>
      <c r="Z609" s="46">
        <v>0</v>
      </c>
      <c r="AA609" s="46">
        <v>0</v>
      </c>
      <c r="AB609" s="46">
        <v>0</v>
      </c>
      <c r="AC609" s="46">
        <v>0</v>
      </c>
      <c r="AD609" s="46">
        <v>0</v>
      </c>
      <c r="AE609" s="46">
        <v>0</v>
      </c>
      <c r="AF609" s="46">
        <v>0</v>
      </c>
      <c r="AG609" s="46">
        <v>0</v>
      </c>
      <c r="AH609" s="46">
        <v>0</v>
      </c>
      <c r="AI609" s="46">
        <v>8968.99</v>
      </c>
      <c r="AJ609" s="46">
        <v>1648.62</v>
      </c>
      <c r="AK609" s="46">
        <v>2465.63</v>
      </c>
      <c r="AL609" s="46">
        <v>1590.2199999999998</v>
      </c>
      <c r="AM609" s="46">
        <v>0</v>
      </c>
    </row>
    <row r="610" spans="5:39" x14ac:dyDescent="0.2">
      <c r="E610" s="47">
        <v>61</v>
      </c>
      <c r="F610" s="47">
        <v>69</v>
      </c>
      <c r="G610" s="47" t="s">
        <v>249</v>
      </c>
      <c r="H610" s="47" t="s">
        <v>297</v>
      </c>
      <c r="I610" s="47" t="s">
        <v>437</v>
      </c>
      <c r="J610" s="533">
        <v>20000012</v>
      </c>
      <c r="K610" s="14" t="s">
        <v>59</v>
      </c>
      <c r="L610" s="14" t="s">
        <v>58</v>
      </c>
      <c r="M610" s="45">
        <v>610</v>
      </c>
      <c r="N610" s="45">
        <v>1</v>
      </c>
      <c r="O610" s="46">
        <v>674.29999999999973</v>
      </c>
      <c r="Q610" s="12" t="s">
        <v>376</v>
      </c>
      <c r="T610" s="59" t="s">
        <v>73</v>
      </c>
      <c r="U610" s="14">
        <v>0</v>
      </c>
      <c r="V610" s="59" t="s">
        <v>175</v>
      </c>
      <c r="Y610" s="46">
        <v>0</v>
      </c>
      <c r="Z610" s="46">
        <v>0</v>
      </c>
      <c r="AA610" s="46">
        <v>0</v>
      </c>
      <c r="AB610" s="46">
        <v>0</v>
      </c>
      <c r="AC610" s="46">
        <v>674.3</v>
      </c>
      <c r="AD610" s="46">
        <v>674.3</v>
      </c>
      <c r="AE610" s="46">
        <v>674.3</v>
      </c>
      <c r="AF610" s="46">
        <v>674.3</v>
      </c>
      <c r="AG610" s="46">
        <v>674.3</v>
      </c>
      <c r="AH610" s="46">
        <v>674.3</v>
      </c>
      <c r="AI610" s="46">
        <v>674.30000000000109</v>
      </c>
      <c r="AJ610" s="46">
        <v>674.30000000000018</v>
      </c>
      <c r="AK610" s="46">
        <v>674.29999999999927</v>
      </c>
      <c r="AL610" s="46">
        <v>674.29999999999973</v>
      </c>
      <c r="AM610" s="46">
        <v>0</v>
      </c>
    </row>
    <row r="611" spans="5:39" x14ac:dyDescent="0.2">
      <c r="E611" s="47">
        <v>61</v>
      </c>
      <c r="F611" s="47">
        <v>69</v>
      </c>
      <c r="G611" s="47" t="s">
        <v>249</v>
      </c>
      <c r="H611" s="47" t="s">
        <v>297</v>
      </c>
      <c r="I611" s="47" t="s">
        <v>437</v>
      </c>
      <c r="J611" s="533">
        <v>20000012</v>
      </c>
      <c r="K611" s="14" t="s">
        <v>59</v>
      </c>
      <c r="L611" s="14" t="s">
        <v>31</v>
      </c>
      <c r="M611" s="45">
        <v>611</v>
      </c>
      <c r="N611" s="45">
        <v>1</v>
      </c>
      <c r="O611" s="48">
        <v>4085.6599999999994</v>
      </c>
      <c r="Q611" s="12" t="s">
        <v>376</v>
      </c>
      <c r="R611" s="46">
        <v>4941.0166666666673</v>
      </c>
      <c r="T611" s="59" t="s">
        <v>73</v>
      </c>
      <c r="U611" s="14">
        <v>0</v>
      </c>
      <c r="V611" s="59" t="s">
        <v>175</v>
      </c>
      <c r="X611" s="46">
        <v>0</v>
      </c>
      <c r="Y611" s="46">
        <v>0</v>
      </c>
      <c r="Z611" s="46">
        <v>0</v>
      </c>
      <c r="AA611" s="46">
        <v>0</v>
      </c>
      <c r="AB611" s="46">
        <v>0</v>
      </c>
      <c r="AC611" s="46">
        <v>2495.44</v>
      </c>
      <c r="AD611" s="46">
        <v>2495.44</v>
      </c>
      <c r="AE611" s="46">
        <v>2495.44</v>
      </c>
      <c r="AF611" s="46">
        <v>2495.44</v>
      </c>
      <c r="AG611" s="46">
        <v>2495.44</v>
      </c>
      <c r="AH611" s="46">
        <v>2495.44</v>
      </c>
      <c r="AI611" s="46">
        <v>11464.43</v>
      </c>
      <c r="AJ611" s="46">
        <v>4144.0600000000004</v>
      </c>
      <c r="AK611" s="46">
        <v>4961.07</v>
      </c>
      <c r="AL611" s="46">
        <v>4085.6599999999994</v>
      </c>
      <c r="AM611" s="46">
        <v>0</v>
      </c>
    </row>
    <row r="612" spans="5:39" x14ac:dyDescent="0.2">
      <c r="E612" s="47">
        <v>61</v>
      </c>
      <c r="F612" s="47">
        <v>69</v>
      </c>
      <c r="G612" s="47" t="s">
        <v>249</v>
      </c>
      <c r="H612" s="47" t="s">
        <v>297</v>
      </c>
      <c r="I612" s="47" t="s">
        <v>437</v>
      </c>
      <c r="J612" s="533">
        <v>20000012</v>
      </c>
      <c r="K612" s="14" t="s">
        <v>37</v>
      </c>
      <c r="L612" s="14" t="s">
        <v>31</v>
      </c>
      <c r="M612" s="45">
        <v>612</v>
      </c>
      <c r="N612" s="45">
        <v>1</v>
      </c>
      <c r="O612" s="48">
        <v>4961.07</v>
      </c>
      <c r="P612" s="48"/>
      <c r="Q612" s="12" t="s">
        <v>376</v>
      </c>
      <c r="R612" s="46">
        <v>4771.4733333333324</v>
      </c>
      <c r="T612" s="59" t="s">
        <v>73</v>
      </c>
      <c r="U612" s="14">
        <v>0</v>
      </c>
      <c r="V612" s="59" t="s">
        <v>175</v>
      </c>
      <c r="Y612" s="46">
        <v>0</v>
      </c>
      <c r="Z612" s="46">
        <v>0</v>
      </c>
      <c r="AA612" s="46">
        <v>0</v>
      </c>
      <c r="AB612" s="46">
        <v>0</v>
      </c>
      <c r="AC612" s="46">
        <v>0</v>
      </c>
      <c r="AD612" s="46">
        <v>0</v>
      </c>
      <c r="AE612" s="46">
        <v>0</v>
      </c>
      <c r="AF612" s="46">
        <v>0</v>
      </c>
      <c r="AG612" s="46">
        <v>7486.32</v>
      </c>
      <c r="AH612" s="46">
        <v>0</v>
      </c>
      <c r="AI612" s="46">
        <v>7486.32</v>
      </c>
      <c r="AJ612" s="46">
        <v>8695.1299999999992</v>
      </c>
      <c r="AK612" s="46">
        <v>0</v>
      </c>
      <c r="AL612" s="46">
        <v>4961.07</v>
      </c>
      <c r="AM612" s="46">
        <v>4399.6080000000002</v>
      </c>
    </row>
    <row r="613" spans="5:39" x14ac:dyDescent="0.2">
      <c r="E613" s="47">
        <v>61</v>
      </c>
      <c r="F613" s="47">
        <v>69</v>
      </c>
      <c r="G613" s="47" t="s">
        <v>249</v>
      </c>
      <c r="H613" s="47" t="s">
        <v>297</v>
      </c>
      <c r="I613" s="47" t="s">
        <v>437</v>
      </c>
      <c r="J613" s="533">
        <v>20000012</v>
      </c>
      <c r="K613" s="14" t="s">
        <v>65</v>
      </c>
      <c r="L613" s="14" t="s">
        <v>31</v>
      </c>
      <c r="M613" s="45">
        <v>613</v>
      </c>
      <c r="N613" s="45">
        <v>1</v>
      </c>
      <c r="O613" s="52">
        <v>10999.019999999999</v>
      </c>
      <c r="P613" s="48">
        <v>4399.6080000000002</v>
      </c>
      <c r="Q613" s="12" t="s">
        <v>376</v>
      </c>
      <c r="R613" s="46">
        <v>1833.1699999999998</v>
      </c>
      <c r="T613" s="59" t="s">
        <v>73</v>
      </c>
      <c r="U613" s="14">
        <v>0</v>
      </c>
      <c r="V613" s="59" t="s">
        <v>175</v>
      </c>
      <c r="X613" s="46">
        <v>0</v>
      </c>
      <c r="Y613" s="46">
        <v>0</v>
      </c>
      <c r="Z613" s="46">
        <v>0</v>
      </c>
      <c r="AA613" s="46">
        <v>0</v>
      </c>
      <c r="AB613" s="46">
        <v>0</v>
      </c>
      <c r="AC613" s="46">
        <v>0</v>
      </c>
      <c r="AD613" s="46">
        <v>0</v>
      </c>
      <c r="AE613" s="46">
        <v>0</v>
      </c>
      <c r="AF613" s="46">
        <v>0</v>
      </c>
      <c r="AG613" s="46">
        <v>0</v>
      </c>
      <c r="AH613" s="46">
        <v>0</v>
      </c>
      <c r="AI613" s="46">
        <v>0</v>
      </c>
      <c r="AJ613" s="46">
        <v>1952.2900000000036</v>
      </c>
      <c r="AK613" s="46">
        <v>4961.07</v>
      </c>
      <c r="AL613" s="46">
        <v>4085.6599999999958</v>
      </c>
      <c r="AM613" s="46">
        <v>0</v>
      </c>
    </row>
    <row r="614" spans="5:39" x14ac:dyDescent="0.2">
      <c r="E614" s="47">
        <v>61</v>
      </c>
      <c r="F614" s="47">
        <v>69</v>
      </c>
      <c r="G614" s="47" t="s">
        <v>249</v>
      </c>
      <c r="H614" s="47" t="s">
        <v>297</v>
      </c>
      <c r="I614" s="47" t="s">
        <v>437</v>
      </c>
      <c r="J614" s="533">
        <v>20000012</v>
      </c>
      <c r="K614" s="14" t="s">
        <v>64</v>
      </c>
      <c r="L614" s="14" t="s">
        <v>57</v>
      </c>
      <c r="M614" s="45">
        <v>614</v>
      </c>
      <c r="N614" s="45">
        <v>1</v>
      </c>
      <c r="O614" s="46">
        <v>0</v>
      </c>
      <c r="Q614" s="12" t="s">
        <v>376</v>
      </c>
      <c r="T614" s="59" t="s">
        <v>73</v>
      </c>
      <c r="U614" s="14">
        <v>0</v>
      </c>
      <c r="V614" s="59" t="s">
        <v>175</v>
      </c>
      <c r="X614" s="46">
        <v>0</v>
      </c>
      <c r="Y614" s="46">
        <v>0</v>
      </c>
      <c r="Z614" s="46">
        <v>0</v>
      </c>
      <c r="AA614" s="46">
        <v>0</v>
      </c>
      <c r="AB614" s="46">
        <v>0</v>
      </c>
      <c r="AC614" s="46">
        <v>1821.14</v>
      </c>
      <c r="AD614" s="46">
        <v>3642.28</v>
      </c>
      <c r="AE614" s="46">
        <v>5463.42</v>
      </c>
      <c r="AF614" s="46">
        <v>7284.56</v>
      </c>
      <c r="AG614" s="46">
        <v>1619.380000000001</v>
      </c>
      <c r="AH614" s="46">
        <v>3440.5200000000013</v>
      </c>
      <c r="AI614" s="46">
        <v>0</v>
      </c>
      <c r="AJ614" s="46">
        <v>0</v>
      </c>
      <c r="AK614" s="46">
        <v>1821.14</v>
      </c>
      <c r="AL614" s="46">
        <v>0</v>
      </c>
      <c r="AM614" s="46">
        <v>0</v>
      </c>
    </row>
    <row r="615" spans="5:39" x14ac:dyDescent="0.2">
      <c r="E615" s="47">
        <v>61</v>
      </c>
      <c r="F615" s="47">
        <v>69</v>
      </c>
      <c r="G615" s="47" t="s">
        <v>249</v>
      </c>
      <c r="H615" s="47" t="s">
        <v>297</v>
      </c>
      <c r="I615" s="47" t="s">
        <v>437</v>
      </c>
      <c r="J615" s="533">
        <v>20000012</v>
      </c>
      <c r="K615" s="14" t="s">
        <v>64</v>
      </c>
      <c r="L615" s="14" t="s">
        <v>54</v>
      </c>
      <c r="M615" s="45">
        <v>615</v>
      </c>
      <c r="N615" s="45">
        <v>1</v>
      </c>
      <c r="O615" s="46">
        <v>4256.0200000000023</v>
      </c>
      <c r="Q615" s="12" t="s">
        <v>376</v>
      </c>
      <c r="T615" s="59" t="s">
        <v>73</v>
      </c>
      <c r="U615" s="14">
        <v>0</v>
      </c>
      <c r="V615" s="59" t="s">
        <v>175</v>
      </c>
      <c r="X615" s="46">
        <v>0</v>
      </c>
      <c r="Y615" s="46">
        <v>0</v>
      </c>
      <c r="Z615" s="46">
        <v>0</v>
      </c>
      <c r="AA615" s="46">
        <v>0</v>
      </c>
      <c r="AB615" s="46">
        <v>0</v>
      </c>
      <c r="AC615" s="46">
        <v>0</v>
      </c>
      <c r="AD615" s="46">
        <v>0</v>
      </c>
      <c r="AE615" s="46">
        <v>0</v>
      </c>
      <c r="AF615" s="46">
        <v>0</v>
      </c>
      <c r="AG615" s="46">
        <v>0</v>
      </c>
      <c r="AH615" s="46">
        <v>0</v>
      </c>
      <c r="AI615" s="46">
        <v>6744.3300000000017</v>
      </c>
      <c r="AJ615" s="46">
        <v>1518.9600000000019</v>
      </c>
      <c r="AK615" s="46">
        <v>3984.590000000002</v>
      </c>
      <c r="AL615" s="46">
        <v>4256.0200000000023</v>
      </c>
      <c r="AM615" s="46">
        <v>0</v>
      </c>
    </row>
    <row r="616" spans="5:39" x14ac:dyDescent="0.2">
      <c r="E616" s="47">
        <v>61</v>
      </c>
      <c r="F616" s="47">
        <v>69</v>
      </c>
      <c r="G616" s="47" t="s">
        <v>249</v>
      </c>
      <c r="H616" s="47" t="s">
        <v>297</v>
      </c>
      <c r="I616" s="47" t="s">
        <v>437</v>
      </c>
      <c r="J616" s="533">
        <v>20000012</v>
      </c>
      <c r="K616" s="14" t="s">
        <v>64</v>
      </c>
      <c r="L616" s="14" t="s">
        <v>58</v>
      </c>
      <c r="M616" s="45">
        <v>616</v>
      </c>
      <c r="N616" s="45">
        <v>1</v>
      </c>
      <c r="O616" s="46">
        <v>6742.9999999999945</v>
      </c>
      <c r="Q616" s="12" t="s">
        <v>376</v>
      </c>
      <c r="T616" s="59" t="s">
        <v>73</v>
      </c>
      <c r="U616" s="14">
        <v>0</v>
      </c>
      <c r="V616" s="59" t="s">
        <v>175</v>
      </c>
      <c r="X616" s="46">
        <v>0</v>
      </c>
      <c r="Y616" s="46">
        <v>0</v>
      </c>
      <c r="Z616" s="46">
        <v>0</v>
      </c>
      <c r="AA616" s="46">
        <v>0</v>
      </c>
      <c r="AB616" s="46">
        <v>0</v>
      </c>
      <c r="AC616" s="46">
        <v>674.3</v>
      </c>
      <c r="AD616" s="46">
        <v>1348.6</v>
      </c>
      <c r="AE616" s="46">
        <v>2022.8999999999996</v>
      </c>
      <c r="AF616" s="46">
        <v>2697.2</v>
      </c>
      <c r="AG616" s="46">
        <v>3371.5</v>
      </c>
      <c r="AH616" s="46">
        <v>4045.8</v>
      </c>
      <c r="AI616" s="46">
        <v>4720.0999999999985</v>
      </c>
      <c r="AJ616" s="46">
        <v>5394.4000000000024</v>
      </c>
      <c r="AK616" s="46">
        <v>6068.6999999999989</v>
      </c>
      <c r="AL616" s="46">
        <v>6742.9999999999945</v>
      </c>
      <c r="AM616" s="46">
        <v>6599.4119999999966</v>
      </c>
    </row>
    <row r="617" spans="5:39" x14ac:dyDescent="0.2">
      <c r="E617" s="47">
        <v>61</v>
      </c>
      <c r="F617" s="47">
        <v>69</v>
      </c>
      <c r="G617" s="47" t="s">
        <v>249</v>
      </c>
      <c r="H617" s="47" t="s">
        <v>297</v>
      </c>
      <c r="I617" s="47" t="s">
        <v>437</v>
      </c>
      <c r="J617" s="533">
        <v>20000012</v>
      </c>
      <c r="K617" s="14" t="s">
        <v>67</v>
      </c>
      <c r="L617" s="14" t="s">
        <v>67</v>
      </c>
      <c r="M617" s="45">
        <v>617</v>
      </c>
      <c r="N617" s="45">
        <v>1</v>
      </c>
      <c r="O617" s="53">
        <v>23.101609961617214</v>
      </c>
      <c r="P617" s="54">
        <v>13.101609961617214</v>
      </c>
      <c r="Q617" s="55" t="s">
        <v>376</v>
      </c>
      <c r="R617" s="56">
        <v>2.226064136598068</v>
      </c>
      <c r="S617" s="57" t="s">
        <v>370</v>
      </c>
      <c r="T617" s="60" t="s">
        <v>73</v>
      </c>
      <c r="U617" s="14">
        <v>0</v>
      </c>
      <c r="V617" s="60" t="s">
        <v>175</v>
      </c>
      <c r="Y617" s="46">
        <v>23.101609961617214</v>
      </c>
      <c r="Z617" s="46">
        <v>23.101609961617214</v>
      </c>
      <c r="AA617" s="46">
        <v>23.101609961617214</v>
      </c>
      <c r="AB617" s="46">
        <v>23.101609961617214</v>
      </c>
      <c r="AC617" s="46">
        <v>23.101609961617214</v>
      </c>
      <c r="AD617" s="46">
        <v>23.101609961617214</v>
      </c>
      <c r="AE617" s="46">
        <v>23.101609961617214</v>
      </c>
      <c r="AF617" s="46">
        <v>23.101609961617214</v>
      </c>
      <c r="AG617" s="46">
        <v>23.101609961617214</v>
      </c>
      <c r="AH617" s="46">
        <v>23.101609961617214</v>
      </c>
      <c r="AI617" s="46">
        <v>23.101609961617214</v>
      </c>
      <c r="AJ617" s="46">
        <v>23.101609961617214</v>
      </c>
      <c r="AK617" s="46">
        <v>23.101609961617214</v>
      </c>
      <c r="AL617" s="46">
        <v>23.101609961617214</v>
      </c>
      <c r="AM617" s="46">
        <v>23.101609961617214</v>
      </c>
    </row>
    <row r="618" spans="5:39" x14ac:dyDescent="0.2">
      <c r="E618" s="14">
        <v>62</v>
      </c>
      <c r="F618" s="14">
        <v>70</v>
      </c>
      <c r="G618" s="14" t="s">
        <v>249</v>
      </c>
      <c r="H618" s="14" t="s">
        <v>335</v>
      </c>
      <c r="I618" s="14" t="s">
        <v>438</v>
      </c>
      <c r="J618" s="531">
        <v>20000013</v>
      </c>
      <c r="K618" s="14" t="s">
        <v>59</v>
      </c>
      <c r="L618" s="14" t="s">
        <v>57</v>
      </c>
      <c r="M618" s="45">
        <v>618</v>
      </c>
      <c r="N618" s="45">
        <v>1</v>
      </c>
      <c r="O618" s="46">
        <v>1341.18</v>
      </c>
      <c r="Q618" s="12">
        <v>0</v>
      </c>
      <c r="T618" s="59">
        <v>0</v>
      </c>
      <c r="U618" s="14">
        <v>0</v>
      </c>
      <c r="V618" s="59">
        <v>0</v>
      </c>
      <c r="Y618" s="46">
        <v>0</v>
      </c>
      <c r="Z618" s="46">
        <v>0</v>
      </c>
      <c r="AA618" s="46">
        <v>0</v>
      </c>
      <c r="AB618" s="46">
        <v>0</v>
      </c>
      <c r="AC618" s="46">
        <v>1555.63</v>
      </c>
      <c r="AD618" s="46">
        <v>1555.63</v>
      </c>
      <c r="AE618" s="46">
        <v>912.28</v>
      </c>
      <c r="AF618" s="46">
        <v>1341.18</v>
      </c>
      <c r="AG618" s="46">
        <v>1341.18</v>
      </c>
      <c r="AH618" s="46">
        <v>1341.18</v>
      </c>
      <c r="AI618" s="46">
        <v>1249.28</v>
      </c>
      <c r="AJ618" s="46">
        <v>1341.18</v>
      </c>
      <c r="AK618" s="46">
        <v>1341.18</v>
      </c>
      <c r="AL618" s="46">
        <v>1341.18</v>
      </c>
      <c r="AM618" s="46">
        <v>0</v>
      </c>
    </row>
    <row r="619" spans="5:39" x14ac:dyDescent="0.2">
      <c r="E619" s="47">
        <v>62</v>
      </c>
      <c r="F619" s="47">
        <v>70</v>
      </c>
      <c r="G619" s="47" t="s">
        <v>249</v>
      </c>
      <c r="H619" s="47" t="s">
        <v>335</v>
      </c>
      <c r="I619" s="47" t="s">
        <v>438</v>
      </c>
      <c r="J619" s="533">
        <v>20000013</v>
      </c>
      <c r="K619" s="14" t="s">
        <v>59</v>
      </c>
      <c r="L619" s="14" t="s">
        <v>54</v>
      </c>
      <c r="M619" s="45">
        <v>619</v>
      </c>
      <c r="N619" s="45">
        <v>1</v>
      </c>
      <c r="O619" s="46">
        <v>1827.47</v>
      </c>
      <c r="Q619" s="12">
        <v>0</v>
      </c>
      <c r="T619" s="59">
        <v>0</v>
      </c>
      <c r="U619" s="14">
        <v>0</v>
      </c>
      <c r="V619" s="59">
        <v>0</v>
      </c>
      <c r="Y619" s="46">
        <v>0</v>
      </c>
      <c r="Z619" s="46">
        <v>0</v>
      </c>
      <c r="AA619" s="46">
        <v>0</v>
      </c>
      <c r="AB619" s="46">
        <v>0</v>
      </c>
      <c r="AC619" s="46">
        <v>0</v>
      </c>
      <c r="AD619" s="46">
        <v>0</v>
      </c>
      <c r="AE619" s="46">
        <v>0</v>
      </c>
      <c r="AF619" s="46">
        <v>0</v>
      </c>
      <c r="AG619" s="46">
        <v>0</v>
      </c>
      <c r="AH619" s="46">
        <v>0</v>
      </c>
      <c r="AI619" s="46">
        <v>6757.6500000000005</v>
      </c>
      <c r="AJ619" s="46">
        <v>-1768.23</v>
      </c>
      <c r="AK619" s="46">
        <v>2092.98</v>
      </c>
      <c r="AL619" s="46">
        <v>1827.47</v>
      </c>
      <c r="AM619" s="46">
        <v>0</v>
      </c>
    </row>
    <row r="620" spans="5:39" x14ac:dyDescent="0.2">
      <c r="E620" s="47">
        <v>62</v>
      </c>
      <c r="F620" s="47">
        <v>70</v>
      </c>
      <c r="G620" s="47" t="s">
        <v>249</v>
      </c>
      <c r="H620" s="47" t="s">
        <v>335</v>
      </c>
      <c r="I620" s="47" t="s">
        <v>438</v>
      </c>
      <c r="J620" s="533">
        <v>20000013</v>
      </c>
      <c r="K620" s="14" t="s">
        <v>59</v>
      </c>
      <c r="L620" s="14" t="s">
        <v>58</v>
      </c>
      <c r="M620" s="45">
        <v>620</v>
      </c>
      <c r="N620" s="45">
        <v>1</v>
      </c>
      <c r="O620" s="46">
        <v>597.8599999999999</v>
      </c>
      <c r="Q620" s="12">
        <v>0</v>
      </c>
      <c r="T620" s="59">
        <v>0</v>
      </c>
      <c r="U620" s="14">
        <v>0</v>
      </c>
      <c r="V620" s="59">
        <v>0</v>
      </c>
      <c r="Y620" s="46">
        <v>0</v>
      </c>
      <c r="Z620" s="46">
        <v>0</v>
      </c>
      <c r="AA620" s="46">
        <v>0</v>
      </c>
      <c r="AB620" s="46">
        <v>0</v>
      </c>
      <c r="AC620" s="46">
        <v>597.85999999999967</v>
      </c>
      <c r="AD620" s="46">
        <v>597.85999999999967</v>
      </c>
      <c r="AE620" s="46">
        <v>597.86000000000013</v>
      </c>
      <c r="AF620" s="46">
        <v>597.8599999999999</v>
      </c>
      <c r="AG620" s="46">
        <v>597.8599999999999</v>
      </c>
      <c r="AH620" s="46">
        <v>597.8599999999999</v>
      </c>
      <c r="AI620" s="46">
        <v>597.86000000000058</v>
      </c>
      <c r="AJ620" s="46">
        <v>597.8599999999999</v>
      </c>
      <c r="AK620" s="46">
        <v>597.86000000000013</v>
      </c>
      <c r="AL620" s="46">
        <v>597.8599999999999</v>
      </c>
      <c r="AM620" s="46">
        <v>0</v>
      </c>
    </row>
    <row r="621" spans="5:39" x14ac:dyDescent="0.2">
      <c r="E621" s="47">
        <v>62</v>
      </c>
      <c r="F621" s="47">
        <v>70</v>
      </c>
      <c r="G621" s="47" t="s">
        <v>249</v>
      </c>
      <c r="H621" s="47" t="s">
        <v>335</v>
      </c>
      <c r="I621" s="47" t="s">
        <v>438</v>
      </c>
      <c r="J621" s="533">
        <v>20000013</v>
      </c>
      <c r="K621" s="14" t="s">
        <v>59</v>
      </c>
      <c r="L621" s="14" t="s">
        <v>31</v>
      </c>
      <c r="M621" s="45">
        <v>621</v>
      </c>
      <c r="N621" s="45">
        <v>1</v>
      </c>
      <c r="O621" s="48">
        <v>3766.51</v>
      </c>
      <c r="Q621" s="12">
        <v>0</v>
      </c>
      <c r="R621" s="46">
        <v>3408.7016666666664</v>
      </c>
      <c r="T621" s="59">
        <v>0</v>
      </c>
      <c r="U621" s="14">
        <v>0</v>
      </c>
      <c r="V621" s="59">
        <v>0</v>
      </c>
      <c r="X621" s="46">
        <v>0</v>
      </c>
      <c r="Y621" s="46">
        <v>0</v>
      </c>
      <c r="Z621" s="46">
        <v>0</v>
      </c>
      <c r="AA621" s="46">
        <v>0</v>
      </c>
      <c r="AB621" s="46">
        <v>0</v>
      </c>
      <c r="AC621" s="46">
        <v>2153.4899999999998</v>
      </c>
      <c r="AD621" s="46">
        <v>2153.4899999999998</v>
      </c>
      <c r="AE621" s="46">
        <v>1510.14</v>
      </c>
      <c r="AF621" s="46">
        <v>1939.04</v>
      </c>
      <c r="AG621" s="46">
        <v>1939.04</v>
      </c>
      <c r="AH621" s="46">
        <v>1939.04</v>
      </c>
      <c r="AI621" s="46">
        <v>8604.7900000000009</v>
      </c>
      <c r="AJ621" s="46">
        <v>170.80999999999995</v>
      </c>
      <c r="AK621" s="46">
        <v>4032.02</v>
      </c>
      <c r="AL621" s="46">
        <v>3766.51</v>
      </c>
      <c r="AM621" s="46">
        <v>0</v>
      </c>
    </row>
    <row r="622" spans="5:39" x14ac:dyDescent="0.2">
      <c r="E622" s="47">
        <v>62</v>
      </c>
      <c r="F622" s="47">
        <v>70</v>
      </c>
      <c r="G622" s="47" t="s">
        <v>249</v>
      </c>
      <c r="H622" s="47" t="s">
        <v>335</v>
      </c>
      <c r="I622" s="47" t="s">
        <v>438</v>
      </c>
      <c r="J622" s="533">
        <v>20000013</v>
      </c>
      <c r="K622" s="14" t="s">
        <v>37</v>
      </c>
      <c r="L622" s="14" t="s">
        <v>31</v>
      </c>
      <c r="M622" s="45">
        <v>622</v>
      </c>
      <c r="N622" s="45">
        <v>1</v>
      </c>
      <c r="O622" s="48">
        <v>7800</v>
      </c>
      <c r="P622" s="48"/>
      <c r="Q622" s="12">
        <v>0</v>
      </c>
      <c r="R622" s="46">
        <v>3732.1200000000003</v>
      </c>
      <c r="T622" s="59">
        <v>0</v>
      </c>
      <c r="U622" s="14">
        <v>0</v>
      </c>
      <c r="V622" s="59">
        <v>0</v>
      </c>
      <c r="Y622" s="46">
        <v>0</v>
      </c>
      <c r="Z622" s="46">
        <v>0</v>
      </c>
      <c r="AA622" s="46">
        <v>0</v>
      </c>
      <c r="AB622" s="46">
        <v>0</v>
      </c>
      <c r="AC622" s="46">
        <v>0</v>
      </c>
      <c r="AD622" s="46">
        <v>0</v>
      </c>
      <c r="AE622" s="46">
        <v>0</v>
      </c>
      <c r="AF622" s="46">
        <v>5817.12</v>
      </c>
      <c r="AG622" s="46">
        <v>0</v>
      </c>
      <c r="AH622" s="46">
        <v>5817.12</v>
      </c>
      <c r="AI622" s="46">
        <v>0</v>
      </c>
      <c r="AJ622" s="46">
        <v>8775.6</v>
      </c>
      <c r="AK622" s="46">
        <v>0</v>
      </c>
      <c r="AL622" s="46">
        <v>7800</v>
      </c>
      <c r="AM622" s="46">
        <v>-0.88200000000000001</v>
      </c>
    </row>
    <row r="623" spans="5:39" x14ac:dyDescent="0.2">
      <c r="E623" s="47">
        <v>62</v>
      </c>
      <c r="F623" s="47">
        <v>70</v>
      </c>
      <c r="G623" s="47" t="s">
        <v>249</v>
      </c>
      <c r="H623" s="47" t="s">
        <v>335</v>
      </c>
      <c r="I623" s="47" t="s">
        <v>438</v>
      </c>
      <c r="J623" s="533">
        <v>20000013</v>
      </c>
      <c r="K623" s="14" t="s">
        <v>65</v>
      </c>
      <c r="L623" s="14" t="s">
        <v>31</v>
      </c>
      <c r="M623" s="45">
        <v>623</v>
      </c>
      <c r="N623" s="45">
        <v>1</v>
      </c>
      <c r="O623" s="52">
        <v>0</v>
      </c>
      <c r="P623" s="48">
        <v>-0.88200000000000001</v>
      </c>
      <c r="Q623" s="12">
        <v>0</v>
      </c>
      <c r="R623" s="46">
        <v>0</v>
      </c>
      <c r="T623" s="59">
        <v>0</v>
      </c>
      <c r="U623" s="14">
        <v>0</v>
      </c>
      <c r="V623" s="59">
        <v>0</v>
      </c>
      <c r="X623" s="46">
        <v>0</v>
      </c>
      <c r="Y623" s="46">
        <v>0</v>
      </c>
      <c r="Z623" s="46">
        <v>0</v>
      </c>
      <c r="AA623" s="46">
        <v>0</v>
      </c>
      <c r="AB623" s="46">
        <v>0</v>
      </c>
      <c r="AC623" s="46">
        <v>0</v>
      </c>
      <c r="AD623" s="46">
        <v>0</v>
      </c>
      <c r="AE623" s="46">
        <v>0</v>
      </c>
      <c r="AF623" s="46">
        <v>0</v>
      </c>
      <c r="AG623" s="46">
        <v>0</v>
      </c>
      <c r="AH623" s="46">
        <v>0</v>
      </c>
      <c r="AI623" s="46">
        <v>0</v>
      </c>
      <c r="AJ623" s="46">
        <v>0</v>
      </c>
      <c r="AK623" s="46">
        <v>0</v>
      </c>
      <c r="AL623" s="46">
        <v>0</v>
      </c>
      <c r="AM623" s="46">
        <v>0</v>
      </c>
    </row>
    <row r="624" spans="5:39" x14ac:dyDescent="0.2">
      <c r="E624" s="47">
        <v>62</v>
      </c>
      <c r="F624" s="47">
        <v>70</v>
      </c>
      <c r="G624" s="47" t="s">
        <v>249</v>
      </c>
      <c r="H624" s="47" t="s">
        <v>335</v>
      </c>
      <c r="I624" s="47" t="s">
        <v>438</v>
      </c>
      <c r="J624" s="533">
        <v>20000013</v>
      </c>
      <c r="K624" s="14" t="s">
        <v>64</v>
      </c>
      <c r="L624" s="14" t="s">
        <v>57</v>
      </c>
      <c r="M624" s="45">
        <v>624</v>
      </c>
      <c r="N624" s="45">
        <v>1</v>
      </c>
      <c r="O624" s="46">
        <v>0</v>
      </c>
      <c r="Q624" s="12">
        <v>0</v>
      </c>
      <c r="T624" s="59">
        <v>0</v>
      </c>
      <c r="U624" s="14">
        <v>0</v>
      </c>
      <c r="V624" s="59">
        <v>0</v>
      </c>
      <c r="X624" s="46">
        <v>0</v>
      </c>
      <c r="Y624" s="46">
        <v>0</v>
      </c>
      <c r="Z624" s="46">
        <v>0</v>
      </c>
      <c r="AA624" s="46">
        <v>0</v>
      </c>
      <c r="AB624" s="46">
        <v>0</v>
      </c>
      <c r="AC624" s="46">
        <v>1555.63</v>
      </c>
      <c r="AD624" s="46">
        <v>3111.26</v>
      </c>
      <c r="AE624" s="46">
        <v>4023.54</v>
      </c>
      <c r="AF624" s="46">
        <v>0</v>
      </c>
      <c r="AG624" s="46">
        <v>1341.18</v>
      </c>
      <c r="AH624" s="46">
        <v>0</v>
      </c>
      <c r="AI624" s="46">
        <v>1249.28</v>
      </c>
      <c r="AJ624" s="46">
        <v>0</v>
      </c>
      <c r="AK624" s="46">
        <v>1341.18</v>
      </c>
      <c r="AL624" s="46">
        <v>0</v>
      </c>
      <c r="AM624" s="46">
        <v>0</v>
      </c>
    </row>
    <row r="625" spans="5:39" x14ac:dyDescent="0.2">
      <c r="E625" s="47">
        <v>62</v>
      </c>
      <c r="F625" s="47">
        <v>70</v>
      </c>
      <c r="G625" s="47" t="s">
        <v>249</v>
      </c>
      <c r="H625" s="47" t="s">
        <v>335</v>
      </c>
      <c r="I625" s="47" t="s">
        <v>438</v>
      </c>
      <c r="J625" s="533">
        <v>20000013</v>
      </c>
      <c r="K625" s="14" t="s">
        <v>64</v>
      </c>
      <c r="L625" s="14" t="s">
        <v>54</v>
      </c>
      <c r="M625" s="45">
        <v>625</v>
      </c>
      <c r="N625" s="45">
        <v>1</v>
      </c>
      <c r="O625" s="46">
        <v>0</v>
      </c>
      <c r="Q625" s="12">
        <v>0</v>
      </c>
      <c r="T625" s="59">
        <v>0</v>
      </c>
      <c r="U625" s="14">
        <v>0</v>
      </c>
      <c r="V625" s="59">
        <v>0</v>
      </c>
      <c r="X625" s="46">
        <v>0</v>
      </c>
      <c r="Y625" s="46">
        <v>0</v>
      </c>
      <c r="Z625" s="46">
        <v>0</v>
      </c>
      <c r="AA625" s="46">
        <v>0</v>
      </c>
      <c r="AB625" s="46">
        <v>0</v>
      </c>
      <c r="AC625" s="46">
        <v>0</v>
      </c>
      <c r="AD625" s="46">
        <v>0</v>
      </c>
      <c r="AE625" s="46">
        <v>0</v>
      </c>
      <c r="AF625" s="46">
        <v>0</v>
      </c>
      <c r="AG625" s="46">
        <v>0</v>
      </c>
      <c r="AH625" s="46">
        <v>0</v>
      </c>
      <c r="AI625" s="46">
        <v>6757.6500000000005</v>
      </c>
      <c r="AJ625" s="46">
        <v>0</v>
      </c>
      <c r="AK625" s="46">
        <v>2092.98</v>
      </c>
      <c r="AL625" s="46">
        <v>0</v>
      </c>
      <c r="AM625" s="46">
        <v>0</v>
      </c>
    </row>
    <row r="626" spans="5:39" x14ac:dyDescent="0.2">
      <c r="E626" s="47">
        <v>62</v>
      </c>
      <c r="F626" s="47">
        <v>70</v>
      </c>
      <c r="G626" s="47" t="s">
        <v>249</v>
      </c>
      <c r="H626" s="47" t="s">
        <v>335</v>
      </c>
      <c r="I626" s="47" t="s">
        <v>438</v>
      </c>
      <c r="J626" s="533">
        <v>20000013</v>
      </c>
      <c r="K626" s="14" t="s">
        <v>64</v>
      </c>
      <c r="L626" s="14" t="s">
        <v>58</v>
      </c>
      <c r="M626" s="45">
        <v>626</v>
      </c>
      <c r="N626" s="45">
        <v>1</v>
      </c>
      <c r="O626" s="46">
        <v>-1.4699999999975262</v>
      </c>
      <c r="Q626" s="12">
        <v>0</v>
      </c>
      <c r="T626" s="59">
        <v>0</v>
      </c>
      <c r="U626" s="14">
        <v>0</v>
      </c>
      <c r="V626" s="59">
        <v>0</v>
      </c>
      <c r="X626" s="46">
        <v>0</v>
      </c>
      <c r="Y626" s="46">
        <v>0</v>
      </c>
      <c r="Z626" s="46">
        <v>0</v>
      </c>
      <c r="AA626" s="46">
        <v>0</v>
      </c>
      <c r="AB626" s="46">
        <v>0</v>
      </c>
      <c r="AC626" s="46">
        <v>597.85999999999967</v>
      </c>
      <c r="AD626" s="46">
        <v>1195.7199999999993</v>
      </c>
      <c r="AE626" s="46">
        <v>1793.58</v>
      </c>
      <c r="AF626" s="46">
        <v>1939.04</v>
      </c>
      <c r="AG626" s="46">
        <v>2536.9000000000005</v>
      </c>
      <c r="AH626" s="46">
        <v>1.8189894035458565E-12</v>
      </c>
      <c r="AI626" s="46">
        <v>597.8600000000024</v>
      </c>
      <c r="AJ626" s="46">
        <v>3.637978807091713E-12</v>
      </c>
      <c r="AK626" s="46">
        <v>597.86000000000377</v>
      </c>
      <c r="AL626" s="46">
        <v>-1.4699999999975262</v>
      </c>
      <c r="AM626" s="46">
        <v>-0.58799999999610009</v>
      </c>
    </row>
    <row r="627" spans="5:39" x14ac:dyDescent="0.2">
      <c r="E627" s="47">
        <v>62</v>
      </c>
      <c r="F627" s="47">
        <v>70</v>
      </c>
      <c r="G627" s="47" t="s">
        <v>249</v>
      </c>
      <c r="H627" s="47" t="s">
        <v>335</v>
      </c>
      <c r="I627" s="47" t="s">
        <v>438</v>
      </c>
      <c r="J627" s="533">
        <v>20000013</v>
      </c>
      <c r="K627" s="14" t="s">
        <v>67</v>
      </c>
      <c r="L627" s="14" t="s">
        <v>67</v>
      </c>
      <c r="M627" s="45">
        <v>627</v>
      </c>
      <c r="N627" s="45">
        <v>1</v>
      </c>
      <c r="O627" s="53">
        <v>0</v>
      </c>
      <c r="P627" s="54">
        <v>0</v>
      </c>
      <c r="Q627" s="55">
        <v>0</v>
      </c>
      <c r="R627" s="56">
        <v>0</v>
      </c>
      <c r="S627" s="57">
        <v>0</v>
      </c>
      <c r="T627" s="60">
        <v>0</v>
      </c>
      <c r="U627" s="14">
        <v>0</v>
      </c>
      <c r="V627" s="60">
        <v>0</v>
      </c>
      <c r="Y627" s="46">
        <v>0</v>
      </c>
      <c r="Z627" s="46">
        <v>0</v>
      </c>
      <c r="AA627" s="46">
        <v>0</v>
      </c>
      <c r="AB627" s="46">
        <v>0</v>
      </c>
      <c r="AC627" s="46">
        <v>0</v>
      </c>
      <c r="AD627" s="46">
        <v>0</v>
      </c>
      <c r="AE627" s="46">
        <v>0</v>
      </c>
      <c r="AF627" s="46">
        <v>0</v>
      </c>
      <c r="AG627" s="46">
        <v>0</v>
      </c>
      <c r="AH627" s="46">
        <v>0</v>
      </c>
      <c r="AI627" s="46">
        <v>0</v>
      </c>
      <c r="AJ627" s="46">
        <v>0</v>
      </c>
      <c r="AK627" s="46">
        <v>0</v>
      </c>
      <c r="AL627" s="46">
        <v>0</v>
      </c>
      <c r="AM627" s="46">
        <v>0</v>
      </c>
    </row>
    <row r="628" spans="5:39" x14ac:dyDescent="0.2">
      <c r="E628" s="14">
        <v>63</v>
      </c>
      <c r="F628" s="14">
        <v>71</v>
      </c>
      <c r="G628" s="14" t="s">
        <v>249</v>
      </c>
      <c r="H628" s="14" t="s">
        <v>298</v>
      </c>
      <c r="I628" s="14" t="s">
        <v>439</v>
      </c>
      <c r="J628" s="531">
        <v>20000014</v>
      </c>
      <c r="K628" s="14" t="s">
        <v>59</v>
      </c>
      <c r="L628" s="14" t="s">
        <v>57</v>
      </c>
      <c r="M628" s="45">
        <v>628</v>
      </c>
      <c r="N628" s="45">
        <v>1</v>
      </c>
      <c r="O628" s="46">
        <v>1388.83</v>
      </c>
      <c r="Q628" s="12">
        <v>0</v>
      </c>
      <c r="T628" s="59">
        <v>0</v>
      </c>
      <c r="U628" s="14">
        <v>0</v>
      </c>
      <c r="V628" s="59" t="s">
        <v>174</v>
      </c>
      <c r="Y628" s="46">
        <v>0</v>
      </c>
      <c r="Z628" s="46">
        <v>0</v>
      </c>
      <c r="AA628" s="46">
        <v>0</v>
      </c>
      <c r="AB628" s="46">
        <v>0</v>
      </c>
      <c r="AC628" s="46">
        <v>1388.83</v>
      </c>
      <c r="AD628" s="46">
        <v>1388.83</v>
      </c>
      <c r="AE628" s="46">
        <v>1388.83</v>
      </c>
      <c r="AF628" s="46">
        <v>1388.83</v>
      </c>
      <c r="AG628" s="46">
        <v>1388.83</v>
      </c>
      <c r="AH628" s="46">
        <v>1388.83</v>
      </c>
      <c r="AI628" s="46">
        <v>1388.83</v>
      </c>
      <c r="AJ628" s="46">
        <v>1388.83</v>
      </c>
      <c r="AK628" s="46">
        <v>1388.83</v>
      </c>
      <c r="AL628" s="46">
        <v>1388.83</v>
      </c>
      <c r="AM628" s="46">
        <v>0</v>
      </c>
    </row>
    <row r="629" spans="5:39" x14ac:dyDescent="0.2">
      <c r="E629" s="47">
        <v>63</v>
      </c>
      <c r="F629" s="47">
        <v>71</v>
      </c>
      <c r="G629" s="47" t="s">
        <v>249</v>
      </c>
      <c r="H629" s="47" t="s">
        <v>298</v>
      </c>
      <c r="I629" s="47" t="s">
        <v>439</v>
      </c>
      <c r="J629" s="533">
        <v>20000014</v>
      </c>
      <c r="K629" s="14" t="s">
        <v>59</v>
      </c>
      <c r="L629" s="14" t="s">
        <v>54</v>
      </c>
      <c r="M629" s="45">
        <v>629</v>
      </c>
      <c r="N629" s="45">
        <v>1</v>
      </c>
      <c r="O629" s="46">
        <v>3074.03</v>
      </c>
      <c r="Q629" s="12">
        <v>0</v>
      </c>
      <c r="T629" s="59">
        <v>0</v>
      </c>
      <c r="U629" s="14">
        <v>0</v>
      </c>
      <c r="V629" s="59" t="s">
        <v>174</v>
      </c>
      <c r="Y629" s="46">
        <v>0</v>
      </c>
      <c r="Z629" s="46">
        <v>0</v>
      </c>
      <c r="AA629" s="46">
        <v>0</v>
      </c>
      <c r="AB629" s="46">
        <v>0</v>
      </c>
      <c r="AC629" s="46">
        <v>0</v>
      </c>
      <c r="AD629" s="46">
        <v>0</v>
      </c>
      <c r="AE629" s="46">
        <v>0</v>
      </c>
      <c r="AF629" s="46">
        <v>0</v>
      </c>
      <c r="AG629" s="46">
        <v>0</v>
      </c>
      <c r="AH629" s="46">
        <v>0</v>
      </c>
      <c r="AI629" s="46">
        <v>8447.02</v>
      </c>
      <c r="AJ629" s="46">
        <v>3239.28</v>
      </c>
      <c r="AK629" s="46">
        <v>1685.24</v>
      </c>
      <c r="AL629" s="46">
        <v>3074.03</v>
      </c>
      <c r="AM629" s="46">
        <v>0</v>
      </c>
    </row>
    <row r="630" spans="5:39" x14ac:dyDescent="0.2">
      <c r="E630" s="47">
        <v>63</v>
      </c>
      <c r="F630" s="47">
        <v>71</v>
      </c>
      <c r="G630" s="47" t="s">
        <v>249</v>
      </c>
      <c r="H630" s="47" t="s">
        <v>298</v>
      </c>
      <c r="I630" s="47" t="s">
        <v>439</v>
      </c>
      <c r="J630" s="533">
        <v>20000014</v>
      </c>
      <c r="K630" s="14" t="s">
        <v>59</v>
      </c>
      <c r="L630" s="14" t="s">
        <v>58</v>
      </c>
      <c r="M630" s="45">
        <v>630</v>
      </c>
      <c r="N630" s="45">
        <v>1</v>
      </c>
      <c r="O630" s="46">
        <v>549.83999999999969</v>
      </c>
      <c r="Q630" s="12">
        <v>0</v>
      </c>
      <c r="T630" s="59">
        <v>0</v>
      </c>
      <c r="U630" s="14">
        <v>0</v>
      </c>
      <c r="V630" s="59" t="s">
        <v>174</v>
      </c>
      <c r="Y630" s="46">
        <v>0</v>
      </c>
      <c r="Z630" s="46">
        <v>0</v>
      </c>
      <c r="AA630" s="46">
        <v>0</v>
      </c>
      <c r="AB630" s="46">
        <v>0</v>
      </c>
      <c r="AC630" s="46">
        <v>549.84000000000015</v>
      </c>
      <c r="AD630" s="46">
        <v>549.84000000000015</v>
      </c>
      <c r="AE630" s="46">
        <v>549.84000000000015</v>
      </c>
      <c r="AF630" s="46">
        <v>549.84000000000015</v>
      </c>
      <c r="AG630" s="46">
        <v>549.84000000000015</v>
      </c>
      <c r="AH630" s="46">
        <v>549.84000000000015</v>
      </c>
      <c r="AI630" s="46">
        <v>549.84000000000015</v>
      </c>
      <c r="AJ630" s="46">
        <v>549.83999999999969</v>
      </c>
      <c r="AK630" s="46">
        <v>549.83999999999992</v>
      </c>
      <c r="AL630" s="46">
        <v>549.83999999999969</v>
      </c>
      <c r="AM630" s="46">
        <v>0</v>
      </c>
    </row>
    <row r="631" spans="5:39" x14ac:dyDescent="0.2">
      <c r="E631" s="47">
        <v>63</v>
      </c>
      <c r="F631" s="47">
        <v>71</v>
      </c>
      <c r="G631" s="47" t="s">
        <v>249</v>
      </c>
      <c r="H631" s="47" t="s">
        <v>298</v>
      </c>
      <c r="I631" s="47" t="s">
        <v>439</v>
      </c>
      <c r="J631" s="533">
        <v>20000014</v>
      </c>
      <c r="K631" s="14" t="s">
        <v>59</v>
      </c>
      <c r="L631" s="14" t="s">
        <v>31</v>
      </c>
      <c r="M631" s="45">
        <v>631</v>
      </c>
      <c r="N631" s="45">
        <v>1</v>
      </c>
      <c r="O631" s="48">
        <v>5012.7000000000007</v>
      </c>
      <c r="Q631" s="12">
        <v>0</v>
      </c>
      <c r="R631" s="46">
        <v>4679.5983333333343</v>
      </c>
      <c r="T631" s="59">
        <v>0</v>
      </c>
      <c r="U631" s="14">
        <v>0</v>
      </c>
      <c r="V631" s="59" t="s">
        <v>174</v>
      </c>
      <c r="X631" s="46">
        <v>0</v>
      </c>
      <c r="Y631" s="46">
        <v>0</v>
      </c>
      <c r="Z631" s="46">
        <v>0</v>
      </c>
      <c r="AA631" s="46">
        <v>0</v>
      </c>
      <c r="AB631" s="46">
        <v>0</v>
      </c>
      <c r="AC631" s="46">
        <v>1938.67</v>
      </c>
      <c r="AD631" s="46">
        <v>1938.67</v>
      </c>
      <c r="AE631" s="46">
        <v>1938.67</v>
      </c>
      <c r="AF631" s="46">
        <v>1938.67</v>
      </c>
      <c r="AG631" s="46">
        <v>1938.67</v>
      </c>
      <c r="AH631" s="46">
        <v>1938.67</v>
      </c>
      <c r="AI631" s="46">
        <v>10385.69</v>
      </c>
      <c r="AJ631" s="46">
        <v>5177.9500000000007</v>
      </c>
      <c r="AK631" s="46">
        <v>3623.91</v>
      </c>
      <c r="AL631" s="46">
        <v>5012.7000000000007</v>
      </c>
      <c r="AM631" s="46">
        <v>0</v>
      </c>
    </row>
    <row r="632" spans="5:39" x14ac:dyDescent="0.2">
      <c r="E632" s="47">
        <v>63</v>
      </c>
      <c r="F632" s="47">
        <v>71</v>
      </c>
      <c r="G632" s="47" t="s">
        <v>249</v>
      </c>
      <c r="H632" s="47" t="s">
        <v>298</v>
      </c>
      <c r="I632" s="47" t="s">
        <v>439</v>
      </c>
      <c r="J632" s="533">
        <v>20000014</v>
      </c>
      <c r="K632" s="14" t="s">
        <v>37</v>
      </c>
      <c r="L632" s="14" t="s">
        <v>31</v>
      </c>
      <c r="M632" s="45">
        <v>632</v>
      </c>
      <c r="N632" s="45">
        <v>1</v>
      </c>
      <c r="O632" s="48">
        <v>3623.91</v>
      </c>
      <c r="P632" s="48"/>
      <c r="Q632" s="12">
        <v>0</v>
      </c>
      <c r="R632" s="46">
        <v>5136.5950000000003</v>
      </c>
      <c r="T632" s="59">
        <v>0</v>
      </c>
      <c r="U632" s="14">
        <v>0</v>
      </c>
      <c r="V632" s="59" t="s">
        <v>174</v>
      </c>
      <c r="Y632" s="46">
        <v>0</v>
      </c>
      <c r="Z632" s="46">
        <v>0</v>
      </c>
      <c r="AA632" s="46">
        <v>0</v>
      </c>
      <c r="AB632" s="46">
        <v>0</v>
      </c>
      <c r="AC632" s="46">
        <v>0</v>
      </c>
      <c r="AD632" s="46">
        <v>0</v>
      </c>
      <c r="AE632" s="46">
        <v>0</v>
      </c>
      <c r="AF632" s="46">
        <v>0</v>
      </c>
      <c r="AG632" s="46">
        <v>7754.68</v>
      </c>
      <c r="AH632" s="46">
        <v>0</v>
      </c>
      <c r="AI632" s="46">
        <v>0</v>
      </c>
      <c r="AJ632" s="46">
        <v>3877.34</v>
      </c>
      <c r="AK632" s="46">
        <v>15563.64</v>
      </c>
      <c r="AL632" s="46">
        <v>3623.91</v>
      </c>
      <c r="AM632" s="46">
        <v>4010.16</v>
      </c>
    </row>
    <row r="633" spans="5:39" x14ac:dyDescent="0.2">
      <c r="E633" s="47">
        <v>63</v>
      </c>
      <c r="F633" s="47">
        <v>71</v>
      </c>
      <c r="G633" s="47" t="s">
        <v>249</v>
      </c>
      <c r="H633" s="47" t="s">
        <v>298</v>
      </c>
      <c r="I633" s="47" t="s">
        <v>439</v>
      </c>
      <c r="J633" s="533">
        <v>20000014</v>
      </c>
      <c r="K633" s="14" t="s">
        <v>65</v>
      </c>
      <c r="L633" s="14" t="s">
        <v>31</v>
      </c>
      <c r="M633" s="45">
        <v>633</v>
      </c>
      <c r="N633" s="45">
        <v>1</v>
      </c>
      <c r="O633" s="52">
        <v>5012.7000000000007</v>
      </c>
      <c r="P633" s="48">
        <v>4010.16</v>
      </c>
      <c r="Q633" s="12">
        <v>0</v>
      </c>
      <c r="R633" s="46">
        <v>835.45000000000016</v>
      </c>
      <c r="T633" s="59">
        <v>0</v>
      </c>
      <c r="U633" s="14">
        <v>0</v>
      </c>
      <c r="V633" s="59" t="s">
        <v>174</v>
      </c>
      <c r="X633" s="46">
        <v>0</v>
      </c>
      <c r="Y633" s="46">
        <v>0</v>
      </c>
      <c r="Z633" s="46">
        <v>0</v>
      </c>
      <c r="AA633" s="46">
        <v>0</v>
      </c>
      <c r="AB633" s="46">
        <v>0</v>
      </c>
      <c r="AC633" s="46">
        <v>0</v>
      </c>
      <c r="AD633" s="46">
        <v>0</v>
      </c>
      <c r="AE633" s="46">
        <v>0</v>
      </c>
      <c r="AF633" s="46">
        <v>0</v>
      </c>
      <c r="AG633" s="46">
        <v>0</v>
      </c>
      <c r="AH633" s="46">
        <v>0</v>
      </c>
      <c r="AI633" s="46">
        <v>0</v>
      </c>
      <c r="AJ633" s="46">
        <v>0</v>
      </c>
      <c r="AK633" s="46">
        <v>0</v>
      </c>
      <c r="AL633" s="46">
        <v>5012.7000000000007</v>
      </c>
      <c r="AM633" s="46">
        <v>3.637978807091713E-12</v>
      </c>
    </row>
    <row r="634" spans="5:39" x14ac:dyDescent="0.2">
      <c r="E634" s="47">
        <v>63</v>
      </c>
      <c r="F634" s="47">
        <v>71</v>
      </c>
      <c r="G634" s="47" t="s">
        <v>249</v>
      </c>
      <c r="H634" s="47" t="s">
        <v>298</v>
      </c>
      <c r="I634" s="47" t="s">
        <v>439</v>
      </c>
      <c r="J634" s="533">
        <v>20000014</v>
      </c>
      <c r="K634" s="14" t="s">
        <v>64</v>
      </c>
      <c r="L634" s="14" t="s">
        <v>57</v>
      </c>
      <c r="M634" s="45">
        <v>634</v>
      </c>
      <c r="N634" s="45">
        <v>1</v>
      </c>
      <c r="O634" s="46">
        <v>0</v>
      </c>
      <c r="Q634" s="12">
        <v>0</v>
      </c>
      <c r="T634" s="59">
        <v>0</v>
      </c>
      <c r="U634" s="14">
        <v>0</v>
      </c>
      <c r="V634" s="59" t="s">
        <v>174</v>
      </c>
      <c r="X634" s="46">
        <v>0</v>
      </c>
      <c r="Y634" s="46">
        <v>0</v>
      </c>
      <c r="Z634" s="46">
        <v>0</v>
      </c>
      <c r="AA634" s="46">
        <v>0</v>
      </c>
      <c r="AB634" s="46">
        <v>0</v>
      </c>
      <c r="AC634" s="46">
        <v>1388.83</v>
      </c>
      <c r="AD634" s="46">
        <v>2777.66</v>
      </c>
      <c r="AE634" s="46">
        <v>4166.49</v>
      </c>
      <c r="AF634" s="46">
        <v>5555.32</v>
      </c>
      <c r="AG634" s="46">
        <v>0</v>
      </c>
      <c r="AH634" s="46">
        <v>1388.83</v>
      </c>
      <c r="AI634" s="46">
        <v>2777.66</v>
      </c>
      <c r="AJ634" s="46">
        <v>289.14999999999964</v>
      </c>
      <c r="AK634" s="46">
        <v>0</v>
      </c>
      <c r="AL634" s="46">
        <v>0</v>
      </c>
      <c r="AM634" s="46">
        <v>0</v>
      </c>
    </row>
    <row r="635" spans="5:39" x14ac:dyDescent="0.2">
      <c r="E635" s="47">
        <v>63</v>
      </c>
      <c r="F635" s="47">
        <v>71</v>
      </c>
      <c r="G635" s="47" t="s">
        <v>249</v>
      </c>
      <c r="H635" s="47" t="s">
        <v>298</v>
      </c>
      <c r="I635" s="47" t="s">
        <v>439</v>
      </c>
      <c r="J635" s="533">
        <v>20000014</v>
      </c>
      <c r="K635" s="14" t="s">
        <v>64</v>
      </c>
      <c r="L635" s="14" t="s">
        <v>54</v>
      </c>
      <c r="M635" s="45">
        <v>635</v>
      </c>
      <c r="N635" s="45">
        <v>1</v>
      </c>
      <c r="O635" s="46">
        <v>838.95000000000027</v>
      </c>
      <c r="Q635" s="12">
        <v>0</v>
      </c>
      <c r="T635" s="59">
        <v>0</v>
      </c>
      <c r="U635" s="14">
        <v>0</v>
      </c>
      <c r="V635" s="59" t="s">
        <v>174</v>
      </c>
      <c r="X635" s="46">
        <v>0</v>
      </c>
      <c r="Y635" s="46">
        <v>0</v>
      </c>
      <c r="Z635" s="46">
        <v>0</v>
      </c>
      <c r="AA635" s="46">
        <v>0</v>
      </c>
      <c r="AB635" s="46">
        <v>0</v>
      </c>
      <c r="AC635" s="46">
        <v>0</v>
      </c>
      <c r="AD635" s="46">
        <v>0</v>
      </c>
      <c r="AE635" s="46">
        <v>0</v>
      </c>
      <c r="AF635" s="46">
        <v>0</v>
      </c>
      <c r="AG635" s="46">
        <v>0</v>
      </c>
      <c r="AH635" s="46">
        <v>0</v>
      </c>
      <c r="AI635" s="46">
        <v>8447.02</v>
      </c>
      <c r="AJ635" s="46">
        <v>11686.300000000001</v>
      </c>
      <c r="AK635" s="46">
        <v>0</v>
      </c>
      <c r="AL635" s="46">
        <v>838.95000000000027</v>
      </c>
      <c r="AM635" s="46">
        <v>0</v>
      </c>
    </row>
    <row r="636" spans="5:39" x14ac:dyDescent="0.2">
      <c r="E636" s="47">
        <v>63</v>
      </c>
      <c r="F636" s="47">
        <v>71</v>
      </c>
      <c r="G636" s="47" t="s">
        <v>249</v>
      </c>
      <c r="H636" s="47" t="s">
        <v>298</v>
      </c>
      <c r="I636" s="47" t="s">
        <v>439</v>
      </c>
      <c r="J636" s="533">
        <v>20000014</v>
      </c>
      <c r="K636" s="14" t="s">
        <v>64</v>
      </c>
      <c r="L636" s="14" t="s">
        <v>58</v>
      </c>
      <c r="M636" s="45">
        <v>636</v>
      </c>
      <c r="N636" s="45">
        <v>1</v>
      </c>
      <c r="O636" s="46">
        <v>4173.7500000000036</v>
      </c>
      <c r="Q636" s="12">
        <v>0</v>
      </c>
      <c r="T636" s="59">
        <v>0</v>
      </c>
      <c r="U636" s="14">
        <v>0</v>
      </c>
      <c r="V636" s="59" t="s">
        <v>174</v>
      </c>
      <c r="X636" s="46">
        <v>0</v>
      </c>
      <c r="Y636" s="46">
        <v>0</v>
      </c>
      <c r="Z636" s="46">
        <v>0</v>
      </c>
      <c r="AA636" s="46">
        <v>0</v>
      </c>
      <c r="AB636" s="46">
        <v>0</v>
      </c>
      <c r="AC636" s="46">
        <v>549.84000000000015</v>
      </c>
      <c r="AD636" s="46">
        <v>1099.6800000000003</v>
      </c>
      <c r="AE636" s="46">
        <v>1649.5200000000004</v>
      </c>
      <c r="AF636" s="46">
        <v>2199.3600000000006</v>
      </c>
      <c r="AG636" s="46">
        <v>1938.67</v>
      </c>
      <c r="AH636" s="46">
        <v>2488.5100000000002</v>
      </c>
      <c r="AI636" s="46">
        <v>3038.3499999999985</v>
      </c>
      <c r="AJ636" s="46">
        <v>3588.1899999999987</v>
      </c>
      <c r="AK636" s="46">
        <v>3623.91</v>
      </c>
      <c r="AL636" s="46">
        <v>4173.7500000000036</v>
      </c>
      <c r="AM636" s="46">
        <v>1002.5400000000081</v>
      </c>
    </row>
    <row r="637" spans="5:39" x14ac:dyDescent="0.2">
      <c r="E637" s="47">
        <v>63</v>
      </c>
      <c r="F637" s="47">
        <v>71</v>
      </c>
      <c r="G637" s="47" t="s">
        <v>249</v>
      </c>
      <c r="H637" s="47" t="s">
        <v>298</v>
      </c>
      <c r="I637" s="47" t="s">
        <v>439</v>
      </c>
      <c r="J637" s="533">
        <v>20000014</v>
      </c>
      <c r="K637" s="14" t="s">
        <v>67</v>
      </c>
      <c r="L637" s="14" t="s">
        <v>67</v>
      </c>
      <c r="M637" s="45">
        <v>637</v>
      </c>
      <c r="N637" s="45">
        <v>1</v>
      </c>
      <c r="O637" s="53">
        <v>0</v>
      </c>
      <c r="P637" s="54">
        <v>0</v>
      </c>
      <c r="Q637" s="55">
        <v>0</v>
      </c>
      <c r="R637" s="56">
        <v>0</v>
      </c>
      <c r="S637" s="57">
        <v>0</v>
      </c>
      <c r="T637" s="60">
        <v>0</v>
      </c>
      <c r="U637" s="14">
        <v>0</v>
      </c>
      <c r="V637" s="60" t="s">
        <v>174</v>
      </c>
      <c r="Y637" s="46">
        <v>0</v>
      </c>
      <c r="Z637" s="46">
        <v>0</v>
      </c>
      <c r="AA637" s="46">
        <v>0</v>
      </c>
      <c r="AB637" s="46">
        <v>0</v>
      </c>
      <c r="AC637" s="46">
        <v>0</v>
      </c>
      <c r="AD637" s="46">
        <v>0</v>
      </c>
      <c r="AE637" s="46">
        <v>0</v>
      </c>
      <c r="AF637" s="46">
        <v>0</v>
      </c>
      <c r="AG637" s="46">
        <v>0</v>
      </c>
      <c r="AH637" s="46">
        <v>0</v>
      </c>
      <c r="AI637" s="46">
        <v>0</v>
      </c>
      <c r="AJ637" s="46">
        <v>0</v>
      </c>
      <c r="AK637" s="46">
        <v>0</v>
      </c>
      <c r="AL637" s="46">
        <v>0</v>
      </c>
      <c r="AM637" s="46">
        <v>0</v>
      </c>
    </row>
    <row r="638" spans="5:39" x14ac:dyDescent="0.2">
      <c r="E638" s="14">
        <v>64</v>
      </c>
      <c r="F638" s="14">
        <v>72</v>
      </c>
      <c r="G638" s="14" t="s">
        <v>249</v>
      </c>
      <c r="H638" s="14" t="s">
        <v>299</v>
      </c>
      <c r="I638" s="14" t="s">
        <v>440</v>
      </c>
      <c r="J638" s="531">
        <v>20000015</v>
      </c>
      <c r="K638" s="14" t="s">
        <v>59</v>
      </c>
      <c r="L638" s="14" t="s">
        <v>57</v>
      </c>
      <c r="M638" s="45">
        <v>638</v>
      </c>
      <c r="N638" s="45">
        <v>1</v>
      </c>
      <c r="O638" s="46">
        <v>1793.91</v>
      </c>
      <c r="Q638" s="12">
        <v>0</v>
      </c>
      <c r="T638" s="59">
        <v>0</v>
      </c>
      <c r="U638" s="14">
        <v>0</v>
      </c>
      <c r="V638" s="59" t="s">
        <v>150</v>
      </c>
      <c r="Y638" s="46">
        <v>0</v>
      </c>
      <c r="Z638" s="46">
        <v>0</v>
      </c>
      <c r="AA638" s="46">
        <v>0</v>
      </c>
      <c r="AB638" s="46">
        <v>0</v>
      </c>
      <c r="AC638" s="46">
        <v>1793.91</v>
      </c>
      <c r="AD638" s="46">
        <v>1793.91</v>
      </c>
      <c r="AE638" s="46">
        <v>1793.91</v>
      </c>
      <c r="AF638" s="46">
        <v>1793.91</v>
      </c>
      <c r="AG638" s="46">
        <v>1793.91</v>
      </c>
      <c r="AH638" s="46">
        <v>1793.91</v>
      </c>
      <c r="AI638" s="46">
        <v>1793.91</v>
      </c>
      <c r="AJ638" s="46">
        <v>1793.91</v>
      </c>
      <c r="AK638" s="46">
        <v>1793.91</v>
      </c>
      <c r="AL638" s="46">
        <v>1793.91</v>
      </c>
      <c r="AM638" s="46">
        <v>0</v>
      </c>
    </row>
    <row r="639" spans="5:39" x14ac:dyDescent="0.2">
      <c r="E639" s="47">
        <v>64</v>
      </c>
      <c r="F639" s="47">
        <v>72</v>
      </c>
      <c r="G639" s="47" t="s">
        <v>249</v>
      </c>
      <c r="H639" s="47" t="s">
        <v>299</v>
      </c>
      <c r="I639" s="47" t="s">
        <v>440</v>
      </c>
      <c r="J639" s="533">
        <v>20000015</v>
      </c>
      <c r="K639" s="14" t="s">
        <v>59</v>
      </c>
      <c r="L639" s="14" t="s">
        <v>54</v>
      </c>
      <c r="M639" s="45">
        <v>639</v>
      </c>
      <c r="N639" s="45">
        <v>1</v>
      </c>
      <c r="O639" s="46">
        <v>4093.4100000000003</v>
      </c>
      <c r="Q639" s="12">
        <v>0</v>
      </c>
      <c r="T639" s="59">
        <v>0</v>
      </c>
      <c r="U639" s="14">
        <v>0</v>
      </c>
      <c r="V639" s="59" t="s">
        <v>150</v>
      </c>
      <c r="Y639" s="46">
        <v>0</v>
      </c>
      <c r="Z639" s="46">
        <v>0</v>
      </c>
      <c r="AA639" s="46">
        <v>0</v>
      </c>
      <c r="AB639" s="46">
        <v>0</v>
      </c>
      <c r="AC639" s="46">
        <v>0</v>
      </c>
      <c r="AD639" s="46">
        <v>0</v>
      </c>
      <c r="AE639" s="46">
        <v>0</v>
      </c>
      <c r="AF639" s="46">
        <v>0</v>
      </c>
      <c r="AG639" s="46">
        <v>0</v>
      </c>
      <c r="AH639" s="46">
        <v>0</v>
      </c>
      <c r="AI639" s="46">
        <v>12868.99</v>
      </c>
      <c r="AJ639" s="46">
        <v>4836.0600000000004</v>
      </c>
      <c r="AK639" s="46">
        <v>2600.8200000000002</v>
      </c>
      <c r="AL639" s="46">
        <v>4093.4100000000003</v>
      </c>
      <c r="AM639" s="46">
        <v>0</v>
      </c>
    </row>
    <row r="640" spans="5:39" x14ac:dyDescent="0.2">
      <c r="E640" s="47">
        <v>64</v>
      </c>
      <c r="F640" s="47">
        <v>72</v>
      </c>
      <c r="G640" s="47" t="s">
        <v>249</v>
      </c>
      <c r="H640" s="47" t="s">
        <v>299</v>
      </c>
      <c r="I640" s="47" t="s">
        <v>440</v>
      </c>
      <c r="J640" s="533">
        <v>20000015</v>
      </c>
      <c r="K640" s="14" t="s">
        <v>59</v>
      </c>
      <c r="L640" s="14" t="s">
        <v>58</v>
      </c>
      <c r="M640" s="45">
        <v>640</v>
      </c>
      <c r="N640" s="45">
        <v>1</v>
      </c>
      <c r="O640" s="46">
        <v>666.45999999999958</v>
      </c>
      <c r="Q640" s="12">
        <v>0</v>
      </c>
      <c r="T640" s="59">
        <v>0</v>
      </c>
      <c r="U640" s="14">
        <v>0</v>
      </c>
      <c r="V640" s="59" t="s">
        <v>150</v>
      </c>
      <c r="Y640" s="46">
        <v>0</v>
      </c>
      <c r="Z640" s="46">
        <v>0</v>
      </c>
      <c r="AA640" s="46">
        <v>0</v>
      </c>
      <c r="AB640" s="46">
        <v>0</v>
      </c>
      <c r="AC640" s="46">
        <v>666.45999999999981</v>
      </c>
      <c r="AD640" s="46">
        <v>666.45999999999981</v>
      </c>
      <c r="AE640" s="46">
        <v>666.45999999999981</v>
      </c>
      <c r="AF640" s="46">
        <v>666.45999999999981</v>
      </c>
      <c r="AG640" s="46">
        <v>666.45999999999981</v>
      </c>
      <c r="AH640" s="46">
        <v>666.45999999999981</v>
      </c>
      <c r="AI640" s="46">
        <v>666.46000000000095</v>
      </c>
      <c r="AJ640" s="46">
        <v>666.46</v>
      </c>
      <c r="AK640" s="46">
        <v>666.45999999999958</v>
      </c>
      <c r="AL640" s="46">
        <v>666.45999999999958</v>
      </c>
      <c r="AM640" s="46">
        <v>0</v>
      </c>
    </row>
    <row r="641" spans="5:39" x14ac:dyDescent="0.2">
      <c r="E641" s="47">
        <v>64</v>
      </c>
      <c r="F641" s="47">
        <v>72</v>
      </c>
      <c r="G641" s="47" t="s">
        <v>249</v>
      </c>
      <c r="H641" s="47" t="s">
        <v>299</v>
      </c>
      <c r="I641" s="47" t="s">
        <v>440</v>
      </c>
      <c r="J641" s="533">
        <v>20000015</v>
      </c>
      <c r="K641" s="14" t="s">
        <v>59</v>
      </c>
      <c r="L641" s="14" t="s">
        <v>31</v>
      </c>
      <c r="M641" s="45">
        <v>641</v>
      </c>
      <c r="N641" s="45">
        <v>1</v>
      </c>
      <c r="O641" s="48">
        <v>6553.7800000000007</v>
      </c>
      <c r="Q641" s="12">
        <v>0</v>
      </c>
      <c r="R641" s="46">
        <v>6526.916666666667</v>
      </c>
      <c r="T641" s="59">
        <v>0</v>
      </c>
      <c r="U641" s="14">
        <v>0</v>
      </c>
      <c r="V641" s="59" t="s">
        <v>150</v>
      </c>
      <c r="X641" s="46">
        <v>0</v>
      </c>
      <c r="Y641" s="46">
        <v>0</v>
      </c>
      <c r="Z641" s="46">
        <v>0</v>
      </c>
      <c r="AA641" s="46">
        <v>0</v>
      </c>
      <c r="AB641" s="46">
        <v>0</v>
      </c>
      <c r="AC641" s="46">
        <v>2460.37</v>
      </c>
      <c r="AD641" s="46">
        <v>2460.37</v>
      </c>
      <c r="AE641" s="46">
        <v>2460.37</v>
      </c>
      <c r="AF641" s="46">
        <v>2460.37</v>
      </c>
      <c r="AG641" s="46">
        <v>2460.37</v>
      </c>
      <c r="AH641" s="46">
        <v>2460.37</v>
      </c>
      <c r="AI641" s="46">
        <v>15329.36</v>
      </c>
      <c r="AJ641" s="46">
        <v>7296.43</v>
      </c>
      <c r="AK641" s="46">
        <v>5061.1900000000005</v>
      </c>
      <c r="AL641" s="46">
        <v>6553.7800000000007</v>
      </c>
      <c r="AM641" s="46">
        <v>0</v>
      </c>
    </row>
    <row r="642" spans="5:39" x14ac:dyDescent="0.2">
      <c r="E642" s="47">
        <v>64</v>
      </c>
      <c r="F642" s="47">
        <v>72</v>
      </c>
      <c r="G642" s="47" t="s">
        <v>249</v>
      </c>
      <c r="H642" s="47" t="s">
        <v>299</v>
      </c>
      <c r="I642" s="47" t="s">
        <v>440</v>
      </c>
      <c r="J642" s="533">
        <v>20000015</v>
      </c>
      <c r="K642" s="14" t="s">
        <v>37</v>
      </c>
      <c r="L642" s="14" t="s">
        <v>31</v>
      </c>
      <c r="M642" s="45">
        <v>642</v>
      </c>
      <c r="N642" s="45">
        <v>1</v>
      </c>
      <c r="O642" s="48">
        <v>11913.51</v>
      </c>
      <c r="P642" s="48"/>
      <c r="Q642" s="12">
        <v>0</v>
      </c>
      <c r="R642" s="46">
        <v>5844.6816666666673</v>
      </c>
      <c r="T642" s="59">
        <v>0</v>
      </c>
      <c r="U642" s="14">
        <v>0</v>
      </c>
      <c r="V642" s="59" t="s">
        <v>150</v>
      </c>
      <c r="Y642" s="46">
        <v>0</v>
      </c>
      <c r="Z642" s="46">
        <v>0</v>
      </c>
      <c r="AA642" s="46">
        <v>0</v>
      </c>
      <c r="AB642" s="46">
        <v>0</v>
      </c>
      <c r="AC642" s="46">
        <v>0</v>
      </c>
      <c r="AD642" s="46">
        <v>1319.09</v>
      </c>
      <c r="AE642" s="46">
        <v>6062.02</v>
      </c>
      <c r="AF642" s="46">
        <v>0</v>
      </c>
      <c r="AG642" s="46">
        <v>2460.37</v>
      </c>
      <c r="AH642" s="46">
        <v>2460.37</v>
      </c>
      <c r="AI642" s="46">
        <v>2460.37</v>
      </c>
      <c r="AJ642" s="46">
        <v>14510.43</v>
      </c>
      <c r="AK642" s="46">
        <v>1263.04</v>
      </c>
      <c r="AL642" s="46">
        <v>11913.51</v>
      </c>
      <c r="AM642" s="46">
        <v>6553.78</v>
      </c>
    </row>
    <row r="643" spans="5:39" x14ac:dyDescent="0.2">
      <c r="E643" s="47">
        <v>64</v>
      </c>
      <c r="F643" s="47">
        <v>72</v>
      </c>
      <c r="G643" s="47" t="s">
        <v>249</v>
      </c>
      <c r="H643" s="47" t="s">
        <v>299</v>
      </c>
      <c r="I643" s="47" t="s">
        <v>440</v>
      </c>
      <c r="J643" s="533">
        <v>20000015</v>
      </c>
      <c r="K643" s="14" t="s">
        <v>65</v>
      </c>
      <c r="L643" s="14" t="s">
        <v>31</v>
      </c>
      <c r="M643" s="45">
        <v>643</v>
      </c>
      <c r="N643" s="45">
        <v>1</v>
      </c>
      <c r="O643" s="52">
        <v>6553.7800000000007</v>
      </c>
      <c r="P643" s="48">
        <v>6553.78</v>
      </c>
      <c r="Q643" s="12">
        <v>0</v>
      </c>
      <c r="R643" s="46">
        <v>1092.2966666666669</v>
      </c>
      <c r="T643" s="59">
        <v>0</v>
      </c>
      <c r="U643" s="14">
        <v>0</v>
      </c>
      <c r="V643" s="59" t="s">
        <v>150</v>
      </c>
      <c r="X643" s="46">
        <v>0</v>
      </c>
      <c r="Y643" s="46">
        <v>0</v>
      </c>
      <c r="Z643" s="46">
        <v>0</v>
      </c>
      <c r="AA643" s="46">
        <v>0</v>
      </c>
      <c r="AB643" s="46">
        <v>0</v>
      </c>
      <c r="AC643" s="46">
        <v>0</v>
      </c>
      <c r="AD643" s="46">
        <v>0</v>
      </c>
      <c r="AE643" s="46">
        <v>0</v>
      </c>
      <c r="AF643" s="46">
        <v>0</v>
      </c>
      <c r="AG643" s="46">
        <v>0</v>
      </c>
      <c r="AH643" s="46">
        <v>0</v>
      </c>
      <c r="AI643" s="46">
        <v>0</v>
      </c>
      <c r="AJ643" s="46">
        <v>0</v>
      </c>
      <c r="AK643" s="46">
        <v>0</v>
      </c>
      <c r="AL643" s="46">
        <v>6553.7800000000007</v>
      </c>
      <c r="AM643" s="46">
        <v>0</v>
      </c>
    </row>
    <row r="644" spans="5:39" x14ac:dyDescent="0.2">
      <c r="E644" s="47">
        <v>64</v>
      </c>
      <c r="F644" s="47">
        <v>72</v>
      </c>
      <c r="G644" s="47" t="s">
        <v>249</v>
      </c>
      <c r="H644" s="47" t="s">
        <v>299</v>
      </c>
      <c r="I644" s="47" t="s">
        <v>440</v>
      </c>
      <c r="J644" s="533">
        <v>20000015</v>
      </c>
      <c r="K644" s="14" t="s">
        <v>64</v>
      </c>
      <c r="L644" s="14" t="s">
        <v>57</v>
      </c>
      <c r="M644" s="45">
        <v>644</v>
      </c>
      <c r="N644" s="45">
        <v>1</v>
      </c>
      <c r="O644" s="46">
        <v>0</v>
      </c>
      <c r="Q644" s="12">
        <v>0</v>
      </c>
      <c r="T644" s="59">
        <v>0</v>
      </c>
      <c r="U644" s="14">
        <v>0</v>
      </c>
      <c r="V644" s="59" t="s">
        <v>150</v>
      </c>
      <c r="X644" s="46">
        <v>0</v>
      </c>
      <c r="Y644" s="46">
        <v>0</v>
      </c>
      <c r="Z644" s="46">
        <v>0</v>
      </c>
      <c r="AA644" s="46">
        <v>0</v>
      </c>
      <c r="AB644" s="46">
        <v>0</v>
      </c>
      <c r="AC644" s="46">
        <v>1793.91</v>
      </c>
      <c r="AD644" s="46">
        <v>2268.7300000000005</v>
      </c>
      <c r="AE644" s="46">
        <v>0</v>
      </c>
      <c r="AF644" s="46">
        <v>1793.9099999999992</v>
      </c>
      <c r="AG644" s="46">
        <v>1127.4499999999994</v>
      </c>
      <c r="AH644" s="46">
        <v>460.98999999999978</v>
      </c>
      <c r="AI644" s="46">
        <v>0</v>
      </c>
      <c r="AJ644" s="46">
        <v>0</v>
      </c>
      <c r="AK644" s="46">
        <v>530.87000000000012</v>
      </c>
      <c r="AL644" s="46">
        <v>0</v>
      </c>
      <c r="AM644" s="46">
        <v>0</v>
      </c>
    </row>
    <row r="645" spans="5:39" x14ac:dyDescent="0.2">
      <c r="E645" s="47">
        <v>64</v>
      </c>
      <c r="F645" s="47">
        <v>72</v>
      </c>
      <c r="G645" s="47" t="s">
        <v>249</v>
      </c>
      <c r="H645" s="47" t="s">
        <v>299</v>
      </c>
      <c r="I645" s="47" t="s">
        <v>440</v>
      </c>
      <c r="J645" s="533">
        <v>20000015</v>
      </c>
      <c r="K645" s="14" t="s">
        <v>64</v>
      </c>
      <c r="L645" s="14" t="s">
        <v>54</v>
      </c>
      <c r="M645" s="45">
        <v>645</v>
      </c>
      <c r="N645" s="45">
        <v>1</v>
      </c>
      <c r="O645" s="46">
        <v>1888.5600000000013</v>
      </c>
      <c r="Q645" s="12">
        <v>0</v>
      </c>
      <c r="T645" s="59">
        <v>0</v>
      </c>
      <c r="U645" s="14">
        <v>0</v>
      </c>
      <c r="V645" s="59" t="s">
        <v>150</v>
      </c>
      <c r="X645" s="46">
        <v>0</v>
      </c>
      <c r="Y645" s="46">
        <v>0</v>
      </c>
      <c r="Z645" s="46">
        <v>0</v>
      </c>
      <c r="AA645" s="46">
        <v>0</v>
      </c>
      <c r="AB645" s="46">
        <v>0</v>
      </c>
      <c r="AC645" s="46">
        <v>0</v>
      </c>
      <c r="AD645" s="46">
        <v>0</v>
      </c>
      <c r="AE645" s="46">
        <v>0</v>
      </c>
      <c r="AF645" s="46">
        <v>0</v>
      </c>
      <c r="AG645" s="46">
        <v>0</v>
      </c>
      <c r="AH645" s="46">
        <v>0</v>
      </c>
      <c r="AI645" s="46">
        <v>12663.52</v>
      </c>
      <c r="AJ645" s="46">
        <v>4783.0600000000013</v>
      </c>
      <c r="AK645" s="46">
        <v>7383.880000000001</v>
      </c>
      <c r="AL645" s="46">
        <v>1888.5600000000013</v>
      </c>
      <c r="AM645" s="46">
        <v>0</v>
      </c>
    </row>
    <row r="646" spans="5:39" x14ac:dyDescent="0.2">
      <c r="E646" s="47">
        <v>64</v>
      </c>
      <c r="F646" s="47">
        <v>72</v>
      </c>
      <c r="G646" s="47" t="s">
        <v>249</v>
      </c>
      <c r="H646" s="47" t="s">
        <v>299</v>
      </c>
      <c r="I646" s="47" t="s">
        <v>440</v>
      </c>
      <c r="J646" s="533">
        <v>20000015</v>
      </c>
      <c r="K646" s="14" t="s">
        <v>64</v>
      </c>
      <c r="L646" s="14" t="s">
        <v>58</v>
      </c>
      <c r="M646" s="45">
        <v>646</v>
      </c>
      <c r="N646" s="45">
        <v>1</v>
      </c>
      <c r="O646" s="46">
        <v>4665.2199999999975</v>
      </c>
      <c r="Q646" s="12">
        <v>0</v>
      </c>
      <c r="T646" s="59">
        <v>0</v>
      </c>
      <c r="U646" s="14">
        <v>0</v>
      </c>
      <c r="V646" s="59" t="s">
        <v>150</v>
      </c>
      <c r="X646" s="46">
        <v>0</v>
      </c>
      <c r="Y646" s="46">
        <v>0</v>
      </c>
      <c r="Z646" s="46">
        <v>0</v>
      </c>
      <c r="AA646" s="46">
        <v>0</v>
      </c>
      <c r="AB646" s="46">
        <v>0</v>
      </c>
      <c r="AC646" s="46">
        <v>666.45999999999981</v>
      </c>
      <c r="AD646" s="46">
        <v>1332.9199999999992</v>
      </c>
      <c r="AE646" s="46">
        <v>-9.0949470177292824E-13</v>
      </c>
      <c r="AF646" s="46">
        <v>666.45999999999981</v>
      </c>
      <c r="AG646" s="46">
        <v>1332.9199999999996</v>
      </c>
      <c r="AH646" s="46">
        <v>1999.3799999999992</v>
      </c>
      <c r="AI646" s="46">
        <v>2665.84</v>
      </c>
      <c r="AJ646" s="46">
        <v>3332.2999999999956</v>
      </c>
      <c r="AK646" s="46">
        <v>3998.7599999999966</v>
      </c>
      <c r="AL646" s="46">
        <v>4665.2199999999975</v>
      </c>
      <c r="AM646" s="46">
        <v>0</v>
      </c>
    </row>
    <row r="647" spans="5:39" x14ac:dyDescent="0.2">
      <c r="E647" s="47">
        <v>64</v>
      </c>
      <c r="F647" s="47">
        <v>72</v>
      </c>
      <c r="G647" s="47" t="s">
        <v>249</v>
      </c>
      <c r="H647" s="47" t="s">
        <v>299</v>
      </c>
      <c r="I647" s="47" t="s">
        <v>440</v>
      </c>
      <c r="J647" s="533">
        <v>20000015</v>
      </c>
      <c r="K647" s="14" t="s">
        <v>67</v>
      </c>
      <c r="L647" s="14" t="s">
        <v>67</v>
      </c>
      <c r="M647" s="45">
        <v>647</v>
      </c>
      <c r="N647" s="45">
        <v>1</v>
      </c>
      <c r="O647" s="53">
        <v>-7.2759576141834259E-12</v>
      </c>
      <c r="P647" s="54">
        <v>0</v>
      </c>
      <c r="Q647" s="55">
        <v>0</v>
      </c>
      <c r="R647" s="56">
        <v>0</v>
      </c>
      <c r="S647" s="57">
        <v>0</v>
      </c>
      <c r="T647" s="60">
        <v>0</v>
      </c>
      <c r="U647" s="14">
        <v>0</v>
      </c>
      <c r="V647" s="60" t="s">
        <v>150</v>
      </c>
      <c r="Y647" s="46">
        <v>-7.2759576141834259E-12</v>
      </c>
      <c r="Z647" s="46">
        <v>-7.2759576141834259E-12</v>
      </c>
      <c r="AA647" s="46">
        <v>-7.2759576141834259E-12</v>
      </c>
      <c r="AB647" s="46">
        <v>-7.2759576141834259E-12</v>
      </c>
      <c r="AC647" s="46">
        <v>-7.2759576141834259E-12</v>
      </c>
      <c r="AD647" s="46">
        <v>-7.2759576141834259E-12</v>
      </c>
      <c r="AE647" s="46">
        <v>-7.2759576141834259E-12</v>
      </c>
      <c r="AF647" s="46">
        <v>-7.2759576141834259E-12</v>
      </c>
      <c r="AG647" s="46">
        <v>-7.2759576141834259E-12</v>
      </c>
      <c r="AH647" s="46">
        <v>-7.2759576141834259E-12</v>
      </c>
      <c r="AI647" s="46">
        <v>-7.2759576141834259E-12</v>
      </c>
      <c r="AJ647" s="46">
        <v>-7.2759576141834259E-12</v>
      </c>
      <c r="AK647" s="46">
        <v>-7.2759576141834259E-12</v>
      </c>
      <c r="AL647" s="46">
        <v>-7.2759576141834259E-12</v>
      </c>
      <c r="AM647" s="46">
        <v>-7.2759576141834259E-12</v>
      </c>
    </row>
    <row r="648" spans="5:39" x14ac:dyDescent="0.2">
      <c r="E648" s="14">
        <v>65</v>
      </c>
      <c r="F648" s="14">
        <v>73</v>
      </c>
      <c r="G648" s="14" t="s">
        <v>249</v>
      </c>
      <c r="H648" s="14" t="s">
        <v>340</v>
      </c>
      <c r="I648" s="14" t="s">
        <v>441</v>
      </c>
      <c r="J648" s="531">
        <v>20000016</v>
      </c>
      <c r="K648" s="14" t="s">
        <v>59</v>
      </c>
      <c r="L648" s="14" t="s">
        <v>57</v>
      </c>
      <c r="M648" s="45">
        <v>648</v>
      </c>
      <c r="N648" s="45">
        <v>1</v>
      </c>
      <c r="O648" s="46">
        <v>1797.31</v>
      </c>
      <c r="Q648" s="12" t="s">
        <v>376</v>
      </c>
      <c r="T648" s="59" t="s">
        <v>73</v>
      </c>
      <c r="U648" s="14">
        <v>6</v>
      </c>
      <c r="V648" s="59" t="s">
        <v>175</v>
      </c>
      <c r="Y648" s="46">
        <v>0</v>
      </c>
      <c r="Z648" s="46">
        <v>0</v>
      </c>
      <c r="AA648" s="46">
        <v>0</v>
      </c>
      <c r="AB648" s="46">
        <v>0</v>
      </c>
      <c r="AC648" s="46">
        <v>1797.31</v>
      </c>
      <c r="AD648" s="46">
        <v>1797.31</v>
      </c>
      <c r="AE648" s="46">
        <v>1797.31</v>
      </c>
      <c r="AF648" s="46">
        <v>1797.31</v>
      </c>
      <c r="AG648" s="46">
        <v>1797.31</v>
      </c>
      <c r="AH648" s="46">
        <v>1797.31</v>
      </c>
      <c r="AI648" s="46">
        <v>1797.31</v>
      </c>
      <c r="AJ648" s="46">
        <v>1797.31</v>
      </c>
      <c r="AK648" s="46">
        <v>1797.31</v>
      </c>
      <c r="AL648" s="46">
        <v>1797.31</v>
      </c>
      <c r="AM648" s="46">
        <v>0</v>
      </c>
    </row>
    <row r="649" spans="5:39" x14ac:dyDescent="0.2">
      <c r="E649" s="47">
        <v>65</v>
      </c>
      <c r="F649" s="47">
        <v>73</v>
      </c>
      <c r="G649" s="47" t="s">
        <v>249</v>
      </c>
      <c r="H649" s="47" t="s">
        <v>340</v>
      </c>
      <c r="I649" s="47" t="s">
        <v>441</v>
      </c>
      <c r="J649" s="533">
        <v>20000016</v>
      </c>
      <c r="K649" s="14" t="s">
        <v>59</v>
      </c>
      <c r="L649" s="14" t="s">
        <v>54</v>
      </c>
      <c r="M649" s="45">
        <v>649</v>
      </c>
      <c r="N649" s="45">
        <v>1</v>
      </c>
      <c r="O649" s="46">
        <v>5180</v>
      </c>
      <c r="Q649" s="12" t="s">
        <v>376</v>
      </c>
      <c r="T649" s="59" t="s">
        <v>73</v>
      </c>
      <c r="U649" s="14">
        <v>0</v>
      </c>
      <c r="V649" s="59" t="s">
        <v>175</v>
      </c>
      <c r="Y649" s="46">
        <v>0</v>
      </c>
      <c r="Z649" s="46">
        <v>0</v>
      </c>
      <c r="AA649" s="46">
        <v>0</v>
      </c>
      <c r="AB649" s="46">
        <v>0</v>
      </c>
      <c r="AC649" s="46">
        <v>0</v>
      </c>
      <c r="AD649" s="46">
        <v>0</v>
      </c>
      <c r="AE649" s="46">
        <v>0</v>
      </c>
      <c r="AF649" s="46">
        <v>0</v>
      </c>
      <c r="AG649" s="46">
        <v>0</v>
      </c>
      <c r="AH649" s="46">
        <v>0</v>
      </c>
      <c r="AI649" s="46">
        <v>12813.25</v>
      </c>
      <c r="AJ649" s="46">
        <v>10924.490000000002</v>
      </c>
      <c r="AK649" s="46">
        <v>4793.68</v>
      </c>
      <c r="AL649" s="46">
        <v>5180</v>
      </c>
      <c r="AM649" s="46">
        <v>0</v>
      </c>
    </row>
    <row r="650" spans="5:39" x14ac:dyDescent="0.2">
      <c r="E650" s="47">
        <v>65</v>
      </c>
      <c r="F650" s="47">
        <v>73</v>
      </c>
      <c r="G650" s="47" t="s">
        <v>249</v>
      </c>
      <c r="H650" s="47" t="s">
        <v>340</v>
      </c>
      <c r="I650" s="47" t="s">
        <v>441</v>
      </c>
      <c r="J650" s="533">
        <v>20000016</v>
      </c>
      <c r="K650" s="14" t="s">
        <v>59</v>
      </c>
      <c r="L650" s="14" t="s">
        <v>58</v>
      </c>
      <c r="M650" s="45">
        <v>650</v>
      </c>
      <c r="N650" s="45">
        <v>1</v>
      </c>
      <c r="O650" s="46">
        <v>667.44000000000051</v>
      </c>
      <c r="Q650" s="12" t="s">
        <v>376</v>
      </c>
      <c r="T650" s="59" t="s">
        <v>73</v>
      </c>
      <c r="U650" s="14">
        <v>0</v>
      </c>
      <c r="V650" s="59" t="s">
        <v>175</v>
      </c>
      <c r="Y650" s="46">
        <v>0</v>
      </c>
      <c r="Z650" s="46">
        <v>0</v>
      </c>
      <c r="AA650" s="46">
        <v>0</v>
      </c>
      <c r="AB650" s="46">
        <v>0</v>
      </c>
      <c r="AC650" s="46">
        <v>667.44</v>
      </c>
      <c r="AD650" s="46">
        <v>667.44</v>
      </c>
      <c r="AE650" s="46">
        <v>667.44</v>
      </c>
      <c r="AF650" s="46">
        <v>667.44</v>
      </c>
      <c r="AG650" s="46">
        <v>667.44</v>
      </c>
      <c r="AH650" s="46">
        <v>667.44</v>
      </c>
      <c r="AI650" s="46">
        <v>667.44000000000051</v>
      </c>
      <c r="AJ650" s="46">
        <v>667.43999999999869</v>
      </c>
      <c r="AK650" s="46">
        <v>667.44000000000051</v>
      </c>
      <c r="AL650" s="46">
        <v>667.44000000000051</v>
      </c>
      <c r="AM650" s="46">
        <v>0</v>
      </c>
    </row>
    <row r="651" spans="5:39" x14ac:dyDescent="0.2">
      <c r="E651" s="47">
        <v>65</v>
      </c>
      <c r="F651" s="47">
        <v>73</v>
      </c>
      <c r="G651" s="47" t="s">
        <v>249</v>
      </c>
      <c r="H651" s="47" t="s">
        <v>340</v>
      </c>
      <c r="I651" s="47" t="s">
        <v>441</v>
      </c>
      <c r="J651" s="533">
        <v>20000016</v>
      </c>
      <c r="K651" s="14" t="s">
        <v>59</v>
      </c>
      <c r="L651" s="14" t="s">
        <v>31</v>
      </c>
      <c r="M651" s="45">
        <v>651</v>
      </c>
      <c r="N651" s="45">
        <v>1</v>
      </c>
      <c r="O651" s="48">
        <v>7644.75</v>
      </c>
      <c r="Q651" s="12" t="s">
        <v>376</v>
      </c>
      <c r="R651" s="46">
        <v>8083.32</v>
      </c>
      <c r="T651" s="59" t="s">
        <v>73</v>
      </c>
      <c r="U651" s="14">
        <v>0</v>
      </c>
      <c r="V651" s="59" t="s">
        <v>175</v>
      </c>
      <c r="X651" s="46">
        <v>0</v>
      </c>
      <c r="Y651" s="46">
        <v>0</v>
      </c>
      <c r="Z651" s="46">
        <v>0</v>
      </c>
      <c r="AA651" s="46">
        <v>0</v>
      </c>
      <c r="AB651" s="46">
        <v>0</v>
      </c>
      <c r="AC651" s="46">
        <v>2464.75</v>
      </c>
      <c r="AD651" s="46">
        <v>2464.75</v>
      </c>
      <c r="AE651" s="46">
        <v>2464.75</v>
      </c>
      <c r="AF651" s="46">
        <v>2464.75</v>
      </c>
      <c r="AG651" s="46">
        <v>2464.75</v>
      </c>
      <c r="AH651" s="46">
        <v>2464.75</v>
      </c>
      <c r="AI651" s="46">
        <v>15278</v>
      </c>
      <c r="AJ651" s="46">
        <v>13389.24</v>
      </c>
      <c r="AK651" s="46">
        <v>7258.43</v>
      </c>
      <c r="AL651" s="46">
        <v>7644.75</v>
      </c>
      <c r="AM651" s="46">
        <v>0</v>
      </c>
    </row>
    <row r="652" spans="5:39" x14ac:dyDescent="0.2">
      <c r="E652" s="47">
        <v>65</v>
      </c>
      <c r="F652" s="47">
        <v>73</v>
      </c>
      <c r="G652" s="47" t="s">
        <v>249</v>
      </c>
      <c r="H652" s="47" t="s">
        <v>340</v>
      </c>
      <c r="I652" s="47" t="s">
        <v>441</v>
      </c>
      <c r="J652" s="533">
        <v>20000016</v>
      </c>
      <c r="K652" s="14" t="s">
        <v>37</v>
      </c>
      <c r="L652" s="14" t="s">
        <v>31</v>
      </c>
      <c r="M652" s="45">
        <v>652</v>
      </c>
      <c r="N652" s="45">
        <v>1</v>
      </c>
      <c r="O652" s="48">
        <v>0</v>
      </c>
      <c r="P652" s="48"/>
      <c r="Q652" s="12" t="s">
        <v>376</v>
      </c>
      <c r="R652" s="46">
        <v>6010.2483333333339</v>
      </c>
      <c r="T652" s="59" t="s">
        <v>73</v>
      </c>
      <c r="U652" s="14">
        <v>0</v>
      </c>
      <c r="V652" s="59" t="s">
        <v>175</v>
      </c>
      <c r="Y652" s="46">
        <v>0</v>
      </c>
      <c r="Z652" s="46">
        <v>0</v>
      </c>
      <c r="AA652" s="46">
        <v>0</v>
      </c>
      <c r="AB652" s="46">
        <v>0</v>
      </c>
      <c r="AC652" s="46">
        <v>0</v>
      </c>
      <c r="AD652" s="46">
        <v>1321.31</v>
      </c>
      <c r="AE652" s="46">
        <v>0</v>
      </c>
      <c r="AF652" s="46">
        <v>6072.94</v>
      </c>
      <c r="AG652" s="46">
        <v>2464.75</v>
      </c>
      <c r="AH652" s="46">
        <v>0</v>
      </c>
      <c r="AI652" s="46">
        <v>0</v>
      </c>
      <c r="AJ652" s="46">
        <v>7394.25</v>
      </c>
      <c r="AK652" s="46">
        <v>26202.49</v>
      </c>
      <c r="AL652" s="46">
        <v>0</v>
      </c>
      <c r="AM652" s="46">
        <v>2980.6360000000004</v>
      </c>
    </row>
    <row r="653" spans="5:39" x14ac:dyDescent="0.2">
      <c r="E653" s="47">
        <v>65</v>
      </c>
      <c r="F653" s="47">
        <v>73</v>
      </c>
      <c r="G653" s="47" t="s">
        <v>249</v>
      </c>
      <c r="H653" s="47" t="s">
        <v>340</v>
      </c>
      <c r="I653" s="47" t="s">
        <v>441</v>
      </c>
      <c r="J653" s="533">
        <v>20000016</v>
      </c>
      <c r="K653" s="14" t="s">
        <v>65</v>
      </c>
      <c r="L653" s="14" t="s">
        <v>31</v>
      </c>
      <c r="M653" s="45">
        <v>653</v>
      </c>
      <c r="N653" s="45">
        <v>1</v>
      </c>
      <c r="O653" s="52">
        <v>14903.179999999993</v>
      </c>
      <c r="P653" s="48">
        <v>2980.6360000000004</v>
      </c>
      <c r="Q653" s="12" t="s">
        <v>376</v>
      </c>
      <c r="R653" s="46">
        <v>2483.8633333333323</v>
      </c>
      <c r="T653" s="59" t="s">
        <v>73</v>
      </c>
      <c r="U653" s="14">
        <v>0</v>
      </c>
      <c r="V653" s="59" t="s">
        <v>175</v>
      </c>
      <c r="X653" s="46">
        <v>0</v>
      </c>
      <c r="Y653" s="46">
        <v>0</v>
      </c>
      <c r="Z653" s="46">
        <v>0</v>
      </c>
      <c r="AA653" s="46">
        <v>0</v>
      </c>
      <c r="AB653" s="46">
        <v>0</v>
      </c>
      <c r="AC653" s="46">
        <v>0</v>
      </c>
      <c r="AD653" s="46">
        <v>0</v>
      </c>
      <c r="AE653" s="46">
        <v>0</v>
      </c>
      <c r="AF653" s="46">
        <v>0</v>
      </c>
      <c r="AG653" s="46">
        <v>0</v>
      </c>
      <c r="AH653" s="46">
        <v>0</v>
      </c>
      <c r="AI653" s="46">
        <v>0</v>
      </c>
      <c r="AJ653" s="46">
        <v>0</v>
      </c>
      <c r="AK653" s="46">
        <v>7258.429999999993</v>
      </c>
      <c r="AL653" s="46">
        <v>7644.75</v>
      </c>
      <c r="AM653" s="46">
        <v>0</v>
      </c>
    </row>
    <row r="654" spans="5:39" x14ac:dyDescent="0.2">
      <c r="E654" s="47">
        <v>65</v>
      </c>
      <c r="F654" s="47">
        <v>73</v>
      </c>
      <c r="G654" s="47" t="s">
        <v>249</v>
      </c>
      <c r="H654" s="47" t="s">
        <v>340</v>
      </c>
      <c r="I654" s="47" t="s">
        <v>441</v>
      </c>
      <c r="J654" s="533">
        <v>20000016</v>
      </c>
      <c r="K654" s="14" t="s">
        <v>64</v>
      </c>
      <c r="L654" s="14" t="s">
        <v>57</v>
      </c>
      <c r="M654" s="45">
        <v>654</v>
      </c>
      <c r="N654" s="45">
        <v>1</v>
      </c>
      <c r="O654" s="46">
        <v>1797.31</v>
      </c>
      <c r="Q654" s="12" t="s">
        <v>376</v>
      </c>
      <c r="T654" s="59" t="s">
        <v>73</v>
      </c>
      <c r="U654" s="14">
        <v>0</v>
      </c>
      <c r="V654" s="59" t="s">
        <v>175</v>
      </c>
      <c r="X654" s="46">
        <v>0</v>
      </c>
      <c r="Y654" s="46">
        <v>0</v>
      </c>
      <c r="Z654" s="46">
        <v>0</v>
      </c>
      <c r="AA654" s="46">
        <v>0</v>
      </c>
      <c r="AB654" s="46">
        <v>0</v>
      </c>
      <c r="AC654" s="46">
        <v>1797.31</v>
      </c>
      <c r="AD654" s="46">
        <v>2273.31</v>
      </c>
      <c r="AE654" s="46">
        <v>4070.62</v>
      </c>
      <c r="AF654" s="46">
        <v>0</v>
      </c>
      <c r="AG654" s="46">
        <v>0</v>
      </c>
      <c r="AH654" s="46">
        <v>1797.31</v>
      </c>
      <c r="AI654" s="46">
        <v>3594.62</v>
      </c>
      <c r="AJ654" s="46">
        <v>0</v>
      </c>
      <c r="AK654" s="46">
        <v>0</v>
      </c>
      <c r="AL654" s="46">
        <v>1797.31</v>
      </c>
      <c r="AM654" s="46">
        <v>0</v>
      </c>
    </row>
    <row r="655" spans="5:39" x14ac:dyDescent="0.2">
      <c r="E655" s="47">
        <v>65</v>
      </c>
      <c r="F655" s="47">
        <v>73</v>
      </c>
      <c r="G655" s="47" t="s">
        <v>249</v>
      </c>
      <c r="H655" s="47" t="s">
        <v>340</v>
      </c>
      <c r="I655" s="47" t="s">
        <v>441</v>
      </c>
      <c r="J655" s="533">
        <v>20000016</v>
      </c>
      <c r="K655" s="14" t="s">
        <v>64</v>
      </c>
      <c r="L655" s="14" t="s">
        <v>54</v>
      </c>
      <c r="M655" s="45">
        <v>655</v>
      </c>
      <c r="N655" s="45">
        <v>1</v>
      </c>
      <c r="O655" s="46">
        <v>7303.9200000000019</v>
      </c>
      <c r="Q655" s="12" t="s">
        <v>376</v>
      </c>
      <c r="T655" s="59" t="s">
        <v>73</v>
      </c>
      <c r="U655" s="14">
        <v>0</v>
      </c>
      <c r="V655" s="59" t="s">
        <v>175</v>
      </c>
      <c r="X655" s="46">
        <v>0</v>
      </c>
      <c r="Y655" s="46">
        <v>0</v>
      </c>
      <c r="Z655" s="46">
        <v>0</v>
      </c>
      <c r="AA655" s="46">
        <v>0</v>
      </c>
      <c r="AB655" s="46">
        <v>0</v>
      </c>
      <c r="AC655" s="46">
        <v>0</v>
      </c>
      <c r="AD655" s="46">
        <v>0</v>
      </c>
      <c r="AE655" s="46">
        <v>0</v>
      </c>
      <c r="AF655" s="46">
        <v>0</v>
      </c>
      <c r="AG655" s="46">
        <v>0</v>
      </c>
      <c r="AH655" s="46">
        <v>0</v>
      </c>
      <c r="AI655" s="46">
        <v>12813.25</v>
      </c>
      <c r="AJ655" s="46">
        <v>21735.420000000002</v>
      </c>
      <c r="AK655" s="46">
        <v>2123.9200000000019</v>
      </c>
      <c r="AL655" s="46">
        <v>7303.9200000000019</v>
      </c>
      <c r="AM655" s="46">
        <v>6120.594000000001</v>
      </c>
    </row>
    <row r="656" spans="5:39" x14ac:dyDescent="0.2">
      <c r="E656" s="47">
        <v>65</v>
      </c>
      <c r="F656" s="47">
        <v>73</v>
      </c>
      <c r="G656" s="47" t="s">
        <v>249</v>
      </c>
      <c r="H656" s="47" t="s">
        <v>340</v>
      </c>
      <c r="I656" s="47" t="s">
        <v>441</v>
      </c>
      <c r="J656" s="533">
        <v>20000016</v>
      </c>
      <c r="K656" s="14" t="s">
        <v>64</v>
      </c>
      <c r="L656" s="14" t="s">
        <v>58</v>
      </c>
      <c r="M656" s="45">
        <v>656</v>
      </c>
      <c r="N656" s="45">
        <v>1</v>
      </c>
      <c r="O656" s="46">
        <v>5801.9499999999916</v>
      </c>
      <c r="Q656" s="12" t="s">
        <v>376</v>
      </c>
      <c r="T656" s="59" t="s">
        <v>73</v>
      </c>
      <c r="U656" s="14">
        <v>0</v>
      </c>
      <c r="V656" s="59" t="s">
        <v>175</v>
      </c>
      <c r="X656" s="46">
        <v>0</v>
      </c>
      <c r="Y656" s="46">
        <v>0</v>
      </c>
      <c r="Z656" s="46">
        <v>0</v>
      </c>
      <c r="AA656" s="46">
        <v>0</v>
      </c>
      <c r="AB656" s="46">
        <v>0</v>
      </c>
      <c r="AC656" s="46">
        <v>667.44</v>
      </c>
      <c r="AD656" s="46">
        <v>1334.88</v>
      </c>
      <c r="AE656" s="46">
        <v>2002.3200000000006</v>
      </c>
      <c r="AF656" s="46">
        <v>2464.75</v>
      </c>
      <c r="AG656" s="46">
        <v>2464.75</v>
      </c>
      <c r="AH656" s="46">
        <v>3132.19</v>
      </c>
      <c r="AI656" s="46">
        <v>3799.630000000001</v>
      </c>
      <c r="AJ656" s="46">
        <v>4467.0699999999961</v>
      </c>
      <c r="AK656" s="46">
        <v>5134.5099999999911</v>
      </c>
      <c r="AL656" s="46">
        <v>5801.9499999999916</v>
      </c>
      <c r="AM656" s="46">
        <v>5801.9499999999935</v>
      </c>
    </row>
    <row r="657" spans="5:39" x14ac:dyDescent="0.2">
      <c r="E657" s="47">
        <v>65</v>
      </c>
      <c r="F657" s="47">
        <v>73</v>
      </c>
      <c r="G657" s="47" t="s">
        <v>249</v>
      </c>
      <c r="H657" s="47" t="s">
        <v>340</v>
      </c>
      <c r="I657" s="47" t="s">
        <v>441</v>
      </c>
      <c r="J657" s="533">
        <v>20000016</v>
      </c>
      <c r="K657" s="14" t="s">
        <v>67</v>
      </c>
      <c r="L657" s="14" t="s">
        <v>67</v>
      </c>
      <c r="M657" s="45">
        <v>657</v>
      </c>
      <c r="N657" s="45">
        <v>1</v>
      </c>
      <c r="O657" s="53">
        <v>13.637092217904865</v>
      </c>
      <c r="P657" s="54">
        <v>3.6370922179048648</v>
      </c>
      <c r="Q657" s="55" t="s">
        <v>376</v>
      </c>
      <c r="R657" s="56">
        <v>1.8436954122810916</v>
      </c>
      <c r="S657" s="57" t="s">
        <v>370</v>
      </c>
      <c r="T657" s="60" t="s">
        <v>73</v>
      </c>
      <c r="U657" s="14">
        <v>0</v>
      </c>
      <c r="V657" s="60" t="s">
        <v>175</v>
      </c>
      <c r="Y657" s="46">
        <v>13.637092217904865</v>
      </c>
      <c r="Z657" s="46">
        <v>13.637092217904865</v>
      </c>
      <c r="AA657" s="46">
        <v>13.637092217904865</v>
      </c>
      <c r="AB657" s="46">
        <v>13.637092217904865</v>
      </c>
      <c r="AC657" s="46">
        <v>13.637092217904865</v>
      </c>
      <c r="AD657" s="46">
        <v>13.637092217904865</v>
      </c>
      <c r="AE657" s="46">
        <v>13.637092217904865</v>
      </c>
      <c r="AF657" s="46">
        <v>13.637092217904865</v>
      </c>
      <c r="AG657" s="46">
        <v>13.637092217904865</v>
      </c>
      <c r="AH657" s="46">
        <v>13.637092217904865</v>
      </c>
      <c r="AI657" s="46">
        <v>13.637092217904865</v>
      </c>
      <c r="AJ657" s="46">
        <v>13.637092217904865</v>
      </c>
      <c r="AK657" s="46">
        <v>13.637092217904865</v>
      </c>
      <c r="AL657" s="46">
        <v>13.637092217904865</v>
      </c>
      <c r="AM657" s="46">
        <v>13.637092217904865</v>
      </c>
    </row>
    <row r="658" spans="5:39" x14ac:dyDescent="0.2">
      <c r="E658" s="14">
        <v>66</v>
      </c>
      <c r="F658" s="14">
        <v>74</v>
      </c>
      <c r="G658" s="14" t="s">
        <v>249</v>
      </c>
      <c r="H658" s="14" t="s">
        <v>319</v>
      </c>
      <c r="I658" s="14" t="s">
        <v>442</v>
      </c>
      <c r="J658" s="531">
        <v>20000017</v>
      </c>
      <c r="K658" s="14" t="s">
        <v>59</v>
      </c>
      <c r="L658" s="14" t="s">
        <v>57</v>
      </c>
      <c r="M658" s="45">
        <v>658</v>
      </c>
      <c r="N658" s="45">
        <v>1</v>
      </c>
      <c r="O658" s="46">
        <v>1382.02</v>
      </c>
      <c r="Q658" s="12" t="s">
        <v>369</v>
      </c>
      <c r="T658" s="59" t="s">
        <v>78</v>
      </c>
      <c r="U658" s="14">
        <v>0</v>
      </c>
      <c r="V658" s="59" t="s">
        <v>175</v>
      </c>
      <c r="Y658" s="46">
        <v>0</v>
      </c>
      <c r="Z658" s="46">
        <v>0</v>
      </c>
      <c r="AA658" s="46">
        <v>0</v>
      </c>
      <c r="AB658" s="46">
        <v>0</v>
      </c>
      <c r="AC658" s="46">
        <v>1382.02</v>
      </c>
      <c r="AD658" s="46">
        <v>1382.02</v>
      </c>
      <c r="AE658" s="46">
        <v>1382.02</v>
      </c>
      <c r="AF658" s="46">
        <v>1382.02</v>
      </c>
      <c r="AG658" s="46">
        <v>1382.02</v>
      </c>
      <c r="AH658" s="46">
        <v>1382.02</v>
      </c>
      <c r="AI658" s="46">
        <v>1382.02</v>
      </c>
      <c r="AJ658" s="46">
        <v>1382.02</v>
      </c>
      <c r="AK658" s="46">
        <v>1382.02</v>
      </c>
      <c r="AL658" s="46">
        <v>1382.02</v>
      </c>
      <c r="AM658" s="46">
        <v>0</v>
      </c>
    </row>
    <row r="659" spans="5:39" x14ac:dyDescent="0.2">
      <c r="E659" s="47">
        <v>66</v>
      </c>
      <c r="F659" s="47">
        <v>74</v>
      </c>
      <c r="G659" s="47" t="s">
        <v>249</v>
      </c>
      <c r="H659" s="47" t="s">
        <v>319</v>
      </c>
      <c r="I659" s="47" t="s">
        <v>442</v>
      </c>
      <c r="J659" s="533">
        <v>20000017</v>
      </c>
      <c r="K659" s="14" t="s">
        <v>59</v>
      </c>
      <c r="L659" s="14" t="s">
        <v>54</v>
      </c>
      <c r="M659" s="45">
        <v>659</v>
      </c>
      <c r="N659" s="45">
        <v>1</v>
      </c>
      <c r="O659" s="46">
        <v>2366.25</v>
      </c>
      <c r="Q659" s="12" t="s">
        <v>369</v>
      </c>
      <c r="T659" s="59" t="s">
        <v>78</v>
      </c>
      <c r="U659" s="14">
        <v>0</v>
      </c>
      <c r="V659" s="59" t="s">
        <v>175</v>
      </c>
      <c r="Y659" s="46">
        <v>0</v>
      </c>
      <c r="Z659" s="46">
        <v>0</v>
      </c>
      <c r="AA659" s="46">
        <v>0</v>
      </c>
      <c r="AB659" s="46">
        <v>0</v>
      </c>
      <c r="AC659" s="46">
        <v>0</v>
      </c>
      <c r="AD659" s="46">
        <v>0</v>
      </c>
      <c r="AE659" s="46">
        <v>0</v>
      </c>
      <c r="AF659" s="46">
        <v>0</v>
      </c>
      <c r="AG659" s="46">
        <v>0</v>
      </c>
      <c r="AH659" s="46">
        <v>0</v>
      </c>
      <c r="AI659" s="46">
        <v>8190.6699999999992</v>
      </c>
      <c r="AJ659" s="46">
        <v>-793.72</v>
      </c>
      <c r="AK659" s="46">
        <v>2387.21</v>
      </c>
      <c r="AL659" s="46">
        <v>2366.25</v>
      </c>
      <c r="AM659" s="46">
        <v>0</v>
      </c>
    </row>
    <row r="660" spans="5:39" x14ac:dyDescent="0.2">
      <c r="E660" s="47">
        <v>66</v>
      </c>
      <c r="F660" s="47">
        <v>74</v>
      </c>
      <c r="G660" s="47" t="s">
        <v>249</v>
      </c>
      <c r="H660" s="47" t="s">
        <v>319</v>
      </c>
      <c r="I660" s="47" t="s">
        <v>442</v>
      </c>
      <c r="J660" s="533">
        <v>20000017</v>
      </c>
      <c r="K660" s="14" t="s">
        <v>59</v>
      </c>
      <c r="L660" s="14" t="s">
        <v>58</v>
      </c>
      <c r="M660" s="45">
        <v>660</v>
      </c>
      <c r="N660" s="45">
        <v>1</v>
      </c>
      <c r="O660" s="46">
        <v>547.87999999999965</v>
      </c>
      <c r="Q660" s="12" t="s">
        <v>369</v>
      </c>
      <c r="T660" s="59" t="s">
        <v>78</v>
      </c>
      <c r="U660" s="14">
        <v>0</v>
      </c>
      <c r="V660" s="59" t="s">
        <v>175</v>
      </c>
      <c r="Y660" s="46">
        <v>0</v>
      </c>
      <c r="Z660" s="46">
        <v>0</v>
      </c>
      <c r="AA660" s="46">
        <v>0</v>
      </c>
      <c r="AB660" s="46">
        <v>0</v>
      </c>
      <c r="AC660" s="46">
        <v>547.88000000000011</v>
      </c>
      <c r="AD660" s="46">
        <v>547.88000000000011</v>
      </c>
      <c r="AE660" s="46">
        <v>547.88000000000011</v>
      </c>
      <c r="AF660" s="46">
        <v>547.88000000000011</v>
      </c>
      <c r="AG660" s="46">
        <v>547.88000000000011</v>
      </c>
      <c r="AH660" s="46">
        <v>547.88000000000011</v>
      </c>
      <c r="AI660" s="46">
        <v>547.88000000000011</v>
      </c>
      <c r="AJ660" s="46">
        <v>547.88000000000011</v>
      </c>
      <c r="AK660" s="46">
        <v>547.87999999999965</v>
      </c>
      <c r="AL660" s="46">
        <v>547.87999999999965</v>
      </c>
      <c r="AM660" s="46">
        <v>0</v>
      </c>
    </row>
    <row r="661" spans="5:39" x14ac:dyDescent="0.2">
      <c r="E661" s="47">
        <v>66</v>
      </c>
      <c r="F661" s="47">
        <v>74</v>
      </c>
      <c r="G661" s="47" t="s">
        <v>249</v>
      </c>
      <c r="H661" s="47" t="s">
        <v>319</v>
      </c>
      <c r="I661" s="47" t="s">
        <v>442</v>
      </c>
      <c r="J661" s="533">
        <v>20000017</v>
      </c>
      <c r="K661" s="14" t="s">
        <v>59</v>
      </c>
      <c r="L661" s="14" t="s">
        <v>31</v>
      </c>
      <c r="M661" s="45">
        <v>661</v>
      </c>
      <c r="N661" s="45">
        <v>1</v>
      </c>
      <c r="O661" s="48">
        <v>4296.1499999999996</v>
      </c>
      <c r="Q661" s="12" t="s">
        <v>369</v>
      </c>
      <c r="R661" s="46">
        <v>3954.9683333333328</v>
      </c>
      <c r="T661" s="59" t="s">
        <v>78</v>
      </c>
      <c r="U661" s="14">
        <v>2</v>
      </c>
      <c r="V661" s="59" t="s">
        <v>175</v>
      </c>
      <c r="X661" s="46">
        <v>0</v>
      </c>
      <c r="Y661" s="46">
        <v>0</v>
      </c>
      <c r="Z661" s="46">
        <v>0</v>
      </c>
      <c r="AA661" s="46">
        <v>0</v>
      </c>
      <c r="AB661" s="46">
        <v>0</v>
      </c>
      <c r="AC661" s="46">
        <v>1929.9</v>
      </c>
      <c r="AD661" s="46">
        <v>1929.9</v>
      </c>
      <c r="AE661" s="46">
        <v>1929.9</v>
      </c>
      <c r="AF661" s="46">
        <v>1929.9</v>
      </c>
      <c r="AG661" s="46">
        <v>1929.9</v>
      </c>
      <c r="AH661" s="46">
        <v>1929.9</v>
      </c>
      <c r="AI661" s="46">
        <v>10120.57</v>
      </c>
      <c r="AJ661" s="46">
        <v>1136.18</v>
      </c>
      <c r="AK661" s="46">
        <v>4317.1099999999997</v>
      </c>
      <c r="AL661" s="46">
        <v>4296.1499999999996</v>
      </c>
      <c r="AM661" s="46">
        <v>0</v>
      </c>
    </row>
    <row r="662" spans="5:39" x14ac:dyDescent="0.2">
      <c r="E662" s="47">
        <v>66</v>
      </c>
      <c r="F662" s="47">
        <v>74</v>
      </c>
      <c r="G662" s="47" t="s">
        <v>249</v>
      </c>
      <c r="H662" s="47" t="s">
        <v>319</v>
      </c>
      <c r="I662" s="47" t="s">
        <v>442</v>
      </c>
      <c r="J662" s="533">
        <v>20000017</v>
      </c>
      <c r="K662" s="14" t="s">
        <v>37</v>
      </c>
      <c r="L662" s="14" t="s">
        <v>31</v>
      </c>
      <c r="M662" s="45">
        <v>662</v>
      </c>
      <c r="N662" s="45">
        <v>1</v>
      </c>
      <c r="O662" s="48">
        <v>0</v>
      </c>
      <c r="P662" s="48"/>
      <c r="Q662" s="12" t="s">
        <v>369</v>
      </c>
      <c r="R662" s="46">
        <v>1608.25</v>
      </c>
      <c r="T662" s="59" t="s">
        <v>78</v>
      </c>
      <c r="U662" s="14">
        <v>0</v>
      </c>
      <c r="V662" s="59" t="s">
        <v>175</v>
      </c>
      <c r="Y662" s="46">
        <v>0</v>
      </c>
      <c r="Z662" s="46">
        <v>0</v>
      </c>
      <c r="AA662" s="46">
        <v>0</v>
      </c>
      <c r="AB662" s="46">
        <v>0</v>
      </c>
      <c r="AC662" s="46">
        <v>0</v>
      </c>
      <c r="AD662" s="46">
        <v>0</v>
      </c>
      <c r="AE662" s="46">
        <v>0</v>
      </c>
      <c r="AF662" s="46">
        <v>0</v>
      </c>
      <c r="AG662" s="46">
        <v>0</v>
      </c>
      <c r="AH662" s="46">
        <v>0</v>
      </c>
      <c r="AI662" s="46">
        <v>9649.5</v>
      </c>
      <c r="AJ662" s="46">
        <v>0</v>
      </c>
      <c r="AK662" s="46">
        <v>0</v>
      </c>
      <c r="AL662" s="46">
        <v>0</v>
      </c>
      <c r="AM662" s="46">
        <v>8719.9639999999999</v>
      </c>
    </row>
    <row r="663" spans="5:39" x14ac:dyDescent="0.2">
      <c r="E663" s="47">
        <v>66</v>
      </c>
      <c r="F663" s="47">
        <v>74</v>
      </c>
      <c r="G663" s="47" t="s">
        <v>249</v>
      </c>
      <c r="H663" s="47" t="s">
        <v>319</v>
      </c>
      <c r="I663" s="47" t="s">
        <v>442</v>
      </c>
      <c r="J663" s="533">
        <v>20000017</v>
      </c>
      <c r="K663" s="14" t="s">
        <v>65</v>
      </c>
      <c r="L663" s="14" t="s">
        <v>31</v>
      </c>
      <c r="M663" s="45">
        <v>663</v>
      </c>
      <c r="N663" s="45">
        <v>1</v>
      </c>
      <c r="O663" s="52">
        <v>21799.910000000003</v>
      </c>
      <c r="P663" s="48">
        <v>8719.9639999999999</v>
      </c>
      <c r="Q663" s="12" t="s">
        <v>369</v>
      </c>
      <c r="R663" s="46">
        <v>3633.3183333333341</v>
      </c>
      <c r="T663" s="59" t="s">
        <v>78</v>
      </c>
      <c r="U663" s="14">
        <v>0</v>
      </c>
      <c r="V663" s="59" t="s">
        <v>175</v>
      </c>
      <c r="X663" s="46">
        <v>0</v>
      </c>
      <c r="Y663" s="46">
        <v>0</v>
      </c>
      <c r="Z663" s="46">
        <v>0</v>
      </c>
      <c r="AA663" s="46">
        <v>0</v>
      </c>
      <c r="AB663" s="46">
        <v>0</v>
      </c>
      <c r="AC663" s="46">
        <v>0</v>
      </c>
      <c r="AD663" s="46">
        <v>0</v>
      </c>
      <c r="AE663" s="46">
        <v>0</v>
      </c>
      <c r="AF663" s="46">
        <v>0</v>
      </c>
      <c r="AG663" s="46">
        <v>0</v>
      </c>
      <c r="AH663" s="46">
        <v>1929.9</v>
      </c>
      <c r="AI663" s="46">
        <v>10120.57</v>
      </c>
      <c r="AJ663" s="46">
        <v>1136.1800000000019</v>
      </c>
      <c r="AK663" s="46">
        <v>4317.1099999999997</v>
      </c>
      <c r="AL663" s="46">
        <v>4296.1499999999996</v>
      </c>
      <c r="AM663" s="46">
        <v>0</v>
      </c>
    </row>
    <row r="664" spans="5:39" x14ac:dyDescent="0.2">
      <c r="E664" s="47">
        <v>66</v>
      </c>
      <c r="F664" s="47">
        <v>74</v>
      </c>
      <c r="G664" s="47" t="s">
        <v>249</v>
      </c>
      <c r="H664" s="47" t="s">
        <v>319</v>
      </c>
      <c r="I664" s="47" t="s">
        <v>442</v>
      </c>
      <c r="J664" s="533">
        <v>20000017</v>
      </c>
      <c r="K664" s="14" t="s">
        <v>64</v>
      </c>
      <c r="L664" s="14" t="s">
        <v>57</v>
      </c>
      <c r="M664" s="45">
        <v>664</v>
      </c>
      <c r="N664" s="45">
        <v>1</v>
      </c>
      <c r="O664" s="46">
        <v>4170.7000000000007</v>
      </c>
      <c r="Q664" s="12" t="s">
        <v>369</v>
      </c>
      <c r="T664" s="59" t="s">
        <v>78</v>
      </c>
      <c r="U664" s="14">
        <v>0</v>
      </c>
      <c r="V664" s="59" t="s">
        <v>175</v>
      </c>
      <c r="X664" s="46">
        <v>0</v>
      </c>
      <c r="Y664" s="46">
        <v>0</v>
      </c>
      <c r="Z664" s="46">
        <v>0</v>
      </c>
      <c r="AA664" s="46">
        <v>0</v>
      </c>
      <c r="AB664" s="46">
        <v>0</v>
      </c>
      <c r="AC664" s="46">
        <v>1382.02</v>
      </c>
      <c r="AD664" s="46">
        <v>2764.04</v>
      </c>
      <c r="AE664" s="46">
        <v>4146.0599999999995</v>
      </c>
      <c r="AF664" s="46">
        <v>5528.08</v>
      </c>
      <c r="AG664" s="46">
        <v>6910.1</v>
      </c>
      <c r="AH664" s="46">
        <v>8292.1200000000008</v>
      </c>
      <c r="AI664" s="46">
        <v>24.640000000001237</v>
      </c>
      <c r="AJ664" s="46">
        <v>1406.6600000000012</v>
      </c>
      <c r="AK664" s="46">
        <v>2788.6800000000012</v>
      </c>
      <c r="AL664" s="46">
        <v>4170.7000000000007</v>
      </c>
      <c r="AM664" s="46">
        <v>0</v>
      </c>
    </row>
    <row r="665" spans="5:39" x14ac:dyDescent="0.2">
      <c r="E665" s="47">
        <v>66</v>
      </c>
      <c r="F665" s="47">
        <v>74</v>
      </c>
      <c r="G665" s="47" t="s">
        <v>249</v>
      </c>
      <c r="H665" s="47" t="s">
        <v>319</v>
      </c>
      <c r="I665" s="47" t="s">
        <v>442</v>
      </c>
      <c r="J665" s="533">
        <v>20000017</v>
      </c>
      <c r="K665" s="14" t="s">
        <v>64</v>
      </c>
      <c r="L665" s="14" t="s">
        <v>54</v>
      </c>
      <c r="M665" s="45">
        <v>665</v>
      </c>
      <c r="N665" s="45">
        <v>1</v>
      </c>
      <c r="O665" s="46">
        <v>12150.41</v>
      </c>
      <c r="Q665" s="12" t="s">
        <v>369</v>
      </c>
      <c r="T665" s="59" t="s">
        <v>78</v>
      </c>
      <c r="U665" s="14">
        <v>0</v>
      </c>
      <c r="V665" s="59" t="s">
        <v>175</v>
      </c>
      <c r="X665" s="46">
        <v>0</v>
      </c>
      <c r="Y665" s="46">
        <v>0</v>
      </c>
      <c r="Z665" s="46">
        <v>0</v>
      </c>
      <c r="AA665" s="46">
        <v>0</v>
      </c>
      <c r="AB665" s="46">
        <v>0</v>
      </c>
      <c r="AC665" s="46">
        <v>0</v>
      </c>
      <c r="AD665" s="46">
        <v>0</v>
      </c>
      <c r="AE665" s="46">
        <v>0</v>
      </c>
      <c r="AF665" s="46">
        <v>0</v>
      </c>
      <c r="AG665" s="46">
        <v>0</v>
      </c>
      <c r="AH665" s="46">
        <v>0</v>
      </c>
      <c r="AI665" s="46">
        <v>8190.6699999999992</v>
      </c>
      <c r="AJ665" s="46">
        <v>7396.9499999999989</v>
      </c>
      <c r="AK665" s="46">
        <v>9784.16</v>
      </c>
      <c r="AL665" s="46">
        <v>12150.41</v>
      </c>
      <c r="AM665" s="46">
        <v>7601.1460000000006</v>
      </c>
    </row>
    <row r="666" spans="5:39" x14ac:dyDescent="0.2">
      <c r="E666" s="47">
        <v>66</v>
      </c>
      <c r="F666" s="47">
        <v>74</v>
      </c>
      <c r="G666" s="47" t="s">
        <v>249</v>
      </c>
      <c r="H666" s="47" t="s">
        <v>319</v>
      </c>
      <c r="I666" s="47" t="s">
        <v>442</v>
      </c>
      <c r="J666" s="533">
        <v>20000017</v>
      </c>
      <c r="K666" s="14" t="s">
        <v>64</v>
      </c>
      <c r="L666" s="14" t="s">
        <v>58</v>
      </c>
      <c r="M666" s="45">
        <v>666</v>
      </c>
      <c r="N666" s="45">
        <v>1</v>
      </c>
      <c r="O666" s="46">
        <v>5478.8000000000029</v>
      </c>
      <c r="Q666" s="12" t="s">
        <v>369</v>
      </c>
      <c r="T666" s="59" t="s">
        <v>78</v>
      </c>
      <c r="U666" s="14">
        <v>0</v>
      </c>
      <c r="V666" s="59" t="s">
        <v>175</v>
      </c>
      <c r="X666" s="46">
        <v>0</v>
      </c>
      <c r="Y666" s="46">
        <v>0</v>
      </c>
      <c r="Z666" s="46">
        <v>0</v>
      </c>
      <c r="AA666" s="46">
        <v>0</v>
      </c>
      <c r="AB666" s="46">
        <v>0</v>
      </c>
      <c r="AC666" s="46">
        <v>547.88000000000011</v>
      </c>
      <c r="AD666" s="46">
        <v>1095.7600000000002</v>
      </c>
      <c r="AE666" s="46">
        <v>1643.6400000000012</v>
      </c>
      <c r="AF666" s="46">
        <v>2191.5200000000004</v>
      </c>
      <c r="AG666" s="46">
        <v>2739.3999999999996</v>
      </c>
      <c r="AH666" s="46">
        <v>3287.2799999999988</v>
      </c>
      <c r="AI666" s="46">
        <v>3835.1600000000008</v>
      </c>
      <c r="AJ666" s="46">
        <v>4383.0400000000009</v>
      </c>
      <c r="AK666" s="46">
        <v>4930.9200000000019</v>
      </c>
      <c r="AL666" s="46">
        <v>5478.8000000000029</v>
      </c>
      <c r="AM666" s="46">
        <v>5478.8000000000029</v>
      </c>
    </row>
    <row r="667" spans="5:39" x14ac:dyDescent="0.2">
      <c r="E667" s="47">
        <v>66</v>
      </c>
      <c r="F667" s="47">
        <v>74</v>
      </c>
      <c r="G667" s="47" t="s">
        <v>249</v>
      </c>
      <c r="H667" s="47" t="s">
        <v>319</v>
      </c>
      <c r="I667" s="47" t="s">
        <v>442</v>
      </c>
      <c r="J667" s="533">
        <v>20000017</v>
      </c>
      <c r="K667" s="14" t="s">
        <v>67</v>
      </c>
      <c r="L667" s="14" t="s">
        <v>67</v>
      </c>
      <c r="M667" s="45">
        <v>667</v>
      </c>
      <c r="N667" s="45">
        <v>1</v>
      </c>
      <c r="O667" s="53">
        <v>61.02561891311052</v>
      </c>
      <c r="P667" s="54">
        <v>51.02561891311052</v>
      </c>
      <c r="Q667" s="55" t="s">
        <v>369</v>
      </c>
      <c r="R667" s="56">
        <v>5.5120314911918822</v>
      </c>
      <c r="S667" s="57" t="s">
        <v>370</v>
      </c>
      <c r="T667" s="60" t="s">
        <v>78</v>
      </c>
      <c r="U667" s="14">
        <v>0</v>
      </c>
      <c r="V667" s="60" t="s">
        <v>175</v>
      </c>
      <c r="Y667" s="46">
        <v>61.02561891311052</v>
      </c>
      <c r="Z667" s="46">
        <v>61.02561891311052</v>
      </c>
      <c r="AA667" s="46">
        <v>61.02561891311052</v>
      </c>
      <c r="AB667" s="46">
        <v>61.02561891311052</v>
      </c>
      <c r="AC667" s="46">
        <v>61.02561891311052</v>
      </c>
      <c r="AD667" s="46">
        <v>61.02561891311052</v>
      </c>
      <c r="AE667" s="46">
        <v>61.02561891311052</v>
      </c>
      <c r="AF667" s="46">
        <v>61.02561891311052</v>
      </c>
      <c r="AG667" s="46">
        <v>61.02561891311052</v>
      </c>
      <c r="AH667" s="46">
        <v>61.02561891311052</v>
      </c>
      <c r="AI667" s="46">
        <v>61.02561891311052</v>
      </c>
      <c r="AJ667" s="46">
        <v>61.02561891311052</v>
      </c>
      <c r="AK667" s="46">
        <v>61.02561891311052</v>
      </c>
      <c r="AL667" s="46">
        <v>61.02561891311052</v>
      </c>
      <c r="AM667" s="46">
        <v>61.02561891311052</v>
      </c>
    </row>
    <row r="668" spans="5:39" x14ac:dyDescent="0.2">
      <c r="E668" s="14">
        <v>67</v>
      </c>
      <c r="F668" s="14">
        <v>75</v>
      </c>
      <c r="G668" s="14" t="s">
        <v>249</v>
      </c>
      <c r="H668" s="14" t="s">
        <v>300</v>
      </c>
      <c r="I668" s="14" t="s">
        <v>443</v>
      </c>
      <c r="J668" s="531">
        <v>20000018</v>
      </c>
      <c r="K668" s="14" t="s">
        <v>59</v>
      </c>
      <c r="L668" s="14" t="s">
        <v>57</v>
      </c>
      <c r="M668" s="45">
        <v>668</v>
      </c>
      <c r="N668" s="45">
        <v>1</v>
      </c>
      <c r="O668" s="46">
        <v>1395.64</v>
      </c>
      <c r="Q668" s="12">
        <v>0</v>
      </c>
      <c r="T668" s="59">
        <v>0</v>
      </c>
      <c r="U668" s="14">
        <v>0</v>
      </c>
      <c r="V668" s="59" t="s">
        <v>174</v>
      </c>
      <c r="Y668" s="46">
        <v>0</v>
      </c>
      <c r="Z668" s="46">
        <v>0</v>
      </c>
      <c r="AA668" s="46">
        <v>0</v>
      </c>
      <c r="AB668" s="46">
        <v>0</v>
      </c>
      <c r="AC668" s="46">
        <v>1395.64</v>
      </c>
      <c r="AD668" s="46">
        <v>1395.64</v>
      </c>
      <c r="AE668" s="46">
        <v>1395.64</v>
      </c>
      <c r="AF668" s="46">
        <v>1395.64</v>
      </c>
      <c r="AG668" s="46">
        <v>1395.64</v>
      </c>
      <c r="AH668" s="46">
        <v>1395.64</v>
      </c>
      <c r="AI668" s="46">
        <v>1395.64</v>
      </c>
      <c r="AJ668" s="46">
        <v>1395.64</v>
      </c>
      <c r="AK668" s="46">
        <v>1395.64</v>
      </c>
      <c r="AL668" s="46">
        <v>1395.64</v>
      </c>
      <c r="AM668" s="46">
        <v>0</v>
      </c>
    </row>
    <row r="669" spans="5:39" x14ac:dyDescent="0.2">
      <c r="E669" s="47">
        <v>67</v>
      </c>
      <c r="F669" s="47">
        <v>75</v>
      </c>
      <c r="G669" s="47" t="s">
        <v>249</v>
      </c>
      <c r="H669" s="47" t="s">
        <v>300</v>
      </c>
      <c r="I669" s="47" t="s">
        <v>443</v>
      </c>
      <c r="J669" s="533">
        <v>20000018</v>
      </c>
      <c r="K669" s="14" t="s">
        <v>59</v>
      </c>
      <c r="L669" s="14" t="s">
        <v>54</v>
      </c>
      <c r="M669" s="45">
        <v>669</v>
      </c>
      <c r="N669" s="45">
        <v>1</v>
      </c>
      <c r="O669" s="46">
        <v>3239.96</v>
      </c>
      <c r="Q669" s="12">
        <v>0</v>
      </c>
      <c r="T669" s="59">
        <v>0</v>
      </c>
      <c r="U669" s="14">
        <v>0</v>
      </c>
      <c r="V669" s="59" t="s">
        <v>174</v>
      </c>
      <c r="Y669" s="46">
        <v>0</v>
      </c>
      <c r="Z669" s="46">
        <v>0</v>
      </c>
      <c r="AA669" s="46">
        <v>0</v>
      </c>
      <c r="AB669" s="46">
        <v>0</v>
      </c>
      <c r="AC669" s="46">
        <v>0</v>
      </c>
      <c r="AD669" s="46">
        <v>0</v>
      </c>
      <c r="AE669" s="46">
        <v>0</v>
      </c>
      <c r="AF669" s="46">
        <v>0</v>
      </c>
      <c r="AG669" s="46">
        <v>0</v>
      </c>
      <c r="AH669" s="46">
        <v>0</v>
      </c>
      <c r="AI669" s="46">
        <v>10083.219999999998</v>
      </c>
      <c r="AJ669" s="46">
        <v>3503.5</v>
      </c>
      <c r="AK669" s="46">
        <v>3267.83</v>
      </c>
      <c r="AL669" s="46">
        <v>3239.96</v>
      </c>
      <c r="AM669" s="46">
        <v>0</v>
      </c>
    </row>
    <row r="670" spans="5:39" x14ac:dyDescent="0.2">
      <c r="E670" s="47">
        <v>67</v>
      </c>
      <c r="F670" s="47">
        <v>75</v>
      </c>
      <c r="G670" s="47" t="s">
        <v>249</v>
      </c>
      <c r="H670" s="47" t="s">
        <v>300</v>
      </c>
      <c r="I670" s="47" t="s">
        <v>443</v>
      </c>
      <c r="J670" s="533">
        <v>20000018</v>
      </c>
      <c r="K670" s="14" t="s">
        <v>59</v>
      </c>
      <c r="L670" s="14" t="s">
        <v>58</v>
      </c>
      <c r="M670" s="45">
        <v>670</v>
      </c>
      <c r="N670" s="45">
        <v>1</v>
      </c>
      <c r="O670" s="46">
        <v>551.79999999999927</v>
      </c>
      <c r="Q670" s="12">
        <v>0</v>
      </c>
      <c r="T670" s="59">
        <v>0</v>
      </c>
      <c r="U670" s="14">
        <v>0</v>
      </c>
      <c r="V670" s="59" t="s">
        <v>174</v>
      </c>
      <c r="Y670" s="46">
        <v>0</v>
      </c>
      <c r="Z670" s="46">
        <v>0</v>
      </c>
      <c r="AA670" s="46">
        <v>0</v>
      </c>
      <c r="AB670" s="46">
        <v>0</v>
      </c>
      <c r="AC670" s="46">
        <v>551.79999999999995</v>
      </c>
      <c r="AD670" s="46">
        <v>551.79999999999995</v>
      </c>
      <c r="AE670" s="46">
        <v>551.79999999999995</v>
      </c>
      <c r="AF670" s="46">
        <v>551.79999999999995</v>
      </c>
      <c r="AG670" s="46">
        <v>551.79999999999995</v>
      </c>
      <c r="AH670" s="46">
        <v>551.79999999999995</v>
      </c>
      <c r="AI670" s="46">
        <v>551.80000000000291</v>
      </c>
      <c r="AJ670" s="46">
        <v>551.79999999999927</v>
      </c>
      <c r="AK670" s="46">
        <v>551.80000000000018</v>
      </c>
      <c r="AL670" s="46">
        <v>551.79999999999927</v>
      </c>
      <c r="AM670" s="46">
        <v>0</v>
      </c>
    </row>
    <row r="671" spans="5:39" x14ac:dyDescent="0.2">
      <c r="E671" s="47">
        <v>67</v>
      </c>
      <c r="F671" s="47">
        <v>75</v>
      </c>
      <c r="G671" s="47" t="s">
        <v>249</v>
      </c>
      <c r="H671" s="47" t="s">
        <v>300</v>
      </c>
      <c r="I671" s="47" t="s">
        <v>443</v>
      </c>
      <c r="J671" s="533">
        <v>20000018</v>
      </c>
      <c r="K671" s="14" t="s">
        <v>59</v>
      </c>
      <c r="L671" s="14" t="s">
        <v>31</v>
      </c>
      <c r="M671" s="45">
        <v>671</v>
      </c>
      <c r="N671" s="45">
        <v>1</v>
      </c>
      <c r="O671" s="48">
        <v>5187.3999999999996</v>
      </c>
      <c r="Q671" s="12">
        <v>0</v>
      </c>
      <c r="R671" s="46">
        <v>5296.5250000000005</v>
      </c>
      <c r="T671" s="59">
        <v>0</v>
      </c>
      <c r="U671" s="14">
        <v>0</v>
      </c>
      <c r="V671" s="59" t="s">
        <v>174</v>
      </c>
      <c r="X671" s="46">
        <v>0</v>
      </c>
      <c r="Y671" s="46">
        <v>0</v>
      </c>
      <c r="Z671" s="46">
        <v>0</v>
      </c>
      <c r="AA671" s="46">
        <v>0</v>
      </c>
      <c r="AB671" s="46">
        <v>0</v>
      </c>
      <c r="AC671" s="46">
        <v>1947.44</v>
      </c>
      <c r="AD671" s="46">
        <v>1947.44</v>
      </c>
      <c r="AE671" s="46">
        <v>1947.44</v>
      </c>
      <c r="AF671" s="46">
        <v>1947.44</v>
      </c>
      <c r="AG671" s="46">
        <v>1947.44</v>
      </c>
      <c r="AH671" s="46">
        <v>1947.44</v>
      </c>
      <c r="AI671" s="46">
        <v>12030.66</v>
      </c>
      <c r="AJ671" s="46">
        <v>5450.94</v>
      </c>
      <c r="AK671" s="46">
        <v>5215.2700000000004</v>
      </c>
      <c r="AL671" s="46">
        <v>5187.3999999999996</v>
      </c>
      <c r="AM671" s="46">
        <v>0</v>
      </c>
    </row>
    <row r="672" spans="5:39" x14ac:dyDescent="0.2">
      <c r="E672" s="47">
        <v>67</v>
      </c>
      <c r="F672" s="47">
        <v>75</v>
      </c>
      <c r="G672" s="47" t="s">
        <v>249</v>
      </c>
      <c r="H672" s="47" t="s">
        <v>300</v>
      </c>
      <c r="I672" s="47" t="s">
        <v>443</v>
      </c>
      <c r="J672" s="533">
        <v>20000018</v>
      </c>
      <c r="K672" s="14" t="s">
        <v>37</v>
      </c>
      <c r="L672" s="14" t="s">
        <v>31</v>
      </c>
      <c r="M672" s="45">
        <v>672</v>
      </c>
      <c r="N672" s="45">
        <v>1</v>
      </c>
      <c r="O672" s="48">
        <v>5215.2700000000004</v>
      </c>
      <c r="P672" s="48"/>
      <c r="Q672" s="12">
        <v>0</v>
      </c>
      <c r="R672" s="46">
        <v>4756.5316666666668</v>
      </c>
      <c r="T672" s="59">
        <v>0</v>
      </c>
      <c r="U672" s="14">
        <v>0</v>
      </c>
      <c r="V672" s="59" t="s">
        <v>174</v>
      </c>
      <c r="Y672" s="46">
        <v>0</v>
      </c>
      <c r="Z672" s="46">
        <v>0</v>
      </c>
      <c r="AA672" s="46">
        <v>0</v>
      </c>
      <c r="AB672" s="46">
        <v>0</v>
      </c>
      <c r="AC672" s="46">
        <v>0</v>
      </c>
      <c r="AD672" s="46">
        <v>0</v>
      </c>
      <c r="AE672" s="46">
        <v>0</v>
      </c>
      <c r="AF672" s="46">
        <v>5842.32</v>
      </c>
      <c r="AG672" s="46">
        <v>1947.44</v>
      </c>
      <c r="AH672" s="46">
        <v>3894.88</v>
      </c>
      <c r="AI672" s="46">
        <v>0</v>
      </c>
      <c r="AJ672" s="46">
        <v>17481.599999999999</v>
      </c>
      <c r="AK672" s="46">
        <v>0</v>
      </c>
      <c r="AL672" s="46">
        <v>5215.2700000000004</v>
      </c>
      <c r="AM672" s="46">
        <v>3112.4399999999996</v>
      </c>
    </row>
    <row r="673" spans="5:39" x14ac:dyDescent="0.2">
      <c r="E673" s="47">
        <v>67</v>
      </c>
      <c r="F673" s="47">
        <v>75</v>
      </c>
      <c r="G673" s="47" t="s">
        <v>249</v>
      </c>
      <c r="H673" s="47" t="s">
        <v>300</v>
      </c>
      <c r="I673" s="47" t="s">
        <v>443</v>
      </c>
      <c r="J673" s="533">
        <v>20000018</v>
      </c>
      <c r="K673" s="14" t="s">
        <v>65</v>
      </c>
      <c r="L673" s="14" t="s">
        <v>31</v>
      </c>
      <c r="M673" s="45">
        <v>673</v>
      </c>
      <c r="N673" s="45">
        <v>1</v>
      </c>
      <c r="O673" s="52">
        <v>5187.4000000000069</v>
      </c>
      <c r="P673" s="48">
        <v>3112.4399999999996</v>
      </c>
      <c r="Q673" s="12">
        <v>0</v>
      </c>
      <c r="R673" s="46">
        <v>864.56666666666786</v>
      </c>
      <c r="T673" s="59">
        <v>0</v>
      </c>
      <c r="U673" s="14">
        <v>0</v>
      </c>
      <c r="V673" s="59" t="s">
        <v>174</v>
      </c>
      <c r="X673" s="46">
        <v>0</v>
      </c>
      <c r="Y673" s="46">
        <v>0</v>
      </c>
      <c r="Z673" s="46">
        <v>0</v>
      </c>
      <c r="AA673" s="46">
        <v>0</v>
      </c>
      <c r="AB673" s="46">
        <v>0</v>
      </c>
      <c r="AC673" s="46">
        <v>0</v>
      </c>
      <c r="AD673" s="46">
        <v>0</v>
      </c>
      <c r="AE673" s="46">
        <v>0</v>
      </c>
      <c r="AF673" s="46">
        <v>0</v>
      </c>
      <c r="AG673" s="46">
        <v>0</v>
      </c>
      <c r="AH673" s="46">
        <v>0</v>
      </c>
      <c r="AI673" s="46">
        <v>0</v>
      </c>
      <c r="AJ673" s="46">
        <v>0</v>
      </c>
      <c r="AK673" s="46">
        <v>7.2759576141834259E-12</v>
      </c>
      <c r="AL673" s="46">
        <v>5187.3999999999996</v>
      </c>
      <c r="AM673" s="46">
        <v>0</v>
      </c>
    </row>
    <row r="674" spans="5:39" x14ac:dyDescent="0.2">
      <c r="E674" s="47">
        <v>67</v>
      </c>
      <c r="F674" s="47">
        <v>75</v>
      </c>
      <c r="G674" s="47" t="s">
        <v>249</v>
      </c>
      <c r="H674" s="47" t="s">
        <v>300</v>
      </c>
      <c r="I674" s="47" t="s">
        <v>443</v>
      </c>
      <c r="J674" s="533">
        <v>20000018</v>
      </c>
      <c r="K674" s="14" t="s">
        <v>64</v>
      </c>
      <c r="L674" s="14" t="s">
        <v>57</v>
      </c>
      <c r="M674" s="45">
        <v>674</v>
      </c>
      <c r="N674" s="45">
        <v>1</v>
      </c>
      <c r="O674" s="46">
        <v>0</v>
      </c>
      <c r="Q674" s="12">
        <v>0</v>
      </c>
      <c r="T674" s="59">
        <v>0</v>
      </c>
      <c r="U674" s="14">
        <v>0</v>
      </c>
      <c r="V674" s="59" t="s">
        <v>174</v>
      </c>
      <c r="X674" s="46">
        <v>0</v>
      </c>
      <c r="Y674" s="46">
        <v>0</v>
      </c>
      <c r="Z674" s="46">
        <v>0</v>
      </c>
      <c r="AA674" s="46">
        <v>0</v>
      </c>
      <c r="AB674" s="46">
        <v>0</v>
      </c>
      <c r="AC674" s="46">
        <v>1395.64</v>
      </c>
      <c r="AD674" s="46">
        <v>2791.28</v>
      </c>
      <c r="AE674" s="46">
        <v>4186.92</v>
      </c>
      <c r="AF674" s="46">
        <v>0</v>
      </c>
      <c r="AG674" s="46">
        <v>0</v>
      </c>
      <c r="AH674" s="46">
        <v>0</v>
      </c>
      <c r="AI674" s="46">
        <v>1395.64</v>
      </c>
      <c r="AJ674" s="46">
        <v>0</v>
      </c>
      <c r="AK674" s="46">
        <v>1395.64</v>
      </c>
      <c r="AL674" s="46">
        <v>0</v>
      </c>
      <c r="AM674" s="46">
        <v>0</v>
      </c>
    </row>
    <row r="675" spans="5:39" x14ac:dyDescent="0.2">
      <c r="E675" s="47">
        <v>67</v>
      </c>
      <c r="F675" s="47">
        <v>75</v>
      </c>
      <c r="G675" s="47" t="s">
        <v>249</v>
      </c>
      <c r="H675" s="47" t="s">
        <v>300</v>
      </c>
      <c r="I675" s="47" t="s">
        <v>443</v>
      </c>
      <c r="J675" s="533">
        <v>20000018</v>
      </c>
      <c r="K675" s="14" t="s">
        <v>64</v>
      </c>
      <c r="L675" s="14" t="s">
        <v>54</v>
      </c>
      <c r="M675" s="45">
        <v>675</v>
      </c>
      <c r="N675" s="45">
        <v>1</v>
      </c>
      <c r="O675" s="46">
        <v>4083.7999999999997</v>
      </c>
      <c r="Q675" s="12">
        <v>0</v>
      </c>
      <c r="T675" s="59">
        <v>0</v>
      </c>
      <c r="U675" s="14">
        <v>0</v>
      </c>
      <c r="V675" s="59" t="s">
        <v>174</v>
      </c>
      <c r="X675" s="46">
        <v>0</v>
      </c>
      <c r="Y675" s="46">
        <v>0</v>
      </c>
      <c r="Z675" s="46">
        <v>0</v>
      </c>
      <c r="AA675" s="46">
        <v>0</v>
      </c>
      <c r="AB675" s="46">
        <v>0</v>
      </c>
      <c r="AC675" s="46">
        <v>0</v>
      </c>
      <c r="AD675" s="46">
        <v>0</v>
      </c>
      <c r="AE675" s="46">
        <v>0</v>
      </c>
      <c r="AF675" s="46">
        <v>0</v>
      </c>
      <c r="AG675" s="46">
        <v>0</v>
      </c>
      <c r="AH675" s="46">
        <v>0</v>
      </c>
      <c r="AI675" s="46">
        <v>10083.219999999998</v>
      </c>
      <c r="AJ675" s="46">
        <v>0</v>
      </c>
      <c r="AK675" s="46">
        <v>3267.83</v>
      </c>
      <c r="AL675" s="46">
        <v>4083.7999999999997</v>
      </c>
      <c r="AM675" s="46">
        <v>971.36000000000013</v>
      </c>
    </row>
    <row r="676" spans="5:39" x14ac:dyDescent="0.2">
      <c r="E676" s="47">
        <v>67</v>
      </c>
      <c r="F676" s="47">
        <v>75</v>
      </c>
      <c r="G676" s="47" t="s">
        <v>249</v>
      </c>
      <c r="H676" s="47" t="s">
        <v>300</v>
      </c>
      <c r="I676" s="47" t="s">
        <v>443</v>
      </c>
      <c r="J676" s="533">
        <v>20000018</v>
      </c>
      <c r="K676" s="14" t="s">
        <v>64</v>
      </c>
      <c r="L676" s="14" t="s">
        <v>58</v>
      </c>
      <c r="M676" s="45">
        <v>676</v>
      </c>
      <c r="N676" s="45">
        <v>1</v>
      </c>
      <c r="O676" s="46">
        <v>1103.600000000009</v>
      </c>
      <c r="Q676" s="12">
        <v>0</v>
      </c>
      <c r="T676" s="59">
        <v>0</v>
      </c>
      <c r="U676" s="14">
        <v>0</v>
      </c>
      <c r="V676" s="59" t="s">
        <v>174</v>
      </c>
      <c r="X676" s="46">
        <v>0</v>
      </c>
      <c r="Y676" s="46">
        <v>0</v>
      </c>
      <c r="Z676" s="46">
        <v>0</v>
      </c>
      <c r="AA676" s="46">
        <v>0</v>
      </c>
      <c r="AB676" s="46">
        <v>0</v>
      </c>
      <c r="AC676" s="46">
        <v>551.79999999999995</v>
      </c>
      <c r="AD676" s="46">
        <v>1103.5999999999999</v>
      </c>
      <c r="AE676" s="46">
        <v>1655.3999999999996</v>
      </c>
      <c r="AF676" s="46">
        <v>1947.4400000000005</v>
      </c>
      <c r="AG676" s="46">
        <v>1947.4400000000005</v>
      </c>
      <c r="AH676" s="46">
        <v>1.8189894035458565E-12</v>
      </c>
      <c r="AI676" s="46">
        <v>551.80000000000655</v>
      </c>
      <c r="AJ676" s="46">
        <v>3.637978807091713E-12</v>
      </c>
      <c r="AK676" s="46">
        <v>551.80000000000382</v>
      </c>
      <c r="AL676" s="46">
        <v>1103.600000000009</v>
      </c>
      <c r="AM676" s="46">
        <v>1103.6000000000063</v>
      </c>
    </row>
    <row r="677" spans="5:39" x14ac:dyDescent="0.2">
      <c r="E677" s="47">
        <v>67</v>
      </c>
      <c r="F677" s="47">
        <v>75</v>
      </c>
      <c r="G677" s="47" t="s">
        <v>249</v>
      </c>
      <c r="H677" s="47" t="s">
        <v>300</v>
      </c>
      <c r="I677" s="47" t="s">
        <v>443</v>
      </c>
      <c r="J677" s="533">
        <v>20000018</v>
      </c>
      <c r="K677" s="14" t="s">
        <v>67</v>
      </c>
      <c r="L677" s="14" t="s">
        <v>67</v>
      </c>
      <c r="M677" s="45">
        <v>677</v>
      </c>
      <c r="N677" s="45">
        <v>1</v>
      </c>
      <c r="O677" s="53">
        <v>0</v>
      </c>
      <c r="P677" s="54">
        <v>0</v>
      </c>
      <c r="Q677" s="55">
        <v>0</v>
      </c>
      <c r="R677" s="56">
        <v>0</v>
      </c>
      <c r="S677" s="57">
        <v>0</v>
      </c>
      <c r="T677" s="60">
        <v>0</v>
      </c>
      <c r="U677" s="14">
        <v>0</v>
      </c>
      <c r="V677" s="60" t="s">
        <v>174</v>
      </c>
      <c r="Y677" s="46">
        <v>0</v>
      </c>
      <c r="Z677" s="46">
        <v>0</v>
      </c>
      <c r="AA677" s="46">
        <v>0</v>
      </c>
      <c r="AB677" s="46">
        <v>0</v>
      </c>
      <c r="AC677" s="46">
        <v>0</v>
      </c>
      <c r="AD677" s="46">
        <v>0</v>
      </c>
      <c r="AE677" s="46">
        <v>0</v>
      </c>
      <c r="AF677" s="46">
        <v>0</v>
      </c>
      <c r="AG677" s="46">
        <v>0</v>
      </c>
      <c r="AH677" s="46">
        <v>0</v>
      </c>
      <c r="AI677" s="46">
        <v>0</v>
      </c>
      <c r="AJ677" s="46">
        <v>0</v>
      </c>
      <c r="AK677" s="46">
        <v>0</v>
      </c>
      <c r="AL677" s="46">
        <v>0</v>
      </c>
      <c r="AM677" s="46">
        <v>0</v>
      </c>
    </row>
    <row r="678" spans="5:39" x14ac:dyDescent="0.2">
      <c r="E678" s="14">
        <v>68</v>
      </c>
      <c r="F678" s="14">
        <v>76</v>
      </c>
      <c r="G678" s="14" t="s">
        <v>249</v>
      </c>
      <c r="H678" s="14" t="s">
        <v>301</v>
      </c>
      <c r="I678" s="14" t="s">
        <v>444</v>
      </c>
      <c r="J678" s="531">
        <v>20000019</v>
      </c>
      <c r="K678" s="14" t="s">
        <v>59</v>
      </c>
      <c r="L678" s="14" t="s">
        <v>57</v>
      </c>
      <c r="M678" s="45">
        <v>678</v>
      </c>
      <c r="N678" s="45">
        <v>1</v>
      </c>
      <c r="O678" s="46">
        <v>1143.74</v>
      </c>
      <c r="Q678" s="12">
        <v>0</v>
      </c>
      <c r="T678" s="59">
        <v>0</v>
      </c>
      <c r="U678" s="14">
        <v>0</v>
      </c>
      <c r="V678" s="59" t="s">
        <v>174</v>
      </c>
      <c r="Y678" s="46">
        <v>0</v>
      </c>
      <c r="Z678" s="46">
        <v>0</v>
      </c>
      <c r="AA678" s="46">
        <v>0</v>
      </c>
      <c r="AB678" s="46">
        <v>0</v>
      </c>
      <c r="AC678" s="46">
        <v>1143.74</v>
      </c>
      <c r="AD678" s="46">
        <v>1143.74</v>
      </c>
      <c r="AE678" s="46">
        <v>1143.74</v>
      </c>
      <c r="AF678" s="46">
        <v>1143.74</v>
      </c>
      <c r="AG678" s="46">
        <v>1143.74</v>
      </c>
      <c r="AH678" s="46">
        <v>1143.74</v>
      </c>
      <c r="AI678" s="46">
        <v>1143.74</v>
      </c>
      <c r="AJ678" s="46">
        <v>1143.74</v>
      </c>
      <c r="AK678" s="46">
        <v>1143.74</v>
      </c>
      <c r="AL678" s="46">
        <v>1143.74</v>
      </c>
      <c r="AM678" s="46">
        <v>0</v>
      </c>
    </row>
    <row r="679" spans="5:39" x14ac:dyDescent="0.2">
      <c r="E679" s="47">
        <v>68</v>
      </c>
      <c r="F679" s="47">
        <v>76</v>
      </c>
      <c r="G679" s="47" t="s">
        <v>249</v>
      </c>
      <c r="H679" s="47" t="s">
        <v>301</v>
      </c>
      <c r="I679" s="47" t="s">
        <v>444</v>
      </c>
      <c r="J679" s="533">
        <v>20000019</v>
      </c>
      <c r="K679" s="14" t="s">
        <v>59</v>
      </c>
      <c r="L679" s="14" t="s">
        <v>54</v>
      </c>
      <c r="M679" s="45">
        <v>679</v>
      </c>
      <c r="N679" s="45">
        <v>1</v>
      </c>
      <c r="O679" s="46">
        <v>2416.5499999999997</v>
      </c>
      <c r="Q679" s="12">
        <v>0</v>
      </c>
      <c r="T679" s="59">
        <v>0</v>
      </c>
      <c r="U679" s="14">
        <v>0</v>
      </c>
      <c r="V679" s="59" t="s">
        <v>174</v>
      </c>
      <c r="Y679" s="46">
        <v>0</v>
      </c>
      <c r="Z679" s="46">
        <v>0</v>
      </c>
      <c r="AA679" s="46">
        <v>0</v>
      </c>
      <c r="AB679" s="46">
        <v>0</v>
      </c>
      <c r="AC679" s="46">
        <v>0</v>
      </c>
      <c r="AD679" s="46">
        <v>0</v>
      </c>
      <c r="AE679" s="46">
        <v>0</v>
      </c>
      <c r="AF679" s="46">
        <v>0</v>
      </c>
      <c r="AG679" s="46">
        <v>0</v>
      </c>
      <c r="AH679" s="46">
        <v>0</v>
      </c>
      <c r="AI679" s="46">
        <v>6958.82</v>
      </c>
      <c r="AJ679" s="46">
        <v>418.96000000000004</v>
      </c>
      <c r="AK679" s="46">
        <v>1625.6599999999999</v>
      </c>
      <c r="AL679" s="46">
        <v>2416.5499999999997</v>
      </c>
      <c r="AM679" s="46">
        <v>0</v>
      </c>
    </row>
    <row r="680" spans="5:39" x14ac:dyDescent="0.2">
      <c r="E680" s="47">
        <v>68</v>
      </c>
      <c r="F680" s="47">
        <v>76</v>
      </c>
      <c r="G680" s="47" t="s">
        <v>249</v>
      </c>
      <c r="H680" s="47" t="s">
        <v>301</v>
      </c>
      <c r="I680" s="47" t="s">
        <v>444</v>
      </c>
      <c r="J680" s="533">
        <v>20000019</v>
      </c>
      <c r="K680" s="14" t="s">
        <v>59</v>
      </c>
      <c r="L680" s="14" t="s">
        <v>58</v>
      </c>
      <c r="M680" s="45">
        <v>680</v>
      </c>
      <c r="N680" s="45">
        <v>1</v>
      </c>
      <c r="O680" s="46">
        <v>479.2800000000002</v>
      </c>
      <c r="Q680" s="12">
        <v>0</v>
      </c>
      <c r="T680" s="59">
        <v>0</v>
      </c>
      <c r="U680" s="14">
        <v>0</v>
      </c>
      <c r="V680" s="59" t="s">
        <v>174</v>
      </c>
      <c r="Y680" s="46">
        <v>0</v>
      </c>
      <c r="Z680" s="46">
        <v>0</v>
      </c>
      <c r="AA680" s="46">
        <v>0</v>
      </c>
      <c r="AB680" s="46">
        <v>0</v>
      </c>
      <c r="AC680" s="46">
        <v>479.28</v>
      </c>
      <c r="AD680" s="46">
        <v>479.28</v>
      </c>
      <c r="AE680" s="46">
        <v>479.28</v>
      </c>
      <c r="AF680" s="46">
        <v>479.28</v>
      </c>
      <c r="AG680" s="46">
        <v>479.28</v>
      </c>
      <c r="AH680" s="46">
        <v>479.28</v>
      </c>
      <c r="AI680" s="46">
        <v>479.28000000000065</v>
      </c>
      <c r="AJ680" s="46">
        <v>479.28</v>
      </c>
      <c r="AK680" s="46">
        <v>479.27999999999975</v>
      </c>
      <c r="AL680" s="46">
        <v>479.2800000000002</v>
      </c>
      <c r="AM680" s="46">
        <v>0</v>
      </c>
    </row>
    <row r="681" spans="5:39" x14ac:dyDescent="0.2">
      <c r="E681" s="47">
        <v>68</v>
      </c>
      <c r="F681" s="47">
        <v>76</v>
      </c>
      <c r="G681" s="47" t="s">
        <v>249</v>
      </c>
      <c r="H681" s="47" t="s">
        <v>301</v>
      </c>
      <c r="I681" s="47" t="s">
        <v>444</v>
      </c>
      <c r="J681" s="533">
        <v>20000019</v>
      </c>
      <c r="K681" s="14" t="s">
        <v>59</v>
      </c>
      <c r="L681" s="14" t="s">
        <v>31</v>
      </c>
      <c r="M681" s="45">
        <v>681</v>
      </c>
      <c r="N681" s="45">
        <v>1</v>
      </c>
      <c r="O681" s="48">
        <v>4039.57</v>
      </c>
      <c r="Q681" s="12">
        <v>0</v>
      </c>
      <c r="R681" s="46">
        <v>3526.3516666666669</v>
      </c>
      <c r="T681" s="59">
        <v>0</v>
      </c>
      <c r="U681" s="14">
        <v>0</v>
      </c>
      <c r="V681" s="59" t="s">
        <v>174</v>
      </c>
      <c r="X681" s="46">
        <v>0</v>
      </c>
      <c r="Y681" s="46">
        <v>0</v>
      </c>
      <c r="Z681" s="46">
        <v>0</v>
      </c>
      <c r="AA681" s="46">
        <v>0</v>
      </c>
      <c r="AB681" s="46">
        <v>0</v>
      </c>
      <c r="AC681" s="46">
        <v>1623.02</v>
      </c>
      <c r="AD681" s="46">
        <v>1623.02</v>
      </c>
      <c r="AE681" s="46">
        <v>1623.02</v>
      </c>
      <c r="AF681" s="46">
        <v>1623.02</v>
      </c>
      <c r="AG681" s="46">
        <v>1623.02</v>
      </c>
      <c r="AH681" s="46">
        <v>1623.02</v>
      </c>
      <c r="AI681" s="46">
        <v>8581.84</v>
      </c>
      <c r="AJ681" s="46">
        <v>2041.98</v>
      </c>
      <c r="AK681" s="46">
        <v>3248.6799999999994</v>
      </c>
      <c r="AL681" s="46">
        <v>4039.57</v>
      </c>
      <c r="AM681" s="46">
        <v>0</v>
      </c>
    </row>
    <row r="682" spans="5:39" x14ac:dyDescent="0.2">
      <c r="E682" s="47">
        <v>68</v>
      </c>
      <c r="F682" s="47">
        <v>76</v>
      </c>
      <c r="G682" s="47" t="s">
        <v>249</v>
      </c>
      <c r="H682" s="47" t="s">
        <v>301</v>
      </c>
      <c r="I682" s="47" t="s">
        <v>444</v>
      </c>
      <c r="J682" s="533">
        <v>20000019</v>
      </c>
      <c r="K682" s="14" t="s">
        <v>37</v>
      </c>
      <c r="L682" s="14" t="s">
        <v>31</v>
      </c>
      <c r="M682" s="45">
        <v>682</v>
      </c>
      <c r="N682" s="45">
        <v>1</v>
      </c>
      <c r="O682" s="48">
        <v>2247.52</v>
      </c>
      <c r="P682" s="48"/>
      <c r="Q682" s="12">
        <v>0</v>
      </c>
      <c r="R682" s="46">
        <v>3935.103333333333</v>
      </c>
      <c r="T682" s="59">
        <v>0</v>
      </c>
      <c r="U682" s="14">
        <v>0</v>
      </c>
      <c r="V682" s="59" t="s">
        <v>174</v>
      </c>
      <c r="Y682" s="46">
        <v>0</v>
      </c>
      <c r="Z682" s="46">
        <v>0</v>
      </c>
      <c r="AA682" s="46">
        <v>0</v>
      </c>
      <c r="AB682" s="46">
        <v>0</v>
      </c>
      <c r="AC682" s="46">
        <v>0</v>
      </c>
      <c r="AD682" s="46">
        <v>0</v>
      </c>
      <c r="AE682" s="46">
        <v>0</v>
      </c>
      <c r="AF682" s="46">
        <v>0</v>
      </c>
      <c r="AG682" s="46">
        <v>6492.08</v>
      </c>
      <c r="AH682" s="46">
        <v>0</v>
      </c>
      <c r="AI682" s="46">
        <v>3246.04</v>
      </c>
      <c r="AJ682" s="46">
        <v>11624.98</v>
      </c>
      <c r="AK682" s="46">
        <v>0</v>
      </c>
      <c r="AL682" s="46">
        <v>2247.52</v>
      </c>
      <c r="AM682" s="46">
        <v>3231.6560000000004</v>
      </c>
    </row>
    <row r="683" spans="5:39" x14ac:dyDescent="0.2">
      <c r="E683" s="47">
        <v>68</v>
      </c>
      <c r="F683" s="47">
        <v>76</v>
      </c>
      <c r="G683" s="47" t="s">
        <v>249</v>
      </c>
      <c r="H683" s="47" t="s">
        <v>301</v>
      </c>
      <c r="I683" s="47" t="s">
        <v>444</v>
      </c>
      <c r="J683" s="533">
        <v>20000019</v>
      </c>
      <c r="K683" s="14" t="s">
        <v>65</v>
      </c>
      <c r="L683" s="14" t="s">
        <v>31</v>
      </c>
      <c r="M683" s="45">
        <v>683</v>
      </c>
      <c r="N683" s="45">
        <v>1</v>
      </c>
      <c r="O683" s="52">
        <v>4039.57</v>
      </c>
      <c r="P683" s="48">
        <v>3231.6560000000004</v>
      </c>
      <c r="Q683" s="12">
        <v>0</v>
      </c>
      <c r="R683" s="46">
        <v>673.26166666666666</v>
      </c>
      <c r="T683" s="59">
        <v>0</v>
      </c>
      <c r="U683" s="14">
        <v>0</v>
      </c>
      <c r="V683" s="59" t="s">
        <v>174</v>
      </c>
      <c r="X683" s="46">
        <v>0</v>
      </c>
      <c r="Y683" s="46">
        <v>0</v>
      </c>
      <c r="Z683" s="46">
        <v>0</v>
      </c>
      <c r="AA683" s="46">
        <v>0</v>
      </c>
      <c r="AB683" s="46">
        <v>0</v>
      </c>
      <c r="AC683" s="46">
        <v>0</v>
      </c>
      <c r="AD683" s="46">
        <v>0</v>
      </c>
      <c r="AE683" s="46">
        <v>0</v>
      </c>
      <c r="AF683" s="46">
        <v>0</v>
      </c>
      <c r="AG683" s="46">
        <v>0</v>
      </c>
      <c r="AH683" s="46">
        <v>0</v>
      </c>
      <c r="AI683" s="46">
        <v>0</v>
      </c>
      <c r="AJ683" s="46">
        <v>0</v>
      </c>
      <c r="AK683" s="46">
        <v>0</v>
      </c>
      <c r="AL683" s="46">
        <v>4039.57</v>
      </c>
      <c r="AM683" s="46">
        <v>0</v>
      </c>
    </row>
    <row r="684" spans="5:39" x14ac:dyDescent="0.2">
      <c r="E684" s="47">
        <v>68</v>
      </c>
      <c r="F684" s="47">
        <v>76</v>
      </c>
      <c r="G684" s="47" t="s">
        <v>249</v>
      </c>
      <c r="H684" s="47" t="s">
        <v>301</v>
      </c>
      <c r="I684" s="47" t="s">
        <v>444</v>
      </c>
      <c r="J684" s="533">
        <v>20000019</v>
      </c>
      <c r="K684" s="14" t="s">
        <v>64</v>
      </c>
      <c r="L684" s="14" t="s">
        <v>57</v>
      </c>
      <c r="M684" s="45">
        <v>684</v>
      </c>
      <c r="N684" s="45">
        <v>1</v>
      </c>
      <c r="O684" s="46">
        <v>0</v>
      </c>
      <c r="Q684" s="12">
        <v>0</v>
      </c>
      <c r="T684" s="59">
        <v>0</v>
      </c>
      <c r="U684" s="14">
        <v>0</v>
      </c>
      <c r="V684" s="59" t="s">
        <v>174</v>
      </c>
      <c r="X684" s="46">
        <v>0</v>
      </c>
      <c r="Y684" s="46">
        <v>0</v>
      </c>
      <c r="Z684" s="46">
        <v>0</v>
      </c>
      <c r="AA684" s="46">
        <v>0</v>
      </c>
      <c r="AB684" s="46">
        <v>0</v>
      </c>
      <c r="AC684" s="46">
        <v>1143.74</v>
      </c>
      <c r="AD684" s="46">
        <v>2287.48</v>
      </c>
      <c r="AE684" s="46">
        <v>3431.2200000000003</v>
      </c>
      <c r="AF684" s="46">
        <v>4574.96</v>
      </c>
      <c r="AG684" s="46">
        <v>0</v>
      </c>
      <c r="AH684" s="46">
        <v>1143.74</v>
      </c>
      <c r="AI684" s="46">
        <v>0</v>
      </c>
      <c r="AJ684" s="46">
        <v>0</v>
      </c>
      <c r="AK684" s="46">
        <v>142.58000000000015</v>
      </c>
      <c r="AL684" s="46">
        <v>0</v>
      </c>
      <c r="AM684" s="46">
        <v>0</v>
      </c>
    </row>
    <row r="685" spans="5:39" x14ac:dyDescent="0.2">
      <c r="E685" s="47">
        <v>68</v>
      </c>
      <c r="F685" s="47">
        <v>76</v>
      </c>
      <c r="G685" s="47" t="s">
        <v>249</v>
      </c>
      <c r="H685" s="47" t="s">
        <v>301</v>
      </c>
      <c r="I685" s="47" t="s">
        <v>444</v>
      </c>
      <c r="J685" s="533">
        <v>20000019</v>
      </c>
      <c r="K685" s="14" t="s">
        <v>64</v>
      </c>
      <c r="L685" s="14" t="s">
        <v>54</v>
      </c>
      <c r="M685" s="45">
        <v>685</v>
      </c>
      <c r="N685" s="45">
        <v>1</v>
      </c>
      <c r="O685" s="46">
        <v>3081.0099999999998</v>
      </c>
      <c r="Q685" s="12">
        <v>0</v>
      </c>
      <c r="T685" s="59">
        <v>0</v>
      </c>
      <c r="U685" s="14">
        <v>0</v>
      </c>
      <c r="V685" s="59" t="s">
        <v>174</v>
      </c>
      <c r="X685" s="46">
        <v>0</v>
      </c>
      <c r="Y685" s="46">
        <v>0</v>
      </c>
      <c r="Z685" s="46">
        <v>0</v>
      </c>
      <c r="AA685" s="46">
        <v>0</v>
      </c>
      <c r="AB685" s="46">
        <v>0</v>
      </c>
      <c r="AC685" s="46">
        <v>0</v>
      </c>
      <c r="AD685" s="46">
        <v>0</v>
      </c>
      <c r="AE685" s="46">
        <v>0</v>
      </c>
      <c r="AF685" s="46">
        <v>0</v>
      </c>
      <c r="AG685" s="46">
        <v>0</v>
      </c>
      <c r="AH685" s="46">
        <v>0</v>
      </c>
      <c r="AI685" s="46">
        <v>6000.26</v>
      </c>
      <c r="AJ685" s="46">
        <v>0</v>
      </c>
      <c r="AK685" s="46">
        <v>1625.6599999999999</v>
      </c>
      <c r="AL685" s="46">
        <v>3081.0099999999998</v>
      </c>
      <c r="AM685" s="46">
        <v>0</v>
      </c>
    </row>
    <row r="686" spans="5:39" x14ac:dyDescent="0.2">
      <c r="E686" s="47">
        <v>68</v>
      </c>
      <c r="F686" s="47">
        <v>76</v>
      </c>
      <c r="G686" s="47" t="s">
        <v>249</v>
      </c>
      <c r="H686" s="47" t="s">
        <v>301</v>
      </c>
      <c r="I686" s="47" t="s">
        <v>444</v>
      </c>
      <c r="J686" s="533">
        <v>20000019</v>
      </c>
      <c r="K686" s="14" t="s">
        <v>64</v>
      </c>
      <c r="L686" s="14" t="s">
        <v>58</v>
      </c>
      <c r="M686" s="45">
        <v>686</v>
      </c>
      <c r="N686" s="45">
        <v>1</v>
      </c>
      <c r="O686" s="46">
        <v>958.56</v>
      </c>
      <c r="Q686" s="12">
        <v>0</v>
      </c>
      <c r="T686" s="59">
        <v>0</v>
      </c>
      <c r="U686" s="14">
        <v>0</v>
      </c>
      <c r="V686" s="59" t="s">
        <v>174</v>
      </c>
      <c r="X686" s="46">
        <v>0</v>
      </c>
      <c r="Y686" s="46">
        <v>0</v>
      </c>
      <c r="Z686" s="46">
        <v>0</v>
      </c>
      <c r="AA686" s="46">
        <v>0</v>
      </c>
      <c r="AB686" s="46">
        <v>0</v>
      </c>
      <c r="AC686" s="46">
        <v>479.28</v>
      </c>
      <c r="AD686" s="46">
        <v>958.56</v>
      </c>
      <c r="AE686" s="46">
        <v>1437.8399999999992</v>
      </c>
      <c r="AF686" s="46">
        <v>1917.12</v>
      </c>
      <c r="AG686" s="46">
        <v>1623.0200000000004</v>
      </c>
      <c r="AH686" s="46">
        <v>2102.3000000000011</v>
      </c>
      <c r="AI686" s="46">
        <v>2581.58</v>
      </c>
      <c r="AJ686" s="46">
        <v>-1001.1599999999999</v>
      </c>
      <c r="AK686" s="46">
        <v>479.28000000000065</v>
      </c>
      <c r="AL686" s="46">
        <v>958.56</v>
      </c>
      <c r="AM686" s="46">
        <v>807.91400000000067</v>
      </c>
    </row>
    <row r="687" spans="5:39" x14ac:dyDescent="0.2">
      <c r="E687" s="47">
        <v>68</v>
      </c>
      <c r="F687" s="47">
        <v>76</v>
      </c>
      <c r="G687" s="47" t="s">
        <v>249</v>
      </c>
      <c r="H687" s="47" t="s">
        <v>301</v>
      </c>
      <c r="I687" s="47" t="s">
        <v>444</v>
      </c>
      <c r="J687" s="533">
        <v>20000019</v>
      </c>
      <c r="K687" s="14" t="s">
        <v>67</v>
      </c>
      <c r="L687" s="14" t="s">
        <v>67</v>
      </c>
      <c r="M687" s="45">
        <v>687</v>
      </c>
      <c r="N687" s="45">
        <v>1</v>
      </c>
      <c r="O687" s="53">
        <v>0</v>
      </c>
      <c r="P687" s="54">
        <v>0</v>
      </c>
      <c r="Q687" s="55">
        <v>0</v>
      </c>
      <c r="R687" s="56">
        <v>0</v>
      </c>
      <c r="S687" s="57">
        <v>0</v>
      </c>
      <c r="T687" s="60">
        <v>0</v>
      </c>
      <c r="U687" s="14">
        <v>0</v>
      </c>
      <c r="V687" s="60" t="s">
        <v>174</v>
      </c>
      <c r="Y687" s="46">
        <v>0</v>
      </c>
      <c r="Z687" s="46">
        <v>0</v>
      </c>
      <c r="AA687" s="46">
        <v>0</v>
      </c>
      <c r="AB687" s="46">
        <v>0</v>
      </c>
      <c r="AC687" s="46">
        <v>0</v>
      </c>
      <c r="AD687" s="46">
        <v>0</v>
      </c>
      <c r="AE687" s="46">
        <v>0</v>
      </c>
      <c r="AF687" s="46">
        <v>0</v>
      </c>
      <c r="AG687" s="46">
        <v>0</v>
      </c>
      <c r="AH687" s="46">
        <v>0</v>
      </c>
      <c r="AI687" s="46">
        <v>0</v>
      </c>
      <c r="AJ687" s="46">
        <v>0</v>
      </c>
      <c r="AK687" s="46">
        <v>0</v>
      </c>
      <c r="AL687" s="46">
        <v>0</v>
      </c>
      <c r="AM687" s="46">
        <v>0</v>
      </c>
    </row>
    <row r="688" spans="5:39" x14ac:dyDescent="0.2">
      <c r="E688" s="14">
        <v>69</v>
      </c>
      <c r="F688" s="14">
        <v>77</v>
      </c>
      <c r="G688" s="14" t="s">
        <v>249</v>
      </c>
      <c r="H688" s="14" t="s">
        <v>355</v>
      </c>
      <c r="I688" s="14" t="s">
        <v>445</v>
      </c>
      <c r="J688" s="531">
        <v>20000020</v>
      </c>
      <c r="K688" s="14" t="s">
        <v>59</v>
      </c>
      <c r="L688" s="14" t="s">
        <v>57</v>
      </c>
      <c r="M688" s="45">
        <v>688</v>
      </c>
      <c r="N688" s="45">
        <v>1</v>
      </c>
      <c r="O688" s="46">
        <v>2641.5</v>
      </c>
      <c r="Q688" s="12" t="s">
        <v>376</v>
      </c>
      <c r="T688" s="59" t="s">
        <v>73</v>
      </c>
      <c r="U688" s="14">
        <v>7</v>
      </c>
      <c r="V688" s="59" t="s">
        <v>150</v>
      </c>
      <c r="Y688" s="46">
        <v>0</v>
      </c>
      <c r="Z688" s="46">
        <v>0</v>
      </c>
      <c r="AA688" s="46">
        <v>0</v>
      </c>
      <c r="AB688" s="46">
        <v>0</v>
      </c>
      <c r="AC688" s="46">
        <v>2641.5</v>
      </c>
      <c r="AD688" s="46">
        <v>2641.5</v>
      </c>
      <c r="AE688" s="46">
        <v>2641.5</v>
      </c>
      <c r="AF688" s="46">
        <v>2641.5</v>
      </c>
      <c r="AG688" s="46">
        <v>2641.5</v>
      </c>
      <c r="AH688" s="46">
        <v>2641.5</v>
      </c>
      <c r="AI688" s="46">
        <v>2641.5</v>
      </c>
      <c r="AJ688" s="46">
        <v>2641.5</v>
      </c>
      <c r="AK688" s="46">
        <v>2641.5</v>
      </c>
      <c r="AL688" s="46">
        <v>2641.5</v>
      </c>
      <c r="AM688" s="46">
        <v>0</v>
      </c>
    </row>
    <row r="689" spans="5:39" x14ac:dyDescent="0.2">
      <c r="E689" s="47">
        <v>69</v>
      </c>
      <c r="F689" s="47">
        <v>77</v>
      </c>
      <c r="G689" s="47" t="s">
        <v>249</v>
      </c>
      <c r="H689" s="47" t="s">
        <v>355</v>
      </c>
      <c r="I689" s="47" t="s">
        <v>445</v>
      </c>
      <c r="J689" s="533">
        <v>20000020</v>
      </c>
      <c r="K689" s="14" t="s">
        <v>59</v>
      </c>
      <c r="L689" s="14" t="s">
        <v>54</v>
      </c>
      <c r="M689" s="45">
        <v>689</v>
      </c>
      <c r="N689" s="45">
        <v>1</v>
      </c>
      <c r="O689" s="46">
        <v>9511.9900000000016</v>
      </c>
      <c r="Q689" s="12" t="s">
        <v>376</v>
      </c>
      <c r="T689" s="59" t="s">
        <v>73</v>
      </c>
      <c r="U689" s="14">
        <v>0</v>
      </c>
      <c r="V689" s="59" t="s">
        <v>150</v>
      </c>
      <c r="Y689" s="46">
        <v>0</v>
      </c>
      <c r="Z689" s="46">
        <v>0</v>
      </c>
      <c r="AA689" s="46">
        <v>0</v>
      </c>
      <c r="AB689" s="46">
        <v>0</v>
      </c>
      <c r="AC689" s="46">
        <v>0</v>
      </c>
      <c r="AD689" s="46">
        <v>0</v>
      </c>
      <c r="AE689" s="46">
        <v>0</v>
      </c>
      <c r="AF689" s="46">
        <v>0</v>
      </c>
      <c r="AG689" s="46">
        <v>0</v>
      </c>
      <c r="AH689" s="46">
        <v>0</v>
      </c>
      <c r="AI689" s="46">
        <v>23239.420000000002</v>
      </c>
      <c r="AJ689" s="46">
        <v>8705.2300000000014</v>
      </c>
      <c r="AK689" s="46">
        <v>7165.8899999999994</v>
      </c>
      <c r="AL689" s="46">
        <v>9511.9900000000016</v>
      </c>
      <c r="AM689" s="46">
        <v>0</v>
      </c>
    </row>
    <row r="690" spans="5:39" x14ac:dyDescent="0.2">
      <c r="E690" s="47">
        <v>69</v>
      </c>
      <c r="F690" s="47">
        <v>77</v>
      </c>
      <c r="G690" s="47" t="s">
        <v>249</v>
      </c>
      <c r="H690" s="47" t="s">
        <v>355</v>
      </c>
      <c r="I690" s="47" t="s">
        <v>445</v>
      </c>
      <c r="J690" s="533">
        <v>20000020</v>
      </c>
      <c r="K690" s="14" t="s">
        <v>59</v>
      </c>
      <c r="L690" s="14" t="s">
        <v>58</v>
      </c>
      <c r="M690" s="45">
        <v>690</v>
      </c>
      <c r="N690" s="45">
        <v>1</v>
      </c>
      <c r="O690" s="46">
        <v>910.47999999999774</v>
      </c>
      <c r="Q690" s="12" t="s">
        <v>376</v>
      </c>
      <c r="T690" s="59" t="s">
        <v>73</v>
      </c>
      <c r="U690" s="14">
        <v>0</v>
      </c>
      <c r="V690" s="59" t="s">
        <v>150</v>
      </c>
      <c r="Y690" s="46">
        <v>0</v>
      </c>
      <c r="Z690" s="46">
        <v>0</v>
      </c>
      <c r="AA690" s="46">
        <v>0</v>
      </c>
      <c r="AB690" s="46">
        <v>0</v>
      </c>
      <c r="AC690" s="46">
        <v>910.48</v>
      </c>
      <c r="AD690" s="46">
        <v>910.48</v>
      </c>
      <c r="AE690" s="46">
        <v>910.48</v>
      </c>
      <c r="AF690" s="46">
        <v>910.48</v>
      </c>
      <c r="AG690" s="46">
        <v>910.48</v>
      </c>
      <c r="AH690" s="46">
        <v>910.48</v>
      </c>
      <c r="AI690" s="46">
        <v>910.47999999999956</v>
      </c>
      <c r="AJ690" s="46">
        <v>910.47999999999774</v>
      </c>
      <c r="AK690" s="46">
        <v>910.48000000000138</v>
      </c>
      <c r="AL690" s="46">
        <v>910.47999999999774</v>
      </c>
      <c r="AM690" s="46">
        <v>0</v>
      </c>
    </row>
    <row r="691" spans="5:39" x14ac:dyDescent="0.2">
      <c r="E691" s="47">
        <v>69</v>
      </c>
      <c r="F691" s="47">
        <v>77</v>
      </c>
      <c r="G691" s="47" t="s">
        <v>249</v>
      </c>
      <c r="H691" s="47" t="s">
        <v>355</v>
      </c>
      <c r="I691" s="47" t="s">
        <v>445</v>
      </c>
      <c r="J691" s="533">
        <v>20000020</v>
      </c>
      <c r="K691" s="14" t="s">
        <v>59</v>
      </c>
      <c r="L691" s="14" t="s">
        <v>31</v>
      </c>
      <c r="M691" s="45">
        <v>691</v>
      </c>
      <c r="N691" s="45">
        <v>1</v>
      </c>
      <c r="O691" s="48">
        <v>13063.97</v>
      </c>
      <c r="Q691" s="12" t="s">
        <v>376</v>
      </c>
      <c r="R691" s="46">
        <v>11655.735000000001</v>
      </c>
      <c r="T691" s="59" t="s">
        <v>73</v>
      </c>
      <c r="U691" s="14">
        <v>0</v>
      </c>
      <c r="V691" s="59" t="s">
        <v>150</v>
      </c>
      <c r="X691" s="46">
        <v>0</v>
      </c>
      <c r="Y691" s="46">
        <v>0</v>
      </c>
      <c r="Z691" s="46">
        <v>0</v>
      </c>
      <c r="AA691" s="46">
        <v>0</v>
      </c>
      <c r="AB691" s="46">
        <v>0</v>
      </c>
      <c r="AC691" s="46">
        <v>3551.98</v>
      </c>
      <c r="AD691" s="46">
        <v>3551.98</v>
      </c>
      <c r="AE691" s="46">
        <v>3551.98</v>
      </c>
      <c r="AF691" s="46">
        <v>3551.98</v>
      </c>
      <c r="AG691" s="46">
        <v>3551.98</v>
      </c>
      <c r="AH691" s="46">
        <v>3551.98</v>
      </c>
      <c r="AI691" s="46">
        <v>26791.4</v>
      </c>
      <c r="AJ691" s="46">
        <v>12257.21</v>
      </c>
      <c r="AK691" s="46">
        <v>10717.87</v>
      </c>
      <c r="AL691" s="46">
        <v>13063.97</v>
      </c>
      <c r="AM691" s="46">
        <v>0</v>
      </c>
    </row>
    <row r="692" spans="5:39" x14ac:dyDescent="0.2">
      <c r="E692" s="47">
        <v>69</v>
      </c>
      <c r="F692" s="47">
        <v>77</v>
      </c>
      <c r="G692" s="47" t="s">
        <v>249</v>
      </c>
      <c r="H692" s="47" t="s">
        <v>355</v>
      </c>
      <c r="I692" s="47" t="s">
        <v>445</v>
      </c>
      <c r="J692" s="533">
        <v>20000020</v>
      </c>
      <c r="K692" s="14" t="s">
        <v>37</v>
      </c>
      <c r="L692" s="14" t="s">
        <v>31</v>
      </c>
      <c r="M692" s="45">
        <v>692</v>
      </c>
      <c r="N692" s="45">
        <v>1</v>
      </c>
      <c r="O692" s="48">
        <v>0</v>
      </c>
      <c r="P692" s="48"/>
      <c r="Q692" s="12" t="s">
        <v>376</v>
      </c>
      <c r="R692" s="46">
        <v>8284.0916666666672</v>
      </c>
      <c r="T692" s="59" t="s">
        <v>73</v>
      </c>
      <c r="U692" s="14">
        <v>0</v>
      </c>
      <c r="V692" s="59" t="s">
        <v>150</v>
      </c>
      <c r="Y692" s="46">
        <v>0</v>
      </c>
      <c r="Z692" s="46">
        <v>0</v>
      </c>
      <c r="AA692" s="46">
        <v>0</v>
      </c>
      <c r="AB692" s="46">
        <v>0</v>
      </c>
      <c r="AC692" s="46">
        <v>0</v>
      </c>
      <c r="AD692" s="46">
        <v>0</v>
      </c>
      <c r="AE692" s="46">
        <v>10655.94</v>
      </c>
      <c r="AF692" s="46">
        <v>0</v>
      </c>
      <c r="AG692" s="46">
        <v>0</v>
      </c>
      <c r="AH692" s="46">
        <v>0</v>
      </c>
      <c r="AI692" s="46">
        <v>0</v>
      </c>
      <c r="AJ692" s="46">
        <v>0</v>
      </c>
      <c r="AK692" s="46">
        <v>49704.55</v>
      </c>
      <c r="AL692" s="46">
        <v>0</v>
      </c>
      <c r="AM692" s="46">
        <v>23781.84</v>
      </c>
    </row>
    <row r="693" spans="5:39" x14ac:dyDescent="0.2">
      <c r="E693" s="47">
        <v>69</v>
      </c>
      <c r="F693" s="47">
        <v>77</v>
      </c>
      <c r="G693" s="47" t="s">
        <v>249</v>
      </c>
      <c r="H693" s="47" t="s">
        <v>355</v>
      </c>
      <c r="I693" s="47" t="s">
        <v>445</v>
      </c>
      <c r="J693" s="533">
        <v>20000020</v>
      </c>
      <c r="K693" s="14" t="s">
        <v>65</v>
      </c>
      <c r="L693" s="14" t="s">
        <v>31</v>
      </c>
      <c r="M693" s="45">
        <v>693</v>
      </c>
      <c r="N693" s="45">
        <v>1</v>
      </c>
      <c r="O693" s="52">
        <v>23781.839999999993</v>
      </c>
      <c r="P693" s="48">
        <v>23781.84</v>
      </c>
      <c r="Q693" s="12" t="s">
        <v>376</v>
      </c>
      <c r="R693" s="46">
        <v>3963.639999999999</v>
      </c>
      <c r="T693" s="59" t="s">
        <v>73</v>
      </c>
      <c r="U693" s="14">
        <v>0</v>
      </c>
      <c r="V693" s="59" t="s">
        <v>150</v>
      </c>
      <c r="X693" s="46">
        <v>0</v>
      </c>
      <c r="Y693" s="46">
        <v>0</v>
      </c>
      <c r="Z693" s="46">
        <v>0</v>
      </c>
      <c r="AA693" s="46">
        <v>0</v>
      </c>
      <c r="AB693" s="46">
        <v>0</v>
      </c>
      <c r="AC693" s="46">
        <v>0</v>
      </c>
      <c r="AD693" s="46">
        <v>0</v>
      </c>
      <c r="AE693" s="46">
        <v>0</v>
      </c>
      <c r="AF693" s="46">
        <v>0</v>
      </c>
      <c r="AG693" s="46">
        <v>0</v>
      </c>
      <c r="AH693" s="46">
        <v>0</v>
      </c>
      <c r="AI693" s="46">
        <v>0</v>
      </c>
      <c r="AJ693" s="46">
        <v>0</v>
      </c>
      <c r="AK693" s="46">
        <v>10717.869999999994</v>
      </c>
      <c r="AL693" s="46">
        <v>13063.97</v>
      </c>
      <c r="AM693" s="46">
        <v>0</v>
      </c>
    </row>
    <row r="694" spans="5:39" x14ac:dyDescent="0.2">
      <c r="E694" s="47">
        <v>69</v>
      </c>
      <c r="F694" s="47">
        <v>77</v>
      </c>
      <c r="G694" s="47" t="s">
        <v>249</v>
      </c>
      <c r="H694" s="47" t="s">
        <v>355</v>
      </c>
      <c r="I694" s="47" t="s">
        <v>445</v>
      </c>
      <c r="J694" s="533">
        <v>20000020</v>
      </c>
      <c r="K694" s="14" t="s">
        <v>64</v>
      </c>
      <c r="L694" s="14" t="s">
        <v>57</v>
      </c>
      <c r="M694" s="45">
        <v>694</v>
      </c>
      <c r="N694" s="45">
        <v>1</v>
      </c>
      <c r="O694" s="46">
        <v>2641.5</v>
      </c>
      <c r="Q694" s="12" t="s">
        <v>376</v>
      </c>
      <c r="T694" s="59" t="s">
        <v>73</v>
      </c>
      <c r="U694" s="14">
        <v>0</v>
      </c>
      <c r="V694" s="59" t="s">
        <v>150</v>
      </c>
      <c r="X694" s="46">
        <v>0</v>
      </c>
      <c r="Y694" s="46">
        <v>0</v>
      </c>
      <c r="Z694" s="46">
        <v>0</v>
      </c>
      <c r="AA694" s="46">
        <v>0</v>
      </c>
      <c r="AB694" s="46">
        <v>0</v>
      </c>
      <c r="AC694" s="46">
        <v>2641.5</v>
      </c>
      <c r="AD694" s="46">
        <v>5283</v>
      </c>
      <c r="AE694" s="46">
        <v>0</v>
      </c>
      <c r="AF694" s="46">
        <v>2641.5</v>
      </c>
      <c r="AG694" s="46">
        <v>5283</v>
      </c>
      <c r="AH694" s="46">
        <v>7924.5</v>
      </c>
      <c r="AI694" s="46">
        <v>10566</v>
      </c>
      <c r="AJ694" s="46">
        <v>13207.5</v>
      </c>
      <c r="AK694" s="46">
        <v>0</v>
      </c>
      <c r="AL694" s="46">
        <v>2641.5</v>
      </c>
      <c r="AM694" s="46">
        <v>0</v>
      </c>
    </row>
    <row r="695" spans="5:39" x14ac:dyDescent="0.2">
      <c r="E695" s="47">
        <v>69</v>
      </c>
      <c r="F695" s="47">
        <v>77</v>
      </c>
      <c r="G695" s="47" t="s">
        <v>249</v>
      </c>
      <c r="H695" s="47" t="s">
        <v>355</v>
      </c>
      <c r="I695" s="47" t="s">
        <v>445</v>
      </c>
      <c r="J695" s="533">
        <v>20000020</v>
      </c>
      <c r="K695" s="14" t="s">
        <v>64</v>
      </c>
      <c r="L695" s="14" t="s">
        <v>54</v>
      </c>
      <c r="M695" s="45">
        <v>695</v>
      </c>
      <c r="N695" s="45">
        <v>1</v>
      </c>
      <c r="O695" s="46">
        <v>14766.98</v>
      </c>
      <c r="Q695" s="12" t="s">
        <v>376</v>
      </c>
      <c r="T695" s="59" t="s">
        <v>73</v>
      </c>
      <c r="U695" s="14">
        <v>0</v>
      </c>
      <c r="V695" s="59" t="s">
        <v>150</v>
      </c>
      <c r="X695" s="46">
        <v>0</v>
      </c>
      <c r="Y695" s="46">
        <v>0</v>
      </c>
      <c r="Z695" s="46">
        <v>0</v>
      </c>
      <c r="AA695" s="46">
        <v>0</v>
      </c>
      <c r="AB695" s="46">
        <v>0</v>
      </c>
      <c r="AC695" s="46">
        <v>0</v>
      </c>
      <c r="AD695" s="46">
        <v>0</v>
      </c>
      <c r="AE695" s="46">
        <v>0</v>
      </c>
      <c r="AF695" s="46">
        <v>0</v>
      </c>
      <c r="AG695" s="46">
        <v>0</v>
      </c>
      <c r="AH695" s="46">
        <v>0</v>
      </c>
      <c r="AI695" s="46">
        <v>23239.420000000002</v>
      </c>
      <c r="AJ695" s="46">
        <v>31944.65</v>
      </c>
      <c r="AK695" s="46">
        <v>5254.989999999998</v>
      </c>
      <c r="AL695" s="46">
        <v>14766.98</v>
      </c>
      <c r="AM695" s="46">
        <v>0</v>
      </c>
    </row>
    <row r="696" spans="5:39" x14ac:dyDescent="0.2">
      <c r="E696" s="47">
        <v>69</v>
      </c>
      <c r="F696" s="47">
        <v>77</v>
      </c>
      <c r="G696" s="47" t="s">
        <v>249</v>
      </c>
      <c r="H696" s="47" t="s">
        <v>355</v>
      </c>
      <c r="I696" s="47" t="s">
        <v>445</v>
      </c>
      <c r="J696" s="533">
        <v>20000020</v>
      </c>
      <c r="K696" s="14" t="s">
        <v>64</v>
      </c>
      <c r="L696" s="14" t="s">
        <v>58</v>
      </c>
      <c r="M696" s="45">
        <v>696</v>
      </c>
      <c r="N696" s="45">
        <v>1</v>
      </c>
      <c r="O696" s="46">
        <v>6373.3599999999969</v>
      </c>
      <c r="Q696" s="12" t="s">
        <v>376</v>
      </c>
      <c r="T696" s="59" t="s">
        <v>73</v>
      </c>
      <c r="U696" s="14">
        <v>0</v>
      </c>
      <c r="V696" s="59" t="s">
        <v>150</v>
      </c>
      <c r="X696" s="46">
        <v>0</v>
      </c>
      <c r="Y696" s="46">
        <v>0</v>
      </c>
      <c r="Z696" s="46">
        <v>0</v>
      </c>
      <c r="AA696" s="46">
        <v>0</v>
      </c>
      <c r="AB696" s="46">
        <v>0</v>
      </c>
      <c r="AC696" s="46">
        <v>910.48</v>
      </c>
      <c r="AD696" s="46">
        <v>1820.96</v>
      </c>
      <c r="AE696" s="46">
        <v>0</v>
      </c>
      <c r="AF696" s="46">
        <v>910.47999999999956</v>
      </c>
      <c r="AG696" s="46">
        <v>1820.9600000000009</v>
      </c>
      <c r="AH696" s="46">
        <v>2731.4400000000005</v>
      </c>
      <c r="AI696" s="46">
        <v>3641.9199999999946</v>
      </c>
      <c r="AJ696" s="46">
        <v>4552.3999999999942</v>
      </c>
      <c r="AK696" s="46">
        <v>5462.8799999999974</v>
      </c>
      <c r="AL696" s="46">
        <v>6373.3599999999969</v>
      </c>
      <c r="AM696" s="46">
        <v>0</v>
      </c>
    </row>
    <row r="697" spans="5:39" x14ac:dyDescent="0.2">
      <c r="E697" s="47">
        <v>69</v>
      </c>
      <c r="F697" s="47">
        <v>77</v>
      </c>
      <c r="G697" s="47" t="s">
        <v>249</v>
      </c>
      <c r="H697" s="47" t="s">
        <v>355</v>
      </c>
      <c r="I697" s="47" t="s">
        <v>445</v>
      </c>
      <c r="J697" s="533">
        <v>20000020</v>
      </c>
      <c r="K697" s="14" t="s">
        <v>67</v>
      </c>
      <c r="L697" s="14" t="s">
        <v>67</v>
      </c>
      <c r="M697" s="45">
        <v>697</v>
      </c>
      <c r="N697" s="45">
        <v>1</v>
      </c>
      <c r="O697" s="53">
        <v>12.618887352706224</v>
      </c>
      <c r="P697" s="54">
        <v>2.6188873527062242</v>
      </c>
      <c r="Q697" s="55" t="s">
        <v>376</v>
      </c>
      <c r="R697" s="56">
        <v>2.0403552414326502</v>
      </c>
      <c r="S697" s="57" t="s">
        <v>370</v>
      </c>
      <c r="T697" s="60" t="s">
        <v>73</v>
      </c>
      <c r="U697" s="14">
        <v>0</v>
      </c>
      <c r="V697" s="60" t="s">
        <v>150</v>
      </c>
      <c r="Y697" s="46">
        <v>12.618887352706224</v>
      </c>
      <c r="Z697" s="46">
        <v>12.618887352706224</v>
      </c>
      <c r="AA697" s="46">
        <v>12.618887352706224</v>
      </c>
      <c r="AB697" s="46">
        <v>12.618887352706224</v>
      </c>
      <c r="AC697" s="46">
        <v>12.618887352706224</v>
      </c>
      <c r="AD697" s="46">
        <v>12.618887352706224</v>
      </c>
      <c r="AE697" s="46">
        <v>12.618887352706224</v>
      </c>
      <c r="AF697" s="46">
        <v>12.618887352706224</v>
      </c>
      <c r="AG697" s="46">
        <v>12.618887352706224</v>
      </c>
      <c r="AH697" s="46">
        <v>12.618887352706224</v>
      </c>
      <c r="AI697" s="46">
        <v>12.618887352706224</v>
      </c>
      <c r="AJ697" s="46">
        <v>12.618887352706224</v>
      </c>
      <c r="AK697" s="46">
        <v>12.618887352706224</v>
      </c>
      <c r="AL697" s="46">
        <v>12.618887352706224</v>
      </c>
      <c r="AM697" s="46">
        <v>12.618887352706224</v>
      </c>
    </row>
    <row r="698" spans="5:39" x14ac:dyDescent="0.2">
      <c r="E698" s="14">
        <v>70</v>
      </c>
      <c r="F698" s="14">
        <v>78</v>
      </c>
      <c r="G698" s="14" t="s">
        <v>249</v>
      </c>
      <c r="H698" s="14" t="s">
        <v>302</v>
      </c>
      <c r="I698" s="14" t="s">
        <v>446</v>
      </c>
      <c r="J698" s="531">
        <v>20000021</v>
      </c>
      <c r="K698" s="14" t="s">
        <v>59</v>
      </c>
      <c r="L698" s="14" t="s">
        <v>57</v>
      </c>
      <c r="M698" s="45">
        <v>698</v>
      </c>
      <c r="N698" s="45">
        <v>1</v>
      </c>
      <c r="O698" s="46">
        <v>1810.93</v>
      </c>
      <c r="Q698" s="12">
        <v>0</v>
      </c>
      <c r="T698" s="59">
        <v>0</v>
      </c>
      <c r="U698" s="14">
        <v>0</v>
      </c>
      <c r="V698" s="59">
        <v>0</v>
      </c>
      <c r="Y698" s="46">
        <v>0</v>
      </c>
      <c r="Z698" s="46">
        <v>0</v>
      </c>
      <c r="AA698" s="46">
        <v>0</v>
      </c>
      <c r="AB698" s="46">
        <v>0</v>
      </c>
      <c r="AC698" s="46">
        <v>1810.93</v>
      </c>
      <c r="AD698" s="46">
        <v>1810.93</v>
      </c>
      <c r="AE698" s="46">
        <v>1810.93</v>
      </c>
      <c r="AF698" s="46">
        <v>1810.93</v>
      </c>
      <c r="AG698" s="46">
        <v>1810.93</v>
      </c>
      <c r="AH698" s="46">
        <v>1810.93</v>
      </c>
      <c r="AI698" s="46">
        <v>1810.93</v>
      </c>
      <c r="AJ698" s="46">
        <v>1810.93</v>
      </c>
      <c r="AK698" s="46">
        <v>1810.93</v>
      </c>
      <c r="AL698" s="46">
        <v>1810.93</v>
      </c>
      <c r="AM698" s="46">
        <v>0</v>
      </c>
    </row>
    <row r="699" spans="5:39" x14ac:dyDescent="0.2">
      <c r="E699" s="47">
        <v>70</v>
      </c>
      <c r="F699" s="47">
        <v>78</v>
      </c>
      <c r="G699" s="47" t="s">
        <v>249</v>
      </c>
      <c r="H699" s="47" t="s">
        <v>302</v>
      </c>
      <c r="I699" s="47" t="s">
        <v>446</v>
      </c>
      <c r="J699" s="533">
        <v>20000021</v>
      </c>
      <c r="K699" s="14" t="s">
        <v>59</v>
      </c>
      <c r="L699" s="14" t="s">
        <v>54</v>
      </c>
      <c r="M699" s="45">
        <v>699</v>
      </c>
      <c r="N699" s="45">
        <v>1</v>
      </c>
      <c r="O699" s="46">
        <v>3018.3399999999997</v>
      </c>
      <c r="Q699" s="12">
        <v>0</v>
      </c>
      <c r="T699" s="59">
        <v>0</v>
      </c>
      <c r="U699" s="14">
        <v>0</v>
      </c>
      <c r="V699" s="59">
        <v>0</v>
      </c>
      <c r="Y699" s="46">
        <v>0</v>
      </c>
      <c r="Z699" s="46">
        <v>0</v>
      </c>
      <c r="AA699" s="46">
        <v>0</v>
      </c>
      <c r="AB699" s="46">
        <v>0</v>
      </c>
      <c r="AC699" s="46">
        <v>0</v>
      </c>
      <c r="AD699" s="46">
        <v>0</v>
      </c>
      <c r="AE699" s="46">
        <v>0</v>
      </c>
      <c r="AF699" s="46">
        <v>0</v>
      </c>
      <c r="AG699" s="46">
        <v>0</v>
      </c>
      <c r="AH699" s="46">
        <v>0</v>
      </c>
      <c r="AI699" s="46">
        <v>9313.9600000000009</v>
      </c>
      <c r="AJ699" s="46">
        <v>2843.75</v>
      </c>
      <c r="AK699" s="46">
        <v>2281.73</v>
      </c>
      <c r="AL699" s="46">
        <v>3018.3399999999997</v>
      </c>
      <c r="AM699" s="46">
        <v>0</v>
      </c>
    </row>
    <row r="700" spans="5:39" x14ac:dyDescent="0.2">
      <c r="E700" s="47">
        <v>70</v>
      </c>
      <c r="F700" s="47">
        <v>78</v>
      </c>
      <c r="G700" s="47" t="s">
        <v>249</v>
      </c>
      <c r="H700" s="47" t="s">
        <v>302</v>
      </c>
      <c r="I700" s="47" t="s">
        <v>446</v>
      </c>
      <c r="J700" s="533">
        <v>20000021</v>
      </c>
      <c r="K700" s="14" t="s">
        <v>59</v>
      </c>
      <c r="L700" s="14" t="s">
        <v>58</v>
      </c>
      <c r="M700" s="45">
        <v>700</v>
      </c>
      <c r="N700" s="45">
        <v>1</v>
      </c>
      <c r="O700" s="46">
        <v>571.36000000000013</v>
      </c>
      <c r="Q700" s="12">
        <v>0</v>
      </c>
      <c r="T700" s="59">
        <v>0</v>
      </c>
      <c r="U700" s="14">
        <v>0</v>
      </c>
      <c r="V700" s="59">
        <v>0</v>
      </c>
      <c r="Y700" s="46">
        <v>0</v>
      </c>
      <c r="Z700" s="46">
        <v>0</v>
      </c>
      <c r="AA700" s="46">
        <v>0</v>
      </c>
      <c r="AB700" s="46">
        <v>0</v>
      </c>
      <c r="AC700" s="46">
        <v>671.3599999999999</v>
      </c>
      <c r="AD700" s="46">
        <v>671.3599999999999</v>
      </c>
      <c r="AE700" s="46">
        <v>671.3599999999999</v>
      </c>
      <c r="AF700" s="46">
        <v>671.3599999999999</v>
      </c>
      <c r="AG700" s="46">
        <v>671.3599999999999</v>
      </c>
      <c r="AH700" s="46">
        <v>671.3599999999999</v>
      </c>
      <c r="AI700" s="46">
        <v>671.35999999999876</v>
      </c>
      <c r="AJ700" s="46">
        <v>-128.64000000000033</v>
      </c>
      <c r="AK700" s="46">
        <v>571.36000000000013</v>
      </c>
      <c r="AL700" s="46">
        <v>571.36000000000013</v>
      </c>
      <c r="AM700" s="46">
        <v>0</v>
      </c>
    </row>
    <row r="701" spans="5:39" x14ac:dyDescent="0.2">
      <c r="E701" s="47">
        <v>70</v>
      </c>
      <c r="F701" s="47">
        <v>78</v>
      </c>
      <c r="G701" s="47" t="s">
        <v>249</v>
      </c>
      <c r="H701" s="47" t="s">
        <v>302</v>
      </c>
      <c r="I701" s="47" t="s">
        <v>446</v>
      </c>
      <c r="J701" s="533">
        <v>20000021</v>
      </c>
      <c r="K701" s="14" t="s">
        <v>59</v>
      </c>
      <c r="L701" s="14" t="s">
        <v>31</v>
      </c>
      <c r="M701" s="45">
        <v>701</v>
      </c>
      <c r="N701" s="45">
        <v>1</v>
      </c>
      <c r="O701" s="48">
        <v>5400.6299999999992</v>
      </c>
      <c r="Q701" s="12">
        <v>0</v>
      </c>
      <c r="R701" s="46">
        <v>5225.253333333334</v>
      </c>
      <c r="T701" s="59">
        <v>0</v>
      </c>
      <c r="U701" s="14">
        <v>0</v>
      </c>
      <c r="V701" s="59">
        <v>0</v>
      </c>
      <c r="X701" s="46">
        <v>0</v>
      </c>
      <c r="Y701" s="46">
        <v>0</v>
      </c>
      <c r="Z701" s="46">
        <v>0</v>
      </c>
      <c r="AA701" s="46">
        <v>0</v>
      </c>
      <c r="AB701" s="46">
        <v>0</v>
      </c>
      <c r="AC701" s="46">
        <v>2482.29</v>
      </c>
      <c r="AD701" s="46">
        <v>2482.29</v>
      </c>
      <c r="AE701" s="46">
        <v>2482.29</v>
      </c>
      <c r="AF701" s="46">
        <v>2482.29</v>
      </c>
      <c r="AG701" s="46">
        <v>2482.29</v>
      </c>
      <c r="AH701" s="46">
        <v>2482.29</v>
      </c>
      <c r="AI701" s="46">
        <v>11796.25</v>
      </c>
      <c r="AJ701" s="46">
        <v>4526.04</v>
      </c>
      <c r="AK701" s="46">
        <v>4664.0200000000004</v>
      </c>
      <c r="AL701" s="46">
        <v>5400.6299999999992</v>
      </c>
      <c r="AM701" s="46">
        <v>0</v>
      </c>
    </row>
    <row r="702" spans="5:39" x14ac:dyDescent="0.2">
      <c r="E702" s="47">
        <v>70</v>
      </c>
      <c r="F702" s="47">
        <v>78</v>
      </c>
      <c r="G702" s="47" t="s">
        <v>249</v>
      </c>
      <c r="H702" s="47" t="s">
        <v>302</v>
      </c>
      <c r="I702" s="47" t="s">
        <v>446</v>
      </c>
      <c r="J702" s="533">
        <v>20000021</v>
      </c>
      <c r="K702" s="14" t="s">
        <v>37</v>
      </c>
      <c r="L702" s="14" t="s">
        <v>31</v>
      </c>
      <c r="M702" s="45">
        <v>702</v>
      </c>
      <c r="N702" s="45">
        <v>1</v>
      </c>
      <c r="O702" s="48">
        <v>14000</v>
      </c>
      <c r="P702" s="48"/>
      <c r="Q702" s="12">
        <v>0</v>
      </c>
      <c r="R702" s="46">
        <v>7500</v>
      </c>
      <c r="T702" s="59">
        <v>0</v>
      </c>
      <c r="U702" s="14">
        <v>0</v>
      </c>
      <c r="V702" s="59">
        <v>0</v>
      </c>
      <c r="Y702" s="46">
        <v>0</v>
      </c>
      <c r="Z702" s="46">
        <v>0</v>
      </c>
      <c r="AA702" s="46">
        <v>0</v>
      </c>
      <c r="AB702" s="46">
        <v>0</v>
      </c>
      <c r="AC702" s="46">
        <v>0</v>
      </c>
      <c r="AD702" s="46">
        <v>0</v>
      </c>
      <c r="AE702" s="46">
        <v>0</v>
      </c>
      <c r="AF702" s="46">
        <v>0</v>
      </c>
      <c r="AG702" s="46">
        <v>15000</v>
      </c>
      <c r="AH702" s="46">
        <v>0</v>
      </c>
      <c r="AI702" s="46">
        <v>0</v>
      </c>
      <c r="AJ702" s="46">
        <v>16000</v>
      </c>
      <c r="AK702" s="46">
        <v>0</v>
      </c>
      <c r="AL702" s="46">
        <v>14000</v>
      </c>
      <c r="AM702" s="46">
        <v>-743.86400000000003</v>
      </c>
    </row>
    <row r="703" spans="5:39" x14ac:dyDescent="0.2">
      <c r="E703" s="47">
        <v>70</v>
      </c>
      <c r="F703" s="47">
        <v>78</v>
      </c>
      <c r="G703" s="47" t="s">
        <v>249</v>
      </c>
      <c r="H703" s="47" t="s">
        <v>302</v>
      </c>
      <c r="I703" s="47" t="s">
        <v>446</v>
      </c>
      <c r="J703" s="533">
        <v>20000021</v>
      </c>
      <c r="K703" s="14" t="s">
        <v>65</v>
      </c>
      <c r="L703" s="14" t="s">
        <v>31</v>
      </c>
      <c r="M703" s="45">
        <v>703</v>
      </c>
      <c r="N703" s="45">
        <v>1</v>
      </c>
      <c r="O703" s="52">
        <v>0</v>
      </c>
      <c r="P703" s="48">
        <v>-743.86400000000003</v>
      </c>
      <c r="Q703" s="12">
        <v>0</v>
      </c>
      <c r="R703" s="46">
        <v>0</v>
      </c>
      <c r="T703" s="59">
        <v>0</v>
      </c>
      <c r="U703" s="14">
        <v>0</v>
      </c>
      <c r="V703" s="59">
        <v>0</v>
      </c>
      <c r="X703" s="46">
        <v>0</v>
      </c>
      <c r="Y703" s="46">
        <v>0</v>
      </c>
      <c r="Z703" s="46">
        <v>0</v>
      </c>
      <c r="AA703" s="46">
        <v>0</v>
      </c>
      <c r="AB703" s="46">
        <v>0</v>
      </c>
      <c r="AC703" s="46">
        <v>0</v>
      </c>
      <c r="AD703" s="46">
        <v>0</v>
      </c>
      <c r="AE703" s="46">
        <v>0</v>
      </c>
      <c r="AF703" s="46">
        <v>0</v>
      </c>
      <c r="AG703" s="46">
        <v>0</v>
      </c>
      <c r="AH703" s="46">
        <v>0</v>
      </c>
      <c r="AI703" s="46">
        <v>0</v>
      </c>
      <c r="AJ703" s="46">
        <v>0</v>
      </c>
      <c r="AK703" s="46">
        <v>0</v>
      </c>
      <c r="AL703" s="46">
        <v>0</v>
      </c>
      <c r="AM703" s="46">
        <v>0</v>
      </c>
    </row>
    <row r="704" spans="5:39" x14ac:dyDescent="0.2">
      <c r="E704" s="47">
        <v>70</v>
      </c>
      <c r="F704" s="47">
        <v>78</v>
      </c>
      <c r="G704" s="47" t="s">
        <v>249</v>
      </c>
      <c r="H704" s="47" t="s">
        <v>302</v>
      </c>
      <c r="I704" s="47" t="s">
        <v>446</v>
      </c>
      <c r="J704" s="533">
        <v>20000021</v>
      </c>
      <c r="K704" s="14" t="s">
        <v>64</v>
      </c>
      <c r="L704" s="14" t="s">
        <v>57</v>
      </c>
      <c r="M704" s="45">
        <v>704</v>
      </c>
      <c r="N704" s="45">
        <v>1</v>
      </c>
      <c r="O704" s="46">
        <v>0</v>
      </c>
      <c r="Q704" s="12">
        <v>0</v>
      </c>
      <c r="T704" s="59">
        <v>0</v>
      </c>
      <c r="U704" s="14">
        <v>0</v>
      </c>
      <c r="V704" s="59">
        <v>0</v>
      </c>
      <c r="X704" s="46">
        <v>0</v>
      </c>
      <c r="Y704" s="46">
        <v>0</v>
      </c>
      <c r="Z704" s="46">
        <v>0</v>
      </c>
      <c r="AA704" s="46">
        <v>0</v>
      </c>
      <c r="AB704" s="46">
        <v>0</v>
      </c>
      <c r="AC704" s="46">
        <v>1810.93</v>
      </c>
      <c r="AD704" s="46">
        <v>3621.86</v>
      </c>
      <c r="AE704" s="46">
        <v>5432.79</v>
      </c>
      <c r="AF704" s="46">
        <v>7243.72</v>
      </c>
      <c r="AG704" s="46">
        <v>0</v>
      </c>
      <c r="AH704" s="46">
        <v>0</v>
      </c>
      <c r="AI704" s="46">
        <v>1704.6700000000017</v>
      </c>
      <c r="AJ704" s="46">
        <v>0</v>
      </c>
      <c r="AK704" s="46">
        <v>1810.93</v>
      </c>
      <c r="AL704" s="46">
        <v>0</v>
      </c>
      <c r="AM704" s="46">
        <v>0</v>
      </c>
    </row>
    <row r="705" spans="5:39" x14ac:dyDescent="0.2">
      <c r="E705" s="47">
        <v>70</v>
      </c>
      <c r="F705" s="47">
        <v>78</v>
      </c>
      <c r="G705" s="47" t="s">
        <v>249</v>
      </c>
      <c r="H705" s="47" t="s">
        <v>302</v>
      </c>
      <c r="I705" s="47" t="s">
        <v>446</v>
      </c>
      <c r="J705" s="533">
        <v>20000021</v>
      </c>
      <c r="K705" s="14" t="s">
        <v>64</v>
      </c>
      <c r="L705" s="14" t="s">
        <v>54</v>
      </c>
      <c r="M705" s="45">
        <v>705</v>
      </c>
      <c r="N705" s="45">
        <v>1</v>
      </c>
      <c r="O705" s="46">
        <v>0</v>
      </c>
      <c r="Q705" s="12">
        <v>0</v>
      </c>
      <c r="T705" s="59">
        <v>0</v>
      </c>
      <c r="U705" s="14">
        <v>0</v>
      </c>
      <c r="V705" s="59">
        <v>0</v>
      </c>
      <c r="X705" s="46">
        <v>0</v>
      </c>
      <c r="Y705" s="46">
        <v>0</v>
      </c>
      <c r="Z705" s="46">
        <v>0</v>
      </c>
      <c r="AA705" s="46">
        <v>0</v>
      </c>
      <c r="AB705" s="46">
        <v>0</v>
      </c>
      <c r="AC705" s="46">
        <v>0</v>
      </c>
      <c r="AD705" s="46">
        <v>0</v>
      </c>
      <c r="AE705" s="46">
        <v>0</v>
      </c>
      <c r="AF705" s="46">
        <v>0</v>
      </c>
      <c r="AG705" s="46">
        <v>0</v>
      </c>
      <c r="AH705" s="46">
        <v>0</v>
      </c>
      <c r="AI705" s="46">
        <v>9313.9600000000009</v>
      </c>
      <c r="AJ705" s="46">
        <v>0</v>
      </c>
      <c r="AK705" s="46">
        <v>2281.73</v>
      </c>
      <c r="AL705" s="46">
        <v>0</v>
      </c>
      <c r="AM705" s="46">
        <v>0</v>
      </c>
    </row>
    <row r="706" spans="5:39" x14ac:dyDescent="0.2">
      <c r="E706" s="47">
        <v>70</v>
      </c>
      <c r="F706" s="47">
        <v>78</v>
      </c>
      <c r="G706" s="47" t="s">
        <v>249</v>
      </c>
      <c r="H706" s="47" t="s">
        <v>302</v>
      </c>
      <c r="I706" s="47" t="s">
        <v>446</v>
      </c>
      <c r="J706" s="533">
        <v>20000021</v>
      </c>
      <c r="K706" s="14" t="s">
        <v>64</v>
      </c>
      <c r="L706" s="14" t="s">
        <v>58</v>
      </c>
      <c r="M706" s="45">
        <v>706</v>
      </c>
      <c r="N706" s="45">
        <v>1</v>
      </c>
      <c r="O706" s="46">
        <v>-3719.3199999999997</v>
      </c>
      <c r="Q706" s="12">
        <v>0</v>
      </c>
      <c r="T706" s="59">
        <v>0</v>
      </c>
      <c r="U706" s="14">
        <v>0</v>
      </c>
      <c r="V706" s="59">
        <v>0</v>
      </c>
      <c r="X706" s="46">
        <v>0</v>
      </c>
      <c r="Y706" s="46">
        <v>0</v>
      </c>
      <c r="Z706" s="46">
        <v>0</v>
      </c>
      <c r="AA706" s="46">
        <v>0</v>
      </c>
      <c r="AB706" s="46">
        <v>0</v>
      </c>
      <c r="AC706" s="46">
        <v>671.3599999999999</v>
      </c>
      <c r="AD706" s="46">
        <v>1342.7199999999998</v>
      </c>
      <c r="AE706" s="46">
        <v>2014.08</v>
      </c>
      <c r="AF706" s="46">
        <v>2685.4399999999996</v>
      </c>
      <c r="AG706" s="46">
        <v>-2588.5499999999993</v>
      </c>
      <c r="AH706" s="46">
        <v>-106.2599999999984</v>
      </c>
      <c r="AI706" s="46">
        <v>671.35999999999876</v>
      </c>
      <c r="AJ706" s="46">
        <v>216.03000000000247</v>
      </c>
      <c r="AK706" s="46">
        <v>787.3900000000026</v>
      </c>
      <c r="AL706" s="46">
        <v>-3719.3199999999997</v>
      </c>
      <c r="AM706" s="46">
        <v>-2975.4559999999983</v>
      </c>
    </row>
    <row r="707" spans="5:39" x14ac:dyDescent="0.2">
      <c r="E707" s="47">
        <v>70</v>
      </c>
      <c r="F707" s="47">
        <v>78</v>
      </c>
      <c r="G707" s="47" t="s">
        <v>249</v>
      </c>
      <c r="H707" s="47" t="s">
        <v>302</v>
      </c>
      <c r="I707" s="47" t="s">
        <v>446</v>
      </c>
      <c r="J707" s="533">
        <v>20000021</v>
      </c>
      <c r="K707" s="14" t="s">
        <v>67</v>
      </c>
      <c r="L707" s="14" t="s">
        <v>67</v>
      </c>
      <c r="M707" s="45">
        <v>707</v>
      </c>
      <c r="N707" s="45">
        <v>1</v>
      </c>
      <c r="O707" s="53">
        <v>0</v>
      </c>
      <c r="P707" s="54">
        <v>0</v>
      </c>
      <c r="Q707" s="55">
        <v>0</v>
      </c>
      <c r="R707" s="56">
        <v>0</v>
      </c>
      <c r="S707" s="57">
        <v>0</v>
      </c>
      <c r="T707" s="60">
        <v>0</v>
      </c>
      <c r="U707" s="14">
        <v>0</v>
      </c>
      <c r="V707" s="60">
        <v>0</v>
      </c>
      <c r="Y707" s="46">
        <v>0</v>
      </c>
      <c r="Z707" s="46">
        <v>0</v>
      </c>
      <c r="AA707" s="46">
        <v>0</v>
      </c>
      <c r="AB707" s="46">
        <v>0</v>
      </c>
      <c r="AC707" s="46">
        <v>0</v>
      </c>
      <c r="AD707" s="46">
        <v>0</v>
      </c>
      <c r="AE707" s="46">
        <v>0</v>
      </c>
      <c r="AF707" s="46">
        <v>0</v>
      </c>
      <c r="AG707" s="46">
        <v>0</v>
      </c>
      <c r="AH707" s="46">
        <v>0</v>
      </c>
      <c r="AI707" s="46">
        <v>0</v>
      </c>
      <c r="AJ707" s="46">
        <v>0</v>
      </c>
      <c r="AK707" s="46">
        <v>0</v>
      </c>
      <c r="AL707" s="46">
        <v>0</v>
      </c>
      <c r="AM707" s="46">
        <v>0</v>
      </c>
    </row>
    <row r="708" spans="5:39" x14ac:dyDescent="0.2">
      <c r="E708" s="14">
        <v>71</v>
      </c>
      <c r="F708" s="14">
        <v>79</v>
      </c>
      <c r="G708" s="14" t="s">
        <v>249</v>
      </c>
      <c r="H708" s="14" t="s">
        <v>303</v>
      </c>
      <c r="I708" s="14" t="s">
        <v>447</v>
      </c>
      <c r="J708" s="531">
        <v>20000022</v>
      </c>
      <c r="K708" s="14" t="s">
        <v>59</v>
      </c>
      <c r="L708" s="14" t="s">
        <v>57</v>
      </c>
      <c r="M708" s="45">
        <v>708</v>
      </c>
      <c r="N708" s="45">
        <v>1</v>
      </c>
      <c r="O708" s="46">
        <v>1552.22</v>
      </c>
      <c r="Q708" s="12" t="s">
        <v>429</v>
      </c>
      <c r="T708" s="59" t="s">
        <v>86</v>
      </c>
      <c r="U708" s="14">
        <v>0</v>
      </c>
      <c r="V708" s="59" t="s">
        <v>175</v>
      </c>
      <c r="Y708" s="46">
        <v>0</v>
      </c>
      <c r="Z708" s="46">
        <v>0</v>
      </c>
      <c r="AA708" s="46">
        <v>0</v>
      </c>
      <c r="AB708" s="46">
        <v>0</v>
      </c>
      <c r="AC708" s="46">
        <v>1552.22</v>
      </c>
      <c r="AD708" s="46">
        <v>1552.22</v>
      </c>
      <c r="AE708" s="46">
        <v>1552.22</v>
      </c>
      <c r="AF708" s="46">
        <v>1552.22</v>
      </c>
      <c r="AG708" s="46">
        <v>1552.22</v>
      </c>
      <c r="AH708" s="46">
        <v>1552.22</v>
      </c>
      <c r="AI708" s="46">
        <v>1552.22</v>
      </c>
      <c r="AJ708" s="46">
        <v>1552.22</v>
      </c>
      <c r="AK708" s="46">
        <v>1552.22</v>
      </c>
      <c r="AL708" s="46">
        <v>1552.22</v>
      </c>
      <c r="AM708" s="46">
        <v>0</v>
      </c>
    </row>
    <row r="709" spans="5:39" x14ac:dyDescent="0.2">
      <c r="E709" s="47">
        <v>71</v>
      </c>
      <c r="F709" s="47">
        <v>79</v>
      </c>
      <c r="G709" s="47" t="s">
        <v>249</v>
      </c>
      <c r="H709" s="47" t="s">
        <v>303</v>
      </c>
      <c r="I709" s="47" t="s">
        <v>447</v>
      </c>
      <c r="J709" s="533">
        <v>20000022</v>
      </c>
      <c r="K709" s="14" t="s">
        <v>59</v>
      </c>
      <c r="L709" s="14" t="s">
        <v>54</v>
      </c>
      <c r="M709" s="45">
        <v>709</v>
      </c>
      <c r="N709" s="45">
        <v>1</v>
      </c>
      <c r="O709" s="46">
        <v>4588.57</v>
      </c>
      <c r="Q709" s="12" t="s">
        <v>429</v>
      </c>
      <c r="T709" s="59" t="s">
        <v>86</v>
      </c>
      <c r="U709" s="14">
        <v>0</v>
      </c>
      <c r="V709" s="59" t="s">
        <v>175</v>
      </c>
      <c r="Y709" s="46">
        <v>0</v>
      </c>
      <c r="Z709" s="46">
        <v>0</v>
      </c>
      <c r="AA709" s="46">
        <v>0</v>
      </c>
      <c r="AB709" s="46">
        <v>0</v>
      </c>
      <c r="AC709" s="46">
        <v>0</v>
      </c>
      <c r="AD709" s="46">
        <v>0</v>
      </c>
      <c r="AE709" s="46">
        <v>0</v>
      </c>
      <c r="AF709" s="46">
        <v>0</v>
      </c>
      <c r="AG709" s="46">
        <v>0</v>
      </c>
      <c r="AH709" s="46">
        <v>0</v>
      </c>
      <c r="AI709" s="46">
        <v>24170</v>
      </c>
      <c r="AJ709" s="46">
        <v>1939.7799999999997</v>
      </c>
      <c r="AK709" s="46">
        <v>5277.23</v>
      </c>
      <c r="AL709" s="46">
        <v>4588.57</v>
      </c>
      <c r="AM709" s="46">
        <v>0</v>
      </c>
    </row>
    <row r="710" spans="5:39" x14ac:dyDescent="0.2">
      <c r="E710" s="47">
        <v>71</v>
      </c>
      <c r="F710" s="47">
        <v>79</v>
      </c>
      <c r="G710" s="47" t="s">
        <v>249</v>
      </c>
      <c r="H710" s="47" t="s">
        <v>303</v>
      </c>
      <c r="I710" s="47" t="s">
        <v>447</v>
      </c>
      <c r="J710" s="533">
        <v>20000022</v>
      </c>
      <c r="K710" s="14" t="s">
        <v>59</v>
      </c>
      <c r="L710" s="14" t="s">
        <v>58</v>
      </c>
      <c r="M710" s="45">
        <v>710</v>
      </c>
      <c r="N710" s="45">
        <v>1</v>
      </c>
      <c r="O710" s="46">
        <v>596.88000000000011</v>
      </c>
      <c r="Q710" s="12" t="s">
        <v>429</v>
      </c>
      <c r="T710" s="59" t="s">
        <v>86</v>
      </c>
      <c r="U710" s="14">
        <v>0</v>
      </c>
      <c r="V710" s="59" t="s">
        <v>175</v>
      </c>
      <c r="Y710" s="46">
        <v>0</v>
      </c>
      <c r="Z710" s="46">
        <v>0</v>
      </c>
      <c r="AA710" s="46">
        <v>0</v>
      </c>
      <c r="AB710" s="46">
        <v>0</v>
      </c>
      <c r="AC710" s="46">
        <v>596.87999999999988</v>
      </c>
      <c r="AD710" s="46">
        <v>596.87999999999988</v>
      </c>
      <c r="AE710" s="46">
        <v>596.87999999999988</v>
      </c>
      <c r="AF710" s="46">
        <v>596.87999999999988</v>
      </c>
      <c r="AG710" s="46">
        <v>596.87999999999988</v>
      </c>
      <c r="AH710" s="46">
        <v>596.87999999999988</v>
      </c>
      <c r="AI710" s="46">
        <v>596.87999999999738</v>
      </c>
      <c r="AJ710" s="46">
        <v>596.88000000000011</v>
      </c>
      <c r="AK710" s="46">
        <v>596.88000000000011</v>
      </c>
      <c r="AL710" s="46">
        <v>596.88000000000011</v>
      </c>
      <c r="AM710" s="46">
        <v>0</v>
      </c>
    </row>
    <row r="711" spans="5:39" x14ac:dyDescent="0.2">
      <c r="E711" s="47">
        <v>71</v>
      </c>
      <c r="F711" s="47">
        <v>79</v>
      </c>
      <c r="G711" s="47" t="s">
        <v>249</v>
      </c>
      <c r="H711" s="47" t="s">
        <v>303</v>
      </c>
      <c r="I711" s="47" t="s">
        <v>447</v>
      </c>
      <c r="J711" s="533">
        <v>20000022</v>
      </c>
      <c r="K711" s="14" t="s">
        <v>59</v>
      </c>
      <c r="L711" s="14" t="s">
        <v>31</v>
      </c>
      <c r="M711" s="45">
        <v>711</v>
      </c>
      <c r="N711" s="45">
        <v>1</v>
      </c>
      <c r="O711" s="48">
        <v>6737.67</v>
      </c>
      <c r="Q711" s="12" t="s">
        <v>429</v>
      </c>
      <c r="R711" s="46">
        <v>8145.03</v>
      </c>
      <c r="T711" s="59" t="s">
        <v>86</v>
      </c>
      <c r="U711" s="14">
        <v>0</v>
      </c>
      <c r="V711" s="59" t="s">
        <v>175</v>
      </c>
      <c r="X711" s="46">
        <v>0</v>
      </c>
      <c r="Y711" s="46">
        <v>0</v>
      </c>
      <c r="Z711" s="46">
        <v>0</v>
      </c>
      <c r="AA711" s="46">
        <v>0</v>
      </c>
      <c r="AB711" s="46">
        <v>0</v>
      </c>
      <c r="AC711" s="46">
        <v>2149.1</v>
      </c>
      <c r="AD711" s="46">
        <v>2149.1</v>
      </c>
      <c r="AE711" s="46">
        <v>2149.1</v>
      </c>
      <c r="AF711" s="46">
        <v>2149.1</v>
      </c>
      <c r="AG711" s="46">
        <v>2149.1</v>
      </c>
      <c r="AH711" s="46">
        <v>2149.1</v>
      </c>
      <c r="AI711" s="46">
        <v>26319.1</v>
      </c>
      <c r="AJ711" s="46">
        <v>4088.88</v>
      </c>
      <c r="AK711" s="46">
        <v>7426.33</v>
      </c>
      <c r="AL711" s="46">
        <v>6737.67</v>
      </c>
      <c r="AM711" s="46">
        <v>0</v>
      </c>
    </row>
    <row r="712" spans="5:39" x14ac:dyDescent="0.2">
      <c r="E712" s="47">
        <v>71</v>
      </c>
      <c r="F712" s="47">
        <v>79</v>
      </c>
      <c r="G712" s="47" t="s">
        <v>249</v>
      </c>
      <c r="H712" s="47" t="s">
        <v>303</v>
      </c>
      <c r="I712" s="47" t="s">
        <v>447</v>
      </c>
      <c r="J712" s="533">
        <v>20000022</v>
      </c>
      <c r="K712" s="14" t="s">
        <v>37</v>
      </c>
      <c r="L712" s="14" t="s">
        <v>31</v>
      </c>
      <c r="M712" s="45">
        <v>712</v>
      </c>
      <c r="N712" s="45">
        <v>1</v>
      </c>
      <c r="O712" s="48">
        <v>0</v>
      </c>
      <c r="P712" s="48"/>
      <c r="Q712" s="12" t="s">
        <v>429</v>
      </c>
      <c r="R712" s="46">
        <v>2149.1</v>
      </c>
      <c r="T712" s="59" t="s">
        <v>86</v>
      </c>
      <c r="U712" s="14">
        <v>2</v>
      </c>
      <c r="V712" s="59" t="s">
        <v>175</v>
      </c>
      <c r="Y712" s="46">
        <v>0</v>
      </c>
      <c r="Z712" s="46">
        <v>0</v>
      </c>
      <c r="AA712" s="46">
        <v>0</v>
      </c>
      <c r="AB712" s="46">
        <v>0</v>
      </c>
      <c r="AC712" s="46">
        <v>0</v>
      </c>
      <c r="AD712" s="46">
        <v>0</v>
      </c>
      <c r="AE712" s="46">
        <v>0</v>
      </c>
      <c r="AF712" s="46">
        <v>0</v>
      </c>
      <c r="AG712" s="46">
        <v>8596.4</v>
      </c>
      <c r="AH712" s="46">
        <v>0</v>
      </c>
      <c r="AI712" s="46">
        <v>4298.2</v>
      </c>
      <c r="AJ712" s="46">
        <v>0</v>
      </c>
      <c r="AK712" s="46">
        <v>0</v>
      </c>
      <c r="AL712" s="46">
        <v>0</v>
      </c>
      <c r="AM712" s="46">
        <v>17828.792000000001</v>
      </c>
    </row>
    <row r="713" spans="5:39" x14ac:dyDescent="0.2">
      <c r="E713" s="47">
        <v>71</v>
      </c>
      <c r="F713" s="47">
        <v>79</v>
      </c>
      <c r="G713" s="47" t="s">
        <v>249</v>
      </c>
      <c r="H713" s="47" t="s">
        <v>303</v>
      </c>
      <c r="I713" s="47" t="s">
        <v>447</v>
      </c>
      <c r="J713" s="533">
        <v>20000022</v>
      </c>
      <c r="K713" s="14" t="s">
        <v>65</v>
      </c>
      <c r="L713" s="14" t="s">
        <v>31</v>
      </c>
      <c r="M713" s="45">
        <v>713</v>
      </c>
      <c r="N713" s="45">
        <v>1</v>
      </c>
      <c r="O713" s="52">
        <v>44571.979999999996</v>
      </c>
      <c r="P713" s="48">
        <v>17828.792000000001</v>
      </c>
      <c r="Q713" s="12" t="s">
        <v>429</v>
      </c>
      <c r="R713" s="46">
        <v>7428.663333333333</v>
      </c>
      <c r="T713" s="59" t="s">
        <v>86</v>
      </c>
      <c r="U713" s="14">
        <v>0</v>
      </c>
      <c r="V713" s="59" t="s">
        <v>175</v>
      </c>
      <c r="X713" s="46">
        <v>0</v>
      </c>
      <c r="Y713" s="46">
        <v>0</v>
      </c>
      <c r="Z713" s="46">
        <v>0</v>
      </c>
      <c r="AA713" s="46">
        <v>0</v>
      </c>
      <c r="AB713" s="46">
        <v>0</v>
      </c>
      <c r="AC713" s="46">
        <v>0</v>
      </c>
      <c r="AD713" s="46">
        <v>0</v>
      </c>
      <c r="AE713" s="46">
        <v>0</v>
      </c>
      <c r="AF713" s="46">
        <v>0</v>
      </c>
      <c r="AG713" s="46">
        <v>0</v>
      </c>
      <c r="AH713" s="46">
        <v>0</v>
      </c>
      <c r="AI713" s="46">
        <v>26319.1</v>
      </c>
      <c r="AJ713" s="46">
        <v>4088.88</v>
      </c>
      <c r="AK713" s="46">
        <v>7426.3299999999963</v>
      </c>
      <c r="AL713" s="46">
        <v>6737.67</v>
      </c>
      <c r="AM713" s="46">
        <v>0</v>
      </c>
    </row>
    <row r="714" spans="5:39" x14ac:dyDescent="0.2">
      <c r="E714" s="47">
        <v>71</v>
      </c>
      <c r="F714" s="47">
        <v>79</v>
      </c>
      <c r="G714" s="47" t="s">
        <v>249</v>
      </c>
      <c r="H714" s="47" t="s">
        <v>303</v>
      </c>
      <c r="I714" s="47" t="s">
        <v>447</v>
      </c>
      <c r="J714" s="533">
        <v>20000022</v>
      </c>
      <c r="K714" s="14" t="s">
        <v>64</v>
      </c>
      <c r="L714" s="14" t="s">
        <v>57</v>
      </c>
      <c r="M714" s="45">
        <v>714</v>
      </c>
      <c r="N714" s="45">
        <v>1</v>
      </c>
      <c r="O714" s="46">
        <v>4656.66</v>
      </c>
      <c r="Q714" s="12" t="s">
        <v>429</v>
      </c>
      <c r="T714" s="59" t="s">
        <v>86</v>
      </c>
      <c r="U714" s="14">
        <v>0</v>
      </c>
      <c r="V714" s="59" t="s">
        <v>175</v>
      </c>
      <c r="X714" s="46">
        <v>0</v>
      </c>
      <c r="Y714" s="46">
        <v>0</v>
      </c>
      <c r="Z714" s="46">
        <v>0</v>
      </c>
      <c r="AA714" s="46">
        <v>0</v>
      </c>
      <c r="AB714" s="46">
        <v>0</v>
      </c>
      <c r="AC714" s="46">
        <v>1552.22</v>
      </c>
      <c r="AD714" s="46">
        <v>3104.44</v>
      </c>
      <c r="AE714" s="46">
        <v>4656.66</v>
      </c>
      <c r="AF714" s="46">
        <v>6208.88</v>
      </c>
      <c r="AG714" s="46">
        <v>0</v>
      </c>
      <c r="AH714" s="46">
        <v>1552.22</v>
      </c>
      <c r="AI714" s="46">
        <v>0</v>
      </c>
      <c r="AJ714" s="46">
        <v>1552.22</v>
      </c>
      <c r="AK714" s="46">
        <v>3104.44</v>
      </c>
      <c r="AL714" s="46">
        <v>4656.66</v>
      </c>
      <c r="AM714" s="46">
        <v>0</v>
      </c>
    </row>
    <row r="715" spans="5:39" x14ac:dyDescent="0.2">
      <c r="E715" s="47">
        <v>71</v>
      </c>
      <c r="F715" s="47">
        <v>79</v>
      </c>
      <c r="G715" s="47" t="s">
        <v>249</v>
      </c>
      <c r="H715" s="47" t="s">
        <v>303</v>
      </c>
      <c r="I715" s="47" t="s">
        <v>447</v>
      </c>
      <c r="J715" s="533">
        <v>20000022</v>
      </c>
      <c r="K715" s="14" t="s">
        <v>64</v>
      </c>
      <c r="L715" s="14" t="s">
        <v>54</v>
      </c>
      <c r="M715" s="45">
        <v>715</v>
      </c>
      <c r="N715" s="45">
        <v>1</v>
      </c>
      <c r="O715" s="46">
        <v>34781.82</v>
      </c>
      <c r="Q715" s="12" t="s">
        <v>429</v>
      </c>
      <c r="T715" s="59" t="s">
        <v>86</v>
      </c>
      <c r="U715" s="14">
        <v>0</v>
      </c>
      <c r="V715" s="59" t="s">
        <v>175</v>
      </c>
      <c r="X715" s="46">
        <v>0</v>
      </c>
      <c r="Y715" s="46">
        <v>0</v>
      </c>
      <c r="Z715" s="46">
        <v>0</v>
      </c>
      <c r="AA715" s="46">
        <v>0</v>
      </c>
      <c r="AB715" s="46">
        <v>0</v>
      </c>
      <c r="AC715" s="46">
        <v>0</v>
      </c>
      <c r="AD715" s="46">
        <v>0</v>
      </c>
      <c r="AE715" s="46">
        <v>0</v>
      </c>
      <c r="AF715" s="46">
        <v>0</v>
      </c>
      <c r="AG715" s="46">
        <v>0</v>
      </c>
      <c r="AH715" s="46">
        <v>0</v>
      </c>
      <c r="AI715" s="46">
        <v>22976.240000000002</v>
      </c>
      <c r="AJ715" s="46">
        <v>24916.02</v>
      </c>
      <c r="AK715" s="46">
        <v>30193.25</v>
      </c>
      <c r="AL715" s="46">
        <v>34781.82</v>
      </c>
      <c r="AM715" s="46">
        <v>21609.687999999998</v>
      </c>
    </row>
    <row r="716" spans="5:39" x14ac:dyDescent="0.2">
      <c r="E716" s="47">
        <v>71</v>
      </c>
      <c r="F716" s="47">
        <v>79</v>
      </c>
      <c r="G716" s="47" t="s">
        <v>249</v>
      </c>
      <c r="H716" s="47" t="s">
        <v>303</v>
      </c>
      <c r="I716" s="47" t="s">
        <v>447</v>
      </c>
      <c r="J716" s="533">
        <v>20000022</v>
      </c>
      <c r="K716" s="14" t="s">
        <v>64</v>
      </c>
      <c r="L716" s="14" t="s">
        <v>58</v>
      </c>
      <c r="M716" s="45">
        <v>716</v>
      </c>
      <c r="N716" s="45">
        <v>1</v>
      </c>
      <c r="O716" s="46">
        <v>5133.4999999999927</v>
      </c>
      <c r="Q716" s="12" t="s">
        <v>429</v>
      </c>
      <c r="T716" s="59" t="s">
        <v>86</v>
      </c>
      <c r="U716" s="14">
        <v>0</v>
      </c>
      <c r="V716" s="59" t="s">
        <v>175</v>
      </c>
      <c r="X716" s="46">
        <v>0</v>
      </c>
      <c r="Y716" s="46">
        <v>0</v>
      </c>
      <c r="Z716" s="46">
        <v>0</v>
      </c>
      <c r="AA716" s="46">
        <v>0</v>
      </c>
      <c r="AB716" s="46">
        <v>0</v>
      </c>
      <c r="AC716" s="46">
        <v>596.87999999999988</v>
      </c>
      <c r="AD716" s="46">
        <v>1193.7599999999998</v>
      </c>
      <c r="AE716" s="46">
        <v>1790.6399999999994</v>
      </c>
      <c r="AF716" s="46">
        <v>2387.5199999999995</v>
      </c>
      <c r="AG716" s="46">
        <v>2149.1000000000004</v>
      </c>
      <c r="AH716" s="46">
        <v>2745.9800000000005</v>
      </c>
      <c r="AI716" s="46">
        <v>3342.8599999999969</v>
      </c>
      <c r="AJ716" s="46">
        <v>3939.7399999999943</v>
      </c>
      <c r="AK716" s="46">
        <v>4536.6199999999953</v>
      </c>
      <c r="AL716" s="46">
        <v>5133.4999999999927</v>
      </c>
      <c r="AM716" s="46">
        <v>5133.4999999999964</v>
      </c>
    </row>
    <row r="717" spans="5:39" x14ac:dyDescent="0.2">
      <c r="E717" s="47">
        <v>71</v>
      </c>
      <c r="F717" s="47">
        <v>79</v>
      </c>
      <c r="G717" s="47" t="s">
        <v>249</v>
      </c>
      <c r="H717" s="47" t="s">
        <v>303</v>
      </c>
      <c r="I717" s="47" t="s">
        <v>447</v>
      </c>
      <c r="J717" s="533">
        <v>20000022</v>
      </c>
      <c r="K717" s="14" t="s">
        <v>67</v>
      </c>
      <c r="L717" s="14" t="s">
        <v>67</v>
      </c>
      <c r="M717" s="45">
        <v>717</v>
      </c>
      <c r="N717" s="45">
        <v>1</v>
      </c>
      <c r="O717" s="53">
        <v>63.221336812952359</v>
      </c>
      <c r="P717" s="54">
        <v>53.221336812952359</v>
      </c>
      <c r="Q717" s="55" t="s">
        <v>429</v>
      </c>
      <c r="R717" s="56">
        <v>5.4722916919888567</v>
      </c>
      <c r="S717" s="57" t="s">
        <v>370</v>
      </c>
      <c r="T717" s="60" t="s">
        <v>86</v>
      </c>
      <c r="U717" s="14">
        <v>0</v>
      </c>
      <c r="V717" s="60" t="s">
        <v>175</v>
      </c>
      <c r="Y717" s="46">
        <v>63.221336812952359</v>
      </c>
      <c r="Z717" s="46">
        <v>63.221336812952359</v>
      </c>
      <c r="AA717" s="46">
        <v>63.221336812952359</v>
      </c>
      <c r="AB717" s="46">
        <v>63.221336812952359</v>
      </c>
      <c r="AC717" s="46">
        <v>63.221336812952359</v>
      </c>
      <c r="AD717" s="46">
        <v>63.221336812952359</v>
      </c>
      <c r="AE717" s="46">
        <v>63.221336812952359</v>
      </c>
      <c r="AF717" s="46">
        <v>63.221336812952359</v>
      </c>
      <c r="AG717" s="46">
        <v>63.221336812952359</v>
      </c>
      <c r="AH717" s="46">
        <v>63.221336812952359</v>
      </c>
      <c r="AI717" s="46">
        <v>63.221336812952359</v>
      </c>
      <c r="AJ717" s="46">
        <v>63.221336812952359</v>
      </c>
      <c r="AK717" s="46">
        <v>63.221336812952359</v>
      </c>
      <c r="AL717" s="46">
        <v>63.221336812952359</v>
      </c>
      <c r="AM717" s="46">
        <v>63.221336812952359</v>
      </c>
    </row>
    <row r="718" spans="5:39" x14ac:dyDescent="0.2">
      <c r="E718" s="14">
        <v>72</v>
      </c>
      <c r="F718" s="14">
        <v>80</v>
      </c>
      <c r="G718" s="14" t="s">
        <v>249</v>
      </c>
      <c r="H718" s="14" t="s">
        <v>313</v>
      </c>
      <c r="I718" s="14" t="s">
        <v>448</v>
      </c>
      <c r="J718" s="531">
        <v>20000023</v>
      </c>
      <c r="K718" s="14" t="s">
        <v>59</v>
      </c>
      <c r="L718" s="14" t="s">
        <v>57</v>
      </c>
      <c r="M718" s="45">
        <v>718</v>
      </c>
      <c r="N718" s="45">
        <v>1</v>
      </c>
      <c r="O718" s="46">
        <v>1392.24</v>
      </c>
      <c r="Q718" s="12">
        <v>0</v>
      </c>
      <c r="T718" s="59">
        <v>0</v>
      </c>
      <c r="U718" s="14">
        <v>0</v>
      </c>
      <c r="V718" s="59" t="s">
        <v>174</v>
      </c>
      <c r="Y718" s="46">
        <v>0</v>
      </c>
      <c r="Z718" s="46">
        <v>0</v>
      </c>
      <c r="AA718" s="46">
        <v>0</v>
      </c>
      <c r="AB718" s="46">
        <v>0</v>
      </c>
      <c r="AC718" s="46">
        <v>1392.24</v>
      </c>
      <c r="AD718" s="46">
        <v>1392.24</v>
      </c>
      <c r="AE718" s="46">
        <v>1392.24</v>
      </c>
      <c r="AF718" s="46">
        <v>1392.24</v>
      </c>
      <c r="AG718" s="46">
        <v>1392.24</v>
      </c>
      <c r="AH718" s="46">
        <v>1392.24</v>
      </c>
      <c r="AI718" s="46">
        <v>1392.24</v>
      </c>
      <c r="AJ718" s="46">
        <v>1392.24</v>
      </c>
      <c r="AK718" s="46">
        <v>1392.24</v>
      </c>
      <c r="AL718" s="46">
        <v>1392.24</v>
      </c>
      <c r="AM718" s="46">
        <v>0</v>
      </c>
    </row>
    <row r="719" spans="5:39" x14ac:dyDescent="0.2">
      <c r="E719" s="47">
        <v>72</v>
      </c>
      <c r="F719" s="47">
        <v>80</v>
      </c>
      <c r="G719" s="47" t="s">
        <v>249</v>
      </c>
      <c r="H719" s="47" t="s">
        <v>313</v>
      </c>
      <c r="I719" s="47" t="s">
        <v>448</v>
      </c>
      <c r="J719" s="533">
        <v>20000023</v>
      </c>
      <c r="K719" s="14" t="s">
        <v>59</v>
      </c>
      <c r="L719" s="14" t="s">
        <v>54</v>
      </c>
      <c r="M719" s="45">
        <v>719</v>
      </c>
      <c r="N719" s="45">
        <v>1</v>
      </c>
      <c r="O719" s="46">
        <v>2428.52</v>
      </c>
      <c r="Q719" s="12">
        <v>0</v>
      </c>
      <c r="T719" s="59">
        <v>0</v>
      </c>
      <c r="U719" s="14">
        <v>0</v>
      </c>
      <c r="V719" s="59" t="s">
        <v>174</v>
      </c>
      <c r="Y719" s="46">
        <v>0</v>
      </c>
      <c r="Z719" s="46">
        <v>0</v>
      </c>
      <c r="AA719" s="46">
        <v>0</v>
      </c>
      <c r="AB719" s="46">
        <v>0</v>
      </c>
      <c r="AC719" s="46">
        <v>0</v>
      </c>
      <c r="AD719" s="46">
        <v>0</v>
      </c>
      <c r="AE719" s="46">
        <v>0</v>
      </c>
      <c r="AF719" s="46">
        <v>0</v>
      </c>
      <c r="AG719" s="46">
        <v>0</v>
      </c>
      <c r="AH719" s="46">
        <v>0</v>
      </c>
      <c r="AI719" s="46">
        <v>25596.79</v>
      </c>
      <c r="AJ719" s="46">
        <v>1308.45</v>
      </c>
      <c r="AK719" s="46">
        <v>3334.71</v>
      </c>
      <c r="AL719" s="46">
        <v>2428.52</v>
      </c>
      <c r="AM719" s="46">
        <v>0</v>
      </c>
    </row>
    <row r="720" spans="5:39" x14ac:dyDescent="0.2">
      <c r="E720" s="47">
        <v>72</v>
      </c>
      <c r="F720" s="47">
        <v>80</v>
      </c>
      <c r="G720" s="47" t="s">
        <v>249</v>
      </c>
      <c r="H720" s="47" t="s">
        <v>313</v>
      </c>
      <c r="I720" s="47" t="s">
        <v>448</v>
      </c>
      <c r="J720" s="533">
        <v>20000023</v>
      </c>
      <c r="K720" s="14" t="s">
        <v>59</v>
      </c>
      <c r="L720" s="14" t="s">
        <v>58</v>
      </c>
      <c r="M720" s="45">
        <v>720</v>
      </c>
      <c r="N720" s="45">
        <v>1</v>
      </c>
      <c r="O720" s="46">
        <v>450.82000000000016</v>
      </c>
      <c r="Q720" s="12">
        <v>0</v>
      </c>
      <c r="T720" s="59">
        <v>0</v>
      </c>
      <c r="U720" s="14">
        <v>0</v>
      </c>
      <c r="V720" s="59" t="s">
        <v>174</v>
      </c>
      <c r="Y720" s="46">
        <v>0</v>
      </c>
      <c r="Z720" s="46">
        <v>0</v>
      </c>
      <c r="AA720" s="46">
        <v>0</v>
      </c>
      <c r="AB720" s="46">
        <v>0</v>
      </c>
      <c r="AC720" s="46">
        <v>550.81999999999994</v>
      </c>
      <c r="AD720" s="46">
        <v>350.81999999999994</v>
      </c>
      <c r="AE720" s="46">
        <v>450.81999999999994</v>
      </c>
      <c r="AF720" s="46">
        <v>450.81999999999994</v>
      </c>
      <c r="AG720" s="46">
        <v>450.81999999999994</v>
      </c>
      <c r="AH720" s="46">
        <v>450.81999999999994</v>
      </c>
      <c r="AI720" s="46">
        <v>450.81999999999607</v>
      </c>
      <c r="AJ720" s="46">
        <v>450.82000000000016</v>
      </c>
      <c r="AK720" s="46">
        <v>450.82000000000062</v>
      </c>
      <c r="AL720" s="46">
        <v>450.82000000000016</v>
      </c>
      <c r="AM720" s="46">
        <v>0</v>
      </c>
    </row>
    <row r="721" spans="5:39" x14ac:dyDescent="0.2">
      <c r="E721" s="47">
        <v>72</v>
      </c>
      <c r="F721" s="47">
        <v>80</v>
      </c>
      <c r="G721" s="47" t="s">
        <v>249</v>
      </c>
      <c r="H721" s="47" t="s">
        <v>313</v>
      </c>
      <c r="I721" s="47" t="s">
        <v>448</v>
      </c>
      <c r="J721" s="533">
        <v>20000023</v>
      </c>
      <c r="K721" s="14" t="s">
        <v>59</v>
      </c>
      <c r="L721" s="14" t="s">
        <v>31</v>
      </c>
      <c r="M721" s="45">
        <v>721</v>
      </c>
      <c r="N721" s="45">
        <v>1</v>
      </c>
      <c r="O721" s="48">
        <v>4271.58</v>
      </c>
      <c r="Q721" s="12">
        <v>0</v>
      </c>
      <c r="R721" s="46">
        <v>7287.8050000000003</v>
      </c>
      <c r="T721" s="59">
        <v>0</v>
      </c>
      <c r="U721" s="14">
        <v>0</v>
      </c>
      <c r="V721" s="59" t="s">
        <v>174</v>
      </c>
      <c r="X721" s="46">
        <v>0</v>
      </c>
      <c r="Y721" s="46">
        <v>0</v>
      </c>
      <c r="Z721" s="46">
        <v>0</v>
      </c>
      <c r="AA721" s="46">
        <v>0</v>
      </c>
      <c r="AB721" s="46">
        <v>0</v>
      </c>
      <c r="AC721" s="46">
        <v>1943.06</v>
      </c>
      <c r="AD721" s="46">
        <v>1743.06</v>
      </c>
      <c r="AE721" s="46">
        <v>1843.06</v>
      </c>
      <c r="AF721" s="46">
        <v>1843.06</v>
      </c>
      <c r="AG721" s="46">
        <v>1843.06</v>
      </c>
      <c r="AH721" s="46">
        <v>1843.06</v>
      </c>
      <c r="AI721" s="46">
        <v>27439.85</v>
      </c>
      <c r="AJ721" s="46">
        <v>3151.51</v>
      </c>
      <c r="AK721" s="46">
        <v>5177.7700000000004</v>
      </c>
      <c r="AL721" s="46">
        <v>4271.58</v>
      </c>
      <c r="AM721" s="46">
        <v>0</v>
      </c>
    </row>
    <row r="722" spans="5:39" x14ac:dyDescent="0.2">
      <c r="E722" s="47">
        <v>72</v>
      </c>
      <c r="F722" s="47">
        <v>80</v>
      </c>
      <c r="G722" s="47" t="s">
        <v>249</v>
      </c>
      <c r="H722" s="47" t="s">
        <v>313</v>
      </c>
      <c r="I722" s="47" t="s">
        <v>448</v>
      </c>
      <c r="J722" s="533">
        <v>20000023</v>
      </c>
      <c r="K722" s="14" t="s">
        <v>37</v>
      </c>
      <c r="L722" s="14" t="s">
        <v>31</v>
      </c>
      <c r="M722" s="45">
        <v>722</v>
      </c>
      <c r="N722" s="45">
        <v>1</v>
      </c>
      <c r="O722" s="48">
        <v>35769.129999999997</v>
      </c>
      <c r="P722" s="48"/>
      <c r="Q722" s="12">
        <v>0</v>
      </c>
      <c r="R722" s="46">
        <v>6575.875</v>
      </c>
      <c r="T722" s="59">
        <v>0</v>
      </c>
      <c r="U722" s="14">
        <v>0</v>
      </c>
      <c r="V722" s="59" t="s">
        <v>174</v>
      </c>
      <c r="Y722" s="46">
        <v>0</v>
      </c>
      <c r="Z722" s="46">
        <v>0</v>
      </c>
      <c r="AA722" s="46">
        <v>0</v>
      </c>
      <c r="AB722" s="46">
        <v>0</v>
      </c>
      <c r="AC722" s="46">
        <v>0</v>
      </c>
      <c r="AD722" s="46">
        <v>0</v>
      </c>
      <c r="AE722" s="46">
        <v>0</v>
      </c>
      <c r="AF722" s="46">
        <v>7372.24</v>
      </c>
      <c r="AG722" s="46">
        <v>0</v>
      </c>
      <c r="AH722" s="46">
        <v>1843.06</v>
      </c>
      <c r="AI722" s="46">
        <v>1843.06</v>
      </c>
      <c r="AJ722" s="46">
        <v>0</v>
      </c>
      <c r="AK722" s="46">
        <v>0</v>
      </c>
      <c r="AL722" s="46">
        <v>35769.129999999997</v>
      </c>
      <c r="AM722" s="46">
        <v>2562.9479999999999</v>
      </c>
    </row>
    <row r="723" spans="5:39" x14ac:dyDescent="0.2">
      <c r="E723" s="47">
        <v>72</v>
      </c>
      <c r="F723" s="47">
        <v>80</v>
      </c>
      <c r="G723" s="47" t="s">
        <v>249</v>
      </c>
      <c r="H723" s="47" t="s">
        <v>313</v>
      </c>
      <c r="I723" s="47" t="s">
        <v>448</v>
      </c>
      <c r="J723" s="533">
        <v>20000023</v>
      </c>
      <c r="K723" s="14" t="s">
        <v>65</v>
      </c>
      <c r="L723" s="14" t="s">
        <v>31</v>
      </c>
      <c r="M723" s="45">
        <v>723</v>
      </c>
      <c r="N723" s="45">
        <v>1</v>
      </c>
      <c r="O723" s="52">
        <v>4271.5800000000072</v>
      </c>
      <c r="P723" s="48">
        <v>2562.9479999999999</v>
      </c>
      <c r="Q723" s="12">
        <v>0</v>
      </c>
      <c r="R723" s="46">
        <v>711.9300000000012</v>
      </c>
      <c r="T723" s="59">
        <v>0</v>
      </c>
      <c r="U723" s="14">
        <v>0</v>
      </c>
      <c r="V723" s="59" t="s">
        <v>174</v>
      </c>
      <c r="X723" s="46">
        <v>0</v>
      </c>
      <c r="Y723" s="46">
        <v>0</v>
      </c>
      <c r="Z723" s="46">
        <v>0</v>
      </c>
      <c r="AA723" s="46">
        <v>0</v>
      </c>
      <c r="AB723" s="46">
        <v>0</v>
      </c>
      <c r="AC723" s="46">
        <v>0</v>
      </c>
      <c r="AD723" s="46">
        <v>0</v>
      </c>
      <c r="AE723" s="46">
        <v>0</v>
      </c>
      <c r="AF723" s="46">
        <v>0</v>
      </c>
      <c r="AG723" s="46">
        <v>0</v>
      </c>
      <c r="AH723" s="46">
        <v>0</v>
      </c>
      <c r="AI723" s="46">
        <v>0</v>
      </c>
      <c r="AJ723" s="46">
        <v>0</v>
      </c>
      <c r="AK723" s="46">
        <v>0</v>
      </c>
      <c r="AL723" s="46">
        <v>4271.5800000000072</v>
      </c>
      <c r="AM723" s="46">
        <v>0</v>
      </c>
    </row>
    <row r="724" spans="5:39" x14ac:dyDescent="0.2">
      <c r="E724" s="47">
        <v>72</v>
      </c>
      <c r="F724" s="47">
        <v>80</v>
      </c>
      <c r="G724" s="47" t="s">
        <v>249</v>
      </c>
      <c r="H724" s="47" t="s">
        <v>313</v>
      </c>
      <c r="I724" s="47" t="s">
        <v>448</v>
      </c>
      <c r="J724" s="533">
        <v>20000023</v>
      </c>
      <c r="K724" s="14" t="s">
        <v>64</v>
      </c>
      <c r="L724" s="14" t="s">
        <v>57</v>
      </c>
      <c r="M724" s="45">
        <v>724</v>
      </c>
      <c r="N724" s="45">
        <v>1</v>
      </c>
      <c r="O724" s="46">
        <v>0</v>
      </c>
      <c r="Q724" s="12">
        <v>0</v>
      </c>
      <c r="T724" s="59">
        <v>0</v>
      </c>
      <c r="U724" s="14">
        <v>0</v>
      </c>
      <c r="V724" s="59" t="s">
        <v>174</v>
      </c>
      <c r="X724" s="46">
        <v>0</v>
      </c>
      <c r="Y724" s="46">
        <v>0</v>
      </c>
      <c r="Z724" s="46">
        <v>0</v>
      </c>
      <c r="AA724" s="46">
        <v>0</v>
      </c>
      <c r="AB724" s="46">
        <v>0</v>
      </c>
      <c r="AC724" s="46">
        <v>1392.24</v>
      </c>
      <c r="AD724" s="46">
        <v>2784.48</v>
      </c>
      <c r="AE724" s="46">
        <v>4176.72</v>
      </c>
      <c r="AF724" s="46">
        <v>0</v>
      </c>
      <c r="AG724" s="46">
        <v>1392.24</v>
      </c>
      <c r="AH724" s="46">
        <v>941.42000000000007</v>
      </c>
      <c r="AI724" s="46">
        <v>490.59999999999991</v>
      </c>
      <c r="AJ724" s="46">
        <v>1882.84</v>
      </c>
      <c r="AK724" s="46">
        <v>3275.08</v>
      </c>
      <c r="AL724" s="46">
        <v>0</v>
      </c>
      <c r="AM724" s="46">
        <v>0</v>
      </c>
    </row>
    <row r="725" spans="5:39" x14ac:dyDescent="0.2">
      <c r="E725" s="47">
        <v>72</v>
      </c>
      <c r="F725" s="47">
        <v>80</v>
      </c>
      <c r="G725" s="47" t="s">
        <v>249</v>
      </c>
      <c r="H725" s="47" t="s">
        <v>313</v>
      </c>
      <c r="I725" s="47" t="s">
        <v>448</v>
      </c>
      <c r="J725" s="533">
        <v>20000023</v>
      </c>
      <c r="K725" s="14" t="s">
        <v>64</v>
      </c>
      <c r="L725" s="14" t="s">
        <v>54</v>
      </c>
      <c r="M725" s="45">
        <v>725</v>
      </c>
      <c r="N725" s="45">
        <v>1</v>
      </c>
      <c r="O725" s="46">
        <v>1566.6600000000035</v>
      </c>
      <c r="Q725" s="12">
        <v>0</v>
      </c>
      <c r="T725" s="59">
        <v>0</v>
      </c>
      <c r="U725" s="14">
        <v>0</v>
      </c>
      <c r="V725" s="59" t="s">
        <v>174</v>
      </c>
      <c r="X725" s="46">
        <v>0</v>
      </c>
      <c r="Y725" s="46">
        <v>0</v>
      </c>
      <c r="Z725" s="46">
        <v>0</v>
      </c>
      <c r="AA725" s="46">
        <v>0</v>
      </c>
      <c r="AB725" s="46">
        <v>0</v>
      </c>
      <c r="AC725" s="46">
        <v>0</v>
      </c>
      <c r="AD725" s="46">
        <v>0</v>
      </c>
      <c r="AE725" s="46">
        <v>0</v>
      </c>
      <c r="AF725" s="46">
        <v>0</v>
      </c>
      <c r="AG725" s="46">
        <v>0</v>
      </c>
      <c r="AH725" s="46">
        <v>0</v>
      </c>
      <c r="AI725" s="46">
        <v>25596.79</v>
      </c>
      <c r="AJ725" s="46">
        <v>26905.24</v>
      </c>
      <c r="AK725" s="46">
        <v>30239.95</v>
      </c>
      <c r="AL725" s="46">
        <v>1566.6600000000035</v>
      </c>
      <c r="AM725" s="46">
        <v>0</v>
      </c>
    </row>
    <row r="726" spans="5:39" x14ac:dyDescent="0.2">
      <c r="E726" s="47">
        <v>72</v>
      </c>
      <c r="F726" s="47">
        <v>80</v>
      </c>
      <c r="G726" s="47" t="s">
        <v>249</v>
      </c>
      <c r="H726" s="47" t="s">
        <v>313</v>
      </c>
      <c r="I726" s="47" t="s">
        <v>448</v>
      </c>
      <c r="J726" s="533">
        <v>20000023</v>
      </c>
      <c r="K726" s="14" t="s">
        <v>64</v>
      </c>
      <c r="L726" s="14" t="s">
        <v>58</v>
      </c>
      <c r="M726" s="45">
        <v>726</v>
      </c>
      <c r="N726" s="45">
        <v>1</v>
      </c>
      <c r="O726" s="46">
        <v>2704.9200000000055</v>
      </c>
      <c r="Q726" s="12">
        <v>0</v>
      </c>
      <c r="T726" s="59">
        <v>0</v>
      </c>
      <c r="U726" s="14">
        <v>0</v>
      </c>
      <c r="V726" s="59" t="s">
        <v>174</v>
      </c>
      <c r="X726" s="46">
        <v>0</v>
      </c>
      <c r="Y726" s="46">
        <v>0</v>
      </c>
      <c r="Z726" s="46">
        <v>0</v>
      </c>
      <c r="AA726" s="46">
        <v>0</v>
      </c>
      <c r="AB726" s="46">
        <v>0</v>
      </c>
      <c r="AC726" s="46">
        <v>550.81999999999994</v>
      </c>
      <c r="AD726" s="46">
        <v>901.63999999999987</v>
      </c>
      <c r="AE726" s="46">
        <v>1352.46</v>
      </c>
      <c r="AF726" s="46">
        <v>0</v>
      </c>
      <c r="AG726" s="46">
        <v>450.81999999999948</v>
      </c>
      <c r="AH726" s="46">
        <v>901.63999999999942</v>
      </c>
      <c r="AI726" s="46">
        <v>1352.4599999999991</v>
      </c>
      <c r="AJ726" s="46">
        <v>1803.2799999999988</v>
      </c>
      <c r="AK726" s="46">
        <v>2254.1000000000022</v>
      </c>
      <c r="AL726" s="46">
        <v>2704.9200000000055</v>
      </c>
      <c r="AM726" s="46">
        <v>1708.6320000000123</v>
      </c>
    </row>
    <row r="727" spans="5:39" x14ac:dyDescent="0.2">
      <c r="E727" s="47">
        <v>72</v>
      </c>
      <c r="F727" s="47">
        <v>80</v>
      </c>
      <c r="G727" s="47" t="s">
        <v>249</v>
      </c>
      <c r="H727" s="47" t="s">
        <v>313</v>
      </c>
      <c r="I727" s="47" t="s">
        <v>448</v>
      </c>
      <c r="J727" s="533">
        <v>20000023</v>
      </c>
      <c r="K727" s="14" t="s">
        <v>67</v>
      </c>
      <c r="L727" s="14" t="s">
        <v>67</v>
      </c>
      <c r="M727" s="45">
        <v>727</v>
      </c>
      <c r="N727" s="45">
        <v>1</v>
      </c>
      <c r="O727" s="53">
        <v>0</v>
      </c>
      <c r="P727" s="54">
        <v>0</v>
      </c>
      <c r="Q727" s="55">
        <v>0</v>
      </c>
      <c r="R727" s="56">
        <v>0</v>
      </c>
      <c r="S727" s="57">
        <v>0</v>
      </c>
      <c r="T727" s="60">
        <v>0</v>
      </c>
      <c r="U727" s="14">
        <v>0</v>
      </c>
      <c r="V727" s="60" t="s">
        <v>174</v>
      </c>
      <c r="Y727" s="46">
        <v>0</v>
      </c>
      <c r="Z727" s="46">
        <v>0</v>
      </c>
      <c r="AA727" s="46">
        <v>0</v>
      </c>
      <c r="AB727" s="46">
        <v>0</v>
      </c>
      <c r="AC727" s="46">
        <v>0</v>
      </c>
      <c r="AD727" s="46">
        <v>0</v>
      </c>
      <c r="AE727" s="46">
        <v>0</v>
      </c>
      <c r="AF727" s="46">
        <v>0</v>
      </c>
      <c r="AG727" s="46">
        <v>0</v>
      </c>
      <c r="AH727" s="46">
        <v>0</v>
      </c>
      <c r="AI727" s="46">
        <v>0</v>
      </c>
      <c r="AJ727" s="46">
        <v>0</v>
      </c>
      <c r="AK727" s="46">
        <v>0</v>
      </c>
      <c r="AL727" s="46">
        <v>0</v>
      </c>
      <c r="AM727" s="46">
        <v>0</v>
      </c>
    </row>
    <row r="728" spans="5:39" x14ac:dyDescent="0.2">
      <c r="E728" s="14">
        <v>73</v>
      </c>
      <c r="F728" s="14">
        <v>81</v>
      </c>
      <c r="G728" s="14" t="s">
        <v>249</v>
      </c>
      <c r="H728" s="14" t="s">
        <v>351</v>
      </c>
      <c r="I728" s="14" t="s">
        <v>449</v>
      </c>
      <c r="J728" s="531">
        <v>20000024</v>
      </c>
      <c r="K728" s="14" t="s">
        <v>59</v>
      </c>
      <c r="L728" s="14" t="s">
        <v>57</v>
      </c>
      <c r="M728" s="45">
        <v>728</v>
      </c>
      <c r="N728" s="45">
        <v>1</v>
      </c>
      <c r="O728" s="46">
        <v>1793.91</v>
      </c>
      <c r="Q728" s="12">
        <v>0</v>
      </c>
      <c r="T728" s="59">
        <v>0</v>
      </c>
      <c r="U728" s="14">
        <v>0</v>
      </c>
      <c r="V728" s="59" t="s">
        <v>174</v>
      </c>
      <c r="Y728" s="46">
        <v>0</v>
      </c>
      <c r="Z728" s="46">
        <v>0</v>
      </c>
      <c r="AA728" s="46">
        <v>0</v>
      </c>
      <c r="AB728" s="46">
        <v>0</v>
      </c>
      <c r="AC728" s="46">
        <v>1793.91</v>
      </c>
      <c r="AD728" s="46">
        <v>1793.91</v>
      </c>
      <c r="AE728" s="46">
        <v>1793.91</v>
      </c>
      <c r="AF728" s="46">
        <v>1793.91</v>
      </c>
      <c r="AG728" s="46">
        <v>1793.91</v>
      </c>
      <c r="AH728" s="46">
        <v>1793.91</v>
      </c>
      <c r="AI728" s="46">
        <v>1793.91</v>
      </c>
      <c r="AJ728" s="46">
        <v>1793.91</v>
      </c>
      <c r="AK728" s="46">
        <v>1793.91</v>
      </c>
      <c r="AL728" s="46">
        <v>1793.91</v>
      </c>
      <c r="AM728" s="46">
        <v>0</v>
      </c>
    </row>
    <row r="729" spans="5:39" x14ac:dyDescent="0.2">
      <c r="E729" s="47">
        <v>73</v>
      </c>
      <c r="F729" s="47">
        <v>81</v>
      </c>
      <c r="G729" s="47" t="s">
        <v>249</v>
      </c>
      <c r="H729" s="47" t="s">
        <v>351</v>
      </c>
      <c r="I729" s="47" t="s">
        <v>449</v>
      </c>
      <c r="J729" s="533">
        <v>20000024</v>
      </c>
      <c r="K729" s="14" t="s">
        <v>59</v>
      </c>
      <c r="L729" s="14" t="s">
        <v>54</v>
      </c>
      <c r="M729" s="45">
        <v>729</v>
      </c>
      <c r="N729" s="45">
        <v>1</v>
      </c>
      <c r="O729" s="46">
        <v>4540.2999999999993</v>
      </c>
      <c r="Q729" s="12">
        <v>0</v>
      </c>
      <c r="T729" s="59">
        <v>0</v>
      </c>
      <c r="U729" s="14">
        <v>0</v>
      </c>
      <c r="V729" s="59" t="s">
        <v>174</v>
      </c>
      <c r="Y729" s="46">
        <v>0</v>
      </c>
      <c r="Z729" s="46">
        <v>0</v>
      </c>
      <c r="AA729" s="46">
        <v>0</v>
      </c>
      <c r="AB729" s="46">
        <v>0</v>
      </c>
      <c r="AC729" s="46">
        <v>0</v>
      </c>
      <c r="AD729" s="46">
        <v>0</v>
      </c>
      <c r="AE729" s="46">
        <v>0</v>
      </c>
      <c r="AF729" s="46">
        <v>0</v>
      </c>
      <c r="AG729" s="46">
        <v>0</v>
      </c>
      <c r="AH729" s="46">
        <v>0</v>
      </c>
      <c r="AI729" s="46">
        <v>13900.580000000002</v>
      </c>
      <c r="AJ729" s="46">
        <v>5136.6400000000003</v>
      </c>
      <c r="AK729" s="46">
        <v>4550.2</v>
      </c>
      <c r="AL729" s="46">
        <v>4540.2999999999993</v>
      </c>
      <c r="AM729" s="46">
        <v>0</v>
      </c>
    </row>
    <row r="730" spans="5:39" x14ac:dyDescent="0.2">
      <c r="E730" s="47">
        <v>73</v>
      </c>
      <c r="F730" s="47">
        <v>81</v>
      </c>
      <c r="G730" s="47" t="s">
        <v>249</v>
      </c>
      <c r="H730" s="47" t="s">
        <v>351</v>
      </c>
      <c r="I730" s="47" t="s">
        <v>449</v>
      </c>
      <c r="J730" s="533">
        <v>20000024</v>
      </c>
      <c r="K730" s="14" t="s">
        <v>59</v>
      </c>
      <c r="L730" s="14" t="s">
        <v>58</v>
      </c>
      <c r="M730" s="45">
        <v>730</v>
      </c>
      <c r="N730" s="45">
        <v>1</v>
      </c>
      <c r="O730" s="46">
        <v>666.46000000000095</v>
      </c>
      <c r="Q730" s="12">
        <v>0</v>
      </c>
      <c r="T730" s="59">
        <v>0</v>
      </c>
      <c r="U730" s="14">
        <v>0</v>
      </c>
      <c r="V730" s="59" t="s">
        <v>174</v>
      </c>
      <c r="Y730" s="46">
        <v>0</v>
      </c>
      <c r="Z730" s="46">
        <v>0</v>
      </c>
      <c r="AA730" s="46">
        <v>0</v>
      </c>
      <c r="AB730" s="46">
        <v>0</v>
      </c>
      <c r="AC730" s="46">
        <v>666.45999999999981</v>
      </c>
      <c r="AD730" s="46">
        <v>666.45999999999981</v>
      </c>
      <c r="AE730" s="46">
        <v>666.45999999999981</v>
      </c>
      <c r="AF730" s="46">
        <v>666.45999999999981</v>
      </c>
      <c r="AG730" s="46">
        <v>666.45999999999981</v>
      </c>
      <c r="AH730" s="46">
        <v>666.45999999999981</v>
      </c>
      <c r="AI730" s="46">
        <v>666.45999999999913</v>
      </c>
      <c r="AJ730" s="46">
        <v>666.46</v>
      </c>
      <c r="AK730" s="46">
        <v>666.46</v>
      </c>
      <c r="AL730" s="46">
        <v>666.46000000000095</v>
      </c>
      <c r="AM730" s="46">
        <v>0</v>
      </c>
    </row>
    <row r="731" spans="5:39" x14ac:dyDescent="0.2">
      <c r="E731" s="47">
        <v>73</v>
      </c>
      <c r="F731" s="47">
        <v>81</v>
      </c>
      <c r="G731" s="47" t="s">
        <v>249</v>
      </c>
      <c r="H731" s="47" t="s">
        <v>351</v>
      </c>
      <c r="I731" s="47" t="s">
        <v>449</v>
      </c>
      <c r="J731" s="533">
        <v>20000024</v>
      </c>
      <c r="K731" s="14" t="s">
        <v>59</v>
      </c>
      <c r="L731" s="14" t="s">
        <v>31</v>
      </c>
      <c r="M731" s="45">
        <v>731</v>
      </c>
      <c r="N731" s="45">
        <v>1</v>
      </c>
      <c r="O731" s="48">
        <v>7000.67</v>
      </c>
      <c r="Q731" s="12">
        <v>0</v>
      </c>
      <c r="R731" s="46">
        <v>7148.3233333333337</v>
      </c>
      <c r="T731" s="59">
        <v>0</v>
      </c>
      <c r="U731" s="14">
        <v>0</v>
      </c>
      <c r="V731" s="59" t="s">
        <v>174</v>
      </c>
      <c r="X731" s="46">
        <v>0</v>
      </c>
      <c r="Y731" s="46">
        <v>0</v>
      </c>
      <c r="Z731" s="46">
        <v>0</v>
      </c>
      <c r="AA731" s="46">
        <v>0</v>
      </c>
      <c r="AB731" s="46">
        <v>0</v>
      </c>
      <c r="AC731" s="46">
        <v>2460.37</v>
      </c>
      <c r="AD731" s="46">
        <v>2460.37</v>
      </c>
      <c r="AE731" s="46">
        <v>2460.37</v>
      </c>
      <c r="AF731" s="46">
        <v>2460.37</v>
      </c>
      <c r="AG731" s="46">
        <v>2460.37</v>
      </c>
      <c r="AH731" s="46">
        <v>2460.37</v>
      </c>
      <c r="AI731" s="46">
        <v>16360.95</v>
      </c>
      <c r="AJ731" s="46">
        <v>7597.01</v>
      </c>
      <c r="AK731" s="46">
        <v>7010.57</v>
      </c>
      <c r="AL731" s="46">
        <v>7000.67</v>
      </c>
      <c r="AM731" s="46">
        <v>0</v>
      </c>
    </row>
    <row r="732" spans="5:39" x14ac:dyDescent="0.2">
      <c r="E732" s="47">
        <v>73</v>
      </c>
      <c r="F732" s="47">
        <v>81</v>
      </c>
      <c r="G732" s="47" t="s">
        <v>249</v>
      </c>
      <c r="H732" s="47" t="s">
        <v>351</v>
      </c>
      <c r="I732" s="47" t="s">
        <v>449</v>
      </c>
      <c r="J732" s="533">
        <v>20000024</v>
      </c>
      <c r="K732" s="14" t="s">
        <v>37</v>
      </c>
      <c r="L732" s="14" t="s">
        <v>31</v>
      </c>
      <c r="M732" s="45">
        <v>732</v>
      </c>
      <c r="N732" s="45">
        <v>1</v>
      </c>
      <c r="O732" s="48">
        <v>14607.58</v>
      </c>
      <c r="P732" s="48"/>
      <c r="Q732" s="12">
        <v>0</v>
      </c>
      <c r="R732" s="46">
        <v>6391.6066666666666</v>
      </c>
      <c r="T732" s="59">
        <v>0</v>
      </c>
      <c r="U732" s="14">
        <v>0</v>
      </c>
      <c r="V732" s="59" t="s">
        <v>174</v>
      </c>
      <c r="Y732" s="46">
        <v>0</v>
      </c>
      <c r="Z732" s="46">
        <v>0</v>
      </c>
      <c r="AA732" s="46">
        <v>0</v>
      </c>
      <c r="AB732" s="46">
        <v>0</v>
      </c>
      <c r="AC732" s="46">
        <v>0</v>
      </c>
      <c r="AD732" s="46">
        <v>0</v>
      </c>
      <c r="AE732" s="46">
        <v>0</v>
      </c>
      <c r="AF732" s="46">
        <v>7381.11</v>
      </c>
      <c r="AG732" s="46">
        <v>0</v>
      </c>
      <c r="AH732" s="46">
        <v>0</v>
      </c>
      <c r="AI732" s="46">
        <v>7381.11</v>
      </c>
      <c r="AJ732" s="46">
        <v>16360.95</v>
      </c>
      <c r="AK732" s="46">
        <v>0</v>
      </c>
      <c r="AL732" s="46">
        <v>14607.58</v>
      </c>
      <c r="AM732" s="46">
        <v>5600.5360000000001</v>
      </c>
    </row>
    <row r="733" spans="5:39" x14ac:dyDescent="0.2">
      <c r="E733" s="47">
        <v>73</v>
      </c>
      <c r="F733" s="47">
        <v>81</v>
      </c>
      <c r="G733" s="47" t="s">
        <v>249</v>
      </c>
      <c r="H733" s="47" t="s">
        <v>351</v>
      </c>
      <c r="I733" s="47" t="s">
        <v>449</v>
      </c>
      <c r="J733" s="533">
        <v>20000024</v>
      </c>
      <c r="K733" s="14" t="s">
        <v>65</v>
      </c>
      <c r="L733" s="14" t="s">
        <v>31</v>
      </c>
      <c r="M733" s="45">
        <v>733</v>
      </c>
      <c r="N733" s="45">
        <v>1</v>
      </c>
      <c r="O733" s="52">
        <v>7000.67</v>
      </c>
      <c r="P733" s="48">
        <v>5600.5360000000001</v>
      </c>
      <c r="Q733" s="12">
        <v>0</v>
      </c>
      <c r="R733" s="46">
        <v>1166.7783333333334</v>
      </c>
      <c r="T733" s="59">
        <v>0</v>
      </c>
      <c r="U733" s="14">
        <v>0</v>
      </c>
      <c r="V733" s="59" t="s">
        <v>174</v>
      </c>
      <c r="X733" s="46">
        <v>0</v>
      </c>
      <c r="Y733" s="46">
        <v>0</v>
      </c>
      <c r="Z733" s="46">
        <v>0</v>
      </c>
      <c r="AA733" s="46">
        <v>0</v>
      </c>
      <c r="AB733" s="46">
        <v>0</v>
      </c>
      <c r="AC733" s="46">
        <v>0</v>
      </c>
      <c r="AD733" s="46">
        <v>0</v>
      </c>
      <c r="AE733" s="46">
        <v>0</v>
      </c>
      <c r="AF733" s="46">
        <v>0</v>
      </c>
      <c r="AG733" s="46">
        <v>0</v>
      </c>
      <c r="AH733" s="46">
        <v>0</v>
      </c>
      <c r="AI733" s="46">
        <v>0</v>
      </c>
      <c r="AJ733" s="46">
        <v>0</v>
      </c>
      <c r="AK733" s="46">
        <v>0</v>
      </c>
      <c r="AL733" s="46">
        <v>7000.67</v>
      </c>
      <c r="AM733" s="46">
        <v>0</v>
      </c>
    </row>
    <row r="734" spans="5:39" x14ac:dyDescent="0.2">
      <c r="E734" s="47">
        <v>73</v>
      </c>
      <c r="F734" s="47">
        <v>81</v>
      </c>
      <c r="G734" s="47" t="s">
        <v>249</v>
      </c>
      <c r="H734" s="47" t="s">
        <v>351</v>
      </c>
      <c r="I734" s="47" t="s">
        <v>449</v>
      </c>
      <c r="J734" s="533">
        <v>20000024</v>
      </c>
      <c r="K734" s="14" t="s">
        <v>64</v>
      </c>
      <c r="L734" s="14" t="s">
        <v>57</v>
      </c>
      <c r="M734" s="45">
        <v>734</v>
      </c>
      <c r="N734" s="45">
        <v>1</v>
      </c>
      <c r="O734" s="46">
        <v>0</v>
      </c>
      <c r="Q734" s="12">
        <v>0</v>
      </c>
      <c r="T734" s="59">
        <v>0</v>
      </c>
      <c r="U734" s="14">
        <v>0</v>
      </c>
      <c r="V734" s="59" t="s">
        <v>174</v>
      </c>
      <c r="X734" s="46">
        <v>0</v>
      </c>
      <c r="Y734" s="46">
        <v>0</v>
      </c>
      <c r="Z734" s="46">
        <v>0</v>
      </c>
      <c r="AA734" s="46">
        <v>0</v>
      </c>
      <c r="AB734" s="46">
        <v>0</v>
      </c>
      <c r="AC734" s="46">
        <v>1793.91</v>
      </c>
      <c r="AD734" s="46">
        <v>3587.82</v>
      </c>
      <c r="AE734" s="46">
        <v>5381.7300000000005</v>
      </c>
      <c r="AF734" s="46">
        <v>0</v>
      </c>
      <c r="AG734" s="46">
        <v>1793.91</v>
      </c>
      <c r="AH734" s="46">
        <v>3587.82</v>
      </c>
      <c r="AI734" s="46">
        <v>0</v>
      </c>
      <c r="AJ734" s="46">
        <v>0</v>
      </c>
      <c r="AK734" s="46">
        <v>1793.91</v>
      </c>
      <c r="AL734" s="46">
        <v>0</v>
      </c>
      <c r="AM734" s="46">
        <v>0</v>
      </c>
    </row>
    <row r="735" spans="5:39" x14ac:dyDescent="0.2">
      <c r="E735" s="47">
        <v>73</v>
      </c>
      <c r="F735" s="47">
        <v>81</v>
      </c>
      <c r="G735" s="47" t="s">
        <v>249</v>
      </c>
      <c r="H735" s="47" t="s">
        <v>351</v>
      </c>
      <c r="I735" s="47" t="s">
        <v>449</v>
      </c>
      <c r="J735" s="533">
        <v>20000024</v>
      </c>
      <c r="K735" s="14" t="s">
        <v>64</v>
      </c>
      <c r="L735" s="14" t="s">
        <v>54</v>
      </c>
      <c r="M735" s="45">
        <v>735</v>
      </c>
      <c r="N735" s="45">
        <v>1</v>
      </c>
      <c r="O735" s="46">
        <v>541.54000000000269</v>
      </c>
      <c r="Q735" s="12">
        <v>0</v>
      </c>
      <c r="T735" s="59">
        <v>0</v>
      </c>
      <c r="U735" s="14">
        <v>0</v>
      </c>
      <c r="V735" s="59" t="s">
        <v>174</v>
      </c>
      <c r="X735" s="46">
        <v>0</v>
      </c>
      <c r="Y735" s="46">
        <v>0</v>
      </c>
      <c r="Z735" s="46">
        <v>0</v>
      </c>
      <c r="AA735" s="46">
        <v>0</v>
      </c>
      <c r="AB735" s="46">
        <v>0</v>
      </c>
      <c r="AC735" s="46">
        <v>0</v>
      </c>
      <c r="AD735" s="46">
        <v>0</v>
      </c>
      <c r="AE735" s="46">
        <v>0</v>
      </c>
      <c r="AF735" s="46">
        <v>0</v>
      </c>
      <c r="AG735" s="46">
        <v>0</v>
      </c>
      <c r="AH735" s="46">
        <v>0</v>
      </c>
      <c r="AI735" s="46">
        <v>11901.200000000003</v>
      </c>
      <c r="AJ735" s="46">
        <v>2470.8000000000029</v>
      </c>
      <c r="AK735" s="46">
        <v>7021.0000000000027</v>
      </c>
      <c r="AL735" s="46">
        <v>541.54000000000269</v>
      </c>
      <c r="AM735" s="46">
        <v>0</v>
      </c>
    </row>
    <row r="736" spans="5:39" x14ac:dyDescent="0.2">
      <c r="E736" s="47">
        <v>73</v>
      </c>
      <c r="F736" s="47">
        <v>81</v>
      </c>
      <c r="G736" s="47" t="s">
        <v>249</v>
      </c>
      <c r="H736" s="47" t="s">
        <v>351</v>
      </c>
      <c r="I736" s="47" t="s">
        <v>449</v>
      </c>
      <c r="J736" s="533">
        <v>20000024</v>
      </c>
      <c r="K736" s="14" t="s">
        <v>64</v>
      </c>
      <c r="L736" s="14" t="s">
        <v>58</v>
      </c>
      <c r="M736" s="45">
        <v>736</v>
      </c>
      <c r="N736" s="45">
        <v>1</v>
      </c>
      <c r="O736" s="46">
        <v>6459.1299999999956</v>
      </c>
      <c r="Q736" s="12">
        <v>0</v>
      </c>
      <c r="T736" s="59">
        <v>0</v>
      </c>
      <c r="U736" s="14">
        <v>0</v>
      </c>
      <c r="V736" s="59" t="s">
        <v>174</v>
      </c>
      <c r="X736" s="46">
        <v>0</v>
      </c>
      <c r="Y736" s="46">
        <v>0</v>
      </c>
      <c r="Z736" s="46">
        <v>0</v>
      </c>
      <c r="AA736" s="46">
        <v>0</v>
      </c>
      <c r="AB736" s="46">
        <v>0</v>
      </c>
      <c r="AC736" s="46">
        <v>666.45999999999981</v>
      </c>
      <c r="AD736" s="46">
        <v>1332.9199999999996</v>
      </c>
      <c r="AE736" s="46">
        <v>1999.3799999999992</v>
      </c>
      <c r="AF736" s="46">
        <v>2460.37</v>
      </c>
      <c r="AG736" s="46">
        <v>3126.829999999999</v>
      </c>
      <c r="AH736" s="46">
        <v>3793.2899999999977</v>
      </c>
      <c r="AI736" s="46">
        <v>4459.7499999999964</v>
      </c>
      <c r="AJ736" s="46">
        <v>5126.2099999999991</v>
      </c>
      <c r="AK736" s="46">
        <v>5792.6699999999992</v>
      </c>
      <c r="AL736" s="46">
        <v>6459.1299999999956</v>
      </c>
      <c r="AM736" s="46">
        <v>1400.1339999999982</v>
      </c>
    </row>
    <row r="737" spans="5:39" x14ac:dyDescent="0.2">
      <c r="E737" s="47">
        <v>73</v>
      </c>
      <c r="F737" s="47">
        <v>81</v>
      </c>
      <c r="G737" s="47" t="s">
        <v>249</v>
      </c>
      <c r="H737" s="47" t="s">
        <v>351</v>
      </c>
      <c r="I737" s="47" t="s">
        <v>449</v>
      </c>
      <c r="J737" s="533">
        <v>20000024</v>
      </c>
      <c r="K737" s="14" t="s">
        <v>67</v>
      </c>
      <c r="L737" s="14" t="s">
        <v>67</v>
      </c>
      <c r="M737" s="45">
        <v>737</v>
      </c>
      <c r="N737" s="45">
        <v>1</v>
      </c>
      <c r="O737" s="53">
        <v>0</v>
      </c>
      <c r="P737" s="54">
        <v>0</v>
      </c>
      <c r="Q737" s="55">
        <v>0</v>
      </c>
      <c r="R737" s="56">
        <v>0</v>
      </c>
      <c r="S737" s="57">
        <v>0</v>
      </c>
      <c r="T737" s="60">
        <v>0</v>
      </c>
      <c r="U737" s="14">
        <v>0</v>
      </c>
      <c r="V737" s="60" t="s">
        <v>174</v>
      </c>
      <c r="Y737" s="46">
        <v>0</v>
      </c>
      <c r="Z737" s="46">
        <v>0</v>
      </c>
      <c r="AA737" s="46">
        <v>0</v>
      </c>
      <c r="AB737" s="46">
        <v>0</v>
      </c>
      <c r="AC737" s="46">
        <v>0</v>
      </c>
      <c r="AD737" s="46">
        <v>0</v>
      </c>
      <c r="AE737" s="46">
        <v>0</v>
      </c>
      <c r="AF737" s="46">
        <v>0</v>
      </c>
      <c r="AG737" s="46">
        <v>0</v>
      </c>
      <c r="AH737" s="46">
        <v>0</v>
      </c>
      <c r="AI737" s="46">
        <v>0</v>
      </c>
      <c r="AJ737" s="46">
        <v>0</v>
      </c>
      <c r="AK737" s="46">
        <v>0</v>
      </c>
      <c r="AL737" s="46">
        <v>0</v>
      </c>
      <c r="AM737" s="46">
        <v>0</v>
      </c>
    </row>
    <row r="738" spans="5:39" x14ac:dyDescent="0.2">
      <c r="E738" s="14">
        <v>74</v>
      </c>
      <c r="F738" s="14">
        <v>82</v>
      </c>
      <c r="G738" s="14" t="s">
        <v>249</v>
      </c>
      <c r="H738" s="14" t="s">
        <v>326</v>
      </c>
      <c r="I738" s="14" t="s">
        <v>450</v>
      </c>
      <c r="J738" s="531">
        <v>20000025</v>
      </c>
      <c r="K738" s="14" t="s">
        <v>59</v>
      </c>
      <c r="L738" s="14" t="s">
        <v>57</v>
      </c>
      <c r="M738" s="45">
        <v>738</v>
      </c>
      <c r="N738" s="45">
        <v>1</v>
      </c>
      <c r="O738" s="46">
        <v>1378.62</v>
      </c>
      <c r="Q738" s="12">
        <v>0</v>
      </c>
      <c r="T738" s="59">
        <v>0</v>
      </c>
      <c r="U738" s="14">
        <v>0</v>
      </c>
      <c r="V738" s="59" t="s">
        <v>174</v>
      </c>
      <c r="Y738" s="46">
        <v>0</v>
      </c>
      <c r="Z738" s="46">
        <v>0</v>
      </c>
      <c r="AA738" s="46">
        <v>0</v>
      </c>
      <c r="AB738" s="46">
        <v>0</v>
      </c>
      <c r="AC738" s="46">
        <v>1378.62</v>
      </c>
      <c r="AD738" s="46">
        <v>1378.62</v>
      </c>
      <c r="AE738" s="46">
        <v>1378.62</v>
      </c>
      <c r="AF738" s="46">
        <v>1378.62</v>
      </c>
      <c r="AG738" s="46">
        <v>1378.62</v>
      </c>
      <c r="AH738" s="46">
        <v>1378.62</v>
      </c>
      <c r="AI738" s="46">
        <v>1378.62</v>
      </c>
      <c r="AJ738" s="46">
        <v>1378.62</v>
      </c>
      <c r="AK738" s="46">
        <v>1378.62</v>
      </c>
      <c r="AL738" s="46">
        <v>1378.62</v>
      </c>
      <c r="AM738" s="46">
        <v>0</v>
      </c>
    </row>
    <row r="739" spans="5:39" x14ac:dyDescent="0.2">
      <c r="E739" s="47">
        <v>74</v>
      </c>
      <c r="F739" s="47">
        <v>82</v>
      </c>
      <c r="G739" s="47" t="s">
        <v>249</v>
      </c>
      <c r="H739" s="47" t="s">
        <v>326</v>
      </c>
      <c r="I739" s="47" t="s">
        <v>450</v>
      </c>
      <c r="J739" s="533">
        <v>20000025</v>
      </c>
      <c r="K739" s="14" t="s">
        <v>59</v>
      </c>
      <c r="L739" s="14" t="s">
        <v>54</v>
      </c>
      <c r="M739" s="45">
        <v>739</v>
      </c>
      <c r="N739" s="45">
        <v>1</v>
      </c>
      <c r="O739" s="46">
        <v>1918.3900000000003</v>
      </c>
      <c r="Q739" s="12">
        <v>0</v>
      </c>
      <c r="T739" s="59">
        <v>0</v>
      </c>
      <c r="U739" s="14">
        <v>0</v>
      </c>
      <c r="V739" s="59" t="s">
        <v>174</v>
      </c>
      <c r="Y739" s="46">
        <v>0</v>
      </c>
      <c r="Z739" s="46">
        <v>0</v>
      </c>
      <c r="AA739" s="46">
        <v>0</v>
      </c>
      <c r="AB739" s="46">
        <v>0</v>
      </c>
      <c r="AC739" s="46">
        <v>0</v>
      </c>
      <c r="AD739" s="46">
        <v>0</v>
      </c>
      <c r="AE739" s="46">
        <v>0</v>
      </c>
      <c r="AF739" s="46">
        <v>0</v>
      </c>
      <c r="AG739" s="46">
        <v>0</v>
      </c>
      <c r="AH739" s="46">
        <v>0</v>
      </c>
      <c r="AI739" s="46">
        <v>8316.39</v>
      </c>
      <c r="AJ739" s="46">
        <v>2034.9499999999998</v>
      </c>
      <c r="AK739" s="46">
        <v>4541.4299999999994</v>
      </c>
      <c r="AL739" s="46">
        <v>1918.3900000000003</v>
      </c>
      <c r="AM739" s="46">
        <v>0</v>
      </c>
    </row>
    <row r="740" spans="5:39" x14ac:dyDescent="0.2">
      <c r="E740" s="47">
        <v>74</v>
      </c>
      <c r="F740" s="47">
        <v>82</v>
      </c>
      <c r="G740" s="47" t="s">
        <v>249</v>
      </c>
      <c r="H740" s="47" t="s">
        <v>326</v>
      </c>
      <c r="I740" s="47" t="s">
        <v>450</v>
      </c>
      <c r="J740" s="533">
        <v>20000025</v>
      </c>
      <c r="K740" s="14" t="s">
        <v>59</v>
      </c>
      <c r="L740" s="14" t="s">
        <v>58</v>
      </c>
      <c r="M740" s="45">
        <v>740</v>
      </c>
      <c r="N740" s="45">
        <v>1</v>
      </c>
      <c r="O740" s="46">
        <v>546.89999999999964</v>
      </c>
      <c r="Q740" s="12">
        <v>0</v>
      </c>
      <c r="T740" s="59">
        <v>0</v>
      </c>
      <c r="U740" s="14">
        <v>0</v>
      </c>
      <c r="V740" s="59" t="s">
        <v>174</v>
      </c>
      <c r="Y740" s="46">
        <v>0</v>
      </c>
      <c r="Z740" s="46">
        <v>0</v>
      </c>
      <c r="AA740" s="46">
        <v>0</v>
      </c>
      <c r="AB740" s="46">
        <v>0</v>
      </c>
      <c r="AC740" s="46">
        <v>546.90000000000009</v>
      </c>
      <c r="AD740" s="46">
        <v>546.90000000000009</v>
      </c>
      <c r="AE740" s="46">
        <v>546.90000000000009</v>
      </c>
      <c r="AF740" s="46">
        <v>546.90000000000009</v>
      </c>
      <c r="AG740" s="46">
        <v>546.90000000000009</v>
      </c>
      <c r="AH740" s="46">
        <v>546.90000000000009</v>
      </c>
      <c r="AI740" s="46">
        <v>546.90000000000146</v>
      </c>
      <c r="AJ740" s="46">
        <v>546.90000000000009</v>
      </c>
      <c r="AK740" s="46">
        <v>546.90000000000055</v>
      </c>
      <c r="AL740" s="46">
        <v>546.89999999999964</v>
      </c>
      <c r="AM740" s="46">
        <v>0</v>
      </c>
    </row>
    <row r="741" spans="5:39" x14ac:dyDescent="0.2">
      <c r="E741" s="47">
        <v>74</v>
      </c>
      <c r="F741" s="47">
        <v>82</v>
      </c>
      <c r="G741" s="47" t="s">
        <v>249</v>
      </c>
      <c r="H741" s="47" t="s">
        <v>326</v>
      </c>
      <c r="I741" s="47" t="s">
        <v>450</v>
      </c>
      <c r="J741" s="533">
        <v>20000025</v>
      </c>
      <c r="K741" s="14" t="s">
        <v>59</v>
      </c>
      <c r="L741" s="14" t="s">
        <v>31</v>
      </c>
      <c r="M741" s="45">
        <v>741</v>
      </c>
      <c r="N741" s="45">
        <v>1</v>
      </c>
      <c r="O741" s="48">
        <v>3843.91</v>
      </c>
      <c r="Q741" s="12">
        <v>0</v>
      </c>
      <c r="R741" s="46">
        <v>4727.38</v>
      </c>
      <c r="T741" s="59">
        <v>0</v>
      </c>
      <c r="U741" s="14">
        <v>0</v>
      </c>
      <c r="V741" s="59" t="s">
        <v>174</v>
      </c>
      <c r="X741" s="46">
        <v>0</v>
      </c>
      <c r="Y741" s="46">
        <v>0</v>
      </c>
      <c r="Z741" s="46">
        <v>0</v>
      </c>
      <c r="AA741" s="46">
        <v>0</v>
      </c>
      <c r="AB741" s="46">
        <v>0</v>
      </c>
      <c r="AC741" s="46">
        <v>1925.52</v>
      </c>
      <c r="AD741" s="46">
        <v>1925.52</v>
      </c>
      <c r="AE741" s="46">
        <v>1925.52</v>
      </c>
      <c r="AF741" s="46">
        <v>1925.52</v>
      </c>
      <c r="AG741" s="46">
        <v>1925.52</v>
      </c>
      <c r="AH741" s="46">
        <v>1925.52</v>
      </c>
      <c r="AI741" s="46">
        <v>10241.91</v>
      </c>
      <c r="AJ741" s="46">
        <v>3960.47</v>
      </c>
      <c r="AK741" s="46">
        <v>6466.95</v>
      </c>
      <c r="AL741" s="46">
        <v>3843.91</v>
      </c>
      <c r="AM741" s="46">
        <v>0</v>
      </c>
    </row>
    <row r="742" spans="5:39" x14ac:dyDescent="0.2">
      <c r="E742" s="47">
        <v>74</v>
      </c>
      <c r="F742" s="47">
        <v>82</v>
      </c>
      <c r="G742" s="47" t="s">
        <v>249</v>
      </c>
      <c r="H742" s="47" t="s">
        <v>326</v>
      </c>
      <c r="I742" s="47" t="s">
        <v>450</v>
      </c>
      <c r="J742" s="533">
        <v>20000025</v>
      </c>
      <c r="K742" s="14" t="s">
        <v>37</v>
      </c>
      <c r="L742" s="14" t="s">
        <v>31</v>
      </c>
      <c r="M742" s="45">
        <v>742</v>
      </c>
      <c r="N742" s="45">
        <v>1</v>
      </c>
      <c r="O742" s="48">
        <v>10427.42</v>
      </c>
      <c r="P742" s="48"/>
      <c r="Q742" s="12">
        <v>0</v>
      </c>
      <c r="R742" s="46">
        <v>5370.4083333333328</v>
      </c>
      <c r="T742" s="59">
        <v>0</v>
      </c>
      <c r="U742" s="14">
        <v>0</v>
      </c>
      <c r="V742" s="59" t="s">
        <v>174</v>
      </c>
      <c r="Y742" s="46">
        <v>0</v>
      </c>
      <c r="Z742" s="46">
        <v>0</v>
      </c>
      <c r="AA742" s="46">
        <v>0</v>
      </c>
      <c r="AB742" s="46">
        <v>0</v>
      </c>
      <c r="AC742" s="46">
        <v>0</v>
      </c>
      <c r="AD742" s="46">
        <v>0</v>
      </c>
      <c r="AE742" s="46">
        <v>0</v>
      </c>
      <c r="AF742" s="46">
        <v>0</v>
      </c>
      <c r="AG742" s="46">
        <v>7702.08</v>
      </c>
      <c r="AH742" s="46">
        <v>0</v>
      </c>
      <c r="AI742" s="46">
        <v>0</v>
      </c>
      <c r="AJ742" s="46">
        <v>14092.95</v>
      </c>
      <c r="AK742" s="46">
        <v>0</v>
      </c>
      <c r="AL742" s="46">
        <v>10427.42</v>
      </c>
      <c r="AM742" s="46">
        <v>3843.91</v>
      </c>
    </row>
    <row r="743" spans="5:39" x14ac:dyDescent="0.2">
      <c r="E743" s="47">
        <v>74</v>
      </c>
      <c r="F743" s="47">
        <v>82</v>
      </c>
      <c r="G743" s="47" t="s">
        <v>249</v>
      </c>
      <c r="H743" s="47" t="s">
        <v>326</v>
      </c>
      <c r="I743" s="47" t="s">
        <v>450</v>
      </c>
      <c r="J743" s="533">
        <v>20000025</v>
      </c>
      <c r="K743" s="14" t="s">
        <v>65</v>
      </c>
      <c r="L743" s="14" t="s">
        <v>31</v>
      </c>
      <c r="M743" s="45">
        <v>743</v>
      </c>
      <c r="N743" s="45">
        <v>1</v>
      </c>
      <c r="O743" s="52">
        <v>3843.9100000000035</v>
      </c>
      <c r="P743" s="48">
        <v>3843.91</v>
      </c>
      <c r="Q743" s="12">
        <v>0</v>
      </c>
      <c r="R743" s="46">
        <v>640.65166666666721</v>
      </c>
      <c r="T743" s="59">
        <v>0</v>
      </c>
      <c r="U743" s="14">
        <v>0</v>
      </c>
      <c r="V743" s="59" t="s">
        <v>174</v>
      </c>
      <c r="X743" s="46">
        <v>0</v>
      </c>
      <c r="Y743" s="46">
        <v>0</v>
      </c>
      <c r="Z743" s="46">
        <v>0</v>
      </c>
      <c r="AA743" s="46">
        <v>0</v>
      </c>
      <c r="AB743" s="46">
        <v>0</v>
      </c>
      <c r="AC743" s="46">
        <v>0</v>
      </c>
      <c r="AD743" s="46">
        <v>0</v>
      </c>
      <c r="AE743" s="46">
        <v>0</v>
      </c>
      <c r="AF743" s="46">
        <v>0</v>
      </c>
      <c r="AG743" s="46">
        <v>0</v>
      </c>
      <c r="AH743" s="46">
        <v>0</v>
      </c>
      <c r="AI743" s="46">
        <v>0</v>
      </c>
      <c r="AJ743" s="46">
        <v>0</v>
      </c>
      <c r="AK743" s="46">
        <v>0</v>
      </c>
      <c r="AL743" s="46">
        <v>3843.9100000000035</v>
      </c>
      <c r="AM743" s="46">
        <v>0</v>
      </c>
    </row>
    <row r="744" spans="5:39" x14ac:dyDescent="0.2">
      <c r="E744" s="47">
        <v>74</v>
      </c>
      <c r="F744" s="47">
        <v>82</v>
      </c>
      <c r="G744" s="47" t="s">
        <v>249</v>
      </c>
      <c r="H744" s="47" t="s">
        <v>326</v>
      </c>
      <c r="I744" s="47" t="s">
        <v>450</v>
      </c>
      <c r="J744" s="533">
        <v>20000025</v>
      </c>
      <c r="K744" s="14" t="s">
        <v>64</v>
      </c>
      <c r="L744" s="14" t="s">
        <v>57</v>
      </c>
      <c r="M744" s="45">
        <v>744</v>
      </c>
      <c r="N744" s="45">
        <v>1</v>
      </c>
      <c r="O744" s="46">
        <v>0</v>
      </c>
      <c r="Q744" s="12">
        <v>0</v>
      </c>
      <c r="T744" s="59">
        <v>0</v>
      </c>
      <c r="U744" s="14">
        <v>0</v>
      </c>
      <c r="V744" s="59" t="s">
        <v>174</v>
      </c>
      <c r="X744" s="46">
        <v>0</v>
      </c>
      <c r="Y744" s="46">
        <v>0</v>
      </c>
      <c r="Z744" s="46">
        <v>0</v>
      </c>
      <c r="AA744" s="46">
        <v>0</v>
      </c>
      <c r="AB744" s="46">
        <v>0</v>
      </c>
      <c r="AC744" s="46">
        <v>1378.62</v>
      </c>
      <c r="AD744" s="46">
        <v>2757.24</v>
      </c>
      <c r="AE744" s="46">
        <v>4135.8599999999997</v>
      </c>
      <c r="AF744" s="46">
        <v>5514.48</v>
      </c>
      <c r="AG744" s="46">
        <v>0</v>
      </c>
      <c r="AH744" s="46">
        <v>1378.62</v>
      </c>
      <c r="AI744" s="46">
        <v>2757.24</v>
      </c>
      <c r="AJ744" s="46">
        <v>0</v>
      </c>
      <c r="AK744" s="46">
        <v>1378.62</v>
      </c>
      <c r="AL744" s="46">
        <v>0</v>
      </c>
      <c r="AM744" s="46">
        <v>0</v>
      </c>
    </row>
    <row r="745" spans="5:39" x14ac:dyDescent="0.2">
      <c r="E745" s="47">
        <v>74</v>
      </c>
      <c r="F745" s="47">
        <v>82</v>
      </c>
      <c r="G745" s="47" t="s">
        <v>249</v>
      </c>
      <c r="H745" s="47" t="s">
        <v>326</v>
      </c>
      <c r="I745" s="47" t="s">
        <v>450</v>
      </c>
      <c r="J745" s="533">
        <v>20000025</v>
      </c>
      <c r="K745" s="14" t="s">
        <v>64</v>
      </c>
      <c r="L745" s="14" t="s">
        <v>54</v>
      </c>
      <c r="M745" s="45">
        <v>745</v>
      </c>
      <c r="N745" s="45">
        <v>1</v>
      </c>
      <c r="O745" s="46">
        <v>0</v>
      </c>
      <c r="Q745" s="12">
        <v>0</v>
      </c>
      <c r="T745" s="59">
        <v>0</v>
      </c>
      <c r="U745" s="14">
        <v>0</v>
      </c>
      <c r="V745" s="59" t="s">
        <v>174</v>
      </c>
      <c r="X745" s="46">
        <v>0</v>
      </c>
      <c r="Y745" s="46">
        <v>0</v>
      </c>
      <c r="Z745" s="46">
        <v>0</v>
      </c>
      <c r="AA745" s="46">
        <v>0</v>
      </c>
      <c r="AB745" s="46">
        <v>0</v>
      </c>
      <c r="AC745" s="46">
        <v>0</v>
      </c>
      <c r="AD745" s="46">
        <v>0</v>
      </c>
      <c r="AE745" s="46">
        <v>0</v>
      </c>
      <c r="AF745" s="46">
        <v>0</v>
      </c>
      <c r="AG745" s="46">
        <v>0</v>
      </c>
      <c r="AH745" s="46">
        <v>0</v>
      </c>
      <c r="AI745" s="46">
        <v>8316.39</v>
      </c>
      <c r="AJ745" s="46">
        <v>394.25</v>
      </c>
      <c r="AK745" s="46">
        <v>4935.6799999999994</v>
      </c>
      <c r="AL745" s="46">
        <v>0</v>
      </c>
      <c r="AM745" s="46">
        <v>0</v>
      </c>
    </row>
    <row r="746" spans="5:39" x14ac:dyDescent="0.2">
      <c r="E746" s="47">
        <v>74</v>
      </c>
      <c r="F746" s="47">
        <v>82</v>
      </c>
      <c r="G746" s="47" t="s">
        <v>249</v>
      </c>
      <c r="H746" s="47" t="s">
        <v>326</v>
      </c>
      <c r="I746" s="47" t="s">
        <v>450</v>
      </c>
      <c r="J746" s="533">
        <v>20000025</v>
      </c>
      <c r="K746" s="14" t="s">
        <v>64</v>
      </c>
      <c r="L746" s="14" t="s">
        <v>58</v>
      </c>
      <c r="M746" s="45">
        <v>746</v>
      </c>
      <c r="N746" s="45">
        <v>1</v>
      </c>
      <c r="O746" s="46">
        <v>3843.9100000000035</v>
      </c>
      <c r="Q746" s="12">
        <v>0</v>
      </c>
      <c r="T746" s="59">
        <v>0</v>
      </c>
      <c r="U746" s="14">
        <v>0</v>
      </c>
      <c r="V746" s="59" t="s">
        <v>174</v>
      </c>
      <c r="X746" s="46">
        <v>0</v>
      </c>
      <c r="Y746" s="46">
        <v>0</v>
      </c>
      <c r="Z746" s="46">
        <v>0</v>
      </c>
      <c r="AA746" s="46">
        <v>0</v>
      </c>
      <c r="AB746" s="46">
        <v>0</v>
      </c>
      <c r="AC746" s="46">
        <v>546.90000000000009</v>
      </c>
      <c r="AD746" s="46">
        <v>1093.8000000000002</v>
      </c>
      <c r="AE746" s="46">
        <v>1640.6999999999998</v>
      </c>
      <c r="AF746" s="46">
        <v>2187.6000000000004</v>
      </c>
      <c r="AG746" s="46">
        <v>1925.5200000000004</v>
      </c>
      <c r="AH746" s="46">
        <v>2472.420000000001</v>
      </c>
      <c r="AI746" s="46">
        <v>3019.3199999999997</v>
      </c>
      <c r="AJ746" s="46">
        <v>3566.2200000000012</v>
      </c>
      <c r="AK746" s="46">
        <v>4113.1200000000035</v>
      </c>
      <c r="AL746" s="46">
        <v>3843.9100000000035</v>
      </c>
      <c r="AM746" s="46">
        <v>0</v>
      </c>
    </row>
    <row r="747" spans="5:39" x14ac:dyDescent="0.2">
      <c r="E747" s="47">
        <v>74</v>
      </c>
      <c r="F747" s="47">
        <v>82</v>
      </c>
      <c r="G747" s="47" t="s">
        <v>249</v>
      </c>
      <c r="H747" s="47" t="s">
        <v>326</v>
      </c>
      <c r="I747" s="47" t="s">
        <v>450</v>
      </c>
      <c r="J747" s="533">
        <v>20000025</v>
      </c>
      <c r="K747" s="14" t="s">
        <v>67</v>
      </c>
      <c r="L747" s="14" t="s">
        <v>67</v>
      </c>
      <c r="M747" s="45">
        <v>747</v>
      </c>
      <c r="N747" s="45">
        <v>1</v>
      </c>
      <c r="O747" s="53">
        <v>0</v>
      </c>
      <c r="P747" s="54">
        <v>0</v>
      </c>
      <c r="Q747" s="55">
        <v>0</v>
      </c>
      <c r="R747" s="56">
        <v>0</v>
      </c>
      <c r="S747" s="57">
        <v>0</v>
      </c>
      <c r="T747" s="60">
        <v>0</v>
      </c>
      <c r="U747" s="14">
        <v>0</v>
      </c>
      <c r="V747" s="60" t="s">
        <v>174</v>
      </c>
      <c r="Y747" s="46">
        <v>0</v>
      </c>
      <c r="Z747" s="46">
        <v>0</v>
      </c>
      <c r="AA747" s="46">
        <v>0</v>
      </c>
      <c r="AB747" s="46">
        <v>0</v>
      </c>
      <c r="AC747" s="46">
        <v>0</v>
      </c>
      <c r="AD747" s="46">
        <v>0</v>
      </c>
      <c r="AE747" s="46">
        <v>0</v>
      </c>
      <c r="AF747" s="46">
        <v>0</v>
      </c>
      <c r="AG747" s="46">
        <v>0</v>
      </c>
      <c r="AH747" s="46">
        <v>0</v>
      </c>
      <c r="AI747" s="46">
        <v>0</v>
      </c>
      <c r="AJ747" s="46">
        <v>0</v>
      </c>
      <c r="AK747" s="46">
        <v>0</v>
      </c>
      <c r="AL747" s="46">
        <v>0</v>
      </c>
      <c r="AM747" s="46">
        <v>0</v>
      </c>
    </row>
    <row r="748" spans="5:39" x14ac:dyDescent="0.2">
      <c r="E748" s="14">
        <v>75</v>
      </c>
      <c r="F748" s="14">
        <v>83</v>
      </c>
      <c r="G748" s="14" t="s">
        <v>249</v>
      </c>
      <c r="H748" s="14" t="s">
        <v>320</v>
      </c>
      <c r="I748" s="14" t="s">
        <v>451</v>
      </c>
      <c r="J748" s="531">
        <v>20000026</v>
      </c>
      <c r="K748" s="14" t="s">
        <v>59</v>
      </c>
      <c r="L748" s="14" t="s">
        <v>57</v>
      </c>
      <c r="M748" s="45">
        <v>748</v>
      </c>
      <c r="N748" s="45">
        <v>1</v>
      </c>
      <c r="O748" s="46">
        <v>1402.45</v>
      </c>
      <c r="Q748" s="12" t="s">
        <v>369</v>
      </c>
      <c r="T748" s="59" t="s">
        <v>78</v>
      </c>
      <c r="U748" s="14">
        <v>0</v>
      </c>
      <c r="V748" s="59" t="s">
        <v>175</v>
      </c>
      <c r="Y748" s="46">
        <v>0</v>
      </c>
      <c r="Z748" s="46">
        <v>0</v>
      </c>
      <c r="AA748" s="46">
        <v>0</v>
      </c>
      <c r="AB748" s="46">
        <v>0</v>
      </c>
      <c r="AC748" s="46">
        <v>1402.45</v>
      </c>
      <c r="AD748" s="46">
        <v>1402.45</v>
      </c>
      <c r="AE748" s="46">
        <v>1402.45</v>
      </c>
      <c r="AF748" s="46">
        <v>1402.45</v>
      </c>
      <c r="AG748" s="46">
        <v>1402.45</v>
      </c>
      <c r="AH748" s="46">
        <v>1402.45</v>
      </c>
      <c r="AI748" s="46">
        <v>1402.45</v>
      </c>
      <c r="AJ748" s="46">
        <v>1402.45</v>
      </c>
      <c r="AK748" s="46">
        <v>1402.45</v>
      </c>
      <c r="AL748" s="46">
        <v>1402.45</v>
      </c>
      <c r="AM748" s="46">
        <v>0</v>
      </c>
    </row>
    <row r="749" spans="5:39" x14ac:dyDescent="0.2">
      <c r="E749" s="47">
        <v>75</v>
      </c>
      <c r="F749" s="47">
        <v>83</v>
      </c>
      <c r="G749" s="47" t="s">
        <v>249</v>
      </c>
      <c r="H749" s="47" t="s">
        <v>320</v>
      </c>
      <c r="I749" s="47" t="s">
        <v>451</v>
      </c>
      <c r="J749" s="533">
        <v>20000026</v>
      </c>
      <c r="K749" s="14" t="s">
        <v>59</v>
      </c>
      <c r="L749" s="14" t="s">
        <v>54</v>
      </c>
      <c r="M749" s="45">
        <v>749</v>
      </c>
      <c r="N749" s="45">
        <v>1</v>
      </c>
      <c r="O749" s="46">
        <v>1477.24</v>
      </c>
      <c r="Q749" s="12" t="s">
        <v>369</v>
      </c>
      <c r="T749" s="59" t="s">
        <v>78</v>
      </c>
      <c r="U749" s="14">
        <v>0</v>
      </c>
      <c r="V749" s="59" t="s">
        <v>175</v>
      </c>
      <c r="Y749" s="46">
        <v>0</v>
      </c>
      <c r="Z749" s="46">
        <v>0</v>
      </c>
      <c r="AA749" s="46">
        <v>0</v>
      </c>
      <c r="AB749" s="46">
        <v>0</v>
      </c>
      <c r="AC749" s="46">
        <v>0</v>
      </c>
      <c r="AD749" s="46">
        <v>0</v>
      </c>
      <c r="AE749" s="46">
        <v>0</v>
      </c>
      <c r="AF749" s="46">
        <v>0</v>
      </c>
      <c r="AG749" s="46">
        <v>0</v>
      </c>
      <c r="AH749" s="46">
        <v>0</v>
      </c>
      <c r="AI749" s="46">
        <v>9375.19</v>
      </c>
      <c r="AJ749" s="46">
        <v>2144.86</v>
      </c>
      <c r="AK749" s="46">
        <v>5454.02</v>
      </c>
      <c r="AL749" s="46">
        <v>1477.24</v>
      </c>
      <c r="AM749" s="46">
        <v>0</v>
      </c>
    </row>
    <row r="750" spans="5:39" x14ac:dyDescent="0.2">
      <c r="E750" s="47">
        <v>75</v>
      </c>
      <c r="F750" s="47">
        <v>83</v>
      </c>
      <c r="G750" s="47" t="s">
        <v>249</v>
      </c>
      <c r="H750" s="47" t="s">
        <v>320</v>
      </c>
      <c r="I750" s="47" t="s">
        <v>451</v>
      </c>
      <c r="J750" s="533">
        <v>20000026</v>
      </c>
      <c r="K750" s="14" t="s">
        <v>59</v>
      </c>
      <c r="L750" s="14" t="s">
        <v>58</v>
      </c>
      <c r="M750" s="45">
        <v>750</v>
      </c>
      <c r="N750" s="45">
        <v>1</v>
      </c>
      <c r="O750" s="46">
        <v>553.75999999999976</v>
      </c>
      <c r="Q750" s="12" t="s">
        <v>369</v>
      </c>
      <c r="T750" s="59" t="s">
        <v>78</v>
      </c>
      <c r="U750" s="14">
        <v>0</v>
      </c>
      <c r="V750" s="59" t="s">
        <v>175</v>
      </c>
      <c r="Y750" s="46">
        <v>0</v>
      </c>
      <c r="Z750" s="46">
        <v>0</v>
      </c>
      <c r="AA750" s="46">
        <v>0</v>
      </c>
      <c r="AB750" s="46">
        <v>0</v>
      </c>
      <c r="AC750" s="46">
        <v>553.76</v>
      </c>
      <c r="AD750" s="46">
        <v>553.76</v>
      </c>
      <c r="AE750" s="46">
        <v>553.76</v>
      </c>
      <c r="AF750" s="46">
        <v>553.76</v>
      </c>
      <c r="AG750" s="46">
        <v>553.76</v>
      </c>
      <c r="AH750" s="46">
        <v>553.76</v>
      </c>
      <c r="AI750" s="46">
        <v>553.7599999999984</v>
      </c>
      <c r="AJ750" s="46">
        <v>553.75999999999976</v>
      </c>
      <c r="AK750" s="46">
        <v>553.75999999999931</v>
      </c>
      <c r="AL750" s="46">
        <v>553.75999999999976</v>
      </c>
      <c r="AM750" s="46">
        <v>0</v>
      </c>
    </row>
    <row r="751" spans="5:39" x14ac:dyDescent="0.2">
      <c r="E751" s="47">
        <v>75</v>
      </c>
      <c r="F751" s="47">
        <v>83</v>
      </c>
      <c r="G751" s="47" t="s">
        <v>249</v>
      </c>
      <c r="H751" s="47" t="s">
        <v>320</v>
      </c>
      <c r="I751" s="47" t="s">
        <v>451</v>
      </c>
      <c r="J751" s="533">
        <v>20000026</v>
      </c>
      <c r="K751" s="14" t="s">
        <v>59</v>
      </c>
      <c r="L751" s="14" t="s">
        <v>31</v>
      </c>
      <c r="M751" s="45">
        <v>751</v>
      </c>
      <c r="N751" s="45">
        <v>1</v>
      </c>
      <c r="O751" s="48">
        <v>3433.45</v>
      </c>
      <c r="Q751" s="12" t="s">
        <v>369</v>
      </c>
      <c r="R751" s="46">
        <v>5031.4283333333333</v>
      </c>
      <c r="T751" s="59" t="s">
        <v>78</v>
      </c>
      <c r="U751" s="14">
        <v>3</v>
      </c>
      <c r="V751" s="59" t="s">
        <v>175</v>
      </c>
      <c r="X751" s="46">
        <v>0</v>
      </c>
      <c r="Y751" s="46">
        <v>0</v>
      </c>
      <c r="Z751" s="46">
        <v>0</v>
      </c>
      <c r="AA751" s="46">
        <v>0</v>
      </c>
      <c r="AB751" s="46">
        <v>0</v>
      </c>
      <c r="AC751" s="46">
        <v>1956.21</v>
      </c>
      <c r="AD751" s="46">
        <v>1956.21</v>
      </c>
      <c r="AE751" s="46">
        <v>1956.21</v>
      </c>
      <c r="AF751" s="46">
        <v>1956.21</v>
      </c>
      <c r="AG751" s="46">
        <v>1956.21</v>
      </c>
      <c r="AH751" s="46">
        <v>1956.21</v>
      </c>
      <c r="AI751" s="46">
        <v>11331.4</v>
      </c>
      <c r="AJ751" s="46">
        <v>4101.07</v>
      </c>
      <c r="AK751" s="46">
        <v>7410.23</v>
      </c>
      <c r="AL751" s="46">
        <v>3433.45</v>
      </c>
      <c r="AM751" s="46">
        <v>0</v>
      </c>
    </row>
    <row r="752" spans="5:39" x14ac:dyDescent="0.2">
      <c r="E752" s="47">
        <v>75</v>
      </c>
      <c r="F752" s="47">
        <v>83</v>
      </c>
      <c r="G752" s="47" t="s">
        <v>249</v>
      </c>
      <c r="H752" s="47" t="s">
        <v>320</v>
      </c>
      <c r="I752" s="47" t="s">
        <v>451</v>
      </c>
      <c r="J752" s="533">
        <v>20000026</v>
      </c>
      <c r="K752" s="14" t="s">
        <v>37</v>
      </c>
      <c r="L752" s="14" t="s">
        <v>31</v>
      </c>
      <c r="M752" s="45">
        <v>752</v>
      </c>
      <c r="N752" s="45">
        <v>1</v>
      </c>
      <c r="O752" s="48">
        <v>0</v>
      </c>
      <c r="P752" s="48"/>
      <c r="Q752" s="12" t="s">
        <v>369</v>
      </c>
      <c r="R752" s="46">
        <v>1956.21</v>
      </c>
      <c r="T752" s="59" t="s">
        <v>78</v>
      </c>
      <c r="U752" s="14">
        <v>0</v>
      </c>
      <c r="V752" s="59" t="s">
        <v>175</v>
      </c>
      <c r="Y752" s="46">
        <v>0</v>
      </c>
      <c r="Z752" s="46">
        <v>0</v>
      </c>
      <c r="AA752" s="46">
        <v>0</v>
      </c>
      <c r="AB752" s="46">
        <v>0</v>
      </c>
      <c r="AC752" s="46">
        <v>0</v>
      </c>
      <c r="AD752" s="46">
        <v>0</v>
      </c>
      <c r="AE752" s="46">
        <v>0</v>
      </c>
      <c r="AF752" s="46">
        <v>0</v>
      </c>
      <c r="AG752" s="46">
        <v>0</v>
      </c>
      <c r="AH752" s="46">
        <v>0</v>
      </c>
      <c r="AI752" s="46">
        <v>11737.26</v>
      </c>
      <c r="AJ752" s="46">
        <v>0</v>
      </c>
      <c r="AK752" s="46">
        <v>0</v>
      </c>
      <c r="AL752" s="46">
        <v>0</v>
      </c>
      <c r="AM752" s="46">
        <v>5255.2300000000005</v>
      </c>
    </row>
    <row r="753" spans="5:39" x14ac:dyDescent="0.2">
      <c r="E753" s="47">
        <v>75</v>
      </c>
      <c r="F753" s="47">
        <v>83</v>
      </c>
      <c r="G753" s="47" t="s">
        <v>249</v>
      </c>
      <c r="H753" s="47" t="s">
        <v>320</v>
      </c>
      <c r="I753" s="47" t="s">
        <v>451</v>
      </c>
      <c r="J753" s="533">
        <v>20000026</v>
      </c>
      <c r="K753" s="14" t="s">
        <v>65</v>
      </c>
      <c r="L753" s="14" t="s">
        <v>31</v>
      </c>
      <c r="M753" s="45">
        <v>753</v>
      </c>
      <c r="N753" s="45">
        <v>1</v>
      </c>
      <c r="O753" s="52">
        <v>26276.149999999991</v>
      </c>
      <c r="P753" s="48">
        <v>5255.2300000000005</v>
      </c>
      <c r="Q753" s="12" t="s">
        <v>369</v>
      </c>
      <c r="R753" s="46">
        <v>4379.3583333333318</v>
      </c>
      <c r="T753" s="59" t="s">
        <v>78</v>
      </c>
      <c r="U753" s="14">
        <v>0</v>
      </c>
      <c r="V753" s="59" t="s">
        <v>175</v>
      </c>
      <c r="X753" s="46">
        <v>0</v>
      </c>
      <c r="Y753" s="46">
        <v>0</v>
      </c>
      <c r="Z753" s="46">
        <v>0</v>
      </c>
      <c r="AA753" s="46">
        <v>0</v>
      </c>
      <c r="AB753" s="46">
        <v>0</v>
      </c>
      <c r="AC753" s="46">
        <v>0</v>
      </c>
      <c r="AD753" s="46">
        <v>0</v>
      </c>
      <c r="AE753" s="46">
        <v>0</v>
      </c>
      <c r="AF753" s="46">
        <v>0</v>
      </c>
      <c r="AG753" s="46">
        <v>0</v>
      </c>
      <c r="AH753" s="46">
        <v>0</v>
      </c>
      <c r="AI753" s="46">
        <v>11331.399999999998</v>
      </c>
      <c r="AJ753" s="46">
        <v>4101.0699999999979</v>
      </c>
      <c r="AK753" s="46">
        <v>7410.23</v>
      </c>
      <c r="AL753" s="46">
        <v>3433.4499999999944</v>
      </c>
      <c r="AM753" s="46">
        <v>0</v>
      </c>
    </row>
    <row r="754" spans="5:39" x14ac:dyDescent="0.2">
      <c r="E754" s="47">
        <v>75</v>
      </c>
      <c r="F754" s="47">
        <v>83</v>
      </c>
      <c r="G754" s="47" t="s">
        <v>249</v>
      </c>
      <c r="H754" s="47" t="s">
        <v>320</v>
      </c>
      <c r="I754" s="47" t="s">
        <v>451</v>
      </c>
      <c r="J754" s="533">
        <v>20000026</v>
      </c>
      <c r="K754" s="14" t="s">
        <v>64</v>
      </c>
      <c r="L754" s="14" t="s">
        <v>57</v>
      </c>
      <c r="M754" s="45">
        <v>754</v>
      </c>
      <c r="N754" s="45">
        <v>1</v>
      </c>
      <c r="O754" s="46">
        <v>4207.3500000000004</v>
      </c>
      <c r="Q754" s="12" t="s">
        <v>369</v>
      </c>
      <c r="T754" s="59" t="s">
        <v>78</v>
      </c>
      <c r="U754" s="14">
        <v>0</v>
      </c>
      <c r="V754" s="59" t="s">
        <v>175</v>
      </c>
      <c r="X754" s="46">
        <v>0</v>
      </c>
      <c r="Y754" s="46">
        <v>0</v>
      </c>
      <c r="Z754" s="46">
        <v>0</v>
      </c>
      <c r="AA754" s="46">
        <v>0</v>
      </c>
      <c r="AB754" s="46">
        <v>0</v>
      </c>
      <c r="AC754" s="46">
        <v>1402.45</v>
      </c>
      <c r="AD754" s="46">
        <v>2804.9</v>
      </c>
      <c r="AE754" s="46">
        <v>4207.3500000000004</v>
      </c>
      <c r="AF754" s="46">
        <v>5609.8</v>
      </c>
      <c r="AG754" s="46">
        <v>7012.25</v>
      </c>
      <c r="AH754" s="46">
        <v>8414.7000000000007</v>
      </c>
      <c r="AI754" s="46">
        <v>0</v>
      </c>
      <c r="AJ754" s="46">
        <v>1402.45</v>
      </c>
      <c r="AK754" s="46">
        <v>2804.9</v>
      </c>
      <c r="AL754" s="46">
        <v>4207.3500000000004</v>
      </c>
      <c r="AM754" s="46">
        <v>0</v>
      </c>
    </row>
    <row r="755" spans="5:39" x14ac:dyDescent="0.2">
      <c r="E755" s="47">
        <v>75</v>
      </c>
      <c r="F755" s="47">
        <v>83</v>
      </c>
      <c r="G755" s="47" t="s">
        <v>249</v>
      </c>
      <c r="H755" s="47" t="s">
        <v>320</v>
      </c>
      <c r="I755" s="47" t="s">
        <v>451</v>
      </c>
      <c r="J755" s="533">
        <v>20000026</v>
      </c>
      <c r="K755" s="14" t="s">
        <v>64</v>
      </c>
      <c r="L755" s="14" t="s">
        <v>54</v>
      </c>
      <c r="M755" s="45">
        <v>755</v>
      </c>
      <c r="N755" s="45">
        <v>1</v>
      </c>
      <c r="O755" s="46">
        <v>16531.200000000004</v>
      </c>
      <c r="Q755" s="12" t="s">
        <v>369</v>
      </c>
      <c r="T755" s="59" t="s">
        <v>78</v>
      </c>
      <c r="U755" s="14">
        <v>0</v>
      </c>
      <c r="V755" s="59" t="s">
        <v>175</v>
      </c>
      <c r="X755" s="46">
        <v>0</v>
      </c>
      <c r="Y755" s="46">
        <v>0</v>
      </c>
      <c r="Z755" s="46">
        <v>0</v>
      </c>
      <c r="AA755" s="46">
        <v>0</v>
      </c>
      <c r="AB755" s="46">
        <v>0</v>
      </c>
      <c r="AC755" s="46">
        <v>0</v>
      </c>
      <c r="AD755" s="46">
        <v>0</v>
      </c>
      <c r="AE755" s="46">
        <v>0</v>
      </c>
      <c r="AF755" s="46">
        <v>0</v>
      </c>
      <c r="AG755" s="46">
        <v>0</v>
      </c>
      <c r="AH755" s="46">
        <v>0</v>
      </c>
      <c r="AI755" s="46">
        <v>7455.0800000000017</v>
      </c>
      <c r="AJ755" s="46">
        <v>9599.9400000000023</v>
      </c>
      <c r="AK755" s="46">
        <v>15053.960000000003</v>
      </c>
      <c r="AL755" s="46">
        <v>16531.200000000004</v>
      </c>
      <c r="AM755" s="46">
        <v>15483.320000000003</v>
      </c>
    </row>
    <row r="756" spans="5:39" x14ac:dyDescent="0.2">
      <c r="E756" s="47">
        <v>75</v>
      </c>
      <c r="F756" s="47">
        <v>83</v>
      </c>
      <c r="G756" s="47" t="s">
        <v>249</v>
      </c>
      <c r="H756" s="47" t="s">
        <v>320</v>
      </c>
      <c r="I756" s="47" t="s">
        <v>451</v>
      </c>
      <c r="J756" s="533">
        <v>20000026</v>
      </c>
      <c r="K756" s="14" t="s">
        <v>64</v>
      </c>
      <c r="L756" s="14" t="s">
        <v>58</v>
      </c>
      <c r="M756" s="45">
        <v>756</v>
      </c>
      <c r="N756" s="45">
        <v>1</v>
      </c>
      <c r="O756" s="46">
        <v>5537.599999999984</v>
      </c>
      <c r="Q756" s="12" t="s">
        <v>369</v>
      </c>
      <c r="T756" s="59" t="s">
        <v>78</v>
      </c>
      <c r="U756" s="14">
        <v>0</v>
      </c>
      <c r="V756" s="59" t="s">
        <v>175</v>
      </c>
      <c r="X756" s="46">
        <v>0</v>
      </c>
      <c r="Y756" s="46">
        <v>0</v>
      </c>
      <c r="Z756" s="46">
        <v>0</v>
      </c>
      <c r="AA756" s="46">
        <v>0</v>
      </c>
      <c r="AB756" s="46">
        <v>0</v>
      </c>
      <c r="AC756" s="46">
        <v>553.76</v>
      </c>
      <c r="AD756" s="46">
        <v>1107.52</v>
      </c>
      <c r="AE756" s="46">
        <v>1661.2799999999997</v>
      </c>
      <c r="AF756" s="46">
        <v>2215.04</v>
      </c>
      <c r="AG756" s="46">
        <v>2768.7999999999993</v>
      </c>
      <c r="AH756" s="46">
        <v>3322.5599999999977</v>
      </c>
      <c r="AI756" s="46">
        <v>3876.3199999999943</v>
      </c>
      <c r="AJ756" s="46">
        <v>4430.0799999999927</v>
      </c>
      <c r="AK756" s="46">
        <v>4983.8399999999856</v>
      </c>
      <c r="AL756" s="46">
        <v>5537.599999999984</v>
      </c>
      <c r="AM756" s="46">
        <v>5537.599999999984</v>
      </c>
    </row>
    <row r="757" spans="5:39" x14ac:dyDescent="0.2">
      <c r="E757" s="47">
        <v>75</v>
      </c>
      <c r="F757" s="47">
        <v>83</v>
      </c>
      <c r="G757" s="47" t="s">
        <v>249</v>
      </c>
      <c r="H757" s="47" t="s">
        <v>320</v>
      </c>
      <c r="I757" s="47" t="s">
        <v>451</v>
      </c>
      <c r="J757" s="533">
        <v>20000026</v>
      </c>
      <c r="K757" s="14" t="s">
        <v>67</v>
      </c>
      <c r="L757" s="14" t="s">
        <v>67</v>
      </c>
      <c r="M757" s="45">
        <v>757</v>
      </c>
      <c r="N757" s="45">
        <v>1</v>
      </c>
      <c r="O757" s="53">
        <v>55.916698983681272</v>
      </c>
      <c r="P757" s="54">
        <v>45.916698983681272</v>
      </c>
      <c r="Q757" s="55" t="s">
        <v>369</v>
      </c>
      <c r="R757" s="56">
        <v>5.2224037110734276</v>
      </c>
      <c r="S757" s="57" t="s">
        <v>370</v>
      </c>
      <c r="T757" s="60" t="s">
        <v>78</v>
      </c>
      <c r="U757" s="14">
        <v>0</v>
      </c>
      <c r="V757" s="60" t="s">
        <v>175</v>
      </c>
      <c r="Y757" s="46">
        <v>55.916698983681272</v>
      </c>
      <c r="Z757" s="46">
        <v>55.916698983681272</v>
      </c>
      <c r="AA757" s="46">
        <v>55.916698983681272</v>
      </c>
      <c r="AB757" s="46">
        <v>55.916698983681272</v>
      </c>
      <c r="AC757" s="46">
        <v>55.916698983681272</v>
      </c>
      <c r="AD757" s="46">
        <v>55.916698983681272</v>
      </c>
      <c r="AE757" s="46">
        <v>55.916698983681272</v>
      </c>
      <c r="AF757" s="46">
        <v>55.916698983681272</v>
      </c>
      <c r="AG757" s="46">
        <v>55.916698983681272</v>
      </c>
      <c r="AH757" s="46">
        <v>55.916698983681272</v>
      </c>
      <c r="AI757" s="46">
        <v>55.916698983681272</v>
      </c>
      <c r="AJ757" s="46">
        <v>55.916698983681272</v>
      </c>
      <c r="AK757" s="46">
        <v>55.916698983681272</v>
      </c>
      <c r="AL757" s="46">
        <v>55.916698983681272</v>
      </c>
      <c r="AM757" s="46">
        <v>55.916698983681272</v>
      </c>
    </row>
    <row r="758" spans="5:39" x14ac:dyDescent="0.2">
      <c r="E758" s="14">
        <v>76</v>
      </c>
      <c r="F758" s="14">
        <v>84</v>
      </c>
      <c r="G758" s="14" t="s">
        <v>249</v>
      </c>
      <c r="H758" s="14" t="s">
        <v>308</v>
      </c>
      <c r="I758" s="14" t="s">
        <v>452</v>
      </c>
      <c r="J758" s="531">
        <v>20000027</v>
      </c>
      <c r="K758" s="14" t="s">
        <v>59</v>
      </c>
      <c r="L758" s="14" t="s">
        <v>57</v>
      </c>
      <c r="M758" s="45">
        <v>758</v>
      </c>
      <c r="N758" s="45">
        <v>1</v>
      </c>
      <c r="O758" s="46">
        <v>1140.3399999999999</v>
      </c>
      <c r="Q758" s="12" t="s">
        <v>372</v>
      </c>
      <c r="T758" s="59" t="s">
        <v>75</v>
      </c>
      <c r="U758" s="14">
        <v>0</v>
      </c>
      <c r="V758" s="59" t="s">
        <v>175</v>
      </c>
      <c r="Y758" s="46">
        <v>0</v>
      </c>
      <c r="Z758" s="46">
        <v>0</v>
      </c>
      <c r="AA758" s="46">
        <v>0</v>
      </c>
      <c r="AB758" s="46">
        <v>0</v>
      </c>
      <c r="AC758" s="46">
        <v>1140.3399999999999</v>
      </c>
      <c r="AD758" s="46">
        <v>1140.3399999999999</v>
      </c>
      <c r="AE758" s="46">
        <v>1140.3399999999999</v>
      </c>
      <c r="AF758" s="46">
        <v>1140.3399999999999</v>
      </c>
      <c r="AG758" s="46">
        <v>1140.3399999999999</v>
      </c>
      <c r="AH758" s="46">
        <v>1140.3399999999999</v>
      </c>
      <c r="AI758" s="46">
        <v>1140.3399999999999</v>
      </c>
      <c r="AJ758" s="46">
        <v>1140.3399999999999</v>
      </c>
      <c r="AK758" s="46">
        <v>1140.3399999999999</v>
      </c>
      <c r="AL758" s="46">
        <v>1140.3399999999999</v>
      </c>
      <c r="AM758" s="46">
        <v>0</v>
      </c>
    </row>
    <row r="759" spans="5:39" x14ac:dyDescent="0.2">
      <c r="E759" s="47">
        <v>76</v>
      </c>
      <c r="F759" s="47">
        <v>84</v>
      </c>
      <c r="G759" s="47" t="s">
        <v>249</v>
      </c>
      <c r="H759" s="47" t="s">
        <v>308</v>
      </c>
      <c r="I759" s="47" t="s">
        <v>452</v>
      </c>
      <c r="J759" s="533">
        <v>20000027</v>
      </c>
      <c r="K759" s="14" t="s">
        <v>59</v>
      </c>
      <c r="L759" s="14" t="s">
        <v>54</v>
      </c>
      <c r="M759" s="45">
        <v>759</v>
      </c>
      <c r="N759" s="45">
        <v>1</v>
      </c>
      <c r="O759" s="46">
        <v>571.53999999999985</v>
      </c>
      <c r="Q759" s="12" t="s">
        <v>372</v>
      </c>
      <c r="T759" s="59" t="s">
        <v>75</v>
      </c>
      <c r="U759" s="14">
        <v>0</v>
      </c>
      <c r="V759" s="59" t="s">
        <v>175</v>
      </c>
      <c r="Y759" s="46">
        <v>0</v>
      </c>
      <c r="Z759" s="46">
        <v>0</v>
      </c>
      <c r="AA759" s="46">
        <v>0</v>
      </c>
      <c r="AB759" s="46">
        <v>0</v>
      </c>
      <c r="AC759" s="46">
        <v>0</v>
      </c>
      <c r="AD759" s="46">
        <v>0</v>
      </c>
      <c r="AE759" s="46">
        <v>0</v>
      </c>
      <c r="AF759" s="46">
        <v>0</v>
      </c>
      <c r="AG759" s="46">
        <v>0</v>
      </c>
      <c r="AH759" s="46">
        <v>0</v>
      </c>
      <c r="AI759" s="46">
        <v>8939.4599999999991</v>
      </c>
      <c r="AJ759" s="46">
        <v>18836.23</v>
      </c>
      <c r="AK759" s="46">
        <v>2937.04</v>
      </c>
      <c r="AL759" s="46">
        <v>571.53999999999985</v>
      </c>
      <c r="AM759" s="46">
        <v>0</v>
      </c>
    </row>
    <row r="760" spans="5:39" x14ac:dyDescent="0.2">
      <c r="E760" s="47">
        <v>76</v>
      </c>
      <c r="F760" s="47">
        <v>84</v>
      </c>
      <c r="G760" s="47" t="s">
        <v>249</v>
      </c>
      <c r="H760" s="47" t="s">
        <v>308</v>
      </c>
      <c r="I760" s="47" t="s">
        <v>452</v>
      </c>
      <c r="J760" s="533">
        <v>20000027</v>
      </c>
      <c r="K760" s="14" t="s">
        <v>59</v>
      </c>
      <c r="L760" s="14" t="s">
        <v>58</v>
      </c>
      <c r="M760" s="45">
        <v>760</v>
      </c>
      <c r="N760" s="45">
        <v>1</v>
      </c>
      <c r="O760" s="46">
        <v>478.30000000000007</v>
      </c>
      <c r="Q760" s="12" t="s">
        <v>372</v>
      </c>
      <c r="T760" s="59" t="s">
        <v>75</v>
      </c>
      <c r="U760" s="14">
        <v>16</v>
      </c>
      <c r="V760" s="59" t="s">
        <v>175</v>
      </c>
      <c r="Y760" s="46">
        <v>0</v>
      </c>
      <c r="Z760" s="46">
        <v>0</v>
      </c>
      <c r="AA760" s="46">
        <v>0</v>
      </c>
      <c r="AB760" s="46">
        <v>0</v>
      </c>
      <c r="AC760" s="46">
        <v>478.30000000000018</v>
      </c>
      <c r="AD760" s="46">
        <v>478.30000000000018</v>
      </c>
      <c r="AE760" s="46">
        <v>478.30000000000018</v>
      </c>
      <c r="AF760" s="46">
        <v>478.30000000000018</v>
      </c>
      <c r="AG760" s="46">
        <v>478.30000000000018</v>
      </c>
      <c r="AH760" s="46">
        <v>478.30000000000018</v>
      </c>
      <c r="AI760" s="46">
        <v>478.30000000000109</v>
      </c>
      <c r="AJ760" s="46">
        <v>478.29999999999927</v>
      </c>
      <c r="AK760" s="46">
        <v>478.30000000000018</v>
      </c>
      <c r="AL760" s="46">
        <v>478.30000000000007</v>
      </c>
      <c r="AM760" s="46">
        <v>0</v>
      </c>
    </row>
    <row r="761" spans="5:39" x14ac:dyDescent="0.2">
      <c r="E761" s="47">
        <v>76</v>
      </c>
      <c r="F761" s="47">
        <v>84</v>
      </c>
      <c r="G761" s="47" t="s">
        <v>249</v>
      </c>
      <c r="H761" s="47" t="s">
        <v>308</v>
      </c>
      <c r="I761" s="47" t="s">
        <v>452</v>
      </c>
      <c r="J761" s="533">
        <v>20000027</v>
      </c>
      <c r="K761" s="14" t="s">
        <v>59</v>
      </c>
      <c r="L761" s="14" t="s">
        <v>31</v>
      </c>
      <c r="M761" s="45">
        <v>761</v>
      </c>
      <c r="N761" s="45">
        <v>1</v>
      </c>
      <c r="O761" s="48">
        <v>2190.1799999999998</v>
      </c>
      <c r="Q761" s="12" t="s">
        <v>372</v>
      </c>
      <c r="R761" s="46">
        <v>6832.6850000000004</v>
      </c>
      <c r="T761" s="59" t="s">
        <v>75</v>
      </c>
      <c r="U761" s="14">
        <v>0</v>
      </c>
      <c r="V761" s="59" t="s">
        <v>175</v>
      </c>
      <c r="X761" s="46">
        <v>0</v>
      </c>
      <c r="Y761" s="46">
        <v>0</v>
      </c>
      <c r="Z761" s="46">
        <v>0</v>
      </c>
      <c r="AA761" s="46">
        <v>0</v>
      </c>
      <c r="AB761" s="46">
        <v>0</v>
      </c>
      <c r="AC761" s="46">
        <v>1618.64</v>
      </c>
      <c r="AD761" s="46">
        <v>1618.64</v>
      </c>
      <c r="AE761" s="46">
        <v>1618.64</v>
      </c>
      <c r="AF761" s="46">
        <v>1618.64</v>
      </c>
      <c r="AG761" s="46">
        <v>1618.64</v>
      </c>
      <c r="AH761" s="46">
        <v>1618.64</v>
      </c>
      <c r="AI761" s="46">
        <v>10558.1</v>
      </c>
      <c r="AJ761" s="46">
        <v>20454.87</v>
      </c>
      <c r="AK761" s="46">
        <v>4555.68</v>
      </c>
      <c r="AL761" s="46">
        <v>2190.1799999999998</v>
      </c>
      <c r="AM761" s="46">
        <v>0</v>
      </c>
    </row>
    <row r="762" spans="5:39" x14ac:dyDescent="0.2">
      <c r="E762" s="47">
        <v>76</v>
      </c>
      <c r="F762" s="47">
        <v>84</v>
      </c>
      <c r="G762" s="47" t="s">
        <v>249</v>
      </c>
      <c r="H762" s="47" t="s">
        <v>308</v>
      </c>
      <c r="I762" s="47" t="s">
        <v>452</v>
      </c>
      <c r="J762" s="533">
        <v>20000027</v>
      </c>
      <c r="K762" s="14" t="s">
        <v>37</v>
      </c>
      <c r="L762" s="14" t="s">
        <v>31</v>
      </c>
      <c r="M762" s="45">
        <v>762</v>
      </c>
      <c r="N762" s="45">
        <v>1</v>
      </c>
      <c r="O762" s="48">
        <v>14559.65</v>
      </c>
      <c r="P762" s="48"/>
      <c r="Q762" s="12" t="s">
        <v>372</v>
      </c>
      <c r="R762" s="46">
        <v>4045.248333333333</v>
      </c>
      <c r="T762" s="59" t="s">
        <v>75</v>
      </c>
      <c r="U762" s="14">
        <v>0</v>
      </c>
      <c r="V762" s="59" t="s">
        <v>175</v>
      </c>
      <c r="Y762" s="46">
        <v>0</v>
      </c>
      <c r="Z762" s="46">
        <v>0</v>
      </c>
      <c r="AA762" s="46">
        <v>0</v>
      </c>
      <c r="AB762" s="46">
        <v>0</v>
      </c>
      <c r="AC762" s="46">
        <v>0</v>
      </c>
      <c r="AD762" s="46">
        <v>0</v>
      </c>
      <c r="AE762" s="46">
        <v>0</v>
      </c>
      <c r="AF762" s="46">
        <v>0</v>
      </c>
      <c r="AG762" s="46">
        <v>0</v>
      </c>
      <c r="AH762" s="46">
        <v>0</v>
      </c>
      <c r="AI762" s="46">
        <v>9711.84</v>
      </c>
      <c r="AJ762" s="46">
        <v>0</v>
      </c>
      <c r="AK762" s="46">
        <v>0</v>
      </c>
      <c r="AL762" s="46">
        <v>14559.65</v>
      </c>
      <c r="AM762" s="46">
        <v>9279.6720000000005</v>
      </c>
    </row>
    <row r="763" spans="5:39" x14ac:dyDescent="0.2">
      <c r="E763" s="47">
        <v>76</v>
      </c>
      <c r="F763" s="47">
        <v>84</v>
      </c>
      <c r="G763" s="47" t="s">
        <v>249</v>
      </c>
      <c r="H763" s="47" t="s">
        <v>308</v>
      </c>
      <c r="I763" s="47" t="s">
        <v>452</v>
      </c>
      <c r="J763" s="533">
        <v>20000027</v>
      </c>
      <c r="K763" s="14" t="s">
        <v>65</v>
      </c>
      <c r="L763" s="14" t="s">
        <v>31</v>
      </c>
      <c r="M763" s="45">
        <v>763</v>
      </c>
      <c r="N763" s="45">
        <v>1</v>
      </c>
      <c r="O763" s="52">
        <v>23199.18</v>
      </c>
      <c r="P763" s="48">
        <v>9279.6720000000005</v>
      </c>
      <c r="Q763" s="12" t="s">
        <v>372</v>
      </c>
      <c r="R763" s="46">
        <v>3866.53</v>
      </c>
      <c r="T763" s="59" t="s">
        <v>75</v>
      </c>
      <c r="U763" s="14">
        <v>0</v>
      </c>
      <c r="V763" s="59" t="s">
        <v>175</v>
      </c>
      <c r="X763" s="46">
        <v>0</v>
      </c>
      <c r="Y763" s="46">
        <v>0</v>
      </c>
      <c r="Z763" s="46">
        <v>0</v>
      </c>
      <c r="AA763" s="46">
        <v>0</v>
      </c>
      <c r="AB763" s="46">
        <v>0</v>
      </c>
      <c r="AC763" s="46">
        <v>0</v>
      </c>
      <c r="AD763" s="46">
        <v>0</v>
      </c>
      <c r="AE763" s="46">
        <v>0</v>
      </c>
      <c r="AF763" s="46">
        <v>0</v>
      </c>
      <c r="AG763" s="46">
        <v>0</v>
      </c>
      <c r="AH763" s="46">
        <v>0</v>
      </c>
      <c r="AI763" s="46">
        <v>0</v>
      </c>
      <c r="AJ763" s="46">
        <v>16453.320000000003</v>
      </c>
      <c r="AK763" s="46">
        <v>4555.6799999999967</v>
      </c>
      <c r="AL763" s="46">
        <v>2190.1799999999998</v>
      </c>
      <c r="AM763" s="46">
        <v>0</v>
      </c>
    </row>
    <row r="764" spans="5:39" x14ac:dyDescent="0.2">
      <c r="E764" s="47">
        <v>76</v>
      </c>
      <c r="F764" s="47">
        <v>84</v>
      </c>
      <c r="G764" s="47" t="s">
        <v>249</v>
      </c>
      <c r="H764" s="47" t="s">
        <v>308</v>
      </c>
      <c r="I764" s="47" t="s">
        <v>452</v>
      </c>
      <c r="J764" s="533">
        <v>20000027</v>
      </c>
      <c r="K764" s="14" t="s">
        <v>64</v>
      </c>
      <c r="L764" s="14" t="s">
        <v>57</v>
      </c>
      <c r="M764" s="45">
        <v>764</v>
      </c>
      <c r="N764" s="45">
        <v>1</v>
      </c>
      <c r="O764" s="46">
        <v>0</v>
      </c>
      <c r="Q764" s="12" t="s">
        <v>372</v>
      </c>
      <c r="T764" s="59" t="s">
        <v>75</v>
      </c>
      <c r="U764" s="14">
        <v>0</v>
      </c>
      <c r="V764" s="59" t="s">
        <v>175</v>
      </c>
      <c r="X764" s="46">
        <v>0</v>
      </c>
      <c r="Y764" s="46">
        <v>0</v>
      </c>
      <c r="Z764" s="46">
        <v>0</v>
      </c>
      <c r="AA764" s="46">
        <v>0</v>
      </c>
      <c r="AB764" s="46">
        <v>0</v>
      </c>
      <c r="AC764" s="46">
        <v>1140.3399999999999</v>
      </c>
      <c r="AD764" s="46">
        <v>2280.6799999999998</v>
      </c>
      <c r="AE764" s="46">
        <v>3421.0199999999995</v>
      </c>
      <c r="AF764" s="46">
        <v>4561.3599999999997</v>
      </c>
      <c r="AG764" s="46">
        <v>5701.7</v>
      </c>
      <c r="AH764" s="46">
        <v>6842.04</v>
      </c>
      <c r="AI764" s="46">
        <v>0</v>
      </c>
      <c r="AJ764" s="46">
        <v>1140.3399999999999</v>
      </c>
      <c r="AK764" s="46">
        <v>2280.6799999999998</v>
      </c>
      <c r="AL764" s="46">
        <v>0</v>
      </c>
      <c r="AM764" s="46">
        <v>0</v>
      </c>
    </row>
    <row r="765" spans="5:39" x14ac:dyDescent="0.2">
      <c r="E765" s="47">
        <v>76</v>
      </c>
      <c r="F765" s="47">
        <v>84</v>
      </c>
      <c r="G765" s="47" t="s">
        <v>249</v>
      </c>
      <c r="H765" s="47" t="s">
        <v>308</v>
      </c>
      <c r="I765" s="47" t="s">
        <v>452</v>
      </c>
      <c r="J765" s="533">
        <v>20000027</v>
      </c>
      <c r="K765" s="14" t="s">
        <v>64</v>
      </c>
      <c r="L765" s="14" t="s">
        <v>54</v>
      </c>
      <c r="M765" s="45">
        <v>765</v>
      </c>
      <c r="N765" s="45">
        <v>1</v>
      </c>
      <c r="O765" s="46">
        <v>18416.18</v>
      </c>
      <c r="Q765" s="12" t="s">
        <v>372</v>
      </c>
      <c r="T765" s="59" t="s">
        <v>75</v>
      </c>
      <c r="U765" s="14">
        <v>0</v>
      </c>
      <c r="V765" s="59" t="s">
        <v>175</v>
      </c>
      <c r="X765" s="46">
        <v>0</v>
      </c>
      <c r="Y765" s="46">
        <v>0</v>
      </c>
      <c r="Z765" s="46">
        <v>0</v>
      </c>
      <c r="AA765" s="46">
        <v>0</v>
      </c>
      <c r="AB765" s="46">
        <v>0</v>
      </c>
      <c r="AC765" s="46">
        <v>0</v>
      </c>
      <c r="AD765" s="46">
        <v>0</v>
      </c>
      <c r="AE765" s="46">
        <v>0</v>
      </c>
      <c r="AF765" s="46">
        <v>0</v>
      </c>
      <c r="AG765" s="46">
        <v>0</v>
      </c>
      <c r="AH765" s="46">
        <v>0</v>
      </c>
      <c r="AI765" s="46">
        <v>7209.9999999999991</v>
      </c>
      <c r="AJ765" s="46">
        <v>26046.23</v>
      </c>
      <c r="AK765" s="46">
        <v>28983.27</v>
      </c>
      <c r="AL765" s="46">
        <v>18416.18</v>
      </c>
      <c r="AM765" s="46">
        <v>9136.5079999999998</v>
      </c>
    </row>
    <row r="766" spans="5:39" x14ac:dyDescent="0.2">
      <c r="E766" s="47">
        <v>76</v>
      </c>
      <c r="F766" s="47">
        <v>84</v>
      </c>
      <c r="G766" s="47" t="s">
        <v>249</v>
      </c>
      <c r="H766" s="47" t="s">
        <v>308</v>
      </c>
      <c r="I766" s="47" t="s">
        <v>452</v>
      </c>
      <c r="J766" s="533">
        <v>20000027</v>
      </c>
      <c r="K766" s="14" t="s">
        <v>64</v>
      </c>
      <c r="L766" s="14" t="s">
        <v>58</v>
      </c>
      <c r="M766" s="45">
        <v>766</v>
      </c>
      <c r="N766" s="45">
        <v>1</v>
      </c>
      <c r="O766" s="46">
        <v>4783</v>
      </c>
      <c r="Q766" s="12" t="s">
        <v>372</v>
      </c>
      <c r="T766" s="59" t="s">
        <v>75</v>
      </c>
      <c r="U766" s="14">
        <v>0</v>
      </c>
      <c r="V766" s="59" t="s">
        <v>175</v>
      </c>
      <c r="X766" s="46">
        <v>0</v>
      </c>
      <c r="Y766" s="46">
        <v>0</v>
      </c>
      <c r="Z766" s="46">
        <v>0</v>
      </c>
      <c r="AA766" s="46">
        <v>0</v>
      </c>
      <c r="AB766" s="46">
        <v>0</v>
      </c>
      <c r="AC766" s="46">
        <v>478.30000000000018</v>
      </c>
      <c r="AD766" s="46">
        <v>956.60000000000036</v>
      </c>
      <c r="AE766" s="46">
        <v>1434.9000000000005</v>
      </c>
      <c r="AF766" s="46">
        <v>1913.2000000000007</v>
      </c>
      <c r="AG766" s="46">
        <v>2391.5000000000009</v>
      </c>
      <c r="AH766" s="46">
        <v>2869.8</v>
      </c>
      <c r="AI766" s="46">
        <v>3348.1000000000031</v>
      </c>
      <c r="AJ766" s="46">
        <v>3826.3999999999978</v>
      </c>
      <c r="AK766" s="46">
        <v>4304.6999999999935</v>
      </c>
      <c r="AL766" s="46">
        <v>4783</v>
      </c>
      <c r="AM766" s="46">
        <v>4783.0000000000018</v>
      </c>
    </row>
    <row r="767" spans="5:39" x14ac:dyDescent="0.2">
      <c r="E767" s="47">
        <v>76</v>
      </c>
      <c r="F767" s="47">
        <v>84</v>
      </c>
      <c r="G767" s="47" t="s">
        <v>249</v>
      </c>
      <c r="H767" s="47" t="s">
        <v>308</v>
      </c>
      <c r="I767" s="47" t="s">
        <v>452</v>
      </c>
      <c r="J767" s="533">
        <v>20000027</v>
      </c>
      <c r="K767" s="14" t="s">
        <v>67</v>
      </c>
      <c r="L767" s="14" t="s">
        <v>67</v>
      </c>
      <c r="M767" s="45">
        <v>767</v>
      </c>
      <c r="N767" s="45">
        <v>1</v>
      </c>
      <c r="O767" s="53">
        <v>47.342402619404311</v>
      </c>
      <c r="P767" s="54">
        <v>37.342402619404311</v>
      </c>
      <c r="Q767" s="55" t="s">
        <v>372</v>
      </c>
      <c r="R767" s="56">
        <v>3.3953240929444282</v>
      </c>
      <c r="S767" s="57" t="s">
        <v>370</v>
      </c>
      <c r="T767" s="60" t="s">
        <v>75</v>
      </c>
      <c r="U767" s="14">
        <v>0</v>
      </c>
      <c r="V767" s="60" t="s">
        <v>175</v>
      </c>
      <c r="Y767" s="46">
        <v>47.342402619404311</v>
      </c>
      <c r="Z767" s="46">
        <v>47.342402619404311</v>
      </c>
      <c r="AA767" s="46">
        <v>47.342402619404311</v>
      </c>
      <c r="AB767" s="46">
        <v>47.342402619404311</v>
      </c>
      <c r="AC767" s="46">
        <v>47.342402619404311</v>
      </c>
      <c r="AD767" s="46">
        <v>47.342402619404311</v>
      </c>
      <c r="AE767" s="46">
        <v>47.342402619404311</v>
      </c>
      <c r="AF767" s="46">
        <v>47.342402619404311</v>
      </c>
      <c r="AG767" s="46">
        <v>47.342402619404311</v>
      </c>
      <c r="AH767" s="46">
        <v>47.342402619404311</v>
      </c>
      <c r="AI767" s="46">
        <v>47.342402619404311</v>
      </c>
      <c r="AJ767" s="46">
        <v>47.342402619404311</v>
      </c>
      <c r="AK767" s="46">
        <v>47.342402619404311</v>
      </c>
      <c r="AL767" s="46">
        <v>47.342402619404311</v>
      </c>
      <c r="AM767" s="46">
        <v>47.342402619404311</v>
      </c>
    </row>
    <row r="768" spans="5:39" x14ac:dyDescent="0.2">
      <c r="E768" s="14">
        <v>77</v>
      </c>
      <c r="F768" s="14">
        <v>85</v>
      </c>
      <c r="G768" s="14" t="s">
        <v>249</v>
      </c>
      <c r="H768" s="14" t="s">
        <v>356</v>
      </c>
      <c r="I768" s="14" t="s">
        <v>453</v>
      </c>
      <c r="J768" s="531">
        <v>20000028</v>
      </c>
      <c r="K768" s="14" t="s">
        <v>59</v>
      </c>
      <c r="L768" s="14" t="s">
        <v>57</v>
      </c>
      <c r="M768" s="45">
        <v>768</v>
      </c>
      <c r="N768" s="45">
        <v>1</v>
      </c>
      <c r="O768" s="46">
        <v>2627.89</v>
      </c>
      <c r="Q768" s="12" t="s">
        <v>376</v>
      </c>
      <c r="T768" s="59" t="s">
        <v>73</v>
      </c>
      <c r="U768" s="14">
        <v>8</v>
      </c>
      <c r="V768" s="59" t="s">
        <v>174</v>
      </c>
      <c r="Y768" s="46">
        <v>0</v>
      </c>
      <c r="Z768" s="46">
        <v>0</v>
      </c>
      <c r="AA768" s="46">
        <v>0</v>
      </c>
      <c r="AB768" s="46">
        <v>0</v>
      </c>
      <c r="AC768" s="46">
        <v>2627.89</v>
      </c>
      <c r="AD768" s="46">
        <v>2627.89</v>
      </c>
      <c r="AE768" s="46">
        <v>2627.89</v>
      </c>
      <c r="AF768" s="46">
        <v>2627.89</v>
      </c>
      <c r="AG768" s="46">
        <v>2627.89</v>
      </c>
      <c r="AH768" s="46">
        <v>2627.89</v>
      </c>
      <c r="AI768" s="46">
        <v>2627.89</v>
      </c>
      <c r="AJ768" s="46">
        <v>2627.89</v>
      </c>
      <c r="AK768" s="46">
        <v>2627.89</v>
      </c>
      <c r="AL768" s="46">
        <v>2627.89</v>
      </c>
      <c r="AM768" s="46">
        <v>0</v>
      </c>
    </row>
    <row r="769" spans="5:39" x14ac:dyDescent="0.2">
      <c r="E769" s="47">
        <v>77</v>
      </c>
      <c r="F769" s="47">
        <v>85</v>
      </c>
      <c r="G769" s="47" t="s">
        <v>249</v>
      </c>
      <c r="H769" s="47" t="s">
        <v>356</v>
      </c>
      <c r="I769" s="47" t="s">
        <v>453</v>
      </c>
      <c r="J769" s="533">
        <v>20000028</v>
      </c>
      <c r="K769" s="14" t="s">
        <v>59</v>
      </c>
      <c r="L769" s="14" t="s">
        <v>54</v>
      </c>
      <c r="M769" s="45">
        <v>769</v>
      </c>
      <c r="N769" s="45">
        <v>1</v>
      </c>
      <c r="O769" s="46">
        <v>4868.8</v>
      </c>
      <c r="Q769" s="12" t="s">
        <v>376</v>
      </c>
      <c r="T769" s="59" t="s">
        <v>73</v>
      </c>
      <c r="U769" s="14">
        <v>0</v>
      </c>
      <c r="V769" s="59" t="s">
        <v>174</v>
      </c>
      <c r="Y769" s="46">
        <v>0</v>
      </c>
      <c r="Z769" s="46">
        <v>0</v>
      </c>
      <c r="AA769" s="46">
        <v>0</v>
      </c>
      <c r="AB769" s="46">
        <v>0</v>
      </c>
      <c r="AC769" s="46">
        <v>0</v>
      </c>
      <c r="AD769" s="46">
        <v>0</v>
      </c>
      <c r="AE769" s="46">
        <v>0</v>
      </c>
      <c r="AF769" s="46">
        <v>0</v>
      </c>
      <c r="AG769" s="46">
        <v>0</v>
      </c>
      <c r="AH769" s="46">
        <v>0</v>
      </c>
      <c r="AI769" s="46">
        <v>12933.600000000002</v>
      </c>
      <c r="AJ769" s="46">
        <v>5268.880000000001</v>
      </c>
      <c r="AK769" s="46">
        <v>5569.9</v>
      </c>
      <c r="AL769" s="46">
        <v>4868.8</v>
      </c>
      <c r="AM769" s="46">
        <v>0</v>
      </c>
    </row>
    <row r="770" spans="5:39" x14ac:dyDescent="0.2">
      <c r="E770" s="47">
        <v>77</v>
      </c>
      <c r="F770" s="47">
        <v>85</v>
      </c>
      <c r="G770" s="47" t="s">
        <v>249</v>
      </c>
      <c r="H770" s="47" t="s">
        <v>356</v>
      </c>
      <c r="I770" s="47" t="s">
        <v>453</v>
      </c>
      <c r="J770" s="533">
        <v>20000028</v>
      </c>
      <c r="K770" s="14" t="s">
        <v>59</v>
      </c>
      <c r="L770" s="14" t="s">
        <v>58</v>
      </c>
      <c r="M770" s="45">
        <v>770</v>
      </c>
      <c r="N770" s="45">
        <v>1</v>
      </c>
      <c r="O770" s="46">
        <v>906.5600000000004</v>
      </c>
      <c r="Q770" s="12" t="s">
        <v>376</v>
      </c>
      <c r="T770" s="59" t="s">
        <v>73</v>
      </c>
      <c r="U770" s="14">
        <v>0</v>
      </c>
      <c r="V770" s="59" t="s">
        <v>174</v>
      </c>
      <c r="Y770" s="46">
        <v>0</v>
      </c>
      <c r="Z770" s="46">
        <v>0</v>
      </c>
      <c r="AA770" s="46">
        <v>0</v>
      </c>
      <c r="AB770" s="46">
        <v>0</v>
      </c>
      <c r="AC770" s="46">
        <v>906.56</v>
      </c>
      <c r="AD770" s="46">
        <v>906.56</v>
      </c>
      <c r="AE770" s="46">
        <v>906.56</v>
      </c>
      <c r="AF770" s="46">
        <v>906.56</v>
      </c>
      <c r="AG770" s="46">
        <v>906.56</v>
      </c>
      <c r="AH770" s="46">
        <v>906.56</v>
      </c>
      <c r="AI770" s="46">
        <v>906.55999999999767</v>
      </c>
      <c r="AJ770" s="46">
        <v>906.55999999999949</v>
      </c>
      <c r="AK770" s="46">
        <v>906.56000000000131</v>
      </c>
      <c r="AL770" s="46">
        <v>906.5600000000004</v>
      </c>
      <c r="AM770" s="46">
        <v>0</v>
      </c>
    </row>
    <row r="771" spans="5:39" x14ac:dyDescent="0.2">
      <c r="E771" s="47">
        <v>77</v>
      </c>
      <c r="F771" s="47">
        <v>85</v>
      </c>
      <c r="G771" s="47" t="s">
        <v>249</v>
      </c>
      <c r="H771" s="47" t="s">
        <v>356</v>
      </c>
      <c r="I771" s="47" t="s">
        <v>453</v>
      </c>
      <c r="J771" s="533">
        <v>20000028</v>
      </c>
      <c r="K771" s="14" t="s">
        <v>59</v>
      </c>
      <c r="L771" s="14" t="s">
        <v>31</v>
      </c>
      <c r="M771" s="45">
        <v>771</v>
      </c>
      <c r="N771" s="45">
        <v>1</v>
      </c>
      <c r="O771" s="48">
        <v>8403.25</v>
      </c>
      <c r="Q771" s="12" t="s">
        <v>376</v>
      </c>
      <c r="R771" s="46">
        <v>8307.98</v>
      </c>
      <c r="T771" s="59" t="s">
        <v>73</v>
      </c>
      <c r="U771" s="14">
        <v>0</v>
      </c>
      <c r="V771" s="59" t="s">
        <v>174</v>
      </c>
      <c r="X771" s="46">
        <v>0</v>
      </c>
      <c r="Y771" s="46">
        <v>0</v>
      </c>
      <c r="Z771" s="46">
        <v>0</v>
      </c>
      <c r="AA771" s="46">
        <v>0</v>
      </c>
      <c r="AB771" s="46">
        <v>0</v>
      </c>
      <c r="AC771" s="46">
        <v>3534.45</v>
      </c>
      <c r="AD771" s="46">
        <v>3534.45</v>
      </c>
      <c r="AE771" s="46">
        <v>3534.45</v>
      </c>
      <c r="AF771" s="46">
        <v>3534.45</v>
      </c>
      <c r="AG771" s="46">
        <v>3534.45</v>
      </c>
      <c r="AH771" s="46">
        <v>3534.45</v>
      </c>
      <c r="AI771" s="46">
        <v>16468.05</v>
      </c>
      <c r="AJ771" s="46">
        <v>8803.33</v>
      </c>
      <c r="AK771" s="46">
        <v>9104.35</v>
      </c>
      <c r="AL771" s="46">
        <v>8403.25</v>
      </c>
      <c r="AM771" s="46">
        <v>0</v>
      </c>
    </row>
    <row r="772" spans="5:39" x14ac:dyDescent="0.2">
      <c r="E772" s="47">
        <v>77</v>
      </c>
      <c r="F772" s="47">
        <v>85</v>
      </c>
      <c r="G772" s="47" t="s">
        <v>249</v>
      </c>
      <c r="H772" s="47" t="s">
        <v>356</v>
      </c>
      <c r="I772" s="47" t="s">
        <v>453</v>
      </c>
      <c r="J772" s="533">
        <v>20000028</v>
      </c>
      <c r="K772" s="14" t="s">
        <v>37</v>
      </c>
      <c r="L772" s="14" t="s">
        <v>31</v>
      </c>
      <c r="M772" s="45">
        <v>772</v>
      </c>
      <c r="N772" s="45">
        <v>1</v>
      </c>
      <c r="O772" s="48">
        <v>0</v>
      </c>
      <c r="P772" s="48"/>
      <c r="Q772" s="12" t="s">
        <v>376</v>
      </c>
      <c r="R772" s="46">
        <v>7256.8566666666666</v>
      </c>
      <c r="T772" s="59" t="s">
        <v>73</v>
      </c>
      <c r="U772" s="14">
        <v>0</v>
      </c>
      <c r="V772" s="59" t="s">
        <v>174</v>
      </c>
      <c r="Y772" s="46">
        <v>0</v>
      </c>
      <c r="Z772" s="46">
        <v>0</v>
      </c>
      <c r="AA772" s="46">
        <v>0</v>
      </c>
      <c r="AB772" s="46">
        <v>0</v>
      </c>
      <c r="AC772" s="46">
        <v>0</v>
      </c>
      <c r="AD772" s="46">
        <v>0</v>
      </c>
      <c r="AE772" s="46">
        <v>0</v>
      </c>
      <c r="AF772" s="46">
        <v>7068.9</v>
      </c>
      <c r="AG772" s="46">
        <v>0</v>
      </c>
      <c r="AH772" s="46">
        <v>10603.35</v>
      </c>
      <c r="AI772" s="46">
        <v>0</v>
      </c>
      <c r="AJ772" s="46">
        <v>23833.439999999999</v>
      </c>
      <c r="AK772" s="46">
        <v>9104.35</v>
      </c>
      <c r="AL772" s="46">
        <v>0</v>
      </c>
      <c r="AM772" s="46">
        <v>8025.3839999999991</v>
      </c>
    </row>
    <row r="773" spans="5:39" x14ac:dyDescent="0.2">
      <c r="E773" s="47">
        <v>77</v>
      </c>
      <c r="F773" s="47">
        <v>85</v>
      </c>
      <c r="G773" s="47" t="s">
        <v>249</v>
      </c>
      <c r="H773" s="47" t="s">
        <v>356</v>
      </c>
      <c r="I773" s="47" t="s">
        <v>453</v>
      </c>
      <c r="J773" s="533">
        <v>20000028</v>
      </c>
      <c r="K773" s="14" t="s">
        <v>65</v>
      </c>
      <c r="L773" s="14" t="s">
        <v>31</v>
      </c>
      <c r="M773" s="45">
        <v>773</v>
      </c>
      <c r="N773" s="45">
        <v>1</v>
      </c>
      <c r="O773" s="52">
        <v>13375.640000000001</v>
      </c>
      <c r="P773" s="48">
        <v>8025.3839999999991</v>
      </c>
      <c r="Q773" s="12" t="s">
        <v>376</v>
      </c>
      <c r="R773" s="46">
        <v>2229.2733333333335</v>
      </c>
      <c r="T773" s="59" t="s">
        <v>73</v>
      </c>
      <c r="U773" s="14">
        <v>0</v>
      </c>
      <c r="V773" s="59" t="s">
        <v>174</v>
      </c>
      <c r="X773" s="46">
        <v>0</v>
      </c>
      <c r="Y773" s="46">
        <v>0</v>
      </c>
      <c r="Z773" s="46">
        <v>0</v>
      </c>
      <c r="AA773" s="46">
        <v>0</v>
      </c>
      <c r="AB773" s="46">
        <v>0</v>
      </c>
      <c r="AC773" s="46">
        <v>0</v>
      </c>
      <c r="AD773" s="46">
        <v>0</v>
      </c>
      <c r="AE773" s="46">
        <v>0</v>
      </c>
      <c r="AF773" s="46">
        <v>0</v>
      </c>
      <c r="AG773" s="46">
        <v>0</v>
      </c>
      <c r="AH773" s="46">
        <v>0</v>
      </c>
      <c r="AI773" s="46">
        <v>0</v>
      </c>
      <c r="AJ773" s="46">
        <v>0</v>
      </c>
      <c r="AK773" s="46">
        <v>4972.3900000000012</v>
      </c>
      <c r="AL773" s="46">
        <v>8403.25</v>
      </c>
      <c r="AM773" s="46">
        <v>0</v>
      </c>
    </row>
    <row r="774" spans="5:39" x14ac:dyDescent="0.2">
      <c r="E774" s="47">
        <v>77</v>
      </c>
      <c r="F774" s="47">
        <v>85</v>
      </c>
      <c r="G774" s="47" t="s">
        <v>249</v>
      </c>
      <c r="H774" s="47" t="s">
        <v>356</v>
      </c>
      <c r="I774" s="47" t="s">
        <v>453</v>
      </c>
      <c r="J774" s="533">
        <v>20000028</v>
      </c>
      <c r="K774" s="14" t="s">
        <v>64</v>
      </c>
      <c r="L774" s="14" t="s">
        <v>57</v>
      </c>
      <c r="M774" s="45">
        <v>774</v>
      </c>
      <c r="N774" s="45">
        <v>1</v>
      </c>
      <c r="O774" s="46">
        <v>2627.89</v>
      </c>
      <c r="Q774" s="12" t="s">
        <v>376</v>
      </c>
      <c r="T774" s="59" t="s">
        <v>73</v>
      </c>
      <c r="U774" s="14">
        <v>0</v>
      </c>
      <c r="V774" s="59" t="s">
        <v>174</v>
      </c>
      <c r="X774" s="46">
        <v>0</v>
      </c>
      <c r="Y774" s="46">
        <v>0</v>
      </c>
      <c r="Z774" s="46">
        <v>0</v>
      </c>
      <c r="AA774" s="46">
        <v>0</v>
      </c>
      <c r="AB774" s="46">
        <v>0</v>
      </c>
      <c r="AC774" s="46">
        <v>2627.89</v>
      </c>
      <c r="AD774" s="46">
        <v>5255.78</v>
      </c>
      <c r="AE774" s="46">
        <v>7883.67</v>
      </c>
      <c r="AF774" s="46">
        <v>3442.66</v>
      </c>
      <c r="AG774" s="46">
        <v>6070.5499999999993</v>
      </c>
      <c r="AH774" s="46">
        <v>0</v>
      </c>
      <c r="AI774" s="46">
        <v>2627.89</v>
      </c>
      <c r="AJ774" s="46">
        <v>0</v>
      </c>
      <c r="AK774" s="46">
        <v>0</v>
      </c>
      <c r="AL774" s="46">
        <v>2627.89</v>
      </c>
      <c r="AM774" s="46">
        <v>0</v>
      </c>
    </row>
    <row r="775" spans="5:39" x14ac:dyDescent="0.2">
      <c r="E775" s="47">
        <v>77</v>
      </c>
      <c r="F775" s="47">
        <v>85</v>
      </c>
      <c r="G775" s="47" t="s">
        <v>249</v>
      </c>
      <c r="H775" s="47" t="s">
        <v>356</v>
      </c>
      <c r="I775" s="47" t="s">
        <v>453</v>
      </c>
      <c r="J775" s="533">
        <v>20000028</v>
      </c>
      <c r="K775" s="14" t="s">
        <v>64</v>
      </c>
      <c r="L775" s="14" t="s">
        <v>54</v>
      </c>
      <c r="M775" s="45">
        <v>775</v>
      </c>
      <c r="N775" s="45">
        <v>1</v>
      </c>
      <c r="O775" s="46">
        <v>4868.8</v>
      </c>
      <c r="Q775" s="12" t="s">
        <v>376</v>
      </c>
      <c r="T775" s="59" t="s">
        <v>73</v>
      </c>
      <c r="U775" s="14">
        <v>0</v>
      </c>
      <c r="V775" s="59" t="s">
        <v>174</v>
      </c>
      <c r="X775" s="46">
        <v>0</v>
      </c>
      <c r="Y775" s="46">
        <v>0</v>
      </c>
      <c r="Z775" s="46">
        <v>0</v>
      </c>
      <c r="AA775" s="46">
        <v>0</v>
      </c>
      <c r="AB775" s="46">
        <v>0</v>
      </c>
      <c r="AC775" s="46">
        <v>0</v>
      </c>
      <c r="AD775" s="46">
        <v>0</v>
      </c>
      <c r="AE775" s="46">
        <v>0</v>
      </c>
      <c r="AF775" s="46">
        <v>0</v>
      </c>
      <c r="AG775" s="46">
        <v>0</v>
      </c>
      <c r="AH775" s="46">
        <v>0</v>
      </c>
      <c r="AI775" s="46">
        <v>12933.600000000002</v>
      </c>
      <c r="AJ775" s="46">
        <v>0</v>
      </c>
      <c r="AK775" s="46">
        <v>0</v>
      </c>
      <c r="AL775" s="46">
        <v>4868.8</v>
      </c>
      <c r="AM775" s="46">
        <v>0</v>
      </c>
    </row>
    <row r="776" spans="5:39" x14ac:dyDescent="0.2">
      <c r="E776" s="47">
        <v>77</v>
      </c>
      <c r="F776" s="47">
        <v>85</v>
      </c>
      <c r="G776" s="47" t="s">
        <v>249</v>
      </c>
      <c r="H776" s="47" t="s">
        <v>356</v>
      </c>
      <c r="I776" s="47" t="s">
        <v>453</v>
      </c>
      <c r="J776" s="533">
        <v>20000028</v>
      </c>
      <c r="K776" s="14" t="s">
        <v>64</v>
      </c>
      <c r="L776" s="14" t="s">
        <v>58</v>
      </c>
      <c r="M776" s="45">
        <v>776</v>
      </c>
      <c r="N776" s="45">
        <v>1</v>
      </c>
      <c r="O776" s="46">
        <v>5878.95</v>
      </c>
      <c r="Q776" s="12" t="s">
        <v>376</v>
      </c>
      <c r="T776" s="59" t="s">
        <v>73</v>
      </c>
      <c r="U776" s="14">
        <v>0</v>
      </c>
      <c r="V776" s="59" t="s">
        <v>174</v>
      </c>
      <c r="X776" s="46">
        <v>0</v>
      </c>
      <c r="Y776" s="46">
        <v>0</v>
      </c>
      <c r="Z776" s="46">
        <v>0</v>
      </c>
      <c r="AA776" s="46">
        <v>0</v>
      </c>
      <c r="AB776" s="46">
        <v>0</v>
      </c>
      <c r="AC776" s="46">
        <v>906.56</v>
      </c>
      <c r="AD776" s="46">
        <v>1813.12</v>
      </c>
      <c r="AE776" s="46">
        <v>2719.6799999999985</v>
      </c>
      <c r="AF776" s="46">
        <v>3626.24</v>
      </c>
      <c r="AG776" s="46">
        <v>4532.8000000000011</v>
      </c>
      <c r="AH776" s="46">
        <v>3534.4500000000007</v>
      </c>
      <c r="AI776" s="46">
        <v>4441.0099999999984</v>
      </c>
      <c r="AJ776" s="46">
        <v>4972.3899999999994</v>
      </c>
      <c r="AK776" s="46">
        <v>4972.3899999999994</v>
      </c>
      <c r="AL776" s="46">
        <v>5878.95</v>
      </c>
      <c r="AM776" s="46">
        <v>5350.2560000000012</v>
      </c>
    </row>
    <row r="777" spans="5:39" x14ac:dyDescent="0.2">
      <c r="E777" s="47">
        <v>77</v>
      </c>
      <c r="F777" s="47">
        <v>85</v>
      </c>
      <c r="G777" s="47" t="s">
        <v>249</v>
      </c>
      <c r="H777" s="47" t="s">
        <v>356</v>
      </c>
      <c r="I777" s="47" t="s">
        <v>453</v>
      </c>
      <c r="J777" s="533">
        <v>20000028</v>
      </c>
      <c r="K777" s="14" t="s">
        <v>67</v>
      </c>
      <c r="L777" s="14" t="s">
        <v>67</v>
      </c>
      <c r="M777" s="45">
        <v>777</v>
      </c>
      <c r="N777" s="45">
        <v>1</v>
      </c>
      <c r="O777" s="53">
        <v>10.408991270698607</v>
      </c>
      <c r="P777" s="54">
        <v>0.40899127069860697</v>
      </c>
      <c r="Q777" s="55" t="s">
        <v>376</v>
      </c>
      <c r="R777" s="56">
        <v>1.6099749879031968</v>
      </c>
      <c r="S777" s="57" t="s">
        <v>370</v>
      </c>
      <c r="T777" s="60" t="s">
        <v>73</v>
      </c>
      <c r="U777" s="14">
        <v>0</v>
      </c>
      <c r="V777" s="60" t="s">
        <v>174</v>
      </c>
      <c r="Y777" s="46">
        <v>10.408991270698607</v>
      </c>
      <c r="Z777" s="46">
        <v>10.408991270698607</v>
      </c>
      <c r="AA777" s="46">
        <v>10.408991270698607</v>
      </c>
      <c r="AB777" s="46">
        <v>10.408991270698607</v>
      </c>
      <c r="AC777" s="46">
        <v>10.408991270698607</v>
      </c>
      <c r="AD777" s="46">
        <v>10.408991270698607</v>
      </c>
      <c r="AE777" s="46">
        <v>10.408991270698607</v>
      </c>
      <c r="AF777" s="46">
        <v>10.408991270698607</v>
      </c>
      <c r="AG777" s="46">
        <v>10.408991270698607</v>
      </c>
      <c r="AH777" s="46">
        <v>10.408991270698607</v>
      </c>
      <c r="AI777" s="46">
        <v>10.408991270698607</v>
      </c>
      <c r="AJ777" s="46">
        <v>10.408991270698607</v>
      </c>
      <c r="AK777" s="46">
        <v>10.408991270698607</v>
      </c>
      <c r="AL777" s="46">
        <v>10.408991270698607</v>
      </c>
      <c r="AM777" s="46">
        <v>10.408991270698607</v>
      </c>
    </row>
    <row r="778" spans="5:39" x14ac:dyDescent="0.2">
      <c r="E778" s="14">
        <v>78</v>
      </c>
      <c r="F778" s="14">
        <v>86</v>
      </c>
      <c r="G778" s="14" t="s">
        <v>249</v>
      </c>
      <c r="H778" s="14" t="s">
        <v>321</v>
      </c>
      <c r="I778" s="14" t="s">
        <v>454</v>
      </c>
      <c r="J778" s="531">
        <v>20000029</v>
      </c>
      <c r="K778" s="14" t="s">
        <v>59</v>
      </c>
      <c r="L778" s="14" t="s">
        <v>57</v>
      </c>
      <c r="M778" s="45">
        <v>778</v>
      </c>
      <c r="N778" s="45">
        <v>1</v>
      </c>
      <c r="O778" s="46">
        <v>1817.74</v>
      </c>
      <c r="Q778" s="12" t="s">
        <v>369</v>
      </c>
      <c r="T778" s="59" t="s">
        <v>78</v>
      </c>
      <c r="U778" s="14">
        <v>0</v>
      </c>
      <c r="V778" s="59" t="s">
        <v>174</v>
      </c>
      <c r="Y778" s="46">
        <v>0</v>
      </c>
      <c r="Z778" s="46">
        <v>0</v>
      </c>
      <c r="AA778" s="46">
        <v>0</v>
      </c>
      <c r="AB778" s="46">
        <v>0</v>
      </c>
      <c r="AC778" s="46">
        <v>1817.74</v>
      </c>
      <c r="AD778" s="46">
        <v>1817.74</v>
      </c>
      <c r="AE778" s="46">
        <v>1817.74</v>
      </c>
      <c r="AF778" s="46">
        <v>1817.74</v>
      </c>
      <c r="AG778" s="46">
        <v>1817.74</v>
      </c>
      <c r="AH778" s="46">
        <v>1817.74</v>
      </c>
      <c r="AI778" s="46">
        <v>1817.74</v>
      </c>
      <c r="AJ778" s="46">
        <v>1817.74</v>
      </c>
      <c r="AK778" s="46">
        <v>1817.74</v>
      </c>
      <c r="AL778" s="46">
        <v>1817.74</v>
      </c>
      <c r="AM778" s="46">
        <v>0</v>
      </c>
    </row>
    <row r="779" spans="5:39" x14ac:dyDescent="0.2">
      <c r="E779" s="47">
        <v>78</v>
      </c>
      <c r="F779" s="47">
        <v>86</v>
      </c>
      <c r="G779" s="47" t="s">
        <v>249</v>
      </c>
      <c r="H779" s="47" t="s">
        <v>321</v>
      </c>
      <c r="I779" s="47" t="s">
        <v>454</v>
      </c>
      <c r="J779" s="533">
        <v>20000029</v>
      </c>
      <c r="K779" s="14" t="s">
        <v>59</v>
      </c>
      <c r="L779" s="14" t="s">
        <v>54</v>
      </c>
      <c r="M779" s="45">
        <v>779</v>
      </c>
      <c r="N779" s="45">
        <v>1</v>
      </c>
      <c r="O779" s="46">
        <v>1233.92</v>
      </c>
      <c r="Q779" s="12" t="s">
        <v>369</v>
      </c>
      <c r="T779" s="59" t="s">
        <v>78</v>
      </c>
      <c r="U779" s="14">
        <v>0</v>
      </c>
      <c r="V779" s="59" t="s">
        <v>174</v>
      </c>
      <c r="Y779" s="46">
        <v>0</v>
      </c>
      <c r="Z779" s="46">
        <v>0</v>
      </c>
      <c r="AA779" s="46">
        <v>0</v>
      </c>
      <c r="AB779" s="46">
        <v>0</v>
      </c>
      <c r="AC779" s="46">
        <v>0</v>
      </c>
      <c r="AD779" s="46">
        <v>0</v>
      </c>
      <c r="AE779" s="46">
        <v>0</v>
      </c>
      <c r="AF779" s="46">
        <v>0</v>
      </c>
      <c r="AG779" s="46">
        <v>0</v>
      </c>
      <c r="AH779" s="46">
        <v>0</v>
      </c>
      <c r="AI779" s="46">
        <v>9745.2100000000009</v>
      </c>
      <c r="AJ779" s="46">
        <v>1414.0500000000002</v>
      </c>
      <c r="AK779" s="46">
        <v>988.05000000000007</v>
      </c>
      <c r="AL779" s="46">
        <v>1233.92</v>
      </c>
      <c r="AM779" s="46">
        <v>0</v>
      </c>
    </row>
    <row r="780" spans="5:39" x14ac:dyDescent="0.2">
      <c r="E780" s="47">
        <v>78</v>
      </c>
      <c r="F780" s="47">
        <v>86</v>
      </c>
      <c r="G780" s="47" t="s">
        <v>249</v>
      </c>
      <c r="H780" s="47" t="s">
        <v>321</v>
      </c>
      <c r="I780" s="47" t="s">
        <v>454</v>
      </c>
      <c r="J780" s="533">
        <v>20000029</v>
      </c>
      <c r="K780" s="14" t="s">
        <v>59</v>
      </c>
      <c r="L780" s="14" t="s">
        <v>58</v>
      </c>
      <c r="M780" s="45">
        <v>780</v>
      </c>
      <c r="N780" s="45">
        <v>1</v>
      </c>
      <c r="O780" s="46">
        <v>673.31999999999994</v>
      </c>
      <c r="Q780" s="12" t="s">
        <v>369</v>
      </c>
      <c r="T780" s="59" t="s">
        <v>78</v>
      </c>
      <c r="U780" s="14">
        <v>0</v>
      </c>
      <c r="V780" s="59" t="s">
        <v>174</v>
      </c>
      <c r="Y780" s="46">
        <v>0</v>
      </c>
      <c r="Z780" s="46">
        <v>0</v>
      </c>
      <c r="AA780" s="46">
        <v>0</v>
      </c>
      <c r="AB780" s="46">
        <v>0</v>
      </c>
      <c r="AC780" s="46">
        <v>673.31999999999994</v>
      </c>
      <c r="AD780" s="46">
        <v>673.31999999999994</v>
      </c>
      <c r="AE780" s="46">
        <v>673.31999999999994</v>
      </c>
      <c r="AF780" s="46">
        <v>673.31999999999994</v>
      </c>
      <c r="AG780" s="46">
        <v>673.31999999999994</v>
      </c>
      <c r="AH780" s="46">
        <v>673.31999999999994</v>
      </c>
      <c r="AI780" s="46">
        <v>673.31999999999971</v>
      </c>
      <c r="AJ780" s="46">
        <v>673.31999999999971</v>
      </c>
      <c r="AK780" s="46">
        <v>673.32</v>
      </c>
      <c r="AL780" s="46">
        <v>673.31999999999994</v>
      </c>
      <c r="AM780" s="46">
        <v>0</v>
      </c>
    </row>
    <row r="781" spans="5:39" x14ac:dyDescent="0.2">
      <c r="E781" s="47">
        <v>78</v>
      </c>
      <c r="F781" s="47">
        <v>86</v>
      </c>
      <c r="G781" s="47" t="s">
        <v>249</v>
      </c>
      <c r="H781" s="47" t="s">
        <v>321</v>
      </c>
      <c r="I781" s="47" t="s">
        <v>454</v>
      </c>
      <c r="J781" s="533">
        <v>20000029</v>
      </c>
      <c r="K781" s="14" t="s">
        <v>59</v>
      </c>
      <c r="L781" s="14" t="s">
        <v>31</v>
      </c>
      <c r="M781" s="45">
        <v>781</v>
      </c>
      <c r="N781" s="45">
        <v>1</v>
      </c>
      <c r="O781" s="48">
        <v>3724.9799999999996</v>
      </c>
      <c r="Q781" s="12" t="s">
        <v>369</v>
      </c>
      <c r="R781" s="46">
        <v>4721.2650000000003</v>
      </c>
      <c r="T781" s="59" t="s">
        <v>78</v>
      </c>
      <c r="U781" s="14">
        <v>4</v>
      </c>
      <c r="V781" s="59" t="s">
        <v>174</v>
      </c>
      <c r="X781" s="46">
        <v>0</v>
      </c>
      <c r="Y781" s="46">
        <v>0</v>
      </c>
      <c r="Z781" s="46">
        <v>0</v>
      </c>
      <c r="AA781" s="46">
        <v>0</v>
      </c>
      <c r="AB781" s="46">
        <v>0</v>
      </c>
      <c r="AC781" s="46">
        <v>2491.06</v>
      </c>
      <c r="AD781" s="46">
        <v>2491.06</v>
      </c>
      <c r="AE781" s="46">
        <v>2491.06</v>
      </c>
      <c r="AF781" s="46">
        <v>2491.06</v>
      </c>
      <c r="AG781" s="46">
        <v>2491.06</v>
      </c>
      <c r="AH781" s="46">
        <v>2491.06</v>
      </c>
      <c r="AI781" s="46">
        <v>12236.27</v>
      </c>
      <c r="AJ781" s="46">
        <v>3905.1099999999997</v>
      </c>
      <c r="AK781" s="46">
        <v>3479.11</v>
      </c>
      <c r="AL781" s="46">
        <v>3724.9799999999996</v>
      </c>
      <c r="AM781" s="46">
        <v>0</v>
      </c>
    </row>
    <row r="782" spans="5:39" x14ac:dyDescent="0.2">
      <c r="E782" s="47">
        <v>78</v>
      </c>
      <c r="F782" s="47">
        <v>86</v>
      </c>
      <c r="G782" s="47" t="s">
        <v>249</v>
      </c>
      <c r="H782" s="47" t="s">
        <v>321</v>
      </c>
      <c r="I782" s="47" t="s">
        <v>454</v>
      </c>
      <c r="J782" s="533">
        <v>20000029</v>
      </c>
      <c r="K782" s="14" t="s">
        <v>37</v>
      </c>
      <c r="L782" s="14" t="s">
        <v>31</v>
      </c>
      <c r="M782" s="45">
        <v>782</v>
      </c>
      <c r="N782" s="45">
        <v>1</v>
      </c>
      <c r="O782" s="48">
        <v>0</v>
      </c>
      <c r="P782" s="48"/>
      <c r="Q782" s="12" t="s">
        <v>369</v>
      </c>
      <c r="R782" s="46">
        <v>2491.06</v>
      </c>
      <c r="T782" s="59" t="s">
        <v>78</v>
      </c>
      <c r="U782" s="14">
        <v>0</v>
      </c>
      <c r="V782" s="59" t="s">
        <v>174</v>
      </c>
      <c r="Y782" s="46">
        <v>0</v>
      </c>
      <c r="Z782" s="46">
        <v>0</v>
      </c>
      <c r="AA782" s="46">
        <v>0</v>
      </c>
      <c r="AB782" s="46">
        <v>0</v>
      </c>
      <c r="AC782" s="46">
        <v>0</v>
      </c>
      <c r="AD782" s="46">
        <v>0</v>
      </c>
      <c r="AE782" s="46">
        <v>0</v>
      </c>
      <c r="AF782" s="46">
        <v>0</v>
      </c>
      <c r="AG782" s="46">
        <v>0</v>
      </c>
      <c r="AH782" s="46">
        <v>0</v>
      </c>
      <c r="AI782" s="46">
        <v>0</v>
      </c>
      <c r="AJ782" s="46">
        <v>14946.36</v>
      </c>
      <c r="AK782" s="46">
        <v>0</v>
      </c>
      <c r="AL782" s="46">
        <v>0</v>
      </c>
      <c r="AM782" s="46">
        <v>18676.376</v>
      </c>
    </row>
    <row r="783" spans="5:39" x14ac:dyDescent="0.2">
      <c r="E783" s="47">
        <v>78</v>
      </c>
      <c r="F783" s="47">
        <v>86</v>
      </c>
      <c r="G783" s="47" t="s">
        <v>249</v>
      </c>
      <c r="H783" s="47" t="s">
        <v>321</v>
      </c>
      <c r="I783" s="47" t="s">
        <v>454</v>
      </c>
      <c r="J783" s="533">
        <v>20000029</v>
      </c>
      <c r="K783" s="14" t="s">
        <v>65</v>
      </c>
      <c r="L783" s="14" t="s">
        <v>31</v>
      </c>
      <c r="M783" s="45">
        <v>783</v>
      </c>
      <c r="N783" s="45">
        <v>1</v>
      </c>
      <c r="O783" s="52">
        <v>23345.469999999998</v>
      </c>
      <c r="P783" s="48">
        <v>18676.376</v>
      </c>
      <c r="Q783" s="12" t="s">
        <v>369</v>
      </c>
      <c r="R783" s="46">
        <v>3890.9116666666664</v>
      </c>
      <c r="T783" s="59" t="s">
        <v>78</v>
      </c>
      <c r="U783" s="14">
        <v>0</v>
      </c>
      <c r="V783" s="59" t="s">
        <v>174</v>
      </c>
      <c r="X783" s="46">
        <v>0</v>
      </c>
      <c r="Y783" s="46">
        <v>0</v>
      </c>
      <c r="Z783" s="46">
        <v>0</v>
      </c>
      <c r="AA783" s="46">
        <v>0</v>
      </c>
      <c r="AB783" s="46">
        <v>0</v>
      </c>
      <c r="AC783" s="46">
        <v>0</v>
      </c>
      <c r="AD783" s="46">
        <v>0</v>
      </c>
      <c r="AE783" s="46">
        <v>0</v>
      </c>
      <c r="AF783" s="46">
        <v>0</v>
      </c>
      <c r="AG783" s="46">
        <v>0</v>
      </c>
      <c r="AH783" s="46">
        <v>0</v>
      </c>
      <c r="AI783" s="46">
        <v>12236.269999999999</v>
      </c>
      <c r="AJ783" s="46">
        <v>3905.1099999999979</v>
      </c>
      <c r="AK783" s="46">
        <v>3479.11</v>
      </c>
      <c r="AL783" s="46">
        <v>3724.9799999999996</v>
      </c>
      <c r="AM783" s="46">
        <v>3.637978807091713E-12</v>
      </c>
    </row>
    <row r="784" spans="5:39" x14ac:dyDescent="0.2">
      <c r="E784" s="47">
        <v>78</v>
      </c>
      <c r="F784" s="47">
        <v>86</v>
      </c>
      <c r="G784" s="47" t="s">
        <v>249</v>
      </c>
      <c r="H784" s="47" t="s">
        <v>321</v>
      </c>
      <c r="I784" s="47" t="s">
        <v>454</v>
      </c>
      <c r="J784" s="533">
        <v>20000029</v>
      </c>
      <c r="K784" s="14" t="s">
        <v>64</v>
      </c>
      <c r="L784" s="14" t="s">
        <v>57</v>
      </c>
      <c r="M784" s="45">
        <v>784</v>
      </c>
      <c r="N784" s="45">
        <v>1</v>
      </c>
      <c r="O784" s="46">
        <v>3635.48</v>
      </c>
      <c r="Q784" s="12" t="s">
        <v>369</v>
      </c>
      <c r="T784" s="59" t="s">
        <v>78</v>
      </c>
      <c r="U784" s="14">
        <v>0</v>
      </c>
      <c r="V784" s="59" t="s">
        <v>174</v>
      </c>
      <c r="X784" s="46">
        <v>0</v>
      </c>
      <c r="Y784" s="46">
        <v>0</v>
      </c>
      <c r="Z784" s="46">
        <v>0</v>
      </c>
      <c r="AA784" s="46">
        <v>0</v>
      </c>
      <c r="AB784" s="46">
        <v>0</v>
      </c>
      <c r="AC784" s="46">
        <v>1817.74</v>
      </c>
      <c r="AD784" s="46">
        <v>3635.48</v>
      </c>
      <c r="AE784" s="46">
        <v>5453.22</v>
      </c>
      <c r="AF784" s="46">
        <v>7270.96</v>
      </c>
      <c r="AG784" s="46">
        <v>9088.7000000000007</v>
      </c>
      <c r="AH784" s="46">
        <v>10906.44</v>
      </c>
      <c r="AI784" s="46">
        <v>12724.18</v>
      </c>
      <c r="AJ784" s="46">
        <v>0</v>
      </c>
      <c r="AK784" s="46">
        <v>1817.74</v>
      </c>
      <c r="AL784" s="46">
        <v>3635.48</v>
      </c>
      <c r="AM784" s="46">
        <v>0</v>
      </c>
    </row>
    <row r="785" spans="5:39" x14ac:dyDescent="0.2">
      <c r="E785" s="47">
        <v>78</v>
      </c>
      <c r="F785" s="47">
        <v>86</v>
      </c>
      <c r="G785" s="47" t="s">
        <v>249</v>
      </c>
      <c r="H785" s="47" t="s">
        <v>321</v>
      </c>
      <c r="I785" s="47" t="s">
        <v>454</v>
      </c>
      <c r="J785" s="533">
        <v>20000029</v>
      </c>
      <c r="K785" s="14" t="s">
        <v>64</v>
      </c>
      <c r="L785" s="14" t="s">
        <v>54</v>
      </c>
      <c r="M785" s="45">
        <v>785</v>
      </c>
      <c r="N785" s="45">
        <v>1</v>
      </c>
      <c r="O785" s="46">
        <v>12976.79</v>
      </c>
      <c r="Q785" s="12" t="s">
        <v>369</v>
      </c>
      <c r="T785" s="59" t="s">
        <v>78</v>
      </c>
      <c r="U785" s="14">
        <v>0</v>
      </c>
      <c r="V785" s="59" t="s">
        <v>174</v>
      </c>
      <c r="X785" s="46">
        <v>0</v>
      </c>
      <c r="Y785" s="46">
        <v>0</v>
      </c>
      <c r="Z785" s="46">
        <v>0</v>
      </c>
      <c r="AA785" s="46">
        <v>0</v>
      </c>
      <c r="AB785" s="46">
        <v>0</v>
      </c>
      <c r="AC785" s="46">
        <v>0</v>
      </c>
      <c r="AD785" s="46">
        <v>0</v>
      </c>
      <c r="AE785" s="46">
        <v>0</v>
      </c>
      <c r="AF785" s="46">
        <v>0</v>
      </c>
      <c r="AG785" s="46">
        <v>0</v>
      </c>
      <c r="AH785" s="46">
        <v>0</v>
      </c>
      <c r="AI785" s="46">
        <v>9745.2100000000009</v>
      </c>
      <c r="AJ785" s="46">
        <v>10754.820000000002</v>
      </c>
      <c r="AK785" s="46">
        <v>11742.87</v>
      </c>
      <c r="AL785" s="46">
        <v>12976.79</v>
      </c>
      <c r="AM785" s="46">
        <v>0</v>
      </c>
    </row>
    <row r="786" spans="5:39" x14ac:dyDescent="0.2">
      <c r="E786" s="47">
        <v>78</v>
      </c>
      <c r="F786" s="47">
        <v>86</v>
      </c>
      <c r="G786" s="47" t="s">
        <v>249</v>
      </c>
      <c r="H786" s="47" t="s">
        <v>321</v>
      </c>
      <c r="I786" s="47" t="s">
        <v>454</v>
      </c>
      <c r="J786" s="533">
        <v>20000029</v>
      </c>
      <c r="K786" s="14" t="s">
        <v>64</v>
      </c>
      <c r="L786" s="14" t="s">
        <v>58</v>
      </c>
      <c r="M786" s="45">
        <v>786</v>
      </c>
      <c r="N786" s="45">
        <v>1</v>
      </c>
      <c r="O786" s="46">
        <v>6733.2000000000007</v>
      </c>
      <c r="Q786" s="12" t="s">
        <v>369</v>
      </c>
      <c r="T786" s="59" t="s">
        <v>78</v>
      </c>
      <c r="U786" s="14">
        <v>0</v>
      </c>
      <c r="V786" s="59" t="s">
        <v>174</v>
      </c>
      <c r="X786" s="46">
        <v>0</v>
      </c>
      <c r="Y786" s="46">
        <v>0</v>
      </c>
      <c r="Z786" s="46">
        <v>0</v>
      </c>
      <c r="AA786" s="46">
        <v>0</v>
      </c>
      <c r="AB786" s="46">
        <v>0</v>
      </c>
      <c r="AC786" s="46">
        <v>673.31999999999994</v>
      </c>
      <c r="AD786" s="46">
        <v>1346.6399999999999</v>
      </c>
      <c r="AE786" s="46">
        <v>2019.96</v>
      </c>
      <c r="AF786" s="46">
        <v>2693.2799999999997</v>
      </c>
      <c r="AG786" s="46">
        <v>3366.5999999999985</v>
      </c>
      <c r="AH786" s="46">
        <v>4039.9199999999983</v>
      </c>
      <c r="AI786" s="46">
        <v>4713.2399999999961</v>
      </c>
      <c r="AJ786" s="46">
        <v>5386.5599999999959</v>
      </c>
      <c r="AK786" s="46">
        <v>6059.8799999999956</v>
      </c>
      <c r="AL786" s="46">
        <v>6733.2000000000007</v>
      </c>
      <c r="AM786" s="46">
        <v>4669.0939999999973</v>
      </c>
    </row>
    <row r="787" spans="5:39" x14ac:dyDescent="0.2">
      <c r="E787" s="47">
        <v>78</v>
      </c>
      <c r="F787" s="47">
        <v>86</v>
      </c>
      <c r="G787" s="47" t="s">
        <v>249</v>
      </c>
      <c r="H787" s="47" t="s">
        <v>321</v>
      </c>
      <c r="I787" s="47" t="s">
        <v>454</v>
      </c>
      <c r="J787" s="533">
        <v>20000029</v>
      </c>
      <c r="K787" s="14" t="s">
        <v>67</v>
      </c>
      <c r="L787" s="14" t="s">
        <v>67</v>
      </c>
      <c r="M787" s="45">
        <v>787</v>
      </c>
      <c r="N787" s="45">
        <v>1</v>
      </c>
      <c r="O787" s="53">
        <v>61.214482724062691</v>
      </c>
      <c r="P787" s="54">
        <v>51.214482724062691</v>
      </c>
      <c r="Q787" s="55" t="s">
        <v>369</v>
      </c>
      <c r="R787" s="56">
        <v>4.9447489179277158</v>
      </c>
      <c r="S787" s="57" t="s">
        <v>370</v>
      </c>
      <c r="T787" s="60" t="s">
        <v>78</v>
      </c>
      <c r="U787" s="14">
        <v>0</v>
      </c>
      <c r="V787" s="60" t="s">
        <v>174</v>
      </c>
      <c r="Y787" s="46">
        <v>61.214482724062691</v>
      </c>
      <c r="Z787" s="46">
        <v>61.214482724062691</v>
      </c>
      <c r="AA787" s="46">
        <v>61.214482724062691</v>
      </c>
      <c r="AB787" s="46">
        <v>61.214482724062691</v>
      </c>
      <c r="AC787" s="46">
        <v>61.214482724062691</v>
      </c>
      <c r="AD787" s="46">
        <v>61.214482724062691</v>
      </c>
      <c r="AE787" s="46">
        <v>61.214482724062691</v>
      </c>
      <c r="AF787" s="46">
        <v>61.214482724062691</v>
      </c>
      <c r="AG787" s="46">
        <v>61.214482724062691</v>
      </c>
      <c r="AH787" s="46">
        <v>61.214482724062691</v>
      </c>
      <c r="AI787" s="46">
        <v>61.214482724062691</v>
      </c>
      <c r="AJ787" s="46">
        <v>61.214482724062691</v>
      </c>
      <c r="AK787" s="46">
        <v>61.214482724062691</v>
      </c>
      <c r="AL787" s="46">
        <v>61.214482724062691</v>
      </c>
      <c r="AM787" s="46">
        <v>61.214482724062691</v>
      </c>
    </row>
    <row r="788" spans="5:39" x14ac:dyDescent="0.2">
      <c r="E788" s="14">
        <v>79</v>
      </c>
      <c r="F788" s="14">
        <v>87</v>
      </c>
      <c r="G788" s="14" t="s">
        <v>249</v>
      </c>
      <c r="H788" s="14" t="s">
        <v>360</v>
      </c>
      <c r="I788" s="14" t="s">
        <v>455</v>
      </c>
      <c r="J788" s="531">
        <v>20000030</v>
      </c>
      <c r="K788" s="14" t="s">
        <v>59</v>
      </c>
      <c r="L788" s="14" t="s">
        <v>57</v>
      </c>
      <c r="M788" s="45">
        <v>788</v>
      </c>
      <c r="N788" s="45">
        <v>1</v>
      </c>
      <c r="O788" s="46">
        <v>1555.63</v>
      </c>
      <c r="Q788" s="12">
        <v>0</v>
      </c>
      <c r="T788" s="59">
        <v>0</v>
      </c>
      <c r="U788" s="14">
        <v>0</v>
      </c>
      <c r="V788" s="59">
        <v>0</v>
      </c>
      <c r="Y788" s="46">
        <v>0</v>
      </c>
      <c r="Z788" s="46">
        <v>0</v>
      </c>
      <c r="AA788" s="46">
        <v>0</v>
      </c>
      <c r="AB788" s="46">
        <v>0</v>
      </c>
      <c r="AC788" s="46">
        <v>1555.63</v>
      </c>
      <c r="AD788" s="46">
        <v>1555.63</v>
      </c>
      <c r="AE788" s="46">
        <v>1555.63</v>
      </c>
      <c r="AF788" s="46">
        <v>1555.63</v>
      </c>
      <c r="AG788" s="46">
        <v>1555.63</v>
      </c>
      <c r="AH788" s="46">
        <v>1555.63</v>
      </c>
      <c r="AI788" s="46">
        <v>1555.63</v>
      </c>
      <c r="AJ788" s="46">
        <v>1555.63</v>
      </c>
      <c r="AK788" s="46">
        <v>1555.63</v>
      </c>
      <c r="AL788" s="46">
        <v>1555.63</v>
      </c>
      <c r="AM788" s="46">
        <v>0</v>
      </c>
    </row>
    <row r="789" spans="5:39" x14ac:dyDescent="0.2">
      <c r="E789" s="47">
        <v>79</v>
      </c>
      <c r="F789" s="47">
        <v>87</v>
      </c>
      <c r="G789" s="47" t="s">
        <v>249</v>
      </c>
      <c r="H789" s="47" t="s">
        <v>360</v>
      </c>
      <c r="I789" s="47" t="s">
        <v>455</v>
      </c>
      <c r="J789" s="533">
        <v>20000030</v>
      </c>
      <c r="K789" s="14" t="s">
        <v>59</v>
      </c>
      <c r="L789" s="14" t="s">
        <v>54</v>
      </c>
      <c r="M789" s="45">
        <v>789</v>
      </c>
      <c r="N789" s="45">
        <v>1</v>
      </c>
      <c r="O789" s="46">
        <v>2630.3799999999997</v>
      </c>
      <c r="Q789" s="12">
        <v>0</v>
      </c>
      <c r="T789" s="59">
        <v>0</v>
      </c>
      <c r="U789" s="14">
        <v>0</v>
      </c>
      <c r="V789" s="59">
        <v>0</v>
      </c>
      <c r="Y789" s="46">
        <v>0</v>
      </c>
      <c r="Z789" s="46">
        <v>0</v>
      </c>
      <c r="AA789" s="46">
        <v>0</v>
      </c>
      <c r="AB789" s="46">
        <v>0</v>
      </c>
      <c r="AC789" s="46">
        <v>0</v>
      </c>
      <c r="AD789" s="46">
        <v>0</v>
      </c>
      <c r="AE789" s="46">
        <v>0</v>
      </c>
      <c r="AF789" s="46">
        <v>0</v>
      </c>
      <c r="AG789" s="46">
        <v>0</v>
      </c>
      <c r="AH789" s="46">
        <v>0</v>
      </c>
      <c r="AI789" s="46">
        <v>8576.73</v>
      </c>
      <c r="AJ789" s="46">
        <v>2043.72</v>
      </c>
      <c r="AK789" s="46">
        <v>2880.8199999999997</v>
      </c>
      <c r="AL789" s="46">
        <v>2630.3799999999997</v>
      </c>
      <c r="AM789" s="46">
        <v>0</v>
      </c>
    </row>
    <row r="790" spans="5:39" x14ac:dyDescent="0.2">
      <c r="E790" s="47">
        <v>79</v>
      </c>
      <c r="F790" s="47">
        <v>87</v>
      </c>
      <c r="G790" s="47" t="s">
        <v>249</v>
      </c>
      <c r="H790" s="47" t="s">
        <v>360</v>
      </c>
      <c r="I790" s="47" t="s">
        <v>455</v>
      </c>
      <c r="J790" s="533">
        <v>20000030</v>
      </c>
      <c r="K790" s="14" t="s">
        <v>59</v>
      </c>
      <c r="L790" s="14" t="s">
        <v>58</v>
      </c>
      <c r="M790" s="45">
        <v>790</v>
      </c>
      <c r="N790" s="45">
        <v>1</v>
      </c>
      <c r="O790" s="46">
        <v>597.86000000000013</v>
      </c>
      <c r="Q790" s="12">
        <v>0</v>
      </c>
      <c r="T790" s="59">
        <v>0</v>
      </c>
      <c r="U790" s="14">
        <v>0</v>
      </c>
      <c r="V790" s="59">
        <v>0</v>
      </c>
      <c r="Y790" s="46">
        <v>0</v>
      </c>
      <c r="Z790" s="46">
        <v>0</v>
      </c>
      <c r="AA790" s="46">
        <v>0</v>
      </c>
      <c r="AB790" s="46">
        <v>0</v>
      </c>
      <c r="AC790" s="46">
        <v>597.85999999999967</v>
      </c>
      <c r="AD790" s="46">
        <v>597.85999999999967</v>
      </c>
      <c r="AE790" s="46">
        <v>597.85999999999967</v>
      </c>
      <c r="AF790" s="46">
        <v>597.85999999999967</v>
      </c>
      <c r="AG790" s="46">
        <v>597.85999999999967</v>
      </c>
      <c r="AH790" s="46">
        <v>597.85999999999967</v>
      </c>
      <c r="AI790" s="46">
        <v>597.86000000000058</v>
      </c>
      <c r="AJ790" s="46">
        <v>597.8599999999999</v>
      </c>
      <c r="AK790" s="46">
        <v>597.86000000000058</v>
      </c>
      <c r="AL790" s="46">
        <v>597.86000000000013</v>
      </c>
      <c r="AM790" s="46">
        <v>0</v>
      </c>
    </row>
    <row r="791" spans="5:39" x14ac:dyDescent="0.2">
      <c r="E791" s="47">
        <v>79</v>
      </c>
      <c r="F791" s="47">
        <v>87</v>
      </c>
      <c r="G791" s="47" t="s">
        <v>249</v>
      </c>
      <c r="H791" s="47" t="s">
        <v>360</v>
      </c>
      <c r="I791" s="47" t="s">
        <v>455</v>
      </c>
      <c r="J791" s="533">
        <v>20000030</v>
      </c>
      <c r="K791" s="14" t="s">
        <v>59</v>
      </c>
      <c r="L791" s="14" t="s">
        <v>31</v>
      </c>
      <c r="M791" s="45">
        <v>791</v>
      </c>
      <c r="N791" s="45">
        <v>1</v>
      </c>
      <c r="O791" s="48">
        <v>4783.8700000000008</v>
      </c>
      <c r="Q791" s="12">
        <v>0</v>
      </c>
      <c r="R791" s="46">
        <v>4842.0983333333343</v>
      </c>
      <c r="T791" s="59">
        <v>0</v>
      </c>
      <c r="U791" s="14">
        <v>0</v>
      </c>
      <c r="V791" s="59">
        <v>0</v>
      </c>
      <c r="X791" s="46">
        <v>0</v>
      </c>
      <c r="Y791" s="46">
        <v>0</v>
      </c>
      <c r="Z791" s="46">
        <v>0</v>
      </c>
      <c r="AA791" s="46">
        <v>0</v>
      </c>
      <c r="AB791" s="46">
        <v>0</v>
      </c>
      <c r="AC791" s="46">
        <v>2153.4899999999998</v>
      </c>
      <c r="AD791" s="46">
        <v>2153.4899999999998</v>
      </c>
      <c r="AE791" s="46">
        <v>2153.4899999999998</v>
      </c>
      <c r="AF791" s="46">
        <v>2153.4899999999998</v>
      </c>
      <c r="AG791" s="46">
        <v>2153.4899999999998</v>
      </c>
      <c r="AH791" s="46">
        <v>2153.4899999999998</v>
      </c>
      <c r="AI791" s="46">
        <v>10730.220000000001</v>
      </c>
      <c r="AJ791" s="46">
        <v>4197.21</v>
      </c>
      <c r="AK791" s="46">
        <v>5034.3100000000004</v>
      </c>
      <c r="AL791" s="46">
        <v>4783.8700000000008</v>
      </c>
      <c r="AM791" s="46">
        <v>0</v>
      </c>
    </row>
    <row r="792" spans="5:39" x14ac:dyDescent="0.2">
      <c r="E792" s="47">
        <v>79</v>
      </c>
      <c r="F792" s="47">
        <v>87</v>
      </c>
      <c r="G792" s="47" t="s">
        <v>249</v>
      </c>
      <c r="H792" s="47" t="s">
        <v>360</v>
      </c>
      <c r="I792" s="47" t="s">
        <v>455</v>
      </c>
      <c r="J792" s="533">
        <v>20000030</v>
      </c>
      <c r="K792" s="14" t="s">
        <v>37</v>
      </c>
      <c r="L792" s="14" t="s">
        <v>31</v>
      </c>
      <c r="M792" s="45">
        <v>792</v>
      </c>
      <c r="N792" s="45">
        <v>1</v>
      </c>
      <c r="O792" s="48">
        <v>20463.91</v>
      </c>
      <c r="P792" s="48"/>
      <c r="Q792" s="12">
        <v>0</v>
      </c>
      <c r="R792" s="46">
        <v>5302.5533333333333</v>
      </c>
      <c r="T792" s="59">
        <v>0</v>
      </c>
      <c r="U792" s="14">
        <v>0</v>
      </c>
      <c r="V792" s="59">
        <v>0</v>
      </c>
      <c r="Y792" s="46">
        <v>0</v>
      </c>
      <c r="Z792" s="46">
        <v>0</v>
      </c>
      <c r="AA792" s="46">
        <v>0</v>
      </c>
      <c r="AB792" s="46">
        <v>0</v>
      </c>
      <c r="AC792" s="46">
        <v>0</v>
      </c>
      <c r="AD792" s="46">
        <v>0</v>
      </c>
      <c r="AE792" s="46">
        <v>0</v>
      </c>
      <c r="AF792" s="46">
        <v>6460.47</v>
      </c>
      <c r="AG792" s="46">
        <v>0</v>
      </c>
      <c r="AH792" s="46">
        <v>0</v>
      </c>
      <c r="AI792" s="46">
        <v>0</v>
      </c>
      <c r="AJ792" s="46">
        <v>11351.41</v>
      </c>
      <c r="AK792" s="46">
        <v>0</v>
      </c>
      <c r="AL792" s="46">
        <v>20463.91</v>
      </c>
      <c r="AM792" s="46">
        <v>-609.24</v>
      </c>
    </row>
    <row r="793" spans="5:39" x14ac:dyDescent="0.2">
      <c r="E793" s="47">
        <v>79</v>
      </c>
      <c r="F793" s="47">
        <v>87</v>
      </c>
      <c r="G793" s="47" t="s">
        <v>249</v>
      </c>
      <c r="H793" s="47" t="s">
        <v>360</v>
      </c>
      <c r="I793" s="47" t="s">
        <v>455</v>
      </c>
      <c r="J793" s="533">
        <v>20000030</v>
      </c>
      <c r="K793" s="14" t="s">
        <v>65</v>
      </c>
      <c r="L793" s="14" t="s">
        <v>31</v>
      </c>
      <c r="M793" s="45">
        <v>793</v>
      </c>
      <c r="N793" s="45">
        <v>1</v>
      </c>
      <c r="O793" s="52">
        <v>0</v>
      </c>
      <c r="P793" s="48">
        <v>-609.24</v>
      </c>
      <c r="Q793" s="12">
        <v>0</v>
      </c>
      <c r="R793" s="46">
        <v>0</v>
      </c>
      <c r="T793" s="59">
        <v>0</v>
      </c>
      <c r="U793" s="14">
        <v>0</v>
      </c>
      <c r="V793" s="59">
        <v>0</v>
      </c>
      <c r="X793" s="46">
        <v>0</v>
      </c>
      <c r="Y793" s="46">
        <v>0</v>
      </c>
      <c r="Z793" s="46">
        <v>0</v>
      </c>
      <c r="AA793" s="46">
        <v>0</v>
      </c>
      <c r="AB793" s="46">
        <v>0</v>
      </c>
      <c r="AC793" s="46">
        <v>0</v>
      </c>
      <c r="AD793" s="46">
        <v>0</v>
      </c>
      <c r="AE793" s="46">
        <v>0</v>
      </c>
      <c r="AF793" s="46">
        <v>0</v>
      </c>
      <c r="AG793" s="46">
        <v>0</v>
      </c>
      <c r="AH793" s="46">
        <v>0</v>
      </c>
      <c r="AI793" s="46">
        <v>0</v>
      </c>
      <c r="AJ793" s="46">
        <v>0</v>
      </c>
      <c r="AK793" s="46">
        <v>0</v>
      </c>
      <c r="AL793" s="46">
        <v>0</v>
      </c>
      <c r="AM793" s="46">
        <v>0</v>
      </c>
    </row>
    <row r="794" spans="5:39" x14ac:dyDescent="0.2">
      <c r="E794" s="47">
        <v>79</v>
      </c>
      <c r="F794" s="47">
        <v>87</v>
      </c>
      <c r="G794" s="47" t="s">
        <v>249</v>
      </c>
      <c r="H794" s="47" t="s">
        <v>360</v>
      </c>
      <c r="I794" s="47" t="s">
        <v>455</v>
      </c>
      <c r="J794" s="533">
        <v>20000030</v>
      </c>
      <c r="K794" s="14" t="s">
        <v>64</v>
      </c>
      <c r="L794" s="14" t="s">
        <v>57</v>
      </c>
      <c r="M794" s="45">
        <v>794</v>
      </c>
      <c r="N794" s="45">
        <v>1</v>
      </c>
      <c r="O794" s="46">
        <v>0</v>
      </c>
      <c r="Q794" s="12">
        <v>0</v>
      </c>
      <c r="T794" s="59">
        <v>0</v>
      </c>
      <c r="U794" s="14">
        <v>0</v>
      </c>
      <c r="V794" s="59">
        <v>0</v>
      </c>
      <c r="X794" s="46">
        <v>0</v>
      </c>
      <c r="Y794" s="46">
        <v>0</v>
      </c>
      <c r="Z794" s="46">
        <v>0</v>
      </c>
      <c r="AA794" s="46">
        <v>0</v>
      </c>
      <c r="AB794" s="46">
        <v>0</v>
      </c>
      <c r="AC794" s="46">
        <v>1555.63</v>
      </c>
      <c r="AD794" s="46">
        <v>3111.26</v>
      </c>
      <c r="AE794" s="46">
        <v>4666.8900000000003</v>
      </c>
      <c r="AF794" s="46">
        <v>0</v>
      </c>
      <c r="AG794" s="46">
        <v>1555.63</v>
      </c>
      <c r="AH794" s="46">
        <v>3111.26</v>
      </c>
      <c r="AI794" s="46">
        <v>4666.8900000000003</v>
      </c>
      <c r="AJ794" s="46">
        <v>0</v>
      </c>
      <c r="AK794" s="46">
        <v>1555.63</v>
      </c>
      <c r="AL794" s="46">
        <v>0</v>
      </c>
      <c r="AM794" s="46">
        <v>2.0463630789890885E-12</v>
      </c>
    </row>
    <row r="795" spans="5:39" x14ac:dyDescent="0.2">
      <c r="E795" s="47">
        <v>79</v>
      </c>
      <c r="F795" s="47">
        <v>87</v>
      </c>
      <c r="G795" s="47" t="s">
        <v>249</v>
      </c>
      <c r="H795" s="47" t="s">
        <v>360</v>
      </c>
      <c r="I795" s="47" t="s">
        <v>455</v>
      </c>
      <c r="J795" s="533">
        <v>20000030</v>
      </c>
      <c r="K795" s="14" t="s">
        <v>64</v>
      </c>
      <c r="L795" s="14" t="s">
        <v>54</v>
      </c>
      <c r="M795" s="45">
        <v>795</v>
      </c>
      <c r="N795" s="45">
        <v>1</v>
      </c>
      <c r="O795" s="46">
        <v>0</v>
      </c>
      <c r="Q795" s="12">
        <v>0</v>
      </c>
      <c r="T795" s="59">
        <v>0</v>
      </c>
      <c r="U795" s="14">
        <v>0</v>
      </c>
      <c r="V795" s="59">
        <v>0</v>
      </c>
      <c r="X795" s="46">
        <v>0</v>
      </c>
      <c r="Y795" s="46">
        <v>0</v>
      </c>
      <c r="Z795" s="46">
        <v>0</v>
      </c>
      <c r="AA795" s="46">
        <v>0</v>
      </c>
      <c r="AB795" s="46">
        <v>0</v>
      </c>
      <c r="AC795" s="46">
        <v>0</v>
      </c>
      <c r="AD795" s="46">
        <v>0</v>
      </c>
      <c r="AE795" s="46">
        <v>0</v>
      </c>
      <c r="AF795" s="46">
        <v>0</v>
      </c>
      <c r="AG795" s="46">
        <v>0</v>
      </c>
      <c r="AH795" s="46">
        <v>0</v>
      </c>
      <c r="AI795" s="46">
        <v>8576.73</v>
      </c>
      <c r="AJ795" s="46">
        <v>5491.5599999999995</v>
      </c>
      <c r="AK795" s="46">
        <v>8372.3799999999992</v>
      </c>
      <c r="AL795" s="46">
        <v>0</v>
      </c>
      <c r="AM795" s="46">
        <v>0</v>
      </c>
    </row>
    <row r="796" spans="5:39" x14ac:dyDescent="0.2">
      <c r="E796" s="47">
        <v>79</v>
      </c>
      <c r="F796" s="47">
        <v>87</v>
      </c>
      <c r="G796" s="47" t="s">
        <v>249</v>
      </c>
      <c r="H796" s="47" t="s">
        <v>360</v>
      </c>
      <c r="I796" s="47" t="s">
        <v>455</v>
      </c>
      <c r="J796" s="533">
        <v>20000030</v>
      </c>
      <c r="K796" s="14" t="s">
        <v>64</v>
      </c>
      <c r="L796" s="14" t="s">
        <v>58</v>
      </c>
      <c r="M796" s="45">
        <v>796</v>
      </c>
      <c r="N796" s="45">
        <v>1</v>
      </c>
      <c r="O796" s="46">
        <v>-609.23999999999796</v>
      </c>
      <c r="Q796" s="12">
        <v>0</v>
      </c>
      <c r="T796" s="59">
        <v>0</v>
      </c>
      <c r="U796" s="14">
        <v>0</v>
      </c>
      <c r="V796" s="59">
        <v>0</v>
      </c>
      <c r="X796" s="46">
        <v>0</v>
      </c>
      <c r="Y796" s="46">
        <v>0</v>
      </c>
      <c r="Z796" s="46">
        <v>0</v>
      </c>
      <c r="AA796" s="46">
        <v>0</v>
      </c>
      <c r="AB796" s="46">
        <v>0</v>
      </c>
      <c r="AC796" s="46">
        <v>597.85999999999967</v>
      </c>
      <c r="AD796" s="46">
        <v>1195.7199999999993</v>
      </c>
      <c r="AE796" s="46">
        <v>1793.579999999999</v>
      </c>
      <c r="AF796" s="46">
        <v>2153.4899999999989</v>
      </c>
      <c r="AG796" s="46">
        <v>2751.3499999999985</v>
      </c>
      <c r="AH796" s="46">
        <v>3349.2099999999982</v>
      </c>
      <c r="AI796" s="46">
        <v>3947.0699999999997</v>
      </c>
      <c r="AJ796" s="46">
        <v>4544.9299999999985</v>
      </c>
      <c r="AK796" s="46">
        <v>5142.7899999999991</v>
      </c>
      <c r="AL796" s="46">
        <v>-609.23999999999796</v>
      </c>
      <c r="AM796" s="46">
        <v>-2.0463630789890885E-12</v>
      </c>
    </row>
    <row r="797" spans="5:39" x14ac:dyDescent="0.2">
      <c r="E797" s="47">
        <v>79</v>
      </c>
      <c r="F797" s="47">
        <v>87</v>
      </c>
      <c r="G797" s="47" t="s">
        <v>249</v>
      </c>
      <c r="H797" s="47" t="s">
        <v>360</v>
      </c>
      <c r="I797" s="47" t="s">
        <v>455</v>
      </c>
      <c r="J797" s="533">
        <v>20000030</v>
      </c>
      <c r="K797" s="14" t="s">
        <v>67</v>
      </c>
      <c r="L797" s="14" t="s">
        <v>67</v>
      </c>
      <c r="M797" s="45">
        <v>797</v>
      </c>
      <c r="N797" s="45">
        <v>1</v>
      </c>
      <c r="O797" s="53">
        <v>0</v>
      </c>
      <c r="P797" s="54">
        <v>0</v>
      </c>
      <c r="Q797" s="55">
        <v>0</v>
      </c>
      <c r="R797" s="56">
        <v>0</v>
      </c>
      <c r="S797" s="57">
        <v>0</v>
      </c>
      <c r="T797" s="60">
        <v>0</v>
      </c>
      <c r="U797" s="14">
        <v>0</v>
      </c>
      <c r="V797" s="60">
        <v>0</v>
      </c>
      <c r="Y797" s="46">
        <v>0</v>
      </c>
      <c r="Z797" s="46">
        <v>0</v>
      </c>
      <c r="AA797" s="46">
        <v>0</v>
      </c>
      <c r="AB797" s="46">
        <v>0</v>
      </c>
      <c r="AC797" s="46">
        <v>0</v>
      </c>
      <c r="AD797" s="46">
        <v>0</v>
      </c>
      <c r="AE797" s="46">
        <v>0</v>
      </c>
      <c r="AF797" s="46">
        <v>0</v>
      </c>
      <c r="AG797" s="46">
        <v>0</v>
      </c>
      <c r="AH797" s="46">
        <v>0</v>
      </c>
      <c r="AI797" s="46">
        <v>0</v>
      </c>
      <c r="AJ797" s="46">
        <v>0</v>
      </c>
      <c r="AK797" s="46">
        <v>0</v>
      </c>
      <c r="AL797" s="46">
        <v>0</v>
      </c>
      <c r="AM797" s="46">
        <v>0</v>
      </c>
    </row>
    <row r="798" spans="5:39" x14ac:dyDescent="0.2">
      <c r="E798" s="14">
        <v>80</v>
      </c>
      <c r="F798" s="14">
        <v>88</v>
      </c>
      <c r="G798" s="14" t="s">
        <v>249</v>
      </c>
      <c r="H798" s="14" t="s">
        <v>357</v>
      </c>
      <c r="I798" s="14" t="s">
        <v>456</v>
      </c>
      <c r="J798" s="531">
        <v>20000031</v>
      </c>
      <c r="K798" s="14" t="s">
        <v>59</v>
      </c>
      <c r="L798" s="14" t="s">
        <v>57</v>
      </c>
      <c r="M798" s="45">
        <v>798</v>
      </c>
      <c r="N798" s="45">
        <v>1</v>
      </c>
      <c r="O798" s="46">
        <v>1382.02</v>
      </c>
      <c r="Q798" s="12">
        <v>0</v>
      </c>
      <c r="T798" s="59">
        <v>0</v>
      </c>
      <c r="U798" s="14">
        <v>0</v>
      </c>
      <c r="V798" s="59" t="s">
        <v>175</v>
      </c>
      <c r="Y798" s="46">
        <v>0</v>
      </c>
      <c r="Z798" s="46">
        <v>0</v>
      </c>
      <c r="AA798" s="46">
        <v>0</v>
      </c>
      <c r="AB798" s="46">
        <v>0</v>
      </c>
      <c r="AC798" s="46">
        <v>1382.02</v>
      </c>
      <c r="AD798" s="46">
        <v>1382.02</v>
      </c>
      <c r="AE798" s="46">
        <v>1382.02</v>
      </c>
      <c r="AF798" s="46">
        <v>1382.02</v>
      </c>
      <c r="AG798" s="46">
        <v>1382.02</v>
      </c>
      <c r="AH798" s="46">
        <v>1382.02</v>
      </c>
      <c r="AI798" s="46">
        <v>1382.02</v>
      </c>
      <c r="AJ798" s="46">
        <v>1382.02</v>
      </c>
      <c r="AK798" s="46">
        <v>1382.02</v>
      </c>
      <c r="AL798" s="46">
        <v>1382.02</v>
      </c>
      <c r="AM798" s="46">
        <v>0</v>
      </c>
    </row>
    <row r="799" spans="5:39" x14ac:dyDescent="0.2">
      <c r="E799" s="47">
        <v>80</v>
      </c>
      <c r="F799" s="47">
        <v>88</v>
      </c>
      <c r="G799" s="47" t="s">
        <v>249</v>
      </c>
      <c r="H799" s="47" t="s">
        <v>357</v>
      </c>
      <c r="I799" s="47" t="s">
        <v>456</v>
      </c>
      <c r="J799" s="533">
        <v>20000031</v>
      </c>
      <c r="K799" s="14" t="s">
        <v>59</v>
      </c>
      <c r="L799" s="14" t="s">
        <v>54</v>
      </c>
      <c r="M799" s="45">
        <v>799</v>
      </c>
      <c r="N799" s="45">
        <v>1</v>
      </c>
      <c r="O799" s="46">
        <v>2993.3</v>
      </c>
      <c r="Q799" s="12">
        <v>0</v>
      </c>
      <c r="T799" s="59">
        <v>0</v>
      </c>
      <c r="U799" s="14">
        <v>0</v>
      </c>
      <c r="V799" s="59" t="s">
        <v>175</v>
      </c>
      <c r="Y799" s="46">
        <v>0</v>
      </c>
      <c r="Z799" s="46">
        <v>0</v>
      </c>
      <c r="AA799" s="46">
        <v>0</v>
      </c>
      <c r="AB799" s="46">
        <v>0</v>
      </c>
      <c r="AC799" s="46">
        <v>0</v>
      </c>
      <c r="AD799" s="46">
        <v>0</v>
      </c>
      <c r="AE799" s="46">
        <v>0</v>
      </c>
      <c r="AF799" s="46">
        <v>0</v>
      </c>
      <c r="AG799" s="46">
        <v>0</v>
      </c>
      <c r="AH799" s="46">
        <v>0</v>
      </c>
      <c r="AI799" s="46">
        <v>9147.2799999999988</v>
      </c>
      <c r="AJ799" s="46">
        <v>1580.31</v>
      </c>
      <c r="AK799" s="46">
        <v>2403.5899999999997</v>
      </c>
      <c r="AL799" s="46">
        <v>2993.3</v>
      </c>
      <c r="AM799" s="46">
        <v>0</v>
      </c>
    </row>
    <row r="800" spans="5:39" x14ac:dyDescent="0.2">
      <c r="E800" s="47">
        <v>80</v>
      </c>
      <c r="F800" s="47">
        <v>88</v>
      </c>
      <c r="G800" s="47" t="s">
        <v>249</v>
      </c>
      <c r="H800" s="47" t="s">
        <v>357</v>
      </c>
      <c r="I800" s="47" t="s">
        <v>456</v>
      </c>
      <c r="J800" s="533">
        <v>20000031</v>
      </c>
      <c r="K800" s="14" t="s">
        <v>59</v>
      </c>
      <c r="L800" s="14" t="s">
        <v>58</v>
      </c>
      <c r="M800" s="45">
        <v>800</v>
      </c>
      <c r="N800" s="45">
        <v>1</v>
      </c>
      <c r="O800" s="46">
        <v>447.87999999999965</v>
      </c>
      <c r="Q800" s="12">
        <v>0</v>
      </c>
      <c r="T800" s="59">
        <v>0</v>
      </c>
      <c r="U800" s="14">
        <v>0</v>
      </c>
      <c r="V800" s="59" t="s">
        <v>175</v>
      </c>
      <c r="Y800" s="46">
        <v>0</v>
      </c>
      <c r="Z800" s="46">
        <v>0</v>
      </c>
      <c r="AA800" s="46">
        <v>0</v>
      </c>
      <c r="AB800" s="46">
        <v>0</v>
      </c>
      <c r="AC800" s="46">
        <v>547.88000000000011</v>
      </c>
      <c r="AD800" s="46">
        <v>547.88000000000011</v>
      </c>
      <c r="AE800" s="46">
        <v>434.54999999999995</v>
      </c>
      <c r="AF800" s="46">
        <v>447.88000000000011</v>
      </c>
      <c r="AG800" s="46">
        <v>447.88000000000011</v>
      </c>
      <c r="AH800" s="46">
        <v>447.88000000000011</v>
      </c>
      <c r="AI800" s="46">
        <v>447.88000000000102</v>
      </c>
      <c r="AJ800" s="46">
        <v>447.88000000000011</v>
      </c>
      <c r="AK800" s="46">
        <v>447.88000000000011</v>
      </c>
      <c r="AL800" s="46">
        <v>447.87999999999965</v>
      </c>
      <c r="AM800" s="46">
        <v>0</v>
      </c>
    </row>
    <row r="801" spans="5:39" x14ac:dyDescent="0.2">
      <c r="E801" s="47">
        <v>80</v>
      </c>
      <c r="F801" s="47">
        <v>88</v>
      </c>
      <c r="G801" s="47" t="s">
        <v>249</v>
      </c>
      <c r="H801" s="47" t="s">
        <v>357</v>
      </c>
      <c r="I801" s="47" t="s">
        <v>456</v>
      </c>
      <c r="J801" s="533">
        <v>20000031</v>
      </c>
      <c r="K801" s="14" t="s">
        <v>59</v>
      </c>
      <c r="L801" s="14" t="s">
        <v>31</v>
      </c>
      <c r="M801" s="45">
        <v>801</v>
      </c>
      <c r="N801" s="45">
        <v>1</v>
      </c>
      <c r="O801" s="48">
        <v>4823.1999999999989</v>
      </c>
      <c r="Q801" s="12">
        <v>0</v>
      </c>
      <c r="R801" s="46">
        <v>4517.3133333333326</v>
      </c>
      <c r="T801" s="59">
        <v>0</v>
      </c>
      <c r="U801" s="14">
        <v>0</v>
      </c>
      <c r="V801" s="59" t="s">
        <v>175</v>
      </c>
      <c r="X801" s="46">
        <v>0</v>
      </c>
      <c r="Y801" s="46">
        <v>0</v>
      </c>
      <c r="Z801" s="46">
        <v>0</v>
      </c>
      <c r="AA801" s="46">
        <v>0</v>
      </c>
      <c r="AB801" s="46">
        <v>0</v>
      </c>
      <c r="AC801" s="46">
        <v>1929.9</v>
      </c>
      <c r="AD801" s="46">
        <v>1929.9</v>
      </c>
      <c r="AE801" s="46">
        <v>1816.57</v>
      </c>
      <c r="AF801" s="46">
        <v>1829.9</v>
      </c>
      <c r="AG801" s="46">
        <v>1829.9</v>
      </c>
      <c r="AH801" s="46">
        <v>1829.9</v>
      </c>
      <c r="AI801" s="46">
        <v>10977.18</v>
      </c>
      <c r="AJ801" s="46">
        <v>3410.21</v>
      </c>
      <c r="AK801" s="46">
        <v>4233.49</v>
      </c>
      <c r="AL801" s="46">
        <v>4823.1999999999989</v>
      </c>
      <c r="AM801" s="46">
        <v>0</v>
      </c>
    </row>
    <row r="802" spans="5:39" x14ac:dyDescent="0.2">
      <c r="E802" s="47">
        <v>80</v>
      </c>
      <c r="F802" s="47">
        <v>88</v>
      </c>
      <c r="G802" s="47" t="s">
        <v>249</v>
      </c>
      <c r="H802" s="47" t="s">
        <v>357</v>
      </c>
      <c r="I802" s="47" t="s">
        <v>456</v>
      </c>
      <c r="J802" s="533">
        <v>20000031</v>
      </c>
      <c r="K802" s="14" t="s">
        <v>37</v>
      </c>
      <c r="L802" s="14" t="s">
        <v>31</v>
      </c>
      <c r="M802" s="45">
        <v>802</v>
      </c>
      <c r="N802" s="45">
        <v>1</v>
      </c>
      <c r="O802" s="48">
        <v>4233.49</v>
      </c>
      <c r="P802" s="48"/>
      <c r="Q802" s="12">
        <v>0</v>
      </c>
      <c r="R802" s="46">
        <v>4018.4300000000003</v>
      </c>
      <c r="T802" s="59">
        <v>0</v>
      </c>
      <c r="U802" s="14">
        <v>0</v>
      </c>
      <c r="V802" s="59" t="s">
        <v>175</v>
      </c>
      <c r="Y802" s="46">
        <v>0</v>
      </c>
      <c r="Z802" s="46">
        <v>0</v>
      </c>
      <c r="AA802" s="46">
        <v>0</v>
      </c>
      <c r="AB802" s="46">
        <v>0</v>
      </c>
      <c r="AC802" s="46">
        <v>0</v>
      </c>
      <c r="AD802" s="46">
        <v>950.67</v>
      </c>
      <c r="AE802" s="46">
        <v>1829.9</v>
      </c>
      <c r="AF802" s="46">
        <v>2895.8</v>
      </c>
      <c r="AG802" s="46">
        <v>1829.9</v>
      </c>
      <c r="AH802" s="46">
        <v>1829.9</v>
      </c>
      <c r="AI802" s="46">
        <v>1829.9</v>
      </c>
      <c r="AJ802" s="46">
        <v>10000</v>
      </c>
      <c r="AK802" s="46">
        <v>4387.3900000000003</v>
      </c>
      <c r="AL802" s="46">
        <v>4233.49</v>
      </c>
      <c r="AM802" s="46">
        <v>964.64</v>
      </c>
    </row>
    <row r="803" spans="5:39" x14ac:dyDescent="0.2">
      <c r="E803" s="47">
        <v>80</v>
      </c>
      <c r="F803" s="47">
        <v>88</v>
      </c>
      <c r="G803" s="47" t="s">
        <v>249</v>
      </c>
      <c r="H803" s="47" t="s">
        <v>357</v>
      </c>
      <c r="I803" s="47" t="s">
        <v>456</v>
      </c>
      <c r="J803" s="533">
        <v>20000031</v>
      </c>
      <c r="K803" s="14" t="s">
        <v>65</v>
      </c>
      <c r="L803" s="14" t="s">
        <v>31</v>
      </c>
      <c r="M803" s="45">
        <v>803</v>
      </c>
      <c r="N803" s="45">
        <v>1</v>
      </c>
      <c r="O803" s="52">
        <v>4823.1999999999989</v>
      </c>
      <c r="P803" s="48">
        <v>964.64</v>
      </c>
      <c r="Q803" s="12">
        <v>0</v>
      </c>
      <c r="R803" s="46">
        <v>803.86666666666645</v>
      </c>
      <c r="T803" s="59">
        <v>0</v>
      </c>
      <c r="U803" s="14">
        <v>0</v>
      </c>
      <c r="V803" s="59" t="s">
        <v>175</v>
      </c>
      <c r="X803" s="46">
        <v>0</v>
      </c>
      <c r="Y803" s="46">
        <v>0</v>
      </c>
      <c r="Z803" s="46">
        <v>0</v>
      </c>
      <c r="AA803" s="46">
        <v>0</v>
      </c>
      <c r="AB803" s="46">
        <v>0</v>
      </c>
      <c r="AC803" s="46">
        <v>0</v>
      </c>
      <c r="AD803" s="46">
        <v>0</v>
      </c>
      <c r="AE803" s="46">
        <v>0</v>
      </c>
      <c r="AF803" s="46">
        <v>0</v>
      </c>
      <c r="AG803" s="46">
        <v>0</v>
      </c>
      <c r="AH803" s="46">
        <v>0</v>
      </c>
      <c r="AI803" s="46">
        <v>0</v>
      </c>
      <c r="AJ803" s="46">
        <v>0</v>
      </c>
      <c r="AK803" s="46">
        <v>0</v>
      </c>
      <c r="AL803" s="46">
        <v>4823.1999999999989</v>
      </c>
      <c r="AM803" s="46">
        <v>0</v>
      </c>
    </row>
    <row r="804" spans="5:39" x14ac:dyDescent="0.2">
      <c r="E804" s="47">
        <v>80</v>
      </c>
      <c r="F804" s="47">
        <v>88</v>
      </c>
      <c r="G804" s="47" t="s">
        <v>249</v>
      </c>
      <c r="H804" s="47" t="s">
        <v>357</v>
      </c>
      <c r="I804" s="47" t="s">
        <v>456</v>
      </c>
      <c r="J804" s="533">
        <v>20000031</v>
      </c>
      <c r="K804" s="14" t="s">
        <v>64</v>
      </c>
      <c r="L804" s="14" t="s">
        <v>57</v>
      </c>
      <c r="M804" s="45">
        <v>804</v>
      </c>
      <c r="N804" s="45">
        <v>1</v>
      </c>
      <c r="O804" s="46">
        <v>0</v>
      </c>
      <c r="Q804" s="12">
        <v>0</v>
      </c>
      <c r="T804" s="59">
        <v>0</v>
      </c>
      <c r="U804" s="14">
        <v>0</v>
      </c>
      <c r="V804" s="59" t="s">
        <v>175</v>
      </c>
      <c r="X804" s="46">
        <v>0</v>
      </c>
      <c r="Y804" s="46">
        <v>0</v>
      </c>
      <c r="Z804" s="46">
        <v>0</v>
      </c>
      <c r="AA804" s="46">
        <v>0</v>
      </c>
      <c r="AB804" s="46">
        <v>0</v>
      </c>
      <c r="AC804" s="46">
        <v>1382.02</v>
      </c>
      <c r="AD804" s="46">
        <v>1813.37</v>
      </c>
      <c r="AE804" s="46">
        <v>1365.4899999999998</v>
      </c>
      <c r="AF804" s="46">
        <v>0</v>
      </c>
      <c r="AG804" s="46">
        <v>0</v>
      </c>
      <c r="AH804" s="46">
        <v>0</v>
      </c>
      <c r="AI804" s="46">
        <v>0</v>
      </c>
      <c r="AJ804" s="46">
        <v>0</v>
      </c>
      <c r="AK804" s="46">
        <v>0</v>
      </c>
      <c r="AL804" s="46">
        <v>0</v>
      </c>
      <c r="AM804" s="46">
        <v>0</v>
      </c>
    </row>
    <row r="805" spans="5:39" x14ac:dyDescent="0.2">
      <c r="E805" s="47">
        <v>80</v>
      </c>
      <c r="F805" s="47">
        <v>88</v>
      </c>
      <c r="G805" s="47" t="s">
        <v>249</v>
      </c>
      <c r="H805" s="47" t="s">
        <v>357</v>
      </c>
      <c r="I805" s="47" t="s">
        <v>456</v>
      </c>
      <c r="J805" s="533">
        <v>20000031</v>
      </c>
      <c r="K805" s="14" t="s">
        <v>64</v>
      </c>
      <c r="L805" s="14" t="s">
        <v>54</v>
      </c>
      <c r="M805" s="45">
        <v>805</v>
      </c>
      <c r="N805" s="45">
        <v>1</v>
      </c>
      <c r="O805" s="46">
        <v>1201.7799999999975</v>
      </c>
      <c r="Q805" s="12">
        <v>0</v>
      </c>
      <c r="T805" s="59">
        <v>0</v>
      </c>
      <c r="U805" s="14">
        <v>0</v>
      </c>
      <c r="V805" s="59" t="s">
        <v>175</v>
      </c>
      <c r="X805" s="46">
        <v>0</v>
      </c>
      <c r="Y805" s="46">
        <v>0</v>
      </c>
      <c r="Z805" s="46">
        <v>0</v>
      </c>
      <c r="AA805" s="46">
        <v>0</v>
      </c>
      <c r="AB805" s="46">
        <v>0</v>
      </c>
      <c r="AC805" s="46">
        <v>0</v>
      </c>
      <c r="AD805" s="46">
        <v>0</v>
      </c>
      <c r="AE805" s="46">
        <v>0</v>
      </c>
      <c r="AF805" s="46">
        <v>0</v>
      </c>
      <c r="AG805" s="46">
        <v>0</v>
      </c>
      <c r="AH805" s="46">
        <v>0</v>
      </c>
      <c r="AI805" s="46">
        <v>8699.3999999999978</v>
      </c>
      <c r="AJ805" s="46">
        <v>1661.7299999999977</v>
      </c>
      <c r="AK805" s="46">
        <v>1059.9499999999971</v>
      </c>
      <c r="AL805" s="46">
        <v>1201.7799999999975</v>
      </c>
      <c r="AM805" s="46">
        <v>237.13999999999749</v>
      </c>
    </row>
    <row r="806" spans="5:39" x14ac:dyDescent="0.2">
      <c r="E806" s="47">
        <v>80</v>
      </c>
      <c r="F806" s="47">
        <v>88</v>
      </c>
      <c r="G806" s="47" t="s">
        <v>249</v>
      </c>
      <c r="H806" s="47" t="s">
        <v>357</v>
      </c>
      <c r="I806" s="47" t="s">
        <v>456</v>
      </c>
      <c r="J806" s="533">
        <v>20000031</v>
      </c>
      <c r="K806" s="14" t="s">
        <v>64</v>
      </c>
      <c r="L806" s="14" t="s">
        <v>58</v>
      </c>
      <c r="M806" s="45">
        <v>806</v>
      </c>
      <c r="N806" s="45">
        <v>1</v>
      </c>
      <c r="O806" s="46">
        <v>3621.4199999999996</v>
      </c>
      <c r="Q806" s="12">
        <v>0</v>
      </c>
      <c r="T806" s="59">
        <v>0</v>
      </c>
      <c r="U806" s="14">
        <v>0</v>
      </c>
      <c r="V806" s="59" t="s">
        <v>175</v>
      </c>
      <c r="X806" s="46">
        <v>0</v>
      </c>
      <c r="Y806" s="46">
        <v>0</v>
      </c>
      <c r="Z806" s="46">
        <v>0</v>
      </c>
      <c r="AA806" s="46">
        <v>0</v>
      </c>
      <c r="AB806" s="46">
        <v>0</v>
      </c>
      <c r="AC806" s="46">
        <v>547.88000000000011</v>
      </c>
      <c r="AD806" s="46">
        <v>1095.7600000000002</v>
      </c>
      <c r="AE806" s="46">
        <v>1530.31</v>
      </c>
      <c r="AF806" s="46">
        <v>1829.8999999999996</v>
      </c>
      <c r="AG806" s="46">
        <v>1829.8999999999996</v>
      </c>
      <c r="AH806" s="46">
        <v>1829.8999999999996</v>
      </c>
      <c r="AI806" s="46">
        <v>2277.7800000000025</v>
      </c>
      <c r="AJ806" s="46">
        <v>2725.6600000000017</v>
      </c>
      <c r="AK806" s="46">
        <v>3173.5400000000009</v>
      </c>
      <c r="AL806" s="46">
        <v>3621.4199999999996</v>
      </c>
      <c r="AM806" s="46">
        <v>3621.42</v>
      </c>
    </row>
    <row r="807" spans="5:39" x14ac:dyDescent="0.2">
      <c r="E807" s="47">
        <v>80</v>
      </c>
      <c r="F807" s="47">
        <v>88</v>
      </c>
      <c r="G807" s="47" t="s">
        <v>249</v>
      </c>
      <c r="H807" s="47" t="s">
        <v>357</v>
      </c>
      <c r="I807" s="47" t="s">
        <v>456</v>
      </c>
      <c r="J807" s="533">
        <v>20000031</v>
      </c>
      <c r="K807" s="14" t="s">
        <v>67</v>
      </c>
      <c r="L807" s="14" t="s">
        <v>67</v>
      </c>
      <c r="M807" s="45">
        <v>807</v>
      </c>
      <c r="N807" s="45">
        <v>1</v>
      </c>
      <c r="O807" s="53">
        <v>0</v>
      </c>
      <c r="P807" s="54">
        <v>0</v>
      </c>
      <c r="Q807" s="55">
        <v>0</v>
      </c>
      <c r="R807" s="56">
        <v>0</v>
      </c>
      <c r="S807" s="57">
        <v>0</v>
      </c>
      <c r="T807" s="60">
        <v>0</v>
      </c>
      <c r="U807" s="14">
        <v>0</v>
      </c>
      <c r="V807" s="60" t="s">
        <v>175</v>
      </c>
      <c r="Y807" s="46">
        <v>0</v>
      </c>
      <c r="Z807" s="46">
        <v>0</v>
      </c>
      <c r="AA807" s="46">
        <v>0</v>
      </c>
      <c r="AB807" s="46">
        <v>0</v>
      </c>
      <c r="AC807" s="46">
        <v>0</v>
      </c>
      <c r="AD807" s="46">
        <v>0</v>
      </c>
      <c r="AE807" s="46">
        <v>0</v>
      </c>
      <c r="AF807" s="46">
        <v>0</v>
      </c>
      <c r="AG807" s="46">
        <v>0</v>
      </c>
      <c r="AH807" s="46">
        <v>0</v>
      </c>
      <c r="AI807" s="46">
        <v>0</v>
      </c>
      <c r="AJ807" s="46">
        <v>0</v>
      </c>
      <c r="AK807" s="46">
        <v>0</v>
      </c>
      <c r="AL807" s="46">
        <v>0</v>
      </c>
      <c r="AM807" s="46">
        <v>0</v>
      </c>
    </row>
    <row r="808" spans="5:39" x14ac:dyDescent="0.2">
      <c r="E808" s="14">
        <v>81</v>
      </c>
      <c r="F808" s="14">
        <v>89</v>
      </c>
      <c r="G808" s="14" t="s">
        <v>249</v>
      </c>
      <c r="H808" s="14" t="s">
        <v>309</v>
      </c>
      <c r="I808" s="14" t="s">
        <v>457</v>
      </c>
      <c r="J808" s="531">
        <v>20000032</v>
      </c>
      <c r="K808" s="14" t="s">
        <v>59</v>
      </c>
      <c r="L808" s="14" t="s">
        <v>57</v>
      </c>
      <c r="M808" s="45">
        <v>808</v>
      </c>
      <c r="N808" s="45">
        <v>1</v>
      </c>
      <c r="O808" s="46">
        <v>1780.29</v>
      </c>
      <c r="Q808" s="12" t="s">
        <v>372</v>
      </c>
      <c r="T808" s="59" t="s">
        <v>75</v>
      </c>
      <c r="U808" s="14">
        <v>0</v>
      </c>
      <c r="V808" s="59" t="s">
        <v>175</v>
      </c>
      <c r="Y808" s="46">
        <v>0</v>
      </c>
      <c r="Z808" s="46">
        <v>0</v>
      </c>
      <c r="AA808" s="46">
        <v>0</v>
      </c>
      <c r="AB808" s="46">
        <v>0</v>
      </c>
      <c r="AC808" s="46">
        <v>1780.29</v>
      </c>
      <c r="AD808" s="46">
        <v>1780.29</v>
      </c>
      <c r="AE808" s="46">
        <v>1780.29</v>
      </c>
      <c r="AF808" s="46">
        <v>1780.29</v>
      </c>
      <c r="AG808" s="46">
        <v>1780.29</v>
      </c>
      <c r="AH808" s="46">
        <v>1780.29</v>
      </c>
      <c r="AI808" s="46">
        <v>1780.29</v>
      </c>
      <c r="AJ808" s="46">
        <v>1780.29</v>
      </c>
      <c r="AK808" s="46">
        <v>1780.29</v>
      </c>
      <c r="AL808" s="46">
        <v>1780.29</v>
      </c>
      <c r="AM808" s="46">
        <v>0</v>
      </c>
    </row>
    <row r="809" spans="5:39" x14ac:dyDescent="0.2">
      <c r="E809" s="47">
        <v>81</v>
      </c>
      <c r="F809" s="47">
        <v>89</v>
      </c>
      <c r="G809" s="47" t="s">
        <v>249</v>
      </c>
      <c r="H809" s="47" t="s">
        <v>309</v>
      </c>
      <c r="I809" s="47" t="s">
        <v>457</v>
      </c>
      <c r="J809" s="533">
        <v>20000032</v>
      </c>
      <c r="K809" s="14" t="s">
        <v>59</v>
      </c>
      <c r="L809" s="14" t="s">
        <v>54</v>
      </c>
      <c r="M809" s="45">
        <v>809</v>
      </c>
      <c r="N809" s="45">
        <v>1</v>
      </c>
      <c r="O809" s="46">
        <v>6589.62</v>
      </c>
      <c r="Q809" s="12" t="s">
        <v>372</v>
      </c>
      <c r="T809" s="59" t="s">
        <v>75</v>
      </c>
      <c r="U809" s="14">
        <v>0</v>
      </c>
      <c r="V809" s="59" t="s">
        <v>175</v>
      </c>
      <c r="Y809" s="46">
        <v>0</v>
      </c>
      <c r="Z809" s="46">
        <v>0</v>
      </c>
      <c r="AA809" s="46">
        <v>0</v>
      </c>
      <c r="AB809" s="46">
        <v>0</v>
      </c>
      <c r="AC809" s="46">
        <v>0</v>
      </c>
      <c r="AD809" s="46">
        <v>0</v>
      </c>
      <c r="AE809" s="46">
        <v>0</v>
      </c>
      <c r="AF809" s="46">
        <v>0</v>
      </c>
      <c r="AG809" s="46">
        <v>0</v>
      </c>
      <c r="AH809" s="46">
        <v>0</v>
      </c>
      <c r="AI809" s="46">
        <v>12815.7</v>
      </c>
      <c r="AJ809" s="46">
        <v>5424.73</v>
      </c>
      <c r="AK809" s="46">
        <v>7582.4199999999992</v>
      </c>
      <c r="AL809" s="46">
        <v>6589.62</v>
      </c>
      <c r="AM809" s="46">
        <v>0</v>
      </c>
    </row>
    <row r="810" spans="5:39" x14ac:dyDescent="0.2">
      <c r="E810" s="47">
        <v>81</v>
      </c>
      <c r="F810" s="47">
        <v>89</v>
      </c>
      <c r="G810" s="47" t="s">
        <v>249</v>
      </c>
      <c r="H810" s="47" t="s">
        <v>309</v>
      </c>
      <c r="I810" s="47" t="s">
        <v>457</v>
      </c>
      <c r="J810" s="533">
        <v>20000032</v>
      </c>
      <c r="K810" s="14" t="s">
        <v>59</v>
      </c>
      <c r="L810" s="14" t="s">
        <v>58</v>
      </c>
      <c r="M810" s="45">
        <v>810</v>
      </c>
      <c r="N810" s="45">
        <v>1</v>
      </c>
      <c r="O810" s="46">
        <v>662.54000000000087</v>
      </c>
      <c r="Q810" s="12" t="s">
        <v>372</v>
      </c>
      <c r="T810" s="59" t="s">
        <v>75</v>
      </c>
      <c r="U810" s="14">
        <v>17</v>
      </c>
      <c r="V810" s="59" t="s">
        <v>175</v>
      </c>
      <c r="Y810" s="46">
        <v>0</v>
      </c>
      <c r="Z810" s="46">
        <v>0</v>
      </c>
      <c r="AA810" s="46">
        <v>0</v>
      </c>
      <c r="AB810" s="46">
        <v>0</v>
      </c>
      <c r="AC810" s="46">
        <v>662.54</v>
      </c>
      <c r="AD810" s="46">
        <v>662.54</v>
      </c>
      <c r="AE810" s="46">
        <v>662.54</v>
      </c>
      <c r="AF810" s="46">
        <v>662.54</v>
      </c>
      <c r="AG810" s="46">
        <v>662.54</v>
      </c>
      <c r="AH810" s="46">
        <v>662.54</v>
      </c>
      <c r="AI810" s="46">
        <v>662.54000000000087</v>
      </c>
      <c r="AJ810" s="46">
        <v>662.54000000000087</v>
      </c>
      <c r="AK810" s="46">
        <v>662.54</v>
      </c>
      <c r="AL810" s="46">
        <v>662.54000000000087</v>
      </c>
      <c r="AM810" s="46">
        <v>0</v>
      </c>
    </row>
    <row r="811" spans="5:39" x14ac:dyDescent="0.2">
      <c r="E811" s="47">
        <v>81</v>
      </c>
      <c r="F811" s="47">
        <v>89</v>
      </c>
      <c r="G811" s="47" t="s">
        <v>249</v>
      </c>
      <c r="H811" s="47" t="s">
        <v>309</v>
      </c>
      <c r="I811" s="47" t="s">
        <v>457</v>
      </c>
      <c r="J811" s="533">
        <v>20000032</v>
      </c>
      <c r="K811" s="14" t="s">
        <v>59</v>
      </c>
      <c r="L811" s="14" t="s">
        <v>31</v>
      </c>
      <c r="M811" s="45">
        <v>811</v>
      </c>
      <c r="N811" s="45">
        <v>1</v>
      </c>
      <c r="O811" s="48">
        <v>9032.4500000000007</v>
      </c>
      <c r="Q811" s="12" t="s">
        <v>372</v>
      </c>
      <c r="R811" s="46">
        <v>7844.9083333333328</v>
      </c>
      <c r="T811" s="59" t="s">
        <v>75</v>
      </c>
      <c r="U811" s="14">
        <v>0</v>
      </c>
      <c r="V811" s="59" t="s">
        <v>175</v>
      </c>
      <c r="X811" s="46">
        <v>0</v>
      </c>
      <c r="Y811" s="46">
        <v>0</v>
      </c>
      <c r="Z811" s="46">
        <v>0</v>
      </c>
      <c r="AA811" s="46">
        <v>0</v>
      </c>
      <c r="AB811" s="46">
        <v>0</v>
      </c>
      <c r="AC811" s="46">
        <v>2442.83</v>
      </c>
      <c r="AD811" s="46">
        <v>2442.83</v>
      </c>
      <c r="AE811" s="46">
        <v>2442.83</v>
      </c>
      <c r="AF811" s="46">
        <v>2442.83</v>
      </c>
      <c r="AG811" s="46">
        <v>2442.83</v>
      </c>
      <c r="AH811" s="46">
        <v>2442.83</v>
      </c>
      <c r="AI811" s="46">
        <v>15258.530000000002</v>
      </c>
      <c r="AJ811" s="46">
        <v>7867.56</v>
      </c>
      <c r="AK811" s="46">
        <v>10025.25</v>
      </c>
      <c r="AL811" s="46">
        <v>9032.4500000000007</v>
      </c>
      <c r="AM811" s="46">
        <v>0</v>
      </c>
    </row>
    <row r="812" spans="5:39" x14ac:dyDescent="0.2">
      <c r="E812" s="47">
        <v>81</v>
      </c>
      <c r="F812" s="47">
        <v>89</v>
      </c>
      <c r="G812" s="47" t="s">
        <v>249</v>
      </c>
      <c r="H812" s="47" t="s">
        <v>309</v>
      </c>
      <c r="I812" s="47" t="s">
        <v>457</v>
      </c>
      <c r="J812" s="533">
        <v>20000032</v>
      </c>
      <c r="K812" s="14" t="s">
        <v>37</v>
      </c>
      <c r="L812" s="14" t="s">
        <v>31</v>
      </c>
      <c r="M812" s="45">
        <v>812</v>
      </c>
      <c r="N812" s="45">
        <v>1</v>
      </c>
      <c r="O812" s="48">
        <v>0</v>
      </c>
      <c r="P812" s="48"/>
      <c r="Q812" s="12" t="s">
        <v>372</v>
      </c>
      <c r="R812" s="46">
        <v>2035.6666666666667</v>
      </c>
      <c r="T812" s="59" t="s">
        <v>75</v>
      </c>
      <c r="U812" s="14">
        <v>0</v>
      </c>
      <c r="V812" s="59" t="s">
        <v>175</v>
      </c>
      <c r="Y812" s="46">
        <v>0</v>
      </c>
      <c r="Z812" s="46">
        <v>0</v>
      </c>
      <c r="AA812" s="46">
        <v>0</v>
      </c>
      <c r="AB812" s="46">
        <v>0</v>
      </c>
      <c r="AC812" s="46">
        <v>0</v>
      </c>
      <c r="AD812" s="46">
        <v>0</v>
      </c>
      <c r="AE812" s="46">
        <v>0</v>
      </c>
      <c r="AF812" s="46">
        <v>0</v>
      </c>
      <c r="AG812" s="46">
        <v>12214</v>
      </c>
      <c r="AH812" s="46">
        <v>0</v>
      </c>
      <c r="AI812" s="46">
        <v>0</v>
      </c>
      <c r="AJ812" s="46">
        <v>0</v>
      </c>
      <c r="AK812" s="46">
        <v>0</v>
      </c>
      <c r="AL812" s="46">
        <v>0</v>
      </c>
      <c r="AM812" s="46">
        <v>17850.707999999999</v>
      </c>
    </row>
    <row r="813" spans="5:39" x14ac:dyDescent="0.2">
      <c r="E813" s="47">
        <v>81</v>
      </c>
      <c r="F813" s="47">
        <v>89</v>
      </c>
      <c r="G813" s="47" t="s">
        <v>249</v>
      </c>
      <c r="H813" s="47" t="s">
        <v>309</v>
      </c>
      <c r="I813" s="47" t="s">
        <v>457</v>
      </c>
      <c r="J813" s="533">
        <v>20000032</v>
      </c>
      <c r="K813" s="14" t="s">
        <v>65</v>
      </c>
      <c r="L813" s="14" t="s">
        <v>31</v>
      </c>
      <c r="M813" s="45">
        <v>813</v>
      </c>
      <c r="N813" s="45">
        <v>1</v>
      </c>
      <c r="O813" s="52">
        <v>44626.770000000004</v>
      </c>
      <c r="P813" s="48">
        <v>17850.707999999999</v>
      </c>
      <c r="Q813" s="12" t="s">
        <v>372</v>
      </c>
      <c r="R813" s="46">
        <v>7437.795000000001</v>
      </c>
      <c r="T813" s="59" t="s">
        <v>75</v>
      </c>
      <c r="U813" s="14">
        <v>0</v>
      </c>
      <c r="V813" s="59" t="s">
        <v>175</v>
      </c>
      <c r="X813" s="46">
        <v>0</v>
      </c>
      <c r="Y813" s="46">
        <v>0</v>
      </c>
      <c r="Z813" s="46">
        <v>0</v>
      </c>
      <c r="AA813" s="46">
        <v>0</v>
      </c>
      <c r="AB813" s="46">
        <v>0</v>
      </c>
      <c r="AC813" s="46">
        <v>0</v>
      </c>
      <c r="AD813" s="46">
        <v>0</v>
      </c>
      <c r="AE813" s="46">
        <v>0</v>
      </c>
      <c r="AF813" s="46">
        <v>0</v>
      </c>
      <c r="AG813" s="46">
        <v>0.1499999999996362</v>
      </c>
      <c r="AH813" s="46">
        <v>2442.83</v>
      </c>
      <c r="AI813" s="46">
        <v>15258.530000000002</v>
      </c>
      <c r="AJ813" s="46">
        <v>7867.56</v>
      </c>
      <c r="AK813" s="46">
        <v>10025.249999999996</v>
      </c>
      <c r="AL813" s="46">
        <v>9032.4500000000007</v>
      </c>
      <c r="AM813" s="46">
        <v>0</v>
      </c>
    </row>
    <row r="814" spans="5:39" x14ac:dyDescent="0.2">
      <c r="E814" s="47">
        <v>81</v>
      </c>
      <c r="F814" s="47">
        <v>89</v>
      </c>
      <c r="G814" s="47" t="s">
        <v>249</v>
      </c>
      <c r="H814" s="47" t="s">
        <v>309</v>
      </c>
      <c r="I814" s="47" t="s">
        <v>457</v>
      </c>
      <c r="J814" s="533">
        <v>20000032</v>
      </c>
      <c r="K814" s="14" t="s">
        <v>64</v>
      </c>
      <c r="L814" s="14" t="s">
        <v>57</v>
      </c>
      <c r="M814" s="45">
        <v>814</v>
      </c>
      <c r="N814" s="45">
        <v>1</v>
      </c>
      <c r="O814" s="46">
        <v>8901.4500000000007</v>
      </c>
      <c r="Q814" s="12" t="s">
        <v>372</v>
      </c>
      <c r="T814" s="59" t="s">
        <v>75</v>
      </c>
      <c r="U814" s="14">
        <v>0</v>
      </c>
      <c r="V814" s="59" t="s">
        <v>175</v>
      </c>
      <c r="X814" s="46">
        <v>0</v>
      </c>
      <c r="Y814" s="46">
        <v>0</v>
      </c>
      <c r="Z814" s="46">
        <v>0</v>
      </c>
      <c r="AA814" s="46">
        <v>0</v>
      </c>
      <c r="AB814" s="46">
        <v>0</v>
      </c>
      <c r="AC814" s="46">
        <v>1780.29</v>
      </c>
      <c r="AD814" s="46">
        <v>3560.58</v>
      </c>
      <c r="AE814" s="46">
        <v>5340.87</v>
      </c>
      <c r="AF814" s="46">
        <v>7121.16</v>
      </c>
      <c r="AG814" s="46">
        <v>0</v>
      </c>
      <c r="AH814" s="46">
        <v>1780.29</v>
      </c>
      <c r="AI814" s="46">
        <v>3560.58</v>
      </c>
      <c r="AJ814" s="46">
        <v>5340.87</v>
      </c>
      <c r="AK814" s="46">
        <v>7121.16</v>
      </c>
      <c r="AL814" s="46">
        <v>8901.4500000000007</v>
      </c>
      <c r="AM814" s="46">
        <v>0</v>
      </c>
    </row>
    <row r="815" spans="5:39" x14ac:dyDescent="0.2">
      <c r="E815" s="47">
        <v>81</v>
      </c>
      <c r="F815" s="47">
        <v>89</v>
      </c>
      <c r="G815" s="47" t="s">
        <v>249</v>
      </c>
      <c r="H815" s="47" t="s">
        <v>309</v>
      </c>
      <c r="I815" s="47" t="s">
        <v>457</v>
      </c>
      <c r="J815" s="533">
        <v>20000032</v>
      </c>
      <c r="K815" s="14" t="s">
        <v>64</v>
      </c>
      <c r="L815" s="14" t="s">
        <v>54</v>
      </c>
      <c r="M815" s="45">
        <v>815</v>
      </c>
      <c r="N815" s="45">
        <v>1</v>
      </c>
      <c r="O815" s="46">
        <v>32412.469999999998</v>
      </c>
      <c r="Q815" s="12" t="s">
        <v>372</v>
      </c>
      <c r="T815" s="59" t="s">
        <v>75</v>
      </c>
      <c r="U815" s="14">
        <v>0</v>
      </c>
      <c r="V815" s="59" t="s">
        <v>175</v>
      </c>
      <c r="X815" s="46">
        <v>0</v>
      </c>
      <c r="Y815" s="46">
        <v>0</v>
      </c>
      <c r="Z815" s="46">
        <v>0</v>
      </c>
      <c r="AA815" s="46">
        <v>0</v>
      </c>
      <c r="AB815" s="46">
        <v>0</v>
      </c>
      <c r="AC815" s="46">
        <v>0</v>
      </c>
      <c r="AD815" s="46">
        <v>0</v>
      </c>
      <c r="AE815" s="46">
        <v>0</v>
      </c>
      <c r="AF815" s="46">
        <v>0</v>
      </c>
      <c r="AG815" s="46">
        <v>0</v>
      </c>
      <c r="AH815" s="46">
        <v>0</v>
      </c>
      <c r="AI815" s="46">
        <v>12815.7</v>
      </c>
      <c r="AJ815" s="46">
        <v>18240.43</v>
      </c>
      <c r="AK815" s="46">
        <v>25822.85</v>
      </c>
      <c r="AL815" s="46">
        <v>32412.469999999998</v>
      </c>
      <c r="AM815" s="46">
        <v>23463.212</v>
      </c>
    </row>
    <row r="816" spans="5:39" x14ac:dyDescent="0.2">
      <c r="E816" s="47">
        <v>81</v>
      </c>
      <c r="F816" s="47">
        <v>89</v>
      </c>
      <c r="G816" s="47" t="s">
        <v>249</v>
      </c>
      <c r="H816" s="47" t="s">
        <v>309</v>
      </c>
      <c r="I816" s="47" t="s">
        <v>457</v>
      </c>
      <c r="J816" s="533">
        <v>20000032</v>
      </c>
      <c r="K816" s="14" t="s">
        <v>64</v>
      </c>
      <c r="L816" s="14" t="s">
        <v>58</v>
      </c>
      <c r="M816" s="45">
        <v>816</v>
      </c>
      <c r="N816" s="45">
        <v>1</v>
      </c>
      <c r="O816" s="46">
        <v>3312.8500000000095</v>
      </c>
      <c r="Q816" s="12" t="s">
        <v>372</v>
      </c>
      <c r="T816" s="59" t="s">
        <v>75</v>
      </c>
      <c r="U816" s="14">
        <v>0</v>
      </c>
      <c r="V816" s="59" t="s">
        <v>175</v>
      </c>
      <c r="X816" s="46">
        <v>0</v>
      </c>
      <c r="Y816" s="46">
        <v>0</v>
      </c>
      <c r="Z816" s="46">
        <v>0</v>
      </c>
      <c r="AA816" s="46">
        <v>0</v>
      </c>
      <c r="AB816" s="46">
        <v>0</v>
      </c>
      <c r="AC816" s="46">
        <v>662.54</v>
      </c>
      <c r="AD816" s="46">
        <v>1325.08</v>
      </c>
      <c r="AE816" s="46">
        <v>1987.62</v>
      </c>
      <c r="AF816" s="46">
        <v>2650.16</v>
      </c>
      <c r="AG816" s="46">
        <v>0.1499999999996362</v>
      </c>
      <c r="AH816" s="46">
        <v>662.6899999999996</v>
      </c>
      <c r="AI816" s="46">
        <v>1325.2300000000014</v>
      </c>
      <c r="AJ816" s="46">
        <v>1987.7700000000004</v>
      </c>
      <c r="AK816" s="46">
        <v>2650.3100000000013</v>
      </c>
      <c r="AL816" s="46">
        <v>3312.8500000000095</v>
      </c>
      <c r="AM816" s="46">
        <v>3312.8500000000058</v>
      </c>
    </row>
    <row r="817" spans="5:39" x14ac:dyDescent="0.2">
      <c r="E817" s="47">
        <v>81</v>
      </c>
      <c r="F817" s="47">
        <v>89</v>
      </c>
      <c r="G817" s="47" t="s">
        <v>249</v>
      </c>
      <c r="H817" s="47" t="s">
        <v>309</v>
      </c>
      <c r="I817" s="47" t="s">
        <v>457</v>
      </c>
      <c r="J817" s="533">
        <v>20000032</v>
      </c>
      <c r="K817" s="14" t="s">
        <v>67</v>
      </c>
      <c r="L817" s="14" t="s">
        <v>67</v>
      </c>
      <c r="M817" s="45">
        <v>817</v>
      </c>
      <c r="N817" s="45">
        <v>1</v>
      </c>
      <c r="O817" s="53">
        <v>54.033105913789768</v>
      </c>
      <c r="P817" s="54">
        <v>44.033105913789768</v>
      </c>
      <c r="Q817" s="55" t="s">
        <v>372</v>
      </c>
      <c r="R817" s="56">
        <v>5.6886286115516551</v>
      </c>
      <c r="S817" s="57" t="s">
        <v>370</v>
      </c>
      <c r="T817" s="60" t="s">
        <v>75</v>
      </c>
      <c r="U817" s="14">
        <v>0</v>
      </c>
      <c r="V817" s="60" t="s">
        <v>175</v>
      </c>
      <c r="Y817" s="46">
        <v>54.033105913789768</v>
      </c>
      <c r="Z817" s="46">
        <v>54.033105913789768</v>
      </c>
      <c r="AA817" s="46">
        <v>54.033105913789768</v>
      </c>
      <c r="AB817" s="46">
        <v>54.033105913789768</v>
      </c>
      <c r="AC817" s="46">
        <v>54.033105913789768</v>
      </c>
      <c r="AD817" s="46">
        <v>54.033105913789768</v>
      </c>
      <c r="AE817" s="46">
        <v>54.033105913789768</v>
      </c>
      <c r="AF817" s="46">
        <v>54.033105913789768</v>
      </c>
      <c r="AG817" s="46">
        <v>54.033105913789768</v>
      </c>
      <c r="AH817" s="46">
        <v>54.033105913789768</v>
      </c>
      <c r="AI817" s="46">
        <v>54.033105913789768</v>
      </c>
      <c r="AJ817" s="46">
        <v>54.033105913789768</v>
      </c>
      <c r="AK817" s="46">
        <v>54.033105913789768</v>
      </c>
      <c r="AL817" s="46">
        <v>54.033105913789768</v>
      </c>
      <c r="AM817" s="46">
        <v>54.033105913789768</v>
      </c>
    </row>
    <row r="818" spans="5:39" x14ac:dyDescent="0.2">
      <c r="E818" s="14">
        <v>82</v>
      </c>
      <c r="F818" s="14">
        <v>90</v>
      </c>
      <c r="G818" s="14" t="s">
        <v>249</v>
      </c>
      <c r="H818" s="14" t="s">
        <v>358</v>
      </c>
      <c r="I818" s="14" t="s">
        <v>458</v>
      </c>
      <c r="J818" s="531">
        <v>20000033</v>
      </c>
      <c r="K818" s="14" t="s">
        <v>59</v>
      </c>
      <c r="L818" s="14" t="s">
        <v>57</v>
      </c>
      <c r="M818" s="45">
        <v>818</v>
      </c>
      <c r="N818" s="45">
        <v>1</v>
      </c>
      <c r="O818" s="46">
        <v>1793.91</v>
      </c>
      <c r="Q818" s="12" t="s">
        <v>376</v>
      </c>
      <c r="T818" s="59" t="s">
        <v>73</v>
      </c>
      <c r="U818" s="14">
        <v>9</v>
      </c>
      <c r="V818" s="59" t="s">
        <v>174</v>
      </c>
      <c r="Y818" s="46">
        <v>0</v>
      </c>
      <c r="Z818" s="46">
        <v>0</v>
      </c>
      <c r="AA818" s="46">
        <v>0</v>
      </c>
      <c r="AB818" s="46">
        <v>0</v>
      </c>
      <c r="AC818" s="46">
        <v>1793.91</v>
      </c>
      <c r="AD818" s="46">
        <v>1793.91</v>
      </c>
      <c r="AE818" s="46">
        <v>1793.91</v>
      </c>
      <c r="AF818" s="46">
        <v>1793.91</v>
      </c>
      <c r="AG818" s="46">
        <v>1793.91</v>
      </c>
      <c r="AH818" s="46">
        <v>1793.91</v>
      </c>
      <c r="AI818" s="46">
        <v>1793.91</v>
      </c>
      <c r="AJ818" s="46">
        <v>1793.91</v>
      </c>
      <c r="AK818" s="46">
        <v>1793.91</v>
      </c>
      <c r="AL818" s="46">
        <v>1793.91</v>
      </c>
      <c r="AM818" s="46">
        <v>0</v>
      </c>
    </row>
    <row r="819" spans="5:39" x14ac:dyDescent="0.2">
      <c r="E819" s="47">
        <v>82</v>
      </c>
      <c r="F819" s="47">
        <v>90</v>
      </c>
      <c r="G819" s="47" t="s">
        <v>249</v>
      </c>
      <c r="H819" s="47" t="s">
        <v>358</v>
      </c>
      <c r="I819" s="47" t="s">
        <v>458</v>
      </c>
      <c r="J819" s="533">
        <v>20000033</v>
      </c>
      <c r="K819" s="14" t="s">
        <v>59</v>
      </c>
      <c r="L819" s="14" t="s">
        <v>54</v>
      </c>
      <c r="M819" s="45">
        <v>819</v>
      </c>
      <c r="N819" s="45">
        <v>1</v>
      </c>
      <c r="O819" s="46">
        <v>3094.4800000000005</v>
      </c>
      <c r="Q819" s="12" t="s">
        <v>376</v>
      </c>
      <c r="T819" s="59" t="s">
        <v>73</v>
      </c>
      <c r="U819" s="14">
        <v>0</v>
      </c>
      <c r="V819" s="59" t="s">
        <v>174</v>
      </c>
      <c r="Y819" s="46">
        <v>0</v>
      </c>
      <c r="Z819" s="46">
        <v>0</v>
      </c>
      <c r="AA819" s="46">
        <v>0</v>
      </c>
      <c r="AB819" s="46">
        <v>0</v>
      </c>
      <c r="AC819" s="46">
        <v>0</v>
      </c>
      <c r="AD819" s="46">
        <v>0</v>
      </c>
      <c r="AE819" s="46">
        <v>0</v>
      </c>
      <c r="AF819" s="46">
        <v>0</v>
      </c>
      <c r="AG819" s="46">
        <v>0</v>
      </c>
      <c r="AH819" s="46">
        <v>0</v>
      </c>
      <c r="AI819" s="46">
        <v>10303.490000000002</v>
      </c>
      <c r="AJ819" s="46">
        <v>2251.0700000000002</v>
      </c>
      <c r="AK819" s="46">
        <v>3212.79</v>
      </c>
      <c r="AL819" s="46">
        <v>3094.4800000000005</v>
      </c>
      <c r="AM819" s="46">
        <v>0</v>
      </c>
    </row>
    <row r="820" spans="5:39" x14ac:dyDescent="0.2">
      <c r="E820" s="47">
        <v>82</v>
      </c>
      <c r="F820" s="47">
        <v>90</v>
      </c>
      <c r="G820" s="47" t="s">
        <v>249</v>
      </c>
      <c r="H820" s="47" t="s">
        <v>358</v>
      </c>
      <c r="I820" s="47" t="s">
        <v>458</v>
      </c>
      <c r="J820" s="533">
        <v>20000033</v>
      </c>
      <c r="K820" s="14" t="s">
        <v>59</v>
      </c>
      <c r="L820" s="14" t="s">
        <v>58</v>
      </c>
      <c r="M820" s="45">
        <v>820</v>
      </c>
      <c r="N820" s="45">
        <v>1</v>
      </c>
      <c r="O820" s="46">
        <v>666.46</v>
      </c>
      <c r="Q820" s="12" t="s">
        <v>376</v>
      </c>
      <c r="T820" s="59" t="s">
        <v>73</v>
      </c>
      <c r="U820" s="14">
        <v>0</v>
      </c>
      <c r="V820" s="59" t="s">
        <v>174</v>
      </c>
      <c r="Y820" s="46">
        <v>0</v>
      </c>
      <c r="Z820" s="46">
        <v>0</v>
      </c>
      <c r="AA820" s="46">
        <v>0</v>
      </c>
      <c r="AB820" s="46">
        <v>0</v>
      </c>
      <c r="AC820" s="46">
        <v>666.45999999999981</v>
      </c>
      <c r="AD820" s="46">
        <v>666.45999999999981</v>
      </c>
      <c r="AE820" s="46">
        <v>666.45999999999981</v>
      </c>
      <c r="AF820" s="46">
        <v>666.45999999999981</v>
      </c>
      <c r="AG820" s="46">
        <v>666.45999999999981</v>
      </c>
      <c r="AH820" s="46">
        <v>666.45999999999981</v>
      </c>
      <c r="AI820" s="46">
        <v>666.45999999999913</v>
      </c>
      <c r="AJ820" s="46">
        <v>666.45999999999958</v>
      </c>
      <c r="AK820" s="46">
        <v>666.46</v>
      </c>
      <c r="AL820" s="46">
        <v>666.46</v>
      </c>
      <c r="AM820" s="46">
        <v>0</v>
      </c>
    </row>
    <row r="821" spans="5:39" x14ac:dyDescent="0.2">
      <c r="E821" s="47">
        <v>82</v>
      </c>
      <c r="F821" s="47">
        <v>90</v>
      </c>
      <c r="G821" s="47" t="s">
        <v>249</v>
      </c>
      <c r="H821" s="47" t="s">
        <v>358</v>
      </c>
      <c r="I821" s="47" t="s">
        <v>458</v>
      </c>
      <c r="J821" s="533">
        <v>20000033</v>
      </c>
      <c r="K821" s="14" t="s">
        <v>59</v>
      </c>
      <c r="L821" s="14" t="s">
        <v>31</v>
      </c>
      <c r="M821" s="45">
        <v>821</v>
      </c>
      <c r="N821" s="45">
        <v>1</v>
      </c>
      <c r="O821" s="48">
        <v>5554.85</v>
      </c>
      <c r="Q821" s="12" t="s">
        <v>376</v>
      </c>
      <c r="R821" s="46">
        <v>5604.0083333333341</v>
      </c>
      <c r="T821" s="59" t="s">
        <v>73</v>
      </c>
      <c r="U821" s="14">
        <v>0</v>
      </c>
      <c r="V821" s="59" t="s">
        <v>174</v>
      </c>
      <c r="X821" s="46">
        <v>0</v>
      </c>
      <c r="Y821" s="46">
        <v>0</v>
      </c>
      <c r="Z821" s="46">
        <v>0</v>
      </c>
      <c r="AA821" s="46">
        <v>0</v>
      </c>
      <c r="AB821" s="46">
        <v>0</v>
      </c>
      <c r="AC821" s="46">
        <v>2460.37</v>
      </c>
      <c r="AD821" s="46">
        <v>2460.37</v>
      </c>
      <c r="AE821" s="46">
        <v>2460.37</v>
      </c>
      <c r="AF821" s="46">
        <v>2460.37</v>
      </c>
      <c r="AG821" s="46">
        <v>2460.37</v>
      </c>
      <c r="AH821" s="46">
        <v>2460.37</v>
      </c>
      <c r="AI821" s="46">
        <v>12763.86</v>
      </c>
      <c r="AJ821" s="46">
        <v>4711.4400000000005</v>
      </c>
      <c r="AK821" s="46">
        <v>5673.16</v>
      </c>
      <c r="AL821" s="46">
        <v>5554.85</v>
      </c>
      <c r="AM821" s="46">
        <v>0</v>
      </c>
    </row>
    <row r="822" spans="5:39" x14ac:dyDescent="0.2">
      <c r="E822" s="47">
        <v>82</v>
      </c>
      <c r="F822" s="47">
        <v>90</v>
      </c>
      <c r="G822" s="47" t="s">
        <v>249</v>
      </c>
      <c r="H822" s="47" t="s">
        <v>358</v>
      </c>
      <c r="I822" s="47" t="s">
        <v>458</v>
      </c>
      <c r="J822" s="533">
        <v>20000033</v>
      </c>
      <c r="K822" s="14" t="s">
        <v>37</v>
      </c>
      <c r="L822" s="14" t="s">
        <v>31</v>
      </c>
      <c r="M822" s="45">
        <v>822</v>
      </c>
      <c r="N822" s="45">
        <v>1</v>
      </c>
      <c r="O822" s="48">
        <v>0</v>
      </c>
      <c r="P822" s="48"/>
      <c r="Q822" s="12" t="s">
        <v>376</v>
      </c>
      <c r="R822" s="46">
        <v>5372.92</v>
      </c>
      <c r="T822" s="59" t="s">
        <v>73</v>
      </c>
      <c r="U822" s="14">
        <v>0</v>
      </c>
      <c r="V822" s="59" t="s">
        <v>174</v>
      </c>
      <c r="Y822" s="46">
        <v>0</v>
      </c>
      <c r="Z822" s="46">
        <v>0</v>
      </c>
      <c r="AA822" s="46">
        <v>0</v>
      </c>
      <c r="AB822" s="46">
        <v>0</v>
      </c>
      <c r="AC822" s="46">
        <v>0</v>
      </c>
      <c r="AD822" s="46">
        <v>0</v>
      </c>
      <c r="AE822" s="46">
        <v>0</v>
      </c>
      <c r="AF822" s="46">
        <v>0</v>
      </c>
      <c r="AG822" s="46">
        <v>0</v>
      </c>
      <c r="AH822" s="46">
        <v>0</v>
      </c>
      <c r="AI822" s="46">
        <v>0</v>
      </c>
      <c r="AJ822" s="46">
        <v>0</v>
      </c>
      <c r="AK822" s="46">
        <v>32237.52</v>
      </c>
      <c r="AL822" s="46">
        <v>0</v>
      </c>
      <c r="AM822" s="46">
        <v>6736.8059999999996</v>
      </c>
    </row>
    <row r="823" spans="5:39" x14ac:dyDescent="0.2">
      <c r="E823" s="47">
        <v>82</v>
      </c>
      <c r="F823" s="47">
        <v>90</v>
      </c>
      <c r="G823" s="47" t="s">
        <v>249</v>
      </c>
      <c r="H823" s="47" t="s">
        <v>358</v>
      </c>
      <c r="I823" s="47" t="s">
        <v>458</v>
      </c>
      <c r="J823" s="533">
        <v>20000033</v>
      </c>
      <c r="K823" s="14" t="s">
        <v>65</v>
      </c>
      <c r="L823" s="14" t="s">
        <v>31</v>
      </c>
      <c r="M823" s="45">
        <v>823</v>
      </c>
      <c r="N823" s="45">
        <v>1</v>
      </c>
      <c r="O823" s="52">
        <v>11228.009999999993</v>
      </c>
      <c r="P823" s="48">
        <v>6736.8059999999996</v>
      </c>
      <c r="Q823" s="12" t="s">
        <v>376</v>
      </c>
      <c r="R823" s="46">
        <v>1871.3349999999989</v>
      </c>
      <c r="T823" s="59" t="s">
        <v>73</v>
      </c>
      <c r="U823" s="14">
        <v>0</v>
      </c>
      <c r="V823" s="59" t="s">
        <v>174</v>
      </c>
      <c r="X823" s="46">
        <v>0</v>
      </c>
      <c r="Y823" s="46">
        <v>0</v>
      </c>
      <c r="Z823" s="46">
        <v>0</v>
      </c>
      <c r="AA823" s="46">
        <v>0</v>
      </c>
      <c r="AB823" s="46">
        <v>0</v>
      </c>
      <c r="AC823" s="46">
        <v>0</v>
      </c>
      <c r="AD823" s="46">
        <v>0</v>
      </c>
      <c r="AE823" s="46">
        <v>0</v>
      </c>
      <c r="AF823" s="46">
        <v>0</v>
      </c>
      <c r="AG823" s="46">
        <v>0</v>
      </c>
      <c r="AH823" s="46">
        <v>0</v>
      </c>
      <c r="AI823" s="46">
        <v>0</v>
      </c>
      <c r="AJ823" s="46">
        <v>0</v>
      </c>
      <c r="AK823" s="46">
        <v>5673.1599999999962</v>
      </c>
      <c r="AL823" s="46">
        <v>5554.8499999999967</v>
      </c>
      <c r="AM823" s="46">
        <v>0</v>
      </c>
    </row>
    <row r="824" spans="5:39" x14ac:dyDescent="0.2">
      <c r="E824" s="47">
        <v>82</v>
      </c>
      <c r="F824" s="47">
        <v>90</v>
      </c>
      <c r="G824" s="47" t="s">
        <v>249</v>
      </c>
      <c r="H824" s="47" t="s">
        <v>358</v>
      </c>
      <c r="I824" s="47" t="s">
        <v>458</v>
      </c>
      <c r="J824" s="533">
        <v>20000033</v>
      </c>
      <c r="K824" s="14" t="s">
        <v>64</v>
      </c>
      <c r="L824" s="14" t="s">
        <v>57</v>
      </c>
      <c r="M824" s="45">
        <v>824</v>
      </c>
      <c r="N824" s="45">
        <v>1</v>
      </c>
      <c r="O824" s="46">
        <v>1793.91</v>
      </c>
      <c r="Q824" s="12" t="s">
        <v>376</v>
      </c>
      <c r="T824" s="59" t="s">
        <v>73</v>
      </c>
      <c r="U824" s="14">
        <v>0</v>
      </c>
      <c r="V824" s="59" t="s">
        <v>174</v>
      </c>
      <c r="X824" s="46">
        <v>0</v>
      </c>
      <c r="Y824" s="46">
        <v>0</v>
      </c>
      <c r="Z824" s="46">
        <v>0</v>
      </c>
      <c r="AA824" s="46">
        <v>0</v>
      </c>
      <c r="AB824" s="46">
        <v>0</v>
      </c>
      <c r="AC824" s="46">
        <v>1793.91</v>
      </c>
      <c r="AD824" s="46">
        <v>3587.82</v>
      </c>
      <c r="AE824" s="46">
        <v>5381.7300000000005</v>
      </c>
      <c r="AF824" s="46">
        <v>7175.64</v>
      </c>
      <c r="AG824" s="46">
        <v>8969.5500000000011</v>
      </c>
      <c r="AH824" s="46">
        <v>10763.460000000001</v>
      </c>
      <c r="AI824" s="46">
        <v>12557.37</v>
      </c>
      <c r="AJ824" s="46">
        <v>14351.28</v>
      </c>
      <c r="AK824" s="46">
        <v>0</v>
      </c>
      <c r="AL824" s="46">
        <v>1793.91</v>
      </c>
      <c r="AM824" s="46">
        <v>0</v>
      </c>
    </row>
    <row r="825" spans="5:39" x14ac:dyDescent="0.2">
      <c r="E825" s="47">
        <v>82</v>
      </c>
      <c r="F825" s="47">
        <v>90</v>
      </c>
      <c r="G825" s="47" t="s">
        <v>249</v>
      </c>
      <c r="H825" s="47" t="s">
        <v>358</v>
      </c>
      <c r="I825" s="47" t="s">
        <v>458</v>
      </c>
      <c r="J825" s="533">
        <v>20000033</v>
      </c>
      <c r="K825" s="14" t="s">
        <v>64</v>
      </c>
      <c r="L825" s="14" t="s">
        <v>54</v>
      </c>
      <c r="M825" s="45">
        <v>825</v>
      </c>
      <c r="N825" s="45">
        <v>1</v>
      </c>
      <c r="O825" s="46">
        <v>3094.4800000000005</v>
      </c>
      <c r="Q825" s="12" t="s">
        <v>376</v>
      </c>
      <c r="T825" s="59" t="s">
        <v>73</v>
      </c>
      <c r="U825" s="14">
        <v>0</v>
      </c>
      <c r="V825" s="59" t="s">
        <v>174</v>
      </c>
      <c r="X825" s="46">
        <v>0</v>
      </c>
      <c r="Y825" s="46">
        <v>0</v>
      </c>
      <c r="Z825" s="46">
        <v>0</v>
      </c>
      <c r="AA825" s="46">
        <v>0</v>
      </c>
      <c r="AB825" s="46">
        <v>0</v>
      </c>
      <c r="AC825" s="46">
        <v>0</v>
      </c>
      <c r="AD825" s="46">
        <v>0</v>
      </c>
      <c r="AE825" s="46">
        <v>0</v>
      </c>
      <c r="AF825" s="46">
        <v>0</v>
      </c>
      <c r="AG825" s="46">
        <v>0</v>
      </c>
      <c r="AH825" s="46">
        <v>0</v>
      </c>
      <c r="AI825" s="46">
        <v>10303.490000000002</v>
      </c>
      <c r="AJ825" s="46">
        <v>12554.560000000001</v>
      </c>
      <c r="AK825" s="46">
        <v>0</v>
      </c>
      <c r="AL825" s="46">
        <v>3094.4800000000005</v>
      </c>
      <c r="AM825" s="46">
        <v>0</v>
      </c>
    </row>
    <row r="826" spans="5:39" x14ac:dyDescent="0.2">
      <c r="E826" s="47">
        <v>82</v>
      </c>
      <c r="F826" s="47">
        <v>90</v>
      </c>
      <c r="G826" s="47" t="s">
        <v>249</v>
      </c>
      <c r="H826" s="47" t="s">
        <v>358</v>
      </c>
      <c r="I826" s="47" t="s">
        <v>458</v>
      </c>
      <c r="J826" s="533">
        <v>20000033</v>
      </c>
      <c r="K826" s="14" t="s">
        <v>64</v>
      </c>
      <c r="L826" s="14" t="s">
        <v>58</v>
      </c>
      <c r="M826" s="45">
        <v>826</v>
      </c>
      <c r="N826" s="45">
        <v>1</v>
      </c>
      <c r="O826" s="46">
        <v>6339.6199999999908</v>
      </c>
      <c r="Q826" s="12" t="s">
        <v>376</v>
      </c>
      <c r="T826" s="59" t="s">
        <v>73</v>
      </c>
      <c r="U826" s="14">
        <v>0</v>
      </c>
      <c r="V826" s="59" t="s">
        <v>174</v>
      </c>
      <c r="X826" s="46">
        <v>0</v>
      </c>
      <c r="Y826" s="46">
        <v>0</v>
      </c>
      <c r="Z826" s="46">
        <v>0</v>
      </c>
      <c r="AA826" s="46">
        <v>0</v>
      </c>
      <c r="AB826" s="46">
        <v>0</v>
      </c>
      <c r="AC826" s="46">
        <v>666.45999999999981</v>
      </c>
      <c r="AD826" s="46">
        <v>1332.9199999999996</v>
      </c>
      <c r="AE826" s="46">
        <v>1999.3799999999992</v>
      </c>
      <c r="AF826" s="46">
        <v>2665.8399999999992</v>
      </c>
      <c r="AG826" s="46">
        <v>3332.2999999999975</v>
      </c>
      <c r="AH826" s="46">
        <v>3998.7599999999966</v>
      </c>
      <c r="AI826" s="46">
        <v>4665.2199999999957</v>
      </c>
      <c r="AJ826" s="46">
        <v>5331.6799999999967</v>
      </c>
      <c r="AK826" s="46">
        <v>5673.1599999999926</v>
      </c>
      <c r="AL826" s="46">
        <v>6339.6199999999908</v>
      </c>
      <c r="AM826" s="46">
        <v>4491.2039999999906</v>
      </c>
    </row>
    <row r="827" spans="5:39" x14ac:dyDescent="0.2">
      <c r="E827" s="47">
        <v>82</v>
      </c>
      <c r="F827" s="47">
        <v>90</v>
      </c>
      <c r="G827" s="47" t="s">
        <v>249</v>
      </c>
      <c r="H827" s="47" t="s">
        <v>358</v>
      </c>
      <c r="I827" s="47" t="s">
        <v>458</v>
      </c>
      <c r="J827" s="533">
        <v>20000033</v>
      </c>
      <c r="K827" s="14" t="s">
        <v>67</v>
      </c>
      <c r="L827" s="14" t="s">
        <v>67</v>
      </c>
      <c r="M827" s="45">
        <v>827</v>
      </c>
      <c r="N827" s="45">
        <v>1</v>
      </c>
      <c r="O827" s="53">
        <v>14.147518571859109</v>
      </c>
      <c r="P827" s="54">
        <v>4.1475185718591092</v>
      </c>
      <c r="Q827" s="55" t="s">
        <v>376</v>
      </c>
      <c r="R827" s="56">
        <v>2.0035676844401538</v>
      </c>
      <c r="S827" s="57" t="s">
        <v>370</v>
      </c>
      <c r="T827" s="60" t="s">
        <v>73</v>
      </c>
      <c r="U827" s="14">
        <v>0</v>
      </c>
      <c r="V827" s="60" t="s">
        <v>174</v>
      </c>
      <c r="Y827" s="46">
        <v>14.147518571859109</v>
      </c>
      <c r="Z827" s="46">
        <v>14.147518571859109</v>
      </c>
      <c r="AA827" s="46">
        <v>14.147518571859109</v>
      </c>
      <c r="AB827" s="46">
        <v>14.147518571859109</v>
      </c>
      <c r="AC827" s="46">
        <v>14.147518571859109</v>
      </c>
      <c r="AD827" s="46">
        <v>14.147518571859109</v>
      </c>
      <c r="AE827" s="46">
        <v>14.147518571859109</v>
      </c>
      <c r="AF827" s="46">
        <v>14.147518571859109</v>
      </c>
      <c r="AG827" s="46">
        <v>14.147518571859109</v>
      </c>
      <c r="AH827" s="46">
        <v>14.147518571859109</v>
      </c>
      <c r="AI827" s="46">
        <v>14.147518571859109</v>
      </c>
      <c r="AJ827" s="46">
        <v>14.147518571859109</v>
      </c>
      <c r="AK827" s="46">
        <v>14.147518571859109</v>
      </c>
      <c r="AL827" s="46">
        <v>14.147518571859109</v>
      </c>
      <c r="AM827" s="46">
        <v>14.147518571859109</v>
      </c>
    </row>
    <row r="828" spans="5:39" x14ac:dyDescent="0.2">
      <c r="E828" s="14">
        <v>83</v>
      </c>
      <c r="F828" s="14">
        <v>91</v>
      </c>
      <c r="G828" s="14" t="s">
        <v>249</v>
      </c>
      <c r="H828" s="14" t="s">
        <v>341</v>
      </c>
      <c r="I828" s="14" t="s">
        <v>459</v>
      </c>
      <c r="J828" s="531">
        <v>20000034</v>
      </c>
      <c r="K828" s="14" t="s">
        <v>59</v>
      </c>
      <c r="L828" s="14" t="s">
        <v>57</v>
      </c>
      <c r="M828" s="45">
        <v>828</v>
      </c>
      <c r="N828" s="45">
        <v>1</v>
      </c>
      <c r="O828" s="46">
        <v>1382.02</v>
      </c>
      <c r="Q828" s="12">
        <v>0</v>
      </c>
      <c r="T828" s="59">
        <v>0</v>
      </c>
      <c r="U828" s="14">
        <v>0</v>
      </c>
      <c r="V828" s="59" t="s">
        <v>174</v>
      </c>
      <c r="Y828" s="46">
        <v>0</v>
      </c>
      <c r="Z828" s="46">
        <v>0</v>
      </c>
      <c r="AA828" s="46">
        <v>0</v>
      </c>
      <c r="AB828" s="46">
        <v>0</v>
      </c>
      <c r="AC828" s="46">
        <v>1382.02</v>
      </c>
      <c r="AD828" s="46">
        <v>1382.02</v>
      </c>
      <c r="AE828" s="46">
        <v>1382.02</v>
      </c>
      <c r="AF828" s="46">
        <v>1382.02</v>
      </c>
      <c r="AG828" s="46">
        <v>1382.02</v>
      </c>
      <c r="AH828" s="46">
        <v>1382.02</v>
      </c>
      <c r="AI828" s="46">
        <v>1382.02</v>
      </c>
      <c r="AJ828" s="46">
        <v>1382.02</v>
      </c>
      <c r="AK828" s="46">
        <v>1382.02</v>
      </c>
      <c r="AL828" s="46">
        <v>1382.02</v>
      </c>
      <c r="AM828" s="46">
        <v>0</v>
      </c>
    </row>
    <row r="829" spans="5:39" x14ac:dyDescent="0.2">
      <c r="E829" s="47">
        <v>83</v>
      </c>
      <c r="F829" s="47">
        <v>91</v>
      </c>
      <c r="G829" s="47" t="s">
        <v>249</v>
      </c>
      <c r="H829" s="47" t="s">
        <v>341</v>
      </c>
      <c r="I829" s="47" t="s">
        <v>459</v>
      </c>
      <c r="J829" s="533">
        <v>20000034</v>
      </c>
      <c r="K829" s="14" t="s">
        <v>59</v>
      </c>
      <c r="L829" s="14" t="s">
        <v>54</v>
      </c>
      <c r="M829" s="45">
        <v>829</v>
      </c>
      <c r="N829" s="45">
        <v>1</v>
      </c>
      <c r="O829" s="46">
        <v>2274.6699999999996</v>
      </c>
      <c r="Q829" s="12">
        <v>0</v>
      </c>
      <c r="T829" s="59">
        <v>0</v>
      </c>
      <c r="U829" s="14">
        <v>0</v>
      </c>
      <c r="V829" s="59" t="s">
        <v>174</v>
      </c>
      <c r="Y829" s="46">
        <v>0</v>
      </c>
      <c r="Z829" s="46">
        <v>0</v>
      </c>
      <c r="AA829" s="46">
        <v>0</v>
      </c>
      <c r="AB829" s="46">
        <v>0</v>
      </c>
      <c r="AC829" s="46">
        <v>0</v>
      </c>
      <c r="AD829" s="46">
        <v>0</v>
      </c>
      <c r="AE829" s="46">
        <v>0</v>
      </c>
      <c r="AF829" s="46">
        <v>0</v>
      </c>
      <c r="AG829" s="46">
        <v>0</v>
      </c>
      <c r="AH829" s="46">
        <v>0</v>
      </c>
      <c r="AI829" s="46">
        <v>9239.1200000000008</v>
      </c>
      <c r="AJ829" s="46">
        <v>579.15000000000009</v>
      </c>
      <c r="AK829" s="46">
        <v>2744.7000000000003</v>
      </c>
      <c r="AL829" s="46">
        <v>2274.6699999999996</v>
      </c>
      <c r="AM829" s="46">
        <v>0</v>
      </c>
    </row>
    <row r="830" spans="5:39" x14ac:dyDescent="0.2">
      <c r="E830" s="47">
        <v>83</v>
      </c>
      <c r="F830" s="47">
        <v>91</v>
      </c>
      <c r="G830" s="47" t="s">
        <v>249</v>
      </c>
      <c r="H830" s="47" t="s">
        <v>341</v>
      </c>
      <c r="I830" s="47" t="s">
        <v>459</v>
      </c>
      <c r="J830" s="533">
        <v>20000034</v>
      </c>
      <c r="K830" s="14" t="s">
        <v>59</v>
      </c>
      <c r="L830" s="14" t="s">
        <v>58</v>
      </c>
      <c r="M830" s="45">
        <v>830</v>
      </c>
      <c r="N830" s="45">
        <v>1</v>
      </c>
      <c r="O830" s="46">
        <v>547.88000000000011</v>
      </c>
      <c r="Q830" s="12">
        <v>0</v>
      </c>
      <c r="T830" s="59">
        <v>0</v>
      </c>
      <c r="U830" s="14">
        <v>0</v>
      </c>
      <c r="V830" s="59" t="s">
        <v>174</v>
      </c>
      <c r="Y830" s="46">
        <v>0</v>
      </c>
      <c r="Z830" s="46">
        <v>0</v>
      </c>
      <c r="AA830" s="46">
        <v>0</v>
      </c>
      <c r="AB830" s="46">
        <v>0</v>
      </c>
      <c r="AC830" s="46">
        <v>547.88000000000011</v>
      </c>
      <c r="AD830" s="46">
        <v>547.88000000000011</v>
      </c>
      <c r="AE830" s="46">
        <v>547.88000000000011</v>
      </c>
      <c r="AF830" s="46">
        <v>547.88000000000011</v>
      </c>
      <c r="AG830" s="46">
        <v>547.88000000000011</v>
      </c>
      <c r="AH830" s="46">
        <v>547.88000000000011</v>
      </c>
      <c r="AI830" s="46">
        <v>547.8799999999992</v>
      </c>
      <c r="AJ830" s="46">
        <v>547.88000000000011</v>
      </c>
      <c r="AK830" s="46">
        <v>547.88000000000011</v>
      </c>
      <c r="AL830" s="46">
        <v>547.88000000000011</v>
      </c>
      <c r="AM830" s="46">
        <v>0</v>
      </c>
    </row>
    <row r="831" spans="5:39" x14ac:dyDescent="0.2">
      <c r="E831" s="47">
        <v>83</v>
      </c>
      <c r="F831" s="47">
        <v>91</v>
      </c>
      <c r="G831" s="47" t="s">
        <v>249</v>
      </c>
      <c r="H831" s="47" t="s">
        <v>341</v>
      </c>
      <c r="I831" s="47" t="s">
        <v>459</v>
      </c>
      <c r="J831" s="533">
        <v>20000034</v>
      </c>
      <c r="K831" s="14" t="s">
        <v>59</v>
      </c>
      <c r="L831" s="14" t="s">
        <v>31</v>
      </c>
      <c r="M831" s="45">
        <v>831</v>
      </c>
      <c r="N831" s="45">
        <v>1</v>
      </c>
      <c r="O831" s="48">
        <v>4204.57</v>
      </c>
      <c r="Q831" s="12">
        <v>0</v>
      </c>
      <c r="R831" s="46">
        <v>4402.84</v>
      </c>
      <c r="T831" s="59">
        <v>0</v>
      </c>
      <c r="U831" s="14">
        <v>0</v>
      </c>
      <c r="V831" s="59" t="s">
        <v>174</v>
      </c>
      <c r="X831" s="46">
        <v>0</v>
      </c>
      <c r="Y831" s="46">
        <v>0</v>
      </c>
      <c r="Z831" s="46">
        <v>0</v>
      </c>
      <c r="AA831" s="46">
        <v>0</v>
      </c>
      <c r="AB831" s="46">
        <v>0</v>
      </c>
      <c r="AC831" s="46">
        <v>1929.9</v>
      </c>
      <c r="AD831" s="46">
        <v>1929.9</v>
      </c>
      <c r="AE831" s="46">
        <v>1929.9</v>
      </c>
      <c r="AF831" s="46">
        <v>1929.9</v>
      </c>
      <c r="AG831" s="46">
        <v>1929.9</v>
      </c>
      <c r="AH831" s="46">
        <v>1929.9</v>
      </c>
      <c r="AI831" s="46">
        <v>11169.02</v>
      </c>
      <c r="AJ831" s="46">
        <v>2509.0500000000002</v>
      </c>
      <c r="AK831" s="46">
        <v>4674.6000000000004</v>
      </c>
      <c r="AL831" s="46">
        <v>4204.57</v>
      </c>
      <c r="AM831" s="46">
        <v>0</v>
      </c>
    </row>
    <row r="832" spans="5:39" x14ac:dyDescent="0.2">
      <c r="E832" s="47">
        <v>83</v>
      </c>
      <c r="F832" s="47">
        <v>91</v>
      </c>
      <c r="G832" s="47" t="s">
        <v>249</v>
      </c>
      <c r="H832" s="47" t="s">
        <v>341</v>
      </c>
      <c r="I832" s="47" t="s">
        <v>459</v>
      </c>
      <c r="J832" s="533">
        <v>20000034</v>
      </c>
      <c r="K832" s="14" t="s">
        <v>37</v>
      </c>
      <c r="L832" s="14" t="s">
        <v>31</v>
      </c>
      <c r="M832" s="45">
        <v>832</v>
      </c>
      <c r="N832" s="45">
        <v>1</v>
      </c>
      <c r="O832" s="48">
        <v>7183.65</v>
      </c>
      <c r="P832" s="48"/>
      <c r="Q832" s="12">
        <v>0</v>
      </c>
      <c r="R832" s="46">
        <v>4988.6783333333333</v>
      </c>
      <c r="T832" s="59">
        <v>0</v>
      </c>
      <c r="U832" s="14">
        <v>0</v>
      </c>
      <c r="V832" s="59" t="s">
        <v>174</v>
      </c>
      <c r="Y832" s="46">
        <v>0</v>
      </c>
      <c r="Z832" s="46">
        <v>0</v>
      </c>
      <c r="AA832" s="46">
        <v>0</v>
      </c>
      <c r="AB832" s="46">
        <v>0</v>
      </c>
      <c r="AC832" s="46">
        <v>0</v>
      </c>
      <c r="AD832" s="46">
        <v>0</v>
      </c>
      <c r="AE832" s="46">
        <v>0</v>
      </c>
      <c r="AF832" s="46">
        <v>0</v>
      </c>
      <c r="AG832" s="46">
        <v>7719.6</v>
      </c>
      <c r="AH832" s="46">
        <v>0</v>
      </c>
      <c r="AI832" s="46">
        <v>3859.8</v>
      </c>
      <c r="AJ832" s="46">
        <v>11169.02</v>
      </c>
      <c r="AK832" s="46">
        <v>0</v>
      </c>
      <c r="AL832" s="46">
        <v>7183.65</v>
      </c>
      <c r="AM832" s="46">
        <v>3363.6559999999999</v>
      </c>
    </row>
    <row r="833" spans="5:39" x14ac:dyDescent="0.2">
      <c r="E833" s="47">
        <v>83</v>
      </c>
      <c r="F833" s="47">
        <v>91</v>
      </c>
      <c r="G833" s="47" t="s">
        <v>249</v>
      </c>
      <c r="H833" s="47" t="s">
        <v>341</v>
      </c>
      <c r="I833" s="47" t="s">
        <v>459</v>
      </c>
      <c r="J833" s="533">
        <v>20000034</v>
      </c>
      <c r="K833" s="14" t="s">
        <v>65</v>
      </c>
      <c r="L833" s="14" t="s">
        <v>31</v>
      </c>
      <c r="M833" s="45">
        <v>833</v>
      </c>
      <c r="N833" s="45">
        <v>1</v>
      </c>
      <c r="O833" s="52">
        <v>4204.57</v>
      </c>
      <c r="P833" s="48">
        <v>3363.6559999999999</v>
      </c>
      <c r="Q833" s="12">
        <v>0</v>
      </c>
      <c r="R833" s="46">
        <v>700.76166666666666</v>
      </c>
      <c r="T833" s="59">
        <v>0</v>
      </c>
      <c r="U833" s="14">
        <v>0</v>
      </c>
      <c r="V833" s="59" t="s">
        <v>174</v>
      </c>
      <c r="X833" s="46">
        <v>0</v>
      </c>
      <c r="Y833" s="46">
        <v>0</v>
      </c>
      <c r="Z833" s="46">
        <v>0</v>
      </c>
      <c r="AA833" s="46">
        <v>0</v>
      </c>
      <c r="AB833" s="46">
        <v>0</v>
      </c>
      <c r="AC833" s="46">
        <v>0</v>
      </c>
      <c r="AD833" s="46">
        <v>0</v>
      </c>
      <c r="AE833" s="46">
        <v>0</v>
      </c>
      <c r="AF833" s="46">
        <v>0</v>
      </c>
      <c r="AG833" s="46">
        <v>0</v>
      </c>
      <c r="AH833" s="46">
        <v>0</v>
      </c>
      <c r="AI833" s="46">
        <v>0</v>
      </c>
      <c r="AJ833" s="46">
        <v>0</v>
      </c>
      <c r="AK833" s="46">
        <v>0</v>
      </c>
      <c r="AL833" s="46">
        <v>4204.57</v>
      </c>
      <c r="AM833" s="46">
        <v>0</v>
      </c>
    </row>
    <row r="834" spans="5:39" x14ac:dyDescent="0.2">
      <c r="E834" s="47">
        <v>83</v>
      </c>
      <c r="F834" s="47">
        <v>91</v>
      </c>
      <c r="G834" s="47" t="s">
        <v>249</v>
      </c>
      <c r="H834" s="47" t="s">
        <v>341</v>
      </c>
      <c r="I834" s="47" t="s">
        <v>459</v>
      </c>
      <c r="J834" s="533">
        <v>20000034</v>
      </c>
      <c r="K834" s="14" t="s">
        <v>64</v>
      </c>
      <c r="L834" s="14" t="s">
        <v>57</v>
      </c>
      <c r="M834" s="45">
        <v>834</v>
      </c>
      <c r="N834" s="45">
        <v>1</v>
      </c>
      <c r="O834" s="46">
        <v>0</v>
      </c>
      <c r="Q834" s="12">
        <v>0</v>
      </c>
      <c r="T834" s="59">
        <v>0</v>
      </c>
      <c r="U834" s="14">
        <v>0</v>
      </c>
      <c r="V834" s="59" t="s">
        <v>174</v>
      </c>
      <c r="X834" s="46">
        <v>0</v>
      </c>
      <c r="Y834" s="46">
        <v>0</v>
      </c>
      <c r="Z834" s="46">
        <v>0</v>
      </c>
      <c r="AA834" s="46">
        <v>0</v>
      </c>
      <c r="AB834" s="46">
        <v>0</v>
      </c>
      <c r="AC834" s="46">
        <v>1382.02</v>
      </c>
      <c r="AD834" s="46">
        <v>2764.04</v>
      </c>
      <c r="AE834" s="46">
        <v>4146.0599999999995</v>
      </c>
      <c r="AF834" s="46">
        <v>5528.08</v>
      </c>
      <c r="AG834" s="46">
        <v>0</v>
      </c>
      <c r="AH834" s="46">
        <v>1382.02</v>
      </c>
      <c r="AI834" s="46">
        <v>0</v>
      </c>
      <c r="AJ834" s="46">
        <v>0</v>
      </c>
      <c r="AK834" s="46">
        <v>1382.02</v>
      </c>
      <c r="AL834" s="46">
        <v>0</v>
      </c>
      <c r="AM834" s="46">
        <v>0</v>
      </c>
    </row>
    <row r="835" spans="5:39" x14ac:dyDescent="0.2">
      <c r="E835" s="47">
        <v>83</v>
      </c>
      <c r="F835" s="47">
        <v>91</v>
      </c>
      <c r="G835" s="47" t="s">
        <v>249</v>
      </c>
      <c r="H835" s="47" t="s">
        <v>341</v>
      </c>
      <c r="I835" s="47" t="s">
        <v>459</v>
      </c>
      <c r="J835" s="533">
        <v>20000034</v>
      </c>
      <c r="K835" s="14" t="s">
        <v>64</v>
      </c>
      <c r="L835" s="14" t="s">
        <v>54</v>
      </c>
      <c r="M835" s="45">
        <v>835</v>
      </c>
      <c r="N835" s="45">
        <v>1</v>
      </c>
      <c r="O835" s="46">
        <v>599.76000000000022</v>
      </c>
      <c r="Q835" s="12">
        <v>0</v>
      </c>
      <c r="T835" s="59">
        <v>0</v>
      </c>
      <c r="U835" s="14">
        <v>0</v>
      </c>
      <c r="V835" s="59" t="s">
        <v>174</v>
      </c>
      <c r="X835" s="46">
        <v>0</v>
      </c>
      <c r="Y835" s="46">
        <v>0</v>
      </c>
      <c r="Z835" s="46">
        <v>0</v>
      </c>
      <c r="AA835" s="46">
        <v>0</v>
      </c>
      <c r="AB835" s="46">
        <v>0</v>
      </c>
      <c r="AC835" s="46">
        <v>0</v>
      </c>
      <c r="AD835" s="46">
        <v>0</v>
      </c>
      <c r="AE835" s="46">
        <v>0</v>
      </c>
      <c r="AF835" s="46">
        <v>0</v>
      </c>
      <c r="AG835" s="46">
        <v>0</v>
      </c>
      <c r="AH835" s="46">
        <v>0</v>
      </c>
      <c r="AI835" s="46">
        <v>8143.3600000000006</v>
      </c>
      <c r="AJ835" s="46">
        <v>0</v>
      </c>
      <c r="AK835" s="46">
        <v>2744.7000000000003</v>
      </c>
      <c r="AL835" s="46">
        <v>599.76000000000022</v>
      </c>
      <c r="AM835" s="46">
        <v>0</v>
      </c>
    </row>
    <row r="836" spans="5:39" x14ac:dyDescent="0.2">
      <c r="E836" s="47">
        <v>83</v>
      </c>
      <c r="F836" s="47">
        <v>91</v>
      </c>
      <c r="G836" s="47" t="s">
        <v>249</v>
      </c>
      <c r="H836" s="47" t="s">
        <v>341</v>
      </c>
      <c r="I836" s="47" t="s">
        <v>459</v>
      </c>
      <c r="J836" s="533">
        <v>20000034</v>
      </c>
      <c r="K836" s="14" t="s">
        <v>64</v>
      </c>
      <c r="L836" s="14" t="s">
        <v>58</v>
      </c>
      <c r="M836" s="45">
        <v>836</v>
      </c>
      <c r="N836" s="45">
        <v>1</v>
      </c>
      <c r="O836" s="46">
        <v>3604.8099999999995</v>
      </c>
      <c r="Q836" s="12">
        <v>0</v>
      </c>
      <c r="T836" s="59">
        <v>0</v>
      </c>
      <c r="U836" s="14">
        <v>0</v>
      </c>
      <c r="V836" s="59" t="s">
        <v>174</v>
      </c>
      <c r="X836" s="46">
        <v>0</v>
      </c>
      <c r="Y836" s="46">
        <v>0</v>
      </c>
      <c r="Z836" s="46">
        <v>0</v>
      </c>
      <c r="AA836" s="46">
        <v>0</v>
      </c>
      <c r="AB836" s="46">
        <v>0</v>
      </c>
      <c r="AC836" s="46">
        <v>547.88000000000011</v>
      </c>
      <c r="AD836" s="46">
        <v>1095.7600000000002</v>
      </c>
      <c r="AE836" s="46">
        <v>1643.6400000000012</v>
      </c>
      <c r="AF836" s="46">
        <v>2191.5200000000004</v>
      </c>
      <c r="AG836" s="46">
        <v>1929.8999999999996</v>
      </c>
      <c r="AH836" s="46">
        <v>2477.7799999999993</v>
      </c>
      <c r="AI836" s="46">
        <v>3025.6599999999962</v>
      </c>
      <c r="AJ836" s="46">
        <v>2509.0499999999956</v>
      </c>
      <c r="AK836" s="46">
        <v>3056.9299999999971</v>
      </c>
      <c r="AL836" s="46">
        <v>3604.8099999999995</v>
      </c>
      <c r="AM836" s="46">
        <v>840.91399999999703</v>
      </c>
    </row>
    <row r="837" spans="5:39" x14ac:dyDescent="0.2">
      <c r="E837" s="47">
        <v>83</v>
      </c>
      <c r="F837" s="47">
        <v>91</v>
      </c>
      <c r="G837" s="47" t="s">
        <v>249</v>
      </c>
      <c r="H837" s="47" t="s">
        <v>341</v>
      </c>
      <c r="I837" s="47" t="s">
        <v>459</v>
      </c>
      <c r="J837" s="533">
        <v>20000034</v>
      </c>
      <c r="K837" s="14" t="s">
        <v>67</v>
      </c>
      <c r="L837" s="14" t="s">
        <v>67</v>
      </c>
      <c r="M837" s="45">
        <v>837</v>
      </c>
      <c r="N837" s="45">
        <v>1</v>
      </c>
      <c r="O837" s="53">
        <v>0</v>
      </c>
      <c r="P837" s="54">
        <v>0</v>
      </c>
      <c r="Q837" s="55">
        <v>0</v>
      </c>
      <c r="R837" s="56">
        <v>0</v>
      </c>
      <c r="S837" s="57">
        <v>0</v>
      </c>
      <c r="T837" s="60">
        <v>0</v>
      </c>
      <c r="U837" s="14">
        <v>0</v>
      </c>
      <c r="V837" s="60" t="s">
        <v>174</v>
      </c>
      <c r="Y837" s="46">
        <v>0</v>
      </c>
      <c r="Z837" s="46">
        <v>0</v>
      </c>
      <c r="AA837" s="46">
        <v>0</v>
      </c>
      <c r="AB837" s="46">
        <v>0</v>
      </c>
      <c r="AC837" s="46">
        <v>0</v>
      </c>
      <c r="AD837" s="46">
        <v>0</v>
      </c>
      <c r="AE837" s="46">
        <v>0</v>
      </c>
      <c r="AF837" s="46">
        <v>0</v>
      </c>
      <c r="AG837" s="46">
        <v>0</v>
      </c>
      <c r="AH837" s="46">
        <v>0</v>
      </c>
      <c r="AI837" s="46">
        <v>0</v>
      </c>
      <c r="AJ837" s="46">
        <v>0</v>
      </c>
      <c r="AK837" s="46">
        <v>0</v>
      </c>
      <c r="AL837" s="46">
        <v>0</v>
      </c>
      <c r="AM837" s="46">
        <v>0</v>
      </c>
    </row>
    <row r="838" spans="5:39" x14ac:dyDescent="0.2">
      <c r="E838" s="14">
        <v>84</v>
      </c>
      <c r="F838" s="14">
        <v>92</v>
      </c>
      <c r="G838" s="14" t="s">
        <v>249</v>
      </c>
      <c r="H838" s="14" t="s">
        <v>361</v>
      </c>
      <c r="I838" s="14" t="s">
        <v>460</v>
      </c>
      <c r="J838" s="531">
        <v>20000035</v>
      </c>
      <c r="K838" s="14" t="s">
        <v>59</v>
      </c>
      <c r="L838" s="14" t="s">
        <v>57</v>
      </c>
      <c r="M838" s="45">
        <v>838</v>
      </c>
      <c r="N838" s="45">
        <v>1</v>
      </c>
      <c r="O838" s="46">
        <v>1399.04</v>
      </c>
      <c r="Q838" s="12">
        <v>0</v>
      </c>
      <c r="T838" s="59">
        <v>0</v>
      </c>
      <c r="U838" s="14">
        <v>0</v>
      </c>
      <c r="V838" s="59">
        <v>0</v>
      </c>
      <c r="Y838" s="46">
        <v>0</v>
      </c>
      <c r="Z838" s="46">
        <v>0</v>
      </c>
      <c r="AA838" s="46">
        <v>0</v>
      </c>
      <c r="AB838" s="46">
        <v>0</v>
      </c>
      <c r="AC838" s="46">
        <v>1399.04</v>
      </c>
      <c r="AD838" s="46">
        <v>1399.04</v>
      </c>
      <c r="AE838" s="46">
        <v>1399.04</v>
      </c>
      <c r="AF838" s="46">
        <v>1399.04</v>
      </c>
      <c r="AG838" s="46">
        <v>1399.04</v>
      </c>
      <c r="AH838" s="46">
        <v>1399.04</v>
      </c>
      <c r="AI838" s="46">
        <v>1399.04</v>
      </c>
      <c r="AJ838" s="46">
        <v>1399.04</v>
      </c>
      <c r="AK838" s="46">
        <v>1399.04</v>
      </c>
      <c r="AL838" s="46">
        <v>1399.04</v>
      </c>
      <c r="AM838" s="46">
        <v>0</v>
      </c>
    </row>
    <row r="839" spans="5:39" x14ac:dyDescent="0.2">
      <c r="E839" s="47">
        <v>84</v>
      </c>
      <c r="F839" s="47">
        <v>92</v>
      </c>
      <c r="G839" s="47" t="s">
        <v>249</v>
      </c>
      <c r="H839" s="47" t="s">
        <v>361</v>
      </c>
      <c r="I839" s="47" t="s">
        <v>460</v>
      </c>
      <c r="J839" s="533">
        <v>20000035</v>
      </c>
      <c r="K839" s="14" t="s">
        <v>59</v>
      </c>
      <c r="L839" s="14" t="s">
        <v>54</v>
      </c>
      <c r="M839" s="45">
        <v>839</v>
      </c>
      <c r="N839" s="45">
        <v>1</v>
      </c>
      <c r="O839" s="46">
        <v>3329.7</v>
      </c>
      <c r="Q839" s="12">
        <v>0</v>
      </c>
      <c r="T839" s="59">
        <v>0</v>
      </c>
      <c r="U839" s="14">
        <v>0</v>
      </c>
      <c r="V839" s="59">
        <v>0</v>
      </c>
      <c r="Y839" s="46">
        <v>0</v>
      </c>
      <c r="Z839" s="46">
        <v>0</v>
      </c>
      <c r="AA839" s="46">
        <v>0</v>
      </c>
      <c r="AB839" s="46">
        <v>0</v>
      </c>
      <c r="AC839" s="46">
        <v>0</v>
      </c>
      <c r="AD839" s="46">
        <v>0</v>
      </c>
      <c r="AE839" s="46">
        <v>0</v>
      </c>
      <c r="AF839" s="46">
        <v>0</v>
      </c>
      <c r="AG839" s="46">
        <v>0</v>
      </c>
      <c r="AH839" s="46">
        <v>0</v>
      </c>
      <c r="AI839" s="46">
        <v>10891</v>
      </c>
      <c r="AJ839" s="46">
        <v>4237.3900000000003</v>
      </c>
      <c r="AK839" s="46">
        <v>1720.77</v>
      </c>
      <c r="AL839" s="46">
        <v>3329.7</v>
      </c>
      <c r="AM839" s="46">
        <v>0</v>
      </c>
    </row>
    <row r="840" spans="5:39" x14ac:dyDescent="0.2">
      <c r="E840" s="47">
        <v>84</v>
      </c>
      <c r="F840" s="47">
        <v>92</v>
      </c>
      <c r="G840" s="47" t="s">
        <v>249</v>
      </c>
      <c r="H840" s="47" t="s">
        <v>361</v>
      </c>
      <c r="I840" s="47" t="s">
        <v>460</v>
      </c>
      <c r="J840" s="533">
        <v>20000035</v>
      </c>
      <c r="K840" s="14" t="s">
        <v>59</v>
      </c>
      <c r="L840" s="14" t="s">
        <v>58</v>
      </c>
      <c r="M840" s="45">
        <v>840</v>
      </c>
      <c r="N840" s="45">
        <v>1</v>
      </c>
      <c r="O840" s="46">
        <v>552.78000000000065</v>
      </c>
      <c r="Q840" s="12">
        <v>0</v>
      </c>
      <c r="T840" s="59">
        <v>0</v>
      </c>
      <c r="U840" s="14">
        <v>0</v>
      </c>
      <c r="V840" s="59">
        <v>0</v>
      </c>
      <c r="Y840" s="46">
        <v>0</v>
      </c>
      <c r="Z840" s="46">
        <v>0</v>
      </c>
      <c r="AA840" s="46">
        <v>0</v>
      </c>
      <c r="AB840" s="46">
        <v>0</v>
      </c>
      <c r="AC840" s="46">
        <v>552.78</v>
      </c>
      <c r="AD840" s="46">
        <v>552.78</v>
      </c>
      <c r="AE840" s="46">
        <v>552.78</v>
      </c>
      <c r="AF840" s="46">
        <v>552.78</v>
      </c>
      <c r="AG840" s="46">
        <v>552.78</v>
      </c>
      <c r="AH840" s="46">
        <v>552.78</v>
      </c>
      <c r="AI840" s="46">
        <v>552.77999999999884</v>
      </c>
      <c r="AJ840" s="46">
        <v>552.77999999999975</v>
      </c>
      <c r="AK840" s="46">
        <v>552.7800000000002</v>
      </c>
      <c r="AL840" s="46">
        <v>552.78000000000065</v>
      </c>
      <c r="AM840" s="46">
        <v>0</v>
      </c>
    </row>
    <row r="841" spans="5:39" x14ac:dyDescent="0.2">
      <c r="E841" s="47">
        <v>84</v>
      </c>
      <c r="F841" s="47">
        <v>92</v>
      </c>
      <c r="G841" s="47" t="s">
        <v>249</v>
      </c>
      <c r="H841" s="47" t="s">
        <v>361</v>
      </c>
      <c r="I841" s="47" t="s">
        <v>460</v>
      </c>
      <c r="J841" s="533">
        <v>20000035</v>
      </c>
      <c r="K841" s="14" t="s">
        <v>59</v>
      </c>
      <c r="L841" s="14" t="s">
        <v>31</v>
      </c>
      <c r="M841" s="45">
        <v>841</v>
      </c>
      <c r="N841" s="45">
        <v>1</v>
      </c>
      <c r="O841" s="48">
        <v>5281.52</v>
      </c>
      <c r="Q841" s="12">
        <v>0</v>
      </c>
      <c r="R841" s="46">
        <v>5314.9633333333331</v>
      </c>
      <c r="T841" s="59">
        <v>0</v>
      </c>
      <c r="U841" s="14">
        <v>0</v>
      </c>
      <c r="V841" s="59">
        <v>0</v>
      </c>
      <c r="X841" s="46">
        <v>0</v>
      </c>
      <c r="Y841" s="46">
        <v>0</v>
      </c>
      <c r="Z841" s="46">
        <v>0</v>
      </c>
      <c r="AA841" s="46">
        <v>0</v>
      </c>
      <c r="AB841" s="46">
        <v>0</v>
      </c>
      <c r="AC841" s="46">
        <v>1951.82</v>
      </c>
      <c r="AD841" s="46">
        <v>1951.82</v>
      </c>
      <c r="AE841" s="46">
        <v>1951.82</v>
      </c>
      <c r="AF841" s="46">
        <v>1951.82</v>
      </c>
      <c r="AG841" s="46">
        <v>1951.82</v>
      </c>
      <c r="AH841" s="46">
        <v>1951.82</v>
      </c>
      <c r="AI841" s="46">
        <v>12842.82</v>
      </c>
      <c r="AJ841" s="46">
        <v>6189.21</v>
      </c>
      <c r="AK841" s="46">
        <v>3672.59</v>
      </c>
      <c r="AL841" s="46">
        <v>5281.52</v>
      </c>
      <c r="AM841" s="46">
        <v>0</v>
      </c>
    </row>
    <row r="842" spans="5:39" x14ac:dyDescent="0.2">
      <c r="E842" s="47">
        <v>84</v>
      </c>
      <c r="F842" s="47">
        <v>92</v>
      </c>
      <c r="G842" s="47" t="s">
        <v>249</v>
      </c>
      <c r="H842" s="47" t="s">
        <v>361</v>
      </c>
      <c r="I842" s="47" t="s">
        <v>460</v>
      </c>
      <c r="J842" s="533">
        <v>20000035</v>
      </c>
      <c r="K842" s="14" t="s">
        <v>37</v>
      </c>
      <c r="L842" s="14" t="s">
        <v>31</v>
      </c>
      <c r="M842" s="45">
        <v>842</v>
      </c>
      <c r="N842" s="45">
        <v>1</v>
      </c>
      <c r="O842" s="48">
        <v>8954.11</v>
      </c>
      <c r="P842" s="48"/>
      <c r="Q842" s="12">
        <v>0</v>
      </c>
      <c r="R842" s="46">
        <v>5640.2666666666664</v>
      </c>
      <c r="T842" s="59">
        <v>0</v>
      </c>
      <c r="U842" s="14">
        <v>0</v>
      </c>
      <c r="V842" s="59">
        <v>0</v>
      </c>
      <c r="Y842" s="46">
        <v>0</v>
      </c>
      <c r="Z842" s="46">
        <v>0</v>
      </c>
      <c r="AA842" s="46">
        <v>0</v>
      </c>
      <c r="AB842" s="46">
        <v>0</v>
      </c>
      <c r="AC842" s="46">
        <v>0</v>
      </c>
      <c r="AD842" s="46">
        <v>0</v>
      </c>
      <c r="AE842" s="46">
        <v>0</v>
      </c>
      <c r="AF842" s="46">
        <v>5855.46</v>
      </c>
      <c r="AG842" s="46">
        <v>1951.82</v>
      </c>
      <c r="AH842" s="46">
        <v>1951.82</v>
      </c>
      <c r="AI842" s="46">
        <v>1951.82</v>
      </c>
      <c r="AJ842" s="46">
        <v>0</v>
      </c>
      <c r="AK842" s="46">
        <v>19032.03</v>
      </c>
      <c r="AL842" s="46">
        <v>8954.11</v>
      </c>
      <c r="AM842" s="46">
        <v>0</v>
      </c>
    </row>
    <row r="843" spans="5:39" x14ac:dyDescent="0.2">
      <c r="E843" s="47">
        <v>84</v>
      </c>
      <c r="F843" s="47">
        <v>92</v>
      </c>
      <c r="G843" s="47" t="s">
        <v>249</v>
      </c>
      <c r="H843" s="47" t="s">
        <v>361</v>
      </c>
      <c r="I843" s="47" t="s">
        <v>460</v>
      </c>
      <c r="J843" s="533">
        <v>20000035</v>
      </c>
      <c r="K843" s="14" t="s">
        <v>65</v>
      </c>
      <c r="L843" s="14" t="s">
        <v>31</v>
      </c>
      <c r="M843" s="45">
        <v>843</v>
      </c>
      <c r="N843" s="45">
        <v>1</v>
      </c>
      <c r="O843" s="52">
        <v>0</v>
      </c>
      <c r="P843" s="48">
        <v>0</v>
      </c>
      <c r="Q843" s="12">
        <v>0</v>
      </c>
      <c r="R843" s="46">
        <v>0</v>
      </c>
      <c r="T843" s="59">
        <v>0</v>
      </c>
      <c r="U843" s="14">
        <v>0</v>
      </c>
      <c r="V843" s="59">
        <v>0</v>
      </c>
      <c r="X843" s="46">
        <v>0</v>
      </c>
      <c r="Y843" s="46">
        <v>0</v>
      </c>
      <c r="Z843" s="46">
        <v>0</v>
      </c>
      <c r="AA843" s="46">
        <v>0</v>
      </c>
      <c r="AB843" s="46">
        <v>0</v>
      </c>
      <c r="AC843" s="46">
        <v>0</v>
      </c>
      <c r="AD843" s="46">
        <v>0</v>
      </c>
      <c r="AE843" s="46">
        <v>0</v>
      </c>
      <c r="AF843" s="46">
        <v>0</v>
      </c>
      <c r="AG843" s="46">
        <v>0</v>
      </c>
      <c r="AH843" s="46">
        <v>0</v>
      </c>
      <c r="AI843" s="46">
        <v>0</v>
      </c>
      <c r="AJ843" s="46">
        <v>0</v>
      </c>
      <c r="AK843" s="46">
        <v>0</v>
      </c>
      <c r="AL843" s="46">
        <v>0</v>
      </c>
      <c r="AM843" s="46">
        <v>0</v>
      </c>
    </row>
    <row r="844" spans="5:39" x14ac:dyDescent="0.2">
      <c r="E844" s="47">
        <v>84</v>
      </c>
      <c r="F844" s="47">
        <v>92</v>
      </c>
      <c r="G844" s="47" t="s">
        <v>249</v>
      </c>
      <c r="H844" s="47" t="s">
        <v>361</v>
      </c>
      <c r="I844" s="47" t="s">
        <v>460</v>
      </c>
      <c r="J844" s="533">
        <v>20000035</v>
      </c>
      <c r="K844" s="14" t="s">
        <v>64</v>
      </c>
      <c r="L844" s="14" t="s">
        <v>57</v>
      </c>
      <c r="M844" s="45">
        <v>844</v>
      </c>
      <c r="N844" s="45">
        <v>1</v>
      </c>
      <c r="O844" s="46">
        <v>0</v>
      </c>
      <c r="Q844" s="12">
        <v>0</v>
      </c>
      <c r="T844" s="59">
        <v>0</v>
      </c>
      <c r="U844" s="14">
        <v>0</v>
      </c>
      <c r="V844" s="59">
        <v>0</v>
      </c>
      <c r="X844" s="46">
        <v>0</v>
      </c>
      <c r="Y844" s="46">
        <v>0</v>
      </c>
      <c r="Z844" s="46">
        <v>0</v>
      </c>
      <c r="AA844" s="46">
        <v>0</v>
      </c>
      <c r="AB844" s="46">
        <v>0</v>
      </c>
      <c r="AC844" s="46">
        <v>1399.04</v>
      </c>
      <c r="AD844" s="46">
        <v>2798.08</v>
      </c>
      <c r="AE844" s="46">
        <v>4197.12</v>
      </c>
      <c r="AF844" s="46">
        <v>0</v>
      </c>
      <c r="AG844" s="46">
        <v>0</v>
      </c>
      <c r="AH844" s="46">
        <v>0</v>
      </c>
      <c r="AI844" s="46">
        <v>0</v>
      </c>
      <c r="AJ844" s="46">
        <v>1399.04</v>
      </c>
      <c r="AK844" s="46">
        <v>0</v>
      </c>
      <c r="AL844" s="46">
        <v>0</v>
      </c>
      <c r="AM844" s="46">
        <v>0</v>
      </c>
    </row>
    <row r="845" spans="5:39" x14ac:dyDescent="0.2">
      <c r="E845" s="47">
        <v>84</v>
      </c>
      <c r="F845" s="47">
        <v>92</v>
      </c>
      <c r="G845" s="47" t="s">
        <v>249</v>
      </c>
      <c r="H845" s="47" t="s">
        <v>361</v>
      </c>
      <c r="I845" s="47" t="s">
        <v>460</v>
      </c>
      <c r="J845" s="533">
        <v>20000035</v>
      </c>
      <c r="K845" s="14" t="s">
        <v>64</v>
      </c>
      <c r="L845" s="14" t="s">
        <v>54</v>
      </c>
      <c r="M845" s="45">
        <v>845</v>
      </c>
      <c r="N845" s="45">
        <v>1</v>
      </c>
      <c r="O845" s="46">
        <v>0</v>
      </c>
      <c r="Q845" s="12">
        <v>0</v>
      </c>
      <c r="T845" s="59">
        <v>0</v>
      </c>
      <c r="U845" s="14">
        <v>0</v>
      </c>
      <c r="V845" s="59">
        <v>0</v>
      </c>
      <c r="X845" s="46">
        <v>0</v>
      </c>
      <c r="Y845" s="46">
        <v>0</v>
      </c>
      <c r="Z845" s="46">
        <v>0</v>
      </c>
      <c r="AA845" s="46">
        <v>0</v>
      </c>
      <c r="AB845" s="46">
        <v>0</v>
      </c>
      <c r="AC845" s="46">
        <v>0</v>
      </c>
      <c r="AD845" s="46">
        <v>0</v>
      </c>
      <c r="AE845" s="46">
        <v>0</v>
      </c>
      <c r="AF845" s="46">
        <v>0</v>
      </c>
      <c r="AG845" s="46">
        <v>0</v>
      </c>
      <c r="AH845" s="46">
        <v>0</v>
      </c>
      <c r="AI845" s="46">
        <v>10338.219999999999</v>
      </c>
      <c r="AJ845" s="46">
        <v>14575.61</v>
      </c>
      <c r="AK845" s="46">
        <v>62.43000000000211</v>
      </c>
      <c r="AL845" s="46">
        <v>0</v>
      </c>
      <c r="AM845" s="46">
        <v>0</v>
      </c>
    </row>
    <row r="846" spans="5:39" x14ac:dyDescent="0.2">
      <c r="E846" s="47">
        <v>84</v>
      </c>
      <c r="F846" s="47">
        <v>92</v>
      </c>
      <c r="G846" s="47" t="s">
        <v>249</v>
      </c>
      <c r="H846" s="47" t="s">
        <v>361</v>
      </c>
      <c r="I846" s="47" t="s">
        <v>460</v>
      </c>
      <c r="J846" s="533">
        <v>20000035</v>
      </c>
      <c r="K846" s="14" t="s">
        <v>64</v>
      </c>
      <c r="L846" s="14" t="s">
        <v>58</v>
      </c>
      <c r="M846" s="45">
        <v>846</v>
      </c>
      <c r="N846" s="45">
        <v>1</v>
      </c>
      <c r="O846" s="46">
        <v>0</v>
      </c>
      <c r="Q846" s="12">
        <v>0</v>
      </c>
      <c r="T846" s="59">
        <v>0</v>
      </c>
      <c r="U846" s="14">
        <v>0</v>
      </c>
      <c r="V846" s="59">
        <v>0</v>
      </c>
      <c r="X846" s="46">
        <v>0</v>
      </c>
      <c r="Y846" s="46">
        <v>0</v>
      </c>
      <c r="Z846" s="46">
        <v>0</v>
      </c>
      <c r="AA846" s="46">
        <v>0</v>
      </c>
      <c r="AB846" s="46">
        <v>0</v>
      </c>
      <c r="AC846" s="46">
        <v>552.78</v>
      </c>
      <c r="AD846" s="46">
        <v>1105.56</v>
      </c>
      <c r="AE846" s="46">
        <v>1658.3400000000001</v>
      </c>
      <c r="AF846" s="46">
        <v>1951.8199999999997</v>
      </c>
      <c r="AG846" s="46">
        <v>1951.8200000000006</v>
      </c>
      <c r="AH846" s="46">
        <v>1951.8199999999997</v>
      </c>
      <c r="AI846" s="46">
        <v>2504.5999999999985</v>
      </c>
      <c r="AJ846" s="46">
        <v>3057.3799999999974</v>
      </c>
      <c r="AK846" s="46">
        <v>3610.1599999999944</v>
      </c>
      <c r="AL846" s="46">
        <v>0</v>
      </c>
      <c r="AM846" s="46">
        <v>0</v>
      </c>
    </row>
    <row r="847" spans="5:39" x14ac:dyDescent="0.2">
      <c r="E847" s="47">
        <v>84</v>
      </c>
      <c r="F847" s="47">
        <v>92</v>
      </c>
      <c r="G847" s="47" t="s">
        <v>249</v>
      </c>
      <c r="H847" s="47" t="s">
        <v>361</v>
      </c>
      <c r="I847" s="47" t="s">
        <v>460</v>
      </c>
      <c r="J847" s="533">
        <v>20000035</v>
      </c>
      <c r="K847" s="14" t="s">
        <v>67</v>
      </c>
      <c r="L847" s="14" t="s">
        <v>67</v>
      </c>
      <c r="M847" s="45">
        <v>847</v>
      </c>
      <c r="N847" s="45">
        <v>1</v>
      </c>
      <c r="O847" s="53">
        <v>0</v>
      </c>
      <c r="P847" s="54">
        <v>0</v>
      </c>
      <c r="Q847" s="55">
        <v>0</v>
      </c>
      <c r="R847" s="56">
        <v>0</v>
      </c>
      <c r="S847" s="57">
        <v>0</v>
      </c>
      <c r="T847" s="60">
        <v>0</v>
      </c>
      <c r="U847" s="14">
        <v>0</v>
      </c>
      <c r="V847" s="60">
        <v>0</v>
      </c>
      <c r="Y847" s="46">
        <v>0</v>
      </c>
      <c r="Z847" s="46">
        <v>0</v>
      </c>
      <c r="AA847" s="46">
        <v>0</v>
      </c>
      <c r="AB847" s="46">
        <v>0</v>
      </c>
      <c r="AC847" s="46">
        <v>0</v>
      </c>
      <c r="AD847" s="46">
        <v>0</v>
      </c>
      <c r="AE847" s="46">
        <v>0</v>
      </c>
      <c r="AF847" s="46">
        <v>0</v>
      </c>
      <c r="AG847" s="46">
        <v>0</v>
      </c>
      <c r="AH847" s="46">
        <v>0</v>
      </c>
      <c r="AI847" s="46">
        <v>0</v>
      </c>
      <c r="AJ847" s="46">
        <v>0</v>
      </c>
      <c r="AK847" s="46">
        <v>0</v>
      </c>
      <c r="AL847" s="46">
        <v>0</v>
      </c>
      <c r="AM847" s="46">
        <v>0</v>
      </c>
    </row>
    <row r="848" spans="5:39" x14ac:dyDescent="0.2">
      <c r="E848" s="14">
        <v>85</v>
      </c>
      <c r="F848" s="14">
        <v>93</v>
      </c>
      <c r="G848" s="14" t="s">
        <v>249</v>
      </c>
      <c r="H848" s="14" t="s">
        <v>352</v>
      </c>
      <c r="I848" s="14" t="s">
        <v>461</v>
      </c>
      <c r="J848" s="531">
        <v>20000036</v>
      </c>
      <c r="K848" s="14" t="s">
        <v>59</v>
      </c>
      <c r="L848" s="14" t="s">
        <v>57</v>
      </c>
      <c r="M848" s="45">
        <v>848</v>
      </c>
      <c r="N848" s="45">
        <v>1</v>
      </c>
      <c r="O848" s="46">
        <v>975.08</v>
      </c>
      <c r="Q848" s="12">
        <v>0</v>
      </c>
      <c r="T848" s="59">
        <v>0</v>
      </c>
      <c r="U848" s="14">
        <v>0</v>
      </c>
      <c r="V848" s="59" t="s">
        <v>175</v>
      </c>
      <c r="Y848" s="46">
        <v>0</v>
      </c>
      <c r="Z848" s="46">
        <v>0</v>
      </c>
      <c r="AA848" s="46">
        <v>0</v>
      </c>
      <c r="AB848" s="46">
        <v>0</v>
      </c>
      <c r="AC848" s="46">
        <v>1147.1500000000001</v>
      </c>
      <c r="AD848" s="46">
        <v>810.15</v>
      </c>
      <c r="AE848" s="46">
        <v>975.08</v>
      </c>
      <c r="AF848" s="46">
        <v>975.08</v>
      </c>
      <c r="AG848" s="46">
        <v>975.08</v>
      </c>
      <c r="AH848" s="46">
        <v>975.08</v>
      </c>
      <c r="AI848" s="46">
        <v>967.94</v>
      </c>
      <c r="AJ848" s="46">
        <v>975.08</v>
      </c>
      <c r="AK848" s="46">
        <v>975.08</v>
      </c>
      <c r="AL848" s="46">
        <v>975.08</v>
      </c>
      <c r="AM848" s="46">
        <v>0</v>
      </c>
    </row>
    <row r="849" spans="5:39" x14ac:dyDescent="0.2">
      <c r="E849" s="47">
        <v>85</v>
      </c>
      <c r="F849" s="47">
        <v>93</v>
      </c>
      <c r="G849" s="47" t="s">
        <v>249</v>
      </c>
      <c r="H849" s="47" t="s">
        <v>352</v>
      </c>
      <c r="I849" s="47" t="s">
        <v>461</v>
      </c>
      <c r="J849" s="533">
        <v>20000036</v>
      </c>
      <c r="K849" s="14" t="s">
        <v>59</v>
      </c>
      <c r="L849" s="14" t="s">
        <v>54</v>
      </c>
      <c r="M849" s="45">
        <v>849</v>
      </c>
      <c r="N849" s="45">
        <v>1</v>
      </c>
      <c r="O849" s="46">
        <v>2246.61</v>
      </c>
      <c r="Q849" s="12">
        <v>0</v>
      </c>
      <c r="T849" s="59">
        <v>0</v>
      </c>
      <c r="U849" s="14">
        <v>0</v>
      </c>
      <c r="V849" s="59" t="s">
        <v>175</v>
      </c>
      <c r="Y849" s="46">
        <v>0</v>
      </c>
      <c r="Z849" s="46">
        <v>0</v>
      </c>
      <c r="AA849" s="46">
        <v>0</v>
      </c>
      <c r="AB849" s="46">
        <v>0</v>
      </c>
      <c r="AC849" s="46">
        <v>0</v>
      </c>
      <c r="AD849" s="46">
        <v>0</v>
      </c>
      <c r="AE849" s="46">
        <v>0</v>
      </c>
      <c r="AF849" s="46">
        <v>0</v>
      </c>
      <c r="AG849" s="46">
        <v>0</v>
      </c>
      <c r="AH849" s="46">
        <v>0</v>
      </c>
      <c r="AI849" s="46">
        <v>6749.05</v>
      </c>
      <c r="AJ849" s="46">
        <v>2508.98</v>
      </c>
      <c r="AK849" s="46">
        <v>2300.0099999999998</v>
      </c>
      <c r="AL849" s="46">
        <v>2246.61</v>
      </c>
      <c r="AM849" s="46">
        <v>0</v>
      </c>
    </row>
    <row r="850" spans="5:39" x14ac:dyDescent="0.2">
      <c r="E850" s="47">
        <v>85</v>
      </c>
      <c r="F850" s="47">
        <v>93</v>
      </c>
      <c r="G850" s="47" t="s">
        <v>249</v>
      </c>
      <c r="H850" s="47" t="s">
        <v>352</v>
      </c>
      <c r="I850" s="47" t="s">
        <v>461</v>
      </c>
      <c r="J850" s="533">
        <v>20000036</v>
      </c>
      <c r="K850" s="14" t="s">
        <v>59</v>
      </c>
      <c r="L850" s="14" t="s">
        <v>58</v>
      </c>
      <c r="M850" s="45">
        <v>850</v>
      </c>
      <c r="N850" s="45">
        <v>1</v>
      </c>
      <c r="O850" s="46">
        <v>380.25999999999976</v>
      </c>
      <c r="Q850" s="12">
        <v>0</v>
      </c>
      <c r="T850" s="59">
        <v>0</v>
      </c>
      <c r="U850" s="14">
        <v>0</v>
      </c>
      <c r="V850" s="59" t="s">
        <v>175</v>
      </c>
      <c r="Y850" s="46">
        <v>0</v>
      </c>
      <c r="Z850" s="46">
        <v>0</v>
      </c>
      <c r="AA850" s="46">
        <v>0</v>
      </c>
      <c r="AB850" s="46">
        <v>0</v>
      </c>
      <c r="AC850" s="46">
        <v>480.26</v>
      </c>
      <c r="AD850" s="46">
        <v>403.59000000000003</v>
      </c>
      <c r="AE850" s="46">
        <v>380.25999999999988</v>
      </c>
      <c r="AF850" s="46">
        <v>380.25999999999988</v>
      </c>
      <c r="AG850" s="46">
        <v>380.25999999999988</v>
      </c>
      <c r="AH850" s="46">
        <v>380.25999999999988</v>
      </c>
      <c r="AI850" s="46">
        <v>380.25999999999931</v>
      </c>
      <c r="AJ850" s="46">
        <v>380.26000000000022</v>
      </c>
      <c r="AK850" s="46">
        <v>380.26000000000022</v>
      </c>
      <c r="AL850" s="46">
        <v>380.25999999999976</v>
      </c>
      <c r="AM850" s="46">
        <v>0</v>
      </c>
    </row>
    <row r="851" spans="5:39" x14ac:dyDescent="0.2">
      <c r="E851" s="47">
        <v>85</v>
      </c>
      <c r="F851" s="47">
        <v>93</v>
      </c>
      <c r="G851" s="47" t="s">
        <v>249</v>
      </c>
      <c r="H851" s="47" t="s">
        <v>352</v>
      </c>
      <c r="I851" s="47" t="s">
        <v>461</v>
      </c>
      <c r="J851" s="533">
        <v>20000036</v>
      </c>
      <c r="K851" s="14" t="s">
        <v>59</v>
      </c>
      <c r="L851" s="14" t="s">
        <v>31</v>
      </c>
      <c r="M851" s="45">
        <v>851</v>
      </c>
      <c r="N851" s="45">
        <v>1</v>
      </c>
      <c r="O851" s="48">
        <v>3601.95</v>
      </c>
      <c r="Q851" s="12">
        <v>0</v>
      </c>
      <c r="R851" s="46">
        <v>3654.9249999999997</v>
      </c>
      <c r="T851" s="59">
        <v>0</v>
      </c>
      <c r="U851" s="14">
        <v>0</v>
      </c>
      <c r="V851" s="59" t="s">
        <v>175</v>
      </c>
      <c r="X851" s="46">
        <v>0</v>
      </c>
      <c r="Y851" s="46">
        <v>0</v>
      </c>
      <c r="Z851" s="46">
        <v>0</v>
      </c>
      <c r="AA851" s="46">
        <v>0</v>
      </c>
      <c r="AB851" s="46">
        <v>0</v>
      </c>
      <c r="AC851" s="46">
        <v>1627.41</v>
      </c>
      <c r="AD851" s="46">
        <v>1213.74</v>
      </c>
      <c r="AE851" s="46">
        <v>1355.34</v>
      </c>
      <c r="AF851" s="46">
        <v>1355.34</v>
      </c>
      <c r="AG851" s="46">
        <v>1355.34</v>
      </c>
      <c r="AH851" s="46">
        <v>1355.34</v>
      </c>
      <c r="AI851" s="46">
        <v>8097.2499999999991</v>
      </c>
      <c r="AJ851" s="46">
        <v>3864.32</v>
      </c>
      <c r="AK851" s="46">
        <v>3655.35</v>
      </c>
      <c r="AL851" s="46">
        <v>3601.95</v>
      </c>
      <c r="AM851" s="46">
        <v>0</v>
      </c>
    </row>
    <row r="852" spans="5:39" x14ac:dyDescent="0.2">
      <c r="E852" s="47">
        <v>85</v>
      </c>
      <c r="F852" s="47">
        <v>93</v>
      </c>
      <c r="G852" s="47" t="s">
        <v>249</v>
      </c>
      <c r="H852" s="47" t="s">
        <v>352</v>
      </c>
      <c r="I852" s="47" t="s">
        <v>461</v>
      </c>
      <c r="J852" s="533">
        <v>20000036</v>
      </c>
      <c r="K852" s="14" t="s">
        <v>37</v>
      </c>
      <c r="L852" s="14" t="s">
        <v>31</v>
      </c>
      <c r="M852" s="45">
        <v>852</v>
      </c>
      <c r="N852" s="45">
        <v>1</v>
      </c>
      <c r="O852" s="48">
        <v>3655.35</v>
      </c>
      <c r="P852" s="48"/>
      <c r="Q852" s="12">
        <v>0</v>
      </c>
      <c r="R852" s="46">
        <v>3280.49</v>
      </c>
      <c r="T852" s="59">
        <v>0</v>
      </c>
      <c r="U852" s="14">
        <v>0</v>
      </c>
      <c r="V852" s="59" t="s">
        <v>175</v>
      </c>
      <c r="Y852" s="46">
        <v>0</v>
      </c>
      <c r="Z852" s="46">
        <v>0</v>
      </c>
      <c r="AA852" s="46">
        <v>0</v>
      </c>
      <c r="AB852" s="46">
        <v>0</v>
      </c>
      <c r="AC852" s="46">
        <v>0</v>
      </c>
      <c r="AD852" s="46">
        <v>897.6</v>
      </c>
      <c r="AE852" s="46">
        <v>1943.55</v>
      </c>
      <c r="AF852" s="46">
        <v>1355.34</v>
      </c>
      <c r="AG852" s="46">
        <v>1355.34</v>
      </c>
      <c r="AH852" s="46">
        <v>2710.68</v>
      </c>
      <c r="AI852" s="46">
        <v>0</v>
      </c>
      <c r="AJ852" s="46">
        <v>8097.25</v>
      </c>
      <c r="AK852" s="46">
        <v>3864.32</v>
      </c>
      <c r="AL852" s="46">
        <v>3655.35</v>
      </c>
      <c r="AM852" s="46">
        <v>720.39</v>
      </c>
    </row>
    <row r="853" spans="5:39" x14ac:dyDescent="0.2">
      <c r="E853" s="47">
        <v>85</v>
      </c>
      <c r="F853" s="47">
        <v>93</v>
      </c>
      <c r="G853" s="47" t="s">
        <v>249</v>
      </c>
      <c r="H853" s="47" t="s">
        <v>352</v>
      </c>
      <c r="I853" s="47" t="s">
        <v>461</v>
      </c>
      <c r="J853" s="533">
        <v>20000036</v>
      </c>
      <c r="K853" s="14" t="s">
        <v>65</v>
      </c>
      <c r="L853" s="14" t="s">
        <v>31</v>
      </c>
      <c r="M853" s="45">
        <v>853</v>
      </c>
      <c r="N853" s="45">
        <v>1</v>
      </c>
      <c r="O853" s="52">
        <v>3601.9499999999962</v>
      </c>
      <c r="P853" s="48">
        <v>720.39</v>
      </c>
      <c r="Q853" s="12">
        <v>0</v>
      </c>
      <c r="R853" s="46">
        <v>600.32499999999936</v>
      </c>
      <c r="T853" s="59">
        <v>0</v>
      </c>
      <c r="U853" s="14">
        <v>0</v>
      </c>
      <c r="V853" s="59" t="s">
        <v>175</v>
      </c>
      <c r="X853" s="46">
        <v>0</v>
      </c>
      <c r="Y853" s="46">
        <v>0</v>
      </c>
      <c r="Z853" s="46">
        <v>0</v>
      </c>
      <c r="AA853" s="46">
        <v>0</v>
      </c>
      <c r="AB853" s="46">
        <v>0</v>
      </c>
      <c r="AC853" s="46">
        <v>0</v>
      </c>
      <c r="AD853" s="46">
        <v>0</v>
      </c>
      <c r="AE853" s="46">
        <v>0</v>
      </c>
      <c r="AF853" s="46">
        <v>0</v>
      </c>
      <c r="AG853" s="46">
        <v>0</v>
      </c>
      <c r="AH853" s="46">
        <v>0</v>
      </c>
      <c r="AI853" s="46">
        <v>0</v>
      </c>
      <c r="AJ853" s="46">
        <v>0</v>
      </c>
      <c r="AK853" s="46">
        <v>0</v>
      </c>
      <c r="AL853" s="46">
        <v>3601.9499999999962</v>
      </c>
      <c r="AM853" s="46">
        <v>0</v>
      </c>
    </row>
    <row r="854" spans="5:39" x14ac:dyDescent="0.2">
      <c r="E854" s="47">
        <v>85</v>
      </c>
      <c r="F854" s="47">
        <v>93</v>
      </c>
      <c r="G854" s="47" t="s">
        <v>249</v>
      </c>
      <c r="H854" s="47" t="s">
        <v>352</v>
      </c>
      <c r="I854" s="47" t="s">
        <v>461</v>
      </c>
      <c r="J854" s="533">
        <v>20000036</v>
      </c>
      <c r="K854" s="14" t="s">
        <v>64</v>
      </c>
      <c r="L854" s="14" t="s">
        <v>57</v>
      </c>
      <c r="M854" s="45">
        <v>854</v>
      </c>
      <c r="N854" s="45">
        <v>1</v>
      </c>
      <c r="O854" s="46">
        <v>0</v>
      </c>
      <c r="Q854" s="12">
        <v>0</v>
      </c>
      <c r="T854" s="59">
        <v>0</v>
      </c>
      <c r="U854" s="14">
        <v>0</v>
      </c>
      <c r="V854" s="59" t="s">
        <v>175</v>
      </c>
      <c r="X854" s="46">
        <v>0</v>
      </c>
      <c r="Y854" s="46">
        <v>0</v>
      </c>
      <c r="Z854" s="46">
        <v>0</v>
      </c>
      <c r="AA854" s="46">
        <v>0</v>
      </c>
      <c r="AB854" s="46">
        <v>0</v>
      </c>
      <c r="AC854" s="46">
        <v>1147.1500000000001</v>
      </c>
      <c r="AD854" s="46">
        <v>1059.7000000000003</v>
      </c>
      <c r="AE854" s="46">
        <v>91.230000000000246</v>
      </c>
      <c r="AF854" s="46">
        <v>0</v>
      </c>
      <c r="AG854" s="46">
        <v>0</v>
      </c>
      <c r="AH854" s="46">
        <v>0</v>
      </c>
      <c r="AI854" s="46">
        <v>967.94</v>
      </c>
      <c r="AJ854" s="46">
        <v>0</v>
      </c>
      <c r="AK854" s="46">
        <v>0</v>
      </c>
      <c r="AL854" s="46">
        <v>0</v>
      </c>
      <c r="AM854" s="46">
        <v>0</v>
      </c>
    </row>
    <row r="855" spans="5:39" x14ac:dyDescent="0.2">
      <c r="E855" s="47">
        <v>85</v>
      </c>
      <c r="F855" s="47">
        <v>93</v>
      </c>
      <c r="G855" s="47" t="s">
        <v>249</v>
      </c>
      <c r="H855" s="47" t="s">
        <v>352</v>
      </c>
      <c r="I855" s="47" t="s">
        <v>461</v>
      </c>
      <c r="J855" s="533">
        <v>20000036</v>
      </c>
      <c r="K855" s="14" t="s">
        <v>64</v>
      </c>
      <c r="L855" s="14" t="s">
        <v>54</v>
      </c>
      <c r="M855" s="45">
        <v>855</v>
      </c>
      <c r="N855" s="45">
        <v>1</v>
      </c>
      <c r="O855" s="46">
        <v>2080.9100000000012</v>
      </c>
      <c r="Q855" s="12">
        <v>0</v>
      </c>
      <c r="T855" s="59">
        <v>0</v>
      </c>
      <c r="U855" s="14">
        <v>0</v>
      </c>
      <c r="V855" s="59" t="s">
        <v>175</v>
      </c>
      <c r="X855" s="46">
        <v>0</v>
      </c>
      <c r="Y855" s="46">
        <v>0</v>
      </c>
      <c r="Z855" s="46">
        <v>0</v>
      </c>
      <c r="AA855" s="46">
        <v>0</v>
      </c>
      <c r="AB855" s="46">
        <v>0</v>
      </c>
      <c r="AC855" s="46">
        <v>0</v>
      </c>
      <c r="AD855" s="46">
        <v>0</v>
      </c>
      <c r="AE855" s="46">
        <v>0</v>
      </c>
      <c r="AF855" s="46">
        <v>0</v>
      </c>
      <c r="AG855" s="46">
        <v>0</v>
      </c>
      <c r="AH855" s="46">
        <v>0</v>
      </c>
      <c r="AI855" s="46">
        <v>6749.05</v>
      </c>
      <c r="AJ855" s="46">
        <v>3103.8000000000011</v>
      </c>
      <c r="AK855" s="46">
        <v>2514.5700000000011</v>
      </c>
      <c r="AL855" s="46">
        <v>2080.9100000000012</v>
      </c>
      <c r="AM855" s="46">
        <v>1360.5200000000013</v>
      </c>
    </row>
    <row r="856" spans="5:39" x14ac:dyDescent="0.2">
      <c r="E856" s="47">
        <v>85</v>
      </c>
      <c r="F856" s="47">
        <v>93</v>
      </c>
      <c r="G856" s="47" t="s">
        <v>249</v>
      </c>
      <c r="H856" s="47" t="s">
        <v>352</v>
      </c>
      <c r="I856" s="47" t="s">
        <v>461</v>
      </c>
      <c r="J856" s="533">
        <v>20000036</v>
      </c>
      <c r="K856" s="14" t="s">
        <v>64</v>
      </c>
      <c r="L856" s="14" t="s">
        <v>58</v>
      </c>
      <c r="M856" s="45">
        <v>856</v>
      </c>
      <c r="N856" s="45">
        <v>1</v>
      </c>
      <c r="O856" s="46">
        <v>1521.0399999999959</v>
      </c>
      <c r="Q856" s="12">
        <v>0</v>
      </c>
      <c r="T856" s="59">
        <v>0</v>
      </c>
      <c r="U856" s="14">
        <v>0</v>
      </c>
      <c r="V856" s="59" t="s">
        <v>175</v>
      </c>
      <c r="X856" s="46">
        <v>0</v>
      </c>
      <c r="Y856" s="46">
        <v>0</v>
      </c>
      <c r="Z856" s="46">
        <v>0</v>
      </c>
      <c r="AA856" s="46">
        <v>0</v>
      </c>
      <c r="AB856" s="46">
        <v>0</v>
      </c>
      <c r="AC856" s="46">
        <v>480.26</v>
      </c>
      <c r="AD856" s="46">
        <v>883.84999999999991</v>
      </c>
      <c r="AE856" s="46">
        <v>1264.1099999999994</v>
      </c>
      <c r="AF856" s="46">
        <v>1355.3400000000001</v>
      </c>
      <c r="AG856" s="46">
        <v>1355.3400000000001</v>
      </c>
      <c r="AH856" s="46">
        <v>0</v>
      </c>
      <c r="AI856" s="46">
        <v>380.25999999999749</v>
      </c>
      <c r="AJ856" s="46">
        <v>760.5199999999968</v>
      </c>
      <c r="AK856" s="46">
        <v>1140.7799999999938</v>
      </c>
      <c r="AL856" s="46">
        <v>1521.0399999999959</v>
      </c>
      <c r="AM856" s="46">
        <v>1521.0399999999963</v>
      </c>
    </row>
    <row r="857" spans="5:39" x14ac:dyDescent="0.2">
      <c r="E857" s="47">
        <v>85</v>
      </c>
      <c r="F857" s="47">
        <v>93</v>
      </c>
      <c r="G857" s="47" t="s">
        <v>249</v>
      </c>
      <c r="H857" s="47" t="s">
        <v>352</v>
      </c>
      <c r="I857" s="47" t="s">
        <v>461</v>
      </c>
      <c r="J857" s="533">
        <v>20000036</v>
      </c>
      <c r="K857" s="14" t="s">
        <v>67</v>
      </c>
      <c r="L857" s="14" t="s">
        <v>67</v>
      </c>
      <c r="M857" s="45">
        <v>857</v>
      </c>
      <c r="N857" s="45">
        <v>1</v>
      </c>
      <c r="O857" s="53">
        <v>0</v>
      </c>
      <c r="P857" s="54">
        <v>0</v>
      </c>
      <c r="Q857" s="55">
        <v>0</v>
      </c>
      <c r="R857" s="56">
        <v>0</v>
      </c>
      <c r="S857" s="57">
        <v>0</v>
      </c>
      <c r="T857" s="60">
        <v>0</v>
      </c>
      <c r="U857" s="14">
        <v>0</v>
      </c>
      <c r="V857" s="60" t="s">
        <v>175</v>
      </c>
      <c r="Y857" s="46">
        <v>0</v>
      </c>
      <c r="Z857" s="46">
        <v>0</v>
      </c>
      <c r="AA857" s="46">
        <v>0</v>
      </c>
      <c r="AB857" s="46">
        <v>0</v>
      </c>
      <c r="AC857" s="46">
        <v>0</v>
      </c>
      <c r="AD857" s="46">
        <v>0</v>
      </c>
      <c r="AE857" s="46">
        <v>0</v>
      </c>
      <c r="AF857" s="46">
        <v>0</v>
      </c>
      <c r="AG857" s="46">
        <v>0</v>
      </c>
      <c r="AH857" s="46">
        <v>0</v>
      </c>
      <c r="AI857" s="46">
        <v>0</v>
      </c>
      <c r="AJ857" s="46">
        <v>0</v>
      </c>
      <c r="AK857" s="46">
        <v>0</v>
      </c>
      <c r="AL857" s="46">
        <v>0</v>
      </c>
      <c r="AM857" s="46">
        <v>0</v>
      </c>
    </row>
    <row r="858" spans="5:39" x14ac:dyDescent="0.2">
      <c r="E858" s="14">
        <v>86</v>
      </c>
      <c r="F858" s="14">
        <v>94</v>
      </c>
      <c r="G858" s="14" t="s">
        <v>249</v>
      </c>
      <c r="H858" s="14" t="s">
        <v>322</v>
      </c>
      <c r="I858" s="14" t="s">
        <v>462</v>
      </c>
      <c r="J858" s="531">
        <v>20000037</v>
      </c>
      <c r="K858" s="14" t="s">
        <v>59</v>
      </c>
      <c r="L858" s="14" t="s">
        <v>57</v>
      </c>
      <c r="M858" s="45">
        <v>858</v>
      </c>
      <c r="N858" s="45">
        <v>1</v>
      </c>
      <c r="O858" s="46">
        <v>2644.91</v>
      </c>
      <c r="Q858" s="12" t="s">
        <v>369</v>
      </c>
      <c r="T858" s="59" t="s">
        <v>78</v>
      </c>
      <c r="U858" s="14">
        <v>0</v>
      </c>
      <c r="V858" s="59" t="s">
        <v>175</v>
      </c>
      <c r="Y858" s="46">
        <v>0</v>
      </c>
      <c r="Z858" s="46">
        <v>0</v>
      </c>
      <c r="AA858" s="46">
        <v>0</v>
      </c>
      <c r="AB858" s="46">
        <v>0</v>
      </c>
      <c r="AC858" s="46">
        <v>2644.91</v>
      </c>
      <c r="AD858" s="46">
        <v>2644.91</v>
      </c>
      <c r="AE858" s="46">
        <v>2644.91</v>
      </c>
      <c r="AF858" s="46">
        <v>2644.91</v>
      </c>
      <c r="AG858" s="46">
        <v>2644.91</v>
      </c>
      <c r="AH858" s="46">
        <v>2644.91</v>
      </c>
      <c r="AI858" s="46">
        <v>2644.91</v>
      </c>
      <c r="AJ858" s="46">
        <v>2644.91</v>
      </c>
      <c r="AK858" s="46">
        <v>2644.91</v>
      </c>
      <c r="AL858" s="46">
        <v>2644.91</v>
      </c>
      <c r="AM858" s="46">
        <v>0</v>
      </c>
    </row>
    <row r="859" spans="5:39" x14ac:dyDescent="0.2">
      <c r="E859" s="47">
        <v>86</v>
      </c>
      <c r="F859" s="47">
        <v>94</v>
      </c>
      <c r="G859" s="47" t="s">
        <v>249</v>
      </c>
      <c r="H859" s="47" t="s">
        <v>322</v>
      </c>
      <c r="I859" s="47" t="s">
        <v>462</v>
      </c>
      <c r="J859" s="533">
        <v>20000037</v>
      </c>
      <c r="K859" s="14" t="s">
        <v>59</v>
      </c>
      <c r="L859" s="14" t="s">
        <v>54</v>
      </c>
      <c r="M859" s="45">
        <v>859</v>
      </c>
      <c r="N859" s="45">
        <v>1</v>
      </c>
      <c r="O859" s="46">
        <v>8078.9800000000005</v>
      </c>
      <c r="Q859" s="12" t="s">
        <v>369</v>
      </c>
      <c r="T859" s="59" t="s">
        <v>78</v>
      </c>
      <c r="U859" s="14">
        <v>0</v>
      </c>
      <c r="V859" s="59" t="s">
        <v>175</v>
      </c>
      <c r="Y859" s="46">
        <v>0</v>
      </c>
      <c r="Z859" s="46">
        <v>0</v>
      </c>
      <c r="AA859" s="46">
        <v>0</v>
      </c>
      <c r="AB859" s="46">
        <v>0</v>
      </c>
      <c r="AC859" s="46">
        <v>0</v>
      </c>
      <c r="AD859" s="46">
        <v>0</v>
      </c>
      <c r="AE859" s="46">
        <v>0</v>
      </c>
      <c r="AF859" s="46">
        <v>0</v>
      </c>
      <c r="AG859" s="46">
        <v>0</v>
      </c>
      <c r="AH859" s="46">
        <v>0</v>
      </c>
      <c r="AI859" s="46">
        <v>37136.370000000003</v>
      </c>
      <c r="AJ859" s="46">
        <v>8105.78</v>
      </c>
      <c r="AK859" s="46">
        <v>8564.2099999999991</v>
      </c>
      <c r="AL859" s="46">
        <v>8078.9800000000005</v>
      </c>
      <c r="AM859" s="46">
        <v>0</v>
      </c>
    </row>
    <row r="860" spans="5:39" x14ac:dyDescent="0.2">
      <c r="E860" s="47">
        <v>86</v>
      </c>
      <c r="F860" s="47">
        <v>94</v>
      </c>
      <c r="G860" s="47" t="s">
        <v>249</v>
      </c>
      <c r="H860" s="47" t="s">
        <v>322</v>
      </c>
      <c r="I860" s="47" t="s">
        <v>462</v>
      </c>
      <c r="J860" s="533">
        <v>20000037</v>
      </c>
      <c r="K860" s="14" t="s">
        <v>59</v>
      </c>
      <c r="L860" s="14" t="s">
        <v>58</v>
      </c>
      <c r="M860" s="45">
        <v>860</v>
      </c>
      <c r="N860" s="45">
        <v>1</v>
      </c>
      <c r="O860" s="46">
        <v>911.46</v>
      </c>
      <c r="Q860" s="12" t="s">
        <v>369</v>
      </c>
      <c r="T860" s="59" t="s">
        <v>78</v>
      </c>
      <c r="U860" s="14">
        <v>0</v>
      </c>
      <c r="V860" s="59" t="s">
        <v>175</v>
      </c>
      <c r="Y860" s="46">
        <v>0</v>
      </c>
      <c r="Z860" s="46">
        <v>0</v>
      </c>
      <c r="AA860" s="46">
        <v>0</v>
      </c>
      <c r="AB860" s="46">
        <v>0</v>
      </c>
      <c r="AC860" s="46">
        <v>911.46</v>
      </c>
      <c r="AD860" s="46">
        <v>911.46</v>
      </c>
      <c r="AE860" s="46">
        <v>911.46</v>
      </c>
      <c r="AF860" s="46">
        <v>911.46</v>
      </c>
      <c r="AG860" s="46">
        <v>911.46</v>
      </c>
      <c r="AH860" s="46">
        <v>911.46</v>
      </c>
      <c r="AI860" s="46">
        <v>911.45999999999913</v>
      </c>
      <c r="AJ860" s="46">
        <v>911.46</v>
      </c>
      <c r="AK860" s="46">
        <v>911.46000000000095</v>
      </c>
      <c r="AL860" s="46">
        <v>911.46</v>
      </c>
      <c r="AM860" s="46">
        <v>0</v>
      </c>
    </row>
    <row r="861" spans="5:39" x14ac:dyDescent="0.2">
      <c r="E861" s="47">
        <v>86</v>
      </c>
      <c r="F861" s="47">
        <v>94</v>
      </c>
      <c r="G861" s="47" t="s">
        <v>249</v>
      </c>
      <c r="H861" s="47" t="s">
        <v>322</v>
      </c>
      <c r="I861" s="47" t="s">
        <v>462</v>
      </c>
      <c r="J861" s="533">
        <v>20000037</v>
      </c>
      <c r="K861" s="14" t="s">
        <v>59</v>
      </c>
      <c r="L861" s="14" t="s">
        <v>31</v>
      </c>
      <c r="M861" s="45">
        <v>861</v>
      </c>
      <c r="N861" s="45">
        <v>1</v>
      </c>
      <c r="O861" s="48">
        <v>11635.349999999999</v>
      </c>
      <c r="Q861" s="12" t="s">
        <v>369</v>
      </c>
      <c r="R861" s="46">
        <v>13870.593333333332</v>
      </c>
      <c r="T861" s="59" t="s">
        <v>78</v>
      </c>
      <c r="U861" s="14">
        <v>5</v>
      </c>
      <c r="V861" s="59" t="s">
        <v>175</v>
      </c>
      <c r="X861" s="46">
        <v>0</v>
      </c>
      <c r="Y861" s="46">
        <v>0</v>
      </c>
      <c r="Z861" s="46">
        <v>0</v>
      </c>
      <c r="AA861" s="46">
        <v>0</v>
      </c>
      <c r="AB861" s="46">
        <v>0</v>
      </c>
      <c r="AC861" s="46">
        <v>3556.37</v>
      </c>
      <c r="AD861" s="46">
        <v>3556.37</v>
      </c>
      <c r="AE861" s="46">
        <v>3556.37</v>
      </c>
      <c r="AF861" s="46">
        <v>3556.37</v>
      </c>
      <c r="AG861" s="46">
        <v>3556.37</v>
      </c>
      <c r="AH861" s="46">
        <v>3556.37</v>
      </c>
      <c r="AI861" s="46">
        <v>40692.74</v>
      </c>
      <c r="AJ861" s="46">
        <v>11662.149999999998</v>
      </c>
      <c r="AK861" s="46">
        <v>12120.58</v>
      </c>
      <c r="AL861" s="46">
        <v>11635.349999999999</v>
      </c>
      <c r="AM861" s="46">
        <v>0</v>
      </c>
    </row>
    <row r="862" spans="5:39" x14ac:dyDescent="0.2">
      <c r="E862" s="47">
        <v>86</v>
      </c>
      <c r="F862" s="47">
        <v>94</v>
      </c>
      <c r="G862" s="47" t="s">
        <v>249</v>
      </c>
      <c r="H862" s="47" t="s">
        <v>322</v>
      </c>
      <c r="I862" s="47" t="s">
        <v>462</v>
      </c>
      <c r="J862" s="533">
        <v>20000037</v>
      </c>
      <c r="K862" s="14" t="s">
        <v>37</v>
      </c>
      <c r="L862" s="14" t="s">
        <v>31</v>
      </c>
      <c r="M862" s="45">
        <v>862</v>
      </c>
      <c r="N862" s="45">
        <v>1</v>
      </c>
      <c r="O862" s="48">
        <v>8000</v>
      </c>
      <c r="P862" s="48"/>
      <c r="Q862" s="12" t="s">
        <v>369</v>
      </c>
      <c r="R862" s="46">
        <v>4889.7033333333338</v>
      </c>
      <c r="T862" s="59" t="s">
        <v>78</v>
      </c>
      <c r="U862" s="14">
        <v>0</v>
      </c>
      <c r="V862" s="59" t="s">
        <v>175</v>
      </c>
      <c r="Y862" s="46">
        <v>0</v>
      </c>
      <c r="Z862" s="46">
        <v>0</v>
      </c>
      <c r="AA862" s="46">
        <v>0</v>
      </c>
      <c r="AB862" s="46">
        <v>0</v>
      </c>
      <c r="AC862" s="46">
        <v>0</v>
      </c>
      <c r="AD862" s="46">
        <v>0</v>
      </c>
      <c r="AE862" s="46">
        <v>0</v>
      </c>
      <c r="AF862" s="46">
        <v>0</v>
      </c>
      <c r="AG862" s="46">
        <v>0</v>
      </c>
      <c r="AH862" s="46">
        <v>0</v>
      </c>
      <c r="AI862" s="46">
        <v>21338.22</v>
      </c>
      <c r="AJ862" s="46">
        <v>0</v>
      </c>
      <c r="AK862" s="46">
        <v>0</v>
      </c>
      <c r="AL862" s="46">
        <v>8000</v>
      </c>
      <c r="AM862" s="46">
        <v>27244.328000000005</v>
      </c>
    </row>
    <row r="863" spans="5:39" x14ac:dyDescent="0.2">
      <c r="E863" s="47">
        <v>86</v>
      </c>
      <c r="F863" s="47">
        <v>94</v>
      </c>
      <c r="G863" s="47" t="s">
        <v>249</v>
      </c>
      <c r="H863" s="47" t="s">
        <v>322</v>
      </c>
      <c r="I863" s="47" t="s">
        <v>462</v>
      </c>
      <c r="J863" s="533">
        <v>20000037</v>
      </c>
      <c r="K863" s="14" t="s">
        <v>65</v>
      </c>
      <c r="L863" s="14" t="s">
        <v>31</v>
      </c>
      <c r="M863" s="45">
        <v>863</v>
      </c>
      <c r="N863" s="45">
        <v>1</v>
      </c>
      <c r="O863" s="52">
        <v>68110.819999999978</v>
      </c>
      <c r="P863" s="48">
        <v>27244.328000000005</v>
      </c>
      <c r="Q863" s="12" t="s">
        <v>369</v>
      </c>
      <c r="R863" s="46">
        <v>11351.80333333333</v>
      </c>
      <c r="T863" s="59" t="s">
        <v>78</v>
      </c>
      <c r="U863" s="14">
        <v>0</v>
      </c>
      <c r="V863" s="59" t="s">
        <v>175</v>
      </c>
      <c r="X863" s="46">
        <v>0</v>
      </c>
      <c r="Y863" s="46">
        <v>0</v>
      </c>
      <c r="Z863" s="46">
        <v>0</v>
      </c>
      <c r="AA863" s="46">
        <v>0</v>
      </c>
      <c r="AB863" s="46">
        <v>0</v>
      </c>
      <c r="AC863" s="46">
        <v>0</v>
      </c>
      <c r="AD863" s="46">
        <v>0</v>
      </c>
      <c r="AE863" s="46">
        <v>0</v>
      </c>
      <c r="AF863" s="46">
        <v>0</v>
      </c>
      <c r="AG863" s="46">
        <v>0</v>
      </c>
      <c r="AH863" s="46">
        <v>0</v>
      </c>
      <c r="AI863" s="46">
        <v>32692.739999999994</v>
      </c>
      <c r="AJ863" s="46">
        <v>11662.149999999994</v>
      </c>
      <c r="AK863" s="46">
        <v>12120.58</v>
      </c>
      <c r="AL863" s="46">
        <v>11635.349999999999</v>
      </c>
      <c r="AM863" s="46">
        <v>0</v>
      </c>
    </row>
    <row r="864" spans="5:39" x14ac:dyDescent="0.2">
      <c r="E864" s="47">
        <v>86</v>
      </c>
      <c r="F864" s="47">
        <v>94</v>
      </c>
      <c r="G864" s="47" t="s">
        <v>249</v>
      </c>
      <c r="H864" s="47" t="s">
        <v>322</v>
      </c>
      <c r="I864" s="47" t="s">
        <v>462</v>
      </c>
      <c r="J864" s="533">
        <v>20000037</v>
      </c>
      <c r="K864" s="14" t="s">
        <v>64</v>
      </c>
      <c r="L864" s="14" t="s">
        <v>57</v>
      </c>
      <c r="M864" s="45">
        <v>864</v>
      </c>
      <c r="N864" s="45">
        <v>1</v>
      </c>
      <c r="O864" s="46">
        <v>0</v>
      </c>
      <c r="Q864" s="12" t="s">
        <v>369</v>
      </c>
      <c r="T864" s="59" t="s">
        <v>78</v>
      </c>
      <c r="U864" s="14">
        <v>0</v>
      </c>
      <c r="V864" s="59" t="s">
        <v>175</v>
      </c>
      <c r="X864" s="46">
        <v>0</v>
      </c>
      <c r="Y864" s="46">
        <v>0</v>
      </c>
      <c r="Z864" s="46">
        <v>0</v>
      </c>
      <c r="AA864" s="46">
        <v>0</v>
      </c>
      <c r="AB864" s="46">
        <v>0</v>
      </c>
      <c r="AC864" s="46">
        <v>2644.91</v>
      </c>
      <c r="AD864" s="46">
        <v>5289.82</v>
      </c>
      <c r="AE864" s="46">
        <v>7934.73</v>
      </c>
      <c r="AF864" s="46">
        <v>10579.64</v>
      </c>
      <c r="AG864" s="46">
        <v>13224.55</v>
      </c>
      <c r="AH864" s="46">
        <v>15869.46</v>
      </c>
      <c r="AI864" s="46">
        <v>0</v>
      </c>
      <c r="AJ864" s="46">
        <v>2644.91</v>
      </c>
      <c r="AK864" s="46">
        <v>5289.82</v>
      </c>
      <c r="AL864" s="46">
        <v>0</v>
      </c>
      <c r="AM864" s="46">
        <v>0</v>
      </c>
    </row>
    <row r="865" spans="5:39" x14ac:dyDescent="0.2">
      <c r="E865" s="47">
        <v>86</v>
      </c>
      <c r="F865" s="47">
        <v>94</v>
      </c>
      <c r="G865" s="47" t="s">
        <v>249</v>
      </c>
      <c r="H865" s="47" t="s">
        <v>322</v>
      </c>
      <c r="I865" s="47" t="s">
        <v>462</v>
      </c>
      <c r="J865" s="533">
        <v>20000037</v>
      </c>
      <c r="K865" s="14" t="s">
        <v>64</v>
      </c>
      <c r="L865" s="14" t="s">
        <v>54</v>
      </c>
      <c r="M865" s="45">
        <v>865</v>
      </c>
      <c r="N865" s="45">
        <v>1</v>
      </c>
      <c r="O865" s="46">
        <v>58996.22</v>
      </c>
      <c r="Q865" s="12" t="s">
        <v>369</v>
      </c>
      <c r="T865" s="59" t="s">
        <v>78</v>
      </c>
      <c r="U865" s="14">
        <v>0</v>
      </c>
      <c r="V865" s="59" t="s">
        <v>175</v>
      </c>
      <c r="X865" s="46">
        <v>0</v>
      </c>
      <c r="Y865" s="46">
        <v>0</v>
      </c>
      <c r="Z865" s="46">
        <v>0</v>
      </c>
      <c r="AA865" s="46">
        <v>0</v>
      </c>
      <c r="AB865" s="46">
        <v>0</v>
      </c>
      <c r="AC865" s="46">
        <v>0</v>
      </c>
      <c r="AD865" s="46">
        <v>0</v>
      </c>
      <c r="AE865" s="46">
        <v>0</v>
      </c>
      <c r="AF865" s="46">
        <v>0</v>
      </c>
      <c r="AG865" s="46">
        <v>0</v>
      </c>
      <c r="AH865" s="46">
        <v>0</v>
      </c>
      <c r="AI865" s="46">
        <v>34312.520000000004</v>
      </c>
      <c r="AJ865" s="46">
        <v>42418.3</v>
      </c>
      <c r="AK865" s="46">
        <v>50982.51</v>
      </c>
      <c r="AL865" s="46">
        <v>58996.22</v>
      </c>
      <c r="AM865" s="46">
        <v>31751.891999999996</v>
      </c>
    </row>
    <row r="866" spans="5:39" x14ac:dyDescent="0.2">
      <c r="E866" s="47">
        <v>86</v>
      </c>
      <c r="F866" s="47">
        <v>94</v>
      </c>
      <c r="G866" s="47" t="s">
        <v>249</v>
      </c>
      <c r="H866" s="47" t="s">
        <v>322</v>
      </c>
      <c r="I866" s="47" t="s">
        <v>462</v>
      </c>
      <c r="J866" s="533">
        <v>20000037</v>
      </c>
      <c r="K866" s="14" t="s">
        <v>64</v>
      </c>
      <c r="L866" s="14" t="s">
        <v>58</v>
      </c>
      <c r="M866" s="45">
        <v>866</v>
      </c>
      <c r="N866" s="45">
        <v>1</v>
      </c>
      <c r="O866" s="46">
        <v>9114.5999999999767</v>
      </c>
      <c r="Q866" s="12" t="s">
        <v>369</v>
      </c>
      <c r="T866" s="59" t="s">
        <v>78</v>
      </c>
      <c r="U866" s="14">
        <v>0</v>
      </c>
      <c r="V866" s="59" t="s">
        <v>175</v>
      </c>
      <c r="X866" s="46">
        <v>0</v>
      </c>
      <c r="Y866" s="46">
        <v>0</v>
      </c>
      <c r="Z866" s="46">
        <v>0</v>
      </c>
      <c r="AA866" s="46">
        <v>0</v>
      </c>
      <c r="AB866" s="46">
        <v>0</v>
      </c>
      <c r="AC866" s="46">
        <v>911.46</v>
      </c>
      <c r="AD866" s="46">
        <v>1822.92</v>
      </c>
      <c r="AE866" s="46">
        <v>2734.380000000001</v>
      </c>
      <c r="AF866" s="46">
        <v>3645.84</v>
      </c>
      <c r="AG866" s="46">
        <v>4557.2999999999993</v>
      </c>
      <c r="AH866" s="46">
        <v>5468.7599999999984</v>
      </c>
      <c r="AI866" s="46">
        <v>6380.2199999999866</v>
      </c>
      <c r="AJ866" s="46">
        <v>7291.6799999999785</v>
      </c>
      <c r="AK866" s="46">
        <v>8203.1399999999849</v>
      </c>
      <c r="AL866" s="46">
        <v>9114.5999999999767</v>
      </c>
      <c r="AM866" s="46">
        <v>9114.5999999999731</v>
      </c>
    </row>
    <row r="867" spans="5:39" x14ac:dyDescent="0.2">
      <c r="E867" s="47">
        <v>86</v>
      </c>
      <c r="F867" s="47">
        <v>94</v>
      </c>
      <c r="G867" s="47" t="s">
        <v>249</v>
      </c>
      <c r="H867" s="47" t="s">
        <v>322</v>
      </c>
      <c r="I867" s="47" t="s">
        <v>462</v>
      </c>
      <c r="J867" s="533">
        <v>20000037</v>
      </c>
      <c r="K867" s="14" t="s">
        <v>67</v>
      </c>
      <c r="L867" s="14" t="s">
        <v>67</v>
      </c>
      <c r="M867" s="45">
        <v>867</v>
      </c>
      <c r="N867" s="45">
        <v>1</v>
      </c>
      <c r="O867" s="53">
        <v>58.284273922989087</v>
      </c>
      <c r="P867" s="54">
        <v>48.284273922989087</v>
      </c>
      <c r="Q867" s="55" t="s">
        <v>369</v>
      </c>
      <c r="R867" s="56">
        <v>4.9104474742488771</v>
      </c>
      <c r="S867" s="57" t="s">
        <v>370</v>
      </c>
      <c r="T867" s="60" t="s">
        <v>78</v>
      </c>
      <c r="U867" s="14">
        <v>0</v>
      </c>
      <c r="V867" s="60" t="s">
        <v>175</v>
      </c>
      <c r="Y867" s="46">
        <v>58.284273922989087</v>
      </c>
      <c r="Z867" s="46">
        <v>58.284273922989087</v>
      </c>
      <c r="AA867" s="46">
        <v>58.284273922989087</v>
      </c>
      <c r="AB867" s="46">
        <v>58.284273922989087</v>
      </c>
      <c r="AC867" s="46">
        <v>58.284273922989087</v>
      </c>
      <c r="AD867" s="46">
        <v>58.284273922989087</v>
      </c>
      <c r="AE867" s="46">
        <v>58.284273922989087</v>
      </c>
      <c r="AF867" s="46">
        <v>58.284273922989087</v>
      </c>
      <c r="AG867" s="46">
        <v>58.284273922989087</v>
      </c>
      <c r="AH867" s="46">
        <v>58.284273922989087</v>
      </c>
      <c r="AI867" s="46">
        <v>58.284273922989087</v>
      </c>
      <c r="AJ867" s="46">
        <v>58.284273922989087</v>
      </c>
      <c r="AK867" s="46">
        <v>58.284273922989087</v>
      </c>
      <c r="AL867" s="46">
        <v>58.284273922989087</v>
      </c>
      <c r="AM867" s="46">
        <v>58.284273922989087</v>
      </c>
    </row>
    <row r="868" spans="5:39" x14ac:dyDescent="0.2">
      <c r="E868" s="14">
        <v>87</v>
      </c>
      <c r="F868" s="14">
        <v>95</v>
      </c>
      <c r="G868" s="14" t="s">
        <v>249</v>
      </c>
      <c r="H868" s="14" t="s">
        <v>359</v>
      </c>
      <c r="I868" s="14" t="s">
        <v>463</v>
      </c>
      <c r="J868" s="531">
        <v>20000038</v>
      </c>
      <c r="K868" s="14" t="s">
        <v>59</v>
      </c>
      <c r="L868" s="14" t="s">
        <v>57</v>
      </c>
      <c r="M868" s="45">
        <v>868</v>
      </c>
      <c r="N868" s="45">
        <v>1</v>
      </c>
      <c r="O868" s="46">
        <v>1814.33</v>
      </c>
      <c r="Q868" s="12">
        <v>0</v>
      </c>
      <c r="T868" s="59">
        <v>0</v>
      </c>
      <c r="U868" s="14">
        <v>0</v>
      </c>
      <c r="V868" s="59" t="s">
        <v>174</v>
      </c>
      <c r="Y868" s="46">
        <v>0</v>
      </c>
      <c r="Z868" s="46">
        <v>0</v>
      </c>
      <c r="AA868" s="46">
        <v>0</v>
      </c>
      <c r="AB868" s="46">
        <v>0</v>
      </c>
      <c r="AC868" s="46">
        <v>1814.33</v>
      </c>
      <c r="AD868" s="46">
        <v>1814.33</v>
      </c>
      <c r="AE868" s="46">
        <v>1814.33</v>
      </c>
      <c r="AF868" s="46">
        <v>1814.33</v>
      </c>
      <c r="AG868" s="46">
        <v>1814.33</v>
      </c>
      <c r="AH868" s="46">
        <v>1814.33</v>
      </c>
      <c r="AI868" s="46">
        <v>1814.33</v>
      </c>
      <c r="AJ868" s="46">
        <v>1814.33</v>
      </c>
      <c r="AK868" s="46">
        <v>1814.33</v>
      </c>
      <c r="AL868" s="46">
        <v>1814.33</v>
      </c>
      <c r="AM868" s="46">
        <v>0</v>
      </c>
    </row>
    <row r="869" spans="5:39" x14ac:dyDescent="0.2">
      <c r="E869" s="47">
        <v>87</v>
      </c>
      <c r="F869" s="47">
        <v>95</v>
      </c>
      <c r="G869" s="47" t="s">
        <v>249</v>
      </c>
      <c r="H869" s="47" t="s">
        <v>359</v>
      </c>
      <c r="I869" s="47" t="s">
        <v>463</v>
      </c>
      <c r="J869" s="533">
        <v>20000038</v>
      </c>
      <c r="K869" s="14" t="s">
        <v>59</v>
      </c>
      <c r="L869" s="14" t="s">
        <v>54</v>
      </c>
      <c r="M869" s="45">
        <v>869</v>
      </c>
      <c r="N869" s="45">
        <v>1</v>
      </c>
      <c r="O869" s="46">
        <v>2949.35</v>
      </c>
      <c r="Q869" s="12">
        <v>0</v>
      </c>
      <c r="T869" s="59">
        <v>0</v>
      </c>
      <c r="U869" s="14">
        <v>0</v>
      </c>
      <c r="V869" s="59" t="s">
        <v>174</v>
      </c>
      <c r="Y869" s="46">
        <v>0</v>
      </c>
      <c r="Z869" s="46">
        <v>0</v>
      </c>
      <c r="AA869" s="46">
        <v>0</v>
      </c>
      <c r="AB869" s="46">
        <v>0</v>
      </c>
      <c r="AC869" s="46">
        <v>0</v>
      </c>
      <c r="AD869" s="46">
        <v>0</v>
      </c>
      <c r="AE869" s="46">
        <v>0</v>
      </c>
      <c r="AF869" s="46">
        <v>0</v>
      </c>
      <c r="AG869" s="46">
        <v>0</v>
      </c>
      <c r="AH869" s="46">
        <v>0</v>
      </c>
      <c r="AI869" s="46">
        <v>13784.970000000001</v>
      </c>
      <c r="AJ869" s="46">
        <v>4715.84</v>
      </c>
      <c r="AK869" s="46">
        <v>2989.49</v>
      </c>
      <c r="AL869" s="46">
        <v>2949.35</v>
      </c>
      <c r="AM869" s="46">
        <v>0</v>
      </c>
    </row>
    <row r="870" spans="5:39" x14ac:dyDescent="0.2">
      <c r="E870" s="47">
        <v>87</v>
      </c>
      <c r="F870" s="47">
        <v>95</v>
      </c>
      <c r="G870" s="47" t="s">
        <v>249</v>
      </c>
      <c r="H870" s="47" t="s">
        <v>359</v>
      </c>
      <c r="I870" s="47" t="s">
        <v>463</v>
      </c>
      <c r="J870" s="533">
        <v>20000038</v>
      </c>
      <c r="K870" s="14" t="s">
        <v>59</v>
      </c>
      <c r="L870" s="14" t="s">
        <v>58</v>
      </c>
      <c r="M870" s="45">
        <v>870</v>
      </c>
      <c r="N870" s="45">
        <v>1</v>
      </c>
      <c r="O870" s="46">
        <v>640.20000000000027</v>
      </c>
      <c r="Q870" s="12">
        <v>0</v>
      </c>
      <c r="T870" s="59">
        <v>0</v>
      </c>
      <c r="U870" s="14">
        <v>0</v>
      </c>
      <c r="V870" s="59" t="s">
        <v>174</v>
      </c>
      <c r="Y870" s="46">
        <v>0</v>
      </c>
      <c r="Z870" s="46">
        <v>0</v>
      </c>
      <c r="AA870" s="46">
        <v>0</v>
      </c>
      <c r="AB870" s="46">
        <v>0</v>
      </c>
      <c r="AC870" s="46">
        <v>672.34000000000015</v>
      </c>
      <c r="AD870" s="46">
        <v>672.34000000000015</v>
      </c>
      <c r="AE870" s="46">
        <v>672.34000000000015</v>
      </c>
      <c r="AF870" s="46">
        <v>672.34000000000015</v>
      </c>
      <c r="AG870" s="46">
        <v>672.34000000000015</v>
      </c>
      <c r="AH870" s="46">
        <v>672.34000000000015</v>
      </c>
      <c r="AI870" s="46">
        <v>672.33999999999833</v>
      </c>
      <c r="AJ870" s="46">
        <v>672.34000000000015</v>
      </c>
      <c r="AK870" s="46">
        <v>672.34000000000015</v>
      </c>
      <c r="AL870" s="46">
        <v>640.20000000000027</v>
      </c>
      <c r="AM870" s="46">
        <v>0</v>
      </c>
    </row>
    <row r="871" spans="5:39" x14ac:dyDescent="0.2">
      <c r="E871" s="47">
        <v>87</v>
      </c>
      <c r="F871" s="47">
        <v>95</v>
      </c>
      <c r="G871" s="47" t="s">
        <v>249</v>
      </c>
      <c r="H871" s="47" t="s">
        <v>359</v>
      </c>
      <c r="I871" s="47" t="s">
        <v>463</v>
      </c>
      <c r="J871" s="533">
        <v>20000038</v>
      </c>
      <c r="K871" s="14" t="s">
        <v>59</v>
      </c>
      <c r="L871" s="14" t="s">
        <v>31</v>
      </c>
      <c r="M871" s="45">
        <v>871</v>
      </c>
      <c r="N871" s="45">
        <v>1</v>
      </c>
      <c r="O871" s="48">
        <v>5403.880000000001</v>
      </c>
      <c r="Q871" s="12">
        <v>0</v>
      </c>
      <c r="R871" s="46">
        <v>6554.5883333333331</v>
      </c>
      <c r="T871" s="59">
        <v>0</v>
      </c>
      <c r="U871" s="14">
        <v>0</v>
      </c>
      <c r="V871" s="59" t="s">
        <v>174</v>
      </c>
      <c r="X871" s="46">
        <v>0</v>
      </c>
      <c r="Y871" s="46">
        <v>0</v>
      </c>
      <c r="Z871" s="46">
        <v>0</v>
      </c>
      <c r="AA871" s="46">
        <v>0</v>
      </c>
      <c r="AB871" s="46">
        <v>0</v>
      </c>
      <c r="AC871" s="46">
        <v>2486.67</v>
      </c>
      <c r="AD871" s="46">
        <v>2486.67</v>
      </c>
      <c r="AE871" s="46">
        <v>2486.67</v>
      </c>
      <c r="AF871" s="46">
        <v>2486.67</v>
      </c>
      <c r="AG871" s="46">
        <v>2486.67</v>
      </c>
      <c r="AH871" s="46">
        <v>2486.67</v>
      </c>
      <c r="AI871" s="46">
        <v>16271.64</v>
      </c>
      <c r="AJ871" s="46">
        <v>7202.51</v>
      </c>
      <c r="AK871" s="46">
        <v>5476.16</v>
      </c>
      <c r="AL871" s="46">
        <v>5403.880000000001</v>
      </c>
      <c r="AM871" s="46">
        <v>0</v>
      </c>
    </row>
    <row r="872" spans="5:39" x14ac:dyDescent="0.2">
      <c r="E872" s="47">
        <v>87</v>
      </c>
      <c r="F872" s="47">
        <v>95</v>
      </c>
      <c r="G872" s="47" t="s">
        <v>249</v>
      </c>
      <c r="H872" s="47" t="s">
        <v>359</v>
      </c>
      <c r="I872" s="47" t="s">
        <v>463</v>
      </c>
      <c r="J872" s="533">
        <v>20000038</v>
      </c>
      <c r="K872" s="14" t="s">
        <v>37</v>
      </c>
      <c r="L872" s="14" t="s">
        <v>31</v>
      </c>
      <c r="M872" s="45">
        <v>872</v>
      </c>
      <c r="N872" s="45">
        <v>1</v>
      </c>
      <c r="O872" s="48">
        <v>5476.16</v>
      </c>
      <c r="P872" s="48"/>
      <c r="Q872" s="12">
        <v>0</v>
      </c>
      <c r="R872" s="46">
        <v>7311.7216666666673</v>
      </c>
      <c r="T872" s="59">
        <v>0</v>
      </c>
      <c r="U872" s="14">
        <v>0</v>
      </c>
      <c r="V872" s="59" t="s">
        <v>174</v>
      </c>
      <c r="Y872" s="46">
        <v>0</v>
      </c>
      <c r="Z872" s="46">
        <v>0</v>
      </c>
      <c r="AA872" s="46">
        <v>0</v>
      </c>
      <c r="AB872" s="46">
        <v>0</v>
      </c>
      <c r="AC872" s="46">
        <v>0</v>
      </c>
      <c r="AD872" s="46">
        <v>0</v>
      </c>
      <c r="AE872" s="46">
        <v>0</v>
      </c>
      <c r="AF872" s="46">
        <v>0</v>
      </c>
      <c r="AG872" s="46">
        <v>9946.68</v>
      </c>
      <c r="AH872" s="46">
        <v>2486.67</v>
      </c>
      <c r="AI872" s="46">
        <v>2486.67</v>
      </c>
      <c r="AJ872" s="46">
        <v>16271.64</v>
      </c>
      <c r="AK872" s="46">
        <v>7202.51</v>
      </c>
      <c r="AL872" s="46">
        <v>5476.16</v>
      </c>
      <c r="AM872" s="46">
        <v>3242.328</v>
      </c>
    </row>
    <row r="873" spans="5:39" x14ac:dyDescent="0.2">
      <c r="E873" s="47">
        <v>87</v>
      </c>
      <c r="F873" s="47">
        <v>95</v>
      </c>
      <c r="G873" s="47" t="s">
        <v>249</v>
      </c>
      <c r="H873" s="47" t="s">
        <v>359</v>
      </c>
      <c r="I873" s="47" t="s">
        <v>463</v>
      </c>
      <c r="J873" s="533">
        <v>20000038</v>
      </c>
      <c r="K873" s="14" t="s">
        <v>65</v>
      </c>
      <c r="L873" s="14" t="s">
        <v>31</v>
      </c>
      <c r="M873" s="45">
        <v>873</v>
      </c>
      <c r="N873" s="45">
        <v>1</v>
      </c>
      <c r="O873" s="52">
        <v>5403.880000000001</v>
      </c>
      <c r="P873" s="48">
        <v>3242.328</v>
      </c>
      <c r="Q873" s="12">
        <v>0</v>
      </c>
      <c r="R873" s="46">
        <v>900.64666666666687</v>
      </c>
      <c r="T873" s="59">
        <v>0</v>
      </c>
      <c r="U873" s="14">
        <v>0</v>
      </c>
      <c r="V873" s="59" t="s">
        <v>174</v>
      </c>
      <c r="X873" s="46">
        <v>0</v>
      </c>
      <c r="Y873" s="46">
        <v>0</v>
      </c>
      <c r="Z873" s="46">
        <v>0</v>
      </c>
      <c r="AA873" s="46">
        <v>0</v>
      </c>
      <c r="AB873" s="46">
        <v>0</v>
      </c>
      <c r="AC873" s="46">
        <v>0</v>
      </c>
      <c r="AD873" s="46">
        <v>0</v>
      </c>
      <c r="AE873" s="46">
        <v>0</v>
      </c>
      <c r="AF873" s="46">
        <v>0</v>
      </c>
      <c r="AG873" s="46">
        <v>0</v>
      </c>
      <c r="AH873" s="46">
        <v>0</v>
      </c>
      <c r="AI873" s="46">
        <v>0</v>
      </c>
      <c r="AJ873" s="46">
        <v>0</v>
      </c>
      <c r="AK873" s="46">
        <v>0</v>
      </c>
      <c r="AL873" s="46">
        <v>5403.880000000001</v>
      </c>
      <c r="AM873" s="46">
        <v>0</v>
      </c>
    </row>
    <row r="874" spans="5:39" x14ac:dyDescent="0.2">
      <c r="E874" s="47">
        <v>87</v>
      </c>
      <c r="F874" s="47">
        <v>95</v>
      </c>
      <c r="G874" s="47" t="s">
        <v>249</v>
      </c>
      <c r="H874" s="47" t="s">
        <v>359</v>
      </c>
      <c r="I874" s="47" t="s">
        <v>463</v>
      </c>
      <c r="J874" s="533">
        <v>20000038</v>
      </c>
      <c r="K874" s="14" t="s">
        <v>64</v>
      </c>
      <c r="L874" s="14" t="s">
        <v>57</v>
      </c>
      <c r="M874" s="45">
        <v>874</v>
      </c>
      <c r="N874" s="45">
        <v>1</v>
      </c>
      <c r="O874" s="46">
        <v>0</v>
      </c>
      <c r="Q874" s="12">
        <v>0</v>
      </c>
      <c r="T874" s="59">
        <v>0</v>
      </c>
      <c r="U874" s="14">
        <v>0</v>
      </c>
      <c r="V874" s="59" t="s">
        <v>174</v>
      </c>
      <c r="X874" s="46">
        <v>0</v>
      </c>
      <c r="Y874" s="46">
        <v>0</v>
      </c>
      <c r="Z874" s="46">
        <v>0</v>
      </c>
      <c r="AA874" s="46">
        <v>0</v>
      </c>
      <c r="AB874" s="46">
        <v>0</v>
      </c>
      <c r="AC874" s="46">
        <v>1814.33</v>
      </c>
      <c r="AD874" s="46">
        <v>3628.66</v>
      </c>
      <c r="AE874" s="46">
        <v>5442.99</v>
      </c>
      <c r="AF874" s="46">
        <v>7257.32</v>
      </c>
      <c r="AG874" s="46">
        <v>0</v>
      </c>
      <c r="AH874" s="46">
        <v>0</v>
      </c>
      <c r="AI874" s="46">
        <v>0</v>
      </c>
      <c r="AJ874" s="46">
        <v>0</v>
      </c>
      <c r="AK874" s="46">
        <v>0</v>
      </c>
      <c r="AL874" s="46">
        <v>0</v>
      </c>
      <c r="AM874" s="46">
        <v>0</v>
      </c>
    </row>
    <row r="875" spans="5:39" x14ac:dyDescent="0.2">
      <c r="E875" s="47">
        <v>87</v>
      </c>
      <c r="F875" s="47">
        <v>95</v>
      </c>
      <c r="G875" s="47" t="s">
        <v>249</v>
      </c>
      <c r="H875" s="47" t="s">
        <v>359</v>
      </c>
      <c r="I875" s="47" t="s">
        <v>463</v>
      </c>
      <c r="J875" s="533">
        <v>20000038</v>
      </c>
      <c r="K875" s="14" t="s">
        <v>64</v>
      </c>
      <c r="L875" s="14" t="s">
        <v>54</v>
      </c>
      <c r="M875" s="45">
        <v>875</v>
      </c>
      <c r="N875" s="45">
        <v>1</v>
      </c>
      <c r="O875" s="46">
        <v>259.99000000000115</v>
      </c>
      <c r="Q875" s="12">
        <v>0</v>
      </c>
      <c r="T875" s="59">
        <v>0</v>
      </c>
      <c r="U875" s="14">
        <v>0</v>
      </c>
      <c r="V875" s="59" t="s">
        <v>174</v>
      </c>
      <c r="X875" s="46">
        <v>0</v>
      </c>
      <c r="Y875" s="46">
        <v>0</v>
      </c>
      <c r="Z875" s="46">
        <v>0</v>
      </c>
      <c r="AA875" s="46">
        <v>0</v>
      </c>
      <c r="AB875" s="46">
        <v>0</v>
      </c>
      <c r="AC875" s="46">
        <v>0</v>
      </c>
      <c r="AD875" s="46">
        <v>0</v>
      </c>
      <c r="AE875" s="46">
        <v>0</v>
      </c>
      <c r="AF875" s="46">
        <v>0</v>
      </c>
      <c r="AG875" s="46">
        <v>0</v>
      </c>
      <c r="AH875" s="46">
        <v>0</v>
      </c>
      <c r="AI875" s="46">
        <v>13112.630000000001</v>
      </c>
      <c r="AJ875" s="46">
        <v>3371.1600000000017</v>
      </c>
      <c r="AK875" s="46">
        <v>972.47000000000116</v>
      </c>
      <c r="AL875" s="46">
        <v>259.99000000000115</v>
      </c>
      <c r="AM875" s="46">
        <v>0</v>
      </c>
    </row>
    <row r="876" spans="5:39" x14ac:dyDescent="0.2">
      <c r="E876" s="47">
        <v>87</v>
      </c>
      <c r="F876" s="47">
        <v>95</v>
      </c>
      <c r="G876" s="47" t="s">
        <v>249</v>
      </c>
      <c r="H876" s="47" t="s">
        <v>359</v>
      </c>
      <c r="I876" s="47" t="s">
        <v>463</v>
      </c>
      <c r="J876" s="533">
        <v>20000038</v>
      </c>
      <c r="K876" s="14" t="s">
        <v>64</v>
      </c>
      <c r="L876" s="14" t="s">
        <v>58</v>
      </c>
      <c r="M876" s="45">
        <v>876</v>
      </c>
      <c r="N876" s="45">
        <v>1</v>
      </c>
      <c r="O876" s="46">
        <v>5143.8900000000031</v>
      </c>
      <c r="Q876" s="12">
        <v>0</v>
      </c>
      <c r="T876" s="59">
        <v>0</v>
      </c>
      <c r="U876" s="14">
        <v>0</v>
      </c>
      <c r="V876" s="59" t="s">
        <v>174</v>
      </c>
      <c r="X876" s="46">
        <v>0</v>
      </c>
      <c r="Y876" s="46">
        <v>0</v>
      </c>
      <c r="Z876" s="46">
        <v>0</v>
      </c>
      <c r="AA876" s="46">
        <v>0</v>
      </c>
      <c r="AB876" s="46">
        <v>0</v>
      </c>
      <c r="AC876" s="46">
        <v>672.34000000000015</v>
      </c>
      <c r="AD876" s="46">
        <v>1344.6800000000003</v>
      </c>
      <c r="AE876" s="46">
        <v>2017.0200000000004</v>
      </c>
      <c r="AF876" s="46">
        <v>2689.3600000000006</v>
      </c>
      <c r="AG876" s="46">
        <v>2486.67</v>
      </c>
      <c r="AH876" s="46">
        <v>2486.67</v>
      </c>
      <c r="AI876" s="46">
        <v>3159.0099999999984</v>
      </c>
      <c r="AJ876" s="46">
        <v>3831.3499999999967</v>
      </c>
      <c r="AK876" s="46">
        <v>4503.6900000000023</v>
      </c>
      <c r="AL876" s="46">
        <v>5143.8900000000031</v>
      </c>
      <c r="AM876" s="46">
        <v>2161.5520000000033</v>
      </c>
    </row>
    <row r="877" spans="5:39" x14ac:dyDescent="0.2">
      <c r="E877" s="47">
        <v>87</v>
      </c>
      <c r="F877" s="47">
        <v>95</v>
      </c>
      <c r="G877" s="47" t="s">
        <v>249</v>
      </c>
      <c r="H877" s="47" t="s">
        <v>359</v>
      </c>
      <c r="I877" s="47" t="s">
        <v>463</v>
      </c>
      <c r="J877" s="533">
        <v>20000038</v>
      </c>
      <c r="K877" s="14" t="s">
        <v>67</v>
      </c>
      <c r="L877" s="14" t="s">
        <v>67</v>
      </c>
      <c r="M877" s="45">
        <v>877</v>
      </c>
      <c r="N877" s="45">
        <v>1</v>
      </c>
      <c r="O877" s="53">
        <v>0</v>
      </c>
      <c r="P877" s="54">
        <v>0</v>
      </c>
      <c r="Q877" s="55">
        <v>0</v>
      </c>
      <c r="R877" s="56">
        <v>0</v>
      </c>
      <c r="S877" s="57">
        <v>0</v>
      </c>
      <c r="T877" s="60">
        <v>0</v>
      </c>
      <c r="U877" s="14">
        <v>0</v>
      </c>
      <c r="V877" s="60" t="s">
        <v>174</v>
      </c>
      <c r="Y877" s="46">
        <v>0</v>
      </c>
      <c r="Z877" s="46">
        <v>0</v>
      </c>
      <c r="AA877" s="46">
        <v>0</v>
      </c>
      <c r="AB877" s="46">
        <v>0</v>
      </c>
      <c r="AC877" s="46">
        <v>0</v>
      </c>
      <c r="AD877" s="46">
        <v>0</v>
      </c>
      <c r="AE877" s="46">
        <v>0</v>
      </c>
      <c r="AF877" s="46">
        <v>0</v>
      </c>
      <c r="AG877" s="46">
        <v>0</v>
      </c>
      <c r="AH877" s="46">
        <v>0</v>
      </c>
      <c r="AI877" s="46">
        <v>0</v>
      </c>
      <c r="AJ877" s="46">
        <v>0</v>
      </c>
      <c r="AK877" s="46">
        <v>0</v>
      </c>
      <c r="AL877" s="46">
        <v>0</v>
      </c>
      <c r="AM877" s="46">
        <v>0</v>
      </c>
    </row>
    <row r="878" spans="5:39" x14ac:dyDescent="0.2">
      <c r="E878" s="14">
        <v>88</v>
      </c>
      <c r="F878" s="14">
        <v>96</v>
      </c>
      <c r="G878" s="14" t="s">
        <v>249</v>
      </c>
      <c r="H878" s="14" t="s">
        <v>348</v>
      </c>
      <c r="I878" s="14" t="s">
        <v>464</v>
      </c>
      <c r="J878" s="531">
        <v>20000039</v>
      </c>
      <c r="K878" s="14" t="s">
        <v>59</v>
      </c>
      <c r="L878" s="14" t="s">
        <v>57</v>
      </c>
      <c r="M878" s="45">
        <v>878</v>
      </c>
      <c r="N878" s="45">
        <v>1</v>
      </c>
      <c r="O878" s="46">
        <v>1555.63</v>
      </c>
      <c r="Q878" s="12">
        <v>0</v>
      </c>
      <c r="T878" s="59">
        <v>0</v>
      </c>
      <c r="U878" s="14">
        <v>0</v>
      </c>
      <c r="V878" s="59" t="s">
        <v>174</v>
      </c>
      <c r="Y878" s="46">
        <v>0</v>
      </c>
      <c r="Z878" s="46">
        <v>0</v>
      </c>
      <c r="AA878" s="46">
        <v>0</v>
      </c>
      <c r="AB878" s="46">
        <v>0</v>
      </c>
      <c r="AC878" s="46">
        <v>1555.63</v>
      </c>
      <c r="AD878" s="46">
        <v>1555.63</v>
      </c>
      <c r="AE878" s="46">
        <v>1555.63</v>
      </c>
      <c r="AF878" s="46">
        <v>1555.63</v>
      </c>
      <c r="AG878" s="46">
        <v>1555.63</v>
      </c>
      <c r="AH878" s="46">
        <v>1555.63</v>
      </c>
      <c r="AI878" s="46">
        <v>1555.63</v>
      </c>
      <c r="AJ878" s="46">
        <v>1555.63</v>
      </c>
      <c r="AK878" s="46">
        <v>1555.63</v>
      </c>
      <c r="AL878" s="46">
        <v>1555.63</v>
      </c>
      <c r="AM878" s="46">
        <v>0</v>
      </c>
    </row>
    <row r="879" spans="5:39" x14ac:dyDescent="0.2">
      <c r="E879" s="47">
        <v>88</v>
      </c>
      <c r="F879" s="47">
        <v>96</v>
      </c>
      <c r="G879" s="47" t="s">
        <v>249</v>
      </c>
      <c r="H879" s="47" t="s">
        <v>348</v>
      </c>
      <c r="I879" s="47" t="s">
        <v>464</v>
      </c>
      <c r="J879" s="533">
        <v>20000039</v>
      </c>
      <c r="K879" s="14" t="s">
        <v>59</v>
      </c>
      <c r="L879" s="14" t="s">
        <v>54</v>
      </c>
      <c r="M879" s="45">
        <v>879</v>
      </c>
      <c r="N879" s="45">
        <v>1</v>
      </c>
      <c r="O879" s="46">
        <v>3878.8999999999996</v>
      </c>
      <c r="Q879" s="12">
        <v>0</v>
      </c>
      <c r="T879" s="59">
        <v>0</v>
      </c>
      <c r="U879" s="14">
        <v>0</v>
      </c>
      <c r="V879" s="59" t="s">
        <v>174</v>
      </c>
      <c r="Y879" s="46">
        <v>0</v>
      </c>
      <c r="Z879" s="46">
        <v>0</v>
      </c>
      <c r="AA879" s="46">
        <v>0</v>
      </c>
      <c r="AB879" s="46">
        <v>0</v>
      </c>
      <c r="AC879" s="46">
        <v>0</v>
      </c>
      <c r="AD879" s="46">
        <v>0</v>
      </c>
      <c r="AE879" s="46">
        <v>0</v>
      </c>
      <c r="AF879" s="46">
        <v>0</v>
      </c>
      <c r="AG879" s="46">
        <v>0</v>
      </c>
      <c r="AH879" s="46">
        <v>0</v>
      </c>
      <c r="AI879" s="46">
        <v>10497.84</v>
      </c>
      <c r="AJ879" s="46">
        <v>4006.95</v>
      </c>
      <c r="AK879" s="46">
        <v>4145.7700000000004</v>
      </c>
      <c r="AL879" s="46">
        <v>3878.8999999999996</v>
      </c>
      <c r="AM879" s="46">
        <v>0</v>
      </c>
    </row>
    <row r="880" spans="5:39" x14ac:dyDescent="0.2">
      <c r="E880" s="47">
        <v>88</v>
      </c>
      <c r="F880" s="47">
        <v>96</v>
      </c>
      <c r="G880" s="47" t="s">
        <v>249</v>
      </c>
      <c r="H880" s="47" t="s">
        <v>348</v>
      </c>
      <c r="I880" s="47" t="s">
        <v>464</v>
      </c>
      <c r="J880" s="533">
        <v>20000039</v>
      </c>
      <c r="K880" s="14" t="s">
        <v>59</v>
      </c>
      <c r="L880" s="14" t="s">
        <v>58</v>
      </c>
      <c r="M880" s="45">
        <v>880</v>
      </c>
      <c r="N880" s="45">
        <v>1</v>
      </c>
      <c r="O880" s="46">
        <v>597.86000000000058</v>
      </c>
      <c r="Q880" s="12">
        <v>0</v>
      </c>
      <c r="T880" s="59">
        <v>0</v>
      </c>
      <c r="U880" s="14">
        <v>0</v>
      </c>
      <c r="V880" s="59" t="s">
        <v>174</v>
      </c>
      <c r="Y880" s="46">
        <v>0</v>
      </c>
      <c r="Z880" s="46">
        <v>0</v>
      </c>
      <c r="AA880" s="46">
        <v>0</v>
      </c>
      <c r="AB880" s="46">
        <v>0</v>
      </c>
      <c r="AC880" s="46">
        <v>597.85999999999967</v>
      </c>
      <c r="AD880" s="46">
        <v>597.85999999999967</v>
      </c>
      <c r="AE880" s="46">
        <v>597.85999999999967</v>
      </c>
      <c r="AF880" s="46">
        <v>597.85999999999967</v>
      </c>
      <c r="AG880" s="46">
        <v>597.85999999999967</v>
      </c>
      <c r="AH880" s="46">
        <v>597.85999999999967</v>
      </c>
      <c r="AI880" s="46">
        <v>597.86000000000058</v>
      </c>
      <c r="AJ880" s="46">
        <v>597.85999999999967</v>
      </c>
      <c r="AK880" s="46">
        <v>597.85999999999967</v>
      </c>
      <c r="AL880" s="46">
        <v>597.86000000000058</v>
      </c>
      <c r="AM880" s="46">
        <v>0</v>
      </c>
    </row>
    <row r="881" spans="5:39" x14ac:dyDescent="0.2">
      <c r="E881" s="47">
        <v>88</v>
      </c>
      <c r="F881" s="47">
        <v>96</v>
      </c>
      <c r="G881" s="47" t="s">
        <v>249</v>
      </c>
      <c r="H881" s="47" t="s">
        <v>348</v>
      </c>
      <c r="I881" s="47" t="s">
        <v>464</v>
      </c>
      <c r="J881" s="533">
        <v>20000039</v>
      </c>
      <c r="K881" s="14" t="s">
        <v>59</v>
      </c>
      <c r="L881" s="14" t="s">
        <v>31</v>
      </c>
      <c r="M881" s="45">
        <v>881</v>
      </c>
      <c r="N881" s="45">
        <v>1</v>
      </c>
      <c r="O881" s="48">
        <v>6032.39</v>
      </c>
      <c r="Q881" s="12">
        <v>0</v>
      </c>
      <c r="R881" s="46">
        <v>5908.4000000000005</v>
      </c>
      <c r="T881" s="59">
        <v>0</v>
      </c>
      <c r="U881" s="14">
        <v>0</v>
      </c>
      <c r="V881" s="59" t="s">
        <v>174</v>
      </c>
      <c r="X881" s="46">
        <v>0</v>
      </c>
      <c r="Y881" s="46">
        <v>0</v>
      </c>
      <c r="Z881" s="46">
        <v>0</v>
      </c>
      <c r="AA881" s="46">
        <v>0</v>
      </c>
      <c r="AB881" s="46">
        <v>0</v>
      </c>
      <c r="AC881" s="46">
        <v>2153.4899999999998</v>
      </c>
      <c r="AD881" s="46">
        <v>2153.4899999999998</v>
      </c>
      <c r="AE881" s="46">
        <v>2153.4899999999998</v>
      </c>
      <c r="AF881" s="46">
        <v>2153.4899999999998</v>
      </c>
      <c r="AG881" s="46">
        <v>2153.4899999999998</v>
      </c>
      <c r="AH881" s="46">
        <v>2153.4899999999998</v>
      </c>
      <c r="AI881" s="46">
        <v>12651.330000000002</v>
      </c>
      <c r="AJ881" s="46">
        <v>6160.44</v>
      </c>
      <c r="AK881" s="46">
        <v>6299.26</v>
      </c>
      <c r="AL881" s="46">
        <v>6032.39</v>
      </c>
      <c r="AM881" s="46">
        <v>0</v>
      </c>
    </row>
    <row r="882" spans="5:39" x14ac:dyDescent="0.2">
      <c r="E882" s="47">
        <v>88</v>
      </c>
      <c r="F882" s="47">
        <v>96</v>
      </c>
      <c r="G882" s="47" t="s">
        <v>249</v>
      </c>
      <c r="H882" s="47" t="s">
        <v>348</v>
      </c>
      <c r="I882" s="47" t="s">
        <v>464</v>
      </c>
      <c r="J882" s="533">
        <v>20000039</v>
      </c>
      <c r="K882" s="14" t="s">
        <v>37</v>
      </c>
      <c r="L882" s="14" t="s">
        <v>31</v>
      </c>
      <c r="M882" s="45">
        <v>882</v>
      </c>
      <c r="N882" s="45">
        <v>1</v>
      </c>
      <c r="O882" s="48">
        <v>6299.26</v>
      </c>
      <c r="P882" s="48"/>
      <c r="Q882" s="12">
        <v>0</v>
      </c>
      <c r="R882" s="46">
        <v>6338.6616666666669</v>
      </c>
      <c r="T882" s="59">
        <v>0</v>
      </c>
      <c r="U882" s="14">
        <v>0</v>
      </c>
      <c r="V882" s="59" t="s">
        <v>174</v>
      </c>
      <c r="Y882" s="46">
        <v>0</v>
      </c>
      <c r="Z882" s="46">
        <v>0</v>
      </c>
      <c r="AA882" s="46">
        <v>0</v>
      </c>
      <c r="AB882" s="46">
        <v>0</v>
      </c>
      <c r="AC882" s="46">
        <v>0</v>
      </c>
      <c r="AD882" s="46">
        <v>0</v>
      </c>
      <c r="AE882" s="46">
        <v>0</v>
      </c>
      <c r="AF882" s="46">
        <v>0</v>
      </c>
      <c r="AG882" s="46">
        <v>0</v>
      </c>
      <c r="AH882" s="46">
        <v>10767.45</v>
      </c>
      <c r="AI882" s="46">
        <v>0</v>
      </c>
      <c r="AJ882" s="46">
        <v>20965.259999999998</v>
      </c>
      <c r="AK882" s="46">
        <v>0</v>
      </c>
      <c r="AL882" s="46">
        <v>6299.26</v>
      </c>
      <c r="AM882" s="46">
        <v>4825.9120000000003</v>
      </c>
    </row>
    <row r="883" spans="5:39" x14ac:dyDescent="0.2">
      <c r="E883" s="47">
        <v>88</v>
      </c>
      <c r="F883" s="47">
        <v>96</v>
      </c>
      <c r="G883" s="47" t="s">
        <v>249</v>
      </c>
      <c r="H883" s="47" t="s">
        <v>348</v>
      </c>
      <c r="I883" s="47" t="s">
        <v>464</v>
      </c>
      <c r="J883" s="533">
        <v>20000039</v>
      </c>
      <c r="K883" s="14" t="s">
        <v>65</v>
      </c>
      <c r="L883" s="14" t="s">
        <v>31</v>
      </c>
      <c r="M883" s="45">
        <v>883</v>
      </c>
      <c r="N883" s="45">
        <v>1</v>
      </c>
      <c r="O883" s="52">
        <v>6032.39</v>
      </c>
      <c r="P883" s="48">
        <v>4825.9120000000003</v>
      </c>
      <c r="Q883" s="12">
        <v>0</v>
      </c>
      <c r="R883" s="46">
        <v>1005.3983333333334</v>
      </c>
      <c r="T883" s="59">
        <v>0</v>
      </c>
      <c r="U883" s="14">
        <v>0</v>
      </c>
      <c r="V883" s="59" t="s">
        <v>174</v>
      </c>
      <c r="X883" s="46">
        <v>0</v>
      </c>
      <c r="Y883" s="46">
        <v>0</v>
      </c>
      <c r="Z883" s="46">
        <v>0</v>
      </c>
      <c r="AA883" s="46">
        <v>0</v>
      </c>
      <c r="AB883" s="46">
        <v>0</v>
      </c>
      <c r="AC883" s="46">
        <v>0</v>
      </c>
      <c r="AD883" s="46">
        <v>0</v>
      </c>
      <c r="AE883" s="46">
        <v>0</v>
      </c>
      <c r="AF883" s="46">
        <v>0</v>
      </c>
      <c r="AG883" s="46">
        <v>0</v>
      </c>
      <c r="AH883" s="46">
        <v>0</v>
      </c>
      <c r="AI883" s="46">
        <v>0</v>
      </c>
      <c r="AJ883" s="46">
        <v>0</v>
      </c>
      <c r="AK883" s="46">
        <v>0</v>
      </c>
      <c r="AL883" s="46">
        <v>6032.39</v>
      </c>
      <c r="AM883" s="46">
        <v>0</v>
      </c>
    </row>
    <row r="884" spans="5:39" x14ac:dyDescent="0.2">
      <c r="E884" s="47">
        <v>88</v>
      </c>
      <c r="F884" s="47">
        <v>96</v>
      </c>
      <c r="G884" s="47" t="s">
        <v>249</v>
      </c>
      <c r="H884" s="47" t="s">
        <v>348</v>
      </c>
      <c r="I884" s="47" t="s">
        <v>464</v>
      </c>
      <c r="J884" s="533">
        <v>20000039</v>
      </c>
      <c r="K884" s="14" t="s">
        <v>64</v>
      </c>
      <c r="L884" s="14" t="s">
        <v>57</v>
      </c>
      <c r="M884" s="45">
        <v>884</v>
      </c>
      <c r="N884" s="45">
        <v>1</v>
      </c>
      <c r="O884" s="46">
        <v>0</v>
      </c>
      <c r="Q884" s="12">
        <v>0</v>
      </c>
      <c r="T884" s="59">
        <v>0</v>
      </c>
      <c r="U884" s="14">
        <v>0</v>
      </c>
      <c r="V884" s="59" t="s">
        <v>174</v>
      </c>
      <c r="X884" s="46">
        <v>0</v>
      </c>
      <c r="Y884" s="46">
        <v>0</v>
      </c>
      <c r="Z884" s="46">
        <v>0</v>
      </c>
      <c r="AA884" s="46">
        <v>0</v>
      </c>
      <c r="AB884" s="46">
        <v>0</v>
      </c>
      <c r="AC884" s="46">
        <v>1555.63</v>
      </c>
      <c r="AD884" s="46">
        <v>3111.26</v>
      </c>
      <c r="AE884" s="46">
        <v>4666.8900000000003</v>
      </c>
      <c r="AF884" s="46">
        <v>6222.52</v>
      </c>
      <c r="AG884" s="46">
        <v>7778.1500000000005</v>
      </c>
      <c r="AH884" s="46">
        <v>0</v>
      </c>
      <c r="AI884" s="46">
        <v>1555.63</v>
      </c>
      <c r="AJ884" s="46">
        <v>0</v>
      </c>
      <c r="AK884" s="46">
        <v>1555.63</v>
      </c>
      <c r="AL884" s="46">
        <v>0</v>
      </c>
      <c r="AM884" s="46">
        <v>0</v>
      </c>
    </row>
    <row r="885" spans="5:39" x14ac:dyDescent="0.2">
      <c r="E885" s="47">
        <v>88</v>
      </c>
      <c r="F885" s="47">
        <v>96</v>
      </c>
      <c r="G885" s="47" t="s">
        <v>249</v>
      </c>
      <c r="H885" s="47" t="s">
        <v>348</v>
      </c>
      <c r="I885" s="47" t="s">
        <v>464</v>
      </c>
      <c r="J885" s="533">
        <v>20000039</v>
      </c>
      <c r="K885" s="14" t="s">
        <v>64</v>
      </c>
      <c r="L885" s="14" t="s">
        <v>54</v>
      </c>
      <c r="M885" s="45">
        <v>885</v>
      </c>
      <c r="N885" s="45">
        <v>1</v>
      </c>
      <c r="O885" s="46">
        <v>4836.67</v>
      </c>
      <c r="Q885" s="12">
        <v>0</v>
      </c>
      <c r="T885" s="59">
        <v>0</v>
      </c>
      <c r="U885" s="14">
        <v>0</v>
      </c>
      <c r="V885" s="59" t="s">
        <v>174</v>
      </c>
      <c r="X885" s="46">
        <v>0</v>
      </c>
      <c r="Y885" s="46">
        <v>0</v>
      </c>
      <c r="Z885" s="46">
        <v>0</v>
      </c>
      <c r="AA885" s="46">
        <v>0</v>
      </c>
      <c r="AB885" s="46">
        <v>0</v>
      </c>
      <c r="AC885" s="46">
        <v>0</v>
      </c>
      <c r="AD885" s="46">
        <v>0</v>
      </c>
      <c r="AE885" s="46">
        <v>0</v>
      </c>
      <c r="AF885" s="46">
        <v>0</v>
      </c>
      <c r="AG885" s="46">
        <v>0</v>
      </c>
      <c r="AH885" s="46">
        <v>0</v>
      </c>
      <c r="AI885" s="46">
        <v>10497.84</v>
      </c>
      <c r="AJ885" s="46">
        <v>0</v>
      </c>
      <c r="AK885" s="46">
        <v>4145.7700000000004</v>
      </c>
      <c r="AL885" s="46">
        <v>4836.67</v>
      </c>
      <c r="AM885" s="46">
        <v>10.757999999999811</v>
      </c>
    </row>
    <row r="886" spans="5:39" x14ac:dyDescent="0.2">
      <c r="E886" s="47">
        <v>88</v>
      </c>
      <c r="F886" s="47">
        <v>96</v>
      </c>
      <c r="G886" s="47" t="s">
        <v>249</v>
      </c>
      <c r="H886" s="47" t="s">
        <v>348</v>
      </c>
      <c r="I886" s="47" t="s">
        <v>464</v>
      </c>
      <c r="J886" s="533">
        <v>20000039</v>
      </c>
      <c r="K886" s="14" t="s">
        <v>64</v>
      </c>
      <c r="L886" s="14" t="s">
        <v>58</v>
      </c>
      <c r="M886" s="45">
        <v>886</v>
      </c>
      <c r="N886" s="45">
        <v>1</v>
      </c>
      <c r="O886" s="46">
        <v>1195.7199999999993</v>
      </c>
      <c r="Q886" s="12">
        <v>0</v>
      </c>
      <c r="T886" s="59">
        <v>0</v>
      </c>
      <c r="U886" s="14">
        <v>0</v>
      </c>
      <c r="V886" s="59" t="s">
        <v>174</v>
      </c>
      <c r="X886" s="46">
        <v>0</v>
      </c>
      <c r="Y886" s="46">
        <v>0</v>
      </c>
      <c r="Z886" s="46">
        <v>0</v>
      </c>
      <c r="AA886" s="46">
        <v>0</v>
      </c>
      <c r="AB886" s="46">
        <v>0</v>
      </c>
      <c r="AC886" s="46">
        <v>597.85999999999967</v>
      </c>
      <c r="AD886" s="46">
        <v>1195.7199999999993</v>
      </c>
      <c r="AE886" s="46">
        <v>1793.579999999999</v>
      </c>
      <c r="AF886" s="46">
        <v>2391.4399999999987</v>
      </c>
      <c r="AG886" s="46">
        <v>2989.2999999999984</v>
      </c>
      <c r="AH886" s="46">
        <v>2153.489999999998</v>
      </c>
      <c r="AI886" s="46">
        <v>2751.3499999999985</v>
      </c>
      <c r="AJ886" s="46">
        <v>0</v>
      </c>
      <c r="AK886" s="46">
        <v>597.86000000000149</v>
      </c>
      <c r="AL886" s="46">
        <v>1195.7199999999993</v>
      </c>
      <c r="AM886" s="46">
        <v>1195.720000000003</v>
      </c>
    </row>
    <row r="887" spans="5:39" x14ac:dyDescent="0.2">
      <c r="E887" s="47">
        <v>88</v>
      </c>
      <c r="F887" s="47">
        <v>96</v>
      </c>
      <c r="G887" s="47" t="s">
        <v>249</v>
      </c>
      <c r="H887" s="47" t="s">
        <v>348</v>
      </c>
      <c r="I887" s="47" t="s">
        <v>464</v>
      </c>
      <c r="J887" s="533">
        <v>20000039</v>
      </c>
      <c r="K887" s="14" t="s">
        <v>67</v>
      </c>
      <c r="L887" s="14" t="s">
        <v>67</v>
      </c>
      <c r="M887" s="45">
        <v>887</v>
      </c>
      <c r="N887" s="45">
        <v>1</v>
      </c>
      <c r="O887" s="53">
        <v>0</v>
      </c>
      <c r="P887" s="54">
        <v>0</v>
      </c>
      <c r="Q887" s="55">
        <v>0</v>
      </c>
      <c r="R887" s="56">
        <v>0</v>
      </c>
      <c r="S887" s="57">
        <v>0</v>
      </c>
      <c r="T887" s="60">
        <v>0</v>
      </c>
      <c r="U887" s="14">
        <v>0</v>
      </c>
      <c r="V887" s="60" t="s">
        <v>174</v>
      </c>
      <c r="Y887" s="46">
        <v>0</v>
      </c>
      <c r="Z887" s="46">
        <v>0</v>
      </c>
      <c r="AA887" s="46">
        <v>0</v>
      </c>
      <c r="AB887" s="46">
        <v>0</v>
      </c>
      <c r="AC887" s="46">
        <v>0</v>
      </c>
      <c r="AD887" s="46">
        <v>0</v>
      </c>
      <c r="AE887" s="46">
        <v>0</v>
      </c>
      <c r="AF887" s="46">
        <v>0</v>
      </c>
      <c r="AG887" s="46">
        <v>0</v>
      </c>
      <c r="AH887" s="46">
        <v>0</v>
      </c>
      <c r="AI887" s="46">
        <v>0</v>
      </c>
      <c r="AJ887" s="46">
        <v>0</v>
      </c>
      <c r="AK887" s="46">
        <v>0</v>
      </c>
      <c r="AL887" s="46">
        <v>0</v>
      </c>
      <c r="AM887" s="46">
        <v>0</v>
      </c>
    </row>
    <row r="888" spans="5:39" x14ac:dyDescent="0.2">
      <c r="E888" s="14">
        <v>89</v>
      </c>
      <c r="F888" s="14">
        <v>97</v>
      </c>
      <c r="G888" s="14" t="s">
        <v>249</v>
      </c>
      <c r="H888" s="14" t="s">
        <v>353</v>
      </c>
      <c r="I888" s="14" t="s">
        <v>465</v>
      </c>
      <c r="J888" s="531">
        <v>20000040</v>
      </c>
      <c r="K888" s="14" t="s">
        <v>59</v>
      </c>
      <c r="L888" s="14" t="s">
        <v>57</v>
      </c>
      <c r="M888" s="45">
        <v>888</v>
      </c>
      <c r="N888" s="45">
        <v>1</v>
      </c>
      <c r="O888" s="46">
        <v>1388.83</v>
      </c>
      <c r="Q888" s="12">
        <v>0</v>
      </c>
      <c r="T888" s="59">
        <v>0</v>
      </c>
      <c r="U888" s="14">
        <v>0</v>
      </c>
      <c r="V888" s="59" t="s">
        <v>150</v>
      </c>
      <c r="Y888" s="46">
        <v>0</v>
      </c>
      <c r="Z888" s="46">
        <v>0</v>
      </c>
      <c r="AA888" s="46">
        <v>0</v>
      </c>
      <c r="AB888" s="46">
        <v>0</v>
      </c>
      <c r="AC888" s="46">
        <v>1388.83</v>
      </c>
      <c r="AD888" s="46">
        <v>1388.83</v>
      </c>
      <c r="AE888" s="46">
        <v>1388.83</v>
      </c>
      <c r="AF888" s="46">
        <v>1388.83</v>
      </c>
      <c r="AG888" s="46">
        <v>1388.83</v>
      </c>
      <c r="AH888" s="46">
        <v>1388.83</v>
      </c>
      <c r="AI888" s="46">
        <v>1388.83</v>
      </c>
      <c r="AJ888" s="46">
        <v>1388.83</v>
      </c>
      <c r="AK888" s="46">
        <v>1388.83</v>
      </c>
      <c r="AL888" s="46">
        <v>1388.83</v>
      </c>
      <c r="AM888" s="46">
        <v>0</v>
      </c>
    </row>
    <row r="889" spans="5:39" x14ac:dyDescent="0.2">
      <c r="E889" s="47">
        <v>89</v>
      </c>
      <c r="F889" s="47">
        <v>97</v>
      </c>
      <c r="G889" s="47" t="s">
        <v>249</v>
      </c>
      <c r="H889" s="47" t="s">
        <v>353</v>
      </c>
      <c r="I889" s="47" t="s">
        <v>465</v>
      </c>
      <c r="J889" s="533">
        <v>20000040</v>
      </c>
      <c r="K889" s="14" t="s">
        <v>59</v>
      </c>
      <c r="L889" s="14" t="s">
        <v>54</v>
      </c>
      <c r="M889" s="45">
        <v>889</v>
      </c>
      <c r="N889" s="45">
        <v>1</v>
      </c>
      <c r="O889" s="46">
        <v>2916.22</v>
      </c>
      <c r="Q889" s="12">
        <v>0</v>
      </c>
      <c r="T889" s="59">
        <v>0</v>
      </c>
      <c r="U889" s="14">
        <v>0</v>
      </c>
      <c r="V889" s="59" t="s">
        <v>150</v>
      </c>
      <c r="Y889" s="46">
        <v>0</v>
      </c>
      <c r="Z889" s="46">
        <v>0</v>
      </c>
      <c r="AA889" s="46">
        <v>0</v>
      </c>
      <c r="AB889" s="46">
        <v>0</v>
      </c>
      <c r="AC889" s="46">
        <v>0</v>
      </c>
      <c r="AD889" s="46">
        <v>0</v>
      </c>
      <c r="AE889" s="46">
        <v>0</v>
      </c>
      <c r="AF889" s="46">
        <v>0</v>
      </c>
      <c r="AG889" s="46">
        <v>0</v>
      </c>
      <c r="AH889" s="46">
        <v>0</v>
      </c>
      <c r="AI889" s="46">
        <v>10943.04</v>
      </c>
      <c r="AJ889" s="46">
        <v>2695.79</v>
      </c>
      <c r="AK889" s="46">
        <v>3505.9799999999996</v>
      </c>
      <c r="AL889" s="46">
        <v>2916.22</v>
      </c>
      <c r="AM889" s="46">
        <v>0</v>
      </c>
    </row>
    <row r="890" spans="5:39" x14ac:dyDescent="0.2">
      <c r="E890" s="47">
        <v>89</v>
      </c>
      <c r="F890" s="47">
        <v>97</v>
      </c>
      <c r="G890" s="47" t="s">
        <v>249</v>
      </c>
      <c r="H890" s="47" t="s">
        <v>353</v>
      </c>
      <c r="I890" s="47" t="s">
        <v>465</v>
      </c>
      <c r="J890" s="533">
        <v>20000040</v>
      </c>
      <c r="K890" s="14" t="s">
        <v>59</v>
      </c>
      <c r="L890" s="14" t="s">
        <v>58</v>
      </c>
      <c r="M890" s="45">
        <v>890</v>
      </c>
      <c r="N890" s="45">
        <v>1</v>
      </c>
      <c r="O890" s="46">
        <v>549.8400000000006</v>
      </c>
      <c r="Q890" s="12">
        <v>0</v>
      </c>
      <c r="T890" s="59">
        <v>0</v>
      </c>
      <c r="U890" s="14">
        <v>0</v>
      </c>
      <c r="V890" s="59" t="s">
        <v>150</v>
      </c>
      <c r="Y890" s="46">
        <v>0</v>
      </c>
      <c r="Z890" s="46">
        <v>0</v>
      </c>
      <c r="AA890" s="46">
        <v>0</v>
      </c>
      <c r="AB890" s="46">
        <v>0</v>
      </c>
      <c r="AC890" s="46">
        <v>549.84000000000015</v>
      </c>
      <c r="AD890" s="46">
        <v>549.84000000000015</v>
      </c>
      <c r="AE890" s="46">
        <v>549.84000000000015</v>
      </c>
      <c r="AF890" s="46">
        <v>549.84000000000015</v>
      </c>
      <c r="AG890" s="46">
        <v>549.84000000000015</v>
      </c>
      <c r="AH890" s="46">
        <v>549.84000000000015</v>
      </c>
      <c r="AI890" s="46">
        <v>549.83999999999833</v>
      </c>
      <c r="AJ890" s="46">
        <v>549.84000000000015</v>
      </c>
      <c r="AK890" s="46">
        <v>549.84000000000015</v>
      </c>
      <c r="AL890" s="46">
        <v>549.8400000000006</v>
      </c>
      <c r="AM890" s="46">
        <v>0</v>
      </c>
    </row>
    <row r="891" spans="5:39" x14ac:dyDescent="0.2">
      <c r="E891" s="47">
        <v>89</v>
      </c>
      <c r="F891" s="47">
        <v>97</v>
      </c>
      <c r="G891" s="47" t="s">
        <v>249</v>
      </c>
      <c r="H891" s="47" t="s">
        <v>353</v>
      </c>
      <c r="I891" s="47" t="s">
        <v>465</v>
      </c>
      <c r="J891" s="533">
        <v>20000040</v>
      </c>
      <c r="K891" s="14" t="s">
        <v>59</v>
      </c>
      <c r="L891" s="14" t="s">
        <v>31</v>
      </c>
      <c r="M891" s="45">
        <v>891</v>
      </c>
      <c r="N891" s="45">
        <v>1</v>
      </c>
      <c r="O891" s="48">
        <v>4854.8899999999994</v>
      </c>
      <c r="Q891" s="12">
        <v>0</v>
      </c>
      <c r="R891" s="46">
        <v>5282.1749999999993</v>
      </c>
      <c r="T891" s="59">
        <v>0</v>
      </c>
      <c r="U891" s="14">
        <v>0</v>
      </c>
      <c r="V891" s="59" t="s">
        <v>150</v>
      </c>
      <c r="X891" s="46">
        <v>0</v>
      </c>
      <c r="Y891" s="46">
        <v>0</v>
      </c>
      <c r="Z891" s="46">
        <v>0</v>
      </c>
      <c r="AA891" s="46">
        <v>0</v>
      </c>
      <c r="AB891" s="46">
        <v>0</v>
      </c>
      <c r="AC891" s="46">
        <v>1938.67</v>
      </c>
      <c r="AD891" s="46">
        <v>1938.67</v>
      </c>
      <c r="AE891" s="46">
        <v>1938.67</v>
      </c>
      <c r="AF891" s="46">
        <v>1938.67</v>
      </c>
      <c r="AG891" s="46">
        <v>1938.67</v>
      </c>
      <c r="AH891" s="46">
        <v>1938.67</v>
      </c>
      <c r="AI891" s="46">
        <v>12881.71</v>
      </c>
      <c r="AJ891" s="46">
        <v>4634.46</v>
      </c>
      <c r="AK891" s="46">
        <v>5444.65</v>
      </c>
      <c r="AL891" s="46">
        <v>4854.8899999999994</v>
      </c>
      <c r="AM891" s="46">
        <v>0</v>
      </c>
    </row>
    <row r="892" spans="5:39" x14ac:dyDescent="0.2">
      <c r="E892" s="47">
        <v>89</v>
      </c>
      <c r="F892" s="47">
        <v>97</v>
      </c>
      <c r="G892" s="47" t="s">
        <v>249</v>
      </c>
      <c r="H892" s="47" t="s">
        <v>353</v>
      </c>
      <c r="I892" s="47" t="s">
        <v>465</v>
      </c>
      <c r="J892" s="533">
        <v>20000040</v>
      </c>
      <c r="K892" s="14" t="s">
        <v>37</v>
      </c>
      <c r="L892" s="14" t="s">
        <v>31</v>
      </c>
      <c r="M892" s="45">
        <v>892</v>
      </c>
      <c r="N892" s="45">
        <v>1</v>
      </c>
      <c r="O892" s="48">
        <v>22960.82</v>
      </c>
      <c r="P892" s="48"/>
      <c r="Q892" s="12">
        <v>0</v>
      </c>
      <c r="R892" s="46">
        <v>5589.623333333333</v>
      </c>
      <c r="T892" s="59">
        <v>0</v>
      </c>
      <c r="U892" s="14">
        <v>0</v>
      </c>
      <c r="V892" s="59" t="s">
        <v>150</v>
      </c>
      <c r="Y892" s="46">
        <v>0</v>
      </c>
      <c r="Z892" s="46">
        <v>0</v>
      </c>
      <c r="AA892" s="46">
        <v>0</v>
      </c>
      <c r="AB892" s="46">
        <v>0</v>
      </c>
      <c r="AC892" s="46">
        <v>0</v>
      </c>
      <c r="AD892" s="46">
        <v>1055.0999999999999</v>
      </c>
      <c r="AE892" s="46">
        <v>0</v>
      </c>
      <c r="AF892" s="46">
        <v>0</v>
      </c>
      <c r="AG892" s="46">
        <v>6699.58</v>
      </c>
      <c r="AH892" s="46">
        <v>1938.67</v>
      </c>
      <c r="AI892" s="46">
        <v>1938.67</v>
      </c>
      <c r="AJ892" s="46">
        <v>0</v>
      </c>
      <c r="AK892" s="46">
        <v>0</v>
      </c>
      <c r="AL892" s="46">
        <v>22960.82</v>
      </c>
      <c r="AM892" s="46">
        <v>4854.8900000000003</v>
      </c>
    </row>
    <row r="893" spans="5:39" x14ac:dyDescent="0.2">
      <c r="E893" s="47">
        <v>89</v>
      </c>
      <c r="F893" s="47">
        <v>97</v>
      </c>
      <c r="G893" s="47" t="s">
        <v>249</v>
      </c>
      <c r="H893" s="47" t="s">
        <v>353</v>
      </c>
      <c r="I893" s="47" t="s">
        <v>465</v>
      </c>
      <c r="J893" s="533">
        <v>20000040</v>
      </c>
      <c r="K893" s="14" t="s">
        <v>65</v>
      </c>
      <c r="L893" s="14" t="s">
        <v>31</v>
      </c>
      <c r="M893" s="45">
        <v>893</v>
      </c>
      <c r="N893" s="45">
        <v>1</v>
      </c>
      <c r="O893" s="52">
        <v>4854.8899999999994</v>
      </c>
      <c r="P893" s="48">
        <v>4854.8900000000003</v>
      </c>
      <c r="Q893" s="12">
        <v>0</v>
      </c>
      <c r="R893" s="46">
        <v>809.1483333333332</v>
      </c>
      <c r="T893" s="59">
        <v>0</v>
      </c>
      <c r="U893" s="14">
        <v>0</v>
      </c>
      <c r="V893" s="59" t="s">
        <v>150</v>
      </c>
      <c r="X893" s="46">
        <v>0</v>
      </c>
      <c r="Y893" s="46">
        <v>0</v>
      </c>
      <c r="Z893" s="46">
        <v>0</v>
      </c>
      <c r="AA893" s="46">
        <v>0</v>
      </c>
      <c r="AB893" s="46">
        <v>0</v>
      </c>
      <c r="AC893" s="46">
        <v>0</v>
      </c>
      <c r="AD893" s="46">
        <v>0</v>
      </c>
      <c r="AE893" s="46">
        <v>0</v>
      </c>
      <c r="AF893" s="46">
        <v>0</v>
      </c>
      <c r="AG893" s="46">
        <v>0</v>
      </c>
      <c r="AH893" s="46">
        <v>0</v>
      </c>
      <c r="AI893" s="46">
        <v>0</v>
      </c>
      <c r="AJ893" s="46">
        <v>0</v>
      </c>
      <c r="AK893" s="46">
        <v>0</v>
      </c>
      <c r="AL893" s="46">
        <v>4854.8899999999994</v>
      </c>
      <c r="AM893" s="46">
        <v>0</v>
      </c>
    </row>
    <row r="894" spans="5:39" x14ac:dyDescent="0.2">
      <c r="E894" s="47">
        <v>89</v>
      </c>
      <c r="F894" s="47">
        <v>97</v>
      </c>
      <c r="G894" s="47" t="s">
        <v>249</v>
      </c>
      <c r="H894" s="47" t="s">
        <v>353</v>
      </c>
      <c r="I894" s="47" t="s">
        <v>465</v>
      </c>
      <c r="J894" s="533">
        <v>20000040</v>
      </c>
      <c r="K894" s="14" t="s">
        <v>64</v>
      </c>
      <c r="L894" s="14" t="s">
        <v>57</v>
      </c>
      <c r="M894" s="45">
        <v>894</v>
      </c>
      <c r="N894" s="45">
        <v>1</v>
      </c>
      <c r="O894" s="46">
        <v>0</v>
      </c>
      <c r="Q894" s="12">
        <v>0</v>
      </c>
      <c r="T894" s="59">
        <v>0</v>
      </c>
      <c r="U894" s="14">
        <v>0</v>
      </c>
      <c r="V894" s="59" t="s">
        <v>150</v>
      </c>
      <c r="X894" s="46">
        <v>0</v>
      </c>
      <c r="Y894" s="46">
        <v>0</v>
      </c>
      <c r="Z894" s="46">
        <v>0</v>
      </c>
      <c r="AA894" s="46">
        <v>0</v>
      </c>
      <c r="AB894" s="46">
        <v>0</v>
      </c>
      <c r="AC894" s="46">
        <v>1388.83</v>
      </c>
      <c r="AD894" s="46">
        <v>1722.56</v>
      </c>
      <c r="AE894" s="46">
        <v>3111.39</v>
      </c>
      <c r="AF894" s="46">
        <v>4500.2199999999993</v>
      </c>
      <c r="AG894" s="46">
        <v>0</v>
      </c>
      <c r="AH894" s="46">
        <v>0</v>
      </c>
      <c r="AI894" s="46">
        <v>0</v>
      </c>
      <c r="AJ894" s="46">
        <v>1388.83</v>
      </c>
      <c r="AK894" s="46">
        <v>2777.66</v>
      </c>
      <c r="AL894" s="46">
        <v>0</v>
      </c>
      <c r="AM894" s="46">
        <v>0</v>
      </c>
    </row>
    <row r="895" spans="5:39" x14ac:dyDescent="0.2">
      <c r="E895" s="47">
        <v>89</v>
      </c>
      <c r="F895" s="47">
        <v>97</v>
      </c>
      <c r="G895" s="47" t="s">
        <v>249</v>
      </c>
      <c r="H895" s="47" t="s">
        <v>353</v>
      </c>
      <c r="I895" s="47" t="s">
        <v>465</v>
      </c>
      <c r="J895" s="533">
        <v>20000040</v>
      </c>
      <c r="K895" s="14" t="s">
        <v>64</v>
      </c>
      <c r="L895" s="14" t="s">
        <v>54</v>
      </c>
      <c r="M895" s="45">
        <v>895</v>
      </c>
      <c r="N895" s="45">
        <v>1</v>
      </c>
      <c r="O895" s="46">
        <v>716.86000000000058</v>
      </c>
      <c r="Q895" s="12">
        <v>0</v>
      </c>
      <c r="T895" s="59">
        <v>0</v>
      </c>
      <c r="U895" s="14">
        <v>0</v>
      </c>
      <c r="V895" s="59" t="s">
        <v>150</v>
      </c>
      <c r="X895" s="46">
        <v>0</v>
      </c>
      <c r="Y895" s="46">
        <v>0</v>
      </c>
      <c r="Z895" s="46">
        <v>0</v>
      </c>
      <c r="AA895" s="46">
        <v>0</v>
      </c>
      <c r="AB895" s="46">
        <v>0</v>
      </c>
      <c r="AC895" s="46">
        <v>0</v>
      </c>
      <c r="AD895" s="46">
        <v>0</v>
      </c>
      <c r="AE895" s="46">
        <v>0</v>
      </c>
      <c r="AF895" s="46">
        <v>0</v>
      </c>
      <c r="AG895" s="46">
        <v>0</v>
      </c>
      <c r="AH895" s="46">
        <v>0</v>
      </c>
      <c r="AI895" s="46">
        <v>10393.200000000001</v>
      </c>
      <c r="AJ895" s="46">
        <v>13088.990000000002</v>
      </c>
      <c r="AK895" s="46">
        <v>16594.97</v>
      </c>
      <c r="AL895" s="46">
        <v>716.86000000000058</v>
      </c>
      <c r="AM895" s="46">
        <v>0</v>
      </c>
    </row>
    <row r="896" spans="5:39" x14ac:dyDescent="0.2">
      <c r="E896" s="47">
        <v>89</v>
      </c>
      <c r="F896" s="47">
        <v>97</v>
      </c>
      <c r="G896" s="47" t="s">
        <v>249</v>
      </c>
      <c r="H896" s="47" t="s">
        <v>353</v>
      </c>
      <c r="I896" s="47" t="s">
        <v>465</v>
      </c>
      <c r="J896" s="533">
        <v>20000040</v>
      </c>
      <c r="K896" s="14" t="s">
        <v>64</v>
      </c>
      <c r="L896" s="14" t="s">
        <v>58</v>
      </c>
      <c r="M896" s="45">
        <v>896</v>
      </c>
      <c r="N896" s="45">
        <v>1</v>
      </c>
      <c r="O896" s="46">
        <v>4138.0299999999988</v>
      </c>
      <c r="Q896" s="12">
        <v>0</v>
      </c>
      <c r="T896" s="59">
        <v>0</v>
      </c>
      <c r="U896" s="14">
        <v>0</v>
      </c>
      <c r="V896" s="59" t="s">
        <v>150</v>
      </c>
      <c r="X896" s="46">
        <v>0</v>
      </c>
      <c r="Y896" s="46">
        <v>0</v>
      </c>
      <c r="Z896" s="46">
        <v>0</v>
      </c>
      <c r="AA896" s="46">
        <v>0</v>
      </c>
      <c r="AB896" s="46">
        <v>0</v>
      </c>
      <c r="AC896" s="46">
        <v>549.84000000000015</v>
      </c>
      <c r="AD896" s="46">
        <v>1099.6800000000003</v>
      </c>
      <c r="AE896" s="46">
        <v>1649.52</v>
      </c>
      <c r="AF896" s="46">
        <v>2199.3600000000006</v>
      </c>
      <c r="AG896" s="46">
        <v>1938.67</v>
      </c>
      <c r="AH896" s="46">
        <v>1938.67</v>
      </c>
      <c r="AI896" s="46">
        <v>2488.5099999999984</v>
      </c>
      <c r="AJ896" s="46">
        <v>3038.3499999999967</v>
      </c>
      <c r="AK896" s="46">
        <v>3588.1899999999951</v>
      </c>
      <c r="AL896" s="46">
        <v>4138.0299999999988</v>
      </c>
      <c r="AM896" s="46">
        <v>0</v>
      </c>
    </row>
    <row r="897" spans="5:39" x14ac:dyDescent="0.2">
      <c r="E897" s="47">
        <v>89</v>
      </c>
      <c r="F897" s="47">
        <v>97</v>
      </c>
      <c r="G897" s="47" t="s">
        <v>249</v>
      </c>
      <c r="H897" s="47" t="s">
        <v>353</v>
      </c>
      <c r="I897" s="47" t="s">
        <v>465</v>
      </c>
      <c r="J897" s="533">
        <v>20000040</v>
      </c>
      <c r="K897" s="14" t="s">
        <v>67</v>
      </c>
      <c r="L897" s="14" t="s">
        <v>67</v>
      </c>
      <c r="M897" s="45">
        <v>897</v>
      </c>
      <c r="N897" s="45">
        <v>1</v>
      </c>
      <c r="O897" s="53">
        <v>0</v>
      </c>
      <c r="P897" s="54">
        <v>0</v>
      </c>
      <c r="Q897" s="55">
        <v>0</v>
      </c>
      <c r="R897" s="56">
        <v>0</v>
      </c>
      <c r="S897" s="57">
        <v>0</v>
      </c>
      <c r="T897" s="60">
        <v>0</v>
      </c>
      <c r="U897" s="14">
        <v>0</v>
      </c>
      <c r="V897" s="60" t="s">
        <v>150</v>
      </c>
      <c r="Y897" s="46">
        <v>0</v>
      </c>
      <c r="Z897" s="46">
        <v>0</v>
      </c>
      <c r="AA897" s="46">
        <v>0</v>
      </c>
      <c r="AB897" s="46">
        <v>0</v>
      </c>
      <c r="AC897" s="46">
        <v>0</v>
      </c>
      <c r="AD897" s="46">
        <v>0</v>
      </c>
      <c r="AE897" s="46">
        <v>0</v>
      </c>
      <c r="AF897" s="46">
        <v>0</v>
      </c>
      <c r="AG897" s="46">
        <v>0</v>
      </c>
      <c r="AH897" s="46">
        <v>0</v>
      </c>
      <c r="AI897" s="46">
        <v>0</v>
      </c>
      <c r="AJ897" s="46">
        <v>0</v>
      </c>
      <c r="AK897" s="46">
        <v>0</v>
      </c>
      <c r="AL897" s="46">
        <v>0</v>
      </c>
      <c r="AM897" s="46">
        <v>0</v>
      </c>
    </row>
    <row r="898" spans="5:39" x14ac:dyDescent="0.2">
      <c r="E898" s="14">
        <v>90</v>
      </c>
      <c r="F898" s="14">
        <v>98</v>
      </c>
      <c r="G898" s="14" t="s">
        <v>249</v>
      </c>
      <c r="H898" s="14" t="s">
        <v>304</v>
      </c>
      <c r="I898" s="14" t="s">
        <v>466</v>
      </c>
      <c r="J898" s="531">
        <v>20000041</v>
      </c>
      <c r="K898" s="14" t="s">
        <v>59</v>
      </c>
      <c r="L898" s="14" t="s">
        <v>57</v>
      </c>
      <c r="M898" s="45">
        <v>898</v>
      </c>
      <c r="N898" s="45">
        <v>1</v>
      </c>
      <c r="O898" s="46">
        <v>1780.29</v>
      </c>
      <c r="Q898" s="12" t="s">
        <v>372</v>
      </c>
      <c r="T898" s="59" t="s">
        <v>75</v>
      </c>
      <c r="U898" s="14">
        <v>0</v>
      </c>
      <c r="V898" s="59" t="s">
        <v>175</v>
      </c>
      <c r="Y898" s="46">
        <v>0</v>
      </c>
      <c r="Z898" s="46">
        <v>0</v>
      </c>
      <c r="AA898" s="46">
        <v>0</v>
      </c>
      <c r="AB898" s="46">
        <v>0</v>
      </c>
      <c r="AC898" s="46">
        <v>1780.29</v>
      </c>
      <c r="AD898" s="46">
        <v>1780.29</v>
      </c>
      <c r="AE898" s="46">
        <v>1780.29</v>
      </c>
      <c r="AF898" s="46">
        <v>1780.29</v>
      </c>
      <c r="AG898" s="46">
        <v>1780.29</v>
      </c>
      <c r="AH898" s="46">
        <v>1780.29</v>
      </c>
      <c r="AI898" s="46">
        <v>1780.29</v>
      </c>
      <c r="AJ898" s="46">
        <v>1780.29</v>
      </c>
      <c r="AK898" s="46">
        <v>1780.29</v>
      </c>
      <c r="AL898" s="46">
        <v>1780.29</v>
      </c>
      <c r="AM898" s="46">
        <v>0</v>
      </c>
    </row>
    <row r="899" spans="5:39" x14ac:dyDescent="0.2">
      <c r="E899" s="47">
        <v>90</v>
      </c>
      <c r="F899" s="47">
        <v>98</v>
      </c>
      <c r="G899" s="47" t="s">
        <v>249</v>
      </c>
      <c r="H899" s="47" t="s">
        <v>304</v>
      </c>
      <c r="I899" s="47" t="s">
        <v>466</v>
      </c>
      <c r="J899" s="533">
        <v>20000041</v>
      </c>
      <c r="K899" s="14" t="s">
        <v>59</v>
      </c>
      <c r="L899" s="14" t="s">
        <v>54</v>
      </c>
      <c r="M899" s="45">
        <v>899</v>
      </c>
      <c r="N899" s="45">
        <v>1</v>
      </c>
      <c r="O899" s="46">
        <v>18918.580000000002</v>
      </c>
      <c r="Q899" s="12" t="s">
        <v>372</v>
      </c>
      <c r="T899" s="59" t="s">
        <v>75</v>
      </c>
      <c r="U899" s="14">
        <v>0</v>
      </c>
      <c r="V899" s="59" t="s">
        <v>175</v>
      </c>
      <c r="Y899" s="46">
        <v>0</v>
      </c>
      <c r="Z899" s="46">
        <v>0</v>
      </c>
      <c r="AA899" s="46">
        <v>0</v>
      </c>
      <c r="AB899" s="46">
        <v>0</v>
      </c>
      <c r="AC899" s="46">
        <v>0</v>
      </c>
      <c r="AD899" s="46">
        <v>0</v>
      </c>
      <c r="AE899" s="46">
        <v>0</v>
      </c>
      <c r="AF899" s="46">
        <v>0</v>
      </c>
      <c r="AG899" s="46">
        <v>0</v>
      </c>
      <c r="AH899" s="46">
        <v>0</v>
      </c>
      <c r="AI899" s="46">
        <v>21763.360000000001</v>
      </c>
      <c r="AJ899" s="46">
        <v>4737.82</v>
      </c>
      <c r="AK899" s="46">
        <v>2486.04</v>
      </c>
      <c r="AL899" s="46">
        <v>18918.580000000002</v>
      </c>
      <c r="AM899" s="46">
        <v>0</v>
      </c>
    </row>
    <row r="900" spans="5:39" x14ac:dyDescent="0.2">
      <c r="E900" s="47">
        <v>90</v>
      </c>
      <c r="F900" s="47">
        <v>98</v>
      </c>
      <c r="G900" s="47" t="s">
        <v>249</v>
      </c>
      <c r="H900" s="47" t="s">
        <v>304</v>
      </c>
      <c r="I900" s="47" t="s">
        <v>466</v>
      </c>
      <c r="J900" s="533">
        <v>20000041</v>
      </c>
      <c r="K900" s="14" t="s">
        <v>59</v>
      </c>
      <c r="L900" s="14" t="s">
        <v>58</v>
      </c>
      <c r="M900" s="45">
        <v>900</v>
      </c>
      <c r="N900" s="45">
        <v>1</v>
      </c>
      <c r="O900" s="46">
        <v>662.53999999999724</v>
      </c>
      <c r="Q900" s="12" t="s">
        <v>372</v>
      </c>
      <c r="T900" s="59" t="s">
        <v>75</v>
      </c>
      <c r="U900" s="14">
        <v>18</v>
      </c>
      <c r="V900" s="59" t="s">
        <v>175</v>
      </c>
      <c r="Y900" s="46">
        <v>0</v>
      </c>
      <c r="Z900" s="46">
        <v>0</v>
      </c>
      <c r="AA900" s="46">
        <v>0</v>
      </c>
      <c r="AB900" s="46">
        <v>0</v>
      </c>
      <c r="AC900" s="46">
        <v>662.54</v>
      </c>
      <c r="AD900" s="46">
        <v>662.54</v>
      </c>
      <c r="AE900" s="46">
        <v>662.54</v>
      </c>
      <c r="AF900" s="46">
        <v>662.54</v>
      </c>
      <c r="AG900" s="46">
        <v>662.54</v>
      </c>
      <c r="AH900" s="46">
        <v>662.54</v>
      </c>
      <c r="AI900" s="46">
        <v>662.53999999999724</v>
      </c>
      <c r="AJ900" s="46">
        <v>662.54</v>
      </c>
      <c r="AK900" s="46">
        <v>662.54</v>
      </c>
      <c r="AL900" s="46">
        <v>662.53999999999724</v>
      </c>
      <c r="AM900" s="46">
        <v>0</v>
      </c>
    </row>
    <row r="901" spans="5:39" x14ac:dyDescent="0.2">
      <c r="E901" s="47">
        <v>90</v>
      </c>
      <c r="F901" s="47">
        <v>98</v>
      </c>
      <c r="G901" s="47" t="s">
        <v>249</v>
      </c>
      <c r="H901" s="47" t="s">
        <v>304</v>
      </c>
      <c r="I901" s="47" t="s">
        <v>466</v>
      </c>
      <c r="J901" s="533">
        <v>20000041</v>
      </c>
      <c r="K901" s="14" t="s">
        <v>59</v>
      </c>
      <c r="L901" s="14" t="s">
        <v>31</v>
      </c>
      <c r="M901" s="45">
        <v>901</v>
      </c>
      <c r="N901" s="45">
        <v>1</v>
      </c>
      <c r="O901" s="48">
        <v>21361.41</v>
      </c>
      <c r="Q901" s="12" t="s">
        <v>372</v>
      </c>
      <c r="R901" s="46">
        <v>10427.129999999999</v>
      </c>
      <c r="T901" s="59" t="s">
        <v>75</v>
      </c>
      <c r="U901" s="14">
        <v>0</v>
      </c>
      <c r="V901" s="59" t="s">
        <v>175</v>
      </c>
      <c r="X901" s="46">
        <v>0</v>
      </c>
      <c r="Y901" s="46">
        <v>0</v>
      </c>
      <c r="Z901" s="46">
        <v>0</v>
      </c>
      <c r="AA901" s="46">
        <v>0</v>
      </c>
      <c r="AB901" s="46">
        <v>0</v>
      </c>
      <c r="AC901" s="46">
        <v>2442.83</v>
      </c>
      <c r="AD901" s="46">
        <v>2442.83</v>
      </c>
      <c r="AE901" s="46">
        <v>2442.83</v>
      </c>
      <c r="AF901" s="46">
        <v>2442.83</v>
      </c>
      <c r="AG901" s="46">
        <v>2442.83</v>
      </c>
      <c r="AH901" s="46">
        <v>2442.83</v>
      </c>
      <c r="AI901" s="46">
        <v>24206.19</v>
      </c>
      <c r="AJ901" s="46">
        <v>7180.65</v>
      </c>
      <c r="AK901" s="46">
        <v>4928.87</v>
      </c>
      <c r="AL901" s="46">
        <v>21361.41</v>
      </c>
      <c r="AM901" s="46">
        <v>0</v>
      </c>
    </row>
    <row r="902" spans="5:39" x14ac:dyDescent="0.2">
      <c r="E902" s="47">
        <v>90</v>
      </c>
      <c r="F902" s="47">
        <v>98</v>
      </c>
      <c r="G902" s="47" t="s">
        <v>249</v>
      </c>
      <c r="H902" s="47" t="s">
        <v>304</v>
      </c>
      <c r="I902" s="47" t="s">
        <v>466</v>
      </c>
      <c r="J902" s="533">
        <v>20000041</v>
      </c>
      <c r="K902" s="14" t="s">
        <v>37</v>
      </c>
      <c r="L902" s="14" t="s">
        <v>31</v>
      </c>
      <c r="M902" s="45">
        <v>902</v>
      </c>
      <c r="N902" s="45">
        <v>1</v>
      </c>
      <c r="O902" s="48">
        <v>0</v>
      </c>
      <c r="P902" s="48"/>
      <c r="Q902" s="12" t="s">
        <v>372</v>
      </c>
      <c r="R902" s="46">
        <v>2442.83</v>
      </c>
      <c r="T902" s="59" t="s">
        <v>75</v>
      </c>
      <c r="U902" s="14">
        <v>0</v>
      </c>
      <c r="V902" s="59" t="s">
        <v>175</v>
      </c>
      <c r="Y902" s="46">
        <v>0</v>
      </c>
      <c r="Z902" s="46">
        <v>0</v>
      </c>
      <c r="AA902" s="46">
        <v>0</v>
      </c>
      <c r="AB902" s="46">
        <v>0</v>
      </c>
      <c r="AC902" s="46">
        <v>0</v>
      </c>
      <c r="AD902" s="46">
        <v>0</v>
      </c>
      <c r="AE902" s="46">
        <v>0</v>
      </c>
      <c r="AF902" s="46">
        <v>0</v>
      </c>
      <c r="AG902" s="46">
        <v>0</v>
      </c>
      <c r="AH902" s="46">
        <v>0</v>
      </c>
      <c r="AI902" s="46">
        <v>14656.98</v>
      </c>
      <c r="AJ902" s="46">
        <v>0</v>
      </c>
      <c r="AK902" s="46">
        <v>0</v>
      </c>
      <c r="AL902" s="46">
        <v>0</v>
      </c>
      <c r="AM902" s="46">
        <v>11535.424000000001</v>
      </c>
    </row>
    <row r="903" spans="5:39" x14ac:dyDescent="0.2">
      <c r="E903" s="47">
        <v>90</v>
      </c>
      <c r="F903" s="47">
        <v>98</v>
      </c>
      <c r="G903" s="47" t="s">
        <v>249</v>
      </c>
      <c r="H903" s="47" t="s">
        <v>304</v>
      </c>
      <c r="I903" s="47" t="s">
        <v>466</v>
      </c>
      <c r="J903" s="533">
        <v>20000041</v>
      </c>
      <c r="K903" s="14" t="s">
        <v>65</v>
      </c>
      <c r="L903" s="14" t="s">
        <v>31</v>
      </c>
      <c r="M903" s="45">
        <v>903</v>
      </c>
      <c r="N903" s="45">
        <v>1</v>
      </c>
      <c r="O903" s="52">
        <v>57677.120000000003</v>
      </c>
      <c r="P903" s="48">
        <v>11535.424000000001</v>
      </c>
      <c r="Q903" s="12" t="s">
        <v>372</v>
      </c>
      <c r="R903" s="46">
        <v>9612.8533333333344</v>
      </c>
      <c r="T903" s="59" t="s">
        <v>75</v>
      </c>
      <c r="U903" s="14">
        <v>0</v>
      </c>
      <c r="V903" s="59" t="s">
        <v>175</v>
      </c>
      <c r="X903" s="46">
        <v>0</v>
      </c>
      <c r="Y903" s="46">
        <v>0</v>
      </c>
      <c r="Z903" s="46">
        <v>0</v>
      </c>
      <c r="AA903" s="46">
        <v>0</v>
      </c>
      <c r="AB903" s="46">
        <v>0</v>
      </c>
      <c r="AC903" s="46">
        <v>0</v>
      </c>
      <c r="AD903" s="46">
        <v>0</v>
      </c>
      <c r="AE903" s="46">
        <v>0</v>
      </c>
      <c r="AF903" s="46">
        <v>0</v>
      </c>
      <c r="AG903" s="46">
        <v>0</v>
      </c>
      <c r="AH903" s="46">
        <v>0</v>
      </c>
      <c r="AI903" s="46">
        <v>24206.19</v>
      </c>
      <c r="AJ903" s="46">
        <v>7180.65</v>
      </c>
      <c r="AK903" s="46">
        <v>4928.8700000000035</v>
      </c>
      <c r="AL903" s="46">
        <v>21361.410000000003</v>
      </c>
      <c r="AM903" s="46">
        <v>3.637978807091713E-12</v>
      </c>
    </row>
    <row r="904" spans="5:39" x14ac:dyDescent="0.2">
      <c r="E904" s="47">
        <v>90</v>
      </c>
      <c r="F904" s="47">
        <v>98</v>
      </c>
      <c r="G904" s="47" t="s">
        <v>249</v>
      </c>
      <c r="H904" s="47" t="s">
        <v>304</v>
      </c>
      <c r="I904" s="47" t="s">
        <v>466</v>
      </c>
      <c r="J904" s="533">
        <v>20000041</v>
      </c>
      <c r="K904" s="14" t="s">
        <v>64</v>
      </c>
      <c r="L904" s="14" t="s">
        <v>57</v>
      </c>
      <c r="M904" s="45">
        <v>904</v>
      </c>
      <c r="N904" s="45">
        <v>1</v>
      </c>
      <c r="O904" s="46">
        <v>5340.87</v>
      </c>
      <c r="Q904" s="12" t="s">
        <v>372</v>
      </c>
      <c r="T904" s="59" t="s">
        <v>75</v>
      </c>
      <c r="U904" s="14">
        <v>0</v>
      </c>
      <c r="V904" s="59" t="s">
        <v>175</v>
      </c>
      <c r="X904" s="46">
        <v>0</v>
      </c>
      <c r="Y904" s="46">
        <v>0</v>
      </c>
      <c r="Z904" s="46">
        <v>0</v>
      </c>
      <c r="AA904" s="46">
        <v>0</v>
      </c>
      <c r="AB904" s="46">
        <v>0</v>
      </c>
      <c r="AC904" s="46">
        <v>1780.29</v>
      </c>
      <c r="AD904" s="46">
        <v>3560.58</v>
      </c>
      <c r="AE904" s="46">
        <v>5340.87</v>
      </c>
      <c r="AF904" s="46">
        <v>7121.16</v>
      </c>
      <c r="AG904" s="46">
        <v>8901.4500000000007</v>
      </c>
      <c r="AH904" s="46">
        <v>10681.740000000002</v>
      </c>
      <c r="AI904" s="46">
        <v>0</v>
      </c>
      <c r="AJ904" s="46">
        <v>1780.29</v>
      </c>
      <c r="AK904" s="46">
        <v>3560.58</v>
      </c>
      <c r="AL904" s="46">
        <v>5340.87</v>
      </c>
      <c r="AM904" s="46">
        <v>0</v>
      </c>
    </row>
    <row r="905" spans="5:39" x14ac:dyDescent="0.2">
      <c r="E905" s="47">
        <v>90</v>
      </c>
      <c r="F905" s="47">
        <v>98</v>
      </c>
      <c r="G905" s="47" t="s">
        <v>249</v>
      </c>
      <c r="H905" s="47" t="s">
        <v>304</v>
      </c>
      <c r="I905" s="47" t="s">
        <v>466</v>
      </c>
      <c r="J905" s="533">
        <v>20000041</v>
      </c>
      <c r="K905" s="14" t="s">
        <v>64</v>
      </c>
      <c r="L905" s="14" t="s">
        <v>54</v>
      </c>
      <c r="M905" s="45">
        <v>905</v>
      </c>
      <c r="N905" s="45">
        <v>1</v>
      </c>
      <c r="O905" s="46">
        <v>45710.850000000006</v>
      </c>
      <c r="Q905" s="12" t="s">
        <v>372</v>
      </c>
      <c r="T905" s="59" t="s">
        <v>75</v>
      </c>
      <c r="U905" s="14">
        <v>0</v>
      </c>
      <c r="V905" s="59" t="s">
        <v>175</v>
      </c>
      <c r="X905" s="46">
        <v>0</v>
      </c>
      <c r="Y905" s="46">
        <v>0</v>
      </c>
      <c r="Z905" s="46">
        <v>0</v>
      </c>
      <c r="AA905" s="46">
        <v>0</v>
      </c>
      <c r="AB905" s="46">
        <v>0</v>
      </c>
      <c r="AC905" s="46">
        <v>0</v>
      </c>
      <c r="AD905" s="46">
        <v>0</v>
      </c>
      <c r="AE905" s="46">
        <v>0</v>
      </c>
      <c r="AF905" s="46">
        <v>0</v>
      </c>
      <c r="AG905" s="46">
        <v>0</v>
      </c>
      <c r="AH905" s="46">
        <v>0</v>
      </c>
      <c r="AI905" s="46">
        <v>19568.410000000003</v>
      </c>
      <c r="AJ905" s="46">
        <v>24306.230000000003</v>
      </c>
      <c r="AK905" s="46">
        <v>26792.270000000004</v>
      </c>
      <c r="AL905" s="46">
        <v>45710.850000000006</v>
      </c>
      <c r="AM905" s="46">
        <v>39516.296000000002</v>
      </c>
    </row>
    <row r="906" spans="5:39" x14ac:dyDescent="0.2">
      <c r="E906" s="47">
        <v>90</v>
      </c>
      <c r="F906" s="47">
        <v>98</v>
      </c>
      <c r="G906" s="47" t="s">
        <v>249</v>
      </c>
      <c r="H906" s="47" t="s">
        <v>304</v>
      </c>
      <c r="I906" s="47" t="s">
        <v>466</v>
      </c>
      <c r="J906" s="533">
        <v>20000041</v>
      </c>
      <c r="K906" s="14" t="s">
        <v>64</v>
      </c>
      <c r="L906" s="14" t="s">
        <v>58</v>
      </c>
      <c r="M906" s="45">
        <v>906</v>
      </c>
      <c r="N906" s="45">
        <v>1</v>
      </c>
      <c r="O906" s="46">
        <v>6625.4000000000015</v>
      </c>
      <c r="Q906" s="12" t="s">
        <v>372</v>
      </c>
      <c r="T906" s="59" t="s">
        <v>75</v>
      </c>
      <c r="U906" s="14">
        <v>0</v>
      </c>
      <c r="V906" s="59" t="s">
        <v>175</v>
      </c>
      <c r="X906" s="46">
        <v>0</v>
      </c>
      <c r="Y906" s="46">
        <v>0</v>
      </c>
      <c r="Z906" s="46">
        <v>0</v>
      </c>
      <c r="AA906" s="46">
        <v>0</v>
      </c>
      <c r="AB906" s="46">
        <v>0</v>
      </c>
      <c r="AC906" s="46">
        <v>662.54</v>
      </c>
      <c r="AD906" s="46">
        <v>1325.08</v>
      </c>
      <c r="AE906" s="46">
        <v>1987.62</v>
      </c>
      <c r="AF906" s="46">
        <v>2650.16</v>
      </c>
      <c r="AG906" s="46">
        <v>3312.6999999999989</v>
      </c>
      <c r="AH906" s="46">
        <v>3975.239999999998</v>
      </c>
      <c r="AI906" s="46">
        <v>4637.7799999999952</v>
      </c>
      <c r="AJ906" s="46">
        <v>5300.3199999999961</v>
      </c>
      <c r="AK906" s="46">
        <v>5962.8600000000006</v>
      </c>
      <c r="AL906" s="46">
        <v>6625.4000000000015</v>
      </c>
      <c r="AM906" s="46">
        <v>6625.4000000000015</v>
      </c>
    </row>
    <row r="907" spans="5:39" x14ac:dyDescent="0.2">
      <c r="E907" s="47">
        <v>90</v>
      </c>
      <c r="F907" s="47">
        <v>98</v>
      </c>
      <c r="G907" s="47" t="s">
        <v>249</v>
      </c>
      <c r="H907" s="47" t="s">
        <v>304</v>
      </c>
      <c r="I907" s="47" t="s">
        <v>466</v>
      </c>
      <c r="J907" s="533">
        <v>20000041</v>
      </c>
      <c r="K907" s="14" t="s">
        <v>67</v>
      </c>
      <c r="L907" s="14" t="s">
        <v>67</v>
      </c>
      <c r="M907" s="45">
        <v>907</v>
      </c>
      <c r="N907" s="45">
        <v>1</v>
      </c>
      <c r="O907" s="53">
        <v>47.509719798770675</v>
      </c>
      <c r="P907" s="54">
        <v>37.509719798770675</v>
      </c>
      <c r="Q907" s="55" t="s">
        <v>372</v>
      </c>
      <c r="R907" s="56">
        <v>5.5314472918243087</v>
      </c>
      <c r="S907" s="57" t="s">
        <v>370</v>
      </c>
      <c r="T907" s="60" t="s">
        <v>75</v>
      </c>
      <c r="U907" s="14">
        <v>0</v>
      </c>
      <c r="V907" s="60" t="s">
        <v>175</v>
      </c>
      <c r="Y907" s="46">
        <v>47.509719798770675</v>
      </c>
      <c r="Z907" s="46">
        <v>47.509719798770675</v>
      </c>
      <c r="AA907" s="46">
        <v>47.509719798770675</v>
      </c>
      <c r="AB907" s="46">
        <v>47.509719798770675</v>
      </c>
      <c r="AC907" s="46">
        <v>47.509719798770675</v>
      </c>
      <c r="AD907" s="46">
        <v>47.509719798770675</v>
      </c>
      <c r="AE907" s="46">
        <v>47.509719798770675</v>
      </c>
      <c r="AF907" s="46">
        <v>47.509719798770675</v>
      </c>
      <c r="AG907" s="46">
        <v>47.509719798770675</v>
      </c>
      <c r="AH907" s="46">
        <v>47.509719798770675</v>
      </c>
      <c r="AI907" s="46">
        <v>47.509719798770675</v>
      </c>
      <c r="AJ907" s="46">
        <v>47.509719798770675</v>
      </c>
      <c r="AK907" s="46">
        <v>47.509719798770675</v>
      </c>
      <c r="AL907" s="46">
        <v>47.509719798770675</v>
      </c>
      <c r="AM907" s="46">
        <v>47.509719798770675</v>
      </c>
    </row>
    <row r="908" spans="5:39" x14ac:dyDescent="0.2">
      <c r="E908" s="14">
        <v>91</v>
      </c>
      <c r="F908" s="14">
        <v>99</v>
      </c>
      <c r="G908" s="14" t="s">
        <v>249</v>
      </c>
      <c r="H908" s="14" t="s">
        <v>349</v>
      </c>
      <c r="I908" s="14" t="s">
        <v>467</v>
      </c>
      <c r="J908" s="531">
        <v>20000042</v>
      </c>
      <c r="K908" s="14" t="s">
        <v>59</v>
      </c>
      <c r="L908" s="14" t="s">
        <v>57</v>
      </c>
      <c r="M908" s="45">
        <v>908</v>
      </c>
      <c r="N908" s="45">
        <v>1</v>
      </c>
      <c r="O908" s="46">
        <v>1780.29</v>
      </c>
      <c r="Q908" s="12" t="s">
        <v>414</v>
      </c>
      <c r="T908" s="59" t="s">
        <v>88</v>
      </c>
      <c r="U908" s="14">
        <v>0</v>
      </c>
      <c r="V908" s="59" t="s">
        <v>175</v>
      </c>
      <c r="Y908" s="46">
        <v>0</v>
      </c>
      <c r="Z908" s="46">
        <v>0</v>
      </c>
      <c r="AA908" s="46">
        <v>0</v>
      </c>
      <c r="AB908" s="46">
        <v>0</v>
      </c>
      <c r="AC908" s="46">
        <v>1780.29</v>
      </c>
      <c r="AD908" s="46">
        <v>1780.29</v>
      </c>
      <c r="AE908" s="46">
        <v>1780.29</v>
      </c>
      <c r="AF908" s="46">
        <v>1780.29</v>
      </c>
      <c r="AG908" s="46">
        <v>1780.29</v>
      </c>
      <c r="AH908" s="46">
        <v>1780.29</v>
      </c>
      <c r="AI908" s="46">
        <v>1780.29</v>
      </c>
      <c r="AJ908" s="46">
        <v>1780.29</v>
      </c>
      <c r="AK908" s="46">
        <v>1780.29</v>
      </c>
      <c r="AL908" s="46">
        <v>1780.29</v>
      </c>
      <c r="AM908" s="46">
        <v>0</v>
      </c>
    </row>
    <row r="909" spans="5:39" x14ac:dyDescent="0.2">
      <c r="E909" s="47">
        <v>91</v>
      </c>
      <c r="F909" s="47">
        <v>99</v>
      </c>
      <c r="G909" s="47" t="s">
        <v>249</v>
      </c>
      <c r="H909" s="47" t="s">
        <v>349</v>
      </c>
      <c r="I909" s="47" t="s">
        <v>467</v>
      </c>
      <c r="J909" s="533">
        <v>20000042</v>
      </c>
      <c r="K909" s="14" t="s">
        <v>59</v>
      </c>
      <c r="L909" s="14" t="s">
        <v>54</v>
      </c>
      <c r="M909" s="45">
        <v>909</v>
      </c>
      <c r="N909" s="45">
        <v>1</v>
      </c>
      <c r="O909" s="46">
        <v>5424.7399999999989</v>
      </c>
      <c r="Q909" s="12" t="s">
        <v>414</v>
      </c>
      <c r="T909" s="59" t="s">
        <v>88</v>
      </c>
      <c r="U909" s="14">
        <v>0</v>
      </c>
      <c r="V909" s="59" t="s">
        <v>175</v>
      </c>
      <c r="Y909" s="46">
        <v>0</v>
      </c>
      <c r="Z909" s="46">
        <v>0</v>
      </c>
      <c r="AA909" s="46">
        <v>0</v>
      </c>
      <c r="AB909" s="46">
        <v>0</v>
      </c>
      <c r="AC909" s="46">
        <v>0</v>
      </c>
      <c r="AD909" s="46">
        <v>0</v>
      </c>
      <c r="AE909" s="46">
        <v>0</v>
      </c>
      <c r="AF909" s="46">
        <v>0</v>
      </c>
      <c r="AG909" s="46">
        <v>0</v>
      </c>
      <c r="AH909" s="46">
        <v>0</v>
      </c>
      <c r="AI909" s="46">
        <v>10562.490000000002</v>
      </c>
      <c r="AJ909" s="46">
        <v>4445.78</v>
      </c>
      <c r="AK909" s="46">
        <v>4087.5</v>
      </c>
      <c r="AL909" s="46">
        <v>5424.7399999999989</v>
      </c>
      <c r="AM909" s="46">
        <v>0</v>
      </c>
    </row>
    <row r="910" spans="5:39" x14ac:dyDescent="0.2">
      <c r="E910" s="47">
        <v>91</v>
      </c>
      <c r="F910" s="47">
        <v>99</v>
      </c>
      <c r="G910" s="47" t="s">
        <v>249</v>
      </c>
      <c r="H910" s="47" t="s">
        <v>349</v>
      </c>
      <c r="I910" s="47" t="s">
        <v>467</v>
      </c>
      <c r="J910" s="533">
        <v>20000042</v>
      </c>
      <c r="K910" s="14" t="s">
        <v>59</v>
      </c>
      <c r="L910" s="14" t="s">
        <v>58</v>
      </c>
      <c r="M910" s="45">
        <v>910</v>
      </c>
      <c r="N910" s="45">
        <v>1</v>
      </c>
      <c r="O910" s="46">
        <v>662.54000000000087</v>
      </c>
      <c r="Q910" s="12" t="s">
        <v>414</v>
      </c>
      <c r="T910" s="59" t="s">
        <v>88</v>
      </c>
      <c r="U910" s="14">
        <v>0</v>
      </c>
      <c r="V910" s="59" t="s">
        <v>175</v>
      </c>
      <c r="Y910" s="46">
        <v>0</v>
      </c>
      <c r="Z910" s="46">
        <v>0</v>
      </c>
      <c r="AA910" s="46">
        <v>0</v>
      </c>
      <c r="AB910" s="46">
        <v>0</v>
      </c>
      <c r="AC910" s="46">
        <v>662.54</v>
      </c>
      <c r="AD910" s="46">
        <v>662.54</v>
      </c>
      <c r="AE910" s="46">
        <v>662.54</v>
      </c>
      <c r="AF910" s="46">
        <v>662.54</v>
      </c>
      <c r="AG910" s="46">
        <v>662.54</v>
      </c>
      <c r="AH910" s="46">
        <v>662.54</v>
      </c>
      <c r="AI910" s="46">
        <v>662.53999999999724</v>
      </c>
      <c r="AJ910" s="46">
        <v>662.54</v>
      </c>
      <c r="AK910" s="46">
        <v>662.54</v>
      </c>
      <c r="AL910" s="46">
        <v>662.54000000000087</v>
      </c>
      <c r="AM910" s="46">
        <v>0</v>
      </c>
    </row>
    <row r="911" spans="5:39" x14ac:dyDescent="0.2">
      <c r="E911" s="47">
        <v>91</v>
      </c>
      <c r="F911" s="47">
        <v>99</v>
      </c>
      <c r="G911" s="47" t="s">
        <v>249</v>
      </c>
      <c r="H911" s="47" t="s">
        <v>349</v>
      </c>
      <c r="I911" s="47" t="s">
        <v>467</v>
      </c>
      <c r="J911" s="533">
        <v>20000042</v>
      </c>
      <c r="K911" s="14" t="s">
        <v>59</v>
      </c>
      <c r="L911" s="14" t="s">
        <v>31</v>
      </c>
      <c r="M911" s="45">
        <v>911</v>
      </c>
      <c r="N911" s="45">
        <v>1</v>
      </c>
      <c r="O911" s="48">
        <v>7867.57</v>
      </c>
      <c r="Q911" s="12" t="s">
        <v>414</v>
      </c>
      <c r="R911" s="46">
        <v>6529.581666666666</v>
      </c>
      <c r="T911" s="59" t="s">
        <v>88</v>
      </c>
      <c r="U911" s="14">
        <v>0</v>
      </c>
      <c r="V911" s="59" t="s">
        <v>175</v>
      </c>
      <c r="X911" s="46">
        <v>0</v>
      </c>
      <c r="Y911" s="46">
        <v>0</v>
      </c>
      <c r="Z911" s="46">
        <v>0</v>
      </c>
      <c r="AA911" s="46">
        <v>0</v>
      </c>
      <c r="AB911" s="46">
        <v>0</v>
      </c>
      <c r="AC911" s="46">
        <v>2442.83</v>
      </c>
      <c r="AD911" s="46">
        <v>2442.83</v>
      </c>
      <c r="AE911" s="46">
        <v>2442.83</v>
      </c>
      <c r="AF911" s="46">
        <v>2442.83</v>
      </c>
      <c r="AG911" s="46">
        <v>2442.83</v>
      </c>
      <c r="AH911" s="46">
        <v>2442.83</v>
      </c>
      <c r="AI911" s="46">
        <v>13005.32</v>
      </c>
      <c r="AJ911" s="46">
        <v>6888.61</v>
      </c>
      <c r="AK911" s="46">
        <v>6530.33</v>
      </c>
      <c r="AL911" s="46">
        <v>7867.57</v>
      </c>
      <c r="AM911" s="46">
        <v>0</v>
      </c>
    </row>
    <row r="912" spans="5:39" x14ac:dyDescent="0.2">
      <c r="E912" s="47">
        <v>91</v>
      </c>
      <c r="F912" s="47">
        <v>99</v>
      </c>
      <c r="G912" s="47" t="s">
        <v>249</v>
      </c>
      <c r="H912" s="47" t="s">
        <v>349</v>
      </c>
      <c r="I912" s="47" t="s">
        <v>467</v>
      </c>
      <c r="J912" s="533">
        <v>20000042</v>
      </c>
      <c r="K912" s="14" t="s">
        <v>37</v>
      </c>
      <c r="L912" s="14" t="s">
        <v>31</v>
      </c>
      <c r="M912" s="45">
        <v>912</v>
      </c>
      <c r="N912" s="45">
        <v>1</v>
      </c>
      <c r="O912" s="48">
        <v>0</v>
      </c>
      <c r="P912" s="48"/>
      <c r="Q912" s="12" t="s">
        <v>414</v>
      </c>
      <c r="R912" s="46">
        <v>0</v>
      </c>
      <c r="T912" s="59" t="s">
        <v>88</v>
      </c>
      <c r="U912" s="14">
        <v>0</v>
      </c>
      <c r="V912" s="59" t="s">
        <v>175</v>
      </c>
      <c r="Y912" s="46">
        <v>0</v>
      </c>
      <c r="Z912" s="46">
        <v>0</v>
      </c>
      <c r="AA912" s="46">
        <v>0</v>
      </c>
      <c r="AB912" s="46">
        <v>0</v>
      </c>
      <c r="AC912" s="46">
        <v>0</v>
      </c>
      <c r="AD912" s="46">
        <v>0</v>
      </c>
      <c r="AE912" s="46">
        <v>0</v>
      </c>
      <c r="AF912" s="46">
        <v>0</v>
      </c>
      <c r="AG912" s="46">
        <v>0</v>
      </c>
      <c r="AH912" s="46">
        <v>0</v>
      </c>
      <c r="AI912" s="46">
        <v>0</v>
      </c>
      <c r="AJ912" s="46">
        <v>0</v>
      </c>
      <c r="AK912" s="46">
        <v>0</v>
      </c>
      <c r="AL912" s="46">
        <v>0</v>
      </c>
      <c r="AM912" s="46">
        <v>19579.524000000001</v>
      </c>
    </row>
    <row r="913" spans="5:39" x14ac:dyDescent="0.2">
      <c r="E913" s="47">
        <v>91</v>
      </c>
      <c r="F913" s="47">
        <v>99</v>
      </c>
      <c r="G913" s="47" t="s">
        <v>249</v>
      </c>
      <c r="H913" s="47" t="s">
        <v>349</v>
      </c>
      <c r="I913" s="47" t="s">
        <v>467</v>
      </c>
      <c r="J913" s="533">
        <v>20000042</v>
      </c>
      <c r="K913" s="14" t="s">
        <v>65</v>
      </c>
      <c r="L913" s="14" t="s">
        <v>31</v>
      </c>
      <c r="M913" s="45">
        <v>913</v>
      </c>
      <c r="N913" s="45">
        <v>1</v>
      </c>
      <c r="O913" s="52">
        <v>48948.81</v>
      </c>
      <c r="P913" s="48">
        <v>19579.524000000001</v>
      </c>
      <c r="Q913" s="12" t="s">
        <v>414</v>
      </c>
      <c r="R913" s="46">
        <v>6529.581666666666</v>
      </c>
      <c r="T913" s="59" t="s">
        <v>88</v>
      </c>
      <c r="U913" s="14">
        <v>0</v>
      </c>
      <c r="V913" s="59" t="s">
        <v>175</v>
      </c>
      <c r="X913" s="46">
        <v>0</v>
      </c>
      <c r="Y913" s="46">
        <v>0</v>
      </c>
      <c r="Z913" s="46">
        <v>0</v>
      </c>
      <c r="AA913" s="46">
        <v>0</v>
      </c>
      <c r="AB913" s="46">
        <v>0</v>
      </c>
      <c r="AC913" s="46">
        <v>2442.83</v>
      </c>
      <c r="AD913" s="46">
        <v>2442.83</v>
      </c>
      <c r="AE913" s="46">
        <v>2442.83</v>
      </c>
      <c r="AF913" s="46">
        <v>2442.83</v>
      </c>
      <c r="AG913" s="46">
        <v>2442.83</v>
      </c>
      <c r="AH913" s="46">
        <v>2442.83</v>
      </c>
      <c r="AI913" s="46">
        <v>13005.32</v>
      </c>
      <c r="AJ913" s="46">
        <v>6888.61</v>
      </c>
      <c r="AK913" s="46">
        <v>6530.33</v>
      </c>
      <c r="AL913" s="46">
        <v>7867.57</v>
      </c>
      <c r="AM913" s="46">
        <v>0</v>
      </c>
    </row>
    <row r="914" spans="5:39" x14ac:dyDescent="0.2">
      <c r="E914" s="47">
        <v>91</v>
      </c>
      <c r="F914" s="47">
        <v>99</v>
      </c>
      <c r="G914" s="47" t="s">
        <v>249</v>
      </c>
      <c r="H914" s="47" t="s">
        <v>349</v>
      </c>
      <c r="I914" s="47" t="s">
        <v>467</v>
      </c>
      <c r="J914" s="533">
        <v>20000042</v>
      </c>
      <c r="K914" s="14" t="s">
        <v>64</v>
      </c>
      <c r="L914" s="14" t="s">
        <v>57</v>
      </c>
      <c r="M914" s="45">
        <v>914</v>
      </c>
      <c r="N914" s="45">
        <v>1</v>
      </c>
      <c r="O914" s="46">
        <v>17802.900000000005</v>
      </c>
      <c r="Q914" s="12" t="s">
        <v>414</v>
      </c>
      <c r="T914" s="59" t="s">
        <v>88</v>
      </c>
      <c r="U914" s="14">
        <v>4</v>
      </c>
      <c r="V914" s="59" t="s">
        <v>175</v>
      </c>
      <c r="X914" s="46">
        <v>0</v>
      </c>
      <c r="Y914" s="46">
        <v>0</v>
      </c>
      <c r="Z914" s="46">
        <v>0</v>
      </c>
      <c r="AA914" s="46">
        <v>0</v>
      </c>
      <c r="AB914" s="46">
        <v>0</v>
      </c>
      <c r="AC914" s="46">
        <v>1780.29</v>
      </c>
      <c r="AD914" s="46">
        <v>3560.58</v>
      </c>
      <c r="AE914" s="46">
        <v>5340.87</v>
      </c>
      <c r="AF914" s="46">
        <v>7121.16</v>
      </c>
      <c r="AG914" s="46">
        <v>8901.4500000000007</v>
      </c>
      <c r="AH914" s="46">
        <v>10681.740000000002</v>
      </c>
      <c r="AI914" s="46">
        <v>12462.030000000002</v>
      </c>
      <c r="AJ914" s="46">
        <v>14242.320000000003</v>
      </c>
      <c r="AK914" s="46">
        <v>16022.610000000004</v>
      </c>
      <c r="AL914" s="46">
        <v>17802.900000000005</v>
      </c>
      <c r="AM914" s="46">
        <v>0</v>
      </c>
    </row>
    <row r="915" spans="5:39" x14ac:dyDescent="0.2">
      <c r="E915" s="47">
        <v>91</v>
      </c>
      <c r="F915" s="47">
        <v>99</v>
      </c>
      <c r="G915" s="47" t="s">
        <v>249</v>
      </c>
      <c r="H915" s="47" t="s">
        <v>349</v>
      </c>
      <c r="I915" s="47" t="s">
        <v>467</v>
      </c>
      <c r="J915" s="533">
        <v>20000042</v>
      </c>
      <c r="K915" s="14" t="s">
        <v>64</v>
      </c>
      <c r="L915" s="14" t="s">
        <v>54</v>
      </c>
      <c r="M915" s="45">
        <v>915</v>
      </c>
      <c r="N915" s="45">
        <v>1</v>
      </c>
      <c r="O915" s="46">
        <v>24520.51</v>
      </c>
      <c r="Q915" s="12" t="s">
        <v>414</v>
      </c>
      <c r="T915" s="59" t="s">
        <v>88</v>
      </c>
      <c r="U915" s="14">
        <v>0</v>
      </c>
      <c r="V915" s="59" t="s">
        <v>175</v>
      </c>
      <c r="X915" s="46">
        <v>0</v>
      </c>
      <c r="Y915" s="46">
        <v>0</v>
      </c>
      <c r="Z915" s="46">
        <v>0</v>
      </c>
      <c r="AA915" s="46">
        <v>0</v>
      </c>
      <c r="AB915" s="46">
        <v>0</v>
      </c>
      <c r="AC915" s="46">
        <v>0</v>
      </c>
      <c r="AD915" s="46">
        <v>0</v>
      </c>
      <c r="AE915" s="46">
        <v>0</v>
      </c>
      <c r="AF915" s="46">
        <v>0</v>
      </c>
      <c r="AG915" s="46">
        <v>0</v>
      </c>
      <c r="AH915" s="46">
        <v>0</v>
      </c>
      <c r="AI915" s="46">
        <v>10562.490000000002</v>
      </c>
      <c r="AJ915" s="46">
        <v>15008.27</v>
      </c>
      <c r="AK915" s="46">
        <v>19095.77</v>
      </c>
      <c r="AL915" s="46">
        <v>24520.51</v>
      </c>
      <c r="AM915" s="46">
        <v>22743.886000000002</v>
      </c>
    </row>
    <row r="916" spans="5:39" x14ac:dyDescent="0.2">
      <c r="E916" s="47">
        <v>91</v>
      </c>
      <c r="F916" s="47">
        <v>99</v>
      </c>
      <c r="G916" s="47" t="s">
        <v>249</v>
      </c>
      <c r="H916" s="47" t="s">
        <v>349</v>
      </c>
      <c r="I916" s="47" t="s">
        <v>467</v>
      </c>
      <c r="J916" s="533">
        <v>20000042</v>
      </c>
      <c r="K916" s="14" t="s">
        <v>64</v>
      </c>
      <c r="L916" s="14" t="s">
        <v>58</v>
      </c>
      <c r="M916" s="45">
        <v>916</v>
      </c>
      <c r="N916" s="45">
        <v>1</v>
      </c>
      <c r="O916" s="46">
        <v>6625.3999999999942</v>
      </c>
      <c r="Q916" s="12" t="s">
        <v>414</v>
      </c>
      <c r="T916" s="59" t="s">
        <v>88</v>
      </c>
      <c r="U916" s="14">
        <v>0</v>
      </c>
      <c r="V916" s="59" t="s">
        <v>175</v>
      </c>
      <c r="X916" s="46">
        <v>0</v>
      </c>
      <c r="Y916" s="46">
        <v>0</v>
      </c>
      <c r="Z916" s="46">
        <v>0</v>
      </c>
      <c r="AA916" s="46">
        <v>0</v>
      </c>
      <c r="AB916" s="46">
        <v>0</v>
      </c>
      <c r="AC916" s="46">
        <v>662.54</v>
      </c>
      <c r="AD916" s="46">
        <v>1325.08</v>
      </c>
      <c r="AE916" s="46">
        <v>1987.62</v>
      </c>
      <c r="AF916" s="46">
        <v>2650.16</v>
      </c>
      <c r="AG916" s="46">
        <v>3312.6999999999989</v>
      </c>
      <c r="AH916" s="46">
        <v>3975.239999999998</v>
      </c>
      <c r="AI916" s="46">
        <v>4637.7799999999952</v>
      </c>
      <c r="AJ916" s="46">
        <v>5300.3199999999924</v>
      </c>
      <c r="AK916" s="46">
        <v>5962.8599999999933</v>
      </c>
      <c r="AL916" s="46">
        <v>6625.3999999999942</v>
      </c>
      <c r="AM916" s="46">
        <v>6625.3999999999942</v>
      </c>
    </row>
    <row r="917" spans="5:39" x14ac:dyDescent="0.2">
      <c r="E917" s="47">
        <v>91</v>
      </c>
      <c r="F917" s="47">
        <v>99</v>
      </c>
      <c r="G917" s="47" t="s">
        <v>249</v>
      </c>
      <c r="H917" s="47" t="s">
        <v>349</v>
      </c>
      <c r="I917" s="47" t="s">
        <v>467</v>
      </c>
      <c r="J917" s="533">
        <v>20000042</v>
      </c>
      <c r="K917" s="14" t="s">
        <v>67</v>
      </c>
      <c r="L917" s="14" t="s">
        <v>67</v>
      </c>
      <c r="M917" s="45">
        <v>917</v>
      </c>
      <c r="N917" s="45">
        <v>1</v>
      </c>
      <c r="O917" s="53">
        <v>94.839801621325023</v>
      </c>
      <c r="P917" s="54">
        <v>84.839801621325023</v>
      </c>
      <c r="Q917" s="55" t="s">
        <v>414</v>
      </c>
      <c r="R917" s="56">
        <v>7.4964695288034022</v>
      </c>
      <c r="S917" s="57" t="s">
        <v>370</v>
      </c>
      <c r="T917" s="60" t="s">
        <v>88</v>
      </c>
      <c r="U917" s="14">
        <v>0</v>
      </c>
      <c r="V917" s="60" t="s">
        <v>175</v>
      </c>
      <c r="Y917" s="46">
        <v>94.839801621325023</v>
      </c>
      <c r="Z917" s="46">
        <v>94.839801621325023</v>
      </c>
      <c r="AA917" s="46">
        <v>94.839801621325023</v>
      </c>
      <c r="AB917" s="46">
        <v>94.839801621325023</v>
      </c>
      <c r="AC917" s="46">
        <v>94.839801621325023</v>
      </c>
      <c r="AD917" s="46">
        <v>94.839801621325023</v>
      </c>
      <c r="AE917" s="46">
        <v>94.839801621325023</v>
      </c>
      <c r="AF917" s="46">
        <v>94.839801621325023</v>
      </c>
      <c r="AG917" s="46">
        <v>94.839801621325023</v>
      </c>
      <c r="AH917" s="46">
        <v>94.839801621325023</v>
      </c>
      <c r="AI917" s="46">
        <v>94.839801621325023</v>
      </c>
      <c r="AJ917" s="46">
        <v>94.839801621325023</v>
      </c>
      <c r="AK917" s="46">
        <v>94.839801621325023</v>
      </c>
      <c r="AL917" s="46">
        <v>94.839801621325023</v>
      </c>
      <c r="AM917" s="46">
        <v>94.839801621325023</v>
      </c>
    </row>
    <row r="918" spans="5:39" x14ac:dyDescent="0.2">
      <c r="E918" s="14">
        <v>92</v>
      </c>
      <c r="F918" s="14">
        <v>100</v>
      </c>
      <c r="G918" s="14" t="s">
        <v>249</v>
      </c>
      <c r="H918" s="14" t="s">
        <v>305</v>
      </c>
      <c r="I918" s="14" t="s">
        <v>468</v>
      </c>
      <c r="J918" s="531">
        <v>20000043</v>
      </c>
      <c r="K918" s="14" t="s">
        <v>59</v>
      </c>
      <c r="L918" s="14" t="s">
        <v>57</v>
      </c>
      <c r="M918" s="45">
        <v>918</v>
      </c>
      <c r="N918" s="45">
        <v>1</v>
      </c>
      <c r="O918" s="46">
        <v>1385.43</v>
      </c>
      <c r="Q918" s="12">
        <v>0</v>
      </c>
      <c r="T918" s="59">
        <v>0</v>
      </c>
      <c r="U918" s="14">
        <v>0</v>
      </c>
      <c r="V918" s="59" t="s">
        <v>174</v>
      </c>
      <c r="Y918" s="46">
        <v>0</v>
      </c>
      <c r="Z918" s="46">
        <v>0</v>
      </c>
      <c r="AA918" s="46">
        <v>0</v>
      </c>
      <c r="AB918" s="46">
        <v>0</v>
      </c>
      <c r="AC918" s="46">
        <v>1385.43</v>
      </c>
      <c r="AD918" s="46">
        <v>1385.43</v>
      </c>
      <c r="AE918" s="46">
        <v>1385.43</v>
      </c>
      <c r="AF918" s="46">
        <v>1385.43</v>
      </c>
      <c r="AG918" s="46">
        <v>1385.43</v>
      </c>
      <c r="AH918" s="46">
        <v>1385.43</v>
      </c>
      <c r="AI918" s="46">
        <v>1385.43</v>
      </c>
      <c r="AJ918" s="46">
        <v>1385.43</v>
      </c>
      <c r="AK918" s="46">
        <v>1385.43</v>
      </c>
      <c r="AL918" s="46">
        <v>1385.43</v>
      </c>
      <c r="AM918" s="46">
        <v>0</v>
      </c>
    </row>
    <row r="919" spans="5:39" x14ac:dyDescent="0.2">
      <c r="E919" s="47">
        <v>92</v>
      </c>
      <c r="F919" s="47">
        <v>100</v>
      </c>
      <c r="G919" s="47" t="s">
        <v>249</v>
      </c>
      <c r="H919" s="47" t="s">
        <v>305</v>
      </c>
      <c r="I919" s="47" t="s">
        <v>468</v>
      </c>
      <c r="J919" s="533">
        <v>20000043</v>
      </c>
      <c r="K919" s="14" t="s">
        <v>59</v>
      </c>
      <c r="L919" s="14" t="s">
        <v>54</v>
      </c>
      <c r="M919" s="45">
        <v>919</v>
      </c>
      <c r="N919" s="45">
        <v>1</v>
      </c>
      <c r="O919" s="46">
        <v>2626.24</v>
      </c>
      <c r="Q919" s="12">
        <v>0</v>
      </c>
      <c r="T919" s="59">
        <v>0</v>
      </c>
      <c r="U919" s="14">
        <v>0</v>
      </c>
      <c r="V919" s="59" t="s">
        <v>174</v>
      </c>
      <c r="Y919" s="46">
        <v>0</v>
      </c>
      <c r="Z919" s="46">
        <v>0</v>
      </c>
      <c r="AA919" s="46">
        <v>0</v>
      </c>
      <c r="AB919" s="46">
        <v>0</v>
      </c>
      <c r="AC919" s="46">
        <v>0</v>
      </c>
      <c r="AD919" s="46">
        <v>0</v>
      </c>
      <c r="AE919" s="46">
        <v>0</v>
      </c>
      <c r="AF919" s="46">
        <v>0</v>
      </c>
      <c r="AG919" s="46">
        <v>0</v>
      </c>
      <c r="AH919" s="46">
        <v>0</v>
      </c>
      <c r="AI919" s="46">
        <v>7126.4999999999991</v>
      </c>
      <c r="AJ919" s="46">
        <v>1060.96</v>
      </c>
      <c r="AK919" s="46">
        <v>-631.52</v>
      </c>
      <c r="AL919" s="46">
        <v>2626.24</v>
      </c>
      <c r="AM919" s="46">
        <v>0</v>
      </c>
    </row>
    <row r="920" spans="5:39" x14ac:dyDescent="0.2">
      <c r="E920" s="47">
        <v>92</v>
      </c>
      <c r="F920" s="47">
        <v>100</v>
      </c>
      <c r="G920" s="47" t="s">
        <v>249</v>
      </c>
      <c r="H920" s="47" t="s">
        <v>305</v>
      </c>
      <c r="I920" s="47" t="s">
        <v>468</v>
      </c>
      <c r="J920" s="533">
        <v>20000043</v>
      </c>
      <c r="K920" s="14" t="s">
        <v>59</v>
      </c>
      <c r="L920" s="14" t="s">
        <v>58</v>
      </c>
      <c r="M920" s="45">
        <v>920</v>
      </c>
      <c r="N920" s="45">
        <v>1</v>
      </c>
      <c r="O920" s="46">
        <v>548.85999999999967</v>
      </c>
      <c r="Q920" s="12">
        <v>0</v>
      </c>
      <c r="T920" s="59">
        <v>0</v>
      </c>
      <c r="U920" s="14">
        <v>0</v>
      </c>
      <c r="V920" s="59" t="s">
        <v>174</v>
      </c>
      <c r="Y920" s="46">
        <v>0</v>
      </c>
      <c r="Z920" s="46">
        <v>0</v>
      </c>
      <c r="AA920" s="46">
        <v>0</v>
      </c>
      <c r="AB920" s="46">
        <v>0</v>
      </c>
      <c r="AC920" s="46">
        <v>548.8599999999999</v>
      </c>
      <c r="AD920" s="46">
        <v>548.8599999999999</v>
      </c>
      <c r="AE920" s="46">
        <v>548.8599999999999</v>
      </c>
      <c r="AF920" s="46">
        <v>548.8599999999999</v>
      </c>
      <c r="AG920" s="46">
        <v>548.8599999999999</v>
      </c>
      <c r="AH920" s="46">
        <v>548.8599999999999</v>
      </c>
      <c r="AI920" s="46">
        <v>548.86000000000149</v>
      </c>
      <c r="AJ920" s="46">
        <v>548.8599999999999</v>
      </c>
      <c r="AK920" s="46">
        <v>548.8599999999999</v>
      </c>
      <c r="AL920" s="46">
        <v>548.85999999999967</v>
      </c>
      <c r="AM920" s="46">
        <v>0</v>
      </c>
    </row>
    <row r="921" spans="5:39" x14ac:dyDescent="0.2">
      <c r="E921" s="47">
        <v>92</v>
      </c>
      <c r="F921" s="47">
        <v>100</v>
      </c>
      <c r="G921" s="47" t="s">
        <v>249</v>
      </c>
      <c r="H921" s="47" t="s">
        <v>305</v>
      </c>
      <c r="I921" s="47" t="s">
        <v>468</v>
      </c>
      <c r="J921" s="533">
        <v>20000043</v>
      </c>
      <c r="K921" s="14" t="s">
        <v>59</v>
      </c>
      <c r="L921" s="14" t="s">
        <v>31</v>
      </c>
      <c r="M921" s="45">
        <v>921</v>
      </c>
      <c r="N921" s="45">
        <v>1</v>
      </c>
      <c r="O921" s="48">
        <v>4560.53</v>
      </c>
      <c r="Q921" s="12">
        <v>0</v>
      </c>
      <c r="R921" s="46">
        <v>3631.3199999999997</v>
      </c>
      <c r="T921" s="59">
        <v>0</v>
      </c>
      <c r="U921" s="14">
        <v>0</v>
      </c>
      <c r="V921" s="59" t="s">
        <v>174</v>
      </c>
      <c r="X921" s="46">
        <v>0</v>
      </c>
      <c r="Y921" s="46">
        <v>0</v>
      </c>
      <c r="Z921" s="46">
        <v>0</v>
      </c>
      <c r="AA921" s="46">
        <v>0</v>
      </c>
      <c r="AB921" s="46">
        <v>0</v>
      </c>
      <c r="AC921" s="46">
        <v>1934.29</v>
      </c>
      <c r="AD921" s="46">
        <v>1934.29</v>
      </c>
      <c r="AE921" s="46">
        <v>1934.29</v>
      </c>
      <c r="AF921" s="46">
        <v>1934.29</v>
      </c>
      <c r="AG921" s="46">
        <v>1934.29</v>
      </c>
      <c r="AH921" s="46">
        <v>1934.29</v>
      </c>
      <c r="AI921" s="46">
        <v>9060.7900000000009</v>
      </c>
      <c r="AJ921" s="46">
        <v>2995.25</v>
      </c>
      <c r="AK921" s="46">
        <v>1302.77</v>
      </c>
      <c r="AL921" s="46">
        <v>4560.53</v>
      </c>
      <c r="AM921" s="46">
        <v>0</v>
      </c>
    </row>
    <row r="922" spans="5:39" x14ac:dyDescent="0.2">
      <c r="E922" s="47">
        <v>92</v>
      </c>
      <c r="F922" s="47">
        <v>100</v>
      </c>
      <c r="G922" s="47" t="s">
        <v>249</v>
      </c>
      <c r="H922" s="47" t="s">
        <v>305</v>
      </c>
      <c r="I922" s="47" t="s">
        <v>468</v>
      </c>
      <c r="J922" s="533">
        <v>20000043</v>
      </c>
      <c r="K922" s="14" t="s">
        <v>37</v>
      </c>
      <c r="L922" s="14" t="s">
        <v>31</v>
      </c>
      <c r="M922" s="45">
        <v>922</v>
      </c>
      <c r="N922" s="45">
        <v>1</v>
      </c>
      <c r="O922" s="48">
        <v>20000</v>
      </c>
      <c r="P922" s="48"/>
      <c r="Q922" s="12">
        <v>0</v>
      </c>
      <c r="R922" s="46">
        <v>3333.3333333333335</v>
      </c>
      <c r="T922" s="59">
        <v>0</v>
      </c>
      <c r="U922" s="14">
        <v>0</v>
      </c>
      <c r="V922" s="59" t="s">
        <v>174</v>
      </c>
      <c r="Y922" s="46">
        <v>0</v>
      </c>
      <c r="Z922" s="46">
        <v>0</v>
      </c>
      <c r="AA922" s="46">
        <v>0</v>
      </c>
      <c r="AB922" s="46">
        <v>0</v>
      </c>
      <c r="AC922" s="46">
        <v>0</v>
      </c>
      <c r="AD922" s="46">
        <v>0</v>
      </c>
      <c r="AE922" s="46">
        <v>0</v>
      </c>
      <c r="AF922" s="46">
        <v>5802.87</v>
      </c>
      <c r="AG922" s="46">
        <v>0</v>
      </c>
      <c r="AH922" s="46">
        <v>0</v>
      </c>
      <c r="AI922" s="46">
        <v>0</v>
      </c>
      <c r="AJ922" s="46">
        <v>0</v>
      </c>
      <c r="AK922" s="46">
        <v>0</v>
      </c>
      <c r="AL922" s="46">
        <v>20000</v>
      </c>
      <c r="AM922" s="46">
        <v>2233.326</v>
      </c>
    </row>
    <row r="923" spans="5:39" x14ac:dyDescent="0.2">
      <c r="E923" s="47">
        <v>92</v>
      </c>
      <c r="F923" s="47">
        <v>100</v>
      </c>
      <c r="G923" s="47" t="s">
        <v>249</v>
      </c>
      <c r="H923" s="47" t="s">
        <v>305</v>
      </c>
      <c r="I923" s="47" t="s">
        <v>468</v>
      </c>
      <c r="J923" s="533">
        <v>20000043</v>
      </c>
      <c r="K923" s="14" t="s">
        <v>65</v>
      </c>
      <c r="L923" s="14" t="s">
        <v>31</v>
      </c>
      <c r="M923" s="45">
        <v>923</v>
      </c>
      <c r="N923" s="45">
        <v>1</v>
      </c>
      <c r="O923" s="52">
        <v>3722.2100000000037</v>
      </c>
      <c r="P923" s="48">
        <v>2233.326</v>
      </c>
      <c r="Q923" s="12">
        <v>0</v>
      </c>
      <c r="R923" s="46">
        <v>620.36833333333391</v>
      </c>
      <c r="T923" s="59">
        <v>0</v>
      </c>
      <c r="U923" s="14">
        <v>0</v>
      </c>
      <c r="V923" s="59" t="s">
        <v>174</v>
      </c>
      <c r="X923" s="46">
        <v>0</v>
      </c>
      <c r="Y923" s="46">
        <v>0</v>
      </c>
      <c r="Z923" s="46">
        <v>0</v>
      </c>
      <c r="AA923" s="46">
        <v>0</v>
      </c>
      <c r="AB923" s="46">
        <v>0</v>
      </c>
      <c r="AC923" s="46">
        <v>0</v>
      </c>
      <c r="AD923" s="46">
        <v>0</v>
      </c>
      <c r="AE923" s="46">
        <v>0</v>
      </c>
      <c r="AF923" s="46">
        <v>0</v>
      </c>
      <c r="AG923" s="46">
        <v>0</v>
      </c>
      <c r="AH923" s="46">
        <v>0</v>
      </c>
      <c r="AI923" s="46">
        <v>0</v>
      </c>
      <c r="AJ923" s="46">
        <v>0</v>
      </c>
      <c r="AK923" s="46">
        <v>0</v>
      </c>
      <c r="AL923" s="46">
        <v>3722.2100000000037</v>
      </c>
      <c r="AM923" s="46">
        <v>0</v>
      </c>
    </row>
    <row r="924" spans="5:39" x14ac:dyDescent="0.2">
      <c r="E924" s="47">
        <v>92</v>
      </c>
      <c r="F924" s="47">
        <v>100</v>
      </c>
      <c r="G924" s="47" t="s">
        <v>249</v>
      </c>
      <c r="H924" s="47" t="s">
        <v>305</v>
      </c>
      <c r="I924" s="47" t="s">
        <v>468</v>
      </c>
      <c r="J924" s="533">
        <v>20000043</v>
      </c>
      <c r="K924" s="14" t="s">
        <v>64</v>
      </c>
      <c r="L924" s="14" t="s">
        <v>57</v>
      </c>
      <c r="M924" s="45">
        <v>924</v>
      </c>
      <c r="N924" s="45">
        <v>1</v>
      </c>
      <c r="O924" s="46">
        <v>0</v>
      </c>
      <c r="Q924" s="12">
        <v>0</v>
      </c>
      <c r="T924" s="59">
        <v>0</v>
      </c>
      <c r="U924" s="14">
        <v>0</v>
      </c>
      <c r="V924" s="59" t="s">
        <v>174</v>
      </c>
      <c r="X924" s="46">
        <v>0</v>
      </c>
      <c r="Y924" s="46">
        <v>0</v>
      </c>
      <c r="Z924" s="46">
        <v>0</v>
      </c>
      <c r="AA924" s="46">
        <v>0</v>
      </c>
      <c r="AB924" s="46">
        <v>0</v>
      </c>
      <c r="AC924" s="46">
        <v>1385.43</v>
      </c>
      <c r="AD924" s="46">
        <v>2770.86</v>
      </c>
      <c r="AE924" s="46">
        <v>4156.29</v>
      </c>
      <c r="AF924" s="46">
        <v>0</v>
      </c>
      <c r="AG924" s="46">
        <v>1385.43</v>
      </c>
      <c r="AH924" s="46">
        <v>2770.86</v>
      </c>
      <c r="AI924" s="46">
        <v>4156.29</v>
      </c>
      <c r="AJ924" s="46">
        <v>5541.72</v>
      </c>
      <c r="AK924" s="46">
        <v>6927.1500000000005</v>
      </c>
      <c r="AL924" s="46">
        <v>0</v>
      </c>
      <c r="AM924" s="46">
        <v>0</v>
      </c>
    </row>
    <row r="925" spans="5:39" x14ac:dyDescent="0.2">
      <c r="E925" s="47">
        <v>92</v>
      </c>
      <c r="F925" s="47">
        <v>100</v>
      </c>
      <c r="G925" s="47" t="s">
        <v>249</v>
      </c>
      <c r="H925" s="47" t="s">
        <v>305</v>
      </c>
      <c r="I925" s="47" t="s">
        <v>468</v>
      </c>
      <c r="J925" s="533">
        <v>20000043</v>
      </c>
      <c r="K925" s="14" t="s">
        <v>64</v>
      </c>
      <c r="L925" s="14" t="s">
        <v>54</v>
      </c>
      <c r="M925" s="45">
        <v>925</v>
      </c>
      <c r="N925" s="45">
        <v>1</v>
      </c>
      <c r="O925" s="46">
        <v>0</v>
      </c>
      <c r="Q925" s="12">
        <v>0</v>
      </c>
      <c r="T925" s="59">
        <v>0</v>
      </c>
      <c r="U925" s="14">
        <v>0</v>
      </c>
      <c r="V925" s="59" t="s">
        <v>174</v>
      </c>
      <c r="X925" s="46">
        <v>0</v>
      </c>
      <c r="Y925" s="46">
        <v>0</v>
      </c>
      <c r="Z925" s="46">
        <v>0</v>
      </c>
      <c r="AA925" s="46">
        <v>0</v>
      </c>
      <c r="AB925" s="46">
        <v>0</v>
      </c>
      <c r="AC925" s="46">
        <v>0</v>
      </c>
      <c r="AD925" s="46">
        <v>0</v>
      </c>
      <c r="AE925" s="46">
        <v>0</v>
      </c>
      <c r="AF925" s="46">
        <v>0</v>
      </c>
      <c r="AG925" s="46">
        <v>0</v>
      </c>
      <c r="AH925" s="46">
        <v>0</v>
      </c>
      <c r="AI925" s="46">
        <v>7126.4999999999991</v>
      </c>
      <c r="AJ925" s="46">
        <v>8187.4599999999991</v>
      </c>
      <c r="AK925" s="46">
        <v>7555.9399999999987</v>
      </c>
      <c r="AL925" s="46">
        <v>0</v>
      </c>
      <c r="AM925" s="46">
        <v>0</v>
      </c>
    </row>
    <row r="926" spans="5:39" x14ac:dyDescent="0.2">
      <c r="E926" s="47">
        <v>92</v>
      </c>
      <c r="F926" s="47">
        <v>100</v>
      </c>
      <c r="G926" s="47" t="s">
        <v>249</v>
      </c>
      <c r="H926" s="47" t="s">
        <v>305</v>
      </c>
      <c r="I926" s="47" t="s">
        <v>468</v>
      </c>
      <c r="J926" s="533">
        <v>20000043</v>
      </c>
      <c r="K926" s="14" t="s">
        <v>64</v>
      </c>
      <c r="L926" s="14" t="s">
        <v>58</v>
      </c>
      <c r="M926" s="45">
        <v>926</v>
      </c>
      <c r="N926" s="45">
        <v>1</v>
      </c>
      <c r="O926" s="46">
        <v>3722.2100000000028</v>
      </c>
      <c r="Q926" s="12">
        <v>0</v>
      </c>
      <c r="T926" s="59">
        <v>0</v>
      </c>
      <c r="U926" s="14">
        <v>0</v>
      </c>
      <c r="V926" s="59" t="s">
        <v>174</v>
      </c>
      <c r="X926" s="46">
        <v>0</v>
      </c>
      <c r="Y926" s="46">
        <v>0</v>
      </c>
      <c r="Z926" s="46">
        <v>0</v>
      </c>
      <c r="AA926" s="46">
        <v>0</v>
      </c>
      <c r="AB926" s="46">
        <v>0</v>
      </c>
      <c r="AC926" s="46">
        <v>548.8599999999999</v>
      </c>
      <c r="AD926" s="46">
        <v>1097.7199999999998</v>
      </c>
      <c r="AE926" s="46">
        <v>1646.58</v>
      </c>
      <c r="AF926" s="46">
        <v>1934.29</v>
      </c>
      <c r="AG926" s="46">
        <v>2483.1500000000005</v>
      </c>
      <c r="AH926" s="46">
        <v>3032.0100000000016</v>
      </c>
      <c r="AI926" s="46">
        <v>3580.8700000000035</v>
      </c>
      <c r="AJ926" s="46">
        <v>4129.7300000000032</v>
      </c>
      <c r="AK926" s="46">
        <v>4678.5900000000038</v>
      </c>
      <c r="AL926" s="46">
        <v>3722.2100000000028</v>
      </c>
      <c r="AM926" s="46">
        <v>1488.8840000000018</v>
      </c>
    </row>
    <row r="927" spans="5:39" x14ac:dyDescent="0.2">
      <c r="E927" s="47">
        <v>92</v>
      </c>
      <c r="F927" s="47">
        <v>100</v>
      </c>
      <c r="G927" s="47" t="s">
        <v>249</v>
      </c>
      <c r="H927" s="47" t="s">
        <v>305</v>
      </c>
      <c r="I927" s="47" t="s">
        <v>468</v>
      </c>
      <c r="J927" s="533">
        <v>20000043</v>
      </c>
      <c r="K927" s="14" t="s">
        <v>67</v>
      </c>
      <c r="L927" s="14" t="s">
        <v>67</v>
      </c>
      <c r="M927" s="45">
        <v>927</v>
      </c>
      <c r="N927" s="45">
        <v>1</v>
      </c>
      <c r="O927" s="53">
        <v>0</v>
      </c>
      <c r="P927" s="54">
        <v>0</v>
      </c>
      <c r="Q927" s="55">
        <v>0</v>
      </c>
      <c r="R927" s="56">
        <v>0</v>
      </c>
      <c r="S927" s="57">
        <v>0</v>
      </c>
      <c r="T927" s="60">
        <v>0</v>
      </c>
      <c r="U927" s="14">
        <v>0</v>
      </c>
      <c r="V927" s="60" t="s">
        <v>174</v>
      </c>
      <c r="Y927" s="46">
        <v>0</v>
      </c>
      <c r="Z927" s="46">
        <v>0</v>
      </c>
      <c r="AA927" s="46">
        <v>0</v>
      </c>
      <c r="AB927" s="46">
        <v>0</v>
      </c>
      <c r="AC927" s="46">
        <v>0</v>
      </c>
      <c r="AD927" s="46">
        <v>0</v>
      </c>
      <c r="AE927" s="46">
        <v>0</v>
      </c>
      <c r="AF927" s="46">
        <v>0</v>
      </c>
      <c r="AG927" s="46">
        <v>0</v>
      </c>
      <c r="AH927" s="46">
        <v>0</v>
      </c>
      <c r="AI927" s="46">
        <v>0</v>
      </c>
      <c r="AJ927" s="46">
        <v>0</v>
      </c>
      <c r="AK927" s="46">
        <v>0</v>
      </c>
      <c r="AL927" s="46">
        <v>0</v>
      </c>
      <c r="AM927" s="46">
        <v>0</v>
      </c>
    </row>
    <row r="928" spans="5:39" x14ac:dyDescent="0.2">
      <c r="E928" s="14">
        <v>93</v>
      </c>
      <c r="F928" s="14">
        <v>101</v>
      </c>
      <c r="G928" s="14" t="s">
        <v>249</v>
      </c>
      <c r="H928" s="14" t="s">
        <v>306</v>
      </c>
      <c r="I928" s="14" t="s">
        <v>469</v>
      </c>
      <c r="J928" s="531">
        <v>20000044</v>
      </c>
      <c r="K928" s="14" t="s">
        <v>59</v>
      </c>
      <c r="L928" s="14" t="s">
        <v>57</v>
      </c>
      <c r="M928" s="45">
        <v>928</v>
      </c>
      <c r="N928" s="45">
        <v>1</v>
      </c>
      <c r="O928" s="46">
        <v>1392.24</v>
      </c>
      <c r="Q928" s="12" t="s">
        <v>414</v>
      </c>
      <c r="T928" s="59" t="s">
        <v>88</v>
      </c>
      <c r="U928" s="14">
        <v>0</v>
      </c>
      <c r="V928" s="59" t="s">
        <v>174</v>
      </c>
      <c r="Y928" s="46">
        <v>0</v>
      </c>
      <c r="Z928" s="46">
        <v>0</v>
      </c>
      <c r="AA928" s="46">
        <v>0</v>
      </c>
      <c r="AB928" s="46">
        <v>0</v>
      </c>
      <c r="AC928" s="46">
        <v>1392.24</v>
      </c>
      <c r="AD928" s="46">
        <v>1392.24</v>
      </c>
      <c r="AE928" s="46">
        <v>1392.24</v>
      </c>
      <c r="AF928" s="46">
        <v>1392.24</v>
      </c>
      <c r="AG928" s="46">
        <v>1392.24</v>
      </c>
      <c r="AH928" s="46">
        <v>1392.24</v>
      </c>
      <c r="AI928" s="46">
        <v>1392.24</v>
      </c>
      <c r="AJ928" s="46">
        <v>1392.24</v>
      </c>
      <c r="AK928" s="46">
        <v>1392.24</v>
      </c>
      <c r="AL928" s="46">
        <v>1392.24</v>
      </c>
      <c r="AM928" s="46">
        <v>0</v>
      </c>
    </row>
    <row r="929" spans="5:39" x14ac:dyDescent="0.2">
      <c r="E929" s="47">
        <v>93</v>
      </c>
      <c r="F929" s="47">
        <v>101</v>
      </c>
      <c r="G929" s="47" t="s">
        <v>249</v>
      </c>
      <c r="H929" s="47" t="s">
        <v>306</v>
      </c>
      <c r="I929" s="47" t="s">
        <v>469</v>
      </c>
      <c r="J929" s="533">
        <v>20000044</v>
      </c>
      <c r="K929" s="14" t="s">
        <v>59</v>
      </c>
      <c r="L929" s="14" t="s">
        <v>54</v>
      </c>
      <c r="M929" s="45">
        <v>929</v>
      </c>
      <c r="N929" s="45">
        <v>1</v>
      </c>
      <c r="O929" s="46">
        <v>53.95</v>
      </c>
      <c r="Q929" s="12" t="s">
        <v>414</v>
      </c>
      <c r="T929" s="59" t="s">
        <v>88</v>
      </c>
      <c r="U929" s="14">
        <v>0</v>
      </c>
      <c r="V929" s="59" t="s">
        <v>174</v>
      </c>
      <c r="Y929" s="46">
        <v>0</v>
      </c>
      <c r="Z929" s="46">
        <v>0</v>
      </c>
      <c r="AA929" s="46">
        <v>0</v>
      </c>
      <c r="AB929" s="46">
        <v>0</v>
      </c>
      <c r="AC929" s="46">
        <v>0</v>
      </c>
      <c r="AD929" s="46">
        <v>0</v>
      </c>
      <c r="AE929" s="46">
        <v>0</v>
      </c>
      <c r="AF929" s="46">
        <v>0</v>
      </c>
      <c r="AG929" s="46">
        <v>0</v>
      </c>
      <c r="AH929" s="46">
        <v>0</v>
      </c>
      <c r="AI929" s="46">
        <v>5100.8</v>
      </c>
      <c r="AJ929" s="46">
        <v>2475.52</v>
      </c>
      <c r="AK929" s="46">
        <v>-2319.42</v>
      </c>
      <c r="AL929" s="46">
        <v>53.95</v>
      </c>
      <c r="AM929" s="46">
        <v>0</v>
      </c>
    </row>
    <row r="930" spans="5:39" x14ac:dyDescent="0.2">
      <c r="E930" s="47">
        <v>93</v>
      </c>
      <c r="F930" s="47">
        <v>101</v>
      </c>
      <c r="G930" s="47" t="s">
        <v>249</v>
      </c>
      <c r="H930" s="47" t="s">
        <v>306</v>
      </c>
      <c r="I930" s="47" t="s">
        <v>469</v>
      </c>
      <c r="J930" s="533">
        <v>20000044</v>
      </c>
      <c r="K930" s="14" t="s">
        <v>59</v>
      </c>
      <c r="L930" s="14" t="s">
        <v>58</v>
      </c>
      <c r="M930" s="45">
        <v>930</v>
      </c>
      <c r="N930" s="45">
        <v>1</v>
      </c>
      <c r="O930" s="46">
        <v>0</v>
      </c>
      <c r="Q930" s="12" t="s">
        <v>414</v>
      </c>
      <c r="T930" s="59" t="s">
        <v>88</v>
      </c>
      <c r="U930" s="14">
        <v>0</v>
      </c>
      <c r="V930" s="59" t="s">
        <v>174</v>
      </c>
      <c r="Y930" s="46">
        <v>0</v>
      </c>
      <c r="Z930" s="46">
        <v>0</v>
      </c>
      <c r="AA930" s="46">
        <v>0</v>
      </c>
      <c r="AB930" s="46">
        <v>0</v>
      </c>
      <c r="AC930" s="46">
        <v>550.81999999999994</v>
      </c>
      <c r="AD930" s="46">
        <v>550.81999999999994</v>
      </c>
      <c r="AE930" s="46">
        <v>550.81999999999994</v>
      </c>
      <c r="AF930" s="46">
        <v>550.81999999999994</v>
      </c>
      <c r="AG930" s="46">
        <v>550.81999999999994</v>
      </c>
      <c r="AH930" s="46">
        <v>550.81999999999994</v>
      </c>
      <c r="AI930" s="46">
        <v>-3304.92</v>
      </c>
      <c r="AJ930" s="46">
        <v>0</v>
      </c>
      <c r="AK930" s="46">
        <v>0</v>
      </c>
      <c r="AL930" s="46">
        <v>0</v>
      </c>
      <c r="AM930" s="46">
        <v>0</v>
      </c>
    </row>
    <row r="931" spans="5:39" x14ac:dyDescent="0.2">
      <c r="E931" s="47">
        <v>93</v>
      </c>
      <c r="F931" s="47">
        <v>101</v>
      </c>
      <c r="G931" s="47" t="s">
        <v>249</v>
      </c>
      <c r="H931" s="47" t="s">
        <v>306</v>
      </c>
      <c r="I931" s="47" t="s">
        <v>469</v>
      </c>
      <c r="J931" s="533">
        <v>20000044</v>
      </c>
      <c r="K931" s="14" t="s">
        <v>59</v>
      </c>
      <c r="L931" s="14" t="s">
        <v>31</v>
      </c>
      <c r="M931" s="45">
        <v>931</v>
      </c>
      <c r="N931" s="45">
        <v>1</v>
      </c>
      <c r="O931" s="48">
        <v>1446.19</v>
      </c>
      <c r="Q931" s="12" t="s">
        <v>414</v>
      </c>
      <c r="R931" s="46">
        <v>1910.1683333333333</v>
      </c>
      <c r="T931" s="59" t="s">
        <v>88</v>
      </c>
      <c r="U931" s="14">
        <v>0</v>
      </c>
      <c r="V931" s="59" t="s">
        <v>174</v>
      </c>
      <c r="X931" s="46">
        <v>0</v>
      </c>
      <c r="Y931" s="46">
        <v>0</v>
      </c>
      <c r="Z931" s="46">
        <v>0</v>
      </c>
      <c r="AA931" s="46">
        <v>0</v>
      </c>
      <c r="AB931" s="46">
        <v>0</v>
      </c>
      <c r="AC931" s="46">
        <v>1943.06</v>
      </c>
      <c r="AD931" s="46">
        <v>1943.06</v>
      </c>
      <c r="AE931" s="46">
        <v>1943.06</v>
      </c>
      <c r="AF931" s="46">
        <v>1943.06</v>
      </c>
      <c r="AG931" s="46">
        <v>1943.06</v>
      </c>
      <c r="AH931" s="46">
        <v>1943.06</v>
      </c>
      <c r="AI931" s="46">
        <v>3188.12</v>
      </c>
      <c r="AJ931" s="46">
        <v>3867.76</v>
      </c>
      <c r="AK931" s="46">
        <v>-927.18000000000006</v>
      </c>
      <c r="AL931" s="46">
        <v>1446.19</v>
      </c>
      <c r="AM931" s="46">
        <v>0</v>
      </c>
    </row>
    <row r="932" spans="5:39" x14ac:dyDescent="0.2">
      <c r="E932" s="47">
        <v>93</v>
      </c>
      <c r="F932" s="47">
        <v>101</v>
      </c>
      <c r="G932" s="47" t="s">
        <v>249</v>
      </c>
      <c r="H932" s="47" t="s">
        <v>306</v>
      </c>
      <c r="I932" s="47" t="s">
        <v>469</v>
      </c>
      <c r="J932" s="533">
        <v>20000044</v>
      </c>
      <c r="K932" s="14" t="s">
        <v>37</v>
      </c>
      <c r="L932" s="14" t="s">
        <v>31</v>
      </c>
      <c r="M932" s="45">
        <v>932</v>
      </c>
      <c r="N932" s="45">
        <v>1</v>
      </c>
      <c r="O932" s="48">
        <v>0</v>
      </c>
      <c r="P932" s="48"/>
      <c r="Q932" s="12" t="s">
        <v>414</v>
      </c>
      <c r="R932" s="46">
        <v>1392.24</v>
      </c>
      <c r="T932" s="59" t="s">
        <v>88</v>
      </c>
      <c r="U932" s="14">
        <v>0</v>
      </c>
      <c r="V932" s="59" t="s">
        <v>174</v>
      </c>
      <c r="Y932" s="46">
        <v>0</v>
      </c>
      <c r="Z932" s="46">
        <v>0</v>
      </c>
      <c r="AA932" s="46">
        <v>0</v>
      </c>
      <c r="AB932" s="46">
        <v>0</v>
      </c>
      <c r="AC932" s="46">
        <v>0</v>
      </c>
      <c r="AD932" s="46">
        <v>0</v>
      </c>
      <c r="AE932" s="46">
        <v>0</v>
      </c>
      <c r="AF932" s="46">
        <v>0</v>
      </c>
      <c r="AG932" s="46">
        <v>0</v>
      </c>
      <c r="AH932" s="46">
        <v>6961.2</v>
      </c>
      <c r="AI932" s="46">
        <v>0</v>
      </c>
      <c r="AJ932" s="46">
        <v>1392.24</v>
      </c>
      <c r="AK932" s="46">
        <v>0</v>
      </c>
      <c r="AL932" s="46">
        <v>0</v>
      </c>
      <c r="AM932" s="46">
        <v>8703.848</v>
      </c>
    </row>
    <row r="933" spans="5:39" x14ac:dyDescent="0.2">
      <c r="E933" s="47">
        <v>93</v>
      </c>
      <c r="F933" s="47">
        <v>101</v>
      </c>
      <c r="G933" s="47" t="s">
        <v>249</v>
      </c>
      <c r="H933" s="47" t="s">
        <v>306</v>
      </c>
      <c r="I933" s="47" t="s">
        <v>469</v>
      </c>
      <c r="J933" s="533">
        <v>20000044</v>
      </c>
      <c r="K933" s="14" t="s">
        <v>65</v>
      </c>
      <c r="L933" s="14" t="s">
        <v>31</v>
      </c>
      <c r="M933" s="45">
        <v>933</v>
      </c>
      <c r="N933" s="45">
        <v>1</v>
      </c>
      <c r="O933" s="52">
        <v>10879.809999999998</v>
      </c>
      <c r="P933" s="48">
        <v>8703.848</v>
      </c>
      <c r="Q933" s="12" t="s">
        <v>414</v>
      </c>
      <c r="R933" s="46">
        <v>1813.3016666666663</v>
      </c>
      <c r="T933" s="59" t="s">
        <v>88</v>
      </c>
      <c r="U933" s="14">
        <v>0</v>
      </c>
      <c r="V933" s="59" t="s">
        <v>174</v>
      </c>
      <c r="X933" s="46">
        <v>0</v>
      </c>
      <c r="Y933" s="46">
        <v>0</v>
      </c>
      <c r="Z933" s="46">
        <v>0</v>
      </c>
      <c r="AA933" s="46">
        <v>0</v>
      </c>
      <c r="AB933" s="46">
        <v>0</v>
      </c>
      <c r="AC933" s="46">
        <v>0</v>
      </c>
      <c r="AD933" s="46">
        <v>0</v>
      </c>
      <c r="AE933" s="46">
        <v>0</v>
      </c>
      <c r="AF933" s="46">
        <v>0</v>
      </c>
      <c r="AG933" s="46">
        <v>1361.8599999999992</v>
      </c>
      <c r="AH933" s="46">
        <v>1943.06</v>
      </c>
      <c r="AI933" s="46">
        <v>3188.1199999999981</v>
      </c>
      <c r="AJ933" s="46">
        <v>3867.760000000002</v>
      </c>
      <c r="AK933" s="46">
        <v>0</v>
      </c>
      <c r="AL933" s="46">
        <v>519.00999999999794</v>
      </c>
      <c r="AM933" s="46">
        <v>0</v>
      </c>
    </row>
    <row r="934" spans="5:39" x14ac:dyDescent="0.2">
      <c r="E934" s="47">
        <v>93</v>
      </c>
      <c r="F934" s="47">
        <v>101</v>
      </c>
      <c r="G934" s="47" t="s">
        <v>249</v>
      </c>
      <c r="H934" s="47" t="s">
        <v>306</v>
      </c>
      <c r="I934" s="47" t="s">
        <v>469</v>
      </c>
      <c r="J934" s="533">
        <v>20000044</v>
      </c>
      <c r="K934" s="14" t="s">
        <v>64</v>
      </c>
      <c r="L934" s="14" t="s">
        <v>57</v>
      </c>
      <c r="M934" s="45">
        <v>934</v>
      </c>
      <c r="N934" s="45">
        <v>1</v>
      </c>
      <c r="O934" s="46">
        <v>5568.96</v>
      </c>
      <c r="Q934" s="12" t="s">
        <v>414</v>
      </c>
      <c r="T934" s="59" t="s">
        <v>88</v>
      </c>
      <c r="U934" s="14">
        <v>5</v>
      </c>
      <c r="V934" s="59" t="s">
        <v>174</v>
      </c>
      <c r="X934" s="46">
        <v>0</v>
      </c>
      <c r="Y934" s="46">
        <v>0</v>
      </c>
      <c r="Z934" s="46">
        <v>0</v>
      </c>
      <c r="AA934" s="46">
        <v>0</v>
      </c>
      <c r="AB934" s="46">
        <v>0</v>
      </c>
      <c r="AC934" s="46">
        <v>1392.24</v>
      </c>
      <c r="AD934" s="46">
        <v>2784.48</v>
      </c>
      <c r="AE934" s="46">
        <v>4176.72</v>
      </c>
      <c r="AF934" s="46">
        <v>5568.96</v>
      </c>
      <c r="AG934" s="46">
        <v>6961.2</v>
      </c>
      <c r="AH934" s="46">
        <v>1392.2400000000007</v>
      </c>
      <c r="AI934" s="46">
        <v>2784.4800000000005</v>
      </c>
      <c r="AJ934" s="46">
        <v>2784.4800000000005</v>
      </c>
      <c r="AK934" s="46">
        <v>4176.72</v>
      </c>
      <c r="AL934" s="46">
        <v>5568.96</v>
      </c>
      <c r="AM934" s="46">
        <v>0</v>
      </c>
    </row>
    <row r="935" spans="5:39" x14ac:dyDescent="0.2">
      <c r="E935" s="47">
        <v>93</v>
      </c>
      <c r="F935" s="47">
        <v>101</v>
      </c>
      <c r="G935" s="47" t="s">
        <v>249</v>
      </c>
      <c r="H935" s="47" t="s">
        <v>306</v>
      </c>
      <c r="I935" s="47" t="s">
        <v>469</v>
      </c>
      <c r="J935" s="533">
        <v>20000044</v>
      </c>
      <c r="K935" s="14" t="s">
        <v>64</v>
      </c>
      <c r="L935" s="14" t="s">
        <v>54</v>
      </c>
      <c r="M935" s="45">
        <v>935</v>
      </c>
      <c r="N935" s="45">
        <v>1</v>
      </c>
      <c r="O935" s="46">
        <v>5310.8499999999995</v>
      </c>
      <c r="Q935" s="12" t="s">
        <v>414</v>
      </c>
      <c r="T935" s="59" t="s">
        <v>88</v>
      </c>
      <c r="U935" s="14">
        <v>0</v>
      </c>
      <c r="V935" s="59" t="s">
        <v>174</v>
      </c>
      <c r="X935" s="46">
        <v>0</v>
      </c>
      <c r="Y935" s="46">
        <v>0</v>
      </c>
      <c r="Z935" s="46">
        <v>0</v>
      </c>
      <c r="AA935" s="46">
        <v>0</v>
      </c>
      <c r="AB935" s="46">
        <v>0</v>
      </c>
      <c r="AC935" s="46">
        <v>0</v>
      </c>
      <c r="AD935" s="46">
        <v>0</v>
      </c>
      <c r="AE935" s="46">
        <v>0</v>
      </c>
      <c r="AF935" s="46">
        <v>0</v>
      </c>
      <c r="AG935" s="46">
        <v>0</v>
      </c>
      <c r="AH935" s="46">
        <v>0</v>
      </c>
      <c r="AI935" s="46">
        <v>5100.8</v>
      </c>
      <c r="AJ935" s="46">
        <v>7576.32</v>
      </c>
      <c r="AK935" s="46">
        <v>5256.9</v>
      </c>
      <c r="AL935" s="46">
        <v>5310.8499999999995</v>
      </c>
      <c r="AM935" s="46">
        <v>2175.9619999999995</v>
      </c>
    </row>
    <row r="936" spans="5:39" x14ac:dyDescent="0.2">
      <c r="E936" s="47">
        <v>93</v>
      </c>
      <c r="F936" s="47">
        <v>101</v>
      </c>
      <c r="G936" s="47" t="s">
        <v>249</v>
      </c>
      <c r="H936" s="47" t="s">
        <v>306</v>
      </c>
      <c r="I936" s="47" t="s">
        <v>469</v>
      </c>
      <c r="J936" s="533">
        <v>20000044</v>
      </c>
      <c r="K936" s="14" t="s">
        <v>64</v>
      </c>
      <c r="L936" s="14" t="s">
        <v>58</v>
      </c>
      <c r="M936" s="45">
        <v>936</v>
      </c>
      <c r="N936" s="45">
        <v>1</v>
      </c>
      <c r="O936" s="46">
        <v>0</v>
      </c>
      <c r="Q936" s="12" t="s">
        <v>414</v>
      </c>
      <c r="T936" s="59" t="s">
        <v>88</v>
      </c>
      <c r="U936" s="14">
        <v>0</v>
      </c>
      <c r="V936" s="59" t="s">
        <v>174</v>
      </c>
      <c r="X936" s="46">
        <v>0</v>
      </c>
      <c r="Y936" s="46">
        <v>0</v>
      </c>
      <c r="Z936" s="46">
        <v>0</v>
      </c>
      <c r="AA936" s="46">
        <v>0</v>
      </c>
      <c r="AB936" s="46">
        <v>0</v>
      </c>
      <c r="AC936" s="46">
        <v>550.81999999999994</v>
      </c>
      <c r="AD936" s="46">
        <v>1101.6399999999999</v>
      </c>
      <c r="AE936" s="46">
        <v>1652.46</v>
      </c>
      <c r="AF936" s="46">
        <v>2203.2799999999997</v>
      </c>
      <c r="AG936" s="46">
        <v>2754.0999999999995</v>
      </c>
      <c r="AH936" s="46">
        <v>3304.9199999999983</v>
      </c>
      <c r="AI936" s="46">
        <v>0</v>
      </c>
      <c r="AJ936" s="46">
        <v>0</v>
      </c>
      <c r="AK936" s="46">
        <v>0</v>
      </c>
      <c r="AL936" s="46">
        <v>0</v>
      </c>
      <c r="AM936" s="46">
        <v>-3.637978807091713E-12</v>
      </c>
    </row>
    <row r="937" spans="5:39" x14ac:dyDescent="0.2">
      <c r="E937" s="47">
        <v>93</v>
      </c>
      <c r="F937" s="47">
        <v>101</v>
      </c>
      <c r="G937" s="47" t="s">
        <v>249</v>
      </c>
      <c r="H937" s="47" t="s">
        <v>306</v>
      </c>
      <c r="I937" s="47" t="s">
        <v>469</v>
      </c>
      <c r="J937" s="533">
        <v>20000044</v>
      </c>
      <c r="K937" s="14" t="s">
        <v>67</v>
      </c>
      <c r="L937" s="14" t="s">
        <v>67</v>
      </c>
      <c r="M937" s="45">
        <v>937</v>
      </c>
      <c r="N937" s="45">
        <v>1</v>
      </c>
      <c r="O937" s="53">
        <v>87.679536683084734</v>
      </c>
      <c r="P937" s="54">
        <v>77.679536683084734</v>
      </c>
      <c r="Q937" s="55" t="s">
        <v>414</v>
      </c>
      <c r="R937" s="56">
        <v>5.695733622080426</v>
      </c>
      <c r="S937" s="57" t="s">
        <v>370</v>
      </c>
      <c r="T937" s="60" t="s">
        <v>88</v>
      </c>
      <c r="U937" s="14">
        <v>0</v>
      </c>
      <c r="V937" s="60" t="s">
        <v>174</v>
      </c>
      <c r="Y937" s="46">
        <v>87.679536683084734</v>
      </c>
      <c r="Z937" s="46">
        <v>87.679536683084734</v>
      </c>
      <c r="AA937" s="46">
        <v>87.679536683084734</v>
      </c>
      <c r="AB937" s="46">
        <v>87.679536683084734</v>
      </c>
      <c r="AC937" s="46">
        <v>87.679536683084734</v>
      </c>
      <c r="AD937" s="46">
        <v>87.679536683084734</v>
      </c>
      <c r="AE937" s="46">
        <v>87.679536683084734</v>
      </c>
      <c r="AF937" s="46">
        <v>87.679536683084734</v>
      </c>
      <c r="AG937" s="46">
        <v>87.679536683084734</v>
      </c>
      <c r="AH937" s="46">
        <v>87.679536683084734</v>
      </c>
      <c r="AI937" s="46">
        <v>87.679536683084734</v>
      </c>
      <c r="AJ937" s="46">
        <v>87.679536683084734</v>
      </c>
      <c r="AK937" s="46">
        <v>87.679536683084734</v>
      </c>
      <c r="AL937" s="46">
        <v>87.679536683084734</v>
      </c>
      <c r="AM937" s="46">
        <v>87.679536683084734</v>
      </c>
    </row>
    <row r="938" spans="5:39" x14ac:dyDescent="0.2">
      <c r="E938" s="14">
        <v>94</v>
      </c>
      <c r="F938" s="14">
        <v>102</v>
      </c>
      <c r="G938" s="14" t="s">
        <v>249</v>
      </c>
      <c r="H938" s="14" t="s">
        <v>346</v>
      </c>
      <c r="I938" s="14" t="s">
        <v>470</v>
      </c>
      <c r="J938" s="531">
        <v>20000045</v>
      </c>
      <c r="K938" s="14" t="s">
        <v>59</v>
      </c>
      <c r="L938" s="14" t="s">
        <v>57</v>
      </c>
      <c r="M938" s="45">
        <v>938</v>
      </c>
      <c r="N938" s="45">
        <v>1</v>
      </c>
      <c r="O938" s="46">
        <v>1140.3399999999999</v>
      </c>
      <c r="Q938" s="12" t="s">
        <v>471</v>
      </c>
      <c r="T938" s="59" t="s">
        <v>87</v>
      </c>
      <c r="U938" s="14">
        <v>0</v>
      </c>
      <c r="V938" s="59" t="s">
        <v>150</v>
      </c>
      <c r="Y938" s="46">
        <v>0</v>
      </c>
      <c r="Z938" s="46">
        <v>0</v>
      </c>
      <c r="AA938" s="46">
        <v>0</v>
      </c>
      <c r="AB938" s="46">
        <v>0</v>
      </c>
      <c r="AC938" s="46">
        <v>1140.3399999999999</v>
      </c>
      <c r="AD938" s="46">
        <v>1140.3399999999999</v>
      </c>
      <c r="AE938" s="46">
        <v>1140.3399999999999</v>
      </c>
      <c r="AF938" s="46">
        <v>1140.3399999999999</v>
      </c>
      <c r="AG938" s="46">
        <v>1140.3399999999999</v>
      </c>
      <c r="AH938" s="46">
        <v>1140.3399999999999</v>
      </c>
      <c r="AI938" s="46">
        <v>1140.3399999999999</v>
      </c>
      <c r="AJ938" s="46">
        <v>1140.3399999999999</v>
      </c>
      <c r="AK938" s="46">
        <v>1140.3399999999999</v>
      </c>
      <c r="AL938" s="46">
        <v>1140.3399999999999</v>
      </c>
      <c r="AM938" s="46">
        <v>0</v>
      </c>
    </row>
    <row r="939" spans="5:39" x14ac:dyDescent="0.2">
      <c r="E939" s="47">
        <v>94</v>
      </c>
      <c r="F939" s="47">
        <v>102</v>
      </c>
      <c r="G939" s="47" t="s">
        <v>249</v>
      </c>
      <c r="H939" s="47" t="s">
        <v>346</v>
      </c>
      <c r="I939" s="47" t="s">
        <v>470</v>
      </c>
      <c r="J939" s="533">
        <v>20000045</v>
      </c>
      <c r="K939" s="14" t="s">
        <v>59</v>
      </c>
      <c r="L939" s="14" t="s">
        <v>54</v>
      </c>
      <c r="M939" s="45">
        <v>939</v>
      </c>
      <c r="N939" s="45">
        <v>1</v>
      </c>
      <c r="O939" s="46">
        <v>2122.0500000000002</v>
      </c>
      <c r="Q939" s="12" t="s">
        <v>471</v>
      </c>
      <c r="T939" s="59" t="s">
        <v>87</v>
      </c>
      <c r="U939" s="14">
        <v>0</v>
      </c>
      <c r="V939" s="59" t="s">
        <v>150</v>
      </c>
      <c r="Y939" s="46">
        <v>0</v>
      </c>
      <c r="Z939" s="46">
        <v>0</v>
      </c>
      <c r="AA939" s="46">
        <v>0</v>
      </c>
      <c r="AB939" s="46">
        <v>0</v>
      </c>
      <c r="AC939" s="46">
        <v>0</v>
      </c>
      <c r="AD939" s="46">
        <v>0</v>
      </c>
      <c r="AE939" s="46">
        <v>0</v>
      </c>
      <c r="AF939" s="46">
        <v>0</v>
      </c>
      <c r="AG939" s="46">
        <v>0</v>
      </c>
      <c r="AH939" s="46">
        <v>0</v>
      </c>
      <c r="AI939" s="46">
        <v>8826.99</v>
      </c>
      <c r="AJ939" s="46">
        <v>1705.04</v>
      </c>
      <c r="AK939" s="46">
        <v>2773.6499999999996</v>
      </c>
      <c r="AL939" s="46">
        <v>2122.0500000000002</v>
      </c>
      <c r="AM939" s="46">
        <v>0</v>
      </c>
    </row>
    <row r="940" spans="5:39" x14ac:dyDescent="0.2">
      <c r="E940" s="47">
        <v>94</v>
      </c>
      <c r="F940" s="47">
        <v>102</v>
      </c>
      <c r="G940" s="47" t="s">
        <v>249</v>
      </c>
      <c r="H940" s="47" t="s">
        <v>346</v>
      </c>
      <c r="I940" s="47" t="s">
        <v>470</v>
      </c>
      <c r="J940" s="533">
        <v>20000045</v>
      </c>
      <c r="K940" s="14" t="s">
        <v>59</v>
      </c>
      <c r="L940" s="14" t="s">
        <v>58</v>
      </c>
      <c r="M940" s="45">
        <v>940</v>
      </c>
      <c r="N940" s="45">
        <v>1</v>
      </c>
      <c r="O940" s="46">
        <v>478.30000000000018</v>
      </c>
      <c r="Q940" s="12" t="s">
        <v>471</v>
      </c>
      <c r="T940" s="59" t="s">
        <v>87</v>
      </c>
      <c r="U940" s="14">
        <v>0</v>
      </c>
      <c r="V940" s="59" t="s">
        <v>150</v>
      </c>
      <c r="Y940" s="46">
        <v>0</v>
      </c>
      <c r="Z940" s="46">
        <v>0</v>
      </c>
      <c r="AA940" s="46">
        <v>0</v>
      </c>
      <c r="AB940" s="46">
        <v>0</v>
      </c>
      <c r="AC940" s="46">
        <v>478.30000000000018</v>
      </c>
      <c r="AD940" s="46">
        <v>478.30000000000018</v>
      </c>
      <c r="AE940" s="46">
        <v>478.30000000000018</v>
      </c>
      <c r="AF940" s="46">
        <v>478.30000000000018</v>
      </c>
      <c r="AG940" s="46">
        <v>478.30000000000018</v>
      </c>
      <c r="AH940" s="46">
        <v>478.30000000000018</v>
      </c>
      <c r="AI940" s="46">
        <v>478.29999999999927</v>
      </c>
      <c r="AJ940" s="46">
        <v>478.30000000000018</v>
      </c>
      <c r="AK940" s="46">
        <v>478.30000000000018</v>
      </c>
      <c r="AL940" s="46">
        <v>478.30000000000018</v>
      </c>
      <c r="AM940" s="46">
        <v>0</v>
      </c>
    </row>
    <row r="941" spans="5:39" x14ac:dyDescent="0.2">
      <c r="E941" s="47">
        <v>94</v>
      </c>
      <c r="F941" s="47">
        <v>102</v>
      </c>
      <c r="G941" s="47" t="s">
        <v>249</v>
      </c>
      <c r="H941" s="47" t="s">
        <v>346</v>
      </c>
      <c r="I941" s="47" t="s">
        <v>470</v>
      </c>
      <c r="J941" s="533">
        <v>20000045</v>
      </c>
      <c r="K941" s="14" t="s">
        <v>59</v>
      </c>
      <c r="L941" s="14" t="s">
        <v>31</v>
      </c>
      <c r="M941" s="45">
        <v>941</v>
      </c>
      <c r="N941" s="45">
        <v>1</v>
      </c>
      <c r="O941" s="48">
        <v>3740.6900000000005</v>
      </c>
      <c r="Q941" s="12" t="s">
        <v>471</v>
      </c>
      <c r="R941" s="46">
        <v>4189.9283333333333</v>
      </c>
      <c r="T941" s="59" t="s">
        <v>87</v>
      </c>
      <c r="U941" s="14">
        <v>0</v>
      </c>
      <c r="V941" s="59" t="s">
        <v>150</v>
      </c>
      <c r="X941" s="46">
        <v>0</v>
      </c>
      <c r="Y941" s="46">
        <v>0</v>
      </c>
      <c r="Z941" s="46">
        <v>0</v>
      </c>
      <c r="AA941" s="46">
        <v>0</v>
      </c>
      <c r="AB941" s="46">
        <v>0</v>
      </c>
      <c r="AC941" s="46">
        <v>1618.64</v>
      </c>
      <c r="AD941" s="46">
        <v>1618.64</v>
      </c>
      <c r="AE941" s="46">
        <v>1618.64</v>
      </c>
      <c r="AF941" s="46">
        <v>1618.64</v>
      </c>
      <c r="AG941" s="46">
        <v>1618.64</v>
      </c>
      <c r="AH941" s="46">
        <v>1618.64</v>
      </c>
      <c r="AI941" s="46">
        <v>10445.629999999999</v>
      </c>
      <c r="AJ941" s="46">
        <v>3323.6800000000003</v>
      </c>
      <c r="AK941" s="46">
        <v>4392.29</v>
      </c>
      <c r="AL941" s="46">
        <v>3740.6900000000005</v>
      </c>
      <c r="AM941" s="46">
        <v>0</v>
      </c>
    </row>
    <row r="942" spans="5:39" x14ac:dyDescent="0.2">
      <c r="E942" s="47">
        <v>94</v>
      </c>
      <c r="F942" s="47">
        <v>102</v>
      </c>
      <c r="G942" s="47" t="s">
        <v>249</v>
      </c>
      <c r="H942" s="47" t="s">
        <v>346</v>
      </c>
      <c r="I942" s="47" t="s">
        <v>470</v>
      </c>
      <c r="J942" s="533">
        <v>20000045</v>
      </c>
      <c r="K942" s="14" t="s">
        <v>37</v>
      </c>
      <c r="L942" s="14" t="s">
        <v>31</v>
      </c>
      <c r="M942" s="45">
        <v>942</v>
      </c>
      <c r="N942" s="45">
        <v>1</v>
      </c>
      <c r="O942" s="48">
        <v>5000</v>
      </c>
      <c r="P942" s="48"/>
      <c r="Q942" s="12" t="s">
        <v>471</v>
      </c>
      <c r="R942" s="46">
        <v>833.33333333333337</v>
      </c>
      <c r="T942" s="59" t="s">
        <v>87</v>
      </c>
      <c r="U942" s="14">
        <v>0</v>
      </c>
      <c r="V942" s="59" t="s">
        <v>150</v>
      </c>
      <c r="Y942" s="46">
        <v>0</v>
      </c>
      <c r="Z942" s="46">
        <v>0</v>
      </c>
      <c r="AA942" s="46">
        <v>0</v>
      </c>
      <c r="AB942" s="46">
        <v>0</v>
      </c>
      <c r="AC942" s="46">
        <v>0</v>
      </c>
      <c r="AD942" s="46">
        <v>0</v>
      </c>
      <c r="AE942" s="46">
        <v>0</v>
      </c>
      <c r="AF942" s="46">
        <v>0</v>
      </c>
      <c r="AG942" s="46">
        <v>0</v>
      </c>
      <c r="AH942" s="46">
        <v>0</v>
      </c>
      <c r="AI942" s="46">
        <v>0</v>
      </c>
      <c r="AJ942" s="46">
        <v>0</v>
      </c>
      <c r="AK942" s="46">
        <v>0</v>
      </c>
      <c r="AL942" s="46">
        <v>5000</v>
      </c>
      <c r="AM942" s="46">
        <v>26614.13</v>
      </c>
    </row>
    <row r="943" spans="5:39" x14ac:dyDescent="0.2">
      <c r="E943" s="47">
        <v>94</v>
      </c>
      <c r="F943" s="47">
        <v>102</v>
      </c>
      <c r="G943" s="47" t="s">
        <v>249</v>
      </c>
      <c r="H943" s="47" t="s">
        <v>346</v>
      </c>
      <c r="I943" s="47" t="s">
        <v>470</v>
      </c>
      <c r="J943" s="533">
        <v>20000045</v>
      </c>
      <c r="K943" s="14" t="s">
        <v>65</v>
      </c>
      <c r="L943" s="14" t="s">
        <v>31</v>
      </c>
      <c r="M943" s="45">
        <v>943</v>
      </c>
      <c r="N943" s="45">
        <v>1</v>
      </c>
      <c r="O943" s="52">
        <v>26614.130000000005</v>
      </c>
      <c r="P943" s="48">
        <v>26614.13</v>
      </c>
      <c r="Q943" s="12" t="s">
        <v>471</v>
      </c>
      <c r="R943" s="46">
        <v>4189.9283333333342</v>
      </c>
      <c r="T943" s="59" t="s">
        <v>87</v>
      </c>
      <c r="U943" s="14">
        <v>1</v>
      </c>
      <c r="V943" s="59" t="s">
        <v>150</v>
      </c>
      <c r="X943" s="46">
        <v>0</v>
      </c>
      <c r="Y943" s="46">
        <v>0</v>
      </c>
      <c r="Z943" s="46">
        <v>0</v>
      </c>
      <c r="AA943" s="46">
        <v>0</v>
      </c>
      <c r="AB943" s="46">
        <v>0</v>
      </c>
      <c r="AC943" s="46">
        <v>0</v>
      </c>
      <c r="AD943" s="46">
        <v>0</v>
      </c>
      <c r="AE943" s="46">
        <v>0</v>
      </c>
      <c r="AF943" s="46">
        <v>1474.5600000000002</v>
      </c>
      <c r="AG943" s="46">
        <v>1618.64</v>
      </c>
      <c r="AH943" s="46">
        <v>1618.64</v>
      </c>
      <c r="AI943" s="46">
        <v>10445.629999999999</v>
      </c>
      <c r="AJ943" s="46">
        <v>3323.6800000000021</v>
      </c>
      <c r="AK943" s="46">
        <v>4392.29</v>
      </c>
      <c r="AL943" s="46">
        <v>3740.6900000000005</v>
      </c>
      <c r="AM943" s="46">
        <v>0</v>
      </c>
    </row>
    <row r="944" spans="5:39" x14ac:dyDescent="0.2">
      <c r="E944" s="47">
        <v>94</v>
      </c>
      <c r="F944" s="47">
        <v>102</v>
      </c>
      <c r="G944" s="47" t="s">
        <v>249</v>
      </c>
      <c r="H944" s="47" t="s">
        <v>346</v>
      </c>
      <c r="I944" s="47" t="s">
        <v>470</v>
      </c>
      <c r="J944" s="533">
        <v>20000045</v>
      </c>
      <c r="K944" s="14" t="s">
        <v>64</v>
      </c>
      <c r="L944" s="14" t="s">
        <v>57</v>
      </c>
      <c r="M944" s="45">
        <v>944</v>
      </c>
      <c r="N944" s="45">
        <v>1</v>
      </c>
      <c r="O944" s="46">
        <v>6403.4</v>
      </c>
      <c r="Q944" s="12" t="s">
        <v>471</v>
      </c>
      <c r="T944" s="59" t="s">
        <v>87</v>
      </c>
      <c r="U944" s="14">
        <v>0</v>
      </c>
      <c r="V944" s="59" t="s">
        <v>150</v>
      </c>
      <c r="X944" s="46">
        <v>0</v>
      </c>
      <c r="Y944" s="46">
        <v>0</v>
      </c>
      <c r="Z944" s="46">
        <v>0</v>
      </c>
      <c r="AA944" s="46">
        <v>0</v>
      </c>
      <c r="AB944" s="46">
        <v>0</v>
      </c>
      <c r="AC944" s="46">
        <v>1140.3399999999999</v>
      </c>
      <c r="AD944" s="46">
        <v>2280.6799999999998</v>
      </c>
      <c r="AE944" s="46">
        <v>3421.0199999999995</v>
      </c>
      <c r="AF944" s="46">
        <v>4561.3599999999997</v>
      </c>
      <c r="AG944" s="46">
        <v>5701.7</v>
      </c>
      <c r="AH944" s="46">
        <v>6842.04</v>
      </c>
      <c r="AI944" s="46">
        <v>7982.38</v>
      </c>
      <c r="AJ944" s="46">
        <v>9122.7199999999993</v>
      </c>
      <c r="AK944" s="46">
        <v>10263.06</v>
      </c>
      <c r="AL944" s="46">
        <v>6403.4</v>
      </c>
      <c r="AM944" s="46">
        <v>0</v>
      </c>
    </row>
    <row r="945" spans="5:39" x14ac:dyDescent="0.2">
      <c r="E945" s="47">
        <v>94</v>
      </c>
      <c r="F945" s="47">
        <v>102</v>
      </c>
      <c r="G945" s="47" t="s">
        <v>249</v>
      </c>
      <c r="H945" s="47" t="s">
        <v>346</v>
      </c>
      <c r="I945" s="47" t="s">
        <v>470</v>
      </c>
      <c r="J945" s="533">
        <v>20000045</v>
      </c>
      <c r="K945" s="14" t="s">
        <v>64</v>
      </c>
      <c r="L945" s="14" t="s">
        <v>54</v>
      </c>
      <c r="M945" s="45">
        <v>945</v>
      </c>
      <c r="N945" s="45">
        <v>1</v>
      </c>
      <c r="O945" s="46">
        <v>15427.73</v>
      </c>
      <c r="Q945" s="12" t="s">
        <v>471</v>
      </c>
      <c r="T945" s="59" t="s">
        <v>87</v>
      </c>
      <c r="U945" s="14">
        <v>0</v>
      </c>
      <c r="V945" s="59" t="s">
        <v>150</v>
      </c>
      <c r="X945" s="46">
        <v>0</v>
      </c>
      <c r="Y945" s="46">
        <v>0</v>
      </c>
      <c r="Z945" s="46">
        <v>0</v>
      </c>
      <c r="AA945" s="46">
        <v>0</v>
      </c>
      <c r="AB945" s="46">
        <v>0</v>
      </c>
      <c r="AC945" s="46">
        <v>0</v>
      </c>
      <c r="AD945" s="46">
        <v>0</v>
      </c>
      <c r="AE945" s="46">
        <v>0</v>
      </c>
      <c r="AF945" s="46">
        <v>0</v>
      </c>
      <c r="AG945" s="46">
        <v>0</v>
      </c>
      <c r="AH945" s="46">
        <v>0</v>
      </c>
      <c r="AI945" s="46">
        <v>8826.99</v>
      </c>
      <c r="AJ945" s="46">
        <v>10532.029999999999</v>
      </c>
      <c r="AK945" s="46">
        <v>13305.679999999998</v>
      </c>
      <c r="AL945" s="46">
        <v>15427.73</v>
      </c>
      <c r="AM945" s="46">
        <v>0</v>
      </c>
    </row>
    <row r="946" spans="5:39" x14ac:dyDescent="0.2">
      <c r="E946" s="47">
        <v>94</v>
      </c>
      <c r="F946" s="47">
        <v>102</v>
      </c>
      <c r="G946" s="47" t="s">
        <v>249</v>
      </c>
      <c r="H946" s="47" t="s">
        <v>346</v>
      </c>
      <c r="I946" s="47" t="s">
        <v>470</v>
      </c>
      <c r="J946" s="533">
        <v>20000045</v>
      </c>
      <c r="K946" s="14" t="s">
        <v>64</v>
      </c>
      <c r="L946" s="14" t="s">
        <v>58</v>
      </c>
      <c r="M946" s="45">
        <v>946</v>
      </c>
      <c r="N946" s="45">
        <v>1</v>
      </c>
      <c r="O946" s="46">
        <v>4783.0000000000036</v>
      </c>
      <c r="Q946" s="12" t="s">
        <v>471</v>
      </c>
      <c r="T946" s="59" t="s">
        <v>87</v>
      </c>
      <c r="U946" s="14">
        <v>0</v>
      </c>
      <c r="V946" s="59" t="s">
        <v>150</v>
      </c>
      <c r="X946" s="46">
        <v>0</v>
      </c>
      <c r="Y946" s="46">
        <v>0</v>
      </c>
      <c r="Z946" s="46">
        <v>0</v>
      </c>
      <c r="AA946" s="46">
        <v>0</v>
      </c>
      <c r="AB946" s="46">
        <v>0</v>
      </c>
      <c r="AC946" s="46">
        <v>478.30000000000018</v>
      </c>
      <c r="AD946" s="46">
        <v>956.60000000000036</v>
      </c>
      <c r="AE946" s="46">
        <v>1434.9000000000005</v>
      </c>
      <c r="AF946" s="46">
        <v>1913.2000000000007</v>
      </c>
      <c r="AG946" s="46">
        <v>2391.5000000000009</v>
      </c>
      <c r="AH946" s="46">
        <v>2869.8</v>
      </c>
      <c r="AI946" s="46">
        <v>3348.1000000000004</v>
      </c>
      <c r="AJ946" s="46">
        <v>3826.4000000000033</v>
      </c>
      <c r="AK946" s="46">
        <v>4304.7000000000062</v>
      </c>
      <c r="AL946" s="46">
        <v>4783.0000000000036</v>
      </c>
      <c r="AM946" s="46">
        <v>3.637978807091713E-12</v>
      </c>
    </row>
    <row r="947" spans="5:39" x14ac:dyDescent="0.2">
      <c r="E947" s="47">
        <v>94</v>
      </c>
      <c r="F947" s="47">
        <v>102</v>
      </c>
      <c r="G947" s="47" t="s">
        <v>249</v>
      </c>
      <c r="H947" s="47" t="s">
        <v>346</v>
      </c>
      <c r="I947" s="47" t="s">
        <v>470</v>
      </c>
      <c r="J947" s="533">
        <v>20000045</v>
      </c>
      <c r="K947" s="14" t="s">
        <v>67</v>
      </c>
      <c r="L947" s="14" t="s">
        <v>67</v>
      </c>
      <c r="M947" s="45">
        <v>947</v>
      </c>
      <c r="N947" s="45">
        <v>1</v>
      </c>
      <c r="O947" s="53">
        <v>73.822993274632609</v>
      </c>
      <c r="P947" s="54">
        <v>63.822993274632609</v>
      </c>
      <c r="Q947" s="55" t="s">
        <v>471</v>
      </c>
      <c r="R947" s="56">
        <v>6.3519296471658038</v>
      </c>
      <c r="S947" s="57" t="s">
        <v>370</v>
      </c>
      <c r="T947" s="60" t="s">
        <v>87</v>
      </c>
      <c r="U947" s="14">
        <v>0</v>
      </c>
      <c r="V947" s="60" t="s">
        <v>150</v>
      </c>
      <c r="Y947" s="46">
        <v>73.822993274632609</v>
      </c>
      <c r="Z947" s="46">
        <v>73.822993274632609</v>
      </c>
      <c r="AA947" s="46">
        <v>73.822993274632609</v>
      </c>
      <c r="AB947" s="46">
        <v>73.822993274632609</v>
      </c>
      <c r="AC947" s="46">
        <v>73.822993274632609</v>
      </c>
      <c r="AD947" s="46">
        <v>73.822993274632609</v>
      </c>
      <c r="AE947" s="46">
        <v>73.822993274632609</v>
      </c>
      <c r="AF947" s="46">
        <v>73.822993274632609</v>
      </c>
      <c r="AG947" s="46">
        <v>73.822993274632609</v>
      </c>
      <c r="AH947" s="46">
        <v>73.822993274632609</v>
      </c>
      <c r="AI947" s="46">
        <v>73.822993274632609</v>
      </c>
      <c r="AJ947" s="46">
        <v>73.822993274632609</v>
      </c>
      <c r="AK947" s="46">
        <v>73.822993274632609</v>
      </c>
      <c r="AL947" s="46">
        <v>73.822993274632609</v>
      </c>
      <c r="AM947" s="46">
        <v>73.822993274632609</v>
      </c>
    </row>
    <row r="948" spans="5:39" x14ac:dyDescent="0.2">
      <c r="E948" s="14">
        <v>95</v>
      </c>
      <c r="F948" s="14">
        <v>103</v>
      </c>
      <c r="G948" s="14" t="s">
        <v>249</v>
      </c>
      <c r="H948" s="14" t="s">
        <v>307</v>
      </c>
      <c r="I948" s="14" t="s">
        <v>472</v>
      </c>
      <c r="J948" s="531">
        <v>20000046</v>
      </c>
      <c r="K948" s="14" t="s">
        <v>59</v>
      </c>
      <c r="L948" s="14" t="s">
        <v>57</v>
      </c>
      <c r="M948" s="45">
        <v>948</v>
      </c>
      <c r="N948" s="45">
        <v>1</v>
      </c>
      <c r="O948" s="46">
        <v>2641.5</v>
      </c>
      <c r="Q948" s="12">
        <v>0</v>
      </c>
      <c r="T948" s="59">
        <v>0</v>
      </c>
      <c r="U948" s="14">
        <v>0</v>
      </c>
      <c r="V948" s="59" t="s">
        <v>175</v>
      </c>
      <c r="Y948" s="46">
        <v>0</v>
      </c>
      <c r="Z948" s="46">
        <v>0</v>
      </c>
      <c r="AA948" s="46">
        <v>0</v>
      </c>
      <c r="AB948" s="46">
        <v>0</v>
      </c>
      <c r="AC948" s="46">
        <v>2641.5</v>
      </c>
      <c r="AD948" s="46">
        <v>2641.5</v>
      </c>
      <c r="AE948" s="46">
        <v>2641.5</v>
      </c>
      <c r="AF948" s="46">
        <v>2641.5</v>
      </c>
      <c r="AG948" s="46">
        <v>2641.5</v>
      </c>
      <c r="AH948" s="46">
        <v>2641.5</v>
      </c>
      <c r="AI948" s="46">
        <v>2641.5</v>
      </c>
      <c r="AJ948" s="46">
        <v>2641.5</v>
      </c>
      <c r="AK948" s="46">
        <v>2641.5</v>
      </c>
      <c r="AL948" s="46">
        <v>2641.5</v>
      </c>
      <c r="AM948" s="46">
        <v>0</v>
      </c>
    </row>
    <row r="949" spans="5:39" x14ac:dyDescent="0.2">
      <c r="E949" s="47">
        <v>95</v>
      </c>
      <c r="F949" s="47">
        <v>103</v>
      </c>
      <c r="G949" s="47" t="s">
        <v>249</v>
      </c>
      <c r="H949" s="47" t="s">
        <v>307</v>
      </c>
      <c r="I949" s="47" t="s">
        <v>472</v>
      </c>
      <c r="J949" s="533">
        <v>20000046</v>
      </c>
      <c r="K949" s="14" t="s">
        <v>59</v>
      </c>
      <c r="L949" s="14" t="s">
        <v>54</v>
      </c>
      <c r="M949" s="45">
        <v>949</v>
      </c>
      <c r="N949" s="45">
        <v>1</v>
      </c>
      <c r="O949" s="46">
        <v>8526.2499999999982</v>
      </c>
      <c r="Q949" s="12">
        <v>0</v>
      </c>
      <c r="T949" s="59">
        <v>0</v>
      </c>
      <c r="U949" s="14">
        <v>0</v>
      </c>
      <c r="V949" s="59" t="s">
        <v>175</v>
      </c>
      <c r="Y949" s="46">
        <v>0</v>
      </c>
      <c r="Z949" s="46">
        <v>0</v>
      </c>
      <c r="AA949" s="46">
        <v>0</v>
      </c>
      <c r="AB949" s="46">
        <v>0</v>
      </c>
      <c r="AC949" s="46">
        <v>0</v>
      </c>
      <c r="AD949" s="46">
        <v>0</v>
      </c>
      <c r="AE949" s="46">
        <v>0</v>
      </c>
      <c r="AF949" s="46">
        <v>0</v>
      </c>
      <c r="AG949" s="46">
        <v>0</v>
      </c>
      <c r="AH949" s="46">
        <v>0</v>
      </c>
      <c r="AI949" s="46">
        <v>12398.930000000002</v>
      </c>
      <c r="AJ949" s="46">
        <v>-1337.0299999999997</v>
      </c>
      <c r="AK949" s="46">
        <v>5952.6299999999992</v>
      </c>
      <c r="AL949" s="46">
        <v>8526.2499999999982</v>
      </c>
      <c r="AM949" s="46">
        <v>0</v>
      </c>
    </row>
    <row r="950" spans="5:39" x14ac:dyDescent="0.2">
      <c r="E950" s="47">
        <v>95</v>
      </c>
      <c r="F950" s="47">
        <v>103</v>
      </c>
      <c r="G950" s="47" t="s">
        <v>249</v>
      </c>
      <c r="H950" s="47" t="s">
        <v>307</v>
      </c>
      <c r="I950" s="47" t="s">
        <v>472</v>
      </c>
      <c r="J950" s="533">
        <v>20000046</v>
      </c>
      <c r="K950" s="14" t="s">
        <v>59</v>
      </c>
      <c r="L950" s="14" t="s">
        <v>58</v>
      </c>
      <c r="M950" s="45">
        <v>950</v>
      </c>
      <c r="N950" s="45">
        <v>1</v>
      </c>
      <c r="O950" s="46">
        <v>910.48000000000138</v>
      </c>
      <c r="Q950" s="12">
        <v>0</v>
      </c>
      <c r="T950" s="59">
        <v>0</v>
      </c>
      <c r="U950" s="14">
        <v>0</v>
      </c>
      <c r="V950" s="59" t="s">
        <v>175</v>
      </c>
      <c r="Y950" s="46">
        <v>0</v>
      </c>
      <c r="Z950" s="46">
        <v>0</v>
      </c>
      <c r="AA950" s="46">
        <v>0</v>
      </c>
      <c r="AB950" s="46">
        <v>0</v>
      </c>
      <c r="AC950" s="46">
        <v>910.48</v>
      </c>
      <c r="AD950" s="46">
        <v>910.48</v>
      </c>
      <c r="AE950" s="46">
        <v>910.48</v>
      </c>
      <c r="AF950" s="46">
        <v>910.48</v>
      </c>
      <c r="AG950" s="46">
        <v>910.48</v>
      </c>
      <c r="AH950" s="46">
        <v>910.48</v>
      </c>
      <c r="AI950" s="46">
        <v>910.47999999999774</v>
      </c>
      <c r="AJ950" s="46">
        <v>910.47999999999956</v>
      </c>
      <c r="AK950" s="46">
        <v>910.48000000000138</v>
      </c>
      <c r="AL950" s="46">
        <v>910.48000000000138</v>
      </c>
      <c r="AM950" s="46">
        <v>0</v>
      </c>
    </row>
    <row r="951" spans="5:39" x14ac:dyDescent="0.2">
      <c r="E951" s="47">
        <v>95</v>
      </c>
      <c r="F951" s="47">
        <v>103</v>
      </c>
      <c r="G951" s="47" t="s">
        <v>249</v>
      </c>
      <c r="H951" s="47" t="s">
        <v>307</v>
      </c>
      <c r="I951" s="47" t="s">
        <v>472</v>
      </c>
      <c r="J951" s="533">
        <v>20000046</v>
      </c>
      <c r="K951" s="14" t="s">
        <v>59</v>
      </c>
      <c r="L951" s="14" t="s">
        <v>31</v>
      </c>
      <c r="M951" s="45">
        <v>951</v>
      </c>
      <c r="N951" s="45">
        <v>1</v>
      </c>
      <c r="O951" s="48">
        <v>12078.23</v>
      </c>
      <c r="Q951" s="12">
        <v>0</v>
      </c>
      <c r="R951" s="46">
        <v>7808.7766666666676</v>
      </c>
      <c r="T951" s="59">
        <v>0</v>
      </c>
      <c r="U951" s="14">
        <v>0</v>
      </c>
      <c r="V951" s="59" t="s">
        <v>175</v>
      </c>
      <c r="X951" s="46">
        <v>0</v>
      </c>
      <c r="Y951" s="46">
        <v>0</v>
      </c>
      <c r="Z951" s="46">
        <v>0</v>
      </c>
      <c r="AA951" s="46">
        <v>0</v>
      </c>
      <c r="AB951" s="46">
        <v>0</v>
      </c>
      <c r="AC951" s="46">
        <v>3551.98</v>
      </c>
      <c r="AD951" s="46">
        <v>3551.98</v>
      </c>
      <c r="AE951" s="46">
        <v>3551.98</v>
      </c>
      <c r="AF951" s="46">
        <v>3551.98</v>
      </c>
      <c r="AG951" s="46">
        <v>3551.98</v>
      </c>
      <c r="AH951" s="46">
        <v>3551.98</v>
      </c>
      <c r="AI951" s="46">
        <v>15950.91</v>
      </c>
      <c r="AJ951" s="46">
        <v>2214.9499999999998</v>
      </c>
      <c r="AK951" s="46">
        <v>9504.61</v>
      </c>
      <c r="AL951" s="46">
        <v>12078.23</v>
      </c>
      <c r="AM951" s="46">
        <v>0</v>
      </c>
    </row>
    <row r="952" spans="5:39" x14ac:dyDescent="0.2">
      <c r="E952" s="47">
        <v>95</v>
      </c>
      <c r="F952" s="47">
        <v>103</v>
      </c>
      <c r="G952" s="47" t="s">
        <v>249</v>
      </c>
      <c r="H952" s="47" t="s">
        <v>307</v>
      </c>
      <c r="I952" s="47" t="s">
        <v>472</v>
      </c>
      <c r="J952" s="533">
        <v>20000046</v>
      </c>
      <c r="K952" s="14" t="s">
        <v>37</v>
      </c>
      <c r="L952" s="14" t="s">
        <v>31</v>
      </c>
      <c r="M952" s="45">
        <v>952</v>
      </c>
      <c r="N952" s="45">
        <v>1</v>
      </c>
      <c r="O952" s="48">
        <v>9504.61</v>
      </c>
      <c r="P952" s="48"/>
      <c r="Q952" s="12">
        <v>0</v>
      </c>
      <c r="R952" s="46">
        <v>6387.7350000000006</v>
      </c>
      <c r="T952" s="59">
        <v>0</v>
      </c>
      <c r="U952" s="14">
        <v>0</v>
      </c>
      <c r="V952" s="59" t="s">
        <v>175</v>
      </c>
      <c r="Y952" s="46">
        <v>0</v>
      </c>
      <c r="Z952" s="46">
        <v>0</v>
      </c>
      <c r="AA952" s="46">
        <v>0</v>
      </c>
      <c r="AB952" s="46">
        <v>0</v>
      </c>
      <c r="AC952" s="46">
        <v>0</v>
      </c>
      <c r="AD952" s="46">
        <v>7103.96</v>
      </c>
      <c r="AE952" s="46">
        <v>0</v>
      </c>
      <c r="AF952" s="46">
        <v>3551.98</v>
      </c>
      <c r="AG952" s="46">
        <v>3551.98</v>
      </c>
      <c r="AH952" s="46">
        <v>3551.98</v>
      </c>
      <c r="AI952" s="46">
        <v>3551.98</v>
      </c>
      <c r="AJ952" s="46">
        <v>18165.86</v>
      </c>
      <c r="AK952" s="46">
        <v>0</v>
      </c>
      <c r="AL952" s="46">
        <v>9504.61</v>
      </c>
      <c r="AM952" s="46">
        <v>2415.6460000000002</v>
      </c>
    </row>
    <row r="953" spans="5:39" x14ac:dyDescent="0.2">
      <c r="E953" s="47">
        <v>95</v>
      </c>
      <c r="F953" s="47">
        <v>103</v>
      </c>
      <c r="G953" s="47" t="s">
        <v>249</v>
      </c>
      <c r="H953" s="47" t="s">
        <v>307</v>
      </c>
      <c r="I953" s="47" t="s">
        <v>472</v>
      </c>
      <c r="J953" s="533">
        <v>20000046</v>
      </c>
      <c r="K953" s="14" t="s">
        <v>65</v>
      </c>
      <c r="L953" s="14" t="s">
        <v>31</v>
      </c>
      <c r="M953" s="45">
        <v>953</v>
      </c>
      <c r="N953" s="45">
        <v>1</v>
      </c>
      <c r="O953" s="52">
        <v>12078.229999999992</v>
      </c>
      <c r="P953" s="48">
        <v>2415.6460000000002</v>
      </c>
      <c r="Q953" s="12">
        <v>0</v>
      </c>
      <c r="R953" s="46">
        <v>2013.038333333332</v>
      </c>
      <c r="T953" s="59">
        <v>0</v>
      </c>
      <c r="U953" s="14">
        <v>0</v>
      </c>
      <c r="V953" s="59" t="s">
        <v>175</v>
      </c>
      <c r="X953" s="46">
        <v>0</v>
      </c>
      <c r="Y953" s="46">
        <v>0</v>
      </c>
      <c r="Z953" s="46">
        <v>0</v>
      </c>
      <c r="AA953" s="46">
        <v>0</v>
      </c>
      <c r="AB953" s="46">
        <v>0</v>
      </c>
      <c r="AC953" s="46">
        <v>0</v>
      </c>
      <c r="AD953" s="46">
        <v>0</v>
      </c>
      <c r="AE953" s="46">
        <v>0</v>
      </c>
      <c r="AF953" s="46">
        <v>0</v>
      </c>
      <c r="AG953" s="46">
        <v>0</v>
      </c>
      <c r="AH953" s="46">
        <v>0</v>
      </c>
      <c r="AI953" s="46">
        <v>0</v>
      </c>
      <c r="AJ953" s="46">
        <v>0</v>
      </c>
      <c r="AK953" s="46">
        <v>0</v>
      </c>
      <c r="AL953" s="46">
        <v>12078.229999999992</v>
      </c>
      <c r="AM953" s="46">
        <v>0</v>
      </c>
    </row>
    <row r="954" spans="5:39" x14ac:dyDescent="0.2">
      <c r="E954" s="47">
        <v>95</v>
      </c>
      <c r="F954" s="47">
        <v>103</v>
      </c>
      <c r="G954" s="47" t="s">
        <v>249</v>
      </c>
      <c r="H954" s="47" t="s">
        <v>307</v>
      </c>
      <c r="I954" s="47" t="s">
        <v>472</v>
      </c>
      <c r="J954" s="533">
        <v>20000046</v>
      </c>
      <c r="K954" s="14" t="s">
        <v>64</v>
      </c>
      <c r="L954" s="14" t="s">
        <v>57</v>
      </c>
      <c r="M954" s="45">
        <v>954</v>
      </c>
      <c r="N954" s="45">
        <v>1</v>
      </c>
      <c r="O954" s="46">
        <v>0</v>
      </c>
      <c r="Q954" s="12">
        <v>0</v>
      </c>
      <c r="T954" s="59">
        <v>0</v>
      </c>
      <c r="U954" s="14">
        <v>0</v>
      </c>
      <c r="V954" s="59" t="s">
        <v>175</v>
      </c>
      <c r="X954" s="46">
        <v>0</v>
      </c>
      <c r="Y954" s="46">
        <v>0</v>
      </c>
      <c r="Z954" s="46">
        <v>0</v>
      </c>
      <c r="AA954" s="46">
        <v>0</v>
      </c>
      <c r="AB954" s="46">
        <v>0</v>
      </c>
      <c r="AC954" s="46">
        <v>2641.5</v>
      </c>
      <c r="AD954" s="46">
        <v>0</v>
      </c>
      <c r="AE954" s="46">
        <v>2641.5</v>
      </c>
      <c r="AF954" s="46">
        <v>1731.02</v>
      </c>
      <c r="AG954" s="46">
        <v>820.54000000000042</v>
      </c>
      <c r="AH954" s="46">
        <v>0</v>
      </c>
      <c r="AI954" s="46">
        <v>0</v>
      </c>
      <c r="AJ954" s="46">
        <v>0</v>
      </c>
      <c r="AK954" s="46">
        <v>2641.4999999999927</v>
      </c>
      <c r="AL954" s="46">
        <v>0</v>
      </c>
      <c r="AM954" s="46">
        <v>0</v>
      </c>
    </row>
    <row r="955" spans="5:39" x14ac:dyDescent="0.2">
      <c r="E955" s="47">
        <v>95</v>
      </c>
      <c r="F955" s="47">
        <v>103</v>
      </c>
      <c r="G955" s="47" t="s">
        <v>249</v>
      </c>
      <c r="H955" s="47" t="s">
        <v>307</v>
      </c>
      <c r="I955" s="47" t="s">
        <v>472</v>
      </c>
      <c r="J955" s="533">
        <v>20000046</v>
      </c>
      <c r="K955" s="14" t="s">
        <v>64</v>
      </c>
      <c r="L955" s="14" t="s">
        <v>54</v>
      </c>
      <c r="M955" s="45">
        <v>955</v>
      </c>
      <c r="N955" s="45">
        <v>1</v>
      </c>
      <c r="O955" s="46">
        <v>10257.26999999999</v>
      </c>
      <c r="Q955" s="12">
        <v>0</v>
      </c>
      <c r="T955" s="59">
        <v>0</v>
      </c>
      <c r="U955" s="14">
        <v>0</v>
      </c>
      <c r="V955" s="59" t="s">
        <v>175</v>
      </c>
      <c r="X955" s="46">
        <v>0</v>
      </c>
      <c r="Y955" s="46">
        <v>0</v>
      </c>
      <c r="Z955" s="46">
        <v>0</v>
      </c>
      <c r="AA955" s="46">
        <v>0</v>
      </c>
      <c r="AB955" s="46">
        <v>0</v>
      </c>
      <c r="AC955" s="46">
        <v>0</v>
      </c>
      <c r="AD955" s="46">
        <v>0</v>
      </c>
      <c r="AE955" s="46">
        <v>0</v>
      </c>
      <c r="AF955" s="46">
        <v>0</v>
      </c>
      <c r="AG955" s="46">
        <v>0</v>
      </c>
      <c r="AH955" s="46">
        <v>0</v>
      </c>
      <c r="AI955" s="46">
        <v>11488.450000000003</v>
      </c>
      <c r="AJ955" s="46">
        <v>0</v>
      </c>
      <c r="AK955" s="46">
        <v>5952.6299999999992</v>
      </c>
      <c r="AL955" s="46">
        <v>10257.26999999999</v>
      </c>
      <c r="AM955" s="46">
        <v>7841.6239999999889</v>
      </c>
    </row>
    <row r="956" spans="5:39" x14ac:dyDescent="0.2">
      <c r="E956" s="47">
        <v>95</v>
      </c>
      <c r="F956" s="47">
        <v>103</v>
      </c>
      <c r="G956" s="47" t="s">
        <v>249</v>
      </c>
      <c r="H956" s="47" t="s">
        <v>307</v>
      </c>
      <c r="I956" s="47" t="s">
        <v>472</v>
      </c>
      <c r="J956" s="533">
        <v>20000046</v>
      </c>
      <c r="K956" s="14" t="s">
        <v>64</v>
      </c>
      <c r="L956" s="14" t="s">
        <v>58</v>
      </c>
      <c r="M956" s="45">
        <v>956</v>
      </c>
      <c r="N956" s="45">
        <v>1</v>
      </c>
      <c r="O956" s="46">
        <v>1820.9600000000064</v>
      </c>
      <c r="Q956" s="12">
        <v>0</v>
      </c>
      <c r="T956" s="59">
        <v>0</v>
      </c>
      <c r="U956" s="14">
        <v>0</v>
      </c>
      <c r="V956" s="59" t="s">
        <v>175</v>
      </c>
      <c r="X956" s="46">
        <v>0</v>
      </c>
      <c r="Y956" s="46">
        <v>0</v>
      </c>
      <c r="Z956" s="46">
        <v>0</v>
      </c>
      <c r="AA956" s="46">
        <v>0</v>
      </c>
      <c r="AB956" s="46">
        <v>0</v>
      </c>
      <c r="AC956" s="46">
        <v>910.48</v>
      </c>
      <c r="AD956" s="46">
        <v>0</v>
      </c>
      <c r="AE956" s="46">
        <v>910.48000000000047</v>
      </c>
      <c r="AF956" s="46">
        <v>1820.9599999999996</v>
      </c>
      <c r="AG956" s="46">
        <v>2731.440000000001</v>
      </c>
      <c r="AH956" s="46">
        <v>3551.9799999999996</v>
      </c>
      <c r="AI956" s="46">
        <v>4462.4599999999973</v>
      </c>
      <c r="AJ956" s="46">
        <v>-7.2759576141834259E-12</v>
      </c>
      <c r="AK956" s="46">
        <v>910.48000000000138</v>
      </c>
      <c r="AL956" s="46">
        <v>1820.9600000000064</v>
      </c>
      <c r="AM956" s="46">
        <v>1820.9600000000064</v>
      </c>
    </row>
    <row r="957" spans="5:39" x14ac:dyDescent="0.2">
      <c r="E957" s="47">
        <v>95</v>
      </c>
      <c r="F957" s="47">
        <v>103</v>
      </c>
      <c r="G957" s="47" t="s">
        <v>249</v>
      </c>
      <c r="H957" s="47" t="s">
        <v>307</v>
      </c>
      <c r="I957" s="47" t="s">
        <v>472</v>
      </c>
      <c r="J957" s="533">
        <v>20000046</v>
      </c>
      <c r="K957" s="14" t="s">
        <v>67</v>
      </c>
      <c r="L957" s="14" t="s">
        <v>67</v>
      </c>
      <c r="M957" s="45">
        <v>957</v>
      </c>
      <c r="N957" s="45">
        <v>1</v>
      </c>
      <c r="O957" s="53">
        <v>0</v>
      </c>
      <c r="P957" s="54">
        <v>0</v>
      </c>
      <c r="Q957" s="55">
        <v>0</v>
      </c>
      <c r="R957" s="56">
        <v>0</v>
      </c>
      <c r="S957" s="57">
        <v>0</v>
      </c>
      <c r="T957" s="60">
        <v>0</v>
      </c>
      <c r="U957" s="14">
        <v>0</v>
      </c>
      <c r="V957" s="60" t="s">
        <v>175</v>
      </c>
      <c r="Y957" s="46">
        <v>0</v>
      </c>
      <c r="Z957" s="46">
        <v>0</v>
      </c>
      <c r="AA957" s="46">
        <v>0</v>
      </c>
      <c r="AB957" s="46">
        <v>0</v>
      </c>
      <c r="AC957" s="46">
        <v>0</v>
      </c>
      <c r="AD957" s="46">
        <v>0</v>
      </c>
      <c r="AE957" s="46">
        <v>0</v>
      </c>
      <c r="AF957" s="46">
        <v>0</v>
      </c>
      <c r="AG957" s="46">
        <v>0</v>
      </c>
      <c r="AH957" s="46">
        <v>0</v>
      </c>
      <c r="AI957" s="46">
        <v>0</v>
      </c>
      <c r="AJ957" s="46">
        <v>0</v>
      </c>
      <c r="AK957" s="46">
        <v>0</v>
      </c>
      <c r="AL957" s="46">
        <v>0</v>
      </c>
      <c r="AM957" s="46">
        <v>0</v>
      </c>
    </row>
    <row r="958" spans="5:39" x14ac:dyDescent="0.2">
      <c r="E958" s="14">
        <v>96</v>
      </c>
      <c r="F958" s="14">
        <v>104</v>
      </c>
      <c r="G958" s="14" t="s">
        <v>249</v>
      </c>
      <c r="H958" s="14" t="s">
        <v>310</v>
      </c>
      <c r="I958" s="14" t="s">
        <v>473</v>
      </c>
      <c r="J958" s="531">
        <v>20000047</v>
      </c>
      <c r="K958" s="14" t="s">
        <v>59</v>
      </c>
      <c r="L958" s="14" t="s">
        <v>57</v>
      </c>
      <c r="M958" s="45">
        <v>958</v>
      </c>
      <c r="N958" s="45">
        <v>1</v>
      </c>
      <c r="O958" s="46">
        <v>1814.33</v>
      </c>
      <c r="Q958" s="12" t="s">
        <v>372</v>
      </c>
      <c r="T958" s="59" t="s">
        <v>75</v>
      </c>
      <c r="U958" s="14">
        <v>0</v>
      </c>
      <c r="V958" s="59" t="s">
        <v>175</v>
      </c>
      <c r="Y958" s="46">
        <v>0</v>
      </c>
      <c r="Z958" s="46">
        <v>0</v>
      </c>
      <c r="AA958" s="46">
        <v>0</v>
      </c>
      <c r="AB958" s="46">
        <v>0</v>
      </c>
      <c r="AC958" s="46">
        <v>1814.33</v>
      </c>
      <c r="AD958" s="46">
        <v>1814.33</v>
      </c>
      <c r="AE958" s="46">
        <v>1814.33</v>
      </c>
      <c r="AF958" s="46">
        <v>1814.33</v>
      </c>
      <c r="AG958" s="46">
        <v>1814.33</v>
      </c>
      <c r="AH958" s="46">
        <v>1814.33</v>
      </c>
      <c r="AI958" s="46">
        <v>1814.33</v>
      </c>
      <c r="AJ958" s="46">
        <v>1814.33</v>
      </c>
      <c r="AK958" s="46">
        <v>1814.33</v>
      </c>
      <c r="AL958" s="46">
        <v>1814.33</v>
      </c>
      <c r="AM958" s="46">
        <v>0</v>
      </c>
    </row>
    <row r="959" spans="5:39" x14ac:dyDescent="0.2">
      <c r="E959" s="47">
        <v>96</v>
      </c>
      <c r="F959" s="47">
        <v>104</v>
      </c>
      <c r="G959" s="47" t="s">
        <v>249</v>
      </c>
      <c r="H959" s="47" t="s">
        <v>310</v>
      </c>
      <c r="I959" s="47" t="s">
        <v>473</v>
      </c>
      <c r="J959" s="533">
        <v>20000047</v>
      </c>
      <c r="K959" s="14" t="s">
        <v>59</v>
      </c>
      <c r="L959" s="14" t="s">
        <v>54</v>
      </c>
      <c r="M959" s="45">
        <v>959</v>
      </c>
      <c r="N959" s="45">
        <v>1</v>
      </c>
      <c r="O959" s="46">
        <v>3605.1599999999994</v>
      </c>
      <c r="Q959" s="12" t="s">
        <v>372</v>
      </c>
      <c r="T959" s="59" t="s">
        <v>75</v>
      </c>
      <c r="U959" s="14">
        <v>0</v>
      </c>
      <c r="V959" s="59" t="s">
        <v>175</v>
      </c>
      <c r="Y959" s="46">
        <v>0</v>
      </c>
      <c r="Z959" s="46">
        <v>0</v>
      </c>
      <c r="AA959" s="46">
        <v>0</v>
      </c>
      <c r="AB959" s="46">
        <v>0</v>
      </c>
      <c r="AC959" s="46">
        <v>0</v>
      </c>
      <c r="AD959" s="46">
        <v>0</v>
      </c>
      <c r="AE959" s="46">
        <v>0</v>
      </c>
      <c r="AF959" s="46">
        <v>0</v>
      </c>
      <c r="AG959" s="46">
        <v>0</v>
      </c>
      <c r="AH959" s="46">
        <v>0</v>
      </c>
      <c r="AI959" s="46">
        <v>9168.42</v>
      </c>
      <c r="AJ959" s="46">
        <v>3568.63</v>
      </c>
      <c r="AK959" s="46">
        <v>3696.16</v>
      </c>
      <c r="AL959" s="46">
        <v>3605.1599999999994</v>
      </c>
      <c r="AM959" s="46">
        <v>0</v>
      </c>
    </row>
    <row r="960" spans="5:39" x14ac:dyDescent="0.2">
      <c r="E960" s="47">
        <v>96</v>
      </c>
      <c r="F960" s="47">
        <v>104</v>
      </c>
      <c r="G960" s="47" t="s">
        <v>249</v>
      </c>
      <c r="H960" s="47" t="s">
        <v>310</v>
      </c>
      <c r="I960" s="47" t="s">
        <v>473</v>
      </c>
      <c r="J960" s="533">
        <v>20000047</v>
      </c>
      <c r="K960" s="14" t="s">
        <v>59</v>
      </c>
      <c r="L960" s="14" t="s">
        <v>58</v>
      </c>
      <c r="M960" s="45">
        <v>960</v>
      </c>
      <c r="N960" s="45">
        <v>1</v>
      </c>
      <c r="O960" s="46">
        <v>672.3400000000006</v>
      </c>
      <c r="Q960" s="12" t="s">
        <v>372</v>
      </c>
      <c r="T960" s="59" t="s">
        <v>75</v>
      </c>
      <c r="U960" s="14">
        <v>19</v>
      </c>
      <c r="V960" s="59" t="s">
        <v>175</v>
      </c>
      <c r="Y960" s="46">
        <v>0</v>
      </c>
      <c r="Z960" s="46">
        <v>0</v>
      </c>
      <c r="AA960" s="46">
        <v>0</v>
      </c>
      <c r="AB960" s="46">
        <v>0</v>
      </c>
      <c r="AC960" s="46">
        <v>672.34000000000015</v>
      </c>
      <c r="AD960" s="46">
        <v>672.34000000000015</v>
      </c>
      <c r="AE960" s="46">
        <v>672.34000000000015</v>
      </c>
      <c r="AF960" s="46">
        <v>672.34000000000015</v>
      </c>
      <c r="AG960" s="46">
        <v>672.34000000000015</v>
      </c>
      <c r="AH960" s="46">
        <v>672.34000000000015</v>
      </c>
      <c r="AI960" s="46">
        <v>672.34000000000015</v>
      </c>
      <c r="AJ960" s="46">
        <v>672.34000000000015</v>
      </c>
      <c r="AK960" s="46">
        <v>672.34000000000015</v>
      </c>
      <c r="AL960" s="46">
        <v>672.3400000000006</v>
      </c>
      <c r="AM960" s="46">
        <v>0</v>
      </c>
    </row>
    <row r="961" spans="5:39" x14ac:dyDescent="0.2">
      <c r="E961" s="47">
        <v>96</v>
      </c>
      <c r="F961" s="47">
        <v>104</v>
      </c>
      <c r="G961" s="47" t="s">
        <v>249</v>
      </c>
      <c r="H961" s="47" t="s">
        <v>310</v>
      </c>
      <c r="I961" s="47" t="s">
        <v>473</v>
      </c>
      <c r="J961" s="533">
        <v>20000047</v>
      </c>
      <c r="K961" s="14" t="s">
        <v>59</v>
      </c>
      <c r="L961" s="14" t="s">
        <v>31</v>
      </c>
      <c r="M961" s="45">
        <v>961</v>
      </c>
      <c r="N961" s="45">
        <v>1</v>
      </c>
      <c r="O961" s="48">
        <v>6091.83</v>
      </c>
      <c r="Q961" s="12" t="s">
        <v>372</v>
      </c>
      <c r="R961" s="46">
        <v>5826.3983333333335</v>
      </c>
      <c r="T961" s="59" t="s">
        <v>75</v>
      </c>
      <c r="U961" s="14">
        <v>0</v>
      </c>
      <c r="V961" s="59" t="s">
        <v>175</v>
      </c>
      <c r="X961" s="46">
        <v>0</v>
      </c>
      <c r="Y961" s="46">
        <v>0</v>
      </c>
      <c r="Z961" s="46">
        <v>0</v>
      </c>
      <c r="AA961" s="46">
        <v>0</v>
      </c>
      <c r="AB961" s="46">
        <v>0</v>
      </c>
      <c r="AC961" s="46">
        <v>2486.67</v>
      </c>
      <c r="AD961" s="46">
        <v>2486.67</v>
      </c>
      <c r="AE961" s="46">
        <v>2486.67</v>
      </c>
      <c r="AF961" s="46">
        <v>2486.67</v>
      </c>
      <c r="AG961" s="46">
        <v>2486.67</v>
      </c>
      <c r="AH961" s="46">
        <v>2486.67</v>
      </c>
      <c r="AI961" s="46">
        <v>11655.09</v>
      </c>
      <c r="AJ961" s="46">
        <v>6055.3</v>
      </c>
      <c r="AK961" s="46">
        <v>6182.83</v>
      </c>
      <c r="AL961" s="46">
        <v>6091.83</v>
      </c>
      <c r="AM961" s="46">
        <v>0</v>
      </c>
    </row>
    <row r="962" spans="5:39" x14ac:dyDescent="0.2">
      <c r="E962" s="47">
        <v>96</v>
      </c>
      <c r="F962" s="47">
        <v>104</v>
      </c>
      <c r="G962" s="47" t="s">
        <v>249</v>
      </c>
      <c r="H962" s="47" t="s">
        <v>310</v>
      </c>
      <c r="I962" s="47" t="s">
        <v>473</v>
      </c>
      <c r="J962" s="533">
        <v>20000047</v>
      </c>
      <c r="K962" s="14" t="s">
        <v>37</v>
      </c>
      <c r="L962" s="14" t="s">
        <v>31</v>
      </c>
      <c r="M962" s="45">
        <v>962</v>
      </c>
      <c r="N962" s="45">
        <v>1</v>
      </c>
      <c r="O962" s="48">
        <v>14920.02</v>
      </c>
      <c r="P962" s="48"/>
      <c r="Q962" s="12" t="s">
        <v>372</v>
      </c>
      <c r="R962" s="46">
        <v>3315.56</v>
      </c>
      <c r="T962" s="59" t="s">
        <v>75</v>
      </c>
      <c r="U962" s="14">
        <v>0</v>
      </c>
      <c r="V962" s="59" t="s">
        <v>175</v>
      </c>
      <c r="Y962" s="46">
        <v>0</v>
      </c>
      <c r="Z962" s="46">
        <v>0</v>
      </c>
      <c r="AA962" s="46">
        <v>0</v>
      </c>
      <c r="AB962" s="46">
        <v>0</v>
      </c>
      <c r="AC962" s="46">
        <v>0</v>
      </c>
      <c r="AD962" s="46">
        <v>0</v>
      </c>
      <c r="AE962" s="46">
        <v>0</v>
      </c>
      <c r="AF962" s="46">
        <v>0</v>
      </c>
      <c r="AG962" s="46">
        <v>0</v>
      </c>
      <c r="AH962" s="46">
        <v>0</v>
      </c>
      <c r="AI962" s="46">
        <v>0</v>
      </c>
      <c r="AJ962" s="46">
        <v>4973.34</v>
      </c>
      <c r="AK962" s="46">
        <v>0</v>
      </c>
      <c r="AL962" s="46">
        <v>14920.02</v>
      </c>
      <c r="AM962" s="46">
        <v>10004.684000000001</v>
      </c>
    </row>
    <row r="963" spans="5:39" x14ac:dyDescent="0.2">
      <c r="E963" s="47">
        <v>96</v>
      </c>
      <c r="F963" s="47">
        <v>104</v>
      </c>
      <c r="G963" s="47" t="s">
        <v>249</v>
      </c>
      <c r="H963" s="47" t="s">
        <v>310</v>
      </c>
      <c r="I963" s="47" t="s">
        <v>473</v>
      </c>
      <c r="J963" s="533">
        <v>20000047</v>
      </c>
      <c r="K963" s="14" t="s">
        <v>65</v>
      </c>
      <c r="L963" s="14" t="s">
        <v>31</v>
      </c>
      <c r="M963" s="45">
        <v>963</v>
      </c>
      <c r="N963" s="45">
        <v>1</v>
      </c>
      <c r="O963" s="52">
        <v>25011.71</v>
      </c>
      <c r="P963" s="48">
        <v>10004.684000000001</v>
      </c>
      <c r="Q963" s="12" t="s">
        <v>372</v>
      </c>
      <c r="R963" s="46">
        <v>4168.6183333333329</v>
      </c>
      <c r="T963" s="59" t="s">
        <v>75</v>
      </c>
      <c r="U963" s="14">
        <v>0</v>
      </c>
      <c r="V963" s="59" t="s">
        <v>175</v>
      </c>
      <c r="X963" s="46">
        <v>0</v>
      </c>
      <c r="Y963" s="46">
        <v>0</v>
      </c>
      <c r="Z963" s="46">
        <v>0</v>
      </c>
      <c r="AA963" s="46">
        <v>0</v>
      </c>
      <c r="AB963" s="46">
        <v>0</v>
      </c>
      <c r="AC963" s="46">
        <v>0</v>
      </c>
      <c r="AD963" s="46">
        <v>0</v>
      </c>
      <c r="AE963" s="46">
        <v>0</v>
      </c>
      <c r="AF963" s="46">
        <v>0</v>
      </c>
      <c r="AG963" s="46">
        <v>0</v>
      </c>
      <c r="AH963" s="46">
        <v>0</v>
      </c>
      <c r="AI963" s="46">
        <v>6681.75</v>
      </c>
      <c r="AJ963" s="46">
        <v>6055.3</v>
      </c>
      <c r="AK963" s="46">
        <v>6182.83</v>
      </c>
      <c r="AL963" s="46">
        <v>6091.83</v>
      </c>
      <c r="AM963" s="46">
        <v>0</v>
      </c>
    </row>
    <row r="964" spans="5:39" x14ac:dyDescent="0.2">
      <c r="E964" s="47">
        <v>96</v>
      </c>
      <c r="F964" s="47">
        <v>104</v>
      </c>
      <c r="G964" s="47" t="s">
        <v>249</v>
      </c>
      <c r="H964" s="47" t="s">
        <v>310</v>
      </c>
      <c r="I964" s="47" t="s">
        <v>473</v>
      </c>
      <c r="J964" s="533">
        <v>20000047</v>
      </c>
      <c r="K964" s="14" t="s">
        <v>64</v>
      </c>
      <c r="L964" s="14" t="s">
        <v>57</v>
      </c>
      <c r="M964" s="45">
        <v>964</v>
      </c>
      <c r="N964" s="45">
        <v>1</v>
      </c>
      <c r="O964" s="46">
        <v>0</v>
      </c>
      <c r="Q964" s="12" t="s">
        <v>372</v>
      </c>
      <c r="T964" s="59" t="s">
        <v>75</v>
      </c>
      <c r="U964" s="14">
        <v>0</v>
      </c>
      <c r="V964" s="59" t="s">
        <v>175</v>
      </c>
      <c r="X964" s="46">
        <v>0</v>
      </c>
      <c r="Y964" s="46">
        <v>0</v>
      </c>
      <c r="Z964" s="46">
        <v>0</v>
      </c>
      <c r="AA964" s="46">
        <v>0</v>
      </c>
      <c r="AB964" s="46">
        <v>0</v>
      </c>
      <c r="AC964" s="46">
        <v>1814.33</v>
      </c>
      <c r="AD964" s="46">
        <v>3628.66</v>
      </c>
      <c r="AE964" s="46">
        <v>5442.99</v>
      </c>
      <c r="AF964" s="46">
        <v>7257.32</v>
      </c>
      <c r="AG964" s="46">
        <v>9071.65</v>
      </c>
      <c r="AH964" s="46">
        <v>10885.98</v>
      </c>
      <c r="AI964" s="46">
        <v>12700.31</v>
      </c>
      <c r="AJ964" s="46">
        <v>9541.2999999999993</v>
      </c>
      <c r="AK964" s="46">
        <v>11355.63</v>
      </c>
      <c r="AL964" s="46">
        <v>0</v>
      </c>
      <c r="AM964" s="46">
        <v>0</v>
      </c>
    </row>
    <row r="965" spans="5:39" x14ac:dyDescent="0.2">
      <c r="E965" s="47">
        <v>96</v>
      </c>
      <c r="F965" s="47">
        <v>104</v>
      </c>
      <c r="G965" s="47" t="s">
        <v>249</v>
      </c>
      <c r="H965" s="47" t="s">
        <v>310</v>
      </c>
      <c r="I965" s="47" t="s">
        <v>473</v>
      </c>
      <c r="J965" s="533">
        <v>20000047</v>
      </c>
      <c r="K965" s="14" t="s">
        <v>64</v>
      </c>
      <c r="L965" s="14" t="s">
        <v>54</v>
      </c>
      <c r="M965" s="45">
        <v>965</v>
      </c>
      <c r="N965" s="45">
        <v>1</v>
      </c>
      <c r="O965" s="46">
        <v>18288.309999999998</v>
      </c>
      <c r="Q965" s="12" t="s">
        <v>372</v>
      </c>
      <c r="T965" s="59" t="s">
        <v>75</v>
      </c>
      <c r="U965" s="14">
        <v>0</v>
      </c>
      <c r="V965" s="59" t="s">
        <v>175</v>
      </c>
      <c r="X965" s="46">
        <v>0</v>
      </c>
      <c r="Y965" s="46">
        <v>0</v>
      </c>
      <c r="Z965" s="46">
        <v>0</v>
      </c>
      <c r="AA965" s="46">
        <v>0</v>
      </c>
      <c r="AB965" s="46">
        <v>0</v>
      </c>
      <c r="AC965" s="46">
        <v>0</v>
      </c>
      <c r="AD965" s="46">
        <v>0</v>
      </c>
      <c r="AE965" s="46">
        <v>0</v>
      </c>
      <c r="AF965" s="46">
        <v>0</v>
      </c>
      <c r="AG965" s="46">
        <v>0</v>
      </c>
      <c r="AH965" s="46">
        <v>0</v>
      </c>
      <c r="AI965" s="46">
        <v>9168.42</v>
      </c>
      <c r="AJ965" s="46">
        <v>12737.05</v>
      </c>
      <c r="AK965" s="46">
        <v>16433.21</v>
      </c>
      <c r="AL965" s="46">
        <v>18288.309999999998</v>
      </c>
      <c r="AM965" s="46">
        <v>8283.6259999999966</v>
      </c>
    </row>
    <row r="966" spans="5:39" x14ac:dyDescent="0.2">
      <c r="E966" s="47">
        <v>96</v>
      </c>
      <c r="F966" s="47">
        <v>104</v>
      </c>
      <c r="G966" s="47" t="s">
        <v>249</v>
      </c>
      <c r="H966" s="47" t="s">
        <v>310</v>
      </c>
      <c r="I966" s="47" t="s">
        <v>473</v>
      </c>
      <c r="J966" s="533">
        <v>20000047</v>
      </c>
      <c r="K966" s="14" t="s">
        <v>64</v>
      </c>
      <c r="L966" s="14" t="s">
        <v>58</v>
      </c>
      <c r="M966" s="45">
        <v>966</v>
      </c>
      <c r="N966" s="45">
        <v>1</v>
      </c>
      <c r="O966" s="46">
        <v>6723.4000000000015</v>
      </c>
      <c r="Q966" s="12" t="s">
        <v>372</v>
      </c>
      <c r="T966" s="59" t="s">
        <v>75</v>
      </c>
      <c r="U966" s="14">
        <v>0</v>
      </c>
      <c r="V966" s="59" t="s">
        <v>175</v>
      </c>
      <c r="X966" s="46">
        <v>0</v>
      </c>
      <c r="Y966" s="46">
        <v>0</v>
      </c>
      <c r="Z966" s="46">
        <v>0</v>
      </c>
      <c r="AA966" s="46">
        <v>0</v>
      </c>
      <c r="AB966" s="46">
        <v>0</v>
      </c>
      <c r="AC966" s="46">
        <v>672.34000000000015</v>
      </c>
      <c r="AD966" s="46">
        <v>1344.6800000000003</v>
      </c>
      <c r="AE966" s="46">
        <v>2017.0200000000004</v>
      </c>
      <c r="AF966" s="46">
        <v>2689.3600000000006</v>
      </c>
      <c r="AG966" s="46">
        <v>3361.7000000000007</v>
      </c>
      <c r="AH966" s="46">
        <v>4034.0400000000009</v>
      </c>
      <c r="AI966" s="46">
        <v>4706.380000000001</v>
      </c>
      <c r="AJ966" s="46">
        <v>5378.7200000000012</v>
      </c>
      <c r="AK966" s="46">
        <v>6051.0599999999977</v>
      </c>
      <c r="AL966" s="46">
        <v>6723.4000000000015</v>
      </c>
      <c r="AM966" s="46">
        <v>6723.4000000000015</v>
      </c>
    </row>
    <row r="967" spans="5:39" x14ac:dyDescent="0.2">
      <c r="E967" s="47">
        <v>96</v>
      </c>
      <c r="F967" s="47">
        <v>104</v>
      </c>
      <c r="G967" s="47" t="s">
        <v>249</v>
      </c>
      <c r="H967" s="47" t="s">
        <v>310</v>
      </c>
      <c r="I967" s="47" t="s">
        <v>473</v>
      </c>
      <c r="J967" s="533">
        <v>20000047</v>
      </c>
      <c r="K967" s="14" t="s">
        <v>67</v>
      </c>
      <c r="L967" s="14" t="s">
        <v>67</v>
      </c>
      <c r="M967" s="45">
        <v>967</v>
      </c>
      <c r="N967" s="45">
        <v>1</v>
      </c>
      <c r="O967" s="53">
        <v>45.248383257283422</v>
      </c>
      <c r="P967" s="54">
        <v>35.248383257283422</v>
      </c>
      <c r="Q967" s="55" t="s">
        <v>372</v>
      </c>
      <c r="R967" s="56">
        <v>4.2928252702713134</v>
      </c>
      <c r="S967" s="57" t="s">
        <v>370</v>
      </c>
      <c r="T967" s="60" t="s">
        <v>75</v>
      </c>
      <c r="U967" s="14">
        <v>0</v>
      </c>
      <c r="V967" s="60" t="s">
        <v>175</v>
      </c>
      <c r="Y967" s="46">
        <v>45.248383257283422</v>
      </c>
      <c r="Z967" s="46">
        <v>45.248383257283422</v>
      </c>
      <c r="AA967" s="46">
        <v>45.248383257283422</v>
      </c>
      <c r="AB967" s="46">
        <v>45.248383257283422</v>
      </c>
      <c r="AC967" s="46">
        <v>45.248383257283422</v>
      </c>
      <c r="AD967" s="46">
        <v>45.248383257283422</v>
      </c>
      <c r="AE967" s="46">
        <v>45.248383257283422</v>
      </c>
      <c r="AF967" s="46">
        <v>45.248383257283422</v>
      </c>
      <c r="AG967" s="46">
        <v>45.248383257283422</v>
      </c>
      <c r="AH967" s="46">
        <v>45.248383257283422</v>
      </c>
      <c r="AI967" s="46">
        <v>45.248383257283422</v>
      </c>
      <c r="AJ967" s="46">
        <v>45.248383257283422</v>
      </c>
      <c r="AK967" s="46">
        <v>45.248383257283422</v>
      </c>
      <c r="AL967" s="46">
        <v>45.248383257283422</v>
      </c>
      <c r="AM967" s="46">
        <v>45.248383257283422</v>
      </c>
    </row>
    <row r="968" spans="5:39" x14ac:dyDescent="0.2">
      <c r="E968" s="14">
        <v>97</v>
      </c>
      <c r="F968" s="14">
        <v>105</v>
      </c>
      <c r="G968" s="14" t="s">
        <v>249</v>
      </c>
      <c r="H968" s="14" t="s">
        <v>343</v>
      </c>
      <c r="I968" s="14" t="s">
        <v>474</v>
      </c>
      <c r="J968" s="531">
        <v>20000048</v>
      </c>
      <c r="K968" s="14" t="s">
        <v>59</v>
      </c>
      <c r="L968" s="14" t="s">
        <v>57</v>
      </c>
      <c r="M968" s="45">
        <v>968</v>
      </c>
      <c r="N968" s="45">
        <v>1</v>
      </c>
      <c r="O968" s="46">
        <v>1555.63</v>
      </c>
      <c r="Q968" s="12">
        <v>0</v>
      </c>
      <c r="T968" s="59">
        <v>0</v>
      </c>
      <c r="U968" s="14">
        <v>0</v>
      </c>
      <c r="V968" s="59">
        <v>0</v>
      </c>
      <c r="Y968" s="46">
        <v>0</v>
      </c>
      <c r="Z968" s="46">
        <v>0</v>
      </c>
      <c r="AA968" s="46">
        <v>0</v>
      </c>
      <c r="AB968" s="46">
        <v>0</v>
      </c>
      <c r="AC968" s="46">
        <v>1555.63</v>
      </c>
      <c r="AD968" s="46">
        <v>1555.63</v>
      </c>
      <c r="AE968" s="46">
        <v>1555.63</v>
      </c>
      <c r="AF968" s="46">
        <v>1555.63</v>
      </c>
      <c r="AG968" s="46">
        <v>1555.63</v>
      </c>
      <c r="AH968" s="46">
        <v>1555.63</v>
      </c>
      <c r="AI968" s="46">
        <v>1555.63</v>
      </c>
      <c r="AJ968" s="46">
        <v>1555.63</v>
      </c>
      <c r="AK968" s="46">
        <v>1555.63</v>
      </c>
      <c r="AL968" s="46">
        <v>1555.63</v>
      </c>
      <c r="AM968" s="46">
        <v>0</v>
      </c>
    </row>
    <row r="969" spans="5:39" x14ac:dyDescent="0.2">
      <c r="E969" s="47">
        <v>97</v>
      </c>
      <c r="F969" s="47">
        <v>105</v>
      </c>
      <c r="G969" s="47" t="s">
        <v>249</v>
      </c>
      <c r="H969" s="47" t="s">
        <v>343</v>
      </c>
      <c r="I969" s="47" t="s">
        <v>474</v>
      </c>
      <c r="J969" s="533">
        <v>20000048</v>
      </c>
      <c r="K969" s="14" t="s">
        <v>59</v>
      </c>
      <c r="L969" s="14" t="s">
        <v>54</v>
      </c>
      <c r="M969" s="45">
        <v>969</v>
      </c>
      <c r="N969" s="45">
        <v>1</v>
      </c>
      <c r="O969" s="46">
        <v>2021.5500000000002</v>
      </c>
      <c r="Q969" s="12">
        <v>0</v>
      </c>
      <c r="T969" s="59">
        <v>0</v>
      </c>
      <c r="U969" s="14">
        <v>0</v>
      </c>
      <c r="V969" s="59">
        <v>0</v>
      </c>
      <c r="Y969" s="46">
        <v>0</v>
      </c>
      <c r="Z969" s="46">
        <v>0</v>
      </c>
      <c r="AA969" s="46">
        <v>0</v>
      </c>
      <c r="AB969" s="46">
        <v>0</v>
      </c>
      <c r="AC969" s="46">
        <v>0</v>
      </c>
      <c r="AD969" s="46">
        <v>0</v>
      </c>
      <c r="AE969" s="46">
        <v>0</v>
      </c>
      <c r="AF969" s="46">
        <v>0</v>
      </c>
      <c r="AG969" s="46">
        <v>0</v>
      </c>
      <c r="AH969" s="46">
        <v>0</v>
      </c>
      <c r="AI969" s="46">
        <v>4871.9199999999992</v>
      </c>
      <c r="AJ969" s="46">
        <v>1958.1299999999999</v>
      </c>
      <c r="AK969" s="46">
        <v>2043.56</v>
      </c>
      <c r="AL969" s="46">
        <v>2021.5500000000002</v>
      </c>
      <c r="AM969" s="46">
        <v>0</v>
      </c>
    </row>
    <row r="970" spans="5:39" x14ac:dyDescent="0.2">
      <c r="E970" s="47">
        <v>97</v>
      </c>
      <c r="F970" s="47">
        <v>105</v>
      </c>
      <c r="G970" s="47" t="s">
        <v>249</v>
      </c>
      <c r="H970" s="47" t="s">
        <v>343</v>
      </c>
      <c r="I970" s="47" t="s">
        <v>474</v>
      </c>
      <c r="J970" s="533">
        <v>20000048</v>
      </c>
      <c r="K970" s="14" t="s">
        <v>59</v>
      </c>
      <c r="L970" s="14" t="s">
        <v>58</v>
      </c>
      <c r="M970" s="45">
        <v>970</v>
      </c>
      <c r="N970" s="45">
        <v>1</v>
      </c>
      <c r="O970" s="46">
        <v>597.85999999999967</v>
      </c>
      <c r="Q970" s="12">
        <v>0</v>
      </c>
      <c r="T970" s="59">
        <v>0</v>
      </c>
      <c r="U970" s="14">
        <v>0</v>
      </c>
      <c r="V970" s="59">
        <v>0</v>
      </c>
      <c r="Y970" s="46">
        <v>0</v>
      </c>
      <c r="Z970" s="46">
        <v>0</v>
      </c>
      <c r="AA970" s="46">
        <v>0</v>
      </c>
      <c r="AB970" s="46">
        <v>0</v>
      </c>
      <c r="AC970" s="46">
        <v>597.85999999999967</v>
      </c>
      <c r="AD970" s="46">
        <v>597.85999999999967</v>
      </c>
      <c r="AE970" s="46">
        <v>597.85999999999967</v>
      </c>
      <c r="AF970" s="46">
        <v>597.85999999999967</v>
      </c>
      <c r="AG970" s="46">
        <v>597.85999999999967</v>
      </c>
      <c r="AH970" s="46">
        <v>597.85999999999967</v>
      </c>
      <c r="AI970" s="46">
        <v>597.86000000000058</v>
      </c>
      <c r="AJ970" s="46">
        <v>597.8599999999999</v>
      </c>
      <c r="AK970" s="46">
        <v>597.86000000000013</v>
      </c>
      <c r="AL970" s="46">
        <v>597.85999999999967</v>
      </c>
      <c r="AM970" s="46">
        <v>0</v>
      </c>
    </row>
    <row r="971" spans="5:39" x14ac:dyDescent="0.2">
      <c r="E971" s="47">
        <v>97</v>
      </c>
      <c r="F971" s="47">
        <v>105</v>
      </c>
      <c r="G971" s="47" t="s">
        <v>249</v>
      </c>
      <c r="H971" s="47" t="s">
        <v>343</v>
      </c>
      <c r="I971" s="47" t="s">
        <v>474</v>
      </c>
      <c r="J971" s="533">
        <v>20000048</v>
      </c>
      <c r="K971" s="14" t="s">
        <v>59</v>
      </c>
      <c r="L971" s="14" t="s">
        <v>31</v>
      </c>
      <c r="M971" s="45">
        <v>971</v>
      </c>
      <c r="N971" s="45">
        <v>1</v>
      </c>
      <c r="O971" s="48">
        <v>4175.04</v>
      </c>
      <c r="Q971" s="12">
        <v>0</v>
      </c>
      <c r="R971" s="46">
        <v>3969.35</v>
      </c>
      <c r="T971" s="59">
        <v>0</v>
      </c>
      <c r="U971" s="14">
        <v>0</v>
      </c>
      <c r="V971" s="59">
        <v>0</v>
      </c>
      <c r="X971" s="46">
        <v>0</v>
      </c>
      <c r="Y971" s="46">
        <v>0</v>
      </c>
      <c r="Z971" s="46">
        <v>0</v>
      </c>
      <c r="AA971" s="46">
        <v>0</v>
      </c>
      <c r="AB971" s="46">
        <v>0</v>
      </c>
      <c r="AC971" s="46">
        <v>2153.4899999999998</v>
      </c>
      <c r="AD971" s="46">
        <v>2153.4899999999998</v>
      </c>
      <c r="AE971" s="46">
        <v>2153.4899999999998</v>
      </c>
      <c r="AF971" s="46">
        <v>2153.4899999999998</v>
      </c>
      <c r="AG971" s="46">
        <v>2153.4899999999998</v>
      </c>
      <c r="AH971" s="46">
        <v>2153.4899999999998</v>
      </c>
      <c r="AI971" s="46">
        <v>7025.41</v>
      </c>
      <c r="AJ971" s="46">
        <v>4111.62</v>
      </c>
      <c r="AK971" s="46">
        <v>4197.05</v>
      </c>
      <c r="AL971" s="46">
        <v>4175.04</v>
      </c>
      <c r="AM971" s="46">
        <v>0</v>
      </c>
    </row>
    <row r="972" spans="5:39" x14ac:dyDescent="0.2">
      <c r="E972" s="47">
        <v>97</v>
      </c>
      <c r="F972" s="47">
        <v>105</v>
      </c>
      <c r="G972" s="47" t="s">
        <v>249</v>
      </c>
      <c r="H972" s="47" t="s">
        <v>343</v>
      </c>
      <c r="I972" s="47" t="s">
        <v>474</v>
      </c>
      <c r="J972" s="533">
        <v>20000048</v>
      </c>
      <c r="K972" s="14" t="s">
        <v>37</v>
      </c>
      <c r="L972" s="14" t="s">
        <v>31</v>
      </c>
      <c r="M972" s="45">
        <v>972</v>
      </c>
      <c r="N972" s="45">
        <v>1</v>
      </c>
      <c r="O972" s="48">
        <v>8372.09</v>
      </c>
      <c r="P972" s="48"/>
      <c r="Q972" s="12">
        <v>0</v>
      </c>
      <c r="R972" s="46">
        <v>4328.2650000000003</v>
      </c>
      <c r="T972" s="59">
        <v>0</v>
      </c>
      <c r="U972" s="14">
        <v>0</v>
      </c>
      <c r="V972" s="59">
        <v>0</v>
      </c>
      <c r="Y972" s="46">
        <v>0</v>
      </c>
      <c r="Z972" s="46">
        <v>0</v>
      </c>
      <c r="AA972" s="46">
        <v>0</v>
      </c>
      <c r="AB972" s="46">
        <v>0</v>
      </c>
      <c r="AC972" s="46">
        <v>0</v>
      </c>
      <c r="AD972" s="46">
        <v>4306.9799999999996</v>
      </c>
      <c r="AE972" s="46">
        <v>0</v>
      </c>
      <c r="AF972" s="46">
        <v>2153.4899999999998</v>
      </c>
      <c r="AG972" s="46">
        <v>2153.4899999999998</v>
      </c>
      <c r="AH972" s="46">
        <v>2153.4899999999998</v>
      </c>
      <c r="AI972" s="46">
        <v>2153.4899999999998</v>
      </c>
      <c r="AJ972" s="46">
        <v>7025.41</v>
      </c>
      <c r="AK972" s="46">
        <v>4111.62</v>
      </c>
      <c r="AL972" s="46">
        <v>8372.09</v>
      </c>
      <c r="AM972" s="46">
        <v>0</v>
      </c>
    </row>
    <row r="973" spans="5:39" x14ac:dyDescent="0.2">
      <c r="E973" s="47">
        <v>97</v>
      </c>
      <c r="F973" s="47">
        <v>105</v>
      </c>
      <c r="G973" s="47" t="s">
        <v>249</v>
      </c>
      <c r="H973" s="47" t="s">
        <v>343</v>
      </c>
      <c r="I973" s="47" t="s">
        <v>474</v>
      </c>
      <c r="J973" s="533">
        <v>20000048</v>
      </c>
      <c r="K973" s="14" t="s">
        <v>65</v>
      </c>
      <c r="L973" s="14" t="s">
        <v>31</v>
      </c>
      <c r="M973" s="45">
        <v>973</v>
      </c>
      <c r="N973" s="45">
        <v>1</v>
      </c>
      <c r="O973" s="52">
        <v>0</v>
      </c>
      <c r="P973" s="48">
        <v>0</v>
      </c>
      <c r="Q973" s="12">
        <v>0</v>
      </c>
      <c r="R973" s="46">
        <v>0</v>
      </c>
      <c r="T973" s="59">
        <v>0</v>
      </c>
      <c r="U973" s="14">
        <v>0</v>
      </c>
      <c r="V973" s="59">
        <v>0</v>
      </c>
      <c r="X973" s="46">
        <v>0</v>
      </c>
      <c r="Y973" s="46">
        <v>0</v>
      </c>
      <c r="Z973" s="46">
        <v>0</v>
      </c>
      <c r="AA973" s="46">
        <v>0</v>
      </c>
      <c r="AB973" s="46">
        <v>0</v>
      </c>
      <c r="AC973" s="46">
        <v>0</v>
      </c>
      <c r="AD973" s="46">
        <v>0</v>
      </c>
      <c r="AE973" s="46">
        <v>0</v>
      </c>
      <c r="AF973" s="46">
        <v>0</v>
      </c>
      <c r="AG973" s="46">
        <v>0</v>
      </c>
      <c r="AH973" s="46">
        <v>0</v>
      </c>
      <c r="AI973" s="46">
        <v>0</v>
      </c>
      <c r="AJ973" s="46">
        <v>0</v>
      </c>
      <c r="AK973" s="46">
        <v>0</v>
      </c>
      <c r="AL973" s="46">
        <v>0</v>
      </c>
      <c r="AM973" s="46">
        <v>0</v>
      </c>
    </row>
    <row r="974" spans="5:39" x14ac:dyDescent="0.2">
      <c r="E974" s="47">
        <v>97</v>
      </c>
      <c r="F974" s="47">
        <v>105</v>
      </c>
      <c r="G974" s="47" t="s">
        <v>249</v>
      </c>
      <c r="H974" s="47" t="s">
        <v>343</v>
      </c>
      <c r="I974" s="47" t="s">
        <v>474</v>
      </c>
      <c r="J974" s="533">
        <v>20000048</v>
      </c>
      <c r="K974" s="14" t="s">
        <v>64</v>
      </c>
      <c r="L974" s="14" t="s">
        <v>57</v>
      </c>
      <c r="M974" s="45">
        <v>974</v>
      </c>
      <c r="N974" s="45">
        <v>1</v>
      </c>
      <c r="O974" s="46">
        <v>0</v>
      </c>
      <c r="Q974" s="12">
        <v>0</v>
      </c>
      <c r="T974" s="59">
        <v>0</v>
      </c>
      <c r="U974" s="14">
        <v>0</v>
      </c>
      <c r="V974" s="59">
        <v>0</v>
      </c>
      <c r="X974" s="46">
        <v>0</v>
      </c>
      <c r="Y974" s="46">
        <v>0</v>
      </c>
      <c r="Z974" s="46">
        <v>0</v>
      </c>
      <c r="AA974" s="46">
        <v>0</v>
      </c>
      <c r="AB974" s="46">
        <v>0</v>
      </c>
      <c r="AC974" s="46">
        <v>1555.63</v>
      </c>
      <c r="AD974" s="46">
        <v>0</v>
      </c>
      <c r="AE974" s="46">
        <v>1555.63</v>
      </c>
      <c r="AF974" s="46">
        <v>957.77000000000044</v>
      </c>
      <c r="AG974" s="46">
        <v>359.91000000000076</v>
      </c>
      <c r="AH974" s="46">
        <v>0</v>
      </c>
      <c r="AI974" s="46">
        <v>0</v>
      </c>
      <c r="AJ974" s="46">
        <v>0</v>
      </c>
      <c r="AK974" s="46">
        <v>0</v>
      </c>
      <c r="AL974" s="46">
        <v>0</v>
      </c>
      <c r="AM974" s="46">
        <v>0</v>
      </c>
    </row>
    <row r="975" spans="5:39" x14ac:dyDescent="0.2">
      <c r="E975" s="47">
        <v>97</v>
      </c>
      <c r="F975" s="47">
        <v>105</v>
      </c>
      <c r="G975" s="47" t="s">
        <v>249</v>
      </c>
      <c r="H975" s="47" t="s">
        <v>343</v>
      </c>
      <c r="I975" s="47" t="s">
        <v>474</v>
      </c>
      <c r="J975" s="533">
        <v>20000048</v>
      </c>
      <c r="K975" s="14" t="s">
        <v>64</v>
      </c>
      <c r="L975" s="14" t="s">
        <v>54</v>
      </c>
      <c r="M975" s="45">
        <v>975</v>
      </c>
      <c r="N975" s="45">
        <v>1</v>
      </c>
      <c r="O975" s="46">
        <v>0</v>
      </c>
      <c r="Q975" s="12">
        <v>0</v>
      </c>
      <c r="T975" s="59">
        <v>0</v>
      </c>
      <c r="U975" s="14">
        <v>0</v>
      </c>
      <c r="V975" s="59">
        <v>0</v>
      </c>
      <c r="X975" s="46">
        <v>0</v>
      </c>
      <c r="Y975" s="46">
        <v>0</v>
      </c>
      <c r="Z975" s="46">
        <v>0</v>
      </c>
      <c r="AA975" s="46">
        <v>0</v>
      </c>
      <c r="AB975" s="46">
        <v>0</v>
      </c>
      <c r="AC975" s="46">
        <v>0</v>
      </c>
      <c r="AD975" s="46">
        <v>0</v>
      </c>
      <c r="AE975" s="46">
        <v>0</v>
      </c>
      <c r="AF975" s="46">
        <v>0</v>
      </c>
      <c r="AG975" s="46">
        <v>0</v>
      </c>
      <c r="AH975" s="46">
        <v>0</v>
      </c>
      <c r="AI975" s="46">
        <v>4274.0599999999995</v>
      </c>
      <c r="AJ975" s="46">
        <v>762.40999999999985</v>
      </c>
      <c r="AK975" s="46">
        <v>249.98000000000002</v>
      </c>
      <c r="AL975" s="46">
        <v>0</v>
      </c>
      <c r="AM975" s="46">
        <v>0</v>
      </c>
    </row>
    <row r="976" spans="5:39" x14ac:dyDescent="0.2">
      <c r="E976" s="47">
        <v>97</v>
      </c>
      <c r="F976" s="47">
        <v>105</v>
      </c>
      <c r="G976" s="47" t="s">
        <v>249</v>
      </c>
      <c r="H976" s="47" t="s">
        <v>343</v>
      </c>
      <c r="I976" s="47" t="s">
        <v>474</v>
      </c>
      <c r="J976" s="533">
        <v>20000048</v>
      </c>
      <c r="K976" s="14" t="s">
        <v>64</v>
      </c>
      <c r="L976" s="14" t="s">
        <v>58</v>
      </c>
      <c r="M976" s="45">
        <v>976</v>
      </c>
      <c r="N976" s="45">
        <v>1</v>
      </c>
      <c r="O976" s="46">
        <v>0</v>
      </c>
      <c r="Q976" s="12">
        <v>0</v>
      </c>
      <c r="T976" s="59">
        <v>0</v>
      </c>
      <c r="U976" s="14">
        <v>0</v>
      </c>
      <c r="V976" s="59">
        <v>0</v>
      </c>
      <c r="X976" s="46">
        <v>0</v>
      </c>
      <c r="Y976" s="46">
        <v>0</v>
      </c>
      <c r="Z976" s="46">
        <v>0</v>
      </c>
      <c r="AA976" s="46">
        <v>0</v>
      </c>
      <c r="AB976" s="46">
        <v>0</v>
      </c>
      <c r="AC976" s="46">
        <v>597.85999999999967</v>
      </c>
      <c r="AD976" s="46">
        <v>0</v>
      </c>
      <c r="AE976" s="46">
        <v>597.85999999999967</v>
      </c>
      <c r="AF976" s="46">
        <v>1195.7199999999993</v>
      </c>
      <c r="AG976" s="46">
        <v>1793.579999999999</v>
      </c>
      <c r="AH976" s="46">
        <v>2153.4899999999998</v>
      </c>
      <c r="AI976" s="46">
        <v>2751.3500000000004</v>
      </c>
      <c r="AJ976" s="46">
        <v>3349.2099999999991</v>
      </c>
      <c r="AK976" s="46">
        <v>3947.0699999999993</v>
      </c>
      <c r="AL976" s="46">
        <v>0</v>
      </c>
      <c r="AM976" s="46">
        <v>0</v>
      </c>
    </row>
    <row r="977" spans="5:39" x14ac:dyDescent="0.2">
      <c r="E977" s="47">
        <v>97</v>
      </c>
      <c r="F977" s="47">
        <v>105</v>
      </c>
      <c r="G977" s="47" t="s">
        <v>249</v>
      </c>
      <c r="H977" s="47" t="s">
        <v>343</v>
      </c>
      <c r="I977" s="47" t="s">
        <v>474</v>
      </c>
      <c r="J977" s="533">
        <v>20000048</v>
      </c>
      <c r="K977" s="14" t="s">
        <v>67</v>
      </c>
      <c r="L977" s="14" t="s">
        <v>67</v>
      </c>
      <c r="M977" s="45">
        <v>977</v>
      </c>
      <c r="N977" s="45">
        <v>1</v>
      </c>
      <c r="O977" s="53">
        <v>0</v>
      </c>
      <c r="P977" s="54">
        <v>0</v>
      </c>
      <c r="Q977" s="55">
        <v>0</v>
      </c>
      <c r="R977" s="56">
        <v>0</v>
      </c>
      <c r="S977" s="57">
        <v>0</v>
      </c>
      <c r="T977" s="60">
        <v>0</v>
      </c>
      <c r="U977" s="14">
        <v>0</v>
      </c>
      <c r="V977" s="60">
        <v>0</v>
      </c>
      <c r="Y977" s="46">
        <v>0</v>
      </c>
      <c r="Z977" s="46">
        <v>0</v>
      </c>
      <c r="AA977" s="46">
        <v>0</v>
      </c>
      <c r="AB977" s="46">
        <v>0</v>
      </c>
      <c r="AC977" s="46">
        <v>0</v>
      </c>
      <c r="AD977" s="46">
        <v>0</v>
      </c>
      <c r="AE977" s="46">
        <v>0</v>
      </c>
      <c r="AF977" s="46">
        <v>0</v>
      </c>
      <c r="AG977" s="46">
        <v>0</v>
      </c>
      <c r="AH977" s="46">
        <v>0</v>
      </c>
      <c r="AI977" s="46">
        <v>0</v>
      </c>
      <c r="AJ977" s="46">
        <v>0</v>
      </c>
      <c r="AK977" s="46">
        <v>0</v>
      </c>
      <c r="AL977" s="46">
        <v>0</v>
      </c>
      <c r="AM977" s="46">
        <v>0</v>
      </c>
    </row>
    <row r="978" spans="5:39" x14ac:dyDescent="0.2">
      <c r="E978" s="14">
        <v>98</v>
      </c>
      <c r="F978" s="14">
        <v>107</v>
      </c>
      <c r="G978" s="14" t="s">
        <v>250</v>
      </c>
      <c r="H978" s="14" t="s">
        <v>318</v>
      </c>
      <c r="I978" s="14" t="s">
        <v>475</v>
      </c>
      <c r="J978" s="531">
        <v>30000001</v>
      </c>
      <c r="K978" s="14" t="s">
        <v>59</v>
      </c>
      <c r="L978" s="14" t="s">
        <v>57</v>
      </c>
      <c r="M978" s="45">
        <v>978</v>
      </c>
      <c r="N978" s="45">
        <v>1</v>
      </c>
      <c r="O978" s="46">
        <v>1817.74</v>
      </c>
      <c r="Q978" s="12" t="s">
        <v>376</v>
      </c>
      <c r="T978" s="59" t="s">
        <v>73</v>
      </c>
      <c r="U978" s="14">
        <v>10</v>
      </c>
      <c r="V978" s="59" t="s">
        <v>174</v>
      </c>
      <c r="Y978" s="46">
        <v>1623.37</v>
      </c>
      <c r="Z978" s="46">
        <v>1817.74</v>
      </c>
      <c r="AA978" s="46">
        <v>1817.74</v>
      </c>
      <c r="AB978" s="46">
        <v>1817.74</v>
      </c>
      <c r="AC978" s="46">
        <v>1817.74</v>
      </c>
      <c r="AD978" s="46">
        <v>1817.74</v>
      </c>
      <c r="AE978" s="46">
        <v>1817.74</v>
      </c>
      <c r="AF978" s="46">
        <v>1817.74</v>
      </c>
      <c r="AG978" s="46">
        <v>1817.74</v>
      </c>
      <c r="AH978" s="46">
        <v>1817.74</v>
      </c>
      <c r="AI978" s="46">
        <v>1817.74</v>
      </c>
      <c r="AJ978" s="46">
        <v>1817.74</v>
      </c>
      <c r="AK978" s="46">
        <v>1817.74</v>
      </c>
      <c r="AL978" s="46">
        <v>1817.74</v>
      </c>
      <c r="AM978" s="46">
        <v>0</v>
      </c>
    </row>
    <row r="979" spans="5:39" x14ac:dyDescent="0.2">
      <c r="E979" s="47">
        <v>98</v>
      </c>
      <c r="F979" s="47">
        <v>107</v>
      </c>
      <c r="G979" s="47" t="s">
        <v>250</v>
      </c>
      <c r="H979" s="47" t="s">
        <v>318</v>
      </c>
      <c r="I979" s="47" t="s">
        <v>475</v>
      </c>
      <c r="J979" s="533">
        <v>30000001</v>
      </c>
      <c r="K979" s="14" t="s">
        <v>59</v>
      </c>
      <c r="L979" s="14" t="s">
        <v>54</v>
      </c>
      <c r="M979" s="45">
        <v>979</v>
      </c>
      <c r="N979" s="45">
        <v>1</v>
      </c>
      <c r="O979" s="46">
        <v>3001.61</v>
      </c>
      <c r="Q979" s="12" t="s">
        <v>376</v>
      </c>
      <c r="T979" s="59" t="s">
        <v>73</v>
      </c>
      <c r="U979" s="14">
        <v>0</v>
      </c>
      <c r="V979" s="59" t="s">
        <v>174</v>
      </c>
      <c r="Y979" s="46">
        <v>0</v>
      </c>
      <c r="Z979" s="46">
        <v>0</v>
      </c>
      <c r="AA979" s="46">
        <v>0</v>
      </c>
      <c r="AB979" s="46">
        <v>0</v>
      </c>
      <c r="AC979" s="46">
        <v>0</v>
      </c>
      <c r="AD979" s="46">
        <v>0</v>
      </c>
      <c r="AE979" s="46">
        <v>0</v>
      </c>
      <c r="AF979" s="46">
        <v>0</v>
      </c>
      <c r="AG979" s="46">
        <v>0</v>
      </c>
      <c r="AH979" s="46">
        <v>5699.61</v>
      </c>
      <c r="AI979" s="46">
        <v>4540.32</v>
      </c>
      <c r="AJ979" s="46">
        <v>3751.74</v>
      </c>
      <c r="AK979" s="46">
        <v>6930.81</v>
      </c>
      <c r="AL979" s="46">
        <v>3001.61</v>
      </c>
      <c r="AM979" s="46">
        <v>0</v>
      </c>
    </row>
    <row r="980" spans="5:39" x14ac:dyDescent="0.2">
      <c r="E980" s="47">
        <v>98</v>
      </c>
      <c r="F980" s="47">
        <v>107</v>
      </c>
      <c r="G980" s="47" t="s">
        <v>250</v>
      </c>
      <c r="H980" s="47" t="s">
        <v>318</v>
      </c>
      <c r="I980" s="47" t="s">
        <v>475</v>
      </c>
      <c r="J980" s="533">
        <v>30000001</v>
      </c>
      <c r="K980" s="14" t="s">
        <v>59</v>
      </c>
      <c r="L980" s="14" t="s">
        <v>58</v>
      </c>
      <c r="M980" s="45">
        <v>980</v>
      </c>
      <c r="N980" s="45">
        <v>1</v>
      </c>
      <c r="O980" s="46">
        <v>0</v>
      </c>
      <c r="Q980" s="12" t="s">
        <v>376</v>
      </c>
      <c r="T980" s="59" t="s">
        <v>73</v>
      </c>
      <c r="U980" s="14">
        <v>0</v>
      </c>
      <c r="V980" s="59" t="s">
        <v>174</v>
      </c>
      <c r="Y980" s="46">
        <v>0</v>
      </c>
      <c r="Z980" s="46">
        <v>0</v>
      </c>
      <c r="AA980" s="46">
        <v>0</v>
      </c>
      <c r="AB980" s="46">
        <v>0</v>
      </c>
      <c r="AC980" s="46">
        <v>0</v>
      </c>
      <c r="AD980" s="46">
        <v>0</v>
      </c>
      <c r="AE980" s="46">
        <v>0</v>
      </c>
      <c r="AF980" s="46">
        <v>0</v>
      </c>
      <c r="AG980" s="46">
        <v>0</v>
      </c>
      <c r="AH980" s="46">
        <v>0</v>
      </c>
      <c r="AI980" s="46">
        <v>0</v>
      </c>
      <c r="AJ980" s="46">
        <v>0</v>
      </c>
      <c r="AK980" s="46">
        <v>0</v>
      </c>
      <c r="AL980" s="46">
        <v>0</v>
      </c>
      <c r="AM980" s="46">
        <v>0</v>
      </c>
    </row>
    <row r="981" spans="5:39" x14ac:dyDescent="0.2">
      <c r="E981" s="47">
        <v>98</v>
      </c>
      <c r="F981" s="47">
        <v>107</v>
      </c>
      <c r="G981" s="47" t="s">
        <v>250</v>
      </c>
      <c r="H981" s="47" t="s">
        <v>318</v>
      </c>
      <c r="I981" s="47" t="s">
        <v>475</v>
      </c>
      <c r="J981" s="533">
        <v>30000001</v>
      </c>
      <c r="K981" s="14" t="s">
        <v>59</v>
      </c>
      <c r="L981" s="14" t="s">
        <v>31</v>
      </c>
      <c r="M981" s="45">
        <v>981</v>
      </c>
      <c r="N981" s="45">
        <v>1</v>
      </c>
      <c r="O981" s="48">
        <v>4819.3500000000004</v>
      </c>
      <c r="Q981" s="12" t="s">
        <v>376</v>
      </c>
      <c r="R981" s="46">
        <v>5805.0883333333331</v>
      </c>
      <c r="T981" s="59" t="s">
        <v>73</v>
      </c>
      <c r="U981" s="14">
        <v>0</v>
      </c>
      <c r="V981" s="59" t="s">
        <v>174</v>
      </c>
      <c r="X981" s="46">
        <v>11149.39</v>
      </c>
      <c r="Y981" s="46">
        <v>1623.37</v>
      </c>
      <c r="Z981" s="46">
        <v>1817.74</v>
      </c>
      <c r="AA981" s="46">
        <v>1817.74</v>
      </c>
      <c r="AB981" s="46">
        <v>1817.74</v>
      </c>
      <c r="AC981" s="46">
        <v>1817.74</v>
      </c>
      <c r="AD981" s="46">
        <v>1817.74</v>
      </c>
      <c r="AE981" s="46">
        <v>1817.74</v>
      </c>
      <c r="AF981" s="46">
        <v>1817.74</v>
      </c>
      <c r="AG981" s="46">
        <v>1817.74</v>
      </c>
      <c r="AH981" s="46">
        <v>7517.3499999999995</v>
      </c>
      <c r="AI981" s="46">
        <v>6358.0599999999995</v>
      </c>
      <c r="AJ981" s="46">
        <v>5569.48</v>
      </c>
      <c r="AK981" s="46">
        <v>8748.5500000000011</v>
      </c>
      <c r="AL981" s="46">
        <v>4819.3500000000004</v>
      </c>
      <c r="AM981" s="46">
        <v>0</v>
      </c>
    </row>
    <row r="982" spans="5:39" x14ac:dyDescent="0.2">
      <c r="E982" s="47">
        <v>98</v>
      </c>
      <c r="F982" s="47">
        <v>107</v>
      </c>
      <c r="G982" s="47" t="s">
        <v>250</v>
      </c>
      <c r="H982" s="47" t="s">
        <v>318</v>
      </c>
      <c r="I982" s="47" t="s">
        <v>475</v>
      </c>
      <c r="J982" s="533">
        <v>30000001</v>
      </c>
      <c r="K982" s="14" t="s">
        <v>37</v>
      </c>
      <c r="L982" s="14" t="s">
        <v>31</v>
      </c>
      <c r="M982" s="45">
        <v>982</v>
      </c>
      <c r="N982" s="45">
        <v>1</v>
      </c>
      <c r="O982" s="48">
        <v>-1319.84</v>
      </c>
      <c r="P982" s="48"/>
      <c r="Q982" s="12" t="s">
        <v>376</v>
      </c>
      <c r="R982" s="46">
        <v>3929.7116666666666</v>
      </c>
      <c r="T982" s="59" t="s">
        <v>73</v>
      </c>
      <c r="U982" s="14">
        <v>0</v>
      </c>
      <c r="V982" s="59" t="s">
        <v>174</v>
      </c>
      <c r="Y982" s="46">
        <v>0</v>
      </c>
      <c r="Z982" s="46">
        <v>0</v>
      </c>
      <c r="AA982" s="46">
        <v>14590.5</v>
      </c>
      <c r="AB982" s="46">
        <v>0</v>
      </c>
      <c r="AC982" s="46">
        <v>0</v>
      </c>
      <c r="AD982" s="46">
        <v>0</v>
      </c>
      <c r="AE982" s="46">
        <v>0</v>
      </c>
      <c r="AF982" s="46">
        <v>7270.96</v>
      </c>
      <c r="AG982" s="46">
        <v>0</v>
      </c>
      <c r="AH982" s="46">
        <v>0</v>
      </c>
      <c r="AI982" s="46">
        <v>0</v>
      </c>
      <c r="AJ982" s="46">
        <v>0</v>
      </c>
      <c r="AK982" s="46">
        <v>24898.11</v>
      </c>
      <c r="AL982" s="46">
        <v>-1319.84</v>
      </c>
      <c r="AM982" s="46">
        <v>14887.74</v>
      </c>
    </row>
    <row r="983" spans="5:39" x14ac:dyDescent="0.2">
      <c r="E983" s="47">
        <v>98</v>
      </c>
      <c r="F983" s="47">
        <v>107</v>
      </c>
      <c r="G983" s="47" t="s">
        <v>250</v>
      </c>
      <c r="H983" s="47" t="s">
        <v>318</v>
      </c>
      <c r="I983" s="47" t="s">
        <v>475</v>
      </c>
      <c r="J983" s="533">
        <v>30000001</v>
      </c>
      <c r="K983" s="14" t="s">
        <v>65</v>
      </c>
      <c r="L983" s="14" t="s">
        <v>31</v>
      </c>
      <c r="M983" s="45">
        <v>983</v>
      </c>
      <c r="N983" s="45">
        <v>1</v>
      </c>
      <c r="O983" s="52">
        <v>14887.740000000009</v>
      </c>
      <c r="P983" s="48">
        <v>14887.74</v>
      </c>
      <c r="Q983" s="12" t="s">
        <v>376</v>
      </c>
      <c r="R983" s="46">
        <v>2481.2900000000013</v>
      </c>
      <c r="T983" s="59" t="s">
        <v>73</v>
      </c>
      <c r="U983" s="14">
        <v>0</v>
      </c>
      <c r="V983" s="59" t="s">
        <v>174</v>
      </c>
      <c r="X983" s="46">
        <v>0</v>
      </c>
      <c r="Y983" s="46">
        <v>0</v>
      </c>
      <c r="Z983" s="46">
        <v>0</v>
      </c>
      <c r="AA983" s="46">
        <v>0</v>
      </c>
      <c r="AB983" s="46">
        <v>0</v>
      </c>
      <c r="AC983" s="46">
        <v>0</v>
      </c>
      <c r="AD983" s="46">
        <v>0</v>
      </c>
      <c r="AE983" s="46">
        <v>0</v>
      </c>
      <c r="AF983" s="46">
        <v>0</v>
      </c>
      <c r="AG983" s="46">
        <v>0</v>
      </c>
      <c r="AH983" s="46">
        <v>0</v>
      </c>
      <c r="AI983" s="46">
        <v>0</v>
      </c>
      <c r="AJ983" s="46">
        <v>1319.8400000000001</v>
      </c>
      <c r="AK983" s="46">
        <v>8748.5500000000084</v>
      </c>
      <c r="AL983" s="46">
        <v>4819.3500000000004</v>
      </c>
      <c r="AM983" s="46">
        <v>0</v>
      </c>
    </row>
    <row r="984" spans="5:39" x14ac:dyDescent="0.2">
      <c r="E984" s="47">
        <v>98</v>
      </c>
      <c r="F984" s="47">
        <v>107</v>
      </c>
      <c r="G984" s="47" t="s">
        <v>250</v>
      </c>
      <c r="H984" s="47" t="s">
        <v>318</v>
      </c>
      <c r="I984" s="47" t="s">
        <v>475</v>
      </c>
      <c r="J984" s="533">
        <v>30000001</v>
      </c>
      <c r="K984" s="14" t="s">
        <v>64</v>
      </c>
      <c r="L984" s="14" t="s">
        <v>57</v>
      </c>
      <c r="M984" s="45">
        <v>984</v>
      </c>
      <c r="N984" s="45">
        <v>1</v>
      </c>
      <c r="O984" s="46">
        <v>3137.58</v>
      </c>
      <c r="Q984" s="12" t="s">
        <v>376</v>
      </c>
      <c r="T984" s="59" t="s">
        <v>73</v>
      </c>
      <c r="U984" s="14">
        <v>0</v>
      </c>
      <c r="V984" s="59" t="s">
        <v>174</v>
      </c>
      <c r="X984" s="46">
        <v>0</v>
      </c>
      <c r="Y984" s="46">
        <v>1623.37</v>
      </c>
      <c r="Z984" s="46">
        <v>3441.1099999999997</v>
      </c>
      <c r="AA984" s="46">
        <v>0</v>
      </c>
      <c r="AB984" s="46">
        <v>1817.74</v>
      </c>
      <c r="AC984" s="46">
        <v>3635.48</v>
      </c>
      <c r="AD984" s="46">
        <v>5453.22</v>
      </c>
      <c r="AE984" s="46">
        <v>7270.96</v>
      </c>
      <c r="AF984" s="46">
        <v>1817.7400000000007</v>
      </c>
      <c r="AG984" s="46">
        <v>3635.4800000000005</v>
      </c>
      <c r="AH984" s="46">
        <v>5453.22</v>
      </c>
      <c r="AI984" s="46">
        <v>7270.96</v>
      </c>
      <c r="AJ984" s="46">
        <v>9088.7000000000007</v>
      </c>
      <c r="AK984" s="46">
        <v>0</v>
      </c>
      <c r="AL984" s="46">
        <v>3137.58</v>
      </c>
      <c r="AM984" s="46">
        <v>0</v>
      </c>
    </row>
    <row r="985" spans="5:39" x14ac:dyDescent="0.2">
      <c r="E985" s="47">
        <v>98</v>
      </c>
      <c r="F985" s="47">
        <v>107</v>
      </c>
      <c r="G985" s="47" t="s">
        <v>250</v>
      </c>
      <c r="H985" s="47" t="s">
        <v>318</v>
      </c>
      <c r="I985" s="47" t="s">
        <v>475</v>
      </c>
      <c r="J985" s="533">
        <v>30000001</v>
      </c>
      <c r="K985" s="14" t="s">
        <v>64</v>
      </c>
      <c r="L985" s="14" t="s">
        <v>54</v>
      </c>
      <c r="M985" s="45">
        <v>985</v>
      </c>
      <c r="N985" s="45">
        <v>1</v>
      </c>
      <c r="O985" s="46">
        <v>9932.42</v>
      </c>
      <c r="Q985" s="12" t="s">
        <v>376</v>
      </c>
      <c r="T985" s="59" t="s">
        <v>73</v>
      </c>
      <c r="U985" s="14">
        <v>0</v>
      </c>
      <c r="V985" s="59" t="s">
        <v>174</v>
      </c>
      <c r="X985" s="46">
        <v>0</v>
      </c>
      <c r="Y985" s="46">
        <v>0</v>
      </c>
      <c r="Z985" s="46">
        <v>0</v>
      </c>
      <c r="AA985" s="46">
        <v>0</v>
      </c>
      <c r="AB985" s="46">
        <v>0</v>
      </c>
      <c r="AC985" s="46">
        <v>0</v>
      </c>
      <c r="AD985" s="46">
        <v>0</v>
      </c>
      <c r="AE985" s="46">
        <v>0</v>
      </c>
      <c r="AF985" s="46">
        <v>0</v>
      </c>
      <c r="AG985" s="46">
        <v>0</v>
      </c>
      <c r="AH985" s="46">
        <v>5699.61</v>
      </c>
      <c r="AI985" s="46">
        <v>10239.93</v>
      </c>
      <c r="AJ985" s="46">
        <v>13991.67</v>
      </c>
      <c r="AK985" s="46">
        <v>6930.8099999999995</v>
      </c>
      <c r="AL985" s="46">
        <v>9932.42</v>
      </c>
      <c r="AM985" s="46">
        <v>0</v>
      </c>
    </row>
    <row r="986" spans="5:39" x14ac:dyDescent="0.2">
      <c r="E986" s="47">
        <v>98</v>
      </c>
      <c r="F986" s="47">
        <v>107</v>
      </c>
      <c r="G986" s="47" t="s">
        <v>250</v>
      </c>
      <c r="H986" s="47" t="s">
        <v>318</v>
      </c>
      <c r="I986" s="47" t="s">
        <v>475</v>
      </c>
      <c r="J986" s="533">
        <v>30000001</v>
      </c>
      <c r="K986" s="14" t="s">
        <v>64</v>
      </c>
      <c r="L986" s="14" t="s">
        <v>58</v>
      </c>
      <c r="M986" s="45">
        <v>986</v>
      </c>
      <c r="N986" s="45">
        <v>1</v>
      </c>
      <c r="O986" s="46">
        <v>1817.7400000000052</v>
      </c>
      <c r="Q986" s="12" t="s">
        <v>376</v>
      </c>
      <c r="T986" s="59" t="s">
        <v>73</v>
      </c>
      <c r="U986" s="14">
        <v>0</v>
      </c>
      <c r="V986" s="59" t="s">
        <v>174</v>
      </c>
      <c r="X986" s="46">
        <v>0</v>
      </c>
      <c r="Y986" s="46">
        <v>11149.39</v>
      </c>
      <c r="Z986" s="46">
        <v>11149.39</v>
      </c>
      <c r="AA986" s="46">
        <v>1817.739999999998</v>
      </c>
      <c r="AB986" s="46">
        <v>1817.7399999999996</v>
      </c>
      <c r="AC986" s="46">
        <v>1817.7400000000011</v>
      </c>
      <c r="AD986" s="46">
        <v>1817.7400000000025</v>
      </c>
      <c r="AE986" s="46">
        <v>1817.7400000000043</v>
      </c>
      <c r="AF986" s="46">
        <v>1817.7400000000061</v>
      </c>
      <c r="AG986" s="46">
        <v>1817.740000000008</v>
      </c>
      <c r="AH986" s="46">
        <v>1817.7400000000071</v>
      </c>
      <c r="AI986" s="46">
        <v>1817.7400000000052</v>
      </c>
      <c r="AJ986" s="46">
        <v>1817.7400000000071</v>
      </c>
      <c r="AK986" s="46">
        <v>1817.7400000000107</v>
      </c>
      <c r="AL986" s="46">
        <v>1817.7400000000052</v>
      </c>
      <c r="AM986" s="46">
        <v>7.2759576141834259E-12</v>
      </c>
    </row>
    <row r="987" spans="5:39" x14ac:dyDescent="0.2">
      <c r="E987" s="47">
        <v>98</v>
      </c>
      <c r="F987" s="47">
        <v>107</v>
      </c>
      <c r="G987" s="47" t="s">
        <v>250</v>
      </c>
      <c r="H987" s="47" t="s">
        <v>318</v>
      </c>
      <c r="I987" s="47" t="s">
        <v>475</v>
      </c>
      <c r="J987" s="533">
        <v>30000001</v>
      </c>
      <c r="K987" s="14" t="s">
        <v>67</v>
      </c>
      <c r="L987" s="14" t="s">
        <v>67</v>
      </c>
      <c r="M987" s="45">
        <v>987</v>
      </c>
      <c r="N987" s="45">
        <v>1</v>
      </c>
      <c r="O987" s="53">
        <v>21.68428250359284</v>
      </c>
      <c r="P987" s="54">
        <v>11.68428250359284</v>
      </c>
      <c r="Q987" s="55" t="s">
        <v>376</v>
      </c>
      <c r="R987" s="56">
        <v>2.5646018019249222</v>
      </c>
      <c r="S987" s="57" t="s">
        <v>370</v>
      </c>
      <c r="T987" s="60" t="s">
        <v>73</v>
      </c>
      <c r="U987" s="14">
        <v>0</v>
      </c>
      <c r="V987" s="60" t="s">
        <v>174</v>
      </c>
      <c r="Y987" s="46">
        <v>21.68428250359284</v>
      </c>
      <c r="Z987" s="46">
        <v>21.68428250359284</v>
      </c>
      <c r="AA987" s="46">
        <v>21.68428250359284</v>
      </c>
      <c r="AB987" s="46">
        <v>21.68428250359284</v>
      </c>
      <c r="AC987" s="46">
        <v>21.68428250359284</v>
      </c>
      <c r="AD987" s="46">
        <v>21.68428250359284</v>
      </c>
      <c r="AE987" s="46">
        <v>21.68428250359284</v>
      </c>
      <c r="AF987" s="46">
        <v>21.68428250359284</v>
      </c>
      <c r="AG987" s="46">
        <v>21.68428250359284</v>
      </c>
      <c r="AH987" s="46">
        <v>21.68428250359284</v>
      </c>
      <c r="AI987" s="46">
        <v>21.68428250359284</v>
      </c>
      <c r="AJ987" s="46">
        <v>21.68428250359284</v>
      </c>
      <c r="AK987" s="46">
        <v>21.68428250359284</v>
      </c>
      <c r="AL987" s="46">
        <v>21.68428250359284</v>
      </c>
      <c r="AM987" s="46">
        <v>21.68428250359284</v>
      </c>
    </row>
    <row r="988" spans="5:39" x14ac:dyDescent="0.2">
      <c r="E988" s="14">
        <v>99</v>
      </c>
      <c r="F988" s="14">
        <v>108</v>
      </c>
      <c r="G988" s="14" t="s">
        <v>250</v>
      </c>
      <c r="H988" s="14" t="s">
        <v>293</v>
      </c>
      <c r="I988" s="14" t="s">
        <v>476</v>
      </c>
      <c r="J988" s="531">
        <v>30000002</v>
      </c>
      <c r="K988" s="14" t="s">
        <v>59</v>
      </c>
      <c r="L988" s="14" t="s">
        <v>57</v>
      </c>
      <c r="M988" s="45">
        <v>988</v>
      </c>
      <c r="N988" s="45">
        <v>1</v>
      </c>
      <c r="O988" s="46">
        <v>2079.84</v>
      </c>
      <c r="Q988" s="12" t="s">
        <v>405</v>
      </c>
      <c r="T988" s="59" t="s">
        <v>74</v>
      </c>
      <c r="U988" s="14">
        <v>0</v>
      </c>
      <c r="V988" s="59" t="s">
        <v>175</v>
      </c>
      <c r="Y988" s="46">
        <v>1857.43</v>
      </c>
      <c r="Z988" s="46">
        <v>2079.84</v>
      </c>
      <c r="AA988" s="46">
        <v>2079.84</v>
      </c>
      <c r="AB988" s="46">
        <v>2079.84</v>
      </c>
      <c r="AC988" s="46">
        <v>2079.84</v>
      </c>
      <c r="AD988" s="46">
        <v>2079.84</v>
      </c>
      <c r="AE988" s="46">
        <v>2079.84</v>
      </c>
      <c r="AF988" s="46">
        <v>2079.84</v>
      </c>
      <c r="AG988" s="46">
        <v>2079.84</v>
      </c>
      <c r="AH988" s="46">
        <v>2079.84</v>
      </c>
      <c r="AI988" s="46">
        <v>2079.84</v>
      </c>
      <c r="AJ988" s="46">
        <v>2079.84</v>
      </c>
      <c r="AK988" s="46">
        <v>2079.84</v>
      </c>
      <c r="AL988" s="46">
        <v>2079.84</v>
      </c>
      <c r="AM988" s="46">
        <v>0</v>
      </c>
    </row>
    <row r="989" spans="5:39" x14ac:dyDescent="0.2">
      <c r="E989" s="47">
        <v>99</v>
      </c>
      <c r="F989" s="47">
        <v>108</v>
      </c>
      <c r="G989" s="47" t="s">
        <v>250</v>
      </c>
      <c r="H989" s="47" t="s">
        <v>293</v>
      </c>
      <c r="I989" s="47" t="s">
        <v>476</v>
      </c>
      <c r="J989" s="533">
        <v>30000002</v>
      </c>
      <c r="K989" s="14" t="s">
        <v>59</v>
      </c>
      <c r="L989" s="14" t="s">
        <v>54</v>
      </c>
      <c r="M989" s="45">
        <v>989</v>
      </c>
      <c r="N989" s="45">
        <v>1</v>
      </c>
      <c r="O989" s="46">
        <v>2402.35</v>
      </c>
      <c r="Q989" s="12" t="s">
        <v>405</v>
      </c>
      <c r="T989" s="59" t="s">
        <v>74</v>
      </c>
      <c r="U989" s="14">
        <v>3</v>
      </c>
      <c r="V989" s="59" t="s">
        <v>175</v>
      </c>
      <c r="Y989" s="46">
        <v>0</v>
      </c>
      <c r="Z989" s="46">
        <v>0</v>
      </c>
      <c r="AA989" s="46">
        <v>0</v>
      </c>
      <c r="AB989" s="46">
        <v>0</v>
      </c>
      <c r="AC989" s="46">
        <v>0</v>
      </c>
      <c r="AD989" s="46">
        <v>0</v>
      </c>
      <c r="AE989" s="46">
        <v>0</v>
      </c>
      <c r="AF989" s="46">
        <v>0</v>
      </c>
      <c r="AG989" s="46">
        <v>0</v>
      </c>
      <c r="AH989" s="46">
        <v>6521.85</v>
      </c>
      <c r="AI989" s="46">
        <v>5024.2199999999993</v>
      </c>
      <c r="AJ989" s="46">
        <v>4235.6400000000003</v>
      </c>
      <c r="AK989" s="46">
        <v>15851.1</v>
      </c>
      <c r="AL989" s="46">
        <v>2402.35</v>
      </c>
      <c r="AM989" s="46">
        <v>0</v>
      </c>
    </row>
    <row r="990" spans="5:39" x14ac:dyDescent="0.2">
      <c r="E990" s="47">
        <v>99</v>
      </c>
      <c r="F990" s="47">
        <v>108</v>
      </c>
      <c r="G990" s="47" t="s">
        <v>250</v>
      </c>
      <c r="H990" s="47" t="s">
        <v>293</v>
      </c>
      <c r="I990" s="47" t="s">
        <v>476</v>
      </c>
      <c r="J990" s="533">
        <v>30000002</v>
      </c>
      <c r="K990" s="14" t="s">
        <v>59</v>
      </c>
      <c r="L990" s="14" t="s">
        <v>58</v>
      </c>
      <c r="M990" s="45">
        <v>990</v>
      </c>
      <c r="N990" s="45">
        <v>1</v>
      </c>
      <c r="O990" s="46">
        <v>0</v>
      </c>
      <c r="Q990" s="12" t="s">
        <v>405</v>
      </c>
      <c r="T990" s="59" t="s">
        <v>74</v>
      </c>
      <c r="U990" s="14">
        <v>0</v>
      </c>
      <c r="V990" s="59" t="s">
        <v>175</v>
      </c>
      <c r="Y990" s="46">
        <v>0</v>
      </c>
      <c r="Z990" s="46">
        <v>0</v>
      </c>
      <c r="AA990" s="46">
        <v>0</v>
      </c>
      <c r="AB990" s="46">
        <v>0</v>
      </c>
      <c r="AC990" s="46">
        <v>0</v>
      </c>
      <c r="AD990" s="46">
        <v>0</v>
      </c>
      <c r="AE990" s="46">
        <v>0</v>
      </c>
      <c r="AF990" s="46">
        <v>0</v>
      </c>
      <c r="AG990" s="46">
        <v>0</v>
      </c>
      <c r="AH990" s="46">
        <v>0</v>
      </c>
      <c r="AI990" s="46">
        <v>0</v>
      </c>
      <c r="AJ990" s="46">
        <v>0</v>
      </c>
      <c r="AK990" s="46">
        <v>0</v>
      </c>
      <c r="AL990" s="46">
        <v>0</v>
      </c>
      <c r="AM990" s="46">
        <v>0</v>
      </c>
    </row>
    <row r="991" spans="5:39" x14ac:dyDescent="0.2">
      <c r="E991" s="47">
        <v>99</v>
      </c>
      <c r="F991" s="47">
        <v>108</v>
      </c>
      <c r="G991" s="47" t="s">
        <v>250</v>
      </c>
      <c r="H991" s="47" t="s">
        <v>293</v>
      </c>
      <c r="I991" s="47" t="s">
        <v>476</v>
      </c>
      <c r="J991" s="533">
        <v>30000002</v>
      </c>
      <c r="K991" s="14" t="s">
        <v>59</v>
      </c>
      <c r="L991" s="14" t="s">
        <v>31</v>
      </c>
      <c r="M991" s="45">
        <v>991</v>
      </c>
      <c r="N991" s="45">
        <v>1</v>
      </c>
      <c r="O991" s="48">
        <v>4482.1900000000005</v>
      </c>
      <c r="Q991" s="12" t="s">
        <v>405</v>
      </c>
      <c r="R991" s="46">
        <v>7752.3666666666677</v>
      </c>
      <c r="T991" s="59" t="s">
        <v>74</v>
      </c>
      <c r="U991" s="14">
        <v>0</v>
      </c>
      <c r="V991" s="59" t="s">
        <v>175</v>
      </c>
      <c r="X991" s="46">
        <v>12757.07</v>
      </c>
      <c r="Y991" s="46">
        <v>1857.43</v>
      </c>
      <c r="Z991" s="46">
        <v>2079.84</v>
      </c>
      <c r="AA991" s="46">
        <v>2079.84</v>
      </c>
      <c r="AB991" s="46">
        <v>2079.84</v>
      </c>
      <c r="AC991" s="46">
        <v>2079.84</v>
      </c>
      <c r="AD991" s="46">
        <v>2079.84</v>
      </c>
      <c r="AE991" s="46">
        <v>2079.84</v>
      </c>
      <c r="AF991" s="46">
        <v>2079.84</v>
      </c>
      <c r="AG991" s="46">
        <v>2079.84</v>
      </c>
      <c r="AH991" s="46">
        <v>8601.69</v>
      </c>
      <c r="AI991" s="46">
        <v>7104.0599999999995</v>
      </c>
      <c r="AJ991" s="46">
        <v>6315.4800000000005</v>
      </c>
      <c r="AK991" s="46">
        <v>17930.940000000002</v>
      </c>
      <c r="AL991" s="46">
        <v>4482.1900000000005</v>
      </c>
      <c r="AM991" s="46">
        <v>0</v>
      </c>
    </row>
    <row r="992" spans="5:39" x14ac:dyDescent="0.2">
      <c r="E992" s="47">
        <v>99</v>
      </c>
      <c r="F992" s="47">
        <v>108</v>
      </c>
      <c r="G992" s="47" t="s">
        <v>250</v>
      </c>
      <c r="H992" s="47" t="s">
        <v>293</v>
      </c>
      <c r="I992" s="47" t="s">
        <v>476</v>
      </c>
      <c r="J992" s="533">
        <v>30000002</v>
      </c>
      <c r="K992" s="14" t="s">
        <v>37</v>
      </c>
      <c r="L992" s="14" t="s">
        <v>31</v>
      </c>
      <c r="M992" s="45">
        <v>992</v>
      </c>
      <c r="N992" s="45">
        <v>1</v>
      </c>
      <c r="O992" s="48">
        <v>0</v>
      </c>
      <c r="P992" s="48"/>
      <c r="Q992" s="12" t="s">
        <v>405</v>
      </c>
      <c r="R992" s="46">
        <v>7826.4949999999999</v>
      </c>
      <c r="T992" s="59" t="s">
        <v>74</v>
      </c>
      <c r="U992" s="14">
        <v>0</v>
      </c>
      <c r="V992" s="59" t="s">
        <v>175</v>
      </c>
      <c r="Y992" s="46">
        <v>0</v>
      </c>
      <c r="Z992" s="46">
        <v>0</v>
      </c>
      <c r="AA992" s="46">
        <v>0</v>
      </c>
      <c r="AB992" s="46">
        <v>0</v>
      </c>
      <c r="AC992" s="46">
        <v>0</v>
      </c>
      <c r="AD992" s="46">
        <v>0</v>
      </c>
      <c r="AE992" s="46">
        <v>0</v>
      </c>
      <c r="AF992" s="46">
        <v>0</v>
      </c>
      <c r="AG992" s="46">
        <v>0</v>
      </c>
      <c r="AH992" s="46">
        <v>39854.910000000003</v>
      </c>
      <c r="AI992" s="46">
        <v>0</v>
      </c>
      <c r="AJ992" s="46">
        <v>7104.06</v>
      </c>
      <c r="AK992" s="46">
        <v>0</v>
      </c>
      <c r="AL992" s="46">
        <v>0</v>
      </c>
      <c r="AM992" s="46">
        <v>5745.7220000000007</v>
      </c>
    </row>
    <row r="993" spans="5:39" x14ac:dyDescent="0.2">
      <c r="E993" s="47">
        <v>99</v>
      </c>
      <c r="F993" s="47">
        <v>108</v>
      </c>
      <c r="G993" s="47" t="s">
        <v>250</v>
      </c>
      <c r="H993" s="47" t="s">
        <v>293</v>
      </c>
      <c r="I993" s="47" t="s">
        <v>476</v>
      </c>
      <c r="J993" s="533">
        <v>30000002</v>
      </c>
      <c r="K993" s="14" t="s">
        <v>65</v>
      </c>
      <c r="L993" s="14" t="s">
        <v>31</v>
      </c>
      <c r="M993" s="45">
        <v>993</v>
      </c>
      <c r="N993" s="45">
        <v>1</v>
      </c>
      <c r="O993" s="52">
        <v>28728.610000000015</v>
      </c>
      <c r="P993" s="48">
        <v>5745.7220000000007</v>
      </c>
      <c r="Q993" s="12" t="s">
        <v>405</v>
      </c>
      <c r="R993" s="46">
        <v>4788.1016666666692</v>
      </c>
      <c r="T993" s="59" t="s">
        <v>74</v>
      </c>
      <c r="U993" s="14">
        <v>0</v>
      </c>
      <c r="V993" s="59" t="s">
        <v>175</v>
      </c>
      <c r="X993" s="46">
        <v>0</v>
      </c>
      <c r="Y993" s="46">
        <v>0</v>
      </c>
      <c r="Z993" s="46">
        <v>0</v>
      </c>
      <c r="AA993" s="46">
        <v>0</v>
      </c>
      <c r="AB993" s="46">
        <v>0</v>
      </c>
      <c r="AC993" s="46">
        <v>0</v>
      </c>
      <c r="AD993" s="46">
        <v>0</v>
      </c>
      <c r="AE993" s="46">
        <v>0</v>
      </c>
      <c r="AF993" s="46">
        <v>0</v>
      </c>
      <c r="AG993" s="46">
        <v>0</v>
      </c>
      <c r="AH993" s="46">
        <v>0</v>
      </c>
      <c r="AI993" s="46">
        <v>0</v>
      </c>
      <c r="AJ993" s="46">
        <v>6315.4800000000005</v>
      </c>
      <c r="AK993" s="46">
        <v>17930.940000000002</v>
      </c>
      <c r="AL993" s="46">
        <v>4482.1900000000151</v>
      </c>
      <c r="AM993" s="46">
        <v>0</v>
      </c>
    </row>
    <row r="994" spans="5:39" x14ac:dyDescent="0.2">
      <c r="E994" s="47">
        <v>99</v>
      </c>
      <c r="F994" s="47">
        <v>108</v>
      </c>
      <c r="G994" s="47" t="s">
        <v>250</v>
      </c>
      <c r="H994" s="47" t="s">
        <v>293</v>
      </c>
      <c r="I994" s="47" t="s">
        <v>476</v>
      </c>
      <c r="J994" s="533">
        <v>30000002</v>
      </c>
      <c r="K994" s="14" t="s">
        <v>64</v>
      </c>
      <c r="L994" s="14" t="s">
        <v>57</v>
      </c>
      <c r="M994" s="45">
        <v>994</v>
      </c>
      <c r="N994" s="45">
        <v>1</v>
      </c>
      <c r="O994" s="46">
        <v>4159.68</v>
      </c>
      <c r="Q994" s="12" t="s">
        <v>405</v>
      </c>
      <c r="T994" s="59" t="s">
        <v>74</v>
      </c>
      <c r="U994" s="14">
        <v>0</v>
      </c>
      <c r="V994" s="59" t="s">
        <v>175</v>
      </c>
      <c r="X994" s="46">
        <v>0</v>
      </c>
      <c r="Y994" s="46">
        <v>1857.43</v>
      </c>
      <c r="Z994" s="46">
        <v>3937.2700000000004</v>
      </c>
      <c r="AA994" s="46">
        <v>6017.1100000000006</v>
      </c>
      <c r="AB994" s="46">
        <v>8096.9500000000007</v>
      </c>
      <c r="AC994" s="46">
        <v>10176.790000000001</v>
      </c>
      <c r="AD994" s="46">
        <v>12256.630000000001</v>
      </c>
      <c r="AE994" s="46">
        <v>14336.470000000001</v>
      </c>
      <c r="AF994" s="46">
        <v>16416.310000000001</v>
      </c>
      <c r="AG994" s="46">
        <v>18496.150000000001</v>
      </c>
      <c r="AH994" s="46">
        <v>0</v>
      </c>
      <c r="AI994" s="46">
        <v>2079.84</v>
      </c>
      <c r="AJ994" s="46">
        <v>0</v>
      </c>
      <c r="AK994" s="46">
        <v>2079.84</v>
      </c>
      <c r="AL994" s="46">
        <v>4159.68</v>
      </c>
      <c r="AM994" s="46">
        <v>0</v>
      </c>
    </row>
    <row r="995" spans="5:39" x14ac:dyDescent="0.2">
      <c r="E995" s="47">
        <v>99</v>
      </c>
      <c r="F995" s="47">
        <v>108</v>
      </c>
      <c r="G995" s="47" t="s">
        <v>250</v>
      </c>
      <c r="H995" s="47" t="s">
        <v>293</v>
      </c>
      <c r="I995" s="47" t="s">
        <v>476</v>
      </c>
      <c r="J995" s="533">
        <v>30000002</v>
      </c>
      <c r="K995" s="14" t="s">
        <v>64</v>
      </c>
      <c r="L995" s="14" t="s">
        <v>54</v>
      </c>
      <c r="M995" s="45">
        <v>995</v>
      </c>
      <c r="N995" s="45">
        <v>1</v>
      </c>
      <c r="O995" s="46">
        <v>24568.93</v>
      </c>
      <c r="Q995" s="12" t="s">
        <v>405</v>
      </c>
      <c r="T995" s="59" t="s">
        <v>74</v>
      </c>
      <c r="U995" s="14">
        <v>0</v>
      </c>
      <c r="V995" s="59" t="s">
        <v>175</v>
      </c>
      <c r="X995" s="46">
        <v>0</v>
      </c>
      <c r="Y995" s="46">
        <v>0</v>
      </c>
      <c r="Z995" s="46">
        <v>0</v>
      </c>
      <c r="AA995" s="46">
        <v>0</v>
      </c>
      <c r="AB995" s="46">
        <v>0</v>
      </c>
      <c r="AC995" s="46">
        <v>0</v>
      </c>
      <c r="AD995" s="46">
        <v>0</v>
      </c>
      <c r="AE995" s="46">
        <v>0</v>
      </c>
      <c r="AF995" s="46">
        <v>0</v>
      </c>
      <c r="AG995" s="46">
        <v>0</v>
      </c>
      <c r="AH995" s="46">
        <v>0</v>
      </c>
      <c r="AI995" s="46">
        <v>5024.2199999999993</v>
      </c>
      <c r="AJ995" s="46">
        <v>6315.4800000000005</v>
      </c>
      <c r="AK995" s="46">
        <v>22166.58</v>
      </c>
      <c r="AL995" s="46">
        <v>24568.93</v>
      </c>
      <c r="AM995" s="46">
        <v>22982.887999999999</v>
      </c>
    </row>
    <row r="996" spans="5:39" x14ac:dyDescent="0.2">
      <c r="E996" s="47">
        <v>99</v>
      </c>
      <c r="F996" s="47">
        <v>108</v>
      </c>
      <c r="G996" s="47" t="s">
        <v>250</v>
      </c>
      <c r="H996" s="47" t="s">
        <v>293</v>
      </c>
      <c r="I996" s="47" t="s">
        <v>476</v>
      </c>
      <c r="J996" s="533">
        <v>30000002</v>
      </c>
      <c r="K996" s="14" t="s">
        <v>64</v>
      </c>
      <c r="L996" s="14" t="s">
        <v>58</v>
      </c>
      <c r="M996" s="45">
        <v>996</v>
      </c>
      <c r="N996" s="45">
        <v>1</v>
      </c>
      <c r="O996" s="46">
        <v>0</v>
      </c>
      <c r="Q996" s="12" t="s">
        <v>405</v>
      </c>
      <c r="T996" s="59" t="s">
        <v>74</v>
      </c>
      <c r="U996" s="14">
        <v>0</v>
      </c>
      <c r="V996" s="59" t="s">
        <v>175</v>
      </c>
      <c r="X996" s="46">
        <v>0</v>
      </c>
      <c r="Y996" s="46">
        <v>12757.07</v>
      </c>
      <c r="Z996" s="46">
        <v>12757.07</v>
      </c>
      <c r="AA996" s="46">
        <v>12757.07</v>
      </c>
      <c r="AB996" s="46">
        <v>12757.07</v>
      </c>
      <c r="AC996" s="46">
        <v>12757.07</v>
      </c>
      <c r="AD996" s="46">
        <v>12757.07</v>
      </c>
      <c r="AE996" s="46">
        <v>12757.07</v>
      </c>
      <c r="AF996" s="46">
        <v>12757.07</v>
      </c>
      <c r="AG996" s="46">
        <v>12757.07</v>
      </c>
      <c r="AH996" s="46">
        <v>0</v>
      </c>
      <c r="AI996" s="46">
        <v>0</v>
      </c>
      <c r="AJ996" s="46">
        <v>0</v>
      </c>
      <c r="AK996" s="46">
        <v>0</v>
      </c>
      <c r="AL996" s="46">
        <v>0</v>
      </c>
      <c r="AM996" s="46">
        <v>0</v>
      </c>
    </row>
    <row r="997" spans="5:39" x14ac:dyDescent="0.2">
      <c r="E997" s="47">
        <v>99</v>
      </c>
      <c r="F997" s="47">
        <v>108</v>
      </c>
      <c r="G997" s="47" t="s">
        <v>250</v>
      </c>
      <c r="H997" s="47" t="s">
        <v>293</v>
      </c>
      <c r="I997" s="47" t="s">
        <v>476</v>
      </c>
      <c r="J997" s="533">
        <v>30000002</v>
      </c>
      <c r="K997" s="14" t="s">
        <v>67</v>
      </c>
      <c r="L997" s="14" t="s">
        <v>67</v>
      </c>
      <c r="M997" s="45">
        <v>997</v>
      </c>
      <c r="N997" s="45">
        <v>1</v>
      </c>
      <c r="O997" s="53">
        <v>30.446291693187959</v>
      </c>
      <c r="P997" s="54">
        <v>20.446291693187959</v>
      </c>
      <c r="Q997" s="55" t="s">
        <v>405</v>
      </c>
      <c r="R997" s="56">
        <v>3.7057857600474708</v>
      </c>
      <c r="S997" s="57" t="s">
        <v>370</v>
      </c>
      <c r="T997" s="60" t="s">
        <v>74</v>
      </c>
      <c r="U997" s="14">
        <v>0</v>
      </c>
      <c r="V997" s="60" t="s">
        <v>175</v>
      </c>
      <c r="Y997" s="46">
        <v>30.446291693187959</v>
      </c>
      <c r="Z997" s="46">
        <v>30.446291693187959</v>
      </c>
      <c r="AA997" s="46">
        <v>30.446291693187959</v>
      </c>
      <c r="AB997" s="46">
        <v>30.446291693187959</v>
      </c>
      <c r="AC997" s="46">
        <v>30.446291693187959</v>
      </c>
      <c r="AD997" s="46">
        <v>30.446291693187959</v>
      </c>
      <c r="AE997" s="46">
        <v>30.446291693187959</v>
      </c>
      <c r="AF997" s="46">
        <v>30.446291693187959</v>
      </c>
      <c r="AG997" s="46">
        <v>30.446291693187959</v>
      </c>
      <c r="AH997" s="46">
        <v>30.446291693187959</v>
      </c>
      <c r="AI997" s="46">
        <v>30.446291693187959</v>
      </c>
      <c r="AJ997" s="46">
        <v>30.446291693187959</v>
      </c>
      <c r="AK997" s="46">
        <v>30.446291693187959</v>
      </c>
      <c r="AL997" s="46">
        <v>30.446291693187959</v>
      </c>
      <c r="AM997" s="46">
        <v>30.446291693187959</v>
      </c>
    </row>
    <row r="998" spans="5:39" x14ac:dyDescent="0.2">
      <c r="E998" s="14">
        <v>100</v>
      </c>
      <c r="F998" s="14">
        <v>109</v>
      </c>
      <c r="G998" s="14" t="s">
        <v>250</v>
      </c>
      <c r="H998" s="14" t="s">
        <v>294</v>
      </c>
      <c r="I998" s="14" t="s">
        <v>477</v>
      </c>
      <c r="J998" s="531">
        <v>30000003</v>
      </c>
      <c r="K998" s="14" t="s">
        <v>59</v>
      </c>
      <c r="L998" s="14" t="s">
        <v>57</v>
      </c>
      <c r="M998" s="45">
        <v>998</v>
      </c>
      <c r="N998" s="45">
        <v>1</v>
      </c>
      <c r="O998" s="46">
        <v>2794.68</v>
      </c>
      <c r="Q998" s="12" t="s">
        <v>405</v>
      </c>
      <c r="T998" s="59" t="s">
        <v>74</v>
      </c>
      <c r="U998" s="14">
        <v>0</v>
      </c>
      <c r="V998" s="59" t="s">
        <v>175</v>
      </c>
      <c r="Y998" s="46">
        <v>2495.83</v>
      </c>
      <c r="Z998" s="46">
        <v>2794.68</v>
      </c>
      <c r="AA998" s="46">
        <v>2794.68</v>
      </c>
      <c r="AB998" s="46">
        <v>2794.68</v>
      </c>
      <c r="AC998" s="46">
        <v>2794.68</v>
      </c>
      <c r="AD998" s="46">
        <v>2794.68</v>
      </c>
      <c r="AE998" s="46">
        <v>2794.68</v>
      </c>
      <c r="AF998" s="46">
        <v>2794.68</v>
      </c>
      <c r="AG998" s="46">
        <v>2794.68</v>
      </c>
      <c r="AH998" s="46">
        <v>2794.68</v>
      </c>
      <c r="AI998" s="46">
        <v>2794.68</v>
      </c>
      <c r="AJ998" s="46">
        <v>2794.68</v>
      </c>
      <c r="AK998" s="46">
        <v>2794.68</v>
      </c>
      <c r="AL998" s="46">
        <v>2794.68</v>
      </c>
      <c r="AM998" s="46">
        <v>0</v>
      </c>
    </row>
    <row r="999" spans="5:39" x14ac:dyDescent="0.2">
      <c r="E999" s="47">
        <v>100</v>
      </c>
      <c r="F999" s="47">
        <v>109</v>
      </c>
      <c r="G999" s="47" t="s">
        <v>250</v>
      </c>
      <c r="H999" s="47" t="s">
        <v>294</v>
      </c>
      <c r="I999" s="47" t="s">
        <v>477</v>
      </c>
      <c r="J999" s="533">
        <v>30000003</v>
      </c>
      <c r="K999" s="14" t="s">
        <v>59</v>
      </c>
      <c r="L999" s="14" t="s">
        <v>54</v>
      </c>
      <c r="M999" s="45">
        <v>999</v>
      </c>
      <c r="N999" s="45">
        <v>1</v>
      </c>
      <c r="O999" s="46">
        <v>5474.6</v>
      </c>
      <c r="Q999" s="12" t="s">
        <v>405</v>
      </c>
      <c r="T999" s="59" t="s">
        <v>74</v>
      </c>
      <c r="U999" s="14">
        <v>4</v>
      </c>
      <c r="V999" s="59" t="s">
        <v>175</v>
      </c>
      <c r="Y999" s="46">
        <v>0</v>
      </c>
      <c r="Z999" s="46">
        <v>0</v>
      </c>
      <c r="AA999" s="46">
        <v>0</v>
      </c>
      <c r="AB999" s="46">
        <v>0</v>
      </c>
      <c r="AC999" s="46">
        <v>0</v>
      </c>
      <c r="AD999" s="46">
        <v>0</v>
      </c>
      <c r="AE999" s="46">
        <v>0</v>
      </c>
      <c r="AF999" s="46">
        <v>0</v>
      </c>
      <c r="AG999" s="46">
        <v>0</v>
      </c>
      <c r="AH999" s="46">
        <v>11917.21</v>
      </c>
      <c r="AI999" s="46">
        <v>5950.21</v>
      </c>
      <c r="AJ999" s="46">
        <v>5950.21</v>
      </c>
      <c r="AK999" s="46">
        <v>15343.25</v>
      </c>
      <c r="AL999" s="46">
        <v>5474.6</v>
      </c>
      <c r="AM999" s="46">
        <v>0</v>
      </c>
    </row>
    <row r="1000" spans="5:39" x14ac:dyDescent="0.2">
      <c r="E1000" s="47">
        <v>100</v>
      </c>
      <c r="F1000" s="47">
        <v>109</v>
      </c>
      <c r="G1000" s="47" t="s">
        <v>250</v>
      </c>
      <c r="H1000" s="47" t="s">
        <v>294</v>
      </c>
      <c r="I1000" s="47" t="s">
        <v>477</v>
      </c>
      <c r="J1000" s="533">
        <v>30000003</v>
      </c>
      <c r="K1000" s="14" t="s">
        <v>59</v>
      </c>
      <c r="L1000" s="14" t="s">
        <v>58</v>
      </c>
      <c r="M1000" s="45">
        <v>1000</v>
      </c>
      <c r="N1000" s="45">
        <v>1</v>
      </c>
      <c r="O1000" s="46">
        <v>0</v>
      </c>
      <c r="Q1000" s="12" t="s">
        <v>405</v>
      </c>
      <c r="T1000" s="59" t="s">
        <v>74</v>
      </c>
      <c r="U1000" s="14">
        <v>0</v>
      </c>
      <c r="V1000" s="59" t="s">
        <v>175</v>
      </c>
      <c r="Y1000" s="46">
        <v>0</v>
      </c>
      <c r="Z1000" s="46">
        <v>0</v>
      </c>
      <c r="AA1000" s="46">
        <v>0</v>
      </c>
      <c r="AB1000" s="46">
        <v>0</v>
      </c>
      <c r="AC1000" s="46">
        <v>0</v>
      </c>
      <c r="AD1000" s="46">
        <v>0</v>
      </c>
      <c r="AE1000" s="46">
        <v>0</v>
      </c>
      <c r="AF1000" s="46">
        <v>0</v>
      </c>
      <c r="AG1000" s="46">
        <v>0</v>
      </c>
      <c r="AH1000" s="46">
        <v>0</v>
      </c>
      <c r="AI1000" s="46">
        <v>0</v>
      </c>
      <c r="AJ1000" s="46">
        <v>0</v>
      </c>
      <c r="AK1000" s="46">
        <v>0</v>
      </c>
      <c r="AL1000" s="46">
        <v>0</v>
      </c>
      <c r="AM1000" s="46">
        <v>0</v>
      </c>
    </row>
    <row r="1001" spans="5:39" x14ac:dyDescent="0.2">
      <c r="E1001" s="47">
        <v>100</v>
      </c>
      <c r="F1001" s="47">
        <v>109</v>
      </c>
      <c r="G1001" s="47" t="s">
        <v>250</v>
      </c>
      <c r="H1001" s="47" t="s">
        <v>294</v>
      </c>
      <c r="I1001" s="47" t="s">
        <v>477</v>
      </c>
      <c r="J1001" s="533">
        <v>30000003</v>
      </c>
      <c r="K1001" s="14" t="s">
        <v>59</v>
      </c>
      <c r="L1001" s="14" t="s">
        <v>31</v>
      </c>
      <c r="M1001" s="45">
        <v>1001</v>
      </c>
      <c r="N1001" s="45">
        <v>1</v>
      </c>
      <c r="O1001" s="48">
        <v>8269.2800000000007</v>
      </c>
      <c r="Q1001" s="12" t="s">
        <v>405</v>
      </c>
      <c r="R1001" s="46">
        <v>10233.926666666666</v>
      </c>
      <c r="T1001" s="59" t="s">
        <v>74</v>
      </c>
      <c r="U1001" s="14">
        <v>0</v>
      </c>
      <c r="V1001" s="59" t="s">
        <v>175</v>
      </c>
      <c r="X1001" s="46">
        <v>17141.66</v>
      </c>
      <c r="Y1001" s="46">
        <v>2495.83</v>
      </c>
      <c r="Z1001" s="46">
        <v>2794.68</v>
      </c>
      <c r="AA1001" s="46">
        <v>2794.68</v>
      </c>
      <c r="AB1001" s="46">
        <v>2794.68</v>
      </c>
      <c r="AC1001" s="46">
        <v>2794.68</v>
      </c>
      <c r="AD1001" s="46">
        <v>2794.68</v>
      </c>
      <c r="AE1001" s="46">
        <v>2794.68</v>
      </c>
      <c r="AF1001" s="46">
        <v>2794.68</v>
      </c>
      <c r="AG1001" s="46">
        <v>2794.68</v>
      </c>
      <c r="AH1001" s="46">
        <v>14711.89</v>
      </c>
      <c r="AI1001" s="46">
        <v>8744.89</v>
      </c>
      <c r="AJ1001" s="46">
        <v>8744.89</v>
      </c>
      <c r="AK1001" s="46">
        <v>18137.93</v>
      </c>
      <c r="AL1001" s="46">
        <v>8269.2800000000007</v>
      </c>
      <c r="AM1001" s="46">
        <v>0</v>
      </c>
    </row>
    <row r="1002" spans="5:39" x14ac:dyDescent="0.2">
      <c r="E1002" s="47">
        <v>100</v>
      </c>
      <c r="F1002" s="47">
        <v>109</v>
      </c>
      <c r="G1002" s="47" t="s">
        <v>250</v>
      </c>
      <c r="H1002" s="47" t="s">
        <v>294</v>
      </c>
      <c r="I1002" s="47" t="s">
        <v>477</v>
      </c>
      <c r="J1002" s="533">
        <v>30000003</v>
      </c>
      <c r="K1002" s="14" t="s">
        <v>37</v>
      </c>
      <c r="L1002" s="14" t="s">
        <v>31</v>
      </c>
      <c r="M1002" s="45">
        <v>1002</v>
      </c>
      <c r="N1002" s="45">
        <v>1</v>
      </c>
      <c r="O1002" s="48">
        <v>8384.0400000000009</v>
      </c>
      <c r="P1002" s="48"/>
      <c r="Q1002" s="12" t="s">
        <v>405</v>
      </c>
      <c r="R1002" s="46">
        <v>11181.176666666666</v>
      </c>
      <c r="T1002" s="59" t="s">
        <v>74</v>
      </c>
      <c r="U1002" s="14">
        <v>0</v>
      </c>
      <c r="V1002" s="59" t="s">
        <v>175</v>
      </c>
      <c r="Y1002" s="46">
        <v>0</v>
      </c>
      <c r="Z1002" s="46">
        <v>0</v>
      </c>
      <c r="AA1002" s="46">
        <v>0</v>
      </c>
      <c r="AB1002" s="46">
        <v>0</v>
      </c>
      <c r="AC1002" s="46">
        <v>0</v>
      </c>
      <c r="AD1002" s="46">
        <v>0</v>
      </c>
      <c r="AE1002" s="46">
        <v>0</v>
      </c>
      <c r="AF1002" s="46">
        <v>0</v>
      </c>
      <c r="AG1002" s="46">
        <v>0</v>
      </c>
      <c r="AH1002" s="46">
        <v>0</v>
      </c>
      <c r="AI1002" s="46">
        <v>0</v>
      </c>
      <c r="AJ1002" s="46">
        <v>58703.02</v>
      </c>
      <c r="AK1002" s="46">
        <v>0</v>
      </c>
      <c r="AL1002" s="46">
        <v>8384.0400000000009</v>
      </c>
      <c r="AM1002" s="46">
        <v>13406.7</v>
      </c>
    </row>
    <row r="1003" spans="5:39" x14ac:dyDescent="0.2">
      <c r="E1003" s="47">
        <v>100</v>
      </c>
      <c r="F1003" s="47">
        <v>109</v>
      </c>
      <c r="G1003" s="47" t="s">
        <v>250</v>
      </c>
      <c r="H1003" s="47" t="s">
        <v>294</v>
      </c>
      <c r="I1003" s="47" t="s">
        <v>477</v>
      </c>
      <c r="J1003" s="533">
        <v>30000003</v>
      </c>
      <c r="K1003" s="14" t="s">
        <v>65</v>
      </c>
      <c r="L1003" s="14" t="s">
        <v>31</v>
      </c>
      <c r="M1003" s="45">
        <v>1003</v>
      </c>
      <c r="N1003" s="45">
        <v>1</v>
      </c>
      <c r="O1003" s="52">
        <v>33516.75</v>
      </c>
      <c r="P1003" s="48">
        <v>13406.7</v>
      </c>
      <c r="Q1003" s="12" t="s">
        <v>405</v>
      </c>
      <c r="R1003" s="46">
        <v>5586.125</v>
      </c>
      <c r="T1003" s="59" t="s">
        <v>74</v>
      </c>
      <c r="U1003" s="14">
        <v>0</v>
      </c>
      <c r="V1003" s="59" t="s">
        <v>175</v>
      </c>
      <c r="X1003" s="46">
        <v>0</v>
      </c>
      <c r="Y1003" s="46">
        <v>0</v>
      </c>
      <c r="Z1003" s="46">
        <v>0</v>
      </c>
      <c r="AA1003" s="46">
        <v>0</v>
      </c>
      <c r="AB1003" s="46">
        <v>0</v>
      </c>
      <c r="AC1003" s="46">
        <v>0</v>
      </c>
      <c r="AD1003" s="46">
        <v>0</v>
      </c>
      <c r="AE1003" s="46">
        <v>0</v>
      </c>
      <c r="AF1003" s="46">
        <v>0</v>
      </c>
      <c r="AG1003" s="46">
        <v>0</v>
      </c>
      <c r="AH1003" s="46">
        <v>0</v>
      </c>
      <c r="AI1003" s="46">
        <v>0</v>
      </c>
      <c r="AJ1003" s="46">
        <v>7109.5400000000009</v>
      </c>
      <c r="AK1003" s="46">
        <v>18137.93</v>
      </c>
      <c r="AL1003" s="46">
        <v>8269.2800000000007</v>
      </c>
      <c r="AM1003" s="46">
        <v>0</v>
      </c>
    </row>
    <row r="1004" spans="5:39" x14ac:dyDescent="0.2">
      <c r="E1004" s="47">
        <v>100</v>
      </c>
      <c r="F1004" s="47">
        <v>109</v>
      </c>
      <c r="G1004" s="47" t="s">
        <v>250</v>
      </c>
      <c r="H1004" s="47" t="s">
        <v>294</v>
      </c>
      <c r="I1004" s="47" t="s">
        <v>477</v>
      </c>
      <c r="J1004" s="533">
        <v>30000003</v>
      </c>
      <c r="K1004" s="14" t="s">
        <v>64</v>
      </c>
      <c r="L1004" s="14" t="s">
        <v>57</v>
      </c>
      <c r="M1004" s="45">
        <v>1004</v>
      </c>
      <c r="N1004" s="45">
        <v>1</v>
      </c>
      <c r="O1004" s="46">
        <v>0</v>
      </c>
      <c r="Q1004" s="12" t="s">
        <v>405</v>
      </c>
      <c r="T1004" s="59" t="s">
        <v>74</v>
      </c>
      <c r="U1004" s="14">
        <v>0</v>
      </c>
      <c r="V1004" s="59" t="s">
        <v>175</v>
      </c>
      <c r="X1004" s="46">
        <v>0</v>
      </c>
      <c r="Y1004" s="46">
        <v>2495.83</v>
      </c>
      <c r="Z1004" s="46">
        <v>5290.51</v>
      </c>
      <c r="AA1004" s="46">
        <v>8085.1900000000005</v>
      </c>
      <c r="AB1004" s="46">
        <v>10879.87</v>
      </c>
      <c r="AC1004" s="46">
        <v>13674.550000000001</v>
      </c>
      <c r="AD1004" s="46">
        <v>16469.23</v>
      </c>
      <c r="AE1004" s="46">
        <v>19263.91</v>
      </c>
      <c r="AF1004" s="46">
        <v>22058.59</v>
      </c>
      <c r="AG1004" s="46">
        <v>24853.27</v>
      </c>
      <c r="AH1004" s="46">
        <v>27647.95</v>
      </c>
      <c r="AI1004" s="46">
        <v>30442.63</v>
      </c>
      <c r="AJ1004" s="46">
        <v>0</v>
      </c>
      <c r="AK1004" s="46">
        <v>2794.68</v>
      </c>
      <c r="AL1004" s="46">
        <v>0</v>
      </c>
      <c r="AM1004" s="46">
        <v>0</v>
      </c>
    </row>
    <row r="1005" spans="5:39" x14ac:dyDescent="0.2">
      <c r="E1005" s="47">
        <v>100</v>
      </c>
      <c r="F1005" s="47">
        <v>109</v>
      </c>
      <c r="G1005" s="47" t="s">
        <v>250</v>
      </c>
      <c r="H1005" s="47" t="s">
        <v>294</v>
      </c>
      <c r="I1005" s="47" t="s">
        <v>477</v>
      </c>
      <c r="J1005" s="533">
        <v>30000003</v>
      </c>
      <c r="K1005" s="14" t="s">
        <v>64</v>
      </c>
      <c r="L1005" s="14" t="s">
        <v>54</v>
      </c>
      <c r="M1005" s="45">
        <v>1005</v>
      </c>
      <c r="N1005" s="45">
        <v>1</v>
      </c>
      <c r="O1005" s="46">
        <v>18023.169999999998</v>
      </c>
      <c r="Q1005" s="12" t="s">
        <v>405</v>
      </c>
      <c r="T1005" s="59" t="s">
        <v>74</v>
      </c>
      <c r="U1005" s="14">
        <v>0</v>
      </c>
      <c r="V1005" s="59" t="s">
        <v>175</v>
      </c>
      <c r="X1005" s="46">
        <v>0</v>
      </c>
      <c r="Y1005" s="46">
        <v>0</v>
      </c>
      <c r="Z1005" s="46">
        <v>0</v>
      </c>
      <c r="AA1005" s="46">
        <v>0</v>
      </c>
      <c r="AB1005" s="46">
        <v>0</v>
      </c>
      <c r="AC1005" s="46">
        <v>0</v>
      </c>
      <c r="AD1005" s="46">
        <v>0</v>
      </c>
      <c r="AE1005" s="46">
        <v>0</v>
      </c>
      <c r="AF1005" s="46">
        <v>0</v>
      </c>
      <c r="AG1005" s="46">
        <v>0</v>
      </c>
      <c r="AH1005" s="46">
        <v>11917.21</v>
      </c>
      <c r="AI1005" s="46">
        <v>17867.419999999998</v>
      </c>
      <c r="AJ1005" s="46">
        <v>0</v>
      </c>
      <c r="AK1005" s="46">
        <v>15343.25</v>
      </c>
      <c r="AL1005" s="46">
        <v>18023.169999999998</v>
      </c>
      <c r="AM1005" s="46">
        <v>4616.4699999999975</v>
      </c>
    </row>
    <row r="1006" spans="5:39" x14ac:dyDescent="0.2">
      <c r="E1006" s="47">
        <v>100</v>
      </c>
      <c r="F1006" s="47">
        <v>109</v>
      </c>
      <c r="G1006" s="47" t="s">
        <v>250</v>
      </c>
      <c r="H1006" s="47" t="s">
        <v>294</v>
      </c>
      <c r="I1006" s="47" t="s">
        <v>477</v>
      </c>
      <c r="J1006" s="533">
        <v>30000003</v>
      </c>
      <c r="K1006" s="14" t="s">
        <v>64</v>
      </c>
      <c r="L1006" s="14" t="s">
        <v>58</v>
      </c>
      <c r="M1006" s="45">
        <v>1006</v>
      </c>
      <c r="N1006" s="45">
        <v>1</v>
      </c>
      <c r="O1006" s="46">
        <v>15493.580000000002</v>
      </c>
      <c r="Q1006" s="12" t="s">
        <v>405</v>
      </c>
      <c r="T1006" s="59" t="s">
        <v>74</v>
      </c>
      <c r="U1006" s="14">
        <v>0</v>
      </c>
      <c r="V1006" s="59" t="s">
        <v>175</v>
      </c>
      <c r="X1006" s="46">
        <v>0</v>
      </c>
      <c r="Y1006" s="46">
        <v>17141.659999999996</v>
      </c>
      <c r="Z1006" s="46">
        <v>17141.659999999996</v>
      </c>
      <c r="AA1006" s="46">
        <v>17141.659999999996</v>
      </c>
      <c r="AB1006" s="46">
        <v>17141.659999999996</v>
      </c>
      <c r="AC1006" s="46">
        <v>17141.659999999996</v>
      </c>
      <c r="AD1006" s="46">
        <v>17141.66</v>
      </c>
      <c r="AE1006" s="46">
        <v>17141.66</v>
      </c>
      <c r="AF1006" s="46">
        <v>17141.66</v>
      </c>
      <c r="AG1006" s="46">
        <v>17141.66</v>
      </c>
      <c r="AH1006" s="46">
        <v>17141.66</v>
      </c>
      <c r="AI1006" s="46">
        <v>17141.660000000003</v>
      </c>
      <c r="AJ1006" s="46">
        <v>15493.580000000009</v>
      </c>
      <c r="AK1006" s="46">
        <v>15493.580000000002</v>
      </c>
      <c r="AL1006" s="46">
        <v>15493.580000000002</v>
      </c>
      <c r="AM1006" s="46">
        <v>15493.580000000005</v>
      </c>
    </row>
    <row r="1007" spans="5:39" x14ac:dyDescent="0.2">
      <c r="E1007" s="47">
        <v>100</v>
      </c>
      <c r="F1007" s="47">
        <v>109</v>
      </c>
      <c r="G1007" s="47" t="s">
        <v>250</v>
      </c>
      <c r="H1007" s="47" t="s">
        <v>294</v>
      </c>
      <c r="I1007" s="47" t="s">
        <v>477</v>
      </c>
      <c r="J1007" s="533">
        <v>30000003</v>
      </c>
      <c r="K1007" s="14" t="s">
        <v>67</v>
      </c>
      <c r="L1007" s="14" t="s">
        <v>67</v>
      </c>
      <c r="M1007" s="45">
        <v>1007</v>
      </c>
      <c r="N1007" s="45">
        <v>1</v>
      </c>
      <c r="O1007" s="53">
        <v>27.667506545236392</v>
      </c>
      <c r="P1007" s="54">
        <v>17.667506545236392</v>
      </c>
      <c r="Q1007" s="55" t="s">
        <v>405</v>
      </c>
      <c r="R1007" s="56">
        <v>3.275062553376384</v>
      </c>
      <c r="S1007" s="57" t="s">
        <v>370</v>
      </c>
      <c r="T1007" s="60" t="s">
        <v>74</v>
      </c>
      <c r="U1007" s="14">
        <v>0</v>
      </c>
      <c r="V1007" s="60" t="s">
        <v>175</v>
      </c>
      <c r="Y1007" s="46">
        <v>27.667506545236392</v>
      </c>
      <c r="Z1007" s="46">
        <v>27.667506545236392</v>
      </c>
      <c r="AA1007" s="46">
        <v>27.667506545236392</v>
      </c>
      <c r="AB1007" s="46">
        <v>27.667506545236392</v>
      </c>
      <c r="AC1007" s="46">
        <v>27.667506545236392</v>
      </c>
      <c r="AD1007" s="46">
        <v>27.667506545236392</v>
      </c>
      <c r="AE1007" s="46">
        <v>27.667506545236392</v>
      </c>
      <c r="AF1007" s="46">
        <v>27.667506545236392</v>
      </c>
      <c r="AG1007" s="46">
        <v>27.667506545236392</v>
      </c>
      <c r="AH1007" s="46">
        <v>27.667506545236392</v>
      </c>
      <c r="AI1007" s="46">
        <v>27.667506545236392</v>
      </c>
      <c r="AJ1007" s="46">
        <v>27.667506545236392</v>
      </c>
      <c r="AK1007" s="46">
        <v>27.667506545236392</v>
      </c>
      <c r="AL1007" s="46">
        <v>27.667506545236392</v>
      </c>
      <c r="AM1007" s="46">
        <v>27.667506545236392</v>
      </c>
    </row>
    <row r="1008" spans="5:39" x14ac:dyDescent="0.2">
      <c r="E1008" s="14">
        <v>101</v>
      </c>
      <c r="F1008" s="14">
        <v>110</v>
      </c>
      <c r="G1008" s="14" t="s">
        <v>250</v>
      </c>
      <c r="H1008" s="14" t="s">
        <v>295</v>
      </c>
      <c r="I1008" s="14" t="s">
        <v>478</v>
      </c>
      <c r="J1008" s="531">
        <v>30000004</v>
      </c>
      <c r="K1008" s="14" t="s">
        <v>59</v>
      </c>
      <c r="L1008" s="14" t="s">
        <v>57</v>
      </c>
      <c r="M1008" s="45">
        <v>1008</v>
      </c>
      <c r="N1008" s="45">
        <v>1</v>
      </c>
      <c r="O1008" s="46">
        <v>2515.56</v>
      </c>
      <c r="Q1008" s="12" t="s">
        <v>379</v>
      </c>
      <c r="T1008" s="59" t="s">
        <v>108</v>
      </c>
      <c r="U1008" s="14">
        <v>0</v>
      </c>
      <c r="V1008" s="59" t="s">
        <v>174</v>
      </c>
      <c r="Y1008" s="46">
        <v>2246.5700000000002</v>
      </c>
      <c r="Z1008" s="46">
        <v>2515.56</v>
      </c>
      <c r="AA1008" s="46">
        <v>2515.56</v>
      </c>
      <c r="AB1008" s="46">
        <v>2515.56</v>
      </c>
      <c r="AC1008" s="46">
        <v>2515.56</v>
      </c>
      <c r="AD1008" s="46">
        <v>2515.56</v>
      </c>
      <c r="AE1008" s="46">
        <v>2515.56</v>
      </c>
      <c r="AF1008" s="46">
        <v>2515.56</v>
      </c>
      <c r="AG1008" s="46">
        <v>2515.56</v>
      </c>
      <c r="AH1008" s="46">
        <v>2515.56</v>
      </c>
      <c r="AI1008" s="46">
        <v>2515.56</v>
      </c>
      <c r="AJ1008" s="46">
        <v>2515.56</v>
      </c>
      <c r="AK1008" s="46">
        <v>2515.56</v>
      </c>
      <c r="AL1008" s="46">
        <v>2515.56</v>
      </c>
      <c r="AM1008" s="46">
        <v>0</v>
      </c>
    </row>
    <row r="1009" spans="5:39" x14ac:dyDescent="0.2">
      <c r="E1009" s="47">
        <v>101</v>
      </c>
      <c r="F1009" s="47">
        <v>110</v>
      </c>
      <c r="G1009" s="47" t="s">
        <v>250</v>
      </c>
      <c r="H1009" s="47" t="s">
        <v>295</v>
      </c>
      <c r="I1009" s="47" t="s">
        <v>478</v>
      </c>
      <c r="J1009" s="533">
        <v>30000004</v>
      </c>
      <c r="K1009" s="14" t="s">
        <v>59</v>
      </c>
      <c r="L1009" s="14" t="s">
        <v>54</v>
      </c>
      <c r="M1009" s="45">
        <v>1009</v>
      </c>
      <c r="N1009" s="45">
        <v>1</v>
      </c>
      <c r="O1009" s="46">
        <v>3470.43</v>
      </c>
      <c r="Q1009" s="12" t="s">
        <v>379</v>
      </c>
      <c r="T1009" s="59" t="s">
        <v>108</v>
      </c>
      <c r="U1009" s="14">
        <v>0</v>
      </c>
      <c r="V1009" s="59" t="s">
        <v>174</v>
      </c>
      <c r="Y1009" s="46">
        <v>0</v>
      </c>
      <c r="Z1009" s="46">
        <v>0</v>
      </c>
      <c r="AA1009" s="46">
        <v>0</v>
      </c>
      <c r="AB1009" s="46">
        <v>0</v>
      </c>
      <c r="AC1009" s="46">
        <v>0</v>
      </c>
      <c r="AD1009" s="46">
        <v>0</v>
      </c>
      <c r="AE1009" s="46">
        <v>0</v>
      </c>
      <c r="AF1009" s="46">
        <v>0</v>
      </c>
      <c r="AG1009" s="46">
        <v>0</v>
      </c>
      <c r="AH1009" s="46">
        <v>7888.53</v>
      </c>
      <c r="AI1009" s="46">
        <v>5828.74</v>
      </c>
      <c r="AJ1009" s="46">
        <v>5040.16</v>
      </c>
      <c r="AK1009" s="46">
        <v>5584.21</v>
      </c>
      <c r="AL1009" s="46">
        <v>3470.43</v>
      </c>
      <c r="AM1009" s="46">
        <v>0</v>
      </c>
    </row>
    <row r="1010" spans="5:39" x14ac:dyDescent="0.2">
      <c r="E1010" s="47">
        <v>101</v>
      </c>
      <c r="F1010" s="47">
        <v>110</v>
      </c>
      <c r="G1010" s="47" t="s">
        <v>250</v>
      </c>
      <c r="H1010" s="47" t="s">
        <v>295</v>
      </c>
      <c r="I1010" s="47" t="s">
        <v>478</v>
      </c>
      <c r="J1010" s="533">
        <v>30000004</v>
      </c>
      <c r="K1010" s="14" t="s">
        <v>59</v>
      </c>
      <c r="L1010" s="14" t="s">
        <v>58</v>
      </c>
      <c r="M1010" s="45">
        <v>1010</v>
      </c>
      <c r="N1010" s="45">
        <v>1</v>
      </c>
      <c r="O1010" s="46">
        <v>0</v>
      </c>
      <c r="Q1010" s="12" t="s">
        <v>379</v>
      </c>
      <c r="T1010" s="59" t="s">
        <v>108</v>
      </c>
      <c r="U1010" s="14">
        <v>0</v>
      </c>
      <c r="V1010" s="59" t="s">
        <v>174</v>
      </c>
      <c r="Y1010" s="46">
        <v>0</v>
      </c>
      <c r="Z1010" s="46">
        <v>0</v>
      </c>
      <c r="AA1010" s="46">
        <v>0</v>
      </c>
      <c r="AB1010" s="46">
        <v>0</v>
      </c>
      <c r="AC1010" s="46">
        <v>0</v>
      </c>
      <c r="AD1010" s="46">
        <v>0</v>
      </c>
      <c r="AE1010" s="46">
        <v>0</v>
      </c>
      <c r="AF1010" s="46">
        <v>0</v>
      </c>
      <c r="AG1010" s="46">
        <v>0</v>
      </c>
      <c r="AH1010" s="46">
        <v>0</v>
      </c>
      <c r="AI1010" s="46">
        <v>0</v>
      </c>
      <c r="AJ1010" s="46">
        <v>0</v>
      </c>
      <c r="AK1010" s="46">
        <v>0</v>
      </c>
      <c r="AL1010" s="46">
        <v>0</v>
      </c>
      <c r="AM1010" s="46">
        <v>0</v>
      </c>
    </row>
    <row r="1011" spans="5:39" x14ac:dyDescent="0.2">
      <c r="E1011" s="47">
        <v>101</v>
      </c>
      <c r="F1011" s="47">
        <v>110</v>
      </c>
      <c r="G1011" s="47" t="s">
        <v>250</v>
      </c>
      <c r="H1011" s="47" t="s">
        <v>295</v>
      </c>
      <c r="I1011" s="47" t="s">
        <v>478</v>
      </c>
      <c r="J1011" s="533">
        <v>30000004</v>
      </c>
      <c r="K1011" s="14" t="s">
        <v>59</v>
      </c>
      <c r="L1011" s="14" t="s">
        <v>31</v>
      </c>
      <c r="M1011" s="45">
        <v>1011</v>
      </c>
      <c r="N1011" s="45">
        <v>1</v>
      </c>
      <c r="O1011" s="48">
        <v>5985.99</v>
      </c>
      <c r="Q1011" s="12" t="s">
        <v>379</v>
      </c>
      <c r="R1011" s="46">
        <v>7150.9049999999997</v>
      </c>
      <c r="T1011" s="59" t="s">
        <v>108</v>
      </c>
      <c r="U1011" s="14">
        <v>0</v>
      </c>
      <c r="V1011" s="59" t="s">
        <v>174</v>
      </c>
      <c r="X1011" s="46">
        <v>15429.59</v>
      </c>
      <c r="Y1011" s="46">
        <v>2246.5700000000002</v>
      </c>
      <c r="Z1011" s="46">
        <v>2515.56</v>
      </c>
      <c r="AA1011" s="46">
        <v>2515.56</v>
      </c>
      <c r="AB1011" s="46">
        <v>2515.56</v>
      </c>
      <c r="AC1011" s="46">
        <v>2515.56</v>
      </c>
      <c r="AD1011" s="46">
        <v>2515.56</v>
      </c>
      <c r="AE1011" s="46">
        <v>2515.56</v>
      </c>
      <c r="AF1011" s="46">
        <v>2515.56</v>
      </c>
      <c r="AG1011" s="46">
        <v>2515.56</v>
      </c>
      <c r="AH1011" s="46">
        <v>10404.09</v>
      </c>
      <c r="AI1011" s="46">
        <v>8344.2999999999993</v>
      </c>
      <c r="AJ1011" s="46">
        <v>7555.7199999999993</v>
      </c>
      <c r="AK1011" s="46">
        <v>8099.77</v>
      </c>
      <c r="AL1011" s="46">
        <v>5985.99</v>
      </c>
      <c r="AM1011" s="46">
        <v>0</v>
      </c>
    </row>
    <row r="1012" spans="5:39" x14ac:dyDescent="0.2">
      <c r="E1012" s="47">
        <v>101</v>
      </c>
      <c r="F1012" s="47">
        <v>110</v>
      </c>
      <c r="G1012" s="47" t="s">
        <v>250</v>
      </c>
      <c r="H1012" s="47" t="s">
        <v>295</v>
      </c>
      <c r="I1012" s="47" t="s">
        <v>478</v>
      </c>
      <c r="J1012" s="533">
        <v>30000004</v>
      </c>
      <c r="K1012" s="14" t="s">
        <v>37</v>
      </c>
      <c r="L1012" s="14" t="s">
        <v>31</v>
      </c>
      <c r="M1012" s="45">
        <v>1012</v>
      </c>
      <c r="N1012" s="45">
        <v>1</v>
      </c>
      <c r="O1012" s="48">
        <v>0</v>
      </c>
      <c r="P1012" s="48"/>
      <c r="Q1012" s="12" t="s">
        <v>379</v>
      </c>
      <c r="R1012" s="46">
        <v>0</v>
      </c>
      <c r="T1012" s="59" t="s">
        <v>108</v>
      </c>
      <c r="U1012" s="14">
        <v>0</v>
      </c>
      <c r="V1012" s="59" t="s">
        <v>174</v>
      </c>
      <c r="Y1012" s="46">
        <v>0</v>
      </c>
      <c r="Z1012" s="46">
        <v>0</v>
      </c>
      <c r="AA1012" s="46">
        <v>0</v>
      </c>
      <c r="AB1012" s="46">
        <v>0</v>
      </c>
      <c r="AC1012" s="46">
        <v>0</v>
      </c>
      <c r="AD1012" s="46">
        <v>0</v>
      </c>
      <c r="AE1012" s="46">
        <v>0</v>
      </c>
      <c r="AF1012" s="46">
        <v>0</v>
      </c>
      <c r="AG1012" s="46">
        <v>0</v>
      </c>
      <c r="AH1012" s="46">
        <v>0</v>
      </c>
      <c r="AI1012" s="46">
        <v>0</v>
      </c>
      <c r="AJ1012" s="46">
        <v>0</v>
      </c>
      <c r="AK1012" s="46">
        <v>0</v>
      </c>
      <c r="AL1012" s="46">
        <v>0</v>
      </c>
      <c r="AM1012" s="46">
        <v>46914.305999999997</v>
      </c>
    </row>
    <row r="1013" spans="5:39" x14ac:dyDescent="0.2">
      <c r="E1013" s="47">
        <v>101</v>
      </c>
      <c r="F1013" s="47">
        <v>110</v>
      </c>
      <c r="G1013" s="47" t="s">
        <v>250</v>
      </c>
      <c r="H1013" s="47" t="s">
        <v>295</v>
      </c>
      <c r="I1013" s="47" t="s">
        <v>478</v>
      </c>
      <c r="J1013" s="533">
        <v>30000004</v>
      </c>
      <c r="K1013" s="14" t="s">
        <v>65</v>
      </c>
      <c r="L1013" s="14" t="s">
        <v>31</v>
      </c>
      <c r="M1013" s="45">
        <v>1013</v>
      </c>
      <c r="N1013" s="45">
        <v>1</v>
      </c>
      <c r="O1013" s="52">
        <v>78190.510000000009</v>
      </c>
      <c r="P1013" s="48">
        <v>46914.305999999997</v>
      </c>
      <c r="Q1013" s="12" t="s">
        <v>379</v>
      </c>
      <c r="R1013" s="46">
        <v>7150.9049999999997</v>
      </c>
      <c r="T1013" s="59" t="s">
        <v>108</v>
      </c>
      <c r="U1013" s="14">
        <v>0</v>
      </c>
      <c r="V1013" s="59" t="s">
        <v>174</v>
      </c>
      <c r="X1013" s="46">
        <v>15429.59</v>
      </c>
      <c r="Y1013" s="46">
        <v>2246.5700000000002</v>
      </c>
      <c r="Z1013" s="46">
        <v>2515.56</v>
      </c>
      <c r="AA1013" s="46">
        <v>2515.56</v>
      </c>
      <c r="AB1013" s="46">
        <v>2515.56</v>
      </c>
      <c r="AC1013" s="46">
        <v>2515.56</v>
      </c>
      <c r="AD1013" s="46">
        <v>2515.56</v>
      </c>
      <c r="AE1013" s="46">
        <v>2515.56</v>
      </c>
      <c r="AF1013" s="46">
        <v>2515.56</v>
      </c>
      <c r="AG1013" s="46">
        <v>2515.56</v>
      </c>
      <c r="AH1013" s="46">
        <v>10404.09</v>
      </c>
      <c r="AI1013" s="46">
        <v>8344.2999999999993</v>
      </c>
      <c r="AJ1013" s="46">
        <v>7555.7199999999993</v>
      </c>
      <c r="AK1013" s="46">
        <v>8099.77</v>
      </c>
      <c r="AL1013" s="46">
        <v>5985.99</v>
      </c>
      <c r="AM1013" s="46">
        <v>0</v>
      </c>
    </row>
    <row r="1014" spans="5:39" x14ac:dyDescent="0.2">
      <c r="E1014" s="47">
        <v>101</v>
      </c>
      <c r="F1014" s="47">
        <v>110</v>
      </c>
      <c r="G1014" s="47" t="s">
        <v>250</v>
      </c>
      <c r="H1014" s="47" t="s">
        <v>295</v>
      </c>
      <c r="I1014" s="47" t="s">
        <v>478</v>
      </c>
      <c r="J1014" s="533">
        <v>30000004</v>
      </c>
      <c r="K1014" s="14" t="s">
        <v>64</v>
      </c>
      <c r="L1014" s="14" t="s">
        <v>57</v>
      </c>
      <c r="M1014" s="45">
        <v>1014</v>
      </c>
      <c r="N1014" s="45">
        <v>1</v>
      </c>
      <c r="O1014" s="46">
        <v>39740.845256704823</v>
      </c>
      <c r="Q1014" s="12" t="s">
        <v>379</v>
      </c>
      <c r="T1014" s="59" t="s">
        <v>108</v>
      </c>
      <c r="U1014" s="14">
        <v>0</v>
      </c>
      <c r="V1014" s="59" t="s">
        <v>174</v>
      </c>
      <c r="X1014" s="46">
        <v>4791.9952567048194</v>
      </c>
      <c r="Y1014" s="46">
        <v>7038.5652567048201</v>
      </c>
      <c r="Z1014" s="46">
        <v>9554.1252567048195</v>
      </c>
      <c r="AA1014" s="46">
        <v>12069.685256704819</v>
      </c>
      <c r="AB1014" s="46">
        <v>14585.245256704819</v>
      </c>
      <c r="AC1014" s="46">
        <v>17100.805256704818</v>
      </c>
      <c r="AD1014" s="46">
        <v>19616.365256704819</v>
      </c>
      <c r="AE1014" s="46">
        <v>22131.925256704821</v>
      </c>
      <c r="AF1014" s="46">
        <v>24647.485256704822</v>
      </c>
      <c r="AG1014" s="46">
        <v>27163.045256704823</v>
      </c>
      <c r="AH1014" s="46">
        <v>29678.605256704825</v>
      </c>
      <c r="AI1014" s="46">
        <v>32194.165256704826</v>
      </c>
      <c r="AJ1014" s="46">
        <v>34709.725256704827</v>
      </c>
      <c r="AK1014" s="46">
        <v>37225.285256704825</v>
      </c>
      <c r="AL1014" s="46">
        <v>39740.845256704823</v>
      </c>
      <c r="AM1014" s="46">
        <v>0</v>
      </c>
    </row>
    <row r="1015" spans="5:39" x14ac:dyDescent="0.2">
      <c r="E1015" s="47">
        <v>101</v>
      </c>
      <c r="F1015" s="47">
        <v>110</v>
      </c>
      <c r="G1015" s="47" t="s">
        <v>250</v>
      </c>
      <c r="H1015" s="47" t="s">
        <v>295</v>
      </c>
      <c r="I1015" s="47" t="s">
        <v>478</v>
      </c>
      <c r="J1015" s="533">
        <v>30000004</v>
      </c>
      <c r="K1015" s="14" t="s">
        <v>64</v>
      </c>
      <c r="L1015" s="14" t="s">
        <v>54</v>
      </c>
      <c r="M1015" s="45">
        <v>1015</v>
      </c>
      <c r="N1015" s="45">
        <v>1</v>
      </c>
      <c r="O1015" s="46">
        <v>38449.66474329518</v>
      </c>
      <c r="Q1015" s="12" t="s">
        <v>379</v>
      </c>
      <c r="T1015" s="59" t="s">
        <v>108</v>
      </c>
      <c r="U1015" s="14">
        <v>0</v>
      </c>
      <c r="V1015" s="59" t="s">
        <v>174</v>
      </c>
      <c r="X1015" s="46">
        <v>10637.59474329518</v>
      </c>
      <c r="Y1015" s="46">
        <v>10637.59474329518</v>
      </c>
      <c r="Z1015" s="46">
        <v>10637.59474329518</v>
      </c>
      <c r="AA1015" s="46">
        <v>10637.59474329518</v>
      </c>
      <c r="AB1015" s="46">
        <v>10637.59474329518</v>
      </c>
      <c r="AC1015" s="46">
        <v>10637.59474329518</v>
      </c>
      <c r="AD1015" s="46">
        <v>10637.59474329518</v>
      </c>
      <c r="AE1015" s="46">
        <v>10637.59474329518</v>
      </c>
      <c r="AF1015" s="46">
        <v>10637.59474329518</v>
      </c>
      <c r="AG1015" s="46">
        <v>10637.59474329518</v>
      </c>
      <c r="AH1015" s="46">
        <v>18526.124743295179</v>
      </c>
      <c r="AI1015" s="46">
        <v>24354.864743295177</v>
      </c>
      <c r="AJ1015" s="46">
        <v>29395.024743295176</v>
      </c>
      <c r="AK1015" s="46">
        <v>34979.234743295179</v>
      </c>
      <c r="AL1015" s="46">
        <v>38449.66474329518</v>
      </c>
      <c r="AM1015" s="46">
        <v>31276.204000000005</v>
      </c>
    </row>
    <row r="1016" spans="5:39" x14ac:dyDescent="0.2">
      <c r="E1016" s="47">
        <v>101</v>
      </c>
      <c r="F1016" s="47">
        <v>110</v>
      </c>
      <c r="G1016" s="47" t="s">
        <v>250</v>
      </c>
      <c r="H1016" s="47" t="s">
        <v>295</v>
      </c>
      <c r="I1016" s="47" t="s">
        <v>478</v>
      </c>
      <c r="J1016" s="533">
        <v>30000004</v>
      </c>
      <c r="K1016" s="14" t="s">
        <v>64</v>
      </c>
      <c r="L1016" s="14" t="s">
        <v>58</v>
      </c>
      <c r="M1016" s="45">
        <v>1016</v>
      </c>
      <c r="N1016" s="45">
        <v>1</v>
      </c>
      <c r="O1016" s="46">
        <v>0</v>
      </c>
      <c r="Q1016" s="12" t="s">
        <v>379</v>
      </c>
      <c r="T1016" s="59" t="s">
        <v>108</v>
      </c>
      <c r="U1016" s="14">
        <v>0</v>
      </c>
      <c r="V1016" s="59" t="s">
        <v>174</v>
      </c>
      <c r="X1016" s="46">
        <v>0</v>
      </c>
      <c r="Y1016" s="46">
        <v>0</v>
      </c>
      <c r="Z1016" s="46">
        <v>0</v>
      </c>
      <c r="AA1016" s="46">
        <v>0</v>
      </c>
      <c r="AB1016" s="46">
        <v>0</v>
      </c>
      <c r="AC1016" s="46">
        <v>0</v>
      </c>
      <c r="AD1016" s="46">
        <v>0</v>
      </c>
      <c r="AE1016" s="46">
        <v>0</v>
      </c>
      <c r="AF1016" s="46">
        <v>0</v>
      </c>
      <c r="AG1016" s="46">
        <v>0</v>
      </c>
      <c r="AH1016" s="46">
        <v>0</v>
      </c>
      <c r="AI1016" s="46">
        <v>0</v>
      </c>
      <c r="AJ1016" s="46">
        <v>0</v>
      </c>
      <c r="AK1016" s="46">
        <v>0</v>
      </c>
      <c r="AL1016" s="46">
        <v>0</v>
      </c>
      <c r="AM1016" s="46">
        <v>0</v>
      </c>
    </row>
    <row r="1017" spans="5:39" x14ac:dyDescent="0.2">
      <c r="E1017" s="47">
        <v>101</v>
      </c>
      <c r="F1017" s="47">
        <v>110</v>
      </c>
      <c r="G1017" s="47" t="s">
        <v>250</v>
      </c>
      <c r="H1017" s="47" t="s">
        <v>295</v>
      </c>
      <c r="I1017" s="47" t="s">
        <v>478</v>
      </c>
      <c r="J1017" s="533">
        <v>30000004</v>
      </c>
      <c r="K1017" s="14" t="s">
        <v>67</v>
      </c>
      <c r="L1017" s="14" t="s">
        <v>67</v>
      </c>
      <c r="M1017" s="45">
        <v>1017</v>
      </c>
      <c r="N1017" s="45">
        <v>1</v>
      </c>
      <c r="O1017" s="53">
        <v>195.73198141309695</v>
      </c>
      <c r="P1017" s="54">
        <v>185.73198141309695</v>
      </c>
      <c r="Q1017" s="55" t="s">
        <v>379</v>
      </c>
      <c r="R1017" s="56">
        <v>10.934351665977944</v>
      </c>
      <c r="S1017" s="57" t="s">
        <v>370</v>
      </c>
      <c r="T1017" s="60" t="s">
        <v>108</v>
      </c>
      <c r="U1017" s="14">
        <v>7</v>
      </c>
      <c r="V1017" s="60" t="s">
        <v>174</v>
      </c>
      <c r="Y1017" s="46">
        <v>195.73198141309695</v>
      </c>
      <c r="Z1017" s="46">
        <v>195.73198141309695</v>
      </c>
      <c r="AA1017" s="46">
        <v>195.73198141309695</v>
      </c>
      <c r="AB1017" s="46">
        <v>195.73198141309695</v>
      </c>
      <c r="AC1017" s="46">
        <v>195.73198141309695</v>
      </c>
      <c r="AD1017" s="46">
        <v>195.73198141309695</v>
      </c>
      <c r="AE1017" s="46">
        <v>195.73198141309695</v>
      </c>
      <c r="AF1017" s="46">
        <v>195.73198141309695</v>
      </c>
      <c r="AG1017" s="46">
        <v>195.73198141309695</v>
      </c>
      <c r="AH1017" s="46">
        <v>195.73198141309695</v>
      </c>
      <c r="AI1017" s="46">
        <v>195.73198141309695</v>
      </c>
      <c r="AJ1017" s="46">
        <v>195.73198141309695</v>
      </c>
      <c r="AK1017" s="46">
        <v>195.73198141309695</v>
      </c>
      <c r="AL1017" s="46">
        <v>195.73198141309695</v>
      </c>
      <c r="AM1017" s="46">
        <v>195.73198141309695</v>
      </c>
    </row>
    <row r="1018" spans="5:39" x14ac:dyDescent="0.2">
      <c r="E1018" s="14">
        <v>102</v>
      </c>
      <c r="F1018" s="14">
        <v>111</v>
      </c>
      <c r="G1018" s="14" t="s">
        <v>250</v>
      </c>
      <c r="H1018" s="14" t="s">
        <v>314</v>
      </c>
      <c r="I1018" s="14" t="s">
        <v>479</v>
      </c>
      <c r="J1018" s="531">
        <v>30000005</v>
      </c>
      <c r="K1018" s="14" t="s">
        <v>59</v>
      </c>
      <c r="L1018" s="14" t="s">
        <v>57</v>
      </c>
      <c r="M1018" s="45">
        <v>1018</v>
      </c>
      <c r="N1018" s="45">
        <v>1</v>
      </c>
      <c r="O1018" s="46">
        <v>3223.59</v>
      </c>
      <c r="Q1018" s="12">
        <v>0</v>
      </c>
      <c r="T1018" s="59">
        <v>0</v>
      </c>
      <c r="U1018" s="14">
        <v>0</v>
      </c>
      <c r="V1018" s="59" t="s">
        <v>174</v>
      </c>
      <c r="Y1018" s="46">
        <v>2878.89</v>
      </c>
      <c r="Z1018" s="46">
        <v>3223.59</v>
      </c>
      <c r="AA1018" s="46">
        <v>3223.59</v>
      </c>
      <c r="AB1018" s="46">
        <v>3223.59</v>
      </c>
      <c r="AC1018" s="46">
        <v>3223.59</v>
      </c>
      <c r="AD1018" s="46">
        <v>3223.59</v>
      </c>
      <c r="AE1018" s="46">
        <v>3223.59</v>
      </c>
      <c r="AF1018" s="46">
        <v>3223.59</v>
      </c>
      <c r="AG1018" s="46">
        <v>3223.59</v>
      </c>
      <c r="AH1018" s="46">
        <v>3223.59</v>
      </c>
      <c r="AI1018" s="46">
        <v>3223.59</v>
      </c>
      <c r="AJ1018" s="46">
        <v>3223.59</v>
      </c>
      <c r="AK1018" s="46">
        <v>3223.59</v>
      </c>
      <c r="AL1018" s="46">
        <v>3223.59</v>
      </c>
      <c r="AM1018" s="46">
        <v>0</v>
      </c>
    </row>
    <row r="1019" spans="5:39" x14ac:dyDescent="0.2">
      <c r="E1019" s="47">
        <v>102</v>
      </c>
      <c r="F1019" s="47">
        <v>111</v>
      </c>
      <c r="G1019" s="47" t="s">
        <v>250</v>
      </c>
      <c r="H1019" s="47" t="s">
        <v>314</v>
      </c>
      <c r="I1019" s="47" t="s">
        <v>479</v>
      </c>
      <c r="J1019" s="533">
        <v>30000005</v>
      </c>
      <c r="K1019" s="14" t="s">
        <v>59</v>
      </c>
      <c r="L1019" s="14" t="s">
        <v>54</v>
      </c>
      <c r="M1019" s="45">
        <v>1019</v>
      </c>
      <c r="N1019" s="45">
        <v>1</v>
      </c>
      <c r="O1019" s="46">
        <v>4838.46</v>
      </c>
      <c r="Q1019" s="12">
        <v>0</v>
      </c>
      <c r="T1019" s="59">
        <v>0</v>
      </c>
      <c r="U1019" s="14">
        <v>0</v>
      </c>
      <c r="V1019" s="59" t="s">
        <v>174</v>
      </c>
      <c r="Y1019" s="46">
        <v>0</v>
      </c>
      <c r="Z1019" s="46">
        <v>3861.26</v>
      </c>
      <c r="AA1019" s="46">
        <v>0</v>
      </c>
      <c r="AB1019" s="46">
        <v>0</v>
      </c>
      <c r="AC1019" s="46">
        <v>0</v>
      </c>
      <c r="AD1019" s="46">
        <v>0</v>
      </c>
      <c r="AE1019" s="46">
        <v>0</v>
      </c>
      <c r="AF1019" s="46">
        <v>0</v>
      </c>
      <c r="AG1019" s="46">
        <v>0</v>
      </c>
      <c r="AH1019" s="46">
        <v>12886.29</v>
      </c>
      <c r="AI1019" s="46">
        <v>7137.07</v>
      </c>
      <c r="AJ1019" s="46">
        <v>6183.1399999999994</v>
      </c>
      <c r="AK1019" s="46">
        <v>14883.95</v>
      </c>
      <c r="AL1019" s="46">
        <v>4838.46</v>
      </c>
      <c r="AM1019" s="46">
        <v>0</v>
      </c>
    </row>
    <row r="1020" spans="5:39" x14ac:dyDescent="0.2">
      <c r="E1020" s="47">
        <v>102</v>
      </c>
      <c r="F1020" s="47">
        <v>111</v>
      </c>
      <c r="G1020" s="47" t="s">
        <v>250</v>
      </c>
      <c r="H1020" s="47" t="s">
        <v>314</v>
      </c>
      <c r="I1020" s="47" t="s">
        <v>479</v>
      </c>
      <c r="J1020" s="533">
        <v>30000005</v>
      </c>
      <c r="K1020" s="14" t="s">
        <v>59</v>
      </c>
      <c r="L1020" s="14" t="s">
        <v>58</v>
      </c>
      <c r="M1020" s="45">
        <v>1020</v>
      </c>
      <c r="N1020" s="45">
        <v>1</v>
      </c>
      <c r="O1020" s="46">
        <v>0</v>
      </c>
      <c r="Q1020" s="12">
        <v>0</v>
      </c>
      <c r="T1020" s="59">
        <v>0</v>
      </c>
      <c r="U1020" s="14">
        <v>0</v>
      </c>
      <c r="V1020" s="59" t="s">
        <v>174</v>
      </c>
      <c r="Y1020" s="46">
        <v>0</v>
      </c>
      <c r="Z1020" s="46">
        <v>0</v>
      </c>
      <c r="AA1020" s="46">
        <v>0</v>
      </c>
      <c r="AB1020" s="46">
        <v>0</v>
      </c>
      <c r="AC1020" s="46">
        <v>0</v>
      </c>
      <c r="AD1020" s="46">
        <v>0</v>
      </c>
      <c r="AE1020" s="46">
        <v>0</v>
      </c>
      <c r="AF1020" s="46">
        <v>0</v>
      </c>
      <c r="AG1020" s="46">
        <v>0</v>
      </c>
      <c r="AH1020" s="46">
        <v>0</v>
      </c>
      <c r="AI1020" s="46">
        <v>0</v>
      </c>
      <c r="AJ1020" s="46">
        <v>0</v>
      </c>
      <c r="AK1020" s="46">
        <v>0</v>
      </c>
      <c r="AL1020" s="46">
        <v>0</v>
      </c>
      <c r="AM1020" s="46">
        <v>0</v>
      </c>
    </row>
    <row r="1021" spans="5:39" x14ac:dyDescent="0.2">
      <c r="E1021" s="47">
        <v>102</v>
      </c>
      <c r="F1021" s="47">
        <v>111</v>
      </c>
      <c r="G1021" s="47" t="s">
        <v>250</v>
      </c>
      <c r="H1021" s="47" t="s">
        <v>314</v>
      </c>
      <c r="I1021" s="47" t="s">
        <v>479</v>
      </c>
      <c r="J1021" s="533">
        <v>30000005</v>
      </c>
      <c r="K1021" s="14" t="s">
        <v>59</v>
      </c>
      <c r="L1021" s="14" t="s">
        <v>31</v>
      </c>
      <c r="M1021" s="45">
        <v>1021</v>
      </c>
      <c r="N1021" s="45">
        <v>1</v>
      </c>
      <c r="O1021" s="48">
        <v>8062.05</v>
      </c>
      <c r="Q1021" s="12">
        <v>0</v>
      </c>
      <c r="R1021" s="46">
        <v>10878.408333333335</v>
      </c>
      <c r="T1021" s="59">
        <v>0</v>
      </c>
      <c r="U1021" s="14">
        <v>0</v>
      </c>
      <c r="V1021" s="59" t="s">
        <v>174</v>
      </c>
      <c r="X1021" s="46">
        <v>24487.05</v>
      </c>
      <c r="Y1021" s="46">
        <v>2878.89</v>
      </c>
      <c r="Z1021" s="46">
        <v>7084.85</v>
      </c>
      <c r="AA1021" s="46">
        <v>3223.59</v>
      </c>
      <c r="AB1021" s="46">
        <v>3223.59</v>
      </c>
      <c r="AC1021" s="46">
        <v>3223.59</v>
      </c>
      <c r="AD1021" s="46">
        <v>3223.59</v>
      </c>
      <c r="AE1021" s="46">
        <v>3223.59</v>
      </c>
      <c r="AF1021" s="46">
        <v>3223.59</v>
      </c>
      <c r="AG1021" s="46">
        <v>3223.59</v>
      </c>
      <c r="AH1021" s="46">
        <v>16109.880000000001</v>
      </c>
      <c r="AI1021" s="46">
        <v>10360.66</v>
      </c>
      <c r="AJ1021" s="46">
        <v>9406.73</v>
      </c>
      <c r="AK1021" s="46">
        <v>18107.54</v>
      </c>
      <c r="AL1021" s="46">
        <v>8062.05</v>
      </c>
      <c r="AM1021" s="46">
        <v>0</v>
      </c>
    </row>
    <row r="1022" spans="5:39" x14ac:dyDescent="0.2">
      <c r="E1022" s="47">
        <v>102</v>
      </c>
      <c r="F1022" s="47">
        <v>111</v>
      </c>
      <c r="G1022" s="47" t="s">
        <v>250</v>
      </c>
      <c r="H1022" s="47" t="s">
        <v>314</v>
      </c>
      <c r="I1022" s="47" t="s">
        <v>479</v>
      </c>
      <c r="J1022" s="533">
        <v>30000005</v>
      </c>
      <c r="K1022" s="14" t="s">
        <v>37</v>
      </c>
      <c r="L1022" s="14" t="s">
        <v>31</v>
      </c>
      <c r="M1022" s="45">
        <v>1022</v>
      </c>
      <c r="N1022" s="45">
        <v>1</v>
      </c>
      <c r="O1022" s="48">
        <v>48858.38</v>
      </c>
      <c r="P1022" s="48"/>
      <c r="Q1022" s="12">
        <v>0</v>
      </c>
      <c r="R1022" s="46">
        <v>12643.063333333334</v>
      </c>
      <c r="T1022" s="59">
        <v>0</v>
      </c>
      <c r="U1022" s="14">
        <v>0</v>
      </c>
      <c r="V1022" s="59" t="s">
        <v>174</v>
      </c>
      <c r="Y1022" s="46">
        <v>0</v>
      </c>
      <c r="Z1022" s="46">
        <v>18000</v>
      </c>
      <c r="AA1022" s="46">
        <v>0</v>
      </c>
      <c r="AB1022" s="46">
        <v>0</v>
      </c>
      <c r="AC1022" s="46">
        <v>0</v>
      </c>
      <c r="AD1022" s="46">
        <v>6142.35</v>
      </c>
      <c r="AE1022" s="46">
        <v>3000</v>
      </c>
      <c r="AF1022" s="46">
        <v>8000</v>
      </c>
      <c r="AG1022" s="46">
        <v>6000</v>
      </c>
      <c r="AH1022" s="46">
        <v>5000</v>
      </c>
      <c r="AI1022" s="46">
        <v>5000</v>
      </c>
      <c r="AJ1022" s="46">
        <v>11000</v>
      </c>
      <c r="AK1022" s="46">
        <v>0</v>
      </c>
      <c r="AL1022" s="46">
        <v>48858.38</v>
      </c>
      <c r="AM1022" s="46">
        <v>6449.64</v>
      </c>
    </row>
    <row r="1023" spans="5:39" x14ac:dyDescent="0.2">
      <c r="E1023" s="47">
        <v>102</v>
      </c>
      <c r="F1023" s="47">
        <v>111</v>
      </c>
      <c r="G1023" s="47" t="s">
        <v>250</v>
      </c>
      <c r="H1023" s="47" t="s">
        <v>314</v>
      </c>
      <c r="I1023" s="47" t="s">
        <v>479</v>
      </c>
      <c r="J1023" s="533">
        <v>30000005</v>
      </c>
      <c r="K1023" s="14" t="s">
        <v>65</v>
      </c>
      <c r="L1023" s="14" t="s">
        <v>31</v>
      </c>
      <c r="M1023" s="45">
        <v>1023</v>
      </c>
      <c r="N1023" s="45">
        <v>1</v>
      </c>
      <c r="O1023" s="52">
        <v>8062.0499999999856</v>
      </c>
      <c r="P1023" s="48">
        <v>6449.64</v>
      </c>
      <c r="Q1023" s="12">
        <v>0</v>
      </c>
      <c r="R1023" s="46">
        <v>1343.6749999999977</v>
      </c>
      <c r="T1023" s="59">
        <v>0</v>
      </c>
      <c r="U1023" s="14">
        <v>0</v>
      </c>
      <c r="V1023" s="59" t="s">
        <v>174</v>
      </c>
      <c r="X1023" s="46">
        <v>0</v>
      </c>
      <c r="Y1023" s="46">
        <v>0</v>
      </c>
      <c r="Z1023" s="46">
        <v>0</v>
      </c>
      <c r="AA1023" s="46">
        <v>0</v>
      </c>
      <c r="AB1023" s="46">
        <v>0</v>
      </c>
      <c r="AC1023" s="46">
        <v>0</v>
      </c>
      <c r="AD1023" s="46">
        <v>0</v>
      </c>
      <c r="AE1023" s="46">
        <v>0</v>
      </c>
      <c r="AF1023" s="46">
        <v>0</v>
      </c>
      <c r="AG1023" s="46">
        <v>0</v>
      </c>
      <c r="AH1023" s="46">
        <v>0</v>
      </c>
      <c r="AI1023" s="46">
        <v>0</v>
      </c>
      <c r="AJ1023" s="46">
        <v>0</v>
      </c>
      <c r="AK1023" s="46">
        <v>0</v>
      </c>
      <c r="AL1023" s="46">
        <v>8062.0499999999856</v>
      </c>
      <c r="AM1023" s="46">
        <v>0</v>
      </c>
    </row>
    <row r="1024" spans="5:39" x14ac:dyDescent="0.2">
      <c r="E1024" s="47">
        <v>102</v>
      </c>
      <c r="F1024" s="47">
        <v>111</v>
      </c>
      <c r="G1024" s="47" t="s">
        <v>250</v>
      </c>
      <c r="H1024" s="47" t="s">
        <v>314</v>
      </c>
      <c r="I1024" s="47" t="s">
        <v>479</v>
      </c>
      <c r="J1024" s="533">
        <v>30000005</v>
      </c>
      <c r="K1024" s="14" t="s">
        <v>64</v>
      </c>
      <c r="L1024" s="14" t="s">
        <v>57</v>
      </c>
      <c r="M1024" s="45">
        <v>1024</v>
      </c>
      <c r="N1024" s="45">
        <v>1</v>
      </c>
      <c r="O1024" s="46">
        <v>0</v>
      </c>
      <c r="Q1024" s="12">
        <v>0</v>
      </c>
      <c r="T1024" s="59">
        <v>0</v>
      </c>
      <c r="U1024" s="14">
        <v>0</v>
      </c>
      <c r="V1024" s="59" t="s">
        <v>174</v>
      </c>
      <c r="X1024" s="46">
        <v>0</v>
      </c>
      <c r="Y1024" s="46">
        <v>2878.89</v>
      </c>
      <c r="Z1024" s="46">
        <v>0</v>
      </c>
      <c r="AA1024" s="46">
        <v>3223.59</v>
      </c>
      <c r="AB1024" s="46">
        <v>6447.18</v>
      </c>
      <c r="AC1024" s="46">
        <v>9670.77</v>
      </c>
      <c r="AD1024" s="46">
        <v>6752.01</v>
      </c>
      <c r="AE1024" s="46">
        <v>6975.6</v>
      </c>
      <c r="AF1024" s="46">
        <v>2199.1900000000005</v>
      </c>
      <c r="AG1024" s="46">
        <v>0</v>
      </c>
      <c r="AH1024" s="46">
        <v>0</v>
      </c>
      <c r="AI1024" s="46">
        <v>0</v>
      </c>
      <c r="AJ1024" s="46">
        <v>0</v>
      </c>
      <c r="AK1024" s="46">
        <v>3223.59</v>
      </c>
      <c r="AL1024" s="46">
        <v>0</v>
      </c>
      <c r="AM1024" s="46">
        <v>0</v>
      </c>
    </row>
    <row r="1025" spans="5:39" x14ac:dyDescent="0.2">
      <c r="E1025" s="47">
        <v>102</v>
      </c>
      <c r="F1025" s="47">
        <v>111</v>
      </c>
      <c r="G1025" s="47" t="s">
        <v>250</v>
      </c>
      <c r="H1025" s="47" t="s">
        <v>314</v>
      </c>
      <c r="I1025" s="47" t="s">
        <v>479</v>
      </c>
      <c r="J1025" s="533">
        <v>30000005</v>
      </c>
      <c r="K1025" s="14" t="s">
        <v>64</v>
      </c>
      <c r="L1025" s="14" t="s">
        <v>54</v>
      </c>
      <c r="M1025" s="45">
        <v>1025</v>
      </c>
      <c r="N1025" s="45">
        <v>1</v>
      </c>
      <c r="O1025" s="46">
        <v>0</v>
      </c>
      <c r="Q1025" s="12">
        <v>0</v>
      </c>
      <c r="T1025" s="59">
        <v>0</v>
      </c>
      <c r="U1025" s="14">
        <v>0</v>
      </c>
      <c r="V1025" s="59" t="s">
        <v>174</v>
      </c>
      <c r="X1025" s="46">
        <v>0</v>
      </c>
      <c r="Y1025" s="46">
        <v>0</v>
      </c>
      <c r="Z1025" s="46">
        <v>0</v>
      </c>
      <c r="AA1025" s="46">
        <v>0</v>
      </c>
      <c r="AB1025" s="46">
        <v>0</v>
      </c>
      <c r="AC1025" s="46">
        <v>0</v>
      </c>
      <c r="AD1025" s="46">
        <v>0</v>
      </c>
      <c r="AE1025" s="46">
        <v>0</v>
      </c>
      <c r="AF1025" s="46">
        <v>0</v>
      </c>
      <c r="AG1025" s="46">
        <v>0</v>
      </c>
      <c r="AH1025" s="46">
        <v>11109.880000000001</v>
      </c>
      <c r="AI1025" s="46">
        <v>16470.54</v>
      </c>
      <c r="AJ1025" s="46">
        <v>14877.27</v>
      </c>
      <c r="AK1025" s="46">
        <v>29761.22</v>
      </c>
      <c r="AL1025" s="46">
        <v>0</v>
      </c>
      <c r="AM1025" s="46">
        <v>0</v>
      </c>
    </row>
    <row r="1026" spans="5:39" x14ac:dyDescent="0.2">
      <c r="E1026" s="47">
        <v>102</v>
      </c>
      <c r="F1026" s="47">
        <v>111</v>
      </c>
      <c r="G1026" s="47" t="s">
        <v>250</v>
      </c>
      <c r="H1026" s="47" t="s">
        <v>314</v>
      </c>
      <c r="I1026" s="47" t="s">
        <v>479</v>
      </c>
      <c r="J1026" s="533">
        <v>30000005</v>
      </c>
      <c r="K1026" s="14" t="s">
        <v>64</v>
      </c>
      <c r="L1026" s="14" t="s">
        <v>58</v>
      </c>
      <c r="M1026" s="45">
        <v>1026</v>
      </c>
      <c r="N1026" s="45">
        <v>1</v>
      </c>
      <c r="O1026" s="46">
        <v>8062.0499999999884</v>
      </c>
      <c r="Q1026" s="12">
        <v>0</v>
      </c>
      <c r="T1026" s="59">
        <v>0</v>
      </c>
      <c r="U1026" s="14">
        <v>0</v>
      </c>
      <c r="V1026" s="59" t="s">
        <v>174</v>
      </c>
      <c r="X1026" s="46">
        <v>0</v>
      </c>
      <c r="Y1026" s="46">
        <v>24487.05</v>
      </c>
      <c r="Z1026" s="46">
        <v>16450.79</v>
      </c>
      <c r="AA1026" s="46">
        <v>16450.790000000005</v>
      </c>
      <c r="AB1026" s="46">
        <v>16450.79</v>
      </c>
      <c r="AC1026" s="46">
        <v>16450.789999999997</v>
      </c>
      <c r="AD1026" s="46">
        <v>16450.789999999994</v>
      </c>
      <c r="AE1026" s="46">
        <v>16450.789999999994</v>
      </c>
      <c r="AF1026" s="46">
        <v>16450.789999999986</v>
      </c>
      <c r="AG1026" s="46">
        <v>15873.569999999985</v>
      </c>
      <c r="AH1026" s="46">
        <v>15873.569999999989</v>
      </c>
      <c r="AI1026" s="46">
        <v>15873.569999999992</v>
      </c>
      <c r="AJ1026" s="46">
        <v>15873.569999999989</v>
      </c>
      <c r="AK1026" s="46">
        <v>15873.569999999978</v>
      </c>
      <c r="AL1026" s="46">
        <v>8062.0499999999884</v>
      </c>
      <c r="AM1026" s="46">
        <v>1612.4099999999889</v>
      </c>
    </row>
    <row r="1027" spans="5:39" x14ac:dyDescent="0.2">
      <c r="E1027" s="47">
        <v>102</v>
      </c>
      <c r="F1027" s="47">
        <v>111</v>
      </c>
      <c r="G1027" s="47" t="s">
        <v>250</v>
      </c>
      <c r="H1027" s="47" t="s">
        <v>314</v>
      </c>
      <c r="I1027" s="47" t="s">
        <v>479</v>
      </c>
      <c r="J1027" s="533">
        <v>30000005</v>
      </c>
      <c r="K1027" s="14" t="s">
        <v>67</v>
      </c>
      <c r="L1027" s="14" t="s">
        <v>67</v>
      </c>
      <c r="M1027" s="45">
        <v>1027</v>
      </c>
      <c r="N1027" s="45">
        <v>1</v>
      </c>
      <c r="O1027" s="53">
        <v>0</v>
      </c>
      <c r="P1027" s="54">
        <v>0</v>
      </c>
      <c r="Q1027" s="55">
        <v>0</v>
      </c>
      <c r="R1027" s="56">
        <v>0</v>
      </c>
      <c r="S1027" s="57">
        <v>0</v>
      </c>
      <c r="T1027" s="60">
        <v>0</v>
      </c>
      <c r="U1027" s="14">
        <v>0</v>
      </c>
      <c r="V1027" s="60" t="s">
        <v>174</v>
      </c>
      <c r="Y1027" s="46">
        <v>0</v>
      </c>
      <c r="Z1027" s="46">
        <v>0</v>
      </c>
      <c r="AA1027" s="46">
        <v>0</v>
      </c>
      <c r="AB1027" s="46">
        <v>0</v>
      </c>
      <c r="AC1027" s="46">
        <v>0</v>
      </c>
      <c r="AD1027" s="46">
        <v>0</v>
      </c>
      <c r="AE1027" s="46">
        <v>0</v>
      </c>
      <c r="AF1027" s="46">
        <v>0</v>
      </c>
      <c r="AG1027" s="46">
        <v>0</v>
      </c>
      <c r="AH1027" s="46">
        <v>0</v>
      </c>
      <c r="AI1027" s="46">
        <v>0</v>
      </c>
      <c r="AJ1027" s="46">
        <v>0</v>
      </c>
      <c r="AK1027" s="46">
        <v>0</v>
      </c>
      <c r="AL1027" s="46">
        <v>0</v>
      </c>
      <c r="AM1027" s="46">
        <v>0</v>
      </c>
    </row>
    <row r="1028" spans="5:39" x14ac:dyDescent="0.2">
      <c r="E1028" s="14">
        <v>103</v>
      </c>
      <c r="F1028" s="14">
        <v>112</v>
      </c>
      <c r="G1028" s="14" t="s">
        <v>250</v>
      </c>
      <c r="H1028" s="14" t="s">
        <v>296</v>
      </c>
      <c r="I1028" s="14" t="s">
        <v>480</v>
      </c>
      <c r="J1028" s="531">
        <v>30000006</v>
      </c>
      <c r="K1028" s="14" t="s">
        <v>59</v>
      </c>
      <c r="L1028" s="14" t="s">
        <v>57</v>
      </c>
      <c r="M1028" s="45">
        <v>1028</v>
      </c>
      <c r="N1028" s="45">
        <v>1</v>
      </c>
      <c r="O1028" s="46">
        <v>2069.63</v>
      </c>
      <c r="Q1028" s="12" t="s">
        <v>405</v>
      </c>
      <c r="T1028" s="59" t="s">
        <v>74</v>
      </c>
      <c r="U1028" s="14">
        <v>0</v>
      </c>
      <c r="V1028" s="59" t="s">
        <v>150</v>
      </c>
      <c r="Y1028" s="46">
        <v>1848.31</v>
      </c>
      <c r="Z1028" s="46">
        <v>2069.63</v>
      </c>
      <c r="AA1028" s="46">
        <v>2069.63</v>
      </c>
      <c r="AB1028" s="46">
        <v>2069.63</v>
      </c>
      <c r="AC1028" s="46">
        <v>2069.63</v>
      </c>
      <c r="AD1028" s="46">
        <v>2069.63</v>
      </c>
      <c r="AE1028" s="46">
        <v>2069.63</v>
      </c>
      <c r="AF1028" s="46">
        <v>2069.63</v>
      </c>
      <c r="AG1028" s="46">
        <v>2069.63</v>
      </c>
      <c r="AH1028" s="46">
        <v>2069.63</v>
      </c>
      <c r="AI1028" s="46">
        <v>2069.63</v>
      </c>
      <c r="AJ1028" s="46">
        <v>2069.63</v>
      </c>
      <c r="AK1028" s="46">
        <v>2069.63</v>
      </c>
      <c r="AL1028" s="46">
        <v>2069.63</v>
      </c>
      <c r="AM1028" s="46">
        <v>0</v>
      </c>
    </row>
    <row r="1029" spans="5:39" x14ac:dyDescent="0.2">
      <c r="E1029" s="47">
        <v>103</v>
      </c>
      <c r="F1029" s="47">
        <v>112</v>
      </c>
      <c r="G1029" s="47" t="s">
        <v>250</v>
      </c>
      <c r="H1029" s="47" t="s">
        <v>296</v>
      </c>
      <c r="I1029" s="47" t="s">
        <v>480</v>
      </c>
      <c r="J1029" s="533">
        <v>30000006</v>
      </c>
      <c r="K1029" s="14" t="s">
        <v>59</v>
      </c>
      <c r="L1029" s="14" t="s">
        <v>54</v>
      </c>
      <c r="M1029" s="45">
        <v>1029</v>
      </c>
      <c r="N1029" s="45">
        <v>1</v>
      </c>
      <c r="O1029" s="46">
        <v>3962.7</v>
      </c>
      <c r="Q1029" s="12" t="s">
        <v>405</v>
      </c>
      <c r="T1029" s="59" t="s">
        <v>74</v>
      </c>
      <c r="U1029" s="14">
        <v>5</v>
      </c>
      <c r="V1029" s="59" t="s">
        <v>150</v>
      </c>
      <c r="Y1029" s="46">
        <v>0</v>
      </c>
      <c r="Z1029" s="46">
        <v>0</v>
      </c>
      <c r="AA1029" s="46">
        <v>0</v>
      </c>
      <c r="AB1029" s="46">
        <v>0</v>
      </c>
      <c r="AC1029" s="46">
        <v>0</v>
      </c>
      <c r="AD1029" s="46">
        <v>0</v>
      </c>
      <c r="AE1029" s="46">
        <v>0</v>
      </c>
      <c r="AF1029" s="46">
        <v>0</v>
      </c>
      <c r="AG1029" s="46">
        <v>0</v>
      </c>
      <c r="AH1029" s="46">
        <v>6490.18</v>
      </c>
      <c r="AI1029" s="46">
        <v>5006.2999999999993</v>
      </c>
      <c r="AJ1029" s="46">
        <v>4217.72</v>
      </c>
      <c r="AK1029" s="46">
        <v>13418.650000000001</v>
      </c>
      <c r="AL1029" s="46">
        <v>3962.7</v>
      </c>
      <c r="AM1029" s="46">
        <v>0</v>
      </c>
    </row>
    <row r="1030" spans="5:39" x14ac:dyDescent="0.2">
      <c r="E1030" s="47">
        <v>103</v>
      </c>
      <c r="F1030" s="47">
        <v>112</v>
      </c>
      <c r="G1030" s="47" t="s">
        <v>250</v>
      </c>
      <c r="H1030" s="47" t="s">
        <v>296</v>
      </c>
      <c r="I1030" s="47" t="s">
        <v>480</v>
      </c>
      <c r="J1030" s="533">
        <v>30000006</v>
      </c>
      <c r="K1030" s="14" t="s">
        <v>59</v>
      </c>
      <c r="L1030" s="14" t="s">
        <v>58</v>
      </c>
      <c r="M1030" s="45">
        <v>1030</v>
      </c>
      <c r="N1030" s="45">
        <v>1</v>
      </c>
      <c r="O1030" s="46">
        <v>0</v>
      </c>
      <c r="Q1030" s="12" t="s">
        <v>405</v>
      </c>
      <c r="T1030" s="59" t="s">
        <v>74</v>
      </c>
      <c r="U1030" s="14">
        <v>0</v>
      </c>
      <c r="V1030" s="59" t="s">
        <v>150</v>
      </c>
      <c r="Y1030" s="46">
        <v>0</v>
      </c>
      <c r="Z1030" s="46">
        <v>0</v>
      </c>
      <c r="AA1030" s="46">
        <v>0</v>
      </c>
      <c r="AB1030" s="46">
        <v>0</v>
      </c>
      <c r="AC1030" s="46">
        <v>0</v>
      </c>
      <c r="AD1030" s="46">
        <v>0</v>
      </c>
      <c r="AE1030" s="46">
        <v>0</v>
      </c>
      <c r="AF1030" s="46">
        <v>0</v>
      </c>
      <c r="AG1030" s="46">
        <v>0</v>
      </c>
      <c r="AH1030" s="46">
        <v>0</v>
      </c>
      <c r="AI1030" s="46">
        <v>0</v>
      </c>
      <c r="AJ1030" s="46">
        <v>0</v>
      </c>
      <c r="AK1030" s="46">
        <v>0</v>
      </c>
      <c r="AL1030" s="46">
        <v>0</v>
      </c>
      <c r="AM1030" s="46">
        <v>0</v>
      </c>
    </row>
    <row r="1031" spans="5:39" x14ac:dyDescent="0.2">
      <c r="E1031" s="47">
        <v>103</v>
      </c>
      <c r="F1031" s="47">
        <v>112</v>
      </c>
      <c r="G1031" s="47" t="s">
        <v>250</v>
      </c>
      <c r="H1031" s="47" t="s">
        <v>296</v>
      </c>
      <c r="I1031" s="47" t="s">
        <v>480</v>
      </c>
      <c r="J1031" s="533">
        <v>30000006</v>
      </c>
      <c r="K1031" s="14" t="s">
        <v>59</v>
      </c>
      <c r="L1031" s="14" t="s">
        <v>31</v>
      </c>
      <c r="M1031" s="45">
        <v>1031</v>
      </c>
      <c r="N1031" s="45">
        <v>1</v>
      </c>
      <c r="O1031" s="48">
        <v>6032.33</v>
      </c>
      <c r="Q1031" s="12" t="s">
        <v>405</v>
      </c>
      <c r="R1031" s="46">
        <v>7585.5550000000003</v>
      </c>
      <c r="T1031" s="59" t="s">
        <v>74</v>
      </c>
      <c r="U1031" s="14">
        <v>0</v>
      </c>
      <c r="V1031" s="59" t="s">
        <v>150</v>
      </c>
      <c r="X1031" s="46">
        <v>12694.44</v>
      </c>
      <c r="Y1031" s="46">
        <v>1848.31</v>
      </c>
      <c r="Z1031" s="46">
        <v>2069.63</v>
      </c>
      <c r="AA1031" s="46">
        <v>2069.63</v>
      </c>
      <c r="AB1031" s="46">
        <v>2069.63</v>
      </c>
      <c r="AC1031" s="46">
        <v>2069.63</v>
      </c>
      <c r="AD1031" s="46">
        <v>2069.63</v>
      </c>
      <c r="AE1031" s="46">
        <v>2069.63</v>
      </c>
      <c r="AF1031" s="46">
        <v>2069.63</v>
      </c>
      <c r="AG1031" s="46">
        <v>2069.63</v>
      </c>
      <c r="AH1031" s="46">
        <v>8559.8100000000013</v>
      </c>
      <c r="AI1031" s="46">
        <v>7075.9299999999994</v>
      </c>
      <c r="AJ1031" s="46">
        <v>6287.35</v>
      </c>
      <c r="AK1031" s="46">
        <v>15488.280000000002</v>
      </c>
      <c r="AL1031" s="46">
        <v>6032.33</v>
      </c>
      <c r="AM1031" s="46">
        <v>0</v>
      </c>
    </row>
    <row r="1032" spans="5:39" x14ac:dyDescent="0.2">
      <c r="E1032" s="47">
        <v>103</v>
      </c>
      <c r="F1032" s="47">
        <v>112</v>
      </c>
      <c r="G1032" s="47" t="s">
        <v>250</v>
      </c>
      <c r="H1032" s="47" t="s">
        <v>296</v>
      </c>
      <c r="I1032" s="47" t="s">
        <v>480</v>
      </c>
      <c r="J1032" s="533">
        <v>30000006</v>
      </c>
      <c r="K1032" s="14" t="s">
        <v>37</v>
      </c>
      <c r="L1032" s="14" t="s">
        <v>31</v>
      </c>
      <c r="M1032" s="45">
        <v>1032</v>
      </c>
      <c r="N1032" s="45">
        <v>1</v>
      </c>
      <c r="O1032" s="48">
        <v>10000</v>
      </c>
      <c r="P1032" s="48"/>
      <c r="Q1032" s="12" t="s">
        <v>405</v>
      </c>
      <c r="R1032" s="46">
        <v>6092.6933333333336</v>
      </c>
      <c r="T1032" s="59" t="s">
        <v>74</v>
      </c>
      <c r="U1032" s="14">
        <v>0</v>
      </c>
      <c r="V1032" s="59" t="s">
        <v>150</v>
      </c>
      <c r="Y1032" s="46">
        <v>0</v>
      </c>
      <c r="Z1032" s="46">
        <v>0</v>
      </c>
      <c r="AA1032" s="46">
        <v>10000</v>
      </c>
      <c r="AB1032" s="46">
        <v>0</v>
      </c>
      <c r="AC1032" s="46">
        <v>0</v>
      </c>
      <c r="AD1032" s="46">
        <v>2474</v>
      </c>
      <c r="AE1032" s="46">
        <v>0</v>
      </c>
      <c r="AF1032" s="46">
        <v>0</v>
      </c>
      <c r="AG1032" s="46">
        <v>16556.16</v>
      </c>
      <c r="AH1032" s="46">
        <v>0</v>
      </c>
      <c r="AI1032" s="46">
        <v>0</v>
      </c>
      <c r="AJ1032" s="46">
        <v>10000</v>
      </c>
      <c r="AK1032" s="46">
        <v>0</v>
      </c>
      <c r="AL1032" s="46">
        <v>10000</v>
      </c>
      <c r="AM1032" s="46">
        <v>25513.33</v>
      </c>
    </row>
    <row r="1033" spans="5:39" x14ac:dyDescent="0.2">
      <c r="E1033" s="47">
        <v>103</v>
      </c>
      <c r="F1033" s="47">
        <v>112</v>
      </c>
      <c r="G1033" s="47" t="s">
        <v>250</v>
      </c>
      <c r="H1033" s="47" t="s">
        <v>296</v>
      </c>
      <c r="I1033" s="47" t="s">
        <v>480</v>
      </c>
      <c r="J1033" s="533">
        <v>30000006</v>
      </c>
      <c r="K1033" s="14" t="s">
        <v>65</v>
      </c>
      <c r="L1033" s="14" t="s">
        <v>31</v>
      </c>
      <c r="M1033" s="45">
        <v>1033</v>
      </c>
      <c r="N1033" s="45">
        <v>1</v>
      </c>
      <c r="O1033" s="52">
        <v>25513.33</v>
      </c>
      <c r="P1033" s="48">
        <v>25513.33</v>
      </c>
      <c r="Q1033" s="12" t="s">
        <v>405</v>
      </c>
      <c r="R1033" s="46">
        <v>4252.2216666666673</v>
      </c>
      <c r="T1033" s="59" t="s">
        <v>74</v>
      </c>
      <c r="U1033" s="14">
        <v>0</v>
      </c>
      <c r="V1033" s="59" t="s">
        <v>150</v>
      </c>
      <c r="X1033" s="46">
        <v>0</v>
      </c>
      <c r="Y1033" s="46">
        <v>0</v>
      </c>
      <c r="Z1033" s="46">
        <v>0</v>
      </c>
      <c r="AA1033" s="46">
        <v>0</v>
      </c>
      <c r="AB1033" s="46">
        <v>0</v>
      </c>
      <c r="AC1033" s="46">
        <v>0</v>
      </c>
      <c r="AD1033" s="46">
        <v>0</v>
      </c>
      <c r="AE1033" s="46">
        <v>0</v>
      </c>
      <c r="AF1033" s="46">
        <v>0</v>
      </c>
      <c r="AG1033" s="46">
        <v>0</v>
      </c>
      <c r="AH1033" s="46">
        <v>0</v>
      </c>
      <c r="AI1033" s="46">
        <v>0</v>
      </c>
      <c r="AJ1033" s="46">
        <v>3992.720000000003</v>
      </c>
      <c r="AK1033" s="46">
        <v>15488.280000000002</v>
      </c>
      <c r="AL1033" s="46">
        <v>6032.3299999999927</v>
      </c>
      <c r="AM1033" s="46">
        <v>0</v>
      </c>
    </row>
    <row r="1034" spans="5:39" x14ac:dyDescent="0.2">
      <c r="E1034" s="47">
        <v>103</v>
      </c>
      <c r="F1034" s="47">
        <v>112</v>
      </c>
      <c r="G1034" s="47" t="s">
        <v>250</v>
      </c>
      <c r="H1034" s="47" t="s">
        <v>296</v>
      </c>
      <c r="I1034" s="47" t="s">
        <v>480</v>
      </c>
      <c r="J1034" s="533">
        <v>30000006</v>
      </c>
      <c r="K1034" s="14" t="s">
        <v>64</v>
      </c>
      <c r="L1034" s="14" t="s">
        <v>57</v>
      </c>
      <c r="M1034" s="45">
        <v>1034</v>
      </c>
      <c r="N1034" s="45">
        <v>1</v>
      </c>
      <c r="O1034" s="46">
        <v>0</v>
      </c>
      <c r="Q1034" s="12" t="s">
        <v>405</v>
      </c>
      <c r="T1034" s="59" t="s">
        <v>74</v>
      </c>
      <c r="U1034" s="14">
        <v>0</v>
      </c>
      <c r="V1034" s="59" t="s">
        <v>150</v>
      </c>
      <c r="X1034" s="46">
        <v>0</v>
      </c>
      <c r="Y1034" s="46">
        <v>1848.31</v>
      </c>
      <c r="Z1034" s="46">
        <v>3917.94</v>
      </c>
      <c r="AA1034" s="46">
        <v>0</v>
      </c>
      <c r="AB1034" s="46">
        <v>2069.63</v>
      </c>
      <c r="AC1034" s="46">
        <v>4139.26</v>
      </c>
      <c r="AD1034" s="46">
        <v>3734.8900000000003</v>
      </c>
      <c r="AE1034" s="46">
        <v>5804.52</v>
      </c>
      <c r="AF1034" s="46">
        <v>7874.1500000000005</v>
      </c>
      <c r="AG1034" s="46">
        <v>0</v>
      </c>
      <c r="AH1034" s="46">
        <v>2069.63</v>
      </c>
      <c r="AI1034" s="46">
        <v>4139.26</v>
      </c>
      <c r="AJ1034" s="46">
        <v>0</v>
      </c>
      <c r="AK1034" s="46">
        <v>2069.63</v>
      </c>
      <c r="AL1034" s="46">
        <v>0</v>
      </c>
      <c r="AM1034" s="46">
        <v>0</v>
      </c>
    </row>
    <row r="1035" spans="5:39" x14ac:dyDescent="0.2">
      <c r="E1035" s="47">
        <v>103</v>
      </c>
      <c r="F1035" s="47">
        <v>112</v>
      </c>
      <c r="G1035" s="47" t="s">
        <v>250</v>
      </c>
      <c r="H1035" s="47" t="s">
        <v>296</v>
      </c>
      <c r="I1035" s="47" t="s">
        <v>480</v>
      </c>
      <c r="J1035" s="533">
        <v>30000006</v>
      </c>
      <c r="K1035" s="14" t="s">
        <v>64</v>
      </c>
      <c r="L1035" s="14" t="s">
        <v>54</v>
      </c>
      <c r="M1035" s="45">
        <v>1035</v>
      </c>
      <c r="N1035" s="45">
        <v>1</v>
      </c>
      <c r="O1035" s="46">
        <v>23443.700000000004</v>
      </c>
      <c r="Q1035" s="12" t="s">
        <v>405</v>
      </c>
      <c r="T1035" s="59" t="s">
        <v>74</v>
      </c>
      <c r="U1035" s="14">
        <v>0</v>
      </c>
      <c r="V1035" s="59" t="s">
        <v>150</v>
      </c>
      <c r="X1035" s="46">
        <v>0</v>
      </c>
      <c r="Y1035" s="46">
        <v>0</v>
      </c>
      <c r="Z1035" s="46">
        <v>0</v>
      </c>
      <c r="AA1035" s="46">
        <v>0</v>
      </c>
      <c r="AB1035" s="46">
        <v>0</v>
      </c>
      <c r="AC1035" s="46">
        <v>0</v>
      </c>
      <c r="AD1035" s="46">
        <v>0</v>
      </c>
      <c r="AE1035" s="46">
        <v>0</v>
      </c>
      <c r="AF1035" s="46">
        <v>0</v>
      </c>
      <c r="AG1035" s="46">
        <v>0</v>
      </c>
      <c r="AH1035" s="46">
        <v>6490.18</v>
      </c>
      <c r="AI1035" s="46">
        <v>11496.48</v>
      </c>
      <c r="AJ1035" s="46">
        <v>11923.09</v>
      </c>
      <c r="AK1035" s="46">
        <v>25341.74</v>
      </c>
      <c r="AL1035" s="46">
        <v>23443.700000000004</v>
      </c>
      <c r="AM1035" s="46">
        <v>0</v>
      </c>
    </row>
    <row r="1036" spans="5:39" x14ac:dyDescent="0.2">
      <c r="E1036" s="47">
        <v>103</v>
      </c>
      <c r="F1036" s="47">
        <v>112</v>
      </c>
      <c r="G1036" s="47" t="s">
        <v>250</v>
      </c>
      <c r="H1036" s="47" t="s">
        <v>296</v>
      </c>
      <c r="I1036" s="47" t="s">
        <v>480</v>
      </c>
      <c r="J1036" s="533">
        <v>30000006</v>
      </c>
      <c r="K1036" s="14" t="s">
        <v>64</v>
      </c>
      <c r="L1036" s="14" t="s">
        <v>58</v>
      </c>
      <c r="M1036" s="45">
        <v>1036</v>
      </c>
      <c r="N1036" s="45">
        <v>1</v>
      </c>
      <c r="O1036" s="46">
        <v>2069.6299999999974</v>
      </c>
      <c r="Q1036" s="12" t="s">
        <v>405</v>
      </c>
      <c r="T1036" s="59" t="s">
        <v>74</v>
      </c>
      <c r="U1036" s="14">
        <v>0</v>
      </c>
      <c r="V1036" s="59" t="s">
        <v>150</v>
      </c>
      <c r="X1036" s="46">
        <v>0</v>
      </c>
      <c r="Y1036" s="46">
        <v>12694.44</v>
      </c>
      <c r="Z1036" s="46">
        <v>12694.44</v>
      </c>
      <c r="AA1036" s="46">
        <v>8682.010000000002</v>
      </c>
      <c r="AB1036" s="46">
        <v>8682.010000000002</v>
      </c>
      <c r="AC1036" s="46">
        <v>8682.0100000000039</v>
      </c>
      <c r="AD1036" s="46">
        <v>8682.0100000000057</v>
      </c>
      <c r="AE1036" s="46">
        <v>8682.0100000000057</v>
      </c>
      <c r="AF1036" s="46">
        <v>8682.0100000000057</v>
      </c>
      <c r="AG1036" s="46">
        <v>2069.6300000000083</v>
      </c>
      <c r="AH1036" s="46">
        <v>2069.6300000000047</v>
      </c>
      <c r="AI1036" s="46">
        <v>2069.6300000000065</v>
      </c>
      <c r="AJ1036" s="46">
        <v>2069.630000000001</v>
      </c>
      <c r="AK1036" s="46">
        <v>2069.6299999999974</v>
      </c>
      <c r="AL1036" s="46">
        <v>2069.6299999999974</v>
      </c>
      <c r="AM1036" s="46">
        <v>0</v>
      </c>
    </row>
    <row r="1037" spans="5:39" x14ac:dyDescent="0.2">
      <c r="E1037" s="47">
        <v>103</v>
      </c>
      <c r="F1037" s="47">
        <v>112</v>
      </c>
      <c r="G1037" s="47" t="s">
        <v>250</v>
      </c>
      <c r="H1037" s="47" t="s">
        <v>296</v>
      </c>
      <c r="I1037" s="47" t="s">
        <v>480</v>
      </c>
      <c r="J1037" s="533">
        <v>30000006</v>
      </c>
      <c r="K1037" s="14" t="s">
        <v>67</v>
      </c>
      <c r="L1037" s="14" t="s">
        <v>67</v>
      </c>
      <c r="M1037" s="45">
        <v>1037</v>
      </c>
      <c r="N1037" s="45">
        <v>1</v>
      </c>
      <c r="O1037" s="53">
        <v>26.231084691804426</v>
      </c>
      <c r="P1037" s="54">
        <v>16.231084691804426</v>
      </c>
      <c r="Q1037" s="55" t="s">
        <v>405</v>
      </c>
      <c r="R1037" s="56">
        <v>3.3634097966463892</v>
      </c>
      <c r="S1037" s="57" t="s">
        <v>370</v>
      </c>
      <c r="T1037" s="60" t="s">
        <v>74</v>
      </c>
      <c r="U1037" s="14">
        <v>0</v>
      </c>
      <c r="V1037" s="60" t="s">
        <v>150</v>
      </c>
      <c r="Y1037" s="46">
        <v>26.231084691804426</v>
      </c>
      <c r="Z1037" s="46">
        <v>26.231084691804426</v>
      </c>
      <c r="AA1037" s="46">
        <v>26.231084691804426</v>
      </c>
      <c r="AB1037" s="46">
        <v>26.231084691804426</v>
      </c>
      <c r="AC1037" s="46">
        <v>26.231084691804426</v>
      </c>
      <c r="AD1037" s="46">
        <v>26.231084691804426</v>
      </c>
      <c r="AE1037" s="46">
        <v>26.231084691804426</v>
      </c>
      <c r="AF1037" s="46">
        <v>26.231084691804426</v>
      </c>
      <c r="AG1037" s="46">
        <v>26.231084691804426</v>
      </c>
      <c r="AH1037" s="46">
        <v>26.231084691804426</v>
      </c>
      <c r="AI1037" s="46">
        <v>26.231084691804426</v>
      </c>
      <c r="AJ1037" s="46">
        <v>26.231084691804426</v>
      </c>
      <c r="AK1037" s="46">
        <v>26.231084691804426</v>
      </c>
      <c r="AL1037" s="46">
        <v>26.231084691804426</v>
      </c>
      <c r="AM1037" s="46">
        <v>26.231084691804426</v>
      </c>
    </row>
    <row r="1038" spans="5:39" x14ac:dyDescent="0.2">
      <c r="E1038" s="14">
        <v>104</v>
      </c>
      <c r="F1038" s="14">
        <v>113</v>
      </c>
      <c r="G1038" s="14" t="s">
        <v>250</v>
      </c>
      <c r="H1038" s="14" t="s">
        <v>323</v>
      </c>
      <c r="I1038" s="14" t="s">
        <v>481</v>
      </c>
      <c r="J1038" s="531">
        <v>30000007</v>
      </c>
      <c r="K1038" s="14" t="s">
        <v>59</v>
      </c>
      <c r="L1038" s="14" t="s">
        <v>57</v>
      </c>
      <c r="M1038" s="45">
        <v>1038</v>
      </c>
      <c r="N1038" s="45">
        <v>1</v>
      </c>
      <c r="O1038" s="46">
        <v>0</v>
      </c>
      <c r="Q1038" s="12" t="s">
        <v>405</v>
      </c>
      <c r="T1038" s="59" t="s">
        <v>74</v>
      </c>
      <c r="U1038" s="14">
        <v>0</v>
      </c>
      <c r="V1038" s="59" t="s">
        <v>175</v>
      </c>
      <c r="Y1038" s="46">
        <v>0</v>
      </c>
      <c r="Z1038" s="46">
        <v>0</v>
      </c>
      <c r="AA1038" s="46">
        <v>0</v>
      </c>
      <c r="AB1038" s="46">
        <v>0</v>
      </c>
      <c r="AC1038" s="46">
        <v>0</v>
      </c>
      <c r="AD1038" s="46">
        <v>0</v>
      </c>
      <c r="AE1038" s="46">
        <v>0</v>
      </c>
      <c r="AF1038" s="46">
        <v>0</v>
      </c>
      <c r="AG1038" s="46">
        <v>0</v>
      </c>
      <c r="AH1038" s="46">
        <v>0</v>
      </c>
      <c r="AI1038" s="46">
        <v>3022.75</v>
      </c>
      <c r="AJ1038" s="46">
        <v>-3022.75</v>
      </c>
      <c r="AK1038" s="46">
        <v>0</v>
      </c>
      <c r="AL1038" s="46">
        <v>0</v>
      </c>
      <c r="AM1038" s="46">
        <v>0</v>
      </c>
    </row>
    <row r="1039" spans="5:39" x14ac:dyDescent="0.2">
      <c r="E1039" s="47">
        <v>104</v>
      </c>
      <c r="F1039" s="47">
        <v>113</v>
      </c>
      <c r="G1039" s="47" t="s">
        <v>250</v>
      </c>
      <c r="H1039" s="47" t="s">
        <v>323</v>
      </c>
      <c r="I1039" s="47" t="s">
        <v>481</v>
      </c>
      <c r="J1039" s="533">
        <v>30000007</v>
      </c>
      <c r="K1039" s="14" t="s">
        <v>59</v>
      </c>
      <c r="L1039" s="14" t="s">
        <v>54</v>
      </c>
      <c r="M1039" s="45">
        <v>1039</v>
      </c>
      <c r="N1039" s="45">
        <v>1</v>
      </c>
      <c r="O1039" s="46">
        <v>5398.68</v>
      </c>
      <c r="Q1039" s="12" t="s">
        <v>405</v>
      </c>
      <c r="T1039" s="59" t="s">
        <v>74</v>
      </c>
      <c r="U1039" s="14">
        <v>6</v>
      </c>
      <c r="V1039" s="59" t="s">
        <v>175</v>
      </c>
      <c r="Y1039" s="46">
        <v>0</v>
      </c>
      <c r="Z1039" s="46">
        <v>0</v>
      </c>
      <c r="AA1039" s="46">
        <v>0</v>
      </c>
      <c r="AB1039" s="46">
        <v>0</v>
      </c>
      <c r="AC1039" s="46">
        <v>0</v>
      </c>
      <c r="AD1039" s="46">
        <v>0</v>
      </c>
      <c r="AE1039" s="46">
        <v>0</v>
      </c>
      <c r="AF1039" s="46">
        <v>0</v>
      </c>
      <c r="AG1039" s="46">
        <v>0</v>
      </c>
      <c r="AH1039" s="46">
        <v>9478.9</v>
      </c>
      <c r="AI1039" s="46">
        <v>6766.67</v>
      </c>
      <c r="AJ1039" s="46">
        <v>5978.09</v>
      </c>
      <c r="AK1039" s="46">
        <v>20693.010000000002</v>
      </c>
      <c r="AL1039" s="46">
        <v>5398.68</v>
      </c>
      <c r="AM1039" s="46">
        <v>0</v>
      </c>
    </row>
    <row r="1040" spans="5:39" x14ac:dyDescent="0.2">
      <c r="E1040" s="47">
        <v>104</v>
      </c>
      <c r="F1040" s="47">
        <v>113</v>
      </c>
      <c r="G1040" s="47" t="s">
        <v>250</v>
      </c>
      <c r="H1040" s="47" t="s">
        <v>323</v>
      </c>
      <c r="I1040" s="47" t="s">
        <v>481</v>
      </c>
      <c r="J1040" s="533">
        <v>30000007</v>
      </c>
      <c r="K1040" s="14" t="s">
        <v>59</v>
      </c>
      <c r="L1040" s="14" t="s">
        <v>58</v>
      </c>
      <c r="M1040" s="45">
        <v>1040</v>
      </c>
      <c r="N1040" s="45">
        <v>1</v>
      </c>
      <c r="O1040" s="46">
        <v>0</v>
      </c>
      <c r="Q1040" s="12" t="s">
        <v>405</v>
      </c>
      <c r="T1040" s="59" t="s">
        <v>74</v>
      </c>
      <c r="U1040" s="14">
        <v>0</v>
      </c>
      <c r="V1040" s="59" t="s">
        <v>175</v>
      </c>
      <c r="Y1040" s="46">
        <v>0</v>
      </c>
      <c r="Z1040" s="46">
        <v>0</v>
      </c>
      <c r="AA1040" s="46">
        <v>0</v>
      </c>
      <c r="AB1040" s="46">
        <v>0</v>
      </c>
      <c r="AC1040" s="46">
        <v>0</v>
      </c>
      <c r="AD1040" s="46">
        <v>0</v>
      </c>
      <c r="AE1040" s="46">
        <v>0</v>
      </c>
      <c r="AF1040" s="46">
        <v>0</v>
      </c>
      <c r="AG1040" s="46">
        <v>0</v>
      </c>
      <c r="AH1040" s="46">
        <v>0</v>
      </c>
      <c r="AI1040" s="46">
        <v>0</v>
      </c>
      <c r="AJ1040" s="46">
        <v>0</v>
      </c>
      <c r="AK1040" s="46">
        <v>0</v>
      </c>
      <c r="AL1040" s="46">
        <v>0</v>
      </c>
      <c r="AM1040" s="46">
        <v>0</v>
      </c>
    </row>
    <row r="1041" spans="5:39" x14ac:dyDescent="0.2">
      <c r="E1041" s="47">
        <v>104</v>
      </c>
      <c r="F1041" s="47">
        <v>113</v>
      </c>
      <c r="G1041" s="47" t="s">
        <v>250</v>
      </c>
      <c r="H1041" s="47" t="s">
        <v>323</v>
      </c>
      <c r="I1041" s="47" t="s">
        <v>481</v>
      </c>
      <c r="J1041" s="533">
        <v>30000007</v>
      </c>
      <c r="K1041" s="14" t="s">
        <v>59</v>
      </c>
      <c r="L1041" s="14" t="s">
        <v>31</v>
      </c>
      <c r="M1041" s="45">
        <v>1041</v>
      </c>
      <c r="N1041" s="45">
        <v>1</v>
      </c>
      <c r="O1041" s="48">
        <v>5398.68</v>
      </c>
      <c r="Q1041" s="12" t="s">
        <v>405</v>
      </c>
      <c r="R1041" s="46">
        <v>8052.5583333333334</v>
      </c>
      <c r="T1041" s="59" t="s">
        <v>74</v>
      </c>
      <c r="U1041" s="14">
        <v>0</v>
      </c>
      <c r="V1041" s="59" t="s">
        <v>175</v>
      </c>
      <c r="X1041" s="46">
        <v>8902.2000000000007</v>
      </c>
      <c r="Y1041" s="46">
        <v>0</v>
      </c>
      <c r="Z1041" s="46">
        <v>0</v>
      </c>
      <c r="AA1041" s="46">
        <v>0</v>
      </c>
      <c r="AB1041" s="46">
        <v>0</v>
      </c>
      <c r="AC1041" s="46">
        <v>0</v>
      </c>
      <c r="AD1041" s="46">
        <v>0</v>
      </c>
      <c r="AE1041" s="46">
        <v>0</v>
      </c>
      <c r="AF1041" s="46">
        <v>0</v>
      </c>
      <c r="AG1041" s="46">
        <v>0</v>
      </c>
      <c r="AH1041" s="46">
        <v>9478.9</v>
      </c>
      <c r="AI1041" s="46">
        <v>9789.42</v>
      </c>
      <c r="AJ1041" s="46">
        <v>2955.34</v>
      </c>
      <c r="AK1041" s="46">
        <v>20693.010000000002</v>
      </c>
      <c r="AL1041" s="46">
        <v>5398.68</v>
      </c>
      <c r="AM1041" s="46">
        <v>0</v>
      </c>
    </row>
    <row r="1042" spans="5:39" x14ac:dyDescent="0.2">
      <c r="E1042" s="47">
        <v>104</v>
      </c>
      <c r="F1042" s="47">
        <v>113</v>
      </c>
      <c r="G1042" s="47" t="s">
        <v>250</v>
      </c>
      <c r="H1042" s="47" t="s">
        <v>323</v>
      </c>
      <c r="I1042" s="47" t="s">
        <v>481</v>
      </c>
      <c r="J1042" s="533">
        <v>30000007</v>
      </c>
      <c r="K1042" s="14" t="s">
        <v>37</v>
      </c>
      <c r="L1042" s="14" t="s">
        <v>31</v>
      </c>
      <c r="M1042" s="45">
        <v>1042</v>
      </c>
      <c r="N1042" s="45">
        <v>1</v>
      </c>
      <c r="O1042" s="48">
        <v>2563.7600000000002</v>
      </c>
      <c r="P1042" s="48"/>
      <c r="Q1042" s="12" t="s">
        <v>405</v>
      </c>
      <c r="R1042" s="46">
        <v>2773.6283333333336</v>
      </c>
      <c r="T1042" s="59" t="s">
        <v>74</v>
      </c>
      <c r="U1042" s="14">
        <v>0</v>
      </c>
      <c r="V1042" s="59" t="s">
        <v>175</v>
      </c>
      <c r="Y1042" s="46">
        <v>0</v>
      </c>
      <c r="Z1042" s="46">
        <v>0</v>
      </c>
      <c r="AA1042" s="46">
        <v>0</v>
      </c>
      <c r="AB1042" s="46">
        <v>0</v>
      </c>
      <c r="AC1042" s="46">
        <v>0</v>
      </c>
      <c r="AD1042" s="46">
        <v>0</v>
      </c>
      <c r="AE1042" s="46">
        <v>0</v>
      </c>
      <c r="AF1042" s="46">
        <v>8903</v>
      </c>
      <c r="AG1042" s="46">
        <v>0</v>
      </c>
      <c r="AH1042" s="46">
        <v>0</v>
      </c>
      <c r="AI1042" s="46">
        <v>9478.1</v>
      </c>
      <c r="AJ1042" s="46">
        <v>4599.91</v>
      </c>
      <c r="AK1042" s="46">
        <v>0</v>
      </c>
      <c r="AL1042" s="46">
        <v>2563.7600000000002</v>
      </c>
      <c r="AM1042" s="46">
        <v>6334.5560000000005</v>
      </c>
    </row>
    <row r="1043" spans="5:39" x14ac:dyDescent="0.2">
      <c r="E1043" s="47">
        <v>104</v>
      </c>
      <c r="F1043" s="47">
        <v>113</v>
      </c>
      <c r="G1043" s="47" t="s">
        <v>250</v>
      </c>
      <c r="H1043" s="47" t="s">
        <v>323</v>
      </c>
      <c r="I1043" s="47" t="s">
        <v>481</v>
      </c>
      <c r="J1043" s="533">
        <v>30000007</v>
      </c>
      <c r="K1043" s="14" t="s">
        <v>65</v>
      </c>
      <c r="L1043" s="14" t="s">
        <v>31</v>
      </c>
      <c r="M1043" s="45">
        <v>1043</v>
      </c>
      <c r="N1043" s="45">
        <v>1</v>
      </c>
      <c r="O1043" s="52">
        <v>31672.78</v>
      </c>
      <c r="P1043" s="48">
        <v>6334.5560000000005</v>
      </c>
      <c r="Q1043" s="12" t="s">
        <v>405</v>
      </c>
      <c r="R1043" s="46">
        <v>5278.7966666666662</v>
      </c>
      <c r="T1043" s="59" t="s">
        <v>74</v>
      </c>
      <c r="U1043" s="14">
        <v>0</v>
      </c>
      <c r="V1043" s="59" t="s">
        <v>175</v>
      </c>
      <c r="X1043" s="46">
        <v>0</v>
      </c>
      <c r="Y1043" s="46">
        <v>0</v>
      </c>
      <c r="Z1043" s="46">
        <v>0</v>
      </c>
      <c r="AA1043" s="46">
        <v>0</v>
      </c>
      <c r="AB1043" s="46">
        <v>0</v>
      </c>
      <c r="AC1043" s="46">
        <v>0</v>
      </c>
      <c r="AD1043" s="46">
        <v>0</v>
      </c>
      <c r="AE1043" s="46">
        <v>0</v>
      </c>
      <c r="AF1043" s="46">
        <v>0</v>
      </c>
      <c r="AG1043" s="46">
        <v>0</v>
      </c>
      <c r="AH1043" s="46">
        <v>0</v>
      </c>
      <c r="AI1043" s="46">
        <v>2625.7500000000018</v>
      </c>
      <c r="AJ1043" s="46">
        <v>2955.34</v>
      </c>
      <c r="AK1043" s="46">
        <v>20693.010000000002</v>
      </c>
      <c r="AL1043" s="46">
        <v>5398.679999999993</v>
      </c>
      <c r="AM1043" s="46">
        <v>0</v>
      </c>
    </row>
    <row r="1044" spans="5:39" x14ac:dyDescent="0.2">
      <c r="E1044" s="47">
        <v>104</v>
      </c>
      <c r="F1044" s="47">
        <v>113</v>
      </c>
      <c r="G1044" s="47" t="s">
        <v>250</v>
      </c>
      <c r="H1044" s="47" t="s">
        <v>323</v>
      </c>
      <c r="I1044" s="47" t="s">
        <v>481</v>
      </c>
      <c r="J1044" s="533">
        <v>30000007</v>
      </c>
      <c r="K1044" s="14" t="s">
        <v>64</v>
      </c>
      <c r="L1044" s="14" t="s">
        <v>57</v>
      </c>
      <c r="M1044" s="45">
        <v>1044</v>
      </c>
      <c r="N1044" s="45">
        <v>1</v>
      </c>
      <c r="O1044" s="46">
        <v>0</v>
      </c>
      <c r="Q1044" s="12" t="s">
        <v>405</v>
      </c>
      <c r="T1044" s="59" t="s">
        <v>74</v>
      </c>
      <c r="U1044" s="14">
        <v>0</v>
      </c>
      <c r="V1044" s="59" t="s">
        <v>175</v>
      </c>
      <c r="X1044" s="46">
        <v>0</v>
      </c>
      <c r="Y1044" s="46">
        <v>0</v>
      </c>
      <c r="Z1044" s="46">
        <v>0</v>
      </c>
      <c r="AA1044" s="46">
        <v>0</v>
      </c>
      <c r="AB1044" s="46">
        <v>0</v>
      </c>
      <c r="AC1044" s="46">
        <v>0</v>
      </c>
      <c r="AD1044" s="46">
        <v>0</v>
      </c>
      <c r="AE1044" s="46">
        <v>0</v>
      </c>
      <c r="AF1044" s="46">
        <v>0</v>
      </c>
      <c r="AG1044" s="46">
        <v>0</v>
      </c>
      <c r="AH1044" s="46">
        <v>0</v>
      </c>
      <c r="AI1044" s="46">
        <v>0</v>
      </c>
      <c r="AJ1044" s="46">
        <v>0</v>
      </c>
      <c r="AK1044" s="46">
        <v>0</v>
      </c>
      <c r="AL1044" s="46">
        <v>0</v>
      </c>
      <c r="AM1044" s="46">
        <v>0</v>
      </c>
    </row>
    <row r="1045" spans="5:39" x14ac:dyDescent="0.2">
      <c r="E1045" s="47">
        <v>104</v>
      </c>
      <c r="F1045" s="47">
        <v>113</v>
      </c>
      <c r="G1045" s="47" t="s">
        <v>250</v>
      </c>
      <c r="H1045" s="47" t="s">
        <v>323</v>
      </c>
      <c r="I1045" s="47" t="s">
        <v>481</v>
      </c>
      <c r="J1045" s="533">
        <v>30000007</v>
      </c>
      <c r="K1045" s="14" t="s">
        <v>64</v>
      </c>
      <c r="L1045" s="14" t="s">
        <v>54</v>
      </c>
      <c r="M1045" s="45">
        <v>1045</v>
      </c>
      <c r="N1045" s="45">
        <v>1</v>
      </c>
      <c r="O1045" s="46">
        <v>31672.78</v>
      </c>
      <c r="Q1045" s="12" t="s">
        <v>405</v>
      </c>
      <c r="T1045" s="59" t="s">
        <v>74</v>
      </c>
      <c r="U1045" s="14">
        <v>0</v>
      </c>
      <c r="V1045" s="59" t="s">
        <v>175</v>
      </c>
      <c r="X1045" s="46">
        <v>0</v>
      </c>
      <c r="Y1045" s="46">
        <v>0</v>
      </c>
      <c r="Z1045" s="46">
        <v>0</v>
      </c>
      <c r="AA1045" s="46">
        <v>0</v>
      </c>
      <c r="AB1045" s="46">
        <v>0</v>
      </c>
      <c r="AC1045" s="46">
        <v>0</v>
      </c>
      <c r="AD1045" s="46">
        <v>0</v>
      </c>
      <c r="AE1045" s="46">
        <v>0</v>
      </c>
      <c r="AF1045" s="46">
        <v>0</v>
      </c>
      <c r="AG1045" s="46">
        <v>0</v>
      </c>
      <c r="AH1045" s="46">
        <v>9478.1</v>
      </c>
      <c r="AI1045" s="46">
        <v>9789.42</v>
      </c>
      <c r="AJ1045" s="46">
        <v>8144.85</v>
      </c>
      <c r="AK1045" s="46">
        <v>28837.86</v>
      </c>
      <c r="AL1045" s="46">
        <v>31672.78</v>
      </c>
      <c r="AM1045" s="46">
        <v>25338.223999999998</v>
      </c>
    </row>
    <row r="1046" spans="5:39" x14ac:dyDescent="0.2">
      <c r="E1046" s="47">
        <v>104</v>
      </c>
      <c r="F1046" s="47">
        <v>113</v>
      </c>
      <c r="G1046" s="47" t="s">
        <v>250</v>
      </c>
      <c r="H1046" s="47" t="s">
        <v>323</v>
      </c>
      <c r="I1046" s="47" t="s">
        <v>481</v>
      </c>
      <c r="J1046" s="533">
        <v>30000007</v>
      </c>
      <c r="K1046" s="14" t="s">
        <v>64</v>
      </c>
      <c r="L1046" s="14" t="s">
        <v>58</v>
      </c>
      <c r="M1046" s="45">
        <v>1046</v>
      </c>
      <c r="N1046" s="45">
        <v>1</v>
      </c>
      <c r="O1046" s="46">
        <v>0</v>
      </c>
      <c r="Q1046" s="12" t="s">
        <v>405</v>
      </c>
      <c r="T1046" s="59" t="s">
        <v>74</v>
      </c>
      <c r="U1046" s="14">
        <v>0</v>
      </c>
      <c r="V1046" s="59" t="s">
        <v>175</v>
      </c>
      <c r="X1046" s="46">
        <v>0</v>
      </c>
      <c r="Y1046" s="46">
        <v>8902.2000000000007</v>
      </c>
      <c r="Z1046" s="46">
        <v>8902.2000000000007</v>
      </c>
      <c r="AA1046" s="46">
        <v>8902.2000000000007</v>
      </c>
      <c r="AB1046" s="46">
        <v>8902.2000000000007</v>
      </c>
      <c r="AC1046" s="46">
        <v>8902.2000000000007</v>
      </c>
      <c r="AD1046" s="46">
        <v>8902.2000000000007</v>
      </c>
      <c r="AE1046" s="46">
        <v>8902.2000000000007</v>
      </c>
      <c r="AF1046" s="46">
        <v>-0.7999999999992724</v>
      </c>
      <c r="AG1046" s="46">
        <v>-0.7999999999992724</v>
      </c>
      <c r="AH1046" s="46">
        <v>0</v>
      </c>
      <c r="AI1046" s="46">
        <v>0</v>
      </c>
      <c r="AJ1046" s="46">
        <v>0</v>
      </c>
      <c r="AK1046" s="46">
        <v>0</v>
      </c>
      <c r="AL1046" s="46">
        <v>0</v>
      </c>
      <c r="AM1046" s="46">
        <v>0</v>
      </c>
    </row>
    <row r="1047" spans="5:39" x14ac:dyDescent="0.2">
      <c r="E1047" s="47">
        <v>104</v>
      </c>
      <c r="F1047" s="47">
        <v>113</v>
      </c>
      <c r="G1047" s="47" t="s">
        <v>250</v>
      </c>
      <c r="H1047" s="47" t="s">
        <v>323</v>
      </c>
      <c r="I1047" s="47" t="s">
        <v>481</v>
      </c>
      <c r="J1047" s="533">
        <v>30000007</v>
      </c>
      <c r="K1047" s="14" t="s">
        <v>67</v>
      </c>
      <c r="L1047" s="14" t="s">
        <v>67</v>
      </c>
      <c r="M1047" s="45">
        <v>1047</v>
      </c>
      <c r="N1047" s="45">
        <v>1</v>
      </c>
      <c r="O1047" s="53">
        <v>31.259865411251667</v>
      </c>
      <c r="P1047" s="54">
        <v>21.259865411251667</v>
      </c>
      <c r="Q1047" s="55" t="s">
        <v>405</v>
      </c>
      <c r="R1047" s="56">
        <v>3.9332568221072597</v>
      </c>
      <c r="S1047" s="57" t="s">
        <v>370</v>
      </c>
      <c r="T1047" s="60" t="s">
        <v>74</v>
      </c>
      <c r="U1047" s="14">
        <v>0</v>
      </c>
      <c r="V1047" s="60" t="s">
        <v>175</v>
      </c>
      <c r="Y1047" s="46">
        <v>31.259865411251667</v>
      </c>
      <c r="Z1047" s="46">
        <v>31.259865411251667</v>
      </c>
      <c r="AA1047" s="46">
        <v>31.259865411251667</v>
      </c>
      <c r="AB1047" s="46">
        <v>31.259865411251667</v>
      </c>
      <c r="AC1047" s="46">
        <v>31.259865411251667</v>
      </c>
      <c r="AD1047" s="46">
        <v>31.259865411251667</v>
      </c>
      <c r="AE1047" s="46">
        <v>31.259865411251667</v>
      </c>
      <c r="AF1047" s="46">
        <v>31.259865411251667</v>
      </c>
      <c r="AG1047" s="46">
        <v>31.259865411251667</v>
      </c>
      <c r="AH1047" s="46">
        <v>31.259865411251667</v>
      </c>
      <c r="AI1047" s="46">
        <v>31.259865411251667</v>
      </c>
      <c r="AJ1047" s="46">
        <v>31.259865411251667</v>
      </c>
      <c r="AK1047" s="46">
        <v>31.259865411251667</v>
      </c>
      <c r="AL1047" s="46">
        <v>31.259865411251667</v>
      </c>
      <c r="AM1047" s="46">
        <v>31.259865411251667</v>
      </c>
    </row>
    <row r="1048" spans="5:39" x14ac:dyDescent="0.2">
      <c r="E1048" s="14">
        <v>105</v>
      </c>
      <c r="F1048" s="14">
        <v>114</v>
      </c>
      <c r="G1048" s="14" t="s">
        <v>250</v>
      </c>
      <c r="H1048" s="14" t="s">
        <v>311</v>
      </c>
      <c r="I1048" s="14" t="s">
        <v>482</v>
      </c>
      <c r="J1048" s="531">
        <v>30000008</v>
      </c>
      <c r="K1048" s="14" t="s">
        <v>59</v>
      </c>
      <c r="L1048" s="14" t="s">
        <v>57</v>
      </c>
      <c r="M1048" s="45">
        <v>1048</v>
      </c>
      <c r="N1048" s="45">
        <v>1</v>
      </c>
      <c r="O1048" s="46">
        <v>3431.23</v>
      </c>
      <c r="Q1048" s="12" t="s">
        <v>372</v>
      </c>
      <c r="T1048" s="59" t="s">
        <v>75</v>
      </c>
      <c r="U1048" s="14">
        <v>0</v>
      </c>
      <c r="V1048" s="59" t="s">
        <v>175</v>
      </c>
      <c r="Y1048" s="46">
        <v>3064.31</v>
      </c>
      <c r="Z1048" s="46">
        <v>3431.23</v>
      </c>
      <c r="AA1048" s="46">
        <v>3431.23</v>
      </c>
      <c r="AB1048" s="46">
        <v>3431.23</v>
      </c>
      <c r="AC1048" s="46">
        <v>3431.23</v>
      </c>
      <c r="AD1048" s="46">
        <v>3431.23</v>
      </c>
      <c r="AE1048" s="46">
        <v>3431.23</v>
      </c>
      <c r="AF1048" s="46">
        <v>3431.23</v>
      </c>
      <c r="AG1048" s="46">
        <v>3431.23</v>
      </c>
      <c r="AH1048" s="46">
        <v>3431.23</v>
      </c>
      <c r="AI1048" s="46">
        <v>3431.23</v>
      </c>
      <c r="AJ1048" s="46">
        <v>3431.23</v>
      </c>
      <c r="AK1048" s="46">
        <v>3431.23</v>
      </c>
      <c r="AL1048" s="46">
        <v>3431.23</v>
      </c>
      <c r="AM1048" s="46">
        <v>0</v>
      </c>
    </row>
    <row r="1049" spans="5:39" x14ac:dyDescent="0.2">
      <c r="E1049" s="47">
        <v>105</v>
      </c>
      <c r="F1049" s="47">
        <v>114</v>
      </c>
      <c r="G1049" s="47" t="s">
        <v>250</v>
      </c>
      <c r="H1049" s="47" t="s">
        <v>311</v>
      </c>
      <c r="I1049" s="47" t="s">
        <v>482</v>
      </c>
      <c r="J1049" s="533">
        <v>30000008</v>
      </c>
      <c r="K1049" s="14" t="s">
        <v>59</v>
      </c>
      <c r="L1049" s="14" t="s">
        <v>54</v>
      </c>
      <c r="M1049" s="45">
        <v>1049</v>
      </c>
      <c r="N1049" s="45">
        <v>1</v>
      </c>
      <c r="O1049" s="46">
        <v>6974.5</v>
      </c>
      <c r="Q1049" s="12" t="s">
        <v>372</v>
      </c>
      <c r="T1049" s="59" t="s">
        <v>75</v>
      </c>
      <c r="U1049" s="14">
        <v>0</v>
      </c>
      <c r="V1049" s="59" t="s">
        <v>175</v>
      </c>
      <c r="Y1049" s="46">
        <v>0</v>
      </c>
      <c r="Z1049" s="46">
        <v>0</v>
      </c>
      <c r="AA1049" s="46">
        <v>0</v>
      </c>
      <c r="AB1049" s="46">
        <v>0</v>
      </c>
      <c r="AC1049" s="46">
        <v>0</v>
      </c>
      <c r="AD1049" s="46">
        <v>0</v>
      </c>
      <c r="AE1049" s="46">
        <v>0</v>
      </c>
      <c r="AF1049" s="46">
        <v>0</v>
      </c>
      <c r="AG1049" s="46">
        <v>0</v>
      </c>
      <c r="AH1049" s="46">
        <v>10759.78</v>
      </c>
      <c r="AI1049" s="46">
        <v>7521.4</v>
      </c>
      <c r="AJ1049" s="46">
        <v>6732.82</v>
      </c>
      <c r="AK1049" s="46">
        <v>28175.56</v>
      </c>
      <c r="AL1049" s="46">
        <v>6974.5</v>
      </c>
      <c r="AM1049" s="46">
        <v>0</v>
      </c>
    </row>
    <row r="1050" spans="5:39" x14ac:dyDescent="0.2">
      <c r="E1050" s="47">
        <v>105</v>
      </c>
      <c r="F1050" s="47">
        <v>114</v>
      </c>
      <c r="G1050" s="47" t="s">
        <v>250</v>
      </c>
      <c r="H1050" s="47" t="s">
        <v>311</v>
      </c>
      <c r="I1050" s="47" t="s">
        <v>482</v>
      </c>
      <c r="J1050" s="533">
        <v>30000008</v>
      </c>
      <c r="K1050" s="14" t="s">
        <v>59</v>
      </c>
      <c r="L1050" s="14" t="s">
        <v>58</v>
      </c>
      <c r="M1050" s="45">
        <v>1050</v>
      </c>
      <c r="N1050" s="45">
        <v>1</v>
      </c>
      <c r="O1050" s="46">
        <v>0</v>
      </c>
      <c r="Q1050" s="12" t="s">
        <v>372</v>
      </c>
      <c r="T1050" s="59" t="s">
        <v>75</v>
      </c>
      <c r="U1050" s="14">
        <v>20</v>
      </c>
      <c r="V1050" s="59" t="s">
        <v>175</v>
      </c>
      <c r="Y1050" s="46">
        <v>0</v>
      </c>
      <c r="Z1050" s="46">
        <v>0</v>
      </c>
      <c r="AA1050" s="46">
        <v>0</v>
      </c>
      <c r="AB1050" s="46">
        <v>0</v>
      </c>
      <c r="AC1050" s="46">
        <v>0</v>
      </c>
      <c r="AD1050" s="46">
        <v>0</v>
      </c>
      <c r="AE1050" s="46">
        <v>0</v>
      </c>
      <c r="AF1050" s="46">
        <v>0</v>
      </c>
      <c r="AG1050" s="46">
        <v>0</v>
      </c>
      <c r="AH1050" s="46">
        <v>0</v>
      </c>
      <c r="AI1050" s="46">
        <v>0</v>
      </c>
      <c r="AJ1050" s="46">
        <v>0</v>
      </c>
      <c r="AK1050" s="46">
        <v>0</v>
      </c>
      <c r="AL1050" s="46">
        <v>0</v>
      </c>
      <c r="AM1050" s="46">
        <v>0</v>
      </c>
    </row>
    <row r="1051" spans="5:39" x14ac:dyDescent="0.2">
      <c r="E1051" s="47">
        <v>105</v>
      </c>
      <c r="F1051" s="47">
        <v>114</v>
      </c>
      <c r="G1051" s="47" t="s">
        <v>250</v>
      </c>
      <c r="H1051" s="47" t="s">
        <v>311</v>
      </c>
      <c r="I1051" s="47" t="s">
        <v>482</v>
      </c>
      <c r="J1051" s="533">
        <v>30000008</v>
      </c>
      <c r="K1051" s="14" t="s">
        <v>59</v>
      </c>
      <c r="L1051" s="14" t="s">
        <v>31</v>
      </c>
      <c r="M1051" s="45">
        <v>1051</v>
      </c>
      <c r="N1051" s="45">
        <v>1</v>
      </c>
      <c r="O1051" s="48">
        <v>10405.73</v>
      </c>
      <c r="Q1051" s="12" t="s">
        <v>372</v>
      </c>
      <c r="R1051" s="46">
        <v>13458.573333333332</v>
      </c>
      <c r="T1051" s="59" t="s">
        <v>75</v>
      </c>
      <c r="U1051" s="14">
        <v>0</v>
      </c>
      <c r="V1051" s="59" t="s">
        <v>175</v>
      </c>
      <c r="X1051" s="46">
        <v>21046.04</v>
      </c>
      <c r="Y1051" s="46">
        <v>3064.31</v>
      </c>
      <c r="Z1051" s="46">
        <v>3431.23</v>
      </c>
      <c r="AA1051" s="46">
        <v>3431.23</v>
      </c>
      <c r="AB1051" s="46">
        <v>3431.23</v>
      </c>
      <c r="AC1051" s="46">
        <v>3431.23</v>
      </c>
      <c r="AD1051" s="46">
        <v>3431.23</v>
      </c>
      <c r="AE1051" s="46">
        <v>3431.23</v>
      </c>
      <c r="AF1051" s="46">
        <v>3431.23</v>
      </c>
      <c r="AG1051" s="46">
        <v>3431.23</v>
      </c>
      <c r="AH1051" s="46">
        <v>14191.01</v>
      </c>
      <c r="AI1051" s="46">
        <v>10952.63</v>
      </c>
      <c r="AJ1051" s="46">
        <v>10164.049999999999</v>
      </c>
      <c r="AK1051" s="46">
        <v>31606.79</v>
      </c>
      <c r="AL1051" s="46">
        <v>10405.73</v>
      </c>
      <c r="AM1051" s="46">
        <v>0</v>
      </c>
    </row>
    <row r="1052" spans="5:39" x14ac:dyDescent="0.2">
      <c r="E1052" s="47">
        <v>105</v>
      </c>
      <c r="F1052" s="47">
        <v>114</v>
      </c>
      <c r="G1052" s="47" t="s">
        <v>250</v>
      </c>
      <c r="H1052" s="47" t="s">
        <v>311</v>
      </c>
      <c r="I1052" s="47" t="s">
        <v>482</v>
      </c>
      <c r="J1052" s="533">
        <v>30000008</v>
      </c>
      <c r="K1052" s="14" t="s">
        <v>37</v>
      </c>
      <c r="L1052" s="14" t="s">
        <v>31</v>
      </c>
      <c r="M1052" s="45">
        <v>1052</v>
      </c>
      <c r="N1052" s="45">
        <v>1</v>
      </c>
      <c r="O1052" s="48">
        <v>0</v>
      </c>
      <c r="P1052" s="48"/>
      <c r="Q1052" s="12" t="s">
        <v>372</v>
      </c>
      <c r="R1052" s="46">
        <v>6666.666666666667</v>
      </c>
      <c r="T1052" s="59" t="s">
        <v>75</v>
      </c>
      <c r="U1052" s="14">
        <v>0</v>
      </c>
      <c r="V1052" s="59" t="s">
        <v>175</v>
      </c>
      <c r="Y1052" s="46">
        <v>0</v>
      </c>
      <c r="Z1052" s="46">
        <v>0</v>
      </c>
      <c r="AA1052" s="46">
        <v>0</v>
      </c>
      <c r="AB1052" s="46">
        <v>0</v>
      </c>
      <c r="AC1052" s="46">
        <v>0</v>
      </c>
      <c r="AD1052" s="46">
        <v>0</v>
      </c>
      <c r="AE1052" s="46">
        <v>21000</v>
      </c>
      <c r="AF1052" s="46">
        <v>0</v>
      </c>
      <c r="AG1052" s="46">
        <v>0</v>
      </c>
      <c r="AH1052" s="46">
        <v>5000</v>
      </c>
      <c r="AI1052" s="46">
        <v>5000</v>
      </c>
      <c r="AJ1052" s="46">
        <v>15000</v>
      </c>
      <c r="AK1052" s="46">
        <v>15000</v>
      </c>
      <c r="AL1052" s="46">
        <v>0</v>
      </c>
      <c r="AM1052" s="46">
        <v>27152.16</v>
      </c>
    </row>
    <row r="1053" spans="5:39" x14ac:dyDescent="0.2">
      <c r="E1053" s="47">
        <v>105</v>
      </c>
      <c r="F1053" s="47">
        <v>114</v>
      </c>
      <c r="G1053" s="47" t="s">
        <v>250</v>
      </c>
      <c r="H1053" s="47" t="s">
        <v>311</v>
      </c>
      <c r="I1053" s="47" t="s">
        <v>482</v>
      </c>
      <c r="J1053" s="533">
        <v>30000008</v>
      </c>
      <c r="K1053" s="14" t="s">
        <v>65</v>
      </c>
      <c r="L1053" s="14" t="s">
        <v>31</v>
      </c>
      <c r="M1053" s="45">
        <v>1053</v>
      </c>
      <c r="N1053" s="45">
        <v>1</v>
      </c>
      <c r="O1053" s="52">
        <v>67880.400000000009</v>
      </c>
      <c r="P1053" s="48">
        <v>27152.16</v>
      </c>
      <c r="Q1053" s="12" t="s">
        <v>372</v>
      </c>
      <c r="R1053" s="46">
        <v>11313.400000000001</v>
      </c>
      <c r="T1053" s="59" t="s">
        <v>75</v>
      </c>
      <c r="U1053" s="14">
        <v>0</v>
      </c>
      <c r="V1053" s="59" t="s">
        <v>175</v>
      </c>
      <c r="X1053" s="46">
        <v>0</v>
      </c>
      <c r="Y1053" s="46">
        <v>0</v>
      </c>
      <c r="Z1053" s="46">
        <v>0</v>
      </c>
      <c r="AA1053" s="46">
        <v>0</v>
      </c>
      <c r="AB1053" s="46">
        <v>0</v>
      </c>
      <c r="AC1053" s="46">
        <v>0</v>
      </c>
      <c r="AD1053" s="46">
        <v>0</v>
      </c>
      <c r="AE1053" s="46">
        <v>0</v>
      </c>
      <c r="AF1053" s="46">
        <v>0</v>
      </c>
      <c r="AG1053" s="46">
        <v>0</v>
      </c>
      <c r="AH1053" s="46">
        <v>4751.2000000000171</v>
      </c>
      <c r="AI1053" s="46">
        <v>10952.629999999992</v>
      </c>
      <c r="AJ1053" s="46">
        <v>10164.050000000007</v>
      </c>
      <c r="AK1053" s="46">
        <v>31606.79</v>
      </c>
      <c r="AL1053" s="46">
        <v>10405.73</v>
      </c>
      <c r="AM1053" s="46">
        <v>0</v>
      </c>
    </row>
    <row r="1054" spans="5:39" x14ac:dyDescent="0.2">
      <c r="E1054" s="47">
        <v>105</v>
      </c>
      <c r="F1054" s="47">
        <v>114</v>
      </c>
      <c r="G1054" s="47" t="s">
        <v>250</v>
      </c>
      <c r="H1054" s="47" t="s">
        <v>311</v>
      </c>
      <c r="I1054" s="47" t="s">
        <v>482</v>
      </c>
      <c r="J1054" s="533">
        <v>30000008</v>
      </c>
      <c r="K1054" s="14" t="s">
        <v>64</v>
      </c>
      <c r="L1054" s="14" t="s">
        <v>57</v>
      </c>
      <c r="M1054" s="45">
        <v>1054</v>
      </c>
      <c r="N1054" s="45">
        <v>1</v>
      </c>
      <c r="O1054" s="46">
        <v>3431.23</v>
      </c>
      <c r="Q1054" s="12" t="s">
        <v>372</v>
      </c>
      <c r="T1054" s="59" t="s">
        <v>75</v>
      </c>
      <c r="U1054" s="14">
        <v>0</v>
      </c>
      <c r="V1054" s="59" t="s">
        <v>175</v>
      </c>
      <c r="X1054" s="46">
        <v>0</v>
      </c>
      <c r="Y1054" s="46">
        <v>3064.31</v>
      </c>
      <c r="Z1054" s="46">
        <v>6495.54</v>
      </c>
      <c r="AA1054" s="46">
        <v>9926.77</v>
      </c>
      <c r="AB1054" s="46">
        <v>13358</v>
      </c>
      <c r="AC1054" s="46">
        <v>16789.23</v>
      </c>
      <c r="AD1054" s="46">
        <v>20220.46</v>
      </c>
      <c r="AE1054" s="46">
        <v>2651.6899999999987</v>
      </c>
      <c r="AF1054" s="46">
        <v>6082.9199999999983</v>
      </c>
      <c r="AG1054" s="46">
        <v>9514.1499999999978</v>
      </c>
      <c r="AH1054" s="46">
        <v>7945.3799999999974</v>
      </c>
      <c r="AI1054" s="46">
        <v>6376.6099999999969</v>
      </c>
      <c r="AJ1054" s="46">
        <v>0</v>
      </c>
      <c r="AK1054" s="46">
        <v>0</v>
      </c>
      <c r="AL1054" s="46">
        <v>3431.23</v>
      </c>
      <c r="AM1054" s="46">
        <v>0</v>
      </c>
    </row>
    <row r="1055" spans="5:39" x14ac:dyDescent="0.2">
      <c r="E1055" s="47">
        <v>105</v>
      </c>
      <c r="F1055" s="47">
        <v>114</v>
      </c>
      <c r="G1055" s="47" t="s">
        <v>250</v>
      </c>
      <c r="H1055" s="47" t="s">
        <v>311</v>
      </c>
      <c r="I1055" s="47" t="s">
        <v>482</v>
      </c>
      <c r="J1055" s="533">
        <v>30000008</v>
      </c>
      <c r="K1055" s="14" t="s">
        <v>64</v>
      </c>
      <c r="L1055" s="14" t="s">
        <v>54</v>
      </c>
      <c r="M1055" s="45">
        <v>1055</v>
      </c>
      <c r="N1055" s="45">
        <v>1</v>
      </c>
      <c r="O1055" s="46">
        <v>43403.12999999999</v>
      </c>
      <c r="Q1055" s="12" t="s">
        <v>372</v>
      </c>
      <c r="T1055" s="59" t="s">
        <v>75</v>
      </c>
      <c r="U1055" s="14">
        <v>0</v>
      </c>
      <c r="V1055" s="59" t="s">
        <v>175</v>
      </c>
      <c r="X1055" s="46">
        <v>0</v>
      </c>
      <c r="Y1055" s="46">
        <v>0</v>
      </c>
      <c r="Z1055" s="46">
        <v>0</v>
      </c>
      <c r="AA1055" s="46">
        <v>0</v>
      </c>
      <c r="AB1055" s="46">
        <v>0</v>
      </c>
      <c r="AC1055" s="46">
        <v>0</v>
      </c>
      <c r="AD1055" s="46">
        <v>0</v>
      </c>
      <c r="AE1055" s="46">
        <v>0</v>
      </c>
      <c r="AF1055" s="46">
        <v>0</v>
      </c>
      <c r="AG1055" s="46">
        <v>0</v>
      </c>
      <c r="AH1055" s="46">
        <v>10759.78</v>
      </c>
      <c r="AI1055" s="46">
        <v>18281.18</v>
      </c>
      <c r="AJ1055" s="46">
        <v>19821.839999999997</v>
      </c>
      <c r="AK1055" s="46">
        <v>36428.62999999999</v>
      </c>
      <c r="AL1055" s="46">
        <v>43403.12999999999</v>
      </c>
      <c r="AM1055" s="46">
        <v>19682.19999999999</v>
      </c>
    </row>
    <row r="1056" spans="5:39" x14ac:dyDescent="0.2">
      <c r="E1056" s="47">
        <v>105</v>
      </c>
      <c r="F1056" s="47">
        <v>114</v>
      </c>
      <c r="G1056" s="47" t="s">
        <v>250</v>
      </c>
      <c r="H1056" s="47" t="s">
        <v>311</v>
      </c>
      <c r="I1056" s="47" t="s">
        <v>482</v>
      </c>
      <c r="J1056" s="533">
        <v>30000008</v>
      </c>
      <c r="K1056" s="14" t="s">
        <v>64</v>
      </c>
      <c r="L1056" s="14" t="s">
        <v>58</v>
      </c>
      <c r="M1056" s="45">
        <v>1056</v>
      </c>
      <c r="N1056" s="45">
        <v>1</v>
      </c>
      <c r="O1056" s="46">
        <v>21046.040000000015</v>
      </c>
      <c r="Q1056" s="12" t="s">
        <v>372</v>
      </c>
      <c r="T1056" s="59" t="s">
        <v>75</v>
      </c>
      <c r="U1056" s="14">
        <v>0</v>
      </c>
      <c r="V1056" s="59" t="s">
        <v>175</v>
      </c>
      <c r="X1056" s="46">
        <v>0</v>
      </c>
      <c r="Y1056" s="46">
        <v>21046.04</v>
      </c>
      <c r="Z1056" s="46">
        <v>21046.04</v>
      </c>
      <c r="AA1056" s="46">
        <v>21046.04</v>
      </c>
      <c r="AB1056" s="46">
        <v>21046.04</v>
      </c>
      <c r="AC1056" s="46">
        <v>21046.040000000005</v>
      </c>
      <c r="AD1056" s="46">
        <v>21046.040000000008</v>
      </c>
      <c r="AE1056" s="46">
        <v>21046.040000000012</v>
      </c>
      <c r="AF1056" s="46">
        <v>21046.040000000015</v>
      </c>
      <c r="AG1056" s="46">
        <v>21046.040000000019</v>
      </c>
      <c r="AH1056" s="46">
        <v>21046.040000000015</v>
      </c>
      <c r="AI1056" s="46">
        <v>21046.040000000015</v>
      </c>
      <c r="AJ1056" s="46">
        <v>21046.040000000023</v>
      </c>
      <c r="AK1056" s="46">
        <v>21046.040000000023</v>
      </c>
      <c r="AL1056" s="46">
        <v>21046.040000000015</v>
      </c>
      <c r="AM1056" s="46">
        <v>21046.040000000015</v>
      </c>
    </row>
    <row r="1057" spans="5:39" x14ac:dyDescent="0.2">
      <c r="E1057" s="47">
        <v>105</v>
      </c>
      <c r="F1057" s="47">
        <v>114</v>
      </c>
      <c r="G1057" s="47" t="s">
        <v>250</v>
      </c>
      <c r="H1057" s="47" t="s">
        <v>311</v>
      </c>
      <c r="I1057" s="47" t="s">
        <v>482</v>
      </c>
      <c r="J1057" s="533">
        <v>30000008</v>
      </c>
      <c r="K1057" s="14" t="s">
        <v>67</v>
      </c>
      <c r="L1057" s="14" t="s">
        <v>67</v>
      </c>
      <c r="M1057" s="45">
        <v>1057</v>
      </c>
      <c r="N1057" s="45">
        <v>1</v>
      </c>
      <c r="O1057" s="53">
        <v>44.792749748077767</v>
      </c>
      <c r="P1057" s="54">
        <v>34.792749748077767</v>
      </c>
      <c r="Q1057" s="55" t="s">
        <v>372</v>
      </c>
      <c r="R1057" s="56">
        <v>5.0436549490634484</v>
      </c>
      <c r="S1057" s="57" t="s">
        <v>370</v>
      </c>
      <c r="T1057" s="60" t="s">
        <v>75</v>
      </c>
      <c r="U1057" s="14">
        <v>0</v>
      </c>
      <c r="V1057" s="60" t="s">
        <v>175</v>
      </c>
      <c r="Y1057" s="46">
        <v>44.792749748077767</v>
      </c>
      <c r="Z1057" s="46">
        <v>44.792749748077767</v>
      </c>
      <c r="AA1057" s="46">
        <v>44.792749748077767</v>
      </c>
      <c r="AB1057" s="46">
        <v>44.792749748077767</v>
      </c>
      <c r="AC1057" s="46">
        <v>44.792749748077767</v>
      </c>
      <c r="AD1057" s="46">
        <v>44.792749748077767</v>
      </c>
      <c r="AE1057" s="46">
        <v>44.792749748077767</v>
      </c>
      <c r="AF1057" s="46">
        <v>44.792749748077767</v>
      </c>
      <c r="AG1057" s="46">
        <v>44.792749748077767</v>
      </c>
      <c r="AH1057" s="46">
        <v>44.792749748077767</v>
      </c>
      <c r="AI1057" s="46">
        <v>44.792749748077767</v>
      </c>
      <c r="AJ1057" s="46">
        <v>44.792749748077767</v>
      </c>
      <c r="AK1057" s="46">
        <v>44.792749748077767</v>
      </c>
      <c r="AL1057" s="46">
        <v>44.792749748077767</v>
      </c>
      <c r="AM1057" s="46">
        <v>44.792749748077767</v>
      </c>
    </row>
    <row r="1058" spans="5:39" x14ac:dyDescent="0.2">
      <c r="E1058" s="14">
        <v>106</v>
      </c>
      <c r="F1058" s="14">
        <v>115</v>
      </c>
      <c r="G1058" s="14" t="s">
        <v>250</v>
      </c>
      <c r="H1058" s="14" t="s">
        <v>334</v>
      </c>
      <c r="I1058" s="14" t="s">
        <v>483</v>
      </c>
      <c r="J1058" s="531">
        <v>30000009</v>
      </c>
      <c r="K1058" s="14" t="s">
        <v>59</v>
      </c>
      <c r="L1058" s="14" t="s">
        <v>57</v>
      </c>
      <c r="M1058" s="45">
        <v>1058</v>
      </c>
      <c r="N1058" s="45">
        <v>1</v>
      </c>
      <c r="O1058" s="46">
        <v>3070.41</v>
      </c>
      <c r="Q1058" s="12" t="s">
        <v>376</v>
      </c>
      <c r="T1058" s="59" t="s">
        <v>73</v>
      </c>
      <c r="U1058" s="14">
        <v>11</v>
      </c>
      <c r="V1058" s="59" t="s">
        <v>174</v>
      </c>
      <c r="Y1058" s="46">
        <v>2742.09</v>
      </c>
      <c r="Z1058" s="46">
        <v>3070.41</v>
      </c>
      <c r="AA1058" s="46">
        <v>3070.41</v>
      </c>
      <c r="AB1058" s="46">
        <v>3070.41</v>
      </c>
      <c r="AC1058" s="46">
        <v>3070.41</v>
      </c>
      <c r="AD1058" s="46">
        <v>3070.41</v>
      </c>
      <c r="AE1058" s="46">
        <v>3070.41</v>
      </c>
      <c r="AF1058" s="46">
        <v>3070.41</v>
      </c>
      <c r="AG1058" s="46">
        <v>3070.41</v>
      </c>
      <c r="AH1058" s="46">
        <v>3070.41</v>
      </c>
      <c r="AI1058" s="46">
        <v>3070.41</v>
      </c>
      <c r="AJ1058" s="46">
        <v>3070.41</v>
      </c>
      <c r="AK1058" s="46">
        <v>3070.41</v>
      </c>
      <c r="AL1058" s="46">
        <v>3070.41</v>
      </c>
      <c r="AM1058" s="46">
        <v>0</v>
      </c>
    </row>
    <row r="1059" spans="5:39" x14ac:dyDescent="0.2">
      <c r="E1059" s="47">
        <v>106</v>
      </c>
      <c r="F1059" s="47">
        <v>115</v>
      </c>
      <c r="G1059" s="47" t="s">
        <v>250</v>
      </c>
      <c r="H1059" s="47" t="s">
        <v>334</v>
      </c>
      <c r="I1059" s="47" t="s">
        <v>483</v>
      </c>
      <c r="J1059" s="533">
        <v>30000009</v>
      </c>
      <c r="K1059" s="14" t="s">
        <v>59</v>
      </c>
      <c r="L1059" s="14" t="s">
        <v>54</v>
      </c>
      <c r="M1059" s="45">
        <v>1059</v>
      </c>
      <c r="N1059" s="45">
        <v>1</v>
      </c>
      <c r="O1059" s="46">
        <v>6484.16</v>
      </c>
      <c r="Q1059" s="12" t="s">
        <v>376</v>
      </c>
      <c r="T1059" s="59" t="s">
        <v>73</v>
      </c>
      <c r="U1059" s="14">
        <v>0</v>
      </c>
      <c r="V1059" s="59" t="s">
        <v>174</v>
      </c>
      <c r="Y1059" s="46">
        <v>0</v>
      </c>
      <c r="Z1059" s="46">
        <v>0</v>
      </c>
      <c r="AA1059" s="46">
        <v>0</v>
      </c>
      <c r="AB1059" s="46">
        <v>0</v>
      </c>
      <c r="AC1059" s="46">
        <v>0</v>
      </c>
      <c r="AD1059" s="46">
        <v>0</v>
      </c>
      <c r="AE1059" s="46">
        <v>0</v>
      </c>
      <c r="AF1059" s="46">
        <v>0</v>
      </c>
      <c r="AG1059" s="46">
        <v>0</v>
      </c>
      <c r="AH1059" s="46">
        <v>14359.51</v>
      </c>
      <c r="AI1059" s="46">
        <v>6854.29</v>
      </c>
      <c r="AJ1059" s="46">
        <v>6854.29</v>
      </c>
      <c r="AK1059" s="46">
        <v>27680.21</v>
      </c>
      <c r="AL1059" s="46">
        <v>6484.16</v>
      </c>
      <c r="AM1059" s="46">
        <v>0</v>
      </c>
    </row>
    <row r="1060" spans="5:39" x14ac:dyDescent="0.2">
      <c r="E1060" s="47">
        <v>106</v>
      </c>
      <c r="F1060" s="47">
        <v>115</v>
      </c>
      <c r="G1060" s="47" t="s">
        <v>250</v>
      </c>
      <c r="H1060" s="47" t="s">
        <v>334</v>
      </c>
      <c r="I1060" s="47" t="s">
        <v>483</v>
      </c>
      <c r="J1060" s="533">
        <v>30000009</v>
      </c>
      <c r="K1060" s="14" t="s">
        <v>59</v>
      </c>
      <c r="L1060" s="14" t="s">
        <v>58</v>
      </c>
      <c r="M1060" s="45">
        <v>1060</v>
      </c>
      <c r="N1060" s="45">
        <v>1</v>
      </c>
      <c r="O1060" s="46">
        <v>0</v>
      </c>
      <c r="Q1060" s="12" t="s">
        <v>376</v>
      </c>
      <c r="T1060" s="59" t="s">
        <v>73</v>
      </c>
      <c r="U1060" s="14">
        <v>0</v>
      </c>
      <c r="V1060" s="59" t="s">
        <v>174</v>
      </c>
      <c r="Y1060" s="46">
        <v>0</v>
      </c>
      <c r="Z1060" s="46">
        <v>0</v>
      </c>
      <c r="AA1060" s="46">
        <v>0</v>
      </c>
      <c r="AB1060" s="46">
        <v>0</v>
      </c>
      <c r="AC1060" s="46">
        <v>0</v>
      </c>
      <c r="AD1060" s="46">
        <v>0</v>
      </c>
      <c r="AE1060" s="46">
        <v>0</v>
      </c>
      <c r="AF1060" s="46">
        <v>0</v>
      </c>
      <c r="AG1060" s="46">
        <v>0</v>
      </c>
      <c r="AH1060" s="46">
        <v>0</v>
      </c>
      <c r="AI1060" s="46">
        <v>0</v>
      </c>
      <c r="AJ1060" s="46">
        <v>0</v>
      </c>
      <c r="AK1060" s="46">
        <v>0</v>
      </c>
      <c r="AL1060" s="46">
        <v>0</v>
      </c>
      <c r="AM1060" s="46">
        <v>0</v>
      </c>
    </row>
    <row r="1061" spans="5:39" x14ac:dyDescent="0.2">
      <c r="E1061" s="47">
        <v>106</v>
      </c>
      <c r="F1061" s="47">
        <v>115</v>
      </c>
      <c r="G1061" s="47" t="s">
        <v>250</v>
      </c>
      <c r="H1061" s="47" t="s">
        <v>334</v>
      </c>
      <c r="I1061" s="47" t="s">
        <v>483</v>
      </c>
      <c r="J1061" s="533">
        <v>30000009</v>
      </c>
      <c r="K1061" s="14" t="s">
        <v>59</v>
      </c>
      <c r="L1061" s="14" t="s">
        <v>31</v>
      </c>
      <c r="M1061" s="45">
        <v>1061</v>
      </c>
      <c r="N1061" s="45">
        <v>1</v>
      </c>
      <c r="O1061" s="48">
        <v>9554.57</v>
      </c>
      <c r="Q1061" s="12" t="s">
        <v>376</v>
      </c>
      <c r="R1061" s="46">
        <v>13442.486666666664</v>
      </c>
      <c r="T1061" s="59" t="s">
        <v>73</v>
      </c>
      <c r="U1061" s="14">
        <v>0</v>
      </c>
      <c r="V1061" s="59" t="s">
        <v>174</v>
      </c>
      <c r="X1061" s="46">
        <v>3147.98</v>
      </c>
      <c r="Y1061" s="46">
        <v>2742.09</v>
      </c>
      <c r="Z1061" s="46">
        <v>3070.41</v>
      </c>
      <c r="AA1061" s="46">
        <v>3070.41</v>
      </c>
      <c r="AB1061" s="46">
        <v>3070.41</v>
      </c>
      <c r="AC1061" s="46">
        <v>3070.41</v>
      </c>
      <c r="AD1061" s="46">
        <v>3070.41</v>
      </c>
      <c r="AE1061" s="46">
        <v>3070.41</v>
      </c>
      <c r="AF1061" s="46">
        <v>3070.41</v>
      </c>
      <c r="AG1061" s="46">
        <v>3070.41</v>
      </c>
      <c r="AH1061" s="46">
        <v>17429.919999999998</v>
      </c>
      <c r="AI1061" s="46">
        <v>9924.7000000000007</v>
      </c>
      <c r="AJ1061" s="46">
        <v>9924.7000000000007</v>
      </c>
      <c r="AK1061" s="46">
        <v>30750.62</v>
      </c>
      <c r="AL1061" s="46">
        <v>9554.57</v>
      </c>
      <c r="AM1061" s="46">
        <v>0</v>
      </c>
    </row>
    <row r="1062" spans="5:39" x14ac:dyDescent="0.2">
      <c r="E1062" s="47">
        <v>106</v>
      </c>
      <c r="F1062" s="47">
        <v>115</v>
      </c>
      <c r="G1062" s="47" t="s">
        <v>250</v>
      </c>
      <c r="H1062" s="47" t="s">
        <v>334</v>
      </c>
      <c r="I1062" s="47" t="s">
        <v>483</v>
      </c>
      <c r="J1062" s="533">
        <v>30000009</v>
      </c>
      <c r="K1062" s="14" t="s">
        <v>37</v>
      </c>
      <c r="L1062" s="14" t="s">
        <v>31</v>
      </c>
      <c r="M1062" s="45">
        <v>1062</v>
      </c>
      <c r="N1062" s="45">
        <v>1</v>
      </c>
      <c r="O1062" s="48">
        <v>6000</v>
      </c>
      <c r="P1062" s="48"/>
      <c r="Q1062" s="12" t="s">
        <v>376</v>
      </c>
      <c r="R1062" s="46">
        <v>6833.333333333333</v>
      </c>
      <c r="T1062" s="59" t="s">
        <v>73</v>
      </c>
      <c r="U1062" s="14">
        <v>0</v>
      </c>
      <c r="V1062" s="59" t="s">
        <v>174</v>
      </c>
      <c r="Y1062" s="46">
        <v>0</v>
      </c>
      <c r="Z1062" s="46">
        <v>6295.96</v>
      </c>
      <c r="AA1062" s="46">
        <v>6295.96</v>
      </c>
      <c r="AB1062" s="46">
        <v>0</v>
      </c>
      <c r="AC1062" s="46">
        <v>4000</v>
      </c>
      <c r="AD1062" s="46">
        <v>6295.96</v>
      </c>
      <c r="AE1062" s="46">
        <v>0</v>
      </c>
      <c r="AF1062" s="46">
        <v>0</v>
      </c>
      <c r="AG1062" s="46">
        <v>5500</v>
      </c>
      <c r="AH1062" s="46">
        <v>4500</v>
      </c>
      <c r="AI1062" s="46">
        <v>0</v>
      </c>
      <c r="AJ1062" s="46">
        <v>10000</v>
      </c>
      <c r="AK1062" s="46">
        <v>15000</v>
      </c>
      <c r="AL1062" s="46">
        <v>6000</v>
      </c>
      <c r="AM1062" s="46">
        <v>26489.988000000001</v>
      </c>
    </row>
    <row r="1063" spans="5:39" x14ac:dyDescent="0.2">
      <c r="E1063" s="47">
        <v>106</v>
      </c>
      <c r="F1063" s="47">
        <v>115</v>
      </c>
      <c r="G1063" s="47" t="s">
        <v>250</v>
      </c>
      <c r="H1063" s="47" t="s">
        <v>334</v>
      </c>
      <c r="I1063" s="47" t="s">
        <v>483</v>
      </c>
      <c r="J1063" s="533">
        <v>30000009</v>
      </c>
      <c r="K1063" s="14" t="s">
        <v>65</v>
      </c>
      <c r="L1063" s="14" t="s">
        <v>31</v>
      </c>
      <c r="M1063" s="45">
        <v>1063</v>
      </c>
      <c r="N1063" s="45">
        <v>1</v>
      </c>
      <c r="O1063" s="52">
        <v>44149.979999999996</v>
      </c>
      <c r="P1063" s="48">
        <v>26489.988000000001</v>
      </c>
      <c r="Q1063" s="12" t="s">
        <v>376</v>
      </c>
      <c r="R1063" s="46">
        <v>7358.329999999999</v>
      </c>
      <c r="T1063" s="59" t="s">
        <v>73</v>
      </c>
      <c r="U1063" s="14">
        <v>0</v>
      </c>
      <c r="V1063" s="59" t="s">
        <v>174</v>
      </c>
      <c r="X1063" s="46">
        <v>0</v>
      </c>
      <c r="Y1063" s="46">
        <v>0</v>
      </c>
      <c r="Z1063" s="46">
        <v>0</v>
      </c>
      <c r="AA1063" s="46">
        <v>0</v>
      </c>
      <c r="AB1063" s="46">
        <v>0</v>
      </c>
      <c r="AC1063" s="46">
        <v>0</v>
      </c>
      <c r="AD1063" s="46">
        <v>0</v>
      </c>
      <c r="AE1063" s="46">
        <v>0</v>
      </c>
      <c r="AF1063" s="46">
        <v>0</v>
      </c>
      <c r="AG1063" s="46">
        <v>0</v>
      </c>
      <c r="AH1063" s="46">
        <v>0</v>
      </c>
      <c r="AI1063" s="46">
        <v>0</v>
      </c>
      <c r="AJ1063" s="46">
        <v>3844.7900000000045</v>
      </c>
      <c r="AK1063" s="46">
        <v>30750.619999999992</v>
      </c>
      <c r="AL1063" s="46">
        <v>9554.57</v>
      </c>
      <c r="AM1063" s="46">
        <v>0</v>
      </c>
    </row>
    <row r="1064" spans="5:39" x14ac:dyDescent="0.2">
      <c r="E1064" s="47">
        <v>106</v>
      </c>
      <c r="F1064" s="47">
        <v>115</v>
      </c>
      <c r="G1064" s="47" t="s">
        <v>250</v>
      </c>
      <c r="H1064" s="47" t="s">
        <v>334</v>
      </c>
      <c r="I1064" s="47" t="s">
        <v>483</v>
      </c>
      <c r="J1064" s="533">
        <v>30000009</v>
      </c>
      <c r="K1064" s="14" t="s">
        <v>64</v>
      </c>
      <c r="L1064" s="14" t="s">
        <v>57</v>
      </c>
      <c r="M1064" s="45">
        <v>1064</v>
      </c>
      <c r="N1064" s="45">
        <v>1</v>
      </c>
      <c r="O1064" s="46">
        <v>0</v>
      </c>
      <c r="Q1064" s="12" t="s">
        <v>376</v>
      </c>
      <c r="T1064" s="59" t="s">
        <v>73</v>
      </c>
      <c r="U1064" s="14">
        <v>0</v>
      </c>
      <c r="V1064" s="59" t="s">
        <v>174</v>
      </c>
      <c r="X1064" s="46">
        <v>0</v>
      </c>
      <c r="Y1064" s="46">
        <v>2742.09</v>
      </c>
      <c r="Z1064" s="46">
        <v>0</v>
      </c>
      <c r="AA1064" s="46">
        <v>0</v>
      </c>
      <c r="AB1064" s="46">
        <v>2509.3799999999992</v>
      </c>
      <c r="AC1064" s="46">
        <v>1579.7899999999991</v>
      </c>
      <c r="AD1064" s="46">
        <v>0</v>
      </c>
      <c r="AE1064" s="46">
        <v>1424.6500000000015</v>
      </c>
      <c r="AF1064" s="46">
        <v>4495.0600000000013</v>
      </c>
      <c r="AG1064" s="46">
        <v>2065.4700000000012</v>
      </c>
      <c r="AH1064" s="46">
        <v>635.88000000000102</v>
      </c>
      <c r="AI1064" s="46">
        <v>3706.2900000000009</v>
      </c>
      <c r="AJ1064" s="46">
        <v>0</v>
      </c>
      <c r="AK1064" s="46">
        <v>0</v>
      </c>
      <c r="AL1064" s="46">
        <v>0</v>
      </c>
      <c r="AM1064" s="46">
        <v>0</v>
      </c>
    </row>
    <row r="1065" spans="5:39" x14ac:dyDescent="0.2">
      <c r="E1065" s="47">
        <v>106</v>
      </c>
      <c r="F1065" s="47">
        <v>115</v>
      </c>
      <c r="G1065" s="47" t="s">
        <v>250</v>
      </c>
      <c r="H1065" s="47" t="s">
        <v>334</v>
      </c>
      <c r="I1065" s="47" t="s">
        <v>483</v>
      </c>
      <c r="J1065" s="533">
        <v>30000009</v>
      </c>
      <c r="K1065" s="14" t="s">
        <v>64</v>
      </c>
      <c r="L1065" s="14" t="s">
        <v>54</v>
      </c>
      <c r="M1065" s="45">
        <v>1065</v>
      </c>
      <c r="N1065" s="45">
        <v>1</v>
      </c>
      <c r="O1065" s="46">
        <v>44149.98000000001</v>
      </c>
      <c r="Q1065" s="12" t="s">
        <v>376</v>
      </c>
      <c r="T1065" s="59" t="s">
        <v>73</v>
      </c>
      <c r="U1065" s="14">
        <v>0</v>
      </c>
      <c r="V1065" s="59" t="s">
        <v>174</v>
      </c>
      <c r="X1065" s="46">
        <v>0</v>
      </c>
      <c r="Y1065" s="46">
        <v>0</v>
      </c>
      <c r="Z1065" s="46">
        <v>0</v>
      </c>
      <c r="AA1065" s="46">
        <v>0</v>
      </c>
      <c r="AB1065" s="46">
        <v>0</v>
      </c>
      <c r="AC1065" s="46">
        <v>0</v>
      </c>
      <c r="AD1065" s="46">
        <v>0</v>
      </c>
      <c r="AE1065" s="46">
        <v>0</v>
      </c>
      <c r="AF1065" s="46">
        <v>0</v>
      </c>
      <c r="AG1065" s="46">
        <v>0</v>
      </c>
      <c r="AH1065" s="46">
        <v>14359.51</v>
      </c>
      <c r="AI1065" s="46">
        <v>21213.8</v>
      </c>
      <c r="AJ1065" s="46">
        <v>24844.79</v>
      </c>
      <c r="AK1065" s="46">
        <v>40595.410000000003</v>
      </c>
      <c r="AL1065" s="46">
        <v>44149.98000000001</v>
      </c>
      <c r="AM1065" s="46">
        <v>17659.992000000009</v>
      </c>
    </row>
    <row r="1066" spans="5:39" x14ac:dyDescent="0.2">
      <c r="E1066" s="47">
        <v>106</v>
      </c>
      <c r="F1066" s="47">
        <v>115</v>
      </c>
      <c r="G1066" s="47" t="s">
        <v>250</v>
      </c>
      <c r="H1066" s="47" t="s">
        <v>334</v>
      </c>
      <c r="I1066" s="47" t="s">
        <v>483</v>
      </c>
      <c r="J1066" s="533">
        <v>30000009</v>
      </c>
      <c r="K1066" s="14" t="s">
        <v>64</v>
      </c>
      <c r="L1066" s="14" t="s">
        <v>58</v>
      </c>
      <c r="M1066" s="45">
        <v>1066</v>
      </c>
      <c r="N1066" s="45">
        <v>1</v>
      </c>
      <c r="O1066" s="46">
        <v>0</v>
      </c>
      <c r="Q1066" s="12" t="s">
        <v>376</v>
      </c>
      <c r="T1066" s="59" t="s">
        <v>73</v>
      </c>
      <c r="U1066" s="14">
        <v>0</v>
      </c>
      <c r="V1066" s="59" t="s">
        <v>174</v>
      </c>
      <c r="X1066" s="46">
        <v>0</v>
      </c>
      <c r="Y1066" s="46">
        <v>3147.9799999999996</v>
      </c>
      <c r="Z1066" s="46">
        <v>2664.5199999999995</v>
      </c>
      <c r="AA1066" s="46">
        <v>-561.03000000000065</v>
      </c>
      <c r="AB1066" s="46">
        <v>0</v>
      </c>
      <c r="AC1066" s="46">
        <v>1.8189894035458565E-12</v>
      </c>
      <c r="AD1066" s="46">
        <v>-1645.7599999999984</v>
      </c>
      <c r="AE1066" s="46">
        <v>0</v>
      </c>
      <c r="AF1066" s="46">
        <v>0</v>
      </c>
      <c r="AG1066" s="46">
        <v>0</v>
      </c>
      <c r="AH1066" s="46">
        <v>0</v>
      </c>
      <c r="AI1066" s="46">
        <v>0</v>
      </c>
      <c r="AJ1066" s="46">
        <v>0</v>
      </c>
      <c r="AK1066" s="46">
        <v>0</v>
      </c>
      <c r="AL1066" s="46">
        <v>0</v>
      </c>
      <c r="AM1066" s="46">
        <v>0</v>
      </c>
    </row>
    <row r="1067" spans="5:39" x14ac:dyDescent="0.2">
      <c r="E1067" s="47">
        <v>106</v>
      </c>
      <c r="F1067" s="47">
        <v>115</v>
      </c>
      <c r="G1067" s="47" t="s">
        <v>250</v>
      </c>
      <c r="H1067" s="47" t="s">
        <v>334</v>
      </c>
      <c r="I1067" s="47" t="s">
        <v>483</v>
      </c>
      <c r="J1067" s="533">
        <v>30000009</v>
      </c>
      <c r="K1067" s="14" t="s">
        <v>67</v>
      </c>
      <c r="L1067" s="14" t="s">
        <v>67</v>
      </c>
      <c r="M1067" s="45">
        <v>1067</v>
      </c>
      <c r="N1067" s="45">
        <v>1</v>
      </c>
      <c r="O1067" s="53">
        <v>24.640101082724868</v>
      </c>
      <c r="P1067" s="54">
        <v>14.640101082724868</v>
      </c>
      <c r="Q1067" s="55" t="s">
        <v>376</v>
      </c>
      <c r="R1067" s="56">
        <v>3.2843610780346695</v>
      </c>
      <c r="S1067" s="57" t="s">
        <v>370</v>
      </c>
      <c r="T1067" s="60" t="s">
        <v>73</v>
      </c>
      <c r="U1067" s="14">
        <v>0</v>
      </c>
      <c r="V1067" s="60" t="s">
        <v>174</v>
      </c>
      <c r="Y1067" s="46">
        <v>24.640101082724868</v>
      </c>
      <c r="Z1067" s="46">
        <v>24.640101082724868</v>
      </c>
      <c r="AA1067" s="46">
        <v>24.640101082724868</v>
      </c>
      <c r="AB1067" s="46">
        <v>24.640101082724868</v>
      </c>
      <c r="AC1067" s="46">
        <v>24.640101082724868</v>
      </c>
      <c r="AD1067" s="46">
        <v>24.640101082724868</v>
      </c>
      <c r="AE1067" s="46">
        <v>24.640101082724868</v>
      </c>
      <c r="AF1067" s="46">
        <v>24.640101082724868</v>
      </c>
      <c r="AG1067" s="46">
        <v>24.640101082724868</v>
      </c>
      <c r="AH1067" s="46">
        <v>24.640101082724868</v>
      </c>
      <c r="AI1067" s="46">
        <v>24.640101082724868</v>
      </c>
      <c r="AJ1067" s="46">
        <v>24.640101082724868</v>
      </c>
      <c r="AK1067" s="46">
        <v>24.640101082724868</v>
      </c>
      <c r="AL1067" s="46">
        <v>24.640101082724868</v>
      </c>
      <c r="AM1067" s="46">
        <v>24.640101082724868</v>
      </c>
    </row>
    <row r="1068" spans="5:39" x14ac:dyDescent="0.2">
      <c r="E1068" s="14">
        <v>107</v>
      </c>
      <c r="F1068" s="14">
        <v>116</v>
      </c>
      <c r="G1068" s="14" t="s">
        <v>250</v>
      </c>
      <c r="H1068" s="14" t="s">
        <v>325</v>
      </c>
      <c r="I1068" s="14" t="s">
        <v>484</v>
      </c>
      <c r="J1068" s="531">
        <v>30000010</v>
      </c>
      <c r="K1068" s="14" t="s">
        <v>59</v>
      </c>
      <c r="L1068" s="14" t="s">
        <v>57</v>
      </c>
      <c r="M1068" s="45">
        <v>1068</v>
      </c>
      <c r="N1068" s="45">
        <v>1</v>
      </c>
      <c r="O1068" s="46">
        <v>2314.7199999999998</v>
      </c>
      <c r="Q1068" s="12" t="s">
        <v>485</v>
      </c>
      <c r="T1068" s="59" t="s">
        <v>89</v>
      </c>
      <c r="U1068" s="14">
        <v>0</v>
      </c>
      <c r="V1068" s="59" t="s">
        <v>174</v>
      </c>
      <c r="Y1068" s="46">
        <v>2067.1999999999998</v>
      </c>
      <c r="Z1068" s="46">
        <v>2314.7199999999998</v>
      </c>
      <c r="AA1068" s="46">
        <v>2314.7199999999998</v>
      </c>
      <c r="AB1068" s="46">
        <v>2314.7199999999998</v>
      </c>
      <c r="AC1068" s="46">
        <v>2314.7199999999998</v>
      </c>
      <c r="AD1068" s="46">
        <v>2314.7199999999998</v>
      </c>
      <c r="AE1068" s="46">
        <v>2314.7199999999998</v>
      </c>
      <c r="AF1068" s="46">
        <v>2314.7199999999998</v>
      </c>
      <c r="AG1068" s="46">
        <v>2314.7199999999998</v>
      </c>
      <c r="AH1068" s="46">
        <v>2314.7199999999998</v>
      </c>
      <c r="AI1068" s="46">
        <v>2314.7199999999998</v>
      </c>
      <c r="AJ1068" s="46">
        <v>2314.7199999999998</v>
      </c>
      <c r="AK1068" s="46">
        <v>2314.7199999999998</v>
      </c>
      <c r="AL1068" s="46">
        <v>2314.7199999999998</v>
      </c>
      <c r="AM1068" s="46">
        <v>0</v>
      </c>
    </row>
    <row r="1069" spans="5:39" x14ac:dyDescent="0.2">
      <c r="E1069" s="47">
        <v>107</v>
      </c>
      <c r="F1069" s="47">
        <v>116</v>
      </c>
      <c r="G1069" s="47" t="s">
        <v>250</v>
      </c>
      <c r="H1069" s="47" t="s">
        <v>325</v>
      </c>
      <c r="I1069" s="47" t="s">
        <v>484</v>
      </c>
      <c r="J1069" s="533">
        <v>30000010</v>
      </c>
      <c r="K1069" s="14" t="s">
        <v>59</v>
      </c>
      <c r="L1069" s="14" t="s">
        <v>54</v>
      </c>
      <c r="M1069" s="45">
        <v>1069</v>
      </c>
      <c r="N1069" s="45">
        <v>1</v>
      </c>
      <c r="O1069" s="46">
        <v>2899.02</v>
      </c>
      <c r="Q1069" s="12" t="s">
        <v>485</v>
      </c>
      <c r="T1069" s="59" t="s">
        <v>89</v>
      </c>
      <c r="U1069" s="14">
        <v>0</v>
      </c>
      <c r="V1069" s="59" t="s">
        <v>174</v>
      </c>
      <c r="Y1069" s="46">
        <v>0</v>
      </c>
      <c r="Z1069" s="46">
        <v>0</v>
      </c>
      <c r="AA1069" s="46">
        <v>0</v>
      </c>
      <c r="AB1069" s="46">
        <v>0</v>
      </c>
      <c r="AC1069" s="46">
        <v>0</v>
      </c>
      <c r="AD1069" s="46">
        <v>0</v>
      </c>
      <c r="AE1069" s="46">
        <v>0</v>
      </c>
      <c r="AF1069" s="46">
        <v>0</v>
      </c>
      <c r="AG1069" s="46">
        <v>0</v>
      </c>
      <c r="AH1069" s="46">
        <v>7258.31</v>
      </c>
      <c r="AI1069" s="46">
        <v>5458.34</v>
      </c>
      <c r="AJ1069" s="46">
        <v>4669.76</v>
      </c>
      <c r="AK1069" s="46">
        <v>14438.630000000001</v>
      </c>
      <c r="AL1069" s="46">
        <v>2899.02</v>
      </c>
      <c r="AM1069" s="46">
        <v>0</v>
      </c>
    </row>
    <row r="1070" spans="5:39" x14ac:dyDescent="0.2">
      <c r="E1070" s="47">
        <v>107</v>
      </c>
      <c r="F1070" s="47">
        <v>116</v>
      </c>
      <c r="G1070" s="47" t="s">
        <v>250</v>
      </c>
      <c r="H1070" s="47" t="s">
        <v>325</v>
      </c>
      <c r="I1070" s="47" t="s">
        <v>484</v>
      </c>
      <c r="J1070" s="533">
        <v>30000010</v>
      </c>
      <c r="K1070" s="14" t="s">
        <v>59</v>
      </c>
      <c r="L1070" s="14" t="s">
        <v>58</v>
      </c>
      <c r="M1070" s="45">
        <v>1070</v>
      </c>
      <c r="N1070" s="45">
        <v>1</v>
      </c>
      <c r="O1070" s="46">
        <v>0</v>
      </c>
      <c r="Q1070" s="12" t="s">
        <v>485</v>
      </c>
      <c r="T1070" s="59" t="s">
        <v>89</v>
      </c>
      <c r="U1070" s="14">
        <v>0</v>
      </c>
      <c r="V1070" s="59" t="s">
        <v>174</v>
      </c>
      <c r="Y1070" s="46">
        <v>0</v>
      </c>
      <c r="Z1070" s="46">
        <v>0</v>
      </c>
      <c r="AA1070" s="46">
        <v>0</v>
      </c>
      <c r="AB1070" s="46">
        <v>0</v>
      </c>
      <c r="AC1070" s="46">
        <v>0</v>
      </c>
      <c r="AD1070" s="46">
        <v>0</v>
      </c>
      <c r="AE1070" s="46">
        <v>0</v>
      </c>
      <c r="AF1070" s="46">
        <v>0</v>
      </c>
      <c r="AG1070" s="46">
        <v>0</v>
      </c>
      <c r="AH1070" s="46">
        <v>0</v>
      </c>
      <c r="AI1070" s="46">
        <v>0</v>
      </c>
      <c r="AJ1070" s="46">
        <v>0</v>
      </c>
      <c r="AK1070" s="46">
        <v>0</v>
      </c>
      <c r="AL1070" s="46">
        <v>0</v>
      </c>
      <c r="AM1070" s="46">
        <v>0</v>
      </c>
    </row>
    <row r="1071" spans="5:39" x14ac:dyDescent="0.2">
      <c r="E1071" s="47">
        <v>107</v>
      </c>
      <c r="F1071" s="47">
        <v>116</v>
      </c>
      <c r="G1071" s="47" t="s">
        <v>250</v>
      </c>
      <c r="H1071" s="47" t="s">
        <v>325</v>
      </c>
      <c r="I1071" s="47" t="s">
        <v>484</v>
      </c>
      <c r="J1071" s="533">
        <v>30000010</v>
      </c>
      <c r="K1071" s="14" t="s">
        <v>59</v>
      </c>
      <c r="L1071" s="14" t="s">
        <v>31</v>
      </c>
      <c r="M1071" s="45">
        <v>1071</v>
      </c>
      <c r="N1071" s="45">
        <v>1</v>
      </c>
      <c r="O1071" s="48">
        <v>5213.74</v>
      </c>
      <c r="Q1071" s="12" t="s">
        <v>485</v>
      </c>
      <c r="R1071" s="46">
        <v>8102.0633333333326</v>
      </c>
      <c r="T1071" s="59" t="s">
        <v>89</v>
      </c>
      <c r="U1071" s="14">
        <v>0</v>
      </c>
      <c r="V1071" s="59" t="s">
        <v>174</v>
      </c>
      <c r="X1071" s="46">
        <v>14197.72</v>
      </c>
      <c r="Y1071" s="46">
        <v>2067.1999999999998</v>
      </c>
      <c r="Z1071" s="46">
        <v>2314.7199999999998</v>
      </c>
      <c r="AA1071" s="46">
        <v>2314.7199999999998</v>
      </c>
      <c r="AB1071" s="46">
        <v>2314.7199999999998</v>
      </c>
      <c r="AC1071" s="46">
        <v>2314.7199999999998</v>
      </c>
      <c r="AD1071" s="46">
        <v>2314.7199999999998</v>
      </c>
      <c r="AE1071" s="46">
        <v>2314.7199999999998</v>
      </c>
      <c r="AF1071" s="46">
        <v>2314.7199999999998</v>
      </c>
      <c r="AG1071" s="46">
        <v>2314.7199999999998</v>
      </c>
      <c r="AH1071" s="46">
        <v>9573.0300000000007</v>
      </c>
      <c r="AI1071" s="46">
        <v>7773.0599999999995</v>
      </c>
      <c r="AJ1071" s="46">
        <v>6984.48</v>
      </c>
      <c r="AK1071" s="46">
        <v>16753.350000000002</v>
      </c>
      <c r="AL1071" s="46">
        <v>5213.74</v>
      </c>
      <c r="AM1071" s="46">
        <v>0</v>
      </c>
    </row>
    <row r="1072" spans="5:39" x14ac:dyDescent="0.2">
      <c r="E1072" s="47">
        <v>107</v>
      </c>
      <c r="F1072" s="47">
        <v>116</v>
      </c>
      <c r="G1072" s="47" t="s">
        <v>250</v>
      </c>
      <c r="H1072" s="47" t="s">
        <v>325</v>
      </c>
      <c r="I1072" s="47" t="s">
        <v>484</v>
      </c>
      <c r="J1072" s="533">
        <v>30000010</v>
      </c>
      <c r="K1072" s="14" t="s">
        <v>37</v>
      </c>
      <c r="L1072" s="14" t="s">
        <v>31</v>
      </c>
      <c r="M1072" s="45">
        <v>1072</v>
      </c>
      <c r="N1072" s="45">
        <v>1</v>
      </c>
      <c r="O1072" s="48">
        <v>15000</v>
      </c>
      <c r="P1072" s="48"/>
      <c r="Q1072" s="12" t="s">
        <v>485</v>
      </c>
      <c r="R1072" s="46">
        <v>2500</v>
      </c>
      <c r="T1072" s="59" t="s">
        <v>89</v>
      </c>
      <c r="U1072" s="14">
        <v>0</v>
      </c>
      <c r="V1072" s="59" t="s">
        <v>174</v>
      </c>
      <c r="Y1072" s="46">
        <v>0</v>
      </c>
      <c r="Z1072" s="46">
        <v>0</v>
      </c>
      <c r="AA1072" s="46">
        <v>0</v>
      </c>
      <c r="AB1072" s="46">
        <v>0</v>
      </c>
      <c r="AC1072" s="46">
        <v>0</v>
      </c>
      <c r="AD1072" s="46">
        <v>0</v>
      </c>
      <c r="AE1072" s="46">
        <v>0</v>
      </c>
      <c r="AF1072" s="46">
        <v>0</v>
      </c>
      <c r="AG1072" s="46">
        <v>0</v>
      </c>
      <c r="AH1072" s="46">
        <v>0</v>
      </c>
      <c r="AI1072" s="46">
        <v>0</v>
      </c>
      <c r="AJ1072" s="46">
        <v>0</v>
      </c>
      <c r="AK1072" s="46">
        <v>0</v>
      </c>
      <c r="AL1072" s="46">
        <v>15000</v>
      </c>
      <c r="AM1072" s="46">
        <v>52864.271999999997</v>
      </c>
    </row>
    <row r="1073" spans="5:39" x14ac:dyDescent="0.2">
      <c r="E1073" s="47">
        <v>107</v>
      </c>
      <c r="F1073" s="47">
        <v>116</v>
      </c>
      <c r="G1073" s="47" t="s">
        <v>250</v>
      </c>
      <c r="H1073" s="47" t="s">
        <v>325</v>
      </c>
      <c r="I1073" s="47" t="s">
        <v>484</v>
      </c>
      <c r="J1073" s="533">
        <v>30000010</v>
      </c>
      <c r="K1073" s="14" t="s">
        <v>65</v>
      </c>
      <c r="L1073" s="14" t="s">
        <v>31</v>
      </c>
      <c r="M1073" s="45">
        <v>1073</v>
      </c>
      <c r="N1073" s="45">
        <v>1</v>
      </c>
      <c r="O1073" s="52">
        <v>66080.340000000011</v>
      </c>
      <c r="P1073" s="48">
        <v>52864.271999999997</v>
      </c>
      <c r="Q1073" s="12" t="s">
        <v>485</v>
      </c>
      <c r="R1073" s="46">
        <v>8102.0633333333326</v>
      </c>
      <c r="T1073" s="59" t="s">
        <v>89</v>
      </c>
      <c r="U1073" s="14">
        <v>0</v>
      </c>
      <c r="V1073" s="59" t="s">
        <v>174</v>
      </c>
      <c r="X1073" s="46">
        <v>0</v>
      </c>
      <c r="Y1073" s="46">
        <v>1264.9199999999992</v>
      </c>
      <c r="Z1073" s="46">
        <v>2314.7199999999998</v>
      </c>
      <c r="AA1073" s="46">
        <v>2314.7199999999998</v>
      </c>
      <c r="AB1073" s="46">
        <v>2314.7200000000016</v>
      </c>
      <c r="AC1073" s="46">
        <v>2314.7200000000016</v>
      </c>
      <c r="AD1073" s="46">
        <v>2314.7200000000016</v>
      </c>
      <c r="AE1073" s="46">
        <v>2314.7200000000016</v>
      </c>
      <c r="AF1073" s="46">
        <v>2314.7200000000016</v>
      </c>
      <c r="AG1073" s="46">
        <v>2314.7199999999998</v>
      </c>
      <c r="AH1073" s="46">
        <v>9573.0300000000007</v>
      </c>
      <c r="AI1073" s="46">
        <v>7773.0599999999995</v>
      </c>
      <c r="AJ1073" s="46">
        <v>6984.48</v>
      </c>
      <c r="AK1073" s="46">
        <v>16753.350000000002</v>
      </c>
      <c r="AL1073" s="46">
        <v>5213.74</v>
      </c>
      <c r="AM1073" s="46">
        <v>0</v>
      </c>
    </row>
    <row r="1074" spans="5:39" x14ac:dyDescent="0.2">
      <c r="E1074" s="47">
        <v>107</v>
      </c>
      <c r="F1074" s="47">
        <v>116</v>
      </c>
      <c r="G1074" s="47" t="s">
        <v>250</v>
      </c>
      <c r="H1074" s="47" t="s">
        <v>325</v>
      </c>
      <c r="I1074" s="47" t="s">
        <v>484</v>
      </c>
      <c r="J1074" s="533">
        <v>30000010</v>
      </c>
      <c r="K1074" s="14" t="s">
        <v>64</v>
      </c>
      <c r="L1074" s="14" t="s">
        <v>57</v>
      </c>
      <c r="M1074" s="45">
        <v>1074</v>
      </c>
      <c r="N1074" s="45">
        <v>1</v>
      </c>
      <c r="O1074" s="46">
        <v>17158.560000000005</v>
      </c>
      <c r="Q1074" s="12" t="s">
        <v>485</v>
      </c>
      <c r="T1074" s="59" t="s">
        <v>89</v>
      </c>
      <c r="U1074" s="14">
        <v>0</v>
      </c>
      <c r="V1074" s="59" t="s">
        <v>174</v>
      </c>
      <c r="X1074" s="46">
        <v>0</v>
      </c>
      <c r="Y1074" s="46">
        <v>2067.1999999999998</v>
      </c>
      <c r="Z1074" s="46">
        <v>4381.92</v>
      </c>
      <c r="AA1074" s="46">
        <v>6696.6399999999994</v>
      </c>
      <c r="AB1074" s="46">
        <v>9011.3599999999988</v>
      </c>
      <c r="AC1074" s="46">
        <v>11326.079999999998</v>
      </c>
      <c r="AD1074" s="46">
        <v>13640.799999999997</v>
      </c>
      <c r="AE1074" s="46">
        <v>15955.519999999997</v>
      </c>
      <c r="AF1074" s="46">
        <v>18270.239999999998</v>
      </c>
      <c r="AG1074" s="46">
        <v>20584.96</v>
      </c>
      <c r="AH1074" s="46">
        <v>22899.68</v>
      </c>
      <c r="AI1074" s="46">
        <v>25214.400000000001</v>
      </c>
      <c r="AJ1074" s="46">
        <v>27529.120000000003</v>
      </c>
      <c r="AK1074" s="46">
        <v>29843.840000000004</v>
      </c>
      <c r="AL1074" s="46">
        <v>17158.560000000005</v>
      </c>
      <c r="AM1074" s="46">
        <v>0</v>
      </c>
    </row>
    <row r="1075" spans="5:39" x14ac:dyDescent="0.2">
      <c r="E1075" s="47">
        <v>107</v>
      </c>
      <c r="F1075" s="47">
        <v>116</v>
      </c>
      <c r="G1075" s="47" t="s">
        <v>250</v>
      </c>
      <c r="H1075" s="47" t="s">
        <v>325</v>
      </c>
      <c r="I1075" s="47" t="s">
        <v>484</v>
      </c>
      <c r="J1075" s="533">
        <v>30000010</v>
      </c>
      <c r="K1075" s="14" t="s">
        <v>64</v>
      </c>
      <c r="L1075" s="14" t="s">
        <v>54</v>
      </c>
      <c r="M1075" s="45">
        <v>1075</v>
      </c>
      <c r="N1075" s="45">
        <v>1</v>
      </c>
      <c r="O1075" s="46">
        <v>34724.060000000005</v>
      </c>
      <c r="Q1075" s="12" t="s">
        <v>485</v>
      </c>
      <c r="T1075" s="59" t="s">
        <v>89</v>
      </c>
      <c r="U1075" s="14">
        <v>1</v>
      </c>
      <c r="V1075" s="59" t="s">
        <v>174</v>
      </c>
      <c r="X1075" s="46">
        <v>0</v>
      </c>
      <c r="Y1075" s="46">
        <v>0</v>
      </c>
      <c r="Z1075" s="46">
        <v>0</v>
      </c>
      <c r="AA1075" s="46">
        <v>0</v>
      </c>
      <c r="AB1075" s="46">
        <v>0</v>
      </c>
      <c r="AC1075" s="46">
        <v>0</v>
      </c>
      <c r="AD1075" s="46">
        <v>0</v>
      </c>
      <c r="AE1075" s="46">
        <v>0</v>
      </c>
      <c r="AF1075" s="46">
        <v>0</v>
      </c>
      <c r="AG1075" s="46">
        <v>0</v>
      </c>
      <c r="AH1075" s="46">
        <v>7258.31</v>
      </c>
      <c r="AI1075" s="46">
        <v>12716.650000000001</v>
      </c>
      <c r="AJ1075" s="46">
        <v>17386.410000000003</v>
      </c>
      <c r="AK1075" s="46">
        <v>31825.040000000005</v>
      </c>
      <c r="AL1075" s="46">
        <v>34724.060000000005</v>
      </c>
      <c r="AM1075" s="46">
        <v>0</v>
      </c>
    </row>
    <row r="1076" spans="5:39" x14ac:dyDescent="0.2">
      <c r="E1076" s="47">
        <v>107</v>
      </c>
      <c r="F1076" s="47">
        <v>116</v>
      </c>
      <c r="G1076" s="47" t="s">
        <v>250</v>
      </c>
      <c r="H1076" s="47" t="s">
        <v>325</v>
      </c>
      <c r="I1076" s="47" t="s">
        <v>484</v>
      </c>
      <c r="J1076" s="533">
        <v>30000010</v>
      </c>
      <c r="K1076" s="14" t="s">
        <v>64</v>
      </c>
      <c r="L1076" s="14" t="s">
        <v>58</v>
      </c>
      <c r="M1076" s="45">
        <v>1076</v>
      </c>
      <c r="N1076" s="45">
        <v>1</v>
      </c>
      <c r="O1076" s="46">
        <v>14197.720000000001</v>
      </c>
      <c r="Q1076" s="12" t="s">
        <v>485</v>
      </c>
      <c r="T1076" s="59" t="s">
        <v>89</v>
      </c>
      <c r="U1076" s="14">
        <v>0</v>
      </c>
      <c r="V1076" s="59" t="s">
        <v>174</v>
      </c>
      <c r="X1076" s="46">
        <v>0</v>
      </c>
      <c r="Y1076" s="46">
        <v>14197.719999999998</v>
      </c>
      <c r="Z1076" s="46">
        <v>14197.72</v>
      </c>
      <c r="AA1076" s="46">
        <v>14197.720000000001</v>
      </c>
      <c r="AB1076" s="46">
        <v>14197.720000000003</v>
      </c>
      <c r="AC1076" s="46">
        <v>14197.720000000005</v>
      </c>
      <c r="AD1076" s="46">
        <v>14197.720000000007</v>
      </c>
      <c r="AE1076" s="46">
        <v>14197.720000000008</v>
      </c>
      <c r="AF1076" s="46">
        <v>14197.720000000008</v>
      </c>
      <c r="AG1076" s="46">
        <v>14197.720000000008</v>
      </c>
      <c r="AH1076" s="46">
        <v>14197.720000000005</v>
      </c>
      <c r="AI1076" s="46">
        <v>14197.720000000001</v>
      </c>
      <c r="AJ1076" s="46">
        <v>14197.719999999994</v>
      </c>
      <c r="AK1076" s="46">
        <v>14197.719999999998</v>
      </c>
      <c r="AL1076" s="46">
        <v>14197.720000000001</v>
      </c>
      <c r="AM1076" s="46">
        <v>13216.068000000014</v>
      </c>
    </row>
    <row r="1077" spans="5:39" x14ac:dyDescent="0.2">
      <c r="E1077" s="47">
        <v>107</v>
      </c>
      <c r="F1077" s="47">
        <v>116</v>
      </c>
      <c r="G1077" s="47" t="s">
        <v>250</v>
      </c>
      <c r="H1077" s="47" t="s">
        <v>325</v>
      </c>
      <c r="I1077" s="47" t="s">
        <v>484</v>
      </c>
      <c r="J1077" s="533">
        <v>30000010</v>
      </c>
      <c r="K1077" s="14" t="s">
        <v>67</v>
      </c>
      <c r="L1077" s="14" t="s">
        <v>67</v>
      </c>
      <c r="M1077" s="45">
        <v>1077</v>
      </c>
      <c r="N1077" s="45">
        <v>1</v>
      </c>
      <c r="O1077" s="53">
        <v>121.1126177619517</v>
      </c>
      <c r="P1077" s="54">
        <v>111.1126177619517</v>
      </c>
      <c r="Q1077" s="55" t="s">
        <v>485</v>
      </c>
      <c r="R1077" s="56">
        <v>8.1559890710967071</v>
      </c>
      <c r="S1077" s="57" t="s">
        <v>370</v>
      </c>
      <c r="T1077" s="60" t="s">
        <v>89</v>
      </c>
      <c r="U1077" s="14">
        <v>0</v>
      </c>
      <c r="V1077" s="60" t="s">
        <v>174</v>
      </c>
      <c r="Y1077" s="46">
        <v>121.1126177619517</v>
      </c>
      <c r="Z1077" s="46">
        <v>121.1126177619517</v>
      </c>
      <c r="AA1077" s="46">
        <v>121.1126177619517</v>
      </c>
      <c r="AB1077" s="46">
        <v>121.1126177619517</v>
      </c>
      <c r="AC1077" s="46">
        <v>121.1126177619517</v>
      </c>
      <c r="AD1077" s="46">
        <v>121.1126177619517</v>
      </c>
      <c r="AE1077" s="46">
        <v>121.1126177619517</v>
      </c>
      <c r="AF1077" s="46">
        <v>121.1126177619517</v>
      </c>
      <c r="AG1077" s="46">
        <v>121.1126177619517</v>
      </c>
      <c r="AH1077" s="46">
        <v>121.1126177619517</v>
      </c>
      <c r="AI1077" s="46">
        <v>121.1126177619517</v>
      </c>
      <c r="AJ1077" s="46">
        <v>121.1126177619517</v>
      </c>
      <c r="AK1077" s="46">
        <v>121.1126177619517</v>
      </c>
      <c r="AL1077" s="46">
        <v>121.1126177619517</v>
      </c>
      <c r="AM1077" s="46">
        <v>121.1126177619517</v>
      </c>
    </row>
    <row r="1078" spans="5:39" x14ac:dyDescent="0.2">
      <c r="E1078" s="14">
        <v>108</v>
      </c>
      <c r="F1078" s="14">
        <v>117</v>
      </c>
      <c r="G1078" s="14" t="s">
        <v>250</v>
      </c>
      <c r="H1078" s="14" t="s">
        <v>312</v>
      </c>
      <c r="I1078" s="14" t="s">
        <v>486</v>
      </c>
      <c r="J1078" s="531">
        <v>30000011</v>
      </c>
      <c r="K1078" s="14" t="s">
        <v>59</v>
      </c>
      <c r="L1078" s="14" t="s">
        <v>57</v>
      </c>
      <c r="M1078" s="45">
        <v>1078</v>
      </c>
      <c r="N1078" s="45">
        <v>1</v>
      </c>
      <c r="O1078" s="46">
        <v>0</v>
      </c>
      <c r="Q1078" s="12" t="s">
        <v>372</v>
      </c>
      <c r="T1078" s="59" t="s">
        <v>75</v>
      </c>
      <c r="U1078" s="14">
        <v>0</v>
      </c>
      <c r="V1078" s="59" t="s">
        <v>150</v>
      </c>
      <c r="Y1078" s="46">
        <v>0</v>
      </c>
      <c r="Z1078" s="46">
        <v>0</v>
      </c>
      <c r="AA1078" s="46">
        <v>0</v>
      </c>
      <c r="AB1078" s="46">
        <v>0</v>
      </c>
      <c r="AC1078" s="46">
        <v>0</v>
      </c>
      <c r="AD1078" s="46">
        <v>0</v>
      </c>
      <c r="AE1078" s="46">
        <v>0</v>
      </c>
      <c r="AF1078" s="46">
        <v>0</v>
      </c>
      <c r="AG1078" s="46">
        <v>0</v>
      </c>
      <c r="AH1078" s="46">
        <v>0</v>
      </c>
      <c r="AI1078" s="46">
        <v>3029.56</v>
      </c>
      <c r="AJ1078" s="46">
        <v>-3029.56</v>
      </c>
      <c r="AK1078" s="46">
        <v>0</v>
      </c>
      <c r="AL1078" s="46">
        <v>0</v>
      </c>
      <c r="AM1078" s="46">
        <v>0</v>
      </c>
    </row>
    <row r="1079" spans="5:39" x14ac:dyDescent="0.2">
      <c r="E1079" s="47">
        <v>108</v>
      </c>
      <c r="F1079" s="47">
        <v>117</v>
      </c>
      <c r="G1079" s="47" t="s">
        <v>250</v>
      </c>
      <c r="H1079" s="47" t="s">
        <v>312</v>
      </c>
      <c r="I1079" s="47" t="s">
        <v>486</v>
      </c>
      <c r="J1079" s="533">
        <v>30000011</v>
      </c>
      <c r="K1079" s="14" t="s">
        <v>59</v>
      </c>
      <c r="L1079" s="14" t="s">
        <v>54</v>
      </c>
      <c r="M1079" s="45">
        <v>1079</v>
      </c>
      <c r="N1079" s="45">
        <v>1</v>
      </c>
      <c r="O1079" s="46">
        <v>7183.7699999999995</v>
      </c>
      <c r="Q1079" s="12" t="s">
        <v>372</v>
      </c>
      <c r="T1079" s="59" t="s">
        <v>75</v>
      </c>
      <c r="U1079" s="14">
        <v>0</v>
      </c>
      <c r="V1079" s="59" t="s">
        <v>150</v>
      </c>
      <c r="Y1079" s="46">
        <v>0</v>
      </c>
      <c r="Z1079" s="46">
        <v>0</v>
      </c>
      <c r="AA1079" s="46">
        <v>0</v>
      </c>
      <c r="AB1079" s="46">
        <v>0</v>
      </c>
      <c r="AC1079" s="46">
        <v>0</v>
      </c>
      <c r="AD1079" s="46">
        <v>0</v>
      </c>
      <c r="AE1079" s="46">
        <v>0</v>
      </c>
      <c r="AF1079" s="46">
        <v>0</v>
      </c>
      <c r="AG1079" s="46">
        <v>0</v>
      </c>
      <c r="AH1079" s="46">
        <v>9499.35</v>
      </c>
      <c r="AI1079" s="46">
        <v>6778.62</v>
      </c>
      <c r="AJ1079" s="46">
        <v>5990.04</v>
      </c>
      <c r="AK1079" s="46">
        <v>26830.980000000003</v>
      </c>
      <c r="AL1079" s="46">
        <v>7183.7699999999995</v>
      </c>
      <c r="AM1079" s="46">
        <v>0</v>
      </c>
    </row>
    <row r="1080" spans="5:39" x14ac:dyDescent="0.2">
      <c r="E1080" s="47">
        <v>108</v>
      </c>
      <c r="F1080" s="47">
        <v>117</v>
      </c>
      <c r="G1080" s="47" t="s">
        <v>250</v>
      </c>
      <c r="H1080" s="47" t="s">
        <v>312</v>
      </c>
      <c r="I1080" s="47" t="s">
        <v>486</v>
      </c>
      <c r="J1080" s="533">
        <v>30000011</v>
      </c>
      <c r="K1080" s="14" t="s">
        <v>59</v>
      </c>
      <c r="L1080" s="14" t="s">
        <v>58</v>
      </c>
      <c r="M1080" s="45">
        <v>1080</v>
      </c>
      <c r="N1080" s="45">
        <v>1</v>
      </c>
      <c r="O1080" s="46">
        <v>0</v>
      </c>
      <c r="Q1080" s="12" t="s">
        <v>372</v>
      </c>
      <c r="T1080" s="59" t="s">
        <v>75</v>
      </c>
      <c r="U1080" s="14">
        <v>21</v>
      </c>
      <c r="V1080" s="59" t="s">
        <v>150</v>
      </c>
      <c r="Y1080" s="46">
        <v>0</v>
      </c>
      <c r="Z1080" s="46">
        <v>0</v>
      </c>
      <c r="AA1080" s="46">
        <v>0</v>
      </c>
      <c r="AB1080" s="46">
        <v>0</v>
      </c>
      <c r="AC1080" s="46">
        <v>0</v>
      </c>
      <c r="AD1080" s="46">
        <v>0</v>
      </c>
      <c r="AE1080" s="46">
        <v>0</v>
      </c>
      <c r="AF1080" s="46">
        <v>0</v>
      </c>
      <c r="AG1080" s="46">
        <v>0</v>
      </c>
      <c r="AH1080" s="46">
        <v>0</v>
      </c>
      <c r="AI1080" s="46">
        <v>0</v>
      </c>
      <c r="AJ1080" s="46">
        <v>0</v>
      </c>
      <c r="AK1080" s="46">
        <v>0</v>
      </c>
      <c r="AL1080" s="46">
        <v>0</v>
      </c>
      <c r="AM1080" s="46">
        <v>0</v>
      </c>
    </row>
    <row r="1081" spans="5:39" x14ac:dyDescent="0.2">
      <c r="E1081" s="47">
        <v>108</v>
      </c>
      <c r="F1081" s="47">
        <v>117</v>
      </c>
      <c r="G1081" s="47" t="s">
        <v>250</v>
      </c>
      <c r="H1081" s="47" t="s">
        <v>312</v>
      </c>
      <c r="I1081" s="47" t="s">
        <v>486</v>
      </c>
      <c r="J1081" s="533">
        <v>30000011</v>
      </c>
      <c r="K1081" s="14" t="s">
        <v>59</v>
      </c>
      <c r="L1081" s="14" t="s">
        <v>31</v>
      </c>
      <c r="M1081" s="45">
        <v>1081</v>
      </c>
      <c r="N1081" s="45">
        <v>1</v>
      </c>
      <c r="O1081" s="48">
        <v>7183.7699999999995</v>
      </c>
      <c r="Q1081" s="12" t="s">
        <v>372</v>
      </c>
      <c r="R1081" s="46">
        <v>9380.4600000000009</v>
      </c>
      <c r="T1081" s="59" t="s">
        <v>75</v>
      </c>
      <c r="U1081" s="14">
        <v>0</v>
      </c>
      <c r="V1081" s="59" t="s">
        <v>150</v>
      </c>
      <c r="X1081" s="46">
        <v>-3276.98</v>
      </c>
      <c r="Y1081" s="46">
        <v>0</v>
      </c>
      <c r="Z1081" s="46">
        <v>0</v>
      </c>
      <c r="AA1081" s="46">
        <v>0</v>
      </c>
      <c r="AB1081" s="46">
        <v>0</v>
      </c>
      <c r="AC1081" s="46">
        <v>0</v>
      </c>
      <c r="AD1081" s="46">
        <v>0</v>
      </c>
      <c r="AE1081" s="46">
        <v>0</v>
      </c>
      <c r="AF1081" s="46">
        <v>0</v>
      </c>
      <c r="AG1081" s="46">
        <v>0</v>
      </c>
      <c r="AH1081" s="46">
        <v>9499.35</v>
      </c>
      <c r="AI1081" s="46">
        <v>9808.18</v>
      </c>
      <c r="AJ1081" s="46">
        <v>2960.48</v>
      </c>
      <c r="AK1081" s="46">
        <v>26830.980000000003</v>
      </c>
      <c r="AL1081" s="46">
        <v>7183.7699999999995</v>
      </c>
      <c r="AM1081" s="46">
        <v>0</v>
      </c>
    </row>
    <row r="1082" spans="5:39" x14ac:dyDescent="0.2">
      <c r="E1082" s="47">
        <v>108</v>
      </c>
      <c r="F1082" s="47">
        <v>117</v>
      </c>
      <c r="G1082" s="47" t="s">
        <v>250</v>
      </c>
      <c r="H1082" s="47" t="s">
        <v>312</v>
      </c>
      <c r="I1082" s="47" t="s">
        <v>486</v>
      </c>
      <c r="J1082" s="533">
        <v>30000011</v>
      </c>
      <c r="K1082" s="14" t="s">
        <v>37</v>
      </c>
      <c r="L1082" s="14" t="s">
        <v>31</v>
      </c>
      <c r="M1082" s="45">
        <v>1082</v>
      </c>
      <c r="N1082" s="45">
        <v>1</v>
      </c>
      <c r="O1082" s="48">
        <v>0</v>
      </c>
      <c r="P1082" s="48"/>
      <c r="Q1082" s="12" t="s">
        <v>372</v>
      </c>
      <c r="R1082" s="46">
        <v>383.33333333333331</v>
      </c>
      <c r="T1082" s="59" t="s">
        <v>75</v>
      </c>
      <c r="U1082" s="14">
        <v>0</v>
      </c>
      <c r="V1082" s="59" t="s">
        <v>150</v>
      </c>
      <c r="Y1082" s="46">
        <v>0</v>
      </c>
      <c r="Z1082" s="46">
        <v>0</v>
      </c>
      <c r="AA1082" s="46">
        <v>0</v>
      </c>
      <c r="AB1082" s="46">
        <v>0</v>
      </c>
      <c r="AC1082" s="46">
        <v>0</v>
      </c>
      <c r="AD1082" s="46">
        <v>0</v>
      </c>
      <c r="AE1082" s="46">
        <v>0</v>
      </c>
      <c r="AF1082" s="46">
        <v>0</v>
      </c>
      <c r="AG1082" s="46">
        <v>0</v>
      </c>
      <c r="AH1082" s="46">
        <v>2300</v>
      </c>
      <c r="AI1082" s="46">
        <v>0</v>
      </c>
      <c r="AJ1082" s="46">
        <v>0</v>
      </c>
      <c r="AK1082" s="46">
        <v>0</v>
      </c>
      <c r="AL1082" s="46">
        <v>0</v>
      </c>
      <c r="AM1082" s="46">
        <v>50705.78</v>
      </c>
    </row>
    <row r="1083" spans="5:39" x14ac:dyDescent="0.2">
      <c r="E1083" s="47">
        <v>108</v>
      </c>
      <c r="F1083" s="47">
        <v>117</v>
      </c>
      <c r="G1083" s="47" t="s">
        <v>250</v>
      </c>
      <c r="H1083" s="47" t="s">
        <v>312</v>
      </c>
      <c r="I1083" s="47" t="s">
        <v>486</v>
      </c>
      <c r="J1083" s="533">
        <v>30000011</v>
      </c>
      <c r="K1083" s="14" t="s">
        <v>65</v>
      </c>
      <c r="L1083" s="14" t="s">
        <v>31</v>
      </c>
      <c r="M1083" s="45">
        <v>1083</v>
      </c>
      <c r="N1083" s="45">
        <v>1</v>
      </c>
      <c r="O1083" s="52">
        <v>50705.780000000006</v>
      </c>
      <c r="P1083" s="48">
        <v>50705.78</v>
      </c>
      <c r="Q1083" s="12" t="s">
        <v>372</v>
      </c>
      <c r="R1083" s="46">
        <v>8450.963333333335</v>
      </c>
      <c r="T1083" s="59" t="s">
        <v>75</v>
      </c>
      <c r="U1083" s="14">
        <v>0</v>
      </c>
      <c r="V1083" s="59" t="s">
        <v>150</v>
      </c>
      <c r="X1083" s="46">
        <v>0</v>
      </c>
      <c r="Y1083" s="46">
        <v>0</v>
      </c>
      <c r="Z1083" s="46">
        <v>0</v>
      </c>
      <c r="AA1083" s="46">
        <v>0</v>
      </c>
      <c r="AB1083" s="46">
        <v>0</v>
      </c>
      <c r="AC1083" s="46">
        <v>0</v>
      </c>
      <c r="AD1083" s="46">
        <v>0</v>
      </c>
      <c r="AE1083" s="46">
        <v>0</v>
      </c>
      <c r="AF1083" s="46">
        <v>0</v>
      </c>
      <c r="AG1083" s="46">
        <v>0</v>
      </c>
      <c r="AH1083" s="46">
        <v>3922.3700000000008</v>
      </c>
      <c r="AI1083" s="46">
        <v>9808.18</v>
      </c>
      <c r="AJ1083" s="46">
        <v>2960.48</v>
      </c>
      <c r="AK1083" s="46">
        <v>26830.980000000003</v>
      </c>
      <c r="AL1083" s="46">
        <v>7183.7699999999995</v>
      </c>
      <c r="AM1083" s="46">
        <v>0</v>
      </c>
    </row>
    <row r="1084" spans="5:39" x14ac:dyDescent="0.2">
      <c r="E1084" s="47">
        <v>108</v>
      </c>
      <c r="F1084" s="47">
        <v>117</v>
      </c>
      <c r="G1084" s="47" t="s">
        <v>250</v>
      </c>
      <c r="H1084" s="47" t="s">
        <v>312</v>
      </c>
      <c r="I1084" s="47" t="s">
        <v>486</v>
      </c>
      <c r="J1084" s="533">
        <v>30000011</v>
      </c>
      <c r="K1084" s="14" t="s">
        <v>64</v>
      </c>
      <c r="L1084" s="14" t="s">
        <v>57</v>
      </c>
      <c r="M1084" s="45">
        <v>1084</v>
      </c>
      <c r="N1084" s="45">
        <v>1</v>
      </c>
      <c r="O1084" s="46">
        <v>0</v>
      </c>
      <c r="Q1084" s="12" t="s">
        <v>372</v>
      </c>
      <c r="T1084" s="59" t="s">
        <v>75</v>
      </c>
      <c r="U1084" s="14">
        <v>0</v>
      </c>
      <c r="V1084" s="59" t="s">
        <v>150</v>
      </c>
      <c r="X1084" s="46">
        <v>0</v>
      </c>
      <c r="Y1084" s="46">
        <v>0</v>
      </c>
      <c r="Z1084" s="46">
        <v>0</v>
      </c>
      <c r="AA1084" s="46">
        <v>0</v>
      </c>
      <c r="AB1084" s="46">
        <v>0</v>
      </c>
      <c r="AC1084" s="46">
        <v>0</v>
      </c>
      <c r="AD1084" s="46">
        <v>0</v>
      </c>
      <c r="AE1084" s="46">
        <v>0</v>
      </c>
      <c r="AF1084" s="46">
        <v>0</v>
      </c>
      <c r="AG1084" s="46">
        <v>0</v>
      </c>
      <c r="AH1084" s="46">
        <v>0</v>
      </c>
      <c r="AI1084" s="46">
        <v>3029.56</v>
      </c>
      <c r="AJ1084" s="46">
        <v>0</v>
      </c>
      <c r="AK1084" s="46">
        <v>0</v>
      </c>
      <c r="AL1084" s="46">
        <v>0</v>
      </c>
      <c r="AM1084" s="46">
        <v>0</v>
      </c>
    </row>
    <row r="1085" spans="5:39" x14ac:dyDescent="0.2">
      <c r="E1085" s="47">
        <v>108</v>
      </c>
      <c r="F1085" s="47">
        <v>117</v>
      </c>
      <c r="G1085" s="47" t="s">
        <v>250</v>
      </c>
      <c r="H1085" s="47" t="s">
        <v>312</v>
      </c>
      <c r="I1085" s="47" t="s">
        <v>486</v>
      </c>
      <c r="J1085" s="533">
        <v>30000011</v>
      </c>
      <c r="K1085" s="14" t="s">
        <v>64</v>
      </c>
      <c r="L1085" s="14" t="s">
        <v>54</v>
      </c>
      <c r="M1085" s="45">
        <v>1085</v>
      </c>
      <c r="N1085" s="45">
        <v>1</v>
      </c>
      <c r="O1085" s="46">
        <v>50705.780000000006</v>
      </c>
      <c r="Q1085" s="12" t="s">
        <v>372</v>
      </c>
      <c r="T1085" s="59" t="s">
        <v>75</v>
      </c>
      <c r="U1085" s="14">
        <v>0</v>
      </c>
      <c r="V1085" s="59" t="s">
        <v>150</v>
      </c>
      <c r="X1085" s="46">
        <v>0</v>
      </c>
      <c r="Y1085" s="46">
        <v>0</v>
      </c>
      <c r="Z1085" s="46">
        <v>0</v>
      </c>
      <c r="AA1085" s="46">
        <v>0</v>
      </c>
      <c r="AB1085" s="46">
        <v>0</v>
      </c>
      <c r="AC1085" s="46">
        <v>0</v>
      </c>
      <c r="AD1085" s="46">
        <v>0</v>
      </c>
      <c r="AE1085" s="46">
        <v>0</v>
      </c>
      <c r="AF1085" s="46">
        <v>0</v>
      </c>
      <c r="AG1085" s="46">
        <v>0</v>
      </c>
      <c r="AH1085" s="46">
        <v>3922.3700000000008</v>
      </c>
      <c r="AI1085" s="46">
        <v>10700.990000000002</v>
      </c>
      <c r="AJ1085" s="46">
        <v>16691.030000000002</v>
      </c>
      <c r="AK1085" s="46">
        <v>43522.010000000009</v>
      </c>
      <c r="AL1085" s="46">
        <v>50705.780000000006</v>
      </c>
      <c r="AM1085" s="46">
        <v>7.2759576141834259E-12</v>
      </c>
    </row>
    <row r="1086" spans="5:39" x14ac:dyDescent="0.2">
      <c r="E1086" s="47">
        <v>108</v>
      </c>
      <c r="F1086" s="47">
        <v>117</v>
      </c>
      <c r="G1086" s="47" t="s">
        <v>250</v>
      </c>
      <c r="H1086" s="47" t="s">
        <v>312</v>
      </c>
      <c r="I1086" s="47" t="s">
        <v>486</v>
      </c>
      <c r="J1086" s="533">
        <v>30000011</v>
      </c>
      <c r="K1086" s="14" t="s">
        <v>64</v>
      </c>
      <c r="L1086" s="14" t="s">
        <v>58</v>
      </c>
      <c r="M1086" s="45">
        <v>1086</v>
      </c>
      <c r="N1086" s="45">
        <v>1</v>
      </c>
      <c r="O1086" s="46">
        <v>0</v>
      </c>
      <c r="Q1086" s="12" t="s">
        <v>372</v>
      </c>
      <c r="T1086" s="59" t="s">
        <v>75</v>
      </c>
      <c r="U1086" s="14">
        <v>0</v>
      </c>
      <c r="V1086" s="59" t="s">
        <v>150</v>
      </c>
      <c r="X1086" s="46">
        <v>0</v>
      </c>
      <c r="Y1086" s="46">
        <v>-3276.98</v>
      </c>
      <c r="Z1086" s="46">
        <v>-3276.98</v>
      </c>
      <c r="AA1086" s="46">
        <v>-3276.98</v>
      </c>
      <c r="AB1086" s="46">
        <v>-3276.98</v>
      </c>
      <c r="AC1086" s="46">
        <v>-3276.98</v>
      </c>
      <c r="AD1086" s="46">
        <v>-3276.98</v>
      </c>
      <c r="AE1086" s="46">
        <v>-3276.98</v>
      </c>
      <c r="AF1086" s="46">
        <v>-3276.98</v>
      </c>
      <c r="AG1086" s="46">
        <v>-3276.98</v>
      </c>
      <c r="AH1086" s="46">
        <v>0</v>
      </c>
      <c r="AI1086" s="46">
        <v>0</v>
      </c>
      <c r="AJ1086" s="46">
        <v>0</v>
      </c>
      <c r="AK1086" s="46">
        <v>0</v>
      </c>
      <c r="AL1086" s="46">
        <v>0</v>
      </c>
      <c r="AM1086" s="46">
        <v>0</v>
      </c>
    </row>
    <row r="1087" spans="5:39" x14ac:dyDescent="0.2">
      <c r="E1087" s="47">
        <v>108</v>
      </c>
      <c r="F1087" s="47">
        <v>117</v>
      </c>
      <c r="G1087" s="47" t="s">
        <v>250</v>
      </c>
      <c r="H1087" s="47" t="s">
        <v>312</v>
      </c>
      <c r="I1087" s="47" t="s">
        <v>486</v>
      </c>
      <c r="J1087" s="533">
        <v>30000011</v>
      </c>
      <c r="K1087" s="14" t="s">
        <v>67</v>
      </c>
      <c r="L1087" s="14" t="s">
        <v>67</v>
      </c>
      <c r="M1087" s="45">
        <v>1087</v>
      </c>
      <c r="N1087" s="45">
        <v>1</v>
      </c>
      <c r="O1087" s="53">
        <v>44.952594359070645</v>
      </c>
      <c r="P1087" s="54">
        <v>34.952594359070645</v>
      </c>
      <c r="Q1087" s="55" t="s">
        <v>372</v>
      </c>
      <c r="R1087" s="56">
        <v>5.4054683885438459</v>
      </c>
      <c r="S1087" s="57" t="s">
        <v>370</v>
      </c>
      <c r="T1087" s="60" t="s">
        <v>75</v>
      </c>
      <c r="U1087" s="14">
        <v>0</v>
      </c>
      <c r="V1087" s="60" t="s">
        <v>150</v>
      </c>
      <c r="Y1087" s="46">
        <v>44.952594359070645</v>
      </c>
      <c r="Z1087" s="46">
        <v>44.952594359070645</v>
      </c>
      <c r="AA1087" s="46">
        <v>44.952594359070645</v>
      </c>
      <c r="AB1087" s="46">
        <v>44.952594359070645</v>
      </c>
      <c r="AC1087" s="46">
        <v>44.952594359070645</v>
      </c>
      <c r="AD1087" s="46">
        <v>44.952594359070645</v>
      </c>
      <c r="AE1087" s="46">
        <v>44.952594359070645</v>
      </c>
      <c r="AF1087" s="46">
        <v>44.952594359070645</v>
      </c>
      <c r="AG1087" s="46">
        <v>44.952594359070645</v>
      </c>
      <c r="AH1087" s="46">
        <v>44.952594359070645</v>
      </c>
      <c r="AI1087" s="46">
        <v>44.952594359070645</v>
      </c>
      <c r="AJ1087" s="46">
        <v>44.952594359070645</v>
      </c>
      <c r="AK1087" s="46">
        <v>44.952594359070645</v>
      </c>
      <c r="AL1087" s="46">
        <v>44.952594359070645</v>
      </c>
      <c r="AM1087" s="46">
        <v>44.952594359070645</v>
      </c>
    </row>
    <row r="1088" spans="5:39" x14ac:dyDescent="0.2">
      <c r="E1088" s="14">
        <v>109</v>
      </c>
      <c r="F1088" s="14">
        <v>118</v>
      </c>
      <c r="G1088" s="14" t="s">
        <v>250</v>
      </c>
      <c r="H1088" s="14" t="s">
        <v>297</v>
      </c>
      <c r="I1088" s="14" t="s">
        <v>487</v>
      </c>
      <c r="J1088" s="531">
        <v>30000012</v>
      </c>
      <c r="K1088" s="14" t="s">
        <v>59</v>
      </c>
      <c r="L1088" s="14" t="s">
        <v>57</v>
      </c>
      <c r="M1088" s="45">
        <v>1088</v>
      </c>
      <c r="N1088" s="45">
        <v>1</v>
      </c>
      <c r="O1088" s="46">
        <v>3557.18</v>
      </c>
      <c r="Q1088" s="12" t="s">
        <v>379</v>
      </c>
      <c r="T1088" s="59" t="s">
        <v>108</v>
      </c>
      <c r="U1088" s="14">
        <v>0</v>
      </c>
      <c r="V1088" s="59" t="s">
        <v>175</v>
      </c>
      <c r="Y1088" s="46">
        <v>3176.8</v>
      </c>
      <c r="Z1088" s="46">
        <v>3557.18</v>
      </c>
      <c r="AA1088" s="46">
        <v>3557.18</v>
      </c>
      <c r="AB1088" s="46">
        <v>3557.18</v>
      </c>
      <c r="AC1088" s="46">
        <v>3557.18</v>
      </c>
      <c r="AD1088" s="46">
        <v>3557.18</v>
      </c>
      <c r="AE1088" s="46">
        <v>3557.18</v>
      </c>
      <c r="AF1088" s="46">
        <v>3557.18</v>
      </c>
      <c r="AG1088" s="46">
        <v>3557.18</v>
      </c>
      <c r="AH1088" s="46">
        <v>3557.18</v>
      </c>
      <c r="AI1088" s="46">
        <v>3557.18</v>
      </c>
      <c r="AJ1088" s="46">
        <v>3557.18</v>
      </c>
      <c r="AK1088" s="46">
        <v>3557.18</v>
      </c>
      <c r="AL1088" s="46">
        <v>3557.18</v>
      </c>
      <c r="AM1088" s="46">
        <v>0</v>
      </c>
    </row>
    <row r="1089" spans="5:39" x14ac:dyDescent="0.2">
      <c r="E1089" s="47">
        <v>109</v>
      </c>
      <c r="F1089" s="47">
        <v>118</v>
      </c>
      <c r="G1089" s="47" t="s">
        <v>250</v>
      </c>
      <c r="H1089" s="47" t="s">
        <v>297</v>
      </c>
      <c r="I1089" s="47" t="s">
        <v>487</v>
      </c>
      <c r="J1089" s="533">
        <v>30000012</v>
      </c>
      <c r="K1089" s="14" t="s">
        <v>59</v>
      </c>
      <c r="L1089" s="14" t="s">
        <v>54</v>
      </c>
      <c r="M1089" s="45">
        <v>1089</v>
      </c>
      <c r="N1089" s="45">
        <v>1</v>
      </c>
      <c r="O1089" s="46">
        <v>6962.24</v>
      </c>
      <c r="Q1089" s="12" t="s">
        <v>379</v>
      </c>
      <c r="T1089" s="59" t="s">
        <v>108</v>
      </c>
      <c r="U1089" s="14">
        <v>0</v>
      </c>
      <c r="V1089" s="59" t="s">
        <v>175</v>
      </c>
      <c r="Y1089" s="46">
        <v>0</v>
      </c>
      <c r="Z1089" s="46">
        <v>0</v>
      </c>
      <c r="AA1089" s="46">
        <v>0</v>
      </c>
      <c r="AB1089" s="46">
        <v>0</v>
      </c>
      <c r="AC1089" s="46">
        <v>0</v>
      </c>
      <c r="AD1089" s="46">
        <v>0</v>
      </c>
      <c r="AE1089" s="46">
        <v>0</v>
      </c>
      <c r="AF1089" s="46">
        <v>0</v>
      </c>
      <c r="AG1089" s="46">
        <v>0</v>
      </c>
      <c r="AH1089" s="46">
        <v>11153.07</v>
      </c>
      <c r="AI1089" s="46">
        <v>7752.4</v>
      </c>
      <c r="AJ1089" s="46">
        <v>6963.82</v>
      </c>
      <c r="AK1089" s="46">
        <v>7769.72</v>
      </c>
      <c r="AL1089" s="46">
        <v>6962.24</v>
      </c>
      <c r="AM1089" s="46">
        <v>0</v>
      </c>
    </row>
    <row r="1090" spans="5:39" x14ac:dyDescent="0.2">
      <c r="E1090" s="47">
        <v>109</v>
      </c>
      <c r="F1090" s="47">
        <v>118</v>
      </c>
      <c r="G1090" s="47" t="s">
        <v>250</v>
      </c>
      <c r="H1090" s="47" t="s">
        <v>297</v>
      </c>
      <c r="I1090" s="47" t="s">
        <v>487</v>
      </c>
      <c r="J1090" s="533">
        <v>30000012</v>
      </c>
      <c r="K1090" s="14" t="s">
        <v>59</v>
      </c>
      <c r="L1090" s="14" t="s">
        <v>58</v>
      </c>
      <c r="M1090" s="45">
        <v>1090</v>
      </c>
      <c r="N1090" s="45">
        <v>1</v>
      </c>
      <c r="O1090" s="46">
        <v>0</v>
      </c>
      <c r="Q1090" s="12" t="s">
        <v>379</v>
      </c>
      <c r="T1090" s="59" t="s">
        <v>108</v>
      </c>
      <c r="U1090" s="14">
        <v>0</v>
      </c>
      <c r="V1090" s="59" t="s">
        <v>175</v>
      </c>
      <c r="Y1090" s="46">
        <v>0</v>
      </c>
      <c r="Z1090" s="46">
        <v>0</v>
      </c>
      <c r="AA1090" s="46">
        <v>0</v>
      </c>
      <c r="AB1090" s="46">
        <v>0</v>
      </c>
      <c r="AC1090" s="46">
        <v>0</v>
      </c>
      <c r="AD1090" s="46">
        <v>0</v>
      </c>
      <c r="AE1090" s="46">
        <v>0</v>
      </c>
      <c r="AF1090" s="46">
        <v>0</v>
      </c>
      <c r="AG1090" s="46">
        <v>0</v>
      </c>
      <c r="AH1090" s="46">
        <v>0</v>
      </c>
      <c r="AI1090" s="46">
        <v>0</v>
      </c>
      <c r="AJ1090" s="46">
        <v>0</v>
      </c>
      <c r="AK1090" s="46">
        <v>0</v>
      </c>
      <c r="AL1090" s="46">
        <v>0</v>
      </c>
      <c r="AM1090" s="46">
        <v>0</v>
      </c>
    </row>
    <row r="1091" spans="5:39" x14ac:dyDescent="0.2">
      <c r="E1091" s="47">
        <v>109</v>
      </c>
      <c r="F1091" s="47">
        <v>118</v>
      </c>
      <c r="G1091" s="47" t="s">
        <v>250</v>
      </c>
      <c r="H1091" s="47" t="s">
        <v>297</v>
      </c>
      <c r="I1091" s="47" t="s">
        <v>487</v>
      </c>
      <c r="J1091" s="533">
        <v>30000012</v>
      </c>
      <c r="K1091" s="14" t="s">
        <v>59</v>
      </c>
      <c r="L1091" s="14" t="s">
        <v>31</v>
      </c>
      <c r="M1091" s="45">
        <v>1091</v>
      </c>
      <c r="N1091" s="45">
        <v>1</v>
      </c>
      <c r="O1091" s="48">
        <v>10519.42</v>
      </c>
      <c r="Q1091" s="12" t="s">
        <v>379</v>
      </c>
      <c r="R1091" s="46">
        <v>10324.055</v>
      </c>
      <c r="T1091" s="59" t="s">
        <v>108</v>
      </c>
      <c r="U1091" s="14">
        <v>0</v>
      </c>
      <c r="V1091" s="59" t="s">
        <v>175</v>
      </c>
      <c r="X1091" s="46">
        <v>21818.560000000001</v>
      </c>
      <c r="Y1091" s="46">
        <v>3176.8</v>
      </c>
      <c r="Z1091" s="46">
        <v>3557.18</v>
      </c>
      <c r="AA1091" s="46">
        <v>3557.18</v>
      </c>
      <c r="AB1091" s="46">
        <v>3557.18</v>
      </c>
      <c r="AC1091" s="46">
        <v>3557.18</v>
      </c>
      <c r="AD1091" s="46">
        <v>3557.18</v>
      </c>
      <c r="AE1091" s="46">
        <v>3557.18</v>
      </c>
      <c r="AF1091" s="46">
        <v>3557.18</v>
      </c>
      <c r="AG1091" s="46">
        <v>3557.18</v>
      </c>
      <c r="AH1091" s="46">
        <v>14710.25</v>
      </c>
      <c r="AI1091" s="46">
        <v>11309.58</v>
      </c>
      <c r="AJ1091" s="46">
        <v>10521</v>
      </c>
      <c r="AK1091" s="46">
        <v>11326.9</v>
      </c>
      <c r="AL1091" s="46">
        <v>10519.42</v>
      </c>
      <c r="AM1091" s="46">
        <v>0</v>
      </c>
    </row>
    <row r="1092" spans="5:39" x14ac:dyDescent="0.2">
      <c r="E1092" s="47">
        <v>109</v>
      </c>
      <c r="F1092" s="47">
        <v>118</v>
      </c>
      <c r="G1092" s="47" t="s">
        <v>250</v>
      </c>
      <c r="H1092" s="47" t="s">
        <v>297</v>
      </c>
      <c r="I1092" s="47" t="s">
        <v>487</v>
      </c>
      <c r="J1092" s="533">
        <v>30000012</v>
      </c>
      <c r="K1092" s="14" t="s">
        <v>37</v>
      </c>
      <c r="L1092" s="14" t="s">
        <v>31</v>
      </c>
      <c r="M1092" s="45">
        <v>1092</v>
      </c>
      <c r="N1092" s="45">
        <v>1</v>
      </c>
      <c r="O1092" s="48">
        <v>0</v>
      </c>
      <c r="P1092" s="48"/>
      <c r="Q1092" s="12" t="s">
        <v>379</v>
      </c>
      <c r="R1092" s="46">
        <v>0</v>
      </c>
      <c r="T1092" s="59" t="s">
        <v>108</v>
      </c>
      <c r="U1092" s="14">
        <v>0</v>
      </c>
      <c r="V1092" s="59" t="s">
        <v>175</v>
      </c>
      <c r="Y1092" s="46">
        <v>0</v>
      </c>
      <c r="Z1092" s="46">
        <v>0</v>
      </c>
      <c r="AA1092" s="46">
        <v>0</v>
      </c>
      <c r="AB1092" s="46">
        <v>0</v>
      </c>
      <c r="AC1092" s="46">
        <v>0</v>
      </c>
      <c r="AD1092" s="46">
        <v>0</v>
      </c>
      <c r="AE1092" s="46">
        <v>0</v>
      </c>
      <c r="AF1092" s="46">
        <v>0</v>
      </c>
      <c r="AG1092" s="46">
        <v>0</v>
      </c>
      <c r="AH1092" s="46">
        <v>0</v>
      </c>
      <c r="AI1092" s="46">
        <v>0</v>
      </c>
      <c r="AJ1092" s="46">
        <v>0</v>
      </c>
      <c r="AK1092" s="46">
        <v>0</v>
      </c>
      <c r="AL1092" s="46">
        <v>0</v>
      </c>
      <c r="AM1092" s="46">
        <v>22367.99</v>
      </c>
    </row>
    <row r="1093" spans="5:39" x14ac:dyDescent="0.2">
      <c r="E1093" s="47">
        <v>109</v>
      </c>
      <c r="F1093" s="47">
        <v>118</v>
      </c>
      <c r="G1093" s="47" t="s">
        <v>250</v>
      </c>
      <c r="H1093" s="47" t="s">
        <v>297</v>
      </c>
      <c r="I1093" s="47" t="s">
        <v>487</v>
      </c>
      <c r="J1093" s="533">
        <v>30000012</v>
      </c>
      <c r="K1093" s="14" t="s">
        <v>65</v>
      </c>
      <c r="L1093" s="14" t="s">
        <v>31</v>
      </c>
      <c r="M1093" s="45">
        <v>1093</v>
      </c>
      <c r="N1093" s="45">
        <v>1</v>
      </c>
      <c r="O1093" s="52">
        <v>111839.95</v>
      </c>
      <c r="P1093" s="48">
        <v>22367.99</v>
      </c>
      <c r="Q1093" s="12" t="s">
        <v>379</v>
      </c>
      <c r="R1093" s="46">
        <v>10324.055</v>
      </c>
      <c r="T1093" s="59" t="s">
        <v>108</v>
      </c>
      <c r="U1093" s="14">
        <v>0</v>
      </c>
      <c r="V1093" s="59" t="s">
        <v>175</v>
      </c>
      <c r="X1093" s="46">
        <v>21818.560000000001</v>
      </c>
      <c r="Y1093" s="46">
        <v>3176.8</v>
      </c>
      <c r="Z1093" s="46">
        <v>3557.18</v>
      </c>
      <c r="AA1093" s="46">
        <v>3557.18</v>
      </c>
      <c r="AB1093" s="46">
        <v>3557.18</v>
      </c>
      <c r="AC1093" s="46">
        <v>3557.18</v>
      </c>
      <c r="AD1093" s="46">
        <v>3557.18</v>
      </c>
      <c r="AE1093" s="46">
        <v>3557.18</v>
      </c>
      <c r="AF1093" s="46">
        <v>3557.18</v>
      </c>
      <c r="AG1093" s="46">
        <v>3557.18</v>
      </c>
      <c r="AH1093" s="46">
        <v>14710.25</v>
      </c>
      <c r="AI1093" s="46">
        <v>11309.58</v>
      </c>
      <c r="AJ1093" s="46">
        <v>10521</v>
      </c>
      <c r="AK1093" s="46">
        <v>11326.9</v>
      </c>
      <c r="AL1093" s="46">
        <v>10519.42</v>
      </c>
      <c r="AM1093" s="46">
        <v>0</v>
      </c>
    </row>
    <row r="1094" spans="5:39" x14ac:dyDescent="0.2">
      <c r="E1094" s="47">
        <v>109</v>
      </c>
      <c r="F1094" s="47">
        <v>118</v>
      </c>
      <c r="G1094" s="47" t="s">
        <v>250</v>
      </c>
      <c r="H1094" s="47" t="s">
        <v>297</v>
      </c>
      <c r="I1094" s="47" t="s">
        <v>487</v>
      </c>
      <c r="J1094" s="533">
        <v>30000012</v>
      </c>
      <c r="K1094" s="14" t="s">
        <v>64</v>
      </c>
      <c r="L1094" s="14" t="s">
        <v>57</v>
      </c>
      <c r="M1094" s="45">
        <v>1094</v>
      </c>
      <c r="N1094" s="45">
        <v>1</v>
      </c>
      <c r="O1094" s="46">
        <v>56272.195307347996</v>
      </c>
      <c r="Q1094" s="12" t="s">
        <v>379</v>
      </c>
      <c r="T1094" s="59" t="s">
        <v>108</v>
      </c>
      <c r="U1094" s="14">
        <v>0</v>
      </c>
      <c r="V1094" s="59" t="s">
        <v>175</v>
      </c>
      <c r="X1094" s="46">
        <v>6852.055307347995</v>
      </c>
      <c r="Y1094" s="46">
        <v>10028.855307347996</v>
      </c>
      <c r="Z1094" s="46">
        <v>13586.035307347996</v>
      </c>
      <c r="AA1094" s="46">
        <v>17143.215307347997</v>
      </c>
      <c r="AB1094" s="46">
        <v>20700.395307347997</v>
      </c>
      <c r="AC1094" s="46">
        <v>24257.575307347997</v>
      </c>
      <c r="AD1094" s="46">
        <v>27814.755307347998</v>
      </c>
      <c r="AE1094" s="46">
        <v>31371.935307347998</v>
      </c>
      <c r="AF1094" s="46">
        <v>34929.115307347995</v>
      </c>
      <c r="AG1094" s="46">
        <v>38486.295307347995</v>
      </c>
      <c r="AH1094" s="46">
        <v>42043.475307347995</v>
      </c>
      <c r="AI1094" s="46">
        <v>45600.655307347995</v>
      </c>
      <c r="AJ1094" s="46">
        <v>49157.835307347996</v>
      </c>
      <c r="AK1094" s="46">
        <v>52715.015307347996</v>
      </c>
      <c r="AL1094" s="46">
        <v>56272.195307347996</v>
      </c>
      <c r="AM1094" s="46">
        <v>33904.205307347991</v>
      </c>
    </row>
    <row r="1095" spans="5:39" x14ac:dyDescent="0.2">
      <c r="E1095" s="47">
        <v>109</v>
      </c>
      <c r="F1095" s="47">
        <v>118</v>
      </c>
      <c r="G1095" s="47" t="s">
        <v>250</v>
      </c>
      <c r="H1095" s="47" t="s">
        <v>297</v>
      </c>
      <c r="I1095" s="47" t="s">
        <v>487</v>
      </c>
      <c r="J1095" s="533">
        <v>30000012</v>
      </c>
      <c r="K1095" s="14" t="s">
        <v>64</v>
      </c>
      <c r="L1095" s="14" t="s">
        <v>54</v>
      </c>
      <c r="M1095" s="45">
        <v>1095</v>
      </c>
      <c r="N1095" s="45">
        <v>1</v>
      </c>
      <c r="O1095" s="46">
        <v>55567.754692652008</v>
      </c>
      <c r="Q1095" s="12" t="s">
        <v>379</v>
      </c>
      <c r="T1095" s="59" t="s">
        <v>108</v>
      </c>
      <c r="U1095" s="14">
        <v>0</v>
      </c>
      <c r="V1095" s="59" t="s">
        <v>175</v>
      </c>
      <c r="X1095" s="46">
        <v>14966.504692652008</v>
      </c>
      <c r="Y1095" s="46">
        <v>14966.504692652008</v>
      </c>
      <c r="Z1095" s="46">
        <v>14966.504692652008</v>
      </c>
      <c r="AA1095" s="46">
        <v>14966.504692652008</v>
      </c>
      <c r="AB1095" s="46">
        <v>14966.504692652008</v>
      </c>
      <c r="AC1095" s="46">
        <v>14966.504692652008</v>
      </c>
      <c r="AD1095" s="46">
        <v>14966.504692652008</v>
      </c>
      <c r="AE1095" s="46">
        <v>14966.504692652008</v>
      </c>
      <c r="AF1095" s="46">
        <v>14966.504692652008</v>
      </c>
      <c r="AG1095" s="46">
        <v>14966.504692652008</v>
      </c>
      <c r="AH1095" s="46">
        <v>26119.574692652008</v>
      </c>
      <c r="AI1095" s="46">
        <v>33871.974692652009</v>
      </c>
      <c r="AJ1095" s="46">
        <v>40835.794692652009</v>
      </c>
      <c r="AK1095" s="46">
        <v>48605.51469265201</v>
      </c>
      <c r="AL1095" s="46">
        <v>55567.754692652008</v>
      </c>
      <c r="AM1095" s="46">
        <v>55567.754692652008</v>
      </c>
    </row>
    <row r="1096" spans="5:39" x14ac:dyDescent="0.2">
      <c r="E1096" s="47">
        <v>109</v>
      </c>
      <c r="F1096" s="47">
        <v>118</v>
      </c>
      <c r="G1096" s="47" t="s">
        <v>250</v>
      </c>
      <c r="H1096" s="47" t="s">
        <v>297</v>
      </c>
      <c r="I1096" s="47" t="s">
        <v>487</v>
      </c>
      <c r="J1096" s="533">
        <v>30000012</v>
      </c>
      <c r="K1096" s="14" t="s">
        <v>64</v>
      </c>
      <c r="L1096" s="14" t="s">
        <v>58</v>
      </c>
      <c r="M1096" s="45">
        <v>1096</v>
      </c>
      <c r="N1096" s="45">
        <v>1</v>
      </c>
      <c r="O1096" s="46">
        <v>0</v>
      </c>
      <c r="Q1096" s="12" t="s">
        <v>379</v>
      </c>
      <c r="T1096" s="59" t="s">
        <v>108</v>
      </c>
      <c r="U1096" s="14">
        <v>0</v>
      </c>
      <c r="V1096" s="59" t="s">
        <v>175</v>
      </c>
      <c r="X1096" s="46">
        <v>0</v>
      </c>
      <c r="Y1096" s="46">
        <v>0</v>
      </c>
      <c r="Z1096" s="46">
        <v>0</v>
      </c>
      <c r="AA1096" s="46">
        <v>0</v>
      </c>
      <c r="AB1096" s="46">
        <v>0</v>
      </c>
      <c r="AC1096" s="46">
        <v>0</v>
      </c>
      <c r="AD1096" s="46">
        <v>0</v>
      </c>
      <c r="AE1096" s="46">
        <v>0</v>
      </c>
      <c r="AF1096" s="46">
        <v>0</v>
      </c>
      <c r="AG1096" s="46">
        <v>0</v>
      </c>
      <c r="AH1096" s="46">
        <v>0</v>
      </c>
      <c r="AI1096" s="46">
        <v>0</v>
      </c>
      <c r="AJ1096" s="46">
        <v>0</v>
      </c>
      <c r="AK1096" s="46">
        <v>0</v>
      </c>
      <c r="AL1096" s="46">
        <v>0</v>
      </c>
      <c r="AM1096" s="46">
        <v>0</v>
      </c>
    </row>
    <row r="1097" spans="5:39" x14ac:dyDescent="0.2">
      <c r="E1097" s="47">
        <v>109</v>
      </c>
      <c r="F1097" s="47">
        <v>118</v>
      </c>
      <c r="G1097" s="47" t="s">
        <v>250</v>
      </c>
      <c r="H1097" s="47" t="s">
        <v>297</v>
      </c>
      <c r="I1097" s="47" t="s">
        <v>487</v>
      </c>
      <c r="J1097" s="533">
        <v>30000012</v>
      </c>
      <c r="K1097" s="14" t="s">
        <v>67</v>
      </c>
      <c r="L1097" s="14" t="s">
        <v>67</v>
      </c>
      <c r="M1097" s="45">
        <v>1097</v>
      </c>
      <c r="N1097" s="45">
        <v>1</v>
      </c>
      <c r="O1097" s="53">
        <v>192.99001778880483</v>
      </c>
      <c r="P1097" s="54">
        <v>182.99001778880483</v>
      </c>
      <c r="Q1097" s="55" t="s">
        <v>379</v>
      </c>
      <c r="R1097" s="56">
        <v>10.832947906612276</v>
      </c>
      <c r="S1097" s="57" t="s">
        <v>370</v>
      </c>
      <c r="T1097" s="60" t="s">
        <v>108</v>
      </c>
      <c r="U1097" s="14">
        <v>8</v>
      </c>
      <c r="V1097" s="60" t="s">
        <v>175</v>
      </c>
      <c r="Y1097" s="46">
        <v>192.99001778880483</v>
      </c>
      <c r="Z1097" s="46">
        <v>192.99001778880483</v>
      </c>
      <c r="AA1097" s="46">
        <v>192.99001778880483</v>
      </c>
      <c r="AB1097" s="46">
        <v>192.99001778880483</v>
      </c>
      <c r="AC1097" s="46">
        <v>192.99001778880483</v>
      </c>
      <c r="AD1097" s="46">
        <v>192.99001778880483</v>
      </c>
      <c r="AE1097" s="46">
        <v>192.99001778880483</v>
      </c>
      <c r="AF1097" s="46">
        <v>192.99001778880483</v>
      </c>
      <c r="AG1097" s="46">
        <v>192.99001778880483</v>
      </c>
      <c r="AH1097" s="46">
        <v>192.99001778880483</v>
      </c>
      <c r="AI1097" s="46">
        <v>192.99001778880483</v>
      </c>
      <c r="AJ1097" s="46">
        <v>192.99001778880483</v>
      </c>
      <c r="AK1097" s="46">
        <v>192.99001778880483</v>
      </c>
      <c r="AL1097" s="46">
        <v>192.99001778880483</v>
      </c>
      <c r="AM1097" s="46">
        <v>192.99001778880483</v>
      </c>
    </row>
    <row r="1098" spans="5:39" x14ac:dyDescent="0.2">
      <c r="E1098" s="14">
        <v>110</v>
      </c>
      <c r="F1098" s="14">
        <v>119</v>
      </c>
      <c r="G1098" s="14" t="s">
        <v>250</v>
      </c>
      <c r="H1098" s="14" t="s">
        <v>335</v>
      </c>
      <c r="I1098" s="14" t="s">
        <v>488</v>
      </c>
      <c r="J1098" s="531">
        <v>30000013</v>
      </c>
      <c r="K1098" s="14" t="s">
        <v>59</v>
      </c>
      <c r="L1098" s="14" t="s">
        <v>57</v>
      </c>
      <c r="M1098" s="45">
        <v>1098</v>
      </c>
      <c r="N1098" s="45">
        <v>1</v>
      </c>
      <c r="O1098" s="46">
        <v>2917.23</v>
      </c>
      <c r="Q1098" s="12">
        <v>0</v>
      </c>
      <c r="T1098" s="59">
        <v>0</v>
      </c>
      <c r="U1098" s="14">
        <v>0</v>
      </c>
      <c r="V1098" s="59" t="s">
        <v>175</v>
      </c>
      <c r="Y1098" s="46">
        <v>2550.5700000000002</v>
      </c>
      <c r="Z1098" s="46">
        <v>2855.96</v>
      </c>
      <c r="AA1098" s="46">
        <v>2855.96</v>
      </c>
      <c r="AB1098" s="46">
        <v>3347.76</v>
      </c>
      <c r="AC1098" s="46">
        <v>2917.23</v>
      </c>
      <c r="AD1098" s="46">
        <v>2917.23</v>
      </c>
      <c r="AE1098" s="46">
        <v>2917.23</v>
      </c>
      <c r="AF1098" s="46">
        <v>2917.23</v>
      </c>
      <c r="AG1098" s="46">
        <v>2917.23</v>
      </c>
      <c r="AH1098" s="46">
        <v>2917.23</v>
      </c>
      <c r="AI1098" s="46">
        <v>2917.23</v>
      </c>
      <c r="AJ1098" s="46">
        <v>2917.23</v>
      </c>
      <c r="AK1098" s="46">
        <v>2917.23</v>
      </c>
      <c r="AL1098" s="46">
        <v>2917.23</v>
      </c>
      <c r="AM1098" s="46">
        <v>0</v>
      </c>
    </row>
    <row r="1099" spans="5:39" x14ac:dyDescent="0.2">
      <c r="E1099" s="47">
        <v>110</v>
      </c>
      <c r="F1099" s="47">
        <v>119</v>
      </c>
      <c r="G1099" s="47" t="s">
        <v>250</v>
      </c>
      <c r="H1099" s="47" t="s">
        <v>335</v>
      </c>
      <c r="I1099" s="47" t="s">
        <v>488</v>
      </c>
      <c r="J1099" s="533">
        <v>30000013</v>
      </c>
      <c r="K1099" s="14" t="s">
        <v>59</v>
      </c>
      <c r="L1099" s="14" t="s">
        <v>54</v>
      </c>
      <c r="M1099" s="45">
        <v>1099</v>
      </c>
      <c r="N1099" s="45">
        <v>1</v>
      </c>
      <c r="O1099" s="46">
        <v>4772.08</v>
      </c>
      <c r="Q1099" s="12">
        <v>0</v>
      </c>
      <c r="T1099" s="59">
        <v>0</v>
      </c>
      <c r="U1099" s="14">
        <v>0</v>
      </c>
      <c r="V1099" s="59" t="s">
        <v>175</v>
      </c>
      <c r="Y1099" s="46">
        <v>0</v>
      </c>
      <c r="Z1099" s="46">
        <v>0</v>
      </c>
      <c r="AA1099" s="46">
        <v>0</v>
      </c>
      <c r="AB1099" s="46">
        <v>0</v>
      </c>
      <c r="AC1099" s="46">
        <v>0</v>
      </c>
      <c r="AD1099" s="46">
        <v>0</v>
      </c>
      <c r="AE1099" s="46">
        <v>0</v>
      </c>
      <c r="AF1099" s="46">
        <v>0</v>
      </c>
      <c r="AG1099" s="46">
        <v>0</v>
      </c>
      <c r="AH1099" s="46">
        <v>9146.9699999999993</v>
      </c>
      <c r="AI1099" s="46">
        <v>6571.5199999999995</v>
      </c>
      <c r="AJ1099" s="46">
        <v>5782.94</v>
      </c>
      <c r="AK1099" s="46">
        <v>11065.78</v>
      </c>
      <c r="AL1099" s="46">
        <v>4772.08</v>
      </c>
      <c r="AM1099" s="46">
        <v>0</v>
      </c>
    </row>
    <row r="1100" spans="5:39" x14ac:dyDescent="0.2">
      <c r="E1100" s="47">
        <v>110</v>
      </c>
      <c r="F1100" s="47">
        <v>119</v>
      </c>
      <c r="G1100" s="47" t="s">
        <v>250</v>
      </c>
      <c r="H1100" s="47" t="s">
        <v>335</v>
      </c>
      <c r="I1100" s="47" t="s">
        <v>488</v>
      </c>
      <c r="J1100" s="533">
        <v>30000013</v>
      </c>
      <c r="K1100" s="14" t="s">
        <v>59</v>
      </c>
      <c r="L1100" s="14" t="s">
        <v>58</v>
      </c>
      <c r="M1100" s="45">
        <v>1100</v>
      </c>
      <c r="N1100" s="45">
        <v>1</v>
      </c>
      <c r="O1100" s="46">
        <v>0</v>
      </c>
      <c r="Q1100" s="12">
        <v>0</v>
      </c>
      <c r="T1100" s="59">
        <v>0</v>
      </c>
      <c r="U1100" s="14">
        <v>0</v>
      </c>
      <c r="V1100" s="59" t="s">
        <v>175</v>
      </c>
      <c r="Y1100" s="46">
        <v>0</v>
      </c>
      <c r="Z1100" s="46">
        <v>0</v>
      </c>
      <c r="AA1100" s="46">
        <v>0</v>
      </c>
      <c r="AB1100" s="46">
        <v>0</v>
      </c>
      <c r="AC1100" s="46">
        <v>0</v>
      </c>
      <c r="AD1100" s="46">
        <v>0</v>
      </c>
      <c r="AE1100" s="46">
        <v>0</v>
      </c>
      <c r="AF1100" s="46">
        <v>0</v>
      </c>
      <c r="AG1100" s="46">
        <v>0</v>
      </c>
      <c r="AH1100" s="46">
        <v>0</v>
      </c>
      <c r="AI1100" s="46">
        <v>0</v>
      </c>
      <c r="AJ1100" s="46">
        <v>0</v>
      </c>
      <c r="AK1100" s="46">
        <v>0</v>
      </c>
      <c r="AL1100" s="46">
        <v>0</v>
      </c>
      <c r="AM1100" s="46">
        <v>0</v>
      </c>
    </row>
    <row r="1101" spans="5:39" x14ac:dyDescent="0.2">
      <c r="E1101" s="47">
        <v>110</v>
      </c>
      <c r="F1101" s="47">
        <v>119</v>
      </c>
      <c r="G1101" s="47" t="s">
        <v>250</v>
      </c>
      <c r="H1101" s="47" t="s">
        <v>335</v>
      </c>
      <c r="I1101" s="47" t="s">
        <v>488</v>
      </c>
      <c r="J1101" s="533">
        <v>30000013</v>
      </c>
      <c r="K1101" s="14" t="s">
        <v>59</v>
      </c>
      <c r="L1101" s="14" t="s">
        <v>31</v>
      </c>
      <c r="M1101" s="45">
        <v>1101</v>
      </c>
      <c r="N1101" s="45">
        <v>1</v>
      </c>
      <c r="O1101" s="48">
        <v>7689.3099999999995</v>
      </c>
      <c r="Q1101" s="12">
        <v>0</v>
      </c>
      <c r="R1101" s="46">
        <v>9140.4449999999997</v>
      </c>
      <c r="T1101" s="59">
        <v>0</v>
      </c>
      <c r="U1101" s="14">
        <v>0</v>
      </c>
      <c r="V1101" s="59" t="s">
        <v>175</v>
      </c>
      <c r="X1101" s="46">
        <v>2928.11</v>
      </c>
      <c r="Y1101" s="46">
        <v>2550.5700000000002</v>
      </c>
      <c r="Z1101" s="46">
        <v>2855.96</v>
      </c>
      <c r="AA1101" s="46">
        <v>2855.96</v>
      </c>
      <c r="AB1101" s="46">
        <v>3347.76</v>
      </c>
      <c r="AC1101" s="46">
        <v>2917.23</v>
      </c>
      <c r="AD1101" s="46">
        <v>2917.23</v>
      </c>
      <c r="AE1101" s="46">
        <v>2917.23</v>
      </c>
      <c r="AF1101" s="46">
        <v>2917.23</v>
      </c>
      <c r="AG1101" s="46">
        <v>2917.23</v>
      </c>
      <c r="AH1101" s="46">
        <v>12064.199999999999</v>
      </c>
      <c r="AI1101" s="46">
        <v>9488.75</v>
      </c>
      <c r="AJ1101" s="46">
        <v>8700.17</v>
      </c>
      <c r="AK1101" s="46">
        <v>13983.01</v>
      </c>
      <c r="AL1101" s="46">
        <v>7689.3099999999995</v>
      </c>
      <c r="AM1101" s="46">
        <v>0</v>
      </c>
    </row>
    <row r="1102" spans="5:39" x14ac:dyDescent="0.2">
      <c r="E1102" s="47">
        <v>110</v>
      </c>
      <c r="F1102" s="47">
        <v>119</v>
      </c>
      <c r="G1102" s="47" t="s">
        <v>250</v>
      </c>
      <c r="H1102" s="47" t="s">
        <v>335</v>
      </c>
      <c r="I1102" s="47" t="s">
        <v>488</v>
      </c>
      <c r="J1102" s="533">
        <v>30000013</v>
      </c>
      <c r="K1102" s="14" t="s">
        <v>37</v>
      </c>
      <c r="L1102" s="14" t="s">
        <v>31</v>
      </c>
      <c r="M1102" s="45">
        <v>1102</v>
      </c>
      <c r="N1102" s="45">
        <v>1</v>
      </c>
      <c r="O1102" s="48">
        <v>14067.63</v>
      </c>
      <c r="P1102" s="48"/>
      <c r="Q1102" s="12">
        <v>0</v>
      </c>
      <c r="R1102" s="46">
        <v>8359.2016666666659</v>
      </c>
      <c r="T1102" s="59">
        <v>0</v>
      </c>
      <c r="U1102" s="14">
        <v>0</v>
      </c>
      <c r="V1102" s="59" t="s">
        <v>175</v>
      </c>
      <c r="Y1102" s="46">
        <v>2928.11</v>
      </c>
      <c r="Z1102" s="46">
        <v>2928.11</v>
      </c>
      <c r="AA1102" s="46">
        <v>2855.96</v>
      </c>
      <c r="AB1102" s="46">
        <v>2478</v>
      </c>
      <c r="AC1102" s="46">
        <v>2856.38</v>
      </c>
      <c r="AD1102" s="46">
        <v>0</v>
      </c>
      <c r="AE1102" s="46">
        <v>6326.26</v>
      </c>
      <c r="AF1102" s="46">
        <v>2917.23</v>
      </c>
      <c r="AG1102" s="46">
        <v>0</v>
      </c>
      <c r="AH1102" s="46">
        <v>5834.46</v>
      </c>
      <c r="AI1102" s="46">
        <v>12064.2</v>
      </c>
      <c r="AJ1102" s="46">
        <v>18188.919999999998</v>
      </c>
      <c r="AK1102" s="46">
        <v>0</v>
      </c>
      <c r="AL1102" s="46">
        <v>14067.63</v>
      </c>
      <c r="AM1102" s="46">
        <v>3041.8760000000002</v>
      </c>
    </row>
    <row r="1103" spans="5:39" x14ac:dyDescent="0.2">
      <c r="E1103" s="47">
        <v>110</v>
      </c>
      <c r="F1103" s="47">
        <v>119</v>
      </c>
      <c r="G1103" s="47" t="s">
        <v>250</v>
      </c>
      <c r="H1103" s="47" t="s">
        <v>335</v>
      </c>
      <c r="I1103" s="47" t="s">
        <v>488</v>
      </c>
      <c r="J1103" s="533">
        <v>30000013</v>
      </c>
      <c r="K1103" s="14" t="s">
        <v>65</v>
      </c>
      <c r="L1103" s="14" t="s">
        <v>31</v>
      </c>
      <c r="M1103" s="45">
        <v>1103</v>
      </c>
      <c r="N1103" s="45">
        <v>1</v>
      </c>
      <c r="O1103" s="52">
        <v>7604.6900000000041</v>
      </c>
      <c r="P1103" s="48">
        <v>3041.8760000000002</v>
      </c>
      <c r="Q1103" s="12">
        <v>0</v>
      </c>
      <c r="R1103" s="46">
        <v>1267.4483333333339</v>
      </c>
      <c r="T1103" s="59">
        <v>0</v>
      </c>
      <c r="U1103" s="14">
        <v>0</v>
      </c>
      <c r="V1103" s="59" t="s">
        <v>175</v>
      </c>
      <c r="X1103" s="46">
        <v>0</v>
      </c>
      <c r="Y1103" s="46">
        <v>0</v>
      </c>
      <c r="Z1103" s="46">
        <v>0</v>
      </c>
      <c r="AA1103" s="46">
        <v>0</v>
      </c>
      <c r="AB1103" s="46">
        <v>0</v>
      </c>
      <c r="AC1103" s="46">
        <v>0</v>
      </c>
      <c r="AD1103" s="46">
        <v>0</v>
      </c>
      <c r="AE1103" s="46">
        <v>0</v>
      </c>
      <c r="AF1103" s="46">
        <v>0</v>
      </c>
      <c r="AG1103" s="46">
        <v>0</v>
      </c>
      <c r="AH1103" s="46">
        <v>0</v>
      </c>
      <c r="AI1103" s="46">
        <v>0</v>
      </c>
      <c r="AJ1103" s="46">
        <v>0</v>
      </c>
      <c r="AK1103" s="46">
        <v>0</v>
      </c>
      <c r="AL1103" s="46">
        <v>7604.6900000000041</v>
      </c>
      <c r="AM1103" s="46">
        <v>0</v>
      </c>
    </row>
    <row r="1104" spans="5:39" x14ac:dyDescent="0.2">
      <c r="E1104" s="47">
        <v>110</v>
      </c>
      <c r="F1104" s="47">
        <v>119</v>
      </c>
      <c r="G1104" s="47" t="s">
        <v>250</v>
      </c>
      <c r="H1104" s="47" t="s">
        <v>335</v>
      </c>
      <c r="I1104" s="47" t="s">
        <v>488</v>
      </c>
      <c r="J1104" s="533">
        <v>30000013</v>
      </c>
      <c r="K1104" s="14" t="s">
        <v>64</v>
      </c>
      <c r="L1104" s="14" t="s">
        <v>57</v>
      </c>
      <c r="M1104" s="45">
        <v>1104</v>
      </c>
      <c r="N1104" s="45">
        <v>1</v>
      </c>
      <c r="O1104" s="46">
        <v>0</v>
      </c>
      <c r="Q1104" s="12">
        <v>0</v>
      </c>
      <c r="T1104" s="59">
        <v>0</v>
      </c>
      <c r="U1104" s="14">
        <v>0</v>
      </c>
      <c r="V1104" s="59" t="s">
        <v>175</v>
      </c>
      <c r="X1104" s="46">
        <v>0</v>
      </c>
      <c r="Y1104" s="46">
        <v>0</v>
      </c>
      <c r="Z1104" s="46">
        <v>0</v>
      </c>
      <c r="AA1104" s="46">
        <v>0</v>
      </c>
      <c r="AB1104" s="46">
        <v>869.76000000000022</v>
      </c>
      <c r="AC1104" s="46">
        <v>930.61000000000013</v>
      </c>
      <c r="AD1104" s="46">
        <v>3847.84</v>
      </c>
      <c r="AE1104" s="46">
        <v>438.80999999999949</v>
      </c>
      <c r="AF1104" s="46">
        <v>438.80999999999949</v>
      </c>
      <c r="AG1104" s="46">
        <v>3356.0399999999995</v>
      </c>
      <c r="AH1104" s="46">
        <v>438.80999999999949</v>
      </c>
      <c r="AI1104" s="46">
        <v>0</v>
      </c>
      <c r="AJ1104" s="46">
        <v>0</v>
      </c>
      <c r="AK1104" s="46">
        <v>2917.23</v>
      </c>
      <c r="AL1104" s="46">
        <v>0</v>
      </c>
      <c r="AM1104" s="46">
        <v>0</v>
      </c>
    </row>
    <row r="1105" spans="5:39" x14ac:dyDescent="0.2">
      <c r="E1105" s="47">
        <v>110</v>
      </c>
      <c r="F1105" s="47">
        <v>119</v>
      </c>
      <c r="G1105" s="47" t="s">
        <v>250</v>
      </c>
      <c r="H1105" s="47" t="s">
        <v>335</v>
      </c>
      <c r="I1105" s="47" t="s">
        <v>488</v>
      </c>
      <c r="J1105" s="533">
        <v>30000013</v>
      </c>
      <c r="K1105" s="14" t="s">
        <v>64</v>
      </c>
      <c r="L1105" s="14" t="s">
        <v>54</v>
      </c>
      <c r="M1105" s="45">
        <v>1105</v>
      </c>
      <c r="N1105" s="45">
        <v>1</v>
      </c>
      <c r="O1105" s="46">
        <v>7604.6900000000023</v>
      </c>
      <c r="Q1105" s="12">
        <v>0</v>
      </c>
      <c r="T1105" s="59">
        <v>0</v>
      </c>
      <c r="U1105" s="14">
        <v>0</v>
      </c>
      <c r="V1105" s="59" t="s">
        <v>175</v>
      </c>
      <c r="X1105" s="46">
        <v>0</v>
      </c>
      <c r="Y1105" s="46">
        <v>0</v>
      </c>
      <c r="Z1105" s="46">
        <v>0</v>
      </c>
      <c r="AA1105" s="46">
        <v>0</v>
      </c>
      <c r="AB1105" s="46">
        <v>0</v>
      </c>
      <c r="AC1105" s="46">
        <v>0</v>
      </c>
      <c r="AD1105" s="46">
        <v>0</v>
      </c>
      <c r="AE1105" s="46">
        <v>0</v>
      </c>
      <c r="AF1105" s="46">
        <v>0</v>
      </c>
      <c r="AG1105" s="46">
        <v>0</v>
      </c>
      <c r="AH1105" s="46">
        <v>9146.9699999999993</v>
      </c>
      <c r="AI1105" s="46">
        <v>7010.3299999999963</v>
      </c>
      <c r="AJ1105" s="46">
        <v>0</v>
      </c>
      <c r="AK1105" s="46">
        <v>11065.78</v>
      </c>
      <c r="AL1105" s="46">
        <v>7604.6900000000023</v>
      </c>
      <c r="AM1105" s="46">
        <v>4562.8140000000021</v>
      </c>
    </row>
    <row r="1106" spans="5:39" x14ac:dyDescent="0.2">
      <c r="E1106" s="47">
        <v>110</v>
      </c>
      <c r="F1106" s="47">
        <v>119</v>
      </c>
      <c r="G1106" s="47" t="s">
        <v>250</v>
      </c>
      <c r="H1106" s="47" t="s">
        <v>335</v>
      </c>
      <c r="I1106" s="47" t="s">
        <v>488</v>
      </c>
      <c r="J1106" s="533">
        <v>30000013</v>
      </c>
      <c r="K1106" s="14" t="s">
        <v>64</v>
      </c>
      <c r="L1106" s="14" t="s">
        <v>58</v>
      </c>
      <c r="M1106" s="45">
        <v>1106</v>
      </c>
      <c r="N1106" s="45">
        <v>1</v>
      </c>
      <c r="O1106" s="46">
        <v>0</v>
      </c>
      <c r="Q1106" s="12">
        <v>0</v>
      </c>
      <c r="T1106" s="59">
        <v>0</v>
      </c>
      <c r="U1106" s="14">
        <v>0</v>
      </c>
      <c r="V1106" s="59" t="s">
        <v>175</v>
      </c>
      <c r="X1106" s="46">
        <v>0</v>
      </c>
      <c r="Y1106" s="46">
        <v>2550.5700000000002</v>
      </c>
      <c r="Z1106" s="46">
        <v>2478.4199999999992</v>
      </c>
      <c r="AA1106" s="46">
        <v>2478.4199999999983</v>
      </c>
      <c r="AB1106" s="46">
        <v>2478.4199999999983</v>
      </c>
      <c r="AC1106" s="46">
        <v>2478.4199999999987</v>
      </c>
      <c r="AD1106" s="46">
        <v>2478.4199999999983</v>
      </c>
      <c r="AE1106" s="46">
        <v>2478.42</v>
      </c>
      <c r="AF1106" s="46">
        <v>2478.42</v>
      </c>
      <c r="AG1106" s="46">
        <v>2478.4199999999996</v>
      </c>
      <c r="AH1106" s="46">
        <v>2478.4200000000019</v>
      </c>
      <c r="AI1106" s="46">
        <v>2478.4200000000037</v>
      </c>
      <c r="AJ1106" s="46">
        <v>0</v>
      </c>
      <c r="AK1106" s="46">
        <v>0</v>
      </c>
      <c r="AL1106" s="46">
        <v>0</v>
      </c>
      <c r="AM1106" s="46">
        <v>0</v>
      </c>
    </row>
    <row r="1107" spans="5:39" x14ac:dyDescent="0.2">
      <c r="E1107" s="47">
        <v>110</v>
      </c>
      <c r="F1107" s="47">
        <v>119</v>
      </c>
      <c r="G1107" s="47" t="s">
        <v>250</v>
      </c>
      <c r="H1107" s="47" t="s">
        <v>335</v>
      </c>
      <c r="I1107" s="47" t="s">
        <v>488</v>
      </c>
      <c r="J1107" s="533">
        <v>30000013</v>
      </c>
      <c r="K1107" s="14" t="s">
        <v>67</v>
      </c>
      <c r="L1107" s="14" t="s">
        <v>67</v>
      </c>
      <c r="M1107" s="45">
        <v>1107</v>
      </c>
      <c r="N1107" s="45">
        <v>1</v>
      </c>
      <c r="O1107" s="53">
        <v>0</v>
      </c>
      <c r="P1107" s="54">
        <v>0</v>
      </c>
      <c r="Q1107" s="55">
        <v>0</v>
      </c>
      <c r="R1107" s="56">
        <v>0</v>
      </c>
      <c r="S1107" s="57">
        <v>0</v>
      </c>
      <c r="T1107" s="60">
        <v>0</v>
      </c>
      <c r="U1107" s="14">
        <v>0</v>
      </c>
      <c r="V1107" s="60" t="s">
        <v>175</v>
      </c>
      <c r="Y1107" s="46">
        <v>0</v>
      </c>
      <c r="Z1107" s="46">
        <v>0</v>
      </c>
      <c r="AA1107" s="46">
        <v>0</v>
      </c>
      <c r="AB1107" s="46">
        <v>0</v>
      </c>
      <c r="AC1107" s="46">
        <v>0</v>
      </c>
      <c r="AD1107" s="46">
        <v>0</v>
      </c>
      <c r="AE1107" s="46">
        <v>0</v>
      </c>
      <c r="AF1107" s="46">
        <v>0</v>
      </c>
      <c r="AG1107" s="46">
        <v>0</v>
      </c>
      <c r="AH1107" s="46">
        <v>0</v>
      </c>
      <c r="AI1107" s="46">
        <v>0</v>
      </c>
      <c r="AJ1107" s="46">
        <v>0</v>
      </c>
      <c r="AK1107" s="46">
        <v>0</v>
      </c>
      <c r="AL1107" s="46">
        <v>0</v>
      </c>
      <c r="AM1107" s="46">
        <v>0</v>
      </c>
    </row>
    <row r="1108" spans="5:39" x14ac:dyDescent="0.2">
      <c r="E1108" s="14">
        <v>111</v>
      </c>
      <c r="F1108" s="14">
        <v>120</v>
      </c>
      <c r="G1108" s="14" t="s">
        <v>250</v>
      </c>
      <c r="H1108" s="14" t="s">
        <v>298</v>
      </c>
      <c r="I1108" s="14" t="s">
        <v>489</v>
      </c>
      <c r="J1108" s="531">
        <v>30000014</v>
      </c>
      <c r="K1108" s="14" t="s">
        <v>59</v>
      </c>
      <c r="L1108" s="14" t="s">
        <v>57</v>
      </c>
      <c r="M1108" s="45">
        <v>1108</v>
      </c>
      <c r="N1108" s="45">
        <v>1</v>
      </c>
      <c r="O1108" s="46">
        <v>2253.4499999999998</v>
      </c>
      <c r="Q1108" s="12" t="s">
        <v>471</v>
      </c>
      <c r="T1108" s="59" t="s">
        <v>87</v>
      </c>
      <c r="U1108" s="14">
        <v>0</v>
      </c>
      <c r="V1108" s="59" t="s">
        <v>174</v>
      </c>
      <c r="Y1108" s="46">
        <v>2056.9</v>
      </c>
      <c r="Z1108" s="46">
        <v>2239.83</v>
      </c>
      <c r="AA1108" s="46">
        <v>2239.83</v>
      </c>
      <c r="AB1108" s="46">
        <v>2306.16</v>
      </c>
      <c r="AC1108" s="46">
        <v>2253.4499999999998</v>
      </c>
      <c r="AD1108" s="46">
        <v>2253.4499999999998</v>
      </c>
      <c r="AE1108" s="46">
        <v>2253.4499999999998</v>
      </c>
      <c r="AF1108" s="46">
        <v>2253.4499999999998</v>
      </c>
      <c r="AG1108" s="46">
        <v>2253.4499999999998</v>
      </c>
      <c r="AH1108" s="46">
        <v>2253.4499999999998</v>
      </c>
      <c r="AI1108" s="46">
        <v>2253.4499999999998</v>
      </c>
      <c r="AJ1108" s="46">
        <v>2253.4499999999998</v>
      </c>
      <c r="AK1108" s="46">
        <v>2253.4499999999998</v>
      </c>
      <c r="AL1108" s="46">
        <v>2253.4499999999998</v>
      </c>
      <c r="AM1108" s="46">
        <v>0</v>
      </c>
    </row>
    <row r="1109" spans="5:39" x14ac:dyDescent="0.2">
      <c r="E1109" s="47">
        <v>111</v>
      </c>
      <c r="F1109" s="47">
        <v>120</v>
      </c>
      <c r="G1109" s="47" t="s">
        <v>250</v>
      </c>
      <c r="H1109" s="47" t="s">
        <v>298</v>
      </c>
      <c r="I1109" s="47" t="s">
        <v>489</v>
      </c>
      <c r="J1109" s="533">
        <v>30000014</v>
      </c>
      <c r="K1109" s="14" t="s">
        <v>59</v>
      </c>
      <c r="L1109" s="14" t="s">
        <v>54</v>
      </c>
      <c r="M1109" s="45">
        <v>1109</v>
      </c>
      <c r="N1109" s="45">
        <v>1</v>
      </c>
      <c r="O1109" s="46">
        <v>4544.53</v>
      </c>
      <c r="Q1109" s="12" t="s">
        <v>471</v>
      </c>
      <c r="T1109" s="59" t="s">
        <v>87</v>
      </c>
      <c r="U1109" s="14">
        <v>0</v>
      </c>
      <c r="V1109" s="59" t="s">
        <v>174</v>
      </c>
      <c r="Y1109" s="46">
        <v>0</v>
      </c>
      <c r="Z1109" s="46">
        <v>0</v>
      </c>
      <c r="AA1109" s="46">
        <v>0</v>
      </c>
      <c r="AB1109" s="46">
        <v>0</v>
      </c>
      <c r="AC1109" s="46">
        <v>0</v>
      </c>
      <c r="AD1109" s="46">
        <v>0</v>
      </c>
      <c r="AE1109" s="46">
        <v>0</v>
      </c>
      <c r="AF1109" s="46">
        <v>0</v>
      </c>
      <c r="AG1109" s="46">
        <v>0</v>
      </c>
      <c r="AH1109" s="46">
        <v>7066.28</v>
      </c>
      <c r="AI1109" s="46">
        <v>5344.83</v>
      </c>
      <c r="AJ1109" s="46">
        <v>4556.25</v>
      </c>
      <c r="AK1109" s="46">
        <v>5041.7300000000005</v>
      </c>
      <c r="AL1109" s="46">
        <v>4544.53</v>
      </c>
      <c r="AM1109" s="46">
        <v>0</v>
      </c>
    </row>
    <row r="1110" spans="5:39" x14ac:dyDescent="0.2">
      <c r="E1110" s="47">
        <v>111</v>
      </c>
      <c r="F1110" s="47">
        <v>120</v>
      </c>
      <c r="G1110" s="47" t="s">
        <v>250</v>
      </c>
      <c r="H1110" s="47" t="s">
        <v>298</v>
      </c>
      <c r="I1110" s="47" t="s">
        <v>489</v>
      </c>
      <c r="J1110" s="533">
        <v>30000014</v>
      </c>
      <c r="K1110" s="14" t="s">
        <v>59</v>
      </c>
      <c r="L1110" s="14" t="s">
        <v>58</v>
      </c>
      <c r="M1110" s="45">
        <v>1110</v>
      </c>
      <c r="N1110" s="45">
        <v>1</v>
      </c>
      <c r="O1110" s="46">
        <v>0</v>
      </c>
      <c r="Q1110" s="12" t="s">
        <v>471</v>
      </c>
      <c r="T1110" s="59" t="s">
        <v>87</v>
      </c>
      <c r="U1110" s="14">
        <v>0</v>
      </c>
      <c r="V1110" s="59" t="s">
        <v>174</v>
      </c>
      <c r="Y1110" s="46">
        <v>0</v>
      </c>
      <c r="Z1110" s="46">
        <v>0</v>
      </c>
      <c r="AA1110" s="46">
        <v>0</v>
      </c>
      <c r="AB1110" s="46">
        <v>0</v>
      </c>
      <c r="AC1110" s="46">
        <v>0</v>
      </c>
      <c r="AD1110" s="46">
        <v>0</v>
      </c>
      <c r="AE1110" s="46">
        <v>0</v>
      </c>
      <c r="AF1110" s="46">
        <v>0</v>
      </c>
      <c r="AG1110" s="46">
        <v>0</v>
      </c>
      <c r="AH1110" s="46">
        <v>0</v>
      </c>
      <c r="AI1110" s="46">
        <v>0</v>
      </c>
      <c r="AJ1110" s="46">
        <v>0</v>
      </c>
      <c r="AK1110" s="46">
        <v>0</v>
      </c>
      <c r="AL1110" s="46">
        <v>0</v>
      </c>
      <c r="AM1110" s="46">
        <v>0</v>
      </c>
    </row>
    <row r="1111" spans="5:39" x14ac:dyDescent="0.2">
      <c r="E1111" s="47">
        <v>111</v>
      </c>
      <c r="F1111" s="47">
        <v>120</v>
      </c>
      <c r="G1111" s="47" t="s">
        <v>250</v>
      </c>
      <c r="H1111" s="47" t="s">
        <v>298</v>
      </c>
      <c r="I1111" s="47" t="s">
        <v>489</v>
      </c>
      <c r="J1111" s="533">
        <v>30000014</v>
      </c>
      <c r="K1111" s="14" t="s">
        <v>59</v>
      </c>
      <c r="L1111" s="14" t="s">
        <v>31</v>
      </c>
      <c r="M1111" s="45">
        <v>1111</v>
      </c>
      <c r="N1111" s="45">
        <v>1</v>
      </c>
      <c r="O1111" s="48">
        <v>6797.98</v>
      </c>
      <c r="Q1111" s="12" t="s">
        <v>471</v>
      </c>
      <c r="R1111" s="46">
        <v>6679.0533333333324</v>
      </c>
      <c r="T1111" s="59" t="s">
        <v>87</v>
      </c>
      <c r="U1111" s="14">
        <v>0</v>
      </c>
      <c r="V1111" s="59" t="s">
        <v>174</v>
      </c>
      <c r="X1111" s="46">
        <v>13738.39</v>
      </c>
      <c r="Y1111" s="46">
        <v>2056.9</v>
      </c>
      <c r="Z1111" s="46">
        <v>2239.83</v>
      </c>
      <c r="AA1111" s="46">
        <v>2239.83</v>
      </c>
      <c r="AB1111" s="46">
        <v>2306.16</v>
      </c>
      <c r="AC1111" s="46">
        <v>2253.4499999999998</v>
      </c>
      <c r="AD1111" s="46">
        <v>2253.4499999999998</v>
      </c>
      <c r="AE1111" s="46">
        <v>2253.4499999999998</v>
      </c>
      <c r="AF1111" s="46">
        <v>2253.4499999999998</v>
      </c>
      <c r="AG1111" s="46">
        <v>2253.4499999999998</v>
      </c>
      <c r="AH1111" s="46">
        <v>9319.73</v>
      </c>
      <c r="AI1111" s="46">
        <v>7598.28</v>
      </c>
      <c r="AJ1111" s="46">
        <v>6809.7</v>
      </c>
      <c r="AK1111" s="46">
        <v>7295.18</v>
      </c>
      <c r="AL1111" s="46">
        <v>6797.98</v>
      </c>
      <c r="AM1111" s="46">
        <v>0</v>
      </c>
    </row>
    <row r="1112" spans="5:39" x14ac:dyDescent="0.2">
      <c r="E1112" s="47">
        <v>111</v>
      </c>
      <c r="F1112" s="47">
        <v>120</v>
      </c>
      <c r="G1112" s="47" t="s">
        <v>250</v>
      </c>
      <c r="H1112" s="47" t="s">
        <v>298</v>
      </c>
      <c r="I1112" s="47" t="s">
        <v>489</v>
      </c>
      <c r="J1112" s="533">
        <v>30000014</v>
      </c>
      <c r="K1112" s="14" t="s">
        <v>37</v>
      </c>
      <c r="L1112" s="14" t="s">
        <v>31</v>
      </c>
      <c r="M1112" s="45">
        <v>1112</v>
      </c>
      <c r="N1112" s="45">
        <v>1</v>
      </c>
      <c r="O1112" s="48">
        <v>0</v>
      </c>
      <c r="P1112" s="48"/>
      <c r="Q1112" s="12" t="s">
        <v>471</v>
      </c>
      <c r="R1112" s="46">
        <v>0</v>
      </c>
      <c r="T1112" s="59" t="s">
        <v>87</v>
      </c>
      <c r="U1112" s="14">
        <v>0</v>
      </c>
      <c r="V1112" s="59" t="s">
        <v>174</v>
      </c>
      <c r="Y1112" s="46">
        <v>0</v>
      </c>
      <c r="Z1112" s="46">
        <v>0</v>
      </c>
      <c r="AA1112" s="46">
        <v>0</v>
      </c>
      <c r="AB1112" s="46">
        <v>0</v>
      </c>
      <c r="AC1112" s="46">
        <v>0</v>
      </c>
      <c r="AD1112" s="46">
        <v>27088.01</v>
      </c>
      <c r="AE1112" s="46">
        <v>0</v>
      </c>
      <c r="AF1112" s="46">
        <v>0</v>
      </c>
      <c r="AG1112" s="46">
        <v>0</v>
      </c>
      <c r="AH1112" s="46">
        <v>0</v>
      </c>
      <c r="AI1112" s="46">
        <v>0</v>
      </c>
      <c r="AJ1112" s="46">
        <v>0</v>
      </c>
      <c r="AK1112" s="46">
        <v>0</v>
      </c>
      <c r="AL1112" s="46">
        <v>0</v>
      </c>
      <c r="AM1112" s="46">
        <v>26748.732</v>
      </c>
    </row>
    <row r="1113" spans="5:39" x14ac:dyDescent="0.2">
      <c r="E1113" s="47">
        <v>111</v>
      </c>
      <c r="F1113" s="47">
        <v>120</v>
      </c>
      <c r="G1113" s="47" t="s">
        <v>250</v>
      </c>
      <c r="H1113" s="47" t="s">
        <v>298</v>
      </c>
      <c r="I1113" s="47" t="s">
        <v>489</v>
      </c>
      <c r="J1113" s="533">
        <v>30000014</v>
      </c>
      <c r="K1113" s="14" t="s">
        <v>65</v>
      </c>
      <c r="L1113" s="14" t="s">
        <v>31</v>
      </c>
      <c r="M1113" s="45">
        <v>1113</v>
      </c>
      <c r="N1113" s="45">
        <v>1</v>
      </c>
      <c r="O1113" s="52">
        <v>44581.219999999994</v>
      </c>
      <c r="P1113" s="48">
        <v>26748.732</v>
      </c>
      <c r="Q1113" s="12" t="s">
        <v>471</v>
      </c>
      <c r="R1113" s="46">
        <v>6679.0533333333333</v>
      </c>
      <c r="T1113" s="59" t="s">
        <v>87</v>
      </c>
      <c r="U1113" s="14">
        <v>2</v>
      </c>
      <c r="V1113" s="59" t="s">
        <v>174</v>
      </c>
      <c r="X1113" s="46">
        <v>0</v>
      </c>
      <c r="Y1113" s="46">
        <v>0</v>
      </c>
      <c r="Z1113" s="46">
        <v>0</v>
      </c>
      <c r="AA1113" s="46">
        <v>0</v>
      </c>
      <c r="AB1113" s="46">
        <v>0</v>
      </c>
      <c r="AC1113" s="46">
        <v>0</v>
      </c>
      <c r="AD1113" s="46">
        <v>0</v>
      </c>
      <c r="AE1113" s="46">
        <v>2253.4499999999998</v>
      </c>
      <c r="AF1113" s="46">
        <v>2253.4499999999998</v>
      </c>
      <c r="AG1113" s="46">
        <v>2253.4500000000035</v>
      </c>
      <c r="AH1113" s="46">
        <v>9319.73</v>
      </c>
      <c r="AI1113" s="46">
        <v>7598.2799999999961</v>
      </c>
      <c r="AJ1113" s="46">
        <v>6809.7</v>
      </c>
      <c r="AK1113" s="46">
        <v>7295.1799999999967</v>
      </c>
      <c r="AL1113" s="46">
        <v>6797.9800000000032</v>
      </c>
      <c r="AM1113" s="46">
        <v>3.637978807091713E-12</v>
      </c>
    </row>
    <row r="1114" spans="5:39" x14ac:dyDescent="0.2">
      <c r="E1114" s="47">
        <v>111</v>
      </c>
      <c r="F1114" s="47">
        <v>120</v>
      </c>
      <c r="G1114" s="47" t="s">
        <v>250</v>
      </c>
      <c r="H1114" s="47" t="s">
        <v>298</v>
      </c>
      <c r="I1114" s="47" t="s">
        <v>489</v>
      </c>
      <c r="J1114" s="533">
        <v>30000014</v>
      </c>
      <c r="K1114" s="14" t="s">
        <v>64</v>
      </c>
      <c r="L1114" s="14" t="s">
        <v>57</v>
      </c>
      <c r="M1114" s="45">
        <v>1114</v>
      </c>
      <c r="N1114" s="45">
        <v>1</v>
      </c>
      <c r="O1114" s="46">
        <v>18027.600000000002</v>
      </c>
      <c r="Q1114" s="12" t="s">
        <v>471</v>
      </c>
      <c r="T1114" s="59" t="s">
        <v>87</v>
      </c>
      <c r="U1114" s="14">
        <v>0</v>
      </c>
      <c r="V1114" s="59" t="s">
        <v>174</v>
      </c>
      <c r="X1114" s="46">
        <v>0</v>
      </c>
      <c r="Y1114" s="46">
        <v>2056.9</v>
      </c>
      <c r="Z1114" s="46">
        <v>4296.7299999999996</v>
      </c>
      <c r="AA1114" s="46">
        <v>6536.5599999999995</v>
      </c>
      <c r="AB1114" s="46">
        <v>8842.7199999999993</v>
      </c>
      <c r="AC1114" s="46">
        <v>11096.169999999998</v>
      </c>
      <c r="AD1114" s="46">
        <v>0</v>
      </c>
      <c r="AE1114" s="46">
        <v>2253.4499999999998</v>
      </c>
      <c r="AF1114" s="46">
        <v>4506.8999999999996</v>
      </c>
      <c r="AG1114" s="46">
        <v>6760.3499999999995</v>
      </c>
      <c r="AH1114" s="46">
        <v>9013.7999999999993</v>
      </c>
      <c r="AI1114" s="46">
        <v>11267.25</v>
      </c>
      <c r="AJ1114" s="46">
        <v>13520.7</v>
      </c>
      <c r="AK1114" s="46">
        <v>15774.150000000001</v>
      </c>
      <c r="AL1114" s="46">
        <v>18027.600000000002</v>
      </c>
      <c r="AM1114" s="46">
        <v>0</v>
      </c>
    </row>
    <row r="1115" spans="5:39" x14ac:dyDescent="0.2">
      <c r="E1115" s="47">
        <v>111</v>
      </c>
      <c r="F1115" s="47">
        <v>120</v>
      </c>
      <c r="G1115" s="47" t="s">
        <v>250</v>
      </c>
      <c r="H1115" s="47" t="s">
        <v>298</v>
      </c>
      <c r="I1115" s="47" t="s">
        <v>489</v>
      </c>
      <c r="J1115" s="533">
        <v>30000014</v>
      </c>
      <c r="K1115" s="14" t="s">
        <v>64</v>
      </c>
      <c r="L1115" s="14" t="s">
        <v>54</v>
      </c>
      <c r="M1115" s="45">
        <v>1115</v>
      </c>
      <c r="N1115" s="45">
        <v>1</v>
      </c>
      <c r="O1115" s="46">
        <v>26553.62</v>
      </c>
      <c r="Q1115" s="12" t="s">
        <v>471</v>
      </c>
      <c r="T1115" s="59" t="s">
        <v>87</v>
      </c>
      <c r="U1115" s="14">
        <v>0</v>
      </c>
      <c r="V1115" s="59" t="s">
        <v>174</v>
      </c>
      <c r="X1115" s="46">
        <v>0</v>
      </c>
      <c r="Y1115" s="46">
        <v>0</v>
      </c>
      <c r="Z1115" s="46">
        <v>0</v>
      </c>
      <c r="AA1115" s="46">
        <v>0</v>
      </c>
      <c r="AB1115" s="46">
        <v>0</v>
      </c>
      <c r="AC1115" s="46">
        <v>0</v>
      </c>
      <c r="AD1115" s="46">
        <v>0</v>
      </c>
      <c r="AE1115" s="46">
        <v>0</v>
      </c>
      <c r="AF1115" s="46">
        <v>0</v>
      </c>
      <c r="AG1115" s="46">
        <v>0</v>
      </c>
      <c r="AH1115" s="46">
        <v>7066.28</v>
      </c>
      <c r="AI1115" s="46">
        <v>12411.11</v>
      </c>
      <c r="AJ1115" s="46">
        <v>16967.36</v>
      </c>
      <c r="AK1115" s="46">
        <v>22009.09</v>
      </c>
      <c r="AL1115" s="46">
        <v>26553.62</v>
      </c>
      <c r="AM1115" s="46">
        <v>17832.488000000001</v>
      </c>
    </row>
    <row r="1116" spans="5:39" x14ac:dyDescent="0.2">
      <c r="E1116" s="47">
        <v>111</v>
      </c>
      <c r="F1116" s="47">
        <v>120</v>
      </c>
      <c r="G1116" s="47" t="s">
        <v>250</v>
      </c>
      <c r="H1116" s="47" t="s">
        <v>298</v>
      </c>
      <c r="I1116" s="47" t="s">
        <v>489</v>
      </c>
      <c r="J1116" s="533">
        <v>30000014</v>
      </c>
      <c r="K1116" s="14" t="s">
        <v>64</v>
      </c>
      <c r="L1116" s="14" t="s">
        <v>58</v>
      </c>
      <c r="M1116" s="45">
        <v>1116</v>
      </c>
      <c r="N1116" s="45">
        <v>1</v>
      </c>
      <c r="O1116" s="46">
        <v>0</v>
      </c>
      <c r="Q1116" s="12" t="s">
        <v>471</v>
      </c>
      <c r="T1116" s="59" t="s">
        <v>87</v>
      </c>
      <c r="U1116" s="14">
        <v>0</v>
      </c>
      <c r="V1116" s="59" t="s">
        <v>174</v>
      </c>
      <c r="X1116" s="46">
        <v>0</v>
      </c>
      <c r="Y1116" s="46">
        <v>13738.39</v>
      </c>
      <c r="Z1116" s="46">
        <v>13738.39</v>
      </c>
      <c r="AA1116" s="46">
        <v>13738.389999999998</v>
      </c>
      <c r="AB1116" s="46">
        <v>13738.389999999998</v>
      </c>
      <c r="AC1116" s="46">
        <v>13738.39</v>
      </c>
      <c r="AD1116" s="46">
        <v>0</v>
      </c>
      <c r="AE1116" s="46">
        <v>9.0949470177292824E-13</v>
      </c>
      <c r="AF1116" s="46">
        <v>1.8189894035458565E-12</v>
      </c>
      <c r="AG1116" s="46">
        <v>2.7284841053187847E-12</v>
      </c>
      <c r="AH1116" s="46">
        <v>0</v>
      </c>
      <c r="AI1116" s="46">
        <v>0</v>
      </c>
      <c r="AJ1116" s="46">
        <v>0</v>
      </c>
      <c r="AK1116" s="46">
        <v>0</v>
      </c>
      <c r="AL1116" s="46">
        <v>0</v>
      </c>
      <c r="AM1116" s="46">
        <v>0</v>
      </c>
    </row>
    <row r="1117" spans="5:39" x14ac:dyDescent="0.2">
      <c r="E1117" s="47">
        <v>111</v>
      </c>
      <c r="F1117" s="47">
        <v>120</v>
      </c>
      <c r="G1117" s="47" t="s">
        <v>250</v>
      </c>
      <c r="H1117" s="47" t="s">
        <v>298</v>
      </c>
      <c r="I1117" s="47" t="s">
        <v>489</v>
      </c>
      <c r="J1117" s="533">
        <v>30000014</v>
      </c>
      <c r="K1117" s="14" t="s">
        <v>67</v>
      </c>
      <c r="L1117" s="14" t="s">
        <v>67</v>
      </c>
      <c r="M1117" s="45">
        <v>1117</v>
      </c>
      <c r="N1117" s="45">
        <v>1</v>
      </c>
      <c r="O1117" s="53">
        <v>81.516991683936794</v>
      </c>
      <c r="P1117" s="54">
        <v>71.516991683936794</v>
      </c>
      <c r="Q1117" s="55" t="s">
        <v>471</v>
      </c>
      <c r="R1117" s="56">
        <v>6.6747812564255611</v>
      </c>
      <c r="S1117" s="57" t="s">
        <v>370</v>
      </c>
      <c r="T1117" s="60" t="s">
        <v>87</v>
      </c>
      <c r="U1117" s="14">
        <v>0</v>
      </c>
      <c r="V1117" s="60" t="s">
        <v>174</v>
      </c>
      <c r="Y1117" s="46">
        <v>81.516991683936794</v>
      </c>
      <c r="Z1117" s="46">
        <v>81.516991683936794</v>
      </c>
      <c r="AA1117" s="46">
        <v>81.516991683936794</v>
      </c>
      <c r="AB1117" s="46">
        <v>81.516991683936794</v>
      </c>
      <c r="AC1117" s="46">
        <v>81.516991683936794</v>
      </c>
      <c r="AD1117" s="46">
        <v>81.516991683936794</v>
      </c>
      <c r="AE1117" s="46">
        <v>81.516991683936794</v>
      </c>
      <c r="AF1117" s="46">
        <v>81.516991683936794</v>
      </c>
      <c r="AG1117" s="46">
        <v>81.516991683936794</v>
      </c>
      <c r="AH1117" s="46">
        <v>81.516991683936794</v>
      </c>
      <c r="AI1117" s="46">
        <v>81.516991683936794</v>
      </c>
      <c r="AJ1117" s="46">
        <v>81.516991683936794</v>
      </c>
      <c r="AK1117" s="46">
        <v>81.516991683936794</v>
      </c>
      <c r="AL1117" s="46">
        <v>81.516991683936794</v>
      </c>
      <c r="AM1117" s="46">
        <v>81.516991683936794</v>
      </c>
    </row>
    <row r="1118" spans="5:39" x14ac:dyDescent="0.2">
      <c r="E1118" s="14">
        <v>112</v>
      </c>
      <c r="F1118" s="14">
        <v>121</v>
      </c>
      <c r="G1118" s="14" t="s">
        <v>250</v>
      </c>
      <c r="H1118" s="14" t="s">
        <v>299</v>
      </c>
      <c r="I1118" s="14" t="s">
        <v>490</v>
      </c>
      <c r="J1118" s="531">
        <v>30000015</v>
      </c>
      <c r="K1118" s="14" t="s">
        <v>59</v>
      </c>
      <c r="L1118" s="14" t="s">
        <v>57</v>
      </c>
      <c r="M1118" s="45">
        <v>1118</v>
      </c>
      <c r="N1118" s="45">
        <v>1</v>
      </c>
      <c r="O1118" s="46">
        <v>2794.68</v>
      </c>
      <c r="Q1118" s="12" t="s">
        <v>376</v>
      </c>
      <c r="T1118" s="59" t="s">
        <v>73</v>
      </c>
      <c r="U1118" s="14">
        <v>12</v>
      </c>
      <c r="V1118" s="59" t="s">
        <v>174</v>
      </c>
      <c r="Y1118" s="46">
        <v>2495.83</v>
      </c>
      <c r="Z1118" s="46">
        <v>2794.68</v>
      </c>
      <c r="AA1118" s="46">
        <v>2794.68</v>
      </c>
      <c r="AB1118" s="46">
        <v>2794.68</v>
      </c>
      <c r="AC1118" s="46">
        <v>2794.68</v>
      </c>
      <c r="AD1118" s="46">
        <v>2794.68</v>
      </c>
      <c r="AE1118" s="46">
        <v>2794.68</v>
      </c>
      <c r="AF1118" s="46">
        <v>2794.68</v>
      </c>
      <c r="AG1118" s="46">
        <v>2794.68</v>
      </c>
      <c r="AH1118" s="46">
        <v>2794.68</v>
      </c>
      <c r="AI1118" s="46">
        <v>2794.68</v>
      </c>
      <c r="AJ1118" s="46">
        <v>2794.68</v>
      </c>
      <c r="AK1118" s="46">
        <v>2794.68</v>
      </c>
      <c r="AL1118" s="46">
        <v>2794.68</v>
      </c>
      <c r="AM1118" s="46">
        <v>0</v>
      </c>
    </row>
    <row r="1119" spans="5:39" x14ac:dyDescent="0.2">
      <c r="E1119" s="47">
        <v>112</v>
      </c>
      <c r="F1119" s="47">
        <v>121</v>
      </c>
      <c r="G1119" s="47" t="s">
        <v>250</v>
      </c>
      <c r="H1119" s="47" t="s">
        <v>299</v>
      </c>
      <c r="I1119" s="47" t="s">
        <v>490</v>
      </c>
      <c r="J1119" s="533">
        <v>30000015</v>
      </c>
      <c r="K1119" s="14" t="s">
        <v>59</v>
      </c>
      <c r="L1119" s="14" t="s">
        <v>54</v>
      </c>
      <c r="M1119" s="45">
        <v>1119</v>
      </c>
      <c r="N1119" s="45">
        <v>1</v>
      </c>
      <c r="O1119" s="46">
        <v>5007.13</v>
      </c>
      <c r="Q1119" s="12" t="s">
        <v>376</v>
      </c>
      <c r="T1119" s="59" t="s">
        <v>73</v>
      </c>
      <c r="U1119" s="14">
        <v>0</v>
      </c>
      <c r="V1119" s="59" t="s">
        <v>174</v>
      </c>
      <c r="Y1119" s="46">
        <v>0</v>
      </c>
      <c r="Z1119" s="46">
        <v>0</v>
      </c>
      <c r="AA1119" s="46">
        <v>0</v>
      </c>
      <c r="AB1119" s="46">
        <v>0</v>
      </c>
      <c r="AC1119" s="46">
        <v>0</v>
      </c>
      <c r="AD1119" s="46">
        <v>0</v>
      </c>
      <c r="AE1119" s="46">
        <v>0</v>
      </c>
      <c r="AF1119" s="46">
        <v>0</v>
      </c>
      <c r="AG1119" s="46">
        <v>0</v>
      </c>
      <c r="AH1119" s="46">
        <v>8762.89</v>
      </c>
      <c r="AI1119" s="46">
        <v>6344.5</v>
      </c>
      <c r="AJ1119" s="46">
        <v>5555.92</v>
      </c>
      <c r="AK1119" s="46">
        <v>19852.38</v>
      </c>
      <c r="AL1119" s="46">
        <v>5007.13</v>
      </c>
      <c r="AM1119" s="46">
        <v>0</v>
      </c>
    </row>
    <row r="1120" spans="5:39" x14ac:dyDescent="0.2">
      <c r="E1120" s="47">
        <v>112</v>
      </c>
      <c r="F1120" s="47">
        <v>121</v>
      </c>
      <c r="G1120" s="47" t="s">
        <v>250</v>
      </c>
      <c r="H1120" s="47" t="s">
        <v>299</v>
      </c>
      <c r="I1120" s="47" t="s">
        <v>490</v>
      </c>
      <c r="J1120" s="533">
        <v>30000015</v>
      </c>
      <c r="K1120" s="14" t="s">
        <v>59</v>
      </c>
      <c r="L1120" s="14" t="s">
        <v>58</v>
      </c>
      <c r="M1120" s="45">
        <v>1120</v>
      </c>
      <c r="N1120" s="45">
        <v>1</v>
      </c>
      <c r="O1120" s="46">
        <v>0</v>
      </c>
      <c r="Q1120" s="12" t="s">
        <v>376</v>
      </c>
      <c r="T1120" s="59" t="s">
        <v>73</v>
      </c>
      <c r="U1120" s="14">
        <v>0</v>
      </c>
      <c r="V1120" s="59" t="s">
        <v>174</v>
      </c>
      <c r="Y1120" s="46">
        <v>0</v>
      </c>
      <c r="Z1120" s="46">
        <v>0</v>
      </c>
      <c r="AA1120" s="46">
        <v>0</v>
      </c>
      <c r="AB1120" s="46">
        <v>0</v>
      </c>
      <c r="AC1120" s="46">
        <v>0</v>
      </c>
      <c r="AD1120" s="46">
        <v>0</v>
      </c>
      <c r="AE1120" s="46">
        <v>0</v>
      </c>
      <c r="AF1120" s="46">
        <v>0</v>
      </c>
      <c r="AG1120" s="46">
        <v>0</v>
      </c>
      <c r="AH1120" s="46">
        <v>0</v>
      </c>
      <c r="AI1120" s="46">
        <v>0</v>
      </c>
      <c r="AJ1120" s="46">
        <v>0</v>
      </c>
      <c r="AK1120" s="46">
        <v>0</v>
      </c>
      <c r="AL1120" s="46">
        <v>0</v>
      </c>
      <c r="AM1120" s="46">
        <v>0</v>
      </c>
    </row>
    <row r="1121" spans="5:39" x14ac:dyDescent="0.2">
      <c r="E1121" s="47">
        <v>112</v>
      </c>
      <c r="F1121" s="47">
        <v>121</v>
      </c>
      <c r="G1121" s="47" t="s">
        <v>250</v>
      </c>
      <c r="H1121" s="47" t="s">
        <v>299</v>
      </c>
      <c r="I1121" s="47" t="s">
        <v>490</v>
      </c>
      <c r="J1121" s="533">
        <v>30000015</v>
      </c>
      <c r="K1121" s="14" t="s">
        <v>59</v>
      </c>
      <c r="L1121" s="14" t="s">
        <v>31</v>
      </c>
      <c r="M1121" s="45">
        <v>1121</v>
      </c>
      <c r="N1121" s="45">
        <v>1</v>
      </c>
      <c r="O1121" s="48">
        <v>7801.8099999999995</v>
      </c>
      <c r="Q1121" s="12" t="s">
        <v>376</v>
      </c>
      <c r="R1121" s="46">
        <v>10381.816666666666</v>
      </c>
      <c r="T1121" s="59" t="s">
        <v>73</v>
      </c>
      <c r="U1121" s="14">
        <v>0</v>
      </c>
      <c r="V1121" s="59" t="s">
        <v>174</v>
      </c>
      <c r="X1121" s="46">
        <v>5888.21</v>
      </c>
      <c r="Y1121" s="46">
        <v>2495.83</v>
      </c>
      <c r="Z1121" s="46">
        <v>2794.68</v>
      </c>
      <c r="AA1121" s="46">
        <v>2794.68</v>
      </c>
      <c r="AB1121" s="46">
        <v>2794.68</v>
      </c>
      <c r="AC1121" s="46">
        <v>2794.68</v>
      </c>
      <c r="AD1121" s="46">
        <v>2794.68</v>
      </c>
      <c r="AE1121" s="46">
        <v>2794.68</v>
      </c>
      <c r="AF1121" s="46">
        <v>2794.68</v>
      </c>
      <c r="AG1121" s="46">
        <v>2794.68</v>
      </c>
      <c r="AH1121" s="46">
        <v>11557.57</v>
      </c>
      <c r="AI1121" s="46">
        <v>9139.18</v>
      </c>
      <c r="AJ1121" s="46">
        <v>8350.6</v>
      </c>
      <c r="AK1121" s="46">
        <v>22647.06</v>
      </c>
      <c r="AL1121" s="46">
        <v>7801.8099999999995</v>
      </c>
      <c r="AM1121" s="46">
        <v>0</v>
      </c>
    </row>
    <row r="1122" spans="5:39" x14ac:dyDescent="0.2">
      <c r="E1122" s="47">
        <v>112</v>
      </c>
      <c r="F1122" s="47">
        <v>121</v>
      </c>
      <c r="G1122" s="47" t="s">
        <v>250</v>
      </c>
      <c r="H1122" s="47" t="s">
        <v>299</v>
      </c>
      <c r="I1122" s="47" t="s">
        <v>490</v>
      </c>
      <c r="J1122" s="533">
        <v>30000015</v>
      </c>
      <c r="K1122" s="14" t="s">
        <v>37</v>
      </c>
      <c r="L1122" s="14" t="s">
        <v>31</v>
      </c>
      <c r="M1122" s="45">
        <v>1122</v>
      </c>
      <c r="N1122" s="45">
        <v>1</v>
      </c>
      <c r="O1122" s="48">
        <v>12000</v>
      </c>
      <c r="P1122" s="48"/>
      <c r="Q1122" s="12" t="s">
        <v>376</v>
      </c>
      <c r="R1122" s="46">
        <v>6730.7849999999999</v>
      </c>
      <c r="T1122" s="59" t="s">
        <v>73</v>
      </c>
      <c r="U1122" s="14">
        <v>0</v>
      </c>
      <c r="V1122" s="59" t="s">
        <v>174</v>
      </c>
      <c r="Y1122" s="46">
        <v>0</v>
      </c>
      <c r="Z1122" s="46">
        <v>8753.5</v>
      </c>
      <c r="AA1122" s="46">
        <v>0</v>
      </c>
      <c r="AB1122" s="46">
        <v>5219.8999999999996</v>
      </c>
      <c r="AC1122" s="46">
        <v>2794.68</v>
      </c>
      <c r="AD1122" s="46">
        <v>0</v>
      </c>
      <c r="AE1122" s="46">
        <v>2794.68</v>
      </c>
      <c r="AF1122" s="46">
        <v>5589.36</v>
      </c>
      <c r="AG1122" s="46">
        <v>0</v>
      </c>
      <c r="AH1122" s="46">
        <v>2794.68</v>
      </c>
      <c r="AI1122" s="46">
        <v>5589.36</v>
      </c>
      <c r="AJ1122" s="46">
        <v>10000</v>
      </c>
      <c r="AK1122" s="46">
        <v>10000.67</v>
      </c>
      <c r="AL1122" s="46">
        <v>12000</v>
      </c>
      <c r="AM1122" s="46">
        <v>19760.696</v>
      </c>
    </row>
    <row r="1123" spans="5:39" x14ac:dyDescent="0.2">
      <c r="E1123" s="47">
        <v>112</v>
      </c>
      <c r="F1123" s="47">
        <v>121</v>
      </c>
      <c r="G1123" s="47" t="s">
        <v>250</v>
      </c>
      <c r="H1123" s="47" t="s">
        <v>299</v>
      </c>
      <c r="I1123" s="47" t="s">
        <v>490</v>
      </c>
      <c r="J1123" s="533">
        <v>30000015</v>
      </c>
      <c r="K1123" s="14" t="s">
        <v>65</v>
      </c>
      <c r="L1123" s="14" t="s">
        <v>31</v>
      </c>
      <c r="M1123" s="45">
        <v>1123</v>
      </c>
      <c r="N1123" s="45">
        <v>1</v>
      </c>
      <c r="O1123" s="52">
        <v>24700.870000000017</v>
      </c>
      <c r="P1123" s="48">
        <v>19760.696</v>
      </c>
      <c r="Q1123" s="12" t="s">
        <v>376</v>
      </c>
      <c r="R1123" s="46">
        <v>4116.8116666666692</v>
      </c>
      <c r="T1123" s="59" t="s">
        <v>73</v>
      </c>
      <c r="U1123" s="14">
        <v>0</v>
      </c>
      <c r="V1123" s="59" t="s">
        <v>174</v>
      </c>
      <c r="X1123" s="46">
        <v>0</v>
      </c>
      <c r="Y1123" s="46">
        <v>0</v>
      </c>
      <c r="Z1123" s="46">
        <v>0</v>
      </c>
      <c r="AA1123" s="46">
        <v>0</v>
      </c>
      <c r="AB1123" s="46">
        <v>0</v>
      </c>
      <c r="AC1123" s="46">
        <v>0</v>
      </c>
      <c r="AD1123" s="46">
        <v>0</v>
      </c>
      <c r="AE1123" s="46">
        <v>0</v>
      </c>
      <c r="AF1123" s="46">
        <v>0</v>
      </c>
      <c r="AG1123" s="46">
        <v>0</v>
      </c>
      <c r="AH1123" s="46">
        <v>0</v>
      </c>
      <c r="AI1123" s="46">
        <v>0</v>
      </c>
      <c r="AJ1123" s="46">
        <v>0</v>
      </c>
      <c r="AK1123" s="46">
        <v>16899.060000000016</v>
      </c>
      <c r="AL1123" s="46">
        <v>7801.8099999999995</v>
      </c>
      <c r="AM1123" s="46">
        <v>0</v>
      </c>
    </row>
    <row r="1124" spans="5:39" x14ac:dyDescent="0.2">
      <c r="E1124" s="47">
        <v>112</v>
      </c>
      <c r="F1124" s="47">
        <v>121</v>
      </c>
      <c r="G1124" s="47" t="s">
        <v>250</v>
      </c>
      <c r="H1124" s="47" t="s">
        <v>299</v>
      </c>
      <c r="I1124" s="47" t="s">
        <v>490</v>
      </c>
      <c r="J1124" s="533">
        <v>30000015</v>
      </c>
      <c r="K1124" s="14" t="s">
        <v>64</v>
      </c>
      <c r="L1124" s="14" t="s">
        <v>57</v>
      </c>
      <c r="M1124" s="45">
        <v>1124</v>
      </c>
      <c r="N1124" s="45">
        <v>1</v>
      </c>
      <c r="O1124" s="46">
        <v>0</v>
      </c>
      <c r="Q1124" s="12" t="s">
        <v>376</v>
      </c>
      <c r="T1124" s="59" t="s">
        <v>73</v>
      </c>
      <c r="U1124" s="14">
        <v>0</v>
      </c>
      <c r="V1124" s="59" t="s">
        <v>174</v>
      </c>
      <c r="X1124" s="46">
        <v>0</v>
      </c>
      <c r="Y1124" s="46">
        <v>2495.83</v>
      </c>
      <c r="Z1124" s="46">
        <v>0</v>
      </c>
      <c r="AA1124" s="46">
        <v>2794.68</v>
      </c>
      <c r="AB1124" s="46">
        <v>369.46000000000004</v>
      </c>
      <c r="AC1124" s="46">
        <v>369.46000000000004</v>
      </c>
      <c r="AD1124" s="46">
        <v>3164.14</v>
      </c>
      <c r="AE1124" s="46">
        <v>3164.14</v>
      </c>
      <c r="AF1124" s="46">
        <v>369.46000000000004</v>
      </c>
      <c r="AG1124" s="46">
        <v>3164.14</v>
      </c>
      <c r="AH1124" s="46">
        <v>3164.14</v>
      </c>
      <c r="AI1124" s="46">
        <v>369.46000000000004</v>
      </c>
      <c r="AJ1124" s="46">
        <v>0</v>
      </c>
      <c r="AK1124" s="46">
        <v>0</v>
      </c>
      <c r="AL1124" s="46">
        <v>0</v>
      </c>
      <c r="AM1124" s="46">
        <v>0</v>
      </c>
    </row>
    <row r="1125" spans="5:39" x14ac:dyDescent="0.2">
      <c r="E1125" s="47">
        <v>112</v>
      </c>
      <c r="F1125" s="47">
        <v>121</v>
      </c>
      <c r="G1125" s="47" t="s">
        <v>250</v>
      </c>
      <c r="H1125" s="47" t="s">
        <v>299</v>
      </c>
      <c r="I1125" s="47" t="s">
        <v>490</v>
      </c>
      <c r="J1125" s="533">
        <v>30000015</v>
      </c>
      <c r="K1125" s="14" t="s">
        <v>64</v>
      </c>
      <c r="L1125" s="14" t="s">
        <v>54</v>
      </c>
      <c r="M1125" s="45">
        <v>1125</v>
      </c>
      <c r="N1125" s="45">
        <v>1</v>
      </c>
      <c r="O1125" s="46">
        <v>22275.650000000005</v>
      </c>
      <c r="Q1125" s="12" t="s">
        <v>376</v>
      </c>
      <c r="T1125" s="59" t="s">
        <v>73</v>
      </c>
      <c r="U1125" s="14">
        <v>0</v>
      </c>
      <c r="V1125" s="59" t="s">
        <v>174</v>
      </c>
      <c r="X1125" s="46">
        <v>0</v>
      </c>
      <c r="Y1125" s="46">
        <v>0</v>
      </c>
      <c r="Z1125" s="46">
        <v>0</v>
      </c>
      <c r="AA1125" s="46">
        <v>0</v>
      </c>
      <c r="AB1125" s="46">
        <v>0</v>
      </c>
      <c r="AC1125" s="46">
        <v>0</v>
      </c>
      <c r="AD1125" s="46">
        <v>0</v>
      </c>
      <c r="AE1125" s="46">
        <v>0</v>
      </c>
      <c r="AF1125" s="46">
        <v>0</v>
      </c>
      <c r="AG1125" s="46">
        <v>0</v>
      </c>
      <c r="AH1125" s="46">
        <v>8762.89</v>
      </c>
      <c r="AI1125" s="46">
        <v>15107.39</v>
      </c>
      <c r="AJ1125" s="46">
        <v>13827.449999999997</v>
      </c>
      <c r="AK1125" s="46">
        <v>26473.840000000004</v>
      </c>
      <c r="AL1125" s="46">
        <v>22275.650000000005</v>
      </c>
      <c r="AM1125" s="46">
        <v>2514.9540000000052</v>
      </c>
    </row>
    <row r="1126" spans="5:39" x14ac:dyDescent="0.2">
      <c r="E1126" s="47">
        <v>112</v>
      </c>
      <c r="F1126" s="47">
        <v>121</v>
      </c>
      <c r="G1126" s="47" t="s">
        <v>250</v>
      </c>
      <c r="H1126" s="47" t="s">
        <v>299</v>
      </c>
      <c r="I1126" s="47" t="s">
        <v>490</v>
      </c>
      <c r="J1126" s="533">
        <v>30000015</v>
      </c>
      <c r="K1126" s="14" t="s">
        <v>64</v>
      </c>
      <c r="L1126" s="14" t="s">
        <v>58</v>
      </c>
      <c r="M1126" s="45">
        <v>1126</v>
      </c>
      <c r="N1126" s="45">
        <v>1</v>
      </c>
      <c r="O1126" s="46">
        <v>2425.2200000000048</v>
      </c>
      <c r="Q1126" s="12" t="s">
        <v>376</v>
      </c>
      <c r="T1126" s="59" t="s">
        <v>73</v>
      </c>
      <c r="U1126" s="14">
        <v>0</v>
      </c>
      <c r="V1126" s="59" t="s">
        <v>174</v>
      </c>
      <c r="X1126" s="46">
        <v>0</v>
      </c>
      <c r="Y1126" s="46">
        <v>5888.2100000000009</v>
      </c>
      <c r="Z1126" s="46">
        <v>2425.2200000000012</v>
      </c>
      <c r="AA1126" s="46">
        <v>2425.2200000000016</v>
      </c>
      <c r="AB1126" s="46">
        <v>2425.2200000000021</v>
      </c>
      <c r="AC1126" s="46">
        <v>2425.2200000000039</v>
      </c>
      <c r="AD1126" s="46">
        <v>2425.2200000000043</v>
      </c>
      <c r="AE1126" s="46">
        <v>2425.2200000000043</v>
      </c>
      <c r="AF1126" s="46">
        <v>2425.2200000000039</v>
      </c>
      <c r="AG1126" s="46">
        <v>2425.2200000000043</v>
      </c>
      <c r="AH1126" s="46">
        <v>2425.2200000000048</v>
      </c>
      <c r="AI1126" s="46">
        <v>2425.2200000000084</v>
      </c>
      <c r="AJ1126" s="46">
        <v>2425.2200000000084</v>
      </c>
      <c r="AK1126" s="46">
        <v>2425.2200000000012</v>
      </c>
      <c r="AL1126" s="46">
        <v>2425.2200000000048</v>
      </c>
      <c r="AM1126" s="46">
        <v>2425.2200000000084</v>
      </c>
    </row>
    <row r="1127" spans="5:39" x14ac:dyDescent="0.2">
      <c r="E1127" s="47">
        <v>112</v>
      </c>
      <c r="F1127" s="47">
        <v>121</v>
      </c>
      <c r="G1127" s="47" t="s">
        <v>250</v>
      </c>
      <c r="H1127" s="47" t="s">
        <v>299</v>
      </c>
      <c r="I1127" s="47" t="s">
        <v>490</v>
      </c>
      <c r="J1127" s="533">
        <v>30000015</v>
      </c>
      <c r="K1127" s="14" t="s">
        <v>67</v>
      </c>
      <c r="L1127" s="14" t="s">
        <v>67</v>
      </c>
      <c r="M1127" s="45">
        <v>1127</v>
      </c>
      <c r="N1127" s="45">
        <v>1</v>
      </c>
      <c r="O1127" s="53">
        <v>19.156154418858932</v>
      </c>
      <c r="P1127" s="54">
        <v>9.1561544188589323</v>
      </c>
      <c r="Q1127" s="55" t="s">
        <v>376</v>
      </c>
      <c r="R1127" s="56">
        <v>2.3792435171108481</v>
      </c>
      <c r="S1127" s="57" t="s">
        <v>370</v>
      </c>
      <c r="T1127" s="60" t="s">
        <v>73</v>
      </c>
      <c r="U1127" s="14">
        <v>0</v>
      </c>
      <c r="V1127" s="60" t="s">
        <v>174</v>
      </c>
      <c r="Y1127" s="46">
        <v>19.156154418858932</v>
      </c>
      <c r="Z1127" s="46">
        <v>19.156154418858932</v>
      </c>
      <c r="AA1127" s="46">
        <v>19.156154418858932</v>
      </c>
      <c r="AB1127" s="46">
        <v>19.156154418858932</v>
      </c>
      <c r="AC1127" s="46">
        <v>19.156154418858932</v>
      </c>
      <c r="AD1127" s="46">
        <v>19.156154418858932</v>
      </c>
      <c r="AE1127" s="46">
        <v>19.156154418858932</v>
      </c>
      <c r="AF1127" s="46">
        <v>19.156154418858932</v>
      </c>
      <c r="AG1127" s="46">
        <v>19.156154418858932</v>
      </c>
      <c r="AH1127" s="46">
        <v>19.156154418858932</v>
      </c>
      <c r="AI1127" s="46">
        <v>19.156154418858932</v>
      </c>
      <c r="AJ1127" s="46">
        <v>19.156154418858932</v>
      </c>
      <c r="AK1127" s="46">
        <v>19.156154418858932</v>
      </c>
      <c r="AL1127" s="46">
        <v>19.156154418858932</v>
      </c>
      <c r="AM1127" s="46">
        <v>19.156154418858932</v>
      </c>
    </row>
    <row r="1128" spans="5:39" x14ac:dyDescent="0.2">
      <c r="E1128" s="14">
        <v>113</v>
      </c>
      <c r="F1128" s="14">
        <v>122</v>
      </c>
      <c r="G1128" s="14" t="s">
        <v>250</v>
      </c>
      <c r="H1128" s="14" t="s">
        <v>340</v>
      </c>
      <c r="I1128" s="14" t="s">
        <v>491</v>
      </c>
      <c r="J1128" s="531">
        <v>30000016</v>
      </c>
      <c r="K1128" s="14" t="s">
        <v>59</v>
      </c>
      <c r="L1128" s="14" t="s">
        <v>57</v>
      </c>
      <c r="M1128" s="45">
        <v>1128</v>
      </c>
      <c r="N1128" s="45">
        <v>1</v>
      </c>
      <c r="O1128" s="46">
        <v>3529.95</v>
      </c>
      <c r="Q1128" s="12" t="s">
        <v>429</v>
      </c>
      <c r="T1128" s="59" t="s">
        <v>86</v>
      </c>
      <c r="U1128" s="14">
        <v>0</v>
      </c>
      <c r="V1128" s="59" t="s">
        <v>150</v>
      </c>
      <c r="Y1128" s="46">
        <v>3152.49</v>
      </c>
      <c r="Z1128" s="46">
        <v>3529.95</v>
      </c>
      <c r="AA1128" s="46">
        <v>3529.95</v>
      </c>
      <c r="AB1128" s="46">
        <v>3529.95</v>
      </c>
      <c r="AC1128" s="46">
        <v>3529.95</v>
      </c>
      <c r="AD1128" s="46">
        <v>3529.95</v>
      </c>
      <c r="AE1128" s="46">
        <v>3529.95</v>
      </c>
      <c r="AF1128" s="46">
        <v>3529.95</v>
      </c>
      <c r="AG1128" s="46">
        <v>3529.95</v>
      </c>
      <c r="AH1128" s="46">
        <v>3529.95</v>
      </c>
      <c r="AI1128" s="46">
        <v>3529.95</v>
      </c>
      <c r="AJ1128" s="46">
        <v>3529.95</v>
      </c>
      <c r="AK1128" s="46">
        <v>3529.95</v>
      </c>
      <c r="AL1128" s="46">
        <v>3529.95</v>
      </c>
      <c r="AM1128" s="46">
        <v>0</v>
      </c>
    </row>
    <row r="1129" spans="5:39" x14ac:dyDescent="0.2">
      <c r="E1129" s="47">
        <v>113</v>
      </c>
      <c r="F1129" s="47">
        <v>122</v>
      </c>
      <c r="G1129" s="47" t="s">
        <v>250</v>
      </c>
      <c r="H1129" s="47" t="s">
        <v>340</v>
      </c>
      <c r="I1129" s="47" t="s">
        <v>491</v>
      </c>
      <c r="J1129" s="533">
        <v>30000016</v>
      </c>
      <c r="K1129" s="14" t="s">
        <v>59</v>
      </c>
      <c r="L1129" s="14" t="s">
        <v>54</v>
      </c>
      <c r="M1129" s="45">
        <v>1129</v>
      </c>
      <c r="N1129" s="45">
        <v>1</v>
      </c>
      <c r="O1129" s="46">
        <v>5227.5600000000004</v>
      </c>
      <c r="Q1129" s="12" t="s">
        <v>429</v>
      </c>
      <c r="T1129" s="59" t="s">
        <v>86</v>
      </c>
      <c r="U1129" s="14">
        <v>0</v>
      </c>
      <c r="V1129" s="59" t="s">
        <v>150</v>
      </c>
      <c r="Y1129" s="46">
        <v>0</v>
      </c>
      <c r="Z1129" s="46">
        <v>0</v>
      </c>
      <c r="AA1129" s="46">
        <v>0</v>
      </c>
      <c r="AB1129" s="46">
        <v>0</v>
      </c>
      <c r="AC1129" s="46">
        <v>0</v>
      </c>
      <c r="AD1129" s="46">
        <v>0</v>
      </c>
      <c r="AE1129" s="46">
        <v>0</v>
      </c>
      <c r="AF1129" s="46">
        <v>0</v>
      </c>
      <c r="AG1129" s="46">
        <v>0</v>
      </c>
      <c r="AH1129" s="46">
        <v>11069.27</v>
      </c>
      <c r="AI1129" s="46">
        <v>7702.62</v>
      </c>
      <c r="AJ1129" s="46">
        <v>6914.04</v>
      </c>
      <c r="AK1129" s="46">
        <v>14184.07</v>
      </c>
      <c r="AL1129" s="46">
        <v>5227.5600000000004</v>
      </c>
      <c r="AM1129" s="46">
        <v>0</v>
      </c>
    </row>
    <row r="1130" spans="5:39" x14ac:dyDescent="0.2">
      <c r="E1130" s="47">
        <v>113</v>
      </c>
      <c r="F1130" s="47">
        <v>122</v>
      </c>
      <c r="G1130" s="47" t="s">
        <v>250</v>
      </c>
      <c r="H1130" s="47" t="s">
        <v>340</v>
      </c>
      <c r="I1130" s="47" t="s">
        <v>491</v>
      </c>
      <c r="J1130" s="533">
        <v>30000016</v>
      </c>
      <c r="K1130" s="14" t="s">
        <v>59</v>
      </c>
      <c r="L1130" s="14" t="s">
        <v>58</v>
      </c>
      <c r="M1130" s="45">
        <v>1130</v>
      </c>
      <c r="N1130" s="45">
        <v>1</v>
      </c>
      <c r="O1130" s="46">
        <v>0</v>
      </c>
      <c r="Q1130" s="12" t="s">
        <v>429</v>
      </c>
      <c r="T1130" s="59" t="s">
        <v>86</v>
      </c>
      <c r="U1130" s="14">
        <v>0</v>
      </c>
      <c r="V1130" s="59" t="s">
        <v>150</v>
      </c>
      <c r="Y1130" s="46">
        <v>0</v>
      </c>
      <c r="Z1130" s="46">
        <v>0</v>
      </c>
      <c r="AA1130" s="46">
        <v>0</v>
      </c>
      <c r="AB1130" s="46">
        <v>0</v>
      </c>
      <c r="AC1130" s="46">
        <v>0</v>
      </c>
      <c r="AD1130" s="46">
        <v>0</v>
      </c>
      <c r="AE1130" s="46">
        <v>0</v>
      </c>
      <c r="AF1130" s="46">
        <v>0</v>
      </c>
      <c r="AG1130" s="46">
        <v>0</v>
      </c>
      <c r="AH1130" s="46">
        <v>0</v>
      </c>
      <c r="AI1130" s="46">
        <v>0</v>
      </c>
      <c r="AJ1130" s="46">
        <v>0</v>
      </c>
      <c r="AK1130" s="46">
        <v>0</v>
      </c>
      <c r="AL1130" s="46">
        <v>0</v>
      </c>
      <c r="AM1130" s="46">
        <v>0</v>
      </c>
    </row>
    <row r="1131" spans="5:39" x14ac:dyDescent="0.2">
      <c r="E1131" s="47">
        <v>113</v>
      </c>
      <c r="F1131" s="47">
        <v>122</v>
      </c>
      <c r="G1131" s="47" t="s">
        <v>250</v>
      </c>
      <c r="H1131" s="47" t="s">
        <v>340</v>
      </c>
      <c r="I1131" s="47" t="s">
        <v>491</v>
      </c>
      <c r="J1131" s="533">
        <v>30000016</v>
      </c>
      <c r="K1131" s="14" t="s">
        <v>59</v>
      </c>
      <c r="L1131" s="14" t="s">
        <v>31</v>
      </c>
      <c r="M1131" s="45">
        <v>1131</v>
      </c>
      <c r="N1131" s="45">
        <v>1</v>
      </c>
      <c r="O1131" s="48">
        <v>8757.51</v>
      </c>
      <c r="Q1131" s="12" t="s">
        <v>429</v>
      </c>
      <c r="R1131" s="46">
        <v>11046.21</v>
      </c>
      <c r="T1131" s="59" t="s">
        <v>86</v>
      </c>
      <c r="U1131" s="14">
        <v>0</v>
      </c>
      <c r="V1131" s="59" t="s">
        <v>150</v>
      </c>
      <c r="X1131" s="46">
        <v>21651.52</v>
      </c>
      <c r="Y1131" s="46">
        <v>3152.49</v>
      </c>
      <c r="Z1131" s="46">
        <v>3529.95</v>
      </c>
      <c r="AA1131" s="46">
        <v>3529.95</v>
      </c>
      <c r="AB1131" s="46">
        <v>3529.95</v>
      </c>
      <c r="AC1131" s="46">
        <v>3529.95</v>
      </c>
      <c r="AD1131" s="46">
        <v>3529.95</v>
      </c>
      <c r="AE1131" s="46">
        <v>3529.95</v>
      </c>
      <c r="AF1131" s="46">
        <v>3529.95</v>
      </c>
      <c r="AG1131" s="46">
        <v>3529.95</v>
      </c>
      <c r="AH1131" s="46">
        <v>14599.220000000001</v>
      </c>
      <c r="AI1131" s="46">
        <v>11232.57</v>
      </c>
      <c r="AJ1131" s="46">
        <v>10443.99</v>
      </c>
      <c r="AK1131" s="46">
        <v>17714.02</v>
      </c>
      <c r="AL1131" s="46">
        <v>8757.51</v>
      </c>
      <c r="AM1131" s="46">
        <v>0</v>
      </c>
    </row>
    <row r="1132" spans="5:39" x14ac:dyDescent="0.2">
      <c r="E1132" s="47">
        <v>113</v>
      </c>
      <c r="F1132" s="47">
        <v>122</v>
      </c>
      <c r="G1132" s="47" t="s">
        <v>250</v>
      </c>
      <c r="H1132" s="47" t="s">
        <v>340</v>
      </c>
      <c r="I1132" s="47" t="s">
        <v>491</v>
      </c>
      <c r="J1132" s="533">
        <v>30000016</v>
      </c>
      <c r="K1132" s="14" t="s">
        <v>37</v>
      </c>
      <c r="L1132" s="14" t="s">
        <v>31</v>
      </c>
      <c r="M1132" s="45">
        <v>1132</v>
      </c>
      <c r="N1132" s="45">
        <v>1</v>
      </c>
      <c r="O1132" s="48">
        <v>0</v>
      </c>
      <c r="P1132" s="48"/>
      <c r="Q1132" s="12" t="s">
        <v>429</v>
      </c>
      <c r="R1132" s="46">
        <v>8252.2766666666666</v>
      </c>
      <c r="T1132" s="59" t="s">
        <v>86</v>
      </c>
      <c r="U1132" s="14">
        <v>3</v>
      </c>
      <c r="V1132" s="59" t="s">
        <v>150</v>
      </c>
      <c r="Y1132" s="46">
        <v>0</v>
      </c>
      <c r="Z1132" s="46">
        <v>0</v>
      </c>
      <c r="AA1132" s="46">
        <v>0</v>
      </c>
      <c r="AB1132" s="46">
        <v>0</v>
      </c>
      <c r="AC1132" s="46">
        <v>0</v>
      </c>
      <c r="AD1132" s="46">
        <v>0</v>
      </c>
      <c r="AE1132" s="46">
        <v>0</v>
      </c>
      <c r="AF1132" s="46">
        <v>0</v>
      </c>
      <c r="AG1132" s="46">
        <v>49513.66</v>
      </c>
      <c r="AH1132" s="46">
        <v>0</v>
      </c>
      <c r="AI1132" s="46">
        <v>0</v>
      </c>
      <c r="AJ1132" s="46">
        <v>0</v>
      </c>
      <c r="AK1132" s="46">
        <v>0</v>
      </c>
      <c r="AL1132" s="46">
        <v>0</v>
      </c>
      <c r="AM1132" s="46">
        <v>66277.259999999995</v>
      </c>
    </row>
    <row r="1133" spans="5:39" x14ac:dyDescent="0.2">
      <c r="E1133" s="47">
        <v>113</v>
      </c>
      <c r="F1133" s="47">
        <v>122</v>
      </c>
      <c r="G1133" s="47" t="s">
        <v>250</v>
      </c>
      <c r="H1133" s="47" t="s">
        <v>340</v>
      </c>
      <c r="I1133" s="47" t="s">
        <v>491</v>
      </c>
      <c r="J1133" s="533">
        <v>30000016</v>
      </c>
      <c r="K1133" s="14" t="s">
        <v>65</v>
      </c>
      <c r="L1133" s="14" t="s">
        <v>31</v>
      </c>
      <c r="M1133" s="45">
        <v>1133</v>
      </c>
      <c r="N1133" s="45">
        <v>1</v>
      </c>
      <c r="O1133" s="52">
        <v>66277.259999999995</v>
      </c>
      <c r="P1133" s="48">
        <v>66277.259999999995</v>
      </c>
      <c r="Q1133" s="12" t="s">
        <v>429</v>
      </c>
      <c r="R1133" s="46">
        <v>11046.21</v>
      </c>
      <c r="T1133" s="59" t="s">
        <v>86</v>
      </c>
      <c r="U1133" s="14">
        <v>0</v>
      </c>
      <c r="V1133" s="59" t="s">
        <v>150</v>
      </c>
      <c r="X1133" s="46">
        <v>0</v>
      </c>
      <c r="Y1133" s="46">
        <v>0</v>
      </c>
      <c r="Z1133" s="46">
        <v>0</v>
      </c>
      <c r="AA1133" s="46">
        <v>0</v>
      </c>
      <c r="AB1133" s="46">
        <v>0</v>
      </c>
      <c r="AC1133" s="46">
        <v>0</v>
      </c>
      <c r="AD1133" s="46">
        <v>0</v>
      </c>
      <c r="AE1133" s="46">
        <v>0</v>
      </c>
      <c r="AF1133" s="46">
        <v>0</v>
      </c>
      <c r="AG1133" s="46">
        <v>3529.9499999999853</v>
      </c>
      <c r="AH1133" s="46">
        <v>14599.220000000001</v>
      </c>
      <c r="AI1133" s="46">
        <v>11232.57</v>
      </c>
      <c r="AJ1133" s="46">
        <v>10443.99</v>
      </c>
      <c r="AK1133" s="46">
        <v>17714.020000000008</v>
      </c>
      <c r="AL1133" s="46">
        <v>8757.51</v>
      </c>
      <c r="AM1133" s="46">
        <v>0</v>
      </c>
    </row>
    <row r="1134" spans="5:39" x14ac:dyDescent="0.2">
      <c r="E1134" s="47">
        <v>113</v>
      </c>
      <c r="F1134" s="47">
        <v>122</v>
      </c>
      <c r="G1134" s="47" t="s">
        <v>250</v>
      </c>
      <c r="H1134" s="47" t="s">
        <v>340</v>
      </c>
      <c r="I1134" s="47" t="s">
        <v>491</v>
      </c>
      <c r="J1134" s="533">
        <v>30000016</v>
      </c>
      <c r="K1134" s="14" t="s">
        <v>64</v>
      </c>
      <c r="L1134" s="14" t="s">
        <v>57</v>
      </c>
      <c r="M1134" s="45">
        <v>1134</v>
      </c>
      <c r="N1134" s="45">
        <v>1</v>
      </c>
      <c r="O1134" s="46">
        <v>17649.75</v>
      </c>
      <c r="Q1134" s="12" t="s">
        <v>429</v>
      </c>
      <c r="T1134" s="59" t="s">
        <v>86</v>
      </c>
      <c r="U1134" s="14">
        <v>0</v>
      </c>
      <c r="V1134" s="59" t="s">
        <v>150</v>
      </c>
      <c r="X1134" s="46">
        <v>0</v>
      </c>
      <c r="Y1134" s="46">
        <v>3152.49</v>
      </c>
      <c r="Z1134" s="46">
        <v>6682.44</v>
      </c>
      <c r="AA1134" s="46">
        <v>10212.39</v>
      </c>
      <c r="AB1134" s="46">
        <v>13742.34</v>
      </c>
      <c r="AC1134" s="46">
        <v>17272.29</v>
      </c>
      <c r="AD1134" s="46">
        <v>20802.240000000002</v>
      </c>
      <c r="AE1134" s="46">
        <v>24332.190000000002</v>
      </c>
      <c r="AF1134" s="46">
        <v>27862.140000000003</v>
      </c>
      <c r="AG1134" s="46">
        <v>0</v>
      </c>
      <c r="AH1134" s="46">
        <v>3529.95</v>
      </c>
      <c r="AI1134" s="46">
        <v>7059.9</v>
      </c>
      <c r="AJ1134" s="46">
        <v>10589.849999999999</v>
      </c>
      <c r="AK1134" s="46">
        <v>14119.8</v>
      </c>
      <c r="AL1134" s="46">
        <v>17649.75</v>
      </c>
      <c r="AM1134" s="46">
        <v>0</v>
      </c>
    </row>
    <row r="1135" spans="5:39" x14ac:dyDescent="0.2">
      <c r="E1135" s="47">
        <v>113</v>
      </c>
      <c r="F1135" s="47">
        <v>122</v>
      </c>
      <c r="G1135" s="47" t="s">
        <v>250</v>
      </c>
      <c r="H1135" s="47" t="s">
        <v>340</v>
      </c>
      <c r="I1135" s="47" t="s">
        <v>491</v>
      </c>
      <c r="J1135" s="533">
        <v>30000016</v>
      </c>
      <c r="K1135" s="14" t="s">
        <v>64</v>
      </c>
      <c r="L1135" s="14" t="s">
        <v>54</v>
      </c>
      <c r="M1135" s="45">
        <v>1135</v>
      </c>
      <c r="N1135" s="45">
        <v>1</v>
      </c>
      <c r="O1135" s="46">
        <v>45097.56</v>
      </c>
      <c r="Q1135" s="12" t="s">
        <v>429</v>
      </c>
      <c r="T1135" s="59" t="s">
        <v>86</v>
      </c>
      <c r="U1135" s="14">
        <v>0</v>
      </c>
      <c r="V1135" s="59" t="s">
        <v>150</v>
      </c>
      <c r="X1135" s="46">
        <v>0</v>
      </c>
      <c r="Y1135" s="46">
        <v>0</v>
      </c>
      <c r="Z1135" s="46">
        <v>0</v>
      </c>
      <c r="AA1135" s="46">
        <v>0</v>
      </c>
      <c r="AB1135" s="46">
        <v>0</v>
      </c>
      <c r="AC1135" s="46">
        <v>0</v>
      </c>
      <c r="AD1135" s="46">
        <v>0</v>
      </c>
      <c r="AE1135" s="46">
        <v>0</v>
      </c>
      <c r="AF1135" s="46">
        <v>0</v>
      </c>
      <c r="AG1135" s="46">
        <v>0</v>
      </c>
      <c r="AH1135" s="46">
        <v>11069.27</v>
      </c>
      <c r="AI1135" s="46">
        <v>18771.89</v>
      </c>
      <c r="AJ1135" s="46">
        <v>25685.93</v>
      </c>
      <c r="AK1135" s="46">
        <v>39870</v>
      </c>
      <c r="AL1135" s="46">
        <v>45097.56</v>
      </c>
      <c r="AM1135" s="46">
        <v>0</v>
      </c>
    </row>
    <row r="1136" spans="5:39" x14ac:dyDescent="0.2">
      <c r="E1136" s="47">
        <v>113</v>
      </c>
      <c r="F1136" s="47">
        <v>122</v>
      </c>
      <c r="G1136" s="47" t="s">
        <v>250</v>
      </c>
      <c r="H1136" s="47" t="s">
        <v>340</v>
      </c>
      <c r="I1136" s="47" t="s">
        <v>491</v>
      </c>
      <c r="J1136" s="533">
        <v>30000016</v>
      </c>
      <c r="K1136" s="14" t="s">
        <v>64</v>
      </c>
      <c r="L1136" s="14" t="s">
        <v>58</v>
      </c>
      <c r="M1136" s="45">
        <v>1136</v>
      </c>
      <c r="N1136" s="45">
        <v>1</v>
      </c>
      <c r="O1136" s="46">
        <v>3529.9499999999971</v>
      </c>
      <c r="Q1136" s="12" t="s">
        <v>429</v>
      </c>
      <c r="T1136" s="59" t="s">
        <v>86</v>
      </c>
      <c r="U1136" s="14">
        <v>0</v>
      </c>
      <c r="V1136" s="59" t="s">
        <v>150</v>
      </c>
      <c r="X1136" s="46">
        <v>0</v>
      </c>
      <c r="Y1136" s="46">
        <v>21651.520000000004</v>
      </c>
      <c r="Z1136" s="46">
        <v>21651.520000000004</v>
      </c>
      <c r="AA1136" s="46">
        <v>21651.520000000004</v>
      </c>
      <c r="AB1136" s="46">
        <v>21651.52</v>
      </c>
      <c r="AC1136" s="46">
        <v>21651.519999999997</v>
      </c>
      <c r="AD1136" s="46">
        <v>21651.519999999993</v>
      </c>
      <c r="AE1136" s="46">
        <v>21651.51999999999</v>
      </c>
      <c r="AF1136" s="46">
        <v>21651.519999999986</v>
      </c>
      <c r="AG1136" s="46">
        <v>3529.9499999999825</v>
      </c>
      <c r="AH1136" s="46">
        <v>3529.9499999999825</v>
      </c>
      <c r="AI1136" s="46">
        <v>3529.9499999999898</v>
      </c>
      <c r="AJ1136" s="46">
        <v>3529.9499999999971</v>
      </c>
      <c r="AK1136" s="46">
        <v>3529.9499999999971</v>
      </c>
      <c r="AL1136" s="46">
        <v>3529.9499999999971</v>
      </c>
      <c r="AM1136" s="46">
        <v>0</v>
      </c>
    </row>
    <row r="1137" spans="5:39" x14ac:dyDescent="0.2">
      <c r="E1137" s="47">
        <v>113</v>
      </c>
      <c r="F1137" s="47">
        <v>122</v>
      </c>
      <c r="G1137" s="47" t="s">
        <v>250</v>
      </c>
      <c r="H1137" s="47" t="s">
        <v>340</v>
      </c>
      <c r="I1137" s="47" t="s">
        <v>491</v>
      </c>
      <c r="J1137" s="533">
        <v>30000016</v>
      </c>
      <c r="K1137" s="14" t="s">
        <v>67</v>
      </c>
      <c r="L1137" s="14" t="s">
        <v>67</v>
      </c>
      <c r="M1137" s="45">
        <v>1137</v>
      </c>
      <c r="N1137" s="45">
        <v>1</v>
      </c>
      <c r="O1137" s="53">
        <v>66.509208739167661</v>
      </c>
      <c r="P1137" s="54">
        <v>56.509208739167661</v>
      </c>
      <c r="Q1137" s="55" t="s">
        <v>429</v>
      </c>
      <c r="R1137" s="56">
        <v>6</v>
      </c>
      <c r="S1137" s="57" t="s">
        <v>370</v>
      </c>
      <c r="T1137" s="60" t="s">
        <v>86</v>
      </c>
      <c r="U1137" s="14">
        <v>0</v>
      </c>
      <c r="V1137" s="60" t="s">
        <v>150</v>
      </c>
      <c r="Y1137" s="46">
        <v>66.509208739167661</v>
      </c>
      <c r="Z1137" s="46">
        <v>66.509208739167661</v>
      </c>
      <c r="AA1137" s="46">
        <v>66.509208739167661</v>
      </c>
      <c r="AB1137" s="46">
        <v>66.509208739167661</v>
      </c>
      <c r="AC1137" s="46">
        <v>66.509208739167661</v>
      </c>
      <c r="AD1137" s="46">
        <v>66.509208739167661</v>
      </c>
      <c r="AE1137" s="46">
        <v>66.509208739167661</v>
      </c>
      <c r="AF1137" s="46">
        <v>66.509208739167661</v>
      </c>
      <c r="AG1137" s="46">
        <v>66.509208739167661</v>
      </c>
      <c r="AH1137" s="46">
        <v>66.509208739167661</v>
      </c>
      <c r="AI1137" s="46">
        <v>66.509208739167661</v>
      </c>
      <c r="AJ1137" s="46">
        <v>66.509208739167661</v>
      </c>
      <c r="AK1137" s="46">
        <v>66.509208739167661</v>
      </c>
      <c r="AL1137" s="46">
        <v>66.509208739167661</v>
      </c>
      <c r="AM1137" s="46">
        <v>66.509208739167661</v>
      </c>
    </row>
    <row r="1138" spans="5:39" x14ac:dyDescent="0.2">
      <c r="E1138" s="14">
        <v>114</v>
      </c>
      <c r="F1138" s="14">
        <v>123</v>
      </c>
      <c r="G1138" s="14" t="s">
        <v>250</v>
      </c>
      <c r="H1138" s="14" t="s">
        <v>319</v>
      </c>
      <c r="I1138" s="14" t="s">
        <v>492</v>
      </c>
      <c r="J1138" s="531">
        <v>30000017</v>
      </c>
      <c r="K1138" s="14" t="s">
        <v>59</v>
      </c>
      <c r="L1138" s="14" t="s">
        <v>57</v>
      </c>
      <c r="M1138" s="45">
        <v>1138</v>
      </c>
      <c r="N1138" s="45">
        <v>1</v>
      </c>
      <c r="O1138" s="46">
        <v>3056.79</v>
      </c>
      <c r="Q1138" s="12" t="s">
        <v>405</v>
      </c>
      <c r="T1138" s="59" t="s">
        <v>74</v>
      </c>
      <c r="U1138" s="14">
        <v>0</v>
      </c>
      <c r="V1138" s="59" t="s">
        <v>175</v>
      </c>
      <c r="Y1138" s="46">
        <v>2729.91</v>
      </c>
      <c r="Z1138" s="46">
        <v>3056.79</v>
      </c>
      <c r="AA1138" s="46">
        <v>3056.79</v>
      </c>
      <c r="AB1138" s="46">
        <v>3056.79</v>
      </c>
      <c r="AC1138" s="46">
        <v>3056.79</v>
      </c>
      <c r="AD1138" s="46">
        <v>3056.79</v>
      </c>
      <c r="AE1138" s="46">
        <v>3056.79</v>
      </c>
      <c r="AF1138" s="46">
        <v>3056.79</v>
      </c>
      <c r="AG1138" s="46">
        <v>3056.79</v>
      </c>
      <c r="AH1138" s="46">
        <v>3056.79</v>
      </c>
      <c r="AI1138" s="46">
        <v>3056.79</v>
      </c>
      <c r="AJ1138" s="46">
        <v>3056.79</v>
      </c>
      <c r="AK1138" s="46">
        <v>3056.79</v>
      </c>
      <c r="AL1138" s="46">
        <v>3056.79</v>
      </c>
      <c r="AM1138" s="46">
        <v>0</v>
      </c>
    </row>
    <row r="1139" spans="5:39" x14ac:dyDescent="0.2">
      <c r="E1139" s="47">
        <v>114</v>
      </c>
      <c r="F1139" s="47">
        <v>123</v>
      </c>
      <c r="G1139" s="47" t="s">
        <v>250</v>
      </c>
      <c r="H1139" s="47" t="s">
        <v>319</v>
      </c>
      <c r="I1139" s="47" t="s">
        <v>492</v>
      </c>
      <c r="J1139" s="533">
        <v>30000017</v>
      </c>
      <c r="K1139" s="14" t="s">
        <v>59</v>
      </c>
      <c r="L1139" s="14" t="s">
        <v>54</v>
      </c>
      <c r="M1139" s="45">
        <v>1139</v>
      </c>
      <c r="N1139" s="45">
        <v>1</v>
      </c>
      <c r="O1139" s="46">
        <v>6034.29</v>
      </c>
      <c r="Q1139" s="12" t="s">
        <v>405</v>
      </c>
      <c r="T1139" s="59" t="s">
        <v>74</v>
      </c>
      <c r="U1139" s="14">
        <v>7</v>
      </c>
      <c r="V1139" s="59" t="s">
        <v>175</v>
      </c>
      <c r="Y1139" s="46">
        <v>0</v>
      </c>
      <c r="Z1139" s="46">
        <v>0</v>
      </c>
      <c r="AA1139" s="46">
        <v>0</v>
      </c>
      <c r="AB1139" s="46">
        <v>0</v>
      </c>
      <c r="AC1139" s="46">
        <v>0</v>
      </c>
      <c r="AD1139" s="46">
        <v>0</v>
      </c>
      <c r="AE1139" s="46">
        <v>0</v>
      </c>
      <c r="AF1139" s="46">
        <v>0</v>
      </c>
      <c r="AG1139" s="46">
        <v>0</v>
      </c>
      <c r="AH1139" s="46">
        <v>9585.14</v>
      </c>
      <c r="AI1139" s="46">
        <v>6828.4</v>
      </c>
      <c r="AJ1139" s="46">
        <v>6039.82</v>
      </c>
      <c r="AK1139" s="46">
        <v>6719.1799999999994</v>
      </c>
      <c r="AL1139" s="46">
        <v>6034.29</v>
      </c>
      <c r="AM1139" s="46">
        <v>0</v>
      </c>
    </row>
    <row r="1140" spans="5:39" x14ac:dyDescent="0.2">
      <c r="E1140" s="47">
        <v>114</v>
      </c>
      <c r="F1140" s="47">
        <v>123</v>
      </c>
      <c r="G1140" s="47" t="s">
        <v>250</v>
      </c>
      <c r="H1140" s="47" t="s">
        <v>319</v>
      </c>
      <c r="I1140" s="47" t="s">
        <v>492</v>
      </c>
      <c r="J1140" s="533">
        <v>30000017</v>
      </c>
      <c r="K1140" s="14" t="s">
        <v>59</v>
      </c>
      <c r="L1140" s="14" t="s">
        <v>58</v>
      </c>
      <c r="M1140" s="45">
        <v>1140</v>
      </c>
      <c r="N1140" s="45">
        <v>1</v>
      </c>
      <c r="O1140" s="46">
        <v>0</v>
      </c>
      <c r="Q1140" s="12" t="s">
        <v>405</v>
      </c>
      <c r="T1140" s="59" t="s">
        <v>74</v>
      </c>
      <c r="U1140" s="14">
        <v>0</v>
      </c>
      <c r="V1140" s="59" t="s">
        <v>175</v>
      </c>
      <c r="Y1140" s="46">
        <v>0</v>
      </c>
      <c r="Z1140" s="46">
        <v>0</v>
      </c>
      <c r="AA1140" s="46">
        <v>0</v>
      </c>
      <c r="AB1140" s="46">
        <v>0</v>
      </c>
      <c r="AC1140" s="46">
        <v>0</v>
      </c>
      <c r="AD1140" s="46">
        <v>0</v>
      </c>
      <c r="AE1140" s="46">
        <v>0</v>
      </c>
      <c r="AF1140" s="46">
        <v>0</v>
      </c>
      <c r="AG1140" s="46">
        <v>0</v>
      </c>
      <c r="AH1140" s="46">
        <v>0</v>
      </c>
      <c r="AI1140" s="46">
        <v>0</v>
      </c>
      <c r="AJ1140" s="46">
        <v>0</v>
      </c>
      <c r="AK1140" s="46">
        <v>0</v>
      </c>
      <c r="AL1140" s="46">
        <v>0</v>
      </c>
      <c r="AM1140" s="46">
        <v>0</v>
      </c>
    </row>
    <row r="1141" spans="5:39" x14ac:dyDescent="0.2">
      <c r="E1141" s="47">
        <v>114</v>
      </c>
      <c r="F1141" s="47">
        <v>123</v>
      </c>
      <c r="G1141" s="47" t="s">
        <v>250</v>
      </c>
      <c r="H1141" s="47" t="s">
        <v>319</v>
      </c>
      <c r="I1141" s="47" t="s">
        <v>492</v>
      </c>
      <c r="J1141" s="533">
        <v>30000017</v>
      </c>
      <c r="K1141" s="14" t="s">
        <v>59</v>
      </c>
      <c r="L1141" s="14" t="s">
        <v>31</v>
      </c>
      <c r="M1141" s="45">
        <v>1141</v>
      </c>
      <c r="N1141" s="45">
        <v>1</v>
      </c>
      <c r="O1141" s="48">
        <v>9091.08</v>
      </c>
      <c r="Q1141" s="12" t="s">
        <v>405</v>
      </c>
      <c r="R1141" s="46">
        <v>8924.5950000000012</v>
      </c>
      <c r="T1141" s="59" t="s">
        <v>74</v>
      </c>
      <c r="U1141" s="14">
        <v>0</v>
      </c>
      <c r="V1141" s="59" t="s">
        <v>175</v>
      </c>
      <c r="X1141" s="46">
        <v>6440.46</v>
      </c>
      <c r="Y1141" s="46">
        <v>2729.91</v>
      </c>
      <c r="Z1141" s="46">
        <v>3056.79</v>
      </c>
      <c r="AA1141" s="46">
        <v>3056.79</v>
      </c>
      <c r="AB1141" s="46">
        <v>3056.79</v>
      </c>
      <c r="AC1141" s="46">
        <v>3056.79</v>
      </c>
      <c r="AD1141" s="46">
        <v>3056.79</v>
      </c>
      <c r="AE1141" s="46">
        <v>3056.79</v>
      </c>
      <c r="AF1141" s="46">
        <v>3056.79</v>
      </c>
      <c r="AG1141" s="46">
        <v>3056.79</v>
      </c>
      <c r="AH1141" s="46">
        <v>12641.93</v>
      </c>
      <c r="AI1141" s="46">
        <v>9885.1899999999987</v>
      </c>
      <c r="AJ1141" s="46">
        <v>9096.61</v>
      </c>
      <c r="AK1141" s="46">
        <v>9775.9699999999993</v>
      </c>
      <c r="AL1141" s="46">
        <v>9091.08</v>
      </c>
      <c r="AM1141" s="46">
        <v>0</v>
      </c>
    </row>
    <row r="1142" spans="5:39" x14ac:dyDescent="0.2">
      <c r="E1142" s="47">
        <v>114</v>
      </c>
      <c r="F1142" s="47">
        <v>123</v>
      </c>
      <c r="G1142" s="47" t="s">
        <v>250</v>
      </c>
      <c r="H1142" s="47" t="s">
        <v>319</v>
      </c>
      <c r="I1142" s="47" t="s">
        <v>492</v>
      </c>
      <c r="J1142" s="533">
        <v>30000017</v>
      </c>
      <c r="K1142" s="14" t="s">
        <v>37</v>
      </c>
      <c r="L1142" s="14" t="s">
        <v>31</v>
      </c>
      <c r="M1142" s="45">
        <v>1142</v>
      </c>
      <c r="N1142" s="45">
        <v>1</v>
      </c>
      <c r="O1142" s="48">
        <v>3056.79</v>
      </c>
      <c r="P1142" s="48"/>
      <c r="Q1142" s="12" t="s">
        <v>405</v>
      </c>
      <c r="R1142" s="46">
        <v>4654.3133333333344</v>
      </c>
      <c r="T1142" s="59" t="s">
        <v>74</v>
      </c>
      <c r="U1142" s="14">
        <v>0</v>
      </c>
      <c r="V1142" s="59" t="s">
        <v>175</v>
      </c>
      <c r="Y1142" s="46">
        <v>6440.46</v>
      </c>
      <c r="Z1142" s="46">
        <v>3134.02</v>
      </c>
      <c r="AA1142" s="46">
        <v>3056.79</v>
      </c>
      <c r="AB1142" s="46">
        <v>3056.79</v>
      </c>
      <c r="AC1142" s="46">
        <v>0</v>
      </c>
      <c r="AD1142" s="46">
        <v>5709.47</v>
      </c>
      <c r="AE1142" s="46">
        <v>3056.79</v>
      </c>
      <c r="AF1142" s="46">
        <v>3056.79</v>
      </c>
      <c r="AG1142" s="46">
        <v>3056.79</v>
      </c>
      <c r="AH1142" s="46">
        <v>3056.79</v>
      </c>
      <c r="AI1142" s="46">
        <v>12641.93</v>
      </c>
      <c r="AJ1142" s="46">
        <v>6113.58</v>
      </c>
      <c r="AK1142" s="46">
        <v>0</v>
      </c>
      <c r="AL1142" s="46">
        <v>3056.79</v>
      </c>
      <c r="AM1142" s="46">
        <v>5735.6959999999999</v>
      </c>
    </row>
    <row r="1143" spans="5:39" x14ac:dyDescent="0.2">
      <c r="E1143" s="47">
        <v>114</v>
      </c>
      <c r="F1143" s="47">
        <v>123</v>
      </c>
      <c r="G1143" s="47" t="s">
        <v>250</v>
      </c>
      <c r="H1143" s="47" t="s">
        <v>319</v>
      </c>
      <c r="I1143" s="47" t="s">
        <v>492</v>
      </c>
      <c r="J1143" s="533">
        <v>30000017</v>
      </c>
      <c r="K1143" s="14" t="s">
        <v>65</v>
      </c>
      <c r="L1143" s="14" t="s">
        <v>31</v>
      </c>
      <c r="M1143" s="45">
        <v>1143</v>
      </c>
      <c r="N1143" s="45">
        <v>1</v>
      </c>
      <c r="O1143" s="52">
        <v>28678.479999999996</v>
      </c>
      <c r="P1143" s="48">
        <v>5735.6959999999999</v>
      </c>
      <c r="Q1143" s="12" t="s">
        <v>405</v>
      </c>
      <c r="R1143" s="46">
        <v>4779.746666666666</v>
      </c>
      <c r="T1143" s="59" t="s">
        <v>74</v>
      </c>
      <c r="U1143" s="14">
        <v>0</v>
      </c>
      <c r="V1143" s="59" t="s">
        <v>175</v>
      </c>
      <c r="X1143" s="46">
        <v>0</v>
      </c>
      <c r="Y1143" s="46">
        <v>0</v>
      </c>
      <c r="Z1143" s="46">
        <v>0</v>
      </c>
      <c r="AA1143" s="46">
        <v>0</v>
      </c>
      <c r="AB1143" s="46">
        <v>0</v>
      </c>
      <c r="AC1143" s="46">
        <v>0</v>
      </c>
      <c r="AD1143" s="46">
        <v>0</v>
      </c>
      <c r="AE1143" s="46">
        <v>0</v>
      </c>
      <c r="AF1143" s="46">
        <v>0</v>
      </c>
      <c r="AG1143" s="46">
        <v>0</v>
      </c>
      <c r="AH1143" s="46">
        <v>0</v>
      </c>
      <c r="AI1143" s="46">
        <v>714.81999999999607</v>
      </c>
      <c r="AJ1143" s="46">
        <v>9096.61</v>
      </c>
      <c r="AK1143" s="46">
        <v>9775.9699999999993</v>
      </c>
      <c r="AL1143" s="46">
        <v>9091.08</v>
      </c>
      <c r="AM1143" s="46">
        <v>0</v>
      </c>
    </row>
    <row r="1144" spans="5:39" x14ac:dyDescent="0.2">
      <c r="E1144" s="47">
        <v>114</v>
      </c>
      <c r="F1144" s="47">
        <v>123</v>
      </c>
      <c r="G1144" s="47" t="s">
        <v>250</v>
      </c>
      <c r="H1144" s="47" t="s">
        <v>319</v>
      </c>
      <c r="I1144" s="47" t="s">
        <v>492</v>
      </c>
      <c r="J1144" s="533">
        <v>30000017</v>
      </c>
      <c r="K1144" s="14" t="s">
        <v>64</v>
      </c>
      <c r="L1144" s="14" t="s">
        <v>57</v>
      </c>
      <c r="M1144" s="45">
        <v>1144</v>
      </c>
      <c r="N1144" s="45">
        <v>1</v>
      </c>
      <c r="O1144" s="46">
        <v>3056.79</v>
      </c>
      <c r="Q1144" s="12" t="s">
        <v>405</v>
      </c>
      <c r="T1144" s="59" t="s">
        <v>74</v>
      </c>
      <c r="U1144" s="14">
        <v>0</v>
      </c>
      <c r="V1144" s="59" t="s">
        <v>175</v>
      </c>
      <c r="X1144" s="46">
        <v>0</v>
      </c>
      <c r="Y1144" s="46">
        <v>0</v>
      </c>
      <c r="Z1144" s="46">
        <v>0</v>
      </c>
      <c r="AA1144" s="46">
        <v>0</v>
      </c>
      <c r="AB1144" s="46">
        <v>0</v>
      </c>
      <c r="AC1144" s="46">
        <v>3056.79</v>
      </c>
      <c r="AD1144" s="46">
        <v>404.10999999999967</v>
      </c>
      <c r="AE1144" s="46">
        <v>404.10999999999967</v>
      </c>
      <c r="AF1144" s="46">
        <v>404.10999999999967</v>
      </c>
      <c r="AG1144" s="46">
        <v>404.10999999999967</v>
      </c>
      <c r="AH1144" s="46">
        <v>404.10999999999967</v>
      </c>
      <c r="AI1144" s="46">
        <v>0</v>
      </c>
      <c r="AJ1144" s="46">
        <v>0</v>
      </c>
      <c r="AK1144" s="46">
        <v>3056.79</v>
      </c>
      <c r="AL1144" s="46">
        <v>3056.79</v>
      </c>
      <c r="AM1144" s="46">
        <v>0</v>
      </c>
    </row>
    <row r="1145" spans="5:39" x14ac:dyDescent="0.2">
      <c r="E1145" s="47">
        <v>114</v>
      </c>
      <c r="F1145" s="47">
        <v>123</v>
      </c>
      <c r="G1145" s="47" t="s">
        <v>250</v>
      </c>
      <c r="H1145" s="47" t="s">
        <v>319</v>
      </c>
      <c r="I1145" s="47" t="s">
        <v>492</v>
      </c>
      <c r="J1145" s="533">
        <v>30000017</v>
      </c>
      <c r="K1145" s="14" t="s">
        <v>64</v>
      </c>
      <c r="L1145" s="14" t="s">
        <v>54</v>
      </c>
      <c r="M1145" s="45">
        <v>1145</v>
      </c>
      <c r="N1145" s="45">
        <v>1</v>
      </c>
      <c r="O1145" s="46">
        <v>22969.010000000002</v>
      </c>
      <c r="Q1145" s="12" t="s">
        <v>405</v>
      </c>
      <c r="T1145" s="59" t="s">
        <v>74</v>
      </c>
      <c r="U1145" s="14">
        <v>0</v>
      </c>
      <c r="V1145" s="59" t="s">
        <v>175</v>
      </c>
      <c r="X1145" s="46">
        <v>0</v>
      </c>
      <c r="Y1145" s="46">
        <v>0</v>
      </c>
      <c r="Z1145" s="46">
        <v>0</v>
      </c>
      <c r="AA1145" s="46">
        <v>0</v>
      </c>
      <c r="AB1145" s="46">
        <v>0</v>
      </c>
      <c r="AC1145" s="46">
        <v>0</v>
      </c>
      <c r="AD1145" s="46">
        <v>0</v>
      </c>
      <c r="AE1145" s="46">
        <v>0</v>
      </c>
      <c r="AF1145" s="46">
        <v>0</v>
      </c>
      <c r="AG1145" s="46">
        <v>0</v>
      </c>
      <c r="AH1145" s="46">
        <v>9585.14</v>
      </c>
      <c r="AI1145" s="46">
        <v>7232.51</v>
      </c>
      <c r="AJ1145" s="46">
        <v>10215.540000000001</v>
      </c>
      <c r="AK1145" s="46">
        <v>16934.72</v>
      </c>
      <c r="AL1145" s="46">
        <v>22969.010000000002</v>
      </c>
      <c r="AM1145" s="46">
        <v>20290.104000000003</v>
      </c>
    </row>
    <row r="1146" spans="5:39" x14ac:dyDescent="0.2">
      <c r="E1146" s="47">
        <v>114</v>
      </c>
      <c r="F1146" s="47">
        <v>123</v>
      </c>
      <c r="G1146" s="47" t="s">
        <v>250</v>
      </c>
      <c r="H1146" s="47" t="s">
        <v>319</v>
      </c>
      <c r="I1146" s="47" t="s">
        <v>492</v>
      </c>
      <c r="J1146" s="533">
        <v>30000017</v>
      </c>
      <c r="K1146" s="14" t="s">
        <v>64</v>
      </c>
      <c r="L1146" s="14" t="s">
        <v>58</v>
      </c>
      <c r="M1146" s="45">
        <v>1146</v>
      </c>
      <c r="N1146" s="45">
        <v>1</v>
      </c>
      <c r="O1146" s="46">
        <v>2652.679999999993</v>
      </c>
      <c r="Q1146" s="12" t="s">
        <v>405</v>
      </c>
      <c r="T1146" s="59" t="s">
        <v>74</v>
      </c>
      <c r="U1146" s="14">
        <v>0</v>
      </c>
      <c r="V1146" s="59" t="s">
        <v>175</v>
      </c>
      <c r="X1146" s="46">
        <v>0</v>
      </c>
      <c r="Y1146" s="46">
        <v>2729.9099999999989</v>
      </c>
      <c r="Z1146" s="46">
        <v>2652.6800000000003</v>
      </c>
      <c r="AA1146" s="46">
        <v>2652.6800000000003</v>
      </c>
      <c r="AB1146" s="46">
        <v>2652.6800000000003</v>
      </c>
      <c r="AC1146" s="46">
        <v>2652.6800000000012</v>
      </c>
      <c r="AD1146" s="46">
        <v>2652.6800000000012</v>
      </c>
      <c r="AE1146" s="46">
        <v>2652.6800000000012</v>
      </c>
      <c r="AF1146" s="46">
        <v>2652.6800000000012</v>
      </c>
      <c r="AG1146" s="46">
        <v>2652.6799999999976</v>
      </c>
      <c r="AH1146" s="46">
        <v>2652.6800000000003</v>
      </c>
      <c r="AI1146" s="46">
        <v>2652.6799999999948</v>
      </c>
      <c r="AJ1146" s="46">
        <v>2652.679999999993</v>
      </c>
      <c r="AK1146" s="46">
        <v>2652.679999999993</v>
      </c>
      <c r="AL1146" s="46">
        <v>2652.679999999993</v>
      </c>
      <c r="AM1146" s="46">
        <v>2652.6799999999967</v>
      </c>
    </row>
    <row r="1147" spans="5:39" x14ac:dyDescent="0.2">
      <c r="E1147" s="47">
        <v>114</v>
      </c>
      <c r="F1147" s="47">
        <v>123</v>
      </c>
      <c r="G1147" s="47" t="s">
        <v>250</v>
      </c>
      <c r="H1147" s="47" t="s">
        <v>319</v>
      </c>
      <c r="I1147" s="47" t="s">
        <v>492</v>
      </c>
      <c r="J1147" s="533">
        <v>30000017</v>
      </c>
      <c r="K1147" s="14" t="s">
        <v>67</v>
      </c>
      <c r="L1147" s="14" t="s">
        <v>67</v>
      </c>
      <c r="M1147" s="45">
        <v>1147</v>
      </c>
      <c r="N1147" s="45">
        <v>1</v>
      </c>
      <c r="O1147" s="53">
        <v>30.502347056048166</v>
      </c>
      <c r="P1147" s="54">
        <v>20.502347056048166</v>
      </c>
      <c r="Q1147" s="55" t="s">
        <v>405</v>
      </c>
      <c r="R1147" s="56">
        <v>3.2134208891271809</v>
      </c>
      <c r="S1147" s="57" t="s">
        <v>370</v>
      </c>
      <c r="T1147" s="60" t="s">
        <v>74</v>
      </c>
      <c r="U1147" s="14">
        <v>0</v>
      </c>
      <c r="V1147" s="60" t="s">
        <v>175</v>
      </c>
      <c r="Y1147" s="46">
        <v>30.502347056048166</v>
      </c>
      <c r="Z1147" s="46">
        <v>30.502347056048166</v>
      </c>
      <c r="AA1147" s="46">
        <v>30.502347056048166</v>
      </c>
      <c r="AB1147" s="46">
        <v>30.502347056048166</v>
      </c>
      <c r="AC1147" s="46">
        <v>30.502347056048166</v>
      </c>
      <c r="AD1147" s="46">
        <v>30.502347056048166</v>
      </c>
      <c r="AE1147" s="46">
        <v>30.502347056048166</v>
      </c>
      <c r="AF1147" s="46">
        <v>30.502347056048166</v>
      </c>
      <c r="AG1147" s="46">
        <v>30.502347056048166</v>
      </c>
      <c r="AH1147" s="46">
        <v>30.502347056048166</v>
      </c>
      <c r="AI1147" s="46">
        <v>30.502347056048166</v>
      </c>
      <c r="AJ1147" s="46">
        <v>30.502347056048166</v>
      </c>
      <c r="AK1147" s="46">
        <v>30.502347056048166</v>
      </c>
      <c r="AL1147" s="46">
        <v>30.502347056048166</v>
      </c>
      <c r="AM1147" s="46">
        <v>30.502347056048166</v>
      </c>
    </row>
    <row r="1148" spans="5:39" x14ac:dyDescent="0.2">
      <c r="E1148" s="14">
        <v>115</v>
      </c>
      <c r="F1148" s="14">
        <v>124</v>
      </c>
      <c r="G1148" s="14" t="s">
        <v>250</v>
      </c>
      <c r="H1148" s="14" t="s">
        <v>300</v>
      </c>
      <c r="I1148" s="14" t="s">
        <v>493</v>
      </c>
      <c r="J1148" s="531">
        <v>30000018</v>
      </c>
      <c r="K1148" s="14" t="s">
        <v>59</v>
      </c>
      <c r="L1148" s="14" t="s">
        <v>57</v>
      </c>
      <c r="M1148" s="45">
        <v>1148</v>
      </c>
      <c r="N1148" s="45">
        <v>1</v>
      </c>
      <c r="O1148" s="46">
        <v>2073.04</v>
      </c>
      <c r="Q1148" s="12" t="s">
        <v>379</v>
      </c>
      <c r="T1148" s="59" t="s">
        <v>108</v>
      </c>
      <c r="U1148" s="14">
        <v>0</v>
      </c>
      <c r="V1148" s="59" t="s">
        <v>175</v>
      </c>
      <c r="Y1148" s="46">
        <v>1851.37</v>
      </c>
      <c r="Z1148" s="46">
        <v>2073.04</v>
      </c>
      <c r="AA1148" s="46">
        <v>2073.04</v>
      </c>
      <c r="AB1148" s="46">
        <v>2073.04</v>
      </c>
      <c r="AC1148" s="46">
        <v>2073.04</v>
      </c>
      <c r="AD1148" s="46">
        <v>2073.04</v>
      </c>
      <c r="AE1148" s="46">
        <v>2073.04</v>
      </c>
      <c r="AF1148" s="46">
        <v>2073.04</v>
      </c>
      <c r="AG1148" s="46">
        <v>2073.04</v>
      </c>
      <c r="AH1148" s="46">
        <v>2073.04</v>
      </c>
      <c r="AI1148" s="46">
        <v>2073.04</v>
      </c>
      <c r="AJ1148" s="46">
        <v>2073.04</v>
      </c>
      <c r="AK1148" s="46">
        <v>2073.04</v>
      </c>
      <c r="AL1148" s="46">
        <v>2073.04</v>
      </c>
      <c r="AM1148" s="46">
        <v>0</v>
      </c>
    </row>
    <row r="1149" spans="5:39" x14ac:dyDescent="0.2">
      <c r="E1149" s="47">
        <v>115</v>
      </c>
      <c r="F1149" s="47">
        <v>124</v>
      </c>
      <c r="G1149" s="47" t="s">
        <v>250</v>
      </c>
      <c r="H1149" s="47" t="s">
        <v>300</v>
      </c>
      <c r="I1149" s="47" t="s">
        <v>493</v>
      </c>
      <c r="J1149" s="533">
        <v>30000018</v>
      </c>
      <c r="K1149" s="14" t="s">
        <v>59</v>
      </c>
      <c r="L1149" s="14" t="s">
        <v>54</v>
      </c>
      <c r="M1149" s="45">
        <v>1149</v>
      </c>
      <c r="N1149" s="45">
        <v>1</v>
      </c>
      <c r="O1149" s="46">
        <v>3406.7799999999997</v>
      </c>
      <c r="Q1149" s="12" t="s">
        <v>379</v>
      </c>
      <c r="T1149" s="59" t="s">
        <v>108</v>
      </c>
      <c r="U1149" s="14">
        <v>0</v>
      </c>
      <c r="V1149" s="59" t="s">
        <v>175</v>
      </c>
      <c r="Y1149" s="46">
        <v>0</v>
      </c>
      <c r="Z1149" s="46">
        <v>0</v>
      </c>
      <c r="AA1149" s="46">
        <v>0</v>
      </c>
      <c r="AB1149" s="46">
        <v>0</v>
      </c>
      <c r="AC1149" s="46">
        <v>0</v>
      </c>
      <c r="AD1149" s="46">
        <v>0</v>
      </c>
      <c r="AE1149" s="46">
        <v>0</v>
      </c>
      <c r="AF1149" s="46">
        <v>0</v>
      </c>
      <c r="AG1149" s="46">
        <v>0</v>
      </c>
      <c r="AH1149" s="46">
        <v>6499.42</v>
      </c>
      <c r="AI1149" s="46">
        <v>5012.2700000000004</v>
      </c>
      <c r="AJ1149" s="46">
        <v>4223.6900000000005</v>
      </c>
      <c r="AK1149" s="46">
        <v>8778.27</v>
      </c>
      <c r="AL1149" s="46">
        <v>3406.7799999999997</v>
      </c>
      <c r="AM1149" s="46">
        <v>0</v>
      </c>
    </row>
    <row r="1150" spans="5:39" x14ac:dyDescent="0.2">
      <c r="E1150" s="47">
        <v>115</v>
      </c>
      <c r="F1150" s="47">
        <v>124</v>
      </c>
      <c r="G1150" s="47" t="s">
        <v>250</v>
      </c>
      <c r="H1150" s="47" t="s">
        <v>300</v>
      </c>
      <c r="I1150" s="47" t="s">
        <v>493</v>
      </c>
      <c r="J1150" s="533">
        <v>30000018</v>
      </c>
      <c r="K1150" s="14" t="s">
        <v>59</v>
      </c>
      <c r="L1150" s="14" t="s">
        <v>58</v>
      </c>
      <c r="M1150" s="45">
        <v>1150</v>
      </c>
      <c r="N1150" s="45">
        <v>1</v>
      </c>
      <c r="O1150" s="46">
        <v>0</v>
      </c>
      <c r="Q1150" s="12" t="s">
        <v>379</v>
      </c>
      <c r="T1150" s="59" t="s">
        <v>108</v>
      </c>
      <c r="U1150" s="14">
        <v>0</v>
      </c>
      <c r="V1150" s="59" t="s">
        <v>175</v>
      </c>
      <c r="Y1150" s="46">
        <v>0</v>
      </c>
      <c r="Z1150" s="46">
        <v>0</v>
      </c>
      <c r="AA1150" s="46">
        <v>0</v>
      </c>
      <c r="AB1150" s="46">
        <v>0</v>
      </c>
      <c r="AC1150" s="46">
        <v>0</v>
      </c>
      <c r="AD1150" s="46">
        <v>0</v>
      </c>
      <c r="AE1150" s="46">
        <v>0</v>
      </c>
      <c r="AF1150" s="46">
        <v>0</v>
      </c>
      <c r="AG1150" s="46">
        <v>0</v>
      </c>
      <c r="AH1150" s="46">
        <v>0</v>
      </c>
      <c r="AI1150" s="46">
        <v>0</v>
      </c>
      <c r="AJ1150" s="46">
        <v>0</v>
      </c>
      <c r="AK1150" s="46">
        <v>0</v>
      </c>
      <c r="AL1150" s="46">
        <v>0</v>
      </c>
      <c r="AM1150" s="46">
        <v>0</v>
      </c>
    </row>
    <row r="1151" spans="5:39" x14ac:dyDescent="0.2">
      <c r="E1151" s="47">
        <v>115</v>
      </c>
      <c r="F1151" s="47">
        <v>124</v>
      </c>
      <c r="G1151" s="47" t="s">
        <v>250</v>
      </c>
      <c r="H1151" s="47" t="s">
        <v>300</v>
      </c>
      <c r="I1151" s="47" t="s">
        <v>493</v>
      </c>
      <c r="J1151" s="533">
        <v>30000018</v>
      </c>
      <c r="K1151" s="14" t="s">
        <v>59</v>
      </c>
      <c r="L1151" s="14" t="s">
        <v>31</v>
      </c>
      <c r="M1151" s="45">
        <v>1151</v>
      </c>
      <c r="N1151" s="45">
        <v>1</v>
      </c>
      <c r="O1151" s="48">
        <v>5479.82</v>
      </c>
      <c r="Q1151" s="12" t="s">
        <v>379</v>
      </c>
      <c r="R1151" s="46">
        <v>6726.4450000000006</v>
      </c>
      <c r="T1151" s="59" t="s">
        <v>108</v>
      </c>
      <c r="U1151" s="14">
        <v>0</v>
      </c>
      <c r="V1151" s="59" t="s">
        <v>175</v>
      </c>
      <c r="X1151" s="46">
        <v>12715.32</v>
      </c>
      <c r="Y1151" s="46">
        <v>1851.37</v>
      </c>
      <c r="Z1151" s="46">
        <v>2073.04</v>
      </c>
      <c r="AA1151" s="46">
        <v>2073.04</v>
      </c>
      <c r="AB1151" s="46">
        <v>2073.04</v>
      </c>
      <c r="AC1151" s="46">
        <v>2073.04</v>
      </c>
      <c r="AD1151" s="46">
        <v>2073.04</v>
      </c>
      <c r="AE1151" s="46">
        <v>2073.04</v>
      </c>
      <c r="AF1151" s="46">
        <v>2073.04</v>
      </c>
      <c r="AG1151" s="46">
        <v>2073.04</v>
      </c>
      <c r="AH1151" s="46">
        <v>8572.4599999999991</v>
      </c>
      <c r="AI1151" s="46">
        <v>7085.31</v>
      </c>
      <c r="AJ1151" s="46">
        <v>6296.7300000000005</v>
      </c>
      <c r="AK1151" s="46">
        <v>10851.310000000001</v>
      </c>
      <c r="AL1151" s="46">
        <v>5479.82</v>
      </c>
      <c r="AM1151" s="46">
        <v>0</v>
      </c>
    </row>
    <row r="1152" spans="5:39" x14ac:dyDescent="0.2">
      <c r="E1152" s="47">
        <v>115</v>
      </c>
      <c r="F1152" s="47">
        <v>124</v>
      </c>
      <c r="G1152" s="47" t="s">
        <v>250</v>
      </c>
      <c r="H1152" s="47" t="s">
        <v>300</v>
      </c>
      <c r="I1152" s="47" t="s">
        <v>493</v>
      </c>
      <c r="J1152" s="533">
        <v>30000018</v>
      </c>
      <c r="K1152" s="14" t="s">
        <v>37</v>
      </c>
      <c r="L1152" s="14" t="s">
        <v>31</v>
      </c>
      <c r="M1152" s="45">
        <v>1152</v>
      </c>
      <c r="N1152" s="45">
        <v>1</v>
      </c>
      <c r="O1152" s="48">
        <v>0</v>
      </c>
      <c r="P1152" s="48"/>
      <c r="Q1152" s="12" t="s">
        <v>379</v>
      </c>
      <c r="R1152" s="46">
        <v>0</v>
      </c>
      <c r="T1152" s="59" t="s">
        <v>108</v>
      </c>
      <c r="U1152" s="14">
        <v>0</v>
      </c>
      <c r="V1152" s="59" t="s">
        <v>175</v>
      </c>
      <c r="Y1152" s="46">
        <v>0</v>
      </c>
      <c r="Z1152" s="46">
        <v>0</v>
      </c>
      <c r="AA1152" s="46">
        <v>0</v>
      </c>
      <c r="AB1152" s="46">
        <v>0</v>
      </c>
      <c r="AC1152" s="46">
        <v>0</v>
      </c>
      <c r="AD1152" s="46">
        <v>0</v>
      </c>
      <c r="AE1152" s="46">
        <v>0</v>
      </c>
      <c r="AF1152" s="46">
        <v>0</v>
      </c>
      <c r="AG1152" s="46">
        <v>0</v>
      </c>
      <c r="AH1152" s="46">
        <v>0</v>
      </c>
      <c r="AI1152" s="46">
        <v>0</v>
      </c>
      <c r="AJ1152" s="46">
        <v>0</v>
      </c>
      <c r="AK1152" s="46">
        <v>0</v>
      </c>
      <c r="AL1152" s="46">
        <v>0</v>
      </c>
      <c r="AM1152" s="46">
        <v>27774.656000000003</v>
      </c>
    </row>
    <row r="1153" spans="5:39" x14ac:dyDescent="0.2">
      <c r="E1153" s="47">
        <v>115</v>
      </c>
      <c r="F1153" s="47">
        <v>124</v>
      </c>
      <c r="G1153" s="47" t="s">
        <v>250</v>
      </c>
      <c r="H1153" s="47" t="s">
        <v>300</v>
      </c>
      <c r="I1153" s="47" t="s">
        <v>493</v>
      </c>
      <c r="J1153" s="533">
        <v>30000018</v>
      </c>
      <c r="K1153" s="14" t="s">
        <v>65</v>
      </c>
      <c r="L1153" s="14" t="s">
        <v>31</v>
      </c>
      <c r="M1153" s="45">
        <v>1153</v>
      </c>
      <c r="N1153" s="45">
        <v>1</v>
      </c>
      <c r="O1153" s="52">
        <v>69436.640000000014</v>
      </c>
      <c r="P1153" s="48">
        <v>27774.656000000003</v>
      </c>
      <c r="Q1153" s="12" t="s">
        <v>379</v>
      </c>
      <c r="R1153" s="46">
        <v>6726.4450000000006</v>
      </c>
      <c r="T1153" s="59" t="s">
        <v>108</v>
      </c>
      <c r="U1153" s="14">
        <v>0</v>
      </c>
      <c r="V1153" s="59" t="s">
        <v>175</v>
      </c>
      <c r="X1153" s="46">
        <v>12715.32</v>
      </c>
      <c r="Y1153" s="46">
        <v>1851.37</v>
      </c>
      <c r="Z1153" s="46">
        <v>2073.04</v>
      </c>
      <c r="AA1153" s="46">
        <v>2073.04</v>
      </c>
      <c r="AB1153" s="46">
        <v>2073.04</v>
      </c>
      <c r="AC1153" s="46">
        <v>2073.04</v>
      </c>
      <c r="AD1153" s="46">
        <v>2073.04</v>
      </c>
      <c r="AE1153" s="46">
        <v>2073.04</v>
      </c>
      <c r="AF1153" s="46">
        <v>2073.04</v>
      </c>
      <c r="AG1153" s="46">
        <v>2073.04</v>
      </c>
      <c r="AH1153" s="46">
        <v>8572.4599999999991</v>
      </c>
      <c r="AI1153" s="46">
        <v>7085.31</v>
      </c>
      <c r="AJ1153" s="46">
        <v>6296.7300000000005</v>
      </c>
      <c r="AK1153" s="46">
        <v>10851.310000000001</v>
      </c>
      <c r="AL1153" s="46">
        <v>5479.82</v>
      </c>
      <c r="AM1153" s="46">
        <v>0</v>
      </c>
    </row>
    <row r="1154" spans="5:39" x14ac:dyDescent="0.2">
      <c r="E1154" s="47">
        <v>115</v>
      </c>
      <c r="F1154" s="47">
        <v>124</v>
      </c>
      <c r="G1154" s="47" t="s">
        <v>250</v>
      </c>
      <c r="H1154" s="47" t="s">
        <v>300</v>
      </c>
      <c r="I1154" s="47" t="s">
        <v>493</v>
      </c>
      <c r="J1154" s="533">
        <v>30000018</v>
      </c>
      <c r="K1154" s="14" t="s">
        <v>64</v>
      </c>
      <c r="L1154" s="14" t="s">
        <v>57</v>
      </c>
      <c r="M1154" s="45">
        <v>1154</v>
      </c>
      <c r="N1154" s="45">
        <v>1</v>
      </c>
      <c r="O1154" s="46">
        <v>31230.031455990116</v>
      </c>
      <c r="Q1154" s="12" t="s">
        <v>379</v>
      </c>
      <c r="T1154" s="59" t="s">
        <v>108</v>
      </c>
      <c r="U1154" s="14">
        <v>0</v>
      </c>
      <c r="V1154" s="59" t="s">
        <v>175</v>
      </c>
      <c r="X1154" s="46">
        <v>2429.1414559901059</v>
      </c>
      <c r="Y1154" s="46">
        <v>4280.5114559901058</v>
      </c>
      <c r="Z1154" s="46">
        <v>6353.5514559901058</v>
      </c>
      <c r="AA1154" s="46">
        <v>8426.5914559901066</v>
      </c>
      <c r="AB1154" s="46">
        <v>10499.631455990107</v>
      </c>
      <c r="AC1154" s="46">
        <v>12572.671455990108</v>
      </c>
      <c r="AD1154" s="46">
        <v>14645.711455990109</v>
      </c>
      <c r="AE1154" s="46">
        <v>16718.75145599011</v>
      </c>
      <c r="AF1154" s="46">
        <v>18791.791455990111</v>
      </c>
      <c r="AG1154" s="46">
        <v>20864.831455990112</v>
      </c>
      <c r="AH1154" s="46">
        <v>22937.871455990113</v>
      </c>
      <c r="AI1154" s="46">
        <v>25010.911455990114</v>
      </c>
      <c r="AJ1154" s="46">
        <v>27083.951455990114</v>
      </c>
      <c r="AK1154" s="46">
        <v>29156.991455990115</v>
      </c>
      <c r="AL1154" s="46">
        <v>31230.031455990116</v>
      </c>
      <c r="AM1154" s="46">
        <v>3455.3754559901136</v>
      </c>
    </row>
    <row r="1155" spans="5:39" x14ac:dyDescent="0.2">
      <c r="E1155" s="47">
        <v>115</v>
      </c>
      <c r="F1155" s="47">
        <v>124</v>
      </c>
      <c r="G1155" s="47" t="s">
        <v>250</v>
      </c>
      <c r="H1155" s="47" t="s">
        <v>300</v>
      </c>
      <c r="I1155" s="47" t="s">
        <v>493</v>
      </c>
      <c r="J1155" s="533">
        <v>30000018</v>
      </c>
      <c r="K1155" s="14" t="s">
        <v>64</v>
      </c>
      <c r="L1155" s="14" t="s">
        <v>54</v>
      </c>
      <c r="M1155" s="45">
        <v>1155</v>
      </c>
      <c r="N1155" s="45">
        <v>1</v>
      </c>
      <c r="O1155" s="46">
        <v>38206.608544009898</v>
      </c>
      <c r="Q1155" s="12" t="s">
        <v>379</v>
      </c>
      <c r="T1155" s="59" t="s">
        <v>108</v>
      </c>
      <c r="U1155" s="14">
        <v>0</v>
      </c>
      <c r="V1155" s="59" t="s">
        <v>175</v>
      </c>
      <c r="X1155" s="46">
        <v>10286.178544009894</v>
      </c>
      <c r="Y1155" s="46">
        <v>10286.178544009894</v>
      </c>
      <c r="Z1155" s="46">
        <v>10286.178544009894</v>
      </c>
      <c r="AA1155" s="46">
        <v>10286.178544009894</v>
      </c>
      <c r="AB1155" s="46">
        <v>10286.178544009894</v>
      </c>
      <c r="AC1155" s="46">
        <v>10286.178544009894</v>
      </c>
      <c r="AD1155" s="46">
        <v>10286.178544009894</v>
      </c>
      <c r="AE1155" s="46">
        <v>10286.178544009894</v>
      </c>
      <c r="AF1155" s="46">
        <v>10286.178544009894</v>
      </c>
      <c r="AG1155" s="46">
        <v>10286.178544009894</v>
      </c>
      <c r="AH1155" s="46">
        <v>16785.598544009896</v>
      </c>
      <c r="AI1155" s="46">
        <v>21797.868544009896</v>
      </c>
      <c r="AJ1155" s="46">
        <v>26021.558544009895</v>
      </c>
      <c r="AK1155" s="46">
        <v>34799.828544009899</v>
      </c>
      <c r="AL1155" s="46">
        <v>38206.608544009898</v>
      </c>
      <c r="AM1155" s="46">
        <v>38206.608544009898</v>
      </c>
    </row>
    <row r="1156" spans="5:39" x14ac:dyDescent="0.2">
      <c r="E1156" s="47">
        <v>115</v>
      </c>
      <c r="F1156" s="47">
        <v>124</v>
      </c>
      <c r="G1156" s="47" t="s">
        <v>250</v>
      </c>
      <c r="H1156" s="47" t="s">
        <v>300</v>
      </c>
      <c r="I1156" s="47" t="s">
        <v>493</v>
      </c>
      <c r="J1156" s="533">
        <v>30000018</v>
      </c>
      <c r="K1156" s="14" t="s">
        <v>64</v>
      </c>
      <c r="L1156" s="14" t="s">
        <v>58</v>
      </c>
      <c r="M1156" s="45">
        <v>1156</v>
      </c>
      <c r="N1156" s="45">
        <v>1</v>
      </c>
      <c r="O1156" s="46">
        <v>0</v>
      </c>
      <c r="Q1156" s="12" t="s">
        <v>379</v>
      </c>
      <c r="T1156" s="59" t="s">
        <v>108</v>
      </c>
      <c r="U1156" s="14">
        <v>0</v>
      </c>
      <c r="V1156" s="59" t="s">
        <v>175</v>
      </c>
      <c r="X1156" s="46">
        <v>0</v>
      </c>
      <c r="Y1156" s="46">
        <v>0</v>
      </c>
      <c r="Z1156" s="46">
        <v>0</v>
      </c>
      <c r="AA1156" s="46">
        <v>0</v>
      </c>
      <c r="AB1156" s="46">
        <v>0</v>
      </c>
      <c r="AC1156" s="46">
        <v>0</v>
      </c>
      <c r="AD1156" s="46">
        <v>0</v>
      </c>
      <c r="AE1156" s="46">
        <v>0</v>
      </c>
      <c r="AF1156" s="46">
        <v>0</v>
      </c>
      <c r="AG1156" s="46">
        <v>0</v>
      </c>
      <c r="AH1156" s="46">
        <v>0</v>
      </c>
      <c r="AI1156" s="46">
        <v>0</v>
      </c>
      <c r="AJ1156" s="46">
        <v>0</v>
      </c>
      <c r="AK1156" s="46">
        <v>0</v>
      </c>
      <c r="AL1156" s="46">
        <v>0</v>
      </c>
      <c r="AM1156" s="46">
        <v>0</v>
      </c>
    </row>
    <row r="1157" spans="5:39" x14ac:dyDescent="0.2">
      <c r="E1157" s="47">
        <v>115</v>
      </c>
      <c r="F1157" s="47">
        <v>124</v>
      </c>
      <c r="G1157" s="47" t="s">
        <v>250</v>
      </c>
      <c r="H1157" s="47" t="s">
        <v>300</v>
      </c>
      <c r="I1157" s="47" t="s">
        <v>493</v>
      </c>
      <c r="J1157" s="533">
        <v>30000018</v>
      </c>
      <c r="K1157" s="14" t="s">
        <v>67</v>
      </c>
      <c r="L1157" s="14" t="s">
        <v>67</v>
      </c>
      <c r="M1157" s="45">
        <v>1157</v>
      </c>
      <c r="N1157" s="45">
        <v>1</v>
      </c>
      <c r="O1157" s="53">
        <v>183.64726677443105</v>
      </c>
      <c r="P1157" s="54">
        <v>173.64726677443105</v>
      </c>
      <c r="Q1157" s="55" t="s">
        <v>379</v>
      </c>
      <c r="R1157" s="56">
        <v>10.32293284193954</v>
      </c>
      <c r="S1157" s="57" t="s">
        <v>370</v>
      </c>
      <c r="T1157" s="60" t="s">
        <v>108</v>
      </c>
      <c r="U1157" s="14">
        <v>9</v>
      </c>
      <c r="V1157" s="60" t="s">
        <v>175</v>
      </c>
      <c r="Y1157" s="46">
        <v>183.64726677443105</v>
      </c>
      <c r="Z1157" s="46">
        <v>183.64726677443105</v>
      </c>
      <c r="AA1157" s="46">
        <v>183.64726677443105</v>
      </c>
      <c r="AB1157" s="46">
        <v>183.64726677443105</v>
      </c>
      <c r="AC1157" s="46">
        <v>183.64726677443105</v>
      </c>
      <c r="AD1157" s="46">
        <v>183.64726677443105</v>
      </c>
      <c r="AE1157" s="46">
        <v>183.64726677443105</v>
      </c>
      <c r="AF1157" s="46">
        <v>183.64726677443105</v>
      </c>
      <c r="AG1157" s="46">
        <v>183.64726677443105</v>
      </c>
      <c r="AH1157" s="46">
        <v>183.64726677443105</v>
      </c>
      <c r="AI1157" s="46">
        <v>183.64726677443105</v>
      </c>
      <c r="AJ1157" s="46">
        <v>183.64726677443105</v>
      </c>
      <c r="AK1157" s="46">
        <v>183.64726677443105</v>
      </c>
      <c r="AL1157" s="46">
        <v>183.64726677443105</v>
      </c>
      <c r="AM1157" s="46">
        <v>183.64726677443105</v>
      </c>
    </row>
    <row r="1158" spans="5:39" x14ac:dyDescent="0.2">
      <c r="E1158" s="14">
        <v>116</v>
      </c>
      <c r="F1158" s="14">
        <v>125</v>
      </c>
      <c r="G1158" s="14" t="s">
        <v>250</v>
      </c>
      <c r="H1158" s="14" t="s">
        <v>301</v>
      </c>
      <c r="I1158" s="14" t="s">
        <v>494</v>
      </c>
      <c r="J1158" s="531">
        <v>30000019</v>
      </c>
      <c r="K1158" s="14" t="s">
        <v>59</v>
      </c>
      <c r="L1158" s="14" t="s">
        <v>57</v>
      </c>
      <c r="M1158" s="45">
        <v>1158</v>
      </c>
      <c r="N1158" s="45">
        <v>1</v>
      </c>
      <c r="O1158" s="46">
        <v>1521.59</v>
      </c>
      <c r="Q1158" s="12" t="s">
        <v>376</v>
      </c>
      <c r="T1158" s="59" t="s">
        <v>73</v>
      </c>
      <c r="U1158" s="14">
        <v>13</v>
      </c>
      <c r="V1158" s="59" t="s">
        <v>174</v>
      </c>
      <c r="Y1158" s="46">
        <v>1358.89</v>
      </c>
      <c r="Z1158" s="46">
        <v>1521.59</v>
      </c>
      <c r="AA1158" s="46">
        <v>1521.59</v>
      </c>
      <c r="AB1158" s="46">
        <v>1521.59</v>
      </c>
      <c r="AC1158" s="46">
        <v>1521.59</v>
      </c>
      <c r="AD1158" s="46">
        <v>1521.59</v>
      </c>
      <c r="AE1158" s="46">
        <v>1521.59</v>
      </c>
      <c r="AF1158" s="46">
        <v>1521.59</v>
      </c>
      <c r="AG1158" s="46">
        <v>1521.59</v>
      </c>
      <c r="AH1158" s="46">
        <v>1521.59</v>
      </c>
      <c r="AI1158" s="46">
        <v>1521.59</v>
      </c>
      <c r="AJ1158" s="46">
        <v>1521.59</v>
      </c>
      <c r="AK1158" s="46">
        <v>1521.59</v>
      </c>
      <c r="AL1158" s="46">
        <v>1521.59</v>
      </c>
      <c r="AM1158" s="46">
        <v>0</v>
      </c>
    </row>
    <row r="1159" spans="5:39" x14ac:dyDescent="0.2">
      <c r="E1159" s="47">
        <v>116</v>
      </c>
      <c r="F1159" s="47">
        <v>125</v>
      </c>
      <c r="G1159" s="47" t="s">
        <v>250</v>
      </c>
      <c r="H1159" s="47" t="s">
        <v>301</v>
      </c>
      <c r="I1159" s="47" t="s">
        <v>494</v>
      </c>
      <c r="J1159" s="533">
        <v>30000019</v>
      </c>
      <c r="K1159" s="14" t="s">
        <v>59</v>
      </c>
      <c r="L1159" s="14" t="s">
        <v>54</v>
      </c>
      <c r="M1159" s="45">
        <v>1159</v>
      </c>
      <c r="N1159" s="45">
        <v>1</v>
      </c>
      <c r="O1159" s="46">
        <v>2416.38</v>
      </c>
      <c r="Q1159" s="12" t="s">
        <v>376</v>
      </c>
      <c r="T1159" s="59" t="s">
        <v>73</v>
      </c>
      <c r="U1159" s="14">
        <v>0</v>
      </c>
      <c r="V1159" s="59" t="s">
        <v>174</v>
      </c>
      <c r="Y1159" s="46">
        <v>0</v>
      </c>
      <c r="Z1159" s="46">
        <v>0</v>
      </c>
      <c r="AA1159" s="46">
        <v>0</v>
      </c>
      <c r="AB1159" s="46">
        <v>0</v>
      </c>
      <c r="AC1159" s="46">
        <v>0</v>
      </c>
      <c r="AD1159" s="46">
        <v>0</v>
      </c>
      <c r="AE1159" s="46">
        <v>0</v>
      </c>
      <c r="AF1159" s="46">
        <v>0</v>
      </c>
      <c r="AG1159" s="46">
        <v>0</v>
      </c>
      <c r="AH1159" s="46">
        <v>4771.13</v>
      </c>
      <c r="AI1159" s="46">
        <v>3992.69</v>
      </c>
      <c r="AJ1159" s="46">
        <v>3204.11</v>
      </c>
      <c r="AK1159" s="46">
        <v>6852.69</v>
      </c>
      <c r="AL1159" s="46">
        <v>2416.38</v>
      </c>
      <c r="AM1159" s="46">
        <v>0</v>
      </c>
    </row>
    <row r="1160" spans="5:39" x14ac:dyDescent="0.2">
      <c r="E1160" s="47">
        <v>116</v>
      </c>
      <c r="F1160" s="47">
        <v>125</v>
      </c>
      <c r="G1160" s="47" t="s">
        <v>250</v>
      </c>
      <c r="H1160" s="47" t="s">
        <v>301</v>
      </c>
      <c r="I1160" s="47" t="s">
        <v>494</v>
      </c>
      <c r="J1160" s="533">
        <v>30000019</v>
      </c>
      <c r="K1160" s="14" t="s">
        <v>59</v>
      </c>
      <c r="L1160" s="14" t="s">
        <v>58</v>
      </c>
      <c r="M1160" s="45">
        <v>1160</v>
      </c>
      <c r="N1160" s="45">
        <v>1</v>
      </c>
      <c r="O1160" s="46">
        <v>0</v>
      </c>
      <c r="Q1160" s="12" t="s">
        <v>376</v>
      </c>
      <c r="T1160" s="59" t="s">
        <v>73</v>
      </c>
      <c r="U1160" s="14">
        <v>0</v>
      </c>
      <c r="V1160" s="59" t="s">
        <v>174</v>
      </c>
      <c r="Y1160" s="46">
        <v>0</v>
      </c>
      <c r="Z1160" s="46">
        <v>0</v>
      </c>
      <c r="AA1160" s="46">
        <v>0</v>
      </c>
      <c r="AB1160" s="46">
        <v>0</v>
      </c>
      <c r="AC1160" s="46">
        <v>0</v>
      </c>
      <c r="AD1160" s="46">
        <v>0</v>
      </c>
      <c r="AE1160" s="46">
        <v>0</v>
      </c>
      <c r="AF1160" s="46">
        <v>0</v>
      </c>
      <c r="AG1160" s="46">
        <v>0</v>
      </c>
      <c r="AH1160" s="46">
        <v>0</v>
      </c>
      <c r="AI1160" s="46">
        <v>0</v>
      </c>
      <c r="AJ1160" s="46">
        <v>0</v>
      </c>
      <c r="AK1160" s="46">
        <v>0</v>
      </c>
      <c r="AL1160" s="46">
        <v>0</v>
      </c>
      <c r="AM1160" s="46">
        <v>0</v>
      </c>
    </row>
    <row r="1161" spans="5:39" x14ac:dyDescent="0.2">
      <c r="E1161" s="47">
        <v>116</v>
      </c>
      <c r="F1161" s="47">
        <v>125</v>
      </c>
      <c r="G1161" s="47" t="s">
        <v>250</v>
      </c>
      <c r="H1161" s="47" t="s">
        <v>301</v>
      </c>
      <c r="I1161" s="47" t="s">
        <v>494</v>
      </c>
      <c r="J1161" s="533">
        <v>30000019</v>
      </c>
      <c r="K1161" s="14" t="s">
        <v>59</v>
      </c>
      <c r="L1161" s="14" t="s">
        <v>31</v>
      </c>
      <c r="M1161" s="45">
        <v>1161</v>
      </c>
      <c r="N1161" s="45">
        <v>1</v>
      </c>
      <c r="O1161" s="48">
        <v>3937.9700000000003</v>
      </c>
      <c r="Q1161" s="12" t="s">
        <v>376</v>
      </c>
      <c r="R1161" s="46">
        <v>5061.09</v>
      </c>
      <c r="T1161" s="59" t="s">
        <v>73</v>
      </c>
      <c r="U1161" s="14">
        <v>0</v>
      </c>
      <c r="V1161" s="59" t="s">
        <v>174</v>
      </c>
      <c r="X1161" s="46">
        <v>9332.91</v>
      </c>
      <c r="Y1161" s="46">
        <v>1358.89</v>
      </c>
      <c r="Z1161" s="46">
        <v>1521.59</v>
      </c>
      <c r="AA1161" s="46">
        <v>1521.59</v>
      </c>
      <c r="AB1161" s="46">
        <v>1521.59</v>
      </c>
      <c r="AC1161" s="46">
        <v>1521.59</v>
      </c>
      <c r="AD1161" s="46">
        <v>1521.59</v>
      </c>
      <c r="AE1161" s="46">
        <v>1521.59</v>
      </c>
      <c r="AF1161" s="46">
        <v>1521.59</v>
      </c>
      <c r="AG1161" s="46">
        <v>1521.59</v>
      </c>
      <c r="AH1161" s="46">
        <v>6292.72</v>
      </c>
      <c r="AI1161" s="46">
        <v>5514.28</v>
      </c>
      <c r="AJ1161" s="46">
        <v>4725.7</v>
      </c>
      <c r="AK1161" s="46">
        <v>8374.2799999999988</v>
      </c>
      <c r="AL1161" s="46">
        <v>3937.9700000000003</v>
      </c>
      <c r="AM1161" s="46">
        <v>0</v>
      </c>
    </row>
    <row r="1162" spans="5:39" x14ac:dyDescent="0.2">
      <c r="E1162" s="47">
        <v>116</v>
      </c>
      <c r="F1162" s="47">
        <v>125</v>
      </c>
      <c r="G1162" s="47" t="s">
        <v>250</v>
      </c>
      <c r="H1162" s="47" t="s">
        <v>301</v>
      </c>
      <c r="I1162" s="47" t="s">
        <v>494</v>
      </c>
      <c r="J1162" s="533">
        <v>30000019</v>
      </c>
      <c r="K1162" s="14" t="s">
        <v>37</v>
      </c>
      <c r="L1162" s="14" t="s">
        <v>31</v>
      </c>
      <c r="M1162" s="45">
        <v>1162</v>
      </c>
      <c r="N1162" s="45">
        <v>1</v>
      </c>
      <c r="O1162" s="48">
        <v>0</v>
      </c>
      <c r="P1162" s="48"/>
      <c r="Q1162" s="12" t="s">
        <v>376</v>
      </c>
      <c r="R1162" s="46">
        <v>6566.2033333333338</v>
      </c>
      <c r="T1162" s="59" t="s">
        <v>73</v>
      </c>
      <c r="U1162" s="14">
        <v>0</v>
      </c>
      <c r="V1162" s="59" t="s">
        <v>174</v>
      </c>
      <c r="Y1162" s="46">
        <v>0</v>
      </c>
      <c r="Z1162" s="46">
        <v>0</v>
      </c>
      <c r="AA1162" s="46">
        <v>0</v>
      </c>
      <c r="AB1162" s="46">
        <v>0</v>
      </c>
      <c r="AC1162" s="46">
        <v>0</v>
      </c>
      <c r="AD1162" s="46">
        <v>0</v>
      </c>
      <c r="AE1162" s="46">
        <v>0</v>
      </c>
      <c r="AF1162" s="46">
        <v>0</v>
      </c>
      <c r="AG1162" s="46">
        <v>0</v>
      </c>
      <c r="AH1162" s="46">
        <v>22864.52</v>
      </c>
      <c r="AI1162" s="46">
        <v>6292.72</v>
      </c>
      <c r="AJ1162" s="46">
        <v>0</v>
      </c>
      <c r="AK1162" s="46">
        <v>10239.98</v>
      </c>
      <c r="AL1162" s="46">
        <v>0</v>
      </c>
      <c r="AM1162" s="46">
        <v>7387.3499999999995</v>
      </c>
    </row>
    <row r="1163" spans="5:39" x14ac:dyDescent="0.2">
      <c r="E1163" s="47">
        <v>116</v>
      </c>
      <c r="F1163" s="47">
        <v>125</v>
      </c>
      <c r="G1163" s="47" t="s">
        <v>250</v>
      </c>
      <c r="H1163" s="47" t="s">
        <v>301</v>
      </c>
      <c r="I1163" s="47" t="s">
        <v>494</v>
      </c>
      <c r="J1163" s="533">
        <v>30000019</v>
      </c>
      <c r="K1163" s="14" t="s">
        <v>65</v>
      </c>
      <c r="L1163" s="14" t="s">
        <v>31</v>
      </c>
      <c r="M1163" s="45">
        <v>1163</v>
      </c>
      <c r="N1163" s="45">
        <v>1</v>
      </c>
      <c r="O1163" s="52">
        <v>12312.25</v>
      </c>
      <c r="P1163" s="48">
        <v>7387.3499999999995</v>
      </c>
      <c r="Q1163" s="12" t="s">
        <v>376</v>
      </c>
      <c r="R1163" s="46">
        <v>2052.0416666666665</v>
      </c>
      <c r="T1163" s="59" t="s">
        <v>73</v>
      </c>
      <c r="U1163" s="14">
        <v>0</v>
      </c>
      <c r="V1163" s="59" t="s">
        <v>174</v>
      </c>
      <c r="X1163" s="46">
        <v>0</v>
      </c>
      <c r="Y1163" s="46">
        <v>0</v>
      </c>
      <c r="Z1163" s="46">
        <v>0</v>
      </c>
      <c r="AA1163" s="46">
        <v>0</v>
      </c>
      <c r="AB1163" s="46">
        <v>0</v>
      </c>
      <c r="AC1163" s="46">
        <v>0</v>
      </c>
      <c r="AD1163" s="46">
        <v>0</v>
      </c>
      <c r="AE1163" s="46">
        <v>0</v>
      </c>
      <c r="AF1163" s="46">
        <v>0</v>
      </c>
      <c r="AG1163" s="46">
        <v>0</v>
      </c>
      <c r="AH1163" s="46">
        <v>0</v>
      </c>
      <c r="AI1163" s="46">
        <v>0</v>
      </c>
      <c r="AJ1163" s="46">
        <v>0</v>
      </c>
      <c r="AK1163" s="46">
        <v>8374.2799999999988</v>
      </c>
      <c r="AL1163" s="46">
        <v>3937.9700000000003</v>
      </c>
      <c r="AM1163" s="46">
        <v>0</v>
      </c>
    </row>
    <row r="1164" spans="5:39" x14ac:dyDescent="0.2">
      <c r="E1164" s="47">
        <v>116</v>
      </c>
      <c r="F1164" s="47">
        <v>125</v>
      </c>
      <c r="G1164" s="47" t="s">
        <v>250</v>
      </c>
      <c r="H1164" s="47" t="s">
        <v>301</v>
      </c>
      <c r="I1164" s="47" t="s">
        <v>494</v>
      </c>
      <c r="J1164" s="533">
        <v>30000019</v>
      </c>
      <c r="K1164" s="14" t="s">
        <v>64</v>
      </c>
      <c r="L1164" s="14" t="s">
        <v>57</v>
      </c>
      <c r="M1164" s="45">
        <v>1164</v>
      </c>
      <c r="N1164" s="45">
        <v>1</v>
      </c>
      <c r="O1164" s="46">
        <v>1521.59</v>
      </c>
      <c r="Q1164" s="12" t="s">
        <v>376</v>
      </c>
      <c r="T1164" s="59" t="s">
        <v>73</v>
      </c>
      <c r="U1164" s="14">
        <v>0</v>
      </c>
      <c r="V1164" s="59" t="s">
        <v>174</v>
      </c>
      <c r="X1164" s="46">
        <v>0</v>
      </c>
      <c r="Y1164" s="46">
        <v>1358.89</v>
      </c>
      <c r="Z1164" s="46">
        <v>2880.48</v>
      </c>
      <c r="AA1164" s="46">
        <v>4402.07</v>
      </c>
      <c r="AB1164" s="46">
        <v>5923.66</v>
      </c>
      <c r="AC1164" s="46">
        <v>7445.25</v>
      </c>
      <c r="AD1164" s="46">
        <v>8966.84</v>
      </c>
      <c r="AE1164" s="46">
        <v>10488.43</v>
      </c>
      <c r="AF1164" s="46">
        <v>12010.02</v>
      </c>
      <c r="AG1164" s="46">
        <v>13531.61</v>
      </c>
      <c r="AH1164" s="46">
        <v>0</v>
      </c>
      <c r="AI1164" s="46">
        <v>0</v>
      </c>
      <c r="AJ1164" s="46">
        <v>1521.59</v>
      </c>
      <c r="AK1164" s="46">
        <v>0</v>
      </c>
      <c r="AL1164" s="46">
        <v>1521.59</v>
      </c>
      <c r="AM1164" s="46">
        <v>0</v>
      </c>
    </row>
    <row r="1165" spans="5:39" x14ac:dyDescent="0.2">
      <c r="E1165" s="47">
        <v>116</v>
      </c>
      <c r="F1165" s="47">
        <v>125</v>
      </c>
      <c r="G1165" s="47" t="s">
        <v>250</v>
      </c>
      <c r="H1165" s="47" t="s">
        <v>301</v>
      </c>
      <c r="I1165" s="47" t="s">
        <v>494</v>
      </c>
      <c r="J1165" s="533">
        <v>30000019</v>
      </c>
      <c r="K1165" s="14" t="s">
        <v>64</v>
      </c>
      <c r="L1165" s="14" t="s">
        <v>54</v>
      </c>
      <c r="M1165" s="45">
        <v>1165</v>
      </c>
      <c r="N1165" s="45">
        <v>1</v>
      </c>
      <c r="O1165" s="46">
        <v>5276.38</v>
      </c>
      <c r="Q1165" s="12" t="s">
        <v>376</v>
      </c>
      <c r="T1165" s="59" t="s">
        <v>73</v>
      </c>
      <c r="U1165" s="14">
        <v>0</v>
      </c>
      <c r="V1165" s="59" t="s">
        <v>174</v>
      </c>
      <c r="X1165" s="46">
        <v>0</v>
      </c>
      <c r="Y1165" s="46">
        <v>0</v>
      </c>
      <c r="Z1165" s="46">
        <v>0</v>
      </c>
      <c r="AA1165" s="46">
        <v>0</v>
      </c>
      <c r="AB1165" s="46">
        <v>0</v>
      </c>
      <c r="AC1165" s="46">
        <v>0</v>
      </c>
      <c r="AD1165" s="46">
        <v>0</v>
      </c>
      <c r="AE1165" s="46">
        <v>0</v>
      </c>
      <c r="AF1165" s="46">
        <v>0</v>
      </c>
      <c r="AG1165" s="46">
        <v>0</v>
      </c>
      <c r="AH1165" s="46">
        <v>0</v>
      </c>
      <c r="AI1165" s="46">
        <v>0</v>
      </c>
      <c r="AJ1165" s="46">
        <v>3204.11</v>
      </c>
      <c r="AK1165" s="46">
        <v>2860</v>
      </c>
      <c r="AL1165" s="46">
        <v>5276.38</v>
      </c>
      <c r="AM1165" s="46">
        <v>0</v>
      </c>
    </row>
    <row r="1166" spans="5:39" x14ac:dyDescent="0.2">
      <c r="E1166" s="47">
        <v>116</v>
      </c>
      <c r="F1166" s="47">
        <v>125</v>
      </c>
      <c r="G1166" s="47" t="s">
        <v>250</v>
      </c>
      <c r="H1166" s="47" t="s">
        <v>301</v>
      </c>
      <c r="I1166" s="47" t="s">
        <v>494</v>
      </c>
      <c r="J1166" s="533">
        <v>30000019</v>
      </c>
      <c r="K1166" s="14" t="s">
        <v>64</v>
      </c>
      <c r="L1166" s="14" t="s">
        <v>58</v>
      </c>
      <c r="M1166" s="45">
        <v>1166</v>
      </c>
      <c r="N1166" s="45">
        <v>1</v>
      </c>
      <c r="O1166" s="46">
        <v>5514.28</v>
      </c>
      <c r="Q1166" s="12" t="s">
        <v>376</v>
      </c>
      <c r="T1166" s="59" t="s">
        <v>73</v>
      </c>
      <c r="U1166" s="14">
        <v>0</v>
      </c>
      <c r="V1166" s="59" t="s">
        <v>174</v>
      </c>
      <c r="X1166" s="46">
        <v>0</v>
      </c>
      <c r="Y1166" s="46">
        <v>9332.91</v>
      </c>
      <c r="Z1166" s="46">
        <v>9332.91</v>
      </c>
      <c r="AA1166" s="46">
        <v>9332.91</v>
      </c>
      <c r="AB1166" s="46">
        <v>9332.91</v>
      </c>
      <c r="AC1166" s="46">
        <v>9332.91</v>
      </c>
      <c r="AD1166" s="46">
        <v>9332.91</v>
      </c>
      <c r="AE1166" s="46">
        <v>9332.91</v>
      </c>
      <c r="AF1166" s="46">
        <v>9332.91</v>
      </c>
      <c r="AG1166" s="46">
        <v>9332.91</v>
      </c>
      <c r="AH1166" s="46">
        <v>6292.7200000000012</v>
      </c>
      <c r="AI1166" s="46">
        <v>5514.2800000000025</v>
      </c>
      <c r="AJ1166" s="46">
        <v>5514.2799999999988</v>
      </c>
      <c r="AK1166" s="46">
        <v>5514.2799999999988</v>
      </c>
      <c r="AL1166" s="46">
        <v>5514.28</v>
      </c>
      <c r="AM1166" s="46">
        <v>4924.9000000000015</v>
      </c>
    </row>
    <row r="1167" spans="5:39" x14ac:dyDescent="0.2">
      <c r="E1167" s="47">
        <v>116</v>
      </c>
      <c r="F1167" s="47">
        <v>125</v>
      </c>
      <c r="G1167" s="47" t="s">
        <v>250</v>
      </c>
      <c r="H1167" s="47" t="s">
        <v>301</v>
      </c>
      <c r="I1167" s="47" t="s">
        <v>494</v>
      </c>
      <c r="J1167" s="533">
        <v>30000019</v>
      </c>
      <c r="K1167" s="14" t="s">
        <v>67</v>
      </c>
      <c r="L1167" s="14" t="s">
        <v>67</v>
      </c>
      <c r="M1167" s="45">
        <v>1167</v>
      </c>
      <c r="N1167" s="45">
        <v>1</v>
      </c>
      <c r="O1167" s="53">
        <v>19.044434607814765</v>
      </c>
      <c r="P1167" s="54">
        <v>9.0444346078147646</v>
      </c>
      <c r="Q1167" s="55" t="s">
        <v>376</v>
      </c>
      <c r="R1167" s="56">
        <v>2.4327269422199564</v>
      </c>
      <c r="S1167" s="57" t="s">
        <v>370</v>
      </c>
      <c r="T1167" s="60" t="s">
        <v>73</v>
      </c>
      <c r="U1167" s="14">
        <v>0</v>
      </c>
      <c r="V1167" s="60" t="s">
        <v>174</v>
      </c>
      <c r="Y1167" s="46">
        <v>19.044434607814765</v>
      </c>
      <c r="Z1167" s="46">
        <v>19.044434607814765</v>
      </c>
      <c r="AA1167" s="46">
        <v>19.044434607814765</v>
      </c>
      <c r="AB1167" s="46">
        <v>19.044434607814765</v>
      </c>
      <c r="AC1167" s="46">
        <v>19.044434607814765</v>
      </c>
      <c r="AD1167" s="46">
        <v>19.044434607814765</v>
      </c>
      <c r="AE1167" s="46">
        <v>19.044434607814765</v>
      </c>
      <c r="AF1167" s="46">
        <v>19.044434607814765</v>
      </c>
      <c r="AG1167" s="46">
        <v>19.044434607814765</v>
      </c>
      <c r="AH1167" s="46">
        <v>19.044434607814765</v>
      </c>
      <c r="AI1167" s="46">
        <v>19.044434607814765</v>
      </c>
      <c r="AJ1167" s="46">
        <v>19.044434607814765</v>
      </c>
      <c r="AK1167" s="46">
        <v>19.044434607814765</v>
      </c>
      <c r="AL1167" s="46">
        <v>19.044434607814765</v>
      </c>
      <c r="AM1167" s="46">
        <v>19.044434607814765</v>
      </c>
    </row>
    <row r="1168" spans="5:39" x14ac:dyDescent="0.2">
      <c r="E1168" s="14">
        <v>117</v>
      </c>
      <c r="F1168" s="14">
        <v>126</v>
      </c>
      <c r="G1168" s="14" t="s">
        <v>250</v>
      </c>
      <c r="H1168" s="14" t="s">
        <v>355</v>
      </c>
      <c r="I1168" s="14" t="s">
        <v>495</v>
      </c>
      <c r="J1168" s="531">
        <v>30000020</v>
      </c>
      <c r="K1168" s="14" t="s">
        <v>59</v>
      </c>
      <c r="L1168" s="14" t="s">
        <v>57</v>
      </c>
      <c r="M1168" s="45">
        <v>1168</v>
      </c>
      <c r="N1168" s="45">
        <v>1</v>
      </c>
      <c r="O1168" s="46">
        <v>3104.45</v>
      </c>
      <c r="Q1168" s="12" t="s">
        <v>379</v>
      </c>
      <c r="T1168" s="59" t="s">
        <v>108</v>
      </c>
      <c r="U1168" s="14">
        <v>0</v>
      </c>
      <c r="V1168" s="59" t="s">
        <v>174</v>
      </c>
      <c r="Y1168" s="46">
        <v>2772.49</v>
      </c>
      <c r="Z1168" s="46">
        <v>3104.45</v>
      </c>
      <c r="AA1168" s="46">
        <v>3104.45</v>
      </c>
      <c r="AB1168" s="46">
        <v>3104.45</v>
      </c>
      <c r="AC1168" s="46">
        <v>3104.45</v>
      </c>
      <c r="AD1168" s="46">
        <v>3104.45</v>
      </c>
      <c r="AE1168" s="46">
        <v>3104.45</v>
      </c>
      <c r="AF1168" s="46">
        <v>3104.45</v>
      </c>
      <c r="AG1168" s="46">
        <v>3104.45</v>
      </c>
      <c r="AH1168" s="46">
        <v>3104.45</v>
      </c>
      <c r="AI1168" s="46">
        <v>3104.45</v>
      </c>
      <c r="AJ1168" s="46">
        <v>3104.45</v>
      </c>
      <c r="AK1168" s="46">
        <v>3104.45</v>
      </c>
      <c r="AL1168" s="46">
        <v>3104.45</v>
      </c>
      <c r="AM1168" s="46">
        <v>0</v>
      </c>
    </row>
    <row r="1169" spans="5:39" x14ac:dyDescent="0.2">
      <c r="E1169" s="47">
        <v>117</v>
      </c>
      <c r="F1169" s="47">
        <v>126</v>
      </c>
      <c r="G1169" s="47" t="s">
        <v>250</v>
      </c>
      <c r="H1169" s="47" t="s">
        <v>355</v>
      </c>
      <c r="I1169" s="47" t="s">
        <v>495</v>
      </c>
      <c r="J1169" s="533">
        <v>30000020</v>
      </c>
      <c r="K1169" s="14" t="s">
        <v>59</v>
      </c>
      <c r="L1169" s="14" t="s">
        <v>54</v>
      </c>
      <c r="M1169" s="45">
        <v>1169</v>
      </c>
      <c r="N1169" s="45">
        <v>1</v>
      </c>
      <c r="O1169" s="46">
        <v>3584.2999999999997</v>
      </c>
      <c r="Q1169" s="12" t="s">
        <v>379</v>
      </c>
      <c r="T1169" s="59" t="s">
        <v>108</v>
      </c>
      <c r="U1169" s="14">
        <v>0</v>
      </c>
      <c r="V1169" s="59" t="s">
        <v>174</v>
      </c>
      <c r="Y1169" s="46">
        <v>0</v>
      </c>
      <c r="Z1169" s="46">
        <v>0</v>
      </c>
      <c r="AA1169" s="46">
        <v>0</v>
      </c>
      <c r="AB1169" s="46">
        <v>0</v>
      </c>
      <c r="AC1169" s="46">
        <v>0</v>
      </c>
      <c r="AD1169" s="46">
        <v>0</v>
      </c>
      <c r="AE1169" s="46">
        <v>0</v>
      </c>
      <c r="AF1169" s="46">
        <v>0</v>
      </c>
      <c r="AG1169" s="46">
        <v>0</v>
      </c>
      <c r="AH1169" s="46">
        <v>9734.2800000000007</v>
      </c>
      <c r="AI1169" s="46">
        <v>6916.0199999999995</v>
      </c>
      <c r="AJ1169" s="46">
        <v>6127.44</v>
      </c>
      <c r="AK1169" s="46">
        <v>6821.75</v>
      </c>
      <c r="AL1169" s="46">
        <v>3584.2999999999997</v>
      </c>
      <c r="AM1169" s="46">
        <v>0</v>
      </c>
    </row>
    <row r="1170" spans="5:39" x14ac:dyDescent="0.2">
      <c r="E1170" s="47">
        <v>117</v>
      </c>
      <c r="F1170" s="47">
        <v>126</v>
      </c>
      <c r="G1170" s="47" t="s">
        <v>250</v>
      </c>
      <c r="H1170" s="47" t="s">
        <v>355</v>
      </c>
      <c r="I1170" s="47" t="s">
        <v>495</v>
      </c>
      <c r="J1170" s="533">
        <v>30000020</v>
      </c>
      <c r="K1170" s="14" t="s">
        <v>59</v>
      </c>
      <c r="L1170" s="14" t="s">
        <v>58</v>
      </c>
      <c r="M1170" s="45">
        <v>1170</v>
      </c>
      <c r="N1170" s="45">
        <v>1</v>
      </c>
      <c r="O1170" s="46">
        <v>0</v>
      </c>
      <c r="Q1170" s="12" t="s">
        <v>379</v>
      </c>
      <c r="T1170" s="59" t="s">
        <v>108</v>
      </c>
      <c r="U1170" s="14">
        <v>0</v>
      </c>
      <c r="V1170" s="59" t="s">
        <v>174</v>
      </c>
      <c r="Y1170" s="46">
        <v>0</v>
      </c>
      <c r="Z1170" s="46">
        <v>0</v>
      </c>
      <c r="AA1170" s="46">
        <v>0</v>
      </c>
      <c r="AB1170" s="46">
        <v>0</v>
      </c>
      <c r="AC1170" s="46">
        <v>0</v>
      </c>
      <c r="AD1170" s="46">
        <v>0</v>
      </c>
      <c r="AE1170" s="46">
        <v>0</v>
      </c>
      <c r="AF1170" s="46">
        <v>0</v>
      </c>
      <c r="AG1170" s="46">
        <v>0</v>
      </c>
      <c r="AH1170" s="46">
        <v>0</v>
      </c>
      <c r="AI1170" s="46">
        <v>0</v>
      </c>
      <c r="AJ1170" s="46">
        <v>0</v>
      </c>
      <c r="AK1170" s="46">
        <v>0</v>
      </c>
      <c r="AL1170" s="46">
        <v>0</v>
      </c>
      <c r="AM1170" s="46">
        <v>0</v>
      </c>
    </row>
    <row r="1171" spans="5:39" x14ac:dyDescent="0.2">
      <c r="E1171" s="47">
        <v>117</v>
      </c>
      <c r="F1171" s="47">
        <v>126</v>
      </c>
      <c r="G1171" s="47" t="s">
        <v>250</v>
      </c>
      <c r="H1171" s="47" t="s">
        <v>355</v>
      </c>
      <c r="I1171" s="47" t="s">
        <v>495</v>
      </c>
      <c r="J1171" s="533">
        <v>30000020</v>
      </c>
      <c r="K1171" s="14" t="s">
        <v>59</v>
      </c>
      <c r="L1171" s="14" t="s">
        <v>31</v>
      </c>
      <c r="M1171" s="45">
        <v>1171</v>
      </c>
      <c r="N1171" s="45">
        <v>1</v>
      </c>
      <c r="O1171" s="48">
        <v>6688.75</v>
      </c>
      <c r="Q1171" s="12" t="s">
        <v>379</v>
      </c>
      <c r="R1171" s="46">
        <v>8635.0816666666669</v>
      </c>
      <c r="T1171" s="59" t="s">
        <v>108</v>
      </c>
      <c r="U1171" s="14">
        <v>0</v>
      </c>
      <c r="V1171" s="59" t="s">
        <v>174</v>
      </c>
      <c r="X1171" s="46">
        <v>19041.64</v>
      </c>
      <c r="Y1171" s="46">
        <v>2772.49</v>
      </c>
      <c r="Z1171" s="46">
        <v>3104.45</v>
      </c>
      <c r="AA1171" s="46">
        <v>3104.45</v>
      </c>
      <c r="AB1171" s="46">
        <v>3104.45</v>
      </c>
      <c r="AC1171" s="46">
        <v>3104.45</v>
      </c>
      <c r="AD1171" s="46">
        <v>3104.45</v>
      </c>
      <c r="AE1171" s="46">
        <v>3104.45</v>
      </c>
      <c r="AF1171" s="46">
        <v>3104.45</v>
      </c>
      <c r="AG1171" s="46">
        <v>3104.45</v>
      </c>
      <c r="AH1171" s="46">
        <v>12838.73</v>
      </c>
      <c r="AI1171" s="46">
        <v>10020.469999999999</v>
      </c>
      <c r="AJ1171" s="46">
        <v>9231.89</v>
      </c>
      <c r="AK1171" s="46">
        <v>9926.2000000000007</v>
      </c>
      <c r="AL1171" s="46">
        <v>6688.75</v>
      </c>
      <c r="AM1171" s="46">
        <v>0</v>
      </c>
    </row>
    <row r="1172" spans="5:39" x14ac:dyDescent="0.2">
      <c r="E1172" s="47">
        <v>117</v>
      </c>
      <c r="F1172" s="47">
        <v>126</v>
      </c>
      <c r="G1172" s="47" t="s">
        <v>250</v>
      </c>
      <c r="H1172" s="47" t="s">
        <v>355</v>
      </c>
      <c r="I1172" s="47" t="s">
        <v>495</v>
      </c>
      <c r="J1172" s="533">
        <v>30000020</v>
      </c>
      <c r="K1172" s="14" t="s">
        <v>37</v>
      </c>
      <c r="L1172" s="14" t="s">
        <v>31</v>
      </c>
      <c r="M1172" s="45">
        <v>1172</v>
      </c>
      <c r="N1172" s="45">
        <v>1</v>
      </c>
      <c r="O1172" s="48">
        <v>0</v>
      </c>
      <c r="P1172" s="48"/>
      <c r="Q1172" s="12" t="s">
        <v>379</v>
      </c>
      <c r="R1172" s="46">
        <v>0</v>
      </c>
      <c r="T1172" s="59" t="s">
        <v>108</v>
      </c>
      <c r="U1172" s="14">
        <v>0</v>
      </c>
      <c r="V1172" s="59" t="s">
        <v>174</v>
      </c>
      <c r="Y1172" s="46">
        <v>0</v>
      </c>
      <c r="Z1172" s="46">
        <v>0</v>
      </c>
      <c r="AA1172" s="46">
        <v>0</v>
      </c>
      <c r="AB1172" s="46">
        <v>0</v>
      </c>
      <c r="AC1172" s="46">
        <v>0</v>
      </c>
      <c r="AD1172" s="46">
        <v>0</v>
      </c>
      <c r="AE1172" s="46">
        <v>0</v>
      </c>
      <c r="AF1172" s="46">
        <v>0</v>
      </c>
      <c r="AG1172" s="46">
        <v>0</v>
      </c>
      <c r="AH1172" s="46">
        <v>0</v>
      </c>
      <c r="AI1172" s="46">
        <v>0</v>
      </c>
      <c r="AJ1172" s="46">
        <v>0</v>
      </c>
      <c r="AK1172" s="46">
        <v>0</v>
      </c>
      <c r="AL1172" s="46">
        <v>0</v>
      </c>
      <c r="AM1172" s="46">
        <v>76284.616000000009</v>
      </c>
    </row>
    <row r="1173" spans="5:39" x14ac:dyDescent="0.2">
      <c r="E1173" s="47">
        <v>117</v>
      </c>
      <c r="F1173" s="47">
        <v>126</v>
      </c>
      <c r="G1173" s="47" t="s">
        <v>250</v>
      </c>
      <c r="H1173" s="47" t="s">
        <v>355</v>
      </c>
      <c r="I1173" s="47" t="s">
        <v>495</v>
      </c>
      <c r="J1173" s="533">
        <v>30000020</v>
      </c>
      <c r="K1173" s="14" t="s">
        <v>65</v>
      </c>
      <c r="L1173" s="14" t="s">
        <v>31</v>
      </c>
      <c r="M1173" s="45">
        <v>1173</v>
      </c>
      <c r="N1173" s="45">
        <v>1</v>
      </c>
      <c r="O1173" s="52">
        <v>95355.76999999999</v>
      </c>
      <c r="P1173" s="48">
        <v>76284.616000000009</v>
      </c>
      <c r="Q1173" s="12" t="s">
        <v>379</v>
      </c>
      <c r="R1173" s="46">
        <v>8635.0816666666669</v>
      </c>
      <c r="T1173" s="59" t="s">
        <v>108</v>
      </c>
      <c r="U1173" s="14">
        <v>0</v>
      </c>
      <c r="V1173" s="59" t="s">
        <v>174</v>
      </c>
      <c r="X1173" s="46">
        <v>19041.64</v>
      </c>
      <c r="Y1173" s="46">
        <v>2772.49</v>
      </c>
      <c r="Z1173" s="46">
        <v>3104.45</v>
      </c>
      <c r="AA1173" s="46">
        <v>3104.45</v>
      </c>
      <c r="AB1173" s="46">
        <v>3104.45</v>
      </c>
      <c r="AC1173" s="46">
        <v>3104.45</v>
      </c>
      <c r="AD1173" s="46">
        <v>3104.45</v>
      </c>
      <c r="AE1173" s="46">
        <v>3104.45</v>
      </c>
      <c r="AF1173" s="46">
        <v>3104.45</v>
      </c>
      <c r="AG1173" s="46">
        <v>3104.45</v>
      </c>
      <c r="AH1173" s="46">
        <v>12838.73</v>
      </c>
      <c r="AI1173" s="46">
        <v>10020.469999999999</v>
      </c>
      <c r="AJ1173" s="46">
        <v>9231.89</v>
      </c>
      <c r="AK1173" s="46">
        <v>9926.2000000000007</v>
      </c>
      <c r="AL1173" s="46">
        <v>6688.75</v>
      </c>
      <c r="AM1173" s="46">
        <v>0</v>
      </c>
    </row>
    <row r="1174" spans="5:39" x14ac:dyDescent="0.2">
      <c r="E1174" s="47">
        <v>117</v>
      </c>
      <c r="F1174" s="47">
        <v>126</v>
      </c>
      <c r="G1174" s="47" t="s">
        <v>250</v>
      </c>
      <c r="H1174" s="47" t="s">
        <v>355</v>
      </c>
      <c r="I1174" s="47" t="s">
        <v>495</v>
      </c>
      <c r="J1174" s="533">
        <v>30000020</v>
      </c>
      <c r="K1174" s="14" t="s">
        <v>64</v>
      </c>
      <c r="L1174" s="14" t="s">
        <v>57</v>
      </c>
      <c r="M1174" s="45">
        <v>1174</v>
      </c>
      <c r="N1174" s="45">
        <v>1</v>
      </c>
      <c r="O1174" s="46">
        <v>49085.672282041451</v>
      </c>
      <c r="Q1174" s="12" t="s">
        <v>379</v>
      </c>
      <c r="T1174" s="59" t="s">
        <v>108</v>
      </c>
      <c r="U1174" s="14">
        <v>0</v>
      </c>
      <c r="V1174" s="59" t="s">
        <v>174</v>
      </c>
      <c r="X1174" s="46">
        <v>5955.3322820414651</v>
      </c>
      <c r="Y1174" s="46">
        <v>8727.8222820414649</v>
      </c>
      <c r="Z1174" s="46">
        <v>11832.272282041464</v>
      </c>
      <c r="AA1174" s="46">
        <v>14936.722282041464</v>
      </c>
      <c r="AB1174" s="46">
        <v>18041.172282041465</v>
      </c>
      <c r="AC1174" s="46">
        <v>21145.622282041466</v>
      </c>
      <c r="AD1174" s="46">
        <v>24250.072282041467</v>
      </c>
      <c r="AE1174" s="46">
        <v>27354.522282041467</v>
      </c>
      <c r="AF1174" s="46">
        <v>30458.972282041468</v>
      </c>
      <c r="AG1174" s="46">
        <v>33563.422282041465</v>
      </c>
      <c r="AH1174" s="46">
        <v>36667.872282041462</v>
      </c>
      <c r="AI1174" s="46">
        <v>39772.322282041459</v>
      </c>
      <c r="AJ1174" s="46">
        <v>42876.772282041456</v>
      </c>
      <c r="AK1174" s="46">
        <v>45981.222282041454</v>
      </c>
      <c r="AL1174" s="46">
        <v>49085.672282041451</v>
      </c>
      <c r="AM1174" s="46">
        <v>0</v>
      </c>
    </row>
    <row r="1175" spans="5:39" x14ac:dyDescent="0.2">
      <c r="E1175" s="47">
        <v>117</v>
      </c>
      <c r="F1175" s="47">
        <v>126</v>
      </c>
      <c r="G1175" s="47" t="s">
        <v>250</v>
      </c>
      <c r="H1175" s="47" t="s">
        <v>355</v>
      </c>
      <c r="I1175" s="47" t="s">
        <v>495</v>
      </c>
      <c r="J1175" s="533">
        <v>30000020</v>
      </c>
      <c r="K1175" s="14" t="s">
        <v>64</v>
      </c>
      <c r="L1175" s="14" t="s">
        <v>54</v>
      </c>
      <c r="M1175" s="45">
        <v>1175</v>
      </c>
      <c r="N1175" s="45">
        <v>1</v>
      </c>
      <c r="O1175" s="46">
        <v>46270.097717958539</v>
      </c>
      <c r="Q1175" s="12" t="s">
        <v>379</v>
      </c>
      <c r="T1175" s="59" t="s">
        <v>108</v>
      </c>
      <c r="U1175" s="14">
        <v>0</v>
      </c>
      <c r="V1175" s="59" t="s">
        <v>174</v>
      </c>
      <c r="X1175" s="46">
        <v>13086.307717958533</v>
      </c>
      <c r="Y1175" s="46">
        <v>13086.307717958533</v>
      </c>
      <c r="Z1175" s="46">
        <v>13086.307717958533</v>
      </c>
      <c r="AA1175" s="46">
        <v>13086.307717958533</v>
      </c>
      <c r="AB1175" s="46">
        <v>13086.307717958533</v>
      </c>
      <c r="AC1175" s="46">
        <v>13086.307717958533</v>
      </c>
      <c r="AD1175" s="46">
        <v>13086.307717958533</v>
      </c>
      <c r="AE1175" s="46">
        <v>13086.307717958533</v>
      </c>
      <c r="AF1175" s="46">
        <v>13086.307717958533</v>
      </c>
      <c r="AG1175" s="46">
        <v>13086.307717958533</v>
      </c>
      <c r="AH1175" s="46">
        <v>22820.587717958533</v>
      </c>
      <c r="AI1175" s="46">
        <v>29736.607717958534</v>
      </c>
      <c r="AJ1175" s="46">
        <v>35864.047717958536</v>
      </c>
      <c r="AK1175" s="46">
        <v>42685.797717958536</v>
      </c>
      <c r="AL1175" s="46">
        <v>46270.097717958539</v>
      </c>
      <c r="AM1175" s="46">
        <v>19071.15399999998</v>
      </c>
    </row>
    <row r="1176" spans="5:39" x14ac:dyDescent="0.2">
      <c r="E1176" s="47">
        <v>117</v>
      </c>
      <c r="F1176" s="47">
        <v>126</v>
      </c>
      <c r="G1176" s="47" t="s">
        <v>250</v>
      </c>
      <c r="H1176" s="47" t="s">
        <v>355</v>
      </c>
      <c r="I1176" s="47" t="s">
        <v>495</v>
      </c>
      <c r="J1176" s="533">
        <v>30000020</v>
      </c>
      <c r="K1176" s="14" t="s">
        <v>64</v>
      </c>
      <c r="L1176" s="14" t="s">
        <v>58</v>
      </c>
      <c r="M1176" s="45">
        <v>1176</v>
      </c>
      <c r="N1176" s="45">
        <v>1</v>
      </c>
      <c r="O1176" s="46">
        <v>0</v>
      </c>
      <c r="Q1176" s="12" t="s">
        <v>379</v>
      </c>
      <c r="T1176" s="59" t="s">
        <v>108</v>
      </c>
      <c r="U1176" s="14">
        <v>0</v>
      </c>
      <c r="V1176" s="59" t="s">
        <v>174</v>
      </c>
      <c r="X1176" s="46">
        <v>0</v>
      </c>
      <c r="Y1176" s="46">
        <v>0</v>
      </c>
      <c r="Z1176" s="46">
        <v>0</v>
      </c>
      <c r="AA1176" s="46">
        <v>0</v>
      </c>
      <c r="AB1176" s="46">
        <v>0</v>
      </c>
      <c r="AC1176" s="46">
        <v>0</v>
      </c>
      <c r="AD1176" s="46">
        <v>0</v>
      </c>
      <c r="AE1176" s="46">
        <v>0</v>
      </c>
      <c r="AF1176" s="46">
        <v>0</v>
      </c>
      <c r="AG1176" s="46">
        <v>0</v>
      </c>
      <c r="AH1176" s="46">
        <v>0</v>
      </c>
      <c r="AI1176" s="46">
        <v>0</v>
      </c>
      <c r="AJ1176" s="46">
        <v>0</v>
      </c>
      <c r="AK1176" s="46">
        <v>0</v>
      </c>
      <c r="AL1176" s="46">
        <v>0</v>
      </c>
      <c r="AM1176" s="46">
        <v>0</v>
      </c>
    </row>
    <row r="1177" spans="5:39" x14ac:dyDescent="0.2">
      <c r="E1177" s="47">
        <v>117</v>
      </c>
      <c r="F1177" s="47">
        <v>126</v>
      </c>
      <c r="G1177" s="47" t="s">
        <v>250</v>
      </c>
      <c r="H1177" s="47" t="s">
        <v>355</v>
      </c>
      <c r="I1177" s="47" t="s">
        <v>495</v>
      </c>
      <c r="J1177" s="533">
        <v>30000020</v>
      </c>
      <c r="K1177" s="14" t="s">
        <v>67</v>
      </c>
      <c r="L1177" s="14" t="s">
        <v>67</v>
      </c>
      <c r="M1177" s="45">
        <v>1177</v>
      </c>
      <c r="N1177" s="45">
        <v>1</v>
      </c>
      <c r="O1177" s="53">
        <v>197.72944437446859</v>
      </c>
      <c r="P1177" s="54">
        <v>187.72944437446859</v>
      </c>
      <c r="Q1177" s="55" t="s">
        <v>379</v>
      </c>
      <c r="R1177" s="56">
        <v>11.04283360377406</v>
      </c>
      <c r="S1177" s="57" t="s">
        <v>370</v>
      </c>
      <c r="T1177" s="60" t="s">
        <v>108</v>
      </c>
      <c r="U1177" s="14">
        <v>10</v>
      </c>
      <c r="V1177" s="60" t="s">
        <v>174</v>
      </c>
      <c r="Y1177" s="46">
        <v>197.72944437446859</v>
      </c>
      <c r="Z1177" s="46">
        <v>197.72944437446859</v>
      </c>
      <c r="AA1177" s="46">
        <v>197.72944437446859</v>
      </c>
      <c r="AB1177" s="46">
        <v>197.72944437446859</v>
      </c>
      <c r="AC1177" s="46">
        <v>197.72944437446859</v>
      </c>
      <c r="AD1177" s="46">
        <v>197.72944437446859</v>
      </c>
      <c r="AE1177" s="46">
        <v>197.72944437446859</v>
      </c>
      <c r="AF1177" s="46">
        <v>197.72944437446859</v>
      </c>
      <c r="AG1177" s="46">
        <v>197.72944437446859</v>
      </c>
      <c r="AH1177" s="46">
        <v>197.72944437446859</v>
      </c>
      <c r="AI1177" s="46">
        <v>197.72944437446859</v>
      </c>
      <c r="AJ1177" s="46">
        <v>197.72944437446859</v>
      </c>
      <c r="AK1177" s="46">
        <v>197.72944437446859</v>
      </c>
      <c r="AL1177" s="46">
        <v>197.72944437446859</v>
      </c>
      <c r="AM1177" s="46">
        <v>197.72944437446859</v>
      </c>
    </row>
    <row r="1178" spans="5:39" x14ac:dyDescent="0.2">
      <c r="E1178" s="14">
        <v>118</v>
      </c>
      <c r="F1178" s="14">
        <v>127</v>
      </c>
      <c r="G1178" s="14" t="s">
        <v>250</v>
      </c>
      <c r="H1178" s="14" t="s">
        <v>302</v>
      </c>
      <c r="I1178" s="14" t="s">
        <v>496</v>
      </c>
      <c r="J1178" s="531">
        <v>30000021</v>
      </c>
      <c r="K1178" s="14" t="s">
        <v>59</v>
      </c>
      <c r="L1178" s="14" t="s">
        <v>57</v>
      </c>
      <c r="M1178" s="45">
        <v>1178</v>
      </c>
      <c r="N1178" s="45">
        <v>1</v>
      </c>
      <c r="O1178" s="46">
        <v>1739.44</v>
      </c>
      <c r="Q1178" s="12">
        <v>0</v>
      </c>
      <c r="T1178" s="59">
        <v>0</v>
      </c>
      <c r="U1178" s="14">
        <v>0</v>
      </c>
      <c r="V1178" s="59" t="s">
        <v>150</v>
      </c>
      <c r="Y1178" s="46">
        <v>1553.43</v>
      </c>
      <c r="Z1178" s="46">
        <v>1739.44</v>
      </c>
      <c r="AA1178" s="46">
        <v>1739.44</v>
      </c>
      <c r="AB1178" s="46">
        <v>1739.44</v>
      </c>
      <c r="AC1178" s="46">
        <v>1739.44</v>
      </c>
      <c r="AD1178" s="46">
        <v>1739.44</v>
      </c>
      <c r="AE1178" s="46">
        <v>1739.44</v>
      </c>
      <c r="AF1178" s="46">
        <v>1739.44</v>
      </c>
      <c r="AG1178" s="46">
        <v>1739.44</v>
      </c>
      <c r="AH1178" s="46">
        <v>1739.44</v>
      </c>
      <c r="AI1178" s="46">
        <v>1739.44</v>
      </c>
      <c r="AJ1178" s="46">
        <v>1739.44</v>
      </c>
      <c r="AK1178" s="46">
        <v>1739.44</v>
      </c>
      <c r="AL1178" s="46">
        <v>1739.44</v>
      </c>
      <c r="AM1178" s="46">
        <v>0</v>
      </c>
    </row>
    <row r="1179" spans="5:39" x14ac:dyDescent="0.2">
      <c r="E1179" s="47">
        <v>118</v>
      </c>
      <c r="F1179" s="47">
        <v>127</v>
      </c>
      <c r="G1179" s="47" t="s">
        <v>250</v>
      </c>
      <c r="H1179" s="47" t="s">
        <v>302</v>
      </c>
      <c r="I1179" s="47" t="s">
        <v>496</v>
      </c>
      <c r="J1179" s="533">
        <v>30000021</v>
      </c>
      <c r="K1179" s="14" t="s">
        <v>59</v>
      </c>
      <c r="L1179" s="14" t="s">
        <v>54</v>
      </c>
      <c r="M1179" s="45">
        <v>1179</v>
      </c>
      <c r="N1179" s="45">
        <v>1</v>
      </c>
      <c r="O1179" s="46">
        <v>2387.67</v>
      </c>
      <c r="Q1179" s="12">
        <v>0</v>
      </c>
      <c r="T1179" s="59">
        <v>0</v>
      </c>
      <c r="U1179" s="14">
        <v>0</v>
      </c>
      <c r="V1179" s="59" t="s">
        <v>150</v>
      </c>
      <c r="Y1179" s="46">
        <v>0</v>
      </c>
      <c r="Z1179" s="46">
        <v>0</v>
      </c>
      <c r="AA1179" s="46">
        <v>0</v>
      </c>
      <c r="AB1179" s="46">
        <v>0</v>
      </c>
      <c r="AC1179" s="46">
        <v>0</v>
      </c>
      <c r="AD1179" s="46">
        <v>0</v>
      </c>
      <c r="AE1179" s="46">
        <v>0</v>
      </c>
      <c r="AF1179" s="46">
        <v>0</v>
      </c>
      <c r="AG1179" s="46">
        <v>0</v>
      </c>
      <c r="AH1179" s="46">
        <v>5453.46</v>
      </c>
      <c r="AI1179" s="46">
        <v>4394.95</v>
      </c>
      <c r="AJ1179" s="46">
        <v>3606.37</v>
      </c>
      <c r="AK1179" s="46">
        <v>6888.0199999999995</v>
      </c>
      <c r="AL1179" s="46">
        <v>2387.67</v>
      </c>
      <c r="AM1179" s="46">
        <v>0</v>
      </c>
    </row>
    <row r="1180" spans="5:39" x14ac:dyDescent="0.2">
      <c r="E1180" s="47">
        <v>118</v>
      </c>
      <c r="F1180" s="47">
        <v>127</v>
      </c>
      <c r="G1180" s="47" t="s">
        <v>250</v>
      </c>
      <c r="H1180" s="47" t="s">
        <v>302</v>
      </c>
      <c r="I1180" s="47" t="s">
        <v>496</v>
      </c>
      <c r="J1180" s="533">
        <v>30000021</v>
      </c>
      <c r="K1180" s="14" t="s">
        <v>59</v>
      </c>
      <c r="L1180" s="14" t="s">
        <v>58</v>
      </c>
      <c r="M1180" s="45">
        <v>1180</v>
      </c>
      <c r="N1180" s="45">
        <v>1</v>
      </c>
      <c r="O1180" s="46">
        <v>0</v>
      </c>
      <c r="Q1180" s="12">
        <v>0</v>
      </c>
      <c r="T1180" s="59">
        <v>0</v>
      </c>
      <c r="U1180" s="14">
        <v>0</v>
      </c>
      <c r="V1180" s="59" t="s">
        <v>150</v>
      </c>
      <c r="Y1180" s="46">
        <v>0</v>
      </c>
      <c r="Z1180" s="46">
        <v>0</v>
      </c>
      <c r="AA1180" s="46">
        <v>0</v>
      </c>
      <c r="AB1180" s="46">
        <v>0</v>
      </c>
      <c r="AC1180" s="46">
        <v>0</v>
      </c>
      <c r="AD1180" s="46">
        <v>0</v>
      </c>
      <c r="AE1180" s="46">
        <v>0</v>
      </c>
      <c r="AF1180" s="46">
        <v>0</v>
      </c>
      <c r="AG1180" s="46">
        <v>0</v>
      </c>
      <c r="AH1180" s="46">
        <v>0</v>
      </c>
      <c r="AI1180" s="46">
        <v>0</v>
      </c>
      <c r="AJ1180" s="46">
        <v>0</v>
      </c>
      <c r="AK1180" s="46">
        <v>0</v>
      </c>
      <c r="AL1180" s="46">
        <v>0</v>
      </c>
      <c r="AM1180" s="46">
        <v>0</v>
      </c>
    </row>
    <row r="1181" spans="5:39" x14ac:dyDescent="0.2">
      <c r="E1181" s="47">
        <v>118</v>
      </c>
      <c r="F1181" s="47">
        <v>127</v>
      </c>
      <c r="G1181" s="47" t="s">
        <v>250</v>
      </c>
      <c r="H1181" s="47" t="s">
        <v>302</v>
      </c>
      <c r="I1181" s="47" t="s">
        <v>496</v>
      </c>
      <c r="J1181" s="533">
        <v>30000021</v>
      </c>
      <c r="K1181" s="14" t="s">
        <v>59</v>
      </c>
      <c r="L1181" s="14" t="s">
        <v>31</v>
      </c>
      <c r="M1181" s="45">
        <v>1181</v>
      </c>
      <c r="N1181" s="45">
        <v>1</v>
      </c>
      <c r="O1181" s="48">
        <v>4127.1100000000006</v>
      </c>
      <c r="Q1181" s="12">
        <v>0</v>
      </c>
      <c r="R1181" s="46">
        <v>5527.8516666666665</v>
      </c>
      <c r="T1181" s="59">
        <v>0</v>
      </c>
      <c r="U1181" s="14">
        <v>0</v>
      </c>
      <c r="V1181" s="59" t="s">
        <v>150</v>
      </c>
      <c r="X1181" s="46">
        <v>9113.17</v>
      </c>
      <c r="Y1181" s="46">
        <v>1553.43</v>
      </c>
      <c r="Z1181" s="46">
        <v>1739.44</v>
      </c>
      <c r="AA1181" s="46">
        <v>1739.44</v>
      </c>
      <c r="AB1181" s="46">
        <v>1739.44</v>
      </c>
      <c r="AC1181" s="46">
        <v>1739.44</v>
      </c>
      <c r="AD1181" s="46">
        <v>1739.44</v>
      </c>
      <c r="AE1181" s="46">
        <v>1739.44</v>
      </c>
      <c r="AF1181" s="46">
        <v>1739.44</v>
      </c>
      <c r="AG1181" s="46">
        <v>1739.44</v>
      </c>
      <c r="AH1181" s="46">
        <v>7192.9</v>
      </c>
      <c r="AI1181" s="46">
        <v>6134.3899999999994</v>
      </c>
      <c r="AJ1181" s="46">
        <v>5345.8099999999995</v>
      </c>
      <c r="AK1181" s="46">
        <v>8627.4599999999991</v>
      </c>
      <c r="AL1181" s="46">
        <v>4127.1100000000006</v>
      </c>
      <c r="AM1181" s="46">
        <v>0</v>
      </c>
    </row>
    <row r="1182" spans="5:39" x14ac:dyDescent="0.2">
      <c r="E1182" s="47">
        <v>118</v>
      </c>
      <c r="F1182" s="47">
        <v>127</v>
      </c>
      <c r="G1182" s="47" t="s">
        <v>250</v>
      </c>
      <c r="H1182" s="47" t="s">
        <v>302</v>
      </c>
      <c r="I1182" s="47" t="s">
        <v>496</v>
      </c>
      <c r="J1182" s="533">
        <v>30000021</v>
      </c>
      <c r="K1182" s="14" t="s">
        <v>37</v>
      </c>
      <c r="L1182" s="14" t="s">
        <v>31</v>
      </c>
      <c r="M1182" s="45">
        <v>1182</v>
      </c>
      <c r="N1182" s="45">
        <v>1</v>
      </c>
      <c r="O1182" s="48">
        <v>7000</v>
      </c>
      <c r="P1182" s="48"/>
      <c r="Q1182" s="12">
        <v>0</v>
      </c>
      <c r="R1182" s="46">
        <v>6259.166666666667</v>
      </c>
      <c r="T1182" s="59">
        <v>0</v>
      </c>
      <c r="U1182" s="14">
        <v>0</v>
      </c>
      <c r="V1182" s="59" t="s">
        <v>150</v>
      </c>
      <c r="Y1182" s="46">
        <v>0</v>
      </c>
      <c r="Z1182" s="46">
        <v>0</v>
      </c>
      <c r="AA1182" s="46">
        <v>0</v>
      </c>
      <c r="AB1182" s="46">
        <v>0</v>
      </c>
      <c r="AC1182" s="46">
        <v>5448</v>
      </c>
      <c r="AD1182" s="46">
        <v>6980</v>
      </c>
      <c r="AE1182" s="46">
        <v>0</v>
      </c>
      <c r="AF1182" s="46">
        <v>0</v>
      </c>
      <c r="AG1182" s="46">
        <v>0</v>
      </c>
      <c r="AH1182" s="46">
        <v>12155</v>
      </c>
      <c r="AI1182" s="46">
        <v>0</v>
      </c>
      <c r="AJ1182" s="46">
        <v>0</v>
      </c>
      <c r="AK1182" s="46">
        <v>18400</v>
      </c>
      <c r="AL1182" s="46">
        <v>7000</v>
      </c>
      <c r="AM1182" s="46">
        <v>6026.79</v>
      </c>
    </row>
    <row r="1183" spans="5:39" x14ac:dyDescent="0.2">
      <c r="E1183" s="47">
        <v>118</v>
      </c>
      <c r="F1183" s="47">
        <v>127</v>
      </c>
      <c r="G1183" s="47" t="s">
        <v>250</v>
      </c>
      <c r="H1183" s="47" t="s">
        <v>302</v>
      </c>
      <c r="I1183" s="47" t="s">
        <v>496</v>
      </c>
      <c r="J1183" s="533">
        <v>30000021</v>
      </c>
      <c r="K1183" s="14" t="s">
        <v>65</v>
      </c>
      <c r="L1183" s="14" t="s">
        <v>31</v>
      </c>
      <c r="M1183" s="45">
        <v>1183</v>
      </c>
      <c r="N1183" s="45">
        <v>1</v>
      </c>
      <c r="O1183" s="52">
        <v>6026.7899999999936</v>
      </c>
      <c r="P1183" s="48">
        <v>6026.79</v>
      </c>
      <c r="Q1183" s="12">
        <v>0</v>
      </c>
      <c r="R1183" s="46">
        <v>1004.4649999999989</v>
      </c>
      <c r="T1183" s="59">
        <v>0</v>
      </c>
      <c r="U1183" s="14">
        <v>0</v>
      </c>
      <c r="V1183" s="59" t="s">
        <v>150</v>
      </c>
      <c r="X1183" s="46">
        <v>0</v>
      </c>
      <c r="Y1183" s="46">
        <v>0</v>
      </c>
      <c r="Z1183" s="46">
        <v>0</v>
      </c>
      <c r="AA1183" s="46">
        <v>0</v>
      </c>
      <c r="AB1183" s="46">
        <v>0</v>
      </c>
      <c r="AC1183" s="46">
        <v>0</v>
      </c>
      <c r="AD1183" s="46">
        <v>0</v>
      </c>
      <c r="AE1183" s="46">
        <v>0</v>
      </c>
      <c r="AF1183" s="46">
        <v>0</v>
      </c>
      <c r="AG1183" s="46">
        <v>0</v>
      </c>
      <c r="AH1183" s="46">
        <v>0</v>
      </c>
      <c r="AI1183" s="46">
        <v>0</v>
      </c>
      <c r="AJ1183" s="46">
        <v>0</v>
      </c>
      <c r="AK1183" s="46">
        <v>1899.679999999993</v>
      </c>
      <c r="AL1183" s="46">
        <v>4127.1100000000006</v>
      </c>
      <c r="AM1183" s="46">
        <v>0</v>
      </c>
    </row>
    <row r="1184" spans="5:39" x14ac:dyDescent="0.2">
      <c r="E1184" s="47">
        <v>118</v>
      </c>
      <c r="F1184" s="47">
        <v>127</v>
      </c>
      <c r="G1184" s="47" t="s">
        <v>250</v>
      </c>
      <c r="H1184" s="47" t="s">
        <v>302</v>
      </c>
      <c r="I1184" s="47" t="s">
        <v>496</v>
      </c>
      <c r="J1184" s="533">
        <v>30000021</v>
      </c>
      <c r="K1184" s="14" t="s">
        <v>64</v>
      </c>
      <c r="L1184" s="14" t="s">
        <v>57</v>
      </c>
      <c r="M1184" s="45">
        <v>1184</v>
      </c>
      <c r="N1184" s="45">
        <v>1</v>
      </c>
      <c r="O1184" s="46">
        <v>0</v>
      </c>
      <c r="Q1184" s="12">
        <v>0</v>
      </c>
      <c r="T1184" s="59">
        <v>0</v>
      </c>
      <c r="U1184" s="14">
        <v>0</v>
      </c>
      <c r="V1184" s="59" t="s">
        <v>150</v>
      </c>
      <c r="X1184" s="46">
        <v>0</v>
      </c>
      <c r="Y1184" s="46">
        <v>1553.43</v>
      </c>
      <c r="Z1184" s="46">
        <v>3292.87</v>
      </c>
      <c r="AA1184" s="46">
        <v>5032.3099999999995</v>
      </c>
      <c r="AB1184" s="46">
        <v>6771.75</v>
      </c>
      <c r="AC1184" s="46">
        <v>3063.1900000000005</v>
      </c>
      <c r="AD1184" s="46">
        <v>0</v>
      </c>
      <c r="AE1184" s="46">
        <v>1739.44</v>
      </c>
      <c r="AF1184" s="46">
        <v>3478.88</v>
      </c>
      <c r="AG1184" s="46">
        <v>5218.32</v>
      </c>
      <c r="AH1184" s="46">
        <v>0</v>
      </c>
      <c r="AI1184" s="46">
        <v>1739.44</v>
      </c>
      <c r="AJ1184" s="46">
        <v>3478.88</v>
      </c>
      <c r="AK1184" s="46">
        <v>0</v>
      </c>
      <c r="AL1184" s="46">
        <v>0</v>
      </c>
      <c r="AM1184" s="46">
        <v>0</v>
      </c>
    </row>
    <row r="1185" spans="5:39" x14ac:dyDescent="0.2">
      <c r="E1185" s="47">
        <v>118</v>
      </c>
      <c r="F1185" s="47">
        <v>127</v>
      </c>
      <c r="G1185" s="47" t="s">
        <v>250</v>
      </c>
      <c r="H1185" s="47" t="s">
        <v>302</v>
      </c>
      <c r="I1185" s="47" t="s">
        <v>496</v>
      </c>
      <c r="J1185" s="533">
        <v>30000021</v>
      </c>
      <c r="K1185" s="14" t="s">
        <v>64</v>
      </c>
      <c r="L1185" s="14" t="s">
        <v>54</v>
      </c>
      <c r="M1185" s="45">
        <v>1185</v>
      </c>
      <c r="N1185" s="45">
        <v>1</v>
      </c>
      <c r="O1185" s="46">
        <v>0</v>
      </c>
      <c r="Q1185" s="12">
        <v>0</v>
      </c>
      <c r="T1185" s="59">
        <v>0</v>
      </c>
      <c r="U1185" s="14">
        <v>0</v>
      </c>
      <c r="V1185" s="59" t="s">
        <v>150</v>
      </c>
      <c r="X1185" s="46">
        <v>0</v>
      </c>
      <c r="Y1185" s="46">
        <v>0</v>
      </c>
      <c r="Z1185" s="46">
        <v>0</v>
      </c>
      <c r="AA1185" s="46">
        <v>0</v>
      </c>
      <c r="AB1185" s="46">
        <v>0</v>
      </c>
      <c r="AC1185" s="46">
        <v>0</v>
      </c>
      <c r="AD1185" s="46">
        <v>0</v>
      </c>
      <c r="AE1185" s="46">
        <v>0</v>
      </c>
      <c r="AF1185" s="46">
        <v>0</v>
      </c>
      <c r="AG1185" s="46">
        <v>0</v>
      </c>
      <c r="AH1185" s="46">
        <v>256.22000000000025</v>
      </c>
      <c r="AI1185" s="46">
        <v>4651.17</v>
      </c>
      <c r="AJ1185" s="46">
        <v>8257.5400000000009</v>
      </c>
      <c r="AK1185" s="46">
        <v>1963.880000000001</v>
      </c>
      <c r="AL1185" s="46">
        <v>0</v>
      </c>
      <c r="AM1185" s="46">
        <v>0</v>
      </c>
    </row>
    <row r="1186" spans="5:39" x14ac:dyDescent="0.2">
      <c r="E1186" s="47">
        <v>118</v>
      </c>
      <c r="F1186" s="47">
        <v>127</v>
      </c>
      <c r="G1186" s="47" t="s">
        <v>250</v>
      </c>
      <c r="H1186" s="47" t="s">
        <v>302</v>
      </c>
      <c r="I1186" s="47" t="s">
        <v>496</v>
      </c>
      <c r="J1186" s="533">
        <v>30000021</v>
      </c>
      <c r="K1186" s="14" t="s">
        <v>64</v>
      </c>
      <c r="L1186" s="14" t="s">
        <v>58</v>
      </c>
      <c r="M1186" s="45">
        <v>1186</v>
      </c>
      <c r="N1186" s="45">
        <v>1</v>
      </c>
      <c r="O1186" s="46">
        <v>6026.7899999999936</v>
      </c>
      <c r="Q1186" s="12">
        <v>0</v>
      </c>
      <c r="T1186" s="59">
        <v>0</v>
      </c>
      <c r="U1186" s="14">
        <v>0</v>
      </c>
      <c r="V1186" s="59" t="s">
        <v>150</v>
      </c>
      <c r="X1186" s="46">
        <v>0</v>
      </c>
      <c r="Y1186" s="46">
        <v>9113.17</v>
      </c>
      <c r="Z1186" s="46">
        <v>9113.1700000000019</v>
      </c>
      <c r="AA1186" s="46">
        <v>9113.1700000000019</v>
      </c>
      <c r="AB1186" s="46">
        <v>9113.1700000000019</v>
      </c>
      <c r="AC1186" s="46">
        <v>9113.17</v>
      </c>
      <c r="AD1186" s="46">
        <v>6935.7999999999993</v>
      </c>
      <c r="AE1186" s="46">
        <v>6935.7999999999975</v>
      </c>
      <c r="AF1186" s="46">
        <v>6935.7999999999965</v>
      </c>
      <c r="AG1186" s="46">
        <v>6935.7999999999956</v>
      </c>
      <c r="AH1186" s="46">
        <v>6935.7999999999965</v>
      </c>
      <c r="AI1186" s="46">
        <v>6935.7999999999956</v>
      </c>
      <c r="AJ1186" s="46">
        <v>6935.799999999992</v>
      </c>
      <c r="AK1186" s="46">
        <v>6935.799999999992</v>
      </c>
      <c r="AL1186" s="46">
        <v>6026.7899999999936</v>
      </c>
      <c r="AM1186" s="46">
        <v>-7.2759576141834259E-12</v>
      </c>
    </row>
    <row r="1187" spans="5:39" x14ac:dyDescent="0.2">
      <c r="E1187" s="47">
        <v>118</v>
      </c>
      <c r="F1187" s="47">
        <v>127</v>
      </c>
      <c r="G1187" s="47" t="s">
        <v>250</v>
      </c>
      <c r="H1187" s="47" t="s">
        <v>302</v>
      </c>
      <c r="I1187" s="47" t="s">
        <v>496</v>
      </c>
      <c r="J1187" s="533">
        <v>30000021</v>
      </c>
      <c r="K1187" s="14" t="s">
        <v>67</v>
      </c>
      <c r="L1187" s="14" t="s">
        <v>67</v>
      </c>
      <c r="M1187" s="45">
        <v>1187</v>
      </c>
      <c r="N1187" s="45">
        <v>1</v>
      </c>
      <c r="O1187" s="53">
        <v>8.8257662868636544</v>
      </c>
      <c r="P1187" s="54">
        <v>0</v>
      </c>
      <c r="Q1187" s="55">
        <v>0</v>
      </c>
      <c r="R1187" s="56">
        <v>0</v>
      </c>
      <c r="S1187" s="57">
        <v>0</v>
      </c>
      <c r="T1187" s="60">
        <v>0</v>
      </c>
      <c r="U1187" s="14">
        <v>0</v>
      </c>
      <c r="V1187" s="60" t="s">
        <v>150</v>
      </c>
      <c r="Y1187" s="46">
        <v>8.8257662868636544</v>
      </c>
      <c r="Z1187" s="46">
        <v>8.8257662868636544</v>
      </c>
      <c r="AA1187" s="46">
        <v>8.8257662868636544</v>
      </c>
      <c r="AB1187" s="46">
        <v>8.8257662868636544</v>
      </c>
      <c r="AC1187" s="46">
        <v>8.8257662868636544</v>
      </c>
      <c r="AD1187" s="46">
        <v>8.8257662868636544</v>
      </c>
      <c r="AE1187" s="46">
        <v>8.8257662868636544</v>
      </c>
      <c r="AF1187" s="46">
        <v>8.8257662868636544</v>
      </c>
      <c r="AG1187" s="46">
        <v>8.8257662868636544</v>
      </c>
      <c r="AH1187" s="46">
        <v>8.8257662868636544</v>
      </c>
      <c r="AI1187" s="46">
        <v>8.8257662868636544</v>
      </c>
      <c r="AJ1187" s="46">
        <v>8.8257662868636544</v>
      </c>
      <c r="AK1187" s="46">
        <v>8.8257662868636544</v>
      </c>
      <c r="AL1187" s="46">
        <v>8.8257662868636544</v>
      </c>
      <c r="AM1187" s="46">
        <v>8.8257662868636544</v>
      </c>
    </row>
    <row r="1188" spans="5:39" x14ac:dyDescent="0.2">
      <c r="E1188" s="14">
        <v>119</v>
      </c>
      <c r="F1188" s="14">
        <v>128</v>
      </c>
      <c r="G1188" s="14" t="s">
        <v>250</v>
      </c>
      <c r="H1188" s="14" t="s">
        <v>303</v>
      </c>
      <c r="I1188" s="14" t="s">
        <v>497</v>
      </c>
      <c r="J1188" s="531">
        <v>30000022</v>
      </c>
      <c r="K1188" s="14" t="s">
        <v>59</v>
      </c>
      <c r="L1188" s="14" t="s">
        <v>57</v>
      </c>
      <c r="M1188" s="45">
        <v>1188</v>
      </c>
      <c r="N1188" s="45">
        <v>1</v>
      </c>
      <c r="O1188" s="46">
        <v>1654.34</v>
      </c>
      <c r="Q1188" s="12">
        <v>0</v>
      </c>
      <c r="T1188" s="59">
        <v>0</v>
      </c>
      <c r="U1188" s="14">
        <v>0</v>
      </c>
      <c r="V1188" s="59" t="s">
        <v>175</v>
      </c>
      <c r="Y1188" s="46">
        <v>1477.43</v>
      </c>
      <c r="Z1188" s="46">
        <v>1654.34</v>
      </c>
      <c r="AA1188" s="46">
        <v>1654.34</v>
      </c>
      <c r="AB1188" s="46">
        <v>1654.34</v>
      </c>
      <c r="AC1188" s="46">
        <v>1654.34</v>
      </c>
      <c r="AD1188" s="46">
        <v>1654.34</v>
      </c>
      <c r="AE1188" s="46">
        <v>1654.34</v>
      </c>
      <c r="AF1188" s="46">
        <v>1654.34</v>
      </c>
      <c r="AG1188" s="46">
        <v>1654.34</v>
      </c>
      <c r="AH1188" s="46">
        <v>1654.34</v>
      </c>
      <c r="AI1188" s="46">
        <v>1654.34</v>
      </c>
      <c r="AJ1188" s="46">
        <v>1654.34</v>
      </c>
      <c r="AK1188" s="46">
        <v>1654.34</v>
      </c>
      <c r="AL1188" s="46">
        <v>1654.34</v>
      </c>
      <c r="AM1188" s="46">
        <v>0</v>
      </c>
    </row>
    <row r="1189" spans="5:39" x14ac:dyDescent="0.2">
      <c r="E1189" s="47">
        <v>119</v>
      </c>
      <c r="F1189" s="47">
        <v>128</v>
      </c>
      <c r="G1189" s="47" t="s">
        <v>250</v>
      </c>
      <c r="H1189" s="47" t="s">
        <v>303</v>
      </c>
      <c r="I1189" s="47" t="s">
        <v>497</v>
      </c>
      <c r="J1189" s="533">
        <v>30000022</v>
      </c>
      <c r="K1189" s="14" t="s">
        <v>59</v>
      </c>
      <c r="L1189" s="14" t="s">
        <v>54</v>
      </c>
      <c r="M1189" s="45">
        <v>1189</v>
      </c>
      <c r="N1189" s="45">
        <v>1</v>
      </c>
      <c r="O1189" s="46">
        <v>3188.79</v>
      </c>
      <c r="Q1189" s="12">
        <v>0</v>
      </c>
      <c r="T1189" s="59">
        <v>0</v>
      </c>
      <c r="U1189" s="14">
        <v>0</v>
      </c>
      <c r="V1189" s="59" t="s">
        <v>175</v>
      </c>
      <c r="Y1189" s="46">
        <v>0</v>
      </c>
      <c r="Z1189" s="46">
        <v>0</v>
      </c>
      <c r="AA1189" s="46">
        <v>0</v>
      </c>
      <c r="AB1189" s="46">
        <v>0</v>
      </c>
      <c r="AC1189" s="46">
        <v>0</v>
      </c>
      <c r="AD1189" s="46">
        <v>0</v>
      </c>
      <c r="AE1189" s="46">
        <v>0</v>
      </c>
      <c r="AF1189" s="46">
        <v>0</v>
      </c>
      <c r="AG1189" s="46">
        <v>0</v>
      </c>
      <c r="AH1189" s="46">
        <v>5186.8599999999997</v>
      </c>
      <c r="AI1189" s="46">
        <v>4093.0600000000004</v>
      </c>
      <c r="AJ1189" s="46">
        <v>3449.05</v>
      </c>
      <c r="AK1189" s="46">
        <v>7501.21</v>
      </c>
      <c r="AL1189" s="46">
        <v>3188.79</v>
      </c>
      <c r="AM1189" s="46">
        <v>0</v>
      </c>
    </row>
    <row r="1190" spans="5:39" x14ac:dyDescent="0.2">
      <c r="E1190" s="47">
        <v>119</v>
      </c>
      <c r="F1190" s="47">
        <v>128</v>
      </c>
      <c r="G1190" s="47" t="s">
        <v>250</v>
      </c>
      <c r="H1190" s="47" t="s">
        <v>303</v>
      </c>
      <c r="I1190" s="47" t="s">
        <v>497</v>
      </c>
      <c r="J1190" s="533">
        <v>30000022</v>
      </c>
      <c r="K1190" s="14" t="s">
        <v>59</v>
      </c>
      <c r="L1190" s="14" t="s">
        <v>58</v>
      </c>
      <c r="M1190" s="45">
        <v>1190</v>
      </c>
      <c r="N1190" s="45">
        <v>1</v>
      </c>
      <c r="O1190" s="46">
        <v>0</v>
      </c>
      <c r="Q1190" s="12">
        <v>0</v>
      </c>
      <c r="T1190" s="59">
        <v>0</v>
      </c>
      <c r="U1190" s="14">
        <v>0</v>
      </c>
      <c r="V1190" s="59" t="s">
        <v>175</v>
      </c>
      <c r="Y1190" s="46">
        <v>0</v>
      </c>
      <c r="Z1190" s="46">
        <v>0</v>
      </c>
      <c r="AA1190" s="46">
        <v>0</v>
      </c>
      <c r="AB1190" s="46">
        <v>0</v>
      </c>
      <c r="AC1190" s="46">
        <v>0</v>
      </c>
      <c r="AD1190" s="46">
        <v>0</v>
      </c>
      <c r="AE1190" s="46">
        <v>0</v>
      </c>
      <c r="AF1190" s="46">
        <v>0</v>
      </c>
      <c r="AG1190" s="46">
        <v>0</v>
      </c>
      <c r="AH1190" s="46">
        <v>0</v>
      </c>
      <c r="AI1190" s="46">
        <v>0</v>
      </c>
      <c r="AJ1190" s="46">
        <v>0</v>
      </c>
      <c r="AK1190" s="46">
        <v>0</v>
      </c>
      <c r="AL1190" s="46">
        <v>0</v>
      </c>
      <c r="AM1190" s="46">
        <v>0</v>
      </c>
    </row>
    <row r="1191" spans="5:39" x14ac:dyDescent="0.2">
      <c r="E1191" s="47">
        <v>119</v>
      </c>
      <c r="F1191" s="47">
        <v>128</v>
      </c>
      <c r="G1191" s="47" t="s">
        <v>250</v>
      </c>
      <c r="H1191" s="47" t="s">
        <v>303</v>
      </c>
      <c r="I1191" s="47" t="s">
        <v>497</v>
      </c>
      <c r="J1191" s="533">
        <v>30000022</v>
      </c>
      <c r="K1191" s="14" t="s">
        <v>59</v>
      </c>
      <c r="L1191" s="14" t="s">
        <v>31</v>
      </c>
      <c r="M1191" s="45">
        <v>1191</v>
      </c>
      <c r="N1191" s="45">
        <v>1</v>
      </c>
      <c r="O1191" s="48">
        <v>4843.13</v>
      </c>
      <c r="Q1191" s="12">
        <v>0</v>
      </c>
      <c r="R1191" s="46">
        <v>5557.5016666666661</v>
      </c>
      <c r="T1191" s="59">
        <v>0</v>
      </c>
      <c r="U1191" s="14">
        <v>0</v>
      </c>
      <c r="V1191" s="59" t="s">
        <v>175</v>
      </c>
      <c r="X1191" s="46">
        <v>1696.14</v>
      </c>
      <c r="Y1191" s="46">
        <v>1477.43</v>
      </c>
      <c r="Z1191" s="46">
        <v>1654.34</v>
      </c>
      <c r="AA1191" s="46">
        <v>1654.34</v>
      </c>
      <c r="AB1191" s="46">
        <v>1654.34</v>
      </c>
      <c r="AC1191" s="46">
        <v>1654.34</v>
      </c>
      <c r="AD1191" s="46">
        <v>1654.34</v>
      </c>
      <c r="AE1191" s="46">
        <v>1654.34</v>
      </c>
      <c r="AF1191" s="46">
        <v>1654.34</v>
      </c>
      <c r="AG1191" s="46">
        <v>1654.34</v>
      </c>
      <c r="AH1191" s="46">
        <v>6841.2</v>
      </c>
      <c r="AI1191" s="46">
        <v>5747.4000000000005</v>
      </c>
      <c r="AJ1191" s="46">
        <v>5103.3900000000003</v>
      </c>
      <c r="AK1191" s="46">
        <v>9155.5499999999993</v>
      </c>
      <c r="AL1191" s="46">
        <v>4843.13</v>
      </c>
      <c r="AM1191" s="46">
        <v>0</v>
      </c>
    </row>
    <row r="1192" spans="5:39" x14ac:dyDescent="0.2">
      <c r="E1192" s="47">
        <v>119</v>
      </c>
      <c r="F1192" s="47">
        <v>128</v>
      </c>
      <c r="G1192" s="47" t="s">
        <v>250</v>
      </c>
      <c r="H1192" s="47" t="s">
        <v>303</v>
      </c>
      <c r="I1192" s="47" t="s">
        <v>497</v>
      </c>
      <c r="J1192" s="533">
        <v>30000022</v>
      </c>
      <c r="K1192" s="14" t="s">
        <v>37</v>
      </c>
      <c r="L1192" s="14" t="s">
        <v>31</v>
      </c>
      <c r="M1192" s="45">
        <v>1192</v>
      </c>
      <c r="N1192" s="45">
        <v>1</v>
      </c>
      <c r="O1192" s="48">
        <v>9203.5300000000007</v>
      </c>
      <c r="P1192" s="48"/>
      <c r="Q1192" s="12">
        <v>0</v>
      </c>
      <c r="R1192" s="46">
        <v>5034.0333333333328</v>
      </c>
      <c r="T1192" s="59">
        <v>0</v>
      </c>
      <c r="U1192" s="14">
        <v>0</v>
      </c>
      <c r="V1192" s="59" t="s">
        <v>175</v>
      </c>
      <c r="Y1192" s="46">
        <v>1696.14</v>
      </c>
      <c r="Z1192" s="46">
        <v>1696.14</v>
      </c>
      <c r="AA1192" s="46">
        <v>3131.77</v>
      </c>
      <c r="AB1192" s="46">
        <v>0</v>
      </c>
      <c r="AC1192" s="46">
        <v>0</v>
      </c>
      <c r="AD1192" s="46">
        <v>1654.34</v>
      </c>
      <c r="AE1192" s="46">
        <v>3266.88</v>
      </c>
      <c r="AF1192" s="46">
        <v>1654.34</v>
      </c>
      <c r="AG1192" s="46">
        <v>1654.34</v>
      </c>
      <c r="AH1192" s="46">
        <v>1654.34</v>
      </c>
      <c r="AI1192" s="46">
        <v>6841.2</v>
      </c>
      <c r="AJ1192" s="46">
        <v>10850.79</v>
      </c>
      <c r="AK1192" s="46">
        <v>0</v>
      </c>
      <c r="AL1192" s="46">
        <v>9203.5300000000007</v>
      </c>
      <c r="AM1192" s="46">
        <v>959.03</v>
      </c>
    </row>
    <row r="1193" spans="5:39" x14ac:dyDescent="0.2">
      <c r="E1193" s="47">
        <v>119</v>
      </c>
      <c r="F1193" s="47">
        <v>128</v>
      </c>
      <c r="G1193" s="47" t="s">
        <v>250</v>
      </c>
      <c r="H1193" s="47" t="s">
        <v>303</v>
      </c>
      <c r="I1193" s="47" t="s">
        <v>497</v>
      </c>
      <c r="J1193" s="533">
        <v>30000022</v>
      </c>
      <c r="K1193" s="14" t="s">
        <v>65</v>
      </c>
      <c r="L1193" s="14" t="s">
        <v>31</v>
      </c>
      <c r="M1193" s="45">
        <v>1193</v>
      </c>
      <c r="N1193" s="45">
        <v>1</v>
      </c>
      <c r="O1193" s="52">
        <v>4795.1500000000042</v>
      </c>
      <c r="P1193" s="48">
        <v>959.03</v>
      </c>
      <c r="Q1193" s="12">
        <v>0</v>
      </c>
      <c r="R1193" s="46">
        <v>799.1916666666674</v>
      </c>
      <c r="T1193" s="59">
        <v>0</v>
      </c>
      <c r="U1193" s="14">
        <v>0</v>
      </c>
      <c r="V1193" s="59" t="s">
        <v>175</v>
      </c>
      <c r="X1193" s="46">
        <v>0</v>
      </c>
      <c r="Y1193" s="46">
        <v>0</v>
      </c>
      <c r="Z1193" s="46">
        <v>0</v>
      </c>
      <c r="AA1193" s="46">
        <v>0</v>
      </c>
      <c r="AB1193" s="46">
        <v>0</v>
      </c>
      <c r="AC1193" s="46">
        <v>0</v>
      </c>
      <c r="AD1193" s="46">
        <v>0</v>
      </c>
      <c r="AE1193" s="46">
        <v>0</v>
      </c>
      <c r="AF1193" s="46">
        <v>0</v>
      </c>
      <c r="AG1193" s="46">
        <v>0</v>
      </c>
      <c r="AH1193" s="46">
        <v>0</v>
      </c>
      <c r="AI1193" s="46">
        <v>0</v>
      </c>
      <c r="AJ1193" s="46">
        <v>0</v>
      </c>
      <c r="AK1193" s="46">
        <v>0</v>
      </c>
      <c r="AL1193" s="46">
        <v>4795.1500000000042</v>
      </c>
      <c r="AM1193" s="46">
        <v>0</v>
      </c>
    </row>
    <row r="1194" spans="5:39" x14ac:dyDescent="0.2">
      <c r="E1194" s="47">
        <v>119</v>
      </c>
      <c r="F1194" s="47">
        <v>128</v>
      </c>
      <c r="G1194" s="47" t="s">
        <v>250</v>
      </c>
      <c r="H1194" s="47" t="s">
        <v>303</v>
      </c>
      <c r="I1194" s="47" t="s">
        <v>497</v>
      </c>
      <c r="J1194" s="533">
        <v>30000022</v>
      </c>
      <c r="K1194" s="14" t="s">
        <v>64</v>
      </c>
      <c r="L1194" s="14" t="s">
        <v>57</v>
      </c>
      <c r="M1194" s="45">
        <v>1194</v>
      </c>
      <c r="N1194" s="45">
        <v>1</v>
      </c>
      <c r="O1194" s="46">
        <v>0</v>
      </c>
      <c r="Q1194" s="12">
        <v>0</v>
      </c>
      <c r="T1194" s="59">
        <v>0</v>
      </c>
      <c r="U1194" s="14">
        <v>0</v>
      </c>
      <c r="V1194" s="59" t="s">
        <v>175</v>
      </c>
      <c r="X1194" s="46">
        <v>0</v>
      </c>
      <c r="Y1194" s="46">
        <v>0</v>
      </c>
      <c r="Z1194" s="46">
        <v>0</v>
      </c>
      <c r="AA1194" s="46">
        <v>0</v>
      </c>
      <c r="AB1194" s="46">
        <v>1612.5399999999997</v>
      </c>
      <c r="AC1194" s="46">
        <v>3266.8799999999997</v>
      </c>
      <c r="AD1194" s="46">
        <v>3266.8799999999992</v>
      </c>
      <c r="AE1194" s="46">
        <v>1654.3399999999992</v>
      </c>
      <c r="AF1194" s="46">
        <v>1654.3399999999995</v>
      </c>
      <c r="AG1194" s="46">
        <v>1654.3399999999995</v>
      </c>
      <c r="AH1194" s="46">
        <v>1654.3399999999995</v>
      </c>
      <c r="AI1194" s="46">
        <v>0</v>
      </c>
      <c r="AJ1194" s="46">
        <v>0</v>
      </c>
      <c r="AK1194" s="46">
        <v>1654.34</v>
      </c>
      <c r="AL1194" s="46">
        <v>0</v>
      </c>
      <c r="AM1194" s="46">
        <v>0</v>
      </c>
    </row>
    <row r="1195" spans="5:39" x14ac:dyDescent="0.2">
      <c r="E1195" s="47">
        <v>119</v>
      </c>
      <c r="F1195" s="47">
        <v>128</v>
      </c>
      <c r="G1195" s="47" t="s">
        <v>250</v>
      </c>
      <c r="H1195" s="47" t="s">
        <v>303</v>
      </c>
      <c r="I1195" s="47" t="s">
        <v>497</v>
      </c>
      <c r="J1195" s="533">
        <v>30000022</v>
      </c>
      <c r="K1195" s="14" t="s">
        <v>64</v>
      </c>
      <c r="L1195" s="14" t="s">
        <v>54</v>
      </c>
      <c r="M1195" s="45">
        <v>1195</v>
      </c>
      <c r="N1195" s="45">
        <v>1</v>
      </c>
      <c r="O1195" s="46">
        <v>4795.1499999999996</v>
      </c>
      <c r="Q1195" s="12">
        <v>0</v>
      </c>
      <c r="T1195" s="59">
        <v>0</v>
      </c>
      <c r="U1195" s="14">
        <v>0</v>
      </c>
      <c r="V1195" s="59" t="s">
        <v>175</v>
      </c>
      <c r="X1195" s="46">
        <v>0</v>
      </c>
      <c r="Y1195" s="46">
        <v>0</v>
      </c>
      <c r="Z1195" s="46">
        <v>0</v>
      </c>
      <c r="AA1195" s="46">
        <v>0</v>
      </c>
      <c r="AB1195" s="46">
        <v>0</v>
      </c>
      <c r="AC1195" s="46">
        <v>0</v>
      </c>
      <c r="AD1195" s="46">
        <v>0</v>
      </c>
      <c r="AE1195" s="46">
        <v>0</v>
      </c>
      <c r="AF1195" s="46">
        <v>0</v>
      </c>
      <c r="AG1195" s="46">
        <v>0</v>
      </c>
      <c r="AH1195" s="46">
        <v>5186.8599999999997</v>
      </c>
      <c r="AI1195" s="46">
        <v>5747.4</v>
      </c>
      <c r="AJ1195" s="46">
        <v>0</v>
      </c>
      <c r="AK1195" s="46">
        <v>7501.21</v>
      </c>
      <c r="AL1195" s="46">
        <v>4795.1499999999996</v>
      </c>
      <c r="AM1195" s="46">
        <v>3836.12</v>
      </c>
    </row>
    <row r="1196" spans="5:39" x14ac:dyDescent="0.2">
      <c r="E1196" s="47">
        <v>119</v>
      </c>
      <c r="F1196" s="47">
        <v>128</v>
      </c>
      <c r="G1196" s="47" t="s">
        <v>250</v>
      </c>
      <c r="H1196" s="47" t="s">
        <v>303</v>
      </c>
      <c r="I1196" s="47" t="s">
        <v>497</v>
      </c>
      <c r="J1196" s="533">
        <v>30000022</v>
      </c>
      <c r="K1196" s="14" t="s">
        <v>64</v>
      </c>
      <c r="L1196" s="14" t="s">
        <v>58</v>
      </c>
      <c r="M1196" s="45">
        <v>1196</v>
      </c>
      <c r="N1196" s="45">
        <v>1</v>
      </c>
      <c r="O1196" s="46">
        <v>0</v>
      </c>
      <c r="Q1196" s="12">
        <v>0</v>
      </c>
      <c r="T1196" s="59">
        <v>0</v>
      </c>
      <c r="U1196" s="14">
        <v>0</v>
      </c>
      <c r="V1196" s="59" t="s">
        <v>175</v>
      </c>
      <c r="X1196" s="46">
        <v>0</v>
      </c>
      <c r="Y1196" s="46">
        <v>1477.43</v>
      </c>
      <c r="Z1196" s="46">
        <v>1435.6299999999997</v>
      </c>
      <c r="AA1196" s="46">
        <v>-41.800000000000182</v>
      </c>
      <c r="AB1196" s="46">
        <v>2.2737367544323206E-13</v>
      </c>
      <c r="AC1196" s="46">
        <v>4.5474735088646412E-13</v>
      </c>
      <c r="AD1196" s="46">
        <v>9.0949470177292824E-13</v>
      </c>
      <c r="AE1196" s="46">
        <v>9.0949470177292824E-13</v>
      </c>
      <c r="AF1196" s="46">
        <v>6.8212102632969618E-13</v>
      </c>
      <c r="AG1196" s="46">
        <v>6.8212102632969618E-13</v>
      </c>
      <c r="AH1196" s="46">
        <v>0</v>
      </c>
      <c r="AI1196" s="46">
        <v>0</v>
      </c>
      <c r="AJ1196" s="46">
        <v>7.2759576141834259E-12</v>
      </c>
      <c r="AK1196" s="46">
        <v>0</v>
      </c>
      <c r="AL1196" s="46">
        <v>0</v>
      </c>
      <c r="AM1196" s="46">
        <v>0</v>
      </c>
    </row>
    <row r="1197" spans="5:39" x14ac:dyDescent="0.2">
      <c r="E1197" s="47">
        <v>119</v>
      </c>
      <c r="F1197" s="47">
        <v>128</v>
      </c>
      <c r="G1197" s="47" t="s">
        <v>250</v>
      </c>
      <c r="H1197" s="47" t="s">
        <v>303</v>
      </c>
      <c r="I1197" s="47" t="s">
        <v>497</v>
      </c>
      <c r="J1197" s="533">
        <v>30000022</v>
      </c>
      <c r="K1197" s="14" t="s">
        <v>67</v>
      </c>
      <c r="L1197" s="14" t="s">
        <v>67</v>
      </c>
      <c r="M1197" s="45">
        <v>1197</v>
      </c>
      <c r="N1197" s="45">
        <v>1</v>
      </c>
      <c r="O1197" s="53">
        <v>0</v>
      </c>
      <c r="P1197" s="54">
        <v>0</v>
      </c>
      <c r="Q1197" s="55">
        <v>0</v>
      </c>
      <c r="R1197" s="56">
        <v>0</v>
      </c>
      <c r="S1197" s="57">
        <v>0</v>
      </c>
      <c r="T1197" s="60">
        <v>0</v>
      </c>
      <c r="U1197" s="14">
        <v>0</v>
      </c>
      <c r="V1197" s="60" t="s">
        <v>175</v>
      </c>
      <c r="Y1197" s="46">
        <v>0</v>
      </c>
      <c r="Z1197" s="46">
        <v>0</v>
      </c>
      <c r="AA1197" s="46">
        <v>0</v>
      </c>
      <c r="AB1197" s="46">
        <v>0</v>
      </c>
      <c r="AC1197" s="46">
        <v>0</v>
      </c>
      <c r="AD1197" s="46">
        <v>0</v>
      </c>
      <c r="AE1197" s="46">
        <v>0</v>
      </c>
      <c r="AF1197" s="46">
        <v>0</v>
      </c>
      <c r="AG1197" s="46">
        <v>0</v>
      </c>
      <c r="AH1197" s="46">
        <v>0</v>
      </c>
      <c r="AI1197" s="46">
        <v>0</v>
      </c>
      <c r="AJ1197" s="46">
        <v>0</v>
      </c>
      <c r="AK1197" s="46">
        <v>0</v>
      </c>
      <c r="AL1197" s="46">
        <v>0</v>
      </c>
      <c r="AM1197" s="46">
        <v>0</v>
      </c>
    </row>
    <row r="1198" spans="5:39" x14ac:dyDescent="0.2">
      <c r="E1198" s="14">
        <v>120</v>
      </c>
      <c r="F1198" s="14">
        <v>129</v>
      </c>
      <c r="G1198" s="14" t="s">
        <v>250</v>
      </c>
      <c r="H1198" s="14" t="s">
        <v>313</v>
      </c>
      <c r="I1198" s="14" t="s">
        <v>498</v>
      </c>
      <c r="J1198" s="531">
        <v>30000023</v>
      </c>
      <c r="K1198" s="14" t="s">
        <v>59</v>
      </c>
      <c r="L1198" s="14" t="s">
        <v>57</v>
      </c>
      <c r="M1198" s="45">
        <v>1198</v>
      </c>
      <c r="N1198" s="45">
        <v>1</v>
      </c>
      <c r="O1198" s="46">
        <v>2726.6</v>
      </c>
      <c r="Q1198" s="12" t="s">
        <v>372</v>
      </c>
      <c r="T1198" s="59" t="s">
        <v>75</v>
      </c>
      <c r="U1198" s="14">
        <v>0</v>
      </c>
      <c r="V1198" s="59" t="s">
        <v>175</v>
      </c>
      <c r="Y1198" s="46">
        <v>2435.0300000000002</v>
      </c>
      <c r="Z1198" s="46">
        <v>2726.6</v>
      </c>
      <c r="AA1198" s="46">
        <v>2726.6</v>
      </c>
      <c r="AB1198" s="46">
        <v>2726.6</v>
      </c>
      <c r="AC1198" s="46">
        <v>2726.6</v>
      </c>
      <c r="AD1198" s="46">
        <v>2726.6</v>
      </c>
      <c r="AE1198" s="46">
        <v>2726.6</v>
      </c>
      <c r="AF1198" s="46">
        <v>2726.6</v>
      </c>
      <c r="AG1198" s="46">
        <v>2726.6</v>
      </c>
      <c r="AH1198" s="46">
        <v>2726.6</v>
      </c>
      <c r="AI1198" s="46">
        <v>2726.6</v>
      </c>
      <c r="AJ1198" s="46">
        <v>2726.6</v>
      </c>
      <c r="AK1198" s="46">
        <v>2726.6</v>
      </c>
      <c r="AL1198" s="46">
        <v>2726.6</v>
      </c>
      <c r="AM1198" s="46">
        <v>0</v>
      </c>
    </row>
    <row r="1199" spans="5:39" x14ac:dyDescent="0.2">
      <c r="E1199" s="47">
        <v>120</v>
      </c>
      <c r="F1199" s="47">
        <v>129</v>
      </c>
      <c r="G1199" s="47" t="s">
        <v>250</v>
      </c>
      <c r="H1199" s="47" t="s">
        <v>313</v>
      </c>
      <c r="I1199" s="47" t="s">
        <v>498</v>
      </c>
      <c r="J1199" s="533">
        <v>30000023</v>
      </c>
      <c r="K1199" s="14" t="s">
        <v>59</v>
      </c>
      <c r="L1199" s="14" t="s">
        <v>54</v>
      </c>
      <c r="M1199" s="45">
        <v>1199</v>
      </c>
      <c r="N1199" s="45">
        <v>1</v>
      </c>
      <c r="O1199" s="46">
        <v>4252.01</v>
      </c>
      <c r="Q1199" s="12" t="s">
        <v>372</v>
      </c>
      <c r="T1199" s="59" t="s">
        <v>75</v>
      </c>
      <c r="U1199" s="14">
        <v>0</v>
      </c>
      <c r="V1199" s="59" t="s">
        <v>175</v>
      </c>
      <c r="Y1199" s="46">
        <v>0</v>
      </c>
      <c r="Z1199" s="46">
        <v>0</v>
      </c>
      <c r="AA1199" s="46">
        <v>0</v>
      </c>
      <c r="AB1199" s="46">
        <v>0</v>
      </c>
      <c r="AC1199" s="46">
        <v>0</v>
      </c>
      <c r="AD1199" s="46">
        <v>0</v>
      </c>
      <c r="AE1199" s="46">
        <v>0</v>
      </c>
      <c r="AF1199" s="46">
        <v>0</v>
      </c>
      <c r="AG1199" s="46">
        <v>0</v>
      </c>
      <c r="AH1199" s="46">
        <v>8550.41</v>
      </c>
      <c r="AI1199" s="46">
        <v>6219.04</v>
      </c>
      <c r="AJ1199" s="46">
        <v>19543.43</v>
      </c>
      <c r="AK1199" s="46">
        <v>-3292.6000000000004</v>
      </c>
      <c r="AL1199" s="46">
        <v>4252.01</v>
      </c>
      <c r="AM1199" s="46">
        <v>0</v>
      </c>
    </row>
    <row r="1200" spans="5:39" x14ac:dyDescent="0.2">
      <c r="E1200" s="47">
        <v>120</v>
      </c>
      <c r="F1200" s="47">
        <v>129</v>
      </c>
      <c r="G1200" s="47" t="s">
        <v>250</v>
      </c>
      <c r="H1200" s="47" t="s">
        <v>313</v>
      </c>
      <c r="I1200" s="47" t="s">
        <v>498</v>
      </c>
      <c r="J1200" s="533">
        <v>30000023</v>
      </c>
      <c r="K1200" s="14" t="s">
        <v>59</v>
      </c>
      <c r="L1200" s="14" t="s">
        <v>58</v>
      </c>
      <c r="M1200" s="45">
        <v>1200</v>
      </c>
      <c r="N1200" s="45">
        <v>1</v>
      </c>
      <c r="O1200" s="46">
        <v>0</v>
      </c>
      <c r="Q1200" s="12" t="s">
        <v>372</v>
      </c>
      <c r="T1200" s="59" t="s">
        <v>75</v>
      </c>
      <c r="U1200" s="14">
        <v>22</v>
      </c>
      <c r="V1200" s="59" t="s">
        <v>175</v>
      </c>
      <c r="Y1200" s="46">
        <v>0</v>
      </c>
      <c r="Z1200" s="46">
        <v>0</v>
      </c>
      <c r="AA1200" s="46">
        <v>0</v>
      </c>
      <c r="AB1200" s="46">
        <v>0</v>
      </c>
      <c r="AC1200" s="46">
        <v>0</v>
      </c>
      <c r="AD1200" s="46">
        <v>0</v>
      </c>
      <c r="AE1200" s="46">
        <v>0</v>
      </c>
      <c r="AF1200" s="46">
        <v>0</v>
      </c>
      <c r="AG1200" s="46">
        <v>0</v>
      </c>
      <c r="AH1200" s="46">
        <v>0</v>
      </c>
      <c r="AI1200" s="46">
        <v>0</v>
      </c>
      <c r="AJ1200" s="46">
        <v>0</v>
      </c>
      <c r="AK1200" s="46">
        <v>0</v>
      </c>
      <c r="AL1200" s="46">
        <v>0</v>
      </c>
      <c r="AM1200" s="46">
        <v>0</v>
      </c>
    </row>
    <row r="1201" spans="5:39" x14ac:dyDescent="0.2">
      <c r="E1201" s="47">
        <v>120</v>
      </c>
      <c r="F1201" s="47">
        <v>129</v>
      </c>
      <c r="G1201" s="47" t="s">
        <v>250</v>
      </c>
      <c r="H1201" s="47" t="s">
        <v>313</v>
      </c>
      <c r="I1201" s="47" t="s">
        <v>498</v>
      </c>
      <c r="J1201" s="533">
        <v>30000023</v>
      </c>
      <c r="K1201" s="14" t="s">
        <v>59</v>
      </c>
      <c r="L1201" s="14" t="s">
        <v>31</v>
      </c>
      <c r="M1201" s="45">
        <v>1201</v>
      </c>
      <c r="N1201" s="45">
        <v>1</v>
      </c>
      <c r="O1201" s="48">
        <v>6978.6100000000006</v>
      </c>
      <c r="Q1201" s="12" t="s">
        <v>372</v>
      </c>
      <c r="R1201" s="46">
        <v>8605.3150000000005</v>
      </c>
      <c r="T1201" s="59" t="s">
        <v>75</v>
      </c>
      <c r="U1201" s="14">
        <v>0</v>
      </c>
      <c r="V1201" s="59" t="s">
        <v>175</v>
      </c>
      <c r="X1201" s="46">
        <v>16724.080000000002</v>
      </c>
      <c r="Y1201" s="46">
        <v>2435.0300000000002</v>
      </c>
      <c r="Z1201" s="46">
        <v>2726.6</v>
      </c>
      <c r="AA1201" s="46">
        <v>2726.6</v>
      </c>
      <c r="AB1201" s="46">
        <v>2726.6</v>
      </c>
      <c r="AC1201" s="46">
        <v>2726.6</v>
      </c>
      <c r="AD1201" s="46">
        <v>2726.6</v>
      </c>
      <c r="AE1201" s="46">
        <v>2726.6</v>
      </c>
      <c r="AF1201" s="46">
        <v>2726.6</v>
      </c>
      <c r="AG1201" s="46">
        <v>2726.6</v>
      </c>
      <c r="AH1201" s="46">
        <v>11277.01</v>
      </c>
      <c r="AI1201" s="46">
        <v>8945.64</v>
      </c>
      <c r="AJ1201" s="46">
        <v>22270.03</v>
      </c>
      <c r="AK1201" s="46">
        <v>-566.00000000000045</v>
      </c>
      <c r="AL1201" s="46">
        <v>6978.6100000000006</v>
      </c>
      <c r="AM1201" s="46">
        <v>0</v>
      </c>
    </row>
    <row r="1202" spans="5:39" x14ac:dyDescent="0.2">
      <c r="E1202" s="47">
        <v>120</v>
      </c>
      <c r="F1202" s="47">
        <v>129</v>
      </c>
      <c r="G1202" s="47" t="s">
        <v>250</v>
      </c>
      <c r="H1202" s="47" t="s">
        <v>313</v>
      </c>
      <c r="I1202" s="47" t="s">
        <v>498</v>
      </c>
      <c r="J1202" s="533">
        <v>30000023</v>
      </c>
      <c r="K1202" s="14" t="s">
        <v>37</v>
      </c>
      <c r="L1202" s="14" t="s">
        <v>31</v>
      </c>
      <c r="M1202" s="45">
        <v>1202</v>
      </c>
      <c r="N1202" s="45">
        <v>1</v>
      </c>
      <c r="O1202" s="48">
        <v>7240</v>
      </c>
      <c r="P1202" s="48"/>
      <c r="Q1202" s="12" t="s">
        <v>372</v>
      </c>
      <c r="R1202" s="46">
        <v>5049.2683333333334</v>
      </c>
      <c r="T1202" s="59" t="s">
        <v>75</v>
      </c>
      <c r="U1202" s="14">
        <v>0</v>
      </c>
      <c r="V1202" s="59" t="s">
        <v>175</v>
      </c>
      <c r="Y1202" s="46">
        <v>0</v>
      </c>
      <c r="Z1202" s="46">
        <v>19519.080000000002</v>
      </c>
      <c r="AA1202" s="46">
        <v>2800</v>
      </c>
      <c r="AB1202" s="46">
        <v>0</v>
      </c>
      <c r="AC1202" s="46">
        <v>5019.83</v>
      </c>
      <c r="AD1202" s="46">
        <v>0</v>
      </c>
      <c r="AE1202" s="46">
        <v>0</v>
      </c>
      <c r="AF1202" s="46">
        <v>8179.8</v>
      </c>
      <c r="AG1202" s="46">
        <v>2726.6</v>
      </c>
      <c r="AH1202" s="46">
        <v>2726.6</v>
      </c>
      <c r="AI1202" s="46">
        <v>0</v>
      </c>
      <c r="AJ1202" s="46">
        <v>11277.01</v>
      </c>
      <c r="AK1202" s="46">
        <v>6325.4</v>
      </c>
      <c r="AL1202" s="46">
        <v>7240</v>
      </c>
      <c r="AM1202" s="46">
        <v>9625.152</v>
      </c>
    </row>
    <row r="1203" spans="5:39" x14ac:dyDescent="0.2">
      <c r="E1203" s="47">
        <v>120</v>
      </c>
      <c r="F1203" s="47">
        <v>129</v>
      </c>
      <c r="G1203" s="47" t="s">
        <v>250</v>
      </c>
      <c r="H1203" s="47" t="s">
        <v>313</v>
      </c>
      <c r="I1203" s="47" t="s">
        <v>498</v>
      </c>
      <c r="J1203" s="533">
        <v>30000023</v>
      </c>
      <c r="K1203" s="14" t="s">
        <v>65</v>
      </c>
      <c r="L1203" s="14" t="s">
        <v>31</v>
      </c>
      <c r="M1203" s="45">
        <v>1203</v>
      </c>
      <c r="N1203" s="45">
        <v>1</v>
      </c>
      <c r="O1203" s="52">
        <v>24062.87999999999</v>
      </c>
      <c r="P1203" s="48">
        <v>9625.152</v>
      </c>
      <c r="Q1203" s="12" t="s">
        <v>372</v>
      </c>
      <c r="R1203" s="46">
        <v>4010.4799999999982</v>
      </c>
      <c r="T1203" s="59" t="s">
        <v>75</v>
      </c>
      <c r="U1203" s="14">
        <v>0</v>
      </c>
      <c r="V1203" s="59" t="s">
        <v>175</v>
      </c>
      <c r="X1203" s="46">
        <v>0</v>
      </c>
      <c r="Y1203" s="46">
        <v>0</v>
      </c>
      <c r="Z1203" s="46">
        <v>0</v>
      </c>
      <c r="AA1203" s="46">
        <v>0</v>
      </c>
      <c r="AB1203" s="46">
        <v>0</v>
      </c>
      <c r="AC1203" s="46">
        <v>0</v>
      </c>
      <c r="AD1203" s="46">
        <v>0</v>
      </c>
      <c r="AE1203" s="46">
        <v>0</v>
      </c>
      <c r="AF1203" s="46">
        <v>0</v>
      </c>
      <c r="AG1203" s="46">
        <v>0</v>
      </c>
      <c r="AH1203" s="46">
        <v>0</v>
      </c>
      <c r="AI1203" s="46">
        <v>0</v>
      </c>
      <c r="AJ1203" s="46">
        <v>17650.269999999982</v>
      </c>
      <c r="AK1203" s="46">
        <v>0</v>
      </c>
      <c r="AL1203" s="46">
        <v>6412.6100000000079</v>
      </c>
      <c r="AM1203" s="46">
        <v>0</v>
      </c>
    </row>
    <row r="1204" spans="5:39" x14ac:dyDescent="0.2">
      <c r="E1204" s="47">
        <v>120</v>
      </c>
      <c r="F1204" s="47">
        <v>129</v>
      </c>
      <c r="G1204" s="47" t="s">
        <v>250</v>
      </c>
      <c r="H1204" s="47" t="s">
        <v>313</v>
      </c>
      <c r="I1204" s="47" t="s">
        <v>498</v>
      </c>
      <c r="J1204" s="533">
        <v>30000023</v>
      </c>
      <c r="K1204" s="14" t="s">
        <v>64</v>
      </c>
      <c r="L1204" s="14" t="s">
        <v>57</v>
      </c>
      <c r="M1204" s="45">
        <v>1204</v>
      </c>
      <c r="N1204" s="45">
        <v>1</v>
      </c>
      <c r="O1204" s="46">
        <v>0</v>
      </c>
      <c r="Q1204" s="12" t="s">
        <v>372</v>
      </c>
      <c r="T1204" s="59" t="s">
        <v>75</v>
      </c>
      <c r="U1204" s="14">
        <v>0</v>
      </c>
      <c r="V1204" s="59" t="s">
        <v>175</v>
      </c>
      <c r="X1204" s="46">
        <v>0</v>
      </c>
      <c r="Y1204" s="46">
        <v>2435.0300000000002</v>
      </c>
      <c r="Z1204" s="46">
        <v>0</v>
      </c>
      <c r="AA1204" s="46">
        <v>0</v>
      </c>
      <c r="AB1204" s="46">
        <v>2726.6</v>
      </c>
      <c r="AC1204" s="46">
        <v>433.36999999999989</v>
      </c>
      <c r="AD1204" s="46">
        <v>3159.97</v>
      </c>
      <c r="AE1204" s="46">
        <v>5886.57</v>
      </c>
      <c r="AF1204" s="46">
        <v>433.36999999999989</v>
      </c>
      <c r="AG1204" s="46">
        <v>433.36999999999989</v>
      </c>
      <c r="AH1204" s="46">
        <v>433.36999999999989</v>
      </c>
      <c r="AI1204" s="46">
        <v>3159.97</v>
      </c>
      <c r="AJ1204" s="46">
        <v>0</v>
      </c>
      <c r="AK1204" s="46">
        <v>0</v>
      </c>
      <c r="AL1204" s="46">
        <v>0</v>
      </c>
      <c r="AM1204" s="46">
        <v>0</v>
      </c>
    </row>
    <row r="1205" spans="5:39" x14ac:dyDescent="0.2">
      <c r="E1205" s="47">
        <v>120</v>
      </c>
      <c r="F1205" s="47">
        <v>129</v>
      </c>
      <c r="G1205" s="47" t="s">
        <v>250</v>
      </c>
      <c r="H1205" s="47" t="s">
        <v>313</v>
      </c>
      <c r="I1205" s="47" t="s">
        <v>498</v>
      </c>
      <c r="J1205" s="533">
        <v>30000023</v>
      </c>
      <c r="K1205" s="14" t="s">
        <v>64</v>
      </c>
      <c r="L1205" s="14" t="s">
        <v>54</v>
      </c>
      <c r="M1205" s="45">
        <v>1205</v>
      </c>
      <c r="N1205" s="45">
        <v>1</v>
      </c>
      <c r="O1205" s="46">
        <v>21769.65</v>
      </c>
      <c r="Q1205" s="12" t="s">
        <v>372</v>
      </c>
      <c r="T1205" s="59" t="s">
        <v>75</v>
      </c>
      <c r="U1205" s="14">
        <v>0</v>
      </c>
      <c r="V1205" s="59" t="s">
        <v>175</v>
      </c>
      <c r="X1205" s="46">
        <v>0</v>
      </c>
      <c r="Y1205" s="46">
        <v>0</v>
      </c>
      <c r="Z1205" s="46">
        <v>0</v>
      </c>
      <c r="AA1205" s="46">
        <v>0</v>
      </c>
      <c r="AB1205" s="46">
        <v>0</v>
      </c>
      <c r="AC1205" s="46">
        <v>0</v>
      </c>
      <c r="AD1205" s="46">
        <v>0</v>
      </c>
      <c r="AE1205" s="46">
        <v>0</v>
      </c>
      <c r="AF1205" s="46">
        <v>0</v>
      </c>
      <c r="AG1205" s="46">
        <v>0</v>
      </c>
      <c r="AH1205" s="46">
        <v>8550.41</v>
      </c>
      <c r="AI1205" s="46">
        <v>14769.45</v>
      </c>
      <c r="AJ1205" s="46">
        <v>28922.440000000002</v>
      </c>
      <c r="AK1205" s="46">
        <v>22031.040000000005</v>
      </c>
      <c r="AL1205" s="46">
        <v>21769.65</v>
      </c>
      <c r="AM1205" s="46">
        <v>12144.498000000001</v>
      </c>
    </row>
    <row r="1206" spans="5:39" x14ac:dyDescent="0.2">
      <c r="E1206" s="47">
        <v>120</v>
      </c>
      <c r="F1206" s="47">
        <v>129</v>
      </c>
      <c r="G1206" s="47" t="s">
        <v>250</v>
      </c>
      <c r="H1206" s="47" t="s">
        <v>313</v>
      </c>
      <c r="I1206" s="47" t="s">
        <v>498</v>
      </c>
      <c r="J1206" s="533">
        <v>30000023</v>
      </c>
      <c r="K1206" s="14" t="s">
        <v>64</v>
      </c>
      <c r="L1206" s="14" t="s">
        <v>58</v>
      </c>
      <c r="M1206" s="45">
        <v>1206</v>
      </c>
      <c r="N1206" s="45">
        <v>1</v>
      </c>
      <c r="O1206" s="46">
        <v>2293.2299999999886</v>
      </c>
      <c r="Q1206" s="12" t="s">
        <v>372</v>
      </c>
      <c r="T1206" s="59" t="s">
        <v>75</v>
      </c>
      <c r="U1206" s="14">
        <v>0</v>
      </c>
      <c r="V1206" s="59" t="s">
        <v>175</v>
      </c>
      <c r="X1206" s="46">
        <v>0</v>
      </c>
      <c r="Y1206" s="46">
        <v>16724.080000000002</v>
      </c>
      <c r="Z1206" s="46">
        <v>2366.6299999999974</v>
      </c>
      <c r="AA1206" s="46">
        <v>2293.2299999999959</v>
      </c>
      <c r="AB1206" s="46">
        <v>2293.2299999999946</v>
      </c>
      <c r="AC1206" s="46">
        <v>2293.2299999999914</v>
      </c>
      <c r="AD1206" s="46">
        <v>2293.22999999999</v>
      </c>
      <c r="AE1206" s="46">
        <v>2293.2299999999886</v>
      </c>
      <c r="AF1206" s="46">
        <v>2293.2299999999841</v>
      </c>
      <c r="AG1206" s="46">
        <v>2293.2299999999841</v>
      </c>
      <c r="AH1206" s="46">
        <v>2293.2299999999886</v>
      </c>
      <c r="AI1206" s="46">
        <v>2293.229999999985</v>
      </c>
      <c r="AJ1206" s="46">
        <v>2293.2299999999886</v>
      </c>
      <c r="AK1206" s="46">
        <v>2293.229999999985</v>
      </c>
      <c r="AL1206" s="46">
        <v>2293.2299999999886</v>
      </c>
      <c r="AM1206" s="46">
        <v>2293.2299999999868</v>
      </c>
    </row>
    <row r="1207" spans="5:39" x14ac:dyDescent="0.2">
      <c r="E1207" s="47">
        <v>120</v>
      </c>
      <c r="F1207" s="47">
        <v>129</v>
      </c>
      <c r="G1207" s="47" t="s">
        <v>250</v>
      </c>
      <c r="H1207" s="47" t="s">
        <v>313</v>
      </c>
      <c r="I1207" s="47" t="s">
        <v>498</v>
      </c>
      <c r="J1207" s="533">
        <v>30000023</v>
      </c>
      <c r="K1207" s="14" t="s">
        <v>67</v>
      </c>
      <c r="L1207" s="14" t="s">
        <v>67</v>
      </c>
      <c r="M1207" s="45">
        <v>1207</v>
      </c>
      <c r="N1207" s="45">
        <v>1</v>
      </c>
      <c r="O1207" s="53">
        <v>43.276861705671763</v>
      </c>
      <c r="P1207" s="54">
        <v>33.276861705671763</v>
      </c>
      <c r="Q1207" s="55" t="s">
        <v>372</v>
      </c>
      <c r="R1207" s="56">
        <v>2.7962811355540138</v>
      </c>
      <c r="S1207" s="57" t="s">
        <v>370</v>
      </c>
      <c r="T1207" s="60" t="s">
        <v>75</v>
      </c>
      <c r="U1207" s="14">
        <v>0</v>
      </c>
      <c r="V1207" s="60" t="s">
        <v>175</v>
      </c>
      <c r="Y1207" s="46">
        <v>43.276861705671763</v>
      </c>
      <c r="Z1207" s="46">
        <v>43.276861705671763</v>
      </c>
      <c r="AA1207" s="46">
        <v>43.276861705671763</v>
      </c>
      <c r="AB1207" s="46">
        <v>43.276861705671763</v>
      </c>
      <c r="AC1207" s="46">
        <v>43.276861705671763</v>
      </c>
      <c r="AD1207" s="46">
        <v>43.276861705671763</v>
      </c>
      <c r="AE1207" s="46">
        <v>43.276861705671763</v>
      </c>
      <c r="AF1207" s="46">
        <v>43.276861705671763</v>
      </c>
      <c r="AG1207" s="46">
        <v>43.276861705671763</v>
      </c>
      <c r="AH1207" s="46">
        <v>43.276861705671763</v>
      </c>
      <c r="AI1207" s="46">
        <v>43.276861705671763</v>
      </c>
      <c r="AJ1207" s="46">
        <v>43.276861705671763</v>
      </c>
      <c r="AK1207" s="46">
        <v>43.276861705671763</v>
      </c>
      <c r="AL1207" s="46">
        <v>43.276861705671763</v>
      </c>
      <c r="AM1207" s="46">
        <v>43.276861705671763</v>
      </c>
    </row>
    <row r="1208" spans="5:39" x14ac:dyDescent="0.2">
      <c r="E1208" s="14">
        <v>121</v>
      </c>
      <c r="F1208" s="14">
        <v>130</v>
      </c>
      <c r="G1208" s="14" t="s">
        <v>250</v>
      </c>
      <c r="H1208" s="14" t="s">
        <v>351</v>
      </c>
      <c r="I1208" s="14" t="s">
        <v>499</v>
      </c>
      <c r="J1208" s="531">
        <v>30000024</v>
      </c>
      <c r="K1208" s="14" t="s">
        <v>59</v>
      </c>
      <c r="L1208" s="14" t="s">
        <v>57</v>
      </c>
      <c r="M1208" s="45">
        <v>1208</v>
      </c>
      <c r="N1208" s="45">
        <v>1</v>
      </c>
      <c r="O1208" s="46">
        <v>1739.44</v>
      </c>
      <c r="Q1208" s="12" t="s">
        <v>485</v>
      </c>
      <c r="T1208" s="59" t="s">
        <v>89</v>
      </c>
      <c r="U1208" s="14">
        <v>0</v>
      </c>
      <c r="V1208" s="59" t="s">
        <v>174</v>
      </c>
      <c r="Y1208" s="46">
        <v>1553.43</v>
      </c>
      <c r="Z1208" s="46">
        <v>1739.44</v>
      </c>
      <c r="AA1208" s="46">
        <v>1739.44</v>
      </c>
      <c r="AB1208" s="46">
        <v>1739.44</v>
      </c>
      <c r="AC1208" s="46">
        <v>1739.44</v>
      </c>
      <c r="AD1208" s="46">
        <v>1739.44</v>
      </c>
      <c r="AE1208" s="46">
        <v>1739.44</v>
      </c>
      <c r="AF1208" s="46">
        <v>1739.44</v>
      </c>
      <c r="AG1208" s="46">
        <v>1739.44</v>
      </c>
      <c r="AH1208" s="46">
        <v>1739.44</v>
      </c>
      <c r="AI1208" s="46">
        <v>1739.44</v>
      </c>
      <c r="AJ1208" s="46">
        <v>1739.44</v>
      </c>
      <c r="AK1208" s="46">
        <v>1739.44</v>
      </c>
      <c r="AL1208" s="46">
        <v>1739.44</v>
      </c>
      <c r="AM1208" s="46">
        <v>0</v>
      </c>
    </row>
    <row r="1209" spans="5:39" x14ac:dyDescent="0.2">
      <c r="E1209" s="47">
        <v>121</v>
      </c>
      <c r="F1209" s="47">
        <v>130</v>
      </c>
      <c r="G1209" s="47" t="s">
        <v>250</v>
      </c>
      <c r="H1209" s="47" t="s">
        <v>351</v>
      </c>
      <c r="I1209" s="47" t="s">
        <v>499</v>
      </c>
      <c r="J1209" s="533">
        <v>30000024</v>
      </c>
      <c r="K1209" s="14" t="s">
        <v>59</v>
      </c>
      <c r="L1209" s="14" t="s">
        <v>54</v>
      </c>
      <c r="M1209" s="45">
        <v>1209</v>
      </c>
      <c r="N1209" s="45">
        <v>1</v>
      </c>
      <c r="O1209" s="46">
        <v>3264.85</v>
      </c>
      <c r="Q1209" s="12" t="s">
        <v>485</v>
      </c>
      <c r="T1209" s="59" t="s">
        <v>89</v>
      </c>
      <c r="U1209" s="14">
        <v>0</v>
      </c>
      <c r="V1209" s="59" t="s">
        <v>174</v>
      </c>
      <c r="Y1209" s="46">
        <v>0</v>
      </c>
      <c r="Z1209" s="46">
        <v>0</v>
      </c>
      <c r="AA1209" s="46">
        <v>0</v>
      </c>
      <c r="AB1209" s="46">
        <v>0</v>
      </c>
      <c r="AC1209" s="46">
        <v>0</v>
      </c>
      <c r="AD1209" s="46">
        <v>0</v>
      </c>
      <c r="AE1209" s="46">
        <v>0</v>
      </c>
      <c r="AF1209" s="46">
        <v>0</v>
      </c>
      <c r="AG1209" s="46">
        <v>0</v>
      </c>
      <c r="AH1209" s="46">
        <v>5453.46</v>
      </c>
      <c r="AI1209" s="46">
        <v>4394.95</v>
      </c>
      <c r="AJ1209" s="46">
        <v>3606.37</v>
      </c>
      <c r="AK1209" s="46">
        <v>11629.61</v>
      </c>
      <c r="AL1209" s="46">
        <v>3264.85</v>
      </c>
      <c r="AM1209" s="46">
        <v>0</v>
      </c>
    </row>
    <row r="1210" spans="5:39" x14ac:dyDescent="0.2">
      <c r="E1210" s="47">
        <v>121</v>
      </c>
      <c r="F1210" s="47">
        <v>130</v>
      </c>
      <c r="G1210" s="47" t="s">
        <v>250</v>
      </c>
      <c r="H1210" s="47" t="s">
        <v>351</v>
      </c>
      <c r="I1210" s="47" t="s">
        <v>499</v>
      </c>
      <c r="J1210" s="533">
        <v>30000024</v>
      </c>
      <c r="K1210" s="14" t="s">
        <v>59</v>
      </c>
      <c r="L1210" s="14" t="s">
        <v>58</v>
      </c>
      <c r="M1210" s="45">
        <v>1210</v>
      </c>
      <c r="N1210" s="45">
        <v>1</v>
      </c>
      <c r="O1210" s="46">
        <v>0</v>
      </c>
      <c r="Q1210" s="12" t="s">
        <v>485</v>
      </c>
      <c r="T1210" s="59" t="s">
        <v>89</v>
      </c>
      <c r="U1210" s="14">
        <v>0</v>
      </c>
      <c r="V1210" s="59" t="s">
        <v>174</v>
      </c>
      <c r="Y1210" s="46">
        <v>0</v>
      </c>
      <c r="Z1210" s="46">
        <v>0</v>
      </c>
      <c r="AA1210" s="46">
        <v>0</v>
      </c>
      <c r="AB1210" s="46">
        <v>0</v>
      </c>
      <c r="AC1210" s="46">
        <v>0</v>
      </c>
      <c r="AD1210" s="46">
        <v>0</v>
      </c>
      <c r="AE1210" s="46">
        <v>0</v>
      </c>
      <c r="AF1210" s="46">
        <v>0</v>
      </c>
      <c r="AG1210" s="46">
        <v>0</v>
      </c>
      <c r="AH1210" s="46">
        <v>0</v>
      </c>
      <c r="AI1210" s="46">
        <v>0</v>
      </c>
      <c r="AJ1210" s="46">
        <v>0</v>
      </c>
      <c r="AK1210" s="46">
        <v>0</v>
      </c>
      <c r="AL1210" s="46">
        <v>0</v>
      </c>
      <c r="AM1210" s="46">
        <v>0</v>
      </c>
    </row>
    <row r="1211" spans="5:39" x14ac:dyDescent="0.2">
      <c r="E1211" s="47">
        <v>121</v>
      </c>
      <c r="F1211" s="47">
        <v>130</v>
      </c>
      <c r="G1211" s="47" t="s">
        <v>250</v>
      </c>
      <c r="H1211" s="47" t="s">
        <v>351</v>
      </c>
      <c r="I1211" s="47" t="s">
        <v>499</v>
      </c>
      <c r="J1211" s="533">
        <v>30000024</v>
      </c>
      <c r="K1211" s="14" t="s">
        <v>59</v>
      </c>
      <c r="L1211" s="14" t="s">
        <v>31</v>
      </c>
      <c r="M1211" s="45">
        <v>1211</v>
      </c>
      <c r="N1211" s="45">
        <v>1</v>
      </c>
      <c r="O1211" s="48">
        <v>5004.29</v>
      </c>
      <c r="Q1211" s="12" t="s">
        <v>485</v>
      </c>
      <c r="R1211" s="46">
        <v>6464.3133333333344</v>
      </c>
      <c r="T1211" s="59" t="s">
        <v>89</v>
      </c>
      <c r="U1211" s="14">
        <v>0</v>
      </c>
      <c r="V1211" s="59" t="s">
        <v>174</v>
      </c>
      <c r="X1211" s="46">
        <v>10669.17</v>
      </c>
      <c r="Y1211" s="46">
        <v>1553.43</v>
      </c>
      <c r="Z1211" s="46">
        <v>1739.44</v>
      </c>
      <c r="AA1211" s="46">
        <v>1739.44</v>
      </c>
      <c r="AB1211" s="46">
        <v>1739.44</v>
      </c>
      <c r="AC1211" s="46">
        <v>1739.44</v>
      </c>
      <c r="AD1211" s="46">
        <v>1739.44</v>
      </c>
      <c r="AE1211" s="46">
        <v>1739.44</v>
      </c>
      <c r="AF1211" s="46">
        <v>1739.44</v>
      </c>
      <c r="AG1211" s="46">
        <v>1739.44</v>
      </c>
      <c r="AH1211" s="46">
        <v>7192.9</v>
      </c>
      <c r="AI1211" s="46">
        <v>6134.3899999999994</v>
      </c>
      <c r="AJ1211" s="46">
        <v>5345.8099999999995</v>
      </c>
      <c r="AK1211" s="46">
        <v>13369.050000000001</v>
      </c>
      <c r="AL1211" s="46">
        <v>5004.29</v>
      </c>
      <c r="AM1211" s="46">
        <v>0</v>
      </c>
    </row>
    <row r="1212" spans="5:39" x14ac:dyDescent="0.2">
      <c r="E1212" s="47">
        <v>121</v>
      </c>
      <c r="F1212" s="47">
        <v>130</v>
      </c>
      <c r="G1212" s="47" t="s">
        <v>250</v>
      </c>
      <c r="H1212" s="47" t="s">
        <v>351</v>
      </c>
      <c r="I1212" s="47" t="s">
        <v>499</v>
      </c>
      <c r="J1212" s="533">
        <v>30000024</v>
      </c>
      <c r="K1212" s="14" t="s">
        <v>37</v>
      </c>
      <c r="L1212" s="14" t="s">
        <v>31</v>
      </c>
      <c r="M1212" s="45">
        <v>1212</v>
      </c>
      <c r="N1212" s="45">
        <v>1</v>
      </c>
      <c r="O1212" s="48">
        <v>12400.9</v>
      </c>
      <c r="P1212" s="48"/>
      <c r="Q1212" s="12" t="s">
        <v>485</v>
      </c>
      <c r="R1212" s="46">
        <v>2066.8166666666666</v>
      </c>
      <c r="T1212" s="59" t="s">
        <v>89</v>
      </c>
      <c r="U1212" s="14">
        <v>0</v>
      </c>
      <c r="V1212" s="59" t="s">
        <v>174</v>
      </c>
      <c r="Y1212" s="46">
        <v>0</v>
      </c>
      <c r="Z1212" s="46">
        <v>0</v>
      </c>
      <c r="AA1212" s="46">
        <v>0</v>
      </c>
      <c r="AB1212" s="46">
        <v>0</v>
      </c>
      <c r="AC1212" s="46">
        <v>0</v>
      </c>
      <c r="AD1212" s="46">
        <v>0</v>
      </c>
      <c r="AE1212" s="46">
        <v>0</v>
      </c>
      <c r="AF1212" s="46">
        <v>0</v>
      </c>
      <c r="AG1212" s="46">
        <v>0</v>
      </c>
      <c r="AH1212" s="46">
        <v>0</v>
      </c>
      <c r="AI1212" s="46">
        <v>0</v>
      </c>
      <c r="AJ1212" s="46">
        <v>0</v>
      </c>
      <c r="AK1212" s="46">
        <v>0</v>
      </c>
      <c r="AL1212" s="46">
        <v>12400.9</v>
      </c>
      <c r="AM1212" s="46">
        <v>30470.196</v>
      </c>
    </row>
    <row r="1213" spans="5:39" x14ac:dyDescent="0.2">
      <c r="E1213" s="47">
        <v>121</v>
      </c>
      <c r="F1213" s="47">
        <v>130</v>
      </c>
      <c r="G1213" s="47" t="s">
        <v>250</v>
      </c>
      <c r="H1213" s="47" t="s">
        <v>351</v>
      </c>
      <c r="I1213" s="47" t="s">
        <v>499</v>
      </c>
      <c r="J1213" s="533">
        <v>30000024</v>
      </c>
      <c r="K1213" s="14" t="s">
        <v>65</v>
      </c>
      <c r="L1213" s="14" t="s">
        <v>31</v>
      </c>
      <c r="M1213" s="45">
        <v>1213</v>
      </c>
      <c r="N1213" s="45">
        <v>1</v>
      </c>
      <c r="O1213" s="52">
        <v>50783.659999999996</v>
      </c>
      <c r="P1213" s="48">
        <v>30470.196</v>
      </c>
      <c r="Q1213" s="12" t="s">
        <v>485</v>
      </c>
      <c r="R1213" s="46">
        <v>6464.3133333333326</v>
      </c>
      <c r="T1213" s="59" t="s">
        <v>89</v>
      </c>
      <c r="U1213" s="14">
        <v>0</v>
      </c>
      <c r="V1213" s="59" t="s">
        <v>174</v>
      </c>
      <c r="X1213" s="46">
        <v>0</v>
      </c>
      <c r="Y1213" s="46">
        <v>0</v>
      </c>
      <c r="Z1213" s="46">
        <v>1561.1400000000008</v>
      </c>
      <c r="AA1213" s="46">
        <v>1739.44</v>
      </c>
      <c r="AB1213" s="46">
        <v>1739.4400000000019</v>
      </c>
      <c r="AC1213" s="46">
        <v>1739.44</v>
      </c>
      <c r="AD1213" s="46">
        <v>1739.4399999999982</v>
      </c>
      <c r="AE1213" s="46">
        <v>1739.4399999999982</v>
      </c>
      <c r="AF1213" s="46">
        <v>1739.4399999999982</v>
      </c>
      <c r="AG1213" s="46">
        <v>1739.4399999999982</v>
      </c>
      <c r="AH1213" s="46">
        <v>7192.8999999999978</v>
      </c>
      <c r="AI1213" s="46">
        <v>6134.3900000000012</v>
      </c>
      <c r="AJ1213" s="46">
        <v>5345.8100000000013</v>
      </c>
      <c r="AK1213" s="46">
        <v>13369.05</v>
      </c>
      <c r="AL1213" s="46">
        <v>5004.2900000000018</v>
      </c>
      <c r="AM1213" s="46">
        <v>1.8189894035458565E-12</v>
      </c>
    </row>
    <row r="1214" spans="5:39" x14ac:dyDescent="0.2">
      <c r="E1214" s="47">
        <v>121</v>
      </c>
      <c r="F1214" s="47">
        <v>130</v>
      </c>
      <c r="G1214" s="47" t="s">
        <v>250</v>
      </c>
      <c r="H1214" s="47" t="s">
        <v>351</v>
      </c>
      <c r="I1214" s="47" t="s">
        <v>499</v>
      </c>
      <c r="J1214" s="533">
        <v>30000024</v>
      </c>
      <c r="K1214" s="14" t="s">
        <v>64</v>
      </c>
      <c r="L1214" s="14" t="s">
        <v>57</v>
      </c>
      <c r="M1214" s="45">
        <v>1214</v>
      </c>
      <c r="N1214" s="45">
        <v>1</v>
      </c>
      <c r="O1214" s="46">
        <v>11765.249999999998</v>
      </c>
      <c r="Q1214" s="12" t="s">
        <v>485</v>
      </c>
      <c r="T1214" s="59" t="s">
        <v>89</v>
      </c>
      <c r="U1214" s="14">
        <v>0</v>
      </c>
      <c r="V1214" s="59" t="s">
        <v>174</v>
      </c>
      <c r="X1214" s="46">
        <v>0</v>
      </c>
      <c r="Y1214" s="46">
        <v>1553.43</v>
      </c>
      <c r="Z1214" s="46">
        <v>3292.87</v>
      </c>
      <c r="AA1214" s="46">
        <v>5032.3099999999995</v>
      </c>
      <c r="AB1214" s="46">
        <v>6771.75</v>
      </c>
      <c r="AC1214" s="46">
        <v>8511.19</v>
      </c>
      <c r="AD1214" s="46">
        <v>10250.630000000001</v>
      </c>
      <c r="AE1214" s="46">
        <v>11990.070000000002</v>
      </c>
      <c r="AF1214" s="46">
        <v>13729.510000000002</v>
      </c>
      <c r="AG1214" s="46">
        <v>15468.950000000003</v>
      </c>
      <c r="AH1214" s="46">
        <v>17208.390000000003</v>
      </c>
      <c r="AI1214" s="46">
        <v>18947.830000000002</v>
      </c>
      <c r="AJ1214" s="46">
        <v>20687.27</v>
      </c>
      <c r="AK1214" s="46">
        <v>22426.71</v>
      </c>
      <c r="AL1214" s="46">
        <v>11765.249999999998</v>
      </c>
      <c r="AM1214" s="46">
        <v>0</v>
      </c>
    </row>
    <row r="1215" spans="5:39" x14ac:dyDescent="0.2">
      <c r="E1215" s="47">
        <v>121</v>
      </c>
      <c r="F1215" s="47">
        <v>130</v>
      </c>
      <c r="G1215" s="47" t="s">
        <v>250</v>
      </c>
      <c r="H1215" s="47" t="s">
        <v>351</v>
      </c>
      <c r="I1215" s="47" t="s">
        <v>499</v>
      </c>
      <c r="J1215" s="533">
        <v>30000024</v>
      </c>
      <c r="K1215" s="14" t="s">
        <v>64</v>
      </c>
      <c r="L1215" s="14" t="s">
        <v>54</v>
      </c>
      <c r="M1215" s="45">
        <v>1215</v>
      </c>
      <c r="N1215" s="45">
        <v>1</v>
      </c>
      <c r="O1215" s="46">
        <v>28349.239999999998</v>
      </c>
      <c r="Q1215" s="12" t="s">
        <v>485</v>
      </c>
      <c r="T1215" s="59" t="s">
        <v>89</v>
      </c>
      <c r="U1215" s="14">
        <v>2</v>
      </c>
      <c r="V1215" s="59" t="s">
        <v>174</v>
      </c>
      <c r="X1215" s="46">
        <v>0</v>
      </c>
      <c r="Y1215" s="46">
        <v>0</v>
      </c>
      <c r="Z1215" s="46">
        <v>0</v>
      </c>
      <c r="AA1215" s="46">
        <v>0</v>
      </c>
      <c r="AB1215" s="46">
        <v>0</v>
      </c>
      <c r="AC1215" s="46">
        <v>0</v>
      </c>
      <c r="AD1215" s="46">
        <v>0</v>
      </c>
      <c r="AE1215" s="46">
        <v>0</v>
      </c>
      <c r="AF1215" s="46">
        <v>0</v>
      </c>
      <c r="AG1215" s="46">
        <v>0</v>
      </c>
      <c r="AH1215" s="46">
        <v>5453.46</v>
      </c>
      <c r="AI1215" s="46">
        <v>9848.41</v>
      </c>
      <c r="AJ1215" s="46">
        <v>13454.779999999999</v>
      </c>
      <c r="AK1215" s="46">
        <v>25084.39</v>
      </c>
      <c r="AL1215" s="46">
        <v>28349.239999999998</v>
      </c>
      <c r="AM1215" s="46">
        <v>9644.2939999999944</v>
      </c>
    </row>
    <row r="1216" spans="5:39" x14ac:dyDescent="0.2">
      <c r="E1216" s="47">
        <v>121</v>
      </c>
      <c r="F1216" s="47">
        <v>130</v>
      </c>
      <c r="G1216" s="47" t="s">
        <v>250</v>
      </c>
      <c r="H1216" s="47" t="s">
        <v>351</v>
      </c>
      <c r="I1216" s="47" t="s">
        <v>499</v>
      </c>
      <c r="J1216" s="533">
        <v>30000024</v>
      </c>
      <c r="K1216" s="14" t="s">
        <v>64</v>
      </c>
      <c r="L1216" s="14" t="s">
        <v>58</v>
      </c>
      <c r="M1216" s="45">
        <v>1216</v>
      </c>
      <c r="N1216" s="45">
        <v>1</v>
      </c>
      <c r="O1216" s="46">
        <v>10669.169999999998</v>
      </c>
      <c r="Q1216" s="12" t="s">
        <v>485</v>
      </c>
      <c r="T1216" s="59" t="s">
        <v>89</v>
      </c>
      <c r="U1216" s="14">
        <v>0</v>
      </c>
      <c r="V1216" s="59" t="s">
        <v>174</v>
      </c>
      <c r="X1216" s="46">
        <v>0</v>
      </c>
      <c r="Y1216" s="46">
        <v>10669.17</v>
      </c>
      <c r="Z1216" s="46">
        <v>10669.170000000002</v>
      </c>
      <c r="AA1216" s="46">
        <v>10669.170000000002</v>
      </c>
      <c r="AB1216" s="46">
        <v>10669.170000000002</v>
      </c>
      <c r="AC1216" s="46">
        <v>10669.17</v>
      </c>
      <c r="AD1216" s="46">
        <v>10669.169999999998</v>
      </c>
      <c r="AE1216" s="46">
        <v>10669.169999999996</v>
      </c>
      <c r="AF1216" s="46">
        <v>10669.169999999995</v>
      </c>
      <c r="AG1216" s="46">
        <v>10669.169999999993</v>
      </c>
      <c r="AH1216" s="46">
        <v>10669.169999999995</v>
      </c>
      <c r="AI1216" s="46">
        <v>10669.169999999995</v>
      </c>
      <c r="AJ1216" s="46">
        <v>10669.169999999995</v>
      </c>
      <c r="AK1216" s="46">
        <v>10669.169999999998</v>
      </c>
      <c r="AL1216" s="46">
        <v>10669.169999999998</v>
      </c>
      <c r="AM1216" s="46">
        <v>10669.170000000006</v>
      </c>
    </row>
    <row r="1217" spans="5:39" x14ac:dyDescent="0.2">
      <c r="E1217" s="47">
        <v>121</v>
      </c>
      <c r="F1217" s="47">
        <v>130</v>
      </c>
      <c r="G1217" s="47" t="s">
        <v>250</v>
      </c>
      <c r="H1217" s="47" t="s">
        <v>351</v>
      </c>
      <c r="I1217" s="47" t="s">
        <v>499</v>
      </c>
      <c r="J1217" s="533">
        <v>30000024</v>
      </c>
      <c r="K1217" s="14" t="s">
        <v>67</v>
      </c>
      <c r="L1217" s="14" t="s">
        <v>67</v>
      </c>
      <c r="M1217" s="45">
        <v>1217</v>
      </c>
      <c r="N1217" s="45">
        <v>1</v>
      </c>
      <c r="O1217" s="53">
        <v>110.83022590336623</v>
      </c>
      <c r="P1217" s="54">
        <v>100.83022590336623</v>
      </c>
      <c r="Q1217" s="55" t="s">
        <v>485</v>
      </c>
      <c r="R1217" s="56">
        <v>7.8560022358652146</v>
      </c>
      <c r="S1217" s="57" t="s">
        <v>370</v>
      </c>
      <c r="T1217" s="60" t="s">
        <v>89</v>
      </c>
      <c r="U1217" s="14">
        <v>0</v>
      </c>
      <c r="V1217" s="60" t="s">
        <v>174</v>
      </c>
      <c r="Y1217" s="46">
        <v>110.83022590336623</v>
      </c>
      <c r="Z1217" s="46">
        <v>110.83022590336623</v>
      </c>
      <c r="AA1217" s="46">
        <v>110.83022590336623</v>
      </c>
      <c r="AB1217" s="46">
        <v>110.83022590336623</v>
      </c>
      <c r="AC1217" s="46">
        <v>110.83022590336623</v>
      </c>
      <c r="AD1217" s="46">
        <v>110.83022590336623</v>
      </c>
      <c r="AE1217" s="46">
        <v>110.83022590336623</v>
      </c>
      <c r="AF1217" s="46">
        <v>110.83022590336623</v>
      </c>
      <c r="AG1217" s="46">
        <v>110.83022590336623</v>
      </c>
      <c r="AH1217" s="46">
        <v>110.83022590336623</v>
      </c>
      <c r="AI1217" s="46">
        <v>110.83022590336623</v>
      </c>
      <c r="AJ1217" s="46">
        <v>110.83022590336623</v>
      </c>
      <c r="AK1217" s="46">
        <v>110.83022590336623</v>
      </c>
      <c r="AL1217" s="46">
        <v>110.83022590336623</v>
      </c>
      <c r="AM1217" s="46">
        <v>110.83022590336623</v>
      </c>
    </row>
    <row r="1218" spans="5:39" x14ac:dyDescent="0.2">
      <c r="E1218" s="14">
        <v>122</v>
      </c>
      <c r="F1218" s="14">
        <v>131</v>
      </c>
      <c r="G1218" s="14" t="s">
        <v>250</v>
      </c>
      <c r="H1218" s="14" t="s">
        <v>326</v>
      </c>
      <c r="I1218" s="14" t="s">
        <v>500</v>
      </c>
      <c r="J1218" s="531">
        <v>30000025</v>
      </c>
      <c r="K1218" s="14" t="s">
        <v>59</v>
      </c>
      <c r="L1218" s="14" t="s">
        <v>57</v>
      </c>
      <c r="M1218" s="45">
        <v>1218</v>
      </c>
      <c r="N1218" s="45">
        <v>1</v>
      </c>
      <c r="O1218" s="46">
        <v>1657.75</v>
      </c>
      <c r="Q1218" s="12" t="s">
        <v>379</v>
      </c>
      <c r="T1218" s="59" t="s">
        <v>108</v>
      </c>
      <c r="U1218" s="14">
        <v>0</v>
      </c>
      <c r="V1218" s="59" t="s">
        <v>174</v>
      </c>
      <c r="Y1218" s="46">
        <v>1480.49</v>
      </c>
      <c r="Z1218" s="46">
        <v>1657.75</v>
      </c>
      <c r="AA1218" s="46">
        <v>1657.75</v>
      </c>
      <c r="AB1218" s="46">
        <v>1657.75</v>
      </c>
      <c r="AC1218" s="46">
        <v>1657.75</v>
      </c>
      <c r="AD1218" s="46">
        <v>1657.75</v>
      </c>
      <c r="AE1218" s="46">
        <v>1657.75</v>
      </c>
      <c r="AF1218" s="46">
        <v>1657.75</v>
      </c>
      <c r="AG1218" s="46">
        <v>1657.75</v>
      </c>
      <c r="AH1218" s="46">
        <v>1657.75</v>
      </c>
      <c r="AI1218" s="46">
        <v>1657.75</v>
      </c>
      <c r="AJ1218" s="46">
        <v>1657.75</v>
      </c>
      <c r="AK1218" s="46">
        <v>1657.75</v>
      </c>
      <c r="AL1218" s="46">
        <v>1657.75</v>
      </c>
      <c r="AM1218" s="46">
        <v>0</v>
      </c>
    </row>
    <row r="1219" spans="5:39" x14ac:dyDescent="0.2">
      <c r="E1219" s="47">
        <v>122</v>
      </c>
      <c r="F1219" s="47">
        <v>131</v>
      </c>
      <c r="G1219" s="47" t="s">
        <v>250</v>
      </c>
      <c r="H1219" s="47" t="s">
        <v>326</v>
      </c>
      <c r="I1219" s="47" t="s">
        <v>500</v>
      </c>
      <c r="J1219" s="533">
        <v>30000025</v>
      </c>
      <c r="K1219" s="14" t="s">
        <v>59</v>
      </c>
      <c r="L1219" s="14" t="s">
        <v>54</v>
      </c>
      <c r="M1219" s="45">
        <v>1219</v>
      </c>
      <c r="N1219" s="45">
        <v>1</v>
      </c>
      <c r="O1219" s="46">
        <v>979.46</v>
      </c>
      <c r="Q1219" s="12" t="s">
        <v>379</v>
      </c>
      <c r="T1219" s="59" t="s">
        <v>108</v>
      </c>
      <c r="U1219" s="14">
        <v>0</v>
      </c>
      <c r="V1219" s="59" t="s">
        <v>174</v>
      </c>
      <c r="Y1219" s="46">
        <v>0</v>
      </c>
      <c r="Z1219" s="46">
        <v>0</v>
      </c>
      <c r="AA1219" s="46">
        <v>0</v>
      </c>
      <c r="AB1219" s="46">
        <v>0</v>
      </c>
      <c r="AC1219" s="46">
        <v>0</v>
      </c>
      <c r="AD1219" s="46">
        <v>0</v>
      </c>
      <c r="AE1219" s="46">
        <v>0</v>
      </c>
      <c r="AF1219" s="46">
        <v>0</v>
      </c>
      <c r="AG1219" s="46">
        <v>0</v>
      </c>
      <c r="AH1219" s="46">
        <v>8352.4</v>
      </c>
      <c r="AI1219" s="46">
        <v>3851.31</v>
      </c>
      <c r="AJ1219" s="46">
        <v>3851.31</v>
      </c>
      <c r="AK1219" s="46">
        <v>4135.18</v>
      </c>
      <c r="AL1219" s="46">
        <v>979.46</v>
      </c>
      <c r="AM1219" s="46">
        <v>0</v>
      </c>
    </row>
    <row r="1220" spans="5:39" x14ac:dyDescent="0.2">
      <c r="E1220" s="47">
        <v>122</v>
      </c>
      <c r="F1220" s="47">
        <v>131</v>
      </c>
      <c r="G1220" s="47" t="s">
        <v>250</v>
      </c>
      <c r="H1220" s="47" t="s">
        <v>326</v>
      </c>
      <c r="I1220" s="47" t="s">
        <v>500</v>
      </c>
      <c r="J1220" s="533">
        <v>30000025</v>
      </c>
      <c r="K1220" s="14" t="s">
        <v>59</v>
      </c>
      <c r="L1220" s="14" t="s">
        <v>58</v>
      </c>
      <c r="M1220" s="45">
        <v>1220</v>
      </c>
      <c r="N1220" s="45">
        <v>1</v>
      </c>
      <c r="O1220" s="46">
        <v>0</v>
      </c>
      <c r="Q1220" s="12" t="s">
        <v>379</v>
      </c>
      <c r="T1220" s="59" t="s">
        <v>108</v>
      </c>
      <c r="U1220" s="14">
        <v>0</v>
      </c>
      <c r="V1220" s="59" t="s">
        <v>174</v>
      </c>
      <c r="Y1220" s="46">
        <v>0</v>
      </c>
      <c r="Z1220" s="46">
        <v>0</v>
      </c>
      <c r="AA1220" s="46">
        <v>0</v>
      </c>
      <c r="AB1220" s="46">
        <v>0</v>
      </c>
      <c r="AC1220" s="46">
        <v>0</v>
      </c>
      <c r="AD1220" s="46">
        <v>0</v>
      </c>
      <c r="AE1220" s="46">
        <v>0</v>
      </c>
      <c r="AF1220" s="46">
        <v>0</v>
      </c>
      <c r="AG1220" s="46">
        <v>0</v>
      </c>
      <c r="AH1220" s="46">
        <v>0</v>
      </c>
      <c r="AI1220" s="46">
        <v>0</v>
      </c>
      <c r="AJ1220" s="46">
        <v>0</v>
      </c>
      <c r="AK1220" s="46">
        <v>0</v>
      </c>
      <c r="AL1220" s="46">
        <v>0</v>
      </c>
      <c r="AM1220" s="46">
        <v>0</v>
      </c>
    </row>
    <row r="1221" spans="5:39" x14ac:dyDescent="0.2">
      <c r="E1221" s="47">
        <v>122</v>
      </c>
      <c r="F1221" s="47">
        <v>131</v>
      </c>
      <c r="G1221" s="47" t="s">
        <v>250</v>
      </c>
      <c r="H1221" s="47" t="s">
        <v>326</v>
      </c>
      <c r="I1221" s="47" t="s">
        <v>500</v>
      </c>
      <c r="J1221" s="533">
        <v>30000025</v>
      </c>
      <c r="K1221" s="14" t="s">
        <v>59</v>
      </c>
      <c r="L1221" s="14" t="s">
        <v>31</v>
      </c>
      <c r="M1221" s="45">
        <v>1221</v>
      </c>
      <c r="N1221" s="45">
        <v>1</v>
      </c>
      <c r="O1221" s="48">
        <v>2637.21</v>
      </c>
      <c r="Q1221" s="12" t="s">
        <v>379</v>
      </c>
      <c r="R1221" s="46">
        <v>5186.0266666666657</v>
      </c>
      <c r="T1221" s="59" t="s">
        <v>108</v>
      </c>
      <c r="U1221" s="14">
        <v>0</v>
      </c>
      <c r="V1221" s="59" t="s">
        <v>174</v>
      </c>
      <c r="X1221" s="46">
        <v>10168.07</v>
      </c>
      <c r="Y1221" s="46">
        <v>1480.49</v>
      </c>
      <c r="Z1221" s="46">
        <v>1657.75</v>
      </c>
      <c r="AA1221" s="46">
        <v>1657.75</v>
      </c>
      <c r="AB1221" s="46">
        <v>1657.75</v>
      </c>
      <c r="AC1221" s="46">
        <v>1657.75</v>
      </c>
      <c r="AD1221" s="46">
        <v>1657.75</v>
      </c>
      <c r="AE1221" s="46">
        <v>1657.75</v>
      </c>
      <c r="AF1221" s="46">
        <v>1657.75</v>
      </c>
      <c r="AG1221" s="46">
        <v>1657.75</v>
      </c>
      <c r="AH1221" s="46">
        <v>10010.15</v>
      </c>
      <c r="AI1221" s="46">
        <v>5509.0599999999995</v>
      </c>
      <c r="AJ1221" s="46">
        <v>5509.0599999999995</v>
      </c>
      <c r="AK1221" s="46">
        <v>5792.93</v>
      </c>
      <c r="AL1221" s="46">
        <v>2637.21</v>
      </c>
      <c r="AM1221" s="46">
        <v>0</v>
      </c>
    </row>
    <row r="1222" spans="5:39" x14ac:dyDescent="0.2">
      <c r="E1222" s="47">
        <v>122</v>
      </c>
      <c r="F1222" s="47">
        <v>131</v>
      </c>
      <c r="G1222" s="47" t="s">
        <v>250</v>
      </c>
      <c r="H1222" s="47" t="s">
        <v>326</v>
      </c>
      <c r="I1222" s="47" t="s">
        <v>500</v>
      </c>
      <c r="J1222" s="533">
        <v>30000025</v>
      </c>
      <c r="K1222" s="14" t="s">
        <v>37</v>
      </c>
      <c r="L1222" s="14" t="s">
        <v>31</v>
      </c>
      <c r="M1222" s="45">
        <v>1222</v>
      </c>
      <c r="N1222" s="45">
        <v>1</v>
      </c>
      <c r="O1222" s="48">
        <v>0</v>
      </c>
      <c r="P1222" s="48"/>
      <c r="Q1222" s="12" t="s">
        <v>379</v>
      </c>
      <c r="R1222" s="46">
        <v>0</v>
      </c>
      <c r="T1222" s="59" t="s">
        <v>108</v>
      </c>
      <c r="U1222" s="14">
        <v>0</v>
      </c>
      <c r="V1222" s="59" t="s">
        <v>174</v>
      </c>
      <c r="Y1222" s="46">
        <v>0</v>
      </c>
      <c r="Z1222" s="46">
        <v>0</v>
      </c>
      <c r="AA1222" s="46">
        <v>0</v>
      </c>
      <c r="AB1222" s="46">
        <v>0</v>
      </c>
      <c r="AC1222" s="46">
        <v>0</v>
      </c>
      <c r="AD1222" s="46">
        <v>0</v>
      </c>
      <c r="AE1222" s="46">
        <v>0</v>
      </c>
      <c r="AF1222" s="46">
        <v>0</v>
      </c>
      <c r="AG1222" s="46">
        <v>0</v>
      </c>
      <c r="AH1222" s="46">
        <v>0</v>
      </c>
      <c r="AI1222" s="46">
        <v>0</v>
      </c>
      <c r="AJ1222" s="46">
        <v>0</v>
      </c>
      <c r="AK1222" s="46">
        <v>0</v>
      </c>
      <c r="AL1222" s="46">
        <v>0</v>
      </c>
      <c r="AM1222" s="46">
        <v>43495.176000000007</v>
      </c>
    </row>
    <row r="1223" spans="5:39" x14ac:dyDescent="0.2">
      <c r="E1223" s="47">
        <v>122</v>
      </c>
      <c r="F1223" s="47">
        <v>131</v>
      </c>
      <c r="G1223" s="47" t="s">
        <v>250</v>
      </c>
      <c r="H1223" s="47" t="s">
        <v>326</v>
      </c>
      <c r="I1223" s="47" t="s">
        <v>500</v>
      </c>
      <c r="J1223" s="533">
        <v>30000025</v>
      </c>
      <c r="K1223" s="14" t="s">
        <v>65</v>
      </c>
      <c r="L1223" s="14" t="s">
        <v>31</v>
      </c>
      <c r="M1223" s="45">
        <v>1223</v>
      </c>
      <c r="N1223" s="45">
        <v>1</v>
      </c>
      <c r="O1223" s="52">
        <v>54368.969999999994</v>
      </c>
      <c r="P1223" s="48">
        <v>43495.176000000007</v>
      </c>
      <c r="Q1223" s="12" t="s">
        <v>379</v>
      </c>
      <c r="R1223" s="46">
        <v>5186.0266666666657</v>
      </c>
      <c r="T1223" s="59" t="s">
        <v>108</v>
      </c>
      <c r="U1223" s="14">
        <v>0</v>
      </c>
      <c r="V1223" s="59" t="s">
        <v>174</v>
      </c>
      <c r="X1223" s="46">
        <v>10168.07</v>
      </c>
      <c r="Y1223" s="46">
        <v>1480.49</v>
      </c>
      <c r="Z1223" s="46">
        <v>1657.75</v>
      </c>
      <c r="AA1223" s="46">
        <v>1657.75</v>
      </c>
      <c r="AB1223" s="46">
        <v>1657.75</v>
      </c>
      <c r="AC1223" s="46">
        <v>1657.75</v>
      </c>
      <c r="AD1223" s="46">
        <v>1657.75</v>
      </c>
      <c r="AE1223" s="46">
        <v>1657.75</v>
      </c>
      <c r="AF1223" s="46">
        <v>1657.75</v>
      </c>
      <c r="AG1223" s="46">
        <v>1657.75</v>
      </c>
      <c r="AH1223" s="46">
        <v>10010.15</v>
      </c>
      <c r="AI1223" s="46">
        <v>5509.0599999999995</v>
      </c>
      <c r="AJ1223" s="46">
        <v>5509.0599999999995</v>
      </c>
      <c r="AK1223" s="46">
        <v>5792.93</v>
      </c>
      <c r="AL1223" s="46">
        <v>2637.21</v>
      </c>
      <c r="AM1223" s="46">
        <v>0</v>
      </c>
    </row>
    <row r="1224" spans="5:39" x14ac:dyDescent="0.2">
      <c r="E1224" s="47">
        <v>122</v>
      </c>
      <c r="F1224" s="47">
        <v>131</v>
      </c>
      <c r="G1224" s="47" t="s">
        <v>250</v>
      </c>
      <c r="H1224" s="47" t="s">
        <v>326</v>
      </c>
      <c r="I1224" s="47" t="s">
        <v>500</v>
      </c>
      <c r="J1224" s="533">
        <v>30000025</v>
      </c>
      <c r="K1224" s="14" t="s">
        <v>64</v>
      </c>
      <c r="L1224" s="14" t="s">
        <v>57</v>
      </c>
      <c r="M1224" s="45">
        <v>1224</v>
      </c>
      <c r="N1224" s="45">
        <v>1</v>
      </c>
      <c r="O1224" s="46">
        <v>25941.014163074644</v>
      </c>
      <c r="Q1224" s="12" t="s">
        <v>379</v>
      </c>
      <c r="T1224" s="59" t="s">
        <v>108</v>
      </c>
      <c r="U1224" s="14">
        <v>0</v>
      </c>
      <c r="V1224" s="59" t="s">
        <v>174</v>
      </c>
      <c r="X1224" s="46">
        <v>2909.7741630746445</v>
      </c>
      <c r="Y1224" s="46">
        <v>4390.2641630746448</v>
      </c>
      <c r="Z1224" s="46">
        <v>6048.0141630746448</v>
      </c>
      <c r="AA1224" s="46">
        <v>7705.7641630746448</v>
      </c>
      <c r="AB1224" s="46">
        <v>9363.5141630746439</v>
      </c>
      <c r="AC1224" s="46">
        <v>11021.264163074644</v>
      </c>
      <c r="AD1224" s="46">
        <v>12679.014163074644</v>
      </c>
      <c r="AE1224" s="46">
        <v>14336.764163074644</v>
      </c>
      <c r="AF1224" s="46">
        <v>15994.514163074644</v>
      </c>
      <c r="AG1224" s="46">
        <v>17652.264163074644</v>
      </c>
      <c r="AH1224" s="46">
        <v>19310.014163074644</v>
      </c>
      <c r="AI1224" s="46">
        <v>20967.764163074644</v>
      </c>
      <c r="AJ1224" s="46">
        <v>22625.514163074644</v>
      </c>
      <c r="AK1224" s="46">
        <v>24283.264163074644</v>
      </c>
      <c r="AL1224" s="46">
        <v>25941.014163074644</v>
      </c>
      <c r="AM1224" s="46">
        <v>0</v>
      </c>
    </row>
    <row r="1225" spans="5:39" x14ac:dyDescent="0.2">
      <c r="E1225" s="47">
        <v>122</v>
      </c>
      <c r="F1225" s="47">
        <v>131</v>
      </c>
      <c r="G1225" s="47" t="s">
        <v>250</v>
      </c>
      <c r="H1225" s="47" t="s">
        <v>326</v>
      </c>
      <c r="I1225" s="47" t="s">
        <v>500</v>
      </c>
      <c r="J1225" s="533">
        <v>30000025</v>
      </c>
      <c r="K1225" s="14" t="s">
        <v>64</v>
      </c>
      <c r="L1225" s="14" t="s">
        <v>54</v>
      </c>
      <c r="M1225" s="45">
        <v>1225</v>
      </c>
      <c r="N1225" s="45">
        <v>1</v>
      </c>
      <c r="O1225" s="46">
        <v>28427.955836925357</v>
      </c>
      <c r="Q1225" s="12" t="s">
        <v>379</v>
      </c>
      <c r="T1225" s="59" t="s">
        <v>108</v>
      </c>
      <c r="U1225" s="14">
        <v>0</v>
      </c>
      <c r="V1225" s="59" t="s">
        <v>174</v>
      </c>
      <c r="X1225" s="46">
        <v>7258.2958369253556</v>
      </c>
      <c r="Y1225" s="46">
        <v>7258.2958369253556</v>
      </c>
      <c r="Z1225" s="46">
        <v>7258.2958369253556</v>
      </c>
      <c r="AA1225" s="46">
        <v>7258.2958369253556</v>
      </c>
      <c r="AB1225" s="46">
        <v>7258.2958369253556</v>
      </c>
      <c r="AC1225" s="46">
        <v>7258.2958369253556</v>
      </c>
      <c r="AD1225" s="46">
        <v>7258.2958369253556</v>
      </c>
      <c r="AE1225" s="46">
        <v>7258.2958369253556</v>
      </c>
      <c r="AF1225" s="46">
        <v>7258.2958369253556</v>
      </c>
      <c r="AG1225" s="46">
        <v>7258.2958369253556</v>
      </c>
      <c r="AH1225" s="46">
        <v>15610.695836925355</v>
      </c>
      <c r="AI1225" s="46">
        <v>19462.005836925357</v>
      </c>
      <c r="AJ1225" s="46">
        <v>23313.315836925358</v>
      </c>
      <c r="AK1225" s="46">
        <v>27448.495836925358</v>
      </c>
      <c r="AL1225" s="46">
        <v>28427.955836925357</v>
      </c>
      <c r="AM1225" s="46">
        <v>10873.793999999994</v>
      </c>
    </row>
    <row r="1226" spans="5:39" x14ac:dyDescent="0.2">
      <c r="E1226" s="47">
        <v>122</v>
      </c>
      <c r="F1226" s="47">
        <v>131</v>
      </c>
      <c r="G1226" s="47" t="s">
        <v>250</v>
      </c>
      <c r="H1226" s="47" t="s">
        <v>326</v>
      </c>
      <c r="I1226" s="47" t="s">
        <v>500</v>
      </c>
      <c r="J1226" s="533">
        <v>30000025</v>
      </c>
      <c r="K1226" s="14" t="s">
        <v>64</v>
      </c>
      <c r="L1226" s="14" t="s">
        <v>58</v>
      </c>
      <c r="M1226" s="45">
        <v>1226</v>
      </c>
      <c r="N1226" s="45">
        <v>1</v>
      </c>
      <c r="O1226" s="46">
        <v>0</v>
      </c>
      <c r="Q1226" s="12" t="s">
        <v>379</v>
      </c>
      <c r="T1226" s="59" t="s">
        <v>108</v>
      </c>
      <c r="U1226" s="14">
        <v>0</v>
      </c>
      <c r="V1226" s="59" t="s">
        <v>174</v>
      </c>
      <c r="X1226" s="46">
        <v>0</v>
      </c>
      <c r="Y1226" s="46">
        <v>0</v>
      </c>
      <c r="Z1226" s="46">
        <v>0</v>
      </c>
      <c r="AA1226" s="46">
        <v>0</v>
      </c>
      <c r="AB1226" s="46">
        <v>0</v>
      </c>
      <c r="AC1226" s="46">
        <v>0</v>
      </c>
      <c r="AD1226" s="46">
        <v>0</v>
      </c>
      <c r="AE1226" s="46">
        <v>0</v>
      </c>
      <c r="AF1226" s="46">
        <v>0</v>
      </c>
      <c r="AG1226" s="46">
        <v>0</v>
      </c>
      <c r="AH1226" s="46">
        <v>0</v>
      </c>
      <c r="AI1226" s="46">
        <v>0</v>
      </c>
      <c r="AJ1226" s="46">
        <v>0</v>
      </c>
      <c r="AK1226" s="46">
        <v>0</v>
      </c>
      <c r="AL1226" s="46">
        <v>0</v>
      </c>
      <c r="AM1226" s="46">
        <v>0</v>
      </c>
    </row>
    <row r="1227" spans="5:39" x14ac:dyDescent="0.2">
      <c r="E1227" s="47">
        <v>122</v>
      </c>
      <c r="F1227" s="47">
        <v>131</v>
      </c>
      <c r="G1227" s="47" t="s">
        <v>250</v>
      </c>
      <c r="H1227" s="47" t="s">
        <v>326</v>
      </c>
      <c r="I1227" s="47" t="s">
        <v>500</v>
      </c>
      <c r="J1227" s="533">
        <v>30000025</v>
      </c>
      <c r="K1227" s="14" t="s">
        <v>67</v>
      </c>
      <c r="L1227" s="14" t="s">
        <v>67</v>
      </c>
      <c r="M1227" s="45">
        <v>1227</v>
      </c>
      <c r="N1227" s="45">
        <v>1</v>
      </c>
      <c r="O1227" s="53">
        <v>193.2895002425139</v>
      </c>
      <c r="P1227" s="54">
        <v>183.2895002425139</v>
      </c>
      <c r="Q1227" s="55" t="s">
        <v>379</v>
      </c>
      <c r="R1227" s="56">
        <v>10.483742852588495</v>
      </c>
      <c r="S1227" s="57" t="s">
        <v>370</v>
      </c>
      <c r="T1227" s="60" t="s">
        <v>108</v>
      </c>
      <c r="U1227" s="14">
        <v>11</v>
      </c>
      <c r="V1227" s="60" t="s">
        <v>174</v>
      </c>
      <c r="Y1227" s="46">
        <v>193.2895002425139</v>
      </c>
      <c r="Z1227" s="46">
        <v>193.2895002425139</v>
      </c>
      <c r="AA1227" s="46">
        <v>193.2895002425139</v>
      </c>
      <c r="AB1227" s="46">
        <v>193.2895002425139</v>
      </c>
      <c r="AC1227" s="46">
        <v>193.2895002425139</v>
      </c>
      <c r="AD1227" s="46">
        <v>193.2895002425139</v>
      </c>
      <c r="AE1227" s="46">
        <v>193.2895002425139</v>
      </c>
      <c r="AF1227" s="46">
        <v>193.2895002425139</v>
      </c>
      <c r="AG1227" s="46">
        <v>193.2895002425139</v>
      </c>
      <c r="AH1227" s="46">
        <v>193.2895002425139</v>
      </c>
      <c r="AI1227" s="46">
        <v>193.2895002425139</v>
      </c>
      <c r="AJ1227" s="46">
        <v>193.2895002425139</v>
      </c>
      <c r="AK1227" s="46">
        <v>193.2895002425139</v>
      </c>
      <c r="AL1227" s="46">
        <v>193.2895002425139</v>
      </c>
      <c r="AM1227" s="46">
        <v>193.2895002425139</v>
      </c>
    </row>
    <row r="1228" spans="5:39" x14ac:dyDescent="0.2">
      <c r="E1228" s="14">
        <v>123</v>
      </c>
      <c r="F1228" s="14">
        <v>132</v>
      </c>
      <c r="G1228" s="14" t="s">
        <v>250</v>
      </c>
      <c r="H1228" s="14" t="s">
        <v>320</v>
      </c>
      <c r="I1228" s="14" t="s">
        <v>501</v>
      </c>
      <c r="J1228" s="531">
        <v>30000026</v>
      </c>
      <c r="K1228" s="14" t="s">
        <v>59</v>
      </c>
      <c r="L1228" s="14" t="s">
        <v>57</v>
      </c>
      <c r="M1228" s="45">
        <v>1228</v>
      </c>
      <c r="N1228" s="45">
        <v>1</v>
      </c>
      <c r="O1228" s="46">
        <v>2859.36</v>
      </c>
      <c r="Q1228" s="12">
        <v>0</v>
      </c>
      <c r="T1228" s="59">
        <v>0</v>
      </c>
      <c r="U1228" s="14">
        <v>0</v>
      </c>
      <c r="V1228" s="59" t="s">
        <v>150</v>
      </c>
      <c r="Y1228" s="46">
        <v>2544.4899999999998</v>
      </c>
      <c r="Z1228" s="46">
        <v>2849.15</v>
      </c>
      <c r="AA1228" s="46">
        <v>2849.15</v>
      </c>
      <c r="AB1228" s="46">
        <v>2931.11</v>
      </c>
      <c r="AC1228" s="46">
        <v>2859.36</v>
      </c>
      <c r="AD1228" s="46">
        <v>2859.36</v>
      </c>
      <c r="AE1228" s="46">
        <v>2859.36</v>
      </c>
      <c r="AF1228" s="46">
        <v>2859.36</v>
      </c>
      <c r="AG1228" s="46">
        <v>2859.36</v>
      </c>
      <c r="AH1228" s="46">
        <v>2859.36</v>
      </c>
      <c r="AI1228" s="46">
        <v>2859.36</v>
      </c>
      <c r="AJ1228" s="46">
        <v>2859.36</v>
      </c>
      <c r="AK1228" s="46">
        <v>2859.36</v>
      </c>
      <c r="AL1228" s="46">
        <v>2859.36</v>
      </c>
      <c r="AM1228" s="46">
        <v>0</v>
      </c>
    </row>
    <row r="1229" spans="5:39" x14ac:dyDescent="0.2">
      <c r="E1229" s="47">
        <v>123</v>
      </c>
      <c r="F1229" s="47">
        <v>132</v>
      </c>
      <c r="G1229" s="47" t="s">
        <v>250</v>
      </c>
      <c r="H1229" s="47" t="s">
        <v>320</v>
      </c>
      <c r="I1229" s="47" t="s">
        <v>501</v>
      </c>
      <c r="J1229" s="533">
        <v>30000026</v>
      </c>
      <c r="K1229" s="14" t="s">
        <v>59</v>
      </c>
      <c r="L1229" s="14" t="s">
        <v>54</v>
      </c>
      <c r="M1229" s="45">
        <v>1229</v>
      </c>
      <c r="N1229" s="45">
        <v>1</v>
      </c>
      <c r="O1229" s="46">
        <v>4675.88</v>
      </c>
      <c r="Q1229" s="12">
        <v>0</v>
      </c>
      <c r="T1229" s="59">
        <v>0</v>
      </c>
      <c r="U1229" s="14">
        <v>0</v>
      </c>
      <c r="V1229" s="59" t="s">
        <v>150</v>
      </c>
      <c r="Y1229" s="46">
        <v>0</v>
      </c>
      <c r="Z1229" s="46">
        <v>0</v>
      </c>
      <c r="AA1229" s="46">
        <v>0</v>
      </c>
      <c r="AB1229" s="46">
        <v>0</v>
      </c>
      <c r="AC1229" s="46">
        <v>0</v>
      </c>
      <c r="AD1229" s="46">
        <v>0</v>
      </c>
      <c r="AE1229" s="46">
        <v>0</v>
      </c>
      <c r="AF1229" s="46">
        <v>0</v>
      </c>
      <c r="AG1229" s="46">
        <v>0</v>
      </c>
      <c r="AH1229" s="46">
        <v>8966.15</v>
      </c>
      <c r="AI1229" s="46">
        <v>6463.98</v>
      </c>
      <c r="AJ1229" s="46">
        <v>5675.4</v>
      </c>
      <c r="AK1229" s="46">
        <v>8393.380000000001</v>
      </c>
      <c r="AL1229" s="46">
        <v>4675.88</v>
      </c>
      <c r="AM1229" s="46">
        <v>0</v>
      </c>
    </row>
    <row r="1230" spans="5:39" x14ac:dyDescent="0.2">
      <c r="E1230" s="47">
        <v>123</v>
      </c>
      <c r="F1230" s="47">
        <v>132</v>
      </c>
      <c r="G1230" s="47" t="s">
        <v>250</v>
      </c>
      <c r="H1230" s="47" t="s">
        <v>320</v>
      </c>
      <c r="I1230" s="47" t="s">
        <v>501</v>
      </c>
      <c r="J1230" s="533">
        <v>30000026</v>
      </c>
      <c r="K1230" s="14" t="s">
        <v>59</v>
      </c>
      <c r="L1230" s="14" t="s">
        <v>58</v>
      </c>
      <c r="M1230" s="45">
        <v>1230</v>
      </c>
      <c r="N1230" s="45">
        <v>1</v>
      </c>
      <c r="O1230" s="46">
        <v>0</v>
      </c>
      <c r="Q1230" s="12">
        <v>0</v>
      </c>
      <c r="T1230" s="59">
        <v>0</v>
      </c>
      <c r="U1230" s="14">
        <v>0</v>
      </c>
      <c r="V1230" s="59" t="s">
        <v>150</v>
      </c>
      <c r="Y1230" s="46">
        <v>0</v>
      </c>
      <c r="Z1230" s="46">
        <v>0</v>
      </c>
      <c r="AA1230" s="46">
        <v>0</v>
      </c>
      <c r="AB1230" s="46">
        <v>0</v>
      </c>
      <c r="AC1230" s="46">
        <v>0</v>
      </c>
      <c r="AD1230" s="46">
        <v>0</v>
      </c>
      <c r="AE1230" s="46">
        <v>0</v>
      </c>
      <c r="AF1230" s="46">
        <v>0</v>
      </c>
      <c r="AG1230" s="46">
        <v>0</v>
      </c>
      <c r="AH1230" s="46">
        <v>0</v>
      </c>
      <c r="AI1230" s="46">
        <v>0</v>
      </c>
      <c r="AJ1230" s="46">
        <v>0</v>
      </c>
      <c r="AK1230" s="46">
        <v>0</v>
      </c>
      <c r="AL1230" s="46">
        <v>0</v>
      </c>
      <c r="AM1230" s="46">
        <v>0</v>
      </c>
    </row>
    <row r="1231" spans="5:39" x14ac:dyDescent="0.2">
      <c r="E1231" s="47">
        <v>123</v>
      </c>
      <c r="F1231" s="47">
        <v>132</v>
      </c>
      <c r="G1231" s="47" t="s">
        <v>250</v>
      </c>
      <c r="H1231" s="47" t="s">
        <v>320</v>
      </c>
      <c r="I1231" s="47" t="s">
        <v>501</v>
      </c>
      <c r="J1231" s="533">
        <v>30000026</v>
      </c>
      <c r="K1231" s="14" t="s">
        <v>59</v>
      </c>
      <c r="L1231" s="14" t="s">
        <v>31</v>
      </c>
      <c r="M1231" s="45">
        <v>1231</v>
      </c>
      <c r="N1231" s="45">
        <v>1</v>
      </c>
      <c r="O1231" s="48">
        <v>7535.24</v>
      </c>
      <c r="Q1231" s="12">
        <v>0</v>
      </c>
      <c r="R1231" s="46">
        <v>8555.1583333333347</v>
      </c>
      <c r="T1231" s="59">
        <v>0</v>
      </c>
      <c r="U1231" s="14">
        <v>0</v>
      </c>
      <c r="V1231" s="59" t="s">
        <v>150</v>
      </c>
      <c r="X1231" s="46">
        <v>17475.72</v>
      </c>
      <c r="Y1231" s="46">
        <v>2544.4899999999998</v>
      </c>
      <c r="Z1231" s="46">
        <v>2849.15</v>
      </c>
      <c r="AA1231" s="46">
        <v>2849.15</v>
      </c>
      <c r="AB1231" s="46">
        <v>2931.11</v>
      </c>
      <c r="AC1231" s="46">
        <v>2859.36</v>
      </c>
      <c r="AD1231" s="46">
        <v>2859.36</v>
      </c>
      <c r="AE1231" s="46">
        <v>2859.36</v>
      </c>
      <c r="AF1231" s="46">
        <v>2859.36</v>
      </c>
      <c r="AG1231" s="46">
        <v>2859.36</v>
      </c>
      <c r="AH1231" s="46">
        <v>11825.51</v>
      </c>
      <c r="AI1231" s="46">
        <v>9323.34</v>
      </c>
      <c r="AJ1231" s="46">
        <v>8534.76</v>
      </c>
      <c r="AK1231" s="46">
        <v>11252.740000000002</v>
      </c>
      <c r="AL1231" s="46">
        <v>7535.24</v>
      </c>
      <c r="AM1231" s="46">
        <v>0</v>
      </c>
    </row>
    <row r="1232" spans="5:39" x14ac:dyDescent="0.2">
      <c r="E1232" s="47">
        <v>123</v>
      </c>
      <c r="F1232" s="47">
        <v>132</v>
      </c>
      <c r="G1232" s="47" t="s">
        <v>250</v>
      </c>
      <c r="H1232" s="47" t="s">
        <v>320</v>
      </c>
      <c r="I1232" s="47" t="s">
        <v>501</v>
      </c>
      <c r="J1232" s="533">
        <v>30000026</v>
      </c>
      <c r="K1232" s="14" t="s">
        <v>37</v>
      </c>
      <c r="L1232" s="14" t="s">
        <v>31</v>
      </c>
      <c r="M1232" s="45">
        <v>1232</v>
      </c>
      <c r="N1232" s="45">
        <v>1</v>
      </c>
      <c r="O1232" s="48">
        <v>11335.69</v>
      </c>
      <c r="P1232" s="48"/>
      <c r="Q1232" s="12">
        <v>0</v>
      </c>
      <c r="R1232" s="46">
        <v>13994.286666666667</v>
      </c>
      <c r="T1232" s="59">
        <v>0</v>
      </c>
      <c r="U1232" s="14">
        <v>0</v>
      </c>
      <c r="V1232" s="59" t="s">
        <v>150</v>
      </c>
      <c r="Y1232" s="46">
        <v>0</v>
      </c>
      <c r="Z1232" s="46">
        <v>0</v>
      </c>
      <c r="AA1232" s="46">
        <v>0</v>
      </c>
      <c r="AB1232" s="46">
        <v>0</v>
      </c>
      <c r="AC1232" s="46">
        <v>0</v>
      </c>
      <c r="AD1232" s="46">
        <v>0</v>
      </c>
      <c r="AE1232" s="46">
        <v>0</v>
      </c>
      <c r="AF1232" s="46">
        <v>0</v>
      </c>
      <c r="AG1232" s="46">
        <v>40087.06</v>
      </c>
      <c r="AH1232" s="46">
        <v>0</v>
      </c>
      <c r="AI1232" s="46">
        <v>0</v>
      </c>
      <c r="AJ1232" s="46">
        <v>32542.97</v>
      </c>
      <c r="AK1232" s="46">
        <v>0</v>
      </c>
      <c r="AL1232" s="46">
        <v>11335.69</v>
      </c>
      <c r="AM1232" s="46">
        <v>7452.29</v>
      </c>
    </row>
    <row r="1233" spans="5:39" x14ac:dyDescent="0.2">
      <c r="E1233" s="47">
        <v>123</v>
      </c>
      <c r="F1233" s="47">
        <v>132</v>
      </c>
      <c r="G1233" s="47" t="s">
        <v>250</v>
      </c>
      <c r="H1233" s="47" t="s">
        <v>320</v>
      </c>
      <c r="I1233" s="47" t="s">
        <v>501</v>
      </c>
      <c r="J1233" s="533">
        <v>30000026</v>
      </c>
      <c r="K1233" s="14" t="s">
        <v>65</v>
      </c>
      <c r="L1233" s="14" t="s">
        <v>31</v>
      </c>
      <c r="M1233" s="45">
        <v>1233</v>
      </c>
      <c r="N1233" s="45">
        <v>1</v>
      </c>
      <c r="O1233" s="52">
        <v>7452.2900000000027</v>
      </c>
      <c r="P1233" s="48">
        <v>7452.29</v>
      </c>
      <c r="Q1233" s="12">
        <v>0</v>
      </c>
      <c r="R1233" s="46">
        <v>1242.0483333333339</v>
      </c>
      <c r="T1233" s="59">
        <v>0</v>
      </c>
      <c r="U1233" s="14">
        <v>0</v>
      </c>
      <c r="V1233" s="59" t="s">
        <v>150</v>
      </c>
      <c r="X1233" s="46">
        <v>0</v>
      </c>
      <c r="Y1233" s="46">
        <v>0</v>
      </c>
      <c r="Z1233" s="46">
        <v>0</v>
      </c>
      <c r="AA1233" s="46">
        <v>0</v>
      </c>
      <c r="AB1233" s="46">
        <v>0</v>
      </c>
      <c r="AC1233" s="46">
        <v>0</v>
      </c>
      <c r="AD1233" s="46">
        <v>0</v>
      </c>
      <c r="AE1233" s="46">
        <v>0</v>
      </c>
      <c r="AF1233" s="46">
        <v>0</v>
      </c>
      <c r="AG1233" s="46">
        <v>0</v>
      </c>
      <c r="AH1233" s="46">
        <v>0</v>
      </c>
      <c r="AI1233" s="46">
        <v>0</v>
      </c>
      <c r="AJ1233" s="46">
        <v>0</v>
      </c>
      <c r="AK1233" s="46">
        <v>0</v>
      </c>
      <c r="AL1233" s="46">
        <v>7452.2900000000027</v>
      </c>
      <c r="AM1233" s="46">
        <v>0</v>
      </c>
    </row>
    <row r="1234" spans="5:39" x14ac:dyDescent="0.2">
      <c r="E1234" s="47">
        <v>123</v>
      </c>
      <c r="F1234" s="47">
        <v>132</v>
      </c>
      <c r="G1234" s="47" t="s">
        <v>250</v>
      </c>
      <c r="H1234" s="47" t="s">
        <v>320</v>
      </c>
      <c r="I1234" s="47" t="s">
        <v>501</v>
      </c>
      <c r="J1234" s="533">
        <v>30000026</v>
      </c>
      <c r="K1234" s="14" t="s">
        <v>64</v>
      </c>
      <c r="L1234" s="14" t="s">
        <v>57</v>
      </c>
      <c r="M1234" s="45">
        <v>1234</v>
      </c>
      <c r="N1234" s="45">
        <v>1</v>
      </c>
      <c r="O1234" s="46">
        <v>0</v>
      </c>
      <c r="Q1234" s="12">
        <v>0</v>
      </c>
      <c r="T1234" s="59">
        <v>0</v>
      </c>
      <c r="U1234" s="14">
        <v>0</v>
      </c>
      <c r="V1234" s="59" t="s">
        <v>150</v>
      </c>
      <c r="X1234" s="46">
        <v>0</v>
      </c>
      <c r="Y1234" s="46">
        <v>2544.4899999999998</v>
      </c>
      <c r="Z1234" s="46">
        <v>5393.6399999999994</v>
      </c>
      <c r="AA1234" s="46">
        <v>8242.7899999999991</v>
      </c>
      <c r="AB1234" s="46">
        <v>11173.9</v>
      </c>
      <c r="AC1234" s="46">
        <v>14033.26</v>
      </c>
      <c r="AD1234" s="46">
        <v>16892.62</v>
      </c>
      <c r="AE1234" s="46">
        <v>19751.98</v>
      </c>
      <c r="AF1234" s="46">
        <v>22611.34</v>
      </c>
      <c r="AG1234" s="46">
        <v>0</v>
      </c>
      <c r="AH1234" s="46">
        <v>2859.36</v>
      </c>
      <c r="AI1234" s="46">
        <v>5718.72</v>
      </c>
      <c r="AJ1234" s="46">
        <v>0</v>
      </c>
      <c r="AK1234" s="46">
        <v>2859.36</v>
      </c>
      <c r="AL1234" s="46">
        <v>0</v>
      </c>
      <c r="AM1234" s="46">
        <v>0</v>
      </c>
    </row>
    <row r="1235" spans="5:39" x14ac:dyDescent="0.2">
      <c r="E1235" s="47">
        <v>123</v>
      </c>
      <c r="F1235" s="47">
        <v>132</v>
      </c>
      <c r="G1235" s="47" t="s">
        <v>250</v>
      </c>
      <c r="H1235" s="47" t="s">
        <v>320</v>
      </c>
      <c r="I1235" s="47" t="s">
        <v>501</v>
      </c>
      <c r="J1235" s="533">
        <v>30000026</v>
      </c>
      <c r="K1235" s="14" t="s">
        <v>64</v>
      </c>
      <c r="L1235" s="14" t="s">
        <v>54</v>
      </c>
      <c r="M1235" s="45">
        <v>1235</v>
      </c>
      <c r="N1235" s="45">
        <v>1</v>
      </c>
      <c r="O1235" s="46">
        <v>7452.2900000000018</v>
      </c>
      <c r="Q1235" s="12">
        <v>0</v>
      </c>
      <c r="T1235" s="59">
        <v>0</v>
      </c>
      <c r="U1235" s="14">
        <v>0</v>
      </c>
      <c r="V1235" s="59" t="s">
        <v>150</v>
      </c>
      <c r="X1235" s="46">
        <v>0</v>
      </c>
      <c r="Y1235" s="46">
        <v>0</v>
      </c>
      <c r="Z1235" s="46">
        <v>0</v>
      </c>
      <c r="AA1235" s="46">
        <v>0</v>
      </c>
      <c r="AB1235" s="46">
        <v>0</v>
      </c>
      <c r="AC1235" s="46">
        <v>0</v>
      </c>
      <c r="AD1235" s="46">
        <v>0</v>
      </c>
      <c r="AE1235" s="46">
        <v>0</v>
      </c>
      <c r="AF1235" s="46">
        <v>0</v>
      </c>
      <c r="AG1235" s="46">
        <v>0</v>
      </c>
      <c r="AH1235" s="46">
        <v>8966.15</v>
      </c>
      <c r="AI1235" s="46">
        <v>15430.13</v>
      </c>
      <c r="AJ1235" s="46">
        <v>0</v>
      </c>
      <c r="AK1235" s="46">
        <v>8393.380000000001</v>
      </c>
      <c r="AL1235" s="46">
        <v>7452.2900000000018</v>
      </c>
      <c r="AM1235" s="46">
        <v>1.8189894035458565E-12</v>
      </c>
    </row>
    <row r="1236" spans="5:39" x14ac:dyDescent="0.2">
      <c r="E1236" s="47">
        <v>123</v>
      </c>
      <c r="F1236" s="47">
        <v>132</v>
      </c>
      <c r="G1236" s="47" t="s">
        <v>250</v>
      </c>
      <c r="H1236" s="47" t="s">
        <v>320</v>
      </c>
      <c r="I1236" s="47" t="s">
        <v>501</v>
      </c>
      <c r="J1236" s="533">
        <v>30000026</v>
      </c>
      <c r="K1236" s="14" t="s">
        <v>64</v>
      </c>
      <c r="L1236" s="14" t="s">
        <v>58</v>
      </c>
      <c r="M1236" s="45">
        <v>1236</v>
      </c>
      <c r="N1236" s="45">
        <v>1</v>
      </c>
      <c r="O1236" s="46">
        <v>0</v>
      </c>
      <c r="Q1236" s="12">
        <v>0</v>
      </c>
      <c r="T1236" s="59">
        <v>0</v>
      </c>
      <c r="U1236" s="14">
        <v>0</v>
      </c>
      <c r="V1236" s="59" t="s">
        <v>150</v>
      </c>
      <c r="X1236" s="46">
        <v>0</v>
      </c>
      <c r="Y1236" s="46">
        <v>17475.72</v>
      </c>
      <c r="Z1236" s="46">
        <v>17475.72</v>
      </c>
      <c r="AA1236" s="46">
        <v>17475.72</v>
      </c>
      <c r="AB1236" s="46">
        <v>17475.72</v>
      </c>
      <c r="AC1236" s="46">
        <v>17475.72</v>
      </c>
      <c r="AD1236" s="46">
        <v>17475.720000000005</v>
      </c>
      <c r="AE1236" s="46">
        <v>17475.720000000005</v>
      </c>
      <c r="AF1236" s="46">
        <v>17475.720000000005</v>
      </c>
      <c r="AG1236" s="46">
        <v>2859.3600000000079</v>
      </c>
      <c r="AH1236" s="46">
        <v>2859.3600000000097</v>
      </c>
      <c r="AI1236" s="46">
        <v>2859.360000000006</v>
      </c>
      <c r="AJ1236" s="46">
        <v>0</v>
      </c>
      <c r="AK1236" s="46">
        <v>0</v>
      </c>
      <c r="AL1236" s="46">
        <v>0</v>
      </c>
      <c r="AM1236" s="46">
        <v>1.2732925824820995E-11</v>
      </c>
    </row>
    <row r="1237" spans="5:39" x14ac:dyDescent="0.2">
      <c r="E1237" s="47">
        <v>123</v>
      </c>
      <c r="F1237" s="47">
        <v>132</v>
      </c>
      <c r="G1237" s="47" t="s">
        <v>250</v>
      </c>
      <c r="H1237" s="47" t="s">
        <v>320</v>
      </c>
      <c r="I1237" s="47" t="s">
        <v>501</v>
      </c>
      <c r="J1237" s="533">
        <v>30000026</v>
      </c>
      <c r="K1237" s="14" t="s">
        <v>67</v>
      </c>
      <c r="L1237" s="14" t="s">
        <v>67</v>
      </c>
      <c r="M1237" s="45">
        <v>1237</v>
      </c>
      <c r="N1237" s="45">
        <v>1</v>
      </c>
      <c r="O1237" s="53">
        <v>0</v>
      </c>
      <c r="P1237" s="54">
        <v>0</v>
      </c>
      <c r="Q1237" s="55">
        <v>0</v>
      </c>
      <c r="R1237" s="56">
        <v>0</v>
      </c>
      <c r="S1237" s="57">
        <v>0</v>
      </c>
      <c r="T1237" s="60">
        <v>0</v>
      </c>
      <c r="U1237" s="14">
        <v>0</v>
      </c>
      <c r="V1237" s="60" t="s">
        <v>150</v>
      </c>
      <c r="Y1237" s="46">
        <v>0</v>
      </c>
      <c r="Z1237" s="46">
        <v>0</v>
      </c>
      <c r="AA1237" s="46">
        <v>0</v>
      </c>
      <c r="AB1237" s="46">
        <v>0</v>
      </c>
      <c r="AC1237" s="46">
        <v>0</v>
      </c>
      <c r="AD1237" s="46">
        <v>0</v>
      </c>
      <c r="AE1237" s="46">
        <v>0</v>
      </c>
      <c r="AF1237" s="46">
        <v>0</v>
      </c>
      <c r="AG1237" s="46">
        <v>0</v>
      </c>
      <c r="AH1237" s="46">
        <v>0</v>
      </c>
      <c r="AI1237" s="46">
        <v>0</v>
      </c>
      <c r="AJ1237" s="46">
        <v>0</v>
      </c>
      <c r="AK1237" s="46">
        <v>0</v>
      </c>
      <c r="AL1237" s="46">
        <v>0</v>
      </c>
      <c r="AM1237" s="46">
        <v>0</v>
      </c>
    </row>
    <row r="1238" spans="5:39" x14ac:dyDescent="0.2">
      <c r="E1238" s="14">
        <v>124</v>
      </c>
      <c r="F1238" s="14">
        <v>133</v>
      </c>
      <c r="G1238" s="14" t="s">
        <v>250</v>
      </c>
      <c r="H1238" s="14" t="s">
        <v>308</v>
      </c>
      <c r="I1238" s="14" t="s">
        <v>502</v>
      </c>
      <c r="J1238" s="531">
        <v>30000027</v>
      </c>
      <c r="K1238" s="14" t="s">
        <v>59</v>
      </c>
      <c r="L1238" s="14" t="s">
        <v>57</v>
      </c>
      <c r="M1238" s="45">
        <v>1238</v>
      </c>
      <c r="N1238" s="45">
        <v>1</v>
      </c>
      <c r="O1238" s="46">
        <v>2716.39</v>
      </c>
      <c r="Q1238" s="12">
        <v>0</v>
      </c>
      <c r="T1238" s="59">
        <v>0</v>
      </c>
      <c r="U1238" s="14">
        <v>0</v>
      </c>
      <c r="V1238" s="59">
        <v>0</v>
      </c>
      <c r="Y1238" s="46">
        <v>2380.31</v>
      </c>
      <c r="Z1238" s="46">
        <v>2665.33</v>
      </c>
      <c r="AA1238" s="46">
        <v>2665.33</v>
      </c>
      <c r="AB1238" s="46">
        <v>3075.17</v>
      </c>
      <c r="AC1238" s="46">
        <v>2716.39</v>
      </c>
      <c r="AD1238" s="46">
        <v>2716.39</v>
      </c>
      <c r="AE1238" s="46">
        <v>2716.39</v>
      </c>
      <c r="AF1238" s="46">
        <v>2716.39</v>
      </c>
      <c r="AG1238" s="46">
        <v>2716.39</v>
      </c>
      <c r="AH1238" s="46">
        <v>2716.39</v>
      </c>
      <c r="AI1238" s="46">
        <v>2716.39</v>
      </c>
      <c r="AJ1238" s="46">
        <v>2716.39</v>
      </c>
      <c r="AK1238" s="46">
        <v>2716.39</v>
      </c>
      <c r="AL1238" s="46">
        <v>2716.39</v>
      </c>
      <c r="AM1238" s="46">
        <v>0</v>
      </c>
    </row>
    <row r="1239" spans="5:39" x14ac:dyDescent="0.2">
      <c r="E1239" s="47">
        <v>124</v>
      </c>
      <c r="F1239" s="47">
        <v>133</v>
      </c>
      <c r="G1239" s="47" t="s">
        <v>250</v>
      </c>
      <c r="H1239" s="47" t="s">
        <v>308</v>
      </c>
      <c r="I1239" s="47" t="s">
        <v>502</v>
      </c>
      <c r="J1239" s="533">
        <v>30000027</v>
      </c>
      <c r="K1239" s="14" t="s">
        <v>59</v>
      </c>
      <c r="L1239" s="14" t="s">
        <v>54</v>
      </c>
      <c r="M1239" s="45">
        <v>1239</v>
      </c>
      <c r="N1239" s="45">
        <v>1</v>
      </c>
      <c r="O1239" s="46">
        <v>3542.49</v>
      </c>
      <c r="Q1239" s="12">
        <v>0</v>
      </c>
      <c r="T1239" s="59">
        <v>0</v>
      </c>
      <c r="U1239" s="14">
        <v>0</v>
      </c>
      <c r="V1239" s="59">
        <v>0</v>
      </c>
      <c r="Y1239" s="46">
        <v>0</v>
      </c>
      <c r="Z1239" s="46">
        <v>0</v>
      </c>
      <c r="AA1239" s="46">
        <v>0</v>
      </c>
      <c r="AB1239" s="46">
        <v>0</v>
      </c>
      <c r="AC1239" s="46">
        <v>0</v>
      </c>
      <c r="AD1239" s="46">
        <v>0</v>
      </c>
      <c r="AE1239" s="46">
        <v>0</v>
      </c>
      <c r="AF1239" s="46">
        <v>0</v>
      </c>
      <c r="AG1239" s="46">
        <v>0</v>
      </c>
      <c r="AH1239" s="46">
        <v>8516.75</v>
      </c>
      <c r="AI1239" s="46">
        <v>6199.13</v>
      </c>
      <c r="AJ1239" s="46">
        <v>5410.55</v>
      </c>
      <c r="AK1239" s="46">
        <v>8735.760000000002</v>
      </c>
      <c r="AL1239" s="46">
        <v>3542.49</v>
      </c>
      <c r="AM1239" s="46">
        <v>0</v>
      </c>
    </row>
    <row r="1240" spans="5:39" x14ac:dyDescent="0.2">
      <c r="E1240" s="47">
        <v>124</v>
      </c>
      <c r="F1240" s="47">
        <v>133</v>
      </c>
      <c r="G1240" s="47" t="s">
        <v>250</v>
      </c>
      <c r="H1240" s="47" t="s">
        <v>308</v>
      </c>
      <c r="I1240" s="47" t="s">
        <v>502</v>
      </c>
      <c r="J1240" s="533">
        <v>30000027</v>
      </c>
      <c r="K1240" s="14" t="s">
        <v>59</v>
      </c>
      <c r="L1240" s="14" t="s">
        <v>58</v>
      </c>
      <c r="M1240" s="45">
        <v>1240</v>
      </c>
      <c r="N1240" s="45">
        <v>1</v>
      </c>
      <c r="O1240" s="46">
        <v>0</v>
      </c>
      <c r="Q1240" s="12">
        <v>0</v>
      </c>
      <c r="T1240" s="59">
        <v>0</v>
      </c>
      <c r="U1240" s="14">
        <v>0</v>
      </c>
      <c r="V1240" s="59">
        <v>0</v>
      </c>
      <c r="Y1240" s="46">
        <v>0</v>
      </c>
      <c r="Z1240" s="46">
        <v>0</v>
      </c>
      <c r="AA1240" s="46">
        <v>0</v>
      </c>
      <c r="AB1240" s="46">
        <v>0</v>
      </c>
      <c r="AC1240" s="46">
        <v>0</v>
      </c>
      <c r="AD1240" s="46">
        <v>0</v>
      </c>
      <c r="AE1240" s="46">
        <v>0</v>
      </c>
      <c r="AF1240" s="46">
        <v>0</v>
      </c>
      <c r="AG1240" s="46">
        <v>0</v>
      </c>
      <c r="AH1240" s="46">
        <v>0</v>
      </c>
      <c r="AI1240" s="46">
        <v>0</v>
      </c>
      <c r="AJ1240" s="46">
        <v>0</v>
      </c>
      <c r="AK1240" s="46">
        <v>0</v>
      </c>
      <c r="AL1240" s="46">
        <v>0</v>
      </c>
      <c r="AM1240" s="46">
        <v>0</v>
      </c>
    </row>
    <row r="1241" spans="5:39" x14ac:dyDescent="0.2">
      <c r="E1241" s="47">
        <v>124</v>
      </c>
      <c r="F1241" s="47">
        <v>133</v>
      </c>
      <c r="G1241" s="47" t="s">
        <v>250</v>
      </c>
      <c r="H1241" s="47" t="s">
        <v>308</v>
      </c>
      <c r="I1241" s="47" t="s">
        <v>502</v>
      </c>
      <c r="J1241" s="533">
        <v>30000027</v>
      </c>
      <c r="K1241" s="14" t="s">
        <v>59</v>
      </c>
      <c r="L1241" s="14" t="s">
        <v>31</v>
      </c>
      <c r="M1241" s="45">
        <v>1241</v>
      </c>
      <c r="N1241" s="45">
        <v>1</v>
      </c>
      <c r="O1241" s="48">
        <v>6258.8799999999992</v>
      </c>
      <c r="Q1241" s="12">
        <v>0</v>
      </c>
      <c r="R1241" s="46">
        <v>8117.1699999999992</v>
      </c>
      <c r="T1241" s="59">
        <v>0</v>
      </c>
      <c r="U1241" s="14">
        <v>0</v>
      </c>
      <c r="V1241" s="59">
        <v>0</v>
      </c>
      <c r="X1241" s="46">
        <v>2950.35</v>
      </c>
      <c r="Y1241" s="46">
        <v>2380.31</v>
      </c>
      <c r="Z1241" s="46">
        <v>2665.33</v>
      </c>
      <c r="AA1241" s="46">
        <v>2665.33</v>
      </c>
      <c r="AB1241" s="46">
        <v>3075.17</v>
      </c>
      <c r="AC1241" s="46">
        <v>2716.39</v>
      </c>
      <c r="AD1241" s="46">
        <v>2716.39</v>
      </c>
      <c r="AE1241" s="46">
        <v>2716.39</v>
      </c>
      <c r="AF1241" s="46">
        <v>2716.39</v>
      </c>
      <c r="AG1241" s="46">
        <v>2716.39</v>
      </c>
      <c r="AH1241" s="46">
        <v>11233.14</v>
      </c>
      <c r="AI1241" s="46">
        <v>8915.52</v>
      </c>
      <c r="AJ1241" s="46">
        <v>8126.9400000000005</v>
      </c>
      <c r="AK1241" s="46">
        <v>11452.150000000001</v>
      </c>
      <c r="AL1241" s="46">
        <v>6258.8799999999992</v>
      </c>
      <c r="AM1241" s="46">
        <v>0</v>
      </c>
    </row>
    <row r="1242" spans="5:39" x14ac:dyDescent="0.2">
      <c r="E1242" s="47">
        <v>124</v>
      </c>
      <c r="F1242" s="47">
        <v>133</v>
      </c>
      <c r="G1242" s="47" t="s">
        <v>250</v>
      </c>
      <c r="H1242" s="47" t="s">
        <v>308</v>
      </c>
      <c r="I1242" s="47" t="s">
        <v>502</v>
      </c>
      <c r="J1242" s="533">
        <v>30000027</v>
      </c>
      <c r="K1242" s="14" t="s">
        <v>37</v>
      </c>
      <c r="L1242" s="14" t="s">
        <v>31</v>
      </c>
      <c r="M1242" s="45">
        <v>1242</v>
      </c>
      <c r="N1242" s="45">
        <v>1</v>
      </c>
      <c r="O1242" s="48">
        <v>7578.27</v>
      </c>
      <c r="P1242" s="48"/>
      <c r="Q1242" s="12">
        <v>0</v>
      </c>
      <c r="R1242" s="46">
        <v>9002.9333333333343</v>
      </c>
      <c r="T1242" s="59">
        <v>0</v>
      </c>
      <c r="U1242" s="14">
        <v>0</v>
      </c>
      <c r="V1242" s="59">
        <v>0</v>
      </c>
      <c r="Y1242" s="46">
        <v>2665.33</v>
      </c>
      <c r="Z1242" s="46">
        <v>5330.66</v>
      </c>
      <c r="AA1242" s="46">
        <v>0</v>
      </c>
      <c r="AB1242" s="46">
        <v>2665.33</v>
      </c>
      <c r="AC1242" s="46">
        <v>2665.33</v>
      </c>
      <c r="AD1242" s="46">
        <v>2716.39</v>
      </c>
      <c r="AE1242" s="46">
        <v>1926.23</v>
      </c>
      <c r="AF1242" s="46">
        <v>2716.39</v>
      </c>
      <c r="AG1242" s="46">
        <v>3916.39</v>
      </c>
      <c r="AH1242" s="46">
        <v>2716.39</v>
      </c>
      <c r="AI1242" s="46">
        <v>11233.14</v>
      </c>
      <c r="AJ1242" s="46">
        <v>8915.52</v>
      </c>
      <c r="AK1242" s="46">
        <v>19657.89</v>
      </c>
      <c r="AL1242" s="46">
        <v>7578.27</v>
      </c>
      <c r="AM1242" s="46">
        <v>-279.63800000000003</v>
      </c>
    </row>
    <row r="1243" spans="5:39" x14ac:dyDescent="0.2">
      <c r="E1243" s="47">
        <v>124</v>
      </c>
      <c r="F1243" s="47">
        <v>133</v>
      </c>
      <c r="G1243" s="47" t="s">
        <v>250</v>
      </c>
      <c r="H1243" s="47" t="s">
        <v>308</v>
      </c>
      <c r="I1243" s="47" t="s">
        <v>502</v>
      </c>
      <c r="J1243" s="533">
        <v>30000027</v>
      </c>
      <c r="K1243" s="14" t="s">
        <v>65</v>
      </c>
      <c r="L1243" s="14" t="s">
        <v>31</v>
      </c>
      <c r="M1243" s="45">
        <v>1243</v>
      </c>
      <c r="N1243" s="45">
        <v>1</v>
      </c>
      <c r="O1243" s="52">
        <v>0</v>
      </c>
      <c r="P1243" s="48">
        <v>-279.63800000000003</v>
      </c>
      <c r="Q1243" s="12">
        <v>0</v>
      </c>
      <c r="R1243" s="46">
        <v>0</v>
      </c>
      <c r="T1243" s="59">
        <v>0</v>
      </c>
      <c r="U1243" s="14">
        <v>0</v>
      </c>
      <c r="V1243" s="59">
        <v>0</v>
      </c>
      <c r="X1243" s="46">
        <v>0</v>
      </c>
      <c r="Y1243" s="46">
        <v>0</v>
      </c>
      <c r="Z1243" s="46">
        <v>0</v>
      </c>
      <c r="AA1243" s="46">
        <v>0</v>
      </c>
      <c r="AB1243" s="46">
        <v>0</v>
      </c>
      <c r="AC1243" s="46">
        <v>0</v>
      </c>
      <c r="AD1243" s="46">
        <v>0</v>
      </c>
      <c r="AE1243" s="46">
        <v>0</v>
      </c>
      <c r="AF1243" s="46">
        <v>0</v>
      </c>
      <c r="AG1243" s="46">
        <v>0</v>
      </c>
      <c r="AH1243" s="46">
        <v>0</v>
      </c>
      <c r="AI1243" s="46">
        <v>0</v>
      </c>
      <c r="AJ1243" s="46">
        <v>0</v>
      </c>
      <c r="AK1243" s="46">
        <v>0</v>
      </c>
      <c r="AL1243" s="46">
        <v>0</v>
      </c>
      <c r="AM1243" s="46">
        <v>0</v>
      </c>
    </row>
    <row r="1244" spans="5:39" x14ac:dyDescent="0.2">
      <c r="E1244" s="47">
        <v>124</v>
      </c>
      <c r="F1244" s="47">
        <v>133</v>
      </c>
      <c r="G1244" s="47" t="s">
        <v>250</v>
      </c>
      <c r="H1244" s="47" t="s">
        <v>308</v>
      </c>
      <c r="I1244" s="47" t="s">
        <v>502</v>
      </c>
      <c r="J1244" s="533">
        <v>30000027</v>
      </c>
      <c r="K1244" s="14" t="s">
        <v>64</v>
      </c>
      <c r="L1244" s="14" t="s">
        <v>57</v>
      </c>
      <c r="M1244" s="45">
        <v>1244</v>
      </c>
      <c r="N1244" s="45">
        <v>1</v>
      </c>
      <c r="O1244" s="46">
        <v>0</v>
      </c>
      <c r="Q1244" s="12">
        <v>0</v>
      </c>
      <c r="T1244" s="59">
        <v>0</v>
      </c>
      <c r="U1244" s="14">
        <v>0</v>
      </c>
      <c r="V1244" s="59">
        <v>0</v>
      </c>
      <c r="X1244" s="46">
        <v>0</v>
      </c>
      <c r="Y1244" s="46">
        <v>0</v>
      </c>
      <c r="Z1244" s="46">
        <v>0</v>
      </c>
      <c r="AA1244" s="46">
        <v>2665.33</v>
      </c>
      <c r="AB1244" s="46">
        <v>3075.17</v>
      </c>
      <c r="AC1244" s="46">
        <v>3126.2299999999996</v>
      </c>
      <c r="AD1244" s="46">
        <v>3126.2299999999991</v>
      </c>
      <c r="AE1244" s="46">
        <v>3916.389999999999</v>
      </c>
      <c r="AF1244" s="46">
        <v>3916.389999999999</v>
      </c>
      <c r="AG1244" s="46">
        <v>2716.389999999999</v>
      </c>
      <c r="AH1244" s="46">
        <v>2716.389999999999</v>
      </c>
      <c r="AI1244" s="46">
        <v>0</v>
      </c>
      <c r="AJ1244" s="46">
        <v>0</v>
      </c>
      <c r="AK1244" s="46">
        <v>0</v>
      </c>
      <c r="AL1244" s="46">
        <v>0</v>
      </c>
      <c r="AM1244" s="46">
        <v>0</v>
      </c>
    </row>
    <row r="1245" spans="5:39" x14ac:dyDescent="0.2">
      <c r="E1245" s="47">
        <v>124</v>
      </c>
      <c r="F1245" s="47">
        <v>133</v>
      </c>
      <c r="G1245" s="47" t="s">
        <v>250</v>
      </c>
      <c r="H1245" s="47" t="s">
        <v>308</v>
      </c>
      <c r="I1245" s="47" t="s">
        <v>502</v>
      </c>
      <c r="J1245" s="533">
        <v>30000027</v>
      </c>
      <c r="K1245" s="14" t="s">
        <v>64</v>
      </c>
      <c r="L1245" s="14" t="s">
        <v>54</v>
      </c>
      <c r="M1245" s="45">
        <v>1245</v>
      </c>
      <c r="N1245" s="45">
        <v>1</v>
      </c>
      <c r="O1245" s="46">
        <v>0</v>
      </c>
      <c r="Q1245" s="12">
        <v>0</v>
      </c>
      <c r="T1245" s="59">
        <v>0</v>
      </c>
      <c r="U1245" s="14">
        <v>0</v>
      </c>
      <c r="V1245" s="59">
        <v>0</v>
      </c>
      <c r="X1245" s="46">
        <v>0</v>
      </c>
      <c r="Y1245" s="46">
        <v>0</v>
      </c>
      <c r="Z1245" s="46">
        <v>0</v>
      </c>
      <c r="AA1245" s="46">
        <v>0</v>
      </c>
      <c r="AB1245" s="46">
        <v>0</v>
      </c>
      <c r="AC1245" s="46">
        <v>0</v>
      </c>
      <c r="AD1245" s="46">
        <v>0</v>
      </c>
      <c r="AE1245" s="46">
        <v>0</v>
      </c>
      <c r="AF1245" s="46">
        <v>0</v>
      </c>
      <c r="AG1245" s="46">
        <v>0</v>
      </c>
      <c r="AH1245" s="46">
        <v>8516.75</v>
      </c>
      <c r="AI1245" s="46">
        <v>8915.52</v>
      </c>
      <c r="AJ1245" s="46">
        <v>8126.9399999999987</v>
      </c>
      <c r="AK1245" s="46">
        <v>0</v>
      </c>
      <c r="AL1245" s="46">
        <v>0</v>
      </c>
      <c r="AM1245" s="46">
        <v>0</v>
      </c>
    </row>
    <row r="1246" spans="5:39" x14ac:dyDescent="0.2">
      <c r="E1246" s="47">
        <v>124</v>
      </c>
      <c r="F1246" s="47">
        <v>133</v>
      </c>
      <c r="G1246" s="47" t="s">
        <v>250</v>
      </c>
      <c r="H1246" s="47" t="s">
        <v>308</v>
      </c>
      <c r="I1246" s="47" t="s">
        <v>502</v>
      </c>
      <c r="J1246" s="533">
        <v>30000027</v>
      </c>
      <c r="K1246" s="14" t="s">
        <v>64</v>
      </c>
      <c r="L1246" s="14" t="s">
        <v>58</v>
      </c>
      <c r="M1246" s="45">
        <v>1246</v>
      </c>
      <c r="N1246" s="45">
        <v>1</v>
      </c>
      <c r="O1246" s="46">
        <v>-1398.1900000000023</v>
      </c>
      <c r="Q1246" s="12">
        <v>0</v>
      </c>
      <c r="T1246" s="59">
        <v>0</v>
      </c>
      <c r="U1246" s="14">
        <v>0</v>
      </c>
      <c r="V1246" s="59">
        <v>0</v>
      </c>
      <c r="X1246" s="46">
        <v>0</v>
      </c>
      <c r="Y1246" s="46">
        <v>2665.33</v>
      </c>
      <c r="Z1246" s="46">
        <v>0</v>
      </c>
      <c r="AA1246" s="46">
        <v>0</v>
      </c>
      <c r="AB1246" s="46">
        <v>0</v>
      </c>
      <c r="AC1246" s="46">
        <v>1.8189894035458565E-12</v>
      </c>
      <c r="AD1246" s="46">
        <v>2.2737367544323206E-12</v>
      </c>
      <c r="AE1246" s="46">
        <v>4.5474735088646412E-13</v>
      </c>
      <c r="AF1246" s="46">
        <v>4.5474735088646412E-13</v>
      </c>
      <c r="AG1246" s="46">
        <v>4.5474735088646412E-13</v>
      </c>
      <c r="AH1246" s="46">
        <v>0</v>
      </c>
      <c r="AI1246" s="46">
        <v>0</v>
      </c>
      <c r="AJ1246" s="46">
        <v>0</v>
      </c>
      <c r="AK1246" s="46">
        <v>-78.80000000000291</v>
      </c>
      <c r="AL1246" s="46">
        <v>-1398.1900000000023</v>
      </c>
      <c r="AM1246" s="46">
        <v>-1118.551999999996</v>
      </c>
    </row>
    <row r="1247" spans="5:39" x14ac:dyDescent="0.2">
      <c r="E1247" s="47">
        <v>124</v>
      </c>
      <c r="F1247" s="47">
        <v>133</v>
      </c>
      <c r="G1247" s="47" t="s">
        <v>250</v>
      </c>
      <c r="H1247" s="47" t="s">
        <v>308</v>
      </c>
      <c r="I1247" s="47" t="s">
        <v>502</v>
      </c>
      <c r="J1247" s="533">
        <v>30000027</v>
      </c>
      <c r="K1247" s="14" t="s">
        <v>67</v>
      </c>
      <c r="L1247" s="14" t="s">
        <v>67</v>
      </c>
      <c r="M1247" s="45">
        <v>1247</v>
      </c>
      <c r="N1247" s="45">
        <v>1</v>
      </c>
      <c r="O1247" s="53">
        <v>0</v>
      </c>
      <c r="P1247" s="54">
        <v>0</v>
      </c>
      <c r="Q1247" s="55">
        <v>0</v>
      </c>
      <c r="R1247" s="56">
        <v>0</v>
      </c>
      <c r="S1247" s="57">
        <v>0</v>
      </c>
      <c r="T1247" s="60">
        <v>0</v>
      </c>
      <c r="U1247" s="14">
        <v>0</v>
      </c>
      <c r="V1247" s="60">
        <v>0</v>
      </c>
      <c r="Y1247" s="46">
        <v>0</v>
      </c>
      <c r="Z1247" s="46">
        <v>0</v>
      </c>
      <c r="AA1247" s="46">
        <v>0</v>
      </c>
      <c r="AB1247" s="46">
        <v>0</v>
      </c>
      <c r="AC1247" s="46">
        <v>0</v>
      </c>
      <c r="AD1247" s="46">
        <v>0</v>
      </c>
      <c r="AE1247" s="46">
        <v>0</v>
      </c>
      <c r="AF1247" s="46">
        <v>0</v>
      </c>
      <c r="AG1247" s="46">
        <v>0</v>
      </c>
      <c r="AH1247" s="46">
        <v>0</v>
      </c>
      <c r="AI1247" s="46">
        <v>0</v>
      </c>
      <c r="AJ1247" s="46">
        <v>0</v>
      </c>
      <c r="AK1247" s="46">
        <v>0</v>
      </c>
      <c r="AL1247" s="46">
        <v>0</v>
      </c>
      <c r="AM1247" s="46">
        <v>0</v>
      </c>
    </row>
    <row r="1248" spans="5:39" x14ac:dyDescent="0.2">
      <c r="E1248" s="14">
        <v>125</v>
      </c>
      <c r="F1248" s="14">
        <v>134</v>
      </c>
      <c r="G1248" s="14" t="s">
        <v>250</v>
      </c>
      <c r="H1248" s="14" t="s">
        <v>356</v>
      </c>
      <c r="I1248" s="14" t="s">
        <v>503</v>
      </c>
      <c r="J1248" s="531">
        <v>30000028</v>
      </c>
      <c r="K1248" s="14" t="s">
        <v>59</v>
      </c>
      <c r="L1248" s="14" t="s">
        <v>57</v>
      </c>
      <c r="M1248" s="45">
        <v>1248</v>
      </c>
      <c r="N1248" s="45">
        <v>1</v>
      </c>
      <c r="O1248" s="46">
        <v>1565.84</v>
      </c>
      <c r="Q1248" s="12" t="s">
        <v>379</v>
      </c>
      <c r="T1248" s="59" t="s">
        <v>108</v>
      </c>
      <c r="U1248" s="14">
        <v>0</v>
      </c>
      <c r="V1248" s="59" t="s">
        <v>175</v>
      </c>
      <c r="Y1248" s="46">
        <v>1392.31</v>
      </c>
      <c r="Z1248" s="46">
        <v>1559.03</v>
      </c>
      <c r="AA1248" s="46">
        <v>1559.03</v>
      </c>
      <c r="AB1248" s="46">
        <v>1613.68</v>
      </c>
      <c r="AC1248" s="46">
        <v>1565.84</v>
      </c>
      <c r="AD1248" s="46">
        <v>1565.84</v>
      </c>
      <c r="AE1248" s="46">
        <v>1565.84</v>
      </c>
      <c r="AF1248" s="46">
        <v>1565.84</v>
      </c>
      <c r="AG1248" s="46">
        <v>1565.84</v>
      </c>
      <c r="AH1248" s="46">
        <v>1565.84</v>
      </c>
      <c r="AI1248" s="46">
        <v>1565.84</v>
      </c>
      <c r="AJ1248" s="46">
        <v>1565.84</v>
      </c>
      <c r="AK1248" s="46">
        <v>1565.84</v>
      </c>
      <c r="AL1248" s="46">
        <v>1565.84</v>
      </c>
      <c r="AM1248" s="46">
        <v>0</v>
      </c>
    </row>
    <row r="1249" spans="5:39" x14ac:dyDescent="0.2">
      <c r="E1249" s="47">
        <v>125</v>
      </c>
      <c r="F1249" s="47">
        <v>134</v>
      </c>
      <c r="G1249" s="47" t="s">
        <v>250</v>
      </c>
      <c r="H1249" s="47" t="s">
        <v>356</v>
      </c>
      <c r="I1249" s="47" t="s">
        <v>503</v>
      </c>
      <c r="J1249" s="533">
        <v>30000028</v>
      </c>
      <c r="K1249" s="14" t="s">
        <v>59</v>
      </c>
      <c r="L1249" s="14" t="s">
        <v>54</v>
      </c>
      <c r="M1249" s="45">
        <v>1249</v>
      </c>
      <c r="N1249" s="45">
        <v>1</v>
      </c>
      <c r="O1249" s="46">
        <v>3493.64</v>
      </c>
      <c r="Q1249" s="12" t="s">
        <v>379</v>
      </c>
      <c r="T1249" s="59" t="s">
        <v>108</v>
      </c>
      <c r="U1249" s="14">
        <v>0</v>
      </c>
      <c r="V1249" s="59" t="s">
        <v>175</v>
      </c>
      <c r="Y1249" s="46">
        <v>0</v>
      </c>
      <c r="Z1249" s="46">
        <v>0</v>
      </c>
      <c r="AA1249" s="46">
        <v>0</v>
      </c>
      <c r="AB1249" s="46">
        <v>0</v>
      </c>
      <c r="AC1249" s="46">
        <v>0</v>
      </c>
      <c r="AD1249" s="46">
        <v>0</v>
      </c>
      <c r="AE1249" s="46">
        <v>0</v>
      </c>
      <c r="AF1249" s="46">
        <v>0</v>
      </c>
      <c r="AG1249" s="46">
        <v>0</v>
      </c>
      <c r="AH1249" s="46">
        <v>4909.04</v>
      </c>
      <c r="AI1249" s="46">
        <v>4074.3399999999997</v>
      </c>
      <c r="AJ1249" s="46">
        <v>3285.7599999999998</v>
      </c>
      <c r="AK1249" s="46">
        <v>9403.8000000000011</v>
      </c>
      <c r="AL1249" s="46">
        <v>3493.64</v>
      </c>
      <c r="AM1249" s="46">
        <v>0</v>
      </c>
    </row>
    <row r="1250" spans="5:39" x14ac:dyDescent="0.2">
      <c r="E1250" s="47">
        <v>125</v>
      </c>
      <c r="F1250" s="47">
        <v>134</v>
      </c>
      <c r="G1250" s="47" t="s">
        <v>250</v>
      </c>
      <c r="H1250" s="47" t="s">
        <v>356</v>
      </c>
      <c r="I1250" s="47" t="s">
        <v>503</v>
      </c>
      <c r="J1250" s="533">
        <v>30000028</v>
      </c>
      <c r="K1250" s="14" t="s">
        <v>59</v>
      </c>
      <c r="L1250" s="14" t="s">
        <v>58</v>
      </c>
      <c r="M1250" s="45">
        <v>1250</v>
      </c>
      <c r="N1250" s="45">
        <v>1</v>
      </c>
      <c r="O1250" s="46">
        <v>0</v>
      </c>
      <c r="Q1250" s="12" t="s">
        <v>379</v>
      </c>
      <c r="T1250" s="59" t="s">
        <v>108</v>
      </c>
      <c r="U1250" s="14">
        <v>0</v>
      </c>
      <c r="V1250" s="59" t="s">
        <v>175</v>
      </c>
      <c r="Y1250" s="46">
        <v>0</v>
      </c>
      <c r="Z1250" s="46">
        <v>0</v>
      </c>
      <c r="AA1250" s="46">
        <v>0</v>
      </c>
      <c r="AB1250" s="46">
        <v>0</v>
      </c>
      <c r="AC1250" s="46">
        <v>0</v>
      </c>
      <c r="AD1250" s="46">
        <v>0</v>
      </c>
      <c r="AE1250" s="46">
        <v>0</v>
      </c>
      <c r="AF1250" s="46">
        <v>0</v>
      </c>
      <c r="AG1250" s="46">
        <v>0</v>
      </c>
      <c r="AH1250" s="46">
        <v>0</v>
      </c>
      <c r="AI1250" s="46">
        <v>0</v>
      </c>
      <c r="AJ1250" s="46">
        <v>0</v>
      </c>
      <c r="AK1250" s="46">
        <v>0</v>
      </c>
      <c r="AL1250" s="46">
        <v>0</v>
      </c>
      <c r="AM1250" s="46">
        <v>0</v>
      </c>
    </row>
    <row r="1251" spans="5:39" x14ac:dyDescent="0.2">
      <c r="E1251" s="47">
        <v>125</v>
      </c>
      <c r="F1251" s="47">
        <v>134</v>
      </c>
      <c r="G1251" s="47" t="s">
        <v>250</v>
      </c>
      <c r="H1251" s="47" t="s">
        <v>356</v>
      </c>
      <c r="I1251" s="47" t="s">
        <v>503</v>
      </c>
      <c r="J1251" s="533">
        <v>30000028</v>
      </c>
      <c r="K1251" s="14" t="s">
        <v>59</v>
      </c>
      <c r="L1251" s="14" t="s">
        <v>31</v>
      </c>
      <c r="M1251" s="45">
        <v>1251</v>
      </c>
      <c r="N1251" s="45">
        <v>1</v>
      </c>
      <c r="O1251" s="48">
        <v>5059.4799999999996</v>
      </c>
      <c r="Q1251" s="12" t="s">
        <v>379</v>
      </c>
      <c r="R1251" s="46">
        <v>5760.2699999999995</v>
      </c>
      <c r="T1251" s="59" t="s">
        <v>108</v>
      </c>
      <c r="U1251" s="14">
        <v>0</v>
      </c>
      <c r="V1251" s="59" t="s">
        <v>175</v>
      </c>
      <c r="X1251" s="46">
        <v>9562.59</v>
      </c>
      <c r="Y1251" s="46">
        <v>1392.31</v>
      </c>
      <c r="Z1251" s="46">
        <v>1559.03</v>
      </c>
      <c r="AA1251" s="46">
        <v>1559.03</v>
      </c>
      <c r="AB1251" s="46">
        <v>1613.68</v>
      </c>
      <c r="AC1251" s="46">
        <v>1565.84</v>
      </c>
      <c r="AD1251" s="46">
        <v>1565.84</v>
      </c>
      <c r="AE1251" s="46">
        <v>1565.84</v>
      </c>
      <c r="AF1251" s="46">
        <v>1565.84</v>
      </c>
      <c r="AG1251" s="46">
        <v>1565.84</v>
      </c>
      <c r="AH1251" s="46">
        <v>6474.88</v>
      </c>
      <c r="AI1251" s="46">
        <v>5640.1799999999994</v>
      </c>
      <c r="AJ1251" s="46">
        <v>4851.5999999999995</v>
      </c>
      <c r="AK1251" s="46">
        <v>10969.640000000001</v>
      </c>
      <c r="AL1251" s="46">
        <v>5059.4799999999996</v>
      </c>
      <c r="AM1251" s="46">
        <v>0</v>
      </c>
    </row>
    <row r="1252" spans="5:39" x14ac:dyDescent="0.2">
      <c r="E1252" s="47">
        <v>125</v>
      </c>
      <c r="F1252" s="47">
        <v>134</v>
      </c>
      <c r="G1252" s="47" t="s">
        <v>250</v>
      </c>
      <c r="H1252" s="47" t="s">
        <v>356</v>
      </c>
      <c r="I1252" s="47" t="s">
        <v>503</v>
      </c>
      <c r="J1252" s="533">
        <v>30000028</v>
      </c>
      <c r="K1252" s="14" t="s">
        <v>37</v>
      </c>
      <c r="L1252" s="14" t="s">
        <v>31</v>
      </c>
      <c r="M1252" s="45">
        <v>1252</v>
      </c>
      <c r="N1252" s="45">
        <v>1</v>
      </c>
      <c r="O1252" s="48">
        <v>0</v>
      </c>
      <c r="P1252" s="48"/>
      <c r="Q1252" s="12" t="s">
        <v>379</v>
      </c>
      <c r="R1252" s="46">
        <v>0</v>
      </c>
      <c r="T1252" s="59" t="s">
        <v>108</v>
      </c>
      <c r="U1252" s="14">
        <v>0</v>
      </c>
      <c r="V1252" s="59" t="s">
        <v>175</v>
      </c>
      <c r="Y1252" s="46">
        <v>0</v>
      </c>
      <c r="Z1252" s="46">
        <v>0</v>
      </c>
      <c r="AA1252" s="46">
        <v>0</v>
      </c>
      <c r="AB1252" s="46">
        <v>0</v>
      </c>
      <c r="AC1252" s="46">
        <v>0</v>
      </c>
      <c r="AD1252" s="46">
        <v>0</v>
      </c>
      <c r="AE1252" s="46">
        <v>0</v>
      </c>
      <c r="AF1252" s="46">
        <v>0</v>
      </c>
      <c r="AG1252" s="46">
        <v>0</v>
      </c>
      <c r="AH1252" s="46">
        <v>0</v>
      </c>
      <c r="AI1252" s="46">
        <v>0</v>
      </c>
      <c r="AJ1252" s="46">
        <v>0</v>
      </c>
      <c r="AK1252" s="46">
        <v>0</v>
      </c>
      <c r="AL1252" s="46">
        <v>0</v>
      </c>
      <c r="AM1252" s="46">
        <v>22604.648000000001</v>
      </c>
    </row>
    <row r="1253" spans="5:39" x14ac:dyDescent="0.2">
      <c r="E1253" s="47">
        <v>125</v>
      </c>
      <c r="F1253" s="47">
        <v>134</v>
      </c>
      <c r="G1253" s="47" t="s">
        <v>250</v>
      </c>
      <c r="H1253" s="47" t="s">
        <v>356</v>
      </c>
      <c r="I1253" s="47" t="s">
        <v>503</v>
      </c>
      <c r="J1253" s="533">
        <v>30000028</v>
      </c>
      <c r="K1253" s="14" t="s">
        <v>65</v>
      </c>
      <c r="L1253" s="14" t="s">
        <v>31</v>
      </c>
      <c r="M1253" s="45">
        <v>1253</v>
      </c>
      <c r="N1253" s="45">
        <v>1</v>
      </c>
      <c r="O1253" s="52">
        <v>56511.619999999995</v>
      </c>
      <c r="P1253" s="48">
        <v>22604.648000000001</v>
      </c>
      <c r="Q1253" s="12" t="s">
        <v>379</v>
      </c>
      <c r="R1253" s="46">
        <v>5760.2699999999995</v>
      </c>
      <c r="T1253" s="59" t="s">
        <v>108</v>
      </c>
      <c r="U1253" s="14">
        <v>0</v>
      </c>
      <c r="V1253" s="59" t="s">
        <v>175</v>
      </c>
      <c r="X1253" s="46">
        <v>9562.59</v>
      </c>
      <c r="Y1253" s="46">
        <v>1392.31</v>
      </c>
      <c r="Z1253" s="46">
        <v>1559.03</v>
      </c>
      <c r="AA1253" s="46">
        <v>1559.03</v>
      </c>
      <c r="AB1253" s="46">
        <v>1613.68</v>
      </c>
      <c r="AC1253" s="46">
        <v>1565.84</v>
      </c>
      <c r="AD1253" s="46">
        <v>1565.84</v>
      </c>
      <c r="AE1253" s="46">
        <v>1565.84</v>
      </c>
      <c r="AF1253" s="46">
        <v>1565.84</v>
      </c>
      <c r="AG1253" s="46">
        <v>1565.84</v>
      </c>
      <c r="AH1253" s="46">
        <v>6474.88</v>
      </c>
      <c r="AI1253" s="46">
        <v>5640.1799999999994</v>
      </c>
      <c r="AJ1253" s="46">
        <v>4851.5999999999995</v>
      </c>
      <c r="AK1253" s="46">
        <v>10969.640000000001</v>
      </c>
      <c r="AL1253" s="46">
        <v>5059.4799999999996</v>
      </c>
      <c r="AM1253" s="46">
        <v>0</v>
      </c>
    </row>
    <row r="1254" spans="5:39" x14ac:dyDescent="0.2">
      <c r="E1254" s="47">
        <v>125</v>
      </c>
      <c r="F1254" s="47">
        <v>134</v>
      </c>
      <c r="G1254" s="47" t="s">
        <v>250</v>
      </c>
      <c r="H1254" s="47" t="s">
        <v>356</v>
      </c>
      <c r="I1254" s="47" t="s">
        <v>503</v>
      </c>
      <c r="J1254" s="533">
        <v>30000028</v>
      </c>
      <c r="K1254" s="14" t="s">
        <v>64</v>
      </c>
      <c r="L1254" s="14" t="s">
        <v>57</v>
      </c>
      <c r="M1254" s="45">
        <v>1254</v>
      </c>
      <c r="N1254" s="45">
        <v>1</v>
      </c>
      <c r="O1254" s="46">
        <v>23147.443374951228</v>
      </c>
      <c r="Q1254" s="12" t="s">
        <v>379</v>
      </c>
      <c r="T1254" s="59" t="s">
        <v>108</v>
      </c>
      <c r="U1254" s="14">
        <v>0</v>
      </c>
      <c r="V1254" s="59" t="s">
        <v>175</v>
      </c>
      <c r="X1254" s="46">
        <v>1364.9933749512288</v>
      </c>
      <c r="Y1254" s="46">
        <v>2757.3033749512288</v>
      </c>
      <c r="Z1254" s="46">
        <v>4316.3333749512285</v>
      </c>
      <c r="AA1254" s="46">
        <v>5875.3633749512283</v>
      </c>
      <c r="AB1254" s="46">
        <v>7489.0433749512285</v>
      </c>
      <c r="AC1254" s="46">
        <v>9054.8833749512287</v>
      </c>
      <c r="AD1254" s="46">
        <v>10620.723374951229</v>
      </c>
      <c r="AE1254" s="46">
        <v>12186.563374951229</v>
      </c>
      <c r="AF1254" s="46">
        <v>13752.403374951229</v>
      </c>
      <c r="AG1254" s="46">
        <v>15318.243374951229</v>
      </c>
      <c r="AH1254" s="46">
        <v>16884.083374951228</v>
      </c>
      <c r="AI1254" s="46">
        <v>18449.923374951228</v>
      </c>
      <c r="AJ1254" s="46">
        <v>20015.763374951228</v>
      </c>
      <c r="AK1254" s="46">
        <v>21581.603374951228</v>
      </c>
      <c r="AL1254" s="46">
        <v>23147.443374951228</v>
      </c>
      <c r="AM1254" s="46">
        <v>542.79537495122713</v>
      </c>
    </row>
    <row r="1255" spans="5:39" x14ac:dyDescent="0.2">
      <c r="E1255" s="47">
        <v>125</v>
      </c>
      <c r="F1255" s="47">
        <v>134</v>
      </c>
      <c r="G1255" s="47" t="s">
        <v>250</v>
      </c>
      <c r="H1255" s="47" t="s">
        <v>356</v>
      </c>
      <c r="I1255" s="47" t="s">
        <v>503</v>
      </c>
      <c r="J1255" s="533">
        <v>30000028</v>
      </c>
      <c r="K1255" s="14" t="s">
        <v>64</v>
      </c>
      <c r="L1255" s="14" t="s">
        <v>54</v>
      </c>
      <c r="M1255" s="45">
        <v>1255</v>
      </c>
      <c r="N1255" s="45">
        <v>1</v>
      </c>
      <c r="O1255" s="46">
        <v>33364.176625048771</v>
      </c>
      <c r="Q1255" s="12" t="s">
        <v>379</v>
      </c>
      <c r="T1255" s="59" t="s">
        <v>108</v>
      </c>
      <c r="U1255" s="14">
        <v>0</v>
      </c>
      <c r="V1255" s="59" t="s">
        <v>175</v>
      </c>
      <c r="X1255" s="46">
        <v>8197.5966250487709</v>
      </c>
      <c r="Y1255" s="46">
        <v>8197.5966250487709</v>
      </c>
      <c r="Z1255" s="46">
        <v>8197.5966250487709</v>
      </c>
      <c r="AA1255" s="46">
        <v>8197.5966250487709</v>
      </c>
      <c r="AB1255" s="46">
        <v>8197.5966250487709</v>
      </c>
      <c r="AC1255" s="46">
        <v>8197.5966250487709</v>
      </c>
      <c r="AD1255" s="46">
        <v>8197.5966250487709</v>
      </c>
      <c r="AE1255" s="46">
        <v>8197.5966250487709</v>
      </c>
      <c r="AF1255" s="46">
        <v>8197.5966250487709</v>
      </c>
      <c r="AG1255" s="46">
        <v>8197.5966250487709</v>
      </c>
      <c r="AH1255" s="46">
        <v>13106.63662504877</v>
      </c>
      <c r="AI1255" s="46">
        <v>17180.97662504877</v>
      </c>
      <c r="AJ1255" s="46">
        <v>20466.736625048768</v>
      </c>
      <c r="AK1255" s="46">
        <v>29870.536625048771</v>
      </c>
      <c r="AL1255" s="46">
        <v>33364.176625048771</v>
      </c>
      <c r="AM1255" s="46">
        <v>33364.176625048771</v>
      </c>
    </row>
    <row r="1256" spans="5:39" x14ac:dyDescent="0.2">
      <c r="E1256" s="47">
        <v>125</v>
      </c>
      <c r="F1256" s="47">
        <v>134</v>
      </c>
      <c r="G1256" s="47" t="s">
        <v>250</v>
      </c>
      <c r="H1256" s="47" t="s">
        <v>356</v>
      </c>
      <c r="I1256" s="47" t="s">
        <v>503</v>
      </c>
      <c r="J1256" s="533">
        <v>30000028</v>
      </c>
      <c r="K1256" s="14" t="s">
        <v>64</v>
      </c>
      <c r="L1256" s="14" t="s">
        <v>58</v>
      </c>
      <c r="M1256" s="45">
        <v>1256</v>
      </c>
      <c r="N1256" s="45">
        <v>1</v>
      </c>
      <c r="O1256" s="46">
        <v>0</v>
      </c>
      <c r="Q1256" s="12" t="s">
        <v>379</v>
      </c>
      <c r="T1256" s="59" t="s">
        <v>108</v>
      </c>
      <c r="U1256" s="14">
        <v>0</v>
      </c>
      <c r="V1256" s="59" t="s">
        <v>175</v>
      </c>
      <c r="X1256" s="46">
        <v>0</v>
      </c>
      <c r="Y1256" s="46">
        <v>0</v>
      </c>
      <c r="Z1256" s="46">
        <v>0</v>
      </c>
      <c r="AA1256" s="46">
        <v>0</v>
      </c>
      <c r="AB1256" s="46">
        <v>0</v>
      </c>
      <c r="AC1256" s="46">
        <v>0</v>
      </c>
      <c r="AD1256" s="46">
        <v>0</v>
      </c>
      <c r="AE1256" s="46">
        <v>0</v>
      </c>
      <c r="AF1256" s="46">
        <v>0</v>
      </c>
      <c r="AG1256" s="46">
        <v>0</v>
      </c>
      <c r="AH1256" s="46">
        <v>0</v>
      </c>
      <c r="AI1256" s="46">
        <v>0</v>
      </c>
      <c r="AJ1256" s="46">
        <v>0</v>
      </c>
      <c r="AK1256" s="46">
        <v>0</v>
      </c>
      <c r="AL1256" s="46">
        <v>0</v>
      </c>
      <c r="AM1256" s="46">
        <v>0</v>
      </c>
    </row>
    <row r="1257" spans="5:39" x14ac:dyDescent="0.2">
      <c r="E1257" s="47">
        <v>125</v>
      </c>
      <c r="F1257" s="47">
        <v>134</v>
      </c>
      <c r="G1257" s="47" t="s">
        <v>250</v>
      </c>
      <c r="H1257" s="47" t="s">
        <v>356</v>
      </c>
      <c r="I1257" s="47" t="s">
        <v>503</v>
      </c>
      <c r="J1257" s="533">
        <v>30000028</v>
      </c>
      <c r="K1257" s="14" t="s">
        <v>67</v>
      </c>
      <c r="L1257" s="14" t="s">
        <v>67</v>
      </c>
      <c r="M1257" s="45">
        <v>1257</v>
      </c>
      <c r="N1257" s="45">
        <v>1</v>
      </c>
      <c r="O1257" s="53">
        <v>172.19074767277925</v>
      </c>
      <c r="P1257" s="54">
        <v>162.19074767277925</v>
      </c>
      <c r="Q1257" s="55" t="s">
        <v>379</v>
      </c>
      <c r="R1257" s="56">
        <v>9.8105852677044645</v>
      </c>
      <c r="S1257" s="57" t="s">
        <v>370</v>
      </c>
      <c r="T1257" s="60" t="s">
        <v>108</v>
      </c>
      <c r="U1257" s="14">
        <v>12</v>
      </c>
      <c r="V1257" s="60" t="s">
        <v>175</v>
      </c>
      <c r="Y1257" s="46">
        <v>172.19074767277925</v>
      </c>
      <c r="Z1257" s="46">
        <v>172.19074767277925</v>
      </c>
      <c r="AA1257" s="46">
        <v>172.19074767277925</v>
      </c>
      <c r="AB1257" s="46">
        <v>172.19074767277925</v>
      </c>
      <c r="AC1257" s="46">
        <v>172.19074767277925</v>
      </c>
      <c r="AD1257" s="46">
        <v>172.19074767277925</v>
      </c>
      <c r="AE1257" s="46">
        <v>172.19074767277925</v>
      </c>
      <c r="AF1257" s="46">
        <v>172.19074767277925</v>
      </c>
      <c r="AG1257" s="46">
        <v>172.19074767277925</v>
      </c>
      <c r="AH1257" s="46">
        <v>172.19074767277925</v>
      </c>
      <c r="AI1257" s="46">
        <v>172.19074767277925</v>
      </c>
      <c r="AJ1257" s="46">
        <v>172.19074767277925</v>
      </c>
      <c r="AK1257" s="46">
        <v>172.19074767277925</v>
      </c>
      <c r="AL1257" s="46">
        <v>172.19074767277925</v>
      </c>
      <c r="AM1257" s="46">
        <v>172.19074767277925</v>
      </c>
    </row>
    <row r="1258" spans="5:39" x14ac:dyDescent="0.2">
      <c r="E1258" s="14">
        <v>126</v>
      </c>
      <c r="F1258" s="14">
        <v>135</v>
      </c>
      <c r="G1258" s="14" t="s">
        <v>250</v>
      </c>
      <c r="H1258" s="14" t="s">
        <v>321</v>
      </c>
      <c r="I1258" s="14" t="s">
        <v>504</v>
      </c>
      <c r="J1258" s="531">
        <v>30000029</v>
      </c>
      <c r="K1258" s="14" t="s">
        <v>59</v>
      </c>
      <c r="L1258" s="14" t="s">
        <v>57</v>
      </c>
      <c r="M1258" s="45">
        <v>1258</v>
      </c>
      <c r="N1258" s="45">
        <v>1</v>
      </c>
      <c r="O1258" s="46">
        <v>1695.19</v>
      </c>
      <c r="Q1258" s="12" t="s">
        <v>376</v>
      </c>
      <c r="T1258" s="59" t="s">
        <v>73</v>
      </c>
      <c r="U1258" s="14">
        <v>14</v>
      </c>
      <c r="V1258" s="59" t="s">
        <v>174</v>
      </c>
      <c r="Y1258" s="46">
        <v>1513.91</v>
      </c>
      <c r="Z1258" s="46">
        <v>1695.19</v>
      </c>
      <c r="AA1258" s="46">
        <v>1695.19</v>
      </c>
      <c r="AB1258" s="46">
        <v>1695.19</v>
      </c>
      <c r="AC1258" s="46">
        <v>1695.19</v>
      </c>
      <c r="AD1258" s="46">
        <v>1695.19</v>
      </c>
      <c r="AE1258" s="46">
        <v>1695.19</v>
      </c>
      <c r="AF1258" s="46">
        <v>1695.19</v>
      </c>
      <c r="AG1258" s="46">
        <v>1695.19</v>
      </c>
      <c r="AH1258" s="46">
        <v>1695.19</v>
      </c>
      <c r="AI1258" s="46">
        <v>1695.19</v>
      </c>
      <c r="AJ1258" s="46">
        <v>1695.19</v>
      </c>
      <c r="AK1258" s="46">
        <v>1695.19</v>
      </c>
      <c r="AL1258" s="46">
        <v>1695.19</v>
      </c>
      <c r="AM1258" s="46">
        <v>0</v>
      </c>
    </row>
    <row r="1259" spans="5:39" x14ac:dyDescent="0.2">
      <c r="E1259" s="47">
        <v>126</v>
      </c>
      <c r="F1259" s="47">
        <v>135</v>
      </c>
      <c r="G1259" s="47" t="s">
        <v>250</v>
      </c>
      <c r="H1259" s="47" t="s">
        <v>321</v>
      </c>
      <c r="I1259" s="47" t="s">
        <v>504</v>
      </c>
      <c r="J1259" s="533">
        <v>30000029</v>
      </c>
      <c r="K1259" s="14" t="s">
        <v>59</v>
      </c>
      <c r="L1259" s="14" t="s">
        <v>54</v>
      </c>
      <c r="M1259" s="45">
        <v>1259</v>
      </c>
      <c r="N1259" s="45">
        <v>1</v>
      </c>
      <c r="O1259" s="46">
        <v>2882.67</v>
      </c>
      <c r="Q1259" s="12" t="s">
        <v>376</v>
      </c>
      <c r="T1259" s="59" t="s">
        <v>73</v>
      </c>
      <c r="U1259" s="14">
        <v>0</v>
      </c>
      <c r="V1259" s="59" t="s">
        <v>174</v>
      </c>
      <c r="Y1259" s="46">
        <v>0</v>
      </c>
      <c r="Z1259" s="46">
        <v>0</v>
      </c>
      <c r="AA1259" s="46">
        <v>0</v>
      </c>
      <c r="AB1259" s="46">
        <v>0</v>
      </c>
      <c r="AC1259" s="46">
        <v>0</v>
      </c>
      <c r="AD1259" s="46">
        <v>0</v>
      </c>
      <c r="AE1259" s="46">
        <v>0</v>
      </c>
      <c r="AF1259" s="46">
        <v>0</v>
      </c>
      <c r="AG1259" s="46">
        <v>0</v>
      </c>
      <c r="AH1259" s="46">
        <v>5315.55</v>
      </c>
      <c r="AI1259" s="46">
        <v>4313.2999999999993</v>
      </c>
      <c r="AJ1259" s="46">
        <v>3524.72</v>
      </c>
      <c r="AK1259" s="46">
        <v>9914.25</v>
      </c>
      <c r="AL1259" s="46">
        <v>2882.67</v>
      </c>
      <c r="AM1259" s="46">
        <v>0</v>
      </c>
    </row>
    <row r="1260" spans="5:39" x14ac:dyDescent="0.2">
      <c r="E1260" s="47">
        <v>126</v>
      </c>
      <c r="F1260" s="47">
        <v>135</v>
      </c>
      <c r="G1260" s="47" t="s">
        <v>250</v>
      </c>
      <c r="H1260" s="47" t="s">
        <v>321</v>
      </c>
      <c r="I1260" s="47" t="s">
        <v>504</v>
      </c>
      <c r="J1260" s="533">
        <v>30000029</v>
      </c>
      <c r="K1260" s="14" t="s">
        <v>59</v>
      </c>
      <c r="L1260" s="14" t="s">
        <v>58</v>
      </c>
      <c r="M1260" s="45">
        <v>1260</v>
      </c>
      <c r="N1260" s="45">
        <v>1</v>
      </c>
      <c r="O1260" s="46">
        <v>0</v>
      </c>
      <c r="Q1260" s="12" t="s">
        <v>376</v>
      </c>
      <c r="T1260" s="59" t="s">
        <v>73</v>
      </c>
      <c r="U1260" s="14">
        <v>0</v>
      </c>
      <c r="V1260" s="59" t="s">
        <v>174</v>
      </c>
      <c r="Y1260" s="46">
        <v>0</v>
      </c>
      <c r="Z1260" s="46">
        <v>0</v>
      </c>
      <c r="AA1260" s="46">
        <v>0</v>
      </c>
      <c r="AB1260" s="46">
        <v>0</v>
      </c>
      <c r="AC1260" s="46">
        <v>0</v>
      </c>
      <c r="AD1260" s="46">
        <v>0</v>
      </c>
      <c r="AE1260" s="46">
        <v>0</v>
      </c>
      <c r="AF1260" s="46">
        <v>0</v>
      </c>
      <c r="AG1260" s="46">
        <v>0</v>
      </c>
      <c r="AH1260" s="46">
        <v>0</v>
      </c>
      <c r="AI1260" s="46">
        <v>0</v>
      </c>
      <c r="AJ1260" s="46">
        <v>0</v>
      </c>
      <c r="AK1260" s="46">
        <v>0</v>
      </c>
      <c r="AL1260" s="46">
        <v>0</v>
      </c>
      <c r="AM1260" s="46">
        <v>0</v>
      </c>
    </row>
    <row r="1261" spans="5:39" x14ac:dyDescent="0.2">
      <c r="E1261" s="47">
        <v>126</v>
      </c>
      <c r="F1261" s="47">
        <v>135</v>
      </c>
      <c r="G1261" s="47" t="s">
        <v>250</v>
      </c>
      <c r="H1261" s="47" t="s">
        <v>321</v>
      </c>
      <c r="I1261" s="47" t="s">
        <v>504</v>
      </c>
      <c r="J1261" s="533">
        <v>30000029</v>
      </c>
      <c r="K1261" s="14" t="s">
        <v>59</v>
      </c>
      <c r="L1261" s="14" t="s">
        <v>31</v>
      </c>
      <c r="M1261" s="45">
        <v>1261</v>
      </c>
      <c r="N1261" s="45">
        <v>1</v>
      </c>
      <c r="O1261" s="48">
        <v>4577.8600000000006</v>
      </c>
      <c r="Q1261" s="12" t="s">
        <v>376</v>
      </c>
      <c r="R1261" s="46">
        <v>6020.2716666666674</v>
      </c>
      <c r="T1261" s="59" t="s">
        <v>73</v>
      </c>
      <c r="U1261" s="14">
        <v>0</v>
      </c>
      <c r="V1261" s="59" t="s">
        <v>174</v>
      </c>
      <c r="X1261" s="46">
        <v>5405.3</v>
      </c>
      <c r="Y1261" s="46">
        <v>1513.91</v>
      </c>
      <c r="Z1261" s="46">
        <v>1695.19</v>
      </c>
      <c r="AA1261" s="46">
        <v>1695.19</v>
      </c>
      <c r="AB1261" s="46">
        <v>1695.19</v>
      </c>
      <c r="AC1261" s="46">
        <v>1695.19</v>
      </c>
      <c r="AD1261" s="46">
        <v>1695.19</v>
      </c>
      <c r="AE1261" s="46">
        <v>1695.19</v>
      </c>
      <c r="AF1261" s="46">
        <v>1695.19</v>
      </c>
      <c r="AG1261" s="46">
        <v>1695.19</v>
      </c>
      <c r="AH1261" s="46">
        <v>7010.74</v>
      </c>
      <c r="AI1261" s="46">
        <v>6008.49</v>
      </c>
      <c r="AJ1261" s="46">
        <v>5219.91</v>
      </c>
      <c r="AK1261" s="46">
        <v>11609.44</v>
      </c>
      <c r="AL1261" s="46">
        <v>4577.8600000000006</v>
      </c>
      <c r="AM1261" s="46">
        <v>0</v>
      </c>
    </row>
    <row r="1262" spans="5:39" x14ac:dyDescent="0.2">
      <c r="E1262" s="47">
        <v>126</v>
      </c>
      <c r="F1262" s="47">
        <v>135</v>
      </c>
      <c r="G1262" s="47" t="s">
        <v>250</v>
      </c>
      <c r="H1262" s="47" t="s">
        <v>321</v>
      </c>
      <c r="I1262" s="47" t="s">
        <v>504</v>
      </c>
      <c r="J1262" s="533">
        <v>30000029</v>
      </c>
      <c r="K1262" s="14" t="s">
        <v>37</v>
      </c>
      <c r="L1262" s="14" t="s">
        <v>31</v>
      </c>
      <c r="M1262" s="45">
        <v>1262</v>
      </c>
      <c r="N1262" s="45">
        <v>1</v>
      </c>
      <c r="O1262" s="48">
        <v>0</v>
      </c>
      <c r="P1262" s="48"/>
      <c r="Q1262" s="12" t="s">
        <v>376</v>
      </c>
      <c r="R1262" s="46">
        <v>3766.0516666666667</v>
      </c>
      <c r="T1262" s="59" t="s">
        <v>73</v>
      </c>
      <c r="U1262" s="14">
        <v>0</v>
      </c>
      <c r="V1262" s="59" t="s">
        <v>174</v>
      </c>
      <c r="Y1262" s="46">
        <v>0</v>
      </c>
      <c r="Z1262" s="46">
        <v>5405.3</v>
      </c>
      <c r="AA1262" s="46">
        <v>0</v>
      </c>
      <c r="AB1262" s="46">
        <v>4904.29</v>
      </c>
      <c r="AC1262" s="46">
        <v>1600</v>
      </c>
      <c r="AD1262" s="46">
        <v>0</v>
      </c>
      <c r="AE1262" s="46">
        <v>3485.57</v>
      </c>
      <c r="AF1262" s="46">
        <v>0</v>
      </c>
      <c r="AG1262" s="46">
        <v>3390.38</v>
      </c>
      <c r="AH1262" s="46">
        <v>0</v>
      </c>
      <c r="AI1262" s="46">
        <v>8705.93</v>
      </c>
      <c r="AJ1262" s="46">
        <v>0</v>
      </c>
      <c r="AK1262" s="46">
        <v>10500</v>
      </c>
      <c r="AL1262" s="46">
        <v>0</v>
      </c>
      <c r="AM1262" s="46">
        <v>10149.42</v>
      </c>
    </row>
    <row r="1263" spans="5:39" x14ac:dyDescent="0.2">
      <c r="E1263" s="47">
        <v>126</v>
      </c>
      <c r="F1263" s="47">
        <v>135</v>
      </c>
      <c r="G1263" s="47" t="s">
        <v>250</v>
      </c>
      <c r="H1263" s="47" t="s">
        <v>321</v>
      </c>
      <c r="I1263" s="47" t="s">
        <v>504</v>
      </c>
      <c r="J1263" s="533">
        <v>30000029</v>
      </c>
      <c r="K1263" s="14" t="s">
        <v>65</v>
      </c>
      <c r="L1263" s="14" t="s">
        <v>31</v>
      </c>
      <c r="M1263" s="45">
        <v>1263</v>
      </c>
      <c r="N1263" s="45">
        <v>1</v>
      </c>
      <c r="O1263" s="52">
        <v>16915.699999999997</v>
      </c>
      <c r="P1263" s="48">
        <v>10149.42</v>
      </c>
      <c r="Q1263" s="12" t="s">
        <v>376</v>
      </c>
      <c r="R1263" s="46">
        <v>2819.2833333333328</v>
      </c>
      <c r="T1263" s="59" t="s">
        <v>73</v>
      </c>
      <c r="U1263" s="14">
        <v>0</v>
      </c>
      <c r="V1263" s="59" t="s">
        <v>174</v>
      </c>
      <c r="X1263" s="46">
        <v>0</v>
      </c>
      <c r="Y1263" s="46">
        <v>0</v>
      </c>
      <c r="Z1263" s="46">
        <v>0</v>
      </c>
      <c r="AA1263" s="46">
        <v>0</v>
      </c>
      <c r="AB1263" s="46">
        <v>0</v>
      </c>
      <c r="AC1263" s="46">
        <v>0</v>
      </c>
      <c r="AD1263" s="46">
        <v>0</v>
      </c>
      <c r="AE1263" s="46">
        <v>0</v>
      </c>
      <c r="AF1263" s="46">
        <v>0</v>
      </c>
      <c r="AG1263" s="46">
        <v>0</v>
      </c>
      <c r="AH1263" s="46">
        <v>0</v>
      </c>
      <c r="AI1263" s="46">
        <v>0</v>
      </c>
      <c r="AJ1263" s="46">
        <v>728.39999999999782</v>
      </c>
      <c r="AK1263" s="46">
        <v>11609.44</v>
      </c>
      <c r="AL1263" s="46">
        <v>4577.8600000000006</v>
      </c>
      <c r="AM1263" s="46">
        <v>0</v>
      </c>
    </row>
    <row r="1264" spans="5:39" x14ac:dyDescent="0.2">
      <c r="E1264" s="47">
        <v>126</v>
      </c>
      <c r="F1264" s="47">
        <v>135</v>
      </c>
      <c r="G1264" s="47" t="s">
        <v>250</v>
      </c>
      <c r="H1264" s="47" t="s">
        <v>321</v>
      </c>
      <c r="I1264" s="47" t="s">
        <v>504</v>
      </c>
      <c r="J1264" s="533">
        <v>30000029</v>
      </c>
      <c r="K1264" s="14" t="s">
        <v>64</v>
      </c>
      <c r="L1264" s="14" t="s">
        <v>57</v>
      </c>
      <c r="M1264" s="45">
        <v>1264</v>
      </c>
      <c r="N1264" s="45">
        <v>1</v>
      </c>
      <c r="O1264" s="46">
        <v>1695.19</v>
      </c>
      <c r="Q1264" s="12" t="s">
        <v>376</v>
      </c>
      <c r="T1264" s="59" t="s">
        <v>73</v>
      </c>
      <c r="U1264" s="14">
        <v>0</v>
      </c>
      <c r="V1264" s="59" t="s">
        <v>174</v>
      </c>
      <c r="X1264" s="46">
        <v>0</v>
      </c>
      <c r="Y1264" s="46">
        <v>1513.91</v>
      </c>
      <c r="Z1264" s="46">
        <v>0</v>
      </c>
      <c r="AA1264" s="46">
        <v>1695.19</v>
      </c>
      <c r="AB1264" s="46">
        <v>0</v>
      </c>
      <c r="AC1264" s="46">
        <v>95.190000000000055</v>
      </c>
      <c r="AD1264" s="46">
        <v>1790.38</v>
      </c>
      <c r="AE1264" s="46">
        <v>0</v>
      </c>
      <c r="AF1264" s="46">
        <v>1695.19</v>
      </c>
      <c r="AG1264" s="46">
        <v>0</v>
      </c>
      <c r="AH1264" s="46">
        <v>1695.19</v>
      </c>
      <c r="AI1264" s="46">
        <v>0</v>
      </c>
      <c r="AJ1264" s="46">
        <v>1695.19</v>
      </c>
      <c r="AK1264" s="46">
        <v>0</v>
      </c>
      <c r="AL1264" s="46">
        <v>1695.19</v>
      </c>
      <c r="AM1264" s="46">
        <v>0</v>
      </c>
    </row>
    <row r="1265" spans="5:39" x14ac:dyDescent="0.2">
      <c r="E1265" s="47">
        <v>126</v>
      </c>
      <c r="F1265" s="47">
        <v>135</v>
      </c>
      <c r="G1265" s="47" t="s">
        <v>250</v>
      </c>
      <c r="H1265" s="47" t="s">
        <v>321</v>
      </c>
      <c r="I1265" s="47" t="s">
        <v>504</v>
      </c>
      <c r="J1265" s="533">
        <v>30000029</v>
      </c>
      <c r="K1265" s="14" t="s">
        <v>64</v>
      </c>
      <c r="L1265" s="14" t="s">
        <v>54</v>
      </c>
      <c r="M1265" s="45">
        <v>1265</v>
      </c>
      <c r="N1265" s="45">
        <v>1</v>
      </c>
      <c r="O1265" s="46">
        <v>13525.319999999998</v>
      </c>
      <c r="Q1265" s="12" t="s">
        <v>376</v>
      </c>
      <c r="T1265" s="59" t="s">
        <v>73</v>
      </c>
      <c r="U1265" s="14">
        <v>0</v>
      </c>
      <c r="V1265" s="59" t="s">
        <v>174</v>
      </c>
      <c r="X1265" s="46">
        <v>0</v>
      </c>
      <c r="Y1265" s="46">
        <v>0</v>
      </c>
      <c r="Z1265" s="46">
        <v>0</v>
      </c>
      <c r="AA1265" s="46">
        <v>0</v>
      </c>
      <c r="AB1265" s="46">
        <v>0</v>
      </c>
      <c r="AC1265" s="46">
        <v>0</v>
      </c>
      <c r="AD1265" s="46">
        <v>0</v>
      </c>
      <c r="AE1265" s="46">
        <v>0</v>
      </c>
      <c r="AF1265" s="46">
        <v>0</v>
      </c>
      <c r="AG1265" s="46">
        <v>0</v>
      </c>
      <c r="AH1265" s="46">
        <v>5315.55</v>
      </c>
      <c r="AI1265" s="46">
        <v>4313.2999999999984</v>
      </c>
      <c r="AJ1265" s="46">
        <v>7838.0199999999986</v>
      </c>
      <c r="AK1265" s="46">
        <v>10642.649999999998</v>
      </c>
      <c r="AL1265" s="46">
        <v>13525.319999999998</v>
      </c>
      <c r="AM1265" s="46">
        <v>5071.0899999999983</v>
      </c>
    </row>
    <row r="1266" spans="5:39" x14ac:dyDescent="0.2">
      <c r="E1266" s="47">
        <v>126</v>
      </c>
      <c r="F1266" s="47">
        <v>135</v>
      </c>
      <c r="G1266" s="47" t="s">
        <v>250</v>
      </c>
      <c r="H1266" s="47" t="s">
        <v>321</v>
      </c>
      <c r="I1266" s="47" t="s">
        <v>504</v>
      </c>
      <c r="J1266" s="533">
        <v>30000029</v>
      </c>
      <c r="K1266" s="14" t="s">
        <v>64</v>
      </c>
      <c r="L1266" s="14" t="s">
        <v>58</v>
      </c>
      <c r="M1266" s="45">
        <v>1266</v>
      </c>
      <c r="N1266" s="45">
        <v>1</v>
      </c>
      <c r="O1266" s="46">
        <v>1695.1899999999987</v>
      </c>
      <c r="Q1266" s="12" t="s">
        <v>376</v>
      </c>
      <c r="T1266" s="59" t="s">
        <v>73</v>
      </c>
      <c r="U1266" s="14">
        <v>0</v>
      </c>
      <c r="V1266" s="59" t="s">
        <v>174</v>
      </c>
      <c r="X1266" s="46">
        <v>0</v>
      </c>
      <c r="Y1266" s="46">
        <v>5405.3</v>
      </c>
      <c r="Z1266" s="46">
        <v>3209.0999999999995</v>
      </c>
      <c r="AA1266" s="46">
        <v>3209.1</v>
      </c>
      <c r="AB1266" s="46">
        <v>1695.1900000000005</v>
      </c>
      <c r="AC1266" s="46">
        <v>1695.190000000001</v>
      </c>
      <c r="AD1266" s="46">
        <v>1695.1900000000014</v>
      </c>
      <c r="AE1266" s="46">
        <v>1695.1900000000023</v>
      </c>
      <c r="AF1266" s="46">
        <v>1695.190000000001</v>
      </c>
      <c r="AG1266" s="46">
        <v>1695.1899999999987</v>
      </c>
      <c r="AH1266" s="46">
        <v>1695.1899999999996</v>
      </c>
      <c r="AI1266" s="46">
        <v>1695.1899999999996</v>
      </c>
      <c r="AJ1266" s="46">
        <v>1695.1899999999951</v>
      </c>
      <c r="AK1266" s="46">
        <v>1695.1899999999987</v>
      </c>
      <c r="AL1266" s="46">
        <v>1695.1899999999987</v>
      </c>
      <c r="AM1266" s="46">
        <v>1695.1900000000005</v>
      </c>
    </row>
    <row r="1267" spans="5:39" x14ac:dyDescent="0.2">
      <c r="E1267" s="47">
        <v>126</v>
      </c>
      <c r="F1267" s="47">
        <v>135</v>
      </c>
      <c r="G1267" s="47" t="s">
        <v>250</v>
      </c>
      <c r="H1267" s="47" t="s">
        <v>321</v>
      </c>
      <c r="I1267" s="47" t="s">
        <v>504</v>
      </c>
      <c r="J1267" s="533">
        <v>30000029</v>
      </c>
      <c r="K1267" s="14" t="s">
        <v>67</v>
      </c>
      <c r="L1267" s="14" t="s">
        <v>67</v>
      </c>
      <c r="M1267" s="45">
        <v>1267</v>
      </c>
      <c r="N1267" s="45">
        <v>1</v>
      </c>
      <c r="O1267" s="53">
        <v>21.757297658390598</v>
      </c>
      <c r="P1267" s="54">
        <v>11.757297658390598</v>
      </c>
      <c r="Q1267" s="55" t="s">
        <v>376</v>
      </c>
      <c r="R1267" s="56">
        <v>2.8097901451291087</v>
      </c>
      <c r="S1267" s="57" t="s">
        <v>370</v>
      </c>
      <c r="T1267" s="60" t="s">
        <v>73</v>
      </c>
      <c r="U1267" s="14">
        <v>0</v>
      </c>
      <c r="V1267" s="60" t="s">
        <v>174</v>
      </c>
      <c r="Y1267" s="46">
        <v>21.757297658390598</v>
      </c>
      <c r="Z1267" s="46">
        <v>21.757297658390598</v>
      </c>
      <c r="AA1267" s="46">
        <v>21.757297658390598</v>
      </c>
      <c r="AB1267" s="46">
        <v>21.757297658390598</v>
      </c>
      <c r="AC1267" s="46">
        <v>21.757297658390598</v>
      </c>
      <c r="AD1267" s="46">
        <v>21.757297658390598</v>
      </c>
      <c r="AE1267" s="46">
        <v>21.757297658390598</v>
      </c>
      <c r="AF1267" s="46">
        <v>21.757297658390598</v>
      </c>
      <c r="AG1267" s="46">
        <v>21.757297658390598</v>
      </c>
      <c r="AH1267" s="46">
        <v>21.757297658390598</v>
      </c>
      <c r="AI1267" s="46">
        <v>21.757297658390598</v>
      </c>
      <c r="AJ1267" s="46">
        <v>21.757297658390598</v>
      </c>
      <c r="AK1267" s="46">
        <v>21.757297658390598</v>
      </c>
      <c r="AL1267" s="46">
        <v>21.757297658390598</v>
      </c>
      <c r="AM1267" s="46">
        <v>21.757297658390598</v>
      </c>
    </row>
    <row r="1268" spans="5:39" x14ac:dyDescent="0.2">
      <c r="E1268" s="14">
        <v>127</v>
      </c>
      <c r="F1268" s="14">
        <v>136</v>
      </c>
      <c r="G1268" s="14" t="s">
        <v>250</v>
      </c>
      <c r="H1268" s="14" t="s">
        <v>360</v>
      </c>
      <c r="I1268" s="14" t="s">
        <v>505</v>
      </c>
      <c r="J1268" s="531">
        <v>30000030</v>
      </c>
      <c r="K1268" s="14" t="s">
        <v>59</v>
      </c>
      <c r="L1268" s="14" t="s">
        <v>57</v>
      </c>
      <c r="M1268" s="45">
        <v>1268</v>
      </c>
      <c r="N1268" s="45">
        <v>1</v>
      </c>
      <c r="O1268" s="46">
        <v>2859.36</v>
      </c>
      <c r="Q1268" s="12" t="s">
        <v>376</v>
      </c>
      <c r="T1268" s="59" t="s">
        <v>73</v>
      </c>
      <c r="U1268" s="14">
        <v>15</v>
      </c>
      <c r="V1268" s="59" t="s">
        <v>174</v>
      </c>
      <c r="Y1268" s="46">
        <v>2553.6</v>
      </c>
      <c r="Z1268" s="46">
        <v>2859.36</v>
      </c>
      <c r="AA1268" s="46">
        <v>2859.36</v>
      </c>
      <c r="AB1268" s="46">
        <v>2859.36</v>
      </c>
      <c r="AC1268" s="46">
        <v>2859.36</v>
      </c>
      <c r="AD1268" s="46">
        <v>2859.36</v>
      </c>
      <c r="AE1268" s="46">
        <v>2859.36</v>
      </c>
      <c r="AF1268" s="46">
        <v>2859.36</v>
      </c>
      <c r="AG1268" s="46">
        <v>2859.36</v>
      </c>
      <c r="AH1268" s="46">
        <v>2859.36</v>
      </c>
      <c r="AI1268" s="46">
        <v>2859.36</v>
      </c>
      <c r="AJ1268" s="46">
        <v>2859.36</v>
      </c>
      <c r="AK1268" s="46">
        <v>2859.36</v>
      </c>
      <c r="AL1268" s="46">
        <v>2859.36</v>
      </c>
      <c r="AM1268" s="46">
        <v>0</v>
      </c>
    </row>
    <row r="1269" spans="5:39" x14ac:dyDescent="0.2">
      <c r="E1269" s="47">
        <v>127</v>
      </c>
      <c r="F1269" s="47">
        <v>136</v>
      </c>
      <c r="G1269" s="47" t="s">
        <v>250</v>
      </c>
      <c r="H1269" s="47" t="s">
        <v>360</v>
      </c>
      <c r="I1269" s="47" t="s">
        <v>505</v>
      </c>
      <c r="J1269" s="533">
        <v>30000030</v>
      </c>
      <c r="K1269" s="14" t="s">
        <v>59</v>
      </c>
      <c r="L1269" s="14" t="s">
        <v>54</v>
      </c>
      <c r="M1269" s="45">
        <v>1269</v>
      </c>
      <c r="N1269" s="45">
        <v>1</v>
      </c>
      <c r="O1269" s="46">
        <v>3955.7699999999995</v>
      </c>
      <c r="Q1269" s="12" t="s">
        <v>376</v>
      </c>
      <c r="T1269" s="59" t="s">
        <v>73</v>
      </c>
      <c r="U1269" s="14">
        <v>0</v>
      </c>
      <c r="V1269" s="59" t="s">
        <v>174</v>
      </c>
      <c r="Y1269" s="46">
        <v>0</v>
      </c>
      <c r="Z1269" s="46">
        <v>0</v>
      </c>
      <c r="AA1269" s="46">
        <v>0</v>
      </c>
      <c r="AB1269" s="46">
        <v>0</v>
      </c>
      <c r="AC1269" s="46">
        <v>0</v>
      </c>
      <c r="AD1269" s="46">
        <v>0</v>
      </c>
      <c r="AE1269" s="46">
        <v>0</v>
      </c>
      <c r="AF1269" s="46">
        <v>0</v>
      </c>
      <c r="AG1269" s="46">
        <v>0</v>
      </c>
      <c r="AH1269" s="46">
        <v>8966.15</v>
      </c>
      <c r="AI1269" s="46">
        <v>6463.98</v>
      </c>
      <c r="AJ1269" s="46">
        <v>5675.4</v>
      </c>
      <c r="AK1269" s="46">
        <v>16589.22</v>
      </c>
      <c r="AL1269" s="46">
        <v>3955.7699999999995</v>
      </c>
      <c r="AM1269" s="46">
        <v>0</v>
      </c>
    </row>
    <row r="1270" spans="5:39" x14ac:dyDescent="0.2">
      <c r="E1270" s="47">
        <v>127</v>
      </c>
      <c r="F1270" s="47">
        <v>136</v>
      </c>
      <c r="G1270" s="47" t="s">
        <v>250</v>
      </c>
      <c r="H1270" s="47" t="s">
        <v>360</v>
      </c>
      <c r="I1270" s="47" t="s">
        <v>505</v>
      </c>
      <c r="J1270" s="533">
        <v>30000030</v>
      </c>
      <c r="K1270" s="14" t="s">
        <v>59</v>
      </c>
      <c r="L1270" s="14" t="s">
        <v>58</v>
      </c>
      <c r="M1270" s="45">
        <v>1270</v>
      </c>
      <c r="N1270" s="45">
        <v>1</v>
      </c>
      <c r="O1270" s="46">
        <v>0</v>
      </c>
      <c r="Q1270" s="12" t="s">
        <v>376</v>
      </c>
      <c r="T1270" s="59" t="s">
        <v>73</v>
      </c>
      <c r="U1270" s="14">
        <v>0</v>
      </c>
      <c r="V1270" s="59" t="s">
        <v>174</v>
      </c>
      <c r="Y1270" s="46">
        <v>0</v>
      </c>
      <c r="Z1270" s="46">
        <v>0</v>
      </c>
      <c r="AA1270" s="46">
        <v>0</v>
      </c>
      <c r="AB1270" s="46">
        <v>0</v>
      </c>
      <c r="AC1270" s="46">
        <v>0</v>
      </c>
      <c r="AD1270" s="46">
        <v>0</v>
      </c>
      <c r="AE1270" s="46">
        <v>0</v>
      </c>
      <c r="AF1270" s="46">
        <v>0</v>
      </c>
      <c r="AG1270" s="46">
        <v>0</v>
      </c>
      <c r="AH1270" s="46">
        <v>0</v>
      </c>
      <c r="AI1270" s="46">
        <v>0</v>
      </c>
      <c r="AJ1270" s="46">
        <v>0</v>
      </c>
      <c r="AK1270" s="46">
        <v>0</v>
      </c>
      <c r="AL1270" s="46">
        <v>0</v>
      </c>
      <c r="AM1270" s="46">
        <v>0</v>
      </c>
    </row>
    <row r="1271" spans="5:39" x14ac:dyDescent="0.2">
      <c r="E1271" s="47">
        <v>127</v>
      </c>
      <c r="F1271" s="47">
        <v>136</v>
      </c>
      <c r="G1271" s="47" t="s">
        <v>250</v>
      </c>
      <c r="H1271" s="47" t="s">
        <v>360</v>
      </c>
      <c r="I1271" s="47" t="s">
        <v>505</v>
      </c>
      <c r="J1271" s="533">
        <v>30000030</v>
      </c>
      <c r="K1271" s="14" t="s">
        <v>59</v>
      </c>
      <c r="L1271" s="14" t="s">
        <v>31</v>
      </c>
      <c r="M1271" s="45">
        <v>1271</v>
      </c>
      <c r="N1271" s="45">
        <v>1</v>
      </c>
      <c r="O1271" s="48">
        <v>6815.1299999999992</v>
      </c>
      <c r="Q1271" s="12" t="s">
        <v>376</v>
      </c>
      <c r="R1271" s="46">
        <v>9801.1133333333328</v>
      </c>
      <c r="T1271" s="59" t="s">
        <v>73</v>
      </c>
      <c r="U1271" s="14">
        <v>0</v>
      </c>
      <c r="V1271" s="59" t="s">
        <v>174</v>
      </c>
      <c r="X1271" s="46">
        <v>2931.6</v>
      </c>
      <c r="Y1271" s="46">
        <v>2553.6</v>
      </c>
      <c r="Z1271" s="46">
        <v>2859.36</v>
      </c>
      <c r="AA1271" s="46">
        <v>2859.36</v>
      </c>
      <c r="AB1271" s="46">
        <v>2859.36</v>
      </c>
      <c r="AC1271" s="46">
        <v>2859.36</v>
      </c>
      <c r="AD1271" s="46">
        <v>2859.36</v>
      </c>
      <c r="AE1271" s="46">
        <v>2859.36</v>
      </c>
      <c r="AF1271" s="46">
        <v>2859.36</v>
      </c>
      <c r="AG1271" s="46">
        <v>2859.36</v>
      </c>
      <c r="AH1271" s="46">
        <v>11825.51</v>
      </c>
      <c r="AI1271" s="46">
        <v>9323.34</v>
      </c>
      <c r="AJ1271" s="46">
        <v>8534.76</v>
      </c>
      <c r="AK1271" s="46">
        <v>19448.580000000002</v>
      </c>
      <c r="AL1271" s="46">
        <v>6815.1299999999992</v>
      </c>
      <c r="AM1271" s="46">
        <v>0</v>
      </c>
    </row>
    <row r="1272" spans="5:39" x14ac:dyDescent="0.2">
      <c r="E1272" s="47">
        <v>127</v>
      </c>
      <c r="F1272" s="47">
        <v>136</v>
      </c>
      <c r="G1272" s="47" t="s">
        <v>250</v>
      </c>
      <c r="H1272" s="47" t="s">
        <v>360</v>
      </c>
      <c r="I1272" s="47" t="s">
        <v>505</v>
      </c>
      <c r="J1272" s="533">
        <v>30000030</v>
      </c>
      <c r="K1272" s="14" t="s">
        <v>37</v>
      </c>
      <c r="L1272" s="14" t="s">
        <v>31</v>
      </c>
      <c r="M1272" s="45">
        <v>1272</v>
      </c>
      <c r="N1272" s="45">
        <v>1</v>
      </c>
      <c r="O1272" s="48">
        <v>9722.98</v>
      </c>
      <c r="P1272" s="48"/>
      <c r="Q1272" s="12" t="s">
        <v>376</v>
      </c>
      <c r="R1272" s="46">
        <v>7520.8849999999993</v>
      </c>
      <c r="T1272" s="59" t="s">
        <v>73</v>
      </c>
      <c r="U1272" s="14">
        <v>0</v>
      </c>
      <c r="V1272" s="59" t="s">
        <v>174</v>
      </c>
      <c r="Y1272" s="46">
        <v>2931.6</v>
      </c>
      <c r="Z1272" s="46">
        <v>2931.6</v>
      </c>
      <c r="AA1272" s="46">
        <v>2481.36</v>
      </c>
      <c r="AB1272" s="46">
        <v>2859.36</v>
      </c>
      <c r="AC1272" s="46">
        <v>2859.36</v>
      </c>
      <c r="AD1272" s="46">
        <v>2859.36</v>
      </c>
      <c r="AE1272" s="46">
        <v>2859.36</v>
      </c>
      <c r="AF1272" s="46">
        <v>2859.36</v>
      </c>
      <c r="AG1272" s="46">
        <v>2859.36</v>
      </c>
      <c r="AH1272" s="46">
        <v>2859.36</v>
      </c>
      <c r="AI1272" s="46">
        <v>11825.51</v>
      </c>
      <c r="AJ1272" s="46">
        <v>17858.099999999999</v>
      </c>
      <c r="AK1272" s="46">
        <v>0</v>
      </c>
      <c r="AL1272" s="46">
        <v>9722.98</v>
      </c>
      <c r="AM1272" s="46">
        <v>13232.584000000001</v>
      </c>
    </row>
    <row r="1273" spans="5:39" x14ac:dyDescent="0.2">
      <c r="E1273" s="47">
        <v>127</v>
      </c>
      <c r="F1273" s="47">
        <v>136</v>
      </c>
      <c r="G1273" s="47" t="s">
        <v>250</v>
      </c>
      <c r="H1273" s="47" t="s">
        <v>360</v>
      </c>
      <c r="I1273" s="47" t="s">
        <v>505</v>
      </c>
      <c r="J1273" s="533">
        <v>30000030</v>
      </c>
      <c r="K1273" s="14" t="s">
        <v>65</v>
      </c>
      <c r="L1273" s="14" t="s">
        <v>31</v>
      </c>
      <c r="M1273" s="45">
        <v>1273</v>
      </c>
      <c r="N1273" s="45">
        <v>1</v>
      </c>
      <c r="O1273" s="52">
        <v>16540.730000000025</v>
      </c>
      <c r="P1273" s="48">
        <v>13232.584000000001</v>
      </c>
      <c r="Q1273" s="12" t="s">
        <v>376</v>
      </c>
      <c r="R1273" s="46">
        <v>2756.7883333333375</v>
      </c>
      <c r="T1273" s="59" t="s">
        <v>73</v>
      </c>
      <c r="U1273" s="14">
        <v>0</v>
      </c>
      <c r="V1273" s="59" t="s">
        <v>174</v>
      </c>
      <c r="X1273" s="46">
        <v>0</v>
      </c>
      <c r="Y1273" s="46">
        <v>0</v>
      </c>
      <c r="Z1273" s="46">
        <v>0</v>
      </c>
      <c r="AA1273" s="46">
        <v>0</v>
      </c>
      <c r="AB1273" s="46">
        <v>0</v>
      </c>
      <c r="AC1273" s="46">
        <v>0</v>
      </c>
      <c r="AD1273" s="46">
        <v>0</v>
      </c>
      <c r="AE1273" s="46">
        <v>0</v>
      </c>
      <c r="AF1273" s="46">
        <v>0</v>
      </c>
      <c r="AG1273" s="46">
        <v>0</v>
      </c>
      <c r="AH1273" s="46">
        <v>0</v>
      </c>
      <c r="AI1273" s="46">
        <v>0</v>
      </c>
      <c r="AJ1273" s="46">
        <v>0</v>
      </c>
      <c r="AK1273" s="46">
        <v>9725.6000000000131</v>
      </c>
      <c r="AL1273" s="46">
        <v>6815.1300000000138</v>
      </c>
      <c r="AM1273" s="46">
        <v>0</v>
      </c>
    </row>
    <row r="1274" spans="5:39" x14ac:dyDescent="0.2">
      <c r="E1274" s="47">
        <v>127</v>
      </c>
      <c r="F1274" s="47">
        <v>136</v>
      </c>
      <c r="G1274" s="47" t="s">
        <v>250</v>
      </c>
      <c r="H1274" s="47" t="s">
        <v>360</v>
      </c>
      <c r="I1274" s="47" t="s">
        <v>505</v>
      </c>
      <c r="J1274" s="533">
        <v>30000030</v>
      </c>
      <c r="K1274" s="14" t="s">
        <v>64</v>
      </c>
      <c r="L1274" s="14" t="s">
        <v>57</v>
      </c>
      <c r="M1274" s="45">
        <v>1274</v>
      </c>
      <c r="N1274" s="45">
        <v>1</v>
      </c>
      <c r="O1274" s="46">
        <v>0</v>
      </c>
      <c r="Q1274" s="12" t="s">
        <v>376</v>
      </c>
      <c r="T1274" s="59" t="s">
        <v>73</v>
      </c>
      <c r="U1274" s="14">
        <v>0</v>
      </c>
      <c r="V1274" s="59" t="s">
        <v>174</v>
      </c>
      <c r="X1274" s="46">
        <v>0</v>
      </c>
      <c r="Y1274" s="46">
        <v>0</v>
      </c>
      <c r="Z1274" s="46">
        <v>0</v>
      </c>
      <c r="AA1274" s="46">
        <v>378</v>
      </c>
      <c r="AB1274" s="46">
        <v>378</v>
      </c>
      <c r="AC1274" s="46">
        <v>378</v>
      </c>
      <c r="AD1274" s="46">
        <v>378</v>
      </c>
      <c r="AE1274" s="46">
        <v>378</v>
      </c>
      <c r="AF1274" s="46">
        <v>378</v>
      </c>
      <c r="AG1274" s="46">
        <v>378</v>
      </c>
      <c r="AH1274" s="46">
        <v>378</v>
      </c>
      <c r="AI1274" s="46">
        <v>0</v>
      </c>
      <c r="AJ1274" s="46">
        <v>0</v>
      </c>
      <c r="AK1274" s="46">
        <v>2859.36</v>
      </c>
      <c r="AL1274" s="46">
        <v>0</v>
      </c>
      <c r="AM1274" s="46">
        <v>0</v>
      </c>
    </row>
    <row r="1275" spans="5:39" x14ac:dyDescent="0.2">
      <c r="E1275" s="47">
        <v>127</v>
      </c>
      <c r="F1275" s="47">
        <v>136</v>
      </c>
      <c r="G1275" s="47" t="s">
        <v>250</v>
      </c>
      <c r="H1275" s="47" t="s">
        <v>360</v>
      </c>
      <c r="I1275" s="47" t="s">
        <v>505</v>
      </c>
      <c r="J1275" s="533">
        <v>30000030</v>
      </c>
      <c r="K1275" s="14" t="s">
        <v>64</v>
      </c>
      <c r="L1275" s="14" t="s">
        <v>54</v>
      </c>
      <c r="M1275" s="45">
        <v>1275</v>
      </c>
      <c r="N1275" s="45">
        <v>1</v>
      </c>
      <c r="O1275" s="46">
        <v>16540.730000000003</v>
      </c>
      <c r="Q1275" s="12" t="s">
        <v>376</v>
      </c>
      <c r="T1275" s="59" t="s">
        <v>73</v>
      </c>
      <c r="U1275" s="14">
        <v>0</v>
      </c>
      <c r="V1275" s="59" t="s">
        <v>174</v>
      </c>
      <c r="X1275" s="46">
        <v>0</v>
      </c>
      <c r="Y1275" s="46">
        <v>0</v>
      </c>
      <c r="Z1275" s="46">
        <v>0</v>
      </c>
      <c r="AA1275" s="46">
        <v>0</v>
      </c>
      <c r="AB1275" s="46">
        <v>0</v>
      </c>
      <c r="AC1275" s="46">
        <v>0</v>
      </c>
      <c r="AD1275" s="46">
        <v>0</v>
      </c>
      <c r="AE1275" s="46">
        <v>0</v>
      </c>
      <c r="AF1275" s="46">
        <v>0</v>
      </c>
      <c r="AG1275" s="46">
        <v>0</v>
      </c>
      <c r="AH1275" s="46">
        <v>8966.15</v>
      </c>
      <c r="AI1275" s="46">
        <v>6841.98</v>
      </c>
      <c r="AJ1275" s="46">
        <v>0</v>
      </c>
      <c r="AK1275" s="46">
        <v>16589.22</v>
      </c>
      <c r="AL1275" s="46">
        <v>16540.730000000003</v>
      </c>
      <c r="AM1275" s="46">
        <v>3308.1460000000025</v>
      </c>
    </row>
    <row r="1276" spans="5:39" x14ac:dyDescent="0.2">
      <c r="E1276" s="47">
        <v>127</v>
      </c>
      <c r="F1276" s="47">
        <v>136</v>
      </c>
      <c r="G1276" s="47" t="s">
        <v>250</v>
      </c>
      <c r="H1276" s="47" t="s">
        <v>360</v>
      </c>
      <c r="I1276" s="47" t="s">
        <v>505</v>
      </c>
      <c r="J1276" s="533">
        <v>30000030</v>
      </c>
      <c r="K1276" s="14" t="s">
        <v>64</v>
      </c>
      <c r="L1276" s="14" t="s">
        <v>58</v>
      </c>
      <c r="M1276" s="45">
        <v>1276</v>
      </c>
      <c r="N1276" s="45">
        <v>1</v>
      </c>
      <c r="O1276" s="46">
        <v>0</v>
      </c>
      <c r="Q1276" s="12" t="s">
        <v>376</v>
      </c>
      <c r="T1276" s="59" t="s">
        <v>73</v>
      </c>
      <c r="U1276" s="14">
        <v>0</v>
      </c>
      <c r="V1276" s="59" t="s">
        <v>174</v>
      </c>
      <c r="X1276" s="46">
        <v>0</v>
      </c>
      <c r="Y1276" s="46">
        <v>2553.6</v>
      </c>
      <c r="Z1276" s="46">
        <v>2481.3599999999997</v>
      </c>
      <c r="AA1276" s="46">
        <v>2481.3600000000006</v>
      </c>
      <c r="AB1276" s="46">
        <v>2481.3600000000006</v>
      </c>
      <c r="AC1276" s="46">
        <v>2481.3599999999988</v>
      </c>
      <c r="AD1276" s="46">
        <v>2481.3600000000006</v>
      </c>
      <c r="AE1276" s="46">
        <v>2481.3600000000006</v>
      </c>
      <c r="AF1276" s="46">
        <v>2481.3600000000006</v>
      </c>
      <c r="AG1276" s="46">
        <v>2481.3600000000006</v>
      </c>
      <c r="AH1276" s="46">
        <v>2481.3600000000024</v>
      </c>
      <c r="AI1276" s="46">
        <v>2481.3600000000042</v>
      </c>
      <c r="AJ1276" s="46">
        <v>7.2759576141834259E-12</v>
      </c>
      <c r="AK1276" s="46">
        <v>0</v>
      </c>
      <c r="AL1276" s="46">
        <v>0</v>
      </c>
      <c r="AM1276" s="46">
        <v>2.0008883439004421E-11</v>
      </c>
    </row>
    <row r="1277" spans="5:39" x14ac:dyDescent="0.2">
      <c r="E1277" s="47">
        <v>127</v>
      </c>
      <c r="F1277" s="47">
        <v>136</v>
      </c>
      <c r="G1277" s="47" t="s">
        <v>250</v>
      </c>
      <c r="H1277" s="47" t="s">
        <v>360</v>
      </c>
      <c r="I1277" s="47" t="s">
        <v>505</v>
      </c>
      <c r="J1277" s="533">
        <v>30000030</v>
      </c>
      <c r="K1277" s="14" t="s">
        <v>67</v>
      </c>
      <c r="L1277" s="14" t="s">
        <v>67</v>
      </c>
      <c r="M1277" s="45">
        <v>1277</v>
      </c>
      <c r="N1277" s="45">
        <v>1</v>
      </c>
      <c r="O1277" s="53">
        <v>16.463408809642715</v>
      </c>
      <c r="P1277" s="54">
        <v>6.4634088096427149</v>
      </c>
      <c r="Q1277" s="55" t="s">
        <v>376</v>
      </c>
      <c r="R1277" s="56">
        <v>1.6876378669906233</v>
      </c>
      <c r="S1277" s="57" t="s">
        <v>370</v>
      </c>
      <c r="T1277" s="60" t="s">
        <v>73</v>
      </c>
      <c r="U1277" s="14">
        <v>0</v>
      </c>
      <c r="V1277" s="60" t="s">
        <v>174</v>
      </c>
      <c r="Y1277" s="46">
        <v>16.463408809642715</v>
      </c>
      <c r="Z1277" s="46">
        <v>16.463408809642715</v>
      </c>
      <c r="AA1277" s="46">
        <v>16.463408809642715</v>
      </c>
      <c r="AB1277" s="46">
        <v>16.463408809642715</v>
      </c>
      <c r="AC1277" s="46">
        <v>16.463408809642715</v>
      </c>
      <c r="AD1277" s="46">
        <v>16.463408809642715</v>
      </c>
      <c r="AE1277" s="46">
        <v>16.463408809642715</v>
      </c>
      <c r="AF1277" s="46">
        <v>16.463408809642715</v>
      </c>
      <c r="AG1277" s="46">
        <v>16.463408809642715</v>
      </c>
      <c r="AH1277" s="46">
        <v>16.463408809642715</v>
      </c>
      <c r="AI1277" s="46">
        <v>16.463408809642715</v>
      </c>
      <c r="AJ1277" s="46">
        <v>16.463408809642715</v>
      </c>
      <c r="AK1277" s="46">
        <v>16.463408809642715</v>
      </c>
      <c r="AL1277" s="46">
        <v>16.463408809642715</v>
      </c>
      <c r="AM1277" s="46">
        <v>16.463408809642715</v>
      </c>
    </row>
    <row r="1278" spans="5:39" x14ac:dyDescent="0.2">
      <c r="E1278" s="14">
        <v>128</v>
      </c>
      <c r="F1278" s="14">
        <v>137</v>
      </c>
      <c r="G1278" s="14" t="s">
        <v>250</v>
      </c>
      <c r="H1278" s="14" t="s">
        <v>357</v>
      </c>
      <c r="I1278" s="14" t="s">
        <v>506</v>
      </c>
      <c r="J1278" s="531">
        <v>30000031</v>
      </c>
      <c r="K1278" s="14" t="s">
        <v>59</v>
      </c>
      <c r="L1278" s="14" t="s">
        <v>57</v>
      </c>
      <c r="M1278" s="45">
        <v>1278</v>
      </c>
      <c r="N1278" s="45">
        <v>1</v>
      </c>
      <c r="O1278" s="46">
        <v>3506.12</v>
      </c>
      <c r="Q1278" s="12" t="s">
        <v>379</v>
      </c>
      <c r="T1278" s="59" t="s">
        <v>108</v>
      </c>
      <c r="U1278" s="14">
        <v>0</v>
      </c>
      <c r="V1278" s="59" t="s">
        <v>150</v>
      </c>
      <c r="Y1278" s="46">
        <v>3131.2</v>
      </c>
      <c r="Z1278" s="46">
        <v>3506.12</v>
      </c>
      <c r="AA1278" s="46">
        <v>3506.12</v>
      </c>
      <c r="AB1278" s="46">
        <v>3506.12</v>
      </c>
      <c r="AC1278" s="46">
        <v>3506.12</v>
      </c>
      <c r="AD1278" s="46">
        <v>3506.12</v>
      </c>
      <c r="AE1278" s="46">
        <v>3506.12</v>
      </c>
      <c r="AF1278" s="46">
        <v>3506.12</v>
      </c>
      <c r="AG1278" s="46">
        <v>3506.12</v>
      </c>
      <c r="AH1278" s="46">
        <v>3506.12</v>
      </c>
      <c r="AI1278" s="46">
        <v>3506.12</v>
      </c>
      <c r="AJ1278" s="46">
        <v>3506.12</v>
      </c>
      <c r="AK1278" s="46">
        <v>3506.12</v>
      </c>
      <c r="AL1278" s="46">
        <v>3506.12</v>
      </c>
      <c r="AM1278" s="46">
        <v>0</v>
      </c>
    </row>
    <row r="1279" spans="5:39" x14ac:dyDescent="0.2">
      <c r="E1279" s="47">
        <v>128</v>
      </c>
      <c r="F1279" s="47">
        <v>137</v>
      </c>
      <c r="G1279" s="47" t="s">
        <v>250</v>
      </c>
      <c r="H1279" s="47" t="s">
        <v>357</v>
      </c>
      <c r="I1279" s="47" t="s">
        <v>506</v>
      </c>
      <c r="J1279" s="533">
        <v>30000031</v>
      </c>
      <c r="K1279" s="14" t="s">
        <v>59</v>
      </c>
      <c r="L1279" s="14" t="s">
        <v>54</v>
      </c>
      <c r="M1279" s="45">
        <v>1279</v>
      </c>
      <c r="N1279" s="45">
        <v>1</v>
      </c>
      <c r="O1279" s="46">
        <v>890.62</v>
      </c>
      <c r="Q1279" s="12" t="s">
        <v>379</v>
      </c>
      <c r="T1279" s="59" t="s">
        <v>108</v>
      </c>
      <c r="U1279" s="14">
        <v>0</v>
      </c>
      <c r="V1279" s="59" t="s">
        <v>150</v>
      </c>
      <c r="Y1279" s="46">
        <v>0</v>
      </c>
      <c r="Z1279" s="46">
        <v>0</v>
      </c>
      <c r="AA1279" s="46">
        <v>0</v>
      </c>
      <c r="AB1279" s="46">
        <v>0</v>
      </c>
      <c r="AC1279" s="46">
        <v>0</v>
      </c>
      <c r="AD1279" s="46">
        <v>0</v>
      </c>
      <c r="AE1279" s="46">
        <v>0</v>
      </c>
      <c r="AF1279" s="46">
        <v>0</v>
      </c>
      <c r="AG1279" s="46">
        <v>0</v>
      </c>
      <c r="AH1279" s="46">
        <v>10992.72</v>
      </c>
      <c r="AI1279" s="46">
        <v>7658.8099999999995</v>
      </c>
      <c r="AJ1279" s="46">
        <v>6870.23</v>
      </c>
      <c r="AK1279" s="46">
        <v>7659.2599999999993</v>
      </c>
      <c r="AL1279" s="46">
        <v>890.62</v>
      </c>
      <c r="AM1279" s="46">
        <v>0</v>
      </c>
    </row>
    <row r="1280" spans="5:39" x14ac:dyDescent="0.2">
      <c r="E1280" s="47">
        <v>128</v>
      </c>
      <c r="F1280" s="47">
        <v>137</v>
      </c>
      <c r="G1280" s="47" t="s">
        <v>250</v>
      </c>
      <c r="H1280" s="47" t="s">
        <v>357</v>
      </c>
      <c r="I1280" s="47" t="s">
        <v>506</v>
      </c>
      <c r="J1280" s="533">
        <v>30000031</v>
      </c>
      <c r="K1280" s="14" t="s">
        <v>59</v>
      </c>
      <c r="L1280" s="14" t="s">
        <v>58</v>
      </c>
      <c r="M1280" s="45">
        <v>1280</v>
      </c>
      <c r="N1280" s="45">
        <v>1</v>
      </c>
      <c r="O1280" s="46">
        <v>0</v>
      </c>
      <c r="Q1280" s="12" t="s">
        <v>379</v>
      </c>
      <c r="T1280" s="59" t="s">
        <v>108</v>
      </c>
      <c r="U1280" s="14">
        <v>0</v>
      </c>
      <c r="V1280" s="59" t="s">
        <v>150</v>
      </c>
      <c r="Y1280" s="46">
        <v>0</v>
      </c>
      <c r="Z1280" s="46">
        <v>0</v>
      </c>
      <c r="AA1280" s="46">
        <v>0</v>
      </c>
      <c r="AB1280" s="46">
        <v>0</v>
      </c>
      <c r="AC1280" s="46">
        <v>0</v>
      </c>
      <c r="AD1280" s="46">
        <v>0</v>
      </c>
      <c r="AE1280" s="46">
        <v>0</v>
      </c>
      <c r="AF1280" s="46">
        <v>0</v>
      </c>
      <c r="AG1280" s="46">
        <v>0</v>
      </c>
      <c r="AH1280" s="46">
        <v>0</v>
      </c>
      <c r="AI1280" s="46">
        <v>0</v>
      </c>
      <c r="AJ1280" s="46">
        <v>0</v>
      </c>
      <c r="AK1280" s="46">
        <v>0</v>
      </c>
      <c r="AL1280" s="46">
        <v>0</v>
      </c>
      <c r="AM1280" s="46">
        <v>0</v>
      </c>
    </row>
    <row r="1281" spans="5:39" x14ac:dyDescent="0.2">
      <c r="E1281" s="47">
        <v>128</v>
      </c>
      <c r="F1281" s="47">
        <v>137</v>
      </c>
      <c r="G1281" s="47" t="s">
        <v>250</v>
      </c>
      <c r="H1281" s="47" t="s">
        <v>357</v>
      </c>
      <c r="I1281" s="47" t="s">
        <v>506</v>
      </c>
      <c r="J1281" s="533">
        <v>30000031</v>
      </c>
      <c r="K1281" s="14" t="s">
        <v>59</v>
      </c>
      <c r="L1281" s="14" t="s">
        <v>31</v>
      </c>
      <c r="M1281" s="45">
        <v>1281</v>
      </c>
      <c r="N1281" s="45">
        <v>1</v>
      </c>
      <c r="O1281" s="48">
        <v>4396.74</v>
      </c>
      <c r="Q1281" s="12" t="s">
        <v>379</v>
      </c>
      <c r="R1281" s="46">
        <v>9184.7266666666656</v>
      </c>
      <c r="T1281" s="59" t="s">
        <v>108</v>
      </c>
      <c r="U1281" s="14">
        <v>0</v>
      </c>
      <c r="V1281" s="59" t="s">
        <v>150</v>
      </c>
      <c r="X1281" s="46">
        <v>21505.37</v>
      </c>
      <c r="Y1281" s="46">
        <v>3131.2</v>
      </c>
      <c r="Z1281" s="46">
        <v>3506.12</v>
      </c>
      <c r="AA1281" s="46">
        <v>3506.12</v>
      </c>
      <c r="AB1281" s="46">
        <v>3506.12</v>
      </c>
      <c r="AC1281" s="46">
        <v>3506.12</v>
      </c>
      <c r="AD1281" s="46">
        <v>3506.12</v>
      </c>
      <c r="AE1281" s="46">
        <v>3506.12</v>
      </c>
      <c r="AF1281" s="46">
        <v>3506.12</v>
      </c>
      <c r="AG1281" s="46">
        <v>3506.12</v>
      </c>
      <c r="AH1281" s="46">
        <v>14498.84</v>
      </c>
      <c r="AI1281" s="46">
        <v>11164.93</v>
      </c>
      <c r="AJ1281" s="46">
        <v>10376.349999999999</v>
      </c>
      <c r="AK1281" s="46">
        <v>11165.38</v>
      </c>
      <c r="AL1281" s="46">
        <v>4396.74</v>
      </c>
      <c r="AM1281" s="46">
        <v>0</v>
      </c>
    </row>
    <row r="1282" spans="5:39" x14ac:dyDescent="0.2">
      <c r="E1282" s="47">
        <v>128</v>
      </c>
      <c r="F1282" s="47">
        <v>137</v>
      </c>
      <c r="G1282" s="47" t="s">
        <v>250</v>
      </c>
      <c r="H1282" s="47" t="s">
        <v>357</v>
      </c>
      <c r="I1282" s="47" t="s">
        <v>506</v>
      </c>
      <c r="J1282" s="533">
        <v>30000031</v>
      </c>
      <c r="K1282" s="14" t="s">
        <v>37</v>
      </c>
      <c r="L1282" s="14" t="s">
        <v>31</v>
      </c>
      <c r="M1282" s="45">
        <v>1282</v>
      </c>
      <c r="N1282" s="45">
        <v>1</v>
      </c>
      <c r="O1282" s="48">
        <v>0</v>
      </c>
      <c r="P1282" s="48"/>
      <c r="Q1282" s="12" t="s">
        <v>379</v>
      </c>
      <c r="R1282" s="46">
        <v>0</v>
      </c>
      <c r="T1282" s="59" t="s">
        <v>108</v>
      </c>
      <c r="U1282" s="14">
        <v>0</v>
      </c>
      <c r="V1282" s="59" t="s">
        <v>150</v>
      </c>
      <c r="Y1282" s="46">
        <v>0</v>
      </c>
      <c r="Z1282" s="46">
        <v>0</v>
      </c>
      <c r="AA1282" s="46">
        <v>0</v>
      </c>
      <c r="AB1282" s="46">
        <v>0</v>
      </c>
      <c r="AC1282" s="46">
        <v>0</v>
      </c>
      <c r="AD1282" s="46">
        <v>0</v>
      </c>
      <c r="AE1282" s="46">
        <v>0</v>
      </c>
      <c r="AF1282" s="46">
        <v>0</v>
      </c>
      <c r="AG1282" s="46">
        <v>0</v>
      </c>
      <c r="AH1282" s="46">
        <v>0</v>
      </c>
      <c r="AI1282" s="46">
        <v>0</v>
      </c>
      <c r="AJ1282" s="46">
        <v>0</v>
      </c>
      <c r="AK1282" s="46">
        <v>0</v>
      </c>
      <c r="AL1282" s="46">
        <v>0</v>
      </c>
      <c r="AM1282" s="46">
        <v>104287.77</v>
      </c>
    </row>
    <row r="1283" spans="5:39" x14ac:dyDescent="0.2">
      <c r="E1283" s="47">
        <v>128</v>
      </c>
      <c r="F1283" s="47">
        <v>137</v>
      </c>
      <c r="G1283" s="47" t="s">
        <v>250</v>
      </c>
      <c r="H1283" s="47" t="s">
        <v>357</v>
      </c>
      <c r="I1283" s="47" t="s">
        <v>506</v>
      </c>
      <c r="J1283" s="533">
        <v>30000031</v>
      </c>
      <c r="K1283" s="14" t="s">
        <v>65</v>
      </c>
      <c r="L1283" s="14" t="s">
        <v>31</v>
      </c>
      <c r="M1283" s="45">
        <v>1283</v>
      </c>
      <c r="N1283" s="45">
        <v>1</v>
      </c>
      <c r="O1283" s="52">
        <v>104287.77000000003</v>
      </c>
      <c r="P1283" s="48">
        <v>104287.77</v>
      </c>
      <c r="Q1283" s="12" t="s">
        <v>379</v>
      </c>
      <c r="R1283" s="46">
        <v>9184.7266666666656</v>
      </c>
      <c r="T1283" s="59" t="s">
        <v>108</v>
      </c>
      <c r="U1283" s="14">
        <v>0</v>
      </c>
      <c r="V1283" s="59" t="s">
        <v>150</v>
      </c>
      <c r="X1283" s="46">
        <v>21505.37</v>
      </c>
      <c r="Y1283" s="46">
        <v>3131.2</v>
      </c>
      <c r="Z1283" s="46">
        <v>3506.12</v>
      </c>
      <c r="AA1283" s="46">
        <v>3506.12</v>
      </c>
      <c r="AB1283" s="46">
        <v>3506.12</v>
      </c>
      <c r="AC1283" s="46">
        <v>3506.12</v>
      </c>
      <c r="AD1283" s="46">
        <v>3506.12</v>
      </c>
      <c r="AE1283" s="46">
        <v>3506.12</v>
      </c>
      <c r="AF1283" s="46">
        <v>3506.12</v>
      </c>
      <c r="AG1283" s="46">
        <v>3506.12</v>
      </c>
      <c r="AH1283" s="46">
        <v>14498.84</v>
      </c>
      <c r="AI1283" s="46">
        <v>11164.93</v>
      </c>
      <c r="AJ1283" s="46">
        <v>10376.349999999999</v>
      </c>
      <c r="AK1283" s="46">
        <v>11165.38</v>
      </c>
      <c r="AL1283" s="46">
        <v>4396.74</v>
      </c>
      <c r="AM1283" s="46">
        <v>0</v>
      </c>
    </row>
    <row r="1284" spans="5:39" x14ac:dyDescent="0.2">
      <c r="E1284" s="47">
        <v>128</v>
      </c>
      <c r="F1284" s="47">
        <v>137</v>
      </c>
      <c r="G1284" s="47" t="s">
        <v>250</v>
      </c>
      <c r="H1284" s="47" t="s">
        <v>357</v>
      </c>
      <c r="I1284" s="47" t="s">
        <v>506</v>
      </c>
      <c r="J1284" s="533">
        <v>30000031</v>
      </c>
      <c r="K1284" s="14" t="s">
        <v>64</v>
      </c>
      <c r="L1284" s="14" t="s">
        <v>57</v>
      </c>
      <c r="M1284" s="45">
        <v>1284</v>
      </c>
      <c r="N1284" s="45">
        <v>1</v>
      </c>
      <c r="O1284" s="46">
        <v>55463.813444164029</v>
      </c>
      <c r="Q1284" s="12" t="s">
        <v>379</v>
      </c>
      <c r="T1284" s="59" t="s">
        <v>108</v>
      </c>
      <c r="U1284" s="14">
        <v>0</v>
      </c>
      <c r="V1284" s="59" t="s">
        <v>150</v>
      </c>
      <c r="X1284" s="46">
        <v>6753.0534441640148</v>
      </c>
      <c r="Y1284" s="46">
        <v>9884.2534441640146</v>
      </c>
      <c r="Z1284" s="46">
        <v>13390.373444164015</v>
      </c>
      <c r="AA1284" s="46">
        <v>16896.493444164014</v>
      </c>
      <c r="AB1284" s="46">
        <v>20402.613444164013</v>
      </c>
      <c r="AC1284" s="46">
        <v>23908.733444164012</v>
      </c>
      <c r="AD1284" s="46">
        <v>27414.853444164011</v>
      </c>
      <c r="AE1284" s="46">
        <v>30920.97344416401</v>
      </c>
      <c r="AF1284" s="46">
        <v>34427.093444164013</v>
      </c>
      <c r="AG1284" s="46">
        <v>37933.213444164016</v>
      </c>
      <c r="AH1284" s="46">
        <v>41439.333444164018</v>
      </c>
      <c r="AI1284" s="46">
        <v>44945.453444164021</v>
      </c>
      <c r="AJ1284" s="46">
        <v>48451.573444164023</v>
      </c>
      <c r="AK1284" s="46">
        <v>51957.693444164026</v>
      </c>
      <c r="AL1284" s="46">
        <v>55463.813444164029</v>
      </c>
      <c r="AM1284" s="46">
        <v>0</v>
      </c>
    </row>
    <row r="1285" spans="5:39" x14ac:dyDescent="0.2">
      <c r="E1285" s="47">
        <v>128</v>
      </c>
      <c r="F1285" s="47">
        <v>137</v>
      </c>
      <c r="G1285" s="47" t="s">
        <v>250</v>
      </c>
      <c r="H1285" s="47" t="s">
        <v>357</v>
      </c>
      <c r="I1285" s="47" t="s">
        <v>506</v>
      </c>
      <c r="J1285" s="533">
        <v>30000031</v>
      </c>
      <c r="K1285" s="14" t="s">
        <v>64</v>
      </c>
      <c r="L1285" s="14" t="s">
        <v>54</v>
      </c>
      <c r="M1285" s="45">
        <v>1285</v>
      </c>
      <c r="N1285" s="45">
        <v>1</v>
      </c>
      <c r="O1285" s="46">
        <v>48823.95655583599</v>
      </c>
      <c r="Q1285" s="12" t="s">
        <v>379</v>
      </c>
      <c r="T1285" s="59" t="s">
        <v>108</v>
      </c>
      <c r="U1285" s="14">
        <v>0</v>
      </c>
      <c r="V1285" s="59" t="s">
        <v>150</v>
      </c>
      <c r="X1285" s="46">
        <v>14752.316555835985</v>
      </c>
      <c r="Y1285" s="46">
        <v>14752.316555835985</v>
      </c>
      <c r="Z1285" s="46">
        <v>14752.316555835985</v>
      </c>
      <c r="AA1285" s="46">
        <v>14752.316555835985</v>
      </c>
      <c r="AB1285" s="46">
        <v>14752.316555835985</v>
      </c>
      <c r="AC1285" s="46">
        <v>14752.316555835985</v>
      </c>
      <c r="AD1285" s="46">
        <v>14752.316555835985</v>
      </c>
      <c r="AE1285" s="46">
        <v>14752.316555835985</v>
      </c>
      <c r="AF1285" s="46">
        <v>14752.316555835985</v>
      </c>
      <c r="AG1285" s="46">
        <v>14752.316555835985</v>
      </c>
      <c r="AH1285" s="46">
        <v>25745.036555835984</v>
      </c>
      <c r="AI1285" s="46">
        <v>33403.846555835982</v>
      </c>
      <c r="AJ1285" s="46">
        <v>40274.076555835985</v>
      </c>
      <c r="AK1285" s="46">
        <v>47933.336555835987</v>
      </c>
      <c r="AL1285" s="46">
        <v>48823.95655583599</v>
      </c>
      <c r="AM1285" s="46">
        <v>1.4551915228366852E-11</v>
      </c>
    </row>
    <row r="1286" spans="5:39" x14ac:dyDescent="0.2">
      <c r="E1286" s="47">
        <v>128</v>
      </c>
      <c r="F1286" s="47">
        <v>137</v>
      </c>
      <c r="G1286" s="47" t="s">
        <v>250</v>
      </c>
      <c r="H1286" s="47" t="s">
        <v>357</v>
      </c>
      <c r="I1286" s="47" t="s">
        <v>506</v>
      </c>
      <c r="J1286" s="533">
        <v>30000031</v>
      </c>
      <c r="K1286" s="14" t="s">
        <v>64</v>
      </c>
      <c r="L1286" s="14" t="s">
        <v>58</v>
      </c>
      <c r="M1286" s="45">
        <v>1286</v>
      </c>
      <c r="N1286" s="45">
        <v>1</v>
      </c>
      <c r="O1286" s="46">
        <v>0</v>
      </c>
      <c r="Q1286" s="12" t="s">
        <v>379</v>
      </c>
      <c r="T1286" s="59" t="s">
        <v>108</v>
      </c>
      <c r="U1286" s="14">
        <v>0</v>
      </c>
      <c r="V1286" s="59" t="s">
        <v>150</v>
      </c>
      <c r="X1286" s="46">
        <v>0</v>
      </c>
      <c r="Y1286" s="46">
        <v>0</v>
      </c>
      <c r="Z1286" s="46">
        <v>0</v>
      </c>
      <c r="AA1286" s="46">
        <v>0</v>
      </c>
      <c r="AB1286" s="46">
        <v>0</v>
      </c>
      <c r="AC1286" s="46">
        <v>0</v>
      </c>
      <c r="AD1286" s="46">
        <v>0</v>
      </c>
      <c r="AE1286" s="46">
        <v>0</v>
      </c>
      <c r="AF1286" s="46">
        <v>0</v>
      </c>
      <c r="AG1286" s="46">
        <v>0</v>
      </c>
      <c r="AH1286" s="46">
        <v>0</v>
      </c>
      <c r="AI1286" s="46">
        <v>0</v>
      </c>
      <c r="AJ1286" s="46">
        <v>0</v>
      </c>
      <c r="AK1286" s="46">
        <v>0</v>
      </c>
      <c r="AL1286" s="46">
        <v>0</v>
      </c>
      <c r="AM1286" s="46">
        <v>1.4551915228366852E-11</v>
      </c>
    </row>
    <row r="1287" spans="5:39" x14ac:dyDescent="0.2">
      <c r="E1287" s="47">
        <v>128</v>
      </c>
      <c r="F1287" s="47">
        <v>137</v>
      </c>
      <c r="G1287" s="47" t="s">
        <v>250</v>
      </c>
      <c r="H1287" s="47" t="s">
        <v>357</v>
      </c>
      <c r="I1287" s="47" t="s">
        <v>506</v>
      </c>
      <c r="J1287" s="533">
        <v>30000031</v>
      </c>
      <c r="K1287" s="14" t="s">
        <v>67</v>
      </c>
      <c r="L1287" s="14" t="s">
        <v>67</v>
      </c>
      <c r="M1287" s="45">
        <v>1287</v>
      </c>
      <c r="N1287" s="45">
        <v>1</v>
      </c>
      <c r="O1287" s="53">
        <v>204.0137630711688</v>
      </c>
      <c r="P1287" s="54">
        <v>194.0137630711688</v>
      </c>
      <c r="Q1287" s="55" t="s">
        <v>379</v>
      </c>
      <c r="R1287" s="56">
        <v>11.35447725172733</v>
      </c>
      <c r="S1287" s="57" t="s">
        <v>370</v>
      </c>
      <c r="T1287" s="60" t="s">
        <v>108</v>
      </c>
      <c r="U1287" s="14">
        <v>13</v>
      </c>
      <c r="V1287" s="60" t="s">
        <v>150</v>
      </c>
      <c r="Y1287" s="46">
        <v>204.0137630711688</v>
      </c>
      <c r="Z1287" s="46">
        <v>204.0137630711688</v>
      </c>
      <c r="AA1287" s="46">
        <v>204.0137630711688</v>
      </c>
      <c r="AB1287" s="46">
        <v>204.0137630711688</v>
      </c>
      <c r="AC1287" s="46">
        <v>204.0137630711688</v>
      </c>
      <c r="AD1287" s="46">
        <v>204.0137630711688</v>
      </c>
      <c r="AE1287" s="46">
        <v>204.0137630711688</v>
      </c>
      <c r="AF1287" s="46">
        <v>204.0137630711688</v>
      </c>
      <c r="AG1287" s="46">
        <v>204.0137630711688</v>
      </c>
      <c r="AH1287" s="46">
        <v>204.0137630711688</v>
      </c>
      <c r="AI1287" s="46">
        <v>204.0137630711688</v>
      </c>
      <c r="AJ1287" s="46">
        <v>204.0137630711688</v>
      </c>
      <c r="AK1287" s="46">
        <v>204.0137630711688</v>
      </c>
      <c r="AL1287" s="46">
        <v>204.0137630711688</v>
      </c>
      <c r="AM1287" s="46">
        <v>204.0137630711688</v>
      </c>
    </row>
    <row r="1288" spans="5:39" x14ac:dyDescent="0.2">
      <c r="E1288" s="14">
        <v>129</v>
      </c>
      <c r="F1288" s="14">
        <v>138</v>
      </c>
      <c r="G1288" s="14" t="s">
        <v>250</v>
      </c>
      <c r="H1288" s="14" t="s">
        <v>309</v>
      </c>
      <c r="I1288" s="14" t="s">
        <v>507</v>
      </c>
      <c r="J1288" s="531">
        <v>30000032</v>
      </c>
      <c r="K1288" s="14" t="s">
        <v>59</v>
      </c>
      <c r="L1288" s="14" t="s">
        <v>57</v>
      </c>
      <c r="M1288" s="45">
        <v>1288</v>
      </c>
      <c r="N1288" s="45">
        <v>1</v>
      </c>
      <c r="O1288" s="46">
        <v>3162.32</v>
      </c>
      <c r="Q1288" s="12" t="s">
        <v>379</v>
      </c>
      <c r="T1288" s="59" t="s">
        <v>108</v>
      </c>
      <c r="U1288" s="14">
        <v>0</v>
      </c>
      <c r="V1288" s="59" t="s">
        <v>175</v>
      </c>
      <c r="Y1288" s="46">
        <v>2824.17</v>
      </c>
      <c r="Z1288" s="46">
        <v>3162.32</v>
      </c>
      <c r="AA1288" s="46">
        <v>3162.32</v>
      </c>
      <c r="AB1288" s="46">
        <v>3162.32</v>
      </c>
      <c r="AC1288" s="46">
        <v>3162.32</v>
      </c>
      <c r="AD1288" s="46">
        <v>3162.32</v>
      </c>
      <c r="AE1288" s="46">
        <v>3162.32</v>
      </c>
      <c r="AF1288" s="46">
        <v>3162.32</v>
      </c>
      <c r="AG1288" s="46">
        <v>3162.32</v>
      </c>
      <c r="AH1288" s="46">
        <v>3162.32</v>
      </c>
      <c r="AI1288" s="46">
        <v>3162.32</v>
      </c>
      <c r="AJ1288" s="46">
        <v>3162.32</v>
      </c>
      <c r="AK1288" s="46">
        <v>3162.32</v>
      </c>
      <c r="AL1288" s="46">
        <v>3162.32</v>
      </c>
      <c r="AM1288" s="46">
        <v>0</v>
      </c>
    </row>
    <row r="1289" spans="5:39" x14ac:dyDescent="0.2">
      <c r="E1289" s="47">
        <v>129</v>
      </c>
      <c r="F1289" s="47">
        <v>138</v>
      </c>
      <c r="G1289" s="47" t="s">
        <v>250</v>
      </c>
      <c r="H1289" s="47" t="s">
        <v>309</v>
      </c>
      <c r="I1289" s="47" t="s">
        <v>507</v>
      </c>
      <c r="J1289" s="533">
        <v>30000032</v>
      </c>
      <c r="K1289" s="14" t="s">
        <v>59</v>
      </c>
      <c r="L1289" s="14" t="s">
        <v>54</v>
      </c>
      <c r="M1289" s="45">
        <v>1289</v>
      </c>
      <c r="N1289" s="45">
        <v>1</v>
      </c>
      <c r="O1289" s="46">
        <v>8381.67</v>
      </c>
      <c r="Q1289" s="12" t="s">
        <v>379</v>
      </c>
      <c r="T1289" s="59" t="s">
        <v>108</v>
      </c>
      <c r="U1289" s="14">
        <v>0</v>
      </c>
      <c r="V1289" s="59" t="s">
        <v>175</v>
      </c>
      <c r="Y1289" s="46">
        <v>0</v>
      </c>
      <c r="Z1289" s="46">
        <v>0</v>
      </c>
      <c r="AA1289" s="46">
        <v>0</v>
      </c>
      <c r="AB1289" s="46">
        <v>0</v>
      </c>
      <c r="AC1289" s="46">
        <v>0</v>
      </c>
      <c r="AD1289" s="46">
        <v>0</v>
      </c>
      <c r="AE1289" s="46">
        <v>0</v>
      </c>
      <c r="AF1289" s="46">
        <v>0</v>
      </c>
      <c r="AG1289" s="46">
        <v>0</v>
      </c>
      <c r="AH1289" s="46">
        <v>9915.09</v>
      </c>
      <c r="AI1289" s="46">
        <v>5840.69</v>
      </c>
      <c r="AJ1289" s="46">
        <v>5840.69</v>
      </c>
      <c r="AK1289" s="46">
        <v>26053.51</v>
      </c>
      <c r="AL1289" s="46">
        <v>8381.67</v>
      </c>
      <c r="AM1289" s="46">
        <v>0</v>
      </c>
    </row>
    <row r="1290" spans="5:39" x14ac:dyDescent="0.2">
      <c r="E1290" s="47">
        <v>129</v>
      </c>
      <c r="F1290" s="47">
        <v>138</v>
      </c>
      <c r="G1290" s="47" t="s">
        <v>250</v>
      </c>
      <c r="H1290" s="47" t="s">
        <v>309</v>
      </c>
      <c r="I1290" s="47" t="s">
        <v>507</v>
      </c>
      <c r="J1290" s="533">
        <v>30000032</v>
      </c>
      <c r="K1290" s="14" t="s">
        <v>59</v>
      </c>
      <c r="L1290" s="14" t="s">
        <v>58</v>
      </c>
      <c r="M1290" s="45">
        <v>1290</v>
      </c>
      <c r="N1290" s="45">
        <v>1</v>
      </c>
      <c r="O1290" s="46">
        <v>0</v>
      </c>
      <c r="Q1290" s="12" t="s">
        <v>379</v>
      </c>
      <c r="T1290" s="59" t="s">
        <v>108</v>
      </c>
      <c r="U1290" s="14">
        <v>0</v>
      </c>
      <c r="V1290" s="59" t="s">
        <v>175</v>
      </c>
      <c r="Y1290" s="46">
        <v>0</v>
      </c>
      <c r="Z1290" s="46">
        <v>0</v>
      </c>
      <c r="AA1290" s="46">
        <v>0</v>
      </c>
      <c r="AB1290" s="46">
        <v>0</v>
      </c>
      <c r="AC1290" s="46">
        <v>0</v>
      </c>
      <c r="AD1290" s="46">
        <v>0</v>
      </c>
      <c r="AE1290" s="46">
        <v>0</v>
      </c>
      <c r="AF1290" s="46">
        <v>0</v>
      </c>
      <c r="AG1290" s="46">
        <v>0</v>
      </c>
      <c r="AH1290" s="46">
        <v>0</v>
      </c>
      <c r="AI1290" s="46">
        <v>0</v>
      </c>
      <c r="AJ1290" s="46">
        <v>0</v>
      </c>
      <c r="AK1290" s="46">
        <v>0</v>
      </c>
      <c r="AL1290" s="46">
        <v>0</v>
      </c>
      <c r="AM1290" s="46">
        <v>0</v>
      </c>
    </row>
    <row r="1291" spans="5:39" x14ac:dyDescent="0.2">
      <c r="E1291" s="47">
        <v>129</v>
      </c>
      <c r="F1291" s="47">
        <v>138</v>
      </c>
      <c r="G1291" s="47" t="s">
        <v>250</v>
      </c>
      <c r="H1291" s="47" t="s">
        <v>309</v>
      </c>
      <c r="I1291" s="47" t="s">
        <v>507</v>
      </c>
      <c r="J1291" s="533">
        <v>30000032</v>
      </c>
      <c r="K1291" s="14" t="s">
        <v>59</v>
      </c>
      <c r="L1291" s="14" t="s">
        <v>31</v>
      </c>
      <c r="M1291" s="45">
        <v>1291</v>
      </c>
      <c r="N1291" s="45">
        <v>1</v>
      </c>
      <c r="O1291" s="48">
        <v>11543.99</v>
      </c>
      <c r="Q1291" s="12" t="s">
        <v>379</v>
      </c>
      <c r="R1291" s="46">
        <v>12500.928333333335</v>
      </c>
      <c r="T1291" s="59" t="s">
        <v>108</v>
      </c>
      <c r="U1291" s="14">
        <v>0</v>
      </c>
      <c r="V1291" s="59" t="s">
        <v>175</v>
      </c>
      <c r="X1291" s="46">
        <v>19396.599999999999</v>
      </c>
      <c r="Y1291" s="46">
        <v>2824.17</v>
      </c>
      <c r="Z1291" s="46">
        <v>3162.32</v>
      </c>
      <c r="AA1291" s="46">
        <v>3162.32</v>
      </c>
      <c r="AB1291" s="46">
        <v>3162.32</v>
      </c>
      <c r="AC1291" s="46">
        <v>3162.32</v>
      </c>
      <c r="AD1291" s="46">
        <v>3162.32</v>
      </c>
      <c r="AE1291" s="46">
        <v>3162.32</v>
      </c>
      <c r="AF1291" s="46">
        <v>3162.32</v>
      </c>
      <c r="AG1291" s="46">
        <v>3162.32</v>
      </c>
      <c r="AH1291" s="46">
        <v>13077.41</v>
      </c>
      <c r="AI1291" s="46">
        <v>9003.01</v>
      </c>
      <c r="AJ1291" s="46">
        <v>9003.01</v>
      </c>
      <c r="AK1291" s="46">
        <v>29215.829999999998</v>
      </c>
      <c r="AL1291" s="46">
        <v>11543.99</v>
      </c>
      <c r="AM1291" s="46">
        <v>0</v>
      </c>
    </row>
    <row r="1292" spans="5:39" x14ac:dyDescent="0.2">
      <c r="E1292" s="47">
        <v>129</v>
      </c>
      <c r="F1292" s="47">
        <v>138</v>
      </c>
      <c r="G1292" s="47" t="s">
        <v>250</v>
      </c>
      <c r="H1292" s="47" t="s">
        <v>309</v>
      </c>
      <c r="I1292" s="47" t="s">
        <v>507</v>
      </c>
      <c r="J1292" s="533">
        <v>30000032</v>
      </c>
      <c r="K1292" s="14" t="s">
        <v>37</v>
      </c>
      <c r="L1292" s="14" t="s">
        <v>31</v>
      </c>
      <c r="M1292" s="45">
        <v>1292</v>
      </c>
      <c r="N1292" s="45">
        <v>1</v>
      </c>
      <c r="O1292" s="48">
        <v>0</v>
      </c>
      <c r="P1292" s="48"/>
      <c r="Q1292" s="12" t="s">
        <v>379</v>
      </c>
      <c r="R1292" s="46">
        <v>0</v>
      </c>
      <c r="T1292" s="59" t="s">
        <v>108</v>
      </c>
      <c r="U1292" s="14">
        <v>0</v>
      </c>
      <c r="V1292" s="59" t="s">
        <v>175</v>
      </c>
      <c r="Y1292" s="46">
        <v>0</v>
      </c>
      <c r="Z1292" s="46">
        <v>0</v>
      </c>
      <c r="AA1292" s="46">
        <v>0</v>
      </c>
      <c r="AB1292" s="46">
        <v>0</v>
      </c>
      <c r="AC1292" s="46">
        <v>0</v>
      </c>
      <c r="AD1292" s="46">
        <v>0</v>
      </c>
      <c r="AE1292" s="46">
        <v>0</v>
      </c>
      <c r="AF1292" s="46">
        <v>0</v>
      </c>
      <c r="AG1292" s="46">
        <v>0</v>
      </c>
      <c r="AH1292" s="46">
        <v>0</v>
      </c>
      <c r="AI1292" s="46">
        <v>0</v>
      </c>
      <c r="AJ1292" s="46">
        <v>0</v>
      </c>
      <c r="AK1292" s="46">
        <v>0</v>
      </c>
      <c r="AL1292" s="46">
        <v>0</v>
      </c>
      <c r="AM1292" s="46">
        <v>23872.516000000003</v>
      </c>
    </row>
    <row r="1293" spans="5:39" x14ac:dyDescent="0.2">
      <c r="E1293" s="47">
        <v>129</v>
      </c>
      <c r="F1293" s="47">
        <v>138</v>
      </c>
      <c r="G1293" s="47" t="s">
        <v>250</v>
      </c>
      <c r="H1293" s="47" t="s">
        <v>309</v>
      </c>
      <c r="I1293" s="47" t="s">
        <v>507</v>
      </c>
      <c r="J1293" s="533">
        <v>30000032</v>
      </c>
      <c r="K1293" s="14" t="s">
        <v>65</v>
      </c>
      <c r="L1293" s="14" t="s">
        <v>31</v>
      </c>
      <c r="M1293" s="45">
        <v>1293</v>
      </c>
      <c r="N1293" s="45">
        <v>1</v>
      </c>
      <c r="O1293" s="52">
        <v>119362.57999999999</v>
      </c>
      <c r="P1293" s="48">
        <v>23872.516000000003</v>
      </c>
      <c r="Q1293" s="12" t="s">
        <v>379</v>
      </c>
      <c r="R1293" s="46">
        <v>12500.928333333335</v>
      </c>
      <c r="T1293" s="59" t="s">
        <v>108</v>
      </c>
      <c r="U1293" s="14">
        <v>0</v>
      </c>
      <c r="V1293" s="59" t="s">
        <v>175</v>
      </c>
      <c r="X1293" s="46">
        <v>19396.599999999999</v>
      </c>
      <c r="Y1293" s="46">
        <v>2824.17</v>
      </c>
      <c r="Z1293" s="46">
        <v>3162.32</v>
      </c>
      <c r="AA1293" s="46">
        <v>3162.32</v>
      </c>
      <c r="AB1293" s="46">
        <v>3162.32</v>
      </c>
      <c r="AC1293" s="46">
        <v>3162.32</v>
      </c>
      <c r="AD1293" s="46">
        <v>3162.32</v>
      </c>
      <c r="AE1293" s="46">
        <v>3162.32</v>
      </c>
      <c r="AF1293" s="46">
        <v>3162.32</v>
      </c>
      <c r="AG1293" s="46">
        <v>3162.32</v>
      </c>
      <c r="AH1293" s="46">
        <v>13077.41</v>
      </c>
      <c r="AI1293" s="46">
        <v>9003.01</v>
      </c>
      <c r="AJ1293" s="46">
        <v>9003.01</v>
      </c>
      <c r="AK1293" s="46">
        <v>29215.829999999998</v>
      </c>
      <c r="AL1293" s="46">
        <v>11543.99</v>
      </c>
      <c r="AM1293" s="46">
        <v>0</v>
      </c>
    </row>
    <row r="1294" spans="5:39" x14ac:dyDescent="0.2">
      <c r="E1294" s="47">
        <v>129</v>
      </c>
      <c r="F1294" s="47">
        <v>138</v>
      </c>
      <c r="G1294" s="47" t="s">
        <v>250</v>
      </c>
      <c r="H1294" s="47" t="s">
        <v>309</v>
      </c>
      <c r="I1294" s="47" t="s">
        <v>507</v>
      </c>
      <c r="J1294" s="533">
        <v>30000032</v>
      </c>
      <c r="K1294" s="14" t="s">
        <v>64</v>
      </c>
      <c r="L1294" s="14" t="s">
        <v>57</v>
      </c>
      <c r="M1294" s="45">
        <v>1294</v>
      </c>
      <c r="N1294" s="45">
        <v>1</v>
      </c>
      <c r="O1294" s="46">
        <v>46033.817028504753</v>
      </c>
      <c r="Q1294" s="12" t="s">
        <v>379</v>
      </c>
      <c r="T1294" s="59" t="s">
        <v>108</v>
      </c>
      <c r="U1294" s="14">
        <v>0</v>
      </c>
      <c r="V1294" s="59" t="s">
        <v>175</v>
      </c>
      <c r="X1294" s="46">
        <v>2099.4870285047523</v>
      </c>
      <c r="Y1294" s="46">
        <v>4923.6570285047528</v>
      </c>
      <c r="Z1294" s="46">
        <v>8085.9770285047525</v>
      </c>
      <c r="AA1294" s="46">
        <v>11248.297028504752</v>
      </c>
      <c r="AB1294" s="46">
        <v>14410.617028504752</v>
      </c>
      <c r="AC1294" s="46">
        <v>17572.937028504752</v>
      </c>
      <c r="AD1294" s="46">
        <v>20735.257028504751</v>
      </c>
      <c r="AE1294" s="46">
        <v>23897.577028504751</v>
      </c>
      <c r="AF1294" s="46">
        <v>27059.897028504751</v>
      </c>
      <c r="AG1294" s="46">
        <v>30222.21702850475</v>
      </c>
      <c r="AH1294" s="46">
        <v>33384.537028504754</v>
      </c>
      <c r="AI1294" s="46">
        <v>36546.857028504754</v>
      </c>
      <c r="AJ1294" s="46">
        <v>39709.177028504753</v>
      </c>
      <c r="AK1294" s="46">
        <v>42871.497028504753</v>
      </c>
      <c r="AL1294" s="46">
        <v>46033.817028504753</v>
      </c>
      <c r="AM1294" s="46">
        <v>22161.301028504749</v>
      </c>
    </row>
    <row r="1295" spans="5:39" x14ac:dyDescent="0.2">
      <c r="E1295" s="47">
        <v>129</v>
      </c>
      <c r="F1295" s="47">
        <v>138</v>
      </c>
      <c r="G1295" s="47" t="s">
        <v>250</v>
      </c>
      <c r="H1295" s="47" t="s">
        <v>309</v>
      </c>
      <c r="I1295" s="47" t="s">
        <v>507</v>
      </c>
      <c r="J1295" s="533">
        <v>30000032</v>
      </c>
      <c r="K1295" s="14" t="s">
        <v>64</v>
      </c>
      <c r="L1295" s="14" t="s">
        <v>54</v>
      </c>
      <c r="M1295" s="45">
        <v>1295</v>
      </c>
      <c r="N1295" s="45">
        <v>1</v>
      </c>
      <c r="O1295" s="46">
        <v>73328.762971495249</v>
      </c>
      <c r="Q1295" s="12" t="s">
        <v>379</v>
      </c>
      <c r="T1295" s="59" t="s">
        <v>108</v>
      </c>
      <c r="U1295" s="14">
        <v>0</v>
      </c>
      <c r="V1295" s="59" t="s">
        <v>175</v>
      </c>
      <c r="X1295" s="46">
        <v>17297.112971495248</v>
      </c>
      <c r="Y1295" s="46">
        <v>17297.112971495248</v>
      </c>
      <c r="Z1295" s="46">
        <v>17297.112971495248</v>
      </c>
      <c r="AA1295" s="46">
        <v>17297.112971495248</v>
      </c>
      <c r="AB1295" s="46">
        <v>17297.112971495248</v>
      </c>
      <c r="AC1295" s="46">
        <v>17297.112971495248</v>
      </c>
      <c r="AD1295" s="46">
        <v>17297.112971495248</v>
      </c>
      <c r="AE1295" s="46">
        <v>17297.112971495248</v>
      </c>
      <c r="AF1295" s="46">
        <v>17297.112971495248</v>
      </c>
      <c r="AG1295" s="46">
        <v>17297.112971495248</v>
      </c>
      <c r="AH1295" s="46">
        <v>27212.202971495248</v>
      </c>
      <c r="AI1295" s="46">
        <v>33052.892971495246</v>
      </c>
      <c r="AJ1295" s="46">
        <v>38893.582971495249</v>
      </c>
      <c r="AK1295" s="46">
        <v>64947.092971495251</v>
      </c>
      <c r="AL1295" s="46">
        <v>73328.762971495249</v>
      </c>
      <c r="AM1295" s="46">
        <v>73328.762971495249</v>
      </c>
    </row>
    <row r="1296" spans="5:39" x14ac:dyDescent="0.2">
      <c r="E1296" s="47">
        <v>129</v>
      </c>
      <c r="F1296" s="47">
        <v>138</v>
      </c>
      <c r="G1296" s="47" t="s">
        <v>250</v>
      </c>
      <c r="H1296" s="47" t="s">
        <v>309</v>
      </c>
      <c r="I1296" s="47" t="s">
        <v>507</v>
      </c>
      <c r="J1296" s="533">
        <v>30000032</v>
      </c>
      <c r="K1296" s="14" t="s">
        <v>64</v>
      </c>
      <c r="L1296" s="14" t="s">
        <v>58</v>
      </c>
      <c r="M1296" s="45">
        <v>1296</v>
      </c>
      <c r="N1296" s="45">
        <v>1</v>
      </c>
      <c r="O1296" s="46">
        <v>0</v>
      </c>
      <c r="Q1296" s="12" t="s">
        <v>379</v>
      </c>
      <c r="T1296" s="59" t="s">
        <v>108</v>
      </c>
      <c r="U1296" s="14">
        <v>0</v>
      </c>
      <c r="V1296" s="59" t="s">
        <v>175</v>
      </c>
      <c r="X1296" s="46">
        <v>0</v>
      </c>
      <c r="Y1296" s="46">
        <v>0</v>
      </c>
      <c r="Z1296" s="46">
        <v>0</v>
      </c>
      <c r="AA1296" s="46">
        <v>0</v>
      </c>
      <c r="AB1296" s="46">
        <v>0</v>
      </c>
      <c r="AC1296" s="46">
        <v>0</v>
      </c>
      <c r="AD1296" s="46">
        <v>0</v>
      </c>
      <c r="AE1296" s="46">
        <v>0</v>
      </c>
      <c r="AF1296" s="46">
        <v>0</v>
      </c>
      <c r="AG1296" s="46">
        <v>0</v>
      </c>
      <c r="AH1296" s="46">
        <v>0</v>
      </c>
      <c r="AI1296" s="46">
        <v>0</v>
      </c>
      <c r="AJ1296" s="46">
        <v>0</v>
      </c>
      <c r="AK1296" s="46">
        <v>0</v>
      </c>
      <c r="AL1296" s="46">
        <v>0</v>
      </c>
      <c r="AM1296" s="46">
        <v>0</v>
      </c>
    </row>
    <row r="1297" spans="5:39" x14ac:dyDescent="0.2">
      <c r="E1297" s="47">
        <v>129</v>
      </c>
      <c r="F1297" s="47">
        <v>138</v>
      </c>
      <c r="G1297" s="47" t="s">
        <v>250</v>
      </c>
      <c r="H1297" s="47" t="s">
        <v>309</v>
      </c>
      <c r="I1297" s="47" t="s">
        <v>507</v>
      </c>
      <c r="J1297" s="533">
        <v>30000032</v>
      </c>
      <c r="K1297" s="14" t="s">
        <v>67</v>
      </c>
      <c r="L1297" s="14" t="s">
        <v>67</v>
      </c>
      <c r="M1297" s="45">
        <v>1297</v>
      </c>
      <c r="N1297" s="45">
        <v>1</v>
      </c>
      <c r="O1297" s="53">
        <v>164.28033869575302</v>
      </c>
      <c r="P1297" s="54">
        <v>154.28033869575302</v>
      </c>
      <c r="Q1297" s="55" t="s">
        <v>379</v>
      </c>
      <c r="R1297" s="56">
        <v>9.5482972797886845</v>
      </c>
      <c r="S1297" s="57" t="s">
        <v>370</v>
      </c>
      <c r="T1297" s="60" t="s">
        <v>108</v>
      </c>
      <c r="U1297" s="14">
        <v>14</v>
      </c>
      <c r="V1297" s="60" t="s">
        <v>175</v>
      </c>
      <c r="Y1297" s="46">
        <v>164.28033869575302</v>
      </c>
      <c r="Z1297" s="46">
        <v>164.28033869575302</v>
      </c>
      <c r="AA1297" s="46">
        <v>164.28033869575302</v>
      </c>
      <c r="AB1297" s="46">
        <v>164.28033869575302</v>
      </c>
      <c r="AC1297" s="46">
        <v>164.28033869575302</v>
      </c>
      <c r="AD1297" s="46">
        <v>164.28033869575302</v>
      </c>
      <c r="AE1297" s="46">
        <v>164.28033869575302</v>
      </c>
      <c r="AF1297" s="46">
        <v>164.28033869575302</v>
      </c>
      <c r="AG1297" s="46">
        <v>164.28033869575302</v>
      </c>
      <c r="AH1297" s="46">
        <v>164.28033869575302</v>
      </c>
      <c r="AI1297" s="46">
        <v>164.28033869575302</v>
      </c>
      <c r="AJ1297" s="46">
        <v>164.28033869575302</v>
      </c>
      <c r="AK1297" s="46">
        <v>164.28033869575302</v>
      </c>
      <c r="AL1297" s="46">
        <v>164.28033869575302</v>
      </c>
      <c r="AM1297" s="46">
        <v>164.28033869575302</v>
      </c>
    </row>
    <row r="1298" spans="5:39" x14ac:dyDescent="0.2">
      <c r="E1298" s="14">
        <v>130</v>
      </c>
      <c r="F1298" s="14">
        <v>139</v>
      </c>
      <c r="G1298" s="14" t="s">
        <v>250</v>
      </c>
      <c r="H1298" s="14" t="s">
        <v>358</v>
      </c>
      <c r="I1298" s="14" t="s">
        <v>508</v>
      </c>
      <c r="J1298" s="531">
        <v>30000033</v>
      </c>
      <c r="K1298" s="14" t="s">
        <v>59</v>
      </c>
      <c r="L1298" s="14" t="s">
        <v>57</v>
      </c>
      <c r="M1298" s="45">
        <v>1298</v>
      </c>
      <c r="N1298" s="45">
        <v>1</v>
      </c>
      <c r="O1298" s="46">
        <v>2478.11</v>
      </c>
      <c r="Q1298" s="12" t="s">
        <v>379</v>
      </c>
      <c r="T1298" s="59" t="s">
        <v>108</v>
      </c>
      <c r="U1298" s="14">
        <v>0</v>
      </c>
      <c r="V1298" s="59" t="s">
        <v>175</v>
      </c>
      <c r="Y1298" s="46">
        <v>2213.11</v>
      </c>
      <c r="Z1298" s="46">
        <v>2478.11</v>
      </c>
      <c r="AA1298" s="46">
        <v>2478.11</v>
      </c>
      <c r="AB1298" s="46">
        <v>2478.11</v>
      </c>
      <c r="AC1298" s="46">
        <v>2478.11</v>
      </c>
      <c r="AD1298" s="46">
        <v>2478.11</v>
      </c>
      <c r="AE1298" s="46">
        <v>2478.11</v>
      </c>
      <c r="AF1298" s="46">
        <v>2478.11</v>
      </c>
      <c r="AG1298" s="46">
        <v>2478.11</v>
      </c>
      <c r="AH1298" s="46">
        <v>2478.11</v>
      </c>
      <c r="AI1298" s="46">
        <v>2478.11</v>
      </c>
      <c r="AJ1298" s="46">
        <v>2478.11</v>
      </c>
      <c r="AK1298" s="46">
        <v>2478.11</v>
      </c>
      <c r="AL1298" s="46">
        <v>2478.11</v>
      </c>
      <c r="AM1298" s="46">
        <v>0</v>
      </c>
    </row>
    <row r="1299" spans="5:39" x14ac:dyDescent="0.2">
      <c r="E1299" s="47">
        <v>130</v>
      </c>
      <c r="F1299" s="47">
        <v>139</v>
      </c>
      <c r="G1299" s="47" t="s">
        <v>250</v>
      </c>
      <c r="H1299" s="47" t="s">
        <v>358</v>
      </c>
      <c r="I1299" s="47" t="s">
        <v>508</v>
      </c>
      <c r="J1299" s="533">
        <v>30000033</v>
      </c>
      <c r="K1299" s="14" t="s">
        <v>59</v>
      </c>
      <c r="L1299" s="14" t="s">
        <v>54</v>
      </c>
      <c r="M1299" s="45">
        <v>1299</v>
      </c>
      <c r="N1299" s="45">
        <v>1</v>
      </c>
      <c r="O1299" s="46">
        <v>2881.37</v>
      </c>
      <c r="Q1299" s="12" t="s">
        <v>379</v>
      </c>
      <c r="T1299" s="59" t="s">
        <v>108</v>
      </c>
      <c r="U1299" s="14">
        <v>0</v>
      </c>
      <c r="V1299" s="59" t="s">
        <v>175</v>
      </c>
      <c r="Y1299" s="46">
        <v>0</v>
      </c>
      <c r="Z1299" s="46">
        <v>0</v>
      </c>
      <c r="AA1299" s="46">
        <v>0</v>
      </c>
      <c r="AB1299" s="46">
        <v>0</v>
      </c>
      <c r="AC1299" s="46">
        <v>0</v>
      </c>
      <c r="AD1299" s="46">
        <v>0</v>
      </c>
      <c r="AE1299" s="46">
        <v>0</v>
      </c>
      <c r="AF1299" s="46">
        <v>0</v>
      </c>
      <c r="AG1299" s="46">
        <v>0</v>
      </c>
      <c r="AH1299" s="46">
        <v>7771.06</v>
      </c>
      <c r="AI1299" s="46">
        <v>4576.17</v>
      </c>
      <c r="AJ1299" s="46">
        <v>4576.17</v>
      </c>
      <c r="AK1299" s="46">
        <v>5457.37</v>
      </c>
      <c r="AL1299" s="46">
        <v>2881.37</v>
      </c>
      <c r="AM1299" s="46">
        <v>0</v>
      </c>
    </row>
    <row r="1300" spans="5:39" x14ac:dyDescent="0.2">
      <c r="E1300" s="47">
        <v>130</v>
      </c>
      <c r="F1300" s="47">
        <v>139</v>
      </c>
      <c r="G1300" s="47" t="s">
        <v>250</v>
      </c>
      <c r="H1300" s="47" t="s">
        <v>358</v>
      </c>
      <c r="I1300" s="47" t="s">
        <v>508</v>
      </c>
      <c r="J1300" s="533">
        <v>30000033</v>
      </c>
      <c r="K1300" s="14" t="s">
        <v>59</v>
      </c>
      <c r="L1300" s="14" t="s">
        <v>58</v>
      </c>
      <c r="M1300" s="45">
        <v>1300</v>
      </c>
      <c r="N1300" s="45">
        <v>1</v>
      </c>
      <c r="O1300" s="46">
        <v>0</v>
      </c>
      <c r="Q1300" s="12" t="s">
        <v>379</v>
      </c>
      <c r="T1300" s="59" t="s">
        <v>108</v>
      </c>
      <c r="U1300" s="14">
        <v>0</v>
      </c>
      <c r="V1300" s="59" t="s">
        <v>175</v>
      </c>
      <c r="Y1300" s="46">
        <v>0</v>
      </c>
      <c r="Z1300" s="46">
        <v>0</v>
      </c>
      <c r="AA1300" s="46">
        <v>0</v>
      </c>
      <c r="AB1300" s="46">
        <v>0</v>
      </c>
      <c r="AC1300" s="46">
        <v>0</v>
      </c>
      <c r="AD1300" s="46">
        <v>0</v>
      </c>
      <c r="AE1300" s="46">
        <v>0</v>
      </c>
      <c r="AF1300" s="46">
        <v>0</v>
      </c>
      <c r="AG1300" s="46">
        <v>0</v>
      </c>
      <c r="AH1300" s="46">
        <v>0</v>
      </c>
      <c r="AI1300" s="46">
        <v>0</v>
      </c>
      <c r="AJ1300" s="46">
        <v>0</v>
      </c>
      <c r="AK1300" s="46">
        <v>0</v>
      </c>
      <c r="AL1300" s="46">
        <v>0</v>
      </c>
      <c r="AM1300" s="46">
        <v>0</v>
      </c>
    </row>
    <row r="1301" spans="5:39" x14ac:dyDescent="0.2">
      <c r="E1301" s="47">
        <v>130</v>
      </c>
      <c r="F1301" s="47">
        <v>139</v>
      </c>
      <c r="G1301" s="47" t="s">
        <v>250</v>
      </c>
      <c r="H1301" s="47" t="s">
        <v>358</v>
      </c>
      <c r="I1301" s="47" t="s">
        <v>508</v>
      </c>
      <c r="J1301" s="533">
        <v>30000033</v>
      </c>
      <c r="K1301" s="14" t="s">
        <v>59</v>
      </c>
      <c r="L1301" s="14" t="s">
        <v>31</v>
      </c>
      <c r="M1301" s="45">
        <v>1301</v>
      </c>
      <c r="N1301" s="45">
        <v>1</v>
      </c>
      <c r="O1301" s="48">
        <v>5359.48</v>
      </c>
      <c r="Q1301" s="12" t="s">
        <v>379</v>
      </c>
      <c r="R1301" s="46">
        <v>6688.4666666666672</v>
      </c>
      <c r="T1301" s="59" t="s">
        <v>108</v>
      </c>
      <c r="U1301" s="14">
        <v>0</v>
      </c>
      <c r="V1301" s="59" t="s">
        <v>175</v>
      </c>
      <c r="X1301" s="46">
        <v>15199.92</v>
      </c>
      <c r="Y1301" s="46">
        <v>2213.11</v>
      </c>
      <c r="Z1301" s="46">
        <v>2478.11</v>
      </c>
      <c r="AA1301" s="46">
        <v>2478.11</v>
      </c>
      <c r="AB1301" s="46">
        <v>2478.11</v>
      </c>
      <c r="AC1301" s="46">
        <v>2478.11</v>
      </c>
      <c r="AD1301" s="46">
        <v>2478.11</v>
      </c>
      <c r="AE1301" s="46">
        <v>2478.11</v>
      </c>
      <c r="AF1301" s="46">
        <v>2478.11</v>
      </c>
      <c r="AG1301" s="46">
        <v>2478.11</v>
      </c>
      <c r="AH1301" s="46">
        <v>10249.17</v>
      </c>
      <c r="AI1301" s="46">
        <v>7054.2800000000007</v>
      </c>
      <c r="AJ1301" s="46">
        <v>7054.2800000000007</v>
      </c>
      <c r="AK1301" s="46">
        <v>7935.48</v>
      </c>
      <c r="AL1301" s="46">
        <v>5359.48</v>
      </c>
      <c r="AM1301" s="46">
        <v>0</v>
      </c>
    </row>
    <row r="1302" spans="5:39" x14ac:dyDescent="0.2">
      <c r="E1302" s="47">
        <v>130</v>
      </c>
      <c r="F1302" s="47">
        <v>139</v>
      </c>
      <c r="G1302" s="47" t="s">
        <v>250</v>
      </c>
      <c r="H1302" s="47" t="s">
        <v>358</v>
      </c>
      <c r="I1302" s="47" t="s">
        <v>508</v>
      </c>
      <c r="J1302" s="533">
        <v>30000033</v>
      </c>
      <c r="K1302" s="14" t="s">
        <v>37</v>
      </c>
      <c r="L1302" s="14" t="s">
        <v>31</v>
      </c>
      <c r="M1302" s="45">
        <v>1302</v>
      </c>
      <c r="N1302" s="45">
        <v>1</v>
      </c>
      <c r="O1302" s="48">
        <v>0</v>
      </c>
      <c r="P1302" s="48"/>
      <c r="Q1302" s="12" t="s">
        <v>379</v>
      </c>
      <c r="R1302" s="46">
        <v>0</v>
      </c>
      <c r="T1302" s="59" t="s">
        <v>108</v>
      </c>
      <c r="U1302" s="14">
        <v>0</v>
      </c>
      <c r="V1302" s="59" t="s">
        <v>175</v>
      </c>
      <c r="Y1302" s="46">
        <v>0</v>
      </c>
      <c r="Z1302" s="46">
        <v>0</v>
      </c>
      <c r="AA1302" s="46">
        <v>0</v>
      </c>
      <c r="AB1302" s="46">
        <v>0</v>
      </c>
      <c r="AC1302" s="46">
        <v>0</v>
      </c>
      <c r="AD1302" s="46">
        <v>0</v>
      </c>
      <c r="AE1302" s="46">
        <v>0</v>
      </c>
      <c r="AF1302" s="46">
        <v>0</v>
      </c>
      <c r="AG1302" s="46">
        <v>0</v>
      </c>
      <c r="AH1302" s="46">
        <v>0</v>
      </c>
      <c r="AI1302" s="46">
        <v>0</v>
      </c>
      <c r="AJ1302" s="46">
        <v>0</v>
      </c>
      <c r="AK1302" s="46">
        <v>0</v>
      </c>
      <c r="AL1302" s="46">
        <v>0</v>
      </c>
      <c r="AM1302" s="46">
        <v>29956.240000000005</v>
      </c>
    </row>
    <row r="1303" spans="5:39" x14ac:dyDescent="0.2">
      <c r="E1303" s="47">
        <v>130</v>
      </c>
      <c r="F1303" s="47">
        <v>139</v>
      </c>
      <c r="G1303" s="47" t="s">
        <v>250</v>
      </c>
      <c r="H1303" s="47" t="s">
        <v>358</v>
      </c>
      <c r="I1303" s="47" t="s">
        <v>508</v>
      </c>
      <c r="J1303" s="533">
        <v>30000033</v>
      </c>
      <c r="K1303" s="14" t="s">
        <v>65</v>
      </c>
      <c r="L1303" s="14" t="s">
        <v>31</v>
      </c>
      <c r="M1303" s="45">
        <v>1303</v>
      </c>
      <c r="N1303" s="45">
        <v>1</v>
      </c>
      <c r="O1303" s="52">
        <v>74890.599999999991</v>
      </c>
      <c r="P1303" s="48">
        <v>29956.240000000005</v>
      </c>
      <c r="Q1303" s="12" t="s">
        <v>379</v>
      </c>
      <c r="R1303" s="46">
        <v>6688.4666666666672</v>
      </c>
      <c r="T1303" s="59" t="s">
        <v>108</v>
      </c>
      <c r="U1303" s="14">
        <v>0</v>
      </c>
      <c r="V1303" s="59" t="s">
        <v>175</v>
      </c>
      <c r="X1303" s="46">
        <v>15199.92</v>
      </c>
      <c r="Y1303" s="46">
        <v>2213.11</v>
      </c>
      <c r="Z1303" s="46">
        <v>2478.11</v>
      </c>
      <c r="AA1303" s="46">
        <v>2478.11</v>
      </c>
      <c r="AB1303" s="46">
        <v>2478.11</v>
      </c>
      <c r="AC1303" s="46">
        <v>2478.11</v>
      </c>
      <c r="AD1303" s="46">
        <v>2478.11</v>
      </c>
      <c r="AE1303" s="46">
        <v>2478.11</v>
      </c>
      <c r="AF1303" s="46">
        <v>2478.11</v>
      </c>
      <c r="AG1303" s="46">
        <v>2478.11</v>
      </c>
      <c r="AH1303" s="46">
        <v>10249.17</v>
      </c>
      <c r="AI1303" s="46">
        <v>7054.2800000000007</v>
      </c>
      <c r="AJ1303" s="46">
        <v>7054.2800000000007</v>
      </c>
      <c r="AK1303" s="46">
        <v>7935.48</v>
      </c>
      <c r="AL1303" s="46">
        <v>5359.48</v>
      </c>
      <c r="AM1303" s="46">
        <v>0</v>
      </c>
    </row>
    <row r="1304" spans="5:39" x14ac:dyDescent="0.2">
      <c r="E1304" s="47">
        <v>130</v>
      </c>
      <c r="F1304" s="47">
        <v>139</v>
      </c>
      <c r="G1304" s="47" t="s">
        <v>250</v>
      </c>
      <c r="H1304" s="47" t="s">
        <v>358</v>
      </c>
      <c r="I1304" s="47" t="s">
        <v>508</v>
      </c>
      <c r="J1304" s="533">
        <v>30000033</v>
      </c>
      <c r="K1304" s="14" t="s">
        <v>64</v>
      </c>
      <c r="L1304" s="14" t="s">
        <v>57</v>
      </c>
      <c r="M1304" s="45">
        <v>1304</v>
      </c>
      <c r="N1304" s="45">
        <v>1</v>
      </c>
      <c r="O1304" s="46">
        <v>39175.206080841999</v>
      </c>
      <c r="Q1304" s="12" t="s">
        <v>379</v>
      </c>
      <c r="T1304" s="59" t="s">
        <v>108</v>
      </c>
      <c r="U1304" s="14">
        <v>0</v>
      </c>
      <c r="V1304" s="59" t="s">
        <v>175</v>
      </c>
      <c r="X1304" s="46">
        <v>4746.666080841992</v>
      </c>
      <c r="Y1304" s="46">
        <v>6959.7760808419916</v>
      </c>
      <c r="Z1304" s="46">
        <v>9437.8860808419922</v>
      </c>
      <c r="AA1304" s="46">
        <v>11915.996080841993</v>
      </c>
      <c r="AB1304" s="46">
        <v>14394.106080841993</v>
      </c>
      <c r="AC1304" s="46">
        <v>16872.216080841994</v>
      </c>
      <c r="AD1304" s="46">
        <v>19350.326080841995</v>
      </c>
      <c r="AE1304" s="46">
        <v>21828.436080841995</v>
      </c>
      <c r="AF1304" s="46">
        <v>24306.546080841996</v>
      </c>
      <c r="AG1304" s="46">
        <v>26784.656080841996</v>
      </c>
      <c r="AH1304" s="46">
        <v>29262.766080841997</v>
      </c>
      <c r="AI1304" s="46">
        <v>31740.876080841997</v>
      </c>
      <c r="AJ1304" s="46">
        <v>34218.986080841998</v>
      </c>
      <c r="AK1304" s="46">
        <v>36697.096080841999</v>
      </c>
      <c r="AL1304" s="46">
        <v>39175.206080841999</v>
      </c>
      <c r="AM1304" s="46">
        <v>9218.966080841994</v>
      </c>
    </row>
    <row r="1305" spans="5:39" x14ac:dyDescent="0.2">
      <c r="E1305" s="47">
        <v>130</v>
      </c>
      <c r="F1305" s="47">
        <v>139</v>
      </c>
      <c r="G1305" s="47" t="s">
        <v>250</v>
      </c>
      <c r="H1305" s="47" t="s">
        <v>358</v>
      </c>
      <c r="I1305" s="47" t="s">
        <v>508</v>
      </c>
      <c r="J1305" s="533">
        <v>30000033</v>
      </c>
      <c r="K1305" s="14" t="s">
        <v>64</v>
      </c>
      <c r="L1305" s="14" t="s">
        <v>54</v>
      </c>
      <c r="M1305" s="45">
        <v>1305</v>
      </c>
      <c r="N1305" s="45">
        <v>1</v>
      </c>
      <c r="O1305" s="46">
        <v>35715.393919158014</v>
      </c>
      <c r="Q1305" s="12" t="s">
        <v>379</v>
      </c>
      <c r="T1305" s="59" t="s">
        <v>108</v>
      </c>
      <c r="U1305" s="14">
        <v>0</v>
      </c>
      <c r="V1305" s="59" t="s">
        <v>175</v>
      </c>
      <c r="X1305" s="46">
        <v>10453.253919158011</v>
      </c>
      <c r="Y1305" s="46">
        <v>10453.253919158011</v>
      </c>
      <c r="Z1305" s="46">
        <v>10453.253919158011</v>
      </c>
      <c r="AA1305" s="46">
        <v>10453.253919158011</v>
      </c>
      <c r="AB1305" s="46">
        <v>10453.253919158011</v>
      </c>
      <c r="AC1305" s="46">
        <v>10453.253919158011</v>
      </c>
      <c r="AD1305" s="46">
        <v>10453.253919158011</v>
      </c>
      <c r="AE1305" s="46">
        <v>10453.253919158011</v>
      </c>
      <c r="AF1305" s="46">
        <v>10453.253919158011</v>
      </c>
      <c r="AG1305" s="46">
        <v>10453.253919158011</v>
      </c>
      <c r="AH1305" s="46">
        <v>18224.313919158012</v>
      </c>
      <c r="AI1305" s="46">
        <v>22800.48391915801</v>
      </c>
      <c r="AJ1305" s="46">
        <v>27376.653919158009</v>
      </c>
      <c r="AK1305" s="46">
        <v>32834.023919158011</v>
      </c>
      <c r="AL1305" s="46">
        <v>35715.393919158014</v>
      </c>
      <c r="AM1305" s="46">
        <v>35715.393919158014</v>
      </c>
    </row>
    <row r="1306" spans="5:39" x14ac:dyDescent="0.2">
      <c r="E1306" s="47">
        <v>130</v>
      </c>
      <c r="F1306" s="47">
        <v>139</v>
      </c>
      <c r="G1306" s="47" t="s">
        <v>250</v>
      </c>
      <c r="H1306" s="47" t="s">
        <v>358</v>
      </c>
      <c r="I1306" s="47" t="s">
        <v>508</v>
      </c>
      <c r="J1306" s="533">
        <v>30000033</v>
      </c>
      <c r="K1306" s="14" t="s">
        <v>64</v>
      </c>
      <c r="L1306" s="14" t="s">
        <v>58</v>
      </c>
      <c r="M1306" s="45">
        <v>1306</v>
      </c>
      <c r="N1306" s="45">
        <v>1</v>
      </c>
      <c r="O1306" s="46">
        <v>0</v>
      </c>
      <c r="Q1306" s="12" t="s">
        <v>379</v>
      </c>
      <c r="T1306" s="59" t="s">
        <v>108</v>
      </c>
      <c r="U1306" s="14">
        <v>0</v>
      </c>
      <c r="V1306" s="59" t="s">
        <v>175</v>
      </c>
      <c r="X1306" s="46">
        <v>0</v>
      </c>
      <c r="Y1306" s="46">
        <v>0</v>
      </c>
      <c r="Z1306" s="46">
        <v>0</v>
      </c>
      <c r="AA1306" s="46">
        <v>0</v>
      </c>
      <c r="AB1306" s="46">
        <v>0</v>
      </c>
      <c r="AC1306" s="46">
        <v>0</v>
      </c>
      <c r="AD1306" s="46">
        <v>0</v>
      </c>
      <c r="AE1306" s="46">
        <v>0</v>
      </c>
      <c r="AF1306" s="46">
        <v>0</v>
      </c>
      <c r="AG1306" s="46">
        <v>0</v>
      </c>
      <c r="AH1306" s="46">
        <v>0</v>
      </c>
      <c r="AI1306" s="46">
        <v>0</v>
      </c>
      <c r="AJ1306" s="46">
        <v>0</v>
      </c>
      <c r="AK1306" s="46">
        <v>0</v>
      </c>
      <c r="AL1306" s="46">
        <v>0</v>
      </c>
      <c r="AM1306" s="46">
        <v>0</v>
      </c>
    </row>
    <row r="1307" spans="5:39" x14ac:dyDescent="0.2">
      <c r="E1307" s="47">
        <v>130</v>
      </c>
      <c r="F1307" s="47">
        <v>139</v>
      </c>
      <c r="G1307" s="47" t="s">
        <v>250</v>
      </c>
      <c r="H1307" s="47" t="s">
        <v>358</v>
      </c>
      <c r="I1307" s="47" t="s">
        <v>508</v>
      </c>
      <c r="J1307" s="533">
        <v>30000033</v>
      </c>
      <c r="K1307" s="14" t="s">
        <v>67</v>
      </c>
      <c r="L1307" s="14" t="s">
        <v>67</v>
      </c>
      <c r="M1307" s="45">
        <v>1307</v>
      </c>
      <c r="N1307" s="45">
        <v>1</v>
      </c>
      <c r="O1307" s="53">
        <v>199.59052043914562</v>
      </c>
      <c r="P1307" s="54">
        <v>189.59052043914562</v>
      </c>
      <c r="Q1307" s="55" t="s">
        <v>379</v>
      </c>
      <c r="R1307" s="56">
        <v>11.196975888843479</v>
      </c>
      <c r="S1307" s="57" t="s">
        <v>370</v>
      </c>
      <c r="T1307" s="60" t="s">
        <v>108</v>
      </c>
      <c r="U1307" s="14">
        <v>15</v>
      </c>
      <c r="V1307" s="60" t="s">
        <v>175</v>
      </c>
      <c r="Y1307" s="46">
        <v>199.59052043914562</v>
      </c>
      <c r="Z1307" s="46">
        <v>199.59052043914562</v>
      </c>
      <c r="AA1307" s="46">
        <v>199.59052043914562</v>
      </c>
      <c r="AB1307" s="46">
        <v>199.59052043914562</v>
      </c>
      <c r="AC1307" s="46">
        <v>199.59052043914562</v>
      </c>
      <c r="AD1307" s="46">
        <v>199.59052043914562</v>
      </c>
      <c r="AE1307" s="46">
        <v>199.59052043914562</v>
      </c>
      <c r="AF1307" s="46">
        <v>199.59052043914562</v>
      </c>
      <c r="AG1307" s="46">
        <v>199.59052043914562</v>
      </c>
      <c r="AH1307" s="46">
        <v>199.59052043914562</v>
      </c>
      <c r="AI1307" s="46">
        <v>199.59052043914562</v>
      </c>
      <c r="AJ1307" s="46">
        <v>199.59052043914562</v>
      </c>
      <c r="AK1307" s="46">
        <v>199.59052043914562</v>
      </c>
      <c r="AL1307" s="46">
        <v>199.59052043914562</v>
      </c>
      <c r="AM1307" s="46">
        <v>199.59052043914562</v>
      </c>
    </row>
    <row r="1308" spans="5:39" x14ac:dyDescent="0.2">
      <c r="E1308" s="14">
        <v>131</v>
      </c>
      <c r="F1308" s="14">
        <v>140</v>
      </c>
      <c r="G1308" s="14" t="s">
        <v>250</v>
      </c>
      <c r="H1308" s="14" t="s">
        <v>341</v>
      </c>
      <c r="I1308" s="14" t="s">
        <v>509</v>
      </c>
      <c r="J1308" s="531">
        <v>30000034</v>
      </c>
      <c r="K1308" s="14" t="s">
        <v>59</v>
      </c>
      <c r="L1308" s="14" t="s">
        <v>57</v>
      </c>
      <c r="M1308" s="45">
        <v>1308</v>
      </c>
      <c r="N1308" s="45">
        <v>1</v>
      </c>
      <c r="O1308" s="46">
        <v>1344.58</v>
      </c>
      <c r="Q1308" s="12" t="s">
        <v>376</v>
      </c>
      <c r="T1308" s="59" t="s">
        <v>73</v>
      </c>
      <c r="U1308" s="14">
        <v>16</v>
      </c>
      <c r="V1308" s="59" t="s">
        <v>174</v>
      </c>
      <c r="Y1308" s="46">
        <v>1200.8</v>
      </c>
      <c r="Z1308" s="46">
        <v>1344.58</v>
      </c>
      <c r="AA1308" s="46">
        <v>1344.58</v>
      </c>
      <c r="AB1308" s="46">
        <v>1344.58</v>
      </c>
      <c r="AC1308" s="46">
        <v>1344.58</v>
      </c>
      <c r="AD1308" s="46">
        <v>1344.58</v>
      </c>
      <c r="AE1308" s="46">
        <v>1344.58</v>
      </c>
      <c r="AF1308" s="46">
        <v>1344.58</v>
      </c>
      <c r="AG1308" s="46">
        <v>1344.58</v>
      </c>
      <c r="AH1308" s="46">
        <v>1344.58</v>
      </c>
      <c r="AI1308" s="46">
        <v>2689.16</v>
      </c>
      <c r="AJ1308" s="46">
        <v>0</v>
      </c>
      <c r="AK1308" s="46">
        <v>1344.58</v>
      </c>
      <c r="AL1308" s="46">
        <v>1344.58</v>
      </c>
      <c r="AM1308" s="46">
        <v>0</v>
      </c>
    </row>
    <row r="1309" spans="5:39" x14ac:dyDescent="0.2">
      <c r="E1309" s="47">
        <v>131</v>
      </c>
      <c r="F1309" s="47">
        <v>140</v>
      </c>
      <c r="G1309" s="47" t="s">
        <v>250</v>
      </c>
      <c r="H1309" s="47" t="s">
        <v>341</v>
      </c>
      <c r="I1309" s="47" t="s">
        <v>509</v>
      </c>
      <c r="J1309" s="533">
        <v>30000034</v>
      </c>
      <c r="K1309" s="14" t="s">
        <v>59</v>
      </c>
      <c r="L1309" s="14" t="s">
        <v>54</v>
      </c>
      <c r="M1309" s="45">
        <v>1309</v>
      </c>
      <c r="N1309" s="45">
        <v>1</v>
      </c>
      <c r="O1309" s="46">
        <v>6501.79</v>
      </c>
      <c r="Q1309" s="12" t="s">
        <v>376</v>
      </c>
      <c r="T1309" s="59" t="s">
        <v>73</v>
      </c>
      <c r="U1309" s="14">
        <v>0</v>
      </c>
      <c r="V1309" s="59" t="s">
        <v>174</v>
      </c>
      <c r="Y1309" s="46">
        <v>0</v>
      </c>
      <c r="Z1309" s="46">
        <v>0</v>
      </c>
      <c r="AA1309" s="46">
        <v>0</v>
      </c>
      <c r="AB1309" s="46">
        <v>0</v>
      </c>
      <c r="AC1309" s="46">
        <v>0</v>
      </c>
      <c r="AD1309" s="46">
        <v>0</v>
      </c>
      <c r="AE1309" s="46">
        <v>0</v>
      </c>
      <c r="AF1309" s="46">
        <v>0</v>
      </c>
      <c r="AG1309" s="46">
        <v>0</v>
      </c>
      <c r="AH1309" s="46">
        <v>8432.9500000000007</v>
      </c>
      <c r="AI1309" s="46">
        <v>6937.9299999999994</v>
      </c>
      <c r="AJ1309" s="46">
        <v>5514.11</v>
      </c>
      <c r="AK1309" s="46">
        <v>22490.620000000003</v>
      </c>
      <c r="AL1309" s="46">
        <v>6501.79</v>
      </c>
      <c r="AM1309" s="46">
        <v>0</v>
      </c>
    </row>
    <row r="1310" spans="5:39" x14ac:dyDescent="0.2">
      <c r="E1310" s="47">
        <v>131</v>
      </c>
      <c r="F1310" s="47">
        <v>140</v>
      </c>
      <c r="G1310" s="47" t="s">
        <v>250</v>
      </c>
      <c r="H1310" s="47" t="s">
        <v>341</v>
      </c>
      <c r="I1310" s="47" t="s">
        <v>509</v>
      </c>
      <c r="J1310" s="533">
        <v>30000034</v>
      </c>
      <c r="K1310" s="14" t="s">
        <v>59</v>
      </c>
      <c r="L1310" s="14" t="s">
        <v>58</v>
      </c>
      <c r="M1310" s="45">
        <v>1310</v>
      </c>
      <c r="N1310" s="45">
        <v>1</v>
      </c>
      <c r="O1310" s="46">
        <v>0</v>
      </c>
      <c r="Q1310" s="12" t="s">
        <v>376</v>
      </c>
      <c r="T1310" s="59" t="s">
        <v>73</v>
      </c>
      <c r="U1310" s="14">
        <v>0</v>
      </c>
      <c r="V1310" s="59" t="s">
        <v>174</v>
      </c>
      <c r="Y1310" s="46">
        <v>0</v>
      </c>
      <c r="Z1310" s="46">
        <v>0</v>
      </c>
      <c r="AA1310" s="46">
        <v>0</v>
      </c>
      <c r="AB1310" s="46">
        <v>0</v>
      </c>
      <c r="AC1310" s="46">
        <v>0</v>
      </c>
      <c r="AD1310" s="46">
        <v>0</v>
      </c>
      <c r="AE1310" s="46">
        <v>0</v>
      </c>
      <c r="AF1310" s="46">
        <v>0</v>
      </c>
      <c r="AG1310" s="46">
        <v>0</v>
      </c>
      <c r="AH1310" s="46">
        <v>0</v>
      </c>
      <c r="AI1310" s="46">
        <v>0</v>
      </c>
      <c r="AJ1310" s="46">
        <v>0</v>
      </c>
      <c r="AK1310" s="46">
        <v>0</v>
      </c>
      <c r="AL1310" s="46">
        <v>0</v>
      </c>
      <c r="AM1310" s="46">
        <v>0</v>
      </c>
    </row>
    <row r="1311" spans="5:39" x14ac:dyDescent="0.2">
      <c r="E1311" s="47">
        <v>131</v>
      </c>
      <c r="F1311" s="47">
        <v>140</v>
      </c>
      <c r="G1311" s="47" t="s">
        <v>250</v>
      </c>
      <c r="H1311" s="47" t="s">
        <v>341</v>
      </c>
      <c r="I1311" s="47" t="s">
        <v>509</v>
      </c>
      <c r="J1311" s="533">
        <v>30000034</v>
      </c>
      <c r="K1311" s="14" t="s">
        <v>59</v>
      </c>
      <c r="L1311" s="14" t="s">
        <v>31</v>
      </c>
      <c r="M1311" s="45">
        <v>1311</v>
      </c>
      <c r="N1311" s="45">
        <v>1</v>
      </c>
      <c r="O1311" s="48">
        <v>7846.37</v>
      </c>
      <c r="Q1311" s="12" t="s">
        <v>376</v>
      </c>
      <c r="R1311" s="46">
        <v>9657.4800000000014</v>
      </c>
      <c r="T1311" s="59" t="s">
        <v>73</v>
      </c>
      <c r="U1311" s="14">
        <v>0</v>
      </c>
      <c r="V1311" s="59" t="s">
        <v>174</v>
      </c>
      <c r="X1311" s="46">
        <v>7044.43</v>
      </c>
      <c r="Y1311" s="46">
        <v>1200.8</v>
      </c>
      <c r="Z1311" s="46">
        <v>1344.58</v>
      </c>
      <c r="AA1311" s="46">
        <v>1344.58</v>
      </c>
      <c r="AB1311" s="46">
        <v>1344.58</v>
      </c>
      <c r="AC1311" s="46">
        <v>1344.58</v>
      </c>
      <c r="AD1311" s="46">
        <v>1344.58</v>
      </c>
      <c r="AE1311" s="46">
        <v>1344.58</v>
      </c>
      <c r="AF1311" s="46">
        <v>1344.58</v>
      </c>
      <c r="AG1311" s="46">
        <v>1344.58</v>
      </c>
      <c r="AH1311" s="46">
        <v>9777.5300000000007</v>
      </c>
      <c r="AI1311" s="46">
        <v>9627.09</v>
      </c>
      <c r="AJ1311" s="46">
        <v>5514.11</v>
      </c>
      <c r="AK1311" s="46">
        <v>23835.200000000004</v>
      </c>
      <c r="AL1311" s="46">
        <v>7846.37</v>
      </c>
      <c r="AM1311" s="46">
        <v>0</v>
      </c>
    </row>
    <row r="1312" spans="5:39" x14ac:dyDescent="0.2">
      <c r="E1312" s="47">
        <v>131</v>
      </c>
      <c r="F1312" s="47">
        <v>140</v>
      </c>
      <c r="G1312" s="47" t="s">
        <v>250</v>
      </c>
      <c r="H1312" s="47" t="s">
        <v>341</v>
      </c>
      <c r="I1312" s="47" t="s">
        <v>509</v>
      </c>
      <c r="J1312" s="533">
        <v>30000034</v>
      </c>
      <c r="K1312" s="14" t="s">
        <v>37</v>
      </c>
      <c r="L1312" s="14" t="s">
        <v>31</v>
      </c>
      <c r="M1312" s="45">
        <v>1312</v>
      </c>
      <c r="N1312" s="45">
        <v>1</v>
      </c>
      <c r="O1312" s="48">
        <v>8000</v>
      </c>
      <c r="P1312" s="48"/>
      <c r="Q1312" s="12" t="s">
        <v>376</v>
      </c>
      <c r="R1312" s="46">
        <v>5508.4949999999999</v>
      </c>
      <c r="T1312" s="59" t="s">
        <v>73</v>
      </c>
      <c r="U1312" s="14">
        <v>0</v>
      </c>
      <c r="V1312" s="59" t="s">
        <v>174</v>
      </c>
      <c r="Y1312" s="46">
        <v>7044.43</v>
      </c>
      <c r="Z1312" s="46">
        <v>0</v>
      </c>
      <c r="AA1312" s="46">
        <v>0</v>
      </c>
      <c r="AB1312" s="46">
        <v>0</v>
      </c>
      <c r="AC1312" s="46">
        <v>0</v>
      </c>
      <c r="AD1312" s="46">
        <v>7923.7</v>
      </c>
      <c r="AE1312" s="46">
        <v>0</v>
      </c>
      <c r="AF1312" s="46">
        <v>1344.58</v>
      </c>
      <c r="AG1312" s="46">
        <v>1344.58</v>
      </c>
      <c r="AH1312" s="46">
        <v>1344.58</v>
      </c>
      <c r="AI1312" s="46">
        <v>9777.5300000000007</v>
      </c>
      <c r="AJ1312" s="46">
        <v>9627.09</v>
      </c>
      <c r="AK1312" s="46">
        <v>2957.19</v>
      </c>
      <c r="AL1312" s="46">
        <v>8000</v>
      </c>
      <c r="AM1312" s="46">
        <v>15743.094000000001</v>
      </c>
    </row>
    <row r="1313" spans="5:39" x14ac:dyDescent="0.2">
      <c r="E1313" s="47">
        <v>131</v>
      </c>
      <c r="F1313" s="47">
        <v>140</v>
      </c>
      <c r="G1313" s="47" t="s">
        <v>250</v>
      </c>
      <c r="H1313" s="47" t="s">
        <v>341</v>
      </c>
      <c r="I1313" s="47" t="s">
        <v>509</v>
      </c>
      <c r="J1313" s="533">
        <v>30000034</v>
      </c>
      <c r="K1313" s="14" t="s">
        <v>65</v>
      </c>
      <c r="L1313" s="14" t="s">
        <v>31</v>
      </c>
      <c r="M1313" s="45">
        <v>1313</v>
      </c>
      <c r="N1313" s="45">
        <v>1</v>
      </c>
      <c r="O1313" s="52">
        <v>26238.490000000009</v>
      </c>
      <c r="P1313" s="48">
        <v>15743.094000000001</v>
      </c>
      <c r="Q1313" s="12" t="s">
        <v>376</v>
      </c>
      <c r="R1313" s="46">
        <v>4373.0816666666678</v>
      </c>
      <c r="T1313" s="59" t="s">
        <v>73</v>
      </c>
      <c r="U1313" s="14">
        <v>0</v>
      </c>
      <c r="V1313" s="59" t="s">
        <v>174</v>
      </c>
      <c r="X1313" s="46">
        <v>0</v>
      </c>
      <c r="Y1313" s="46">
        <v>0</v>
      </c>
      <c r="Z1313" s="46">
        <v>0</v>
      </c>
      <c r="AA1313" s="46">
        <v>0</v>
      </c>
      <c r="AB1313" s="46">
        <v>0</v>
      </c>
      <c r="AC1313" s="46">
        <v>0</v>
      </c>
      <c r="AD1313" s="46">
        <v>0</v>
      </c>
      <c r="AE1313" s="46">
        <v>0</v>
      </c>
      <c r="AF1313" s="46">
        <v>0</v>
      </c>
      <c r="AG1313" s="46">
        <v>0</v>
      </c>
      <c r="AH1313" s="46">
        <v>0</v>
      </c>
      <c r="AI1313" s="46">
        <v>0</v>
      </c>
      <c r="AJ1313" s="46">
        <v>0</v>
      </c>
      <c r="AK1313" s="46">
        <v>18392.120000000003</v>
      </c>
      <c r="AL1313" s="46">
        <v>7846.3700000000072</v>
      </c>
      <c r="AM1313" s="46">
        <v>0</v>
      </c>
    </row>
    <row r="1314" spans="5:39" x14ac:dyDescent="0.2">
      <c r="E1314" s="47">
        <v>131</v>
      </c>
      <c r="F1314" s="47">
        <v>140</v>
      </c>
      <c r="G1314" s="47" t="s">
        <v>250</v>
      </c>
      <c r="H1314" s="47" t="s">
        <v>341</v>
      </c>
      <c r="I1314" s="47" t="s">
        <v>509</v>
      </c>
      <c r="J1314" s="533">
        <v>30000034</v>
      </c>
      <c r="K1314" s="14" t="s">
        <v>64</v>
      </c>
      <c r="L1314" s="14" t="s">
        <v>57</v>
      </c>
      <c r="M1314" s="45">
        <v>1314</v>
      </c>
      <c r="N1314" s="45">
        <v>1</v>
      </c>
      <c r="O1314" s="46">
        <v>0</v>
      </c>
      <c r="Q1314" s="12" t="s">
        <v>376</v>
      </c>
      <c r="T1314" s="59" t="s">
        <v>73</v>
      </c>
      <c r="U1314" s="14">
        <v>0</v>
      </c>
      <c r="V1314" s="59" t="s">
        <v>174</v>
      </c>
      <c r="X1314" s="46">
        <v>0</v>
      </c>
      <c r="Y1314" s="46">
        <v>0</v>
      </c>
      <c r="Z1314" s="46">
        <v>1344.58</v>
      </c>
      <c r="AA1314" s="46">
        <v>2689.16</v>
      </c>
      <c r="AB1314" s="46">
        <v>4033.74</v>
      </c>
      <c r="AC1314" s="46">
        <v>5378.32</v>
      </c>
      <c r="AD1314" s="46">
        <v>0</v>
      </c>
      <c r="AE1314" s="46">
        <v>1344.5799999999981</v>
      </c>
      <c r="AF1314" s="46">
        <v>1344.5799999999981</v>
      </c>
      <c r="AG1314" s="46">
        <v>1344.5799999999981</v>
      </c>
      <c r="AH1314" s="46">
        <v>1344.5799999999981</v>
      </c>
      <c r="AI1314" s="46">
        <v>0</v>
      </c>
      <c r="AJ1314" s="46">
        <v>0</v>
      </c>
      <c r="AK1314" s="46">
        <v>0</v>
      </c>
      <c r="AL1314" s="46">
        <v>0</v>
      </c>
      <c r="AM1314" s="46">
        <v>0</v>
      </c>
    </row>
    <row r="1315" spans="5:39" x14ac:dyDescent="0.2">
      <c r="E1315" s="47">
        <v>131</v>
      </c>
      <c r="F1315" s="47">
        <v>140</v>
      </c>
      <c r="G1315" s="47" t="s">
        <v>250</v>
      </c>
      <c r="H1315" s="47" t="s">
        <v>341</v>
      </c>
      <c r="I1315" s="47" t="s">
        <v>509</v>
      </c>
      <c r="J1315" s="533">
        <v>30000034</v>
      </c>
      <c r="K1315" s="14" t="s">
        <v>64</v>
      </c>
      <c r="L1315" s="14" t="s">
        <v>54</v>
      </c>
      <c r="M1315" s="45">
        <v>1315</v>
      </c>
      <c r="N1315" s="45">
        <v>1</v>
      </c>
      <c r="O1315" s="46">
        <v>26238.489999999998</v>
      </c>
      <c r="Q1315" s="12" t="s">
        <v>376</v>
      </c>
      <c r="T1315" s="59" t="s">
        <v>73</v>
      </c>
      <c r="U1315" s="14">
        <v>0</v>
      </c>
      <c r="V1315" s="59" t="s">
        <v>174</v>
      </c>
      <c r="X1315" s="46">
        <v>0</v>
      </c>
      <c r="Y1315" s="46">
        <v>0</v>
      </c>
      <c r="Z1315" s="46">
        <v>0</v>
      </c>
      <c r="AA1315" s="46">
        <v>0</v>
      </c>
      <c r="AB1315" s="46">
        <v>0</v>
      </c>
      <c r="AC1315" s="46">
        <v>0</v>
      </c>
      <c r="AD1315" s="46">
        <v>0</v>
      </c>
      <c r="AE1315" s="46">
        <v>0</v>
      </c>
      <c r="AF1315" s="46">
        <v>0</v>
      </c>
      <c r="AG1315" s="46">
        <v>0</v>
      </c>
      <c r="AH1315" s="46">
        <v>8432.9500000000007</v>
      </c>
      <c r="AI1315" s="46">
        <v>9627.0899999999983</v>
      </c>
      <c r="AJ1315" s="46">
        <v>5514.1099999999969</v>
      </c>
      <c r="AK1315" s="46">
        <v>26392.12</v>
      </c>
      <c r="AL1315" s="46">
        <v>26238.489999999998</v>
      </c>
      <c r="AM1315" s="46">
        <v>10495.395999999997</v>
      </c>
    </row>
    <row r="1316" spans="5:39" x14ac:dyDescent="0.2">
      <c r="E1316" s="47">
        <v>131</v>
      </c>
      <c r="F1316" s="47">
        <v>140</v>
      </c>
      <c r="G1316" s="47" t="s">
        <v>250</v>
      </c>
      <c r="H1316" s="47" t="s">
        <v>341</v>
      </c>
      <c r="I1316" s="47" t="s">
        <v>509</v>
      </c>
      <c r="J1316" s="533">
        <v>30000034</v>
      </c>
      <c r="K1316" s="14" t="s">
        <v>64</v>
      </c>
      <c r="L1316" s="14" t="s">
        <v>58</v>
      </c>
      <c r="M1316" s="45">
        <v>1316</v>
      </c>
      <c r="N1316" s="45">
        <v>1</v>
      </c>
      <c r="O1316" s="46">
        <v>0</v>
      </c>
      <c r="Q1316" s="12" t="s">
        <v>376</v>
      </c>
      <c r="T1316" s="59" t="s">
        <v>73</v>
      </c>
      <c r="U1316" s="14">
        <v>0</v>
      </c>
      <c r="V1316" s="59" t="s">
        <v>174</v>
      </c>
      <c r="X1316" s="46">
        <v>0</v>
      </c>
      <c r="Y1316" s="46">
        <v>1200.7999999999993</v>
      </c>
      <c r="Z1316" s="46">
        <v>1200.7999999999993</v>
      </c>
      <c r="AA1316" s="46">
        <v>1200.7999999999993</v>
      </c>
      <c r="AB1316" s="46">
        <v>1200.7999999999993</v>
      </c>
      <c r="AC1316" s="46">
        <v>1200.7999999999993</v>
      </c>
      <c r="AD1316" s="46">
        <v>-1.8189894035458565E-12</v>
      </c>
      <c r="AE1316" s="46">
        <v>0</v>
      </c>
      <c r="AF1316" s="46">
        <v>1.8189894035458565E-12</v>
      </c>
      <c r="AG1316" s="46">
        <v>3.637978807091713E-12</v>
      </c>
      <c r="AH1316" s="46">
        <v>0</v>
      </c>
      <c r="AI1316" s="46">
        <v>0</v>
      </c>
      <c r="AJ1316" s="46">
        <v>0</v>
      </c>
      <c r="AK1316" s="46">
        <v>0</v>
      </c>
      <c r="AL1316" s="46">
        <v>0</v>
      </c>
      <c r="AM1316" s="46">
        <v>0</v>
      </c>
    </row>
    <row r="1317" spans="5:39" x14ac:dyDescent="0.2">
      <c r="E1317" s="47">
        <v>131</v>
      </c>
      <c r="F1317" s="47">
        <v>140</v>
      </c>
      <c r="G1317" s="47" t="s">
        <v>250</v>
      </c>
      <c r="H1317" s="47" t="s">
        <v>341</v>
      </c>
      <c r="I1317" s="47" t="s">
        <v>509</v>
      </c>
      <c r="J1317" s="533">
        <v>30000034</v>
      </c>
      <c r="K1317" s="14" t="s">
        <v>67</v>
      </c>
      <c r="L1317" s="14" t="s">
        <v>67</v>
      </c>
      <c r="M1317" s="45">
        <v>1317</v>
      </c>
      <c r="N1317" s="45">
        <v>1</v>
      </c>
      <c r="O1317" s="53">
        <v>19.626867247316113</v>
      </c>
      <c r="P1317" s="54">
        <v>9.6268672473161132</v>
      </c>
      <c r="Q1317" s="55" t="s">
        <v>376</v>
      </c>
      <c r="R1317" s="56">
        <v>2.716908551713284</v>
      </c>
      <c r="S1317" s="57" t="s">
        <v>370</v>
      </c>
      <c r="T1317" s="60" t="s">
        <v>73</v>
      </c>
      <c r="U1317" s="14">
        <v>0</v>
      </c>
      <c r="V1317" s="60" t="s">
        <v>174</v>
      </c>
      <c r="Y1317" s="46">
        <v>19.626867247316113</v>
      </c>
      <c r="Z1317" s="46">
        <v>19.626867247316113</v>
      </c>
      <c r="AA1317" s="46">
        <v>19.626867247316113</v>
      </c>
      <c r="AB1317" s="46">
        <v>19.626867247316113</v>
      </c>
      <c r="AC1317" s="46">
        <v>19.626867247316113</v>
      </c>
      <c r="AD1317" s="46">
        <v>19.626867247316113</v>
      </c>
      <c r="AE1317" s="46">
        <v>19.626867247316113</v>
      </c>
      <c r="AF1317" s="46">
        <v>19.626867247316113</v>
      </c>
      <c r="AG1317" s="46">
        <v>19.626867247316113</v>
      </c>
      <c r="AH1317" s="46">
        <v>19.626867247316113</v>
      </c>
      <c r="AI1317" s="46">
        <v>19.626867247316113</v>
      </c>
      <c r="AJ1317" s="46">
        <v>19.626867247316113</v>
      </c>
      <c r="AK1317" s="46">
        <v>19.626867247316113</v>
      </c>
      <c r="AL1317" s="46">
        <v>19.626867247316113</v>
      </c>
      <c r="AM1317" s="46">
        <v>19.626867247316113</v>
      </c>
    </row>
    <row r="1318" spans="5:39" x14ac:dyDescent="0.2">
      <c r="E1318" s="14">
        <v>132</v>
      </c>
      <c r="F1318" s="14">
        <v>141</v>
      </c>
      <c r="G1318" s="14" t="s">
        <v>250</v>
      </c>
      <c r="H1318" s="14" t="s">
        <v>361</v>
      </c>
      <c r="I1318" s="14" t="s">
        <v>510</v>
      </c>
      <c r="J1318" s="531">
        <v>30000035</v>
      </c>
      <c r="K1318" s="14" t="s">
        <v>59</v>
      </c>
      <c r="L1318" s="14" t="s">
        <v>57</v>
      </c>
      <c r="M1318" s="45">
        <v>1318</v>
      </c>
      <c r="N1318" s="45">
        <v>1</v>
      </c>
      <c r="O1318" s="46">
        <v>2216</v>
      </c>
      <c r="Q1318" s="12">
        <v>0</v>
      </c>
      <c r="T1318" s="59">
        <v>0</v>
      </c>
      <c r="U1318" s="14">
        <v>0</v>
      </c>
      <c r="V1318" s="59" t="s">
        <v>174</v>
      </c>
      <c r="Y1318" s="46">
        <v>1979.03</v>
      </c>
      <c r="Z1318" s="46">
        <v>2216</v>
      </c>
      <c r="AA1318" s="46">
        <v>2216</v>
      </c>
      <c r="AB1318" s="46">
        <v>2216</v>
      </c>
      <c r="AC1318" s="46">
        <v>2216</v>
      </c>
      <c r="AD1318" s="46">
        <v>2216</v>
      </c>
      <c r="AE1318" s="46">
        <v>2216</v>
      </c>
      <c r="AF1318" s="46">
        <v>2216</v>
      </c>
      <c r="AG1318" s="46">
        <v>2216</v>
      </c>
      <c r="AH1318" s="46">
        <v>2216</v>
      </c>
      <c r="AI1318" s="46">
        <v>2216</v>
      </c>
      <c r="AJ1318" s="46">
        <v>2216</v>
      </c>
      <c r="AK1318" s="46">
        <v>2216</v>
      </c>
      <c r="AL1318" s="46">
        <v>2216</v>
      </c>
      <c r="AM1318" s="46">
        <v>0</v>
      </c>
    </row>
    <row r="1319" spans="5:39" x14ac:dyDescent="0.2">
      <c r="E1319" s="47">
        <v>132</v>
      </c>
      <c r="F1319" s="47">
        <v>141</v>
      </c>
      <c r="G1319" s="47" t="s">
        <v>250</v>
      </c>
      <c r="H1319" s="47" t="s">
        <v>361</v>
      </c>
      <c r="I1319" s="47" t="s">
        <v>510</v>
      </c>
      <c r="J1319" s="533">
        <v>30000035</v>
      </c>
      <c r="K1319" s="14" t="s">
        <v>59</v>
      </c>
      <c r="L1319" s="14" t="s">
        <v>54</v>
      </c>
      <c r="M1319" s="45">
        <v>1319</v>
      </c>
      <c r="N1319" s="45">
        <v>1</v>
      </c>
      <c r="O1319" s="46">
        <v>2544.5600000000004</v>
      </c>
      <c r="Q1319" s="12">
        <v>0</v>
      </c>
      <c r="T1319" s="59">
        <v>0</v>
      </c>
      <c r="U1319" s="14">
        <v>0</v>
      </c>
      <c r="V1319" s="59" t="s">
        <v>174</v>
      </c>
      <c r="Y1319" s="46">
        <v>0</v>
      </c>
      <c r="Z1319" s="46">
        <v>0</v>
      </c>
      <c r="AA1319" s="46">
        <v>1155.6300000000001</v>
      </c>
      <c r="AB1319" s="46">
        <v>0</v>
      </c>
      <c r="AC1319" s="46">
        <v>0</v>
      </c>
      <c r="AD1319" s="46">
        <v>0</v>
      </c>
      <c r="AE1319" s="46">
        <v>0</v>
      </c>
      <c r="AF1319" s="46">
        <v>0</v>
      </c>
      <c r="AG1319" s="46">
        <v>0</v>
      </c>
      <c r="AH1319" s="46">
        <v>8964.0600000000013</v>
      </c>
      <c r="AI1319" s="46">
        <v>4880.8500000000004</v>
      </c>
      <c r="AJ1319" s="46">
        <v>2055.12</v>
      </c>
      <c r="AK1319" s="46">
        <v>15415.8</v>
      </c>
      <c r="AL1319" s="46">
        <v>2544.5600000000004</v>
      </c>
      <c r="AM1319" s="46">
        <v>0</v>
      </c>
    </row>
    <row r="1320" spans="5:39" x14ac:dyDescent="0.2">
      <c r="E1320" s="47">
        <v>132</v>
      </c>
      <c r="F1320" s="47">
        <v>141</v>
      </c>
      <c r="G1320" s="47" t="s">
        <v>250</v>
      </c>
      <c r="H1320" s="47" t="s">
        <v>361</v>
      </c>
      <c r="I1320" s="47" t="s">
        <v>510</v>
      </c>
      <c r="J1320" s="533">
        <v>30000035</v>
      </c>
      <c r="K1320" s="14" t="s">
        <v>59</v>
      </c>
      <c r="L1320" s="14" t="s">
        <v>58</v>
      </c>
      <c r="M1320" s="45">
        <v>1320</v>
      </c>
      <c r="N1320" s="45">
        <v>1</v>
      </c>
      <c r="O1320" s="46">
        <v>0</v>
      </c>
      <c r="Q1320" s="12">
        <v>0</v>
      </c>
      <c r="T1320" s="59">
        <v>0</v>
      </c>
      <c r="U1320" s="14">
        <v>0</v>
      </c>
      <c r="V1320" s="59" t="s">
        <v>174</v>
      </c>
      <c r="Y1320" s="46">
        <v>0</v>
      </c>
      <c r="Z1320" s="46">
        <v>0</v>
      </c>
      <c r="AA1320" s="46">
        <v>0</v>
      </c>
      <c r="AB1320" s="46">
        <v>0</v>
      </c>
      <c r="AC1320" s="46">
        <v>0</v>
      </c>
      <c r="AD1320" s="46">
        <v>0</v>
      </c>
      <c r="AE1320" s="46">
        <v>0</v>
      </c>
      <c r="AF1320" s="46">
        <v>0</v>
      </c>
      <c r="AG1320" s="46">
        <v>0</v>
      </c>
      <c r="AH1320" s="46">
        <v>0</v>
      </c>
      <c r="AI1320" s="46">
        <v>0</v>
      </c>
      <c r="AJ1320" s="46">
        <v>0</v>
      </c>
      <c r="AK1320" s="46">
        <v>0</v>
      </c>
      <c r="AL1320" s="46">
        <v>0</v>
      </c>
      <c r="AM1320" s="46">
        <v>0</v>
      </c>
    </row>
    <row r="1321" spans="5:39" x14ac:dyDescent="0.2">
      <c r="E1321" s="47">
        <v>132</v>
      </c>
      <c r="F1321" s="47">
        <v>141</v>
      </c>
      <c r="G1321" s="47" t="s">
        <v>250</v>
      </c>
      <c r="H1321" s="47" t="s">
        <v>361</v>
      </c>
      <c r="I1321" s="47" t="s">
        <v>510</v>
      </c>
      <c r="J1321" s="533">
        <v>30000035</v>
      </c>
      <c r="K1321" s="14" t="s">
        <v>59</v>
      </c>
      <c r="L1321" s="14" t="s">
        <v>31</v>
      </c>
      <c r="M1321" s="45">
        <v>1321</v>
      </c>
      <c r="N1321" s="45">
        <v>1</v>
      </c>
      <c r="O1321" s="48">
        <v>4760.5600000000004</v>
      </c>
      <c r="Q1321" s="12">
        <v>0</v>
      </c>
      <c r="R1321" s="46">
        <v>7859.3983333333335</v>
      </c>
      <c r="T1321" s="59">
        <v>0</v>
      </c>
      <c r="U1321" s="14">
        <v>0</v>
      </c>
      <c r="V1321" s="59" t="s">
        <v>174</v>
      </c>
      <c r="X1321" s="46">
        <v>4668.97</v>
      </c>
      <c r="Y1321" s="46">
        <v>1979.03</v>
      </c>
      <c r="Z1321" s="46">
        <v>2216</v>
      </c>
      <c r="AA1321" s="46">
        <v>3371.63</v>
      </c>
      <c r="AB1321" s="46">
        <v>2216</v>
      </c>
      <c r="AC1321" s="46">
        <v>2216</v>
      </c>
      <c r="AD1321" s="46">
        <v>2216</v>
      </c>
      <c r="AE1321" s="46">
        <v>2216</v>
      </c>
      <c r="AF1321" s="46">
        <v>2216</v>
      </c>
      <c r="AG1321" s="46">
        <v>2216</v>
      </c>
      <c r="AH1321" s="46">
        <v>11180.060000000001</v>
      </c>
      <c r="AI1321" s="46">
        <v>7096.85</v>
      </c>
      <c r="AJ1321" s="46">
        <v>4271.12</v>
      </c>
      <c r="AK1321" s="46">
        <v>17631.8</v>
      </c>
      <c r="AL1321" s="46">
        <v>4760.5600000000004</v>
      </c>
      <c r="AM1321" s="46">
        <v>0</v>
      </c>
    </row>
    <row r="1322" spans="5:39" x14ac:dyDescent="0.2">
      <c r="E1322" s="47">
        <v>132</v>
      </c>
      <c r="F1322" s="47">
        <v>141</v>
      </c>
      <c r="G1322" s="47" t="s">
        <v>250</v>
      </c>
      <c r="H1322" s="47" t="s">
        <v>361</v>
      </c>
      <c r="I1322" s="47" t="s">
        <v>510</v>
      </c>
      <c r="J1322" s="533">
        <v>30000035</v>
      </c>
      <c r="K1322" s="14" t="s">
        <v>37</v>
      </c>
      <c r="L1322" s="14" t="s">
        <v>31</v>
      </c>
      <c r="M1322" s="45">
        <v>1322</v>
      </c>
      <c r="N1322" s="45">
        <v>1</v>
      </c>
      <c r="O1322" s="48">
        <v>17816.669999999998</v>
      </c>
      <c r="P1322" s="48"/>
      <c r="Q1322" s="12">
        <v>0</v>
      </c>
      <c r="R1322" s="46">
        <v>7466.1166666666659</v>
      </c>
      <c r="T1322" s="59">
        <v>0</v>
      </c>
      <c r="U1322" s="14">
        <v>0</v>
      </c>
      <c r="V1322" s="59" t="s">
        <v>174</v>
      </c>
      <c r="Y1322" s="46">
        <v>4668.97</v>
      </c>
      <c r="Z1322" s="46">
        <v>0</v>
      </c>
      <c r="AA1322" s="46">
        <v>6467.02</v>
      </c>
      <c r="AB1322" s="46">
        <v>1099.6400000000001</v>
      </c>
      <c r="AC1322" s="46">
        <v>0</v>
      </c>
      <c r="AD1322" s="46">
        <v>4432</v>
      </c>
      <c r="AE1322" s="46">
        <v>2216</v>
      </c>
      <c r="AF1322" s="46">
        <v>2216</v>
      </c>
      <c r="AG1322" s="46">
        <v>2216</v>
      </c>
      <c r="AH1322" s="46">
        <v>2216</v>
      </c>
      <c r="AI1322" s="46">
        <v>11180.06</v>
      </c>
      <c r="AJ1322" s="46">
        <v>7096.85</v>
      </c>
      <c r="AK1322" s="46">
        <v>4271.12</v>
      </c>
      <c r="AL1322" s="46">
        <v>17816.669999999998</v>
      </c>
      <c r="AM1322" s="46">
        <v>3660.5519999999997</v>
      </c>
    </row>
    <row r="1323" spans="5:39" x14ac:dyDescent="0.2">
      <c r="E1323" s="47">
        <v>132</v>
      </c>
      <c r="F1323" s="47">
        <v>141</v>
      </c>
      <c r="G1323" s="47" t="s">
        <v>250</v>
      </c>
      <c r="H1323" s="47" t="s">
        <v>361</v>
      </c>
      <c r="I1323" s="47" t="s">
        <v>510</v>
      </c>
      <c r="J1323" s="533">
        <v>30000035</v>
      </c>
      <c r="K1323" s="14" t="s">
        <v>65</v>
      </c>
      <c r="L1323" s="14" t="s">
        <v>31</v>
      </c>
      <c r="M1323" s="45">
        <v>1323</v>
      </c>
      <c r="N1323" s="45">
        <v>1</v>
      </c>
      <c r="O1323" s="52">
        <v>4575.6900000000051</v>
      </c>
      <c r="P1323" s="48">
        <v>3660.5519999999997</v>
      </c>
      <c r="Q1323" s="12">
        <v>0</v>
      </c>
      <c r="R1323" s="46">
        <v>762.6150000000008</v>
      </c>
      <c r="T1323" s="59">
        <v>0</v>
      </c>
      <c r="U1323" s="14">
        <v>0</v>
      </c>
      <c r="V1323" s="59" t="s">
        <v>174</v>
      </c>
      <c r="X1323" s="46">
        <v>0</v>
      </c>
      <c r="Y1323" s="46">
        <v>0</v>
      </c>
      <c r="Z1323" s="46">
        <v>0</v>
      </c>
      <c r="AA1323" s="46">
        <v>0</v>
      </c>
      <c r="AB1323" s="46">
        <v>0</v>
      </c>
      <c r="AC1323" s="46">
        <v>0</v>
      </c>
      <c r="AD1323" s="46">
        <v>0</v>
      </c>
      <c r="AE1323" s="46">
        <v>0</v>
      </c>
      <c r="AF1323" s="46">
        <v>0</v>
      </c>
      <c r="AG1323" s="46">
        <v>0</v>
      </c>
      <c r="AH1323" s="46">
        <v>0</v>
      </c>
      <c r="AI1323" s="46">
        <v>0</v>
      </c>
      <c r="AJ1323" s="46">
        <v>0</v>
      </c>
      <c r="AK1323" s="46">
        <v>0</v>
      </c>
      <c r="AL1323" s="46">
        <v>4575.6900000000051</v>
      </c>
      <c r="AM1323" s="46">
        <v>0</v>
      </c>
    </row>
    <row r="1324" spans="5:39" x14ac:dyDescent="0.2">
      <c r="E1324" s="47">
        <v>132</v>
      </c>
      <c r="F1324" s="47">
        <v>141</v>
      </c>
      <c r="G1324" s="47" t="s">
        <v>250</v>
      </c>
      <c r="H1324" s="47" t="s">
        <v>361</v>
      </c>
      <c r="I1324" s="47" t="s">
        <v>510</v>
      </c>
      <c r="J1324" s="533">
        <v>30000035</v>
      </c>
      <c r="K1324" s="14" t="s">
        <v>64</v>
      </c>
      <c r="L1324" s="14" t="s">
        <v>57</v>
      </c>
      <c r="M1324" s="45">
        <v>1324</v>
      </c>
      <c r="N1324" s="45">
        <v>1</v>
      </c>
      <c r="O1324" s="46">
        <v>0</v>
      </c>
      <c r="Q1324" s="12">
        <v>0</v>
      </c>
      <c r="T1324" s="59">
        <v>0</v>
      </c>
      <c r="U1324" s="14">
        <v>0</v>
      </c>
      <c r="V1324" s="59" t="s">
        <v>174</v>
      </c>
      <c r="X1324" s="46">
        <v>0</v>
      </c>
      <c r="Y1324" s="46">
        <v>0</v>
      </c>
      <c r="Z1324" s="46">
        <v>2216</v>
      </c>
      <c r="AA1324" s="46">
        <v>0</v>
      </c>
      <c r="AB1324" s="46">
        <v>1116.3599999999999</v>
      </c>
      <c r="AC1324" s="46">
        <v>3332.3599999999997</v>
      </c>
      <c r="AD1324" s="46">
        <v>1116.3599999999997</v>
      </c>
      <c r="AE1324" s="46">
        <v>1116.3599999999997</v>
      </c>
      <c r="AF1324" s="46">
        <v>1116.3599999999997</v>
      </c>
      <c r="AG1324" s="46">
        <v>1116.3599999999997</v>
      </c>
      <c r="AH1324" s="46">
        <v>1116.3599999999997</v>
      </c>
      <c r="AI1324" s="46">
        <v>0</v>
      </c>
      <c r="AJ1324" s="46">
        <v>0</v>
      </c>
      <c r="AK1324" s="46">
        <v>0</v>
      </c>
      <c r="AL1324" s="46">
        <v>0</v>
      </c>
      <c r="AM1324" s="46">
        <v>0</v>
      </c>
    </row>
    <row r="1325" spans="5:39" x14ac:dyDescent="0.2">
      <c r="E1325" s="47">
        <v>132</v>
      </c>
      <c r="F1325" s="47">
        <v>141</v>
      </c>
      <c r="G1325" s="47" t="s">
        <v>250</v>
      </c>
      <c r="H1325" s="47" t="s">
        <v>361</v>
      </c>
      <c r="I1325" s="47" t="s">
        <v>510</v>
      </c>
      <c r="J1325" s="533">
        <v>30000035</v>
      </c>
      <c r="K1325" s="14" t="s">
        <v>64</v>
      </c>
      <c r="L1325" s="14" t="s">
        <v>54</v>
      </c>
      <c r="M1325" s="45">
        <v>1325</v>
      </c>
      <c r="N1325" s="45">
        <v>1</v>
      </c>
      <c r="O1325" s="46">
        <v>3476.0500000000029</v>
      </c>
      <c r="Q1325" s="12">
        <v>0</v>
      </c>
      <c r="T1325" s="59">
        <v>0</v>
      </c>
      <c r="U1325" s="14">
        <v>0</v>
      </c>
      <c r="V1325" s="59" t="s">
        <v>174</v>
      </c>
      <c r="X1325" s="46">
        <v>0</v>
      </c>
      <c r="Y1325" s="46">
        <v>0</v>
      </c>
      <c r="Z1325" s="46">
        <v>0</v>
      </c>
      <c r="AA1325" s="46">
        <v>0</v>
      </c>
      <c r="AB1325" s="46">
        <v>0</v>
      </c>
      <c r="AC1325" s="46">
        <v>0</v>
      </c>
      <c r="AD1325" s="46">
        <v>0</v>
      </c>
      <c r="AE1325" s="46">
        <v>0</v>
      </c>
      <c r="AF1325" s="46">
        <v>0</v>
      </c>
      <c r="AG1325" s="46">
        <v>0</v>
      </c>
      <c r="AH1325" s="46">
        <v>8964.0600000000013</v>
      </c>
      <c r="AI1325" s="46">
        <v>5997.2100000000019</v>
      </c>
      <c r="AJ1325" s="46">
        <v>3171.4800000000014</v>
      </c>
      <c r="AK1325" s="46">
        <v>16532.16</v>
      </c>
      <c r="AL1325" s="46">
        <v>3476.0500000000029</v>
      </c>
      <c r="AM1325" s="46">
        <v>0</v>
      </c>
    </row>
    <row r="1326" spans="5:39" x14ac:dyDescent="0.2">
      <c r="E1326" s="47">
        <v>132</v>
      </c>
      <c r="F1326" s="47">
        <v>141</v>
      </c>
      <c r="G1326" s="47" t="s">
        <v>250</v>
      </c>
      <c r="H1326" s="47" t="s">
        <v>361</v>
      </c>
      <c r="I1326" s="47" t="s">
        <v>510</v>
      </c>
      <c r="J1326" s="533">
        <v>30000035</v>
      </c>
      <c r="K1326" s="14" t="s">
        <v>64</v>
      </c>
      <c r="L1326" s="14" t="s">
        <v>58</v>
      </c>
      <c r="M1326" s="45">
        <v>1326</v>
      </c>
      <c r="N1326" s="45">
        <v>1</v>
      </c>
      <c r="O1326" s="46">
        <v>1099.6399999999994</v>
      </c>
      <c r="Q1326" s="12">
        <v>0</v>
      </c>
      <c r="T1326" s="59">
        <v>0</v>
      </c>
      <c r="U1326" s="14">
        <v>0</v>
      </c>
      <c r="V1326" s="59" t="s">
        <v>174</v>
      </c>
      <c r="X1326" s="46">
        <v>0</v>
      </c>
      <c r="Y1326" s="46">
        <v>1979.0299999999997</v>
      </c>
      <c r="Z1326" s="46">
        <v>1979.0299999999997</v>
      </c>
      <c r="AA1326" s="46">
        <v>1099.6399999999994</v>
      </c>
      <c r="AB1326" s="46">
        <v>1099.6400000000001</v>
      </c>
      <c r="AC1326" s="46">
        <v>1099.6400000000003</v>
      </c>
      <c r="AD1326" s="46">
        <v>1099.6400000000003</v>
      </c>
      <c r="AE1326" s="46">
        <v>1099.6400000000003</v>
      </c>
      <c r="AF1326" s="46">
        <v>1099.6400000000003</v>
      </c>
      <c r="AG1326" s="46">
        <v>1099.6400000000003</v>
      </c>
      <c r="AH1326" s="46">
        <v>1099.6399999999994</v>
      </c>
      <c r="AI1326" s="46">
        <v>1099.6399999999967</v>
      </c>
      <c r="AJ1326" s="46">
        <v>1099.6400000000012</v>
      </c>
      <c r="AK1326" s="46">
        <v>1099.6400000000031</v>
      </c>
      <c r="AL1326" s="46">
        <v>1099.6399999999994</v>
      </c>
      <c r="AM1326" s="46">
        <v>915.13800000000629</v>
      </c>
    </row>
    <row r="1327" spans="5:39" x14ac:dyDescent="0.2">
      <c r="E1327" s="47">
        <v>132</v>
      </c>
      <c r="F1327" s="47">
        <v>141</v>
      </c>
      <c r="G1327" s="47" t="s">
        <v>250</v>
      </c>
      <c r="H1327" s="47" t="s">
        <v>361</v>
      </c>
      <c r="I1327" s="47" t="s">
        <v>510</v>
      </c>
      <c r="J1327" s="533">
        <v>30000035</v>
      </c>
      <c r="K1327" s="14" t="s">
        <v>67</v>
      </c>
      <c r="L1327" s="14" t="s">
        <v>67</v>
      </c>
      <c r="M1327" s="45">
        <v>1327</v>
      </c>
      <c r="N1327" s="45">
        <v>1</v>
      </c>
      <c r="O1327" s="53">
        <v>0</v>
      </c>
      <c r="P1327" s="54">
        <v>0</v>
      </c>
      <c r="Q1327" s="55">
        <v>0</v>
      </c>
      <c r="R1327" s="56">
        <v>0</v>
      </c>
      <c r="S1327" s="57">
        <v>0</v>
      </c>
      <c r="T1327" s="60">
        <v>0</v>
      </c>
      <c r="U1327" s="14">
        <v>0</v>
      </c>
      <c r="V1327" s="60" t="s">
        <v>174</v>
      </c>
      <c r="Y1327" s="46">
        <v>0</v>
      </c>
      <c r="Z1327" s="46">
        <v>0</v>
      </c>
      <c r="AA1327" s="46">
        <v>0</v>
      </c>
      <c r="AB1327" s="46">
        <v>0</v>
      </c>
      <c r="AC1327" s="46">
        <v>0</v>
      </c>
      <c r="AD1327" s="46">
        <v>0</v>
      </c>
      <c r="AE1327" s="46">
        <v>0</v>
      </c>
      <c r="AF1327" s="46">
        <v>0</v>
      </c>
      <c r="AG1327" s="46">
        <v>0</v>
      </c>
      <c r="AH1327" s="46">
        <v>0</v>
      </c>
      <c r="AI1327" s="46">
        <v>0</v>
      </c>
      <c r="AJ1327" s="46">
        <v>0</v>
      </c>
      <c r="AK1327" s="46">
        <v>0</v>
      </c>
      <c r="AL1327" s="46">
        <v>0</v>
      </c>
      <c r="AM1327" s="46">
        <v>0</v>
      </c>
    </row>
    <row r="1328" spans="5:39" x14ac:dyDescent="0.2">
      <c r="E1328" s="14">
        <v>133</v>
      </c>
      <c r="F1328" s="14">
        <v>142</v>
      </c>
      <c r="G1328" s="14" t="s">
        <v>250</v>
      </c>
      <c r="H1328" s="14" t="s">
        <v>352</v>
      </c>
      <c r="I1328" s="14" t="s">
        <v>511</v>
      </c>
      <c r="J1328" s="531">
        <v>30000036</v>
      </c>
      <c r="K1328" s="14" t="s">
        <v>59</v>
      </c>
      <c r="L1328" s="14" t="s">
        <v>57</v>
      </c>
      <c r="M1328" s="45">
        <v>1328</v>
      </c>
      <c r="N1328" s="45">
        <v>1</v>
      </c>
      <c r="O1328" s="46">
        <v>1943.68</v>
      </c>
      <c r="Q1328" s="12" t="s">
        <v>383</v>
      </c>
      <c r="T1328" s="59" t="s">
        <v>90</v>
      </c>
      <c r="U1328" s="14">
        <v>0</v>
      </c>
      <c r="V1328" s="59" t="s">
        <v>150</v>
      </c>
      <c r="Y1328" s="46">
        <v>1735.83</v>
      </c>
      <c r="Z1328" s="46">
        <v>1943.68</v>
      </c>
      <c r="AA1328" s="46">
        <v>1943.68</v>
      </c>
      <c r="AB1328" s="46">
        <v>1943.68</v>
      </c>
      <c r="AC1328" s="46">
        <v>1943.68</v>
      </c>
      <c r="AD1328" s="46">
        <v>1943.68</v>
      </c>
      <c r="AE1328" s="46">
        <v>1943.68</v>
      </c>
      <c r="AF1328" s="46">
        <v>1943.68</v>
      </c>
      <c r="AG1328" s="46">
        <v>1943.68</v>
      </c>
      <c r="AH1328" s="46">
        <v>1943.68</v>
      </c>
      <c r="AI1328" s="46">
        <v>1943.68</v>
      </c>
      <c r="AJ1328" s="46">
        <v>1943.68</v>
      </c>
      <c r="AK1328" s="46">
        <v>1943.68</v>
      </c>
      <c r="AL1328" s="46">
        <v>1943.68</v>
      </c>
      <c r="AM1328" s="46">
        <v>0</v>
      </c>
    </row>
    <row r="1329" spans="5:39" x14ac:dyDescent="0.2">
      <c r="E1329" s="47">
        <v>133</v>
      </c>
      <c r="F1329" s="47">
        <v>142</v>
      </c>
      <c r="G1329" s="47" t="s">
        <v>250</v>
      </c>
      <c r="H1329" s="47" t="s">
        <v>352</v>
      </c>
      <c r="I1329" s="47" t="s">
        <v>511</v>
      </c>
      <c r="J1329" s="533">
        <v>30000036</v>
      </c>
      <c r="K1329" s="14" t="s">
        <v>59</v>
      </c>
      <c r="L1329" s="14" t="s">
        <v>54</v>
      </c>
      <c r="M1329" s="45">
        <v>1329</v>
      </c>
      <c r="N1329" s="45">
        <v>1</v>
      </c>
      <c r="O1329" s="46">
        <v>3675.59</v>
      </c>
      <c r="Q1329" s="12" t="s">
        <v>383</v>
      </c>
      <c r="T1329" s="59" t="s">
        <v>90</v>
      </c>
      <c r="U1329" s="14">
        <v>0</v>
      </c>
      <c r="V1329" s="59" t="s">
        <v>150</v>
      </c>
      <c r="Y1329" s="46">
        <v>0</v>
      </c>
      <c r="Z1329" s="46">
        <v>0</v>
      </c>
      <c r="AA1329" s="46">
        <v>0</v>
      </c>
      <c r="AB1329" s="46">
        <v>0</v>
      </c>
      <c r="AC1329" s="46">
        <v>0</v>
      </c>
      <c r="AD1329" s="46">
        <v>0</v>
      </c>
      <c r="AE1329" s="46">
        <v>0</v>
      </c>
      <c r="AF1329" s="46">
        <v>0</v>
      </c>
      <c r="AG1329" s="46">
        <v>0</v>
      </c>
      <c r="AH1329" s="46">
        <v>6094.9</v>
      </c>
      <c r="AI1329" s="46">
        <v>4773.3099999999995</v>
      </c>
      <c r="AJ1329" s="46">
        <v>3984.73</v>
      </c>
      <c r="AK1329" s="46">
        <v>12828.58</v>
      </c>
      <c r="AL1329" s="46">
        <v>3675.59</v>
      </c>
      <c r="AM1329" s="46">
        <v>0</v>
      </c>
    </row>
    <row r="1330" spans="5:39" x14ac:dyDescent="0.2">
      <c r="E1330" s="47">
        <v>133</v>
      </c>
      <c r="F1330" s="47">
        <v>142</v>
      </c>
      <c r="G1330" s="47" t="s">
        <v>250</v>
      </c>
      <c r="H1330" s="47" t="s">
        <v>352</v>
      </c>
      <c r="I1330" s="47" t="s">
        <v>511</v>
      </c>
      <c r="J1330" s="533">
        <v>30000036</v>
      </c>
      <c r="K1330" s="14" t="s">
        <v>59</v>
      </c>
      <c r="L1330" s="14" t="s">
        <v>58</v>
      </c>
      <c r="M1330" s="45">
        <v>1330</v>
      </c>
      <c r="N1330" s="45">
        <v>1</v>
      </c>
      <c r="O1330" s="46">
        <v>0</v>
      </c>
      <c r="Q1330" s="12" t="s">
        <v>383</v>
      </c>
      <c r="T1330" s="59" t="s">
        <v>90</v>
      </c>
      <c r="U1330" s="14">
        <v>0</v>
      </c>
      <c r="V1330" s="59" t="s">
        <v>150</v>
      </c>
      <c r="Y1330" s="46">
        <v>0</v>
      </c>
      <c r="Z1330" s="46">
        <v>0</v>
      </c>
      <c r="AA1330" s="46">
        <v>0</v>
      </c>
      <c r="AB1330" s="46">
        <v>0</v>
      </c>
      <c r="AC1330" s="46">
        <v>0</v>
      </c>
      <c r="AD1330" s="46">
        <v>0</v>
      </c>
      <c r="AE1330" s="46">
        <v>0</v>
      </c>
      <c r="AF1330" s="46">
        <v>0</v>
      </c>
      <c r="AG1330" s="46">
        <v>0</v>
      </c>
      <c r="AH1330" s="46">
        <v>0</v>
      </c>
      <c r="AI1330" s="46">
        <v>0</v>
      </c>
      <c r="AJ1330" s="46">
        <v>0</v>
      </c>
      <c r="AK1330" s="46">
        <v>0</v>
      </c>
      <c r="AL1330" s="46">
        <v>0</v>
      </c>
      <c r="AM1330" s="46">
        <v>0</v>
      </c>
    </row>
    <row r="1331" spans="5:39" x14ac:dyDescent="0.2">
      <c r="E1331" s="47">
        <v>133</v>
      </c>
      <c r="F1331" s="47">
        <v>142</v>
      </c>
      <c r="G1331" s="47" t="s">
        <v>250</v>
      </c>
      <c r="H1331" s="47" t="s">
        <v>352</v>
      </c>
      <c r="I1331" s="47" t="s">
        <v>511</v>
      </c>
      <c r="J1331" s="533">
        <v>30000036</v>
      </c>
      <c r="K1331" s="14" t="s">
        <v>59</v>
      </c>
      <c r="L1331" s="14" t="s">
        <v>31</v>
      </c>
      <c r="M1331" s="45">
        <v>1331</v>
      </c>
      <c r="N1331" s="45">
        <v>1</v>
      </c>
      <c r="O1331" s="48">
        <v>5619.27</v>
      </c>
      <c r="Q1331" s="12" t="s">
        <v>383</v>
      </c>
      <c r="R1331" s="46">
        <v>7169.8650000000007</v>
      </c>
      <c r="T1331" s="59" t="s">
        <v>90</v>
      </c>
      <c r="U1331" s="14">
        <v>0</v>
      </c>
      <c r="V1331" s="59" t="s">
        <v>150</v>
      </c>
      <c r="X1331" s="46">
        <v>11921.91</v>
      </c>
      <c r="Y1331" s="46">
        <v>1735.83</v>
      </c>
      <c r="Z1331" s="46">
        <v>1943.68</v>
      </c>
      <c r="AA1331" s="46">
        <v>1943.68</v>
      </c>
      <c r="AB1331" s="46">
        <v>1943.68</v>
      </c>
      <c r="AC1331" s="46">
        <v>1943.68</v>
      </c>
      <c r="AD1331" s="46">
        <v>1943.68</v>
      </c>
      <c r="AE1331" s="46">
        <v>1943.68</v>
      </c>
      <c r="AF1331" s="46">
        <v>1943.68</v>
      </c>
      <c r="AG1331" s="46">
        <v>1943.68</v>
      </c>
      <c r="AH1331" s="46">
        <v>8038.58</v>
      </c>
      <c r="AI1331" s="46">
        <v>6716.99</v>
      </c>
      <c r="AJ1331" s="46">
        <v>5928.41</v>
      </c>
      <c r="AK1331" s="46">
        <v>14772.26</v>
      </c>
      <c r="AL1331" s="46">
        <v>5619.27</v>
      </c>
      <c r="AM1331" s="46">
        <v>0</v>
      </c>
    </row>
    <row r="1332" spans="5:39" x14ac:dyDescent="0.2">
      <c r="E1332" s="47">
        <v>133</v>
      </c>
      <c r="F1332" s="47">
        <v>142</v>
      </c>
      <c r="G1332" s="47" t="s">
        <v>250</v>
      </c>
      <c r="H1332" s="47" t="s">
        <v>352</v>
      </c>
      <c r="I1332" s="47" t="s">
        <v>511</v>
      </c>
      <c r="J1332" s="533">
        <v>30000036</v>
      </c>
      <c r="K1332" s="14" t="s">
        <v>37</v>
      </c>
      <c r="L1332" s="14" t="s">
        <v>31</v>
      </c>
      <c r="M1332" s="45">
        <v>1332</v>
      </c>
      <c r="N1332" s="45">
        <v>1</v>
      </c>
      <c r="O1332" s="48">
        <v>5000</v>
      </c>
      <c r="P1332" s="48"/>
      <c r="Q1332" s="12" t="s">
        <v>383</v>
      </c>
      <c r="R1332" s="46">
        <v>833.33333333333337</v>
      </c>
      <c r="T1332" s="59" t="s">
        <v>90</v>
      </c>
      <c r="U1332" s="14">
        <v>0</v>
      </c>
      <c r="V1332" s="59" t="s">
        <v>150</v>
      </c>
      <c r="Y1332" s="46">
        <v>0</v>
      </c>
      <c r="Z1332" s="46">
        <v>0</v>
      </c>
      <c r="AA1332" s="46">
        <v>0</v>
      </c>
      <c r="AB1332" s="46">
        <v>0</v>
      </c>
      <c r="AC1332" s="46">
        <v>0</v>
      </c>
      <c r="AD1332" s="46">
        <v>0</v>
      </c>
      <c r="AE1332" s="46">
        <v>0</v>
      </c>
      <c r="AF1332" s="46">
        <v>0</v>
      </c>
      <c r="AG1332" s="46">
        <v>0</v>
      </c>
      <c r="AH1332" s="46">
        <v>0</v>
      </c>
      <c r="AI1332" s="46">
        <v>0</v>
      </c>
      <c r="AJ1332" s="46">
        <v>0</v>
      </c>
      <c r="AK1332" s="46">
        <v>0</v>
      </c>
      <c r="AL1332" s="46">
        <v>5000</v>
      </c>
      <c r="AM1332" s="46">
        <v>65282.69</v>
      </c>
    </row>
    <row r="1333" spans="5:39" x14ac:dyDescent="0.2">
      <c r="E1333" s="47">
        <v>133</v>
      </c>
      <c r="F1333" s="47">
        <v>142</v>
      </c>
      <c r="G1333" s="47" t="s">
        <v>250</v>
      </c>
      <c r="H1333" s="47" t="s">
        <v>352</v>
      </c>
      <c r="I1333" s="47" t="s">
        <v>511</v>
      </c>
      <c r="J1333" s="533">
        <v>30000036</v>
      </c>
      <c r="K1333" s="14" t="s">
        <v>65</v>
      </c>
      <c r="L1333" s="14" t="s">
        <v>31</v>
      </c>
      <c r="M1333" s="45">
        <v>1333</v>
      </c>
      <c r="N1333" s="45">
        <v>1</v>
      </c>
      <c r="O1333" s="52">
        <v>65282.69</v>
      </c>
      <c r="P1333" s="48">
        <v>65282.69</v>
      </c>
      <c r="Q1333" s="12" t="s">
        <v>383</v>
      </c>
      <c r="R1333" s="46">
        <v>7169.8650000000007</v>
      </c>
      <c r="T1333" s="59" t="s">
        <v>90</v>
      </c>
      <c r="U1333" s="14">
        <v>0</v>
      </c>
      <c r="V1333" s="59" t="s">
        <v>150</v>
      </c>
      <c r="X1333" s="46">
        <v>6921.91</v>
      </c>
      <c r="Y1333" s="46">
        <v>1735.83</v>
      </c>
      <c r="Z1333" s="46">
        <v>1943.68</v>
      </c>
      <c r="AA1333" s="46">
        <v>1943.68</v>
      </c>
      <c r="AB1333" s="46">
        <v>1943.6799999999982</v>
      </c>
      <c r="AC1333" s="46">
        <v>1943.68</v>
      </c>
      <c r="AD1333" s="46">
        <v>1943.68</v>
      </c>
      <c r="AE1333" s="46">
        <v>1943.68</v>
      </c>
      <c r="AF1333" s="46">
        <v>1943.68</v>
      </c>
      <c r="AG1333" s="46">
        <v>1943.68</v>
      </c>
      <c r="AH1333" s="46">
        <v>8038.58</v>
      </c>
      <c r="AI1333" s="46">
        <v>6716.99</v>
      </c>
      <c r="AJ1333" s="46">
        <v>5928.41</v>
      </c>
      <c r="AK1333" s="46">
        <v>14772.26</v>
      </c>
      <c r="AL1333" s="46">
        <v>5619.27</v>
      </c>
      <c r="AM1333" s="46">
        <v>0</v>
      </c>
    </row>
    <row r="1334" spans="5:39" x14ac:dyDescent="0.2">
      <c r="E1334" s="47">
        <v>133</v>
      </c>
      <c r="F1334" s="47">
        <v>142</v>
      </c>
      <c r="G1334" s="47" t="s">
        <v>250</v>
      </c>
      <c r="H1334" s="47" t="s">
        <v>352</v>
      </c>
      <c r="I1334" s="47" t="s">
        <v>511</v>
      </c>
      <c r="J1334" s="533">
        <v>30000036</v>
      </c>
      <c r="K1334" s="14" t="s">
        <v>64</v>
      </c>
      <c r="L1334" s="14" t="s">
        <v>57</v>
      </c>
      <c r="M1334" s="45">
        <v>1334</v>
      </c>
      <c r="N1334" s="45">
        <v>1</v>
      </c>
      <c r="O1334" s="46">
        <v>22914.429628438709</v>
      </c>
      <c r="Q1334" s="12" t="s">
        <v>383</v>
      </c>
      <c r="T1334" s="59" t="s">
        <v>90</v>
      </c>
      <c r="U1334" s="14">
        <v>0</v>
      </c>
      <c r="V1334" s="59" t="s">
        <v>150</v>
      </c>
      <c r="X1334" s="46">
        <v>910.75962843870877</v>
      </c>
      <c r="Y1334" s="46">
        <v>2646.5896284387086</v>
      </c>
      <c r="Z1334" s="46">
        <v>4590.2696284387084</v>
      </c>
      <c r="AA1334" s="46">
        <v>6533.9496284387087</v>
      </c>
      <c r="AB1334" s="46">
        <v>8477.6296284387081</v>
      </c>
      <c r="AC1334" s="46">
        <v>10421.309628438708</v>
      </c>
      <c r="AD1334" s="46">
        <v>12364.989628438709</v>
      </c>
      <c r="AE1334" s="46">
        <v>14308.669628438709</v>
      </c>
      <c r="AF1334" s="46">
        <v>16252.349628438709</v>
      </c>
      <c r="AG1334" s="46">
        <v>18196.029628438708</v>
      </c>
      <c r="AH1334" s="46">
        <v>20139.709628438708</v>
      </c>
      <c r="AI1334" s="46">
        <v>22083.389628438708</v>
      </c>
      <c r="AJ1334" s="46">
        <v>24027.069628438709</v>
      </c>
      <c r="AK1334" s="46">
        <v>25970.749628438709</v>
      </c>
      <c r="AL1334" s="46">
        <v>22914.429628438709</v>
      </c>
      <c r="AM1334" s="46">
        <v>0</v>
      </c>
    </row>
    <row r="1335" spans="5:39" x14ac:dyDescent="0.2">
      <c r="E1335" s="47">
        <v>133</v>
      </c>
      <c r="F1335" s="47">
        <v>142</v>
      </c>
      <c r="G1335" s="47" t="s">
        <v>250</v>
      </c>
      <c r="H1335" s="47" t="s">
        <v>352</v>
      </c>
      <c r="I1335" s="47" t="s">
        <v>511</v>
      </c>
      <c r="J1335" s="533">
        <v>30000036</v>
      </c>
      <c r="K1335" s="14" t="s">
        <v>64</v>
      </c>
      <c r="L1335" s="14" t="s">
        <v>54</v>
      </c>
      <c r="M1335" s="45">
        <v>1335</v>
      </c>
      <c r="N1335" s="45">
        <v>1</v>
      </c>
      <c r="O1335" s="46">
        <v>37368.260371561293</v>
      </c>
      <c r="Q1335" s="12" t="s">
        <v>383</v>
      </c>
      <c r="T1335" s="59" t="s">
        <v>90</v>
      </c>
      <c r="U1335" s="14">
        <v>0</v>
      </c>
      <c r="V1335" s="59" t="s">
        <v>150</v>
      </c>
      <c r="X1335" s="46">
        <v>6011.1503715612907</v>
      </c>
      <c r="Y1335" s="46">
        <v>6011.1503715612907</v>
      </c>
      <c r="Z1335" s="46">
        <v>6011.1503715612907</v>
      </c>
      <c r="AA1335" s="46">
        <v>6011.1503715612907</v>
      </c>
      <c r="AB1335" s="46">
        <v>6011.1503715612907</v>
      </c>
      <c r="AC1335" s="46">
        <v>6011.1503715612907</v>
      </c>
      <c r="AD1335" s="46">
        <v>6011.1503715612907</v>
      </c>
      <c r="AE1335" s="46">
        <v>6011.1503715612907</v>
      </c>
      <c r="AF1335" s="46">
        <v>6011.1503715612907</v>
      </c>
      <c r="AG1335" s="46">
        <v>6011.1503715612907</v>
      </c>
      <c r="AH1335" s="46">
        <v>12106.05037156129</v>
      </c>
      <c r="AI1335" s="46">
        <v>16879.360371561292</v>
      </c>
      <c r="AJ1335" s="46">
        <v>20864.090371561291</v>
      </c>
      <c r="AK1335" s="46">
        <v>33692.670371561289</v>
      </c>
      <c r="AL1335" s="46">
        <v>37368.260371561293</v>
      </c>
      <c r="AM1335" s="46">
        <v>0</v>
      </c>
    </row>
    <row r="1336" spans="5:39" x14ac:dyDescent="0.2">
      <c r="E1336" s="47">
        <v>133</v>
      </c>
      <c r="F1336" s="47">
        <v>142</v>
      </c>
      <c r="G1336" s="47" t="s">
        <v>250</v>
      </c>
      <c r="H1336" s="47" t="s">
        <v>352</v>
      </c>
      <c r="I1336" s="47" t="s">
        <v>511</v>
      </c>
      <c r="J1336" s="533">
        <v>30000036</v>
      </c>
      <c r="K1336" s="14" t="s">
        <v>64</v>
      </c>
      <c r="L1336" s="14" t="s">
        <v>58</v>
      </c>
      <c r="M1336" s="45">
        <v>1336</v>
      </c>
      <c r="N1336" s="45">
        <v>1</v>
      </c>
      <c r="O1336" s="46">
        <v>5000</v>
      </c>
      <c r="Q1336" s="12" t="s">
        <v>383</v>
      </c>
      <c r="T1336" s="59" t="s">
        <v>90</v>
      </c>
      <c r="U1336" s="14">
        <v>2</v>
      </c>
      <c r="V1336" s="59" t="s">
        <v>150</v>
      </c>
      <c r="X1336" s="46">
        <v>0</v>
      </c>
      <c r="Y1336" s="46">
        <v>5000</v>
      </c>
      <c r="Z1336" s="46">
        <v>5000.0000000000018</v>
      </c>
      <c r="AA1336" s="46">
        <v>4999.9999999999982</v>
      </c>
      <c r="AB1336" s="46">
        <v>5000</v>
      </c>
      <c r="AC1336" s="46">
        <v>5000</v>
      </c>
      <c r="AD1336" s="46">
        <v>5000</v>
      </c>
      <c r="AE1336" s="46">
        <v>5000</v>
      </c>
      <c r="AF1336" s="46">
        <v>5000</v>
      </c>
      <c r="AG1336" s="46">
        <v>5000.0000000000018</v>
      </c>
      <c r="AH1336" s="46">
        <v>5000.0000000000036</v>
      </c>
      <c r="AI1336" s="46">
        <v>5000</v>
      </c>
      <c r="AJ1336" s="46">
        <v>5000.0000000000036</v>
      </c>
      <c r="AK1336" s="46">
        <v>5000.0000000000073</v>
      </c>
      <c r="AL1336" s="46">
        <v>5000</v>
      </c>
      <c r="AM1336" s="46">
        <v>0</v>
      </c>
    </row>
    <row r="1337" spans="5:39" x14ac:dyDescent="0.2">
      <c r="E1337" s="47">
        <v>133</v>
      </c>
      <c r="F1337" s="47">
        <v>142</v>
      </c>
      <c r="G1337" s="47" t="s">
        <v>250</v>
      </c>
      <c r="H1337" s="47" t="s">
        <v>352</v>
      </c>
      <c r="I1337" s="47" t="s">
        <v>511</v>
      </c>
      <c r="J1337" s="533">
        <v>30000036</v>
      </c>
      <c r="K1337" s="14" t="s">
        <v>67</v>
      </c>
      <c r="L1337" s="14" t="s">
        <v>67</v>
      </c>
      <c r="M1337" s="45">
        <v>1337</v>
      </c>
      <c r="N1337" s="45">
        <v>1</v>
      </c>
      <c r="O1337" s="53">
        <v>152.69129963854357</v>
      </c>
      <c r="P1337" s="54">
        <v>142.69129963854357</v>
      </c>
      <c r="Q1337" s="55" t="s">
        <v>383</v>
      </c>
      <c r="R1337" s="56">
        <v>9.1051491206598723</v>
      </c>
      <c r="S1337" s="57" t="s">
        <v>370</v>
      </c>
      <c r="T1337" s="60" t="s">
        <v>90</v>
      </c>
      <c r="U1337" s="14">
        <v>0</v>
      </c>
      <c r="V1337" s="60" t="s">
        <v>150</v>
      </c>
      <c r="Y1337" s="46">
        <v>152.69129963854357</v>
      </c>
      <c r="Z1337" s="46">
        <v>152.69129963854357</v>
      </c>
      <c r="AA1337" s="46">
        <v>152.69129963854357</v>
      </c>
      <c r="AB1337" s="46">
        <v>152.69129963854357</v>
      </c>
      <c r="AC1337" s="46">
        <v>152.69129963854357</v>
      </c>
      <c r="AD1337" s="46">
        <v>152.69129963854357</v>
      </c>
      <c r="AE1337" s="46">
        <v>152.69129963854357</v>
      </c>
      <c r="AF1337" s="46">
        <v>152.69129963854357</v>
      </c>
      <c r="AG1337" s="46">
        <v>152.69129963854357</v>
      </c>
      <c r="AH1337" s="46">
        <v>152.69129963854357</v>
      </c>
      <c r="AI1337" s="46">
        <v>152.69129963854357</v>
      </c>
      <c r="AJ1337" s="46">
        <v>152.69129963854357</v>
      </c>
      <c r="AK1337" s="46">
        <v>152.69129963854357</v>
      </c>
      <c r="AL1337" s="46">
        <v>152.69129963854357</v>
      </c>
      <c r="AM1337" s="46">
        <v>152.69129963854357</v>
      </c>
    </row>
    <row r="1338" spans="5:39" x14ac:dyDescent="0.2">
      <c r="E1338" s="14">
        <v>134</v>
      </c>
      <c r="F1338" s="14">
        <v>143</v>
      </c>
      <c r="G1338" s="14" t="s">
        <v>250</v>
      </c>
      <c r="H1338" s="14" t="s">
        <v>322</v>
      </c>
      <c r="I1338" s="14" t="s">
        <v>512</v>
      </c>
      <c r="J1338" s="531">
        <v>30000037</v>
      </c>
      <c r="K1338" s="14" t="s">
        <v>59</v>
      </c>
      <c r="L1338" s="14" t="s">
        <v>57</v>
      </c>
      <c r="M1338" s="45">
        <v>1338</v>
      </c>
      <c r="N1338" s="45">
        <v>1</v>
      </c>
      <c r="O1338" s="46">
        <v>3519.74</v>
      </c>
      <c r="Q1338" s="12">
        <v>0</v>
      </c>
      <c r="T1338" s="59">
        <v>0</v>
      </c>
      <c r="U1338" s="14">
        <v>0</v>
      </c>
      <c r="V1338" s="59">
        <v>0</v>
      </c>
      <c r="Y1338" s="46">
        <v>3143.37</v>
      </c>
      <c r="Z1338" s="46">
        <v>3519.74</v>
      </c>
      <c r="AA1338" s="46">
        <v>3519.74</v>
      </c>
      <c r="AB1338" s="46">
        <v>3519.74</v>
      </c>
      <c r="AC1338" s="46">
        <v>3519.74</v>
      </c>
      <c r="AD1338" s="46">
        <v>3519.74</v>
      </c>
      <c r="AE1338" s="46">
        <v>3519.74</v>
      </c>
      <c r="AF1338" s="46">
        <v>3519.74</v>
      </c>
      <c r="AG1338" s="46">
        <v>3519.74</v>
      </c>
      <c r="AH1338" s="46">
        <v>3519.74</v>
      </c>
      <c r="AI1338" s="46">
        <v>3519.74</v>
      </c>
      <c r="AJ1338" s="46">
        <v>3519.74</v>
      </c>
      <c r="AK1338" s="46">
        <v>3519.74</v>
      </c>
      <c r="AL1338" s="46">
        <v>3519.74</v>
      </c>
      <c r="AM1338" s="46">
        <v>0</v>
      </c>
    </row>
    <row r="1339" spans="5:39" x14ac:dyDescent="0.2">
      <c r="E1339" s="47">
        <v>134</v>
      </c>
      <c r="F1339" s="47">
        <v>143</v>
      </c>
      <c r="G1339" s="47" t="s">
        <v>250</v>
      </c>
      <c r="H1339" s="47" t="s">
        <v>322</v>
      </c>
      <c r="I1339" s="47" t="s">
        <v>512</v>
      </c>
      <c r="J1339" s="533">
        <v>30000037</v>
      </c>
      <c r="K1339" s="14" t="s">
        <v>59</v>
      </c>
      <c r="L1339" s="14" t="s">
        <v>54</v>
      </c>
      <c r="M1339" s="45">
        <v>1339</v>
      </c>
      <c r="N1339" s="45">
        <v>1</v>
      </c>
      <c r="O1339" s="46">
        <v>8409.24</v>
      </c>
      <c r="Q1339" s="12">
        <v>0</v>
      </c>
      <c r="T1339" s="59">
        <v>0</v>
      </c>
      <c r="U1339" s="14">
        <v>0</v>
      </c>
      <c r="V1339" s="59">
        <v>0</v>
      </c>
      <c r="Y1339" s="46">
        <v>0</v>
      </c>
      <c r="Z1339" s="46">
        <v>0</v>
      </c>
      <c r="AA1339" s="46">
        <v>0</v>
      </c>
      <c r="AB1339" s="46">
        <v>0</v>
      </c>
      <c r="AC1339" s="46">
        <v>0</v>
      </c>
      <c r="AD1339" s="46">
        <v>0</v>
      </c>
      <c r="AE1339" s="46">
        <v>0</v>
      </c>
      <c r="AF1339" s="46">
        <v>0</v>
      </c>
      <c r="AG1339" s="46">
        <v>0</v>
      </c>
      <c r="AH1339" s="46">
        <v>15767.09</v>
      </c>
      <c r="AI1339" s="46">
        <v>7684.69</v>
      </c>
      <c r="AJ1339" s="46">
        <v>7684.69</v>
      </c>
      <c r="AK1339" s="46">
        <v>17354.650000000001</v>
      </c>
      <c r="AL1339" s="46">
        <v>8409.24</v>
      </c>
      <c r="AM1339" s="46">
        <v>0</v>
      </c>
    </row>
    <row r="1340" spans="5:39" x14ac:dyDescent="0.2">
      <c r="E1340" s="47">
        <v>134</v>
      </c>
      <c r="F1340" s="47">
        <v>143</v>
      </c>
      <c r="G1340" s="47" t="s">
        <v>250</v>
      </c>
      <c r="H1340" s="47" t="s">
        <v>322</v>
      </c>
      <c r="I1340" s="47" t="s">
        <v>512</v>
      </c>
      <c r="J1340" s="533">
        <v>30000037</v>
      </c>
      <c r="K1340" s="14" t="s">
        <v>59</v>
      </c>
      <c r="L1340" s="14" t="s">
        <v>58</v>
      </c>
      <c r="M1340" s="45">
        <v>1340</v>
      </c>
      <c r="N1340" s="45">
        <v>1</v>
      </c>
      <c r="O1340" s="46">
        <v>0</v>
      </c>
      <c r="Q1340" s="12">
        <v>0</v>
      </c>
      <c r="T1340" s="59">
        <v>0</v>
      </c>
      <c r="U1340" s="14">
        <v>0</v>
      </c>
      <c r="V1340" s="59">
        <v>0</v>
      </c>
      <c r="Y1340" s="46">
        <v>0</v>
      </c>
      <c r="Z1340" s="46">
        <v>0</v>
      </c>
      <c r="AA1340" s="46">
        <v>0</v>
      </c>
      <c r="AB1340" s="46">
        <v>0</v>
      </c>
      <c r="AC1340" s="46">
        <v>0</v>
      </c>
      <c r="AD1340" s="46">
        <v>0</v>
      </c>
      <c r="AE1340" s="46">
        <v>0</v>
      </c>
      <c r="AF1340" s="46">
        <v>0</v>
      </c>
      <c r="AG1340" s="46">
        <v>0</v>
      </c>
      <c r="AH1340" s="46">
        <v>0</v>
      </c>
      <c r="AI1340" s="46">
        <v>0</v>
      </c>
      <c r="AJ1340" s="46">
        <v>0</v>
      </c>
      <c r="AK1340" s="46">
        <v>0</v>
      </c>
      <c r="AL1340" s="46">
        <v>0</v>
      </c>
      <c r="AM1340" s="46">
        <v>0</v>
      </c>
    </row>
    <row r="1341" spans="5:39" x14ac:dyDescent="0.2">
      <c r="E1341" s="47">
        <v>134</v>
      </c>
      <c r="F1341" s="47">
        <v>143</v>
      </c>
      <c r="G1341" s="47" t="s">
        <v>250</v>
      </c>
      <c r="H1341" s="47" t="s">
        <v>322</v>
      </c>
      <c r="I1341" s="47" t="s">
        <v>512</v>
      </c>
      <c r="J1341" s="533">
        <v>30000037</v>
      </c>
      <c r="K1341" s="14" t="s">
        <v>59</v>
      </c>
      <c r="L1341" s="14" t="s">
        <v>31</v>
      </c>
      <c r="M1341" s="45">
        <v>1341</v>
      </c>
      <c r="N1341" s="45">
        <v>1</v>
      </c>
      <c r="O1341" s="48">
        <v>11928.98</v>
      </c>
      <c r="Q1341" s="12">
        <v>0</v>
      </c>
      <c r="R1341" s="46">
        <v>13003.133333333333</v>
      </c>
      <c r="T1341" s="59">
        <v>0</v>
      </c>
      <c r="U1341" s="14">
        <v>0</v>
      </c>
      <c r="V1341" s="59">
        <v>0</v>
      </c>
      <c r="X1341" s="46">
        <v>7415.85</v>
      </c>
      <c r="Y1341" s="46">
        <v>3143.37</v>
      </c>
      <c r="Z1341" s="46">
        <v>3519.74</v>
      </c>
      <c r="AA1341" s="46">
        <v>3519.74</v>
      </c>
      <c r="AB1341" s="46">
        <v>3519.74</v>
      </c>
      <c r="AC1341" s="46">
        <v>3519.74</v>
      </c>
      <c r="AD1341" s="46">
        <v>3519.74</v>
      </c>
      <c r="AE1341" s="46">
        <v>3519.74</v>
      </c>
      <c r="AF1341" s="46">
        <v>3519.74</v>
      </c>
      <c r="AG1341" s="46">
        <v>3519.74</v>
      </c>
      <c r="AH1341" s="46">
        <v>19286.830000000002</v>
      </c>
      <c r="AI1341" s="46">
        <v>11204.43</v>
      </c>
      <c r="AJ1341" s="46">
        <v>11204.43</v>
      </c>
      <c r="AK1341" s="46">
        <v>20874.39</v>
      </c>
      <c r="AL1341" s="46">
        <v>11928.98</v>
      </c>
      <c r="AM1341" s="46">
        <v>0</v>
      </c>
    </row>
    <row r="1342" spans="5:39" x14ac:dyDescent="0.2">
      <c r="E1342" s="47">
        <v>134</v>
      </c>
      <c r="F1342" s="47">
        <v>143</v>
      </c>
      <c r="G1342" s="47" t="s">
        <v>250</v>
      </c>
      <c r="H1342" s="47" t="s">
        <v>322</v>
      </c>
      <c r="I1342" s="47" t="s">
        <v>512</v>
      </c>
      <c r="J1342" s="533">
        <v>30000037</v>
      </c>
      <c r="K1342" s="14" t="s">
        <v>37</v>
      </c>
      <c r="L1342" s="14" t="s">
        <v>31</v>
      </c>
      <c r="M1342" s="45">
        <v>1342</v>
      </c>
      <c r="N1342" s="45">
        <v>1</v>
      </c>
      <c r="O1342" s="48">
        <v>34615.07</v>
      </c>
      <c r="P1342" s="48"/>
      <c r="Q1342" s="12">
        <v>0</v>
      </c>
      <c r="R1342" s="46">
        <v>14478.330000000002</v>
      </c>
      <c r="T1342" s="59">
        <v>0</v>
      </c>
      <c r="U1342" s="14">
        <v>0</v>
      </c>
      <c r="V1342" s="59">
        <v>0</v>
      </c>
      <c r="Y1342" s="46">
        <v>0</v>
      </c>
      <c r="Z1342" s="46">
        <v>0</v>
      </c>
      <c r="AA1342" s="46">
        <v>0</v>
      </c>
      <c r="AB1342" s="46">
        <v>0</v>
      </c>
      <c r="AC1342" s="46">
        <v>21118.44</v>
      </c>
      <c r="AD1342" s="46">
        <v>3519.74</v>
      </c>
      <c r="AE1342" s="46">
        <v>3519.74</v>
      </c>
      <c r="AF1342" s="46">
        <v>0</v>
      </c>
      <c r="AG1342" s="46">
        <v>0</v>
      </c>
      <c r="AH1342" s="46">
        <v>10559.22</v>
      </c>
      <c r="AI1342" s="46">
        <v>0</v>
      </c>
      <c r="AJ1342" s="46">
        <v>41695.69</v>
      </c>
      <c r="AK1342" s="46">
        <v>0</v>
      </c>
      <c r="AL1342" s="46">
        <v>34615.07</v>
      </c>
      <c r="AM1342" s="46">
        <v>-362.34000000000003</v>
      </c>
    </row>
    <row r="1343" spans="5:39" x14ac:dyDescent="0.2">
      <c r="E1343" s="47">
        <v>134</v>
      </c>
      <c r="F1343" s="47">
        <v>143</v>
      </c>
      <c r="G1343" s="47" t="s">
        <v>250</v>
      </c>
      <c r="H1343" s="47" t="s">
        <v>322</v>
      </c>
      <c r="I1343" s="47" t="s">
        <v>512</v>
      </c>
      <c r="J1343" s="533">
        <v>30000037</v>
      </c>
      <c r="K1343" s="14" t="s">
        <v>65</v>
      </c>
      <c r="L1343" s="14" t="s">
        <v>31</v>
      </c>
      <c r="M1343" s="45">
        <v>1343</v>
      </c>
      <c r="N1343" s="45">
        <v>1</v>
      </c>
      <c r="O1343" s="52">
        <v>0</v>
      </c>
      <c r="P1343" s="48">
        <v>-362.34000000000003</v>
      </c>
      <c r="Q1343" s="12">
        <v>0</v>
      </c>
      <c r="R1343" s="46">
        <v>0</v>
      </c>
      <c r="T1343" s="59">
        <v>0</v>
      </c>
      <c r="U1343" s="14">
        <v>0</v>
      </c>
      <c r="V1343" s="59">
        <v>0</v>
      </c>
      <c r="X1343" s="46">
        <v>0</v>
      </c>
      <c r="Y1343" s="46">
        <v>0</v>
      </c>
      <c r="Z1343" s="46">
        <v>0</v>
      </c>
      <c r="AA1343" s="46">
        <v>0</v>
      </c>
      <c r="AB1343" s="46">
        <v>0</v>
      </c>
      <c r="AC1343" s="46">
        <v>0</v>
      </c>
      <c r="AD1343" s="46">
        <v>0</v>
      </c>
      <c r="AE1343" s="46">
        <v>0</v>
      </c>
      <c r="AF1343" s="46">
        <v>0</v>
      </c>
      <c r="AG1343" s="46">
        <v>0</v>
      </c>
      <c r="AH1343" s="46">
        <v>0</v>
      </c>
      <c r="AI1343" s="46">
        <v>0</v>
      </c>
      <c r="AJ1343" s="46">
        <v>0</v>
      </c>
      <c r="AK1343" s="46">
        <v>0</v>
      </c>
      <c r="AL1343" s="46">
        <v>0</v>
      </c>
      <c r="AM1343" s="46">
        <v>0</v>
      </c>
    </row>
    <row r="1344" spans="5:39" x14ac:dyDescent="0.2">
      <c r="E1344" s="47">
        <v>134</v>
      </c>
      <c r="F1344" s="47">
        <v>143</v>
      </c>
      <c r="G1344" s="47" t="s">
        <v>250</v>
      </c>
      <c r="H1344" s="47" t="s">
        <v>322</v>
      </c>
      <c r="I1344" s="47" t="s">
        <v>512</v>
      </c>
      <c r="J1344" s="533">
        <v>30000037</v>
      </c>
      <c r="K1344" s="14" t="s">
        <v>64</v>
      </c>
      <c r="L1344" s="14" t="s">
        <v>57</v>
      </c>
      <c r="M1344" s="45">
        <v>1344</v>
      </c>
      <c r="N1344" s="45">
        <v>1</v>
      </c>
      <c r="O1344" s="46">
        <v>0</v>
      </c>
      <c r="Q1344" s="12">
        <v>0</v>
      </c>
      <c r="T1344" s="59">
        <v>0</v>
      </c>
      <c r="U1344" s="14">
        <v>0</v>
      </c>
      <c r="V1344" s="59">
        <v>0</v>
      </c>
      <c r="X1344" s="46">
        <v>0</v>
      </c>
      <c r="Y1344" s="46">
        <v>3143.37</v>
      </c>
      <c r="Z1344" s="46">
        <v>6663.11</v>
      </c>
      <c r="AA1344" s="46">
        <v>10182.849999999999</v>
      </c>
      <c r="AB1344" s="46">
        <v>13702.589999999998</v>
      </c>
      <c r="AC1344" s="46">
        <v>0</v>
      </c>
      <c r="AD1344" s="46">
        <v>0</v>
      </c>
      <c r="AE1344" s="46">
        <v>0</v>
      </c>
      <c r="AF1344" s="46">
        <v>3519.74</v>
      </c>
      <c r="AG1344" s="46">
        <v>7039.48</v>
      </c>
      <c r="AH1344" s="46">
        <v>0</v>
      </c>
      <c r="AI1344" s="46">
        <v>3519.74</v>
      </c>
      <c r="AJ1344" s="46">
        <v>0</v>
      </c>
      <c r="AK1344" s="46">
        <v>3519.7399999999852</v>
      </c>
      <c r="AL1344" s="46">
        <v>0</v>
      </c>
      <c r="AM1344" s="46">
        <v>0</v>
      </c>
    </row>
    <row r="1345" spans="5:39" x14ac:dyDescent="0.2">
      <c r="E1345" s="47">
        <v>134</v>
      </c>
      <c r="F1345" s="47">
        <v>143</v>
      </c>
      <c r="G1345" s="47" t="s">
        <v>250</v>
      </c>
      <c r="H1345" s="47" t="s">
        <v>322</v>
      </c>
      <c r="I1345" s="47" t="s">
        <v>512</v>
      </c>
      <c r="J1345" s="533">
        <v>30000037</v>
      </c>
      <c r="K1345" s="14" t="s">
        <v>64</v>
      </c>
      <c r="L1345" s="14" t="s">
        <v>54</v>
      </c>
      <c r="M1345" s="45">
        <v>1345</v>
      </c>
      <c r="N1345" s="45">
        <v>1</v>
      </c>
      <c r="O1345" s="46">
        <v>0</v>
      </c>
      <c r="Q1345" s="12">
        <v>0</v>
      </c>
      <c r="T1345" s="59">
        <v>0</v>
      </c>
      <c r="U1345" s="14">
        <v>0</v>
      </c>
      <c r="V1345" s="59">
        <v>0</v>
      </c>
      <c r="X1345" s="46">
        <v>0</v>
      </c>
      <c r="Y1345" s="46">
        <v>0</v>
      </c>
      <c r="Z1345" s="46">
        <v>0</v>
      </c>
      <c r="AA1345" s="46">
        <v>0</v>
      </c>
      <c r="AB1345" s="46">
        <v>0</v>
      </c>
      <c r="AC1345" s="46">
        <v>0</v>
      </c>
      <c r="AD1345" s="46">
        <v>0</v>
      </c>
      <c r="AE1345" s="46">
        <v>0</v>
      </c>
      <c r="AF1345" s="46">
        <v>0</v>
      </c>
      <c r="AG1345" s="46">
        <v>0</v>
      </c>
      <c r="AH1345" s="46">
        <v>15767.09</v>
      </c>
      <c r="AI1345" s="46">
        <v>23451.78</v>
      </c>
      <c r="AJ1345" s="46">
        <v>0</v>
      </c>
      <c r="AK1345" s="46">
        <v>17354.650000000001</v>
      </c>
      <c r="AL1345" s="46">
        <v>0</v>
      </c>
      <c r="AM1345" s="46">
        <v>0</v>
      </c>
    </row>
    <row r="1346" spans="5:39" x14ac:dyDescent="0.2">
      <c r="E1346" s="47">
        <v>134</v>
      </c>
      <c r="F1346" s="47">
        <v>143</v>
      </c>
      <c r="G1346" s="47" t="s">
        <v>250</v>
      </c>
      <c r="H1346" s="47" t="s">
        <v>322</v>
      </c>
      <c r="I1346" s="47" t="s">
        <v>512</v>
      </c>
      <c r="J1346" s="533">
        <v>30000037</v>
      </c>
      <c r="K1346" s="14" t="s">
        <v>64</v>
      </c>
      <c r="L1346" s="14" t="s">
        <v>58</v>
      </c>
      <c r="M1346" s="45">
        <v>1346</v>
      </c>
      <c r="N1346" s="45">
        <v>1</v>
      </c>
      <c r="O1346" s="46">
        <v>-1811.7000000000116</v>
      </c>
      <c r="Q1346" s="12">
        <v>0</v>
      </c>
      <c r="T1346" s="59">
        <v>0</v>
      </c>
      <c r="U1346" s="14">
        <v>0</v>
      </c>
      <c r="V1346" s="59">
        <v>0</v>
      </c>
      <c r="X1346" s="46">
        <v>0</v>
      </c>
      <c r="Y1346" s="46">
        <v>7415.8500000000013</v>
      </c>
      <c r="Z1346" s="46">
        <v>7415.8500000000013</v>
      </c>
      <c r="AA1346" s="46">
        <v>7415.8500000000022</v>
      </c>
      <c r="AB1346" s="46">
        <v>7415.850000000004</v>
      </c>
      <c r="AC1346" s="46">
        <v>3519.7400000000016</v>
      </c>
      <c r="AD1346" s="46">
        <v>3519.739999999998</v>
      </c>
      <c r="AE1346" s="46">
        <v>3519.739999999998</v>
      </c>
      <c r="AF1346" s="46">
        <v>3519.7399999999961</v>
      </c>
      <c r="AG1346" s="46">
        <v>3519.7399999999943</v>
      </c>
      <c r="AH1346" s="46">
        <v>3519.7399999999943</v>
      </c>
      <c r="AI1346" s="46">
        <v>3519.739999999998</v>
      </c>
      <c r="AJ1346" s="46">
        <v>-1.4551915228366852E-11</v>
      </c>
      <c r="AK1346" s="46">
        <v>0</v>
      </c>
      <c r="AL1346" s="46">
        <v>-1811.7000000000116</v>
      </c>
      <c r="AM1346" s="46">
        <v>-1449.3600000000151</v>
      </c>
    </row>
    <row r="1347" spans="5:39" x14ac:dyDescent="0.2">
      <c r="E1347" s="47">
        <v>134</v>
      </c>
      <c r="F1347" s="47">
        <v>143</v>
      </c>
      <c r="G1347" s="47" t="s">
        <v>250</v>
      </c>
      <c r="H1347" s="47" t="s">
        <v>322</v>
      </c>
      <c r="I1347" s="47" t="s">
        <v>512</v>
      </c>
      <c r="J1347" s="533">
        <v>30000037</v>
      </c>
      <c r="K1347" s="14" t="s">
        <v>67</v>
      </c>
      <c r="L1347" s="14" t="s">
        <v>67</v>
      </c>
      <c r="M1347" s="45">
        <v>1347</v>
      </c>
      <c r="N1347" s="45">
        <v>1</v>
      </c>
      <c r="O1347" s="53">
        <v>0</v>
      </c>
      <c r="P1347" s="54">
        <v>0</v>
      </c>
      <c r="Q1347" s="55">
        <v>0</v>
      </c>
      <c r="R1347" s="56">
        <v>0</v>
      </c>
      <c r="S1347" s="57">
        <v>0</v>
      </c>
      <c r="T1347" s="60">
        <v>0</v>
      </c>
      <c r="U1347" s="14">
        <v>0</v>
      </c>
      <c r="V1347" s="60">
        <v>0</v>
      </c>
      <c r="Y1347" s="46">
        <v>0</v>
      </c>
      <c r="Z1347" s="46">
        <v>0</v>
      </c>
      <c r="AA1347" s="46">
        <v>0</v>
      </c>
      <c r="AB1347" s="46">
        <v>0</v>
      </c>
      <c r="AC1347" s="46">
        <v>0</v>
      </c>
      <c r="AD1347" s="46">
        <v>0</v>
      </c>
      <c r="AE1347" s="46">
        <v>0</v>
      </c>
      <c r="AF1347" s="46">
        <v>0</v>
      </c>
      <c r="AG1347" s="46">
        <v>0</v>
      </c>
      <c r="AH1347" s="46">
        <v>0</v>
      </c>
      <c r="AI1347" s="46">
        <v>0</v>
      </c>
      <c r="AJ1347" s="46">
        <v>0</v>
      </c>
      <c r="AK1347" s="46">
        <v>0</v>
      </c>
      <c r="AL1347" s="46">
        <v>0</v>
      </c>
      <c r="AM1347" s="46">
        <v>0</v>
      </c>
    </row>
    <row r="1348" spans="5:39" x14ac:dyDescent="0.2">
      <c r="E1348" s="14">
        <v>135</v>
      </c>
      <c r="F1348" s="14">
        <v>144</v>
      </c>
      <c r="G1348" s="14" t="s">
        <v>250</v>
      </c>
      <c r="H1348" s="14" t="s">
        <v>359</v>
      </c>
      <c r="I1348" s="14" t="s">
        <v>513</v>
      </c>
      <c r="J1348" s="531">
        <v>30000038</v>
      </c>
      <c r="K1348" s="14" t="s">
        <v>59</v>
      </c>
      <c r="L1348" s="14" t="s">
        <v>57</v>
      </c>
      <c r="M1348" s="45">
        <v>1348</v>
      </c>
      <c r="N1348" s="45">
        <v>1</v>
      </c>
      <c r="O1348" s="46">
        <v>2930.84</v>
      </c>
      <c r="Q1348" s="12" t="s">
        <v>379</v>
      </c>
      <c r="T1348" s="59" t="s">
        <v>108</v>
      </c>
      <c r="U1348" s="14">
        <v>0</v>
      </c>
      <c r="V1348" s="59" t="s">
        <v>175</v>
      </c>
      <c r="Y1348" s="46">
        <v>2617.4299999999998</v>
      </c>
      <c r="Z1348" s="46">
        <v>2930.84</v>
      </c>
      <c r="AA1348" s="46">
        <v>2930.84</v>
      </c>
      <c r="AB1348" s="46">
        <v>2930.84</v>
      </c>
      <c r="AC1348" s="46">
        <v>2930.84</v>
      </c>
      <c r="AD1348" s="46">
        <v>2930.84</v>
      </c>
      <c r="AE1348" s="46">
        <v>2930.84</v>
      </c>
      <c r="AF1348" s="46">
        <v>2930.84</v>
      </c>
      <c r="AG1348" s="46">
        <v>2930.84</v>
      </c>
      <c r="AH1348" s="46">
        <v>2930.84</v>
      </c>
      <c r="AI1348" s="46">
        <v>2930.84</v>
      </c>
      <c r="AJ1348" s="46">
        <v>2930.84</v>
      </c>
      <c r="AK1348" s="46">
        <v>2930.84</v>
      </c>
      <c r="AL1348" s="46">
        <v>2930.84</v>
      </c>
      <c r="AM1348" s="46">
        <v>0</v>
      </c>
    </row>
    <row r="1349" spans="5:39" x14ac:dyDescent="0.2">
      <c r="E1349" s="47">
        <v>135</v>
      </c>
      <c r="F1349" s="47">
        <v>144</v>
      </c>
      <c r="G1349" s="47" t="s">
        <v>250</v>
      </c>
      <c r="H1349" s="47" t="s">
        <v>359</v>
      </c>
      <c r="I1349" s="47" t="s">
        <v>513</v>
      </c>
      <c r="J1349" s="533">
        <v>30000038</v>
      </c>
      <c r="K1349" s="14" t="s">
        <v>59</v>
      </c>
      <c r="L1349" s="14" t="s">
        <v>54</v>
      </c>
      <c r="M1349" s="45">
        <v>1349</v>
      </c>
      <c r="N1349" s="45">
        <v>1</v>
      </c>
      <c r="O1349" s="46">
        <v>5800.74</v>
      </c>
      <c r="Q1349" s="12" t="s">
        <v>379</v>
      </c>
      <c r="T1349" s="59" t="s">
        <v>108</v>
      </c>
      <c r="U1349" s="14">
        <v>0</v>
      </c>
      <c r="V1349" s="59" t="s">
        <v>175</v>
      </c>
      <c r="Y1349" s="46">
        <v>0</v>
      </c>
      <c r="Z1349" s="46">
        <v>0</v>
      </c>
      <c r="AA1349" s="46">
        <v>0</v>
      </c>
      <c r="AB1349" s="46">
        <v>0</v>
      </c>
      <c r="AC1349" s="46">
        <v>0</v>
      </c>
      <c r="AD1349" s="46">
        <v>0</v>
      </c>
      <c r="AE1349" s="46">
        <v>0</v>
      </c>
      <c r="AF1349" s="46">
        <v>0</v>
      </c>
      <c r="AG1349" s="46">
        <v>0</v>
      </c>
      <c r="AH1349" s="46">
        <v>9189.86</v>
      </c>
      <c r="AI1349" s="46">
        <v>6595.41</v>
      </c>
      <c r="AJ1349" s="46">
        <v>5806.83</v>
      </c>
      <c r="AK1349" s="46">
        <v>6456.02</v>
      </c>
      <c r="AL1349" s="46">
        <v>5800.74</v>
      </c>
      <c r="AM1349" s="46">
        <v>0</v>
      </c>
    </row>
    <row r="1350" spans="5:39" x14ac:dyDescent="0.2">
      <c r="E1350" s="47">
        <v>135</v>
      </c>
      <c r="F1350" s="47">
        <v>144</v>
      </c>
      <c r="G1350" s="47" t="s">
        <v>250</v>
      </c>
      <c r="H1350" s="47" t="s">
        <v>359</v>
      </c>
      <c r="I1350" s="47" t="s">
        <v>513</v>
      </c>
      <c r="J1350" s="533">
        <v>30000038</v>
      </c>
      <c r="K1350" s="14" t="s">
        <v>59</v>
      </c>
      <c r="L1350" s="14" t="s">
        <v>58</v>
      </c>
      <c r="M1350" s="45">
        <v>1350</v>
      </c>
      <c r="N1350" s="45">
        <v>1</v>
      </c>
      <c r="O1350" s="46">
        <v>0</v>
      </c>
      <c r="Q1350" s="12" t="s">
        <v>379</v>
      </c>
      <c r="T1350" s="59" t="s">
        <v>108</v>
      </c>
      <c r="U1350" s="14">
        <v>0</v>
      </c>
      <c r="V1350" s="59" t="s">
        <v>175</v>
      </c>
      <c r="Y1350" s="46">
        <v>0</v>
      </c>
      <c r="Z1350" s="46">
        <v>0</v>
      </c>
      <c r="AA1350" s="46">
        <v>0</v>
      </c>
      <c r="AB1350" s="46">
        <v>0</v>
      </c>
      <c r="AC1350" s="46">
        <v>0</v>
      </c>
      <c r="AD1350" s="46">
        <v>0</v>
      </c>
      <c r="AE1350" s="46">
        <v>0</v>
      </c>
      <c r="AF1350" s="46">
        <v>0</v>
      </c>
      <c r="AG1350" s="46">
        <v>0</v>
      </c>
      <c r="AH1350" s="46">
        <v>0</v>
      </c>
      <c r="AI1350" s="46">
        <v>0</v>
      </c>
      <c r="AJ1350" s="46">
        <v>0</v>
      </c>
      <c r="AK1350" s="46">
        <v>0</v>
      </c>
      <c r="AL1350" s="46">
        <v>0</v>
      </c>
      <c r="AM1350" s="46">
        <v>0</v>
      </c>
    </row>
    <row r="1351" spans="5:39" x14ac:dyDescent="0.2">
      <c r="E1351" s="47">
        <v>135</v>
      </c>
      <c r="F1351" s="47">
        <v>144</v>
      </c>
      <c r="G1351" s="47" t="s">
        <v>250</v>
      </c>
      <c r="H1351" s="47" t="s">
        <v>359</v>
      </c>
      <c r="I1351" s="47" t="s">
        <v>513</v>
      </c>
      <c r="J1351" s="533">
        <v>30000038</v>
      </c>
      <c r="K1351" s="14" t="s">
        <v>59</v>
      </c>
      <c r="L1351" s="14" t="s">
        <v>31</v>
      </c>
      <c r="M1351" s="45">
        <v>1351</v>
      </c>
      <c r="N1351" s="45">
        <v>1</v>
      </c>
      <c r="O1351" s="48">
        <v>8731.58</v>
      </c>
      <c r="Q1351" s="12" t="s">
        <v>379</v>
      </c>
      <c r="R1351" s="46">
        <v>8572.3166666666675</v>
      </c>
      <c r="T1351" s="59" t="s">
        <v>108</v>
      </c>
      <c r="U1351" s="14">
        <v>0</v>
      </c>
      <c r="V1351" s="59" t="s">
        <v>175</v>
      </c>
      <c r="X1351" s="46">
        <v>17976.82</v>
      </c>
      <c r="Y1351" s="46">
        <v>2617.4299999999998</v>
      </c>
      <c r="Z1351" s="46">
        <v>2930.84</v>
      </c>
      <c r="AA1351" s="46">
        <v>2930.84</v>
      </c>
      <c r="AB1351" s="46">
        <v>2930.84</v>
      </c>
      <c r="AC1351" s="46">
        <v>2930.84</v>
      </c>
      <c r="AD1351" s="46">
        <v>2930.84</v>
      </c>
      <c r="AE1351" s="46">
        <v>2930.84</v>
      </c>
      <c r="AF1351" s="46">
        <v>2930.84</v>
      </c>
      <c r="AG1351" s="46">
        <v>2930.84</v>
      </c>
      <c r="AH1351" s="46">
        <v>12120.7</v>
      </c>
      <c r="AI1351" s="46">
        <v>9526.25</v>
      </c>
      <c r="AJ1351" s="46">
        <v>8737.67</v>
      </c>
      <c r="AK1351" s="46">
        <v>9386.86</v>
      </c>
      <c r="AL1351" s="46">
        <v>8731.58</v>
      </c>
      <c r="AM1351" s="46">
        <v>0</v>
      </c>
    </row>
    <row r="1352" spans="5:39" x14ac:dyDescent="0.2">
      <c r="E1352" s="47">
        <v>135</v>
      </c>
      <c r="F1352" s="47">
        <v>144</v>
      </c>
      <c r="G1352" s="47" t="s">
        <v>250</v>
      </c>
      <c r="H1352" s="47" t="s">
        <v>359</v>
      </c>
      <c r="I1352" s="47" t="s">
        <v>513</v>
      </c>
      <c r="J1352" s="533">
        <v>30000038</v>
      </c>
      <c r="K1352" s="14" t="s">
        <v>37</v>
      </c>
      <c r="L1352" s="14" t="s">
        <v>31</v>
      </c>
      <c r="M1352" s="45">
        <v>1352</v>
      </c>
      <c r="N1352" s="45">
        <v>1</v>
      </c>
      <c r="O1352" s="48">
        <v>0</v>
      </c>
      <c r="P1352" s="48"/>
      <c r="Q1352" s="12" t="s">
        <v>379</v>
      </c>
      <c r="R1352" s="46">
        <v>0</v>
      </c>
      <c r="T1352" s="59" t="s">
        <v>108</v>
      </c>
      <c r="U1352" s="14">
        <v>0</v>
      </c>
      <c r="V1352" s="59" t="s">
        <v>175</v>
      </c>
      <c r="Y1352" s="46">
        <v>0</v>
      </c>
      <c r="Z1352" s="46">
        <v>0</v>
      </c>
      <c r="AA1352" s="46">
        <v>0</v>
      </c>
      <c r="AB1352" s="46">
        <v>0</v>
      </c>
      <c r="AC1352" s="46">
        <v>0</v>
      </c>
      <c r="AD1352" s="46">
        <v>0</v>
      </c>
      <c r="AE1352" s="46">
        <v>0</v>
      </c>
      <c r="AF1352" s="46">
        <v>0</v>
      </c>
      <c r="AG1352" s="46">
        <v>0</v>
      </c>
      <c r="AH1352" s="46">
        <v>0</v>
      </c>
      <c r="AI1352" s="46">
        <v>0</v>
      </c>
      <c r="AJ1352" s="46">
        <v>0</v>
      </c>
      <c r="AK1352" s="46">
        <v>0</v>
      </c>
      <c r="AL1352" s="46">
        <v>0</v>
      </c>
      <c r="AM1352" s="46">
        <v>37017.612000000001</v>
      </c>
    </row>
    <row r="1353" spans="5:39" x14ac:dyDescent="0.2">
      <c r="E1353" s="47">
        <v>135</v>
      </c>
      <c r="F1353" s="47">
        <v>144</v>
      </c>
      <c r="G1353" s="47" t="s">
        <v>250</v>
      </c>
      <c r="H1353" s="47" t="s">
        <v>359</v>
      </c>
      <c r="I1353" s="47" t="s">
        <v>513</v>
      </c>
      <c r="J1353" s="533">
        <v>30000038</v>
      </c>
      <c r="K1353" s="14" t="s">
        <v>65</v>
      </c>
      <c r="L1353" s="14" t="s">
        <v>31</v>
      </c>
      <c r="M1353" s="45">
        <v>1353</v>
      </c>
      <c r="N1353" s="45">
        <v>1</v>
      </c>
      <c r="O1353" s="52">
        <v>92544.029999999984</v>
      </c>
      <c r="P1353" s="48">
        <v>37017.612000000001</v>
      </c>
      <c r="Q1353" s="12" t="s">
        <v>379</v>
      </c>
      <c r="R1353" s="46">
        <v>8572.3166666666675</v>
      </c>
      <c r="T1353" s="59" t="s">
        <v>108</v>
      </c>
      <c r="U1353" s="14">
        <v>0</v>
      </c>
      <c r="V1353" s="59" t="s">
        <v>175</v>
      </c>
      <c r="X1353" s="46">
        <v>17976.82</v>
      </c>
      <c r="Y1353" s="46">
        <v>2617.4299999999998</v>
      </c>
      <c r="Z1353" s="46">
        <v>2930.84</v>
      </c>
      <c r="AA1353" s="46">
        <v>2930.84</v>
      </c>
      <c r="AB1353" s="46">
        <v>2930.84</v>
      </c>
      <c r="AC1353" s="46">
        <v>2930.84</v>
      </c>
      <c r="AD1353" s="46">
        <v>2930.84</v>
      </c>
      <c r="AE1353" s="46">
        <v>2930.84</v>
      </c>
      <c r="AF1353" s="46">
        <v>2930.84</v>
      </c>
      <c r="AG1353" s="46">
        <v>2930.84</v>
      </c>
      <c r="AH1353" s="46">
        <v>12120.7</v>
      </c>
      <c r="AI1353" s="46">
        <v>9526.25</v>
      </c>
      <c r="AJ1353" s="46">
        <v>8737.67</v>
      </c>
      <c r="AK1353" s="46">
        <v>9386.86</v>
      </c>
      <c r="AL1353" s="46">
        <v>8731.58</v>
      </c>
      <c r="AM1353" s="46">
        <v>0</v>
      </c>
    </row>
    <row r="1354" spans="5:39" x14ac:dyDescent="0.2">
      <c r="E1354" s="47">
        <v>135</v>
      </c>
      <c r="F1354" s="47">
        <v>144</v>
      </c>
      <c r="G1354" s="47" t="s">
        <v>250</v>
      </c>
      <c r="H1354" s="47" t="s">
        <v>359</v>
      </c>
      <c r="I1354" s="47" t="s">
        <v>513</v>
      </c>
      <c r="J1354" s="533">
        <v>30000038</v>
      </c>
      <c r="K1354" s="14" t="s">
        <v>64</v>
      </c>
      <c r="L1354" s="14" t="s">
        <v>57</v>
      </c>
      <c r="M1354" s="45">
        <v>1354</v>
      </c>
      <c r="N1354" s="45">
        <v>1</v>
      </c>
      <c r="O1354" s="46">
        <v>46331.215551291898</v>
      </c>
      <c r="Q1354" s="12" t="s">
        <v>379</v>
      </c>
      <c r="T1354" s="59" t="s">
        <v>108</v>
      </c>
      <c r="U1354" s="14">
        <v>0</v>
      </c>
      <c r="V1354" s="59" t="s">
        <v>175</v>
      </c>
      <c r="X1354" s="46">
        <v>5612.8655512919122</v>
      </c>
      <c r="Y1354" s="46">
        <v>8230.2955512919125</v>
      </c>
      <c r="Z1354" s="46">
        <v>11161.135551291913</v>
      </c>
      <c r="AA1354" s="46">
        <v>14091.975551291913</v>
      </c>
      <c r="AB1354" s="46">
        <v>17022.815551291911</v>
      </c>
      <c r="AC1354" s="46">
        <v>19953.655551291911</v>
      </c>
      <c r="AD1354" s="46">
        <v>22884.495551291911</v>
      </c>
      <c r="AE1354" s="46">
        <v>25815.335551291912</v>
      </c>
      <c r="AF1354" s="46">
        <v>28746.175551291912</v>
      </c>
      <c r="AG1354" s="46">
        <v>31677.015551291912</v>
      </c>
      <c r="AH1354" s="46">
        <v>34607.855551291912</v>
      </c>
      <c r="AI1354" s="46">
        <v>37538.695551291908</v>
      </c>
      <c r="AJ1354" s="46">
        <v>40469.535551291905</v>
      </c>
      <c r="AK1354" s="46">
        <v>43400.375551291902</v>
      </c>
      <c r="AL1354" s="46">
        <v>46331.215551291898</v>
      </c>
      <c r="AM1354" s="46">
        <v>9313.603551291897</v>
      </c>
    </row>
    <row r="1355" spans="5:39" x14ac:dyDescent="0.2">
      <c r="E1355" s="47">
        <v>135</v>
      </c>
      <c r="F1355" s="47">
        <v>144</v>
      </c>
      <c r="G1355" s="47" t="s">
        <v>250</v>
      </c>
      <c r="H1355" s="47" t="s">
        <v>359</v>
      </c>
      <c r="I1355" s="47" t="s">
        <v>513</v>
      </c>
      <c r="J1355" s="533">
        <v>30000038</v>
      </c>
      <c r="K1355" s="14" t="s">
        <v>64</v>
      </c>
      <c r="L1355" s="14" t="s">
        <v>54</v>
      </c>
      <c r="M1355" s="45">
        <v>1355</v>
      </c>
      <c r="N1355" s="45">
        <v>1</v>
      </c>
      <c r="O1355" s="46">
        <v>46212.814448708079</v>
      </c>
      <c r="Q1355" s="12" t="s">
        <v>379</v>
      </c>
      <c r="T1355" s="59" t="s">
        <v>108</v>
      </c>
      <c r="U1355" s="14">
        <v>0</v>
      </c>
      <c r="V1355" s="59" t="s">
        <v>175</v>
      </c>
      <c r="X1355" s="46">
        <v>12363.954448708088</v>
      </c>
      <c r="Y1355" s="46">
        <v>12363.954448708088</v>
      </c>
      <c r="Z1355" s="46">
        <v>12363.954448708088</v>
      </c>
      <c r="AA1355" s="46">
        <v>12363.954448708088</v>
      </c>
      <c r="AB1355" s="46">
        <v>12363.954448708088</v>
      </c>
      <c r="AC1355" s="46">
        <v>12363.954448708088</v>
      </c>
      <c r="AD1355" s="46">
        <v>12363.954448708088</v>
      </c>
      <c r="AE1355" s="46">
        <v>12363.954448708088</v>
      </c>
      <c r="AF1355" s="46">
        <v>12363.954448708088</v>
      </c>
      <c r="AG1355" s="46">
        <v>12363.954448708088</v>
      </c>
      <c r="AH1355" s="46">
        <v>21553.814448708086</v>
      </c>
      <c r="AI1355" s="46">
        <v>28149.224448708086</v>
      </c>
      <c r="AJ1355" s="46">
        <v>33956.054448708084</v>
      </c>
      <c r="AK1355" s="46">
        <v>40412.074448708081</v>
      </c>
      <c r="AL1355" s="46">
        <v>46212.814448708079</v>
      </c>
      <c r="AM1355" s="46">
        <v>46212.814448708079</v>
      </c>
    </row>
    <row r="1356" spans="5:39" x14ac:dyDescent="0.2">
      <c r="E1356" s="47">
        <v>135</v>
      </c>
      <c r="F1356" s="47">
        <v>144</v>
      </c>
      <c r="G1356" s="47" t="s">
        <v>250</v>
      </c>
      <c r="H1356" s="47" t="s">
        <v>359</v>
      </c>
      <c r="I1356" s="47" t="s">
        <v>513</v>
      </c>
      <c r="J1356" s="533">
        <v>30000038</v>
      </c>
      <c r="K1356" s="14" t="s">
        <v>64</v>
      </c>
      <c r="L1356" s="14" t="s">
        <v>58</v>
      </c>
      <c r="M1356" s="45">
        <v>1356</v>
      </c>
      <c r="N1356" s="45">
        <v>1</v>
      </c>
      <c r="O1356" s="46">
        <v>0</v>
      </c>
      <c r="Q1356" s="12" t="s">
        <v>379</v>
      </c>
      <c r="T1356" s="59" t="s">
        <v>108</v>
      </c>
      <c r="U1356" s="14">
        <v>0</v>
      </c>
      <c r="V1356" s="59" t="s">
        <v>175</v>
      </c>
      <c r="X1356" s="46">
        <v>0</v>
      </c>
      <c r="Y1356" s="46">
        <v>0</v>
      </c>
      <c r="Z1356" s="46">
        <v>0</v>
      </c>
      <c r="AA1356" s="46">
        <v>0</v>
      </c>
      <c r="AB1356" s="46">
        <v>0</v>
      </c>
      <c r="AC1356" s="46">
        <v>0</v>
      </c>
      <c r="AD1356" s="46">
        <v>0</v>
      </c>
      <c r="AE1356" s="46">
        <v>0</v>
      </c>
      <c r="AF1356" s="46">
        <v>0</v>
      </c>
      <c r="AG1356" s="46">
        <v>0</v>
      </c>
      <c r="AH1356" s="46">
        <v>0</v>
      </c>
      <c r="AI1356" s="46">
        <v>0</v>
      </c>
      <c r="AJ1356" s="46">
        <v>0</v>
      </c>
      <c r="AK1356" s="46">
        <v>0</v>
      </c>
      <c r="AL1356" s="46">
        <v>0</v>
      </c>
      <c r="AM1356" s="46">
        <v>0</v>
      </c>
    </row>
    <row r="1357" spans="5:39" x14ac:dyDescent="0.2">
      <c r="E1357" s="47">
        <v>135</v>
      </c>
      <c r="F1357" s="47">
        <v>144</v>
      </c>
      <c r="G1357" s="47" t="s">
        <v>250</v>
      </c>
      <c r="H1357" s="47" t="s">
        <v>359</v>
      </c>
      <c r="I1357" s="47" t="s">
        <v>513</v>
      </c>
      <c r="J1357" s="533">
        <v>30000038</v>
      </c>
      <c r="K1357" s="14" t="s">
        <v>67</v>
      </c>
      <c r="L1357" s="14" t="s">
        <v>67</v>
      </c>
      <c r="M1357" s="45">
        <v>1357</v>
      </c>
      <c r="N1357" s="45">
        <v>1</v>
      </c>
      <c r="O1357" s="53">
        <v>192.42667463259568</v>
      </c>
      <c r="P1357" s="54">
        <v>182.42667463259568</v>
      </c>
      <c r="Q1357" s="55" t="s">
        <v>379</v>
      </c>
      <c r="R1357" s="56">
        <v>10.795684947087423</v>
      </c>
      <c r="S1357" s="57" t="s">
        <v>370</v>
      </c>
      <c r="T1357" s="60" t="s">
        <v>108</v>
      </c>
      <c r="U1357" s="14">
        <v>16</v>
      </c>
      <c r="V1357" s="60" t="s">
        <v>175</v>
      </c>
      <c r="Y1357" s="46">
        <v>192.42667463259568</v>
      </c>
      <c r="Z1357" s="46">
        <v>192.42667463259568</v>
      </c>
      <c r="AA1357" s="46">
        <v>192.42667463259568</v>
      </c>
      <c r="AB1357" s="46">
        <v>192.42667463259568</v>
      </c>
      <c r="AC1357" s="46">
        <v>192.42667463259568</v>
      </c>
      <c r="AD1357" s="46">
        <v>192.42667463259568</v>
      </c>
      <c r="AE1357" s="46">
        <v>192.42667463259568</v>
      </c>
      <c r="AF1357" s="46">
        <v>192.42667463259568</v>
      </c>
      <c r="AG1357" s="46">
        <v>192.42667463259568</v>
      </c>
      <c r="AH1357" s="46">
        <v>192.42667463259568</v>
      </c>
      <c r="AI1357" s="46">
        <v>192.42667463259568</v>
      </c>
      <c r="AJ1357" s="46">
        <v>192.42667463259568</v>
      </c>
      <c r="AK1357" s="46">
        <v>192.42667463259568</v>
      </c>
      <c r="AL1357" s="46">
        <v>192.42667463259568</v>
      </c>
      <c r="AM1357" s="46">
        <v>192.42667463259568</v>
      </c>
    </row>
    <row r="1358" spans="5:39" x14ac:dyDescent="0.2">
      <c r="E1358" s="14">
        <v>136</v>
      </c>
      <c r="F1358" s="14">
        <v>145</v>
      </c>
      <c r="G1358" s="14" t="s">
        <v>250</v>
      </c>
      <c r="H1358" s="14" t="s">
        <v>348</v>
      </c>
      <c r="I1358" s="14" t="s">
        <v>514</v>
      </c>
      <c r="J1358" s="531">
        <v>30000039</v>
      </c>
      <c r="K1358" s="14" t="s">
        <v>59</v>
      </c>
      <c r="L1358" s="14" t="s">
        <v>57</v>
      </c>
      <c r="M1358" s="45">
        <v>1358</v>
      </c>
      <c r="N1358" s="45">
        <v>1</v>
      </c>
      <c r="O1358" s="46">
        <v>2284.08</v>
      </c>
      <c r="Q1358" s="12" t="s">
        <v>379</v>
      </c>
      <c r="T1358" s="59" t="s">
        <v>108</v>
      </c>
      <c r="U1358" s="14">
        <v>0</v>
      </c>
      <c r="V1358" s="59" t="s">
        <v>174</v>
      </c>
      <c r="Y1358" s="46">
        <v>2039.83</v>
      </c>
      <c r="Z1358" s="46">
        <v>2284.08</v>
      </c>
      <c r="AA1358" s="46">
        <v>2284.08</v>
      </c>
      <c r="AB1358" s="46">
        <v>2284.08</v>
      </c>
      <c r="AC1358" s="46">
        <v>2284.08</v>
      </c>
      <c r="AD1358" s="46">
        <v>2284.08</v>
      </c>
      <c r="AE1358" s="46">
        <v>2284.08</v>
      </c>
      <c r="AF1358" s="46">
        <v>2284.08</v>
      </c>
      <c r="AG1358" s="46">
        <v>2284.08</v>
      </c>
      <c r="AH1358" s="46">
        <v>2284.08</v>
      </c>
      <c r="AI1358" s="46">
        <v>2284.08</v>
      </c>
      <c r="AJ1358" s="46">
        <v>2284.08</v>
      </c>
      <c r="AK1358" s="46">
        <v>2284.08</v>
      </c>
      <c r="AL1358" s="46">
        <v>2284.08</v>
      </c>
      <c r="AM1358" s="46">
        <v>0</v>
      </c>
    </row>
    <row r="1359" spans="5:39" x14ac:dyDescent="0.2">
      <c r="E1359" s="47">
        <v>136</v>
      </c>
      <c r="F1359" s="47">
        <v>145</v>
      </c>
      <c r="G1359" s="47" t="s">
        <v>250</v>
      </c>
      <c r="H1359" s="47" t="s">
        <v>348</v>
      </c>
      <c r="I1359" s="47" t="s">
        <v>514</v>
      </c>
      <c r="J1359" s="533">
        <v>30000039</v>
      </c>
      <c r="K1359" s="14" t="s">
        <v>59</v>
      </c>
      <c r="L1359" s="14" t="s">
        <v>54</v>
      </c>
      <c r="M1359" s="45">
        <v>1359</v>
      </c>
      <c r="N1359" s="45">
        <v>1</v>
      </c>
      <c r="O1359" s="46">
        <v>2087.92</v>
      </c>
      <c r="Q1359" s="12" t="s">
        <v>379</v>
      </c>
      <c r="T1359" s="59" t="s">
        <v>108</v>
      </c>
      <c r="U1359" s="14">
        <v>0</v>
      </c>
      <c r="V1359" s="59" t="s">
        <v>174</v>
      </c>
      <c r="Y1359" s="46">
        <v>0</v>
      </c>
      <c r="Z1359" s="46">
        <v>0</v>
      </c>
      <c r="AA1359" s="46">
        <v>0</v>
      </c>
      <c r="AB1359" s="46">
        <v>0</v>
      </c>
      <c r="AC1359" s="46">
        <v>0</v>
      </c>
      <c r="AD1359" s="46">
        <v>0</v>
      </c>
      <c r="AE1359" s="46">
        <v>0</v>
      </c>
      <c r="AF1359" s="46">
        <v>0</v>
      </c>
      <c r="AG1359" s="46">
        <v>0</v>
      </c>
      <c r="AH1359" s="46">
        <v>7161.3</v>
      </c>
      <c r="AI1359" s="46">
        <v>5402.58</v>
      </c>
      <c r="AJ1359" s="46">
        <v>4614</v>
      </c>
      <c r="AK1359" s="46">
        <v>6482.3200000000006</v>
      </c>
      <c r="AL1359" s="46">
        <v>2087.92</v>
      </c>
      <c r="AM1359" s="46">
        <v>0</v>
      </c>
    </row>
    <row r="1360" spans="5:39" x14ac:dyDescent="0.2">
      <c r="E1360" s="47">
        <v>136</v>
      </c>
      <c r="F1360" s="47">
        <v>145</v>
      </c>
      <c r="G1360" s="47" t="s">
        <v>250</v>
      </c>
      <c r="H1360" s="47" t="s">
        <v>348</v>
      </c>
      <c r="I1360" s="47" t="s">
        <v>514</v>
      </c>
      <c r="J1360" s="533">
        <v>30000039</v>
      </c>
      <c r="K1360" s="14" t="s">
        <v>59</v>
      </c>
      <c r="L1360" s="14" t="s">
        <v>58</v>
      </c>
      <c r="M1360" s="45">
        <v>1360</v>
      </c>
      <c r="N1360" s="45">
        <v>1</v>
      </c>
      <c r="O1360" s="46">
        <v>0</v>
      </c>
      <c r="Q1360" s="12" t="s">
        <v>379</v>
      </c>
      <c r="T1360" s="59" t="s">
        <v>108</v>
      </c>
      <c r="U1360" s="14">
        <v>0</v>
      </c>
      <c r="V1360" s="59" t="s">
        <v>174</v>
      </c>
      <c r="Y1360" s="46">
        <v>0</v>
      </c>
      <c r="Z1360" s="46">
        <v>0</v>
      </c>
      <c r="AA1360" s="46">
        <v>0</v>
      </c>
      <c r="AB1360" s="46">
        <v>0</v>
      </c>
      <c r="AC1360" s="46">
        <v>0</v>
      </c>
      <c r="AD1360" s="46">
        <v>0</v>
      </c>
      <c r="AE1360" s="46">
        <v>0</v>
      </c>
      <c r="AF1360" s="46">
        <v>0</v>
      </c>
      <c r="AG1360" s="46">
        <v>0</v>
      </c>
      <c r="AH1360" s="46">
        <v>0</v>
      </c>
      <c r="AI1360" s="46">
        <v>0</v>
      </c>
      <c r="AJ1360" s="46">
        <v>0</v>
      </c>
      <c r="AK1360" s="46">
        <v>0</v>
      </c>
      <c r="AL1360" s="46">
        <v>0</v>
      </c>
      <c r="AM1360" s="46">
        <v>0</v>
      </c>
    </row>
    <row r="1361" spans="5:39" x14ac:dyDescent="0.2">
      <c r="E1361" s="47">
        <v>136</v>
      </c>
      <c r="F1361" s="47">
        <v>145</v>
      </c>
      <c r="G1361" s="47" t="s">
        <v>250</v>
      </c>
      <c r="H1361" s="47" t="s">
        <v>348</v>
      </c>
      <c r="I1361" s="47" t="s">
        <v>514</v>
      </c>
      <c r="J1361" s="533">
        <v>30000039</v>
      </c>
      <c r="K1361" s="14" t="s">
        <v>59</v>
      </c>
      <c r="L1361" s="14" t="s">
        <v>31</v>
      </c>
      <c r="M1361" s="45">
        <v>1361</v>
      </c>
      <c r="N1361" s="45">
        <v>1</v>
      </c>
      <c r="O1361" s="48">
        <v>4372</v>
      </c>
      <c r="Q1361" s="12" t="s">
        <v>379</v>
      </c>
      <c r="R1361" s="46">
        <v>6575.4333333333343</v>
      </c>
      <c r="T1361" s="59" t="s">
        <v>108</v>
      </c>
      <c r="U1361" s="14">
        <v>0</v>
      </c>
      <c r="V1361" s="59" t="s">
        <v>174</v>
      </c>
      <c r="X1361" s="46">
        <v>14009.81</v>
      </c>
      <c r="Y1361" s="46">
        <v>2039.83</v>
      </c>
      <c r="Z1361" s="46">
        <v>2284.08</v>
      </c>
      <c r="AA1361" s="46">
        <v>2284.08</v>
      </c>
      <c r="AB1361" s="46">
        <v>2284.08</v>
      </c>
      <c r="AC1361" s="46">
        <v>2284.08</v>
      </c>
      <c r="AD1361" s="46">
        <v>2284.08</v>
      </c>
      <c r="AE1361" s="46">
        <v>2284.08</v>
      </c>
      <c r="AF1361" s="46">
        <v>2284.08</v>
      </c>
      <c r="AG1361" s="46">
        <v>2284.08</v>
      </c>
      <c r="AH1361" s="46">
        <v>9445.380000000001</v>
      </c>
      <c r="AI1361" s="46">
        <v>7686.66</v>
      </c>
      <c r="AJ1361" s="46">
        <v>6898.08</v>
      </c>
      <c r="AK1361" s="46">
        <v>8766.4000000000015</v>
      </c>
      <c r="AL1361" s="46">
        <v>4372</v>
      </c>
      <c r="AM1361" s="46">
        <v>0</v>
      </c>
    </row>
    <row r="1362" spans="5:39" x14ac:dyDescent="0.2">
      <c r="E1362" s="47">
        <v>136</v>
      </c>
      <c r="F1362" s="47">
        <v>145</v>
      </c>
      <c r="G1362" s="47" t="s">
        <v>250</v>
      </c>
      <c r="H1362" s="47" t="s">
        <v>348</v>
      </c>
      <c r="I1362" s="47" t="s">
        <v>514</v>
      </c>
      <c r="J1362" s="533">
        <v>30000039</v>
      </c>
      <c r="K1362" s="14" t="s">
        <v>37</v>
      </c>
      <c r="L1362" s="14" t="s">
        <v>31</v>
      </c>
      <c r="M1362" s="45">
        <v>1362</v>
      </c>
      <c r="N1362" s="45">
        <v>1</v>
      </c>
      <c r="O1362" s="48">
        <v>0</v>
      </c>
      <c r="P1362" s="48"/>
      <c r="Q1362" s="12" t="s">
        <v>379</v>
      </c>
      <c r="R1362" s="46">
        <v>0</v>
      </c>
      <c r="T1362" s="59" t="s">
        <v>108</v>
      </c>
      <c r="U1362" s="14">
        <v>0</v>
      </c>
      <c r="V1362" s="59" t="s">
        <v>174</v>
      </c>
      <c r="Y1362" s="46">
        <v>0</v>
      </c>
      <c r="Z1362" s="46">
        <v>0</v>
      </c>
      <c r="AA1362" s="46">
        <v>0</v>
      </c>
      <c r="AB1362" s="46">
        <v>0</v>
      </c>
      <c r="AC1362" s="46">
        <v>0</v>
      </c>
      <c r="AD1362" s="46">
        <v>0</v>
      </c>
      <c r="AE1362" s="46">
        <v>0</v>
      </c>
      <c r="AF1362" s="46">
        <v>0</v>
      </c>
      <c r="AG1362" s="46">
        <v>0</v>
      </c>
      <c r="AH1362" s="46">
        <v>0</v>
      </c>
      <c r="AI1362" s="46">
        <v>0</v>
      </c>
      <c r="AJ1362" s="46">
        <v>0</v>
      </c>
      <c r="AK1362" s="46">
        <v>0</v>
      </c>
      <c r="AL1362" s="46">
        <v>0</v>
      </c>
      <c r="AM1362" s="46">
        <v>42894.48</v>
      </c>
    </row>
    <row r="1363" spans="5:39" x14ac:dyDescent="0.2">
      <c r="E1363" s="47">
        <v>136</v>
      </c>
      <c r="F1363" s="47">
        <v>145</v>
      </c>
      <c r="G1363" s="47" t="s">
        <v>250</v>
      </c>
      <c r="H1363" s="47" t="s">
        <v>348</v>
      </c>
      <c r="I1363" s="47" t="s">
        <v>514</v>
      </c>
      <c r="J1363" s="533">
        <v>30000039</v>
      </c>
      <c r="K1363" s="14" t="s">
        <v>65</v>
      </c>
      <c r="L1363" s="14" t="s">
        <v>31</v>
      </c>
      <c r="M1363" s="45">
        <v>1363</v>
      </c>
      <c r="N1363" s="45">
        <v>1</v>
      </c>
      <c r="O1363" s="52">
        <v>71490.800000000017</v>
      </c>
      <c r="P1363" s="48">
        <v>42894.48</v>
      </c>
      <c r="Q1363" s="12" t="s">
        <v>379</v>
      </c>
      <c r="R1363" s="46">
        <v>6575.4333333333343</v>
      </c>
      <c r="T1363" s="59" t="s">
        <v>108</v>
      </c>
      <c r="U1363" s="14">
        <v>0</v>
      </c>
      <c r="V1363" s="59" t="s">
        <v>174</v>
      </c>
      <c r="X1363" s="46">
        <v>14009.81</v>
      </c>
      <c r="Y1363" s="46">
        <v>2039.83</v>
      </c>
      <c r="Z1363" s="46">
        <v>2284.08</v>
      </c>
      <c r="AA1363" s="46">
        <v>2284.08</v>
      </c>
      <c r="AB1363" s="46">
        <v>2284.08</v>
      </c>
      <c r="AC1363" s="46">
        <v>2284.08</v>
      </c>
      <c r="AD1363" s="46">
        <v>2284.08</v>
      </c>
      <c r="AE1363" s="46">
        <v>2284.08</v>
      </c>
      <c r="AF1363" s="46">
        <v>2284.08</v>
      </c>
      <c r="AG1363" s="46">
        <v>2284.08</v>
      </c>
      <c r="AH1363" s="46">
        <v>9445.380000000001</v>
      </c>
      <c r="AI1363" s="46">
        <v>7686.66</v>
      </c>
      <c r="AJ1363" s="46">
        <v>6898.08</v>
      </c>
      <c r="AK1363" s="46">
        <v>8766.4000000000015</v>
      </c>
      <c r="AL1363" s="46">
        <v>4372</v>
      </c>
      <c r="AM1363" s="46">
        <v>0</v>
      </c>
    </row>
    <row r="1364" spans="5:39" x14ac:dyDescent="0.2">
      <c r="E1364" s="47">
        <v>136</v>
      </c>
      <c r="F1364" s="47">
        <v>145</v>
      </c>
      <c r="G1364" s="47" t="s">
        <v>250</v>
      </c>
      <c r="H1364" s="47" t="s">
        <v>348</v>
      </c>
      <c r="I1364" s="47" t="s">
        <v>514</v>
      </c>
      <c r="J1364" s="533">
        <v>30000039</v>
      </c>
      <c r="K1364" s="14" t="s">
        <v>64</v>
      </c>
      <c r="L1364" s="14" t="s">
        <v>57</v>
      </c>
      <c r="M1364" s="45">
        <v>1364</v>
      </c>
      <c r="N1364" s="45">
        <v>1</v>
      </c>
      <c r="O1364" s="46">
        <v>35383.117173845603</v>
      </c>
      <c r="Q1364" s="12" t="s">
        <v>379</v>
      </c>
      <c r="T1364" s="59" t="s">
        <v>108</v>
      </c>
      <c r="U1364" s="14">
        <v>0</v>
      </c>
      <c r="V1364" s="59" t="s">
        <v>174</v>
      </c>
      <c r="X1364" s="46">
        <v>3650.2471738455915</v>
      </c>
      <c r="Y1364" s="46">
        <v>5690.0771738455915</v>
      </c>
      <c r="Z1364" s="46">
        <v>7974.1571738455914</v>
      </c>
      <c r="AA1364" s="46">
        <v>10258.237173845591</v>
      </c>
      <c r="AB1364" s="46">
        <v>12542.317173845591</v>
      </c>
      <c r="AC1364" s="46">
        <v>14826.397173845591</v>
      </c>
      <c r="AD1364" s="46">
        <v>17110.477173845589</v>
      </c>
      <c r="AE1364" s="46">
        <v>19394.557173845591</v>
      </c>
      <c r="AF1364" s="46">
        <v>21678.637173845593</v>
      </c>
      <c r="AG1364" s="46">
        <v>23962.717173845595</v>
      </c>
      <c r="AH1364" s="46">
        <v>26246.797173845596</v>
      </c>
      <c r="AI1364" s="46">
        <v>28530.877173845598</v>
      </c>
      <c r="AJ1364" s="46">
        <v>30814.9571738456</v>
      </c>
      <c r="AK1364" s="46">
        <v>33099.037173845602</v>
      </c>
      <c r="AL1364" s="46">
        <v>35383.117173845603</v>
      </c>
      <c r="AM1364" s="46">
        <v>0</v>
      </c>
    </row>
    <row r="1365" spans="5:39" x14ac:dyDescent="0.2">
      <c r="E1365" s="47">
        <v>136</v>
      </c>
      <c r="F1365" s="47">
        <v>145</v>
      </c>
      <c r="G1365" s="47" t="s">
        <v>250</v>
      </c>
      <c r="H1365" s="47" t="s">
        <v>348</v>
      </c>
      <c r="I1365" s="47" t="s">
        <v>514</v>
      </c>
      <c r="J1365" s="533">
        <v>30000039</v>
      </c>
      <c r="K1365" s="14" t="s">
        <v>64</v>
      </c>
      <c r="L1365" s="14" t="s">
        <v>54</v>
      </c>
      <c r="M1365" s="45">
        <v>1365</v>
      </c>
      <c r="N1365" s="45">
        <v>1</v>
      </c>
      <c r="O1365" s="46">
        <v>36107.682826154407</v>
      </c>
      <c r="Q1365" s="12" t="s">
        <v>379</v>
      </c>
      <c r="T1365" s="59" t="s">
        <v>108</v>
      </c>
      <c r="U1365" s="14">
        <v>0</v>
      </c>
      <c r="V1365" s="59" t="s">
        <v>174</v>
      </c>
      <c r="X1365" s="46">
        <v>10359.562826154406</v>
      </c>
      <c r="Y1365" s="46">
        <v>10359.562826154406</v>
      </c>
      <c r="Z1365" s="46">
        <v>10359.562826154406</v>
      </c>
      <c r="AA1365" s="46">
        <v>10359.562826154406</v>
      </c>
      <c r="AB1365" s="46">
        <v>10359.562826154406</v>
      </c>
      <c r="AC1365" s="46">
        <v>10359.562826154406</v>
      </c>
      <c r="AD1365" s="46">
        <v>10359.562826154406</v>
      </c>
      <c r="AE1365" s="46">
        <v>10359.562826154406</v>
      </c>
      <c r="AF1365" s="46">
        <v>10359.562826154406</v>
      </c>
      <c r="AG1365" s="46">
        <v>10359.562826154406</v>
      </c>
      <c r="AH1365" s="46">
        <v>17520.862826154407</v>
      </c>
      <c r="AI1365" s="46">
        <v>22923.442826154409</v>
      </c>
      <c r="AJ1365" s="46">
        <v>27537.442826154409</v>
      </c>
      <c r="AK1365" s="46">
        <v>34019.762826154409</v>
      </c>
      <c r="AL1365" s="46">
        <v>36107.682826154407</v>
      </c>
      <c r="AM1365" s="46">
        <v>28596.320000000007</v>
      </c>
    </row>
    <row r="1366" spans="5:39" x14ac:dyDescent="0.2">
      <c r="E1366" s="47">
        <v>136</v>
      </c>
      <c r="F1366" s="47">
        <v>145</v>
      </c>
      <c r="G1366" s="47" t="s">
        <v>250</v>
      </c>
      <c r="H1366" s="47" t="s">
        <v>348</v>
      </c>
      <c r="I1366" s="47" t="s">
        <v>514</v>
      </c>
      <c r="J1366" s="533">
        <v>30000039</v>
      </c>
      <c r="K1366" s="14" t="s">
        <v>64</v>
      </c>
      <c r="L1366" s="14" t="s">
        <v>58</v>
      </c>
      <c r="M1366" s="45">
        <v>1366</v>
      </c>
      <c r="N1366" s="45">
        <v>1</v>
      </c>
      <c r="O1366" s="46">
        <v>0</v>
      </c>
      <c r="Q1366" s="12" t="s">
        <v>379</v>
      </c>
      <c r="T1366" s="59" t="s">
        <v>108</v>
      </c>
      <c r="U1366" s="14">
        <v>0</v>
      </c>
      <c r="V1366" s="59" t="s">
        <v>174</v>
      </c>
      <c r="X1366" s="46">
        <v>0</v>
      </c>
      <c r="Y1366" s="46">
        <v>0</v>
      </c>
      <c r="Z1366" s="46">
        <v>0</v>
      </c>
      <c r="AA1366" s="46">
        <v>0</v>
      </c>
      <c r="AB1366" s="46">
        <v>0</v>
      </c>
      <c r="AC1366" s="46">
        <v>0</v>
      </c>
      <c r="AD1366" s="46">
        <v>0</v>
      </c>
      <c r="AE1366" s="46">
        <v>0</v>
      </c>
      <c r="AF1366" s="46">
        <v>0</v>
      </c>
      <c r="AG1366" s="46">
        <v>0</v>
      </c>
      <c r="AH1366" s="46">
        <v>0</v>
      </c>
      <c r="AI1366" s="46">
        <v>0</v>
      </c>
      <c r="AJ1366" s="46">
        <v>0</v>
      </c>
      <c r="AK1366" s="46">
        <v>0</v>
      </c>
      <c r="AL1366" s="46">
        <v>0</v>
      </c>
      <c r="AM1366" s="46">
        <v>0</v>
      </c>
    </row>
    <row r="1367" spans="5:39" x14ac:dyDescent="0.2">
      <c r="E1367" s="47">
        <v>136</v>
      </c>
      <c r="F1367" s="47">
        <v>145</v>
      </c>
      <c r="G1367" s="47" t="s">
        <v>250</v>
      </c>
      <c r="H1367" s="47" t="s">
        <v>348</v>
      </c>
      <c r="I1367" s="47" t="s">
        <v>514</v>
      </c>
      <c r="J1367" s="533">
        <v>30000039</v>
      </c>
      <c r="K1367" s="14" t="s">
        <v>67</v>
      </c>
      <c r="L1367" s="14" t="s">
        <v>67</v>
      </c>
      <c r="M1367" s="45">
        <v>1367</v>
      </c>
      <c r="N1367" s="45">
        <v>1</v>
      </c>
      <c r="O1367" s="53">
        <v>195.09657508379314</v>
      </c>
      <c r="P1367" s="54">
        <v>185.09657508379314</v>
      </c>
      <c r="Q1367" s="55" t="s">
        <v>379</v>
      </c>
      <c r="R1367" s="56">
        <v>10.872408916015676</v>
      </c>
      <c r="S1367" s="57" t="s">
        <v>370</v>
      </c>
      <c r="T1367" s="60" t="s">
        <v>108</v>
      </c>
      <c r="U1367" s="14">
        <v>17</v>
      </c>
      <c r="V1367" s="60" t="s">
        <v>174</v>
      </c>
      <c r="Y1367" s="46">
        <v>195.09657508379314</v>
      </c>
      <c r="Z1367" s="46">
        <v>195.09657508379314</v>
      </c>
      <c r="AA1367" s="46">
        <v>195.09657508379314</v>
      </c>
      <c r="AB1367" s="46">
        <v>195.09657508379314</v>
      </c>
      <c r="AC1367" s="46">
        <v>195.09657508379314</v>
      </c>
      <c r="AD1367" s="46">
        <v>195.09657508379314</v>
      </c>
      <c r="AE1367" s="46">
        <v>195.09657508379314</v>
      </c>
      <c r="AF1367" s="46">
        <v>195.09657508379314</v>
      </c>
      <c r="AG1367" s="46">
        <v>195.09657508379314</v>
      </c>
      <c r="AH1367" s="46">
        <v>195.09657508379314</v>
      </c>
      <c r="AI1367" s="46">
        <v>195.09657508379314</v>
      </c>
      <c r="AJ1367" s="46">
        <v>195.09657508379314</v>
      </c>
      <c r="AK1367" s="46">
        <v>195.09657508379314</v>
      </c>
      <c r="AL1367" s="46">
        <v>195.09657508379314</v>
      </c>
      <c r="AM1367" s="46">
        <v>195.09657508379314</v>
      </c>
    </row>
    <row r="1368" spans="5:39" x14ac:dyDescent="0.2">
      <c r="E1368" s="14">
        <v>137</v>
      </c>
      <c r="F1368" s="14">
        <v>146</v>
      </c>
      <c r="G1368" s="14" t="s">
        <v>250</v>
      </c>
      <c r="H1368" s="14" t="s">
        <v>353</v>
      </c>
      <c r="I1368" s="14" t="s">
        <v>515</v>
      </c>
      <c r="J1368" s="531">
        <v>30000040</v>
      </c>
      <c r="K1368" s="14" t="s">
        <v>59</v>
      </c>
      <c r="L1368" s="14" t="s">
        <v>57</v>
      </c>
      <c r="M1368" s="45">
        <v>1368</v>
      </c>
      <c r="N1368" s="45">
        <v>1</v>
      </c>
      <c r="O1368" s="46">
        <v>1690.09</v>
      </c>
      <c r="Q1368" s="12" t="s">
        <v>379</v>
      </c>
      <c r="T1368" s="59" t="s">
        <v>108</v>
      </c>
      <c r="U1368" s="14">
        <v>0</v>
      </c>
      <c r="V1368" s="59" t="s">
        <v>174</v>
      </c>
      <c r="Y1368" s="46">
        <v>3018.71</v>
      </c>
      <c r="Z1368" s="46">
        <v>3380.17</v>
      </c>
      <c r="AA1368" s="46">
        <v>3380.17</v>
      </c>
      <c r="AB1368" s="46">
        <v>3380.17</v>
      </c>
      <c r="AC1368" s="46">
        <v>3380.17</v>
      </c>
      <c r="AD1368" s="46">
        <v>1690.09</v>
      </c>
      <c r="AE1368" s="46">
        <v>1690.09</v>
      </c>
      <c r="AF1368" s="46">
        <v>1690.09</v>
      </c>
      <c r="AG1368" s="46">
        <v>1690.09</v>
      </c>
      <c r="AH1368" s="46">
        <v>1690.09</v>
      </c>
      <c r="AI1368" s="46">
        <v>3380.17</v>
      </c>
      <c r="AJ1368" s="46">
        <v>0.01</v>
      </c>
      <c r="AK1368" s="46">
        <v>1690.09</v>
      </c>
      <c r="AL1368" s="46">
        <v>1690.09</v>
      </c>
      <c r="AM1368" s="46">
        <v>0</v>
      </c>
    </row>
    <row r="1369" spans="5:39" x14ac:dyDescent="0.2">
      <c r="E1369" s="47">
        <v>137</v>
      </c>
      <c r="F1369" s="47">
        <v>146</v>
      </c>
      <c r="G1369" s="47" t="s">
        <v>250</v>
      </c>
      <c r="H1369" s="47" t="s">
        <v>353</v>
      </c>
      <c r="I1369" s="47" t="s">
        <v>515</v>
      </c>
      <c r="J1369" s="533">
        <v>30000040</v>
      </c>
      <c r="K1369" s="14" t="s">
        <v>59</v>
      </c>
      <c r="L1369" s="14" t="s">
        <v>54</v>
      </c>
      <c r="M1369" s="45">
        <v>1369</v>
      </c>
      <c r="N1369" s="45">
        <v>1</v>
      </c>
      <c r="O1369" s="46">
        <v>4636.76</v>
      </c>
      <c r="Q1369" s="12" t="s">
        <v>379</v>
      </c>
      <c r="T1369" s="59" t="s">
        <v>108</v>
      </c>
      <c r="U1369" s="14">
        <v>0</v>
      </c>
      <c r="V1369" s="59" t="s">
        <v>174</v>
      </c>
      <c r="Y1369" s="46">
        <v>0</v>
      </c>
      <c r="Z1369" s="46">
        <v>0</v>
      </c>
      <c r="AA1369" s="46">
        <v>0</v>
      </c>
      <c r="AB1369" s="46">
        <v>0</v>
      </c>
      <c r="AC1369" s="46">
        <v>0</v>
      </c>
      <c r="AD1369" s="46">
        <v>0</v>
      </c>
      <c r="AE1369" s="46">
        <v>0</v>
      </c>
      <c r="AF1369" s="46">
        <v>0</v>
      </c>
      <c r="AG1369" s="46">
        <v>0</v>
      </c>
      <c r="AH1369" s="46">
        <v>10599.42</v>
      </c>
      <c r="AI1369" s="46">
        <v>7425.8099999999995</v>
      </c>
      <c r="AJ1369" s="46">
        <v>6637.23</v>
      </c>
      <c r="AK1369" s="46">
        <v>18178.170000000002</v>
      </c>
      <c r="AL1369" s="46">
        <v>4636.76</v>
      </c>
      <c r="AM1369" s="46">
        <v>0</v>
      </c>
    </row>
    <row r="1370" spans="5:39" x14ac:dyDescent="0.2">
      <c r="E1370" s="47">
        <v>137</v>
      </c>
      <c r="F1370" s="47">
        <v>146</v>
      </c>
      <c r="G1370" s="47" t="s">
        <v>250</v>
      </c>
      <c r="H1370" s="47" t="s">
        <v>353</v>
      </c>
      <c r="I1370" s="47" t="s">
        <v>515</v>
      </c>
      <c r="J1370" s="533">
        <v>30000040</v>
      </c>
      <c r="K1370" s="14" t="s">
        <v>59</v>
      </c>
      <c r="L1370" s="14" t="s">
        <v>58</v>
      </c>
      <c r="M1370" s="45">
        <v>1370</v>
      </c>
      <c r="N1370" s="45">
        <v>1</v>
      </c>
      <c r="O1370" s="46">
        <v>0</v>
      </c>
      <c r="Q1370" s="12" t="s">
        <v>379</v>
      </c>
      <c r="T1370" s="59" t="s">
        <v>108</v>
      </c>
      <c r="U1370" s="14">
        <v>0</v>
      </c>
      <c r="V1370" s="59" t="s">
        <v>174</v>
      </c>
      <c r="Y1370" s="46">
        <v>0</v>
      </c>
      <c r="Z1370" s="46">
        <v>0</v>
      </c>
      <c r="AA1370" s="46">
        <v>0</v>
      </c>
      <c r="AB1370" s="46">
        <v>0</v>
      </c>
      <c r="AC1370" s="46">
        <v>0</v>
      </c>
      <c r="AD1370" s="46">
        <v>0</v>
      </c>
      <c r="AE1370" s="46">
        <v>0</v>
      </c>
      <c r="AF1370" s="46">
        <v>0</v>
      </c>
      <c r="AG1370" s="46">
        <v>0</v>
      </c>
      <c r="AH1370" s="46">
        <v>0</v>
      </c>
      <c r="AI1370" s="46">
        <v>0</v>
      </c>
      <c r="AJ1370" s="46">
        <v>0</v>
      </c>
      <c r="AK1370" s="46">
        <v>0</v>
      </c>
      <c r="AL1370" s="46">
        <v>0</v>
      </c>
      <c r="AM1370" s="46">
        <v>0</v>
      </c>
    </row>
    <row r="1371" spans="5:39" x14ac:dyDescent="0.2">
      <c r="E1371" s="47">
        <v>137</v>
      </c>
      <c r="F1371" s="47">
        <v>146</v>
      </c>
      <c r="G1371" s="47" t="s">
        <v>250</v>
      </c>
      <c r="H1371" s="47" t="s">
        <v>353</v>
      </c>
      <c r="I1371" s="47" t="s">
        <v>515</v>
      </c>
      <c r="J1371" s="533">
        <v>30000040</v>
      </c>
      <c r="K1371" s="14" t="s">
        <v>59</v>
      </c>
      <c r="L1371" s="14" t="s">
        <v>31</v>
      </c>
      <c r="M1371" s="45">
        <v>1371</v>
      </c>
      <c r="N1371" s="45">
        <v>1</v>
      </c>
      <c r="O1371" s="48">
        <v>6326.85</v>
      </c>
      <c r="Q1371" s="12" t="s">
        <v>379</v>
      </c>
      <c r="R1371" s="46">
        <v>9602.9883333333328</v>
      </c>
      <c r="T1371" s="59" t="s">
        <v>108</v>
      </c>
      <c r="U1371" s="14">
        <v>0</v>
      </c>
      <c r="V1371" s="59" t="s">
        <v>174</v>
      </c>
      <c r="X1371" s="46">
        <v>20732.86</v>
      </c>
      <c r="Y1371" s="46">
        <v>3018.71</v>
      </c>
      <c r="Z1371" s="46">
        <v>3380.17</v>
      </c>
      <c r="AA1371" s="46">
        <v>3380.17</v>
      </c>
      <c r="AB1371" s="46">
        <v>3380.17</v>
      </c>
      <c r="AC1371" s="46">
        <v>3380.17</v>
      </c>
      <c r="AD1371" s="46">
        <v>1690.09</v>
      </c>
      <c r="AE1371" s="46">
        <v>1690.09</v>
      </c>
      <c r="AF1371" s="46">
        <v>1690.09</v>
      </c>
      <c r="AG1371" s="46">
        <v>1690.09</v>
      </c>
      <c r="AH1371" s="46">
        <v>12289.51</v>
      </c>
      <c r="AI1371" s="46">
        <v>10805.98</v>
      </c>
      <c r="AJ1371" s="46">
        <v>6637.24</v>
      </c>
      <c r="AK1371" s="46">
        <v>19868.260000000002</v>
      </c>
      <c r="AL1371" s="46">
        <v>6326.85</v>
      </c>
      <c r="AM1371" s="46">
        <v>0</v>
      </c>
    </row>
    <row r="1372" spans="5:39" x14ac:dyDescent="0.2">
      <c r="E1372" s="47">
        <v>137</v>
      </c>
      <c r="F1372" s="47">
        <v>146</v>
      </c>
      <c r="G1372" s="47" t="s">
        <v>250</v>
      </c>
      <c r="H1372" s="47" t="s">
        <v>353</v>
      </c>
      <c r="I1372" s="47" t="s">
        <v>515</v>
      </c>
      <c r="J1372" s="533">
        <v>30000040</v>
      </c>
      <c r="K1372" s="14" t="s">
        <v>37</v>
      </c>
      <c r="L1372" s="14" t="s">
        <v>31</v>
      </c>
      <c r="M1372" s="45">
        <v>1372</v>
      </c>
      <c r="N1372" s="45">
        <v>1</v>
      </c>
      <c r="O1372" s="48">
        <v>0</v>
      </c>
      <c r="P1372" s="48"/>
      <c r="Q1372" s="12" t="s">
        <v>379</v>
      </c>
      <c r="R1372" s="46">
        <v>0</v>
      </c>
      <c r="T1372" s="59" t="s">
        <v>108</v>
      </c>
      <c r="U1372" s="14">
        <v>0</v>
      </c>
      <c r="V1372" s="59" t="s">
        <v>174</v>
      </c>
      <c r="Y1372" s="46">
        <v>0</v>
      </c>
      <c r="Z1372" s="46">
        <v>0</v>
      </c>
      <c r="AA1372" s="46">
        <v>0</v>
      </c>
      <c r="AB1372" s="46">
        <v>0</v>
      </c>
      <c r="AC1372" s="46">
        <v>0</v>
      </c>
      <c r="AD1372" s="46">
        <v>0</v>
      </c>
      <c r="AE1372" s="46">
        <v>0</v>
      </c>
      <c r="AF1372" s="46">
        <v>0</v>
      </c>
      <c r="AG1372" s="46">
        <v>0</v>
      </c>
      <c r="AH1372" s="46">
        <v>0</v>
      </c>
      <c r="AI1372" s="46">
        <v>0</v>
      </c>
      <c r="AJ1372" s="46">
        <v>0</v>
      </c>
      <c r="AK1372" s="46">
        <v>0</v>
      </c>
      <c r="AL1372" s="46">
        <v>0</v>
      </c>
      <c r="AM1372" s="46">
        <v>79968.36</v>
      </c>
    </row>
    <row r="1373" spans="5:39" x14ac:dyDescent="0.2">
      <c r="E1373" s="47">
        <v>137</v>
      </c>
      <c r="F1373" s="47">
        <v>146</v>
      </c>
      <c r="G1373" s="47" t="s">
        <v>250</v>
      </c>
      <c r="H1373" s="47" t="s">
        <v>353</v>
      </c>
      <c r="I1373" s="47" t="s">
        <v>515</v>
      </c>
      <c r="J1373" s="533">
        <v>30000040</v>
      </c>
      <c r="K1373" s="14" t="s">
        <v>65</v>
      </c>
      <c r="L1373" s="14" t="s">
        <v>31</v>
      </c>
      <c r="M1373" s="45">
        <v>1373</v>
      </c>
      <c r="N1373" s="45">
        <v>1</v>
      </c>
      <c r="O1373" s="52">
        <v>99960.449999999983</v>
      </c>
      <c r="P1373" s="48">
        <v>79968.36</v>
      </c>
      <c r="Q1373" s="12" t="s">
        <v>379</v>
      </c>
      <c r="R1373" s="46">
        <v>9602.9883333333328</v>
      </c>
      <c r="T1373" s="59" t="s">
        <v>108</v>
      </c>
      <c r="U1373" s="14">
        <v>0</v>
      </c>
      <c r="V1373" s="59" t="s">
        <v>174</v>
      </c>
      <c r="X1373" s="46">
        <v>20732.86</v>
      </c>
      <c r="Y1373" s="46">
        <v>3018.71</v>
      </c>
      <c r="Z1373" s="46">
        <v>3380.17</v>
      </c>
      <c r="AA1373" s="46">
        <v>3380.17</v>
      </c>
      <c r="AB1373" s="46">
        <v>3380.17</v>
      </c>
      <c r="AC1373" s="46">
        <v>3380.17</v>
      </c>
      <c r="AD1373" s="46">
        <v>1690.09</v>
      </c>
      <c r="AE1373" s="46">
        <v>1690.09</v>
      </c>
      <c r="AF1373" s="46">
        <v>1690.09</v>
      </c>
      <c r="AG1373" s="46">
        <v>1690.09</v>
      </c>
      <c r="AH1373" s="46">
        <v>12289.51</v>
      </c>
      <c r="AI1373" s="46">
        <v>10805.98</v>
      </c>
      <c r="AJ1373" s="46">
        <v>6637.24</v>
      </c>
      <c r="AK1373" s="46">
        <v>19868.260000000002</v>
      </c>
      <c r="AL1373" s="46">
        <v>6326.85</v>
      </c>
      <c r="AM1373" s="46">
        <v>0</v>
      </c>
    </row>
    <row r="1374" spans="5:39" x14ac:dyDescent="0.2">
      <c r="E1374" s="47">
        <v>137</v>
      </c>
      <c r="F1374" s="47">
        <v>146</v>
      </c>
      <c r="G1374" s="47" t="s">
        <v>250</v>
      </c>
      <c r="H1374" s="47" t="s">
        <v>353</v>
      </c>
      <c r="I1374" s="47" t="s">
        <v>515</v>
      </c>
      <c r="J1374" s="533">
        <v>30000040</v>
      </c>
      <c r="K1374" s="14" t="s">
        <v>64</v>
      </c>
      <c r="L1374" s="14" t="s">
        <v>57</v>
      </c>
      <c r="M1374" s="45">
        <v>1374</v>
      </c>
      <c r="N1374" s="45">
        <v>1</v>
      </c>
      <c r="O1374" s="46">
        <v>33513.83704508598</v>
      </c>
      <c r="Q1374" s="12" t="s">
        <v>379</v>
      </c>
      <c r="T1374" s="59" t="s">
        <v>108</v>
      </c>
      <c r="U1374" s="14">
        <v>0</v>
      </c>
      <c r="V1374" s="59" t="s">
        <v>174</v>
      </c>
      <c r="X1374" s="46">
        <v>1763.6370450859811</v>
      </c>
      <c r="Y1374" s="46">
        <v>4782.3470450859813</v>
      </c>
      <c r="Z1374" s="46">
        <v>8162.5170450859814</v>
      </c>
      <c r="AA1374" s="46">
        <v>11542.687045085982</v>
      </c>
      <c r="AB1374" s="46">
        <v>14922.857045085982</v>
      </c>
      <c r="AC1374" s="46">
        <v>18303.027045085983</v>
      </c>
      <c r="AD1374" s="46">
        <v>19993.117045085983</v>
      </c>
      <c r="AE1374" s="46">
        <v>21683.207045085983</v>
      </c>
      <c r="AF1374" s="46">
        <v>23373.297045085983</v>
      </c>
      <c r="AG1374" s="46">
        <v>25063.387045085983</v>
      </c>
      <c r="AH1374" s="46">
        <v>26753.477045085983</v>
      </c>
      <c r="AI1374" s="46">
        <v>30133.647045085985</v>
      </c>
      <c r="AJ1374" s="46">
        <v>30133.657045085984</v>
      </c>
      <c r="AK1374" s="46">
        <v>31823.747045085984</v>
      </c>
      <c r="AL1374" s="46">
        <v>33513.83704508598</v>
      </c>
      <c r="AM1374" s="46">
        <v>0</v>
      </c>
    </row>
    <row r="1375" spans="5:39" x14ac:dyDescent="0.2">
      <c r="E1375" s="47">
        <v>137</v>
      </c>
      <c r="F1375" s="47">
        <v>146</v>
      </c>
      <c r="G1375" s="47" t="s">
        <v>250</v>
      </c>
      <c r="H1375" s="47" t="s">
        <v>353</v>
      </c>
      <c r="I1375" s="47" t="s">
        <v>515</v>
      </c>
      <c r="J1375" s="533">
        <v>30000040</v>
      </c>
      <c r="K1375" s="14" t="s">
        <v>64</v>
      </c>
      <c r="L1375" s="14" t="s">
        <v>54</v>
      </c>
      <c r="M1375" s="45">
        <v>1375</v>
      </c>
      <c r="N1375" s="45">
        <v>1</v>
      </c>
      <c r="O1375" s="46">
        <v>66446.612954914002</v>
      </c>
      <c r="Q1375" s="12" t="s">
        <v>379</v>
      </c>
      <c r="T1375" s="59" t="s">
        <v>108</v>
      </c>
      <c r="U1375" s="14">
        <v>0</v>
      </c>
      <c r="V1375" s="59" t="s">
        <v>174</v>
      </c>
      <c r="X1375" s="46">
        <v>18969.222954914017</v>
      </c>
      <c r="Y1375" s="46">
        <v>18969.222954914017</v>
      </c>
      <c r="Z1375" s="46">
        <v>18969.222954914017</v>
      </c>
      <c r="AA1375" s="46">
        <v>18969.222954914017</v>
      </c>
      <c r="AB1375" s="46">
        <v>18969.222954914017</v>
      </c>
      <c r="AC1375" s="46">
        <v>18969.222954914017</v>
      </c>
      <c r="AD1375" s="46">
        <v>18969.222954914017</v>
      </c>
      <c r="AE1375" s="46">
        <v>18969.222954914017</v>
      </c>
      <c r="AF1375" s="46">
        <v>18969.222954914017</v>
      </c>
      <c r="AG1375" s="46">
        <v>18969.222954914017</v>
      </c>
      <c r="AH1375" s="46">
        <v>29568.642954914016</v>
      </c>
      <c r="AI1375" s="46">
        <v>36994.452954914013</v>
      </c>
      <c r="AJ1375" s="46">
        <v>43631.682954914009</v>
      </c>
      <c r="AK1375" s="46">
        <v>61809.852954914008</v>
      </c>
      <c r="AL1375" s="46">
        <v>66446.612954914002</v>
      </c>
      <c r="AM1375" s="46">
        <v>19992.089999999982</v>
      </c>
    </row>
    <row r="1376" spans="5:39" x14ac:dyDescent="0.2">
      <c r="E1376" s="47">
        <v>137</v>
      </c>
      <c r="F1376" s="47">
        <v>146</v>
      </c>
      <c r="G1376" s="47" t="s">
        <v>250</v>
      </c>
      <c r="H1376" s="47" t="s">
        <v>353</v>
      </c>
      <c r="I1376" s="47" t="s">
        <v>515</v>
      </c>
      <c r="J1376" s="533">
        <v>30000040</v>
      </c>
      <c r="K1376" s="14" t="s">
        <v>64</v>
      </c>
      <c r="L1376" s="14" t="s">
        <v>58</v>
      </c>
      <c r="M1376" s="45">
        <v>1376</v>
      </c>
      <c r="N1376" s="45">
        <v>1</v>
      </c>
      <c r="O1376" s="46">
        <v>0</v>
      </c>
      <c r="Q1376" s="12" t="s">
        <v>379</v>
      </c>
      <c r="T1376" s="59" t="s">
        <v>108</v>
      </c>
      <c r="U1376" s="14">
        <v>0</v>
      </c>
      <c r="V1376" s="59" t="s">
        <v>174</v>
      </c>
      <c r="X1376" s="46">
        <v>0</v>
      </c>
      <c r="Y1376" s="46">
        <v>0</v>
      </c>
      <c r="Z1376" s="46">
        <v>0</v>
      </c>
      <c r="AA1376" s="46">
        <v>0</v>
      </c>
      <c r="AB1376" s="46">
        <v>0</v>
      </c>
      <c r="AC1376" s="46">
        <v>0</v>
      </c>
      <c r="AD1376" s="46">
        <v>0</v>
      </c>
      <c r="AE1376" s="46">
        <v>0</v>
      </c>
      <c r="AF1376" s="46">
        <v>0</v>
      </c>
      <c r="AG1376" s="46">
        <v>0</v>
      </c>
      <c r="AH1376" s="46">
        <v>0</v>
      </c>
      <c r="AI1376" s="46">
        <v>0</v>
      </c>
      <c r="AJ1376" s="46">
        <v>0</v>
      </c>
      <c r="AK1376" s="46">
        <v>0</v>
      </c>
      <c r="AL1376" s="46">
        <v>0</v>
      </c>
      <c r="AM1376" s="46">
        <v>0</v>
      </c>
    </row>
    <row r="1377" spans="5:39" x14ac:dyDescent="0.2">
      <c r="E1377" s="47">
        <v>137</v>
      </c>
      <c r="F1377" s="47">
        <v>146</v>
      </c>
      <c r="G1377" s="47" t="s">
        <v>250</v>
      </c>
      <c r="H1377" s="47" t="s">
        <v>353</v>
      </c>
      <c r="I1377" s="47" t="s">
        <v>515</v>
      </c>
      <c r="J1377" s="533">
        <v>30000040</v>
      </c>
      <c r="K1377" s="14" t="s">
        <v>67</v>
      </c>
      <c r="L1377" s="14" t="s">
        <v>67</v>
      </c>
      <c r="M1377" s="45">
        <v>1377</v>
      </c>
      <c r="N1377" s="45">
        <v>1</v>
      </c>
      <c r="O1377" s="53">
        <v>190.46755821925763</v>
      </c>
      <c r="P1377" s="54">
        <v>180.46755821925763</v>
      </c>
      <c r="Q1377" s="55" t="s">
        <v>379</v>
      </c>
      <c r="R1377" s="56">
        <v>10.409306616881237</v>
      </c>
      <c r="S1377" s="57" t="s">
        <v>370</v>
      </c>
      <c r="T1377" s="60" t="s">
        <v>108</v>
      </c>
      <c r="U1377" s="14">
        <v>18</v>
      </c>
      <c r="V1377" s="60" t="s">
        <v>174</v>
      </c>
      <c r="Y1377" s="46">
        <v>190.46755821925763</v>
      </c>
      <c r="Z1377" s="46">
        <v>190.46755821925763</v>
      </c>
      <c r="AA1377" s="46">
        <v>190.46755821925763</v>
      </c>
      <c r="AB1377" s="46">
        <v>190.46755821925763</v>
      </c>
      <c r="AC1377" s="46">
        <v>190.46755821925763</v>
      </c>
      <c r="AD1377" s="46">
        <v>190.46755821925763</v>
      </c>
      <c r="AE1377" s="46">
        <v>190.46755821925763</v>
      </c>
      <c r="AF1377" s="46">
        <v>190.46755821925763</v>
      </c>
      <c r="AG1377" s="46">
        <v>190.46755821925763</v>
      </c>
      <c r="AH1377" s="46">
        <v>190.46755821925763</v>
      </c>
      <c r="AI1377" s="46">
        <v>190.46755821925763</v>
      </c>
      <c r="AJ1377" s="46">
        <v>190.46755821925763</v>
      </c>
      <c r="AK1377" s="46">
        <v>190.46755821925763</v>
      </c>
      <c r="AL1377" s="46">
        <v>190.46755821925763</v>
      </c>
      <c r="AM1377" s="46">
        <v>190.46755821925763</v>
      </c>
    </row>
    <row r="1378" spans="5:39" x14ac:dyDescent="0.2">
      <c r="E1378" s="14">
        <v>138</v>
      </c>
      <c r="F1378" s="14">
        <v>147</v>
      </c>
      <c r="G1378" s="14" t="s">
        <v>250</v>
      </c>
      <c r="H1378" s="14" t="s">
        <v>304</v>
      </c>
      <c r="I1378" s="14" t="s">
        <v>516</v>
      </c>
      <c r="J1378" s="531">
        <v>30000041</v>
      </c>
      <c r="K1378" s="14" t="s">
        <v>59</v>
      </c>
      <c r="L1378" s="14" t="s">
        <v>57</v>
      </c>
      <c r="M1378" s="45">
        <v>1378</v>
      </c>
      <c r="N1378" s="45">
        <v>1</v>
      </c>
      <c r="O1378" s="46">
        <v>3386.98</v>
      </c>
      <c r="Q1378" s="12">
        <v>0</v>
      </c>
      <c r="T1378" s="59">
        <v>0</v>
      </c>
      <c r="U1378" s="14">
        <v>0</v>
      </c>
      <c r="V1378" s="59" t="s">
        <v>150</v>
      </c>
      <c r="Y1378" s="46">
        <v>3024.8</v>
      </c>
      <c r="Z1378" s="46">
        <v>3386.98</v>
      </c>
      <c r="AA1378" s="46">
        <v>3386.98</v>
      </c>
      <c r="AB1378" s="46">
        <v>3386.98</v>
      </c>
      <c r="AC1378" s="46">
        <v>3386.98</v>
      </c>
      <c r="AD1378" s="46">
        <v>3386.98</v>
      </c>
      <c r="AE1378" s="46">
        <v>3386.98</v>
      </c>
      <c r="AF1378" s="46">
        <v>3386.98</v>
      </c>
      <c r="AG1378" s="46">
        <v>3386.98</v>
      </c>
      <c r="AH1378" s="46">
        <v>3386.98</v>
      </c>
      <c r="AI1378" s="46">
        <v>3386.98</v>
      </c>
      <c r="AJ1378" s="46">
        <v>3386.98</v>
      </c>
      <c r="AK1378" s="46">
        <v>3386.98</v>
      </c>
      <c r="AL1378" s="46">
        <v>3386.98</v>
      </c>
      <c r="AM1378" s="46">
        <v>0</v>
      </c>
    </row>
    <row r="1379" spans="5:39" x14ac:dyDescent="0.2">
      <c r="E1379" s="47">
        <v>138</v>
      </c>
      <c r="F1379" s="47">
        <v>147</v>
      </c>
      <c r="G1379" s="47" t="s">
        <v>250</v>
      </c>
      <c r="H1379" s="47" t="s">
        <v>304</v>
      </c>
      <c r="I1379" s="47" t="s">
        <v>516</v>
      </c>
      <c r="J1379" s="533">
        <v>30000041</v>
      </c>
      <c r="K1379" s="14" t="s">
        <v>59</v>
      </c>
      <c r="L1379" s="14" t="s">
        <v>54</v>
      </c>
      <c r="M1379" s="45">
        <v>1379</v>
      </c>
      <c r="N1379" s="45">
        <v>1</v>
      </c>
      <c r="O1379" s="46">
        <v>6144.7099999999991</v>
      </c>
      <c r="Q1379" s="12">
        <v>0</v>
      </c>
      <c r="T1379" s="59">
        <v>0</v>
      </c>
      <c r="U1379" s="14">
        <v>0</v>
      </c>
      <c r="V1379" s="59" t="s">
        <v>150</v>
      </c>
      <c r="Y1379" s="46">
        <v>0</v>
      </c>
      <c r="Z1379" s="46">
        <v>0</v>
      </c>
      <c r="AA1379" s="46">
        <v>0</v>
      </c>
      <c r="AB1379" s="46">
        <v>0</v>
      </c>
      <c r="AC1379" s="46">
        <v>0</v>
      </c>
      <c r="AD1379" s="46">
        <v>0</v>
      </c>
      <c r="AE1379" s="46">
        <v>0</v>
      </c>
      <c r="AF1379" s="46">
        <v>0</v>
      </c>
      <c r="AG1379" s="46">
        <v>0</v>
      </c>
      <c r="AH1379" s="46">
        <v>13774.199999999999</v>
      </c>
      <c r="AI1379" s="46">
        <v>7043.47</v>
      </c>
      <c r="AJ1379" s="46">
        <v>7043.47</v>
      </c>
      <c r="AK1379" s="46">
        <v>26048.21</v>
      </c>
      <c r="AL1379" s="46">
        <v>6144.7099999999991</v>
      </c>
      <c r="AM1379" s="46">
        <v>0</v>
      </c>
    </row>
    <row r="1380" spans="5:39" x14ac:dyDescent="0.2">
      <c r="E1380" s="47">
        <v>138</v>
      </c>
      <c r="F1380" s="47">
        <v>147</v>
      </c>
      <c r="G1380" s="47" t="s">
        <v>250</v>
      </c>
      <c r="H1380" s="47" t="s">
        <v>304</v>
      </c>
      <c r="I1380" s="47" t="s">
        <v>516</v>
      </c>
      <c r="J1380" s="533">
        <v>30000041</v>
      </c>
      <c r="K1380" s="14" t="s">
        <v>59</v>
      </c>
      <c r="L1380" s="14" t="s">
        <v>58</v>
      </c>
      <c r="M1380" s="45">
        <v>1380</v>
      </c>
      <c r="N1380" s="45">
        <v>1</v>
      </c>
      <c r="O1380" s="46">
        <v>0</v>
      </c>
      <c r="Q1380" s="12">
        <v>0</v>
      </c>
      <c r="T1380" s="59">
        <v>0</v>
      </c>
      <c r="U1380" s="14">
        <v>0</v>
      </c>
      <c r="V1380" s="59" t="s">
        <v>150</v>
      </c>
      <c r="Y1380" s="46">
        <v>0</v>
      </c>
      <c r="Z1380" s="46">
        <v>0</v>
      </c>
      <c r="AA1380" s="46">
        <v>0</v>
      </c>
      <c r="AB1380" s="46">
        <v>0</v>
      </c>
      <c r="AC1380" s="46">
        <v>0</v>
      </c>
      <c r="AD1380" s="46">
        <v>0</v>
      </c>
      <c r="AE1380" s="46">
        <v>0</v>
      </c>
      <c r="AF1380" s="46">
        <v>0</v>
      </c>
      <c r="AG1380" s="46">
        <v>0</v>
      </c>
      <c r="AH1380" s="46">
        <v>0</v>
      </c>
      <c r="AI1380" s="46">
        <v>0</v>
      </c>
      <c r="AJ1380" s="46">
        <v>0</v>
      </c>
      <c r="AK1380" s="46">
        <v>0</v>
      </c>
      <c r="AL1380" s="46">
        <v>0</v>
      </c>
      <c r="AM1380" s="46">
        <v>0</v>
      </c>
    </row>
    <row r="1381" spans="5:39" x14ac:dyDescent="0.2">
      <c r="E1381" s="47">
        <v>138</v>
      </c>
      <c r="F1381" s="47">
        <v>147</v>
      </c>
      <c r="G1381" s="47" t="s">
        <v>250</v>
      </c>
      <c r="H1381" s="47" t="s">
        <v>304</v>
      </c>
      <c r="I1381" s="47" t="s">
        <v>516</v>
      </c>
      <c r="J1381" s="533">
        <v>30000041</v>
      </c>
      <c r="K1381" s="14" t="s">
        <v>59</v>
      </c>
      <c r="L1381" s="14" t="s">
        <v>31</v>
      </c>
      <c r="M1381" s="45">
        <v>1381</v>
      </c>
      <c r="N1381" s="45">
        <v>1</v>
      </c>
      <c r="O1381" s="48">
        <v>9531.6899999999987</v>
      </c>
      <c r="Q1381" s="12">
        <v>0</v>
      </c>
      <c r="R1381" s="46">
        <v>13395.99</v>
      </c>
      <c r="T1381" s="59">
        <v>0</v>
      </c>
      <c r="U1381" s="14">
        <v>0</v>
      </c>
      <c r="V1381" s="59" t="s">
        <v>150</v>
      </c>
      <c r="X1381" s="46">
        <v>7136.14</v>
      </c>
      <c r="Y1381" s="46">
        <v>3024.8</v>
      </c>
      <c r="Z1381" s="46">
        <v>3386.98</v>
      </c>
      <c r="AA1381" s="46">
        <v>3386.98</v>
      </c>
      <c r="AB1381" s="46">
        <v>3386.98</v>
      </c>
      <c r="AC1381" s="46">
        <v>3386.98</v>
      </c>
      <c r="AD1381" s="46">
        <v>3386.98</v>
      </c>
      <c r="AE1381" s="46">
        <v>3386.98</v>
      </c>
      <c r="AF1381" s="46">
        <v>3386.98</v>
      </c>
      <c r="AG1381" s="46">
        <v>3386.98</v>
      </c>
      <c r="AH1381" s="46">
        <v>17161.18</v>
      </c>
      <c r="AI1381" s="46">
        <v>10430.450000000001</v>
      </c>
      <c r="AJ1381" s="46">
        <v>10430.450000000001</v>
      </c>
      <c r="AK1381" s="46">
        <v>29435.19</v>
      </c>
      <c r="AL1381" s="46">
        <v>9531.6899999999987</v>
      </c>
      <c r="AM1381" s="46">
        <v>0</v>
      </c>
    </row>
    <row r="1382" spans="5:39" x14ac:dyDescent="0.2">
      <c r="E1382" s="47">
        <v>138</v>
      </c>
      <c r="F1382" s="47">
        <v>147</v>
      </c>
      <c r="G1382" s="47" t="s">
        <v>250</v>
      </c>
      <c r="H1382" s="47" t="s">
        <v>304</v>
      </c>
      <c r="I1382" s="47" t="s">
        <v>516</v>
      </c>
      <c r="J1382" s="533">
        <v>30000041</v>
      </c>
      <c r="K1382" s="14" t="s">
        <v>37</v>
      </c>
      <c r="L1382" s="14" t="s">
        <v>31</v>
      </c>
      <c r="M1382" s="45">
        <v>1382</v>
      </c>
      <c r="N1382" s="45">
        <v>1</v>
      </c>
      <c r="O1382" s="48">
        <v>29533</v>
      </c>
      <c r="P1382" s="48"/>
      <c r="Q1382" s="12">
        <v>0</v>
      </c>
      <c r="R1382" s="46">
        <v>14081.754999999999</v>
      </c>
      <c r="T1382" s="59">
        <v>0</v>
      </c>
      <c r="U1382" s="14">
        <v>0</v>
      </c>
      <c r="V1382" s="59" t="s">
        <v>150</v>
      </c>
      <c r="Y1382" s="46">
        <v>8336.14</v>
      </c>
      <c r="Z1382" s="46">
        <v>2272.5500000000002</v>
      </c>
      <c r="AA1382" s="46">
        <v>3387</v>
      </c>
      <c r="AB1382" s="46">
        <v>0</v>
      </c>
      <c r="AC1382" s="46">
        <v>6326.19</v>
      </c>
      <c r="AD1382" s="46">
        <v>0</v>
      </c>
      <c r="AE1382" s="46">
        <v>0</v>
      </c>
      <c r="AF1382" s="46">
        <v>0</v>
      </c>
      <c r="AG1382" s="46">
        <v>13547.92</v>
      </c>
      <c r="AH1382" s="46">
        <v>3386.98</v>
      </c>
      <c r="AI1382" s="46">
        <v>17161.18</v>
      </c>
      <c r="AJ1382" s="46">
        <v>10430.450000000001</v>
      </c>
      <c r="AK1382" s="46">
        <v>10431</v>
      </c>
      <c r="AL1382" s="46">
        <v>29533</v>
      </c>
      <c r="AM1382" s="46">
        <v>9433.33</v>
      </c>
    </row>
    <row r="1383" spans="5:39" x14ac:dyDescent="0.2">
      <c r="E1383" s="47">
        <v>138</v>
      </c>
      <c r="F1383" s="47">
        <v>147</v>
      </c>
      <c r="G1383" s="47" t="s">
        <v>250</v>
      </c>
      <c r="H1383" s="47" t="s">
        <v>304</v>
      </c>
      <c r="I1383" s="47" t="s">
        <v>516</v>
      </c>
      <c r="J1383" s="533">
        <v>30000041</v>
      </c>
      <c r="K1383" s="14" t="s">
        <v>65</v>
      </c>
      <c r="L1383" s="14" t="s">
        <v>31</v>
      </c>
      <c r="M1383" s="45">
        <v>1383</v>
      </c>
      <c r="N1383" s="45">
        <v>1</v>
      </c>
      <c r="O1383" s="52">
        <v>9433.3299999999981</v>
      </c>
      <c r="P1383" s="48">
        <v>9433.33</v>
      </c>
      <c r="Q1383" s="12">
        <v>0</v>
      </c>
      <c r="R1383" s="46">
        <v>1572.2216666666664</v>
      </c>
      <c r="T1383" s="59">
        <v>0</v>
      </c>
      <c r="U1383" s="14">
        <v>0</v>
      </c>
      <c r="V1383" s="59" t="s">
        <v>150</v>
      </c>
      <c r="X1383" s="46">
        <v>0</v>
      </c>
      <c r="Y1383" s="46">
        <v>0</v>
      </c>
      <c r="Z1383" s="46">
        <v>0</v>
      </c>
      <c r="AA1383" s="46">
        <v>0</v>
      </c>
      <c r="AB1383" s="46">
        <v>0</v>
      </c>
      <c r="AC1383" s="46">
        <v>0</v>
      </c>
      <c r="AD1383" s="46">
        <v>0</v>
      </c>
      <c r="AE1383" s="46">
        <v>0</v>
      </c>
      <c r="AF1383" s="46">
        <v>0</v>
      </c>
      <c r="AG1383" s="46">
        <v>0</v>
      </c>
      <c r="AH1383" s="46">
        <v>0</v>
      </c>
      <c r="AI1383" s="46">
        <v>0</v>
      </c>
      <c r="AJ1383" s="46">
        <v>0</v>
      </c>
      <c r="AK1383" s="46">
        <v>0</v>
      </c>
      <c r="AL1383" s="46">
        <v>9433.3299999999981</v>
      </c>
      <c r="AM1383" s="46">
        <v>0</v>
      </c>
    </row>
    <row r="1384" spans="5:39" x14ac:dyDescent="0.2">
      <c r="E1384" s="47">
        <v>138</v>
      </c>
      <c r="F1384" s="47">
        <v>147</v>
      </c>
      <c r="G1384" s="47" t="s">
        <v>250</v>
      </c>
      <c r="H1384" s="47" t="s">
        <v>304</v>
      </c>
      <c r="I1384" s="47" t="s">
        <v>516</v>
      </c>
      <c r="J1384" s="533">
        <v>30000041</v>
      </c>
      <c r="K1384" s="14" t="s">
        <v>64</v>
      </c>
      <c r="L1384" s="14" t="s">
        <v>57</v>
      </c>
      <c r="M1384" s="45">
        <v>1384</v>
      </c>
      <c r="N1384" s="45">
        <v>1</v>
      </c>
      <c r="O1384" s="46">
        <v>0</v>
      </c>
      <c r="Q1384" s="12">
        <v>0</v>
      </c>
      <c r="T1384" s="59">
        <v>0</v>
      </c>
      <c r="U1384" s="14">
        <v>0</v>
      </c>
      <c r="V1384" s="59" t="s">
        <v>150</v>
      </c>
      <c r="X1384" s="46">
        <v>0</v>
      </c>
      <c r="Y1384" s="46">
        <v>0</v>
      </c>
      <c r="Z1384" s="46">
        <v>1114.4299999999998</v>
      </c>
      <c r="AA1384" s="46">
        <v>1114.4099999999999</v>
      </c>
      <c r="AB1384" s="46">
        <v>4501.3899999999994</v>
      </c>
      <c r="AC1384" s="46">
        <v>1562.1799999999994</v>
      </c>
      <c r="AD1384" s="46">
        <v>4949.16</v>
      </c>
      <c r="AE1384" s="46">
        <v>8336.14</v>
      </c>
      <c r="AF1384" s="46">
        <v>11723.119999999999</v>
      </c>
      <c r="AG1384" s="46">
        <v>1562.1799999999985</v>
      </c>
      <c r="AH1384" s="46">
        <v>1562.179999999998</v>
      </c>
      <c r="AI1384" s="46">
        <v>0</v>
      </c>
      <c r="AJ1384" s="46">
        <v>0</v>
      </c>
      <c r="AK1384" s="46">
        <v>0</v>
      </c>
      <c r="AL1384" s="46">
        <v>0</v>
      </c>
      <c r="AM1384" s="46">
        <v>0</v>
      </c>
    </row>
    <row r="1385" spans="5:39" x14ac:dyDescent="0.2">
      <c r="E1385" s="47">
        <v>138</v>
      </c>
      <c r="F1385" s="47">
        <v>147</v>
      </c>
      <c r="G1385" s="47" t="s">
        <v>250</v>
      </c>
      <c r="H1385" s="47" t="s">
        <v>304</v>
      </c>
      <c r="I1385" s="47" t="s">
        <v>516</v>
      </c>
      <c r="J1385" s="533">
        <v>30000041</v>
      </c>
      <c r="K1385" s="14" t="s">
        <v>64</v>
      </c>
      <c r="L1385" s="14" t="s">
        <v>54</v>
      </c>
      <c r="M1385" s="45">
        <v>1385</v>
      </c>
      <c r="N1385" s="45">
        <v>1</v>
      </c>
      <c r="O1385" s="46">
        <v>7608.5299999999879</v>
      </c>
      <c r="Q1385" s="12">
        <v>0</v>
      </c>
      <c r="T1385" s="59">
        <v>0</v>
      </c>
      <c r="U1385" s="14">
        <v>0</v>
      </c>
      <c r="V1385" s="59" t="s">
        <v>150</v>
      </c>
      <c r="X1385" s="46">
        <v>0</v>
      </c>
      <c r="Y1385" s="46">
        <v>0</v>
      </c>
      <c r="Z1385" s="46">
        <v>0</v>
      </c>
      <c r="AA1385" s="46">
        <v>0</v>
      </c>
      <c r="AB1385" s="46">
        <v>0</v>
      </c>
      <c r="AC1385" s="46">
        <v>0</v>
      </c>
      <c r="AD1385" s="46">
        <v>0</v>
      </c>
      <c r="AE1385" s="46">
        <v>0</v>
      </c>
      <c r="AF1385" s="46">
        <v>0</v>
      </c>
      <c r="AG1385" s="46">
        <v>0</v>
      </c>
      <c r="AH1385" s="46">
        <v>13774.199999999999</v>
      </c>
      <c r="AI1385" s="46">
        <v>8605.649999999996</v>
      </c>
      <c r="AJ1385" s="46">
        <v>8605.6499999999942</v>
      </c>
      <c r="AK1385" s="46">
        <v>27609.839999999993</v>
      </c>
      <c r="AL1385" s="46">
        <v>7608.5299999999879</v>
      </c>
      <c r="AM1385" s="46">
        <v>0</v>
      </c>
    </row>
    <row r="1386" spans="5:39" x14ac:dyDescent="0.2">
      <c r="E1386" s="47">
        <v>138</v>
      </c>
      <c r="F1386" s="47">
        <v>147</v>
      </c>
      <c r="G1386" s="47" t="s">
        <v>250</v>
      </c>
      <c r="H1386" s="47" t="s">
        <v>304</v>
      </c>
      <c r="I1386" s="47" t="s">
        <v>516</v>
      </c>
      <c r="J1386" s="533">
        <v>30000041</v>
      </c>
      <c r="K1386" s="14" t="s">
        <v>64</v>
      </c>
      <c r="L1386" s="14" t="s">
        <v>58</v>
      </c>
      <c r="M1386" s="45">
        <v>1386</v>
      </c>
      <c r="N1386" s="45">
        <v>1</v>
      </c>
      <c r="O1386" s="46">
        <v>1824.8000000000138</v>
      </c>
      <c r="Q1386" s="12">
        <v>0</v>
      </c>
      <c r="T1386" s="59">
        <v>0</v>
      </c>
      <c r="U1386" s="14">
        <v>0</v>
      </c>
      <c r="V1386" s="59" t="s">
        <v>150</v>
      </c>
      <c r="X1386" s="46">
        <v>0</v>
      </c>
      <c r="Y1386" s="46">
        <v>1824.8000000000011</v>
      </c>
      <c r="Z1386" s="46">
        <v>1824.8000000000015</v>
      </c>
      <c r="AA1386" s="46">
        <v>1824.8000000000029</v>
      </c>
      <c r="AB1386" s="46">
        <v>1824.8000000000029</v>
      </c>
      <c r="AC1386" s="46">
        <v>1824.8000000000038</v>
      </c>
      <c r="AD1386" s="46">
        <v>1824.8000000000029</v>
      </c>
      <c r="AE1386" s="46">
        <v>1824.8000000000029</v>
      </c>
      <c r="AF1386" s="46">
        <v>1824.8000000000065</v>
      </c>
      <c r="AG1386" s="46">
        <v>1824.800000000012</v>
      </c>
      <c r="AH1386" s="46">
        <v>1824.8000000000102</v>
      </c>
      <c r="AI1386" s="46">
        <v>1824.8000000000084</v>
      </c>
      <c r="AJ1386" s="46">
        <v>1824.8000000000029</v>
      </c>
      <c r="AK1386" s="46">
        <v>1824.8000000000065</v>
      </c>
      <c r="AL1386" s="46">
        <v>1824.8000000000138</v>
      </c>
      <c r="AM1386" s="46">
        <v>0</v>
      </c>
    </row>
    <row r="1387" spans="5:39" x14ac:dyDescent="0.2">
      <c r="E1387" s="47">
        <v>138</v>
      </c>
      <c r="F1387" s="47">
        <v>147</v>
      </c>
      <c r="G1387" s="47" t="s">
        <v>250</v>
      </c>
      <c r="H1387" s="47" t="s">
        <v>304</v>
      </c>
      <c r="I1387" s="47" t="s">
        <v>516</v>
      </c>
      <c r="J1387" s="533">
        <v>30000041</v>
      </c>
      <c r="K1387" s="14" t="s">
        <v>67</v>
      </c>
      <c r="L1387" s="14" t="s">
        <v>67</v>
      </c>
      <c r="M1387" s="45">
        <v>1387</v>
      </c>
      <c r="N1387" s="45">
        <v>1</v>
      </c>
      <c r="O1387" s="53">
        <v>0</v>
      </c>
      <c r="P1387" s="54">
        <v>0</v>
      </c>
      <c r="Q1387" s="55">
        <v>0</v>
      </c>
      <c r="R1387" s="56">
        <v>0</v>
      </c>
      <c r="S1387" s="57">
        <v>0</v>
      </c>
      <c r="T1387" s="60">
        <v>0</v>
      </c>
      <c r="U1387" s="14">
        <v>0</v>
      </c>
      <c r="V1387" s="60" t="s">
        <v>150</v>
      </c>
      <c r="Y1387" s="46">
        <v>0</v>
      </c>
      <c r="Z1387" s="46">
        <v>0</v>
      </c>
      <c r="AA1387" s="46">
        <v>0</v>
      </c>
      <c r="AB1387" s="46">
        <v>0</v>
      </c>
      <c r="AC1387" s="46">
        <v>0</v>
      </c>
      <c r="AD1387" s="46">
        <v>0</v>
      </c>
      <c r="AE1387" s="46">
        <v>0</v>
      </c>
      <c r="AF1387" s="46">
        <v>0</v>
      </c>
      <c r="AG1387" s="46">
        <v>0</v>
      </c>
      <c r="AH1387" s="46">
        <v>0</v>
      </c>
      <c r="AI1387" s="46">
        <v>0</v>
      </c>
      <c r="AJ1387" s="46">
        <v>0</v>
      </c>
      <c r="AK1387" s="46">
        <v>0</v>
      </c>
      <c r="AL1387" s="46">
        <v>0</v>
      </c>
      <c r="AM1387" s="46">
        <v>0</v>
      </c>
    </row>
    <row r="1388" spans="5:39" x14ac:dyDescent="0.2">
      <c r="E1388" s="14">
        <v>139</v>
      </c>
      <c r="F1388" s="14">
        <v>148</v>
      </c>
      <c r="G1388" s="14" t="s">
        <v>250</v>
      </c>
      <c r="H1388" s="14" t="s">
        <v>349</v>
      </c>
      <c r="I1388" s="14" t="s">
        <v>517</v>
      </c>
      <c r="J1388" s="531">
        <v>30000042</v>
      </c>
      <c r="K1388" s="14" t="s">
        <v>59</v>
      </c>
      <c r="L1388" s="14" t="s">
        <v>57</v>
      </c>
      <c r="M1388" s="45">
        <v>1388</v>
      </c>
      <c r="N1388" s="45">
        <v>1</v>
      </c>
      <c r="O1388" s="46">
        <v>2903.61</v>
      </c>
      <c r="Q1388" s="12" t="s">
        <v>379</v>
      </c>
      <c r="T1388" s="59" t="s">
        <v>108</v>
      </c>
      <c r="U1388" s="14">
        <v>0</v>
      </c>
      <c r="V1388" s="59" t="s">
        <v>175</v>
      </c>
      <c r="Y1388" s="46">
        <v>2593.11</v>
      </c>
      <c r="Z1388" s="46">
        <v>2903.61</v>
      </c>
      <c r="AA1388" s="46">
        <v>2903.61</v>
      </c>
      <c r="AB1388" s="46">
        <v>2903.61</v>
      </c>
      <c r="AC1388" s="46">
        <v>2903.61</v>
      </c>
      <c r="AD1388" s="46">
        <v>2903.61</v>
      </c>
      <c r="AE1388" s="46">
        <v>2903.61</v>
      </c>
      <c r="AF1388" s="46">
        <v>2903.61</v>
      </c>
      <c r="AG1388" s="46">
        <v>2903.61</v>
      </c>
      <c r="AH1388" s="46">
        <v>2903.61</v>
      </c>
      <c r="AI1388" s="46">
        <v>2903.61</v>
      </c>
      <c r="AJ1388" s="46">
        <v>2903.61</v>
      </c>
      <c r="AK1388" s="46">
        <v>2903.61</v>
      </c>
      <c r="AL1388" s="46">
        <v>2903.61</v>
      </c>
      <c r="AM1388" s="46">
        <v>0</v>
      </c>
    </row>
    <row r="1389" spans="5:39" x14ac:dyDescent="0.2">
      <c r="E1389" s="47">
        <v>139</v>
      </c>
      <c r="F1389" s="47">
        <v>148</v>
      </c>
      <c r="G1389" s="47" t="s">
        <v>250</v>
      </c>
      <c r="H1389" s="47" t="s">
        <v>349</v>
      </c>
      <c r="I1389" s="47" t="s">
        <v>517</v>
      </c>
      <c r="J1389" s="533">
        <v>30000042</v>
      </c>
      <c r="K1389" s="14" t="s">
        <v>59</v>
      </c>
      <c r="L1389" s="14" t="s">
        <v>54</v>
      </c>
      <c r="M1389" s="45">
        <v>1389</v>
      </c>
      <c r="N1389" s="45">
        <v>1</v>
      </c>
      <c r="O1389" s="46">
        <v>2295.48</v>
      </c>
      <c r="Q1389" s="12" t="s">
        <v>379</v>
      </c>
      <c r="T1389" s="59" t="s">
        <v>108</v>
      </c>
      <c r="U1389" s="14">
        <v>0</v>
      </c>
      <c r="V1389" s="59" t="s">
        <v>175</v>
      </c>
      <c r="Y1389" s="46">
        <v>0</v>
      </c>
      <c r="Z1389" s="46">
        <v>0</v>
      </c>
      <c r="AA1389" s="46">
        <v>0</v>
      </c>
      <c r="AB1389" s="46">
        <v>0</v>
      </c>
      <c r="AC1389" s="46">
        <v>0</v>
      </c>
      <c r="AD1389" s="46">
        <v>0</v>
      </c>
      <c r="AE1389" s="46">
        <v>0</v>
      </c>
      <c r="AF1389" s="46">
        <v>0</v>
      </c>
      <c r="AG1389" s="46">
        <v>0</v>
      </c>
      <c r="AH1389" s="46">
        <v>9104.07</v>
      </c>
      <c r="AI1389" s="46">
        <v>6545.63</v>
      </c>
      <c r="AJ1389" s="46">
        <v>5757.05</v>
      </c>
      <c r="AK1389" s="46">
        <v>6401.73</v>
      </c>
      <c r="AL1389" s="46">
        <v>2295.48</v>
      </c>
      <c r="AM1389" s="46">
        <v>0</v>
      </c>
    </row>
    <row r="1390" spans="5:39" x14ac:dyDescent="0.2">
      <c r="E1390" s="47">
        <v>139</v>
      </c>
      <c r="F1390" s="47">
        <v>148</v>
      </c>
      <c r="G1390" s="47" t="s">
        <v>250</v>
      </c>
      <c r="H1390" s="47" t="s">
        <v>349</v>
      </c>
      <c r="I1390" s="47" t="s">
        <v>517</v>
      </c>
      <c r="J1390" s="533">
        <v>30000042</v>
      </c>
      <c r="K1390" s="14" t="s">
        <v>59</v>
      </c>
      <c r="L1390" s="14" t="s">
        <v>58</v>
      </c>
      <c r="M1390" s="45">
        <v>1390</v>
      </c>
      <c r="N1390" s="45">
        <v>1</v>
      </c>
      <c r="O1390" s="46">
        <v>0</v>
      </c>
      <c r="Q1390" s="12" t="s">
        <v>379</v>
      </c>
      <c r="T1390" s="59" t="s">
        <v>108</v>
      </c>
      <c r="U1390" s="14">
        <v>0</v>
      </c>
      <c r="V1390" s="59" t="s">
        <v>175</v>
      </c>
      <c r="Y1390" s="46">
        <v>0</v>
      </c>
      <c r="Z1390" s="46">
        <v>0</v>
      </c>
      <c r="AA1390" s="46">
        <v>0</v>
      </c>
      <c r="AB1390" s="46">
        <v>0</v>
      </c>
      <c r="AC1390" s="46">
        <v>0</v>
      </c>
      <c r="AD1390" s="46">
        <v>0</v>
      </c>
      <c r="AE1390" s="46">
        <v>0</v>
      </c>
      <c r="AF1390" s="46">
        <v>0</v>
      </c>
      <c r="AG1390" s="46">
        <v>0</v>
      </c>
      <c r="AH1390" s="46">
        <v>0</v>
      </c>
      <c r="AI1390" s="46">
        <v>0</v>
      </c>
      <c r="AJ1390" s="46">
        <v>0</v>
      </c>
      <c r="AK1390" s="46">
        <v>0</v>
      </c>
      <c r="AL1390" s="46">
        <v>0</v>
      </c>
      <c r="AM1390" s="46">
        <v>0</v>
      </c>
    </row>
    <row r="1391" spans="5:39" x14ac:dyDescent="0.2">
      <c r="E1391" s="47">
        <v>139</v>
      </c>
      <c r="F1391" s="47">
        <v>148</v>
      </c>
      <c r="G1391" s="47" t="s">
        <v>250</v>
      </c>
      <c r="H1391" s="47" t="s">
        <v>349</v>
      </c>
      <c r="I1391" s="47" t="s">
        <v>517</v>
      </c>
      <c r="J1391" s="533">
        <v>30000042</v>
      </c>
      <c r="K1391" s="14" t="s">
        <v>59</v>
      </c>
      <c r="L1391" s="14" t="s">
        <v>31</v>
      </c>
      <c r="M1391" s="45">
        <v>1391</v>
      </c>
      <c r="N1391" s="45">
        <v>1</v>
      </c>
      <c r="O1391" s="48">
        <v>5199.09</v>
      </c>
      <c r="Q1391" s="12" t="s">
        <v>379</v>
      </c>
      <c r="R1391" s="46">
        <v>7920.9366666666656</v>
      </c>
      <c r="T1391" s="59" t="s">
        <v>108</v>
      </c>
      <c r="U1391" s="14">
        <v>0</v>
      </c>
      <c r="V1391" s="59" t="s">
        <v>175</v>
      </c>
      <c r="X1391" s="46">
        <v>17809.8</v>
      </c>
      <c r="Y1391" s="46">
        <v>2593.11</v>
      </c>
      <c r="Z1391" s="46">
        <v>2903.61</v>
      </c>
      <c r="AA1391" s="46">
        <v>2903.61</v>
      </c>
      <c r="AB1391" s="46">
        <v>2903.61</v>
      </c>
      <c r="AC1391" s="46">
        <v>2903.61</v>
      </c>
      <c r="AD1391" s="46">
        <v>2903.61</v>
      </c>
      <c r="AE1391" s="46">
        <v>2903.61</v>
      </c>
      <c r="AF1391" s="46">
        <v>2903.61</v>
      </c>
      <c r="AG1391" s="46">
        <v>2903.61</v>
      </c>
      <c r="AH1391" s="46">
        <v>12007.68</v>
      </c>
      <c r="AI1391" s="46">
        <v>9449.24</v>
      </c>
      <c r="AJ1391" s="46">
        <v>8660.66</v>
      </c>
      <c r="AK1391" s="46">
        <v>9305.34</v>
      </c>
      <c r="AL1391" s="46">
        <v>5199.09</v>
      </c>
      <c r="AM1391" s="46">
        <v>0</v>
      </c>
    </row>
    <row r="1392" spans="5:39" x14ac:dyDescent="0.2">
      <c r="E1392" s="47">
        <v>139</v>
      </c>
      <c r="F1392" s="47">
        <v>148</v>
      </c>
      <c r="G1392" s="47" t="s">
        <v>250</v>
      </c>
      <c r="H1392" s="47" t="s">
        <v>349</v>
      </c>
      <c r="I1392" s="47" t="s">
        <v>517</v>
      </c>
      <c r="J1392" s="533">
        <v>30000042</v>
      </c>
      <c r="K1392" s="14" t="s">
        <v>37</v>
      </c>
      <c r="L1392" s="14" t="s">
        <v>31</v>
      </c>
      <c r="M1392" s="45">
        <v>1392</v>
      </c>
      <c r="N1392" s="45">
        <v>1</v>
      </c>
      <c r="O1392" s="48">
        <v>0</v>
      </c>
      <c r="P1392" s="48"/>
      <c r="Q1392" s="12" t="s">
        <v>379</v>
      </c>
      <c r="R1392" s="46">
        <v>0</v>
      </c>
      <c r="T1392" s="59" t="s">
        <v>108</v>
      </c>
      <c r="U1392" s="14">
        <v>0</v>
      </c>
      <c r="V1392" s="59" t="s">
        <v>175</v>
      </c>
      <c r="Y1392" s="46">
        <v>0</v>
      </c>
      <c r="Z1392" s="46">
        <v>0</v>
      </c>
      <c r="AA1392" s="46">
        <v>0</v>
      </c>
      <c r="AB1392" s="46">
        <v>0</v>
      </c>
      <c r="AC1392" s="46">
        <v>0</v>
      </c>
      <c r="AD1392" s="46">
        <v>0</v>
      </c>
      <c r="AE1392" s="46">
        <v>0</v>
      </c>
      <c r="AF1392" s="46">
        <v>0</v>
      </c>
      <c r="AG1392" s="46">
        <v>0</v>
      </c>
      <c r="AH1392" s="46">
        <v>0</v>
      </c>
      <c r="AI1392" s="46">
        <v>0</v>
      </c>
      <c r="AJ1392" s="46">
        <v>0</v>
      </c>
      <c r="AK1392" s="46">
        <v>0</v>
      </c>
      <c r="AL1392" s="46">
        <v>0</v>
      </c>
      <c r="AM1392" s="46">
        <v>17650.760000000002</v>
      </c>
    </row>
    <row r="1393" spans="5:39" x14ac:dyDescent="0.2">
      <c r="E1393" s="47">
        <v>139</v>
      </c>
      <c r="F1393" s="47">
        <v>148</v>
      </c>
      <c r="G1393" s="47" t="s">
        <v>250</v>
      </c>
      <c r="H1393" s="47" t="s">
        <v>349</v>
      </c>
      <c r="I1393" s="47" t="s">
        <v>517</v>
      </c>
      <c r="J1393" s="533">
        <v>30000042</v>
      </c>
      <c r="K1393" s="14" t="s">
        <v>65</v>
      </c>
      <c r="L1393" s="14" t="s">
        <v>31</v>
      </c>
      <c r="M1393" s="45">
        <v>1393</v>
      </c>
      <c r="N1393" s="45">
        <v>1</v>
      </c>
      <c r="O1393" s="52">
        <v>88253.799999999988</v>
      </c>
      <c r="P1393" s="48">
        <v>17650.760000000002</v>
      </c>
      <c r="Q1393" s="12" t="s">
        <v>379</v>
      </c>
      <c r="R1393" s="46">
        <v>7920.9366666666656</v>
      </c>
      <c r="T1393" s="59" t="s">
        <v>108</v>
      </c>
      <c r="U1393" s="14">
        <v>0</v>
      </c>
      <c r="V1393" s="59" t="s">
        <v>175</v>
      </c>
      <c r="X1393" s="46">
        <v>17809.8</v>
      </c>
      <c r="Y1393" s="46">
        <v>2593.11</v>
      </c>
      <c r="Z1393" s="46">
        <v>2903.61</v>
      </c>
      <c r="AA1393" s="46">
        <v>2903.61</v>
      </c>
      <c r="AB1393" s="46">
        <v>2903.61</v>
      </c>
      <c r="AC1393" s="46">
        <v>2903.61</v>
      </c>
      <c r="AD1393" s="46">
        <v>2903.61</v>
      </c>
      <c r="AE1393" s="46">
        <v>2903.61</v>
      </c>
      <c r="AF1393" s="46">
        <v>2903.61</v>
      </c>
      <c r="AG1393" s="46">
        <v>2903.61</v>
      </c>
      <c r="AH1393" s="46">
        <v>12007.68</v>
      </c>
      <c r="AI1393" s="46">
        <v>9449.24</v>
      </c>
      <c r="AJ1393" s="46">
        <v>8660.66</v>
      </c>
      <c r="AK1393" s="46">
        <v>9305.34</v>
      </c>
      <c r="AL1393" s="46">
        <v>5199.09</v>
      </c>
      <c r="AM1393" s="46">
        <v>0</v>
      </c>
    </row>
    <row r="1394" spans="5:39" x14ac:dyDescent="0.2">
      <c r="E1394" s="47">
        <v>139</v>
      </c>
      <c r="F1394" s="47">
        <v>148</v>
      </c>
      <c r="G1394" s="47" t="s">
        <v>250</v>
      </c>
      <c r="H1394" s="47" t="s">
        <v>349</v>
      </c>
      <c r="I1394" s="47" t="s">
        <v>517</v>
      </c>
      <c r="J1394" s="533">
        <v>30000042</v>
      </c>
      <c r="K1394" s="14" t="s">
        <v>64</v>
      </c>
      <c r="L1394" s="14" t="s">
        <v>57</v>
      </c>
      <c r="M1394" s="45">
        <v>1394</v>
      </c>
      <c r="N1394" s="45">
        <v>1</v>
      </c>
      <c r="O1394" s="46">
        <v>45897.355839937074</v>
      </c>
      <c r="Q1394" s="12" t="s">
        <v>379</v>
      </c>
      <c r="T1394" s="59" t="s">
        <v>108</v>
      </c>
      <c r="U1394" s="14">
        <v>0</v>
      </c>
      <c r="V1394" s="59" t="s">
        <v>175</v>
      </c>
      <c r="X1394" s="46">
        <v>5557.3158399370677</v>
      </c>
      <c r="Y1394" s="46">
        <v>8150.4258399370683</v>
      </c>
      <c r="Z1394" s="46">
        <v>11054.035839937069</v>
      </c>
      <c r="AA1394" s="46">
        <v>13957.645839937069</v>
      </c>
      <c r="AB1394" s="46">
        <v>16861.255839937068</v>
      </c>
      <c r="AC1394" s="46">
        <v>19764.865839937069</v>
      </c>
      <c r="AD1394" s="46">
        <v>22668.475839937069</v>
      </c>
      <c r="AE1394" s="46">
        <v>25572.08583993707</v>
      </c>
      <c r="AF1394" s="46">
        <v>28475.695839937071</v>
      </c>
      <c r="AG1394" s="46">
        <v>31379.305839937071</v>
      </c>
      <c r="AH1394" s="46">
        <v>34282.915839937072</v>
      </c>
      <c r="AI1394" s="46">
        <v>37186.525839937072</v>
      </c>
      <c r="AJ1394" s="46">
        <v>40090.135839937073</v>
      </c>
      <c r="AK1394" s="46">
        <v>42993.745839937073</v>
      </c>
      <c r="AL1394" s="46">
        <v>45897.355839937074</v>
      </c>
      <c r="AM1394" s="46">
        <v>28246.595839937072</v>
      </c>
    </row>
    <row r="1395" spans="5:39" x14ac:dyDescent="0.2">
      <c r="E1395" s="47">
        <v>139</v>
      </c>
      <c r="F1395" s="47">
        <v>148</v>
      </c>
      <c r="G1395" s="47" t="s">
        <v>250</v>
      </c>
      <c r="H1395" s="47" t="s">
        <v>349</v>
      </c>
      <c r="I1395" s="47" t="s">
        <v>517</v>
      </c>
      <c r="J1395" s="533">
        <v>30000042</v>
      </c>
      <c r="K1395" s="14" t="s">
        <v>64</v>
      </c>
      <c r="L1395" s="14" t="s">
        <v>54</v>
      </c>
      <c r="M1395" s="45">
        <v>1395</v>
      </c>
      <c r="N1395" s="45">
        <v>1</v>
      </c>
      <c r="O1395" s="46">
        <v>42356.444160062929</v>
      </c>
      <c r="Q1395" s="12" t="s">
        <v>379</v>
      </c>
      <c r="T1395" s="59" t="s">
        <v>108</v>
      </c>
      <c r="U1395" s="14">
        <v>0</v>
      </c>
      <c r="V1395" s="59" t="s">
        <v>175</v>
      </c>
      <c r="X1395" s="46">
        <v>12252.48416006293</v>
      </c>
      <c r="Y1395" s="46">
        <v>12252.48416006293</v>
      </c>
      <c r="Z1395" s="46">
        <v>12252.48416006293</v>
      </c>
      <c r="AA1395" s="46">
        <v>12252.48416006293</v>
      </c>
      <c r="AB1395" s="46">
        <v>12252.48416006293</v>
      </c>
      <c r="AC1395" s="46">
        <v>12252.48416006293</v>
      </c>
      <c r="AD1395" s="46">
        <v>12252.48416006293</v>
      </c>
      <c r="AE1395" s="46">
        <v>12252.48416006293</v>
      </c>
      <c r="AF1395" s="46">
        <v>12252.48416006293</v>
      </c>
      <c r="AG1395" s="46">
        <v>12252.48416006293</v>
      </c>
      <c r="AH1395" s="46">
        <v>21356.554160062929</v>
      </c>
      <c r="AI1395" s="46">
        <v>27902.18416006293</v>
      </c>
      <c r="AJ1395" s="46">
        <v>33659.23416006293</v>
      </c>
      <c r="AK1395" s="46">
        <v>40060.964160062926</v>
      </c>
      <c r="AL1395" s="46">
        <v>42356.444160062929</v>
      </c>
      <c r="AM1395" s="46">
        <v>42356.444160062929</v>
      </c>
    </row>
    <row r="1396" spans="5:39" x14ac:dyDescent="0.2">
      <c r="E1396" s="47">
        <v>139</v>
      </c>
      <c r="F1396" s="47">
        <v>148</v>
      </c>
      <c r="G1396" s="47" t="s">
        <v>250</v>
      </c>
      <c r="H1396" s="47" t="s">
        <v>349</v>
      </c>
      <c r="I1396" s="47" t="s">
        <v>517</v>
      </c>
      <c r="J1396" s="533">
        <v>30000042</v>
      </c>
      <c r="K1396" s="14" t="s">
        <v>64</v>
      </c>
      <c r="L1396" s="14" t="s">
        <v>58</v>
      </c>
      <c r="M1396" s="45">
        <v>1396</v>
      </c>
      <c r="N1396" s="45">
        <v>1</v>
      </c>
      <c r="O1396" s="46">
        <v>0</v>
      </c>
      <c r="Q1396" s="12" t="s">
        <v>379</v>
      </c>
      <c r="T1396" s="59" t="s">
        <v>108</v>
      </c>
      <c r="U1396" s="14">
        <v>0</v>
      </c>
      <c r="V1396" s="59" t="s">
        <v>175</v>
      </c>
      <c r="X1396" s="46">
        <v>0</v>
      </c>
      <c r="Y1396" s="46">
        <v>0</v>
      </c>
      <c r="Z1396" s="46">
        <v>0</v>
      </c>
      <c r="AA1396" s="46">
        <v>0</v>
      </c>
      <c r="AB1396" s="46">
        <v>0</v>
      </c>
      <c r="AC1396" s="46">
        <v>0</v>
      </c>
      <c r="AD1396" s="46">
        <v>0</v>
      </c>
      <c r="AE1396" s="46">
        <v>0</v>
      </c>
      <c r="AF1396" s="46">
        <v>0</v>
      </c>
      <c r="AG1396" s="46">
        <v>0</v>
      </c>
      <c r="AH1396" s="46">
        <v>0</v>
      </c>
      <c r="AI1396" s="46">
        <v>0</v>
      </c>
      <c r="AJ1396" s="46">
        <v>0</v>
      </c>
      <c r="AK1396" s="46">
        <v>0</v>
      </c>
      <c r="AL1396" s="46">
        <v>0</v>
      </c>
      <c r="AM1396" s="46">
        <v>0</v>
      </c>
    </row>
    <row r="1397" spans="5:39" x14ac:dyDescent="0.2">
      <c r="E1397" s="47">
        <v>139</v>
      </c>
      <c r="F1397" s="47">
        <v>148</v>
      </c>
      <c r="G1397" s="47" t="s">
        <v>250</v>
      </c>
      <c r="H1397" s="47" t="s">
        <v>349</v>
      </c>
      <c r="I1397" s="47" t="s">
        <v>517</v>
      </c>
      <c r="J1397" s="533">
        <v>30000042</v>
      </c>
      <c r="K1397" s="14" t="s">
        <v>67</v>
      </c>
      <c r="L1397" s="14" t="s">
        <v>67</v>
      </c>
      <c r="M1397" s="45">
        <v>1397</v>
      </c>
      <c r="N1397" s="45">
        <v>1</v>
      </c>
      <c r="O1397" s="53">
        <v>199.92203655819321</v>
      </c>
      <c r="P1397" s="54">
        <v>189.92203655819321</v>
      </c>
      <c r="Q1397" s="55" t="s">
        <v>379</v>
      </c>
      <c r="R1397" s="56">
        <v>11.141838865016386</v>
      </c>
      <c r="S1397" s="57" t="s">
        <v>370</v>
      </c>
      <c r="T1397" s="60" t="s">
        <v>108</v>
      </c>
      <c r="U1397" s="14">
        <v>19</v>
      </c>
      <c r="V1397" s="60" t="s">
        <v>175</v>
      </c>
      <c r="Y1397" s="46">
        <v>199.92203655819321</v>
      </c>
      <c r="Z1397" s="46">
        <v>199.92203655819321</v>
      </c>
      <c r="AA1397" s="46">
        <v>199.92203655819321</v>
      </c>
      <c r="AB1397" s="46">
        <v>199.92203655819321</v>
      </c>
      <c r="AC1397" s="46">
        <v>199.92203655819321</v>
      </c>
      <c r="AD1397" s="46">
        <v>199.92203655819321</v>
      </c>
      <c r="AE1397" s="46">
        <v>199.92203655819321</v>
      </c>
      <c r="AF1397" s="46">
        <v>199.92203655819321</v>
      </c>
      <c r="AG1397" s="46">
        <v>199.92203655819321</v>
      </c>
      <c r="AH1397" s="46">
        <v>199.92203655819321</v>
      </c>
      <c r="AI1397" s="46">
        <v>199.92203655819321</v>
      </c>
      <c r="AJ1397" s="46">
        <v>199.92203655819321</v>
      </c>
      <c r="AK1397" s="46">
        <v>199.92203655819321</v>
      </c>
      <c r="AL1397" s="46">
        <v>199.92203655819321</v>
      </c>
      <c r="AM1397" s="46">
        <v>199.92203655819321</v>
      </c>
    </row>
    <row r="1398" spans="5:39" x14ac:dyDescent="0.2">
      <c r="E1398" s="14">
        <v>140</v>
      </c>
      <c r="F1398" s="14">
        <v>149</v>
      </c>
      <c r="G1398" s="14" t="s">
        <v>250</v>
      </c>
      <c r="H1398" s="14" t="s">
        <v>305</v>
      </c>
      <c r="I1398" s="14" t="s">
        <v>518</v>
      </c>
      <c r="J1398" s="531">
        <v>30000043</v>
      </c>
      <c r="K1398" s="14" t="s">
        <v>59</v>
      </c>
      <c r="L1398" s="14" t="s">
        <v>57</v>
      </c>
      <c r="M1398" s="45">
        <v>1398</v>
      </c>
      <c r="N1398" s="45">
        <v>1</v>
      </c>
      <c r="O1398" s="46">
        <v>-1130.2</v>
      </c>
      <c r="Q1398" s="12" t="s">
        <v>376</v>
      </c>
      <c r="T1398" s="59" t="s">
        <v>73</v>
      </c>
      <c r="U1398" s="14">
        <v>17</v>
      </c>
      <c r="V1398" s="59" t="s">
        <v>175</v>
      </c>
      <c r="Y1398" s="46">
        <v>1039.3900000000001</v>
      </c>
      <c r="Z1398" s="46">
        <v>1103.23</v>
      </c>
      <c r="AA1398" s="46">
        <v>1131.83</v>
      </c>
      <c r="AB1398" s="46">
        <v>1131.83</v>
      </c>
      <c r="AC1398" s="46">
        <v>1131.83</v>
      </c>
      <c r="AD1398" s="46">
        <v>1131.83</v>
      </c>
      <c r="AE1398" s="46">
        <v>1131.83</v>
      </c>
      <c r="AF1398" s="46">
        <v>1131.83</v>
      </c>
      <c r="AG1398" s="46">
        <v>1131.83</v>
      </c>
      <c r="AH1398" s="46">
        <v>1131.83</v>
      </c>
      <c r="AI1398" s="46">
        <v>1131.83</v>
      </c>
      <c r="AJ1398" s="46">
        <v>1131.83</v>
      </c>
      <c r="AK1398" s="46">
        <v>1131.83</v>
      </c>
      <c r="AL1398" s="46">
        <v>-1130.2</v>
      </c>
      <c r="AM1398" s="46">
        <v>0</v>
      </c>
    </row>
    <row r="1399" spans="5:39" x14ac:dyDescent="0.2">
      <c r="E1399" s="47">
        <v>140</v>
      </c>
      <c r="F1399" s="47">
        <v>149</v>
      </c>
      <c r="G1399" s="47" t="s">
        <v>250</v>
      </c>
      <c r="H1399" s="47" t="s">
        <v>305</v>
      </c>
      <c r="I1399" s="47" t="s">
        <v>518</v>
      </c>
      <c r="J1399" s="533">
        <v>30000043</v>
      </c>
      <c r="K1399" s="14" t="s">
        <v>59</v>
      </c>
      <c r="L1399" s="14" t="s">
        <v>54</v>
      </c>
      <c r="M1399" s="45">
        <v>1399</v>
      </c>
      <c r="N1399" s="45">
        <v>1</v>
      </c>
      <c r="O1399" s="46">
        <v>2895.3599999999997</v>
      </c>
      <c r="Q1399" s="12" t="s">
        <v>376</v>
      </c>
      <c r="T1399" s="59" t="s">
        <v>73</v>
      </c>
      <c r="U1399" s="14">
        <v>0</v>
      </c>
      <c r="V1399" s="59" t="s">
        <v>175</v>
      </c>
      <c r="Y1399" s="46">
        <v>0</v>
      </c>
      <c r="Z1399" s="46">
        <v>0</v>
      </c>
      <c r="AA1399" s="46">
        <v>0</v>
      </c>
      <c r="AB1399" s="46">
        <v>0</v>
      </c>
      <c r="AC1399" s="46">
        <v>0</v>
      </c>
      <c r="AD1399" s="46">
        <v>0</v>
      </c>
      <c r="AE1399" s="46">
        <v>0</v>
      </c>
      <c r="AF1399" s="46">
        <v>0</v>
      </c>
      <c r="AG1399" s="46">
        <v>0</v>
      </c>
      <c r="AH1399" s="46">
        <v>7097.95</v>
      </c>
      <c r="AI1399" s="46">
        <v>5364.75</v>
      </c>
      <c r="AJ1399" s="46">
        <v>4576.17</v>
      </c>
      <c r="AK1399" s="46">
        <v>18247.260000000002</v>
      </c>
      <c r="AL1399" s="46">
        <v>2895.3599999999997</v>
      </c>
      <c r="AM1399" s="46">
        <v>0</v>
      </c>
    </row>
    <row r="1400" spans="5:39" x14ac:dyDescent="0.2">
      <c r="E1400" s="47">
        <v>140</v>
      </c>
      <c r="F1400" s="47">
        <v>149</v>
      </c>
      <c r="G1400" s="47" t="s">
        <v>250</v>
      </c>
      <c r="H1400" s="47" t="s">
        <v>305</v>
      </c>
      <c r="I1400" s="47" t="s">
        <v>518</v>
      </c>
      <c r="J1400" s="533">
        <v>30000043</v>
      </c>
      <c r="K1400" s="14" t="s">
        <v>59</v>
      </c>
      <c r="L1400" s="14" t="s">
        <v>58</v>
      </c>
      <c r="M1400" s="45">
        <v>1400</v>
      </c>
      <c r="N1400" s="45">
        <v>1</v>
      </c>
      <c r="O1400" s="46">
        <v>0</v>
      </c>
      <c r="Q1400" s="12" t="s">
        <v>376</v>
      </c>
      <c r="T1400" s="59" t="s">
        <v>73</v>
      </c>
      <c r="U1400" s="14">
        <v>0</v>
      </c>
      <c r="V1400" s="59" t="s">
        <v>175</v>
      </c>
      <c r="Y1400" s="46">
        <v>0</v>
      </c>
      <c r="Z1400" s="46">
        <v>0</v>
      </c>
      <c r="AA1400" s="46">
        <v>0</v>
      </c>
      <c r="AB1400" s="46">
        <v>0</v>
      </c>
      <c r="AC1400" s="46">
        <v>0</v>
      </c>
      <c r="AD1400" s="46">
        <v>0</v>
      </c>
      <c r="AE1400" s="46">
        <v>0</v>
      </c>
      <c r="AF1400" s="46">
        <v>0</v>
      </c>
      <c r="AG1400" s="46">
        <v>0</v>
      </c>
      <c r="AH1400" s="46">
        <v>0</v>
      </c>
      <c r="AI1400" s="46">
        <v>0</v>
      </c>
      <c r="AJ1400" s="46">
        <v>0</v>
      </c>
      <c r="AK1400" s="46">
        <v>0</v>
      </c>
      <c r="AL1400" s="46">
        <v>0</v>
      </c>
      <c r="AM1400" s="46">
        <v>0</v>
      </c>
    </row>
    <row r="1401" spans="5:39" x14ac:dyDescent="0.2">
      <c r="E1401" s="47">
        <v>140</v>
      </c>
      <c r="F1401" s="47">
        <v>149</v>
      </c>
      <c r="G1401" s="47" t="s">
        <v>250</v>
      </c>
      <c r="H1401" s="47" t="s">
        <v>305</v>
      </c>
      <c r="I1401" s="47" t="s">
        <v>518</v>
      </c>
      <c r="J1401" s="533">
        <v>30000043</v>
      </c>
      <c r="K1401" s="14" t="s">
        <v>59</v>
      </c>
      <c r="L1401" s="14" t="s">
        <v>31</v>
      </c>
      <c r="M1401" s="45">
        <v>1401</v>
      </c>
      <c r="N1401" s="45">
        <v>1</v>
      </c>
      <c r="O1401" s="48">
        <v>1765.1599999999996</v>
      </c>
      <c r="Q1401" s="12" t="s">
        <v>376</v>
      </c>
      <c r="R1401" s="46">
        <v>7118.4066666666658</v>
      </c>
      <c r="T1401" s="59" t="s">
        <v>73</v>
      </c>
      <c r="U1401" s="14">
        <v>0</v>
      </c>
      <c r="V1401" s="59" t="s">
        <v>175</v>
      </c>
      <c r="X1401" s="46">
        <v>6942.6</v>
      </c>
      <c r="Y1401" s="46">
        <v>1039.3900000000001</v>
      </c>
      <c r="Z1401" s="46">
        <v>1103.23</v>
      </c>
      <c r="AA1401" s="46">
        <v>1131.83</v>
      </c>
      <c r="AB1401" s="46">
        <v>1131.83</v>
      </c>
      <c r="AC1401" s="46">
        <v>1131.83</v>
      </c>
      <c r="AD1401" s="46">
        <v>1131.83</v>
      </c>
      <c r="AE1401" s="46">
        <v>1131.83</v>
      </c>
      <c r="AF1401" s="46">
        <v>1131.83</v>
      </c>
      <c r="AG1401" s="46">
        <v>1131.83</v>
      </c>
      <c r="AH1401" s="46">
        <v>8229.7799999999988</v>
      </c>
      <c r="AI1401" s="46">
        <v>6496.58</v>
      </c>
      <c r="AJ1401" s="46">
        <v>5708</v>
      </c>
      <c r="AK1401" s="46">
        <v>19379.090000000004</v>
      </c>
      <c r="AL1401" s="46">
        <v>1765.1599999999996</v>
      </c>
      <c r="AM1401" s="46">
        <v>0</v>
      </c>
    </row>
    <row r="1402" spans="5:39" x14ac:dyDescent="0.2">
      <c r="E1402" s="47">
        <v>140</v>
      </c>
      <c r="F1402" s="47">
        <v>149</v>
      </c>
      <c r="G1402" s="47" t="s">
        <v>250</v>
      </c>
      <c r="H1402" s="47" t="s">
        <v>305</v>
      </c>
      <c r="I1402" s="47" t="s">
        <v>518</v>
      </c>
      <c r="J1402" s="533">
        <v>30000043</v>
      </c>
      <c r="K1402" s="14" t="s">
        <v>37</v>
      </c>
      <c r="L1402" s="14" t="s">
        <v>31</v>
      </c>
      <c r="M1402" s="45">
        <v>1402</v>
      </c>
      <c r="N1402" s="45">
        <v>1</v>
      </c>
      <c r="O1402" s="48">
        <v>25804.15</v>
      </c>
      <c r="P1402" s="48"/>
      <c r="Q1402" s="12" t="s">
        <v>376</v>
      </c>
      <c r="R1402" s="46">
        <v>7001.0166666666673</v>
      </c>
      <c r="T1402" s="59" t="s">
        <v>73</v>
      </c>
      <c r="U1402" s="14">
        <v>0</v>
      </c>
      <c r="V1402" s="59" t="s">
        <v>175</v>
      </c>
      <c r="Y1402" s="46">
        <v>0</v>
      </c>
      <c r="Z1402" s="46">
        <v>3611</v>
      </c>
      <c r="AA1402" s="46">
        <v>2449</v>
      </c>
      <c r="AB1402" s="46">
        <v>0</v>
      </c>
      <c r="AC1402" s="46">
        <v>0</v>
      </c>
      <c r="AD1402" s="46">
        <v>0</v>
      </c>
      <c r="AE1402" s="46">
        <v>5290</v>
      </c>
      <c r="AF1402" s="46">
        <v>1132</v>
      </c>
      <c r="AG1402" s="46">
        <v>1132</v>
      </c>
      <c r="AH1402" s="46">
        <v>1132</v>
      </c>
      <c r="AI1402" s="46">
        <v>8229.7800000000007</v>
      </c>
      <c r="AJ1402" s="46">
        <v>5708.17</v>
      </c>
      <c r="AK1402" s="46">
        <v>0</v>
      </c>
      <c r="AL1402" s="46">
        <v>25804.15</v>
      </c>
      <c r="AM1402" s="46">
        <v>1639.4160000000002</v>
      </c>
    </row>
    <row r="1403" spans="5:39" x14ac:dyDescent="0.2">
      <c r="E1403" s="47">
        <v>140</v>
      </c>
      <c r="F1403" s="47">
        <v>149</v>
      </c>
      <c r="G1403" s="47" t="s">
        <v>250</v>
      </c>
      <c r="H1403" s="47" t="s">
        <v>305</v>
      </c>
      <c r="I1403" s="47" t="s">
        <v>518</v>
      </c>
      <c r="J1403" s="533">
        <v>30000043</v>
      </c>
      <c r="K1403" s="14" t="s">
        <v>65</v>
      </c>
      <c r="L1403" s="14" t="s">
        <v>31</v>
      </c>
      <c r="M1403" s="45">
        <v>1403</v>
      </c>
      <c r="N1403" s="45">
        <v>1</v>
      </c>
      <c r="O1403" s="52">
        <v>4098.5400000000045</v>
      </c>
      <c r="P1403" s="48">
        <v>1639.4160000000002</v>
      </c>
      <c r="Q1403" s="12" t="s">
        <v>376</v>
      </c>
      <c r="R1403" s="46">
        <v>683.09000000000071</v>
      </c>
      <c r="T1403" s="59" t="s">
        <v>73</v>
      </c>
      <c r="U1403" s="14">
        <v>0</v>
      </c>
      <c r="V1403" s="59" t="s">
        <v>175</v>
      </c>
      <c r="X1403" s="46">
        <v>0</v>
      </c>
      <c r="Y1403" s="46">
        <v>0</v>
      </c>
      <c r="Z1403" s="46">
        <v>0</v>
      </c>
      <c r="AA1403" s="46">
        <v>0</v>
      </c>
      <c r="AB1403" s="46">
        <v>0</v>
      </c>
      <c r="AC1403" s="46">
        <v>0</v>
      </c>
      <c r="AD1403" s="46">
        <v>0</v>
      </c>
      <c r="AE1403" s="46">
        <v>0</v>
      </c>
      <c r="AF1403" s="46">
        <v>0</v>
      </c>
      <c r="AG1403" s="46">
        <v>0</v>
      </c>
      <c r="AH1403" s="46">
        <v>0</v>
      </c>
      <c r="AI1403" s="46">
        <v>0</v>
      </c>
      <c r="AJ1403" s="46">
        <v>0</v>
      </c>
      <c r="AK1403" s="46">
        <v>2333.3800000000047</v>
      </c>
      <c r="AL1403" s="46">
        <v>1765.1599999999996</v>
      </c>
      <c r="AM1403" s="46">
        <v>0</v>
      </c>
    </row>
    <row r="1404" spans="5:39" x14ac:dyDescent="0.2">
      <c r="E1404" s="47">
        <v>140</v>
      </c>
      <c r="F1404" s="47">
        <v>149</v>
      </c>
      <c r="G1404" s="47" t="s">
        <v>250</v>
      </c>
      <c r="H1404" s="47" t="s">
        <v>305</v>
      </c>
      <c r="I1404" s="47" t="s">
        <v>518</v>
      </c>
      <c r="J1404" s="533">
        <v>30000043</v>
      </c>
      <c r="K1404" s="14" t="s">
        <v>64</v>
      </c>
      <c r="L1404" s="14" t="s">
        <v>57</v>
      </c>
      <c r="M1404" s="45">
        <v>1404</v>
      </c>
      <c r="N1404" s="45">
        <v>1</v>
      </c>
      <c r="O1404" s="46">
        <v>0</v>
      </c>
      <c r="Q1404" s="12" t="s">
        <v>376</v>
      </c>
      <c r="T1404" s="59" t="s">
        <v>73</v>
      </c>
      <c r="U1404" s="14">
        <v>0</v>
      </c>
      <c r="V1404" s="59" t="s">
        <v>175</v>
      </c>
      <c r="X1404" s="46">
        <v>0</v>
      </c>
      <c r="Y1404" s="46">
        <v>1039.3900000000001</v>
      </c>
      <c r="Z1404" s="46">
        <v>0</v>
      </c>
      <c r="AA1404" s="46">
        <v>0</v>
      </c>
      <c r="AB1404" s="46">
        <v>1131.83</v>
      </c>
      <c r="AC1404" s="46">
        <v>2263.66</v>
      </c>
      <c r="AD1404" s="46">
        <v>3395.49</v>
      </c>
      <c r="AE1404" s="46">
        <v>0</v>
      </c>
      <c r="AF1404" s="46">
        <v>0</v>
      </c>
      <c r="AG1404" s="46">
        <v>0</v>
      </c>
      <c r="AH1404" s="46">
        <v>0</v>
      </c>
      <c r="AI1404" s="46">
        <v>0</v>
      </c>
      <c r="AJ1404" s="46">
        <v>0</v>
      </c>
      <c r="AK1404" s="46">
        <v>1131.83</v>
      </c>
      <c r="AL1404" s="46">
        <v>0</v>
      </c>
      <c r="AM1404" s="46">
        <v>0</v>
      </c>
    </row>
    <row r="1405" spans="5:39" x14ac:dyDescent="0.2">
      <c r="E1405" s="47">
        <v>140</v>
      </c>
      <c r="F1405" s="47">
        <v>149</v>
      </c>
      <c r="G1405" s="47" t="s">
        <v>250</v>
      </c>
      <c r="H1405" s="47" t="s">
        <v>305</v>
      </c>
      <c r="I1405" s="47" t="s">
        <v>518</v>
      </c>
      <c r="J1405" s="533">
        <v>30000043</v>
      </c>
      <c r="K1405" s="14" t="s">
        <v>64</v>
      </c>
      <c r="L1405" s="14" t="s">
        <v>54</v>
      </c>
      <c r="M1405" s="45">
        <v>1405</v>
      </c>
      <c r="N1405" s="45">
        <v>1</v>
      </c>
      <c r="O1405" s="46">
        <v>704.5099999999984</v>
      </c>
      <c r="Q1405" s="12" t="s">
        <v>376</v>
      </c>
      <c r="T1405" s="59" t="s">
        <v>73</v>
      </c>
      <c r="U1405" s="14">
        <v>0</v>
      </c>
      <c r="V1405" s="59" t="s">
        <v>175</v>
      </c>
      <c r="X1405" s="46">
        <v>0</v>
      </c>
      <c r="Y1405" s="46">
        <v>0</v>
      </c>
      <c r="Z1405" s="46">
        <v>0</v>
      </c>
      <c r="AA1405" s="46">
        <v>0</v>
      </c>
      <c r="AB1405" s="46">
        <v>0</v>
      </c>
      <c r="AC1405" s="46">
        <v>0</v>
      </c>
      <c r="AD1405" s="46">
        <v>0</v>
      </c>
      <c r="AE1405" s="46">
        <v>0</v>
      </c>
      <c r="AF1405" s="46">
        <v>0</v>
      </c>
      <c r="AG1405" s="46">
        <v>0</v>
      </c>
      <c r="AH1405" s="46">
        <v>7097.78</v>
      </c>
      <c r="AI1405" s="46">
        <v>5364.5799999999981</v>
      </c>
      <c r="AJ1405" s="46">
        <v>5364.409999999998</v>
      </c>
      <c r="AK1405" s="46">
        <v>23611.67</v>
      </c>
      <c r="AL1405" s="46">
        <v>704.5099999999984</v>
      </c>
      <c r="AM1405" s="46">
        <v>0</v>
      </c>
    </row>
    <row r="1406" spans="5:39" x14ac:dyDescent="0.2">
      <c r="E1406" s="47">
        <v>140</v>
      </c>
      <c r="F1406" s="47">
        <v>149</v>
      </c>
      <c r="G1406" s="47" t="s">
        <v>250</v>
      </c>
      <c r="H1406" s="47" t="s">
        <v>305</v>
      </c>
      <c r="I1406" s="47" t="s">
        <v>518</v>
      </c>
      <c r="J1406" s="533">
        <v>30000043</v>
      </c>
      <c r="K1406" s="14" t="s">
        <v>64</v>
      </c>
      <c r="L1406" s="14" t="s">
        <v>58</v>
      </c>
      <c r="M1406" s="45">
        <v>1406</v>
      </c>
      <c r="N1406" s="45">
        <v>1</v>
      </c>
      <c r="O1406" s="46">
        <v>3394.0300000000025</v>
      </c>
      <c r="Q1406" s="12" t="s">
        <v>376</v>
      </c>
      <c r="T1406" s="59" t="s">
        <v>73</v>
      </c>
      <c r="U1406" s="14">
        <v>0</v>
      </c>
      <c r="V1406" s="59" t="s">
        <v>175</v>
      </c>
      <c r="X1406" s="46">
        <v>0</v>
      </c>
      <c r="Y1406" s="46">
        <v>6942.6</v>
      </c>
      <c r="Z1406" s="46">
        <v>5474.2200000000012</v>
      </c>
      <c r="AA1406" s="46">
        <v>4157.0500000000011</v>
      </c>
      <c r="AB1406" s="46">
        <v>4157.0500000000011</v>
      </c>
      <c r="AC1406" s="46">
        <v>4157.0500000000011</v>
      </c>
      <c r="AD1406" s="46">
        <v>4157.0500000000011</v>
      </c>
      <c r="AE1406" s="46">
        <v>3394.3700000000008</v>
      </c>
      <c r="AF1406" s="46">
        <v>3394.2000000000007</v>
      </c>
      <c r="AG1406" s="46">
        <v>3394.0299999999988</v>
      </c>
      <c r="AH1406" s="46">
        <v>3394.0299999999979</v>
      </c>
      <c r="AI1406" s="46">
        <v>3394.0300000000025</v>
      </c>
      <c r="AJ1406" s="46">
        <v>3394.0300000000043</v>
      </c>
      <c r="AK1406" s="46">
        <v>3394.0300000000061</v>
      </c>
      <c r="AL1406" s="46">
        <v>3394.0300000000025</v>
      </c>
      <c r="AM1406" s="46">
        <v>2459.1240000000034</v>
      </c>
    </row>
    <row r="1407" spans="5:39" x14ac:dyDescent="0.2">
      <c r="E1407" s="47">
        <v>140</v>
      </c>
      <c r="F1407" s="47">
        <v>149</v>
      </c>
      <c r="G1407" s="47" t="s">
        <v>250</v>
      </c>
      <c r="H1407" s="47" t="s">
        <v>305</v>
      </c>
      <c r="I1407" s="47" t="s">
        <v>518</v>
      </c>
      <c r="J1407" s="533">
        <v>30000043</v>
      </c>
      <c r="K1407" s="14" t="s">
        <v>67</v>
      </c>
      <c r="L1407" s="14" t="s">
        <v>67</v>
      </c>
      <c r="M1407" s="45">
        <v>1407</v>
      </c>
      <c r="N1407" s="45">
        <v>1</v>
      </c>
      <c r="O1407" s="53">
        <v>15.940954583827988</v>
      </c>
      <c r="P1407" s="54">
        <v>5.9409545838279882</v>
      </c>
      <c r="Q1407" s="55" t="s">
        <v>376</v>
      </c>
      <c r="R1407" s="56">
        <v>0.57576648706967271</v>
      </c>
      <c r="S1407" s="57" t="s">
        <v>370</v>
      </c>
      <c r="T1407" s="60" t="s">
        <v>73</v>
      </c>
      <c r="U1407" s="14">
        <v>0</v>
      </c>
      <c r="V1407" s="60" t="s">
        <v>175</v>
      </c>
      <c r="Y1407" s="46">
        <v>15.940954583827988</v>
      </c>
      <c r="Z1407" s="46">
        <v>15.940954583827988</v>
      </c>
      <c r="AA1407" s="46">
        <v>15.940954583827988</v>
      </c>
      <c r="AB1407" s="46">
        <v>15.940954583827988</v>
      </c>
      <c r="AC1407" s="46">
        <v>15.940954583827988</v>
      </c>
      <c r="AD1407" s="46">
        <v>15.940954583827988</v>
      </c>
      <c r="AE1407" s="46">
        <v>15.940954583827988</v>
      </c>
      <c r="AF1407" s="46">
        <v>15.940954583827988</v>
      </c>
      <c r="AG1407" s="46">
        <v>15.940954583827988</v>
      </c>
      <c r="AH1407" s="46">
        <v>15.940954583827988</v>
      </c>
      <c r="AI1407" s="46">
        <v>15.940954583827988</v>
      </c>
      <c r="AJ1407" s="46">
        <v>15.940954583827988</v>
      </c>
      <c r="AK1407" s="46">
        <v>15.940954583827988</v>
      </c>
      <c r="AL1407" s="46">
        <v>15.940954583827988</v>
      </c>
      <c r="AM1407" s="46">
        <v>15.940954583827988</v>
      </c>
    </row>
    <row r="1408" spans="5:39" x14ac:dyDescent="0.2">
      <c r="E1408" s="14">
        <v>141</v>
      </c>
      <c r="F1408" s="14">
        <v>150</v>
      </c>
      <c r="G1408" s="14" t="s">
        <v>250</v>
      </c>
      <c r="H1408" s="14" t="s">
        <v>306</v>
      </c>
      <c r="I1408" s="14" t="s">
        <v>519</v>
      </c>
      <c r="J1408" s="531">
        <v>30000044</v>
      </c>
      <c r="K1408" s="14" t="s">
        <v>59</v>
      </c>
      <c r="L1408" s="14" t="s">
        <v>57</v>
      </c>
      <c r="M1408" s="45">
        <v>1408</v>
      </c>
      <c r="N1408" s="45">
        <v>1</v>
      </c>
      <c r="O1408" s="46">
        <v>3247.42</v>
      </c>
      <c r="Q1408" s="12">
        <v>0</v>
      </c>
      <c r="T1408" s="59">
        <v>0</v>
      </c>
      <c r="U1408" s="14">
        <v>0</v>
      </c>
      <c r="V1408" s="59" t="s">
        <v>174</v>
      </c>
      <c r="Y1408" s="46">
        <v>2900.17</v>
      </c>
      <c r="Z1408" s="46">
        <v>3247.42</v>
      </c>
      <c r="AA1408" s="46">
        <v>3247.42</v>
      </c>
      <c r="AB1408" s="46">
        <v>3247.42</v>
      </c>
      <c r="AC1408" s="46">
        <v>3247.42</v>
      </c>
      <c r="AD1408" s="46">
        <v>3247.42</v>
      </c>
      <c r="AE1408" s="46">
        <v>3247.42</v>
      </c>
      <c r="AF1408" s="46">
        <v>3247.42</v>
      </c>
      <c r="AG1408" s="46">
        <v>3247.42</v>
      </c>
      <c r="AH1408" s="46">
        <v>3247.42</v>
      </c>
      <c r="AI1408" s="46">
        <v>3247.42</v>
      </c>
      <c r="AJ1408" s="46">
        <v>3247.42</v>
      </c>
      <c r="AK1408" s="46">
        <v>3247.42</v>
      </c>
      <c r="AL1408" s="46">
        <v>3247.42</v>
      </c>
      <c r="AM1408" s="46">
        <v>0</v>
      </c>
    </row>
    <row r="1409" spans="5:39" x14ac:dyDescent="0.2">
      <c r="E1409" s="47">
        <v>141</v>
      </c>
      <c r="F1409" s="47">
        <v>150</v>
      </c>
      <c r="G1409" s="47" t="s">
        <v>250</v>
      </c>
      <c r="H1409" s="47" t="s">
        <v>306</v>
      </c>
      <c r="I1409" s="47" t="s">
        <v>519</v>
      </c>
      <c r="J1409" s="533">
        <v>30000044</v>
      </c>
      <c r="K1409" s="14" t="s">
        <v>59</v>
      </c>
      <c r="L1409" s="14" t="s">
        <v>54</v>
      </c>
      <c r="M1409" s="45">
        <v>1409</v>
      </c>
      <c r="N1409" s="45">
        <v>1</v>
      </c>
      <c r="O1409" s="46">
        <v>4004.12</v>
      </c>
      <c r="Q1409" s="12">
        <v>0</v>
      </c>
      <c r="T1409" s="59">
        <v>0</v>
      </c>
      <c r="U1409" s="14">
        <v>0</v>
      </c>
      <c r="V1409" s="59" t="s">
        <v>174</v>
      </c>
      <c r="Y1409" s="46">
        <v>0</v>
      </c>
      <c r="Z1409" s="46">
        <v>0</v>
      </c>
      <c r="AA1409" s="46">
        <v>0</v>
      </c>
      <c r="AB1409" s="46">
        <v>0</v>
      </c>
      <c r="AC1409" s="46">
        <v>0</v>
      </c>
      <c r="AD1409" s="46">
        <v>0</v>
      </c>
      <c r="AE1409" s="46">
        <v>0</v>
      </c>
      <c r="AF1409" s="46">
        <v>0</v>
      </c>
      <c r="AG1409" s="46">
        <v>0</v>
      </c>
      <c r="AH1409" s="46">
        <v>11758.85</v>
      </c>
      <c r="AI1409" s="46">
        <v>6392.3</v>
      </c>
      <c r="AJ1409" s="46">
        <v>6392.3</v>
      </c>
      <c r="AK1409" s="46">
        <v>19310.97</v>
      </c>
      <c r="AL1409" s="46">
        <v>4004.12</v>
      </c>
      <c r="AM1409" s="46">
        <v>0</v>
      </c>
    </row>
    <row r="1410" spans="5:39" x14ac:dyDescent="0.2">
      <c r="E1410" s="47">
        <v>141</v>
      </c>
      <c r="F1410" s="47">
        <v>150</v>
      </c>
      <c r="G1410" s="47" t="s">
        <v>250</v>
      </c>
      <c r="H1410" s="47" t="s">
        <v>306</v>
      </c>
      <c r="I1410" s="47" t="s">
        <v>519</v>
      </c>
      <c r="J1410" s="533">
        <v>30000044</v>
      </c>
      <c r="K1410" s="14" t="s">
        <v>59</v>
      </c>
      <c r="L1410" s="14" t="s">
        <v>58</v>
      </c>
      <c r="M1410" s="45">
        <v>1410</v>
      </c>
      <c r="N1410" s="45">
        <v>1</v>
      </c>
      <c r="O1410" s="46">
        <v>0</v>
      </c>
      <c r="Q1410" s="12">
        <v>0</v>
      </c>
      <c r="T1410" s="59">
        <v>0</v>
      </c>
      <c r="U1410" s="14">
        <v>0</v>
      </c>
      <c r="V1410" s="59" t="s">
        <v>174</v>
      </c>
      <c r="Y1410" s="46">
        <v>0</v>
      </c>
      <c r="Z1410" s="46">
        <v>0</v>
      </c>
      <c r="AA1410" s="46">
        <v>0</v>
      </c>
      <c r="AB1410" s="46">
        <v>0</v>
      </c>
      <c r="AC1410" s="46">
        <v>0</v>
      </c>
      <c r="AD1410" s="46">
        <v>0</v>
      </c>
      <c r="AE1410" s="46">
        <v>0</v>
      </c>
      <c r="AF1410" s="46">
        <v>0</v>
      </c>
      <c r="AG1410" s="46">
        <v>0</v>
      </c>
      <c r="AH1410" s="46">
        <v>0</v>
      </c>
      <c r="AI1410" s="46">
        <v>0</v>
      </c>
      <c r="AJ1410" s="46">
        <v>0</v>
      </c>
      <c r="AK1410" s="46">
        <v>0</v>
      </c>
      <c r="AL1410" s="46">
        <v>0</v>
      </c>
      <c r="AM1410" s="46">
        <v>0</v>
      </c>
    </row>
    <row r="1411" spans="5:39" x14ac:dyDescent="0.2">
      <c r="E1411" s="47">
        <v>141</v>
      </c>
      <c r="F1411" s="47">
        <v>150</v>
      </c>
      <c r="G1411" s="47" t="s">
        <v>250</v>
      </c>
      <c r="H1411" s="47" t="s">
        <v>306</v>
      </c>
      <c r="I1411" s="47" t="s">
        <v>519</v>
      </c>
      <c r="J1411" s="533">
        <v>30000044</v>
      </c>
      <c r="K1411" s="14" t="s">
        <v>59</v>
      </c>
      <c r="L1411" s="14" t="s">
        <v>31</v>
      </c>
      <c r="M1411" s="45">
        <v>1411</v>
      </c>
      <c r="N1411" s="45">
        <v>1</v>
      </c>
      <c r="O1411" s="48">
        <v>7251.54</v>
      </c>
      <c r="Q1411" s="12">
        <v>0</v>
      </c>
      <c r="R1411" s="46">
        <v>11223.843333333332</v>
      </c>
      <c r="T1411" s="59">
        <v>0</v>
      </c>
      <c r="U1411" s="14">
        <v>0</v>
      </c>
      <c r="V1411" s="59" t="s">
        <v>174</v>
      </c>
      <c r="X1411" s="46">
        <v>19918.57</v>
      </c>
      <c r="Y1411" s="46">
        <v>2900.17</v>
      </c>
      <c r="Z1411" s="46">
        <v>3247.42</v>
      </c>
      <c r="AA1411" s="46">
        <v>3247.42</v>
      </c>
      <c r="AB1411" s="46">
        <v>3247.42</v>
      </c>
      <c r="AC1411" s="46">
        <v>3247.42</v>
      </c>
      <c r="AD1411" s="46">
        <v>3247.42</v>
      </c>
      <c r="AE1411" s="46">
        <v>3247.42</v>
      </c>
      <c r="AF1411" s="46">
        <v>3247.42</v>
      </c>
      <c r="AG1411" s="46">
        <v>3247.42</v>
      </c>
      <c r="AH1411" s="46">
        <v>15006.27</v>
      </c>
      <c r="AI1411" s="46">
        <v>9639.7200000000012</v>
      </c>
      <c r="AJ1411" s="46">
        <v>9639.7200000000012</v>
      </c>
      <c r="AK1411" s="46">
        <v>22558.39</v>
      </c>
      <c r="AL1411" s="46">
        <v>7251.54</v>
      </c>
      <c r="AM1411" s="46">
        <v>0</v>
      </c>
    </row>
    <row r="1412" spans="5:39" x14ac:dyDescent="0.2">
      <c r="E1412" s="47">
        <v>141</v>
      </c>
      <c r="F1412" s="47">
        <v>150</v>
      </c>
      <c r="G1412" s="47" t="s">
        <v>250</v>
      </c>
      <c r="H1412" s="47" t="s">
        <v>306</v>
      </c>
      <c r="I1412" s="47" t="s">
        <v>519</v>
      </c>
      <c r="J1412" s="533">
        <v>30000044</v>
      </c>
      <c r="K1412" s="14" t="s">
        <v>37</v>
      </c>
      <c r="L1412" s="14" t="s">
        <v>31</v>
      </c>
      <c r="M1412" s="45">
        <v>1412</v>
      </c>
      <c r="N1412" s="45">
        <v>1</v>
      </c>
      <c r="O1412" s="48">
        <v>23000</v>
      </c>
      <c r="P1412" s="48"/>
      <c r="Q1412" s="12">
        <v>0</v>
      </c>
      <c r="R1412" s="46">
        <v>11716.666666666666</v>
      </c>
      <c r="T1412" s="59">
        <v>0</v>
      </c>
      <c r="U1412" s="14">
        <v>0</v>
      </c>
      <c r="V1412" s="59" t="s">
        <v>174</v>
      </c>
      <c r="Y1412" s="46">
        <v>0</v>
      </c>
      <c r="Z1412" s="46">
        <v>22800</v>
      </c>
      <c r="AA1412" s="46">
        <v>0</v>
      </c>
      <c r="AB1412" s="46">
        <v>0</v>
      </c>
      <c r="AC1412" s="46">
        <v>0</v>
      </c>
      <c r="AD1412" s="46">
        <v>13008.42</v>
      </c>
      <c r="AE1412" s="46">
        <v>0</v>
      </c>
      <c r="AF1412" s="46">
        <v>0</v>
      </c>
      <c r="AG1412" s="46">
        <v>10000</v>
      </c>
      <c r="AH1412" s="46">
        <v>3000</v>
      </c>
      <c r="AI1412" s="46">
        <v>15000</v>
      </c>
      <c r="AJ1412" s="46">
        <v>19300</v>
      </c>
      <c r="AK1412" s="46">
        <v>0</v>
      </c>
      <c r="AL1412" s="46">
        <v>23000</v>
      </c>
      <c r="AM1412" s="46">
        <v>4071.1919999999996</v>
      </c>
    </row>
    <row r="1413" spans="5:39" x14ac:dyDescent="0.2">
      <c r="E1413" s="47">
        <v>141</v>
      </c>
      <c r="F1413" s="47">
        <v>150</v>
      </c>
      <c r="G1413" s="47" t="s">
        <v>250</v>
      </c>
      <c r="H1413" s="47" t="s">
        <v>306</v>
      </c>
      <c r="I1413" s="47" t="s">
        <v>519</v>
      </c>
      <c r="J1413" s="533">
        <v>30000044</v>
      </c>
      <c r="K1413" s="14" t="s">
        <v>65</v>
      </c>
      <c r="L1413" s="14" t="s">
        <v>31</v>
      </c>
      <c r="M1413" s="45">
        <v>1413</v>
      </c>
      <c r="N1413" s="45">
        <v>1</v>
      </c>
      <c r="O1413" s="52">
        <v>6785.3199999999842</v>
      </c>
      <c r="P1413" s="48">
        <v>4071.1919999999996</v>
      </c>
      <c r="Q1413" s="12">
        <v>0</v>
      </c>
      <c r="R1413" s="46">
        <v>1130.886666666664</v>
      </c>
      <c r="T1413" s="59">
        <v>0</v>
      </c>
      <c r="U1413" s="14">
        <v>0</v>
      </c>
      <c r="V1413" s="59" t="s">
        <v>174</v>
      </c>
      <c r="X1413" s="46">
        <v>0</v>
      </c>
      <c r="Y1413" s="46">
        <v>0</v>
      </c>
      <c r="Z1413" s="46">
        <v>0</v>
      </c>
      <c r="AA1413" s="46">
        <v>0</v>
      </c>
      <c r="AB1413" s="46">
        <v>0</v>
      </c>
      <c r="AC1413" s="46">
        <v>0</v>
      </c>
      <c r="AD1413" s="46">
        <v>0</v>
      </c>
      <c r="AE1413" s="46">
        <v>0</v>
      </c>
      <c r="AF1413" s="46">
        <v>0</v>
      </c>
      <c r="AG1413" s="46">
        <v>0</v>
      </c>
      <c r="AH1413" s="46">
        <v>0</v>
      </c>
      <c r="AI1413" s="46">
        <v>0</v>
      </c>
      <c r="AJ1413" s="46">
        <v>0</v>
      </c>
      <c r="AK1413" s="46">
        <v>0</v>
      </c>
      <c r="AL1413" s="46">
        <v>6785.3199999999842</v>
      </c>
      <c r="AM1413" s="46">
        <v>0</v>
      </c>
    </row>
    <row r="1414" spans="5:39" x14ac:dyDescent="0.2">
      <c r="E1414" s="47">
        <v>141</v>
      </c>
      <c r="F1414" s="47">
        <v>150</v>
      </c>
      <c r="G1414" s="47" t="s">
        <v>250</v>
      </c>
      <c r="H1414" s="47" t="s">
        <v>306</v>
      </c>
      <c r="I1414" s="47" t="s">
        <v>519</v>
      </c>
      <c r="J1414" s="533">
        <v>30000044</v>
      </c>
      <c r="K1414" s="14" t="s">
        <v>64</v>
      </c>
      <c r="L1414" s="14" t="s">
        <v>57</v>
      </c>
      <c r="M1414" s="45">
        <v>1414</v>
      </c>
      <c r="N1414" s="45">
        <v>1</v>
      </c>
      <c r="O1414" s="46">
        <v>0</v>
      </c>
      <c r="Q1414" s="12">
        <v>0</v>
      </c>
      <c r="T1414" s="59">
        <v>0</v>
      </c>
      <c r="U1414" s="14">
        <v>0</v>
      </c>
      <c r="V1414" s="59" t="s">
        <v>174</v>
      </c>
      <c r="X1414" s="46">
        <v>0</v>
      </c>
      <c r="Y1414" s="46">
        <v>2900.17</v>
      </c>
      <c r="Z1414" s="46">
        <v>0</v>
      </c>
      <c r="AA1414" s="46">
        <v>3247.42</v>
      </c>
      <c r="AB1414" s="46">
        <v>6494.84</v>
      </c>
      <c r="AC1414" s="46">
        <v>9742.26</v>
      </c>
      <c r="AD1414" s="46">
        <v>0</v>
      </c>
      <c r="AE1414" s="46">
        <v>3247.42</v>
      </c>
      <c r="AF1414" s="46">
        <v>6494.84</v>
      </c>
      <c r="AG1414" s="46">
        <v>0</v>
      </c>
      <c r="AH1414" s="46">
        <v>247.42000000000007</v>
      </c>
      <c r="AI1414" s="46">
        <v>0</v>
      </c>
      <c r="AJ1414" s="46">
        <v>0</v>
      </c>
      <c r="AK1414" s="46">
        <v>3222.8099999999849</v>
      </c>
      <c r="AL1414" s="46">
        <v>0</v>
      </c>
      <c r="AM1414" s="46">
        <v>0</v>
      </c>
    </row>
    <row r="1415" spans="5:39" x14ac:dyDescent="0.2">
      <c r="E1415" s="47">
        <v>141</v>
      </c>
      <c r="F1415" s="47">
        <v>150</v>
      </c>
      <c r="G1415" s="47" t="s">
        <v>250</v>
      </c>
      <c r="H1415" s="47" t="s">
        <v>306</v>
      </c>
      <c r="I1415" s="47" t="s">
        <v>519</v>
      </c>
      <c r="J1415" s="533">
        <v>30000044</v>
      </c>
      <c r="K1415" s="14" t="s">
        <v>64</v>
      </c>
      <c r="L1415" s="14" t="s">
        <v>54</v>
      </c>
      <c r="M1415" s="45">
        <v>1415</v>
      </c>
      <c r="N1415" s="45">
        <v>1</v>
      </c>
      <c r="O1415" s="46">
        <v>6785.3199999999852</v>
      </c>
      <c r="Q1415" s="12">
        <v>0</v>
      </c>
      <c r="T1415" s="59">
        <v>0</v>
      </c>
      <c r="U1415" s="14">
        <v>0</v>
      </c>
      <c r="V1415" s="59" t="s">
        <v>174</v>
      </c>
      <c r="X1415" s="46">
        <v>0</v>
      </c>
      <c r="Y1415" s="46">
        <v>0</v>
      </c>
      <c r="Z1415" s="46">
        <v>0</v>
      </c>
      <c r="AA1415" s="46">
        <v>0</v>
      </c>
      <c r="AB1415" s="46">
        <v>0</v>
      </c>
      <c r="AC1415" s="46">
        <v>0</v>
      </c>
      <c r="AD1415" s="46">
        <v>0</v>
      </c>
      <c r="AE1415" s="46">
        <v>0</v>
      </c>
      <c r="AF1415" s="46">
        <v>0</v>
      </c>
      <c r="AG1415" s="46">
        <v>0</v>
      </c>
      <c r="AH1415" s="46">
        <v>11758.85</v>
      </c>
      <c r="AI1415" s="46">
        <v>6645.9900000000016</v>
      </c>
      <c r="AJ1415" s="46">
        <v>0</v>
      </c>
      <c r="AK1415" s="46">
        <v>19310.97</v>
      </c>
      <c r="AL1415" s="46">
        <v>6785.3199999999852</v>
      </c>
      <c r="AM1415" s="46">
        <v>2714.1279999999783</v>
      </c>
    </row>
    <row r="1416" spans="5:39" x14ac:dyDescent="0.2">
      <c r="E1416" s="47">
        <v>141</v>
      </c>
      <c r="F1416" s="47">
        <v>150</v>
      </c>
      <c r="G1416" s="47" t="s">
        <v>250</v>
      </c>
      <c r="H1416" s="47" t="s">
        <v>306</v>
      </c>
      <c r="I1416" s="47" t="s">
        <v>519</v>
      </c>
      <c r="J1416" s="533">
        <v>30000044</v>
      </c>
      <c r="K1416" s="14" t="s">
        <v>64</v>
      </c>
      <c r="L1416" s="14" t="s">
        <v>58</v>
      </c>
      <c r="M1416" s="45">
        <v>1416</v>
      </c>
      <c r="N1416" s="45">
        <v>1</v>
      </c>
      <c r="O1416" s="46">
        <v>-7.2759576141834259E-12</v>
      </c>
      <c r="Q1416" s="12">
        <v>0</v>
      </c>
      <c r="T1416" s="59">
        <v>0</v>
      </c>
      <c r="U1416" s="14">
        <v>0</v>
      </c>
      <c r="V1416" s="59" t="s">
        <v>174</v>
      </c>
      <c r="X1416" s="46">
        <v>0</v>
      </c>
      <c r="Y1416" s="46">
        <v>19918.57</v>
      </c>
      <c r="Z1416" s="46">
        <v>3266.1599999999962</v>
      </c>
      <c r="AA1416" s="46">
        <v>3266.1599999999944</v>
      </c>
      <c r="AB1416" s="46">
        <v>3266.1599999999926</v>
      </c>
      <c r="AC1416" s="46">
        <v>3266.1599999999908</v>
      </c>
      <c r="AD1416" s="46">
        <v>3247.419999999991</v>
      </c>
      <c r="AE1416" s="46">
        <v>3247.4199999999892</v>
      </c>
      <c r="AF1416" s="46">
        <v>3247.4199999999873</v>
      </c>
      <c r="AG1416" s="46">
        <v>2989.6799999999857</v>
      </c>
      <c r="AH1416" s="46">
        <v>2989.6799999999821</v>
      </c>
      <c r="AI1416" s="46">
        <v>2989.6799999999821</v>
      </c>
      <c r="AJ1416" s="46">
        <v>-24.610000000015134</v>
      </c>
      <c r="AK1416" s="46">
        <v>0</v>
      </c>
      <c r="AL1416" s="46">
        <v>-7.2759576141834259E-12</v>
      </c>
      <c r="AM1416" s="46">
        <v>4.0927261579781771E-12</v>
      </c>
    </row>
    <row r="1417" spans="5:39" x14ac:dyDescent="0.2">
      <c r="E1417" s="47">
        <v>141</v>
      </c>
      <c r="F1417" s="47">
        <v>150</v>
      </c>
      <c r="G1417" s="47" t="s">
        <v>250</v>
      </c>
      <c r="H1417" s="47" t="s">
        <v>306</v>
      </c>
      <c r="I1417" s="47" t="s">
        <v>519</v>
      </c>
      <c r="J1417" s="533">
        <v>30000044</v>
      </c>
      <c r="K1417" s="14" t="s">
        <v>67</v>
      </c>
      <c r="L1417" s="14" t="s">
        <v>67</v>
      </c>
      <c r="M1417" s="45">
        <v>1417</v>
      </c>
      <c r="N1417" s="45">
        <v>1</v>
      </c>
      <c r="O1417" s="53">
        <v>0</v>
      </c>
      <c r="P1417" s="54">
        <v>0</v>
      </c>
      <c r="Q1417" s="55">
        <v>0</v>
      </c>
      <c r="R1417" s="56">
        <v>0</v>
      </c>
      <c r="S1417" s="57">
        <v>0</v>
      </c>
      <c r="T1417" s="60">
        <v>0</v>
      </c>
      <c r="U1417" s="14">
        <v>0</v>
      </c>
      <c r="V1417" s="60" t="s">
        <v>174</v>
      </c>
      <c r="Y1417" s="46">
        <v>0</v>
      </c>
      <c r="Z1417" s="46">
        <v>0</v>
      </c>
      <c r="AA1417" s="46">
        <v>0</v>
      </c>
      <c r="AB1417" s="46">
        <v>0</v>
      </c>
      <c r="AC1417" s="46">
        <v>0</v>
      </c>
      <c r="AD1417" s="46">
        <v>0</v>
      </c>
      <c r="AE1417" s="46">
        <v>0</v>
      </c>
      <c r="AF1417" s="46">
        <v>0</v>
      </c>
      <c r="AG1417" s="46">
        <v>0</v>
      </c>
      <c r="AH1417" s="46">
        <v>0</v>
      </c>
      <c r="AI1417" s="46">
        <v>0</v>
      </c>
      <c r="AJ1417" s="46">
        <v>0</v>
      </c>
      <c r="AK1417" s="46">
        <v>0</v>
      </c>
      <c r="AL1417" s="46">
        <v>0</v>
      </c>
      <c r="AM1417" s="46">
        <v>0</v>
      </c>
    </row>
    <row r="1418" spans="5:39" x14ac:dyDescent="0.2">
      <c r="E1418" s="14">
        <v>142</v>
      </c>
      <c r="F1418" s="14">
        <v>151</v>
      </c>
      <c r="G1418" s="14" t="s">
        <v>250</v>
      </c>
      <c r="H1418" s="14" t="s">
        <v>346</v>
      </c>
      <c r="I1418" s="14" t="s">
        <v>520</v>
      </c>
      <c r="J1418" s="531">
        <v>30000045</v>
      </c>
      <c r="K1418" s="14" t="s">
        <v>59</v>
      </c>
      <c r="L1418" s="14" t="s">
        <v>57</v>
      </c>
      <c r="M1418" s="45">
        <v>1418</v>
      </c>
      <c r="N1418" s="45">
        <v>1</v>
      </c>
      <c r="O1418" s="46">
        <v>3492.5</v>
      </c>
      <c r="Q1418" s="12" t="s">
        <v>379</v>
      </c>
      <c r="T1418" s="59" t="s">
        <v>108</v>
      </c>
      <c r="U1418" s="14">
        <v>0</v>
      </c>
      <c r="V1418" s="59" t="s">
        <v>174</v>
      </c>
      <c r="Y1418" s="46">
        <v>3119.03</v>
      </c>
      <c r="Z1418" s="46">
        <v>3492.5</v>
      </c>
      <c r="AA1418" s="46">
        <v>3492.5</v>
      </c>
      <c r="AB1418" s="46">
        <v>3492.5</v>
      </c>
      <c r="AC1418" s="46">
        <v>3492.5</v>
      </c>
      <c r="AD1418" s="46">
        <v>3492.5</v>
      </c>
      <c r="AE1418" s="46">
        <v>3492.5</v>
      </c>
      <c r="AF1418" s="46">
        <v>3492.5</v>
      </c>
      <c r="AG1418" s="46">
        <v>3492.5</v>
      </c>
      <c r="AH1418" s="46">
        <v>3492.5</v>
      </c>
      <c r="AI1418" s="46">
        <v>3492.5</v>
      </c>
      <c r="AJ1418" s="46">
        <v>3492.5</v>
      </c>
      <c r="AK1418" s="46">
        <v>3492.5</v>
      </c>
      <c r="AL1418" s="46">
        <v>3492.5</v>
      </c>
      <c r="AM1418" s="46">
        <v>0</v>
      </c>
    </row>
    <row r="1419" spans="5:39" x14ac:dyDescent="0.2">
      <c r="E1419" s="47">
        <v>142</v>
      </c>
      <c r="F1419" s="47">
        <v>151</v>
      </c>
      <c r="G1419" s="47" t="s">
        <v>250</v>
      </c>
      <c r="H1419" s="47" t="s">
        <v>346</v>
      </c>
      <c r="I1419" s="47" t="s">
        <v>520</v>
      </c>
      <c r="J1419" s="533">
        <v>30000045</v>
      </c>
      <c r="K1419" s="14" t="s">
        <v>59</v>
      </c>
      <c r="L1419" s="14" t="s">
        <v>54</v>
      </c>
      <c r="M1419" s="45">
        <v>1419</v>
      </c>
      <c r="N1419" s="45">
        <v>1</v>
      </c>
      <c r="O1419" s="46">
        <v>4627.1400000000003</v>
      </c>
      <c r="Q1419" s="12" t="s">
        <v>379</v>
      </c>
      <c r="T1419" s="59" t="s">
        <v>108</v>
      </c>
      <c r="U1419" s="14">
        <v>0</v>
      </c>
      <c r="V1419" s="59" t="s">
        <v>174</v>
      </c>
      <c r="Y1419" s="46">
        <v>0</v>
      </c>
      <c r="Z1419" s="46">
        <v>0</v>
      </c>
      <c r="AA1419" s="46">
        <v>0</v>
      </c>
      <c r="AB1419" s="46">
        <v>0</v>
      </c>
      <c r="AC1419" s="46">
        <v>0</v>
      </c>
      <c r="AD1419" s="46">
        <v>0</v>
      </c>
      <c r="AE1419" s="46">
        <v>0</v>
      </c>
      <c r="AF1419" s="46">
        <v>0</v>
      </c>
      <c r="AG1419" s="46">
        <v>0</v>
      </c>
      <c r="AH1419" s="46">
        <v>10951.81</v>
      </c>
      <c r="AI1419" s="46">
        <v>7632.92</v>
      </c>
      <c r="AJ1419" s="46">
        <v>6844.34</v>
      </c>
      <c r="AK1419" s="46">
        <v>7627.21</v>
      </c>
      <c r="AL1419" s="46">
        <v>4627.1400000000003</v>
      </c>
      <c r="AM1419" s="46">
        <v>0</v>
      </c>
    </row>
    <row r="1420" spans="5:39" x14ac:dyDescent="0.2">
      <c r="E1420" s="47">
        <v>142</v>
      </c>
      <c r="F1420" s="47">
        <v>151</v>
      </c>
      <c r="G1420" s="47" t="s">
        <v>250</v>
      </c>
      <c r="H1420" s="47" t="s">
        <v>346</v>
      </c>
      <c r="I1420" s="47" t="s">
        <v>520</v>
      </c>
      <c r="J1420" s="533">
        <v>30000045</v>
      </c>
      <c r="K1420" s="14" t="s">
        <v>59</v>
      </c>
      <c r="L1420" s="14" t="s">
        <v>58</v>
      </c>
      <c r="M1420" s="45">
        <v>1420</v>
      </c>
      <c r="N1420" s="45">
        <v>1</v>
      </c>
      <c r="O1420" s="46">
        <v>0</v>
      </c>
      <c r="Q1420" s="12" t="s">
        <v>379</v>
      </c>
      <c r="T1420" s="59" t="s">
        <v>108</v>
      </c>
      <c r="U1420" s="14">
        <v>0</v>
      </c>
      <c r="V1420" s="59" t="s">
        <v>174</v>
      </c>
      <c r="Y1420" s="46">
        <v>0</v>
      </c>
      <c r="Z1420" s="46">
        <v>0</v>
      </c>
      <c r="AA1420" s="46">
        <v>0</v>
      </c>
      <c r="AB1420" s="46">
        <v>0</v>
      </c>
      <c r="AC1420" s="46">
        <v>0</v>
      </c>
      <c r="AD1420" s="46">
        <v>0</v>
      </c>
      <c r="AE1420" s="46">
        <v>0</v>
      </c>
      <c r="AF1420" s="46">
        <v>0</v>
      </c>
      <c r="AG1420" s="46">
        <v>0</v>
      </c>
      <c r="AH1420" s="46">
        <v>0</v>
      </c>
      <c r="AI1420" s="46">
        <v>0</v>
      </c>
      <c r="AJ1420" s="46">
        <v>0</v>
      </c>
      <c r="AK1420" s="46">
        <v>0</v>
      </c>
      <c r="AL1420" s="46">
        <v>0</v>
      </c>
      <c r="AM1420" s="46">
        <v>0</v>
      </c>
    </row>
    <row r="1421" spans="5:39" x14ac:dyDescent="0.2">
      <c r="E1421" s="47">
        <v>142</v>
      </c>
      <c r="F1421" s="47">
        <v>151</v>
      </c>
      <c r="G1421" s="47" t="s">
        <v>250</v>
      </c>
      <c r="H1421" s="47" t="s">
        <v>346</v>
      </c>
      <c r="I1421" s="47" t="s">
        <v>520</v>
      </c>
      <c r="J1421" s="533">
        <v>30000045</v>
      </c>
      <c r="K1421" s="14" t="s">
        <v>59</v>
      </c>
      <c r="L1421" s="14" t="s">
        <v>31</v>
      </c>
      <c r="M1421" s="45">
        <v>1421</v>
      </c>
      <c r="N1421" s="45">
        <v>1</v>
      </c>
      <c r="O1421" s="48">
        <v>8119.64</v>
      </c>
      <c r="Q1421" s="12" t="s">
        <v>379</v>
      </c>
      <c r="R1421" s="46">
        <v>9773.0699999999979</v>
      </c>
      <c r="T1421" s="59" t="s">
        <v>108</v>
      </c>
      <c r="U1421" s="14">
        <v>0</v>
      </c>
      <c r="V1421" s="59" t="s">
        <v>174</v>
      </c>
      <c r="X1421" s="46">
        <v>21421.85</v>
      </c>
      <c r="Y1421" s="46">
        <v>3119.03</v>
      </c>
      <c r="Z1421" s="46">
        <v>3492.5</v>
      </c>
      <c r="AA1421" s="46">
        <v>3492.5</v>
      </c>
      <c r="AB1421" s="46">
        <v>3492.5</v>
      </c>
      <c r="AC1421" s="46">
        <v>3492.5</v>
      </c>
      <c r="AD1421" s="46">
        <v>3492.5</v>
      </c>
      <c r="AE1421" s="46">
        <v>3492.5</v>
      </c>
      <c r="AF1421" s="46">
        <v>3492.5</v>
      </c>
      <c r="AG1421" s="46">
        <v>3492.5</v>
      </c>
      <c r="AH1421" s="46">
        <v>14444.31</v>
      </c>
      <c r="AI1421" s="46">
        <v>11125.42</v>
      </c>
      <c r="AJ1421" s="46">
        <v>10336.84</v>
      </c>
      <c r="AK1421" s="46">
        <v>11119.71</v>
      </c>
      <c r="AL1421" s="46">
        <v>8119.64</v>
      </c>
      <c r="AM1421" s="46">
        <v>0</v>
      </c>
    </row>
    <row r="1422" spans="5:39" x14ac:dyDescent="0.2">
      <c r="E1422" s="47">
        <v>142</v>
      </c>
      <c r="F1422" s="47">
        <v>151</v>
      </c>
      <c r="G1422" s="47" t="s">
        <v>250</v>
      </c>
      <c r="H1422" s="47" t="s">
        <v>346</v>
      </c>
      <c r="I1422" s="47" t="s">
        <v>520</v>
      </c>
      <c r="J1422" s="533">
        <v>30000045</v>
      </c>
      <c r="K1422" s="14" t="s">
        <v>37</v>
      </c>
      <c r="L1422" s="14" t="s">
        <v>31</v>
      </c>
      <c r="M1422" s="45">
        <v>1422</v>
      </c>
      <c r="N1422" s="45">
        <v>1</v>
      </c>
      <c r="O1422" s="48">
        <v>0</v>
      </c>
      <c r="P1422" s="48"/>
      <c r="Q1422" s="12" t="s">
        <v>379</v>
      </c>
      <c r="R1422" s="46">
        <v>0</v>
      </c>
      <c r="T1422" s="59" t="s">
        <v>108</v>
      </c>
      <c r="U1422" s="14">
        <v>0</v>
      </c>
      <c r="V1422" s="59" t="s">
        <v>174</v>
      </c>
      <c r="Y1422" s="46">
        <v>0</v>
      </c>
      <c r="Z1422" s="46">
        <v>0</v>
      </c>
      <c r="AA1422" s="46">
        <v>0</v>
      </c>
      <c r="AB1422" s="46">
        <v>0</v>
      </c>
      <c r="AC1422" s="46">
        <v>0</v>
      </c>
      <c r="AD1422" s="46">
        <v>0</v>
      </c>
      <c r="AE1422" s="46">
        <v>0</v>
      </c>
      <c r="AF1422" s="46">
        <v>0</v>
      </c>
      <c r="AG1422" s="46">
        <v>0</v>
      </c>
      <c r="AH1422" s="46">
        <v>0</v>
      </c>
      <c r="AI1422" s="46">
        <v>0</v>
      </c>
      <c r="AJ1422" s="46">
        <v>0</v>
      </c>
      <c r="AK1422" s="46">
        <v>0</v>
      </c>
      <c r="AL1422" s="46">
        <v>0</v>
      </c>
      <c r="AM1422" s="46">
        <v>86101.440000000002</v>
      </c>
    </row>
    <row r="1423" spans="5:39" x14ac:dyDescent="0.2">
      <c r="E1423" s="47">
        <v>142</v>
      </c>
      <c r="F1423" s="47">
        <v>151</v>
      </c>
      <c r="G1423" s="47" t="s">
        <v>250</v>
      </c>
      <c r="H1423" s="47" t="s">
        <v>346</v>
      </c>
      <c r="I1423" s="47" t="s">
        <v>520</v>
      </c>
      <c r="J1423" s="533">
        <v>30000045</v>
      </c>
      <c r="K1423" s="14" t="s">
        <v>65</v>
      </c>
      <c r="L1423" s="14" t="s">
        <v>31</v>
      </c>
      <c r="M1423" s="45">
        <v>1423</v>
      </c>
      <c r="N1423" s="45">
        <v>1</v>
      </c>
      <c r="O1423" s="52">
        <v>107626.8</v>
      </c>
      <c r="P1423" s="48">
        <v>86101.440000000002</v>
      </c>
      <c r="Q1423" s="12" t="s">
        <v>379</v>
      </c>
      <c r="R1423" s="46">
        <v>9773.0699999999979</v>
      </c>
      <c r="T1423" s="59" t="s">
        <v>108</v>
      </c>
      <c r="U1423" s="14">
        <v>0</v>
      </c>
      <c r="V1423" s="59" t="s">
        <v>174</v>
      </c>
      <c r="X1423" s="46">
        <v>21421.85</v>
      </c>
      <c r="Y1423" s="46">
        <v>3119.03</v>
      </c>
      <c r="Z1423" s="46">
        <v>3492.5</v>
      </c>
      <c r="AA1423" s="46">
        <v>3492.5</v>
      </c>
      <c r="AB1423" s="46">
        <v>3492.5</v>
      </c>
      <c r="AC1423" s="46">
        <v>3492.5</v>
      </c>
      <c r="AD1423" s="46">
        <v>3492.5</v>
      </c>
      <c r="AE1423" s="46">
        <v>3492.5</v>
      </c>
      <c r="AF1423" s="46">
        <v>3492.5</v>
      </c>
      <c r="AG1423" s="46">
        <v>3492.5</v>
      </c>
      <c r="AH1423" s="46">
        <v>14444.31</v>
      </c>
      <c r="AI1423" s="46">
        <v>11125.42</v>
      </c>
      <c r="AJ1423" s="46">
        <v>10336.84</v>
      </c>
      <c r="AK1423" s="46">
        <v>11119.71</v>
      </c>
      <c r="AL1423" s="46">
        <v>8119.64</v>
      </c>
      <c r="AM1423" s="46">
        <v>0</v>
      </c>
    </row>
    <row r="1424" spans="5:39" x14ac:dyDescent="0.2">
      <c r="E1424" s="47">
        <v>142</v>
      </c>
      <c r="F1424" s="47">
        <v>151</v>
      </c>
      <c r="G1424" s="47" t="s">
        <v>250</v>
      </c>
      <c r="H1424" s="47" t="s">
        <v>346</v>
      </c>
      <c r="I1424" s="47" t="s">
        <v>520</v>
      </c>
      <c r="J1424" s="533">
        <v>30000045</v>
      </c>
      <c r="K1424" s="14" t="s">
        <v>64</v>
      </c>
      <c r="L1424" s="14" t="s">
        <v>57</v>
      </c>
      <c r="M1424" s="45">
        <v>1424</v>
      </c>
      <c r="N1424" s="45">
        <v>1</v>
      </c>
      <c r="O1424" s="46">
        <v>55249.746034860626</v>
      </c>
      <c r="Q1424" s="12" t="s">
        <v>379</v>
      </c>
      <c r="T1424" s="59" t="s">
        <v>108</v>
      </c>
      <c r="U1424" s="14">
        <v>0</v>
      </c>
      <c r="V1424" s="59" t="s">
        <v>174</v>
      </c>
      <c r="X1424" s="46">
        <v>6728.2160348606221</v>
      </c>
      <c r="Y1424" s="46">
        <v>9847.2460348606219</v>
      </c>
      <c r="Z1424" s="46">
        <v>13339.746034860622</v>
      </c>
      <c r="AA1424" s="46">
        <v>16832.246034860622</v>
      </c>
      <c r="AB1424" s="46">
        <v>20324.746034860622</v>
      </c>
      <c r="AC1424" s="46">
        <v>23817.246034860622</v>
      </c>
      <c r="AD1424" s="46">
        <v>27309.746034860622</v>
      </c>
      <c r="AE1424" s="46">
        <v>30802.246034860622</v>
      </c>
      <c r="AF1424" s="46">
        <v>34294.746034860626</v>
      </c>
      <c r="AG1424" s="46">
        <v>37787.246034860626</v>
      </c>
      <c r="AH1424" s="46">
        <v>41279.746034860626</v>
      </c>
      <c r="AI1424" s="46">
        <v>44772.246034860626</v>
      </c>
      <c r="AJ1424" s="46">
        <v>48264.746034860626</v>
      </c>
      <c r="AK1424" s="46">
        <v>51757.246034860626</v>
      </c>
      <c r="AL1424" s="46">
        <v>55249.746034860626</v>
      </c>
      <c r="AM1424" s="46">
        <v>0</v>
      </c>
    </row>
    <row r="1425" spans="5:39" x14ac:dyDescent="0.2">
      <c r="E1425" s="47">
        <v>142</v>
      </c>
      <c r="F1425" s="47">
        <v>151</v>
      </c>
      <c r="G1425" s="47" t="s">
        <v>250</v>
      </c>
      <c r="H1425" s="47" t="s">
        <v>346</v>
      </c>
      <c r="I1425" s="47" t="s">
        <v>520</v>
      </c>
      <c r="J1425" s="533">
        <v>30000045</v>
      </c>
      <c r="K1425" s="14" t="s">
        <v>64</v>
      </c>
      <c r="L1425" s="14" t="s">
        <v>54</v>
      </c>
      <c r="M1425" s="45">
        <v>1425</v>
      </c>
      <c r="N1425" s="45">
        <v>1</v>
      </c>
      <c r="O1425" s="46">
        <v>52377.05396513937</v>
      </c>
      <c r="Q1425" s="12" t="s">
        <v>379</v>
      </c>
      <c r="T1425" s="59" t="s">
        <v>108</v>
      </c>
      <c r="U1425" s="14">
        <v>0</v>
      </c>
      <c r="V1425" s="59" t="s">
        <v>174</v>
      </c>
      <c r="X1425" s="46">
        <v>14693.633965139377</v>
      </c>
      <c r="Y1425" s="46">
        <v>14693.633965139377</v>
      </c>
      <c r="Z1425" s="46">
        <v>14693.633965139377</v>
      </c>
      <c r="AA1425" s="46">
        <v>14693.633965139377</v>
      </c>
      <c r="AB1425" s="46">
        <v>14693.633965139377</v>
      </c>
      <c r="AC1425" s="46">
        <v>14693.633965139377</v>
      </c>
      <c r="AD1425" s="46">
        <v>14693.633965139377</v>
      </c>
      <c r="AE1425" s="46">
        <v>14693.633965139377</v>
      </c>
      <c r="AF1425" s="46">
        <v>14693.633965139377</v>
      </c>
      <c r="AG1425" s="46">
        <v>14693.633965139377</v>
      </c>
      <c r="AH1425" s="46">
        <v>25645.443965139377</v>
      </c>
      <c r="AI1425" s="46">
        <v>33278.363965139375</v>
      </c>
      <c r="AJ1425" s="46">
        <v>40122.703965139372</v>
      </c>
      <c r="AK1425" s="46">
        <v>47749.913965139371</v>
      </c>
      <c r="AL1425" s="46">
        <v>52377.05396513937</v>
      </c>
      <c r="AM1425" s="46">
        <v>21525.359999999993</v>
      </c>
    </row>
    <row r="1426" spans="5:39" x14ac:dyDescent="0.2">
      <c r="E1426" s="47">
        <v>142</v>
      </c>
      <c r="F1426" s="47">
        <v>151</v>
      </c>
      <c r="G1426" s="47" t="s">
        <v>250</v>
      </c>
      <c r="H1426" s="47" t="s">
        <v>346</v>
      </c>
      <c r="I1426" s="47" t="s">
        <v>520</v>
      </c>
      <c r="J1426" s="533">
        <v>30000045</v>
      </c>
      <c r="K1426" s="14" t="s">
        <v>64</v>
      </c>
      <c r="L1426" s="14" t="s">
        <v>58</v>
      </c>
      <c r="M1426" s="45">
        <v>1426</v>
      </c>
      <c r="N1426" s="45">
        <v>1</v>
      </c>
      <c r="O1426" s="46">
        <v>0</v>
      </c>
      <c r="Q1426" s="12" t="s">
        <v>379</v>
      </c>
      <c r="T1426" s="59" t="s">
        <v>108</v>
      </c>
      <c r="U1426" s="14">
        <v>0</v>
      </c>
      <c r="V1426" s="59" t="s">
        <v>174</v>
      </c>
      <c r="X1426" s="46">
        <v>0</v>
      </c>
      <c r="Y1426" s="46">
        <v>0</v>
      </c>
      <c r="Z1426" s="46">
        <v>0</v>
      </c>
      <c r="AA1426" s="46">
        <v>0</v>
      </c>
      <c r="AB1426" s="46">
        <v>0</v>
      </c>
      <c r="AC1426" s="46">
        <v>0</v>
      </c>
      <c r="AD1426" s="46">
        <v>0</v>
      </c>
      <c r="AE1426" s="46">
        <v>0</v>
      </c>
      <c r="AF1426" s="46">
        <v>0</v>
      </c>
      <c r="AG1426" s="46">
        <v>0</v>
      </c>
      <c r="AH1426" s="46">
        <v>0</v>
      </c>
      <c r="AI1426" s="46">
        <v>0</v>
      </c>
      <c r="AJ1426" s="46">
        <v>0</v>
      </c>
      <c r="AK1426" s="46">
        <v>0</v>
      </c>
      <c r="AL1426" s="46">
        <v>0</v>
      </c>
      <c r="AM1426" s="46">
        <v>0</v>
      </c>
    </row>
    <row r="1427" spans="5:39" x14ac:dyDescent="0.2">
      <c r="E1427" s="47">
        <v>142</v>
      </c>
      <c r="F1427" s="47">
        <v>151</v>
      </c>
      <c r="G1427" s="47" t="s">
        <v>250</v>
      </c>
      <c r="H1427" s="47" t="s">
        <v>346</v>
      </c>
      <c r="I1427" s="47" t="s">
        <v>520</v>
      </c>
      <c r="J1427" s="533">
        <v>30000045</v>
      </c>
      <c r="K1427" s="14" t="s">
        <v>67</v>
      </c>
      <c r="L1427" s="14" t="s">
        <v>67</v>
      </c>
      <c r="M1427" s="45">
        <v>1427</v>
      </c>
      <c r="N1427" s="45">
        <v>1</v>
      </c>
      <c r="O1427" s="53">
        <v>196.92160326238081</v>
      </c>
      <c r="P1427" s="54">
        <v>186.92160326238081</v>
      </c>
      <c r="Q1427" s="55" t="s">
        <v>379</v>
      </c>
      <c r="R1427" s="56">
        <v>11.012588674797176</v>
      </c>
      <c r="S1427" s="57" t="s">
        <v>370</v>
      </c>
      <c r="T1427" s="60" t="s">
        <v>108</v>
      </c>
      <c r="U1427" s="14">
        <v>20</v>
      </c>
      <c r="V1427" s="60" t="s">
        <v>174</v>
      </c>
      <c r="Y1427" s="46">
        <v>196.92160326238081</v>
      </c>
      <c r="Z1427" s="46">
        <v>196.92160326238081</v>
      </c>
      <c r="AA1427" s="46">
        <v>196.92160326238081</v>
      </c>
      <c r="AB1427" s="46">
        <v>196.92160326238081</v>
      </c>
      <c r="AC1427" s="46">
        <v>196.92160326238081</v>
      </c>
      <c r="AD1427" s="46">
        <v>196.92160326238081</v>
      </c>
      <c r="AE1427" s="46">
        <v>196.92160326238081</v>
      </c>
      <c r="AF1427" s="46">
        <v>196.92160326238081</v>
      </c>
      <c r="AG1427" s="46">
        <v>196.92160326238081</v>
      </c>
      <c r="AH1427" s="46">
        <v>196.92160326238081</v>
      </c>
      <c r="AI1427" s="46">
        <v>196.92160326238081</v>
      </c>
      <c r="AJ1427" s="46">
        <v>196.92160326238081</v>
      </c>
      <c r="AK1427" s="46">
        <v>196.92160326238081</v>
      </c>
      <c r="AL1427" s="46">
        <v>196.92160326238081</v>
      </c>
      <c r="AM1427" s="46">
        <v>196.92160326238081</v>
      </c>
    </row>
    <row r="1428" spans="5:39" x14ac:dyDescent="0.2">
      <c r="E1428" s="14">
        <v>143</v>
      </c>
      <c r="F1428" s="14">
        <v>152</v>
      </c>
      <c r="G1428" s="14" t="s">
        <v>250</v>
      </c>
      <c r="H1428" s="14" t="s">
        <v>307</v>
      </c>
      <c r="I1428" s="14" t="s">
        <v>521</v>
      </c>
      <c r="J1428" s="531">
        <v>30000046</v>
      </c>
      <c r="K1428" s="14" t="s">
        <v>59</v>
      </c>
      <c r="L1428" s="14" t="s">
        <v>57</v>
      </c>
      <c r="M1428" s="45">
        <v>1428</v>
      </c>
      <c r="N1428" s="45">
        <v>1</v>
      </c>
      <c r="O1428" s="46">
        <v>2862.76</v>
      </c>
      <c r="Q1428" s="12" t="s">
        <v>405</v>
      </c>
      <c r="T1428" s="59" t="s">
        <v>74</v>
      </c>
      <c r="U1428" s="14">
        <v>0</v>
      </c>
      <c r="V1428" s="59" t="s">
        <v>150</v>
      </c>
      <c r="Y1428" s="46">
        <v>2556.63</v>
      </c>
      <c r="Z1428" s="46">
        <v>2862.76</v>
      </c>
      <c r="AA1428" s="46">
        <v>2862.76</v>
      </c>
      <c r="AB1428" s="46">
        <v>2862.76</v>
      </c>
      <c r="AC1428" s="46">
        <v>2862.76</v>
      </c>
      <c r="AD1428" s="46">
        <v>2862.76</v>
      </c>
      <c r="AE1428" s="46">
        <v>2862.76</v>
      </c>
      <c r="AF1428" s="46">
        <v>2862.76</v>
      </c>
      <c r="AG1428" s="46">
        <v>2862.76</v>
      </c>
      <c r="AH1428" s="46">
        <v>2862.76</v>
      </c>
      <c r="AI1428" s="46">
        <v>2862.76</v>
      </c>
      <c r="AJ1428" s="46">
        <v>2862.76</v>
      </c>
      <c r="AK1428" s="46">
        <v>2862.76</v>
      </c>
      <c r="AL1428" s="46">
        <v>2862.76</v>
      </c>
      <c r="AM1428" s="46">
        <v>0</v>
      </c>
    </row>
    <row r="1429" spans="5:39" x14ac:dyDescent="0.2">
      <c r="E1429" s="47">
        <v>143</v>
      </c>
      <c r="F1429" s="47">
        <v>152</v>
      </c>
      <c r="G1429" s="47" t="s">
        <v>250</v>
      </c>
      <c r="H1429" s="47" t="s">
        <v>307</v>
      </c>
      <c r="I1429" s="47" t="s">
        <v>521</v>
      </c>
      <c r="J1429" s="533">
        <v>30000046</v>
      </c>
      <c r="K1429" s="14" t="s">
        <v>59</v>
      </c>
      <c r="L1429" s="14" t="s">
        <v>54</v>
      </c>
      <c r="M1429" s="45">
        <v>1429</v>
      </c>
      <c r="N1429" s="45">
        <v>1</v>
      </c>
      <c r="O1429" s="46">
        <v>5621.43</v>
      </c>
      <c r="Q1429" s="12" t="s">
        <v>405</v>
      </c>
      <c r="T1429" s="59" t="s">
        <v>74</v>
      </c>
      <c r="U1429" s="14">
        <v>8</v>
      </c>
      <c r="V1429" s="59" t="s">
        <v>150</v>
      </c>
      <c r="Y1429" s="46">
        <v>0</v>
      </c>
      <c r="Z1429" s="46">
        <v>0</v>
      </c>
      <c r="AA1429" s="46">
        <v>0</v>
      </c>
      <c r="AB1429" s="46">
        <v>0</v>
      </c>
      <c r="AC1429" s="46">
        <v>0</v>
      </c>
      <c r="AD1429" s="46">
        <v>0</v>
      </c>
      <c r="AE1429" s="46">
        <v>0</v>
      </c>
      <c r="AF1429" s="46">
        <v>0</v>
      </c>
      <c r="AG1429" s="46">
        <v>0</v>
      </c>
      <c r="AH1429" s="46">
        <v>8977.3799999999992</v>
      </c>
      <c r="AI1429" s="46">
        <v>6469.96</v>
      </c>
      <c r="AJ1429" s="46">
        <v>-8977.3799999999992</v>
      </c>
      <c r="AK1429" s="46">
        <v>28092.969999999998</v>
      </c>
      <c r="AL1429" s="46">
        <v>5621.43</v>
      </c>
      <c r="AM1429" s="46">
        <v>0</v>
      </c>
    </row>
    <row r="1430" spans="5:39" x14ac:dyDescent="0.2">
      <c r="E1430" s="47">
        <v>143</v>
      </c>
      <c r="F1430" s="47">
        <v>152</v>
      </c>
      <c r="G1430" s="47" t="s">
        <v>250</v>
      </c>
      <c r="H1430" s="47" t="s">
        <v>307</v>
      </c>
      <c r="I1430" s="47" t="s">
        <v>521</v>
      </c>
      <c r="J1430" s="533">
        <v>30000046</v>
      </c>
      <c r="K1430" s="14" t="s">
        <v>59</v>
      </c>
      <c r="L1430" s="14" t="s">
        <v>58</v>
      </c>
      <c r="M1430" s="45">
        <v>1430</v>
      </c>
      <c r="N1430" s="45">
        <v>1</v>
      </c>
      <c r="O1430" s="46">
        <v>0</v>
      </c>
      <c r="Q1430" s="12" t="s">
        <v>405</v>
      </c>
      <c r="T1430" s="59" t="s">
        <v>74</v>
      </c>
      <c r="U1430" s="14">
        <v>0</v>
      </c>
      <c r="V1430" s="59" t="s">
        <v>150</v>
      </c>
      <c r="Y1430" s="46">
        <v>0</v>
      </c>
      <c r="Z1430" s="46">
        <v>0</v>
      </c>
      <c r="AA1430" s="46">
        <v>0</v>
      </c>
      <c r="AB1430" s="46">
        <v>0</v>
      </c>
      <c r="AC1430" s="46">
        <v>0</v>
      </c>
      <c r="AD1430" s="46">
        <v>0</v>
      </c>
      <c r="AE1430" s="46">
        <v>0</v>
      </c>
      <c r="AF1430" s="46">
        <v>0</v>
      </c>
      <c r="AG1430" s="46">
        <v>0</v>
      </c>
      <c r="AH1430" s="46">
        <v>0</v>
      </c>
      <c r="AI1430" s="46">
        <v>0</v>
      </c>
      <c r="AJ1430" s="46">
        <v>0</v>
      </c>
      <c r="AK1430" s="46">
        <v>0</v>
      </c>
      <c r="AL1430" s="46">
        <v>0</v>
      </c>
      <c r="AM1430" s="46">
        <v>0</v>
      </c>
    </row>
    <row r="1431" spans="5:39" x14ac:dyDescent="0.2">
      <c r="E1431" s="47">
        <v>143</v>
      </c>
      <c r="F1431" s="47">
        <v>152</v>
      </c>
      <c r="G1431" s="47" t="s">
        <v>250</v>
      </c>
      <c r="H1431" s="47" t="s">
        <v>307</v>
      </c>
      <c r="I1431" s="47" t="s">
        <v>521</v>
      </c>
      <c r="J1431" s="533">
        <v>30000046</v>
      </c>
      <c r="K1431" s="14" t="s">
        <v>59</v>
      </c>
      <c r="L1431" s="14" t="s">
        <v>31</v>
      </c>
      <c r="M1431" s="45">
        <v>1431</v>
      </c>
      <c r="N1431" s="45">
        <v>1</v>
      </c>
      <c r="O1431" s="48">
        <v>8484.19</v>
      </c>
      <c r="Q1431" s="12" t="s">
        <v>405</v>
      </c>
      <c r="R1431" s="46">
        <v>9560.1533333333336</v>
      </c>
      <c r="T1431" s="59" t="s">
        <v>74</v>
      </c>
      <c r="U1431" s="14">
        <v>0</v>
      </c>
      <c r="V1431" s="59" t="s">
        <v>150</v>
      </c>
      <c r="X1431" s="46">
        <v>2935.09</v>
      </c>
      <c r="Y1431" s="46">
        <v>2556.63</v>
      </c>
      <c r="Z1431" s="46">
        <v>2862.76</v>
      </c>
      <c r="AA1431" s="46">
        <v>2862.76</v>
      </c>
      <c r="AB1431" s="46">
        <v>2862.76</v>
      </c>
      <c r="AC1431" s="46">
        <v>2862.76</v>
      </c>
      <c r="AD1431" s="46">
        <v>2862.76</v>
      </c>
      <c r="AE1431" s="46">
        <v>2862.76</v>
      </c>
      <c r="AF1431" s="46">
        <v>2862.76</v>
      </c>
      <c r="AG1431" s="46">
        <v>2862.76</v>
      </c>
      <c r="AH1431" s="46">
        <v>11840.14</v>
      </c>
      <c r="AI1431" s="46">
        <v>9332.7200000000012</v>
      </c>
      <c r="AJ1431" s="46">
        <v>-6114.619999999999</v>
      </c>
      <c r="AK1431" s="46">
        <v>30955.729999999996</v>
      </c>
      <c r="AL1431" s="46">
        <v>8484.19</v>
      </c>
      <c r="AM1431" s="46">
        <v>0</v>
      </c>
    </row>
    <row r="1432" spans="5:39" x14ac:dyDescent="0.2">
      <c r="E1432" s="47">
        <v>143</v>
      </c>
      <c r="F1432" s="47">
        <v>152</v>
      </c>
      <c r="G1432" s="47" t="s">
        <v>250</v>
      </c>
      <c r="H1432" s="47" t="s">
        <v>307</v>
      </c>
      <c r="I1432" s="47" t="s">
        <v>521</v>
      </c>
      <c r="J1432" s="533">
        <v>30000046</v>
      </c>
      <c r="K1432" s="14" t="s">
        <v>37</v>
      </c>
      <c r="L1432" s="14" t="s">
        <v>31</v>
      </c>
      <c r="M1432" s="45">
        <v>1432</v>
      </c>
      <c r="N1432" s="45">
        <v>1</v>
      </c>
      <c r="O1432" s="48">
        <v>0</v>
      </c>
      <c r="P1432" s="48"/>
      <c r="Q1432" s="12" t="s">
        <v>405</v>
      </c>
      <c r="R1432" s="46">
        <v>3407.61</v>
      </c>
      <c r="T1432" s="59" t="s">
        <v>74</v>
      </c>
      <c r="U1432" s="14">
        <v>0</v>
      </c>
      <c r="V1432" s="59" t="s">
        <v>150</v>
      </c>
      <c r="Y1432" s="46">
        <v>2935.09</v>
      </c>
      <c r="Z1432" s="46">
        <v>0</v>
      </c>
      <c r="AA1432" s="46">
        <v>2935.09</v>
      </c>
      <c r="AB1432" s="46">
        <v>2862.76</v>
      </c>
      <c r="AC1432" s="46">
        <v>8209.82</v>
      </c>
      <c r="AD1432" s="46">
        <v>0</v>
      </c>
      <c r="AE1432" s="46">
        <v>2862.76</v>
      </c>
      <c r="AF1432" s="46">
        <v>2862.76</v>
      </c>
      <c r="AG1432" s="46">
        <v>2862.76</v>
      </c>
      <c r="AH1432" s="46">
        <v>2862.76</v>
      </c>
      <c r="AI1432" s="46">
        <v>11840.14</v>
      </c>
      <c r="AJ1432" s="46">
        <v>2880</v>
      </c>
      <c r="AK1432" s="46">
        <v>0</v>
      </c>
      <c r="AL1432" s="46">
        <v>0</v>
      </c>
      <c r="AM1432" s="46">
        <v>39778.019999999997</v>
      </c>
    </row>
    <row r="1433" spans="5:39" x14ac:dyDescent="0.2">
      <c r="E1433" s="47">
        <v>143</v>
      </c>
      <c r="F1433" s="47">
        <v>152</v>
      </c>
      <c r="G1433" s="47" t="s">
        <v>250</v>
      </c>
      <c r="H1433" s="47" t="s">
        <v>307</v>
      </c>
      <c r="I1433" s="47" t="s">
        <v>521</v>
      </c>
      <c r="J1433" s="533">
        <v>30000046</v>
      </c>
      <c r="K1433" s="14" t="s">
        <v>65</v>
      </c>
      <c r="L1433" s="14" t="s">
        <v>31</v>
      </c>
      <c r="M1433" s="45">
        <v>1433</v>
      </c>
      <c r="N1433" s="45">
        <v>1</v>
      </c>
      <c r="O1433" s="52">
        <v>39778.019999999997</v>
      </c>
      <c r="P1433" s="48">
        <v>39778.019999999997</v>
      </c>
      <c r="Q1433" s="12" t="s">
        <v>405</v>
      </c>
      <c r="R1433" s="46">
        <v>6629.6699999999992</v>
      </c>
      <c r="T1433" s="59" t="s">
        <v>74</v>
      </c>
      <c r="U1433" s="14">
        <v>0</v>
      </c>
      <c r="V1433" s="59" t="s">
        <v>150</v>
      </c>
      <c r="X1433" s="46">
        <v>0</v>
      </c>
      <c r="Y1433" s="46">
        <v>0</v>
      </c>
      <c r="Z1433" s="46">
        <v>0</v>
      </c>
      <c r="AA1433" s="46">
        <v>0</v>
      </c>
      <c r="AB1433" s="46">
        <v>0</v>
      </c>
      <c r="AC1433" s="46">
        <v>0</v>
      </c>
      <c r="AD1433" s="46">
        <v>0</v>
      </c>
      <c r="AE1433" s="46">
        <v>0</v>
      </c>
      <c r="AF1433" s="46">
        <v>0</v>
      </c>
      <c r="AG1433" s="46">
        <v>0</v>
      </c>
      <c r="AH1433" s="46">
        <v>0</v>
      </c>
      <c r="AI1433" s="46">
        <v>6452.7200000000012</v>
      </c>
      <c r="AJ1433" s="46">
        <v>0</v>
      </c>
      <c r="AK1433" s="46">
        <v>24841.109999999993</v>
      </c>
      <c r="AL1433" s="46">
        <v>8484.19</v>
      </c>
      <c r="AM1433" s="46">
        <v>0</v>
      </c>
    </row>
    <row r="1434" spans="5:39" x14ac:dyDescent="0.2">
      <c r="E1434" s="47">
        <v>143</v>
      </c>
      <c r="F1434" s="47">
        <v>152</v>
      </c>
      <c r="G1434" s="47" t="s">
        <v>250</v>
      </c>
      <c r="H1434" s="47" t="s">
        <v>307</v>
      </c>
      <c r="I1434" s="47" t="s">
        <v>521</v>
      </c>
      <c r="J1434" s="533">
        <v>30000046</v>
      </c>
      <c r="K1434" s="14" t="s">
        <v>64</v>
      </c>
      <c r="L1434" s="14" t="s">
        <v>57</v>
      </c>
      <c r="M1434" s="45">
        <v>1434</v>
      </c>
      <c r="N1434" s="45">
        <v>1</v>
      </c>
      <c r="O1434" s="46">
        <v>5725.5199999999968</v>
      </c>
      <c r="Q1434" s="12" t="s">
        <v>405</v>
      </c>
      <c r="T1434" s="59" t="s">
        <v>74</v>
      </c>
      <c r="U1434" s="14">
        <v>0</v>
      </c>
      <c r="V1434" s="59" t="s">
        <v>150</v>
      </c>
      <c r="X1434" s="46">
        <v>0</v>
      </c>
      <c r="Y1434" s="46">
        <v>0</v>
      </c>
      <c r="Z1434" s="46">
        <v>2862.76</v>
      </c>
      <c r="AA1434" s="46">
        <v>2790.4300000000003</v>
      </c>
      <c r="AB1434" s="46">
        <v>2790.4300000000003</v>
      </c>
      <c r="AC1434" s="46">
        <v>0</v>
      </c>
      <c r="AD1434" s="46">
        <v>2862.76</v>
      </c>
      <c r="AE1434" s="46">
        <v>2862.76</v>
      </c>
      <c r="AF1434" s="46">
        <v>2862.76</v>
      </c>
      <c r="AG1434" s="46">
        <v>2862.76</v>
      </c>
      <c r="AH1434" s="46">
        <v>2862.76</v>
      </c>
      <c r="AI1434" s="46">
        <v>0</v>
      </c>
      <c r="AJ1434" s="46">
        <v>0</v>
      </c>
      <c r="AK1434" s="46">
        <v>2862.7599999999966</v>
      </c>
      <c r="AL1434" s="46">
        <v>5725.5199999999968</v>
      </c>
      <c r="AM1434" s="46">
        <v>0</v>
      </c>
    </row>
    <row r="1435" spans="5:39" x14ac:dyDescent="0.2">
      <c r="E1435" s="47">
        <v>143</v>
      </c>
      <c r="F1435" s="47">
        <v>152</v>
      </c>
      <c r="G1435" s="47" t="s">
        <v>250</v>
      </c>
      <c r="H1435" s="47" t="s">
        <v>307</v>
      </c>
      <c r="I1435" s="47" t="s">
        <v>521</v>
      </c>
      <c r="J1435" s="533">
        <v>30000046</v>
      </c>
      <c r="K1435" s="14" t="s">
        <v>64</v>
      </c>
      <c r="L1435" s="14" t="s">
        <v>54</v>
      </c>
      <c r="M1435" s="45">
        <v>1435</v>
      </c>
      <c r="N1435" s="45">
        <v>1</v>
      </c>
      <c r="O1435" s="46">
        <v>34052.5</v>
      </c>
      <c r="Q1435" s="12" t="s">
        <v>405</v>
      </c>
      <c r="T1435" s="59" t="s">
        <v>74</v>
      </c>
      <c r="U1435" s="14">
        <v>0</v>
      </c>
      <c r="V1435" s="59" t="s">
        <v>150</v>
      </c>
      <c r="X1435" s="46">
        <v>0</v>
      </c>
      <c r="Y1435" s="46">
        <v>0</v>
      </c>
      <c r="Z1435" s="46">
        <v>0</v>
      </c>
      <c r="AA1435" s="46">
        <v>0</v>
      </c>
      <c r="AB1435" s="46">
        <v>0</v>
      </c>
      <c r="AC1435" s="46">
        <v>0</v>
      </c>
      <c r="AD1435" s="46">
        <v>0</v>
      </c>
      <c r="AE1435" s="46">
        <v>0</v>
      </c>
      <c r="AF1435" s="46">
        <v>0</v>
      </c>
      <c r="AG1435" s="46">
        <v>0</v>
      </c>
      <c r="AH1435" s="46">
        <v>8977.3799999999992</v>
      </c>
      <c r="AI1435" s="46">
        <v>9332.7200000000012</v>
      </c>
      <c r="AJ1435" s="46">
        <v>338.10000000000218</v>
      </c>
      <c r="AK1435" s="46">
        <v>28431.07</v>
      </c>
      <c r="AL1435" s="46">
        <v>34052.5</v>
      </c>
      <c r="AM1435" s="46">
        <v>0</v>
      </c>
    </row>
    <row r="1436" spans="5:39" x14ac:dyDescent="0.2">
      <c r="E1436" s="47">
        <v>143</v>
      </c>
      <c r="F1436" s="47">
        <v>152</v>
      </c>
      <c r="G1436" s="47" t="s">
        <v>250</v>
      </c>
      <c r="H1436" s="47" t="s">
        <v>307</v>
      </c>
      <c r="I1436" s="47" t="s">
        <v>521</v>
      </c>
      <c r="J1436" s="533">
        <v>30000046</v>
      </c>
      <c r="K1436" s="14" t="s">
        <v>64</v>
      </c>
      <c r="L1436" s="14" t="s">
        <v>58</v>
      </c>
      <c r="M1436" s="45">
        <v>1436</v>
      </c>
      <c r="N1436" s="45">
        <v>1</v>
      </c>
      <c r="O1436" s="46">
        <v>0</v>
      </c>
      <c r="Q1436" s="12" t="s">
        <v>405</v>
      </c>
      <c r="T1436" s="59" t="s">
        <v>74</v>
      </c>
      <c r="U1436" s="14">
        <v>0</v>
      </c>
      <c r="V1436" s="59" t="s">
        <v>150</v>
      </c>
      <c r="X1436" s="46">
        <v>0</v>
      </c>
      <c r="Y1436" s="46">
        <v>2556.63</v>
      </c>
      <c r="Z1436" s="46">
        <v>2556.6299999999992</v>
      </c>
      <c r="AA1436" s="46">
        <v>2556.6299999999992</v>
      </c>
      <c r="AB1436" s="46">
        <v>2556.6299999999992</v>
      </c>
      <c r="AC1436" s="46">
        <v>0</v>
      </c>
      <c r="AD1436" s="46">
        <v>1.8189894035458565E-12</v>
      </c>
      <c r="AE1436" s="46">
        <v>1.8189894035458565E-12</v>
      </c>
      <c r="AF1436" s="46">
        <v>1.8189894035458565E-12</v>
      </c>
      <c r="AG1436" s="46">
        <v>1.8189894035458565E-12</v>
      </c>
      <c r="AH1436" s="46">
        <v>0</v>
      </c>
      <c r="AI1436" s="46">
        <v>0</v>
      </c>
      <c r="AJ1436" s="46">
        <v>-3.637978807091713E-12</v>
      </c>
      <c r="AK1436" s="46">
        <v>0</v>
      </c>
      <c r="AL1436" s="46">
        <v>0</v>
      </c>
      <c r="AM1436" s="46">
        <v>0</v>
      </c>
    </row>
    <row r="1437" spans="5:39" x14ac:dyDescent="0.2">
      <c r="E1437" s="47">
        <v>143</v>
      </c>
      <c r="F1437" s="47">
        <v>152</v>
      </c>
      <c r="G1437" s="47" t="s">
        <v>250</v>
      </c>
      <c r="H1437" s="47" t="s">
        <v>307</v>
      </c>
      <c r="I1437" s="47" t="s">
        <v>521</v>
      </c>
      <c r="J1437" s="533">
        <v>30000046</v>
      </c>
      <c r="K1437" s="14" t="s">
        <v>67</v>
      </c>
      <c r="L1437" s="14" t="s">
        <v>67</v>
      </c>
      <c r="M1437" s="45">
        <v>1437</v>
      </c>
      <c r="N1437" s="45">
        <v>1</v>
      </c>
      <c r="O1437" s="53">
        <v>32.085455233813263</v>
      </c>
      <c r="P1437" s="54">
        <v>22.085455233813263</v>
      </c>
      <c r="Q1437" s="55" t="s">
        <v>405</v>
      </c>
      <c r="R1437" s="56">
        <v>4.1608140176273318</v>
      </c>
      <c r="S1437" s="57" t="s">
        <v>370</v>
      </c>
      <c r="T1437" s="60" t="s">
        <v>74</v>
      </c>
      <c r="U1437" s="14">
        <v>0</v>
      </c>
      <c r="V1437" s="60" t="s">
        <v>150</v>
      </c>
      <c r="Y1437" s="46">
        <v>32.085455233813263</v>
      </c>
      <c r="Z1437" s="46">
        <v>32.085455233813263</v>
      </c>
      <c r="AA1437" s="46">
        <v>32.085455233813263</v>
      </c>
      <c r="AB1437" s="46">
        <v>32.085455233813263</v>
      </c>
      <c r="AC1437" s="46">
        <v>32.085455233813263</v>
      </c>
      <c r="AD1437" s="46">
        <v>32.085455233813263</v>
      </c>
      <c r="AE1437" s="46">
        <v>32.085455233813263</v>
      </c>
      <c r="AF1437" s="46">
        <v>32.085455233813263</v>
      </c>
      <c r="AG1437" s="46">
        <v>32.085455233813263</v>
      </c>
      <c r="AH1437" s="46">
        <v>32.085455233813263</v>
      </c>
      <c r="AI1437" s="46">
        <v>32.085455233813263</v>
      </c>
      <c r="AJ1437" s="46">
        <v>32.085455233813263</v>
      </c>
      <c r="AK1437" s="46">
        <v>32.085455233813263</v>
      </c>
      <c r="AL1437" s="46">
        <v>32.085455233813263</v>
      </c>
      <c r="AM1437" s="46">
        <v>32.085455233813263</v>
      </c>
    </row>
    <row r="1438" spans="5:39" x14ac:dyDescent="0.2">
      <c r="E1438" s="14">
        <v>144</v>
      </c>
      <c r="F1438" s="14">
        <v>153</v>
      </c>
      <c r="G1438" s="14" t="s">
        <v>250</v>
      </c>
      <c r="H1438" s="14" t="s">
        <v>310</v>
      </c>
      <c r="I1438" s="14" t="s">
        <v>522</v>
      </c>
      <c r="J1438" s="531">
        <v>30000047</v>
      </c>
      <c r="K1438" s="14" t="s">
        <v>59</v>
      </c>
      <c r="L1438" s="14" t="s">
        <v>57</v>
      </c>
      <c r="M1438" s="45">
        <v>1438</v>
      </c>
      <c r="N1438" s="45">
        <v>1</v>
      </c>
      <c r="O1438" s="46">
        <v>2079.84</v>
      </c>
      <c r="Q1438" s="12" t="s">
        <v>429</v>
      </c>
      <c r="T1438" s="59" t="s">
        <v>86</v>
      </c>
      <c r="U1438" s="14">
        <v>0</v>
      </c>
      <c r="V1438" s="59" t="s">
        <v>175</v>
      </c>
      <c r="Y1438" s="46">
        <v>1857.43</v>
      </c>
      <c r="Z1438" s="46">
        <v>2079.84</v>
      </c>
      <c r="AA1438" s="46">
        <v>2079.84</v>
      </c>
      <c r="AB1438" s="46">
        <v>2079.84</v>
      </c>
      <c r="AC1438" s="46">
        <v>2079.84</v>
      </c>
      <c r="AD1438" s="46">
        <v>2079.84</v>
      </c>
      <c r="AE1438" s="46">
        <v>2079.84</v>
      </c>
      <c r="AF1438" s="46">
        <v>2079.84</v>
      </c>
      <c r="AG1438" s="46">
        <v>2079.84</v>
      </c>
      <c r="AH1438" s="46">
        <v>2079.84</v>
      </c>
      <c r="AI1438" s="46">
        <v>2079.84</v>
      </c>
      <c r="AJ1438" s="46">
        <v>2079.84</v>
      </c>
      <c r="AK1438" s="46">
        <v>2079.84</v>
      </c>
      <c r="AL1438" s="46">
        <v>2079.84</v>
      </c>
      <c r="AM1438" s="46">
        <v>0</v>
      </c>
    </row>
    <row r="1439" spans="5:39" x14ac:dyDescent="0.2">
      <c r="E1439" s="47">
        <v>144</v>
      </c>
      <c r="F1439" s="47">
        <v>153</v>
      </c>
      <c r="G1439" s="47" t="s">
        <v>250</v>
      </c>
      <c r="H1439" s="47" t="s">
        <v>310</v>
      </c>
      <c r="I1439" s="47" t="s">
        <v>522</v>
      </c>
      <c r="J1439" s="533">
        <v>30000047</v>
      </c>
      <c r="K1439" s="14" t="s">
        <v>59</v>
      </c>
      <c r="L1439" s="14" t="s">
        <v>54</v>
      </c>
      <c r="M1439" s="45">
        <v>1439</v>
      </c>
      <c r="N1439" s="45">
        <v>1</v>
      </c>
      <c r="O1439" s="46">
        <v>4236.07</v>
      </c>
      <c r="Q1439" s="12" t="s">
        <v>429</v>
      </c>
      <c r="T1439" s="59" t="s">
        <v>86</v>
      </c>
      <c r="U1439" s="14">
        <v>0</v>
      </c>
      <c r="V1439" s="59" t="s">
        <v>175</v>
      </c>
      <c r="Y1439" s="46">
        <v>0</v>
      </c>
      <c r="Z1439" s="46">
        <v>0</v>
      </c>
      <c r="AA1439" s="46">
        <v>0</v>
      </c>
      <c r="AB1439" s="46">
        <v>0</v>
      </c>
      <c r="AC1439" s="46">
        <v>0</v>
      </c>
      <c r="AD1439" s="46">
        <v>0</v>
      </c>
      <c r="AE1439" s="46">
        <v>0</v>
      </c>
      <c r="AF1439" s="46">
        <v>0</v>
      </c>
      <c r="AG1439" s="46">
        <v>0</v>
      </c>
      <c r="AH1439" s="46">
        <v>6521.85</v>
      </c>
      <c r="AI1439" s="46">
        <v>5024.2199999999993</v>
      </c>
      <c r="AJ1439" s="46">
        <v>4235.6400000000003</v>
      </c>
      <c r="AK1439" s="46">
        <v>5104.17</v>
      </c>
      <c r="AL1439" s="46">
        <v>4236.07</v>
      </c>
      <c r="AM1439" s="46">
        <v>0</v>
      </c>
    </row>
    <row r="1440" spans="5:39" x14ac:dyDescent="0.2">
      <c r="E1440" s="47">
        <v>144</v>
      </c>
      <c r="F1440" s="47">
        <v>153</v>
      </c>
      <c r="G1440" s="47" t="s">
        <v>250</v>
      </c>
      <c r="H1440" s="47" t="s">
        <v>310</v>
      </c>
      <c r="I1440" s="47" t="s">
        <v>522</v>
      </c>
      <c r="J1440" s="533">
        <v>30000047</v>
      </c>
      <c r="K1440" s="14" t="s">
        <v>59</v>
      </c>
      <c r="L1440" s="14" t="s">
        <v>58</v>
      </c>
      <c r="M1440" s="45">
        <v>1440</v>
      </c>
      <c r="N1440" s="45">
        <v>1</v>
      </c>
      <c r="O1440" s="46">
        <v>0</v>
      </c>
      <c r="Q1440" s="12" t="s">
        <v>429</v>
      </c>
      <c r="T1440" s="59" t="s">
        <v>86</v>
      </c>
      <c r="U1440" s="14">
        <v>0</v>
      </c>
      <c r="V1440" s="59" t="s">
        <v>175</v>
      </c>
      <c r="Y1440" s="46">
        <v>0</v>
      </c>
      <c r="Z1440" s="46">
        <v>0</v>
      </c>
      <c r="AA1440" s="46">
        <v>0</v>
      </c>
      <c r="AB1440" s="46">
        <v>0</v>
      </c>
      <c r="AC1440" s="46">
        <v>0</v>
      </c>
      <c r="AD1440" s="46">
        <v>0</v>
      </c>
      <c r="AE1440" s="46">
        <v>0</v>
      </c>
      <c r="AF1440" s="46">
        <v>0</v>
      </c>
      <c r="AG1440" s="46">
        <v>0</v>
      </c>
      <c r="AH1440" s="46">
        <v>0</v>
      </c>
      <c r="AI1440" s="46">
        <v>0</v>
      </c>
      <c r="AJ1440" s="46">
        <v>0</v>
      </c>
      <c r="AK1440" s="46">
        <v>0</v>
      </c>
      <c r="AL1440" s="46">
        <v>0</v>
      </c>
      <c r="AM1440" s="46">
        <v>0</v>
      </c>
    </row>
    <row r="1441" spans="5:39" x14ac:dyDescent="0.2">
      <c r="E1441" s="47">
        <v>144</v>
      </c>
      <c r="F1441" s="47">
        <v>153</v>
      </c>
      <c r="G1441" s="47" t="s">
        <v>250</v>
      </c>
      <c r="H1441" s="47" t="s">
        <v>310</v>
      </c>
      <c r="I1441" s="47" t="s">
        <v>522</v>
      </c>
      <c r="J1441" s="533">
        <v>30000047</v>
      </c>
      <c r="K1441" s="14" t="s">
        <v>59</v>
      </c>
      <c r="L1441" s="14" t="s">
        <v>31</v>
      </c>
      <c r="M1441" s="45">
        <v>1441</v>
      </c>
      <c r="N1441" s="45">
        <v>1</v>
      </c>
      <c r="O1441" s="48">
        <v>6315.91</v>
      </c>
      <c r="Q1441" s="12" t="s">
        <v>429</v>
      </c>
      <c r="R1441" s="46">
        <v>6266.8316666666678</v>
      </c>
      <c r="T1441" s="59" t="s">
        <v>86</v>
      </c>
      <c r="U1441" s="14">
        <v>0</v>
      </c>
      <c r="V1441" s="59" t="s">
        <v>175</v>
      </c>
      <c r="X1441" s="46">
        <v>12757.07</v>
      </c>
      <c r="Y1441" s="46">
        <v>1857.43</v>
      </c>
      <c r="Z1441" s="46">
        <v>2079.84</v>
      </c>
      <c r="AA1441" s="46">
        <v>2079.84</v>
      </c>
      <c r="AB1441" s="46">
        <v>2079.84</v>
      </c>
      <c r="AC1441" s="46">
        <v>2079.84</v>
      </c>
      <c r="AD1441" s="46">
        <v>2079.84</v>
      </c>
      <c r="AE1441" s="46">
        <v>2079.84</v>
      </c>
      <c r="AF1441" s="46">
        <v>2079.84</v>
      </c>
      <c r="AG1441" s="46">
        <v>2079.84</v>
      </c>
      <c r="AH1441" s="46">
        <v>8601.69</v>
      </c>
      <c r="AI1441" s="46">
        <v>7104.0599999999995</v>
      </c>
      <c r="AJ1441" s="46">
        <v>6315.4800000000005</v>
      </c>
      <c r="AK1441" s="46">
        <v>7184.01</v>
      </c>
      <c r="AL1441" s="46">
        <v>6315.91</v>
      </c>
      <c r="AM1441" s="46">
        <v>0</v>
      </c>
    </row>
    <row r="1442" spans="5:39" x14ac:dyDescent="0.2">
      <c r="E1442" s="47">
        <v>144</v>
      </c>
      <c r="F1442" s="47">
        <v>153</v>
      </c>
      <c r="G1442" s="47" t="s">
        <v>250</v>
      </c>
      <c r="H1442" s="47" t="s">
        <v>310</v>
      </c>
      <c r="I1442" s="47" t="s">
        <v>522</v>
      </c>
      <c r="J1442" s="533">
        <v>30000047</v>
      </c>
      <c r="K1442" s="14" t="s">
        <v>37</v>
      </c>
      <c r="L1442" s="14" t="s">
        <v>31</v>
      </c>
      <c r="M1442" s="45">
        <v>1442</v>
      </c>
      <c r="N1442" s="45">
        <v>1</v>
      </c>
      <c r="O1442" s="48">
        <v>0</v>
      </c>
      <c r="P1442" s="48"/>
      <c r="Q1442" s="12" t="s">
        <v>429</v>
      </c>
      <c r="R1442" s="46">
        <v>2426.48</v>
      </c>
      <c r="T1442" s="59" t="s">
        <v>86</v>
      </c>
      <c r="U1442" s="14">
        <v>4</v>
      </c>
      <c r="V1442" s="59" t="s">
        <v>175</v>
      </c>
      <c r="Y1442" s="46">
        <v>0</v>
      </c>
      <c r="Z1442" s="46">
        <v>0</v>
      </c>
      <c r="AA1442" s="46">
        <v>0</v>
      </c>
      <c r="AB1442" s="46">
        <v>0</v>
      </c>
      <c r="AC1442" s="46">
        <v>0</v>
      </c>
      <c r="AD1442" s="46">
        <v>0</v>
      </c>
      <c r="AE1442" s="46">
        <v>14614.5</v>
      </c>
      <c r="AF1442" s="46">
        <v>0</v>
      </c>
      <c r="AG1442" s="46">
        <v>14558.88</v>
      </c>
      <c r="AH1442" s="46">
        <v>0</v>
      </c>
      <c r="AI1442" s="46">
        <v>0</v>
      </c>
      <c r="AJ1442" s="46">
        <v>0</v>
      </c>
      <c r="AK1442" s="46">
        <v>0</v>
      </c>
      <c r="AL1442" s="46">
        <v>0</v>
      </c>
      <c r="AM1442" s="46">
        <v>7520.1980000000003</v>
      </c>
    </row>
    <row r="1443" spans="5:39" x14ac:dyDescent="0.2">
      <c r="E1443" s="47">
        <v>144</v>
      </c>
      <c r="F1443" s="47">
        <v>153</v>
      </c>
      <c r="G1443" s="47" t="s">
        <v>250</v>
      </c>
      <c r="H1443" s="47" t="s">
        <v>310</v>
      </c>
      <c r="I1443" s="47" t="s">
        <v>522</v>
      </c>
      <c r="J1443" s="533">
        <v>30000047</v>
      </c>
      <c r="K1443" s="14" t="s">
        <v>65</v>
      </c>
      <c r="L1443" s="14" t="s">
        <v>31</v>
      </c>
      <c r="M1443" s="45">
        <v>1443</v>
      </c>
      <c r="N1443" s="45">
        <v>1</v>
      </c>
      <c r="O1443" s="52">
        <v>37600.990000000005</v>
      </c>
      <c r="P1443" s="48">
        <v>7520.1980000000003</v>
      </c>
      <c r="Q1443" s="12" t="s">
        <v>429</v>
      </c>
      <c r="R1443" s="46">
        <v>6266.8316666666678</v>
      </c>
      <c r="T1443" s="59" t="s">
        <v>86</v>
      </c>
      <c r="U1443" s="14">
        <v>0</v>
      </c>
      <c r="V1443" s="59" t="s">
        <v>175</v>
      </c>
      <c r="X1443" s="46">
        <v>0</v>
      </c>
      <c r="Y1443" s="46">
        <v>0</v>
      </c>
      <c r="Z1443" s="46">
        <v>0</v>
      </c>
      <c r="AA1443" s="46">
        <v>0</v>
      </c>
      <c r="AB1443" s="46">
        <v>0</v>
      </c>
      <c r="AC1443" s="46">
        <v>0</v>
      </c>
      <c r="AD1443" s="46">
        <v>0</v>
      </c>
      <c r="AE1443" s="46">
        <v>0</v>
      </c>
      <c r="AF1443" s="46">
        <v>0</v>
      </c>
      <c r="AG1443" s="46">
        <v>2079.8400000000038</v>
      </c>
      <c r="AH1443" s="46">
        <v>8601.69</v>
      </c>
      <c r="AI1443" s="46">
        <v>7104.0599999999995</v>
      </c>
      <c r="AJ1443" s="46">
        <v>6315.4800000000005</v>
      </c>
      <c r="AK1443" s="46">
        <v>7184.0100000000039</v>
      </c>
      <c r="AL1443" s="46">
        <v>6315.91</v>
      </c>
      <c r="AM1443" s="46">
        <v>7.2759576141834259E-12</v>
      </c>
    </row>
    <row r="1444" spans="5:39" x14ac:dyDescent="0.2">
      <c r="E1444" s="47">
        <v>144</v>
      </c>
      <c r="F1444" s="47">
        <v>153</v>
      </c>
      <c r="G1444" s="47" t="s">
        <v>250</v>
      </c>
      <c r="H1444" s="47" t="s">
        <v>310</v>
      </c>
      <c r="I1444" s="47" t="s">
        <v>522</v>
      </c>
      <c r="J1444" s="533">
        <v>30000047</v>
      </c>
      <c r="K1444" s="14" t="s">
        <v>64</v>
      </c>
      <c r="L1444" s="14" t="s">
        <v>57</v>
      </c>
      <c r="M1444" s="45">
        <v>1444</v>
      </c>
      <c r="N1444" s="45">
        <v>1</v>
      </c>
      <c r="O1444" s="46">
        <v>10399.200000000001</v>
      </c>
      <c r="Q1444" s="12" t="s">
        <v>429</v>
      </c>
      <c r="T1444" s="59" t="s">
        <v>86</v>
      </c>
      <c r="U1444" s="14">
        <v>0</v>
      </c>
      <c r="V1444" s="59" t="s">
        <v>175</v>
      </c>
      <c r="X1444" s="46">
        <v>0</v>
      </c>
      <c r="Y1444" s="46">
        <v>1857.43</v>
      </c>
      <c r="Z1444" s="46">
        <v>3937.2700000000004</v>
      </c>
      <c r="AA1444" s="46">
        <v>6017.1100000000006</v>
      </c>
      <c r="AB1444" s="46">
        <v>8096.9500000000007</v>
      </c>
      <c r="AC1444" s="46">
        <v>10176.790000000001</v>
      </c>
      <c r="AD1444" s="46">
        <v>12256.630000000001</v>
      </c>
      <c r="AE1444" s="46">
        <v>0</v>
      </c>
      <c r="AF1444" s="46">
        <v>2079.84</v>
      </c>
      <c r="AG1444" s="46">
        <v>0</v>
      </c>
      <c r="AH1444" s="46">
        <v>2079.84</v>
      </c>
      <c r="AI1444" s="46">
        <v>4159.68</v>
      </c>
      <c r="AJ1444" s="46">
        <v>6239.52</v>
      </c>
      <c r="AK1444" s="46">
        <v>8319.36</v>
      </c>
      <c r="AL1444" s="46">
        <v>10399.200000000001</v>
      </c>
      <c r="AM1444" s="46">
        <v>2879.0020000000004</v>
      </c>
    </row>
    <row r="1445" spans="5:39" x14ac:dyDescent="0.2">
      <c r="E1445" s="47">
        <v>144</v>
      </c>
      <c r="F1445" s="47">
        <v>153</v>
      </c>
      <c r="G1445" s="47" t="s">
        <v>250</v>
      </c>
      <c r="H1445" s="47" t="s">
        <v>310</v>
      </c>
      <c r="I1445" s="47" t="s">
        <v>522</v>
      </c>
      <c r="J1445" s="533">
        <v>30000047</v>
      </c>
      <c r="K1445" s="14" t="s">
        <v>64</v>
      </c>
      <c r="L1445" s="14" t="s">
        <v>54</v>
      </c>
      <c r="M1445" s="45">
        <v>1445</v>
      </c>
      <c r="N1445" s="45">
        <v>1</v>
      </c>
      <c r="O1445" s="46">
        <v>25121.949999999997</v>
      </c>
      <c r="Q1445" s="12" t="s">
        <v>429</v>
      </c>
      <c r="T1445" s="59" t="s">
        <v>86</v>
      </c>
      <c r="U1445" s="14">
        <v>0</v>
      </c>
      <c r="V1445" s="59" t="s">
        <v>175</v>
      </c>
      <c r="X1445" s="46">
        <v>0</v>
      </c>
      <c r="Y1445" s="46">
        <v>0</v>
      </c>
      <c r="Z1445" s="46">
        <v>0</v>
      </c>
      <c r="AA1445" s="46">
        <v>0</v>
      </c>
      <c r="AB1445" s="46">
        <v>0</v>
      </c>
      <c r="AC1445" s="46">
        <v>0</v>
      </c>
      <c r="AD1445" s="46">
        <v>0</v>
      </c>
      <c r="AE1445" s="46">
        <v>0</v>
      </c>
      <c r="AF1445" s="46">
        <v>0</v>
      </c>
      <c r="AG1445" s="46">
        <v>0</v>
      </c>
      <c r="AH1445" s="46">
        <v>6521.85</v>
      </c>
      <c r="AI1445" s="46">
        <v>11546.07</v>
      </c>
      <c r="AJ1445" s="46">
        <v>15781.71</v>
      </c>
      <c r="AK1445" s="46">
        <v>20885.879999999997</v>
      </c>
      <c r="AL1445" s="46">
        <v>25121.949999999997</v>
      </c>
      <c r="AM1445" s="46">
        <v>25121.949999999997</v>
      </c>
    </row>
    <row r="1446" spans="5:39" x14ac:dyDescent="0.2">
      <c r="E1446" s="47">
        <v>144</v>
      </c>
      <c r="F1446" s="47">
        <v>153</v>
      </c>
      <c r="G1446" s="47" t="s">
        <v>250</v>
      </c>
      <c r="H1446" s="47" t="s">
        <v>310</v>
      </c>
      <c r="I1446" s="47" t="s">
        <v>522</v>
      </c>
      <c r="J1446" s="533">
        <v>30000047</v>
      </c>
      <c r="K1446" s="14" t="s">
        <v>64</v>
      </c>
      <c r="L1446" s="14" t="s">
        <v>58</v>
      </c>
      <c r="M1446" s="45">
        <v>1446</v>
      </c>
      <c r="N1446" s="45">
        <v>1</v>
      </c>
      <c r="O1446" s="46">
        <v>2079.8400000000147</v>
      </c>
      <c r="Q1446" s="12" t="s">
        <v>429</v>
      </c>
      <c r="T1446" s="59" t="s">
        <v>86</v>
      </c>
      <c r="U1446" s="14">
        <v>0</v>
      </c>
      <c r="V1446" s="59" t="s">
        <v>175</v>
      </c>
      <c r="X1446" s="46">
        <v>0</v>
      </c>
      <c r="Y1446" s="46">
        <v>12757.07</v>
      </c>
      <c r="Z1446" s="46">
        <v>12757.07</v>
      </c>
      <c r="AA1446" s="46">
        <v>12757.07</v>
      </c>
      <c r="AB1446" s="46">
        <v>12757.07</v>
      </c>
      <c r="AC1446" s="46">
        <v>12757.07</v>
      </c>
      <c r="AD1446" s="46">
        <v>12757.07</v>
      </c>
      <c r="AE1446" s="46">
        <v>12479.04</v>
      </c>
      <c r="AF1446" s="46">
        <v>12479.04</v>
      </c>
      <c r="AG1446" s="46">
        <v>2079.8400000000038</v>
      </c>
      <c r="AH1446" s="46">
        <v>2079.8400000000056</v>
      </c>
      <c r="AI1446" s="46">
        <v>2079.8400000000038</v>
      </c>
      <c r="AJ1446" s="46">
        <v>2079.8400000000074</v>
      </c>
      <c r="AK1446" s="46">
        <v>2079.8400000000111</v>
      </c>
      <c r="AL1446" s="46">
        <v>2079.8400000000147</v>
      </c>
      <c r="AM1446" s="46">
        <v>2079.8400000000183</v>
      </c>
    </row>
    <row r="1447" spans="5:39" x14ac:dyDescent="0.2">
      <c r="E1447" s="47">
        <v>144</v>
      </c>
      <c r="F1447" s="47">
        <v>153</v>
      </c>
      <c r="G1447" s="47" t="s">
        <v>250</v>
      </c>
      <c r="H1447" s="47" t="s">
        <v>310</v>
      </c>
      <c r="I1447" s="47" t="s">
        <v>522</v>
      </c>
      <c r="J1447" s="533">
        <v>30000047</v>
      </c>
      <c r="K1447" s="14" t="s">
        <v>67</v>
      </c>
      <c r="L1447" s="14" t="s">
        <v>67</v>
      </c>
      <c r="M1447" s="45">
        <v>1447</v>
      </c>
      <c r="N1447" s="45">
        <v>1</v>
      </c>
      <c r="O1447" s="53">
        <v>68.067081212495395</v>
      </c>
      <c r="P1447" s="54">
        <v>58.067081212495395</v>
      </c>
      <c r="Q1447" s="55" t="s">
        <v>429</v>
      </c>
      <c r="R1447" s="56">
        <v>6</v>
      </c>
      <c r="S1447" s="57" t="s">
        <v>370</v>
      </c>
      <c r="T1447" s="60" t="s">
        <v>86</v>
      </c>
      <c r="U1447" s="14">
        <v>0</v>
      </c>
      <c r="V1447" s="60" t="s">
        <v>175</v>
      </c>
      <c r="Y1447" s="46">
        <v>68.067081212495395</v>
      </c>
      <c r="Z1447" s="46">
        <v>68.067081212495395</v>
      </c>
      <c r="AA1447" s="46">
        <v>68.067081212495395</v>
      </c>
      <c r="AB1447" s="46">
        <v>68.067081212495395</v>
      </c>
      <c r="AC1447" s="46">
        <v>68.067081212495395</v>
      </c>
      <c r="AD1447" s="46">
        <v>68.067081212495395</v>
      </c>
      <c r="AE1447" s="46">
        <v>68.067081212495395</v>
      </c>
      <c r="AF1447" s="46">
        <v>68.067081212495395</v>
      </c>
      <c r="AG1447" s="46">
        <v>68.067081212495395</v>
      </c>
      <c r="AH1447" s="46">
        <v>68.067081212495395</v>
      </c>
      <c r="AI1447" s="46">
        <v>68.067081212495395</v>
      </c>
      <c r="AJ1447" s="46">
        <v>68.067081212495395</v>
      </c>
      <c r="AK1447" s="46">
        <v>68.067081212495395</v>
      </c>
      <c r="AL1447" s="46">
        <v>68.067081212495395</v>
      </c>
      <c r="AM1447" s="46">
        <v>68.067081212495395</v>
      </c>
    </row>
    <row r="1448" spans="5:39" x14ac:dyDescent="0.2">
      <c r="E1448" s="14">
        <v>145</v>
      </c>
      <c r="F1448" s="14">
        <v>154</v>
      </c>
      <c r="G1448" s="14" t="s">
        <v>250</v>
      </c>
      <c r="H1448" s="14" t="s">
        <v>343</v>
      </c>
      <c r="I1448" s="14" t="s">
        <v>523</v>
      </c>
      <c r="J1448" s="531">
        <v>30000048</v>
      </c>
      <c r="K1448" s="14" t="s">
        <v>59</v>
      </c>
      <c r="L1448" s="14" t="s">
        <v>57</v>
      </c>
      <c r="M1448" s="45">
        <v>1448</v>
      </c>
      <c r="N1448" s="45">
        <v>1</v>
      </c>
      <c r="O1448" s="46">
        <v>3230.4</v>
      </c>
      <c r="Q1448" s="12" t="s">
        <v>379</v>
      </c>
      <c r="T1448" s="59" t="s">
        <v>108</v>
      </c>
      <c r="U1448" s="14">
        <v>0</v>
      </c>
      <c r="V1448" s="59" t="s">
        <v>175</v>
      </c>
      <c r="Y1448" s="46">
        <v>2884.97</v>
      </c>
      <c r="Z1448" s="46">
        <v>3230.4</v>
      </c>
      <c r="AA1448" s="46">
        <v>3230.4</v>
      </c>
      <c r="AB1448" s="46">
        <v>3230.4</v>
      </c>
      <c r="AC1448" s="46">
        <v>3230.4</v>
      </c>
      <c r="AD1448" s="46">
        <v>3230.4</v>
      </c>
      <c r="AE1448" s="46">
        <v>3230.4</v>
      </c>
      <c r="AF1448" s="46">
        <v>3230.4</v>
      </c>
      <c r="AG1448" s="46">
        <v>3230.4</v>
      </c>
      <c r="AH1448" s="46">
        <v>3230.4</v>
      </c>
      <c r="AI1448" s="46">
        <v>3230.4</v>
      </c>
      <c r="AJ1448" s="46">
        <v>3230.4</v>
      </c>
      <c r="AK1448" s="46">
        <v>3230.4</v>
      </c>
      <c r="AL1448" s="46">
        <v>3230.4</v>
      </c>
      <c r="AM1448" s="46">
        <v>0</v>
      </c>
    </row>
    <row r="1449" spans="5:39" x14ac:dyDescent="0.2">
      <c r="E1449" s="47">
        <v>145</v>
      </c>
      <c r="F1449" s="47">
        <v>154</v>
      </c>
      <c r="G1449" s="47" t="s">
        <v>250</v>
      </c>
      <c r="H1449" s="47" t="s">
        <v>343</v>
      </c>
      <c r="I1449" s="47" t="s">
        <v>523</v>
      </c>
      <c r="J1449" s="533">
        <v>30000048</v>
      </c>
      <c r="K1449" s="14" t="s">
        <v>59</v>
      </c>
      <c r="L1449" s="14" t="s">
        <v>54</v>
      </c>
      <c r="M1449" s="45">
        <v>1449</v>
      </c>
      <c r="N1449" s="45">
        <v>1</v>
      </c>
      <c r="O1449" s="46">
        <v>3845.49</v>
      </c>
      <c r="Q1449" s="12" t="s">
        <v>379</v>
      </c>
      <c r="T1449" s="59" t="s">
        <v>108</v>
      </c>
      <c r="U1449" s="14">
        <v>0</v>
      </c>
      <c r="V1449" s="59" t="s">
        <v>175</v>
      </c>
      <c r="Y1449" s="46">
        <v>0</v>
      </c>
      <c r="Z1449" s="46">
        <v>0</v>
      </c>
      <c r="AA1449" s="46">
        <v>0</v>
      </c>
      <c r="AB1449" s="46">
        <v>0</v>
      </c>
      <c r="AC1449" s="46">
        <v>0</v>
      </c>
      <c r="AD1449" s="46">
        <v>0</v>
      </c>
      <c r="AE1449" s="46">
        <v>0</v>
      </c>
      <c r="AF1449" s="46">
        <v>0</v>
      </c>
      <c r="AG1449" s="46">
        <v>0</v>
      </c>
      <c r="AH1449" s="46">
        <v>10129.57</v>
      </c>
      <c r="AI1449" s="46">
        <v>7149.01</v>
      </c>
      <c r="AJ1449" s="46">
        <v>6360.43</v>
      </c>
      <c r="AK1449" s="46">
        <v>18694.38</v>
      </c>
      <c r="AL1449" s="46">
        <v>3845.49</v>
      </c>
      <c r="AM1449" s="46">
        <v>0</v>
      </c>
    </row>
    <row r="1450" spans="5:39" x14ac:dyDescent="0.2">
      <c r="E1450" s="47">
        <v>145</v>
      </c>
      <c r="F1450" s="47">
        <v>154</v>
      </c>
      <c r="G1450" s="47" t="s">
        <v>250</v>
      </c>
      <c r="H1450" s="47" t="s">
        <v>343</v>
      </c>
      <c r="I1450" s="47" t="s">
        <v>523</v>
      </c>
      <c r="J1450" s="533">
        <v>30000048</v>
      </c>
      <c r="K1450" s="14" t="s">
        <v>59</v>
      </c>
      <c r="L1450" s="14" t="s">
        <v>58</v>
      </c>
      <c r="M1450" s="45">
        <v>1450</v>
      </c>
      <c r="N1450" s="45">
        <v>1</v>
      </c>
      <c r="O1450" s="46">
        <v>0</v>
      </c>
      <c r="Q1450" s="12" t="s">
        <v>379</v>
      </c>
      <c r="T1450" s="59" t="s">
        <v>108</v>
      </c>
      <c r="U1450" s="14">
        <v>0</v>
      </c>
      <c r="V1450" s="59" t="s">
        <v>175</v>
      </c>
      <c r="Y1450" s="46">
        <v>0</v>
      </c>
      <c r="Z1450" s="46">
        <v>0</v>
      </c>
      <c r="AA1450" s="46">
        <v>0</v>
      </c>
      <c r="AB1450" s="46">
        <v>0</v>
      </c>
      <c r="AC1450" s="46">
        <v>0</v>
      </c>
      <c r="AD1450" s="46">
        <v>0</v>
      </c>
      <c r="AE1450" s="46">
        <v>0</v>
      </c>
      <c r="AF1450" s="46">
        <v>0</v>
      </c>
      <c r="AG1450" s="46">
        <v>0</v>
      </c>
      <c r="AH1450" s="46">
        <v>0</v>
      </c>
      <c r="AI1450" s="46">
        <v>0</v>
      </c>
      <c r="AJ1450" s="46">
        <v>0</v>
      </c>
      <c r="AK1450" s="46">
        <v>0</v>
      </c>
      <c r="AL1450" s="46">
        <v>0</v>
      </c>
      <c r="AM1450" s="46">
        <v>0</v>
      </c>
    </row>
    <row r="1451" spans="5:39" x14ac:dyDescent="0.2">
      <c r="E1451" s="47">
        <v>145</v>
      </c>
      <c r="F1451" s="47">
        <v>154</v>
      </c>
      <c r="G1451" s="47" t="s">
        <v>250</v>
      </c>
      <c r="H1451" s="47" t="s">
        <v>343</v>
      </c>
      <c r="I1451" s="47" t="s">
        <v>523</v>
      </c>
      <c r="J1451" s="533">
        <v>30000048</v>
      </c>
      <c r="K1451" s="14" t="s">
        <v>59</v>
      </c>
      <c r="L1451" s="14" t="s">
        <v>31</v>
      </c>
      <c r="M1451" s="45">
        <v>1451</v>
      </c>
      <c r="N1451" s="45">
        <v>1</v>
      </c>
      <c r="O1451" s="48">
        <v>7075.8899999999994</v>
      </c>
      <c r="Q1451" s="12" t="s">
        <v>379</v>
      </c>
      <c r="R1451" s="46">
        <v>10926.88</v>
      </c>
      <c r="T1451" s="59" t="s">
        <v>108</v>
      </c>
      <c r="U1451" s="14">
        <v>0</v>
      </c>
      <c r="V1451" s="59" t="s">
        <v>175</v>
      </c>
      <c r="X1451" s="46">
        <v>19814.18</v>
      </c>
      <c r="Y1451" s="46">
        <v>2884.97</v>
      </c>
      <c r="Z1451" s="46">
        <v>3230.4</v>
      </c>
      <c r="AA1451" s="46">
        <v>3230.4</v>
      </c>
      <c r="AB1451" s="46">
        <v>3230.4</v>
      </c>
      <c r="AC1451" s="46">
        <v>3230.4</v>
      </c>
      <c r="AD1451" s="46">
        <v>3230.4</v>
      </c>
      <c r="AE1451" s="46">
        <v>3230.4</v>
      </c>
      <c r="AF1451" s="46">
        <v>3230.4</v>
      </c>
      <c r="AG1451" s="46">
        <v>3230.4</v>
      </c>
      <c r="AH1451" s="46">
        <v>13359.97</v>
      </c>
      <c r="AI1451" s="46">
        <v>10379.41</v>
      </c>
      <c r="AJ1451" s="46">
        <v>9590.83</v>
      </c>
      <c r="AK1451" s="46">
        <v>21924.780000000002</v>
      </c>
      <c r="AL1451" s="46">
        <v>7075.8899999999994</v>
      </c>
      <c r="AM1451" s="46">
        <v>0</v>
      </c>
    </row>
    <row r="1452" spans="5:39" x14ac:dyDescent="0.2">
      <c r="E1452" s="47">
        <v>145</v>
      </c>
      <c r="F1452" s="47">
        <v>154</v>
      </c>
      <c r="G1452" s="47" t="s">
        <v>250</v>
      </c>
      <c r="H1452" s="47" t="s">
        <v>343</v>
      </c>
      <c r="I1452" s="47" t="s">
        <v>523</v>
      </c>
      <c r="J1452" s="533">
        <v>30000048</v>
      </c>
      <c r="K1452" s="14" t="s">
        <v>37</v>
      </c>
      <c r="L1452" s="14" t="s">
        <v>31</v>
      </c>
      <c r="M1452" s="45">
        <v>1452</v>
      </c>
      <c r="N1452" s="45">
        <v>1</v>
      </c>
      <c r="O1452" s="48">
        <v>0</v>
      </c>
      <c r="P1452" s="48"/>
      <c r="Q1452" s="12" t="s">
        <v>379</v>
      </c>
      <c r="R1452" s="46">
        <v>0</v>
      </c>
      <c r="T1452" s="59" t="s">
        <v>108</v>
      </c>
      <c r="U1452" s="14">
        <v>0</v>
      </c>
      <c r="V1452" s="59" t="s">
        <v>175</v>
      </c>
      <c r="Y1452" s="46">
        <v>0</v>
      </c>
      <c r="Z1452" s="46">
        <v>0</v>
      </c>
      <c r="AA1452" s="46">
        <v>0</v>
      </c>
      <c r="AB1452" s="46">
        <v>0</v>
      </c>
      <c r="AC1452" s="46">
        <v>0</v>
      </c>
      <c r="AD1452" s="46">
        <v>0</v>
      </c>
      <c r="AE1452" s="46">
        <v>0</v>
      </c>
      <c r="AF1452" s="46">
        <v>0</v>
      </c>
      <c r="AG1452" s="46">
        <v>0</v>
      </c>
      <c r="AH1452" s="46">
        <v>0</v>
      </c>
      <c r="AI1452" s="46">
        <v>0</v>
      </c>
      <c r="AJ1452" s="46">
        <v>0</v>
      </c>
      <c r="AK1452" s="46">
        <v>0</v>
      </c>
      <c r="AL1452" s="46">
        <v>0</v>
      </c>
      <c r="AM1452" s="46">
        <v>44349.292000000001</v>
      </c>
    </row>
    <row r="1453" spans="5:39" x14ac:dyDescent="0.2">
      <c r="E1453" s="47">
        <v>145</v>
      </c>
      <c r="F1453" s="47">
        <v>154</v>
      </c>
      <c r="G1453" s="47" t="s">
        <v>250</v>
      </c>
      <c r="H1453" s="47" t="s">
        <v>343</v>
      </c>
      <c r="I1453" s="47" t="s">
        <v>523</v>
      </c>
      <c r="J1453" s="533">
        <v>30000048</v>
      </c>
      <c r="K1453" s="14" t="s">
        <v>65</v>
      </c>
      <c r="L1453" s="14" t="s">
        <v>31</v>
      </c>
      <c r="M1453" s="45">
        <v>1453</v>
      </c>
      <c r="N1453" s="45">
        <v>1</v>
      </c>
      <c r="O1453" s="52">
        <v>110873.23000000001</v>
      </c>
      <c r="P1453" s="48">
        <v>44349.292000000001</v>
      </c>
      <c r="Q1453" s="12" t="s">
        <v>379</v>
      </c>
      <c r="R1453" s="46">
        <v>10926.88</v>
      </c>
      <c r="T1453" s="59" t="s">
        <v>108</v>
      </c>
      <c r="U1453" s="14">
        <v>0</v>
      </c>
      <c r="V1453" s="59" t="s">
        <v>175</v>
      </c>
      <c r="X1453" s="46">
        <v>19814.18</v>
      </c>
      <c r="Y1453" s="46">
        <v>2884.97</v>
      </c>
      <c r="Z1453" s="46">
        <v>3230.4</v>
      </c>
      <c r="AA1453" s="46">
        <v>3230.4</v>
      </c>
      <c r="AB1453" s="46">
        <v>3230.4</v>
      </c>
      <c r="AC1453" s="46">
        <v>3230.4</v>
      </c>
      <c r="AD1453" s="46">
        <v>3230.4</v>
      </c>
      <c r="AE1453" s="46">
        <v>3230.4</v>
      </c>
      <c r="AF1453" s="46">
        <v>3230.4</v>
      </c>
      <c r="AG1453" s="46">
        <v>3230.4</v>
      </c>
      <c r="AH1453" s="46">
        <v>13359.97</v>
      </c>
      <c r="AI1453" s="46">
        <v>10379.41</v>
      </c>
      <c r="AJ1453" s="46">
        <v>9590.83</v>
      </c>
      <c r="AK1453" s="46">
        <v>21924.780000000002</v>
      </c>
      <c r="AL1453" s="46">
        <v>7075.8899999999994</v>
      </c>
      <c r="AM1453" s="46">
        <v>0</v>
      </c>
    </row>
    <row r="1454" spans="5:39" x14ac:dyDescent="0.2">
      <c r="E1454" s="47">
        <v>145</v>
      </c>
      <c r="F1454" s="47">
        <v>154</v>
      </c>
      <c r="G1454" s="47" t="s">
        <v>250</v>
      </c>
      <c r="H1454" s="47" t="s">
        <v>343</v>
      </c>
      <c r="I1454" s="47" t="s">
        <v>523</v>
      </c>
      <c r="J1454" s="533">
        <v>30000048</v>
      </c>
      <c r="K1454" s="14" t="s">
        <v>64</v>
      </c>
      <c r="L1454" s="14" t="s">
        <v>57</v>
      </c>
      <c r="M1454" s="45">
        <v>1454</v>
      </c>
      <c r="N1454" s="45">
        <v>1</v>
      </c>
      <c r="O1454" s="46">
        <v>47799.593915405319</v>
      </c>
      <c r="Q1454" s="12" t="s">
        <v>379</v>
      </c>
      <c r="T1454" s="59" t="s">
        <v>108</v>
      </c>
      <c r="U1454" s="14">
        <v>0</v>
      </c>
      <c r="V1454" s="59" t="s">
        <v>175</v>
      </c>
      <c r="X1454" s="46">
        <v>2919.4239154053084</v>
      </c>
      <c r="Y1454" s="46">
        <v>5804.3939154053078</v>
      </c>
      <c r="Z1454" s="46">
        <v>9034.7939154053074</v>
      </c>
      <c r="AA1454" s="46">
        <v>12265.193915405307</v>
      </c>
      <c r="AB1454" s="46">
        <v>15495.593915405307</v>
      </c>
      <c r="AC1454" s="46">
        <v>18725.993915405306</v>
      </c>
      <c r="AD1454" s="46">
        <v>21956.393915405308</v>
      </c>
      <c r="AE1454" s="46">
        <v>25186.793915405309</v>
      </c>
      <c r="AF1454" s="46">
        <v>28417.193915405311</v>
      </c>
      <c r="AG1454" s="46">
        <v>31647.593915405312</v>
      </c>
      <c r="AH1454" s="46">
        <v>34877.993915405314</v>
      </c>
      <c r="AI1454" s="46">
        <v>38108.393915405315</v>
      </c>
      <c r="AJ1454" s="46">
        <v>41338.793915405317</v>
      </c>
      <c r="AK1454" s="46">
        <v>44569.193915405318</v>
      </c>
      <c r="AL1454" s="46">
        <v>47799.593915405319</v>
      </c>
      <c r="AM1454" s="46">
        <v>3450.3019154053181</v>
      </c>
    </row>
    <row r="1455" spans="5:39" x14ac:dyDescent="0.2">
      <c r="E1455" s="47">
        <v>145</v>
      </c>
      <c r="F1455" s="47">
        <v>154</v>
      </c>
      <c r="G1455" s="47" t="s">
        <v>250</v>
      </c>
      <c r="H1455" s="47" t="s">
        <v>343</v>
      </c>
      <c r="I1455" s="47" t="s">
        <v>523</v>
      </c>
      <c r="J1455" s="533">
        <v>30000048</v>
      </c>
      <c r="K1455" s="14" t="s">
        <v>64</v>
      </c>
      <c r="L1455" s="14" t="s">
        <v>54</v>
      </c>
      <c r="M1455" s="45">
        <v>1455</v>
      </c>
      <c r="N1455" s="45">
        <v>1</v>
      </c>
      <c r="O1455" s="46">
        <v>63073.636084594684</v>
      </c>
      <c r="Q1455" s="12" t="s">
        <v>379</v>
      </c>
      <c r="T1455" s="59" t="s">
        <v>108</v>
      </c>
      <c r="U1455" s="14">
        <v>0</v>
      </c>
      <c r="V1455" s="59" t="s">
        <v>175</v>
      </c>
      <c r="X1455" s="46">
        <v>16894.75608459469</v>
      </c>
      <c r="Y1455" s="46">
        <v>16894.75608459469</v>
      </c>
      <c r="Z1455" s="46">
        <v>16894.75608459469</v>
      </c>
      <c r="AA1455" s="46">
        <v>16894.75608459469</v>
      </c>
      <c r="AB1455" s="46">
        <v>16894.75608459469</v>
      </c>
      <c r="AC1455" s="46">
        <v>16894.75608459469</v>
      </c>
      <c r="AD1455" s="46">
        <v>16894.75608459469</v>
      </c>
      <c r="AE1455" s="46">
        <v>16894.75608459469</v>
      </c>
      <c r="AF1455" s="46">
        <v>16894.75608459469</v>
      </c>
      <c r="AG1455" s="46">
        <v>16894.75608459469</v>
      </c>
      <c r="AH1455" s="46">
        <v>27024.32608459469</v>
      </c>
      <c r="AI1455" s="46">
        <v>34173.336084594688</v>
      </c>
      <c r="AJ1455" s="46">
        <v>40533.766084594688</v>
      </c>
      <c r="AK1455" s="46">
        <v>59228.146084594686</v>
      </c>
      <c r="AL1455" s="46">
        <v>63073.636084594684</v>
      </c>
      <c r="AM1455" s="46">
        <v>63073.636084594684</v>
      </c>
    </row>
    <row r="1456" spans="5:39" x14ac:dyDescent="0.2">
      <c r="E1456" s="47">
        <v>145</v>
      </c>
      <c r="F1456" s="47">
        <v>154</v>
      </c>
      <c r="G1456" s="47" t="s">
        <v>250</v>
      </c>
      <c r="H1456" s="47" t="s">
        <v>343</v>
      </c>
      <c r="I1456" s="47" t="s">
        <v>523</v>
      </c>
      <c r="J1456" s="533">
        <v>30000048</v>
      </c>
      <c r="K1456" s="14" t="s">
        <v>64</v>
      </c>
      <c r="L1456" s="14" t="s">
        <v>58</v>
      </c>
      <c r="M1456" s="45">
        <v>1456</v>
      </c>
      <c r="N1456" s="45">
        <v>1</v>
      </c>
      <c r="O1456" s="46">
        <v>0</v>
      </c>
      <c r="Q1456" s="12" t="s">
        <v>379</v>
      </c>
      <c r="T1456" s="59" t="s">
        <v>108</v>
      </c>
      <c r="U1456" s="14">
        <v>0</v>
      </c>
      <c r="V1456" s="59" t="s">
        <v>175</v>
      </c>
      <c r="X1456" s="46">
        <v>0</v>
      </c>
      <c r="Y1456" s="46">
        <v>0</v>
      </c>
      <c r="Z1456" s="46">
        <v>0</v>
      </c>
      <c r="AA1456" s="46">
        <v>0</v>
      </c>
      <c r="AB1456" s="46">
        <v>0</v>
      </c>
      <c r="AC1456" s="46">
        <v>0</v>
      </c>
      <c r="AD1456" s="46">
        <v>0</v>
      </c>
      <c r="AE1456" s="46">
        <v>0</v>
      </c>
      <c r="AF1456" s="46">
        <v>0</v>
      </c>
      <c r="AG1456" s="46">
        <v>0</v>
      </c>
      <c r="AH1456" s="46">
        <v>0</v>
      </c>
      <c r="AI1456" s="46">
        <v>0</v>
      </c>
      <c r="AJ1456" s="46">
        <v>0</v>
      </c>
      <c r="AK1456" s="46">
        <v>0</v>
      </c>
      <c r="AL1456" s="46">
        <v>0</v>
      </c>
      <c r="AM1456" s="46">
        <v>0</v>
      </c>
    </row>
    <row r="1457" spans="5:39" x14ac:dyDescent="0.2">
      <c r="E1457" s="47">
        <v>145</v>
      </c>
      <c r="F1457" s="47">
        <v>154</v>
      </c>
      <c r="G1457" s="47" t="s">
        <v>250</v>
      </c>
      <c r="H1457" s="47" t="s">
        <v>343</v>
      </c>
      <c r="I1457" s="47" t="s">
        <v>523</v>
      </c>
      <c r="J1457" s="533">
        <v>30000048</v>
      </c>
      <c r="K1457" s="14" t="s">
        <v>67</v>
      </c>
      <c r="L1457" s="14" t="s">
        <v>67</v>
      </c>
      <c r="M1457" s="45">
        <v>1457</v>
      </c>
      <c r="N1457" s="45">
        <v>1</v>
      </c>
      <c r="O1457" s="53">
        <v>179.83706247216469</v>
      </c>
      <c r="P1457" s="54">
        <v>169.83706247216469</v>
      </c>
      <c r="Q1457" s="55" t="s">
        <v>379</v>
      </c>
      <c r="R1457" s="56">
        <v>10.146833313809616</v>
      </c>
      <c r="S1457" s="57" t="s">
        <v>370</v>
      </c>
      <c r="T1457" s="60" t="s">
        <v>108</v>
      </c>
      <c r="U1457" s="14">
        <v>21</v>
      </c>
      <c r="V1457" s="60" t="s">
        <v>175</v>
      </c>
      <c r="Y1457" s="46">
        <v>179.83706247216469</v>
      </c>
      <c r="Z1457" s="46">
        <v>179.83706247216469</v>
      </c>
      <c r="AA1457" s="46">
        <v>179.83706247216469</v>
      </c>
      <c r="AB1457" s="46">
        <v>179.83706247216469</v>
      </c>
      <c r="AC1457" s="46">
        <v>179.83706247216469</v>
      </c>
      <c r="AD1457" s="46">
        <v>179.83706247216469</v>
      </c>
      <c r="AE1457" s="46">
        <v>179.83706247216469</v>
      </c>
      <c r="AF1457" s="46">
        <v>179.83706247216469</v>
      </c>
      <c r="AG1457" s="46">
        <v>179.83706247216469</v>
      </c>
      <c r="AH1457" s="46">
        <v>179.83706247216469</v>
      </c>
      <c r="AI1457" s="46">
        <v>179.83706247216469</v>
      </c>
      <c r="AJ1457" s="46">
        <v>179.83706247216469</v>
      </c>
      <c r="AK1457" s="46">
        <v>179.83706247216469</v>
      </c>
      <c r="AL1457" s="46">
        <v>179.83706247216469</v>
      </c>
      <c r="AM1457" s="46">
        <v>179.83706247216469</v>
      </c>
    </row>
    <row r="1458" spans="5:39" x14ac:dyDescent="0.2">
      <c r="E1458" s="14">
        <v>146</v>
      </c>
      <c r="F1458" s="14">
        <v>155</v>
      </c>
      <c r="G1458" s="14" t="s">
        <v>250</v>
      </c>
      <c r="H1458" s="14" t="s">
        <v>354</v>
      </c>
      <c r="I1458" s="14" t="s">
        <v>524</v>
      </c>
      <c r="J1458" s="531">
        <v>30000049</v>
      </c>
      <c r="K1458" s="14" t="s">
        <v>59</v>
      </c>
      <c r="L1458" s="14" t="s">
        <v>57</v>
      </c>
      <c r="M1458" s="45">
        <v>1458</v>
      </c>
      <c r="N1458" s="45">
        <v>1</v>
      </c>
      <c r="O1458" s="46">
        <v>2103.67</v>
      </c>
      <c r="Q1458" s="12">
        <v>0</v>
      </c>
      <c r="T1458" s="59">
        <v>0</v>
      </c>
      <c r="U1458" s="14">
        <v>0</v>
      </c>
      <c r="V1458" s="59" t="s">
        <v>174</v>
      </c>
      <c r="Y1458" s="46">
        <v>1878.71</v>
      </c>
      <c r="Z1458" s="46">
        <v>2103.67</v>
      </c>
      <c r="AA1458" s="46">
        <v>2103.67</v>
      </c>
      <c r="AB1458" s="46">
        <v>2103.67</v>
      </c>
      <c r="AC1458" s="46">
        <v>2103.67</v>
      </c>
      <c r="AD1458" s="46">
        <v>2103.67</v>
      </c>
      <c r="AE1458" s="46">
        <v>2103.67</v>
      </c>
      <c r="AF1458" s="46">
        <v>2103.67</v>
      </c>
      <c r="AG1458" s="46">
        <v>2103.67</v>
      </c>
      <c r="AH1458" s="46">
        <v>2103.67</v>
      </c>
      <c r="AI1458" s="46">
        <v>2103.67</v>
      </c>
      <c r="AJ1458" s="46">
        <v>2103.67</v>
      </c>
      <c r="AK1458" s="46">
        <v>2103.67</v>
      </c>
      <c r="AL1458" s="46">
        <v>2103.67</v>
      </c>
      <c r="AM1458" s="46">
        <v>0</v>
      </c>
    </row>
    <row r="1459" spans="5:39" x14ac:dyDescent="0.2">
      <c r="E1459" s="47">
        <v>146</v>
      </c>
      <c r="F1459" s="47">
        <v>155</v>
      </c>
      <c r="G1459" s="47" t="s">
        <v>250</v>
      </c>
      <c r="H1459" s="47" t="s">
        <v>354</v>
      </c>
      <c r="I1459" s="47" t="s">
        <v>524</v>
      </c>
      <c r="J1459" s="533">
        <v>30000049</v>
      </c>
      <c r="K1459" s="14" t="s">
        <v>59</v>
      </c>
      <c r="L1459" s="14" t="s">
        <v>54</v>
      </c>
      <c r="M1459" s="45">
        <v>1459</v>
      </c>
      <c r="N1459" s="45">
        <v>1</v>
      </c>
      <c r="O1459" s="46">
        <v>3163.8599999999997</v>
      </c>
      <c r="Q1459" s="12">
        <v>0</v>
      </c>
      <c r="T1459" s="59">
        <v>0</v>
      </c>
      <c r="U1459" s="14">
        <v>0</v>
      </c>
      <c r="V1459" s="59" t="s">
        <v>174</v>
      </c>
      <c r="Y1459" s="46">
        <v>0</v>
      </c>
      <c r="Z1459" s="46">
        <v>0</v>
      </c>
      <c r="AA1459" s="46">
        <v>0</v>
      </c>
      <c r="AB1459" s="46">
        <v>0</v>
      </c>
      <c r="AC1459" s="46">
        <v>0</v>
      </c>
      <c r="AD1459" s="46">
        <v>0</v>
      </c>
      <c r="AE1459" s="46">
        <v>0</v>
      </c>
      <c r="AF1459" s="46">
        <v>0</v>
      </c>
      <c r="AG1459" s="46">
        <v>0</v>
      </c>
      <c r="AH1459" s="46">
        <v>6596.43</v>
      </c>
      <c r="AI1459" s="46">
        <v>5068.03</v>
      </c>
      <c r="AJ1459" s="46">
        <v>2702.29</v>
      </c>
      <c r="AK1459" s="46">
        <v>4398.96</v>
      </c>
      <c r="AL1459" s="46">
        <v>3163.8599999999997</v>
      </c>
      <c r="AM1459" s="46">
        <v>0</v>
      </c>
    </row>
    <row r="1460" spans="5:39" x14ac:dyDescent="0.2">
      <c r="E1460" s="47">
        <v>146</v>
      </c>
      <c r="F1460" s="47">
        <v>155</v>
      </c>
      <c r="G1460" s="47" t="s">
        <v>250</v>
      </c>
      <c r="H1460" s="47" t="s">
        <v>354</v>
      </c>
      <c r="I1460" s="47" t="s">
        <v>524</v>
      </c>
      <c r="J1460" s="533">
        <v>30000049</v>
      </c>
      <c r="K1460" s="14" t="s">
        <v>59</v>
      </c>
      <c r="L1460" s="14" t="s">
        <v>58</v>
      </c>
      <c r="M1460" s="45">
        <v>1460</v>
      </c>
      <c r="N1460" s="45">
        <v>1</v>
      </c>
      <c r="O1460" s="46">
        <v>0</v>
      </c>
      <c r="Q1460" s="12">
        <v>0</v>
      </c>
      <c r="T1460" s="59">
        <v>0</v>
      </c>
      <c r="U1460" s="14">
        <v>0</v>
      </c>
      <c r="V1460" s="59" t="s">
        <v>174</v>
      </c>
      <c r="Y1460" s="46">
        <v>0</v>
      </c>
      <c r="Z1460" s="46">
        <v>0</v>
      </c>
      <c r="AA1460" s="46">
        <v>0</v>
      </c>
      <c r="AB1460" s="46">
        <v>0</v>
      </c>
      <c r="AC1460" s="46">
        <v>0</v>
      </c>
      <c r="AD1460" s="46">
        <v>0</v>
      </c>
      <c r="AE1460" s="46">
        <v>0</v>
      </c>
      <c r="AF1460" s="46">
        <v>0</v>
      </c>
      <c r="AG1460" s="46">
        <v>0</v>
      </c>
      <c r="AH1460" s="46">
        <v>0</v>
      </c>
      <c r="AI1460" s="46">
        <v>0</v>
      </c>
      <c r="AJ1460" s="46">
        <v>0</v>
      </c>
      <c r="AK1460" s="46">
        <v>0</v>
      </c>
      <c r="AL1460" s="46">
        <v>0</v>
      </c>
      <c r="AM1460" s="46">
        <v>0</v>
      </c>
    </row>
    <row r="1461" spans="5:39" x14ac:dyDescent="0.2">
      <c r="E1461" s="47">
        <v>146</v>
      </c>
      <c r="F1461" s="47">
        <v>155</v>
      </c>
      <c r="G1461" s="47" t="s">
        <v>250</v>
      </c>
      <c r="H1461" s="47" t="s">
        <v>354</v>
      </c>
      <c r="I1461" s="47" t="s">
        <v>524</v>
      </c>
      <c r="J1461" s="533">
        <v>30000049</v>
      </c>
      <c r="K1461" s="14" t="s">
        <v>59</v>
      </c>
      <c r="L1461" s="14" t="s">
        <v>31</v>
      </c>
      <c r="M1461" s="45">
        <v>1461</v>
      </c>
      <c r="N1461" s="45">
        <v>1</v>
      </c>
      <c r="O1461" s="48">
        <v>5267.53</v>
      </c>
      <c r="Q1461" s="12">
        <v>0</v>
      </c>
      <c r="R1461" s="46">
        <v>5758.5983333333343</v>
      </c>
      <c r="T1461" s="59">
        <v>0</v>
      </c>
      <c r="U1461" s="14">
        <v>0</v>
      </c>
      <c r="V1461" s="59" t="s">
        <v>174</v>
      </c>
      <c r="X1461" s="46">
        <v>4432.3</v>
      </c>
      <c r="Y1461" s="46">
        <v>1878.71</v>
      </c>
      <c r="Z1461" s="46">
        <v>2103.67</v>
      </c>
      <c r="AA1461" s="46">
        <v>2103.67</v>
      </c>
      <c r="AB1461" s="46">
        <v>2103.67</v>
      </c>
      <c r="AC1461" s="46">
        <v>2103.67</v>
      </c>
      <c r="AD1461" s="46">
        <v>2103.67</v>
      </c>
      <c r="AE1461" s="46">
        <v>2103.67</v>
      </c>
      <c r="AF1461" s="46">
        <v>2103.67</v>
      </c>
      <c r="AG1461" s="46">
        <v>2103.67</v>
      </c>
      <c r="AH1461" s="46">
        <v>8700.1</v>
      </c>
      <c r="AI1461" s="46">
        <v>7171.7</v>
      </c>
      <c r="AJ1461" s="46">
        <v>4805.96</v>
      </c>
      <c r="AK1461" s="46">
        <v>6502.63</v>
      </c>
      <c r="AL1461" s="46">
        <v>5267.53</v>
      </c>
      <c r="AM1461" s="46">
        <v>0</v>
      </c>
    </row>
    <row r="1462" spans="5:39" x14ac:dyDescent="0.2">
      <c r="E1462" s="47">
        <v>146</v>
      </c>
      <c r="F1462" s="47">
        <v>155</v>
      </c>
      <c r="G1462" s="47" t="s">
        <v>250</v>
      </c>
      <c r="H1462" s="47" t="s">
        <v>354</v>
      </c>
      <c r="I1462" s="47" t="s">
        <v>524</v>
      </c>
      <c r="J1462" s="533">
        <v>30000049</v>
      </c>
      <c r="K1462" s="14" t="s">
        <v>37</v>
      </c>
      <c r="L1462" s="14" t="s">
        <v>31</v>
      </c>
      <c r="M1462" s="45">
        <v>1462</v>
      </c>
      <c r="N1462" s="45">
        <v>1</v>
      </c>
      <c r="O1462" s="48">
        <v>6929.27</v>
      </c>
      <c r="P1462" s="48"/>
      <c r="Q1462" s="12">
        <v>0</v>
      </c>
      <c r="R1462" s="46">
        <v>5477.7</v>
      </c>
      <c r="T1462" s="59">
        <v>0</v>
      </c>
      <c r="U1462" s="14">
        <v>0</v>
      </c>
      <c r="V1462" s="59" t="s">
        <v>174</v>
      </c>
      <c r="Y1462" s="46">
        <v>4432.3</v>
      </c>
      <c r="Z1462" s="46">
        <v>0</v>
      </c>
      <c r="AA1462" s="46">
        <v>6139.2</v>
      </c>
      <c r="AB1462" s="46">
        <v>0</v>
      </c>
      <c r="AC1462" s="46">
        <v>0</v>
      </c>
      <c r="AD1462" s="46">
        <v>4101.04</v>
      </c>
      <c r="AE1462" s="46">
        <v>1104.99</v>
      </c>
      <c r="AF1462" s="46">
        <v>2103.67</v>
      </c>
      <c r="AG1462" s="46">
        <v>3155.5</v>
      </c>
      <c r="AH1462" s="46">
        <v>2103.67</v>
      </c>
      <c r="AI1462" s="46">
        <v>8700.1</v>
      </c>
      <c r="AJ1462" s="46">
        <v>5988.83</v>
      </c>
      <c r="AK1462" s="46">
        <v>5988.83</v>
      </c>
      <c r="AL1462" s="46">
        <v>6929.27</v>
      </c>
      <c r="AM1462" s="46">
        <v>2904.5340000000001</v>
      </c>
    </row>
    <row r="1463" spans="5:39" x14ac:dyDescent="0.2">
      <c r="E1463" s="47">
        <v>146</v>
      </c>
      <c r="F1463" s="47">
        <v>155</v>
      </c>
      <c r="G1463" s="47" t="s">
        <v>250</v>
      </c>
      <c r="H1463" s="47" t="s">
        <v>354</v>
      </c>
      <c r="I1463" s="47" t="s">
        <v>524</v>
      </c>
      <c r="J1463" s="533">
        <v>30000049</v>
      </c>
      <c r="K1463" s="14" t="s">
        <v>65</v>
      </c>
      <c r="L1463" s="14" t="s">
        <v>31</v>
      </c>
      <c r="M1463" s="45">
        <v>1463</v>
      </c>
      <c r="N1463" s="45">
        <v>1</v>
      </c>
      <c r="O1463" s="52">
        <v>4840.8899999999785</v>
      </c>
      <c r="P1463" s="48">
        <v>2904.5340000000001</v>
      </c>
      <c r="Q1463" s="12">
        <v>0</v>
      </c>
      <c r="R1463" s="46">
        <v>806.81499999999642</v>
      </c>
      <c r="T1463" s="59">
        <v>0</v>
      </c>
      <c r="U1463" s="14">
        <v>0</v>
      </c>
      <c r="V1463" s="59" t="s">
        <v>174</v>
      </c>
      <c r="X1463" s="46">
        <v>0</v>
      </c>
      <c r="Y1463" s="46">
        <v>0</v>
      </c>
      <c r="Z1463" s="46">
        <v>0</v>
      </c>
      <c r="AA1463" s="46">
        <v>0</v>
      </c>
      <c r="AB1463" s="46">
        <v>0</v>
      </c>
      <c r="AC1463" s="46">
        <v>0</v>
      </c>
      <c r="AD1463" s="46">
        <v>0</v>
      </c>
      <c r="AE1463" s="46">
        <v>0</v>
      </c>
      <c r="AF1463" s="46">
        <v>0</v>
      </c>
      <c r="AG1463" s="46">
        <v>0</v>
      </c>
      <c r="AH1463" s="46">
        <v>0</v>
      </c>
      <c r="AI1463" s="46">
        <v>0</v>
      </c>
      <c r="AJ1463" s="46">
        <v>0</v>
      </c>
      <c r="AK1463" s="46">
        <v>0</v>
      </c>
      <c r="AL1463" s="46">
        <v>4840.8899999999785</v>
      </c>
      <c r="AM1463" s="46">
        <v>0</v>
      </c>
    </row>
    <row r="1464" spans="5:39" x14ac:dyDescent="0.2">
      <c r="E1464" s="47">
        <v>146</v>
      </c>
      <c r="F1464" s="47">
        <v>155</v>
      </c>
      <c r="G1464" s="47" t="s">
        <v>250</v>
      </c>
      <c r="H1464" s="47" t="s">
        <v>354</v>
      </c>
      <c r="I1464" s="47" t="s">
        <v>524</v>
      </c>
      <c r="J1464" s="533">
        <v>30000049</v>
      </c>
      <c r="K1464" s="14" t="s">
        <v>64</v>
      </c>
      <c r="L1464" s="14" t="s">
        <v>57</v>
      </c>
      <c r="M1464" s="45">
        <v>1464</v>
      </c>
      <c r="N1464" s="45">
        <v>1</v>
      </c>
      <c r="O1464" s="46">
        <v>0</v>
      </c>
      <c r="Q1464" s="12">
        <v>0</v>
      </c>
      <c r="T1464" s="59">
        <v>0</v>
      </c>
      <c r="U1464" s="14">
        <v>0</v>
      </c>
      <c r="V1464" s="59" t="s">
        <v>174</v>
      </c>
      <c r="X1464" s="46">
        <v>0</v>
      </c>
      <c r="Y1464" s="46">
        <v>0</v>
      </c>
      <c r="Z1464" s="46">
        <v>2103.67</v>
      </c>
      <c r="AA1464" s="46">
        <v>0</v>
      </c>
      <c r="AB1464" s="46">
        <v>2050.5200000000004</v>
      </c>
      <c r="AC1464" s="46">
        <v>4154.1900000000005</v>
      </c>
      <c r="AD1464" s="46">
        <v>2156.8200000000006</v>
      </c>
      <c r="AE1464" s="46">
        <v>3155.5</v>
      </c>
      <c r="AF1464" s="46">
        <v>3155.4999999999982</v>
      </c>
      <c r="AG1464" s="46">
        <v>2103.6699999999964</v>
      </c>
      <c r="AH1464" s="46">
        <v>2103.6699999999946</v>
      </c>
      <c r="AI1464" s="46">
        <v>0</v>
      </c>
      <c r="AJ1464" s="46">
        <v>0</v>
      </c>
      <c r="AK1464" s="46">
        <v>0</v>
      </c>
      <c r="AL1464" s="46">
        <v>0</v>
      </c>
      <c r="AM1464" s="46">
        <v>0</v>
      </c>
    </row>
    <row r="1465" spans="5:39" x14ac:dyDescent="0.2">
      <c r="E1465" s="47">
        <v>146</v>
      </c>
      <c r="F1465" s="47">
        <v>155</v>
      </c>
      <c r="G1465" s="47" t="s">
        <v>250</v>
      </c>
      <c r="H1465" s="47" t="s">
        <v>354</v>
      </c>
      <c r="I1465" s="47" t="s">
        <v>524</v>
      </c>
      <c r="J1465" s="533">
        <v>30000049</v>
      </c>
      <c r="K1465" s="14" t="s">
        <v>64</v>
      </c>
      <c r="L1465" s="14" t="s">
        <v>54</v>
      </c>
      <c r="M1465" s="45">
        <v>1465</v>
      </c>
      <c r="N1465" s="45">
        <v>1</v>
      </c>
      <c r="O1465" s="46">
        <v>4840.8899999999867</v>
      </c>
      <c r="Q1465" s="12">
        <v>0</v>
      </c>
      <c r="T1465" s="59">
        <v>0</v>
      </c>
      <c r="U1465" s="14">
        <v>0</v>
      </c>
      <c r="V1465" s="59" t="s">
        <v>174</v>
      </c>
      <c r="X1465" s="46">
        <v>0</v>
      </c>
      <c r="Y1465" s="46">
        <v>0</v>
      </c>
      <c r="Z1465" s="46">
        <v>0</v>
      </c>
      <c r="AA1465" s="46">
        <v>0</v>
      </c>
      <c r="AB1465" s="46">
        <v>0</v>
      </c>
      <c r="AC1465" s="46">
        <v>0</v>
      </c>
      <c r="AD1465" s="46">
        <v>0</v>
      </c>
      <c r="AE1465" s="46">
        <v>0</v>
      </c>
      <c r="AF1465" s="46">
        <v>0</v>
      </c>
      <c r="AG1465" s="46">
        <v>0</v>
      </c>
      <c r="AH1465" s="46">
        <v>6596.43</v>
      </c>
      <c r="AI1465" s="46">
        <v>7171.6999999999935</v>
      </c>
      <c r="AJ1465" s="46">
        <v>5988.8299999999945</v>
      </c>
      <c r="AK1465" s="46">
        <v>6502.6299999999865</v>
      </c>
      <c r="AL1465" s="46">
        <v>4840.8899999999867</v>
      </c>
      <c r="AM1465" s="46">
        <v>1936.3559999999775</v>
      </c>
    </row>
    <row r="1466" spans="5:39" x14ac:dyDescent="0.2">
      <c r="E1466" s="47">
        <v>146</v>
      </c>
      <c r="F1466" s="47">
        <v>155</v>
      </c>
      <c r="G1466" s="47" t="s">
        <v>250</v>
      </c>
      <c r="H1466" s="47" t="s">
        <v>354</v>
      </c>
      <c r="I1466" s="47" t="s">
        <v>524</v>
      </c>
      <c r="J1466" s="533">
        <v>30000049</v>
      </c>
      <c r="K1466" s="14" t="s">
        <v>64</v>
      </c>
      <c r="L1466" s="14" t="s">
        <v>58</v>
      </c>
      <c r="M1466" s="45">
        <v>1466</v>
      </c>
      <c r="N1466" s="45">
        <v>1</v>
      </c>
      <c r="O1466" s="46">
        <v>-9.0949470177292824E-12</v>
      </c>
      <c r="Q1466" s="12">
        <v>0</v>
      </c>
      <c r="T1466" s="59">
        <v>0</v>
      </c>
      <c r="U1466" s="14">
        <v>0</v>
      </c>
      <c r="V1466" s="59" t="s">
        <v>174</v>
      </c>
      <c r="X1466" s="46">
        <v>0</v>
      </c>
      <c r="Y1466" s="46">
        <v>1878.71</v>
      </c>
      <c r="Z1466" s="46">
        <v>1878.71</v>
      </c>
      <c r="AA1466" s="46">
        <v>-53.149999999999636</v>
      </c>
      <c r="AB1466" s="46">
        <v>0</v>
      </c>
      <c r="AC1466" s="46">
        <v>0</v>
      </c>
      <c r="AD1466" s="46">
        <v>-9.0949470177292824E-13</v>
      </c>
      <c r="AE1466" s="46">
        <v>-1.8189894035458565E-12</v>
      </c>
      <c r="AF1466" s="46">
        <v>-1.8189894035458565E-12</v>
      </c>
      <c r="AG1466" s="46">
        <v>-1.8189894035458565E-12</v>
      </c>
      <c r="AH1466" s="46">
        <v>0</v>
      </c>
      <c r="AI1466" s="46">
        <v>0</v>
      </c>
      <c r="AJ1466" s="46">
        <v>-7.2759576141834259E-12</v>
      </c>
      <c r="AK1466" s="46">
        <v>0</v>
      </c>
      <c r="AL1466" s="46">
        <v>-9.0949470177292824E-12</v>
      </c>
      <c r="AM1466" s="46">
        <v>0</v>
      </c>
    </row>
    <row r="1467" spans="5:39" x14ac:dyDescent="0.2">
      <c r="E1467" s="47">
        <v>146</v>
      </c>
      <c r="F1467" s="47">
        <v>155</v>
      </c>
      <c r="G1467" s="47" t="s">
        <v>250</v>
      </c>
      <c r="H1467" s="47" t="s">
        <v>354</v>
      </c>
      <c r="I1467" s="47" t="s">
        <v>524</v>
      </c>
      <c r="J1467" s="533">
        <v>30000049</v>
      </c>
      <c r="K1467" s="14" t="s">
        <v>67</v>
      </c>
      <c r="L1467" s="14" t="s">
        <v>67</v>
      </c>
      <c r="M1467" s="45">
        <v>1467</v>
      </c>
      <c r="N1467" s="45">
        <v>1</v>
      </c>
      <c r="O1467" s="53">
        <v>0</v>
      </c>
      <c r="P1467" s="54">
        <v>0</v>
      </c>
      <c r="Q1467" s="55">
        <v>0</v>
      </c>
      <c r="R1467" s="56">
        <v>0</v>
      </c>
      <c r="S1467" s="57">
        <v>0</v>
      </c>
      <c r="T1467" s="60">
        <v>0</v>
      </c>
      <c r="U1467" s="14">
        <v>0</v>
      </c>
      <c r="V1467" s="60" t="s">
        <v>174</v>
      </c>
      <c r="Y1467" s="46">
        <v>0</v>
      </c>
      <c r="Z1467" s="46">
        <v>0</v>
      </c>
      <c r="AA1467" s="46">
        <v>0</v>
      </c>
      <c r="AB1467" s="46">
        <v>0</v>
      </c>
      <c r="AC1467" s="46">
        <v>0</v>
      </c>
      <c r="AD1467" s="46">
        <v>0</v>
      </c>
      <c r="AE1467" s="46">
        <v>0</v>
      </c>
      <c r="AF1467" s="46">
        <v>0</v>
      </c>
      <c r="AG1467" s="46">
        <v>0</v>
      </c>
      <c r="AH1467" s="46">
        <v>0</v>
      </c>
      <c r="AI1467" s="46">
        <v>0</v>
      </c>
      <c r="AJ1467" s="46">
        <v>0</v>
      </c>
      <c r="AK1467" s="46">
        <v>0</v>
      </c>
      <c r="AL1467" s="46">
        <v>0</v>
      </c>
      <c r="AM1467" s="46">
        <v>0</v>
      </c>
    </row>
    <row r="1468" spans="5:39" x14ac:dyDescent="0.2">
      <c r="E1468" s="14">
        <v>147</v>
      </c>
      <c r="F1468" s="14">
        <v>157</v>
      </c>
      <c r="G1468" s="14" t="s">
        <v>251</v>
      </c>
      <c r="H1468" s="14" t="s">
        <v>318</v>
      </c>
      <c r="I1468" s="14" t="s">
        <v>525</v>
      </c>
      <c r="J1468" s="531">
        <v>40000001</v>
      </c>
      <c r="K1468" s="14" t="s">
        <v>59</v>
      </c>
      <c r="L1468" s="14" t="s">
        <v>57</v>
      </c>
      <c r="M1468" s="45">
        <v>1468</v>
      </c>
      <c r="N1468" s="45">
        <v>1</v>
      </c>
      <c r="O1468" s="46">
        <v>1960.7</v>
      </c>
      <c r="Q1468" s="12" t="s">
        <v>379</v>
      </c>
      <c r="T1468" s="59" t="s">
        <v>108</v>
      </c>
      <c r="U1468" s="14">
        <v>0</v>
      </c>
      <c r="V1468" s="59" t="s">
        <v>150</v>
      </c>
      <c r="Y1468" s="46">
        <v>1751.03</v>
      </c>
      <c r="Z1468" s="46">
        <v>1960.7</v>
      </c>
      <c r="AA1468" s="46">
        <v>1960.7</v>
      </c>
      <c r="AB1468" s="46">
        <v>1960.7</v>
      </c>
      <c r="AC1468" s="46">
        <v>1960.7</v>
      </c>
      <c r="AD1468" s="46">
        <v>1960.7</v>
      </c>
      <c r="AE1468" s="46">
        <v>1960.7</v>
      </c>
      <c r="AF1468" s="46">
        <v>1960.7</v>
      </c>
      <c r="AG1468" s="46">
        <v>1960.7</v>
      </c>
      <c r="AH1468" s="46">
        <v>1960.7</v>
      </c>
      <c r="AI1468" s="46">
        <v>1960.7</v>
      </c>
      <c r="AJ1468" s="46">
        <v>1960.7</v>
      </c>
      <c r="AK1468" s="46">
        <v>1960.7</v>
      </c>
      <c r="AL1468" s="46">
        <v>1960.7</v>
      </c>
      <c r="AM1468" s="46">
        <v>0</v>
      </c>
    </row>
    <row r="1469" spans="5:39" x14ac:dyDescent="0.2">
      <c r="E1469" s="47">
        <v>147</v>
      </c>
      <c r="F1469" s="47">
        <v>157</v>
      </c>
      <c r="G1469" s="47" t="s">
        <v>251</v>
      </c>
      <c r="H1469" s="47" t="s">
        <v>318</v>
      </c>
      <c r="I1469" s="47" t="s">
        <v>525</v>
      </c>
      <c r="J1469" s="533">
        <v>40000001</v>
      </c>
      <c r="K1469" s="14" t="s">
        <v>59</v>
      </c>
      <c r="L1469" s="14" t="s">
        <v>54</v>
      </c>
      <c r="M1469" s="45">
        <v>1469</v>
      </c>
      <c r="N1469" s="45">
        <v>1</v>
      </c>
      <c r="O1469" s="46">
        <v>3556.48</v>
      </c>
      <c r="Q1469" s="12" t="s">
        <v>379</v>
      </c>
      <c r="T1469" s="59" t="s">
        <v>108</v>
      </c>
      <c r="U1469" s="14">
        <v>0</v>
      </c>
      <c r="V1469" s="59" t="s">
        <v>150</v>
      </c>
      <c r="Y1469" s="46">
        <v>0</v>
      </c>
      <c r="Z1469" s="46">
        <v>0</v>
      </c>
      <c r="AA1469" s="46">
        <v>0</v>
      </c>
      <c r="AB1469" s="46">
        <v>0</v>
      </c>
      <c r="AC1469" s="46">
        <v>0</v>
      </c>
      <c r="AD1469" s="46">
        <v>0</v>
      </c>
      <c r="AE1469" s="46">
        <v>0</v>
      </c>
      <c r="AF1469" s="46">
        <v>0</v>
      </c>
      <c r="AG1469" s="46">
        <v>0</v>
      </c>
      <c r="AH1469" s="46">
        <v>4908.3</v>
      </c>
      <c r="AI1469" s="46">
        <v>3337.54</v>
      </c>
      <c r="AJ1469" s="46">
        <v>3337.54</v>
      </c>
      <c r="AK1469" s="46">
        <v>3978.29</v>
      </c>
      <c r="AL1469" s="46">
        <v>3556.48</v>
      </c>
      <c r="AM1469" s="46">
        <v>0</v>
      </c>
    </row>
    <row r="1470" spans="5:39" x14ac:dyDescent="0.2">
      <c r="E1470" s="47">
        <v>147</v>
      </c>
      <c r="F1470" s="47">
        <v>157</v>
      </c>
      <c r="G1470" s="47" t="s">
        <v>251</v>
      </c>
      <c r="H1470" s="47" t="s">
        <v>318</v>
      </c>
      <c r="I1470" s="47" t="s">
        <v>525</v>
      </c>
      <c r="J1470" s="533">
        <v>40000001</v>
      </c>
      <c r="K1470" s="14" t="s">
        <v>59</v>
      </c>
      <c r="L1470" s="14" t="s">
        <v>58</v>
      </c>
      <c r="M1470" s="45">
        <v>1470</v>
      </c>
      <c r="N1470" s="45">
        <v>1</v>
      </c>
      <c r="O1470" s="46">
        <v>0</v>
      </c>
      <c r="Q1470" s="12" t="s">
        <v>379</v>
      </c>
      <c r="T1470" s="59" t="s">
        <v>108</v>
      </c>
      <c r="U1470" s="14">
        <v>0</v>
      </c>
      <c r="V1470" s="59" t="s">
        <v>150</v>
      </c>
      <c r="Y1470" s="46">
        <v>0</v>
      </c>
      <c r="Z1470" s="46">
        <v>0</v>
      </c>
      <c r="AA1470" s="46">
        <v>0</v>
      </c>
      <c r="AB1470" s="46">
        <v>0</v>
      </c>
      <c r="AC1470" s="46">
        <v>0</v>
      </c>
      <c r="AD1470" s="46">
        <v>0</v>
      </c>
      <c r="AE1470" s="46">
        <v>0</v>
      </c>
      <c r="AF1470" s="46">
        <v>0</v>
      </c>
      <c r="AG1470" s="46">
        <v>0</v>
      </c>
      <c r="AH1470" s="46">
        <v>0</v>
      </c>
      <c r="AI1470" s="46">
        <v>0</v>
      </c>
      <c r="AJ1470" s="46">
        <v>0</v>
      </c>
      <c r="AK1470" s="46">
        <v>0</v>
      </c>
      <c r="AL1470" s="46">
        <v>0</v>
      </c>
      <c r="AM1470" s="46">
        <v>0</v>
      </c>
    </row>
    <row r="1471" spans="5:39" x14ac:dyDescent="0.2">
      <c r="E1471" s="47">
        <v>147</v>
      </c>
      <c r="F1471" s="47">
        <v>157</v>
      </c>
      <c r="G1471" s="47" t="s">
        <v>251</v>
      </c>
      <c r="H1471" s="47" t="s">
        <v>318</v>
      </c>
      <c r="I1471" s="47" t="s">
        <v>525</v>
      </c>
      <c r="J1471" s="533">
        <v>40000001</v>
      </c>
      <c r="K1471" s="14" t="s">
        <v>59</v>
      </c>
      <c r="L1471" s="14" t="s">
        <v>31</v>
      </c>
      <c r="M1471" s="45">
        <v>1471</v>
      </c>
      <c r="N1471" s="45">
        <v>1</v>
      </c>
      <c r="O1471" s="48">
        <v>5517.18</v>
      </c>
      <c r="Q1471" s="12" t="s">
        <v>379</v>
      </c>
      <c r="R1471" s="46">
        <v>5147.0583333333334</v>
      </c>
      <c r="T1471" s="59" t="s">
        <v>108</v>
      </c>
      <c r="U1471" s="14">
        <v>0</v>
      </c>
      <c r="V1471" s="59" t="s">
        <v>150</v>
      </c>
      <c r="X1471" s="46">
        <v>12026.3</v>
      </c>
      <c r="Y1471" s="46">
        <v>1751.03</v>
      </c>
      <c r="Z1471" s="46">
        <v>1960.7</v>
      </c>
      <c r="AA1471" s="46">
        <v>1960.7</v>
      </c>
      <c r="AB1471" s="46">
        <v>1960.7</v>
      </c>
      <c r="AC1471" s="46">
        <v>1960.7</v>
      </c>
      <c r="AD1471" s="46">
        <v>1960.7</v>
      </c>
      <c r="AE1471" s="46">
        <v>1960.7</v>
      </c>
      <c r="AF1471" s="46">
        <v>1960.7</v>
      </c>
      <c r="AG1471" s="46">
        <v>1960.7</v>
      </c>
      <c r="AH1471" s="46">
        <v>6869</v>
      </c>
      <c r="AI1471" s="46">
        <v>5298.24</v>
      </c>
      <c r="AJ1471" s="46">
        <v>5298.24</v>
      </c>
      <c r="AK1471" s="46">
        <v>5938.99</v>
      </c>
      <c r="AL1471" s="46">
        <v>5517.18</v>
      </c>
      <c r="AM1471" s="46">
        <v>0</v>
      </c>
    </row>
    <row r="1472" spans="5:39" x14ac:dyDescent="0.2">
      <c r="E1472" s="47">
        <v>147</v>
      </c>
      <c r="F1472" s="47">
        <v>157</v>
      </c>
      <c r="G1472" s="47" t="s">
        <v>251</v>
      </c>
      <c r="H1472" s="47" t="s">
        <v>318</v>
      </c>
      <c r="I1472" s="47" t="s">
        <v>525</v>
      </c>
      <c r="J1472" s="533">
        <v>40000001</v>
      </c>
      <c r="K1472" s="14" t="s">
        <v>37</v>
      </c>
      <c r="L1472" s="14" t="s">
        <v>31</v>
      </c>
      <c r="M1472" s="45">
        <v>1472</v>
      </c>
      <c r="N1472" s="45">
        <v>1</v>
      </c>
      <c r="O1472" s="48">
        <v>0</v>
      </c>
      <c r="P1472" s="48"/>
      <c r="Q1472" s="12" t="s">
        <v>379</v>
      </c>
      <c r="R1472" s="46">
        <v>0</v>
      </c>
      <c r="T1472" s="59" t="s">
        <v>108</v>
      </c>
      <c r="U1472" s="14">
        <v>0</v>
      </c>
      <c r="V1472" s="59" t="s">
        <v>150</v>
      </c>
      <c r="Y1472" s="46">
        <v>0</v>
      </c>
      <c r="Z1472" s="46">
        <v>0</v>
      </c>
      <c r="AA1472" s="46">
        <v>0</v>
      </c>
      <c r="AB1472" s="46">
        <v>0</v>
      </c>
      <c r="AC1472" s="46">
        <v>0</v>
      </c>
      <c r="AD1472" s="46">
        <v>0</v>
      </c>
      <c r="AE1472" s="46">
        <v>0</v>
      </c>
      <c r="AF1472" s="46">
        <v>0</v>
      </c>
      <c r="AG1472" s="46">
        <v>0</v>
      </c>
      <c r="AH1472" s="46">
        <v>0</v>
      </c>
      <c r="AI1472" s="46">
        <v>0</v>
      </c>
      <c r="AJ1472" s="46">
        <v>0</v>
      </c>
      <c r="AK1472" s="46">
        <v>0</v>
      </c>
      <c r="AL1472" s="46">
        <v>0</v>
      </c>
      <c r="AM1472" s="46">
        <v>58384.58</v>
      </c>
    </row>
    <row r="1473" spans="5:39" x14ac:dyDescent="0.2">
      <c r="E1473" s="47">
        <v>147</v>
      </c>
      <c r="F1473" s="47">
        <v>157</v>
      </c>
      <c r="G1473" s="47" t="s">
        <v>251</v>
      </c>
      <c r="H1473" s="47" t="s">
        <v>318</v>
      </c>
      <c r="I1473" s="47" t="s">
        <v>525</v>
      </c>
      <c r="J1473" s="533">
        <v>40000001</v>
      </c>
      <c r="K1473" s="14" t="s">
        <v>65</v>
      </c>
      <c r="L1473" s="14" t="s">
        <v>31</v>
      </c>
      <c r="M1473" s="45">
        <v>1473</v>
      </c>
      <c r="N1473" s="45">
        <v>1</v>
      </c>
      <c r="O1473" s="52">
        <v>58384.58</v>
      </c>
      <c r="P1473" s="48">
        <v>58384.58</v>
      </c>
      <c r="Q1473" s="12" t="s">
        <v>379</v>
      </c>
      <c r="R1473" s="46">
        <v>5147.0583333333334</v>
      </c>
      <c r="T1473" s="59" t="s">
        <v>108</v>
      </c>
      <c r="U1473" s="14">
        <v>0</v>
      </c>
      <c r="V1473" s="59" t="s">
        <v>150</v>
      </c>
      <c r="X1473" s="46">
        <v>12026.3</v>
      </c>
      <c r="Y1473" s="46">
        <v>1751.03</v>
      </c>
      <c r="Z1473" s="46">
        <v>1960.7</v>
      </c>
      <c r="AA1473" s="46">
        <v>1960.7</v>
      </c>
      <c r="AB1473" s="46">
        <v>1960.7</v>
      </c>
      <c r="AC1473" s="46">
        <v>1960.7</v>
      </c>
      <c r="AD1473" s="46">
        <v>1960.7</v>
      </c>
      <c r="AE1473" s="46">
        <v>1960.7</v>
      </c>
      <c r="AF1473" s="46">
        <v>1960.7</v>
      </c>
      <c r="AG1473" s="46">
        <v>1960.7</v>
      </c>
      <c r="AH1473" s="46">
        <v>6869</v>
      </c>
      <c r="AI1473" s="46">
        <v>5298.24</v>
      </c>
      <c r="AJ1473" s="46">
        <v>5298.24</v>
      </c>
      <c r="AK1473" s="46">
        <v>5938.99</v>
      </c>
      <c r="AL1473" s="46">
        <v>5517.18</v>
      </c>
      <c r="AM1473" s="46">
        <v>0</v>
      </c>
    </row>
    <row r="1474" spans="5:39" x14ac:dyDescent="0.2">
      <c r="E1474" s="47">
        <v>147</v>
      </c>
      <c r="F1474" s="47">
        <v>157</v>
      </c>
      <c r="G1474" s="47" t="s">
        <v>251</v>
      </c>
      <c r="H1474" s="47" t="s">
        <v>318</v>
      </c>
      <c r="I1474" s="47" t="s">
        <v>525</v>
      </c>
      <c r="J1474" s="533">
        <v>40000001</v>
      </c>
      <c r="K1474" s="14" t="s">
        <v>64</v>
      </c>
      <c r="L1474" s="14" t="s">
        <v>57</v>
      </c>
      <c r="M1474" s="45">
        <v>1474</v>
      </c>
      <c r="N1474" s="45">
        <v>1</v>
      </c>
      <c r="O1474" s="46">
        <v>31210.496410787026</v>
      </c>
      <c r="Q1474" s="12" t="s">
        <v>379</v>
      </c>
      <c r="T1474" s="59" t="s">
        <v>108</v>
      </c>
      <c r="U1474" s="14">
        <v>0</v>
      </c>
      <c r="V1474" s="59" t="s">
        <v>150</v>
      </c>
      <c r="X1474" s="46">
        <v>3970.3664107870195</v>
      </c>
      <c r="Y1474" s="46">
        <v>5721.3964107870197</v>
      </c>
      <c r="Z1474" s="46">
        <v>7682.0964107870195</v>
      </c>
      <c r="AA1474" s="46">
        <v>9642.7964107870193</v>
      </c>
      <c r="AB1474" s="46">
        <v>11603.49641078702</v>
      </c>
      <c r="AC1474" s="46">
        <v>13564.196410787021</v>
      </c>
      <c r="AD1474" s="46">
        <v>15524.896410787022</v>
      </c>
      <c r="AE1474" s="46">
        <v>17485.59641078702</v>
      </c>
      <c r="AF1474" s="46">
        <v>19446.296410787021</v>
      </c>
      <c r="AG1474" s="46">
        <v>21406.996410787022</v>
      </c>
      <c r="AH1474" s="46">
        <v>23367.696410787023</v>
      </c>
      <c r="AI1474" s="46">
        <v>25328.396410787023</v>
      </c>
      <c r="AJ1474" s="46">
        <v>27289.096410787024</v>
      </c>
      <c r="AK1474" s="46">
        <v>29249.796410787025</v>
      </c>
      <c r="AL1474" s="46">
        <v>31210.496410787026</v>
      </c>
      <c r="AM1474" s="46">
        <v>0</v>
      </c>
    </row>
    <row r="1475" spans="5:39" x14ac:dyDescent="0.2">
      <c r="E1475" s="47">
        <v>147</v>
      </c>
      <c r="F1475" s="47">
        <v>157</v>
      </c>
      <c r="G1475" s="47" t="s">
        <v>251</v>
      </c>
      <c r="H1475" s="47" t="s">
        <v>318</v>
      </c>
      <c r="I1475" s="47" t="s">
        <v>525</v>
      </c>
      <c r="J1475" s="533">
        <v>40000001</v>
      </c>
      <c r="K1475" s="14" t="s">
        <v>64</v>
      </c>
      <c r="L1475" s="14" t="s">
        <v>54</v>
      </c>
      <c r="M1475" s="45">
        <v>1475</v>
      </c>
      <c r="N1475" s="45">
        <v>1</v>
      </c>
      <c r="O1475" s="46">
        <v>27174.083589212983</v>
      </c>
      <c r="Q1475" s="12" t="s">
        <v>379</v>
      </c>
      <c r="T1475" s="59" t="s">
        <v>108</v>
      </c>
      <c r="U1475" s="14">
        <v>0</v>
      </c>
      <c r="V1475" s="59" t="s">
        <v>150</v>
      </c>
      <c r="X1475" s="46">
        <v>8055.9335892129802</v>
      </c>
      <c r="Y1475" s="46">
        <v>8055.9335892129802</v>
      </c>
      <c r="Z1475" s="46">
        <v>8055.9335892129802</v>
      </c>
      <c r="AA1475" s="46">
        <v>8055.9335892129802</v>
      </c>
      <c r="AB1475" s="46">
        <v>8055.9335892129802</v>
      </c>
      <c r="AC1475" s="46">
        <v>8055.9335892129802</v>
      </c>
      <c r="AD1475" s="46">
        <v>8055.9335892129802</v>
      </c>
      <c r="AE1475" s="46">
        <v>8055.9335892129802</v>
      </c>
      <c r="AF1475" s="46">
        <v>8055.9335892129802</v>
      </c>
      <c r="AG1475" s="46">
        <v>8055.9335892129802</v>
      </c>
      <c r="AH1475" s="46">
        <v>12964.233589212981</v>
      </c>
      <c r="AI1475" s="46">
        <v>16301.773589212982</v>
      </c>
      <c r="AJ1475" s="46">
        <v>19639.313589212983</v>
      </c>
      <c r="AK1475" s="46">
        <v>23617.603589212984</v>
      </c>
      <c r="AL1475" s="46">
        <v>27174.083589212983</v>
      </c>
      <c r="AM1475" s="46">
        <v>7.2759576141834259E-12</v>
      </c>
    </row>
    <row r="1476" spans="5:39" x14ac:dyDescent="0.2">
      <c r="E1476" s="47">
        <v>147</v>
      </c>
      <c r="F1476" s="47">
        <v>157</v>
      </c>
      <c r="G1476" s="47" t="s">
        <v>251</v>
      </c>
      <c r="H1476" s="47" t="s">
        <v>318</v>
      </c>
      <c r="I1476" s="47" t="s">
        <v>525</v>
      </c>
      <c r="J1476" s="533">
        <v>40000001</v>
      </c>
      <c r="K1476" s="14" t="s">
        <v>64</v>
      </c>
      <c r="L1476" s="14" t="s">
        <v>58</v>
      </c>
      <c r="M1476" s="45">
        <v>1476</v>
      </c>
      <c r="N1476" s="45">
        <v>1</v>
      </c>
      <c r="O1476" s="46">
        <v>0</v>
      </c>
      <c r="Q1476" s="12" t="s">
        <v>379</v>
      </c>
      <c r="T1476" s="59" t="s">
        <v>108</v>
      </c>
      <c r="U1476" s="14">
        <v>0</v>
      </c>
      <c r="V1476" s="59" t="s">
        <v>150</v>
      </c>
      <c r="X1476" s="46">
        <v>0</v>
      </c>
      <c r="Y1476" s="46">
        <v>0</v>
      </c>
      <c r="Z1476" s="46">
        <v>0</v>
      </c>
      <c r="AA1476" s="46">
        <v>0</v>
      </c>
      <c r="AB1476" s="46">
        <v>0</v>
      </c>
      <c r="AC1476" s="46">
        <v>0</v>
      </c>
      <c r="AD1476" s="46">
        <v>0</v>
      </c>
      <c r="AE1476" s="46">
        <v>0</v>
      </c>
      <c r="AF1476" s="46">
        <v>0</v>
      </c>
      <c r="AG1476" s="46">
        <v>0</v>
      </c>
      <c r="AH1476" s="46">
        <v>0</v>
      </c>
      <c r="AI1476" s="46">
        <v>0</v>
      </c>
      <c r="AJ1476" s="46">
        <v>0</v>
      </c>
      <c r="AK1476" s="46">
        <v>0</v>
      </c>
      <c r="AL1476" s="46">
        <v>0</v>
      </c>
      <c r="AM1476" s="46">
        <v>-7.2759576141834259E-12</v>
      </c>
    </row>
    <row r="1477" spans="5:39" x14ac:dyDescent="0.2">
      <c r="E1477" s="47">
        <v>147</v>
      </c>
      <c r="F1477" s="47">
        <v>157</v>
      </c>
      <c r="G1477" s="47" t="s">
        <v>251</v>
      </c>
      <c r="H1477" s="47" t="s">
        <v>318</v>
      </c>
      <c r="I1477" s="47" t="s">
        <v>525</v>
      </c>
      <c r="J1477" s="533">
        <v>40000001</v>
      </c>
      <c r="K1477" s="14" t="s">
        <v>67</v>
      </c>
      <c r="L1477" s="14" t="s">
        <v>67</v>
      </c>
      <c r="M1477" s="45">
        <v>1477</v>
      </c>
      <c r="N1477" s="45">
        <v>1</v>
      </c>
      <c r="O1477" s="53">
        <v>199.12820988007297</v>
      </c>
      <c r="P1477" s="54">
        <v>189.12820988007297</v>
      </c>
      <c r="Q1477" s="55" t="s">
        <v>379</v>
      </c>
      <c r="R1477" s="56">
        <v>11.343290908884848</v>
      </c>
      <c r="S1477" s="57" t="s">
        <v>370</v>
      </c>
      <c r="T1477" s="60" t="s">
        <v>108</v>
      </c>
      <c r="U1477" s="14">
        <v>22</v>
      </c>
      <c r="V1477" s="60" t="s">
        <v>150</v>
      </c>
      <c r="Y1477" s="46">
        <v>199.12820988007297</v>
      </c>
      <c r="Z1477" s="46">
        <v>199.12820988007297</v>
      </c>
      <c r="AA1477" s="46">
        <v>199.12820988007297</v>
      </c>
      <c r="AB1477" s="46">
        <v>199.12820988007297</v>
      </c>
      <c r="AC1477" s="46">
        <v>199.12820988007297</v>
      </c>
      <c r="AD1477" s="46">
        <v>199.12820988007297</v>
      </c>
      <c r="AE1477" s="46">
        <v>199.12820988007297</v>
      </c>
      <c r="AF1477" s="46">
        <v>199.12820988007297</v>
      </c>
      <c r="AG1477" s="46">
        <v>199.12820988007297</v>
      </c>
      <c r="AH1477" s="46">
        <v>199.12820988007297</v>
      </c>
      <c r="AI1477" s="46">
        <v>199.12820988007297</v>
      </c>
      <c r="AJ1477" s="46">
        <v>199.12820988007297</v>
      </c>
      <c r="AK1477" s="46">
        <v>199.12820988007297</v>
      </c>
      <c r="AL1477" s="46">
        <v>199.12820988007297</v>
      </c>
      <c r="AM1477" s="46">
        <v>199.12820988007297</v>
      </c>
    </row>
    <row r="1478" spans="5:39" x14ac:dyDescent="0.2">
      <c r="E1478" s="14">
        <v>148</v>
      </c>
      <c r="F1478" s="14">
        <v>158</v>
      </c>
      <c r="G1478" s="14" t="s">
        <v>251</v>
      </c>
      <c r="H1478" s="14" t="s">
        <v>293</v>
      </c>
      <c r="I1478" s="14" t="s">
        <v>526</v>
      </c>
      <c r="J1478" s="531">
        <v>40000002</v>
      </c>
      <c r="K1478" s="14" t="s">
        <v>59</v>
      </c>
      <c r="L1478" s="14" t="s">
        <v>57</v>
      </c>
      <c r="M1478" s="45">
        <v>1478</v>
      </c>
      <c r="N1478" s="45">
        <v>1</v>
      </c>
      <c r="O1478" s="46">
        <v>1844.97</v>
      </c>
      <c r="Q1478" s="12">
        <v>0</v>
      </c>
      <c r="T1478" s="59">
        <v>0</v>
      </c>
      <c r="U1478" s="14">
        <v>0</v>
      </c>
      <c r="V1478" s="59" t="s">
        <v>175</v>
      </c>
      <c r="Y1478" s="46">
        <v>1778.4</v>
      </c>
      <c r="Z1478" s="46">
        <v>1991.34</v>
      </c>
      <c r="AA1478" s="46">
        <v>1991.34</v>
      </c>
      <c r="AB1478" s="46">
        <v>1991.34</v>
      </c>
      <c r="AC1478" s="46">
        <v>1991.34</v>
      </c>
      <c r="AD1478" s="46">
        <v>1991.34</v>
      </c>
      <c r="AE1478" s="46">
        <v>1991.34</v>
      </c>
      <c r="AF1478" s="46">
        <v>1991.34</v>
      </c>
      <c r="AG1478" s="46">
        <v>674.01</v>
      </c>
      <c r="AH1478" s="46">
        <v>1844.97</v>
      </c>
      <c r="AI1478" s="46">
        <v>1844.97</v>
      </c>
      <c r="AJ1478" s="46">
        <v>1844.97</v>
      </c>
      <c r="AK1478" s="46">
        <v>1844.97</v>
      </c>
      <c r="AL1478" s="46">
        <v>1844.97</v>
      </c>
      <c r="AM1478" s="46">
        <v>0</v>
      </c>
    </row>
    <row r="1479" spans="5:39" x14ac:dyDescent="0.2">
      <c r="E1479" s="47">
        <v>148</v>
      </c>
      <c r="F1479" s="47">
        <v>158</v>
      </c>
      <c r="G1479" s="47" t="s">
        <v>251</v>
      </c>
      <c r="H1479" s="47" t="s">
        <v>293</v>
      </c>
      <c r="I1479" s="47" t="s">
        <v>526</v>
      </c>
      <c r="J1479" s="533">
        <v>40000002</v>
      </c>
      <c r="K1479" s="14" t="s">
        <v>59</v>
      </c>
      <c r="L1479" s="14" t="s">
        <v>54</v>
      </c>
      <c r="M1479" s="45">
        <v>1479</v>
      </c>
      <c r="N1479" s="45">
        <v>1</v>
      </c>
      <c r="O1479" s="46">
        <v>4214.63</v>
      </c>
      <c r="Q1479" s="12">
        <v>0</v>
      </c>
      <c r="T1479" s="59">
        <v>0</v>
      </c>
      <c r="U1479" s="14">
        <v>0</v>
      </c>
      <c r="V1479" s="59" t="s">
        <v>175</v>
      </c>
      <c r="Y1479" s="46">
        <v>0</v>
      </c>
      <c r="Z1479" s="46">
        <v>0</v>
      </c>
      <c r="AA1479" s="46">
        <v>0</v>
      </c>
      <c r="AB1479" s="46">
        <v>0</v>
      </c>
      <c r="AC1479" s="46">
        <v>0</v>
      </c>
      <c r="AD1479" s="46">
        <v>0</v>
      </c>
      <c r="AE1479" s="46">
        <v>0</v>
      </c>
      <c r="AF1479" s="46">
        <v>0</v>
      </c>
      <c r="AG1479" s="46">
        <v>0</v>
      </c>
      <c r="AH1479" s="46">
        <v>4618.42</v>
      </c>
      <c r="AI1479" s="46">
        <v>3534.68</v>
      </c>
      <c r="AJ1479" s="46">
        <v>3534.68</v>
      </c>
      <c r="AK1479" s="46">
        <v>9004.3000000000011</v>
      </c>
      <c r="AL1479" s="46">
        <v>4214.63</v>
      </c>
      <c r="AM1479" s="46">
        <v>0</v>
      </c>
    </row>
    <row r="1480" spans="5:39" x14ac:dyDescent="0.2">
      <c r="E1480" s="47">
        <v>148</v>
      </c>
      <c r="F1480" s="47">
        <v>158</v>
      </c>
      <c r="G1480" s="47" t="s">
        <v>251</v>
      </c>
      <c r="H1480" s="47" t="s">
        <v>293</v>
      </c>
      <c r="I1480" s="47" t="s">
        <v>526</v>
      </c>
      <c r="J1480" s="533">
        <v>40000002</v>
      </c>
      <c r="K1480" s="14" t="s">
        <v>59</v>
      </c>
      <c r="L1480" s="14" t="s">
        <v>58</v>
      </c>
      <c r="M1480" s="45">
        <v>1480</v>
      </c>
      <c r="N1480" s="45">
        <v>1</v>
      </c>
      <c r="O1480" s="46">
        <v>0</v>
      </c>
      <c r="Q1480" s="12">
        <v>0</v>
      </c>
      <c r="T1480" s="59">
        <v>0</v>
      </c>
      <c r="U1480" s="14">
        <v>0</v>
      </c>
      <c r="V1480" s="59" t="s">
        <v>175</v>
      </c>
      <c r="Y1480" s="46">
        <v>0</v>
      </c>
      <c r="Z1480" s="46">
        <v>0</v>
      </c>
      <c r="AA1480" s="46">
        <v>0</v>
      </c>
      <c r="AB1480" s="46">
        <v>0</v>
      </c>
      <c r="AC1480" s="46">
        <v>0</v>
      </c>
      <c r="AD1480" s="46">
        <v>0</v>
      </c>
      <c r="AE1480" s="46">
        <v>0</v>
      </c>
      <c r="AF1480" s="46">
        <v>0</v>
      </c>
      <c r="AG1480" s="46">
        <v>0</v>
      </c>
      <c r="AH1480" s="46">
        <v>0</v>
      </c>
      <c r="AI1480" s="46">
        <v>0</v>
      </c>
      <c r="AJ1480" s="46">
        <v>0</v>
      </c>
      <c r="AK1480" s="46">
        <v>0</v>
      </c>
      <c r="AL1480" s="46">
        <v>0</v>
      </c>
      <c r="AM1480" s="46">
        <v>0</v>
      </c>
    </row>
    <row r="1481" spans="5:39" x14ac:dyDescent="0.2">
      <c r="E1481" s="47">
        <v>148</v>
      </c>
      <c r="F1481" s="47">
        <v>158</v>
      </c>
      <c r="G1481" s="47" t="s">
        <v>251</v>
      </c>
      <c r="H1481" s="47" t="s">
        <v>293</v>
      </c>
      <c r="I1481" s="47" t="s">
        <v>526</v>
      </c>
      <c r="J1481" s="533">
        <v>40000002</v>
      </c>
      <c r="K1481" s="14" t="s">
        <v>59</v>
      </c>
      <c r="L1481" s="14" t="s">
        <v>31</v>
      </c>
      <c r="M1481" s="45">
        <v>1481</v>
      </c>
      <c r="N1481" s="45">
        <v>1</v>
      </c>
      <c r="O1481" s="48">
        <v>6059.6</v>
      </c>
      <c r="Q1481" s="12">
        <v>0</v>
      </c>
      <c r="R1481" s="46">
        <v>5800.9283333333333</v>
      </c>
      <c r="T1481" s="59">
        <v>0</v>
      </c>
      <c r="U1481" s="14">
        <v>0</v>
      </c>
      <c r="V1481" s="59" t="s">
        <v>175</v>
      </c>
      <c r="X1481" s="46">
        <v>2041.65</v>
      </c>
      <c r="Y1481" s="46">
        <v>1778.4</v>
      </c>
      <c r="Z1481" s="46">
        <v>1991.34</v>
      </c>
      <c r="AA1481" s="46">
        <v>1991.34</v>
      </c>
      <c r="AB1481" s="46">
        <v>1991.34</v>
      </c>
      <c r="AC1481" s="46">
        <v>1991.34</v>
      </c>
      <c r="AD1481" s="46">
        <v>1991.34</v>
      </c>
      <c r="AE1481" s="46">
        <v>1991.34</v>
      </c>
      <c r="AF1481" s="46">
        <v>1991.34</v>
      </c>
      <c r="AG1481" s="46">
        <v>674.01</v>
      </c>
      <c r="AH1481" s="46">
        <v>6463.39</v>
      </c>
      <c r="AI1481" s="46">
        <v>5379.65</v>
      </c>
      <c r="AJ1481" s="46">
        <v>5379.65</v>
      </c>
      <c r="AK1481" s="46">
        <v>10849.27</v>
      </c>
      <c r="AL1481" s="46">
        <v>6059.6</v>
      </c>
      <c r="AM1481" s="46">
        <v>0</v>
      </c>
    </row>
    <row r="1482" spans="5:39" x14ac:dyDescent="0.2">
      <c r="E1482" s="47">
        <v>148</v>
      </c>
      <c r="F1482" s="47">
        <v>158</v>
      </c>
      <c r="G1482" s="47" t="s">
        <v>251</v>
      </c>
      <c r="H1482" s="47" t="s">
        <v>293</v>
      </c>
      <c r="I1482" s="47" t="s">
        <v>526</v>
      </c>
      <c r="J1482" s="533">
        <v>40000002</v>
      </c>
      <c r="K1482" s="14" t="s">
        <v>37</v>
      </c>
      <c r="L1482" s="14" t="s">
        <v>31</v>
      </c>
      <c r="M1482" s="45">
        <v>1482</v>
      </c>
      <c r="N1482" s="45">
        <v>1</v>
      </c>
      <c r="O1482" s="48">
        <v>15000</v>
      </c>
      <c r="P1482" s="48"/>
      <c r="Q1482" s="12">
        <v>0</v>
      </c>
      <c r="R1482" s="46">
        <v>6478.2566666666671</v>
      </c>
      <c r="T1482" s="59">
        <v>0</v>
      </c>
      <c r="U1482" s="14">
        <v>0</v>
      </c>
      <c r="V1482" s="59" t="s">
        <v>175</v>
      </c>
      <c r="Y1482" s="46">
        <v>0</v>
      </c>
      <c r="Z1482" s="46">
        <v>4083.3</v>
      </c>
      <c r="AA1482" s="46">
        <v>0</v>
      </c>
      <c r="AB1482" s="46">
        <v>0</v>
      </c>
      <c r="AC1482" s="46">
        <v>0</v>
      </c>
      <c r="AD1482" s="46">
        <v>0</v>
      </c>
      <c r="AE1482" s="46">
        <v>7703.29</v>
      </c>
      <c r="AF1482" s="46">
        <v>0</v>
      </c>
      <c r="AG1482" s="46">
        <v>5972.84</v>
      </c>
      <c r="AH1482" s="46">
        <v>0</v>
      </c>
      <c r="AI1482" s="46">
        <v>7137.4</v>
      </c>
      <c r="AJ1482" s="46">
        <v>0</v>
      </c>
      <c r="AK1482" s="46">
        <v>10759.3</v>
      </c>
      <c r="AL1482" s="46">
        <v>15000</v>
      </c>
      <c r="AM1482" s="46">
        <v>381.774</v>
      </c>
    </row>
    <row r="1483" spans="5:39" x14ac:dyDescent="0.2">
      <c r="E1483" s="47">
        <v>148</v>
      </c>
      <c r="F1483" s="47">
        <v>158</v>
      </c>
      <c r="G1483" s="47" t="s">
        <v>251</v>
      </c>
      <c r="H1483" s="47" t="s">
        <v>293</v>
      </c>
      <c r="I1483" s="47" t="s">
        <v>526</v>
      </c>
      <c r="J1483" s="533">
        <v>40000002</v>
      </c>
      <c r="K1483" s="14" t="s">
        <v>65</v>
      </c>
      <c r="L1483" s="14" t="s">
        <v>31</v>
      </c>
      <c r="M1483" s="45">
        <v>1483</v>
      </c>
      <c r="N1483" s="45">
        <v>1</v>
      </c>
      <c r="O1483" s="52">
        <v>1908.8699999999899</v>
      </c>
      <c r="P1483" s="48">
        <v>381.774</v>
      </c>
      <c r="Q1483" s="12">
        <v>0</v>
      </c>
      <c r="R1483" s="46">
        <v>318.14499999999833</v>
      </c>
      <c r="T1483" s="59">
        <v>0</v>
      </c>
      <c r="U1483" s="14">
        <v>0</v>
      </c>
      <c r="V1483" s="59" t="s">
        <v>175</v>
      </c>
      <c r="X1483" s="46">
        <v>0</v>
      </c>
      <c r="Y1483" s="46">
        <v>0</v>
      </c>
      <c r="Z1483" s="46">
        <v>0</v>
      </c>
      <c r="AA1483" s="46">
        <v>0</v>
      </c>
      <c r="AB1483" s="46">
        <v>0</v>
      </c>
      <c r="AC1483" s="46">
        <v>0</v>
      </c>
      <c r="AD1483" s="46">
        <v>0</v>
      </c>
      <c r="AE1483" s="46">
        <v>0</v>
      </c>
      <c r="AF1483" s="46">
        <v>0</v>
      </c>
      <c r="AG1483" s="46">
        <v>0</v>
      </c>
      <c r="AH1483" s="46">
        <v>0</v>
      </c>
      <c r="AI1483" s="46">
        <v>0</v>
      </c>
      <c r="AJ1483" s="46">
        <v>0</v>
      </c>
      <c r="AK1483" s="46">
        <v>0</v>
      </c>
      <c r="AL1483" s="46">
        <v>1908.8699999999899</v>
      </c>
      <c r="AM1483" s="46">
        <v>0</v>
      </c>
    </row>
    <row r="1484" spans="5:39" x14ac:dyDescent="0.2">
      <c r="E1484" s="47">
        <v>148</v>
      </c>
      <c r="F1484" s="47">
        <v>158</v>
      </c>
      <c r="G1484" s="47" t="s">
        <v>251</v>
      </c>
      <c r="H1484" s="47" t="s">
        <v>293</v>
      </c>
      <c r="I1484" s="47" t="s">
        <v>526</v>
      </c>
      <c r="J1484" s="533">
        <v>40000002</v>
      </c>
      <c r="K1484" s="14" t="s">
        <v>64</v>
      </c>
      <c r="L1484" s="14" t="s">
        <v>57</v>
      </c>
      <c r="M1484" s="45">
        <v>1484</v>
      </c>
      <c r="N1484" s="45">
        <v>1</v>
      </c>
      <c r="O1484" s="46">
        <v>0</v>
      </c>
      <c r="Q1484" s="12">
        <v>0</v>
      </c>
      <c r="T1484" s="59">
        <v>0</v>
      </c>
      <c r="U1484" s="14">
        <v>0</v>
      </c>
      <c r="V1484" s="59" t="s">
        <v>175</v>
      </c>
      <c r="X1484" s="46">
        <v>0</v>
      </c>
      <c r="Y1484" s="46">
        <v>1778.4</v>
      </c>
      <c r="Z1484" s="46">
        <v>0</v>
      </c>
      <c r="AA1484" s="46">
        <v>1991.34</v>
      </c>
      <c r="AB1484" s="46">
        <v>3982.68</v>
      </c>
      <c r="AC1484" s="46">
        <v>5974.0199999999995</v>
      </c>
      <c r="AD1484" s="46">
        <v>7965.36</v>
      </c>
      <c r="AE1484" s="46">
        <v>2253.4099999999989</v>
      </c>
      <c r="AF1484" s="46">
        <v>4244.7499999999991</v>
      </c>
      <c r="AG1484" s="46">
        <v>0</v>
      </c>
      <c r="AH1484" s="46">
        <v>1844.97</v>
      </c>
      <c r="AI1484" s="46">
        <v>0</v>
      </c>
      <c r="AJ1484" s="46">
        <v>1844.97</v>
      </c>
      <c r="AK1484" s="46">
        <v>0</v>
      </c>
      <c r="AL1484" s="46">
        <v>0</v>
      </c>
      <c r="AM1484" s="46">
        <v>0</v>
      </c>
    </row>
    <row r="1485" spans="5:39" x14ac:dyDescent="0.2">
      <c r="E1485" s="47">
        <v>148</v>
      </c>
      <c r="F1485" s="47">
        <v>158</v>
      </c>
      <c r="G1485" s="47" t="s">
        <v>251</v>
      </c>
      <c r="H1485" s="47" t="s">
        <v>293</v>
      </c>
      <c r="I1485" s="47" t="s">
        <v>526</v>
      </c>
      <c r="J1485" s="533">
        <v>40000002</v>
      </c>
      <c r="K1485" s="14" t="s">
        <v>64</v>
      </c>
      <c r="L1485" s="14" t="s">
        <v>54</v>
      </c>
      <c r="M1485" s="45">
        <v>1485</v>
      </c>
      <c r="N1485" s="45">
        <v>1</v>
      </c>
      <c r="O1485" s="46">
        <v>1234.8600000000024</v>
      </c>
      <c r="Q1485" s="12">
        <v>0</v>
      </c>
      <c r="T1485" s="59">
        <v>0</v>
      </c>
      <c r="U1485" s="14">
        <v>0</v>
      </c>
      <c r="V1485" s="59" t="s">
        <v>175</v>
      </c>
      <c r="X1485" s="46">
        <v>0</v>
      </c>
      <c r="Y1485" s="46">
        <v>0</v>
      </c>
      <c r="Z1485" s="46">
        <v>0</v>
      </c>
      <c r="AA1485" s="46">
        <v>0</v>
      </c>
      <c r="AB1485" s="46">
        <v>0</v>
      </c>
      <c r="AC1485" s="46">
        <v>0</v>
      </c>
      <c r="AD1485" s="46">
        <v>0</v>
      </c>
      <c r="AE1485" s="46">
        <v>0</v>
      </c>
      <c r="AF1485" s="46">
        <v>0</v>
      </c>
      <c r="AG1485" s="46">
        <v>0</v>
      </c>
      <c r="AH1485" s="46">
        <v>4618.42</v>
      </c>
      <c r="AI1485" s="46">
        <v>4705.6400000000012</v>
      </c>
      <c r="AJ1485" s="46">
        <v>8240.3200000000015</v>
      </c>
      <c r="AK1485" s="46">
        <v>10175.260000000004</v>
      </c>
      <c r="AL1485" s="46">
        <v>1234.8600000000024</v>
      </c>
      <c r="AM1485" s="46">
        <v>853.0860000000024</v>
      </c>
    </row>
    <row r="1486" spans="5:39" x14ac:dyDescent="0.2">
      <c r="E1486" s="47">
        <v>148</v>
      </c>
      <c r="F1486" s="47">
        <v>158</v>
      </c>
      <c r="G1486" s="47" t="s">
        <v>251</v>
      </c>
      <c r="H1486" s="47" t="s">
        <v>293</v>
      </c>
      <c r="I1486" s="47" t="s">
        <v>526</v>
      </c>
      <c r="J1486" s="533">
        <v>40000002</v>
      </c>
      <c r="K1486" s="14" t="s">
        <v>64</v>
      </c>
      <c r="L1486" s="14" t="s">
        <v>58</v>
      </c>
      <c r="M1486" s="45">
        <v>1486</v>
      </c>
      <c r="N1486" s="45">
        <v>1</v>
      </c>
      <c r="O1486" s="46">
        <v>674.00999999998567</v>
      </c>
      <c r="Q1486" s="12">
        <v>0</v>
      </c>
      <c r="T1486" s="59">
        <v>0</v>
      </c>
      <c r="U1486" s="14">
        <v>0</v>
      </c>
      <c r="V1486" s="59" t="s">
        <v>175</v>
      </c>
      <c r="X1486" s="46">
        <v>0</v>
      </c>
      <c r="Y1486" s="46">
        <v>2041.65</v>
      </c>
      <c r="Z1486" s="46">
        <v>1728.0900000000001</v>
      </c>
      <c r="AA1486" s="46">
        <v>1728.0900000000004</v>
      </c>
      <c r="AB1486" s="46">
        <v>1728.0899999999997</v>
      </c>
      <c r="AC1486" s="46">
        <v>1728.0900000000001</v>
      </c>
      <c r="AD1486" s="46">
        <v>1728.0900000000011</v>
      </c>
      <c r="AE1486" s="46">
        <v>1728.0900000000011</v>
      </c>
      <c r="AF1486" s="46">
        <v>1728.0900000000011</v>
      </c>
      <c r="AG1486" s="46">
        <v>674.0099999999984</v>
      </c>
      <c r="AH1486" s="46">
        <v>674.00999999999749</v>
      </c>
      <c r="AI1486" s="46">
        <v>674.00999999999294</v>
      </c>
      <c r="AJ1486" s="46">
        <v>674.00999999999476</v>
      </c>
      <c r="AK1486" s="46">
        <v>674.00999999998567</v>
      </c>
      <c r="AL1486" s="46">
        <v>674.00999999998567</v>
      </c>
      <c r="AM1486" s="46">
        <v>674.00999999998805</v>
      </c>
    </row>
    <row r="1487" spans="5:39" x14ac:dyDescent="0.2">
      <c r="E1487" s="47">
        <v>148</v>
      </c>
      <c r="F1487" s="47">
        <v>158</v>
      </c>
      <c r="G1487" s="47" t="s">
        <v>251</v>
      </c>
      <c r="H1487" s="47" t="s">
        <v>293</v>
      </c>
      <c r="I1487" s="47" t="s">
        <v>526</v>
      </c>
      <c r="J1487" s="533">
        <v>40000002</v>
      </c>
      <c r="K1487" s="14" t="s">
        <v>67</v>
      </c>
      <c r="L1487" s="14" t="s">
        <v>67</v>
      </c>
      <c r="M1487" s="45">
        <v>1487</v>
      </c>
      <c r="N1487" s="45">
        <v>1</v>
      </c>
      <c r="O1487" s="53">
        <v>0</v>
      </c>
      <c r="P1487" s="54">
        <v>0</v>
      </c>
      <c r="Q1487" s="55">
        <v>0</v>
      </c>
      <c r="R1487" s="56">
        <v>0</v>
      </c>
      <c r="S1487" s="57">
        <v>0</v>
      </c>
      <c r="T1487" s="60">
        <v>0</v>
      </c>
      <c r="U1487" s="14">
        <v>0</v>
      </c>
      <c r="V1487" s="60" t="s">
        <v>175</v>
      </c>
      <c r="Y1487" s="46">
        <v>0</v>
      </c>
      <c r="Z1487" s="46">
        <v>0</v>
      </c>
      <c r="AA1487" s="46">
        <v>0</v>
      </c>
      <c r="AB1487" s="46">
        <v>0</v>
      </c>
      <c r="AC1487" s="46">
        <v>0</v>
      </c>
      <c r="AD1487" s="46">
        <v>0</v>
      </c>
      <c r="AE1487" s="46">
        <v>0</v>
      </c>
      <c r="AF1487" s="46">
        <v>0</v>
      </c>
      <c r="AG1487" s="46">
        <v>0</v>
      </c>
      <c r="AH1487" s="46">
        <v>0</v>
      </c>
      <c r="AI1487" s="46">
        <v>0</v>
      </c>
      <c r="AJ1487" s="46">
        <v>0</v>
      </c>
      <c r="AK1487" s="46">
        <v>0</v>
      </c>
      <c r="AL1487" s="46">
        <v>0</v>
      </c>
      <c r="AM1487" s="46">
        <v>0</v>
      </c>
    </row>
    <row r="1488" spans="5:39" x14ac:dyDescent="0.2">
      <c r="E1488" s="14">
        <v>149</v>
      </c>
      <c r="F1488" s="14">
        <v>159</v>
      </c>
      <c r="G1488" s="14" t="s">
        <v>251</v>
      </c>
      <c r="H1488" s="14" t="s">
        <v>294</v>
      </c>
      <c r="I1488" s="14" t="s">
        <v>527</v>
      </c>
      <c r="J1488" s="531">
        <v>40000003</v>
      </c>
      <c r="K1488" s="14" t="s">
        <v>59</v>
      </c>
      <c r="L1488" s="14" t="s">
        <v>57</v>
      </c>
      <c r="M1488" s="45">
        <v>1488</v>
      </c>
      <c r="N1488" s="45">
        <v>1</v>
      </c>
      <c r="O1488" s="46">
        <v>1412.66</v>
      </c>
      <c r="Q1488" s="12" t="s">
        <v>485</v>
      </c>
      <c r="T1488" s="59" t="s">
        <v>89</v>
      </c>
      <c r="U1488" s="14">
        <v>0</v>
      </c>
      <c r="V1488" s="59" t="s">
        <v>175</v>
      </c>
      <c r="Y1488" s="46">
        <v>2523.1999999999998</v>
      </c>
      <c r="Z1488" s="46">
        <v>2825.32</v>
      </c>
      <c r="AA1488" s="46">
        <v>2825.32</v>
      </c>
      <c r="AB1488" s="46">
        <v>2825.32</v>
      </c>
      <c r="AC1488" s="46">
        <v>2825.32</v>
      </c>
      <c r="AD1488" s="46">
        <v>1412.66</v>
      </c>
      <c r="AE1488" s="46">
        <v>1412.66</v>
      </c>
      <c r="AF1488" s="46">
        <v>1412.66</v>
      </c>
      <c r="AG1488" s="46">
        <v>1412.66</v>
      </c>
      <c r="AH1488" s="46">
        <v>1458.23</v>
      </c>
      <c r="AI1488" s="46">
        <v>2825.32</v>
      </c>
      <c r="AJ1488" s="46">
        <v>0</v>
      </c>
      <c r="AK1488" s="46">
        <v>1367.09</v>
      </c>
      <c r="AL1488" s="46">
        <v>1412.66</v>
      </c>
      <c r="AM1488" s="46">
        <v>0</v>
      </c>
    </row>
    <row r="1489" spans="5:39" x14ac:dyDescent="0.2">
      <c r="E1489" s="47">
        <v>149</v>
      </c>
      <c r="F1489" s="47">
        <v>159</v>
      </c>
      <c r="G1489" s="47" t="s">
        <v>251</v>
      </c>
      <c r="H1489" s="47" t="s">
        <v>294</v>
      </c>
      <c r="I1489" s="47" t="s">
        <v>527</v>
      </c>
      <c r="J1489" s="533">
        <v>40000003</v>
      </c>
      <c r="K1489" s="14" t="s">
        <v>59</v>
      </c>
      <c r="L1489" s="14" t="s">
        <v>54</v>
      </c>
      <c r="M1489" s="45">
        <v>1489</v>
      </c>
      <c r="N1489" s="45">
        <v>1</v>
      </c>
      <c r="O1489" s="46">
        <v>7320.65</v>
      </c>
      <c r="Q1489" s="12" t="s">
        <v>485</v>
      </c>
      <c r="T1489" s="59" t="s">
        <v>89</v>
      </c>
      <c r="U1489" s="14">
        <v>0</v>
      </c>
      <c r="V1489" s="59" t="s">
        <v>175</v>
      </c>
      <c r="Y1489" s="46">
        <v>0</v>
      </c>
      <c r="Z1489" s="46">
        <v>0</v>
      </c>
      <c r="AA1489" s="46">
        <v>0</v>
      </c>
      <c r="AB1489" s="46">
        <v>0</v>
      </c>
      <c r="AC1489" s="46">
        <v>0</v>
      </c>
      <c r="AD1489" s="46">
        <v>0</v>
      </c>
      <c r="AE1489" s="46">
        <v>0</v>
      </c>
      <c r="AF1489" s="46">
        <v>0</v>
      </c>
      <c r="AG1489" s="46">
        <v>0</v>
      </c>
      <c r="AH1489" s="46">
        <v>7070.61</v>
      </c>
      <c r="AI1489" s="46">
        <v>5203.45</v>
      </c>
      <c r="AJ1489" s="46">
        <v>5072.0199999999995</v>
      </c>
      <c r="AK1489" s="46">
        <v>18417.560000000001</v>
      </c>
      <c r="AL1489" s="46">
        <v>7320.65</v>
      </c>
      <c r="AM1489" s="46">
        <v>0</v>
      </c>
    </row>
    <row r="1490" spans="5:39" x14ac:dyDescent="0.2">
      <c r="E1490" s="47">
        <v>149</v>
      </c>
      <c r="F1490" s="47">
        <v>159</v>
      </c>
      <c r="G1490" s="47" t="s">
        <v>251</v>
      </c>
      <c r="H1490" s="47" t="s">
        <v>294</v>
      </c>
      <c r="I1490" s="47" t="s">
        <v>527</v>
      </c>
      <c r="J1490" s="533">
        <v>40000003</v>
      </c>
      <c r="K1490" s="14" t="s">
        <v>59</v>
      </c>
      <c r="L1490" s="14" t="s">
        <v>58</v>
      </c>
      <c r="M1490" s="45">
        <v>1490</v>
      </c>
      <c r="N1490" s="45">
        <v>1</v>
      </c>
      <c r="O1490" s="46">
        <v>0</v>
      </c>
      <c r="Q1490" s="12" t="s">
        <v>485</v>
      </c>
      <c r="T1490" s="59" t="s">
        <v>89</v>
      </c>
      <c r="U1490" s="14">
        <v>0</v>
      </c>
      <c r="V1490" s="59" t="s">
        <v>175</v>
      </c>
      <c r="Y1490" s="46">
        <v>0</v>
      </c>
      <c r="Z1490" s="46">
        <v>0</v>
      </c>
      <c r="AA1490" s="46">
        <v>0</v>
      </c>
      <c r="AB1490" s="46">
        <v>0</v>
      </c>
      <c r="AC1490" s="46">
        <v>0</v>
      </c>
      <c r="AD1490" s="46">
        <v>0</v>
      </c>
      <c r="AE1490" s="46">
        <v>0</v>
      </c>
      <c r="AF1490" s="46">
        <v>0</v>
      </c>
      <c r="AG1490" s="46">
        <v>0</v>
      </c>
      <c r="AH1490" s="46">
        <v>0</v>
      </c>
      <c r="AI1490" s="46">
        <v>0</v>
      </c>
      <c r="AJ1490" s="46">
        <v>0</v>
      </c>
      <c r="AK1490" s="46">
        <v>0</v>
      </c>
      <c r="AL1490" s="46">
        <v>0</v>
      </c>
      <c r="AM1490" s="46">
        <v>0</v>
      </c>
    </row>
    <row r="1491" spans="5:39" x14ac:dyDescent="0.2">
      <c r="E1491" s="47">
        <v>149</v>
      </c>
      <c r="F1491" s="47">
        <v>159</v>
      </c>
      <c r="G1491" s="47" t="s">
        <v>251</v>
      </c>
      <c r="H1491" s="47" t="s">
        <v>294</v>
      </c>
      <c r="I1491" s="47" t="s">
        <v>527</v>
      </c>
      <c r="J1491" s="533">
        <v>40000003</v>
      </c>
      <c r="K1491" s="14" t="s">
        <v>59</v>
      </c>
      <c r="L1491" s="14" t="s">
        <v>31</v>
      </c>
      <c r="M1491" s="45">
        <v>1491</v>
      </c>
      <c r="N1491" s="45">
        <v>1</v>
      </c>
      <c r="O1491" s="48">
        <v>8733.31</v>
      </c>
      <c r="Q1491" s="12" t="s">
        <v>485</v>
      </c>
      <c r="R1491" s="46">
        <v>8593.375</v>
      </c>
      <c r="T1491" s="59" t="s">
        <v>89</v>
      </c>
      <c r="U1491" s="14">
        <v>0</v>
      </c>
      <c r="V1491" s="59" t="s">
        <v>175</v>
      </c>
      <c r="X1491" s="46">
        <v>17329.57</v>
      </c>
      <c r="Y1491" s="46">
        <v>2523.1999999999998</v>
      </c>
      <c r="Z1491" s="46">
        <v>2825.32</v>
      </c>
      <c r="AA1491" s="46">
        <v>2825.32</v>
      </c>
      <c r="AB1491" s="46">
        <v>2825.32</v>
      </c>
      <c r="AC1491" s="46">
        <v>2825.32</v>
      </c>
      <c r="AD1491" s="46">
        <v>1412.66</v>
      </c>
      <c r="AE1491" s="46">
        <v>1412.66</v>
      </c>
      <c r="AF1491" s="46">
        <v>1412.66</v>
      </c>
      <c r="AG1491" s="46">
        <v>1412.66</v>
      </c>
      <c r="AH1491" s="46">
        <v>8528.84</v>
      </c>
      <c r="AI1491" s="46">
        <v>8028.77</v>
      </c>
      <c r="AJ1491" s="46">
        <v>5072.0199999999995</v>
      </c>
      <c r="AK1491" s="46">
        <v>19784.650000000001</v>
      </c>
      <c r="AL1491" s="46">
        <v>8733.31</v>
      </c>
      <c r="AM1491" s="46">
        <v>0</v>
      </c>
    </row>
    <row r="1492" spans="5:39" x14ac:dyDescent="0.2">
      <c r="E1492" s="47">
        <v>149</v>
      </c>
      <c r="F1492" s="47">
        <v>159</v>
      </c>
      <c r="G1492" s="47" t="s">
        <v>251</v>
      </c>
      <c r="H1492" s="47" t="s">
        <v>294</v>
      </c>
      <c r="I1492" s="47" t="s">
        <v>527</v>
      </c>
      <c r="J1492" s="533">
        <v>40000003</v>
      </c>
      <c r="K1492" s="14" t="s">
        <v>37</v>
      </c>
      <c r="L1492" s="14" t="s">
        <v>31</v>
      </c>
      <c r="M1492" s="45">
        <v>1492</v>
      </c>
      <c r="N1492" s="45">
        <v>1</v>
      </c>
      <c r="O1492" s="48">
        <v>0</v>
      </c>
      <c r="P1492" s="48"/>
      <c r="Q1492" s="12" t="s">
        <v>485</v>
      </c>
      <c r="R1492" s="46">
        <v>1500</v>
      </c>
      <c r="T1492" s="59" t="s">
        <v>89</v>
      </c>
      <c r="U1492" s="14">
        <v>0</v>
      </c>
      <c r="V1492" s="59" t="s">
        <v>175</v>
      </c>
      <c r="Y1492" s="46">
        <v>0</v>
      </c>
      <c r="Z1492" s="46">
        <v>0</v>
      </c>
      <c r="AA1492" s="46">
        <v>0</v>
      </c>
      <c r="AB1492" s="46">
        <v>5000</v>
      </c>
      <c r="AC1492" s="46">
        <v>0</v>
      </c>
      <c r="AD1492" s="46">
        <v>2830</v>
      </c>
      <c r="AE1492" s="46">
        <v>1413</v>
      </c>
      <c r="AF1492" s="46">
        <v>0</v>
      </c>
      <c r="AG1492" s="46">
        <v>0</v>
      </c>
      <c r="AH1492" s="46">
        <v>5000</v>
      </c>
      <c r="AI1492" s="46">
        <v>4000</v>
      </c>
      <c r="AJ1492" s="46">
        <v>0</v>
      </c>
      <c r="AK1492" s="46">
        <v>0</v>
      </c>
      <c r="AL1492" s="46">
        <v>0</v>
      </c>
      <c r="AM1492" s="46">
        <v>27483.712</v>
      </c>
    </row>
    <row r="1493" spans="5:39" x14ac:dyDescent="0.2">
      <c r="E1493" s="47">
        <v>149</v>
      </c>
      <c r="F1493" s="47">
        <v>159</v>
      </c>
      <c r="G1493" s="47" t="s">
        <v>251</v>
      </c>
      <c r="H1493" s="47" t="s">
        <v>294</v>
      </c>
      <c r="I1493" s="47" t="s">
        <v>527</v>
      </c>
      <c r="J1493" s="533">
        <v>40000003</v>
      </c>
      <c r="K1493" s="14" t="s">
        <v>65</v>
      </c>
      <c r="L1493" s="14" t="s">
        <v>31</v>
      </c>
      <c r="M1493" s="45">
        <v>1493</v>
      </c>
      <c r="N1493" s="45">
        <v>1</v>
      </c>
      <c r="O1493" s="52">
        <v>68709.280000000013</v>
      </c>
      <c r="P1493" s="48">
        <v>27483.712</v>
      </c>
      <c r="Q1493" s="12" t="s">
        <v>485</v>
      </c>
      <c r="R1493" s="46">
        <v>8593.3750000000018</v>
      </c>
      <c r="T1493" s="59" t="s">
        <v>89</v>
      </c>
      <c r="U1493" s="14">
        <v>0</v>
      </c>
      <c r="V1493" s="59" t="s">
        <v>175</v>
      </c>
      <c r="X1493" s="46">
        <v>0</v>
      </c>
      <c r="Y1493" s="46">
        <v>1609.7699999999995</v>
      </c>
      <c r="Z1493" s="46">
        <v>2825.32</v>
      </c>
      <c r="AA1493" s="46">
        <v>2825.32</v>
      </c>
      <c r="AB1493" s="46">
        <v>2825.32</v>
      </c>
      <c r="AC1493" s="46">
        <v>2825.32</v>
      </c>
      <c r="AD1493" s="46">
        <v>1412.66</v>
      </c>
      <c r="AE1493" s="46">
        <v>1412.66</v>
      </c>
      <c r="AF1493" s="46">
        <v>1412.6600000000037</v>
      </c>
      <c r="AG1493" s="46">
        <v>1412.6600000000037</v>
      </c>
      <c r="AH1493" s="46">
        <v>8528.8400000000038</v>
      </c>
      <c r="AI1493" s="46">
        <v>8028.7700000000041</v>
      </c>
      <c r="AJ1493" s="46">
        <v>5072.0199999999995</v>
      </c>
      <c r="AK1493" s="46">
        <v>19784.650000000001</v>
      </c>
      <c r="AL1493" s="46">
        <v>8733.31</v>
      </c>
      <c r="AM1493" s="46">
        <v>0</v>
      </c>
    </row>
    <row r="1494" spans="5:39" x14ac:dyDescent="0.2">
      <c r="E1494" s="47">
        <v>149</v>
      </c>
      <c r="F1494" s="47">
        <v>159</v>
      </c>
      <c r="G1494" s="47" t="s">
        <v>251</v>
      </c>
      <c r="H1494" s="47" t="s">
        <v>294</v>
      </c>
      <c r="I1494" s="47" t="s">
        <v>527</v>
      </c>
      <c r="J1494" s="533">
        <v>40000003</v>
      </c>
      <c r="K1494" s="14" t="s">
        <v>64</v>
      </c>
      <c r="L1494" s="14" t="s">
        <v>57</v>
      </c>
      <c r="M1494" s="45">
        <v>1494</v>
      </c>
      <c r="N1494" s="45">
        <v>1</v>
      </c>
      <c r="O1494" s="46">
        <v>8295.4199999999983</v>
      </c>
      <c r="Q1494" s="12" t="s">
        <v>485</v>
      </c>
      <c r="T1494" s="59" t="s">
        <v>89</v>
      </c>
      <c r="U1494" s="14">
        <v>0</v>
      </c>
      <c r="V1494" s="59" t="s">
        <v>175</v>
      </c>
      <c r="X1494" s="46">
        <v>0</v>
      </c>
      <c r="Y1494" s="46">
        <v>2523.1999999999998</v>
      </c>
      <c r="Z1494" s="46">
        <v>5348.52</v>
      </c>
      <c r="AA1494" s="46">
        <v>8173.84</v>
      </c>
      <c r="AB1494" s="46">
        <v>5999.16</v>
      </c>
      <c r="AC1494" s="46">
        <v>8824.48</v>
      </c>
      <c r="AD1494" s="46">
        <v>7407.1399999999994</v>
      </c>
      <c r="AE1494" s="46">
        <v>7406.7999999999993</v>
      </c>
      <c r="AF1494" s="46">
        <v>8819.4599999999991</v>
      </c>
      <c r="AG1494" s="46">
        <v>10232.119999999999</v>
      </c>
      <c r="AH1494" s="46">
        <v>6690.3499999999985</v>
      </c>
      <c r="AI1494" s="46">
        <v>5515.6699999999983</v>
      </c>
      <c r="AJ1494" s="46">
        <v>5515.6699999999983</v>
      </c>
      <c r="AK1494" s="46">
        <v>6882.7599999999984</v>
      </c>
      <c r="AL1494" s="46">
        <v>8295.4199999999983</v>
      </c>
      <c r="AM1494" s="46">
        <v>0</v>
      </c>
    </row>
    <row r="1495" spans="5:39" x14ac:dyDescent="0.2">
      <c r="E1495" s="47">
        <v>149</v>
      </c>
      <c r="F1495" s="47">
        <v>159</v>
      </c>
      <c r="G1495" s="47" t="s">
        <v>251</v>
      </c>
      <c r="H1495" s="47" t="s">
        <v>294</v>
      </c>
      <c r="I1495" s="47" t="s">
        <v>527</v>
      </c>
      <c r="J1495" s="533">
        <v>40000003</v>
      </c>
      <c r="K1495" s="14" t="s">
        <v>64</v>
      </c>
      <c r="L1495" s="14" t="s">
        <v>54</v>
      </c>
      <c r="M1495" s="45">
        <v>1495</v>
      </c>
      <c r="N1495" s="45">
        <v>1</v>
      </c>
      <c r="O1495" s="46">
        <v>43084.29</v>
      </c>
      <c r="Q1495" s="12" t="s">
        <v>485</v>
      </c>
      <c r="T1495" s="59" t="s">
        <v>89</v>
      </c>
      <c r="U1495" s="14">
        <v>3</v>
      </c>
      <c r="V1495" s="59" t="s">
        <v>175</v>
      </c>
      <c r="X1495" s="46">
        <v>0</v>
      </c>
      <c r="Y1495" s="46">
        <v>0</v>
      </c>
      <c r="Z1495" s="46">
        <v>0</v>
      </c>
      <c r="AA1495" s="46">
        <v>0</v>
      </c>
      <c r="AB1495" s="46">
        <v>0</v>
      </c>
      <c r="AC1495" s="46">
        <v>0</v>
      </c>
      <c r="AD1495" s="46">
        <v>0</v>
      </c>
      <c r="AE1495" s="46">
        <v>0</v>
      </c>
      <c r="AF1495" s="46">
        <v>0</v>
      </c>
      <c r="AG1495" s="46">
        <v>0</v>
      </c>
      <c r="AH1495" s="46">
        <v>7070.61</v>
      </c>
      <c r="AI1495" s="46">
        <v>12274.06</v>
      </c>
      <c r="AJ1495" s="46">
        <v>17346.079999999998</v>
      </c>
      <c r="AK1495" s="46">
        <v>35763.64</v>
      </c>
      <c r="AL1495" s="46">
        <v>43084.29</v>
      </c>
      <c r="AM1495" s="46">
        <v>23895.998</v>
      </c>
    </row>
    <row r="1496" spans="5:39" x14ac:dyDescent="0.2">
      <c r="E1496" s="47">
        <v>149</v>
      </c>
      <c r="F1496" s="47">
        <v>159</v>
      </c>
      <c r="G1496" s="47" t="s">
        <v>251</v>
      </c>
      <c r="H1496" s="47" t="s">
        <v>294</v>
      </c>
      <c r="I1496" s="47" t="s">
        <v>527</v>
      </c>
      <c r="J1496" s="533">
        <v>40000003</v>
      </c>
      <c r="K1496" s="14" t="s">
        <v>64</v>
      </c>
      <c r="L1496" s="14" t="s">
        <v>58</v>
      </c>
      <c r="M1496" s="45">
        <v>1496</v>
      </c>
      <c r="N1496" s="45">
        <v>1</v>
      </c>
      <c r="O1496" s="46">
        <v>17329.570000000014</v>
      </c>
      <c r="Q1496" s="12" t="s">
        <v>485</v>
      </c>
      <c r="T1496" s="59" t="s">
        <v>89</v>
      </c>
      <c r="U1496" s="14">
        <v>0</v>
      </c>
      <c r="V1496" s="59" t="s">
        <v>175</v>
      </c>
      <c r="X1496" s="46">
        <v>0</v>
      </c>
      <c r="Y1496" s="46">
        <v>17329.57</v>
      </c>
      <c r="Z1496" s="46">
        <v>17329.57</v>
      </c>
      <c r="AA1496" s="46">
        <v>17329.57</v>
      </c>
      <c r="AB1496" s="46">
        <v>17329.57</v>
      </c>
      <c r="AC1496" s="46">
        <v>17329.57</v>
      </c>
      <c r="AD1496" s="46">
        <v>17329.57</v>
      </c>
      <c r="AE1496" s="46">
        <v>17329.570000000003</v>
      </c>
      <c r="AF1496" s="46">
        <v>17329.570000000007</v>
      </c>
      <c r="AG1496" s="46">
        <v>17329.570000000011</v>
      </c>
      <c r="AH1496" s="46">
        <v>17329.570000000014</v>
      </c>
      <c r="AI1496" s="46">
        <v>17329.570000000022</v>
      </c>
      <c r="AJ1496" s="46">
        <v>17329.570000000018</v>
      </c>
      <c r="AK1496" s="46">
        <v>17329.570000000022</v>
      </c>
      <c r="AL1496" s="46">
        <v>17329.570000000014</v>
      </c>
      <c r="AM1496" s="46">
        <v>17329.570000000014</v>
      </c>
    </row>
    <row r="1497" spans="5:39" x14ac:dyDescent="0.2">
      <c r="E1497" s="47">
        <v>149</v>
      </c>
      <c r="F1497" s="47">
        <v>159</v>
      </c>
      <c r="G1497" s="47" t="s">
        <v>251</v>
      </c>
      <c r="H1497" s="47" t="s">
        <v>294</v>
      </c>
      <c r="I1497" s="47" t="s">
        <v>527</v>
      </c>
      <c r="J1497" s="533">
        <v>40000003</v>
      </c>
      <c r="K1497" s="14" t="s">
        <v>67</v>
      </c>
      <c r="L1497" s="14" t="s">
        <v>67</v>
      </c>
      <c r="M1497" s="45">
        <v>1497</v>
      </c>
      <c r="N1497" s="45">
        <v>1</v>
      </c>
      <c r="O1497" s="53">
        <v>115.71057941517938</v>
      </c>
      <c r="P1497" s="54">
        <v>105.71057941517938</v>
      </c>
      <c r="Q1497" s="55" t="s">
        <v>485</v>
      </c>
      <c r="R1497" s="56">
        <v>7.9956105720976929</v>
      </c>
      <c r="S1497" s="57" t="s">
        <v>370</v>
      </c>
      <c r="T1497" s="60" t="s">
        <v>89</v>
      </c>
      <c r="U1497" s="14">
        <v>0</v>
      </c>
      <c r="V1497" s="60" t="s">
        <v>175</v>
      </c>
      <c r="Y1497" s="46">
        <v>115.71057941517938</v>
      </c>
      <c r="Z1497" s="46">
        <v>115.71057941517938</v>
      </c>
      <c r="AA1497" s="46">
        <v>115.71057941517938</v>
      </c>
      <c r="AB1497" s="46">
        <v>115.71057941517938</v>
      </c>
      <c r="AC1497" s="46">
        <v>115.71057941517938</v>
      </c>
      <c r="AD1497" s="46">
        <v>115.71057941517938</v>
      </c>
      <c r="AE1497" s="46">
        <v>115.71057941517938</v>
      </c>
      <c r="AF1497" s="46">
        <v>115.71057941517938</v>
      </c>
      <c r="AG1497" s="46">
        <v>115.71057941517938</v>
      </c>
      <c r="AH1497" s="46">
        <v>115.71057941517938</v>
      </c>
      <c r="AI1497" s="46">
        <v>115.71057941517938</v>
      </c>
      <c r="AJ1497" s="46">
        <v>115.71057941517938</v>
      </c>
      <c r="AK1497" s="46">
        <v>115.71057941517938</v>
      </c>
      <c r="AL1497" s="46">
        <v>115.71057941517938</v>
      </c>
      <c r="AM1497" s="46">
        <v>115.71057941517938</v>
      </c>
    </row>
    <row r="1498" spans="5:39" x14ac:dyDescent="0.2">
      <c r="E1498" s="14">
        <v>150</v>
      </c>
      <c r="F1498" s="14">
        <v>160</v>
      </c>
      <c r="G1498" s="14" t="s">
        <v>251</v>
      </c>
      <c r="H1498" s="14" t="s">
        <v>295</v>
      </c>
      <c r="I1498" s="14" t="s">
        <v>528</v>
      </c>
      <c r="J1498" s="531">
        <v>40000004</v>
      </c>
      <c r="K1498" s="14" t="s">
        <v>59</v>
      </c>
      <c r="L1498" s="14" t="s">
        <v>57</v>
      </c>
      <c r="M1498" s="45">
        <v>1498</v>
      </c>
      <c r="N1498" s="45">
        <v>1</v>
      </c>
      <c r="O1498" s="46">
        <v>2372.59</v>
      </c>
      <c r="Q1498" s="12">
        <v>0</v>
      </c>
      <c r="T1498" s="59">
        <v>0</v>
      </c>
      <c r="U1498" s="14">
        <v>0</v>
      </c>
      <c r="V1498" s="59" t="s">
        <v>174</v>
      </c>
      <c r="Y1498" s="46">
        <v>2118.89</v>
      </c>
      <c r="Z1498" s="46">
        <v>2372.59</v>
      </c>
      <c r="AA1498" s="46">
        <v>2372.59</v>
      </c>
      <c r="AB1498" s="46">
        <v>2372.59</v>
      </c>
      <c r="AC1498" s="46">
        <v>2372.59</v>
      </c>
      <c r="AD1498" s="46">
        <v>2372.59</v>
      </c>
      <c r="AE1498" s="46">
        <v>2372.59</v>
      </c>
      <c r="AF1498" s="46">
        <v>2372.59</v>
      </c>
      <c r="AG1498" s="46">
        <v>2372.59</v>
      </c>
      <c r="AH1498" s="46">
        <v>2372.59</v>
      </c>
      <c r="AI1498" s="46">
        <v>2372.59</v>
      </c>
      <c r="AJ1498" s="46">
        <v>2372.59</v>
      </c>
      <c r="AK1498" s="46">
        <v>2372.59</v>
      </c>
      <c r="AL1498" s="46">
        <v>2372.59</v>
      </c>
      <c r="AM1498" s="46">
        <v>0</v>
      </c>
    </row>
    <row r="1499" spans="5:39" x14ac:dyDescent="0.2">
      <c r="E1499" s="47">
        <v>150</v>
      </c>
      <c r="F1499" s="47">
        <v>160</v>
      </c>
      <c r="G1499" s="47" t="s">
        <v>251</v>
      </c>
      <c r="H1499" s="47" t="s">
        <v>295</v>
      </c>
      <c r="I1499" s="47" t="s">
        <v>528</v>
      </c>
      <c r="J1499" s="533">
        <v>40000004</v>
      </c>
      <c r="K1499" s="14" t="s">
        <v>59</v>
      </c>
      <c r="L1499" s="14" t="s">
        <v>54</v>
      </c>
      <c r="M1499" s="45">
        <v>1499</v>
      </c>
      <c r="N1499" s="45">
        <v>1</v>
      </c>
      <c r="O1499" s="46">
        <v>4998.62</v>
      </c>
      <c r="Q1499" s="12">
        <v>0</v>
      </c>
      <c r="T1499" s="59">
        <v>0</v>
      </c>
      <c r="U1499" s="14">
        <v>0</v>
      </c>
      <c r="V1499" s="59" t="s">
        <v>174</v>
      </c>
      <c r="Y1499" s="46">
        <v>0</v>
      </c>
      <c r="Z1499" s="46">
        <v>0</v>
      </c>
      <c r="AA1499" s="46">
        <v>0</v>
      </c>
      <c r="AB1499" s="46">
        <v>0</v>
      </c>
      <c r="AC1499" s="46">
        <v>0</v>
      </c>
      <c r="AD1499" s="46">
        <v>0</v>
      </c>
      <c r="AE1499" s="46">
        <v>0</v>
      </c>
      <c r="AF1499" s="46">
        <v>0</v>
      </c>
      <c r="AG1499" s="46">
        <v>0</v>
      </c>
      <c r="AH1499" s="46">
        <v>7515.69</v>
      </c>
      <c r="AI1499" s="46">
        <v>4432.79</v>
      </c>
      <c r="AJ1499" s="46">
        <v>4038.5</v>
      </c>
      <c r="AK1499" s="46">
        <v>5940.4500000000007</v>
      </c>
      <c r="AL1499" s="46">
        <v>4998.62</v>
      </c>
      <c r="AM1499" s="46">
        <v>0</v>
      </c>
    </row>
    <row r="1500" spans="5:39" x14ac:dyDescent="0.2">
      <c r="E1500" s="47">
        <v>150</v>
      </c>
      <c r="F1500" s="47">
        <v>160</v>
      </c>
      <c r="G1500" s="47" t="s">
        <v>251</v>
      </c>
      <c r="H1500" s="47" t="s">
        <v>295</v>
      </c>
      <c r="I1500" s="47" t="s">
        <v>528</v>
      </c>
      <c r="J1500" s="533">
        <v>40000004</v>
      </c>
      <c r="K1500" s="14" t="s">
        <v>59</v>
      </c>
      <c r="L1500" s="14" t="s">
        <v>58</v>
      </c>
      <c r="M1500" s="45">
        <v>1500</v>
      </c>
      <c r="N1500" s="45">
        <v>1</v>
      </c>
      <c r="O1500" s="46">
        <v>0</v>
      </c>
      <c r="Q1500" s="12">
        <v>0</v>
      </c>
      <c r="T1500" s="59">
        <v>0</v>
      </c>
      <c r="U1500" s="14">
        <v>0</v>
      </c>
      <c r="V1500" s="59" t="s">
        <v>174</v>
      </c>
      <c r="Y1500" s="46">
        <v>0</v>
      </c>
      <c r="Z1500" s="46">
        <v>0</v>
      </c>
      <c r="AA1500" s="46">
        <v>0</v>
      </c>
      <c r="AB1500" s="46">
        <v>0</v>
      </c>
      <c r="AC1500" s="46">
        <v>0</v>
      </c>
      <c r="AD1500" s="46">
        <v>0</v>
      </c>
      <c r="AE1500" s="46">
        <v>0</v>
      </c>
      <c r="AF1500" s="46">
        <v>0</v>
      </c>
      <c r="AG1500" s="46">
        <v>0</v>
      </c>
      <c r="AH1500" s="46">
        <v>0</v>
      </c>
      <c r="AI1500" s="46">
        <v>0</v>
      </c>
      <c r="AJ1500" s="46">
        <v>0</v>
      </c>
      <c r="AK1500" s="46">
        <v>0</v>
      </c>
      <c r="AL1500" s="46">
        <v>0</v>
      </c>
      <c r="AM1500" s="46">
        <v>0</v>
      </c>
    </row>
    <row r="1501" spans="5:39" x14ac:dyDescent="0.2">
      <c r="E1501" s="47">
        <v>150</v>
      </c>
      <c r="F1501" s="47">
        <v>160</v>
      </c>
      <c r="G1501" s="47" t="s">
        <v>251</v>
      </c>
      <c r="H1501" s="47" t="s">
        <v>295</v>
      </c>
      <c r="I1501" s="47" t="s">
        <v>528</v>
      </c>
      <c r="J1501" s="533">
        <v>40000004</v>
      </c>
      <c r="K1501" s="14" t="s">
        <v>59</v>
      </c>
      <c r="L1501" s="14" t="s">
        <v>31</v>
      </c>
      <c r="M1501" s="45">
        <v>1501</v>
      </c>
      <c r="N1501" s="45">
        <v>1</v>
      </c>
      <c r="O1501" s="48">
        <v>7371.21</v>
      </c>
      <c r="Q1501" s="12">
        <v>0</v>
      </c>
      <c r="R1501" s="46">
        <v>6860.2650000000003</v>
      </c>
      <c r="T1501" s="59">
        <v>0</v>
      </c>
      <c r="U1501" s="14">
        <v>0</v>
      </c>
      <c r="V1501" s="59" t="s">
        <v>174</v>
      </c>
      <c r="X1501" s="46">
        <v>2432.5300000000002</v>
      </c>
      <c r="Y1501" s="46">
        <v>2118.89</v>
      </c>
      <c r="Z1501" s="46">
        <v>2372.59</v>
      </c>
      <c r="AA1501" s="46">
        <v>2372.59</v>
      </c>
      <c r="AB1501" s="46">
        <v>2372.59</v>
      </c>
      <c r="AC1501" s="46">
        <v>2372.59</v>
      </c>
      <c r="AD1501" s="46">
        <v>2372.59</v>
      </c>
      <c r="AE1501" s="46">
        <v>2372.59</v>
      </c>
      <c r="AF1501" s="46">
        <v>2372.59</v>
      </c>
      <c r="AG1501" s="46">
        <v>2372.59</v>
      </c>
      <c r="AH1501" s="46">
        <v>9888.2799999999988</v>
      </c>
      <c r="AI1501" s="46">
        <v>6805.38</v>
      </c>
      <c r="AJ1501" s="46">
        <v>6411.09</v>
      </c>
      <c r="AK1501" s="46">
        <v>8313.0400000000009</v>
      </c>
      <c r="AL1501" s="46">
        <v>7371.21</v>
      </c>
      <c r="AM1501" s="46">
        <v>0</v>
      </c>
    </row>
    <row r="1502" spans="5:39" x14ac:dyDescent="0.2">
      <c r="E1502" s="47">
        <v>150</v>
      </c>
      <c r="F1502" s="47">
        <v>160</v>
      </c>
      <c r="G1502" s="47" t="s">
        <v>251</v>
      </c>
      <c r="H1502" s="47" t="s">
        <v>295</v>
      </c>
      <c r="I1502" s="47" t="s">
        <v>528</v>
      </c>
      <c r="J1502" s="533">
        <v>40000004</v>
      </c>
      <c r="K1502" s="14" t="s">
        <v>37</v>
      </c>
      <c r="L1502" s="14" t="s">
        <v>31</v>
      </c>
      <c r="M1502" s="45">
        <v>1502</v>
      </c>
      <c r="N1502" s="45">
        <v>1</v>
      </c>
      <c r="O1502" s="48">
        <v>8313.0400000000009</v>
      </c>
      <c r="P1502" s="48"/>
      <c r="Q1502" s="12">
        <v>0</v>
      </c>
      <c r="R1502" s="46">
        <v>6027.1616666666669</v>
      </c>
      <c r="T1502" s="59">
        <v>0</v>
      </c>
      <c r="U1502" s="14">
        <v>0</v>
      </c>
      <c r="V1502" s="59" t="s">
        <v>174</v>
      </c>
      <c r="Y1502" s="46">
        <v>2432.5300000000002</v>
      </c>
      <c r="Z1502" s="46">
        <v>2432.5300000000002</v>
      </c>
      <c r="AA1502" s="46">
        <v>2058.9499999999998</v>
      </c>
      <c r="AB1502" s="46">
        <v>2372.59</v>
      </c>
      <c r="AC1502" s="46">
        <v>2372.59</v>
      </c>
      <c r="AD1502" s="46">
        <v>0</v>
      </c>
      <c r="AE1502" s="46">
        <v>7117.77</v>
      </c>
      <c r="AF1502" s="46">
        <v>0</v>
      </c>
      <c r="AG1502" s="46">
        <v>2372.59</v>
      </c>
      <c r="AH1502" s="46">
        <v>2372.59</v>
      </c>
      <c r="AI1502" s="46">
        <v>9888.2800000000007</v>
      </c>
      <c r="AJ1502" s="46">
        <v>13216.47</v>
      </c>
      <c r="AK1502" s="46">
        <v>0</v>
      </c>
      <c r="AL1502" s="46">
        <v>8313.0400000000009</v>
      </c>
      <c r="AM1502" s="46">
        <v>4422.7259999999997</v>
      </c>
    </row>
    <row r="1503" spans="5:39" x14ac:dyDescent="0.2">
      <c r="E1503" s="47">
        <v>150</v>
      </c>
      <c r="F1503" s="47">
        <v>160</v>
      </c>
      <c r="G1503" s="47" t="s">
        <v>251</v>
      </c>
      <c r="H1503" s="47" t="s">
        <v>295</v>
      </c>
      <c r="I1503" s="47" t="s">
        <v>528</v>
      </c>
      <c r="J1503" s="533">
        <v>40000004</v>
      </c>
      <c r="K1503" s="14" t="s">
        <v>65</v>
      </c>
      <c r="L1503" s="14" t="s">
        <v>31</v>
      </c>
      <c r="M1503" s="45">
        <v>1503</v>
      </c>
      <c r="N1503" s="45">
        <v>1</v>
      </c>
      <c r="O1503" s="52">
        <v>7371.21</v>
      </c>
      <c r="P1503" s="48">
        <v>4422.7259999999997</v>
      </c>
      <c r="Q1503" s="12">
        <v>0</v>
      </c>
      <c r="R1503" s="46">
        <v>1228.5350000000001</v>
      </c>
      <c r="T1503" s="59">
        <v>0</v>
      </c>
      <c r="U1503" s="14">
        <v>0</v>
      </c>
      <c r="V1503" s="59" t="s">
        <v>174</v>
      </c>
      <c r="X1503" s="46">
        <v>0</v>
      </c>
      <c r="Y1503" s="46">
        <v>0</v>
      </c>
      <c r="Z1503" s="46">
        <v>0</v>
      </c>
      <c r="AA1503" s="46">
        <v>0</v>
      </c>
      <c r="AB1503" s="46">
        <v>0</v>
      </c>
      <c r="AC1503" s="46">
        <v>0</v>
      </c>
      <c r="AD1503" s="46">
        <v>0</v>
      </c>
      <c r="AE1503" s="46">
        <v>0</v>
      </c>
      <c r="AF1503" s="46">
        <v>0</v>
      </c>
      <c r="AG1503" s="46">
        <v>0</v>
      </c>
      <c r="AH1503" s="46">
        <v>0</v>
      </c>
      <c r="AI1503" s="46">
        <v>0</v>
      </c>
      <c r="AJ1503" s="46">
        <v>0</v>
      </c>
      <c r="AK1503" s="46">
        <v>0</v>
      </c>
      <c r="AL1503" s="46">
        <v>7371.21</v>
      </c>
      <c r="AM1503" s="46">
        <v>0</v>
      </c>
    </row>
    <row r="1504" spans="5:39" x14ac:dyDescent="0.2">
      <c r="E1504" s="47">
        <v>150</v>
      </c>
      <c r="F1504" s="47">
        <v>160</v>
      </c>
      <c r="G1504" s="47" t="s">
        <v>251</v>
      </c>
      <c r="H1504" s="47" t="s">
        <v>295</v>
      </c>
      <c r="I1504" s="47" t="s">
        <v>528</v>
      </c>
      <c r="J1504" s="533">
        <v>40000004</v>
      </c>
      <c r="K1504" s="14" t="s">
        <v>64</v>
      </c>
      <c r="L1504" s="14" t="s">
        <v>57</v>
      </c>
      <c r="M1504" s="45">
        <v>1504</v>
      </c>
      <c r="N1504" s="45">
        <v>1</v>
      </c>
      <c r="O1504" s="46">
        <v>0</v>
      </c>
      <c r="Q1504" s="12">
        <v>0</v>
      </c>
      <c r="T1504" s="59">
        <v>0</v>
      </c>
      <c r="U1504" s="14">
        <v>0</v>
      </c>
      <c r="V1504" s="59" t="s">
        <v>174</v>
      </c>
      <c r="X1504" s="46">
        <v>0</v>
      </c>
      <c r="Y1504" s="46">
        <v>0</v>
      </c>
      <c r="Z1504" s="46">
        <v>0</v>
      </c>
      <c r="AA1504" s="46">
        <v>313.64000000000033</v>
      </c>
      <c r="AB1504" s="46">
        <v>313.64000000000033</v>
      </c>
      <c r="AC1504" s="46">
        <v>313.64000000000033</v>
      </c>
      <c r="AD1504" s="46">
        <v>2686.2300000000005</v>
      </c>
      <c r="AE1504" s="46">
        <v>0</v>
      </c>
      <c r="AF1504" s="46">
        <v>2372.59</v>
      </c>
      <c r="AG1504" s="46">
        <v>2372.59</v>
      </c>
      <c r="AH1504" s="46">
        <v>2372.59</v>
      </c>
      <c r="AI1504" s="46">
        <v>0</v>
      </c>
      <c r="AJ1504" s="46">
        <v>0</v>
      </c>
      <c r="AK1504" s="46">
        <v>2372.59</v>
      </c>
      <c r="AL1504" s="46">
        <v>0</v>
      </c>
      <c r="AM1504" s="46">
        <v>0</v>
      </c>
    </row>
    <row r="1505" spans="5:39" x14ac:dyDescent="0.2">
      <c r="E1505" s="47">
        <v>150</v>
      </c>
      <c r="F1505" s="47">
        <v>160</v>
      </c>
      <c r="G1505" s="47" t="s">
        <v>251</v>
      </c>
      <c r="H1505" s="47" t="s">
        <v>295</v>
      </c>
      <c r="I1505" s="47" t="s">
        <v>528</v>
      </c>
      <c r="J1505" s="533">
        <v>40000004</v>
      </c>
      <c r="K1505" s="14" t="s">
        <v>64</v>
      </c>
      <c r="L1505" s="14" t="s">
        <v>54</v>
      </c>
      <c r="M1505" s="45">
        <v>1505</v>
      </c>
      <c r="N1505" s="45">
        <v>1</v>
      </c>
      <c r="O1505" s="46">
        <v>7371.2099999999991</v>
      </c>
      <c r="Q1505" s="12">
        <v>0</v>
      </c>
      <c r="T1505" s="59">
        <v>0</v>
      </c>
      <c r="U1505" s="14">
        <v>0</v>
      </c>
      <c r="V1505" s="59" t="s">
        <v>174</v>
      </c>
      <c r="X1505" s="46">
        <v>0</v>
      </c>
      <c r="Y1505" s="46">
        <v>0</v>
      </c>
      <c r="Z1505" s="46">
        <v>0</v>
      </c>
      <c r="AA1505" s="46">
        <v>0</v>
      </c>
      <c r="AB1505" s="46">
        <v>0</v>
      </c>
      <c r="AC1505" s="46">
        <v>0</v>
      </c>
      <c r="AD1505" s="46">
        <v>0</v>
      </c>
      <c r="AE1505" s="46">
        <v>0</v>
      </c>
      <c r="AF1505" s="46">
        <v>0</v>
      </c>
      <c r="AG1505" s="46">
        <v>0</v>
      </c>
      <c r="AH1505" s="46">
        <v>7515.69</v>
      </c>
      <c r="AI1505" s="46">
        <v>6805.3799999999992</v>
      </c>
      <c r="AJ1505" s="46">
        <v>0</v>
      </c>
      <c r="AK1505" s="46">
        <v>5940.4500000000007</v>
      </c>
      <c r="AL1505" s="46">
        <v>7371.2099999999991</v>
      </c>
      <c r="AM1505" s="46">
        <v>2948.4839999999995</v>
      </c>
    </row>
    <row r="1506" spans="5:39" x14ac:dyDescent="0.2">
      <c r="E1506" s="47">
        <v>150</v>
      </c>
      <c r="F1506" s="47">
        <v>160</v>
      </c>
      <c r="G1506" s="47" t="s">
        <v>251</v>
      </c>
      <c r="H1506" s="47" t="s">
        <v>295</v>
      </c>
      <c r="I1506" s="47" t="s">
        <v>528</v>
      </c>
      <c r="J1506" s="533">
        <v>40000004</v>
      </c>
      <c r="K1506" s="14" t="s">
        <v>64</v>
      </c>
      <c r="L1506" s="14" t="s">
        <v>58</v>
      </c>
      <c r="M1506" s="45">
        <v>1506</v>
      </c>
      <c r="N1506" s="45">
        <v>1</v>
      </c>
      <c r="O1506" s="46">
        <v>0</v>
      </c>
      <c r="Q1506" s="12">
        <v>0</v>
      </c>
      <c r="T1506" s="59">
        <v>0</v>
      </c>
      <c r="U1506" s="14">
        <v>0</v>
      </c>
      <c r="V1506" s="59" t="s">
        <v>174</v>
      </c>
      <c r="X1506" s="46">
        <v>0</v>
      </c>
      <c r="Y1506" s="46">
        <v>2118.89</v>
      </c>
      <c r="Z1506" s="46">
        <v>2058.9499999999998</v>
      </c>
      <c r="AA1506" s="46">
        <v>2058.9499999999998</v>
      </c>
      <c r="AB1506" s="46">
        <v>2058.9499999999998</v>
      </c>
      <c r="AC1506" s="46">
        <v>2058.9499999999998</v>
      </c>
      <c r="AD1506" s="46">
        <v>2058.9500000000016</v>
      </c>
      <c r="AE1506" s="46">
        <v>3.637978807091713E-12</v>
      </c>
      <c r="AF1506" s="46">
        <v>3.637978807091713E-12</v>
      </c>
      <c r="AG1506" s="46">
        <v>3.637978807091713E-12</v>
      </c>
      <c r="AH1506" s="46">
        <v>0</v>
      </c>
      <c r="AI1506" s="46">
        <v>0</v>
      </c>
      <c r="AJ1506" s="46">
        <v>0</v>
      </c>
      <c r="AK1506" s="46">
        <v>0</v>
      </c>
      <c r="AL1506" s="46">
        <v>0</v>
      </c>
      <c r="AM1506" s="46">
        <v>0</v>
      </c>
    </row>
    <row r="1507" spans="5:39" x14ac:dyDescent="0.2">
      <c r="E1507" s="47">
        <v>150</v>
      </c>
      <c r="F1507" s="47">
        <v>160</v>
      </c>
      <c r="G1507" s="47" t="s">
        <v>251</v>
      </c>
      <c r="H1507" s="47" t="s">
        <v>295</v>
      </c>
      <c r="I1507" s="47" t="s">
        <v>528</v>
      </c>
      <c r="J1507" s="533">
        <v>40000004</v>
      </c>
      <c r="K1507" s="14" t="s">
        <v>67</v>
      </c>
      <c r="L1507" s="14" t="s">
        <v>67</v>
      </c>
      <c r="M1507" s="45">
        <v>1507</v>
      </c>
      <c r="N1507" s="45">
        <v>1</v>
      </c>
      <c r="O1507" s="53">
        <v>0</v>
      </c>
      <c r="P1507" s="54">
        <v>0</v>
      </c>
      <c r="Q1507" s="55">
        <v>0</v>
      </c>
      <c r="R1507" s="56">
        <v>0</v>
      </c>
      <c r="S1507" s="57">
        <v>0</v>
      </c>
      <c r="T1507" s="60">
        <v>0</v>
      </c>
      <c r="U1507" s="14">
        <v>0</v>
      </c>
      <c r="V1507" s="60" t="s">
        <v>174</v>
      </c>
      <c r="Y1507" s="46">
        <v>0</v>
      </c>
      <c r="Z1507" s="46">
        <v>0</v>
      </c>
      <c r="AA1507" s="46">
        <v>0</v>
      </c>
      <c r="AB1507" s="46">
        <v>0</v>
      </c>
      <c r="AC1507" s="46">
        <v>0</v>
      </c>
      <c r="AD1507" s="46">
        <v>0</v>
      </c>
      <c r="AE1507" s="46">
        <v>0</v>
      </c>
      <c r="AF1507" s="46">
        <v>0</v>
      </c>
      <c r="AG1507" s="46">
        <v>0</v>
      </c>
      <c r="AH1507" s="46">
        <v>0</v>
      </c>
      <c r="AI1507" s="46">
        <v>0</v>
      </c>
      <c r="AJ1507" s="46">
        <v>0</v>
      </c>
      <c r="AK1507" s="46">
        <v>0</v>
      </c>
      <c r="AL1507" s="46">
        <v>0</v>
      </c>
      <c r="AM1507" s="46">
        <v>0</v>
      </c>
    </row>
    <row r="1508" spans="5:39" x14ac:dyDescent="0.2">
      <c r="E1508" s="14">
        <v>151</v>
      </c>
      <c r="F1508" s="14">
        <v>161</v>
      </c>
      <c r="G1508" s="14" t="s">
        <v>251</v>
      </c>
      <c r="H1508" s="14" t="s">
        <v>314</v>
      </c>
      <c r="I1508" s="14" t="s">
        <v>529</v>
      </c>
      <c r="J1508" s="531">
        <v>40000005</v>
      </c>
      <c r="K1508" s="14" t="s">
        <v>59</v>
      </c>
      <c r="L1508" s="14" t="s">
        <v>57</v>
      </c>
      <c r="M1508" s="45">
        <v>1508</v>
      </c>
      <c r="N1508" s="45">
        <v>1</v>
      </c>
      <c r="O1508" s="46">
        <v>2699.37</v>
      </c>
      <c r="Q1508" s="12" t="s">
        <v>372</v>
      </c>
      <c r="T1508" s="59" t="s">
        <v>75</v>
      </c>
      <c r="U1508" s="14">
        <v>0</v>
      </c>
      <c r="V1508" s="59" t="s">
        <v>174</v>
      </c>
      <c r="Y1508" s="46">
        <v>2410.71</v>
      </c>
      <c r="Z1508" s="46">
        <v>2699.37</v>
      </c>
      <c r="AA1508" s="46">
        <v>2699.37</v>
      </c>
      <c r="AB1508" s="46">
        <v>2699.37</v>
      </c>
      <c r="AC1508" s="46">
        <v>2699.37</v>
      </c>
      <c r="AD1508" s="46">
        <v>2699.37</v>
      </c>
      <c r="AE1508" s="46">
        <v>2699.37</v>
      </c>
      <c r="AF1508" s="46">
        <v>2699.37</v>
      </c>
      <c r="AG1508" s="46">
        <v>2699.37</v>
      </c>
      <c r="AH1508" s="46">
        <v>2699.37</v>
      </c>
      <c r="AI1508" s="46">
        <v>2699.37</v>
      </c>
      <c r="AJ1508" s="46">
        <v>2699.37</v>
      </c>
      <c r="AK1508" s="46">
        <v>2699.37</v>
      </c>
      <c r="AL1508" s="46">
        <v>2699.37</v>
      </c>
      <c r="AM1508" s="46">
        <v>0</v>
      </c>
    </row>
    <row r="1509" spans="5:39" x14ac:dyDescent="0.2">
      <c r="E1509" s="47">
        <v>151</v>
      </c>
      <c r="F1509" s="47">
        <v>161</v>
      </c>
      <c r="G1509" s="47" t="s">
        <v>251</v>
      </c>
      <c r="H1509" s="47" t="s">
        <v>314</v>
      </c>
      <c r="I1509" s="47" t="s">
        <v>529</v>
      </c>
      <c r="J1509" s="533">
        <v>40000005</v>
      </c>
      <c r="K1509" s="14" t="s">
        <v>59</v>
      </c>
      <c r="L1509" s="14" t="s">
        <v>54</v>
      </c>
      <c r="M1509" s="45">
        <v>1509</v>
      </c>
      <c r="N1509" s="45">
        <v>1</v>
      </c>
      <c r="O1509" s="46">
        <v>7198.49</v>
      </c>
      <c r="Q1509" s="12" t="s">
        <v>372</v>
      </c>
      <c r="T1509" s="59" t="s">
        <v>75</v>
      </c>
      <c r="U1509" s="14">
        <v>0</v>
      </c>
      <c r="V1509" s="59" t="s">
        <v>174</v>
      </c>
      <c r="Y1509" s="46">
        <v>0</v>
      </c>
      <c r="Z1509" s="46">
        <v>0</v>
      </c>
      <c r="AA1509" s="46">
        <v>0</v>
      </c>
      <c r="AB1509" s="46">
        <v>0</v>
      </c>
      <c r="AC1509" s="46">
        <v>0</v>
      </c>
      <c r="AD1509" s="46">
        <v>0</v>
      </c>
      <c r="AE1509" s="46">
        <v>0</v>
      </c>
      <c r="AF1509" s="46">
        <v>0</v>
      </c>
      <c r="AG1509" s="46">
        <v>0</v>
      </c>
      <c r="AH1509" s="46">
        <v>6753.32</v>
      </c>
      <c r="AI1509" s="46">
        <v>4990.37</v>
      </c>
      <c r="AJ1509" s="46">
        <v>4990.37</v>
      </c>
      <c r="AK1509" s="46">
        <v>23956.86</v>
      </c>
      <c r="AL1509" s="46">
        <v>7198.49</v>
      </c>
      <c r="AM1509" s="46">
        <v>0</v>
      </c>
    </row>
    <row r="1510" spans="5:39" x14ac:dyDescent="0.2">
      <c r="E1510" s="47">
        <v>151</v>
      </c>
      <c r="F1510" s="47">
        <v>161</v>
      </c>
      <c r="G1510" s="47" t="s">
        <v>251</v>
      </c>
      <c r="H1510" s="47" t="s">
        <v>314</v>
      </c>
      <c r="I1510" s="47" t="s">
        <v>529</v>
      </c>
      <c r="J1510" s="533">
        <v>40000005</v>
      </c>
      <c r="K1510" s="14" t="s">
        <v>59</v>
      </c>
      <c r="L1510" s="14" t="s">
        <v>58</v>
      </c>
      <c r="M1510" s="45">
        <v>1510</v>
      </c>
      <c r="N1510" s="45">
        <v>1</v>
      </c>
      <c r="O1510" s="46">
        <v>0</v>
      </c>
      <c r="Q1510" s="12" t="s">
        <v>372</v>
      </c>
      <c r="T1510" s="59" t="s">
        <v>75</v>
      </c>
      <c r="U1510" s="14">
        <v>23</v>
      </c>
      <c r="V1510" s="59" t="s">
        <v>174</v>
      </c>
      <c r="Y1510" s="46">
        <v>0</v>
      </c>
      <c r="Z1510" s="46">
        <v>0</v>
      </c>
      <c r="AA1510" s="46">
        <v>0</v>
      </c>
      <c r="AB1510" s="46">
        <v>0</v>
      </c>
      <c r="AC1510" s="46">
        <v>0</v>
      </c>
      <c r="AD1510" s="46">
        <v>0</v>
      </c>
      <c r="AE1510" s="46">
        <v>0</v>
      </c>
      <c r="AF1510" s="46">
        <v>0</v>
      </c>
      <c r="AG1510" s="46">
        <v>0</v>
      </c>
      <c r="AH1510" s="46">
        <v>0</v>
      </c>
      <c r="AI1510" s="46">
        <v>0</v>
      </c>
      <c r="AJ1510" s="46">
        <v>0</v>
      </c>
      <c r="AK1510" s="46">
        <v>0</v>
      </c>
      <c r="AL1510" s="46">
        <v>0</v>
      </c>
      <c r="AM1510" s="46">
        <v>0</v>
      </c>
    </row>
    <row r="1511" spans="5:39" x14ac:dyDescent="0.2">
      <c r="E1511" s="47">
        <v>151</v>
      </c>
      <c r="F1511" s="47">
        <v>161</v>
      </c>
      <c r="G1511" s="47" t="s">
        <v>251</v>
      </c>
      <c r="H1511" s="47" t="s">
        <v>314</v>
      </c>
      <c r="I1511" s="47" t="s">
        <v>529</v>
      </c>
      <c r="J1511" s="533">
        <v>40000005</v>
      </c>
      <c r="K1511" s="14" t="s">
        <v>59</v>
      </c>
      <c r="L1511" s="14" t="s">
        <v>31</v>
      </c>
      <c r="M1511" s="45">
        <v>1511</v>
      </c>
      <c r="N1511" s="45">
        <v>1</v>
      </c>
      <c r="O1511" s="48">
        <v>9897.86</v>
      </c>
      <c r="Q1511" s="12" t="s">
        <v>372</v>
      </c>
      <c r="R1511" s="46">
        <v>10680.938333333332</v>
      </c>
      <c r="T1511" s="59" t="s">
        <v>75</v>
      </c>
      <c r="U1511" s="14">
        <v>0</v>
      </c>
      <c r="V1511" s="59" t="s">
        <v>174</v>
      </c>
      <c r="X1511" s="46">
        <v>16557.060000000001</v>
      </c>
      <c r="Y1511" s="46">
        <v>2410.71</v>
      </c>
      <c r="Z1511" s="46">
        <v>2699.37</v>
      </c>
      <c r="AA1511" s="46">
        <v>2699.37</v>
      </c>
      <c r="AB1511" s="46">
        <v>2699.37</v>
      </c>
      <c r="AC1511" s="46">
        <v>2699.37</v>
      </c>
      <c r="AD1511" s="46">
        <v>2699.37</v>
      </c>
      <c r="AE1511" s="46">
        <v>2699.37</v>
      </c>
      <c r="AF1511" s="46">
        <v>2699.37</v>
      </c>
      <c r="AG1511" s="46">
        <v>2699.37</v>
      </c>
      <c r="AH1511" s="46">
        <v>9452.6899999999987</v>
      </c>
      <c r="AI1511" s="46">
        <v>7689.74</v>
      </c>
      <c r="AJ1511" s="46">
        <v>7689.74</v>
      </c>
      <c r="AK1511" s="46">
        <v>26656.23</v>
      </c>
      <c r="AL1511" s="46">
        <v>9897.86</v>
      </c>
      <c r="AM1511" s="46">
        <v>0</v>
      </c>
    </row>
    <row r="1512" spans="5:39" x14ac:dyDescent="0.2">
      <c r="E1512" s="47">
        <v>151</v>
      </c>
      <c r="F1512" s="47">
        <v>161</v>
      </c>
      <c r="G1512" s="47" t="s">
        <v>251</v>
      </c>
      <c r="H1512" s="47" t="s">
        <v>314</v>
      </c>
      <c r="I1512" s="47" t="s">
        <v>529</v>
      </c>
      <c r="J1512" s="533">
        <v>40000005</v>
      </c>
      <c r="K1512" s="14" t="s">
        <v>37</v>
      </c>
      <c r="L1512" s="14" t="s">
        <v>31</v>
      </c>
      <c r="M1512" s="45">
        <v>1512</v>
      </c>
      <c r="N1512" s="45">
        <v>1</v>
      </c>
      <c r="O1512" s="48">
        <v>0</v>
      </c>
      <c r="P1512" s="48"/>
      <c r="Q1512" s="12" t="s">
        <v>372</v>
      </c>
      <c r="R1512" s="46">
        <v>3149.2649999999999</v>
      </c>
      <c r="T1512" s="59" t="s">
        <v>75</v>
      </c>
      <c r="U1512" s="14">
        <v>0</v>
      </c>
      <c r="V1512" s="59" t="s">
        <v>174</v>
      </c>
      <c r="Y1512" s="46">
        <v>0</v>
      </c>
      <c r="Z1512" s="46">
        <v>0</v>
      </c>
      <c r="AA1512" s="46">
        <v>21667.14</v>
      </c>
      <c r="AB1512" s="46">
        <v>0</v>
      </c>
      <c r="AC1512" s="46">
        <v>0</v>
      </c>
      <c r="AD1512" s="46">
        <v>0</v>
      </c>
      <c r="AE1512" s="46">
        <v>0</v>
      </c>
      <c r="AF1512" s="46">
        <v>0</v>
      </c>
      <c r="AG1512" s="46">
        <v>0</v>
      </c>
      <c r="AH1512" s="46">
        <v>18895.59</v>
      </c>
      <c r="AI1512" s="46">
        <v>0</v>
      </c>
      <c r="AJ1512" s="46">
        <v>0</v>
      </c>
      <c r="AK1512" s="46">
        <v>0</v>
      </c>
      <c r="AL1512" s="46">
        <v>0</v>
      </c>
      <c r="AM1512" s="46">
        <v>49109.008000000002</v>
      </c>
    </row>
    <row r="1513" spans="5:39" x14ac:dyDescent="0.2">
      <c r="E1513" s="47">
        <v>151</v>
      </c>
      <c r="F1513" s="47">
        <v>161</v>
      </c>
      <c r="G1513" s="47" t="s">
        <v>251</v>
      </c>
      <c r="H1513" s="47" t="s">
        <v>314</v>
      </c>
      <c r="I1513" s="47" t="s">
        <v>529</v>
      </c>
      <c r="J1513" s="533">
        <v>40000005</v>
      </c>
      <c r="K1513" s="14" t="s">
        <v>65</v>
      </c>
      <c r="L1513" s="14" t="s">
        <v>31</v>
      </c>
      <c r="M1513" s="45">
        <v>1513</v>
      </c>
      <c r="N1513" s="45">
        <v>1</v>
      </c>
      <c r="O1513" s="52">
        <v>61386.259999999995</v>
      </c>
      <c r="P1513" s="48">
        <v>49109.008000000002</v>
      </c>
      <c r="Q1513" s="12" t="s">
        <v>372</v>
      </c>
      <c r="R1513" s="46">
        <v>10231.043333333333</v>
      </c>
      <c r="T1513" s="59" t="s">
        <v>75</v>
      </c>
      <c r="U1513" s="14">
        <v>0</v>
      </c>
      <c r="V1513" s="59" t="s">
        <v>174</v>
      </c>
      <c r="X1513" s="46">
        <v>0</v>
      </c>
      <c r="Y1513" s="46">
        <v>0</v>
      </c>
      <c r="Z1513" s="46">
        <v>0</v>
      </c>
      <c r="AA1513" s="46">
        <v>0</v>
      </c>
      <c r="AB1513" s="46">
        <v>0</v>
      </c>
      <c r="AC1513" s="46">
        <v>0</v>
      </c>
      <c r="AD1513" s="46">
        <v>0</v>
      </c>
      <c r="AE1513" s="46">
        <v>0</v>
      </c>
      <c r="AF1513" s="46">
        <v>0</v>
      </c>
      <c r="AG1513" s="46">
        <v>0</v>
      </c>
      <c r="AH1513" s="46">
        <v>9452.690000000006</v>
      </c>
      <c r="AI1513" s="46">
        <v>7689.74</v>
      </c>
      <c r="AJ1513" s="46">
        <v>7689.7399999999925</v>
      </c>
      <c r="AK1513" s="46">
        <v>26656.23</v>
      </c>
      <c r="AL1513" s="46">
        <v>9897.86</v>
      </c>
      <c r="AM1513" s="46">
        <v>0</v>
      </c>
    </row>
    <row r="1514" spans="5:39" x14ac:dyDescent="0.2">
      <c r="E1514" s="47">
        <v>151</v>
      </c>
      <c r="F1514" s="47">
        <v>161</v>
      </c>
      <c r="G1514" s="47" t="s">
        <v>251</v>
      </c>
      <c r="H1514" s="47" t="s">
        <v>314</v>
      </c>
      <c r="I1514" s="47" t="s">
        <v>529</v>
      </c>
      <c r="J1514" s="533">
        <v>40000005</v>
      </c>
      <c r="K1514" s="14" t="s">
        <v>64</v>
      </c>
      <c r="L1514" s="14" t="s">
        <v>57</v>
      </c>
      <c r="M1514" s="45">
        <v>1514</v>
      </c>
      <c r="N1514" s="45">
        <v>1</v>
      </c>
      <c r="O1514" s="46">
        <v>10797.48</v>
      </c>
      <c r="Q1514" s="12" t="s">
        <v>372</v>
      </c>
      <c r="T1514" s="59" t="s">
        <v>75</v>
      </c>
      <c r="U1514" s="14">
        <v>0</v>
      </c>
      <c r="V1514" s="59" t="s">
        <v>174</v>
      </c>
      <c r="X1514" s="46">
        <v>0</v>
      </c>
      <c r="Y1514" s="46">
        <v>2410.71</v>
      </c>
      <c r="Z1514" s="46">
        <v>5110.08</v>
      </c>
      <c r="AA1514" s="46">
        <v>0</v>
      </c>
      <c r="AB1514" s="46">
        <v>2699.37</v>
      </c>
      <c r="AC1514" s="46">
        <v>5398.74</v>
      </c>
      <c r="AD1514" s="46">
        <v>8098.11</v>
      </c>
      <c r="AE1514" s="46">
        <v>10797.48</v>
      </c>
      <c r="AF1514" s="46">
        <v>13496.849999999999</v>
      </c>
      <c r="AG1514" s="46">
        <v>16196.219999999998</v>
      </c>
      <c r="AH1514" s="46">
        <v>0</v>
      </c>
      <c r="AI1514" s="46">
        <v>2699.37</v>
      </c>
      <c r="AJ1514" s="46">
        <v>5398.74</v>
      </c>
      <c r="AK1514" s="46">
        <v>8098.11</v>
      </c>
      <c r="AL1514" s="46">
        <v>10797.48</v>
      </c>
      <c r="AM1514" s="46">
        <v>0</v>
      </c>
    </row>
    <row r="1515" spans="5:39" x14ac:dyDescent="0.2">
      <c r="E1515" s="47">
        <v>151</v>
      </c>
      <c r="F1515" s="47">
        <v>161</v>
      </c>
      <c r="G1515" s="47" t="s">
        <v>251</v>
      </c>
      <c r="H1515" s="47" t="s">
        <v>314</v>
      </c>
      <c r="I1515" s="47" t="s">
        <v>529</v>
      </c>
      <c r="J1515" s="533">
        <v>40000005</v>
      </c>
      <c r="K1515" s="14" t="s">
        <v>64</v>
      </c>
      <c r="L1515" s="14" t="s">
        <v>54</v>
      </c>
      <c r="M1515" s="45">
        <v>1515</v>
      </c>
      <c r="N1515" s="45">
        <v>1</v>
      </c>
      <c r="O1515" s="46">
        <v>47889.409999999996</v>
      </c>
      <c r="Q1515" s="12" t="s">
        <v>372</v>
      </c>
      <c r="T1515" s="59" t="s">
        <v>75</v>
      </c>
      <c r="U1515" s="14">
        <v>0</v>
      </c>
      <c r="V1515" s="59" t="s">
        <v>174</v>
      </c>
      <c r="X1515" s="46">
        <v>0</v>
      </c>
      <c r="Y1515" s="46">
        <v>0</v>
      </c>
      <c r="Z1515" s="46">
        <v>0</v>
      </c>
      <c r="AA1515" s="46">
        <v>0</v>
      </c>
      <c r="AB1515" s="46">
        <v>0</v>
      </c>
      <c r="AC1515" s="46">
        <v>0</v>
      </c>
      <c r="AD1515" s="46">
        <v>0</v>
      </c>
      <c r="AE1515" s="46">
        <v>0</v>
      </c>
      <c r="AF1515" s="46">
        <v>0</v>
      </c>
      <c r="AG1515" s="46">
        <v>0</v>
      </c>
      <c r="AH1515" s="46">
        <v>6753.3199999999961</v>
      </c>
      <c r="AI1515" s="46">
        <v>11743.689999999995</v>
      </c>
      <c r="AJ1515" s="46">
        <v>16734.059999999994</v>
      </c>
      <c r="AK1515" s="46">
        <v>40690.92</v>
      </c>
      <c r="AL1515" s="46">
        <v>47889.409999999996</v>
      </c>
      <c r="AM1515" s="46">
        <v>9577.8819999999905</v>
      </c>
    </row>
    <row r="1516" spans="5:39" x14ac:dyDescent="0.2">
      <c r="E1516" s="47">
        <v>151</v>
      </c>
      <c r="F1516" s="47">
        <v>161</v>
      </c>
      <c r="G1516" s="47" t="s">
        <v>251</v>
      </c>
      <c r="H1516" s="47" t="s">
        <v>314</v>
      </c>
      <c r="I1516" s="47" t="s">
        <v>529</v>
      </c>
      <c r="J1516" s="533">
        <v>40000005</v>
      </c>
      <c r="K1516" s="14" t="s">
        <v>64</v>
      </c>
      <c r="L1516" s="14" t="s">
        <v>58</v>
      </c>
      <c r="M1516" s="45">
        <v>1516</v>
      </c>
      <c r="N1516" s="45">
        <v>1</v>
      </c>
      <c r="O1516" s="46">
        <v>2699.3700000000026</v>
      </c>
      <c r="Q1516" s="12" t="s">
        <v>372</v>
      </c>
      <c r="T1516" s="59" t="s">
        <v>75</v>
      </c>
      <c r="U1516" s="14">
        <v>0</v>
      </c>
      <c r="V1516" s="59" t="s">
        <v>174</v>
      </c>
      <c r="X1516" s="46">
        <v>0</v>
      </c>
      <c r="Y1516" s="46">
        <v>16557.060000000001</v>
      </c>
      <c r="Z1516" s="46">
        <v>16557.059999999998</v>
      </c>
      <c r="AA1516" s="46">
        <v>2699.369999999999</v>
      </c>
      <c r="AB1516" s="46">
        <v>2699.3699999999981</v>
      </c>
      <c r="AC1516" s="46">
        <v>2699.3699999999972</v>
      </c>
      <c r="AD1516" s="46">
        <v>2699.3699999999963</v>
      </c>
      <c r="AE1516" s="46">
        <v>2699.369999999999</v>
      </c>
      <c r="AF1516" s="46">
        <v>2699.3700000000026</v>
      </c>
      <c r="AG1516" s="46">
        <v>2699.3700000000063</v>
      </c>
      <c r="AH1516" s="46">
        <v>2699.3700000000063</v>
      </c>
      <c r="AI1516" s="46">
        <v>2699.3700000000063</v>
      </c>
      <c r="AJ1516" s="46">
        <v>2699.3700000000063</v>
      </c>
      <c r="AK1516" s="46">
        <v>2699.3699999999953</v>
      </c>
      <c r="AL1516" s="46">
        <v>2699.3700000000026</v>
      </c>
      <c r="AM1516" s="46">
        <v>2699.3700000000026</v>
      </c>
    </row>
    <row r="1517" spans="5:39" x14ac:dyDescent="0.2">
      <c r="E1517" s="47">
        <v>151</v>
      </c>
      <c r="F1517" s="47">
        <v>161</v>
      </c>
      <c r="G1517" s="47" t="s">
        <v>251</v>
      </c>
      <c r="H1517" s="47" t="s">
        <v>314</v>
      </c>
      <c r="I1517" s="47" t="s">
        <v>529</v>
      </c>
      <c r="J1517" s="533">
        <v>40000005</v>
      </c>
      <c r="K1517" s="14" t="s">
        <v>67</v>
      </c>
      <c r="L1517" s="14" t="s">
        <v>67</v>
      </c>
      <c r="M1517" s="45">
        <v>1517</v>
      </c>
      <c r="N1517" s="45">
        <v>1</v>
      </c>
      <c r="O1517" s="53">
        <v>49.302050654325285</v>
      </c>
      <c r="P1517" s="54">
        <v>39.302050654325285</v>
      </c>
      <c r="Q1517" s="55" t="s">
        <v>372</v>
      </c>
      <c r="R1517" s="56">
        <v>5.7472722043927789</v>
      </c>
      <c r="S1517" s="57" t="s">
        <v>370</v>
      </c>
      <c r="T1517" s="60" t="s">
        <v>75</v>
      </c>
      <c r="U1517" s="14">
        <v>0</v>
      </c>
      <c r="V1517" s="60" t="s">
        <v>174</v>
      </c>
      <c r="Y1517" s="46">
        <v>49.302050654325285</v>
      </c>
      <c r="Z1517" s="46">
        <v>49.302050654325285</v>
      </c>
      <c r="AA1517" s="46">
        <v>49.302050654325285</v>
      </c>
      <c r="AB1517" s="46">
        <v>49.302050654325285</v>
      </c>
      <c r="AC1517" s="46">
        <v>49.302050654325285</v>
      </c>
      <c r="AD1517" s="46">
        <v>49.302050654325285</v>
      </c>
      <c r="AE1517" s="46">
        <v>49.302050654325285</v>
      </c>
      <c r="AF1517" s="46">
        <v>49.302050654325285</v>
      </c>
      <c r="AG1517" s="46">
        <v>49.302050654325285</v>
      </c>
      <c r="AH1517" s="46">
        <v>49.302050654325285</v>
      </c>
      <c r="AI1517" s="46">
        <v>49.302050654325285</v>
      </c>
      <c r="AJ1517" s="46">
        <v>49.302050654325285</v>
      </c>
      <c r="AK1517" s="46">
        <v>49.302050654325285</v>
      </c>
      <c r="AL1517" s="46">
        <v>49.302050654325285</v>
      </c>
      <c r="AM1517" s="46">
        <v>49.302050654325285</v>
      </c>
    </row>
    <row r="1518" spans="5:39" x14ac:dyDescent="0.2">
      <c r="E1518" s="14">
        <v>152</v>
      </c>
      <c r="F1518" s="14">
        <v>162</v>
      </c>
      <c r="G1518" s="14" t="s">
        <v>251</v>
      </c>
      <c r="H1518" s="14" t="s">
        <v>296</v>
      </c>
      <c r="I1518" s="14" t="s">
        <v>530</v>
      </c>
      <c r="J1518" s="531">
        <v>40000006</v>
      </c>
      <c r="K1518" s="14" t="s">
        <v>59</v>
      </c>
      <c r="L1518" s="14" t="s">
        <v>57</v>
      </c>
      <c r="M1518" s="45">
        <v>1518</v>
      </c>
      <c r="N1518" s="45">
        <v>1</v>
      </c>
      <c r="O1518" s="46">
        <v>2896.8</v>
      </c>
      <c r="Q1518" s="12" t="s">
        <v>379</v>
      </c>
      <c r="T1518" s="59" t="s">
        <v>108</v>
      </c>
      <c r="U1518" s="14">
        <v>0</v>
      </c>
      <c r="V1518" s="59" t="s">
        <v>150</v>
      </c>
      <c r="Y1518" s="46">
        <v>2587.0300000000002</v>
      </c>
      <c r="Z1518" s="46">
        <v>2896.8</v>
      </c>
      <c r="AA1518" s="46">
        <v>2896.8</v>
      </c>
      <c r="AB1518" s="46">
        <v>2896.8</v>
      </c>
      <c r="AC1518" s="46">
        <v>2896.8</v>
      </c>
      <c r="AD1518" s="46">
        <v>2896.8</v>
      </c>
      <c r="AE1518" s="46">
        <v>2896.8</v>
      </c>
      <c r="AF1518" s="46">
        <v>2896.8</v>
      </c>
      <c r="AG1518" s="46">
        <v>2896.8</v>
      </c>
      <c r="AH1518" s="46">
        <v>2896.8</v>
      </c>
      <c r="AI1518" s="46">
        <v>2896.8</v>
      </c>
      <c r="AJ1518" s="46">
        <v>2896.8</v>
      </c>
      <c r="AK1518" s="46">
        <v>2896.8</v>
      </c>
      <c r="AL1518" s="46">
        <v>2896.8</v>
      </c>
      <c r="AM1518" s="46">
        <v>0</v>
      </c>
    </row>
    <row r="1519" spans="5:39" x14ac:dyDescent="0.2">
      <c r="E1519" s="47">
        <v>152</v>
      </c>
      <c r="F1519" s="47">
        <v>162</v>
      </c>
      <c r="G1519" s="47" t="s">
        <v>251</v>
      </c>
      <c r="H1519" s="47" t="s">
        <v>296</v>
      </c>
      <c r="I1519" s="47" t="s">
        <v>530</v>
      </c>
      <c r="J1519" s="533">
        <v>40000006</v>
      </c>
      <c r="K1519" s="14" t="s">
        <v>59</v>
      </c>
      <c r="L1519" s="14" t="s">
        <v>54</v>
      </c>
      <c r="M1519" s="45">
        <v>1519</v>
      </c>
      <c r="N1519" s="45">
        <v>1</v>
      </c>
      <c r="O1519" s="46">
        <v>5621.9</v>
      </c>
      <c r="Q1519" s="12" t="s">
        <v>379</v>
      </c>
      <c r="T1519" s="59" t="s">
        <v>108</v>
      </c>
      <c r="U1519" s="14">
        <v>0</v>
      </c>
      <c r="V1519" s="59" t="s">
        <v>150</v>
      </c>
      <c r="Y1519" s="46">
        <v>0</v>
      </c>
      <c r="Z1519" s="46">
        <v>0</v>
      </c>
      <c r="AA1519" s="46">
        <v>0</v>
      </c>
      <c r="AB1519" s="46">
        <v>0</v>
      </c>
      <c r="AC1519" s="46">
        <v>0</v>
      </c>
      <c r="AD1519" s="46">
        <v>0</v>
      </c>
      <c r="AE1519" s="46">
        <v>0</v>
      </c>
      <c r="AF1519" s="46">
        <v>0</v>
      </c>
      <c r="AG1519" s="46">
        <v>0</v>
      </c>
      <c r="AH1519" s="46">
        <v>7250.81</v>
      </c>
      <c r="AI1519" s="46">
        <v>5324.92</v>
      </c>
      <c r="AJ1519" s="46">
        <v>5324.92</v>
      </c>
      <c r="AK1519" s="46">
        <v>6216.4199999999992</v>
      </c>
      <c r="AL1519" s="46">
        <v>5621.9</v>
      </c>
      <c r="AM1519" s="46">
        <v>0</v>
      </c>
    </row>
    <row r="1520" spans="5:39" x14ac:dyDescent="0.2">
      <c r="E1520" s="47">
        <v>152</v>
      </c>
      <c r="F1520" s="47">
        <v>162</v>
      </c>
      <c r="G1520" s="47" t="s">
        <v>251</v>
      </c>
      <c r="H1520" s="47" t="s">
        <v>296</v>
      </c>
      <c r="I1520" s="47" t="s">
        <v>530</v>
      </c>
      <c r="J1520" s="533">
        <v>40000006</v>
      </c>
      <c r="K1520" s="14" t="s">
        <v>59</v>
      </c>
      <c r="L1520" s="14" t="s">
        <v>58</v>
      </c>
      <c r="M1520" s="45">
        <v>1520</v>
      </c>
      <c r="N1520" s="45">
        <v>1</v>
      </c>
      <c r="O1520" s="46">
        <v>0</v>
      </c>
      <c r="Q1520" s="12" t="s">
        <v>379</v>
      </c>
      <c r="T1520" s="59" t="s">
        <v>108</v>
      </c>
      <c r="U1520" s="14">
        <v>0</v>
      </c>
      <c r="V1520" s="59" t="s">
        <v>150</v>
      </c>
      <c r="Y1520" s="46">
        <v>0</v>
      </c>
      <c r="Z1520" s="46">
        <v>0</v>
      </c>
      <c r="AA1520" s="46">
        <v>0</v>
      </c>
      <c r="AB1520" s="46">
        <v>0</v>
      </c>
      <c r="AC1520" s="46">
        <v>0</v>
      </c>
      <c r="AD1520" s="46">
        <v>0</v>
      </c>
      <c r="AE1520" s="46">
        <v>0</v>
      </c>
      <c r="AF1520" s="46">
        <v>0</v>
      </c>
      <c r="AG1520" s="46">
        <v>0</v>
      </c>
      <c r="AH1520" s="46">
        <v>0</v>
      </c>
      <c r="AI1520" s="46">
        <v>0</v>
      </c>
      <c r="AJ1520" s="46">
        <v>0</v>
      </c>
      <c r="AK1520" s="46">
        <v>0</v>
      </c>
      <c r="AL1520" s="46">
        <v>0</v>
      </c>
      <c r="AM1520" s="46">
        <v>0</v>
      </c>
    </row>
    <row r="1521" spans="5:39" x14ac:dyDescent="0.2">
      <c r="E1521" s="47">
        <v>152</v>
      </c>
      <c r="F1521" s="47">
        <v>162</v>
      </c>
      <c r="G1521" s="47" t="s">
        <v>251</v>
      </c>
      <c r="H1521" s="47" t="s">
        <v>296</v>
      </c>
      <c r="I1521" s="47" t="s">
        <v>530</v>
      </c>
      <c r="J1521" s="533">
        <v>40000006</v>
      </c>
      <c r="K1521" s="14" t="s">
        <v>59</v>
      </c>
      <c r="L1521" s="14" t="s">
        <v>31</v>
      </c>
      <c r="M1521" s="45">
        <v>1521</v>
      </c>
      <c r="N1521" s="45">
        <v>1</v>
      </c>
      <c r="O1521" s="48">
        <v>8518.7000000000007</v>
      </c>
      <c r="Q1521" s="12" t="s">
        <v>379</v>
      </c>
      <c r="R1521" s="46">
        <v>7853.295000000001</v>
      </c>
      <c r="T1521" s="59" t="s">
        <v>108</v>
      </c>
      <c r="U1521" s="14">
        <v>0</v>
      </c>
      <c r="V1521" s="59" t="s">
        <v>150</v>
      </c>
      <c r="X1521" s="46">
        <v>17768.03</v>
      </c>
      <c r="Y1521" s="46">
        <v>2587.0300000000002</v>
      </c>
      <c r="Z1521" s="46">
        <v>2896.8</v>
      </c>
      <c r="AA1521" s="46">
        <v>2896.8</v>
      </c>
      <c r="AB1521" s="46">
        <v>2896.8</v>
      </c>
      <c r="AC1521" s="46">
        <v>2896.8</v>
      </c>
      <c r="AD1521" s="46">
        <v>2896.8</v>
      </c>
      <c r="AE1521" s="46">
        <v>2896.8</v>
      </c>
      <c r="AF1521" s="46">
        <v>2896.8</v>
      </c>
      <c r="AG1521" s="46">
        <v>2896.8</v>
      </c>
      <c r="AH1521" s="46">
        <v>10147.61</v>
      </c>
      <c r="AI1521" s="46">
        <v>8221.7200000000012</v>
      </c>
      <c r="AJ1521" s="46">
        <v>8221.7200000000012</v>
      </c>
      <c r="AK1521" s="46">
        <v>9113.2199999999993</v>
      </c>
      <c r="AL1521" s="46">
        <v>8518.7000000000007</v>
      </c>
      <c r="AM1521" s="46">
        <v>0</v>
      </c>
    </row>
    <row r="1522" spans="5:39" x14ac:dyDescent="0.2">
      <c r="E1522" s="47">
        <v>152</v>
      </c>
      <c r="F1522" s="47">
        <v>162</v>
      </c>
      <c r="G1522" s="47" t="s">
        <v>251</v>
      </c>
      <c r="H1522" s="47" t="s">
        <v>296</v>
      </c>
      <c r="I1522" s="47" t="s">
        <v>530</v>
      </c>
      <c r="J1522" s="533">
        <v>40000006</v>
      </c>
      <c r="K1522" s="14" t="s">
        <v>37</v>
      </c>
      <c r="L1522" s="14" t="s">
        <v>31</v>
      </c>
      <c r="M1522" s="45">
        <v>1522</v>
      </c>
      <c r="N1522" s="45">
        <v>1</v>
      </c>
      <c r="O1522" s="48">
        <v>0</v>
      </c>
      <c r="P1522" s="48"/>
      <c r="Q1522" s="12" t="s">
        <v>379</v>
      </c>
      <c r="R1522" s="46">
        <v>0</v>
      </c>
      <c r="T1522" s="59" t="s">
        <v>108</v>
      </c>
      <c r="U1522" s="14">
        <v>0</v>
      </c>
      <c r="V1522" s="59" t="s">
        <v>150</v>
      </c>
      <c r="Y1522" s="46">
        <v>0</v>
      </c>
      <c r="Z1522" s="46">
        <v>0</v>
      </c>
      <c r="AA1522" s="46">
        <v>0</v>
      </c>
      <c r="AB1522" s="46">
        <v>0</v>
      </c>
      <c r="AC1522" s="46">
        <v>0</v>
      </c>
      <c r="AD1522" s="46">
        <v>0</v>
      </c>
      <c r="AE1522" s="46">
        <v>0</v>
      </c>
      <c r="AF1522" s="46">
        <v>0</v>
      </c>
      <c r="AG1522" s="46">
        <v>0</v>
      </c>
      <c r="AH1522" s="46">
        <v>0</v>
      </c>
      <c r="AI1522" s="46">
        <v>0</v>
      </c>
      <c r="AJ1522" s="46">
        <v>0</v>
      </c>
      <c r="AK1522" s="46">
        <v>0</v>
      </c>
      <c r="AL1522" s="46">
        <v>0</v>
      </c>
      <c r="AM1522" s="46">
        <v>87752.43</v>
      </c>
    </row>
    <row r="1523" spans="5:39" x14ac:dyDescent="0.2">
      <c r="E1523" s="47">
        <v>152</v>
      </c>
      <c r="F1523" s="47">
        <v>162</v>
      </c>
      <c r="G1523" s="47" t="s">
        <v>251</v>
      </c>
      <c r="H1523" s="47" t="s">
        <v>296</v>
      </c>
      <c r="I1523" s="47" t="s">
        <v>530</v>
      </c>
      <c r="J1523" s="533">
        <v>40000006</v>
      </c>
      <c r="K1523" s="14" t="s">
        <v>65</v>
      </c>
      <c r="L1523" s="14" t="s">
        <v>31</v>
      </c>
      <c r="M1523" s="45">
        <v>1523</v>
      </c>
      <c r="N1523" s="45">
        <v>1</v>
      </c>
      <c r="O1523" s="52">
        <v>87752.430000000008</v>
      </c>
      <c r="P1523" s="48">
        <v>87752.43</v>
      </c>
      <c r="Q1523" s="12" t="s">
        <v>379</v>
      </c>
      <c r="R1523" s="46">
        <v>7853.295000000001</v>
      </c>
      <c r="T1523" s="59" t="s">
        <v>108</v>
      </c>
      <c r="U1523" s="14">
        <v>0</v>
      </c>
      <c r="V1523" s="59" t="s">
        <v>150</v>
      </c>
      <c r="X1523" s="46">
        <v>17768.03</v>
      </c>
      <c r="Y1523" s="46">
        <v>2587.0300000000002</v>
      </c>
      <c r="Z1523" s="46">
        <v>2896.8</v>
      </c>
      <c r="AA1523" s="46">
        <v>2896.8</v>
      </c>
      <c r="AB1523" s="46">
        <v>2896.8</v>
      </c>
      <c r="AC1523" s="46">
        <v>2896.8</v>
      </c>
      <c r="AD1523" s="46">
        <v>2896.8</v>
      </c>
      <c r="AE1523" s="46">
        <v>2896.8</v>
      </c>
      <c r="AF1523" s="46">
        <v>2896.8</v>
      </c>
      <c r="AG1523" s="46">
        <v>2896.8</v>
      </c>
      <c r="AH1523" s="46">
        <v>10147.61</v>
      </c>
      <c r="AI1523" s="46">
        <v>8221.7200000000012</v>
      </c>
      <c r="AJ1523" s="46">
        <v>8221.7200000000012</v>
      </c>
      <c r="AK1523" s="46">
        <v>9113.2199999999993</v>
      </c>
      <c r="AL1523" s="46">
        <v>8518.7000000000007</v>
      </c>
      <c r="AM1523" s="46">
        <v>0</v>
      </c>
    </row>
    <row r="1524" spans="5:39" x14ac:dyDescent="0.2">
      <c r="E1524" s="47">
        <v>152</v>
      </c>
      <c r="F1524" s="47">
        <v>162</v>
      </c>
      <c r="G1524" s="47" t="s">
        <v>251</v>
      </c>
      <c r="H1524" s="47" t="s">
        <v>296</v>
      </c>
      <c r="I1524" s="47" t="s">
        <v>530</v>
      </c>
      <c r="J1524" s="533">
        <v>40000006</v>
      </c>
      <c r="K1524" s="14" t="s">
        <v>64</v>
      </c>
      <c r="L1524" s="14" t="s">
        <v>57</v>
      </c>
      <c r="M1524" s="45">
        <v>1524</v>
      </c>
      <c r="N1524" s="45">
        <v>1</v>
      </c>
      <c r="O1524" s="46">
        <v>45893.316181174174</v>
      </c>
      <c r="Q1524" s="12" t="s">
        <v>379</v>
      </c>
      <c r="T1524" s="59" t="s">
        <v>108</v>
      </c>
      <c r="U1524" s="14">
        <v>0</v>
      </c>
      <c r="V1524" s="59" t="s">
        <v>150</v>
      </c>
      <c r="X1524" s="46">
        <v>5647.8861811741626</v>
      </c>
      <c r="Y1524" s="46">
        <v>8234.9161811741633</v>
      </c>
      <c r="Z1524" s="46">
        <v>11131.716181174164</v>
      </c>
      <c r="AA1524" s="46">
        <v>14028.516181174164</v>
      </c>
      <c r="AB1524" s="46">
        <v>16925.316181174163</v>
      </c>
      <c r="AC1524" s="46">
        <v>19822.116181174162</v>
      </c>
      <c r="AD1524" s="46">
        <v>22718.916181174161</v>
      </c>
      <c r="AE1524" s="46">
        <v>25615.716181174161</v>
      </c>
      <c r="AF1524" s="46">
        <v>28512.51618117416</v>
      </c>
      <c r="AG1524" s="46">
        <v>31409.316181174159</v>
      </c>
      <c r="AH1524" s="46">
        <v>34306.116181174162</v>
      </c>
      <c r="AI1524" s="46">
        <v>37202.916181174165</v>
      </c>
      <c r="AJ1524" s="46">
        <v>40099.716181174168</v>
      </c>
      <c r="AK1524" s="46">
        <v>42996.516181174171</v>
      </c>
      <c r="AL1524" s="46">
        <v>45893.316181174174</v>
      </c>
      <c r="AM1524" s="46">
        <v>0</v>
      </c>
    </row>
    <row r="1525" spans="5:39" x14ac:dyDescent="0.2">
      <c r="E1525" s="47">
        <v>152</v>
      </c>
      <c r="F1525" s="47">
        <v>162</v>
      </c>
      <c r="G1525" s="47" t="s">
        <v>251</v>
      </c>
      <c r="H1525" s="47" t="s">
        <v>296</v>
      </c>
      <c r="I1525" s="47" t="s">
        <v>530</v>
      </c>
      <c r="J1525" s="533">
        <v>40000006</v>
      </c>
      <c r="K1525" s="14" t="s">
        <v>64</v>
      </c>
      <c r="L1525" s="14" t="s">
        <v>54</v>
      </c>
      <c r="M1525" s="45">
        <v>1525</v>
      </c>
      <c r="N1525" s="45">
        <v>1</v>
      </c>
      <c r="O1525" s="46">
        <v>41859.113818825834</v>
      </c>
      <c r="Q1525" s="12" t="s">
        <v>379</v>
      </c>
      <c r="T1525" s="59" t="s">
        <v>108</v>
      </c>
      <c r="U1525" s="14">
        <v>0</v>
      </c>
      <c r="V1525" s="59" t="s">
        <v>150</v>
      </c>
      <c r="X1525" s="46">
        <v>12120.143818825836</v>
      </c>
      <c r="Y1525" s="46">
        <v>12120.143818825836</v>
      </c>
      <c r="Z1525" s="46">
        <v>12120.143818825836</v>
      </c>
      <c r="AA1525" s="46">
        <v>12120.143818825836</v>
      </c>
      <c r="AB1525" s="46">
        <v>12120.143818825836</v>
      </c>
      <c r="AC1525" s="46">
        <v>12120.143818825836</v>
      </c>
      <c r="AD1525" s="46">
        <v>12120.143818825836</v>
      </c>
      <c r="AE1525" s="46">
        <v>12120.143818825836</v>
      </c>
      <c r="AF1525" s="46">
        <v>12120.143818825836</v>
      </c>
      <c r="AG1525" s="46">
        <v>12120.143818825836</v>
      </c>
      <c r="AH1525" s="46">
        <v>19370.953818825838</v>
      </c>
      <c r="AI1525" s="46">
        <v>24695.873818825836</v>
      </c>
      <c r="AJ1525" s="46">
        <v>30020.793818825834</v>
      </c>
      <c r="AK1525" s="46">
        <v>36237.213818825832</v>
      </c>
      <c r="AL1525" s="46">
        <v>41859.113818825834</v>
      </c>
      <c r="AM1525" s="46">
        <v>1.4551915228366852E-11</v>
      </c>
    </row>
    <row r="1526" spans="5:39" x14ac:dyDescent="0.2">
      <c r="E1526" s="47">
        <v>152</v>
      </c>
      <c r="F1526" s="47">
        <v>162</v>
      </c>
      <c r="G1526" s="47" t="s">
        <v>251</v>
      </c>
      <c r="H1526" s="47" t="s">
        <v>296</v>
      </c>
      <c r="I1526" s="47" t="s">
        <v>530</v>
      </c>
      <c r="J1526" s="533">
        <v>40000006</v>
      </c>
      <c r="K1526" s="14" t="s">
        <v>64</v>
      </c>
      <c r="L1526" s="14" t="s">
        <v>58</v>
      </c>
      <c r="M1526" s="45">
        <v>1526</v>
      </c>
      <c r="N1526" s="45">
        <v>1</v>
      </c>
      <c r="O1526" s="46">
        <v>0</v>
      </c>
      <c r="Q1526" s="12" t="s">
        <v>379</v>
      </c>
      <c r="T1526" s="59" t="s">
        <v>108</v>
      </c>
      <c r="U1526" s="14">
        <v>0</v>
      </c>
      <c r="V1526" s="59" t="s">
        <v>150</v>
      </c>
      <c r="X1526" s="46">
        <v>0</v>
      </c>
      <c r="Y1526" s="46">
        <v>0</v>
      </c>
      <c r="Z1526" s="46">
        <v>0</v>
      </c>
      <c r="AA1526" s="46">
        <v>0</v>
      </c>
      <c r="AB1526" s="46">
        <v>0</v>
      </c>
      <c r="AC1526" s="46">
        <v>0</v>
      </c>
      <c r="AD1526" s="46">
        <v>0</v>
      </c>
      <c r="AE1526" s="46">
        <v>0</v>
      </c>
      <c r="AF1526" s="46">
        <v>0</v>
      </c>
      <c r="AG1526" s="46">
        <v>0</v>
      </c>
      <c r="AH1526" s="46">
        <v>0</v>
      </c>
      <c r="AI1526" s="46">
        <v>0</v>
      </c>
      <c r="AJ1526" s="46">
        <v>0</v>
      </c>
      <c r="AK1526" s="46">
        <v>0</v>
      </c>
      <c r="AL1526" s="46">
        <v>0</v>
      </c>
      <c r="AM1526" s="46">
        <v>0</v>
      </c>
    </row>
    <row r="1527" spans="5:39" x14ac:dyDescent="0.2">
      <c r="E1527" s="47">
        <v>152</v>
      </c>
      <c r="F1527" s="47">
        <v>162</v>
      </c>
      <c r="G1527" s="47" t="s">
        <v>251</v>
      </c>
      <c r="H1527" s="47" t="s">
        <v>296</v>
      </c>
      <c r="I1527" s="47" t="s">
        <v>530</v>
      </c>
      <c r="J1527" s="533">
        <v>40000006</v>
      </c>
      <c r="K1527" s="14" t="s">
        <v>67</v>
      </c>
      <c r="L1527" s="14" t="s">
        <v>67</v>
      </c>
      <c r="M1527" s="45">
        <v>1527</v>
      </c>
      <c r="N1527" s="45">
        <v>1</v>
      </c>
      <c r="O1527" s="53">
        <v>196.51559062239539</v>
      </c>
      <c r="P1527" s="54">
        <v>186.51559062239539</v>
      </c>
      <c r="Q1527" s="55" t="s">
        <v>379</v>
      </c>
      <c r="R1527" s="56">
        <v>11.173963285474441</v>
      </c>
      <c r="S1527" s="57" t="s">
        <v>370</v>
      </c>
      <c r="T1527" s="60" t="s">
        <v>108</v>
      </c>
      <c r="U1527" s="14">
        <v>23</v>
      </c>
      <c r="V1527" s="60" t="s">
        <v>150</v>
      </c>
      <c r="Y1527" s="46">
        <v>196.51559062239539</v>
      </c>
      <c r="Z1527" s="46">
        <v>196.51559062239539</v>
      </c>
      <c r="AA1527" s="46">
        <v>196.51559062239539</v>
      </c>
      <c r="AB1527" s="46">
        <v>196.51559062239539</v>
      </c>
      <c r="AC1527" s="46">
        <v>196.51559062239539</v>
      </c>
      <c r="AD1527" s="46">
        <v>196.51559062239539</v>
      </c>
      <c r="AE1527" s="46">
        <v>196.51559062239539</v>
      </c>
      <c r="AF1527" s="46">
        <v>196.51559062239539</v>
      </c>
      <c r="AG1527" s="46">
        <v>196.51559062239539</v>
      </c>
      <c r="AH1527" s="46">
        <v>196.51559062239539</v>
      </c>
      <c r="AI1527" s="46">
        <v>196.51559062239539</v>
      </c>
      <c r="AJ1527" s="46">
        <v>196.51559062239539</v>
      </c>
      <c r="AK1527" s="46">
        <v>196.51559062239539</v>
      </c>
      <c r="AL1527" s="46">
        <v>196.51559062239539</v>
      </c>
      <c r="AM1527" s="46">
        <v>196.51559062239539</v>
      </c>
    </row>
    <row r="1528" spans="5:39" x14ac:dyDescent="0.2">
      <c r="E1528" s="14">
        <v>153</v>
      </c>
      <c r="F1528" s="14">
        <v>163</v>
      </c>
      <c r="G1528" s="14" t="s">
        <v>251</v>
      </c>
      <c r="H1528" s="14" t="s">
        <v>323</v>
      </c>
      <c r="I1528" s="14" t="s">
        <v>531</v>
      </c>
      <c r="J1528" s="531">
        <v>40000007</v>
      </c>
      <c r="K1528" s="14" t="s">
        <v>59</v>
      </c>
      <c r="L1528" s="14" t="s">
        <v>57</v>
      </c>
      <c r="M1528" s="45">
        <v>1528</v>
      </c>
      <c r="N1528" s="45">
        <v>1</v>
      </c>
      <c r="O1528" s="46">
        <v>1987.94</v>
      </c>
      <c r="Q1528" s="12" t="s">
        <v>369</v>
      </c>
      <c r="T1528" s="59" t="s">
        <v>78</v>
      </c>
      <c r="U1528" s="14">
        <v>0</v>
      </c>
      <c r="V1528" s="59" t="s">
        <v>175</v>
      </c>
      <c r="Y1528" s="46">
        <v>1775.37</v>
      </c>
      <c r="Z1528" s="46">
        <v>1987.94</v>
      </c>
      <c r="AA1528" s="46">
        <v>1987.94</v>
      </c>
      <c r="AB1528" s="46">
        <v>1987.94</v>
      </c>
      <c r="AC1528" s="46">
        <v>1987.94</v>
      </c>
      <c r="AD1528" s="46">
        <v>1987.94</v>
      </c>
      <c r="AE1528" s="46">
        <v>1987.94</v>
      </c>
      <c r="AF1528" s="46">
        <v>1987.94</v>
      </c>
      <c r="AG1528" s="46">
        <v>1987.94</v>
      </c>
      <c r="AH1528" s="46">
        <v>1987.94</v>
      </c>
      <c r="AI1528" s="46">
        <v>1987.94</v>
      </c>
      <c r="AJ1528" s="46">
        <v>1987.94</v>
      </c>
      <c r="AK1528" s="46">
        <v>1987.94</v>
      </c>
      <c r="AL1528" s="46">
        <v>1987.94</v>
      </c>
      <c r="AM1528" s="46">
        <v>0</v>
      </c>
    </row>
    <row r="1529" spans="5:39" x14ac:dyDescent="0.2">
      <c r="E1529" s="47">
        <v>153</v>
      </c>
      <c r="F1529" s="47">
        <v>163</v>
      </c>
      <c r="G1529" s="47" t="s">
        <v>251</v>
      </c>
      <c r="H1529" s="47" t="s">
        <v>323</v>
      </c>
      <c r="I1529" s="47" t="s">
        <v>531</v>
      </c>
      <c r="J1529" s="533">
        <v>40000007</v>
      </c>
      <c r="K1529" s="14" t="s">
        <v>59</v>
      </c>
      <c r="L1529" s="14" t="s">
        <v>54</v>
      </c>
      <c r="M1529" s="45">
        <v>1529</v>
      </c>
      <c r="N1529" s="45">
        <v>1</v>
      </c>
      <c r="O1529" s="46">
        <v>4340.1499999999996</v>
      </c>
      <c r="Q1529" s="12" t="s">
        <v>369</v>
      </c>
      <c r="T1529" s="59" t="s">
        <v>78</v>
      </c>
      <c r="U1529" s="14">
        <v>0</v>
      </c>
      <c r="V1529" s="59" t="s">
        <v>175</v>
      </c>
      <c r="Y1529" s="46">
        <v>0</v>
      </c>
      <c r="Z1529" s="46">
        <v>0</v>
      </c>
      <c r="AA1529" s="46">
        <v>0</v>
      </c>
      <c r="AB1529" s="46">
        <v>0</v>
      </c>
      <c r="AC1529" s="46">
        <v>0</v>
      </c>
      <c r="AD1529" s="46">
        <v>0</v>
      </c>
      <c r="AE1529" s="46">
        <v>0</v>
      </c>
      <c r="AF1529" s="46">
        <v>0</v>
      </c>
      <c r="AG1529" s="46">
        <v>0</v>
      </c>
      <c r="AH1529" s="46">
        <v>4974.8999999999996</v>
      </c>
      <c r="AI1529" s="46">
        <v>3777.63</v>
      </c>
      <c r="AJ1529" s="46">
        <v>3777.63</v>
      </c>
      <c r="AK1529" s="46">
        <v>8267.5300000000007</v>
      </c>
      <c r="AL1529" s="46">
        <v>4340.1499999999996</v>
      </c>
      <c r="AM1529" s="46">
        <v>0</v>
      </c>
    </row>
    <row r="1530" spans="5:39" x14ac:dyDescent="0.2">
      <c r="E1530" s="47">
        <v>153</v>
      </c>
      <c r="F1530" s="47">
        <v>163</v>
      </c>
      <c r="G1530" s="47" t="s">
        <v>251</v>
      </c>
      <c r="H1530" s="47" t="s">
        <v>323</v>
      </c>
      <c r="I1530" s="47" t="s">
        <v>531</v>
      </c>
      <c r="J1530" s="533">
        <v>40000007</v>
      </c>
      <c r="K1530" s="14" t="s">
        <v>59</v>
      </c>
      <c r="L1530" s="14" t="s">
        <v>58</v>
      </c>
      <c r="M1530" s="45">
        <v>1530</v>
      </c>
      <c r="N1530" s="45">
        <v>1</v>
      </c>
      <c r="O1530" s="46">
        <v>0</v>
      </c>
      <c r="Q1530" s="12" t="s">
        <v>369</v>
      </c>
      <c r="T1530" s="59" t="s">
        <v>78</v>
      </c>
      <c r="U1530" s="14">
        <v>0</v>
      </c>
      <c r="V1530" s="59" t="s">
        <v>175</v>
      </c>
      <c r="Y1530" s="46">
        <v>0</v>
      </c>
      <c r="Z1530" s="46">
        <v>0</v>
      </c>
      <c r="AA1530" s="46">
        <v>0</v>
      </c>
      <c r="AB1530" s="46">
        <v>0</v>
      </c>
      <c r="AC1530" s="46">
        <v>0</v>
      </c>
      <c r="AD1530" s="46">
        <v>0</v>
      </c>
      <c r="AE1530" s="46">
        <v>0</v>
      </c>
      <c r="AF1530" s="46">
        <v>0</v>
      </c>
      <c r="AG1530" s="46">
        <v>0</v>
      </c>
      <c r="AH1530" s="46">
        <v>0</v>
      </c>
      <c r="AI1530" s="46">
        <v>0</v>
      </c>
      <c r="AJ1530" s="46">
        <v>0</v>
      </c>
      <c r="AK1530" s="46">
        <v>0</v>
      </c>
      <c r="AL1530" s="46">
        <v>0</v>
      </c>
      <c r="AM1530" s="46">
        <v>0</v>
      </c>
    </row>
    <row r="1531" spans="5:39" x14ac:dyDescent="0.2">
      <c r="E1531" s="47">
        <v>153</v>
      </c>
      <c r="F1531" s="47">
        <v>163</v>
      </c>
      <c r="G1531" s="47" t="s">
        <v>251</v>
      </c>
      <c r="H1531" s="47" t="s">
        <v>323</v>
      </c>
      <c r="I1531" s="47" t="s">
        <v>531</v>
      </c>
      <c r="J1531" s="533">
        <v>40000007</v>
      </c>
      <c r="K1531" s="14" t="s">
        <v>59</v>
      </c>
      <c r="L1531" s="14" t="s">
        <v>31</v>
      </c>
      <c r="M1531" s="45">
        <v>1531</v>
      </c>
      <c r="N1531" s="45">
        <v>1</v>
      </c>
      <c r="O1531" s="48">
        <v>6328.09</v>
      </c>
      <c r="Q1531" s="12" t="s">
        <v>369</v>
      </c>
      <c r="R1531" s="46">
        <v>6177.579999999999</v>
      </c>
      <c r="T1531" s="59" t="s">
        <v>78</v>
      </c>
      <c r="U1531" s="14">
        <v>6</v>
      </c>
      <c r="V1531" s="59" t="s">
        <v>175</v>
      </c>
      <c r="X1531" s="46">
        <v>12193.34</v>
      </c>
      <c r="Y1531" s="46">
        <v>1775.37</v>
      </c>
      <c r="Z1531" s="46">
        <v>1987.94</v>
      </c>
      <c r="AA1531" s="46">
        <v>1987.94</v>
      </c>
      <c r="AB1531" s="46">
        <v>1987.94</v>
      </c>
      <c r="AC1531" s="46">
        <v>1987.94</v>
      </c>
      <c r="AD1531" s="46">
        <v>1987.94</v>
      </c>
      <c r="AE1531" s="46">
        <v>1987.94</v>
      </c>
      <c r="AF1531" s="46">
        <v>1987.94</v>
      </c>
      <c r="AG1531" s="46">
        <v>1987.94</v>
      </c>
      <c r="AH1531" s="46">
        <v>6962.84</v>
      </c>
      <c r="AI1531" s="46">
        <v>5765.57</v>
      </c>
      <c r="AJ1531" s="46">
        <v>5765.57</v>
      </c>
      <c r="AK1531" s="46">
        <v>10255.470000000001</v>
      </c>
      <c r="AL1531" s="46">
        <v>6328.09</v>
      </c>
      <c r="AM1531" s="46">
        <v>0</v>
      </c>
    </row>
    <row r="1532" spans="5:39" x14ac:dyDescent="0.2">
      <c r="E1532" s="47">
        <v>153</v>
      </c>
      <c r="F1532" s="47">
        <v>163</v>
      </c>
      <c r="G1532" s="47" t="s">
        <v>251</v>
      </c>
      <c r="H1532" s="47" t="s">
        <v>323</v>
      </c>
      <c r="I1532" s="47" t="s">
        <v>531</v>
      </c>
      <c r="J1532" s="533">
        <v>40000007</v>
      </c>
      <c r="K1532" s="14" t="s">
        <v>37</v>
      </c>
      <c r="L1532" s="14" t="s">
        <v>31</v>
      </c>
      <c r="M1532" s="45">
        <v>1532</v>
      </c>
      <c r="N1532" s="45">
        <v>1</v>
      </c>
      <c r="O1532" s="48">
        <v>8888.8799999999992</v>
      </c>
      <c r="P1532" s="48"/>
      <c r="Q1532" s="12" t="s">
        <v>369</v>
      </c>
      <c r="R1532" s="46">
        <v>5092.4416666666666</v>
      </c>
      <c r="T1532" s="59" t="s">
        <v>78</v>
      </c>
      <c r="U1532" s="14">
        <v>0</v>
      </c>
      <c r="V1532" s="59" t="s">
        <v>175</v>
      </c>
      <c r="Y1532" s="46">
        <v>0</v>
      </c>
      <c r="Z1532" s="46">
        <v>0</v>
      </c>
      <c r="AA1532" s="46">
        <v>0</v>
      </c>
      <c r="AB1532" s="46">
        <v>0</v>
      </c>
      <c r="AC1532" s="46">
        <v>0</v>
      </c>
      <c r="AD1532" s="46">
        <v>0</v>
      </c>
      <c r="AE1532" s="46">
        <v>0</v>
      </c>
      <c r="AF1532" s="46">
        <v>0</v>
      </c>
      <c r="AG1532" s="46">
        <v>0</v>
      </c>
      <c r="AH1532" s="46">
        <v>0</v>
      </c>
      <c r="AI1532" s="46">
        <v>0</v>
      </c>
      <c r="AJ1532" s="46">
        <v>21665.77</v>
      </c>
      <c r="AK1532" s="46">
        <v>0</v>
      </c>
      <c r="AL1532" s="46">
        <v>8888.8799999999992</v>
      </c>
      <c r="AM1532" s="46">
        <v>6879.0240000000013</v>
      </c>
    </row>
    <row r="1533" spans="5:39" x14ac:dyDescent="0.2">
      <c r="E1533" s="47">
        <v>153</v>
      </c>
      <c r="F1533" s="47">
        <v>163</v>
      </c>
      <c r="G1533" s="47" t="s">
        <v>251</v>
      </c>
      <c r="H1533" s="47" t="s">
        <v>323</v>
      </c>
      <c r="I1533" s="47" t="s">
        <v>531</v>
      </c>
      <c r="J1533" s="533">
        <v>40000007</v>
      </c>
      <c r="K1533" s="14" t="s">
        <v>65</v>
      </c>
      <c r="L1533" s="14" t="s">
        <v>31</v>
      </c>
      <c r="M1533" s="45">
        <v>1533</v>
      </c>
      <c r="N1533" s="45">
        <v>1</v>
      </c>
      <c r="O1533" s="52">
        <v>34395.119999999995</v>
      </c>
      <c r="P1533" s="48">
        <v>6879.0240000000013</v>
      </c>
      <c r="Q1533" s="12" t="s">
        <v>369</v>
      </c>
      <c r="R1533" s="46">
        <v>5732.5199999999995</v>
      </c>
      <c r="T1533" s="59" t="s">
        <v>78</v>
      </c>
      <c r="U1533" s="14">
        <v>0</v>
      </c>
      <c r="V1533" s="59" t="s">
        <v>175</v>
      </c>
      <c r="X1533" s="46">
        <v>0</v>
      </c>
      <c r="Y1533" s="46">
        <v>0</v>
      </c>
      <c r="Z1533" s="46">
        <v>0</v>
      </c>
      <c r="AA1533" s="46">
        <v>0</v>
      </c>
      <c r="AB1533" s="46">
        <v>0</v>
      </c>
      <c r="AC1533" s="46">
        <v>0</v>
      </c>
      <c r="AD1533" s="46">
        <v>0</v>
      </c>
      <c r="AE1533" s="46">
        <v>0</v>
      </c>
      <c r="AF1533" s="46">
        <v>0</v>
      </c>
      <c r="AG1533" s="46">
        <v>0</v>
      </c>
      <c r="AH1533" s="46">
        <v>6280.419999999991</v>
      </c>
      <c r="AI1533" s="46">
        <v>5765.57</v>
      </c>
      <c r="AJ1533" s="46">
        <v>5765.57</v>
      </c>
      <c r="AK1533" s="46">
        <v>10255.470000000001</v>
      </c>
      <c r="AL1533" s="46">
        <v>6328.09</v>
      </c>
      <c r="AM1533" s="46">
        <v>0</v>
      </c>
    </row>
    <row r="1534" spans="5:39" x14ac:dyDescent="0.2">
      <c r="E1534" s="47">
        <v>153</v>
      </c>
      <c r="F1534" s="47">
        <v>163</v>
      </c>
      <c r="G1534" s="47" t="s">
        <v>251</v>
      </c>
      <c r="H1534" s="47" t="s">
        <v>323</v>
      </c>
      <c r="I1534" s="47" t="s">
        <v>531</v>
      </c>
      <c r="J1534" s="533">
        <v>40000007</v>
      </c>
      <c r="K1534" s="14" t="s">
        <v>64</v>
      </c>
      <c r="L1534" s="14" t="s">
        <v>57</v>
      </c>
      <c r="M1534" s="45">
        <v>1534</v>
      </c>
      <c r="N1534" s="45">
        <v>1</v>
      </c>
      <c r="O1534" s="46">
        <v>0</v>
      </c>
      <c r="Q1534" s="12" t="s">
        <v>369</v>
      </c>
      <c r="T1534" s="59" t="s">
        <v>78</v>
      </c>
      <c r="U1534" s="14">
        <v>0</v>
      </c>
      <c r="V1534" s="59" t="s">
        <v>175</v>
      </c>
      <c r="X1534" s="46">
        <v>0</v>
      </c>
      <c r="Y1534" s="46">
        <v>1775.37</v>
      </c>
      <c r="Z1534" s="46">
        <v>3763.31</v>
      </c>
      <c r="AA1534" s="46">
        <v>5751.25</v>
      </c>
      <c r="AB1534" s="46">
        <v>7739.1900000000005</v>
      </c>
      <c r="AC1534" s="46">
        <v>9727.130000000001</v>
      </c>
      <c r="AD1534" s="46">
        <v>11715.070000000002</v>
      </c>
      <c r="AE1534" s="46">
        <v>13703.010000000002</v>
      </c>
      <c r="AF1534" s="46">
        <v>15690.950000000003</v>
      </c>
      <c r="AG1534" s="46">
        <v>17678.890000000003</v>
      </c>
      <c r="AH1534" s="46">
        <v>19666.830000000002</v>
      </c>
      <c r="AI1534" s="46">
        <v>21654.77</v>
      </c>
      <c r="AJ1534" s="46">
        <v>1976.9399999999987</v>
      </c>
      <c r="AK1534" s="46">
        <v>3964.8799999999987</v>
      </c>
      <c r="AL1534" s="46">
        <v>0</v>
      </c>
      <c r="AM1534" s="46">
        <v>0</v>
      </c>
    </row>
    <row r="1535" spans="5:39" x14ac:dyDescent="0.2">
      <c r="E1535" s="47">
        <v>153</v>
      </c>
      <c r="F1535" s="47">
        <v>163</v>
      </c>
      <c r="G1535" s="47" t="s">
        <v>251</v>
      </c>
      <c r="H1535" s="47" t="s">
        <v>323</v>
      </c>
      <c r="I1535" s="47" t="s">
        <v>531</v>
      </c>
      <c r="J1535" s="533">
        <v>40000007</v>
      </c>
      <c r="K1535" s="14" t="s">
        <v>64</v>
      </c>
      <c r="L1535" s="14" t="s">
        <v>54</v>
      </c>
      <c r="M1535" s="45">
        <v>1535</v>
      </c>
      <c r="N1535" s="45">
        <v>1</v>
      </c>
      <c r="O1535" s="46">
        <v>22201.780000000002</v>
      </c>
      <c r="Q1535" s="12" t="s">
        <v>369</v>
      </c>
      <c r="T1535" s="59" t="s">
        <v>78</v>
      </c>
      <c r="U1535" s="14">
        <v>0</v>
      </c>
      <c r="V1535" s="59" t="s">
        <v>175</v>
      </c>
      <c r="X1535" s="46">
        <v>0</v>
      </c>
      <c r="Y1535" s="46">
        <v>0</v>
      </c>
      <c r="Z1535" s="46">
        <v>0</v>
      </c>
      <c r="AA1535" s="46">
        <v>0</v>
      </c>
      <c r="AB1535" s="46">
        <v>0</v>
      </c>
      <c r="AC1535" s="46">
        <v>0</v>
      </c>
      <c r="AD1535" s="46">
        <v>0</v>
      </c>
      <c r="AE1535" s="46">
        <v>0</v>
      </c>
      <c r="AF1535" s="46">
        <v>0</v>
      </c>
      <c r="AG1535" s="46">
        <v>0</v>
      </c>
      <c r="AH1535" s="46">
        <v>4974.8999999999996</v>
      </c>
      <c r="AI1535" s="46">
        <v>8752.5299999999988</v>
      </c>
      <c r="AJ1535" s="46">
        <v>12530.16</v>
      </c>
      <c r="AK1535" s="46">
        <v>20797.690000000002</v>
      </c>
      <c r="AL1535" s="46">
        <v>22201.780000000002</v>
      </c>
      <c r="AM1535" s="46">
        <v>15322.756000000001</v>
      </c>
    </row>
    <row r="1536" spans="5:39" x14ac:dyDescent="0.2">
      <c r="E1536" s="47">
        <v>153</v>
      </c>
      <c r="F1536" s="47">
        <v>163</v>
      </c>
      <c r="G1536" s="47" t="s">
        <v>251</v>
      </c>
      <c r="H1536" s="47" t="s">
        <v>323</v>
      </c>
      <c r="I1536" s="47" t="s">
        <v>531</v>
      </c>
      <c r="J1536" s="533">
        <v>40000007</v>
      </c>
      <c r="K1536" s="14" t="s">
        <v>64</v>
      </c>
      <c r="L1536" s="14" t="s">
        <v>58</v>
      </c>
      <c r="M1536" s="45">
        <v>1536</v>
      </c>
      <c r="N1536" s="45">
        <v>1</v>
      </c>
      <c r="O1536" s="46">
        <v>12193.339999999986</v>
      </c>
      <c r="Q1536" s="12" t="s">
        <v>369</v>
      </c>
      <c r="T1536" s="59" t="s">
        <v>78</v>
      </c>
      <c r="U1536" s="14">
        <v>0</v>
      </c>
      <c r="V1536" s="59" t="s">
        <v>175</v>
      </c>
      <c r="X1536" s="46">
        <v>0</v>
      </c>
      <c r="Y1536" s="46">
        <v>12193.34</v>
      </c>
      <c r="Z1536" s="46">
        <v>12193.34</v>
      </c>
      <c r="AA1536" s="46">
        <v>12193.34</v>
      </c>
      <c r="AB1536" s="46">
        <v>12193.339999999998</v>
      </c>
      <c r="AC1536" s="46">
        <v>12193.339999999997</v>
      </c>
      <c r="AD1536" s="46">
        <v>12193.339999999995</v>
      </c>
      <c r="AE1536" s="46">
        <v>12193.339999999993</v>
      </c>
      <c r="AF1536" s="46">
        <v>12193.339999999991</v>
      </c>
      <c r="AG1536" s="46">
        <v>12193.339999999989</v>
      </c>
      <c r="AH1536" s="46">
        <v>12193.339999999991</v>
      </c>
      <c r="AI1536" s="46">
        <v>12193.339999999993</v>
      </c>
      <c r="AJ1536" s="46">
        <v>12193.339999999993</v>
      </c>
      <c r="AK1536" s="46">
        <v>12193.339999999989</v>
      </c>
      <c r="AL1536" s="46">
        <v>12193.339999999986</v>
      </c>
      <c r="AM1536" s="46">
        <v>12193.339999999989</v>
      </c>
    </row>
    <row r="1537" spans="5:39" x14ac:dyDescent="0.2">
      <c r="E1537" s="47">
        <v>153</v>
      </c>
      <c r="F1537" s="47">
        <v>163</v>
      </c>
      <c r="G1537" s="47" t="s">
        <v>251</v>
      </c>
      <c r="H1537" s="47" t="s">
        <v>323</v>
      </c>
      <c r="I1537" s="47" t="s">
        <v>531</v>
      </c>
      <c r="J1537" s="533">
        <v>40000007</v>
      </c>
      <c r="K1537" s="14" t="s">
        <v>67</v>
      </c>
      <c r="L1537" s="14" t="s">
        <v>67</v>
      </c>
      <c r="M1537" s="45">
        <v>1537</v>
      </c>
      <c r="N1537" s="45">
        <v>1</v>
      </c>
      <c r="O1537" s="53">
        <v>55.236716429542867</v>
      </c>
      <c r="P1537" s="54">
        <v>45.236716429542867</v>
      </c>
      <c r="Q1537" s="55" t="s">
        <v>369</v>
      </c>
      <c r="R1537" s="56">
        <v>5.5677336432713131</v>
      </c>
      <c r="S1537" s="57" t="s">
        <v>370</v>
      </c>
      <c r="T1537" s="60" t="s">
        <v>78</v>
      </c>
      <c r="U1537" s="14">
        <v>0</v>
      </c>
      <c r="V1537" s="60" t="s">
        <v>175</v>
      </c>
      <c r="Y1537" s="46">
        <v>55.236716429542867</v>
      </c>
      <c r="Z1537" s="46">
        <v>55.236716429542867</v>
      </c>
      <c r="AA1537" s="46">
        <v>55.236716429542867</v>
      </c>
      <c r="AB1537" s="46">
        <v>55.236716429542867</v>
      </c>
      <c r="AC1537" s="46">
        <v>55.236716429542867</v>
      </c>
      <c r="AD1537" s="46">
        <v>55.236716429542867</v>
      </c>
      <c r="AE1537" s="46">
        <v>55.236716429542867</v>
      </c>
      <c r="AF1537" s="46">
        <v>55.236716429542867</v>
      </c>
      <c r="AG1537" s="46">
        <v>55.236716429542867</v>
      </c>
      <c r="AH1537" s="46">
        <v>55.236716429542867</v>
      </c>
      <c r="AI1537" s="46">
        <v>55.236716429542867</v>
      </c>
      <c r="AJ1537" s="46">
        <v>55.236716429542867</v>
      </c>
      <c r="AK1537" s="46">
        <v>55.236716429542867</v>
      </c>
      <c r="AL1537" s="46">
        <v>55.236716429542867</v>
      </c>
      <c r="AM1537" s="46">
        <v>55.236716429542867</v>
      </c>
    </row>
    <row r="1538" spans="5:39" x14ac:dyDescent="0.2">
      <c r="E1538" s="14">
        <v>154</v>
      </c>
      <c r="F1538" s="14">
        <v>164</v>
      </c>
      <c r="G1538" s="14" t="s">
        <v>251</v>
      </c>
      <c r="H1538" s="14" t="s">
        <v>311</v>
      </c>
      <c r="I1538" s="14" t="s">
        <v>532</v>
      </c>
      <c r="J1538" s="531">
        <v>40000008</v>
      </c>
      <c r="K1538" s="14" t="s">
        <v>59</v>
      </c>
      <c r="L1538" s="14" t="s">
        <v>57</v>
      </c>
      <c r="M1538" s="45">
        <v>1538</v>
      </c>
      <c r="N1538" s="45">
        <v>1</v>
      </c>
      <c r="O1538" s="46">
        <v>1991.34</v>
      </c>
      <c r="Q1538" s="12" t="s">
        <v>379</v>
      </c>
      <c r="T1538" s="59" t="s">
        <v>108</v>
      </c>
      <c r="U1538" s="14">
        <v>0</v>
      </c>
      <c r="V1538" s="59" t="s">
        <v>175</v>
      </c>
      <c r="Y1538" s="46">
        <v>1828.71</v>
      </c>
      <c r="Z1538" s="46">
        <v>1941.03</v>
      </c>
      <c r="AA1538" s="46">
        <v>1991.34</v>
      </c>
      <c r="AB1538" s="46">
        <v>1991.34</v>
      </c>
      <c r="AC1538" s="46">
        <v>1991.34</v>
      </c>
      <c r="AD1538" s="46">
        <v>1991.34</v>
      </c>
      <c r="AE1538" s="46">
        <v>1991.34</v>
      </c>
      <c r="AF1538" s="46">
        <v>1991.34</v>
      </c>
      <c r="AG1538" s="46">
        <v>1991.34</v>
      </c>
      <c r="AH1538" s="46">
        <v>1991.34</v>
      </c>
      <c r="AI1538" s="46">
        <v>1991.34</v>
      </c>
      <c r="AJ1538" s="46">
        <v>1991.34</v>
      </c>
      <c r="AK1538" s="46">
        <v>1991.34</v>
      </c>
      <c r="AL1538" s="46">
        <v>1991.34</v>
      </c>
      <c r="AM1538" s="46">
        <v>0</v>
      </c>
    </row>
    <row r="1539" spans="5:39" x14ac:dyDescent="0.2">
      <c r="E1539" s="47">
        <v>154</v>
      </c>
      <c r="F1539" s="47">
        <v>164</v>
      </c>
      <c r="G1539" s="47" t="s">
        <v>251</v>
      </c>
      <c r="H1539" s="47" t="s">
        <v>311</v>
      </c>
      <c r="I1539" s="47" t="s">
        <v>532</v>
      </c>
      <c r="J1539" s="533">
        <v>40000008</v>
      </c>
      <c r="K1539" s="14" t="s">
        <v>59</v>
      </c>
      <c r="L1539" s="14" t="s">
        <v>54</v>
      </c>
      <c r="M1539" s="45">
        <v>1539</v>
      </c>
      <c r="N1539" s="45">
        <v>1</v>
      </c>
      <c r="O1539" s="46">
        <v>4302.6899999999996</v>
      </c>
      <c r="Q1539" s="12" t="s">
        <v>379</v>
      </c>
      <c r="T1539" s="59" t="s">
        <v>108</v>
      </c>
      <c r="U1539" s="14">
        <v>0</v>
      </c>
      <c r="V1539" s="59" t="s">
        <v>175</v>
      </c>
      <c r="Y1539" s="46">
        <v>0</v>
      </c>
      <c r="Z1539" s="46">
        <v>0</v>
      </c>
      <c r="AA1539" s="46">
        <v>0</v>
      </c>
      <c r="AB1539" s="46">
        <v>0</v>
      </c>
      <c r="AC1539" s="46">
        <v>0</v>
      </c>
      <c r="AD1539" s="46">
        <v>0</v>
      </c>
      <c r="AE1539" s="46">
        <v>0</v>
      </c>
      <c r="AF1539" s="46">
        <v>0</v>
      </c>
      <c r="AG1539" s="46">
        <v>0</v>
      </c>
      <c r="AH1539" s="46">
        <v>8137.0499999999993</v>
      </c>
      <c r="AI1539" s="46">
        <v>4177.8900000000003</v>
      </c>
      <c r="AJ1539" s="46">
        <v>4177.8900000000003</v>
      </c>
      <c r="AK1539" s="46">
        <v>9831.5600000000013</v>
      </c>
      <c r="AL1539" s="46">
        <v>4302.6899999999996</v>
      </c>
      <c r="AM1539" s="46">
        <v>0</v>
      </c>
    </row>
    <row r="1540" spans="5:39" x14ac:dyDescent="0.2">
      <c r="E1540" s="47">
        <v>154</v>
      </c>
      <c r="F1540" s="47">
        <v>164</v>
      </c>
      <c r="G1540" s="47" t="s">
        <v>251</v>
      </c>
      <c r="H1540" s="47" t="s">
        <v>311</v>
      </c>
      <c r="I1540" s="47" t="s">
        <v>532</v>
      </c>
      <c r="J1540" s="533">
        <v>40000008</v>
      </c>
      <c r="K1540" s="14" t="s">
        <v>59</v>
      </c>
      <c r="L1540" s="14" t="s">
        <v>58</v>
      </c>
      <c r="M1540" s="45">
        <v>1540</v>
      </c>
      <c r="N1540" s="45">
        <v>1</v>
      </c>
      <c r="O1540" s="46">
        <v>0</v>
      </c>
      <c r="Q1540" s="12" t="s">
        <v>379</v>
      </c>
      <c r="T1540" s="59" t="s">
        <v>108</v>
      </c>
      <c r="U1540" s="14">
        <v>0</v>
      </c>
      <c r="V1540" s="59" t="s">
        <v>175</v>
      </c>
      <c r="Y1540" s="46">
        <v>0</v>
      </c>
      <c r="Z1540" s="46">
        <v>0</v>
      </c>
      <c r="AA1540" s="46">
        <v>0</v>
      </c>
      <c r="AB1540" s="46">
        <v>0</v>
      </c>
      <c r="AC1540" s="46">
        <v>0</v>
      </c>
      <c r="AD1540" s="46">
        <v>0</v>
      </c>
      <c r="AE1540" s="46">
        <v>0</v>
      </c>
      <c r="AF1540" s="46">
        <v>0</v>
      </c>
      <c r="AG1540" s="46">
        <v>0</v>
      </c>
      <c r="AH1540" s="46">
        <v>0</v>
      </c>
      <c r="AI1540" s="46">
        <v>0</v>
      </c>
      <c r="AJ1540" s="46">
        <v>0</v>
      </c>
      <c r="AK1540" s="46">
        <v>0</v>
      </c>
      <c r="AL1540" s="46">
        <v>0</v>
      </c>
      <c r="AM1540" s="46">
        <v>0</v>
      </c>
    </row>
    <row r="1541" spans="5:39" x14ac:dyDescent="0.2">
      <c r="E1541" s="47">
        <v>154</v>
      </c>
      <c r="F1541" s="47">
        <v>164</v>
      </c>
      <c r="G1541" s="47" t="s">
        <v>251</v>
      </c>
      <c r="H1541" s="47" t="s">
        <v>311</v>
      </c>
      <c r="I1541" s="47" t="s">
        <v>532</v>
      </c>
      <c r="J1541" s="533">
        <v>40000008</v>
      </c>
      <c r="K1541" s="14" t="s">
        <v>59</v>
      </c>
      <c r="L1541" s="14" t="s">
        <v>31</v>
      </c>
      <c r="M1541" s="45">
        <v>1541</v>
      </c>
      <c r="N1541" s="45">
        <v>1</v>
      </c>
      <c r="O1541" s="48">
        <v>6294.03</v>
      </c>
      <c r="Q1541" s="12" t="s">
        <v>379</v>
      </c>
      <c r="R1541" s="46">
        <v>7095.8533333333326</v>
      </c>
      <c r="T1541" s="59" t="s">
        <v>108</v>
      </c>
      <c r="U1541" s="14">
        <v>0</v>
      </c>
      <c r="V1541" s="59" t="s">
        <v>175</v>
      </c>
      <c r="X1541" s="46">
        <v>12214.22</v>
      </c>
      <c r="Y1541" s="46">
        <v>1828.71</v>
      </c>
      <c r="Z1541" s="46">
        <v>1941.03</v>
      </c>
      <c r="AA1541" s="46">
        <v>1991.34</v>
      </c>
      <c r="AB1541" s="46">
        <v>1991.34</v>
      </c>
      <c r="AC1541" s="46">
        <v>1991.34</v>
      </c>
      <c r="AD1541" s="46">
        <v>1991.34</v>
      </c>
      <c r="AE1541" s="46">
        <v>1991.34</v>
      </c>
      <c r="AF1541" s="46">
        <v>1991.34</v>
      </c>
      <c r="AG1541" s="46">
        <v>1991.34</v>
      </c>
      <c r="AH1541" s="46">
        <v>10128.39</v>
      </c>
      <c r="AI1541" s="46">
        <v>6169.2300000000005</v>
      </c>
      <c r="AJ1541" s="46">
        <v>6169.2300000000005</v>
      </c>
      <c r="AK1541" s="46">
        <v>11822.900000000001</v>
      </c>
      <c r="AL1541" s="46">
        <v>6294.03</v>
      </c>
      <c r="AM1541" s="46">
        <v>0</v>
      </c>
    </row>
    <row r="1542" spans="5:39" x14ac:dyDescent="0.2">
      <c r="E1542" s="47">
        <v>154</v>
      </c>
      <c r="F1542" s="47">
        <v>164</v>
      </c>
      <c r="G1542" s="47" t="s">
        <v>251</v>
      </c>
      <c r="H1542" s="47" t="s">
        <v>311</v>
      </c>
      <c r="I1542" s="47" t="s">
        <v>532</v>
      </c>
      <c r="J1542" s="533">
        <v>40000008</v>
      </c>
      <c r="K1542" s="14" t="s">
        <v>37</v>
      </c>
      <c r="L1542" s="14" t="s">
        <v>31</v>
      </c>
      <c r="M1542" s="45">
        <v>1542</v>
      </c>
      <c r="N1542" s="45">
        <v>1</v>
      </c>
      <c r="O1542" s="48">
        <v>0</v>
      </c>
      <c r="P1542" s="48"/>
      <c r="Q1542" s="12" t="s">
        <v>379</v>
      </c>
      <c r="R1542" s="46">
        <v>0</v>
      </c>
      <c r="T1542" s="59" t="s">
        <v>108</v>
      </c>
      <c r="U1542" s="14">
        <v>0</v>
      </c>
      <c r="V1542" s="59" t="s">
        <v>175</v>
      </c>
      <c r="Y1542" s="46">
        <v>0</v>
      </c>
      <c r="Z1542" s="46">
        <v>0</v>
      </c>
      <c r="AA1542" s="46">
        <v>0</v>
      </c>
      <c r="AB1542" s="46">
        <v>0</v>
      </c>
      <c r="AC1542" s="46">
        <v>0</v>
      </c>
      <c r="AD1542" s="46">
        <v>0</v>
      </c>
      <c r="AE1542" s="46">
        <v>0</v>
      </c>
      <c r="AF1542" s="46">
        <v>0</v>
      </c>
      <c r="AG1542" s="46">
        <v>0</v>
      </c>
      <c r="AH1542" s="46">
        <v>0</v>
      </c>
      <c r="AI1542" s="46">
        <v>0</v>
      </c>
      <c r="AJ1542" s="46">
        <v>0</v>
      </c>
      <c r="AK1542" s="46">
        <v>0</v>
      </c>
      <c r="AL1542" s="46">
        <v>0</v>
      </c>
      <c r="AM1542" s="46">
        <v>28202.847999999998</v>
      </c>
    </row>
    <row r="1543" spans="5:39" x14ac:dyDescent="0.2">
      <c r="E1543" s="47">
        <v>154</v>
      </c>
      <c r="F1543" s="47">
        <v>164</v>
      </c>
      <c r="G1543" s="47" t="s">
        <v>251</v>
      </c>
      <c r="H1543" s="47" t="s">
        <v>311</v>
      </c>
      <c r="I1543" s="47" t="s">
        <v>532</v>
      </c>
      <c r="J1543" s="533">
        <v>40000008</v>
      </c>
      <c r="K1543" s="14" t="s">
        <v>65</v>
      </c>
      <c r="L1543" s="14" t="s">
        <v>31</v>
      </c>
      <c r="M1543" s="45">
        <v>1543</v>
      </c>
      <c r="N1543" s="45">
        <v>1</v>
      </c>
      <c r="O1543" s="52">
        <v>70507.12000000001</v>
      </c>
      <c r="P1543" s="48">
        <v>28202.847999999998</v>
      </c>
      <c r="Q1543" s="12" t="s">
        <v>379</v>
      </c>
      <c r="R1543" s="46">
        <v>7095.8533333333326</v>
      </c>
      <c r="T1543" s="59" t="s">
        <v>108</v>
      </c>
      <c r="U1543" s="14">
        <v>0</v>
      </c>
      <c r="V1543" s="59" t="s">
        <v>175</v>
      </c>
      <c r="X1543" s="46">
        <v>12214.22</v>
      </c>
      <c r="Y1543" s="46">
        <v>1828.71</v>
      </c>
      <c r="Z1543" s="46">
        <v>1941.03</v>
      </c>
      <c r="AA1543" s="46">
        <v>1991.34</v>
      </c>
      <c r="AB1543" s="46">
        <v>1991.34</v>
      </c>
      <c r="AC1543" s="46">
        <v>1991.34</v>
      </c>
      <c r="AD1543" s="46">
        <v>1991.34</v>
      </c>
      <c r="AE1543" s="46">
        <v>1991.34</v>
      </c>
      <c r="AF1543" s="46">
        <v>1991.34</v>
      </c>
      <c r="AG1543" s="46">
        <v>1991.34</v>
      </c>
      <c r="AH1543" s="46">
        <v>10128.39</v>
      </c>
      <c r="AI1543" s="46">
        <v>6169.2300000000005</v>
      </c>
      <c r="AJ1543" s="46">
        <v>6169.2300000000005</v>
      </c>
      <c r="AK1543" s="46">
        <v>11822.900000000001</v>
      </c>
      <c r="AL1543" s="46">
        <v>6294.03</v>
      </c>
      <c r="AM1543" s="46">
        <v>0</v>
      </c>
    </row>
    <row r="1544" spans="5:39" x14ac:dyDescent="0.2">
      <c r="E1544" s="47">
        <v>154</v>
      </c>
      <c r="F1544" s="47">
        <v>164</v>
      </c>
      <c r="G1544" s="47" t="s">
        <v>251</v>
      </c>
      <c r="H1544" s="47" t="s">
        <v>311</v>
      </c>
      <c r="I1544" s="47" t="s">
        <v>532</v>
      </c>
      <c r="J1544" s="533">
        <v>40000008</v>
      </c>
      <c r="K1544" s="14" t="s">
        <v>64</v>
      </c>
      <c r="L1544" s="14" t="s">
        <v>57</v>
      </c>
      <c r="M1544" s="45">
        <v>1544</v>
      </c>
      <c r="N1544" s="45">
        <v>1</v>
      </c>
      <c r="O1544" s="46">
        <v>29723.070323930679</v>
      </c>
      <c r="Q1544" s="12" t="s">
        <v>379</v>
      </c>
      <c r="T1544" s="59" t="s">
        <v>108</v>
      </c>
      <c r="U1544" s="14">
        <v>0</v>
      </c>
      <c r="V1544" s="59" t="s">
        <v>175</v>
      </c>
      <c r="X1544" s="46">
        <v>2057.2503239306766</v>
      </c>
      <c r="Y1544" s="46">
        <v>3885.9603239306766</v>
      </c>
      <c r="Z1544" s="46">
        <v>5826.9903239306768</v>
      </c>
      <c r="AA1544" s="46">
        <v>7818.330323930677</v>
      </c>
      <c r="AB1544" s="46">
        <v>9809.6703239306771</v>
      </c>
      <c r="AC1544" s="46">
        <v>11801.010323930677</v>
      </c>
      <c r="AD1544" s="46">
        <v>13792.350323930677</v>
      </c>
      <c r="AE1544" s="46">
        <v>15783.690323930678</v>
      </c>
      <c r="AF1544" s="46">
        <v>17775.030323930678</v>
      </c>
      <c r="AG1544" s="46">
        <v>19766.370323930678</v>
      </c>
      <c r="AH1544" s="46">
        <v>21757.710323930678</v>
      </c>
      <c r="AI1544" s="46">
        <v>23749.050323930678</v>
      </c>
      <c r="AJ1544" s="46">
        <v>25740.390323930678</v>
      </c>
      <c r="AK1544" s="46">
        <v>27731.730323930678</v>
      </c>
      <c r="AL1544" s="46">
        <v>29723.070323930679</v>
      </c>
      <c r="AM1544" s="46">
        <v>1520.2223239306804</v>
      </c>
    </row>
    <row r="1545" spans="5:39" x14ac:dyDescent="0.2">
      <c r="E1545" s="47">
        <v>154</v>
      </c>
      <c r="F1545" s="47">
        <v>164</v>
      </c>
      <c r="G1545" s="47" t="s">
        <v>251</v>
      </c>
      <c r="H1545" s="47" t="s">
        <v>311</v>
      </c>
      <c r="I1545" s="47" t="s">
        <v>532</v>
      </c>
      <c r="J1545" s="533">
        <v>40000008</v>
      </c>
      <c r="K1545" s="14" t="s">
        <v>64</v>
      </c>
      <c r="L1545" s="14" t="s">
        <v>54</v>
      </c>
      <c r="M1545" s="45">
        <v>1545</v>
      </c>
      <c r="N1545" s="45">
        <v>1</v>
      </c>
      <c r="O1545" s="46">
        <v>40784.04967606932</v>
      </c>
      <c r="Q1545" s="12" t="s">
        <v>379</v>
      </c>
      <c r="T1545" s="59" t="s">
        <v>108</v>
      </c>
      <c r="U1545" s="14">
        <v>0</v>
      </c>
      <c r="V1545" s="59" t="s">
        <v>175</v>
      </c>
      <c r="X1545" s="46">
        <v>10156.969676069322</v>
      </c>
      <c r="Y1545" s="46">
        <v>10156.969676069322</v>
      </c>
      <c r="Z1545" s="46">
        <v>10156.969676069322</v>
      </c>
      <c r="AA1545" s="46">
        <v>10156.969676069322</v>
      </c>
      <c r="AB1545" s="46">
        <v>10156.969676069322</v>
      </c>
      <c r="AC1545" s="46">
        <v>10156.969676069322</v>
      </c>
      <c r="AD1545" s="46">
        <v>10156.969676069322</v>
      </c>
      <c r="AE1545" s="46">
        <v>10156.969676069322</v>
      </c>
      <c r="AF1545" s="46">
        <v>10156.969676069322</v>
      </c>
      <c r="AG1545" s="46">
        <v>10156.969676069322</v>
      </c>
      <c r="AH1545" s="46">
        <v>18294.019676069322</v>
      </c>
      <c r="AI1545" s="46">
        <v>22471.909676069321</v>
      </c>
      <c r="AJ1545" s="46">
        <v>26649.79967606932</v>
      </c>
      <c r="AK1545" s="46">
        <v>36481.359676069318</v>
      </c>
      <c r="AL1545" s="46">
        <v>40784.04967606932</v>
      </c>
      <c r="AM1545" s="46">
        <v>40784.04967606932</v>
      </c>
    </row>
    <row r="1546" spans="5:39" x14ac:dyDescent="0.2">
      <c r="E1546" s="47">
        <v>154</v>
      </c>
      <c r="F1546" s="47">
        <v>164</v>
      </c>
      <c r="G1546" s="47" t="s">
        <v>251</v>
      </c>
      <c r="H1546" s="47" t="s">
        <v>311</v>
      </c>
      <c r="I1546" s="47" t="s">
        <v>532</v>
      </c>
      <c r="J1546" s="533">
        <v>40000008</v>
      </c>
      <c r="K1546" s="14" t="s">
        <v>64</v>
      </c>
      <c r="L1546" s="14" t="s">
        <v>58</v>
      </c>
      <c r="M1546" s="45">
        <v>1546</v>
      </c>
      <c r="N1546" s="45">
        <v>1</v>
      </c>
      <c r="O1546" s="46">
        <v>0</v>
      </c>
      <c r="Q1546" s="12" t="s">
        <v>379</v>
      </c>
      <c r="T1546" s="59" t="s">
        <v>108</v>
      </c>
      <c r="U1546" s="14">
        <v>0</v>
      </c>
      <c r="V1546" s="59" t="s">
        <v>175</v>
      </c>
      <c r="X1546" s="46">
        <v>0</v>
      </c>
      <c r="Y1546" s="46">
        <v>0</v>
      </c>
      <c r="Z1546" s="46">
        <v>0</v>
      </c>
      <c r="AA1546" s="46">
        <v>0</v>
      </c>
      <c r="AB1546" s="46">
        <v>0</v>
      </c>
      <c r="AC1546" s="46">
        <v>0</v>
      </c>
      <c r="AD1546" s="46">
        <v>0</v>
      </c>
      <c r="AE1546" s="46">
        <v>0</v>
      </c>
      <c r="AF1546" s="46">
        <v>0</v>
      </c>
      <c r="AG1546" s="46">
        <v>0</v>
      </c>
      <c r="AH1546" s="46">
        <v>0</v>
      </c>
      <c r="AI1546" s="46">
        <v>0</v>
      </c>
      <c r="AJ1546" s="46">
        <v>0</v>
      </c>
      <c r="AK1546" s="46">
        <v>0</v>
      </c>
      <c r="AL1546" s="46">
        <v>0</v>
      </c>
      <c r="AM1546" s="46">
        <v>0</v>
      </c>
    </row>
    <row r="1547" spans="5:39" x14ac:dyDescent="0.2">
      <c r="E1547" s="47">
        <v>154</v>
      </c>
      <c r="F1547" s="47">
        <v>164</v>
      </c>
      <c r="G1547" s="47" t="s">
        <v>251</v>
      </c>
      <c r="H1547" s="47" t="s">
        <v>311</v>
      </c>
      <c r="I1547" s="47" t="s">
        <v>532</v>
      </c>
      <c r="J1547" s="533">
        <v>40000008</v>
      </c>
      <c r="K1547" s="14" t="s">
        <v>67</v>
      </c>
      <c r="L1547" s="14" t="s">
        <v>67</v>
      </c>
      <c r="M1547" s="45">
        <v>1547</v>
      </c>
      <c r="N1547" s="45">
        <v>1</v>
      </c>
      <c r="O1547" s="53">
        <v>176.8188770155466</v>
      </c>
      <c r="P1547" s="54">
        <v>166.8188770155466</v>
      </c>
      <c r="Q1547" s="55" t="s">
        <v>379</v>
      </c>
      <c r="R1547" s="56">
        <v>9.9363835028533121</v>
      </c>
      <c r="S1547" s="57" t="s">
        <v>370</v>
      </c>
      <c r="T1547" s="60" t="s">
        <v>108</v>
      </c>
      <c r="U1547" s="14">
        <v>24</v>
      </c>
      <c r="V1547" s="60" t="s">
        <v>175</v>
      </c>
      <c r="Y1547" s="46">
        <v>176.8188770155466</v>
      </c>
      <c r="Z1547" s="46">
        <v>176.8188770155466</v>
      </c>
      <c r="AA1547" s="46">
        <v>176.8188770155466</v>
      </c>
      <c r="AB1547" s="46">
        <v>176.8188770155466</v>
      </c>
      <c r="AC1547" s="46">
        <v>176.8188770155466</v>
      </c>
      <c r="AD1547" s="46">
        <v>176.8188770155466</v>
      </c>
      <c r="AE1547" s="46">
        <v>176.8188770155466</v>
      </c>
      <c r="AF1547" s="46">
        <v>176.8188770155466</v>
      </c>
      <c r="AG1547" s="46">
        <v>176.8188770155466</v>
      </c>
      <c r="AH1547" s="46">
        <v>176.8188770155466</v>
      </c>
      <c r="AI1547" s="46">
        <v>176.8188770155466</v>
      </c>
      <c r="AJ1547" s="46">
        <v>176.8188770155466</v>
      </c>
      <c r="AK1547" s="46">
        <v>176.8188770155466</v>
      </c>
      <c r="AL1547" s="46">
        <v>176.8188770155466</v>
      </c>
      <c r="AM1547" s="46">
        <v>176.8188770155466</v>
      </c>
    </row>
    <row r="1548" spans="5:39" x14ac:dyDescent="0.2">
      <c r="E1548" s="14">
        <v>155</v>
      </c>
      <c r="F1548" s="14">
        <v>165</v>
      </c>
      <c r="G1548" s="14" t="s">
        <v>251</v>
      </c>
      <c r="H1548" s="14" t="s">
        <v>334</v>
      </c>
      <c r="I1548" s="14" t="s">
        <v>533</v>
      </c>
      <c r="J1548" s="531">
        <v>40000009</v>
      </c>
      <c r="K1548" s="14" t="s">
        <v>59</v>
      </c>
      <c r="L1548" s="14" t="s">
        <v>57</v>
      </c>
      <c r="M1548" s="45">
        <v>1548</v>
      </c>
      <c r="N1548" s="45">
        <v>1</v>
      </c>
      <c r="O1548" s="46">
        <v>3209.97</v>
      </c>
      <c r="Q1548" s="12" t="s">
        <v>376</v>
      </c>
      <c r="T1548" s="59" t="s">
        <v>73</v>
      </c>
      <c r="U1548" s="14">
        <v>18</v>
      </c>
      <c r="V1548" s="59" t="s">
        <v>174</v>
      </c>
      <c r="Y1548" s="46">
        <v>2866.71</v>
      </c>
      <c r="Z1548" s="46">
        <v>3209.97</v>
      </c>
      <c r="AA1548" s="46">
        <v>3209.97</v>
      </c>
      <c r="AB1548" s="46">
        <v>3209.97</v>
      </c>
      <c r="AC1548" s="46">
        <v>3209.97</v>
      </c>
      <c r="AD1548" s="46">
        <v>3209.97</v>
      </c>
      <c r="AE1548" s="46">
        <v>3209.97</v>
      </c>
      <c r="AF1548" s="46">
        <v>3209.97</v>
      </c>
      <c r="AG1548" s="46">
        <v>3209.97</v>
      </c>
      <c r="AH1548" s="46">
        <v>3209.97</v>
      </c>
      <c r="AI1548" s="46">
        <v>3209.97</v>
      </c>
      <c r="AJ1548" s="46">
        <v>3209.97</v>
      </c>
      <c r="AK1548" s="46">
        <v>3209.97</v>
      </c>
      <c r="AL1548" s="46">
        <v>3209.97</v>
      </c>
      <c r="AM1548" s="46">
        <v>0</v>
      </c>
    </row>
    <row r="1549" spans="5:39" x14ac:dyDescent="0.2">
      <c r="E1549" s="47">
        <v>155</v>
      </c>
      <c r="F1549" s="47">
        <v>165</v>
      </c>
      <c r="G1549" s="47" t="s">
        <v>251</v>
      </c>
      <c r="H1549" s="47" t="s">
        <v>334</v>
      </c>
      <c r="I1549" s="47" t="s">
        <v>533</v>
      </c>
      <c r="J1549" s="533">
        <v>40000009</v>
      </c>
      <c r="K1549" s="14" t="s">
        <v>59</v>
      </c>
      <c r="L1549" s="14" t="s">
        <v>54</v>
      </c>
      <c r="M1549" s="45">
        <v>1549</v>
      </c>
      <c r="N1549" s="45">
        <v>1</v>
      </c>
      <c r="O1549" s="46">
        <v>6189.28</v>
      </c>
      <c r="Q1549" s="12" t="s">
        <v>376</v>
      </c>
      <c r="T1549" s="59" t="s">
        <v>73</v>
      </c>
      <c r="U1549" s="14">
        <v>0</v>
      </c>
      <c r="V1549" s="59" t="s">
        <v>174</v>
      </c>
      <c r="Y1549" s="46">
        <v>0</v>
      </c>
      <c r="Z1549" s="46">
        <v>0</v>
      </c>
      <c r="AA1549" s="46">
        <v>0</v>
      </c>
      <c r="AB1549" s="46">
        <v>0</v>
      </c>
      <c r="AC1549" s="46">
        <v>0</v>
      </c>
      <c r="AD1549" s="46">
        <v>0</v>
      </c>
      <c r="AE1549" s="46">
        <v>0</v>
      </c>
      <c r="AF1549" s="46">
        <v>0</v>
      </c>
      <c r="AG1549" s="46">
        <v>0</v>
      </c>
      <c r="AH1549" s="46">
        <v>9611.42</v>
      </c>
      <c r="AI1549" s="46">
        <v>5858.61</v>
      </c>
      <c r="AJ1549" s="46">
        <v>5858.61</v>
      </c>
      <c r="AK1549" s="46">
        <v>6851.17</v>
      </c>
      <c r="AL1549" s="46">
        <v>6189.28</v>
      </c>
      <c r="AM1549" s="46">
        <v>0</v>
      </c>
    </row>
    <row r="1550" spans="5:39" x14ac:dyDescent="0.2">
      <c r="E1550" s="47">
        <v>155</v>
      </c>
      <c r="F1550" s="47">
        <v>165</v>
      </c>
      <c r="G1550" s="47" t="s">
        <v>251</v>
      </c>
      <c r="H1550" s="47" t="s">
        <v>334</v>
      </c>
      <c r="I1550" s="47" t="s">
        <v>533</v>
      </c>
      <c r="J1550" s="533">
        <v>40000009</v>
      </c>
      <c r="K1550" s="14" t="s">
        <v>59</v>
      </c>
      <c r="L1550" s="14" t="s">
        <v>58</v>
      </c>
      <c r="M1550" s="45">
        <v>1550</v>
      </c>
      <c r="N1550" s="45">
        <v>1</v>
      </c>
      <c r="O1550" s="46">
        <v>0</v>
      </c>
      <c r="Q1550" s="12" t="s">
        <v>376</v>
      </c>
      <c r="T1550" s="59" t="s">
        <v>73</v>
      </c>
      <c r="U1550" s="14">
        <v>0</v>
      </c>
      <c r="V1550" s="59" t="s">
        <v>174</v>
      </c>
      <c r="Y1550" s="46">
        <v>0</v>
      </c>
      <c r="Z1550" s="46">
        <v>0</v>
      </c>
      <c r="AA1550" s="46">
        <v>0</v>
      </c>
      <c r="AB1550" s="46">
        <v>0</v>
      </c>
      <c r="AC1550" s="46">
        <v>0</v>
      </c>
      <c r="AD1550" s="46">
        <v>0</v>
      </c>
      <c r="AE1550" s="46">
        <v>0</v>
      </c>
      <c r="AF1550" s="46">
        <v>0</v>
      </c>
      <c r="AG1550" s="46">
        <v>0</v>
      </c>
      <c r="AH1550" s="46">
        <v>0</v>
      </c>
      <c r="AI1550" s="46">
        <v>0</v>
      </c>
      <c r="AJ1550" s="46">
        <v>0</v>
      </c>
      <c r="AK1550" s="46">
        <v>0</v>
      </c>
      <c r="AL1550" s="46">
        <v>0</v>
      </c>
      <c r="AM1550" s="46">
        <v>0</v>
      </c>
    </row>
    <row r="1551" spans="5:39" x14ac:dyDescent="0.2">
      <c r="E1551" s="47">
        <v>155</v>
      </c>
      <c r="F1551" s="47">
        <v>165</v>
      </c>
      <c r="G1551" s="47" t="s">
        <v>251</v>
      </c>
      <c r="H1551" s="47" t="s">
        <v>334</v>
      </c>
      <c r="I1551" s="47" t="s">
        <v>533</v>
      </c>
      <c r="J1551" s="533">
        <v>40000009</v>
      </c>
      <c r="K1551" s="14" t="s">
        <v>59</v>
      </c>
      <c r="L1551" s="14" t="s">
        <v>31</v>
      </c>
      <c r="M1551" s="45">
        <v>1551</v>
      </c>
      <c r="N1551" s="45">
        <v>1</v>
      </c>
      <c r="O1551" s="48">
        <v>9399.25</v>
      </c>
      <c r="Q1551" s="12" t="s">
        <v>376</v>
      </c>
      <c r="R1551" s="46">
        <v>8938.1516666666666</v>
      </c>
      <c r="T1551" s="59" t="s">
        <v>73</v>
      </c>
      <c r="U1551" s="14">
        <v>0</v>
      </c>
      <c r="V1551" s="59" t="s">
        <v>174</v>
      </c>
      <c r="X1551" s="46">
        <v>19688.91</v>
      </c>
      <c r="Y1551" s="46">
        <v>2866.71</v>
      </c>
      <c r="Z1551" s="46">
        <v>3209.97</v>
      </c>
      <c r="AA1551" s="46">
        <v>3209.97</v>
      </c>
      <c r="AB1551" s="46">
        <v>3209.97</v>
      </c>
      <c r="AC1551" s="46">
        <v>3209.97</v>
      </c>
      <c r="AD1551" s="46">
        <v>3209.97</v>
      </c>
      <c r="AE1551" s="46">
        <v>3209.97</v>
      </c>
      <c r="AF1551" s="46">
        <v>3209.97</v>
      </c>
      <c r="AG1551" s="46">
        <v>3209.97</v>
      </c>
      <c r="AH1551" s="46">
        <v>12821.39</v>
      </c>
      <c r="AI1551" s="46">
        <v>9068.58</v>
      </c>
      <c r="AJ1551" s="46">
        <v>9068.58</v>
      </c>
      <c r="AK1551" s="46">
        <v>10061.14</v>
      </c>
      <c r="AL1551" s="46">
        <v>9399.25</v>
      </c>
      <c r="AM1551" s="46">
        <v>0</v>
      </c>
    </row>
    <row r="1552" spans="5:39" x14ac:dyDescent="0.2">
      <c r="E1552" s="47">
        <v>155</v>
      </c>
      <c r="F1552" s="47">
        <v>165</v>
      </c>
      <c r="G1552" s="47" t="s">
        <v>251</v>
      </c>
      <c r="H1552" s="47" t="s">
        <v>334</v>
      </c>
      <c r="I1552" s="47" t="s">
        <v>533</v>
      </c>
      <c r="J1552" s="533">
        <v>40000009</v>
      </c>
      <c r="K1552" s="14" t="s">
        <v>37</v>
      </c>
      <c r="L1552" s="14" t="s">
        <v>31</v>
      </c>
      <c r="M1552" s="45">
        <v>1552</v>
      </c>
      <c r="N1552" s="45">
        <v>1</v>
      </c>
      <c r="O1552" s="48">
        <v>0</v>
      </c>
      <c r="P1552" s="48"/>
      <c r="Q1552" s="12" t="s">
        <v>376</v>
      </c>
      <c r="R1552" s="46">
        <v>10448.988333333333</v>
      </c>
      <c r="T1552" s="59" t="s">
        <v>73</v>
      </c>
      <c r="U1552" s="14">
        <v>0</v>
      </c>
      <c r="V1552" s="59" t="s">
        <v>174</v>
      </c>
      <c r="Y1552" s="46">
        <v>0</v>
      </c>
      <c r="Z1552" s="46">
        <v>0</v>
      </c>
      <c r="AA1552" s="46">
        <v>0</v>
      </c>
      <c r="AB1552" s="46">
        <v>0</v>
      </c>
      <c r="AC1552" s="46">
        <v>10000</v>
      </c>
      <c r="AD1552" s="46">
        <v>0</v>
      </c>
      <c r="AE1552" s="46">
        <v>0</v>
      </c>
      <c r="AF1552" s="46">
        <v>6500</v>
      </c>
      <c r="AG1552" s="46">
        <v>6500</v>
      </c>
      <c r="AH1552" s="46">
        <v>0</v>
      </c>
      <c r="AI1552" s="46">
        <v>6500</v>
      </c>
      <c r="AJ1552" s="46">
        <v>49693.93</v>
      </c>
      <c r="AK1552" s="46">
        <v>0</v>
      </c>
      <c r="AL1552" s="46">
        <v>0</v>
      </c>
      <c r="AM1552" s="46">
        <v>11676.233999999999</v>
      </c>
    </row>
    <row r="1553" spans="5:39" x14ac:dyDescent="0.2">
      <c r="E1553" s="47">
        <v>155</v>
      </c>
      <c r="F1553" s="47">
        <v>165</v>
      </c>
      <c r="G1553" s="47" t="s">
        <v>251</v>
      </c>
      <c r="H1553" s="47" t="s">
        <v>334</v>
      </c>
      <c r="I1553" s="47" t="s">
        <v>533</v>
      </c>
      <c r="J1553" s="533">
        <v>40000009</v>
      </c>
      <c r="K1553" s="14" t="s">
        <v>65</v>
      </c>
      <c r="L1553" s="14" t="s">
        <v>31</v>
      </c>
      <c r="M1553" s="45">
        <v>1553</v>
      </c>
      <c r="N1553" s="45">
        <v>1</v>
      </c>
      <c r="O1553" s="52">
        <v>19460.390000000014</v>
      </c>
      <c r="P1553" s="48">
        <v>11676.233999999999</v>
      </c>
      <c r="Q1553" s="12" t="s">
        <v>376</v>
      </c>
      <c r="R1553" s="46">
        <v>3243.3983333333358</v>
      </c>
      <c r="T1553" s="59" t="s">
        <v>73</v>
      </c>
      <c r="U1553" s="14">
        <v>0</v>
      </c>
      <c r="V1553" s="59" t="s">
        <v>174</v>
      </c>
      <c r="X1553" s="46">
        <v>0</v>
      </c>
      <c r="Y1553" s="46">
        <v>0</v>
      </c>
      <c r="Z1553" s="46">
        <v>0</v>
      </c>
      <c r="AA1553" s="46">
        <v>0</v>
      </c>
      <c r="AB1553" s="46">
        <v>0</v>
      </c>
      <c r="AC1553" s="46">
        <v>0</v>
      </c>
      <c r="AD1553" s="46">
        <v>0</v>
      </c>
      <c r="AE1553" s="46">
        <v>0</v>
      </c>
      <c r="AF1553" s="46">
        <v>0</v>
      </c>
      <c r="AG1553" s="46">
        <v>0</v>
      </c>
      <c r="AH1553" s="46">
        <v>0</v>
      </c>
      <c r="AI1553" s="46">
        <v>0</v>
      </c>
      <c r="AJ1553" s="46">
        <v>0</v>
      </c>
      <c r="AK1553" s="46">
        <v>10061.140000000014</v>
      </c>
      <c r="AL1553" s="46">
        <v>9399.25</v>
      </c>
      <c r="AM1553" s="46">
        <v>0</v>
      </c>
    </row>
    <row r="1554" spans="5:39" x14ac:dyDescent="0.2">
      <c r="E1554" s="47">
        <v>155</v>
      </c>
      <c r="F1554" s="47">
        <v>165</v>
      </c>
      <c r="G1554" s="47" t="s">
        <v>251</v>
      </c>
      <c r="H1554" s="47" t="s">
        <v>334</v>
      </c>
      <c r="I1554" s="47" t="s">
        <v>533</v>
      </c>
      <c r="J1554" s="533">
        <v>40000009</v>
      </c>
      <c r="K1554" s="14" t="s">
        <v>64</v>
      </c>
      <c r="L1554" s="14" t="s">
        <v>57</v>
      </c>
      <c r="M1554" s="45">
        <v>1554</v>
      </c>
      <c r="N1554" s="45">
        <v>1</v>
      </c>
      <c r="O1554" s="46">
        <v>6419.94</v>
      </c>
      <c r="Q1554" s="12" t="s">
        <v>376</v>
      </c>
      <c r="T1554" s="59" t="s">
        <v>73</v>
      </c>
      <c r="U1554" s="14">
        <v>0</v>
      </c>
      <c r="V1554" s="59" t="s">
        <v>174</v>
      </c>
      <c r="X1554" s="46">
        <v>0</v>
      </c>
      <c r="Y1554" s="46">
        <v>2866.71</v>
      </c>
      <c r="Z1554" s="46">
        <v>6076.68</v>
      </c>
      <c r="AA1554" s="46">
        <v>9286.65</v>
      </c>
      <c r="AB1554" s="46">
        <v>12496.619999999999</v>
      </c>
      <c r="AC1554" s="46">
        <v>5706.5899999999983</v>
      </c>
      <c r="AD1554" s="46">
        <v>8916.5599999999977</v>
      </c>
      <c r="AE1554" s="46">
        <v>12126.529999999997</v>
      </c>
      <c r="AF1554" s="46">
        <v>8836.4999999999964</v>
      </c>
      <c r="AG1554" s="46">
        <v>5546.4699999999957</v>
      </c>
      <c r="AH1554" s="46">
        <v>8756.4399999999951</v>
      </c>
      <c r="AI1554" s="46">
        <v>5466.4099999999944</v>
      </c>
      <c r="AJ1554" s="46">
        <v>0</v>
      </c>
      <c r="AK1554" s="46">
        <v>3209.97</v>
      </c>
      <c r="AL1554" s="46">
        <v>6419.94</v>
      </c>
      <c r="AM1554" s="46">
        <v>0</v>
      </c>
    </row>
    <row r="1555" spans="5:39" x14ac:dyDescent="0.2">
      <c r="E1555" s="47">
        <v>155</v>
      </c>
      <c r="F1555" s="47">
        <v>165</v>
      </c>
      <c r="G1555" s="47" t="s">
        <v>251</v>
      </c>
      <c r="H1555" s="47" t="s">
        <v>334</v>
      </c>
      <c r="I1555" s="47" t="s">
        <v>533</v>
      </c>
      <c r="J1555" s="533">
        <v>40000009</v>
      </c>
      <c r="K1555" s="14" t="s">
        <v>64</v>
      </c>
      <c r="L1555" s="14" t="s">
        <v>54</v>
      </c>
      <c r="M1555" s="45">
        <v>1555</v>
      </c>
      <c r="N1555" s="45">
        <v>1</v>
      </c>
      <c r="O1555" s="46">
        <v>13040.45</v>
      </c>
      <c r="Q1555" s="12" t="s">
        <v>376</v>
      </c>
      <c r="T1555" s="59" t="s">
        <v>73</v>
      </c>
      <c r="U1555" s="14">
        <v>0</v>
      </c>
      <c r="V1555" s="59" t="s">
        <v>174</v>
      </c>
      <c r="X1555" s="46">
        <v>0</v>
      </c>
      <c r="Y1555" s="46">
        <v>0</v>
      </c>
      <c r="Z1555" s="46">
        <v>0</v>
      </c>
      <c r="AA1555" s="46">
        <v>0</v>
      </c>
      <c r="AB1555" s="46">
        <v>0</v>
      </c>
      <c r="AC1555" s="46">
        <v>0</v>
      </c>
      <c r="AD1555" s="46">
        <v>0</v>
      </c>
      <c r="AE1555" s="46">
        <v>0</v>
      </c>
      <c r="AF1555" s="46">
        <v>0</v>
      </c>
      <c r="AG1555" s="46">
        <v>0</v>
      </c>
      <c r="AH1555" s="46">
        <v>9611.42</v>
      </c>
      <c r="AI1555" s="46">
        <v>15470.029999999999</v>
      </c>
      <c r="AJ1555" s="46">
        <v>0</v>
      </c>
      <c r="AK1555" s="46">
        <v>6851.17</v>
      </c>
      <c r="AL1555" s="46">
        <v>13040.45</v>
      </c>
      <c r="AM1555" s="46">
        <v>7784.1560000000018</v>
      </c>
    </row>
    <row r="1556" spans="5:39" x14ac:dyDescent="0.2">
      <c r="E1556" s="47">
        <v>155</v>
      </c>
      <c r="F1556" s="47">
        <v>165</v>
      </c>
      <c r="G1556" s="47" t="s">
        <v>251</v>
      </c>
      <c r="H1556" s="47" t="s">
        <v>334</v>
      </c>
      <c r="I1556" s="47" t="s">
        <v>533</v>
      </c>
      <c r="J1556" s="533">
        <v>40000009</v>
      </c>
      <c r="K1556" s="14" t="s">
        <v>64</v>
      </c>
      <c r="L1556" s="14" t="s">
        <v>58</v>
      </c>
      <c r="M1556" s="45">
        <v>1556</v>
      </c>
      <c r="N1556" s="45">
        <v>1</v>
      </c>
      <c r="O1556" s="46">
        <v>1.4551915228366852E-11</v>
      </c>
      <c r="Q1556" s="12" t="s">
        <v>376</v>
      </c>
      <c r="T1556" s="59" t="s">
        <v>73</v>
      </c>
      <c r="U1556" s="14">
        <v>0</v>
      </c>
      <c r="V1556" s="59" t="s">
        <v>174</v>
      </c>
      <c r="X1556" s="46">
        <v>0</v>
      </c>
      <c r="Y1556" s="46">
        <v>19688.91</v>
      </c>
      <c r="Z1556" s="46">
        <v>19688.91</v>
      </c>
      <c r="AA1556" s="46">
        <v>19688.910000000003</v>
      </c>
      <c r="AB1556" s="46">
        <v>19688.910000000003</v>
      </c>
      <c r="AC1556" s="46">
        <v>19688.910000000003</v>
      </c>
      <c r="AD1556" s="46">
        <v>19688.910000000003</v>
      </c>
      <c r="AE1556" s="46">
        <v>19688.910000000003</v>
      </c>
      <c r="AF1556" s="46">
        <v>19688.910000000007</v>
      </c>
      <c r="AG1556" s="46">
        <v>19688.910000000011</v>
      </c>
      <c r="AH1556" s="46">
        <v>19688.910000000011</v>
      </c>
      <c r="AI1556" s="46">
        <v>19688.910000000011</v>
      </c>
      <c r="AJ1556" s="46">
        <v>1.4551915228366852E-11</v>
      </c>
      <c r="AK1556" s="46">
        <v>1.4551915228366852E-11</v>
      </c>
      <c r="AL1556" s="46">
        <v>1.4551915228366852E-11</v>
      </c>
      <c r="AM1556" s="46">
        <v>1.546140993013978E-11</v>
      </c>
    </row>
    <row r="1557" spans="5:39" x14ac:dyDescent="0.2">
      <c r="E1557" s="47">
        <v>155</v>
      </c>
      <c r="F1557" s="47">
        <v>165</v>
      </c>
      <c r="G1557" s="47" t="s">
        <v>251</v>
      </c>
      <c r="H1557" s="47" t="s">
        <v>334</v>
      </c>
      <c r="I1557" s="47" t="s">
        <v>533</v>
      </c>
      <c r="J1557" s="533">
        <v>40000009</v>
      </c>
      <c r="K1557" s="14" t="s">
        <v>67</v>
      </c>
      <c r="L1557" s="14" t="s">
        <v>67</v>
      </c>
      <c r="M1557" s="45">
        <v>1557</v>
      </c>
      <c r="N1557" s="45">
        <v>1</v>
      </c>
      <c r="O1557" s="53">
        <v>14.476170313129842</v>
      </c>
      <c r="P1557" s="54">
        <v>4.4761703131298418</v>
      </c>
      <c r="Q1557" s="55" t="s">
        <v>376</v>
      </c>
      <c r="R1557" s="56">
        <v>2.1772275438751243</v>
      </c>
      <c r="S1557" s="57" t="s">
        <v>370</v>
      </c>
      <c r="T1557" s="60" t="s">
        <v>73</v>
      </c>
      <c r="U1557" s="14">
        <v>0</v>
      </c>
      <c r="V1557" s="60" t="s">
        <v>174</v>
      </c>
      <c r="Y1557" s="46">
        <v>14.476170313129842</v>
      </c>
      <c r="Z1557" s="46">
        <v>14.476170313129842</v>
      </c>
      <c r="AA1557" s="46">
        <v>14.476170313129842</v>
      </c>
      <c r="AB1557" s="46">
        <v>14.476170313129842</v>
      </c>
      <c r="AC1557" s="46">
        <v>14.476170313129842</v>
      </c>
      <c r="AD1557" s="46">
        <v>14.476170313129842</v>
      </c>
      <c r="AE1557" s="46">
        <v>14.476170313129842</v>
      </c>
      <c r="AF1557" s="46">
        <v>14.476170313129842</v>
      </c>
      <c r="AG1557" s="46">
        <v>14.476170313129842</v>
      </c>
      <c r="AH1557" s="46">
        <v>14.476170313129842</v>
      </c>
      <c r="AI1557" s="46">
        <v>14.476170313129842</v>
      </c>
      <c r="AJ1557" s="46">
        <v>14.476170313129842</v>
      </c>
      <c r="AK1557" s="46">
        <v>14.476170313129842</v>
      </c>
      <c r="AL1557" s="46">
        <v>14.476170313129842</v>
      </c>
      <c r="AM1557" s="46">
        <v>14.476170313129842</v>
      </c>
    </row>
    <row r="1558" spans="5:39" x14ac:dyDescent="0.2">
      <c r="E1558" s="14">
        <v>156</v>
      </c>
      <c r="F1558" s="14">
        <v>166</v>
      </c>
      <c r="G1558" s="14" t="s">
        <v>251</v>
      </c>
      <c r="H1558" s="14" t="s">
        <v>325</v>
      </c>
      <c r="I1558" s="14" t="s">
        <v>534</v>
      </c>
      <c r="J1558" s="531">
        <v>40000010</v>
      </c>
      <c r="K1558" s="14" t="s">
        <v>59</v>
      </c>
      <c r="L1558" s="14" t="s">
        <v>57</v>
      </c>
      <c r="M1558" s="45">
        <v>1558</v>
      </c>
      <c r="N1558" s="45">
        <v>1</v>
      </c>
      <c r="O1558" s="46">
        <v>3118.06</v>
      </c>
      <c r="Q1558" s="12" t="s">
        <v>414</v>
      </c>
      <c r="T1558" s="59" t="s">
        <v>88</v>
      </c>
      <c r="U1558" s="14">
        <v>0</v>
      </c>
      <c r="V1558" s="59" t="s">
        <v>174</v>
      </c>
      <c r="Y1558" s="46">
        <v>2784.63</v>
      </c>
      <c r="Z1558" s="46">
        <v>3118.06</v>
      </c>
      <c r="AA1558" s="46">
        <v>3118.06</v>
      </c>
      <c r="AB1558" s="46">
        <v>3118.06</v>
      </c>
      <c r="AC1558" s="46">
        <v>3118.06</v>
      </c>
      <c r="AD1558" s="46">
        <v>3118.06</v>
      </c>
      <c r="AE1558" s="46">
        <v>3118.06</v>
      </c>
      <c r="AF1558" s="46">
        <v>3118.06</v>
      </c>
      <c r="AG1558" s="46">
        <v>3118.06</v>
      </c>
      <c r="AH1558" s="46">
        <v>3118.06</v>
      </c>
      <c r="AI1558" s="46">
        <v>3118.06</v>
      </c>
      <c r="AJ1558" s="46">
        <v>3118.06</v>
      </c>
      <c r="AK1558" s="46">
        <v>3118.06</v>
      </c>
      <c r="AL1558" s="46">
        <v>3118.06</v>
      </c>
      <c r="AM1558" s="46">
        <v>0</v>
      </c>
    </row>
    <row r="1559" spans="5:39" x14ac:dyDescent="0.2">
      <c r="E1559" s="47">
        <v>156</v>
      </c>
      <c r="F1559" s="47">
        <v>166</v>
      </c>
      <c r="G1559" s="47" t="s">
        <v>251</v>
      </c>
      <c r="H1559" s="47" t="s">
        <v>325</v>
      </c>
      <c r="I1559" s="47" t="s">
        <v>534</v>
      </c>
      <c r="J1559" s="533">
        <v>40000010</v>
      </c>
      <c r="K1559" s="14" t="s">
        <v>59</v>
      </c>
      <c r="L1559" s="14" t="s">
        <v>54</v>
      </c>
      <c r="M1559" s="45">
        <v>1559</v>
      </c>
      <c r="N1559" s="45">
        <v>1</v>
      </c>
      <c r="O1559" s="46">
        <v>11452.789999999999</v>
      </c>
      <c r="Q1559" s="12" t="s">
        <v>414</v>
      </c>
      <c r="T1559" s="59" t="s">
        <v>88</v>
      </c>
      <c r="U1559" s="14">
        <v>0</v>
      </c>
      <c r="V1559" s="59" t="s">
        <v>174</v>
      </c>
      <c r="Y1559" s="46">
        <v>0</v>
      </c>
      <c r="Z1559" s="46">
        <v>0</v>
      </c>
      <c r="AA1559" s="46">
        <v>0</v>
      </c>
      <c r="AB1559" s="46">
        <v>0</v>
      </c>
      <c r="AC1559" s="46">
        <v>0</v>
      </c>
      <c r="AD1559" s="46">
        <v>0</v>
      </c>
      <c r="AE1559" s="46">
        <v>0</v>
      </c>
      <c r="AF1559" s="46">
        <v>0</v>
      </c>
      <c r="AG1559" s="46">
        <v>0</v>
      </c>
      <c r="AH1559" s="46">
        <v>10957.460000000001</v>
      </c>
      <c r="AI1559" s="46">
        <v>6097.57</v>
      </c>
      <c r="AJ1559" s="46">
        <v>6097.57</v>
      </c>
      <c r="AK1559" s="46">
        <v>25630.48</v>
      </c>
      <c r="AL1559" s="46">
        <v>11452.789999999999</v>
      </c>
      <c r="AM1559" s="46">
        <v>0</v>
      </c>
    </row>
    <row r="1560" spans="5:39" x14ac:dyDescent="0.2">
      <c r="E1560" s="47">
        <v>156</v>
      </c>
      <c r="F1560" s="47">
        <v>166</v>
      </c>
      <c r="G1560" s="47" t="s">
        <v>251</v>
      </c>
      <c r="H1560" s="47" t="s">
        <v>325</v>
      </c>
      <c r="I1560" s="47" t="s">
        <v>534</v>
      </c>
      <c r="J1560" s="533">
        <v>40000010</v>
      </c>
      <c r="K1560" s="14" t="s">
        <v>59</v>
      </c>
      <c r="L1560" s="14" t="s">
        <v>58</v>
      </c>
      <c r="M1560" s="45">
        <v>1560</v>
      </c>
      <c r="N1560" s="45">
        <v>1</v>
      </c>
      <c r="O1560" s="46">
        <v>0</v>
      </c>
      <c r="Q1560" s="12" t="s">
        <v>414</v>
      </c>
      <c r="T1560" s="59" t="s">
        <v>88</v>
      </c>
      <c r="U1560" s="14">
        <v>0</v>
      </c>
      <c r="V1560" s="59" t="s">
        <v>174</v>
      </c>
      <c r="Y1560" s="46">
        <v>0</v>
      </c>
      <c r="Z1560" s="46">
        <v>0</v>
      </c>
      <c r="AA1560" s="46">
        <v>0</v>
      </c>
      <c r="AB1560" s="46">
        <v>0</v>
      </c>
      <c r="AC1560" s="46">
        <v>0</v>
      </c>
      <c r="AD1560" s="46">
        <v>0</v>
      </c>
      <c r="AE1560" s="46">
        <v>0</v>
      </c>
      <c r="AF1560" s="46">
        <v>0</v>
      </c>
      <c r="AG1560" s="46">
        <v>0</v>
      </c>
      <c r="AH1560" s="46">
        <v>0</v>
      </c>
      <c r="AI1560" s="46">
        <v>0</v>
      </c>
      <c r="AJ1560" s="46">
        <v>0</v>
      </c>
      <c r="AK1560" s="46">
        <v>0</v>
      </c>
      <c r="AL1560" s="46">
        <v>0</v>
      </c>
      <c r="AM1560" s="46">
        <v>0</v>
      </c>
    </row>
    <row r="1561" spans="5:39" x14ac:dyDescent="0.2">
      <c r="E1561" s="47">
        <v>156</v>
      </c>
      <c r="F1561" s="47">
        <v>166</v>
      </c>
      <c r="G1561" s="47" t="s">
        <v>251</v>
      </c>
      <c r="H1561" s="47" t="s">
        <v>325</v>
      </c>
      <c r="I1561" s="47" t="s">
        <v>534</v>
      </c>
      <c r="J1561" s="533">
        <v>40000010</v>
      </c>
      <c r="K1561" s="14" t="s">
        <v>59</v>
      </c>
      <c r="L1561" s="14" t="s">
        <v>31</v>
      </c>
      <c r="M1561" s="45">
        <v>1561</v>
      </c>
      <c r="N1561" s="45">
        <v>1</v>
      </c>
      <c r="O1561" s="48">
        <v>14570.849999999999</v>
      </c>
      <c r="Q1561" s="12" t="s">
        <v>414</v>
      </c>
      <c r="R1561" s="46">
        <v>13157.371666666666</v>
      </c>
      <c r="T1561" s="59" t="s">
        <v>88</v>
      </c>
      <c r="U1561" s="14">
        <v>0</v>
      </c>
      <c r="V1561" s="59" t="s">
        <v>174</v>
      </c>
      <c r="X1561" s="46">
        <v>19125.16</v>
      </c>
      <c r="Y1561" s="46">
        <v>2784.63</v>
      </c>
      <c r="Z1561" s="46">
        <v>3118.06</v>
      </c>
      <c r="AA1561" s="46">
        <v>3118.06</v>
      </c>
      <c r="AB1561" s="46">
        <v>3118.06</v>
      </c>
      <c r="AC1561" s="46">
        <v>3118.06</v>
      </c>
      <c r="AD1561" s="46">
        <v>3118.06</v>
      </c>
      <c r="AE1561" s="46">
        <v>3118.06</v>
      </c>
      <c r="AF1561" s="46">
        <v>3118.06</v>
      </c>
      <c r="AG1561" s="46">
        <v>3118.06</v>
      </c>
      <c r="AH1561" s="46">
        <v>14075.52</v>
      </c>
      <c r="AI1561" s="46">
        <v>9215.6299999999992</v>
      </c>
      <c r="AJ1561" s="46">
        <v>9215.6299999999992</v>
      </c>
      <c r="AK1561" s="46">
        <v>28748.54</v>
      </c>
      <c r="AL1561" s="46">
        <v>14570.849999999999</v>
      </c>
      <c r="AM1561" s="46">
        <v>0</v>
      </c>
    </row>
    <row r="1562" spans="5:39" x14ac:dyDescent="0.2">
      <c r="E1562" s="47">
        <v>156</v>
      </c>
      <c r="F1562" s="47">
        <v>166</v>
      </c>
      <c r="G1562" s="47" t="s">
        <v>251</v>
      </c>
      <c r="H1562" s="47" t="s">
        <v>325</v>
      </c>
      <c r="I1562" s="47" t="s">
        <v>534</v>
      </c>
      <c r="J1562" s="533">
        <v>40000010</v>
      </c>
      <c r="K1562" s="14" t="s">
        <v>37</v>
      </c>
      <c r="L1562" s="14" t="s">
        <v>31</v>
      </c>
      <c r="M1562" s="45">
        <v>1562</v>
      </c>
      <c r="N1562" s="45">
        <v>1</v>
      </c>
      <c r="O1562" s="48">
        <v>0</v>
      </c>
      <c r="P1562" s="48"/>
      <c r="Q1562" s="12" t="s">
        <v>414</v>
      </c>
      <c r="R1562" s="46">
        <v>0</v>
      </c>
      <c r="T1562" s="59" t="s">
        <v>88</v>
      </c>
      <c r="U1562" s="14">
        <v>0</v>
      </c>
      <c r="V1562" s="59" t="s">
        <v>174</v>
      </c>
      <c r="Y1562" s="46">
        <v>0</v>
      </c>
      <c r="Z1562" s="46">
        <v>0</v>
      </c>
      <c r="AA1562" s="46">
        <v>0</v>
      </c>
      <c r="AB1562" s="46">
        <v>28145.91</v>
      </c>
      <c r="AC1562" s="46">
        <v>0</v>
      </c>
      <c r="AD1562" s="46">
        <v>0</v>
      </c>
      <c r="AE1562" s="46">
        <v>0</v>
      </c>
      <c r="AF1562" s="46">
        <v>0</v>
      </c>
      <c r="AG1562" s="46">
        <v>0</v>
      </c>
      <c r="AH1562" s="46">
        <v>0</v>
      </c>
      <c r="AI1562" s="46">
        <v>0</v>
      </c>
      <c r="AJ1562" s="46">
        <v>0</v>
      </c>
      <c r="AK1562" s="46">
        <v>0</v>
      </c>
      <c r="AL1562" s="46">
        <v>0</v>
      </c>
      <c r="AM1562" s="46">
        <v>75627.623999999996</v>
      </c>
    </row>
    <row r="1563" spans="5:39" x14ac:dyDescent="0.2">
      <c r="E1563" s="47">
        <v>156</v>
      </c>
      <c r="F1563" s="47">
        <v>166</v>
      </c>
      <c r="G1563" s="47" t="s">
        <v>251</v>
      </c>
      <c r="H1563" s="47" t="s">
        <v>325</v>
      </c>
      <c r="I1563" s="47" t="s">
        <v>534</v>
      </c>
      <c r="J1563" s="533">
        <v>40000010</v>
      </c>
      <c r="K1563" s="14" t="s">
        <v>65</v>
      </c>
      <c r="L1563" s="14" t="s">
        <v>31</v>
      </c>
      <c r="M1563" s="45">
        <v>1563</v>
      </c>
      <c r="N1563" s="45">
        <v>1</v>
      </c>
      <c r="O1563" s="52">
        <v>94534.53</v>
      </c>
      <c r="P1563" s="48">
        <v>75627.623999999996</v>
      </c>
      <c r="Q1563" s="12" t="s">
        <v>414</v>
      </c>
      <c r="R1563" s="46">
        <v>13157.371666666666</v>
      </c>
      <c r="T1563" s="59" t="s">
        <v>88</v>
      </c>
      <c r="U1563" s="14">
        <v>0</v>
      </c>
      <c r="V1563" s="59" t="s">
        <v>174</v>
      </c>
      <c r="X1563" s="46">
        <v>0</v>
      </c>
      <c r="Y1563" s="46">
        <v>0</v>
      </c>
      <c r="Z1563" s="46">
        <v>0</v>
      </c>
      <c r="AA1563" s="46">
        <v>0</v>
      </c>
      <c r="AB1563" s="46">
        <v>3118.0600000000036</v>
      </c>
      <c r="AC1563" s="46">
        <v>3118.06</v>
      </c>
      <c r="AD1563" s="46">
        <v>3118.0600000000036</v>
      </c>
      <c r="AE1563" s="46">
        <v>3118.0599999999963</v>
      </c>
      <c r="AF1563" s="46">
        <v>3118.0599999999963</v>
      </c>
      <c r="AG1563" s="46">
        <v>3118.06</v>
      </c>
      <c r="AH1563" s="46">
        <v>14075.519999999997</v>
      </c>
      <c r="AI1563" s="46">
        <v>9215.6299999999956</v>
      </c>
      <c r="AJ1563" s="46">
        <v>9215.6300000000028</v>
      </c>
      <c r="AK1563" s="46">
        <v>28748.540000000005</v>
      </c>
      <c r="AL1563" s="46">
        <v>14570.849999999988</v>
      </c>
      <c r="AM1563" s="46">
        <v>3.637978807091713E-12</v>
      </c>
    </row>
    <row r="1564" spans="5:39" x14ac:dyDescent="0.2">
      <c r="E1564" s="47">
        <v>156</v>
      </c>
      <c r="F1564" s="47">
        <v>166</v>
      </c>
      <c r="G1564" s="47" t="s">
        <v>251</v>
      </c>
      <c r="H1564" s="47" t="s">
        <v>325</v>
      </c>
      <c r="I1564" s="47" t="s">
        <v>534</v>
      </c>
      <c r="J1564" s="533">
        <v>40000010</v>
      </c>
      <c r="K1564" s="14" t="s">
        <v>64</v>
      </c>
      <c r="L1564" s="14" t="s">
        <v>57</v>
      </c>
      <c r="M1564" s="45">
        <v>1564</v>
      </c>
      <c r="N1564" s="45">
        <v>1</v>
      </c>
      <c r="O1564" s="46">
        <v>31180.600000000006</v>
      </c>
      <c r="Q1564" s="12" t="s">
        <v>414</v>
      </c>
      <c r="T1564" s="59" t="s">
        <v>88</v>
      </c>
      <c r="U1564" s="14">
        <v>6</v>
      </c>
      <c r="V1564" s="59" t="s">
        <v>174</v>
      </c>
      <c r="X1564" s="46">
        <v>0</v>
      </c>
      <c r="Y1564" s="46">
        <v>2784.63</v>
      </c>
      <c r="Z1564" s="46">
        <v>5902.6900000000005</v>
      </c>
      <c r="AA1564" s="46">
        <v>9020.75</v>
      </c>
      <c r="AB1564" s="46">
        <v>0</v>
      </c>
      <c r="AC1564" s="46">
        <v>3118.06</v>
      </c>
      <c r="AD1564" s="46">
        <v>6236.12</v>
      </c>
      <c r="AE1564" s="46">
        <v>9354.18</v>
      </c>
      <c r="AF1564" s="46">
        <v>12472.24</v>
      </c>
      <c r="AG1564" s="46">
        <v>15590.3</v>
      </c>
      <c r="AH1564" s="46">
        <v>18708.36</v>
      </c>
      <c r="AI1564" s="46">
        <v>21826.420000000002</v>
      </c>
      <c r="AJ1564" s="46">
        <v>24944.480000000003</v>
      </c>
      <c r="AK1564" s="46">
        <v>28062.540000000005</v>
      </c>
      <c r="AL1564" s="46">
        <v>31180.600000000006</v>
      </c>
      <c r="AM1564" s="46">
        <v>0</v>
      </c>
    </row>
    <row r="1565" spans="5:39" x14ac:dyDescent="0.2">
      <c r="E1565" s="47">
        <v>156</v>
      </c>
      <c r="F1565" s="47">
        <v>166</v>
      </c>
      <c r="G1565" s="47" t="s">
        <v>251</v>
      </c>
      <c r="H1565" s="47" t="s">
        <v>325</v>
      </c>
      <c r="I1565" s="47" t="s">
        <v>534</v>
      </c>
      <c r="J1565" s="533">
        <v>40000010</v>
      </c>
      <c r="K1565" s="14" t="s">
        <v>64</v>
      </c>
      <c r="L1565" s="14" t="s">
        <v>54</v>
      </c>
      <c r="M1565" s="45">
        <v>1565</v>
      </c>
      <c r="N1565" s="45">
        <v>1</v>
      </c>
      <c r="O1565" s="46">
        <v>60235.87</v>
      </c>
      <c r="Q1565" s="12" t="s">
        <v>414</v>
      </c>
      <c r="T1565" s="59" t="s">
        <v>88</v>
      </c>
      <c r="U1565" s="14">
        <v>0</v>
      </c>
      <c r="V1565" s="59" t="s">
        <v>174</v>
      </c>
      <c r="X1565" s="46">
        <v>0</v>
      </c>
      <c r="Y1565" s="46">
        <v>0</v>
      </c>
      <c r="Z1565" s="46">
        <v>0</v>
      </c>
      <c r="AA1565" s="46">
        <v>0</v>
      </c>
      <c r="AB1565" s="46">
        <v>0</v>
      </c>
      <c r="AC1565" s="46">
        <v>0</v>
      </c>
      <c r="AD1565" s="46">
        <v>0</v>
      </c>
      <c r="AE1565" s="46">
        <v>0</v>
      </c>
      <c r="AF1565" s="46">
        <v>0</v>
      </c>
      <c r="AG1565" s="46">
        <v>0</v>
      </c>
      <c r="AH1565" s="46">
        <v>10957.460000000001</v>
      </c>
      <c r="AI1565" s="46">
        <v>17055.03</v>
      </c>
      <c r="AJ1565" s="46">
        <v>23152.6</v>
      </c>
      <c r="AK1565" s="46">
        <v>48783.08</v>
      </c>
      <c r="AL1565" s="46">
        <v>60235.87</v>
      </c>
      <c r="AM1565" s="46">
        <v>15788.846000000012</v>
      </c>
    </row>
    <row r="1566" spans="5:39" x14ac:dyDescent="0.2">
      <c r="E1566" s="47">
        <v>156</v>
      </c>
      <c r="F1566" s="47">
        <v>166</v>
      </c>
      <c r="G1566" s="47" t="s">
        <v>251</v>
      </c>
      <c r="H1566" s="47" t="s">
        <v>325</v>
      </c>
      <c r="I1566" s="47" t="s">
        <v>534</v>
      </c>
      <c r="J1566" s="533">
        <v>40000010</v>
      </c>
      <c r="K1566" s="14" t="s">
        <v>64</v>
      </c>
      <c r="L1566" s="14" t="s">
        <v>58</v>
      </c>
      <c r="M1566" s="45">
        <v>1566</v>
      </c>
      <c r="N1566" s="45">
        <v>1</v>
      </c>
      <c r="O1566" s="46">
        <v>3118.0599999999904</v>
      </c>
      <c r="Q1566" s="12" t="s">
        <v>414</v>
      </c>
      <c r="T1566" s="59" t="s">
        <v>88</v>
      </c>
      <c r="U1566" s="14">
        <v>0</v>
      </c>
      <c r="V1566" s="59" t="s">
        <v>174</v>
      </c>
      <c r="X1566" s="46">
        <v>0</v>
      </c>
      <c r="Y1566" s="46">
        <v>19125.16</v>
      </c>
      <c r="Z1566" s="46">
        <v>19125.160000000003</v>
      </c>
      <c r="AA1566" s="46">
        <v>19125.160000000003</v>
      </c>
      <c r="AB1566" s="46">
        <v>3118.0600000000049</v>
      </c>
      <c r="AC1566" s="46">
        <v>3118.0600000000063</v>
      </c>
      <c r="AD1566" s="46">
        <v>3118.060000000004</v>
      </c>
      <c r="AE1566" s="46">
        <v>3118.0600000000013</v>
      </c>
      <c r="AF1566" s="46">
        <v>3118.0599999999995</v>
      </c>
      <c r="AG1566" s="46">
        <v>3118.0599999999977</v>
      </c>
      <c r="AH1566" s="46">
        <v>3118.0599999999886</v>
      </c>
      <c r="AI1566" s="46">
        <v>3118.059999999994</v>
      </c>
      <c r="AJ1566" s="46">
        <v>3118.0599999999977</v>
      </c>
      <c r="AK1566" s="46">
        <v>3118.0599999999831</v>
      </c>
      <c r="AL1566" s="46">
        <v>3118.0599999999904</v>
      </c>
      <c r="AM1566" s="46">
        <v>3118.0599999999904</v>
      </c>
    </row>
    <row r="1567" spans="5:39" x14ac:dyDescent="0.2">
      <c r="E1567" s="47">
        <v>156</v>
      </c>
      <c r="F1567" s="47">
        <v>166</v>
      </c>
      <c r="G1567" s="47" t="s">
        <v>251</v>
      </c>
      <c r="H1567" s="47" t="s">
        <v>325</v>
      </c>
      <c r="I1567" s="47" t="s">
        <v>534</v>
      </c>
      <c r="J1567" s="533">
        <v>40000010</v>
      </c>
      <c r="K1567" s="14" t="s">
        <v>67</v>
      </c>
      <c r="L1567" s="14" t="s">
        <v>67</v>
      </c>
      <c r="M1567" s="45">
        <v>1567</v>
      </c>
      <c r="N1567" s="45">
        <v>1</v>
      </c>
      <c r="O1567" s="53">
        <v>85.896489145299711</v>
      </c>
      <c r="P1567" s="54">
        <v>75.896489145299711</v>
      </c>
      <c r="Q1567" s="55" t="s">
        <v>414</v>
      </c>
      <c r="R1567" s="56">
        <v>7.1849099041183884</v>
      </c>
      <c r="S1567" s="57" t="s">
        <v>370</v>
      </c>
      <c r="T1567" s="60" t="s">
        <v>88</v>
      </c>
      <c r="U1567" s="14">
        <v>0</v>
      </c>
      <c r="V1567" s="60" t="s">
        <v>174</v>
      </c>
      <c r="Y1567" s="46">
        <v>85.896489145299711</v>
      </c>
      <c r="Z1567" s="46">
        <v>85.896489145299711</v>
      </c>
      <c r="AA1567" s="46">
        <v>85.896489145299711</v>
      </c>
      <c r="AB1567" s="46">
        <v>85.896489145299711</v>
      </c>
      <c r="AC1567" s="46">
        <v>85.896489145299711</v>
      </c>
      <c r="AD1567" s="46">
        <v>85.896489145299711</v>
      </c>
      <c r="AE1567" s="46">
        <v>85.896489145299711</v>
      </c>
      <c r="AF1567" s="46">
        <v>85.896489145299711</v>
      </c>
      <c r="AG1567" s="46">
        <v>85.896489145299711</v>
      </c>
      <c r="AH1567" s="46">
        <v>85.896489145299711</v>
      </c>
      <c r="AI1567" s="46">
        <v>85.896489145299711</v>
      </c>
      <c r="AJ1567" s="46">
        <v>85.896489145299711</v>
      </c>
      <c r="AK1567" s="46">
        <v>85.896489145299711</v>
      </c>
      <c r="AL1567" s="46">
        <v>85.896489145299711</v>
      </c>
      <c r="AM1567" s="46">
        <v>85.896489145299711</v>
      </c>
    </row>
    <row r="1568" spans="5:39" x14ac:dyDescent="0.2">
      <c r="E1568" s="14">
        <v>157</v>
      </c>
      <c r="F1568" s="14">
        <v>167</v>
      </c>
      <c r="G1568" s="14" t="s">
        <v>251</v>
      </c>
      <c r="H1568" s="14" t="s">
        <v>312</v>
      </c>
      <c r="I1568" s="14" t="s">
        <v>535</v>
      </c>
      <c r="J1568" s="531">
        <v>40000011</v>
      </c>
      <c r="K1568" s="14" t="s">
        <v>59</v>
      </c>
      <c r="L1568" s="14" t="s">
        <v>57</v>
      </c>
      <c r="M1568" s="45">
        <v>1568</v>
      </c>
      <c r="N1568" s="45">
        <v>1</v>
      </c>
      <c r="O1568" s="46">
        <v>2702.78</v>
      </c>
      <c r="Q1568" s="12" t="s">
        <v>369</v>
      </c>
      <c r="T1568" s="59" t="s">
        <v>78</v>
      </c>
      <c r="U1568" s="14">
        <v>0</v>
      </c>
      <c r="V1568" s="59" t="s">
        <v>150</v>
      </c>
      <c r="Y1568" s="46">
        <v>2413.77</v>
      </c>
      <c r="Z1568" s="46">
        <v>2702.78</v>
      </c>
      <c r="AA1568" s="46">
        <v>2702.78</v>
      </c>
      <c r="AB1568" s="46">
        <v>2702.78</v>
      </c>
      <c r="AC1568" s="46">
        <v>2702.78</v>
      </c>
      <c r="AD1568" s="46">
        <v>2702.78</v>
      </c>
      <c r="AE1568" s="46">
        <v>2702.78</v>
      </c>
      <c r="AF1568" s="46">
        <v>2702.78</v>
      </c>
      <c r="AG1568" s="46">
        <v>2702.78</v>
      </c>
      <c r="AH1568" s="46">
        <v>2702.78</v>
      </c>
      <c r="AI1568" s="46">
        <v>2702.78</v>
      </c>
      <c r="AJ1568" s="46">
        <v>2702.78</v>
      </c>
      <c r="AK1568" s="46">
        <v>2702.78</v>
      </c>
      <c r="AL1568" s="46">
        <v>2702.78</v>
      </c>
      <c r="AM1568" s="46">
        <v>0</v>
      </c>
    </row>
    <row r="1569" spans="5:39" x14ac:dyDescent="0.2">
      <c r="E1569" s="47">
        <v>157</v>
      </c>
      <c r="F1569" s="47">
        <v>167</v>
      </c>
      <c r="G1569" s="47" t="s">
        <v>251</v>
      </c>
      <c r="H1569" s="47" t="s">
        <v>312</v>
      </c>
      <c r="I1569" s="47" t="s">
        <v>535</v>
      </c>
      <c r="J1569" s="533">
        <v>40000011</v>
      </c>
      <c r="K1569" s="14" t="s">
        <v>59</v>
      </c>
      <c r="L1569" s="14" t="s">
        <v>54</v>
      </c>
      <c r="M1569" s="45">
        <v>1569</v>
      </c>
      <c r="N1569" s="45">
        <v>1</v>
      </c>
      <c r="O1569" s="46">
        <v>5767.22</v>
      </c>
      <c r="Q1569" s="12" t="s">
        <v>369</v>
      </c>
      <c r="T1569" s="59" t="s">
        <v>78</v>
      </c>
      <c r="U1569" s="14">
        <v>0</v>
      </c>
      <c r="V1569" s="59" t="s">
        <v>150</v>
      </c>
      <c r="Y1569" s="46">
        <v>0</v>
      </c>
      <c r="Z1569" s="46">
        <v>0</v>
      </c>
      <c r="AA1569" s="46">
        <v>0</v>
      </c>
      <c r="AB1569" s="46">
        <v>0</v>
      </c>
      <c r="AC1569" s="46">
        <v>0</v>
      </c>
      <c r="AD1569" s="46">
        <v>0</v>
      </c>
      <c r="AE1569" s="46">
        <v>0</v>
      </c>
      <c r="AF1569" s="46">
        <v>0</v>
      </c>
      <c r="AG1569" s="46">
        <v>0</v>
      </c>
      <c r="AH1569" s="46">
        <v>6765.07</v>
      </c>
      <c r="AI1569" s="46">
        <v>4994.3500000000004</v>
      </c>
      <c r="AJ1569" s="46">
        <v>4994.3500000000004</v>
      </c>
      <c r="AK1569" s="46">
        <v>10326.93</v>
      </c>
      <c r="AL1569" s="46">
        <v>5767.22</v>
      </c>
      <c r="AM1569" s="46">
        <v>0</v>
      </c>
    </row>
    <row r="1570" spans="5:39" x14ac:dyDescent="0.2">
      <c r="E1570" s="47">
        <v>157</v>
      </c>
      <c r="F1570" s="47">
        <v>167</v>
      </c>
      <c r="G1570" s="47" t="s">
        <v>251</v>
      </c>
      <c r="H1570" s="47" t="s">
        <v>312</v>
      </c>
      <c r="I1570" s="47" t="s">
        <v>535</v>
      </c>
      <c r="J1570" s="533">
        <v>40000011</v>
      </c>
      <c r="K1570" s="14" t="s">
        <v>59</v>
      </c>
      <c r="L1570" s="14" t="s">
        <v>58</v>
      </c>
      <c r="M1570" s="45">
        <v>1570</v>
      </c>
      <c r="N1570" s="45">
        <v>1</v>
      </c>
      <c r="O1570" s="46">
        <v>0</v>
      </c>
      <c r="Q1570" s="12" t="s">
        <v>369</v>
      </c>
      <c r="T1570" s="59" t="s">
        <v>78</v>
      </c>
      <c r="U1570" s="14">
        <v>0</v>
      </c>
      <c r="V1570" s="59" t="s">
        <v>150</v>
      </c>
      <c r="Y1570" s="46">
        <v>0</v>
      </c>
      <c r="Z1570" s="46">
        <v>0</v>
      </c>
      <c r="AA1570" s="46">
        <v>0</v>
      </c>
      <c r="AB1570" s="46">
        <v>0</v>
      </c>
      <c r="AC1570" s="46">
        <v>0</v>
      </c>
      <c r="AD1570" s="46">
        <v>0</v>
      </c>
      <c r="AE1570" s="46">
        <v>0</v>
      </c>
      <c r="AF1570" s="46">
        <v>0</v>
      </c>
      <c r="AG1570" s="46">
        <v>0</v>
      </c>
      <c r="AH1570" s="46">
        <v>0</v>
      </c>
      <c r="AI1570" s="46">
        <v>0</v>
      </c>
      <c r="AJ1570" s="46">
        <v>0</v>
      </c>
      <c r="AK1570" s="46">
        <v>0</v>
      </c>
      <c r="AL1570" s="46">
        <v>0</v>
      </c>
      <c r="AM1570" s="46">
        <v>0</v>
      </c>
    </row>
    <row r="1571" spans="5:39" x14ac:dyDescent="0.2">
      <c r="E1571" s="47">
        <v>157</v>
      </c>
      <c r="F1571" s="47">
        <v>167</v>
      </c>
      <c r="G1571" s="47" t="s">
        <v>251</v>
      </c>
      <c r="H1571" s="47" t="s">
        <v>312</v>
      </c>
      <c r="I1571" s="47" t="s">
        <v>535</v>
      </c>
      <c r="J1571" s="533">
        <v>40000011</v>
      </c>
      <c r="K1571" s="14" t="s">
        <v>59</v>
      </c>
      <c r="L1571" s="14" t="s">
        <v>31</v>
      </c>
      <c r="M1571" s="45">
        <v>1571</v>
      </c>
      <c r="N1571" s="45">
        <v>1</v>
      </c>
      <c r="O1571" s="48">
        <v>8470</v>
      </c>
      <c r="Q1571" s="12" t="s">
        <v>369</v>
      </c>
      <c r="R1571" s="46">
        <v>8177.4333333333343</v>
      </c>
      <c r="T1571" s="59" t="s">
        <v>78</v>
      </c>
      <c r="U1571" s="14">
        <v>7</v>
      </c>
      <c r="V1571" s="59" t="s">
        <v>150</v>
      </c>
      <c r="X1571" s="46">
        <v>16577.93</v>
      </c>
      <c r="Y1571" s="46">
        <v>2413.77</v>
      </c>
      <c r="Z1571" s="46">
        <v>2702.78</v>
      </c>
      <c r="AA1571" s="46">
        <v>2702.78</v>
      </c>
      <c r="AB1571" s="46">
        <v>2702.78</v>
      </c>
      <c r="AC1571" s="46">
        <v>2702.78</v>
      </c>
      <c r="AD1571" s="46">
        <v>2702.78</v>
      </c>
      <c r="AE1571" s="46">
        <v>2702.78</v>
      </c>
      <c r="AF1571" s="46">
        <v>2702.78</v>
      </c>
      <c r="AG1571" s="46">
        <v>2702.78</v>
      </c>
      <c r="AH1571" s="46">
        <v>9467.85</v>
      </c>
      <c r="AI1571" s="46">
        <v>7697.130000000001</v>
      </c>
      <c r="AJ1571" s="46">
        <v>7697.130000000001</v>
      </c>
      <c r="AK1571" s="46">
        <v>13029.710000000001</v>
      </c>
      <c r="AL1571" s="46">
        <v>8470</v>
      </c>
      <c r="AM1571" s="46">
        <v>0</v>
      </c>
    </row>
    <row r="1572" spans="5:39" x14ac:dyDescent="0.2">
      <c r="E1572" s="47">
        <v>157</v>
      </c>
      <c r="F1572" s="47">
        <v>167</v>
      </c>
      <c r="G1572" s="47" t="s">
        <v>251</v>
      </c>
      <c r="H1572" s="47" t="s">
        <v>312</v>
      </c>
      <c r="I1572" s="47" t="s">
        <v>535</v>
      </c>
      <c r="J1572" s="533">
        <v>40000011</v>
      </c>
      <c r="K1572" s="14" t="s">
        <v>37</v>
      </c>
      <c r="L1572" s="14" t="s">
        <v>31</v>
      </c>
      <c r="M1572" s="45">
        <v>1572</v>
      </c>
      <c r="N1572" s="45">
        <v>1</v>
      </c>
      <c r="O1572" s="48">
        <v>10000</v>
      </c>
      <c r="P1572" s="48"/>
      <c r="Q1572" s="12" t="s">
        <v>369</v>
      </c>
      <c r="R1572" s="46">
        <v>6666.8416666666662</v>
      </c>
      <c r="T1572" s="59" t="s">
        <v>78</v>
      </c>
      <c r="U1572" s="14">
        <v>0</v>
      </c>
      <c r="V1572" s="59" t="s">
        <v>150</v>
      </c>
      <c r="Y1572" s="46">
        <v>0</v>
      </c>
      <c r="Z1572" s="46">
        <v>0</v>
      </c>
      <c r="AA1572" s="46">
        <v>0</v>
      </c>
      <c r="AB1572" s="46">
        <v>0</v>
      </c>
      <c r="AC1572" s="46">
        <v>0</v>
      </c>
      <c r="AD1572" s="46">
        <v>0</v>
      </c>
      <c r="AE1572" s="46">
        <v>0</v>
      </c>
      <c r="AF1572" s="46">
        <v>0</v>
      </c>
      <c r="AG1572" s="46">
        <v>0</v>
      </c>
      <c r="AH1572" s="46">
        <v>0</v>
      </c>
      <c r="AI1572" s="46">
        <v>10000.790000000001</v>
      </c>
      <c r="AJ1572" s="46">
        <v>10000.129999999999</v>
      </c>
      <c r="AK1572" s="46">
        <v>10000.129999999999</v>
      </c>
      <c r="AL1572" s="46">
        <v>10000</v>
      </c>
      <c r="AM1572" s="46">
        <v>46974.71</v>
      </c>
    </row>
    <row r="1573" spans="5:39" x14ac:dyDescent="0.2">
      <c r="E1573" s="47">
        <v>157</v>
      </c>
      <c r="F1573" s="47">
        <v>167</v>
      </c>
      <c r="G1573" s="47" t="s">
        <v>251</v>
      </c>
      <c r="H1573" s="47" t="s">
        <v>312</v>
      </c>
      <c r="I1573" s="47" t="s">
        <v>535</v>
      </c>
      <c r="J1573" s="533">
        <v>40000011</v>
      </c>
      <c r="K1573" s="14" t="s">
        <v>65</v>
      </c>
      <c r="L1573" s="14" t="s">
        <v>31</v>
      </c>
      <c r="M1573" s="45">
        <v>1573</v>
      </c>
      <c r="N1573" s="45">
        <v>1</v>
      </c>
      <c r="O1573" s="52">
        <v>46974.710000000014</v>
      </c>
      <c r="P1573" s="48">
        <v>46974.71</v>
      </c>
      <c r="Q1573" s="12" t="s">
        <v>369</v>
      </c>
      <c r="R1573" s="46">
        <v>7829.1183333333356</v>
      </c>
      <c r="T1573" s="59" t="s">
        <v>78</v>
      </c>
      <c r="U1573" s="14">
        <v>0</v>
      </c>
      <c r="V1573" s="59" t="s">
        <v>150</v>
      </c>
      <c r="X1573" s="46">
        <v>0</v>
      </c>
      <c r="Y1573" s="46">
        <v>0</v>
      </c>
      <c r="Z1573" s="46">
        <v>0</v>
      </c>
      <c r="AA1573" s="46">
        <v>0</v>
      </c>
      <c r="AB1573" s="46">
        <v>0</v>
      </c>
      <c r="AC1573" s="46">
        <v>0</v>
      </c>
      <c r="AD1573" s="46">
        <v>0</v>
      </c>
      <c r="AE1573" s="46">
        <v>0</v>
      </c>
      <c r="AF1573" s="46">
        <v>0</v>
      </c>
      <c r="AG1573" s="46">
        <v>612.89000000000078</v>
      </c>
      <c r="AH1573" s="46">
        <v>9467.85</v>
      </c>
      <c r="AI1573" s="46">
        <v>7697.1299999999937</v>
      </c>
      <c r="AJ1573" s="46">
        <v>7697.1300000000083</v>
      </c>
      <c r="AK1573" s="46">
        <v>13029.710000000008</v>
      </c>
      <c r="AL1573" s="46">
        <v>8470</v>
      </c>
      <c r="AM1573" s="46">
        <v>0</v>
      </c>
    </row>
    <row r="1574" spans="5:39" x14ac:dyDescent="0.2">
      <c r="E1574" s="47">
        <v>157</v>
      </c>
      <c r="F1574" s="47">
        <v>167</v>
      </c>
      <c r="G1574" s="47" t="s">
        <v>251</v>
      </c>
      <c r="H1574" s="47" t="s">
        <v>312</v>
      </c>
      <c r="I1574" s="47" t="s">
        <v>535</v>
      </c>
      <c r="J1574" s="533">
        <v>40000011</v>
      </c>
      <c r="K1574" s="14" t="s">
        <v>64</v>
      </c>
      <c r="L1574" s="14" t="s">
        <v>57</v>
      </c>
      <c r="M1574" s="45">
        <v>1574</v>
      </c>
      <c r="N1574" s="45">
        <v>1</v>
      </c>
      <c r="O1574" s="46">
        <v>0</v>
      </c>
      <c r="Q1574" s="12" t="s">
        <v>369</v>
      </c>
      <c r="T1574" s="59" t="s">
        <v>78</v>
      </c>
      <c r="U1574" s="14">
        <v>0</v>
      </c>
      <c r="V1574" s="59" t="s">
        <v>150</v>
      </c>
      <c r="X1574" s="46">
        <v>0</v>
      </c>
      <c r="Y1574" s="46">
        <v>2413.77</v>
      </c>
      <c r="Z1574" s="46">
        <v>5116.55</v>
      </c>
      <c r="AA1574" s="46">
        <v>7819.33</v>
      </c>
      <c r="AB1574" s="46">
        <v>10522.11</v>
      </c>
      <c r="AC1574" s="46">
        <v>13224.890000000001</v>
      </c>
      <c r="AD1574" s="46">
        <v>15927.670000000002</v>
      </c>
      <c r="AE1574" s="46">
        <v>18630.45</v>
      </c>
      <c r="AF1574" s="46">
        <v>21333.23</v>
      </c>
      <c r="AG1574" s="46">
        <v>24036.01</v>
      </c>
      <c r="AH1574" s="46">
        <v>26738.789999999997</v>
      </c>
      <c r="AI1574" s="46">
        <v>19440.779999999995</v>
      </c>
      <c r="AJ1574" s="46">
        <v>12143.429999999995</v>
      </c>
      <c r="AK1574" s="46">
        <v>4846.0799999999963</v>
      </c>
      <c r="AL1574" s="46">
        <v>0</v>
      </c>
      <c r="AM1574" s="46">
        <v>0</v>
      </c>
    </row>
    <row r="1575" spans="5:39" x14ac:dyDescent="0.2">
      <c r="E1575" s="47">
        <v>157</v>
      </c>
      <c r="F1575" s="47">
        <v>167</v>
      </c>
      <c r="G1575" s="47" t="s">
        <v>251</v>
      </c>
      <c r="H1575" s="47" t="s">
        <v>312</v>
      </c>
      <c r="I1575" s="47" t="s">
        <v>535</v>
      </c>
      <c r="J1575" s="533">
        <v>40000011</v>
      </c>
      <c r="K1575" s="14" t="s">
        <v>64</v>
      </c>
      <c r="L1575" s="14" t="s">
        <v>54</v>
      </c>
      <c r="M1575" s="45">
        <v>1575</v>
      </c>
      <c r="N1575" s="45">
        <v>1</v>
      </c>
      <c r="O1575" s="46">
        <v>30396.779999999995</v>
      </c>
      <c r="Q1575" s="12" t="s">
        <v>369</v>
      </c>
      <c r="T1575" s="59" t="s">
        <v>78</v>
      </c>
      <c r="U1575" s="14">
        <v>0</v>
      </c>
      <c r="V1575" s="59" t="s">
        <v>150</v>
      </c>
      <c r="X1575" s="46">
        <v>0</v>
      </c>
      <c r="Y1575" s="46">
        <v>0</v>
      </c>
      <c r="Z1575" s="46">
        <v>0</v>
      </c>
      <c r="AA1575" s="46">
        <v>0</v>
      </c>
      <c r="AB1575" s="46">
        <v>0</v>
      </c>
      <c r="AC1575" s="46">
        <v>0</v>
      </c>
      <c r="AD1575" s="46">
        <v>0</v>
      </c>
      <c r="AE1575" s="46">
        <v>0</v>
      </c>
      <c r="AF1575" s="46">
        <v>0</v>
      </c>
      <c r="AG1575" s="46">
        <v>0</v>
      </c>
      <c r="AH1575" s="46">
        <v>6765.07</v>
      </c>
      <c r="AI1575" s="46">
        <v>11759.42</v>
      </c>
      <c r="AJ1575" s="46">
        <v>16753.77</v>
      </c>
      <c r="AK1575" s="46">
        <v>27080.7</v>
      </c>
      <c r="AL1575" s="46">
        <v>30396.779999999995</v>
      </c>
      <c r="AM1575" s="46">
        <v>0</v>
      </c>
    </row>
    <row r="1576" spans="5:39" x14ac:dyDescent="0.2">
      <c r="E1576" s="47">
        <v>157</v>
      </c>
      <c r="F1576" s="47">
        <v>167</v>
      </c>
      <c r="G1576" s="47" t="s">
        <v>251</v>
      </c>
      <c r="H1576" s="47" t="s">
        <v>312</v>
      </c>
      <c r="I1576" s="47" t="s">
        <v>535</v>
      </c>
      <c r="J1576" s="533">
        <v>40000011</v>
      </c>
      <c r="K1576" s="14" t="s">
        <v>64</v>
      </c>
      <c r="L1576" s="14" t="s">
        <v>58</v>
      </c>
      <c r="M1576" s="45">
        <v>1576</v>
      </c>
      <c r="N1576" s="45">
        <v>1</v>
      </c>
      <c r="O1576" s="46">
        <v>16577.930000000018</v>
      </c>
      <c r="Q1576" s="12" t="s">
        <v>369</v>
      </c>
      <c r="T1576" s="59" t="s">
        <v>78</v>
      </c>
      <c r="U1576" s="14">
        <v>0</v>
      </c>
      <c r="V1576" s="59" t="s">
        <v>150</v>
      </c>
      <c r="X1576" s="46">
        <v>0</v>
      </c>
      <c r="Y1576" s="46">
        <v>16577.93</v>
      </c>
      <c r="Z1576" s="46">
        <v>16577.93</v>
      </c>
      <c r="AA1576" s="46">
        <v>16577.93</v>
      </c>
      <c r="AB1576" s="46">
        <v>16577.929999999997</v>
      </c>
      <c r="AC1576" s="46">
        <v>16577.929999999993</v>
      </c>
      <c r="AD1576" s="46">
        <v>16577.929999999993</v>
      </c>
      <c r="AE1576" s="46">
        <v>16577.929999999997</v>
      </c>
      <c r="AF1576" s="46">
        <v>16577.929999999997</v>
      </c>
      <c r="AG1576" s="46">
        <v>16577.929999999997</v>
      </c>
      <c r="AH1576" s="46">
        <v>16577.929999999997</v>
      </c>
      <c r="AI1576" s="46">
        <v>16577.93</v>
      </c>
      <c r="AJ1576" s="46">
        <v>16577.930000000011</v>
      </c>
      <c r="AK1576" s="46">
        <v>16577.930000000018</v>
      </c>
      <c r="AL1576" s="46">
        <v>16577.930000000018</v>
      </c>
      <c r="AM1576" s="46">
        <v>1.4551915228366852E-11</v>
      </c>
    </row>
    <row r="1577" spans="5:39" x14ac:dyDescent="0.2">
      <c r="E1577" s="47">
        <v>157</v>
      </c>
      <c r="F1577" s="47">
        <v>167</v>
      </c>
      <c r="G1577" s="47" t="s">
        <v>251</v>
      </c>
      <c r="H1577" s="47" t="s">
        <v>312</v>
      </c>
      <c r="I1577" s="47" t="s">
        <v>535</v>
      </c>
      <c r="J1577" s="533">
        <v>40000011</v>
      </c>
      <c r="K1577" s="14" t="s">
        <v>67</v>
      </c>
      <c r="L1577" s="14" t="s">
        <v>67</v>
      </c>
      <c r="M1577" s="45">
        <v>1577</v>
      </c>
      <c r="N1577" s="45">
        <v>1</v>
      </c>
      <c r="O1577" s="53">
        <v>58.337616985816567</v>
      </c>
      <c r="P1577" s="54">
        <v>48.337616985816567</v>
      </c>
      <c r="Q1577" s="55" t="s">
        <v>369</v>
      </c>
      <c r="R1577" s="56">
        <v>5.7444320345014539</v>
      </c>
      <c r="S1577" s="57" t="s">
        <v>370</v>
      </c>
      <c r="T1577" s="60" t="s">
        <v>78</v>
      </c>
      <c r="U1577" s="14">
        <v>0</v>
      </c>
      <c r="V1577" s="60" t="s">
        <v>150</v>
      </c>
      <c r="Y1577" s="46">
        <v>58.337616985816567</v>
      </c>
      <c r="Z1577" s="46">
        <v>58.337616985816567</v>
      </c>
      <c r="AA1577" s="46">
        <v>58.337616985816567</v>
      </c>
      <c r="AB1577" s="46">
        <v>58.337616985816567</v>
      </c>
      <c r="AC1577" s="46">
        <v>58.337616985816567</v>
      </c>
      <c r="AD1577" s="46">
        <v>58.337616985816567</v>
      </c>
      <c r="AE1577" s="46">
        <v>58.337616985816567</v>
      </c>
      <c r="AF1577" s="46">
        <v>58.337616985816567</v>
      </c>
      <c r="AG1577" s="46">
        <v>58.337616985816567</v>
      </c>
      <c r="AH1577" s="46">
        <v>58.337616985816567</v>
      </c>
      <c r="AI1577" s="46">
        <v>58.337616985816567</v>
      </c>
      <c r="AJ1577" s="46">
        <v>58.337616985816567</v>
      </c>
      <c r="AK1577" s="46">
        <v>58.337616985816567</v>
      </c>
      <c r="AL1577" s="46">
        <v>58.337616985816567</v>
      </c>
      <c r="AM1577" s="46">
        <v>58.337616985816567</v>
      </c>
    </row>
    <row r="1578" spans="5:39" x14ac:dyDescent="0.2">
      <c r="E1578" s="14">
        <v>158</v>
      </c>
      <c r="F1578" s="14">
        <v>168</v>
      </c>
      <c r="G1578" s="14" t="s">
        <v>251</v>
      </c>
      <c r="H1578" s="14" t="s">
        <v>297</v>
      </c>
      <c r="I1578" s="14" t="s">
        <v>536</v>
      </c>
      <c r="J1578" s="531">
        <v>40000012</v>
      </c>
      <c r="K1578" s="14" t="s">
        <v>59</v>
      </c>
      <c r="L1578" s="14" t="s">
        <v>57</v>
      </c>
      <c r="M1578" s="45">
        <v>1578</v>
      </c>
      <c r="N1578" s="45">
        <v>1</v>
      </c>
      <c r="O1578" s="46">
        <v>2655.12</v>
      </c>
      <c r="Q1578" s="12" t="s">
        <v>376</v>
      </c>
      <c r="T1578" s="59" t="s">
        <v>73</v>
      </c>
      <c r="U1578" s="14">
        <v>19</v>
      </c>
      <c r="V1578" s="59" t="s">
        <v>175</v>
      </c>
      <c r="Y1578" s="46">
        <v>2438.2800000000002</v>
      </c>
      <c r="Z1578" s="46">
        <v>2588.04</v>
      </c>
      <c r="AA1578" s="46">
        <v>2655.12</v>
      </c>
      <c r="AB1578" s="46">
        <v>2655.12</v>
      </c>
      <c r="AC1578" s="46">
        <v>2655.12</v>
      </c>
      <c r="AD1578" s="46">
        <v>2655.12</v>
      </c>
      <c r="AE1578" s="46">
        <v>2655.12</v>
      </c>
      <c r="AF1578" s="46">
        <v>2655.12</v>
      </c>
      <c r="AG1578" s="46">
        <v>2655.12</v>
      </c>
      <c r="AH1578" s="46">
        <v>2655.12</v>
      </c>
      <c r="AI1578" s="46">
        <v>2655.12</v>
      </c>
      <c r="AJ1578" s="46">
        <v>2655.12</v>
      </c>
      <c r="AK1578" s="46">
        <v>2655.12</v>
      </c>
      <c r="AL1578" s="46">
        <v>2655.12</v>
      </c>
      <c r="AM1578" s="46">
        <v>0</v>
      </c>
    </row>
    <row r="1579" spans="5:39" x14ac:dyDescent="0.2">
      <c r="E1579" s="47">
        <v>158</v>
      </c>
      <c r="F1579" s="47">
        <v>168</v>
      </c>
      <c r="G1579" s="47" t="s">
        <v>251</v>
      </c>
      <c r="H1579" s="47" t="s">
        <v>297</v>
      </c>
      <c r="I1579" s="47" t="s">
        <v>536</v>
      </c>
      <c r="J1579" s="533">
        <v>40000012</v>
      </c>
      <c r="K1579" s="14" t="s">
        <v>59</v>
      </c>
      <c r="L1579" s="14" t="s">
        <v>54</v>
      </c>
      <c r="M1579" s="45">
        <v>1579</v>
      </c>
      <c r="N1579" s="45">
        <v>1</v>
      </c>
      <c r="O1579" s="46">
        <v>5328.5899999999992</v>
      </c>
      <c r="Q1579" s="12" t="s">
        <v>376</v>
      </c>
      <c r="T1579" s="59" t="s">
        <v>73</v>
      </c>
      <c r="U1579" s="14">
        <v>0</v>
      </c>
      <c r="V1579" s="59" t="s">
        <v>175</v>
      </c>
      <c r="Y1579" s="46">
        <v>0</v>
      </c>
      <c r="Z1579" s="46">
        <v>0</v>
      </c>
      <c r="AA1579" s="46">
        <v>0</v>
      </c>
      <c r="AB1579" s="46">
        <v>0</v>
      </c>
      <c r="AC1579" s="46">
        <v>0</v>
      </c>
      <c r="AD1579" s="46">
        <v>0</v>
      </c>
      <c r="AE1579" s="46">
        <v>0</v>
      </c>
      <c r="AF1579" s="46">
        <v>0</v>
      </c>
      <c r="AG1579" s="46">
        <v>0</v>
      </c>
      <c r="AH1579" s="46">
        <v>6643.64</v>
      </c>
      <c r="AI1579" s="46">
        <v>4914.7</v>
      </c>
      <c r="AJ1579" s="46">
        <v>4914.7</v>
      </c>
      <c r="AK1579" s="46">
        <v>5914.9299999999994</v>
      </c>
      <c r="AL1579" s="46">
        <v>5328.5899999999992</v>
      </c>
      <c r="AM1579" s="46">
        <v>0</v>
      </c>
    </row>
    <row r="1580" spans="5:39" x14ac:dyDescent="0.2">
      <c r="E1580" s="47">
        <v>158</v>
      </c>
      <c r="F1580" s="47">
        <v>168</v>
      </c>
      <c r="G1580" s="47" t="s">
        <v>251</v>
      </c>
      <c r="H1580" s="47" t="s">
        <v>297</v>
      </c>
      <c r="I1580" s="47" t="s">
        <v>536</v>
      </c>
      <c r="J1580" s="533">
        <v>40000012</v>
      </c>
      <c r="K1580" s="14" t="s">
        <v>59</v>
      </c>
      <c r="L1580" s="14" t="s">
        <v>58</v>
      </c>
      <c r="M1580" s="45">
        <v>1580</v>
      </c>
      <c r="N1580" s="45">
        <v>1</v>
      </c>
      <c r="O1580" s="46">
        <v>0</v>
      </c>
      <c r="Q1580" s="12" t="s">
        <v>376</v>
      </c>
      <c r="T1580" s="59" t="s">
        <v>73</v>
      </c>
      <c r="U1580" s="14">
        <v>0</v>
      </c>
      <c r="V1580" s="59" t="s">
        <v>175</v>
      </c>
      <c r="Y1580" s="46">
        <v>0</v>
      </c>
      <c r="Z1580" s="46">
        <v>0</v>
      </c>
      <c r="AA1580" s="46">
        <v>0</v>
      </c>
      <c r="AB1580" s="46">
        <v>0</v>
      </c>
      <c r="AC1580" s="46">
        <v>0</v>
      </c>
      <c r="AD1580" s="46">
        <v>0</v>
      </c>
      <c r="AE1580" s="46">
        <v>0</v>
      </c>
      <c r="AF1580" s="46">
        <v>0</v>
      </c>
      <c r="AG1580" s="46">
        <v>0</v>
      </c>
      <c r="AH1580" s="46">
        <v>0</v>
      </c>
      <c r="AI1580" s="46">
        <v>0</v>
      </c>
      <c r="AJ1580" s="46">
        <v>0</v>
      </c>
      <c r="AK1580" s="46">
        <v>0</v>
      </c>
      <c r="AL1580" s="46">
        <v>0</v>
      </c>
      <c r="AM1580" s="46">
        <v>0</v>
      </c>
    </row>
    <row r="1581" spans="5:39" x14ac:dyDescent="0.2">
      <c r="E1581" s="47">
        <v>158</v>
      </c>
      <c r="F1581" s="47">
        <v>168</v>
      </c>
      <c r="G1581" s="47" t="s">
        <v>251</v>
      </c>
      <c r="H1581" s="47" t="s">
        <v>297</v>
      </c>
      <c r="I1581" s="47" t="s">
        <v>536</v>
      </c>
      <c r="J1581" s="533">
        <v>40000012</v>
      </c>
      <c r="K1581" s="14" t="s">
        <v>59</v>
      </c>
      <c r="L1581" s="14" t="s">
        <v>31</v>
      </c>
      <c r="M1581" s="45">
        <v>1581</v>
      </c>
      <c r="N1581" s="45">
        <v>1</v>
      </c>
      <c r="O1581" s="48">
        <v>7983.7099999999991</v>
      </c>
      <c r="Q1581" s="12" t="s">
        <v>376</v>
      </c>
      <c r="R1581" s="46">
        <v>7274.5466666666662</v>
      </c>
      <c r="T1581" s="59" t="s">
        <v>73</v>
      </c>
      <c r="U1581" s="14">
        <v>0</v>
      </c>
      <c r="V1581" s="59" t="s">
        <v>175</v>
      </c>
      <c r="X1581" s="46">
        <v>16285.62</v>
      </c>
      <c r="Y1581" s="46">
        <v>2438.2800000000002</v>
      </c>
      <c r="Z1581" s="46">
        <v>2588.04</v>
      </c>
      <c r="AA1581" s="46">
        <v>2655.12</v>
      </c>
      <c r="AB1581" s="46">
        <v>2655.12</v>
      </c>
      <c r="AC1581" s="46">
        <v>2655.12</v>
      </c>
      <c r="AD1581" s="46">
        <v>2655.12</v>
      </c>
      <c r="AE1581" s="46">
        <v>2655.12</v>
      </c>
      <c r="AF1581" s="46">
        <v>2655.12</v>
      </c>
      <c r="AG1581" s="46">
        <v>2655.12</v>
      </c>
      <c r="AH1581" s="46">
        <v>9298.76</v>
      </c>
      <c r="AI1581" s="46">
        <v>7569.82</v>
      </c>
      <c r="AJ1581" s="46">
        <v>7569.82</v>
      </c>
      <c r="AK1581" s="46">
        <v>8570.0499999999993</v>
      </c>
      <c r="AL1581" s="46">
        <v>7983.7099999999991</v>
      </c>
      <c r="AM1581" s="46">
        <v>0</v>
      </c>
    </row>
    <row r="1582" spans="5:39" x14ac:dyDescent="0.2">
      <c r="E1582" s="47">
        <v>158</v>
      </c>
      <c r="F1582" s="47">
        <v>168</v>
      </c>
      <c r="G1582" s="47" t="s">
        <v>251</v>
      </c>
      <c r="H1582" s="47" t="s">
        <v>297</v>
      </c>
      <c r="I1582" s="47" t="s">
        <v>536</v>
      </c>
      <c r="J1582" s="533">
        <v>40000012</v>
      </c>
      <c r="K1582" s="14" t="s">
        <v>37</v>
      </c>
      <c r="L1582" s="14" t="s">
        <v>31</v>
      </c>
      <c r="M1582" s="45">
        <v>1582</v>
      </c>
      <c r="N1582" s="45">
        <v>1</v>
      </c>
      <c r="O1582" s="48">
        <v>0</v>
      </c>
      <c r="P1582" s="48"/>
      <c r="Q1582" s="12" t="s">
        <v>376</v>
      </c>
      <c r="R1582" s="46">
        <v>10722.696666666667</v>
      </c>
      <c r="T1582" s="59" t="s">
        <v>73</v>
      </c>
      <c r="U1582" s="14">
        <v>0</v>
      </c>
      <c r="V1582" s="59" t="s">
        <v>175</v>
      </c>
      <c r="Y1582" s="46">
        <v>0</v>
      </c>
      <c r="Z1582" s="46">
        <v>0</v>
      </c>
      <c r="AA1582" s="46">
        <v>0</v>
      </c>
      <c r="AB1582" s="46">
        <v>0</v>
      </c>
      <c r="AC1582" s="46">
        <v>0</v>
      </c>
      <c r="AD1582" s="46">
        <v>0</v>
      </c>
      <c r="AE1582" s="46">
        <v>0</v>
      </c>
      <c r="AF1582" s="46">
        <v>0</v>
      </c>
      <c r="AG1582" s="46">
        <v>0</v>
      </c>
      <c r="AH1582" s="46">
        <v>0</v>
      </c>
      <c r="AI1582" s="46">
        <v>0</v>
      </c>
      <c r="AJ1582" s="46">
        <v>56766.36</v>
      </c>
      <c r="AK1582" s="46">
        <v>7569.82</v>
      </c>
      <c r="AL1582" s="46">
        <v>0</v>
      </c>
      <c r="AM1582" s="46">
        <v>3310.752</v>
      </c>
    </row>
    <row r="1583" spans="5:39" x14ac:dyDescent="0.2">
      <c r="E1583" s="47">
        <v>158</v>
      </c>
      <c r="F1583" s="47">
        <v>168</v>
      </c>
      <c r="G1583" s="47" t="s">
        <v>251</v>
      </c>
      <c r="H1583" s="47" t="s">
        <v>297</v>
      </c>
      <c r="I1583" s="47" t="s">
        <v>536</v>
      </c>
      <c r="J1583" s="533">
        <v>40000012</v>
      </c>
      <c r="K1583" s="14" t="s">
        <v>65</v>
      </c>
      <c r="L1583" s="14" t="s">
        <v>31</v>
      </c>
      <c r="M1583" s="45">
        <v>1583</v>
      </c>
      <c r="N1583" s="45">
        <v>1</v>
      </c>
      <c r="O1583" s="52">
        <v>16553.760000000013</v>
      </c>
      <c r="P1583" s="48">
        <v>3310.752</v>
      </c>
      <c r="Q1583" s="12" t="s">
        <v>376</v>
      </c>
      <c r="R1583" s="46">
        <v>2758.9600000000023</v>
      </c>
      <c r="T1583" s="59" t="s">
        <v>73</v>
      </c>
      <c r="U1583" s="14">
        <v>0</v>
      </c>
      <c r="V1583" s="59" t="s">
        <v>175</v>
      </c>
      <c r="X1583" s="46">
        <v>0</v>
      </c>
      <c r="Y1583" s="46">
        <v>0</v>
      </c>
      <c r="Z1583" s="46">
        <v>0</v>
      </c>
      <c r="AA1583" s="46">
        <v>0</v>
      </c>
      <c r="AB1583" s="46">
        <v>0</v>
      </c>
      <c r="AC1583" s="46">
        <v>0</v>
      </c>
      <c r="AD1583" s="46">
        <v>0</v>
      </c>
      <c r="AE1583" s="46">
        <v>0</v>
      </c>
      <c r="AF1583" s="46">
        <v>0</v>
      </c>
      <c r="AG1583" s="46">
        <v>0</v>
      </c>
      <c r="AH1583" s="46">
        <v>0</v>
      </c>
      <c r="AI1583" s="46">
        <v>0</v>
      </c>
      <c r="AJ1583" s="46">
        <v>7.2759576141834259E-12</v>
      </c>
      <c r="AK1583" s="46">
        <v>8570.0499999999993</v>
      </c>
      <c r="AL1583" s="46">
        <v>7983.7100000000064</v>
      </c>
      <c r="AM1583" s="46">
        <v>0</v>
      </c>
    </row>
    <row r="1584" spans="5:39" x14ac:dyDescent="0.2">
      <c r="E1584" s="47">
        <v>158</v>
      </c>
      <c r="F1584" s="47">
        <v>168</v>
      </c>
      <c r="G1584" s="47" t="s">
        <v>251</v>
      </c>
      <c r="H1584" s="47" t="s">
        <v>297</v>
      </c>
      <c r="I1584" s="47" t="s">
        <v>536</v>
      </c>
      <c r="J1584" s="533">
        <v>40000012</v>
      </c>
      <c r="K1584" s="14" t="s">
        <v>64</v>
      </c>
      <c r="L1584" s="14" t="s">
        <v>57</v>
      </c>
      <c r="M1584" s="45">
        <v>1584</v>
      </c>
      <c r="N1584" s="45">
        <v>1</v>
      </c>
      <c r="O1584" s="46">
        <v>2655.12</v>
      </c>
      <c r="Q1584" s="12" t="s">
        <v>376</v>
      </c>
      <c r="T1584" s="59" t="s">
        <v>73</v>
      </c>
      <c r="U1584" s="14">
        <v>0</v>
      </c>
      <c r="V1584" s="59" t="s">
        <v>175</v>
      </c>
      <c r="X1584" s="46">
        <v>0</v>
      </c>
      <c r="Y1584" s="46">
        <v>2438.2800000000002</v>
      </c>
      <c r="Z1584" s="46">
        <v>5026.32</v>
      </c>
      <c r="AA1584" s="46">
        <v>7681.44</v>
      </c>
      <c r="AB1584" s="46">
        <v>10336.56</v>
      </c>
      <c r="AC1584" s="46">
        <v>12991.68</v>
      </c>
      <c r="AD1584" s="46">
        <v>15646.8</v>
      </c>
      <c r="AE1584" s="46">
        <v>18301.919999999998</v>
      </c>
      <c r="AF1584" s="46">
        <v>20957.039999999997</v>
      </c>
      <c r="AG1584" s="46">
        <v>23612.159999999996</v>
      </c>
      <c r="AH1584" s="46">
        <v>26267.279999999995</v>
      </c>
      <c r="AI1584" s="46">
        <v>28922.399999999994</v>
      </c>
      <c r="AJ1584" s="46">
        <v>0</v>
      </c>
      <c r="AK1584" s="46">
        <v>0</v>
      </c>
      <c r="AL1584" s="46">
        <v>2655.12</v>
      </c>
      <c r="AM1584" s="46">
        <v>0</v>
      </c>
    </row>
    <row r="1585" spans="5:39" x14ac:dyDescent="0.2">
      <c r="E1585" s="47">
        <v>158</v>
      </c>
      <c r="F1585" s="47">
        <v>168</v>
      </c>
      <c r="G1585" s="47" t="s">
        <v>251</v>
      </c>
      <c r="H1585" s="47" t="s">
        <v>297</v>
      </c>
      <c r="I1585" s="47" t="s">
        <v>536</v>
      </c>
      <c r="J1585" s="533">
        <v>40000012</v>
      </c>
      <c r="K1585" s="14" t="s">
        <v>64</v>
      </c>
      <c r="L1585" s="14" t="s">
        <v>54</v>
      </c>
      <c r="M1585" s="45">
        <v>1585</v>
      </c>
      <c r="N1585" s="45">
        <v>1</v>
      </c>
      <c r="O1585" s="46">
        <v>6328.8199999999988</v>
      </c>
      <c r="Q1585" s="12" t="s">
        <v>376</v>
      </c>
      <c r="T1585" s="59" t="s">
        <v>73</v>
      </c>
      <c r="U1585" s="14">
        <v>0</v>
      </c>
      <c r="V1585" s="59" t="s">
        <v>175</v>
      </c>
      <c r="X1585" s="46">
        <v>0</v>
      </c>
      <c r="Y1585" s="46">
        <v>0</v>
      </c>
      <c r="Z1585" s="46">
        <v>0</v>
      </c>
      <c r="AA1585" s="46">
        <v>0</v>
      </c>
      <c r="AB1585" s="46">
        <v>0</v>
      </c>
      <c r="AC1585" s="46">
        <v>0</v>
      </c>
      <c r="AD1585" s="46">
        <v>0</v>
      </c>
      <c r="AE1585" s="46">
        <v>0</v>
      </c>
      <c r="AF1585" s="46">
        <v>0</v>
      </c>
      <c r="AG1585" s="46">
        <v>0</v>
      </c>
      <c r="AH1585" s="46">
        <v>6643.64</v>
      </c>
      <c r="AI1585" s="46">
        <v>11558.34</v>
      </c>
      <c r="AJ1585" s="46">
        <v>0</v>
      </c>
      <c r="AK1585" s="46">
        <v>1000.2299999999996</v>
      </c>
      <c r="AL1585" s="46">
        <v>6328.8199999999988</v>
      </c>
      <c r="AM1585" s="46">
        <v>5673.1879999999983</v>
      </c>
    </row>
    <row r="1586" spans="5:39" x14ac:dyDescent="0.2">
      <c r="E1586" s="47">
        <v>158</v>
      </c>
      <c r="F1586" s="47">
        <v>168</v>
      </c>
      <c r="G1586" s="47" t="s">
        <v>251</v>
      </c>
      <c r="H1586" s="47" t="s">
        <v>297</v>
      </c>
      <c r="I1586" s="47" t="s">
        <v>536</v>
      </c>
      <c r="J1586" s="533">
        <v>40000012</v>
      </c>
      <c r="K1586" s="14" t="s">
        <v>64</v>
      </c>
      <c r="L1586" s="14" t="s">
        <v>58</v>
      </c>
      <c r="M1586" s="45">
        <v>1586</v>
      </c>
      <c r="N1586" s="45">
        <v>1</v>
      </c>
      <c r="O1586" s="46">
        <v>7569.8200000000043</v>
      </c>
      <c r="Q1586" s="12" t="s">
        <v>376</v>
      </c>
      <c r="T1586" s="59" t="s">
        <v>73</v>
      </c>
      <c r="U1586" s="14">
        <v>0</v>
      </c>
      <c r="V1586" s="59" t="s">
        <v>175</v>
      </c>
      <c r="X1586" s="46">
        <v>0</v>
      </c>
      <c r="Y1586" s="46">
        <v>16285.62</v>
      </c>
      <c r="Z1586" s="46">
        <v>16285.620000000003</v>
      </c>
      <c r="AA1586" s="46">
        <v>16285.620000000003</v>
      </c>
      <c r="AB1586" s="46">
        <v>16285.62</v>
      </c>
      <c r="AC1586" s="46">
        <v>16285.619999999999</v>
      </c>
      <c r="AD1586" s="46">
        <v>16285.619999999999</v>
      </c>
      <c r="AE1586" s="46">
        <v>16285.620000000003</v>
      </c>
      <c r="AF1586" s="46">
        <v>16285.620000000006</v>
      </c>
      <c r="AG1586" s="46">
        <v>16285.62000000001</v>
      </c>
      <c r="AH1586" s="46">
        <v>16285.620000000014</v>
      </c>
      <c r="AI1586" s="46">
        <v>16285.620000000014</v>
      </c>
      <c r="AJ1586" s="46">
        <v>7569.820000000007</v>
      </c>
      <c r="AK1586" s="46">
        <v>7569.8200000000106</v>
      </c>
      <c r="AL1586" s="46">
        <v>7569.8200000000043</v>
      </c>
      <c r="AM1586" s="46">
        <v>7569.8200000000033</v>
      </c>
    </row>
    <row r="1587" spans="5:39" x14ac:dyDescent="0.2">
      <c r="E1587" s="47">
        <v>158</v>
      </c>
      <c r="F1587" s="47">
        <v>168</v>
      </c>
      <c r="G1587" s="47" t="s">
        <v>251</v>
      </c>
      <c r="H1587" s="47" t="s">
        <v>297</v>
      </c>
      <c r="I1587" s="47" t="s">
        <v>536</v>
      </c>
      <c r="J1587" s="533">
        <v>40000012</v>
      </c>
      <c r="K1587" s="14" t="s">
        <v>67</v>
      </c>
      <c r="L1587" s="14" t="s">
        <v>67</v>
      </c>
      <c r="M1587" s="45">
        <v>1587</v>
      </c>
      <c r="N1587" s="45">
        <v>1</v>
      </c>
      <c r="O1587" s="53">
        <v>14.495884922827827</v>
      </c>
      <c r="P1587" s="54">
        <v>4.4958849228278268</v>
      </c>
      <c r="Q1587" s="55" t="s">
        <v>376</v>
      </c>
      <c r="R1587" s="56">
        <v>2.2755727275559918</v>
      </c>
      <c r="S1587" s="57" t="s">
        <v>370</v>
      </c>
      <c r="T1587" s="60" t="s">
        <v>73</v>
      </c>
      <c r="U1587" s="14">
        <v>0</v>
      </c>
      <c r="V1587" s="60" t="s">
        <v>175</v>
      </c>
      <c r="Y1587" s="46">
        <v>14.495884922827827</v>
      </c>
      <c r="Z1587" s="46">
        <v>14.495884922827827</v>
      </c>
      <c r="AA1587" s="46">
        <v>14.495884922827827</v>
      </c>
      <c r="AB1587" s="46">
        <v>14.495884922827827</v>
      </c>
      <c r="AC1587" s="46">
        <v>14.495884922827827</v>
      </c>
      <c r="AD1587" s="46">
        <v>14.495884922827827</v>
      </c>
      <c r="AE1587" s="46">
        <v>14.495884922827827</v>
      </c>
      <c r="AF1587" s="46">
        <v>14.495884922827827</v>
      </c>
      <c r="AG1587" s="46">
        <v>14.495884922827827</v>
      </c>
      <c r="AH1587" s="46">
        <v>14.495884922827827</v>
      </c>
      <c r="AI1587" s="46">
        <v>14.495884922827827</v>
      </c>
      <c r="AJ1587" s="46">
        <v>14.495884922827827</v>
      </c>
      <c r="AK1587" s="46">
        <v>14.495884922827827</v>
      </c>
      <c r="AL1587" s="46">
        <v>14.495884922827827</v>
      </c>
      <c r="AM1587" s="46">
        <v>14.495884922827827</v>
      </c>
    </row>
    <row r="1588" spans="5:39" x14ac:dyDescent="0.2">
      <c r="E1588" s="14">
        <v>159</v>
      </c>
      <c r="F1588" s="14">
        <v>169</v>
      </c>
      <c r="G1588" s="14" t="s">
        <v>251</v>
      </c>
      <c r="H1588" s="14" t="s">
        <v>335</v>
      </c>
      <c r="I1588" s="14" t="s">
        <v>537</v>
      </c>
      <c r="J1588" s="531">
        <v>40000013</v>
      </c>
      <c r="K1588" s="14" t="s">
        <v>59</v>
      </c>
      <c r="L1588" s="14" t="s">
        <v>57</v>
      </c>
      <c r="M1588" s="45">
        <v>1588</v>
      </c>
      <c r="N1588" s="45">
        <v>1</v>
      </c>
      <c r="O1588" s="46">
        <v>1753.06</v>
      </c>
      <c r="Q1588" s="12">
        <v>0</v>
      </c>
      <c r="T1588" s="59">
        <v>0</v>
      </c>
      <c r="U1588" s="14">
        <v>0</v>
      </c>
      <c r="V1588" s="59" t="s">
        <v>175</v>
      </c>
      <c r="Y1588" s="46">
        <v>1708.77</v>
      </c>
      <c r="Z1588" s="46">
        <v>1753.06</v>
      </c>
      <c r="AA1588" s="46">
        <v>1753.06</v>
      </c>
      <c r="AB1588" s="46">
        <v>1753.06</v>
      </c>
      <c r="AC1588" s="46">
        <v>1753.06</v>
      </c>
      <c r="AD1588" s="46">
        <v>1753.06</v>
      </c>
      <c r="AE1588" s="46">
        <v>1753.06</v>
      </c>
      <c r="AF1588" s="46">
        <v>1753.06</v>
      </c>
      <c r="AG1588" s="46">
        <v>1753.06</v>
      </c>
      <c r="AH1588" s="46">
        <v>1753.06</v>
      </c>
      <c r="AI1588" s="46">
        <v>1753.06</v>
      </c>
      <c r="AJ1588" s="46">
        <v>1753.06</v>
      </c>
      <c r="AK1588" s="46">
        <v>1753.06</v>
      </c>
      <c r="AL1588" s="46">
        <v>1753.06</v>
      </c>
      <c r="AM1588" s="46">
        <v>0</v>
      </c>
    </row>
    <row r="1589" spans="5:39" x14ac:dyDescent="0.2">
      <c r="E1589" s="47">
        <v>159</v>
      </c>
      <c r="F1589" s="47">
        <v>169</v>
      </c>
      <c r="G1589" s="47" t="s">
        <v>251</v>
      </c>
      <c r="H1589" s="47" t="s">
        <v>335</v>
      </c>
      <c r="I1589" s="47" t="s">
        <v>537</v>
      </c>
      <c r="J1589" s="533">
        <v>40000013</v>
      </c>
      <c r="K1589" s="14" t="s">
        <v>59</v>
      </c>
      <c r="L1589" s="14" t="s">
        <v>54</v>
      </c>
      <c r="M1589" s="45">
        <v>1589</v>
      </c>
      <c r="N1589" s="45">
        <v>1</v>
      </c>
      <c r="O1589" s="46">
        <v>3545.2999999999997</v>
      </c>
      <c r="Q1589" s="12">
        <v>0</v>
      </c>
      <c r="T1589" s="59">
        <v>0</v>
      </c>
      <c r="U1589" s="14">
        <v>0</v>
      </c>
      <c r="V1589" s="59" t="s">
        <v>175</v>
      </c>
      <c r="Y1589" s="46">
        <v>0</v>
      </c>
      <c r="Z1589" s="46">
        <v>0</v>
      </c>
      <c r="AA1589" s="46">
        <v>0</v>
      </c>
      <c r="AB1589" s="46">
        <v>0</v>
      </c>
      <c r="AC1589" s="46">
        <v>0</v>
      </c>
      <c r="AD1589" s="46">
        <v>0</v>
      </c>
      <c r="AE1589" s="46">
        <v>0</v>
      </c>
      <c r="AF1589" s="46">
        <v>0</v>
      </c>
      <c r="AG1589" s="46">
        <v>0</v>
      </c>
      <c r="AH1589" s="46">
        <v>4387.3100000000004</v>
      </c>
      <c r="AI1589" s="46">
        <v>3379.35</v>
      </c>
      <c r="AJ1589" s="46">
        <v>3379.35</v>
      </c>
      <c r="AK1589" s="46">
        <v>7344.64</v>
      </c>
      <c r="AL1589" s="46">
        <v>3545.2999999999997</v>
      </c>
      <c r="AM1589" s="46">
        <v>0</v>
      </c>
    </row>
    <row r="1590" spans="5:39" x14ac:dyDescent="0.2">
      <c r="E1590" s="47">
        <v>159</v>
      </c>
      <c r="F1590" s="47">
        <v>169</v>
      </c>
      <c r="G1590" s="47" t="s">
        <v>251</v>
      </c>
      <c r="H1590" s="47" t="s">
        <v>335</v>
      </c>
      <c r="I1590" s="47" t="s">
        <v>537</v>
      </c>
      <c r="J1590" s="533">
        <v>40000013</v>
      </c>
      <c r="K1590" s="14" t="s">
        <v>59</v>
      </c>
      <c r="L1590" s="14" t="s">
        <v>58</v>
      </c>
      <c r="M1590" s="45">
        <v>1590</v>
      </c>
      <c r="N1590" s="45">
        <v>1</v>
      </c>
      <c r="O1590" s="46">
        <v>0</v>
      </c>
      <c r="Q1590" s="12">
        <v>0</v>
      </c>
      <c r="T1590" s="59">
        <v>0</v>
      </c>
      <c r="U1590" s="14">
        <v>0</v>
      </c>
      <c r="V1590" s="59" t="s">
        <v>175</v>
      </c>
      <c r="Y1590" s="46">
        <v>0</v>
      </c>
      <c r="Z1590" s="46">
        <v>0</v>
      </c>
      <c r="AA1590" s="46">
        <v>0</v>
      </c>
      <c r="AB1590" s="46">
        <v>0</v>
      </c>
      <c r="AC1590" s="46">
        <v>0</v>
      </c>
      <c r="AD1590" s="46">
        <v>0</v>
      </c>
      <c r="AE1590" s="46">
        <v>0</v>
      </c>
      <c r="AF1590" s="46">
        <v>0</v>
      </c>
      <c r="AG1590" s="46">
        <v>0</v>
      </c>
      <c r="AH1590" s="46">
        <v>0</v>
      </c>
      <c r="AI1590" s="46">
        <v>0</v>
      </c>
      <c r="AJ1590" s="46">
        <v>0</v>
      </c>
      <c r="AK1590" s="46">
        <v>0</v>
      </c>
      <c r="AL1590" s="46">
        <v>0</v>
      </c>
      <c r="AM1590" s="46">
        <v>0</v>
      </c>
    </row>
    <row r="1591" spans="5:39" x14ac:dyDescent="0.2">
      <c r="E1591" s="47">
        <v>159</v>
      </c>
      <c r="F1591" s="47">
        <v>169</v>
      </c>
      <c r="G1591" s="47" t="s">
        <v>251</v>
      </c>
      <c r="H1591" s="47" t="s">
        <v>335</v>
      </c>
      <c r="I1591" s="47" t="s">
        <v>537</v>
      </c>
      <c r="J1591" s="533">
        <v>40000013</v>
      </c>
      <c r="K1591" s="14" t="s">
        <v>59</v>
      </c>
      <c r="L1591" s="14" t="s">
        <v>31</v>
      </c>
      <c r="M1591" s="45">
        <v>1591</v>
      </c>
      <c r="N1591" s="45">
        <v>1</v>
      </c>
      <c r="O1591" s="48">
        <v>5298.36</v>
      </c>
      <c r="Q1591" s="12">
        <v>0</v>
      </c>
      <c r="R1591" s="46">
        <v>5425.7183333333332</v>
      </c>
      <c r="T1591" s="59">
        <v>0</v>
      </c>
      <c r="U1591" s="14">
        <v>0</v>
      </c>
      <c r="V1591" s="59" t="s">
        <v>175</v>
      </c>
      <c r="X1591" s="46">
        <v>3693.58</v>
      </c>
      <c r="Y1591" s="46">
        <v>1708.77</v>
      </c>
      <c r="Z1591" s="46">
        <v>1753.06</v>
      </c>
      <c r="AA1591" s="46">
        <v>1753.06</v>
      </c>
      <c r="AB1591" s="46">
        <v>1753.06</v>
      </c>
      <c r="AC1591" s="46">
        <v>1753.06</v>
      </c>
      <c r="AD1591" s="46">
        <v>1753.06</v>
      </c>
      <c r="AE1591" s="46">
        <v>1753.06</v>
      </c>
      <c r="AF1591" s="46">
        <v>1753.06</v>
      </c>
      <c r="AG1591" s="46">
        <v>1753.06</v>
      </c>
      <c r="AH1591" s="46">
        <v>6140.3700000000008</v>
      </c>
      <c r="AI1591" s="46">
        <v>5132.41</v>
      </c>
      <c r="AJ1591" s="46">
        <v>5132.41</v>
      </c>
      <c r="AK1591" s="46">
        <v>9097.7000000000007</v>
      </c>
      <c r="AL1591" s="46">
        <v>5298.36</v>
      </c>
      <c r="AM1591" s="46">
        <v>0</v>
      </c>
    </row>
    <row r="1592" spans="5:39" x14ac:dyDescent="0.2">
      <c r="E1592" s="47">
        <v>159</v>
      </c>
      <c r="F1592" s="47">
        <v>169</v>
      </c>
      <c r="G1592" s="47" t="s">
        <v>251</v>
      </c>
      <c r="H1592" s="47" t="s">
        <v>335</v>
      </c>
      <c r="I1592" s="47" t="s">
        <v>537</v>
      </c>
      <c r="J1592" s="533">
        <v>40000013</v>
      </c>
      <c r="K1592" s="14" t="s">
        <v>37</v>
      </c>
      <c r="L1592" s="14" t="s">
        <v>31</v>
      </c>
      <c r="M1592" s="45">
        <v>1592</v>
      </c>
      <c r="N1592" s="45">
        <v>1</v>
      </c>
      <c r="O1592" s="48">
        <v>9097.52</v>
      </c>
      <c r="P1592" s="48"/>
      <c r="Q1592" s="12">
        <v>0</v>
      </c>
      <c r="R1592" s="46">
        <v>5488.2866666666669</v>
      </c>
      <c r="T1592" s="59">
        <v>0</v>
      </c>
      <c r="U1592" s="14">
        <v>0</v>
      </c>
      <c r="V1592" s="59" t="s">
        <v>175</v>
      </c>
      <c r="Y1592" s="46">
        <v>0</v>
      </c>
      <c r="Z1592" s="46">
        <v>0</v>
      </c>
      <c r="AA1592" s="46">
        <v>0</v>
      </c>
      <c r="AB1592" s="46">
        <v>0</v>
      </c>
      <c r="AC1592" s="46">
        <v>0</v>
      </c>
      <c r="AD1592" s="46">
        <v>5000</v>
      </c>
      <c r="AE1592" s="46">
        <v>7000</v>
      </c>
      <c r="AF1592" s="46">
        <v>0</v>
      </c>
      <c r="AG1592" s="46">
        <v>3920</v>
      </c>
      <c r="AH1592" s="46">
        <v>0</v>
      </c>
      <c r="AI1592" s="46">
        <v>0</v>
      </c>
      <c r="AJ1592" s="46">
        <v>9647.2000000000007</v>
      </c>
      <c r="AK1592" s="46">
        <v>10265</v>
      </c>
      <c r="AL1592" s="46">
        <v>9097.52</v>
      </c>
      <c r="AM1592" s="46">
        <v>2119.3440000000001</v>
      </c>
    </row>
    <row r="1593" spans="5:39" x14ac:dyDescent="0.2">
      <c r="E1593" s="47">
        <v>159</v>
      </c>
      <c r="F1593" s="47">
        <v>169</v>
      </c>
      <c r="G1593" s="47" t="s">
        <v>251</v>
      </c>
      <c r="H1593" s="47" t="s">
        <v>335</v>
      </c>
      <c r="I1593" s="47" t="s">
        <v>537</v>
      </c>
      <c r="J1593" s="533">
        <v>40000013</v>
      </c>
      <c r="K1593" s="14" t="s">
        <v>65</v>
      </c>
      <c r="L1593" s="14" t="s">
        <v>31</v>
      </c>
      <c r="M1593" s="45">
        <v>1593</v>
      </c>
      <c r="N1593" s="45">
        <v>1</v>
      </c>
      <c r="O1593" s="52">
        <v>5298.36</v>
      </c>
      <c r="P1593" s="48">
        <v>2119.3440000000001</v>
      </c>
      <c r="Q1593" s="12">
        <v>0</v>
      </c>
      <c r="R1593" s="46">
        <v>883.06</v>
      </c>
      <c r="T1593" s="59">
        <v>0</v>
      </c>
      <c r="U1593" s="14">
        <v>0</v>
      </c>
      <c r="V1593" s="59" t="s">
        <v>175</v>
      </c>
      <c r="X1593" s="46">
        <v>0</v>
      </c>
      <c r="Y1593" s="46">
        <v>0</v>
      </c>
      <c r="Z1593" s="46">
        <v>0</v>
      </c>
      <c r="AA1593" s="46">
        <v>0</v>
      </c>
      <c r="AB1593" s="46">
        <v>0</v>
      </c>
      <c r="AC1593" s="46">
        <v>0</v>
      </c>
      <c r="AD1593" s="46">
        <v>0</v>
      </c>
      <c r="AE1593" s="46">
        <v>0</v>
      </c>
      <c r="AF1593" s="46">
        <v>0</v>
      </c>
      <c r="AG1593" s="46">
        <v>0</v>
      </c>
      <c r="AH1593" s="46">
        <v>0</v>
      </c>
      <c r="AI1593" s="46">
        <v>0</v>
      </c>
      <c r="AJ1593" s="46">
        <v>0</v>
      </c>
      <c r="AK1593" s="46">
        <v>0</v>
      </c>
      <c r="AL1593" s="46">
        <v>5298.36</v>
      </c>
      <c r="AM1593" s="46">
        <v>0</v>
      </c>
    </row>
    <row r="1594" spans="5:39" x14ac:dyDescent="0.2">
      <c r="E1594" s="47">
        <v>159</v>
      </c>
      <c r="F1594" s="47">
        <v>169</v>
      </c>
      <c r="G1594" s="47" t="s">
        <v>251</v>
      </c>
      <c r="H1594" s="47" t="s">
        <v>335</v>
      </c>
      <c r="I1594" s="47" t="s">
        <v>537</v>
      </c>
      <c r="J1594" s="533">
        <v>40000013</v>
      </c>
      <c r="K1594" s="14" t="s">
        <v>64</v>
      </c>
      <c r="L1594" s="14" t="s">
        <v>57</v>
      </c>
      <c r="M1594" s="45">
        <v>1594</v>
      </c>
      <c r="N1594" s="45">
        <v>1</v>
      </c>
      <c r="O1594" s="46">
        <v>0</v>
      </c>
      <c r="Q1594" s="12">
        <v>0</v>
      </c>
      <c r="T1594" s="59">
        <v>0</v>
      </c>
      <c r="U1594" s="14">
        <v>0</v>
      </c>
      <c r="V1594" s="59" t="s">
        <v>175</v>
      </c>
      <c r="X1594" s="46">
        <v>0</v>
      </c>
      <c r="Y1594" s="46">
        <v>1708.77</v>
      </c>
      <c r="Z1594" s="46">
        <v>3461.83</v>
      </c>
      <c r="AA1594" s="46">
        <v>5214.8899999999994</v>
      </c>
      <c r="AB1594" s="46">
        <v>6967.9499999999989</v>
      </c>
      <c r="AC1594" s="46">
        <v>8721.0099999999984</v>
      </c>
      <c r="AD1594" s="46">
        <v>5474.0699999999979</v>
      </c>
      <c r="AE1594" s="46">
        <v>227.12999999999738</v>
      </c>
      <c r="AF1594" s="46">
        <v>1980.1899999999973</v>
      </c>
      <c r="AG1594" s="46">
        <v>0</v>
      </c>
      <c r="AH1594" s="46">
        <v>1753.06</v>
      </c>
      <c r="AI1594" s="46">
        <v>3506.12</v>
      </c>
      <c r="AJ1594" s="46">
        <v>0</v>
      </c>
      <c r="AK1594" s="46">
        <v>0</v>
      </c>
      <c r="AL1594" s="46">
        <v>0</v>
      </c>
      <c r="AM1594" s="46">
        <v>0</v>
      </c>
    </row>
    <row r="1595" spans="5:39" x14ac:dyDescent="0.2">
      <c r="E1595" s="47">
        <v>159</v>
      </c>
      <c r="F1595" s="47">
        <v>169</v>
      </c>
      <c r="G1595" s="47" t="s">
        <v>251</v>
      </c>
      <c r="H1595" s="47" t="s">
        <v>335</v>
      </c>
      <c r="I1595" s="47" t="s">
        <v>537</v>
      </c>
      <c r="J1595" s="533">
        <v>40000013</v>
      </c>
      <c r="K1595" s="14" t="s">
        <v>64</v>
      </c>
      <c r="L1595" s="14" t="s">
        <v>54</v>
      </c>
      <c r="M1595" s="45">
        <v>1595</v>
      </c>
      <c r="N1595" s="45">
        <v>1</v>
      </c>
      <c r="O1595" s="46">
        <v>1791.5299999999988</v>
      </c>
      <c r="Q1595" s="12">
        <v>0</v>
      </c>
      <c r="T1595" s="59">
        <v>0</v>
      </c>
      <c r="U1595" s="14">
        <v>0</v>
      </c>
      <c r="V1595" s="59" t="s">
        <v>175</v>
      </c>
      <c r="X1595" s="46">
        <v>0</v>
      </c>
      <c r="Y1595" s="46">
        <v>0</v>
      </c>
      <c r="Z1595" s="46">
        <v>0</v>
      </c>
      <c r="AA1595" s="46">
        <v>0</v>
      </c>
      <c r="AB1595" s="46">
        <v>0</v>
      </c>
      <c r="AC1595" s="46">
        <v>0</v>
      </c>
      <c r="AD1595" s="46">
        <v>0</v>
      </c>
      <c r="AE1595" s="46">
        <v>0</v>
      </c>
      <c r="AF1595" s="46">
        <v>0</v>
      </c>
      <c r="AG1595" s="46">
        <v>0</v>
      </c>
      <c r="AH1595" s="46">
        <v>4387.3100000000004</v>
      </c>
      <c r="AI1595" s="46">
        <v>7766.66</v>
      </c>
      <c r="AJ1595" s="46">
        <v>6757.99</v>
      </c>
      <c r="AK1595" s="46">
        <v>5590.6900000000005</v>
      </c>
      <c r="AL1595" s="46">
        <v>1791.5299999999988</v>
      </c>
      <c r="AM1595" s="46">
        <v>0</v>
      </c>
    </row>
    <row r="1596" spans="5:39" x14ac:dyDescent="0.2">
      <c r="E1596" s="47">
        <v>159</v>
      </c>
      <c r="F1596" s="47">
        <v>169</v>
      </c>
      <c r="G1596" s="47" t="s">
        <v>251</v>
      </c>
      <c r="H1596" s="47" t="s">
        <v>335</v>
      </c>
      <c r="I1596" s="47" t="s">
        <v>537</v>
      </c>
      <c r="J1596" s="533">
        <v>40000013</v>
      </c>
      <c r="K1596" s="14" t="s">
        <v>64</v>
      </c>
      <c r="L1596" s="14" t="s">
        <v>58</v>
      </c>
      <c r="M1596" s="45">
        <v>1596</v>
      </c>
      <c r="N1596" s="45">
        <v>1</v>
      </c>
      <c r="O1596" s="46">
        <v>3506.8300000000017</v>
      </c>
      <c r="Q1596" s="12">
        <v>0</v>
      </c>
      <c r="T1596" s="59">
        <v>0</v>
      </c>
      <c r="U1596" s="14">
        <v>0</v>
      </c>
      <c r="V1596" s="59" t="s">
        <v>175</v>
      </c>
      <c r="X1596" s="46">
        <v>0</v>
      </c>
      <c r="Y1596" s="46">
        <v>3693.5800000000004</v>
      </c>
      <c r="Z1596" s="46">
        <v>3693.58</v>
      </c>
      <c r="AA1596" s="46">
        <v>3693.58</v>
      </c>
      <c r="AB1596" s="46">
        <v>3693.58</v>
      </c>
      <c r="AC1596" s="46">
        <v>3693.58</v>
      </c>
      <c r="AD1596" s="46">
        <v>3693.58</v>
      </c>
      <c r="AE1596" s="46">
        <v>3693.58</v>
      </c>
      <c r="AF1596" s="46">
        <v>3693.5799999999995</v>
      </c>
      <c r="AG1596" s="46">
        <v>3506.8299999999981</v>
      </c>
      <c r="AH1596" s="46">
        <v>3506.8299999999972</v>
      </c>
      <c r="AI1596" s="46">
        <v>3506.8299999999981</v>
      </c>
      <c r="AJ1596" s="46">
        <v>3506.8299999999963</v>
      </c>
      <c r="AK1596" s="46">
        <v>3506.8300000000036</v>
      </c>
      <c r="AL1596" s="46">
        <v>3506.8300000000017</v>
      </c>
      <c r="AM1596" s="46">
        <v>3179.0160000000033</v>
      </c>
    </row>
    <row r="1597" spans="5:39" x14ac:dyDescent="0.2">
      <c r="E1597" s="47">
        <v>159</v>
      </c>
      <c r="F1597" s="47">
        <v>169</v>
      </c>
      <c r="G1597" s="47" t="s">
        <v>251</v>
      </c>
      <c r="H1597" s="47" t="s">
        <v>335</v>
      </c>
      <c r="I1597" s="47" t="s">
        <v>537</v>
      </c>
      <c r="J1597" s="533">
        <v>40000013</v>
      </c>
      <c r="K1597" s="14" t="s">
        <v>67</v>
      </c>
      <c r="L1597" s="14" t="s">
        <v>67</v>
      </c>
      <c r="M1597" s="45">
        <v>1597</v>
      </c>
      <c r="N1597" s="45">
        <v>1</v>
      </c>
      <c r="O1597" s="53">
        <v>0</v>
      </c>
      <c r="P1597" s="54">
        <v>0</v>
      </c>
      <c r="Q1597" s="55">
        <v>0</v>
      </c>
      <c r="R1597" s="56">
        <v>0</v>
      </c>
      <c r="S1597" s="57">
        <v>0</v>
      </c>
      <c r="T1597" s="60">
        <v>0</v>
      </c>
      <c r="U1597" s="14">
        <v>0</v>
      </c>
      <c r="V1597" s="60" t="s">
        <v>175</v>
      </c>
      <c r="Y1597" s="46">
        <v>0</v>
      </c>
      <c r="Z1597" s="46">
        <v>0</v>
      </c>
      <c r="AA1597" s="46">
        <v>0</v>
      </c>
      <c r="AB1597" s="46">
        <v>0</v>
      </c>
      <c r="AC1597" s="46">
        <v>0</v>
      </c>
      <c r="AD1597" s="46">
        <v>0</v>
      </c>
      <c r="AE1597" s="46">
        <v>0</v>
      </c>
      <c r="AF1597" s="46">
        <v>0</v>
      </c>
      <c r="AG1597" s="46">
        <v>0</v>
      </c>
      <c r="AH1597" s="46">
        <v>0</v>
      </c>
      <c r="AI1597" s="46">
        <v>0</v>
      </c>
      <c r="AJ1597" s="46">
        <v>0</v>
      </c>
      <c r="AK1597" s="46">
        <v>0</v>
      </c>
      <c r="AL1597" s="46">
        <v>0</v>
      </c>
      <c r="AM1597" s="46">
        <v>0</v>
      </c>
    </row>
    <row r="1598" spans="5:39" x14ac:dyDescent="0.2">
      <c r="E1598" s="14">
        <v>160</v>
      </c>
      <c r="F1598" s="14">
        <v>170</v>
      </c>
      <c r="G1598" s="14" t="s">
        <v>251</v>
      </c>
      <c r="H1598" s="14" t="s">
        <v>298</v>
      </c>
      <c r="I1598" s="14" t="s">
        <v>538</v>
      </c>
      <c r="J1598" s="531">
        <v>40000014</v>
      </c>
      <c r="K1598" s="14" t="s">
        <v>59</v>
      </c>
      <c r="L1598" s="14" t="s">
        <v>57</v>
      </c>
      <c r="M1598" s="45">
        <v>1598</v>
      </c>
      <c r="N1598" s="45">
        <v>1</v>
      </c>
      <c r="O1598" s="46">
        <v>1994.74</v>
      </c>
      <c r="Q1598" s="12" t="s">
        <v>376</v>
      </c>
      <c r="T1598" s="59" t="s">
        <v>73</v>
      </c>
      <c r="U1598" s="14">
        <v>20</v>
      </c>
      <c r="V1598" s="59" t="s">
        <v>174</v>
      </c>
      <c r="Y1598" s="46">
        <v>1781.43</v>
      </c>
      <c r="Z1598" s="46">
        <v>1994.74</v>
      </c>
      <c r="AA1598" s="46">
        <v>1994.74</v>
      </c>
      <c r="AB1598" s="46">
        <v>1994.74</v>
      </c>
      <c r="AC1598" s="46">
        <v>1994.74</v>
      </c>
      <c r="AD1598" s="46">
        <v>1994.74</v>
      </c>
      <c r="AE1598" s="46">
        <v>1994.74</v>
      </c>
      <c r="AF1598" s="46">
        <v>1994.74</v>
      </c>
      <c r="AG1598" s="46">
        <v>1994.74</v>
      </c>
      <c r="AH1598" s="46">
        <v>1994.74</v>
      </c>
      <c r="AI1598" s="46">
        <v>1994.74</v>
      </c>
      <c r="AJ1598" s="46">
        <v>1994.74</v>
      </c>
      <c r="AK1598" s="46">
        <v>1994.74</v>
      </c>
      <c r="AL1598" s="46">
        <v>1994.74</v>
      </c>
      <c r="AM1598" s="46">
        <v>0</v>
      </c>
    </row>
    <row r="1599" spans="5:39" x14ac:dyDescent="0.2">
      <c r="E1599" s="47">
        <v>160</v>
      </c>
      <c r="F1599" s="47">
        <v>170</v>
      </c>
      <c r="G1599" s="47" t="s">
        <v>251</v>
      </c>
      <c r="H1599" s="47" t="s">
        <v>298</v>
      </c>
      <c r="I1599" s="47" t="s">
        <v>538</v>
      </c>
      <c r="J1599" s="533">
        <v>40000014</v>
      </c>
      <c r="K1599" s="14" t="s">
        <v>59</v>
      </c>
      <c r="L1599" s="14" t="s">
        <v>54</v>
      </c>
      <c r="M1599" s="45">
        <v>1599</v>
      </c>
      <c r="N1599" s="45">
        <v>1</v>
      </c>
      <c r="O1599" s="46">
        <v>4514.5899999999992</v>
      </c>
      <c r="Q1599" s="12" t="s">
        <v>376</v>
      </c>
      <c r="T1599" s="59" t="s">
        <v>73</v>
      </c>
      <c r="U1599" s="14">
        <v>0</v>
      </c>
      <c r="V1599" s="59" t="s">
        <v>174</v>
      </c>
      <c r="Y1599" s="46">
        <v>0</v>
      </c>
      <c r="Z1599" s="46">
        <v>0</v>
      </c>
      <c r="AA1599" s="46">
        <v>0</v>
      </c>
      <c r="AB1599" s="46">
        <v>0</v>
      </c>
      <c r="AC1599" s="46">
        <v>0</v>
      </c>
      <c r="AD1599" s="46">
        <v>0</v>
      </c>
      <c r="AE1599" s="46">
        <v>0</v>
      </c>
      <c r="AF1599" s="46">
        <v>0</v>
      </c>
      <c r="AG1599" s="46">
        <v>0</v>
      </c>
      <c r="AH1599" s="46">
        <v>4990.5600000000004</v>
      </c>
      <c r="AI1599" s="46">
        <v>3789.58</v>
      </c>
      <c r="AJ1599" s="46">
        <v>3789.58</v>
      </c>
      <c r="AK1599" s="46">
        <v>7782.9199999999992</v>
      </c>
      <c r="AL1599" s="46">
        <v>4514.5899999999992</v>
      </c>
      <c r="AM1599" s="46">
        <v>0</v>
      </c>
    </row>
    <row r="1600" spans="5:39" x14ac:dyDescent="0.2">
      <c r="E1600" s="47">
        <v>160</v>
      </c>
      <c r="F1600" s="47">
        <v>170</v>
      </c>
      <c r="G1600" s="47" t="s">
        <v>251</v>
      </c>
      <c r="H1600" s="47" t="s">
        <v>298</v>
      </c>
      <c r="I1600" s="47" t="s">
        <v>538</v>
      </c>
      <c r="J1600" s="533">
        <v>40000014</v>
      </c>
      <c r="K1600" s="14" t="s">
        <v>59</v>
      </c>
      <c r="L1600" s="14" t="s">
        <v>58</v>
      </c>
      <c r="M1600" s="45">
        <v>1600</v>
      </c>
      <c r="N1600" s="45">
        <v>1</v>
      </c>
      <c r="O1600" s="46">
        <v>0</v>
      </c>
      <c r="Q1600" s="12" t="s">
        <v>376</v>
      </c>
      <c r="T1600" s="59" t="s">
        <v>73</v>
      </c>
      <c r="U1600" s="14">
        <v>0</v>
      </c>
      <c r="V1600" s="59" t="s">
        <v>174</v>
      </c>
      <c r="Y1600" s="46">
        <v>0</v>
      </c>
      <c r="Z1600" s="46">
        <v>0</v>
      </c>
      <c r="AA1600" s="46">
        <v>0</v>
      </c>
      <c r="AB1600" s="46">
        <v>0</v>
      </c>
      <c r="AC1600" s="46">
        <v>0</v>
      </c>
      <c r="AD1600" s="46">
        <v>0</v>
      </c>
      <c r="AE1600" s="46">
        <v>0</v>
      </c>
      <c r="AF1600" s="46">
        <v>0</v>
      </c>
      <c r="AG1600" s="46">
        <v>0</v>
      </c>
      <c r="AH1600" s="46">
        <v>0</v>
      </c>
      <c r="AI1600" s="46">
        <v>0</v>
      </c>
      <c r="AJ1600" s="46">
        <v>0</v>
      </c>
      <c r="AK1600" s="46">
        <v>0</v>
      </c>
      <c r="AL1600" s="46">
        <v>0</v>
      </c>
      <c r="AM1600" s="46">
        <v>0</v>
      </c>
    </row>
    <row r="1601" spans="5:39" x14ac:dyDescent="0.2">
      <c r="E1601" s="47">
        <v>160</v>
      </c>
      <c r="F1601" s="47">
        <v>170</v>
      </c>
      <c r="G1601" s="47" t="s">
        <v>251</v>
      </c>
      <c r="H1601" s="47" t="s">
        <v>298</v>
      </c>
      <c r="I1601" s="47" t="s">
        <v>538</v>
      </c>
      <c r="J1601" s="533">
        <v>40000014</v>
      </c>
      <c r="K1601" s="14" t="s">
        <v>59</v>
      </c>
      <c r="L1601" s="14" t="s">
        <v>31</v>
      </c>
      <c r="M1601" s="45">
        <v>1601</v>
      </c>
      <c r="N1601" s="45">
        <v>1</v>
      </c>
      <c r="O1601" s="48">
        <v>6509.329999999999</v>
      </c>
      <c r="Q1601" s="12" t="s">
        <v>376</v>
      </c>
      <c r="R1601" s="46">
        <v>6139.2783333333327</v>
      </c>
      <c r="T1601" s="59" t="s">
        <v>73</v>
      </c>
      <c r="U1601" s="14">
        <v>0</v>
      </c>
      <c r="V1601" s="59" t="s">
        <v>174</v>
      </c>
      <c r="X1601" s="46">
        <v>12235.09</v>
      </c>
      <c r="Y1601" s="46">
        <v>1781.43</v>
      </c>
      <c r="Z1601" s="46">
        <v>1994.74</v>
      </c>
      <c r="AA1601" s="46">
        <v>1994.74</v>
      </c>
      <c r="AB1601" s="46">
        <v>1994.74</v>
      </c>
      <c r="AC1601" s="46">
        <v>1994.74</v>
      </c>
      <c r="AD1601" s="46">
        <v>1994.74</v>
      </c>
      <c r="AE1601" s="46">
        <v>1994.74</v>
      </c>
      <c r="AF1601" s="46">
        <v>1994.74</v>
      </c>
      <c r="AG1601" s="46">
        <v>1994.74</v>
      </c>
      <c r="AH1601" s="46">
        <v>6985.3</v>
      </c>
      <c r="AI1601" s="46">
        <v>5784.32</v>
      </c>
      <c r="AJ1601" s="46">
        <v>5784.32</v>
      </c>
      <c r="AK1601" s="46">
        <v>9777.66</v>
      </c>
      <c r="AL1601" s="46">
        <v>6509.329999999999</v>
      </c>
      <c r="AM1601" s="46">
        <v>0</v>
      </c>
    </row>
    <row r="1602" spans="5:39" x14ac:dyDescent="0.2">
      <c r="E1602" s="47">
        <v>160</v>
      </c>
      <c r="F1602" s="47">
        <v>170</v>
      </c>
      <c r="G1602" s="47" t="s">
        <v>251</v>
      </c>
      <c r="H1602" s="47" t="s">
        <v>298</v>
      </c>
      <c r="I1602" s="47" t="s">
        <v>538</v>
      </c>
      <c r="J1602" s="533">
        <v>40000014</v>
      </c>
      <c r="K1602" s="14" t="s">
        <v>37</v>
      </c>
      <c r="L1602" s="14" t="s">
        <v>31</v>
      </c>
      <c r="M1602" s="45">
        <v>1602</v>
      </c>
      <c r="N1602" s="45">
        <v>1</v>
      </c>
      <c r="O1602" s="48">
        <v>0</v>
      </c>
      <c r="P1602" s="48"/>
      <c r="Q1602" s="12" t="s">
        <v>376</v>
      </c>
      <c r="R1602" s="46">
        <v>6426.0999999999995</v>
      </c>
      <c r="T1602" s="59" t="s">
        <v>73</v>
      </c>
      <c r="U1602" s="14">
        <v>0</v>
      </c>
      <c r="V1602" s="59" t="s">
        <v>174</v>
      </c>
      <c r="Y1602" s="46">
        <v>0</v>
      </c>
      <c r="Z1602" s="46">
        <v>0</v>
      </c>
      <c r="AA1602" s="46">
        <v>0</v>
      </c>
      <c r="AB1602" s="46">
        <v>0</v>
      </c>
      <c r="AC1602" s="46">
        <v>0</v>
      </c>
      <c r="AD1602" s="46">
        <v>12021.78</v>
      </c>
      <c r="AE1602" s="46">
        <v>0</v>
      </c>
      <c r="AF1602" s="46">
        <v>0</v>
      </c>
      <c r="AG1602" s="46">
        <v>15957.92</v>
      </c>
      <c r="AH1602" s="46">
        <v>1994.74</v>
      </c>
      <c r="AI1602" s="46">
        <v>6985.3</v>
      </c>
      <c r="AJ1602" s="46">
        <v>5784.32</v>
      </c>
      <c r="AK1602" s="46">
        <v>7834.32</v>
      </c>
      <c r="AL1602" s="46">
        <v>0</v>
      </c>
      <c r="AM1602" s="46">
        <v>8542.1939999999995</v>
      </c>
    </row>
    <row r="1603" spans="5:39" x14ac:dyDescent="0.2">
      <c r="E1603" s="47">
        <v>160</v>
      </c>
      <c r="F1603" s="47">
        <v>170</v>
      </c>
      <c r="G1603" s="47" t="s">
        <v>251</v>
      </c>
      <c r="H1603" s="47" t="s">
        <v>298</v>
      </c>
      <c r="I1603" s="47" t="s">
        <v>538</v>
      </c>
      <c r="J1603" s="533">
        <v>40000014</v>
      </c>
      <c r="K1603" s="14" t="s">
        <v>65</v>
      </c>
      <c r="L1603" s="14" t="s">
        <v>31</v>
      </c>
      <c r="M1603" s="45">
        <v>1603</v>
      </c>
      <c r="N1603" s="45">
        <v>1</v>
      </c>
      <c r="O1603" s="52">
        <v>14236.990000000005</v>
      </c>
      <c r="P1603" s="48">
        <v>8542.1939999999995</v>
      </c>
      <c r="Q1603" s="12" t="s">
        <v>376</v>
      </c>
      <c r="R1603" s="46">
        <v>2372.8316666666674</v>
      </c>
      <c r="T1603" s="59" t="s">
        <v>73</v>
      </c>
      <c r="U1603" s="14">
        <v>0</v>
      </c>
      <c r="V1603" s="59" t="s">
        <v>174</v>
      </c>
      <c r="X1603" s="46">
        <v>0</v>
      </c>
      <c r="Y1603" s="46">
        <v>0</v>
      </c>
      <c r="Z1603" s="46">
        <v>0</v>
      </c>
      <c r="AA1603" s="46">
        <v>0</v>
      </c>
      <c r="AB1603" s="46">
        <v>0</v>
      </c>
      <c r="AC1603" s="46">
        <v>0</v>
      </c>
      <c r="AD1603" s="46">
        <v>0</v>
      </c>
      <c r="AE1603" s="46">
        <v>0</v>
      </c>
      <c r="AF1603" s="46">
        <v>0</v>
      </c>
      <c r="AG1603" s="46">
        <v>0</v>
      </c>
      <c r="AH1603" s="46">
        <v>0</v>
      </c>
      <c r="AI1603" s="46">
        <v>0</v>
      </c>
      <c r="AJ1603" s="46">
        <v>0</v>
      </c>
      <c r="AK1603" s="46">
        <v>7727.6600000000071</v>
      </c>
      <c r="AL1603" s="46">
        <v>6509.329999999999</v>
      </c>
      <c r="AM1603" s="46">
        <v>0</v>
      </c>
    </row>
    <row r="1604" spans="5:39" x14ac:dyDescent="0.2">
      <c r="E1604" s="47">
        <v>160</v>
      </c>
      <c r="F1604" s="47">
        <v>170</v>
      </c>
      <c r="G1604" s="47" t="s">
        <v>251</v>
      </c>
      <c r="H1604" s="47" t="s">
        <v>298</v>
      </c>
      <c r="I1604" s="47" t="s">
        <v>538</v>
      </c>
      <c r="J1604" s="533">
        <v>40000014</v>
      </c>
      <c r="K1604" s="14" t="s">
        <v>64</v>
      </c>
      <c r="L1604" s="14" t="s">
        <v>57</v>
      </c>
      <c r="M1604" s="45">
        <v>1604</v>
      </c>
      <c r="N1604" s="45">
        <v>1</v>
      </c>
      <c r="O1604" s="46">
        <v>1994.74</v>
      </c>
      <c r="Q1604" s="12" t="s">
        <v>376</v>
      </c>
      <c r="T1604" s="59" t="s">
        <v>73</v>
      </c>
      <c r="U1604" s="14">
        <v>0</v>
      </c>
      <c r="V1604" s="59" t="s">
        <v>174</v>
      </c>
      <c r="X1604" s="46">
        <v>0</v>
      </c>
      <c r="Y1604" s="46">
        <v>1781.43</v>
      </c>
      <c r="Z1604" s="46">
        <v>3776.17</v>
      </c>
      <c r="AA1604" s="46">
        <v>5770.91</v>
      </c>
      <c r="AB1604" s="46">
        <v>7765.65</v>
      </c>
      <c r="AC1604" s="46">
        <v>9760.39</v>
      </c>
      <c r="AD1604" s="46">
        <v>0</v>
      </c>
      <c r="AE1604" s="46">
        <v>1994.74</v>
      </c>
      <c r="AF1604" s="46">
        <v>3989.48</v>
      </c>
      <c r="AG1604" s="46">
        <v>0</v>
      </c>
      <c r="AH1604" s="46">
        <v>0</v>
      </c>
      <c r="AI1604" s="46">
        <v>0</v>
      </c>
      <c r="AJ1604" s="46">
        <v>0</v>
      </c>
      <c r="AK1604" s="46">
        <v>0</v>
      </c>
      <c r="AL1604" s="46">
        <v>1994.74</v>
      </c>
      <c r="AM1604" s="46">
        <v>0</v>
      </c>
    </row>
    <row r="1605" spans="5:39" x14ac:dyDescent="0.2">
      <c r="E1605" s="47">
        <v>160</v>
      </c>
      <c r="F1605" s="47">
        <v>170</v>
      </c>
      <c r="G1605" s="47" t="s">
        <v>251</v>
      </c>
      <c r="H1605" s="47" t="s">
        <v>298</v>
      </c>
      <c r="I1605" s="47" t="s">
        <v>538</v>
      </c>
      <c r="J1605" s="533">
        <v>40000014</v>
      </c>
      <c r="K1605" s="14" t="s">
        <v>64</v>
      </c>
      <c r="L1605" s="14" t="s">
        <v>54</v>
      </c>
      <c r="M1605" s="45">
        <v>1605</v>
      </c>
      <c r="N1605" s="45">
        <v>1</v>
      </c>
      <c r="O1605" s="46">
        <v>10247.509999999998</v>
      </c>
      <c r="Q1605" s="12" t="s">
        <v>376</v>
      </c>
      <c r="T1605" s="59" t="s">
        <v>73</v>
      </c>
      <c r="U1605" s="14">
        <v>0</v>
      </c>
      <c r="V1605" s="59" t="s">
        <v>174</v>
      </c>
      <c r="X1605" s="46">
        <v>0</v>
      </c>
      <c r="Y1605" s="46">
        <v>0</v>
      </c>
      <c r="Z1605" s="46">
        <v>0</v>
      </c>
      <c r="AA1605" s="46">
        <v>0</v>
      </c>
      <c r="AB1605" s="46">
        <v>0</v>
      </c>
      <c r="AC1605" s="46">
        <v>0</v>
      </c>
      <c r="AD1605" s="46">
        <v>0</v>
      </c>
      <c r="AE1605" s="46">
        <v>0</v>
      </c>
      <c r="AF1605" s="46">
        <v>0</v>
      </c>
      <c r="AG1605" s="46">
        <v>0</v>
      </c>
      <c r="AH1605" s="46">
        <v>4990.5600000000004</v>
      </c>
      <c r="AI1605" s="46">
        <v>3789.579999999999</v>
      </c>
      <c r="AJ1605" s="46">
        <v>3789.579999999999</v>
      </c>
      <c r="AK1605" s="46">
        <v>5732.9199999999983</v>
      </c>
      <c r="AL1605" s="46">
        <v>10247.509999999998</v>
      </c>
      <c r="AM1605" s="46">
        <v>3700.0559999999987</v>
      </c>
    </row>
    <row r="1606" spans="5:39" x14ac:dyDescent="0.2">
      <c r="E1606" s="47">
        <v>160</v>
      </c>
      <c r="F1606" s="47">
        <v>170</v>
      </c>
      <c r="G1606" s="47" t="s">
        <v>251</v>
      </c>
      <c r="H1606" s="47" t="s">
        <v>298</v>
      </c>
      <c r="I1606" s="47" t="s">
        <v>538</v>
      </c>
      <c r="J1606" s="533">
        <v>40000014</v>
      </c>
      <c r="K1606" s="14" t="s">
        <v>64</v>
      </c>
      <c r="L1606" s="14" t="s">
        <v>58</v>
      </c>
      <c r="M1606" s="45">
        <v>1606</v>
      </c>
      <c r="N1606" s="45">
        <v>1</v>
      </c>
      <c r="O1606" s="46">
        <v>1994.7400000000071</v>
      </c>
      <c r="Q1606" s="12" t="s">
        <v>376</v>
      </c>
      <c r="T1606" s="59" t="s">
        <v>73</v>
      </c>
      <c r="U1606" s="14">
        <v>0</v>
      </c>
      <c r="V1606" s="59" t="s">
        <v>174</v>
      </c>
      <c r="X1606" s="46">
        <v>0</v>
      </c>
      <c r="Y1606" s="46">
        <v>12235.09</v>
      </c>
      <c r="Z1606" s="46">
        <v>12235.09</v>
      </c>
      <c r="AA1606" s="46">
        <v>12235.09</v>
      </c>
      <c r="AB1606" s="46">
        <v>12235.090000000002</v>
      </c>
      <c r="AC1606" s="46">
        <v>12235.090000000004</v>
      </c>
      <c r="AD1606" s="46">
        <v>11968.440000000004</v>
      </c>
      <c r="AE1606" s="46">
        <v>11968.440000000006</v>
      </c>
      <c r="AF1606" s="46">
        <v>11968.440000000008</v>
      </c>
      <c r="AG1606" s="46">
        <v>1994.7400000000089</v>
      </c>
      <c r="AH1606" s="46">
        <v>1994.7400000000098</v>
      </c>
      <c r="AI1606" s="46">
        <v>1994.740000000008</v>
      </c>
      <c r="AJ1606" s="46">
        <v>1994.740000000008</v>
      </c>
      <c r="AK1606" s="46">
        <v>1994.7400000000052</v>
      </c>
      <c r="AL1606" s="46">
        <v>1994.7400000000071</v>
      </c>
      <c r="AM1606" s="46">
        <v>1994.7400000000034</v>
      </c>
    </row>
    <row r="1607" spans="5:39" x14ac:dyDescent="0.2">
      <c r="E1607" s="47">
        <v>160</v>
      </c>
      <c r="F1607" s="47">
        <v>170</v>
      </c>
      <c r="G1607" s="47" t="s">
        <v>251</v>
      </c>
      <c r="H1607" s="47" t="s">
        <v>298</v>
      </c>
      <c r="I1607" s="47" t="s">
        <v>538</v>
      </c>
      <c r="J1607" s="533">
        <v>40000014</v>
      </c>
      <c r="K1607" s="14" t="s">
        <v>67</v>
      </c>
      <c r="L1607" s="14" t="s">
        <v>67</v>
      </c>
      <c r="M1607" s="45">
        <v>1607</v>
      </c>
      <c r="N1607" s="45">
        <v>1</v>
      </c>
      <c r="O1607" s="53">
        <v>15.198049587721471</v>
      </c>
      <c r="P1607" s="54">
        <v>5.1980495877214707</v>
      </c>
      <c r="Q1607" s="55" t="s">
        <v>376</v>
      </c>
      <c r="R1607" s="56">
        <v>2.3190005774294331</v>
      </c>
      <c r="S1607" s="57" t="s">
        <v>370</v>
      </c>
      <c r="T1607" s="60" t="s">
        <v>73</v>
      </c>
      <c r="U1607" s="14">
        <v>0</v>
      </c>
      <c r="V1607" s="60" t="s">
        <v>174</v>
      </c>
      <c r="Y1607" s="46">
        <v>15.198049587721471</v>
      </c>
      <c r="Z1607" s="46">
        <v>15.198049587721471</v>
      </c>
      <c r="AA1607" s="46">
        <v>15.198049587721471</v>
      </c>
      <c r="AB1607" s="46">
        <v>15.198049587721471</v>
      </c>
      <c r="AC1607" s="46">
        <v>15.198049587721471</v>
      </c>
      <c r="AD1607" s="46">
        <v>15.198049587721471</v>
      </c>
      <c r="AE1607" s="46">
        <v>15.198049587721471</v>
      </c>
      <c r="AF1607" s="46">
        <v>15.198049587721471</v>
      </c>
      <c r="AG1607" s="46">
        <v>15.198049587721471</v>
      </c>
      <c r="AH1607" s="46">
        <v>15.198049587721471</v>
      </c>
      <c r="AI1607" s="46">
        <v>15.198049587721471</v>
      </c>
      <c r="AJ1607" s="46">
        <v>15.198049587721471</v>
      </c>
      <c r="AK1607" s="46">
        <v>15.198049587721471</v>
      </c>
      <c r="AL1607" s="46">
        <v>15.198049587721471</v>
      </c>
      <c r="AM1607" s="46">
        <v>15.198049587721471</v>
      </c>
    </row>
    <row r="1608" spans="5:39" x14ac:dyDescent="0.2">
      <c r="E1608" s="14">
        <v>161</v>
      </c>
      <c r="F1608" s="14">
        <v>171</v>
      </c>
      <c r="G1608" s="14" t="s">
        <v>251</v>
      </c>
      <c r="H1608" s="14" t="s">
        <v>299</v>
      </c>
      <c r="I1608" s="14" t="s">
        <v>539</v>
      </c>
      <c r="J1608" s="531">
        <v>40000015</v>
      </c>
      <c r="K1608" s="14" t="s">
        <v>59</v>
      </c>
      <c r="L1608" s="14" t="s">
        <v>57</v>
      </c>
      <c r="M1608" s="45">
        <v>1608</v>
      </c>
      <c r="N1608" s="45">
        <v>1</v>
      </c>
      <c r="O1608" s="46">
        <v>3397.19</v>
      </c>
      <c r="Q1608" s="12">
        <v>0</v>
      </c>
      <c r="T1608" s="59">
        <v>0</v>
      </c>
      <c r="U1608" s="14">
        <v>0</v>
      </c>
      <c r="V1608" s="59" t="s">
        <v>174</v>
      </c>
      <c r="Y1608" s="46">
        <v>3033.91</v>
      </c>
      <c r="Z1608" s="46">
        <v>3397.19</v>
      </c>
      <c r="AA1608" s="46">
        <v>3397.19</v>
      </c>
      <c r="AB1608" s="46">
        <v>3397.19</v>
      </c>
      <c r="AC1608" s="46">
        <v>3397.19</v>
      </c>
      <c r="AD1608" s="46">
        <v>3397.19</v>
      </c>
      <c r="AE1608" s="46">
        <v>3397.19</v>
      </c>
      <c r="AF1608" s="46">
        <v>3397.19</v>
      </c>
      <c r="AG1608" s="46">
        <v>3397.19</v>
      </c>
      <c r="AH1608" s="46">
        <v>3397.19</v>
      </c>
      <c r="AI1608" s="46">
        <v>3397.19</v>
      </c>
      <c r="AJ1608" s="46">
        <v>3397.19</v>
      </c>
      <c r="AK1608" s="46">
        <v>3397.19</v>
      </c>
      <c r="AL1608" s="46">
        <v>3397.19</v>
      </c>
      <c r="AM1608" s="46">
        <v>0</v>
      </c>
    </row>
    <row r="1609" spans="5:39" x14ac:dyDescent="0.2">
      <c r="E1609" s="47">
        <v>161</v>
      </c>
      <c r="F1609" s="47">
        <v>171</v>
      </c>
      <c r="G1609" s="47" t="s">
        <v>251</v>
      </c>
      <c r="H1609" s="47" t="s">
        <v>299</v>
      </c>
      <c r="I1609" s="47" t="s">
        <v>539</v>
      </c>
      <c r="J1609" s="533">
        <v>40000015</v>
      </c>
      <c r="K1609" s="14" t="s">
        <v>59</v>
      </c>
      <c r="L1609" s="14" t="s">
        <v>54</v>
      </c>
      <c r="M1609" s="45">
        <v>1609</v>
      </c>
      <c r="N1609" s="45">
        <v>1</v>
      </c>
      <c r="O1609" s="46">
        <v>8506.51</v>
      </c>
      <c r="Q1609" s="12">
        <v>0</v>
      </c>
      <c r="T1609" s="59">
        <v>0</v>
      </c>
      <c r="U1609" s="14">
        <v>0</v>
      </c>
      <c r="V1609" s="59" t="s">
        <v>174</v>
      </c>
      <c r="Y1609" s="46">
        <v>0</v>
      </c>
      <c r="Z1609" s="46">
        <v>0</v>
      </c>
      <c r="AA1609" s="46">
        <v>0</v>
      </c>
      <c r="AB1609" s="46">
        <v>0</v>
      </c>
      <c r="AC1609" s="46">
        <v>0</v>
      </c>
      <c r="AD1609" s="46">
        <v>0</v>
      </c>
      <c r="AE1609" s="46">
        <v>0</v>
      </c>
      <c r="AF1609" s="46">
        <v>0</v>
      </c>
      <c r="AG1609" s="46">
        <v>0</v>
      </c>
      <c r="AH1609" s="46">
        <v>8500.41</v>
      </c>
      <c r="AI1609" s="46">
        <v>6571.5199999999995</v>
      </c>
      <c r="AJ1609" s="46">
        <v>6571.5199999999995</v>
      </c>
      <c r="AK1609" s="46">
        <v>27826.21</v>
      </c>
      <c r="AL1609" s="46">
        <v>8506.51</v>
      </c>
      <c r="AM1609" s="46">
        <v>0</v>
      </c>
    </row>
    <row r="1610" spans="5:39" x14ac:dyDescent="0.2">
      <c r="E1610" s="47">
        <v>161</v>
      </c>
      <c r="F1610" s="47">
        <v>171</v>
      </c>
      <c r="G1610" s="47" t="s">
        <v>251</v>
      </c>
      <c r="H1610" s="47" t="s">
        <v>299</v>
      </c>
      <c r="I1610" s="47" t="s">
        <v>539</v>
      </c>
      <c r="J1610" s="533">
        <v>40000015</v>
      </c>
      <c r="K1610" s="14" t="s">
        <v>59</v>
      </c>
      <c r="L1610" s="14" t="s">
        <v>58</v>
      </c>
      <c r="M1610" s="45">
        <v>1610</v>
      </c>
      <c r="N1610" s="45">
        <v>1</v>
      </c>
      <c r="O1610" s="46">
        <v>0</v>
      </c>
      <c r="Q1610" s="12">
        <v>0</v>
      </c>
      <c r="T1610" s="59">
        <v>0</v>
      </c>
      <c r="U1610" s="14">
        <v>0</v>
      </c>
      <c r="V1610" s="59" t="s">
        <v>174</v>
      </c>
      <c r="Y1610" s="46">
        <v>0</v>
      </c>
      <c r="Z1610" s="46">
        <v>0</v>
      </c>
      <c r="AA1610" s="46">
        <v>0</v>
      </c>
      <c r="AB1610" s="46">
        <v>0</v>
      </c>
      <c r="AC1610" s="46">
        <v>0</v>
      </c>
      <c r="AD1610" s="46">
        <v>0</v>
      </c>
      <c r="AE1610" s="46">
        <v>0</v>
      </c>
      <c r="AF1610" s="46">
        <v>0</v>
      </c>
      <c r="AG1610" s="46">
        <v>0</v>
      </c>
      <c r="AH1610" s="46">
        <v>0</v>
      </c>
      <c r="AI1610" s="46">
        <v>0</v>
      </c>
      <c r="AJ1610" s="46">
        <v>0</v>
      </c>
      <c r="AK1610" s="46">
        <v>0</v>
      </c>
      <c r="AL1610" s="46">
        <v>0</v>
      </c>
      <c r="AM1610" s="46">
        <v>0</v>
      </c>
    </row>
    <row r="1611" spans="5:39" x14ac:dyDescent="0.2">
      <c r="E1611" s="47">
        <v>161</v>
      </c>
      <c r="F1611" s="47">
        <v>171</v>
      </c>
      <c r="G1611" s="47" t="s">
        <v>251</v>
      </c>
      <c r="H1611" s="47" t="s">
        <v>299</v>
      </c>
      <c r="I1611" s="47" t="s">
        <v>539</v>
      </c>
      <c r="J1611" s="533">
        <v>40000015</v>
      </c>
      <c r="K1611" s="14" t="s">
        <v>59</v>
      </c>
      <c r="L1611" s="14" t="s">
        <v>31</v>
      </c>
      <c r="M1611" s="45">
        <v>1611</v>
      </c>
      <c r="N1611" s="45">
        <v>1</v>
      </c>
      <c r="O1611" s="48">
        <v>11903.7</v>
      </c>
      <c r="Q1611" s="12">
        <v>0</v>
      </c>
      <c r="R1611" s="46">
        <v>13059.885</v>
      </c>
      <c r="T1611" s="59">
        <v>0</v>
      </c>
      <c r="U1611" s="14">
        <v>0</v>
      </c>
      <c r="V1611" s="59" t="s">
        <v>174</v>
      </c>
      <c r="X1611" s="46">
        <v>7157.66</v>
      </c>
      <c r="Y1611" s="46">
        <v>3033.91</v>
      </c>
      <c r="Z1611" s="46">
        <v>3397.19</v>
      </c>
      <c r="AA1611" s="46">
        <v>3397.19</v>
      </c>
      <c r="AB1611" s="46">
        <v>3397.19</v>
      </c>
      <c r="AC1611" s="46">
        <v>3397.19</v>
      </c>
      <c r="AD1611" s="46">
        <v>3397.19</v>
      </c>
      <c r="AE1611" s="46">
        <v>3397.19</v>
      </c>
      <c r="AF1611" s="46">
        <v>3397.19</v>
      </c>
      <c r="AG1611" s="46">
        <v>3397.19</v>
      </c>
      <c r="AH1611" s="46">
        <v>11897.6</v>
      </c>
      <c r="AI1611" s="46">
        <v>9968.7099999999991</v>
      </c>
      <c r="AJ1611" s="46">
        <v>9968.7099999999991</v>
      </c>
      <c r="AK1611" s="46">
        <v>31223.399999999998</v>
      </c>
      <c r="AL1611" s="46">
        <v>11903.7</v>
      </c>
      <c r="AM1611" s="46">
        <v>0</v>
      </c>
    </row>
    <row r="1612" spans="5:39" x14ac:dyDescent="0.2">
      <c r="E1612" s="47">
        <v>161</v>
      </c>
      <c r="F1612" s="47">
        <v>171</v>
      </c>
      <c r="G1612" s="47" t="s">
        <v>251</v>
      </c>
      <c r="H1612" s="47" t="s">
        <v>299</v>
      </c>
      <c r="I1612" s="47" t="s">
        <v>539</v>
      </c>
      <c r="J1612" s="533">
        <v>40000015</v>
      </c>
      <c r="K1612" s="14" t="s">
        <v>37</v>
      </c>
      <c r="L1612" s="14" t="s">
        <v>31</v>
      </c>
      <c r="M1612" s="45">
        <v>1612</v>
      </c>
      <c r="N1612" s="45">
        <v>1</v>
      </c>
      <c r="O1612" s="48">
        <v>41192.11</v>
      </c>
      <c r="P1612" s="48"/>
      <c r="Q1612" s="12">
        <v>0</v>
      </c>
      <c r="R1612" s="46">
        <v>11642.133333333333</v>
      </c>
      <c r="T1612" s="59">
        <v>0</v>
      </c>
      <c r="U1612" s="14">
        <v>0</v>
      </c>
      <c r="V1612" s="59" t="s">
        <v>174</v>
      </c>
      <c r="Y1612" s="46">
        <v>0</v>
      </c>
      <c r="Z1612" s="46">
        <v>0</v>
      </c>
      <c r="AA1612" s="46">
        <v>13588.76</v>
      </c>
      <c r="AB1612" s="46">
        <v>0</v>
      </c>
      <c r="AC1612" s="46">
        <v>0</v>
      </c>
      <c r="AD1612" s="46">
        <v>0</v>
      </c>
      <c r="AE1612" s="46">
        <v>6794.38</v>
      </c>
      <c r="AF1612" s="46">
        <v>10191.57</v>
      </c>
      <c r="AG1612" s="46">
        <v>0</v>
      </c>
      <c r="AH1612" s="46">
        <v>6794.38</v>
      </c>
      <c r="AI1612" s="46">
        <v>11897.6</v>
      </c>
      <c r="AJ1612" s="46">
        <v>0</v>
      </c>
      <c r="AK1612" s="46">
        <v>9968.7099999999991</v>
      </c>
      <c r="AL1612" s="46">
        <v>41192.11</v>
      </c>
      <c r="AM1612" s="46">
        <v>9522.9600000000009</v>
      </c>
    </row>
    <row r="1613" spans="5:39" x14ac:dyDescent="0.2">
      <c r="E1613" s="47">
        <v>161</v>
      </c>
      <c r="F1613" s="47">
        <v>171</v>
      </c>
      <c r="G1613" s="47" t="s">
        <v>251</v>
      </c>
      <c r="H1613" s="47" t="s">
        <v>299</v>
      </c>
      <c r="I1613" s="47" t="s">
        <v>539</v>
      </c>
      <c r="J1613" s="533">
        <v>40000015</v>
      </c>
      <c r="K1613" s="14" t="s">
        <v>65</v>
      </c>
      <c r="L1613" s="14" t="s">
        <v>31</v>
      </c>
      <c r="M1613" s="45">
        <v>1613</v>
      </c>
      <c r="N1613" s="45">
        <v>1</v>
      </c>
      <c r="O1613" s="52">
        <v>11903.699999999986</v>
      </c>
      <c r="P1613" s="48">
        <v>9522.9600000000009</v>
      </c>
      <c r="Q1613" s="12">
        <v>0</v>
      </c>
      <c r="R1613" s="46">
        <v>1983.9499999999978</v>
      </c>
      <c r="T1613" s="59">
        <v>0</v>
      </c>
      <c r="U1613" s="14">
        <v>0</v>
      </c>
      <c r="V1613" s="59" t="s">
        <v>174</v>
      </c>
      <c r="X1613" s="46">
        <v>0</v>
      </c>
      <c r="Y1613" s="46">
        <v>0</v>
      </c>
      <c r="Z1613" s="46">
        <v>0</v>
      </c>
      <c r="AA1613" s="46">
        <v>0</v>
      </c>
      <c r="AB1613" s="46">
        <v>0</v>
      </c>
      <c r="AC1613" s="46">
        <v>0</v>
      </c>
      <c r="AD1613" s="46">
        <v>0</v>
      </c>
      <c r="AE1613" s="46">
        <v>0</v>
      </c>
      <c r="AF1613" s="46">
        <v>0</v>
      </c>
      <c r="AG1613" s="46">
        <v>0</v>
      </c>
      <c r="AH1613" s="46">
        <v>0</v>
      </c>
      <c r="AI1613" s="46">
        <v>0</v>
      </c>
      <c r="AJ1613" s="46">
        <v>0</v>
      </c>
      <c r="AK1613" s="46">
        <v>0</v>
      </c>
      <c r="AL1613" s="46">
        <v>11903.699999999986</v>
      </c>
      <c r="AM1613" s="46">
        <v>0</v>
      </c>
    </row>
    <row r="1614" spans="5:39" x14ac:dyDescent="0.2">
      <c r="E1614" s="47">
        <v>161</v>
      </c>
      <c r="F1614" s="47">
        <v>171</v>
      </c>
      <c r="G1614" s="47" t="s">
        <v>251</v>
      </c>
      <c r="H1614" s="47" t="s">
        <v>299</v>
      </c>
      <c r="I1614" s="47" t="s">
        <v>539</v>
      </c>
      <c r="J1614" s="533">
        <v>40000015</v>
      </c>
      <c r="K1614" s="14" t="s">
        <v>64</v>
      </c>
      <c r="L1614" s="14" t="s">
        <v>57</v>
      </c>
      <c r="M1614" s="45">
        <v>1614</v>
      </c>
      <c r="N1614" s="45">
        <v>1</v>
      </c>
      <c r="O1614" s="46">
        <v>0</v>
      </c>
      <c r="Q1614" s="12">
        <v>0</v>
      </c>
      <c r="T1614" s="59">
        <v>0</v>
      </c>
      <c r="U1614" s="14">
        <v>0</v>
      </c>
      <c r="V1614" s="59" t="s">
        <v>174</v>
      </c>
      <c r="X1614" s="46">
        <v>0</v>
      </c>
      <c r="Y1614" s="46">
        <v>3033.91</v>
      </c>
      <c r="Z1614" s="46">
        <v>6431.1</v>
      </c>
      <c r="AA1614" s="46">
        <v>0</v>
      </c>
      <c r="AB1614" s="46">
        <v>3397.19</v>
      </c>
      <c r="AC1614" s="46">
        <v>6794.38</v>
      </c>
      <c r="AD1614" s="46">
        <v>10191.57</v>
      </c>
      <c r="AE1614" s="46">
        <v>6794.38</v>
      </c>
      <c r="AF1614" s="46">
        <v>0</v>
      </c>
      <c r="AG1614" s="46">
        <v>3397.19</v>
      </c>
      <c r="AH1614" s="46">
        <v>0</v>
      </c>
      <c r="AI1614" s="46">
        <v>0</v>
      </c>
      <c r="AJ1614" s="46">
        <v>3397.19</v>
      </c>
      <c r="AK1614" s="46">
        <v>0</v>
      </c>
      <c r="AL1614" s="46">
        <v>0</v>
      </c>
      <c r="AM1614" s="46">
        <v>0</v>
      </c>
    </row>
    <row r="1615" spans="5:39" x14ac:dyDescent="0.2">
      <c r="E1615" s="47">
        <v>161</v>
      </c>
      <c r="F1615" s="47">
        <v>171</v>
      </c>
      <c r="G1615" s="47" t="s">
        <v>251</v>
      </c>
      <c r="H1615" s="47" t="s">
        <v>299</v>
      </c>
      <c r="I1615" s="47" t="s">
        <v>539</v>
      </c>
      <c r="J1615" s="533">
        <v>40000015</v>
      </c>
      <c r="K1615" s="14" t="s">
        <v>64</v>
      </c>
      <c r="L1615" s="14" t="s">
        <v>54</v>
      </c>
      <c r="M1615" s="45">
        <v>1615</v>
      </c>
      <c r="N1615" s="45">
        <v>1</v>
      </c>
      <c r="O1615" s="46">
        <v>8506.510000000002</v>
      </c>
      <c r="Q1615" s="12">
        <v>0</v>
      </c>
      <c r="T1615" s="59">
        <v>0</v>
      </c>
      <c r="U1615" s="14">
        <v>0</v>
      </c>
      <c r="V1615" s="59" t="s">
        <v>174</v>
      </c>
      <c r="X1615" s="46">
        <v>0</v>
      </c>
      <c r="Y1615" s="46">
        <v>0</v>
      </c>
      <c r="Z1615" s="46">
        <v>0</v>
      </c>
      <c r="AA1615" s="46">
        <v>0</v>
      </c>
      <c r="AB1615" s="46">
        <v>0</v>
      </c>
      <c r="AC1615" s="46">
        <v>0</v>
      </c>
      <c r="AD1615" s="46">
        <v>0</v>
      </c>
      <c r="AE1615" s="46">
        <v>0</v>
      </c>
      <c r="AF1615" s="46">
        <v>0</v>
      </c>
      <c r="AG1615" s="46">
        <v>0</v>
      </c>
      <c r="AH1615" s="46">
        <v>8500.41</v>
      </c>
      <c r="AI1615" s="46">
        <v>6571.52</v>
      </c>
      <c r="AJ1615" s="46">
        <v>13143.04</v>
      </c>
      <c r="AK1615" s="46">
        <v>37794.92</v>
      </c>
      <c r="AL1615" s="46">
        <v>8506.510000000002</v>
      </c>
      <c r="AM1615" s="46">
        <v>0</v>
      </c>
    </row>
    <row r="1616" spans="5:39" x14ac:dyDescent="0.2">
      <c r="E1616" s="47">
        <v>161</v>
      </c>
      <c r="F1616" s="47">
        <v>171</v>
      </c>
      <c r="G1616" s="47" t="s">
        <v>251</v>
      </c>
      <c r="H1616" s="47" t="s">
        <v>299</v>
      </c>
      <c r="I1616" s="47" t="s">
        <v>539</v>
      </c>
      <c r="J1616" s="533">
        <v>40000015</v>
      </c>
      <c r="K1616" s="14" t="s">
        <v>64</v>
      </c>
      <c r="L1616" s="14" t="s">
        <v>58</v>
      </c>
      <c r="M1616" s="45">
        <v>1616</v>
      </c>
      <c r="N1616" s="45">
        <v>1</v>
      </c>
      <c r="O1616" s="46">
        <v>3397.1899999999805</v>
      </c>
      <c r="Q1616" s="12">
        <v>0</v>
      </c>
      <c r="T1616" s="59">
        <v>0</v>
      </c>
      <c r="U1616" s="14">
        <v>0</v>
      </c>
      <c r="V1616" s="59" t="s">
        <v>174</v>
      </c>
      <c r="X1616" s="46">
        <v>0</v>
      </c>
      <c r="Y1616" s="46">
        <v>7157.66</v>
      </c>
      <c r="Z1616" s="46">
        <v>7157.66</v>
      </c>
      <c r="AA1616" s="46">
        <v>3397.1900000000005</v>
      </c>
      <c r="AB1616" s="46">
        <v>3397.1899999999991</v>
      </c>
      <c r="AC1616" s="46">
        <v>3397.1899999999978</v>
      </c>
      <c r="AD1616" s="46">
        <v>3397.1899999999969</v>
      </c>
      <c r="AE1616" s="46">
        <v>3397.189999999996</v>
      </c>
      <c r="AF1616" s="46">
        <v>3397.1899999999951</v>
      </c>
      <c r="AG1616" s="46">
        <v>3397.1899999999973</v>
      </c>
      <c r="AH1616" s="46">
        <v>3397.1899999999987</v>
      </c>
      <c r="AI1616" s="46">
        <v>3397.1899999999987</v>
      </c>
      <c r="AJ1616" s="46">
        <v>3397.1899999999914</v>
      </c>
      <c r="AK1616" s="46">
        <v>3397.1899999999878</v>
      </c>
      <c r="AL1616" s="46">
        <v>3397.1899999999805</v>
      </c>
      <c r="AM1616" s="46">
        <v>2380.7399999999761</v>
      </c>
    </row>
    <row r="1617" spans="5:39" x14ac:dyDescent="0.2">
      <c r="E1617" s="47">
        <v>161</v>
      </c>
      <c r="F1617" s="47">
        <v>171</v>
      </c>
      <c r="G1617" s="47" t="s">
        <v>251</v>
      </c>
      <c r="H1617" s="47" t="s">
        <v>299</v>
      </c>
      <c r="I1617" s="47" t="s">
        <v>539</v>
      </c>
      <c r="J1617" s="533">
        <v>40000015</v>
      </c>
      <c r="K1617" s="14" t="s">
        <v>67</v>
      </c>
      <c r="L1617" s="14" t="s">
        <v>67</v>
      </c>
      <c r="M1617" s="45">
        <v>1617</v>
      </c>
      <c r="N1617" s="45">
        <v>1</v>
      </c>
      <c r="O1617" s="53">
        <v>0</v>
      </c>
      <c r="P1617" s="54">
        <v>0</v>
      </c>
      <c r="Q1617" s="55">
        <v>0</v>
      </c>
      <c r="R1617" s="56">
        <v>0</v>
      </c>
      <c r="S1617" s="57">
        <v>0</v>
      </c>
      <c r="T1617" s="60">
        <v>0</v>
      </c>
      <c r="U1617" s="14">
        <v>0</v>
      </c>
      <c r="V1617" s="60" t="s">
        <v>174</v>
      </c>
      <c r="Y1617" s="46">
        <v>0</v>
      </c>
      <c r="Z1617" s="46">
        <v>0</v>
      </c>
      <c r="AA1617" s="46">
        <v>0</v>
      </c>
      <c r="AB1617" s="46">
        <v>0</v>
      </c>
      <c r="AC1617" s="46">
        <v>0</v>
      </c>
      <c r="AD1617" s="46">
        <v>0</v>
      </c>
      <c r="AE1617" s="46">
        <v>0</v>
      </c>
      <c r="AF1617" s="46">
        <v>0</v>
      </c>
      <c r="AG1617" s="46">
        <v>0</v>
      </c>
      <c r="AH1617" s="46">
        <v>0</v>
      </c>
      <c r="AI1617" s="46">
        <v>0</v>
      </c>
      <c r="AJ1617" s="46">
        <v>0</v>
      </c>
      <c r="AK1617" s="46">
        <v>0</v>
      </c>
      <c r="AL1617" s="46">
        <v>0</v>
      </c>
      <c r="AM1617" s="46">
        <v>0</v>
      </c>
    </row>
    <row r="1618" spans="5:39" x14ac:dyDescent="0.2">
      <c r="E1618" s="14">
        <v>162</v>
      </c>
      <c r="F1618" s="14">
        <v>172</v>
      </c>
      <c r="G1618" s="14" t="s">
        <v>251</v>
      </c>
      <c r="H1618" s="14" t="s">
        <v>340</v>
      </c>
      <c r="I1618" s="14" t="s">
        <v>540</v>
      </c>
      <c r="J1618" s="531">
        <v>40000016</v>
      </c>
      <c r="K1618" s="14" t="s">
        <v>59</v>
      </c>
      <c r="L1618" s="14" t="s">
        <v>57</v>
      </c>
      <c r="M1618" s="45">
        <v>1618</v>
      </c>
      <c r="N1618" s="45">
        <v>1</v>
      </c>
      <c r="O1618" s="46">
        <v>3427.83</v>
      </c>
      <c r="Q1618" s="12" t="s">
        <v>379</v>
      </c>
      <c r="T1618" s="59" t="s">
        <v>108</v>
      </c>
      <c r="U1618" s="14">
        <v>0</v>
      </c>
      <c r="V1618" s="59" t="s">
        <v>150</v>
      </c>
      <c r="Y1618" s="46">
        <v>3061.29</v>
      </c>
      <c r="Z1618" s="46">
        <v>3427.83</v>
      </c>
      <c r="AA1618" s="46">
        <v>3427.83</v>
      </c>
      <c r="AB1618" s="46">
        <v>3427.83</v>
      </c>
      <c r="AC1618" s="46">
        <v>3427.83</v>
      </c>
      <c r="AD1618" s="46">
        <v>3427.83</v>
      </c>
      <c r="AE1618" s="46">
        <v>3427.83</v>
      </c>
      <c r="AF1618" s="46">
        <v>3427.83</v>
      </c>
      <c r="AG1618" s="46">
        <v>3427.83</v>
      </c>
      <c r="AH1618" s="46">
        <v>3427.83</v>
      </c>
      <c r="AI1618" s="46">
        <v>3427.83</v>
      </c>
      <c r="AJ1618" s="46">
        <v>3427.83</v>
      </c>
      <c r="AK1618" s="46">
        <v>3427.83</v>
      </c>
      <c r="AL1618" s="46">
        <v>3427.83</v>
      </c>
      <c r="AM1618" s="46">
        <v>0</v>
      </c>
    </row>
    <row r="1619" spans="5:39" x14ac:dyDescent="0.2">
      <c r="E1619" s="47">
        <v>162</v>
      </c>
      <c r="F1619" s="47">
        <v>172</v>
      </c>
      <c r="G1619" s="47" t="s">
        <v>251</v>
      </c>
      <c r="H1619" s="47" t="s">
        <v>340</v>
      </c>
      <c r="I1619" s="47" t="s">
        <v>540</v>
      </c>
      <c r="J1619" s="533">
        <v>40000016</v>
      </c>
      <c r="K1619" s="14" t="s">
        <v>59</v>
      </c>
      <c r="L1619" s="14" t="s">
        <v>54</v>
      </c>
      <c r="M1619" s="45">
        <v>1619</v>
      </c>
      <c r="N1619" s="45">
        <v>1</v>
      </c>
      <c r="O1619" s="46">
        <v>7093.99</v>
      </c>
      <c r="Q1619" s="12" t="s">
        <v>379</v>
      </c>
      <c r="T1619" s="59" t="s">
        <v>108</v>
      </c>
      <c r="U1619" s="14">
        <v>0</v>
      </c>
      <c r="V1619" s="59" t="s">
        <v>150</v>
      </c>
      <c r="Y1619" s="46">
        <v>0</v>
      </c>
      <c r="Z1619" s="46">
        <v>0</v>
      </c>
      <c r="AA1619" s="46">
        <v>0</v>
      </c>
      <c r="AB1619" s="46">
        <v>0</v>
      </c>
      <c r="AC1619" s="46">
        <v>0</v>
      </c>
      <c r="AD1619" s="46">
        <v>0</v>
      </c>
      <c r="AE1619" s="46">
        <v>0</v>
      </c>
      <c r="AF1619" s="46">
        <v>0</v>
      </c>
      <c r="AG1619" s="46">
        <v>0</v>
      </c>
      <c r="AH1619" s="46">
        <v>8578.76</v>
      </c>
      <c r="AI1619" s="46">
        <v>6229</v>
      </c>
      <c r="AJ1619" s="46">
        <v>6229</v>
      </c>
      <c r="AK1619" s="46">
        <v>11445.71</v>
      </c>
      <c r="AL1619" s="46">
        <v>7093.99</v>
      </c>
      <c r="AM1619" s="46">
        <v>0</v>
      </c>
    </row>
    <row r="1620" spans="5:39" x14ac:dyDescent="0.2">
      <c r="E1620" s="47">
        <v>162</v>
      </c>
      <c r="F1620" s="47">
        <v>172</v>
      </c>
      <c r="G1620" s="47" t="s">
        <v>251</v>
      </c>
      <c r="H1620" s="47" t="s">
        <v>340</v>
      </c>
      <c r="I1620" s="47" t="s">
        <v>540</v>
      </c>
      <c r="J1620" s="533">
        <v>40000016</v>
      </c>
      <c r="K1620" s="14" t="s">
        <v>59</v>
      </c>
      <c r="L1620" s="14" t="s">
        <v>58</v>
      </c>
      <c r="M1620" s="45">
        <v>1620</v>
      </c>
      <c r="N1620" s="45">
        <v>1</v>
      </c>
      <c r="O1620" s="46">
        <v>0</v>
      </c>
      <c r="Q1620" s="12" t="s">
        <v>379</v>
      </c>
      <c r="T1620" s="59" t="s">
        <v>108</v>
      </c>
      <c r="U1620" s="14">
        <v>0</v>
      </c>
      <c r="V1620" s="59" t="s">
        <v>150</v>
      </c>
      <c r="Y1620" s="46">
        <v>0</v>
      </c>
      <c r="Z1620" s="46">
        <v>0</v>
      </c>
      <c r="AA1620" s="46">
        <v>0</v>
      </c>
      <c r="AB1620" s="46">
        <v>0</v>
      </c>
      <c r="AC1620" s="46">
        <v>0</v>
      </c>
      <c r="AD1620" s="46">
        <v>0</v>
      </c>
      <c r="AE1620" s="46">
        <v>0</v>
      </c>
      <c r="AF1620" s="46">
        <v>0</v>
      </c>
      <c r="AG1620" s="46">
        <v>0</v>
      </c>
      <c r="AH1620" s="46">
        <v>0</v>
      </c>
      <c r="AI1620" s="46">
        <v>0</v>
      </c>
      <c r="AJ1620" s="46">
        <v>0</v>
      </c>
      <c r="AK1620" s="46">
        <v>0</v>
      </c>
      <c r="AL1620" s="46">
        <v>0</v>
      </c>
      <c r="AM1620" s="46">
        <v>0</v>
      </c>
    </row>
    <row r="1621" spans="5:39" x14ac:dyDescent="0.2">
      <c r="E1621" s="47">
        <v>162</v>
      </c>
      <c r="F1621" s="47">
        <v>172</v>
      </c>
      <c r="G1621" s="47" t="s">
        <v>251</v>
      </c>
      <c r="H1621" s="47" t="s">
        <v>340</v>
      </c>
      <c r="I1621" s="47" t="s">
        <v>540</v>
      </c>
      <c r="J1621" s="533">
        <v>40000016</v>
      </c>
      <c r="K1621" s="14" t="s">
        <v>59</v>
      </c>
      <c r="L1621" s="14" t="s">
        <v>31</v>
      </c>
      <c r="M1621" s="45">
        <v>1621</v>
      </c>
      <c r="N1621" s="45">
        <v>1</v>
      </c>
      <c r="O1621" s="48">
        <v>10521.82</v>
      </c>
      <c r="Q1621" s="12" t="s">
        <v>379</v>
      </c>
      <c r="R1621" s="46">
        <v>10023.906666666668</v>
      </c>
      <c r="T1621" s="59" t="s">
        <v>108</v>
      </c>
      <c r="U1621" s="14">
        <v>0</v>
      </c>
      <c r="V1621" s="59" t="s">
        <v>150</v>
      </c>
      <c r="X1621" s="46">
        <v>21025.15</v>
      </c>
      <c r="Y1621" s="46">
        <v>3061.29</v>
      </c>
      <c r="Z1621" s="46">
        <v>3427.83</v>
      </c>
      <c r="AA1621" s="46">
        <v>3427.83</v>
      </c>
      <c r="AB1621" s="46">
        <v>3427.83</v>
      </c>
      <c r="AC1621" s="46">
        <v>3427.83</v>
      </c>
      <c r="AD1621" s="46">
        <v>3427.83</v>
      </c>
      <c r="AE1621" s="46">
        <v>3427.83</v>
      </c>
      <c r="AF1621" s="46">
        <v>3427.83</v>
      </c>
      <c r="AG1621" s="46">
        <v>3427.83</v>
      </c>
      <c r="AH1621" s="46">
        <v>12006.59</v>
      </c>
      <c r="AI1621" s="46">
        <v>9656.83</v>
      </c>
      <c r="AJ1621" s="46">
        <v>9656.83</v>
      </c>
      <c r="AK1621" s="46">
        <v>14873.539999999999</v>
      </c>
      <c r="AL1621" s="46">
        <v>10521.82</v>
      </c>
      <c r="AM1621" s="46">
        <v>0</v>
      </c>
    </row>
    <row r="1622" spans="5:39" x14ac:dyDescent="0.2">
      <c r="E1622" s="47">
        <v>162</v>
      </c>
      <c r="F1622" s="47">
        <v>172</v>
      </c>
      <c r="G1622" s="47" t="s">
        <v>251</v>
      </c>
      <c r="H1622" s="47" t="s">
        <v>340</v>
      </c>
      <c r="I1622" s="47" t="s">
        <v>540</v>
      </c>
      <c r="J1622" s="533">
        <v>40000016</v>
      </c>
      <c r="K1622" s="14" t="s">
        <v>37</v>
      </c>
      <c r="L1622" s="14" t="s">
        <v>31</v>
      </c>
      <c r="M1622" s="45">
        <v>1622</v>
      </c>
      <c r="N1622" s="45">
        <v>1</v>
      </c>
      <c r="O1622" s="48">
        <v>0</v>
      </c>
      <c r="P1622" s="48"/>
      <c r="Q1622" s="12" t="s">
        <v>379</v>
      </c>
      <c r="R1622" s="46">
        <v>0</v>
      </c>
      <c r="T1622" s="59" t="s">
        <v>108</v>
      </c>
      <c r="U1622" s="14">
        <v>0</v>
      </c>
      <c r="V1622" s="59" t="s">
        <v>150</v>
      </c>
      <c r="Y1622" s="46">
        <v>0</v>
      </c>
      <c r="Z1622" s="46">
        <v>0</v>
      </c>
      <c r="AA1622" s="46">
        <v>0</v>
      </c>
      <c r="AB1622" s="46">
        <v>0</v>
      </c>
      <c r="AC1622" s="46">
        <v>0</v>
      </c>
      <c r="AD1622" s="46">
        <v>0</v>
      </c>
      <c r="AE1622" s="46">
        <v>0</v>
      </c>
      <c r="AF1622" s="46">
        <v>0</v>
      </c>
      <c r="AG1622" s="46">
        <v>0</v>
      </c>
      <c r="AH1622" s="46">
        <v>0</v>
      </c>
      <c r="AI1622" s="46">
        <v>0</v>
      </c>
      <c r="AJ1622" s="46">
        <v>0</v>
      </c>
      <c r="AK1622" s="46">
        <v>0</v>
      </c>
      <c r="AL1622" s="46">
        <v>0</v>
      </c>
      <c r="AM1622" s="46">
        <v>108224.69</v>
      </c>
    </row>
    <row r="1623" spans="5:39" x14ac:dyDescent="0.2">
      <c r="E1623" s="47">
        <v>162</v>
      </c>
      <c r="F1623" s="47">
        <v>172</v>
      </c>
      <c r="G1623" s="47" t="s">
        <v>251</v>
      </c>
      <c r="H1623" s="47" t="s">
        <v>340</v>
      </c>
      <c r="I1623" s="47" t="s">
        <v>540</v>
      </c>
      <c r="J1623" s="533">
        <v>40000016</v>
      </c>
      <c r="K1623" s="14" t="s">
        <v>65</v>
      </c>
      <c r="L1623" s="14" t="s">
        <v>31</v>
      </c>
      <c r="M1623" s="45">
        <v>1623</v>
      </c>
      <c r="N1623" s="45">
        <v>1</v>
      </c>
      <c r="O1623" s="52">
        <v>108224.69</v>
      </c>
      <c r="P1623" s="48">
        <v>108224.69</v>
      </c>
      <c r="Q1623" s="12" t="s">
        <v>379</v>
      </c>
      <c r="R1623" s="46">
        <v>10023.906666666668</v>
      </c>
      <c r="T1623" s="59" t="s">
        <v>108</v>
      </c>
      <c r="U1623" s="14">
        <v>0</v>
      </c>
      <c r="V1623" s="59" t="s">
        <v>150</v>
      </c>
      <c r="X1623" s="46">
        <v>21025.15</v>
      </c>
      <c r="Y1623" s="46">
        <v>3061.29</v>
      </c>
      <c r="Z1623" s="46">
        <v>3427.83</v>
      </c>
      <c r="AA1623" s="46">
        <v>3427.83</v>
      </c>
      <c r="AB1623" s="46">
        <v>3427.83</v>
      </c>
      <c r="AC1623" s="46">
        <v>3427.83</v>
      </c>
      <c r="AD1623" s="46">
        <v>3427.83</v>
      </c>
      <c r="AE1623" s="46">
        <v>3427.83</v>
      </c>
      <c r="AF1623" s="46">
        <v>3427.83</v>
      </c>
      <c r="AG1623" s="46">
        <v>3427.83</v>
      </c>
      <c r="AH1623" s="46">
        <v>12006.59</v>
      </c>
      <c r="AI1623" s="46">
        <v>9656.83</v>
      </c>
      <c r="AJ1623" s="46">
        <v>9656.83</v>
      </c>
      <c r="AK1623" s="46">
        <v>14873.539999999999</v>
      </c>
      <c r="AL1623" s="46">
        <v>10521.82</v>
      </c>
      <c r="AM1623" s="46">
        <v>0</v>
      </c>
    </row>
    <row r="1624" spans="5:39" x14ac:dyDescent="0.2">
      <c r="E1624" s="47">
        <v>162</v>
      </c>
      <c r="F1624" s="47">
        <v>172</v>
      </c>
      <c r="G1624" s="47" t="s">
        <v>251</v>
      </c>
      <c r="H1624" s="47" t="s">
        <v>340</v>
      </c>
      <c r="I1624" s="47" t="s">
        <v>540</v>
      </c>
      <c r="J1624" s="533">
        <v>40000016</v>
      </c>
      <c r="K1624" s="14" t="s">
        <v>64</v>
      </c>
      <c r="L1624" s="14" t="s">
        <v>57</v>
      </c>
      <c r="M1624" s="45">
        <v>1624</v>
      </c>
      <c r="N1624" s="45">
        <v>1</v>
      </c>
      <c r="O1624" s="46">
        <v>52468.640634825351</v>
      </c>
      <c r="Q1624" s="12" t="s">
        <v>379</v>
      </c>
      <c r="T1624" s="59" t="s">
        <v>108</v>
      </c>
      <c r="U1624" s="14">
        <v>0</v>
      </c>
      <c r="V1624" s="59" t="s">
        <v>150</v>
      </c>
      <c r="X1624" s="46">
        <v>4845.560634825335</v>
      </c>
      <c r="Y1624" s="46">
        <v>7906.850634825335</v>
      </c>
      <c r="Z1624" s="46">
        <v>11334.680634825334</v>
      </c>
      <c r="AA1624" s="46">
        <v>14762.510634825334</v>
      </c>
      <c r="AB1624" s="46">
        <v>18190.340634825334</v>
      </c>
      <c r="AC1624" s="46">
        <v>21618.170634825336</v>
      </c>
      <c r="AD1624" s="46">
        <v>25046.000634825337</v>
      </c>
      <c r="AE1624" s="46">
        <v>28473.830634825339</v>
      </c>
      <c r="AF1624" s="46">
        <v>31901.660634825341</v>
      </c>
      <c r="AG1624" s="46">
        <v>35329.490634825343</v>
      </c>
      <c r="AH1624" s="46">
        <v>38757.320634825344</v>
      </c>
      <c r="AI1624" s="46">
        <v>42185.150634825346</v>
      </c>
      <c r="AJ1624" s="46">
        <v>45612.980634825348</v>
      </c>
      <c r="AK1624" s="46">
        <v>49040.81063482535</v>
      </c>
      <c r="AL1624" s="46">
        <v>52468.640634825351</v>
      </c>
      <c r="AM1624" s="46">
        <v>0</v>
      </c>
    </row>
    <row r="1625" spans="5:39" x14ac:dyDescent="0.2">
      <c r="E1625" s="47">
        <v>162</v>
      </c>
      <c r="F1625" s="47">
        <v>172</v>
      </c>
      <c r="G1625" s="47" t="s">
        <v>251</v>
      </c>
      <c r="H1625" s="47" t="s">
        <v>340</v>
      </c>
      <c r="I1625" s="47" t="s">
        <v>540</v>
      </c>
      <c r="J1625" s="533">
        <v>40000016</v>
      </c>
      <c r="K1625" s="14" t="s">
        <v>64</v>
      </c>
      <c r="L1625" s="14" t="s">
        <v>54</v>
      </c>
      <c r="M1625" s="45">
        <v>1625</v>
      </c>
      <c r="N1625" s="45">
        <v>1</v>
      </c>
      <c r="O1625" s="46">
        <v>55756.049365174666</v>
      </c>
      <c r="Q1625" s="12" t="s">
        <v>379</v>
      </c>
      <c r="T1625" s="59" t="s">
        <v>108</v>
      </c>
      <c r="U1625" s="14">
        <v>0</v>
      </c>
      <c r="V1625" s="59" t="s">
        <v>150</v>
      </c>
      <c r="X1625" s="46">
        <v>16179.589365174666</v>
      </c>
      <c r="Y1625" s="46">
        <v>16179.589365174666</v>
      </c>
      <c r="Z1625" s="46">
        <v>16179.589365174666</v>
      </c>
      <c r="AA1625" s="46">
        <v>16179.589365174666</v>
      </c>
      <c r="AB1625" s="46">
        <v>16179.589365174666</v>
      </c>
      <c r="AC1625" s="46">
        <v>16179.589365174666</v>
      </c>
      <c r="AD1625" s="46">
        <v>16179.589365174666</v>
      </c>
      <c r="AE1625" s="46">
        <v>16179.589365174666</v>
      </c>
      <c r="AF1625" s="46">
        <v>16179.589365174666</v>
      </c>
      <c r="AG1625" s="46">
        <v>16179.589365174666</v>
      </c>
      <c r="AH1625" s="46">
        <v>24758.349365174668</v>
      </c>
      <c r="AI1625" s="46">
        <v>30987.349365174668</v>
      </c>
      <c r="AJ1625" s="46">
        <v>37216.349365174668</v>
      </c>
      <c r="AK1625" s="46">
        <v>48662.059365174668</v>
      </c>
      <c r="AL1625" s="46">
        <v>55756.049365174666</v>
      </c>
      <c r="AM1625" s="46">
        <v>1.4551915228366852E-11</v>
      </c>
    </row>
    <row r="1626" spans="5:39" x14ac:dyDescent="0.2">
      <c r="E1626" s="47">
        <v>162</v>
      </c>
      <c r="F1626" s="47">
        <v>172</v>
      </c>
      <c r="G1626" s="47" t="s">
        <v>251</v>
      </c>
      <c r="H1626" s="47" t="s">
        <v>340</v>
      </c>
      <c r="I1626" s="47" t="s">
        <v>540</v>
      </c>
      <c r="J1626" s="533">
        <v>40000016</v>
      </c>
      <c r="K1626" s="14" t="s">
        <v>64</v>
      </c>
      <c r="L1626" s="14" t="s">
        <v>58</v>
      </c>
      <c r="M1626" s="45">
        <v>1626</v>
      </c>
      <c r="N1626" s="45">
        <v>1</v>
      </c>
      <c r="O1626" s="46">
        <v>0</v>
      </c>
      <c r="Q1626" s="12" t="s">
        <v>379</v>
      </c>
      <c r="T1626" s="59" t="s">
        <v>108</v>
      </c>
      <c r="U1626" s="14">
        <v>0</v>
      </c>
      <c r="V1626" s="59" t="s">
        <v>150</v>
      </c>
      <c r="X1626" s="46">
        <v>0</v>
      </c>
      <c r="Y1626" s="46">
        <v>0</v>
      </c>
      <c r="Z1626" s="46">
        <v>0</v>
      </c>
      <c r="AA1626" s="46">
        <v>0</v>
      </c>
      <c r="AB1626" s="46">
        <v>0</v>
      </c>
      <c r="AC1626" s="46">
        <v>0</v>
      </c>
      <c r="AD1626" s="46">
        <v>0</v>
      </c>
      <c r="AE1626" s="46">
        <v>0</v>
      </c>
      <c r="AF1626" s="46">
        <v>0</v>
      </c>
      <c r="AG1626" s="46">
        <v>0</v>
      </c>
      <c r="AH1626" s="46">
        <v>0</v>
      </c>
      <c r="AI1626" s="46">
        <v>0</v>
      </c>
      <c r="AJ1626" s="46">
        <v>0</v>
      </c>
      <c r="AK1626" s="46">
        <v>0</v>
      </c>
      <c r="AL1626" s="46">
        <v>0</v>
      </c>
      <c r="AM1626" s="46">
        <v>-1.4551915228366852E-11</v>
      </c>
    </row>
    <row r="1627" spans="5:39" x14ac:dyDescent="0.2">
      <c r="E1627" s="47">
        <v>162</v>
      </c>
      <c r="F1627" s="47">
        <v>172</v>
      </c>
      <c r="G1627" s="47" t="s">
        <v>251</v>
      </c>
      <c r="H1627" s="47" t="s">
        <v>340</v>
      </c>
      <c r="I1627" s="47" t="s">
        <v>540</v>
      </c>
      <c r="J1627" s="533">
        <v>40000016</v>
      </c>
      <c r="K1627" s="14" t="s">
        <v>67</v>
      </c>
      <c r="L1627" s="14" t="s">
        <v>67</v>
      </c>
      <c r="M1627" s="45">
        <v>1627</v>
      </c>
      <c r="N1627" s="45">
        <v>1</v>
      </c>
      <c r="O1627" s="53">
        <v>189.50913964271604</v>
      </c>
      <c r="P1627" s="54">
        <v>179.50913964271604</v>
      </c>
      <c r="Q1627" s="55" t="s">
        <v>379</v>
      </c>
      <c r="R1627" s="56">
        <v>10.796657790109776</v>
      </c>
      <c r="S1627" s="57" t="s">
        <v>370</v>
      </c>
      <c r="T1627" s="60" t="s">
        <v>108</v>
      </c>
      <c r="U1627" s="14">
        <v>25</v>
      </c>
      <c r="V1627" s="60" t="s">
        <v>150</v>
      </c>
      <c r="Y1627" s="46">
        <v>189.50913964271604</v>
      </c>
      <c r="Z1627" s="46">
        <v>189.50913964271604</v>
      </c>
      <c r="AA1627" s="46">
        <v>189.50913964271604</v>
      </c>
      <c r="AB1627" s="46">
        <v>189.50913964271604</v>
      </c>
      <c r="AC1627" s="46">
        <v>189.50913964271604</v>
      </c>
      <c r="AD1627" s="46">
        <v>189.50913964271604</v>
      </c>
      <c r="AE1627" s="46">
        <v>189.50913964271604</v>
      </c>
      <c r="AF1627" s="46">
        <v>189.50913964271604</v>
      </c>
      <c r="AG1627" s="46">
        <v>189.50913964271604</v>
      </c>
      <c r="AH1627" s="46">
        <v>189.50913964271604</v>
      </c>
      <c r="AI1627" s="46">
        <v>189.50913964271604</v>
      </c>
      <c r="AJ1627" s="46">
        <v>189.50913964271604</v>
      </c>
      <c r="AK1627" s="46">
        <v>189.50913964271604</v>
      </c>
      <c r="AL1627" s="46">
        <v>189.50913964271604</v>
      </c>
      <c r="AM1627" s="46">
        <v>189.50913964271604</v>
      </c>
    </row>
    <row r="1628" spans="5:39" x14ac:dyDescent="0.2">
      <c r="E1628" s="14">
        <v>163</v>
      </c>
      <c r="F1628" s="14">
        <v>173</v>
      </c>
      <c r="G1628" s="14" t="s">
        <v>251</v>
      </c>
      <c r="H1628" s="14" t="s">
        <v>319</v>
      </c>
      <c r="I1628" s="14" t="s">
        <v>541</v>
      </c>
      <c r="J1628" s="531">
        <v>40000017</v>
      </c>
      <c r="K1628" s="14" t="s">
        <v>59</v>
      </c>
      <c r="L1628" s="14" t="s">
        <v>57</v>
      </c>
      <c r="M1628" s="45">
        <v>1628</v>
      </c>
      <c r="N1628" s="45">
        <v>1</v>
      </c>
      <c r="O1628" s="46">
        <v>2685.76</v>
      </c>
      <c r="Q1628" s="12">
        <v>0</v>
      </c>
      <c r="T1628" s="59">
        <v>0</v>
      </c>
      <c r="U1628" s="14">
        <v>0</v>
      </c>
      <c r="V1628" s="59" t="s">
        <v>175</v>
      </c>
      <c r="Y1628" s="46">
        <v>2398.5700000000002</v>
      </c>
      <c r="Z1628" s="46">
        <v>2685.76</v>
      </c>
      <c r="AA1628" s="46">
        <v>2685.76</v>
      </c>
      <c r="AB1628" s="46">
        <v>2685.76</v>
      </c>
      <c r="AC1628" s="46">
        <v>2685.76</v>
      </c>
      <c r="AD1628" s="46">
        <v>2685.76</v>
      </c>
      <c r="AE1628" s="46">
        <v>2685.76</v>
      </c>
      <c r="AF1628" s="46">
        <v>2685.76</v>
      </c>
      <c r="AG1628" s="46">
        <v>2685.76</v>
      </c>
      <c r="AH1628" s="46">
        <v>2685.76</v>
      </c>
      <c r="AI1628" s="46">
        <v>2685.76</v>
      </c>
      <c r="AJ1628" s="46">
        <v>2685.76</v>
      </c>
      <c r="AK1628" s="46">
        <v>2685.76</v>
      </c>
      <c r="AL1628" s="46">
        <v>2685.76</v>
      </c>
      <c r="AM1628" s="46">
        <v>0</v>
      </c>
    </row>
    <row r="1629" spans="5:39" x14ac:dyDescent="0.2">
      <c r="E1629" s="47">
        <v>163</v>
      </c>
      <c r="F1629" s="47">
        <v>173</v>
      </c>
      <c r="G1629" s="47" t="s">
        <v>251</v>
      </c>
      <c r="H1629" s="47" t="s">
        <v>319</v>
      </c>
      <c r="I1629" s="47" t="s">
        <v>541</v>
      </c>
      <c r="J1629" s="533">
        <v>40000017</v>
      </c>
      <c r="K1629" s="14" t="s">
        <v>59</v>
      </c>
      <c r="L1629" s="14" t="s">
        <v>54</v>
      </c>
      <c r="M1629" s="45">
        <v>1629</v>
      </c>
      <c r="N1629" s="45">
        <v>1</v>
      </c>
      <c r="O1629" s="46">
        <v>5889.16</v>
      </c>
      <c r="Q1629" s="12">
        <v>0</v>
      </c>
      <c r="T1629" s="59">
        <v>0</v>
      </c>
      <c r="U1629" s="14">
        <v>0</v>
      </c>
      <c r="V1629" s="59" t="s">
        <v>175</v>
      </c>
      <c r="Y1629" s="46">
        <v>0</v>
      </c>
      <c r="Z1629" s="46">
        <v>0</v>
      </c>
      <c r="AA1629" s="46">
        <v>0</v>
      </c>
      <c r="AB1629" s="46">
        <v>0</v>
      </c>
      <c r="AC1629" s="46">
        <v>0</v>
      </c>
      <c r="AD1629" s="46">
        <v>0</v>
      </c>
      <c r="AE1629" s="46">
        <v>0</v>
      </c>
      <c r="AF1629" s="46">
        <v>0</v>
      </c>
      <c r="AG1629" s="46">
        <v>0</v>
      </c>
      <c r="AH1629" s="46">
        <v>6721.98</v>
      </c>
      <c r="AI1629" s="46">
        <v>4966.4799999999996</v>
      </c>
      <c r="AJ1629" s="46">
        <v>4966.4799999999996</v>
      </c>
      <c r="AK1629" s="46">
        <v>11712.330000000002</v>
      </c>
      <c r="AL1629" s="46">
        <v>5889.16</v>
      </c>
      <c r="AM1629" s="46">
        <v>0</v>
      </c>
    </row>
    <row r="1630" spans="5:39" x14ac:dyDescent="0.2">
      <c r="E1630" s="47">
        <v>163</v>
      </c>
      <c r="F1630" s="47">
        <v>173</v>
      </c>
      <c r="G1630" s="47" t="s">
        <v>251</v>
      </c>
      <c r="H1630" s="47" t="s">
        <v>319</v>
      </c>
      <c r="I1630" s="47" t="s">
        <v>541</v>
      </c>
      <c r="J1630" s="533">
        <v>40000017</v>
      </c>
      <c r="K1630" s="14" t="s">
        <v>59</v>
      </c>
      <c r="L1630" s="14" t="s">
        <v>58</v>
      </c>
      <c r="M1630" s="45">
        <v>1630</v>
      </c>
      <c r="N1630" s="45">
        <v>1</v>
      </c>
      <c r="O1630" s="46">
        <v>0</v>
      </c>
      <c r="Q1630" s="12">
        <v>0</v>
      </c>
      <c r="T1630" s="59">
        <v>0</v>
      </c>
      <c r="U1630" s="14">
        <v>0</v>
      </c>
      <c r="V1630" s="59" t="s">
        <v>175</v>
      </c>
      <c r="Y1630" s="46">
        <v>0</v>
      </c>
      <c r="Z1630" s="46">
        <v>0</v>
      </c>
      <c r="AA1630" s="46">
        <v>0</v>
      </c>
      <c r="AB1630" s="46">
        <v>0</v>
      </c>
      <c r="AC1630" s="46">
        <v>0</v>
      </c>
      <c r="AD1630" s="46">
        <v>0</v>
      </c>
      <c r="AE1630" s="46">
        <v>0</v>
      </c>
      <c r="AF1630" s="46">
        <v>0</v>
      </c>
      <c r="AG1630" s="46">
        <v>0</v>
      </c>
      <c r="AH1630" s="46">
        <v>0</v>
      </c>
      <c r="AI1630" s="46">
        <v>0</v>
      </c>
      <c r="AJ1630" s="46">
        <v>0</v>
      </c>
      <c r="AK1630" s="46">
        <v>0</v>
      </c>
      <c r="AL1630" s="46">
        <v>0</v>
      </c>
      <c r="AM1630" s="46">
        <v>0</v>
      </c>
    </row>
    <row r="1631" spans="5:39" x14ac:dyDescent="0.2">
      <c r="E1631" s="47">
        <v>163</v>
      </c>
      <c r="F1631" s="47">
        <v>173</v>
      </c>
      <c r="G1631" s="47" t="s">
        <v>251</v>
      </c>
      <c r="H1631" s="47" t="s">
        <v>319</v>
      </c>
      <c r="I1631" s="47" t="s">
        <v>541</v>
      </c>
      <c r="J1631" s="533">
        <v>40000017</v>
      </c>
      <c r="K1631" s="14" t="s">
        <v>59</v>
      </c>
      <c r="L1631" s="14" t="s">
        <v>31</v>
      </c>
      <c r="M1631" s="45">
        <v>1631</v>
      </c>
      <c r="N1631" s="45">
        <v>1</v>
      </c>
      <c r="O1631" s="48">
        <v>8574.92</v>
      </c>
      <c r="Q1631" s="12">
        <v>0</v>
      </c>
      <c r="R1631" s="46">
        <v>8395.1649999999991</v>
      </c>
      <c r="T1631" s="59">
        <v>0</v>
      </c>
      <c r="U1631" s="14">
        <v>0</v>
      </c>
      <c r="V1631" s="59" t="s">
        <v>175</v>
      </c>
      <c r="X1631" s="46">
        <v>2753.54</v>
      </c>
      <c r="Y1631" s="46">
        <v>2398.5700000000002</v>
      </c>
      <c r="Z1631" s="46">
        <v>2685.76</v>
      </c>
      <c r="AA1631" s="46">
        <v>2685.76</v>
      </c>
      <c r="AB1631" s="46">
        <v>2685.76</v>
      </c>
      <c r="AC1631" s="46">
        <v>2685.76</v>
      </c>
      <c r="AD1631" s="46">
        <v>2685.76</v>
      </c>
      <c r="AE1631" s="46">
        <v>2685.76</v>
      </c>
      <c r="AF1631" s="46">
        <v>2685.76</v>
      </c>
      <c r="AG1631" s="46">
        <v>2685.76</v>
      </c>
      <c r="AH1631" s="46">
        <v>9407.74</v>
      </c>
      <c r="AI1631" s="46">
        <v>7652.24</v>
      </c>
      <c r="AJ1631" s="46">
        <v>7652.24</v>
      </c>
      <c r="AK1631" s="46">
        <v>14398.090000000002</v>
      </c>
      <c r="AL1631" s="46">
        <v>8574.92</v>
      </c>
      <c r="AM1631" s="46">
        <v>0</v>
      </c>
    </row>
    <row r="1632" spans="5:39" x14ac:dyDescent="0.2">
      <c r="E1632" s="47">
        <v>163</v>
      </c>
      <c r="F1632" s="47">
        <v>173</v>
      </c>
      <c r="G1632" s="47" t="s">
        <v>251</v>
      </c>
      <c r="H1632" s="47" t="s">
        <v>319</v>
      </c>
      <c r="I1632" s="47" t="s">
        <v>541</v>
      </c>
      <c r="J1632" s="533">
        <v>40000017</v>
      </c>
      <c r="K1632" s="14" t="s">
        <v>37</v>
      </c>
      <c r="L1632" s="14" t="s">
        <v>31</v>
      </c>
      <c r="M1632" s="45">
        <v>1632</v>
      </c>
      <c r="N1632" s="45">
        <v>1</v>
      </c>
      <c r="O1632" s="48">
        <v>10000</v>
      </c>
      <c r="P1632" s="48"/>
      <c r="Q1632" s="12">
        <v>0</v>
      </c>
      <c r="R1632" s="46">
        <v>6666.833333333333</v>
      </c>
      <c r="T1632" s="59">
        <v>0</v>
      </c>
      <c r="U1632" s="14">
        <v>0</v>
      </c>
      <c r="V1632" s="59" t="s">
        <v>175</v>
      </c>
      <c r="Y1632" s="46">
        <v>2754</v>
      </c>
      <c r="Z1632" s="46">
        <v>5084</v>
      </c>
      <c r="AA1632" s="46">
        <v>0</v>
      </c>
      <c r="AB1632" s="46">
        <v>0</v>
      </c>
      <c r="AC1632" s="46">
        <v>5372</v>
      </c>
      <c r="AD1632" s="46">
        <v>2690</v>
      </c>
      <c r="AE1632" s="46">
        <v>2950</v>
      </c>
      <c r="AF1632" s="46">
        <v>2500</v>
      </c>
      <c r="AG1632" s="46">
        <v>2900</v>
      </c>
      <c r="AH1632" s="46">
        <v>2500</v>
      </c>
      <c r="AI1632" s="46">
        <v>9296</v>
      </c>
      <c r="AJ1632" s="46">
        <v>7700</v>
      </c>
      <c r="AK1632" s="46">
        <v>7605</v>
      </c>
      <c r="AL1632" s="46">
        <v>10000</v>
      </c>
      <c r="AM1632" s="46">
        <v>2594.4840000000004</v>
      </c>
    </row>
    <row r="1633" spans="5:39" x14ac:dyDescent="0.2">
      <c r="E1633" s="47">
        <v>163</v>
      </c>
      <c r="F1633" s="47">
        <v>173</v>
      </c>
      <c r="G1633" s="47" t="s">
        <v>251</v>
      </c>
      <c r="H1633" s="47" t="s">
        <v>319</v>
      </c>
      <c r="I1633" s="47" t="s">
        <v>541</v>
      </c>
      <c r="J1633" s="533">
        <v>40000017</v>
      </c>
      <c r="K1633" s="14" t="s">
        <v>65</v>
      </c>
      <c r="L1633" s="14" t="s">
        <v>31</v>
      </c>
      <c r="M1633" s="45">
        <v>1633</v>
      </c>
      <c r="N1633" s="45">
        <v>1</v>
      </c>
      <c r="O1633" s="52">
        <v>12972.419999999998</v>
      </c>
      <c r="P1633" s="48">
        <v>2594.4840000000004</v>
      </c>
      <c r="Q1633" s="12">
        <v>0</v>
      </c>
      <c r="R1633" s="46">
        <v>2162.0699999999997</v>
      </c>
      <c r="T1633" s="59">
        <v>0</v>
      </c>
      <c r="U1633" s="14">
        <v>0</v>
      </c>
      <c r="V1633" s="59" t="s">
        <v>175</v>
      </c>
      <c r="X1633" s="46">
        <v>0</v>
      </c>
      <c r="Y1633" s="46">
        <v>0</v>
      </c>
      <c r="Z1633" s="46">
        <v>0</v>
      </c>
      <c r="AA1633" s="46">
        <v>0</v>
      </c>
      <c r="AB1633" s="46">
        <v>0</v>
      </c>
      <c r="AC1633" s="46">
        <v>0</v>
      </c>
      <c r="AD1633" s="46">
        <v>0</v>
      </c>
      <c r="AE1633" s="46">
        <v>0</v>
      </c>
      <c r="AF1633" s="46">
        <v>0</v>
      </c>
      <c r="AG1633" s="46">
        <v>0</v>
      </c>
      <c r="AH1633" s="46">
        <v>0</v>
      </c>
      <c r="AI1633" s="46">
        <v>0</v>
      </c>
      <c r="AJ1633" s="46">
        <v>0</v>
      </c>
      <c r="AK1633" s="46">
        <v>4397.5000000000055</v>
      </c>
      <c r="AL1633" s="46">
        <v>8574.9199999999928</v>
      </c>
      <c r="AM1633" s="46">
        <v>0</v>
      </c>
    </row>
    <row r="1634" spans="5:39" x14ac:dyDescent="0.2">
      <c r="E1634" s="47">
        <v>163</v>
      </c>
      <c r="F1634" s="47">
        <v>173</v>
      </c>
      <c r="G1634" s="47" t="s">
        <v>251</v>
      </c>
      <c r="H1634" s="47" t="s">
        <v>319</v>
      </c>
      <c r="I1634" s="47" t="s">
        <v>541</v>
      </c>
      <c r="J1634" s="533">
        <v>40000017</v>
      </c>
      <c r="K1634" s="14" t="s">
        <v>64</v>
      </c>
      <c r="L1634" s="14" t="s">
        <v>57</v>
      </c>
      <c r="M1634" s="45">
        <v>1634</v>
      </c>
      <c r="N1634" s="45">
        <v>1</v>
      </c>
      <c r="O1634" s="46">
        <v>0</v>
      </c>
      <c r="Q1634" s="12">
        <v>0</v>
      </c>
      <c r="T1634" s="59">
        <v>0</v>
      </c>
      <c r="U1634" s="14">
        <v>0</v>
      </c>
      <c r="V1634" s="59" t="s">
        <v>175</v>
      </c>
      <c r="X1634" s="46">
        <v>0</v>
      </c>
      <c r="Y1634" s="46">
        <v>0</v>
      </c>
      <c r="Z1634" s="46">
        <v>0</v>
      </c>
      <c r="AA1634" s="46">
        <v>2685.630000000001</v>
      </c>
      <c r="AB1634" s="46">
        <v>5371.3900000000012</v>
      </c>
      <c r="AC1634" s="46">
        <v>2685.1500000000015</v>
      </c>
      <c r="AD1634" s="46">
        <v>2680.9100000000017</v>
      </c>
      <c r="AE1634" s="46">
        <v>2416.6700000000019</v>
      </c>
      <c r="AF1634" s="46">
        <v>2602.4300000000021</v>
      </c>
      <c r="AG1634" s="46">
        <v>2388.1900000000023</v>
      </c>
      <c r="AH1634" s="46">
        <v>2573.9500000000025</v>
      </c>
      <c r="AI1634" s="46">
        <v>0</v>
      </c>
      <c r="AJ1634" s="46">
        <v>0</v>
      </c>
      <c r="AK1634" s="46">
        <v>0</v>
      </c>
      <c r="AL1634" s="46">
        <v>0</v>
      </c>
      <c r="AM1634" s="46">
        <v>0</v>
      </c>
    </row>
    <row r="1635" spans="5:39" x14ac:dyDescent="0.2">
      <c r="E1635" s="47">
        <v>163</v>
      </c>
      <c r="F1635" s="47">
        <v>173</v>
      </c>
      <c r="G1635" s="47" t="s">
        <v>251</v>
      </c>
      <c r="H1635" s="47" t="s">
        <v>319</v>
      </c>
      <c r="I1635" s="47" t="s">
        <v>541</v>
      </c>
      <c r="J1635" s="533">
        <v>40000017</v>
      </c>
      <c r="K1635" s="14" t="s">
        <v>64</v>
      </c>
      <c r="L1635" s="14" t="s">
        <v>54</v>
      </c>
      <c r="M1635" s="45">
        <v>1635</v>
      </c>
      <c r="N1635" s="45">
        <v>1</v>
      </c>
      <c r="O1635" s="46">
        <v>12972.420000000004</v>
      </c>
      <c r="Q1635" s="12">
        <v>0</v>
      </c>
      <c r="T1635" s="59">
        <v>0</v>
      </c>
      <c r="U1635" s="14">
        <v>0</v>
      </c>
      <c r="V1635" s="59" t="s">
        <v>175</v>
      </c>
      <c r="X1635" s="46">
        <v>0</v>
      </c>
      <c r="Y1635" s="46">
        <v>0</v>
      </c>
      <c r="Z1635" s="46">
        <v>0</v>
      </c>
      <c r="AA1635" s="46">
        <v>0</v>
      </c>
      <c r="AB1635" s="46">
        <v>0</v>
      </c>
      <c r="AC1635" s="46">
        <v>0</v>
      </c>
      <c r="AD1635" s="46">
        <v>0</v>
      </c>
      <c r="AE1635" s="46">
        <v>0</v>
      </c>
      <c r="AF1635" s="46">
        <v>0</v>
      </c>
      <c r="AG1635" s="46">
        <v>0</v>
      </c>
      <c r="AH1635" s="46">
        <v>6721.98</v>
      </c>
      <c r="AI1635" s="46">
        <v>7652.1700000000019</v>
      </c>
      <c r="AJ1635" s="46">
        <v>7604.4100000000017</v>
      </c>
      <c r="AK1635" s="46">
        <v>14397.500000000005</v>
      </c>
      <c r="AL1635" s="46">
        <v>12972.420000000004</v>
      </c>
      <c r="AM1635" s="46">
        <v>10377.936000000003</v>
      </c>
    </row>
    <row r="1636" spans="5:39" x14ac:dyDescent="0.2">
      <c r="E1636" s="47">
        <v>163</v>
      </c>
      <c r="F1636" s="47">
        <v>173</v>
      </c>
      <c r="G1636" s="47" t="s">
        <v>251</v>
      </c>
      <c r="H1636" s="47" t="s">
        <v>319</v>
      </c>
      <c r="I1636" s="47" t="s">
        <v>541</v>
      </c>
      <c r="J1636" s="533">
        <v>40000017</v>
      </c>
      <c r="K1636" s="14" t="s">
        <v>64</v>
      </c>
      <c r="L1636" s="14" t="s">
        <v>58</v>
      </c>
      <c r="M1636" s="45">
        <v>1636</v>
      </c>
      <c r="N1636" s="45">
        <v>1</v>
      </c>
      <c r="O1636" s="46">
        <v>0</v>
      </c>
      <c r="Q1636" s="12">
        <v>0</v>
      </c>
      <c r="T1636" s="59">
        <v>0</v>
      </c>
      <c r="U1636" s="14">
        <v>0</v>
      </c>
      <c r="V1636" s="59" t="s">
        <v>175</v>
      </c>
      <c r="X1636" s="46">
        <v>0</v>
      </c>
      <c r="Y1636" s="46">
        <v>2398.1100000000006</v>
      </c>
      <c r="Z1636" s="46">
        <v>-0.12999999999919964</v>
      </c>
      <c r="AA1636" s="46">
        <v>0</v>
      </c>
      <c r="AB1636" s="46">
        <v>0</v>
      </c>
      <c r="AC1636" s="46">
        <v>0</v>
      </c>
      <c r="AD1636" s="46">
        <v>1.8189894035458565E-12</v>
      </c>
      <c r="AE1636" s="46">
        <v>3.637978807091713E-12</v>
      </c>
      <c r="AF1636" s="46">
        <v>5.4569682106375694E-12</v>
      </c>
      <c r="AG1636" s="46">
        <v>7.2759576141834259E-12</v>
      </c>
      <c r="AH1636" s="46">
        <v>0</v>
      </c>
      <c r="AI1636" s="46">
        <v>0</v>
      </c>
      <c r="AJ1636" s="46">
        <v>0</v>
      </c>
      <c r="AK1636" s="46">
        <v>0</v>
      </c>
      <c r="AL1636" s="46">
        <v>0</v>
      </c>
      <c r="AM1636" s="46">
        <v>0</v>
      </c>
    </row>
    <row r="1637" spans="5:39" x14ac:dyDescent="0.2">
      <c r="E1637" s="47">
        <v>163</v>
      </c>
      <c r="F1637" s="47">
        <v>173</v>
      </c>
      <c r="G1637" s="47" t="s">
        <v>251</v>
      </c>
      <c r="H1637" s="47" t="s">
        <v>319</v>
      </c>
      <c r="I1637" s="47" t="s">
        <v>541</v>
      </c>
      <c r="J1637" s="533">
        <v>40000017</v>
      </c>
      <c r="K1637" s="14" t="s">
        <v>67</v>
      </c>
      <c r="L1637" s="14" t="s">
        <v>67</v>
      </c>
      <c r="M1637" s="45">
        <v>1637</v>
      </c>
      <c r="N1637" s="45">
        <v>1</v>
      </c>
      <c r="O1637" s="53">
        <v>9.4916754159930861</v>
      </c>
      <c r="P1637" s="54">
        <v>0</v>
      </c>
      <c r="Q1637" s="55">
        <v>0</v>
      </c>
      <c r="R1637" s="56">
        <v>0</v>
      </c>
      <c r="S1637" s="57">
        <v>0</v>
      </c>
      <c r="T1637" s="60">
        <v>0</v>
      </c>
      <c r="U1637" s="14">
        <v>0</v>
      </c>
      <c r="V1637" s="60" t="s">
        <v>175</v>
      </c>
      <c r="Y1637" s="46">
        <v>9.4916754159930861</v>
      </c>
      <c r="Z1637" s="46">
        <v>9.4916754159930861</v>
      </c>
      <c r="AA1637" s="46">
        <v>9.4916754159930861</v>
      </c>
      <c r="AB1637" s="46">
        <v>9.4916754159930861</v>
      </c>
      <c r="AC1637" s="46">
        <v>9.4916754159930861</v>
      </c>
      <c r="AD1637" s="46">
        <v>9.4916754159930861</v>
      </c>
      <c r="AE1637" s="46">
        <v>9.4916754159930861</v>
      </c>
      <c r="AF1637" s="46">
        <v>9.4916754159930861</v>
      </c>
      <c r="AG1637" s="46">
        <v>9.4916754159930861</v>
      </c>
      <c r="AH1637" s="46">
        <v>9.4916754159930861</v>
      </c>
      <c r="AI1637" s="46">
        <v>9.4916754159930861</v>
      </c>
      <c r="AJ1637" s="46">
        <v>9.4916754159930861</v>
      </c>
      <c r="AK1637" s="46">
        <v>9.4916754159930861</v>
      </c>
      <c r="AL1637" s="46">
        <v>9.4916754159930861</v>
      </c>
      <c r="AM1637" s="46">
        <v>9.4916754159930861</v>
      </c>
    </row>
    <row r="1638" spans="5:39" x14ac:dyDescent="0.2">
      <c r="E1638" s="14">
        <v>164</v>
      </c>
      <c r="F1638" s="14">
        <v>174</v>
      </c>
      <c r="G1638" s="14" t="s">
        <v>251</v>
      </c>
      <c r="H1638" s="14" t="s">
        <v>300</v>
      </c>
      <c r="I1638" s="14" t="s">
        <v>542</v>
      </c>
      <c r="J1638" s="531">
        <v>40000018</v>
      </c>
      <c r="K1638" s="14" t="s">
        <v>59</v>
      </c>
      <c r="L1638" s="14" t="s">
        <v>57</v>
      </c>
      <c r="M1638" s="45">
        <v>1638</v>
      </c>
      <c r="N1638" s="45">
        <v>1</v>
      </c>
      <c r="O1638" s="46">
        <v>2723.2</v>
      </c>
      <c r="Q1638" s="12" t="s">
        <v>379</v>
      </c>
      <c r="T1638" s="59" t="s">
        <v>108</v>
      </c>
      <c r="U1638" s="14">
        <v>0</v>
      </c>
      <c r="V1638" s="59" t="s">
        <v>175</v>
      </c>
      <c r="Y1638" s="46">
        <v>2432</v>
      </c>
      <c r="Z1638" s="46">
        <v>2723.2</v>
      </c>
      <c r="AA1638" s="46">
        <v>2723.2</v>
      </c>
      <c r="AB1638" s="46">
        <v>2723.2</v>
      </c>
      <c r="AC1638" s="46">
        <v>2723.2</v>
      </c>
      <c r="AD1638" s="46">
        <v>2723.2</v>
      </c>
      <c r="AE1638" s="46">
        <v>2723.2</v>
      </c>
      <c r="AF1638" s="46">
        <v>2723.2</v>
      </c>
      <c r="AG1638" s="46">
        <v>2723.2</v>
      </c>
      <c r="AH1638" s="46">
        <v>2723.2</v>
      </c>
      <c r="AI1638" s="46">
        <v>2723.2</v>
      </c>
      <c r="AJ1638" s="46">
        <v>2723.2</v>
      </c>
      <c r="AK1638" s="46">
        <v>2723.2</v>
      </c>
      <c r="AL1638" s="46">
        <v>2723.2</v>
      </c>
      <c r="AM1638" s="46">
        <v>0</v>
      </c>
    </row>
    <row r="1639" spans="5:39" x14ac:dyDescent="0.2">
      <c r="E1639" s="47">
        <v>164</v>
      </c>
      <c r="F1639" s="47">
        <v>174</v>
      </c>
      <c r="G1639" s="47" t="s">
        <v>251</v>
      </c>
      <c r="H1639" s="47" t="s">
        <v>300</v>
      </c>
      <c r="I1639" s="47" t="s">
        <v>542</v>
      </c>
      <c r="J1639" s="533">
        <v>40000018</v>
      </c>
      <c r="K1639" s="14" t="s">
        <v>59</v>
      </c>
      <c r="L1639" s="14" t="s">
        <v>54</v>
      </c>
      <c r="M1639" s="45">
        <v>1639</v>
      </c>
      <c r="N1639" s="45">
        <v>1</v>
      </c>
      <c r="O1639" s="46">
        <v>5306.5099999999993</v>
      </c>
      <c r="Q1639" s="12" t="s">
        <v>379</v>
      </c>
      <c r="T1639" s="59" t="s">
        <v>108</v>
      </c>
      <c r="U1639" s="14">
        <v>0</v>
      </c>
      <c r="V1639" s="59" t="s">
        <v>175</v>
      </c>
      <c r="Y1639" s="46">
        <v>0</v>
      </c>
      <c r="Z1639" s="46">
        <v>0</v>
      </c>
      <c r="AA1639" s="46">
        <v>0</v>
      </c>
      <c r="AB1639" s="46">
        <v>0</v>
      </c>
      <c r="AC1639" s="46">
        <v>0</v>
      </c>
      <c r="AD1639" s="46">
        <v>0</v>
      </c>
      <c r="AE1639" s="46">
        <v>0</v>
      </c>
      <c r="AF1639" s="46">
        <v>0</v>
      </c>
      <c r="AG1639" s="46">
        <v>0</v>
      </c>
      <c r="AH1639" s="46">
        <v>6816</v>
      </c>
      <c r="AI1639" s="46">
        <v>5030.2</v>
      </c>
      <c r="AJ1639" s="46">
        <v>5030.2</v>
      </c>
      <c r="AK1639" s="46">
        <v>5863.69</v>
      </c>
      <c r="AL1639" s="46">
        <v>5306.5099999999993</v>
      </c>
      <c r="AM1639" s="46">
        <v>0</v>
      </c>
    </row>
    <row r="1640" spans="5:39" x14ac:dyDescent="0.2">
      <c r="E1640" s="47">
        <v>164</v>
      </c>
      <c r="F1640" s="47">
        <v>174</v>
      </c>
      <c r="G1640" s="47" t="s">
        <v>251</v>
      </c>
      <c r="H1640" s="47" t="s">
        <v>300</v>
      </c>
      <c r="I1640" s="47" t="s">
        <v>542</v>
      </c>
      <c r="J1640" s="533">
        <v>40000018</v>
      </c>
      <c r="K1640" s="14" t="s">
        <v>59</v>
      </c>
      <c r="L1640" s="14" t="s">
        <v>58</v>
      </c>
      <c r="M1640" s="45">
        <v>1640</v>
      </c>
      <c r="N1640" s="45">
        <v>1</v>
      </c>
      <c r="O1640" s="46">
        <v>0</v>
      </c>
      <c r="Q1640" s="12" t="s">
        <v>379</v>
      </c>
      <c r="T1640" s="59" t="s">
        <v>108</v>
      </c>
      <c r="U1640" s="14">
        <v>0</v>
      </c>
      <c r="V1640" s="59" t="s">
        <v>175</v>
      </c>
      <c r="Y1640" s="46">
        <v>0</v>
      </c>
      <c r="Z1640" s="46">
        <v>0</v>
      </c>
      <c r="AA1640" s="46">
        <v>0</v>
      </c>
      <c r="AB1640" s="46">
        <v>0</v>
      </c>
      <c r="AC1640" s="46">
        <v>0</v>
      </c>
      <c r="AD1640" s="46">
        <v>0</v>
      </c>
      <c r="AE1640" s="46">
        <v>0</v>
      </c>
      <c r="AF1640" s="46">
        <v>0</v>
      </c>
      <c r="AG1640" s="46">
        <v>0</v>
      </c>
      <c r="AH1640" s="46">
        <v>0</v>
      </c>
      <c r="AI1640" s="46">
        <v>0</v>
      </c>
      <c r="AJ1640" s="46">
        <v>0</v>
      </c>
      <c r="AK1640" s="46">
        <v>0</v>
      </c>
      <c r="AL1640" s="46">
        <v>0</v>
      </c>
      <c r="AM1640" s="46">
        <v>0</v>
      </c>
    </row>
    <row r="1641" spans="5:39" x14ac:dyDescent="0.2">
      <c r="E1641" s="47">
        <v>164</v>
      </c>
      <c r="F1641" s="47">
        <v>174</v>
      </c>
      <c r="G1641" s="47" t="s">
        <v>251</v>
      </c>
      <c r="H1641" s="47" t="s">
        <v>300</v>
      </c>
      <c r="I1641" s="47" t="s">
        <v>542</v>
      </c>
      <c r="J1641" s="533">
        <v>40000018</v>
      </c>
      <c r="K1641" s="14" t="s">
        <v>59</v>
      </c>
      <c r="L1641" s="14" t="s">
        <v>31</v>
      </c>
      <c r="M1641" s="45">
        <v>1641</v>
      </c>
      <c r="N1641" s="45">
        <v>1</v>
      </c>
      <c r="O1641" s="48">
        <v>8029.7099999999991</v>
      </c>
      <c r="Q1641" s="12" t="s">
        <v>379</v>
      </c>
      <c r="R1641" s="46">
        <v>7397.6333333333341</v>
      </c>
      <c r="T1641" s="59" t="s">
        <v>108</v>
      </c>
      <c r="U1641" s="14">
        <v>0</v>
      </c>
      <c r="V1641" s="59" t="s">
        <v>175</v>
      </c>
      <c r="X1641" s="46">
        <v>16703.2</v>
      </c>
      <c r="Y1641" s="46">
        <v>2432</v>
      </c>
      <c r="Z1641" s="46">
        <v>2723.2</v>
      </c>
      <c r="AA1641" s="46">
        <v>2723.2</v>
      </c>
      <c r="AB1641" s="46">
        <v>2723.2</v>
      </c>
      <c r="AC1641" s="46">
        <v>2723.2</v>
      </c>
      <c r="AD1641" s="46">
        <v>2723.2</v>
      </c>
      <c r="AE1641" s="46">
        <v>2723.2</v>
      </c>
      <c r="AF1641" s="46">
        <v>2723.2</v>
      </c>
      <c r="AG1641" s="46">
        <v>2723.2</v>
      </c>
      <c r="AH1641" s="46">
        <v>9539.2000000000007</v>
      </c>
      <c r="AI1641" s="46">
        <v>7753.4</v>
      </c>
      <c r="AJ1641" s="46">
        <v>7753.4</v>
      </c>
      <c r="AK1641" s="46">
        <v>8586.89</v>
      </c>
      <c r="AL1641" s="46">
        <v>8029.7099999999991</v>
      </c>
      <c r="AM1641" s="46">
        <v>0</v>
      </c>
    </row>
    <row r="1642" spans="5:39" x14ac:dyDescent="0.2">
      <c r="E1642" s="47">
        <v>164</v>
      </c>
      <c r="F1642" s="47">
        <v>174</v>
      </c>
      <c r="G1642" s="47" t="s">
        <v>251</v>
      </c>
      <c r="H1642" s="47" t="s">
        <v>300</v>
      </c>
      <c r="I1642" s="47" t="s">
        <v>542</v>
      </c>
      <c r="J1642" s="533">
        <v>40000018</v>
      </c>
      <c r="K1642" s="14" t="s">
        <v>37</v>
      </c>
      <c r="L1642" s="14" t="s">
        <v>31</v>
      </c>
      <c r="M1642" s="45">
        <v>1642</v>
      </c>
      <c r="N1642" s="45">
        <v>1</v>
      </c>
      <c r="O1642" s="48">
        <v>0</v>
      </c>
      <c r="P1642" s="48"/>
      <c r="Q1642" s="12" t="s">
        <v>379</v>
      </c>
      <c r="R1642" s="46">
        <v>0</v>
      </c>
      <c r="T1642" s="59" t="s">
        <v>108</v>
      </c>
      <c r="U1642" s="14">
        <v>0</v>
      </c>
      <c r="V1642" s="59" t="s">
        <v>175</v>
      </c>
      <c r="Y1642" s="46">
        <v>0</v>
      </c>
      <c r="Z1642" s="46">
        <v>0</v>
      </c>
      <c r="AA1642" s="46">
        <v>0</v>
      </c>
      <c r="AB1642" s="46">
        <v>0</v>
      </c>
      <c r="AC1642" s="46">
        <v>0</v>
      </c>
      <c r="AD1642" s="46">
        <v>0</v>
      </c>
      <c r="AE1642" s="46">
        <v>0</v>
      </c>
      <c r="AF1642" s="46">
        <v>0</v>
      </c>
      <c r="AG1642" s="46">
        <v>0</v>
      </c>
      <c r="AH1642" s="46">
        <v>0</v>
      </c>
      <c r="AI1642" s="46">
        <v>0</v>
      </c>
      <c r="AJ1642" s="46">
        <v>0</v>
      </c>
      <c r="AK1642" s="46">
        <v>0</v>
      </c>
      <c r="AL1642" s="46">
        <v>0</v>
      </c>
      <c r="AM1642" s="46">
        <v>33033.360000000001</v>
      </c>
    </row>
    <row r="1643" spans="5:39" x14ac:dyDescent="0.2">
      <c r="E1643" s="47">
        <v>164</v>
      </c>
      <c r="F1643" s="47">
        <v>174</v>
      </c>
      <c r="G1643" s="47" t="s">
        <v>251</v>
      </c>
      <c r="H1643" s="47" t="s">
        <v>300</v>
      </c>
      <c r="I1643" s="47" t="s">
        <v>542</v>
      </c>
      <c r="J1643" s="533">
        <v>40000018</v>
      </c>
      <c r="K1643" s="14" t="s">
        <v>65</v>
      </c>
      <c r="L1643" s="14" t="s">
        <v>31</v>
      </c>
      <c r="M1643" s="45">
        <v>1643</v>
      </c>
      <c r="N1643" s="45">
        <v>1</v>
      </c>
      <c r="O1643" s="52">
        <v>82583.399999999994</v>
      </c>
      <c r="P1643" s="48">
        <v>33033.360000000001</v>
      </c>
      <c r="Q1643" s="12" t="s">
        <v>379</v>
      </c>
      <c r="R1643" s="46">
        <v>7397.6333333333341</v>
      </c>
      <c r="T1643" s="59" t="s">
        <v>108</v>
      </c>
      <c r="U1643" s="14">
        <v>0</v>
      </c>
      <c r="V1643" s="59" t="s">
        <v>175</v>
      </c>
      <c r="X1643" s="46">
        <v>16703.2</v>
      </c>
      <c r="Y1643" s="46">
        <v>2432</v>
      </c>
      <c r="Z1643" s="46">
        <v>2723.2</v>
      </c>
      <c r="AA1643" s="46">
        <v>2723.2</v>
      </c>
      <c r="AB1643" s="46">
        <v>2723.2</v>
      </c>
      <c r="AC1643" s="46">
        <v>2723.2</v>
      </c>
      <c r="AD1643" s="46">
        <v>2723.2</v>
      </c>
      <c r="AE1643" s="46">
        <v>2723.2</v>
      </c>
      <c r="AF1643" s="46">
        <v>2723.2</v>
      </c>
      <c r="AG1643" s="46">
        <v>2723.2</v>
      </c>
      <c r="AH1643" s="46">
        <v>9539.2000000000007</v>
      </c>
      <c r="AI1643" s="46">
        <v>7753.4</v>
      </c>
      <c r="AJ1643" s="46">
        <v>7753.4</v>
      </c>
      <c r="AK1643" s="46">
        <v>8586.89</v>
      </c>
      <c r="AL1643" s="46">
        <v>8029.7099999999991</v>
      </c>
      <c r="AM1643" s="46">
        <v>0</v>
      </c>
    </row>
    <row r="1644" spans="5:39" x14ac:dyDescent="0.2">
      <c r="E1644" s="47">
        <v>164</v>
      </c>
      <c r="F1644" s="47">
        <v>174</v>
      </c>
      <c r="G1644" s="47" t="s">
        <v>251</v>
      </c>
      <c r="H1644" s="47" t="s">
        <v>300</v>
      </c>
      <c r="I1644" s="47" t="s">
        <v>542</v>
      </c>
      <c r="J1644" s="533">
        <v>40000018</v>
      </c>
      <c r="K1644" s="14" t="s">
        <v>64</v>
      </c>
      <c r="L1644" s="14" t="s">
        <v>57</v>
      </c>
      <c r="M1644" s="45">
        <v>1644</v>
      </c>
      <c r="N1644" s="45">
        <v>1</v>
      </c>
      <c r="O1644" s="46">
        <v>43130.762795843424</v>
      </c>
      <c r="Q1644" s="12" t="s">
        <v>379</v>
      </c>
      <c r="T1644" s="59" t="s">
        <v>108</v>
      </c>
      <c r="U1644" s="14">
        <v>0</v>
      </c>
      <c r="V1644" s="59" t="s">
        <v>175</v>
      </c>
      <c r="X1644" s="46">
        <v>5297.1627958434319</v>
      </c>
      <c r="Y1644" s="46">
        <v>7729.1627958434319</v>
      </c>
      <c r="Z1644" s="46">
        <v>10452.362795843432</v>
      </c>
      <c r="AA1644" s="46">
        <v>13175.562795843431</v>
      </c>
      <c r="AB1644" s="46">
        <v>15898.762795843431</v>
      </c>
      <c r="AC1644" s="46">
        <v>18621.962795843432</v>
      </c>
      <c r="AD1644" s="46">
        <v>21345.162795843433</v>
      </c>
      <c r="AE1644" s="46">
        <v>24068.362795843434</v>
      </c>
      <c r="AF1644" s="46">
        <v>26791.562795843434</v>
      </c>
      <c r="AG1644" s="46">
        <v>29514.762795843435</v>
      </c>
      <c r="AH1644" s="46">
        <v>32237.962795843436</v>
      </c>
      <c r="AI1644" s="46">
        <v>34961.162795843433</v>
      </c>
      <c r="AJ1644" s="46">
        <v>37684.36279584343</v>
      </c>
      <c r="AK1644" s="46">
        <v>40407.562795843427</v>
      </c>
      <c r="AL1644" s="46">
        <v>43130.762795843424</v>
      </c>
      <c r="AM1644" s="46">
        <v>10097.402795843424</v>
      </c>
    </row>
    <row r="1645" spans="5:39" x14ac:dyDescent="0.2">
      <c r="E1645" s="47">
        <v>164</v>
      </c>
      <c r="F1645" s="47">
        <v>174</v>
      </c>
      <c r="G1645" s="47" t="s">
        <v>251</v>
      </c>
      <c r="H1645" s="47" t="s">
        <v>300</v>
      </c>
      <c r="I1645" s="47" t="s">
        <v>542</v>
      </c>
      <c r="J1645" s="533">
        <v>40000018</v>
      </c>
      <c r="K1645" s="14" t="s">
        <v>64</v>
      </c>
      <c r="L1645" s="14" t="s">
        <v>54</v>
      </c>
      <c r="M1645" s="45">
        <v>1645</v>
      </c>
      <c r="N1645" s="45">
        <v>1</v>
      </c>
      <c r="O1645" s="46">
        <v>39452.637204156577</v>
      </c>
      <c r="Q1645" s="12" t="s">
        <v>379</v>
      </c>
      <c r="T1645" s="59" t="s">
        <v>108</v>
      </c>
      <c r="U1645" s="14">
        <v>0</v>
      </c>
      <c r="V1645" s="59" t="s">
        <v>175</v>
      </c>
      <c r="X1645" s="46">
        <v>11406.03720415657</v>
      </c>
      <c r="Y1645" s="46">
        <v>11406.03720415657</v>
      </c>
      <c r="Z1645" s="46">
        <v>11406.03720415657</v>
      </c>
      <c r="AA1645" s="46">
        <v>11406.03720415657</v>
      </c>
      <c r="AB1645" s="46">
        <v>11406.03720415657</v>
      </c>
      <c r="AC1645" s="46">
        <v>11406.03720415657</v>
      </c>
      <c r="AD1645" s="46">
        <v>11406.03720415657</v>
      </c>
      <c r="AE1645" s="46">
        <v>11406.03720415657</v>
      </c>
      <c r="AF1645" s="46">
        <v>11406.03720415657</v>
      </c>
      <c r="AG1645" s="46">
        <v>11406.03720415657</v>
      </c>
      <c r="AH1645" s="46">
        <v>18222.037204156572</v>
      </c>
      <c r="AI1645" s="46">
        <v>23252.237204156572</v>
      </c>
      <c r="AJ1645" s="46">
        <v>28282.437204156573</v>
      </c>
      <c r="AK1645" s="46">
        <v>34146.127204156575</v>
      </c>
      <c r="AL1645" s="46">
        <v>39452.637204156577</v>
      </c>
      <c r="AM1645" s="46">
        <v>39452.637204156577</v>
      </c>
    </row>
    <row r="1646" spans="5:39" x14ac:dyDescent="0.2">
      <c r="E1646" s="47">
        <v>164</v>
      </c>
      <c r="F1646" s="47">
        <v>174</v>
      </c>
      <c r="G1646" s="47" t="s">
        <v>251</v>
      </c>
      <c r="H1646" s="47" t="s">
        <v>300</v>
      </c>
      <c r="I1646" s="47" t="s">
        <v>542</v>
      </c>
      <c r="J1646" s="533">
        <v>40000018</v>
      </c>
      <c r="K1646" s="14" t="s">
        <v>64</v>
      </c>
      <c r="L1646" s="14" t="s">
        <v>58</v>
      </c>
      <c r="M1646" s="45">
        <v>1646</v>
      </c>
      <c r="N1646" s="45">
        <v>1</v>
      </c>
      <c r="O1646" s="46">
        <v>0</v>
      </c>
      <c r="Q1646" s="12" t="s">
        <v>379</v>
      </c>
      <c r="T1646" s="59" t="s">
        <v>108</v>
      </c>
      <c r="U1646" s="14">
        <v>0</v>
      </c>
      <c r="V1646" s="59" t="s">
        <v>175</v>
      </c>
      <c r="X1646" s="46">
        <v>0</v>
      </c>
      <c r="Y1646" s="46">
        <v>0</v>
      </c>
      <c r="Z1646" s="46">
        <v>0</v>
      </c>
      <c r="AA1646" s="46">
        <v>0</v>
      </c>
      <c r="AB1646" s="46">
        <v>0</v>
      </c>
      <c r="AC1646" s="46">
        <v>0</v>
      </c>
      <c r="AD1646" s="46">
        <v>0</v>
      </c>
      <c r="AE1646" s="46">
        <v>0</v>
      </c>
      <c r="AF1646" s="46">
        <v>0</v>
      </c>
      <c r="AG1646" s="46">
        <v>0</v>
      </c>
      <c r="AH1646" s="46">
        <v>0</v>
      </c>
      <c r="AI1646" s="46">
        <v>0</v>
      </c>
      <c r="AJ1646" s="46">
        <v>0</v>
      </c>
      <c r="AK1646" s="46">
        <v>0</v>
      </c>
      <c r="AL1646" s="46">
        <v>0</v>
      </c>
      <c r="AM1646" s="46">
        <v>0</v>
      </c>
    </row>
    <row r="1647" spans="5:39" x14ac:dyDescent="0.2">
      <c r="E1647" s="47">
        <v>164</v>
      </c>
      <c r="F1647" s="47">
        <v>174</v>
      </c>
      <c r="G1647" s="47" t="s">
        <v>251</v>
      </c>
      <c r="H1647" s="47" t="s">
        <v>300</v>
      </c>
      <c r="I1647" s="47" t="s">
        <v>542</v>
      </c>
      <c r="J1647" s="533">
        <v>40000018</v>
      </c>
      <c r="K1647" s="14" t="s">
        <v>67</v>
      </c>
      <c r="L1647" s="14" t="s">
        <v>67</v>
      </c>
      <c r="M1647" s="45">
        <v>1647</v>
      </c>
      <c r="N1647" s="45">
        <v>1</v>
      </c>
      <c r="O1647" s="53">
        <v>196.35208916077681</v>
      </c>
      <c r="P1647" s="54">
        <v>186.35208916077681</v>
      </c>
      <c r="Q1647" s="55" t="s">
        <v>379</v>
      </c>
      <c r="R1647" s="56">
        <v>11.163489224031107</v>
      </c>
      <c r="S1647" s="57" t="s">
        <v>370</v>
      </c>
      <c r="T1647" s="60" t="s">
        <v>108</v>
      </c>
      <c r="U1647" s="14">
        <v>26</v>
      </c>
      <c r="V1647" s="60" t="s">
        <v>175</v>
      </c>
      <c r="Y1647" s="46">
        <v>196.35208916077681</v>
      </c>
      <c r="Z1647" s="46">
        <v>196.35208916077681</v>
      </c>
      <c r="AA1647" s="46">
        <v>196.35208916077681</v>
      </c>
      <c r="AB1647" s="46">
        <v>196.35208916077681</v>
      </c>
      <c r="AC1647" s="46">
        <v>196.35208916077681</v>
      </c>
      <c r="AD1647" s="46">
        <v>196.35208916077681</v>
      </c>
      <c r="AE1647" s="46">
        <v>196.35208916077681</v>
      </c>
      <c r="AF1647" s="46">
        <v>196.35208916077681</v>
      </c>
      <c r="AG1647" s="46">
        <v>196.35208916077681</v>
      </c>
      <c r="AH1647" s="46">
        <v>196.35208916077681</v>
      </c>
      <c r="AI1647" s="46">
        <v>196.35208916077681</v>
      </c>
      <c r="AJ1647" s="46">
        <v>196.35208916077681</v>
      </c>
      <c r="AK1647" s="46">
        <v>196.35208916077681</v>
      </c>
      <c r="AL1647" s="46">
        <v>196.35208916077681</v>
      </c>
      <c r="AM1647" s="46">
        <v>196.35208916077681</v>
      </c>
    </row>
    <row r="1648" spans="5:39" x14ac:dyDescent="0.2">
      <c r="E1648" s="14">
        <v>165</v>
      </c>
      <c r="F1648" s="14">
        <v>175</v>
      </c>
      <c r="G1648" s="14" t="s">
        <v>251</v>
      </c>
      <c r="H1648" s="14" t="s">
        <v>301</v>
      </c>
      <c r="I1648" s="14" t="s">
        <v>543</v>
      </c>
      <c r="J1648" s="531">
        <v>40000019</v>
      </c>
      <c r="K1648" s="14" t="s">
        <v>59</v>
      </c>
      <c r="L1648" s="14" t="s">
        <v>57</v>
      </c>
      <c r="M1648" s="45">
        <v>1648</v>
      </c>
      <c r="N1648" s="45">
        <v>1</v>
      </c>
      <c r="O1648" s="46">
        <v>1930.07</v>
      </c>
      <c r="Q1648" s="12">
        <v>0</v>
      </c>
      <c r="T1648" s="59">
        <v>0</v>
      </c>
      <c r="U1648" s="14">
        <v>0</v>
      </c>
      <c r="V1648" s="59" t="s">
        <v>174</v>
      </c>
      <c r="Y1648" s="46">
        <v>1977.52</v>
      </c>
      <c r="Z1648" s="46">
        <v>1863.09</v>
      </c>
      <c r="AA1648" s="46">
        <v>2028.78</v>
      </c>
      <c r="AB1648" s="46">
        <v>1236.44</v>
      </c>
      <c r="AC1648" s="46">
        <v>1930.07</v>
      </c>
      <c r="AD1648" s="46">
        <v>1930.07</v>
      </c>
      <c r="AE1648" s="46">
        <v>1930.07</v>
      </c>
      <c r="AF1648" s="46">
        <v>1930.07</v>
      </c>
      <c r="AG1648" s="46">
        <v>1930.07</v>
      </c>
      <c r="AH1648" s="46">
        <v>1930.07</v>
      </c>
      <c r="AI1648" s="46">
        <v>1930.07</v>
      </c>
      <c r="AJ1648" s="46">
        <v>1930.07</v>
      </c>
      <c r="AK1648" s="46">
        <v>1930.07</v>
      </c>
      <c r="AL1648" s="46">
        <v>1930.07</v>
      </c>
      <c r="AM1648" s="46">
        <v>0</v>
      </c>
    </row>
    <row r="1649" spans="5:39" x14ac:dyDescent="0.2">
      <c r="E1649" s="47">
        <v>165</v>
      </c>
      <c r="F1649" s="47">
        <v>175</v>
      </c>
      <c r="G1649" s="47" t="s">
        <v>251</v>
      </c>
      <c r="H1649" s="47" t="s">
        <v>301</v>
      </c>
      <c r="I1649" s="47" t="s">
        <v>543</v>
      </c>
      <c r="J1649" s="533">
        <v>40000019</v>
      </c>
      <c r="K1649" s="14" t="s">
        <v>59</v>
      </c>
      <c r="L1649" s="14" t="s">
        <v>54</v>
      </c>
      <c r="M1649" s="45">
        <v>1649</v>
      </c>
      <c r="N1649" s="45">
        <v>1</v>
      </c>
      <c r="O1649" s="46">
        <v>4133.26</v>
      </c>
      <c r="Q1649" s="12">
        <v>0</v>
      </c>
      <c r="T1649" s="59">
        <v>0</v>
      </c>
      <c r="U1649" s="14">
        <v>0</v>
      </c>
      <c r="V1649" s="59" t="s">
        <v>174</v>
      </c>
      <c r="Y1649" s="46">
        <v>0</v>
      </c>
      <c r="Z1649" s="46">
        <v>0</v>
      </c>
      <c r="AA1649" s="46">
        <v>0</v>
      </c>
      <c r="AB1649" s="46">
        <v>0</v>
      </c>
      <c r="AC1649" s="46">
        <v>0</v>
      </c>
      <c r="AD1649" s="46">
        <v>0</v>
      </c>
      <c r="AE1649" s="46">
        <v>0</v>
      </c>
      <c r="AF1649" s="46">
        <v>0</v>
      </c>
      <c r="AG1649" s="46">
        <v>0</v>
      </c>
      <c r="AH1649" s="46">
        <v>4829.96</v>
      </c>
      <c r="AI1649" s="46">
        <v>3680.05</v>
      </c>
      <c r="AJ1649" s="46">
        <v>3680.05</v>
      </c>
      <c r="AK1649" s="46">
        <v>6838.36</v>
      </c>
      <c r="AL1649" s="46">
        <v>4133.26</v>
      </c>
      <c r="AM1649" s="46">
        <v>0</v>
      </c>
    </row>
    <row r="1650" spans="5:39" x14ac:dyDescent="0.2">
      <c r="E1650" s="47">
        <v>165</v>
      </c>
      <c r="F1650" s="47">
        <v>175</v>
      </c>
      <c r="G1650" s="47" t="s">
        <v>251</v>
      </c>
      <c r="H1650" s="47" t="s">
        <v>301</v>
      </c>
      <c r="I1650" s="47" t="s">
        <v>543</v>
      </c>
      <c r="J1650" s="533">
        <v>40000019</v>
      </c>
      <c r="K1650" s="14" t="s">
        <v>59</v>
      </c>
      <c r="L1650" s="14" t="s">
        <v>58</v>
      </c>
      <c r="M1650" s="45">
        <v>1650</v>
      </c>
      <c r="N1650" s="45">
        <v>1</v>
      </c>
      <c r="O1650" s="46">
        <v>0</v>
      </c>
      <c r="Q1650" s="12">
        <v>0</v>
      </c>
      <c r="T1650" s="59">
        <v>0</v>
      </c>
      <c r="U1650" s="14">
        <v>0</v>
      </c>
      <c r="V1650" s="59" t="s">
        <v>174</v>
      </c>
      <c r="Y1650" s="46">
        <v>0</v>
      </c>
      <c r="Z1650" s="46">
        <v>0</v>
      </c>
      <c r="AA1650" s="46">
        <v>0</v>
      </c>
      <c r="AB1650" s="46">
        <v>0</v>
      </c>
      <c r="AC1650" s="46">
        <v>0</v>
      </c>
      <c r="AD1650" s="46">
        <v>0</v>
      </c>
      <c r="AE1650" s="46">
        <v>0</v>
      </c>
      <c r="AF1650" s="46">
        <v>0</v>
      </c>
      <c r="AG1650" s="46">
        <v>0</v>
      </c>
      <c r="AH1650" s="46">
        <v>0</v>
      </c>
      <c r="AI1650" s="46">
        <v>0</v>
      </c>
      <c r="AJ1650" s="46">
        <v>0</v>
      </c>
      <c r="AK1650" s="46">
        <v>0</v>
      </c>
      <c r="AL1650" s="46">
        <v>0</v>
      </c>
      <c r="AM1650" s="46">
        <v>0</v>
      </c>
    </row>
    <row r="1651" spans="5:39" x14ac:dyDescent="0.2">
      <c r="E1651" s="47">
        <v>165</v>
      </c>
      <c r="F1651" s="47">
        <v>175</v>
      </c>
      <c r="G1651" s="47" t="s">
        <v>251</v>
      </c>
      <c r="H1651" s="47" t="s">
        <v>301</v>
      </c>
      <c r="I1651" s="47" t="s">
        <v>543</v>
      </c>
      <c r="J1651" s="533">
        <v>40000019</v>
      </c>
      <c r="K1651" s="14" t="s">
        <v>59</v>
      </c>
      <c r="L1651" s="14" t="s">
        <v>31</v>
      </c>
      <c r="M1651" s="45">
        <v>1651</v>
      </c>
      <c r="N1651" s="45">
        <v>1</v>
      </c>
      <c r="O1651" s="48">
        <v>6063.33</v>
      </c>
      <c r="Q1651" s="12">
        <v>0</v>
      </c>
      <c r="R1651" s="46">
        <v>5790.3499999999995</v>
      </c>
      <c r="T1651" s="59">
        <v>0</v>
      </c>
      <c r="U1651" s="14">
        <v>0</v>
      </c>
      <c r="V1651" s="59" t="s">
        <v>174</v>
      </c>
      <c r="X1651" s="46">
        <v>2080.04</v>
      </c>
      <c r="Y1651" s="46">
        <v>1977.52</v>
      </c>
      <c r="Z1651" s="46">
        <v>1863.09</v>
      </c>
      <c r="AA1651" s="46">
        <v>2028.78</v>
      </c>
      <c r="AB1651" s="46">
        <v>1236.44</v>
      </c>
      <c r="AC1651" s="46">
        <v>1930.07</v>
      </c>
      <c r="AD1651" s="46">
        <v>1930.07</v>
      </c>
      <c r="AE1651" s="46">
        <v>1930.07</v>
      </c>
      <c r="AF1651" s="46">
        <v>1930.07</v>
      </c>
      <c r="AG1651" s="46">
        <v>1930.07</v>
      </c>
      <c r="AH1651" s="46">
        <v>6760.03</v>
      </c>
      <c r="AI1651" s="46">
        <v>5610.12</v>
      </c>
      <c r="AJ1651" s="46">
        <v>5610.12</v>
      </c>
      <c r="AK1651" s="46">
        <v>8768.43</v>
      </c>
      <c r="AL1651" s="46">
        <v>6063.33</v>
      </c>
      <c r="AM1651" s="46">
        <v>0</v>
      </c>
    </row>
    <row r="1652" spans="5:39" x14ac:dyDescent="0.2">
      <c r="E1652" s="47">
        <v>165</v>
      </c>
      <c r="F1652" s="47">
        <v>175</v>
      </c>
      <c r="G1652" s="47" t="s">
        <v>251</v>
      </c>
      <c r="H1652" s="47" t="s">
        <v>301</v>
      </c>
      <c r="I1652" s="47" t="s">
        <v>543</v>
      </c>
      <c r="J1652" s="533">
        <v>40000019</v>
      </c>
      <c r="K1652" s="14" t="s">
        <v>37</v>
      </c>
      <c r="L1652" s="14" t="s">
        <v>31</v>
      </c>
      <c r="M1652" s="45">
        <v>1652</v>
      </c>
      <c r="N1652" s="45">
        <v>1</v>
      </c>
      <c r="O1652" s="48">
        <v>8847.36</v>
      </c>
      <c r="P1652" s="48"/>
      <c r="Q1652" s="12">
        <v>0</v>
      </c>
      <c r="R1652" s="46">
        <v>5114.6283333333331</v>
      </c>
      <c r="T1652" s="59">
        <v>0</v>
      </c>
      <c r="U1652" s="14">
        <v>0</v>
      </c>
      <c r="V1652" s="59" t="s">
        <v>174</v>
      </c>
      <c r="Y1652" s="46">
        <v>2080.04</v>
      </c>
      <c r="Z1652" s="46">
        <v>0</v>
      </c>
      <c r="AA1652" s="46">
        <v>3840.61</v>
      </c>
      <c r="AB1652" s="46">
        <v>2028.78</v>
      </c>
      <c r="AC1652" s="46">
        <v>2028.78</v>
      </c>
      <c r="AD1652" s="46">
        <v>0</v>
      </c>
      <c r="AE1652" s="46">
        <v>3067.8</v>
      </c>
      <c r="AF1652" s="46">
        <v>1930.07</v>
      </c>
      <c r="AG1652" s="46">
        <v>1930.07</v>
      </c>
      <c r="AH1652" s="46">
        <v>1930.07</v>
      </c>
      <c r="AI1652" s="46">
        <v>4385.42</v>
      </c>
      <c r="AJ1652" s="46">
        <v>13594.85</v>
      </c>
      <c r="AK1652" s="46">
        <v>0</v>
      </c>
      <c r="AL1652" s="46">
        <v>8847.36</v>
      </c>
      <c r="AM1652" s="46">
        <v>3590.64</v>
      </c>
    </row>
    <row r="1653" spans="5:39" x14ac:dyDescent="0.2">
      <c r="E1653" s="47">
        <v>165</v>
      </c>
      <c r="F1653" s="47">
        <v>175</v>
      </c>
      <c r="G1653" s="47" t="s">
        <v>251</v>
      </c>
      <c r="H1653" s="47" t="s">
        <v>301</v>
      </c>
      <c r="I1653" s="47" t="s">
        <v>543</v>
      </c>
      <c r="J1653" s="533">
        <v>40000019</v>
      </c>
      <c r="K1653" s="14" t="s">
        <v>65</v>
      </c>
      <c r="L1653" s="14" t="s">
        <v>31</v>
      </c>
      <c r="M1653" s="45">
        <v>1653</v>
      </c>
      <c r="N1653" s="45">
        <v>1</v>
      </c>
      <c r="O1653" s="52">
        <v>5984.4</v>
      </c>
      <c r="P1653" s="48">
        <v>3590.64</v>
      </c>
      <c r="Q1653" s="12">
        <v>0</v>
      </c>
      <c r="R1653" s="46">
        <v>997.4</v>
      </c>
      <c r="T1653" s="59">
        <v>0</v>
      </c>
      <c r="U1653" s="14">
        <v>0</v>
      </c>
      <c r="V1653" s="59" t="s">
        <v>174</v>
      </c>
      <c r="X1653" s="46">
        <v>0</v>
      </c>
      <c r="Y1653" s="46">
        <v>0</v>
      </c>
      <c r="Z1653" s="46">
        <v>0</v>
      </c>
      <c r="AA1653" s="46">
        <v>0</v>
      </c>
      <c r="AB1653" s="46">
        <v>0</v>
      </c>
      <c r="AC1653" s="46">
        <v>0</v>
      </c>
      <c r="AD1653" s="46">
        <v>0</v>
      </c>
      <c r="AE1653" s="46">
        <v>0</v>
      </c>
      <c r="AF1653" s="46">
        <v>0</v>
      </c>
      <c r="AG1653" s="46">
        <v>0</v>
      </c>
      <c r="AH1653" s="46">
        <v>0</v>
      </c>
      <c r="AI1653" s="46">
        <v>0</v>
      </c>
      <c r="AJ1653" s="46">
        <v>0</v>
      </c>
      <c r="AK1653" s="46">
        <v>0</v>
      </c>
      <c r="AL1653" s="46">
        <v>5984.4</v>
      </c>
      <c r="AM1653" s="46">
        <v>0</v>
      </c>
    </row>
    <row r="1654" spans="5:39" x14ac:dyDescent="0.2">
      <c r="E1654" s="47">
        <v>165</v>
      </c>
      <c r="F1654" s="47">
        <v>175</v>
      </c>
      <c r="G1654" s="47" t="s">
        <v>251</v>
      </c>
      <c r="H1654" s="47" t="s">
        <v>301</v>
      </c>
      <c r="I1654" s="47" t="s">
        <v>543</v>
      </c>
      <c r="J1654" s="533">
        <v>40000019</v>
      </c>
      <c r="K1654" s="14" t="s">
        <v>64</v>
      </c>
      <c r="L1654" s="14" t="s">
        <v>57</v>
      </c>
      <c r="M1654" s="45">
        <v>1654</v>
      </c>
      <c r="N1654" s="45">
        <v>1</v>
      </c>
      <c r="O1654" s="46">
        <v>0</v>
      </c>
      <c r="Q1654" s="12">
        <v>0</v>
      </c>
      <c r="T1654" s="59">
        <v>0</v>
      </c>
      <c r="U1654" s="14">
        <v>0</v>
      </c>
      <c r="V1654" s="59" t="s">
        <v>174</v>
      </c>
      <c r="X1654" s="46">
        <v>0</v>
      </c>
      <c r="Y1654" s="46">
        <v>0</v>
      </c>
      <c r="Z1654" s="46">
        <v>1863.09</v>
      </c>
      <c r="AA1654" s="46">
        <v>51.259999999999764</v>
      </c>
      <c r="AB1654" s="46">
        <v>0</v>
      </c>
      <c r="AC1654" s="46">
        <v>0</v>
      </c>
      <c r="AD1654" s="46">
        <v>1930.07</v>
      </c>
      <c r="AE1654" s="46">
        <v>792.33999999999969</v>
      </c>
      <c r="AF1654" s="46">
        <v>792.33999999999992</v>
      </c>
      <c r="AG1654" s="46">
        <v>792.33999999999992</v>
      </c>
      <c r="AH1654" s="46">
        <v>792.33999999999992</v>
      </c>
      <c r="AI1654" s="46">
        <v>0</v>
      </c>
      <c r="AJ1654" s="46">
        <v>0</v>
      </c>
      <c r="AK1654" s="46">
        <v>1930.07</v>
      </c>
      <c r="AL1654" s="46">
        <v>0</v>
      </c>
      <c r="AM1654" s="46">
        <v>0</v>
      </c>
    </row>
    <row r="1655" spans="5:39" x14ac:dyDescent="0.2">
      <c r="E1655" s="47">
        <v>165</v>
      </c>
      <c r="F1655" s="47">
        <v>175</v>
      </c>
      <c r="G1655" s="47" t="s">
        <v>251</v>
      </c>
      <c r="H1655" s="47" t="s">
        <v>301</v>
      </c>
      <c r="I1655" s="47" t="s">
        <v>543</v>
      </c>
      <c r="J1655" s="533">
        <v>40000019</v>
      </c>
      <c r="K1655" s="14" t="s">
        <v>64</v>
      </c>
      <c r="L1655" s="14" t="s">
        <v>54</v>
      </c>
      <c r="M1655" s="45">
        <v>1655</v>
      </c>
      <c r="N1655" s="45">
        <v>1</v>
      </c>
      <c r="O1655" s="46">
        <v>5984.3999999999978</v>
      </c>
      <c r="Q1655" s="12">
        <v>0</v>
      </c>
      <c r="T1655" s="59">
        <v>0</v>
      </c>
      <c r="U1655" s="14">
        <v>0</v>
      </c>
      <c r="V1655" s="59" t="s">
        <v>174</v>
      </c>
      <c r="X1655" s="46">
        <v>0</v>
      </c>
      <c r="Y1655" s="46">
        <v>0</v>
      </c>
      <c r="Z1655" s="46">
        <v>0</v>
      </c>
      <c r="AA1655" s="46">
        <v>0</v>
      </c>
      <c r="AB1655" s="46">
        <v>0</v>
      </c>
      <c r="AC1655" s="46">
        <v>0</v>
      </c>
      <c r="AD1655" s="46">
        <v>0</v>
      </c>
      <c r="AE1655" s="46">
        <v>0</v>
      </c>
      <c r="AF1655" s="46">
        <v>0</v>
      </c>
      <c r="AG1655" s="46">
        <v>0</v>
      </c>
      <c r="AH1655" s="46">
        <v>4829.96</v>
      </c>
      <c r="AI1655" s="46">
        <v>6847</v>
      </c>
      <c r="AJ1655" s="46">
        <v>0</v>
      </c>
      <c r="AK1655" s="46">
        <v>6838.36</v>
      </c>
      <c r="AL1655" s="46">
        <v>5984.3999999999978</v>
      </c>
      <c r="AM1655" s="46">
        <v>2393.7599999999979</v>
      </c>
    </row>
    <row r="1656" spans="5:39" x14ac:dyDescent="0.2">
      <c r="E1656" s="47">
        <v>165</v>
      </c>
      <c r="F1656" s="47">
        <v>175</v>
      </c>
      <c r="G1656" s="47" t="s">
        <v>251</v>
      </c>
      <c r="H1656" s="47" t="s">
        <v>301</v>
      </c>
      <c r="I1656" s="47" t="s">
        <v>543</v>
      </c>
      <c r="J1656" s="533">
        <v>40000019</v>
      </c>
      <c r="K1656" s="14" t="s">
        <v>64</v>
      </c>
      <c r="L1656" s="14" t="s">
        <v>58</v>
      </c>
      <c r="M1656" s="45">
        <v>1656</v>
      </c>
      <c r="N1656" s="45">
        <v>1</v>
      </c>
      <c r="O1656" s="46">
        <v>0</v>
      </c>
      <c r="Q1656" s="12">
        <v>0</v>
      </c>
      <c r="T1656" s="59">
        <v>0</v>
      </c>
      <c r="U1656" s="14">
        <v>0</v>
      </c>
      <c r="V1656" s="59" t="s">
        <v>174</v>
      </c>
      <c r="X1656" s="46">
        <v>0</v>
      </c>
      <c r="Y1656" s="46">
        <v>1977.52</v>
      </c>
      <c r="Z1656" s="46">
        <v>1977.5199999999998</v>
      </c>
      <c r="AA1656" s="46">
        <v>1977.52</v>
      </c>
      <c r="AB1656" s="46">
        <v>1236.4399999999996</v>
      </c>
      <c r="AC1656" s="46">
        <v>1137.7299999999996</v>
      </c>
      <c r="AD1656" s="46">
        <v>1137.7299999999993</v>
      </c>
      <c r="AE1656" s="46">
        <v>1137.73</v>
      </c>
      <c r="AF1656" s="46">
        <v>1137.7299999999998</v>
      </c>
      <c r="AG1656" s="46">
        <v>1137.7299999999998</v>
      </c>
      <c r="AH1656" s="46">
        <v>1137.7299999999987</v>
      </c>
      <c r="AI1656" s="46">
        <v>1137.7299999999959</v>
      </c>
      <c r="AJ1656" s="46">
        <v>0</v>
      </c>
      <c r="AK1656" s="46">
        <v>0</v>
      </c>
      <c r="AL1656" s="46">
        <v>0</v>
      </c>
      <c r="AM1656" s="46">
        <v>4.0927261579781771E-12</v>
      </c>
    </row>
    <row r="1657" spans="5:39" x14ac:dyDescent="0.2">
      <c r="E1657" s="47">
        <v>165</v>
      </c>
      <c r="F1657" s="47">
        <v>175</v>
      </c>
      <c r="G1657" s="47" t="s">
        <v>251</v>
      </c>
      <c r="H1657" s="47" t="s">
        <v>301</v>
      </c>
      <c r="I1657" s="47" t="s">
        <v>543</v>
      </c>
      <c r="J1657" s="533">
        <v>40000019</v>
      </c>
      <c r="K1657" s="14" t="s">
        <v>67</v>
      </c>
      <c r="L1657" s="14" t="s">
        <v>67</v>
      </c>
      <c r="M1657" s="45">
        <v>1657</v>
      </c>
      <c r="N1657" s="45">
        <v>1</v>
      </c>
      <c r="O1657" s="53">
        <v>0</v>
      </c>
      <c r="P1657" s="54">
        <v>0</v>
      </c>
      <c r="Q1657" s="55">
        <v>0</v>
      </c>
      <c r="R1657" s="56">
        <v>0</v>
      </c>
      <c r="S1657" s="57">
        <v>0</v>
      </c>
      <c r="T1657" s="60">
        <v>0</v>
      </c>
      <c r="U1657" s="14">
        <v>0</v>
      </c>
      <c r="V1657" s="60" t="s">
        <v>174</v>
      </c>
      <c r="Y1657" s="46">
        <v>0</v>
      </c>
      <c r="Z1657" s="46">
        <v>0</v>
      </c>
      <c r="AA1657" s="46">
        <v>0</v>
      </c>
      <c r="AB1657" s="46">
        <v>0</v>
      </c>
      <c r="AC1657" s="46">
        <v>0</v>
      </c>
      <c r="AD1657" s="46">
        <v>0</v>
      </c>
      <c r="AE1657" s="46">
        <v>0</v>
      </c>
      <c r="AF1657" s="46">
        <v>0</v>
      </c>
      <c r="AG1657" s="46">
        <v>0</v>
      </c>
      <c r="AH1657" s="46">
        <v>0</v>
      </c>
      <c r="AI1657" s="46">
        <v>0</v>
      </c>
      <c r="AJ1657" s="46">
        <v>0</v>
      </c>
      <c r="AK1657" s="46">
        <v>0</v>
      </c>
      <c r="AL1657" s="46">
        <v>0</v>
      </c>
      <c r="AM1657" s="46">
        <v>0</v>
      </c>
    </row>
    <row r="1658" spans="5:39" x14ac:dyDescent="0.2">
      <c r="E1658" s="14">
        <v>166</v>
      </c>
      <c r="F1658" s="14">
        <v>176</v>
      </c>
      <c r="G1658" s="14" t="s">
        <v>251</v>
      </c>
      <c r="H1658" s="14" t="s">
        <v>355</v>
      </c>
      <c r="I1658" s="14" t="s">
        <v>544</v>
      </c>
      <c r="J1658" s="531">
        <v>40000020</v>
      </c>
      <c r="K1658" s="14" t="s">
        <v>59</v>
      </c>
      <c r="L1658" s="14" t="s">
        <v>57</v>
      </c>
      <c r="M1658" s="45">
        <v>1658</v>
      </c>
      <c r="N1658" s="45">
        <v>1</v>
      </c>
      <c r="O1658" s="46">
        <v>1804.12</v>
      </c>
      <c r="Q1658" s="12">
        <v>0</v>
      </c>
      <c r="T1658" s="59">
        <v>0</v>
      </c>
      <c r="U1658" s="14">
        <v>0</v>
      </c>
      <c r="V1658" s="59">
        <v>0</v>
      </c>
      <c r="Y1658" s="46">
        <v>1611.2</v>
      </c>
      <c r="Z1658" s="46">
        <v>1804.12</v>
      </c>
      <c r="AA1658" s="46">
        <v>1804.12</v>
      </c>
      <c r="AB1658" s="46">
        <v>1804.12</v>
      </c>
      <c r="AC1658" s="46">
        <v>1804.12</v>
      </c>
      <c r="AD1658" s="46">
        <v>1804.12</v>
      </c>
      <c r="AE1658" s="46">
        <v>1804.12</v>
      </c>
      <c r="AF1658" s="46">
        <v>1804.12</v>
      </c>
      <c r="AG1658" s="46">
        <v>1804.12</v>
      </c>
      <c r="AH1658" s="46">
        <v>1804.12</v>
      </c>
      <c r="AI1658" s="46">
        <v>1804.12</v>
      </c>
      <c r="AJ1658" s="46">
        <v>1804.12</v>
      </c>
      <c r="AK1658" s="46">
        <v>1804.12</v>
      </c>
      <c r="AL1658" s="46">
        <v>1804.12</v>
      </c>
      <c r="AM1658" s="46">
        <v>0</v>
      </c>
    </row>
    <row r="1659" spans="5:39" x14ac:dyDescent="0.2">
      <c r="E1659" s="47">
        <v>166</v>
      </c>
      <c r="F1659" s="47">
        <v>176</v>
      </c>
      <c r="G1659" s="47" t="s">
        <v>251</v>
      </c>
      <c r="H1659" s="47" t="s">
        <v>355</v>
      </c>
      <c r="I1659" s="47" t="s">
        <v>544</v>
      </c>
      <c r="J1659" s="533">
        <v>40000020</v>
      </c>
      <c r="K1659" s="14" t="s">
        <v>59</v>
      </c>
      <c r="L1659" s="14" t="s">
        <v>54</v>
      </c>
      <c r="M1659" s="45">
        <v>1659</v>
      </c>
      <c r="N1659" s="45">
        <v>1</v>
      </c>
      <c r="O1659" s="46">
        <v>4275.34</v>
      </c>
      <c r="Q1659" s="12">
        <v>0</v>
      </c>
      <c r="T1659" s="59">
        <v>0</v>
      </c>
      <c r="U1659" s="14">
        <v>0</v>
      </c>
      <c r="V1659" s="59">
        <v>0</v>
      </c>
      <c r="Y1659" s="46">
        <v>0</v>
      </c>
      <c r="Z1659" s="46">
        <v>0</v>
      </c>
      <c r="AA1659" s="46">
        <v>0</v>
      </c>
      <c r="AB1659" s="46">
        <v>0</v>
      </c>
      <c r="AC1659" s="46">
        <v>0</v>
      </c>
      <c r="AD1659" s="46">
        <v>0</v>
      </c>
      <c r="AE1659" s="46">
        <v>0</v>
      </c>
      <c r="AF1659" s="46">
        <v>0</v>
      </c>
      <c r="AG1659" s="46">
        <v>0</v>
      </c>
      <c r="AH1659" s="46">
        <v>4516.58</v>
      </c>
      <c r="AI1659" s="46">
        <v>3464.98</v>
      </c>
      <c r="AJ1659" s="46">
        <v>3464.98</v>
      </c>
      <c r="AK1659" s="46">
        <v>8737.09</v>
      </c>
      <c r="AL1659" s="46">
        <v>4275.34</v>
      </c>
      <c r="AM1659" s="46">
        <v>0</v>
      </c>
    </row>
    <row r="1660" spans="5:39" x14ac:dyDescent="0.2">
      <c r="E1660" s="47">
        <v>166</v>
      </c>
      <c r="F1660" s="47">
        <v>176</v>
      </c>
      <c r="G1660" s="47" t="s">
        <v>251</v>
      </c>
      <c r="H1660" s="47" t="s">
        <v>355</v>
      </c>
      <c r="I1660" s="47" t="s">
        <v>544</v>
      </c>
      <c r="J1660" s="533">
        <v>40000020</v>
      </c>
      <c r="K1660" s="14" t="s">
        <v>59</v>
      </c>
      <c r="L1660" s="14" t="s">
        <v>58</v>
      </c>
      <c r="M1660" s="45">
        <v>1660</v>
      </c>
      <c r="N1660" s="45">
        <v>1</v>
      </c>
      <c r="O1660" s="46">
        <v>0</v>
      </c>
      <c r="Q1660" s="12">
        <v>0</v>
      </c>
      <c r="T1660" s="59">
        <v>0</v>
      </c>
      <c r="U1660" s="14">
        <v>0</v>
      </c>
      <c r="V1660" s="59">
        <v>0</v>
      </c>
      <c r="Y1660" s="46">
        <v>0</v>
      </c>
      <c r="Z1660" s="46">
        <v>0</v>
      </c>
      <c r="AA1660" s="46">
        <v>0</v>
      </c>
      <c r="AB1660" s="46">
        <v>0</v>
      </c>
      <c r="AC1660" s="46">
        <v>0</v>
      </c>
      <c r="AD1660" s="46">
        <v>0</v>
      </c>
      <c r="AE1660" s="46">
        <v>0</v>
      </c>
      <c r="AF1660" s="46">
        <v>0</v>
      </c>
      <c r="AG1660" s="46">
        <v>0</v>
      </c>
      <c r="AH1660" s="46">
        <v>0</v>
      </c>
      <c r="AI1660" s="46">
        <v>0</v>
      </c>
      <c r="AJ1660" s="46">
        <v>0</v>
      </c>
      <c r="AK1660" s="46">
        <v>0</v>
      </c>
      <c r="AL1660" s="46">
        <v>0</v>
      </c>
      <c r="AM1660" s="46">
        <v>0</v>
      </c>
    </row>
    <row r="1661" spans="5:39" x14ac:dyDescent="0.2">
      <c r="E1661" s="47">
        <v>166</v>
      </c>
      <c r="F1661" s="47">
        <v>176</v>
      </c>
      <c r="G1661" s="47" t="s">
        <v>251</v>
      </c>
      <c r="H1661" s="47" t="s">
        <v>355</v>
      </c>
      <c r="I1661" s="47" t="s">
        <v>544</v>
      </c>
      <c r="J1661" s="533">
        <v>40000020</v>
      </c>
      <c r="K1661" s="14" t="s">
        <v>59</v>
      </c>
      <c r="L1661" s="14" t="s">
        <v>31</v>
      </c>
      <c r="M1661" s="45">
        <v>1661</v>
      </c>
      <c r="N1661" s="45">
        <v>1</v>
      </c>
      <c r="O1661" s="48">
        <v>6079.46</v>
      </c>
      <c r="Q1661" s="12">
        <v>0</v>
      </c>
      <c r="R1661" s="46">
        <v>5880.6150000000007</v>
      </c>
      <c r="T1661" s="59">
        <v>0</v>
      </c>
      <c r="U1661" s="14">
        <v>0</v>
      </c>
      <c r="V1661" s="59">
        <v>0</v>
      </c>
      <c r="X1661" s="46">
        <v>11065.87</v>
      </c>
      <c r="Y1661" s="46">
        <v>1611.2</v>
      </c>
      <c r="Z1661" s="46">
        <v>1804.12</v>
      </c>
      <c r="AA1661" s="46">
        <v>1804.12</v>
      </c>
      <c r="AB1661" s="46">
        <v>1804.12</v>
      </c>
      <c r="AC1661" s="46">
        <v>1804.12</v>
      </c>
      <c r="AD1661" s="46">
        <v>1804.12</v>
      </c>
      <c r="AE1661" s="46">
        <v>1804.12</v>
      </c>
      <c r="AF1661" s="46">
        <v>1804.12</v>
      </c>
      <c r="AG1661" s="46">
        <v>1804.12</v>
      </c>
      <c r="AH1661" s="46">
        <v>6320.7</v>
      </c>
      <c r="AI1661" s="46">
        <v>5269.1</v>
      </c>
      <c r="AJ1661" s="46">
        <v>5269.1</v>
      </c>
      <c r="AK1661" s="46">
        <v>10541.21</v>
      </c>
      <c r="AL1661" s="46">
        <v>6079.46</v>
      </c>
      <c r="AM1661" s="46">
        <v>0</v>
      </c>
    </row>
    <row r="1662" spans="5:39" x14ac:dyDescent="0.2">
      <c r="E1662" s="47">
        <v>166</v>
      </c>
      <c r="F1662" s="47">
        <v>176</v>
      </c>
      <c r="G1662" s="47" t="s">
        <v>251</v>
      </c>
      <c r="H1662" s="47" t="s">
        <v>355</v>
      </c>
      <c r="I1662" s="47" t="s">
        <v>544</v>
      </c>
      <c r="J1662" s="533">
        <v>40000020</v>
      </c>
      <c r="K1662" s="14" t="s">
        <v>37</v>
      </c>
      <c r="L1662" s="14" t="s">
        <v>31</v>
      </c>
      <c r="M1662" s="45">
        <v>1662</v>
      </c>
      <c r="N1662" s="45">
        <v>1</v>
      </c>
      <c r="O1662" s="48">
        <v>16620.669999999998</v>
      </c>
      <c r="P1662" s="48"/>
      <c r="Q1662" s="12">
        <v>0</v>
      </c>
      <c r="R1662" s="46">
        <v>7945.6716666666662</v>
      </c>
      <c r="T1662" s="59">
        <v>0</v>
      </c>
      <c r="U1662" s="14">
        <v>0</v>
      </c>
      <c r="V1662" s="59">
        <v>0</v>
      </c>
      <c r="Y1662" s="46">
        <v>0</v>
      </c>
      <c r="Z1662" s="46">
        <v>12915.57</v>
      </c>
      <c r="AA1662" s="46">
        <v>0</v>
      </c>
      <c r="AB1662" s="46">
        <v>0</v>
      </c>
      <c r="AC1662" s="46">
        <v>0</v>
      </c>
      <c r="AD1662" s="46">
        <v>0</v>
      </c>
      <c r="AE1662" s="46">
        <v>0</v>
      </c>
      <c r="AF1662" s="46">
        <v>0</v>
      </c>
      <c r="AG1662" s="46">
        <v>0</v>
      </c>
      <c r="AH1662" s="46">
        <v>15998.58</v>
      </c>
      <c r="AI1662" s="46">
        <v>0</v>
      </c>
      <c r="AJ1662" s="46">
        <v>15054.78</v>
      </c>
      <c r="AK1662" s="46">
        <v>0</v>
      </c>
      <c r="AL1662" s="46">
        <v>16620.669999999998</v>
      </c>
      <c r="AM1662" s="46">
        <v>0</v>
      </c>
    </row>
    <row r="1663" spans="5:39" x14ac:dyDescent="0.2">
      <c r="E1663" s="47">
        <v>166</v>
      </c>
      <c r="F1663" s="47">
        <v>176</v>
      </c>
      <c r="G1663" s="47" t="s">
        <v>251</v>
      </c>
      <c r="H1663" s="47" t="s">
        <v>355</v>
      </c>
      <c r="I1663" s="47" t="s">
        <v>544</v>
      </c>
      <c r="J1663" s="533">
        <v>40000020</v>
      </c>
      <c r="K1663" s="14" t="s">
        <v>65</v>
      </c>
      <c r="L1663" s="14" t="s">
        <v>31</v>
      </c>
      <c r="M1663" s="45">
        <v>1663</v>
      </c>
      <c r="N1663" s="45">
        <v>1</v>
      </c>
      <c r="O1663" s="52">
        <v>0</v>
      </c>
      <c r="P1663" s="48">
        <v>0</v>
      </c>
      <c r="Q1663" s="12">
        <v>0</v>
      </c>
      <c r="R1663" s="46">
        <v>0</v>
      </c>
      <c r="T1663" s="59">
        <v>0</v>
      </c>
      <c r="U1663" s="14">
        <v>0</v>
      </c>
      <c r="V1663" s="59">
        <v>0</v>
      </c>
      <c r="X1663" s="46">
        <v>0</v>
      </c>
      <c r="Y1663" s="46">
        <v>0</v>
      </c>
      <c r="Z1663" s="46">
        <v>0</v>
      </c>
      <c r="AA1663" s="46">
        <v>0</v>
      </c>
      <c r="AB1663" s="46">
        <v>0</v>
      </c>
      <c r="AC1663" s="46">
        <v>0</v>
      </c>
      <c r="AD1663" s="46">
        <v>0</v>
      </c>
      <c r="AE1663" s="46">
        <v>0</v>
      </c>
      <c r="AF1663" s="46">
        <v>0</v>
      </c>
      <c r="AG1663" s="46">
        <v>0</v>
      </c>
      <c r="AH1663" s="46">
        <v>0</v>
      </c>
      <c r="AI1663" s="46">
        <v>0</v>
      </c>
      <c r="AJ1663" s="46">
        <v>0</v>
      </c>
      <c r="AK1663" s="46">
        <v>0</v>
      </c>
      <c r="AL1663" s="46">
        <v>0</v>
      </c>
      <c r="AM1663" s="46">
        <v>0</v>
      </c>
    </row>
    <row r="1664" spans="5:39" x14ac:dyDescent="0.2">
      <c r="E1664" s="47">
        <v>166</v>
      </c>
      <c r="F1664" s="47">
        <v>176</v>
      </c>
      <c r="G1664" s="47" t="s">
        <v>251</v>
      </c>
      <c r="H1664" s="47" t="s">
        <v>355</v>
      </c>
      <c r="I1664" s="47" t="s">
        <v>544</v>
      </c>
      <c r="J1664" s="533">
        <v>40000020</v>
      </c>
      <c r="K1664" s="14" t="s">
        <v>64</v>
      </c>
      <c r="L1664" s="14" t="s">
        <v>57</v>
      </c>
      <c r="M1664" s="45">
        <v>1664</v>
      </c>
      <c r="N1664" s="45">
        <v>1</v>
      </c>
      <c r="O1664" s="46">
        <v>0</v>
      </c>
      <c r="Q1664" s="12">
        <v>0</v>
      </c>
      <c r="T1664" s="59">
        <v>0</v>
      </c>
      <c r="U1664" s="14">
        <v>0</v>
      </c>
      <c r="V1664" s="59">
        <v>0</v>
      </c>
      <c r="X1664" s="46">
        <v>0</v>
      </c>
      <c r="Y1664" s="46">
        <v>1611.2</v>
      </c>
      <c r="Z1664" s="46">
        <v>0</v>
      </c>
      <c r="AA1664" s="46">
        <v>1804.12</v>
      </c>
      <c r="AB1664" s="46">
        <v>3608.24</v>
      </c>
      <c r="AC1664" s="46">
        <v>5412.36</v>
      </c>
      <c r="AD1664" s="46">
        <v>7216.48</v>
      </c>
      <c r="AE1664" s="46">
        <v>9020.5999999999985</v>
      </c>
      <c r="AF1664" s="46">
        <v>10824.719999999998</v>
      </c>
      <c r="AG1664" s="46">
        <v>12628.839999999997</v>
      </c>
      <c r="AH1664" s="46">
        <v>0</v>
      </c>
      <c r="AI1664" s="46">
        <v>1804.12</v>
      </c>
      <c r="AJ1664" s="46">
        <v>0</v>
      </c>
      <c r="AK1664" s="46">
        <v>1804.1199999999926</v>
      </c>
      <c r="AL1664" s="46">
        <v>0</v>
      </c>
      <c r="AM1664" s="46">
        <v>0</v>
      </c>
    </row>
    <row r="1665" spans="5:39" x14ac:dyDescent="0.2">
      <c r="E1665" s="47">
        <v>166</v>
      </c>
      <c r="F1665" s="47">
        <v>176</v>
      </c>
      <c r="G1665" s="47" t="s">
        <v>251</v>
      </c>
      <c r="H1665" s="47" t="s">
        <v>355</v>
      </c>
      <c r="I1665" s="47" t="s">
        <v>544</v>
      </c>
      <c r="J1665" s="533">
        <v>40000020</v>
      </c>
      <c r="K1665" s="14" t="s">
        <v>64</v>
      </c>
      <c r="L1665" s="14" t="s">
        <v>54</v>
      </c>
      <c r="M1665" s="45">
        <v>1665</v>
      </c>
      <c r="N1665" s="45">
        <v>1</v>
      </c>
      <c r="O1665" s="46">
        <v>-5.4569682106375694E-12</v>
      </c>
      <c r="Q1665" s="12">
        <v>0</v>
      </c>
      <c r="T1665" s="59">
        <v>0</v>
      </c>
      <c r="U1665" s="14">
        <v>0</v>
      </c>
      <c r="V1665" s="59">
        <v>0</v>
      </c>
      <c r="X1665" s="46">
        <v>0</v>
      </c>
      <c r="Y1665" s="46">
        <v>0</v>
      </c>
      <c r="Z1665" s="46">
        <v>0</v>
      </c>
      <c r="AA1665" s="46">
        <v>0</v>
      </c>
      <c r="AB1665" s="46">
        <v>0</v>
      </c>
      <c r="AC1665" s="46">
        <v>0</v>
      </c>
      <c r="AD1665" s="46">
        <v>0</v>
      </c>
      <c r="AE1665" s="46">
        <v>0</v>
      </c>
      <c r="AF1665" s="46">
        <v>0</v>
      </c>
      <c r="AG1665" s="46">
        <v>0</v>
      </c>
      <c r="AH1665" s="46">
        <v>2950.9599999999955</v>
      </c>
      <c r="AI1665" s="46">
        <v>6415.9399999999951</v>
      </c>
      <c r="AJ1665" s="46">
        <v>0</v>
      </c>
      <c r="AK1665" s="46">
        <v>8737.09</v>
      </c>
      <c r="AL1665" s="46">
        <v>-5.4569682106375694E-12</v>
      </c>
      <c r="AM1665" s="46">
        <v>0</v>
      </c>
    </row>
    <row r="1666" spans="5:39" x14ac:dyDescent="0.2">
      <c r="E1666" s="47">
        <v>166</v>
      </c>
      <c r="F1666" s="47">
        <v>176</v>
      </c>
      <c r="G1666" s="47" t="s">
        <v>251</v>
      </c>
      <c r="H1666" s="47" t="s">
        <v>355</v>
      </c>
      <c r="I1666" s="47" t="s">
        <v>544</v>
      </c>
      <c r="J1666" s="533">
        <v>40000020</v>
      </c>
      <c r="K1666" s="14" t="s">
        <v>64</v>
      </c>
      <c r="L1666" s="14" t="s">
        <v>58</v>
      </c>
      <c r="M1666" s="45">
        <v>1666</v>
      </c>
      <c r="N1666" s="45">
        <v>1</v>
      </c>
      <c r="O1666" s="46">
        <v>-1.8189894035458565E-12</v>
      </c>
      <c r="Q1666" s="12">
        <v>0</v>
      </c>
      <c r="T1666" s="59">
        <v>0</v>
      </c>
      <c r="U1666" s="14">
        <v>0</v>
      </c>
      <c r="V1666" s="59">
        <v>0</v>
      </c>
      <c r="X1666" s="46">
        <v>0</v>
      </c>
      <c r="Y1666" s="46">
        <v>11065.87</v>
      </c>
      <c r="Z1666" s="46">
        <v>1565.6200000000026</v>
      </c>
      <c r="AA1666" s="46">
        <v>1565.6200000000017</v>
      </c>
      <c r="AB1666" s="46">
        <v>1565.6200000000008</v>
      </c>
      <c r="AC1666" s="46">
        <v>1565.62</v>
      </c>
      <c r="AD1666" s="46">
        <v>1565.619999999999</v>
      </c>
      <c r="AE1666" s="46">
        <v>1565.619999999999</v>
      </c>
      <c r="AF1666" s="46">
        <v>1565.619999999999</v>
      </c>
      <c r="AG1666" s="46">
        <v>1565.619999999999</v>
      </c>
      <c r="AH1666" s="46">
        <v>1565.619999999999</v>
      </c>
      <c r="AI1666" s="46">
        <v>1565.6199999999981</v>
      </c>
      <c r="AJ1666" s="46">
        <v>-7.2759576141834259E-12</v>
      </c>
      <c r="AK1666" s="46">
        <v>0</v>
      </c>
      <c r="AL1666" s="46">
        <v>-1.8189894035458565E-12</v>
      </c>
      <c r="AM1666" s="46">
        <v>-7.2759576141834259E-12</v>
      </c>
    </row>
    <row r="1667" spans="5:39" x14ac:dyDescent="0.2">
      <c r="E1667" s="47">
        <v>166</v>
      </c>
      <c r="F1667" s="47">
        <v>176</v>
      </c>
      <c r="G1667" s="47" t="s">
        <v>251</v>
      </c>
      <c r="H1667" s="47" t="s">
        <v>355</v>
      </c>
      <c r="I1667" s="47" t="s">
        <v>544</v>
      </c>
      <c r="J1667" s="533">
        <v>40000020</v>
      </c>
      <c r="K1667" s="14" t="s">
        <v>67</v>
      </c>
      <c r="L1667" s="14" t="s">
        <v>67</v>
      </c>
      <c r="M1667" s="45">
        <v>1667</v>
      </c>
      <c r="N1667" s="45">
        <v>1</v>
      </c>
      <c r="O1667" s="53">
        <v>0</v>
      </c>
      <c r="P1667" s="54">
        <v>0</v>
      </c>
      <c r="Q1667" s="55">
        <v>0</v>
      </c>
      <c r="R1667" s="56">
        <v>0</v>
      </c>
      <c r="S1667" s="57">
        <v>0</v>
      </c>
      <c r="T1667" s="60">
        <v>0</v>
      </c>
      <c r="U1667" s="14">
        <v>0</v>
      </c>
      <c r="V1667" s="60">
        <v>0</v>
      </c>
      <c r="Y1667" s="46">
        <v>0</v>
      </c>
      <c r="Z1667" s="46">
        <v>0</v>
      </c>
      <c r="AA1667" s="46">
        <v>0</v>
      </c>
      <c r="AB1667" s="46">
        <v>0</v>
      </c>
      <c r="AC1667" s="46">
        <v>0</v>
      </c>
      <c r="AD1667" s="46">
        <v>0</v>
      </c>
      <c r="AE1667" s="46">
        <v>0</v>
      </c>
      <c r="AF1667" s="46">
        <v>0</v>
      </c>
      <c r="AG1667" s="46">
        <v>0</v>
      </c>
      <c r="AH1667" s="46">
        <v>0</v>
      </c>
      <c r="AI1667" s="46">
        <v>0</v>
      </c>
      <c r="AJ1667" s="46">
        <v>0</v>
      </c>
      <c r="AK1667" s="46">
        <v>0</v>
      </c>
      <c r="AL1667" s="46">
        <v>0</v>
      </c>
      <c r="AM1667" s="46">
        <v>0</v>
      </c>
    </row>
    <row r="1668" spans="5:39" x14ac:dyDescent="0.2">
      <c r="E1668" s="14">
        <v>167</v>
      </c>
      <c r="F1668" s="14">
        <v>177</v>
      </c>
      <c r="G1668" s="14" t="s">
        <v>251</v>
      </c>
      <c r="H1668" s="14" t="s">
        <v>302</v>
      </c>
      <c r="I1668" s="14" t="s">
        <v>545</v>
      </c>
      <c r="J1668" s="531">
        <v>40000021</v>
      </c>
      <c r="K1668" s="14" t="s">
        <v>59</v>
      </c>
      <c r="L1668" s="14" t="s">
        <v>57</v>
      </c>
      <c r="M1668" s="45">
        <v>1668</v>
      </c>
      <c r="N1668" s="45">
        <v>1</v>
      </c>
      <c r="O1668" s="46">
        <v>3114.66</v>
      </c>
      <c r="Q1668" s="12" t="s">
        <v>379</v>
      </c>
      <c r="T1668" s="59" t="s">
        <v>108</v>
      </c>
      <c r="U1668" s="14">
        <v>0</v>
      </c>
      <c r="V1668" s="59" t="s">
        <v>150</v>
      </c>
      <c r="Y1668" s="46">
        <v>2781.6</v>
      </c>
      <c r="Z1668" s="46">
        <v>3114.66</v>
      </c>
      <c r="AA1668" s="46">
        <v>3114.66</v>
      </c>
      <c r="AB1668" s="46">
        <v>3114.66</v>
      </c>
      <c r="AC1668" s="46">
        <v>3114.66</v>
      </c>
      <c r="AD1668" s="46">
        <v>3114.66</v>
      </c>
      <c r="AE1668" s="46">
        <v>3114.66</v>
      </c>
      <c r="AF1668" s="46">
        <v>3114.66</v>
      </c>
      <c r="AG1668" s="46">
        <v>3114.66</v>
      </c>
      <c r="AH1668" s="46">
        <v>3114.66</v>
      </c>
      <c r="AI1668" s="46">
        <v>3114.66</v>
      </c>
      <c r="AJ1668" s="46">
        <v>3114.66</v>
      </c>
      <c r="AK1668" s="46">
        <v>3114.66</v>
      </c>
      <c r="AL1668" s="46">
        <v>3114.66</v>
      </c>
      <c r="AM1668" s="46">
        <v>0</v>
      </c>
    </row>
    <row r="1669" spans="5:39" x14ac:dyDescent="0.2">
      <c r="E1669" s="47">
        <v>167</v>
      </c>
      <c r="F1669" s="47">
        <v>177</v>
      </c>
      <c r="G1669" s="47" t="s">
        <v>251</v>
      </c>
      <c r="H1669" s="47" t="s">
        <v>302</v>
      </c>
      <c r="I1669" s="47" t="s">
        <v>545</v>
      </c>
      <c r="J1669" s="533">
        <v>40000021</v>
      </c>
      <c r="K1669" s="14" t="s">
        <v>59</v>
      </c>
      <c r="L1669" s="14" t="s">
        <v>54</v>
      </c>
      <c r="M1669" s="45">
        <v>1669</v>
      </c>
      <c r="N1669" s="45">
        <v>1</v>
      </c>
      <c r="O1669" s="46">
        <v>7003.1500000000005</v>
      </c>
      <c r="Q1669" s="12" t="s">
        <v>379</v>
      </c>
      <c r="T1669" s="59" t="s">
        <v>108</v>
      </c>
      <c r="U1669" s="14">
        <v>0</v>
      </c>
      <c r="V1669" s="59" t="s">
        <v>150</v>
      </c>
      <c r="Y1669" s="46">
        <v>0</v>
      </c>
      <c r="Z1669" s="46">
        <v>0</v>
      </c>
      <c r="AA1669" s="46">
        <v>0</v>
      </c>
      <c r="AB1669" s="46">
        <v>0</v>
      </c>
      <c r="AC1669" s="46">
        <v>0</v>
      </c>
      <c r="AD1669" s="46">
        <v>0</v>
      </c>
      <c r="AE1669" s="46">
        <v>0</v>
      </c>
      <c r="AF1669" s="46">
        <v>0</v>
      </c>
      <c r="AG1669" s="46">
        <v>0</v>
      </c>
      <c r="AH1669" s="46">
        <v>7795.31</v>
      </c>
      <c r="AI1669" s="46">
        <v>5697.31</v>
      </c>
      <c r="AJ1669" s="46">
        <v>5697.31</v>
      </c>
      <c r="AK1669" s="46">
        <v>15169.740000000002</v>
      </c>
      <c r="AL1669" s="46">
        <v>7003.1500000000005</v>
      </c>
      <c r="AM1669" s="46">
        <v>0</v>
      </c>
    </row>
    <row r="1670" spans="5:39" x14ac:dyDescent="0.2">
      <c r="E1670" s="47">
        <v>167</v>
      </c>
      <c r="F1670" s="47">
        <v>177</v>
      </c>
      <c r="G1670" s="47" t="s">
        <v>251</v>
      </c>
      <c r="H1670" s="47" t="s">
        <v>302</v>
      </c>
      <c r="I1670" s="47" t="s">
        <v>545</v>
      </c>
      <c r="J1670" s="533">
        <v>40000021</v>
      </c>
      <c r="K1670" s="14" t="s">
        <v>59</v>
      </c>
      <c r="L1670" s="14" t="s">
        <v>58</v>
      </c>
      <c r="M1670" s="45">
        <v>1670</v>
      </c>
      <c r="N1670" s="45">
        <v>1</v>
      </c>
      <c r="O1670" s="46">
        <v>0</v>
      </c>
      <c r="Q1670" s="12" t="s">
        <v>379</v>
      </c>
      <c r="T1670" s="59" t="s">
        <v>108</v>
      </c>
      <c r="U1670" s="14">
        <v>0</v>
      </c>
      <c r="V1670" s="59" t="s">
        <v>150</v>
      </c>
      <c r="Y1670" s="46">
        <v>0</v>
      </c>
      <c r="Z1670" s="46">
        <v>0</v>
      </c>
      <c r="AA1670" s="46">
        <v>0</v>
      </c>
      <c r="AB1670" s="46">
        <v>0</v>
      </c>
      <c r="AC1670" s="46">
        <v>0</v>
      </c>
      <c r="AD1670" s="46">
        <v>0</v>
      </c>
      <c r="AE1670" s="46">
        <v>0</v>
      </c>
      <c r="AF1670" s="46">
        <v>0</v>
      </c>
      <c r="AG1670" s="46">
        <v>0</v>
      </c>
      <c r="AH1670" s="46">
        <v>0</v>
      </c>
      <c r="AI1670" s="46">
        <v>0</v>
      </c>
      <c r="AJ1670" s="46">
        <v>0</v>
      </c>
      <c r="AK1670" s="46">
        <v>0</v>
      </c>
      <c r="AL1670" s="46">
        <v>0</v>
      </c>
      <c r="AM1670" s="46">
        <v>0</v>
      </c>
    </row>
    <row r="1671" spans="5:39" x14ac:dyDescent="0.2">
      <c r="E1671" s="47">
        <v>167</v>
      </c>
      <c r="F1671" s="47">
        <v>177</v>
      </c>
      <c r="G1671" s="47" t="s">
        <v>251</v>
      </c>
      <c r="H1671" s="47" t="s">
        <v>302</v>
      </c>
      <c r="I1671" s="47" t="s">
        <v>545</v>
      </c>
      <c r="J1671" s="533">
        <v>40000021</v>
      </c>
      <c r="K1671" s="14" t="s">
        <v>59</v>
      </c>
      <c r="L1671" s="14" t="s">
        <v>31</v>
      </c>
      <c r="M1671" s="45">
        <v>1671</v>
      </c>
      <c r="N1671" s="45">
        <v>1</v>
      </c>
      <c r="O1671" s="48">
        <v>10117.810000000001</v>
      </c>
      <c r="Q1671" s="12" t="s">
        <v>379</v>
      </c>
      <c r="R1671" s="46">
        <v>10008.463333333333</v>
      </c>
      <c r="T1671" s="59" t="s">
        <v>108</v>
      </c>
      <c r="U1671" s="14">
        <v>0</v>
      </c>
      <c r="V1671" s="59" t="s">
        <v>150</v>
      </c>
      <c r="X1671" s="46">
        <v>19104.29</v>
      </c>
      <c r="Y1671" s="46">
        <v>2781.6</v>
      </c>
      <c r="Z1671" s="46">
        <v>3114.66</v>
      </c>
      <c r="AA1671" s="46">
        <v>3114.66</v>
      </c>
      <c r="AB1671" s="46">
        <v>3114.66</v>
      </c>
      <c r="AC1671" s="46">
        <v>3114.66</v>
      </c>
      <c r="AD1671" s="46">
        <v>3114.66</v>
      </c>
      <c r="AE1671" s="46">
        <v>3114.66</v>
      </c>
      <c r="AF1671" s="46">
        <v>3114.66</v>
      </c>
      <c r="AG1671" s="46">
        <v>3114.66</v>
      </c>
      <c r="AH1671" s="46">
        <v>10909.970000000001</v>
      </c>
      <c r="AI1671" s="46">
        <v>8811.9700000000012</v>
      </c>
      <c r="AJ1671" s="46">
        <v>8811.9700000000012</v>
      </c>
      <c r="AK1671" s="46">
        <v>18284.400000000001</v>
      </c>
      <c r="AL1671" s="46">
        <v>10117.810000000001</v>
      </c>
      <c r="AM1671" s="46">
        <v>0</v>
      </c>
    </row>
    <row r="1672" spans="5:39" x14ac:dyDescent="0.2">
      <c r="E1672" s="47">
        <v>167</v>
      </c>
      <c r="F1672" s="47">
        <v>177</v>
      </c>
      <c r="G1672" s="47" t="s">
        <v>251</v>
      </c>
      <c r="H1672" s="47" t="s">
        <v>302</v>
      </c>
      <c r="I1672" s="47" t="s">
        <v>545</v>
      </c>
      <c r="J1672" s="533">
        <v>40000021</v>
      </c>
      <c r="K1672" s="14" t="s">
        <v>37</v>
      </c>
      <c r="L1672" s="14" t="s">
        <v>31</v>
      </c>
      <c r="M1672" s="45">
        <v>1672</v>
      </c>
      <c r="N1672" s="45">
        <v>1</v>
      </c>
      <c r="O1672" s="48">
        <v>0</v>
      </c>
      <c r="P1672" s="48"/>
      <c r="Q1672" s="12" t="s">
        <v>379</v>
      </c>
      <c r="R1672" s="46">
        <v>0</v>
      </c>
      <c r="T1672" s="59" t="s">
        <v>108</v>
      </c>
      <c r="U1672" s="14">
        <v>0</v>
      </c>
      <c r="V1672" s="59" t="s">
        <v>150</v>
      </c>
      <c r="Y1672" s="46">
        <v>0</v>
      </c>
      <c r="Z1672" s="46">
        <v>0</v>
      </c>
      <c r="AA1672" s="46">
        <v>0</v>
      </c>
      <c r="AB1672" s="46">
        <v>0</v>
      </c>
      <c r="AC1672" s="46">
        <v>0</v>
      </c>
      <c r="AD1672" s="46">
        <v>0</v>
      </c>
      <c r="AE1672" s="46">
        <v>0</v>
      </c>
      <c r="AF1672" s="46">
        <v>0</v>
      </c>
      <c r="AG1672" s="46">
        <v>0</v>
      </c>
      <c r="AH1672" s="46">
        <v>0</v>
      </c>
      <c r="AI1672" s="46">
        <v>0</v>
      </c>
      <c r="AJ1672" s="46">
        <v>0</v>
      </c>
      <c r="AK1672" s="46">
        <v>0</v>
      </c>
      <c r="AL1672" s="46">
        <v>0</v>
      </c>
      <c r="AM1672" s="46">
        <v>103739.29</v>
      </c>
    </row>
    <row r="1673" spans="5:39" x14ac:dyDescent="0.2">
      <c r="E1673" s="47">
        <v>167</v>
      </c>
      <c r="F1673" s="47">
        <v>177</v>
      </c>
      <c r="G1673" s="47" t="s">
        <v>251</v>
      </c>
      <c r="H1673" s="47" t="s">
        <v>302</v>
      </c>
      <c r="I1673" s="47" t="s">
        <v>545</v>
      </c>
      <c r="J1673" s="533">
        <v>40000021</v>
      </c>
      <c r="K1673" s="14" t="s">
        <v>65</v>
      </c>
      <c r="L1673" s="14" t="s">
        <v>31</v>
      </c>
      <c r="M1673" s="45">
        <v>1673</v>
      </c>
      <c r="N1673" s="45">
        <v>1</v>
      </c>
      <c r="O1673" s="52">
        <v>103739.29000000001</v>
      </c>
      <c r="P1673" s="48">
        <v>103739.29</v>
      </c>
      <c r="Q1673" s="12" t="s">
        <v>379</v>
      </c>
      <c r="R1673" s="46">
        <v>10008.463333333333</v>
      </c>
      <c r="T1673" s="59" t="s">
        <v>108</v>
      </c>
      <c r="U1673" s="14">
        <v>0</v>
      </c>
      <c r="V1673" s="59" t="s">
        <v>150</v>
      </c>
      <c r="X1673" s="46">
        <v>19104.29</v>
      </c>
      <c r="Y1673" s="46">
        <v>2781.6</v>
      </c>
      <c r="Z1673" s="46">
        <v>3114.66</v>
      </c>
      <c r="AA1673" s="46">
        <v>3114.66</v>
      </c>
      <c r="AB1673" s="46">
        <v>3114.66</v>
      </c>
      <c r="AC1673" s="46">
        <v>3114.66</v>
      </c>
      <c r="AD1673" s="46">
        <v>3114.66</v>
      </c>
      <c r="AE1673" s="46">
        <v>3114.66</v>
      </c>
      <c r="AF1673" s="46">
        <v>3114.66</v>
      </c>
      <c r="AG1673" s="46">
        <v>3114.66</v>
      </c>
      <c r="AH1673" s="46">
        <v>10909.970000000001</v>
      </c>
      <c r="AI1673" s="46">
        <v>8811.9700000000012</v>
      </c>
      <c r="AJ1673" s="46">
        <v>8811.9700000000012</v>
      </c>
      <c r="AK1673" s="46">
        <v>18284.400000000001</v>
      </c>
      <c r="AL1673" s="46">
        <v>10117.810000000001</v>
      </c>
      <c r="AM1673" s="46">
        <v>0</v>
      </c>
    </row>
    <row r="1674" spans="5:39" x14ac:dyDescent="0.2">
      <c r="E1674" s="47">
        <v>167</v>
      </c>
      <c r="F1674" s="47">
        <v>177</v>
      </c>
      <c r="G1674" s="47" t="s">
        <v>251</v>
      </c>
      <c r="H1674" s="47" t="s">
        <v>302</v>
      </c>
      <c r="I1674" s="47" t="s">
        <v>545</v>
      </c>
      <c r="J1674" s="533">
        <v>40000021</v>
      </c>
      <c r="K1674" s="14" t="s">
        <v>64</v>
      </c>
      <c r="L1674" s="14" t="s">
        <v>57</v>
      </c>
      <c r="M1674" s="45">
        <v>1674</v>
      </c>
      <c r="N1674" s="45">
        <v>1</v>
      </c>
      <c r="O1674" s="46">
        <v>46526.504336122613</v>
      </c>
      <c r="Q1674" s="12" t="s">
        <v>379</v>
      </c>
      <c r="T1674" s="59" t="s">
        <v>108</v>
      </c>
      <c r="U1674" s="14">
        <v>0</v>
      </c>
      <c r="V1674" s="59" t="s">
        <v>150</v>
      </c>
      <c r="X1674" s="46">
        <v>3254.3243361225964</v>
      </c>
      <c r="Y1674" s="46">
        <v>6035.9243361225963</v>
      </c>
      <c r="Z1674" s="46">
        <v>9150.5843361225961</v>
      </c>
      <c r="AA1674" s="46">
        <v>12265.244336122596</v>
      </c>
      <c r="AB1674" s="46">
        <v>15379.904336122596</v>
      </c>
      <c r="AC1674" s="46">
        <v>18494.564336122596</v>
      </c>
      <c r="AD1674" s="46">
        <v>21609.224336122596</v>
      </c>
      <c r="AE1674" s="46">
        <v>24723.884336122595</v>
      </c>
      <c r="AF1674" s="46">
        <v>27838.544336122595</v>
      </c>
      <c r="AG1674" s="46">
        <v>30953.204336122595</v>
      </c>
      <c r="AH1674" s="46">
        <v>34067.864336122599</v>
      </c>
      <c r="AI1674" s="46">
        <v>37182.524336122602</v>
      </c>
      <c r="AJ1674" s="46">
        <v>40297.184336122606</v>
      </c>
      <c r="AK1674" s="46">
        <v>43411.844336122609</v>
      </c>
      <c r="AL1674" s="46">
        <v>46526.504336122613</v>
      </c>
      <c r="AM1674" s="46">
        <v>0</v>
      </c>
    </row>
    <row r="1675" spans="5:39" x14ac:dyDescent="0.2">
      <c r="E1675" s="47">
        <v>167</v>
      </c>
      <c r="F1675" s="47">
        <v>177</v>
      </c>
      <c r="G1675" s="47" t="s">
        <v>251</v>
      </c>
      <c r="H1675" s="47" t="s">
        <v>302</v>
      </c>
      <c r="I1675" s="47" t="s">
        <v>545</v>
      </c>
      <c r="J1675" s="533">
        <v>40000021</v>
      </c>
      <c r="K1675" s="14" t="s">
        <v>64</v>
      </c>
      <c r="L1675" s="14" t="s">
        <v>54</v>
      </c>
      <c r="M1675" s="45">
        <v>1675</v>
      </c>
      <c r="N1675" s="45">
        <v>1</v>
      </c>
      <c r="O1675" s="46">
        <v>57212.785663877403</v>
      </c>
      <c r="Q1675" s="12" t="s">
        <v>379</v>
      </c>
      <c r="T1675" s="59" t="s">
        <v>108</v>
      </c>
      <c r="U1675" s="14">
        <v>0</v>
      </c>
      <c r="V1675" s="59" t="s">
        <v>150</v>
      </c>
      <c r="X1675" s="46">
        <v>15849.965663877405</v>
      </c>
      <c r="Y1675" s="46">
        <v>15849.965663877405</v>
      </c>
      <c r="Z1675" s="46">
        <v>15849.965663877405</v>
      </c>
      <c r="AA1675" s="46">
        <v>15849.965663877405</v>
      </c>
      <c r="AB1675" s="46">
        <v>15849.965663877405</v>
      </c>
      <c r="AC1675" s="46">
        <v>15849.965663877405</v>
      </c>
      <c r="AD1675" s="46">
        <v>15849.965663877405</v>
      </c>
      <c r="AE1675" s="46">
        <v>15849.965663877405</v>
      </c>
      <c r="AF1675" s="46">
        <v>15849.965663877405</v>
      </c>
      <c r="AG1675" s="46">
        <v>15849.965663877405</v>
      </c>
      <c r="AH1675" s="46">
        <v>23645.275663877404</v>
      </c>
      <c r="AI1675" s="46">
        <v>29342.585663877406</v>
      </c>
      <c r="AJ1675" s="46">
        <v>35039.895663877403</v>
      </c>
      <c r="AK1675" s="46">
        <v>50209.635663877401</v>
      </c>
      <c r="AL1675" s="46">
        <v>57212.785663877403</v>
      </c>
      <c r="AM1675" s="46">
        <v>2.1827872842550278E-11</v>
      </c>
    </row>
    <row r="1676" spans="5:39" x14ac:dyDescent="0.2">
      <c r="E1676" s="47">
        <v>167</v>
      </c>
      <c r="F1676" s="47">
        <v>177</v>
      </c>
      <c r="G1676" s="47" t="s">
        <v>251</v>
      </c>
      <c r="H1676" s="47" t="s">
        <v>302</v>
      </c>
      <c r="I1676" s="47" t="s">
        <v>545</v>
      </c>
      <c r="J1676" s="533">
        <v>40000021</v>
      </c>
      <c r="K1676" s="14" t="s">
        <v>64</v>
      </c>
      <c r="L1676" s="14" t="s">
        <v>58</v>
      </c>
      <c r="M1676" s="45">
        <v>1676</v>
      </c>
      <c r="N1676" s="45">
        <v>1</v>
      </c>
      <c r="O1676" s="46">
        <v>0</v>
      </c>
      <c r="Q1676" s="12" t="s">
        <v>379</v>
      </c>
      <c r="T1676" s="59" t="s">
        <v>108</v>
      </c>
      <c r="U1676" s="14">
        <v>0</v>
      </c>
      <c r="V1676" s="59" t="s">
        <v>150</v>
      </c>
      <c r="X1676" s="46">
        <v>0</v>
      </c>
      <c r="Y1676" s="46">
        <v>0</v>
      </c>
      <c r="Z1676" s="46">
        <v>0</v>
      </c>
      <c r="AA1676" s="46">
        <v>0</v>
      </c>
      <c r="AB1676" s="46">
        <v>0</v>
      </c>
      <c r="AC1676" s="46">
        <v>0</v>
      </c>
      <c r="AD1676" s="46">
        <v>0</v>
      </c>
      <c r="AE1676" s="46">
        <v>0</v>
      </c>
      <c r="AF1676" s="46">
        <v>0</v>
      </c>
      <c r="AG1676" s="46">
        <v>0</v>
      </c>
      <c r="AH1676" s="46">
        <v>0</v>
      </c>
      <c r="AI1676" s="46">
        <v>0</v>
      </c>
      <c r="AJ1676" s="46">
        <v>0</v>
      </c>
      <c r="AK1676" s="46">
        <v>0</v>
      </c>
      <c r="AL1676" s="46">
        <v>0</v>
      </c>
      <c r="AM1676" s="46">
        <v>-7.2759576141834259E-12</v>
      </c>
    </row>
    <row r="1677" spans="5:39" x14ac:dyDescent="0.2">
      <c r="E1677" s="47">
        <v>167</v>
      </c>
      <c r="F1677" s="47">
        <v>177</v>
      </c>
      <c r="G1677" s="47" t="s">
        <v>251</v>
      </c>
      <c r="H1677" s="47" t="s">
        <v>302</v>
      </c>
      <c r="I1677" s="47" t="s">
        <v>545</v>
      </c>
      <c r="J1677" s="533">
        <v>40000021</v>
      </c>
      <c r="K1677" s="14" t="s">
        <v>67</v>
      </c>
      <c r="L1677" s="14" t="s">
        <v>67</v>
      </c>
      <c r="M1677" s="45">
        <v>1677</v>
      </c>
      <c r="N1677" s="45">
        <v>1</v>
      </c>
      <c r="O1677" s="53">
        <v>180.98215594110661</v>
      </c>
      <c r="P1677" s="54">
        <v>170.98215594110661</v>
      </c>
      <c r="Q1677" s="55" t="s">
        <v>379</v>
      </c>
      <c r="R1677" s="56">
        <v>10.365156622445205</v>
      </c>
      <c r="S1677" s="57" t="s">
        <v>370</v>
      </c>
      <c r="T1677" s="60" t="s">
        <v>108</v>
      </c>
      <c r="U1677" s="14">
        <v>27</v>
      </c>
      <c r="V1677" s="60" t="s">
        <v>150</v>
      </c>
      <c r="Y1677" s="46">
        <v>180.98215594110661</v>
      </c>
      <c r="Z1677" s="46">
        <v>180.98215594110661</v>
      </c>
      <c r="AA1677" s="46">
        <v>180.98215594110661</v>
      </c>
      <c r="AB1677" s="46">
        <v>180.98215594110661</v>
      </c>
      <c r="AC1677" s="46">
        <v>180.98215594110661</v>
      </c>
      <c r="AD1677" s="46">
        <v>180.98215594110661</v>
      </c>
      <c r="AE1677" s="46">
        <v>180.98215594110661</v>
      </c>
      <c r="AF1677" s="46">
        <v>180.98215594110661</v>
      </c>
      <c r="AG1677" s="46">
        <v>180.98215594110661</v>
      </c>
      <c r="AH1677" s="46">
        <v>180.98215594110661</v>
      </c>
      <c r="AI1677" s="46">
        <v>180.98215594110661</v>
      </c>
      <c r="AJ1677" s="46">
        <v>180.98215594110661</v>
      </c>
      <c r="AK1677" s="46">
        <v>180.98215594110661</v>
      </c>
      <c r="AL1677" s="46">
        <v>180.98215594110661</v>
      </c>
      <c r="AM1677" s="46">
        <v>180.98215594110661</v>
      </c>
    </row>
    <row r="1678" spans="5:39" x14ac:dyDescent="0.2">
      <c r="E1678" s="14">
        <v>168</v>
      </c>
      <c r="F1678" s="14">
        <v>178</v>
      </c>
      <c r="G1678" s="14" t="s">
        <v>251</v>
      </c>
      <c r="H1678" s="14" t="s">
        <v>303</v>
      </c>
      <c r="I1678" s="14" t="s">
        <v>546</v>
      </c>
      <c r="J1678" s="531">
        <v>40000022</v>
      </c>
      <c r="K1678" s="14" t="s">
        <v>59</v>
      </c>
      <c r="L1678" s="14" t="s">
        <v>57</v>
      </c>
      <c r="M1678" s="45">
        <v>1678</v>
      </c>
      <c r="N1678" s="45">
        <v>1</v>
      </c>
      <c r="O1678" s="46">
        <v>1553.93</v>
      </c>
      <c r="Q1678" s="12">
        <v>0</v>
      </c>
      <c r="T1678" s="59">
        <v>0</v>
      </c>
      <c r="U1678" s="14">
        <v>0</v>
      </c>
      <c r="V1678" s="59">
        <v>0</v>
      </c>
      <c r="Y1678" s="46">
        <v>1387.77</v>
      </c>
      <c r="Z1678" s="46">
        <v>1553.93</v>
      </c>
      <c r="AA1678" s="46">
        <v>1553.93</v>
      </c>
      <c r="AB1678" s="46">
        <v>1553.93</v>
      </c>
      <c r="AC1678" s="46">
        <v>1553.93</v>
      </c>
      <c r="AD1678" s="46">
        <v>1553.93</v>
      </c>
      <c r="AE1678" s="46">
        <v>1553.93</v>
      </c>
      <c r="AF1678" s="46">
        <v>1553.93</v>
      </c>
      <c r="AG1678" s="46">
        <v>1553.93</v>
      </c>
      <c r="AH1678" s="46">
        <v>1553.93</v>
      </c>
      <c r="AI1678" s="46">
        <v>3107.85</v>
      </c>
      <c r="AJ1678" s="46">
        <v>0.01</v>
      </c>
      <c r="AK1678" s="46">
        <v>1553.93</v>
      </c>
      <c r="AL1678" s="46">
        <v>1553.93</v>
      </c>
      <c r="AM1678" s="46">
        <v>0</v>
      </c>
    </row>
    <row r="1679" spans="5:39" x14ac:dyDescent="0.2">
      <c r="E1679" s="47">
        <v>168</v>
      </c>
      <c r="F1679" s="47">
        <v>178</v>
      </c>
      <c r="G1679" s="47" t="s">
        <v>251</v>
      </c>
      <c r="H1679" s="47" t="s">
        <v>303</v>
      </c>
      <c r="I1679" s="47" t="s">
        <v>546</v>
      </c>
      <c r="J1679" s="533">
        <v>40000022</v>
      </c>
      <c r="K1679" s="14" t="s">
        <v>59</v>
      </c>
      <c r="L1679" s="14" t="s">
        <v>54</v>
      </c>
      <c r="M1679" s="45">
        <v>1679</v>
      </c>
      <c r="N1679" s="45">
        <v>1</v>
      </c>
      <c r="O1679" s="46">
        <v>6817.22</v>
      </c>
      <c r="Q1679" s="12">
        <v>0</v>
      </c>
      <c r="T1679" s="59">
        <v>0</v>
      </c>
      <c r="U1679" s="14">
        <v>0</v>
      </c>
      <c r="V1679" s="59">
        <v>0</v>
      </c>
      <c r="Y1679" s="46">
        <v>0</v>
      </c>
      <c r="Z1679" s="46">
        <v>0</v>
      </c>
      <c r="AA1679" s="46">
        <v>0</v>
      </c>
      <c r="AB1679" s="46">
        <v>0</v>
      </c>
      <c r="AC1679" s="46">
        <v>0</v>
      </c>
      <c r="AD1679" s="46">
        <v>0</v>
      </c>
      <c r="AE1679" s="46">
        <v>0</v>
      </c>
      <c r="AF1679" s="46">
        <v>0</v>
      </c>
      <c r="AG1679" s="46">
        <v>0</v>
      </c>
      <c r="AH1679" s="46">
        <v>7775.72</v>
      </c>
      <c r="AI1679" s="46">
        <v>5685.36</v>
      </c>
      <c r="AJ1679" s="46">
        <v>5685.36</v>
      </c>
      <c r="AK1679" s="46">
        <v>14786.890000000001</v>
      </c>
      <c r="AL1679" s="46">
        <v>6817.22</v>
      </c>
      <c r="AM1679" s="46">
        <v>0</v>
      </c>
    </row>
    <row r="1680" spans="5:39" x14ac:dyDescent="0.2">
      <c r="E1680" s="47">
        <v>168</v>
      </c>
      <c r="F1680" s="47">
        <v>178</v>
      </c>
      <c r="G1680" s="47" t="s">
        <v>251</v>
      </c>
      <c r="H1680" s="47" t="s">
        <v>303</v>
      </c>
      <c r="I1680" s="47" t="s">
        <v>546</v>
      </c>
      <c r="J1680" s="533">
        <v>40000022</v>
      </c>
      <c r="K1680" s="14" t="s">
        <v>59</v>
      </c>
      <c r="L1680" s="14" t="s">
        <v>58</v>
      </c>
      <c r="M1680" s="45">
        <v>1680</v>
      </c>
      <c r="N1680" s="45">
        <v>1</v>
      </c>
      <c r="O1680" s="46">
        <v>0</v>
      </c>
      <c r="Q1680" s="12">
        <v>0</v>
      </c>
      <c r="T1680" s="59">
        <v>0</v>
      </c>
      <c r="U1680" s="14">
        <v>0</v>
      </c>
      <c r="V1680" s="59">
        <v>0</v>
      </c>
      <c r="Y1680" s="46">
        <v>0</v>
      </c>
      <c r="Z1680" s="46">
        <v>0</v>
      </c>
      <c r="AA1680" s="46">
        <v>0</v>
      </c>
      <c r="AB1680" s="46">
        <v>0</v>
      </c>
      <c r="AC1680" s="46">
        <v>0</v>
      </c>
      <c r="AD1680" s="46">
        <v>0</v>
      </c>
      <c r="AE1680" s="46">
        <v>0</v>
      </c>
      <c r="AF1680" s="46">
        <v>0</v>
      </c>
      <c r="AG1680" s="46">
        <v>0</v>
      </c>
      <c r="AH1680" s="46">
        <v>0</v>
      </c>
      <c r="AI1680" s="46">
        <v>0</v>
      </c>
      <c r="AJ1680" s="46">
        <v>0</v>
      </c>
      <c r="AK1680" s="46">
        <v>0</v>
      </c>
      <c r="AL1680" s="46">
        <v>0</v>
      </c>
      <c r="AM1680" s="46">
        <v>0</v>
      </c>
    </row>
    <row r="1681" spans="5:39" x14ac:dyDescent="0.2">
      <c r="E1681" s="47">
        <v>168</v>
      </c>
      <c r="F1681" s="47">
        <v>178</v>
      </c>
      <c r="G1681" s="47" t="s">
        <v>251</v>
      </c>
      <c r="H1681" s="47" t="s">
        <v>303</v>
      </c>
      <c r="I1681" s="47" t="s">
        <v>546</v>
      </c>
      <c r="J1681" s="533">
        <v>40000022</v>
      </c>
      <c r="K1681" s="14" t="s">
        <v>59</v>
      </c>
      <c r="L1681" s="14" t="s">
        <v>31</v>
      </c>
      <c r="M1681" s="45">
        <v>1681</v>
      </c>
      <c r="N1681" s="45">
        <v>1</v>
      </c>
      <c r="O1681" s="48">
        <v>8371.15</v>
      </c>
      <c r="Q1681" s="12">
        <v>0</v>
      </c>
      <c r="R1681" s="46">
        <v>8345.6883333333335</v>
      </c>
      <c r="T1681" s="59">
        <v>0</v>
      </c>
      <c r="U1681" s="14">
        <v>0</v>
      </c>
      <c r="V1681" s="59">
        <v>0</v>
      </c>
      <c r="X1681" s="46">
        <v>14107.69</v>
      </c>
      <c r="Y1681" s="46">
        <v>1387.77</v>
      </c>
      <c r="Z1681" s="46">
        <v>1553.93</v>
      </c>
      <c r="AA1681" s="46">
        <v>1553.93</v>
      </c>
      <c r="AB1681" s="46">
        <v>1553.93</v>
      </c>
      <c r="AC1681" s="46">
        <v>1553.93</v>
      </c>
      <c r="AD1681" s="46">
        <v>1553.93</v>
      </c>
      <c r="AE1681" s="46">
        <v>1553.93</v>
      </c>
      <c r="AF1681" s="46">
        <v>1553.93</v>
      </c>
      <c r="AG1681" s="46">
        <v>1553.93</v>
      </c>
      <c r="AH1681" s="46">
        <v>9329.65</v>
      </c>
      <c r="AI1681" s="46">
        <v>8793.2099999999991</v>
      </c>
      <c r="AJ1681" s="46">
        <v>5685.37</v>
      </c>
      <c r="AK1681" s="46">
        <v>16340.820000000002</v>
      </c>
      <c r="AL1681" s="46">
        <v>8371.15</v>
      </c>
      <c r="AM1681" s="46">
        <v>0</v>
      </c>
    </row>
    <row r="1682" spans="5:39" x14ac:dyDescent="0.2">
      <c r="E1682" s="47">
        <v>168</v>
      </c>
      <c r="F1682" s="47">
        <v>178</v>
      </c>
      <c r="G1682" s="47" t="s">
        <v>251</v>
      </c>
      <c r="H1682" s="47" t="s">
        <v>303</v>
      </c>
      <c r="I1682" s="47" t="s">
        <v>546</v>
      </c>
      <c r="J1682" s="533">
        <v>40000022</v>
      </c>
      <c r="K1682" s="14" t="s">
        <v>37</v>
      </c>
      <c r="L1682" s="14" t="s">
        <v>31</v>
      </c>
      <c r="M1682" s="45">
        <v>1682</v>
      </c>
      <c r="N1682" s="45">
        <v>1</v>
      </c>
      <c r="O1682" s="48">
        <v>24711.97</v>
      </c>
      <c r="P1682" s="48"/>
      <c r="Q1682" s="12">
        <v>0</v>
      </c>
      <c r="R1682" s="46">
        <v>8345.6883333333335</v>
      </c>
      <c r="T1682" s="59">
        <v>0</v>
      </c>
      <c r="U1682" s="14">
        <v>0</v>
      </c>
      <c r="V1682" s="59">
        <v>0</v>
      </c>
      <c r="Y1682" s="46">
        <v>0</v>
      </c>
      <c r="Z1682" s="46">
        <v>0</v>
      </c>
      <c r="AA1682" s="46">
        <v>17049.39</v>
      </c>
      <c r="AB1682" s="46">
        <v>0</v>
      </c>
      <c r="AC1682" s="46">
        <v>3107.86</v>
      </c>
      <c r="AD1682" s="46">
        <v>0</v>
      </c>
      <c r="AE1682" s="46">
        <v>0</v>
      </c>
      <c r="AF1682" s="46">
        <v>6215.72</v>
      </c>
      <c r="AG1682" s="46">
        <v>1553.93</v>
      </c>
      <c r="AH1682" s="46">
        <v>0</v>
      </c>
      <c r="AI1682" s="46">
        <v>0</v>
      </c>
      <c r="AJ1682" s="46">
        <v>18122.86</v>
      </c>
      <c r="AK1682" s="46">
        <v>5685.37</v>
      </c>
      <c r="AL1682" s="46">
        <v>24711.97</v>
      </c>
      <c r="AM1682" s="46">
        <v>0</v>
      </c>
    </row>
    <row r="1683" spans="5:39" x14ac:dyDescent="0.2">
      <c r="E1683" s="47">
        <v>168</v>
      </c>
      <c r="F1683" s="47">
        <v>178</v>
      </c>
      <c r="G1683" s="47" t="s">
        <v>251</v>
      </c>
      <c r="H1683" s="47" t="s">
        <v>303</v>
      </c>
      <c r="I1683" s="47" t="s">
        <v>546</v>
      </c>
      <c r="J1683" s="533">
        <v>40000022</v>
      </c>
      <c r="K1683" s="14" t="s">
        <v>65</v>
      </c>
      <c r="L1683" s="14" t="s">
        <v>31</v>
      </c>
      <c r="M1683" s="45">
        <v>1683</v>
      </c>
      <c r="N1683" s="45">
        <v>1</v>
      </c>
      <c r="O1683" s="52">
        <v>0</v>
      </c>
      <c r="P1683" s="48">
        <v>0</v>
      </c>
      <c r="Q1683" s="12">
        <v>0</v>
      </c>
      <c r="R1683" s="46">
        <v>0</v>
      </c>
      <c r="T1683" s="59">
        <v>0</v>
      </c>
      <c r="U1683" s="14">
        <v>0</v>
      </c>
      <c r="V1683" s="59">
        <v>0</v>
      </c>
      <c r="X1683" s="46">
        <v>0</v>
      </c>
      <c r="Y1683" s="46">
        <v>0</v>
      </c>
      <c r="Z1683" s="46">
        <v>0</v>
      </c>
      <c r="AA1683" s="46">
        <v>0</v>
      </c>
      <c r="AB1683" s="46">
        <v>0</v>
      </c>
      <c r="AC1683" s="46">
        <v>0</v>
      </c>
      <c r="AD1683" s="46">
        <v>0</v>
      </c>
      <c r="AE1683" s="46">
        <v>0</v>
      </c>
      <c r="AF1683" s="46">
        <v>0</v>
      </c>
      <c r="AG1683" s="46">
        <v>0</v>
      </c>
      <c r="AH1683" s="46">
        <v>0</v>
      </c>
      <c r="AI1683" s="46">
        <v>0</v>
      </c>
      <c r="AJ1683" s="46">
        <v>0</v>
      </c>
      <c r="AK1683" s="46">
        <v>0</v>
      </c>
      <c r="AL1683" s="46">
        <v>0</v>
      </c>
      <c r="AM1683" s="46">
        <v>0</v>
      </c>
    </row>
    <row r="1684" spans="5:39" x14ac:dyDescent="0.2">
      <c r="E1684" s="47">
        <v>168</v>
      </c>
      <c r="F1684" s="47">
        <v>178</v>
      </c>
      <c r="G1684" s="47" t="s">
        <v>251</v>
      </c>
      <c r="H1684" s="47" t="s">
        <v>303</v>
      </c>
      <c r="I1684" s="47" t="s">
        <v>546</v>
      </c>
      <c r="J1684" s="533">
        <v>40000022</v>
      </c>
      <c r="K1684" s="14" t="s">
        <v>64</v>
      </c>
      <c r="L1684" s="14" t="s">
        <v>57</v>
      </c>
      <c r="M1684" s="45">
        <v>1684</v>
      </c>
      <c r="N1684" s="45">
        <v>1</v>
      </c>
      <c r="O1684" s="46">
        <v>0</v>
      </c>
      <c r="Q1684" s="12">
        <v>0</v>
      </c>
      <c r="T1684" s="59">
        <v>0</v>
      </c>
      <c r="U1684" s="14">
        <v>0</v>
      </c>
      <c r="V1684" s="59">
        <v>0</v>
      </c>
      <c r="X1684" s="46">
        <v>0</v>
      </c>
      <c r="Y1684" s="46">
        <v>1387.77</v>
      </c>
      <c r="Z1684" s="46">
        <v>2941.7</v>
      </c>
      <c r="AA1684" s="46">
        <v>0</v>
      </c>
      <c r="AB1684" s="46">
        <v>1553.93</v>
      </c>
      <c r="AC1684" s="46">
        <v>0</v>
      </c>
      <c r="AD1684" s="46">
        <v>1553.93</v>
      </c>
      <c r="AE1684" s="46">
        <v>3107.86</v>
      </c>
      <c r="AF1684" s="46">
        <v>0</v>
      </c>
      <c r="AG1684" s="46">
        <v>0</v>
      </c>
      <c r="AH1684" s="46">
        <v>1553.93</v>
      </c>
      <c r="AI1684" s="46">
        <v>4661.78</v>
      </c>
      <c r="AJ1684" s="46">
        <v>0</v>
      </c>
      <c r="AK1684" s="46">
        <v>0</v>
      </c>
      <c r="AL1684" s="46">
        <v>0</v>
      </c>
      <c r="AM1684" s="46">
        <v>0</v>
      </c>
    </row>
    <row r="1685" spans="5:39" x14ac:dyDescent="0.2">
      <c r="E1685" s="47">
        <v>168</v>
      </c>
      <c r="F1685" s="47">
        <v>178</v>
      </c>
      <c r="G1685" s="47" t="s">
        <v>251</v>
      </c>
      <c r="H1685" s="47" t="s">
        <v>303</v>
      </c>
      <c r="I1685" s="47" t="s">
        <v>546</v>
      </c>
      <c r="J1685" s="533">
        <v>40000022</v>
      </c>
      <c r="K1685" s="14" t="s">
        <v>64</v>
      </c>
      <c r="L1685" s="14" t="s">
        <v>54</v>
      </c>
      <c r="M1685" s="45">
        <v>1685</v>
      </c>
      <c r="N1685" s="45">
        <v>1</v>
      </c>
      <c r="O1685" s="46">
        <v>3.637978807091713E-12</v>
      </c>
      <c r="Q1685" s="12">
        <v>0</v>
      </c>
      <c r="T1685" s="59">
        <v>0</v>
      </c>
      <c r="U1685" s="14">
        <v>0</v>
      </c>
      <c r="V1685" s="59">
        <v>0</v>
      </c>
      <c r="X1685" s="46">
        <v>0</v>
      </c>
      <c r="Y1685" s="46">
        <v>0</v>
      </c>
      <c r="Z1685" s="46">
        <v>0</v>
      </c>
      <c r="AA1685" s="46">
        <v>0</v>
      </c>
      <c r="AB1685" s="46">
        <v>0</v>
      </c>
      <c r="AC1685" s="46">
        <v>0</v>
      </c>
      <c r="AD1685" s="46">
        <v>0</v>
      </c>
      <c r="AE1685" s="46">
        <v>0</v>
      </c>
      <c r="AF1685" s="46">
        <v>0</v>
      </c>
      <c r="AG1685" s="46">
        <v>0</v>
      </c>
      <c r="AH1685" s="46">
        <v>7775.72</v>
      </c>
      <c r="AI1685" s="46">
        <v>13461.08</v>
      </c>
      <c r="AJ1685" s="46">
        <v>5685.369999999999</v>
      </c>
      <c r="AK1685" s="46">
        <v>16340.820000000003</v>
      </c>
      <c r="AL1685" s="46">
        <v>3.637978807091713E-12</v>
      </c>
      <c r="AM1685" s="46">
        <v>0</v>
      </c>
    </row>
    <row r="1686" spans="5:39" x14ac:dyDescent="0.2">
      <c r="E1686" s="47">
        <v>168</v>
      </c>
      <c r="F1686" s="47">
        <v>178</v>
      </c>
      <c r="G1686" s="47" t="s">
        <v>251</v>
      </c>
      <c r="H1686" s="47" t="s">
        <v>303</v>
      </c>
      <c r="I1686" s="47" t="s">
        <v>546</v>
      </c>
      <c r="J1686" s="533">
        <v>40000022</v>
      </c>
      <c r="K1686" s="14" t="s">
        <v>64</v>
      </c>
      <c r="L1686" s="14" t="s">
        <v>58</v>
      </c>
      <c r="M1686" s="45">
        <v>1686</v>
      </c>
      <c r="N1686" s="45">
        <v>1</v>
      </c>
      <c r="O1686" s="46">
        <v>-3.637978807091713E-12</v>
      </c>
      <c r="Q1686" s="12">
        <v>0</v>
      </c>
      <c r="T1686" s="59">
        <v>0</v>
      </c>
      <c r="U1686" s="14">
        <v>0</v>
      </c>
      <c r="V1686" s="59">
        <v>0</v>
      </c>
      <c r="X1686" s="46">
        <v>0</v>
      </c>
      <c r="Y1686" s="46">
        <v>14107.69</v>
      </c>
      <c r="Z1686" s="46">
        <v>14107.689999999999</v>
      </c>
      <c r="AA1686" s="46">
        <v>1553.9300000000003</v>
      </c>
      <c r="AB1686" s="46">
        <v>1553.9300000000005</v>
      </c>
      <c r="AC1686" s="46">
        <v>1553.9300000000003</v>
      </c>
      <c r="AD1686" s="46">
        <v>1553.9300000000005</v>
      </c>
      <c r="AE1686" s="46">
        <v>1553.9300000000007</v>
      </c>
      <c r="AF1686" s="46">
        <v>0</v>
      </c>
      <c r="AG1686" s="46">
        <v>0</v>
      </c>
      <c r="AH1686" s="46">
        <v>0</v>
      </c>
      <c r="AI1686" s="46">
        <v>0</v>
      </c>
      <c r="AJ1686" s="46">
        <v>0</v>
      </c>
      <c r="AK1686" s="46">
        <v>0</v>
      </c>
      <c r="AL1686" s="46">
        <v>-3.637978807091713E-12</v>
      </c>
      <c r="AM1686" s="46">
        <v>0</v>
      </c>
    </row>
    <row r="1687" spans="5:39" x14ac:dyDescent="0.2">
      <c r="E1687" s="47">
        <v>168</v>
      </c>
      <c r="F1687" s="47">
        <v>178</v>
      </c>
      <c r="G1687" s="47" t="s">
        <v>251</v>
      </c>
      <c r="H1687" s="47" t="s">
        <v>303</v>
      </c>
      <c r="I1687" s="47" t="s">
        <v>546</v>
      </c>
      <c r="J1687" s="533">
        <v>40000022</v>
      </c>
      <c r="K1687" s="14" t="s">
        <v>67</v>
      </c>
      <c r="L1687" s="14" t="s">
        <v>67</v>
      </c>
      <c r="M1687" s="45">
        <v>1687</v>
      </c>
      <c r="N1687" s="45">
        <v>1</v>
      </c>
      <c r="O1687" s="53">
        <v>0</v>
      </c>
      <c r="P1687" s="54">
        <v>0</v>
      </c>
      <c r="Q1687" s="55">
        <v>0</v>
      </c>
      <c r="R1687" s="56">
        <v>0</v>
      </c>
      <c r="S1687" s="57">
        <v>0</v>
      </c>
      <c r="T1687" s="60">
        <v>0</v>
      </c>
      <c r="U1687" s="14">
        <v>0</v>
      </c>
      <c r="V1687" s="60">
        <v>0</v>
      </c>
      <c r="Y1687" s="46">
        <v>0</v>
      </c>
      <c r="Z1687" s="46">
        <v>0</v>
      </c>
      <c r="AA1687" s="46">
        <v>0</v>
      </c>
      <c r="AB1687" s="46">
        <v>0</v>
      </c>
      <c r="AC1687" s="46">
        <v>0</v>
      </c>
      <c r="AD1687" s="46">
        <v>0</v>
      </c>
      <c r="AE1687" s="46">
        <v>0</v>
      </c>
      <c r="AF1687" s="46">
        <v>0</v>
      </c>
      <c r="AG1687" s="46">
        <v>0</v>
      </c>
      <c r="AH1687" s="46">
        <v>0</v>
      </c>
      <c r="AI1687" s="46">
        <v>0</v>
      </c>
      <c r="AJ1687" s="46">
        <v>0</v>
      </c>
      <c r="AK1687" s="46">
        <v>0</v>
      </c>
      <c r="AL1687" s="46">
        <v>0</v>
      </c>
      <c r="AM1687" s="46">
        <v>0</v>
      </c>
    </row>
    <row r="1688" spans="5:39" x14ac:dyDescent="0.2">
      <c r="E1688" s="14">
        <v>169</v>
      </c>
      <c r="F1688" s="14">
        <v>179</v>
      </c>
      <c r="G1688" s="14" t="s">
        <v>251</v>
      </c>
      <c r="H1688" s="14" t="s">
        <v>313</v>
      </c>
      <c r="I1688" s="14" t="s">
        <v>547</v>
      </c>
      <c r="J1688" s="531">
        <v>40000023</v>
      </c>
      <c r="K1688" s="14" t="s">
        <v>59</v>
      </c>
      <c r="L1688" s="14" t="s">
        <v>57</v>
      </c>
      <c r="M1688" s="45">
        <v>1688</v>
      </c>
      <c r="N1688" s="45">
        <v>1</v>
      </c>
      <c r="O1688" s="46">
        <v>2035.59</v>
      </c>
      <c r="Q1688" s="12" t="s">
        <v>376</v>
      </c>
      <c r="T1688" s="59" t="s">
        <v>73</v>
      </c>
      <c r="U1688" s="14">
        <v>21</v>
      </c>
      <c r="V1688" s="59" t="s">
        <v>175</v>
      </c>
      <c r="Y1688" s="46">
        <v>1817.91</v>
      </c>
      <c r="Z1688" s="46">
        <v>2035.59</v>
      </c>
      <c r="AA1688" s="46">
        <v>2035.59</v>
      </c>
      <c r="AB1688" s="46">
        <v>2035.59</v>
      </c>
      <c r="AC1688" s="46">
        <v>2035.59</v>
      </c>
      <c r="AD1688" s="46">
        <v>2035.59</v>
      </c>
      <c r="AE1688" s="46">
        <v>2035.59</v>
      </c>
      <c r="AF1688" s="46">
        <v>2035.59</v>
      </c>
      <c r="AG1688" s="46">
        <v>2035.59</v>
      </c>
      <c r="AH1688" s="46">
        <v>2035.59</v>
      </c>
      <c r="AI1688" s="46">
        <v>2035.59</v>
      </c>
      <c r="AJ1688" s="46">
        <v>2035.59</v>
      </c>
      <c r="AK1688" s="46">
        <v>2035.59</v>
      </c>
      <c r="AL1688" s="46">
        <v>2035.59</v>
      </c>
      <c r="AM1688" s="46">
        <v>0</v>
      </c>
    </row>
    <row r="1689" spans="5:39" x14ac:dyDescent="0.2">
      <c r="E1689" s="47">
        <v>169</v>
      </c>
      <c r="F1689" s="47">
        <v>179</v>
      </c>
      <c r="G1689" s="47" t="s">
        <v>251</v>
      </c>
      <c r="H1689" s="47" t="s">
        <v>313</v>
      </c>
      <c r="I1689" s="47" t="s">
        <v>547</v>
      </c>
      <c r="J1689" s="533">
        <v>40000023</v>
      </c>
      <c r="K1689" s="14" t="s">
        <v>59</v>
      </c>
      <c r="L1689" s="14" t="s">
        <v>54</v>
      </c>
      <c r="M1689" s="45">
        <v>1689</v>
      </c>
      <c r="N1689" s="45">
        <v>1</v>
      </c>
      <c r="O1689" s="46">
        <v>4672.9399999999996</v>
      </c>
      <c r="Q1689" s="12" t="s">
        <v>376</v>
      </c>
      <c r="T1689" s="59" t="s">
        <v>73</v>
      </c>
      <c r="U1689" s="14">
        <v>0</v>
      </c>
      <c r="V1689" s="59" t="s">
        <v>175</v>
      </c>
      <c r="Y1689" s="46">
        <v>0</v>
      </c>
      <c r="Z1689" s="46">
        <v>0</v>
      </c>
      <c r="AA1689" s="46">
        <v>0</v>
      </c>
      <c r="AB1689" s="46">
        <v>0</v>
      </c>
      <c r="AC1689" s="46">
        <v>0</v>
      </c>
      <c r="AD1689" s="46">
        <v>0</v>
      </c>
      <c r="AE1689" s="46">
        <v>0</v>
      </c>
      <c r="AF1689" s="46">
        <v>0</v>
      </c>
      <c r="AG1689" s="46">
        <v>0</v>
      </c>
      <c r="AH1689" s="46">
        <v>6669.57</v>
      </c>
      <c r="AI1689" s="46">
        <v>3859.27</v>
      </c>
      <c r="AJ1689" s="46">
        <v>3859.27</v>
      </c>
      <c r="AK1689" s="46">
        <v>8728.5300000000007</v>
      </c>
      <c r="AL1689" s="46">
        <v>4672.9399999999996</v>
      </c>
      <c r="AM1689" s="46">
        <v>0</v>
      </c>
    </row>
    <row r="1690" spans="5:39" x14ac:dyDescent="0.2">
      <c r="E1690" s="47">
        <v>169</v>
      </c>
      <c r="F1690" s="47">
        <v>179</v>
      </c>
      <c r="G1690" s="47" t="s">
        <v>251</v>
      </c>
      <c r="H1690" s="47" t="s">
        <v>313</v>
      </c>
      <c r="I1690" s="47" t="s">
        <v>547</v>
      </c>
      <c r="J1690" s="533">
        <v>40000023</v>
      </c>
      <c r="K1690" s="14" t="s">
        <v>59</v>
      </c>
      <c r="L1690" s="14" t="s">
        <v>58</v>
      </c>
      <c r="M1690" s="45">
        <v>1690</v>
      </c>
      <c r="N1690" s="45">
        <v>1</v>
      </c>
      <c r="O1690" s="46">
        <v>0</v>
      </c>
      <c r="Q1690" s="12" t="s">
        <v>376</v>
      </c>
      <c r="T1690" s="59" t="s">
        <v>73</v>
      </c>
      <c r="U1690" s="14">
        <v>0</v>
      </c>
      <c r="V1690" s="59" t="s">
        <v>175</v>
      </c>
      <c r="Y1690" s="46">
        <v>0</v>
      </c>
      <c r="Z1690" s="46">
        <v>0</v>
      </c>
      <c r="AA1690" s="46">
        <v>0</v>
      </c>
      <c r="AB1690" s="46">
        <v>0</v>
      </c>
      <c r="AC1690" s="46">
        <v>0</v>
      </c>
      <c r="AD1690" s="46">
        <v>0</v>
      </c>
      <c r="AE1690" s="46">
        <v>0</v>
      </c>
      <c r="AF1690" s="46">
        <v>0</v>
      </c>
      <c r="AG1690" s="46">
        <v>0</v>
      </c>
      <c r="AH1690" s="46">
        <v>0</v>
      </c>
      <c r="AI1690" s="46">
        <v>0</v>
      </c>
      <c r="AJ1690" s="46">
        <v>0</v>
      </c>
      <c r="AK1690" s="46">
        <v>0</v>
      </c>
      <c r="AL1690" s="46">
        <v>0</v>
      </c>
      <c r="AM1690" s="46">
        <v>0</v>
      </c>
    </row>
    <row r="1691" spans="5:39" x14ac:dyDescent="0.2">
      <c r="E1691" s="47">
        <v>169</v>
      </c>
      <c r="F1691" s="47">
        <v>179</v>
      </c>
      <c r="G1691" s="47" t="s">
        <v>251</v>
      </c>
      <c r="H1691" s="47" t="s">
        <v>313</v>
      </c>
      <c r="I1691" s="47" t="s">
        <v>547</v>
      </c>
      <c r="J1691" s="533">
        <v>40000023</v>
      </c>
      <c r="K1691" s="14" t="s">
        <v>59</v>
      </c>
      <c r="L1691" s="14" t="s">
        <v>31</v>
      </c>
      <c r="M1691" s="45">
        <v>1691</v>
      </c>
      <c r="N1691" s="45">
        <v>1</v>
      </c>
      <c r="O1691" s="48">
        <v>6708.53</v>
      </c>
      <c r="Q1691" s="12" t="s">
        <v>376</v>
      </c>
      <c r="R1691" s="46">
        <v>6667.1866666666674</v>
      </c>
      <c r="T1691" s="59" t="s">
        <v>73</v>
      </c>
      <c r="U1691" s="14">
        <v>0</v>
      </c>
      <c r="V1691" s="59" t="s">
        <v>175</v>
      </c>
      <c r="X1691" s="46">
        <v>6490.7</v>
      </c>
      <c r="Y1691" s="46">
        <v>1817.91</v>
      </c>
      <c r="Z1691" s="46">
        <v>2035.59</v>
      </c>
      <c r="AA1691" s="46">
        <v>2035.59</v>
      </c>
      <c r="AB1691" s="46">
        <v>2035.59</v>
      </c>
      <c r="AC1691" s="46">
        <v>2035.59</v>
      </c>
      <c r="AD1691" s="46">
        <v>2035.59</v>
      </c>
      <c r="AE1691" s="46">
        <v>2035.59</v>
      </c>
      <c r="AF1691" s="46">
        <v>2035.59</v>
      </c>
      <c r="AG1691" s="46">
        <v>2035.59</v>
      </c>
      <c r="AH1691" s="46">
        <v>8705.16</v>
      </c>
      <c r="AI1691" s="46">
        <v>5894.86</v>
      </c>
      <c r="AJ1691" s="46">
        <v>5894.86</v>
      </c>
      <c r="AK1691" s="46">
        <v>10764.12</v>
      </c>
      <c r="AL1691" s="46">
        <v>6708.53</v>
      </c>
      <c r="AM1691" s="46">
        <v>0</v>
      </c>
    </row>
    <row r="1692" spans="5:39" x14ac:dyDescent="0.2">
      <c r="E1692" s="47">
        <v>169</v>
      </c>
      <c r="F1692" s="47">
        <v>179</v>
      </c>
      <c r="G1692" s="47" t="s">
        <v>251</v>
      </c>
      <c r="H1692" s="47" t="s">
        <v>313</v>
      </c>
      <c r="I1692" s="47" t="s">
        <v>547</v>
      </c>
      <c r="J1692" s="533">
        <v>40000023</v>
      </c>
      <c r="K1692" s="14" t="s">
        <v>37</v>
      </c>
      <c r="L1692" s="14" t="s">
        <v>31</v>
      </c>
      <c r="M1692" s="45">
        <v>1692</v>
      </c>
      <c r="N1692" s="45">
        <v>1</v>
      </c>
      <c r="O1692" s="48">
        <v>8000</v>
      </c>
      <c r="P1692" s="48"/>
      <c r="Q1692" s="12" t="s">
        <v>376</v>
      </c>
      <c r="R1692" s="46">
        <v>5158.833333333333</v>
      </c>
      <c r="T1692" s="59" t="s">
        <v>73</v>
      </c>
      <c r="U1692" s="14">
        <v>0</v>
      </c>
      <c r="V1692" s="59" t="s">
        <v>175</v>
      </c>
      <c r="Y1692" s="46">
        <v>0</v>
      </c>
      <c r="Z1692" s="46">
        <v>0</v>
      </c>
      <c r="AA1692" s="46">
        <v>0</v>
      </c>
      <c r="AB1692" s="46">
        <v>10345</v>
      </c>
      <c r="AC1692" s="46">
        <v>0</v>
      </c>
      <c r="AD1692" s="46">
        <v>0</v>
      </c>
      <c r="AE1692" s="46">
        <v>0</v>
      </c>
      <c r="AF1692" s="46">
        <v>0</v>
      </c>
      <c r="AG1692" s="46">
        <v>12213</v>
      </c>
      <c r="AH1692" s="46">
        <v>0</v>
      </c>
      <c r="AI1692" s="46">
        <v>10740</v>
      </c>
      <c r="AJ1692" s="46">
        <v>0</v>
      </c>
      <c r="AK1692" s="46">
        <v>0</v>
      </c>
      <c r="AL1692" s="46">
        <v>8000</v>
      </c>
      <c r="AM1692" s="46">
        <v>8505.1440000000002</v>
      </c>
    </row>
    <row r="1693" spans="5:39" x14ac:dyDescent="0.2">
      <c r="E1693" s="47">
        <v>169</v>
      </c>
      <c r="F1693" s="47">
        <v>179</v>
      </c>
      <c r="G1693" s="47" t="s">
        <v>251</v>
      </c>
      <c r="H1693" s="47" t="s">
        <v>313</v>
      </c>
      <c r="I1693" s="47" t="s">
        <v>547</v>
      </c>
      <c r="J1693" s="533">
        <v>40000023</v>
      </c>
      <c r="K1693" s="14" t="s">
        <v>65</v>
      </c>
      <c r="L1693" s="14" t="s">
        <v>31</v>
      </c>
      <c r="M1693" s="45">
        <v>1693</v>
      </c>
      <c r="N1693" s="45">
        <v>1</v>
      </c>
      <c r="O1693" s="52">
        <v>21262.860000000004</v>
      </c>
      <c r="P1693" s="48">
        <v>8505.1440000000002</v>
      </c>
      <c r="Q1693" s="12" t="s">
        <v>376</v>
      </c>
      <c r="R1693" s="46">
        <v>3543.8100000000009</v>
      </c>
      <c r="T1693" s="59" t="s">
        <v>73</v>
      </c>
      <c r="U1693" s="14">
        <v>0</v>
      </c>
      <c r="V1693" s="59" t="s">
        <v>175</v>
      </c>
      <c r="X1693" s="46">
        <v>0</v>
      </c>
      <c r="Y1693" s="46">
        <v>0</v>
      </c>
      <c r="Z1693" s="46">
        <v>0</v>
      </c>
      <c r="AA1693" s="46">
        <v>0</v>
      </c>
      <c r="AB1693" s="46">
        <v>0</v>
      </c>
      <c r="AC1693" s="46">
        <v>0</v>
      </c>
      <c r="AD1693" s="46">
        <v>0</v>
      </c>
      <c r="AE1693" s="46">
        <v>0</v>
      </c>
      <c r="AF1693" s="46">
        <v>0</v>
      </c>
      <c r="AG1693" s="46">
        <v>0</v>
      </c>
      <c r="AH1693" s="46">
        <v>0</v>
      </c>
      <c r="AI1693" s="46">
        <v>0</v>
      </c>
      <c r="AJ1693" s="46">
        <v>3790.2100000000055</v>
      </c>
      <c r="AK1693" s="46">
        <v>10764.12</v>
      </c>
      <c r="AL1693" s="46">
        <v>6708.53</v>
      </c>
      <c r="AM1693" s="46">
        <v>0</v>
      </c>
    </row>
    <row r="1694" spans="5:39" x14ac:dyDescent="0.2">
      <c r="E1694" s="47">
        <v>169</v>
      </c>
      <c r="F1694" s="47">
        <v>179</v>
      </c>
      <c r="G1694" s="47" t="s">
        <v>251</v>
      </c>
      <c r="H1694" s="47" t="s">
        <v>313</v>
      </c>
      <c r="I1694" s="47" t="s">
        <v>547</v>
      </c>
      <c r="J1694" s="533">
        <v>40000023</v>
      </c>
      <c r="K1694" s="14" t="s">
        <v>64</v>
      </c>
      <c r="L1694" s="14" t="s">
        <v>57</v>
      </c>
      <c r="M1694" s="45">
        <v>1694</v>
      </c>
      <c r="N1694" s="45">
        <v>1</v>
      </c>
      <c r="O1694" s="46">
        <v>0</v>
      </c>
      <c r="Q1694" s="12" t="s">
        <v>376</v>
      </c>
      <c r="T1694" s="59" t="s">
        <v>73</v>
      </c>
      <c r="U1694" s="14">
        <v>0</v>
      </c>
      <c r="V1694" s="59" t="s">
        <v>175</v>
      </c>
      <c r="X1694" s="46">
        <v>0</v>
      </c>
      <c r="Y1694" s="46">
        <v>1817.91</v>
      </c>
      <c r="Z1694" s="46">
        <v>3853.5</v>
      </c>
      <c r="AA1694" s="46">
        <v>5889.09</v>
      </c>
      <c r="AB1694" s="46">
        <v>0</v>
      </c>
      <c r="AC1694" s="46">
        <v>2035.59</v>
      </c>
      <c r="AD1694" s="46">
        <v>4071.18</v>
      </c>
      <c r="AE1694" s="46">
        <v>6106.7699999999995</v>
      </c>
      <c r="AF1694" s="46">
        <v>8142.36</v>
      </c>
      <c r="AG1694" s="46">
        <v>0</v>
      </c>
      <c r="AH1694" s="46">
        <v>2035.59</v>
      </c>
      <c r="AI1694" s="46">
        <v>0</v>
      </c>
      <c r="AJ1694" s="46">
        <v>2035.59</v>
      </c>
      <c r="AK1694" s="46">
        <v>4071.18</v>
      </c>
      <c r="AL1694" s="46">
        <v>0</v>
      </c>
      <c r="AM1694" s="46">
        <v>0</v>
      </c>
    </row>
    <row r="1695" spans="5:39" x14ac:dyDescent="0.2">
      <c r="E1695" s="47">
        <v>169</v>
      </c>
      <c r="F1695" s="47">
        <v>179</v>
      </c>
      <c r="G1695" s="47" t="s">
        <v>251</v>
      </c>
      <c r="H1695" s="47" t="s">
        <v>313</v>
      </c>
      <c r="I1695" s="47" t="s">
        <v>547</v>
      </c>
      <c r="J1695" s="533">
        <v>40000023</v>
      </c>
      <c r="K1695" s="14" t="s">
        <v>64</v>
      </c>
      <c r="L1695" s="14" t="s">
        <v>54</v>
      </c>
      <c r="M1695" s="45">
        <v>1695</v>
      </c>
      <c r="N1695" s="45">
        <v>1</v>
      </c>
      <c r="O1695" s="46">
        <v>19227.53</v>
      </c>
      <c r="Q1695" s="12" t="s">
        <v>376</v>
      </c>
      <c r="T1695" s="59" t="s">
        <v>73</v>
      </c>
      <c r="U1695" s="14">
        <v>0</v>
      </c>
      <c r="V1695" s="59" t="s">
        <v>175</v>
      </c>
      <c r="X1695" s="46">
        <v>0</v>
      </c>
      <c r="Y1695" s="46">
        <v>0</v>
      </c>
      <c r="Z1695" s="46">
        <v>0</v>
      </c>
      <c r="AA1695" s="46">
        <v>0</v>
      </c>
      <c r="AB1695" s="46">
        <v>0</v>
      </c>
      <c r="AC1695" s="46">
        <v>0</v>
      </c>
      <c r="AD1695" s="46">
        <v>0</v>
      </c>
      <c r="AE1695" s="46">
        <v>0</v>
      </c>
      <c r="AF1695" s="46">
        <v>0</v>
      </c>
      <c r="AG1695" s="46">
        <v>0</v>
      </c>
      <c r="AH1695" s="46">
        <v>6669.57</v>
      </c>
      <c r="AI1695" s="46">
        <v>3860.0200000000004</v>
      </c>
      <c r="AJ1695" s="46">
        <v>7719.2900000000009</v>
      </c>
      <c r="AK1695" s="46">
        <v>16447.82</v>
      </c>
      <c r="AL1695" s="46">
        <v>19227.53</v>
      </c>
      <c r="AM1695" s="46">
        <v>10722.385999999999</v>
      </c>
    </row>
    <row r="1696" spans="5:39" x14ac:dyDescent="0.2">
      <c r="E1696" s="47">
        <v>169</v>
      </c>
      <c r="F1696" s="47">
        <v>179</v>
      </c>
      <c r="G1696" s="47" t="s">
        <v>251</v>
      </c>
      <c r="H1696" s="47" t="s">
        <v>313</v>
      </c>
      <c r="I1696" s="47" t="s">
        <v>547</v>
      </c>
      <c r="J1696" s="533">
        <v>40000023</v>
      </c>
      <c r="K1696" s="14" t="s">
        <v>64</v>
      </c>
      <c r="L1696" s="14" t="s">
        <v>58</v>
      </c>
      <c r="M1696" s="45">
        <v>1696</v>
      </c>
      <c r="N1696" s="45">
        <v>1</v>
      </c>
      <c r="O1696" s="46">
        <v>2035.330000000009</v>
      </c>
      <c r="Q1696" s="12" t="s">
        <v>376</v>
      </c>
      <c r="T1696" s="59" t="s">
        <v>73</v>
      </c>
      <c r="U1696" s="14">
        <v>0</v>
      </c>
      <c r="V1696" s="59" t="s">
        <v>175</v>
      </c>
      <c r="X1696" s="46">
        <v>0</v>
      </c>
      <c r="Y1696" s="46">
        <v>6490.7000000000007</v>
      </c>
      <c r="Z1696" s="46">
        <v>6490.7000000000007</v>
      </c>
      <c r="AA1696" s="46">
        <v>6490.7000000000007</v>
      </c>
      <c r="AB1696" s="46">
        <v>4070.380000000001</v>
      </c>
      <c r="AC1696" s="46">
        <v>4070.380000000001</v>
      </c>
      <c r="AD1696" s="46">
        <v>4070.3800000000015</v>
      </c>
      <c r="AE1696" s="46">
        <v>4070.3800000000019</v>
      </c>
      <c r="AF1696" s="46">
        <v>4070.3800000000019</v>
      </c>
      <c r="AG1696" s="46">
        <v>2035.3300000000017</v>
      </c>
      <c r="AH1696" s="46">
        <v>2035.3300000000054</v>
      </c>
      <c r="AI1696" s="46">
        <v>2035.3300000000054</v>
      </c>
      <c r="AJ1696" s="46">
        <v>2035.3300000000054</v>
      </c>
      <c r="AK1696" s="46">
        <v>2035.330000000009</v>
      </c>
      <c r="AL1696" s="46">
        <v>2035.330000000009</v>
      </c>
      <c r="AM1696" s="46">
        <v>2035.330000000009</v>
      </c>
    </row>
    <row r="1697" spans="5:39" x14ac:dyDescent="0.2">
      <c r="E1697" s="47">
        <v>169</v>
      </c>
      <c r="F1697" s="47">
        <v>179</v>
      </c>
      <c r="G1697" s="47" t="s">
        <v>251</v>
      </c>
      <c r="H1697" s="47" t="s">
        <v>313</v>
      </c>
      <c r="I1697" s="47" t="s">
        <v>547</v>
      </c>
      <c r="J1697" s="533">
        <v>40000023</v>
      </c>
      <c r="K1697" s="14" t="s">
        <v>67</v>
      </c>
      <c r="L1697" s="14" t="s">
        <v>67</v>
      </c>
      <c r="M1697" s="45">
        <v>1697</v>
      </c>
      <c r="N1697" s="45">
        <v>1</v>
      </c>
      <c r="O1697" s="53">
        <v>24.691774765953596</v>
      </c>
      <c r="P1697" s="54">
        <v>14.691774765953596</v>
      </c>
      <c r="Q1697" s="55" t="s">
        <v>376</v>
      </c>
      <c r="R1697" s="56">
        <v>3.1891802439409731</v>
      </c>
      <c r="S1697" s="57" t="s">
        <v>370</v>
      </c>
      <c r="T1697" s="60" t="s">
        <v>73</v>
      </c>
      <c r="U1697" s="14">
        <v>0</v>
      </c>
      <c r="V1697" s="60" t="s">
        <v>175</v>
      </c>
      <c r="Y1697" s="46">
        <v>24.691774765953596</v>
      </c>
      <c r="Z1697" s="46">
        <v>24.691774765953596</v>
      </c>
      <c r="AA1697" s="46">
        <v>24.691774765953596</v>
      </c>
      <c r="AB1697" s="46">
        <v>24.691774765953596</v>
      </c>
      <c r="AC1697" s="46">
        <v>24.691774765953596</v>
      </c>
      <c r="AD1697" s="46">
        <v>24.691774765953596</v>
      </c>
      <c r="AE1697" s="46">
        <v>24.691774765953596</v>
      </c>
      <c r="AF1697" s="46">
        <v>24.691774765953596</v>
      </c>
      <c r="AG1697" s="46">
        <v>24.691774765953596</v>
      </c>
      <c r="AH1697" s="46">
        <v>24.691774765953596</v>
      </c>
      <c r="AI1697" s="46">
        <v>24.691774765953596</v>
      </c>
      <c r="AJ1697" s="46">
        <v>24.691774765953596</v>
      </c>
      <c r="AK1697" s="46">
        <v>24.691774765953596</v>
      </c>
      <c r="AL1697" s="46">
        <v>24.691774765953596</v>
      </c>
      <c r="AM1697" s="46">
        <v>24.691774765953596</v>
      </c>
    </row>
    <row r="1698" spans="5:39" x14ac:dyDescent="0.2">
      <c r="E1698" s="14">
        <v>170</v>
      </c>
      <c r="F1698" s="14">
        <v>180</v>
      </c>
      <c r="G1698" s="14" t="s">
        <v>251</v>
      </c>
      <c r="H1698" s="14" t="s">
        <v>351</v>
      </c>
      <c r="I1698" s="14" t="s">
        <v>548</v>
      </c>
      <c r="J1698" s="531">
        <v>40000024</v>
      </c>
      <c r="K1698" s="14" t="s">
        <v>59</v>
      </c>
      <c r="L1698" s="14" t="s">
        <v>57</v>
      </c>
      <c r="M1698" s="45">
        <v>1698</v>
      </c>
      <c r="N1698" s="45">
        <v>1</v>
      </c>
      <c r="O1698" s="46">
        <v>2709.58</v>
      </c>
      <c r="Q1698" s="12">
        <v>0</v>
      </c>
      <c r="T1698" s="59">
        <v>0</v>
      </c>
      <c r="U1698" s="14">
        <v>0</v>
      </c>
      <c r="V1698" s="59">
        <v>0</v>
      </c>
      <c r="Y1698" s="46">
        <v>2419.83</v>
      </c>
      <c r="Z1698" s="46">
        <v>2709.58</v>
      </c>
      <c r="AA1698" s="46">
        <v>2709.58</v>
      </c>
      <c r="AB1698" s="46">
        <v>2709.58</v>
      </c>
      <c r="AC1698" s="46">
        <v>2709.58</v>
      </c>
      <c r="AD1698" s="46">
        <v>2709.58</v>
      </c>
      <c r="AE1698" s="46">
        <v>2709.58</v>
      </c>
      <c r="AF1698" s="46">
        <v>2709.58</v>
      </c>
      <c r="AG1698" s="46">
        <v>2709.58</v>
      </c>
      <c r="AH1698" s="46">
        <v>2709.58</v>
      </c>
      <c r="AI1698" s="46">
        <v>2709.58</v>
      </c>
      <c r="AJ1698" s="46">
        <v>2709.58</v>
      </c>
      <c r="AK1698" s="46">
        <v>2709.58</v>
      </c>
      <c r="AL1698" s="46">
        <v>2709.58</v>
      </c>
      <c r="AM1698" s="46">
        <v>0</v>
      </c>
    </row>
    <row r="1699" spans="5:39" x14ac:dyDescent="0.2">
      <c r="E1699" s="47">
        <v>170</v>
      </c>
      <c r="F1699" s="47">
        <v>180</v>
      </c>
      <c r="G1699" s="47" t="s">
        <v>251</v>
      </c>
      <c r="H1699" s="47" t="s">
        <v>351</v>
      </c>
      <c r="I1699" s="47" t="s">
        <v>548</v>
      </c>
      <c r="J1699" s="533">
        <v>40000024</v>
      </c>
      <c r="K1699" s="14" t="s">
        <v>59</v>
      </c>
      <c r="L1699" s="14" t="s">
        <v>54</v>
      </c>
      <c r="M1699" s="45">
        <v>1699</v>
      </c>
      <c r="N1699" s="45">
        <v>1</v>
      </c>
      <c r="O1699" s="46">
        <v>5281.14</v>
      </c>
      <c r="Q1699" s="12">
        <v>0</v>
      </c>
      <c r="T1699" s="59">
        <v>0</v>
      </c>
      <c r="U1699" s="14">
        <v>0</v>
      </c>
      <c r="V1699" s="59">
        <v>0</v>
      </c>
      <c r="Y1699" s="46">
        <v>0</v>
      </c>
      <c r="Z1699" s="46">
        <v>0</v>
      </c>
      <c r="AA1699" s="46">
        <v>0</v>
      </c>
      <c r="AB1699" s="46">
        <v>0</v>
      </c>
      <c r="AC1699" s="46">
        <v>0</v>
      </c>
      <c r="AD1699" s="46">
        <v>0</v>
      </c>
      <c r="AE1699" s="46">
        <v>0</v>
      </c>
      <c r="AF1699" s="46">
        <v>0</v>
      </c>
      <c r="AG1699" s="46">
        <v>0</v>
      </c>
      <c r="AH1699" s="46">
        <v>6780.74</v>
      </c>
      <c r="AI1699" s="46">
        <v>5006.3</v>
      </c>
      <c r="AJ1699" s="46">
        <v>5006.3</v>
      </c>
      <c r="AK1699" s="46">
        <v>5835.8499999999995</v>
      </c>
      <c r="AL1699" s="46">
        <v>5281.14</v>
      </c>
      <c r="AM1699" s="46">
        <v>0</v>
      </c>
    </row>
    <row r="1700" spans="5:39" x14ac:dyDescent="0.2">
      <c r="E1700" s="47">
        <v>170</v>
      </c>
      <c r="F1700" s="47">
        <v>180</v>
      </c>
      <c r="G1700" s="47" t="s">
        <v>251</v>
      </c>
      <c r="H1700" s="47" t="s">
        <v>351</v>
      </c>
      <c r="I1700" s="47" t="s">
        <v>548</v>
      </c>
      <c r="J1700" s="533">
        <v>40000024</v>
      </c>
      <c r="K1700" s="14" t="s">
        <v>59</v>
      </c>
      <c r="L1700" s="14" t="s">
        <v>58</v>
      </c>
      <c r="M1700" s="45">
        <v>1700</v>
      </c>
      <c r="N1700" s="45">
        <v>1</v>
      </c>
      <c r="O1700" s="46">
        <v>0</v>
      </c>
      <c r="Q1700" s="12">
        <v>0</v>
      </c>
      <c r="T1700" s="59">
        <v>0</v>
      </c>
      <c r="U1700" s="14">
        <v>0</v>
      </c>
      <c r="V1700" s="59">
        <v>0</v>
      </c>
      <c r="Y1700" s="46">
        <v>0</v>
      </c>
      <c r="Z1700" s="46">
        <v>0</v>
      </c>
      <c r="AA1700" s="46">
        <v>0</v>
      </c>
      <c r="AB1700" s="46">
        <v>0</v>
      </c>
      <c r="AC1700" s="46">
        <v>0</v>
      </c>
      <c r="AD1700" s="46">
        <v>0</v>
      </c>
      <c r="AE1700" s="46">
        <v>0</v>
      </c>
      <c r="AF1700" s="46">
        <v>0</v>
      </c>
      <c r="AG1700" s="46">
        <v>0</v>
      </c>
      <c r="AH1700" s="46">
        <v>0</v>
      </c>
      <c r="AI1700" s="46">
        <v>0</v>
      </c>
      <c r="AJ1700" s="46">
        <v>0</v>
      </c>
      <c r="AK1700" s="46">
        <v>0</v>
      </c>
      <c r="AL1700" s="46">
        <v>0</v>
      </c>
      <c r="AM1700" s="46">
        <v>0</v>
      </c>
    </row>
    <row r="1701" spans="5:39" x14ac:dyDescent="0.2">
      <c r="E1701" s="47">
        <v>170</v>
      </c>
      <c r="F1701" s="47">
        <v>180</v>
      </c>
      <c r="G1701" s="47" t="s">
        <v>251</v>
      </c>
      <c r="H1701" s="47" t="s">
        <v>351</v>
      </c>
      <c r="I1701" s="47" t="s">
        <v>548</v>
      </c>
      <c r="J1701" s="533">
        <v>40000024</v>
      </c>
      <c r="K1701" s="14" t="s">
        <v>59</v>
      </c>
      <c r="L1701" s="14" t="s">
        <v>31</v>
      </c>
      <c r="M1701" s="45">
        <v>1701</v>
      </c>
      <c r="N1701" s="45">
        <v>1</v>
      </c>
      <c r="O1701" s="48">
        <v>7990.72</v>
      </c>
      <c r="Q1701" s="12">
        <v>0</v>
      </c>
      <c r="R1701" s="46">
        <v>7361.3016666666663</v>
      </c>
      <c r="T1701" s="59">
        <v>0</v>
      </c>
      <c r="U1701" s="14">
        <v>0</v>
      </c>
      <c r="V1701" s="59">
        <v>0</v>
      </c>
      <c r="X1701" s="46">
        <v>16619.68</v>
      </c>
      <c r="Y1701" s="46">
        <v>2419.83</v>
      </c>
      <c r="Z1701" s="46">
        <v>2709.58</v>
      </c>
      <c r="AA1701" s="46">
        <v>2709.58</v>
      </c>
      <c r="AB1701" s="46">
        <v>2709.58</v>
      </c>
      <c r="AC1701" s="46">
        <v>2709.58</v>
      </c>
      <c r="AD1701" s="46">
        <v>2709.58</v>
      </c>
      <c r="AE1701" s="46">
        <v>2709.58</v>
      </c>
      <c r="AF1701" s="46">
        <v>2709.58</v>
      </c>
      <c r="AG1701" s="46">
        <v>2709.58</v>
      </c>
      <c r="AH1701" s="46">
        <v>9490.32</v>
      </c>
      <c r="AI1701" s="46">
        <v>7715.88</v>
      </c>
      <c r="AJ1701" s="46">
        <v>7715.88</v>
      </c>
      <c r="AK1701" s="46">
        <v>8545.43</v>
      </c>
      <c r="AL1701" s="46">
        <v>7990.72</v>
      </c>
      <c r="AM1701" s="46">
        <v>0</v>
      </c>
    </row>
    <row r="1702" spans="5:39" x14ac:dyDescent="0.2">
      <c r="E1702" s="47">
        <v>170</v>
      </c>
      <c r="F1702" s="47">
        <v>180</v>
      </c>
      <c r="G1702" s="47" t="s">
        <v>251</v>
      </c>
      <c r="H1702" s="47" t="s">
        <v>351</v>
      </c>
      <c r="I1702" s="47" t="s">
        <v>548</v>
      </c>
      <c r="J1702" s="533">
        <v>40000024</v>
      </c>
      <c r="K1702" s="14" t="s">
        <v>37</v>
      </c>
      <c r="L1702" s="14" t="s">
        <v>31</v>
      </c>
      <c r="M1702" s="45">
        <v>1702</v>
      </c>
      <c r="N1702" s="45">
        <v>1</v>
      </c>
      <c r="O1702" s="48">
        <v>11562.45</v>
      </c>
      <c r="P1702" s="48"/>
      <c r="Q1702" s="12">
        <v>0</v>
      </c>
      <c r="R1702" s="46">
        <v>7361.3016666666663</v>
      </c>
      <c r="T1702" s="59">
        <v>0</v>
      </c>
      <c r="U1702" s="14">
        <v>0</v>
      </c>
      <c r="V1702" s="59">
        <v>0</v>
      </c>
      <c r="Y1702" s="46">
        <v>0</v>
      </c>
      <c r="Z1702" s="46">
        <v>21749.09</v>
      </c>
      <c r="AA1702" s="46">
        <v>2709.58</v>
      </c>
      <c r="AB1702" s="46">
        <v>0</v>
      </c>
      <c r="AC1702" s="46">
        <v>5419.16</v>
      </c>
      <c r="AD1702" s="46">
        <v>2709.58</v>
      </c>
      <c r="AE1702" s="46">
        <v>2709.58</v>
      </c>
      <c r="AF1702" s="46">
        <v>2709.58</v>
      </c>
      <c r="AG1702" s="46">
        <v>2709.58</v>
      </c>
      <c r="AH1702" s="46">
        <v>2709.58</v>
      </c>
      <c r="AI1702" s="46">
        <v>2709.58</v>
      </c>
      <c r="AJ1702" s="46">
        <v>14476.62</v>
      </c>
      <c r="AK1702" s="46">
        <v>10000</v>
      </c>
      <c r="AL1702" s="46">
        <v>11562.45</v>
      </c>
      <c r="AM1702" s="46">
        <v>0</v>
      </c>
    </row>
    <row r="1703" spans="5:39" x14ac:dyDescent="0.2">
      <c r="E1703" s="47">
        <v>170</v>
      </c>
      <c r="F1703" s="47">
        <v>180</v>
      </c>
      <c r="G1703" s="47" t="s">
        <v>251</v>
      </c>
      <c r="H1703" s="47" t="s">
        <v>351</v>
      </c>
      <c r="I1703" s="47" t="s">
        <v>548</v>
      </c>
      <c r="J1703" s="533">
        <v>40000024</v>
      </c>
      <c r="K1703" s="14" t="s">
        <v>65</v>
      </c>
      <c r="L1703" s="14" t="s">
        <v>31</v>
      </c>
      <c r="M1703" s="45">
        <v>1703</v>
      </c>
      <c r="N1703" s="45">
        <v>1</v>
      </c>
      <c r="O1703" s="52">
        <v>0</v>
      </c>
      <c r="P1703" s="48">
        <v>0</v>
      </c>
      <c r="Q1703" s="12">
        <v>0</v>
      </c>
      <c r="R1703" s="46">
        <v>0</v>
      </c>
      <c r="T1703" s="59">
        <v>0</v>
      </c>
      <c r="U1703" s="14">
        <v>0</v>
      </c>
      <c r="V1703" s="59">
        <v>0</v>
      </c>
      <c r="X1703" s="46">
        <v>0</v>
      </c>
      <c r="Y1703" s="46">
        <v>0</v>
      </c>
      <c r="Z1703" s="46">
        <v>0</v>
      </c>
      <c r="AA1703" s="46">
        <v>0</v>
      </c>
      <c r="AB1703" s="46">
        <v>0</v>
      </c>
      <c r="AC1703" s="46">
        <v>0</v>
      </c>
      <c r="AD1703" s="46">
        <v>0</v>
      </c>
      <c r="AE1703" s="46">
        <v>0</v>
      </c>
      <c r="AF1703" s="46">
        <v>0</v>
      </c>
      <c r="AG1703" s="46">
        <v>0</v>
      </c>
      <c r="AH1703" s="46">
        <v>0</v>
      </c>
      <c r="AI1703" s="46">
        <v>0</v>
      </c>
      <c r="AJ1703" s="46">
        <v>0</v>
      </c>
      <c r="AK1703" s="46">
        <v>0</v>
      </c>
      <c r="AL1703" s="46">
        <v>0</v>
      </c>
      <c r="AM1703" s="46">
        <v>0</v>
      </c>
    </row>
    <row r="1704" spans="5:39" x14ac:dyDescent="0.2">
      <c r="E1704" s="47">
        <v>170</v>
      </c>
      <c r="F1704" s="47">
        <v>180</v>
      </c>
      <c r="G1704" s="47" t="s">
        <v>251</v>
      </c>
      <c r="H1704" s="47" t="s">
        <v>351</v>
      </c>
      <c r="I1704" s="47" t="s">
        <v>548</v>
      </c>
      <c r="J1704" s="533">
        <v>40000024</v>
      </c>
      <c r="K1704" s="14" t="s">
        <v>64</v>
      </c>
      <c r="L1704" s="14" t="s">
        <v>57</v>
      </c>
      <c r="M1704" s="45">
        <v>1704</v>
      </c>
      <c r="N1704" s="45">
        <v>1</v>
      </c>
      <c r="O1704" s="46">
        <v>0</v>
      </c>
      <c r="Q1704" s="12">
        <v>0</v>
      </c>
      <c r="T1704" s="59">
        <v>0</v>
      </c>
      <c r="U1704" s="14">
        <v>0</v>
      </c>
      <c r="V1704" s="59">
        <v>0</v>
      </c>
      <c r="X1704" s="46">
        <v>0</v>
      </c>
      <c r="Y1704" s="46">
        <v>2419.83</v>
      </c>
      <c r="Z1704" s="46">
        <v>0</v>
      </c>
      <c r="AA1704" s="46">
        <v>0</v>
      </c>
      <c r="AB1704" s="46">
        <v>2709.58</v>
      </c>
      <c r="AC1704" s="46">
        <v>0</v>
      </c>
      <c r="AD1704" s="46">
        <v>0</v>
      </c>
      <c r="AE1704" s="46">
        <v>0</v>
      </c>
      <c r="AF1704" s="46">
        <v>0</v>
      </c>
      <c r="AG1704" s="46">
        <v>0</v>
      </c>
      <c r="AH1704" s="46">
        <v>0</v>
      </c>
      <c r="AI1704" s="46">
        <v>0</v>
      </c>
      <c r="AJ1704" s="46">
        <v>0</v>
      </c>
      <c r="AK1704" s="46">
        <v>0</v>
      </c>
      <c r="AL1704" s="46">
        <v>0</v>
      </c>
      <c r="AM1704" s="46">
        <v>0</v>
      </c>
    </row>
    <row r="1705" spans="5:39" x14ac:dyDescent="0.2">
      <c r="E1705" s="47">
        <v>170</v>
      </c>
      <c r="F1705" s="47">
        <v>180</v>
      </c>
      <c r="G1705" s="47" t="s">
        <v>251</v>
      </c>
      <c r="H1705" s="47" t="s">
        <v>351</v>
      </c>
      <c r="I1705" s="47" t="s">
        <v>548</v>
      </c>
      <c r="J1705" s="533">
        <v>40000024</v>
      </c>
      <c r="K1705" s="14" t="s">
        <v>64</v>
      </c>
      <c r="L1705" s="14" t="s">
        <v>54</v>
      </c>
      <c r="M1705" s="45">
        <v>1705</v>
      </c>
      <c r="N1705" s="45">
        <v>1</v>
      </c>
      <c r="O1705" s="46">
        <v>-1.8189894035458565E-12</v>
      </c>
      <c r="Q1705" s="12">
        <v>0</v>
      </c>
      <c r="T1705" s="59">
        <v>0</v>
      </c>
      <c r="U1705" s="14">
        <v>0</v>
      </c>
      <c r="V1705" s="59">
        <v>0</v>
      </c>
      <c r="X1705" s="46">
        <v>0</v>
      </c>
      <c r="Y1705" s="46">
        <v>0</v>
      </c>
      <c r="Z1705" s="46">
        <v>0</v>
      </c>
      <c r="AA1705" s="46">
        <v>0</v>
      </c>
      <c r="AB1705" s="46">
        <v>0</v>
      </c>
      <c r="AC1705" s="46">
        <v>0</v>
      </c>
      <c r="AD1705" s="46">
        <v>0</v>
      </c>
      <c r="AE1705" s="46">
        <v>0</v>
      </c>
      <c r="AF1705" s="46">
        <v>0</v>
      </c>
      <c r="AG1705" s="46">
        <v>0</v>
      </c>
      <c r="AH1705" s="46">
        <v>6780.74</v>
      </c>
      <c r="AI1705" s="46">
        <v>11787.04</v>
      </c>
      <c r="AJ1705" s="46">
        <v>5026.2999999999993</v>
      </c>
      <c r="AK1705" s="46">
        <v>3571.7299999999977</v>
      </c>
      <c r="AL1705" s="46">
        <v>-1.8189894035458565E-12</v>
      </c>
      <c r="AM1705" s="46">
        <v>0</v>
      </c>
    </row>
    <row r="1706" spans="5:39" x14ac:dyDescent="0.2">
      <c r="E1706" s="47">
        <v>170</v>
      </c>
      <c r="F1706" s="47">
        <v>180</v>
      </c>
      <c r="G1706" s="47" t="s">
        <v>251</v>
      </c>
      <c r="H1706" s="47" t="s">
        <v>351</v>
      </c>
      <c r="I1706" s="47" t="s">
        <v>548</v>
      </c>
      <c r="J1706" s="533">
        <v>40000024</v>
      </c>
      <c r="K1706" s="14" t="s">
        <v>64</v>
      </c>
      <c r="L1706" s="14" t="s">
        <v>58</v>
      </c>
      <c r="M1706" s="45">
        <v>1706</v>
      </c>
      <c r="N1706" s="45">
        <v>1</v>
      </c>
      <c r="O1706" s="46">
        <v>1.8189894035458565E-12</v>
      </c>
      <c r="Q1706" s="12">
        <v>0</v>
      </c>
      <c r="T1706" s="59">
        <v>0</v>
      </c>
      <c r="U1706" s="14">
        <v>0</v>
      </c>
      <c r="V1706" s="59">
        <v>0</v>
      </c>
      <c r="X1706" s="46">
        <v>0</v>
      </c>
      <c r="Y1706" s="46">
        <v>16619.68</v>
      </c>
      <c r="Z1706" s="46">
        <v>3.637978807091713E-12</v>
      </c>
      <c r="AA1706" s="46">
        <v>7.2759576141834259E-12</v>
      </c>
      <c r="AB1706" s="46">
        <v>9.0949470177292824E-12</v>
      </c>
      <c r="AC1706" s="46">
        <v>1.0913936421275139E-11</v>
      </c>
      <c r="AD1706" s="46">
        <v>1.4551915228366852E-11</v>
      </c>
      <c r="AE1706" s="46">
        <v>1.4551915228366852E-11</v>
      </c>
      <c r="AF1706" s="46">
        <v>1.4551915228366852E-11</v>
      </c>
      <c r="AG1706" s="46">
        <v>1.4551915228366852E-11</v>
      </c>
      <c r="AH1706" s="46">
        <v>1.2732925824820995E-11</v>
      </c>
      <c r="AI1706" s="46">
        <v>0</v>
      </c>
      <c r="AJ1706" s="46">
        <v>0</v>
      </c>
      <c r="AK1706" s="46">
        <v>0</v>
      </c>
      <c r="AL1706" s="46">
        <v>1.8189894035458565E-12</v>
      </c>
      <c r="AM1706" s="46">
        <v>0</v>
      </c>
    </row>
    <row r="1707" spans="5:39" x14ac:dyDescent="0.2">
      <c r="E1707" s="47">
        <v>170</v>
      </c>
      <c r="F1707" s="47">
        <v>180</v>
      </c>
      <c r="G1707" s="47" t="s">
        <v>251</v>
      </c>
      <c r="H1707" s="47" t="s">
        <v>351</v>
      </c>
      <c r="I1707" s="47" t="s">
        <v>548</v>
      </c>
      <c r="J1707" s="533">
        <v>40000024</v>
      </c>
      <c r="K1707" s="14" t="s">
        <v>67</v>
      </c>
      <c r="L1707" s="14" t="s">
        <v>67</v>
      </c>
      <c r="M1707" s="45">
        <v>1707</v>
      </c>
      <c r="N1707" s="45">
        <v>1</v>
      </c>
      <c r="O1707" s="53">
        <v>0</v>
      </c>
      <c r="P1707" s="54">
        <v>0</v>
      </c>
      <c r="Q1707" s="55">
        <v>0</v>
      </c>
      <c r="R1707" s="56">
        <v>0</v>
      </c>
      <c r="S1707" s="57">
        <v>0</v>
      </c>
      <c r="T1707" s="60">
        <v>0</v>
      </c>
      <c r="U1707" s="14">
        <v>0</v>
      </c>
      <c r="V1707" s="60">
        <v>0</v>
      </c>
      <c r="Y1707" s="46">
        <v>0</v>
      </c>
      <c r="Z1707" s="46">
        <v>0</v>
      </c>
      <c r="AA1707" s="46">
        <v>0</v>
      </c>
      <c r="AB1707" s="46">
        <v>0</v>
      </c>
      <c r="AC1707" s="46">
        <v>0</v>
      </c>
      <c r="AD1707" s="46">
        <v>0</v>
      </c>
      <c r="AE1707" s="46">
        <v>0</v>
      </c>
      <c r="AF1707" s="46">
        <v>0</v>
      </c>
      <c r="AG1707" s="46">
        <v>0</v>
      </c>
      <c r="AH1707" s="46">
        <v>0</v>
      </c>
      <c r="AI1707" s="46">
        <v>0</v>
      </c>
      <c r="AJ1707" s="46">
        <v>0</v>
      </c>
      <c r="AK1707" s="46">
        <v>0</v>
      </c>
      <c r="AL1707" s="46">
        <v>0</v>
      </c>
      <c r="AM1707" s="46">
        <v>0</v>
      </c>
    </row>
    <row r="1708" spans="5:39" x14ac:dyDescent="0.2">
      <c r="E1708" s="14">
        <v>171</v>
      </c>
      <c r="F1708" s="14">
        <v>181</v>
      </c>
      <c r="G1708" s="14" t="s">
        <v>251</v>
      </c>
      <c r="H1708" s="14" t="s">
        <v>326</v>
      </c>
      <c r="I1708" s="14" t="s">
        <v>549</v>
      </c>
      <c r="J1708" s="531">
        <v>40000025</v>
      </c>
      <c r="K1708" s="14" t="s">
        <v>59</v>
      </c>
      <c r="L1708" s="14" t="s">
        <v>57</v>
      </c>
      <c r="M1708" s="45">
        <v>1708</v>
      </c>
      <c r="N1708" s="45">
        <v>1</v>
      </c>
      <c r="O1708" s="46">
        <v>1708.81</v>
      </c>
      <c r="Q1708" s="12" t="s">
        <v>376</v>
      </c>
      <c r="T1708" s="59" t="s">
        <v>73</v>
      </c>
      <c r="U1708" s="14">
        <v>22</v>
      </c>
      <c r="V1708" s="59" t="s">
        <v>174</v>
      </c>
      <c r="Y1708" s="46">
        <v>1526.09</v>
      </c>
      <c r="Z1708" s="46">
        <v>1708.81</v>
      </c>
      <c r="AA1708" s="46">
        <v>1708.81</v>
      </c>
      <c r="AB1708" s="46">
        <v>1708.81</v>
      </c>
      <c r="AC1708" s="46">
        <v>1708.81</v>
      </c>
      <c r="AD1708" s="46">
        <v>1708.81</v>
      </c>
      <c r="AE1708" s="46">
        <v>1708.81</v>
      </c>
      <c r="AF1708" s="46">
        <v>1708.81</v>
      </c>
      <c r="AG1708" s="46">
        <v>1708.81</v>
      </c>
      <c r="AH1708" s="46">
        <v>1708.81</v>
      </c>
      <c r="AI1708" s="46">
        <v>1708.81</v>
      </c>
      <c r="AJ1708" s="46">
        <v>1708.81</v>
      </c>
      <c r="AK1708" s="46">
        <v>1708.81</v>
      </c>
      <c r="AL1708" s="46">
        <v>1708.81</v>
      </c>
      <c r="AM1708" s="46">
        <v>0</v>
      </c>
    </row>
    <row r="1709" spans="5:39" x14ac:dyDescent="0.2">
      <c r="E1709" s="47">
        <v>171</v>
      </c>
      <c r="F1709" s="47">
        <v>181</v>
      </c>
      <c r="G1709" s="47" t="s">
        <v>251</v>
      </c>
      <c r="H1709" s="47" t="s">
        <v>326</v>
      </c>
      <c r="I1709" s="47" t="s">
        <v>549</v>
      </c>
      <c r="J1709" s="533">
        <v>40000025</v>
      </c>
      <c r="K1709" s="14" t="s">
        <v>59</v>
      </c>
      <c r="L1709" s="14" t="s">
        <v>54</v>
      </c>
      <c r="M1709" s="45">
        <v>1709</v>
      </c>
      <c r="N1709" s="45">
        <v>1</v>
      </c>
      <c r="O1709" s="46">
        <v>3628.61</v>
      </c>
      <c r="Q1709" s="12" t="s">
        <v>376</v>
      </c>
      <c r="T1709" s="59" t="s">
        <v>73</v>
      </c>
      <c r="U1709" s="14">
        <v>0</v>
      </c>
      <c r="V1709" s="59" t="s">
        <v>174</v>
      </c>
      <c r="Y1709" s="46">
        <v>0</v>
      </c>
      <c r="Z1709" s="46">
        <v>0</v>
      </c>
      <c r="AA1709" s="46">
        <v>0</v>
      </c>
      <c r="AB1709" s="46">
        <v>0</v>
      </c>
      <c r="AC1709" s="46">
        <v>0</v>
      </c>
      <c r="AD1709" s="46">
        <v>0</v>
      </c>
      <c r="AE1709" s="46">
        <v>0</v>
      </c>
      <c r="AF1709" s="46">
        <v>0</v>
      </c>
      <c r="AG1709" s="46">
        <v>0</v>
      </c>
      <c r="AH1709" s="46">
        <v>5854.79</v>
      </c>
      <c r="AI1709" s="46">
        <v>3303.68</v>
      </c>
      <c r="AJ1709" s="46">
        <v>3303.68</v>
      </c>
      <c r="AK1709" s="46">
        <v>6090.6500000000005</v>
      </c>
      <c r="AL1709" s="46">
        <v>3628.61</v>
      </c>
      <c r="AM1709" s="46">
        <v>0</v>
      </c>
    </row>
    <row r="1710" spans="5:39" x14ac:dyDescent="0.2">
      <c r="E1710" s="47">
        <v>171</v>
      </c>
      <c r="F1710" s="47">
        <v>181</v>
      </c>
      <c r="G1710" s="47" t="s">
        <v>251</v>
      </c>
      <c r="H1710" s="47" t="s">
        <v>326</v>
      </c>
      <c r="I1710" s="47" t="s">
        <v>549</v>
      </c>
      <c r="J1710" s="533">
        <v>40000025</v>
      </c>
      <c r="K1710" s="14" t="s">
        <v>59</v>
      </c>
      <c r="L1710" s="14" t="s">
        <v>58</v>
      </c>
      <c r="M1710" s="45">
        <v>1710</v>
      </c>
      <c r="N1710" s="45">
        <v>1</v>
      </c>
      <c r="O1710" s="46">
        <v>0</v>
      </c>
      <c r="Q1710" s="12" t="s">
        <v>376</v>
      </c>
      <c r="T1710" s="59" t="s">
        <v>73</v>
      </c>
      <c r="U1710" s="14">
        <v>0</v>
      </c>
      <c r="V1710" s="59" t="s">
        <v>174</v>
      </c>
      <c r="Y1710" s="46">
        <v>0</v>
      </c>
      <c r="Z1710" s="46">
        <v>0</v>
      </c>
      <c r="AA1710" s="46">
        <v>0</v>
      </c>
      <c r="AB1710" s="46">
        <v>0</v>
      </c>
      <c r="AC1710" s="46">
        <v>0</v>
      </c>
      <c r="AD1710" s="46">
        <v>0</v>
      </c>
      <c r="AE1710" s="46">
        <v>0</v>
      </c>
      <c r="AF1710" s="46">
        <v>0</v>
      </c>
      <c r="AG1710" s="46">
        <v>0</v>
      </c>
      <c r="AH1710" s="46">
        <v>0</v>
      </c>
      <c r="AI1710" s="46">
        <v>0</v>
      </c>
      <c r="AJ1710" s="46">
        <v>0</v>
      </c>
      <c r="AK1710" s="46">
        <v>0</v>
      </c>
      <c r="AL1710" s="46">
        <v>0</v>
      </c>
      <c r="AM1710" s="46">
        <v>0</v>
      </c>
    </row>
    <row r="1711" spans="5:39" x14ac:dyDescent="0.2">
      <c r="E1711" s="47">
        <v>171</v>
      </c>
      <c r="F1711" s="47">
        <v>181</v>
      </c>
      <c r="G1711" s="47" t="s">
        <v>251</v>
      </c>
      <c r="H1711" s="47" t="s">
        <v>326</v>
      </c>
      <c r="I1711" s="47" t="s">
        <v>549</v>
      </c>
      <c r="J1711" s="533">
        <v>40000025</v>
      </c>
      <c r="K1711" s="14" t="s">
        <v>59</v>
      </c>
      <c r="L1711" s="14" t="s">
        <v>31</v>
      </c>
      <c r="M1711" s="45">
        <v>1711</v>
      </c>
      <c r="N1711" s="45">
        <v>1</v>
      </c>
      <c r="O1711" s="48">
        <v>5337.42</v>
      </c>
      <c r="Q1711" s="12" t="s">
        <v>376</v>
      </c>
      <c r="R1711" s="46">
        <v>5405.7116666666661</v>
      </c>
      <c r="T1711" s="59" t="s">
        <v>73</v>
      </c>
      <c r="U1711" s="14">
        <v>0</v>
      </c>
      <c r="V1711" s="59" t="s">
        <v>174</v>
      </c>
      <c r="X1711" s="46">
        <v>10481.25</v>
      </c>
      <c r="Y1711" s="46">
        <v>1526.09</v>
      </c>
      <c r="Z1711" s="46">
        <v>1708.81</v>
      </c>
      <c r="AA1711" s="46">
        <v>1708.81</v>
      </c>
      <c r="AB1711" s="46">
        <v>1708.81</v>
      </c>
      <c r="AC1711" s="46">
        <v>1708.81</v>
      </c>
      <c r="AD1711" s="46">
        <v>1708.81</v>
      </c>
      <c r="AE1711" s="46">
        <v>1708.81</v>
      </c>
      <c r="AF1711" s="46">
        <v>1708.81</v>
      </c>
      <c r="AG1711" s="46">
        <v>1708.81</v>
      </c>
      <c r="AH1711" s="46">
        <v>7563.6</v>
      </c>
      <c r="AI1711" s="46">
        <v>5012.49</v>
      </c>
      <c r="AJ1711" s="46">
        <v>5012.49</v>
      </c>
      <c r="AK1711" s="46">
        <v>7799.4600000000009</v>
      </c>
      <c r="AL1711" s="46">
        <v>5337.42</v>
      </c>
      <c r="AM1711" s="46">
        <v>0</v>
      </c>
    </row>
    <row r="1712" spans="5:39" x14ac:dyDescent="0.2">
      <c r="E1712" s="47">
        <v>171</v>
      </c>
      <c r="F1712" s="47">
        <v>181</v>
      </c>
      <c r="G1712" s="47" t="s">
        <v>251</v>
      </c>
      <c r="H1712" s="47" t="s">
        <v>326</v>
      </c>
      <c r="I1712" s="47" t="s">
        <v>549</v>
      </c>
      <c r="J1712" s="533">
        <v>40000025</v>
      </c>
      <c r="K1712" s="14" t="s">
        <v>37</v>
      </c>
      <c r="L1712" s="14" t="s">
        <v>31</v>
      </c>
      <c r="M1712" s="45">
        <v>1712</v>
      </c>
      <c r="N1712" s="45">
        <v>1</v>
      </c>
      <c r="O1712" s="48">
        <v>6500</v>
      </c>
      <c r="P1712" s="48"/>
      <c r="Q1712" s="12" t="s">
        <v>376</v>
      </c>
      <c r="R1712" s="46">
        <v>4033.3333333333335</v>
      </c>
      <c r="T1712" s="59" t="s">
        <v>73</v>
      </c>
      <c r="U1712" s="14">
        <v>0</v>
      </c>
      <c r="V1712" s="59" t="s">
        <v>174</v>
      </c>
      <c r="Y1712" s="46">
        <v>0</v>
      </c>
      <c r="Z1712" s="46">
        <v>0</v>
      </c>
      <c r="AA1712" s="46">
        <v>0</v>
      </c>
      <c r="AB1712" s="46">
        <v>5000</v>
      </c>
      <c r="AC1712" s="46">
        <v>2500</v>
      </c>
      <c r="AD1712" s="46">
        <v>3000</v>
      </c>
      <c r="AE1712" s="46">
        <v>3000</v>
      </c>
      <c r="AF1712" s="46">
        <v>3000</v>
      </c>
      <c r="AG1712" s="46">
        <v>5200</v>
      </c>
      <c r="AH1712" s="46">
        <v>0</v>
      </c>
      <c r="AI1712" s="46">
        <v>0</v>
      </c>
      <c r="AJ1712" s="46">
        <v>7500</v>
      </c>
      <c r="AK1712" s="46">
        <v>5000</v>
      </c>
      <c r="AL1712" s="46">
        <v>6500</v>
      </c>
      <c r="AM1712" s="46">
        <v>12562.624000000002</v>
      </c>
    </row>
    <row r="1713" spans="5:39" x14ac:dyDescent="0.2">
      <c r="E1713" s="47">
        <v>171</v>
      </c>
      <c r="F1713" s="47">
        <v>181</v>
      </c>
      <c r="G1713" s="47" t="s">
        <v>251</v>
      </c>
      <c r="H1713" s="47" t="s">
        <v>326</v>
      </c>
      <c r="I1713" s="47" t="s">
        <v>549</v>
      </c>
      <c r="J1713" s="533">
        <v>40000025</v>
      </c>
      <c r="K1713" s="14" t="s">
        <v>65</v>
      </c>
      <c r="L1713" s="14" t="s">
        <v>31</v>
      </c>
      <c r="M1713" s="45">
        <v>1713</v>
      </c>
      <c r="N1713" s="45">
        <v>1</v>
      </c>
      <c r="O1713" s="52">
        <v>15703.280000000004</v>
      </c>
      <c r="P1713" s="48">
        <v>12562.624000000002</v>
      </c>
      <c r="Q1713" s="12" t="s">
        <v>376</v>
      </c>
      <c r="R1713" s="46">
        <v>2617.213333333334</v>
      </c>
      <c r="T1713" s="59" t="s">
        <v>73</v>
      </c>
      <c r="U1713" s="14">
        <v>0</v>
      </c>
      <c r="V1713" s="59" t="s">
        <v>174</v>
      </c>
      <c r="X1713" s="46">
        <v>0</v>
      </c>
      <c r="Y1713" s="46">
        <v>0</v>
      </c>
      <c r="Z1713" s="46">
        <v>0</v>
      </c>
      <c r="AA1713" s="46">
        <v>0</v>
      </c>
      <c r="AB1713" s="46">
        <v>0</v>
      </c>
      <c r="AC1713" s="46">
        <v>0</v>
      </c>
      <c r="AD1713" s="46">
        <v>0</v>
      </c>
      <c r="AE1713" s="46">
        <v>0</v>
      </c>
      <c r="AF1713" s="46">
        <v>0</v>
      </c>
      <c r="AG1713" s="46">
        <v>0</v>
      </c>
      <c r="AH1713" s="46">
        <v>0</v>
      </c>
      <c r="AI1713" s="46">
        <v>0</v>
      </c>
      <c r="AJ1713" s="46">
        <v>2566.4000000000033</v>
      </c>
      <c r="AK1713" s="46">
        <v>7799.4600000000009</v>
      </c>
      <c r="AL1713" s="46">
        <v>5337.42</v>
      </c>
      <c r="AM1713" s="46">
        <v>0</v>
      </c>
    </row>
    <row r="1714" spans="5:39" x14ac:dyDescent="0.2">
      <c r="E1714" s="47">
        <v>171</v>
      </c>
      <c r="F1714" s="47">
        <v>181</v>
      </c>
      <c r="G1714" s="47" t="s">
        <v>251</v>
      </c>
      <c r="H1714" s="47" t="s">
        <v>326</v>
      </c>
      <c r="I1714" s="47" t="s">
        <v>549</v>
      </c>
      <c r="J1714" s="533">
        <v>40000025</v>
      </c>
      <c r="K1714" s="14" t="s">
        <v>64</v>
      </c>
      <c r="L1714" s="14" t="s">
        <v>57</v>
      </c>
      <c r="M1714" s="45">
        <v>1714</v>
      </c>
      <c r="N1714" s="45">
        <v>1</v>
      </c>
      <c r="O1714" s="46">
        <v>0</v>
      </c>
      <c r="Q1714" s="12" t="s">
        <v>376</v>
      </c>
      <c r="T1714" s="59" t="s">
        <v>73</v>
      </c>
      <c r="U1714" s="14">
        <v>0</v>
      </c>
      <c r="V1714" s="59" t="s">
        <v>174</v>
      </c>
      <c r="X1714" s="46">
        <v>0</v>
      </c>
      <c r="Y1714" s="46">
        <v>1526.09</v>
      </c>
      <c r="Z1714" s="46">
        <v>3234.8999999999996</v>
      </c>
      <c r="AA1714" s="46">
        <v>4943.7099999999991</v>
      </c>
      <c r="AB1714" s="46">
        <v>1652.5199999999986</v>
      </c>
      <c r="AC1714" s="46">
        <v>861.32999999999856</v>
      </c>
      <c r="AD1714" s="46">
        <v>0</v>
      </c>
      <c r="AE1714" s="46">
        <v>0</v>
      </c>
      <c r="AF1714" s="46">
        <v>0</v>
      </c>
      <c r="AG1714" s="46">
        <v>0</v>
      </c>
      <c r="AH1714" s="46">
        <v>1708.81</v>
      </c>
      <c r="AI1714" s="46">
        <v>3417.62</v>
      </c>
      <c r="AJ1714" s="46">
        <v>0</v>
      </c>
      <c r="AK1714" s="46">
        <v>0</v>
      </c>
      <c r="AL1714" s="46">
        <v>0</v>
      </c>
      <c r="AM1714" s="46">
        <v>0</v>
      </c>
    </row>
    <row r="1715" spans="5:39" x14ac:dyDescent="0.2">
      <c r="E1715" s="47">
        <v>171</v>
      </c>
      <c r="F1715" s="47">
        <v>181</v>
      </c>
      <c r="G1715" s="47" t="s">
        <v>251</v>
      </c>
      <c r="H1715" s="47" t="s">
        <v>326</v>
      </c>
      <c r="I1715" s="47" t="s">
        <v>549</v>
      </c>
      <c r="J1715" s="533">
        <v>40000025</v>
      </c>
      <c r="K1715" s="14" t="s">
        <v>64</v>
      </c>
      <c r="L1715" s="14" t="s">
        <v>54</v>
      </c>
      <c r="M1715" s="45">
        <v>1715</v>
      </c>
      <c r="N1715" s="45">
        <v>1</v>
      </c>
      <c r="O1715" s="46">
        <v>11725.459999999997</v>
      </c>
      <c r="Q1715" s="12" t="s">
        <v>376</v>
      </c>
      <c r="T1715" s="59" t="s">
        <v>73</v>
      </c>
      <c r="U1715" s="14">
        <v>0</v>
      </c>
      <c r="V1715" s="59" t="s">
        <v>174</v>
      </c>
      <c r="X1715" s="46">
        <v>0</v>
      </c>
      <c r="Y1715" s="46">
        <v>0</v>
      </c>
      <c r="Z1715" s="46">
        <v>0</v>
      </c>
      <c r="AA1715" s="46">
        <v>0</v>
      </c>
      <c r="AB1715" s="46">
        <v>0</v>
      </c>
      <c r="AC1715" s="46">
        <v>0</v>
      </c>
      <c r="AD1715" s="46">
        <v>0</v>
      </c>
      <c r="AE1715" s="46">
        <v>0</v>
      </c>
      <c r="AF1715" s="46">
        <v>0</v>
      </c>
      <c r="AG1715" s="46">
        <v>0</v>
      </c>
      <c r="AH1715" s="46">
        <v>5854.79</v>
      </c>
      <c r="AI1715" s="46">
        <v>9158.4699999999993</v>
      </c>
      <c r="AJ1715" s="46">
        <v>10088.58</v>
      </c>
      <c r="AK1715" s="46">
        <v>12888.039999999999</v>
      </c>
      <c r="AL1715" s="46">
        <v>11725.459999999997</v>
      </c>
      <c r="AM1715" s="46">
        <v>0</v>
      </c>
    </row>
    <row r="1716" spans="5:39" x14ac:dyDescent="0.2">
      <c r="E1716" s="47">
        <v>171</v>
      </c>
      <c r="F1716" s="47">
        <v>181</v>
      </c>
      <c r="G1716" s="47" t="s">
        <v>251</v>
      </c>
      <c r="H1716" s="47" t="s">
        <v>326</v>
      </c>
      <c r="I1716" s="47" t="s">
        <v>549</v>
      </c>
      <c r="J1716" s="533">
        <v>40000025</v>
      </c>
      <c r="K1716" s="14" t="s">
        <v>64</v>
      </c>
      <c r="L1716" s="14" t="s">
        <v>58</v>
      </c>
      <c r="M1716" s="45">
        <v>1716</v>
      </c>
      <c r="N1716" s="45">
        <v>1</v>
      </c>
      <c r="O1716" s="46">
        <v>3977.8200000000015</v>
      </c>
      <c r="Q1716" s="12" t="s">
        <v>376</v>
      </c>
      <c r="T1716" s="59" t="s">
        <v>73</v>
      </c>
      <c r="U1716" s="14">
        <v>0</v>
      </c>
      <c r="V1716" s="59" t="s">
        <v>174</v>
      </c>
      <c r="X1716" s="46">
        <v>0</v>
      </c>
      <c r="Y1716" s="46">
        <v>10481.25</v>
      </c>
      <c r="Z1716" s="46">
        <v>10481.25</v>
      </c>
      <c r="AA1716" s="46">
        <v>10481.25</v>
      </c>
      <c r="AB1716" s="46">
        <v>10481.250000000002</v>
      </c>
      <c r="AC1716" s="46">
        <v>10481.250000000004</v>
      </c>
      <c r="AD1716" s="46">
        <v>10051.390000000003</v>
      </c>
      <c r="AE1716" s="46">
        <v>8760.2000000000044</v>
      </c>
      <c r="AF1716" s="46">
        <v>7469.0100000000057</v>
      </c>
      <c r="AG1716" s="46">
        <v>3977.820000000007</v>
      </c>
      <c r="AH1716" s="46">
        <v>3977.8200000000061</v>
      </c>
      <c r="AI1716" s="46">
        <v>3977.8200000000052</v>
      </c>
      <c r="AJ1716" s="46">
        <v>3977.8200000000015</v>
      </c>
      <c r="AK1716" s="46">
        <v>3977.8200000000015</v>
      </c>
      <c r="AL1716" s="46">
        <v>3977.8200000000015</v>
      </c>
      <c r="AM1716" s="46">
        <v>3140.6559999999954</v>
      </c>
    </row>
    <row r="1717" spans="5:39" x14ac:dyDescent="0.2">
      <c r="E1717" s="47">
        <v>171</v>
      </c>
      <c r="F1717" s="47">
        <v>181</v>
      </c>
      <c r="G1717" s="47" t="s">
        <v>251</v>
      </c>
      <c r="H1717" s="47" t="s">
        <v>326</v>
      </c>
      <c r="I1717" s="47" t="s">
        <v>549</v>
      </c>
      <c r="J1717" s="533">
        <v>40000025</v>
      </c>
      <c r="K1717" s="14" t="s">
        <v>67</v>
      </c>
      <c r="L1717" s="14" t="s">
        <v>67</v>
      </c>
      <c r="M1717" s="45">
        <v>1717</v>
      </c>
      <c r="N1717" s="45">
        <v>1</v>
      </c>
      <c r="O1717" s="53">
        <v>23.549378219075152</v>
      </c>
      <c r="P1717" s="54">
        <v>13.549378219075152</v>
      </c>
      <c r="Q1717" s="55" t="s">
        <v>376</v>
      </c>
      <c r="R1717" s="56">
        <v>2.9049422108159066</v>
      </c>
      <c r="S1717" s="57" t="s">
        <v>370</v>
      </c>
      <c r="T1717" s="60" t="s">
        <v>73</v>
      </c>
      <c r="U1717" s="14">
        <v>0</v>
      </c>
      <c r="V1717" s="60" t="s">
        <v>174</v>
      </c>
      <c r="Y1717" s="46">
        <v>23.549378219075152</v>
      </c>
      <c r="Z1717" s="46">
        <v>23.549378219075152</v>
      </c>
      <c r="AA1717" s="46">
        <v>23.549378219075152</v>
      </c>
      <c r="AB1717" s="46">
        <v>23.549378219075152</v>
      </c>
      <c r="AC1717" s="46">
        <v>23.549378219075152</v>
      </c>
      <c r="AD1717" s="46">
        <v>23.549378219075152</v>
      </c>
      <c r="AE1717" s="46">
        <v>23.549378219075152</v>
      </c>
      <c r="AF1717" s="46">
        <v>23.549378219075152</v>
      </c>
      <c r="AG1717" s="46">
        <v>23.549378219075152</v>
      </c>
      <c r="AH1717" s="46">
        <v>23.549378219075152</v>
      </c>
      <c r="AI1717" s="46">
        <v>23.549378219075152</v>
      </c>
      <c r="AJ1717" s="46">
        <v>23.549378219075152</v>
      </c>
      <c r="AK1717" s="46">
        <v>23.549378219075152</v>
      </c>
      <c r="AL1717" s="46">
        <v>23.549378219075152</v>
      </c>
      <c r="AM1717" s="46">
        <v>23.549378219075152</v>
      </c>
    </row>
    <row r="1718" spans="5:39" x14ac:dyDescent="0.2">
      <c r="E1718" s="14">
        <v>172</v>
      </c>
      <c r="F1718" s="14">
        <v>182</v>
      </c>
      <c r="G1718" s="14" t="s">
        <v>251</v>
      </c>
      <c r="H1718" s="14" t="s">
        <v>320</v>
      </c>
      <c r="I1718" s="14" t="s">
        <v>550</v>
      </c>
      <c r="J1718" s="531">
        <v>40000026</v>
      </c>
      <c r="K1718" s="14" t="s">
        <v>59</v>
      </c>
      <c r="L1718" s="14" t="s">
        <v>57</v>
      </c>
      <c r="M1718" s="45">
        <v>1718</v>
      </c>
      <c r="N1718" s="45">
        <v>1</v>
      </c>
      <c r="O1718" s="46">
        <v>2015.17</v>
      </c>
      <c r="Q1718" s="12">
        <v>0</v>
      </c>
      <c r="T1718" s="59">
        <v>0</v>
      </c>
      <c r="U1718" s="14">
        <v>0</v>
      </c>
      <c r="V1718" s="59" t="s">
        <v>174</v>
      </c>
      <c r="Y1718" s="46">
        <v>1799.69</v>
      </c>
      <c r="Z1718" s="46">
        <v>2015.17</v>
      </c>
      <c r="AA1718" s="46">
        <v>2015.17</v>
      </c>
      <c r="AB1718" s="46">
        <v>2015.17</v>
      </c>
      <c r="AC1718" s="46">
        <v>2015.17</v>
      </c>
      <c r="AD1718" s="46">
        <v>2015.17</v>
      </c>
      <c r="AE1718" s="46">
        <v>2015.17</v>
      </c>
      <c r="AF1718" s="46">
        <v>2015.17</v>
      </c>
      <c r="AG1718" s="46">
        <v>2015.17</v>
      </c>
      <c r="AH1718" s="46">
        <v>2015.17</v>
      </c>
      <c r="AI1718" s="46">
        <v>2015.17</v>
      </c>
      <c r="AJ1718" s="46">
        <v>2015.17</v>
      </c>
      <c r="AK1718" s="46">
        <v>2015.17</v>
      </c>
      <c r="AL1718" s="46">
        <v>2015.17</v>
      </c>
      <c r="AM1718" s="46">
        <v>0</v>
      </c>
    </row>
    <row r="1719" spans="5:39" x14ac:dyDescent="0.2">
      <c r="E1719" s="47">
        <v>172</v>
      </c>
      <c r="F1719" s="47">
        <v>182</v>
      </c>
      <c r="G1719" s="47" t="s">
        <v>251</v>
      </c>
      <c r="H1719" s="47" t="s">
        <v>320</v>
      </c>
      <c r="I1719" s="47" t="s">
        <v>550</v>
      </c>
      <c r="J1719" s="533">
        <v>40000026</v>
      </c>
      <c r="K1719" s="14" t="s">
        <v>59</v>
      </c>
      <c r="L1719" s="14" t="s">
        <v>54</v>
      </c>
      <c r="M1719" s="45">
        <v>1719</v>
      </c>
      <c r="N1719" s="45">
        <v>1</v>
      </c>
      <c r="O1719" s="46">
        <v>4142.88</v>
      </c>
      <c r="Q1719" s="12">
        <v>0</v>
      </c>
      <c r="T1719" s="59">
        <v>0</v>
      </c>
      <c r="U1719" s="14">
        <v>0</v>
      </c>
      <c r="V1719" s="59" t="s">
        <v>174</v>
      </c>
      <c r="Y1719" s="46">
        <v>0</v>
      </c>
      <c r="Z1719" s="46">
        <v>0</v>
      </c>
      <c r="AA1719" s="46">
        <v>0</v>
      </c>
      <c r="AB1719" s="46">
        <v>0</v>
      </c>
      <c r="AC1719" s="46">
        <v>0</v>
      </c>
      <c r="AD1719" s="46">
        <v>0</v>
      </c>
      <c r="AE1719" s="46">
        <v>0</v>
      </c>
      <c r="AF1719" s="46">
        <v>0</v>
      </c>
      <c r="AG1719" s="46">
        <v>0</v>
      </c>
      <c r="AH1719" s="46">
        <v>5041.49</v>
      </c>
      <c r="AI1719" s="46">
        <v>3825.42</v>
      </c>
      <c r="AJ1719" s="46">
        <v>3825.42</v>
      </c>
      <c r="AK1719" s="46">
        <v>6215.88</v>
      </c>
      <c r="AL1719" s="46">
        <v>4142.88</v>
      </c>
      <c r="AM1719" s="46">
        <v>0</v>
      </c>
    </row>
    <row r="1720" spans="5:39" x14ac:dyDescent="0.2">
      <c r="E1720" s="47">
        <v>172</v>
      </c>
      <c r="F1720" s="47">
        <v>182</v>
      </c>
      <c r="G1720" s="47" t="s">
        <v>251</v>
      </c>
      <c r="H1720" s="47" t="s">
        <v>320</v>
      </c>
      <c r="I1720" s="47" t="s">
        <v>550</v>
      </c>
      <c r="J1720" s="533">
        <v>40000026</v>
      </c>
      <c r="K1720" s="14" t="s">
        <v>59</v>
      </c>
      <c r="L1720" s="14" t="s">
        <v>58</v>
      </c>
      <c r="M1720" s="45">
        <v>1720</v>
      </c>
      <c r="N1720" s="45">
        <v>1</v>
      </c>
      <c r="O1720" s="46">
        <v>0</v>
      </c>
      <c r="Q1720" s="12">
        <v>0</v>
      </c>
      <c r="T1720" s="59">
        <v>0</v>
      </c>
      <c r="U1720" s="14">
        <v>0</v>
      </c>
      <c r="V1720" s="59" t="s">
        <v>174</v>
      </c>
      <c r="Y1720" s="46">
        <v>0</v>
      </c>
      <c r="Z1720" s="46">
        <v>0</v>
      </c>
      <c r="AA1720" s="46">
        <v>0</v>
      </c>
      <c r="AB1720" s="46">
        <v>0</v>
      </c>
      <c r="AC1720" s="46">
        <v>0</v>
      </c>
      <c r="AD1720" s="46">
        <v>0</v>
      </c>
      <c r="AE1720" s="46">
        <v>0</v>
      </c>
      <c r="AF1720" s="46">
        <v>0</v>
      </c>
      <c r="AG1720" s="46">
        <v>0</v>
      </c>
      <c r="AH1720" s="46">
        <v>0</v>
      </c>
      <c r="AI1720" s="46">
        <v>0</v>
      </c>
      <c r="AJ1720" s="46">
        <v>0</v>
      </c>
      <c r="AK1720" s="46">
        <v>0</v>
      </c>
      <c r="AL1720" s="46">
        <v>0</v>
      </c>
      <c r="AM1720" s="46">
        <v>0</v>
      </c>
    </row>
    <row r="1721" spans="5:39" x14ac:dyDescent="0.2">
      <c r="E1721" s="47">
        <v>172</v>
      </c>
      <c r="F1721" s="47">
        <v>182</v>
      </c>
      <c r="G1721" s="47" t="s">
        <v>251</v>
      </c>
      <c r="H1721" s="47" t="s">
        <v>320</v>
      </c>
      <c r="I1721" s="47" t="s">
        <v>550</v>
      </c>
      <c r="J1721" s="533">
        <v>40000026</v>
      </c>
      <c r="K1721" s="14" t="s">
        <v>59</v>
      </c>
      <c r="L1721" s="14" t="s">
        <v>31</v>
      </c>
      <c r="M1721" s="45">
        <v>1721</v>
      </c>
      <c r="N1721" s="45">
        <v>1</v>
      </c>
      <c r="O1721" s="48">
        <v>6158.05</v>
      </c>
      <c r="Q1721" s="12">
        <v>0</v>
      </c>
      <c r="R1721" s="46">
        <v>5857.0183333333334</v>
      </c>
      <c r="T1721" s="59">
        <v>0</v>
      </c>
      <c r="U1721" s="14">
        <v>0</v>
      </c>
      <c r="V1721" s="59" t="s">
        <v>174</v>
      </c>
      <c r="X1721" s="46">
        <v>2066.08</v>
      </c>
      <c r="Y1721" s="46">
        <v>1799.69</v>
      </c>
      <c r="Z1721" s="46">
        <v>2015.17</v>
      </c>
      <c r="AA1721" s="46">
        <v>2015.17</v>
      </c>
      <c r="AB1721" s="46">
        <v>2015.17</v>
      </c>
      <c r="AC1721" s="46">
        <v>2015.17</v>
      </c>
      <c r="AD1721" s="46">
        <v>2015.17</v>
      </c>
      <c r="AE1721" s="46">
        <v>2015.17</v>
      </c>
      <c r="AF1721" s="46">
        <v>2015.17</v>
      </c>
      <c r="AG1721" s="46">
        <v>2015.17</v>
      </c>
      <c r="AH1721" s="46">
        <v>7056.66</v>
      </c>
      <c r="AI1721" s="46">
        <v>5840.59</v>
      </c>
      <c r="AJ1721" s="46">
        <v>5840.59</v>
      </c>
      <c r="AK1721" s="46">
        <v>8231.0499999999993</v>
      </c>
      <c r="AL1721" s="46">
        <v>6158.05</v>
      </c>
      <c r="AM1721" s="46">
        <v>0</v>
      </c>
    </row>
    <row r="1722" spans="5:39" x14ac:dyDescent="0.2">
      <c r="E1722" s="47">
        <v>172</v>
      </c>
      <c r="F1722" s="47">
        <v>182</v>
      </c>
      <c r="G1722" s="47" t="s">
        <v>251</v>
      </c>
      <c r="H1722" s="47" t="s">
        <v>320</v>
      </c>
      <c r="I1722" s="47" t="s">
        <v>550</v>
      </c>
      <c r="J1722" s="533">
        <v>40000026</v>
      </c>
      <c r="K1722" s="14" t="s">
        <v>37</v>
      </c>
      <c r="L1722" s="14" t="s">
        <v>31</v>
      </c>
      <c r="M1722" s="45">
        <v>1722</v>
      </c>
      <c r="N1722" s="45">
        <v>1</v>
      </c>
      <c r="O1722" s="48">
        <v>8313.4500000000007</v>
      </c>
      <c r="P1722" s="48"/>
      <c r="Q1722" s="12">
        <v>0</v>
      </c>
      <c r="R1722" s="46">
        <v>5180.2716666666665</v>
      </c>
      <c r="T1722" s="59">
        <v>0</v>
      </c>
      <c r="U1722" s="14">
        <v>0</v>
      </c>
      <c r="V1722" s="59" t="s">
        <v>174</v>
      </c>
      <c r="Y1722" s="46">
        <v>2066.08</v>
      </c>
      <c r="Z1722" s="46">
        <v>0</v>
      </c>
      <c r="AA1722" s="46">
        <v>3814.86</v>
      </c>
      <c r="AB1722" s="46">
        <v>2015.17</v>
      </c>
      <c r="AC1722" s="46">
        <v>2015.17</v>
      </c>
      <c r="AD1722" s="46">
        <v>2015.17</v>
      </c>
      <c r="AE1722" s="46">
        <v>2015.17</v>
      </c>
      <c r="AF1722" s="46">
        <v>2015.17</v>
      </c>
      <c r="AG1722" s="46">
        <v>2015.17</v>
      </c>
      <c r="AH1722" s="46">
        <v>2015.17</v>
      </c>
      <c r="AI1722" s="46">
        <v>7056.66</v>
      </c>
      <c r="AJ1722" s="46">
        <v>11681.18</v>
      </c>
      <c r="AK1722" s="46">
        <v>0</v>
      </c>
      <c r="AL1722" s="46">
        <v>8313.4500000000007</v>
      </c>
      <c r="AM1722" s="46">
        <v>6075.65</v>
      </c>
    </row>
    <row r="1723" spans="5:39" x14ac:dyDescent="0.2">
      <c r="E1723" s="47">
        <v>172</v>
      </c>
      <c r="F1723" s="47">
        <v>182</v>
      </c>
      <c r="G1723" s="47" t="s">
        <v>251</v>
      </c>
      <c r="H1723" s="47" t="s">
        <v>320</v>
      </c>
      <c r="I1723" s="47" t="s">
        <v>550</v>
      </c>
      <c r="J1723" s="533">
        <v>40000026</v>
      </c>
      <c r="K1723" s="14" t="s">
        <v>65</v>
      </c>
      <c r="L1723" s="14" t="s">
        <v>31</v>
      </c>
      <c r="M1723" s="45">
        <v>1723</v>
      </c>
      <c r="N1723" s="45">
        <v>1</v>
      </c>
      <c r="O1723" s="52">
        <v>6075.650000000006</v>
      </c>
      <c r="P1723" s="48">
        <v>6075.65</v>
      </c>
      <c r="Q1723" s="12">
        <v>0</v>
      </c>
      <c r="R1723" s="46">
        <v>1012.6083333333344</v>
      </c>
      <c r="T1723" s="59">
        <v>0</v>
      </c>
      <c r="U1723" s="14">
        <v>0</v>
      </c>
      <c r="V1723" s="59" t="s">
        <v>174</v>
      </c>
      <c r="X1723" s="46">
        <v>0</v>
      </c>
      <c r="Y1723" s="46">
        <v>0</v>
      </c>
      <c r="Z1723" s="46">
        <v>0</v>
      </c>
      <c r="AA1723" s="46">
        <v>0</v>
      </c>
      <c r="AB1723" s="46">
        <v>0</v>
      </c>
      <c r="AC1723" s="46">
        <v>0</v>
      </c>
      <c r="AD1723" s="46">
        <v>0</v>
      </c>
      <c r="AE1723" s="46">
        <v>0</v>
      </c>
      <c r="AF1723" s="46">
        <v>0</v>
      </c>
      <c r="AG1723" s="46">
        <v>0</v>
      </c>
      <c r="AH1723" s="46">
        <v>0</v>
      </c>
      <c r="AI1723" s="46">
        <v>0</v>
      </c>
      <c r="AJ1723" s="46">
        <v>0</v>
      </c>
      <c r="AK1723" s="46">
        <v>0</v>
      </c>
      <c r="AL1723" s="46">
        <v>6075.650000000006</v>
      </c>
      <c r="AM1723" s="46">
        <v>0</v>
      </c>
    </row>
    <row r="1724" spans="5:39" x14ac:dyDescent="0.2">
      <c r="E1724" s="47">
        <v>172</v>
      </c>
      <c r="F1724" s="47">
        <v>182</v>
      </c>
      <c r="G1724" s="47" t="s">
        <v>251</v>
      </c>
      <c r="H1724" s="47" t="s">
        <v>320</v>
      </c>
      <c r="I1724" s="47" t="s">
        <v>550</v>
      </c>
      <c r="J1724" s="533">
        <v>40000026</v>
      </c>
      <c r="K1724" s="14" t="s">
        <v>64</v>
      </c>
      <c r="L1724" s="14" t="s">
        <v>57</v>
      </c>
      <c r="M1724" s="45">
        <v>1724</v>
      </c>
      <c r="N1724" s="45">
        <v>1</v>
      </c>
      <c r="O1724" s="46">
        <v>0</v>
      </c>
      <c r="Q1724" s="12">
        <v>0</v>
      </c>
      <c r="T1724" s="59">
        <v>0</v>
      </c>
      <c r="U1724" s="14">
        <v>0</v>
      </c>
      <c r="V1724" s="59" t="s">
        <v>174</v>
      </c>
      <c r="X1724" s="46">
        <v>0</v>
      </c>
      <c r="Y1724" s="46">
        <v>0</v>
      </c>
      <c r="Z1724" s="46">
        <v>2015.17</v>
      </c>
      <c r="AA1724" s="46">
        <v>215.48000000000002</v>
      </c>
      <c r="AB1724" s="46">
        <v>215.48000000000002</v>
      </c>
      <c r="AC1724" s="46">
        <v>215.48000000000002</v>
      </c>
      <c r="AD1724" s="46">
        <v>215.48000000000002</v>
      </c>
      <c r="AE1724" s="46">
        <v>215.48000000000002</v>
      </c>
      <c r="AF1724" s="46">
        <v>215.48000000000002</v>
      </c>
      <c r="AG1724" s="46">
        <v>215.48000000000002</v>
      </c>
      <c r="AH1724" s="46">
        <v>215.48000000000002</v>
      </c>
      <c r="AI1724" s="46">
        <v>0</v>
      </c>
      <c r="AJ1724" s="46">
        <v>0</v>
      </c>
      <c r="AK1724" s="46">
        <v>2015.17</v>
      </c>
      <c r="AL1724" s="46">
        <v>0</v>
      </c>
      <c r="AM1724" s="46">
        <v>0</v>
      </c>
    </row>
    <row r="1725" spans="5:39" x14ac:dyDescent="0.2">
      <c r="E1725" s="47">
        <v>172</v>
      </c>
      <c r="F1725" s="47">
        <v>182</v>
      </c>
      <c r="G1725" s="47" t="s">
        <v>251</v>
      </c>
      <c r="H1725" s="47" t="s">
        <v>320</v>
      </c>
      <c r="I1725" s="47" t="s">
        <v>550</v>
      </c>
      <c r="J1725" s="533">
        <v>40000026</v>
      </c>
      <c r="K1725" s="14" t="s">
        <v>64</v>
      </c>
      <c r="L1725" s="14" t="s">
        <v>54</v>
      </c>
      <c r="M1725" s="45">
        <v>1725</v>
      </c>
      <c r="N1725" s="45">
        <v>1</v>
      </c>
      <c r="O1725" s="46">
        <v>6075.65</v>
      </c>
      <c r="Q1725" s="12">
        <v>0</v>
      </c>
      <c r="T1725" s="59">
        <v>0</v>
      </c>
      <c r="U1725" s="14">
        <v>0</v>
      </c>
      <c r="V1725" s="59" t="s">
        <v>174</v>
      </c>
      <c r="X1725" s="46">
        <v>0</v>
      </c>
      <c r="Y1725" s="46">
        <v>0</v>
      </c>
      <c r="Z1725" s="46">
        <v>0</v>
      </c>
      <c r="AA1725" s="46">
        <v>0</v>
      </c>
      <c r="AB1725" s="46">
        <v>0</v>
      </c>
      <c r="AC1725" s="46">
        <v>0</v>
      </c>
      <c r="AD1725" s="46">
        <v>0</v>
      </c>
      <c r="AE1725" s="46">
        <v>0</v>
      </c>
      <c r="AF1725" s="46">
        <v>0</v>
      </c>
      <c r="AG1725" s="46">
        <v>0</v>
      </c>
      <c r="AH1725" s="46">
        <v>5041.49</v>
      </c>
      <c r="AI1725" s="46">
        <v>4040.8999999999996</v>
      </c>
      <c r="AJ1725" s="46">
        <v>0</v>
      </c>
      <c r="AK1725" s="46">
        <v>6215.88</v>
      </c>
      <c r="AL1725" s="46">
        <v>6075.65</v>
      </c>
      <c r="AM1725" s="46">
        <v>0</v>
      </c>
    </row>
    <row r="1726" spans="5:39" x14ac:dyDescent="0.2">
      <c r="E1726" s="47">
        <v>172</v>
      </c>
      <c r="F1726" s="47">
        <v>182</v>
      </c>
      <c r="G1726" s="47" t="s">
        <v>251</v>
      </c>
      <c r="H1726" s="47" t="s">
        <v>320</v>
      </c>
      <c r="I1726" s="47" t="s">
        <v>550</v>
      </c>
      <c r="J1726" s="533">
        <v>40000026</v>
      </c>
      <c r="K1726" s="14" t="s">
        <v>64</v>
      </c>
      <c r="L1726" s="14" t="s">
        <v>58</v>
      </c>
      <c r="M1726" s="45">
        <v>1726</v>
      </c>
      <c r="N1726" s="45">
        <v>1</v>
      </c>
      <c r="O1726" s="46">
        <v>9.0949470177292824E-12</v>
      </c>
      <c r="Q1726" s="12">
        <v>0</v>
      </c>
      <c r="T1726" s="59">
        <v>0</v>
      </c>
      <c r="U1726" s="14">
        <v>0</v>
      </c>
      <c r="V1726" s="59" t="s">
        <v>174</v>
      </c>
      <c r="X1726" s="46">
        <v>0</v>
      </c>
      <c r="Y1726" s="46">
        <v>1799.69</v>
      </c>
      <c r="Z1726" s="46">
        <v>1799.6900000000005</v>
      </c>
      <c r="AA1726" s="46">
        <v>1799.69</v>
      </c>
      <c r="AB1726" s="46">
        <v>1799.69</v>
      </c>
      <c r="AC1726" s="46">
        <v>1799.69</v>
      </c>
      <c r="AD1726" s="46">
        <v>1799.69</v>
      </c>
      <c r="AE1726" s="46">
        <v>1799.69</v>
      </c>
      <c r="AF1726" s="46">
        <v>1799.6899999999982</v>
      </c>
      <c r="AG1726" s="46">
        <v>1799.6899999999982</v>
      </c>
      <c r="AH1726" s="46">
        <v>1799.6900000000005</v>
      </c>
      <c r="AI1726" s="46">
        <v>1799.6900000000005</v>
      </c>
      <c r="AJ1726" s="46">
        <v>0</v>
      </c>
      <c r="AK1726" s="46">
        <v>0</v>
      </c>
      <c r="AL1726" s="46">
        <v>9.0949470177292824E-12</v>
      </c>
      <c r="AM1726" s="46">
        <v>7.2759576141834259E-12</v>
      </c>
    </row>
    <row r="1727" spans="5:39" x14ac:dyDescent="0.2">
      <c r="E1727" s="47">
        <v>172</v>
      </c>
      <c r="F1727" s="47">
        <v>182</v>
      </c>
      <c r="G1727" s="47" t="s">
        <v>251</v>
      </c>
      <c r="H1727" s="47" t="s">
        <v>320</v>
      </c>
      <c r="I1727" s="47" t="s">
        <v>550</v>
      </c>
      <c r="J1727" s="533">
        <v>40000026</v>
      </c>
      <c r="K1727" s="14" t="s">
        <v>67</v>
      </c>
      <c r="L1727" s="14" t="s">
        <v>67</v>
      </c>
      <c r="M1727" s="45">
        <v>1727</v>
      </c>
      <c r="N1727" s="45">
        <v>1</v>
      </c>
      <c r="O1727" s="53">
        <v>0</v>
      </c>
      <c r="P1727" s="54">
        <v>0</v>
      </c>
      <c r="Q1727" s="55">
        <v>0</v>
      </c>
      <c r="R1727" s="56">
        <v>0</v>
      </c>
      <c r="S1727" s="57">
        <v>0</v>
      </c>
      <c r="T1727" s="60">
        <v>0</v>
      </c>
      <c r="U1727" s="14">
        <v>0</v>
      </c>
      <c r="V1727" s="60" t="s">
        <v>174</v>
      </c>
      <c r="Y1727" s="46">
        <v>0</v>
      </c>
      <c r="Z1727" s="46">
        <v>0</v>
      </c>
      <c r="AA1727" s="46">
        <v>0</v>
      </c>
      <c r="AB1727" s="46">
        <v>0</v>
      </c>
      <c r="AC1727" s="46">
        <v>0</v>
      </c>
      <c r="AD1727" s="46">
        <v>0</v>
      </c>
      <c r="AE1727" s="46">
        <v>0</v>
      </c>
      <c r="AF1727" s="46">
        <v>0</v>
      </c>
      <c r="AG1727" s="46">
        <v>0</v>
      </c>
      <c r="AH1727" s="46">
        <v>0</v>
      </c>
      <c r="AI1727" s="46">
        <v>0</v>
      </c>
      <c r="AJ1727" s="46">
        <v>0</v>
      </c>
      <c r="AK1727" s="46">
        <v>0</v>
      </c>
      <c r="AL1727" s="46">
        <v>0</v>
      </c>
      <c r="AM1727" s="46">
        <v>0</v>
      </c>
    </row>
    <row r="1728" spans="5:39" x14ac:dyDescent="0.2">
      <c r="E1728" s="14">
        <v>173</v>
      </c>
      <c r="F1728" s="14">
        <v>183</v>
      </c>
      <c r="G1728" s="14" t="s">
        <v>251</v>
      </c>
      <c r="H1728" s="14" t="s">
        <v>308</v>
      </c>
      <c r="I1728" s="14" t="s">
        <v>551</v>
      </c>
      <c r="J1728" s="531">
        <v>40000027</v>
      </c>
      <c r="K1728" s="14" t="s">
        <v>59</v>
      </c>
      <c r="L1728" s="14" t="s">
        <v>57</v>
      </c>
      <c r="M1728" s="45">
        <v>1728</v>
      </c>
      <c r="N1728" s="45">
        <v>1</v>
      </c>
      <c r="O1728" s="46">
        <v>0</v>
      </c>
      <c r="Q1728" s="12">
        <v>0</v>
      </c>
      <c r="T1728" s="59">
        <v>0</v>
      </c>
      <c r="U1728" s="14">
        <v>0</v>
      </c>
      <c r="V1728" s="59" t="s">
        <v>175</v>
      </c>
      <c r="Y1728" s="46">
        <v>1513.91</v>
      </c>
      <c r="Z1728" s="46">
        <v>1695.19</v>
      </c>
      <c r="AA1728" s="46">
        <v>1695.19</v>
      </c>
      <c r="AB1728" s="46">
        <v>1695.19</v>
      </c>
      <c r="AC1728" s="46">
        <v>1695.19</v>
      </c>
      <c r="AD1728" s="46">
        <v>0</v>
      </c>
      <c r="AE1728" s="46">
        <v>0</v>
      </c>
      <c r="AF1728" s="46">
        <v>0</v>
      </c>
      <c r="AG1728" s="46">
        <v>0</v>
      </c>
      <c r="AH1728" s="46">
        <v>0</v>
      </c>
      <c r="AI1728" s="46">
        <v>3390.38</v>
      </c>
      <c r="AJ1728" s="46">
        <v>-3390.38</v>
      </c>
      <c r="AK1728" s="46">
        <v>0</v>
      </c>
      <c r="AL1728" s="46">
        <v>0</v>
      </c>
      <c r="AM1728" s="46">
        <v>0</v>
      </c>
    </row>
    <row r="1729" spans="5:39" x14ac:dyDescent="0.2">
      <c r="E1729" s="47">
        <v>173</v>
      </c>
      <c r="F1729" s="47">
        <v>183</v>
      </c>
      <c r="G1729" s="47" t="s">
        <v>251</v>
      </c>
      <c r="H1729" s="47" t="s">
        <v>308</v>
      </c>
      <c r="I1729" s="47" t="s">
        <v>551</v>
      </c>
      <c r="J1729" s="533">
        <v>40000027</v>
      </c>
      <c r="K1729" s="14" t="s">
        <v>59</v>
      </c>
      <c r="L1729" s="14" t="s">
        <v>54</v>
      </c>
      <c r="M1729" s="45">
        <v>1729</v>
      </c>
      <c r="N1729" s="45">
        <v>1</v>
      </c>
      <c r="O1729" s="46">
        <v>8475.33</v>
      </c>
      <c r="Q1729" s="12">
        <v>0</v>
      </c>
      <c r="T1729" s="59">
        <v>0</v>
      </c>
      <c r="U1729" s="14">
        <v>0</v>
      </c>
      <c r="V1729" s="59" t="s">
        <v>175</v>
      </c>
      <c r="Y1729" s="46">
        <v>0</v>
      </c>
      <c r="Z1729" s="46">
        <v>0</v>
      </c>
      <c r="AA1729" s="46">
        <v>0</v>
      </c>
      <c r="AB1729" s="46">
        <v>0</v>
      </c>
      <c r="AC1729" s="46">
        <v>0</v>
      </c>
      <c r="AD1729" s="46">
        <v>0</v>
      </c>
      <c r="AE1729" s="46">
        <v>0</v>
      </c>
      <c r="AF1729" s="46">
        <v>0</v>
      </c>
      <c r="AG1729" s="46">
        <v>0</v>
      </c>
      <c r="AH1729" s="46">
        <v>8484.75</v>
      </c>
      <c r="AI1729" s="46">
        <v>6165.28</v>
      </c>
      <c r="AJ1729" s="46">
        <v>6165.28</v>
      </c>
      <c r="AK1729" s="46">
        <v>23737.8</v>
      </c>
      <c r="AL1729" s="46">
        <v>8475.33</v>
      </c>
      <c r="AM1729" s="46">
        <v>0</v>
      </c>
    </row>
    <row r="1730" spans="5:39" x14ac:dyDescent="0.2">
      <c r="E1730" s="47">
        <v>173</v>
      </c>
      <c r="F1730" s="47">
        <v>183</v>
      </c>
      <c r="G1730" s="47" t="s">
        <v>251</v>
      </c>
      <c r="H1730" s="47" t="s">
        <v>308</v>
      </c>
      <c r="I1730" s="47" t="s">
        <v>551</v>
      </c>
      <c r="J1730" s="533">
        <v>40000027</v>
      </c>
      <c r="K1730" s="14" t="s">
        <v>59</v>
      </c>
      <c r="L1730" s="14" t="s">
        <v>58</v>
      </c>
      <c r="M1730" s="45">
        <v>1730</v>
      </c>
      <c r="N1730" s="45">
        <v>1</v>
      </c>
      <c r="O1730" s="46">
        <v>0</v>
      </c>
      <c r="Q1730" s="12">
        <v>0</v>
      </c>
      <c r="T1730" s="59">
        <v>0</v>
      </c>
      <c r="U1730" s="14">
        <v>0</v>
      </c>
      <c r="V1730" s="59" t="s">
        <v>175</v>
      </c>
      <c r="Y1730" s="46">
        <v>0</v>
      </c>
      <c r="Z1730" s="46">
        <v>0</v>
      </c>
      <c r="AA1730" s="46">
        <v>0</v>
      </c>
      <c r="AB1730" s="46">
        <v>0</v>
      </c>
      <c r="AC1730" s="46">
        <v>0</v>
      </c>
      <c r="AD1730" s="46">
        <v>0</v>
      </c>
      <c r="AE1730" s="46">
        <v>0</v>
      </c>
      <c r="AF1730" s="46">
        <v>0</v>
      </c>
      <c r="AG1730" s="46">
        <v>0</v>
      </c>
      <c r="AH1730" s="46">
        <v>0</v>
      </c>
      <c r="AI1730" s="46">
        <v>0</v>
      </c>
      <c r="AJ1730" s="46">
        <v>0</v>
      </c>
      <c r="AK1730" s="46">
        <v>0</v>
      </c>
      <c r="AL1730" s="46">
        <v>0</v>
      </c>
      <c r="AM1730" s="46">
        <v>0</v>
      </c>
    </row>
    <row r="1731" spans="5:39" x14ac:dyDescent="0.2">
      <c r="E1731" s="47">
        <v>173</v>
      </c>
      <c r="F1731" s="47">
        <v>183</v>
      </c>
      <c r="G1731" s="47" t="s">
        <v>251</v>
      </c>
      <c r="H1731" s="47" t="s">
        <v>308</v>
      </c>
      <c r="I1731" s="47" t="s">
        <v>551</v>
      </c>
      <c r="J1731" s="533">
        <v>40000027</v>
      </c>
      <c r="K1731" s="14" t="s">
        <v>59</v>
      </c>
      <c r="L1731" s="14" t="s">
        <v>31</v>
      </c>
      <c r="M1731" s="45">
        <v>1731</v>
      </c>
      <c r="N1731" s="45">
        <v>1</v>
      </c>
      <c r="O1731" s="48">
        <v>8475.33</v>
      </c>
      <c r="Q1731" s="12">
        <v>0</v>
      </c>
      <c r="R1731" s="46">
        <v>8838.0733333333337</v>
      </c>
      <c r="T1731" s="59">
        <v>0</v>
      </c>
      <c r="U1731" s="14">
        <v>0</v>
      </c>
      <c r="V1731" s="59" t="s">
        <v>175</v>
      </c>
      <c r="X1731" s="46">
        <v>15390.2</v>
      </c>
      <c r="Y1731" s="46">
        <v>1513.91</v>
      </c>
      <c r="Z1731" s="46">
        <v>1695.19</v>
      </c>
      <c r="AA1731" s="46">
        <v>1695.19</v>
      </c>
      <c r="AB1731" s="46">
        <v>1695.19</v>
      </c>
      <c r="AC1731" s="46">
        <v>1695.19</v>
      </c>
      <c r="AD1731" s="46">
        <v>0</v>
      </c>
      <c r="AE1731" s="46">
        <v>0</v>
      </c>
      <c r="AF1731" s="46">
        <v>0</v>
      </c>
      <c r="AG1731" s="46">
        <v>0</v>
      </c>
      <c r="AH1731" s="46">
        <v>8484.75</v>
      </c>
      <c r="AI1731" s="46">
        <v>9555.66</v>
      </c>
      <c r="AJ1731" s="46">
        <v>2774.8999999999996</v>
      </c>
      <c r="AK1731" s="46">
        <v>23737.8</v>
      </c>
      <c r="AL1731" s="46">
        <v>8475.33</v>
      </c>
      <c r="AM1731" s="46">
        <v>0</v>
      </c>
    </row>
    <row r="1732" spans="5:39" x14ac:dyDescent="0.2">
      <c r="E1732" s="47">
        <v>173</v>
      </c>
      <c r="F1732" s="47">
        <v>183</v>
      </c>
      <c r="G1732" s="47" t="s">
        <v>251</v>
      </c>
      <c r="H1732" s="47" t="s">
        <v>308</v>
      </c>
      <c r="I1732" s="47" t="s">
        <v>551</v>
      </c>
      <c r="J1732" s="533">
        <v>40000027</v>
      </c>
      <c r="K1732" s="14" t="s">
        <v>37</v>
      </c>
      <c r="L1732" s="14" t="s">
        <v>31</v>
      </c>
      <c r="M1732" s="45">
        <v>1732</v>
      </c>
      <c r="N1732" s="45">
        <v>1</v>
      </c>
      <c r="O1732" s="48">
        <v>23737.8</v>
      </c>
      <c r="P1732" s="48"/>
      <c r="Q1732" s="12">
        <v>0</v>
      </c>
      <c r="R1732" s="46">
        <v>7708.05</v>
      </c>
      <c r="T1732" s="59">
        <v>0</v>
      </c>
      <c r="U1732" s="14">
        <v>0</v>
      </c>
      <c r="V1732" s="59" t="s">
        <v>175</v>
      </c>
      <c r="Y1732" s="46">
        <v>0</v>
      </c>
      <c r="Z1732" s="46">
        <v>15390.2</v>
      </c>
      <c r="AA1732" s="46">
        <v>3209.1</v>
      </c>
      <c r="AB1732" s="46">
        <v>0</v>
      </c>
      <c r="AC1732" s="46">
        <v>3390.38</v>
      </c>
      <c r="AD1732" s="46">
        <v>0</v>
      </c>
      <c r="AE1732" s="46">
        <v>0</v>
      </c>
      <c r="AF1732" s="46">
        <v>0</v>
      </c>
      <c r="AG1732" s="46">
        <v>1695.19</v>
      </c>
      <c r="AH1732" s="46">
        <v>0</v>
      </c>
      <c r="AI1732" s="46">
        <v>0</v>
      </c>
      <c r="AJ1732" s="46">
        <v>18040.41</v>
      </c>
      <c r="AK1732" s="46">
        <v>2774.9</v>
      </c>
      <c r="AL1732" s="46">
        <v>23737.8</v>
      </c>
      <c r="AM1732" s="46">
        <v>1695.066</v>
      </c>
    </row>
    <row r="1733" spans="5:39" x14ac:dyDescent="0.2">
      <c r="E1733" s="47">
        <v>173</v>
      </c>
      <c r="F1733" s="47">
        <v>183</v>
      </c>
      <c r="G1733" s="47" t="s">
        <v>251</v>
      </c>
      <c r="H1733" s="47" t="s">
        <v>308</v>
      </c>
      <c r="I1733" s="47" t="s">
        <v>551</v>
      </c>
      <c r="J1733" s="533">
        <v>40000027</v>
      </c>
      <c r="K1733" s="14" t="s">
        <v>65</v>
      </c>
      <c r="L1733" s="14" t="s">
        <v>31</v>
      </c>
      <c r="M1733" s="45">
        <v>1733</v>
      </c>
      <c r="N1733" s="45">
        <v>1</v>
      </c>
      <c r="O1733" s="52">
        <v>8475.33</v>
      </c>
      <c r="P1733" s="48">
        <v>1695.066</v>
      </c>
      <c r="Q1733" s="12">
        <v>0</v>
      </c>
      <c r="R1733" s="46">
        <v>1412.5550000000001</v>
      </c>
      <c r="T1733" s="59">
        <v>0</v>
      </c>
      <c r="U1733" s="14">
        <v>0</v>
      </c>
      <c r="V1733" s="59" t="s">
        <v>175</v>
      </c>
      <c r="X1733" s="46">
        <v>0</v>
      </c>
      <c r="Y1733" s="46">
        <v>0</v>
      </c>
      <c r="Z1733" s="46">
        <v>0</v>
      </c>
      <c r="AA1733" s="46">
        <v>0</v>
      </c>
      <c r="AB1733" s="46">
        <v>0</v>
      </c>
      <c r="AC1733" s="46">
        <v>0</v>
      </c>
      <c r="AD1733" s="46">
        <v>0</v>
      </c>
      <c r="AE1733" s="46">
        <v>0</v>
      </c>
      <c r="AF1733" s="46">
        <v>0</v>
      </c>
      <c r="AG1733" s="46">
        <v>0</v>
      </c>
      <c r="AH1733" s="46">
        <v>0</v>
      </c>
      <c r="AI1733" s="46">
        <v>0</v>
      </c>
      <c r="AJ1733" s="46">
        <v>0</v>
      </c>
      <c r="AK1733" s="46">
        <v>0</v>
      </c>
      <c r="AL1733" s="46">
        <v>8475.33</v>
      </c>
      <c r="AM1733" s="46">
        <v>0</v>
      </c>
    </row>
    <row r="1734" spans="5:39" x14ac:dyDescent="0.2">
      <c r="E1734" s="47">
        <v>173</v>
      </c>
      <c r="F1734" s="47">
        <v>183</v>
      </c>
      <c r="G1734" s="47" t="s">
        <v>251</v>
      </c>
      <c r="H1734" s="47" t="s">
        <v>308</v>
      </c>
      <c r="I1734" s="47" t="s">
        <v>551</v>
      </c>
      <c r="J1734" s="533">
        <v>40000027</v>
      </c>
      <c r="K1734" s="14" t="s">
        <v>64</v>
      </c>
      <c r="L1734" s="14" t="s">
        <v>57</v>
      </c>
      <c r="M1734" s="45">
        <v>1734</v>
      </c>
      <c r="N1734" s="45">
        <v>1</v>
      </c>
      <c r="O1734" s="46">
        <v>0</v>
      </c>
      <c r="Q1734" s="12">
        <v>0</v>
      </c>
      <c r="T1734" s="59">
        <v>0</v>
      </c>
      <c r="U1734" s="14">
        <v>0</v>
      </c>
      <c r="V1734" s="59" t="s">
        <v>175</v>
      </c>
      <c r="X1734" s="46">
        <v>0</v>
      </c>
      <c r="Y1734" s="46">
        <v>1513.91</v>
      </c>
      <c r="Z1734" s="46">
        <v>0</v>
      </c>
      <c r="AA1734" s="46">
        <v>0</v>
      </c>
      <c r="AB1734" s="46">
        <v>1695.19</v>
      </c>
      <c r="AC1734" s="46">
        <v>0</v>
      </c>
      <c r="AD1734" s="46">
        <v>0</v>
      </c>
      <c r="AE1734" s="46">
        <v>0</v>
      </c>
      <c r="AF1734" s="46">
        <v>0</v>
      </c>
      <c r="AG1734" s="46">
        <v>0</v>
      </c>
      <c r="AH1734" s="46">
        <v>0</v>
      </c>
      <c r="AI1734" s="46">
        <v>3390.38</v>
      </c>
      <c r="AJ1734" s="46">
        <v>0</v>
      </c>
      <c r="AK1734" s="46">
        <v>0</v>
      </c>
      <c r="AL1734" s="46">
        <v>0</v>
      </c>
      <c r="AM1734" s="46">
        <v>0</v>
      </c>
    </row>
    <row r="1735" spans="5:39" x14ac:dyDescent="0.2">
      <c r="E1735" s="47">
        <v>173</v>
      </c>
      <c r="F1735" s="47">
        <v>183</v>
      </c>
      <c r="G1735" s="47" t="s">
        <v>251</v>
      </c>
      <c r="H1735" s="47" t="s">
        <v>308</v>
      </c>
      <c r="I1735" s="47" t="s">
        <v>551</v>
      </c>
      <c r="J1735" s="533">
        <v>40000027</v>
      </c>
      <c r="K1735" s="14" t="s">
        <v>64</v>
      </c>
      <c r="L1735" s="14" t="s">
        <v>54</v>
      </c>
      <c r="M1735" s="45">
        <v>1735</v>
      </c>
      <c r="N1735" s="45">
        <v>1</v>
      </c>
      <c r="O1735" s="46">
        <v>8475.3299999999908</v>
      </c>
      <c r="Q1735" s="12">
        <v>0</v>
      </c>
      <c r="T1735" s="59">
        <v>0</v>
      </c>
      <c r="U1735" s="14">
        <v>0</v>
      </c>
      <c r="V1735" s="59" t="s">
        <v>175</v>
      </c>
      <c r="X1735" s="46">
        <v>0</v>
      </c>
      <c r="Y1735" s="46">
        <v>0</v>
      </c>
      <c r="Z1735" s="46">
        <v>0</v>
      </c>
      <c r="AA1735" s="46">
        <v>0</v>
      </c>
      <c r="AB1735" s="46">
        <v>0</v>
      </c>
      <c r="AC1735" s="46">
        <v>0</v>
      </c>
      <c r="AD1735" s="46">
        <v>0</v>
      </c>
      <c r="AE1735" s="46">
        <v>0</v>
      </c>
      <c r="AF1735" s="46">
        <v>0</v>
      </c>
      <c r="AG1735" s="46">
        <v>0</v>
      </c>
      <c r="AH1735" s="46">
        <v>8484.7499999999964</v>
      </c>
      <c r="AI1735" s="46">
        <v>14650.029999999995</v>
      </c>
      <c r="AJ1735" s="46">
        <v>2774.8999999999942</v>
      </c>
      <c r="AK1735" s="46">
        <v>23737.799999999992</v>
      </c>
      <c r="AL1735" s="46">
        <v>8475.3299999999908</v>
      </c>
      <c r="AM1735" s="46">
        <v>6780.263999999991</v>
      </c>
    </row>
    <row r="1736" spans="5:39" x14ac:dyDescent="0.2">
      <c r="E1736" s="47">
        <v>173</v>
      </c>
      <c r="F1736" s="47">
        <v>183</v>
      </c>
      <c r="G1736" s="47" t="s">
        <v>251</v>
      </c>
      <c r="H1736" s="47" t="s">
        <v>308</v>
      </c>
      <c r="I1736" s="47" t="s">
        <v>551</v>
      </c>
      <c r="J1736" s="533">
        <v>40000027</v>
      </c>
      <c r="K1736" s="14" t="s">
        <v>64</v>
      </c>
      <c r="L1736" s="14" t="s">
        <v>58</v>
      </c>
      <c r="M1736" s="45">
        <v>1736</v>
      </c>
      <c r="N1736" s="45">
        <v>1</v>
      </c>
      <c r="O1736" s="46">
        <v>0</v>
      </c>
      <c r="Q1736" s="12">
        <v>0</v>
      </c>
      <c r="T1736" s="59">
        <v>0</v>
      </c>
      <c r="U1736" s="14">
        <v>0</v>
      </c>
      <c r="V1736" s="59" t="s">
        <v>175</v>
      </c>
      <c r="X1736" s="46">
        <v>0</v>
      </c>
      <c r="Y1736" s="46">
        <v>15390.2</v>
      </c>
      <c r="Z1736" s="46">
        <v>3209.0999999999985</v>
      </c>
      <c r="AA1736" s="46">
        <v>1695.1899999999987</v>
      </c>
      <c r="AB1736" s="46">
        <v>1695.1899999999973</v>
      </c>
      <c r="AC1736" s="46">
        <v>1695.1899999999951</v>
      </c>
      <c r="AD1736" s="46">
        <v>1695.1899999999951</v>
      </c>
      <c r="AE1736" s="46">
        <v>1695.1899999999951</v>
      </c>
      <c r="AF1736" s="46">
        <v>1695.1899999999951</v>
      </c>
      <c r="AG1736" s="46">
        <v>-3.637978807091713E-12</v>
      </c>
      <c r="AH1736" s="46">
        <v>0</v>
      </c>
      <c r="AI1736" s="46">
        <v>0</v>
      </c>
      <c r="AJ1736" s="46">
        <v>7.2759576141834259E-12</v>
      </c>
      <c r="AK1736" s="46">
        <v>0</v>
      </c>
      <c r="AL1736" s="46">
        <v>0</v>
      </c>
      <c r="AM1736" s="46">
        <v>0</v>
      </c>
    </row>
    <row r="1737" spans="5:39" x14ac:dyDescent="0.2">
      <c r="E1737" s="47">
        <v>173</v>
      </c>
      <c r="F1737" s="47">
        <v>183</v>
      </c>
      <c r="G1737" s="47" t="s">
        <v>251</v>
      </c>
      <c r="H1737" s="47" t="s">
        <v>308</v>
      </c>
      <c r="I1737" s="47" t="s">
        <v>551</v>
      </c>
      <c r="J1737" s="533">
        <v>40000027</v>
      </c>
      <c r="K1737" s="14" t="s">
        <v>67</v>
      </c>
      <c r="L1737" s="14" t="s">
        <v>67</v>
      </c>
      <c r="M1737" s="45">
        <v>1737</v>
      </c>
      <c r="N1737" s="45">
        <v>1</v>
      </c>
      <c r="O1737" s="53">
        <v>0</v>
      </c>
      <c r="P1737" s="54">
        <v>0</v>
      </c>
      <c r="Q1737" s="55">
        <v>0</v>
      </c>
      <c r="R1737" s="56">
        <v>0</v>
      </c>
      <c r="S1737" s="57">
        <v>0</v>
      </c>
      <c r="T1737" s="60">
        <v>0</v>
      </c>
      <c r="U1737" s="14">
        <v>0</v>
      </c>
      <c r="V1737" s="60" t="s">
        <v>175</v>
      </c>
      <c r="Y1737" s="46">
        <v>0</v>
      </c>
      <c r="Z1737" s="46">
        <v>0</v>
      </c>
      <c r="AA1737" s="46">
        <v>0</v>
      </c>
      <c r="AB1737" s="46">
        <v>0</v>
      </c>
      <c r="AC1737" s="46">
        <v>0</v>
      </c>
      <c r="AD1737" s="46">
        <v>0</v>
      </c>
      <c r="AE1737" s="46">
        <v>0</v>
      </c>
      <c r="AF1737" s="46">
        <v>0</v>
      </c>
      <c r="AG1737" s="46">
        <v>0</v>
      </c>
      <c r="AH1737" s="46">
        <v>0</v>
      </c>
      <c r="AI1737" s="46">
        <v>0</v>
      </c>
      <c r="AJ1737" s="46">
        <v>0</v>
      </c>
      <c r="AK1737" s="46">
        <v>0</v>
      </c>
      <c r="AL1737" s="46">
        <v>0</v>
      </c>
      <c r="AM1737" s="46">
        <v>0</v>
      </c>
    </row>
    <row r="1738" spans="5:39" x14ac:dyDescent="0.2">
      <c r="E1738" s="14">
        <v>174</v>
      </c>
      <c r="F1738" s="14">
        <v>184</v>
      </c>
      <c r="G1738" s="14" t="s">
        <v>251</v>
      </c>
      <c r="H1738" s="14" t="s">
        <v>356</v>
      </c>
      <c r="I1738" s="14" t="s">
        <v>552</v>
      </c>
      <c r="J1738" s="531">
        <v>40000028</v>
      </c>
      <c r="K1738" s="14" t="s">
        <v>59</v>
      </c>
      <c r="L1738" s="14" t="s">
        <v>57</v>
      </c>
      <c r="M1738" s="45">
        <v>1738</v>
      </c>
      <c r="N1738" s="45">
        <v>1</v>
      </c>
      <c r="O1738" s="46">
        <v>3386.98</v>
      </c>
      <c r="Q1738" s="12" t="s">
        <v>376</v>
      </c>
      <c r="T1738" s="59" t="s">
        <v>73</v>
      </c>
      <c r="U1738" s="14">
        <v>23</v>
      </c>
      <c r="V1738" s="59" t="s">
        <v>175</v>
      </c>
      <c r="Y1738" s="46">
        <v>3024.8</v>
      </c>
      <c r="Z1738" s="46">
        <v>3386.98</v>
      </c>
      <c r="AA1738" s="46">
        <v>3386.98</v>
      </c>
      <c r="AB1738" s="46">
        <v>3386.98</v>
      </c>
      <c r="AC1738" s="46">
        <v>3386.98</v>
      </c>
      <c r="AD1738" s="46">
        <v>3386.98</v>
      </c>
      <c r="AE1738" s="46">
        <v>3386.98</v>
      </c>
      <c r="AF1738" s="46">
        <v>3386.98</v>
      </c>
      <c r="AG1738" s="46">
        <v>3386.98</v>
      </c>
      <c r="AH1738" s="46">
        <v>3386.98</v>
      </c>
      <c r="AI1738" s="46">
        <v>3386.98</v>
      </c>
      <c r="AJ1738" s="46">
        <v>3386.98</v>
      </c>
      <c r="AK1738" s="46">
        <v>3386.98</v>
      </c>
      <c r="AL1738" s="46">
        <v>3386.98</v>
      </c>
      <c r="AM1738" s="46">
        <v>0</v>
      </c>
    </row>
    <row r="1739" spans="5:39" x14ac:dyDescent="0.2">
      <c r="E1739" s="47">
        <v>174</v>
      </c>
      <c r="F1739" s="47">
        <v>184</v>
      </c>
      <c r="G1739" s="47" t="s">
        <v>251</v>
      </c>
      <c r="H1739" s="47" t="s">
        <v>356</v>
      </c>
      <c r="I1739" s="47" t="s">
        <v>552</v>
      </c>
      <c r="J1739" s="533">
        <v>40000028</v>
      </c>
      <c r="K1739" s="14" t="s">
        <v>59</v>
      </c>
      <c r="L1739" s="14" t="s">
        <v>54</v>
      </c>
      <c r="M1739" s="45">
        <v>1739</v>
      </c>
      <c r="N1739" s="45">
        <v>1</v>
      </c>
      <c r="O1739" s="46">
        <v>8460.5299999999988</v>
      </c>
      <c r="Q1739" s="12" t="s">
        <v>376</v>
      </c>
      <c r="T1739" s="59" t="s">
        <v>73</v>
      </c>
      <c r="U1739" s="14">
        <v>0</v>
      </c>
      <c r="V1739" s="59" t="s">
        <v>175</v>
      </c>
      <c r="Y1739" s="46">
        <v>0</v>
      </c>
      <c r="Z1739" s="46">
        <v>0</v>
      </c>
      <c r="AA1739" s="46">
        <v>0</v>
      </c>
      <c r="AB1739" s="46">
        <v>0</v>
      </c>
      <c r="AC1739" s="46">
        <v>0</v>
      </c>
      <c r="AD1739" s="46">
        <v>0</v>
      </c>
      <c r="AE1739" s="46">
        <v>0</v>
      </c>
      <c r="AF1739" s="46">
        <v>0</v>
      </c>
      <c r="AG1739" s="46">
        <v>0</v>
      </c>
      <c r="AH1739" s="46">
        <v>11631.22</v>
      </c>
      <c r="AI1739" s="46">
        <v>6553.6</v>
      </c>
      <c r="AJ1739" s="46">
        <v>6290.7400000000007</v>
      </c>
      <c r="AK1739" s="46">
        <v>28576.720000000001</v>
      </c>
      <c r="AL1739" s="46">
        <v>8460.5299999999988</v>
      </c>
      <c r="AM1739" s="46">
        <v>0</v>
      </c>
    </row>
    <row r="1740" spans="5:39" x14ac:dyDescent="0.2">
      <c r="E1740" s="47">
        <v>174</v>
      </c>
      <c r="F1740" s="47">
        <v>184</v>
      </c>
      <c r="G1740" s="47" t="s">
        <v>251</v>
      </c>
      <c r="H1740" s="47" t="s">
        <v>356</v>
      </c>
      <c r="I1740" s="47" t="s">
        <v>552</v>
      </c>
      <c r="J1740" s="533">
        <v>40000028</v>
      </c>
      <c r="K1740" s="14" t="s">
        <v>59</v>
      </c>
      <c r="L1740" s="14" t="s">
        <v>58</v>
      </c>
      <c r="M1740" s="45">
        <v>1740</v>
      </c>
      <c r="N1740" s="45">
        <v>1</v>
      </c>
      <c r="O1740" s="46">
        <v>0</v>
      </c>
      <c r="Q1740" s="12" t="s">
        <v>376</v>
      </c>
      <c r="T1740" s="59" t="s">
        <v>73</v>
      </c>
      <c r="U1740" s="14">
        <v>0</v>
      </c>
      <c r="V1740" s="59" t="s">
        <v>175</v>
      </c>
      <c r="Y1740" s="46">
        <v>0</v>
      </c>
      <c r="Z1740" s="46">
        <v>0</v>
      </c>
      <c r="AA1740" s="46">
        <v>0</v>
      </c>
      <c r="AB1740" s="46">
        <v>0</v>
      </c>
      <c r="AC1740" s="46">
        <v>0</v>
      </c>
      <c r="AD1740" s="46">
        <v>0</v>
      </c>
      <c r="AE1740" s="46">
        <v>0</v>
      </c>
      <c r="AF1740" s="46">
        <v>0</v>
      </c>
      <c r="AG1740" s="46">
        <v>0</v>
      </c>
      <c r="AH1740" s="46">
        <v>0</v>
      </c>
      <c r="AI1740" s="46">
        <v>0</v>
      </c>
      <c r="AJ1740" s="46">
        <v>0</v>
      </c>
      <c r="AK1740" s="46">
        <v>0</v>
      </c>
      <c r="AL1740" s="46">
        <v>0</v>
      </c>
      <c r="AM1740" s="46">
        <v>0</v>
      </c>
    </row>
    <row r="1741" spans="5:39" x14ac:dyDescent="0.2">
      <c r="E1741" s="47">
        <v>174</v>
      </c>
      <c r="F1741" s="47">
        <v>184</v>
      </c>
      <c r="G1741" s="47" t="s">
        <v>251</v>
      </c>
      <c r="H1741" s="47" t="s">
        <v>356</v>
      </c>
      <c r="I1741" s="47" t="s">
        <v>552</v>
      </c>
      <c r="J1741" s="533">
        <v>40000028</v>
      </c>
      <c r="K1741" s="14" t="s">
        <v>59</v>
      </c>
      <c r="L1741" s="14" t="s">
        <v>31</v>
      </c>
      <c r="M1741" s="45">
        <v>1741</v>
      </c>
      <c r="N1741" s="45">
        <v>1</v>
      </c>
      <c r="O1741" s="48">
        <v>11847.509999999998</v>
      </c>
      <c r="Q1741" s="12" t="s">
        <v>376</v>
      </c>
      <c r="R1741" s="46">
        <v>13639.115</v>
      </c>
      <c r="T1741" s="59" t="s">
        <v>73</v>
      </c>
      <c r="U1741" s="14">
        <v>0</v>
      </c>
      <c r="V1741" s="59" t="s">
        <v>175</v>
      </c>
      <c r="X1741" s="46">
        <v>20774.61</v>
      </c>
      <c r="Y1741" s="46">
        <v>3024.8</v>
      </c>
      <c r="Z1741" s="46">
        <v>3386.98</v>
      </c>
      <c r="AA1741" s="46">
        <v>3386.98</v>
      </c>
      <c r="AB1741" s="46">
        <v>3386.98</v>
      </c>
      <c r="AC1741" s="46">
        <v>3386.98</v>
      </c>
      <c r="AD1741" s="46">
        <v>3386.98</v>
      </c>
      <c r="AE1741" s="46">
        <v>3386.98</v>
      </c>
      <c r="AF1741" s="46">
        <v>3386.98</v>
      </c>
      <c r="AG1741" s="46">
        <v>3386.98</v>
      </c>
      <c r="AH1741" s="46">
        <v>15018.199999999999</v>
      </c>
      <c r="AI1741" s="46">
        <v>9940.58</v>
      </c>
      <c r="AJ1741" s="46">
        <v>9677.7200000000012</v>
      </c>
      <c r="AK1741" s="46">
        <v>31963.7</v>
      </c>
      <c r="AL1741" s="46">
        <v>11847.509999999998</v>
      </c>
      <c r="AM1741" s="46">
        <v>0</v>
      </c>
    </row>
    <row r="1742" spans="5:39" x14ac:dyDescent="0.2">
      <c r="E1742" s="47">
        <v>174</v>
      </c>
      <c r="F1742" s="47">
        <v>184</v>
      </c>
      <c r="G1742" s="47" t="s">
        <v>251</v>
      </c>
      <c r="H1742" s="47" t="s">
        <v>356</v>
      </c>
      <c r="I1742" s="47" t="s">
        <v>552</v>
      </c>
      <c r="J1742" s="533">
        <v>40000028</v>
      </c>
      <c r="K1742" s="14" t="s">
        <v>37</v>
      </c>
      <c r="L1742" s="14" t="s">
        <v>31</v>
      </c>
      <c r="M1742" s="45">
        <v>1742</v>
      </c>
      <c r="N1742" s="45">
        <v>1</v>
      </c>
      <c r="O1742" s="48">
        <v>15386.98</v>
      </c>
      <c r="P1742" s="48"/>
      <c r="Q1742" s="12" t="s">
        <v>376</v>
      </c>
      <c r="R1742" s="46">
        <v>8417.7833333333328</v>
      </c>
      <c r="T1742" s="59" t="s">
        <v>73</v>
      </c>
      <c r="U1742" s="14">
        <v>0</v>
      </c>
      <c r="V1742" s="59" t="s">
        <v>175</v>
      </c>
      <c r="Y1742" s="46">
        <v>0</v>
      </c>
      <c r="Z1742" s="46">
        <v>0</v>
      </c>
      <c r="AA1742" s="46">
        <v>27186.39</v>
      </c>
      <c r="AB1742" s="46">
        <v>3386.98</v>
      </c>
      <c r="AC1742" s="46">
        <v>3386.98</v>
      </c>
      <c r="AD1742" s="46">
        <v>3386.98</v>
      </c>
      <c r="AE1742" s="46">
        <v>3386.98</v>
      </c>
      <c r="AF1742" s="46">
        <v>3386.98</v>
      </c>
      <c r="AG1742" s="46">
        <v>3386.98</v>
      </c>
      <c r="AH1742" s="46">
        <v>3386.98</v>
      </c>
      <c r="AI1742" s="46">
        <v>3386.98</v>
      </c>
      <c r="AJ1742" s="46">
        <v>21571.8</v>
      </c>
      <c r="AK1742" s="46">
        <v>3386.98</v>
      </c>
      <c r="AL1742" s="46">
        <v>15386.98</v>
      </c>
      <c r="AM1742" s="46">
        <v>13885.988000000001</v>
      </c>
    </row>
    <row r="1743" spans="5:39" x14ac:dyDescent="0.2">
      <c r="E1743" s="47">
        <v>174</v>
      </c>
      <c r="F1743" s="47">
        <v>184</v>
      </c>
      <c r="G1743" s="47" t="s">
        <v>251</v>
      </c>
      <c r="H1743" s="47" t="s">
        <v>356</v>
      </c>
      <c r="I1743" s="47" t="s">
        <v>552</v>
      </c>
      <c r="J1743" s="533">
        <v>40000028</v>
      </c>
      <c r="K1743" s="14" t="s">
        <v>65</v>
      </c>
      <c r="L1743" s="14" t="s">
        <v>31</v>
      </c>
      <c r="M1743" s="45">
        <v>1743</v>
      </c>
      <c r="N1743" s="45">
        <v>1</v>
      </c>
      <c r="O1743" s="52">
        <v>34714.970000000008</v>
      </c>
      <c r="P1743" s="48">
        <v>13885.988000000001</v>
      </c>
      <c r="Q1743" s="12" t="s">
        <v>376</v>
      </c>
      <c r="R1743" s="46">
        <v>5785.8283333333347</v>
      </c>
      <c r="T1743" s="59" t="s">
        <v>73</v>
      </c>
      <c r="U1743" s="14">
        <v>0</v>
      </c>
      <c r="V1743" s="59" t="s">
        <v>175</v>
      </c>
      <c r="X1743" s="46">
        <v>0</v>
      </c>
      <c r="Y1743" s="46">
        <v>0</v>
      </c>
      <c r="Z1743" s="46">
        <v>0</v>
      </c>
      <c r="AA1743" s="46">
        <v>0</v>
      </c>
      <c r="AB1743" s="46">
        <v>0</v>
      </c>
      <c r="AC1743" s="46">
        <v>0</v>
      </c>
      <c r="AD1743" s="46">
        <v>0</v>
      </c>
      <c r="AE1743" s="46">
        <v>0</v>
      </c>
      <c r="AF1743" s="46">
        <v>0</v>
      </c>
      <c r="AG1743" s="46">
        <v>0</v>
      </c>
      <c r="AH1743" s="46">
        <v>0</v>
      </c>
      <c r="AI1743" s="46">
        <v>0</v>
      </c>
      <c r="AJ1743" s="46">
        <v>0</v>
      </c>
      <c r="AK1743" s="46">
        <v>22867.46000000001</v>
      </c>
      <c r="AL1743" s="46">
        <v>11847.509999999998</v>
      </c>
      <c r="AM1743" s="46">
        <v>0</v>
      </c>
    </row>
    <row r="1744" spans="5:39" x14ac:dyDescent="0.2">
      <c r="E1744" s="47">
        <v>174</v>
      </c>
      <c r="F1744" s="47">
        <v>184</v>
      </c>
      <c r="G1744" s="47" t="s">
        <v>251</v>
      </c>
      <c r="H1744" s="47" t="s">
        <v>356</v>
      </c>
      <c r="I1744" s="47" t="s">
        <v>552</v>
      </c>
      <c r="J1744" s="533">
        <v>40000028</v>
      </c>
      <c r="K1744" s="14" t="s">
        <v>64</v>
      </c>
      <c r="L1744" s="14" t="s">
        <v>57</v>
      </c>
      <c r="M1744" s="45">
        <v>1744</v>
      </c>
      <c r="N1744" s="45">
        <v>1</v>
      </c>
      <c r="O1744" s="46">
        <v>0</v>
      </c>
      <c r="Q1744" s="12" t="s">
        <v>376</v>
      </c>
      <c r="T1744" s="59" t="s">
        <v>73</v>
      </c>
      <c r="U1744" s="14">
        <v>0</v>
      </c>
      <c r="V1744" s="59" t="s">
        <v>175</v>
      </c>
      <c r="X1744" s="46">
        <v>0</v>
      </c>
      <c r="Y1744" s="46">
        <v>3024.8</v>
      </c>
      <c r="Z1744" s="46">
        <v>6411.7800000000007</v>
      </c>
      <c r="AA1744" s="46">
        <v>0</v>
      </c>
      <c r="AB1744" s="46">
        <v>0</v>
      </c>
      <c r="AC1744" s="46">
        <v>0</v>
      </c>
      <c r="AD1744" s="46">
        <v>0</v>
      </c>
      <c r="AE1744" s="46">
        <v>0</v>
      </c>
      <c r="AF1744" s="46">
        <v>0</v>
      </c>
      <c r="AG1744" s="46">
        <v>0</v>
      </c>
      <c r="AH1744" s="46">
        <v>0</v>
      </c>
      <c r="AI1744" s="46">
        <v>0</v>
      </c>
      <c r="AJ1744" s="46">
        <v>0</v>
      </c>
      <c r="AK1744" s="46">
        <v>0</v>
      </c>
      <c r="AL1744" s="46">
        <v>0</v>
      </c>
      <c r="AM1744" s="46">
        <v>0</v>
      </c>
    </row>
    <row r="1745" spans="5:39" x14ac:dyDescent="0.2">
      <c r="E1745" s="47">
        <v>174</v>
      </c>
      <c r="F1745" s="47">
        <v>184</v>
      </c>
      <c r="G1745" s="47" t="s">
        <v>251</v>
      </c>
      <c r="H1745" s="47" t="s">
        <v>356</v>
      </c>
      <c r="I1745" s="47" t="s">
        <v>552</v>
      </c>
      <c r="J1745" s="533">
        <v>40000028</v>
      </c>
      <c r="K1745" s="14" t="s">
        <v>64</v>
      </c>
      <c r="L1745" s="14" t="s">
        <v>54</v>
      </c>
      <c r="M1745" s="45">
        <v>1745</v>
      </c>
      <c r="N1745" s="45">
        <v>1</v>
      </c>
      <c r="O1745" s="46">
        <v>31327.990000000005</v>
      </c>
      <c r="Q1745" s="12" t="s">
        <v>376</v>
      </c>
      <c r="T1745" s="59" t="s">
        <v>73</v>
      </c>
      <c r="U1745" s="14">
        <v>0</v>
      </c>
      <c r="V1745" s="59" t="s">
        <v>175</v>
      </c>
      <c r="X1745" s="46">
        <v>0</v>
      </c>
      <c r="Y1745" s="46">
        <v>0</v>
      </c>
      <c r="Z1745" s="46">
        <v>0</v>
      </c>
      <c r="AA1745" s="46">
        <v>0</v>
      </c>
      <c r="AB1745" s="46">
        <v>0</v>
      </c>
      <c r="AC1745" s="46">
        <v>0</v>
      </c>
      <c r="AD1745" s="46">
        <v>0</v>
      </c>
      <c r="AE1745" s="46">
        <v>0</v>
      </c>
      <c r="AF1745" s="46">
        <v>0</v>
      </c>
      <c r="AG1745" s="46">
        <v>0</v>
      </c>
      <c r="AH1745" s="46">
        <v>11631.22</v>
      </c>
      <c r="AI1745" s="46">
        <v>18184.82</v>
      </c>
      <c r="AJ1745" s="46">
        <v>6290.7400000000016</v>
      </c>
      <c r="AK1745" s="46">
        <v>34867.460000000006</v>
      </c>
      <c r="AL1745" s="46">
        <v>31327.990000000005</v>
      </c>
      <c r="AM1745" s="46">
        <v>17442.002000000004</v>
      </c>
    </row>
    <row r="1746" spans="5:39" x14ac:dyDescent="0.2">
      <c r="E1746" s="47">
        <v>174</v>
      </c>
      <c r="F1746" s="47">
        <v>184</v>
      </c>
      <c r="G1746" s="47" t="s">
        <v>251</v>
      </c>
      <c r="H1746" s="47" t="s">
        <v>356</v>
      </c>
      <c r="I1746" s="47" t="s">
        <v>552</v>
      </c>
      <c r="J1746" s="533">
        <v>40000028</v>
      </c>
      <c r="K1746" s="14" t="s">
        <v>64</v>
      </c>
      <c r="L1746" s="14" t="s">
        <v>58</v>
      </c>
      <c r="M1746" s="45">
        <v>1746</v>
      </c>
      <c r="N1746" s="45">
        <v>1</v>
      </c>
      <c r="O1746" s="46">
        <v>3386.9799999999959</v>
      </c>
      <c r="Q1746" s="12" t="s">
        <v>376</v>
      </c>
      <c r="T1746" s="59" t="s">
        <v>73</v>
      </c>
      <c r="U1746" s="14">
        <v>0</v>
      </c>
      <c r="V1746" s="59" t="s">
        <v>175</v>
      </c>
      <c r="X1746" s="46">
        <v>0</v>
      </c>
      <c r="Y1746" s="46">
        <v>20774.61</v>
      </c>
      <c r="Z1746" s="46">
        <v>20774.61</v>
      </c>
      <c r="AA1746" s="46">
        <v>3386.9799999999996</v>
      </c>
      <c r="AB1746" s="46">
        <v>3386.9799999999996</v>
      </c>
      <c r="AC1746" s="46">
        <v>3386.9800000000032</v>
      </c>
      <c r="AD1746" s="46">
        <v>3386.9800000000032</v>
      </c>
      <c r="AE1746" s="46">
        <v>3386.9800000000032</v>
      </c>
      <c r="AF1746" s="46">
        <v>3386.9800000000032</v>
      </c>
      <c r="AG1746" s="46">
        <v>3386.9800000000032</v>
      </c>
      <c r="AH1746" s="46">
        <v>3386.9799999999977</v>
      </c>
      <c r="AI1746" s="46">
        <v>3386.9799999999959</v>
      </c>
      <c r="AJ1746" s="46">
        <v>3386.9799999999996</v>
      </c>
      <c r="AK1746" s="46">
        <v>3386.9799999999959</v>
      </c>
      <c r="AL1746" s="46">
        <v>3386.9799999999959</v>
      </c>
      <c r="AM1746" s="46">
        <v>3386.9799999999996</v>
      </c>
    </row>
    <row r="1747" spans="5:39" x14ac:dyDescent="0.2">
      <c r="E1747" s="47">
        <v>174</v>
      </c>
      <c r="F1747" s="47">
        <v>184</v>
      </c>
      <c r="G1747" s="47" t="s">
        <v>251</v>
      </c>
      <c r="H1747" s="47" t="s">
        <v>356</v>
      </c>
      <c r="I1747" s="47" t="s">
        <v>552</v>
      </c>
      <c r="J1747" s="533">
        <v>40000028</v>
      </c>
      <c r="K1747" s="14" t="s">
        <v>67</v>
      </c>
      <c r="L1747" s="14" t="s">
        <v>67</v>
      </c>
      <c r="M1747" s="45">
        <v>1747</v>
      </c>
      <c r="N1747" s="45">
        <v>1</v>
      </c>
      <c r="O1747" s="53">
        <v>18.44417206756043</v>
      </c>
      <c r="P1747" s="54">
        <v>8.4441720675604302</v>
      </c>
      <c r="Q1747" s="55" t="s">
        <v>376</v>
      </c>
      <c r="R1747" s="56">
        <v>2.5452509198727342</v>
      </c>
      <c r="S1747" s="57" t="s">
        <v>370</v>
      </c>
      <c r="T1747" s="60" t="s">
        <v>73</v>
      </c>
      <c r="U1747" s="14">
        <v>0</v>
      </c>
      <c r="V1747" s="60" t="s">
        <v>175</v>
      </c>
      <c r="Y1747" s="46">
        <v>18.44417206756043</v>
      </c>
      <c r="Z1747" s="46">
        <v>18.44417206756043</v>
      </c>
      <c r="AA1747" s="46">
        <v>18.44417206756043</v>
      </c>
      <c r="AB1747" s="46">
        <v>18.44417206756043</v>
      </c>
      <c r="AC1747" s="46">
        <v>18.44417206756043</v>
      </c>
      <c r="AD1747" s="46">
        <v>18.44417206756043</v>
      </c>
      <c r="AE1747" s="46">
        <v>18.44417206756043</v>
      </c>
      <c r="AF1747" s="46">
        <v>18.44417206756043</v>
      </c>
      <c r="AG1747" s="46">
        <v>18.44417206756043</v>
      </c>
      <c r="AH1747" s="46">
        <v>18.44417206756043</v>
      </c>
      <c r="AI1747" s="46">
        <v>18.44417206756043</v>
      </c>
      <c r="AJ1747" s="46">
        <v>18.44417206756043</v>
      </c>
      <c r="AK1747" s="46">
        <v>18.44417206756043</v>
      </c>
      <c r="AL1747" s="46">
        <v>18.44417206756043</v>
      </c>
      <c r="AM1747" s="46">
        <v>18.44417206756043</v>
      </c>
    </row>
    <row r="1748" spans="5:39" x14ac:dyDescent="0.2">
      <c r="E1748" s="14">
        <v>175</v>
      </c>
      <c r="F1748" s="14">
        <v>185</v>
      </c>
      <c r="G1748" s="14" t="s">
        <v>251</v>
      </c>
      <c r="H1748" s="14" t="s">
        <v>321</v>
      </c>
      <c r="I1748" s="14" t="s">
        <v>553</v>
      </c>
      <c r="J1748" s="531">
        <v>40000029</v>
      </c>
      <c r="K1748" s="14" t="s">
        <v>59</v>
      </c>
      <c r="L1748" s="14" t="s">
        <v>57</v>
      </c>
      <c r="M1748" s="45">
        <v>1748</v>
      </c>
      <c r="N1748" s="45">
        <v>1</v>
      </c>
      <c r="O1748" s="46">
        <v>2675.54</v>
      </c>
      <c r="Q1748" s="12">
        <v>0</v>
      </c>
      <c r="T1748" s="59">
        <v>0</v>
      </c>
      <c r="U1748" s="14">
        <v>0</v>
      </c>
      <c r="V1748" s="59" t="s">
        <v>174</v>
      </c>
      <c r="Y1748" s="46">
        <v>2389.4299999999998</v>
      </c>
      <c r="Z1748" s="46">
        <v>2675.54</v>
      </c>
      <c r="AA1748" s="46">
        <v>2675.54</v>
      </c>
      <c r="AB1748" s="46">
        <v>894.54</v>
      </c>
      <c r="AC1748" s="46">
        <v>2675.54</v>
      </c>
      <c r="AD1748" s="46">
        <v>2675.54</v>
      </c>
      <c r="AE1748" s="46">
        <v>2675.54</v>
      </c>
      <c r="AF1748" s="46">
        <v>2675.54</v>
      </c>
      <c r="AG1748" s="46">
        <v>2675.54</v>
      </c>
      <c r="AH1748" s="46">
        <v>2675.54</v>
      </c>
      <c r="AI1748" s="46">
        <v>2675.54</v>
      </c>
      <c r="AJ1748" s="46">
        <v>2675.54</v>
      </c>
      <c r="AK1748" s="46">
        <v>2675.54</v>
      </c>
      <c r="AL1748" s="46">
        <v>2675.54</v>
      </c>
      <c r="AM1748" s="46">
        <v>0</v>
      </c>
    </row>
    <row r="1749" spans="5:39" x14ac:dyDescent="0.2">
      <c r="E1749" s="47">
        <v>175</v>
      </c>
      <c r="F1749" s="47">
        <v>185</v>
      </c>
      <c r="G1749" s="47" t="s">
        <v>251</v>
      </c>
      <c r="H1749" s="47" t="s">
        <v>321</v>
      </c>
      <c r="I1749" s="47" t="s">
        <v>553</v>
      </c>
      <c r="J1749" s="533">
        <v>40000029</v>
      </c>
      <c r="K1749" s="14" t="s">
        <v>59</v>
      </c>
      <c r="L1749" s="14" t="s">
        <v>54</v>
      </c>
      <c r="M1749" s="45">
        <v>1749</v>
      </c>
      <c r="N1749" s="45">
        <v>1</v>
      </c>
      <c r="O1749" s="46">
        <v>6002.25</v>
      </c>
      <c r="Q1749" s="12">
        <v>0</v>
      </c>
      <c r="T1749" s="59">
        <v>0</v>
      </c>
      <c r="U1749" s="14">
        <v>0</v>
      </c>
      <c r="V1749" s="59" t="s">
        <v>174</v>
      </c>
      <c r="Y1749" s="46">
        <v>1840.1999999999998</v>
      </c>
      <c r="Z1749" s="46">
        <v>0</v>
      </c>
      <c r="AA1749" s="46">
        <v>0</v>
      </c>
      <c r="AB1749" s="46">
        <v>1781</v>
      </c>
      <c r="AC1749" s="46">
        <v>0</v>
      </c>
      <c r="AD1749" s="46">
        <v>0</v>
      </c>
      <c r="AE1749" s="46">
        <v>0</v>
      </c>
      <c r="AF1749" s="46">
        <v>0</v>
      </c>
      <c r="AG1749" s="46">
        <v>0</v>
      </c>
      <c r="AH1749" s="46">
        <v>9936.6200000000008</v>
      </c>
      <c r="AI1749" s="46">
        <v>5342.84</v>
      </c>
      <c r="AJ1749" s="46">
        <v>5342.84</v>
      </c>
      <c r="AK1749" s="46">
        <v>11637.77</v>
      </c>
      <c r="AL1749" s="46">
        <v>6002.25</v>
      </c>
      <c r="AM1749" s="46">
        <v>0</v>
      </c>
    </row>
    <row r="1750" spans="5:39" x14ac:dyDescent="0.2">
      <c r="E1750" s="47">
        <v>175</v>
      </c>
      <c r="F1750" s="47">
        <v>185</v>
      </c>
      <c r="G1750" s="47" t="s">
        <v>251</v>
      </c>
      <c r="H1750" s="47" t="s">
        <v>321</v>
      </c>
      <c r="I1750" s="47" t="s">
        <v>553</v>
      </c>
      <c r="J1750" s="533">
        <v>40000029</v>
      </c>
      <c r="K1750" s="14" t="s">
        <v>59</v>
      </c>
      <c r="L1750" s="14" t="s">
        <v>58</v>
      </c>
      <c r="M1750" s="45">
        <v>1750</v>
      </c>
      <c r="N1750" s="45">
        <v>1</v>
      </c>
      <c r="O1750" s="46">
        <v>0</v>
      </c>
      <c r="Q1750" s="12">
        <v>0</v>
      </c>
      <c r="T1750" s="59">
        <v>0</v>
      </c>
      <c r="U1750" s="14">
        <v>0</v>
      </c>
      <c r="V1750" s="59" t="s">
        <v>174</v>
      </c>
      <c r="Y1750" s="46">
        <v>0</v>
      </c>
      <c r="Z1750" s="46">
        <v>0</v>
      </c>
      <c r="AA1750" s="46">
        <v>0</v>
      </c>
      <c r="AB1750" s="46">
        <v>0</v>
      </c>
      <c r="AC1750" s="46">
        <v>0</v>
      </c>
      <c r="AD1750" s="46">
        <v>0</v>
      </c>
      <c r="AE1750" s="46">
        <v>0</v>
      </c>
      <c r="AF1750" s="46">
        <v>0</v>
      </c>
      <c r="AG1750" s="46">
        <v>0</v>
      </c>
      <c r="AH1750" s="46">
        <v>0</v>
      </c>
      <c r="AI1750" s="46">
        <v>0</v>
      </c>
      <c r="AJ1750" s="46">
        <v>0</v>
      </c>
      <c r="AK1750" s="46">
        <v>0</v>
      </c>
      <c r="AL1750" s="46">
        <v>0</v>
      </c>
      <c r="AM1750" s="46">
        <v>0</v>
      </c>
    </row>
    <row r="1751" spans="5:39" x14ac:dyDescent="0.2">
      <c r="E1751" s="47">
        <v>175</v>
      </c>
      <c r="F1751" s="47">
        <v>185</v>
      </c>
      <c r="G1751" s="47" t="s">
        <v>251</v>
      </c>
      <c r="H1751" s="47" t="s">
        <v>321</v>
      </c>
      <c r="I1751" s="47" t="s">
        <v>553</v>
      </c>
      <c r="J1751" s="533">
        <v>40000029</v>
      </c>
      <c r="K1751" s="14" t="s">
        <v>59</v>
      </c>
      <c r="L1751" s="14" t="s">
        <v>31</v>
      </c>
      <c r="M1751" s="45">
        <v>1751</v>
      </c>
      <c r="N1751" s="45">
        <v>1</v>
      </c>
      <c r="O1751" s="48">
        <v>8677.7900000000009</v>
      </c>
      <c r="Q1751" s="12">
        <v>0</v>
      </c>
      <c r="R1751" s="46">
        <v>9052.5933333333342</v>
      </c>
      <c r="T1751" s="59">
        <v>0</v>
      </c>
      <c r="U1751" s="14">
        <v>0</v>
      </c>
      <c r="V1751" s="59" t="s">
        <v>174</v>
      </c>
      <c r="X1751" s="46">
        <v>3147.06</v>
      </c>
      <c r="Y1751" s="46">
        <v>4229.6299999999992</v>
      </c>
      <c r="Z1751" s="46">
        <v>2675.54</v>
      </c>
      <c r="AA1751" s="46">
        <v>2675.54</v>
      </c>
      <c r="AB1751" s="46">
        <v>2675.54</v>
      </c>
      <c r="AC1751" s="46">
        <v>2675.54</v>
      </c>
      <c r="AD1751" s="46">
        <v>2675.54</v>
      </c>
      <c r="AE1751" s="46">
        <v>2675.54</v>
      </c>
      <c r="AF1751" s="46">
        <v>2675.54</v>
      </c>
      <c r="AG1751" s="46">
        <v>2675.54</v>
      </c>
      <c r="AH1751" s="46">
        <v>12612.16</v>
      </c>
      <c r="AI1751" s="46">
        <v>8018.38</v>
      </c>
      <c r="AJ1751" s="46">
        <v>8018.38</v>
      </c>
      <c r="AK1751" s="46">
        <v>14313.310000000001</v>
      </c>
      <c r="AL1751" s="46">
        <v>8677.7900000000009</v>
      </c>
      <c r="AM1751" s="46">
        <v>0</v>
      </c>
    </row>
    <row r="1752" spans="5:39" x14ac:dyDescent="0.2">
      <c r="E1752" s="47">
        <v>175</v>
      </c>
      <c r="F1752" s="47">
        <v>185</v>
      </c>
      <c r="G1752" s="47" t="s">
        <v>251</v>
      </c>
      <c r="H1752" s="47" t="s">
        <v>321</v>
      </c>
      <c r="I1752" s="47" t="s">
        <v>553</v>
      </c>
      <c r="J1752" s="533">
        <v>40000029</v>
      </c>
      <c r="K1752" s="14" t="s">
        <v>37</v>
      </c>
      <c r="L1752" s="14" t="s">
        <v>31</v>
      </c>
      <c r="M1752" s="45">
        <v>1752</v>
      </c>
      <c r="N1752" s="45">
        <v>1</v>
      </c>
      <c r="O1752" s="48">
        <v>14423</v>
      </c>
      <c r="P1752" s="48"/>
      <c r="Q1752" s="12">
        <v>0</v>
      </c>
      <c r="R1752" s="46">
        <v>8070.5</v>
      </c>
      <c r="T1752" s="59">
        <v>0</v>
      </c>
      <c r="U1752" s="14">
        <v>0</v>
      </c>
      <c r="V1752" s="59" t="s">
        <v>174</v>
      </c>
      <c r="Y1752" s="46">
        <v>3147.06</v>
      </c>
      <c r="Z1752" s="46">
        <v>4583.34</v>
      </c>
      <c r="AA1752" s="46">
        <v>2675.51</v>
      </c>
      <c r="AB1752" s="46">
        <v>0</v>
      </c>
      <c r="AC1752" s="46">
        <v>4998</v>
      </c>
      <c r="AD1752" s="46">
        <v>2676</v>
      </c>
      <c r="AE1752" s="46">
        <v>5350</v>
      </c>
      <c r="AF1752" s="46">
        <v>0</v>
      </c>
      <c r="AG1752" s="46">
        <v>2675</v>
      </c>
      <c r="AH1752" s="46">
        <v>2677</v>
      </c>
      <c r="AI1752" s="46">
        <v>12613</v>
      </c>
      <c r="AJ1752" s="46">
        <v>8017</v>
      </c>
      <c r="AK1752" s="46">
        <v>8018</v>
      </c>
      <c r="AL1752" s="46">
        <v>14423</v>
      </c>
      <c r="AM1752" s="46">
        <v>5140.8720000000003</v>
      </c>
    </row>
    <row r="1753" spans="5:39" x14ac:dyDescent="0.2">
      <c r="E1753" s="47">
        <v>175</v>
      </c>
      <c r="F1753" s="47">
        <v>185</v>
      </c>
      <c r="G1753" s="47" t="s">
        <v>251</v>
      </c>
      <c r="H1753" s="47" t="s">
        <v>321</v>
      </c>
      <c r="I1753" s="47" t="s">
        <v>553</v>
      </c>
      <c r="J1753" s="533">
        <v>40000029</v>
      </c>
      <c r="K1753" s="14" t="s">
        <v>65</v>
      </c>
      <c r="L1753" s="14" t="s">
        <v>31</v>
      </c>
      <c r="M1753" s="45">
        <v>1753</v>
      </c>
      <c r="N1753" s="45">
        <v>1</v>
      </c>
      <c r="O1753" s="52">
        <v>8568.1200000000026</v>
      </c>
      <c r="P1753" s="48">
        <v>5140.8720000000003</v>
      </c>
      <c r="Q1753" s="12">
        <v>0</v>
      </c>
      <c r="R1753" s="46">
        <v>1428.0200000000004</v>
      </c>
      <c r="T1753" s="59">
        <v>0</v>
      </c>
      <c r="U1753" s="14">
        <v>0</v>
      </c>
      <c r="V1753" s="59" t="s">
        <v>174</v>
      </c>
      <c r="X1753" s="46">
        <v>0</v>
      </c>
      <c r="Y1753" s="46">
        <v>0</v>
      </c>
      <c r="Z1753" s="46">
        <v>0</v>
      </c>
      <c r="AA1753" s="46">
        <v>0</v>
      </c>
      <c r="AB1753" s="46">
        <v>0</v>
      </c>
      <c r="AC1753" s="46">
        <v>0</v>
      </c>
      <c r="AD1753" s="46">
        <v>0</v>
      </c>
      <c r="AE1753" s="46">
        <v>0</v>
      </c>
      <c r="AF1753" s="46">
        <v>0</v>
      </c>
      <c r="AG1753" s="46">
        <v>0</v>
      </c>
      <c r="AH1753" s="46">
        <v>0</v>
      </c>
      <c r="AI1753" s="46">
        <v>0</v>
      </c>
      <c r="AJ1753" s="46">
        <v>0</v>
      </c>
      <c r="AK1753" s="46">
        <v>0</v>
      </c>
      <c r="AL1753" s="46">
        <v>8568.1200000000026</v>
      </c>
      <c r="AM1753" s="46">
        <v>0</v>
      </c>
    </row>
    <row r="1754" spans="5:39" x14ac:dyDescent="0.2">
      <c r="E1754" s="47">
        <v>175</v>
      </c>
      <c r="F1754" s="47">
        <v>185</v>
      </c>
      <c r="G1754" s="47" t="s">
        <v>251</v>
      </c>
      <c r="H1754" s="47" t="s">
        <v>321</v>
      </c>
      <c r="I1754" s="47" t="s">
        <v>553</v>
      </c>
      <c r="J1754" s="533">
        <v>40000029</v>
      </c>
      <c r="K1754" s="14" t="s">
        <v>64</v>
      </c>
      <c r="L1754" s="14" t="s">
        <v>57</v>
      </c>
      <c r="M1754" s="45">
        <v>1754</v>
      </c>
      <c r="N1754" s="45">
        <v>1</v>
      </c>
      <c r="O1754" s="46">
        <v>0</v>
      </c>
      <c r="Q1754" s="12">
        <v>0</v>
      </c>
      <c r="T1754" s="59">
        <v>0</v>
      </c>
      <c r="U1754" s="14">
        <v>0</v>
      </c>
      <c r="V1754" s="59" t="s">
        <v>174</v>
      </c>
      <c r="X1754" s="46">
        <v>0</v>
      </c>
      <c r="Y1754" s="46">
        <v>0</v>
      </c>
      <c r="Z1754" s="46">
        <v>0</v>
      </c>
      <c r="AA1754" s="46">
        <v>2.9999999999745341E-2</v>
      </c>
      <c r="AB1754" s="46">
        <v>894.56999999999971</v>
      </c>
      <c r="AC1754" s="46">
        <v>0</v>
      </c>
      <c r="AD1754" s="46">
        <v>0</v>
      </c>
      <c r="AE1754" s="46">
        <v>0</v>
      </c>
      <c r="AF1754" s="46">
        <v>2675.54</v>
      </c>
      <c r="AG1754" s="46">
        <v>2676.08</v>
      </c>
      <c r="AH1754" s="46">
        <v>2674.62</v>
      </c>
      <c r="AI1754" s="46">
        <v>0</v>
      </c>
      <c r="AJ1754" s="46">
        <v>0</v>
      </c>
      <c r="AK1754" s="46">
        <v>0</v>
      </c>
      <c r="AL1754" s="46">
        <v>0</v>
      </c>
      <c r="AM1754" s="46">
        <v>0</v>
      </c>
    </row>
    <row r="1755" spans="5:39" x14ac:dyDescent="0.2">
      <c r="E1755" s="47">
        <v>175</v>
      </c>
      <c r="F1755" s="47">
        <v>185</v>
      </c>
      <c r="G1755" s="47" t="s">
        <v>251</v>
      </c>
      <c r="H1755" s="47" t="s">
        <v>321</v>
      </c>
      <c r="I1755" s="47" t="s">
        <v>553</v>
      </c>
      <c r="J1755" s="533">
        <v>40000029</v>
      </c>
      <c r="K1755" s="14" t="s">
        <v>64</v>
      </c>
      <c r="L1755" s="14" t="s">
        <v>54</v>
      </c>
      <c r="M1755" s="45">
        <v>1755</v>
      </c>
      <c r="N1755" s="45">
        <v>1</v>
      </c>
      <c r="O1755" s="46">
        <v>8568.1000000000022</v>
      </c>
      <c r="Q1755" s="12">
        <v>0</v>
      </c>
      <c r="T1755" s="59">
        <v>0</v>
      </c>
      <c r="U1755" s="14">
        <v>0</v>
      </c>
      <c r="V1755" s="59" t="s">
        <v>174</v>
      </c>
      <c r="X1755" s="46">
        <v>0</v>
      </c>
      <c r="Y1755" s="46">
        <v>1082.5699999999997</v>
      </c>
      <c r="Z1755" s="46">
        <v>0</v>
      </c>
      <c r="AA1755" s="46">
        <v>0</v>
      </c>
      <c r="AB1755" s="46">
        <v>1781</v>
      </c>
      <c r="AC1755" s="46">
        <v>353.10999999999967</v>
      </c>
      <c r="AD1755" s="46">
        <v>352.64999999999964</v>
      </c>
      <c r="AE1755" s="46">
        <v>0</v>
      </c>
      <c r="AF1755" s="46">
        <v>0</v>
      </c>
      <c r="AG1755" s="46">
        <v>0</v>
      </c>
      <c r="AH1755" s="46">
        <v>9936.6200000000008</v>
      </c>
      <c r="AI1755" s="46">
        <v>8016.6200000000008</v>
      </c>
      <c r="AJ1755" s="46">
        <v>8018.0000000000009</v>
      </c>
      <c r="AK1755" s="46">
        <v>14313.310000000001</v>
      </c>
      <c r="AL1755" s="46">
        <v>8568.1000000000022</v>
      </c>
      <c r="AM1755" s="46">
        <v>3427.2280000000019</v>
      </c>
    </row>
    <row r="1756" spans="5:39" x14ac:dyDescent="0.2">
      <c r="E1756" s="47">
        <v>175</v>
      </c>
      <c r="F1756" s="47">
        <v>185</v>
      </c>
      <c r="G1756" s="47" t="s">
        <v>251</v>
      </c>
      <c r="H1756" s="47" t="s">
        <v>321</v>
      </c>
      <c r="I1756" s="47" t="s">
        <v>553</v>
      </c>
      <c r="J1756" s="533">
        <v>40000029</v>
      </c>
      <c r="K1756" s="14" t="s">
        <v>64</v>
      </c>
      <c r="L1756" s="14" t="s">
        <v>58</v>
      </c>
      <c r="M1756" s="45">
        <v>1756</v>
      </c>
      <c r="N1756" s="45">
        <v>1</v>
      </c>
      <c r="O1756" s="46">
        <v>1.99999999931606E-2</v>
      </c>
      <c r="Q1756" s="12">
        <v>0</v>
      </c>
      <c r="T1756" s="59">
        <v>0</v>
      </c>
      <c r="U1756" s="14">
        <v>0</v>
      </c>
      <c r="V1756" s="59" t="s">
        <v>174</v>
      </c>
      <c r="X1756" s="46">
        <v>0</v>
      </c>
      <c r="Y1756" s="46">
        <v>3147.0599999999995</v>
      </c>
      <c r="Z1756" s="46">
        <v>2321.83</v>
      </c>
      <c r="AA1756" s="46">
        <v>2321.8300000000008</v>
      </c>
      <c r="AB1756" s="46">
        <v>2321.8300000000017</v>
      </c>
      <c r="AC1756" s="46">
        <v>2321.8300000000027</v>
      </c>
      <c r="AD1756" s="46">
        <v>2321.8300000000036</v>
      </c>
      <c r="AE1756" s="46">
        <v>2.0000000004074536E-2</v>
      </c>
      <c r="AF1756" s="46">
        <v>2.0000000004984031E-2</v>
      </c>
      <c r="AG1756" s="46">
        <v>2.0000000005893526E-2</v>
      </c>
      <c r="AH1756" s="46">
        <v>2.0000000005893526E-2</v>
      </c>
      <c r="AI1756" s="46">
        <v>1.9999999998617568E-2</v>
      </c>
      <c r="AJ1756" s="46">
        <v>1.9999999995889084E-2</v>
      </c>
      <c r="AK1756" s="46">
        <v>2.0000000000436557E-2</v>
      </c>
      <c r="AL1756" s="46">
        <v>1.99999999931606E-2</v>
      </c>
      <c r="AM1756" s="46">
        <v>1.9999999990432116E-2</v>
      </c>
    </row>
    <row r="1757" spans="5:39" x14ac:dyDescent="0.2">
      <c r="E1757" s="47">
        <v>175</v>
      </c>
      <c r="F1757" s="47">
        <v>185</v>
      </c>
      <c r="G1757" s="47" t="s">
        <v>251</v>
      </c>
      <c r="H1757" s="47" t="s">
        <v>321</v>
      </c>
      <c r="I1757" s="47" t="s">
        <v>553</v>
      </c>
      <c r="J1757" s="533">
        <v>40000029</v>
      </c>
      <c r="K1757" s="14" t="s">
        <v>67</v>
      </c>
      <c r="L1757" s="14" t="s">
        <v>67</v>
      </c>
      <c r="M1757" s="45">
        <v>1757</v>
      </c>
      <c r="N1757" s="45">
        <v>1</v>
      </c>
      <c r="O1757" s="53">
        <v>0</v>
      </c>
      <c r="P1757" s="54">
        <v>0</v>
      </c>
      <c r="Q1757" s="55">
        <v>0</v>
      </c>
      <c r="R1757" s="56">
        <v>0</v>
      </c>
      <c r="S1757" s="57">
        <v>0</v>
      </c>
      <c r="T1757" s="60">
        <v>0</v>
      </c>
      <c r="U1757" s="14">
        <v>0</v>
      </c>
      <c r="V1757" s="60" t="s">
        <v>174</v>
      </c>
      <c r="Y1757" s="46">
        <v>0</v>
      </c>
      <c r="Z1757" s="46">
        <v>0</v>
      </c>
      <c r="AA1757" s="46">
        <v>0</v>
      </c>
      <c r="AB1757" s="46">
        <v>0</v>
      </c>
      <c r="AC1757" s="46">
        <v>0</v>
      </c>
      <c r="AD1757" s="46">
        <v>0</v>
      </c>
      <c r="AE1757" s="46">
        <v>0</v>
      </c>
      <c r="AF1757" s="46">
        <v>0</v>
      </c>
      <c r="AG1757" s="46">
        <v>0</v>
      </c>
      <c r="AH1757" s="46">
        <v>0</v>
      </c>
      <c r="AI1757" s="46">
        <v>0</v>
      </c>
      <c r="AJ1757" s="46">
        <v>0</v>
      </c>
      <c r="AK1757" s="46">
        <v>0</v>
      </c>
      <c r="AL1757" s="46">
        <v>0</v>
      </c>
      <c r="AM1757" s="46">
        <v>0</v>
      </c>
    </row>
    <row r="1758" spans="5:39" x14ac:dyDescent="0.2">
      <c r="E1758" s="14">
        <v>176</v>
      </c>
      <c r="F1758" s="14">
        <v>186</v>
      </c>
      <c r="G1758" s="14" t="s">
        <v>251</v>
      </c>
      <c r="H1758" s="14" t="s">
        <v>360</v>
      </c>
      <c r="I1758" s="14" t="s">
        <v>554</v>
      </c>
      <c r="J1758" s="531">
        <v>40000030</v>
      </c>
      <c r="K1758" s="14" t="s">
        <v>59</v>
      </c>
      <c r="L1758" s="14" t="s">
        <v>57</v>
      </c>
      <c r="M1758" s="45">
        <v>1758</v>
      </c>
      <c r="N1758" s="45">
        <v>1</v>
      </c>
      <c r="O1758" s="46">
        <v>2869.57</v>
      </c>
      <c r="Q1758" s="12" t="s">
        <v>379</v>
      </c>
      <c r="T1758" s="59" t="s">
        <v>108</v>
      </c>
      <c r="U1758" s="14">
        <v>0</v>
      </c>
      <c r="V1758" s="59" t="s">
        <v>174</v>
      </c>
      <c r="Y1758" s="46">
        <v>2562.71</v>
      </c>
      <c r="Z1758" s="46">
        <v>2869.57</v>
      </c>
      <c r="AA1758" s="46">
        <v>2869.57</v>
      </c>
      <c r="AB1758" s="46">
        <v>2869.57</v>
      </c>
      <c r="AC1758" s="46">
        <v>2869.57</v>
      </c>
      <c r="AD1758" s="46">
        <v>2869.57</v>
      </c>
      <c r="AE1758" s="46">
        <v>2869.57</v>
      </c>
      <c r="AF1758" s="46">
        <v>2869.57</v>
      </c>
      <c r="AG1758" s="46">
        <v>2869.57</v>
      </c>
      <c r="AH1758" s="46">
        <v>2869.57</v>
      </c>
      <c r="AI1758" s="46">
        <v>2869.57</v>
      </c>
      <c r="AJ1758" s="46">
        <v>2869.57</v>
      </c>
      <c r="AK1758" s="46">
        <v>2869.57</v>
      </c>
      <c r="AL1758" s="46">
        <v>2869.57</v>
      </c>
      <c r="AM1758" s="46">
        <v>0</v>
      </c>
    </row>
    <row r="1759" spans="5:39" x14ac:dyDescent="0.2">
      <c r="E1759" s="47">
        <v>176</v>
      </c>
      <c r="F1759" s="47">
        <v>186</v>
      </c>
      <c r="G1759" s="47" t="s">
        <v>251</v>
      </c>
      <c r="H1759" s="47" t="s">
        <v>360</v>
      </c>
      <c r="I1759" s="47" t="s">
        <v>554</v>
      </c>
      <c r="J1759" s="533">
        <v>40000030</v>
      </c>
      <c r="K1759" s="14" t="s">
        <v>59</v>
      </c>
      <c r="L1759" s="14" t="s">
        <v>54</v>
      </c>
      <c r="M1759" s="45">
        <v>1759</v>
      </c>
      <c r="N1759" s="45">
        <v>1</v>
      </c>
      <c r="O1759" s="46">
        <v>6858.5199999999995</v>
      </c>
      <c r="Q1759" s="12" t="s">
        <v>379</v>
      </c>
      <c r="T1759" s="59" t="s">
        <v>108</v>
      </c>
      <c r="U1759" s="14">
        <v>0</v>
      </c>
      <c r="V1759" s="59" t="s">
        <v>174</v>
      </c>
      <c r="Y1759" s="46">
        <v>0</v>
      </c>
      <c r="Z1759" s="46">
        <v>0</v>
      </c>
      <c r="AA1759" s="46">
        <v>0</v>
      </c>
      <c r="AB1759" s="46">
        <v>0</v>
      </c>
      <c r="AC1759" s="46">
        <v>0</v>
      </c>
      <c r="AD1759" s="46">
        <v>0</v>
      </c>
      <c r="AE1759" s="46">
        <v>0</v>
      </c>
      <c r="AF1759" s="46">
        <v>0</v>
      </c>
      <c r="AG1759" s="46">
        <v>0</v>
      </c>
      <c r="AH1759" s="46">
        <v>7180.3</v>
      </c>
      <c r="AI1759" s="46">
        <v>5279.12</v>
      </c>
      <c r="AJ1759" s="46">
        <v>5279.12</v>
      </c>
      <c r="AK1759" s="46">
        <v>16242.880000000001</v>
      </c>
      <c r="AL1759" s="46">
        <v>6858.5199999999995</v>
      </c>
      <c r="AM1759" s="46">
        <v>0</v>
      </c>
    </row>
    <row r="1760" spans="5:39" x14ac:dyDescent="0.2">
      <c r="E1760" s="47">
        <v>176</v>
      </c>
      <c r="F1760" s="47">
        <v>186</v>
      </c>
      <c r="G1760" s="47" t="s">
        <v>251</v>
      </c>
      <c r="H1760" s="47" t="s">
        <v>360</v>
      </c>
      <c r="I1760" s="47" t="s">
        <v>554</v>
      </c>
      <c r="J1760" s="533">
        <v>40000030</v>
      </c>
      <c r="K1760" s="14" t="s">
        <v>59</v>
      </c>
      <c r="L1760" s="14" t="s">
        <v>58</v>
      </c>
      <c r="M1760" s="45">
        <v>1760</v>
      </c>
      <c r="N1760" s="45">
        <v>1</v>
      </c>
      <c r="O1760" s="46">
        <v>0</v>
      </c>
      <c r="Q1760" s="12" t="s">
        <v>379</v>
      </c>
      <c r="T1760" s="59" t="s">
        <v>108</v>
      </c>
      <c r="U1760" s="14">
        <v>0</v>
      </c>
      <c r="V1760" s="59" t="s">
        <v>174</v>
      </c>
      <c r="Y1760" s="46">
        <v>0</v>
      </c>
      <c r="Z1760" s="46">
        <v>0</v>
      </c>
      <c r="AA1760" s="46">
        <v>0</v>
      </c>
      <c r="AB1760" s="46">
        <v>0</v>
      </c>
      <c r="AC1760" s="46">
        <v>0</v>
      </c>
      <c r="AD1760" s="46">
        <v>0</v>
      </c>
      <c r="AE1760" s="46">
        <v>0</v>
      </c>
      <c r="AF1760" s="46">
        <v>0</v>
      </c>
      <c r="AG1760" s="46">
        <v>0</v>
      </c>
      <c r="AH1760" s="46">
        <v>0</v>
      </c>
      <c r="AI1760" s="46">
        <v>0</v>
      </c>
      <c r="AJ1760" s="46">
        <v>0</v>
      </c>
      <c r="AK1760" s="46">
        <v>0</v>
      </c>
      <c r="AL1760" s="46">
        <v>0</v>
      </c>
      <c r="AM1760" s="46">
        <v>0</v>
      </c>
    </row>
    <row r="1761" spans="5:39" x14ac:dyDescent="0.2">
      <c r="E1761" s="47">
        <v>176</v>
      </c>
      <c r="F1761" s="47">
        <v>186</v>
      </c>
      <c r="G1761" s="47" t="s">
        <v>251</v>
      </c>
      <c r="H1761" s="47" t="s">
        <v>360</v>
      </c>
      <c r="I1761" s="47" t="s">
        <v>554</v>
      </c>
      <c r="J1761" s="533">
        <v>40000030</v>
      </c>
      <c r="K1761" s="14" t="s">
        <v>59</v>
      </c>
      <c r="L1761" s="14" t="s">
        <v>31</v>
      </c>
      <c r="M1761" s="45">
        <v>1761</v>
      </c>
      <c r="N1761" s="45">
        <v>1</v>
      </c>
      <c r="O1761" s="48">
        <v>9728.09</v>
      </c>
      <c r="Q1761" s="12" t="s">
        <v>379</v>
      </c>
      <c r="R1761" s="46">
        <v>9676.2266666666674</v>
      </c>
      <c r="T1761" s="59" t="s">
        <v>108</v>
      </c>
      <c r="U1761" s="14">
        <v>0</v>
      </c>
      <c r="V1761" s="59" t="s">
        <v>174</v>
      </c>
      <c r="X1761" s="46">
        <v>17601.009999999998</v>
      </c>
      <c r="Y1761" s="46">
        <v>2562.71</v>
      </c>
      <c r="Z1761" s="46">
        <v>2869.57</v>
      </c>
      <c r="AA1761" s="46">
        <v>2869.57</v>
      </c>
      <c r="AB1761" s="46">
        <v>2869.57</v>
      </c>
      <c r="AC1761" s="46">
        <v>2869.57</v>
      </c>
      <c r="AD1761" s="46">
        <v>2869.57</v>
      </c>
      <c r="AE1761" s="46">
        <v>2869.57</v>
      </c>
      <c r="AF1761" s="46">
        <v>2869.57</v>
      </c>
      <c r="AG1761" s="46">
        <v>2869.57</v>
      </c>
      <c r="AH1761" s="46">
        <v>10049.870000000001</v>
      </c>
      <c r="AI1761" s="46">
        <v>8148.6900000000005</v>
      </c>
      <c r="AJ1761" s="46">
        <v>8148.6900000000005</v>
      </c>
      <c r="AK1761" s="46">
        <v>19112.45</v>
      </c>
      <c r="AL1761" s="46">
        <v>9728.09</v>
      </c>
      <c r="AM1761" s="46">
        <v>0</v>
      </c>
    </row>
    <row r="1762" spans="5:39" x14ac:dyDescent="0.2">
      <c r="E1762" s="47">
        <v>176</v>
      </c>
      <c r="F1762" s="47">
        <v>186</v>
      </c>
      <c r="G1762" s="47" t="s">
        <v>251</v>
      </c>
      <c r="H1762" s="47" t="s">
        <v>360</v>
      </c>
      <c r="I1762" s="47" t="s">
        <v>554</v>
      </c>
      <c r="J1762" s="533">
        <v>40000030</v>
      </c>
      <c r="K1762" s="14" t="s">
        <v>37</v>
      </c>
      <c r="L1762" s="14" t="s">
        <v>31</v>
      </c>
      <c r="M1762" s="45">
        <v>1762</v>
      </c>
      <c r="N1762" s="45">
        <v>1</v>
      </c>
      <c r="O1762" s="48">
        <v>0</v>
      </c>
      <c r="P1762" s="48"/>
      <c r="Q1762" s="12" t="s">
        <v>379</v>
      </c>
      <c r="R1762" s="46">
        <v>0</v>
      </c>
      <c r="T1762" s="59" t="s">
        <v>108</v>
      </c>
      <c r="U1762" s="14">
        <v>0</v>
      </c>
      <c r="V1762" s="59" t="s">
        <v>174</v>
      </c>
      <c r="Y1762" s="46">
        <v>0</v>
      </c>
      <c r="Z1762" s="46">
        <v>0</v>
      </c>
      <c r="AA1762" s="46">
        <v>0</v>
      </c>
      <c r="AB1762" s="46">
        <v>0</v>
      </c>
      <c r="AC1762" s="46">
        <v>0</v>
      </c>
      <c r="AD1762" s="46">
        <v>0</v>
      </c>
      <c r="AE1762" s="46">
        <v>0</v>
      </c>
      <c r="AF1762" s="46">
        <v>0</v>
      </c>
      <c r="AG1762" s="46">
        <v>0</v>
      </c>
      <c r="AH1762" s="46">
        <v>0</v>
      </c>
      <c r="AI1762" s="46">
        <v>0</v>
      </c>
      <c r="AJ1762" s="46">
        <v>0</v>
      </c>
      <c r="AK1762" s="46">
        <v>0</v>
      </c>
      <c r="AL1762" s="46">
        <v>0</v>
      </c>
      <c r="AM1762" s="46">
        <v>78646.456000000006</v>
      </c>
    </row>
    <row r="1763" spans="5:39" x14ac:dyDescent="0.2">
      <c r="E1763" s="47">
        <v>176</v>
      </c>
      <c r="F1763" s="47">
        <v>186</v>
      </c>
      <c r="G1763" s="47" t="s">
        <v>251</v>
      </c>
      <c r="H1763" s="47" t="s">
        <v>360</v>
      </c>
      <c r="I1763" s="47" t="s">
        <v>554</v>
      </c>
      <c r="J1763" s="533">
        <v>40000030</v>
      </c>
      <c r="K1763" s="14" t="s">
        <v>65</v>
      </c>
      <c r="L1763" s="14" t="s">
        <v>31</v>
      </c>
      <c r="M1763" s="45">
        <v>1763</v>
      </c>
      <c r="N1763" s="45">
        <v>1</v>
      </c>
      <c r="O1763" s="52">
        <v>98308.069999999992</v>
      </c>
      <c r="P1763" s="48">
        <v>78646.456000000006</v>
      </c>
      <c r="Q1763" s="12" t="s">
        <v>379</v>
      </c>
      <c r="R1763" s="46">
        <v>9676.2266666666674</v>
      </c>
      <c r="T1763" s="59" t="s">
        <v>108</v>
      </c>
      <c r="U1763" s="14">
        <v>0</v>
      </c>
      <c r="V1763" s="59" t="s">
        <v>174</v>
      </c>
      <c r="X1763" s="46">
        <v>17601.009999999998</v>
      </c>
      <c r="Y1763" s="46">
        <v>2562.71</v>
      </c>
      <c r="Z1763" s="46">
        <v>2869.57</v>
      </c>
      <c r="AA1763" s="46">
        <v>2869.57</v>
      </c>
      <c r="AB1763" s="46">
        <v>2869.57</v>
      </c>
      <c r="AC1763" s="46">
        <v>2869.57</v>
      </c>
      <c r="AD1763" s="46">
        <v>2869.57</v>
      </c>
      <c r="AE1763" s="46">
        <v>2869.57</v>
      </c>
      <c r="AF1763" s="46">
        <v>2869.57</v>
      </c>
      <c r="AG1763" s="46">
        <v>2869.57</v>
      </c>
      <c r="AH1763" s="46">
        <v>10049.870000000001</v>
      </c>
      <c r="AI1763" s="46">
        <v>8148.6900000000005</v>
      </c>
      <c r="AJ1763" s="46">
        <v>8148.6900000000005</v>
      </c>
      <c r="AK1763" s="46">
        <v>19112.45</v>
      </c>
      <c r="AL1763" s="46">
        <v>9728.09</v>
      </c>
      <c r="AM1763" s="46">
        <v>0</v>
      </c>
    </row>
    <row r="1764" spans="5:39" x14ac:dyDescent="0.2">
      <c r="E1764" s="47">
        <v>176</v>
      </c>
      <c r="F1764" s="47">
        <v>186</v>
      </c>
      <c r="G1764" s="47" t="s">
        <v>251</v>
      </c>
      <c r="H1764" s="47" t="s">
        <v>360</v>
      </c>
      <c r="I1764" s="47" t="s">
        <v>554</v>
      </c>
      <c r="J1764" s="533">
        <v>40000030</v>
      </c>
      <c r="K1764" s="14" t="s">
        <v>64</v>
      </c>
      <c r="L1764" s="14" t="s">
        <v>57</v>
      </c>
      <c r="M1764" s="45">
        <v>1764</v>
      </c>
      <c r="N1764" s="45">
        <v>1</v>
      </c>
      <c r="O1764" s="46">
        <v>42509.760282418007</v>
      </c>
      <c r="Q1764" s="12" t="s">
        <v>379</v>
      </c>
      <c r="T1764" s="59" t="s">
        <v>108</v>
      </c>
      <c r="U1764" s="14">
        <v>0</v>
      </c>
      <c r="V1764" s="59" t="s">
        <v>174</v>
      </c>
      <c r="X1764" s="46">
        <v>2642.640282418005</v>
      </c>
      <c r="Y1764" s="46">
        <v>5205.350282418005</v>
      </c>
      <c r="Z1764" s="46">
        <v>8074.9202824180047</v>
      </c>
      <c r="AA1764" s="46">
        <v>10944.490282418004</v>
      </c>
      <c r="AB1764" s="46">
        <v>13814.060282418004</v>
      </c>
      <c r="AC1764" s="46">
        <v>16683.630282418006</v>
      </c>
      <c r="AD1764" s="46">
        <v>19553.200282418005</v>
      </c>
      <c r="AE1764" s="46">
        <v>22422.770282418005</v>
      </c>
      <c r="AF1764" s="46">
        <v>25292.340282418005</v>
      </c>
      <c r="AG1764" s="46">
        <v>28161.910282418004</v>
      </c>
      <c r="AH1764" s="46">
        <v>31031.480282418004</v>
      </c>
      <c r="AI1764" s="46">
        <v>33901.050282418008</v>
      </c>
      <c r="AJ1764" s="46">
        <v>36770.620282418007</v>
      </c>
      <c r="AK1764" s="46">
        <v>39640.190282418007</v>
      </c>
      <c r="AL1764" s="46">
        <v>42509.760282418007</v>
      </c>
      <c r="AM1764" s="46">
        <v>0</v>
      </c>
    </row>
    <row r="1765" spans="5:39" x14ac:dyDescent="0.2">
      <c r="E1765" s="47">
        <v>176</v>
      </c>
      <c r="F1765" s="47">
        <v>186</v>
      </c>
      <c r="G1765" s="47" t="s">
        <v>251</v>
      </c>
      <c r="H1765" s="47" t="s">
        <v>360</v>
      </c>
      <c r="I1765" s="47" t="s">
        <v>554</v>
      </c>
      <c r="J1765" s="533">
        <v>40000030</v>
      </c>
      <c r="K1765" s="14" t="s">
        <v>64</v>
      </c>
      <c r="L1765" s="14" t="s">
        <v>54</v>
      </c>
      <c r="M1765" s="45">
        <v>1765</v>
      </c>
      <c r="N1765" s="45">
        <v>1</v>
      </c>
      <c r="O1765" s="46">
        <v>55798.309717581993</v>
      </c>
      <c r="Q1765" s="12" t="s">
        <v>379</v>
      </c>
      <c r="T1765" s="59" t="s">
        <v>108</v>
      </c>
      <c r="U1765" s="14">
        <v>0</v>
      </c>
      <c r="V1765" s="59" t="s">
        <v>174</v>
      </c>
      <c r="X1765" s="46">
        <v>14958.369717581994</v>
      </c>
      <c r="Y1765" s="46">
        <v>14958.369717581994</v>
      </c>
      <c r="Z1765" s="46">
        <v>14958.369717581994</v>
      </c>
      <c r="AA1765" s="46">
        <v>14958.369717581994</v>
      </c>
      <c r="AB1765" s="46">
        <v>14958.369717581994</v>
      </c>
      <c r="AC1765" s="46">
        <v>14958.369717581994</v>
      </c>
      <c r="AD1765" s="46">
        <v>14958.369717581994</v>
      </c>
      <c r="AE1765" s="46">
        <v>14958.369717581994</v>
      </c>
      <c r="AF1765" s="46">
        <v>14958.369717581994</v>
      </c>
      <c r="AG1765" s="46">
        <v>14958.369717581994</v>
      </c>
      <c r="AH1765" s="46">
        <v>22138.669717581994</v>
      </c>
      <c r="AI1765" s="46">
        <v>27417.789717581993</v>
      </c>
      <c r="AJ1765" s="46">
        <v>32696.909717581992</v>
      </c>
      <c r="AK1765" s="46">
        <v>48939.789717581996</v>
      </c>
      <c r="AL1765" s="46">
        <v>55798.309717581993</v>
      </c>
      <c r="AM1765" s="46">
        <v>19661.613999999994</v>
      </c>
    </row>
    <row r="1766" spans="5:39" x14ac:dyDescent="0.2">
      <c r="E1766" s="47">
        <v>176</v>
      </c>
      <c r="F1766" s="47">
        <v>186</v>
      </c>
      <c r="G1766" s="47" t="s">
        <v>251</v>
      </c>
      <c r="H1766" s="47" t="s">
        <v>360</v>
      </c>
      <c r="I1766" s="47" t="s">
        <v>554</v>
      </c>
      <c r="J1766" s="533">
        <v>40000030</v>
      </c>
      <c r="K1766" s="14" t="s">
        <v>64</v>
      </c>
      <c r="L1766" s="14" t="s">
        <v>58</v>
      </c>
      <c r="M1766" s="45">
        <v>1766</v>
      </c>
      <c r="N1766" s="45">
        <v>1</v>
      </c>
      <c r="O1766" s="46">
        <v>0</v>
      </c>
      <c r="Q1766" s="12" t="s">
        <v>379</v>
      </c>
      <c r="T1766" s="59" t="s">
        <v>108</v>
      </c>
      <c r="U1766" s="14">
        <v>0</v>
      </c>
      <c r="V1766" s="59" t="s">
        <v>174</v>
      </c>
      <c r="X1766" s="46">
        <v>0</v>
      </c>
      <c r="Y1766" s="46">
        <v>0</v>
      </c>
      <c r="Z1766" s="46">
        <v>0</v>
      </c>
      <c r="AA1766" s="46">
        <v>0</v>
      </c>
      <c r="AB1766" s="46">
        <v>0</v>
      </c>
      <c r="AC1766" s="46">
        <v>0</v>
      </c>
      <c r="AD1766" s="46">
        <v>0</v>
      </c>
      <c r="AE1766" s="46">
        <v>0</v>
      </c>
      <c r="AF1766" s="46">
        <v>0</v>
      </c>
      <c r="AG1766" s="46">
        <v>0</v>
      </c>
      <c r="AH1766" s="46">
        <v>0</v>
      </c>
      <c r="AI1766" s="46">
        <v>0</v>
      </c>
      <c r="AJ1766" s="46">
        <v>0</v>
      </c>
      <c r="AK1766" s="46">
        <v>0</v>
      </c>
      <c r="AL1766" s="46">
        <v>0</v>
      </c>
      <c r="AM1766" s="46">
        <v>0</v>
      </c>
    </row>
    <row r="1767" spans="5:39" x14ac:dyDescent="0.2">
      <c r="E1767" s="47">
        <v>176</v>
      </c>
      <c r="F1767" s="47">
        <v>186</v>
      </c>
      <c r="G1767" s="47" t="s">
        <v>251</v>
      </c>
      <c r="H1767" s="47" t="s">
        <v>360</v>
      </c>
      <c r="I1767" s="47" t="s">
        <v>554</v>
      </c>
      <c r="J1767" s="533">
        <v>40000030</v>
      </c>
      <c r="K1767" s="14" t="s">
        <v>67</v>
      </c>
      <c r="L1767" s="14" t="s">
        <v>67</v>
      </c>
      <c r="M1767" s="45">
        <v>1767</v>
      </c>
      <c r="N1767" s="45">
        <v>1</v>
      </c>
      <c r="O1767" s="53">
        <v>176.64213843278412</v>
      </c>
      <c r="P1767" s="54">
        <v>166.64213843278412</v>
      </c>
      <c r="Q1767" s="55" t="s">
        <v>379</v>
      </c>
      <c r="R1767" s="56">
        <v>10.159752699743837</v>
      </c>
      <c r="S1767" s="57" t="s">
        <v>370</v>
      </c>
      <c r="T1767" s="60" t="s">
        <v>108</v>
      </c>
      <c r="U1767" s="14">
        <v>28</v>
      </c>
      <c r="V1767" s="60" t="s">
        <v>174</v>
      </c>
      <c r="Y1767" s="46">
        <v>176.64213843278412</v>
      </c>
      <c r="Z1767" s="46">
        <v>176.64213843278412</v>
      </c>
      <c r="AA1767" s="46">
        <v>176.64213843278412</v>
      </c>
      <c r="AB1767" s="46">
        <v>176.64213843278412</v>
      </c>
      <c r="AC1767" s="46">
        <v>176.64213843278412</v>
      </c>
      <c r="AD1767" s="46">
        <v>176.64213843278412</v>
      </c>
      <c r="AE1767" s="46">
        <v>176.64213843278412</v>
      </c>
      <c r="AF1767" s="46">
        <v>176.64213843278412</v>
      </c>
      <c r="AG1767" s="46">
        <v>176.64213843278412</v>
      </c>
      <c r="AH1767" s="46">
        <v>176.64213843278412</v>
      </c>
      <c r="AI1767" s="46">
        <v>176.64213843278412</v>
      </c>
      <c r="AJ1767" s="46">
        <v>176.64213843278412</v>
      </c>
      <c r="AK1767" s="46">
        <v>176.64213843278412</v>
      </c>
      <c r="AL1767" s="46">
        <v>176.64213843278412</v>
      </c>
      <c r="AM1767" s="46">
        <v>176.64213843278412</v>
      </c>
    </row>
    <row r="1768" spans="5:39" x14ac:dyDescent="0.2">
      <c r="E1768" s="14">
        <v>177</v>
      </c>
      <c r="F1768" s="14">
        <v>187</v>
      </c>
      <c r="G1768" s="14" t="s">
        <v>251</v>
      </c>
      <c r="H1768" s="14" t="s">
        <v>357</v>
      </c>
      <c r="I1768" s="14" t="s">
        <v>555</v>
      </c>
      <c r="J1768" s="531">
        <v>40000031</v>
      </c>
      <c r="K1768" s="14" t="s">
        <v>59</v>
      </c>
      <c r="L1768" s="14" t="s">
        <v>57</v>
      </c>
      <c r="M1768" s="45">
        <v>1768</v>
      </c>
      <c r="N1768" s="45">
        <v>1</v>
      </c>
      <c r="O1768" s="46">
        <v>1936.88</v>
      </c>
      <c r="Q1768" s="12">
        <v>0</v>
      </c>
      <c r="T1768" s="59">
        <v>0</v>
      </c>
      <c r="U1768" s="14">
        <v>0</v>
      </c>
      <c r="V1768" s="59">
        <v>0</v>
      </c>
      <c r="Y1768" s="46">
        <v>1936.88</v>
      </c>
      <c r="Z1768" s="46">
        <v>1729.77</v>
      </c>
      <c r="AA1768" s="46">
        <v>1936.88</v>
      </c>
      <c r="AB1768" s="46">
        <v>1936.88</v>
      </c>
      <c r="AC1768" s="46">
        <v>1936.88</v>
      </c>
      <c r="AD1768" s="46">
        <v>1936.88</v>
      </c>
      <c r="AE1768" s="46">
        <v>1936.88</v>
      </c>
      <c r="AF1768" s="46">
        <v>1936.88</v>
      </c>
      <c r="AG1768" s="46">
        <v>1936.88</v>
      </c>
      <c r="AH1768" s="46">
        <v>1936.88</v>
      </c>
      <c r="AI1768" s="46">
        <v>1936.88</v>
      </c>
      <c r="AJ1768" s="46">
        <v>1936.88</v>
      </c>
      <c r="AK1768" s="46">
        <v>1936.88</v>
      </c>
      <c r="AL1768" s="46">
        <v>1936.88</v>
      </c>
      <c r="AM1768" s="46">
        <v>0</v>
      </c>
    </row>
    <row r="1769" spans="5:39" x14ac:dyDescent="0.2">
      <c r="E1769" s="47">
        <v>177</v>
      </c>
      <c r="F1769" s="47">
        <v>187</v>
      </c>
      <c r="G1769" s="47" t="s">
        <v>251</v>
      </c>
      <c r="H1769" s="47" t="s">
        <v>357</v>
      </c>
      <c r="I1769" s="47" t="s">
        <v>555</v>
      </c>
      <c r="J1769" s="533">
        <v>40000031</v>
      </c>
      <c r="K1769" s="14" t="s">
        <v>59</v>
      </c>
      <c r="L1769" s="14" t="s">
        <v>54</v>
      </c>
      <c r="M1769" s="45">
        <v>1769</v>
      </c>
      <c r="N1769" s="45">
        <v>1</v>
      </c>
      <c r="O1769" s="46">
        <v>3527.56</v>
      </c>
      <c r="Q1769" s="12">
        <v>0</v>
      </c>
      <c r="T1769" s="59">
        <v>0</v>
      </c>
      <c r="U1769" s="14">
        <v>0</v>
      </c>
      <c r="V1769" s="59">
        <v>0</v>
      </c>
      <c r="Y1769" s="46">
        <v>0</v>
      </c>
      <c r="Z1769" s="46">
        <v>0</v>
      </c>
      <c r="AA1769" s="46">
        <v>0</v>
      </c>
      <c r="AB1769" s="46">
        <v>0</v>
      </c>
      <c r="AC1769" s="46">
        <v>0</v>
      </c>
      <c r="AD1769" s="46">
        <v>0</v>
      </c>
      <c r="AE1769" s="46">
        <v>0</v>
      </c>
      <c r="AF1769" s="46">
        <v>0</v>
      </c>
      <c r="AG1769" s="46">
        <v>0</v>
      </c>
      <c r="AH1769" s="46">
        <v>4845.62</v>
      </c>
      <c r="AI1769" s="46">
        <v>3692</v>
      </c>
      <c r="AJ1769" s="46">
        <v>3692</v>
      </c>
      <c r="AK1769" s="46">
        <v>4348.59</v>
      </c>
      <c r="AL1769" s="46">
        <v>3527.56</v>
      </c>
      <c r="AM1769" s="46">
        <v>0</v>
      </c>
    </row>
    <row r="1770" spans="5:39" x14ac:dyDescent="0.2">
      <c r="E1770" s="47">
        <v>177</v>
      </c>
      <c r="F1770" s="47">
        <v>187</v>
      </c>
      <c r="G1770" s="47" t="s">
        <v>251</v>
      </c>
      <c r="H1770" s="47" t="s">
        <v>357</v>
      </c>
      <c r="I1770" s="47" t="s">
        <v>555</v>
      </c>
      <c r="J1770" s="533">
        <v>40000031</v>
      </c>
      <c r="K1770" s="14" t="s">
        <v>59</v>
      </c>
      <c r="L1770" s="14" t="s">
        <v>58</v>
      </c>
      <c r="M1770" s="45">
        <v>1770</v>
      </c>
      <c r="N1770" s="45">
        <v>1</v>
      </c>
      <c r="O1770" s="46">
        <v>0</v>
      </c>
      <c r="Q1770" s="12">
        <v>0</v>
      </c>
      <c r="T1770" s="59">
        <v>0</v>
      </c>
      <c r="U1770" s="14">
        <v>0</v>
      </c>
      <c r="V1770" s="59">
        <v>0</v>
      </c>
      <c r="Y1770" s="46">
        <v>0</v>
      </c>
      <c r="Z1770" s="46">
        <v>0</v>
      </c>
      <c r="AA1770" s="46">
        <v>0</v>
      </c>
      <c r="AB1770" s="46">
        <v>0</v>
      </c>
      <c r="AC1770" s="46">
        <v>0</v>
      </c>
      <c r="AD1770" s="46">
        <v>0</v>
      </c>
      <c r="AE1770" s="46">
        <v>0</v>
      </c>
      <c r="AF1770" s="46">
        <v>0</v>
      </c>
      <c r="AG1770" s="46">
        <v>0</v>
      </c>
      <c r="AH1770" s="46">
        <v>0</v>
      </c>
      <c r="AI1770" s="46">
        <v>0</v>
      </c>
      <c r="AJ1770" s="46">
        <v>0</v>
      </c>
      <c r="AK1770" s="46">
        <v>0</v>
      </c>
      <c r="AL1770" s="46">
        <v>0</v>
      </c>
      <c r="AM1770" s="46">
        <v>0</v>
      </c>
    </row>
    <row r="1771" spans="5:39" x14ac:dyDescent="0.2">
      <c r="E1771" s="47">
        <v>177</v>
      </c>
      <c r="F1771" s="47">
        <v>187</v>
      </c>
      <c r="G1771" s="47" t="s">
        <v>251</v>
      </c>
      <c r="H1771" s="47" t="s">
        <v>357</v>
      </c>
      <c r="I1771" s="47" t="s">
        <v>555</v>
      </c>
      <c r="J1771" s="533">
        <v>40000031</v>
      </c>
      <c r="K1771" s="14" t="s">
        <v>59</v>
      </c>
      <c r="L1771" s="14" t="s">
        <v>31</v>
      </c>
      <c r="M1771" s="45">
        <v>1771</v>
      </c>
      <c r="N1771" s="45">
        <v>1</v>
      </c>
      <c r="O1771" s="48">
        <v>5464.4400000000005</v>
      </c>
      <c r="Q1771" s="12">
        <v>0</v>
      </c>
      <c r="R1771" s="46">
        <v>5287.8416666666672</v>
      </c>
      <c r="T1771" s="59">
        <v>0</v>
      </c>
      <c r="U1771" s="14">
        <v>0</v>
      </c>
      <c r="V1771" s="59">
        <v>0</v>
      </c>
      <c r="X1771" s="46">
        <v>11880.16</v>
      </c>
      <c r="Y1771" s="46">
        <v>1936.88</v>
      </c>
      <c r="Z1771" s="46">
        <v>1729.77</v>
      </c>
      <c r="AA1771" s="46">
        <v>1936.88</v>
      </c>
      <c r="AB1771" s="46">
        <v>1936.88</v>
      </c>
      <c r="AC1771" s="46">
        <v>1936.88</v>
      </c>
      <c r="AD1771" s="46">
        <v>1936.88</v>
      </c>
      <c r="AE1771" s="46">
        <v>1936.88</v>
      </c>
      <c r="AF1771" s="46">
        <v>1936.88</v>
      </c>
      <c r="AG1771" s="46">
        <v>1936.88</v>
      </c>
      <c r="AH1771" s="46">
        <v>6782.5</v>
      </c>
      <c r="AI1771" s="46">
        <v>5628.88</v>
      </c>
      <c r="AJ1771" s="46">
        <v>5628.88</v>
      </c>
      <c r="AK1771" s="46">
        <v>6285.47</v>
      </c>
      <c r="AL1771" s="46">
        <v>5464.4400000000005</v>
      </c>
      <c r="AM1771" s="46">
        <v>0</v>
      </c>
    </row>
    <row r="1772" spans="5:39" x14ac:dyDescent="0.2">
      <c r="E1772" s="47">
        <v>177</v>
      </c>
      <c r="F1772" s="47">
        <v>187</v>
      </c>
      <c r="G1772" s="47" t="s">
        <v>251</v>
      </c>
      <c r="H1772" s="47" t="s">
        <v>357</v>
      </c>
      <c r="I1772" s="47" t="s">
        <v>555</v>
      </c>
      <c r="J1772" s="533">
        <v>40000031</v>
      </c>
      <c r="K1772" s="14" t="s">
        <v>37</v>
      </c>
      <c r="L1772" s="14" t="s">
        <v>31</v>
      </c>
      <c r="M1772" s="45">
        <v>1772</v>
      </c>
      <c r="N1772" s="45">
        <v>1</v>
      </c>
      <c r="O1772" s="48">
        <v>29790.17</v>
      </c>
      <c r="P1772" s="48"/>
      <c r="Q1772" s="12">
        <v>0</v>
      </c>
      <c r="R1772" s="46">
        <v>7870.3483333333324</v>
      </c>
      <c r="T1772" s="59">
        <v>0</v>
      </c>
      <c r="U1772" s="14">
        <v>0</v>
      </c>
      <c r="V1772" s="59">
        <v>0</v>
      </c>
      <c r="Y1772" s="46">
        <v>0</v>
      </c>
      <c r="Z1772" s="46">
        <v>0</v>
      </c>
      <c r="AA1772" s="46">
        <v>0</v>
      </c>
      <c r="AB1772" s="46">
        <v>0</v>
      </c>
      <c r="AC1772" s="46">
        <v>11673.05</v>
      </c>
      <c r="AD1772" s="46">
        <v>0</v>
      </c>
      <c r="AE1772" s="46">
        <v>0</v>
      </c>
      <c r="AF1772" s="46">
        <v>0</v>
      </c>
      <c r="AG1772" s="46">
        <v>0</v>
      </c>
      <c r="AH1772" s="46">
        <v>17431.919999999998</v>
      </c>
      <c r="AI1772" s="46">
        <v>0</v>
      </c>
      <c r="AJ1772" s="46">
        <v>0</v>
      </c>
      <c r="AK1772" s="46">
        <v>0</v>
      </c>
      <c r="AL1772" s="46">
        <v>29790.17</v>
      </c>
      <c r="AM1772" s="46">
        <v>0</v>
      </c>
    </row>
    <row r="1773" spans="5:39" x14ac:dyDescent="0.2">
      <c r="E1773" s="47">
        <v>177</v>
      </c>
      <c r="F1773" s="47">
        <v>187</v>
      </c>
      <c r="G1773" s="47" t="s">
        <v>251</v>
      </c>
      <c r="H1773" s="47" t="s">
        <v>357</v>
      </c>
      <c r="I1773" s="47" t="s">
        <v>555</v>
      </c>
      <c r="J1773" s="533">
        <v>40000031</v>
      </c>
      <c r="K1773" s="14" t="s">
        <v>65</v>
      </c>
      <c r="L1773" s="14" t="s">
        <v>31</v>
      </c>
      <c r="M1773" s="45">
        <v>1773</v>
      </c>
      <c r="N1773" s="45">
        <v>1</v>
      </c>
      <c r="O1773" s="52">
        <v>0</v>
      </c>
      <c r="P1773" s="48">
        <v>0</v>
      </c>
      <c r="Q1773" s="12">
        <v>0</v>
      </c>
      <c r="R1773" s="46">
        <v>0</v>
      </c>
      <c r="T1773" s="59">
        <v>0</v>
      </c>
      <c r="U1773" s="14">
        <v>0</v>
      </c>
      <c r="V1773" s="59">
        <v>0</v>
      </c>
      <c r="X1773" s="46">
        <v>0</v>
      </c>
      <c r="Y1773" s="46">
        <v>0</v>
      </c>
      <c r="Z1773" s="46">
        <v>0</v>
      </c>
      <c r="AA1773" s="46">
        <v>0</v>
      </c>
      <c r="AB1773" s="46">
        <v>0</v>
      </c>
      <c r="AC1773" s="46">
        <v>0</v>
      </c>
      <c r="AD1773" s="46">
        <v>0</v>
      </c>
      <c r="AE1773" s="46">
        <v>0</v>
      </c>
      <c r="AF1773" s="46">
        <v>0</v>
      </c>
      <c r="AG1773" s="46">
        <v>0</v>
      </c>
      <c r="AH1773" s="46">
        <v>0</v>
      </c>
      <c r="AI1773" s="46">
        <v>0</v>
      </c>
      <c r="AJ1773" s="46">
        <v>0</v>
      </c>
      <c r="AK1773" s="46">
        <v>0</v>
      </c>
      <c r="AL1773" s="46">
        <v>0</v>
      </c>
      <c r="AM1773" s="46">
        <v>7.2759576141834259E-12</v>
      </c>
    </row>
    <row r="1774" spans="5:39" x14ac:dyDescent="0.2">
      <c r="E1774" s="47">
        <v>177</v>
      </c>
      <c r="F1774" s="47">
        <v>187</v>
      </c>
      <c r="G1774" s="47" t="s">
        <v>251</v>
      </c>
      <c r="H1774" s="47" t="s">
        <v>357</v>
      </c>
      <c r="I1774" s="47" t="s">
        <v>555</v>
      </c>
      <c r="J1774" s="533">
        <v>40000031</v>
      </c>
      <c r="K1774" s="14" t="s">
        <v>64</v>
      </c>
      <c r="L1774" s="14" t="s">
        <v>57</v>
      </c>
      <c r="M1774" s="45">
        <v>1774</v>
      </c>
      <c r="N1774" s="45">
        <v>1</v>
      </c>
      <c r="O1774" s="46">
        <v>0</v>
      </c>
      <c r="Q1774" s="12">
        <v>0</v>
      </c>
      <c r="T1774" s="59">
        <v>0</v>
      </c>
      <c r="U1774" s="14">
        <v>0</v>
      </c>
      <c r="V1774" s="59">
        <v>0</v>
      </c>
      <c r="X1774" s="46">
        <v>0</v>
      </c>
      <c r="Y1774" s="46">
        <v>1936.88</v>
      </c>
      <c r="Z1774" s="46">
        <v>3666.65</v>
      </c>
      <c r="AA1774" s="46">
        <v>5603.5300000000007</v>
      </c>
      <c r="AB1774" s="46">
        <v>7540.4100000000008</v>
      </c>
      <c r="AC1774" s="46">
        <v>0</v>
      </c>
      <c r="AD1774" s="46">
        <v>1936.88</v>
      </c>
      <c r="AE1774" s="46">
        <v>3873.76</v>
      </c>
      <c r="AF1774" s="46">
        <v>5810.64</v>
      </c>
      <c r="AG1774" s="46">
        <v>7747.52</v>
      </c>
      <c r="AH1774" s="46">
        <v>0</v>
      </c>
      <c r="AI1774" s="46">
        <v>1936.88</v>
      </c>
      <c r="AJ1774" s="46">
        <v>3873.76</v>
      </c>
      <c r="AK1774" s="46">
        <v>5810.64</v>
      </c>
      <c r="AL1774" s="46">
        <v>0</v>
      </c>
      <c r="AM1774" s="46">
        <v>0</v>
      </c>
    </row>
    <row r="1775" spans="5:39" x14ac:dyDescent="0.2">
      <c r="E1775" s="47">
        <v>177</v>
      </c>
      <c r="F1775" s="47">
        <v>187</v>
      </c>
      <c r="G1775" s="47" t="s">
        <v>251</v>
      </c>
      <c r="H1775" s="47" t="s">
        <v>357</v>
      </c>
      <c r="I1775" s="47" t="s">
        <v>555</v>
      </c>
      <c r="J1775" s="533">
        <v>40000031</v>
      </c>
      <c r="K1775" s="14" t="s">
        <v>64</v>
      </c>
      <c r="L1775" s="14" t="s">
        <v>54</v>
      </c>
      <c r="M1775" s="45">
        <v>1775</v>
      </c>
      <c r="N1775" s="45">
        <v>1</v>
      </c>
      <c r="O1775" s="46">
        <v>0</v>
      </c>
      <c r="Q1775" s="12">
        <v>0</v>
      </c>
      <c r="T1775" s="59">
        <v>0</v>
      </c>
      <c r="U1775" s="14">
        <v>0</v>
      </c>
      <c r="V1775" s="59">
        <v>0</v>
      </c>
      <c r="X1775" s="46">
        <v>0</v>
      </c>
      <c r="Y1775" s="46">
        <v>0</v>
      </c>
      <c r="Z1775" s="46">
        <v>0</v>
      </c>
      <c r="AA1775" s="46">
        <v>0</v>
      </c>
      <c r="AB1775" s="46">
        <v>0</v>
      </c>
      <c r="AC1775" s="46">
        <v>0</v>
      </c>
      <c r="AD1775" s="46">
        <v>0</v>
      </c>
      <c r="AE1775" s="46">
        <v>0</v>
      </c>
      <c r="AF1775" s="46">
        <v>0</v>
      </c>
      <c r="AG1775" s="46">
        <v>0</v>
      </c>
      <c r="AH1775" s="46">
        <v>0</v>
      </c>
      <c r="AI1775" s="46">
        <v>3692</v>
      </c>
      <c r="AJ1775" s="46">
        <v>7384</v>
      </c>
      <c r="AK1775" s="46">
        <v>11732.59</v>
      </c>
      <c r="AL1775" s="46">
        <v>0</v>
      </c>
      <c r="AM1775" s="46">
        <v>0</v>
      </c>
    </row>
    <row r="1776" spans="5:39" x14ac:dyDescent="0.2">
      <c r="E1776" s="47">
        <v>177</v>
      </c>
      <c r="F1776" s="47">
        <v>187</v>
      </c>
      <c r="G1776" s="47" t="s">
        <v>251</v>
      </c>
      <c r="H1776" s="47" t="s">
        <v>357</v>
      </c>
      <c r="I1776" s="47" t="s">
        <v>555</v>
      </c>
      <c r="J1776" s="533">
        <v>40000031</v>
      </c>
      <c r="K1776" s="14" t="s">
        <v>64</v>
      </c>
      <c r="L1776" s="14" t="s">
        <v>58</v>
      </c>
      <c r="M1776" s="45">
        <v>1776</v>
      </c>
      <c r="N1776" s="45">
        <v>1</v>
      </c>
      <c r="O1776" s="46">
        <v>7.2759576141834259E-12</v>
      </c>
      <c r="Q1776" s="12">
        <v>0</v>
      </c>
      <c r="T1776" s="59">
        <v>0</v>
      </c>
      <c r="U1776" s="14">
        <v>0</v>
      </c>
      <c r="V1776" s="59">
        <v>0</v>
      </c>
      <c r="X1776" s="46">
        <v>0</v>
      </c>
      <c r="Y1776" s="46">
        <v>11880.16</v>
      </c>
      <c r="Z1776" s="46">
        <v>11880.160000000002</v>
      </c>
      <c r="AA1776" s="46">
        <v>11880.160000000002</v>
      </c>
      <c r="AB1776" s="46">
        <v>11880.160000000003</v>
      </c>
      <c r="AC1776" s="46">
        <v>9684.4000000000051</v>
      </c>
      <c r="AD1776" s="46">
        <v>9684.4000000000051</v>
      </c>
      <c r="AE1776" s="46">
        <v>9684.4000000000069</v>
      </c>
      <c r="AF1776" s="46">
        <v>9684.4000000000087</v>
      </c>
      <c r="AG1776" s="46">
        <v>9684.4000000000087</v>
      </c>
      <c r="AH1776" s="46">
        <v>6782.5000000000109</v>
      </c>
      <c r="AI1776" s="46">
        <v>6782.5000000000073</v>
      </c>
      <c r="AJ1776" s="46">
        <v>6782.5000000000055</v>
      </c>
      <c r="AK1776" s="46">
        <v>6782.5000000000073</v>
      </c>
      <c r="AL1776" s="46">
        <v>7.2759576141834259E-12</v>
      </c>
      <c r="AM1776" s="46">
        <v>7.2759576141834259E-12</v>
      </c>
    </row>
    <row r="1777" spans="5:39" x14ac:dyDescent="0.2">
      <c r="E1777" s="47">
        <v>177</v>
      </c>
      <c r="F1777" s="47">
        <v>187</v>
      </c>
      <c r="G1777" s="47" t="s">
        <v>251</v>
      </c>
      <c r="H1777" s="47" t="s">
        <v>357</v>
      </c>
      <c r="I1777" s="47" t="s">
        <v>555</v>
      </c>
      <c r="J1777" s="533">
        <v>40000031</v>
      </c>
      <c r="K1777" s="14" t="s">
        <v>67</v>
      </c>
      <c r="L1777" s="14" t="s">
        <v>67</v>
      </c>
      <c r="M1777" s="45">
        <v>1777</v>
      </c>
      <c r="N1777" s="45">
        <v>1</v>
      </c>
      <c r="O1777" s="53">
        <v>-31</v>
      </c>
      <c r="P1777" s="54">
        <v>0</v>
      </c>
      <c r="Q1777" s="55">
        <v>0</v>
      </c>
      <c r="R1777" s="56">
        <v>0</v>
      </c>
      <c r="S1777" s="57">
        <v>0</v>
      </c>
      <c r="T1777" s="60">
        <v>0</v>
      </c>
      <c r="U1777" s="14">
        <v>0</v>
      </c>
      <c r="V1777" s="60">
        <v>0</v>
      </c>
      <c r="Y1777" s="46">
        <v>-31</v>
      </c>
      <c r="Z1777" s="46">
        <v>-31</v>
      </c>
      <c r="AA1777" s="46">
        <v>-31</v>
      </c>
      <c r="AB1777" s="46">
        <v>-31</v>
      </c>
      <c r="AC1777" s="46">
        <v>-31</v>
      </c>
      <c r="AD1777" s="46">
        <v>-31</v>
      </c>
      <c r="AE1777" s="46">
        <v>-31</v>
      </c>
      <c r="AF1777" s="46">
        <v>-31</v>
      </c>
      <c r="AG1777" s="46">
        <v>-31</v>
      </c>
      <c r="AH1777" s="46">
        <v>-31</v>
      </c>
      <c r="AI1777" s="46">
        <v>-31</v>
      </c>
      <c r="AJ1777" s="46">
        <v>-31</v>
      </c>
      <c r="AK1777" s="46">
        <v>-31</v>
      </c>
      <c r="AL1777" s="46">
        <v>-31</v>
      </c>
      <c r="AM1777" s="46">
        <v>-31</v>
      </c>
    </row>
    <row r="1778" spans="5:39" x14ac:dyDescent="0.2">
      <c r="E1778" s="14">
        <v>178</v>
      </c>
      <c r="F1778" s="14">
        <v>188</v>
      </c>
      <c r="G1778" s="14" t="s">
        <v>251</v>
      </c>
      <c r="H1778" s="14" t="s">
        <v>309</v>
      </c>
      <c r="I1778" s="14" t="s">
        <v>556</v>
      </c>
      <c r="J1778" s="531">
        <v>40000032</v>
      </c>
      <c r="K1778" s="14" t="s">
        <v>59</v>
      </c>
      <c r="L1778" s="14" t="s">
        <v>57</v>
      </c>
      <c r="M1778" s="45">
        <v>1778</v>
      </c>
      <c r="N1778" s="45">
        <v>1</v>
      </c>
      <c r="O1778" s="46">
        <v>1977.72</v>
      </c>
      <c r="Q1778" s="12" t="s">
        <v>471</v>
      </c>
      <c r="T1778" s="59" t="s">
        <v>87</v>
      </c>
      <c r="U1778" s="14">
        <v>0</v>
      </c>
      <c r="V1778" s="59" t="s">
        <v>175</v>
      </c>
      <c r="Y1778" s="46">
        <v>1927.75</v>
      </c>
      <c r="Z1778" s="46">
        <v>1816.2</v>
      </c>
      <c r="AA1778" s="46">
        <v>1977.72</v>
      </c>
      <c r="AB1778" s="46">
        <v>1977.72</v>
      </c>
      <c r="AC1778" s="46">
        <v>1977.72</v>
      </c>
      <c r="AD1778" s="46">
        <v>1977.72</v>
      </c>
      <c r="AE1778" s="46">
        <v>1977.72</v>
      </c>
      <c r="AF1778" s="46">
        <v>1977.72</v>
      </c>
      <c r="AG1778" s="46">
        <v>1977.72</v>
      </c>
      <c r="AH1778" s="46">
        <v>1977.72</v>
      </c>
      <c r="AI1778" s="46">
        <v>1977.72</v>
      </c>
      <c r="AJ1778" s="46">
        <v>1977.72</v>
      </c>
      <c r="AK1778" s="46">
        <v>1977.72</v>
      </c>
      <c r="AL1778" s="46">
        <v>1977.72</v>
      </c>
      <c r="AM1778" s="46">
        <v>0</v>
      </c>
    </row>
    <row r="1779" spans="5:39" x14ac:dyDescent="0.2">
      <c r="E1779" s="47">
        <v>178</v>
      </c>
      <c r="F1779" s="47">
        <v>188</v>
      </c>
      <c r="G1779" s="47" t="s">
        <v>251</v>
      </c>
      <c r="H1779" s="47" t="s">
        <v>309</v>
      </c>
      <c r="I1779" s="47" t="s">
        <v>556</v>
      </c>
      <c r="J1779" s="533">
        <v>40000032</v>
      </c>
      <c r="K1779" s="14" t="s">
        <v>59</v>
      </c>
      <c r="L1779" s="14" t="s">
        <v>54</v>
      </c>
      <c r="M1779" s="45">
        <v>1779</v>
      </c>
      <c r="N1779" s="45">
        <v>1</v>
      </c>
      <c r="O1779" s="46">
        <v>3953.7999999999997</v>
      </c>
      <c r="Q1779" s="12" t="s">
        <v>471</v>
      </c>
      <c r="T1779" s="59" t="s">
        <v>87</v>
      </c>
      <c r="U1779" s="14">
        <v>0</v>
      </c>
      <c r="V1779" s="59" t="s">
        <v>175</v>
      </c>
      <c r="Y1779" s="46">
        <v>0</v>
      </c>
      <c r="Z1779" s="46">
        <v>0</v>
      </c>
      <c r="AA1779" s="46">
        <v>0</v>
      </c>
      <c r="AB1779" s="46">
        <v>0</v>
      </c>
      <c r="AC1779" s="46">
        <v>0</v>
      </c>
      <c r="AD1779" s="46">
        <v>0</v>
      </c>
      <c r="AE1779" s="46">
        <v>0</v>
      </c>
      <c r="AF1779" s="46">
        <v>0</v>
      </c>
      <c r="AG1779" s="46">
        <v>0</v>
      </c>
      <c r="AH1779" s="46">
        <v>4947.4799999999996</v>
      </c>
      <c r="AI1779" s="46">
        <v>3761.7</v>
      </c>
      <c r="AJ1779" s="46">
        <v>3392.85</v>
      </c>
      <c r="AK1779" s="46">
        <v>4377.76</v>
      </c>
      <c r="AL1779" s="46">
        <v>3953.7999999999997</v>
      </c>
      <c r="AM1779" s="46">
        <v>0</v>
      </c>
    </row>
    <row r="1780" spans="5:39" x14ac:dyDescent="0.2">
      <c r="E1780" s="47">
        <v>178</v>
      </c>
      <c r="F1780" s="47">
        <v>188</v>
      </c>
      <c r="G1780" s="47" t="s">
        <v>251</v>
      </c>
      <c r="H1780" s="47" t="s">
        <v>309</v>
      </c>
      <c r="I1780" s="47" t="s">
        <v>556</v>
      </c>
      <c r="J1780" s="533">
        <v>40000032</v>
      </c>
      <c r="K1780" s="14" t="s">
        <v>59</v>
      </c>
      <c r="L1780" s="14" t="s">
        <v>58</v>
      </c>
      <c r="M1780" s="45">
        <v>1780</v>
      </c>
      <c r="N1780" s="45">
        <v>1</v>
      </c>
      <c r="O1780" s="46">
        <v>0</v>
      </c>
      <c r="Q1780" s="12" t="s">
        <v>471</v>
      </c>
      <c r="T1780" s="59" t="s">
        <v>87</v>
      </c>
      <c r="U1780" s="14">
        <v>0</v>
      </c>
      <c r="V1780" s="59" t="s">
        <v>175</v>
      </c>
      <c r="Y1780" s="46">
        <v>0</v>
      </c>
      <c r="Z1780" s="46">
        <v>0</v>
      </c>
      <c r="AA1780" s="46">
        <v>0</v>
      </c>
      <c r="AB1780" s="46">
        <v>0</v>
      </c>
      <c r="AC1780" s="46">
        <v>0</v>
      </c>
      <c r="AD1780" s="46">
        <v>0</v>
      </c>
      <c r="AE1780" s="46">
        <v>0</v>
      </c>
      <c r="AF1780" s="46">
        <v>0</v>
      </c>
      <c r="AG1780" s="46">
        <v>0</v>
      </c>
      <c r="AH1780" s="46">
        <v>0</v>
      </c>
      <c r="AI1780" s="46">
        <v>0</v>
      </c>
      <c r="AJ1780" s="46">
        <v>0</v>
      </c>
      <c r="AK1780" s="46">
        <v>0</v>
      </c>
      <c r="AL1780" s="46">
        <v>0</v>
      </c>
      <c r="AM1780" s="46">
        <v>0</v>
      </c>
    </row>
    <row r="1781" spans="5:39" x14ac:dyDescent="0.2">
      <c r="E1781" s="47">
        <v>178</v>
      </c>
      <c r="F1781" s="47">
        <v>188</v>
      </c>
      <c r="G1781" s="47" t="s">
        <v>251</v>
      </c>
      <c r="H1781" s="47" t="s">
        <v>309</v>
      </c>
      <c r="I1781" s="47" t="s">
        <v>556</v>
      </c>
      <c r="J1781" s="533">
        <v>40000032</v>
      </c>
      <c r="K1781" s="14" t="s">
        <v>59</v>
      </c>
      <c r="L1781" s="14" t="s">
        <v>31</v>
      </c>
      <c r="M1781" s="45">
        <v>1781</v>
      </c>
      <c r="N1781" s="45">
        <v>1</v>
      </c>
      <c r="O1781" s="48">
        <v>5931.5199999999995</v>
      </c>
      <c r="Q1781" s="12" t="s">
        <v>471</v>
      </c>
      <c r="R1781" s="46">
        <v>5383.3183333333336</v>
      </c>
      <c r="T1781" s="59" t="s">
        <v>87</v>
      </c>
      <c r="U1781" s="14">
        <v>0</v>
      </c>
      <c r="V1781" s="59" t="s">
        <v>175</v>
      </c>
      <c r="X1781" s="46">
        <v>12130.7</v>
      </c>
      <c r="Y1781" s="46">
        <v>1927.75</v>
      </c>
      <c r="Z1781" s="46">
        <v>1816.2</v>
      </c>
      <c r="AA1781" s="46">
        <v>1977.72</v>
      </c>
      <c r="AB1781" s="46">
        <v>1977.72</v>
      </c>
      <c r="AC1781" s="46">
        <v>1977.72</v>
      </c>
      <c r="AD1781" s="46">
        <v>1977.72</v>
      </c>
      <c r="AE1781" s="46">
        <v>1977.72</v>
      </c>
      <c r="AF1781" s="46">
        <v>1977.72</v>
      </c>
      <c r="AG1781" s="46">
        <v>1977.72</v>
      </c>
      <c r="AH1781" s="46">
        <v>6925.2</v>
      </c>
      <c r="AI1781" s="46">
        <v>5739.42</v>
      </c>
      <c r="AJ1781" s="46">
        <v>5370.57</v>
      </c>
      <c r="AK1781" s="46">
        <v>6355.4800000000005</v>
      </c>
      <c r="AL1781" s="46">
        <v>5931.5199999999995</v>
      </c>
      <c r="AM1781" s="46">
        <v>0</v>
      </c>
    </row>
    <row r="1782" spans="5:39" x14ac:dyDescent="0.2">
      <c r="E1782" s="47">
        <v>178</v>
      </c>
      <c r="F1782" s="47">
        <v>188</v>
      </c>
      <c r="G1782" s="47" t="s">
        <v>251</v>
      </c>
      <c r="H1782" s="47" t="s">
        <v>309</v>
      </c>
      <c r="I1782" s="47" t="s">
        <v>556</v>
      </c>
      <c r="J1782" s="533">
        <v>40000032</v>
      </c>
      <c r="K1782" s="14" t="s">
        <v>37</v>
      </c>
      <c r="L1782" s="14" t="s">
        <v>31</v>
      </c>
      <c r="M1782" s="45">
        <v>1782</v>
      </c>
      <c r="N1782" s="45">
        <v>1</v>
      </c>
      <c r="O1782" s="48">
        <v>25000</v>
      </c>
      <c r="P1782" s="48"/>
      <c r="Q1782" s="12" t="s">
        <v>471</v>
      </c>
      <c r="R1782" s="46">
        <v>4166.666666666667</v>
      </c>
      <c r="T1782" s="59" t="s">
        <v>87</v>
      </c>
      <c r="U1782" s="14">
        <v>0</v>
      </c>
      <c r="V1782" s="59" t="s">
        <v>175</v>
      </c>
      <c r="Y1782" s="46">
        <v>0</v>
      </c>
      <c r="Z1782" s="46">
        <v>0</v>
      </c>
      <c r="AA1782" s="46">
        <v>0</v>
      </c>
      <c r="AB1782" s="46">
        <v>0</v>
      </c>
      <c r="AC1782" s="46">
        <v>0</v>
      </c>
      <c r="AD1782" s="46">
        <v>0</v>
      </c>
      <c r="AE1782" s="46">
        <v>0</v>
      </c>
      <c r="AF1782" s="46">
        <v>0</v>
      </c>
      <c r="AG1782" s="46">
        <v>0</v>
      </c>
      <c r="AH1782" s="46">
        <v>0</v>
      </c>
      <c r="AI1782" s="46">
        <v>0</v>
      </c>
      <c r="AJ1782" s="46">
        <v>0</v>
      </c>
      <c r="AK1782" s="46">
        <v>0</v>
      </c>
      <c r="AL1782" s="46">
        <v>25000</v>
      </c>
      <c r="AM1782" s="46">
        <v>7008.1759999999995</v>
      </c>
    </row>
    <row r="1783" spans="5:39" x14ac:dyDescent="0.2">
      <c r="E1783" s="47">
        <v>178</v>
      </c>
      <c r="F1783" s="47">
        <v>188</v>
      </c>
      <c r="G1783" s="47" t="s">
        <v>251</v>
      </c>
      <c r="H1783" s="47" t="s">
        <v>309</v>
      </c>
      <c r="I1783" s="47" t="s">
        <v>556</v>
      </c>
      <c r="J1783" s="533">
        <v>40000032</v>
      </c>
      <c r="K1783" s="14" t="s">
        <v>65</v>
      </c>
      <c r="L1783" s="14" t="s">
        <v>31</v>
      </c>
      <c r="M1783" s="45">
        <v>1783</v>
      </c>
      <c r="N1783" s="45">
        <v>1</v>
      </c>
      <c r="O1783" s="52">
        <v>35040.880000000005</v>
      </c>
      <c r="P1783" s="48">
        <v>7008.1759999999995</v>
      </c>
      <c r="Q1783" s="12" t="s">
        <v>471</v>
      </c>
      <c r="R1783" s="46">
        <v>5383.3183333333336</v>
      </c>
      <c r="T1783" s="59" t="s">
        <v>87</v>
      </c>
      <c r="U1783" s="14">
        <v>3</v>
      </c>
      <c r="V1783" s="59" t="s">
        <v>175</v>
      </c>
      <c r="X1783" s="46">
        <v>0</v>
      </c>
      <c r="Y1783" s="46">
        <v>0</v>
      </c>
      <c r="Z1783" s="46">
        <v>0</v>
      </c>
      <c r="AA1783" s="46">
        <v>0</v>
      </c>
      <c r="AB1783" s="46">
        <v>0</v>
      </c>
      <c r="AC1783" s="46">
        <v>0</v>
      </c>
      <c r="AD1783" s="46">
        <v>0</v>
      </c>
      <c r="AE1783" s="46">
        <v>763.25000000000614</v>
      </c>
      <c r="AF1783" s="46">
        <v>1977.72</v>
      </c>
      <c r="AG1783" s="46">
        <v>1977.7200000000037</v>
      </c>
      <c r="AH1783" s="46">
        <v>6925.2</v>
      </c>
      <c r="AI1783" s="46">
        <v>5739.4199999999964</v>
      </c>
      <c r="AJ1783" s="46">
        <v>5370.57</v>
      </c>
      <c r="AK1783" s="46">
        <v>6355.4800000000005</v>
      </c>
      <c r="AL1783" s="46">
        <v>5931.5200000000032</v>
      </c>
      <c r="AM1783" s="46">
        <v>0</v>
      </c>
    </row>
    <row r="1784" spans="5:39" x14ac:dyDescent="0.2">
      <c r="E1784" s="47">
        <v>178</v>
      </c>
      <c r="F1784" s="47">
        <v>188</v>
      </c>
      <c r="G1784" s="47" t="s">
        <v>251</v>
      </c>
      <c r="H1784" s="47" t="s">
        <v>309</v>
      </c>
      <c r="I1784" s="47" t="s">
        <v>556</v>
      </c>
      <c r="J1784" s="533">
        <v>40000032</v>
      </c>
      <c r="K1784" s="14" t="s">
        <v>64</v>
      </c>
      <c r="L1784" s="14" t="s">
        <v>57</v>
      </c>
      <c r="M1784" s="45">
        <v>1784</v>
      </c>
      <c r="N1784" s="45">
        <v>1</v>
      </c>
      <c r="O1784" s="46">
        <v>2476.5900000000038</v>
      </c>
      <c r="Q1784" s="12" t="s">
        <v>471</v>
      </c>
      <c r="T1784" s="59" t="s">
        <v>87</v>
      </c>
      <c r="U1784" s="14">
        <v>0</v>
      </c>
      <c r="V1784" s="59" t="s">
        <v>175</v>
      </c>
      <c r="X1784" s="46">
        <v>0</v>
      </c>
      <c r="Y1784" s="46">
        <v>1927.75</v>
      </c>
      <c r="Z1784" s="46">
        <v>3743.95</v>
      </c>
      <c r="AA1784" s="46">
        <v>5721.67</v>
      </c>
      <c r="AB1784" s="46">
        <v>7699.39</v>
      </c>
      <c r="AC1784" s="46">
        <v>9677.11</v>
      </c>
      <c r="AD1784" s="46">
        <v>11654.83</v>
      </c>
      <c r="AE1784" s="46">
        <v>13632.55</v>
      </c>
      <c r="AF1784" s="46">
        <v>15610.269999999999</v>
      </c>
      <c r="AG1784" s="46">
        <v>17587.989999999998</v>
      </c>
      <c r="AH1784" s="46">
        <v>19565.71</v>
      </c>
      <c r="AI1784" s="46">
        <v>21543.43</v>
      </c>
      <c r="AJ1784" s="46">
        <v>23521.15</v>
      </c>
      <c r="AK1784" s="46">
        <v>25498.870000000003</v>
      </c>
      <c r="AL1784" s="46">
        <v>2476.5900000000038</v>
      </c>
      <c r="AM1784" s="46">
        <v>0</v>
      </c>
    </row>
    <row r="1785" spans="5:39" x14ac:dyDescent="0.2">
      <c r="E1785" s="47">
        <v>178</v>
      </c>
      <c r="F1785" s="47">
        <v>188</v>
      </c>
      <c r="G1785" s="47" t="s">
        <v>251</v>
      </c>
      <c r="H1785" s="47" t="s">
        <v>309</v>
      </c>
      <c r="I1785" s="47" t="s">
        <v>556</v>
      </c>
      <c r="J1785" s="533">
        <v>40000032</v>
      </c>
      <c r="K1785" s="14" t="s">
        <v>64</v>
      </c>
      <c r="L1785" s="14" t="s">
        <v>54</v>
      </c>
      <c r="M1785" s="45">
        <v>1785</v>
      </c>
      <c r="N1785" s="45">
        <v>1</v>
      </c>
      <c r="O1785" s="46">
        <v>20433.59</v>
      </c>
      <c r="Q1785" s="12" t="s">
        <v>471</v>
      </c>
      <c r="T1785" s="59" t="s">
        <v>87</v>
      </c>
      <c r="U1785" s="14">
        <v>0</v>
      </c>
      <c r="V1785" s="59" t="s">
        <v>175</v>
      </c>
      <c r="X1785" s="46">
        <v>0</v>
      </c>
      <c r="Y1785" s="46">
        <v>0</v>
      </c>
      <c r="Z1785" s="46">
        <v>0</v>
      </c>
      <c r="AA1785" s="46">
        <v>0</v>
      </c>
      <c r="AB1785" s="46">
        <v>0</v>
      </c>
      <c r="AC1785" s="46">
        <v>0</v>
      </c>
      <c r="AD1785" s="46">
        <v>0</v>
      </c>
      <c r="AE1785" s="46">
        <v>0</v>
      </c>
      <c r="AF1785" s="46">
        <v>0</v>
      </c>
      <c r="AG1785" s="46">
        <v>0</v>
      </c>
      <c r="AH1785" s="46">
        <v>4947.4799999999996</v>
      </c>
      <c r="AI1785" s="46">
        <v>8709.18</v>
      </c>
      <c r="AJ1785" s="46">
        <v>12102.03</v>
      </c>
      <c r="AK1785" s="46">
        <v>16479.79</v>
      </c>
      <c r="AL1785" s="46">
        <v>20433.59</v>
      </c>
      <c r="AM1785" s="46">
        <v>15902.004000000004</v>
      </c>
    </row>
    <row r="1786" spans="5:39" x14ac:dyDescent="0.2">
      <c r="E1786" s="47">
        <v>178</v>
      </c>
      <c r="F1786" s="47">
        <v>188</v>
      </c>
      <c r="G1786" s="47" t="s">
        <v>251</v>
      </c>
      <c r="H1786" s="47" t="s">
        <v>309</v>
      </c>
      <c r="I1786" s="47" t="s">
        <v>556</v>
      </c>
      <c r="J1786" s="533">
        <v>40000032</v>
      </c>
      <c r="K1786" s="14" t="s">
        <v>64</v>
      </c>
      <c r="L1786" s="14" t="s">
        <v>58</v>
      </c>
      <c r="M1786" s="45">
        <v>1786</v>
      </c>
      <c r="N1786" s="45">
        <v>1</v>
      </c>
      <c r="O1786" s="46">
        <v>12130.7</v>
      </c>
      <c r="Q1786" s="12" t="s">
        <v>471</v>
      </c>
      <c r="T1786" s="59" t="s">
        <v>87</v>
      </c>
      <c r="U1786" s="14">
        <v>0</v>
      </c>
      <c r="V1786" s="59" t="s">
        <v>175</v>
      </c>
      <c r="X1786" s="46">
        <v>0</v>
      </c>
      <c r="Y1786" s="46">
        <v>12130.7</v>
      </c>
      <c r="Z1786" s="46">
        <v>12130.7</v>
      </c>
      <c r="AA1786" s="46">
        <v>12130.700000000003</v>
      </c>
      <c r="AB1786" s="46">
        <v>12130.700000000004</v>
      </c>
      <c r="AC1786" s="46">
        <v>12130.700000000004</v>
      </c>
      <c r="AD1786" s="46">
        <v>12130.700000000006</v>
      </c>
      <c r="AE1786" s="46">
        <v>12130.700000000008</v>
      </c>
      <c r="AF1786" s="46">
        <v>12130.70000000001</v>
      </c>
      <c r="AG1786" s="46">
        <v>12130.700000000012</v>
      </c>
      <c r="AH1786" s="46">
        <v>12130.700000000008</v>
      </c>
      <c r="AI1786" s="46">
        <v>12130.700000000004</v>
      </c>
      <c r="AJ1786" s="46">
        <v>12130.700000000003</v>
      </c>
      <c r="AK1786" s="46">
        <v>12130.700000000004</v>
      </c>
      <c r="AL1786" s="46">
        <v>12130.7</v>
      </c>
      <c r="AM1786" s="46">
        <v>12130.7</v>
      </c>
    </row>
    <row r="1787" spans="5:39" x14ac:dyDescent="0.2">
      <c r="E1787" s="47">
        <v>178</v>
      </c>
      <c r="F1787" s="47">
        <v>188</v>
      </c>
      <c r="G1787" s="47" t="s">
        <v>251</v>
      </c>
      <c r="H1787" s="47" t="s">
        <v>309</v>
      </c>
      <c r="I1787" s="47" t="s">
        <v>556</v>
      </c>
      <c r="J1787" s="533">
        <v>40000032</v>
      </c>
      <c r="K1787" s="14" t="s">
        <v>67</v>
      </c>
      <c r="L1787" s="14" t="s">
        <v>67</v>
      </c>
      <c r="M1787" s="45">
        <v>1787</v>
      </c>
      <c r="N1787" s="45">
        <v>1</v>
      </c>
      <c r="O1787" s="53">
        <v>75.934192006585363</v>
      </c>
      <c r="P1787" s="54">
        <v>65.934192006585363</v>
      </c>
      <c r="Q1787" s="55" t="s">
        <v>471</v>
      </c>
      <c r="R1787" s="56">
        <v>6.5091599326437759</v>
      </c>
      <c r="S1787" s="57" t="s">
        <v>370</v>
      </c>
      <c r="T1787" s="60" t="s">
        <v>87</v>
      </c>
      <c r="U1787" s="14">
        <v>0</v>
      </c>
      <c r="V1787" s="60" t="s">
        <v>175</v>
      </c>
      <c r="Y1787" s="46">
        <v>75.934192006585363</v>
      </c>
      <c r="Z1787" s="46">
        <v>75.934192006585363</v>
      </c>
      <c r="AA1787" s="46">
        <v>75.934192006585363</v>
      </c>
      <c r="AB1787" s="46">
        <v>75.934192006585363</v>
      </c>
      <c r="AC1787" s="46">
        <v>75.934192006585363</v>
      </c>
      <c r="AD1787" s="46">
        <v>75.934192006585363</v>
      </c>
      <c r="AE1787" s="46">
        <v>75.934192006585363</v>
      </c>
      <c r="AF1787" s="46">
        <v>75.934192006585363</v>
      </c>
      <c r="AG1787" s="46">
        <v>75.934192006585363</v>
      </c>
      <c r="AH1787" s="46">
        <v>75.934192006585363</v>
      </c>
      <c r="AI1787" s="46">
        <v>75.934192006585363</v>
      </c>
      <c r="AJ1787" s="46">
        <v>75.934192006585363</v>
      </c>
      <c r="AK1787" s="46">
        <v>75.934192006585363</v>
      </c>
      <c r="AL1787" s="46">
        <v>75.934192006585363</v>
      </c>
      <c r="AM1787" s="46">
        <v>75.934192006585363</v>
      </c>
    </row>
    <row r="1788" spans="5:39" x14ac:dyDescent="0.2">
      <c r="E1788" s="14">
        <v>179</v>
      </c>
      <c r="F1788" s="14">
        <v>189</v>
      </c>
      <c r="G1788" s="14" t="s">
        <v>251</v>
      </c>
      <c r="H1788" s="14" t="s">
        <v>358</v>
      </c>
      <c r="I1788" s="14" t="s">
        <v>557</v>
      </c>
      <c r="J1788" s="531">
        <v>40000033</v>
      </c>
      <c r="K1788" s="14" t="s">
        <v>59</v>
      </c>
      <c r="L1788" s="14" t="s">
        <v>57</v>
      </c>
      <c r="M1788" s="45">
        <v>1788</v>
      </c>
      <c r="N1788" s="45">
        <v>1</v>
      </c>
      <c r="O1788" s="46">
        <v>3032.96</v>
      </c>
      <c r="Q1788" s="12" t="s">
        <v>379</v>
      </c>
      <c r="T1788" s="59" t="s">
        <v>108</v>
      </c>
      <c r="U1788" s="14">
        <v>0</v>
      </c>
      <c r="V1788" s="59" t="s">
        <v>175</v>
      </c>
      <c r="Y1788" s="46">
        <v>2708.63</v>
      </c>
      <c r="Z1788" s="46">
        <v>3032.96</v>
      </c>
      <c r="AA1788" s="46">
        <v>3032.96</v>
      </c>
      <c r="AB1788" s="46">
        <v>3032.96</v>
      </c>
      <c r="AC1788" s="46">
        <v>3032.96</v>
      </c>
      <c r="AD1788" s="46">
        <v>3032.96</v>
      </c>
      <c r="AE1788" s="46">
        <v>3032.96</v>
      </c>
      <c r="AF1788" s="46">
        <v>3032.96</v>
      </c>
      <c r="AG1788" s="46">
        <v>3032.96</v>
      </c>
      <c r="AH1788" s="46">
        <v>3032.96</v>
      </c>
      <c r="AI1788" s="46">
        <v>3032.96</v>
      </c>
      <c r="AJ1788" s="46">
        <v>3032.96</v>
      </c>
      <c r="AK1788" s="46">
        <v>3032.96</v>
      </c>
      <c r="AL1788" s="46">
        <v>3032.96</v>
      </c>
      <c r="AM1788" s="46">
        <v>0</v>
      </c>
    </row>
    <row r="1789" spans="5:39" x14ac:dyDescent="0.2">
      <c r="E1789" s="47">
        <v>179</v>
      </c>
      <c r="F1789" s="47">
        <v>189</v>
      </c>
      <c r="G1789" s="47" t="s">
        <v>251</v>
      </c>
      <c r="H1789" s="47" t="s">
        <v>358</v>
      </c>
      <c r="I1789" s="47" t="s">
        <v>557</v>
      </c>
      <c r="J1789" s="533">
        <v>40000033</v>
      </c>
      <c r="K1789" s="14" t="s">
        <v>59</v>
      </c>
      <c r="L1789" s="14" t="s">
        <v>54</v>
      </c>
      <c r="M1789" s="45">
        <v>1789</v>
      </c>
      <c r="N1789" s="45">
        <v>1</v>
      </c>
      <c r="O1789" s="46">
        <v>7946.8399999999992</v>
      </c>
      <c r="Q1789" s="12" t="s">
        <v>379</v>
      </c>
      <c r="T1789" s="59" t="s">
        <v>108</v>
      </c>
      <c r="U1789" s="14">
        <v>0</v>
      </c>
      <c r="V1789" s="59" t="s">
        <v>175</v>
      </c>
      <c r="Y1789" s="46">
        <v>0</v>
      </c>
      <c r="Z1789" s="46">
        <v>0</v>
      </c>
      <c r="AA1789" s="46">
        <v>0</v>
      </c>
      <c r="AB1789" s="46">
        <v>0</v>
      </c>
      <c r="AC1789" s="46">
        <v>0</v>
      </c>
      <c r="AD1789" s="46">
        <v>0</v>
      </c>
      <c r="AE1789" s="46">
        <v>0</v>
      </c>
      <c r="AF1789" s="46">
        <v>0</v>
      </c>
      <c r="AG1789" s="46">
        <v>0</v>
      </c>
      <c r="AH1789" s="46">
        <v>7591.62</v>
      </c>
      <c r="AI1789" s="46">
        <v>5557.91</v>
      </c>
      <c r="AJ1789" s="46">
        <v>5557.91</v>
      </c>
      <c r="AK1789" s="46">
        <v>16527.22</v>
      </c>
      <c r="AL1789" s="46">
        <v>7946.8399999999992</v>
      </c>
      <c r="AM1789" s="46">
        <v>0</v>
      </c>
    </row>
    <row r="1790" spans="5:39" x14ac:dyDescent="0.2">
      <c r="E1790" s="47">
        <v>179</v>
      </c>
      <c r="F1790" s="47">
        <v>189</v>
      </c>
      <c r="G1790" s="47" t="s">
        <v>251</v>
      </c>
      <c r="H1790" s="47" t="s">
        <v>358</v>
      </c>
      <c r="I1790" s="47" t="s">
        <v>557</v>
      </c>
      <c r="J1790" s="533">
        <v>40000033</v>
      </c>
      <c r="K1790" s="14" t="s">
        <v>59</v>
      </c>
      <c r="L1790" s="14" t="s">
        <v>58</v>
      </c>
      <c r="M1790" s="45">
        <v>1790</v>
      </c>
      <c r="N1790" s="45">
        <v>1</v>
      </c>
      <c r="O1790" s="46">
        <v>0</v>
      </c>
      <c r="Q1790" s="12" t="s">
        <v>379</v>
      </c>
      <c r="T1790" s="59" t="s">
        <v>108</v>
      </c>
      <c r="U1790" s="14">
        <v>0</v>
      </c>
      <c r="V1790" s="59" t="s">
        <v>175</v>
      </c>
      <c r="Y1790" s="46">
        <v>0</v>
      </c>
      <c r="Z1790" s="46">
        <v>0</v>
      </c>
      <c r="AA1790" s="46">
        <v>0</v>
      </c>
      <c r="AB1790" s="46">
        <v>0</v>
      </c>
      <c r="AC1790" s="46">
        <v>0</v>
      </c>
      <c r="AD1790" s="46">
        <v>0</v>
      </c>
      <c r="AE1790" s="46">
        <v>0</v>
      </c>
      <c r="AF1790" s="46">
        <v>0</v>
      </c>
      <c r="AG1790" s="46">
        <v>0</v>
      </c>
      <c r="AH1790" s="46">
        <v>0</v>
      </c>
      <c r="AI1790" s="46">
        <v>0</v>
      </c>
      <c r="AJ1790" s="46">
        <v>0</v>
      </c>
      <c r="AK1790" s="46">
        <v>0</v>
      </c>
      <c r="AL1790" s="46">
        <v>0</v>
      </c>
      <c r="AM1790" s="46">
        <v>0</v>
      </c>
    </row>
    <row r="1791" spans="5:39" x14ac:dyDescent="0.2">
      <c r="E1791" s="47">
        <v>179</v>
      </c>
      <c r="F1791" s="47">
        <v>189</v>
      </c>
      <c r="G1791" s="47" t="s">
        <v>251</v>
      </c>
      <c r="H1791" s="47" t="s">
        <v>358</v>
      </c>
      <c r="I1791" s="47" t="s">
        <v>557</v>
      </c>
      <c r="J1791" s="533">
        <v>40000033</v>
      </c>
      <c r="K1791" s="14" t="s">
        <v>59</v>
      </c>
      <c r="L1791" s="14" t="s">
        <v>31</v>
      </c>
      <c r="M1791" s="45">
        <v>1791</v>
      </c>
      <c r="N1791" s="45">
        <v>1</v>
      </c>
      <c r="O1791" s="48">
        <v>10979.8</v>
      </c>
      <c r="Q1791" s="12" t="s">
        <v>379</v>
      </c>
      <c r="R1791" s="46">
        <v>10229.876666666665</v>
      </c>
      <c r="T1791" s="59" t="s">
        <v>108</v>
      </c>
      <c r="U1791" s="14">
        <v>0</v>
      </c>
      <c r="V1791" s="59" t="s">
        <v>175</v>
      </c>
      <c r="X1791" s="46">
        <v>18603.189999999999</v>
      </c>
      <c r="Y1791" s="46">
        <v>2708.63</v>
      </c>
      <c r="Z1791" s="46">
        <v>3032.96</v>
      </c>
      <c r="AA1791" s="46">
        <v>3032.96</v>
      </c>
      <c r="AB1791" s="46">
        <v>3032.96</v>
      </c>
      <c r="AC1791" s="46">
        <v>3032.96</v>
      </c>
      <c r="AD1791" s="46">
        <v>3032.96</v>
      </c>
      <c r="AE1791" s="46">
        <v>3032.96</v>
      </c>
      <c r="AF1791" s="46">
        <v>3032.96</v>
      </c>
      <c r="AG1791" s="46">
        <v>3032.96</v>
      </c>
      <c r="AH1791" s="46">
        <v>10624.58</v>
      </c>
      <c r="AI1791" s="46">
        <v>8590.869999999999</v>
      </c>
      <c r="AJ1791" s="46">
        <v>8590.869999999999</v>
      </c>
      <c r="AK1791" s="46">
        <v>19560.18</v>
      </c>
      <c r="AL1791" s="46">
        <v>10979.8</v>
      </c>
      <c r="AM1791" s="46">
        <v>0</v>
      </c>
    </row>
    <row r="1792" spans="5:39" x14ac:dyDescent="0.2">
      <c r="E1792" s="47">
        <v>179</v>
      </c>
      <c r="F1792" s="47">
        <v>189</v>
      </c>
      <c r="G1792" s="47" t="s">
        <v>251</v>
      </c>
      <c r="H1792" s="47" t="s">
        <v>358</v>
      </c>
      <c r="I1792" s="47" t="s">
        <v>557</v>
      </c>
      <c r="J1792" s="533">
        <v>40000033</v>
      </c>
      <c r="K1792" s="14" t="s">
        <v>37</v>
      </c>
      <c r="L1792" s="14" t="s">
        <v>31</v>
      </c>
      <c r="M1792" s="45">
        <v>1792</v>
      </c>
      <c r="N1792" s="45">
        <v>1</v>
      </c>
      <c r="O1792" s="48">
        <v>0</v>
      </c>
      <c r="P1792" s="48"/>
      <c r="Q1792" s="12" t="s">
        <v>379</v>
      </c>
      <c r="R1792" s="46">
        <v>0</v>
      </c>
      <c r="T1792" s="59" t="s">
        <v>108</v>
      </c>
      <c r="U1792" s="14">
        <v>0</v>
      </c>
      <c r="V1792" s="59" t="s">
        <v>175</v>
      </c>
      <c r="Y1792" s="46">
        <v>0</v>
      </c>
      <c r="Z1792" s="46">
        <v>0</v>
      </c>
      <c r="AA1792" s="46">
        <v>0</v>
      </c>
      <c r="AB1792" s="46">
        <v>0</v>
      </c>
      <c r="AC1792" s="46">
        <v>0</v>
      </c>
      <c r="AD1792" s="46">
        <v>0</v>
      </c>
      <c r="AE1792" s="46">
        <v>0</v>
      </c>
      <c r="AF1792" s="46">
        <v>0</v>
      </c>
      <c r="AG1792" s="46">
        <v>0</v>
      </c>
      <c r="AH1792" s="46">
        <v>0</v>
      </c>
      <c r="AI1792" s="46">
        <v>0</v>
      </c>
      <c r="AJ1792" s="46">
        <v>0</v>
      </c>
      <c r="AK1792" s="46">
        <v>0</v>
      </c>
      <c r="AL1792" s="46">
        <v>0</v>
      </c>
      <c r="AM1792" s="46">
        <v>41568.720000000001</v>
      </c>
    </row>
    <row r="1793" spans="5:39" x14ac:dyDescent="0.2">
      <c r="E1793" s="47">
        <v>179</v>
      </c>
      <c r="F1793" s="47">
        <v>189</v>
      </c>
      <c r="G1793" s="47" t="s">
        <v>251</v>
      </c>
      <c r="H1793" s="47" t="s">
        <v>358</v>
      </c>
      <c r="I1793" s="47" t="s">
        <v>557</v>
      </c>
      <c r="J1793" s="533">
        <v>40000033</v>
      </c>
      <c r="K1793" s="14" t="s">
        <v>65</v>
      </c>
      <c r="L1793" s="14" t="s">
        <v>31</v>
      </c>
      <c r="M1793" s="45">
        <v>1793</v>
      </c>
      <c r="N1793" s="45">
        <v>1</v>
      </c>
      <c r="O1793" s="52">
        <v>103921.8</v>
      </c>
      <c r="P1793" s="48">
        <v>41568.720000000001</v>
      </c>
      <c r="Q1793" s="12" t="s">
        <v>379</v>
      </c>
      <c r="R1793" s="46">
        <v>10229.876666666665</v>
      </c>
      <c r="T1793" s="59" t="s">
        <v>108</v>
      </c>
      <c r="U1793" s="14">
        <v>0</v>
      </c>
      <c r="V1793" s="59" t="s">
        <v>175</v>
      </c>
      <c r="X1793" s="46">
        <v>18603.189999999999</v>
      </c>
      <c r="Y1793" s="46">
        <v>2708.63</v>
      </c>
      <c r="Z1793" s="46">
        <v>3032.96</v>
      </c>
      <c r="AA1793" s="46">
        <v>3032.96</v>
      </c>
      <c r="AB1793" s="46">
        <v>3032.96</v>
      </c>
      <c r="AC1793" s="46">
        <v>3032.96</v>
      </c>
      <c r="AD1793" s="46">
        <v>3032.96</v>
      </c>
      <c r="AE1793" s="46">
        <v>3032.96</v>
      </c>
      <c r="AF1793" s="46">
        <v>3032.96</v>
      </c>
      <c r="AG1793" s="46">
        <v>3032.96</v>
      </c>
      <c r="AH1793" s="46">
        <v>10624.58</v>
      </c>
      <c r="AI1793" s="46">
        <v>8590.869999999999</v>
      </c>
      <c r="AJ1793" s="46">
        <v>8590.869999999999</v>
      </c>
      <c r="AK1793" s="46">
        <v>19560.18</v>
      </c>
      <c r="AL1793" s="46">
        <v>10979.8</v>
      </c>
      <c r="AM1793" s="46">
        <v>0</v>
      </c>
    </row>
    <row r="1794" spans="5:39" x14ac:dyDescent="0.2">
      <c r="E1794" s="47">
        <v>179</v>
      </c>
      <c r="F1794" s="47">
        <v>189</v>
      </c>
      <c r="G1794" s="47" t="s">
        <v>251</v>
      </c>
      <c r="H1794" s="47" t="s">
        <v>358</v>
      </c>
      <c r="I1794" s="47" t="s">
        <v>557</v>
      </c>
      <c r="J1794" s="533">
        <v>40000033</v>
      </c>
      <c r="K1794" s="14" t="s">
        <v>64</v>
      </c>
      <c r="L1794" s="14" t="s">
        <v>57</v>
      </c>
      <c r="M1794" s="45">
        <v>1794</v>
      </c>
      <c r="N1794" s="45">
        <v>1</v>
      </c>
      <c r="O1794" s="46">
        <v>45021.68116153327</v>
      </c>
      <c r="Q1794" s="12" t="s">
        <v>379</v>
      </c>
      <c r="T1794" s="59" t="s">
        <v>108</v>
      </c>
      <c r="U1794" s="14">
        <v>0</v>
      </c>
      <c r="V1794" s="59" t="s">
        <v>175</v>
      </c>
      <c r="X1794" s="46">
        <v>2884.571161533278</v>
      </c>
      <c r="Y1794" s="46">
        <v>5593.2011615332776</v>
      </c>
      <c r="Z1794" s="46">
        <v>8626.1611615332768</v>
      </c>
      <c r="AA1794" s="46">
        <v>11659.121161533276</v>
      </c>
      <c r="AB1794" s="46">
        <v>14692.081161533275</v>
      </c>
      <c r="AC1794" s="46">
        <v>17725.041161533274</v>
      </c>
      <c r="AD1794" s="46">
        <v>20758.001161533273</v>
      </c>
      <c r="AE1794" s="46">
        <v>23790.961161533272</v>
      </c>
      <c r="AF1794" s="46">
        <v>26823.921161533272</v>
      </c>
      <c r="AG1794" s="46">
        <v>29856.881161533271</v>
      </c>
      <c r="AH1794" s="46">
        <v>32889.841161533273</v>
      </c>
      <c r="AI1794" s="46">
        <v>35922.801161533273</v>
      </c>
      <c r="AJ1794" s="46">
        <v>38955.761161533272</v>
      </c>
      <c r="AK1794" s="46">
        <v>41988.721161533271</v>
      </c>
      <c r="AL1794" s="46">
        <v>45021.68116153327</v>
      </c>
      <c r="AM1794" s="46">
        <v>3452.9611615332688</v>
      </c>
    </row>
    <row r="1795" spans="5:39" x14ac:dyDescent="0.2">
      <c r="E1795" s="47">
        <v>179</v>
      </c>
      <c r="F1795" s="47">
        <v>189</v>
      </c>
      <c r="G1795" s="47" t="s">
        <v>251</v>
      </c>
      <c r="H1795" s="47" t="s">
        <v>358</v>
      </c>
      <c r="I1795" s="47" t="s">
        <v>557</v>
      </c>
      <c r="J1795" s="533">
        <v>40000033</v>
      </c>
      <c r="K1795" s="14" t="s">
        <v>64</v>
      </c>
      <c r="L1795" s="14" t="s">
        <v>54</v>
      </c>
      <c r="M1795" s="45">
        <v>1795</v>
      </c>
      <c r="N1795" s="45">
        <v>1</v>
      </c>
      <c r="O1795" s="46">
        <v>58900.118838466718</v>
      </c>
      <c r="Q1795" s="12" t="s">
        <v>379</v>
      </c>
      <c r="T1795" s="59" t="s">
        <v>108</v>
      </c>
      <c r="U1795" s="14">
        <v>0</v>
      </c>
      <c r="V1795" s="59" t="s">
        <v>175</v>
      </c>
      <c r="X1795" s="46">
        <v>15718.61883846672</v>
      </c>
      <c r="Y1795" s="46">
        <v>15718.61883846672</v>
      </c>
      <c r="Z1795" s="46">
        <v>15718.61883846672</v>
      </c>
      <c r="AA1795" s="46">
        <v>15718.61883846672</v>
      </c>
      <c r="AB1795" s="46">
        <v>15718.61883846672</v>
      </c>
      <c r="AC1795" s="46">
        <v>15718.61883846672</v>
      </c>
      <c r="AD1795" s="46">
        <v>15718.61883846672</v>
      </c>
      <c r="AE1795" s="46">
        <v>15718.61883846672</v>
      </c>
      <c r="AF1795" s="46">
        <v>15718.61883846672</v>
      </c>
      <c r="AG1795" s="46">
        <v>15718.61883846672</v>
      </c>
      <c r="AH1795" s="46">
        <v>23310.238838466721</v>
      </c>
      <c r="AI1795" s="46">
        <v>28868.148838466721</v>
      </c>
      <c r="AJ1795" s="46">
        <v>34426.058838466721</v>
      </c>
      <c r="AK1795" s="46">
        <v>50953.278838466722</v>
      </c>
      <c r="AL1795" s="46">
        <v>58900.118838466718</v>
      </c>
      <c r="AM1795" s="46">
        <v>58900.118838466718</v>
      </c>
    </row>
    <row r="1796" spans="5:39" x14ac:dyDescent="0.2">
      <c r="E1796" s="47">
        <v>179</v>
      </c>
      <c r="F1796" s="47">
        <v>189</v>
      </c>
      <c r="G1796" s="47" t="s">
        <v>251</v>
      </c>
      <c r="H1796" s="47" t="s">
        <v>358</v>
      </c>
      <c r="I1796" s="47" t="s">
        <v>557</v>
      </c>
      <c r="J1796" s="533">
        <v>40000033</v>
      </c>
      <c r="K1796" s="14" t="s">
        <v>64</v>
      </c>
      <c r="L1796" s="14" t="s">
        <v>58</v>
      </c>
      <c r="M1796" s="45">
        <v>1796</v>
      </c>
      <c r="N1796" s="45">
        <v>1</v>
      </c>
      <c r="O1796" s="46">
        <v>0</v>
      </c>
      <c r="Q1796" s="12" t="s">
        <v>379</v>
      </c>
      <c r="T1796" s="59" t="s">
        <v>108</v>
      </c>
      <c r="U1796" s="14">
        <v>0</v>
      </c>
      <c r="V1796" s="59" t="s">
        <v>175</v>
      </c>
      <c r="X1796" s="46">
        <v>0</v>
      </c>
      <c r="Y1796" s="46">
        <v>0</v>
      </c>
      <c r="Z1796" s="46">
        <v>0</v>
      </c>
      <c r="AA1796" s="46">
        <v>0</v>
      </c>
      <c r="AB1796" s="46">
        <v>0</v>
      </c>
      <c r="AC1796" s="46">
        <v>0</v>
      </c>
      <c r="AD1796" s="46">
        <v>0</v>
      </c>
      <c r="AE1796" s="46">
        <v>0</v>
      </c>
      <c r="AF1796" s="46">
        <v>0</v>
      </c>
      <c r="AG1796" s="46">
        <v>0</v>
      </c>
      <c r="AH1796" s="46">
        <v>0</v>
      </c>
      <c r="AI1796" s="46">
        <v>0</v>
      </c>
      <c r="AJ1796" s="46">
        <v>0</v>
      </c>
      <c r="AK1796" s="46">
        <v>0</v>
      </c>
      <c r="AL1796" s="46">
        <v>0</v>
      </c>
      <c r="AM1796" s="46">
        <v>0</v>
      </c>
    </row>
    <row r="1797" spans="5:39" x14ac:dyDescent="0.2">
      <c r="E1797" s="47">
        <v>179</v>
      </c>
      <c r="F1797" s="47">
        <v>189</v>
      </c>
      <c r="G1797" s="47" t="s">
        <v>251</v>
      </c>
      <c r="H1797" s="47" t="s">
        <v>358</v>
      </c>
      <c r="I1797" s="47" t="s">
        <v>557</v>
      </c>
      <c r="J1797" s="533">
        <v>40000033</v>
      </c>
      <c r="K1797" s="14" t="s">
        <v>67</v>
      </c>
      <c r="L1797" s="14" t="s">
        <v>67</v>
      </c>
      <c r="M1797" s="45">
        <v>1797</v>
      </c>
      <c r="N1797" s="45">
        <v>1</v>
      </c>
      <c r="O1797" s="53">
        <v>176.41367566765985</v>
      </c>
      <c r="P1797" s="54">
        <v>166.41367566765985</v>
      </c>
      <c r="Q1797" s="55" t="s">
        <v>379</v>
      </c>
      <c r="R1797" s="56">
        <v>10.158656197549467</v>
      </c>
      <c r="S1797" s="57" t="s">
        <v>370</v>
      </c>
      <c r="T1797" s="60" t="s">
        <v>108</v>
      </c>
      <c r="U1797" s="14">
        <v>29</v>
      </c>
      <c r="V1797" s="60" t="s">
        <v>175</v>
      </c>
      <c r="Y1797" s="46">
        <v>176.41367566765985</v>
      </c>
      <c r="Z1797" s="46">
        <v>176.41367566765985</v>
      </c>
      <c r="AA1797" s="46">
        <v>176.41367566765985</v>
      </c>
      <c r="AB1797" s="46">
        <v>176.41367566765985</v>
      </c>
      <c r="AC1797" s="46">
        <v>176.41367566765985</v>
      </c>
      <c r="AD1797" s="46">
        <v>176.41367566765985</v>
      </c>
      <c r="AE1797" s="46">
        <v>176.41367566765985</v>
      </c>
      <c r="AF1797" s="46">
        <v>176.41367566765985</v>
      </c>
      <c r="AG1797" s="46">
        <v>176.41367566765985</v>
      </c>
      <c r="AH1797" s="46">
        <v>176.41367566765985</v>
      </c>
      <c r="AI1797" s="46">
        <v>176.41367566765985</v>
      </c>
      <c r="AJ1797" s="46">
        <v>176.41367566765985</v>
      </c>
      <c r="AK1797" s="46">
        <v>176.41367566765985</v>
      </c>
      <c r="AL1797" s="46">
        <v>176.41367566765985</v>
      </c>
      <c r="AM1797" s="46">
        <v>176.41367566765985</v>
      </c>
    </row>
    <row r="1798" spans="5:39" x14ac:dyDescent="0.2">
      <c r="E1798" s="14">
        <v>180</v>
      </c>
      <c r="F1798" s="14">
        <v>190</v>
      </c>
      <c r="G1798" s="14" t="s">
        <v>251</v>
      </c>
      <c r="H1798" s="14" t="s">
        <v>341</v>
      </c>
      <c r="I1798" s="14" t="s">
        <v>558</v>
      </c>
      <c r="J1798" s="531">
        <v>40000034</v>
      </c>
      <c r="K1798" s="14" t="s">
        <v>59</v>
      </c>
      <c r="L1798" s="14" t="s">
        <v>57</v>
      </c>
      <c r="M1798" s="45">
        <v>1798</v>
      </c>
      <c r="N1798" s="45">
        <v>1</v>
      </c>
      <c r="O1798" s="46">
        <v>3039.77</v>
      </c>
      <c r="Q1798" s="12">
        <v>0</v>
      </c>
      <c r="T1798" s="59">
        <v>0</v>
      </c>
      <c r="U1798" s="14">
        <v>0</v>
      </c>
      <c r="V1798" s="59" t="s">
        <v>174</v>
      </c>
      <c r="Y1798" s="46">
        <v>2714.71</v>
      </c>
      <c r="Z1798" s="46">
        <v>3039.77</v>
      </c>
      <c r="AA1798" s="46">
        <v>3039.77</v>
      </c>
      <c r="AB1798" s="46">
        <v>3039.77</v>
      </c>
      <c r="AC1798" s="46">
        <v>3039.77</v>
      </c>
      <c r="AD1798" s="46">
        <v>3039.77</v>
      </c>
      <c r="AE1798" s="46">
        <v>3039.77</v>
      </c>
      <c r="AF1798" s="46">
        <v>3039.77</v>
      </c>
      <c r="AG1798" s="46">
        <v>3039.77</v>
      </c>
      <c r="AH1798" s="46">
        <v>3039.77</v>
      </c>
      <c r="AI1798" s="46">
        <v>3039.77</v>
      </c>
      <c r="AJ1798" s="46">
        <v>3039.77</v>
      </c>
      <c r="AK1798" s="46">
        <v>3039.77</v>
      </c>
      <c r="AL1798" s="46">
        <v>3039.77</v>
      </c>
      <c r="AM1798" s="46">
        <v>0</v>
      </c>
    </row>
    <row r="1799" spans="5:39" x14ac:dyDescent="0.2">
      <c r="E1799" s="47">
        <v>180</v>
      </c>
      <c r="F1799" s="47">
        <v>190</v>
      </c>
      <c r="G1799" s="47" t="s">
        <v>251</v>
      </c>
      <c r="H1799" s="47" t="s">
        <v>341</v>
      </c>
      <c r="I1799" s="47" t="s">
        <v>558</v>
      </c>
      <c r="J1799" s="533">
        <v>40000034</v>
      </c>
      <c r="K1799" s="14" t="s">
        <v>59</v>
      </c>
      <c r="L1799" s="14" t="s">
        <v>54</v>
      </c>
      <c r="M1799" s="45">
        <v>1799</v>
      </c>
      <c r="N1799" s="45">
        <v>1</v>
      </c>
      <c r="O1799" s="46">
        <v>6030.22</v>
      </c>
      <c r="Q1799" s="12">
        <v>0</v>
      </c>
      <c r="T1799" s="59">
        <v>0</v>
      </c>
      <c r="U1799" s="14">
        <v>0</v>
      </c>
      <c r="V1799" s="59" t="s">
        <v>174</v>
      </c>
      <c r="Y1799" s="46">
        <v>0</v>
      </c>
      <c r="Z1799" s="46">
        <v>0</v>
      </c>
      <c r="AA1799" s="46">
        <v>0</v>
      </c>
      <c r="AB1799" s="46">
        <v>0</v>
      </c>
      <c r="AC1799" s="46">
        <v>0</v>
      </c>
      <c r="AD1799" s="46">
        <v>0</v>
      </c>
      <c r="AE1799" s="46">
        <v>0</v>
      </c>
      <c r="AF1799" s="46">
        <v>0</v>
      </c>
      <c r="AG1799" s="46">
        <v>0</v>
      </c>
      <c r="AH1799" s="46">
        <v>10761.6</v>
      </c>
      <c r="AI1799" s="46">
        <v>5964.15</v>
      </c>
      <c r="AJ1799" s="46">
        <v>5964.15</v>
      </c>
      <c r="AK1799" s="46">
        <v>22213.000000000004</v>
      </c>
      <c r="AL1799" s="46">
        <v>6030.22</v>
      </c>
      <c r="AM1799" s="46">
        <v>0</v>
      </c>
    </row>
    <row r="1800" spans="5:39" x14ac:dyDescent="0.2">
      <c r="E1800" s="47">
        <v>180</v>
      </c>
      <c r="F1800" s="47">
        <v>190</v>
      </c>
      <c r="G1800" s="47" t="s">
        <v>251</v>
      </c>
      <c r="H1800" s="47" t="s">
        <v>341</v>
      </c>
      <c r="I1800" s="47" t="s">
        <v>558</v>
      </c>
      <c r="J1800" s="533">
        <v>40000034</v>
      </c>
      <c r="K1800" s="14" t="s">
        <v>59</v>
      </c>
      <c r="L1800" s="14" t="s">
        <v>58</v>
      </c>
      <c r="M1800" s="45">
        <v>1800</v>
      </c>
      <c r="N1800" s="45">
        <v>1</v>
      </c>
      <c r="O1800" s="46">
        <v>0</v>
      </c>
      <c r="Q1800" s="12">
        <v>0</v>
      </c>
      <c r="T1800" s="59">
        <v>0</v>
      </c>
      <c r="U1800" s="14">
        <v>0</v>
      </c>
      <c r="V1800" s="59" t="s">
        <v>174</v>
      </c>
      <c r="Y1800" s="46">
        <v>0</v>
      </c>
      <c r="Z1800" s="46">
        <v>0</v>
      </c>
      <c r="AA1800" s="46">
        <v>0</v>
      </c>
      <c r="AB1800" s="46">
        <v>0</v>
      </c>
      <c r="AC1800" s="46">
        <v>0</v>
      </c>
      <c r="AD1800" s="46">
        <v>0</v>
      </c>
      <c r="AE1800" s="46">
        <v>0</v>
      </c>
      <c r="AF1800" s="46">
        <v>0</v>
      </c>
      <c r="AG1800" s="46">
        <v>0</v>
      </c>
      <c r="AH1800" s="46">
        <v>0</v>
      </c>
      <c r="AI1800" s="46">
        <v>0</v>
      </c>
      <c r="AJ1800" s="46">
        <v>0</v>
      </c>
      <c r="AK1800" s="46">
        <v>0</v>
      </c>
      <c r="AL1800" s="46">
        <v>0</v>
      </c>
      <c r="AM1800" s="46">
        <v>0</v>
      </c>
    </row>
    <row r="1801" spans="5:39" x14ac:dyDescent="0.2">
      <c r="E1801" s="47">
        <v>180</v>
      </c>
      <c r="F1801" s="47">
        <v>190</v>
      </c>
      <c r="G1801" s="47" t="s">
        <v>251</v>
      </c>
      <c r="H1801" s="47" t="s">
        <v>341</v>
      </c>
      <c r="I1801" s="47" t="s">
        <v>558</v>
      </c>
      <c r="J1801" s="533">
        <v>40000034</v>
      </c>
      <c r="K1801" s="14" t="s">
        <v>59</v>
      </c>
      <c r="L1801" s="14" t="s">
        <v>31</v>
      </c>
      <c r="M1801" s="45">
        <v>1801</v>
      </c>
      <c r="N1801" s="45">
        <v>1</v>
      </c>
      <c r="O1801" s="48">
        <v>9069.99</v>
      </c>
      <c r="Q1801" s="12">
        <v>0</v>
      </c>
      <c r="R1801" s="46">
        <v>11528.623333333335</v>
      </c>
      <c r="T1801" s="59">
        <v>0</v>
      </c>
      <c r="U1801" s="14">
        <v>0</v>
      </c>
      <c r="V1801" s="59" t="s">
        <v>174</v>
      </c>
      <c r="X1801" s="46">
        <v>0</v>
      </c>
      <c r="Y1801" s="46">
        <v>2714.71</v>
      </c>
      <c r="Z1801" s="46">
        <v>3039.77</v>
      </c>
      <c r="AA1801" s="46">
        <v>3039.77</v>
      </c>
      <c r="AB1801" s="46">
        <v>3039.77</v>
      </c>
      <c r="AC1801" s="46">
        <v>3039.77</v>
      </c>
      <c r="AD1801" s="46">
        <v>3039.77</v>
      </c>
      <c r="AE1801" s="46">
        <v>3039.77</v>
      </c>
      <c r="AF1801" s="46">
        <v>3039.77</v>
      </c>
      <c r="AG1801" s="46">
        <v>3039.77</v>
      </c>
      <c r="AH1801" s="46">
        <v>13801.37</v>
      </c>
      <c r="AI1801" s="46">
        <v>9003.92</v>
      </c>
      <c r="AJ1801" s="46">
        <v>9003.92</v>
      </c>
      <c r="AK1801" s="46">
        <v>25252.770000000004</v>
      </c>
      <c r="AL1801" s="46">
        <v>9069.99</v>
      </c>
      <c r="AM1801" s="46">
        <v>0</v>
      </c>
    </row>
    <row r="1802" spans="5:39" x14ac:dyDescent="0.2">
      <c r="E1802" s="47">
        <v>180</v>
      </c>
      <c r="F1802" s="47">
        <v>190</v>
      </c>
      <c r="G1802" s="47" t="s">
        <v>251</v>
      </c>
      <c r="H1802" s="47" t="s">
        <v>341</v>
      </c>
      <c r="I1802" s="47" t="s">
        <v>558</v>
      </c>
      <c r="J1802" s="533">
        <v>40000034</v>
      </c>
      <c r="K1802" s="14" t="s">
        <v>37</v>
      </c>
      <c r="L1802" s="14" t="s">
        <v>31</v>
      </c>
      <c r="M1802" s="45">
        <v>1802</v>
      </c>
      <c r="N1802" s="45">
        <v>1</v>
      </c>
      <c r="O1802" s="48">
        <v>25377.07</v>
      </c>
      <c r="P1802" s="48"/>
      <c r="Q1802" s="12">
        <v>0</v>
      </c>
      <c r="R1802" s="46">
        <v>10544.303333333333</v>
      </c>
      <c r="T1802" s="59">
        <v>0</v>
      </c>
      <c r="U1802" s="14">
        <v>0</v>
      </c>
      <c r="V1802" s="59" t="s">
        <v>174</v>
      </c>
      <c r="Y1802" s="46">
        <v>0</v>
      </c>
      <c r="Z1802" s="46">
        <v>3116.57</v>
      </c>
      <c r="AA1802" s="46">
        <v>2637.91</v>
      </c>
      <c r="AB1802" s="46">
        <v>3039.77</v>
      </c>
      <c r="AC1802" s="46">
        <v>3039.77</v>
      </c>
      <c r="AD1802" s="46">
        <v>3039.77</v>
      </c>
      <c r="AE1802" s="46">
        <v>6079.54</v>
      </c>
      <c r="AF1802" s="46">
        <v>0</v>
      </c>
      <c r="AG1802" s="46">
        <v>3039.77</v>
      </c>
      <c r="AH1802" s="46">
        <v>16841.14</v>
      </c>
      <c r="AI1802" s="46">
        <v>0</v>
      </c>
      <c r="AJ1802" s="46">
        <v>18007.84</v>
      </c>
      <c r="AK1802" s="46">
        <v>0</v>
      </c>
      <c r="AL1802" s="46">
        <v>25377.07</v>
      </c>
      <c r="AM1802" s="46">
        <v>5367.4139999999998</v>
      </c>
    </row>
    <row r="1803" spans="5:39" x14ac:dyDescent="0.2">
      <c r="E1803" s="47">
        <v>180</v>
      </c>
      <c r="F1803" s="47">
        <v>190</v>
      </c>
      <c r="G1803" s="47" t="s">
        <v>251</v>
      </c>
      <c r="H1803" s="47" t="s">
        <v>341</v>
      </c>
      <c r="I1803" s="47" t="s">
        <v>558</v>
      </c>
      <c r="J1803" s="533">
        <v>40000034</v>
      </c>
      <c r="K1803" s="14" t="s">
        <v>65</v>
      </c>
      <c r="L1803" s="14" t="s">
        <v>31</v>
      </c>
      <c r="M1803" s="45">
        <v>1803</v>
      </c>
      <c r="N1803" s="45">
        <v>1</v>
      </c>
      <c r="O1803" s="52">
        <v>8945.6900000000114</v>
      </c>
      <c r="P1803" s="48">
        <v>5367.4139999999998</v>
      </c>
      <c r="Q1803" s="12">
        <v>0</v>
      </c>
      <c r="R1803" s="46">
        <v>1490.9483333333353</v>
      </c>
      <c r="T1803" s="59">
        <v>0</v>
      </c>
      <c r="U1803" s="14">
        <v>0</v>
      </c>
      <c r="V1803" s="59" t="s">
        <v>174</v>
      </c>
      <c r="X1803" s="46">
        <v>0</v>
      </c>
      <c r="Y1803" s="46">
        <v>0</v>
      </c>
      <c r="Z1803" s="46">
        <v>0</v>
      </c>
      <c r="AA1803" s="46">
        <v>0</v>
      </c>
      <c r="AB1803" s="46">
        <v>0</v>
      </c>
      <c r="AC1803" s="46">
        <v>0</v>
      </c>
      <c r="AD1803" s="46">
        <v>0</v>
      </c>
      <c r="AE1803" s="46">
        <v>0</v>
      </c>
      <c r="AF1803" s="46">
        <v>0</v>
      </c>
      <c r="AG1803" s="46">
        <v>0</v>
      </c>
      <c r="AH1803" s="46">
        <v>0</v>
      </c>
      <c r="AI1803" s="46">
        <v>0</v>
      </c>
      <c r="AJ1803" s="46">
        <v>0</v>
      </c>
      <c r="AK1803" s="46">
        <v>0</v>
      </c>
      <c r="AL1803" s="46">
        <v>8945.6900000000114</v>
      </c>
      <c r="AM1803" s="46">
        <v>0</v>
      </c>
    </row>
    <row r="1804" spans="5:39" x14ac:dyDescent="0.2">
      <c r="E1804" s="47">
        <v>180</v>
      </c>
      <c r="F1804" s="47">
        <v>190</v>
      </c>
      <c r="G1804" s="47" t="s">
        <v>251</v>
      </c>
      <c r="H1804" s="47" t="s">
        <v>341</v>
      </c>
      <c r="I1804" s="47" t="s">
        <v>558</v>
      </c>
      <c r="J1804" s="533">
        <v>40000034</v>
      </c>
      <c r="K1804" s="14" t="s">
        <v>64</v>
      </c>
      <c r="L1804" s="14" t="s">
        <v>57</v>
      </c>
      <c r="M1804" s="45">
        <v>1804</v>
      </c>
      <c r="N1804" s="45">
        <v>1</v>
      </c>
      <c r="O1804" s="46">
        <v>0</v>
      </c>
      <c r="Q1804" s="12">
        <v>0</v>
      </c>
      <c r="T1804" s="59">
        <v>0</v>
      </c>
      <c r="U1804" s="14">
        <v>0</v>
      </c>
      <c r="V1804" s="59" t="s">
        <v>174</v>
      </c>
      <c r="X1804" s="46">
        <v>0</v>
      </c>
      <c r="Y1804" s="46">
        <v>2714.71</v>
      </c>
      <c r="Z1804" s="46">
        <v>2637.9099999999994</v>
      </c>
      <c r="AA1804" s="46">
        <v>3039.7699999999995</v>
      </c>
      <c r="AB1804" s="46">
        <v>3039.7699999999991</v>
      </c>
      <c r="AC1804" s="46">
        <v>3039.7699999999991</v>
      </c>
      <c r="AD1804" s="46">
        <v>3039.7699999999991</v>
      </c>
      <c r="AE1804" s="46">
        <v>0</v>
      </c>
      <c r="AF1804" s="46">
        <v>3039.77</v>
      </c>
      <c r="AG1804" s="46">
        <v>3039.77</v>
      </c>
      <c r="AH1804" s="46">
        <v>0</v>
      </c>
      <c r="AI1804" s="46">
        <v>3039.7699999999982</v>
      </c>
      <c r="AJ1804" s="46">
        <v>0</v>
      </c>
      <c r="AK1804" s="46">
        <v>3039.77</v>
      </c>
      <c r="AL1804" s="46">
        <v>0</v>
      </c>
      <c r="AM1804" s="46">
        <v>0</v>
      </c>
    </row>
    <row r="1805" spans="5:39" x14ac:dyDescent="0.2">
      <c r="E1805" s="47">
        <v>180</v>
      </c>
      <c r="F1805" s="47">
        <v>190</v>
      </c>
      <c r="G1805" s="47" t="s">
        <v>251</v>
      </c>
      <c r="H1805" s="47" t="s">
        <v>341</v>
      </c>
      <c r="I1805" s="47" t="s">
        <v>558</v>
      </c>
      <c r="J1805" s="533">
        <v>40000034</v>
      </c>
      <c r="K1805" s="14" t="s">
        <v>64</v>
      </c>
      <c r="L1805" s="14" t="s">
        <v>54</v>
      </c>
      <c r="M1805" s="45">
        <v>1805</v>
      </c>
      <c r="N1805" s="45">
        <v>1</v>
      </c>
      <c r="O1805" s="46">
        <v>8945.6900000000023</v>
      </c>
      <c r="Q1805" s="12">
        <v>0</v>
      </c>
      <c r="T1805" s="59">
        <v>0</v>
      </c>
      <c r="U1805" s="14">
        <v>0</v>
      </c>
      <c r="V1805" s="59" t="s">
        <v>174</v>
      </c>
      <c r="X1805" s="46">
        <v>0</v>
      </c>
      <c r="Y1805" s="46">
        <v>0</v>
      </c>
      <c r="Z1805" s="46">
        <v>0</v>
      </c>
      <c r="AA1805" s="46">
        <v>0</v>
      </c>
      <c r="AB1805" s="46">
        <v>0</v>
      </c>
      <c r="AC1805" s="46">
        <v>0</v>
      </c>
      <c r="AD1805" s="46">
        <v>0</v>
      </c>
      <c r="AE1805" s="46">
        <v>0</v>
      </c>
      <c r="AF1805" s="46">
        <v>0</v>
      </c>
      <c r="AG1805" s="46">
        <v>0</v>
      </c>
      <c r="AH1805" s="46">
        <v>1.8189894035458565E-12</v>
      </c>
      <c r="AI1805" s="46">
        <v>5964.1500000000015</v>
      </c>
      <c r="AJ1805" s="46">
        <v>-1.8189894035458565E-12</v>
      </c>
      <c r="AK1805" s="46">
        <v>22213</v>
      </c>
      <c r="AL1805" s="46">
        <v>8945.6900000000023</v>
      </c>
      <c r="AM1805" s="46">
        <v>3578.2760000000026</v>
      </c>
    </row>
    <row r="1806" spans="5:39" x14ac:dyDescent="0.2">
      <c r="E1806" s="47">
        <v>180</v>
      </c>
      <c r="F1806" s="47">
        <v>190</v>
      </c>
      <c r="G1806" s="47" t="s">
        <v>251</v>
      </c>
      <c r="H1806" s="47" t="s">
        <v>341</v>
      </c>
      <c r="I1806" s="47" t="s">
        <v>558</v>
      </c>
      <c r="J1806" s="533">
        <v>40000034</v>
      </c>
      <c r="K1806" s="14" t="s">
        <v>64</v>
      </c>
      <c r="L1806" s="14" t="s">
        <v>58</v>
      </c>
      <c r="M1806" s="45">
        <v>1806</v>
      </c>
      <c r="N1806" s="45">
        <v>1</v>
      </c>
      <c r="O1806" s="46">
        <v>1.4551915228366852E-11</v>
      </c>
      <c r="Q1806" s="12">
        <v>0</v>
      </c>
      <c r="T1806" s="59">
        <v>0</v>
      </c>
      <c r="U1806" s="14">
        <v>0</v>
      </c>
      <c r="V1806" s="59" t="s">
        <v>174</v>
      </c>
      <c r="X1806" s="46">
        <v>0</v>
      </c>
      <c r="Y1806" s="46">
        <v>0</v>
      </c>
      <c r="Z1806" s="46">
        <v>0</v>
      </c>
      <c r="AA1806" s="46">
        <v>9.0949470177292824E-13</v>
      </c>
      <c r="AB1806" s="46">
        <v>1.3642420526593924E-12</v>
      </c>
      <c r="AC1806" s="46">
        <v>1.3642420526593924E-12</v>
      </c>
      <c r="AD1806" s="46">
        <v>1.3642420526593924E-12</v>
      </c>
      <c r="AE1806" s="46">
        <v>0</v>
      </c>
      <c r="AF1806" s="46">
        <v>4.5474735088646412E-13</v>
      </c>
      <c r="AG1806" s="46">
        <v>4.5474735088646412E-13</v>
      </c>
      <c r="AH1806" s="46">
        <v>-1.8189894035458565E-12</v>
      </c>
      <c r="AI1806" s="46">
        <v>0</v>
      </c>
      <c r="AJ1806" s="46">
        <v>1.8189894035458565E-12</v>
      </c>
      <c r="AK1806" s="46">
        <v>0</v>
      </c>
      <c r="AL1806" s="46">
        <v>1.4551915228366852E-11</v>
      </c>
      <c r="AM1806" s="46">
        <v>1.0004441719502211E-11</v>
      </c>
    </row>
    <row r="1807" spans="5:39" x14ac:dyDescent="0.2">
      <c r="E1807" s="47">
        <v>180</v>
      </c>
      <c r="F1807" s="47">
        <v>190</v>
      </c>
      <c r="G1807" s="47" t="s">
        <v>251</v>
      </c>
      <c r="H1807" s="47" t="s">
        <v>341</v>
      </c>
      <c r="I1807" s="47" t="s">
        <v>558</v>
      </c>
      <c r="J1807" s="533">
        <v>40000034</v>
      </c>
      <c r="K1807" s="14" t="s">
        <v>67</v>
      </c>
      <c r="L1807" s="14" t="s">
        <v>67</v>
      </c>
      <c r="M1807" s="45">
        <v>1807</v>
      </c>
      <c r="N1807" s="45">
        <v>1</v>
      </c>
      <c r="O1807" s="53">
        <v>0</v>
      </c>
      <c r="P1807" s="54">
        <v>0</v>
      </c>
      <c r="Q1807" s="55">
        <v>0</v>
      </c>
      <c r="R1807" s="56">
        <v>0</v>
      </c>
      <c r="S1807" s="57">
        <v>0</v>
      </c>
      <c r="T1807" s="60">
        <v>0</v>
      </c>
      <c r="U1807" s="14">
        <v>0</v>
      </c>
      <c r="V1807" s="60" t="s">
        <v>174</v>
      </c>
      <c r="Y1807" s="46">
        <v>0</v>
      </c>
      <c r="Z1807" s="46">
        <v>0</v>
      </c>
      <c r="AA1807" s="46">
        <v>0</v>
      </c>
      <c r="AB1807" s="46">
        <v>0</v>
      </c>
      <c r="AC1807" s="46">
        <v>0</v>
      </c>
      <c r="AD1807" s="46">
        <v>0</v>
      </c>
      <c r="AE1807" s="46">
        <v>0</v>
      </c>
      <c r="AF1807" s="46">
        <v>0</v>
      </c>
      <c r="AG1807" s="46">
        <v>0</v>
      </c>
      <c r="AH1807" s="46">
        <v>0</v>
      </c>
      <c r="AI1807" s="46">
        <v>0</v>
      </c>
      <c r="AJ1807" s="46">
        <v>0</v>
      </c>
      <c r="AK1807" s="46">
        <v>0</v>
      </c>
      <c r="AL1807" s="46">
        <v>0</v>
      </c>
      <c r="AM1807" s="46">
        <v>0</v>
      </c>
    </row>
    <row r="1808" spans="5:39" x14ac:dyDescent="0.2">
      <c r="E1808" s="14">
        <v>181</v>
      </c>
      <c r="F1808" s="14">
        <v>191</v>
      </c>
      <c r="G1808" s="14" t="s">
        <v>251</v>
      </c>
      <c r="H1808" s="14" t="s">
        <v>361</v>
      </c>
      <c r="I1808" s="14" t="s">
        <v>559</v>
      </c>
      <c r="J1808" s="531">
        <v>40000035</v>
      </c>
      <c r="K1808" s="14" t="s">
        <v>59</v>
      </c>
      <c r="L1808" s="14" t="s">
        <v>57</v>
      </c>
      <c r="M1808" s="45">
        <v>1808</v>
      </c>
      <c r="N1808" s="45">
        <v>1</v>
      </c>
      <c r="O1808" s="46">
        <v>3114.66</v>
      </c>
      <c r="Q1808" s="12" t="s">
        <v>379</v>
      </c>
      <c r="T1808" s="59" t="s">
        <v>108</v>
      </c>
      <c r="U1808" s="14">
        <v>0</v>
      </c>
      <c r="V1808" s="59" t="s">
        <v>174</v>
      </c>
      <c r="Y1808" s="46">
        <v>2781.6</v>
      </c>
      <c r="Z1808" s="46">
        <v>3114.66</v>
      </c>
      <c r="AA1808" s="46">
        <v>3114.66</v>
      </c>
      <c r="AB1808" s="46">
        <v>3114.66</v>
      </c>
      <c r="AC1808" s="46">
        <v>3114.66</v>
      </c>
      <c r="AD1808" s="46">
        <v>3114.66</v>
      </c>
      <c r="AE1808" s="46">
        <v>3114.66</v>
      </c>
      <c r="AF1808" s="46">
        <v>3114.66</v>
      </c>
      <c r="AG1808" s="46">
        <v>3114.66</v>
      </c>
      <c r="AH1808" s="46">
        <v>3114.66</v>
      </c>
      <c r="AI1808" s="46">
        <v>3114.66</v>
      </c>
      <c r="AJ1808" s="46">
        <v>3114.66</v>
      </c>
      <c r="AK1808" s="46">
        <v>3114.66</v>
      </c>
      <c r="AL1808" s="46">
        <v>3114.66</v>
      </c>
      <c r="AM1808" s="46">
        <v>0</v>
      </c>
    </row>
    <row r="1809" spans="5:39" x14ac:dyDescent="0.2">
      <c r="E1809" s="47">
        <v>181</v>
      </c>
      <c r="F1809" s="47">
        <v>191</v>
      </c>
      <c r="G1809" s="47" t="s">
        <v>251</v>
      </c>
      <c r="H1809" s="47" t="s">
        <v>361</v>
      </c>
      <c r="I1809" s="47" t="s">
        <v>559</v>
      </c>
      <c r="J1809" s="533">
        <v>40000035</v>
      </c>
      <c r="K1809" s="14" t="s">
        <v>59</v>
      </c>
      <c r="L1809" s="14" t="s">
        <v>54</v>
      </c>
      <c r="M1809" s="45">
        <v>1809</v>
      </c>
      <c r="N1809" s="45">
        <v>1</v>
      </c>
      <c r="O1809" s="46">
        <v>8074.81</v>
      </c>
      <c r="Q1809" s="12" t="s">
        <v>379</v>
      </c>
      <c r="T1809" s="59" t="s">
        <v>108</v>
      </c>
      <c r="U1809" s="14">
        <v>0</v>
      </c>
      <c r="V1809" s="59" t="s">
        <v>174</v>
      </c>
      <c r="Y1809" s="46">
        <v>0</v>
      </c>
      <c r="Z1809" s="46">
        <v>0</v>
      </c>
      <c r="AA1809" s="46">
        <v>0</v>
      </c>
      <c r="AB1809" s="46">
        <v>0</v>
      </c>
      <c r="AC1809" s="46">
        <v>0</v>
      </c>
      <c r="AD1809" s="46">
        <v>0</v>
      </c>
      <c r="AE1809" s="46">
        <v>0</v>
      </c>
      <c r="AF1809" s="46">
        <v>0</v>
      </c>
      <c r="AG1809" s="46">
        <v>0</v>
      </c>
      <c r="AH1809" s="46">
        <v>7795.31</v>
      </c>
      <c r="AI1809" s="46">
        <v>5697.31</v>
      </c>
      <c r="AJ1809" s="46">
        <v>5697.31</v>
      </c>
      <c r="AK1809" s="46">
        <v>24747.280000000002</v>
      </c>
      <c r="AL1809" s="46">
        <v>8074.81</v>
      </c>
      <c r="AM1809" s="46">
        <v>0</v>
      </c>
    </row>
    <row r="1810" spans="5:39" x14ac:dyDescent="0.2">
      <c r="E1810" s="47">
        <v>181</v>
      </c>
      <c r="F1810" s="47">
        <v>191</v>
      </c>
      <c r="G1810" s="47" t="s">
        <v>251</v>
      </c>
      <c r="H1810" s="47" t="s">
        <v>361</v>
      </c>
      <c r="I1810" s="47" t="s">
        <v>559</v>
      </c>
      <c r="J1810" s="533">
        <v>40000035</v>
      </c>
      <c r="K1810" s="14" t="s">
        <v>59</v>
      </c>
      <c r="L1810" s="14" t="s">
        <v>58</v>
      </c>
      <c r="M1810" s="45">
        <v>1810</v>
      </c>
      <c r="N1810" s="45">
        <v>1</v>
      </c>
      <c r="O1810" s="46">
        <v>0</v>
      </c>
      <c r="Q1810" s="12" t="s">
        <v>379</v>
      </c>
      <c r="T1810" s="59" t="s">
        <v>108</v>
      </c>
      <c r="U1810" s="14">
        <v>0</v>
      </c>
      <c r="V1810" s="59" t="s">
        <v>174</v>
      </c>
      <c r="Y1810" s="46">
        <v>0</v>
      </c>
      <c r="Z1810" s="46">
        <v>0</v>
      </c>
      <c r="AA1810" s="46">
        <v>0</v>
      </c>
      <c r="AB1810" s="46">
        <v>0</v>
      </c>
      <c r="AC1810" s="46">
        <v>0</v>
      </c>
      <c r="AD1810" s="46">
        <v>0</v>
      </c>
      <c r="AE1810" s="46">
        <v>0</v>
      </c>
      <c r="AF1810" s="46">
        <v>0</v>
      </c>
      <c r="AG1810" s="46">
        <v>0</v>
      </c>
      <c r="AH1810" s="46">
        <v>0</v>
      </c>
      <c r="AI1810" s="46">
        <v>0</v>
      </c>
      <c r="AJ1810" s="46">
        <v>0</v>
      </c>
      <c r="AK1810" s="46">
        <v>0</v>
      </c>
      <c r="AL1810" s="46">
        <v>0</v>
      </c>
      <c r="AM1810" s="46">
        <v>0</v>
      </c>
    </row>
    <row r="1811" spans="5:39" x14ac:dyDescent="0.2">
      <c r="E1811" s="47">
        <v>181</v>
      </c>
      <c r="F1811" s="47">
        <v>191</v>
      </c>
      <c r="G1811" s="47" t="s">
        <v>251</v>
      </c>
      <c r="H1811" s="47" t="s">
        <v>361</v>
      </c>
      <c r="I1811" s="47" t="s">
        <v>559</v>
      </c>
      <c r="J1811" s="533">
        <v>40000035</v>
      </c>
      <c r="K1811" s="14" t="s">
        <v>59</v>
      </c>
      <c r="L1811" s="14" t="s">
        <v>31</v>
      </c>
      <c r="M1811" s="45">
        <v>1811</v>
      </c>
      <c r="N1811" s="45">
        <v>1</v>
      </c>
      <c r="O1811" s="48">
        <v>11189.470000000001</v>
      </c>
      <c r="Q1811" s="12" t="s">
        <v>379</v>
      </c>
      <c r="R1811" s="46">
        <v>11783.330000000002</v>
      </c>
      <c r="T1811" s="59" t="s">
        <v>108</v>
      </c>
      <c r="U1811" s="14">
        <v>0</v>
      </c>
      <c r="V1811" s="59" t="s">
        <v>174</v>
      </c>
      <c r="X1811" s="46">
        <v>19104.29</v>
      </c>
      <c r="Y1811" s="46">
        <v>2781.6</v>
      </c>
      <c r="Z1811" s="46">
        <v>3114.66</v>
      </c>
      <c r="AA1811" s="46">
        <v>3114.66</v>
      </c>
      <c r="AB1811" s="46">
        <v>3114.66</v>
      </c>
      <c r="AC1811" s="46">
        <v>3114.66</v>
      </c>
      <c r="AD1811" s="46">
        <v>3114.66</v>
      </c>
      <c r="AE1811" s="46">
        <v>3114.66</v>
      </c>
      <c r="AF1811" s="46">
        <v>3114.66</v>
      </c>
      <c r="AG1811" s="46">
        <v>3114.66</v>
      </c>
      <c r="AH1811" s="46">
        <v>10909.970000000001</v>
      </c>
      <c r="AI1811" s="46">
        <v>8811.9700000000012</v>
      </c>
      <c r="AJ1811" s="46">
        <v>8811.9700000000012</v>
      </c>
      <c r="AK1811" s="46">
        <v>27861.940000000002</v>
      </c>
      <c r="AL1811" s="46">
        <v>11189.470000000001</v>
      </c>
      <c r="AM1811" s="46">
        <v>0</v>
      </c>
    </row>
    <row r="1812" spans="5:39" x14ac:dyDescent="0.2">
      <c r="E1812" s="47">
        <v>181</v>
      </c>
      <c r="F1812" s="47">
        <v>191</v>
      </c>
      <c r="G1812" s="47" t="s">
        <v>251</v>
      </c>
      <c r="H1812" s="47" t="s">
        <v>361</v>
      </c>
      <c r="I1812" s="47" t="s">
        <v>559</v>
      </c>
      <c r="J1812" s="533">
        <v>40000035</v>
      </c>
      <c r="K1812" s="14" t="s">
        <v>37</v>
      </c>
      <c r="L1812" s="14" t="s">
        <v>31</v>
      </c>
      <c r="M1812" s="45">
        <v>1812</v>
      </c>
      <c r="N1812" s="45">
        <v>1</v>
      </c>
      <c r="O1812" s="48">
        <v>0</v>
      </c>
      <c r="P1812" s="48"/>
      <c r="Q1812" s="12" t="s">
        <v>379</v>
      </c>
      <c r="R1812" s="46">
        <v>0</v>
      </c>
      <c r="T1812" s="59" t="s">
        <v>108</v>
      </c>
      <c r="U1812" s="14">
        <v>0</v>
      </c>
      <c r="V1812" s="59" t="s">
        <v>174</v>
      </c>
      <c r="Y1812" s="46">
        <v>0</v>
      </c>
      <c r="Z1812" s="46">
        <v>0</v>
      </c>
      <c r="AA1812" s="46">
        <v>0</v>
      </c>
      <c r="AB1812" s="46">
        <v>0</v>
      </c>
      <c r="AC1812" s="46">
        <v>0</v>
      </c>
      <c r="AD1812" s="46">
        <v>0</v>
      </c>
      <c r="AE1812" s="46">
        <v>0</v>
      </c>
      <c r="AF1812" s="46">
        <v>0</v>
      </c>
      <c r="AG1812" s="46">
        <v>0</v>
      </c>
      <c r="AH1812" s="46">
        <v>0</v>
      </c>
      <c r="AI1812" s="46">
        <v>0</v>
      </c>
      <c r="AJ1812" s="46">
        <v>0</v>
      </c>
      <c r="AK1812" s="46">
        <v>0</v>
      </c>
      <c r="AL1812" s="46">
        <v>0</v>
      </c>
      <c r="AM1812" s="46">
        <v>91510.792000000016</v>
      </c>
    </row>
    <row r="1813" spans="5:39" x14ac:dyDescent="0.2">
      <c r="E1813" s="47">
        <v>181</v>
      </c>
      <c r="F1813" s="47">
        <v>191</v>
      </c>
      <c r="G1813" s="47" t="s">
        <v>251</v>
      </c>
      <c r="H1813" s="47" t="s">
        <v>361</v>
      </c>
      <c r="I1813" s="47" t="s">
        <v>559</v>
      </c>
      <c r="J1813" s="533">
        <v>40000035</v>
      </c>
      <c r="K1813" s="14" t="s">
        <v>65</v>
      </c>
      <c r="L1813" s="14" t="s">
        <v>31</v>
      </c>
      <c r="M1813" s="45">
        <v>1813</v>
      </c>
      <c r="N1813" s="45">
        <v>1</v>
      </c>
      <c r="O1813" s="52">
        <v>114388.49000000002</v>
      </c>
      <c r="P1813" s="48">
        <v>91510.792000000016</v>
      </c>
      <c r="Q1813" s="12" t="s">
        <v>379</v>
      </c>
      <c r="R1813" s="46">
        <v>11783.330000000002</v>
      </c>
      <c r="T1813" s="59" t="s">
        <v>108</v>
      </c>
      <c r="U1813" s="14">
        <v>0</v>
      </c>
      <c r="V1813" s="59" t="s">
        <v>174</v>
      </c>
      <c r="X1813" s="46">
        <v>19104.29</v>
      </c>
      <c r="Y1813" s="46">
        <v>2781.6</v>
      </c>
      <c r="Z1813" s="46">
        <v>3114.66</v>
      </c>
      <c r="AA1813" s="46">
        <v>3114.66</v>
      </c>
      <c r="AB1813" s="46">
        <v>3114.66</v>
      </c>
      <c r="AC1813" s="46">
        <v>3114.66</v>
      </c>
      <c r="AD1813" s="46">
        <v>3114.66</v>
      </c>
      <c r="AE1813" s="46">
        <v>3114.66</v>
      </c>
      <c r="AF1813" s="46">
        <v>3114.66</v>
      </c>
      <c r="AG1813" s="46">
        <v>3114.66</v>
      </c>
      <c r="AH1813" s="46">
        <v>10909.970000000001</v>
      </c>
      <c r="AI1813" s="46">
        <v>8811.9700000000012</v>
      </c>
      <c r="AJ1813" s="46">
        <v>8811.9700000000012</v>
      </c>
      <c r="AK1813" s="46">
        <v>27861.940000000002</v>
      </c>
      <c r="AL1813" s="46">
        <v>11189.470000000001</v>
      </c>
      <c r="AM1813" s="46">
        <v>0</v>
      </c>
    </row>
    <row r="1814" spans="5:39" x14ac:dyDescent="0.2">
      <c r="E1814" s="47">
        <v>181</v>
      </c>
      <c r="F1814" s="47">
        <v>191</v>
      </c>
      <c r="G1814" s="47" t="s">
        <v>251</v>
      </c>
      <c r="H1814" s="47" t="s">
        <v>361</v>
      </c>
      <c r="I1814" s="47" t="s">
        <v>559</v>
      </c>
      <c r="J1814" s="533">
        <v>40000035</v>
      </c>
      <c r="K1814" s="14" t="s">
        <v>64</v>
      </c>
      <c r="L1814" s="14" t="s">
        <v>57</v>
      </c>
      <c r="M1814" s="45">
        <v>1814</v>
      </c>
      <c r="N1814" s="45">
        <v>1</v>
      </c>
      <c r="O1814" s="46">
        <v>45407.830564583812</v>
      </c>
      <c r="Q1814" s="12" t="s">
        <v>379</v>
      </c>
      <c r="T1814" s="59" t="s">
        <v>108</v>
      </c>
      <c r="U1814" s="14">
        <v>0</v>
      </c>
      <c r="V1814" s="59" t="s">
        <v>174</v>
      </c>
      <c r="X1814" s="46">
        <v>2135.6505645838015</v>
      </c>
      <c r="Y1814" s="46">
        <v>4917.250564583801</v>
      </c>
      <c r="Z1814" s="46">
        <v>8031.9105645838008</v>
      </c>
      <c r="AA1814" s="46">
        <v>11146.570564583801</v>
      </c>
      <c r="AB1814" s="46">
        <v>14261.230564583801</v>
      </c>
      <c r="AC1814" s="46">
        <v>17375.890564583802</v>
      </c>
      <c r="AD1814" s="46">
        <v>20490.550564583802</v>
      </c>
      <c r="AE1814" s="46">
        <v>23605.210564583802</v>
      </c>
      <c r="AF1814" s="46">
        <v>26719.870564583802</v>
      </c>
      <c r="AG1814" s="46">
        <v>29834.530564583802</v>
      </c>
      <c r="AH1814" s="46">
        <v>32949.190564583798</v>
      </c>
      <c r="AI1814" s="46">
        <v>36063.850564583801</v>
      </c>
      <c r="AJ1814" s="46">
        <v>39178.510564583805</v>
      </c>
      <c r="AK1814" s="46">
        <v>42293.170564583808</v>
      </c>
      <c r="AL1814" s="46">
        <v>45407.830564583812</v>
      </c>
      <c r="AM1814" s="46">
        <v>0</v>
      </c>
    </row>
    <row r="1815" spans="5:39" x14ac:dyDescent="0.2">
      <c r="E1815" s="47">
        <v>181</v>
      </c>
      <c r="F1815" s="47">
        <v>191</v>
      </c>
      <c r="G1815" s="47" t="s">
        <v>251</v>
      </c>
      <c r="H1815" s="47" t="s">
        <v>361</v>
      </c>
      <c r="I1815" s="47" t="s">
        <v>559</v>
      </c>
      <c r="J1815" s="533">
        <v>40000035</v>
      </c>
      <c r="K1815" s="14" t="s">
        <v>64</v>
      </c>
      <c r="L1815" s="14" t="s">
        <v>54</v>
      </c>
      <c r="M1815" s="45">
        <v>1815</v>
      </c>
      <c r="N1815" s="45">
        <v>1</v>
      </c>
      <c r="O1815" s="46">
        <v>68980.659435416208</v>
      </c>
      <c r="Q1815" s="12" t="s">
        <v>379</v>
      </c>
      <c r="T1815" s="59" t="s">
        <v>108</v>
      </c>
      <c r="U1815" s="14">
        <v>0</v>
      </c>
      <c r="V1815" s="59" t="s">
        <v>174</v>
      </c>
      <c r="X1815" s="46">
        <v>16968.6394354162</v>
      </c>
      <c r="Y1815" s="46">
        <v>16968.6394354162</v>
      </c>
      <c r="Z1815" s="46">
        <v>16968.6394354162</v>
      </c>
      <c r="AA1815" s="46">
        <v>16968.6394354162</v>
      </c>
      <c r="AB1815" s="46">
        <v>16968.6394354162</v>
      </c>
      <c r="AC1815" s="46">
        <v>16968.6394354162</v>
      </c>
      <c r="AD1815" s="46">
        <v>16968.6394354162</v>
      </c>
      <c r="AE1815" s="46">
        <v>16968.6394354162</v>
      </c>
      <c r="AF1815" s="46">
        <v>16968.6394354162</v>
      </c>
      <c r="AG1815" s="46">
        <v>16968.6394354162</v>
      </c>
      <c r="AH1815" s="46">
        <v>24763.949435416202</v>
      </c>
      <c r="AI1815" s="46">
        <v>30461.259435416203</v>
      </c>
      <c r="AJ1815" s="46">
        <v>36158.569435416204</v>
      </c>
      <c r="AK1815" s="46">
        <v>60905.84943541621</v>
      </c>
      <c r="AL1815" s="46">
        <v>68980.659435416208</v>
      </c>
      <c r="AM1815" s="46">
        <v>22877.698000000004</v>
      </c>
    </row>
    <row r="1816" spans="5:39" x14ac:dyDescent="0.2">
      <c r="E1816" s="47">
        <v>181</v>
      </c>
      <c r="F1816" s="47">
        <v>191</v>
      </c>
      <c r="G1816" s="47" t="s">
        <v>251</v>
      </c>
      <c r="H1816" s="47" t="s">
        <v>361</v>
      </c>
      <c r="I1816" s="47" t="s">
        <v>559</v>
      </c>
      <c r="J1816" s="533">
        <v>40000035</v>
      </c>
      <c r="K1816" s="14" t="s">
        <v>64</v>
      </c>
      <c r="L1816" s="14" t="s">
        <v>58</v>
      </c>
      <c r="M1816" s="45">
        <v>1816</v>
      </c>
      <c r="N1816" s="45">
        <v>1</v>
      </c>
      <c r="O1816" s="46">
        <v>0</v>
      </c>
      <c r="Q1816" s="12" t="s">
        <v>379</v>
      </c>
      <c r="T1816" s="59" t="s">
        <v>108</v>
      </c>
      <c r="U1816" s="14">
        <v>0</v>
      </c>
      <c r="V1816" s="59" t="s">
        <v>174</v>
      </c>
      <c r="X1816" s="46">
        <v>0</v>
      </c>
      <c r="Y1816" s="46">
        <v>0</v>
      </c>
      <c r="Z1816" s="46">
        <v>0</v>
      </c>
      <c r="AA1816" s="46">
        <v>0</v>
      </c>
      <c r="AB1816" s="46">
        <v>0</v>
      </c>
      <c r="AC1816" s="46">
        <v>0</v>
      </c>
      <c r="AD1816" s="46">
        <v>0</v>
      </c>
      <c r="AE1816" s="46">
        <v>0</v>
      </c>
      <c r="AF1816" s="46">
        <v>0</v>
      </c>
      <c r="AG1816" s="46">
        <v>0</v>
      </c>
      <c r="AH1816" s="46">
        <v>0</v>
      </c>
      <c r="AI1816" s="46">
        <v>0</v>
      </c>
      <c r="AJ1816" s="46">
        <v>0</v>
      </c>
      <c r="AK1816" s="46">
        <v>0</v>
      </c>
      <c r="AL1816" s="46">
        <v>0</v>
      </c>
      <c r="AM1816" s="46">
        <v>0</v>
      </c>
    </row>
    <row r="1817" spans="5:39" x14ac:dyDescent="0.2">
      <c r="E1817" s="47">
        <v>181</v>
      </c>
      <c r="F1817" s="47">
        <v>191</v>
      </c>
      <c r="G1817" s="47" t="s">
        <v>251</v>
      </c>
      <c r="H1817" s="47" t="s">
        <v>361</v>
      </c>
      <c r="I1817" s="47" t="s">
        <v>559</v>
      </c>
      <c r="J1817" s="533">
        <v>40000035</v>
      </c>
      <c r="K1817" s="14" t="s">
        <v>67</v>
      </c>
      <c r="L1817" s="14" t="s">
        <v>67</v>
      </c>
      <c r="M1817" s="45">
        <v>1817</v>
      </c>
      <c r="N1817" s="45">
        <v>1</v>
      </c>
      <c r="O1817" s="53">
        <v>166.47768914512562</v>
      </c>
      <c r="P1817" s="54">
        <v>156.47768914512562</v>
      </c>
      <c r="Q1817" s="55" t="s">
        <v>379</v>
      </c>
      <c r="R1817" s="56">
        <v>9.7076539484169579</v>
      </c>
      <c r="S1817" s="57" t="s">
        <v>370</v>
      </c>
      <c r="T1817" s="60" t="s">
        <v>108</v>
      </c>
      <c r="U1817" s="14">
        <v>30</v>
      </c>
      <c r="V1817" s="60" t="s">
        <v>174</v>
      </c>
      <c r="Y1817" s="46">
        <v>166.47768914512562</v>
      </c>
      <c r="Z1817" s="46">
        <v>166.47768914512562</v>
      </c>
      <c r="AA1817" s="46">
        <v>166.47768914512562</v>
      </c>
      <c r="AB1817" s="46">
        <v>166.47768914512562</v>
      </c>
      <c r="AC1817" s="46">
        <v>166.47768914512562</v>
      </c>
      <c r="AD1817" s="46">
        <v>166.47768914512562</v>
      </c>
      <c r="AE1817" s="46">
        <v>166.47768914512562</v>
      </c>
      <c r="AF1817" s="46">
        <v>166.47768914512562</v>
      </c>
      <c r="AG1817" s="46">
        <v>166.47768914512562</v>
      </c>
      <c r="AH1817" s="46">
        <v>166.47768914512562</v>
      </c>
      <c r="AI1817" s="46">
        <v>166.47768914512562</v>
      </c>
      <c r="AJ1817" s="46">
        <v>166.47768914512562</v>
      </c>
      <c r="AK1817" s="46">
        <v>166.47768914512562</v>
      </c>
      <c r="AL1817" s="46">
        <v>166.47768914512562</v>
      </c>
      <c r="AM1817" s="46">
        <v>166.47768914512562</v>
      </c>
    </row>
    <row r="1818" spans="5:39" x14ac:dyDescent="0.2">
      <c r="E1818" s="14">
        <v>182</v>
      </c>
      <c r="F1818" s="14">
        <v>192</v>
      </c>
      <c r="G1818" s="14" t="s">
        <v>251</v>
      </c>
      <c r="H1818" s="14" t="s">
        <v>352</v>
      </c>
      <c r="I1818" s="14" t="s">
        <v>560</v>
      </c>
      <c r="J1818" s="531">
        <v>40000036</v>
      </c>
      <c r="K1818" s="14" t="s">
        <v>59</v>
      </c>
      <c r="L1818" s="14" t="s">
        <v>57</v>
      </c>
      <c r="M1818" s="45">
        <v>1818</v>
      </c>
      <c r="N1818" s="45">
        <v>1</v>
      </c>
      <c r="O1818" s="46">
        <v>2481.52</v>
      </c>
      <c r="Q1818" s="12" t="s">
        <v>379</v>
      </c>
      <c r="T1818" s="59" t="s">
        <v>108</v>
      </c>
      <c r="U1818" s="14">
        <v>0</v>
      </c>
      <c r="V1818" s="59" t="s">
        <v>150</v>
      </c>
      <c r="Y1818" s="46">
        <v>2216.17</v>
      </c>
      <c r="Z1818" s="46">
        <v>2481.52</v>
      </c>
      <c r="AA1818" s="46">
        <v>2481.52</v>
      </c>
      <c r="AB1818" s="46">
        <v>2481.52</v>
      </c>
      <c r="AC1818" s="46">
        <v>2481.52</v>
      </c>
      <c r="AD1818" s="46">
        <v>2481.52</v>
      </c>
      <c r="AE1818" s="46">
        <v>2481.52</v>
      </c>
      <c r="AF1818" s="46">
        <v>2481.52</v>
      </c>
      <c r="AG1818" s="46">
        <v>2481.52</v>
      </c>
      <c r="AH1818" s="46">
        <v>2481.52</v>
      </c>
      <c r="AI1818" s="46">
        <v>2481.52</v>
      </c>
      <c r="AJ1818" s="46">
        <v>2481.52</v>
      </c>
      <c r="AK1818" s="46">
        <v>2481.52</v>
      </c>
      <c r="AL1818" s="46">
        <v>2481.52</v>
      </c>
      <c r="AM1818" s="46">
        <v>0</v>
      </c>
    </row>
    <row r="1819" spans="5:39" x14ac:dyDescent="0.2">
      <c r="E1819" s="47">
        <v>182</v>
      </c>
      <c r="F1819" s="47">
        <v>192</v>
      </c>
      <c r="G1819" s="47" t="s">
        <v>251</v>
      </c>
      <c r="H1819" s="47" t="s">
        <v>352</v>
      </c>
      <c r="I1819" s="47" t="s">
        <v>560</v>
      </c>
      <c r="J1819" s="533">
        <v>40000036</v>
      </c>
      <c r="K1819" s="14" t="s">
        <v>59</v>
      </c>
      <c r="L1819" s="14" t="s">
        <v>54</v>
      </c>
      <c r="M1819" s="45">
        <v>1819</v>
      </c>
      <c r="N1819" s="45">
        <v>1</v>
      </c>
      <c r="O1819" s="46">
        <v>4868.28</v>
      </c>
      <c r="Q1819" s="12" t="s">
        <v>379</v>
      </c>
      <c r="T1819" s="59" t="s">
        <v>108</v>
      </c>
      <c r="U1819" s="14">
        <v>0</v>
      </c>
      <c r="V1819" s="59" t="s">
        <v>150</v>
      </c>
      <c r="Y1819" s="46">
        <v>0</v>
      </c>
      <c r="Z1819" s="46">
        <v>0</v>
      </c>
      <c r="AA1819" s="46">
        <v>0</v>
      </c>
      <c r="AB1819" s="46">
        <v>0</v>
      </c>
      <c r="AC1819" s="46">
        <v>0</v>
      </c>
      <c r="AD1819" s="46">
        <v>0</v>
      </c>
      <c r="AE1819" s="46">
        <v>0</v>
      </c>
      <c r="AF1819" s="46">
        <v>0</v>
      </c>
      <c r="AG1819" s="46">
        <v>0</v>
      </c>
      <c r="AH1819" s="46">
        <v>6208.83</v>
      </c>
      <c r="AI1819" s="46">
        <v>4617.99</v>
      </c>
      <c r="AJ1819" s="46">
        <v>4617.99</v>
      </c>
      <c r="AK1819" s="46">
        <v>5373.46</v>
      </c>
      <c r="AL1819" s="46">
        <v>4868.28</v>
      </c>
      <c r="AM1819" s="46">
        <v>0</v>
      </c>
    </row>
    <row r="1820" spans="5:39" x14ac:dyDescent="0.2">
      <c r="E1820" s="47">
        <v>182</v>
      </c>
      <c r="F1820" s="47">
        <v>192</v>
      </c>
      <c r="G1820" s="47" t="s">
        <v>251</v>
      </c>
      <c r="H1820" s="47" t="s">
        <v>352</v>
      </c>
      <c r="I1820" s="47" t="s">
        <v>560</v>
      </c>
      <c r="J1820" s="533">
        <v>40000036</v>
      </c>
      <c r="K1820" s="14" t="s">
        <v>59</v>
      </c>
      <c r="L1820" s="14" t="s">
        <v>58</v>
      </c>
      <c r="M1820" s="45">
        <v>1820</v>
      </c>
      <c r="N1820" s="45">
        <v>1</v>
      </c>
      <c r="O1820" s="46">
        <v>0</v>
      </c>
      <c r="Q1820" s="12" t="s">
        <v>379</v>
      </c>
      <c r="T1820" s="59" t="s">
        <v>108</v>
      </c>
      <c r="U1820" s="14">
        <v>0</v>
      </c>
      <c r="V1820" s="59" t="s">
        <v>150</v>
      </c>
      <c r="Y1820" s="46">
        <v>0</v>
      </c>
      <c r="Z1820" s="46">
        <v>0</v>
      </c>
      <c r="AA1820" s="46">
        <v>0</v>
      </c>
      <c r="AB1820" s="46">
        <v>0</v>
      </c>
      <c r="AC1820" s="46">
        <v>0</v>
      </c>
      <c r="AD1820" s="46">
        <v>0</v>
      </c>
      <c r="AE1820" s="46">
        <v>0</v>
      </c>
      <c r="AF1820" s="46">
        <v>0</v>
      </c>
      <c r="AG1820" s="46">
        <v>0</v>
      </c>
      <c r="AH1820" s="46">
        <v>0</v>
      </c>
      <c r="AI1820" s="46">
        <v>0</v>
      </c>
      <c r="AJ1820" s="46">
        <v>0</v>
      </c>
      <c r="AK1820" s="46">
        <v>0</v>
      </c>
      <c r="AL1820" s="46">
        <v>0</v>
      </c>
      <c r="AM1820" s="46">
        <v>0</v>
      </c>
    </row>
    <row r="1821" spans="5:39" x14ac:dyDescent="0.2">
      <c r="E1821" s="47">
        <v>182</v>
      </c>
      <c r="F1821" s="47">
        <v>192</v>
      </c>
      <c r="G1821" s="47" t="s">
        <v>251</v>
      </c>
      <c r="H1821" s="47" t="s">
        <v>352</v>
      </c>
      <c r="I1821" s="47" t="s">
        <v>560</v>
      </c>
      <c r="J1821" s="533">
        <v>40000036</v>
      </c>
      <c r="K1821" s="14" t="s">
        <v>59</v>
      </c>
      <c r="L1821" s="14" t="s">
        <v>31</v>
      </c>
      <c r="M1821" s="45">
        <v>1821</v>
      </c>
      <c r="N1821" s="45">
        <v>1</v>
      </c>
      <c r="O1821" s="48">
        <v>7349.7999999999993</v>
      </c>
      <c r="Q1821" s="12" t="s">
        <v>379</v>
      </c>
      <c r="R1821" s="46">
        <v>6762.6116666666667</v>
      </c>
      <c r="T1821" s="59" t="s">
        <v>108</v>
      </c>
      <c r="U1821" s="14">
        <v>0</v>
      </c>
      <c r="V1821" s="59" t="s">
        <v>150</v>
      </c>
      <c r="X1821" s="46">
        <v>15220.8</v>
      </c>
      <c r="Y1821" s="46">
        <v>2216.17</v>
      </c>
      <c r="Z1821" s="46">
        <v>2481.52</v>
      </c>
      <c r="AA1821" s="46">
        <v>2481.52</v>
      </c>
      <c r="AB1821" s="46">
        <v>2481.52</v>
      </c>
      <c r="AC1821" s="46">
        <v>2481.52</v>
      </c>
      <c r="AD1821" s="46">
        <v>2481.52</v>
      </c>
      <c r="AE1821" s="46">
        <v>2481.52</v>
      </c>
      <c r="AF1821" s="46">
        <v>2481.52</v>
      </c>
      <c r="AG1821" s="46">
        <v>2481.52</v>
      </c>
      <c r="AH1821" s="46">
        <v>8690.35</v>
      </c>
      <c r="AI1821" s="46">
        <v>7099.51</v>
      </c>
      <c r="AJ1821" s="46">
        <v>7099.51</v>
      </c>
      <c r="AK1821" s="46">
        <v>7854.98</v>
      </c>
      <c r="AL1821" s="46">
        <v>7349.7999999999993</v>
      </c>
      <c r="AM1821" s="46">
        <v>0</v>
      </c>
    </row>
    <row r="1822" spans="5:39" x14ac:dyDescent="0.2">
      <c r="E1822" s="47">
        <v>182</v>
      </c>
      <c r="F1822" s="47">
        <v>192</v>
      </c>
      <c r="G1822" s="47" t="s">
        <v>251</v>
      </c>
      <c r="H1822" s="47" t="s">
        <v>352</v>
      </c>
      <c r="I1822" s="47" t="s">
        <v>560</v>
      </c>
      <c r="J1822" s="533">
        <v>40000036</v>
      </c>
      <c r="K1822" s="14" t="s">
        <v>37</v>
      </c>
      <c r="L1822" s="14" t="s">
        <v>31</v>
      </c>
      <c r="M1822" s="45">
        <v>1822</v>
      </c>
      <c r="N1822" s="45">
        <v>1</v>
      </c>
      <c r="O1822" s="48">
        <v>0</v>
      </c>
      <c r="P1822" s="48"/>
      <c r="Q1822" s="12" t="s">
        <v>379</v>
      </c>
      <c r="R1822" s="46">
        <v>0</v>
      </c>
      <c r="T1822" s="59" t="s">
        <v>108</v>
      </c>
      <c r="U1822" s="14">
        <v>0</v>
      </c>
      <c r="V1822" s="59" t="s">
        <v>150</v>
      </c>
      <c r="Y1822" s="46">
        <v>0</v>
      </c>
      <c r="Z1822" s="46">
        <v>0</v>
      </c>
      <c r="AA1822" s="46">
        <v>0</v>
      </c>
      <c r="AB1822" s="46">
        <v>0</v>
      </c>
      <c r="AC1822" s="46">
        <v>0</v>
      </c>
      <c r="AD1822" s="46">
        <v>0</v>
      </c>
      <c r="AE1822" s="46">
        <v>0</v>
      </c>
      <c r="AF1822" s="46">
        <v>0</v>
      </c>
      <c r="AG1822" s="46">
        <v>0</v>
      </c>
      <c r="AH1822" s="46">
        <v>0</v>
      </c>
      <c r="AI1822" s="46">
        <v>0</v>
      </c>
      <c r="AJ1822" s="46">
        <v>0</v>
      </c>
      <c r="AK1822" s="46">
        <v>0</v>
      </c>
      <c r="AL1822" s="46">
        <v>0</v>
      </c>
      <c r="AM1822" s="46">
        <v>75383.28</v>
      </c>
    </row>
    <row r="1823" spans="5:39" x14ac:dyDescent="0.2">
      <c r="E1823" s="47">
        <v>182</v>
      </c>
      <c r="F1823" s="47">
        <v>192</v>
      </c>
      <c r="G1823" s="47" t="s">
        <v>251</v>
      </c>
      <c r="H1823" s="47" t="s">
        <v>352</v>
      </c>
      <c r="I1823" s="47" t="s">
        <v>560</v>
      </c>
      <c r="J1823" s="533">
        <v>40000036</v>
      </c>
      <c r="K1823" s="14" t="s">
        <v>65</v>
      </c>
      <c r="L1823" s="14" t="s">
        <v>31</v>
      </c>
      <c r="M1823" s="45">
        <v>1823</v>
      </c>
      <c r="N1823" s="45">
        <v>1</v>
      </c>
      <c r="O1823" s="52">
        <v>75383.28</v>
      </c>
      <c r="P1823" s="48">
        <v>75383.28</v>
      </c>
      <c r="Q1823" s="12" t="s">
        <v>379</v>
      </c>
      <c r="R1823" s="46">
        <v>6762.6116666666667</v>
      </c>
      <c r="T1823" s="59" t="s">
        <v>108</v>
      </c>
      <c r="U1823" s="14">
        <v>0</v>
      </c>
      <c r="V1823" s="59" t="s">
        <v>150</v>
      </c>
      <c r="X1823" s="46">
        <v>15220.8</v>
      </c>
      <c r="Y1823" s="46">
        <v>2216.17</v>
      </c>
      <c r="Z1823" s="46">
        <v>2481.52</v>
      </c>
      <c r="AA1823" s="46">
        <v>2481.52</v>
      </c>
      <c r="AB1823" s="46">
        <v>2481.52</v>
      </c>
      <c r="AC1823" s="46">
        <v>2481.52</v>
      </c>
      <c r="AD1823" s="46">
        <v>2481.52</v>
      </c>
      <c r="AE1823" s="46">
        <v>2481.52</v>
      </c>
      <c r="AF1823" s="46">
        <v>2481.52</v>
      </c>
      <c r="AG1823" s="46">
        <v>2481.52</v>
      </c>
      <c r="AH1823" s="46">
        <v>8690.35</v>
      </c>
      <c r="AI1823" s="46">
        <v>7099.51</v>
      </c>
      <c r="AJ1823" s="46">
        <v>7099.51</v>
      </c>
      <c r="AK1823" s="46">
        <v>7854.98</v>
      </c>
      <c r="AL1823" s="46">
        <v>7349.7999999999993</v>
      </c>
      <c r="AM1823" s="46">
        <v>0</v>
      </c>
    </row>
    <row r="1824" spans="5:39" x14ac:dyDescent="0.2">
      <c r="E1824" s="47">
        <v>182</v>
      </c>
      <c r="F1824" s="47">
        <v>192</v>
      </c>
      <c r="G1824" s="47" t="s">
        <v>251</v>
      </c>
      <c r="H1824" s="47" t="s">
        <v>352</v>
      </c>
      <c r="I1824" s="47" t="s">
        <v>560</v>
      </c>
      <c r="J1824" s="533">
        <v>40000036</v>
      </c>
      <c r="K1824" s="14" t="s">
        <v>64</v>
      </c>
      <c r="L1824" s="14" t="s">
        <v>57</v>
      </c>
      <c r="M1824" s="45">
        <v>1824</v>
      </c>
      <c r="N1824" s="45">
        <v>1</v>
      </c>
      <c r="O1824" s="46">
        <v>39284.436147183056</v>
      </c>
      <c r="Q1824" s="12" t="s">
        <v>379</v>
      </c>
      <c r="T1824" s="59" t="s">
        <v>108</v>
      </c>
      <c r="U1824" s="14">
        <v>0</v>
      </c>
      <c r="V1824" s="59" t="s">
        <v>150</v>
      </c>
      <c r="X1824" s="46">
        <v>4808.5061471830604</v>
      </c>
      <c r="Y1824" s="46">
        <v>7024.6761471830605</v>
      </c>
      <c r="Z1824" s="46">
        <v>9506.19614718306</v>
      </c>
      <c r="AA1824" s="46">
        <v>11987.71614718306</v>
      </c>
      <c r="AB1824" s="46">
        <v>14469.236147183061</v>
      </c>
      <c r="AC1824" s="46">
        <v>16950.75614718306</v>
      </c>
      <c r="AD1824" s="46">
        <v>19432.27614718306</v>
      </c>
      <c r="AE1824" s="46">
        <v>21913.79614718306</v>
      </c>
      <c r="AF1824" s="46">
        <v>24395.316147183061</v>
      </c>
      <c r="AG1824" s="46">
        <v>26876.836147183061</v>
      </c>
      <c r="AH1824" s="46">
        <v>29358.356147183062</v>
      </c>
      <c r="AI1824" s="46">
        <v>31839.876147183062</v>
      </c>
      <c r="AJ1824" s="46">
        <v>34321.396147183063</v>
      </c>
      <c r="AK1824" s="46">
        <v>36802.916147183059</v>
      </c>
      <c r="AL1824" s="46">
        <v>39284.436147183056</v>
      </c>
      <c r="AM1824" s="46">
        <v>0</v>
      </c>
    </row>
    <row r="1825" spans="5:39" x14ac:dyDescent="0.2">
      <c r="E1825" s="47">
        <v>182</v>
      </c>
      <c r="F1825" s="47">
        <v>192</v>
      </c>
      <c r="G1825" s="47" t="s">
        <v>251</v>
      </c>
      <c r="H1825" s="47" t="s">
        <v>352</v>
      </c>
      <c r="I1825" s="47" t="s">
        <v>560</v>
      </c>
      <c r="J1825" s="533">
        <v>40000036</v>
      </c>
      <c r="K1825" s="14" t="s">
        <v>64</v>
      </c>
      <c r="L1825" s="14" t="s">
        <v>54</v>
      </c>
      <c r="M1825" s="45">
        <v>1825</v>
      </c>
      <c r="N1825" s="45">
        <v>1</v>
      </c>
      <c r="O1825" s="46">
        <v>36098.843852816935</v>
      </c>
      <c r="Q1825" s="12" t="s">
        <v>379</v>
      </c>
      <c r="T1825" s="59" t="s">
        <v>108</v>
      </c>
      <c r="U1825" s="14">
        <v>0</v>
      </c>
      <c r="V1825" s="59" t="s">
        <v>150</v>
      </c>
      <c r="X1825" s="46">
        <v>10412.29385281694</v>
      </c>
      <c r="Y1825" s="46">
        <v>10412.29385281694</v>
      </c>
      <c r="Z1825" s="46">
        <v>10412.29385281694</v>
      </c>
      <c r="AA1825" s="46">
        <v>10412.29385281694</v>
      </c>
      <c r="AB1825" s="46">
        <v>10412.29385281694</v>
      </c>
      <c r="AC1825" s="46">
        <v>10412.29385281694</v>
      </c>
      <c r="AD1825" s="46">
        <v>10412.29385281694</v>
      </c>
      <c r="AE1825" s="46">
        <v>10412.29385281694</v>
      </c>
      <c r="AF1825" s="46">
        <v>10412.29385281694</v>
      </c>
      <c r="AG1825" s="46">
        <v>10412.29385281694</v>
      </c>
      <c r="AH1825" s="46">
        <v>16621.123852816942</v>
      </c>
      <c r="AI1825" s="46">
        <v>21239.113852816939</v>
      </c>
      <c r="AJ1825" s="46">
        <v>25857.103852816937</v>
      </c>
      <c r="AK1825" s="46">
        <v>31230.563852816937</v>
      </c>
      <c r="AL1825" s="46">
        <v>36098.843852816935</v>
      </c>
      <c r="AM1825" s="46">
        <v>-7.2759576141834259E-12</v>
      </c>
    </row>
    <row r="1826" spans="5:39" x14ac:dyDescent="0.2">
      <c r="E1826" s="47">
        <v>182</v>
      </c>
      <c r="F1826" s="47">
        <v>192</v>
      </c>
      <c r="G1826" s="47" t="s">
        <v>251</v>
      </c>
      <c r="H1826" s="47" t="s">
        <v>352</v>
      </c>
      <c r="I1826" s="47" t="s">
        <v>560</v>
      </c>
      <c r="J1826" s="533">
        <v>40000036</v>
      </c>
      <c r="K1826" s="14" t="s">
        <v>64</v>
      </c>
      <c r="L1826" s="14" t="s">
        <v>58</v>
      </c>
      <c r="M1826" s="45">
        <v>1826</v>
      </c>
      <c r="N1826" s="45">
        <v>1</v>
      </c>
      <c r="O1826" s="46">
        <v>0</v>
      </c>
      <c r="Q1826" s="12" t="s">
        <v>379</v>
      </c>
      <c r="T1826" s="59" t="s">
        <v>108</v>
      </c>
      <c r="U1826" s="14">
        <v>0</v>
      </c>
      <c r="V1826" s="59" t="s">
        <v>150</v>
      </c>
      <c r="X1826" s="46">
        <v>0</v>
      </c>
      <c r="Y1826" s="46">
        <v>0</v>
      </c>
      <c r="Z1826" s="46">
        <v>0</v>
      </c>
      <c r="AA1826" s="46">
        <v>0</v>
      </c>
      <c r="AB1826" s="46">
        <v>0</v>
      </c>
      <c r="AC1826" s="46">
        <v>0</v>
      </c>
      <c r="AD1826" s="46">
        <v>0</v>
      </c>
      <c r="AE1826" s="46">
        <v>0</v>
      </c>
      <c r="AF1826" s="46">
        <v>0</v>
      </c>
      <c r="AG1826" s="46">
        <v>0</v>
      </c>
      <c r="AH1826" s="46">
        <v>0</v>
      </c>
      <c r="AI1826" s="46">
        <v>0</v>
      </c>
      <c r="AJ1826" s="46">
        <v>0</v>
      </c>
      <c r="AK1826" s="46">
        <v>0</v>
      </c>
      <c r="AL1826" s="46">
        <v>0</v>
      </c>
      <c r="AM1826" s="46">
        <v>7.2759576141834259E-12</v>
      </c>
    </row>
    <row r="1827" spans="5:39" x14ac:dyDescent="0.2">
      <c r="E1827" s="47">
        <v>182</v>
      </c>
      <c r="F1827" s="47">
        <v>192</v>
      </c>
      <c r="G1827" s="47" t="s">
        <v>251</v>
      </c>
      <c r="H1827" s="47" t="s">
        <v>352</v>
      </c>
      <c r="I1827" s="47" t="s">
        <v>560</v>
      </c>
      <c r="J1827" s="533">
        <v>40000036</v>
      </c>
      <c r="K1827" s="14" t="s">
        <v>67</v>
      </c>
      <c r="L1827" s="14" t="s">
        <v>67</v>
      </c>
      <c r="M1827" s="45">
        <v>1827</v>
      </c>
      <c r="N1827" s="45">
        <v>1</v>
      </c>
      <c r="O1827" s="53">
        <v>196.09116464553517</v>
      </c>
      <c r="P1827" s="54">
        <v>186.09116464553517</v>
      </c>
      <c r="Q1827" s="55" t="s">
        <v>379</v>
      </c>
      <c r="R1827" s="56">
        <v>11.147066209874046</v>
      </c>
      <c r="S1827" s="57" t="s">
        <v>370</v>
      </c>
      <c r="T1827" s="60" t="s">
        <v>108</v>
      </c>
      <c r="U1827" s="14">
        <v>31</v>
      </c>
      <c r="V1827" s="60" t="s">
        <v>150</v>
      </c>
      <c r="Y1827" s="46">
        <v>196.09116464553517</v>
      </c>
      <c r="Z1827" s="46">
        <v>196.09116464553517</v>
      </c>
      <c r="AA1827" s="46">
        <v>196.09116464553517</v>
      </c>
      <c r="AB1827" s="46">
        <v>196.09116464553517</v>
      </c>
      <c r="AC1827" s="46">
        <v>196.09116464553517</v>
      </c>
      <c r="AD1827" s="46">
        <v>196.09116464553517</v>
      </c>
      <c r="AE1827" s="46">
        <v>196.09116464553517</v>
      </c>
      <c r="AF1827" s="46">
        <v>196.09116464553517</v>
      </c>
      <c r="AG1827" s="46">
        <v>196.09116464553517</v>
      </c>
      <c r="AH1827" s="46">
        <v>196.09116464553517</v>
      </c>
      <c r="AI1827" s="46">
        <v>196.09116464553517</v>
      </c>
      <c r="AJ1827" s="46">
        <v>196.09116464553517</v>
      </c>
      <c r="AK1827" s="46">
        <v>196.09116464553517</v>
      </c>
      <c r="AL1827" s="46">
        <v>196.09116464553517</v>
      </c>
      <c r="AM1827" s="46">
        <v>196.09116464553517</v>
      </c>
    </row>
    <row r="1828" spans="5:39" x14ac:dyDescent="0.2">
      <c r="E1828" s="14">
        <v>183</v>
      </c>
      <c r="F1828" s="14">
        <v>193</v>
      </c>
      <c r="G1828" s="14" t="s">
        <v>251</v>
      </c>
      <c r="H1828" s="14" t="s">
        <v>322</v>
      </c>
      <c r="I1828" s="14" t="s">
        <v>561</v>
      </c>
      <c r="J1828" s="531">
        <v>40000037</v>
      </c>
      <c r="K1828" s="14" t="s">
        <v>59</v>
      </c>
      <c r="L1828" s="14" t="s">
        <v>57</v>
      </c>
      <c r="M1828" s="45">
        <v>1828</v>
      </c>
      <c r="N1828" s="45">
        <v>1</v>
      </c>
      <c r="O1828" s="46">
        <v>2818.51</v>
      </c>
      <c r="Q1828" s="12" t="s">
        <v>379</v>
      </c>
      <c r="T1828" s="59" t="s">
        <v>108</v>
      </c>
      <c r="U1828" s="14">
        <v>0</v>
      </c>
      <c r="V1828" s="59" t="s">
        <v>175</v>
      </c>
      <c r="Y1828" s="46">
        <v>2517.11</v>
      </c>
      <c r="Z1828" s="46">
        <v>2818.51</v>
      </c>
      <c r="AA1828" s="46">
        <v>2818.51</v>
      </c>
      <c r="AB1828" s="46">
        <v>2818.51</v>
      </c>
      <c r="AC1828" s="46">
        <v>2818.51</v>
      </c>
      <c r="AD1828" s="46">
        <v>2818.51</v>
      </c>
      <c r="AE1828" s="46">
        <v>2818.51</v>
      </c>
      <c r="AF1828" s="46">
        <v>2818.51</v>
      </c>
      <c r="AG1828" s="46">
        <v>2818.51</v>
      </c>
      <c r="AH1828" s="46">
        <v>2818.51</v>
      </c>
      <c r="AI1828" s="46">
        <v>2818.51</v>
      </c>
      <c r="AJ1828" s="46">
        <v>2818.51</v>
      </c>
      <c r="AK1828" s="46">
        <v>2818.51</v>
      </c>
      <c r="AL1828" s="46">
        <v>2818.51</v>
      </c>
      <c r="AM1828" s="46">
        <v>0</v>
      </c>
    </row>
    <row r="1829" spans="5:39" x14ac:dyDescent="0.2">
      <c r="E1829" s="47">
        <v>183</v>
      </c>
      <c r="F1829" s="47">
        <v>193</v>
      </c>
      <c r="G1829" s="47" t="s">
        <v>251</v>
      </c>
      <c r="H1829" s="47" t="s">
        <v>322</v>
      </c>
      <c r="I1829" s="47" t="s">
        <v>561</v>
      </c>
      <c r="J1829" s="533">
        <v>40000037</v>
      </c>
      <c r="K1829" s="14" t="s">
        <v>59</v>
      </c>
      <c r="L1829" s="14" t="s">
        <v>54</v>
      </c>
      <c r="M1829" s="45">
        <v>1829</v>
      </c>
      <c r="N1829" s="45">
        <v>1</v>
      </c>
      <c r="O1829" s="46">
        <v>5480.0499999999993</v>
      </c>
      <c r="Q1829" s="12" t="s">
        <v>379</v>
      </c>
      <c r="T1829" s="59" t="s">
        <v>108</v>
      </c>
      <c r="U1829" s="14">
        <v>0</v>
      </c>
      <c r="V1829" s="59" t="s">
        <v>175</v>
      </c>
      <c r="Y1829" s="46">
        <v>0</v>
      </c>
      <c r="Z1829" s="46">
        <v>0</v>
      </c>
      <c r="AA1829" s="46">
        <v>0</v>
      </c>
      <c r="AB1829" s="46">
        <v>0</v>
      </c>
      <c r="AC1829" s="46">
        <v>0</v>
      </c>
      <c r="AD1829" s="46">
        <v>0</v>
      </c>
      <c r="AE1829" s="46">
        <v>0</v>
      </c>
      <c r="AF1829" s="46">
        <v>0</v>
      </c>
      <c r="AG1829" s="46">
        <v>0</v>
      </c>
      <c r="AH1829" s="46">
        <v>7054.95</v>
      </c>
      <c r="AI1829" s="46">
        <v>5191.5</v>
      </c>
      <c r="AJ1829" s="46">
        <v>5191.5</v>
      </c>
      <c r="AK1829" s="46">
        <v>6057.7199999999993</v>
      </c>
      <c r="AL1829" s="46">
        <v>5480.0499999999993</v>
      </c>
      <c r="AM1829" s="46">
        <v>0</v>
      </c>
    </row>
    <row r="1830" spans="5:39" x14ac:dyDescent="0.2">
      <c r="E1830" s="47">
        <v>183</v>
      </c>
      <c r="F1830" s="47">
        <v>193</v>
      </c>
      <c r="G1830" s="47" t="s">
        <v>251</v>
      </c>
      <c r="H1830" s="47" t="s">
        <v>322</v>
      </c>
      <c r="I1830" s="47" t="s">
        <v>561</v>
      </c>
      <c r="J1830" s="533">
        <v>40000037</v>
      </c>
      <c r="K1830" s="14" t="s">
        <v>59</v>
      </c>
      <c r="L1830" s="14" t="s">
        <v>58</v>
      </c>
      <c r="M1830" s="45">
        <v>1830</v>
      </c>
      <c r="N1830" s="45">
        <v>1</v>
      </c>
      <c r="O1830" s="46">
        <v>0</v>
      </c>
      <c r="Q1830" s="12" t="s">
        <v>379</v>
      </c>
      <c r="T1830" s="59" t="s">
        <v>108</v>
      </c>
      <c r="U1830" s="14">
        <v>0</v>
      </c>
      <c r="V1830" s="59" t="s">
        <v>175</v>
      </c>
      <c r="Y1830" s="46">
        <v>0</v>
      </c>
      <c r="Z1830" s="46">
        <v>0</v>
      </c>
      <c r="AA1830" s="46">
        <v>0</v>
      </c>
      <c r="AB1830" s="46">
        <v>0</v>
      </c>
      <c r="AC1830" s="46">
        <v>0</v>
      </c>
      <c r="AD1830" s="46">
        <v>0</v>
      </c>
      <c r="AE1830" s="46">
        <v>0</v>
      </c>
      <c r="AF1830" s="46">
        <v>0</v>
      </c>
      <c r="AG1830" s="46">
        <v>0</v>
      </c>
      <c r="AH1830" s="46">
        <v>0</v>
      </c>
      <c r="AI1830" s="46">
        <v>0</v>
      </c>
      <c r="AJ1830" s="46">
        <v>0</v>
      </c>
      <c r="AK1830" s="46">
        <v>0</v>
      </c>
      <c r="AL1830" s="46">
        <v>0</v>
      </c>
      <c r="AM1830" s="46">
        <v>0</v>
      </c>
    </row>
    <row r="1831" spans="5:39" x14ac:dyDescent="0.2">
      <c r="E1831" s="47">
        <v>183</v>
      </c>
      <c r="F1831" s="47">
        <v>193</v>
      </c>
      <c r="G1831" s="47" t="s">
        <v>251</v>
      </c>
      <c r="H1831" s="47" t="s">
        <v>322</v>
      </c>
      <c r="I1831" s="47" t="s">
        <v>561</v>
      </c>
      <c r="J1831" s="533">
        <v>40000037</v>
      </c>
      <c r="K1831" s="14" t="s">
        <v>59</v>
      </c>
      <c r="L1831" s="14" t="s">
        <v>31</v>
      </c>
      <c r="M1831" s="45">
        <v>1831</v>
      </c>
      <c r="N1831" s="45">
        <v>1</v>
      </c>
      <c r="O1831" s="48">
        <v>8298.56</v>
      </c>
      <c r="Q1831" s="12" t="s">
        <v>379</v>
      </c>
      <c r="R1831" s="46">
        <v>7647.7966666666662</v>
      </c>
      <c r="T1831" s="59" t="s">
        <v>108</v>
      </c>
      <c r="U1831" s="14">
        <v>0</v>
      </c>
      <c r="V1831" s="59" t="s">
        <v>175</v>
      </c>
      <c r="X1831" s="46">
        <v>17287.82</v>
      </c>
      <c r="Y1831" s="46">
        <v>2517.11</v>
      </c>
      <c r="Z1831" s="46">
        <v>2818.51</v>
      </c>
      <c r="AA1831" s="46">
        <v>2818.51</v>
      </c>
      <c r="AB1831" s="46">
        <v>2818.51</v>
      </c>
      <c r="AC1831" s="46">
        <v>2818.51</v>
      </c>
      <c r="AD1831" s="46">
        <v>2818.51</v>
      </c>
      <c r="AE1831" s="46">
        <v>2818.51</v>
      </c>
      <c r="AF1831" s="46">
        <v>2818.51</v>
      </c>
      <c r="AG1831" s="46">
        <v>2818.51</v>
      </c>
      <c r="AH1831" s="46">
        <v>9873.4599999999991</v>
      </c>
      <c r="AI1831" s="46">
        <v>8010.01</v>
      </c>
      <c r="AJ1831" s="46">
        <v>8010.01</v>
      </c>
      <c r="AK1831" s="46">
        <v>8876.23</v>
      </c>
      <c r="AL1831" s="46">
        <v>8298.56</v>
      </c>
      <c r="AM1831" s="46">
        <v>0</v>
      </c>
    </row>
    <row r="1832" spans="5:39" x14ac:dyDescent="0.2">
      <c r="E1832" s="47">
        <v>183</v>
      </c>
      <c r="F1832" s="47">
        <v>193</v>
      </c>
      <c r="G1832" s="47" t="s">
        <v>251</v>
      </c>
      <c r="H1832" s="47" t="s">
        <v>322</v>
      </c>
      <c r="I1832" s="47" t="s">
        <v>561</v>
      </c>
      <c r="J1832" s="533">
        <v>40000037</v>
      </c>
      <c r="K1832" s="14" t="s">
        <v>37</v>
      </c>
      <c r="L1832" s="14" t="s">
        <v>31</v>
      </c>
      <c r="M1832" s="45">
        <v>1832</v>
      </c>
      <c r="N1832" s="45">
        <v>1</v>
      </c>
      <c r="O1832" s="48">
        <v>0</v>
      </c>
      <c r="P1832" s="48"/>
      <c r="Q1832" s="12" t="s">
        <v>379</v>
      </c>
      <c r="R1832" s="46">
        <v>0</v>
      </c>
      <c r="T1832" s="59" t="s">
        <v>108</v>
      </c>
      <c r="U1832" s="14">
        <v>0</v>
      </c>
      <c r="V1832" s="59" t="s">
        <v>175</v>
      </c>
      <c r="Y1832" s="46">
        <v>0</v>
      </c>
      <c r="Z1832" s="46">
        <v>0</v>
      </c>
      <c r="AA1832" s="46">
        <v>0</v>
      </c>
      <c r="AB1832" s="46">
        <v>0</v>
      </c>
      <c r="AC1832" s="46">
        <v>0</v>
      </c>
      <c r="AD1832" s="46">
        <v>0</v>
      </c>
      <c r="AE1832" s="46">
        <v>0</v>
      </c>
      <c r="AF1832" s="46">
        <v>0</v>
      </c>
      <c r="AG1832" s="46">
        <v>0</v>
      </c>
      <c r="AH1832" s="46">
        <v>0</v>
      </c>
      <c r="AI1832" s="46">
        <v>0</v>
      </c>
      <c r="AJ1832" s="46">
        <v>0</v>
      </c>
      <c r="AK1832" s="46">
        <v>0</v>
      </c>
      <c r="AL1832" s="46">
        <v>0</v>
      </c>
      <c r="AM1832" s="46">
        <v>17084.256000000001</v>
      </c>
    </row>
    <row r="1833" spans="5:39" x14ac:dyDescent="0.2">
      <c r="E1833" s="47">
        <v>183</v>
      </c>
      <c r="F1833" s="47">
        <v>193</v>
      </c>
      <c r="G1833" s="47" t="s">
        <v>251</v>
      </c>
      <c r="H1833" s="47" t="s">
        <v>322</v>
      </c>
      <c r="I1833" s="47" t="s">
        <v>561</v>
      </c>
      <c r="J1833" s="533">
        <v>40000037</v>
      </c>
      <c r="K1833" s="14" t="s">
        <v>65</v>
      </c>
      <c r="L1833" s="14" t="s">
        <v>31</v>
      </c>
      <c r="M1833" s="45">
        <v>1833</v>
      </c>
      <c r="N1833" s="45">
        <v>1</v>
      </c>
      <c r="O1833" s="52">
        <v>85421.280000000013</v>
      </c>
      <c r="P1833" s="48">
        <v>17084.256000000001</v>
      </c>
      <c r="Q1833" s="12" t="s">
        <v>379</v>
      </c>
      <c r="R1833" s="46">
        <v>7647.7966666666662</v>
      </c>
      <c r="T1833" s="59" t="s">
        <v>108</v>
      </c>
      <c r="U1833" s="14">
        <v>0</v>
      </c>
      <c r="V1833" s="59" t="s">
        <v>175</v>
      </c>
      <c r="X1833" s="46">
        <v>17287.82</v>
      </c>
      <c r="Y1833" s="46">
        <v>2517.11</v>
      </c>
      <c r="Z1833" s="46">
        <v>2818.51</v>
      </c>
      <c r="AA1833" s="46">
        <v>2818.51</v>
      </c>
      <c r="AB1833" s="46">
        <v>2818.51</v>
      </c>
      <c r="AC1833" s="46">
        <v>2818.51</v>
      </c>
      <c r="AD1833" s="46">
        <v>2818.51</v>
      </c>
      <c r="AE1833" s="46">
        <v>2818.51</v>
      </c>
      <c r="AF1833" s="46">
        <v>2818.51</v>
      </c>
      <c r="AG1833" s="46">
        <v>2818.51</v>
      </c>
      <c r="AH1833" s="46">
        <v>9873.4599999999991</v>
      </c>
      <c r="AI1833" s="46">
        <v>8010.01</v>
      </c>
      <c r="AJ1833" s="46">
        <v>8010.01</v>
      </c>
      <c r="AK1833" s="46">
        <v>8876.23</v>
      </c>
      <c r="AL1833" s="46">
        <v>8298.56</v>
      </c>
      <c r="AM1833" s="46">
        <v>0</v>
      </c>
    </row>
    <row r="1834" spans="5:39" x14ac:dyDescent="0.2">
      <c r="E1834" s="47">
        <v>183</v>
      </c>
      <c r="F1834" s="47">
        <v>193</v>
      </c>
      <c r="G1834" s="47" t="s">
        <v>251</v>
      </c>
      <c r="H1834" s="47" t="s">
        <v>322</v>
      </c>
      <c r="I1834" s="47" t="s">
        <v>561</v>
      </c>
      <c r="J1834" s="533">
        <v>40000037</v>
      </c>
      <c r="K1834" s="14" t="s">
        <v>64</v>
      </c>
      <c r="L1834" s="14" t="s">
        <v>57</v>
      </c>
      <c r="M1834" s="45">
        <v>1834</v>
      </c>
      <c r="N1834" s="45">
        <v>1</v>
      </c>
      <c r="O1834" s="46">
        <v>44647.220730918438</v>
      </c>
      <c r="Q1834" s="12" t="s">
        <v>379</v>
      </c>
      <c r="T1834" s="59" t="s">
        <v>108</v>
      </c>
      <c r="U1834" s="14">
        <v>0</v>
      </c>
      <c r="V1834" s="59" t="s">
        <v>175</v>
      </c>
      <c r="X1834" s="46">
        <v>5489.4807309184198</v>
      </c>
      <c r="Y1834" s="46">
        <v>8006.5907309184204</v>
      </c>
      <c r="Z1834" s="46">
        <v>10825.100730918421</v>
      </c>
      <c r="AA1834" s="46">
        <v>13643.610730918421</v>
      </c>
      <c r="AB1834" s="46">
        <v>16462.120730918421</v>
      </c>
      <c r="AC1834" s="46">
        <v>19280.630730918419</v>
      </c>
      <c r="AD1834" s="46">
        <v>22099.140730918421</v>
      </c>
      <c r="AE1834" s="46">
        <v>24917.650730918424</v>
      </c>
      <c r="AF1834" s="46">
        <v>27736.160730918426</v>
      </c>
      <c r="AG1834" s="46">
        <v>30554.670730918428</v>
      </c>
      <c r="AH1834" s="46">
        <v>33373.18073091843</v>
      </c>
      <c r="AI1834" s="46">
        <v>36191.690730918432</v>
      </c>
      <c r="AJ1834" s="46">
        <v>39010.200730918434</v>
      </c>
      <c r="AK1834" s="46">
        <v>41828.710730918436</v>
      </c>
      <c r="AL1834" s="46">
        <v>44647.220730918438</v>
      </c>
      <c r="AM1834" s="46">
        <v>27562.964730918437</v>
      </c>
    </row>
    <row r="1835" spans="5:39" x14ac:dyDescent="0.2">
      <c r="E1835" s="47">
        <v>183</v>
      </c>
      <c r="F1835" s="47">
        <v>193</v>
      </c>
      <c r="G1835" s="47" t="s">
        <v>251</v>
      </c>
      <c r="H1835" s="47" t="s">
        <v>322</v>
      </c>
      <c r="I1835" s="47" t="s">
        <v>561</v>
      </c>
      <c r="J1835" s="533">
        <v>40000037</v>
      </c>
      <c r="K1835" s="14" t="s">
        <v>64</v>
      </c>
      <c r="L1835" s="14" t="s">
        <v>54</v>
      </c>
      <c r="M1835" s="45">
        <v>1835</v>
      </c>
      <c r="N1835" s="45">
        <v>1</v>
      </c>
      <c r="O1835" s="46">
        <v>40774.059269081583</v>
      </c>
      <c r="Q1835" s="12" t="s">
        <v>379</v>
      </c>
      <c r="T1835" s="59" t="s">
        <v>108</v>
      </c>
      <c r="U1835" s="14">
        <v>0</v>
      </c>
      <c r="V1835" s="59" t="s">
        <v>175</v>
      </c>
      <c r="X1835" s="46">
        <v>11798.33926908158</v>
      </c>
      <c r="Y1835" s="46">
        <v>11798.33926908158</v>
      </c>
      <c r="Z1835" s="46">
        <v>11798.33926908158</v>
      </c>
      <c r="AA1835" s="46">
        <v>11798.33926908158</v>
      </c>
      <c r="AB1835" s="46">
        <v>11798.33926908158</v>
      </c>
      <c r="AC1835" s="46">
        <v>11798.33926908158</v>
      </c>
      <c r="AD1835" s="46">
        <v>11798.33926908158</v>
      </c>
      <c r="AE1835" s="46">
        <v>11798.33926908158</v>
      </c>
      <c r="AF1835" s="46">
        <v>11798.33926908158</v>
      </c>
      <c r="AG1835" s="46">
        <v>11798.33926908158</v>
      </c>
      <c r="AH1835" s="46">
        <v>18853.289269081579</v>
      </c>
      <c r="AI1835" s="46">
        <v>24044.789269081579</v>
      </c>
      <c r="AJ1835" s="46">
        <v>29236.289269081579</v>
      </c>
      <c r="AK1835" s="46">
        <v>35294.00926908158</v>
      </c>
      <c r="AL1835" s="46">
        <v>40774.059269081583</v>
      </c>
      <c r="AM1835" s="46">
        <v>40774.059269081583</v>
      </c>
    </row>
    <row r="1836" spans="5:39" x14ac:dyDescent="0.2">
      <c r="E1836" s="47">
        <v>183</v>
      </c>
      <c r="F1836" s="47">
        <v>193</v>
      </c>
      <c r="G1836" s="47" t="s">
        <v>251</v>
      </c>
      <c r="H1836" s="47" t="s">
        <v>322</v>
      </c>
      <c r="I1836" s="47" t="s">
        <v>561</v>
      </c>
      <c r="J1836" s="533">
        <v>40000037</v>
      </c>
      <c r="K1836" s="14" t="s">
        <v>64</v>
      </c>
      <c r="L1836" s="14" t="s">
        <v>58</v>
      </c>
      <c r="M1836" s="45">
        <v>1836</v>
      </c>
      <c r="N1836" s="45">
        <v>1</v>
      </c>
      <c r="O1836" s="46">
        <v>0</v>
      </c>
      <c r="Q1836" s="12" t="s">
        <v>379</v>
      </c>
      <c r="T1836" s="59" t="s">
        <v>108</v>
      </c>
      <c r="U1836" s="14">
        <v>0</v>
      </c>
      <c r="V1836" s="59" t="s">
        <v>175</v>
      </c>
      <c r="X1836" s="46">
        <v>0</v>
      </c>
      <c r="Y1836" s="46">
        <v>0</v>
      </c>
      <c r="Z1836" s="46">
        <v>0</v>
      </c>
      <c r="AA1836" s="46">
        <v>0</v>
      </c>
      <c r="AB1836" s="46">
        <v>0</v>
      </c>
      <c r="AC1836" s="46">
        <v>0</v>
      </c>
      <c r="AD1836" s="46">
        <v>0</v>
      </c>
      <c r="AE1836" s="46">
        <v>0</v>
      </c>
      <c r="AF1836" s="46">
        <v>0</v>
      </c>
      <c r="AG1836" s="46">
        <v>0</v>
      </c>
      <c r="AH1836" s="46">
        <v>0</v>
      </c>
      <c r="AI1836" s="46">
        <v>0</v>
      </c>
      <c r="AJ1836" s="46">
        <v>0</v>
      </c>
      <c r="AK1836" s="46">
        <v>0</v>
      </c>
      <c r="AL1836" s="46">
        <v>0</v>
      </c>
      <c r="AM1836" s="46">
        <v>0</v>
      </c>
    </row>
    <row r="1837" spans="5:39" x14ac:dyDescent="0.2">
      <c r="E1837" s="47">
        <v>183</v>
      </c>
      <c r="F1837" s="47">
        <v>193</v>
      </c>
      <c r="G1837" s="47" t="s">
        <v>251</v>
      </c>
      <c r="H1837" s="47" t="s">
        <v>322</v>
      </c>
      <c r="I1837" s="47" t="s">
        <v>561</v>
      </c>
      <c r="J1837" s="533">
        <v>40000037</v>
      </c>
      <c r="K1837" s="14" t="s">
        <v>67</v>
      </c>
      <c r="L1837" s="14" t="s">
        <v>67</v>
      </c>
      <c r="M1837" s="45">
        <v>1837</v>
      </c>
      <c r="N1837" s="45">
        <v>1</v>
      </c>
      <c r="O1837" s="53">
        <v>196.44393176970334</v>
      </c>
      <c r="P1837" s="54">
        <v>186.44393176970334</v>
      </c>
      <c r="Q1837" s="55" t="s">
        <v>379</v>
      </c>
      <c r="R1837" s="56">
        <v>11.169397373273961</v>
      </c>
      <c r="S1837" s="57" t="s">
        <v>370</v>
      </c>
      <c r="T1837" s="60" t="s">
        <v>108</v>
      </c>
      <c r="U1837" s="14">
        <v>32</v>
      </c>
      <c r="V1837" s="60" t="s">
        <v>175</v>
      </c>
      <c r="Y1837" s="46">
        <v>196.44393176970334</v>
      </c>
      <c r="Z1837" s="46">
        <v>196.44393176970334</v>
      </c>
      <c r="AA1837" s="46">
        <v>196.44393176970334</v>
      </c>
      <c r="AB1837" s="46">
        <v>196.44393176970334</v>
      </c>
      <c r="AC1837" s="46">
        <v>196.44393176970334</v>
      </c>
      <c r="AD1837" s="46">
        <v>196.44393176970334</v>
      </c>
      <c r="AE1837" s="46">
        <v>196.44393176970334</v>
      </c>
      <c r="AF1837" s="46">
        <v>196.44393176970334</v>
      </c>
      <c r="AG1837" s="46">
        <v>196.44393176970334</v>
      </c>
      <c r="AH1837" s="46">
        <v>196.44393176970334</v>
      </c>
      <c r="AI1837" s="46">
        <v>196.44393176970334</v>
      </c>
      <c r="AJ1837" s="46">
        <v>196.44393176970334</v>
      </c>
      <c r="AK1837" s="46">
        <v>196.44393176970334</v>
      </c>
      <c r="AL1837" s="46">
        <v>196.44393176970334</v>
      </c>
      <c r="AM1837" s="46">
        <v>196.44393176970334</v>
      </c>
    </row>
    <row r="1838" spans="5:39" x14ac:dyDescent="0.2">
      <c r="E1838" s="14">
        <v>184</v>
      </c>
      <c r="F1838" s="14">
        <v>194</v>
      </c>
      <c r="G1838" s="14" t="s">
        <v>251</v>
      </c>
      <c r="H1838" s="14" t="s">
        <v>359</v>
      </c>
      <c r="I1838" s="14" t="s">
        <v>562</v>
      </c>
      <c r="J1838" s="531">
        <v>40000038</v>
      </c>
      <c r="K1838" s="14" t="s">
        <v>59</v>
      </c>
      <c r="L1838" s="14" t="s">
        <v>57</v>
      </c>
      <c r="M1838" s="45">
        <v>1838</v>
      </c>
      <c r="N1838" s="45">
        <v>1</v>
      </c>
      <c r="O1838" s="46">
        <v>3975.87</v>
      </c>
      <c r="Q1838" s="12" t="s">
        <v>379</v>
      </c>
      <c r="T1838" s="59" t="s">
        <v>108</v>
      </c>
      <c r="U1838" s="14">
        <v>0</v>
      </c>
      <c r="V1838" s="59" t="s">
        <v>175</v>
      </c>
      <c r="Y1838" s="46">
        <v>3550.71</v>
      </c>
      <c r="Z1838" s="46">
        <v>3975.87</v>
      </c>
      <c r="AA1838" s="46">
        <v>3975.87</v>
      </c>
      <c r="AB1838" s="46">
        <v>3975.87</v>
      </c>
      <c r="AC1838" s="46">
        <v>3975.87</v>
      </c>
      <c r="AD1838" s="46">
        <v>3975.87</v>
      </c>
      <c r="AE1838" s="46">
        <v>3975.87</v>
      </c>
      <c r="AF1838" s="46">
        <v>3975.87</v>
      </c>
      <c r="AG1838" s="46">
        <v>3975.87</v>
      </c>
      <c r="AH1838" s="46">
        <v>3975.87</v>
      </c>
      <c r="AI1838" s="46">
        <v>3975.87</v>
      </c>
      <c r="AJ1838" s="46">
        <v>3975.87</v>
      </c>
      <c r="AK1838" s="46">
        <v>3975.87</v>
      </c>
      <c r="AL1838" s="46">
        <v>3975.87</v>
      </c>
      <c r="AM1838" s="46">
        <v>0</v>
      </c>
    </row>
    <row r="1839" spans="5:39" x14ac:dyDescent="0.2">
      <c r="E1839" s="47">
        <v>184</v>
      </c>
      <c r="F1839" s="47">
        <v>194</v>
      </c>
      <c r="G1839" s="47" t="s">
        <v>251</v>
      </c>
      <c r="H1839" s="47" t="s">
        <v>359</v>
      </c>
      <c r="I1839" s="47" t="s">
        <v>562</v>
      </c>
      <c r="J1839" s="533">
        <v>40000038</v>
      </c>
      <c r="K1839" s="14" t="s">
        <v>59</v>
      </c>
      <c r="L1839" s="14" t="s">
        <v>54</v>
      </c>
      <c r="M1839" s="45">
        <v>1839</v>
      </c>
      <c r="N1839" s="45">
        <v>1</v>
      </c>
      <c r="O1839" s="46">
        <v>7580.03</v>
      </c>
      <c r="Q1839" s="12" t="s">
        <v>379</v>
      </c>
      <c r="T1839" s="59" t="s">
        <v>108</v>
      </c>
      <c r="U1839" s="14">
        <v>0</v>
      </c>
      <c r="V1839" s="59" t="s">
        <v>175</v>
      </c>
      <c r="Y1839" s="46">
        <v>0</v>
      </c>
      <c r="Z1839" s="46">
        <v>0</v>
      </c>
      <c r="AA1839" s="46">
        <v>0</v>
      </c>
      <c r="AB1839" s="46">
        <v>0</v>
      </c>
      <c r="AC1839" s="46">
        <v>0</v>
      </c>
      <c r="AD1839" s="46">
        <v>0</v>
      </c>
      <c r="AE1839" s="46">
        <v>0</v>
      </c>
      <c r="AF1839" s="46">
        <v>0</v>
      </c>
      <c r="AG1839" s="46">
        <v>0</v>
      </c>
      <c r="AH1839" s="46">
        <v>9949.7900000000009</v>
      </c>
      <c r="AI1839" s="46">
        <v>7162.96</v>
      </c>
      <c r="AJ1839" s="46">
        <v>7162.96</v>
      </c>
      <c r="AK1839" s="46">
        <v>8407.5</v>
      </c>
      <c r="AL1839" s="46">
        <v>7580.03</v>
      </c>
      <c r="AM1839" s="46">
        <v>0</v>
      </c>
    </row>
    <row r="1840" spans="5:39" x14ac:dyDescent="0.2">
      <c r="E1840" s="47">
        <v>184</v>
      </c>
      <c r="F1840" s="47">
        <v>194</v>
      </c>
      <c r="G1840" s="47" t="s">
        <v>251</v>
      </c>
      <c r="H1840" s="47" t="s">
        <v>359</v>
      </c>
      <c r="I1840" s="47" t="s">
        <v>562</v>
      </c>
      <c r="J1840" s="533">
        <v>40000038</v>
      </c>
      <c r="K1840" s="14" t="s">
        <v>59</v>
      </c>
      <c r="L1840" s="14" t="s">
        <v>58</v>
      </c>
      <c r="M1840" s="45">
        <v>1840</v>
      </c>
      <c r="N1840" s="45">
        <v>1</v>
      </c>
      <c r="O1840" s="46">
        <v>0</v>
      </c>
      <c r="Q1840" s="12" t="s">
        <v>379</v>
      </c>
      <c r="T1840" s="59" t="s">
        <v>108</v>
      </c>
      <c r="U1840" s="14">
        <v>0</v>
      </c>
      <c r="V1840" s="59" t="s">
        <v>175</v>
      </c>
      <c r="Y1840" s="46">
        <v>0</v>
      </c>
      <c r="Z1840" s="46">
        <v>0</v>
      </c>
      <c r="AA1840" s="46">
        <v>0</v>
      </c>
      <c r="AB1840" s="46">
        <v>0</v>
      </c>
      <c r="AC1840" s="46">
        <v>0</v>
      </c>
      <c r="AD1840" s="46">
        <v>0</v>
      </c>
      <c r="AE1840" s="46">
        <v>0</v>
      </c>
      <c r="AF1840" s="46">
        <v>0</v>
      </c>
      <c r="AG1840" s="46">
        <v>0</v>
      </c>
      <c r="AH1840" s="46">
        <v>0</v>
      </c>
      <c r="AI1840" s="46">
        <v>0</v>
      </c>
      <c r="AJ1840" s="46">
        <v>0</v>
      </c>
      <c r="AK1840" s="46">
        <v>0</v>
      </c>
      <c r="AL1840" s="46">
        <v>0</v>
      </c>
      <c r="AM1840" s="46">
        <v>0</v>
      </c>
    </row>
    <row r="1841" spans="5:39" x14ac:dyDescent="0.2">
      <c r="E1841" s="47">
        <v>184</v>
      </c>
      <c r="F1841" s="47">
        <v>194</v>
      </c>
      <c r="G1841" s="47" t="s">
        <v>251</v>
      </c>
      <c r="H1841" s="47" t="s">
        <v>359</v>
      </c>
      <c r="I1841" s="47" t="s">
        <v>562</v>
      </c>
      <c r="J1841" s="533">
        <v>40000038</v>
      </c>
      <c r="K1841" s="14" t="s">
        <v>59</v>
      </c>
      <c r="L1841" s="14" t="s">
        <v>31</v>
      </c>
      <c r="M1841" s="45">
        <v>1841</v>
      </c>
      <c r="N1841" s="45">
        <v>1</v>
      </c>
      <c r="O1841" s="48">
        <v>11555.9</v>
      </c>
      <c r="Q1841" s="12" t="s">
        <v>379</v>
      </c>
      <c r="R1841" s="46">
        <v>10686.41</v>
      </c>
      <c r="T1841" s="59" t="s">
        <v>108</v>
      </c>
      <c r="U1841" s="14">
        <v>0</v>
      </c>
      <c r="V1841" s="59" t="s">
        <v>175</v>
      </c>
      <c r="X1841" s="46">
        <v>24386.68</v>
      </c>
      <c r="Y1841" s="46">
        <v>3550.71</v>
      </c>
      <c r="Z1841" s="46">
        <v>3975.87</v>
      </c>
      <c r="AA1841" s="46">
        <v>3975.87</v>
      </c>
      <c r="AB1841" s="46">
        <v>3975.87</v>
      </c>
      <c r="AC1841" s="46">
        <v>3975.87</v>
      </c>
      <c r="AD1841" s="46">
        <v>3975.87</v>
      </c>
      <c r="AE1841" s="46">
        <v>3975.87</v>
      </c>
      <c r="AF1841" s="46">
        <v>3975.87</v>
      </c>
      <c r="AG1841" s="46">
        <v>3975.87</v>
      </c>
      <c r="AH1841" s="46">
        <v>13925.66</v>
      </c>
      <c r="AI1841" s="46">
        <v>11138.83</v>
      </c>
      <c r="AJ1841" s="46">
        <v>11138.83</v>
      </c>
      <c r="AK1841" s="46">
        <v>12383.369999999999</v>
      </c>
      <c r="AL1841" s="46">
        <v>11555.9</v>
      </c>
      <c r="AM1841" s="46">
        <v>0</v>
      </c>
    </row>
    <row r="1842" spans="5:39" x14ac:dyDescent="0.2">
      <c r="E1842" s="47">
        <v>184</v>
      </c>
      <c r="F1842" s="47">
        <v>194</v>
      </c>
      <c r="G1842" s="47" t="s">
        <v>251</v>
      </c>
      <c r="H1842" s="47" t="s">
        <v>359</v>
      </c>
      <c r="I1842" s="47" t="s">
        <v>562</v>
      </c>
      <c r="J1842" s="533">
        <v>40000038</v>
      </c>
      <c r="K1842" s="14" t="s">
        <v>37</v>
      </c>
      <c r="L1842" s="14" t="s">
        <v>31</v>
      </c>
      <c r="M1842" s="45">
        <v>1842</v>
      </c>
      <c r="N1842" s="45">
        <v>1</v>
      </c>
      <c r="O1842" s="48">
        <v>0</v>
      </c>
      <c r="P1842" s="48"/>
      <c r="Q1842" s="12" t="s">
        <v>379</v>
      </c>
      <c r="R1842" s="46">
        <v>0</v>
      </c>
      <c r="T1842" s="59" t="s">
        <v>108</v>
      </c>
      <c r="U1842" s="14">
        <v>0</v>
      </c>
      <c r="V1842" s="59" t="s">
        <v>175</v>
      </c>
      <c r="Y1842" s="46">
        <v>0</v>
      </c>
      <c r="Z1842" s="46">
        <v>0</v>
      </c>
      <c r="AA1842" s="46">
        <v>0</v>
      </c>
      <c r="AB1842" s="46">
        <v>0</v>
      </c>
      <c r="AC1842" s="46">
        <v>0</v>
      </c>
      <c r="AD1842" s="46">
        <v>0</v>
      </c>
      <c r="AE1842" s="46">
        <v>0</v>
      </c>
      <c r="AF1842" s="46">
        <v>0</v>
      </c>
      <c r="AG1842" s="46">
        <v>0</v>
      </c>
      <c r="AH1842" s="46">
        <v>0</v>
      </c>
      <c r="AI1842" s="46">
        <v>0</v>
      </c>
      <c r="AJ1842" s="46">
        <v>0</v>
      </c>
      <c r="AK1842" s="46">
        <v>0</v>
      </c>
      <c r="AL1842" s="46">
        <v>0</v>
      </c>
      <c r="AM1842" s="46">
        <v>47954.776000000005</v>
      </c>
    </row>
    <row r="1843" spans="5:39" x14ac:dyDescent="0.2">
      <c r="E1843" s="47">
        <v>184</v>
      </c>
      <c r="F1843" s="47">
        <v>194</v>
      </c>
      <c r="G1843" s="47" t="s">
        <v>251</v>
      </c>
      <c r="H1843" s="47" t="s">
        <v>359</v>
      </c>
      <c r="I1843" s="47" t="s">
        <v>562</v>
      </c>
      <c r="J1843" s="533">
        <v>40000038</v>
      </c>
      <c r="K1843" s="14" t="s">
        <v>65</v>
      </c>
      <c r="L1843" s="14" t="s">
        <v>31</v>
      </c>
      <c r="M1843" s="45">
        <v>1843</v>
      </c>
      <c r="N1843" s="45">
        <v>1</v>
      </c>
      <c r="O1843" s="52">
        <v>119886.94</v>
      </c>
      <c r="P1843" s="48">
        <v>47954.776000000005</v>
      </c>
      <c r="Q1843" s="12" t="s">
        <v>379</v>
      </c>
      <c r="R1843" s="46">
        <v>10686.41</v>
      </c>
      <c r="T1843" s="59" t="s">
        <v>108</v>
      </c>
      <c r="U1843" s="14">
        <v>0</v>
      </c>
      <c r="V1843" s="59" t="s">
        <v>175</v>
      </c>
      <c r="X1843" s="46">
        <v>24386.68</v>
      </c>
      <c r="Y1843" s="46">
        <v>3550.71</v>
      </c>
      <c r="Z1843" s="46">
        <v>3975.87</v>
      </c>
      <c r="AA1843" s="46">
        <v>3975.87</v>
      </c>
      <c r="AB1843" s="46">
        <v>3975.87</v>
      </c>
      <c r="AC1843" s="46">
        <v>3975.87</v>
      </c>
      <c r="AD1843" s="46">
        <v>3975.87</v>
      </c>
      <c r="AE1843" s="46">
        <v>3975.87</v>
      </c>
      <c r="AF1843" s="46">
        <v>3975.87</v>
      </c>
      <c r="AG1843" s="46">
        <v>3975.87</v>
      </c>
      <c r="AH1843" s="46">
        <v>13925.66</v>
      </c>
      <c r="AI1843" s="46">
        <v>11138.83</v>
      </c>
      <c r="AJ1843" s="46">
        <v>11138.83</v>
      </c>
      <c r="AK1843" s="46">
        <v>12383.369999999999</v>
      </c>
      <c r="AL1843" s="46">
        <v>11555.9</v>
      </c>
      <c r="AM1843" s="46">
        <v>0</v>
      </c>
    </row>
    <row r="1844" spans="5:39" x14ac:dyDescent="0.2">
      <c r="E1844" s="47">
        <v>184</v>
      </c>
      <c r="F1844" s="47">
        <v>194</v>
      </c>
      <c r="G1844" s="47" t="s">
        <v>251</v>
      </c>
      <c r="H1844" s="47" t="s">
        <v>359</v>
      </c>
      <c r="I1844" s="47" t="s">
        <v>562</v>
      </c>
      <c r="J1844" s="533">
        <v>40000038</v>
      </c>
      <c r="K1844" s="14" t="s">
        <v>64</v>
      </c>
      <c r="L1844" s="14" t="s">
        <v>57</v>
      </c>
      <c r="M1844" s="45">
        <v>1844</v>
      </c>
      <c r="N1844" s="45">
        <v>1</v>
      </c>
      <c r="O1844" s="46">
        <v>63066.735934483113</v>
      </c>
      <c r="Q1844" s="12" t="s">
        <v>379</v>
      </c>
      <c r="T1844" s="59" t="s">
        <v>108</v>
      </c>
      <c r="U1844" s="14">
        <v>0</v>
      </c>
      <c r="V1844" s="59" t="s">
        <v>175</v>
      </c>
      <c r="X1844" s="46">
        <v>7829.7159344831016</v>
      </c>
      <c r="Y1844" s="46">
        <v>11380.425934483101</v>
      </c>
      <c r="Z1844" s="46">
        <v>15356.2959344831</v>
      </c>
      <c r="AA1844" s="46">
        <v>19332.165934483099</v>
      </c>
      <c r="AB1844" s="46">
        <v>23308.035934483098</v>
      </c>
      <c r="AC1844" s="46">
        <v>27283.905934483097</v>
      </c>
      <c r="AD1844" s="46">
        <v>31259.775934483096</v>
      </c>
      <c r="AE1844" s="46">
        <v>35235.645934483095</v>
      </c>
      <c r="AF1844" s="46">
        <v>39211.515934483097</v>
      </c>
      <c r="AG1844" s="46">
        <v>43187.3859344831</v>
      </c>
      <c r="AH1844" s="46">
        <v>47163.255934483102</v>
      </c>
      <c r="AI1844" s="46">
        <v>51139.125934483105</v>
      </c>
      <c r="AJ1844" s="46">
        <v>55114.995934483108</v>
      </c>
      <c r="AK1844" s="46">
        <v>59090.86593448311</v>
      </c>
      <c r="AL1844" s="46">
        <v>63066.735934483113</v>
      </c>
      <c r="AM1844" s="46">
        <v>15111.959934483108</v>
      </c>
    </row>
    <row r="1845" spans="5:39" x14ac:dyDescent="0.2">
      <c r="E1845" s="47">
        <v>184</v>
      </c>
      <c r="F1845" s="47">
        <v>194</v>
      </c>
      <c r="G1845" s="47" t="s">
        <v>251</v>
      </c>
      <c r="H1845" s="47" t="s">
        <v>359</v>
      </c>
      <c r="I1845" s="47" t="s">
        <v>562</v>
      </c>
      <c r="J1845" s="533">
        <v>40000038</v>
      </c>
      <c r="K1845" s="14" t="s">
        <v>64</v>
      </c>
      <c r="L1845" s="14" t="s">
        <v>54</v>
      </c>
      <c r="M1845" s="45">
        <v>1845</v>
      </c>
      <c r="N1845" s="45">
        <v>1</v>
      </c>
      <c r="O1845" s="46">
        <v>56820.204065516897</v>
      </c>
      <c r="Q1845" s="12" t="s">
        <v>379</v>
      </c>
      <c r="T1845" s="59" t="s">
        <v>108</v>
      </c>
      <c r="U1845" s="14">
        <v>0</v>
      </c>
      <c r="V1845" s="59" t="s">
        <v>175</v>
      </c>
      <c r="X1845" s="46">
        <v>16556.964065516899</v>
      </c>
      <c r="Y1845" s="46">
        <v>16556.964065516899</v>
      </c>
      <c r="Z1845" s="46">
        <v>16556.964065516899</v>
      </c>
      <c r="AA1845" s="46">
        <v>16556.964065516899</v>
      </c>
      <c r="AB1845" s="46">
        <v>16556.964065516899</v>
      </c>
      <c r="AC1845" s="46">
        <v>16556.964065516899</v>
      </c>
      <c r="AD1845" s="46">
        <v>16556.964065516899</v>
      </c>
      <c r="AE1845" s="46">
        <v>16556.964065516899</v>
      </c>
      <c r="AF1845" s="46">
        <v>16556.964065516899</v>
      </c>
      <c r="AG1845" s="46">
        <v>16556.964065516899</v>
      </c>
      <c r="AH1845" s="46">
        <v>26506.7540655169</v>
      </c>
      <c r="AI1845" s="46">
        <v>33669.714065516899</v>
      </c>
      <c r="AJ1845" s="46">
        <v>40832.674065516898</v>
      </c>
      <c r="AK1845" s="46">
        <v>49240.174065516898</v>
      </c>
      <c r="AL1845" s="46">
        <v>56820.204065516897</v>
      </c>
      <c r="AM1845" s="46">
        <v>56820.204065516897</v>
      </c>
    </row>
    <row r="1846" spans="5:39" x14ac:dyDescent="0.2">
      <c r="E1846" s="47">
        <v>184</v>
      </c>
      <c r="F1846" s="47">
        <v>194</v>
      </c>
      <c r="G1846" s="47" t="s">
        <v>251</v>
      </c>
      <c r="H1846" s="47" t="s">
        <v>359</v>
      </c>
      <c r="I1846" s="47" t="s">
        <v>562</v>
      </c>
      <c r="J1846" s="533">
        <v>40000038</v>
      </c>
      <c r="K1846" s="14" t="s">
        <v>64</v>
      </c>
      <c r="L1846" s="14" t="s">
        <v>58</v>
      </c>
      <c r="M1846" s="45">
        <v>1846</v>
      </c>
      <c r="N1846" s="45">
        <v>1</v>
      </c>
      <c r="O1846" s="46">
        <v>0</v>
      </c>
      <c r="Q1846" s="12" t="s">
        <v>379</v>
      </c>
      <c r="T1846" s="59" t="s">
        <v>108</v>
      </c>
      <c r="U1846" s="14">
        <v>0</v>
      </c>
      <c r="V1846" s="59" t="s">
        <v>175</v>
      </c>
      <c r="X1846" s="46">
        <v>0</v>
      </c>
      <c r="Y1846" s="46">
        <v>0</v>
      </c>
      <c r="Z1846" s="46">
        <v>0</v>
      </c>
      <c r="AA1846" s="46">
        <v>0</v>
      </c>
      <c r="AB1846" s="46">
        <v>0</v>
      </c>
      <c r="AC1846" s="46">
        <v>0</v>
      </c>
      <c r="AD1846" s="46">
        <v>0</v>
      </c>
      <c r="AE1846" s="46">
        <v>0</v>
      </c>
      <c r="AF1846" s="46">
        <v>0</v>
      </c>
      <c r="AG1846" s="46">
        <v>0</v>
      </c>
      <c r="AH1846" s="46">
        <v>0</v>
      </c>
      <c r="AI1846" s="46">
        <v>0</v>
      </c>
      <c r="AJ1846" s="46">
        <v>0</v>
      </c>
      <c r="AK1846" s="46">
        <v>0</v>
      </c>
      <c r="AL1846" s="46">
        <v>0</v>
      </c>
      <c r="AM1846" s="46">
        <v>0</v>
      </c>
    </row>
    <row r="1847" spans="5:39" x14ac:dyDescent="0.2">
      <c r="E1847" s="47">
        <v>184</v>
      </c>
      <c r="F1847" s="47">
        <v>194</v>
      </c>
      <c r="G1847" s="47" t="s">
        <v>251</v>
      </c>
      <c r="H1847" s="47" t="s">
        <v>359</v>
      </c>
      <c r="I1847" s="47" t="s">
        <v>562</v>
      </c>
      <c r="J1847" s="533">
        <v>40000038</v>
      </c>
      <c r="K1847" s="14" t="s">
        <v>67</v>
      </c>
      <c r="L1847" s="14" t="s">
        <v>67</v>
      </c>
      <c r="M1847" s="45">
        <v>1847</v>
      </c>
      <c r="N1847" s="45">
        <v>1</v>
      </c>
      <c r="O1847" s="53">
        <v>197.21112057743449</v>
      </c>
      <c r="P1847" s="54">
        <v>187.21112057743449</v>
      </c>
      <c r="Q1847" s="55" t="s">
        <v>379</v>
      </c>
      <c r="R1847" s="56">
        <v>11.218635631610615</v>
      </c>
      <c r="S1847" s="57" t="s">
        <v>370</v>
      </c>
      <c r="T1847" s="60" t="s">
        <v>108</v>
      </c>
      <c r="U1847" s="14">
        <v>33</v>
      </c>
      <c r="V1847" s="60" t="s">
        <v>175</v>
      </c>
      <c r="Y1847" s="46">
        <v>197.21112057743449</v>
      </c>
      <c r="Z1847" s="46">
        <v>197.21112057743449</v>
      </c>
      <c r="AA1847" s="46">
        <v>197.21112057743449</v>
      </c>
      <c r="AB1847" s="46">
        <v>197.21112057743449</v>
      </c>
      <c r="AC1847" s="46">
        <v>197.21112057743449</v>
      </c>
      <c r="AD1847" s="46">
        <v>197.21112057743449</v>
      </c>
      <c r="AE1847" s="46">
        <v>197.21112057743449</v>
      </c>
      <c r="AF1847" s="46">
        <v>197.21112057743449</v>
      </c>
      <c r="AG1847" s="46">
        <v>197.21112057743449</v>
      </c>
      <c r="AH1847" s="46">
        <v>197.21112057743449</v>
      </c>
      <c r="AI1847" s="46">
        <v>197.21112057743449</v>
      </c>
      <c r="AJ1847" s="46">
        <v>197.21112057743449</v>
      </c>
      <c r="AK1847" s="46">
        <v>197.21112057743449</v>
      </c>
      <c r="AL1847" s="46">
        <v>197.21112057743449</v>
      </c>
      <c r="AM1847" s="46">
        <v>197.21112057743449</v>
      </c>
    </row>
    <row r="1848" spans="5:39" x14ac:dyDescent="0.2">
      <c r="E1848" s="14">
        <v>185</v>
      </c>
      <c r="F1848" s="14">
        <v>195</v>
      </c>
      <c r="G1848" s="14" t="s">
        <v>251</v>
      </c>
      <c r="H1848" s="14" t="s">
        <v>348</v>
      </c>
      <c r="I1848" s="14" t="s">
        <v>563</v>
      </c>
      <c r="J1848" s="531">
        <v>40000039</v>
      </c>
      <c r="K1848" s="14" t="s">
        <v>59</v>
      </c>
      <c r="L1848" s="14" t="s">
        <v>57</v>
      </c>
      <c r="M1848" s="45">
        <v>1848</v>
      </c>
      <c r="N1848" s="45">
        <v>1</v>
      </c>
      <c r="O1848" s="46">
        <v>1913.05</v>
      </c>
      <c r="Q1848" s="12" t="s">
        <v>379</v>
      </c>
      <c r="T1848" s="59" t="s">
        <v>108</v>
      </c>
      <c r="U1848" s="14">
        <v>0</v>
      </c>
      <c r="V1848" s="59" t="s">
        <v>174</v>
      </c>
      <c r="Y1848" s="46">
        <v>1864.72</v>
      </c>
      <c r="Z1848" s="46">
        <v>1756.82</v>
      </c>
      <c r="AA1848" s="46">
        <v>1913.05</v>
      </c>
      <c r="AB1848" s="46">
        <v>1913.05</v>
      </c>
      <c r="AC1848" s="46">
        <v>1913.05</v>
      </c>
      <c r="AD1848" s="46">
        <v>1913.05</v>
      </c>
      <c r="AE1848" s="46">
        <v>1913.05</v>
      </c>
      <c r="AF1848" s="46">
        <v>1913.05</v>
      </c>
      <c r="AG1848" s="46">
        <v>1913.05</v>
      </c>
      <c r="AH1848" s="46">
        <v>1913.05</v>
      </c>
      <c r="AI1848" s="46">
        <v>1913.05</v>
      </c>
      <c r="AJ1848" s="46">
        <v>1913.05</v>
      </c>
      <c r="AK1848" s="46">
        <v>1913.05</v>
      </c>
      <c r="AL1848" s="46">
        <v>1913.05</v>
      </c>
      <c r="AM1848" s="46">
        <v>0</v>
      </c>
    </row>
    <row r="1849" spans="5:39" x14ac:dyDescent="0.2">
      <c r="E1849" s="47">
        <v>185</v>
      </c>
      <c r="F1849" s="47">
        <v>195</v>
      </c>
      <c r="G1849" s="47" t="s">
        <v>251</v>
      </c>
      <c r="H1849" s="47" t="s">
        <v>348</v>
      </c>
      <c r="I1849" s="47" t="s">
        <v>563</v>
      </c>
      <c r="J1849" s="533">
        <v>40000039</v>
      </c>
      <c r="K1849" s="14" t="s">
        <v>59</v>
      </c>
      <c r="L1849" s="14" t="s">
        <v>54</v>
      </c>
      <c r="M1849" s="45">
        <v>1849</v>
      </c>
      <c r="N1849" s="45">
        <v>1</v>
      </c>
      <c r="O1849" s="46">
        <v>4160.84</v>
      </c>
      <c r="Q1849" s="12" t="s">
        <v>379</v>
      </c>
      <c r="T1849" s="59" t="s">
        <v>108</v>
      </c>
      <c r="U1849" s="14">
        <v>0</v>
      </c>
      <c r="V1849" s="59" t="s">
        <v>174</v>
      </c>
      <c r="Y1849" s="46">
        <v>0</v>
      </c>
      <c r="Z1849" s="46">
        <v>0</v>
      </c>
      <c r="AA1849" s="46">
        <v>0</v>
      </c>
      <c r="AB1849" s="46">
        <v>0</v>
      </c>
      <c r="AC1849" s="46">
        <v>0</v>
      </c>
      <c r="AD1849" s="46">
        <v>0</v>
      </c>
      <c r="AE1849" s="46">
        <v>0</v>
      </c>
      <c r="AF1849" s="46">
        <v>0</v>
      </c>
      <c r="AG1849" s="46">
        <v>0</v>
      </c>
      <c r="AH1849" s="46">
        <v>4786.87</v>
      </c>
      <c r="AI1849" s="46">
        <v>3650.18</v>
      </c>
      <c r="AJ1849" s="46">
        <v>3650.18</v>
      </c>
      <c r="AK1849" s="46">
        <v>6609.53</v>
      </c>
      <c r="AL1849" s="46">
        <v>4160.84</v>
      </c>
      <c r="AM1849" s="46">
        <v>0</v>
      </c>
    </row>
    <row r="1850" spans="5:39" x14ac:dyDescent="0.2">
      <c r="E1850" s="47">
        <v>185</v>
      </c>
      <c r="F1850" s="47">
        <v>195</v>
      </c>
      <c r="G1850" s="47" t="s">
        <v>251</v>
      </c>
      <c r="H1850" s="47" t="s">
        <v>348</v>
      </c>
      <c r="I1850" s="47" t="s">
        <v>563</v>
      </c>
      <c r="J1850" s="533">
        <v>40000039</v>
      </c>
      <c r="K1850" s="14" t="s">
        <v>59</v>
      </c>
      <c r="L1850" s="14" t="s">
        <v>58</v>
      </c>
      <c r="M1850" s="45">
        <v>1850</v>
      </c>
      <c r="N1850" s="45">
        <v>1</v>
      </c>
      <c r="O1850" s="46">
        <v>0</v>
      </c>
      <c r="Q1850" s="12" t="s">
        <v>379</v>
      </c>
      <c r="T1850" s="59" t="s">
        <v>108</v>
      </c>
      <c r="U1850" s="14">
        <v>0</v>
      </c>
      <c r="V1850" s="59" t="s">
        <v>174</v>
      </c>
      <c r="Y1850" s="46">
        <v>0</v>
      </c>
      <c r="Z1850" s="46">
        <v>0</v>
      </c>
      <c r="AA1850" s="46">
        <v>0</v>
      </c>
      <c r="AB1850" s="46">
        <v>0</v>
      </c>
      <c r="AC1850" s="46">
        <v>0</v>
      </c>
      <c r="AD1850" s="46">
        <v>0</v>
      </c>
      <c r="AE1850" s="46">
        <v>0</v>
      </c>
      <c r="AF1850" s="46">
        <v>0</v>
      </c>
      <c r="AG1850" s="46">
        <v>0</v>
      </c>
      <c r="AH1850" s="46">
        <v>0</v>
      </c>
      <c r="AI1850" s="46">
        <v>0</v>
      </c>
      <c r="AJ1850" s="46">
        <v>0</v>
      </c>
      <c r="AK1850" s="46">
        <v>0</v>
      </c>
      <c r="AL1850" s="46">
        <v>0</v>
      </c>
      <c r="AM1850" s="46">
        <v>0</v>
      </c>
    </row>
    <row r="1851" spans="5:39" x14ac:dyDescent="0.2">
      <c r="E1851" s="47">
        <v>185</v>
      </c>
      <c r="F1851" s="47">
        <v>195</v>
      </c>
      <c r="G1851" s="47" t="s">
        <v>251</v>
      </c>
      <c r="H1851" s="47" t="s">
        <v>348</v>
      </c>
      <c r="I1851" s="47" t="s">
        <v>563</v>
      </c>
      <c r="J1851" s="533">
        <v>40000039</v>
      </c>
      <c r="K1851" s="14" t="s">
        <v>59</v>
      </c>
      <c r="L1851" s="14" t="s">
        <v>31</v>
      </c>
      <c r="M1851" s="45">
        <v>1851</v>
      </c>
      <c r="N1851" s="45">
        <v>1</v>
      </c>
      <c r="O1851" s="48">
        <v>6073.89</v>
      </c>
      <c r="Q1851" s="12" t="s">
        <v>379</v>
      </c>
      <c r="R1851" s="46">
        <v>5722.6500000000005</v>
      </c>
      <c r="T1851" s="59" t="s">
        <v>108</v>
      </c>
      <c r="U1851" s="14">
        <v>0</v>
      </c>
      <c r="V1851" s="59" t="s">
        <v>174</v>
      </c>
      <c r="X1851" s="46">
        <v>11733.99</v>
      </c>
      <c r="Y1851" s="46">
        <v>1864.72</v>
      </c>
      <c r="Z1851" s="46">
        <v>1756.82</v>
      </c>
      <c r="AA1851" s="46">
        <v>1913.05</v>
      </c>
      <c r="AB1851" s="46">
        <v>1913.05</v>
      </c>
      <c r="AC1851" s="46">
        <v>1913.05</v>
      </c>
      <c r="AD1851" s="46">
        <v>1913.05</v>
      </c>
      <c r="AE1851" s="46">
        <v>1913.05</v>
      </c>
      <c r="AF1851" s="46">
        <v>1913.05</v>
      </c>
      <c r="AG1851" s="46">
        <v>1913.05</v>
      </c>
      <c r="AH1851" s="46">
        <v>6699.92</v>
      </c>
      <c r="AI1851" s="46">
        <v>5563.23</v>
      </c>
      <c r="AJ1851" s="46">
        <v>5563.23</v>
      </c>
      <c r="AK1851" s="46">
        <v>8522.58</v>
      </c>
      <c r="AL1851" s="46">
        <v>6073.89</v>
      </c>
      <c r="AM1851" s="46">
        <v>0</v>
      </c>
    </row>
    <row r="1852" spans="5:39" x14ac:dyDescent="0.2">
      <c r="E1852" s="47">
        <v>185</v>
      </c>
      <c r="F1852" s="47">
        <v>195</v>
      </c>
      <c r="G1852" s="47" t="s">
        <v>251</v>
      </c>
      <c r="H1852" s="47" t="s">
        <v>348</v>
      </c>
      <c r="I1852" s="47" t="s">
        <v>563</v>
      </c>
      <c r="J1852" s="533">
        <v>40000039</v>
      </c>
      <c r="K1852" s="14" t="s">
        <v>37</v>
      </c>
      <c r="L1852" s="14" t="s">
        <v>31</v>
      </c>
      <c r="M1852" s="45">
        <v>1852</v>
      </c>
      <c r="N1852" s="45">
        <v>1</v>
      </c>
      <c r="O1852" s="48">
        <v>0</v>
      </c>
      <c r="P1852" s="48"/>
      <c r="Q1852" s="12" t="s">
        <v>379</v>
      </c>
      <c r="R1852" s="46">
        <v>0</v>
      </c>
      <c r="T1852" s="59" t="s">
        <v>108</v>
      </c>
      <c r="U1852" s="14">
        <v>0</v>
      </c>
      <c r="V1852" s="59" t="s">
        <v>174</v>
      </c>
      <c r="Y1852" s="46">
        <v>0</v>
      </c>
      <c r="Z1852" s="46">
        <v>0</v>
      </c>
      <c r="AA1852" s="46">
        <v>0</v>
      </c>
      <c r="AB1852" s="46">
        <v>0</v>
      </c>
      <c r="AC1852" s="46">
        <v>0</v>
      </c>
      <c r="AD1852" s="46">
        <v>0</v>
      </c>
      <c r="AE1852" s="46">
        <v>0</v>
      </c>
      <c r="AF1852" s="46">
        <v>0</v>
      </c>
      <c r="AG1852" s="46">
        <v>0</v>
      </c>
      <c r="AH1852" s="46">
        <v>0</v>
      </c>
      <c r="AI1852" s="46">
        <v>0</v>
      </c>
      <c r="AJ1852" s="46">
        <v>0</v>
      </c>
      <c r="AK1852" s="46">
        <v>0</v>
      </c>
      <c r="AL1852" s="46">
        <v>0</v>
      </c>
      <c r="AM1852" s="46">
        <v>36701.838000000003</v>
      </c>
    </row>
    <row r="1853" spans="5:39" x14ac:dyDescent="0.2">
      <c r="E1853" s="47">
        <v>185</v>
      </c>
      <c r="F1853" s="47">
        <v>195</v>
      </c>
      <c r="G1853" s="47" t="s">
        <v>251</v>
      </c>
      <c r="H1853" s="47" t="s">
        <v>348</v>
      </c>
      <c r="I1853" s="47" t="s">
        <v>563</v>
      </c>
      <c r="J1853" s="533">
        <v>40000039</v>
      </c>
      <c r="K1853" s="14" t="s">
        <v>65</v>
      </c>
      <c r="L1853" s="14" t="s">
        <v>31</v>
      </c>
      <c r="M1853" s="45">
        <v>1853</v>
      </c>
      <c r="N1853" s="45">
        <v>1</v>
      </c>
      <c r="O1853" s="52">
        <v>61169.729999999996</v>
      </c>
      <c r="P1853" s="48">
        <v>36701.838000000003</v>
      </c>
      <c r="Q1853" s="12" t="s">
        <v>379</v>
      </c>
      <c r="R1853" s="46">
        <v>5722.6500000000005</v>
      </c>
      <c r="T1853" s="59" t="s">
        <v>108</v>
      </c>
      <c r="U1853" s="14">
        <v>0</v>
      </c>
      <c r="V1853" s="59" t="s">
        <v>174</v>
      </c>
      <c r="X1853" s="46">
        <v>11733.99</v>
      </c>
      <c r="Y1853" s="46">
        <v>1864.72</v>
      </c>
      <c r="Z1853" s="46">
        <v>1756.82</v>
      </c>
      <c r="AA1853" s="46">
        <v>1913.05</v>
      </c>
      <c r="AB1853" s="46">
        <v>1913.05</v>
      </c>
      <c r="AC1853" s="46">
        <v>1913.05</v>
      </c>
      <c r="AD1853" s="46">
        <v>1913.05</v>
      </c>
      <c r="AE1853" s="46">
        <v>1913.05</v>
      </c>
      <c r="AF1853" s="46">
        <v>1913.05</v>
      </c>
      <c r="AG1853" s="46">
        <v>1913.05</v>
      </c>
      <c r="AH1853" s="46">
        <v>6699.92</v>
      </c>
      <c r="AI1853" s="46">
        <v>5563.23</v>
      </c>
      <c r="AJ1853" s="46">
        <v>5563.23</v>
      </c>
      <c r="AK1853" s="46">
        <v>8522.58</v>
      </c>
      <c r="AL1853" s="46">
        <v>6073.89</v>
      </c>
      <c r="AM1853" s="46">
        <v>0</v>
      </c>
    </row>
    <row r="1854" spans="5:39" x14ac:dyDescent="0.2">
      <c r="E1854" s="47">
        <v>185</v>
      </c>
      <c r="F1854" s="47">
        <v>195</v>
      </c>
      <c r="G1854" s="47" t="s">
        <v>251</v>
      </c>
      <c r="H1854" s="47" t="s">
        <v>348</v>
      </c>
      <c r="I1854" s="47" t="s">
        <v>563</v>
      </c>
      <c r="J1854" s="533">
        <v>40000039</v>
      </c>
      <c r="K1854" s="14" t="s">
        <v>64</v>
      </c>
      <c r="L1854" s="14" t="s">
        <v>57</v>
      </c>
      <c r="M1854" s="45">
        <v>1854</v>
      </c>
      <c r="N1854" s="45">
        <v>1</v>
      </c>
      <c r="O1854" s="46">
        <v>29212.050103454581</v>
      </c>
      <c r="Q1854" s="12" t="s">
        <v>379</v>
      </c>
      <c r="T1854" s="59" t="s">
        <v>108</v>
      </c>
      <c r="U1854" s="14">
        <v>0</v>
      </c>
      <c r="V1854" s="59" t="s">
        <v>174</v>
      </c>
      <c r="X1854" s="46">
        <v>2633.9101034545874</v>
      </c>
      <c r="Y1854" s="46">
        <v>4498.6301034545877</v>
      </c>
      <c r="Z1854" s="46">
        <v>6255.4501034545874</v>
      </c>
      <c r="AA1854" s="46">
        <v>8168.5001034545876</v>
      </c>
      <c r="AB1854" s="46">
        <v>10081.550103454587</v>
      </c>
      <c r="AC1854" s="46">
        <v>11994.600103454586</v>
      </c>
      <c r="AD1854" s="46">
        <v>13907.650103454585</v>
      </c>
      <c r="AE1854" s="46">
        <v>15820.700103454585</v>
      </c>
      <c r="AF1854" s="46">
        <v>17733.750103454586</v>
      </c>
      <c r="AG1854" s="46">
        <v>19646.800103454585</v>
      </c>
      <c r="AH1854" s="46">
        <v>21559.850103454584</v>
      </c>
      <c r="AI1854" s="46">
        <v>23472.900103454584</v>
      </c>
      <c r="AJ1854" s="46">
        <v>25385.950103454583</v>
      </c>
      <c r="AK1854" s="46">
        <v>27299.000103454582</v>
      </c>
      <c r="AL1854" s="46">
        <v>29212.050103454581</v>
      </c>
      <c r="AM1854" s="46">
        <v>0</v>
      </c>
    </row>
    <row r="1855" spans="5:39" x14ac:dyDescent="0.2">
      <c r="E1855" s="47">
        <v>185</v>
      </c>
      <c r="F1855" s="47">
        <v>195</v>
      </c>
      <c r="G1855" s="47" t="s">
        <v>251</v>
      </c>
      <c r="H1855" s="47" t="s">
        <v>348</v>
      </c>
      <c r="I1855" s="47" t="s">
        <v>563</v>
      </c>
      <c r="J1855" s="533">
        <v>40000039</v>
      </c>
      <c r="K1855" s="14" t="s">
        <v>64</v>
      </c>
      <c r="L1855" s="14" t="s">
        <v>54</v>
      </c>
      <c r="M1855" s="45">
        <v>1855</v>
      </c>
      <c r="N1855" s="45">
        <v>1</v>
      </c>
      <c r="O1855" s="46">
        <v>31957.679896545411</v>
      </c>
      <c r="Q1855" s="12" t="s">
        <v>379</v>
      </c>
      <c r="T1855" s="59" t="s">
        <v>108</v>
      </c>
      <c r="U1855" s="14">
        <v>0</v>
      </c>
      <c r="V1855" s="59" t="s">
        <v>174</v>
      </c>
      <c r="X1855" s="46">
        <v>9100.0798965454123</v>
      </c>
      <c r="Y1855" s="46">
        <v>9100.0798965454123</v>
      </c>
      <c r="Z1855" s="46">
        <v>9100.0798965454123</v>
      </c>
      <c r="AA1855" s="46">
        <v>9100.0798965454123</v>
      </c>
      <c r="AB1855" s="46">
        <v>9100.0798965454123</v>
      </c>
      <c r="AC1855" s="46">
        <v>9100.0798965454123</v>
      </c>
      <c r="AD1855" s="46">
        <v>9100.0798965454123</v>
      </c>
      <c r="AE1855" s="46">
        <v>9100.0798965454123</v>
      </c>
      <c r="AF1855" s="46">
        <v>9100.0798965454123</v>
      </c>
      <c r="AG1855" s="46">
        <v>9100.0798965454123</v>
      </c>
      <c r="AH1855" s="46">
        <v>13886.949896545411</v>
      </c>
      <c r="AI1855" s="46">
        <v>17537.129896545412</v>
      </c>
      <c r="AJ1855" s="46">
        <v>21187.309896545412</v>
      </c>
      <c r="AK1855" s="46">
        <v>27796.839896545411</v>
      </c>
      <c r="AL1855" s="46">
        <v>31957.679896545411</v>
      </c>
      <c r="AM1855" s="46">
        <v>24467.891999999989</v>
      </c>
    </row>
    <row r="1856" spans="5:39" x14ac:dyDescent="0.2">
      <c r="E1856" s="47">
        <v>185</v>
      </c>
      <c r="F1856" s="47">
        <v>195</v>
      </c>
      <c r="G1856" s="47" t="s">
        <v>251</v>
      </c>
      <c r="H1856" s="47" t="s">
        <v>348</v>
      </c>
      <c r="I1856" s="47" t="s">
        <v>563</v>
      </c>
      <c r="J1856" s="533">
        <v>40000039</v>
      </c>
      <c r="K1856" s="14" t="s">
        <v>64</v>
      </c>
      <c r="L1856" s="14" t="s">
        <v>58</v>
      </c>
      <c r="M1856" s="45">
        <v>1856</v>
      </c>
      <c r="N1856" s="45">
        <v>1</v>
      </c>
      <c r="O1856" s="46">
        <v>0</v>
      </c>
      <c r="Q1856" s="12" t="s">
        <v>379</v>
      </c>
      <c r="T1856" s="59" t="s">
        <v>108</v>
      </c>
      <c r="U1856" s="14">
        <v>0</v>
      </c>
      <c r="V1856" s="59" t="s">
        <v>174</v>
      </c>
      <c r="X1856" s="46">
        <v>0</v>
      </c>
      <c r="Y1856" s="46">
        <v>0</v>
      </c>
      <c r="Z1856" s="46">
        <v>0</v>
      </c>
      <c r="AA1856" s="46">
        <v>0</v>
      </c>
      <c r="AB1856" s="46">
        <v>0</v>
      </c>
      <c r="AC1856" s="46">
        <v>0</v>
      </c>
      <c r="AD1856" s="46">
        <v>0</v>
      </c>
      <c r="AE1856" s="46">
        <v>0</v>
      </c>
      <c r="AF1856" s="46">
        <v>0</v>
      </c>
      <c r="AG1856" s="46">
        <v>0</v>
      </c>
      <c r="AH1856" s="46">
        <v>0</v>
      </c>
      <c r="AI1856" s="46">
        <v>0</v>
      </c>
      <c r="AJ1856" s="46">
        <v>0</v>
      </c>
      <c r="AK1856" s="46">
        <v>0</v>
      </c>
      <c r="AL1856" s="46">
        <v>0</v>
      </c>
      <c r="AM1856" s="46">
        <v>0</v>
      </c>
    </row>
    <row r="1857" spans="5:39" x14ac:dyDescent="0.2">
      <c r="E1857" s="47">
        <v>185</v>
      </c>
      <c r="F1857" s="47">
        <v>195</v>
      </c>
      <c r="G1857" s="47" t="s">
        <v>251</v>
      </c>
      <c r="H1857" s="47" t="s">
        <v>348</v>
      </c>
      <c r="I1857" s="47" t="s">
        <v>563</v>
      </c>
      <c r="J1857" s="533">
        <v>40000039</v>
      </c>
      <c r="K1857" s="14" t="s">
        <v>67</v>
      </c>
      <c r="L1857" s="14" t="s">
        <v>67</v>
      </c>
      <c r="M1857" s="45">
        <v>1857</v>
      </c>
      <c r="N1857" s="45">
        <v>1</v>
      </c>
      <c r="O1857" s="53">
        <v>187.72009521703148</v>
      </c>
      <c r="P1857" s="54">
        <v>177.72009521703148</v>
      </c>
      <c r="Q1857" s="55" t="s">
        <v>379</v>
      </c>
      <c r="R1857" s="56">
        <v>10.689056643338311</v>
      </c>
      <c r="S1857" s="57" t="s">
        <v>370</v>
      </c>
      <c r="T1857" s="60" t="s">
        <v>108</v>
      </c>
      <c r="U1857" s="14">
        <v>34</v>
      </c>
      <c r="V1857" s="60" t="s">
        <v>174</v>
      </c>
      <c r="Y1857" s="46">
        <v>187.72009521703148</v>
      </c>
      <c r="Z1857" s="46">
        <v>187.72009521703148</v>
      </c>
      <c r="AA1857" s="46">
        <v>187.72009521703148</v>
      </c>
      <c r="AB1857" s="46">
        <v>187.72009521703148</v>
      </c>
      <c r="AC1857" s="46">
        <v>187.72009521703148</v>
      </c>
      <c r="AD1857" s="46">
        <v>187.72009521703148</v>
      </c>
      <c r="AE1857" s="46">
        <v>187.72009521703148</v>
      </c>
      <c r="AF1857" s="46">
        <v>187.72009521703148</v>
      </c>
      <c r="AG1857" s="46">
        <v>187.72009521703148</v>
      </c>
      <c r="AH1857" s="46">
        <v>187.72009521703148</v>
      </c>
      <c r="AI1857" s="46">
        <v>187.72009521703148</v>
      </c>
      <c r="AJ1857" s="46">
        <v>187.72009521703148</v>
      </c>
      <c r="AK1857" s="46">
        <v>187.72009521703148</v>
      </c>
      <c r="AL1857" s="46">
        <v>187.72009521703148</v>
      </c>
      <c r="AM1857" s="46">
        <v>187.72009521703148</v>
      </c>
    </row>
    <row r="1858" spans="5:39" x14ac:dyDescent="0.2">
      <c r="E1858" s="14">
        <v>186</v>
      </c>
      <c r="F1858" s="14">
        <v>196</v>
      </c>
      <c r="G1858" s="14" t="s">
        <v>251</v>
      </c>
      <c r="H1858" s="14" t="s">
        <v>353</v>
      </c>
      <c r="I1858" s="14" t="s">
        <v>564</v>
      </c>
      <c r="J1858" s="531">
        <v>40000040</v>
      </c>
      <c r="K1858" s="14" t="s">
        <v>59</v>
      </c>
      <c r="L1858" s="14" t="s">
        <v>57</v>
      </c>
      <c r="M1858" s="45">
        <v>1858</v>
      </c>
      <c r="N1858" s="45">
        <v>1</v>
      </c>
      <c r="O1858" s="46">
        <v>1817.74</v>
      </c>
      <c r="Q1858" s="12" t="s">
        <v>376</v>
      </c>
      <c r="T1858" s="59" t="s">
        <v>73</v>
      </c>
      <c r="U1858" s="14">
        <v>24</v>
      </c>
      <c r="V1858" s="59" t="s">
        <v>174</v>
      </c>
      <c r="Y1858" s="46">
        <v>1623.37</v>
      </c>
      <c r="Z1858" s="46">
        <v>1817.74</v>
      </c>
      <c r="AA1858" s="46">
        <v>1817.74</v>
      </c>
      <c r="AB1858" s="46">
        <v>1817.74</v>
      </c>
      <c r="AC1858" s="46">
        <v>1817.74</v>
      </c>
      <c r="AD1858" s="46">
        <v>1817.74</v>
      </c>
      <c r="AE1858" s="46">
        <v>1817.74</v>
      </c>
      <c r="AF1858" s="46">
        <v>1817.74</v>
      </c>
      <c r="AG1858" s="46">
        <v>1817.74</v>
      </c>
      <c r="AH1858" s="46">
        <v>1817.74</v>
      </c>
      <c r="AI1858" s="46">
        <v>1817.74</v>
      </c>
      <c r="AJ1858" s="46">
        <v>1817.74</v>
      </c>
      <c r="AK1858" s="46">
        <v>1817.74</v>
      </c>
      <c r="AL1858" s="46">
        <v>1817.74</v>
      </c>
      <c r="AM1858" s="46">
        <v>0</v>
      </c>
    </row>
    <row r="1859" spans="5:39" x14ac:dyDescent="0.2">
      <c r="E1859" s="47">
        <v>186</v>
      </c>
      <c r="F1859" s="47">
        <v>196</v>
      </c>
      <c r="G1859" s="47" t="s">
        <v>251</v>
      </c>
      <c r="H1859" s="47" t="s">
        <v>353</v>
      </c>
      <c r="I1859" s="47" t="s">
        <v>564</v>
      </c>
      <c r="J1859" s="533">
        <v>40000040</v>
      </c>
      <c r="K1859" s="14" t="s">
        <v>59</v>
      </c>
      <c r="L1859" s="14" t="s">
        <v>54</v>
      </c>
      <c r="M1859" s="45">
        <v>1859</v>
      </c>
      <c r="N1859" s="45">
        <v>1</v>
      </c>
      <c r="O1859" s="46">
        <v>8437.33</v>
      </c>
      <c r="Q1859" s="12" t="s">
        <v>376</v>
      </c>
      <c r="T1859" s="59" t="s">
        <v>73</v>
      </c>
      <c r="U1859" s="14">
        <v>0</v>
      </c>
      <c r="V1859" s="59" t="s">
        <v>174</v>
      </c>
      <c r="Y1859" s="46">
        <v>0</v>
      </c>
      <c r="Z1859" s="46">
        <v>0</v>
      </c>
      <c r="AA1859" s="46">
        <v>0</v>
      </c>
      <c r="AB1859" s="46">
        <v>0</v>
      </c>
      <c r="AC1859" s="46">
        <v>0</v>
      </c>
      <c r="AD1859" s="46">
        <v>0</v>
      </c>
      <c r="AE1859" s="46">
        <v>0</v>
      </c>
      <c r="AF1859" s="46">
        <v>0</v>
      </c>
      <c r="AG1859" s="46">
        <v>0</v>
      </c>
      <c r="AH1859" s="46">
        <v>7702.24</v>
      </c>
      <c r="AI1859" s="46">
        <v>3883.17</v>
      </c>
      <c r="AJ1859" s="46">
        <v>3883.17</v>
      </c>
      <c r="AK1859" s="46">
        <v>27595.84</v>
      </c>
      <c r="AL1859" s="46">
        <v>8437.33</v>
      </c>
      <c r="AM1859" s="46">
        <v>0</v>
      </c>
    </row>
    <row r="1860" spans="5:39" x14ac:dyDescent="0.2">
      <c r="E1860" s="47">
        <v>186</v>
      </c>
      <c r="F1860" s="47">
        <v>196</v>
      </c>
      <c r="G1860" s="47" t="s">
        <v>251</v>
      </c>
      <c r="H1860" s="47" t="s">
        <v>353</v>
      </c>
      <c r="I1860" s="47" t="s">
        <v>564</v>
      </c>
      <c r="J1860" s="533">
        <v>40000040</v>
      </c>
      <c r="K1860" s="14" t="s">
        <v>59</v>
      </c>
      <c r="L1860" s="14" t="s">
        <v>58</v>
      </c>
      <c r="M1860" s="45">
        <v>1860</v>
      </c>
      <c r="N1860" s="45">
        <v>1</v>
      </c>
      <c r="O1860" s="46">
        <v>0</v>
      </c>
      <c r="Q1860" s="12" t="s">
        <v>376</v>
      </c>
      <c r="T1860" s="59" t="s">
        <v>73</v>
      </c>
      <c r="U1860" s="14">
        <v>0</v>
      </c>
      <c r="V1860" s="59" t="s">
        <v>174</v>
      </c>
      <c r="Y1860" s="46">
        <v>0</v>
      </c>
      <c r="Z1860" s="46">
        <v>0</v>
      </c>
      <c r="AA1860" s="46">
        <v>0</v>
      </c>
      <c r="AB1860" s="46">
        <v>0</v>
      </c>
      <c r="AC1860" s="46">
        <v>0</v>
      </c>
      <c r="AD1860" s="46">
        <v>0</v>
      </c>
      <c r="AE1860" s="46">
        <v>0</v>
      </c>
      <c r="AF1860" s="46">
        <v>0</v>
      </c>
      <c r="AG1860" s="46">
        <v>0</v>
      </c>
      <c r="AH1860" s="46">
        <v>0</v>
      </c>
      <c r="AI1860" s="46">
        <v>0</v>
      </c>
      <c r="AJ1860" s="46">
        <v>0</v>
      </c>
      <c r="AK1860" s="46">
        <v>0</v>
      </c>
      <c r="AL1860" s="46">
        <v>0</v>
      </c>
      <c r="AM1860" s="46">
        <v>0</v>
      </c>
    </row>
    <row r="1861" spans="5:39" x14ac:dyDescent="0.2">
      <c r="E1861" s="47">
        <v>186</v>
      </c>
      <c r="F1861" s="47">
        <v>196</v>
      </c>
      <c r="G1861" s="47" t="s">
        <v>251</v>
      </c>
      <c r="H1861" s="47" t="s">
        <v>353</v>
      </c>
      <c r="I1861" s="47" t="s">
        <v>564</v>
      </c>
      <c r="J1861" s="533">
        <v>40000040</v>
      </c>
      <c r="K1861" s="14" t="s">
        <v>59</v>
      </c>
      <c r="L1861" s="14" t="s">
        <v>31</v>
      </c>
      <c r="M1861" s="45">
        <v>1861</v>
      </c>
      <c r="N1861" s="45">
        <v>1</v>
      </c>
      <c r="O1861" s="48">
        <v>10255.07</v>
      </c>
      <c r="Q1861" s="12" t="s">
        <v>376</v>
      </c>
      <c r="R1861" s="46">
        <v>10401.365</v>
      </c>
      <c r="T1861" s="59" t="s">
        <v>73</v>
      </c>
      <c r="U1861" s="14">
        <v>0</v>
      </c>
      <c r="V1861" s="59" t="s">
        <v>174</v>
      </c>
      <c r="X1861" s="46">
        <v>11149.39</v>
      </c>
      <c r="Y1861" s="46">
        <v>1623.37</v>
      </c>
      <c r="Z1861" s="46">
        <v>1817.74</v>
      </c>
      <c r="AA1861" s="46">
        <v>1817.74</v>
      </c>
      <c r="AB1861" s="46">
        <v>1817.74</v>
      </c>
      <c r="AC1861" s="46">
        <v>1817.74</v>
      </c>
      <c r="AD1861" s="46">
        <v>1817.74</v>
      </c>
      <c r="AE1861" s="46">
        <v>1817.74</v>
      </c>
      <c r="AF1861" s="46">
        <v>1817.74</v>
      </c>
      <c r="AG1861" s="46">
        <v>1817.74</v>
      </c>
      <c r="AH1861" s="46">
        <v>9519.98</v>
      </c>
      <c r="AI1861" s="46">
        <v>5700.91</v>
      </c>
      <c r="AJ1861" s="46">
        <v>5700.91</v>
      </c>
      <c r="AK1861" s="46">
        <v>29413.58</v>
      </c>
      <c r="AL1861" s="46">
        <v>10255.07</v>
      </c>
      <c r="AM1861" s="46">
        <v>0</v>
      </c>
    </row>
    <row r="1862" spans="5:39" x14ac:dyDescent="0.2">
      <c r="E1862" s="47">
        <v>186</v>
      </c>
      <c r="F1862" s="47">
        <v>196</v>
      </c>
      <c r="G1862" s="47" t="s">
        <v>251</v>
      </c>
      <c r="H1862" s="47" t="s">
        <v>353</v>
      </c>
      <c r="I1862" s="47" t="s">
        <v>564</v>
      </c>
      <c r="J1862" s="533">
        <v>40000040</v>
      </c>
      <c r="K1862" s="14" t="s">
        <v>37</v>
      </c>
      <c r="L1862" s="14" t="s">
        <v>31</v>
      </c>
      <c r="M1862" s="45">
        <v>1862</v>
      </c>
      <c r="N1862" s="45">
        <v>1</v>
      </c>
      <c r="O1862" s="48">
        <v>28570</v>
      </c>
      <c r="P1862" s="48"/>
      <c r="Q1862" s="12" t="s">
        <v>376</v>
      </c>
      <c r="R1862" s="46">
        <v>9500.9283333333333</v>
      </c>
      <c r="T1862" s="59" t="s">
        <v>73</v>
      </c>
      <c r="U1862" s="14">
        <v>0</v>
      </c>
      <c r="V1862" s="59" t="s">
        <v>174</v>
      </c>
      <c r="Y1862" s="46">
        <v>0</v>
      </c>
      <c r="Z1862" s="46">
        <v>0</v>
      </c>
      <c r="AA1862" s="46">
        <v>0</v>
      </c>
      <c r="AB1862" s="46">
        <v>0</v>
      </c>
      <c r="AC1862" s="46">
        <v>0</v>
      </c>
      <c r="AD1862" s="46">
        <v>0</v>
      </c>
      <c r="AE1862" s="46">
        <v>9100</v>
      </c>
      <c r="AF1862" s="46">
        <v>0</v>
      </c>
      <c r="AG1862" s="46">
        <v>0</v>
      </c>
      <c r="AH1862" s="46">
        <v>18214.68</v>
      </c>
      <c r="AI1862" s="46">
        <v>0</v>
      </c>
      <c r="AJ1862" s="46">
        <v>10220.89</v>
      </c>
      <c r="AK1862" s="46">
        <v>0</v>
      </c>
      <c r="AL1862" s="46">
        <v>28570</v>
      </c>
      <c r="AM1862" s="46">
        <v>17439.648000000001</v>
      </c>
    </row>
    <row r="1863" spans="5:39" x14ac:dyDescent="0.2">
      <c r="E1863" s="47">
        <v>186</v>
      </c>
      <c r="F1863" s="47">
        <v>196</v>
      </c>
      <c r="G1863" s="47" t="s">
        <v>251</v>
      </c>
      <c r="H1863" s="47" t="s">
        <v>353</v>
      </c>
      <c r="I1863" s="47" t="s">
        <v>564</v>
      </c>
      <c r="J1863" s="533">
        <v>40000040</v>
      </c>
      <c r="K1863" s="14" t="s">
        <v>65</v>
      </c>
      <c r="L1863" s="14" t="s">
        <v>31</v>
      </c>
      <c r="M1863" s="45">
        <v>1863</v>
      </c>
      <c r="N1863" s="45">
        <v>1</v>
      </c>
      <c r="O1863" s="52">
        <v>21799.560000000005</v>
      </c>
      <c r="P1863" s="48">
        <v>17439.648000000001</v>
      </c>
      <c r="Q1863" s="12" t="s">
        <v>376</v>
      </c>
      <c r="R1863" s="46">
        <v>3633.2600000000007</v>
      </c>
      <c r="T1863" s="59" t="s">
        <v>73</v>
      </c>
      <c r="U1863" s="14">
        <v>0</v>
      </c>
      <c r="V1863" s="59" t="s">
        <v>174</v>
      </c>
      <c r="X1863" s="46">
        <v>0</v>
      </c>
      <c r="Y1863" s="46">
        <v>0</v>
      </c>
      <c r="Z1863" s="46">
        <v>0</v>
      </c>
      <c r="AA1863" s="46">
        <v>0</v>
      </c>
      <c r="AB1863" s="46">
        <v>0</v>
      </c>
      <c r="AC1863" s="46">
        <v>0</v>
      </c>
      <c r="AD1863" s="46">
        <v>0</v>
      </c>
      <c r="AE1863" s="46">
        <v>0</v>
      </c>
      <c r="AF1863" s="46">
        <v>0</v>
      </c>
      <c r="AG1863" s="46">
        <v>0</v>
      </c>
      <c r="AH1863" s="46">
        <v>0</v>
      </c>
      <c r="AI1863" s="46">
        <v>0</v>
      </c>
      <c r="AJ1863" s="46">
        <v>0</v>
      </c>
      <c r="AK1863" s="46">
        <v>11544.490000000005</v>
      </c>
      <c r="AL1863" s="46">
        <v>10255.07</v>
      </c>
      <c r="AM1863" s="46">
        <v>0</v>
      </c>
    </row>
    <row r="1864" spans="5:39" x14ac:dyDescent="0.2">
      <c r="E1864" s="47">
        <v>186</v>
      </c>
      <c r="F1864" s="47">
        <v>196</v>
      </c>
      <c r="G1864" s="47" t="s">
        <v>251</v>
      </c>
      <c r="H1864" s="47" t="s">
        <v>353</v>
      </c>
      <c r="I1864" s="47" t="s">
        <v>564</v>
      </c>
      <c r="J1864" s="533">
        <v>40000040</v>
      </c>
      <c r="K1864" s="14" t="s">
        <v>64</v>
      </c>
      <c r="L1864" s="14" t="s">
        <v>57</v>
      </c>
      <c r="M1864" s="45">
        <v>1864</v>
      </c>
      <c r="N1864" s="45">
        <v>1</v>
      </c>
      <c r="O1864" s="46">
        <v>0</v>
      </c>
      <c r="Q1864" s="12" t="s">
        <v>376</v>
      </c>
      <c r="T1864" s="59" t="s">
        <v>73</v>
      </c>
      <c r="U1864" s="14">
        <v>0</v>
      </c>
      <c r="V1864" s="59" t="s">
        <v>174</v>
      </c>
      <c r="X1864" s="46">
        <v>0</v>
      </c>
      <c r="Y1864" s="46">
        <v>1623.37</v>
      </c>
      <c r="Z1864" s="46">
        <v>3441.1099999999997</v>
      </c>
      <c r="AA1864" s="46">
        <v>5258.8499999999995</v>
      </c>
      <c r="AB1864" s="46">
        <v>7076.5899999999992</v>
      </c>
      <c r="AC1864" s="46">
        <v>8894.33</v>
      </c>
      <c r="AD1864" s="46">
        <v>10712.07</v>
      </c>
      <c r="AE1864" s="46">
        <v>3429.8099999999995</v>
      </c>
      <c r="AF1864" s="46">
        <v>5247.5499999999993</v>
      </c>
      <c r="AG1864" s="46">
        <v>7065.2899999999991</v>
      </c>
      <c r="AH1864" s="46">
        <v>0</v>
      </c>
      <c r="AI1864" s="46">
        <v>1817.74</v>
      </c>
      <c r="AJ1864" s="46">
        <v>0</v>
      </c>
      <c r="AK1864" s="46">
        <v>1817.74</v>
      </c>
      <c r="AL1864" s="46">
        <v>0</v>
      </c>
      <c r="AM1864" s="46">
        <v>0</v>
      </c>
    </row>
    <row r="1865" spans="5:39" x14ac:dyDescent="0.2">
      <c r="E1865" s="47">
        <v>186</v>
      </c>
      <c r="F1865" s="47">
        <v>196</v>
      </c>
      <c r="G1865" s="47" t="s">
        <v>251</v>
      </c>
      <c r="H1865" s="47" t="s">
        <v>353</v>
      </c>
      <c r="I1865" s="47" t="s">
        <v>564</v>
      </c>
      <c r="J1865" s="533">
        <v>40000040</v>
      </c>
      <c r="K1865" s="14" t="s">
        <v>64</v>
      </c>
      <c r="L1865" s="14" t="s">
        <v>54</v>
      </c>
      <c r="M1865" s="45">
        <v>1865</v>
      </c>
      <c r="N1865" s="45">
        <v>1</v>
      </c>
      <c r="O1865" s="46">
        <v>12279.579999999998</v>
      </c>
      <c r="Q1865" s="12" t="s">
        <v>376</v>
      </c>
      <c r="T1865" s="59" t="s">
        <v>73</v>
      </c>
      <c r="U1865" s="14">
        <v>0</v>
      </c>
      <c r="V1865" s="59" t="s">
        <v>174</v>
      </c>
      <c r="X1865" s="46">
        <v>0</v>
      </c>
      <c r="Y1865" s="46">
        <v>0</v>
      </c>
      <c r="Z1865" s="46">
        <v>0</v>
      </c>
      <c r="AA1865" s="46">
        <v>0</v>
      </c>
      <c r="AB1865" s="46">
        <v>0</v>
      </c>
      <c r="AC1865" s="46">
        <v>0</v>
      </c>
      <c r="AD1865" s="46">
        <v>0</v>
      </c>
      <c r="AE1865" s="46">
        <v>0</v>
      </c>
      <c r="AF1865" s="46">
        <v>0</v>
      </c>
      <c r="AG1865" s="46">
        <v>0</v>
      </c>
      <c r="AH1865" s="46">
        <v>0</v>
      </c>
      <c r="AI1865" s="46">
        <v>3883.17</v>
      </c>
      <c r="AJ1865" s="46">
        <v>1180.9300000000003</v>
      </c>
      <c r="AK1865" s="46">
        <v>28776.77</v>
      </c>
      <c r="AL1865" s="46">
        <v>12279.579999999998</v>
      </c>
      <c r="AM1865" s="46">
        <v>0</v>
      </c>
    </row>
    <row r="1866" spans="5:39" x14ac:dyDescent="0.2">
      <c r="E1866" s="47">
        <v>186</v>
      </c>
      <c r="F1866" s="47">
        <v>196</v>
      </c>
      <c r="G1866" s="47" t="s">
        <v>251</v>
      </c>
      <c r="H1866" s="47" t="s">
        <v>353</v>
      </c>
      <c r="I1866" s="47" t="s">
        <v>564</v>
      </c>
      <c r="J1866" s="533">
        <v>40000040</v>
      </c>
      <c r="K1866" s="14" t="s">
        <v>64</v>
      </c>
      <c r="L1866" s="14" t="s">
        <v>58</v>
      </c>
      <c r="M1866" s="45">
        <v>1866</v>
      </c>
      <c r="N1866" s="45">
        <v>1</v>
      </c>
      <c r="O1866" s="46">
        <v>9519.98</v>
      </c>
      <c r="Q1866" s="12" t="s">
        <v>376</v>
      </c>
      <c r="T1866" s="59" t="s">
        <v>73</v>
      </c>
      <c r="U1866" s="14">
        <v>0</v>
      </c>
      <c r="V1866" s="59" t="s">
        <v>174</v>
      </c>
      <c r="X1866" s="46">
        <v>0</v>
      </c>
      <c r="Y1866" s="46">
        <v>11149.39</v>
      </c>
      <c r="Z1866" s="46">
        <v>11149.39</v>
      </c>
      <c r="AA1866" s="46">
        <v>11149.39</v>
      </c>
      <c r="AB1866" s="46">
        <v>11149.39</v>
      </c>
      <c r="AC1866" s="46">
        <v>11149.390000000001</v>
      </c>
      <c r="AD1866" s="46">
        <v>11149.390000000003</v>
      </c>
      <c r="AE1866" s="46">
        <v>11149.390000000005</v>
      </c>
      <c r="AF1866" s="46">
        <v>11149.390000000007</v>
      </c>
      <c r="AG1866" s="46">
        <v>11149.390000000009</v>
      </c>
      <c r="AH1866" s="46">
        <v>9519.9800000000032</v>
      </c>
      <c r="AI1866" s="46">
        <v>9519.9800000000068</v>
      </c>
      <c r="AJ1866" s="46">
        <v>9519.9800000000105</v>
      </c>
      <c r="AK1866" s="46">
        <v>9519.9800000000141</v>
      </c>
      <c r="AL1866" s="46">
        <v>9519.98</v>
      </c>
      <c r="AM1866" s="46">
        <v>4359.9119999999966</v>
      </c>
    </row>
    <row r="1867" spans="5:39" x14ac:dyDescent="0.2">
      <c r="E1867" s="47">
        <v>186</v>
      </c>
      <c r="F1867" s="47">
        <v>196</v>
      </c>
      <c r="G1867" s="47" t="s">
        <v>251</v>
      </c>
      <c r="H1867" s="47" t="s">
        <v>353</v>
      </c>
      <c r="I1867" s="47" t="s">
        <v>564</v>
      </c>
      <c r="J1867" s="533">
        <v>40000040</v>
      </c>
      <c r="K1867" s="14" t="s">
        <v>67</v>
      </c>
      <c r="L1867" s="14" t="s">
        <v>67</v>
      </c>
      <c r="M1867" s="45">
        <v>1867</v>
      </c>
      <c r="N1867" s="45">
        <v>1</v>
      </c>
      <c r="O1867" s="53">
        <v>14.828084603541356</v>
      </c>
      <c r="P1867" s="54">
        <v>4.828084603541356</v>
      </c>
      <c r="Q1867" s="55" t="s">
        <v>376</v>
      </c>
      <c r="R1867" s="56">
        <v>2.0958364599261738</v>
      </c>
      <c r="S1867" s="57" t="s">
        <v>370</v>
      </c>
      <c r="T1867" s="60" t="s">
        <v>73</v>
      </c>
      <c r="U1867" s="14">
        <v>0</v>
      </c>
      <c r="V1867" s="60" t="s">
        <v>174</v>
      </c>
      <c r="Y1867" s="46">
        <v>14.828084603541356</v>
      </c>
      <c r="Z1867" s="46">
        <v>14.828084603541356</v>
      </c>
      <c r="AA1867" s="46">
        <v>14.828084603541356</v>
      </c>
      <c r="AB1867" s="46">
        <v>14.828084603541356</v>
      </c>
      <c r="AC1867" s="46">
        <v>14.828084603541356</v>
      </c>
      <c r="AD1867" s="46">
        <v>14.828084603541356</v>
      </c>
      <c r="AE1867" s="46">
        <v>14.828084603541356</v>
      </c>
      <c r="AF1867" s="46">
        <v>14.828084603541356</v>
      </c>
      <c r="AG1867" s="46">
        <v>14.828084603541356</v>
      </c>
      <c r="AH1867" s="46">
        <v>14.828084603541356</v>
      </c>
      <c r="AI1867" s="46">
        <v>14.828084603541356</v>
      </c>
      <c r="AJ1867" s="46">
        <v>14.828084603541356</v>
      </c>
      <c r="AK1867" s="46">
        <v>14.828084603541356</v>
      </c>
      <c r="AL1867" s="46">
        <v>14.828084603541356</v>
      </c>
      <c r="AM1867" s="46">
        <v>14.828084603541356</v>
      </c>
    </row>
    <row r="1868" spans="5:39" x14ac:dyDescent="0.2">
      <c r="E1868" s="14">
        <v>187</v>
      </c>
      <c r="F1868" s="14">
        <v>197</v>
      </c>
      <c r="G1868" s="14" t="s">
        <v>251</v>
      </c>
      <c r="H1868" s="14" t="s">
        <v>304</v>
      </c>
      <c r="I1868" s="14" t="s">
        <v>565</v>
      </c>
      <c r="J1868" s="531">
        <v>40000041</v>
      </c>
      <c r="K1868" s="14" t="s">
        <v>59</v>
      </c>
      <c r="L1868" s="14" t="s">
        <v>57</v>
      </c>
      <c r="M1868" s="45">
        <v>1868</v>
      </c>
      <c r="N1868" s="45">
        <v>1</v>
      </c>
      <c r="O1868" s="46">
        <v>2777.66</v>
      </c>
      <c r="Q1868" s="12" t="s">
        <v>369</v>
      </c>
      <c r="T1868" s="59" t="s">
        <v>78</v>
      </c>
      <c r="U1868" s="14">
        <v>0</v>
      </c>
      <c r="V1868" s="59" t="s">
        <v>150</v>
      </c>
      <c r="Y1868" s="46">
        <v>2480.63</v>
      </c>
      <c r="Z1868" s="46">
        <v>2777.66</v>
      </c>
      <c r="AA1868" s="46">
        <v>2777.66</v>
      </c>
      <c r="AB1868" s="46">
        <v>2777.66</v>
      </c>
      <c r="AC1868" s="46">
        <v>2777.66</v>
      </c>
      <c r="AD1868" s="46">
        <v>2777.66</v>
      </c>
      <c r="AE1868" s="46">
        <v>2777.66</v>
      </c>
      <c r="AF1868" s="46">
        <v>2777.66</v>
      </c>
      <c r="AG1868" s="46">
        <v>2777.66</v>
      </c>
      <c r="AH1868" s="46">
        <v>2777.66</v>
      </c>
      <c r="AI1868" s="46">
        <v>2777.66</v>
      </c>
      <c r="AJ1868" s="46">
        <v>2777.66</v>
      </c>
      <c r="AK1868" s="46">
        <v>2777.66</v>
      </c>
      <c r="AL1868" s="46">
        <v>2777.66</v>
      </c>
      <c r="AM1868" s="46">
        <v>0</v>
      </c>
    </row>
    <row r="1869" spans="5:39" x14ac:dyDescent="0.2">
      <c r="E1869" s="47">
        <v>187</v>
      </c>
      <c r="F1869" s="47">
        <v>197</v>
      </c>
      <c r="G1869" s="47" t="s">
        <v>251</v>
      </c>
      <c r="H1869" s="47" t="s">
        <v>304</v>
      </c>
      <c r="I1869" s="47" t="s">
        <v>565</v>
      </c>
      <c r="J1869" s="533">
        <v>40000041</v>
      </c>
      <c r="K1869" s="14" t="s">
        <v>59</v>
      </c>
      <c r="L1869" s="14" t="s">
        <v>54</v>
      </c>
      <c r="M1869" s="45">
        <v>1869</v>
      </c>
      <c r="N1869" s="45">
        <v>1</v>
      </c>
      <c r="O1869" s="46">
        <v>8010.97</v>
      </c>
      <c r="Q1869" s="12" t="s">
        <v>369</v>
      </c>
      <c r="T1869" s="59" t="s">
        <v>78</v>
      </c>
      <c r="U1869" s="14">
        <v>0</v>
      </c>
      <c r="V1869" s="59" t="s">
        <v>150</v>
      </c>
      <c r="Y1869" s="46">
        <v>0</v>
      </c>
      <c r="Z1869" s="46">
        <v>0</v>
      </c>
      <c r="AA1869" s="46">
        <v>0</v>
      </c>
      <c r="AB1869" s="46">
        <v>0</v>
      </c>
      <c r="AC1869" s="46">
        <v>0</v>
      </c>
      <c r="AD1869" s="46">
        <v>0</v>
      </c>
      <c r="AE1869" s="46">
        <v>0</v>
      </c>
      <c r="AF1869" s="46">
        <v>0</v>
      </c>
      <c r="AG1869" s="46">
        <v>0</v>
      </c>
      <c r="AH1869" s="46">
        <v>6949.18</v>
      </c>
      <c r="AI1869" s="46">
        <v>5123.79</v>
      </c>
      <c r="AJ1869" s="46">
        <v>5123.79</v>
      </c>
      <c r="AK1869" s="46">
        <v>19690.75</v>
      </c>
      <c r="AL1869" s="46">
        <v>8010.97</v>
      </c>
      <c r="AM1869" s="46">
        <v>0</v>
      </c>
    </row>
    <row r="1870" spans="5:39" x14ac:dyDescent="0.2">
      <c r="E1870" s="47">
        <v>187</v>
      </c>
      <c r="F1870" s="47">
        <v>197</v>
      </c>
      <c r="G1870" s="47" t="s">
        <v>251</v>
      </c>
      <c r="H1870" s="47" t="s">
        <v>304</v>
      </c>
      <c r="I1870" s="47" t="s">
        <v>565</v>
      </c>
      <c r="J1870" s="533">
        <v>40000041</v>
      </c>
      <c r="K1870" s="14" t="s">
        <v>59</v>
      </c>
      <c r="L1870" s="14" t="s">
        <v>58</v>
      </c>
      <c r="M1870" s="45">
        <v>1870</v>
      </c>
      <c r="N1870" s="45">
        <v>1</v>
      </c>
      <c r="O1870" s="46">
        <v>0</v>
      </c>
      <c r="Q1870" s="12" t="s">
        <v>369</v>
      </c>
      <c r="T1870" s="59" t="s">
        <v>78</v>
      </c>
      <c r="U1870" s="14">
        <v>0</v>
      </c>
      <c r="V1870" s="59" t="s">
        <v>150</v>
      </c>
      <c r="Y1870" s="46">
        <v>0</v>
      </c>
      <c r="Z1870" s="46">
        <v>0</v>
      </c>
      <c r="AA1870" s="46">
        <v>0</v>
      </c>
      <c r="AB1870" s="46">
        <v>0</v>
      </c>
      <c r="AC1870" s="46">
        <v>0</v>
      </c>
      <c r="AD1870" s="46">
        <v>0</v>
      </c>
      <c r="AE1870" s="46">
        <v>0</v>
      </c>
      <c r="AF1870" s="46">
        <v>0</v>
      </c>
      <c r="AG1870" s="46">
        <v>0</v>
      </c>
      <c r="AH1870" s="46">
        <v>0</v>
      </c>
      <c r="AI1870" s="46">
        <v>0</v>
      </c>
      <c r="AJ1870" s="46">
        <v>0</v>
      </c>
      <c r="AK1870" s="46">
        <v>0</v>
      </c>
      <c r="AL1870" s="46">
        <v>0</v>
      </c>
      <c r="AM1870" s="46">
        <v>0</v>
      </c>
    </row>
    <row r="1871" spans="5:39" x14ac:dyDescent="0.2">
      <c r="E1871" s="47">
        <v>187</v>
      </c>
      <c r="F1871" s="47">
        <v>197</v>
      </c>
      <c r="G1871" s="47" t="s">
        <v>251</v>
      </c>
      <c r="H1871" s="47" t="s">
        <v>304</v>
      </c>
      <c r="I1871" s="47" t="s">
        <v>565</v>
      </c>
      <c r="J1871" s="533">
        <v>40000041</v>
      </c>
      <c r="K1871" s="14" t="s">
        <v>59</v>
      </c>
      <c r="L1871" s="14" t="s">
        <v>31</v>
      </c>
      <c r="M1871" s="45">
        <v>1871</v>
      </c>
      <c r="N1871" s="45">
        <v>1</v>
      </c>
      <c r="O1871" s="48">
        <v>10788.630000000001</v>
      </c>
      <c r="Q1871" s="12" t="s">
        <v>369</v>
      </c>
      <c r="R1871" s="46">
        <v>10260.74</v>
      </c>
      <c r="T1871" s="59" t="s">
        <v>78</v>
      </c>
      <c r="U1871" s="14">
        <v>8</v>
      </c>
      <c r="V1871" s="59" t="s">
        <v>150</v>
      </c>
      <c r="X1871" s="46">
        <v>2847.26</v>
      </c>
      <c r="Y1871" s="46">
        <v>2480.63</v>
      </c>
      <c r="Z1871" s="46">
        <v>2777.66</v>
      </c>
      <c r="AA1871" s="46">
        <v>2777.66</v>
      </c>
      <c r="AB1871" s="46">
        <v>2777.66</v>
      </c>
      <c r="AC1871" s="46">
        <v>2777.66</v>
      </c>
      <c r="AD1871" s="46">
        <v>2777.66</v>
      </c>
      <c r="AE1871" s="46">
        <v>2777.66</v>
      </c>
      <c r="AF1871" s="46">
        <v>2777.66</v>
      </c>
      <c r="AG1871" s="46">
        <v>2777.66</v>
      </c>
      <c r="AH1871" s="46">
        <v>9726.84</v>
      </c>
      <c r="AI1871" s="46">
        <v>7901.45</v>
      </c>
      <c r="AJ1871" s="46">
        <v>7901.45</v>
      </c>
      <c r="AK1871" s="46">
        <v>22468.41</v>
      </c>
      <c r="AL1871" s="46">
        <v>10788.630000000001</v>
      </c>
      <c r="AM1871" s="46">
        <v>0</v>
      </c>
    </row>
    <row r="1872" spans="5:39" x14ac:dyDescent="0.2">
      <c r="E1872" s="47">
        <v>187</v>
      </c>
      <c r="F1872" s="47">
        <v>197</v>
      </c>
      <c r="G1872" s="47" t="s">
        <v>251</v>
      </c>
      <c r="H1872" s="47" t="s">
        <v>304</v>
      </c>
      <c r="I1872" s="47" t="s">
        <v>565</v>
      </c>
      <c r="J1872" s="533">
        <v>40000041</v>
      </c>
      <c r="K1872" s="14" t="s">
        <v>37</v>
      </c>
      <c r="L1872" s="14" t="s">
        <v>31</v>
      </c>
      <c r="M1872" s="45">
        <v>1872</v>
      </c>
      <c r="N1872" s="45">
        <v>1</v>
      </c>
      <c r="O1872" s="48">
        <v>0</v>
      </c>
      <c r="P1872" s="48"/>
      <c r="Q1872" s="12" t="s">
        <v>369</v>
      </c>
      <c r="R1872" s="46">
        <v>3128.5849999999996</v>
      </c>
      <c r="T1872" s="59" t="s">
        <v>78</v>
      </c>
      <c r="U1872" s="14">
        <v>0</v>
      </c>
      <c r="V1872" s="59" t="s">
        <v>150</v>
      </c>
      <c r="Y1872" s="46">
        <v>0</v>
      </c>
      <c r="Z1872" s="46">
        <v>6000</v>
      </c>
      <c r="AA1872" s="46">
        <v>0</v>
      </c>
      <c r="AB1872" s="46">
        <v>0</v>
      </c>
      <c r="AC1872" s="46">
        <v>0</v>
      </c>
      <c r="AD1872" s="46">
        <v>0</v>
      </c>
      <c r="AE1872" s="46">
        <v>0</v>
      </c>
      <c r="AF1872" s="46">
        <v>0</v>
      </c>
      <c r="AG1872" s="46">
        <v>18771.509999999998</v>
      </c>
      <c r="AH1872" s="46">
        <v>0</v>
      </c>
      <c r="AI1872" s="46">
        <v>0</v>
      </c>
      <c r="AJ1872" s="46">
        <v>0</v>
      </c>
      <c r="AK1872" s="46">
        <v>0</v>
      </c>
      <c r="AL1872" s="46">
        <v>0</v>
      </c>
      <c r="AM1872" s="46">
        <v>61564.44</v>
      </c>
    </row>
    <row r="1873" spans="5:39" x14ac:dyDescent="0.2">
      <c r="E1873" s="47">
        <v>187</v>
      </c>
      <c r="F1873" s="47">
        <v>197</v>
      </c>
      <c r="G1873" s="47" t="s">
        <v>251</v>
      </c>
      <c r="H1873" s="47" t="s">
        <v>304</v>
      </c>
      <c r="I1873" s="47" t="s">
        <v>565</v>
      </c>
      <c r="J1873" s="533">
        <v>40000041</v>
      </c>
      <c r="K1873" s="14" t="s">
        <v>65</v>
      </c>
      <c r="L1873" s="14" t="s">
        <v>31</v>
      </c>
      <c r="M1873" s="45">
        <v>1873</v>
      </c>
      <c r="N1873" s="45">
        <v>1</v>
      </c>
      <c r="O1873" s="52">
        <v>61564.439999999995</v>
      </c>
      <c r="P1873" s="48">
        <v>61564.44</v>
      </c>
      <c r="Q1873" s="12" t="s">
        <v>369</v>
      </c>
      <c r="R1873" s="46">
        <v>10260.74</v>
      </c>
      <c r="T1873" s="59" t="s">
        <v>78</v>
      </c>
      <c r="U1873" s="14">
        <v>0</v>
      </c>
      <c r="V1873" s="59" t="s">
        <v>150</v>
      </c>
      <c r="X1873" s="46">
        <v>0</v>
      </c>
      <c r="Y1873" s="46">
        <v>0</v>
      </c>
      <c r="Z1873" s="46">
        <v>0</v>
      </c>
      <c r="AA1873" s="46">
        <v>0</v>
      </c>
      <c r="AB1873" s="46">
        <v>0</v>
      </c>
      <c r="AC1873" s="46">
        <v>0</v>
      </c>
      <c r="AD1873" s="46">
        <v>0</v>
      </c>
      <c r="AE1873" s="46">
        <v>0</v>
      </c>
      <c r="AF1873" s="46">
        <v>0</v>
      </c>
      <c r="AG1873" s="46">
        <v>2777.66</v>
      </c>
      <c r="AH1873" s="46">
        <v>9726.84</v>
      </c>
      <c r="AI1873" s="46">
        <v>7901.4499999999962</v>
      </c>
      <c r="AJ1873" s="46">
        <v>7901.4499999999962</v>
      </c>
      <c r="AK1873" s="46">
        <v>22468.409999999996</v>
      </c>
      <c r="AL1873" s="46">
        <v>10788.630000000005</v>
      </c>
      <c r="AM1873" s="46">
        <v>3.637978807091713E-12</v>
      </c>
    </row>
    <row r="1874" spans="5:39" x14ac:dyDescent="0.2">
      <c r="E1874" s="47">
        <v>187</v>
      </c>
      <c r="F1874" s="47">
        <v>197</v>
      </c>
      <c r="G1874" s="47" t="s">
        <v>251</v>
      </c>
      <c r="H1874" s="47" t="s">
        <v>304</v>
      </c>
      <c r="I1874" s="47" t="s">
        <v>565</v>
      </c>
      <c r="J1874" s="533">
        <v>40000041</v>
      </c>
      <c r="K1874" s="14" t="s">
        <v>64</v>
      </c>
      <c r="L1874" s="14" t="s">
        <v>57</v>
      </c>
      <c r="M1874" s="45">
        <v>1874</v>
      </c>
      <c r="N1874" s="45">
        <v>1</v>
      </c>
      <c r="O1874" s="46">
        <v>14560.41</v>
      </c>
      <c r="Q1874" s="12" t="s">
        <v>369</v>
      </c>
      <c r="T1874" s="59" t="s">
        <v>78</v>
      </c>
      <c r="U1874" s="14">
        <v>0</v>
      </c>
      <c r="V1874" s="59" t="s">
        <v>150</v>
      </c>
      <c r="X1874" s="46">
        <v>0</v>
      </c>
      <c r="Y1874" s="46">
        <v>2480.63</v>
      </c>
      <c r="Z1874" s="46">
        <v>0</v>
      </c>
      <c r="AA1874" s="46">
        <v>2777.66</v>
      </c>
      <c r="AB1874" s="46">
        <v>5555.32</v>
      </c>
      <c r="AC1874" s="46">
        <v>8332.98</v>
      </c>
      <c r="AD1874" s="46">
        <v>11110.64</v>
      </c>
      <c r="AE1874" s="46">
        <v>13888.3</v>
      </c>
      <c r="AF1874" s="46">
        <v>16665.96</v>
      </c>
      <c r="AG1874" s="46">
        <v>672.11000000000058</v>
      </c>
      <c r="AH1874" s="46">
        <v>3449.7700000000004</v>
      </c>
      <c r="AI1874" s="46">
        <v>6227.43</v>
      </c>
      <c r="AJ1874" s="46">
        <v>9005.09</v>
      </c>
      <c r="AK1874" s="46">
        <v>11782.75</v>
      </c>
      <c r="AL1874" s="46">
        <v>14560.41</v>
      </c>
      <c r="AM1874" s="46">
        <v>0</v>
      </c>
    </row>
    <row r="1875" spans="5:39" x14ac:dyDescent="0.2">
      <c r="E1875" s="47">
        <v>187</v>
      </c>
      <c r="F1875" s="47">
        <v>197</v>
      </c>
      <c r="G1875" s="47" t="s">
        <v>251</v>
      </c>
      <c r="H1875" s="47" t="s">
        <v>304</v>
      </c>
      <c r="I1875" s="47" t="s">
        <v>565</v>
      </c>
      <c r="J1875" s="533">
        <v>40000041</v>
      </c>
      <c r="K1875" s="14" t="s">
        <v>64</v>
      </c>
      <c r="L1875" s="14" t="s">
        <v>54</v>
      </c>
      <c r="M1875" s="45">
        <v>1875</v>
      </c>
      <c r="N1875" s="45">
        <v>1</v>
      </c>
      <c r="O1875" s="46">
        <v>44898.48</v>
      </c>
      <c r="Q1875" s="12" t="s">
        <v>369</v>
      </c>
      <c r="T1875" s="59" t="s">
        <v>78</v>
      </c>
      <c r="U1875" s="14">
        <v>0</v>
      </c>
      <c r="V1875" s="59" t="s">
        <v>150</v>
      </c>
      <c r="X1875" s="46">
        <v>0</v>
      </c>
      <c r="Y1875" s="46">
        <v>0</v>
      </c>
      <c r="Z1875" s="46">
        <v>0</v>
      </c>
      <c r="AA1875" s="46">
        <v>0</v>
      </c>
      <c r="AB1875" s="46">
        <v>0</v>
      </c>
      <c r="AC1875" s="46">
        <v>0</v>
      </c>
      <c r="AD1875" s="46">
        <v>0</v>
      </c>
      <c r="AE1875" s="46">
        <v>0</v>
      </c>
      <c r="AF1875" s="46">
        <v>0</v>
      </c>
      <c r="AG1875" s="46">
        <v>0</v>
      </c>
      <c r="AH1875" s="46">
        <v>6949.18</v>
      </c>
      <c r="AI1875" s="46">
        <v>12072.970000000001</v>
      </c>
      <c r="AJ1875" s="46">
        <v>17196.760000000002</v>
      </c>
      <c r="AK1875" s="46">
        <v>36887.51</v>
      </c>
      <c r="AL1875" s="46">
        <v>44898.48</v>
      </c>
      <c r="AM1875" s="46">
        <v>0</v>
      </c>
    </row>
    <row r="1876" spans="5:39" x14ac:dyDescent="0.2">
      <c r="E1876" s="47">
        <v>187</v>
      </c>
      <c r="F1876" s="47">
        <v>197</v>
      </c>
      <c r="G1876" s="47" t="s">
        <v>251</v>
      </c>
      <c r="H1876" s="47" t="s">
        <v>304</v>
      </c>
      <c r="I1876" s="47" t="s">
        <v>565</v>
      </c>
      <c r="J1876" s="533">
        <v>40000041</v>
      </c>
      <c r="K1876" s="14" t="s">
        <v>64</v>
      </c>
      <c r="L1876" s="14" t="s">
        <v>58</v>
      </c>
      <c r="M1876" s="45">
        <v>1876</v>
      </c>
      <c r="N1876" s="45">
        <v>1</v>
      </c>
      <c r="O1876" s="46">
        <v>2105.5499999999956</v>
      </c>
      <c r="Q1876" s="12" t="s">
        <v>369</v>
      </c>
      <c r="T1876" s="59" t="s">
        <v>78</v>
      </c>
      <c r="U1876" s="14">
        <v>0</v>
      </c>
      <c r="V1876" s="59" t="s">
        <v>150</v>
      </c>
      <c r="X1876" s="46">
        <v>0</v>
      </c>
      <c r="Y1876" s="46">
        <v>2847.26</v>
      </c>
      <c r="Z1876" s="46">
        <v>2105.5500000000002</v>
      </c>
      <c r="AA1876" s="46">
        <v>2105.5499999999993</v>
      </c>
      <c r="AB1876" s="46">
        <v>2105.5499999999993</v>
      </c>
      <c r="AC1876" s="46">
        <v>2105.5499999999993</v>
      </c>
      <c r="AD1876" s="46">
        <v>2105.5499999999993</v>
      </c>
      <c r="AE1876" s="46">
        <v>2105.5499999999993</v>
      </c>
      <c r="AF1876" s="46">
        <v>2105.5499999999993</v>
      </c>
      <c r="AG1876" s="46">
        <v>2105.5499999999993</v>
      </c>
      <c r="AH1876" s="46">
        <v>2105.5499999999956</v>
      </c>
      <c r="AI1876" s="46">
        <v>2105.549999999992</v>
      </c>
      <c r="AJ1876" s="46">
        <v>2105.5499999999884</v>
      </c>
      <c r="AK1876" s="46">
        <v>2105.5499999999956</v>
      </c>
      <c r="AL1876" s="46">
        <v>2105.5499999999956</v>
      </c>
      <c r="AM1876" s="46">
        <v>0</v>
      </c>
    </row>
    <row r="1877" spans="5:39" x14ac:dyDescent="0.2">
      <c r="E1877" s="47">
        <v>187</v>
      </c>
      <c r="F1877" s="47">
        <v>197</v>
      </c>
      <c r="G1877" s="47" t="s">
        <v>251</v>
      </c>
      <c r="H1877" s="47" t="s">
        <v>304</v>
      </c>
      <c r="I1877" s="47" t="s">
        <v>565</v>
      </c>
      <c r="J1877" s="533">
        <v>40000041</v>
      </c>
      <c r="K1877" s="14" t="s">
        <v>67</v>
      </c>
      <c r="L1877" s="14" t="s">
        <v>67</v>
      </c>
      <c r="M1877" s="45">
        <v>1877</v>
      </c>
      <c r="N1877" s="45">
        <v>1</v>
      </c>
      <c r="O1877" s="53">
        <v>55.114267099648714</v>
      </c>
      <c r="P1877" s="54">
        <v>45.114267099648714</v>
      </c>
      <c r="Q1877" s="55" t="s">
        <v>369</v>
      </c>
      <c r="R1877" s="56">
        <v>6</v>
      </c>
      <c r="S1877" s="57" t="s">
        <v>370</v>
      </c>
      <c r="T1877" s="60" t="s">
        <v>78</v>
      </c>
      <c r="U1877" s="14">
        <v>0</v>
      </c>
      <c r="V1877" s="60" t="s">
        <v>150</v>
      </c>
      <c r="Y1877" s="46">
        <v>55.114267099648714</v>
      </c>
      <c r="Z1877" s="46">
        <v>55.114267099648714</v>
      </c>
      <c r="AA1877" s="46">
        <v>55.114267099648714</v>
      </c>
      <c r="AB1877" s="46">
        <v>55.114267099648714</v>
      </c>
      <c r="AC1877" s="46">
        <v>55.114267099648714</v>
      </c>
      <c r="AD1877" s="46">
        <v>55.114267099648714</v>
      </c>
      <c r="AE1877" s="46">
        <v>55.114267099648714</v>
      </c>
      <c r="AF1877" s="46">
        <v>55.114267099648714</v>
      </c>
      <c r="AG1877" s="46">
        <v>55.114267099648714</v>
      </c>
      <c r="AH1877" s="46">
        <v>55.114267099648714</v>
      </c>
      <c r="AI1877" s="46">
        <v>55.114267099648714</v>
      </c>
      <c r="AJ1877" s="46">
        <v>55.114267099648714</v>
      </c>
      <c r="AK1877" s="46">
        <v>55.114267099648714</v>
      </c>
      <c r="AL1877" s="46">
        <v>55.114267099648714</v>
      </c>
      <c r="AM1877" s="46">
        <v>55.114267099648714</v>
      </c>
    </row>
    <row r="1878" spans="5:39" x14ac:dyDescent="0.2">
      <c r="E1878" s="14">
        <v>188</v>
      </c>
      <c r="F1878" s="14">
        <v>198</v>
      </c>
      <c r="G1878" s="14" t="s">
        <v>251</v>
      </c>
      <c r="H1878" s="14" t="s">
        <v>349</v>
      </c>
      <c r="I1878" s="14" t="s">
        <v>566</v>
      </c>
      <c r="J1878" s="531">
        <v>40000042</v>
      </c>
      <c r="K1878" s="14" t="s">
        <v>59</v>
      </c>
      <c r="L1878" s="14" t="s">
        <v>57</v>
      </c>
      <c r="M1878" s="45">
        <v>1878</v>
      </c>
      <c r="N1878" s="45">
        <v>1</v>
      </c>
      <c r="O1878" s="46">
        <v>2355.5700000000002</v>
      </c>
      <c r="Q1878" s="12" t="s">
        <v>379</v>
      </c>
      <c r="T1878" s="59" t="s">
        <v>108</v>
      </c>
      <c r="U1878" s="14">
        <v>0</v>
      </c>
      <c r="V1878" s="59" t="s">
        <v>175</v>
      </c>
      <c r="Y1878" s="46">
        <v>2103.69</v>
      </c>
      <c r="Z1878" s="46">
        <v>2355.5700000000002</v>
      </c>
      <c r="AA1878" s="46">
        <v>2355.5700000000002</v>
      </c>
      <c r="AB1878" s="46">
        <v>2355.5700000000002</v>
      </c>
      <c r="AC1878" s="46">
        <v>2355.5700000000002</v>
      </c>
      <c r="AD1878" s="46">
        <v>2355.5700000000002</v>
      </c>
      <c r="AE1878" s="46">
        <v>2355.5700000000002</v>
      </c>
      <c r="AF1878" s="46">
        <v>2355.5700000000002</v>
      </c>
      <c r="AG1878" s="46">
        <v>2355.5700000000002</v>
      </c>
      <c r="AH1878" s="46">
        <v>2355.5700000000002</v>
      </c>
      <c r="AI1878" s="46">
        <v>2355.5700000000002</v>
      </c>
      <c r="AJ1878" s="46">
        <v>2355.5700000000002</v>
      </c>
      <c r="AK1878" s="46">
        <v>2355.5700000000002</v>
      </c>
      <c r="AL1878" s="46">
        <v>2355.5700000000002</v>
      </c>
      <c r="AM1878" s="46">
        <v>0</v>
      </c>
    </row>
    <row r="1879" spans="5:39" x14ac:dyDescent="0.2">
      <c r="E1879" s="47">
        <v>188</v>
      </c>
      <c r="F1879" s="47">
        <v>198</v>
      </c>
      <c r="G1879" s="47" t="s">
        <v>251</v>
      </c>
      <c r="H1879" s="47" t="s">
        <v>349</v>
      </c>
      <c r="I1879" s="47" t="s">
        <v>566</v>
      </c>
      <c r="J1879" s="533">
        <v>40000042</v>
      </c>
      <c r="K1879" s="14" t="s">
        <v>59</v>
      </c>
      <c r="L1879" s="14" t="s">
        <v>54</v>
      </c>
      <c r="M1879" s="45">
        <v>1879</v>
      </c>
      <c r="N1879" s="45">
        <v>1</v>
      </c>
      <c r="O1879" s="46">
        <v>5551.2199999999993</v>
      </c>
      <c r="Q1879" s="12" t="s">
        <v>379</v>
      </c>
      <c r="T1879" s="59" t="s">
        <v>108</v>
      </c>
      <c r="U1879" s="14">
        <v>0</v>
      </c>
      <c r="V1879" s="59" t="s">
        <v>175</v>
      </c>
      <c r="Y1879" s="46">
        <v>0</v>
      </c>
      <c r="Z1879" s="46">
        <v>0</v>
      </c>
      <c r="AA1879" s="46">
        <v>0</v>
      </c>
      <c r="AB1879" s="46">
        <v>0</v>
      </c>
      <c r="AC1879" s="46">
        <v>0</v>
      </c>
      <c r="AD1879" s="46">
        <v>0</v>
      </c>
      <c r="AE1879" s="46">
        <v>0</v>
      </c>
      <c r="AF1879" s="46">
        <v>0</v>
      </c>
      <c r="AG1879" s="46">
        <v>0</v>
      </c>
      <c r="AH1879" s="46">
        <v>9049.77</v>
      </c>
      <c r="AI1879" s="46">
        <v>4799.2</v>
      </c>
      <c r="AJ1879" s="46">
        <v>4799.2</v>
      </c>
      <c r="AK1879" s="46">
        <v>10698.4</v>
      </c>
      <c r="AL1879" s="46">
        <v>5551.2199999999993</v>
      </c>
      <c r="AM1879" s="46">
        <v>0</v>
      </c>
    </row>
    <row r="1880" spans="5:39" x14ac:dyDescent="0.2">
      <c r="E1880" s="47">
        <v>188</v>
      </c>
      <c r="F1880" s="47">
        <v>198</v>
      </c>
      <c r="G1880" s="47" t="s">
        <v>251</v>
      </c>
      <c r="H1880" s="47" t="s">
        <v>349</v>
      </c>
      <c r="I1880" s="47" t="s">
        <v>566</v>
      </c>
      <c r="J1880" s="533">
        <v>40000042</v>
      </c>
      <c r="K1880" s="14" t="s">
        <v>59</v>
      </c>
      <c r="L1880" s="14" t="s">
        <v>58</v>
      </c>
      <c r="M1880" s="45">
        <v>1880</v>
      </c>
      <c r="N1880" s="45">
        <v>1</v>
      </c>
      <c r="O1880" s="46">
        <v>0</v>
      </c>
      <c r="Q1880" s="12" t="s">
        <v>379</v>
      </c>
      <c r="T1880" s="59" t="s">
        <v>108</v>
      </c>
      <c r="U1880" s="14">
        <v>0</v>
      </c>
      <c r="V1880" s="59" t="s">
        <v>175</v>
      </c>
      <c r="Y1880" s="46">
        <v>0</v>
      </c>
      <c r="Z1880" s="46">
        <v>0</v>
      </c>
      <c r="AA1880" s="46">
        <v>0</v>
      </c>
      <c r="AB1880" s="46">
        <v>0</v>
      </c>
      <c r="AC1880" s="46">
        <v>0</v>
      </c>
      <c r="AD1880" s="46">
        <v>0</v>
      </c>
      <c r="AE1880" s="46">
        <v>0</v>
      </c>
      <c r="AF1880" s="46">
        <v>0</v>
      </c>
      <c r="AG1880" s="46">
        <v>0</v>
      </c>
      <c r="AH1880" s="46">
        <v>0</v>
      </c>
      <c r="AI1880" s="46">
        <v>0</v>
      </c>
      <c r="AJ1880" s="46">
        <v>0</v>
      </c>
      <c r="AK1880" s="46">
        <v>0</v>
      </c>
      <c r="AL1880" s="46">
        <v>0</v>
      </c>
      <c r="AM1880" s="46">
        <v>0</v>
      </c>
    </row>
    <row r="1881" spans="5:39" x14ac:dyDescent="0.2">
      <c r="E1881" s="47">
        <v>188</v>
      </c>
      <c r="F1881" s="47">
        <v>198</v>
      </c>
      <c r="G1881" s="47" t="s">
        <v>251</v>
      </c>
      <c r="H1881" s="47" t="s">
        <v>349</v>
      </c>
      <c r="I1881" s="47" t="s">
        <v>566</v>
      </c>
      <c r="J1881" s="533">
        <v>40000042</v>
      </c>
      <c r="K1881" s="14" t="s">
        <v>59</v>
      </c>
      <c r="L1881" s="14" t="s">
        <v>31</v>
      </c>
      <c r="M1881" s="45">
        <v>1881</v>
      </c>
      <c r="N1881" s="45">
        <v>1</v>
      </c>
      <c r="O1881" s="48">
        <v>7906.7899999999991</v>
      </c>
      <c r="Q1881" s="12" t="s">
        <v>379</v>
      </c>
      <c r="R1881" s="46">
        <v>8171.8683333333329</v>
      </c>
      <c r="T1881" s="59" t="s">
        <v>108</v>
      </c>
      <c r="U1881" s="14">
        <v>0</v>
      </c>
      <c r="V1881" s="59" t="s">
        <v>175</v>
      </c>
      <c r="X1881" s="46">
        <v>14448.26</v>
      </c>
      <c r="Y1881" s="46">
        <v>2103.69</v>
      </c>
      <c r="Z1881" s="46">
        <v>2355.5700000000002</v>
      </c>
      <c r="AA1881" s="46">
        <v>2355.5700000000002</v>
      </c>
      <c r="AB1881" s="46">
        <v>2355.5700000000002</v>
      </c>
      <c r="AC1881" s="46">
        <v>2355.5700000000002</v>
      </c>
      <c r="AD1881" s="46">
        <v>2355.5700000000002</v>
      </c>
      <c r="AE1881" s="46">
        <v>2355.5700000000002</v>
      </c>
      <c r="AF1881" s="46">
        <v>2355.5700000000002</v>
      </c>
      <c r="AG1881" s="46">
        <v>2355.5700000000002</v>
      </c>
      <c r="AH1881" s="46">
        <v>11405.34</v>
      </c>
      <c r="AI1881" s="46">
        <v>7154.77</v>
      </c>
      <c r="AJ1881" s="46">
        <v>7154.77</v>
      </c>
      <c r="AK1881" s="46">
        <v>13053.97</v>
      </c>
      <c r="AL1881" s="46">
        <v>7906.7899999999991</v>
      </c>
      <c r="AM1881" s="46">
        <v>0</v>
      </c>
    </row>
    <row r="1882" spans="5:39" x14ac:dyDescent="0.2">
      <c r="E1882" s="47">
        <v>188</v>
      </c>
      <c r="F1882" s="47">
        <v>198</v>
      </c>
      <c r="G1882" s="47" t="s">
        <v>251</v>
      </c>
      <c r="H1882" s="47" t="s">
        <v>349</v>
      </c>
      <c r="I1882" s="47" t="s">
        <v>566</v>
      </c>
      <c r="J1882" s="533">
        <v>40000042</v>
      </c>
      <c r="K1882" s="14" t="s">
        <v>37</v>
      </c>
      <c r="L1882" s="14" t="s">
        <v>31</v>
      </c>
      <c r="M1882" s="45">
        <v>1882</v>
      </c>
      <c r="N1882" s="45">
        <v>1</v>
      </c>
      <c r="O1882" s="48">
        <v>0</v>
      </c>
      <c r="P1882" s="48"/>
      <c r="Q1882" s="12" t="s">
        <v>379</v>
      </c>
      <c r="R1882" s="46">
        <v>0</v>
      </c>
      <c r="T1882" s="59" t="s">
        <v>108</v>
      </c>
      <c r="U1882" s="14">
        <v>0</v>
      </c>
      <c r="V1882" s="59" t="s">
        <v>175</v>
      </c>
      <c r="Y1882" s="46">
        <v>0</v>
      </c>
      <c r="Z1882" s="46">
        <v>0</v>
      </c>
      <c r="AA1882" s="46">
        <v>0</v>
      </c>
      <c r="AB1882" s="46">
        <v>0</v>
      </c>
      <c r="AC1882" s="46">
        <v>0</v>
      </c>
      <c r="AD1882" s="46">
        <v>0</v>
      </c>
      <c r="AE1882" s="46">
        <v>0</v>
      </c>
      <c r="AF1882" s="46">
        <v>0</v>
      </c>
      <c r="AG1882" s="46">
        <v>0</v>
      </c>
      <c r="AH1882" s="46">
        <v>0</v>
      </c>
      <c r="AI1882" s="46">
        <v>0</v>
      </c>
      <c r="AJ1882" s="46">
        <v>0</v>
      </c>
      <c r="AK1882" s="46">
        <v>0</v>
      </c>
      <c r="AL1882" s="46">
        <v>0</v>
      </c>
      <c r="AM1882" s="46">
        <v>16414.43</v>
      </c>
    </row>
    <row r="1883" spans="5:39" x14ac:dyDescent="0.2">
      <c r="E1883" s="47">
        <v>188</v>
      </c>
      <c r="F1883" s="47">
        <v>198</v>
      </c>
      <c r="G1883" s="47" t="s">
        <v>251</v>
      </c>
      <c r="H1883" s="47" t="s">
        <v>349</v>
      </c>
      <c r="I1883" s="47" t="s">
        <v>566</v>
      </c>
      <c r="J1883" s="533">
        <v>40000042</v>
      </c>
      <c r="K1883" s="14" t="s">
        <v>65</v>
      </c>
      <c r="L1883" s="14" t="s">
        <v>31</v>
      </c>
      <c r="M1883" s="45">
        <v>1883</v>
      </c>
      <c r="N1883" s="45">
        <v>1</v>
      </c>
      <c r="O1883" s="52">
        <v>82072.150000000009</v>
      </c>
      <c r="P1883" s="48">
        <v>16414.43</v>
      </c>
      <c r="Q1883" s="12" t="s">
        <v>379</v>
      </c>
      <c r="R1883" s="46">
        <v>8171.8683333333329</v>
      </c>
      <c r="T1883" s="59" t="s">
        <v>108</v>
      </c>
      <c r="U1883" s="14">
        <v>0</v>
      </c>
      <c r="V1883" s="59" t="s">
        <v>175</v>
      </c>
      <c r="X1883" s="46">
        <v>14448.26</v>
      </c>
      <c r="Y1883" s="46">
        <v>2103.69</v>
      </c>
      <c r="Z1883" s="46">
        <v>2355.5700000000002</v>
      </c>
      <c r="AA1883" s="46">
        <v>2355.5700000000002</v>
      </c>
      <c r="AB1883" s="46">
        <v>2355.5700000000002</v>
      </c>
      <c r="AC1883" s="46">
        <v>2355.5700000000002</v>
      </c>
      <c r="AD1883" s="46">
        <v>2355.5700000000002</v>
      </c>
      <c r="AE1883" s="46">
        <v>2355.5700000000002</v>
      </c>
      <c r="AF1883" s="46">
        <v>2355.5700000000002</v>
      </c>
      <c r="AG1883" s="46">
        <v>2355.5700000000002</v>
      </c>
      <c r="AH1883" s="46">
        <v>11405.34</v>
      </c>
      <c r="AI1883" s="46">
        <v>7154.77</v>
      </c>
      <c r="AJ1883" s="46">
        <v>7154.77</v>
      </c>
      <c r="AK1883" s="46">
        <v>13053.97</v>
      </c>
      <c r="AL1883" s="46">
        <v>7906.7899999999991</v>
      </c>
      <c r="AM1883" s="46">
        <v>0</v>
      </c>
    </row>
    <row r="1884" spans="5:39" x14ac:dyDescent="0.2">
      <c r="E1884" s="47">
        <v>188</v>
      </c>
      <c r="F1884" s="47">
        <v>198</v>
      </c>
      <c r="G1884" s="47" t="s">
        <v>251</v>
      </c>
      <c r="H1884" s="47" t="s">
        <v>349</v>
      </c>
      <c r="I1884" s="47" t="s">
        <v>566</v>
      </c>
      <c r="J1884" s="533">
        <v>40000042</v>
      </c>
      <c r="K1884" s="14" t="s">
        <v>64</v>
      </c>
      <c r="L1884" s="14" t="s">
        <v>57</v>
      </c>
      <c r="M1884" s="45">
        <v>1884</v>
      </c>
      <c r="N1884" s="45">
        <v>1</v>
      </c>
      <c r="O1884" s="46">
        <v>35333.267613239499</v>
      </c>
      <c r="Q1884" s="12" t="s">
        <v>379</v>
      </c>
      <c r="T1884" s="59" t="s">
        <v>108</v>
      </c>
      <c r="U1884" s="14">
        <v>0</v>
      </c>
      <c r="V1884" s="59" t="s">
        <v>175</v>
      </c>
      <c r="X1884" s="46">
        <v>2607.1676132394973</v>
      </c>
      <c r="Y1884" s="46">
        <v>4710.8576132394974</v>
      </c>
      <c r="Z1884" s="46">
        <v>7066.4276132394971</v>
      </c>
      <c r="AA1884" s="46">
        <v>9421.9976132394968</v>
      </c>
      <c r="AB1884" s="46">
        <v>11777.567613239496</v>
      </c>
      <c r="AC1884" s="46">
        <v>14133.137613239496</v>
      </c>
      <c r="AD1884" s="46">
        <v>16488.707613239498</v>
      </c>
      <c r="AE1884" s="46">
        <v>18844.277613239497</v>
      </c>
      <c r="AF1884" s="46">
        <v>21199.847613239497</v>
      </c>
      <c r="AG1884" s="46">
        <v>23555.417613239497</v>
      </c>
      <c r="AH1884" s="46">
        <v>25910.987613239497</v>
      </c>
      <c r="AI1884" s="46">
        <v>28266.557613239496</v>
      </c>
      <c r="AJ1884" s="46">
        <v>30622.127613239496</v>
      </c>
      <c r="AK1884" s="46">
        <v>32977.697613239499</v>
      </c>
      <c r="AL1884" s="46">
        <v>35333.267613239499</v>
      </c>
      <c r="AM1884" s="46">
        <v>18918.837613239499</v>
      </c>
    </row>
    <row r="1885" spans="5:39" x14ac:dyDescent="0.2">
      <c r="E1885" s="47">
        <v>188</v>
      </c>
      <c r="F1885" s="47">
        <v>198</v>
      </c>
      <c r="G1885" s="47" t="s">
        <v>251</v>
      </c>
      <c r="H1885" s="47" t="s">
        <v>349</v>
      </c>
      <c r="I1885" s="47" t="s">
        <v>566</v>
      </c>
      <c r="J1885" s="533">
        <v>40000042</v>
      </c>
      <c r="K1885" s="14" t="s">
        <v>64</v>
      </c>
      <c r="L1885" s="14" t="s">
        <v>54</v>
      </c>
      <c r="M1885" s="45">
        <v>1885</v>
      </c>
      <c r="N1885" s="45">
        <v>1</v>
      </c>
      <c r="O1885" s="46">
        <v>46738.88238676051</v>
      </c>
      <c r="Q1885" s="12" t="s">
        <v>379</v>
      </c>
      <c r="T1885" s="59" t="s">
        <v>108</v>
      </c>
      <c r="U1885" s="14">
        <v>0</v>
      </c>
      <c r="V1885" s="59" t="s">
        <v>175</v>
      </c>
      <c r="X1885" s="46">
        <v>11841.092386760503</v>
      </c>
      <c r="Y1885" s="46">
        <v>11841.092386760503</v>
      </c>
      <c r="Z1885" s="46">
        <v>11841.092386760503</v>
      </c>
      <c r="AA1885" s="46">
        <v>11841.092386760503</v>
      </c>
      <c r="AB1885" s="46">
        <v>11841.092386760503</v>
      </c>
      <c r="AC1885" s="46">
        <v>11841.092386760503</v>
      </c>
      <c r="AD1885" s="46">
        <v>11841.092386760503</v>
      </c>
      <c r="AE1885" s="46">
        <v>11841.092386760503</v>
      </c>
      <c r="AF1885" s="46">
        <v>11841.092386760503</v>
      </c>
      <c r="AG1885" s="46">
        <v>11841.092386760503</v>
      </c>
      <c r="AH1885" s="46">
        <v>20890.862386760506</v>
      </c>
      <c r="AI1885" s="46">
        <v>25690.062386760506</v>
      </c>
      <c r="AJ1885" s="46">
        <v>30489.262386760507</v>
      </c>
      <c r="AK1885" s="46">
        <v>41187.662386760509</v>
      </c>
      <c r="AL1885" s="46">
        <v>46738.88238676051</v>
      </c>
      <c r="AM1885" s="46">
        <v>46738.88238676051</v>
      </c>
    </row>
    <row r="1886" spans="5:39" x14ac:dyDescent="0.2">
      <c r="E1886" s="47">
        <v>188</v>
      </c>
      <c r="F1886" s="47">
        <v>198</v>
      </c>
      <c r="G1886" s="47" t="s">
        <v>251</v>
      </c>
      <c r="H1886" s="47" t="s">
        <v>349</v>
      </c>
      <c r="I1886" s="47" t="s">
        <v>566</v>
      </c>
      <c r="J1886" s="533">
        <v>40000042</v>
      </c>
      <c r="K1886" s="14" t="s">
        <v>64</v>
      </c>
      <c r="L1886" s="14" t="s">
        <v>58</v>
      </c>
      <c r="M1886" s="45">
        <v>1886</v>
      </c>
      <c r="N1886" s="45">
        <v>1</v>
      </c>
      <c r="O1886" s="46">
        <v>0</v>
      </c>
      <c r="Q1886" s="12" t="s">
        <v>379</v>
      </c>
      <c r="T1886" s="59" t="s">
        <v>108</v>
      </c>
      <c r="U1886" s="14">
        <v>0</v>
      </c>
      <c r="V1886" s="59" t="s">
        <v>175</v>
      </c>
      <c r="X1886" s="46">
        <v>0</v>
      </c>
      <c r="Y1886" s="46">
        <v>0</v>
      </c>
      <c r="Z1886" s="46">
        <v>0</v>
      </c>
      <c r="AA1886" s="46">
        <v>0</v>
      </c>
      <c r="AB1886" s="46">
        <v>0</v>
      </c>
      <c r="AC1886" s="46">
        <v>0</v>
      </c>
      <c r="AD1886" s="46">
        <v>0</v>
      </c>
      <c r="AE1886" s="46">
        <v>0</v>
      </c>
      <c r="AF1886" s="46">
        <v>0</v>
      </c>
      <c r="AG1886" s="46">
        <v>0</v>
      </c>
      <c r="AH1886" s="46">
        <v>0</v>
      </c>
      <c r="AI1886" s="46">
        <v>0</v>
      </c>
      <c r="AJ1886" s="46">
        <v>0</v>
      </c>
      <c r="AK1886" s="46">
        <v>0</v>
      </c>
      <c r="AL1886" s="46">
        <v>0</v>
      </c>
      <c r="AM1886" s="46">
        <v>0</v>
      </c>
    </row>
    <row r="1887" spans="5:39" x14ac:dyDescent="0.2">
      <c r="E1887" s="47">
        <v>188</v>
      </c>
      <c r="F1887" s="47">
        <v>198</v>
      </c>
      <c r="G1887" s="47" t="s">
        <v>251</v>
      </c>
      <c r="H1887" s="47" t="s">
        <v>349</v>
      </c>
      <c r="I1887" s="47" t="s">
        <v>566</v>
      </c>
      <c r="J1887" s="533">
        <v>40000042</v>
      </c>
      <c r="K1887" s="14" t="s">
        <v>67</v>
      </c>
      <c r="L1887" s="14" t="s">
        <v>67</v>
      </c>
      <c r="M1887" s="45">
        <v>1887</v>
      </c>
      <c r="N1887" s="45">
        <v>1</v>
      </c>
      <c r="O1887" s="53">
        <v>178.24704190154443</v>
      </c>
      <c r="P1887" s="54">
        <v>168.24704190154443</v>
      </c>
      <c r="Q1887" s="55" t="s">
        <v>379</v>
      </c>
      <c r="R1887" s="56">
        <v>10.043254082450751</v>
      </c>
      <c r="S1887" s="57" t="s">
        <v>370</v>
      </c>
      <c r="T1887" s="60" t="s">
        <v>108</v>
      </c>
      <c r="U1887" s="14">
        <v>35</v>
      </c>
      <c r="V1887" s="60" t="s">
        <v>175</v>
      </c>
      <c r="Y1887" s="46">
        <v>178.24704190154443</v>
      </c>
      <c r="Z1887" s="46">
        <v>178.24704190154443</v>
      </c>
      <c r="AA1887" s="46">
        <v>178.24704190154443</v>
      </c>
      <c r="AB1887" s="46">
        <v>178.24704190154443</v>
      </c>
      <c r="AC1887" s="46">
        <v>178.24704190154443</v>
      </c>
      <c r="AD1887" s="46">
        <v>178.24704190154443</v>
      </c>
      <c r="AE1887" s="46">
        <v>178.24704190154443</v>
      </c>
      <c r="AF1887" s="46">
        <v>178.24704190154443</v>
      </c>
      <c r="AG1887" s="46">
        <v>178.24704190154443</v>
      </c>
      <c r="AH1887" s="46">
        <v>178.24704190154443</v>
      </c>
      <c r="AI1887" s="46">
        <v>178.24704190154443</v>
      </c>
      <c r="AJ1887" s="46">
        <v>178.24704190154443</v>
      </c>
      <c r="AK1887" s="46">
        <v>178.24704190154443</v>
      </c>
      <c r="AL1887" s="46">
        <v>178.24704190154443</v>
      </c>
      <c r="AM1887" s="46">
        <v>178.24704190154443</v>
      </c>
    </row>
    <row r="1888" spans="5:39" x14ac:dyDescent="0.2">
      <c r="E1888" s="14">
        <v>189</v>
      </c>
      <c r="F1888" s="14">
        <v>199</v>
      </c>
      <c r="G1888" s="14" t="s">
        <v>251</v>
      </c>
      <c r="H1888" s="14" t="s">
        <v>305</v>
      </c>
      <c r="I1888" s="14" t="s">
        <v>567</v>
      </c>
      <c r="J1888" s="531">
        <v>40000043</v>
      </c>
      <c r="K1888" s="14" t="s">
        <v>59</v>
      </c>
      <c r="L1888" s="14" t="s">
        <v>57</v>
      </c>
      <c r="M1888" s="45">
        <v>1888</v>
      </c>
      <c r="N1888" s="45">
        <v>1</v>
      </c>
      <c r="O1888" s="46">
        <v>2675.54</v>
      </c>
      <c r="Q1888" s="12" t="s">
        <v>405</v>
      </c>
      <c r="T1888" s="59" t="s">
        <v>74</v>
      </c>
      <c r="U1888" s="14">
        <v>0</v>
      </c>
      <c r="V1888" s="59" t="s">
        <v>175</v>
      </c>
      <c r="Y1888" s="46">
        <v>2389.4299999999998</v>
      </c>
      <c r="Z1888" s="46">
        <v>2675.54</v>
      </c>
      <c r="AA1888" s="46">
        <v>2675.54</v>
      </c>
      <c r="AB1888" s="46">
        <v>2675.54</v>
      </c>
      <c r="AC1888" s="46">
        <v>2675.54</v>
      </c>
      <c r="AD1888" s="46">
        <v>2675.54</v>
      </c>
      <c r="AE1888" s="46">
        <v>2675.54</v>
      </c>
      <c r="AF1888" s="46">
        <v>2675.54</v>
      </c>
      <c r="AG1888" s="46">
        <v>2675.54</v>
      </c>
      <c r="AH1888" s="46">
        <v>2675.54</v>
      </c>
      <c r="AI1888" s="46">
        <v>2675.54</v>
      </c>
      <c r="AJ1888" s="46">
        <v>2675.54</v>
      </c>
      <c r="AK1888" s="46">
        <v>2675.54</v>
      </c>
      <c r="AL1888" s="46">
        <v>2675.54</v>
      </c>
      <c r="AM1888" s="46">
        <v>0</v>
      </c>
    </row>
    <row r="1889" spans="5:39" x14ac:dyDescent="0.2">
      <c r="E1889" s="47">
        <v>189</v>
      </c>
      <c r="F1889" s="47">
        <v>199</v>
      </c>
      <c r="G1889" s="47" t="s">
        <v>251</v>
      </c>
      <c r="H1889" s="47" t="s">
        <v>305</v>
      </c>
      <c r="I1889" s="47" t="s">
        <v>567</v>
      </c>
      <c r="J1889" s="533">
        <v>40000043</v>
      </c>
      <c r="K1889" s="14" t="s">
        <v>59</v>
      </c>
      <c r="L1889" s="14" t="s">
        <v>54</v>
      </c>
      <c r="M1889" s="45">
        <v>1889</v>
      </c>
      <c r="N1889" s="45">
        <v>1</v>
      </c>
      <c r="O1889" s="46">
        <v>4908.71</v>
      </c>
      <c r="Q1889" s="12" t="s">
        <v>405</v>
      </c>
      <c r="T1889" s="59" t="s">
        <v>74</v>
      </c>
      <c r="U1889" s="14">
        <v>9</v>
      </c>
      <c r="V1889" s="59" t="s">
        <v>175</v>
      </c>
      <c r="Y1889" s="46">
        <v>0</v>
      </c>
      <c r="Z1889" s="46">
        <v>0</v>
      </c>
      <c r="AA1889" s="46">
        <v>0</v>
      </c>
      <c r="AB1889" s="46">
        <v>0</v>
      </c>
      <c r="AC1889" s="46">
        <v>0</v>
      </c>
      <c r="AD1889" s="46">
        <v>0</v>
      </c>
      <c r="AE1889" s="46">
        <v>0</v>
      </c>
      <c r="AF1889" s="46">
        <v>0</v>
      </c>
      <c r="AG1889" s="46">
        <v>0</v>
      </c>
      <c r="AH1889" s="46">
        <v>6694.56</v>
      </c>
      <c r="AI1889" s="46">
        <v>4948.55</v>
      </c>
      <c r="AJ1889" s="46">
        <v>5036.17</v>
      </c>
      <c r="AK1889" s="46">
        <v>7249.5999999999995</v>
      </c>
      <c r="AL1889" s="46">
        <v>4908.71</v>
      </c>
      <c r="AM1889" s="46">
        <v>0</v>
      </c>
    </row>
    <row r="1890" spans="5:39" x14ac:dyDescent="0.2">
      <c r="E1890" s="47">
        <v>189</v>
      </c>
      <c r="F1890" s="47">
        <v>199</v>
      </c>
      <c r="G1890" s="47" t="s">
        <v>251</v>
      </c>
      <c r="H1890" s="47" t="s">
        <v>305</v>
      </c>
      <c r="I1890" s="47" t="s">
        <v>567</v>
      </c>
      <c r="J1890" s="533">
        <v>40000043</v>
      </c>
      <c r="K1890" s="14" t="s">
        <v>59</v>
      </c>
      <c r="L1890" s="14" t="s">
        <v>58</v>
      </c>
      <c r="M1890" s="45">
        <v>1890</v>
      </c>
      <c r="N1890" s="45">
        <v>1</v>
      </c>
      <c r="O1890" s="46">
        <v>0</v>
      </c>
      <c r="Q1890" s="12" t="s">
        <v>405</v>
      </c>
      <c r="T1890" s="59" t="s">
        <v>74</v>
      </c>
      <c r="U1890" s="14">
        <v>0</v>
      </c>
      <c r="V1890" s="59" t="s">
        <v>175</v>
      </c>
      <c r="Y1890" s="46">
        <v>0</v>
      </c>
      <c r="Z1890" s="46">
        <v>0</v>
      </c>
      <c r="AA1890" s="46">
        <v>0</v>
      </c>
      <c r="AB1890" s="46">
        <v>0</v>
      </c>
      <c r="AC1890" s="46">
        <v>0</v>
      </c>
      <c r="AD1890" s="46">
        <v>0</v>
      </c>
      <c r="AE1890" s="46">
        <v>0</v>
      </c>
      <c r="AF1890" s="46">
        <v>0</v>
      </c>
      <c r="AG1890" s="46">
        <v>0</v>
      </c>
      <c r="AH1890" s="46">
        <v>0</v>
      </c>
      <c r="AI1890" s="46">
        <v>0</v>
      </c>
      <c r="AJ1890" s="46">
        <v>0</v>
      </c>
      <c r="AK1890" s="46">
        <v>0</v>
      </c>
      <c r="AL1890" s="46">
        <v>0</v>
      </c>
      <c r="AM1890" s="46">
        <v>0</v>
      </c>
    </row>
    <row r="1891" spans="5:39" x14ac:dyDescent="0.2">
      <c r="E1891" s="47">
        <v>189</v>
      </c>
      <c r="F1891" s="47">
        <v>199</v>
      </c>
      <c r="G1891" s="47" t="s">
        <v>251</v>
      </c>
      <c r="H1891" s="47" t="s">
        <v>305</v>
      </c>
      <c r="I1891" s="47" t="s">
        <v>567</v>
      </c>
      <c r="J1891" s="533">
        <v>40000043</v>
      </c>
      <c r="K1891" s="14" t="s">
        <v>59</v>
      </c>
      <c r="L1891" s="14" t="s">
        <v>31</v>
      </c>
      <c r="M1891" s="45">
        <v>1891</v>
      </c>
      <c r="N1891" s="45">
        <v>1</v>
      </c>
      <c r="O1891" s="48">
        <v>7584.25</v>
      </c>
      <c r="Q1891" s="12" t="s">
        <v>405</v>
      </c>
      <c r="R1891" s="46">
        <v>7481.8050000000003</v>
      </c>
      <c r="T1891" s="59" t="s">
        <v>74</v>
      </c>
      <c r="U1891" s="14">
        <v>0</v>
      </c>
      <c r="V1891" s="59" t="s">
        <v>175</v>
      </c>
      <c r="X1891" s="46">
        <v>16410.89</v>
      </c>
      <c r="Y1891" s="46">
        <v>2389.4299999999998</v>
      </c>
      <c r="Z1891" s="46">
        <v>2675.54</v>
      </c>
      <c r="AA1891" s="46">
        <v>2675.54</v>
      </c>
      <c r="AB1891" s="46">
        <v>2675.54</v>
      </c>
      <c r="AC1891" s="46">
        <v>2675.54</v>
      </c>
      <c r="AD1891" s="46">
        <v>2675.54</v>
      </c>
      <c r="AE1891" s="46">
        <v>2675.54</v>
      </c>
      <c r="AF1891" s="46">
        <v>2675.54</v>
      </c>
      <c r="AG1891" s="46">
        <v>2675.54</v>
      </c>
      <c r="AH1891" s="46">
        <v>9370.1</v>
      </c>
      <c r="AI1891" s="46">
        <v>7624.09</v>
      </c>
      <c r="AJ1891" s="46">
        <v>7711.71</v>
      </c>
      <c r="AK1891" s="46">
        <v>9925.14</v>
      </c>
      <c r="AL1891" s="46">
        <v>7584.25</v>
      </c>
      <c r="AM1891" s="46">
        <v>0</v>
      </c>
    </row>
    <row r="1892" spans="5:39" x14ac:dyDescent="0.2">
      <c r="E1892" s="47">
        <v>189</v>
      </c>
      <c r="F1892" s="47">
        <v>199</v>
      </c>
      <c r="G1892" s="47" t="s">
        <v>251</v>
      </c>
      <c r="H1892" s="47" t="s">
        <v>305</v>
      </c>
      <c r="I1892" s="47" t="s">
        <v>567</v>
      </c>
      <c r="J1892" s="533">
        <v>40000043</v>
      </c>
      <c r="K1892" s="14" t="s">
        <v>37</v>
      </c>
      <c r="L1892" s="14" t="s">
        <v>31</v>
      </c>
      <c r="M1892" s="45">
        <v>1892</v>
      </c>
      <c r="N1892" s="45">
        <v>1</v>
      </c>
      <c r="O1892" s="48">
        <v>0</v>
      </c>
      <c r="P1892" s="48"/>
      <c r="Q1892" s="12" t="s">
        <v>405</v>
      </c>
      <c r="R1892" s="46">
        <v>0</v>
      </c>
      <c r="T1892" s="59" t="s">
        <v>74</v>
      </c>
      <c r="U1892" s="14">
        <v>0</v>
      </c>
      <c r="V1892" s="59" t="s">
        <v>175</v>
      </c>
      <c r="Y1892" s="46">
        <v>0</v>
      </c>
      <c r="Z1892" s="46">
        <v>0</v>
      </c>
      <c r="AA1892" s="46">
        <v>0</v>
      </c>
      <c r="AB1892" s="46">
        <v>0</v>
      </c>
      <c r="AC1892" s="46">
        <v>0</v>
      </c>
      <c r="AD1892" s="46">
        <v>51500</v>
      </c>
      <c r="AE1892" s="46">
        <v>0</v>
      </c>
      <c r="AF1892" s="46">
        <v>0</v>
      </c>
      <c r="AG1892" s="46">
        <v>0</v>
      </c>
      <c r="AH1892" s="46">
        <v>0</v>
      </c>
      <c r="AI1892" s="46">
        <v>0</v>
      </c>
      <c r="AJ1892" s="46">
        <v>0</v>
      </c>
      <c r="AK1892" s="46">
        <v>0</v>
      </c>
      <c r="AL1892" s="46">
        <v>0</v>
      </c>
      <c r="AM1892" s="46">
        <v>12367.972000000002</v>
      </c>
    </row>
    <row r="1893" spans="5:39" x14ac:dyDescent="0.2">
      <c r="E1893" s="47">
        <v>189</v>
      </c>
      <c r="F1893" s="47">
        <v>199</v>
      </c>
      <c r="G1893" s="47" t="s">
        <v>251</v>
      </c>
      <c r="H1893" s="47" t="s">
        <v>305</v>
      </c>
      <c r="I1893" s="47" t="s">
        <v>567</v>
      </c>
      <c r="J1893" s="533">
        <v>40000043</v>
      </c>
      <c r="K1893" s="14" t="s">
        <v>65</v>
      </c>
      <c r="L1893" s="14" t="s">
        <v>31</v>
      </c>
      <c r="M1893" s="45">
        <v>1893</v>
      </c>
      <c r="N1893" s="45">
        <v>1</v>
      </c>
      <c r="O1893" s="52">
        <v>30919.929999999989</v>
      </c>
      <c r="P1893" s="48">
        <v>12367.972000000002</v>
      </c>
      <c r="Q1893" s="12" t="s">
        <v>405</v>
      </c>
      <c r="R1893" s="46">
        <v>5153.3216666666649</v>
      </c>
      <c r="T1893" s="59" t="s">
        <v>74</v>
      </c>
      <c r="U1893" s="14">
        <v>0</v>
      </c>
      <c r="V1893" s="59" t="s">
        <v>175</v>
      </c>
      <c r="X1893" s="46">
        <v>0</v>
      </c>
      <c r="Y1893" s="46">
        <v>0</v>
      </c>
      <c r="Z1893" s="46">
        <v>0</v>
      </c>
      <c r="AA1893" s="46">
        <v>0</v>
      </c>
      <c r="AB1893" s="46">
        <v>0</v>
      </c>
      <c r="AC1893" s="46">
        <v>0</v>
      </c>
      <c r="AD1893" s="46">
        <v>0</v>
      </c>
      <c r="AE1893" s="46">
        <v>0</v>
      </c>
      <c r="AF1893" s="46">
        <v>0</v>
      </c>
      <c r="AG1893" s="46">
        <v>0</v>
      </c>
      <c r="AH1893" s="46">
        <v>0</v>
      </c>
      <c r="AI1893" s="46">
        <v>5698.8300000000054</v>
      </c>
      <c r="AJ1893" s="46">
        <v>7711.71</v>
      </c>
      <c r="AK1893" s="46">
        <v>9925.14</v>
      </c>
      <c r="AL1893" s="46">
        <v>7584.2499999999854</v>
      </c>
      <c r="AM1893" s="46">
        <v>0</v>
      </c>
    </row>
    <row r="1894" spans="5:39" x14ac:dyDescent="0.2">
      <c r="E1894" s="47">
        <v>189</v>
      </c>
      <c r="F1894" s="47">
        <v>199</v>
      </c>
      <c r="G1894" s="47" t="s">
        <v>251</v>
      </c>
      <c r="H1894" s="47" t="s">
        <v>305</v>
      </c>
      <c r="I1894" s="47" t="s">
        <v>567</v>
      </c>
      <c r="J1894" s="533">
        <v>40000043</v>
      </c>
      <c r="K1894" s="14" t="s">
        <v>64</v>
      </c>
      <c r="L1894" s="14" t="s">
        <v>57</v>
      </c>
      <c r="M1894" s="45">
        <v>1894</v>
      </c>
      <c r="N1894" s="45">
        <v>1</v>
      </c>
      <c r="O1894" s="46">
        <v>8776.9000000000051</v>
      </c>
      <c r="Q1894" s="12" t="s">
        <v>405</v>
      </c>
      <c r="T1894" s="59" t="s">
        <v>74</v>
      </c>
      <c r="U1894" s="14">
        <v>0</v>
      </c>
      <c r="V1894" s="59" t="s">
        <v>175</v>
      </c>
      <c r="X1894" s="46">
        <v>0</v>
      </c>
      <c r="Y1894" s="46">
        <v>2389.4299999999998</v>
      </c>
      <c r="Z1894" s="46">
        <v>5064.9699999999993</v>
      </c>
      <c r="AA1894" s="46">
        <v>7740.5099999999993</v>
      </c>
      <c r="AB1894" s="46">
        <v>10416.049999999999</v>
      </c>
      <c r="AC1894" s="46">
        <v>13091.59</v>
      </c>
      <c r="AD1894" s="46">
        <v>0</v>
      </c>
      <c r="AE1894" s="46">
        <v>0</v>
      </c>
      <c r="AF1894" s="46">
        <v>0</v>
      </c>
      <c r="AG1894" s="46">
        <v>0</v>
      </c>
      <c r="AH1894" s="46">
        <v>0</v>
      </c>
      <c r="AI1894" s="46">
        <v>750.2800000000052</v>
      </c>
      <c r="AJ1894" s="46">
        <v>3425.8200000000052</v>
      </c>
      <c r="AK1894" s="46">
        <v>6101.3600000000051</v>
      </c>
      <c r="AL1894" s="46">
        <v>8776.9000000000051</v>
      </c>
      <c r="AM1894" s="46">
        <v>0</v>
      </c>
    </row>
    <row r="1895" spans="5:39" x14ac:dyDescent="0.2">
      <c r="E1895" s="47">
        <v>189</v>
      </c>
      <c r="F1895" s="47">
        <v>199</v>
      </c>
      <c r="G1895" s="47" t="s">
        <v>251</v>
      </c>
      <c r="H1895" s="47" t="s">
        <v>305</v>
      </c>
      <c r="I1895" s="47" t="s">
        <v>567</v>
      </c>
      <c r="J1895" s="533">
        <v>40000043</v>
      </c>
      <c r="K1895" s="14" t="s">
        <v>64</v>
      </c>
      <c r="L1895" s="14" t="s">
        <v>54</v>
      </c>
      <c r="M1895" s="45">
        <v>1895</v>
      </c>
      <c r="N1895" s="45">
        <v>1</v>
      </c>
      <c r="O1895" s="46">
        <v>22143.03</v>
      </c>
      <c r="Q1895" s="12" t="s">
        <v>405</v>
      </c>
      <c r="T1895" s="59" t="s">
        <v>74</v>
      </c>
      <c r="U1895" s="14">
        <v>0</v>
      </c>
      <c r="V1895" s="59" t="s">
        <v>175</v>
      </c>
      <c r="X1895" s="46">
        <v>0</v>
      </c>
      <c r="Y1895" s="46">
        <v>0</v>
      </c>
      <c r="Z1895" s="46">
        <v>0</v>
      </c>
      <c r="AA1895" s="46">
        <v>0</v>
      </c>
      <c r="AB1895" s="46">
        <v>0</v>
      </c>
      <c r="AC1895" s="46">
        <v>0</v>
      </c>
      <c r="AD1895" s="46">
        <v>0</v>
      </c>
      <c r="AE1895" s="46">
        <v>0</v>
      </c>
      <c r="AF1895" s="46">
        <v>0</v>
      </c>
      <c r="AG1895" s="46">
        <v>0</v>
      </c>
      <c r="AH1895" s="46">
        <v>0</v>
      </c>
      <c r="AI1895" s="46">
        <v>4948.55</v>
      </c>
      <c r="AJ1895" s="46">
        <v>9984.7200000000012</v>
      </c>
      <c r="AK1895" s="46">
        <v>17234.32</v>
      </c>
      <c r="AL1895" s="46">
        <v>22143.03</v>
      </c>
      <c r="AM1895" s="46">
        <v>18551.958000000002</v>
      </c>
    </row>
    <row r="1896" spans="5:39" x14ac:dyDescent="0.2">
      <c r="E1896" s="47">
        <v>189</v>
      </c>
      <c r="F1896" s="47">
        <v>199</v>
      </c>
      <c r="G1896" s="47" t="s">
        <v>251</v>
      </c>
      <c r="H1896" s="47" t="s">
        <v>305</v>
      </c>
      <c r="I1896" s="47" t="s">
        <v>567</v>
      </c>
      <c r="J1896" s="533">
        <v>40000043</v>
      </c>
      <c r="K1896" s="14" t="s">
        <v>64</v>
      </c>
      <c r="L1896" s="14" t="s">
        <v>58</v>
      </c>
      <c r="M1896" s="45">
        <v>1896</v>
      </c>
      <c r="N1896" s="45">
        <v>1</v>
      </c>
      <c r="O1896" s="46">
        <v>0</v>
      </c>
      <c r="Q1896" s="12" t="s">
        <v>405</v>
      </c>
      <c r="T1896" s="59" t="s">
        <v>74</v>
      </c>
      <c r="U1896" s="14">
        <v>0</v>
      </c>
      <c r="V1896" s="59" t="s">
        <v>175</v>
      </c>
      <c r="X1896" s="46">
        <v>0</v>
      </c>
      <c r="Y1896" s="46">
        <v>16410.89</v>
      </c>
      <c r="Z1896" s="46">
        <v>16410.89</v>
      </c>
      <c r="AA1896" s="46">
        <v>16410.890000000003</v>
      </c>
      <c r="AB1896" s="46">
        <v>16410.890000000003</v>
      </c>
      <c r="AC1896" s="46">
        <v>16410.890000000003</v>
      </c>
      <c r="AD1896" s="46">
        <v>-19321.979999999996</v>
      </c>
      <c r="AE1896" s="46">
        <v>-16646.439999999995</v>
      </c>
      <c r="AF1896" s="46">
        <v>-13970.899999999994</v>
      </c>
      <c r="AG1896" s="46">
        <v>-11295.359999999993</v>
      </c>
      <c r="AH1896" s="46">
        <v>-1925.2599999999948</v>
      </c>
      <c r="AI1896" s="46">
        <v>0</v>
      </c>
      <c r="AJ1896" s="46">
        <v>0</v>
      </c>
      <c r="AK1896" s="46">
        <v>0</v>
      </c>
      <c r="AL1896" s="46">
        <v>0</v>
      </c>
      <c r="AM1896" s="46">
        <v>0</v>
      </c>
    </row>
    <row r="1897" spans="5:39" x14ac:dyDescent="0.2">
      <c r="E1897" s="47">
        <v>189</v>
      </c>
      <c r="F1897" s="47">
        <v>199</v>
      </c>
      <c r="G1897" s="47" t="s">
        <v>251</v>
      </c>
      <c r="H1897" s="47" t="s">
        <v>305</v>
      </c>
      <c r="I1897" s="47" t="s">
        <v>567</v>
      </c>
      <c r="J1897" s="533">
        <v>40000043</v>
      </c>
      <c r="K1897" s="14" t="s">
        <v>67</v>
      </c>
      <c r="L1897" s="14" t="s">
        <v>67</v>
      </c>
      <c r="M1897" s="45">
        <v>1897</v>
      </c>
      <c r="N1897" s="45">
        <v>1</v>
      </c>
      <c r="O1897" s="53">
        <v>40.290825690732163</v>
      </c>
      <c r="P1897" s="54">
        <v>30.290825690732163</v>
      </c>
      <c r="Q1897" s="55" t="s">
        <v>405</v>
      </c>
      <c r="R1897" s="56">
        <v>4.1326832228319219</v>
      </c>
      <c r="S1897" s="57" t="s">
        <v>370</v>
      </c>
      <c r="T1897" s="60" t="s">
        <v>74</v>
      </c>
      <c r="U1897" s="14">
        <v>0</v>
      </c>
      <c r="V1897" s="60" t="s">
        <v>175</v>
      </c>
      <c r="Y1897" s="46">
        <v>40.290825690732163</v>
      </c>
      <c r="Z1897" s="46">
        <v>40.290825690732163</v>
      </c>
      <c r="AA1897" s="46">
        <v>40.290825690732163</v>
      </c>
      <c r="AB1897" s="46">
        <v>40.290825690732163</v>
      </c>
      <c r="AC1897" s="46">
        <v>40.290825690732163</v>
      </c>
      <c r="AD1897" s="46">
        <v>40.290825690732163</v>
      </c>
      <c r="AE1897" s="46">
        <v>40.290825690732163</v>
      </c>
      <c r="AF1897" s="46">
        <v>40.290825690732163</v>
      </c>
      <c r="AG1897" s="46">
        <v>40.290825690732163</v>
      </c>
      <c r="AH1897" s="46">
        <v>40.290825690732163</v>
      </c>
      <c r="AI1897" s="46">
        <v>40.290825690732163</v>
      </c>
      <c r="AJ1897" s="46">
        <v>40.290825690732163</v>
      </c>
      <c r="AK1897" s="46">
        <v>40.290825690732163</v>
      </c>
      <c r="AL1897" s="46">
        <v>40.290825690732163</v>
      </c>
      <c r="AM1897" s="46">
        <v>40.290825690732163</v>
      </c>
    </row>
    <row r="1898" spans="5:39" x14ac:dyDescent="0.2">
      <c r="E1898" s="14">
        <v>190</v>
      </c>
      <c r="F1898" s="14">
        <v>200</v>
      </c>
      <c r="G1898" s="14" t="s">
        <v>251</v>
      </c>
      <c r="H1898" s="14" t="s">
        <v>306</v>
      </c>
      <c r="I1898" s="14" t="s">
        <v>568</v>
      </c>
      <c r="J1898" s="531">
        <v>40000044</v>
      </c>
      <c r="K1898" s="14" t="s">
        <v>59</v>
      </c>
      <c r="L1898" s="14" t="s">
        <v>57</v>
      </c>
      <c r="M1898" s="45">
        <v>1898</v>
      </c>
      <c r="N1898" s="45">
        <v>1</v>
      </c>
      <c r="O1898" s="46">
        <v>2907.02</v>
      </c>
      <c r="Q1898" s="12" t="s">
        <v>379</v>
      </c>
      <c r="T1898" s="59" t="s">
        <v>108</v>
      </c>
      <c r="U1898" s="14">
        <v>0</v>
      </c>
      <c r="V1898" s="59" t="s">
        <v>174</v>
      </c>
      <c r="Y1898" s="46">
        <v>2596.17</v>
      </c>
      <c r="Z1898" s="46">
        <v>2907.02</v>
      </c>
      <c r="AA1898" s="46">
        <v>2907.02</v>
      </c>
      <c r="AB1898" s="46">
        <v>2907.02</v>
      </c>
      <c r="AC1898" s="46">
        <v>2907.02</v>
      </c>
      <c r="AD1898" s="46">
        <v>2907.02</v>
      </c>
      <c r="AE1898" s="46">
        <v>2907.02</v>
      </c>
      <c r="AF1898" s="46">
        <v>2907.02</v>
      </c>
      <c r="AG1898" s="46">
        <v>2907.02</v>
      </c>
      <c r="AH1898" s="46">
        <v>2907.02</v>
      </c>
      <c r="AI1898" s="46">
        <v>2907.02</v>
      </c>
      <c r="AJ1898" s="46">
        <v>2907.02</v>
      </c>
      <c r="AK1898" s="46">
        <v>2907.02</v>
      </c>
      <c r="AL1898" s="46">
        <v>2907.02</v>
      </c>
      <c r="AM1898" s="46">
        <v>0</v>
      </c>
    </row>
    <row r="1899" spans="5:39" x14ac:dyDescent="0.2">
      <c r="E1899" s="47">
        <v>190</v>
      </c>
      <c r="F1899" s="47">
        <v>200</v>
      </c>
      <c r="G1899" s="47" t="s">
        <v>251</v>
      </c>
      <c r="H1899" s="47" t="s">
        <v>306</v>
      </c>
      <c r="I1899" s="47" t="s">
        <v>568</v>
      </c>
      <c r="J1899" s="533">
        <v>40000044</v>
      </c>
      <c r="K1899" s="14" t="s">
        <v>59</v>
      </c>
      <c r="L1899" s="14" t="s">
        <v>54</v>
      </c>
      <c r="M1899" s="45">
        <v>1899</v>
      </c>
      <c r="N1899" s="45">
        <v>1</v>
      </c>
      <c r="O1899" s="46">
        <v>5638.93</v>
      </c>
      <c r="Q1899" s="12" t="s">
        <v>379</v>
      </c>
      <c r="T1899" s="59" t="s">
        <v>108</v>
      </c>
      <c r="U1899" s="14">
        <v>0</v>
      </c>
      <c r="V1899" s="59" t="s">
        <v>174</v>
      </c>
      <c r="Y1899" s="46">
        <v>0</v>
      </c>
      <c r="Z1899" s="46">
        <v>0</v>
      </c>
      <c r="AA1899" s="46">
        <v>0</v>
      </c>
      <c r="AB1899" s="46">
        <v>0</v>
      </c>
      <c r="AC1899" s="46">
        <v>0</v>
      </c>
      <c r="AD1899" s="46">
        <v>0</v>
      </c>
      <c r="AE1899" s="46">
        <v>0</v>
      </c>
      <c r="AF1899" s="46">
        <v>0</v>
      </c>
      <c r="AG1899" s="46">
        <v>0</v>
      </c>
      <c r="AH1899" s="46">
        <v>7274.32</v>
      </c>
      <c r="AI1899" s="46">
        <v>5342.84</v>
      </c>
      <c r="AJ1899" s="46">
        <v>5342.84</v>
      </c>
      <c r="AK1899" s="46">
        <v>6110.16</v>
      </c>
      <c r="AL1899" s="46">
        <v>5638.93</v>
      </c>
      <c r="AM1899" s="46">
        <v>0</v>
      </c>
    </row>
    <row r="1900" spans="5:39" x14ac:dyDescent="0.2">
      <c r="E1900" s="47">
        <v>190</v>
      </c>
      <c r="F1900" s="47">
        <v>200</v>
      </c>
      <c r="G1900" s="47" t="s">
        <v>251</v>
      </c>
      <c r="H1900" s="47" t="s">
        <v>306</v>
      </c>
      <c r="I1900" s="47" t="s">
        <v>568</v>
      </c>
      <c r="J1900" s="533">
        <v>40000044</v>
      </c>
      <c r="K1900" s="14" t="s">
        <v>59</v>
      </c>
      <c r="L1900" s="14" t="s">
        <v>58</v>
      </c>
      <c r="M1900" s="45">
        <v>1900</v>
      </c>
      <c r="N1900" s="45">
        <v>1</v>
      </c>
      <c r="O1900" s="46">
        <v>0</v>
      </c>
      <c r="Q1900" s="12" t="s">
        <v>379</v>
      </c>
      <c r="T1900" s="59" t="s">
        <v>108</v>
      </c>
      <c r="U1900" s="14">
        <v>0</v>
      </c>
      <c r="V1900" s="59" t="s">
        <v>174</v>
      </c>
      <c r="Y1900" s="46">
        <v>0</v>
      </c>
      <c r="Z1900" s="46">
        <v>0</v>
      </c>
      <c r="AA1900" s="46">
        <v>0</v>
      </c>
      <c r="AB1900" s="46">
        <v>0</v>
      </c>
      <c r="AC1900" s="46">
        <v>0</v>
      </c>
      <c r="AD1900" s="46">
        <v>0</v>
      </c>
      <c r="AE1900" s="46">
        <v>0</v>
      </c>
      <c r="AF1900" s="46">
        <v>0</v>
      </c>
      <c r="AG1900" s="46">
        <v>0</v>
      </c>
      <c r="AH1900" s="46">
        <v>0</v>
      </c>
      <c r="AI1900" s="46">
        <v>0</v>
      </c>
      <c r="AJ1900" s="46">
        <v>0</v>
      </c>
      <c r="AK1900" s="46">
        <v>0</v>
      </c>
      <c r="AL1900" s="46">
        <v>0</v>
      </c>
      <c r="AM1900" s="46">
        <v>0</v>
      </c>
    </row>
    <row r="1901" spans="5:39" x14ac:dyDescent="0.2">
      <c r="E1901" s="47">
        <v>190</v>
      </c>
      <c r="F1901" s="47">
        <v>200</v>
      </c>
      <c r="G1901" s="47" t="s">
        <v>251</v>
      </c>
      <c r="H1901" s="47" t="s">
        <v>306</v>
      </c>
      <c r="I1901" s="47" t="s">
        <v>568</v>
      </c>
      <c r="J1901" s="533">
        <v>40000044</v>
      </c>
      <c r="K1901" s="14" t="s">
        <v>59</v>
      </c>
      <c r="L1901" s="14" t="s">
        <v>31</v>
      </c>
      <c r="M1901" s="45">
        <v>1901</v>
      </c>
      <c r="N1901" s="45">
        <v>1</v>
      </c>
      <c r="O1901" s="48">
        <v>8545.9500000000007</v>
      </c>
      <c r="Q1901" s="12" t="s">
        <v>379</v>
      </c>
      <c r="R1901" s="46">
        <v>7858.5350000000008</v>
      </c>
      <c r="T1901" s="59" t="s">
        <v>108</v>
      </c>
      <c r="U1901" s="14">
        <v>0</v>
      </c>
      <c r="V1901" s="59" t="s">
        <v>174</v>
      </c>
      <c r="X1901" s="46">
        <v>17830.669999999998</v>
      </c>
      <c r="Y1901" s="46">
        <v>2596.17</v>
      </c>
      <c r="Z1901" s="46">
        <v>2907.02</v>
      </c>
      <c r="AA1901" s="46">
        <v>2907.02</v>
      </c>
      <c r="AB1901" s="46">
        <v>2907.02</v>
      </c>
      <c r="AC1901" s="46">
        <v>2907.02</v>
      </c>
      <c r="AD1901" s="46">
        <v>2907.02</v>
      </c>
      <c r="AE1901" s="46">
        <v>2907.02</v>
      </c>
      <c r="AF1901" s="46">
        <v>2907.02</v>
      </c>
      <c r="AG1901" s="46">
        <v>2907.02</v>
      </c>
      <c r="AH1901" s="46">
        <v>10181.34</v>
      </c>
      <c r="AI1901" s="46">
        <v>8249.86</v>
      </c>
      <c r="AJ1901" s="46">
        <v>8249.86</v>
      </c>
      <c r="AK1901" s="46">
        <v>9017.18</v>
      </c>
      <c r="AL1901" s="46">
        <v>8545.9500000000007</v>
      </c>
      <c r="AM1901" s="46">
        <v>0</v>
      </c>
    </row>
    <row r="1902" spans="5:39" x14ac:dyDescent="0.2">
      <c r="E1902" s="47">
        <v>190</v>
      </c>
      <c r="F1902" s="47">
        <v>200</v>
      </c>
      <c r="G1902" s="47" t="s">
        <v>251</v>
      </c>
      <c r="H1902" s="47" t="s">
        <v>306</v>
      </c>
      <c r="I1902" s="47" t="s">
        <v>568</v>
      </c>
      <c r="J1902" s="533">
        <v>40000044</v>
      </c>
      <c r="K1902" s="14" t="s">
        <v>37</v>
      </c>
      <c r="L1902" s="14" t="s">
        <v>31</v>
      </c>
      <c r="M1902" s="45">
        <v>1902</v>
      </c>
      <c r="N1902" s="45">
        <v>1</v>
      </c>
      <c r="O1902" s="48">
        <v>0</v>
      </c>
      <c r="P1902" s="48"/>
      <c r="Q1902" s="12" t="s">
        <v>379</v>
      </c>
      <c r="R1902" s="46">
        <v>0</v>
      </c>
      <c r="T1902" s="59" t="s">
        <v>108</v>
      </c>
      <c r="U1902" s="14">
        <v>0</v>
      </c>
      <c r="V1902" s="59" t="s">
        <v>174</v>
      </c>
      <c r="Y1902" s="46">
        <v>0</v>
      </c>
      <c r="Z1902" s="46">
        <v>0</v>
      </c>
      <c r="AA1902" s="46">
        <v>0</v>
      </c>
      <c r="AB1902" s="46">
        <v>0</v>
      </c>
      <c r="AC1902" s="46">
        <v>0</v>
      </c>
      <c r="AD1902" s="46">
        <v>0</v>
      </c>
      <c r="AE1902" s="46">
        <v>0</v>
      </c>
      <c r="AF1902" s="46">
        <v>0</v>
      </c>
      <c r="AG1902" s="46">
        <v>0</v>
      </c>
      <c r="AH1902" s="46">
        <v>0</v>
      </c>
      <c r="AI1902" s="46">
        <v>0</v>
      </c>
      <c r="AJ1902" s="46">
        <v>0</v>
      </c>
      <c r="AK1902" s="46">
        <v>0</v>
      </c>
      <c r="AL1902" s="46">
        <v>0</v>
      </c>
      <c r="AM1902" s="46">
        <v>52756.313999999998</v>
      </c>
    </row>
    <row r="1903" spans="5:39" x14ac:dyDescent="0.2">
      <c r="E1903" s="47">
        <v>190</v>
      </c>
      <c r="F1903" s="47">
        <v>200</v>
      </c>
      <c r="G1903" s="47" t="s">
        <v>251</v>
      </c>
      <c r="H1903" s="47" t="s">
        <v>306</v>
      </c>
      <c r="I1903" s="47" t="s">
        <v>568</v>
      </c>
      <c r="J1903" s="533">
        <v>40000044</v>
      </c>
      <c r="K1903" s="14" t="s">
        <v>65</v>
      </c>
      <c r="L1903" s="14" t="s">
        <v>31</v>
      </c>
      <c r="M1903" s="45">
        <v>1903</v>
      </c>
      <c r="N1903" s="45">
        <v>1</v>
      </c>
      <c r="O1903" s="52">
        <v>87927.189999999988</v>
      </c>
      <c r="P1903" s="48">
        <v>52756.313999999998</v>
      </c>
      <c r="Q1903" s="12" t="s">
        <v>379</v>
      </c>
      <c r="R1903" s="46">
        <v>7858.5350000000008</v>
      </c>
      <c r="T1903" s="59" t="s">
        <v>108</v>
      </c>
      <c r="U1903" s="14">
        <v>0</v>
      </c>
      <c r="V1903" s="59" t="s">
        <v>174</v>
      </c>
      <c r="X1903" s="46">
        <v>17830.669999999998</v>
      </c>
      <c r="Y1903" s="46">
        <v>2596.17</v>
      </c>
      <c r="Z1903" s="46">
        <v>2907.02</v>
      </c>
      <c r="AA1903" s="46">
        <v>2907.02</v>
      </c>
      <c r="AB1903" s="46">
        <v>2907.02</v>
      </c>
      <c r="AC1903" s="46">
        <v>2907.02</v>
      </c>
      <c r="AD1903" s="46">
        <v>2907.02</v>
      </c>
      <c r="AE1903" s="46">
        <v>2907.02</v>
      </c>
      <c r="AF1903" s="46">
        <v>2907.02</v>
      </c>
      <c r="AG1903" s="46">
        <v>2907.02</v>
      </c>
      <c r="AH1903" s="46">
        <v>10181.34</v>
      </c>
      <c r="AI1903" s="46">
        <v>8249.86</v>
      </c>
      <c r="AJ1903" s="46">
        <v>8249.86</v>
      </c>
      <c r="AK1903" s="46">
        <v>9017.18</v>
      </c>
      <c r="AL1903" s="46">
        <v>8545.9500000000007</v>
      </c>
      <c r="AM1903" s="46">
        <v>0</v>
      </c>
    </row>
    <row r="1904" spans="5:39" x14ac:dyDescent="0.2">
      <c r="E1904" s="47">
        <v>190</v>
      </c>
      <c r="F1904" s="47">
        <v>200</v>
      </c>
      <c r="G1904" s="47" t="s">
        <v>251</v>
      </c>
      <c r="H1904" s="47" t="s">
        <v>306</v>
      </c>
      <c r="I1904" s="47" t="s">
        <v>568</v>
      </c>
      <c r="J1904" s="533">
        <v>40000044</v>
      </c>
      <c r="K1904" s="14" t="s">
        <v>64</v>
      </c>
      <c r="L1904" s="14" t="s">
        <v>57</v>
      </c>
      <c r="M1904" s="45">
        <v>1904</v>
      </c>
      <c r="N1904" s="45">
        <v>1</v>
      </c>
      <c r="O1904" s="46">
        <v>46135.803028308161</v>
      </c>
      <c r="Q1904" s="12" t="s">
        <v>379</v>
      </c>
      <c r="T1904" s="59" t="s">
        <v>108</v>
      </c>
      <c r="U1904" s="14">
        <v>0</v>
      </c>
      <c r="V1904" s="59" t="s">
        <v>174</v>
      </c>
      <c r="X1904" s="46">
        <v>5748.3730283081841</v>
      </c>
      <c r="Y1904" s="46">
        <v>8344.5430283081841</v>
      </c>
      <c r="Z1904" s="46">
        <v>11251.563028308185</v>
      </c>
      <c r="AA1904" s="46">
        <v>14158.583028308185</v>
      </c>
      <c r="AB1904" s="46">
        <v>17065.603028308185</v>
      </c>
      <c r="AC1904" s="46">
        <v>19972.623028308186</v>
      </c>
      <c r="AD1904" s="46">
        <v>22879.643028308186</v>
      </c>
      <c r="AE1904" s="46">
        <v>25786.663028308187</v>
      </c>
      <c r="AF1904" s="46">
        <v>28693.683028308187</v>
      </c>
      <c r="AG1904" s="46">
        <v>31600.703028308188</v>
      </c>
      <c r="AH1904" s="46">
        <v>34507.723028308174</v>
      </c>
      <c r="AI1904" s="46">
        <v>37414.74302830817</v>
      </c>
      <c r="AJ1904" s="46">
        <v>40321.763028308167</v>
      </c>
      <c r="AK1904" s="46">
        <v>43228.783028308164</v>
      </c>
      <c r="AL1904" s="46">
        <v>46135.803028308161</v>
      </c>
      <c r="AM1904" s="46">
        <v>0</v>
      </c>
    </row>
    <row r="1905" spans="5:39" x14ac:dyDescent="0.2">
      <c r="E1905" s="47">
        <v>190</v>
      </c>
      <c r="F1905" s="47">
        <v>200</v>
      </c>
      <c r="G1905" s="47" t="s">
        <v>251</v>
      </c>
      <c r="H1905" s="47" t="s">
        <v>306</v>
      </c>
      <c r="I1905" s="47" t="s">
        <v>568</v>
      </c>
      <c r="J1905" s="533">
        <v>40000044</v>
      </c>
      <c r="K1905" s="14" t="s">
        <v>64</v>
      </c>
      <c r="L1905" s="14" t="s">
        <v>54</v>
      </c>
      <c r="M1905" s="45">
        <v>1905</v>
      </c>
      <c r="N1905" s="45">
        <v>1</v>
      </c>
      <c r="O1905" s="46">
        <v>41791.386971691813</v>
      </c>
      <c r="Q1905" s="12" t="s">
        <v>379</v>
      </c>
      <c r="T1905" s="59" t="s">
        <v>108</v>
      </c>
      <c r="U1905" s="14">
        <v>0</v>
      </c>
      <c r="V1905" s="59" t="s">
        <v>174</v>
      </c>
      <c r="X1905" s="46">
        <v>12082.296971691812</v>
      </c>
      <c r="Y1905" s="46">
        <v>12082.296971691812</v>
      </c>
      <c r="Z1905" s="46">
        <v>12082.296971691812</v>
      </c>
      <c r="AA1905" s="46">
        <v>12082.296971691812</v>
      </c>
      <c r="AB1905" s="46">
        <v>12082.296971691812</v>
      </c>
      <c r="AC1905" s="46">
        <v>12082.296971691812</v>
      </c>
      <c r="AD1905" s="46">
        <v>12082.296971691812</v>
      </c>
      <c r="AE1905" s="46">
        <v>12082.296971691812</v>
      </c>
      <c r="AF1905" s="46">
        <v>12082.296971691812</v>
      </c>
      <c r="AG1905" s="46">
        <v>12082.296971691812</v>
      </c>
      <c r="AH1905" s="46">
        <v>19356.616971691812</v>
      </c>
      <c r="AI1905" s="46">
        <v>24699.456971691812</v>
      </c>
      <c r="AJ1905" s="46">
        <v>30042.296971691812</v>
      </c>
      <c r="AK1905" s="46">
        <v>36152.456971691812</v>
      </c>
      <c r="AL1905" s="46">
        <v>41791.386971691813</v>
      </c>
      <c r="AM1905" s="46">
        <v>35170.875999999975</v>
      </c>
    </row>
    <row r="1906" spans="5:39" x14ac:dyDescent="0.2">
      <c r="E1906" s="47">
        <v>190</v>
      </c>
      <c r="F1906" s="47">
        <v>200</v>
      </c>
      <c r="G1906" s="47" t="s">
        <v>251</v>
      </c>
      <c r="H1906" s="47" t="s">
        <v>306</v>
      </c>
      <c r="I1906" s="47" t="s">
        <v>568</v>
      </c>
      <c r="J1906" s="533">
        <v>40000044</v>
      </c>
      <c r="K1906" s="14" t="s">
        <v>64</v>
      </c>
      <c r="L1906" s="14" t="s">
        <v>58</v>
      </c>
      <c r="M1906" s="45">
        <v>1906</v>
      </c>
      <c r="N1906" s="45">
        <v>1</v>
      </c>
      <c r="O1906" s="46">
        <v>0</v>
      </c>
      <c r="Q1906" s="12" t="s">
        <v>379</v>
      </c>
      <c r="T1906" s="59" t="s">
        <v>108</v>
      </c>
      <c r="U1906" s="14">
        <v>0</v>
      </c>
      <c r="V1906" s="59" t="s">
        <v>174</v>
      </c>
      <c r="X1906" s="46">
        <v>0</v>
      </c>
      <c r="Y1906" s="46">
        <v>0</v>
      </c>
      <c r="Z1906" s="46">
        <v>0</v>
      </c>
      <c r="AA1906" s="46">
        <v>0</v>
      </c>
      <c r="AB1906" s="46">
        <v>0</v>
      </c>
      <c r="AC1906" s="46">
        <v>0</v>
      </c>
      <c r="AD1906" s="46">
        <v>0</v>
      </c>
      <c r="AE1906" s="46">
        <v>0</v>
      </c>
      <c r="AF1906" s="46">
        <v>0</v>
      </c>
      <c r="AG1906" s="46">
        <v>-1.4551915228366852E-11</v>
      </c>
      <c r="AH1906" s="46">
        <v>0</v>
      </c>
      <c r="AI1906" s="46">
        <v>0</v>
      </c>
      <c r="AJ1906" s="46">
        <v>0</v>
      </c>
      <c r="AK1906" s="46">
        <v>0</v>
      </c>
      <c r="AL1906" s="46">
        <v>0</v>
      </c>
      <c r="AM1906" s="46">
        <v>0</v>
      </c>
    </row>
    <row r="1907" spans="5:39" x14ac:dyDescent="0.2">
      <c r="E1907" s="47">
        <v>190</v>
      </c>
      <c r="F1907" s="47">
        <v>200</v>
      </c>
      <c r="G1907" s="47" t="s">
        <v>251</v>
      </c>
      <c r="H1907" s="47" t="s">
        <v>306</v>
      </c>
      <c r="I1907" s="47" t="s">
        <v>568</v>
      </c>
      <c r="J1907" s="533">
        <v>40000044</v>
      </c>
      <c r="K1907" s="14" t="s">
        <v>67</v>
      </c>
      <c r="L1907" s="14" t="s">
        <v>67</v>
      </c>
      <c r="M1907" s="45">
        <v>1907</v>
      </c>
      <c r="N1907" s="45">
        <v>1</v>
      </c>
      <c r="O1907" s="53">
        <v>196.77165811848681</v>
      </c>
      <c r="P1907" s="54">
        <v>186.77165811848681</v>
      </c>
      <c r="Q1907" s="55" t="s">
        <v>379</v>
      </c>
      <c r="R1907" s="56">
        <v>11.188750829512113</v>
      </c>
      <c r="S1907" s="57" t="s">
        <v>370</v>
      </c>
      <c r="T1907" s="60" t="s">
        <v>108</v>
      </c>
      <c r="U1907" s="14">
        <v>36</v>
      </c>
      <c r="V1907" s="60" t="s">
        <v>174</v>
      </c>
      <c r="Y1907" s="46">
        <v>196.77165811848681</v>
      </c>
      <c r="Z1907" s="46">
        <v>196.77165811848681</v>
      </c>
      <c r="AA1907" s="46">
        <v>196.77165811848681</v>
      </c>
      <c r="AB1907" s="46">
        <v>196.77165811848681</v>
      </c>
      <c r="AC1907" s="46">
        <v>196.77165811848681</v>
      </c>
      <c r="AD1907" s="46">
        <v>196.77165811848681</v>
      </c>
      <c r="AE1907" s="46">
        <v>196.77165811848681</v>
      </c>
      <c r="AF1907" s="46">
        <v>196.77165811848681</v>
      </c>
      <c r="AG1907" s="46">
        <v>196.77165811848681</v>
      </c>
      <c r="AH1907" s="46">
        <v>196.77165811848681</v>
      </c>
      <c r="AI1907" s="46">
        <v>196.77165811848681</v>
      </c>
      <c r="AJ1907" s="46">
        <v>196.77165811848681</v>
      </c>
      <c r="AK1907" s="46">
        <v>196.77165811848681</v>
      </c>
      <c r="AL1907" s="46">
        <v>196.77165811848681</v>
      </c>
      <c r="AM1907" s="46">
        <v>196.77165811848681</v>
      </c>
    </row>
    <row r="1908" spans="5:39" x14ac:dyDescent="0.2">
      <c r="E1908" s="14">
        <v>191</v>
      </c>
      <c r="F1908" s="14">
        <v>201</v>
      </c>
      <c r="G1908" s="14" t="s">
        <v>251</v>
      </c>
      <c r="H1908" s="14" t="s">
        <v>346</v>
      </c>
      <c r="I1908" s="14" t="s">
        <v>569</v>
      </c>
      <c r="J1908" s="531">
        <v>40000045</v>
      </c>
      <c r="K1908" s="14" t="s">
        <v>59</v>
      </c>
      <c r="L1908" s="14" t="s">
        <v>57</v>
      </c>
      <c r="M1908" s="45">
        <v>1908</v>
      </c>
      <c r="N1908" s="45">
        <v>1</v>
      </c>
      <c r="O1908" s="46">
        <v>1987.94</v>
      </c>
      <c r="Q1908" s="12" t="s">
        <v>405</v>
      </c>
      <c r="T1908" s="59" t="s">
        <v>74</v>
      </c>
      <c r="U1908" s="14">
        <v>0</v>
      </c>
      <c r="V1908" s="59" t="s">
        <v>174</v>
      </c>
      <c r="Y1908" s="46">
        <v>1775.37</v>
      </c>
      <c r="Z1908" s="46">
        <v>1987.94</v>
      </c>
      <c r="AA1908" s="46">
        <v>1987.94</v>
      </c>
      <c r="AB1908" s="46">
        <v>1987.94</v>
      </c>
      <c r="AC1908" s="46">
        <v>1987.94</v>
      </c>
      <c r="AD1908" s="46">
        <v>1987.94</v>
      </c>
      <c r="AE1908" s="46">
        <v>1987.94</v>
      </c>
      <c r="AF1908" s="46">
        <v>1987.94</v>
      </c>
      <c r="AG1908" s="46">
        <v>1987.94</v>
      </c>
      <c r="AH1908" s="46">
        <v>1987.94</v>
      </c>
      <c r="AI1908" s="46">
        <v>1987.94</v>
      </c>
      <c r="AJ1908" s="46">
        <v>1987.94</v>
      </c>
      <c r="AK1908" s="46">
        <v>1987.94</v>
      </c>
      <c r="AL1908" s="46">
        <v>1987.94</v>
      </c>
      <c r="AM1908" s="46">
        <v>0</v>
      </c>
    </row>
    <row r="1909" spans="5:39" x14ac:dyDescent="0.2">
      <c r="E1909" s="47">
        <v>191</v>
      </c>
      <c r="F1909" s="47">
        <v>201</v>
      </c>
      <c r="G1909" s="47" t="s">
        <v>251</v>
      </c>
      <c r="H1909" s="47" t="s">
        <v>346</v>
      </c>
      <c r="I1909" s="47" t="s">
        <v>569</v>
      </c>
      <c r="J1909" s="533">
        <v>40000045</v>
      </c>
      <c r="K1909" s="14" t="s">
        <v>59</v>
      </c>
      <c r="L1909" s="14" t="s">
        <v>54</v>
      </c>
      <c r="M1909" s="45">
        <v>1909</v>
      </c>
      <c r="N1909" s="45">
        <v>1</v>
      </c>
      <c r="O1909" s="46">
        <v>5843.1100000000006</v>
      </c>
      <c r="Q1909" s="12" t="s">
        <v>405</v>
      </c>
      <c r="T1909" s="59" t="s">
        <v>74</v>
      </c>
      <c r="U1909" s="14">
        <v>10</v>
      </c>
      <c r="V1909" s="59" t="s">
        <v>174</v>
      </c>
      <c r="Y1909" s="46">
        <v>0</v>
      </c>
      <c r="Z1909" s="46">
        <v>0</v>
      </c>
      <c r="AA1909" s="46">
        <v>0</v>
      </c>
      <c r="AB1909" s="46">
        <v>0</v>
      </c>
      <c r="AC1909" s="46">
        <v>0</v>
      </c>
      <c r="AD1909" s="46">
        <v>0</v>
      </c>
      <c r="AE1909" s="46">
        <v>0</v>
      </c>
      <c r="AF1909" s="46">
        <v>0</v>
      </c>
      <c r="AG1909" s="46">
        <v>0</v>
      </c>
      <c r="AH1909" s="46">
        <v>9706.3799999999992</v>
      </c>
      <c r="AI1909" s="46">
        <v>4566.21</v>
      </c>
      <c r="AJ1909" s="46">
        <v>4566.21</v>
      </c>
      <c r="AK1909" s="46">
        <v>13480.800000000001</v>
      </c>
      <c r="AL1909" s="46">
        <v>5843.1100000000006</v>
      </c>
      <c r="AM1909" s="46">
        <v>0</v>
      </c>
    </row>
    <row r="1910" spans="5:39" x14ac:dyDescent="0.2">
      <c r="E1910" s="47">
        <v>191</v>
      </c>
      <c r="F1910" s="47">
        <v>201</v>
      </c>
      <c r="G1910" s="47" t="s">
        <v>251</v>
      </c>
      <c r="H1910" s="47" t="s">
        <v>346</v>
      </c>
      <c r="I1910" s="47" t="s">
        <v>569</v>
      </c>
      <c r="J1910" s="533">
        <v>40000045</v>
      </c>
      <c r="K1910" s="14" t="s">
        <v>59</v>
      </c>
      <c r="L1910" s="14" t="s">
        <v>58</v>
      </c>
      <c r="M1910" s="45">
        <v>1910</v>
      </c>
      <c r="N1910" s="45">
        <v>1</v>
      </c>
      <c r="O1910" s="46">
        <v>0</v>
      </c>
      <c r="Q1910" s="12" t="s">
        <v>405</v>
      </c>
      <c r="T1910" s="59" t="s">
        <v>74</v>
      </c>
      <c r="U1910" s="14">
        <v>0</v>
      </c>
      <c r="V1910" s="59" t="s">
        <v>174</v>
      </c>
      <c r="Y1910" s="46">
        <v>0</v>
      </c>
      <c r="Z1910" s="46">
        <v>0</v>
      </c>
      <c r="AA1910" s="46">
        <v>0</v>
      </c>
      <c r="AB1910" s="46">
        <v>0</v>
      </c>
      <c r="AC1910" s="46">
        <v>0</v>
      </c>
      <c r="AD1910" s="46">
        <v>0</v>
      </c>
      <c r="AE1910" s="46">
        <v>0</v>
      </c>
      <c r="AF1910" s="46">
        <v>0</v>
      </c>
      <c r="AG1910" s="46">
        <v>0</v>
      </c>
      <c r="AH1910" s="46">
        <v>0</v>
      </c>
      <c r="AI1910" s="46">
        <v>0</v>
      </c>
      <c r="AJ1910" s="46">
        <v>0</v>
      </c>
      <c r="AK1910" s="46">
        <v>0</v>
      </c>
      <c r="AL1910" s="46">
        <v>0</v>
      </c>
      <c r="AM1910" s="46">
        <v>0</v>
      </c>
    </row>
    <row r="1911" spans="5:39" x14ac:dyDescent="0.2">
      <c r="E1911" s="47">
        <v>191</v>
      </c>
      <c r="F1911" s="47">
        <v>201</v>
      </c>
      <c r="G1911" s="47" t="s">
        <v>251</v>
      </c>
      <c r="H1911" s="47" t="s">
        <v>346</v>
      </c>
      <c r="I1911" s="47" t="s">
        <v>569</v>
      </c>
      <c r="J1911" s="533">
        <v>40000045</v>
      </c>
      <c r="K1911" s="14" t="s">
        <v>59</v>
      </c>
      <c r="L1911" s="14" t="s">
        <v>31</v>
      </c>
      <c r="M1911" s="45">
        <v>1911</v>
      </c>
      <c r="N1911" s="45">
        <v>1</v>
      </c>
      <c r="O1911" s="48">
        <v>7831.0500000000011</v>
      </c>
      <c r="Q1911" s="12" t="s">
        <v>405</v>
      </c>
      <c r="R1911" s="46">
        <v>8348.3916666666682</v>
      </c>
      <c r="T1911" s="59" t="s">
        <v>74</v>
      </c>
      <c r="U1911" s="14">
        <v>0</v>
      </c>
      <c r="V1911" s="59" t="s">
        <v>174</v>
      </c>
      <c r="X1911" s="46">
        <v>12193.34</v>
      </c>
      <c r="Y1911" s="46">
        <v>1775.37</v>
      </c>
      <c r="Z1911" s="46">
        <v>1987.94</v>
      </c>
      <c r="AA1911" s="46">
        <v>1987.94</v>
      </c>
      <c r="AB1911" s="46">
        <v>1987.94</v>
      </c>
      <c r="AC1911" s="46">
        <v>1987.94</v>
      </c>
      <c r="AD1911" s="46">
        <v>1987.94</v>
      </c>
      <c r="AE1911" s="46">
        <v>1987.94</v>
      </c>
      <c r="AF1911" s="46">
        <v>1987.94</v>
      </c>
      <c r="AG1911" s="46">
        <v>1987.94</v>
      </c>
      <c r="AH1911" s="46">
        <v>11694.32</v>
      </c>
      <c r="AI1911" s="46">
        <v>6554.15</v>
      </c>
      <c r="AJ1911" s="46">
        <v>6554.15</v>
      </c>
      <c r="AK1911" s="46">
        <v>15468.740000000002</v>
      </c>
      <c r="AL1911" s="46">
        <v>7831.0500000000011</v>
      </c>
      <c r="AM1911" s="46">
        <v>0</v>
      </c>
    </row>
    <row r="1912" spans="5:39" x14ac:dyDescent="0.2">
      <c r="E1912" s="47">
        <v>191</v>
      </c>
      <c r="F1912" s="47">
        <v>201</v>
      </c>
      <c r="G1912" s="47" t="s">
        <v>251</v>
      </c>
      <c r="H1912" s="47" t="s">
        <v>346</v>
      </c>
      <c r="I1912" s="47" t="s">
        <v>569</v>
      </c>
      <c r="J1912" s="533">
        <v>40000045</v>
      </c>
      <c r="K1912" s="14" t="s">
        <v>37</v>
      </c>
      <c r="L1912" s="14" t="s">
        <v>31</v>
      </c>
      <c r="M1912" s="45">
        <v>1912</v>
      </c>
      <c r="N1912" s="45">
        <v>1</v>
      </c>
      <c r="O1912" s="48">
        <v>0</v>
      </c>
      <c r="P1912" s="48"/>
      <c r="Q1912" s="12" t="s">
        <v>405</v>
      </c>
      <c r="R1912" s="46">
        <v>8020.1166666666659</v>
      </c>
      <c r="T1912" s="59" t="s">
        <v>74</v>
      </c>
      <c r="U1912" s="14">
        <v>0</v>
      </c>
      <c r="V1912" s="59" t="s">
        <v>174</v>
      </c>
      <c r="Y1912" s="46">
        <v>0</v>
      </c>
      <c r="Z1912" s="46">
        <v>0</v>
      </c>
      <c r="AA1912" s="46">
        <v>0</v>
      </c>
      <c r="AB1912" s="46">
        <v>0</v>
      </c>
      <c r="AC1912" s="46">
        <v>0</v>
      </c>
      <c r="AD1912" s="46">
        <v>0</v>
      </c>
      <c r="AE1912" s="46">
        <v>0</v>
      </c>
      <c r="AF1912" s="46">
        <v>0</v>
      </c>
      <c r="AG1912" s="46">
        <v>0</v>
      </c>
      <c r="AH1912" s="46">
        <v>0</v>
      </c>
      <c r="AI1912" s="46">
        <v>0</v>
      </c>
      <c r="AJ1912" s="46">
        <v>48120.7</v>
      </c>
      <c r="AK1912" s="46">
        <v>0</v>
      </c>
      <c r="AL1912" s="46">
        <v>0</v>
      </c>
      <c r="AM1912" s="46">
        <v>23883.152000000002</v>
      </c>
    </row>
    <row r="1913" spans="5:39" x14ac:dyDescent="0.2">
      <c r="E1913" s="47">
        <v>191</v>
      </c>
      <c r="F1913" s="47">
        <v>201</v>
      </c>
      <c r="G1913" s="47" t="s">
        <v>251</v>
      </c>
      <c r="H1913" s="47" t="s">
        <v>346</v>
      </c>
      <c r="I1913" s="47" t="s">
        <v>569</v>
      </c>
      <c r="J1913" s="533">
        <v>40000045</v>
      </c>
      <c r="K1913" s="14" t="s">
        <v>65</v>
      </c>
      <c r="L1913" s="14" t="s">
        <v>31</v>
      </c>
      <c r="M1913" s="45">
        <v>1913</v>
      </c>
      <c r="N1913" s="45">
        <v>1</v>
      </c>
      <c r="O1913" s="52">
        <v>29853.940000000002</v>
      </c>
      <c r="P1913" s="48">
        <v>23883.152000000002</v>
      </c>
      <c r="Q1913" s="12" t="s">
        <v>405</v>
      </c>
      <c r="R1913" s="46">
        <v>4975.6566666666668</v>
      </c>
      <c r="T1913" s="59" t="s">
        <v>74</v>
      </c>
      <c r="U1913" s="14">
        <v>0</v>
      </c>
      <c r="V1913" s="59" t="s">
        <v>174</v>
      </c>
      <c r="X1913" s="46">
        <v>0</v>
      </c>
      <c r="Y1913" s="46">
        <v>0</v>
      </c>
      <c r="Z1913" s="46">
        <v>0</v>
      </c>
      <c r="AA1913" s="46">
        <v>0</v>
      </c>
      <c r="AB1913" s="46">
        <v>0</v>
      </c>
      <c r="AC1913" s="46">
        <v>0</v>
      </c>
      <c r="AD1913" s="46">
        <v>0</v>
      </c>
      <c r="AE1913" s="46">
        <v>0</v>
      </c>
      <c r="AF1913" s="46">
        <v>0</v>
      </c>
      <c r="AG1913" s="46">
        <v>0</v>
      </c>
      <c r="AH1913" s="46">
        <v>0</v>
      </c>
      <c r="AI1913" s="46">
        <v>0</v>
      </c>
      <c r="AJ1913" s="46">
        <v>6554.1499999999924</v>
      </c>
      <c r="AK1913" s="46">
        <v>15468.740000000002</v>
      </c>
      <c r="AL1913" s="46">
        <v>7831.0500000000084</v>
      </c>
      <c r="AM1913" s="46">
        <v>0</v>
      </c>
    </row>
    <row r="1914" spans="5:39" x14ac:dyDescent="0.2">
      <c r="E1914" s="47">
        <v>191</v>
      </c>
      <c r="F1914" s="47">
        <v>201</v>
      </c>
      <c r="G1914" s="47" t="s">
        <v>251</v>
      </c>
      <c r="H1914" s="47" t="s">
        <v>346</v>
      </c>
      <c r="I1914" s="47" t="s">
        <v>569</v>
      </c>
      <c r="J1914" s="533">
        <v>40000045</v>
      </c>
      <c r="K1914" s="14" t="s">
        <v>64</v>
      </c>
      <c r="L1914" s="14" t="s">
        <v>57</v>
      </c>
      <c r="M1914" s="45">
        <v>1914</v>
      </c>
      <c r="N1914" s="45">
        <v>1</v>
      </c>
      <c r="O1914" s="46">
        <v>3975.88</v>
      </c>
      <c r="Q1914" s="12" t="s">
        <v>405</v>
      </c>
      <c r="T1914" s="59" t="s">
        <v>74</v>
      </c>
      <c r="U1914" s="14">
        <v>0</v>
      </c>
      <c r="V1914" s="59" t="s">
        <v>174</v>
      </c>
      <c r="X1914" s="46">
        <v>0</v>
      </c>
      <c r="Y1914" s="46">
        <v>1775.37</v>
      </c>
      <c r="Z1914" s="46">
        <v>3763.31</v>
      </c>
      <c r="AA1914" s="46">
        <v>5751.25</v>
      </c>
      <c r="AB1914" s="46">
        <v>7739.1900000000005</v>
      </c>
      <c r="AC1914" s="46">
        <v>9727.130000000001</v>
      </c>
      <c r="AD1914" s="46">
        <v>11715.070000000002</v>
      </c>
      <c r="AE1914" s="46">
        <v>13703.010000000002</v>
      </c>
      <c r="AF1914" s="46">
        <v>15690.950000000003</v>
      </c>
      <c r="AG1914" s="46">
        <v>17678.890000000003</v>
      </c>
      <c r="AH1914" s="46">
        <v>19666.830000000002</v>
      </c>
      <c r="AI1914" s="46">
        <v>21654.77</v>
      </c>
      <c r="AJ1914" s="46">
        <v>0</v>
      </c>
      <c r="AK1914" s="46">
        <v>1987.94</v>
      </c>
      <c r="AL1914" s="46">
        <v>3975.88</v>
      </c>
      <c r="AM1914" s="46">
        <v>0</v>
      </c>
    </row>
    <row r="1915" spans="5:39" x14ac:dyDescent="0.2">
      <c r="E1915" s="47">
        <v>191</v>
      </c>
      <c r="F1915" s="47">
        <v>201</v>
      </c>
      <c r="G1915" s="47" t="s">
        <v>251</v>
      </c>
      <c r="H1915" s="47" t="s">
        <v>346</v>
      </c>
      <c r="I1915" s="47" t="s">
        <v>569</v>
      </c>
      <c r="J1915" s="533">
        <v>40000045</v>
      </c>
      <c r="K1915" s="14" t="s">
        <v>64</v>
      </c>
      <c r="L1915" s="14" t="s">
        <v>54</v>
      </c>
      <c r="M1915" s="45">
        <v>1915</v>
      </c>
      <c r="N1915" s="45">
        <v>1</v>
      </c>
      <c r="O1915" s="46">
        <v>19323.910000000003</v>
      </c>
      <c r="Q1915" s="12" t="s">
        <v>405</v>
      </c>
      <c r="T1915" s="59" t="s">
        <v>74</v>
      </c>
      <c r="U1915" s="14">
        <v>0</v>
      </c>
      <c r="V1915" s="59" t="s">
        <v>174</v>
      </c>
      <c r="X1915" s="46">
        <v>0</v>
      </c>
      <c r="Y1915" s="46">
        <v>0</v>
      </c>
      <c r="Z1915" s="46">
        <v>0</v>
      </c>
      <c r="AA1915" s="46">
        <v>0</v>
      </c>
      <c r="AB1915" s="46">
        <v>0</v>
      </c>
      <c r="AC1915" s="46">
        <v>0</v>
      </c>
      <c r="AD1915" s="46">
        <v>0</v>
      </c>
      <c r="AE1915" s="46">
        <v>0</v>
      </c>
      <c r="AF1915" s="46">
        <v>0</v>
      </c>
      <c r="AG1915" s="46">
        <v>0</v>
      </c>
      <c r="AH1915" s="46">
        <v>9706.3799999999992</v>
      </c>
      <c r="AI1915" s="46">
        <v>14272.59</v>
      </c>
      <c r="AJ1915" s="46">
        <v>0</v>
      </c>
      <c r="AK1915" s="46">
        <v>13480.800000000001</v>
      </c>
      <c r="AL1915" s="46">
        <v>19323.910000000003</v>
      </c>
      <c r="AM1915" s="46">
        <v>0</v>
      </c>
    </row>
    <row r="1916" spans="5:39" x14ac:dyDescent="0.2">
      <c r="E1916" s="47">
        <v>191</v>
      </c>
      <c r="F1916" s="47">
        <v>201</v>
      </c>
      <c r="G1916" s="47" t="s">
        <v>251</v>
      </c>
      <c r="H1916" s="47" t="s">
        <v>346</v>
      </c>
      <c r="I1916" s="47" t="s">
        <v>569</v>
      </c>
      <c r="J1916" s="533">
        <v>40000045</v>
      </c>
      <c r="K1916" s="14" t="s">
        <v>64</v>
      </c>
      <c r="L1916" s="14" t="s">
        <v>58</v>
      </c>
      <c r="M1916" s="45">
        <v>1916</v>
      </c>
      <c r="N1916" s="45">
        <v>1</v>
      </c>
      <c r="O1916" s="46">
        <v>6554.1499999999978</v>
      </c>
      <c r="Q1916" s="12" t="s">
        <v>405</v>
      </c>
      <c r="T1916" s="59" t="s">
        <v>74</v>
      </c>
      <c r="U1916" s="14">
        <v>0</v>
      </c>
      <c r="V1916" s="59" t="s">
        <v>174</v>
      </c>
      <c r="X1916" s="46">
        <v>0</v>
      </c>
      <c r="Y1916" s="46">
        <v>12193.34</v>
      </c>
      <c r="Z1916" s="46">
        <v>12193.34</v>
      </c>
      <c r="AA1916" s="46">
        <v>12193.34</v>
      </c>
      <c r="AB1916" s="46">
        <v>12193.339999999998</v>
      </c>
      <c r="AC1916" s="46">
        <v>12193.339999999997</v>
      </c>
      <c r="AD1916" s="46">
        <v>12193.339999999995</v>
      </c>
      <c r="AE1916" s="46">
        <v>12193.339999999993</v>
      </c>
      <c r="AF1916" s="46">
        <v>12193.339999999991</v>
      </c>
      <c r="AG1916" s="46">
        <v>12193.339999999989</v>
      </c>
      <c r="AH1916" s="46">
        <v>12193.339999999987</v>
      </c>
      <c r="AI1916" s="46">
        <v>12193.339999999989</v>
      </c>
      <c r="AJ1916" s="46">
        <v>6554.1499999999942</v>
      </c>
      <c r="AK1916" s="46">
        <v>6554.15</v>
      </c>
      <c r="AL1916" s="46">
        <v>6554.1499999999978</v>
      </c>
      <c r="AM1916" s="46">
        <v>5970.7880000000005</v>
      </c>
    </row>
    <row r="1917" spans="5:39" x14ac:dyDescent="0.2">
      <c r="E1917" s="47">
        <v>191</v>
      </c>
      <c r="F1917" s="47">
        <v>201</v>
      </c>
      <c r="G1917" s="47" t="s">
        <v>251</v>
      </c>
      <c r="H1917" s="47" t="s">
        <v>346</v>
      </c>
      <c r="I1917" s="47" t="s">
        <v>569</v>
      </c>
      <c r="J1917" s="533">
        <v>40000045</v>
      </c>
      <c r="K1917" s="14" t="s">
        <v>67</v>
      </c>
      <c r="L1917" s="14" t="s">
        <v>67</v>
      </c>
      <c r="M1917" s="45">
        <v>1917</v>
      </c>
      <c r="N1917" s="45">
        <v>1</v>
      </c>
      <c r="O1917" s="53">
        <v>27.461017540736066</v>
      </c>
      <c r="P1917" s="54">
        <v>17.461017540736066</v>
      </c>
      <c r="Q1917" s="55" t="s">
        <v>405</v>
      </c>
      <c r="R1917" s="56">
        <v>3.5760109482165721</v>
      </c>
      <c r="S1917" s="57" t="s">
        <v>370</v>
      </c>
      <c r="T1917" s="60" t="s">
        <v>74</v>
      </c>
      <c r="U1917" s="14">
        <v>0</v>
      </c>
      <c r="V1917" s="60" t="s">
        <v>174</v>
      </c>
      <c r="Y1917" s="46">
        <v>27.461017540736066</v>
      </c>
      <c r="Z1917" s="46">
        <v>27.461017540736066</v>
      </c>
      <c r="AA1917" s="46">
        <v>27.461017540736066</v>
      </c>
      <c r="AB1917" s="46">
        <v>27.461017540736066</v>
      </c>
      <c r="AC1917" s="46">
        <v>27.461017540736066</v>
      </c>
      <c r="AD1917" s="46">
        <v>27.461017540736066</v>
      </c>
      <c r="AE1917" s="46">
        <v>27.461017540736066</v>
      </c>
      <c r="AF1917" s="46">
        <v>27.461017540736066</v>
      </c>
      <c r="AG1917" s="46">
        <v>27.461017540736066</v>
      </c>
      <c r="AH1917" s="46">
        <v>27.461017540736066</v>
      </c>
      <c r="AI1917" s="46">
        <v>27.461017540736066</v>
      </c>
      <c r="AJ1917" s="46">
        <v>27.461017540736066</v>
      </c>
      <c r="AK1917" s="46">
        <v>27.461017540736066</v>
      </c>
      <c r="AL1917" s="46">
        <v>27.461017540736066</v>
      </c>
      <c r="AM1917" s="46">
        <v>27.461017540736066</v>
      </c>
    </row>
    <row r="1918" spans="5:39" x14ac:dyDescent="0.2">
      <c r="E1918" s="14">
        <v>192</v>
      </c>
      <c r="F1918" s="14">
        <v>202</v>
      </c>
      <c r="G1918" s="14" t="s">
        <v>251</v>
      </c>
      <c r="H1918" s="14" t="s">
        <v>307</v>
      </c>
      <c r="I1918" s="14" t="s">
        <v>570</v>
      </c>
      <c r="J1918" s="531">
        <v>40000046</v>
      </c>
      <c r="K1918" s="14" t="s">
        <v>59</v>
      </c>
      <c r="L1918" s="14" t="s">
        <v>57</v>
      </c>
      <c r="M1918" s="45">
        <v>1918</v>
      </c>
      <c r="N1918" s="45">
        <v>1</v>
      </c>
      <c r="O1918" s="46">
        <v>1977.72</v>
      </c>
      <c r="Q1918" s="12" t="s">
        <v>405</v>
      </c>
      <c r="T1918" s="59" t="s">
        <v>74</v>
      </c>
      <c r="U1918" s="14">
        <v>0</v>
      </c>
      <c r="V1918" s="59" t="s">
        <v>150</v>
      </c>
      <c r="Y1918" s="46">
        <v>1766.23</v>
      </c>
      <c r="Z1918" s="46">
        <v>1977.72</v>
      </c>
      <c r="AA1918" s="46">
        <v>1977.72</v>
      </c>
      <c r="AB1918" s="46">
        <v>1977.72</v>
      </c>
      <c r="AC1918" s="46">
        <v>1977.72</v>
      </c>
      <c r="AD1918" s="46">
        <v>1977.72</v>
      </c>
      <c r="AE1918" s="46">
        <v>1977.72</v>
      </c>
      <c r="AF1918" s="46">
        <v>1977.72</v>
      </c>
      <c r="AG1918" s="46">
        <v>1977.72</v>
      </c>
      <c r="AH1918" s="46">
        <v>1977.72</v>
      </c>
      <c r="AI1918" s="46">
        <v>1977.72</v>
      </c>
      <c r="AJ1918" s="46">
        <v>1977.72</v>
      </c>
      <c r="AK1918" s="46">
        <v>1977.72</v>
      </c>
      <c r="AL1918" s="46">
        <v>1977.72</v>
      </c>
      <c r="AM1918" s="46">
        <v>0</v>
      </c>
    </row>
    <row r="1919" spans="5:39" x14ac:dyDescent="0.2">
      <c r="E1919" s="47">
        <v>192</v>
      </c>
      <c r="F1919" s="47">
        <v>202</v>
      </c>
      <c r="G1919" s="47" t="s">
        <v>251</v>
      </c>
      <c r="H1919" s="47" t="s">
        <v>307</v>
      </c>
      <c r="I1919" s="47" t="s">
        <v>570</v>
      </c>
      <c r="J1919" s="533">
        <v>40000046</v>
      </c>
      <c r="K1919" s="14" t="s">
        <v>59</v>
      </c>
      <c r="L1919" s="14" t="s">
        <v>54</v>
      </c>
      <c r="M1919" s="45">
        <v>1919</v>
      </c>
      <c r="N1919" s="45">
        <v>1</v>
      </c>
      <c r="O1919" s="46">
        <v>3953.7999999999997</v>
      </c>
      <c r="Q1919" s="12" t="s">
        <v>405</v>
      </c>
      <c r="T1919" s="59" t="s">
        <v>74</v>
      </c>
      <c r="U1919" s="14">
        <v>11</v>
      </c>
      <c r="V1919" s="59" t="s">
        <v>150</v>
      </c>
      <c r="Y1919" s="46">
        <v>0</v>
      </c>
      <c r="Z1919" s="46">
        <v>0</v>
      </c>
      <c r="AA1919" s="46">
        <v>0</v>
      </c>
      <c r="AB1919" s="46">
        <v>0</v>
      </c>
      <c r="AC1919" s="46">
        <v>0</v>
      </c>
      <c r="AD1919" s="46">
        <v>0</v>
      </c>
      <c r="AE1919" s="46">
        <v>0</v>
      </c>
      <c r="AF1919" s="46">
        <v>0</v>
      </c>
      <c r="AG1919" s="46">
        <v>0</v>
      </c>
      <c r="AH1919" s="46">
        <v>4947.4799999999996</v>
      </c>
      <c r="AI1919" s="46">
        <v>3761.7</v>
      </c>
      <c r="AJ1919" s="46">
        <v>3761.7</v>
      </c>
      <c r="AK1919" s="46">
        <v>4350.5999999999995</v>
      </c>
      <c r="AL1919" s="46">
        <v>3953.7999999999997</v>
      </c>
      <c r="AM1919" s="46">
        <v>0</v>
      </c>
    </row>
    <row r="1920" spans="5:39" x14ac:dyDescent="0.2">
      <c r="E1920" s="47">
        <v>192</v>
      </c>
      <c r="F1920" s="47">
        <v>202</v>
      </c>
      <c r="G1920" s="47" t="s">
        <v>251</v>
      </c>
      <c r="H1920" s="47" t="s">
        <v>307</v>
      </c>
      <c r="I1920" s="47" t="s">
        <v>570</v>
      </c>
      <c r="J1920" s="533">
        <v>40000046</v>
      </c>
      <c r="K1920" s="14" t="s">
        <v>59</v>
      </c>
      <c r="L1920" s="14" t="s">
        <v>58</v>
      </c>
      <c r="M1920" s="45">
        <v>1920</v>
      </c>
      <c r="N1920" s="45">
        <v>1</v>
      </c>
      <c r="O1920" s="46">
        <v>0</v>
      </c>
      <c r="Q1920" s="12" t="s">
        <v>405</v>
      </c>
      <c r="T1920" s="59" t="s">
        <v>74</v>
      </c>
      <c r="U1920" s="14">
        <v>0</v>
      </c>
      <c r="V1920" s="59" t="s">
        <v>150</v>
      </c>
      <c r="Y1920" s="46">
        <v>0</v>
      </c>
      <c r="Z1920" s="46">
        <v>0</v>
      </c>
      <c r="AA1920" s="46">
        <v>0</v>
      </c>
      <c r="AB1920" s="46">
        <v>0</v>
      </c>
      <c r="AC1920" s="46">
        <v>0</v>
      </c>
      <c r="AD1920" s="46">
        <v>0</v>
      </c>
      <c r="AE1920" s="46">
        <v>0</v>
      </c>
      <c r="AF1920" s="46">
        <v>0</v>
      </c>
      <c r="AG1920" s="46">
        <v>0</v>
      </c>
      <c r="AH1920" s="46">
        <v>0</v>
      </c>
      <c r="AI1920" s="46">
        <v>0</v>
      </c>
      <c r="AJ1920" s="46">
        <v>0</v>
      </c>
      <c r="AK1920" s="46">
        <v>0</v>
      </c>
      <c r="AL1920" s="46">
        <v>0</v>
      </c>
      <c r="AM1920" s="46">
        <v>0</v>
      </c>
    </row>
    <row r="1921" spans="5:39" x14ac:dyDescent="0.2">
      <c r="E1921" s="47">
        <v>192</v>
      </c>
      <c r="F1921" s="47">
        <v>202</v>
      </c>
      <c r="G1921" s="47" t="s">
        <v>251</v>
      </c>
      <c r="H1921" s="47" t="s">
        <v>307</v>
      </c>
      <c r="I1921" s="47" t="s">
        <v>570</v>
      </c>
      <c r="J1921" s="533">
        <v>40000046</v>
      </c>
      <c r="K1921" s="14" t="s">
        <v>59</v>
      </c>
      <c r="L1921" s="14" t="s">
        <v>31</v>
      </c>
      <c r="M1921" s="45">
        <v>1921</v>
      </c>
      <c r="N1921" s="45">
        <v>1</v>
      </c>
      <c r="O1921" s="48">
        <v>5931.5199999999995</v>
      </c>
      <c r="Q1921" s="12" t="s">
        <v>405</v>
      </c>
      <c r="R1921" s="46">
        <v>5440.2666666666673</v>
      </c>
      <c r="T1921" s="59" t="s">
        <v>74</v>
      </c>
      <c r="U1921" s="14">
        <v>0</v>
      </c>
      <c r="V1921" s="59" t="s">
        <v>150</v>
      </c>
      <c r="X1921" s="46">
        <v>12130.7</v>
      </c>
      <c r="Y1921" s="46">
        <v>1766.23</v>
      </c>
      <c r="Z1921" s="46">
        <v>1977.72</v>
      </c>
      <c r="AA1921" s="46">
        <v>1977.72</v>
      </c>
      <c r="AB1921" s="46">
        <v>1977.72</v>
      </c>
      <c r="AC1921" s="46">
        <v>1977.72</v>
      </c>
      <c r="AD1921" s="46">
        <v>1977.72</v>
      </c>
      <c r="AE1921" s="46">
        <v>1977.72</v>
      </c>
      <c r="AF1921" s="46">
        <v>1977.72</v>
      </c>
      <c r="AG1921" s="46">
        <v>1977.72</v>
      </c>
      <c r="AH1921" s="46">
        <v>6925.2</v>
      </c>
      <c r="AI1921" s="46">
        <v>5739.42</v>
      </c>
      <c r="AJ1921" s="46">
        <v>5739.42</v>
      </c>
      <c r="AK1921" s="46">
        <v>6328.32</v>
      </c>
      <c r="AL1921" s="46">
        <v>5931.5199999999995</v>
      </c>
      <c r="AM1921" s="46">
        <v>0</v>
      </c>
    </row>
    <row r="1922" spans="5:39" x14ac:dyDescent="0.2">
      <c r="E1922" s="47">
        <v>192</v>
      </c>
      <c r="F1922" s="47">
        <v>202</v>
      </c>
      <c r="G1922" s="47" t="s">
        <v>251</v>
      </c>
      <c r="H1922" s="47" t="s">
        <v>307</v>
      </c>
      <c r="I1922" s="47" t="s">
        <v>570</v>
      </c>
      <c r="J1922" s="533">
        <v>40000046</v>
      </c>
      <c r="K1922" s="14" t="s">
        <v>37</v>
      </c>
      <c r="L1922" s="14" t="s">
        <v>31</v>
      </c>
      <c r="M1922" s="45">
        <v>1922</v>
      </c>
      <c r="N1922" s="45">
        <v>1</v>
      </c>
      <c r="O1922" s="48">
        <v>0</v>
      </c>
      <c r="P1922" s="48"/>
      <c r="Q1922" s="12" t="s">
        <v>405</v>
      </c>
      <c r="R1922" s="46">
        <v>0</v>
      </c>
      <c r="T1922" s="59" t="s">
        <v>74</v>
      </c>
      <c r="U1922" s="14">
        <v>0</v>
      </c>
      <c r="V1922" s="59" t="s">
        <v>150</v>
      </c>
      <c r="Y1922" s="46">
        <v>0</v>
      </c>
      <c r="Z1922" s="46">
        <v>0</v>
      </c>
      <c r="AA1922" s="46">
        <v>0</v>
      </c>
      <c r="AB1922" s="46">
        <v>0</v>
      </c>
      <c r="AC1922" s="46">
        <v>0</v>
      </c>
      <c r="AD1922" s="46">
        <v>0</v>
      </c>
      <c r="AE1922" s="46">
        <v>0</v>
      </c>
      <c r="AF1922" s="46">
        <v>40000</v>
      </c>
      <c r="AG1922" s="46">
        <v>0</v>
      </c>
      <c r="AH1922" s="46">
        <v>0</v>
      </c>
      <c r="AI1922" s="46">
        <v>0</v>
      </c>
      <c r="AJ1922" s="46">
        <v>0</v>
      </c>
      <c r="AK1922" s="46">
        <v>0</v>
      </c>
      <c r="AL1922" s="46">
        <v>0</v>
      </c>
      <c r="AM1922" s="46">
        <v>20382.57</v>
      </c>
    </row>
    <row r="1923" spans="5:39" x14ac:dyDescent="0.2">
      <c r="E1923" s="47">
        <v>192</v>
      </c>
      <c r="F1923" s="47">
        <v>202</v>
      </c>
      <c r="G1923" s="47" t="s">
        <v>251</v>
      </c>
      <c r="H1923" s="47" t="s">
        <v>307</v>
      </c>
      <c r="I1923" s="47" t="s">
        <v>570</v>
      </c>
      <c r="J1923" s="533">
        <v>40000046</v>
      </c>
      <c r="K1923" s="14" t="s">
        <v>65</v>
      </c>
      <c r="L1923" s="14" t="s">
        <v>31</v>
      </c>
      <c r="M1923" s="45">
        <v>1923</v>
      </c>
      <c r="N1923" s="45">
        <v>1</v>
      </c>
      <c r="O1923" s="52">
        <v>20382.570000000007</v>
      </c>
      <c r="P1923" s="48">
        <v>20382.57</v>
      </c>
      <c r="Q1923" s="12" t="s">
        <v>405</v>
      </c>
      <c r="R1923" s="46">
        <v>3397.0950000000012</v>
      </c>
      <c r="T1923" s="59" t="s">
        <v>74</v>
      </c>
      <c r="U1923" s="14">
        <v>0</v>
      </c>
      <c r="V1923" s="59" t="s">
        <v>150</v>
      </c>
      <c r="X1923" s="46">
        <v>0</v>
      </c>
      <c r="Y1923" s="46">
        <v>0</v>
      </c>
      <c r="Z1923" s="46">
        <v>0</v>
      </c>
      <c r="AA1923" s="46">
        <v>0</v>
      </c>
      <c r="AB1923" s="46">
        <v>0</v>
      </c>
      <c r="AC1923" s="46">
        <v>0</v>
      </c>
      <c r="AD1923" s="46">
        <v>0</v>
      </c>
      <c r="AE1923" s="46">
        <v>0</v>
      </c>
      <c r="AF1923" s="46">
        <v>0</v>
      </c>
      <c r="AG1923" s="46">
        <v>0</v>
      </c>
      <c r="AH1923" s="46">
        <v>0</v>
      </c>
      <c r="AI1923" s="46">
        <v>2383.3100000000068</v>
      </c>
      <c r="AJ1923" s="46">
        <v>5739.42</v>
      </c>
      <c r="AK1923" s="46">
        <v>6328.32</v>
      </c>
      <c r="AL1923" s="46">
        <v>5931.5199999999995</v>
      </c>
      <c r="AM1923" s="46">
        <v>0</v>
      </c>
    </row>
    <row r="1924" spans="5:39" x14ac:dyDescent="0.2">
      <c r="E1924" s="47">
        <v>192</v>
      </c>
      <c r="F1924" s="47">
        <v>202</v>
      </c>
      <c r="G1924" s="47" t="s">
        <v>251</v>
      </c>
      <c r="H1924" s="47" t="s">
        <v>307</v>
      </c>
      <c r="I1924" s="47" t="s">
        <v>570</v>
      </c>
      <c r="J1924" s="533">
        <v>40000046</v>
      </c>
      <c r="K1924" s="14" t="s">
        <v>64</v>
      </c>
      <c r="L1924" s="14" t="s">
        <v>57</v>
      </c>
      <c r="M1924" s="45">
        <v>1924</v>
      </c>
      <c r="N1924" s="45">
        <v>1</v>
      </c>
      <c r="O1924" s="46">
        <v>5933.16</v>
      </c>
      <c r="Q1924" s="12" t="s">
        <v>405</v>
      </c>
      <c r="T1924" s="59" t="s">
        <v>74</v>
      </c>
      <c r="U1924" s="14">
        <v>0</v>
      </c>
      <c r="V1924" s="59" t="s">
        <v>150</v>
      </c>
      <c r="X1924" s="46">
        <v>0</v>
      </c>
      <c r="Y1924" s="46">
        <v>1766.23</v>
      </c>
      <c r="Z1924" s="46">
        <v>3743.95</v>
      </c>
      <c r="AA1924" s="46">
        <v>5721.67</v>
      </c>
      <c r="AB1924" s="46">
        <v>7699.39</v>
      </c>
      <c r="AC1924" s="46">
        <v>9677.11</v>
      </c>
      <c r="AD1924" s="46">
        <v>11654.83</v>
      </c>
      <c r="AE1924" s="46">
        <v>13632.55</v>
      </c>
      <c r="AF1924" s="46">
        <v>0</v>
      </c>
      <c r="AG1924" s="46">
        <v>0</v>
      </c>
      <c r="AH1924" s="46">
        <v>0</v>
      </c>
      <c r="AI1924" s="46">
        <v>0</v>
      </c>
      <c r="AJ1924" s="46">
        <v>1977.72</v>
      </c>
      <c r="AK1924" s="46">
        <v>3955.44</v>
      </c>
      <c r="AL1924" s="46">
        <v>5933.16</v>
      </c>
      <c r="AM1924" s="46">
        <v>0</v>
      </c>
    </row>
    <row r="1925" spans="5:39" x14ac:dyDescent="0.2">
      <c r="E1925" s="47">
        <v>192</v>
      </c>
      <c r="F1925" s="47">
        <v>202</v>
      </c>
      <c r="G1925" s="47" t="s">
        <v>251</v>
      </c>
      <c r="H1925" s="47" t="s">
        <v>307</v>
      </c>
      <c r="I1925" s="47" t="s">
        <v>570</v>
      </c>
      <c r="J1925" s="533">
        <v>40000046</v>
      </c>
      <c r="K1925" s="14" t="s">
        <v>64</v>
      </c>
      <c r="L1925" s="14" t="s">
        <v>54</v>
      </c>
      <c r="M1925" s="45">
        <v>1925</v>
      </c>
      <c r="N1925" s="45">
        <v>1</v>
      </c>
      <c r="O1925" s="46">
        <v>14449.410000000005</v>
      </c>
      <c r="Q1925" s="12" t="s">
        <v>405</v>
      </c>
      <c r="T1925" s="59" t="s">
        <v>74</v>
      </c>
      <c r="U1925" s="14">
        <v>0</v>
      </c>
      <c r="V1925" s="59" t="s">
        <v>150</v>
      </c>
      <c r="X1925" s="46">
        <v>0</v>
      </c>
      <c r="Y1925" s="46">
        <v>0</v>
      </c>
      <c r="Z1925" s="46">
        <v>0</v>
      </c>
      <c r="AA1925" s="46">
        <v>0</v>
      </c>
      <c r="AB1925" s="46">
        <v>0</v>
      </c>
      <c r="AC1925" s="46">
        <v>0</v>
      </c>
      <c r="AD1925" s="46">
        <v>0</v>
      </c>
      <c r="AE1925" s="46">
        <v>0</v>
      </c>
      <c r="AF1925" s="46">
        <v>0</v>
      </c>
      <c r="AG1925" s="46">
        <v>0</v>
      </c>
      <c r="AH1925" s="46">
        <v>0</v>
      </c>
      <c r="AI1925" s="46">
        <v>2383.3100000000068</v>
      </c>
      <c r="AJ1925" s="46">
        <v>6145.0100000000066</v>
      </c>
      <c r="AK1925" s="46">
        <v>10495.610000000006</v>
      </c>
      <c r="AL1925" s="46">
        <v>14449.410000000005</v>
      </c>
      <c r="AM1925" s="46">
        <v>5.4569682106375694E-12</v>
      </c>
    </row>
    <row r="1926" spans="5:39" x14ac:dyDescent="0.2">
      <c r="E1926" s="47">
        <v>192</v>
      </c>
      <c r="F1926" s="47">
        <v>202</v>
      </c>
      <c r="G1926" s="47" t="s">
        <v>251</v>
      </c>
      <c r="H1926" s="47" t="s">
        <v>307</v>
      </c>
      <c r="I1926" s="47" t="s">
        <v>570</v>
      </c>
      <c r="J1926" s="533">
        <v>40000046</v>
      </c>
      <c r="K1926" s="14" t="s">
        <v>64</v>
      </c>
      <c r="L1926" s="14" t="s">
        <v>58</v>
      </c>
      <c r="M1926" s="45">
        <v>1926</v>
      </c>
      <c r="N1926" s="45">
        <v>1</v>
      </c>
      <c r="O1926" s="46">
        <v>0</v>
      </c>
      <c r="Q1926" s="12" t="s">
        <v>405</v>
      </c>
      <c r="T1926" s="59" t="s">
        <v>74</v>
      </c>
      <c r="U1926" s="14">
        <v>0</v>
      </c>
      <c r="V1926" s="59" t="s">
        <v>150</v>
      </c>
      <c r="X1926" s="46">
        <v>0</v>
      </c>
      <c r="Y1926" s="46">
        <v>12130.7</v>
      </c>
      <c r="Z1926" s="46">
        <v>12130.7</v>
      </c>
      <c r="AA1926" s="46">
        <v>12130.699999999999</v>
      </c>
      <c r="AB1926" s="46">
        <v>12130.7</v>
      </c>
      <c r="AC1926" s="46">
        <v>12130.7</v>
      </c>
      <c r="AD1926" s="46">
        <v>12130.700000000003</v>
      </c>
      <c r="AE1926" s="46">
        <v>12130.700000000004</v>
      </c>
      <c r="AF1926" s="46">
        <v>-12259.029999999995</v>
      </c>
      <c r="AG1926" s="46">
        <v>-10281.309999999994</v>
      </c>
      <c r="AH1926" s="46">
        <v>-3356.1099999999933</v>
      </c>
      <c r="AI1926" s="46">
        <v>0</v>
      </c>
      <c r="AJ1926" s="46">
        <v>0</v>
      </c>
      <c r="AK1926" s="46">
        <v>0</v>
      </c>
      <c r="AL1926" s="46">
        <v>0</v>
      </c>
      <c r="AM1926" s="46">
        <v>-5.4569682106375694E-12</v>
      </c>
    </row>
    <row r="1927" spans="5:39" x14ac:dyDescent="0.2">
      <c r="E1927" s="47">
        <v>192</v>
      </c>
      <c r="F1927" s="47">
        <v>202</v>
      </c>
      <c r="G1927" s="47" t="s">
        <v>251</v>
      </c>
      <c r="H1927" s="47" t="s">
        <v>307</v>
      </c>
      <c r="I1927" s="47" t="s">
        <v>570</v>
      </c>
      <c r="J1927" s="533">
        <v>40000046</v>
      </c>
      <c r="K1927" s="14" t="s">
        <v>67</v>
      </c>
      <c r="L1927" s="14" t="s">
        <v>67</v>
      </c>
      <c r="M1927" s="45">
        <v>1927</v>
      </c>
      <c r="N1927" s="45">
        <v>1</v>
      </c>
      <c r="O1927" s="53">
        <v>35.830449251494429</v>
      </c>
      <c r="P1927" s="54">
        <v>25.830449251494429</v>
      </c>
      <c r="Q1927" s="55" t="s">
        <v>405</v>
      </c>
      <c r="R1927" s="56">
        <v>3.7466122984167449</v>
      </c>
      <c r="S1927" s="57" t="s">
        <v>370</v>
      </c>
      <c r="T1927" s="60" t="s">
        <v>74</v>
      </c>
      <c r="U1927" s="14">
        <v>0</v>
      </c>
      <c r="V1927" s="60" t="s">
        <v>150</v>
      </c>
      <c r="Y1927" s="46">
        <v>35.830449251494429</v>
      </c>
      <c r="Z1927" s="46">
        <v>35.830449251494429</v>
      </c>
      <c r="AA1927" s="46">
        <v>35.830449251494429</v>
      </c>
      <c r="AB1927" s="46">
        <v>35.830449251494429</v>
      </c>
      <c r="AC1927" s="46">
        <v>35.830449251494429</v>
      </c>
      <c r="AD1927" s="46">
        <v>35.830449251494429</v>
      </c>
      <c r="AE1927" s="46">
        <v>35.830449251494429</v>
      </c>
      <c r="AF1927" s="46">
        <v>35.830449251494429</v>
      </c>
      <c r="AG1927" s="46">
        <v>35.830449251494429</v>
      </c>
      <c r="AH1927" s="46">
        <v>35.830449251494429</v>
      </c>
      <c r="AI1927" s="46">
        <v>35.830449251494429</v>
      </c>
      <c r="AJ1927" s="46">
        <v>35.830449251494429</v>
      </c>
      <c r="AK1927" s="46">
        <v>35.830449251494429</v>
      </c>
      <c r="AL1927" s="46">
        <v>35.830449251494429</v>
      </c>
      <c r="AM1927" s="46">
        <v>35.830449251494429</v>
      </c>
    </row>
    <row r="1928" spans="5:39" x14ac:dyDescent="0.2">
      <c r="E1928" s="14">
        <v>193</v>
      </c>
      <c r="F1928" s="14">
        <v>203</v>
      </c>
      <c r="G1928" s="14" t="s">
        <v>251</v>
      </c>
      <c r="H1928" s="14" t="s">
        <v>310</v>
      </c>
      <c r="I1928" s="14" t="s">
        <v>571</v>
      </c>
      <c r="J1928" s="531">
        <v>40000047</v>
      </c>
      <c r="K1928" s="14" t="s">
        <v>59</v>
      </c>
      <c r="L1928" s="14" t="s">
        <v>57</v>
      </c>
      <c r="M1928" s="45">
        <v>1928</v>
      </c>
      <c r="N1928" s="45">
        <v>1</v>
      </c>
      <c r="O1928" s="46">
        <v>3223.59</v>
      </c>
      <c r="Q1928" s="12" t="s">
        <v>372</v>
      </c>
      <c r="T1928" s="59" t="s">
        <v>75</v>
      </c>
      <c r="U1928" s="14">
        <v>0</v>
      </c>
      <c r="V1928" s="59" t="s">
        <v>175</v>
      </c>
      <c r="Y1928" s="46">
        <v>2878.89</v>
      </c>
      <c r="Z1928" s="46">
        <v>3223.59</v>
      </c>
      <c r="AA1928" s="46">
        <v>3223.59</v>
      </c>
      <c r="AB1928" s="46">
        <v>3223.59</v>
      </c>
      <c r="AC1928" s="46">
        <v>3223.59</v>
      </c>
      <c r="AD1928" s="46">
        <v>3223.59</v>
      </c>
      <c r="AE1928" s="46">
        <v>3223.59</v>
      </c>
      <c r="AF1928" s="46">
        <v>3223.59</v>
      </c>
      <c r="AG1928" s="46">
        <v>3223.59</v>
      </c>
      <c r="AH1928" s="46">
        <v>3223.59</v>
      </c>
      <c r="AI1928" s="46">
        <v>3223.59</v>
      </c>
      <c r="AJ1928" s="46">
        <v>3223.59</v>
      </c>
      <c r="AK1928" s="46">
        <v>3223.59</v>
      </c>
      <c r="AL1928" s="46">
        <v>3223.59</v>
      </c>
      <c r="AM1928" s="46">
        <v>0</v>
      </c>
    </row>
    <row r="1929" spans="5:39" x14ac:dyDescent="0.2">
      <c r="E1929" s="47">
        <v>193</v>
      </c>
      <c r="F1929" s="47">
        <v>203</v>
      </c>
      <c r="G1929" s="47" t="s">
        <v>251</v>
      </c>
      <c r="H1929" s="47" t="s">
        <v>310</v>
      </c>
      <c r="I1929" s="47" t="s">
        <v>571</v>
      </c>
      <c r="J1929" s="533">
        <v>40000047</v>
      </c>
      <c r="K1929" s="14" t="s">
        <v>59</v>
      </c>
      <c r="L1929" s="14" t="s">
        <v>54</v>
      </c>
      <c r="M1929" s="45">
        <v>1929</v>
      </c>
      <c r="N1929" s="45">
        <v>1</v>
      </c>
      <c r="O1929" s="46">
        <v>6214.65</v>
      </c>
      <c r="Q1929" s="12" t="s">
        <v>372</v>
      </c>
      <c r="T1929" s="59" t="s">
        <v>75</v>
      </c>
      <c r="U1929" s="14">
        <v>0</v>
      </c>
      <c r="V1929" s="59" t="s">
        <v>175</v>
      </c>
      <c r="Y1929" s="46">
        <v>0</v>
      </c>
      <c r="Z1929" s="46">
        <v>0</v>
      </c>
      <c r="AA1929" s="46">
        <v>0</v>
      </c>
      <c r="AB1929" s="46">
        <v>0</v>
      </c>
      <c r="AC1929" s="46">
        <v>0</v>
      </c>
      <c r="AD1929" s="46">
        <v>0</v>
      </c>
      <c r="AE1929" s="46">
        <v>0</v>
      </c>
      <c r="AF1929" s="46">
        <v>0</v>
      </c>
      <c r="AG1929" s="46">
        <v>0</v>
      </c>
      <c r="AH1929" s="46">
        <v>8065.6</v>
      </c>
      <c r="AI1929" s="46">
        <v>5882.51</v>
      </c>
      <c r="AJ1929" s="46">
        <v>5882.51</v>
      </c>
      <c r="AK1929" s="46">
        <v>6879.46</v>
      </c>
      <c r="AL1929" s="46">
        <v>6214.65</v>
      </c>
      <c r="AM1929" s="46">
        <v>0</v>
      </c>
    </row>
    <row r="1930" spans="5:39" x14ac:dyDescent="0.2">
      <c r="E1930" s="47">
        <v>193</v>
      </c>
      <c r="F1930" s="47">
        <v>203</v>
      </c>
      <c r="G1930" s="47" t="s">
        <v>251</v>
      </c>
      <c r="H1930" s="47" t="s">
        <v>310</v>
      </c>
      <c r="I1930" s="47" t="s">
        <v>571</v>
      </c>
      <c r="J1930" s="533">
        <v>40000047</v>
      </c>
      <c r="K1930" s="14" t="s">
        <v>59</v>
      </c>
      <c r="L1930" s="14" t="s">
        <v>58</v>
      </c>
      <c r="M1930" s="45">
        <v>1930</v>
      </c>
      <c r="N1930" s="45">
        <v>1</v>
      </c>
      <c r="O1930" s="46">
        <v>0</v>
      </c>
      <c r="Q1930" s="12" t="s">
        <v>372</v>
      </c>
      <c r="T1930" s="59" t="s">
        <v>75</v>
      </c>
      <c r="U1930" s="14">
        <v>24</v>
      </c>
      <c r="V1930" s="59" t="s">
        <v>175</v>
      </c>
      <c r="Y1930" s="46">
        <v>0</v>
      </c>
      <c r="Z1930" s="46">
        <v>0</v>
      </c>
      <c r="AA1930" s="46">
        <v>0</v>
      </c>
      <c r="AB1930" s="46">
        <v>0</v>
      </c>
      <c r="AC1930" s="46">
        <v>0</v>
      </c>
      <c r="AD1930" s="46">
        <v>0</v>
      </c>
      <c r="AE1930" s="46">
        <v>0</v>
      </c>
      <c r="AF1930" s="46">
        <v>0</v>
      </c>
      <c r="AG1930" s="46">
        <v>0</v>
      </c>
      <c r="AH1930" s="46">
        <v>0</v>
      </c>
      <c r="AI1930" s="46">
        <v>0</v>
      </c>
      <c r="AJ1930" s="46">
        <v>0</v>
      </c>
      <c r="AK1930" s="46">
        <v>0</v>
      </c>
      <c r="AL1930" s="46">
        <v>0</v>
      </c>
      <c r="AM1930" s="46">
        <v>0</v>
      </c>
    </row>
    <row r="1931" spans="5:39" x14ac:dyDescent="0.2">
      <c r="E1931" s="47">
        <v>193</v>
      </c>
      <c r="F1931" s="47">
        <v>203</v>
      </c>
      <c r="G1931" s="47" t="s">
        <v>251</v>
      </c>
      <c r="H1931" s="47" t="s">
        <v>310</v>
      </c>
      <c r="I1931" s="47" t="s">
        <v>571</v>
      </c>
      <c r="J1931" s="533">
        <v>40000047</v>
      </c>
      <c r="K1931" s="14" t="s">
        <v>59</v>
      </c>
      <c r="L1931" s="14" t="s">
        <v>31</v>
      </c>
      <c r="M1931" s="45">
        <v>1931</v>
      </c>
      <c r="N1931" s="45">
        <v>1</v>
      </c>
      <c r="O1931" s="48">
        <v>9438.24</v>
      </c>
      <c r="Q1931" s="12" t="s">
        <v>372</v>
      </c>
      <c r="R1931" s="46">
        <v>8711.0450000000001</v>
      </c>
      <c r="T1931" s="59" t="s">
        <v>75</v>
      </c>
      <c r="U1931" s="14">
        <v>0</v>
      </c>
      <c r="V1931" s="59" t="s">
        <v>175</v>
      </c>
      <c r="X1931" s="46">
        <v>19772.41</v>
      </c>
      <c r="Y1931" s="46">
        <v>2878.89</v>
      </c>
      <c r="Z1931" s="46">
        <v>3223.59</v>
      </c>
      <c r="AA1931" s="46">
        <v>3223.59</v>
      </c>
      <c r="AB1931" s="46">
        <v>3223.59</v>
      </c>
      <c r="AC1931" s="46">
        <v>3223.59</v>
      </c>
      <c r="AD1931" s="46">
        <v>3223.59</v>
      </c>
      <c r="AE1931" s="46">
        <v>3223.59</v>
      </c>
      <c r="AF1931" s="46">
        <v>3223.59</v>
      </c>
      <c r="AG1931" s="46">
        <v>3223.59</v>
      </c>
      <c r="AH1931" s="46">
        <v>11289.19</v>
      </c>
      <c r="AI1931" s="46">
        <v>9106.1</v>
      </c>
      <c r="AJ1931" s="46">
        <v>9106.1</v>
      </c>
      <c r="AK1931" s="46">
        <v>10103.049999999999</v>
      </c>
      <c r="AL1931" s="46">
        <v>9438.24</v>
      </c>
      <c r="AM1931" s="46">
        <v>0</v>
      </c>
    </row>
    <row r="1932" spans="5:39" x14ac:dyDescent="0.2">
      <c r="E1932" s="47">
        <v>193</v>
      </c>
      <c r="F1932" s="47">
        <v>203</v>
      </c>
      <c r="G1932" s="47" t="s">
        <v>251</v>
      </c>
      <c r="H1932" s="47" t="s">
        <v>310</v>
      </c>
      <c r="I1932" s="47" t="s">
        <v>571</v>
      </c>
      <c r="J1932" s="533">
        <v>40000047</v>
      </c>
      <c r="K1932" s="14" t="s">
        <v>37</v>
      </c>
      <c r="L1932" s="14" t="s">
        <v>31</v>
      </c>
      <c r="M1932" s="45">
        <v>1932</v>
      </c>
      <c r="N1932" s="45">
        <v>1</v>
      </c>
      <c r="O1932" s="48">
        <v>0</v>
      </c>
      <c r="P1932" s="48"/>
      <c r="Q1932" s="12" t="s">
        <v>372</v>
      </c>
      <c r="R1932" s="46">
        <v>5642.3683333333329</v>
      </c>
      <c r="T1932" s="59" t="s">
        <v>75</v>
      </c>
      <c r="U1932" s="14">
        <v>0</v>
      </c>
      <c r="V1932" s="59" t="s">
        <v>175</v>
      </c>
      <c r="Y1932" s="46">
        <v>0</v>
      </c>
      <c r="Z1932" s="46">
        <v>0</v>
      </c>
      <c r="AA1932" s="46">
        <v>25875</v>
      </c>
      <c r="AB1932" s="46">
        <v>0</v>
      </c>
      <c r="AC1932" s="46">
        <v>0</v>
      </c>
      <c r="AD1932" s="46">
        <v>0</v>
      </c>
      <c r="AE1932" s="46">
        <v>0</v>
      </c>
      <c r="AF1932" s="46">
        <v>0</v>
      </c>
      <c r="AG1932" s="46">
        <v>0</v>
      </c>
      <c r="AH1932" s="46">
        <v>0</v>
      </c>
      <c r="AI1932" s="46">
        <v>33854.21</v>
      </c>
      <c r="AJ1932" s="46">
        <v>0</v>
      </c>
      <c r="AK1932" s="46">
        <v>0</v>
      </c>
      <c r="AL1932" s="46">
        <v>0</v>
      </c>
      <c r="AM1932" s="46">
        <v>7550.6980000000003</v>
      </c>
    </row>
    <row r="1933" spans="5:39" x14ac:dyDescent="0.2">
      <c r="E1933" s="47">
        <v>193</v>
      </c>
      <c r="F1933" s="47">
        <v>203</v>
      </c>
      <c r="G1933" s="47" t="s">
        <v>251</v>
      </c>
      <c r="H1933" s="47" t="s">
        <v>310</v>
      </c>
      <c r="I1933" s="47" t="s">
        <v>571</v>
      </c>
      <c r="J1933" s="533">
        <v>40000047</v>
      </c>
      <c r="K1933" s="14" t="s">
        <v>65</v>
      </c>
      <c r="L1933" s="14" t="s">
        <v>31</v>
      </c>
      <c r="M1933" s="45">
        <v>1933</v>
      </c>
      <c r="N1933" s="45">
        <v>1</v>
      </c>
      <c r="O1933" s="52">
        <v>37753.490000000005</v>
      </c>
      <c r="P1933" s="48">
        <v>7550.6980000000003</v>
      </c>
      <c r="Q1933" s="12" t="s">
        <v>372</v>
      </c>
      <c r="R1933" s="46">
        <v>6292.2483333333339</v>
      </c>
      <c r="T1933" s="59" t="s">
        <v>75</v>
      </c>
      <c r="U1933" s="14">
        <v>0</v>
      </c>
      <c r="V1933" s="59" t="s">
        <v>175</v>
      </c>
      <c r="X1933" s="46">
        <v>0</v>
      </c>
      <c r="Y1933" s="46">
        <v>0</v>
      </c>
      <c r="Z1933" s="46">
        <v>0</v>
      </c>
      <c r="AA1933" s="46">
        <v>0</v>
      </c>
      <c r="AB1933" s="46">
        <v>0</v>
      </c>
      <c r="AC1933" s="46">
        <v>0</v>
      </c>
      <c r="AD1933" s="46">
        <v>0</v>
      </c>
      <c r="AE1933" s="46">
        <v>0</v>
      </c>
      <c r="AF1933" s="46">
        <v>0</v>
      </c>
      <c r="AG1933" s="46">
        <v>0</v>
      </c>
      <c r="AH1933" s="46">
        <v>0</v>
      </c>
      <c r="AI1933" s="46">
        <v>9106.0999999999931</v>
      </c>
      <c r="AJ1933" s="46">
        <v>9106.1000000000076</v>
      </c>
      <c r="AK1933" s="46">
        <v>10103.050000000007</v>
      </c>
      <c r="AL1933" s="46">
        <v>9438.24</v>
      </c>
      <c r="AM1933" s="46">
        <v>7.2759576141834259E-12</v>
      </c>
    </row>
    <row r="1934" spans="5:39" x14ac:dyDescent="0.2">
      <c r="E1934" s="47">
        <v>193</v>
      </c>
      <c r="F1934" s="47">
        <v>203</v>
      </c>
      <c r="G1934" s="47" t="s">
        <v>251</v>
      </c>
      <c r="H1934" s="47" t="s">
        <v>310</v>
      </c>
      <c r="I1934" s="47" t="s">
        <v>571</v>
      </c>
      <c r="J1934" s="533">
        <v>40000047</v>
      </c>
      <c r="K1934" s="14" t="s">
        <v>64</v>
      </c>
      <c r="L1934" s="14" t="s">
        <v>57</v>
      </c>
      <c r="M1934" s="45">
        <v>1934</v>
      </c>
      <c r="N1934" s="45">
        <v>1</v>
      </c>
      <c r="O1934" s="46">
        <v>9670.77</v>
      </c>
      <c r="Q1934" s="12" t="s">
        <v>372</v>
      </c>
      <c r="T1934" s="59" t="s">
        <v>75</v>
      </c>
      <c r="U1934" s="14">
        <v>0</v>
      </c>
      <c r="V1934" s="59" t="s">
        <v>175</v>
      </c>
      <c r="X1934" s="46">
        <v>0</v>
      </c>
      <c r="Y1934" s="46">
        <v>2878.89</v>
      </c>
      <c r="Z1934" s="46">
        <v>6102.48</v>
      </c>
      <c r="AA1934" s="46">
        <v>0</v>
      </c>
      <c r="AB1934" s="46">
        <v>3223.59</v>
      </c>
      <c r="AC1934" s="46">
        <v>6447.18</v>
      </c>
      <c r="AD1934" s="46">
        <v>9670.77</v>
      </c>
      <c r="AE1934" s="46">
        <v>12894.36</v>
      </c>
      <c r="AF1934" s="46">
        <v>16117.95</v>
      </c>
      <c r="AG1934" s="46">
        <v>19341.54</v>
      </c>
      <c r="AH1934" s="46">
        <v>22565.13</v>
      </c>
      <c r="AI1934" s="46">
        <v>0</v>
      </c>
      <c r="AJ1934" s="46">
        <v>3223.59</v>
      </c>
      <c r="AK1934" s="46">
        <v>6447.18</v>
      </c>
      <c r="AL1934" s="46">
        <v>9670.77</v>
      </c>
      <c r="AM1934" s="46">
        <v>2120.0720000000001</v>
      </c>
    </row>
    <row r="1935" spans="5:39" x14ac:dyDescent="0.2">
      <c r="E1935" s="47">
        <v>193</v>
      </c>
      <c r="F1935" s="47">
        <v>203</v>
      </c>
      <c r="G1935" s="47" t="s">
        <v>251</v>
      </c>
      <c r="H1935" s="47" t="s">
        <v>310</v>
      </c>
      <c r="I1935" s="47" t="s">
        <v>571</v>
      </c>
      <c r="J1935" s="533">
        <v>40000047</v>
      </c>
      <c r="K1935" s="14" t="s">
        <v>64</v>
      </c>
      <c r="L1935" s="14" t="s">
        <v>54</v>
      </c>
      <c r="M1935" s="45">
        <v>1935</v>
      </c>
      <c r="N1935" s="45">
        <v>1</v>
      </c>
      <c r="O1935" s="46">
        <v>24859.240000000005</v>
      </c>
      <c r="Q1935" s="12" t="s">
        <v>372</v>
      </c>
      <c r="T1935" s="59" t="s">
        <v>75</v>
      </c>
      <c r="U1935" s="14">
        <v>0</v>
      </c>
      <c r="V1935" s="59" t="s">
        <v>175</v>
      </c>
      <c r="X1935" s="46">
        <v>0</v>
      </c>
      <c r="Y1935" s="46">
        <v>0</v>
      </c>
      <c r="Z1935" s="46">
        <v>0</v>
      </c>
      <c r="AA1935" s="46">
        <v>0</v>
      </c>
      <c r="AB1935" s="46">
        <v>0</v>
      </c>
      <c r="AC1935" s="46">
        <v>0</v>
      </c>
      <c r="AD1935" s="46">
        <v>0</v>
      </c>
      <c r="AE1935" s="46">
        <v>0</v>
      </c>
      <c r="AF1935" s="46">
        <v>0</v>
      </c>
      <c r="AG1935" s="46">
        <v>0</v>
      </c>
      <c r="AH1935" s="46">
        <v>8065.6</v>
      </c>
      <c r="AI1935" s="46">
        <v>5882.6200000000026</v>
      </c>
      <c r="AJ1935" s="46">
        <v>11765.130000000003</v>
      </c>
      <c r="AK1935" s="46">
        <v>18644.590000000004</v>
      </c>
      <c r="AL1935" s="46">
        <v>24859.240000000005</v>
      </c>
      <c r="AM1935" s="46">
        <v>24859.240000000005</v>
      </c>
    </row>
    <row r="1936" spans="5:39" x14ac:dyDescent="0.2">
      <c r="E1936" s="47">
        <v>193</v>
      </c>
      <c r="F1936" s="47">
        <v>203</v>
      </c>
      <c r="G1936" s="47" t="s">
        <v>251</v>
      </c>
      <c r="H1936" s="47" t="s">
        <v>310</v>
      </c>
      <c r="I1936" s="47" t="s">
        <v>571</v>
      </c>
      <c r="J1936" s="533">
        <v>40000047</v>
      </c>
      <c r="K1936" s="14" t="s">
        <v>64</v>
      </c>
      <c r="L1936" s="14" t="s">
        <v>58</v>
      </c>
      <c r="M1936" s="45">
        <v>1936</v>
      </c>
      <c r="N1936" s="45">
        <v>1</v>
      </c>
      <c r="O1936" s="46">
        <v>3223.4800000000068</v>
      </c>
      <c r="Q1936" s="12" t="s">
        <v>372</v>
      </c>
      <c r="T1936" s="59" t="s">
        <v>75</v>
      </c>
      <c r="U1936" s="14">
        <v>0</v>
      </c>
      <c r="V1936" s="59" t="s">
        <v>175</v>
      </c>
      <c r="X1936" s="46">
        <v>0</v>
      </c>
      <c r="Y1936" s="46">
        <v>19772.41</v>
      </c>
      <c r="Z1936" s="46">
        <v>19772.41</v>
      </c>
      <c r="AA1936" s="46">
        <v>3223.4799999999996</v>
      </c>
      <c r="AB1936" s="46">
        <v>3223.4799999999996</v>
      </c>
      <c r="AC1936" s="46">
        <v>3223.4800000000032</v>
      </c>
      <c r="AD1936" s="46">
        <v>3223.4799999999996</v>
      </c>
      <c r="AE1936" s="46">
        <v>3223.4799999999959</v>
      </c>
      <c r="AF1936" s="46">
        <v>3223.4799999999923</v>
      </c>
      <c r="AG1936" s="46">
        <v>3223.4799999999886</v>
      </c>
      <c r="AH1936" s="46">
        <v>3223.4799999999905</v>
      </c>
      <c r="AI1936" s="46">
        <v>3223.4799999999959</v>
      </c>
      <c r="AJ1936" s="46">
        <v>3223.4800000000014</v>
      </c>
      <c r="AK1936" s="46">
        <v>3223.4800000000032</v>
      </c>
      <c r="AL1936" s="46">
        <v>3223.4800000000068</v>
      </c>
      <c r="AM1936" s="46">
        <v>3223.4800000000105</v>
      </c>
    </row>
    <row r="1937" spans="5:39" x14ac:dyDescent="0.2">
      <c r="E1937" s="47">
        <v>193</v>
      </c>
      <c r="F1937" s="47">
        <v>203</v>
      </c>
      <c r="G1937" s="47" t="s">
        <v>251</v>
      </c>
      <c r="H1937" s="47" t="s">
        <v>310</v>
      </c>
      <c r="I1937" s="47" t="s">
        <v>571</v>
      </c>
      <c r="J1937" s="533">
        <v>40000047</v>
      </c>
      <c r="K1937" s="14" t="s">
        <v>67</v>
      </c>
      <c r="L1937" s="14" t="s">
        <v>67</v>
      </c>
      <c r="M1937" s="45">
        <v>1937</v>
      </c>
      <c r="N1937" s="45">
        <v>1</v>
      </c>
      <c r="O1937" s="53">
        <v>43.431595330657728</v>
      </c>
      <c r="P1937" s="54">
        <v>33.431595330657728</v>
      </c>
      <c r="Q1937" s="55" t="s">
        <v>372</v>
      </c>
      <c r="R1937" s="56">
        <v>4.3339794479307594</v>
      </c>
      <c r="S1937" s="57" t="s">
        <v>370</v>
      </c>
      <c r="T1937" s="60" t="s">
        <v>75</v>
      </c>
      <c r="U1937" s="14">
        <v>0</v>
      </c>
      <c r="V1937" s="60" t="s">
        <v>175</v>
      </c>
      <c r="Y1937" s="46">
        <v>43.431595330657728</v>
      </c>
      <c r="Z1937" s="46">
        <v>43.431595330657728</v>
      </c>
      <c r="AA1937" s="46">
        <v>43.431595330657728</v>
      </c>
      <c r="AB1937" s="46">
        <v>43.431595330657728</v>
      </c>
      <c r="AC1937" s="46">
        <v>43.431595330657728</v>
      </c>
      <c r="AD1937" s="46">
        <v>43.431595330657728</v>
      </c>
      <c r="AE1937" s="46">
        <v>43.431595330657728</v>
      </c>
      <c r="AF1937" s="46">
        <v>43.431595330657728</v>
      </c>
      <c r="AG1937" s="46">
        <v>43.431595330657728</v>
      </c>
      <c r="AH1937" s="46">
        <v>43.431595330657728</v>
      </c>
      <c r="AI1937" s="46">
        <v>43.431595330657728</v>
      </c>
      <c r="AJ1937" s="46">
        <v>43.431595330657728</v>
      </c>
      <c r="AK1937" s="46">
        <v>43.431595330657728</v>
      </c>
      <c r="AL1937" s="46">
        <v>43.431595330657728</v>
      </c>
      <c r="AM1937" s="46">
        <v>43.431595330657728</v>
      </c>
    </row>
    <row r="1938" spans="5:39" x14ac:dyDescent="0.2">
      <c r="E1938" s="14">
        <v>194</v>
      </c>
      <c r="F1938" s="14">
        <v>204</v>
      </c>
      <c r="G1938" s="14" t="s">
        <v>251</v>
      </c>
      <c r="H1938" s="14" t="s">
        <v>343</v>
      </c>
      <c r="I1938" s="14" t="s">
        <v>572</v>
      </c>
      <c r="J1938" s="531">
        <v>40000048</v>
      </c>
      <c r="K1938" s="14" t="s">
        <v>59</v>
      </c>
      <c r="L1938" s="14" t="s">
        <v>57</v>
      </c>
      <c r="M1938" s="45">
        <v>1938</v>
      </c>
      <c r="N1938" s="45">
        <v>1</v>
      </c>
      <c r="O1938" s="46">
        <v>3138.49</v>
      </c>
      <c r="Q1938" s="12" t="s">
        <v>379</v>
      </c>
      <c r="T1938" s="59" t="s">
        <v>108</v>
      </c>
      <c r="U1938" s="14">
        <v>0</v>
      </c>
      <c r="V1938" s="59" t="s">
        <v>175</v>
      </c>
      <c r="Y1938" s="46">
        <v>2802.89</v>
      </c>
      <c r="Z1938" s="46">
        <v>3138.49</v>
      </c>
      <c r="AA1938" s="46">
        <v>3138.49</v>
      </c>
      <c r="AB1938" s="46">
        <v>3138.49</v>
      </c>
      <c r="AC1938" s="46">
        <v>3138.49</v>
      </c>
      <c r="AD1938" s="46">
        <v>3138.49</v>
      </c>
      <c r="AE1938" s="46">
        <v>3138.49</v>
      </c>
      <c r="AF1938" s="46">
        <v>3138.49</v>
      </c>
      <c r="AG1938" s="46">
        <v>3138.49</v>
      </c>
      <c r="AH1938" s="46">
        <v>3138.49</v>
      </c>
      <c r="AI1938" s="46">
        <v>3138.49</v>
      </c>
      <c r="AJ1938" s="46">
        <v>3138.49</v>
      </c>
      <c r="AK1938" s="46">
        <v>3138.49</v>
      </c>
      <c r="AL1938" s="46">
        <v>3138.49</v>
      </c>
      <c r="AM1938" s="46">
        <v>0</v>
      </c>
    </row>
    <row r="1939" spans="5:39" x14ac:dyDescent="0.2">
      <c r="E1939" s="47">
        <v>194</v>
      </c>
      <c r="F1939" s="47">
        <v>204</v>
      </c>
      <c r="G1939" s="47" t="s">
        <v>251</v>
      </c>
      <c r="H1939" s="47" t="s">
        <v>343</v>
      </c>
      <c r="I1939" s="47" t="s">
        <v>572</v>
      </c>
      <c r="J1939" s="533">
        <v>40000048</v>
      </c>
      <c r="K1939" s="14" t="s">
        <v>59</v>
      </c>
      <c r="L1939" s="14" t="s">
        <v>54</v>
      </c>
      <c r="M1939" s="45">
        <v>1939</v>
      </c>
      <c r="N1939" s="45">
        <v>1</v>
      </c>
      <c r="O1939" s="46">
        <v>5694.5</v>
      </c>
      <c r="Q1939" s="12" t="s">
        <v>379</v>
      </c>
      <c r="T1939" s="59" t="s">
        <v>108</v>
      </c>
      <c r="U1939" s="14">
        <v>0</v>
      </c>
      <c r="V1939" s="59" t="s">
        <v>175</v>
      </c>
      <c r="Y1939" s="46">
        <v>0</v>
      </c>
      <c r="Z1939" s="46">
        <v>0</v>
      </c>
      <c r="AA1939" s="46">
        <v>0</v>
      </c>
      <c r="AB1939" s="46">
        <v>0</v>
      </c>
      <c r="AC1939" s="46">
        <v>0</v>
      </c>
      <c r="AD1939" s="46">
        <v>0</v>
      </c>
      <c r="AE1939" s="46">
        <v>0</v>
      </c>
      <c r="AF1939" s="46">
        <v>0</v>
      </c>
      <c r="AG1939" s="46">
        <v>0</v>
      </c>
      <c r="AH1939" s="46">
        <v>7854.07</v>
      </c>
      <c r="AI1939" s="46">
        <v>5342.85</v>
      </c>
      <c r="AJ1939" s="46">
        <v>5342.85</v>
      </c>
      <c r="AK1939" s="46">
        <v>6369.69</v>
      </c>
      <c r="AL1939" s="46">
        <v>5694.5</v>
      </c>
      <c r="AM1939" s="46">
        <v>0</v>
      </c>
    </row>
    <row r="1940" spans="5:39" x14ac:dyDescent="0.2">
      <c r="E1940" s="47">
        <v>194</v>
      </c>
      <c r="F1940" s="47">
        <v>204</v>
      </c>
      <c r="G1940" s="47" t="s">
        <v>251</v>
      </c>
      <c r="H1940" s="47" t="s">
        <v>343</v>
      </c>
      <c r="I1940" s="47" t="s">
        <v>572</v>
      </c>
      <c r="J1940" s="533">
        <v>40000048</v>
      </c>
      <c r="K1940" s="14" t="s">
        <v>59</v>
      </c>
      <c r="L1940" s="14" t="s">
        <v>58</v>
      </c>
      <c r="M1940" s="45">
        <v>1940</v>
      </c>
      <c r="N1940" s="45">
        <v>1</v>
      </c>
      <c r="O1940" s="46">
        <v>0</v>
      </c>
      <c r="Q1940" s="12" t="s">
        <v>379</v>
      </c>
      <c r="T1940" s="59" t="s">
        <v>108</v>
      </c>
      <c r="U1940" s="14">
        <v>0</v>
      </c>
      <c r="V1940" s="59" t="s">
        <v>175</v>
      </c>
      <c r="Y1940" s="46">
        <v>0</v>
      </c>
      <c r="Z1940" s="46">
        <v>0</v>
      </c>
      <c r="AA1940" s="46">
        <v>0</v>
      </c>
      <c r="AB1940" s="46">
        <v>0</v>
      </c>
      <c r="AC1940" s="46">
        <v>0</v>
      </c>
      <c r="AD1940" s="46">
        <v>0</v>
      </c>
      <c r="AE1940" s="46">
        <v>0</v>
      </c>
      <c r="AF1940" s="46">
        <v>0</v>
      </c>
      <c r="AG1940" s="46">
        <v>0</v>
      </c>
      <c r="AH1940" s="46">
        <v>0</v>
      </c>
      <c r="AI1940" s="46">
        <v>0</v>
      </c>
      <c r="AJ1940" s="46">
        <v>0</v>
      </c>
      <c r="AK1940" s="46">
        <v>0</v>
      </c>
      <c r="AL1940" s="46">
        <v>0</v>
      </c>
      <c r="AM1940" s="46">
        <v>0</v>
      </c>
    </row>
    <row r="1941" spans="5:39" x14ac:dyDescent="0.2">
      <c r="E1941" s="47">
        <v>194</v>
      </c>
      <c r="F1941" s="47">
        <v>204</v>
      </c>
      <c r="G1941" s="47" t="s">
        <v>251</v>
      </c>
      <c r="H1941" s="47" t="s">
        <v>343</v>
      </c>
      <c r="I1941" s="47" t="s">
        <v>572</v>
      </c>
      <c r="J1941" s="533">
        <v>40000048</v>
      </c>
      <c r="K1941" s="14" t="s">
        <v>59</v>
      </c>
      <c r="L1941" s="14" t="s">
        <v>31</v>
      </c>
      <c r="M1941" s="45">
        <v>1941</v>
      </c>
      <c r="N1941" s="45">
        <v>1</v>
      </c>
      <c r="O1941" s="48">
        <v>8832.99</v>
      </c>
      <c r="Q1941" s="12" t="s">
        <v>379</v>
      </c>
      <c r="R1941" s="46">
        <v>8239.15</v>
      </c>
      <c r="T1941" s="59" t="s">
        <v>108</v>
      </c>
      <c r="U1941" s="14">
        <v>0</v>
      </c>
      <c r="V1941" s="59" t="s">
        <v>175</v>
      </c>
      <c r="X1941" s="46">
        <v>19250.43</v>
      </c>
      <c r="Y1941" s="46">
        <v>2802.89</v>
      </c>
      <c r="Z1941" s="46">
        <v>3138.49</v>
      </c>
      <c r="AA1941" s="46">
        <v>3138.49</v>
      </c>
      <c r="AB1941" s="46">
        <v>3138.49</v>
      </c>
      <c r="AC1941" s="46">
        <v>3138.49</v>
      </c>
      <c r="AD1941" s="46">
        <v>3138.49</v>
      </c>
      <c r="AE1941" s="46">
        <v>3138.49</v>
      </c>
      <c r="AF1941" s="46">
        <v>3138.49</v>
      </c>
      <c r="AG1941" s="46">
        <v>3138.49</v>
      </c>
      <c r="AH1941" s="46">
        <v>10992.56</v>
      </c>
      <c r="AI1941" s="46">
        <v>8481.34</v>
      </c>
      <c r="AJ1941" s="46">
        <v>8481.34</v>
      </c>
      <c r="AK1941" s="46">
        <v>9508.18</v>
      </c>
      <c r="AL1941" s="46">
        <v>8832.99</v>
      </c>
      <c r="AM1941" s="46">
        <v>0</v>
      </c>
    </row>
    <row r="1942" spans="5:39" x14ac:dyDescent="0.2">
      <c r="E1942" s="47">
        <v>194</v>
      </c>
      <c r="F1942" s="47">
        <v>204</v>
      </c>
      <c r="G1942" s="47" t="s">
        <v>251</v>
      </c>
      <c r="H1942" s="47" t="s">
        <v>343</v>
      </c>
      <c r="I1942" s="47" t="s">
        <v>572</v>
      </c>
      <c r="J1942" s="533">
        <v>40000048</v>
      </c>
      <c r="K1942" s="14" t="s">
        <v>37</v>
      </c>
      <c r="L1942" s="14" t="s">
        <v>31</v>
      </c>
      <c r="M1942" s="45">
        <v>1942</v>
      </c>
      <c r="N1942" s="45">
        <v>1</v>
      </c>
      <c r="O1942" s="48">
        <v>0</v>
      </c>
      <c r="P1942" s="48"/>
      <c r="Q1942" s="12" t="s">
        <v>379</v>
      </c>
      <c r="R1942" s="46">
        <v>0</v>
      </c>
      <c r="T1942" s="59" t="s">
        <v>108</v>
      </c>
      <c r="U1942" s="14">
        <v>0</v>
      </c>
      <c r="V1942" s="59" t="s">
        <v>175</v>
      </c>
      <c r="Y1942" s="46">
        <v>0</v>
      </c>
      <c r="Z1942" s="46">
        <v>0</v>
      </c>
      <c r="AA1942" s="46">
        <v>0</v>
      </c>
      <c r="AB1942" s="46">
        <v>0</v>
      </c>
      <c r="AC1942" s="46">
        <v>0</v>
      </c>
      <c r="AD1942" s="46">
        <v>0</v>
      </c>
      <c r="AE1942" s="46">
        <v>0</v>
      </c>
      <c r="AF1942" s="46">
        <v>0</v>
      </c>
      <c r="AG1942" s="46">
        <v>0</v>
      </c>
      <c r="AH1942" s="46">
        <v>0</v>
      </c>
      <c r="AI1942" s="46">
        <v>0</v>
      </c>
      <c r="AJ1942" s="46">
        <v>0</v>
      </c>
      <c r="AK1942" s="46">
        <v>0</v>
      </c>
      <c r="AL1942" s="46">
        <v>0</v>
      </c>
      <c r="AM1942" s="46">
        <v>37383.06</v>
      </c>
    </row>
    <row r="1943" spans="5:39" x14ac:dyDescent="0.2">
      <c r="E1943" s="47">
        <v>194</v>
      </c>
      <c r="F1943" s="47">
        <v>204</v>
      </c>
      <c r="G1943" s="47" t="s">
        <v>251</v>
      </c>
      <c r="H1943" s="47" t="s">
        <v>343</v>
      </c>
      <c r="I1943" s="47" t="s">
        <v>572</v>
      </c>
      <c r="J1943" s="533">
        <v>40000048</v>
      </c>
      <c r="K1943" s="14" t="s">
        <v>65</v>
      </c>
      <c r="L1943" s="14" t="s">
        <v>31</v>
      </c>
      <c r="M1943" s="45">
        <v>1943</v>
      </c>
      <c r="N1943" s="45">
        <v>1</v>
      </c>
      <c r="O1943" s="52">
        <v>93457.64999999998</v>
      </c>
      <c r="P1943" s="48">
        <v>37383.06</v>
      </c>
      <c r="Q1943" s="12" t="s">
        <v>379</v>
      </c>
      <c r="R1943" s="46">
        <v>8239.15</v>
      </c>
      <c r="T1943" s="59" t="s">
        <v>108</v>
      </c>
      <c r="U1943" s="14">
        <v>0</v>
      </c>
      <c r="V1943" s="59" t="s">
        <v>175</v>
      </c>
      <c r="X1943" s="46">
        <v>19250.43</v>
      </c>
      <c r="Y1943" s="46">
        <v>2802.89</v>
      </c>
      <c r="Z1943" s="46">
        <v>3138.49</v>
      </c>
      <c r="AA1943" s="46">
        <v>3138.49</v>
      </c>
      <c r="AB1943" s="46">
        <v>3138.49</v>
      </c>
      <c r="AC1943" s="46">
        <v>3138.49</v>
      </c>
      <c r="AD1943" s="46">
        <v>3138.49</v>
      </c>
      <c r="AE1943" s="46">
        <v>3138.49</v>
      </c>
      <c r="AF1943" s="46">
        <v>3138.49</v>
      </c>
      <c r="AG1943" s="46">
        <v>3138.49</v>
      </c>
      <c r="AH1943" s="46">
        <v>10992.56</v>
      </c>
      <c r="AI1943" s="46">
        <v>8481.34</v>
      </c>
      <c r="AJ1943" s="46">
        <v>8481.34</v>
      </c>
      <c r="AK1943" s="46">
        <v>9508.18</v>
      </c>
      <c r="AL1943" s="46">
        <v>8832.99</v>
      </c>
      <c r="AM1943" s="46">
        <v>0</v>
      </c>
    </row>
    <row r="1944" spans="5:39" x14ac:dyDescent="0.2">
      <c r="E1944" s="47">
        <v>194</v>
      </c>
      <c r="F1944" s="47">
        <v>204</v>
      </c>
      <c r="G1944" s="47" t="s">
        <v>251</v>
      </c>
      <c r="H1944" s="47" t="s">
        <v>343</v>
      </c>
      <c r="I1944" s="47" t="s">
        <v>572</v>
      </c>
      <c r="J1944" s="533">
        <v>40000048</v>
      </c>
      <c r="K1944" s="14" t="s">
        <v>64</v>
      </c>
      <c r="L1944" s="14" t="s">
        <v>57</v>
      </c>
      <c r="M1944" s="45">
        <v>1944</v>
      </c>
      <c r="N1944" s="45">
        <v>1</v>
      </c>
      <c r="O1944" s="46">
        <v>49957.502562793277</v>
      </c>
      <c r="Q1944" s="12" t="s">
        <v>379</v>
      </c>
      <c r="T1944" s="59" t="s">
        <v>108</v>
      </c>
      <c r="U1944" s="14">
        <v>0</v>
      </c>
      <c r="V1944" s="59" t="s">
        <v>175</v>
      </c>
      <c r="X1944" s="46">
        <v>6354.2425627932989</v>
      </c>
      <c r="Y1944" s="46">
        <v>9157.1325627932983</v>
      </c>
      <c r="Z1944" s="46">
        <v>12295.622562793298</v>
      </c>
      <c r="AA1944" s="46">
        <v>15434.112562793298</v>
      </c>
      <c r="AB1944" s="46">
        <v>18572.602562793298</v>
      </c>
      <c r="AC1944" s="46">
        <v>21711.092562793296</v>
      </c>
      <c r="AD1944" s="46">
        <v>24849.582562793294</v>
      </c>
      <c r="AE1944" s="46">
        <v>27988.072562793292</v>
      </c>
      <c r="AF1944" s="46">
        <v>31126.56256279329</v>
      </c>
      <c r="AG1944" s="46">
        <v>34265.052562793288</v>
      </c>
      <c r="AH1944" s="46">
        <v>37403.542562793285</v>
      </c>
      <c r="AI1944" s="46">
        <v>40542.032562793283</v>
      </c>
      <c r="AJ1944" s="46">
        <v>43680.522562793281</v>
      </c>
      <c r="AK1944" s="46">
        <v>46819.012562793279</v>
      </c>
      <c r="AL1944" s="46">
        <v>49957.502562793277</v>
      </c>
      <c r="AM1944" s="46">
        <v>12574.44256279328</v>
      </c>
    </row>
    <row r="1945" spans="5:39" x14ac:dyDescent="0.2">
      <c r="E1945" s="47">
        <v>194</v>
      </c>
      <c r="F1945" s="47">
        <v>204</v>
      </c>
      <c r="G1945" s="47" t="s">
        <v>251</v>
      </c>
      <c r="H1945" s="47" t="s">
        <v>343</v>
      </c>
      <c r="I1945" s="47" t="s">
        <v>572</v>
      </c>
      <c r="J1945" s="533">
        <v>40000048</v>
      </c>
      <c r="K1945" s="14" t="s">
        <v>64</v>
      </c>
      <c r="L1945" s="14" t="s">
        <v>54</v>
      </c>
      <c r="M1945" s="45">
        <v>1945</v>
      </c>
      <c r="N1945" s="45">
        <v>1</v>
      </c>
      <c r="O1945" s="46">
        <v>43500.147437206695</v>
      </c>
      <c r="Q1945" s="12" t="s">
        <v>379</v>
      </c>
      <c r="T1945" s="59" t="s">
        <v>108</v>
      </c>
      <c r="U1945" s="14">
        <v>0</v>
      </c>
      <c r="V1945" s="59" t="s">
        <v>175</v>
      </c>
      <c r="X1945" s="46">
        <v>12896.187437206698</v>
      </c>
      <c r="Y1945" s="46">
        <v>12896.187437206698</v>
      </c>
      <c r="Z1945" s="46">
        <v>12896.187437206698</v>
      </c>
      <c r="AA1945" s="46">
        <v>12896.187437206698</v>
      </c>
      <c r="AB1945" s="46">
        <v>12896.187437206698</v>
      </c>
      <c r="AC1945" s="46">
        <v>12896.187437206698</v>
      </c>
      <c r="AD1945" s="46">
        <v>12896.187437206698</v>
      </c>
      <c r="AE1945" s="46">
        <v>12896.187437206698</v>
      </c>
      <c r="AF1945" s="46">
        <v>12896.187437206698</v>
      </c>
      <c r="AG1945" s="46">
        <v>12896.187437206698</v>
      </c>
      <c r="AH1945" s="46">
        <v>20750.257437206696</v>
      </c>
      <c r="AI1945" s="46">
        <v>26093.107437206694</v>
      </c>
      <c r="AJ1945" s="46">
        <v>31435.957437206693</v>
      </c>
      <c r="AK1945" s="46">
        <v>37805.647437206695</v>
      </c>
      <c r="AL1945" s="46">
        <v>43500.147437206695</v>
      </c>
      <c r="AM1945" s="46">
        <v>43500.147437206695</v>
      </c>
    </row>
    <row r="1946" spans="5:39" x14ac:dyDescent="0.2">
      <c r="E1946" s="47">
        <v>194</v>
      </c>
      <c r="F1946" s="47">
        <v>204</v>
      </c>
      <c r="G1946" s="47" t="s">
        <v>251</v>
      </c>
      <c r="H1946" s="47" t="s">
        <v>343</v>
      </c>
      <c r="I1946" s="47" t="s">
        <v>572</v>
      </c>
      <c r="J1946" s="533">
        <v>40000048</v>
      </c>
      <c r="K1946" s="14" t="s">
        <v>64</v>
      </c>
      <c r="L1946" s="14" t="s">
        <v>58</v>
      </c>
      <c r="M1946" s="45">
        <v>1946</v>
      </c>
      <c r="N1946" s="45">
        <v>1</v>
      </c>
      <c r="O1946" s="46">
        <v>0</v>
      </c>
      <c r="Q1946" s="12" t="s">
        <v>379</v>
      </c>
      <c r="T1946" s="59" t="s">
        <v>108</v>
      </c>
      <c r="U1946" s="14">
        <v>0</v>
      </c>
      <c r="V1946" s="59" t="s">
        <v>175</v>
      </c>
      <c r="X1946" s="46">
        <v>0</v>
      </c>
      <c r="Y1946" s="46">
        <v>0</v>
      </c>
      <c r="Z1946" s="46">
        <v>0</v>
      </c>
      <c r="AA1946" s="46">
        <v>0</v>
      </c>
      <c r="AB1946" s="46">
        <v>0</v>
      </c>
      <c r="AC1946" s="46">
        <v>0</v>
      </c>
      <c r="AD1946" s="46">
        <v>0</v>
      </c>
      <c r="AE1946" s="46">
        <v>0</v>
      </c>
      <c r="AF1946" s="46">
        <v>0</v>
      </c>
      <c r="AG1946" s="46">
        <v>0</v>
      </c>
      <c r="AH1946" s="46">
        <v>0</v>
      </c>
      <c r="AI1946" s="46">
        <v>0</v>
      </c>
      <c r="AJ1946" s="46">
        <v>0</v>
      </c>
      <c r="AK1946" s="46">
        <v>0</v>
      </c>
      <c r="AL1946" s="46">
        <v>0</v>
      </c>
      <c r="AM1946" s="46">
        <v>0</v>
      </c>
    </row>
    <row r="1947" spans="5:39" x14ac:dyDescent="0.2">
      <c r="E1947" s="47">
        <v>194</v>
      </c>
      <c r="F1947" s="47">
        <v>204</v>
      </c>
      <c r="G1947" s="47" t="s">
        <v>251</v>
      </c>
      <c r="H1947" s="47" t="s">
        <v>343</v>
      </c>
      <c r="I1947" s="47" t="s">
        <v>572</v>
      </c>
      <c r="J1947" s="533">
        <v>40000048</v>
      </c>
      <c r="K1947" s="14" t="s">
        <v>67</v>
      </c>
      <c r="L1947" s="14" t="s">
        <v>67</v>
      </c>
      <c r="M1947" s="45">
        <v>1947</v>
      </c>
      <c r="N1947" s="45">
        <v>1</v>
      </c>
      <c r="O1947" s="53">
        <v>199.12262056663167</v>
      </c>
      <c r="P1947" s="54">
        <v>189.12262056663167</v>
      </c>
      <c r="Q1947" s="55" t="s">
        <v>379</v>
      </c>
      <c r="R1947" s="56">
        <v>11.343117918717342</v>
      </c>
      <c r="S1947" s="57" t="s">
        <v>370</v>
      </c>
      <c r="T1947" s="60" t="s">
        <v>108</v>
      </c>
      <c r="U1947" s="14">
        <v>37</v>
      </c>
      <c r="V1947" s="60" t="s">
        <v>175</v>
      </c>
      <c r="Y1947" s="46">
        <v>199.12262056663167</v>
      </c>
      <c r="Z1947" s="46">
        <v>199.12262056663167</v>
      </c>
      <c r="AA1947" s="46">
        <v>199.12262056663167</v>
      </c>
      <c r="AB1947" s="46">
        <v>199.12262056663167</v>
      </c>
      <c r="AC1947" s="46">
        <v>199.12262056663167</v>
      </c>
      <c r="AD1947" s="46">
        <v>199.12262056663167</v>
      </c>
      <c r="AE1947" s="46">
        <v>199.12262056663167</v>
      </c>
      <c r="AF1947" s="46">
        <v>199.12262056663167</v>
      </c>
      <c r="AG1947" s="46">
        <v>199.12262056663167</v>
      </c>
      <c r="AH1947" s="46">
        <v>199.12262056663167</v>
      </c>
      <c r="AI1947" s="46">
        <v>199.12262056663167</v>
      </c>
      <c r="AJ1947" s="46">
        <v>199.12262056663167</v>
      </c>
      <c r="AK1947" s="46">
        <v>199.12262056663167</v>
      </c>
      <c r="AL1947" s="46">
        <v>199.12262056663167</v>
      </c>
      <c r="AM1947" s="46">
        <v>199.12262056663167</v>
      </c>
    </row>
    <row r="1948" spans="5:39" x14ac:dyDescent="0.2">
      <c r="E1948" s="14">
        <v>195</v>
      </c>
      <c r="F1948" s="14">
        <v>205</v>
      </c>
      <c r="G1948" s="14" t="s">
        <v>251</v>
      </c>
      <c r="H1948" s="14" t="s">
        <v>354</v>
      </c>
      <c r="I1948" s="14" t="s">
        <v>573</v>
      </c>
      <c r="J1948" s="531">
        <v>40000049</v>
      </c>
      <c r="K1948" s="14" t="s">
        <v>59</v>
      </c>
      <c r="L1948" s="14" t="s">
        <v>57</v>
      </c>
      <c r="M1948" s="45">
        <v>1948</v>
      </c>
      <c r="N1948" s="45">
        <v>1</v>
      </c>
      <c r="O1948" s="46">
        <v>2546.19</v>
      </c>
      <c r="Q1948" s="12" t="s">
        <v>379</v>
      </c>
      <c r="T1948" s="59" t="s">
        <v>108</v>
      </c>
      <c r="U1948" s="14">
        <v>0</v>
      </c>
      <c r="V1948" s="59" t="s">
        <v>174</v>
      </c>
      <c r="Y1948" s="46">
        <v>2273.91</v>
      </c>
      <c r="Z1948" s="46">
        <v>2546.19</v>
      </c>
      <c r="AA1948" s="46">
        <v>2546.19</v>
      </c>
      <c r="AB1948" s="46">
        <v>2546.19</v>
      </c>
      <c r="AC1948" s="46">
        <v>2546.19</v>
      </c>
      <c r="AD1948" s="46">
        <v>2546.19</v>
      </c>
      <c r="AE1948" s="46">
        <v>2546.19</v>
      </c>
      <c r="AF1948" s="46">
        <v>2546.19</v>
      </c>
      <c r="AG1948" s="46">
        <v>2546.19</v>
      </c>
      <c r="AH1948" s="46">
        <v>2546.19</v>
      </c>
      <c r="AI1948" s="46">
        <v>2546.19</v>
      </c>
      <c r="AJ1948" s="46">
        <v>2546.19</v>
      </c>
      <c r="AK1948" s="46">
        <v>2546.19</v>
      </c>
      <c r="AL1948" s="46">
        <v>2546.19</v>
      </c>
      <c r="AM1948" s="46">
        <v>0</v>
      </c>
    </row>
    <row r="1949" spans="5:39" x14ac:dyDescent="0.2">
      <c r="E1949" s="47">
        <v>195</v>
      </c>
      <c r="F1949" s="47">
        <v>205</v>
      </c>
      <c r="G1949" s="47" t="s">
        <v>251</v>
      </c>
      <c r="H1949" s="47" t="s">
        <v>354</v>
      </c>
      <c r="I1949" s="47" t="s">
        <v>573</v>
      </c>
      <c r="J1949" s="533">
        <v>40000049</v>
      </c>
      <c r="K1949" s="14" t="s">
        <v>59</v>
      </c>
      <c r="L1949" s="14" t="s">
        <v>54</v>
      </c>
      <c r="M1949" s="45">
        <v>1949</v>
      </c>
      <c r="N1949" s="45">
        <v>1</v>
      </c>
      <c r="O1949" s="46">
        <v>4984.7699999999995</v>
      </c>
      <c r="Q1949" s="12" t="s">
        <v>379</v>
      </c>
      <c r="T1949" s="59" t="s">
        <v>108</v>
      </c>
      <c r="U1949" s="14">
        <v>0</v>
      </c>
      <c r="V1949" s="59" t="s">
        <v>174</v>
      </c>
      <c r="Y1949" s="46">
        <v>0</v>
      </c>
      <c r="Z1949" s="46">
        <v>0</v>
      </c>
      <c r="AA1949" s="46">
        <v>0</v>
      </c>
      <c r="AB1949" s="46">
        <v>0</v>
      </c>
      <c r="AC1949" s="46">
        <v>0</v>
      </c>
      <c r="AD1949" s="46">
        <v>0</v>
      </c>
      <c r="AE1949" s="46">
        <v>0</v>
      </c>
      <c r="AF1949" s="46">
        <v>0</v>
      </c>
      <c r="AG1949" s="46">
        <v>0</v>
      </c>
      <c r="AH1949" s="46">
        <v>6373.35</v>
      </c>
      <c r="AI1949" s="46">
        <v>4729.5</v>
      </c>
      <c r="AJ1949" s="46">
        <v>4729.5</v>
      </c>
      <c r="AK1949" s="46">
        <v>5503.86</v>
      </c>
      <c r="AL1949" s="46">
        <v>4984.7699999999995</v>
      </c>
      <c r="AM1949" s="46">
        <v>0</v>
      </c>
    </row>
    <row r="1950" spans="5:39" x14ac:dyDescent="0.2">
      <c r="E1950" s="47">
        <v>195</v>
      </c>
      <c r="F1950" s="47">
        <v>205</v>
      </c>
      <c r="G1950" s="47" t="s">
        <v>251</v>
      </c>
      <c r="H1950" s="47" t="s">
        <v>354</v>
      </c>
      <c r="I1950" s="47" t="s">
        <v>573</v>
      </c>
      <c r="J1950" s="533">
        <v>40000049</v>
      </c>
      <c r="K1950" s="14" t="s">
        <v>59</v>
      </c>
      <c r="L1950" s="14" t="s">
        <v>58</v>
      </c>
      <c r="M1950" s="45">
        <v>1950</v>
      </c>
      <c r="N1950" s="45">
        <v>1</v>
      </c>
      <c r="O1950" s="46">
        <v>0</v>
      </c>
      <c r="Q1950" s="12" t="s">
        <v>379</v>
      </c>
      <c r="T1950" s="59" t="s">
        <v>108</v>
      </c>
      <c r="U1950" s="14">
        <v>0</v>
      </c>
      <c r="V1950" s="59" t="s">
        <v>174</v>
      </c>
      <c r="Y1950" s="46">
        <v>0</v>
      </c>
      <c r="Z1950" s="46">
        <v>0</v>
      </c>
      <c r="AA1950" s="46">
        <v>0</v>
      </c>
      <c r="AB1950" s="46">
        <v>0</v>
      </c>
      <c r="AC1950" s="46">
        <v>0</v>
      </c>
      <c r="AD1950" s="46">
        <v>0</v>
      </c>
      <c r="AE1950" s="46">
        <v>0</v>
      </c>
      <c r="AF1950" s="46">
        <v>0</v>
      </c>
      <c r="AG1950" s="46">
        <v>0</v>
      </c>
      <c r="AH1950" s="46">
        <v>0</v>
      </c>
      <c r="AI1950" s="46">
        <v>0</v>
      </c>
      <c r="AJ1950" s="46">
        <v>0</v>
      </c>
      <c r="AK1950" s="46">
        <v>0</v>
      </c>
      <c r="AL1950" s="46">
        <v>0</v>
      </c>
      <c r="AM1950" s="46">
        <v>0</v>
      </c>
    </row>
    <row r="1951" spans="5:39" x14ac:dyDescent="0.2">
      <c r="E1951" s="47">
        <v>195</v>
      </c>
      <c r="F1951" s="47">
        <v>205</v>
      </c>
      <c r="G1951" s="47" t="s">
        <v>251</v>
      </c>
      <c r="H1951" s="47" t="s">
        <v>354</v>
      </c>
      <c r="I1951" s="47" t="s">
        <v>573</v>
      </c>
      <c r="J1951" s="533">
        <v>40000049</v>
      </c>
      <c r="K1951" s="14" t="s">
        <v>59</v>
      </c>
      <c r="L1951" s="14" t="s">
        <v>31</v>
      </c>
      <c r="M1951" s="45">
        <v>1951</v>
      </c>
      <c r="N1951" s="45">
        <v>1</v>
      </c>
      <c r="O1951" s="48">
        <v>7530.9599999999991</v>
      </c>
      <c r="Q1951" s="12" t="s">
        <v>379</v>
      </c>
      <c r="R1951" s="46">
        <v>6933.02</v>
      </c>
      <c r="T1951" s="59" t="s">
        <v>108</v>
      </c>
      <c r="U1951" s="14">
        <v>0</v>
      </c>
      <c r="V1951" s="59" t="s">
        <v>174</v>
      </c>
      <c r="X1951" s="46">
        <v>15617.5</v>
      </c>
      <c r="Y1951" s="46">
        <v>2273.91</v>
      </c>
      <c r="Z1951" s="46">
        <v>2546.19</v>
      </c>
      <c r="AA1951" s="46">
        <v>2546.19</v>
      </c>
      <c r="AB1951" s="46">
        <v>2546.19</v>
      </c>
      <c r="AC1951" s="46">
        <v>2546.19</v>
      </c>
      <c r="AD1951" s="46">
        <v>2546.19</v>
      </c>
      <c r="AE1951" s="46">
        <v>2546.19</v>
      </c>
      <c r="AF1951" s="46">
        <v>2546.19</v>
      </c>
      <c r="AG1951" s="46">
        <v>2546.19</v>
      </c>
      <c r="AH1951" s="46">
        <v>8919.5400000000009</v>
      </c>
      <c r="AI1951" s="46">
        <v>7275.6900000000005</v>
      </c>
      <c r="AJ1951" s="46">
        <v>7275.6900000000005</v>
      </c>
      <c r="AK1951" s="46">
        <v>8050.0499999999993</v>
      </c>
      <c r="AL1951" s="46">
        <v>7530.9599999999991</v>
      </c>
      <c r="AM1951" s="46">
        <v>0</v>
      </c>
    </row>
    <row r="1952" spans="5:39" x14ac:dyDescent="0.2">
      <c r="E1952" s="47">
        <v>195</v>
      </c>
      <c r="F1952" s="47">
        <v>205</v>
      </c>
      <c r="G1952" s="47" t="s">
        <v>251</v>
      </c>
      <c r="H1952" s="47" t="s">
        <v>354</v>
      </c>
      <c r="I1952" s="47" t="s">
        <v>573</v>
      </c>
      <c r="J1952" s="533">
        <v>40000049</v>
      </c>
      <c r="K1952" s="14" t="s">
        <v>37</v>
      </c>
      <c r="L1952" s="14" t="s">
        <v>31</v>
      </c>
      <c r="M1952" s="45">
        <v>1952</v>
      </c>
      <c r="N1952" s="45">
        <v>1</v>
      </c>
      <c r="O1952" s="48">
        <v>0</v>
      </c>
      <c r="P1952" s="48"/>
      <c r="Q1952" s="12" t="s">
        <v>379</v>
      </c>
      <c r="R1952" s="46">
        <v>0</v>
      </c>
      <c r="T1952" s="59" t="s">
        <v>108</v>
      </c>
      <c r="U1952" s="14">
        <v>0</v>
      </c>
      <c r="V1952" s="59" t="s">
        <v>174</v>
      </c>
      <c r="Y1952" s="46">
        <v>0</v>
      </c>
      <c r="Z1952" s="46">
        <v>0</v>
      </c>
      <c r="AA1952" s="46">
        <v>0</v>
      </c>
      <c r="AB1952" s="46">
        <v>0</v>
      </c>
      <c r="AC1952" s="46">
        <v>0</v>
      </c>
      <c r="AD1952" s="46">
        <v>0</v>
      </c>
      <c r="AE1952" s="46">
        <v>0</v>
      </c>
      <c r="AF1952" s="46">
        <v>0</v>
      </c>
      <c r="AG1952" s="46">
        <v>0</v>
      </c>
      <c r="AH1952" s="46">
        <v>0</v>
      </c>
      <c r="AI1952" s="46">
        <v>0</v>
      </c>
      <c r="AJ1952" s="46">
        <v>0</v>
      </c>
      <c r="AK1952" s="46">
        <v>0</v>
      </c>
      <c r="AL1952" s="46">
        <v>0</v>
      </c>
      <c r="AM1952" s="46">
        <v>46387.716</v>
      </c>
    </row>
    <row r="1953" spans="5:39" x14ac:dyDescent="0.2">
      <c r="E1953" s="47">
        <v>195</v>
      </c>
      <c r="F1953" s="47">
        <v>205</v>
      </c>
      <c r="G1953" s="47" t="s">
        <v>251</v>
      </c>
      <c r="H1953" s="47" t="s">
        <v>354</v>
      </c>
      <c r="I1953" s="47" t="s">
        <v>573</v>
      </c>
      <c r="J1953" s="533">
        <v>40000049</v>
      </c>
      <c r="K1953" s="14" t="s">
        <v>65</v>
      </c>
      <c r="L1953" s="14" t="s">
        <v>31</v>
      </c>
      <c r="M1953" s="45">
        <v>1953</v>
      </c>
      <c r="N1953" s="45">
        <v>1</v>
      </c>
      <c r="O1953" s="52">
        <v>77312.860000000015</v>
      </c>
      <c r="P1953" s="48">
        <v>46387.716</v>
      </c>
      <c r="Q1953" s="12" t="s">
        <v>379</v>
      </c>
      <c r="R1953" s="46">
        <v>6933.02</v>
      </c>
      <c r="T1953" s="59" t="s">
        <v>108</v>
      </c>
      <c r="U1953" s="14">
        <v>0</v>
      </c>
      <c r="V1953" s="59" t="s">
        <v>174</v>
      </c>
      <c r="X1953" s="46">
        <v>15617.5</v>
      </c>
      <c r="Y1953" s="46">
        <v>2273.91</v>
      </c>
      <c r="Z1953" s="46">
        <v>2546.19</v>
      </c>
      <c r="AA1953" s="46">
        <v>2546.19</v>
      </c>
      <c r="AB1953" s="46">
        <v>2546.19</v>
      </c>
      <c r="AC1953" s="46">
        <v>2546.19</v>
      </c>
      <c r="AD1953" s="46">
        <v>2546.19</v>
      </c>
      <c r="AE1953" s="46">
        <v>2546.19</v>
      </c>
      <c r="AF1953" s="46">
        <v>2546.19</v>
      </c>
      <c r="AG1953" s="46">
        <v>2546.19</v>
      </c>
      <c r="AH1953" s="46">
        <v>8919.5400000000009</v>
      </c>
      <c r="AI1953" s="46">
        <v>7275.6900000000005</v>
      </c>
      <c r="AJ1953" s="46">
        <v>7275.6900000000005</v>
      </c>
      <c r="AK1953" s="46">
        <v>8050.0499999999993</v>
      </c>
      <c r="AL1953" s="46">
        <v>7530.9599999999991</v>
      </c>
      <c r="AM1953" s="46">
        <v>0</v>
      </c>
    </row>
    <row r="1954" spans="5:39" x14ac:dyDescent="0.2">
      <c r="E1954" s="47">
        <v>195</v>
      </c>
      <c r="F1954" s="47">
        <v>205</v>
      </c>
      <c r="G1954" s="47" t="s">
        <v>251</v>
      </c>
      <c r="H1954" s="47" t="s">
        <v>354</v>
      </c>
      <c r="I1954" s="47" t="s">
        <v>573</v>
      </c>
      <c r="J1954" s="533">
        <v>40000049</v>
      </c>
      <c r="K1954" s="14" t="s">
        <v>64</v>
      </c>
      <c r="L1954" s="14" t="s">
        <v>57</v>
      </c>
      <c r="M1954" s="45">
        <v>1954</v>
      </c>
      <c r="N1954" s="45">
        <v>1</v>
      </c>
      <c r="O1954" s="46">
        <v>40314.116066856725</v>
      </c>
      <c r="Q1954" s="12" t="s">
        <v>379</v>
      </c>
      <c r="T1954" s="59" t="s">
        <v>108</v>
      </c>
      <c r="U1954" s="14">
        <v>0</v>
      </c>
      <c r="V1954" s="59" t="s">
        <v>174</v>
      </c>
      <c r="X1954" s="46">
        <v>4939.736066856728</v>
      </c>
      <c r="Y1954" s="46">
        <v>7213.6460668567279</v>
      </c>
      <c r="Z1954" s="46">
        <v>9759.8360668567275</v>
      </c>
      <c r="AA1954" s="46">
        <v>12306.026066856728</v>
      </c>
      <c r="AB1954" s="46">
        <v>14852.216066856729</v>
      </c>
      <c r="AC1954" s="46">
        <v>17398.406066856729</v>
      </c>
      <c r="AD1954" s="46">
        <v>19944.596066856728</v>
      </c>
      <c r="AE1954" s="46">
        <v>22490.786066856726</v>
      </c>
      <c r="AF1954" s="46">
        <v>25036.976066856725</v>
      </c>
      <c r="AG1954" s="46">
        <v>27583.166066856724</v>
      </c>
      <c r="AH1954" s="46">
        <v>30129.356066856722</v>
      </c>
      <c r="AI1954" s="46">
        <v>32675.546066856721</v>
      </c>
      <c r="AJ1954" s="46">
        <v>35221.73606685672</v>
      </c>
      <c r="AK1954" s="46">
        <v>37767.926066856722</v>
      </c>
      <c r="AL1954" s="46">
        <v>40314.116066856725</v>
      </c>
      <c r="AM1954" s="46">
        <v>0</v>
      </c>
    </row>
    <row r="1955" spans="5:39" x14ac:dyDescent="0.2">
      <c r="E1955" s="47">
        <v>195</v>
      </c>
      <c r="F1955" s="47">
        <v>205</v>
      </c>
      <c r="G1955" s="47" t="s">
        <v>251</v>
      </c>
      <c r="H1955" s="47" t="s">
        <v>354</v>
      </c>
      <c r="I1955" s="47" t="s">
        <v>573</v>
      </c>
      <c r="J1955" s="533">
        <v>40000049</v>
      </c>
      <c r="K1955" s="14" t="s">
        <v>64</v>
      </c>
      <c r="L1955" s="14" t="s">
        <v>54</v>
      </c>
      <c r="M1955" s="45">
        <v>1955</v>
      </c>
      <c r="N1955" s="45">
        <v>1</v>
      </c>
      <c r="O1955" s="46">
        <v>36998.743933143269</v>
      </c>
      <c r="Q1955" s="12" t="s">
        <v>379</v>
      </c>
      <c r="T1955" s="59" t="s">
        <v>108</v>
      </c>
      <c r="U1955" s="14">
        <v>0</v>
      </c>
      <c r="V1955" s="59" t="s">
        <v>174</v>
      </c>
      <c r="X1955" s="46">
        <v>10677.763933143273</v>
      </c>
      <c r="Y1955" s="46">
        <v>10677.763933143273</v>
      </c>
      <c r="Z1955" s="46">
        <v>10677.763933143273</v>
      </c>
      <c r="AA1955" s="46">
        <v>10677.763933143273</v>
      </c>
      <c r="AB1955" s="46">
        <v>10677.763933143273</v>
      </c>
      <c r="AC1955" s="46">
        <v>10677.763933143273</v>
      </c>
      <c r="AD1955" s="46">
        <v>10677.763933143273</v>
      </c>
      <c r="AE1955" s="46">
        <v>10677.763933143273</v>
      </c>
      <c r="AF1955" s="46">
        <v>10677.763933143273</v>
      </c>
      <c r="AG1955" s="46">
        <v>10677.763933143273</v>
      </c>
      <c r="AH1955" s="46">
        <v>17051.113933143271</v>
      </c>
      <c r="AI1955" s="46">
        <v>21780.613933143271</v>
      </c>
      <c r="AJ1955" s="46">
        <v>26510.113933143271</v>
      </c>
      <c r="AK1955" s="46">
        <v>32013.973933143272</v>
      </c>
      <c r="AL1955" s="46">
        <v>36998.743933143269</v>
      </c>
      <c r="AM1955" s="46">
        <v>30925.143999999993</v>
      </c>
    </row>
    <row r="1956" spans="5:39" x14ac:dyDescent="0.2">
      <c r="E1956" s="47">
        <v>195</v>
      </c>
      <c r="F1956" s="47">
        <v>205</v>
      </c>
      <c r="G1956" s="47" t="s">
        <v>251</v>
      </c>
      <c r="H1956" s="47" t="s">
        <v>354</v>
      </c>
      <c r="I1956" s="47" t="s">
        <v>573</v>
      </c>
      <c r="J1956" s="533">
        <v>40000049</v>
      </c>
      <c r="K1956" s="14" t="s">
        <v>64</v>
      </c>
      <c r="L1956" s="14" t="s">
        <v>58</v>
      </c>
      <c r="M1956" s="45">
        <v>1956</v>
      </c>
      <c r="N1956" s="45">
        <v>1</v>
      </c>
      <c r="O1956" s="46">
        <v>0</v>
      </c>
      <c r="Q1956" s="12" t="s">
        <v>379</v>
      </c>
      <c r="T1956" s="59" t="s">
        <v>108</v>
      </c>
      <c r="U1956" s="14">
        <v>0</v>
      </c>
      <c r="V1956" s="59" t="s">
        <v>174</v>
      </c>
      <c r="X1956" s="46">
        <v>0</v>
      </c>
      <c r="Y1956" s="46">
        <v>0</v>
      </c>
      <c r="Z1956" s="46">
        <v>0</v>
      </c>
      <c r="AA1956" s="46">
        <v>0</v>
      </c>
      <c r="AB1956" s="46">
        <v>0</v>
      </c>
      <c r="AC1956" s="46">
        <v>0</v>
      </c>
      <c r="AD1956" s="46">
        <v>0</v>
      </c>
      <c r="AE1956" s="46">
        <v>0</v>
      </c>
      <c r="AF1956" s="46">
        <v>0</v>
      </c>
      <c r="AG1956" s="46">
        <v>0</v>
      </c>
      <c r="AH1956" s="46">
        <v>0</v>
      </c>
      <c r="AI1956" s="46">
        <v>0</v>
      </c>
      <c r="AJ1956" s="46">
        <v>0</v>
      </c>
      <c r="AK1956" s="46">
        <v>0</v>
      </c>
      <c r="AL1956" s="46">
        <v>0</v>
      </c>
      <c r="AM1956" s="46">
        <v>0</v>
      </c>
    </row>
    <row r="1957" spans="5:39" x14ac:dyDescent="0.2">
      <c r="E1957" s="47">
        <v>195</v>
      </c>
      <c r="F1957" s="47">
        <v>205</v>
      </c>
      <c r="G1957" s="47" t="s">
        <v>251</v>
      </c>
      <c r="H1957" s="47" t="s">
        <v>354</v>
      </c>
      <c r="I1957" s="47" t="s">
        <v>573</v>
      </c>
      <c r="J1957" s="533">
        <v>40000049</v>
      </c>
      <c r="K1957" s="14" t="s">
        <v>67</v>
      </c>
      <c r="L1957" s="14" t="s">
        <v>67</v>
      </c>
      <c r="M1957" s="45">
        <v>1957</v>
      </c>
      <c r="N1957" s="45">
        <v>1</v>
      </c>
      <c r="O1957" s="53">
        <v>196.16363978775189</v>
      </c>
      <c r="P1957" s="54">
        <v>186.16363978775189</v>
      </c>
      <c r="Q1957" s="55" t="s">
        <v>379</v>
      </c>
      <c r="R1957" s="56">
        <v>11.151397226605434</v>
      </c>
      <c r="S1957" s="57" t="s">
        <v>370</v>
      </c>
      <c r="T1957" s="60" t="s">
        <v>108</v>
      </c>
      <c r="U1957" s="14">
        <v>38</v>
      </c>
      <c r="V1957" s="60" t="s">
        <v>174</v>
      </c>
      <c r="Y1957" s="46">
        <v>196.16363978775189</v>
      </c>
      <c r="Z1957" s="46">
        <v>196.16363978775189</v>
      </c>
      <c r="AA1957" s="46">
        <v>196.16363978775189</v>
      </c>
      <c r="AB1957" s="46">
        <v>196.16363978775189</v>
      </c>
      <c r="AC1957" s="46">
        <v>196.16363978775189</v>
      </c>
      <c r="AD1957" s="46">
        <v>196.16363978775189</v>
      </c>
      <c r="AE1957" s="46">
        <v>196.16363978775189</v>
      </c>
      <c r="AF1957" s="46">
        <v>196.16363978775189</v>
      </c>
      <c r="AG1957" s="46">
        <v>196.16363978775189</v>
      </c>
      <c r="AH1957" s="46">
        <v>196.16363978775189</v>
      </c>
      <c r="AI1957" s="46">
        <v>196.16363978775189</v>
      </c>
      <c r="AJ1957" s="46">
        <v>196.16363978775189</v>
      </c>
      <c r="AK1957" s="46">
        <v>196.16363978775189</v>
      </c>
      <c r="AL1957" s="46">
        <v>196.16363978775189</v>
      </c>
      <c r="AM1957" s="46">
        <v>196.16363978775189</v>
      </c>
    </row>
    <row r="1958" spans="5:39" x14ac:dyDescent="0.2">
      <c r="E1958" s="14">
        <v>196</v>
      </c>
      <c r="F1958" s="14">
        <v>206</v>
      </c>
      <c r="G1958" s="14" t="s">
        <v>251</v>
      </c>
      <c r="H1958" s="14" t="s">
        <v>315</v>
      </c>
      <c r="I1958" s="14" t="s">
        <v>574</v>
      </c>
      <c r="J1958" s="531">
        <v>40000050</v>
      </c>
      <c r="K1958" s="14" t="s">
        <v>59</v>
      </c>
      <c r="L1958" s="14" t="s">
        <v>57</v>
      </c>
      <c r="M1958" s="45">
        <v>1958</v>
      </c>
      <c r="N1958" s="45">
        <v>1</v>
      </c>
      <c r="O1958" s="46">
        <v>2804.9</v>
      </c>
      <c r="Q1958" s="12" t="s">
        <v>376</v>
      </c>
      <c r="T1958" s="59" t="s">
        <v>73</v>
      </c>
      <c r="U1958" s="14">
        <v>25</v>
      </c>
      <c r="V1958" s="59" t="s">
        <v>174</v>
      </c>
      <c r="Y1958" s="46">
        <v>2504.9699999999998</v>
      </c>
      <c r="Z1958" s="46">
        <v>2804.9</v>
      </c>
      <c r="AA1958" s="46">
        <v>2804.9</v>
      </c>
      <c r="AB1958" s="46">
        <v>2804.9</v>
      </c>
      <c r="AC1958" s="46">
        <v>2804.9</v>
      </c>
      <c r="AD1958" s="46">
        <v>2804.9</v>
      </c>
      <c r="AE1958" s="46">
        <v>2804.9</v>
      </c>
      <c r="AF1958" s="46">
        <v>2804.9</v>
      </c>
      <c r="AG1958" s="46">
        <v>2804.9</v>
      </c>
      <c r="AH1958" s="46">
        <v>2804.9</v>
      </c>
      <c r="AI1958" s="46">
        <v>2804.9</v>
      </c>
      <c r="AJ1958" s="46">
        <v>2804.9</v>
      </c>
      <c r="AK1958" s="46">
        <v>2804.9</v>
      </c>
      <c r="AL1958" s="46">
        <v>2804.9</v>
      </c>
      <c r="AM1958" s="46">
        <v>0</v>
      </c>
    </row>
    <row r="1959" spans="5:39" x14ac:dyDescent="0.2">
      <c r="E1959" s="47">
        <v>196</v>
      </c>
      <c r="F1959" s="47">
        <v>206</v>
      </c>
      <c r="G1959" s="47" t="s">
        <v>251</v>
      </c>
      <c r="H1959" s="47" t="s">
        <v>315</v>
      </c>
      <c r="I1959" s="47" t="s">
        <v>574</v>
      </c>
      <c r="J1959" s="533">
        <v>40000050</v>
      </c>
      <c r="K1959" s="14" t="s">
        <v>59</v>
      </c>
      <c r="L1959" s="14" t="s">
        <v>54</v>
      </c>
      <c r="M1959" s="45">
        <v>1959</v>
      </c>
      <c r="N1959" s="45">
        <v>1</v>
      </c>
      <c r="O1959" s="46">
        <v>6252.8700000000008</v>
      </c>
      <c r="Q1959" s="12" t="s">
        <v>376</v>
      </c>
      <c r="T1959" s="59" t="s">
        <v>73</v>
      </c>
      <c r="U1959" s="14">
        <v>0</v>
      </c>
      <c r="V1959" s="59" t="s">
        <v>174</v>
      </c>
      <c r="Y1959" s="46">
        <v>0</v>
      </c>
      <c r="Z1959" s="46">
        <v>0</v>
      </c>
      <c r="AA1959" s="46">
        <v>0</v>
      </c>
      <c r="AB1959" s="46">
        <v>0</v>
      </c>
      <c r="AC1959" s="46">
        <v>0</v>
      </c>
      <c r="AD1959" s="46">
        <v>0</v>
      </c>
      <c r="AE1959" s="46">
        <v>0</v>
      </c>
      <c r="AF1959" s="46">
        <v>0</v>
      </c>
      <c r="AG1959" s="46">
        <v>0</v>
      </c>
      <c r="AH1959" s="46">
        <v>10174.02</v>
      </c>
      <c r="AI1959" s="46">
        <v>5011.88</v>
      </c>
      <c r="AJ1959" s="46">
        <v>5465.3200000000006</v>
      </c>
      <c r="AK1959" s="46">
        <v>7199.62</v>
      </c>
      <c r="AL1959" s="46">
        <v>6252.8700000000008</v>
      </c>
      <c r="AM1959" s="46">
        <v>0</v>
      </c>
    </row>
    <row r="1960" spans="5:39" x14ac:dyDescent="0.2">
      <c r="E1960" s="47">
        <v>196</v>
      </c>
      <c r="F1960" s="47">
        <v>206</v>
      </c>
      <c r="G1960" s="47" t="s">
        <v>251</v>
      </c>
      <c r="H1960" s="47" t="s">
        <v>315</v>
      </c>
      <c r="I1960" s="47" t="s">
        <v>574</v>
      </c>
      <c r="J1960" s="533">
        <v>40000050</v>
      </c>
      <c r="K1960" s="14" t="s">
        <v>59</v>
      </c>
      <c r="L1960" s="14" t="s">
        <v>58</v>
      </c>
      <c r="M1960" s="45">
        <v>1960</v>
      </c>
      <c r="N1960" s="45">
        <v>1</v>
      </c>
      <c r="O1960" s="46">
        <v>0</v>
      </c>
      <c r="Q1960" s="12" t="s">
        <v>376</v>
      </c>
      <c r="T1960" s="59" t="s">
        <v>73</v>
      </c>
      <c r="U1960" s="14">
        <v>0</v>
      </c>
      <c r="V1960" s="59" t="s">
        <v>174</v>
      </c>
      <c r="Y1960" s="46">
        <v>0</v>
      </c>
      <c r="Z1960" s="46">
        <v>0</v>
      </c>
      <c r="AA1960" s="46">
        <v>0</v>
      </c>
      <c r="AB1960" s="46">
        <v>0</v>
      </c>
      <c r="AC1960" s="46">
        <v>0</v>
      </c>
      <c r="AD1960" s="46">
        <v>0</v>
      </c>
      <c r="AE1960" s="46">
        <v>0</v>
      </c>
      <c r="AF1960" s="46">
        <v>0</v>
      </c>
      <c r="AG1960" s="46">
        <v>0</v>
      </c>
      <c r="AH1960" s="46">
        <v>0</v>
      </c>
      <c r="AI1960" s="46">
        <v>0</v>
      </c>
      <c r="AJ1960" s="46">
        <v>0</v>
      </c>
      <c r="AK1960" s="46">
        <v>0</v>
      </c>
      <c r="AL1960" s="46">
        <v>0</v>
      </c>
      <c r="AM1960" s="46">
        <v>0</v>
      </c>
    </row>
    <row r="1961" spans="5:39" x14ac:dyDescent="0.2">
      <c r="E1961" s="47">
        <v>196</v>
      </c>
      <c r="F1961" s="47">
        <v>206</v>
      </c>
      <c r="G1961" s="47" t="s">
        <v>251</v>
      </c>
      <c r="H1961" s="47" t="s">
        <v>315</v>
      </c>
      <c r="I1961" s="47" t="s">
        <v>574</v>
      </c>
      <c r="J1961" s="533">
        <v>40000050</v>
      </c>
      <c r="K1961" s="14" t="s">
        <v>59</v>
      </c>
      <c r="L1961" s="14" t="s">
        <v>31</v>
      </c>
      <c r="M1961" s="45">
        <v>1961</v>
      </c>
      <c r="N1961" s="45">
        <v>1</v>
      </c>
      <c r="O1961" s="48">
        <v>9057.77</v>
      </c>
      <c r="Q1961" s="12" t="s">
        <v>376</v>
      </c>
      <c r="R1961" s="46">
        <v>8488.8516666666674</v>
      </c>
      <c r="T1961" s="59" t="s">
        <v>73</v>
      </c>
      <c r="U1961" s="14">
        <v>0</v>
      </c>
      <c r="V1961" s="59" t="s">
        <v>174</v>
      </c>
      <c r="X1961" s="46">
        <v>2875.76</v>
      </c>
      <c r="Y1961" s="46">
        <v>2504.9699999999998</v>
      </c>
      <c r="Z1961" s="46">
        <v>2804.9</v>
      </c>
      <c r="AA1961" s="46">
        <v>2804.9</v>
      </c>
      <c r="AB1961" s="46">
        <v>2804.9</v>
      </c>
      <c r="AC1961" s="46">
        <v>2804.9</v>
      </c>
      <c r="AD1961" s="46">
        <v>2804.9</v>
      </c>
      <c r="AE1961" s="46">
        <v>2804.9</v>
      </c>
      <c r="AF1961" s="46">
        <v>2804.9</v>
      </c>
      <c r="AG1961" s="46">
        <v>2804.9</v>
      </c>
      <c r="AH1961" s="46">
        <v>12978.92</v>
      </c>
      <c r="AI1961" s="46">
        <v>7816.7800000000007</v>
      </c>
      <c r="AJ1961" s="46">
        <v>8270.2200000000012</v>
      </c>
      <c r="AK1961" s="46">
        <v>10004.52</v>
      </c>
      <c r="AL1961" s="46">
        <v>9057.77</v>
      </c>
      <c r="AM1961" s="46">
        <v>0</v>
      </c>
    </row>
    <row r="1962" spans="5:39" x14ac:dyDescent="0.2">
      <c r="E1962" s="47">
        <v>196</v>
      </c>
      <c r="F1962" s="47">
        <v>206</v>
      </c>
      <c r="G1962" s="47" t="s">
        <v>251</v>
      </c>
      <c r="H1962" s="47" t="s">
        <v>315</v>
      </c>
      <c r="I1962" s="47" t="s">
        <v>574</v>
      </c>
      <c r="J1962" s="533">
        <v>40000050</v>
      </c>
      <c r="K1962" s="14" t="s">
        <v>37</v>
      </c>
      <c r="L1962" s="14" t="s">
        <v>31</v>
      </c>
      <c r="M1962" s="45">
        <v>1962</v>
      </c>
      <c r="N1962" s="45">
        <v>1</v>
      </c>
      <c r="O1962" s="48">
        <v>0</v>
      </c>
      <c r="P1962" s="48"/>
      <c r="Q1962" s="12" t="s">
        <v>376</v>
      </c>
      <c r="R1962" s="46">
        <v>5779.2866666666669</v>
      </c>
      <c r="T1962" s="59" t="s">
        <v>73</v>
      </c>
      <c r="U1962" s="14">
        <v>0</v>
      </c>
      <c r="V1962" s="59" t="s">
        <v>174</v>
      </c>
      <c r="Y1962" s="46">
        <v>0</v>
      </c>
      <c r="Z1962" s="46">
        <v>0</v>
      </c>
      <c r="AA1962" s="46">
        <v>8185.63</v>
      </c>
      <c r="AB1962" s="46">
        <v>0</v>
      </c>
      <c r="AC1962" s="46">
        <v>5609.8</v>
      </c>
      <c r="AD1962" s="46">
        <v>0</v>
      </c>
      <c r="AE1962" s="46">
        <v>5609.8</v>
      </c>
      <c r="AF1962" s="46">
        <v>2804.9</v>
      </c>
      <c r="AG1962" s="46">
        <v>2804.9</v>
      </c>
      <c r="AH1962" s="46">
        <v>2804.9</v>
      </c>
      <c r="AI1962" s="46">
        <v>12978.92</v>
      </c>
      <c r="AJ1962" s="46">
        <v>7816.78</v>
      </c>
      <c r="AK1962" s="46">
        <v>8270.2199999999993</v>
      </c>
      <c r="AL1962" s="46">
        <v>0</v>
      </c>
      <c r="AM1962" s="46">
        <v>15249.832000000002</v>
      </c>
    </row>
    <row r="1963" spans="5:39" x14ac:dyDescent="0.2">
      <c r="E1963" s="47">
        <v>196</v>
      </c>
      <c r="F1963" s="47">
        <v>206</v>
      </c>
      <c r="G1963" s="47" t="s">
        <v>251</v>
      </c>
      <c r="H1963" s="47" t="s">
        <v>315</v>
      </c>
      <c r="I1963" s="47" t="s">
        <v>574</v>
      </c>
      <c r="J1963" s="533">
        <v>40000050</v>
      </c>
      <c r="K1963" s="14" t="s">
        <v>65</v>
      </c>
      <c r="L1963" s="14" t="s">
        <v>31</v>
      </c>
      <c r="M1963" s="45">
        <v>1963</v>
      </c>
      <c r="N1963" s="45">
        <v>1</v>
      </c>
      <c r="O1963" s="52">
        <v>19062.29</v>
      </c>
      <c r="P1963" s="48">
        <v>15249.832000000002</v>
      </c>
      <c r="Q1963" s="12" t="s">
        <v>376</v>
      </c>
      <c r="R1963" s="46">
        <v>3177.0483333333336</v>
      </c>
      <c r="T1963" s="59" t="s">
        <v>73</v>
      </c>
      <c r="U1963" s="14">
        <v>0</v>
      </c>
      <c r="V1963" s="59" t="s">
        <v>174</v>
      </c>
      <c r="X1963" s="46">
        <v>0</v>
      </c>
      <c r="Y1963" s="46">
        <v>0</v>
      </c>
      <c r="Z1963" s="46">
        <v>0</v>
      </c>
      <c r="AA1963" s="46">
        <v>0</v>
      </c>
      <c r="AB1963" s="46">
        <v>0</v>
      </c>
      <c r="AC1963" s="46">
        <v>0</v>
      </c>
      <c r="AD1963" s="46">
        <v>0</v>
      </c>
      <c r="AE1963" s="46">
        <v>0</v>
      </c>
      <c r="AF1963" s="46">
        <v>0</v>
      </c>
      <c r="AG1963" s="46">
        <v>0</v>
      </c>
      <c r="AH1963" s="46">
        <v>0</v>
      </c>
      <c r="AI1963" s="46">
        <v>0</v>
      </c>
      <c r="AJ1963" s="46">
        <v>0</v>
      </c>
      <c r="AK1963" s="46">
        <v>10004.52</v>
      </c>
      <c r="AL1963" s="46">
        <v>9057.77</v>
      </c>
      <c r="AM1963" s="46">
        <v>7.2759576141834259E-12</v>
      </c>
    </row>
    <row r="1964" spans="5:39" x14ac:dyDescent="0.2">
      <c r="E1964" s="47">
        <v>196</v>
      </c>
      <c r="F1964" s="47">
        <v>206</v>
      </c>
      <c r="G1964" s="47" t="s">
        <v>251</v>
      </c>
      <c r="H1964" s="47" t="s">
        <v>315</v>
      </c>
      <c r="I1964" s="47" t="s">
        <v>574</v>
      </c>
      <c r="J1964" s="533">
        <v>40000050</v>
      </c>
      <c r="K1964" s="14" t="s">
        <v>64</v>
      </c>
      <c r="L1964" s="14" t="s">
        <v>57</v>
      </c>
      <c r="M1964" s="45">
        <v>1964</v>
      </c>
      <c r="N1964" s="45">
        <v>1</v>
      </c>
      <c r="O1964" s="46">
        <v>2804.9</v>
      </c>
      <c r="Q1964" s="12" t="s">
        <v>376</v>
      </c>
      <c r="T1964" s="59" t="s">
        <v>73</v>
      </c>
      <c r="U1964" s="14">
        <v>0</v>
      </c>
      <c r="V1964" s="59" t="s">
        <v>174</v>
      </c>
      <c r="X1964" s="46">
        <v>0</v>
      </c>
      <c r="Y1964" s="46">
        <v>2504.9699999999998</v>
      </c>
      <c r="Z1964" s="46">
        <v>5309.87</v>
      </c>
      <c r="AA1964" s="46">
        <v>0</v>
      </c>
      <c r="AB1964" s="46">
        <v>2804.9</v>
      </c>
      <c r="AC1964" s="46">
        <v>0</v>
      </c>
      <c r="AD1964" s="46">
        <v>2804.9</v>
      </c>
      <c r="AE1964" s="46">
        <v>0</v>
      </c>
      <c r="AF1964" s="46">
        <v>0</v>
      </c>
      <c r="AG1964" s="46">
        <v>0</v>
      </c>
      <c r="AH1964" s="46">
        <v>0</v>
      </c>
      <c r="AI1964" s="46">
        <v>0</v>
      </c>
      <c r="AJ1964" s="46">
        <v>0</v>
      </c>
      <c r="AK1964" s="46">
        <v>0</v>
      </c>
      <c r="AL1964" s="46">
        <v>2804.9</v>
      </c>
      <c r="AM1964" s="46">
        <v>0</v>
      </c>
    </row>
    <row r="1965" spans="5:39" x14ac:dyDescent="0.2">
      <c r="E1965" s="47">
        <v>196</v>
      </c>
      <c r="F1965" s="47">
        <v>206</v>
      </c>
      <c r="G1965" s="47" t="s">
        <v>251</v>
      </c>
      <c r="H1965" s="47" t="s">
        <v>315</v>
      </c>
      <c r="I1965" s="47" t="s">
        <v>574</v>
      </c>
      <c r="J1965" s="533">
        <v>40000050</v>
      </c>
      <c r="K1965" s="14" t="s">
        <v>64</v>
      </c>
      <c r="L1965" s="14" t="s">
        <v>54</v>
      </c>
      <c r="M1965" s="45">
        <v>1965</v>
      </c>
      <c r="N1965" s="45">
        <v>1</v>
      </c>
      <c r="O1965" s="46">
        <v>13452.490000000003</v>
      </c>
      <c r="Q1965" s="12" t="s">
        <v>376</v>
      </c>
      <c r="T1965" s="59" t="s">
        <v>73</v>
      </c>
      <c r="U1965" s="14">
        <v>0</v>
      </c>
      <c r="V1965" s="59" t="s">
        <v>174</v>
      </c>
      <c r="X1965" s="46">
        <v>0</v>
      </c>
      <c r="Y1965" s="46">
        <v>0</v>
      </c>
      <c r="Z1965" s="46">
        <v>0</v>
      </c>
      <c r="AA1965" s="46">
        <v>0</v>
      </c>
      <c r="AB1965" s="46">
        <v>0</v>
      </c>
      <c r="AC1965" s="46">
        <v>0</v>
      </c>
      <c r="AD1965" s="46">
        <v>0</v>
      </c>
      <c r="AE1965" s="46">
        <v>0</v>
      </c>
      <c r="AF1965" s="46">
        <v>0</v>
      </c>
      <c r="AG1965" s="46">
        <v>0</v>
      </c>
      <c r="AH1965" s="46">
        <v>10174.02</v>
      </c>
      <c r="AI1965" s="46">
        <v>5011.880000000001</v>
      </c>
      <c r="AJ1965" s="46">
        <v>5465.3200000000015</v>
      </c>
      <c r="AK1965" s="46">
        <v>7199.6200000000026</v>
      </c>
      <c r="AL1965" s="46">
        <v>13452.490000000003</v>
      </c>
      <c r="AM1965" s="46">
        <v>1007.5580000000009</v>
      </c>
    </row>
    <row r="1966" spans="5:39" x14ac:dyDescent="0.2">
      <c r="E1966" s="47">
        <v>196</v>
      </c>
      <c r="F1966" s="47">
        <v>206</v>
      </c>
      <c r="G1966" s="47" t="s">
        <v>251</v>
      </c>
      <c r="H1966" s="47" t="s">
        <v>315</v>
      </c>
      <c r="I1966" s="47" t="s">
        <v>574</v>
      </c>
      <c r="J1966" s="533">
        <v>40000050</v>
      </c>
      <c r="K1966" s="14" t="s">
        <v>64</v>
      </c>
      <c r="L1966" s="14" t="s">
        <v>58</v>
      </c>
      <c r="M1966" s="45">
        <v>1966</v>
      </c>
      <c r="N1966" s="45">
        <v>1</v>
      </c>
      <c r="O1966" s="46">
        <v>2804.9000000000051</v>
      </c>
      <c r="Q1966" s="12" t="s">
        <v>376</v>
      </c>
      <c r="T1966" s="59" t="s">
        <v>73</v>
      </c>
      <c r="U1966" s="14">
        <v>0</v>
      </c>
      <c r="V1966" s="59" t="s">
        <v>174</v>
      </c>
      <c r="X1966" s="46">
        <v>0</v>
      </c>
      <c r="Y1966" s="46">
        <v>2875.7599999999998</v>
      </c>
      <c r="Z1966" s="46">
        <v>2875.7599999999993</v>
      </c>
      <c r="AA1966" s="46">
        <v>2804.8999999999987</v>
      </c>
      <c r="AB1966" s="46">
        <v>2804.8999999999983</v>
      </c>
      <c r="AC1966" s="46">
        <v>2804.8999999999978</v>
      </c>
      <c r="AD1966" s="46">
        <v>2804.8999999999992</v>
      </c>
      <c r="AE1966" s="46">
        <v>2804.9000000000015</v>
      </c>
      <c r="AF1966" s="46">
        <v>2804.9000000000015</v>
      </c>
      <c r="AG1966" s="46">
        <v>2804.9000000000015</v>
      </c>
      <c r="AH1966" s="46">
        <v>2804.9000000000015</v>
      </c>
      <c r="AI1966" s="46">
        <v>2804.8999999999978</v>
      </c>
      <c r="AJ1966" s="46">
        <v>2804.8999999999996</v>
      </c>
      <c r="AK1966" s="46">
        <v>2804.9000000000015</v>
      </c>
      <c r="AL1966" s="46">
        <v>2804.9000000000051</v>
      </c>
      <c r="AM1966" s="46">
        <v>2804.9000000000124</v>
      </c>
    </row>
    <row r="1967" spans="5:39" x14ac:dyDescent="0.2">
      <c r="E1967" s="47">
        <v>196</v>
      </c>
      <c r="F1967" s="47">
        <v>206</v>
      </c>
      <c r="G1967" s="47" t="s">
        <v>251</v>
      </c>
      <c r="H1967" s="47" t="s">
        <v>315</v>
      </c>
      <c r="I1967" s="47" t="s">
        <v>574</v>
      </c>
      <c r="J1967" s="533">
        <v>40000050</v>
      </c>
      <c r="K1967" s="14" t="s">
        <v>67</v>
      </c>
      <c r="L1967" s="14" t="s">
        <v>67</v>
      </c>
      <c r="M1967" s="45">
        <v>1967</v>
      </c>
      <c r="N1967" s="45">
        <v>1</v>
      </c>
      <c r="O1967" s="53">
        <v>14.695325692766346</v>
      </c>
      <c r="P1967" s="54">
        <v>4.695325692766346</v>
      </c>
      <c r="Q1967" s="55" t="s">
        <v>376</v>
      </c>
      <c r="R1967" s="56">
        <v>2.2455675689153871</v>
      </c>
      <c r="S1967" s="57" t="s">
        <v>370</v>
      </c>
      <c r="T1967" s="60" t="s">
        <v>73</v>
      </c>
      <c r="U1967" s="14">
        <v>0</v>
      </c>
      <c r="V1967" s="60" t="s">
        <v>174</v>
      </c>
      <c r="Y1967" s="46">
        <v>14.695325692766346</v>
      </c>
      <c r="Z1967" s="46">
        <v>14.695325692766346</v>
      </c>
      <c r="AA1967" s="46">
        <v>14.695325692766346</v>
      </c>
      <c r="AB1967" s="46">
        <v>14.695325692766346</v>
      </c>
      <c r="AC1967" s="46">
        <v>14.695325692766346</v>
      </c>
      <c r="AD1967" s="46">
        <v>14.695325692766346</v>
      </c>
      <c r="AE1967" s="46">
        <v>14.695325692766346</v>
      </c>
      <c r="AF1967" s="46">
        <v>14.695325692766346</v>
      </c>
      <c r="AG1967" s="46">
        <v>14.695325692766346</v>
      </c>
      <c r="AH1967" s="46">
        <v>14.695325692766346</v>
      </c>
      <c r="AI1967" s="46">
        <v>14.695325692766346</v>
      </c>
      <c r="AJ1967" s="46">
        <v>14.695325692766346</v>
      </c>
      <c r="AK1967" s="46">
        <v>14.695325692766346</v>
      </c>
      <c r="AL1967" s="46">
        <v>14.695325692766346</v>
      </c>
      <c r="AM1967" s="46">
        <v>14.695325692766346</v>
      </c>
    </row>
    <row r="1968" spans="5:39" x14ac:dyDescent="0.2">
      <c r="E1968" s="14">
        <v>197</v>
      </c>
      <c r="F1968" s="14">
        <v>208</v>
      </c>
      <c r="G1968" s="14" t="s">
        <v>252</v>
      </c>
      <c r="H1968" s="14" t="s">
        <v>318</v>
      </c>
      <c r="I1968" s="14" t="s">
        <v>575</v>
      </c>
      <c r="J1968" s="531">
        <v>50000001</v>
      </c>
      <c r="K1968" s="14" t="s">
        <v>59</v>
      </c>
      <c r="L1968" s="14" t="s">
        <v>57</v>
      </c>
      <c r="M1968" s="45">
        <v>1968</v>
      </c>
      <c r="N1968" s="45">
        <v>1</v>
      </c>
      <c r="O1968" s="46">
        <v>2758.27</v>
      </c>
      <c r="Q1968" s="12">
        <v>0</v>
      </c>
      <c r="T1968" s="59">
        <v>0</v>
      </c>
      <c r="U1968" s="14">
        <v>0</v>
      </c>
      <c r="V1968" s="59" t="s">
        <v>175</v>
      </c>
      <c r="Y1968" s="46">
        <v>2642.82</v>
      </c>
      <c r="Z1968" s="46">
        <v>-42.02</v>
      </c>
      <c r="AA1968" s="46">
        <v>2642.47</v>
      </c>
      <c r="AB1968" s="46">
        <v>2640.47</v>
      </c>
      <c r="AC1968" s="46">
        <v>2642.82</v>
      </c>
      <c r="AD1968" s="46">
        <v>2642.82</v>
      </c>
      <c r="AE1968" s="46">
        <v>2758.27</v>
      </c>
      <c r="AF1968" s="46">
        <v>2758.27</v>
      </c>
      <c r="AG1968" s="46">
        <v>2758.27</v>
      </c>
      <c r="AH1968" s="46">
        <v>2758.27</v>
      </c>
      <c r="AI1968" s="46">
        <v>2758.27</v>
      </c>
      <c r="AJ1968" s="46">
        <v>2758.27</v>
      </c>
      <c r="AK1968" s="46">
        <v>2758.27</v>
      </c>
      <c r="AL1968" s="46">
        <v>2758.27</v>
      </c>
      <c r="AM1968" s="46">
        <v>0</v>
      </c>
    </row>
    <row r="1969" spans="5:39" x14ac:dyDescent="0.2">
      <c r="E1969" s="47">
        <v>197</v>
      </c>
      <c r="F1969" s="47">
        <v>208</v>
      </c>
      <c r="G1969" s="47" t="s">
        <v>252</v>
      </c>
      <c r="H1969" s="47" t="s">
        <v>318</v>
      </c>
      <c r="I1969" s="47" t="s">
        <v>575</v>
      </c>
      <c r="J1969" s="533">
        <v>50000001</v>
      </c>
      <c r="K1969" s="14" t="s">
        <v>59</v>
      </c>
      <c r="L1969" s="14" t="s">
        <v>54</v>
      </c>
      <c r="M1969" s="45">
        <v>1969</v>
      </c>
      <c r="N1969" s="45">
        <v>1</v>
      </c>
      <c r="O1969" s="46">
        <v>3326.49</v>
      </c>
      <c r="Q1969" s="12">
        <v>0</v>
      </c>
      <c r="T1969" s="59">
        <v>0</v>
      </c>
      <c r="U1969" s="14">
        <v>0</v>
      </c>
      <c r="V1969" s="59" t="s">
        <v>175</v>
      </c>
      <c r="Y1969" s="46">
        <v>2097.16</v>
      </c>
      <c r="Z1969" s="46">
        <v>3151.26</v>
      </c>
      <c r="AA1969" s="46">
        <v>1981.76</v>
      </c>
      <c r="AB1969" s="46">
        <v>1941.85</v>
      </c>
      <c r="AC1969" s="46">
        <v>1145.55</v>
      </c>
      <c r="AD1969" s="46">
        <v>872.77</v>
      </c>
      <c r="AE1969" s="46">
        <v>907.54</v>
      </c>
      <c r="AF1969" s="46">
        <v>1624.4699999999998</v>
      </c>
      <c r="AG1969" s="46">
        <v>1678.77</v>
      </c>
      <c r="AH1969" s="46">
        <v>1645.23</v>
      </c>
      <c r="AI1969" s="46">
        <v>2960.59</v>
      </c>
      <c r="AJ1969" s="46">
        <v>-2788.04</v>
      </c>
      <c r="AK1969" s="46">
        <v>2880.3199999999997</v>
      </c>
      <c r="AL1969" s="46">
        <v>3326.49</v>
      </c>
      <c r="AM1969" s="46">
        <v>0</v>
      </c>
    </row>
    <row r="1970" spans="5:39" x14ac:dyDescent="0.2">
      <c r="E1970" s="47">
        <v>197</v>
      </c>
      <c r="F1970" s="47">
        <v>208</v>
      </c>
      <c r="G1970" s="47" t="s">
        <v>252</v>
      </c>
      <c r="H1970" s="47" t="s">
        <v>318</v>
      </c>
      <c r="I1970" s="47" t="s">
        <v>575</v>
      </c>
      <c r="J1970" s="533">
        <v>50000001</v>
      </c>
      <c r="K1970" s="14" t="s">
        <v>59</v>
      </c>
      <c r="L1970" s="14" t="s">
        <v>58</v>
      </c>
      <c r="M1970" s="45">
        <v>1970</v>
      </c>
      <c r="N1970" s="45">
        <v>1</v>
      </c>
      <c r="O1970" s="46">
        <v>0</v>
      </c>
      <c r="Q1970" s="12">
        <v>0</v>
      </c>
      <c r="T1970" s="59">
        <v>0</v>
      </c>
      <c r="U1970" s="14">
        <v>0</v>
      </c>
      <c r="V1970" s="59" t="s">
        <v>175</v>
      </c>
      <c r="Y1970" s="46">
        <v>49.999999999999545</v>
      </c>
      <c r="Z1970" s="46">
        <v>49.999999999999545</v>
      </c>
      <c r="AA1970" s="46">
        <v>49.999999999999773</v>
      </c>
      <c r="AB1970" s="46">
        <v>50</v>
      </c>
      <c r="AC1970" s="46">
        <v>49.999999999999773</v>
      </c>
      <c r="AD1970" s="46">
        <v>50</v>
      </c>
      <c r="AE1970" s="46">
        <v>50</v>
      </c>
      <c r="AF1970" s="46">
        <v>50</v>
      </c>
      <c r="AG1970" s="46">
        <v>50</v>
      </c>
      <c r="AH1970" s="46">
        <v>50</v>
      </c>
      <c r="AI1970" s="46">
        <v>49.999999999999545</v>
      </c>
      <c r="AJ1970" s="46">
        <v>-550</v>
      </c>
      <c r="AK1970" s="46">
        <v>0</v>
      </c>
      <c r="AL1970" s="46">
        <v>0</v>
      </c>
      <c r="AM1970" s="46">
        <v>0</v>
      </c>
    </row>
    <row r="1971" spans="5:39" x14ac:dyDescent="0.2">
      <c r="E1971" s="47">
        <v>197</v>
      </c>
      <c r="F1971" s="47">
        <v>208</v>
      </c>
      <c r="G1971" s="47" t="s">
        <v>252</v>
      </c>
      <c r="H1971" s="47" t="s">
        <v>318</v>
      </c>
      <c r="I1971" s="47" t="s">
        <v>575</v>
      </c>
      <c r="J1971" s="533">
        <v>50000001</v>
      </c>
      <c r="K1971" s="14" t="s">
        <v>59</v>
      </c>
      <c r="L1971" s="14" t="s">
        <v>31</v>
      </c>
      <c r="M1971" s="45">
        <v>1971</v>
      </c>
      <c r="N1971" s="45">
        <v>1</v>
      </c>
      <c r="O1971" s="48">
        <v>6084.76</v>
      </c>
      <c r="Q1971" s="12">
        <v>0</v>
      </c>
      <c r="R1971" s="46">
        <v>4308.8300000000008</v>
      </c>
      <c r="T1971" s="59">
        <v>0</v>
      </c>
      <c r="U1971" s="14">
        <v>0</v>
      </c>
      <c r="V1971" s="59" t="s">
        <v>175</v>
      </c>
      <c r="X1971" s="46">
        <v>7256.93</v>
      </c>
      <c r="Y1971" s="46">
        <v>4789.9799999999996</v>
      </c>
      <c r="Z1971" s="46">
        <v>3159.24</v>
      </c>
      <c r="AA1971" s="46">
        <v>4674.2299999999996</v>
      </c>
      <c r="AB1971" s="46">
        <v>4632.32</v>
      </c>
      <c r="AC1971" s="46">
        <v>3838.37</v>
      </c>
      <c r="AD1971" s="46">
        <v>3565.59</v>
      </c>
      <c r="AE1971" s="46">
        <v>3715.81</v>
      </c>
      <c r="AF1971" s="46">
        <v>4432.74</v>
      </c>
      <c r="AG1971" s="46">
        <v>4487.04</v>
      </c>
      <c r="AH1971" s="46">
        <v>4453.5</v>
      </c>
      <c r="AI1971" s="46">
        <v>5768.8600000000006</v>
      </c>
      <c r="AJ1971" s="46">
        <v>-579.77</v>
      </c>
      <c r="AK1971" s="46">
        <v>5638.59</v>
      </c>
      <c r="AL1971" s="46">
        <v>6084.76</v>
      </c>
      <c r="AM1971" s="46">
        <v>0</v>
      </c>
    </row>
    <row r="1972" spans="5:39" x14ac:dyDescent="0.2">
      <c r="E1972" s="47">
        <v>197</v>
      </c>
      <c r="F1972" s="47">
        <v>208</v>
      </c>
      <c r="G1972" s="47" t="s">
        <v>252</v>
      </c>
      <c r="H1972" s="47" t="s">
        <v>318</v>
      </c>
      <c r="I1972" s="47" t="s">
        <v>575</v>
      </c>
      <c r="J1972" s="533">
        <v>50000001</v>
      </c>
      <c r="K1972" s="14" t="s">
        <v>37</v>
      </c>
      <c r="L1972" s="14" t="s">
        <v>31</v>
      </c>
      <c r="M1972" s="45">
        <v>1972</v>
      </c>
      <c r="N1972" s="45">
        <v>1</v>
      </c>
      <c r="O1972" s="48">
        <v>16940.8</v>
      </c>
      <c r="P1972" s="48"/>
      <c r="Q1972" s="12">
        <v>0</v>
      </c>
      <c r="R1972" s="46">
        <v>6990.1333333333341</v>
      </c>
      <c r="T1972" s="59">
        <v>0</v>
      </c>
      <c r="U1972" s="14">
        <v>0</v>
      </c>
      <c r="V1972" s="59" t="s">
        <v>175</v>
      </c>
      <c r="Y1972" s="46">
        <v>0</v>
      </c>
      <c r="Z1972" s="46">
        <v>17892.63</v>
      </c>
      <c r="AA1972" s="46">
        <v>0</v>
      </c>
      <c r="AB1972" s="46">
        <v>0</v>
      </c>
      <c r="AC1972" s="46">
        <v>0</v>
      </c>
      <c r="AD1972" s="46">
        <v>0</v>
      </c>
      <c r="AE1972" s="46">
        <v>0</v>
      </c>
      <c r="AF1972" s="46">
        <v>0</v>
      </c>
      <c r="AG1972" s="46">
        <v>0</v>
      </c>
      <c r="AH1972" s="46">
        <v>0</v>
      </c>
      <c r="AI1972" s="46">
        <v>25000</v>
      </c>
      <c r="AJ1972" s="46">
        <v>0</v>
      </c>
      <c r="AK1972" s="46">
        <v>0</v>
      </c>
      <c r="AL1972" s="46">
        <v>16940.8</v>
      </c>
      <c r="AM1972" s="46">
        <v>1216.952</v>
      </c>
    </row>
    <row r="1973" spans="5:39" x14ac:dyDescent="0.2">
      <c r="E1973" s="47">
        <v>197</v>
      </c>
      <c r="F1973" s="47">
        <v>208</v>
      </c>
      <c r="G1973" s="47" t="s">
        <v>252</v>
      </c>
      <c r="H1973" s="47" t="s">
        <v>318</v>
      </c>
      <c r="I1973" s="47" t="s">
        <v>575</v>
      </c>
      <c r="J1973" s="533">
        <v>50000001</v>
      </c>
      <c r="K1973" s="14" t="s">
        <v>65</v>
      </c>
      <c r="L1973" s="14" t="s">
        <v>31</v>
      </c>
      <c r="M1973" s="45">
        <v>1973</v>
      </c>
      <c r="N1973" s="45">
        <v>1</v>
      </c>
      <c r="O1973" s="52">
        <v>6084.7599999999857</v>
      </c>
      <c r="P1973" s="48">
        <v>1216.952</v>
      </c>
      <c r="Q1973" s="12">
        <v>0</v>
      </c>
      <c r="R1973" s="46">
        <v>1014.1266666666643</v>
      </c>
      <c r="T1973" s="59">
        <v>0</v>
      </c>
      <c r="U1973" s="14">
        <v>0</v>
      </c>
      <c r="V1973" s="59" t="s">
        <v>175</v>
      </c>
      <c r="X1973" s="46">
        <v>0</v>
      </c>
      <c r="Y1973" s="46">
        <v>0</v>
      </c>
      <c r="Z1973" s="46">
        <v>0</v>
      </c>
      <c r="AA1973" s="46">
        <v>0</v>
      </c>
      <c r="AB1973" s="46">
        <v>0</v>
      </c>
      <c r="AC1973" s="46">
        <v>0</v>
      </c>
      <c r="AD1973" s="46">
        <v>0</v>
      </c>
      <c r="AE1973" s="46">
        <v>0</v>
      </c>
      <c r="AF1973" s="46">
        <v>0</v>
      </c>
      <c r="AG1973" s="46">
        <v>0</v>
      </c>
      <c r="AH1973" s="46">
        <v>0</v>
      </c>
      <c r="AI1973" s="46">
        <v>0</v>
      </c>
      <c r="AJ1973" s="46">
        <v>0</v>
      </c>
      <c r="AK1973" s="46">
        <v>0</v>
      </c>
      <c r="AL1973" s="46">
        <v>6084.7599999999857</v>
      </c>
      <c r="AM1973" s="46">
        <v>0</v>
      </c>
    </row>
    <row r="1974" spans="5:39" x14ac:dyDescent="0.2">
      <c r="E1974" s="47">
        <v>197</v>
      </c>
      <c r="F1974" s="47">
        <v>208</v>
      </c>
      <c r="G1974" s="47" t="s">
        <v>252</v>
      </c>
      <c r="H1974" s="47" t="s">
        <v>318</v>
      </c>
      <c r="I1974" s="47" t="s">
        <v>575</v>
      </c>
      <c r="J1974" s="533">
        <v>50000001</v>
      </c>
      <c r="K1974" s="14" t="s">
        <v>64</v>
      </c>
      <c r="L1974" s="14" t="s">
        <v>57</v>
      </c>
      <c r="M1974" s="45">
        <v>1974</v>
      </c>
      <c r="N1974" s="45">
        <v>1</v>
      </c>
      <c r="O1974" s="46">
        <v>0</v>
      </c>
      <c r="Q1974" s="12">
        <v>0</v>
      </c>
      <c r="T1974" s="59">
        <v>0</v>
      </c>
      <c r="U1974" s="14">
        <v>0</v>
      </c>
      <c r="V1974" s="59" t="s">
        <v>175</v>
      </c>
      <c r="X1974" s="46">
        <v>0</v>
      </c>
      <c r="Y1974" s="46">
        <v>2642.82</v>
      </c>
      <c r="Z1974" s="46">
        <v>0</v>
      </c>
      <c r="AA1974" s="46">
        <v>0</v>
      </c>
      <c r="AB1974" s="46">
        <v>2640.47</v>
      </c>
      <c r="AC1974" s="46">
        <v>5283.29</v>
      </c>
      <c r="AD1974" s="46">
        <v>7926.1100000000006</v>
      </c>
      <c r="AE1974" s="46">
        <v>10684.380000000001</v>
      </c>
      <c r="AF1974" s="46">
        <v>13442.650000000001</v>
      </c>
      <c r="AG1974" s="46">
        <v>16200.920000000002</v>
      </c>
      <c r="AH1974" s="46">
        <v>18959.190000000002</v>
      </c>
      <c r="AI1974" s="46">
        <v>0</v>
      </c>
      <c r="AJ1974" s="46">
        <v>2758.27</v>
      </c>
      <c r="AK1974" s="46">
        <v>5416.539999999989</v>
      </c>
      <c r="AL1974" s="46">
        <v>0</v>
      </c>
      <c r="AM1974" s="46">
        <v>0</v>
      </c>
    </row>
    <row r="1975" spans="5:39" x14ac:dyDescent="0.2">
      <c r="E1975" s="47">
        <v>197</v>
      </c>
      <c r="F1975" s="47">
        <v>208</v>
      </c>
      <c r="G1975" s="47" t="s">
        <v>252</v>
      </c>
      <c r="H1975" s="47" t="s">
        <v>318</v>
      </c>
      <c r="I1975" s="47" t="s">
        <v>575</v>
      </c>
      <c r="J1975" s="533">
        <v>50000001</v>
      </c>
      <c r="K1975" s="14" t="s">
        <v>64</v>
      </c>
      <c r="L1975" s="14" t="s">
        <v>54</v>
      </c>
      <c r="M1975" s="45">
        <v>1975</v>
      </c>
      <c r="N1975" s="45">
        <v>1</v>
      </c>
      <c r="O1975" s="46">
        <v>6084.7599999999911</v>
      </c>
      <c r="Q1975" s="12">
        <v>0</v>
      </c>
      <c r="T1975" s="59">
        <v>0</v>
      </c>
      <c r="U1975" s="14">
        <v>0</v>
      </c>
      <c r="V1975" s="59" t="s">
        <v>175</v>
      </c>
      <c r="X1975" s="46">
        <v>0</v>
      </c>
      <c r="Y1975" s="46">
        <v>2097.16</v>
      </c>
      <c r="Z1975" s="46">
        <v>0</v>
      </c>
      <c r="AA1975" s="46">
        <v>1937.7499999999984</v>
      </c>
      <c r="AB1975" s="46">
        <v>3879.5999999999985</v>
      </c>
      <c r="AC1975" s="46">
        <v>5025.1499999999987</v>
      </c>
      <c r="AD1975" s="46">
        <v>5897.9199999999983</v>
      </c>
      <c r="AE1975" s="46">
        <v>6805.4599999999982</v>
      </c>
      <c r="AF1975" s="46">
        <v>8429.9299999999985</v>
      </c>
      <c r="AG1975" s="46">
        <v>10108.699999999999</v>
      </c>
      <c r="AH1975" s="46">
        <v>11753.929999999998</v>
      </c>
      <c r="AI1975" s="46">
        <v>11431.980000000001</v>
      </c>
      <c r="AJ1975" s="46">
        <v>8643.9400000000023</v>
      </c>
      <c r="AK1975" s="46">
        <v>11524.260000000002</v>
      </c>
      <c r="AL1975" s="46">
        <v>6084.7599999999911</v>
      </c>
      <c r="AM1975" s="46">
        <v>4867.80799999998</v>
      </c>
    </row>
    <row r="1976" spans="5:39" x14ac:dyDescent="0.2">
      <c r="E1976" s="47">
        <v>197</v>
      </c>
      <c r="F1976" s="47">
        <v>208</v>
      </c>
      <c r="G1976" s="47" t="s">
        <v>252</v>
      </c>
      <c r="H1976" s="47" t="s">
        <v>318</v>
      </c>
      <c r="I1976" s="47" t="s">
        <v>575</v>
      </c>
      <c r="J1976" s="533">
        <v>50000001</v>
      </c>
      <c r="K1976" s="14" t="s">
        <v>64</v>
      </c>
      <c r="L1976" s="14" t="s">
        <v>58</v>
      </c>
      <c r="M1976" s="45">
        <v>1976</v>
      </c>
      <c r="N1976" s="45">
        <v>1</v>
      </c>
      <c r="O1976" s="46">
        <v>-1.0913936421275139E-11</v>
      </c>
      <c r="Q1976" s="12">
        <v>0</v>
      </c>
      <c r="T1976" s="59">
        <v>0</v>
      </c>
      <c r="U1976" s="14">
        <v>0</v>
      </c>
      <c r="V1976" s="59" t="s">
        <v>175</v>
      </c>
      <c r="X1976" s="46">
        <v>0</v>
      </c>
      <c r="Y1976" s="46">
        <v>7306.93</v>
      </c>
      <c r="Z1976" s="46">
        <v>-2686.4800000000014</v>
      </c>
      <c r="AA1976" s="46">
        <v>49.999999999997954</v>
      </c>
      <c r="AB1976" s="46">
        <v>99.999999999997726</v>
      </c>
      <c r="AC1976" s="46">
        <v>149.99999999999636</v>
      </c>
      <c r="AD1976" s="46">
        <v>199.99999999999636</v>
      </c>
      <c r="AE1976" s="46">
        <v>249.99999999999363</v>
      </c>
      <c r="AF1976" s="46">
        <v>299.99999999999091</v>
      </c>
      <c r="AG1976" s="46">
        <v>349.99999999999091</v>
      </c>
      <c r="AH1976" s="46">
        <v>399.99999999999091</v>
      </c>
      <c r="AI1976" s="46">
        <v>449.99999999998727</v>
      </c>
      <c r="AJ1976" s="46">
        <v>-100.00000000001091</v>
      </c>
      <c r="AK1976" s="46">
        <v>0</v>
      </c>
      <c r="AL1976" s="46">
        <v>-1.0913936421275139E-11</v>
      </c>
      <c r="AM1976" s="46">
        <v>0</v>
      </c>
    </row>
    <row r="1977" spans="5:39" x14ac:dyDescent="0.2">
      <c r="E1977" s="47">
        <v>197</v>
      </c>
      <c r="F1977" s="47">
        <v>208</v>
      </c>
      <c r="G1977" s="47" t="s">
        <v>252</v>
      </c>
      <c r="H1977" s="47" t="s">
        <v>318</v>
      </c>
      <c r="I1977" s="47" t="s">
        <v>575</v>
      </c>
      <c r="J1977" s="533">
        <v>50000001</v>
      </c>
      <c r="K1977" s="14" t="s">
        <v>67</v>
      </c>
      <c r="L1977" s="14" t="s">
        <v>67</v>
      </c>
      <c r="M1977" s="45">
        <v>1977</v>
      </c>
      <c r="N1977" s="45">
        <v>1</v>
      </c>
      <c r="O1977" s="53">
        <v>0</v>
      </c>
      <c r="P1977" s="54">
        <v>0</v>
      </c>
      <c r="Q1977" s="55">
        <v>0</v>
      </c>
      <c r="R1977" s="56">
        <v>0</v>
      </c>
      <c r="S1977" s="57">
        <v>0</v>
      </c>
      <c r="T1977" s="60">
        <v>0</v>
      </c>
      <c r="U1977" s="14">
        <v>0</v>
      </c>
      <c r="V1977" s="60" t="s">
        <v>175</v>
      </c>
      <c r="Y1977" s="46">
        <v>0</v>
      </c>
      <c r="Z1977" s="46">
        <v>0</v>
      </c>
      <c r="AA1977" s="46">
        <v>0</v>
      </c>
      <c r="AB1977" s="46">
        <v>0</v>
      </c>
      <c r="AC1977" s="46">
        <v>0</v>
      </c>
      <c r="AD1977" s="46">
        <v>0</v>
      </c>
      <c r="AE1977" s="46">
        <v>0</v>
      </c>
      <c r="AF1977" s="46">
        <v>0</v>
      </c>
      <c r="AG1977" s="46">
        <v>0</v>
      </c>
      <c r="AH1977" s="46">
        <v>0</v>
      </c>
      <c r="AI1977" s="46">
        <v>0</v>
      </c>
      <c r="AJ1977" s="46">
        <v>0</v>
      </c>
      <c r="AK1977" s="46">
        <v>0</v>
      </c>
      <c r="AL1977" s="46">
        <v>0</v>
      </c>
      <c r="AM1977" s="46">
        <v>0</v>
      </c>
    </row>
    <row r="1978" spans="5:39" x14ac:dyDescent="0.2">
      <c r="E1978" s="14">
        <v>198</v>
      </c>
      <c r="F1978" s="14">
        <v>209</v>
      </c>
      <c r="G1978" s="14" t="s">
        <v>252</v>
      </c>
      <c r="H1978" s="14" t="s">
        <v>293</v>
      </c>
      <c r="I1978" s="14" t="s">
        <v>576</v>
      </c>
      <c r="J1978" s="531">
        <v>50000002</v>
      </c>
      <c r="K1978" s="14" t="s">
        <v>59</v>
      </c>
      <c r="L1978" s="14" t="s">
        <v>57</v>
      </c>
      <c r="M1978" s="45">
        <v>1978</v>
      </c>
      <c r="N1978" s="45">
        <v>1</v>
      </c>
      <c r="O1978" s="46">
        <v>1759.18</v>
      </c>
      <c r="Q1978" s="12" t="s">
        <v>471</v>
      </c>
      <c r="T1978" s="59" t="s">
        <v>87</v>
      </c>
      <c r="U1978" s="14">
        <v>0</v>
      </c>
      <c r="V1978" s="59" t="s">
        <v>175</v>
      </c>
      <c r="Y1978" s="46">
        <v>1685.55</v>
      </c>
      <c r="Z1978" s="46">
        <v>1691.54</v>
      </c>
      <c r="AA1978" s="46">
        <v>1687.55</v>
      </c>
      <c r="AB1978" s="46">
        <v>1689.54</v>
      </c>
      <c r="AC1978" s="46">
        <v>1685.55</v>
      </c>
      <c r="AD1978" s="46">
        <v>1685.55</v>
      </c>
      <c r="AE1978" s="46">
        <v>1759.18</v>
      </c>
      <c r="AF1978" s="46">
        <v>1759.18</v>
      </c>
      <c r="AG1978" s="46">
        <v>1759.18</v>
      </c>
      <c r="AH1978" s="46">
        <v>1759.18</v>
      </c>
      <c r="AI1978" s="46">
        <v>1759.18</v>
      </c>
      <c r="AJ1978" s="46">
        <v>1759.18</v>
      </c>
      <c r="AK1978" s="46">
        <v>1759.18</v>
      </c>
      <c r="AL1978" s="46">
        <v>1759.18</v>
      </c>
      <c r="AM1978" s="46">
        <v>0</v>
      </c>
    </row>
    <row r="1979" spans="5:39" x14ac:dyDescent="0.2">
      <c r="E1979" s="47">
        <v>198</v>
      </c>
      <c r="F1979" s="47">
        <v>209</v>
      </c>
      <c r="G1979" s="47" t="s">
        <v>252</v>
      </c>
      <c r="H1979" s="47" t="s">
        <v>293</v>
      </c>
      <c r="I1979" s="47" t="s">
        <v>576</v>
      </c>
      <c r="J1979" s="533">
        <v>50000002</v>
      </c>
      <c r="K1979" s="14" t="s">
        <v>59</v>
      </c>
      <c r="L1979" s="14" t="s">
        <v>54</v>
      </c>
      <c r="M1979" s="45">
        <v>1979</v>
      </c>
      <c r="N1979" s="45">
        <v>1</v>
      </c>
      <c r="O1979" s="46">
        <v>4990.47</v>
      </c>
      <c r="Q1979" s="12" t="s">
        <v>471</v>
      </c>
      <c r="T1979" s="59" t="s">
        <v>87</v>
      </c>
      <c r="U1979" s="14">
        <v>0</v>
      </c>
      <c r="V1979" s="59" t="s">
        <v>175</v>
      </c>
      <c r="Y1979" s="46">
        <v>1343.13</v>
      </c>
      <c r="Z1979" s="46">
        <v>2009.7</v>
      </c>
      <c r="AA1979" s="46">
        <v>1265.29</v>
      </c>
      <c r="AB1979" s="46">
        <v>1237.3499999999999</v>
      </c>
      <c r="AC1979" s="46">
        <v>730.44</v>
      </c>
      <c r="AD1979" s="46">
        <v>26937.929999999997</v>
      </c>
      <c r="AE1979" s="46">
        <v>4768.75</v>
      </c>
      <c r="AF1979" s="46">
        <v>5226</v>
      </c>
      <c r="AG1979" s="46">
        <v>5106.8099999999995</v>
      </c>
      <c r="AH1979" s="46">
        <v>5239</v>
      </c>
      <c r="AI1979" s="46">
        <v>-13331.59</v>
      </c>
      <c r="AJ1979" s="46">
        <v>4849.42</v>
      </c>
      <c r="AK1979" s="46">
        <v>5012.82</v>
      </c>
      <c r="AL1979" s="46">
        <v>4990.47</v>
      </c>
      <c r="AM1979" s="46">
        <v>0</v>
      </c>
    </row>
    <row r="1980" spans="5:39" x14ac:dyDescent="0.2">
      <c r="E1980" s="47">
        <v>198</v>
      </c>
      <c r="F1980" s="47">
        <v>209</v>
      </c>
      <c r="G1980" s="47" t="s">
        <v>252</v>
      </c>
      <c r="H1980" s="47" t="s">
        <v>293</v>
      </c>
      <c r="I1980" s="47" t="s">
        <v>576</v>
      </c>
      <c r="J1980" s="533">
        <v>50000002</v>
      </c>
      <c r="K1980" s="14" t="s">
        <v>59</v>
      </c>
      <c r="L1980" s="14" t="s">
        <v>58</v>
      </c>
      <c r="M1980" s="45">
        <v>1980</v>
      </c>
      <c r="N1980" s="45">
        <v>1</v>
      </c>
      <c r="O1980" s="46">
        <v>49.999999999999091</v>
      </c>
      <c r="Q1980" s="12" t="s">
        <v>471</v>
      </c>
      <c r="T1980" s="59" t="s">
        <v>87</v>
      </c>
      <c r="U1980" s="14">
        <v>0</v>
      </c>
      <c r="V1980" s="59" t="s">
        <v>175</v>
      </c>
      <c r="Y1980" s="46">
        <v>49.999999999999773</v>
      </c>
      <c r="Z1980" s="46">
        <v>49.999999999999773</v>
      </c>
      <c r="AA1980" s="46">
        <v>50.000000000000227</v>
      </c>
      <c r="AB1980" s="46">
        <v>50</v>
      </c>
      <c r="AC1980" s="46">
        <v>49.999999999999773</v>
      </c>
      <c r="AD1980" s="46">
        <v>50.000000000003638</v>
      </c>
      <c r="AE1980" s="46">
        <v>50</v>
      </c>
      <c r="AF1980" s="46">
        <v>50</v>
      </c>
      <c r="AG1980" s="46">
        <v>50</v>
      </c>
      <c r="AH1980" s="46">
        <v>50</v>
      </c>
      <c r="AI1980" s="46">
        <v>50</v>
      </c>
      <c r="AJ1980" s="46">
        <v>50</v>
      </c>
      <c r="AK1980" s="46">
        <v>50</v>
      </c>
      <c r="AL1980" s="46">
        <v>49.999999999999091</v>
      </c>
      <c r="AM1980" s="46">
        <v>0</v>
      </c>
    </row>
    <row r="1981" spans="5:39" x14ac:dyDescent="0.2">
      <c r="E1981" s="47">
        <v>198</v>
      </c>
      <c r="F1981" s="47">
        <v>209</v>
      </c>
      <c r="G1981" s="47" t="s">
        <v>252</v>
      </c>
      <c r="H1981" s="47" t="s">
        <v>293</v>
      </c>
      <c r="I1981" s="47" t="s">
        <v>576</v>
      </c>
      <c r="J1981" s="533">
        <v>50000002</v>
      </c>
      <c r="K1981" s="14" t="s">
        <v>59</v>
      </c>
      <c r="L1981" s="14" t="s">
        <v>31</v>
      </c>
      <c r="M1981" s="45">
        <v>1981</v>
      </c>
      <c r="N1981" s="45">
        <v>1</v>
      </c>
      <c r="O1981" s="48">
        <v>6799.65</v>
      </c>
      <c r="Q1981" s="12" t="s">
        <v>471</v>
      </c>
      <c r="R1981" s="46">
        <v>3787.001666666667</v>
      </c>
      <c r="T1981" s="59" t="s">
        <v>87</v>
      </c>
      <c r="U1981" s="14">
        <v>0</v>
      </c>
      <c r="V1981" s="59" t="s">
        <v>175</v>
      </c>
      <c r="X1981" s="46">
        <v>24746.17</v>
      </c>
      <c r="Y1981" s="46">
        <v>3078.6800000000003</v>
      </c>
      <c r="Z1981" s="46">
        <v>3751.24</v>
      </c>
      <c r="AA1981" s="46">
        <v>3002.84</v>
      </c>
      <c r="AB1981" s="46">
        <v>2976.89</v>
      </c>
      <c r="AC1981" s="46">
        <v>2465.9899999999998</v>
      </c>
      <c r="AD1981" s="46">
        <v>28673.48</v>
      </c>
      <c r="AE1981" s="46">
        <v>6577.93</v>
      </c>
      <c r="AF1981" s="46">
        <v>7035.18</v>
      </c>
      <c r="AG1981" s="46">
        <v>6915.99</v>
      </c>
      <c r="AH1981" s="46">
        <v>7048.18</v>
      </c>
      <c r="AI1981" s="46">
        <v>-11522.41</v>
      </c>
      <c r="AJ1981" s="46">
        <v>6658.6</v>
      </c>
      <c r="AK1981" s="46">
        <v>6822</v>
      </c>
      <c r="AL1981" s="46">
        <v>6799.65</v>
      </c>
      <c r="AM1981" s="46">
        <v>0</v>
      </c>
    </row>
    <row r="1982" spans="5:39" x14ac:dyDescent="0.2">
      <c r="E1982" s="47">
        <v>198</v>
      </c>
      <c r="F1982" s="47">
        <v>209</v>
      </c>
      <c r="G1982" s="47" t="s">
        <v>252</v>
      </c>
      <c r="H1982" s="47" t="s">
        <v>293</v>
      </c>
      <c r="I1982" s="47" t="s">
        <v>576</v>
      </c>
      <c r="J1982" s="533">
        <v>50000002</v>
      </c>
      <c r="K1982" s="14" t="s">
        <v>37</v>
      </c>
      <c r="L1982" s="14" t="s">
        <v>31</v>
      </c>
      <c r="M1982" s="45">
        <v>1982</v>
      </c>
      <c r="N1982" s="45">
        <v>1</v>
      </c>
      <c r="O1982" s="48">
        <v>0</v>
      </c>
      <c r="P1982" s="48"/>
      <c r="Q1982" s="12" t="s">
        <v>471</v>
      </c>
      <c r="R1982" s="46">
        <v>2675.811666666667</v>
      </c>
      <c r="T1982" s="59" t="s">
        <v>87</v>
      </c>
      <c r="U1982" s="14">
        <v>0</v>
      </c>
      <c r="V1982" s="59" t="s">
        <v>175</v>
      </c>
      <c r="Y1982" s="46">
        <v>0</v>
      </c>
      <c r="Z1982" s="46">
        <v>0</v>
      </c>
      <c r="AA1982" s="46">
        <v>31576.09</v>
      </c>
      <c r="AB1982" s="46">
        <v>0</v>
      </c>
      <c r="AC1982" s="46">
        <v>0</v>
      </c>
      <c r="AD1982" s="46">
        <v>37119.199999999997</v>
      </c>
      <c r="AE1982" s="46">
        <v>0</v>
      </c>
      <c r="AF1982" s="46">
        <v>0</v>
      </c>
      <c r="AG1982" s="46">
        <v>0</v>
      </c>
      <c r="AH1982" s="46">
        <v>0</v>
      </c>
      <c r="AI1982" s="46">
        <v>0</v>
      </c>
      <c r="AJ1982" s="46">
        <v>16054.87</v>
      </c>
      <c r="AK1982" s="46">
        <v>0</v>
      </c>
      <c r="AL1982" s="46">
        <v>0</v>
      </c>
      <c r="AM1982" s="46">
        <v>8112.1</v>
      </c>
    </row>
    <row r="1983" spans="5:39" x14ac:dyDescent="0.2">
      <c r="E1983" s="47">
        <v>198</v>
      </c>
      <c r="F1983" s="47">
        <v>209</v>
      </c>
      <c r="G1983" s="47" t="s">
        <v>252</v>
      </c>
      <c r="H1983" s="47" t="s">
        <v>293</v>
      </c>
      <c r="I1983" s="47" t="s">
        <v>576</v>
      </c>
      <c r="J1983" s="533">
        <v>50000002</v>
      </c>
      <c r="K1983" s="14" t="s">
        <v>65</v>
      </c>
      <c r="L1983" s="14" t="s">
        <v>31</v>
      </c>
      <c r="M1983" s="45">
        <v>1983</v>
      </c>
      <c r="N1983" s="45">
        <v>1</v>
      </c>
      <c r="O1983" s="52">
        <v>20280.250000000022</v>
      </c>
      <c r="P1983" s="48">
        <v>8112.1</v>
      </c>
      <c r="Q1983" s="12" t="s">
        <v>471</v>
      </c>
      <c r="R1983" s="46">
        <v>3380.0416666666702</v>
      </c>
      <c r="T1983" s="59" t="s">
        <v>87</v>
      </c>
      <c r="U1983" s="14">
        <v>4</v>
      </c>
      <c r="V1983" s="59" t="s">
        <v>175</v>
      </c>
      <c r="X1983" s="46">
        <v>0</v>
      </c>
      <c r="Y1983" s="46">
        <v>0</v>
      </c>
      <c r="Z1983" s="46">
        <v>0</v>
      </c>
      <c r="AA1983" s="46">
        <v>0</v>
      </c>
      <c r="AB1983" s="46">
        <v>0</v>
      </c>
      <c r="AC1983" s="46">
        <v>0</v>
      </c>
      <c r="AD1983" s="46">
        <v>0</v>
      </c>
      <c r="AE1983" s="46">
        <v>0</v>
      </c>
      <c r="AF1983" s="46">
        <v>0</v>
      </c>
      <c r="AG1983" s="46">
        <v>4474.230000000005</v>
      </c>
      <c r="AH1983" s="46">
        <v>7048.18</v>
      </c>
      <c r="AI1983" s="46">
        <v>0</v>
      </c>
      <c r="AJ1983" s="46">
        <v>0</v>
      </c>
      <c r="AK1983" s="46">
        <v>1958.1900000000169</v>
      </c>
      <c r="AL1983" s="46">
        <v>6799.65</v>
      </c>
      <c r="AM1983" s="46">
        <v>0</v>
      </c>
    </row>
    <row r="1984" spans="5:39" x14ac:dyDescent="0.2">
      <c r="E1984" s="47">
        <v>198</v>
      </c>
      <c r="F1984" s="47">
        <v>209</v>
      </c>
      <c r="G1984" s="47" t="s">
        <v>252</v>
      </c>
      <c r="H1984" s="47" t="s">
        <v>293</v>
      </c>
      <c r="I1984" s="47" t="s">
        <v>576</v>
      </c>
      <c r="J1984" s="533">
        <v>50000002</v>
      </c>
      <c r="K1984" s="14" t="s">
        <v>64</v>
      </c>
      <c r="L1984" s="14" t="s">
        <v>57</v>
      </c>
      <c r="M1984" s="45">
        <v>1984</v>
      </c>
      <c r="N1984" s="45">
        <v>1</v>
      </c>
      <c r="O1984" s="46">
        <v>3518.36</v>
      </c>
      <c r="Q1984" s="12" t="s">
        <v>471</v>
      </c>
      <c r="T1984" s="59" t="s">
        <v>87</v>
      </c>
      <c r="U1984" s="14">
        <v>0</v>
      </c>
      <c r="V1984" s="59" t="s">
        <v>175</v>
      </c>
      <c r="X1984" s="46">
        <v>0</v>
      </c>
      <c r="Y1984" s="46">
        <v>1685.55</v>
      </c>
      <c r="Z1984" s="46">
        <v>3377.09</v>
      </c>
      <c r="AA1984" s="46">
        <v>0</v>
      </c>
      <c r="AB1984" s="46">
        <v>1689.54</v>
      </c>
      <c r="AC1984" s="46">
        <v>3375.09</v>
      </c>
      <c r="AD1984" s="46">
        <v>0</v>
      </c>
      <c r="AE1984" s="46">
        <v>1759.18</v>
      </c>
      <c r="AF1984" s="46">
        <v>3518.36</v>
      </c>
      <c r="AG1984" s="46">
        <v>5277.54</v>
      </c>
      <c r="AH1984" s="46">
        <v>7036.72</v>
      </c>
      <c r="AI1984" s="46">
        <v>8795.9</v>
      </c>
      <c r="AJ1984" s="46">
        <v>0</v>
      </c>
      <c r="AK1984" s="46">
        <v>1759.18</v>
      </c>
      <c r="AL1984" s="46">
        <v>3518.36</v>
      </c>
      <c r="AM1984" s="46">
        <v>0</v>
      </c>
    </row>
    <row r="1985" spans="5:39" x14ac:dyDescent="0.2">
      <c r="E1985" s="47">
        <v>198</v>
      </c>
      <c r="F1985" s="47">
        <v>209</v>
      </c>
      <c r="G1985" s="47" t="s">
        <v>252</v>
      </c>
      <c r="H1985" s="47" t="s">
        <v>293</v>
      </c>
      <c r="I1985" s="47" t="s">
        <v>576</v>
      </c>
      <c r="J1985" s="533">
        <v>50000002</v>
      </c>
      <c r="K1985" s="14" t="s">
        <v>64</v>
      </c>
      <c r="L1985" s="14" t="s">
        <v>54</v>
      </c>
      <c r="M1985" s="45">
        <v>1985</v>
      </c>
      <c r="N1985" s="45">
        <v>1</v>
      </c>
      <c r="O1985" s="46">
        <v>16361.889999999996</v>
      </c>
      <c r="Q1985" s="12" t="s">
        <v>471</v>
      </c>
      <c r="T1985" s="59" t="s">
        <v>87</v>
      </c>
      <c r="U1985" s="14">
        <v>0</v>
      </c>
      <c r="V1985" s="59" t="s">
        <v>175</v>
      </c>
      <c r="X1985" s="46">
        <v>0</v>
      </c>
      <c r="Y1985" s="46">
        <v>1343.13</v>
      </c>
      <c r="Z1985" s="46">
        <v>3352.83</v>
      </c>
      <c r="AA1985" s="46">
        <v>0</v>
      </c>
      <c r="AB1985" s="46">
        <v>1237.3499999999999</v>
      </c>
      <c r="AC1985" s="46">
        <v>1967.79</v>
      </c>
      <c r="AD1985" s="46">
        <v>0</v>
      </c>
      <c r="AE1985" s="46">
        <v>4768.75</v>
      </c>
      <c r="AF1985" s="46">
        <v>9994.75</v>
      </c>
      <c r="AG1985" s="46">
        <v>15101.56</v>
      </c>
      <c r="AH1985" s="46">
        <v>20340.559999999998</v>
      </c>
      <c r="AI1985" s="46">
        <v>7008.9699999999975</v>
      </c>
      <c r="AJ1985" s="46">
        <v>6358.5999999999967</v>
      </c>
      <c r="AK1985" s="46">
        <v>11371.419999999996</v>
      </c>
      <c r="AL1985" s="46">
        <v>16361.889999999996</v>
      </c>
      <c r="AM1985" s="46">
        <v>11768.149999999996</v>
      </c>
    </row>
    <row r="1986" spans="5:39" x14ac:dyDescent="0.2">
      <c r="E1986" s="47">
        <v>198</v>
      </c>
      <c r="F1986" s="47">
        <v>209</v>
      </c>
      <c r="G1986" s="47" t="s">
        <v>252</v>
      </c>
      <c r="H1986" s="47" t="s">
        <v>293</v>
      </c>
      <c r="I1986" s="47" t="s">
        <v>576</v>
      </c>
      <c r="J1986" s="533">
        <v>50000002</v>
      </c>
      <c r="K1986" s="14" t="s">
        <v>64</v>
      </c>
      <c r="L1986" s="14" t="s">
        <v>58</v>
      </c>
      <c r="M1986" s="45">
        <v>1986</v>
      </c>
      <c r="N1986" s="45">
        <v>1</v>
      </c>
      <c r="O1986" s="46">
        <v>400.00000000001819</v>
      </c>
      <c r="Q1986" s="12" t="s">
        <v>471</v>
      </c>
      <c r="T1986" s="59" t="s">
        <v>87</v>
      </c>
      <c r="U1986" s="14">
        <v>0</v>
      </c>
      <c r="V1986" s="59" t="s">
        <v>175</v>
      </c>
      <c r="X1986" s="46">
        <v>0</v>
      </c>
      <c r="Y1986" s="46">
        <v>24796.17</v>
      </c>
      <c r="Z1986" s="46">
        <v>24846.17</v>
      </c>
      <c r="AA1986" s="46">
        <v>3002.8399999999929</v>
      </c>
      <c r="AB1986" s="46">
        <v>3052.8399999999924</v>
      </c>
      <c r="AC1986" s="46">
        <v>3102.8399999999901</v>
      </c>
      <c r="AD1986" s="46">
        <v>0</v>
      </c>
      <c r="AE1986" s="46">
        <v>50.000000000007276</v>
      </c>
      <c r="AF1986" s="46">
        <v>100</v>
      </c>
      <c r="AG1986" s="46">
        <v>150.00000000000546</v>
      </c>
      <c r="AH1986" s="46">
        <v>200.00000000001455</v>
      </c>
      <c r="AI1986" s="46">
        <v>250.00000000001273</v>
      </c>
      <c r="AJ1986" s="46">
        <v>300.00000000002365</v>
      </c>
      <c r="AK1986" s="46">
        <v>350.00000000002365</v>
      </c>
      <c r="AL1986" s="46">
        <v>400.00000000001819</v>
      </c>
      <c r="AM1986" s="46">
        <v>400.00000000001273</v>
      </c>
    </row>
    <row r="1987" spans="5:39" x14ac:dyDescent="0.2">
      <c r="E1987" s="47">
        <v>198</v>
      </c>
      <c r="F1987" s="47">
        <v>209</v>
      </c>
      <c r="G1987" s="47" t="s">
        <v>252</v>
      </c>
      <c r="H1987" s="47" t="s">
        <v>293</v>
      </c>
      <c r="I1987" s="47" t="s">
        <v>576</v>
      </c>
      <c r="J1987" s="533">
        <v>50000002</v>
      </c>
      <c r="K1987" s="14" t="s">
        <v>67</v>
      </c>
      <c r="L1987" s="14" t="s">
        <v>67</v>
      </c>
      <c r="M1987" s="45">
        <v>1987</v>
      </c>
      <c r="N1987" s="45">
        <v>1</v>
      </c>
      <c r="O1987" s="53">
        <v>77.721904315782012</v>
      </c>
      <c r="P1987" s="54">
        <v>67.721904315782012</v>
      </c>
      <c r="Q1987" s="55" t="s">
        <v>471</v>
      </c>
      <c r="R1987" s="56">
        <v>5.3552260561455665</v>
      </c>
      <c r="S1987" s="57" t="s">
        <v>370</v>
      </c>
      <c r="T1987" s="60" t="s">
        <v>87</v>
      </c>
      <c r="U1987" s="14">
        <v>0</v>
      </c>
      <c r="V1987" s="60" t="s">
        <v>175</v>
      </c>
      <c r="Y1987" s="46">
        <v>77.721904315782012</v>
      </c>
      <c r="Z1987" s="46">
        <v>77.721904315782012</v>
      </c>
      <c r="AA1987" s="46">
        <v>77.721904315782012</v>
      </c>
      <c r="AB1987" s="46">
        <v>77.721904315782012</v>
      </c>
      <c r="AC1987" s="46">
        <v>77.721904315782012</v>
      </c>
      <c r="AD1987" s="46">
        <v>77.721904315782012</v>
      </c>
      <c r="AE1987" s="46">
        <v>77.721904315782012</v>
      </c>
      <c r="AF1987" s="46">
        <v>77.721904315782012</v>
      </c>
      <c r="AG1987" s="46">
        <v>77.721904315782012</v>
      </c>
      <c r="AH1987" s="46">
        <v>77.721904315782012</v>
      </c>
      <c r="AI1987" s="46">
        <v>77.721904315782012</v>
      </c>
      <c r="AJ1987" s="46">
        <v>77.721904315782012</v>
      </c>
      <c r="AK1987" s="46">
        <v>77.721904315782012</v>
      </c>
      <c r="AL1987" s="46">
        <v>77.721904315782012</v>
      </c>
      <c r="AM1987" s="46">
        <v>77.721904315782012</v>
      </c>
    </row>
    <row r="1988" spans="5:39" x14ac:dyDescent="0.2">
      <c r="E1988" s="14">
        <v>199</v>
      </c>
      <c r="F1988" s="14">
        <v>210</v>
      </c>
      <c r="G1988" s="14" t="s">
        <v>252</v>
      </c>
      <c r="H1988" s="14" t="s">
        <v>294</v>
      </c>
      <c r="I1988" s="14" t="s">
        <v>577</v>
      </c>
      <c r="J1988" s="531">
        <v>50000003</v>
      </c>
      <c r="K1988" s="14" t="s">
        <v>59</v>
      </c>
      <c r="L1988" s="14" t="s">
        <v>57</v>
      </c>
      <c r="M1988" s="45">
        <v>1988</v>
      </c>
      <c r="N1988" s="45">
        <v>1</v>
      </c>
      <c r="O1988" s="46">
        <v>1716.08</v>
      </c>
      <c r="Q1988" s="12">
        <v>0</v>
      </c>
      <c r="T1988" s="59">
        <v>0</v>
      </c>
      <c r="U1988" s="14">
        <v>0</v>
      </c>
      <c r="V1988" s="59" t="s">
        <v>174</v>
      </c>
      <c r="Y1988" s="46">
        <v>1644.25</v>
      </c>
      <c r="Z1988" s="46">
        <v>1648.24</v>
      </c>
      <c r="AA1988" s="46">
        <v>1137.81</v>
      </c>
      <c r="AB1988" s="46">
        <v>1648.24</v>
      </c>
      <c r="AC1988" s="46">
        <v>1644.25</v>
      </c>
      <c r="AD1988" s="46">
        <v>1644.25</v>
      </c>
      <c r="AE1988" s="46">
        <v>1716.08</v>
      </c>
      <c r="AF1988" s="46">
        <v>1716.08</v>
      </c>
      <c r="AG1988" s="46">
        <v>1716.08</v>
      </c>
      <c r="AH1988" s="46">
        <v>1716.08</v>
      </c>
      <c r="AI1988" s="46">
        <v>1716.08</v>
      </c>
      <c r="AJ1988" s="46">
        <v>1716.08</v>
      </c>
      <c r="AK1988" s="46">
        <v>1716.08</v>
      </c>
      <c r="AL1988" s="46">
        <v>1716.08</v>
      </c>
      <c r="AM1988" s="46">
        <v>0</v>
      </c>
    </row>
    <row r="1989" spans="5:39" x14ac:dyDescent="0.2">
      <c r="E1989" s="47">
        <v>199</v>
      </c>
      <c r="F1989" s="47">
        <v>210</v>
      </c>
      <c r="G1989" s="47" t="s">
        <v>252</v>
      </c>
      <c r="H1989" s="47" t="s">
        <v>294</v>
      </c>
      <c r="I1989" s="47" t="s">
        <v>577</v>
      </c>
      <c r="J1989" s="533">
        <v>50000003</v>
      </c>
      <c r="K1989" s="14" t="s">
        <v>59</v>
      </c>
      <c r="L1989" s="14" t="s">
        <v>54</v>
      </c>
      <c r="M1989" s="45">
        <v>1989</v>
      </c>
      <c r="N1989" s="45">
        <v>1</v>
      </c>
      <c r="O1989" s="46">
        <v>2528.5299999999997</v>
      </c>
      <c r="Q1989" s="12">
        <v>0</v>
      </c>
      <c r="T1989" s="59">
        <v>0</v>
      </c>
      <c r="U1989" s="14">
        <v>0</v>
      </c>
      <c r="V1989" s="59" t="s">
        <v>174</v>
      </c>
      <c r="Y1989" s="46">
        <v>2240.8200000000002</v>
      </c>
      <c r="Z1989" s="46">
        <v>2232.7600000000002</v>
      </c>
      <c r="AA1989" s="46">
        <v>1962.02</v>
      </c>
      <c r="AB1989" s="46">
        <v>1207.42</v>
      </c>
      <c r="AC1989" s="46">
        <v>1034.1799999999998</v>
      </c>
      <c r="AD1989" s="46">
        <v>50.74</v>
      </c>
      <c r="AE1989" s="46">
        <v>281.89999999999998</v>
      </c>
      <c r="AF1989" s="46">
        <v>446.04</v>
      </c>
      <c r="AG1989" s="46">
        <v>708.7399999999999</v>
      </c>
      <c r="AH1989" s="46">
        <v>798.74000000000012</v>
      </c>
      <c r="AI1989" s="46">
        <v>939.0300000000002</v>
      </c>
      <c r="AJ1989" s="46">
        <v>1684.04</v>
      </c>
      <c r="AK1989" s="46">
        <v>1791.87</v>
      </c>
      <c r="AL1989" s="46">
        <v>2528.5299999999997</v>
      </c>
      <c r="AM1989" s="46">
        <v>0</v>
      </c>
    </row>
    <row r="1990" spans="5:39" x14ac:dyDescent="0.2">
      <c r="E1990" s="47">
        <v>199</v>
      </c>
      <c r="F1990" s="47">
        <v>210</v>
      </c>
      <c r="G1990" s="47" t="s">
        <v>252</v>
      </c>
      <c r="H1990" s="47" t="s">
        <v>294</v>
      </c>
      <c r="I1990" s="47" t="s">
        <v>577</v>
      </c>
      <c r="J1990" s="533">
        <v>50000003</v>
      </c>
      <c r="K1990" s="14" t="s">
        <v>59</v>
      </c>
      <c r="L1990" s="14" t="s">
        <v>58</v>
      </c>
      <c r="M1990" s="45">
        <v>1990</v>
      </c>
      <c r="N1990" s="45">
        <v>1</v>
      </c>
      <c r="O1990" s="46">
        <v>50</v>
      </c>
      <c r="Q1990" s="12">
        <v>0</v>
      </c>
      <c r="T1990" s="59">
        <v>0</v>
      </c>
      <c r="U1990" s="14">
        <v>0</v>
      </c>
      <c r="V1990" s="59" t="s">
        <v>174</v>
      </c>
      <c r="Y1990" s="46">
        <v>50</v>
      </c>
      <c r="Z1990" s="46">
        <v>50</v>
      </c>
      <c r="AA1990" s="46">
        <v>50</v>
      </c>
      <c r="AB1990" s="46">
        <v>49.999999999999773</v>
      </c>
      <c r="AC1990" s="46">
        <v>50</v>
      </c>
      <c r="AD1990" s="46">
        <v>50.000000000000007</v>
      </c>
      <c r="AE1990" s="46">
        <v>50.000000000000114</v>
      </c>
      <c r="AF1990" s="46">
        <v>49.999999999999943</v>
      </c>
      <c r="AG1990" s="46">
        <v>50.000000000000341</v>
      </c>
      <c r="AH1990" s="46">
        <v>50.000000000000114</v>
      </c>
      <c r="AI1990" s="46">
        <v>50</v>
      </c>
      <c r="AJ1990" s="46">
        <v>50</v>
      </c>
      <c r="AK1990" s="46">
        <v>50</v>
      </c>
      <c r="AL1990" s="46">
        <v>50</v>
      </c>
      <c r="AM1990" s="46">
        <v>0</v>
      </c>
    </row>
    <row r="1991" spans="5:39" x14ac:dyDescent="0.2">
      <c r="E1991" s="47">
        <v>199</v>
      </c>
      <c r="F1991" s="47">
        <v>210</v>
      </c>
      <c r="G1991" s="47" t="s">
        <v>252</v>
      </c>
      <c r="H1991" s="47" t="s">
        <v>294</v>
      </c>
      <c r="I1991" s="47" t="s">
        <v>577</v>
      </c>
      <c r="J1991" s="533">
        <v>50000003</v>
      </c>
      <c r="K1991" s="14" t="s">
        <v>59</v>
      </c>
      <c r="L1991" s="14" t="s">
        <v>31</v>
      </c>
      <c r="M1991" s="45">
        <v>1991</v>
      </c>
      <c r="N1991" s="45">
        <v>1</v>
      </c>
      <c r="O1991" s="48">
        <v>4294.6099999999997</v>
      </c>
      <c r="Q1991" s="12">
        <v>0</v>
      </c>
      <c r="R1991" s="46">
        <v>3174.5716666666667</v>
      </c>
      <c r="T1991" s="59">
        <v>0</v>
      </c>
      <c r="U1991" s="14">
        <v>0</v>
      </c>
      <c r="V1991" s="59" t="s">
        <v>174</v>
      </c>
      <c r="X1991" s="46">
        <v>0</v>
      </c>
      <c r="Y1991" s="46">
        <v>3935.07</v>
      </c>
      <c r="Z1991" s="46">
        <v>3931</v>
      </c>
      <c r="AA1991" s="46">
        <v>3149.83</v>
      </c>
      <c r="AB1991" s="46">
        <v>2905.66</v>
      </c>
      <c r="AC1991" s="46">
        <v>2728.43</v>
      </c>
      <c r="AD1991" s="46">
        <v>1744.99</v>
      </c>
      <c r="AE1991" s="46">
        <v>2047.98</v>
      </c>
      <c r="AF1991" s="46">
        <v>2212.12</v>
      </c>
      <c r="AG1991" s="46">
        <v>2474.8200000000002</v>
      </c>
      <c r="AH1991" s="46">
        <v>2564.8200000000002</v>
      </c>
      <c r="AI1991" s="46">
        <v>2705.11</v>
      </c>
      <c r="AJ1991" s="46">
        <v>3450.12</v>
      </c>
      <c r="AK1991" s="46">
        <v>3557.95</v>
      </c>
      <c r="AL1991" s="46">
        <v>4294.6099999999997</v>
      </c>
      <c r="AM1991" s="46">
        <v>0</v>
      </c>
    </row>
    <row r="1992" spans="5:39" x14ac:dyDescent="0.2">
      <c r="E1992" s="47">
        <v>199</v>
      </c>
      <c r="F1992" s="47">
        <v>210</v>
      </c>
      <c r="G1992" s="47" t="s">
        <v>252</v>
      </c>
      <c r="H1992" s="47" t="s">
        <v>294</v>
      </c>
      <c r="I1992" s="47" t="s">
        <v>577</v>
      </c>
      <c r="J1992" s="533">
        <v>50000003</v>
      </c>
      <c r="K1992" s="14" t="s">
        <v>37</v>
      </c>
      <c r="L1992" s="14" t="s">
        <v>31</v>
      </c>
      <c r="M1992" s="45">
        <v>1992</v>
      </c>
      <c r="N1992" s="45">
        <v>1</v>
      </c>
      <c r="O1992" s="48">
        <v>3557.95</v>
      </c>
      <c r="P1992" s="48"/>
      <c r="Q1992" s="12">
        <v>0</v>
      </c>
      <c r="R1992" s="46">
        <v>2827.4900000000002</v>
      </c>
      <c r="T1992" s="59">
        <v>0</v>
      </c>
      <c r="U1992" s="14">
        <v>0</v>
      </c>
      <c r="V1992" s="59" t="s">
        <v>174</v>
      </c>
      <c r="Y1992" s="46">
        <v>0</v>
      </c>
      <c r="Z1992" s="46">
        <v>3935.07</v>
      </c>
      <c r="AA1992" s="46">
        <v>3931</v>
      </c>
      <c r="AB1992" s="46">
        <v>6055.49</v>
      </c>
      <c r="AC1992" s="46">
        <v>0</v>
      </c>
      <c r="AD1992" s="46">
        <v>2728.43</v>
      </c>
      <c r="AE1992" s="46">
        <v>1744.99</v>
      </c>
      <c r="AF1992" s="46">
        <v>2047.98</v>
      </c>
      <c r="AG1992" s="46">
        <v>2212.12</v>
      </c>
      <c r="AH1992" s="46">
        <v>2474.8200000000002</v>
      </c>
      <c r="AI1992" s="46">
        <v>2564.8200000000002</v>
      </c>
      <c r="AJ1992" s="46">
        <v>2705.11</v>
      </c>
      <c r="AK1992" s="46">
        <v>3450.12</v>
      </c>
      <c r="AL1992" s="46">
        <v>3557.95</v>
      </c>
      <c r="AM1992" s="46">
        <v>2576.7659999999996</v>
      </c>
    </row>
    <row r="1993" spans="5:39" x14ac:dyDescent="0.2">
      <c r="E1993" s="47">
        <v>199</v>
      </c>
      <c r="F1993" s="47">
        <v>210</v>
      </c>
      <c r="G1993" s="47" t="s">
        <v>252</v>
      </c>
      <c r="H1993" s="47" t="s">
        <v>294</v>
      </c>
      <c r="I1993" s="47" t="s">
        <v>577</v>
      </c>
      <c r="J1993" s="533">
        <v>50000003</v>
      </c>
      <c r="K1993" s="14" t="s">
        <v>65</v>
      </c>
      <c r="L1993" s="14" t="s">
        <v>31</v>
      </c>
      <c r="M1993" s="45">
        <v>1993</v>
      </c>
      <c r="N1993" s="45">
        <v>1</v>
      </c>
      <c r="O1993" s="52">
        <v>4294.6099999999997</v>
      </c>
      <c r="P1993" s="48">
        <v>2576.7659999999996</v>
      </c>
      <c r="Q1993" s="12">
        <v>0</v>
      </c>
      <c r="R1993" s="46">
        <v>715.76833333333332</v>
      </c>
      <c r="T1993" s="59">
        <v>0</v>
      </c>
      <c r="U1993" s="14">
        <v>0</v>
      </c>
      <c r="V1993" s="59" t="s">
        <v>174</v>
      </c>
      <c r="X1993" s="46">
        <v>0</v>
      </c>
      <c r="Y1993" s="46">
        <v>0</v>
      </c>
      <c r="Z1993" s="46">
        <v>0</v>
      </c>
      <c r="AA1993" s="46">
        <v>0</v>
      </c>
      <c r="AB1993" s="46">
        <v>0</v>
      </c>
      <c r="AC1993" s="46">
        <v>0</v>
      </c>
      <c r="AD1993" s="46">
        <v>0</v>
      </c>
      <c r="AE1993" s="46">
        <v>0</v>
      </c>
      <c r="AF1993" s="46">
        <v>0</v>
      </c>
      <c r="AG1993" s="46">
        <v>0</v>
      </c>
      <c r="AH1993" s="46">
        <v>0</v>
      </c>
      <c r="AI1993" s="46">
        <v>0</v>
      </c>
      <c r="AJ1993" s="46">
        <v>0</v>
      </c>
      <c r="AK1993" s="46">
        <v>0</v>
      </c>
      <c r="AL1993" s="46">
        <v>4294.6099999999997</v>
      </c>
      <c r="AM1993" s="46">
        <v>0</v>
      </c>
    </row>
    <row r="1994" spans="5:39" x14ac:dyDescent="0.2">
      <c r="E1994" s="47">
        <v>199</v>
      </c>
      <c r="F1994" s="47">
        <v>210</v>
      </c>
      <c r="G1994" s="47" t="s">
        <v>252</v>
      </c>
      <c r="H1994" s="47" t="s">
        <v>294</v>
      </c>
      <c r="I1994" s="47" t="s">
        <v>577</v>
      </c>
      <c r="J1994" s="533">
        <v>50000003</v>
      </c>
      <c r="K1994" s="14" t="s">
        <v>64</v>
      </c>
      <c r="L1994" s="14" t="s">
        <v>57</v>
      </c>
      <c r="M1994" s="45">
        <v>1994</v>
      </c>
      <c r="N1994" s="45">
        <v>1</v>
      </c>
      <c r="O1994" s="46">
        <v>0</v>
      </c>
      <c r="Q1994" s="12">
        <v>0</v>
      </c>
      <c r="T1994" s="59">
        <v>0</v>
      </c>
      <c r="U1994" s="14">
        <v>0</v>
      </c>
      <c r="V1994" s="59" t="s">
        <v>174</v>
      </c>
      <c r="X1994" s="46">
        <v>0</v>
      </c>
      <c r="Y1994" s="46">
        <v>1644.25</v>
      </c>
      <c r="Z1994" s="46">
        <v>0</v>
      </c>
      <c r="AA1994" s="46">
        <v>0</v>
      </c>
      <c r="AB1994" s="46">
        <v>0</v>
      </c>
      <c r="AC1994" s="46">
        <v>1644.25</v>
      </c>
      <c r="AD1994" s="46">
        <v>560.07000000000016</v>
      </c>
      <c r="AE1994" s="46">
        <v>531.16000000000008</v>
      </c>
      <c r="AF1994" s="46">
        <v>199.25999999999976</v>
      </c>
      <c r="AG1994" s="46">
        <v>0</v>
      </c>
      <c r="AH1994" s="46">
        <v>0</v>
      </c>
      <c r="AI1994" s="46">
        <v>0</v>
      </c>
      <c r="AJ1994" s="46">
        <v>0</v>
      </c>
      <c r="AK1994" s="46">
        <v>0</v>
      </c>
      <c r="AL1994" s="46">
        <v>0</v>
      </c>
      <c r="AM1994" s="46">
        <v>0</v>
      </c>
    </row>
    <row r="1995" spans="5:39" x14ac:dyDescent="0.2">
      <c r="E1995" s="47">
        <v>199</v>
      </c>
      <c r="F1995" s="47">
        <v>210</v>
      </c>
      <c r="G1995" s="47" t="s">
        <v>252</v>
      </c>
      <c r="H1995" s="47" t="s">
        <v>294</v>
      </c>
      <c r="I1995" s="47" t="s">
        <v>577</v>
      </c>
      <c r="J1995" s="533">
        <v>50000003</v>
      </c>
      <c r="K1995" s="14" t="s">
        <v>64</v>
      </c>
      <c r="L1995" s="14" t="s">
        <v>54</v>
      </c>
      <c r="M1995" s="45">
        <v>1995</v>
      </c>
      <c r="N1995" s="45">
        <v>1</v>
      </c>
      <c r="O1995" s="46">
        <v>3794.6099999999988</v>
      </c>
      <c r="Q1995" s="12">
        <v>0</v>
      </c>
      <c r="T1995" s="59">
        <v>0</v>
      </c>
      <c r="U1995" s="14">
        <v>0</v>
      </c>
      <c r="V1995" s="59" t="s">
        <v>174</v>
      </c>
      <c r="X1995" s="46">
        <v>0</v>
      </c>
      <c r="Y1995" s="46">
        <v>2240.8200000000002</v>
      </c>
      <c r="Z1995" s="46">
        <v>3830.9999999999995</v>
      </c>
      <c r="AA1995" s="46">
        <v>2999.8299999999995</v>
      </c>
      <c r="AB1995" s="46">
        <v>0</v>
      </c>
      <c r="AC1995" s="46">
        <v>1034.1799999999998</v>
      </c>
      <c r="AD1995" s="46">
        <v>1084.9199999999998</v>
      </c>
      <c r="AE1995" s="46">
        <v>1366.8199999999997</v>
      </c>
      <c r="AF1995" s="46">
        <v>1812.8599999999997</v>
      </c>
      <c r="AG1995" s="46">
        <v>2224.8199999999993</v>
      </c>
      <c r="AH1995" s="46">
        <v>2264.8199999999993</v>
      </c>
      <c r="AI1995" s="46">
        <v>2355.1099999999992</v>
      </c>
      <c r="AJ1995" s="46">
        <v>3050.119999999999</v>
      </c>
      <c r="AK1995" s="46">
        <v>3107.9499999999989</v>
      </c>
      <c r="AL1995" s="46">
        <v>3794.6099999999988</v>
      </c>
      <c r="AM1995" s="46">
        <v>1217.8439999999991</v>
      </c>
    </row>
    <row r="1996" spans="5:39" x14ac:dyDescent="0.2">
      <c r="E1996" s="47">
        <v>199</v>
      </c>
      <c r="F1996" s="47">
        <v>210</v>
      </c>
      <c r="G1996" s="47" t="s">
        <v>252</v>
      </c>
      <c r="H1996" s="47" t="s">
        <v>294</v>
      </c>
      <c r="I1996" s="47" t="s">
        <v>577</v>
      </c>
      <c r="J1996" s="533">
        <v>50000003</v>
      </c>
      <c r="K1996" s="14" t="s">
        <v>64</v>
      </c>
      <c r="L1996" s="14" t="s">
        <v>58</v>
      </c>
      <c r="M1996" s="45">
        <v>1996</v>
      </c>
      <c r="N1996" s="45">
        <v>1</v>
      </c>
      <c r="O1996" s="46">
        <v>500.00000000000182</v>
      </c>
      <c r="Q1996" s="12">
        <v>0</v>
      </c>
      <c r="T1996" s="59">
        <v>0</v>
      </c>
      <c r="U1996" s="14">
        <v>0</v>
      </c>
      <c r="V1996" s="59" t="s">
        <v>174</v>
      </c>
      <c r="X1996" s="46">
        <v>0</v>
      </c>
      <c r="Y1996" s="46">
        <v>50</v>
      </c>
      <c r="Z1996" s="46">
        <v>100</v>
      </c>
      <c r="AA1996" s="46">
        <v>150.00000000000045</v>
      </c>
      <c r="AB1996" s="46">
        <v>0</v>
      </c>
      <c r="AC1996" s="46">
        <v>49.999999999998636</v>
      </c>
      <c r="AD1996" s="46">
        <v>100.00000000000159</v>
      </c>
      <c r="AE1996" s="46">
        <v>149.99999999999977</v>
      </c>
      <c r="AF1996" s="46">
        <v>199.99999999999955</v>
      </c>
      <c r="AG1996" s="46">
        <v>250.00000000000045</v>
      </c>
      <c r="AH1996" s="46">
        <v>300.00000000000045</v>
      </c>
      <c r="AI1996" s="46">
        <v>350.00000000000136</v>
      </c>
      <c r="AJ1996" s="46">
        <v>400</v>
      </c>
      <c r="AK1996" s="46">
        <v>449.99999999999818</v>
      </c>
      <c r="AL1996" s="46">
        <v>500.00000000000182</v>
      </c>
      <c r="AM1996" s="46">
        <v>499.99999999999818</v>
      </c>
    </row>
    <row r="1997" spans="5:39" x14ac:dyDescent="0.2">
      <c r="E1997" s="47">
        <v>199</v>
      </c>
      <c r="F1997" s="47">
        <v>210</v>
      </c>
      <c r="G1997" s="47" t="s">
        <v>252</v>
      </c>
      <c r="H1997" s="47" t="s">
        <v>294</v>
      </c>
      <c r="I1997" s="47" t="s">
        <v>577</v>
      </c>
      <c r="J1997" s="533">
        <v>50000003</v>
      </c>
      <c r="K1997" s="14" t="s">
        <v>67</v>
      </c>
      <c r="L1997" s="14" t="s">
        <v>67</v>
      </c>
      <c r="M1997" s="45">
        <v>1997</v>
      </c>
      <c r="N1997" s="45">
        <v>1</v>
      </c>
      <c r="O1997" s="53">
        <v>0</v>
      </c>
      <c r="P1997" s="54">
        <v>0</v>
      </c>
      <c r="Q1997" s="55">
        <v>0</v>
      </c>
      <c r="R1997" s="56">
        <v>0</v>
      </c>
      <c r="S1997" s="57">
        <v>0</v>
      </c>
      <c r="T1997" s="60">
        <v>0</v>
      </c>
      <c r="U1997" s="14">
        <v>0</v>
      </c>
      <c r="V1997" s="60" t="s">
        <v>174</v>
      </c>
      <c r="Y1997" s="46">
        <v>0</v>
      </c>
      <c r="Z1997" s="46">
        <v>0</v>
      </c>
      <c r="AA1997" s="46">
        <v>0</v>
      </c>
      <c r="AB1997" s="46">
        <v>0</v>
      </c>
      <c r="AC1997" s="46">
        <v>0</v>
      </c>
      <c r="AD1997" s="46">
        <v>0</v>
      </c>
      <c r="AE1997" s="46">
        <v>0</v>
      </c>
      <c r="AF1997" s="46">
        <v>0</v>
      </c>
      <c r="AG1997" s="46">
        <v>0</v>
      </c>
      <c r="AH1997" s="46">
        <v>0</v>
      </c>
      <c r="AI1997" s="46">
        <v>0</v>
      </c>
      <c r="AJ1997" s="46">
        <v>0</v>
      </c>
      <c r="AK1997" s="46">
        <v>0</v>
      </c>
      <c r="AL1997" s="46">
        <v>0</v>
      </c>
      <c r="AM1997" s="46">
        <v>0</v>
      </c>
    </row>
    <row r="1998" spans="5:39" x14ac:dyDescent="0.2">
      <c r="E1998" s="14">
        <v>200</v>
      </c>
      <c r="F1998" s="14">
        <v>211</v>
      </c>
      <c r="G1998" s="14" t="s">
        <v>252</v>
      </c>
      <c r="H1998" s="14" t="s">
        <v>295</v>
      </c>
      <c r="I1998" s="14" t="s">
        <v>578</v>
      </c>
      <c r="J1998" s="531">
        <v>50000004</v>
      </c>
      <c r="K1998" s="14" t="s">
        <v>59</v>
      </c>
      <c r="L1998" s="14" t="s">
        <v>57</v>
      </c>
      <c r="M1998" s="45">
        <v>1998</v>
      </c>
      <c r="N1998" s="45">
        <v>1</v>
      </c>
      <c r="O1998" s="46">
        <v>2734.76</v>
      </c>
      <c r="Q1998" s="12">
        <v>0</v>
      </c>
      <c r="T1998" s="59">
        <v>0</v>
      </c>
      <c r="U1998" s="14">
        <v>0</v>
      </c>
      <c r="V1998" s="59" t="s">
        <v>174</v>
      </c>
      <c r="Y1998" s="46">
        <v>2620.29</v>
      </c>
      <c r="Z1998" s="46">
        <v>2626.28</v>
      </c>
      <c r="AA1998" s="46">
        <v>2624.29</v>
      </c>
      <c r="AB1998" s="46">
        <v>2626.28</v>
      </c>
      <c r="AC1998" s="46">
        <v>2620.29</v>
      </c>
      <c r="AD1998" s="46">
        <v>2620.29</v>
      </c>
      <c r="AE1998" s="46">
        <v>2734.76</v>
      </c>
      <c r="AF1998" s="46">
        <v>2734.76</v>
      </c>
      <c r="AG1998" s="46">
        <v>2734.76</v>
      </c>
      <c r="AH1998" s="46">
        <v>2734.76</v>
      </c>
      <c r="AI1998" s="46">
        <v>2734.76</v>
      </c>
      <c r="AJ1998" s="46">
        <v>2734.76</v>
      </c>
      <c r="AK1998" s="46">
        <v>2734.76</v>
      </c>
      <c r="AL1998" s="46">
        <v>2734.76</v>
      </c>
      <c r="AM1998" s="46">
        <v>0</v>
      </c>
    </row>
    <row r="1999" spans="5:39" x14ac:dyDescent="0.2">
      <c r="E1999" s="47">
        <v>200</v>
      </c>
      <c r="F1999" s="47">
        <v>211</v>
      </c>
      <c r="G1999" s="47" t="s">
        <v>252</v>
      </c>
      <c r="H1999" s="47" t="s">
        <v>295</v>
      </c>
      <c r="I1999" s="47" t="s">
        <v>578</v>
      </c>
      <c r="J1999" s="533">
        <v>50000004</v>
      </c>
      <c r="K1999" s="14" t="s">
        <v>59</v>
      </c>
      <c r="L1999" s="14" t="s">
        <v>54</v>
      </c>
      <c r="M1999" s="45">
        <v>1999</v>
      </c>
      <c r="N1999" s="45">
        <v>1</v>
      </c>
      <c r="O1999" s="46">
        <v>4779.3599999999997</v>
      </c>
      <c r="Q1999" s="12">
        <v>0</v>
      </c>
      <c r="T1999" s="59">
        <v>0</v>
      </c>
      <c r="U1999" s="14">
        <v>0</v>
      </c>
      <c r="V1999" s="59" t="s">
        <v>174</v>
      </c>
      <c r="Y1999" s="46">
        <v>2085.54</v>
      </c>
      <c r="Z1999" s="46">
        <v>6885.27</v>
      </c>
      <c r="AA1999" s="46">
        <v>1965.79</v>
      </c>
      <c r="AB1999" s="46">
        <v>1923.88</v>
      </c>
      <c r="AC1999" s="46">
        <v>2437.63</v>
      </c>
      <c r="AD1999" s="46">
        <v>1134.58</v>
      </c>
      <c r="AE1999" s="46">
        <v>1233.6100000000001</v>
      </c>
      <c r="AF1999" s="46">
        <v>1679.42</v>
      </c>
      <c r="AG1999" s="46">
        <v>1868.98</v>
      </c>
      <c r="AH1999" s="46">
        <v>2039.68</v>
      </c>
      <c r="AI1999" s="46">
        <v>3357.42</v>
      </c>
      <c r="AJ1999" s="46">
        <v>4834.26</v>
      </c>
      <c r="AK1999" s="46">
        <v>4511.16</v>
      </c>
      <c r="AL1999" s="46">
        <v>4779.3599999999997</v>
      </c>
      <c r="AM1999" s="46">
        <v>0</v>
      </c>
    </row>
    <row r="2000" spans="5:39" x14ac:dyDescent="0.2">
      <c r="E2000" s="47">
        <v>200</v>
      </c>
      <c r="F2000" s="47">
        <v>211</v>
      </c>
      <c r="G2000" s="47" t="s">
        <v>252</v>
      </c>
      <c r="H2000" s="47" t="s">
        <v>295</v>
      </c>
      <c r="I2000" s="47" t="s">
        <v>578</v>
      </c>
      <c r="J2000" s="533">
        <v>50000004</v>
      </c>
      <c r="K2000" s="14" t="s">
        <v>59</v>
      </c>
      <c r="L2000" s="14" t="s">
        <v>58</v>
      </c>
      <c r="M2000" s="45">
        <v>2000</v>
      </c>
      <c r="N2000" s="45">
        <v>1</v>
      </c>
      <c r="O2000" s="46">
        <v>50</v>
      </c>
      <c r="Q2000" s="12">
        <v>0</v>
      </c>
      <c r="T2000" s="59">
        <v>0</v>
      </c>
      <c r="U2000" s="14">
        <v>0</v>
      </c>
      <c r="V2000" s="59" t="s">
        <v>174</v>
      </c>
      <c r="Y2000" s="46">
        <v>50</v>
      </c>
      <c r="Z2000" s="46">
        <v>49.999999999998181</v>
      </c>
      <c r="AA2000" s="46">
        <v>50</v>
      </c>
      <c r="AB2000" s="46">
        <v>49.999999999999545</v>
      </c>
      <c r="AC2000" s="46">
        <v>50</v>
      </c>
      <c r="AD2000" s="46">
        <v>50</v>
      </c>
      <c r="AE2000" s="46">
        <v>49.999999999999545</v>
      </c>
      <c r="AF2000" s="46">
        <v>50</v>
      </c>
      <c r="AG2000" s="46">
        <v>49.999999999999545</v>
      </c>
      <c r="AH2000" s="46">
        <v>49.999999999999318</v>
      </c>
      <c r="AI2000" s="46">
        <v>50</v>
      </c>
      <c r="AJ2000" s="46">
        <v>50</v>
      </c>
      <c r="AK2000" s="46">
        <v>50</v>
      </c>
      <c r="AL2000" s="46">
        <v>50</v>
      </c>
      <c r="AM2000" s="46">
        <v>0</v>
      </c>
    </row>
    <row r="2001" spans="5:39" x14ac:dyDescent="0.2">
      <c r="E2001" s="47">
        <v>200</v>
      </c>
      <c r="F2001" s="47">
        <v>211</v>
      </c>
      <c r="G2001" s="47" t="s">
        <v>252</v>
      </c>
      <c r="H2001" s="47" t="s">
        <v>295</v>
      </c>
      <c r="I2001" s="47" t="s">
        <v>578</v>
      </c>
      <c r="J2001" s="533">
        <v>50000004</v>
      </c>
      <c r="K2001" s="14" t="s">
        <v>59</v>
      </c>
      <c r="L2001" s="14" t="s">
        <v>31</v>
      </c>
      <c r="M2001" s="45">
        <v>2001</v>
      </c>
      <c r="N2001" s="45">
        <v>1</v>
      </c>
      <c r="O2001" s="48">
        <v>7564.12</v>
      </c>
      <c r="Q2001" s="12">
        <v>0</v>
      </c>
      <c r="R2001" s="46">
        <v>6349.9033333333346</v>
      </c>
      <c r="T2001" s="59">
        <v>0</v>
      </c>
      <c r="U2001" s="14">
        <v>0</v>
      </c>
      <c r="V2001" s="59" t="s">
        <v>174</v>
      </c>
      <c r="X2001" s="46">
        <v>5126.1899999999996</v>
      </c>
      <c r="Y2001" s="46">
        <v>4755.83</v>
      </c>
      <c r="Z2001" s="46">
        <v>9561.5499999999993</v>
      </c>
      <c r="AA2001" s="46">
        <v>4640.08</v>
      </c>
      <c r="AB2001" s="46">
        <v>4600.16</v>
      </c>
      <c r="AC2001" s="46">
        <v>5107.92</v>
      </c>
      <c r="AD2001" s="46">
        <v>3804.87</v>
      </c>
      <c r="AE2001" s="46">
        <v>4018.37</v>
      </c>
      <c r="AF2001" s="46">
        <v>4464.18</v>
      </c>
      <c r="AG2001" s="46">
        <v>4653.74</v>
      </c>
      <c r="AH2001" s="46">
        <v>4824.4399999999996</v>
      </c>
      <c r="AI2001" s="46">
        <v>6142.18</v>
      </c>
      <c r="AJ2001" s="46">
        <v>7619.02</v>
      </c>
      <c r="AK2001" s="46">
        <v>7295.92</v>
      </c>
      <c r="AL2001" s="46">
        <v>7564.12</v>
      </c>
      <c r="AM2001" s="46">
        <v>0</v>
      </c>
    </row>
    <row r="2002" spans="5:39" x14ac:dyDescent="0.2">
      <c r="E2002" s="47">
        <v>200</v>
      </c>
      <c r="F2002" s="47">
        <v>211</v>
      </c>
      <c r="G2002" s="47" t="s">
        <v>252</v>
      </c>
      <c r="H2002" s="47" t="s">
        <v>295</v>
      </c>
      <c r="I2002" s="47" t="s">
        <v>578</v>
      </c>
      <c r="J2002" s="533">
        <v>50000004</v>
      </c>
      <c r="K2002" s="14" t="s">
        <v>37</v>
      </c>
      <c r="L2002" s="14" t="s">
        <v>31</v>
      </c>
      <c r="M2002" s="45">
        <v>2002</v>
      </c>
      <c r="N2002" s="45">
        <v>1</v>
      </c>
      <c r="O2002" s="48">
        <v>0</v>
      </c>
      <c r="P2002" s="48"/>
      <c r="Q2002" s="12">
        <v>0</v>
      </c>
      <c r="R2002" s="46">
        <v>5833.2466666666669</v>
      </c>
      <c r="T2002" s="59">
        <v>0</v>
      </c>
      <c r="U2002" s="14">
        <v>0</v>
      </c>
      <c r="V2002" s="59" t="s">
        <v>174</v>
      </c>
      <c r="Y2002" s="46">
        <v>0</v>
      </c>
      <c r="Z2002" s="46">
        <v>9882.02</v>
      </c>
      <c r="AA2002" s="46">
        <v>14201.63</v>
      </c>
      <c r="AB2002" s="46">
        <v>4600.16</v>
      </c>
      <c r="AC2002" s="46">
        <v>0</v>
      </c>
      <c r="AD2002" s="46">
        <v>8912.7900000000009</v>
      </c>
      <c r="AE2002" s="46">
        <v>0</v>
      </c>
      <c r="AF2002" s="46">
        <v>4018.37</v>
      </c>
      <c r="AG2002" s="46">
        <v>9117.92</v>
      </c>
      <c r="AH2002" s="46">
        <v>4824.4399999999996</v>
      </c>
      <c r="AI2002" s="46">
        <v>6142.18</v>
      </c>
      <c r="AJ2002" s="46">
        <v>7619.02</v>
      </c>
      <c r="AK2002" s="46">
        <v>7295.92</v>
      </c>
      <c r="AL2002" s="46">
        <v>0</v>
      </c>
      <c r="AM2002" s="46">
        <v>6051.2960000000003</v>
      </c>
    </row>
    <row r="2003" spans="5:39" x14ac:dyDescent="0.2">
      <c r="E2003" s="47">
        <v>200</v>
      </c>
      <c r="F2003" s="47">
        <v>211</v>
      </c>
      <c r="G2003" s="47" t="s">
        <v>252</v>
      </c>
      <c r="H2003" s="47" t="s">
        <v>295</v>
      </c>
      <c r="I2003" s="47" t="s">
        <v>578</v>
      </c>
      <c r="J2003" s="533">
        <v>50000004</v>
      </c>
      <c r="K2003" s="14" t="s">
        <v>65</v>
      </c>
      <c r="L2003" s="14" t="s">
        <v>31</v>
      </c>
      <c r="M2003" s="45">
        <v>2003</v>
      </c>
      <c r="N2003" s="45">
        <v>1</v>
      </c>
      <c r="O2003" s="52">
        <v>7564.12</v>
      </c>
      <c r="P2003" s="48">
        <v>6051.2960000000003</v>
      </c>
      <c r="Q2003" s="12">
        <v>0</v>
      </c>
      <c r="R2003" s="46">
        <v>1260.6866666666667</v>
      </c>
      <c r="T2003" s="59">
        <v>0</v>
      </c>
      <c r="U2003" s="14">
        <v>0</v>
      </c>
      <c r="V2003" s="59" t="s">
        <v>174</v>
      </c>
      <c r="X2003" s="46">
        <v>0</v>
      </c>
      <c r="Y2003" s="46">
        <v>0</v>
      </c>
      <c r="Z2003" s="46">
        <v>0</v>
      </c>
      <c r="AA2003" s="46">
        <v>0</v>
      </c>
      <c r="AB2003" s="46">
        <v>0</v>
      </c>
      <c r="AC2003" s="46">
        <v>0</v>
      </c>
      <c r="AD2003" s="46">
        <v>0</v>
      </c>
      <c r="AE2003" s="46">
        <v>0</v>
      </c>
      <c r="AF2003" s="46">
        <v>0</v>
      </c>
      <c r="AG2003" s="46">
        <v>0</v>
      </c>
      <c r="AH2003" s="46">
        <v>0</v>
      </c>
      <c r="AI2003" s="46">
        <v>0</v>
      </c>
      <c r="AJ2003" s="46">
        <v>0</v>
      </c>
      <c r="AK2003" s="46">
        <v>0</v>
      </c>
      <c r="AL2003" s="46">
        <v>7564.12</v>
      </c>
      <c r="AM2003" s="46">
        <v>0</v>
      </c>
    </row>
    <row r="2004" spans="5:39" x14ac:dyDescent="0.2">
      <c r="E2004" s="47">
        <v>200</v>
      </c>
      <c r="F2004" s="47">
        <v>211</v>
      </c>
      <c r="G2004" s="47" t="s">
        <v>252</v>
      </c>
      <c r="H2004" s="47" t="s">
        <v>295</v>
      </c>
      <c r="I2004" s="47" t="s">
        <v>578</v>
      </c>
      <c r="J2004" s="533">
        <v>50000004</v>
      </c>
      <c r="K2004" s="14" t="s">
        <v>64</v>
      </c>
      <c r="L2004" s="14" t="s">
        <v>57</v>
      </c>
      <c r="M2004" s="45">
        <v>2004</v>
      </c>
      <c r="N2004" s="45">
        <v>1</v>
      </c>
      <c r="O2004" s="46">
        <v>2734.76</v>
      </c>
      <c r="Q2004" s="12">
        <v>0</v>
      </c>
      <c r="T2004" s="59">
        <v>0</v>
      </c>
      <c r="U2004" s="14">
        <v>0</v>
      </c>
      <c r="V2004" s="59" t="s">
        <v>174</v>
      </c>
      <c r="X2004" s="46">
        <v>0</v>
      </c>
      <c r="Y2004" s="46">
        <v>2620.29</v>
      </c>
      <c r="Z2004" s="46">
        <v>0</v>
      </c>
      <c r="AA2004" s="46">
        <v>0</v>
      </c>
      <c r="AB2004" s="46">
        <v>0</v>
      </c>
      <c r="AC2004" s="46">
        <v>2620.29</v>
      </c>
      <c r="AD2004" s="46">
        <v>0</v>
      </c>
      <c r="AE2004" s="46">
        <v>2734.76</v>
      </c>
      <c r="AF2004" s="46">
        <v>1451.1500000000005</v>
      </c>
      <c r="AG2004" s="46">
        <v>0</v>
      </c>
      <c r="AH2004" s="46">
        <v>0</v>
      </c>
      <c r="AI2004" s="46">
        <v>0</v>
      </c>
      <c r="AJ2004" s="46">
        <v>0</v>
      </c>
      <c r="AK2004" s="46">
        <v>0</v>
      </c>
      <c r="AL2004" s="46">
        <v>2734.76</v>
      </c>
      <c r="AM2004" s="46">
        <v>0</v>
      </c>
    </row>
    <row r="2005" spans="5:39" x14ac:dyDescent="0.2">
      <c r="E2005" s="47">
        <v>200</v>
      </c>
      <c r="F2005" s="47">
        <v>211</v>
      </c>
      <c r="G2005" s="47" t="s">
        <v>252</v>
      </c>
      <c r="H2005" s="47" t="s">
        <v>295</v>
      </c>
      <c r="I2005" s="47" t="s">
        <v>578</v>
      </c>
      <c r="J2005" s="533">
        <v>50000004</v>
      </c>
      <c r="K2005" s="14" t="s">
        <v>64</v>
      </c>
      <c r="L2005" s="14" t="s">
        <v>54</v>
      </c>
      <c r="M2005" s="45">
        <v>2005</v>
      </c>
      <c r="N2005" s="45">
        <v>1</v>
      </c>
      <c r="O2005" s="46">
        <v>4779.3599999999997</v>
      </c>
      <c r="Q2005" s="12">
        <v>0</v>
      </c>
      <c r="T2005" s="59">
        <v>0</v>
      </c>
      <c r="U2005" s="14">
        <v>0</v>
      </c>
      <c r="V2005" s="59" t="s">
        <v>174</v>
      </c>
      <c r="X2005" s="46">
        <v>0</v>
      </c>
      <c r="Y2005" s="46">
        <v>2085.54</v>
      </c>
      <c r="Z2005" s="46">
        <v>4335.3600000000006</v>
      </c>
      <c r="AA2005" s="46">
        <v>0</v>
      </c>
      <c r="AB2005" s="46">
        <v>0</v>
      </c>
      <c r="AC2005" s="46">
        <v>2437.63</v>
      </c>
      <c r="AD2005" s="46">
        <v>0</v>
      </c>
      <c r="AE2005" s="46">
        <v>1233.6100000000001</v>
      </c>
      <c r="AF2005" s="46">
        <v>2913.03</v>
      </c>
      <c r="AG2005" s="46">
        <v>0</v>
      </c>
      <c r="AH2005" s="46">
        <v>0</v>
      </c>
      <c r="AI2005" s="46">
        <v>0</v>
      </c>
      <c r="AJ2005" s="46">
        <v>0</v>
      </c>
      <c r="AK2005" s="46">
        <v>0</v>
      </c>
      <c r="AL2005" s="46">
        <v>4779.3599999999997</v>
      </c>
      <c r="AM2005" s="46">
        <v>1462.8239999999996</v>
      </c>
    </row>
    <row r="2006" spans="5:39" x14ac:dyDescent="0.2">
      <c r="E2006" s="47">
        <v>200</v>
      </c>
      <c r="F2006" s="47">
        <v>211</v>
      </c>
      <c r="G2006" s="47" t="s">
        <v>252</v>
      </c>
      <c r="H2006" s="47" t="s">
        <v>295</v>
      </c>
      <c r="I2006" s="47" t="s">
        <v>578</v>
      </c>
      <c r="J2006" s="533">
        <v>50000004</v>
      </c>
      <c r="K2006" s="14" t="s">
        <v>64</v>
      </c>
      <c r="L2006" s="14" t="s">
        <v>58</v>
      </c>
      <c r="M2006" s="45">
        <v>2006</v>
      </c>
      <c r="N2006" s="45">
        <v>1</v>
      </c>
      <c r="O2006" s="46">
        <v>49.999999999995453</v>
      </c>
      <c r="Q2006" s="12">
        <v>0</v>
      </c>
      <c r="T2006" s="59">
        <v>0</v>
      </c>
      <c r="U2006" s="14">
        <v>0</v>
      </c>
      <c r="V2006" s="59" t="s">
        <v>174</v>
      </c>
      <c r="X2006" s="46">
        <v>0</v>
      </c>
      <c r="Y2006" s="46">
        <v>5176.1900000000005</v>
      </c>
      <c r="Z2006" s="46">
        <v>5226.1899999999987</v>
      </c>
      <c r="AA2006" s="46">
        <v>0</v>
      </c>
      <c r="AB2006" s="46">
        <v>0</v>
      </c>
      <c r="AC2006" s="46">
        <v>50.000000000001819</v>
      </c>
      <c r="AD2006" s="46">
        <v>0</v>
      </c>
      <c r="AE2006" s="46">
        <v>50.000000000002274</v>
      </c>
      <c r="AF2006" s="46">
        <v>99.999999999999545</v>
      </c>
      <c r="AG2006" s="46">
        <v>0</v>
      </c>
      <c r="AH2006" s="46">
        <v>0</v>
      </c>
      <c r="AI2006" s="46">
        <v>0</v>
      </c>
      <c r="AJ2006" s="46">
        <v>0</v>
      </c>
      <c r="AK2006" s="46">
        <v>0</v>
      </c>
      <c r="AL2006" s="46">
        <v>49.999999999995453</v>
      </c>
      <c r="AM2006" s="46">
        <v>49.999999999993634</v>
      </c>
    </row>
    <row r="2007" spans="5:39" x14ac:dyDescent="0.2">
      <c r="E2007" s="47">
        <v>200</v>
      </c>
      <c r="F2007" s="47">
        <v>211</v>
      </c>
      <c r="G2007" s="47" t="s">
        <v>252</v>
      </c>
      <c r="H2007" s="47" t="s">
        <v>295</v>
      </c>
      <c r="I2007" s="47" t="s">
        <v>578</v>
      </c>
      <c r="J2007" s="533">
        <v>50000004</v>
      </c>
      <c r="K2007" s="14" t="s">
        <v>67</v>
      </c>
      <c r="L2007" s="14" t="s">
        <v>67</v>
      </c>
      <c r="M2007" s="45">
        <v>2007</v>
      </c>
      <c r="N2007" s="45">
        <v>1</v>
      </c>
      <c r="O2007" s="53">
        <v>0</v>
      </c>
      <c r="P2007" s="54">
        <v>0</v>
      </c>
      <c r="Q2007" s="55">
        <v>0</v>
      </c>
      <c r="R2007" s="56">
        <v>0</v>
      </c>
      <c r="S2007" s="57">
        <v>0</v>
      </c>
      <c r="T2007" s="60">
        <v>0</v>
      </c>
      <c r="U2007" s="14">
        <v>0</v>
      </c>
      <c r="V2007" s="60" t="s">
        <v>174</v>
      </c>
      <c r="Y2007" s="46">
        <v>0</v>
      </c>
      <c r="Z2007" s="46">
        <v>0</v>
      </c>
      <c r="AA2007" s="46">
        <v>0</v>
      </c>
      <c r="AB2007" s="46">
        <v>0</v>
      </c>
      <c r="AC2007" s="46">
        <v>0</v>
      </c>
      <c r="AD2007" s="46">
        <v>0</v>
      </c>
      <c r="AE2007" s="46">
        <v>0</v>
      </c>
      <c r="AF2007" s="46">
        <v>0</v>
      </c>
      <c r="AG2007" s="46">
        <v>0</v>
      </c>
      <c r="AH2007" s="46">
        <v>0</v>
      </c>
      <c r="AI2007" s="46">
        <v>0</v>
      </c>
      <c r="AJ2007" s="46">
        <v>0</v>
      </c>
      <c r="AK2007" s="46">
        <v>0</v>
      </c>
      <c r="AL2007" s="46">
        <v>0</v>
      </c>
      <c r="AM2007" s="46">
        <v>0</v>
      </c>
    </row>
    <row r="2008" spans="5:39" x14ac:dyDescent="0.2">
      <c r="E2008" s="14">
        <v>201</v>
      </c>
      <c r="F2008" s="14">
        <v>212</v>
      </c>
      <c r="G2008" s="14" t="s">
        <v>252</v>
      </c>
      <c r="H2008" s="14" t="s">
        <v>314</v>
      </c>
      <c r="I2008" s="14" t="s">
        <v>579</v>
      </c>
      <c r="J2008" s="531">
        <v>50000005</v>
      </c>
      <c r="K2008" s="14" t="s">
        <v>59</v>
      </c>
      <c r="L2008" s="14" t="s">
        <v>57</v>
      </c>
      <c r="M2008" s="45">
        <v>2008</v>
      </c>
      <c r="N2008" s="45">
        <v>1</v>
      </c>
      <c r="O2008" s="46">
        <v>1759.18</v>
      </c>
      <c r="Q2008" s="12">
        <v>0</v>
      </c>
      <c r="T2008" s="59">
        <v>0</v>
      </c>
      <c r="U2008" s="14">
        <v>0</v>
      </c>
      <c r="V2008" s="59" t="s">
        <v>150</v>
      </c>
      <c r="Y2008" s="46">
        <v>1685.55</v>
      </c>
      <c r="Z2008" s="46">
        <v>1691.54</v>
      </c>
      <c r="AA2008" s="46">
        <v>1687.55</v>
      </c>
      <c r="AB2008" s="46">
        <v>1689.54</v>
      </c>
      <c r="AC2008" s="46">
        <v>1685.55</v>
      </c>
      <c r="AD2008" s="46">
        <v>1685.55</v>
      </c>
      <c r="AE2008" s="46">
        <v>1759.18</v>
      </c>
      <c r="AF2008" s="46">
        <v>1759.18</v>
      </c>
      <c r="AG2008" s="46">
        <v>1759.18</v>
      </c>
      <c r="AH2008" s="46">
        <v>1759.18</v>
      </c>
      <c r="AI2008" s="46">
        <v>1759.18</v>
      </c>
      <c r="AJ2008" s="46">
        <v>1759.18</v>
      </c>
      <c r="AK2008" s="46">
        <v>1759.18</v>
      </c>
      <c r="AL2008" s="46">
        <v>1759.18</v>
      </c>
      <c r="AM2008" s="46">
        <v>0</v>
      </c>
    </row>
    <row r="2009" spans="5:39" x14ac:dyDescent="0.2">
      <c r="E2009" s="47">
        <v>201</v>
      </c>
      <c r="F2009" s="47">
        <v>212</v>
      </c>
      <c r="G2009" s="47" t="s">
        <v>252</v>
      </c>
      <c r="H2009" s="47" t="s">
        <v>314</v>
      </c>
      <c r="I2009" s="47" t="s">
        <v>579</v>
      </c>
      <c r="J2009" s="533">
        <v>50000005</v>
      </c>
      <c r="K2009" s="14" t="s">
        <v>59</v>
      </c>
      <c r="L2009" s="14" t="s">
        <v>54</v>
      </c>
      <c r="M2009" s="45">
        <v>2009</v>
      </c>
      <c r="N2009" s="45">
        <v>1</v>
      </c>
      <c r="O2009" s="46">
        <v>3899.6900000000005</v>
      </c>
      <c r="Q2009" s="12">
        <v>0</v>
      </c>
      <c r="T2009" s="59">
        <v>0</v>
      </c>
      <c r="U2009" s="14">
        <v>0</v>
      </c>
      <c r="V2009" s="59" t="s">
        <v>150</v>
      </c>
      <c r="Y2009" s="46">
        <v>3494.59</v>
      </c>
      <c r="Z2009" s="46">
        <v>3551.2400000000002</v>
      </c>
      <c r="AA2009" s="46">
        <v>2637.35</v>
      </c>
      <c r="AB2009" s="46">
        <v>1237.3499999999999</v>
      </c>
      <c r="AC2009" s="46">
        <v>2051.7600000000002</v>
      </c>
      <c r="AD2009" s="46">
        <v>1880.5</v>
      </c>
      <c r="AE2009" s="46">
        <v>845.71</v>
      </c>
      <c r="AF2009" s="46">
        <v>2288.4700000000003</v>
      </c>
      <c r="AG2009" s="46">
        <v>1930.53</v>
      </c>
      <c r="AH2009" s="46">
        <v>1373.65</v>
      </c>
      <c r="AI2009" s="46">
        <v>3088.54</v>
      </c>
      <c r="AJ2009" s="46">
        <v>3046.44</v>
      </c>
      <c r="AK2009" s="46">
        <v>3720.6400000000003</v>
      </c>
      <c r="AL2009" s="46">
        <v>3899.6900000000005</v>
      </c>
      <c r="AM2009" s="46">
        <v>0</v>
      </c>
    </row>
    <row r="2010" spans="5:39" x14ac:dyDescent="0.2">
      <c r="E2010" s="47">
        <v>201</v>
      </c>
      <c r="F2010" s="47">
        <v>212</v>
      </c>
      <c r="G2010" s="47" t="s">
        <v>252</v>
      </c>
      <c r="H2010" s="47" t="s">
        <v>314</v>
      </c>
      <c r="I2010" s="47" t="s">
        <v>579</v>
      </c>
      <c r="J2010" s="533">
        <v>50000005</v>
      </c>
      <c r="K2010" s="14" t="s">
        <v>59</v>
      </c>
      <c r="L2010" s="14" t="s">
        <v>58</v>
      </c>
      <c r="M2010" s="45">
        <v>2010</v>
      </c>
      <c r="N2010" s="45">
        <v>1</v>
      </c>
      <c r="O2010" s="46">
        <v>49.999999999999091</v>
      </c>
      <c r="Q2010" s="12">
        <v>0</v>
      </c>
      <c r="T2010" s="59">
        <v>0</v>
      </c>
      <c r="U2010" s="14">
        <v>0</v>
      </c>
      <c r="V2010" s="59" t="s">
        <v>150</v>
      </c>
      <c r="Y2010" s="46">
        <v>50</v>
      </c>
      <c r="Z2010" s="46">
        <v>49.999999999999545</v>
      </c>
      <c r="AA2010" s="46">
        <v>49.999999999999545</v>
      </c>
      <c r="AB2010" s="46">
        <v>50</v>
      </c>
      <c r="AC2010" s="46">
        <v>50</v>
      </c>
      <c r="AD2010" s="46">
        <v>50.000000000000227</v>
      </c>
      <c r="AE2010" s="46">
        <v>49.999999999999773</v>
      </c>
      <c r="AF2010" s="46">
        <v>49.999999999999091</v>
      </c>
      <c r="AG2010" s="46">
        <v>50</v>
      </c>
      <c r="AH2010" s="46">
        <v>49.999999999999773</v>
      </c>
      <c r="AI2010" s="46">
        <v>50</v>
      </c>
      <c r="AJ2010" s="46">
        <v>49.999999999999545</v>
      </c>
      <c r="AK2010" s="46">
        <v>49.999999999999091</v>
      </c>
      <c r="AL2010" s="46">
        <v>49.999999999999091</v>
      </c>
      <c r="AM2010" s="46">
        <v>0</v>
      </c>
    </row>
    <row r="2011" spans="5:39" x14ac:dyDescent="0.2">
      <c r="E2011" s="47">
        <v>201</v>
      </c>
      <c r="F2011" s="47">
        <v>212</v>
      </c>
      <c r="G2011" s="47" t="s">
        <v>252</v>
      </c>
      <c r="H2011" s="47" t="s">
        <v>314</v>
      </c>
      <c r="I2011" s="47" t="s">
        <v>579</v>
      </c>
      <c r="J2011" s="533">
        <v>50000005</v>
      </c>
      <c r="K2011" s="14" t="s">
        <v>59</v>
      </c>
      <c r="L2011" s="14" t="s">
        <v>31</v>
      </c>
      <c r="M2011" s="45">
        <v>2011</v>
      </c>
      <c r="N2011" s="45">
        <v>1</v>
      </c>
      <c r="O2011" s="48">
        <v>5708.87</v>
      </c>
      <c r="Q2011" s="12">
        <v>0</v>
      </c>
      <c r="R2011" s="46">
        <v>4652.4283333333324</v>
      </c>
      <c r="T2011" s="59">
        <v>0</v>
      </c>
      <c r="U2011" s="14">
        <v>0</v>
      </c>
      <c r="V2011" s="59" t="s">
        <v>150</v>
      </c>
      <c r="X2011" s="46">
        <v>3175.61</v>
      </c>
      <c r="Y2011" s="46">
        <v>5230.1400000000003</v>
      </c>
      <c r="Z2011" s="46">
        <v>5292.7800000000007</v>
      </c>
      <c r="AA2011" s="46">
        <v>4374.8999999999996</v>
      </c>
      <c r="AB2011" s="46">
        <v>2976.89</v>
      </c>
      <c r="AC2011" s="46">
        <v>3787.3100000000004</v>
      </c>
      <c r="AD2011" s="46">
        <v>3616.05</v>
      </c>
      <c r="AE2011" s="46">
        <v>2654.8900000000003</v>
      </c>
      <c r="AF2011" s="46">
        <v>4097.6499999999996</v>
      </c>
      <c r="AG2011" s="46">
        <v>3739.71</v>
      </c>
      <c r="AH2011" s="46">
        <v>3182.83</v>
      </c>
      <c r="AI2011" s="46">
        <v>4897.72</v>
      </c>
      <c r="AJ2011" s="46">
        <v>4855.619999999999</v>
      </c>
      <c r="AK2011" s="46">
        <v>5529.82</v>
      </c>
      <c r="AL2011" s="46">
        <v>5708.87</v>
      </c>
      <c r="AM2011" s="46">
        <v>0</v>
      </c>
    </row>
    <row r="2012" spans="5:39" x14ac:dyDescent="0.2">
      <c r="E2012" s="47">
        <v>201</v>
      </c>
      <c r="F2012" s="47">
        <v>212</v>
      </c>
      <c r="G2012" s="47" t="s">
        <v>252</v>
      </c>
      <c r="H2012" s="47" t="s">
        <v>314</v>
      </c>
      <c r="I2012" s="47" t="s">
        <v>579</v>
      </c>
      <c r="J2012" s="533">
        <v>50000005</v>
      </c>
      <c r="K2012" s="14" t="s">
        <v>37</v>
      </c>
      <c r="L2012" s="14" t="s">
        <v>31</v>
      </c>
      <c r="M2012" s="45">
        <v>2012</v>
      </c>
      <c r="N2012" s="45">
        <v>1</v>
      </c>
      <c r="O2012" s="48">
        <v>5529.82</v>
      </c>
      <c r="P2012" s="48"/>
      <c r="Q2012" s="12">
        <v>0</v>
      </c>
      <c r="R2012" s="46">
        <v>4826.373333333333</v>
      </c>
      <c r="T2012" s="59">
        <v>0</v>
      </c>
      <c r="U2012" s="14">
        <v>0</v>
      </c>
      <c r="V2012" s="59" t="s">
        <v>150</v>
      </c>
      <c r="Y2012" s="46">
        <v>0</v>
      </c>
      <c r="Z2012" s="46">
        <v>8405.75</v>
      </c>
      <c r="AA2012" s="46">
        <v>5292.78</v>
      </c>
      <c r="AB2012" s="46">
        <v>4374.8999999999996</v>
      </c>
      <c r="AC2012" s="46">
        <v>2976.89</v>
      </c>
      <c r="AD2012" s="46">
        <v>3787.31</v>
      </c>
      <c r="AE2012" s="46">
        <v>3616.05</v>
      </c>
      <c r="AF2012" s="46">
        <v>0</v>
      </c>
      <c r="AG2012" s="46">
        <v>0</v>
      </c>
      <c r="AH2012" s="46">
        <v>10492.25</v>
      </c>
      <c r="AI2012" s="46">
        <v>3182.83</v>
      </c>
      <c r="AJ2012" s="46">
        <v>9753.34</v>
      </c>
      <c r="AK2012" s="46">
        <v>0</v>
      </c>
      <c r="AL2012" s="46">
        <v>5529.82</v>
      </c>
      <c r="AM2012" s="46">
        <v>5708.87</v>
      </c>
    </row>
    <row r="2013" spans="5:39" x14ac:dyDescent="0.2">
      <c r="E2013" s="47">
        <v>201</v>
      </c>
      <c r="F2013" s="47">
        <v>212</v>
      </c>
      <c r="G2013" s="47" t="s">
        <v>252</v>
      </c>
      <c r="H2013" s="47" t="s">
        <v>314</v>
      </c>
      <c r="I2013" s="47" t="s">
        <v>579</v>
      </c>
      <c r="J2013" s="533">
        <v>50000005</v>
      </c>
      <c r="K2013" s="14" t="s">
        <v>65</v>
      </c>
      <c r="L2013" s="14" t="s">
        <v>31</v>
      </c>
      <c r="M2013" s="45">
        <v>2013</v>
      </c>
      <c r="N2013" s="45">
        <v>1</v>
      </c>
      <c r="O2013" s="52">
        <v>5708.87</v>
      </c>
      <c r="P2013" s="48">
        <v>5708.87</v>
      </c>
      <c r="Q2013" s="12">
        <v>0</v>
      </c>
      <c r="R2013" s="46">
        <v>951.47833333333335</v>
      </c>
      <c r="T2013" s="59">
        <v>0</v>
      </c>
      <c r="U2013" s="14">
        <v>0</v>
      </c>
      <c r="V2013" s="59" t="s">
        <v>150</v>
      </c>
      <c r="X2013" s="46">
        <v>0</v>
      </c>
      <c r="Y2013" s="46">
        <v>0</v>
      </c>
      <c r="Z2013" s="46">
        <v>0</v>
      </c>
      <c r="AA2013" s="46">
        <v>0</v>
      </c>
      <c r="AB2013" s="46">
        <v>0</v>
      </c>
      <c r="AC2013" s="46">
        <v>0</v>
      </c>
      <c r="AD2013" s="46">
        <v>0</v>
      </c>
      <c r="AE2013" s="46">
        <v>0</v>
      </c>
      <c r="AF2013" s="46">
        <v>0</v>
      </c>
      <c r="AG2013" s="46">
        <v>0</v>
      </c>
      <c r="AH2013" s="46">
        <v>0</v>
      </c>
      <c r="AI2013" s="46">
        <v>0</v>
      </c>
      <c r="AJ2013" s="46">
        <v>0</v>
      </c>
      <c r="AK2013" s="46">
        <v>0</v>
      </c>
      <c r="AL2013" s="46">
        <v>5708.87</v>
      </c>
      <c r="AM2013" s="46">
        <v>0</v>
      </c>
    </row>
    <row r="2014" spans="5:39" x14ac:dyDescent="0.2">
      <c r="E2014" s="47">
        <v>201</v>
      </c>
      <c r="F2014" s="47">
        <v>212</v>
      </c>
      <c r="G2014" s="47" t="s">
        <v>252</v>
      </c>
      <c r="H2014" s="47" t="s">
        <v>314</v>
      </c>
      <c r="I2014" s="47" t="s">
        <v>579</v>
      </c>
      <c r="J2014" s="533">
        <v>50000005</v>
      </c>
      <c r="K2014" s="14" t="s">
        <v>64</v>
      </c>
      <c r="L2014" s="14" t="s">
        <v>57</v>
      </c>
      <c r="M2014" s="45">
        <v>2014</v>
      </c>
      <c r="N2014" s="45">
        <v>1</v>
      </c>
      <c r="O2014" s="46">
        <v>0</v>
      </c>
      <c r="Q2014" s="12">
        <v>0</v>
      </c>
      <c r="T2014" s="59">
        <v>0</v>
      </c>
      <c r="U2014" s="14">
        <v>0</v>
      </c>
      <c r="V2014" s="59" t="s">
        <v>150</v>
      </c>
      <c r="X2014" s="46">
        <v>0</v>
      </c>
      <c r="Y2014" s="46">
        <v>1685.55</v>
      </c>
      <c r="Z2014" s="46">
        <v>0</v>
      </c>
      <c r="AA2014" s="46">
        <v>0</v>
      </c>
      <c r="AB2014" s="46">
        <v>0</v>
      </c>
      <c r="AC2014" s="46">
        <v>0</v>
      </c>
      <c r="AD2014" s="46">
        <v>0</v>
      </c>
      <c r="AE2014" s="46">
        <v>0</v>
      </c>
      <c r="AF2014" s="46">
        <v>1759.18</v>
      </c>
      <c r="AG2014" s="46">
        <v>3518.36</v>
      </c>
      <c r="AH2014" s="46">
        <v>0</v>
      </c>
      <c r="AI2014" s="46">
        <v>0</v>
      </c>
      <c r="AJ2014" s="46">
        <v>0</v>
      </c>
      <c r="AK2014" s="46">
        <v>1759.18</v>
      </c>
      <c r="AL2014" s="46">
        <v>0</v>
      </c>
      <c r="AM2014" s="46">
        <v>0</v>
      </c>
    </row>
    <row r="2015" spans="5:39" x14ac:dyDescent="0.2">
      <c r="E2015" s="47">
        <v>201</v>
      </c>
      <c r="F2015" s="47">
        <v>212</v>
      </c>
      <c r="G2015" s="47" t="s">
        <v>252</v>
      </c>
      <c r="H2015" s="47" t="s">
        <v>314</v>
      </c>
      <c r="I2015" s="47" t="s">
        <v>579</v>
      </c>
      <c r="J2015" s="533">
        <v>50000005</v>
      </c>
      <c r="K2015" s="14" t="s">
        <v>64</v>
      </c>
      <c r="L2015" s="14" t="s">
        <v>54</v>
      </c>
      <c r="M2015" s="45">
        <v>2015</v>
      </c>
      <c r="N2015" s="45">
        <v>1</v>
      </c>
      <c r="O2015" s="46">
        <v>5608.8700000000008</v>
      </c>
      <c r="Q2015" s="12">
        <v>0</v>
      </c>
      <c r="T2015" s="59">
        <v>0</v>
      </c>
      <c r="U2015" s="14">
        <v>0</v>
      </c>
      <c r="V2015" s="59" t="s">
        <v>150</v>
      </c>
      <c r="X2015" s="46">
        <v>0</v>
      </c>
      <c r="Y2015" s="46">
        <v>3494.59</v>
      </c>
      <c r="Z2015" s="46">
        <v>2017.17</v>
      </c>
      <c r="AA2015" s="46">
        <v>1049.2900000000009</v>
      </c>
      <c r="AB2015" s="46">
        <v>0</v>
      </c>
      <c r="AC2015" s="46">
        <v>760.4200000000003</v>
      </c>
      <c r="AD2015" s="46">
        <v>539.15999999999985</v>
      </c>
      <c r="AE2015" s="46">
        <v>0</v>
      </c>
      <c r="AF2015" s="46">
        <v>2288.4700000000003</v>
      </c>
      <c r="AG2015" s="46">
        <v>4219</v>
      </c>
      <c r="AH2015" s="46">
        <v>377.9399999999996</v>
      </c>
      <c r="AI2015" s="46">
        <v>2042.8299999999997</v>
      </c>
      <c r="AJ2015" s="46">
        <v>0</v>
      </c>
      <c r="AK2015" s="46">
        <v>3720.6400000000003</v>
      </c>
      <c r="AL2015" s="46">
        <v>5608.8700000000008</v>
      </c>
      <c r="AM2015" s="46">
        <v>0</v>
      </c>
    </row>
    <row r="2016" spans="5:39" x14ac:dyDescent="0.2">
      <c r="E2016" s="47">
        <v>201</v>
      </c>
      <c r="F2016" s="47">
        <v>212</v>
      </c>
      <c r="G2016" s="47" t="s">
        <v>252</v>
      </c>
      <c r="H2016" s="47" t="s">
        <v>314</v>
      </c>
      <c r="I2016" s="47" t="s">
        <v>579</v>
      </c>
      <c r="J2016" s="533">
        <v>50000005</v>
      </c>
      <c r="K2016" s="14" t="s">
        <v>64</v>
      </c>
      <c r="L2016" s="14" t="s">
        <v>58</v>
      </c>
      <c r="M2016" s="45">
        <v>2016</v>
      </c>
      <c r="N2016" s="45">
        <v>1</v>
      </c>
      <c r="O2016" s="46">
        <v>100.00000000000182</v>
      </c>
      <c r="Q2016" s="12">
        <v>0</v>
      </c>
      <c r="T2016" s="59">
        <v>0</v>
      </c>
      <c r="U2016" s="14">
        <v>0</v>
      </c>
      <c r="V2016" s="59" t="s">
        <v>150</v>
      </c>
      <c r="X2016" s="46">
        <v>0</v>
      </c>
      <c r="Y2016" s="46">
        <v>3225.6099999999997</v>
      </c>
      <c r="Z2016" s="46">
        <v>3275.6100000000006</v>
      </c>
      <c r="AA2016" s="46">
        <v>3325.6100000000006</v>
      </c>
      <c r="AB2016" s="46">
        <v>2976.8899999999994</v>
      </c>
      <c r="AC2016" s="46">
        <v>3026.8900000000012</v>
      </c>
      <c r="AD2016" s="46">
        <v>3076.8899999999994</v>
      </c>
      <c r="AE2016" s="46">
        <v>2654.8899999999994</v>
      </c>
      <c r="AF2016" s="46">
        <v>2704.8900000000003</v>
      </c>
      <c r="AG2016" s="46">
        <v>2754.8899999999994</v>
      </c>
      <c r="AH2016" s="46">
        <v>2804.8900000000021</v>
      </c>
      <c r="AI2016" s="46">
        <v>2854.8900000000012</v>
      </c>
      <c r="AJ2016" s="46">
        <v>0</v>
      </c>
      <c r="AK2016" s="46">
        <v>49.999999999999091</v>
      </c>
      <c r="AL2016" s="46">
        <v>100.00000000000182</v>
      </c>
      <c r="AM2016" s="46">
        <v>0</v>
      </c>
    </row>
    <row r="2017" spans="5:39" x14ac:dyDescent="0.2">
      <c r="E2017" s="47">
        <v>201</v>
      </c>
      <c r="F2017" s="47">
        <v>212</v>
      </c>
      <c r="G2017" s="47" t="s">
        <v>252</v>
      </c>
      <c r="H2017" s="47" t="s">
        <v>314</v>
      </c>
      <c r="I2017" s="47" t="s">
        <v>579</v>
      </c>
      <c r="J2017" s="533">
        <v>50000005</v>
      </c>
      <c r="K2017" s="14" t="s">
        <v>67</v>
      </c>
      <c r="L2017" s="14" t="s">
        <v>67</v>
      </c>
      <c r="M2017" s="45">
        <v>2017</v>
      </c>
      <c r="N2017" s="45">
        <v>1</v>
      </c>
      <c r="O2017" s="53">
        <v>0</v>
      </c>
      <c r="P2017" s="54">
        <v>0</v>
      </c>
      <c r="Q2017" s="55">
        <v>0</v>
      </c>
      <c r="R2017" s="56">
        <v>0</v>
      </c>
      <c r="S2017" s="57">
        <v>0</v>
      </c>
      <c r="T2017" s="60">
        <v>0</v>
      </c>
      <c r="U2017" s="14">
        <v>0</v>
      </c>
      <c r="V2017" s="60" t="s">
        <v>150</v>
      </c>
      <c r="Y2017" s="46">
        <v>0</v>
      </c>
      <c r="Z2017" s="46">
        <v>0</v>
      </c>
      <c r="AA2017" s="46">
        <v>0</v>
      </c>
      <c r="AB2017" s="46">
        <v>0</v>
      </c>
      <c r="AC2017" s="46">
        <v>0</v>
      </c>
      <c r="AD2017" s="46">
        <v>0</v>
      </c>
      <c r="AE2017" s="46">
        <v>0</v>
      </c>
      <c r="AF2017" s="46">
        <v>0</v>
      </c>
      <c r="AG2017" s="46">
        <v>0</v>
      </c>
      <c r="AH2017" s="46">
        <v>0</v>
      </c>
      <c r="AI2017" s="46">
        <v>0</v>
      </c>
      <c r="AJ2017" s="46">
        <v>0</v>
      </c>
      <c r="AK2017" s="46">
        <v>0</v>
      </c>
      <c r="AL2017" s="46">
        <v>0</v>
      </c>
      <c r="AM2017" s="46">
        <v>0</v>
      </c>
    </row>
    <row r="2018" spans="5:39" x14ac:dyDescent="0.2">
      <c r="E2018" s="14">
        <v>202</v>
      </c>
      <c r="F2018" s="14">
        <v>213</v>
      </c>
      <c r="G2018" s="14" t="s">
        <v>252</v>
      </c>
      <c r="H2018" s="14" t="s">
        <v>296</v>
      </c>
      <c r="I2018" s="14" t="s">
        <v>580</v>
      </c>
      <c r="J2018" s="531">
        <v>50000006</v>
      </c>
      <c r="K2018" s="14" t="s">
        <v>59</v>
      </c>
      <c r="L2018" s="14" t="s">
        <v>57</v>
      </c>
      <c r="M2018" s="45">
        <v>2018</v>
      </c>
      <c r="N2018" s="45">
        <v>1</v>
      </c>
      <c r="O2018" s="46">
        <v>1720</v>
      </c>
      <c r="Q2018" s="12">
        <v>0</v>
      </c>
      <c r="T2018" s="59">
        <v>0</v>
      </c>
      <c r="U2018" s="14">
        <v>0</v>
      </c>
      <c r="V2018" s="59" t="s">
        <v>175</v>
      </c>
      <c r="Y2018" s="46">
        <v>1648.01</v>
      </c>
      <c r="Z2018" s="46">
        <v>1652.01</v>
      </c>
      <c r="AA2018" s="46">
        <v>1652</v>
      </c>
      <c r="AB2018" s="46">
        <v>1650</v>
      </c>
      <c r="AC2018" s="46">
        <v>1648.01</v>
      </c>
      <c r="AD2018" s="46">
        <v>1648.01</v>
      </c>
      <c r="AE2018" s="46">
        <v>1720</v>
      </c>
      <c r="AF2018" s="46">
        <v>1720</v>
      </c>
      <c r="AG2018" s="46">
        <v>1720</v>
      </c>
      <c r="AH2018" s="46">
        <v>1720</v>
      </c>
      <c r="AI2018" s="46">
        <v>1720</v>
      </c>
      <c r="AJ2018" s="46">
        <v>1720</v>
      </c>
      <c r="AK2018" s="46">
        <v>1720</v>
      </c>
      <c r="AL2018" s="46">
        <v>1720</v>
      </c>
      <c r="AM2018" s="46">
        <v>0</v>
      </c>
    </row>
    <row r="2019" spans="5:39" x14ac:dyDescent="0.2">
      <c r="E2019" s="47">
        <v>202</v>
      </c>
      <c r="F2019" s="47">
        <v>213</v>
      </c>
      <c r="G2019" s="47" t="s">
        <v>252</v>
      </c>
      <c r="H2019" s="47" t="s">
        <v>296</v>
      </c>
      <c r="I2019" s="47" t="s">
        <v>580</v>
      </c>
      <c r="J2019" s="533">
        <v>50000006</v>
      </c>
      <c r="K2019" s="14" t="s">
        <v>59</v>
      </c>
      <c r="L2019" s="14" t="s">
        <v>54</v>
      </c>
      <c r="M2019" s="45">
        <v>2019</v>
      </c>
      <c r="N2019" s="45">
        <v>1</v>
      </c>
      <c r="O2019" s="46">
        <v>3219.66</v>
      </c>
      <c r="Q2019" s="12">
        <v>0</v>
      </c>
      <c r="T2019" s="59">
        <v>0</v>
      </c>
      <c r="U2019" s="14">
        <v>0</v>
      </c>
      <c r="V2019" s="59" t="s">
        <v>175</v>
      </c>
      <c r="Y2019" s="46">
        <v>1313.19</v>
      </c>
      <c r="Z2019" s="46">
        <v>1965.79</v>
      </c>
      <c r="AA2019" s="46">
        <v>1235.3599999999999</v>
      </c>
      <c r="AB2019" s="46">
        <v>1211.4100000000001</v>
      </c>
      <c r="AC2019" s="46">
        <v>714.47</v>
      </c>
      <c r="AD2019" s="46">
        <v>872.77</v>
      </c>
      <c r="AE2019" s="46">
        <v>907.54</v>
      </c>
      <c r="AF2019" s="46">
        <v>6060.78</v>
      </c>
      <c r="AG2019" s="46">
        <v>1343.54</v>
      </c>
      <c r="AH2019" s="46">
        <v>1726.94</v>
      </c>
      <c r="AI2019" s="46">
        <v>2777.15</v>
      </c>
      <c r="AJ2019" s="46">
        <v>2779.9300000000003</v>
      </c>
      <c r="AK2019" s="46">
        <v>3362.51</v>
      </c>
      <c r="AL2019" s="46">
        <v>3219.66</v>
      </c>
      <c r="AM2019" s="46">
        <v>0</v>
      </c>
    </row>
    <row r="2020" spans="5:39" x14ac:dyDescent="0.2">
      <c r="E2020" s="47">
        <v>202</v>
      </c>
      <c r="F2020" s="47">
        <v>213</v>
      </c>
      <c r="G2020" s="47" t="s">
        <v>252</v>
      </c>
      <c r="H2020" s="47" t="s">
        <v>296</v>
      </c>
      <c r="I2020" s="47" t="s">
        <v>580</v>
      </c>
      <c r="J2020" s="533">
        <v>50000006</v>
      </c>
      <c r="K2020" s="14" t="s">
        <v>59</v>
      </c>
      <c r="L2020" s="14" t="s">
        <v>58</v>
      </c>
      <c r="M2020" s="45">
        <v>2020</v>
      </c>
      <c r="N2020" s="45">
        <v>1</v>
      </c>
      <c r="O2020" s="46">
        <v>50</v>
      </c>
      <c r="Q2020" s="12">
        <v>0</v>
      </c>
      <c r="T2020" s="59">
        <v>0</v>
      </c>
      <c r="U2020" s="14">
        <v>0</v>
      </c>
      <c r="V2020" s="59" t="s">
        <v>175</v>
      </c>
      <c r="Y2020" s="46">
        <v>49.999999999999773</v>
      </c>
      <c r="Z2020" s="46">
        <v>50.000000000000227</v>
      </c>
      <c r="AA2020" s="46">
        <v>50.000000000000227</v>
      </c>
      <c r="AB2020" s="46">
        <v>49.999999999999773</v>
      </c>
      <c r="AC2020" s="46">
        <v>50</v>
      </c>
      <c r="AD2020" s="46">
        <v>50.000000000000227</v>
      </c>
      <c r="AE2020" s="46">
        <v>50</v>
      </c>
      <c r="AF2020" s="46">
        <v>50</v>
      </c>
      <c r="AG2020" s="46">
        <v>50</v>
      </c>
      <c r="AH2020" s="46">
        <v>50</v>
      </c>
      <c r="AI2020" s="46">
        <v>49.999999999999545</v>
      </c>
      <c r="AJ2020" s="46">
        <v>50</v>
      </c>
      <c r="AK2020" s="46">
        <v>50</v>
      </c>
      <c r="AL2020" s="46">
        <v>50</v>
      </c>
      <c r="AM2020" s="46">
        <v>0</v>
      </c>
    </row>
    <row r="2021" spans="5:39" x14ac:dyDescent="0.2">
      <c r="E2021" s="47">
        <v>202</v>
      </c>
      <c r="F2021" s="47">
        <v>213</v>
      </c>
      <c r="G2021" s="47" t="s">
        <v>252</v>
      </c>
      <c r="H2021" s="47" t="s">
        <v>296</v>
      </c>
      <c r="I2021" s="47" t="s">
        <v>580</v>
      </c>
      <c r="J2021" s="533">
        <v>50000006</v>
      </c>
      <c r="K2021" s="14" t="s">
        <v>59</v>
      </c>
      <c r="L2021" s="14" t="s">
        <v>31</v>
      </c>
      <c r="M2021" s="45">
        <v>2021</v>
      </c>
      <c r="N2021" s="45">
        <v>1</v>
      </c>
      <c r="O2021" s="48">
        <v>4989.66</v>
      </c>
      <c r="Q2021" s="12">
        <v>0</v>
      </c>
      <c r="R2021" s="46">
        <v>4304.9549999999999</v>
      </c>
      <c r="T2021" s="59">
        <v>0</v>
      </c>
      <c r="U2021" s="14">
        <v>0</v>
      </c>
      <c r="V2021" s="59" t="s">
        <v>175</v>
      </c>
      <c r="X2021" s="46">
        <v>11772.79</v>
      </c>
      <c r="Y2021" s="46">
        <v>3011.2</v>
      </c>
      <c r="Z2021" s="46">
        <v>3667.8</v>
      </c>
      <c r="AA2021" s="46">
        <v>2937.3599999999997</v>
      </c>
      <c r="AB2021" s="46">
        <v>2911.41</v>
      </c>
      <c r="AC2021" s="46">
        <v>2412.48</v>
      </c>
      <c r="AD2021" s="46">
        <v>2570.7799999999997</v>
      </c>
      <c r="AE2021" s="46">
        <v>2677.54</v>
      </c>
      <c r="AF2021" s="46">
        <v>7830.78</v>
      </c>
      <c r="AG2021" s="46">
        <v>3113.54</v>
      </c>
      <c r="AH2021" s="46">
        <v>3496.94</v>
      </c>
      <c r="AI2021" s="46">
        <v>4547.1499999999996</v>
      </c>
      <c r="AJ2021" s="46">
        <v>4549.93</v>
      </c>
      <c r="AK2021" s="46">
        <v>5132.51</v>
      </c>
      <c r="AL2021" s="46">
        <v>4989.66</v>
      </c>
      <c r="AM2021" s="46">
        <v>0</v>
      </c>
    </row>
    <row r="2022" spans="5:39" x14ac:dyDescent="0.2">
      <c r="E2022" s="47">
        <v>202</v>
      </c>
      <c r="F2022" s="47">
        <v>213</v>
      </c>
      <c r="G2022" s="47" t="s">
        <v>252</v>
      </c>
      <c r="H2022" s="47" t="s">
        <v>296</v>
      </c>
      <c r="I2022" s="47" t="s">
        <v>580</v>
      </c>
      <c r="J2022" s="533">
        <v>50000006</v>
      </c>
      <c r="K2022" s="14" t="s">
        <v>37</v>
      </c>
      <c r="L2022" s="14" t="s">
        <v>31</v>
      </c>
      <c r="M2022" s="45">
        <v>2022</v>
      </c>
      <c r="N2022" s="45">
        <v>1</v>
      </c>
      <c r="O2022" s="48">
        <v>10000</v>
      </c>
      <c r="P2022" s="48"/>
      <c r="Q2022" s="12">
        <v>0</v>
      </c>
      <c r="R2022" s="46">
        <v>5833.333333333333</v>
      </c>
      <c r="T2022" s="59">
        <v>0</v>
      </c>
      <c r="U2022" s="14">
        <v>0</v>
      </c>
      <c r="V2022" s="59" t="s">
        <v>175</v>
      </c>
      <c r="Y2022" s="46">
        <v>0</v>
      </c>
      <c r="Z2022" s="46">
        <v>10000</v>
      </c>
      <c r="AA2022" s="46">
        <v>5000</v>
      </c>
      <c r="AB2022" s="46">
        <v>0</v>
      </c>
      <c r="AC2022" s="46">
        <v>0</v>
      </c>
      <c r="AD2022" s="46">
        <v>10000</v>
      </c>
      <c r="AE2022" s="46">
        <v>0</v>
      </c>
      <c r="AF2022" s="46">
        <v>0</v>
      </c>
      <c r="AG2022" s="46">
        <v>0</v>
      </c>
      <c r="AH2022" s="46">
        <v>10000</v>
      </c>
      <c r="AI2022" s="46">
        <v>0</v>
      </c>
      <c r="AJ2022" s="46">
        <v>10000</v>
      </c>
      <c r="AK2022" s="46">
        <v>5000</v>
      </c>
      <c r="AL2022" s="46">
        <v>10000</v>
      </c>
      <c r="AM2022" s="46">
        <v>1124.374</v>
      </c>
    </row>
    <row r="2023" spans="5:39" x14ac:dyDescent="0.2">
      <c r="E2023" s="47">
        <v>202</v>
      </c>
      <c r="F2023" s="47">
        <v>213</v>
      </c>
      <c r="G2023" s="47" t="s">
        <v>252</v>
      </c>
      <c r="H2023" s="47" t="s">
        <v>296</v>
      </c>
      <c r="I2023" s="47" t="s">
        <v>580</v>
      </c>
      <c r="J2023" s="533">
        <v>50000006</v>
      </c>
      <c r="K2023" s="14" t="s">
        <v>65</v>
      </c>
      <c r="L2023" s="14" t="s">
        <v>31</v>
      </c>
      <c r="M2023" s="45">
        <v>2023</v>
      </c>
      <c r="N2023" s="45">
        <v>1</v>
      </c>
      <c r="O2023" s="52">
        <v>5621.8700000000044</v>
      </c>
      <c r="P2023" s="48">
        <v>1124.374</v>
      </c>
      <c r="Q2023" s="12">
        <v>0</v>
      </c>
      <c r="R2023" s="46">
        <v>936.97833333333404</v>
      </c>
      <c r="T2023" s="59">
        <v>0</v>
      </c>
      <c r="U2023" s="14">
        <v>0</v>
      </c>
      <c r="V2023" s="59" t="s">
        <v>175</v>
      </c>
      <c r="X2023" s="46">
        <v>0</v>
      </c>
      <c r="Y2023" s="46">
        <v>0</v>
      </c>
      <c r="Z2023" s="46">
        <v>0</v>
      </c>
      <c r="AA2023" s="46">
        <v>0</v>
      </c>
      <c r="AB2023" s="46">
        <v>0</v>
      </c>
      <c r="AC2023" s="46">
        <v>0</v>
      </c>
      <c r="AD2023" s="46">
        <v>0</v>
      </c>
      <c r="AE2023" s="46">
        <v>0</v>
      </c>
      <c r="AF2023" s="46">
        <v>0</v>
      </c>
      <c r="AG2023" s="46">
        <v>0</v>
      </c>
      <c r="AH2023" s="46">
        <v>0</v>
      </c>
      <c r="AI2023" s="46">
        <v>0</v>
      </c>
      <c r="AJ2023" s="46">
        <v>0</v>
      </c>
      <c r="AK2023" s="46">
        <v>632.21000000000458</v>
      </c>
      <c r="AL2023" s="46">
        <v>4989.66</v>
      </c>
      <c r="AM2023" s="46">
        <v>7.2759576141834259E-12</v>
      </c>
    </row>
    <row r="2024" spans="5:39" x14ac:dyDescent="0.2">
      <c r="E2024" s="47">
        <v>202</v>
      </c>
      <c r="F2024" s="47">
        <v>213</v>
      </c>
      <c r="G2024" s="47" t="s">
        <v>252</v>
      </c>
      <c r="H2024" s="47" t="s">
        <v>296</v>
      </c>
      <c r="I2024" s="47" t="s">
        <v>580</v>
      </c>
      <c r="J2024" s="533">
        <v>50000006</v>
      </c>
      <c r="K2024" s="14" t="s">
        <v>64</v>
      </c>
      <c r="L2024" s="14" t="s">
        <v>57</v>
      </c>
      <c r="M2024" s="45">
        <v>2024</v>
      </c>
      <c r="N2024" s="45">
        <v>1</v>
      </c>
      <c r="O2024" s="46">
        <v>0</v>
      </c>
      <c r="Q2024" s="12">
        <v>0</v>
      </c>
      <c r="T2024" s="59">
        <v>0</v>
      </c>
      <c r="U2024" s="14">
        <v>0</v>
      </c>
      <c r="V2024" s="59" t="s">
        <v>175</v>
      </c>
      <c r="X2024" s="46">
        <v>0</v>
      </c>
      <c r="Y2024" s="46">
        <v>1648.01</v>
      </c>
      <c r="Z2024" s="46">
        <v>0</v>
      </c>
      <c r="AA2024" s="46">
        <v>0</v>
      </c>
      <c r="AB2024" s="46">
        <v>1650</v>
      </c>
      <c r="AC2024" s="46">
        <v>3298.01</v>
      </c>
      <c r="AD2024" s="46">
        <v>0</v>
      </c>
      <c r="AE2024" s="46">
        <v>1720</v>
      </c>
      <c r="AF2024" s="46">
        <v>3440</v>
      </c>
      <c r="AG2024" s="46">
        <v>5160</v>
      </c>
      <c r="AH2024" s="46">
        <v>0</v>
      </c>
      <c r="AI2024" s="46">
        <v>1720</v>
      </c>
      <c r="AJ2024" s="46">
        <v>0</v>
      </c>
      <c r="AK2024" s="46">
        <v>0</v>
      </c>
      <c r="AL2024" s="46">
        <v>0</v>
      </c>
      <c r="AM2024" s="46">
        <v>0</v>
      </c>
    </row>
    <row r="2025" spans="5:39" x14ac:dyDescent="0.2">
      <c r="E2025" s="47">
        <v>202</v>
      </c>
      <c r="F2025" s="47">
        <v>213</v>
      </c>
      <c r="G2025" s="47" t="s">
        <v>252</v>
      </c>
      <c r="H2025" s="47" t="s">
        <v>296</v>
      </c>
      <c r="I2025" s="47" t="s">
        <v>580</v>
      </c>
      <c r="J2025" s="533">
        <v>50000006</v>
      </c>
      <c r="K2025" s="14" t="s">
        <v>64</v>
      </c>
      <c r="L2025" s="14" t="s">
        <v>54</v>
      </c>
      <c r="M2025" s="45">
        <v>2025</v>
      </c>
      <c r="N2025" s="45">
        <v>1</v>
      </c>
      <c r="O2025" s="46">
        <v>938.05000000000109</v>
      </c>
      <c r="Q2025" s="12">
        <v>0</v>
      </c>
      <c r="T2025" s="59">
        <v>0</v>
      </c>
      <c r="U2025" s="14">
        <v>0</v>
      </c>
      <c r="V2025" s="59" t="s">
        <v>175</v>
      </c>
      <c r="X2025" s="46">
        <v>0</v>
      </c>
      <c r="Y2025" s="46">
        <v>1313.19</v>
      </c>
      <c r="Z2025" s="46">
        <v>0</v>
      </c>
      <c r="AA2025" s="46">
        <v>0</v>
      </c>
      <c r="AB2025" s="46">
        <v>1211.4100000000001</v>
      </c>
      <c r="AC2025" s="46">
        <v>1925.88</v>
      </c>
      <c r="AD2025" s="46">
        <v>0</v>
      </c>
      <c r="AE2025" s="46">
        <v>907.54</v>
      </c>
      <c r="AF2025" s="46">
        <v>6968.32</v>
      </c>
      <c r="AG2025" s="46">
        <v>8311.86</v>
      </c>
      <c r="AH2025" s="46">
        <v>6918.8000000000011</v>
      </c>
      <c r="AI2025" s="46">
        <v>9695.9500000000007</v>
      </c>
      <c r="AJ2025" s="46">
        <v>5915.880000000001</v>
      </c>
      <c r="AK2025" s="46">
        <v>5998.3900000000012</v>
      </c>
      <c r="AL2025" s="46">
        <v>938.05000000000109</v>
      </c>
      <c r="AM2025" s="46">
        <v>0</v>
      </c>
    </row>
    <row r="2026" spans="5:39" x14ac:dyDescent="0.2">
      <c r="E2026" s="47">
        <v>202</v>
      </c>
      <c r="F2026" s="47">
        <v>213</v>
      </c>
      <c r="G2026" s="47" t="s">
        <v>252</v>
      </c>
      <c r="H2026" s="47" t="s">
        <v>296</v>
      </c>
      <c r="I2026" s="47" t="s">
        <v>580</v>
      </c>
      <c r="J2026" s="533">
        <v>50000006</v>
      </c>
      <c r="K2026" s="14" t="s">
        <v>64</v>
      </c>
      <c r="L2026" s="14" t="s">
        <v>58</v>
      </c>
      <c r="M2026" s="45">
        <v>2026</v>
      </c>
      <c r="N2026" s="45">
        <v>1</v>
      </c>
      <c r="O2026" s="46">
        <v>4683.8200000000088</v>
      </c>
      <c r="Q2026" s="12">
        <v>0</v>
      </c>
      <c r="T2026" s="59">
        <v>0</v>
      </c>
      <c r="U2026" s="14">
        <v>0</v>
      </c>
      <c r="V2026" s="59" t="s">
        <v>175</v>
      </c>
      <c r="X2026" s="46">
        <v>0</v>
      </c>
      <c r="Y2026" s="46">
        <v>11822.79</v>
      </c>
      <c r="Z2026" s="46">
        <v>8451.7900000000009</v>
      </c>
      <c r="AA2026" s="46">
        <v>6389.1500000000015</v>
      </c>
      <c r="AB2026" s="46">
        <v>6439.1500000000015</v>
      </c>
      <c r="AC2026" s="46">
        <v>6489.1500000000005</v>
      </c>
      <c r="AD2026" s="46">
        <v>4283.82</v>
      </c>
      <c r="AE2026" s="46">
        <v>4333.8200000000006</v>
      </c>
      <c r="AF2026" s="46">
        <v>4383.82</v>
      </c>
      <c r="AG2026" s="46">
        <v>4433.82</v>
      </c>
      <c r="AH2026" s="46">
        <v>4483.8200000000015</v>
      </c>
      <c r="AI2026" s="46">
        <v>4533.8200000000033</v>
      </c>
      <c r="AJ2026" s="46">
        <v>4583.8200000000033</v>
      </c>
      <c r="AK2026" s="46">
        <v>4633.8200000000052</v>
      </c>
      <c r="AL2026" s="46">
        <v>4683.8200000000088</v>
      </c>
      <c r="AM2026" s="46">
        <v>4497.4960000000065</v>
      </c>
    </row>
    <row r="2027" spans="5:39" x14ac:dyDescent="0.2">
      <c r="E2027" s="47">
        <v>202</v>
      </c>
      <c r="F2027" s="47">
        <v>213</v>
      </c>
      <c r="G2027" s="47" t="s">
        <v>252</v>
      </c>
      <c r="H2027" s="47" t="s">
        <v>296</v>
      </c>
      <c r="I2027" s="47" t="s">
        <v>580</v>
      </c>
      <c r="J2027" s="533">
        <v>50000006</v>
      </c>
      <c r="K2027" s="14" t="s">
        <v>67</v>
      </c>
      <c r="L2027" s="14" t="s">
        <v>67</v>
      </c>
      <c r="M2027" s="45">
        <v>2027</v>
      </c>
      <c r="N2027" s="45">
        <v>1</v>
      </c>
      <c r="O2027" s="53">
        <v>3.1487529950027238</v>
      </c>
      <c r="P2027" s="54">
        <v>0</v>
      </c>
      <c r="Q2027" s="55">
        <v>0</v>
      </c>
      <c r="R2027" s="56">
        <v>0</v>
      </c>
      <c r="S2027" s="57">
        <v>0</v>
      </c>
      <c r="T2027" s="60">
        <v>0</v>
      </c>
      <c r="U2027" s="14">
        <v>0</v>
      </c>
      <c r="V2027" s="60" t="s">
        <v>175</v>
      </c>
      <c r="Y2027" s="46">
        <v>3.1487529950027238</v>
      </c>
      <c r="Z2027" s="46">
        <v>3.1487529950027238</v>
      </c>
      <c r="AA2027" s="46">
        <v>3.1487529950027238</v>
      </c>
      <c r="AB2027" s="46">
        <v>3.1487529950027238</v>
      </c>
      <c r="AC2027" s="46">
        <v>3.1487529950027238</v>
      </c>
      <c r="AD2027" s="46">
        <v>3.1487529950027238</v>
      </c>
      <c r="AE2027" s="46">
        <v>3.1487529950027238</v>
      </c>
      <c r="AF2027" s="46">
        <v>3.1487529950027238</v>
      </c>
      <c r="AG2027" s="46">
        <v>3.1487529950027238</v>
      </c>
      <c r="AH2027" s="46">
        <v>3.1487529950027238</v>
      </c>
      <c r="AI2027" s="46">
        <v>3.1487529950027238</v>
      </c>
      <c r="AJ2027" s="46">
        <v>3.1487529950027238</v>
      </c>
      <c r="AK2027" s="46">
        <v>3.1487529950027238</v>
      </c>
      <c r="AL2027" s="46">
        <v>3.1487529950027238</v>
      </c>
      <c r="AM2027" s="46">
        <v>3.1487529950027238</v>
      </c>
    </row>
    <row r="2028" spans="5:39" x14ac:dyDescent="0.2">
      <c r="E2028" s="14">
        <v>203</v>
      </c>
      <c r="F2028" s="14">
        <v>214</v>
      </c>
      <c r="G2028" s="14" t="s">
        <v>252</v>
      </c>
      <c r="H2028" s="14" t="s">
        <v>323</v>
      </c>
      <c r="I2028" s="14" t="s">
        <v>581</v>
      </c>
      <c r="J2028" s="531">
        <v>50000007</v>
      </c>
      <c r="K2028" s="14" t="s">
        <v>59</v>
      </c>
      <c r="L2028" s="14" t="s">
        <v>57</v>
      </c>
      <c r="M2028" s="45">
        <v>2028</v>
      </c>
      <c r="N2028" s="45">
        <v>1</v>
      </c>
      <c r="O2028" s="46">
        <v>4231.4399999999996</v>
      </c>
      <c r="Q2028" s="12">
        <v>0</v>
      </c>
      <c r="T2028" s="59">
        <v>0</v>
      </c>
      <c r="U2028" s="14">
        <v>0</v>
      </c>
      <c r="V2028" s="59" t="s">
        <v>175</v>
      </c>
      <c r="Y2028" s="46">
        <v>4054.32</v>
      </c>
      <c r="Z2028" s="46">
        <v>4064.3</v>
      </c>
      <c r="AA2028" s="46">
        <v>4060.31</v>
      </c>
      <c r="AB2028" s="46">
        <v>4062.3</v>
      </c>
      <c r="AC2028" s="46">
        <v>4054.32</v>
      </c>
      <c r="AD2028" s="46">
        <v>4054.32</v>
      </c>
      <c r="AE2028" s="46">
        <v>4231.4399999999996</v>
      </c>
      <c r="AF2028" s="46">
        <v>4231.4399999999996</v>
      </c>
      <c r="AG2028" s="46">
        <v>4231.4399999999996</v>
      </c>
      <c r="AH2028" s="46">
        <v>4231.4399999999996</v>
      </c>
      <c r="AI2028" s="46">
        <v>4231.4399999999996</v>
      </c>
      <c r="AJ2028" s="46">
        <v>4231.4399999999996</v>
      </c>
      <c r="AK2028" s="46">
        <v>4231.4399999999996</v>
      </c>
      <c r="AL2028" s="46">
        <v>4231.4399999999996</v>
      </c>
      <c r="AM2028" s="46">
        <v>0</v>
      </c>
    </row>
    <row r="2029" spans="5:39" x14ac:dyDescent="0.2">
      <c r="E2029" s="47">
        <v>203</v>
      </c>
      <c r="F2029" s="47">
        <v>214</v>
      </c>
      <c r="G2029" s="47" t="s">
        <v>252</v>
      </c>
      <c r="H2029" s="47" t="s">
        <v>323</v>
      </c>
      <c r="I2029" s="47" t="s">
        <v>581</v>
      </c>
      <c r="J2029" s="533">
        <v>50000007</v>
      </c>
      <c r="K2029" s="14" t="s">
        <v>59</v>
      </c>
      <c r="L2029" s="14" t="s">
        <v>54</v>
      </c>
      <c r="M2029" s="45">
        <v>2029</v>
      </c>
      <c r="N2029" s="45">
        <v>1</v>
      </c>
      <c r="O2029" s="46">
        <v>6011.75</v>
      </c>
      <c r="Q2029" s="12">
        <v>0</v>
      </c>
      <c r="T2029" s="59">
        <v>0</v>
      </c>
      <c r="U2029" s="14">
        <v>0</v>
      </c>
      <c r="V2029" s="59" t="s">
        <v>175</v>
      </c>
      <c r="Y2029" s="46">
        <v>3229.09</v>
      </c>
      <c r="Z2029" s="46">
        <v>4835.6499999999996</v>
      </c>
      <c r="AA2029" s="46">
        <v>3041.49</v>
      </c>
      <c r="AB2029" s="46">
        <v>2977.63</v>
      </c>
      <c r="AC2029" s="46">
        <v>1756.24</v>
      </c>
      <c r="AD2029" s="46">
        <v>872.77</v>
      </c>
      <c r="AE2029" s="46">
        <v>907.54</v>
      </c>
      <c r="AF2029" s="46">
        <v>2007.3899999999999</v>
      </c>
      <c r="AG2029" s="46">
        <v>2090.69</v>
      </c>
      <c r="AH2029" s="46">
        <v>2039.62</v>
      </c>
      <c r="AI2029" s="46">
        <v>4057.4799999999996</v>
      </c>
      <c r="AJ2029" s="46">
        <v>4932.880000000001</v>
      </c>
      <c r="AK2029" s="46">
        <v>5325.98</v>
      </c>
      <c r="AL2029" s="46">
        <v>6011.75</v>
      </c>
      <c r="AM2029" s="46">
        <v>0</v>
      </c>
    </row>
    <row r="2030" spans="5:39" x14ac:dyDescent="0.2">
      <c r="E2030" s="47">
        <v>203</v>
      </c>
      <c r="F2030" s="47">
        <v>214</v>
      </c>
      <c r="G2030" s="47" t="s">
        <v>252</v>
      </c>
      <c r="H2030" s="47" t="s">
        <v>323</v>
      </c>
      <c r="I2030" s="47" t="s">
        <v>581</v>
      </c>
      <c r="J2030" s="533">
        <v>50000007</v>
      </c>
      <c r="K2030" s="14" t="s">
        <v>59</v>
      </c>
      <c r="L2030" s="14" t="s">
        <v>58</v>
      </c>
      <c r="M2030" s="45">
        <v>2030</v>
      </c>
      <c r="N2030" s="45">
        <v>1</v>
      </c>
      <c r="O2030" s="46">
        <v>50.000000000000909</v>
      </c>
      <c r="Q2030" s="12">
        <v>0</v>
      </c>
      <c r="T2030" s="59">
        <v>0</v>
      </c>
      <c r="U2030" s="14">
        <v>0</v>
      </c>
      <c r="V2030" s="59" t="s">
        <v>175</v>
      </c>
      <c r="Y2030" s="46">
        <v>49.999999999999545</v>
      </c>
      <c r="Z2030" s="46">
        <v>50.000000000000909</v>
      </c>
      <c r="AA2030" s="46">
        <v>50.000000000000455</v>
      </c>
      <c r="AB2030" s="46">
        <v>50</v>
      </c>
      <c r="AC2030" s="46">
        <v>50.000000000000227</v>
      </c>
      <c r="AD2030" s="46">
        <v>50</v>
      </c>
      <c r="AE2030" s="46">
        <v>50</v>
      </c>
      <c r="AF2030" s="46">
        <v>50.000000000000455</v>
      </c>
      <c r="AG2030" s="46">
        <v>50.000000000000455</v>
      </c>
      <c r="AH2030" s="46">
        <v>50.000000000000909</v>
      </c>
      <c r="AI2030" s="46">
        <v>50.000000000000909</v>
      </c>
      <c r="AJ2030" s="46">
        <v>49.999999999999091</v>
      </c>
      <c r="AK2030" s="46">
        <v>50.000000000000909</v>
      </c>
      <c r="AL2030" s="46">
        <v>50.000000000000909</v>
      </c>
      <c r="AM2030" s="46">
        <v>0</v>
      </c>
    </row>
    <row r="2031" spans="5:39" x14ac:dyDescent="0.2">
      <c r="E2031" s="47">
        <v>203</v>
      </c>
      <c r="F2031" s="47">
        <v>214</v>
      </c>
      <c r="G2031" s="47" t="s">
        <v>252</v>
      </c>
      <c r="H2031" s="47" t="s">
        <v>323</v>
      </c>
      <c r="I2031" s="47" t="s">
        <v>581</v>
      </c>
      <c r="J2031" s="533">
        <v>50000007</v>
      </c>
      <c r="K2031" s="14" t="s">
        <v>59</v>
      </c>
      <c r="L2031" s="14" t="s">
        <v>31</v>
      </c>
      <c r="M2031" s="45">
        <v>2031</v>
      </c>
      <c r="N2031" s="45">
        <v>1</v>
      </c>
      <c r="O2031" s="48">
        <v>10293.189999999999</v>
      </c>
      <c r="Q2031" s="12">
        <v>0</v>
      </c>
      <c r="R2031" s="46">
        <v>8357.8399999999983</v>
      </c>
      <c r="T2031" s="59">
        <v>0</v>
      </c>
      <c r="U2031" s="14">
        <v>0</v>
      </c>
      <c r="V2031" s="59" t="s">
        <v>175</v>
      </c>
      <c r="X2031" s="46">
        <v>17306.27</v>
      </c>
      <c r="Y2031" s="46">
        <v>7333.41</v>
      </c>
      <c r="Z2031" s="46">
        <v>8949.9500000000007</v>
      </c>
      <c r="AA2031" s="46">
        <v>7151.7999999999993</v>
      </c>
      <c r="AB2031" s="46">
        <v>7089.93</v>
      </c>
      <c r="AC2031" s="46">
        <v>5860.56</v>
      </c>
      <c r="AD2031" s="46">
        <v>4977.09</v>
      </c>
      <c r="AE2031" s="46">
        <v>5188.9799999999996</v>
      </c>
      <c r="AF2031" s="46">
        <v>6288.83</v>
      </c>
      <c r="AG2031" s="46">
        <v>6372.1299999999992</v>
      </c>
      <c r="AH2031" s="46">
        <v>6321.06</v>
      </c>
      <c r="AI2031" s="46">
        <v>8338.9199999999983</v>
      </c>
      <c r="AJ2031" s="46">
        <v>9214.32</v>
      </c>
      <c r="AK2031" s="46">
        <v>9607.4199999999983</v>
      </c>
      <c r="AL2031" s="46">
        <v>10293.189999999999</v>
      </c>
      <c r="AM2031" s="46">
        <v>0</v>
      </c>
    </row>
    <row r="2032" spans="5:39" x14ac:dyDescent="0.2">
      <c r="E2032" s="47">
        <v>203</v>
      </c>
      <c r="F2032" s="47">
        <v>214</v>
      </c>
      <c r="G2032" s="47" t="s">
        <v>252</v>
      </c>
      <c r="H2032" s="47" t="s">
        <v>323</v>
      </c>
      <c r="I2032" s="47" t="s">
        <v>581</v>
      </c>
      <c r="J2032" s="533">
        <v>50000007</v>
      </c>
      <c r="K2032" s="14" t="s">
        <v>37</v>
      </c>
      <c r="L2032" s="14" t="s">
        <v>31</v>
      </c>
      <c r="M2032" s="45">
        <v>2032</v>
      </c>
      <c r="N2032" s="45">
        <v>1</v>
      </c>
      <c r="O2032" s="48">
        <v>9606.7199999999993</v>
      </c>
      <c r="P2032" s="48"/>
      <c r="Q2032" s="12">
        <v>0</v>
      </c>
      <c r="R2032" s="46">
        <v>8555.2766666666666</v>
      </c>
      <c r="T2032" s="59">
        <v>0</v>
      </c>
      <c r="U2032" s="14">
        <v>0</v>
      </c>
      <c r="V2032" s="59" t="s">
        <v>175</v>
      </c>
      <c r="Y2032" s="46">
        <v>0</v>
      </c>
      <c r="Z2032" s="46">
        <v>24639.68</v>
      </c>
      <c r="AA2032" s="46">
        <v>0</v>
      </c>
      <c r="AB2032" s="46">
        <v>16101.75</v>
      </c>
      <c r="AC2032" s="46">
        <v>0</v>
      </c>
      <c r="AD2032" s="46">
        <v>0</v>
      </c>
      <c r="AE2032" s="46">
        <v>17927.580000000002</v>
      </c>
      <c r="AF2032" s="46">
        <v>0</v>
      </c>
      <c r="AG2032" s="46">
        <v>0</v>
      </c>
      <c r="AH2032" s="46">
        <v>17849.939999999999</v>
      </c>
      <c r="AI2032" s="46">
        <v>0</v>
      </c>
      <c r="AJ2032" s="46">
        <v>23875</v>
      </c>
      <c r="AK2032" s="46">
        <v>0</v>
      </c>
      <c r="AL2032" s="46">
        <v>9606.7199999999993</v>
      </c>
      <c r="AM2032" s="46">
        <v>4117.2760000000007</v>
      </c>
    </row>
    <row r="2033" spans="5:39" x14ac:dyDescent="0.2">
      <c r="E2033" s="47">
        <v>203</v>
      </c>
      <c r="F2033" s="47">
        <v>214</v>
      </c>
      <c r="G2033" s="47" t="s">
        <v>252</v>
      </c>
      <c r="H2033" s="47" t="s">
        <v>323</v>
      </c>
      <c r="I2033" s="47" t="s">
        <v>581</v>
      </c>
      <c r="J2033" s="533">
        <v>50000007</v>
      </c>
      <c r="K2033" s="14" t="s">
        <v>65</v>
      </c>
      <c r="L2033" s="14" t="s">
        <v>31</v>
      </c>
      <c r="M2033" s="45">
        <v>2033</v>
      </c>
      <c r="N2033" s="45">
        <v>1</v>
      </c>
      <c r="O2033" s="52">
        <v>10293.189999999999</v>
      </c>
      <c r="P2033" s="48">
        <v>4117.2760000000007</v>
      </c>
      <c r="Q2033" s="12">
        <v>0</v>
      </c>
      <c r="R2033" s="46">
        <v>1715.5316666666665</v>
      </c>
      <c r="T2033" s="59">
        <v>0</v>
      </c>
      <c r="U2033" s="14">
        <v>0</v>
      </c>
      <c r="V2033" s="59" t="s">
        <v>175</v>
      </c>
      <c r="X2033" s="46">
        <v>0</v>
      </c>
      <c r="Y2033" s="46">
        <v>0</v>
      </c>
      <c r="Z2033" s="46">
        <v>0</v>
      </c>
      <c r="AA2033" s="46">
        <v>0</v>
      </c>
      <c r="AB2033" s="46">
        <v>0</v>
      </c>
      <c r="AC2033" s="46">
        <v>0</v>
      </c>
      <c r="AD2033" s="46">
        <v>0</v>
      </c>
      <c r="AE2033" s="46">
        <v>0</v>
      </c>
      <c r="AF2033" s="46">
        <v>0</v>
      </c>
      <c r="AG2033" s="46">
        <v>0</v>
      </c>
      <c r="AH2033" s="46">
        <v>0</v>
      </c>
      <c r="AI2033" s="46">
        <v>0</v>
      </c>
      <c r="AJ2033" s="46">
        <v>0</v>
      </c>
      <c r="AK2033" s="46">
        <v>0</v>
      </c>
      <c r="AL2033" s="46">
        <v>10293.189999999999</v>
      </c>
      <c r="AM2033" s="46">
        <v>0</v>
      </c>
    </row>
    <row r="2034" spans="5:39" x14ac:dyDescent="0.2">
      <c r="E2034" s="47">
        <v>203</v>
      </c>
      <c r="F2034" s="47">
        <v>214</v>
      </c>
      <c r="G2034" s="47" t="s">
        <v>252</v>
      </c>
      <c r="H2034" s="47" t="s">
        <v>323</v>
      </c>
      <c r="I2034" s="47" t="s">
        <v>581</v>
      </c>
      <c r="J2034" s="533">
        <v>50000007</v>
      </c>
      <c r="K2034" s="14" t="s">
        <v>64</v>
      </c>
      <c r="L2034" s="14" t="s">
        <v>57</v>
      </c>
      <c r="M2034" s="45">
        <v>2034</v>
      </c>
      <c r="N2034" s="45">
        <v>1</v>
      </c>
      <c r="O2034" s="46">
        <v>0</v>
      </c>
      <c r="Q2034" s="12">
        <v>0</v>
      </c>
      <c r="T2034" s="59">
        <v>0</v>
      </c>
      <c r="U2034" s="14">
        <v>0</v>
      </c>
      <c r="V2034" s="59" t="s">
        <v>175</v>
      </c>
      <c r="X2034" s="46">
        <v>0</v>
      </c>
      <c r="Y2034" s="46">
        <v>4054.32</v>
      </c>
      <c r="Z2034" s="46">
        <v>0</v>
      </c>
      <c r="AA2034" s="46">
        <v>4060.31</v>
      </c>
      <c r="AB2034" s="46">
        <v>0</v>
      </c>
      <c r="AC2034" s="46">
        <v>4054.32</v>
      </c>
      <c r="AD2034" s="46">
        <v>8108.64</v>
      </c>
      <c r="AE2034" s="46">
        <v>0</v>
      </c>
      <c r="AF2034" s="46">
        <v>4231.4399999999996</v>
      </c>
      <c r="AG2034" s="46">
        <v>8462.8799999999992</v>
      </c>
      <c r="AH2034" s="46">
        <v>0</v>
      </c>
      <c r="AI2034" s="46">
        <v>4231.4399999999996</v>
      </c>
      <c r="AJ2034" s="46">
        <v>0</v>
      </c>
      <c r="AK2034" s="46">
        <v>4230.7400000000025</v>
      </c>
      <c r="AL2034" s="46">
        <v>0</v>
      </c>
      <c r="AM2034" s="46">
        <v>0</v>
      </c>
    </row>
    <row r="2035" spans="5:39" x14ac:dyDescent="0.2">
      <c r="E2035" s="47">
        <v>203</v>
      </c>
      <c r="F2035" s="47">
        <v>214</v>
      </c>
      <c r="G2035" s="47" t="s">
        <v>252</v>
      </c>
      <c r="H2035" s="47" t="s">
        <v>323</v>
      </c>
      <c r="I2035" s="47" t="s">
        <v>581</v>
      </c>
      <c r="J2035" s="533">
        <v>50000007</v>
      </c>
      <c r="K2035" s="14" t="s">
        <v>64</v>
      </c>
      <c r="L2035" s="14" t="s">
        <v>54</v>
      </c>
      <c r="M2035" s="45">
        <v>2035</v>
      </c>
      <c r="N2035" s="45">
        <v>1</v>
      </c>
      <c r="O2035" s="46">
        <v>10193.190000000002</v>
      </c>
      <c r="Q2035" s="12">
        <v>0</v>
      </c>
      <c r="T2035" s="59">
        <v>0</v>
      </c>
      <c r="U2035" s="14">
        <v>0</v>
      </c>
      <c r="V2035" s="59" t="s">
        <v>175</v>
      </c>
      <c r="X2035" s="46">
        <v>0</v>
      </c>
      <c r="Y2035" s="46">
        <v>3229.09</v>
      </c>
      <c r="Z2035" s="46">
        <v>0</v>
      </c>
      <c r="AA2035" s="46">
        <v>3041.49</v>
      </c>
      <c r="AB2035" s="46">
        <v>0</v>
      </c>
      <c r="AC2035" s="46">
        <v>1756.24</v>
      </c>
      <c r="AD2035" s="46">
        <v>2629.01</v>
      </c>
      <c r="AE2035" s="46">
        <v>0</v>
      </c>
      <c r="AF2035" s="46">
        <v>2007.3899999999999</v>
      </c>
      <c r="AG2035" s="46">
        <v>4098.08</v>
      </c>
      <c r="AH2035" s="46">
        <v>982.08000000000084</v>
      </c>
      <c r="AI2035" s="46">
        <v>5039.5600000000004</v>
      </c>
      <c r="AJ2035" s="46">
        <v>0</v>
      </c>
      <c r="AK2035" s="46">
        <v>5325.98</v>
      </c>
      <c r="AL2035" s="46">
        <v>10193.190000000002</v>
      </c>
      <c r="AM2035" s="46">
        <v>6075.9140000000016</v>
      </c>
    </row>
    <row r="2036" spans="5:39" x14ac:dyDescent="0.2">
      <c r="E2036" s="47">
        <v>203</v>
      </c>
      <c r="F2036" s="47">
        <v>214</v>
      </c>
      <c r="G2036" s="47" t="s">
        <v>252</v>
      </c>
      <c r="H2036" s="47" t="s">
        <v>323</v>
      </c>
      <c r="I2036" s="47" t="s">
        <v>581</v>
      </c>
      <c r="J2036" s="533">
        <v>50000007</v>
      </c>
      <c r="K2036" s="14" t="s">
        <v>64</v>
      </c>
      <c r="L2036" s="14" t="s">
        <v>58</v>
      </c>
      <c r="M2036" s="45">
        <v>2036</v>
      </c>
      <c r="N2036" s="45">
        <v>1</v>
      </c>
      <c r="O2036" s="46">
        <v>100</v>
      </c>
      <c r="Q2036" s="12">
        <v>0</v>
      </c>
      <c r="T2036" s="59">
        <v>0</v>
      </c>
      <c r="U2036" s="14">
        <v>0</v>
      </c>
      <c r="V2036" s="59" t="s">
        <v>175</v>
      </c>
      <c r="X2036" s="46">
        <v>0</v>
      </c>
      <c r="Y2036" s="46">
        <v>17356.27</v>
      </c>
      <c r="Z2036" s="46">
        <v>8949.9500000000044</v>
      </c>
      <c r="AA2036" s="46">
        <v>8999.950000000008</v>
      </c>
      <c r="AB2036" s="46">
        <v>7089.9300000000076</v>
      </c>
      <c r="AC2036" s="46">
        <v>7139.9300000000057</v>
      </c>
      <c r="AD2036" s="46">
        <v>7189.9300000000094</v>
      </c>
      <c r="AE2036" s="46">
        <v>5188.9800000000032</v>
      </c>
      <c r="AF2036" s="46">
        <v>5238.980000000005</v>
      </c>
      <c r="AG2036" s="46">
        <v>5288.9800000000105</v>
      </c>
      <c r="AH2036" s="46">
        <v>5338.9800000000114</v>
      </c>
      <c r="AI2036" s="46">
        <v>5388.9800000000114</v>
      </c>
      <c r="AJ2036" s="46">
        <v>-0.69999999999708962</v>
      </c>
      <c r="AK2036" s="46">
        <v>49.999999999999091</v>
      </c>
      <c r="AL2036" s="46">
        <v>100</v>
      </c>
      <c r="AM2036" s="46">
        <v>100.00000000000273</v>
      </c>
    </row>
    <row r="2037" spans="5:39" x14ac:dyDescent="0.2">
      <c r="E2037" s="47">
        <v>203</v>
      </c>
      <c r="F2037" s="47">
        <v>214</v>
      </c>
      <c r="G2037" s="47" t="s">
        <v>252</v>
      </c>
      <c r="H2037" s="47" t="s">
        <v>323</v>
      </c>
      <c r="I2037" s="47" t="s">
        <v>581</v>
      </c>
      <c r="J2037" s="533">
        <v>50000007</v>
      </c>
      <c r="K2037" s="14" t="s">
        <v>67</v>
      </c>
      <c r="L2037" s="14" t="s">
        <v>67</v>
      </c>
      <c r="M2037" s="45">
        <v>2037</v>
      </c>
      <c r="N2037" s="45">
        <v>1</v>
      </c>
      <c r="O2037" s="53">
        <v>0</v>
      </c>
      <c r="P2037" s="54">
        <v>0</v>
      </c>
      <c r="Q2037" s="55">
        <v>0</v>
      </c>
      <c r="R2037" s="56">
        <v>0</v>
      </c>
      <c r="S2037" s="57">
        <v>0</v>
      </c>
      <c r="T2037" s="60">
        <v>0</v>
      </c>
      <c r="U2037" s="14">
        <v>0</v>
      </c>
      <c r="V2037" s="60" t="s">
        <v>175</v>
      </c>
      <c r="Y2037" s="46">
        <v>0</v>
      </c>
      <c r="Z2037" s="46">
        <v>0</v>
      </c>
      <c r="AA2037" s="46">
        <v>0</v>
      </c>
      <c r="AB2037" s="46">
        <v>0</v>
      </c>
      <c r="AC2037" s="46">
        <v>0</v>
      </c>
      <c r="AD2037" s="46">
        <v>0</v>
      </c>
      <c r="AE2037" s="46">
        <v>0</v>
      </c>
      <c r="AF2037" s="46">
        <v>0</v>
      </c>
      <c r="AG2037" s="46">
        <v>0</v>
      </c>
      <c r="AH2037" s="46">
        <v>0</v>
      </c>
      <c r="AI2037" s="46">
        <v>0</v>
      </c>
      <c r="AJ2037" s="46">
        <v>0</v>
      </c>
      <c r="AK2037" s="46">
        <v>0</v>
      </c>
      <c r="AL2037" s="46">
        <v>0</v>
      </c>
      <c r="AM2037" s="46">
        <v>0</v>
      </c>
    </row>
    <row r="2038" spans="5:39" x14ac:dyDescent="0.2">
      <c r="E2038" s="14">
        <v>204</v>
      </c>
      <c r="F2038" s="14">
        <v>215</v>
      </c>
      <c r="G2038" s="14" t="s">
        <v>252</v>
      </c>
      <c r="H2038" s="14" t="s">
        <v>311</v>
      </c>
      <c r="I2038" s="14" t="s">
        <v>582</v>
      </c>
      <c r="J2038" s="531">
        <v>50000008</v>
      </c>
      <c r="K2038" s="14" t="s">
        <v>59</v>
      </c>
      <c r="L2038" s="14" t="s">
        <v>57</v>
      </c>
      <c r="M2038" s="45">
        <v>2038</v>
      </c>
      <c r="N2038" s="45">
        <v>1</v>
      </c>
      <c r="O2038" s="46">
        <v>2734.76</v>
      </c>
      <c r="Q2038" s="12">
        <v>0</v>
      </c>
      <c r="T2038" s="59">
        <v>0</v>
      </c>
      <c r="U2038" s="14">
        <v>0</v>
      </c>
      <c r="V2038" s="59" t="s">
        <v>174</v>
      </c>
      <c r="Y2038" s="46">
        <v>2620.29</v>
      </c>
      <c r="Z2038" s="46">
        <v>4125.3999999999996</v>
      </c>
      <c r="AA2038" s="46">
        <v>2624.29</v>
      </c>
      <c r="AB2038" s="46">
        <v>2123.9299999999998</v>
      </c>
      <c r="AC2038" s="46">
        <v>2620.29</v>
      </c>
      <c r="AD2038" s="46">
        <v>2620.29</v>
      </c>
      <c r="AE2038" s="46">
        <v>2734.76</v>
      </c>
      <c r="AF2038" s="46">
        <v>2734.76</v>
      </c>
      <c r="AG2038" s="46">
        <v>2734.76</v>
      </c>
      <c r="AH2038" s="46">
        <v>2734.76</v>
      </c>
      <c r="AI2038" s="46">
        <v>2734.76</v>
      </c>
      <c r="AJ2038" s="46">
        <v>2734.76</v>
      </c>
      <c r="AK2038" s="46">
        <v>2734.76</v>
      </c>
      <c r="AL2038" s="46">
        <v>2734.76</v>
      </c>
      <c r="AM2038" s="46">
        <v>0</v>
      </c>
    </row>
    <row r="2039" spans="5:39" x14ac:dyDescent="0.2">
      <c r="E2039" s="47">
        <v>204</v>
      </c>
      <c r="F2039" s="47">
        <v>215</v>
      </c>
      <c r="G2039" s="47" t="s">
        <v>252</v>
      </c>
      <c r="H2039" s="47" t="s">
        <v>311</v>
      </c>
      <c r="I2039" s="47" t="s">
        <v>582</v>
      </c>
      <c r="J2039" s="533">
        <v>50000008</v>
      </c>
      <c r="K2039" s="14" t="s">
        <v>59</v>
      </c>
      <c r="L2039" s="14" t="s">
        <v>54</v>
      </c>
      <c r="M2039" s="45">
        <v>2039</v>
      </c>
      <c r="N2039" s="45">
        <v>1</v>
      </c>
      <c r="O2039" s="46">
        <v>3136.9100000000003</v>
      </c>
      <c r="Q2039" s="12">
        <v>0</v>
      </c>
      <c r="T2039" s="59">
        <v>0</v>
      </c>
      <c r="U2039" s="14">
        <v>0</v>
      </c>
      <c r="V2039" s="59" t="s">
        <v>174</v>
      </c>
      <c r="Y2039" s="46">
        <v>2085.54</v>
      </c>
      <c r="Z2039" s="46">
        <v>3125.31</v>
      </c>
      <c r="AA2039" s="46">
        <v>3490.07</v>
      </c>
      <c r="AB2039" s="46">
        <v>2426.23</v>
      </c>
      <c r="AC2039" s="46">
        <v>1133.57</v>
      </c>
      <c r="AD2039" s="46">
        <v>2202.1999999999998</v>
      </c>
      <c r="AE2039" s="46">
        <v>1409.51</v>
      </c>
      <c r="AF2039" s="46">
        <v>1577.3799999999999</v>
      </c>
      <c r="AG2039" s="46">
        <v>1603.27</v>
      </c>
      <c r="AH2039" s="46">
        <v>-691.20999999999992</v>
      </c>
      <c r="AI2039" s="46">
        <v>2608.63</v>
      </c>
      <c r="AJ2039" s="46">
        <v>4156.63</v>
      </c>
      <c r="AK2039" s="46">
        <v>3529.6800000000003</v>
      </c>
      <c r="AL2039" s="46">
        <v>3136.9100000000003</v>
      </c>
      <c r="AM2039" s="46">
        <v>0</v>
      </c>
    </row>
    <row r="2040" spans="5:39" x14ac:dyDescent="0.2">
      <c r="E2040" s="47">
        <v>204</v>
      </c>
      <c r="F2040" s="47">
        <v>215</v>
      </c>
      <c r="G2040" s="47" t="s">
        <v>252</v>
      </c>
      <c r="H2040" s="47" t="s">
        <v>311</v>
      </c>
      <c r="I2040" s="47" t="s">
        <v>582</v>
      </c>
      <c r="J2040" s="533">
        <v>50000008</v>
      </c>
      <c r="K2040" s="14" t="s">
        <v>59</v>
      </c>
      <c r="L2040" s="14" t="s">
        <v>58</v>
      </c>
      <c r="M2040" s="45">
        <v>2040</v>
      </c>
      <c r="N2040" s="45">
        <v>1</v>
      </c>
      <c r="O2040" s="46">
        <v>49.999999999999545</v>
      </c>
      <c r="Q2040" s="12">
        <v>0</v>
      </c>
      <c r="T2040" s="59">
        <v>0</v>
      </c>
      <c r="U2040" s="14">
        <v>0</v>
      </c>
      <c r="V2040" s="59" t="s">
        <v>174</v>
      </c>
      <c r="Y2040" s="46">
        <v>50</v>
      </c>
      <c r="Z2040" s="46">
        <v>50.000000000000455</v>
      </c>
      <c r="AA2040" s="46">
        <v>49.999999999999545</v>
      </c>
      <c r="AB2040" s="46">
        <v>50</v>
      </c>
      <c r="AC2040" s="46">
        <v>50.000000000000227</v>
      </c>
      <c r="AD2040" s="46">
        <v>50</v>
      </c>
      <c r="AE2040" s="46">
        <v>50.000000000000227</v>
      </c>
      <c r="AF2040" s="46">
        <v>50.000000000000227</v>
      </c>
      <c r="AG2040" s="46">
        <v>49.999999999999545</v>
      </c>
      <c r="AH2040" s="46">
        <v>49.999999999999886</v>
      </c>
      <c r="AI2040" s="46">
        <v>50</v>
      </c>
      <c r="AJ2040" s="46">
        <v>50</v>
      </c>
      <c r="AK2040" s="46">
        <v>49.999999999999091</v>
      </c>
      <c r="AL2040" s="46">
        <v>49.999999999999545</v>
      </c>
      <c r="AM2040" s="46">
        <v>0</v>
      </c>
    </row>
    <row r="2041" spans="5:39" x14ac:dyDescent="0.2">
      <c r="E2041" s="47">
        <v>204</v>
      </c>
      <c r="F2041" s="47">
        <v>215</v>
      </c>
      <c r="G2041" s="47" t="s">
        <v>252</v>
      </c>
      <c r="H2041" s="47" t="s">
        <v>311</v>
      </c>
      <c r="I2041" s="47" t="s">
        <v>582</v>
      </c>
      <c r="J2041" s="533">
        <v>50000008</v>
      </c>
      <c r="K2041" s="14" t="s">
        <v>59</v>
      </c>
      <c r="L2041" s="14" t="s">
        <v>31</v>
      </c>
      <c r="M2041" s="45">
        <v>2041</v>
      </c>
      <c r="N2041" s="45">
        <v>1</v>
      </c>
      <c r="O2041" s="48">
        <v>5921.67</v>
      </c>
      <c r="Q2041" s="12">
        <v>0</v>
      </c>
      <c r="R2041" s="46">
        <v>5175.4116666666669</v>
      </c>
      <c r="T2041" s="59">
        <v>0</v>
      </c>
      <c r="U2041" s="14">
        <v>0</v>
      </c>
      <c r="V2041" s="59" t="s">
        <v>174</v>
      </c>
      <c r="X2041" s="46">
        <v>2948.29</v>
      </c>
      <c r="Y2041" s="46">
        <v>4755.83</v>
      </c>
      <c r="Z2041" s="46">
        <v>7300.7099999999991</v>
      </c>
      <c r="AA2041" s="46">
        <v>6164.3600000000006</v>
      </c>
      <c r="AB2041" s="46">
        <v>4600.16</v>
      </c>
      <c r="AC2041" s="46">
        <v>3803.8599999999997</v>
      </c>
      <c r="AD2041" s="46">
        <v>4872.49</v>
      </c>
      <c r="AE2041" s="46">
        <v>4194.2700000000004</v>
      </c>
      <c r="AF2041" s="46">
        <v>4362.1400000000003</v>
      </c>
      <c r="AG2041" s="46">
        <v>4388.0300000000007</v>
      </c>
      <c r="AH2041" s="46">
        <v>2093.5500000000002</v>
      </c>
      <c r="AI2041" s="46">
        <v>5393.39</v>
      </c>
      <c r="AJ2041" s="46">
        <v>6941.39</v>
      </c>
      <c r="AK2041" s="46">
        <v>6314.44</v>
      </c>
      <c r="AL2041" s="46">
        <v>5921.67</v>
      </c>
      <c r="AM2041" s="46">
        <v>0</v>
      </c>
    </row>
    <row r="2042" spans="5:39" x14ac:dyDescent="0.2">
      <c r="E2042" s="47">
        <v>204</v>
      </c>
      <c r="F2042" s="47">
        <v>215</v>
      </c>
      <c r="G2042" s="47" t="s">
        <v>252</v>
      </c>
      <c r="H2042" s="47" t="s">
        <v>311</v>
      </c>
      <c r="I2042" s="47" t="s">
        <v>582</v>
      </c>
      <c r="J2042" s="533">
        <v>50000008</v>
      </c>
      <c r="K2042" s="14" t="s">
        <v>37</v>
      </c>
      <c r="L2042" s="14" t="s">
        <v>31</v>
      </c>
      <c r="M2042" s="45">
        <v>2042</v>
      </c>
      <c r="N2042" s="45">
        <v>1</v>
      </c>
      <c r="O2042" s="48">
        <v>6314.44</v>
      </c>
      <c r="P2042" s="48"/>
      <c r="Q2042" s="12">
        <v>0</v>
      </c>
      <c r="R2042" s="46">
        <v>4915.49</v>
      </c>
      <c r="T2042" s="59">
        <v>0</v>
      </c>
      <c r="U2042" s="14">
        <v>0</v>
      </c>
      <c r="V2042" s="59" t="s">
        <v>174</v>
      </c>
      <c r="Y2042" s="46">
        <v>7515.13</v>
      </c>
      <c r="Z2042" s="46">
        <v>6740.14</v>
      </c>
      <c r="AA2042" s="46">
        <v>6164.36</v>
      </c>
      <c r="AB2042" s="46">
        <v>0</v>
      </c>
      <c r="AC2042" s="46">
        <v>0</v>
      </c>
      <c r="AD2042" s="46">
        <v>8404.02</v>
      </c>
      <c r="AE2042" s="46">
        <v>9816.32</v>
      </c>
      <c r="AF2042" s="46">
        <v>0</v>
      </c>
      <c r="AG2042" s="46">
        <v>4362.1400000000003</v>
      </c>
      <c r="AH2042" s="46">
        <v>4388.03</v>
      </c>
      <c r="AI2042" s="46">
        <v>2093.5500000000002</v>
      </c>
      <c r="AJ2042" s="46">
        <v>12334.78</v>
      </c>
      <c r="AK2042" s="46">
        <v>0</v>
      </c>
      <c r="AL2042" s="46">
        <v>6314.44</v>
      </c>
      <c r="AM2042" s="46">
        <v>3553.002</v>
      </c>
    </row>
    <row r="2043" spans="5:39" x14ac:dyDescent="0.2">
      <c r="E2043" s="47">
        <v>204</v>
      </c>
      <c r="F2043" s="47">
        <v>215</v>
      </c>
      <c r="G2043" s="47" t="s">
        <v>252</v>
      </c>
      <c r="H2043" s="47" t="s">
        <v>311</v>
      </c>
      <c r="I2043" s="47" t="s">
        <v>582</v>
      </c>
      <c r="J2043" s="533">
        <v>50000008</v>
      </c>
      <c r="K2043" s="14" t="s">
        <v>65</v>
      </c>
      <c r="L2043" s="14" t="s">
        <v>31</v>
      </c>
      <c r="M2043" s="45">
        <v>2043</v>
      </c>
      <c r="N2043" s="45">
        <v>1</v>
      </c>
      <c r="O2043" s="52">
        <v>5921.67</v>
      </c>
      <c r="P2043" s="48">
        <v>3553.002</v>
      </c>
      <c r="Q2043" s="12">
        <v>0</v>
      </c>
      <c r="R2043" s="46">
        <v>986.94500000000005</v>
      </c>
      <c r="T2043" s="59">
        <v>0</v>
      </c>
      <c r="U2043" s="14">
        <v>0</v>
      </c>
      <c r="V2043" s="59" t="s">
        <v>174</v>
      </c>
      <c r="X2043" s="46">
        <v>0</v>
      </c>
      <c r="Y2043" s="46">
        <v>0</v>
      </c>
      <c r="Z2043" s="46">
        <v>0</v>
      </c>
      <c r="AA2043" s="46">
        <v>0</v>
      </c>
      <c r="AB2043" s="46">
        <v>0</v>
      </c>
      <c r="AC2043" s="46">
        <v>0</v>
      </c>
      <c r="AD2043" s="46">
        <v>0</v>
      </c>
      <c r="AE2043" s="46">
        <v>0</v>
      </c>
      <c r="AF2043" s="46">
        <v>0</v>
      </c>
      <c r="AG2043" s="46">
        <v>0</v>
      </c>
      <c r="AH2043" s="46">
        <v>0</v>
      </c>
      <c r="AI2043" s="46">
        <v>0</v>
      </c>
      <c r="AJ2043" s="46">
        <v>0</v>
      </c>
      <c r="AK2043" s="46">
        <v>0</v>
      </c>
      <c r="AL2043" s="46">
        <v>5921.67</v>
      </c>
      <c r="AM2043" s="46">
        <v>0</v>
      </c>
    </row>
    <row r="2044" spans="5:39" x14ac:dyDescent="0.2">
      <c r="E2044" s="47">
        <v>204</v>
      </c>
      <c r="F2044" s="47">
        <v>215</v>
      </c>
      <c r="G2044" s="47" t="s">
        <v>252</v>
      </c>
      <c r="H2044" s="47" t="s">
        <v>311</v>
      </c>
      <c r="I2044" s="47" t="s">
        <v>582</v>
      </c>
      <c r="J2044" s="533">
        <v>50000008</v>
      </c>
      <c r="K2044" s="14" t="s">
        <v>64</v>
      </c>
      <c r="L2044" s="14" t="s">
        <v>57</v>
      </c>
      <c r="M2044" s="45">
        <v>2044</v>
      </c>
      <c r="N2044" s="45">
        <v>1</v>
      </c>
      <c r="O2044" s="46">
        <v>0</v>
      </c>
      <c r="Q2044" s="12">
        <v>0</v>
      </c>
      <c r="T2044" s="59">
        <v>0</v>
      </c>
      <c r="U2044" s="14">
        <v>0</v>
      </c>
      <c r="V2044" s="59" t="s">
        <v>174</v>
      </c>
      <c r="X2044" s="46">
        <v>0</v>
      </c>
      <c r="Y2044" s="46">
        <v>0</v>
      </c>
      <c r="Z2044" s="46">
        <v>0</v>
      </c>
      <c r="AA2044" s="46">
        <v>0</v>
      </c>
      <c r="AB2044" s="46">
        <v>2123.9299999999998</v>
      </c>
      <c r="AC2044" s="46">
        <v>4744.2199999999993</v>
      </c>
      <c r="AD2044" s="46">
        <v>0</v>
      </c>
      <c r="AE2044" s="46">
        <v>0</v>
      </c>
      <c r="AF2044" s="46">
        <v>2734.76</v>
      </c>
      <c r="AG2044" s="46">
        <v>1107.3800000000001</v>
      </c>
      <c r="AH2044" s="46">
        <v>0</v>
      </c>
      <c r="AI2044" s="46">
        <v>641.21</v>
      </c>
      <c r="AJ2044" s="46">
        <v>0</v>
      </c>
      <c r="AK2044" s="46">
        <v>2734.76</v>
      </c>
      <c r="AL2044" s="46">
        <v>0</v>
      </c>
      <c r="AM2044" s="46">
        <v>0</v>
      </c>
    </row>
    <row r="2045" spans="5:39" x14ac:dyDescent="0.2">
      <c r="E2045" s="47">
        <v>204</v>
      </c>
      <c r="F2045" s="47">
        <v>215</v>
      </c>
      <c r="G2045" s="47" t="s">
        <v>252</v>
      </c>
      <c r="H2045" s="47" t="s">
        <v>311</v>
      </c>
      <c r="I2045" s="47" t="s">
        <v>582</v>
      </c>
      <c r="J2045" s="533">
        <v>50000008</v>
      </c>
      <c r="K2045" s="14" t="s">
        <v>64</v>
      </c>
      <c r="L2045" s="14" t="s">
        <v>54</v>
      </c>
      <c r="M2045" s="45">
        <v>2045</v>
      </c>
      <c r="N2045" s="45">
        <v>1</v>
      </c>
      <c r="O2045" s="46">
        <v>5821.670000000001</v>
      </c>
      <c r="Q2045" s="12">
        <v>0</v>
      </c>
      <c r="T2045" s="59">
        <v>0</v>
      </c>
      <c r="U2045" s="14">
        <v>0</v>
      </c>
      <c r="V2045" s="59" t="s">
        <v>174</v>
      </c>
      <c r="X2045" s="46">
        <v>0</v>
      </c>
      <c r="Y2045" s="46">
        <v>0</v>
      </c>
      <c r="Z2045" s="46">
        <v>510.56999999999925</v>
      </c>
      <c r="AA2045" s="46">
        <v>460.56999999999971</v>
      </c>
      <c r="AB2045" s="46">
        <v>2886.7999999999997</v>
      </c>
      <c r="AC2045" s="46">
        <v>4020.37</v>
      </c>
      <c r="AD2045" s="46">
        <v>5183.0599999999986</v>
      </c>
      <c r="AE2045" s="46">
        <v>0</v>
      </c>
      <c r="AF2045" s="46">
        <v>1577.3799999999999</v>
      </c>
      <c r="AG2045" s="46">
        <v>3180.6499999999996</v>
      </c>
      <c r="AH2045" s="46">
        <v>1943.5500000000002</v>
      </c>
      <c r="AI2045" s="46">
        <v>4552.18</v>
      </c>
      <c r="AJ2045" s="46">
        <v>0</v>
      </c>
      <c r="AK2045" s="46">
        <v>3529.6800000000003</v>
      </c>
      <c r="AL2045" s="46">
        <v>5821.670000000001</v>
      </c>
      <c r="AM2045" s="46">
        <v>2268.668000000001</v>
      </c>
    </row>
    <row r="2046" spans="5:39" x14ac:dyDescent="0.2">
      <c r="E2046" s="47">
        <v>204</v>
      </c>
      <c r="F2046" s="47">
        <v>215</v>
      </c>
      <c r="G2046" s="47" t="s">
        <v>252</v>
      </c>
      <c r="H2046" s="47" t="s">
        <v>311</v>
      </c>
      <c r="I2046" s="47" t="s">
        <v>582</v>
      </c>
      <c r="J2046" s="533">
        <v>50000008</v>
      </c>
      <c r="K2046" s="14" t="s">
        <v>64</v>
      </c>
      <c r="L2046" s="14" t="s">
        <v>58</v>
      </c>
      <c r="M2046" s="45">
        <v>2046</v>
      </c>
      <c r="N2046" s="45">
        <v>1</v>
      </c>
      <c r="O2046" s="46">
        <v>99.999999999997272</v>
      </c>
      <c r="Q2046" s="12">
        <v>0</v>
      </c>
      <c r="T2046" s="59">
        <v>0</v>
      </c>
      <c r="U2046" s="14">
        <v>0</v>
      </c>
      <c r="V2046" s="59" t="s">
        <v>174</v>
      </c>
      <c r="X2046" s="46">
        <v>0</v>
      </c>
      <c r="Y2046" s="46">
        <v>188.98999999999978</v>
      </c>
      <c r="Z2046" s="46">
        <v>238.98999999999842</v>
      </c>
      <c r="AA2046" s="46">
        <v>288.98999999999796</v>
      </c>
      <c r="AB2046" s="46">
        <v>338.98999999999796</v>
      </c>
      <c r="AC2046" s="46">
        <v>388.98999999999887</v>
      </c>
      <c r="AD2046" s="46">
        <v>438.98999999999705</v>
      </c>
      <c r="AE2046" s="46">
        <v>0</v>
      </c>
      <c r="AF2046" s="46">
        <v>49.999999999999318</v>
      </c>
      <c r="AG2046" s="46">
        <v>99.999999999999091</v>
      </c>
      <c r="AH2046" s="46">
        <v>150.00000000000273</v>
      </c>
      <c r="AI2046" s="46">
        <v>199.99999999999909</v>
      </c>
      <c r="AJ2046" s="46">
        <v>0</v>
      </c>
      <c r="AK2046" s="46">
        <v>50.000000000001819</v>
      </c>
      <c r="AL2046" s="46">
        <v>99.999999999997272</v>
      </c>
      <c r="AM2046" s="46">
        <v>100.00000000000409</v>
      </c>
    </row>
    <row r="2047" spans="5:39" x14ac:dyDescent="0.2">
      <c r="E2047" s="47">
        <v>204</v>
      </c>
      <c r="F2047" s="47">
        <v>215</v>
      </c>
      <c r="G2047" s="47" t="s">
        <v>252</v>
      </c>
      <c r="H2047" s="47" t="s">
        <v>311</v>
      </c>
      <c r="I2047" s="47" t="s">
        <v>582</v>
      </c>
      <c r="J2047" s="533">
        <v>50000008</v>
      </c>
      <c r="K2047" s="14" t="s">
        <v>67</v>
      </c>
      <c r="L2047" s="14" t="s">
        <v>67</v>
      </c>
      <c r="M2047" s="45">
        <v>2047</v>
      </c>
      <c r="N2047" s="45">
        <v>1</v>
      </c>
      <c r="O2047" s="53">
        <v>0</v>
      </c>
      <c r="P2047" s="54">
        <v>0</v>
      </c>
      <c r="Q2047" s="55">
        <v>0</v>
      </c>
      <c r="R2047" s="56">
        <v>0</v>
      </c>
      <c r="S2047" s="57">
        <v>0</v>
      </c>
      <c r="T2047" s="60">
        <v>0</v>
      </c>
      <c r="U2047" s="14">
        <v>0</v>
      </c>
      <c r="V2047" s="60" t="s">
        <v>174</v>
      </c>
      <c r="Y2047" s="46">
        <v>0</v>
      </c>
      <c r="Z2047" s="46">
        <v>0</v>
      </c>
      <c r="AA2047" s="46">
        <v>0</v>
      </c>
      <c r="AB2047" s="46">
        <v>0</v>
      </c>
      <c r="AC2047" s="46">
        <v>0</v>
      </c>
      <c r="AD2047" s="46">
        <v>0</v>
      </c>
      <c r="AE2047" s="46">
        <v>0</v>
      </c>
      <c r="AF2047" s="46">
        <v>0</v>
      </c>
      <c r="AG2047" s="46">
        <v>0</v>
      </c>
      <c r="AH2047" s="46">
        <v>0</v>
      </c>
      <c r="AI2047" s="46">
        <v>0</v>
      </c>
      <c r="AJ2047" s="46">
        <v>0</v>
      </c>
      <c r="AK2047" s="46">
        <v>0</v>
      </c>
      <c r="AL2047" s="46">
        <v>0</v>
      </c>
      <c r="AM2047" s="46">
        <v>0</v>
      </c>
    </row>
    <row r="2048" spans="5:39" x14ac:dyDescent="0.2">
      <c r="E2048" s="14">
        <v>205</v>
      </c>
      <c r="F2048" s="14">
        <v>216</v>
      </c>
      <c r="G2048" s="14" t="s">
        <v>252</v>
      </c>
      <c r="H2048" s="14" t="s">
        <v>334</v>
      </c>
      <c r="I2048" s="14" t="s">
        <v>583</v>
      </c>
      <c r="J2048" s="531">
        <v>50000009</v>
      </c>
      <c r="K2048" s="14" t="s">
        <v>59</v>
      </c>
      <c r="L2048" s="14" t="s">
        <v>57</v>
      </c>
      <c r="M2048" s="45">
        <v>2048</v>
      </c>
      <c r="N2048" s="45">
        <v>1</v>
      </c>
      <c r="O2048" s="46">
        <v>1759.18</v>
      </c>
      <c r="Q2048" s="12">
        <v>0</v>
      </c>
      <c r="T2048" s="59">
        <v>0</v>
      </c>
      <c r="U2048" s="14">
        <v>0</v>
      </c>
      <c r="V2048" s="59" t="s">
        <v>174</v>
      </c>
      <c r="Y2048" s="46">
        <v>1685.55</v>
      </c>
      <c r="Z2048" s="46">
        <v>1691.54</v>
      </c>
      <c r="AA2048" s="46">
        <v>1687.55</v>
      </c>
      <c r="AB2048" s="46">
        <v>1689.54</v>
      </c>
      <c r="AC2048" s="46">
        <v>1685.55</v>
      </c>
      <c r="AD2048" s="46">
        <v>1685.55</v>
      </c>
      <c r="AE2048" s="46">
        <v>1759.18</v>
      </c>
      <c r="AF2048" s="46">
        <v>1759.18</v>
      </c>
      <c r="AG2048" s="46">
        <v>1759.18</v>
      </c>
      <c r="AH2048" s="46">
        <v>1759.18</v>
      </c>
      <c r="AI2048" s="46">
        <v>1759.18</v>
      </c>
      <c r="AJ2048" s="46">
        <v>1759.18</v>
      </c>
      <c r="AK2048" s="46">
        <v>1759.18</v>
      </c>
      <c r="AL2048" s="46">
        <v>1759.18</v>
      </c>
      <c r="AM2048" s="46">
        <v>0</v>
      </c>
    </row>
    <row r="2049" spans="5:39" x14ac:dyDescent="0.2">
      <c r="E2049" s="47">
        <v>205</v>
      </c>
      <c r="F2049" s="47">
        <v>216</v>
      </c>
      <c r="G2049" s="47" t="s">
        <v>252</v>
      </c>
      <c r="H2049" s="47" t="s">
        <v>334</v>
      </c>
      <c r="I2049" s="47" t="s">
        <v>583</v>
      </c>
      <c r="J2049" s="533">
        <v>50000009</v>
      </c>
      <c r="K2049" s="14" t="s">
        <v>59</v>
      </c>
      <c r="L2049" s="14" t="s">
        <v>54</v>
      </c>
      <c r="M2049" s="45">
        <v>2049</v>
      </c>
      <c r="N2049" s="45">
        <v>1</v>
      </c>
      <c r="O2049" s="46">
        <v>5518.91</v>
      </c>
      <c r="Q2049" s="12">
        <v>0</v>
      </c>
      <c r="T2049" s="59">
        <v>0</v>
      </c>
      <c r="U2049" s="14">
        <v>0</v>
      </c>
      <c r="V2049" s="59" t="s">
        <v>174</v>
      </c>
      <c r="Y2049" s="46">
        <v>3376.8900000000003</v>
      </c>
      <c r="Z2049" s="46">
        <v>4161.16</v>
      </c>
      <c r="AA2049" s="46">
        <v>3077.79</v>
      </c>
      <c r="AB2049" s="46">
        <v>1237.3499999999999</v>
      </c>
      <c r="AC2049" s="46">
        <v>2373.46</v>
      </c>
      <c r="AD2049" s="46">
        <v>2202.1999999999998</v>
      </c>
      <c r="AE2049" s="46">
        <v>1744.42</v>
      </c>
      <c r="AF2049" s="46">
        <v>3432.98</v>
      </c>
      <c r="AG2049" s="46">
        <v>2903.83</v>
      </c>
      <c r="AH2049" s="46">
        <v>2501.29</v>
      </c>
      <c r="AI2049" s="46">
        <v>4895.8500000000004</v>
      </c>
      <c r="AJ2049" s="46">
        <v>3733.1399999999994</v>
      </c>
      <c r="AK2049" s="46">
        <v>4935.0600000000004</v>
      </c>
      <c r="AL2049" s="46">
        <v>5518.91</v>
      </c>
      <c r="AM2049" s="46">
        <v>0</v>
      </c>
    </row>
    <row r="2050" spans="5:39" x14ac:dyDescent="0.2">
      <c r="E2050" s="47">
        <v>205</v>
      </c>
      <c r="F2050" s="47">
        <v>216</v>
      </c>
      <c r="G2050" s="47" t="s">
        <v>252</v>
      </c>
      <c r="H2050" s="47" t="s">
        <v>334</v>
      </c>
      <c r="I2050" s="47" t="s">
        <v>583</v>
      </c>
      <c r="J2050" s="533">
        <v>50000009</v>
      </c>
      <c r="K2050" s="14" t="s">
        <v>59</v>
      </c>
      <c r="L2050" s="14" t="s">
        <v>58</v>
      </c>
      <c r="M2050" s="45">
        <v>2050</v>
      </c>
      <c r="N2050" s="45">
        <v>1</v>
      </c>
      <c r="O2050" s="46">
        <v>50</v>
      </c>
      <c r="Q2050" s="12">
        <v>0</v>
      </c>
      <c r="T2050" s="59">
        <v>0</v>
      </c>
      <c r="U2050" s="14">
        <v>0</v>
      </c>
      <c r="V2050" s="59" t="s">
        <v>174</v>
      </c>
      <c r="Y2050" s="46">
        <v>49.999999999999091</v>
      </c>
      <c r="Z2050" s="46">
        <v>50</v>
      </c>
      <c r="AA2050" s="46">
        <v>50</v>
      </c>
      <c r="AB2050" s="46">
        <v>50</v>
      </c>
      <c r="AC2050" s="46">
        <v>50</v>
      </c>
      <c r="AD2050" s="46">
        <v>50</v>
      </c>
      <c r="AE2050" s="46">
        <v>49.999999999999773</v>
      </c>
      <c r="AF2050" s="46">
        <v>49.999999999999545</v>
      </c>
      <c r="AG2050" s="46">
        <v>50</v>
      </c>
      <c r="AH2050" s="46">
        <v>50</v>
      </c>
      <c r="AI2050" s="46">
        <v>49.999999999999091</v>
      </c>
      <c r="AJ2050" s="46">
        <v>50</v>
      </c>
      <c r="AK2050" s="46">
        <v>49.999999999999091</v>
      </c>
      <c r="AL2050" s="46">
        <v>50</v>
      </c>
      <c r="AM2050" s="46">
        <v>0</v>
      </c>
    </row>
    <row r="2051" spans="5:39" x14ac:dyDescent="0.2">
      <c r="E2051" s="47">
        <v>205</v>
      </c>
      <c r="F2051" s="47">
        <v>216</v>
      </c>
      <c r="G2051" s="47" t="s">
        <v>252</v>
      </c>
      <c r="H2051" s="47" t="s">
        <v>334</v>
      </c>
      <c r="I2051" s="47" t="s">
        <v>583</v>
      </c>
      <c r="J2051" s="533">
        <v>50000009</v>
      </c>
      <c r="K2051" s="14" t="s">
        <v>59</v>
      </c>
      <c r="L2051" s="14" t="s">
        <v>31</v>
      </c>
      <c r="M2051" s="45">
        <v>2051</v>
      </c>
      <c r="N2051" s="45">
        <v>1</v>
      </c>
      <c r="O2051" s="48">
        <v>7328.09</v>
      </c>
      <c r="Q2051" s="12">
        <v>0</v>
      </c>
      <c r="R2051" s="46">
        <v>5890.5266666666676</v>
      </c>
      <c r="T2051" s="59">
        <v>0</v>
      </c>
      <c r="U2051" s="14">
        <v>0</v>
      </c>
      <c r="V2051" s="59" t="s">
        <v>174</v>
      </c>
      <c r="X2051" s="46">
        <v>1970.43</v>
      </c>
      <c r="Y2051" s="46">
        <v>5112.4399999999996</v>
      </c>
      <c r="Z2051" s="46">
        <v>5902.7</v>
      </c>
      <c r="AA2051" s="46">
        <v>4815.34</v>
      </c>
      <c r="AB2051" s="46">
        <v>2976.89</v>
      </c>
      <c r="AC2051" s="46">
        <v>4109.01</v>
      </c>
      <c r="AD2051" s="46">
        <v>3937.75</v>
      </c>
      <c r="AE2051" s="46">
        <v>3553.6000000000004</v>
      </c>
      <c r="AF2051" s="46">
        <v>5242.16</v>
      </c>
      <c r="AG2051" s="46">
        <v>4713.01</v>
      </c>
      <c r="AH2051" s="46">
        <v>4310.47</v>
      </c>
      <c r="AI2051" s="46">
        <v>6705.03</v>
      </c>
      <c r="AJ2051" s="46">
        <v>5542.32</v>
      </c>
      <c r="AK2051" s="46">
        <v>6744.24</v>
      </c>
      <c r="AL2051" s="46">
        <v>7328.09</v>
      </c>
      <c r="AM2051" s="46">
        <v>0</v>
      </c>
    </row>
    <row r="2052" spans="5:39" x14ac:dyDescent="0.2">
      <c r="E2052" s="47">
        <v>205</v>
      </c>
      <c r="F2052" s="47">
        <v>216</v>
      </c>
      <c r="G2052" s="47" t="s">
        <v>252</v>
      </c>
      <c r="H2052" s="47" t="s">
        <v>334</v>
      </c>
      <c r="I2052" s="47" t="s">
        <v>583</v>
      </c>
      <c r="J2052" s="533">
        <v>50000009</v>
      </c>
      <c r="K2052" s="14" t="s">
        <v>37</v>
      </c>
      <c r="L2052" s="14" t="s">
        <v>31</v>
      </c>
      <c r="M2052" s="45">
        <v>2052</v>
      </c>
      <c r="N2052" s="45">
        <v>1</v>
      </c>
      <c r="O2052" s="48">
        <v>6744.24</v>
      </c>
      <c r="P2052" s="48"/>
      <c r="Q2052" s="12">
        <v>0</v>
      </c>
      <c r="R2052" s="46">
        <v>5772.5649999999996</v>
      </c>
      <c r="T2052" s="59">
        <v>0</v>
      </c>
      <c r="U2052" s="14">
        <v>0</v>
      </c>
      <c r="V2052" s="59" t="s">
        <v>174</v>
      </c>
      <c r="Y2052" s="46">
        <v>0</v>
      </c>
      <c r="Z2052" s="46">
        <v>0</v>
      </c>
      <c r="AA2052" s="46">
        <v>11000</v>
      </c>
      <c r="AB2052" s="46">
        <v>0</v>
      </c>
      <c r="AC2052" s="46">
        <v>0</v>
      </c>
      <c r="AD2052" s="46">
        <v>0</v>
      </c>
      <c r="AE2052" s="46">
        <v>20000</v>
      </c>
      <c r="AF2052" s="46">
        <v>0</v>
      </c>
      <c r="AG2052" s="46">
        <v>1378.16</v>
      </c>
      <c r="AH2052" s="46">
        <v>9955.17</v>
      </c>
      <c r="AI2052" s="46">
        <v>4310.47</v>
      </c>
      <c r="AJ2052" s="46">
        <v>6705.03</v>
      </c>
      <c r="AK2052" s="46">
        <v>5542.32</v>
      </c>
      <c r="AL2052" s="46">
        <v>6744.24</v>
      </c>
      <c r="AM2052" s="46">
        <v>5862.4720000000007</v>
      </c>
    </row>
    <row r="2053" spans="5:39" x14ac:dyDescent="0.2">
      <c r="E2053" s="47">
        <v>205</v>
      </c>
      <c r="F2053" s="47">
        <v>216</v>
      </c>
      <c r="G2053" s="47" t="s">
        <v>252</v>
      </c>
      <c r="H2053" s="47" t="s">
        <v>334</v>
      </c>
      <c r="I2053" s="47" t="s">
        <v>583</v>
      </c>
      <c r="J2053" s="533">
        <v>50000009</v>
      </c>
      <c r="K2053" s="14" t="s">
        <v>65</v>
      </c>
      <c r="L2053" s="14" t="s">
        <v>31</v>
      </c>
      <c r="M2053" s="45">
        <v>2053</v>
      </c>
      <c r="N2053" s="45">
        <v>1</v>
      </c>
      <c r="O2053" s="52">
        <v>7328.09</v>
      </c>
      <c r="P2053" s="48">
        <v>5862.4720000000007</v>
      </c>
      <c r="Q2053" s="12">
        <v>0</v>
      </c>
      <c r="R2053" s="46">
        <v>1221.3483333333334</v>
      </c>
      <c r="T2053" s="59">
        <v>0</v>
      </c>
      <c r="U2053" s="14">
        <v>0</v>
      </c>
      <c r="V2053" s="59" t="s">
        <v>174</v>
      </c>
      <c r="X2053" s="46">
        <v>0</v>
      </c>
      <c r="Y2053" s="46">
        <v>0</v>
      </c>
      <c r="Z2053" s="46">
        <v>0</v>
      </c>
      <c r="AA2053" s="46">
        <v>0</v>
      </c>
      <c r="AB2053" s="46">
        <v>0</v>
      </c>
      <c r="AC2053" s="46">
        <v>0</v>
      </c>
      <c r="AD2053" s="46">
        <v>0</v>
      </c>
      <c r="AE2053" s="46">
        <v>0</v>
      </c>
      <c r="AF2053" s="46">
        <v>0</v>
      </c>
      <c r="AG2053" s="46">
        <v>0</v>
      </c>
      <c r="AH2053" s="46">
        <v>0</v>
      </c>
      <c r="AI2053" s="46">
        <v>0</v>
      </c>
      <c r="AJ2053" s="46">
        <v>0</v>
      </c>
      <c r="AK2053" s="46">
        <v>0</v>
      </c>
      <c r="AL2053" s="46">
        <v>7328.09</v>
      </c>
      <c r="AM2053" s="46">
        <v>0</v>
      </c>
    </row>
    <row r="2054" spans="5:39" x14ac:dyDescent="0.2">
      <c r="E2054" s="47">
        <v>205</v>
      </c>
      <c r="F2054" s="47">
        <v>216</v>
      </c>
      <c r="G2054" s="47" t="s">
        <v>252</v>
      </c>
      <c r="H2054" s="47" t="s">
        <v>334</v>
      </c>
      <c r="I2054" s="47" t="s">
        <v>583</v>
      </c>
      <c r="J2054" s="533">
        <v>50000009</v>
      </c>
      <c r="K2054" s="14" t="s">
        <v>64</v>
      </c>
      <c r="L2054" s="14" t="s">
        <v>57</v>
      </c>
      <c r="M2054" s="45">
        <v>2054</v>
      </c>
      <c r="N2054" s="45">
        <v>1</v>
      </c>
      <c r="O2054" s="46">
        <v>0</v>
      </c>
      <c r="Q2054" s="12">
        <v>0</v>
      </c>
      <c r="T2054" s="59">
        <v>0</v>
      </c>
      <c r="U2054" s="14">
        <v>0</v>
      </c>
      <c r="V2054" s="59" t="s">
        <v>174</v>
      </c>
      <c r="X2054" s="46">
        <v>0</v>
      </c>
      <c r="Y2054" s="46">
        <v>1685.55</v>
      </c>
      <c r="Z2054" s="46">
        <v>3377.09</v>
      </c>
      <c r="AA2054" s="46">
        <v>0</v>
      </c>
      <c r="AB2054" s="46">
        <v>1689.54</v>
      </c>
      <c r="AC2054" s="46">
        <v>3375.09</v>
      </c>
      <c r="AD2054" s="46">
        <v>5060.6400000000003</v>
      </c>
      <c r="AE2054" s="46">
        <v>0</v>
      </c>
      <c r="AF2054" s="46">
        <v>1759.18</v>
      </c>
      <c r="AG2054" s="46">
        <v>2140.1999999999998</v>
      </c>
      <c r="AH2054" s="46">
        <v>0</v>
      </c>
      <c r="AI2054" s="46">
        <v>0</v>
      </c>
      <c r="AJ2054" s="46">
        <v>0</v>
      </c>
      <c r="AK2054" s="46">
        <v>0</v>
      </c>
      <c r="AL2054" s="46">
        <v>0</v>
      </c>
      <c r="AM2054" s="46">
        <v>0</v>
      </c>
    </row>
    <row r="2055" spans="5:39" x14ac:dyDescent="0.2">
      <c r="E2055" s="47">
        <v>205</v>
      </c>
      <c r="F2055" s="47">
        <v>216</v>
      </c>
      <c r="G2055" s="47" t="s">
        <v>252</v>
      </c>
      <c r="H2055" s="47" t="s">
        <v>334</v>
      </c>
      <c r="I2055" s="47" t="s">
        <v>583</v>
      </c>
      <c r="J2055" s="533">
        <v>50000009</v>
      </c>
      <c r="K2055" s="14" t="s">
        <v>64</v>
      </c>
      <c r="L2055" s="14" t="s">
        <v>54</v>
      </c>
      <c r="M2055" s="45">
        <v>2055</v>
      </c>
      <c r="N2055" s="45">
        <v>1</v>
      </c>
      <c r="O2055" s="46">
        <v>5599.93</v>
      </c>
      <c r="Q2055" s="12">
        <v>0</v>
      </c>
      <c r="T2055" s="59">
        <v>0</v>
      </c>
      <c r="U2055" s="14">
        <v>0</v>
      </c>
      <c r="V2055" s="59" t="s">
        <v>174</v>
      </c>
      <c r="X2055" s="46">
        <v>0</v>
      </c>
      <c r="Y2055" s="46">
        <v>3376.8900000000003</v>
      </c>
      <c r="Z2055" s="46">
        <v>7538.05</v>
      </c>
      <c r="AA2055" s="46">
        <v>4680.4800000000005</v>
      </c>
      <c r="AB2055" s="46">
        <v>5917.83</v>
      </c>
      <c r="AC2055" s="46">
        <v>8291.2900000000009</v>
      </c>
      <c r="AD2055" s="46">
        <v>10493.490000000002</v>
      </c>
      <c r="AE2055" s="46">
        <v>0</v>
      </c>
      <c r="AF2055" s="46">
        <v>3432.98</v>
      </c>
      <c r="AG2055" s="46">
        <v>6336.8099999999995</v>
      </c>
      <c r="AH2055" s="46">
        <v>2782.3099999999986</v>
      </c>
      <c r="AI2055" s="46">
        <v>5126.869999999999</v>
      </c>
      <c r="AJ2055" s="46">
        <v>3914.1599999999989</v>
      </c>
      <c r="AK2055" s="46">
        <v>5066.08</v>
      </c>
      <c r="AL2055" s="46">
        <v>5599.93</v>
      </c>
      <c r="AM2055" s="46">
        <v>0</v>
      </c>
    </row>
    <row r="2056" spans="5:39" x14ac:dyDescent="0.2">
      <c r="E2056" s="47">
        <v>205</v>
      </c>
      <c r="F2056" s="47">
        <v>216</v>
      </c>
      <c r="G2056" s="47" t="s">
        <v>252</v>
      </c>
      <c r="H2056" s="47" t="s">
        <v>334</v>
      </c>
      <c r="I2056" s="47" t="s">
        <v>583</v>
      </c>
      <c r="J2056" s="533">
        <v>50000009</v>
      </c>
      <c r="K2056" s="14" t="s">
        <v>64</v>
      </c>
      <c r="L2056" s="14" t="s">
        <v>58</v>
      </c>
      <c r="M2056" s="45">
        <v>2056</v>
      </c>
      <c r="N2056" s="45">
        <v>1</v>
      </c>
      <c r="O2056" s="46">
        <v>1728.1599999999962</v>
      </c>
      <c r="Q2056" s="12">
        <v>0</v>
      </c>
      <c r="T2056" s="59">
        <v>0</v>
      </c>
      <c r="U2056" s="14">
        <v>0</v>
      </c>
      <c r="V2056" s="59" t="s">
        <v>174</v>
      </c>
      <c r="X2056" s="46">
        <v>0</v>
      </c>
      <c r="Y2056" s="46">
        <v>2020.4299999999994</v>
      </c>
      <c r="Z2056" s="46">
        <v>2070.4299999999994</v>
      </c>
      <c r="AA2056" s="46">
        <v>2120.4299999999994</v>
      </c>
      <c r="AB2056" s="46">
        <v>2170.4299999999994</v>
      </c>
      <c r="AC2056" s="46">
        <v>2220.4299999999967</v>
      </c>
      <c r="AD2056" s="46">
        <v>2270.4299999999967</v>
      </c>
      <c r="AE2056" s="46">
        <v>1378.1599999999962</v>
      </c>
      <c r="AF2056" s="46">
        <v>1428.1599999999921</v>
      </c>
      <c r="AG2056" s="46">
        <v>1478.1599999999953</v>
      </c>
      <c r="AH2056" s="46">
        <v>1528.1599999999953</v>
      </c>
      <c r="AI2056" s="46">
        <v>1578.1599999999926</v>
      </c>
      <c r="AJ2056" s="46">
        <v>1628.1599999999935</v>
      </c>
      <c r="AK2056" s="46">
        <v>1678.159999999998</v>
      </c>
      <c r="AL2056" s="46">
        <v>1728.1599999999962</v>
      </c>
      <c r="AM2056" s="46">
        <v>1465.6180000000022</v>
      </c>
    </row>
    <row r="2057" spans="5:39" x14ac:dyDescent="0.2">
      <c r="E2057" s="47">
        <v>205</v>
      </c>
      <c r="F2057" s="47">
        <v>216</v>
      </c>
      <c r="G2057" s="47" t="s">
        <v>252</v>
      </c>
      <c r="H2057" s="47" t="s">
        <v>334</v>
      </c>
      <c r="I2057" s="47" t="s">
        <v>583</v>
      </c>
      <c r="J2057" s="533">
        <v>50000009</v>
      </c>
      <c r="K2057" s="14" t="s">
        <v>67</v>
      </c>
      <c r="L2057" s="14" t="s">
        <v>67</v>
      </c>
      <c r="M2057" s="45">
        <v>2057</v>
      </c>
      <c r="N2057" s="45">
        <v>1</v>
      </c>
      <c r="O2057" s="53">
        <v>7.2759576141834259E-12</v>
      </c>
      <c r="P2057" s="54">
        <v>0</v>
      </c>
      <c r="Q2057" s="55">
        <v>0</v>
      </c>
      <c r="R2057" s="56">
        <v>0</v>
      </c>
      <c r="S2057" s="57">
        <v>0</v>
      </c>
      <c r="T2057" s="60">
        <v>0</v>
      </c>
      <c r="U2057" s="14">
        <v>0</v>
      </c>
      <c r="V2057" s="60" t="s">
        <v>174</v>
      </c>
      <c r="Y2057" s="46">
        <v>7.2759576141834259E-12</v>
      </c>
      <c r="Z2057" s="46">
        <v>7.2759576141834259E-12</v>
      </c>
      <c r="AA2057" s="46">
        <v>7.2759576141834259E-12</v>
      </c>
      <c r="AB2057" s="46">
        <v>7.2759576141834259E-12</v>
      </c>
      <c r="AC2057" s="46">
        <v>7.2759576141834259E-12</v>
      </c>
      <c r="AD2057" s="46">
        <v>7.2759576141834259E-12</v>
      </c>
      <c r="AE2057" s="46">
        <v>7.2759576141834259E-12</v>
      </c>
      <c r="AF2057" s="46">
        <v>7.2759576141834259E-12</v>
      </c>
      <c r="AG2057" s="46">
        <v>7.2759576141834259E-12</v>
      </c>
      <c r="AH2057" s="46">
        <v>7.2759576141834259E-12</v>
      </c>
      <c r="AI2057" s="46">
        <v>7.2759576141834259E-12</v>
      </c>
      <c r="AJ2057" s="46">
        <v>7.2759576141834259E-12</v>
      </c>
      <c r="AK2057" s="46">
        <v>7.2759576141834259E-12</v>
      </c>
      <c r="AL2057" s="46">
        <v>7.2759576141834259E-12</v>
      </c>
      <c r="AM2057" s="46">
        <v>7.2759576141834259E-12</v>
      </c>
    </row>
    <row r="2058" spans="5:39" x14ac:dyDescent="0.2">
      <c r="E2058" s="14">
        <v>206</v>
      </c>
      <c r="F2058" s="14">
        <v>217</v>
      </c>
      <c r="G2058" s="14" t="s">
        <v>252</v>
      </c>
      <c r="H2058" s="14" t="s">
        <v>325</v>
      </c>
      <c r="I2058" s="14" t="s">
        <v>584</v>
      </c>
      <c r="J2058" s="531">
        <v>50000010</v>
      </c>
      <c r="K2058" s="14" t="s">
        <v>59</v>
      </c>
      <c r="L2058" s="14" t="s">
        <v>57</v>
      </c>
      <c r="M2058" s="45">
        <v>2058</v>
      </c>
      <c r="N2058" s="45">
        <v>1</v>
      </c>
      <c r="O2058" s="46">
        <v>1720</v>
      </c>
      <c r="Q2058" s="12">
        <v>0</v>
      </c>
      <c r="T2058" s="59">
        <v>0</v>
      </c>
      <c r="U2058" s="14">
        <v>0</v>
      </c>
      <c r="V2058" s="59" t="s">
        <v>150</v>
      </c>
      <c r="Y2058" s="46">
        <v>1648.01</v>
      </c>
      <c r="Z2058" s="46">
        <v>1652.01</v>
      </c>
      <c r="AA2058" s="46">
        <v>1652</v>
      </c>
      <c r="AB2058" s="46">
        <v>1650</v>
      </c>
      <c r="AC2058" s="46">
        <v>1648.01</v>
      </c>
      <c r="AD2058" s="46">
        <v>1648.01</v>
      </c>
      <c r="AE2058" s="46">
        <v>1720</v>
      </c>
      <c r="AF2058" s="46">
        <v>1720</v>
      </c>
      <c r="AG2058" s="46">
        <v>1720</v>
      </c>
      <c r="AH2058" s="46">
        <v>1720</v>
      </c>
      <c r="AI2058" s="46">
        <v>1720</v>
      </c>
      <c r="AJ2058" s="46">
        <v>1720</v>
      </c>
      <c r="AK2058" s="46">
        <v>1720</v>
      </c>
      <c r="AL2058" s="46">
        <v>1720</v>
      </c>
      <c r="AM2058" s="46">
        <v>0</v>
      </c>
    </row>
    <row r="2059" spans="5:39" x14ac:dyDescent="0.2">
      <c r="E2059" s="47">
        <v>206</v>
      </c>
      <c r="F2059" s="47">
        <v>217</v>
      </c>
      <c r="G2059" s="47" t="s">
        <v>252</v>
      </c>
      <c r="H2059" s="47" t="s">
        <v>325</v>
      </c>
      <c r="I2059" s="47" t="s">
        <v>584</v>
      </c>
      <c r="J2059" s="533">
        <v>50000010</v>
      </c>
      <c r="K2059" s="14" t="s">
        <v>59</v>
      </c>
      <c r="L2059" s="14" t="s">
        <v>54</v>
      </c>
      <c r="M2059" s="45">
        <v>2059</v>
      </c>
      <c r="N2059" s="45">
        <v>1</v>
      </c>
      <c r="O2059" s="46">
        <v>2318.2999999999997</v>
      </c>
      <c r="Q2059" s="12">
        <v>0</v>
      </c>
      <c r="T2059" s="59">
        <v>0</v>
      </c>
      <c r="U2059" s="14">
        <v>0</v>
      </c>
      <c r="V2059" s="59" t="s">
        <v>150</v>
      </c>
      <c r="Y2059" s="46">
        <v>1499.53</v>
      </c>
      <c r="Z2059" s="46">
        <v>1965.79</v>
      </c>
      <c r="AA2059" s="46">
        <v>1531.7999999999997</v>
      </c>
      <c r="AB2059" s="46">
        <v>1211.4100000000001</v>
      </c>
      <c r="AC2059" s="46">
        <v>1415.8400000000001</v>
      </c>
      <c r="AD2059" s="46">
        <v>487.32</v>
      </c>
      <c r="AE2059" s="46">
        <v>295.89999999999998</v>
      </c>
      <c r="AF2059" s="46">
        <v>742.97</v>
      </c>
      <c r="AG2059" s="46">
        <v>767.28</v>
      </c>
      <c r="AH2059" s="46">
        <v>215.07999999999998</v>
      </c>
      <c r="AI2059" s="46">
        <v>1738.6399999999999</v>
      </c>
      <c r="AJ2059" s="46">
        <v>1880.2200000000003</v>
      </c>
      <c r="AK2059" s="46">
        <v>2034.1</v>
      </c>
      <c r="AL2059" s="46">
        <v>2318.2999999999997</v>
      </c>
      <c r="AM2059" s="46">
        <v>0</v>
      </c>
    </row>
    <row r="2060" spans="5:39" x14ac:dyDescent="0.2">
      <c r="E2060" s="47">
        <v>206</v>
      </c>
      <c r="F2060" s="47">
        <v>217</v>
      </c>
      <c r="G2060" s="47" t="s">
        <v>252</v>
      </c>
      <c r="H2060" s="47" t="s">
        <v>325</v>
      </c>
      <c r="I2060" s="47" t="s">
        <v>584</v>
      </c>
      <c r="J2060" s="533">
        <v>50000010</v>
      </c>
      <c r="K2060" s="14" t="s">
        <v>59</v>
      </c>
      <c r="L2060" s="14" t="s">
        <v>58</v>
      </c>
      <c r="M2060" s="45">
        <v>2060</v>
      </c>
      <c r="N2060" s="45">
        <v>1</v>
      </c>
      <c r="O2060" s="46">
        <v>50.000000000000455</v>
      </c>
      <c r="Q2060" s="12">
        <v>0</v>
      </c>
      <c r="T2060" s="59">
        <v>0</v>
      </c>
      <c r="U2060" s="14">
        <v>0</v>
      </c>
      <c r="V2060" s="59" t="s">
        <v>150</v>
      </c>
      <c r="Y2060" s="46">
        <v>50</v>
      </c>
      <c r="Z2060" s="46">
        <v>50.000000000000227</v>
      </c>
      <c r="AA2060" s="46">
        <v>50.000000000000455</v>
      </c>
      <c r="AB2060" s="46">
        <v>49.999999999999773</v>
      </c>
      <c r="AC2060" s="46">
        <v>49.999999999999773</v>
      </c>
      <c r="AD2060" s="46">
        <v>49.999999999999943</v>
      </c>
      <c r="AE2060" s="46">
        <v>50.000000000000114</v>
      </c>
      <c r="AF2060" s="46">
        <v>49.999999999999773</v>
      </c>
      <c r="AG2060" s="46">
        <v>50.000000000000227</v>
      </c>
      <c r="AH2060" s="46">
        <v>49.999999999999943</v>
      </c>
      <c r="AI2060" s="46">
        <v>50</v>
      </c>
      <c r="AJ2060" s="46">
        <v>49.999999999999545</v>
      </c>
      <c r="AK2060" s="46">
        <v>50</v>
      </c>
      <c r="AL2060" s="46">
        <v>50.000000000000455</v>
      </c>
      <c r="AM2060" s="46">
        <v>0</v>
      </c>
    </row>
    <row r="2061" spans="5:39" x14ac:dyDescent="0.2">
      <c r="E2061" s="47">
        <v>206</v>
      </c>
      <c r="F2061" s="47">
        <v>217</v>
      </c>
      <c r="G2061" s="47" t="s">
        <v>252</v>
      </c>
      <c r="H2061" s="47" t="s">
        <v>325</v>
      </c>
      <c r="I2061" s="47" t="s">
        <v>584</v>
      </c>
      <c r="J2061" s="533">
        <v>50000010</v>
      </c>
      <c r="K2061" s="14" t="s">
        <v>59</v>
      </c>
      <c r="L2061" s="14" t="s">
        <v>31</v>
      </c>
      <c r="M2061" s="45">
        <v>2061</v>
      </c>
      <c r="N2061" s="45">
        <v>1</v>
      </c>
      <c r="O2061" s="48">
        <v>4088.3</v>
      </c>
      <c r="Q2061" s="12">
        <v>0</v>
      </c>
      <c r="R2061" s="46">
        <v>3262.27</v>
      </c>
      <c r="T2061" s="59">
        <v>0</v>
      </c>
      <c r="U2061" s="14">
        <v>0</v>
      </c>
      <c r="V2061" s="59" t="s">
        <v>150</v>
      </c>
      <c r="X2061" s="46">
        <v>183.08</v>
      </c>
      <c r="Y2061" s="46">
        <v>3197.54</v>
      </c>
      <c r="Z2061" s="46">
        <v>3667.8</v>
      </c>
      <c r="AA2061" s="46">
        <v>3233.8</v>
      </c>
      <c r="AB2061" s="46">
        <v>2911.41</v>
      </c>
      <c r="AC2061" s="46">
        <v>3113.8500000000004</v>
      </c>
      <c r="AD2061" s="46">
        <v>2185.33</v>
      </c>
      <c r="AE2061" s="46">
        <v>2065.9</v>
      </c>
      <c r="AF2061" s="46">
        <v>2512.9700000000003</v>
      </c>
      <c r="AG2061" s="46">
        <v>2537.2799999999997</v>
      </c>
      <c r="AH2061" s="46">
        <v>1985.08</v>
      </c>
      <c r="AI2061" s="46">
        <v>3508.64</v>
      </c>
      <c r="AJ2061" s="46">
        <v>3650.22</v>
      </c>
      <c r="AK2061" s="46">
        <v>3804.1</v>
      </c>
      <c r="AL2061" s="46">
        <v>4088.3</v>
      </c>
      <c r="AM2061" s="46">
        <v>0</v>
      </c>
    </row>
    <row r="2062" spans="5:39" x14ac:dyDescent="0.2">
      <c r="E2062" s="47">
        <v>206</v>
      </c>
      <c r="F2062" s="47">
        <v>217</v>
      </c>
      <c r="G2062" s="47" t="s">
        <v>252</v>
      </c>
      <c r="H2062" s="47" t="s">
        <v>325</v>
      </c>
      <c r="I2062" s="47" t="s">
        <v>584</v>
      </c>
      <c r="J2062" s="533">
        <v>50000010</v>
      </c>
      <c r="K2062" s="14" t="s">
        <v>37</v>
      </c>
      <c r="L2062" s="14" t="s">
        <v>31</v>
      </c>
      <c r="M2062" s="45">
        <v>2062</v>
      </c>
      <c r="N2062" s="45">
        <v>1</v>
      </c>
      <c r="O2062" s="48">
        <v>0</v>
      </c>
      <c r="P2062" s="48"/>
      <c r="Q2062" s="12">
        <v>0</v>
      </c>
      <c r="R2062" s="46">
        <v>2580.8866666666668</v>
      </c>
      <c r="T2062" s="59">
        <v>0</v>
      </c>
      <c r="U2062" s="14">
        <v>0</v>
      </c>
      <c r="V2062" s="59" t="s">
        <v>150</v>
      </c>
      <c r="Y2062" s="46">
        <v>0</v>
      </c>
      <c r="Z2062" s="46">
        <v>7048.42</v>
      </c>
      <c r="AA2062" s="46">
        <v>0</v>
      </c>
      <c r="AB2062" s="46">
        <v>3233.8</v>
      </c>
      <c r="AC2062" s="46">
        <v>2911.41</v>
      </c>
      <c r="AD2062" s="46">
        <v>3113.85</v>
      </c>
      <c r="AE2062" s="46">
        <v>2185.33</v>
      </c>
      <c r="AF2062" s="46">
        <v>4578.87</v>
      </c>
      <c r="AG2062" s="46">
        <v>0</v>
      </c>
      <c r="AH2062" s="46">
        <v>2537.2800000000002</v>
      </c>
      <c r="AI2062" s="46">
        <v>1985.08</v>
      </c>
      <c r="AJ2062" s="46">
        <v>7158.86</v>
      </c>
      <c r="AK2062" s="46">
        <v>3804.1</v>
      </c>
      <c r="AL2062" s="46">
        <v>0</v>
      </c>
      <c r="AM2062" s="46">
        <v>4088.3</v>
      </c>
    </row>
    <row r="2063" spans="5:39" x14ac:dyDescent="0.2">
      <c r="E2063" s="47">
        <v>206</v>
      </c>
      <c r="F2063" s="47">
        <v>217</v>
      </c>
      <c r="G2063" s="47" t="s">
        <v>252</v>
      </c>
      <c r="H2063" s="47" t="s">
        <v>325</v>
      </c>
      <c r="I2063" s="47" t="s">
        <v>584</v>
      </c>
      <c r="J2063" s="533">
        <v>50000010</v>
      </c>
      <c r="K2063" s="14" t="s">
        <v>65</v>
      </c>
      <c r="L2063" s="14" t="s">
        <v>31</v>
      </c>
      <c r="M2063" s="45">
        <v>2063</v>
      </c>
      <c r="N2063" s="45">
        <v>1</v>
      </c>
      <c r="O2063" s="52">
        <v>4088.3</v>
      </c>
      <c r="P2063" s="48">
        <v>4088.3</v>
      </c>
      <c r="Q2063" s="12">
        <v>0</v>
      </c>
      <c r="R2063" s="46">
        <v>681.38333333333333</v>
      </c>
      <c r="T2063" s="59">
        <v>0</v>
      </c>
      <c r="U2063" s="14">
        <v>0</v>
      </c>
      <c r="V2063" s="59" t="s">
        <v>150</v>
      </c>
      <c r="X2063" s="46">
        <v>0</v>
      </c>
      <c r="Y2063" s="46">
        <v>0</v>
      </c>
      <c r="Z2063" s="46">
        <v>0</v>
      </c>
      <c r="AA2063" s="46">
        <v>0</v>
      </c>
      <c r="AB2063" s="46">
        <v>0</v>
      </c>
      <c r="AC2063" s="46">
        <v>0</v>
      </c>
      <c r="AD2063" s="46">
        <v>0</v>
      </c>
      <c r="AE2063" s="46">
        <v>0</v>
      </c>
      <c r="AF2063" s="46">
        <v>0</v>
      </c>
      <c r="AG2063" s="46">
        <v>0</v>
      </c>
      <c r="AH2063" s="46">
        <v>0</v>
      </c>
      <c r="AI2063" s="46">
        <v>0</v>
      </c>
      <c r="AJ2063" s="46">
        <v>0</v>
      </c>
      <c r="AK2063" s="46">
        <v>0</v>
      </c>
      <c r="AL2063" s="46">
        <v>4088.3</v>
      </c>
      <c r="AM2063" s="46">
        <v>0</v>
      </c>
    </row>
    <row r="2064" spans="5:39" x14ac:dyDescent="0.2">
      <c r="E2064" s="47">
        <v>206</v>
      </c>
      <c r="F2064" s="47">
        <v>217</v>
      </c>
      <c r="G2064" s="47" t="s">
        <v>252</v>
      </c>
      <c r="H2064" s="47" t="s">
        <v>325</v>
      </c>
      <c r="I2064" s="47" t="s">
        <v>584</v>
      </c>
      <c r="J2064" s="533">
        <v>50000010</v>
      </c>
      <c r="K2064" s="14" t="s">
        <v>64</v>
      </c>
      <c r="L2064" s="14" t="s">
        <v>57</v>
      </c>
      <c r="M2064" s="45">
        <v>2064</v>
      </c>
      <c r="N2064" s="45">
        <v>1</v>
      </c>
      <c r="O2064" s="46">
        <v>1720</v>
      </c>
      <c r="Q2064" s="12">
        <v>0</v>
      </c>
      <c r="T2064" s="59">
        <v>0</v>
      </c>
      <c r="U2064" s="14">
        <v>0</v>
      </c>
      <c r="V2064" s="59" t="s">
        <v>150</v>
      </c>
      <c r="X2064" s="46">
        <v>0</v>
      </c>
      <c r="Y2064" s="46">
        <v>1648.01</v>
      </c>
      <c r="Z2064" s="46">
        <v>0</v>
      </c>
      <c r="AA2064" s="46">
        <v>1652</v>
      </c>
      <c r="AB2064" s="46">
        <v>68.199999999999818</v>
      </c>
      <c r="AC2064" s="46">
        <v>0</v>
      </c>
      <c r="AD2064" s="46">
        <v>0</v>
      </c>
      <c r="AE2064" s="46">
        <v>0</v>
      </c>
      <c r="AF2064" s="46">
        <v>0</v>
      </c>
      <c r="AG2064" s="46">
        <v>1720</v>
      </c>
      <c r="AH2064" s="46">
        <v>902.7199999999998</v>
      </c>
      <c r="AI2064" s="46">
        <v>637.63999999999987</v>
      </c>
      <c r="AJ2064" s="46">
        <v>0</v>
      </c>
      <c r="AK2064" s="46">
        <v>0</v>
      </c>
      <c r="AL2064" s="46">
        <v>1720</v>
      </c>
      <c r="AM2064" s="46">
        <v>0</v>
      </c>
    </row>
    <row r="2065" spans="5:39" x14ac:dyDescent="0.2">
      <c r="E2065" s="47">
        <v>206</v>
      </c>
      <c r="F2065" s="47">
        <v>217</v>
      </c>
      <c r="G2065" s="47" t="s">
        <v>252</v>
      </c>
      <c r="H2065" s="47" t="s">
        <v>325</v>
      </c>
      <c r="I2065" s="47" t="s">
        <v>584</v>
      </c>
      <c r="J2065" s="533">
        <v>50000010</v>
      </c>
      <c r="K2065" s="14" t="s">
        <v>64</v>
      </c>
      <c r="L2065" s="14" t="s">
        <v>54</v>
      </c>
      <c r="M2065" s="45">
        <v>2065</v>
      </c>
      <c r="N2065" s="45">
        <v>1</v>
      </c>
      <c r="O2065" s="46">
        <v>2318.2999999999997</v>
      </c>
      <c r="Q2065" s="12">
        <v>0</v>
      </c>
      <c r="T2065" s="59">
        <v>0</v>
      </c>
      <c r="U2065" s="14">
        <v>0</v>
      </c>
      <c r="V2065" s="59" t="s">
        <v>150</v>
      </c>
      <c r="X2065" s="46">
        <v>0</v>
      </c>
      <c r="Y2065" s="46">
        <v>1499.53</v>
      </c>
      <c r="Z2065" s="46">
        <v>0</v>
      </c>
      <c r="AA2065" s="46">
        <v>1531.7999999999997</v>
      </c>
      <c r="AB2065" s="46">
        <v>2743.21</v>
      </c>
      <c r="AC2065" s="46">
        <v>2963.8500000000004</v>
      </c>
      <c r="AD2065" s="46">
        <v>1985.3300000000006</v>
      </c>
      <c r="AE2065" s="46">
        <v>1815.9000000000005</v>
      </c>
      <c r="AF2065" s="46">
        <v>0</v>
      </c>
      <c r="AG2065" s="46">
        <v>767.28</v>
      </c>
      <c r="AH2065" s="46">
        <v>982.3599999999999</v>
      </c>
      <c r="AI2065" s="46">
        <v>2721</v>
      </c>
      <c r="AJ2065" s="46">
        <v>0</v>
      </c>
      <c r="AK2065" s="46">
        <v>0</v>
      </c>
      <c r="AL2065" s="46">
        <v>2318.2999999999997</v>
      </c>
      <c r="AM2065" s="46">
        <v>0</v>
      </c>
    </row>
    <row r="2066" spans="5:39" x14ac:dyDescent="0.2">
      <c r="E2066" s="47">
        <v>206</v>
      </c>
      <c r="F2066" s="47">
        <v>217</v>
      </c>
      <c r="G2066" s="47" t="s">
        <v>252</v>
      </c>
      <c r="H2066" s="47" t="s">
        <v>325</v>
      </c>
      <c r="I2066" s="47" t="s">
        <v>584</v>
      </c>
      <c r="J2066" s="533">
        <v>50000010</v>
      </c>
      <c r="K2066" s="14" t="s">
        <v>64</v>
      </c>
      <c r="L2066" s="14" t="s">
        <v>58</v>
      </c>
      <c r="M2066" s="45">
        <v>2066</v>
      </c>
      <c r="N2066" s="45">
        <v>1</v>
      </c>
      <c r="O2066" s="46">
        <v>50.000000000003183</v>
      </c>
      <c r="Q2066" s="12">
        <v>0</v>
      </c>
      <c r="T2066" s="59">
        <v>0</v>
      </c>
      <c r="U2066" s="14">
        <v>0</v>
      </c>
      <c r="V2066" s="59" t="s">
        <v>150</v>
      </c>
      <c r="X2066" s="46">
        <v>0</v>
      </c>
      <c r="Y2066" s="46">
        <v>233.07999999999993</v>
      </c>
      <c r="Z2066" s="46">
        <v>0</v>
      </c>
      <c r="AA2066" s="46">
        <v>50.000000000001364</v>
      </c>
      <c r="AB2066" s="46">
        <v>100</v>
      </c>
      <c r="AC2066" s="46">
        <v>150</v>
      </c>
      <c r="AD2066" s="46">
        <v>199.99999999999932</v>
      </c>
      <c r="AE2066" s="46">
        <v>250.00000000000091</v>
      </c>
      <c r="AF2066" s="46">
        <v>3.637978807091713E-12</v>
      </c>
      <c r="AG2066" s="46">
        <v>50.000000000002501</v>
      </c>
      <c r="AH2066" s="46">
        <v>100.00000000000205</v>
      </c>
      <c r="AI2066" s="46">
        <v>149.99999999999955</v>
      </c>
      <c r="AJ2066" s="46">
        <v>0</v>
      </c>
      <c r="AK2066" s="46">
        <v>0</v>
      </c>
      <c r="AL2066" s="46">
        <v>50.000000000003183</v>
      </c>
      <c r="AM2066" s="46">
        <v>0</v>
      </c>
    </row>
    <row r="2067" spans="5:39" x14ac:dyDescent="0.2">
      <c r="E2067" s="47">
        <v>206</v>
      </c>
      <c r="F2067" s="47">
        <v>217</v>
      </c>
      <c r="G2067" s="47" t="s">
        <v>252</v>
      </c>
      <c r="H2067" s="47" t="s">
        <v>325</v>
      </c>
      <c r="I2067" s="47" t="s">
        <v>584</v>
      </c>
      <c r="J2067" s="533">
        <v>50000010</v>
      </c>
      <c r="K2067" s="14" t="s">
        <v>67</v>
      </c>
      <c r="L2067" s="14" t="s">
        <v>67</v>
      </c>
      <c r="M2067" s="45">
        <v>2067</v>
      </c>
      <c r="N2067" s="45">
        <v>1</v>
      </c>
      <c r="O2067" s="53">
        <v>0</v>
      </c>
      <c r="P2067" s="54">
        <v>0</v>
      </c>
      <c r="Q2067" s="55">
        <v>0</v>
      </c>
      <c r="R2067" s="56">
        <v>0</v>
      </c>
      <c r="S2067" s="57">
        <v>0</v>
      </c>
      <c r="T2067" s="60">
        <v>0</v>
      </c>
      <c r="U2067" s="14">
        <v>0</v>
      </c>
      <c r="V2067" s="60" t="s">
        <v>150</v>
      </c>
      <c r="Y2067" s="46">
        <v>0</v>
      </c>
      <c r="Z2067" s="46">
        <v>0</v>
      </c>
      <c r="AA2067" s="46">
        <v>0</v>
      </c>
      <c r="AB2067" s="46">
        <v>0</v>
      </c>
      <c r="AC2067" s="46">
        <v>0</v>
      </c>
      <c r="AD2067" s="46">
        <v>0</v>
      </c>
      <c r="AE2067" s="46">
        <v>0</v>
      </c>
      <c r="AF2067" s="46">
        <v>0</v>
      </c>
      <c r="AG2067" s="46">
        <v>0</v>
      </c>
      <c r="AH2067" s="46">
        <v>0</v>
      </c>
      <c r="AI2067" s="46">
        <v>0</v>
      </c>
      <c r="AJ2067" s="46">
        <v>0</v>
      </c>
      <c r="AK2067" s="46">
        <v>0</v>
      </c>
      <c r="AL2067" s="46">
        <v>0</v>
      </c>
      <c r="AM2067" s="46">
        <v>0</v>
      </c>
    </row>
    <row r="2068" spans="5:39" x14ac:dyDescent="0.2">
      <c r="E2068" s="14">
        <v>207</v>
      </c>
      <c r="F2068" s="14">
        <v>218</v>
      </c>
      <c r="G2068" s="14" t="s">
        <v>252</v>
      </c>
      <c r="H2068" s="14" t="s">
        <v>312</v>
      </c>
      <c r="I2068" s="14" t="s">
        <v>585</v>
      </c>
      <c r="J2068" s="531">
        <v>50000011</v>
      </c>
      <c r="K2068" s="14" t="s">
        <v>59</v>
      </c>
      <c r="L2068" s="14" t="s">
        <v>57</v>
      </c>
      <c r="M2068" s="45">
        <v>2068</v>
      </c>
      <c r="N2068" s="45">
        <v>1</v>
      </c>
      <c r="O2068" s="46">
        <v>4231.4399999999996</v>
      </c>
      <c r="Q2068" s="12">
        <v>0</v>
      </c>
      <c r="T2068" s="59">
        <v>0</v>
      </c>
      <c r="U2068" s="14">
        <v>0</v>
      </c>
      <c r="V2068" s="59" t="s">
        <v>175</v>
      </c>
      <c r="Y2068" s="46">
        <v>4054.32</v>
      </c>
      <c r="Z2068" s="46">
        <v>4064.57</v>
      </c>
      <c r="AA2068" s="46">
        <v>4060.31</v>
      </c>
      <c r="AB2068" s="46">
        <v>4062.3</v>
      </c>
      <c r="AC2068" s="46">
        <v>4054.32</v>
      </c>
      <c r="AD2068" s="46">
        <v>4054.32</v>
      </c>
      <c r="AE2068" s="46">
        <v>4231.4399999999996</v>
      </c>
      <c r="AF2068" s="46">
        <v>4231.4399999999996</v>
      </c>
      <c r="AG2068" s="46">
        <v>4231.4399999999996</v>
      </c>
      <c r="AH2068" s="46">
        <v>4231.4399999999996</v>
      </c>
      <c r="AI2068" s="46">
        <v>4231.4399999999996</v>
      </c>
      <c r="AJ2068" s="46">
        <v>4231.4399999999996</v>
      </c>
      <c r="AK2068" s="46">
        <v>4231.4399999999996</v>
      </c>
      <c r="AL2068" s="46">
        <v>4231.4399999999996</v>
      </c>
      <c r="AM2068" s="46">
        <v>0</v>
      </c>
    </row>
    <row r="2069" spans="5:39" x14ac:dyDescent="0.2">
      <c r="E2069" s="47">
        <v>207</v>
      </c>
      <c r="F2069" s="47">
        <v>218</v>
      </c>
      <c r="G2069" s="47" t="s">
        <v>252</v>
      </c>
      <c r="H2069" s="47" t="s">
        <v>312</v>
      </c>
      <c r="I2069" s="47" t="s">
        <v>585</v>
      </c>
      <c r="J2069" s="533">
        <v>50000011</v>
      </c>
      <c r="K2069" s="14" t="s">
        <v>59</v>
      </c>
      <c r="L2069" s="14" t="s">
        <v>54</v>
      </c>
      <c r="M2069" s="45">
        <v>2069</v>
      </c>
      <c r="N2069" s="45">
        <v>1</v>
      </c>
      <c r="O2069" s="46">
        <v>5946.47</v>
      </c>
      <c r="Q2069" s="12">
        <v>0</v>
      </c>
      <c r="T2069" s="59">
        <v>0</v>
      </c>
      <c r="U2069" s="14">
        <v>0</v>
      </c>
      <c r="V2069" s="59" t="s">
        <v>175</v>
      </c>
      <c r="Y2069" s="46">
        <v>4599.0899999999992</v>
      </c>
      <c r="Z2069" s="46">
        <v>5680.95</v>
      </c>
      <c r="AA2069" s="46">
        <v>3851.95</v>
      </c>
      <c r="AB2069" s="46">
        <v>2977.63</v>
      </c>
      <c r="AC2069" s="46">
        <v>3151.2200000000003</v>
      </c>
      <c r="AD2069" s="46">
        <v>346.35</v>
      </c>
      <c r="AE2069" s="46">
        <v>36.25</v>
      </c>
      <c r="AF2069" s="46">
        <v>1861.9899999999998</v>
      </c>
      <c r="AG2069" s="46">
        <v>1298.2900000000002</v>
      </c>
      <c r="AH2069" s="46">
        <v>2040.8900000000003</v>
      </c>
      <c r="AI2069" s="46">
        <v>4074.74</v>
      </c>
      <c r="AJ2069" s="46">
        <v>5205.75</v>
      </c>
      <c r="AK2069" s="46">
        <v>5191.7999999999993</v>
      </c>
      <c r="AL2069" s="46">
        <v>5946.47</v>
      </c>
      <c r="AM2069" s="46">
        <v>0</v>
      </c>
    </row>
    <row r="2070" spans="5:39" x14ac:dyDescent="0.2">
      <c r="E2070" s="47">
        <v>207</v>
      </c>
      <c r="F2070" s="47">
        <v>218</v>
      </c>
      <c r="G2070" s="47" t="s">
        <v>252</v>
      </c>
      <c r="H2070" s="47" t="s">
        <v>312</v>
      </c>
      <c r="I2070" s="47" t="s">
        <v>585</v>
      </c>
      <c r="J2070" s="533">
        <v>50000011</v>
      </c>
      <c r="K2070" s="14" t="s">
        <v>59</v>
      </c>
      <c r="L2070" s="14" t="s">
        <v>58</v>
      </c>
      <c r="M2070" s="45">
        <v>2070</v>
      </c>
      <c r="N2070" s="45">
        <v>1</v>
      </c>
      <c r="O2070" s="46">
        <v>50</v>
      </c>
      <c r="Q2070" s="12">
        <v>0</v>
      </c>
      <c r="T2070" s="59">
        <v>0</v>
      </c>
      <c r="U2070" s="14">
        <v>0</v>
      </c>
      <c r="V2070" s="59" t="s">
        <v>175</v>
      </c>
      <c r="Y2070" s="46">
        <v>50.000000000000909</v>
      </c>
      <c r="Z2070" s="46">
        <v>50.000000000000909</v>
      </c>
      <c r="AA2070" s="46">
        <v>50.000000000000455</v>
      </c>
      <c r="AB2070" s="46">
        <v>50</v>
      </c>
      <c r="AC2070" s="46">
        <v>49.999999999999545</v>
      </c>
      <c r="AD2070" s="46">
        <v>49.999999999999886</v>
      </c>
      <c r="AE2070" s="46">
        <v>50</v>
      </c>
      <c r="AF2070" s="46">
        <v>50.000000000000909</v>
      </c>
      <c r="AG2070" s="46">
        <v>49.999999999999773</v>
      </c>
      <c r="AH2070" s="46">
        <v>50</v>
      </c>
      <c r="AI2070" s="46">
        <v>50.000000000000909</v>
      </c>
      <c r="AJ2070" s="46">
        <v>50.000000000000909</v>
      </c>
      <c r="AK2070" s="46">
        <v>50.000000000000909</v>
      </c>
      <c r="AL2070" s="46">
        <v>50</v>
      </c>
      <c r="AM2070" s="46">
        <v>0</v>
      </c>
    </row>
    <row r="2071" spans="5:39" x14ac:dyDescent="0.2">
      <c r="E2071" s="47">
        <v>207</v>
      </c>
      <c r="F2071" s="47">
        <v>218</v>
      </c>
      <c r="G2071" s="47" t="s">
        <v>252</v>
      </c>
      <c r="H2071" s="47" t="s">
        <v>312</v>
      </c>
      <c r="I2071" s="47" t="s">
        <v>585</v>
      </c>
      <c r="J2071" s="533">
        <v>50000011</v>
      </c>
      <c r="K2071" s="14" t="s">
        <v>59</v>
      </c>
      <c r="L2071" s="14" t="s">
        <v>31</v>
      </c>
      <c r="M2071" s="45">
        <v>2071</v>
      </c>
      <c r="N2071" s="45">
        <v>1</v>
      </c>
      <c r="O2071" s="48">
        <v>10227.91</v>
      </c>
      <c r="Q2071" s="12">
        <v>0</v>
      </c>
      <c r="R2071" s="46">
        <v>8241.0966666666664</v>
      </c>
      <c r="T2071" s="59">
        <v>0</v>
      </c>
      <c r="U2071" s="14">
        <v>0</v>
      </c>
      <c r="V2071" s="59" t="s">
        <v>175</v>
      </c>
      <c r="X2071" s="46">
        <v>8380.02</v>
      </c>
      <c r="Y2071" s="46">
        <v>8703.41</v>
      </c>
      <c r="Z2071" s="46">
        <v>9795.52</v>
      </c>
      <c r="AA2071" s="46">
        <v>7962.26</v>
      </c>
      <c r="AB2071" s="46">
        <v>7089.93</v>
      </c>
      <c r="AC2071" s="46">
        <v>7255.5400000000009</v>
      </c>
      <c r="AD2071" s="46">
        <v>4450.67</v>
      </c>
      <c r="AE2071" s="46">
        <v>4317.6899999999996</v>
      </c>
      <c r="AF2071" s="46">
        <v>6143.43</v>
      </c>
      <c r="AG2071" s="46">
        <v>5579.73</v>
      </c>
      <c r="AH2071" s="46">
        <v>6322.33</v>
      </c>
      <c r="AI2071" s="46">
        <v>8356.18</v>
      </c>
      <c r="AJ2071" s="46">
        <v>9487.1899999999987</v>
      </c>
      <c r="AK2071" s="46">
        <v>9473.239999999998</v>
      </c>
      <c r="AL2071" s="46">
        <v>10227.91</v>
      </c>
      <c r="AM2071" s="46">
        <v>0</v>
      </c>
    </row>
    <row r="2072" spans="5:39" x14ac:dyDescent="0.2">
      <c r="E2072" s="47">
        <v>207</v>
      </c>
      <c r="F2072" s="47">
        <v>218</v>
      </c>
      <c r="G2072" s="47" t="s">
        <v>252</v>
      </c>
      <c r="H2072" s="47" t="s">
        <v>312</v>
      </c>
      <c r="I2072" s="47" t="s">
        <v>585</v>
      </c>
      <c r="J2072" s="533">
        <v>50000011</v>
      </c>
      <c r="K2072" s="14" t="s">
        <v>37</v>
      </c>
      <c r="L2072" s="14" t="s">
        <v>31</v>
      </c>
      <c r="M2072" s="45">
        <v>2072</v>
      </c>
      <c r="N2072" s="45">
        <v>1</v>
      </c>
      <c r="O2072" s="48">
        <v>9473.24</v>
      </c>
      <c r="P2072" s="48"/>
      <c r="Q2072" s="12">
        <v>0</v>
      </c>
      <c r="R2072" s="46">
        <v>6536.4449999999997</v>
      </c>
      <c r="T2072" s="59">
        <v>0</v>
      </c>
      <c r="U2072" s="14">
        <v>0</v>
      </c>
      <c r="V2072" s="59" t="s">
        <v>175</v>
      </c>
      <c r="Y2072" s="46">
        <v>0</v>
      </c>
      <c r="Z2072" s="46">
        <v>17832.990000000002</v>
      </c>
      <c r="AA2072" s="46">
        <v>8949.9500000000007</v>
      </c>
      <c r="AB2072" s="46">
        <v>8807.83</v>
      </c>
      <c r="AC2072" s="46">
        <v>7089.93</v>
      </c>
      <c r="AD2072" s="46">
        <v>7255.54</v>
      </c>
      <c r="AE2072" s="46">
        <v>3701.11</v>
      </c>
      <c r="AF2072" s="46">
        <v>10461.120000000001</v>
      </c>
      <c r="AG2072" s="46">
        <v>5579.73</v>
      </c>
      <c r="AH2072" s="46">
        <v>0</v>
      </c>
      <c r="AI2072" s="46">
        <v>14678.51</v>
      </c>
      <c r="AJ2072" s="46">
        <v>8000</v>
      </c>
      <c r="AK2072" s="46">
        <v>1487.19</v>
      </c>
      <c r="AL2072" s="46">
        <v>9473.24</v>
      </c>
      <c r="AM2072" s="46">
        <v>2045.5820000000001</v>
      </c>
    </row>
    <row r="2073" spans="5:39" x14ac:dyDescent="0.2">
      <c r="E2073" s="47">
        <v>207</v>
      </c>
      <c r="F2073" s="47">
        <v>218</v>
      </c>
      <c r="G2073" s="47" t="s">
        <v>252</v>
      </c>
      <c r="H2073" s="47" t="s">
        <v>312</v>
      </c>
      <c r="I2073" s="47" t="s">
        <v>585</v>
      </c>
      <c r="J2073" s="533">
        <v>50000011</v>
      </c>
      <c r="K2073" s="14" t="s">
        <v>65</v>
      </c>
      <c r="L2073" s="14" t="s">
        <v>31</v>
      </c>
      <c r="M2073" s="45">
        <v>2073</v>
      </c>
      <c r="N2073" s="45">
        <v>1</v>
      </c>
      <c r="O2073" s="52">
        <v>10227.909999999971</v>
      </c>
      <c r="P2073" s="48">
        <v>2045.5820000000001</v>
      </c>
      <c r="Q2073" s="12">
        <v>0</v>
      </c>
      <c r="R2073" s="46">
        <v>1704.6516666666619</v>
      </c>
      <c r="T2073" s="59">
        <v>0</v>
      </c>
      <c r="U2073" s="14">
        <v>0</v>
      </c>
      <c r="V2073" s="59" t="s">
        <v>175</v>
      </c>
      <c r="X2073" s="46">
        <v>0</v>
      </c>
      <c r="Y2073" s="46">
        <v>0</v>
      </c>
      <c r="Z2073" s="46">
        <v>0</v>
      </c>
      <c r="AA2073" s="46">
        <v>0</v>
      </c>
      <c r="AB2073" s="46">
        <v>0</v>
      </c>
      <c r="AC2073" s="46">
        <v>0</v>
      </c>
      <c r="AD2073" s="46">
        <v>0</v>
      </c>
      <c r="AE2073" s="46">
        <v>0</v>
      </c>
      <c r="AF2073" s="46">
        <v>0</v>
      </c>
      <c r="AG2073" s="46">
        <v>0</v>
      </c>
      <c r="AH2073" s="46">
        <v>0</v>
      </c>
      <c r="AI2073" s="46">
        <v>0</v>
      </c>
      <c r="AJ2073" s="46">
        <v>0</v>
      </c>
      <c r="AK2073" s="46">
        <v>0</v>
      </c>
      <c r="AL2073" s="46">
        <v>10227.909999999971</v>
      </c>
      <c r="AM2073" s="46">
        <v>0</v>
      </c>
    </row>
    <row r="2074" spans="5:39" x14ac:dyDescent="0.2">
      <c r="E2074" s="47">
        <v>207</v>
      </c>
      <c r="F2074" s="47">
        <v>218</v>
      </c>
      <c r="G2074" s="47" t="s">
        <v>252</v>
      </c>
      <c r="H2074" s="47" t="s">
        <v>312</v>
      </c>
      <c r="I2074" s="47" t="s">
        <v>585</v>
      </c>
      <c r="J2074" s="533">
        <v>50000011</v>
      </c>
      <c r="K2074" s="14" t="s">
        <v>64</v>
      </c>
      <c r="L2074" s="14" t="s">
        <v>57</v>
      </c>
      <c r="M2074" s="45">
        <v>2074</v>
      </c>
      <c r="N2074" s="45">
        <v>1</v>
      </c>
      <c r="O2074" s="46">
        <v>0</v>
      </c>
      <c r="Q2074" s="12">
        <v>0</v>
      </c>
      <c r="T2074" s="59">
        <v>0</v>
      </c>
      <c r="U2074" s="14">
        <v>0</v>
      </c>
      <c r="V2074" s="59" t="s">
        <v>175</v>
      </c>
      <c r="X2074" s="46">
        <v>0</v>
      </c>
      <c r="Y2074" s="46">
        <v>4054.32</v>
      </c>
      <c r="Z2074" s="46">
        <v>0</v>
      </c>
      <c r="AA2074" s="46">
        <v>0</v>
      </c>
      <c r="AB2074" s="46">
        <v>0</v>
      </c>
      <c r="AC2074" s="46">
        <v>0</v>
      </c>
      <c r="AD2074" s="46">
        <v>0</v>
      </c>
      <c r="AE2074" s="46">
        <v>530.32999999999947</v>
      </c>
      <c r="AF2074" s="46">
        <v>0</v>
      </c>
      <c r="AG2074" s="46">
        <v>0</v>
      </c>
      <c r="AH2074" s="46">
        <v>4231.439999999985</v>
      </c>
      <c r="AI2074" s="46">
        <v>0</v>
      </c>
      <c r="AJ2074" s="46">
        <v>0</v>
      </c>
      <c r="AK2074" s="46">
        <v>2744.2499999999995</v>
      </c>
      <c r="AL2074" s="46">
        <v>0</v>
      </c>
      <c r="AM2074" s="46">
        <v>0</v>
      </c>
    </row>
    <row r="2075" spans="5:39" x14ac:dyDescent="0.2">
      <c r="E2075" s="47">
        <v>207</v>
      </c>
      <c r="F2075" s="47">
        <v>218</v>
      </c>
      <c r="G2075" s="47" t="s">
        <v>252</v>
      </c>
      <c r="H2075" s="47" t="s">
        <v>312</v>
      </c>
      <c r="I2075" s="47" t="s">
        <v>585</v>
      </c>
      <c r="J2075" s="533">
        <v>50000011</v>
      </c>
      <c r="K2075" s="14" t="s">
        <v>64</v>
      </c>
      <c r="L2075" s="14" t="s">
        <v>54</v>
      </c>
      <c r="M2075" s="45">
        <v>2075</v>
      </c>
      <c r="N2075" s="45">
        <v>1</v>
      </c>
      <c r="O2075" s="46">
        <v>10077.909999999983</v>
      </c>
      <c r="Q2075" s="12">
        <v>0</v>
      </c>
      <c r="T2075" s="59">
        <v>0</v>
      </c>
      <c r="U2075" s="14">
        <v>0</v>
      </c>
      <c r="V2075" s="59" t="s">
        <v>175</v>
      </c>
      <c r="X2075" s="46">
        <v>0</v>
      </c>
      <c r="Y2075" s="46">
        <v>4599.0899999999992</v>
      </c>
      <c r="Z2075" s="46">
        <v>565.93999999999687</v>
      </c>
      <c r="AA2075" s="46">
        <v>0</v>
      </c>
      <c r="AB2075" s="46">
        <v>0</v>
      </c>
      <c r="AC2075" s="46">
        <v>115.61000000000013</v>
      </c>
      <c r="AD2075" s="46">
        <v>0</v>
      </c>
      <c r="AE2075" s="46">
        <v>36.25</v>
      </c>
      <c r="AF2075" s="46">
        <v>0</v>
      </c>
      <c r="AG2075" s="46">
        <v>0</v>
      </c>
      <c r="AH2075" s="46">
        <v>2040.8900000000003</v>
      </c>
      <c r="AI2075" s="46">
        <v>0</v>
      </c>
      <c r="AJ2075" s="46">
        <v>1437.189999999985</v>
      </c>
      <c r="AK2075" s="46">
        <v>6628.9899999999843</v>
      </c>
      <c r="AL2075" s="46">
        <v>10077.909999999983</v>
      </c>
      <c r="AM2075" s="46">
        <v>8032.3279999999831</v>
      </c>
    </row>
    <row r="2076" spans="5:39" x14ac:dyDescent="0.2">
      <c r="E2076" s="47">
        <v>207</v>
      </c>
      <c r="F2076" s="47">
        <v>218</v>
      </c>
      <c r="G2076" s="47" t="s">
        <v>252</v>
      </c>
      <c r="H2076" s="47" t="s">
        <v>312</v>
      </c>
      <c r="I2076" s="47" t="s">
        <v>585</v>
      </c>
      <c r="J2076" s="533">
        <v>50000011</v>
      </c>
      <c r="K2076" s="14" t="s">
        <v>64</v>
      </c>
      <c r="L2076" s="14" t="s">
        <v>58</v>
      </c>
      <c r="M2076" s="45">
        <v>2076</v>
      </c>
      <c r="N2076" s="45">
        <v>1</v>
      </c>
      <c r="O2076" s="46">
        <v>149.99999999999091</v>
      </c>
      <c r="Q2076" s="12">
        <v>0</v>
      </c>
      <c r="T2076" s="59">
        <v>0</v>
      </c>
      <c r="U2076" s="14">
        <v>0</v>
      </c>
      <c r="V2076" s="59" t="s">
        <v>175</v>
      </c>
      <c r="X2076" s="46">
        <v>0</v>
      </c>
      <c r="Y2076" s="46">
        <v>8430.02</v>
      </c>
      <c r="Z2076" s="46">
        <v>8480.0200000000023</v>
      </c>
      <c r="AA2076" s="46">
        <v>8058.2699999999968</v>
      </c>
      <c r="AB2076" s="46">
        <v>6340.3699999999953</v>
      </c>
      <c r="AC2076" s="46">
        <v>6390.3699999999953</v>
      </c>
      <c r="AD2076" s="46">
        <v>3701.1099999999933</v>
      </c>
      <c r="AE2076" s="46">
        <v>3751.1099999999956</v>
      </c>
      <c r="AF2076" s="46">
        <v>-7.2759576141834259E-12</v>
      </c>
      <c r="AG2076" s="46">
        <v>-1.4551915228366852E-11</v>
      </c>
      <c r="AH2076" s="46">
        <v>50.000000000001819</v>
      </c>
      <c r="AI2076" s="46">
        <v>-1.4551915228366852E-11</v>
      </c>
      <c r="AJ2076" s="46">
        <v>50.000000000002728</v>
      </c>
      <c r="AK2076" s="46">
        <v>99.999999999991815</v>
      </c>
      <c r="AL2076" s="46">
        <v>149.99999999999091</v>
      </c>
      <c r="AM2076" s="46">
        <v>149.99999999999636</v>
      </c>
    </row>
    <row r="2077" spans="5:39" x14ac:dyDescent="0.2">
      <c r="E2077" s="47">
        <v>207</v>
      </c>
      <c r="F2077" s="47">
        <v>218</v>
      </c>
      <c r="G2077" s="47" t="s">
        <v>252</v>
      </c>
      <c r="H2077" s="47" t="s">
        <v>312</v>
      </c>
      <c r="I2077" s="47" t="s">
        <v>585</v>
      </c>
      <c r="J2077" s="533">
        <v>50000011</v>
      </c>
      <c r="K2077" s="14" t="s">
        <v>67</v>
      </c>
      <c r="L2077" s="14" t="s">
        <v>67</v>
      </c>
      <c r="M2077" s="45">
        <v>2077</v>
      </c>
      <c r="N2077" s="45">
        <v>1</v>
      </c>
      <c r="O2077" s="53">
        <v>0</v>
      </c>
      <c r="P2077" s="54">
        <v>0</v>
      </c>
      <c r="Q2077" s="55">
        <v>0</v>
      </c>
      <c r="R2077" s="56">
        <v>0</v>
      </c>
      <c r="S2077" s="57">
        <v>0</v>
      </c>
      <c r="T2077" s="60">
        <v>0</v>
      </c>
      <c r="U2077" s="14">
        <v>0</v>
      </c>
      <c r="V2077" s="60" t="s">
        <v>175</v>
      </c>
      <c r="Y2077" s="46">
        <v>0</v>
      </c>
      <c r="Z2077" s="46">
        <v>0</v>
      </c>
      <c r="AA2077" s="46">
        <v>0</v>
      </c>
      <c r="AB2077" s="46">
        <v>0</v>
      </c>
      <c r="AC2077" s="46">
        <v>0</v>
      </c>
      <c r="AD2077" s="46">
        <v>0</v>
      </c>
      <c r="AE2077" s="46">
        <v>0</v>
      </c>
      <c r="AF2077" s="46">
        <v>0</v>
      </c>
      <c r="AG2077" s="46">
        <v>0</v>
      </c>
      <c r="AH2077" s="46">
        <v>0</v>
      </c>
      <c r="AI2077" s="46">
        <v>0</v>
      </c>
      <c r="AJ2077" s="46">
        <v>0</v>
      </c>
      <c r="AK2077" s="46">
        <v>0</v>
      </c>
      <c r="AL2077" s="46">
        <v>0</v>
      </c>
      <c r="AM2077" s="46">
        <v>0</v>
      </c>
    </row>
    <row r="2078" spans="5:39" x14ac:dyDescent="0.2">
      <c r="E2078" s="14">
        <v>208</v>
      </c>
      <c r="F2078" s="14">
        <v>219</v>
      </c>
      <c r="G2078" s="14" t="s">
        <v>252</v>
      </c>
      <c r="H2078" s="14" t="s">
        <v>297</v>
      </c>
      <c r="I2078" s="14" t="s">
        <v>586</v>
      </c>
      <c r="J2078" s="531">
        <v>50000012</v>
      </c>
      <c r="K2078" s="14" t="s">
        <v>59</v>
      </c>
      <c r="L2078" s="14" t="s">
        <v>57</v>
      </c>
      <c r="M2078" s="45">
        <v>2078</v>
      </c>
      <c r="N2078" s="45">
        <v>1</v>
      </c>
      <c r="O2078" s="46">
        <v>2742.6</v>
      </c>
      <c r="Q2078" s="12" t="s">
        <v>414</v>
      </c>
      <c r="T2078" s="59" t="s">
        <v>88</v>
      </c>
      <c r="U2078" s="14">
        <v>0</v>
      </c>
      <c r="V2078" s="59" t="s">
        <v>175</v>
      </c>
      <c r="Y2078" s="46">
        <v>2627.8</v>
      </c>
      <c r="Z2078" s="46">
        <v>2635.78</v>
      </c>
      <c r="AA2078" s="46">
        <v>2631.79</v>
      </c>
      <c r="AB2078" s="46">
        <v>2631.79</v>
      </c>
      <c r="AC2078" s="46">
        <v>2627.8</v>
      </c>
      <c r="AD2078" s="46">
        <v>2627.8</v>
      </c>
      <c r="AE2078" s="46">
        <v>2742.6</v>
      </c>
      <c r="AF2078" s="46">
        <v>2742.6</v>
      </c>
      <c r="AG2078" s="46">
        <v>2742.6</v>
      </c>
      <c r="AH2078" s="46">
        <v>2742.6</v>
      </c>
      <c r="AI2078" s="46">
        <v>2742.6</v>
      </c>
      <c r="AJ2078" s="46">
        <v>2742.6</v>
      </c>
      <c r="AK2078" s="46">
        <v>2742.6</v>
      </c>
      <c r="AL2078" s="46">
        <v>2742.6</v>
      </c>
      <c r="AM2078" s="46">
        <v>0</v>
      </c>
    </row>
    <row r="2079" spans="5:39" x14ac:dyDescent="0.2">
      <c r="E2079" s="47">
        <v>208</v>
      </c>
      <c r="F2079" s="47">
        <v>219</v>
      </c>
      <c r="G2079" s="47" t="s">
        <v>252</v>
      </c>
      <c r="H2079" s="47" t="s">
        <v>297</v>
      </c>
      <c r="I2079" s="47" t="s">
        <v>586</v>
      </c>
      <c r="J2079" s="533">
        <v>50000012</v>
      </c>
      <c r="K2079" s="14" t="s">
        <v>59</v>
      </c>
      <c r="L2079" s="14" t="s">
        <v>54</v>
      </c>
      <c r="M2079" s="45">
        <v>2079</v>
      </c>
      <c r="N2079" s="45">
        <v>1</v>
      </c>
      <c r="O2079" s="46">
        <v>3308.7799999999997</v>
      </c>
      <c r="Q2079" s="12" t="s">
        <v>414</v>
      </c>
      <c r="T2079" s="59" t="s">
        <v>88</v>
      </c>
      <c r="U2079" s="14">
        <v>0</v>
      </c>
      <c r="V2079" s="59" t="s">
        <v>175</v>
      </c>
      <c r="Y2079" s="46">
        <v>2091.5300000000002</v>
      </c>
      <c r="Z2079" s="46">
        <v>3133.3</v>
      </c>
      <c r="AA2079" s="46">
        <v>1971.78</v>
      </c>
      <c r="AB2079" s="46">
        <v>1929.87</v>
      </c>
      <c r="AC2079" s="46">
        <v>1139.56</v>
      </c>
      <c r="AD2079" s="46">
        <v>0</v>
      </c>
      <c r="AE2079" s="46">
        <v>0</v>
      </c>
      <c r="AF2079" s="46">
        <v>712.87</v>
      </c>
      <c r="AG2079" s="46">
        <v>766.86</v>
      </c>
      <c r="AH2079" s="46">
        <v>732.56</v>
      </c>
      <c r="AI2079" s="46">
        <v>2041.67</v>
      </c>
      <c r="AJ2079" s="46">
        <v>2609.0499999999997</v>
      </c>
      <c r="AK2079" s="46">
        <v>2862.6099999999997</v>
      </c>
      <c r="AL2079" s="46">
        <v>3308.7799999999997</v>
      </c>
      <c r="AM2079" s="46">
        <v>0</v>
      </c>
    </row>
    <row r="2080" spans="5:39" x14ac:dyDescent="0.2">
      <c r="E2080" s="47">
        <v>208</v>
      </c>
      <c r="F2080" s="47">
        <v>219</v>
      </c>
      <c r="G2080" s="47" t="s">
        <v>252</v>
      </c>
      <c r="H2080" s="47" t="s">
        <v>297</v>
      </c>
      <c r="I2080" s="47" t="s">
        <v>586</v>
      </c>
      <c r="J2080" s="533">
        <v>50000012</v>
      </c>
      <c r="K2080" s="14" t="s">
        <v>59</v>
      </c>
      <c r="L2080" s="14" t="s">
        <v>58</v>
      </c>
      <c r="M2080" s="45">
        <v>2080</v>
      </c>
      <c r="N2080" s="45">
        <v>1</v>
      </c>
      <c r="O2080" s="46">
        <v>50.000000000000455</v>
      </c>
      <c r="Q2080" s="12" t="s">
        <v>414</v>
      </c>
      <c r="T2080" s="59" t="s">
        <v>88</v>
      </c>
      <c r="U2080" s="14">
        <v>0</v>
      </c>
      <c r="V2080" s="59" t="s">
        <v>175</v>
      </c>
      <c r="Y2080" s="46">
        <v>49.999999999999545</v>
      </c>
      <c r="Z2080" s="46">
        <v>49.999999999999545</v>
      </c>
      <c r="AA2080" s="46">
        <v>49.999999999999773</v>
      </c>
      <c r="AB2080" s="46">
        <v>50</v>
      </c>
      <c r="AC2080" s="46">
        <v>50</v>
      </c>
      <c r="AD2080" s="46">
        <v>50</v>
      </c>
      <c r="AE2080" s="46">
        <v>50</v>
      </c>
      <c r="AF2080" s="46">
        <v>49.999999999999886</v>
      </c>
      <c r="AG2080" s="46">
        <v>50.000000000000114</v>
      </c>
      <c r="AH2080" s="46">
        <v>50</v>
      </c>
      <c r="AI2080" s="46">
        <v>50.000000000000455</v>
      </c>
      <c r="AJ2080" s="46">
        <v>50</v>
      </c>
      <c r="AK2080" s="46">
        <v>50.000000000000455</v>
      </c>
      <c r="AL2080" s="46">
        <v>50.000000000000455</v>
      </c>
      <c r="AM2080" s="46">
        <v>0</v>
      </c>
    </row>
    <row r="2081" spans="5:39" x14ac:dyDescent="0.2">
      <c r="E2081" s="47">
        <v>208</v>
      </c>
      <c r="F2081" s="47">
        <v>219</v>
      </c>
      <c r="G2081" s="47" t="s">
        <v>252</v>
      </c>
      <c r="H2081" s="47" t="s">
        <v>297</v>
      </c>
      <c r="I2081" s="47" t="s">
        <v>586</v>
      </c>
      <c r="J2081" s="533">
        <v>50000012</v>
      </c>
      <c r="K2081" s="14" t="s">
        <v>59</v>
      </c>
      <c r="L2081" s="14" t="s">
        <v>31</v>
      </c>
      <c r="M2081" s="45">
        <v>2081</v>
      </c>
      <c r="N2081" s="45">
        <v>1</v>
      </c>
      <c r="O2081" s="48">
        <v>6101.3799999999992</v>
      </c>
      <c r="Q2081" s="12" t="s">
        <v>414</v>
      </c>
      <c r="R2081" s="46">
        <v>4846.1883333333326</v>
      </c>
      <c r="T2081" s="59" t="s">
        <v>88</v>
      </c>
      <c r="U2081" s="14">
        <v>0</v>
      </c>
      <c r="V2081" s="59" t="s">
        <v>175</v>
      </c>
      <c r="X2081" s="46">
        <v>35221.71</v>
      </c>
      <c r="Y2081" s="46">
        <v>4769.33</v>
      </c>
      <c r="Z2081" s="46">
        <v>5819.08</v>
      </c>
      <c r="AA2081" s="46">
        <v>4653.57</v>
      </c>
      <c r="AB2081" s="46">
        <v>4611.66</v>
      </c>
      <c r="AC2081" s="46">
        <v>3817.36</v>
      </c>
      <c r="AD2081" s="46">
        <v>2677.8</v>
      </c>
      <c r="AE2081" s="46">
        <v>2792.6</v>
      </c>
      <c r="AF2081" s="46">
        <v>3505.47</v>
      </c>
      <c r="AG2081" s="46">
        <v>3559.46</v>
      </c>
      <c r="AH2081" s="46">
        <v>3525.16</v>
      </c>
      <c r="AI2081" s="46">
        <v>4834.2700000000004</v>
      </c>
      <c r="AJ2081" s="46">
        <v>5401.65</v>
      </c>
      <c r="AK2081" s="46">
        <v>5655.2099999999991</v>
      </c>
      <c r="AL2081" s="46">
        <v>6101.3799999999992</v>
      </c>
      <c r="AM2081" s="46">
        <v>0</v>
      </c>
    </row>
    <row r="2082" spans="5:39" x14ac:dyDescent="0.2">
      <c r="E2082" s="47">
        <v>208</v>
      </c>
      <c r="F2082" s="47">
        <v>219</v>
      </c>
      <c r="G2082" s="47" t="s">
        <v>252</v>
      </c>
      <c r="H2082" s="47" t="s">
        <v>297</v>
      </c>
      <c r="I2082" s="47" t="s">
        <v>586</v>
      </c>
      <c r="J2082" s="533">
        <v>50000012</v>
      </c>
      <c r="K2082" s="14" t="s">
        <v>37</v>
      </c>
      <c r="L2082" s="14" t="s">
        <v>31</v>
      </c>
      <c r="M2082" s="45">
        <v>2082</v>
      </c>
      <c r="N2082" s="45">
        <v>1</v>
      </c>
      <c r="O2082" s="48">
        <v>30000</v>
      </c>
      <c r="P2082" s="48"/>
      <c r="Q2082" s="12" t="s">
        <v>414</v>
      </c>
      <c r="R2082" s="46">
        <v>10000</v>
      </c>
      <c r="T2082" s="59" t="s">
        <v>88</v>
      </c>
      <c r="U2082" s="14">
        <v>0</v>
      </c>
      <c r="V2082" s="59" t="s">
        <v>175</v>
      </c>
      <c r="Y2082" s="46">
        <v>0</v>
      </c>
      <c r="Z2082" s="46">
        <v>0</v>
      </c>
      <c r="AA2082" s="46">
        <v>0</v>
      </c>
      <c r="AB2082" s="46">
        <v>0</v>
      </c>
      <c r="AC2082" s="46">
        <v>0</v>
      </c>
      <c r="AD2082" s="46">
        <v>0</v>
      </c>
      <c r="AE2082" s="46">
        <v>0</v>
      </c>
      <c r="AF2082" s="46">
        <v>0</v>
      </c>
      <c r="AG2082" s="46">
        <v>0</v>
      </c>
      <c r="AH2082" s="46">
        <v>0</v>
      </c>
      <c r="AI2082" s="46">
        <v>0</v>
      </c>
      <c r="AJ2082" s="46">
        <v>0</v>
      </c>
      <c r="AK2082" s="46">
        <v>30000</v>
      </c>
      <c r="AL2082" s="46">
        <v>30000</v>
      </c>
      <c r="AM2082" s="46">
        <v>14778.284</v>
      </c>
    </row>
    <row r="2083" spans="5:39" x14ac:dyDescent="0.2">
      <c r="E2083" s="47">
        <v>208</v>
      </c>
      <c r="F2083" s="47">
        <v>219</v>
      </c>
      <c r="G2083" s="47" t="s">
        <v>252</v>
      </c>
      <c r="H2083" s="47" t="s">
        <v>297</v>
      </c>
      <c r="I2083" s="47" t="s">
        <v>586</v>
      </c>
      <c r="J2083" s="533">
        <v>50000012</v>
      </c>
      <c r="K2083" s="14" t="s">
        <v>65</v>
      </c>
      <c r="L2083" s="14" t="s">
        <v>31</v>
      </c>
      <c r="M2083" s="45">
        <v>2083</v>
      </c>
      <c r="N2083" s="45">
        <v>1</v>
      </c>
      <c r="O2083" s="52">
        <v>36945.710000000014</v>
      </c>
      <c r="P2083" s="48">
        <v>14778.284</v>
      </c>
      <c r="Q2083" s="12" t="s">
        <v>414</v>
      </c>
      <c r="R2083" s="46">
        <v>4846.1883333333353</v>
      </c>
      <c r="T2083" s="59" t="s">
        <v>88</v>
      </c>
      <c r="U2083" s="14">
        <v>0</v>
      </c>
      <c r="V2083" s="59" t="s">
        <v>175</v>
      </c>
      <c r="X2083" s="46">
        <v>0</v>
      </c>
      <c r="Y2083" s="46">
        <v>0</v>
      </c>
      <c r="Z2083" s="46">
        <v>0</v>
      </c>
      <c r="AA2083" s="46">
        <v>0</v>
      </c>
      <c r="AB2083" s="46">
        <v>0</v>
      </c>
      <c r="AC2083" s="46">
        <v>0</v>
      </c>
      <c r="AD2083" s="46">
        <v>1570.5100000000066</v>
      </c>
      <c r="AE2083" s="46">
        <v>2792.6</v>
      </c>
      <c r="AF2083" s="46">
        <v>3505.47</v>
      </c>
      <c r="AG2083" s="46">
        <v>3559.46</v>
      </c>
      <c r="AH2083" s="46">
        <v>3525.16</v>
      </c>
      <c r="AI2083" s="46">
        <v>4834.2700000000077</v>
      </c>
      <c r="AJ2083" s="46">
        <v>5401.65</v>
      </c>
      <c r="AK2083" s="46">
        <v>5655.2099999999991</v>
      </c>
      <c r="AL2083" s="46">
        <v>6101.3800000000065</v>
      </c>
      <c r="AM2083" s="46">
        <v>7.2759576141834259E-12</v>
      </c>
    </row>
    <row r="2084" spans="5:39" x14ac:dyDescent="0.2">
      <c r="E2084" s="47">
        <v>208</v>
      </c>
      <c r="F2084" s="47">
        <v>219</v>
      </c>
      <c r="G2084" s="47" t="s">
        <v>252</v>
      </c>
      <c r="H2084" s="47" t="s">
        <v>297</v>
      </c>
      <c r="I2084" s="47" t="s">
        <v>586</v>
      </c>
      <c r="J2084" s="533">
        <v>50000012</v>
      </c>
      <c r="K2084" s="14" t="s">
        <v>64</v>
      </c>
      <c r="L2084" s="14" t="s">
        <v>57</v>
      </c>
      <c r="M2084" s="45">
        <v>2084</v>
      </c>
      <c r="N2084" s="45">
        <v>1</v>
      </c>
      <c r="O2084" s="46">
        <v>0</v>
      </c>
      <c r="Q2084" s="12" t="s">
        <v>414</v>
      </c>
      <c r="T2084" s="59" t="s">
        <v>88</v>
      </c>
      <c r="U2084" s="14">
        <v>7</v>
      </c>
      <c r="V2084" s="59" t="s">
        <v>175</v>
      </c>
      <c r="X2084" s="46">
        <v>0</v>
      </c>
      <c r="Y2084" s="46">
        <v>2627.8</v>
      </c>
      <c r="Z2084" s="46">
        <v>5263.58</v>
      </c>
      <c r="AA2084" s="46">
        <v>7895.37</v>
      </c>
      <c r="AB2084" s="46">
        <v>10527.16</v>
      </c>
      <c r="AC2084" s="46">
        <v>13154.96</v>
      </c>
      <c r="AD2084" s="46">
        <v>15782.759999999998</v>
      </c>
      <c r="AE2084" s="46">
        <v>18525.359999999997</v>
      </c>
      <c r="AF2084" s="46">
        <v>21267.959999999995</v>
      </c>
      <c r="AG2084" s="46">
        <v>24010.559999999994</v>
      </c>
      <c r="AH2084" s="46">
        <v>26753.159999999993</v>
      </c>
      <c r="AI2084" s="46">
        <v>29495.759999999991</v>
      </c>
      <c r="AJ2084" s="46">
        <v>32238.35999999999</v>
      </c>
      <c r="AK2084" s="46">
        <v>4980.9599999999919</v>
      </c>
      <c r="AL2084" s="46">
        <v>0</v>
      </c>
      <c r="AM2084" s="46">
        <v>0</v>
      </c>
    </row>
    <row r="2085" spans="5:39" x14ac:dyDescent="0.2">
      <c r="E2085" s="47">
        <v>208</v>
      </c>
      <c r="F2085" s="47">
        <v>219</v>
      </c>
      <c r="G2085" s="47" t="s">
        <v>252</v>
      </c>
      <c r="H2085" s="47" t="s">
        <v>297</v>
      </c>
      <c r="I2085" s="47" t="s">
        <v>586</v>
      </c>
      <c r="J2085" s="533">
        <v>50000012</v>
      </c>
      <c r="K2085" s="14" t="s">
        <v>64</v>
      </c>
      <c r="L2085" s="14" t="s">
        <v>54</v>
      </c>
      <c r="M2085" s="45">
        <v>2085</v>
      </c>
      <c r="N2085" s="45">
        <v>1</v>
      </c>
      <c r="O2085" s="46">
        <v>1023.9999999999891</v>
      </c>
      <c r="Q2085" s="12" t="s">
        <v>414</v>
      </c>
      <c r="T2085" s="59" t="s">
        <v>88</v>
      </c>
      <c r="U2085" s="14">
        <v>0</v>
      </c>
      <c r="V2085" s="59" t="s">
        <v>175</v>
      </c>
      <c r="X2085" s="46">
        <v>0</v>
      </c>
      <c r="Y2085" s="46">
        <v>2091.5300000000002</v>
      </c>
      <c r="Z2085" s="46">
        <v>5224.83</v>
      </c>
      <c r="AA2085" s="46">
        <v>7196.61</v>
      </c>
      <c r="AB2085" s="46">
        <v>9126.48</v>
      </c>
      <c r="AC2085" s="46">
        <v>10266.039999999999</v>
      </c>
      <c r="AD2085" s="46">
        <v>10266.039999999999</v>
      </c>
      <c r="AE2085" s="46">
        <v>10266.039999999999</v>
      </c>
      <c r="AF2085" s="46">
        <v>10978.91</v>
      </c>
      <c r="AG2085" s="46">
        <v>11745.77</v>
      </c>
      <c r="AH2085" s="46">
        <v>12478.33</v>
      </c>
      <c r="AI2085" s="46">
        <v>14520</v>
      </c>
      <c r="AJ2085" s="46">
        <v>17129.05</v>
      </c>
      <c r="AK2085" s="46">
        <v>19991.66</v>
      </c>
      <c r="AL2085" s="46">
        <v>1023.9999999999891</v>
      </c>
      <c r="AM2085" s="46">
        <v>0</v>
      </c>
    </row>
    <row r="2086" spans="5:39" x14ac:dyDescent="0.2">
      <c r="E2086" s="47">
        <v>208</v>
      </c>
      <c r="F2086" s="47">
        <v>219</v>
      </c>
      <c r="G2086" s="47" t="s">
        <v>252</v>
      </c>
      <c r="H2086" s="47" t="s">
        <v>297</v>
      </c>
      <c r="I2086" s="47" t="s">
        <v>586</v>
      </c>
      <c r="J2086" s="533">
        <v>50000012</v>
      </c>
      <c r="K2086" s="14" t="s">
        <v>64</v>
      </c>
      <c r="L2086" s="14" t="s">
        <v>58</v>
      </c>
      <c r="M2086" s="45">
        <v>2086</v>
      </c>
      <c r="N2086" s="45">
        <v>1</v>
      </c>
      <c r="O2086" s="46">
        <v>35921.710000000036</v>
      </c>
      <c r="Q2086" s="12" t="s">
        <v>414</v>
      </c>
      <c r="T2086" s="59" t="s">
        <v>88</v>
      </c>
      <c r="U2086" s="14">
        <v>0</v>
      </c>
      <c r="V2086" s="59" t="s">
        <v>175</v>
      </c>
      <c r="X2086" s="46">
        <v>0</v>
      </c>
      <c r="Y2086" s="46">
        <v>35271.71</v>
      </c>
      <c r="Z2086" s="46">
        <v>35321.71</v>
      </c>
      <c r="AA2086" s="46">
        <v>35371.71</v>
      </c>
      <c r="AB2086" s="46">
        <v>35421.710000000006</v>
      </c>
      <c r="AC2086" s="46">
        <v>35471.710000000006</v>
      </c>
      <c r="AD2086" s="46">
        <v>35521.710000000014</v>
      </c>
      <c r="AE2086" s="46">
        <v>35571.710000000014</v>
      </c>
      <c r="AF2086" s="46">
        <v>35621.710000000006</v>
      </c>
      <c r="AG2086" s="46">
        <v>35671.710000000006</v>
      </c>
      <c r="AH2086" s="46">
        <v>35721.710000000021</v>
      </c>
      <c r="AI2086" s="46">
        <v>35771.710000000021</v>
      </c>
      <c r="AJ2086" s="46">
        <v>35821.710000000021</v>
      </c>
      <c r="AK2086" s="46">
        <v>35871.710000000021</v>
      </c>
      <c r="AL2086" s="46">
        <v>35921.710000000036</v>
      </c>
      <c r="AM2086" s="46">
        <v>22167.426000000021</v>
      </c>
    </row>
    <row r="2087" spans="5:39" x14ac:dyDescent="0.2">
      <c r="E2087" s="47">
        <v>208</v>
      </c>
      <c r="F2087" s="47">
        <v>219</v>
      </c>
      <c r="G2087" s="47" t="s">
        <v>252</v>
      </c>
      <c r="H2087" s="47" t="s">
        <v>297</v>
      </c>
      <c r="I2087" s="47" t="s">
        <v>586</v>
      </c>
      <c r="J2087" s="533">
        <v>50000012</v>
      </c>
      <c r="K2087" s="14" t="s">
        <v>67</v>
      </c>
      <c r="L2087" s="14" t="s">
        <v>67</v>
      </c>
      <c r="M2087" s="45">
        <v>2087</v>
      </c>
      <c r="N2087" s="45">
        <v>1</v>
      </c>
      <c r="O2087" s="53">
        <v>94.213384720438626</v>
      </c>
      <c r="P2087" s="54">
        <v>84.213384720438626</v>
      </c>
      <c r="Q2087" s="55" t="s">
        <v>414</v>
      </c>
      <c r="R2087" s="56">
        <v>7.6236636834515688</v>
      </c>
      <c r="S2087" s="57" t="s">
        <v>370</v>
      </c>
      <c r="T2087" s="60" t="s">
        <v>88</v>
      </c>
      <c r="U2087" s="14">
        <v>0</v>
      </c>
      <c r="V2087" s="60" t="s">
        <v>175</v>
      </c>
      <c r="Y2087" s="46">
        <v>94.213384720438626</v>
      </c>
      <c r="Z2087" s="46">
        <v>94.213384720438626</v>
      </c>
      <c r="AA2087" s="46">
        <v>94.213384720438626</v>
      </c>
      <c r="AB2087" s="46">
        <v>94.213384720438626</v>
      </c>
      <c r="AC2087" s="46">
        <v>94.213384720438626</v>
      </c>
      <c r="AD2087" s="46">
        <v>94.213384720438626</v>
      </c>
      <c r="AE2087" s="46">
        <v>94.213384720438626</v>
      </c>
      <c r="AF2087" s="46">
        <v>94.213384720438626</v>
      </c>
      <c r="AG2087" s="46">
        <v>94.213384720438626</v>
      </c>
      <c r="AH2087" s="46">
        <v>94.213384720438626</v>
      </c>
      <c r="AI2087" s="46">
        <v>94.213384720438626</v>
      </c>
      <c r="AJ2087" s="46">
        <v>94.213384720438626</v>
      </c>
      <c r="AK2087" s="46">
        <v>94.213384720438626</v>
      </c>
      <c r="AL2087" s="46">
        <v>94.213384720438626</v>
      </c>
      <c r="AM2087" s="46">
        <v>94.213384720438626</v>
      </c>
    </row>
    <row r="2088" spans="5:39" x14ac:dyDescent="0.2">
      <c r="E2088" s="14">
        <v>209</v>
      </c>
      <c r="F2088" s="14">
        <v>220</v>
      </c>
      <c r="G2088" s="14" t="s">
        <v>252</v>
      </c>
      <c r="H2088" s="14" t="s">
        <v>335</v>
      </c>
      <c r="I2088" s="14" t="s">
        <v>587</v>
      </c>
      <c r="J2088" s="531">
        <v>50000013</v>
      </c>
      <c r="K2088" s="14" t="s">
        <v>59</v>
      </c>
      <c r="L2088" s="14" t="s">
        <v>57</v>
      </c>
      <c r="M2088" s="45">
        <v>2088</v>
      </c>
      <c r="N2088" s="45">
        <v>1</v>
      </c>
      <c r="O2088" s="46">
        <v>1755.26</v>
      </c>
      <c r="Q2088" s="12">
        <v>0</v>
      </c>
      <c r="T2088" s="59">
        <v>0</v>
      </c>
      <c r="U2088" s="14">
        <v>0</v>
      </c>
      <c r="V2088" s="59" t="s">
        <v>174</v>
      </c>
      <c r="Y2088" s="46">
        <v>1681.79</v>
      </c>
      <c r="Z2088" s="46">
        <v>1668.53</v>
      </c>
      <c r="AA2088" s="46">
        <v>1703.04</v>
      </c>
      <c r="AB2088" s="46">
        <v>1683.78</v>
      </c>
      <c r="AC2088" s="46">
        <v>1681.79</v>
      </c>
      <c r="AD2088" s="46">
        <v>1681.79</v>
      </c>
      <c r="AE2088" s="46">
        <v>1755.26</v>
      </c>
      <c r="AF2088" s="46">
        <v>1755.26</v>
      </c>
      <c r="AG2088" s="46">
        <v>1755.26</v>
      </c>
      <c r="AH2088" s="46">
        <v>1755.26</v>
      </c>
      <c r="AI2088" s="46">
        <v>1755.26</v>
      </c>
      <c r="AJ2088" s="46">
        <v>1755.26</v>
      </c>
      <c r="AK2088" s="46">
        <v>1755.26</v>
      </c>
      <c r="AL2088" s="46">
        <v>1755.26</v>
      </c>
      <c r="AM2088" s="46">
        <v>0</v>
      </c>
    </row>
    <row r="2089" spans="5:39" x14ac:dyDescent="0.2">
      <c r="E2089" s="47">
        <v>209</v>
      </c>
      <c r="F2089" s="47">
        <v>220</v>
      </c>
      <c r="G2089" s="47" t="s">
        <v>252</v>
      </c>
      <c r="H2089" s="47" t="s">
        <v>335</v>
      </c>
      <c r="I2089" s="47" t="s">
        <v>587</v>
      </c>
      <c r="J2089" s="533">
        <v>50000013</v>
      </c>
      <c r="K2089" s="14" t="s">
        <v>59</v>
      </c>
      <c r="L2089" s="14" t="s">
        <v>54</v>
      </c>
      <c r="M2089" s="45">
        <v>2089</v>
      </c>
      <c r="N2089" s="45">
        <v>1</v>
      </c>
      <c r="O2089" s="46">
        <v>3355.7100000000005</v>
      </c>
      <c r="Q2089" s="12">
        <v>0</v>
      </c>
      <c r="T2089" s="59">
        <v>0</v>
      </c>
      <c r="U2089" s="14">
        <v>0</v>
      </c>
      <c r="V2089" s="59" t="s">
        <v>174</v>
      </c>
      <c r="Y2089" s="46">
        <v>3766.62</v>
      </c>
      <c r="Z2089" s="46">
        <v>4513.38</v>
      </c>
      <c r="AA2089" s="46">
        <v>1650.49</v>
      </c>
      <c r="AB2089" s="46">
        <v>1235.3599999999999</v>
      </c>
      <c r="AC2089" s="46">
        <v>1221.6200000000001</v>
      </c>
      <c r="AD2089" s="46">
        <v>541.92000000000007</v>
      </c>
      <c r="AE2089" s="46">
        <v>563.80999999999995</v>
      </c>
      <c r="AF2089" s="46">
        <v>1424.83</v>
      </c>
      <c r="AG2089" s="46">
        <v>6308.48</v>
      </c>
      <c r="AH2089" s="46">
        <v>2108.92</v>
      </c>
      <c r="AI2089" s="46">
        <v>-1157.1699999999996</v>
      </c>
      <c r="AJ2089" s="46">
        <v>2695.7700000000004</v>
      </c>
      <c r="AK2089" s="46">
        <v>3052.85</v>
      </c>
      <c r="AL2089" s="46">
        <v>3355.7100000000005</v>
      </c>
      <c r="AM2089" s="46">
        <v>0</v>
      </c>
    </row>
    <row r="2090" spans="5:39" x14ac:dyDescent="0.2">
      <c r="E2090" s="47">
        <v>209</v>
      </c>
      <c r="F2090" s="47">
        <v>220</v>
      </c>
      <c r="G2090" s="47" t="s">
        <v>252</v>
      </c>
      <c r="H2090" s="47" t="s">
        <v>335</v>
      </c>
      <c r="I2090" s="47" t="s">
        <v>587</v>
      </c>
      <c r="J2090" s="533">
        <v>50000013</v>
      </c>
      <c r="K2090" s="14" t="s">
        <v>59</v>
      </c>
      <c r="L2090" s="14" t="s">
        <v>58</v>
      </c>
      <c r="M2090" s="45">
        <v>2090</v>
      </c>
      <c r="N2090" s="45">
        <v>1</v>
      </c>
      <c r="O2090" s="46">
        <v>49.999999999999545</v>
      </c>
      <c r="Q2090" s="12">
        <v>0</v>
      </c>
      <c r="T2090" s="59">
        <v>0</v>
      </c>
      <c r="U2090" s="14">
        <v>0</v>
      </c>
      <c r="V2090" s="59" t="s">
        <v>174</v>
      </c>
      <c r="Y2090" s="46">
        <v>50</v>
      </c>
      <c r="Z2090" s="46">
        <v>50</v>
      </c>
      <c r="AA2090" s="46">
        <v>50.000000000000227</v>
      </c>
      <c r="AB2090" s="46">
        <v>50</v>
      </c>
      <c r="AC2090" s="46">
        <v>49.999999999999773</v>
      </c>
      <c r="AD2090" s="46">
        <v>50</v>
      </c>
      <c r="AE2090" s="46">
        <v>50.000000000000227</v>
      </c>
      <c r="AF2090" s="46">
        <v>50.000000000000227</v>
      </c>
      <c r="AG2090" s="46">
        <v>50</v>
      </c>
      <c r="AH2090" s="46">
        <v>50</v>
      </c>
      <c r="AI2090" s="46">
        <v>49.999999999999545</v>
      </c>
      <c r="AJ2090" s="46">
        <v>49.999999999999091</v>
      </c>
      <c r="AK2090" s="46">
        <v>49.999999999999545</v>
      </c>
      <c r="AL2090" s="46">
        <v>49.999999999999545</v>
      </c>
      <c r="AM2090" s="46">
        <v>0</v>
      </c>
    </row>
    <row r="2091" spans="5:39" x14ac:dyDescent="0.2">
      <c r="E2091" s="47">
        <v>209</v>
      </c>
      <c r="F2091" s="47">
        <v>220</v>
      </c>
      <c r="G2091" s="47" t="s">
        <v>252</v>
      </c>
      <c r="H2091" s="47" t="s">
        <v>335</v>
      </c>
      <c r="I2091" s="47" t="s">
        <v>587</v>
      </c>
      <c r="J2091" s="533">
        <v>50000013</v>
      </c>
      <c r="K2091" s="14" t="s">
        <v>59</v>
      </c>
      <c r="L2091" s="14" t="s">
        <v>31</v>
      </c>
      <c r="M2091" s="45">
        <v>2091</v>
      </c>
      <c r="N2091" s="45">
        <v>1</v>
      </c>
      <c r="O2091" s="48">
        <v>5160.9699999999993</v>
      </c>
      <c r="Q2091" s="12">
        <v>0</v>
      </c>
      <c r="R2091" s="46">
        <v>4532.6866666666674</v>
      </c>
      <c r="T2091" s="59">
        <v>0</v>
      </c>
      <c r="U2091" s="14">
        <v>0</v>
      </c>
      <c r="V2091" s="59" t="s">
        <v>174</v>
      </c>
      <c r="X2091" s="46">
        <v>4540.26</v>
      </c>
      <c r="Y2091" s="46">
        <v>5498.41</v>
      </c>
      <c r="Z2091" s="46">
        <v>6231.91</v>
      </c>
      <c r="AA2091" s="46">
        <v>3403.5299999999997</v>
      </c>
      <c r="AB2091" s="46">
        <v>2969.14</v>
      </c>
      <c r="AC2091" s="46">
        <v>2953.41</v>
      </c>
      <c r="AD2091" s="46">
        <v>2273.71</v>
      </c>
      <c r="AE2091" s="46">
        <v>2369.0699999999997</v>
      </c>
      <c r="AF2091" s="46">
        <v>3230.09</v>
      </c>
      <c r="AG2091" s="46">
        <v>8113.74</v>
      </c>
      <c r="AH2091" s="46">
        <v>3914.1800000000003</v>
      </c>
      <c r="AI2091" s="46">
        <v>648.08999999999992</v>
      </c>
      <c r="AJ2091" s="46">
        <v>4501.03</v>
      </c>
      <c r="AK2091" s="46">
        <v>4858.1099999999988</v>
      </c>
      <c r="AL2091" s="46">
        <v>5160.9699999999993</v>
      </c>
      <c r="AM2091" s="46">
        <v>0</v>
      </c>
    </row>
    <row r="2092" spans="5:39" x14ac:dyDescent="0.2">
      <c r="E2092" s="47">
        <v>209</v>
      </c>
      <c r="F2092" s="47">
        <v>220</v>
      </c>
      <c r="G2092" s="47" t="s">
        <v>252</v>
      </c>
      <c r="H2092" s="47" t="s">
        <v>335</v>
      </c>
      <c r="I2092" s="47" t="s">
        <v>587</v>
      </c>
      <c r="J2092" s="533">
        <v>50000013</v>
      </c>
      <c r="K2092" s="14" t="s">
        <v>37</v>
      </c>
      <c r="L2092" s="14" t="s">
        <v>31</v>
      </c>
      <c r="M2092" s="45">
        <v>2092</v>
      </c>
      <c r="N2092" s="45">
        <v>1</v>
      </c>
      <c r="O2092" s="48">
        <v>4858.1099999999997</v>
      </c>
      <c r="P2092" s="48"/>
      <c r="Q2092" s="12">
        <v>0</v>
      </c>
      <c r="R2092" s="46">
        <v>3672.5250000000001</v>
      </c>
      <c r="T2092" s="59">
        <v>0</v>
      </c>
      <c r="U2092" s="14">
        <v>0</v>
      </c>
      <c r="V2092" s="59" t="s">
        <v>174</v>
      </c>
      <c r="Y2092" s="46">
        <v>4540.26</v>
      </c>
      <c r="Z2092" s="46">
        <v>5498.41</v>
      </c>
      <c r="AA2092" s="46">
        <v>6231.91</v>
      </c>
      <c r="AB2092" s="46">
        <v>6372.67</v>
      </c>
      <c r="AC2092" s="46">
        <v>0</v>
      </c>
      <c r="AD2092" s="46">
        <v>5227.12</v>
      </c>
      <c r="AE2092" s="46">
        <v>0</v>
      </c>
      <c r="AF2092" s="46">
        <v>5599.16</v>
      </c>
      <c r="AG2092" s="46">
        <v>0</v>
      </c>
      <c r="AH2092" s="46">
        <v>9337.02</v>
      </c>
      <c r="AI2092" s="46">
        <v>0</v>
      </c>
      <c r="AJ2092" s="46">
        <v>7840.02</v>
      </c>
      <c r="AK2092" s="46">
        <v>0</v>
      </c>
      <c r="AL2092" s="46">
        <v>4858.1099999999997</v>
      </c>
      <c r="AM2092" s="46">
        <v>3096.5819999999999</v>
      </c>
    </row>
    <row r="2093" spans="5:39" x14ac:dyDescent="0.2">
      <c r="E2093" s="47">
        <v>209</v>
      </c>
      <c r="F2093" s="47">
        <v>220</v>
      </c>
      <c r="G2093" s="47" t="s">
        <v>252</v>
      </c>
      <c r="H2093" s="47" t="s">
        <v>335</v>
      </c>
      <c r="I2093" s="47" t="s">
        <v>587</v>
      </c>
      <c r="J2093" s="533">
        <v>50000013</v>
      </c>
      <c r="K2093" s="14" t="s">
        <v>65</v>
      </c>
      <c r="L2093" s="14" t="s">
        <v>31</v>
      </c>
      <c r="M2093" s="45">
        <v>2093</v>
      </c>
      <c r="N2093" s="45">
        <v>1</v>
      </c>
      <c r="O2093" s="52">
        <v>5160.9699999999848</v>
      </c>
      <c r="P2093" s="48">
        <v>3096.5819999999999</v>
      </c>
      <c r="Q2093" s="12">
        <v>0</v>
      </c>
      <c r="R2093" s="46">
        <v>860.16166666666413</v>
      </c>
      <c r="T2093" s="59">
        <v>0</v>
      </c>
      <c r="U2093" s="14">
        <v>0</v>
      </c>
      <c r="V2093" s="59" t="s">
        <v>174</v>
      </c>
      <c r="X2093" s="46">
        <v>0</v>
      </c>
      <c r="Y2093" s="46">
        <v>0</v>
      </c>
      <c r="Z2093" s="46">
        <v>0</v>
      </c>
      <c r="AA2093" s="46">
        <v>0</v>
      </c>
      <c r="AB2093" s="46">
        <v>0</v>
      </c>
      <c r="AC2093" s="46">
        <v>0</v>
      </c>
      <c r="AD2093" s="46">
        <v>0</v>
      </c>
      <c r="AE2093" s="46">
        <v>0</v>
      </c>
      <c r="AF2093" s="46">
        <v>0</v>
      </c>
      <c r="AG2093" s="46">
        <v>0</v>
      </c>
      <c r="AH2093" s="46">
        <v>0</v>
      </c>
      <c r="AI2093" s="46">
        <v>0</v>
      </c>
      <c r="AJ2093" s="46">
        <v>0</v>
      </c>
      <c r="AK2093" s="46">
        <v>0</v>
      </c>
      <c r="AL2093" s="46">
        <v>5160.9699999999848</v>
      </c>
      <c r="AM2093" s="46">
        <v>0</v>
      </c>
    </row>
    <row r="2094" spans="5:39" x14ac:dyDescent="0.2">
      <c r="E2094" s="47">
        <v>209</v>
      </c>
      <c r="F2094" s="47">
        <v>220</v>
      </c>
      <c r="G2094" s="47" t="s">
        <v>252</v>
      </c>
      <c r="H2094" s="47" t="s">
        <v>335</v>
      </c>
      <c r="I2094" s="47" t="s">
        <v>587</v>
      </c>
      <c r="J2094" s="533">
        <v>50000013</v>
      </c>
      <c r="K2094" s="14" t="s">
        <v>64</v>
      </c>
      <c r="L2094" s="14" t="s">
        <v>57</v>
      </c>
      <c r="M2094" s="45">
        <v>2094</v>
      </c>
      <c r="N2094" s="45">
        <v>1</v>
      </c>
      <c r="O2094" s="46">
        <v>0</v>
      </c>
      <c r="Q2094" s="12">
        <v>0</v>
      </c>
      <c r="T2094" s="59">
        <v>0</v>
      </c>
      <c r="U2094" s="14">
        <v>0</v>
      </c>
      <c r="V2094" s="59" t="s">
        <v>174</v>
      </c>
      <c r="X2094" s="46">
        <v>0</v>
      </c>
      <c r="Y2094" s="46">
        <v>0</v>
      </c>
      <c r="Z2094" s="46">
        <v>0</v>
      </c>
      <c r="AA2094" s="46">
        <v>0</v>
      </c>
      <c r="AB2094" s="46">
        <v>0</v>
      </c>
      <c r="AC2094" s="46">
        <v>1681.79</v>
      </c>
      <c r="AD2094" s="46">
        <v>0</v>
      </c>
      <c r="AE2094" s="46">
        <v>1755.26</v>
      </c>
      <c r="AF2094" s="46">
        <v>0</v>
      </c>
      <c r="AG2094" s="46">
        <v>1755.26</v>
      </c>
      <c r="AH2094" s="46">
        <v>0</v>
      </c>
      <c r="AI2094" s="46">
        <v>1755.26</v>
      </c>
      <c r="AJ2094" s="46">
        <v>0</v>
      </c>
      <c r="AK2094" s="46">
        <v>1755.2599999999854</v>
      </c>
      <c r="AL2094" s="46">
        <v>0</v>
      </c>
      <c r="AM2094" s="46">
        <v>0</v>
      </c>
    </row>
    <row r="2095" spans="5:39" x14ac:dyDescent="0.2">
      <c r="E2095" s="47">
        <v>209</v>
      </c>
      <c r="F2095" s="47">
        <v>220</v>
      </c>
      <c r="G2095" s="47" t="s">
        <v>252</v>
      </c>
      <c r="H2095" s="47" t="s">
        <v>335</v>
      </c>
      <c r="I2095" s="47" t="s">
        <v>587</v>
      </c>
      <c r="J2095" s="533">
        <v>50000013</v>
      </c>
      <c r="K2095" s="14" t="s">
        <v>64</v>
      </c>
      <c r="L2095" s="14" t="s">
        <v>54</v>
      </c>
      <c r="M2095" s="45">
        <v>2095</v>
      </c>
      <c r="N2095" s="45">
        <v>1</v>
      </c>
      <c r="O2095" s="46">
        <v>5060.9699999999866</v>
      </c>
      <c r="Q2095" s="12">
        <v>0</v>
      </c>
      <c r="T2095" s="59">
        <v>0</v>
      </c>
      <c r="U2095" s="14">
        <v>0</v>
      </c>
      <c r="V2095" s="59" t="s">
        <v>174</v>
      </c>
      <c r="X2095" s="46">
        <v>0</v>
      </c>
      <c r="Y2095" s="46">
        <v>908.14999999999964</v>
      </c>
      <c r="Z2095" s="46">
        <v>1591.6499999999996</v>
      </c>
      <c r="AA2095" s="46">
        <v>0</v>
      </c>
      <c r="AB2095" s="46">
        <v>0</v>
      </c>
      <c r="AC2095" s="46">
        <v>1221.6200000000001</v>
      </c>
      <c r="AD2095" s="46">
        <v>0</v>
      </c>
      <c r="AE2095" s="46">
        <v>563.80999999999995</v>
      </c>
      <c r="AF2095" s="46">
        <v>0</v>
      </c>
      <c r="AG2095" s="46">
        <v>6308.48</v>
      </c>
      <c r="AH2095" s="46">
        <v>2590.8999999999996</v>
      </c>
      <c r="AI2095" s="46">
        <v>1433.73</v>
      </c>
      <c r="AJ2095" s="46">
        <v>0</v>
      </c>
      <c r="AK2095" s="46">
        <v>3052.85</v>
      </c>
      <c r="AL2095" s="46">
        <v>5060.9699999999866</v>
      </c>
      <c r="AM2095" s="46">
        <v>1964.3879999999867</v>
      </c>
    </row>
    <row r="2096" spans="5:39" x14ac:dyDescent="0.2">
      <c r="E2096" s="47">
        <v>209</v>
      </c>
      <c r="F2096" s="47">
        <v>220</v>
      </c>
      <c r="G2096" s="47" t="s">
        <v>252</v>
      </c>
      <c r="H2096" s="47" t="s">
        <v>335</v>
      </c>
      <c r="I2096" s="47" t="s">
        <v>587</v>
      </c>
      <c r="J2096" s="533">
        <v>50000013</v>
      </c>
      <c r="K2096" s="14" t="s">
        <v>64</v>
      </c>
      <c r="L2096" s="14" t="s">
        <v>58</v>
      </c>
      <c r="M2096" s="45">
        <v>2096</v>
      </c>
      <c r="N2096" s="45">
        <v>1</v>
      </c>
      <c r="O2096" s="46">
        <v>100</v>
      </c>
      <c r="Q2096" s="12">
        <v>0</v>
      </c>
      <c r="T2096" s="59">
        <v>0</v>
      </c>
      <c r="U2096" s="14">
        <v>0</v>
      </c>
      <c r="V2096" s="59" t="s">
        <v>174</v>
      </c>
      <c r="X2096" s="46">
        <v>0</v>
      </c>
      <c r="Y2096" s="46">
        <v>4590.26</v>
      </c>
      <c r="Z2096" s="46">
        <v>4640.26</v>
      </c>
      <c r="AA2096" s="46">
        <v>3403.5300000000007</v>
      </c>
      <c r="AB2096" s="46">
        <v>0</v>
      </c>
      <c r="AC2096" s="46">
        <v>49.999999999999773</v>
      </c>
      <c r="AD2096" s="46">
        <v>0</v>
      </c>
      <c r="AE2096" s="46">
        <v>49.999999999999773</v>
      </c>
      <c r="AF2096" s="46">
        <v>0</v>
      </c>
      <c r="AG2096" s="46">
        <v>49.999999999998181</v>
      </c>
      <c r="AH2096" s="46">
        <v>99.999999999994543</v>
      </c>
      <c r="AI2096" s="46">
        <v>149.99999999999068</v>
      </c>
      <c r="AJ2096" s="46">
        <v>-1.4551915228366852E-11</v>
      </c>
      <c r="AK2096" s="46">
        <v>50.000000000000455</v>
      </c>
      <c r="AL2096" s="46">
        <v>100</v>
      </c>
      <c r="AM2096" s="46">
        <v>99.999999999997726</v>
      </c>
    </row>
    <row r="2097" spans="5:39" x14ac:dyDescent="0.2">
      <c r="E2097" s="47">
        <v>209</v>
      </c>
      <c r="F2097" s="47">
        <v>220</v>
      </c>
      <c r="G2097" s="47" t="s">
        <v>252</v>
      </c>
      <c r="H2097" s="47" t="s">
        <v>335</v>
      </c>
      <c r="I2097" s="47" t="s">
        <v>587</v>
      </c>
      <c r="J2097" s="533">
        <v>50000013</v>
      </c>
      <c r="K2097" s="14" t="s">
        <v>67</v>
      </c>
      <c r="L2097" s="14" t="s">
        <v>67</v>
      </c>
      <c r="M2097" s="45">
        <v>2097</v>
      </c>
      <c r="N2097" s="45">
        <v>1</v>
      </c>
      <c r="O2097" s="53">
        <v>0</v>
      </c>
      <c r="P2097" s="54">
        <v>0</v>
      </c>
      <c r="Q2097" s="55">
        <v>0</v>
      </c>
      <c r="R2097" s="56">
        <v>0</v>
      </c>
      <c r="S2097" s="57">
        <v>0</v>
      </c>
      <c r="T2097" s="60">
        <v>0</v>
      </c>
      <c r="U2097" s="14">
        <v>0</v>
      </c>
      <c r="V2097" s="60" t="s">
        <v>174</v>
      </c>
      <c r="Y2097" s="46">
        <v>0</v>
      </c>
      <c r="Z2097" s="46">
        <v>0</v>
      </c>
      <c r="AA2097" s="46">
        <v>0</v>
      </c>
      <c r="AB2097" s="46">
        <v>0</v>
      </c>
      <c r="AC2097" s="46">
        <v>0</v>
      </c>
      <c r="AD2097" s="46">
        <v>0</v>
      </c>
      <c r="AE2097" s="46">
        <v>0</v>
      </c>
      <c r="AF2097" s="46">
        <v>0</v>
      </c>
      <c r="AG2097" s="46">
        <v>0</v>
      </c>
      <c r="AH2097" s="46">
        <v>0</v>
      </c>
      <c r="AI2097" s="46">
        <v>0</v>
      </c>
      <c r="AJ2097" s="46">
        <v>0</v>
      </c>
      <c r="AK2097" s="46">
        <v>0</v>
      </c>
      <c r="AL2097" s="46">
        <v>0</v>
      </c>
      <c r="AM2097" s="46">
        <v>0</v>
      </c>
    </row>
    <row r="2098" spans="5:39" x14ac:dyDescent="0.2">
      <c r="E2098" s="14">
        <v>210</v>
      </c>
      <c r="F2098" s="14">
        <v>221</v>
      </c>
      <c r="G2098" s="14" t="s">
        <v>252</v>
      </c>
      <c r="H2098" s="14" t="s">
        <v>298</v>
      </c>
      <c r="I2098" s="14" t="s">
        <v>588</v>
      </c>
      <c r="J2098" s="531">
        <v>50000014</v>
      </c>
      <c r="K2098" s="14" t="s">
        <v>59</v>
      </c>
      <c r="L2098" s="14" t="s">
        <v>57</v>
      </c>
      <c r="M2098" s="45">
        <v>2098</v>
      </c>
      <c r="N2098" s="45">
        <v>1</v>
      </c>
      <c r="O2098" s="46">
        <v>4219.6899999999996</v>
      </c>
      <c r="Q2098" s="12">
        <v>0</v>
      </c>
      <c r="T2098" s="59">
        <v>0</v>
      </c>
      <c r="U2098" s="14">
        <v>0</v>
      </c>
      <c r="V2098" s="59">
        <v>0</v>
      </c>
      <c r="Y2098" s="46">
        <v>4043.06</v>
      </c>
      <c r="Z2098" s="46">
        <v>4053.04</v>
      </c>
      <c r="AA2098" s="46">
        <v>4049.05</v>
      </c>
      <c r="AB2098" s="46">
        <v>4049.04</v>
      </c>
      <c r="AC2098" s="46">
        <v>4043.06</v>
      </c>
      <c r="AD2098" s="46">
        <v>4043.06</v>
      </c>
      <c r="AE2098" s="46">
        <v>4219.6899999999996</v>
      </c>
      <c r="AF2098" s="46">
        <v>4219.6899999999996</v>
      </c>
      <c r="AG2098" s="46">
        <v>4219.6899999999996</v>
      </c>
      <c r="AH2098" s="46">
        <v>4219.6899999999996</v>
      </c>
      <c r="AI2098" s="46">
        <v>4219.6899999999996</v>
      </c>
      <c r="AJ2098" s="46">
        <v>4219.6899999999996</v>
      </c>
      <c r="AK2098" s="46">
        <v>4219.6899999999996</v>
      </c>
      <c r="AL2098" s="46">
        <v>4219.6899999999996</v>
      </c>
      <c r="AM2098" s="46">
        <v>0</v>
      </c>
    </row>
    <row r="2099" spans="5:39" x14ac:dyDescent="0.2">
      <c r="E2099" s="47">
        <v>210</v>
      </c>
      <c r="F2099" s="47">
        <v>221</v>
      </c>
      <c r="G2099" s="47" t="s">
        <v>252</v>
      </c>
      <c r="H2099" s="47" t="s">
        <v>298</v>
      </c>
      <c r="I2099" s="47" t="s">
        <v>588</v>
      </c>
      <c r="J2099" s="533">
        <v>50000014</v>
      </c>
      <c r="K2099" s="14" t="s">
        <v>59</v>
      </c>
      <c r="L2099" s="14" t="s">
        <v>54</v>
      </c>
      <c r="M2099" s="45">
        <v>2099</v>
      </c>
      <c r="N2099" s="45">
        <v>1</v>
      </c>
      <c r="O2099" s="46">
        <v>4183.3899999999994</v>
      </c>
      <c r="Q2099" s="12">
        <v>0</v>
      </c>
      <c r="T2099" s="59">
        <v>0</v>
      </c>
      <c r="U2099" s="14">
        <v>0</v>
      </c>
      <c r="V2099" s="59">
        <v>0</v>
      </c>
      <c r="Y2099" s="46">
        <v>3219.11</v>
      </c>
      <c r="Z2099" s="46">
        <v>4821.68</v>
      </c>
      <c r="AA2099" s="46">
        <v>3033.51</v>
      </c>
      <c r="AB2099" s="46">
        <v>2969.65</v>
      </c>
      <c r="AC2099" s="46">
        <v>1752.25</v>
      </c>
      <c r="AD2099" s="46">
        <v>872.77</v>
      </c>
      <c r="AE2099" s="46">
        <v>-872.77</v>
      </c>
      <c r="AF2099" s="46">
        <v>2004.33</v>
      </c>
      <c r="AG2099" s="46">
        <v>1179.8499999999999</v>
      </c>
      <c r="AH2099" s="46">
        <v>2034.7399999999998</v>
      </c>
      <c r="AI2099" s="46">
        <v>1325.8100000000002</v>
      </c>
      <c r="AJ2099" s="46">
        <v>4014.26</v>
      </c>
      <c r="AK2099" s="46">
        <v>5312.69</v>
      </c>
      <c r="AL2099" s="46">
        <v>4183.3899999999994</v>
      </c>
      <c r="AM2099" s="46">
        <v>0</v>
      </c>
    </row>
    <row r="2100" spans="5:39" x14ac:dyDescent="0.2">
      <c r="E2100" s="47">
        <v>210</v>
      </c>
      <c r="F2100" s="47">
        <v>221</v>
      </c>
      <c r="G2100" s="47" t="s">
        <v>252</v>
      </c>
      <c r="H2100" s="47" t="s">
        <v>298</v>
      </c>
      <c r="I2100" s="47" t="s">
        <v>588</v>
      </c>
      <c r="J2100" s="533">
        <v>50000014</v>
      </c>
      <c r="K2100" s="14" t="s">
        <v>59</v>
      </c>
      <c r="L2100" s="14" t="s">
        <v>58</v>
      </c>
      <c r="M2100" s="45">
        <v>2100</v>
      </c>
      <c r="N2100" s="45">
        <v>1</v>
      </c>
      <c r="O2100" s="46">
        <v>50.000000000000909</v>
      </c>
      <c r="Q2100" s="12">
        <v>0</v>
      </c>
      <c r="T2100" s="59">
        <v>0</v>
      </c>
      <c r="U2100" s="14">
        <v>0</v>
      </c>
      <c r="V2100" s="59">
        <v>0</v>
      </c>
      <c r="Y2100" s="46">
        <v>50</v>
      </c>
      <c r="Z2100" s="46">
        <v>49.999999999999091</v>
      </c>
      <c r="AA2100" s="46">
        <v>50</v>
      </c>
      <c r="AB2100" s="46">
        <v>49.999999999999545</v>
      </c>
      <c r="AC2100" s="46">
        <v>50.000000000000455</v>
      </c>
      <c r="AD2100" s="46">
        <v>50</v>
      </c>
      <c r="AE2100" s="46">
        <v>50.000000000000455</v>
      </c>
      <c r="AF2100" s="46">
        <v>50.000000000000909</v>
      </c>
      <c r="AG2100" s="46">
        <v>50.000000000000455</v>
      </c>
      <c r="AH2100" s="46">
        <v>50.000000000000909</v>
      </c>
      <c r="AI2100" s="46">
        <v>50.000000000000227</v>
      </c>
      <c r="AJ2100" s="46">
        <v>50.000000000000909</v>
      </c>
      <c r="AK2100" s="46">
        <v>50</v>
      </c>
      <c r="AL2100" s="46">
        <v>50.000000000000909</v>
      </c>
      <c r="AM2100" s="46">
        <v>0</v>
      </c>
    </row>
    <row r="2101" spans="5:39" x14ac:dyDescent="0.2">
      <c r="E2101" s="47">
        <v>210</v>
      </c>
      <c r="F2101" s="47">
        <v>221</v>
      </c>
      <c r="G2101" s="47" t="s">
        <v>252</v>
      </c>
      <c r="H2101" s="47" t="s">
        <v>298</v>
      </c>
      <c r="I2101" s="47" t="s">
        <v>588</v>
      </c>
      <c r="J2101" s="533">
        <v>50000014</v>
      </c>
      <c r="K2101" s="14" t="s">
        <v>59</v>
      </c>
      <c r="L2101" s="14" t="s">
        <v>31</v>
      </c>
      <c r="M2101" s="45">
        <v>2101</v>
      </c>
      <c r="N2101" s="45">
        <v>1</v>
      </c>
      <c r="O2101" s="48">
        <v>8453.0799999999981</v>
      </c>
      <c r="Q2101" s="12">
        <v>0</v>
      </c>
      <c r="R2101" s="46">
        <v>7278.1466666666674</v>
      </c>
      <c r="T2101" s="59">
        <v>0</v>
      </c>
      <c r="U2101" s="14">
        <v>0</v>
      </c>
      <c r="V2101" s="59">
        <v>0</v>
      </c>
      <c r="X2101" s="46">
        <v>55358.78</v>
      </c>
      <c r="Y2101" s="46">
        <v>7312.17</v>
      </c>
      <c r="Z2101" s="46">
        <v>8924.7200000000012</v>
      </c>
      <c r="AA2101" s="46">
        <v>7132.56</v>
      </c>
      <c r="AB2101" s="46">
        <v>7068.6900000000005</v>
      </c>
      <c r="AC2101" s="46">
        <v>5845.3099999999995</v>
      </c>
      <c r="AD2101" s="46">
        <v>4965.83</v>
      </c>
      <c r="AE2101" s="46">
        <v>3396.92</v>
      </c>
      <c r="AF2101" s="46">
        <v>6274.02</v>
      </c>
      <c r="AG2101" s="46">
        <v>5449.5399999999991</v>
      </c>
      <c r="AH2101" s="46">
        <v>6304.43</v>
      </c>
      <c r="AI2101" s="46">
        <v>5595.5</v>
      </c>
      <c r="AJ2101" s="46">
        <v>8283.9500000000007</v>
      </c>
      <c r="AK2101" s="46">
        <v>9582.3799999999992</v>
      </c>
      <c r="AL2101" s="46">
        <v>8453.0799999999981</v>
      </c>
      <c r="AM2101" s="46">
        <v>0</v>
      </c>
    </row>
    <row r="2102" spans="5:39" x14ac:dyDescent="0.2">
      <c r="E2102" s="47">
        <v>210</v>
      </c>
      <c r="F2102" s="47">
        <v>221</v>
      </c>
      <c r="G2102" s="47" t="s">
        <v>252</v>
      </c>
      <c r="H2102" s="47" t="s">
        <v>298</v>
      </c>
      <c r="I2102" s="47" t="s">
        <v>588</v>
      </c>
      <c r="J2102" s="533">
        <v>50000014</v>
      </c>
      <c r="K2102" s="14" t="s">
        <v>37</v>
      </c>
      <c r="L2102" s="14" t="s">
        <v>31</v>
      </c>
      <c r="M2102" s="45">
        <v>2102</v>
      </c>
      <c r="N2102" s="45">
        <v>1</v>
      </c>
      <c r="O2102" s="48">
        <v>8453.08</v>
      </c>
      <c r="P2102" s="48"/>
      <c r="Q2102" s="12">
        <v>0</v>
      </c>
      <c r="R2102" s="46">
        <v>11952.14</v>
      </c>
      <c r="T2102" s="59">
        <v>0</v>
      </c>
      <c r="U2102" s="14">
        <v>0</v>
      </c>
      <c r="V2102" s="59">
        <v>0</v>
      </c>
      <c r="Y2102" s="46">
        <v>0</v>
      </c>
      <c r="Z2102" s="46">
        <v>0</v>
      </c>
      <c r="AA2102" s="46">
        <v>0</v>
      </c>
      <c r="AB2102" s="46">
        <v>0</v>
      </c>
      <c r="AC2102" s="46">
        <v>27219.03</v>
      </c>
      <c r="AD2102" s="46">
        <v>0</v>
      </c>
      <c r="AE2102" s="46">
        <v>17250.54</v>
      </c>
      <c r="AF2102" s="46">
        <v>33765.47</v>
      </c>
      <c r="AG2102" s="46">
        <v>33493.5</v>
      </c>
      <c r="AH2102" s="46">
        <v>6304.43</v>
      </c>
      <c r="AI2102" s="46">
        <v>5595.5</v>
      </c>
      <c r="AJ2102" s="46">
        <v>8283.9500000000007</v>
      </c>
      <c r="AK2102" s="46">
        <v>9582.3799999999992</v>
      </c>
      <c r="AL2102" s="46">
        <v>8453.08</v>
      </c>
      <c r="AM2102" s="46">
        <v>0</v>
      </c>
    </row>
    <row r="2103" spans="5:39" x14ac:dyDescent="0.2">
      <c r="E2103" s="47">
        <v>210</v>
      </c>
      <c r="F2103" s="47">
        <v>221</v>
      </c>
      <c r="G2103" s="47" t="s">
        <v>252</v>
      </c>
      <c r="H2103" s="47" t="s">
        <v>298</v>
      </c>
      <c r="I2103" s="47" t="s">
        <v>588</v>
      </c>
      <c r="J2103" s="533">
        <v>50000014</v>
      </c>
      <c r="K2103" s="14" t="s">
        <v>65</v>
      </c>
      <c r="L2103" s="14" t="s">
        <v>31</v>
      </c>
      <c r="M2103" s="45">
        <v>2103</v>
      </c>
      <c r="N2103" s="45">
        <v>1</v>
      </c>
      <c r="O2103" s="52">
        <v>0</v>
      </c>
      <c r="P2103" s="48">
        <v>0</v>
      </c>
      <c r="Q2103" s="12">
        <v>0</v>
      </c>
      <c r="R2103" s="46">
        <v>0</v>
      </c>
      <c r="T2103" s="59">
        <v>0</v>
      </c>
      <c r="U2103" s="14">
        <v>0</v>
      </c>
      <c r="V2103" s="59">
        <v>0</v>
      </c>
      <c r="X2103" s="46">
        <v>0</v>
      </c>
      <c r="Y2103" s="46">
        <v>0</v>
      </c>
      <c r="Z2103" s="46">
        <v>0</v>
      </c>
      <c r="AA2103" s="46">
        <v>0</v>
      </c>
      <c r="AB2103" s="46">
        <v>0</v>
      </c>
      <c r="AC2103" s="46">
        <v>0</v>
      </c>
      <c r="AD2103" s="46">
        <v>0</v>
      </c>
      <c r="AE2103" s="46">
        <v>0</v>
      </c>
      <c r="AF2103" s="46">
        <v>0</v>
      </c>
      <c r="AG2103" s="46">
        <v>0</v>
      </c>
      <c r="AH2103" s="46">
        <v>0</v>
      </c>
      <c r="AI2103" s="46">
        <v>0</v>
      </c>
      <c r="AJ2103" s="46">
        <v>0</v>
      </c>
      <c r="AK2103" s="46">
        <v>0</v>
      </c>
      <c r="AL2103" s="46">
        <v>0</v>
      </c>
      <c r="AM2103" s="46">
        <v>0</v>
      </c>
    </row>
    <row r="2104" spans="5:39" x14ac:dyDescent="0.2">
      <c r="E2104" s="47">
        <v>210</v>
      </c>
      <c r="F2104" s="47">
        <v>221</v>
      </c>
      <c r="G2104" s="47" t="s">
        <v>252</v>
      </c>
      <c r="H2104" s="47" t="s">
        <v>298</v>
      </c>
      <c r="I2104" s="47" t="s">
        <v>588</v>
      </c>
      <c r="J2104" s="533">
        <v>50000014</v>
      </c>
      <c r="K2104" s="14" t="s">
        <v>64</v>
      </c>
      <c r="L2104" s="14" t="s">
        <v>57</v>
      </c>
      <c r="M2104" s="45">
        <v>2104</v>
      </c>
      <c r="N2104" s="45">
        <v>1</v>
      </c>
      <c r="O2104" s="46">
        <v>0</v>
      </c>
      <c r="Q2104" s="12">
        <v>0</v>
      </c>
      <c r="T2104" s="59">
        <v>0</v>
      </c>
      <c r="U2104" s="14">
        <v>0</v>
      </c>
      <c r="V2104" s="59">
        <v>0</v>
      </c>
      <c r="X2104" s="46">
        <v>0</v>
      </c>
      <c r="Y2104" s="46">
        <v>4043.06</v>
      </c>
      <c r="Z2104" s="46">
        <v>8096.1</v>
      </c>
      <c r="AA2104" s="46">
        <v>12145.150000000001</v>
      </c>
      <c r="AB2104" s="46">
        <v>16194.190000000002</v>
      </c>
      <c r="AC2104" s="46">
        <v>0</v>
      </c>
      <c r="AD2104" s="46">
        <v>4043.06</v>
      </c>
      <c r="AE2104" s="46">
        <v>0</v>
      </c>
      <c r="AF2104" s="46">
        <v>0</v>
      </c>
      <c r="AG2104" s="46">
        <v>0</v>
      </c>
      <c r="AH2104" s="46">
        <v>0</v>
      </c>
      <c r="AI2104" s="46">
        <v>0</v>
      </c>
      <c r="AJ2104" s="46">
        <v>0</v>
      </c>
      <c r="AK2104" s="46">
        <v>0</v>
      </c>
      <c r="AL2104" s="46">
        <v>0</v>
      </c>
      <c r="AM2104" s="46">
        <v>0</v>
      </c>
    </row>
    <row r="2105" spans="5:39" x14ac:dyDescent="0.2">
      <c r="E2105" s="47">
        <v>210</v>
      </c>
      <c r="F2105" s="47">
        <v>221</v>
      </c>
      <c r="G2105" s="47" t="s">
        <v>252</v>
      </c>
      <c r="H2105" s="47" t="s">
        <v>298</v>
      </c>
      <c r="I2105" s="47" t="s">
        <v>588</v>
      </c>
      <c r="J2105" s="533">
        <v>50000014</v>
      </c>
      <c r="K2105" s="14" t="s">
        <v>64</v>
      </c>
      <c r="L2105" s="14" t="s">
        <v>54</v>
      </c>
      <c r="M2105" s="45">
        <v>2105</v>
      </c>
      <c r="N2105" s="45">
        <v>1</v>
      </c>
      <c r="O2105" s="46">
        <v>0</v>
      </c>
      <c r="Q2105" s="12">
        <v>0</v>
      </c>
      <c r="T2105" s="59">
        <v>0</v>
      </c>
      <c r="U2105" s="14">
        <v>0</v>
      </c>
      <c r="V2105" s="59">
        <v>0</v>
      </c>
      <c r="X2105" s="46">
        <v>0</v>
      </c>
      <c r="Y2105" s="46">
        <v>3219.11</v>
      </c>
      <c r="Z2105" s="46">
        <v>8040.7900000000009</v>
      </c>
      <c r="AA2105" s="46">
        <v>11074.300000000001</v>
      </c>
      <c r="AB2105" s="46">
        <v>14043.95</v>
      </c>
      <c r="AC2105" s="46">
        <v>8814.4200000000055</v>
      </c>
      <c r="AD2105" s="46">
        <v>9687.190000000006</v>
      </c>
      <c r="AE2105" s="46">
        <v>0</v>
      </c>
      <c r="AF2105" s="46">
        <v>0</v>
      </c>
      <c r="AG2105" s="46">
        <v>0</v>
      </c>
      <c r="AH2105" s="46">
        <v>0</v>
      </c>
      <c r="AI2105" s="46">
        <v>0</v>
      </c>
      <c r="AJ2105" s="46">
        <v>0</v>
      </c>
      <c r="AK2105" s="46">
        <v>0</v>
      </c>
      <c r="AL2105" s="46">
        <v>0</v>
      </c>
      <c r="AM2105" s="46">
        <v>0</v>
      </c>
    </row>
    <row r="2106" spans="5:39" x14ac:dyDescent="0.2">
      <c r="E2106" s="47">
        <v>210</v>
      </c>
      <c r="F2106" s="47">
        <v>221</v>
      </c>
      <c r="G2106" s="47" t="s">
        <v>252</v>
      </c>
      <c r="H2106" s="47" t="s">
        <v>298</v>
      </c>
      <c r="I2106" s="47" t="s">
        <v>588</v>
      </c>
      <c r="J2106" s="533">
        <v>50000014</v>
      </c>
      <c r="K2106" s="14" t="s">
        <v>64</v>
      </c>
      <c r="L2106" s="14" t="s">
        <v>58</v>
      </c>
      <c r="M2106" s="45">
        <v>2106</v>
      </c>
      <c r="N2106" s="45">
        <v>1</v>
      </c>
      <c r="O2106" s="46">
        <v>0</v>
      </c>
      <c r="Q2106" s="12">
        <v>0</v>
      </c>
      <c r="T2106" s="59">
        <v>0</v>
      </c>
      <c r="U2106" s="14">
        <v>0</v>
      </c>
      <c r="V2106" s="59">
        <v>0</v>
      </c>
      <c r="X2106" s="46">
        <v>0</v>
      </c>
      <c r="Y2106" s="46">
        <v>55408.78</v>
      </c>
      <c r="Z2106" s="46">
        <v>55458.78</v>
      </c>
      <c r="AA2106" s="46">
        <v>55508.779999999984</v>
      </c>
      <c r="AB2106" s="46">
        <v>55558.78</v>
      </c>
      <c r="AC2106" s="46">
        <v>55608.779999999992</v>
      </c>
      <c r="AD2106" s="46">
        <v>55658.78</v>
      </c>
      <c r="AE2106" s="46">
        <v>55535.409999999996</v>
      </c>
      <c r="AF2106" s="46">
        <v>28043.959999999992</v>
      </c>
      <c r="AG2106" s="46">
        <v>-1.4551915228366852E-11</v>
      </c>
      <c r="AH2106" s="46">
        <v>0</v>
      </c>
      <c r="AI2106" s="46">
        <v>0</v>
      </c>
      <c r="AJ2106" s="46">
        <v>0</v>
      </c>
      <c r="AK2106" s="46">
        <v>0</v>
      </c>
      <c r="AL2106" s="46">
        <v>0</v>
      </c>
      <c r="AM2106" s="46">
        <v>0</v>
      </c>
    </row>
    <row r="2107" spans="5:39" x14ac:dyDescent="0.2">
      <c r="E2107" s="47">
        <v>210</v>
      </c>
      <c r="F2107" s="47">
        <v>221</v>
      </c>
      <c r="G2107" s="47" t="s">
        <v>252</v>
      </c>
      <c r="H2107" s="47" t="s">
        <v>298</v>
      </c>
      <c r="I2107" s="47" t="s">
        <v>588</v>
      </c>
      <c r="J2107" s="533">
        <v>50000014</v>
      </c>
      <c r="K2107" s="14" t="s">
        <v>67</v>
      </c>
      <c r="L2107" s="14" t="s">
        <v>67</v>
      </c>
      <c r="M2107" s="45">
        <v>2107</v>
      </c>
      <c r="N2107" s="45">
        <v>1</v>
      </c>
      <c r="O2107" s="53">
        <v>0</v>
      </c>
      <c r="P2107" s="54">
        <v>0</v>
      </c>
      <c r="Q2107" s="55">
        <v>0</v>
      </c>
      <c r="R2107" s="56">
        <v>0</v>
      </c>
      <c r="S2107" s="57">
        <v>0</v>
      </c>
      <c r="T2107" s="60">
        <v>0</v>
      </c>
      <c r="U2107" s="14">
        <v>0</v>
      </c>
      <c r="V2107" s="60">
        <v>0</v>
      </c>
      <c r="Y2107" s="46">
        <v>0</v>
      </c>
      <c r="Z2107" s="46">
        <v>0</v>
      </c>
      <c r="AA2107" s="46">
        <v>0</v>
      </c>
      <c r="AB2107" s="46">
        <v>0</v>
      </c>
      <c r="AC2107" s="46">
        <v>0</v>
      </c>
      <c r="AD2107" s="46">
        <v>0</v>
      </c>
      <c r="AE2107" s="46">
        <v>0</v>
      </c>
      <c r="AF2107" s="46">
        <v>0</v>
      </c>
      <c r="AG2107" s="46">
        <v>0</v>
      </c>
      <c r="AH2107" s="46">
        <v>0</v>
      </c>
      <c r="AI2107" s="46">
        <v>0</v>
      </c>
      <c r="AJ2107" s="46">
        <v>0</v>
      </c>
      <c r="AK2107" s="46">
        <v>0</v>
      </c>
      <c r="AL2107" s="46">
        <v>0</v>
      </c>
      <c r="AM2107" s="46">
        <v>0</v>
      </c>
    </row>
    <row r="2108" spans="5:39" x14ac:dyDescent="0.2">
      <c r="E2108" s="14">
        <v>211</v>
      </c>
      <c r="F2108" s="14">
        <v>222</v>
      </c>
      <c r="G2108" s="14" t="s">
        <v>252</v>
      </c>
      <c r="H2108" s="14" t="s">
        <v>299</v>
      </c>
      <c r="I2108" s="14" t="s">
        <v>589</v>
      </c>
      <c r="J2108" s="531">
        <v>50000015</v>
      </c>
      <c r="K2108" s="14" t="s">
        <v>59</v>
      </c>
      <c r="L2108" s="14" t="s">
        <v>57</v>
      </c>
      <c r="M2108" s="45">
        <v>2108</v>
      </c>
      <c r="N2108" s="45">
        <v>1</v>
      </c>
      <c r="O2108" s="46">
        <v>2742.6</v>
      </c>
      <c r="Q2108" s="12">
        <v>0</v>
      </c>
      <c r="T2108" s="59">
        <v>0</v>
      </c>
      <c r="U2108" s="14">
        <v>0</v>
      </c>
      <c r="V2108" s="59" t="s">
        <v>150</v>
      </c>
      <c r="Y2108" s="46">
        <v>2627.8</v>
      </c>
      <c r="Z2108" s="46">
        <v>2635.78</v>
      </c>
      <c r="AA2108" s="46">
        <v>2631.79</v>
      </c>
      <c r="AB2108" s="46">
        <v>2631.79</v>
      </c>
      <c r="AC2108" s="46">
        <v>2627.8</v>
      </c>
      <c r="AD2108" s="46">
        <v>2627.8</v>
      </c>
      <c r="AE2108" s="46">
        <v>2742.6</v>
      </c>
      <c r="AF2108" s="46">
        <v>2742.6</v>
      </c>
      <c r="AG2108" s="46">
        <v>2742.6</v>
      </c>
      <c r="AH2108" s="46">
        <v>2742.6</v>
      </c>
      <c r="AI2108" s="46">
        <v>2742.6</v>
      </c>
      <c r="AJ2108" s="46">
        <v>2742.6</v>
      </c>
      <c r="AK2108" s="46">
        <v>2742.6</v>
      </c>
      <c r="AL2108" s="46">
        <v>2742.6</v>
      </c>
      <c r="AM2108" s="46">
        <v>0</v>
      </c>
    </row>
    <row r="2109" spans="5:39" x14ac:dyDescent="0.2">
      <c r="E2109" s="47">
        <v>211</v>
      </c>
      <c r="F2109" s="47">
        <v>222</v>
      </c>
      <c r="G2109" s="47" t="s">
        <v>252</v>
      </c>
      <c r="H2109" s="47" t="s">
        <v>299</v>
      </c>
      <c r="I2109" s="47" t="s">
        <v>589</v>
      </c>
      <c r="J2109" s="533">
        <v>50000015</v>
      </c>
      <c r="K2109" s="14" t="s">
        <v>59</v>
      </c>
      <c r="L2109" s="14" t="s">
        <v>54</v>
      </c>
      <c r="M2109" s="45">
        <v>2109</v>
      </c>
      <c r="N2109" s="45">
        <v>1</v>
      </c>
      <c r="O2109" s="46">
        <v>4101.49</v>
      </c>
      <c r="Q2109" s="12">
        <v>0</v>
      </c>
      <c r="T2109" s="59">
        <v>0</v>
      </c>
      <c r="U2109" s="14">
        <v>0</v>
      </c>
      <c r="V2109" s="59" t="s">
        <v>150</v>
      </c>
      <c r="Y2109" s="46">
        <v>2633.4500000000003</v>
      </c>
      <c r="Z2109" s="46">
        <v>3675.2200000000003</v>
      </c>
      <c r="AA2109" s="46">
        <v>2513.6999999999998</v>
      </c>
      <c r="AB2109" s="46">
        <v>2692.01</v>
      </c>
      <c r="AC2109" s="46">
        <v>1732.2199999999998</v>
      </c>
      <c r="AD2109" s="46">
        <v>588.53</v>
      </c>
      <c r="AE2109" s="46">
        <v>81.28</v>
      </c>
      <c r="AF2109" s="46">
        <v>1153.7700000000002</v>
      </c>
      <c r="AG2109" s="46">
        <v>1101.76</v>
      </c>
      <c r="AH2109" s="46">
        <v>1349.37</v>
      </c>
      <c r="AI2109" s="46">
        <v>2781.38</v>
      </c>
      <c r="AJ2109" s="46">
        <v>3049.9499999999994</v>
      </c>
      <c r="AK2109" s="46">
        <v>3426.42</v>
      </c>
      <c r="AL2109" s="46">
        <v>4101.49</v>
      </c>
      <c r="AM2109" s="46">
        <v>0</v>
      </c>
    </row>
    <row r="2110" spans="5:39" x14ac:dyDescent="0.2">
      <c r="E2110" s="47">
        <v>211</v>
      </c>
      <c r="F2110" s="47">
        <v>222</v>
      </c>
      <c r="G2110" s="47" t="s">
        <v>252</v>
      </c>
      <c r="H2110" s="47" t="s">
        <v>299</v>
      </c>
      <c r="I2110" s="47" t="s">
        <v>589</v>
      </c>
      <c r="J2110" s="533">
        <v>50000015</v>
      </c>
      <c r="K2110" s="14" t="s">
        <v>59</v>
      </c>
      <c r="L2110" s="14" t="s">
        <v>58</v>
      </c>
      <c r="M2110" s="45">
        <v>2110</v>
      </c>
      <c r="N2110" s="45">
        <v>1</v>
      </c>
      <c r="O2110" s="46">
        <v>50</v>
      </c>
      <c r="Q2110" s="12">
        <v>0</v>
      </c>
      <c r="T2110" s="59">
        <v>0</v>
      </c>
      <c r="U2110" s="14">
        <v>0</v>
      </c>
      <c r="V2110" s="59" t="s">
        <v>150</v>
      </c>
      <c r="Y2110" s="46">
        <v>49.999999999999545</v>
      </c>
      <c r="Z2110" s="46">
        <v>49.999999999999545</v>
      </c>
      <c r="AA2110" s="46">
        <v>50</v>
      </c>
      <c r="AB2110" s="46">
        <v>50</v>
      </c>
      <c r="AC2110" s="46">
        <v>50.000000000000455</v>
      </c>
      <c r="AD2110" s="46">
        <v>49.999999999999773</v>
      </c>
      <c r="AE2110" s="46">
        <v>50.000000000000199</v>
      </c>
      <c r="AF2110" s="46">
        <v>49.999999999999773</v>
      </c>
      <c r="AG2110" s="46">
        <v>50.000000000000227</v>
      </c>
      <c r="AH2110" s="46">
        <v>50.000000000000455</v>
      </c>
      <c r="AI2110" s="46">
        <v>49.999999999999545</v>
      </c>
      <c r="AJ2110" s="46">
        <v>50.000000000000909</v>
      </c>
      <c r="AK2110" s="46">
        <v>50.000000000000455</v>
      </c>
      <c r="AL2110" s="46">
        <v>50</v>
      </c>
      <c r="AM2110" s="46">
        <v>0</v>
      </c>
    </row>
    <row r="2111" spans="5:39" x14ac:dyDescent="0.2">
      <c r="E2111" s="47">
        <v>211</v>
      </c>
      <c r="F2111" s="47">
        <v>222</v>
      </c>
      <c r="G2111" s="47" t="s">
        <v>252</v>
      </c>
      <c r="H2111" s="47" t="s">
        <v>299</v>
      </c>
      <c r="I2111" s="47" t="s">
        <v>589</v>
      </c>
      <c r="J2111" s="533">
        <v>50000015</v>
      </c>
      <c r="K2111" s="14" t="s">
        <v>59</v>
      </c>
      <c r="L2111" s="14" t="s">
        <v>31</v>
      </c>
      <c r="M2111" s="45">
        <v>2111</v>
      </c>
      <c r="N2111" s="45">
        <v>1</v>
      </c>
      <c r="O2111" s="48">
        <v>6894.09</v>
      </c>
      <c r="Q2111" s="12">
        <v>0</v>
      </c>
      <c r="R2111" s="46">
        <v>5427.6616666666669</v>
      </c>
      <c r="T2111" s="59">
        <v>0</v>
      </c>
      <c r="U2111" s="14">
        <v>0</v>
      </c>
      <c r="V2111" s="59" t="s">
        <v>150</v>
      </c>
      <c r="X2111" s="46">
        <v>0</v>
      </c>
      <c r="Y2111" s="46">
        <v>5311.25</v>
      </c>
      <c r="Z2111" s="46">
        <v>6361</v>
      </c>
      <c r="AA2111" s="46">
        <v>5195.49</v>
      </c>
      <c r="AB2111" s="46">
        <v>5373.8</v>
      </c>
      <c r="AC2111" s="46">
        <v>4410.0200000000004</v>
      </c>
      <c r="AD2111" s="46">
        <v>3266.33</v>
      </c>
      <c r="AE2111" s="46">
        <v>2873.88</v>
      </c>
      <c r="AF2111" s="46">
        <v>3946.37</v>
      </c>
      <c r="AG2111" s="46">
        <v>3894.3599999999997</v>
      </c>
      <c r="AH2111" s="46">
        <v>4141.97</v>
      </c>
      <c r="AI2111" s="46">
        <v>5573.98</v>
      </c>
      <c r="AJ2111" s="46">
        <v>5842.55</v>
      </c>
      <c r="AK2111" s="46">
        <v>6219.02</v>
      </c>
      <c r="AL2111" s="46">
        <v>6894.09</v>
      </c>
      <c r="AM2111" s="46">
        <v>0</v>
      </c>
    </row>
    <row r="2112" spans="5:39" x14ac:dyDescent="0.2">
      <c r="E2112" s="47">
        <v>211</v>
      </c>
      <c r="F2112" s="47">
        <v>222</v>
      </c>
      <c r="G2112" s="47" t="s">
        <v>252</v>
      </c>
      <c r="H2112" s="47" t="s">
        <v>299</v>
      </c>
      <c r="I2112" s="47" t="s">
        <v>589</v>
      </c>
      <c r="J2112" s="533">
        <v>50000015</v>
      </c>
      <c r="K2112" s="14" t="s">
        <v>37</v>
      </c>
      <c r="L2112" s="14" t="s">
        <v>31</v>
      </c>
      <c r="M2112" s="45">
        <v>2112</v>
      </c>
      <c r="N2112" s="45">
        <v>1</v>
      </c>
      <c r="O2112" s="48">
        <v>6219.02</v>
      </c>
      <c r="P2112" s="48"/>
      <c r="Q2112" s="12">
        <v>0</v>
      </c>
      <c r="R2112" s="46">
        <v>4936.3750000000009</v>
      </c>
      <c r="T2112" s="59">
        <v>0</v>
      </c>
      <c r="U2112" s="14">
        <v>0</v>
      </c>
      <c r="V2112" s="59" t="s">
        <v>150</v>
      </c>
      <c r="Y2112" s="46">
        <v>0</v>
      </c>
      <c r="Z2112" s="46">
        <v>5311.25</v>
      </c>
      <c r="AA2112" s="46">
        <v>6361</v>
      </c>
      <c r="AB2112" s="46">
        <v>5195.49</v>
      </c>
      <c r="AC2112" s="46">
        <v>5373.8</v>
      </c>
      <c r="AD2112" s="46">
        <v>7676.35</v>
      </c>
      <c r="AE2112" s="46">
        <v>2873.88</v>
      </c>
      <c r="AF2112" s="46">
        <v>0</v>
      </c>
      <c r="AG2112" s="46">
        <v>3946.37</v>
      </c>
      <c r="AH2112" s="46">
        <v>3894.36</v>
      </c>
      <c r="AI2112" s="46">
        <v>4141.97</v>
      </c>
      <c r="AJ2112" s="46">
        <v>11416.53</v>
      </c>
      <c r="AK2112" s="46">
        <v>0</v>
      </c>
      <c r="AL2112" s="46">
        <v>6219.02</v>
      </c>
      <c r="AM2112" s="46">
        <v>6894.09</v>
      </c>
    </row>
    <row r="2113" spans="5:39" x14ac:dyDescent="0.2">
      <c r="E2113" s="47">
        <v>211</v>
      </c>
      <c r="F2113" s="47">
        <v>222</v>
      </c>
      <c r="G2113" s="47" t="s">
        <v>252</v>
      </c>
      <c r="H2113" s="47" t="s">
        <v>299</v>
      </c>
      <c r="I2113" s="47" t="s">
        <v>589</v>
      </c>
      <c r="J2113" s="533">
        <v>50000015</v>
      </c>
      <c r="K2113" s="14" t="s">
        <v>65</v>
      </c>
      <c r="L2113" s="14" t="s">
        <v>31</v>
      </c>
      <c r="M2113" s="45">
        <v>2113</v>
      </c>
      <c r="N2113" s="45">
        <v>1</v>
      </c>
      <c r="O2113" s="52">
        <v>6894.09</v>
      </c>
      <c r="P2113" s="48">
        <v>6894.09</v>
      </c>
      <c r="Q2113" s="12">
        <v>0</v>
      </c>
      <c r="R2113" s="46">
        <v>1149.0150000000001</v>
      </c>
      <c r="T2113" s="59">
        <v>0</v>
      </c>
      <c r="U2113" s="14">
        <v>0</v>
      </c>
      <c r="V2113" s="59" t="s">
        <v>150</v>
      </c>
      <c r="X2113" s="46">
        <v>0</v>
      </c>
      <c r="Y2113" s="46">
        <v>0</v>
      </c>
      <c r="Z2113" s="46">
        <v>0</v>
      </c>
      <c r="AA2113" s="46">
        <v>0</v>
      </c>
      <c r="AB2113" s="46">
        <v>0</v>
      </c>
      <c r="AC2113" s="46">
        <v>0</v>
      </c>
      <c r="AD2113" s="46">
        <v>0</v>
      </c>
      <c r="AE2113" s="46">
        <v>0</v>
      </c>
      <c r="AF2113" s="46">
        <v>0</v>
      </c>
      <c r="AG2113" s="46">
        <v>0</v>
      </c>
      <c r="AH2113" s="46">
        <v>0</v>
      </c>
      <c r="AI2113" s="46">
        <v>0</v>
      </c>
      <c r="AJ2113" s="46">
        <v>0</v>
      </c>
      <c r="AK2113" s="46">
        <v>0</v>
      </c>
      <c r="AL2113" s="46">
        <v>6894.09</v>
      </c>
      <c r="AM2113" s="46">
        <v>0</v>
      </c>
    </row>
    <row r="2114" spans="5:39" x14ac:dyDescent="0.2">
      <c r="E2114" s="47">
        <v>211</v>
      </c>
      <c r="F2114" s="47">
        <v>222</v>
      </c>
      <c r="G2114" s="47" t="s">
        <v>252</v>
      </c>
      <c r="H2114" s="47" t="s">
        <v>299</v>
      </c>
      <c r="I2114" s="47" t="s">
        <v>589</v>
      </c>
      <c r="J2114" s="533">
        <v>50000015</v>
      </c>
      <c r="K2114" s="14" t="s">
        <v>64</v>
      </c>
      <c r="L2114" s="14" t="s">
        <v>57</v>
      </c>
      <c r="M2114" s="45">
        <v>2114</v>
      </c>
      <c r="N2114" s="45">
        <v>1</v>
      </c>
      <c r="O2114" s="46">
        <v>0</v>
      </c>
      <c r="Q2114" s="12">
        <v>0</v>
      </c>
      <c r="T2114" s="59">
        <v>0</v>
      </c>
      <c r="U2114" s="14">
        <v>0</v>
      </c>
      <c r="V2114" s="59" t="s">
        <v>150</v>
      </c>
      <c r="X2114" s="46">
        <v>0</v>
      </c>
      <c r="Y2114" s="46">
        <v>2627.8</v>
      </c>
      <c r="Z2114" s="46">
        <v>0</v>
      </c>
      <c r="AA2114" s="46">
        <v>0</v>
      </c>
      <c r="AB2114" s="46">
        <v>0</v>
      </c>
      <c r="AC2114" s="46">
        <v>0</v>
      </c>
      <c r="AD2114" s="46">
        <v>0</v>
      </c>
      <c r="AE2114" s="46">
        <v>0</v>
      </c>
      <c r="AF2114" s="46">
        <v>2742.6</v>
      </c>
      <c r="AG2114" s="46">
        <v>1538.83</v>
      </c>
      <c r="AH2114" s="46">
        <v>387.07000000000016</v>
      </c>
      <c r="AI2114" s="46">
        <v>0</v>
      </c>
      <c r="AJ2114" s="46">
        <v>0</v>
      </c>
      <c r="AK2114" s="46">
        <v>2742.6</v>
      </c>
      <c r="AL2114" s="46">
        <v>0</v>
      </c>
      <c r="AM2114" s="46">
        <v>0</v>
      </c>
    </row>
    <row r="2115" spans="5:39" x14ac:dyDescent="0.2">
      <c r="E2115" s="47">
        <v>211</v>
      </c>
      <c r="F2115" s="47">
        <v>222</v>
      </c>
      <c r="G2115" s="47" t="s">
        <v>252</v>
      </c>
      <c r="H2115" s="47" t="s">
        <v>299</v>
      </c>
      <c r="I2115" s="47" t="s">
        <v>589</v>
      </c>
      <c r="J2115" s="533">
        <v>50000015</v>
      </c>
      <c r="K2115" s="14" t="s">
        <v>64</v>
      </c>
      <c r="L2115" s="14" t="s">
        <v>54</v>
      </c>
      <c r="M2115" s="45">
        <v>2115</v>
      </c>
      <c r="N2115" s="45">
        <v>1</v>
      </c>
      <c r="O2115" s="46">
        <v>6794.0899999999992</v>
      </c>
      <c r="Q2115" s="12">
        <v>0</v>
      </c>
      <c r="T2115" s="59">
        <v>0</v>
      </c>
      <c r="U2115" s="14">
        <v>0</v>
      </c>
      <c r="V2115" s="59" t="s">
        <v>150</v>
      </c>
      <c r="X2115" s="46">
        <v>0</v>
      </c>
      <c r="Y2115" s="46">
        <v>2633.4500000000003</v>
      </c>
      <c r="Z2115" s="46">
        <v>6261</v>
      </c>
      <c r="AA2115" s="46">
        <v>5045.4900000000007</v>
      </c>
      <c r="AB2115" s="46">
        <v>5173.8000000000011</v>
      </c>
      <c r="AC2115" s="46">
        <v>4160.0200000000004</v>
      </c>
      <c r="AD2115" s="46">
        <v>0</v>
      </c>
      <c r="AE2115" s="46">
        <v>0</v>
      </c>
      <c r="AF2115" s="46">
        <v>1153.7700000000002</v>
      </c>
      <c r="AG2115" s="46">
        <v>2255.5300000000002</v>
      </c>
      <c r="AH2115" s="46">
        <v>3604.9</v>
      </c>
      <c r="AI2115" s="46">
        <v>5373.9800000000005</v>
      </c>
      <c r="AJ2115" s="46">
        <v>0</v>
      </c>
      <c r="AK2115" s="46">
        <v>3426.42</v>
      </c>
      <c r="AL2115" s="46">
        <v>6794.0899999999992</v>
      </c>
      <c r="AM2115" s="46">
        <v>0</v>
      </c>
    </row>
    <row r="2116" spans="5:39" x14ac:dyDescent="0.2">
      <c r="E2116" s="47">
        <v>211</v>
      </c>
      <c r="F2116" s="47">
        <v>222</v>
      </c>
      <c r="G2116" s="47" t="s">
        <v>252</v>
      </c>
      <c r="H2116" s="47" t="s">
        <v>299</v>
      </c>
      <c r="I2116" s="47" t="s">
        <v>589</v>
      </c>
      <c r="J2116" s="533">
        <v>50000015</v>
      </c>
      <c r="K2116" s="14" t="s">
        <v>64</v>
      </c>
      <c r="L2116" s="14" t="s">
        <v>58</v>
      </c>
      <c r="M2116" s="45">
        <v>2116</v>
      </c>
      <c r="N2116" s="45">
        <v>1</v>
      </c>
      <c r="O2116" s="46">
        <v>99.999999999997272</v>
      </c>
      <c r="Q2116" s="12">
        <v>0</v>
      </c>
      <c r="T2116" s="59">
        <v>0</v>
      </c>
      <c r="U2116" s="14">
        <v>0</v>
      </c>
      <c r="V2116" s="59" t="s">
        <v>150</v>
      </c>
      <c r="X2116" s="46">
        <v>0</v>
      </c>
      <c r="Y2116" s="46">
        <v>49.999999999999545</v>
      </c>
      <c r="Z2116" s="46">
        <v>100</v>
      </c>
      <c r="AA2116" s="46">
        <v>149.99999999999727</v>
      </c>
      <c r="AB2116" s="46">
        <v>199.99999999999818</v>
      </c>
      <c r="AC2116" s="46">
        <v>250</v>
      </c>
      <c r="AD2116" s="46">
        <v>0</v>
      </c>
      <c r="AE2116" s="46">
        <v>0</v>
      </c>
      <c r="AF2116" s="46">
        <v>50.000000000002501</v>
      </c>
      <c r="AG2116" s="46">
        <v>100.00000000000045</v>
      </c>
      <c r="AH2116" s="46">
        <v>150.00000000000091</v>
      </c>
      <c r="AI2116" s="46">
        <v>199.99999999999545</v>
      </c>
      <c r="AJ2116" s="46">
        <v>0</v>
      </c>
      <c r="AK2116" s="46">
        <v>50.000000000004093</v>
      </c>
      <c r="AL2116" s="46">
        <v>99.999999999997272</v>
      </c>
      <c r="AM2116" s="46">
        <v>0</v>
      </c>
    </row>
    <row r="2117" spans="5:39" x14ac:dyDescent="0.2">
      <c r="E2117" s="47">
        <v>211</v>
      </c>
      <c r="F2117" s="47">
        <v>222</v>
      </c>
      <c r="G2117" s="47" t="s">
        <v>252</v>
      </c>
      <c r="H2117" s="47" t="s">
        <v>299</v>
      </c>
      <c r="I2117" s="47" t="s">
        <v>589</v>
      </c>
      <c r="J2117" s="533">
        <v>50000015</v>
      </c>
      <c r="K2117" s="14" t="s">
        <v>67</v>
      </c>
      <c r="L2117" s="14" t="s">
        <v>67</v>
      </c>
      <c r="M2117" s="45">
        <v>2117</v>
      </c>
      <c r="N2117" s="45">
        <v>1</v>
      </c>
      <c r="O2117" s="53">
        <v>7.2759576141834259E-12</v>
      </c>
      <c r="P2117" s="54">
        <v>0</v>
      </c>
      <c r="Q2117" s="55">
        <v>0</v>
      </c>
      <c r="R2117" s="56">
        <v>0</v>
      </c>
      <c r="S2117" s="57">
        <v>0</v>
      </c>
      <c r="T2117" s="60">
        <v>0</v>
      </c>
      <c r="U2117" s="14">
        <v>0</v>
      </c>
      <c r="V2117" s="60" t="s">
        <v>150</v>
      </c>
      <c r="Y2117" s="46">
        <v>7.2759576141834259E-12</v>
      </c>
      <c r="Z2117" s="46">
        <v>7.2759576141834259E-12</v>
      </c>
      <c r="AA2117" s="46">
        <v>7.2759576141834259E-12</v>
      </c>
      <c r="AB2117" s="46">
        <v>7.2759576141834259E-12</v>
      </c>
      <c r="AC2117" s="46">
        <v>7.2759576141834259E-12</v>
      </c>
      <c r="AD2117" s="46">
        <v>7.2759576141834259E-12</v>
      </c>
      <c r="AE2117" s="46">
        <v>7.2759576141834259E-12</v>
      </c>
      <c r="AF2117" s="46">
        <v>7.2759576141834259E-12</v>
      </c>
      <c r="AG2117" s="46">
        <v>7.2759576141834259E-12</v>
      </c>
      <c r="AH2117" s="46">
        <v>7.2759576141834259E-12</v>
      </c>
      <c r="AI2117" s="46">
        <v>7.2759576141834259E-12</v>
      </c>
      <c r="AJ2117" s="46">
        <v>7.2759576141834259E-12</v>
      </c>
      <c r="AK2117" s="46">
        <v>7.2759576141834259E-12</v>
      </c>
      <c r="AL2117" s="46">
        <v>7.2759576141834259E-12</v>
      </c>
      <c r="AM2117" s="46">
        <v>7.2759576141834259E-12</v>
      </c>
    </row>
    <row r="2118" spans="5:39" x14ac:dyDescent="0.2">
      <c r="E2118" s="14">
        <v>212</v>
      </c>
      <c r="F2118" s="14">
        <v>223</v>
      </c>
      <c r="G2118" s="14" t="s">
        <v>252</v>
      </c>
      <c r="H2118" s="14" t="s">
        <v>340</v>
      </c>
      <c r="I2118" s="14" t="s">
        <v>590</v>
      </c>
      <c r="J2118" s="531">
        <v>50000016</v>
      </c>
      <c r="K2118" s="14" t="s">
        <v>59</v>
      </c>
      <c r="L2118" s="14" t="s">
        <v>57</v>
      </c>
      <c r="M2118" s="45">
        <v>2118</v>
      </c>
      <c r="N2118" s="45">
        <v>1</v>
      </c>
      <c r="O2118" s="46">
        <v>1755.26</v>
      </c>
      <c r="Q2118" s="12" t="s">
        <v>376</v>
      </c>
      <c r="T2118" s="59" t="s">
        <v>73</v>
      </c>
      <c r="U2118" s="14">
        <v>26</v>
      </c>
      <c r="V2118" s="59" t="s">
        <v>175</v>
      </c>
      <c r="Y2118" s="46">
        <v>1681.79</v>
      </c>
      <c r="Z2118" s="46">
        <v>1685.78</v>
      </c>
      <c r="AA2118" s="46">
        <v>1685.78</v>
      </c>
      <c r="AB2118" s="46">
        <v>1683.78</v>
      </c>
      <c r="AC2118" s="46">
        <v>1681.79</v>
      </c>
      <c r="AD2118" s="46">
        <v>1681.79</v>
      </c>
      <c r="AE2118" s="46">
        <v>1755.26</v>
      </c>
      <c r="AF2118" s="46">
        <v>1755.26</v>
      </c>
      <c r="AG2118" s="46">
        <v>1755.26</v>
      </c>
      <c r="AH2118" s="46">
        <v>1755.26</v>
      </c>
      <c r="AI2118" s="46">
        <v>1755.26</v>
      </c>
      <c r="AJ2118" s="46">
        <v>1755.26</v>
      </c>
      <c r="AK2118" s="46">
        <v>1755.26</v>
      </c>
      <c r="AL2118" s="46">
        <v>1755.26</v>
      </c>
      <c r="AM2118" s="46">
        <v>0</v>
      </c>
    </row>
    <row r="2119" spans="5:39" x14ac:dyDescent="0.2">
      <c r="E2119" s="47">
        <v>212</v>
      </c>
      <c r="F2119" s="47">
        <v>223</v>
      </c>
      <c r="G2119" s="47" t="s">
        <v>252</v>
      </c>
      <c r="H2119" s="47" t="s">
        <v>340</v>
      </c>
      <c r="I2119" s="47" t="s">
        <v>590</v>
      </c>
      <c r="J2119" s="533">
        <v>50000016</v>
      </c>
      <c r="K2119" s="14" t="s">
        <v>59</v>
      </c>
      <c r="L2119" s="14" t="s">
        <v>54</v>
      </c>
      <c r="M2119" s="45">
        <v>2119</v>
      </c>
      <c r="N2119" s="45">
        <v>1</v>
      </c>
      <c r="O2119" s="46">
        <v>3932.13</v>
      </c>
      <c r="Q2119" s="12" t="s">
        <v>376</v>
      </c>
      <c r="T2119" s="59" t="s">
        <v>73</v>
      </c>
      <c r="U2119" s="14">
        <v>0</v>
      </c>
      <c r="V2119" s="59" t="s">
        <v>175</v>
      </c>
      <c r="Y2119" s="46">
        <v>1339.13</v>
      </c>
      <c r="Z2119" s="46">
        <v>2005.71</v>
      </c>
      <c r="AA2119" s="46">
        <v>1261.3</v>
      </c>
      <c r="AB2119" s="46">
        <v>1235.3599999999999</v>
      </c>
      <c r="AC2119" s="46">
        <v>755.41000000000008</v>
      </c>
      <c r="AD2119" s="46">
        <v>10.149999999999999</v>
      </c>
      <c r="AE2119" s="46">
        <v>6.78</v>
      </c>
      <c r="AF2119" s="46">
        <v>463</v>
      </c>
      <c r="AG2119" s="46">
        <v>497.34999999999997</v>
      </c>
      <c r="AH2119" s="46">
        <v>476.78000000000003</v>
      </c>
      <c r="AI2119" s="46">
        <v>1312.47</v>
      </c>
      <c r="AJ2119" s="46">
        <v>1675.41</v>
      </c>
      <c r="AK2119" s="46">
        <v>3647.08</v>
      </c>
      <c r="AL2119" s="46">
        <v>3932.13</v>
      </c>
      <c r="AM2119" s="46">
        <v>0</v>
      </c>
    </row>
    <row r="2120" spans="5:39" x14ac:dyDescent="0.2">
      <c r="E2120" s="47">
        <v>212</v>
      </c>
      <c r="F2120" s="47">
        <v>223</v>
      </c>
      <c r="G2120" s="47" t="s">
        <v>252</v>
      </c>
      <c r="H2120" s="47" t="s">
        <v>340</v>
      </c>
      <c r="I2120" s="47" t="s">
        <v>590</v>
      </c>
      <c r="J2120" s="533">
        <v>50000016</v>
      </c>
      <c r="K2120" s="14" t="s">
        <v>59</v>
      </c>
      <c r="L2120" s="14" t="s">
        <v>58</v>
      </c>
      <c r="M2120" s="45">
        <v>2120</v>
      </c>
      <c r="N2120" s="45">
        <v>1</v>
      </c>
      <c r="O2120" s="46">
        <v>50</v>
      </c>
      <c r="Q2120" s="12" t="s">
        <v>376</v>
      </c>
      <c r="T2120" s="59" t="s">
        <v>73</v>
      </c>
      <c r="U2120" s="14">
        <v>0</v>
      </c>
      <c r="V2120" s="59" t="s">
        <v>175</v>
      </c>
      <c r="Y2120" s="46">
        <v>50</v>
      </c>
      <c r="Z2120" s="46">
        <v>50</v>
      </c>
      <c r="AA2120" s="46">
        <v>50</v>
      </c>
      <c r="AB2120" s="46">
        <v>50</v>
      </c>
      <c r="AC2120" s="46">
        <v>49.999999999999773</v>
      </c>
      <c r="AD2120" s="46">
        <v>50.000000000000092</v>
      </c>
      <c r="AE2120" s="46">
        <v>49.999999999999972</v>
      </c>
      <c r="AF2120" s="46">
        <v>50.000000000000227</v>
      </c>
      <c r="AG2120" s="46">
        <v>50.000000000000171</v>
      </c>
      <c r="AH2120" s="46">
        <v>49.999999999999943</v>
      </c>
      <c r="AI2120" s="46">
        <v>50</v>
      </c>
      <c r="AJ2120" s="46">
        <v>50</v>
      </c>
      <c r="AK2120" s="46">
        <v>50</v>
      </c>
      <c r="AL2120" s="46">
        <v>50</v>
      </c>
      <c r="AM2120" s="46">
        <v>0</v>
      </c>
    </row>
    <row r="2121" spans="5:39" x14ac:dyDescent="0.2">
      <c r="E2121" s="47">
        <v>212</v>
      </c>
      <c r="F2121" s="47">
        <v>223</v>
      </c>
      <c r="G2121" s="47" t="s">
        <v>252</v>
      </c>
      <c r="H2121" s="47" t="s">
        <v>340</v>
      </c>
      <c r="I2121" s="47" t="s">
        <v>590</v>
      </c>
      <c r="J2121" s="533">
        <v>50000016</v>
      </c>
      <c r="K2121" s="14" t="s">
        <v>59</v>
      </c>
      <c r="L2121" s="14" t="s">
        <v>31</v>
      </c>
      <c r="M2121" s="45">
        <v>2121</v>
      </c>
      <c r="N2121" s="45">
        <v>1</v>
      </c>
      <c r="O2121" s="48">
        <v>5737.39</v>
      </c>
      <c r="Q2121" s="12" t="s">
        <v>376</v>
      </c>
      <c r="R2121" s="46">
        <v>3728.7966666666666</v>
      </c>
      <c r="T2121" s="59" t="s">
        <v>73</v>
      </c>
      <c r="U2121" s="14">
        <v>0</v>
      </c>
      <c r="V2121" s="59" t="s">
        <v>175</v>
      </c>
      <c r="X2121" s="46">
        <v>1331.27</v>
      </c>
      <c r="Y2121" s="46">
        <v>3070.92</v>
      </c>
      <c r="Z2121" s="46">
        <v>3741.49</v>
      </c>
      <c r="AA2121" s="46">
        <v>2997.08</v>
      </c>
      <c r="AB2121" s="46">
        <v>2969.14</v>
      </c>
      <c r="AC2121" s="46">
        <v>2487.1999999999998</v>
      </c>
      <c r="AD2121" s="46">
        <v>1741.94</v>
      </c>
      <c r="AE2121" s="46">
        <v>1812.04</v>
      </c>
      <c r="AF2121" s="46">
        <v>2268.2600000000002</v>
      </c>
      <c r="AG2121" s="46">
        <v>2302.61</v>
      </c>
      <c r="AH2121" s="46">
        <v>2282.04</v>
      </c>
      <c r="AI2121" s="46">
        <v>3117.73</v>
      </c>
      <c r="AJ2121" s="46">
        <v>3480.67</v>
      </c>
      <c r="AK2121" s="46">
        <v>5452.34</v>
      </c>
      <c r="AL2121" s="46">
        <v>5737.39</v>
      </c>
      <c r="AM2121" s="46">
        <v>0</v>
      </c>
    </row>
    <row r="2122" spans="5:39" x14ac:dyDescent="0.2">
      <c r="E2122" s="47">
        <v>212</v>
      </c>
      <c r="F2122" s="47">
        <v>223</v>
      </c>
      <c r="G2122" s="47" t="s">
        <v>252</v>
      </c>
      <c r="H2122" s="47" t="s">
        <v>340</v>
      </c>
      <c r="I2122" s="47" t="s">
        <v>590</v>
      </c>
      <c r="J2122" s="533">
        <v>50000016</v>
      </c>
      <c r="K2122" s="14" t="s">
        <v>37</v>
      </c>
      <c r="L2122" s="14" t="s">
        <v>31</v>
      </c>
      <c r="M2122" s="45">
        <v>2122</v>
      </c>
      <c r="N2122" s="45">
        <v>1</v>
      </c>
      <c r="O2122" s="48">
        <v>0</v>
      </c>
      <c r="P2122" s="48"/>
      <c r="Q2122" s="12" t="s">
        <v>376</v>
      </c>
      <c r="R2122" s="46">
        <v>2543.8916666666669</v>
      </c>
      <c r="T2122" s="59" t="s">
        <v>73</v>
      </c>
      <c r="U2122" s="14">
        <v>0</v>
      </c>
      <c r="V2122" s="59" t="s">
        <v>175</v>
      </c>
      <c r="Y2122" s="46">
        <v>1731.27</v>
      </c>
      <c r="Z2122" s="46">
        <v>2670.92</v>
      </c>
      <c r="AA2122" s="46">
        <v>3741.49</v>
      </c>
      <c r="AB2122" s="46">
        <v>2997.08</v>
      </c>
      <c r="AC2122" s="46">
        <v>2969.14</v>
      </c>
      <c r="AD2122" s="46">
        <v>2487.1999999999998</v>
      </c>
      <c r="AE2122" s="46">
        <v>1741.94</v>
      </c>
      <c r="AF2122" s="46">
        <v>0</v>
      </c>
      <c r="AG2122" s="46">
        <v>0</v>
      </c>
      <c r="AH2122" s="46">
        <v>6382.91</v>
      </c>
      <c r="AI2122" s="46">
        <v>0</v>
      </c>
      <c r="AJ2122" s="46">
        <v>8880.44</v>
      </c>
      <c r="AK2122" s="46">
        <v>0</v>
      </c>
      <c r="AL2122" s="46">
        <v>0</v>
      </c>
      <c r="AM2122" s="46">
        <v>2237.9459999999999</v>
      </c>
    </row>
    <row r="2123" spans="5:39" x14ac:dyDescent="0.2">
      <c r="E2123" s="47">
        <v>212</v>
      </c>
      <c r="F2123" s="47">
        <v>223</v>
      </c>
      <c r="G2123" s="47" t="s">
        <v>252</v>
      </c>
      <c r="H2123" s="47" t="s">
        <v>340</v>
      </c>
      <c r="I2123" s="47" t="s">
        <v>590</v>
      </c>
      <c r="J2123" s="533">
        <v>50000016</v>
      </c>
      <c r="K2123" s="14" t="s">
        <v>65</v>
      </c>
      <c r="L2123" s="14" t="s">
        <v>31</v>
      </c>
      <c r="M2123" s="45">
        <v>2123</v>
      </c>
      <c r="N2123" s="45">
        <v>1</v>
      </c>
      <c r="O2123" s="52">
        <v>11189.73</v>
      </c>
      <c r="P2123" s="48">
        <v>2237.9459999999999</v>
      </c>
      <c r="Q2123" s="12" t="s">
        <v>376</v>
      </c>
      <c r="R2123" s="46">
        <v>1864.9549999999999</v>
      </c>
      <c r="T2123" s="59" t="s">
        <v>73</v>
      </c>
      <c r="U2123" s="14">
        <v>0</v>
      </c>
      <c r="V2123" s="59" t="s">
        <v>175</v>
      </c>
      <c r="X2123" s="46">
        <v>0</v>
      </c>
      <c r="Y2123" s="46">
        <v>0</v>
      </c>
      <c r="Z2123" s="46">
        <v>0</v>
      </c>
      <c r="AA2123" s="46">
        <v>0</v>
      </c>
      <c r="AB2123" s="46">
        <v>0</v>
      </c>
      <c r="AC2123" s="46">
        <v>0</v>
      </c>
      <c r="AD2123" s="46">
        <v>0</v>
      </c>
      <c r="AE2123" s="46">
        <v>0</v>
      </c>
      <c r="AF2123" s="46">
        <v>0</v>
      </c>
      <c r="AG2123" s="46">
        <v>0</v>
      </c>
      <c r="AH2123" s="46">
        <v>0</v>
      </c>
      <c r="AI2123" s="46">
        <v>0</v>
      </c>
      <c r="AJ2123" s="46">
        <v>0</v>
      </c>
      <c r="AK2123" s="46">
        <v>5452.34</v>
      </c>
      <c r="AL2123" s="46">
        <v>5737.39</v>
      </c>
      <c r="AM2123" s="46">
        <v>0</v>
      </c>
    </row>
    <row r="2124" spans="5:39" x14ac:dyDescent="0.2">
      <c r="E2124" s="47">
        <v>212</v>
      </c>
      <c r="F2124" s="47">
        <v>223</v>
      </c>
      <c r="G2124" s="47" t="s">
        <v>252</v>
      </c>
      <c r="H2124" s="47" t="s">
        <v>340</v>
      </c>
      <c r="I2124" s="47" t="s">
        <v>590</v>
      </c>
      <c r="J2124" s="533">
        <v>50000016</v>
      </c>
      <c r="K2124" s="14" t="s">
        <v>64</v>
      </c>
      <c r="L2124" s="14" t="s">
        <v>57</v>
      </c>
      <c r="M2124" s="45">
        <v>2124</v>
      </c>
      <c r="N2124" s="45">
        <v>1</v>
      </c>
      <c r="O2124" s="46">
        <v>3510.52</v>
      </c>
      <c r="Q2124" s="12" t="s">
        <v>376</v>
      </c>
      <c r="T2124" s="59" t="s">
        <v>73</v>
      </c>
      <c r="U2124" s="14">
        <v>0</v>
      </c>
      <c r="V2124" s="59" t="s">
        <v>175</v>
      </c>
      <c r="X2124" s="46">
        <v>0</v>
      </c>
      <c r="Y2124" s="46">
        <v>0</v>
      </c>
      <c r="Z2124" s="46">
        <v>0</v>
      </c>
      <c r="AA2124" s="46">
        <v>0</v>
      </c>
      <c r="AB2124" s="46">
        <v>0</v>
      </c>
      <c r="AC2124" s="46">
        <v>0</v>
      </c>
      <c r="AD2124" s="46">
        <v>0</v>
      </c>
      <c r="AE2124" s="46">
        <v>13.319999999999936</v>
      </c>
      <c r="AF2124" s="46">
        <v>1768.58</v>
      </c>
      <c r="AG2124" s="46">
        <v>3523.84</v>
      </c>
      <c r="AH2124" s="46">
        <v>0</v>
      </c>
      <c r="AI2124" s="46">
        <v>1755.26</v>
      </c>
      <c r="AJ2124" s="46">
        <v>0</v>
      </c>
      <c r="AK2124" s="46">
        <v>1755.26</v>
      </c>
      <c r="AL2124" s="46">
        <v>3510.52</v>
      </c>
      <c r="AM2124" s="46">
        <v>1272.5740000000001</v>
      </c>
    </row>
    <row r="2125" spans="5:39" x14ac:dyDescent="0.2">
      <c r="E2125" s="47">
        <v>212</v>
      </c>
      <c r="F2125" s="47">
        <v>223</v>
      </c>
      <c r="G2125" s="47" t="s">
        <v>252</v>
      </c>
      <c r="H2125" s="47" t="s">
        <v>340</v>
      </c>
      <c r="I2125" s="47" t="s">
        <v>590</v>
      </c>
      <c r="J2125" s="533">
        <v>50000016</v>
      </c>
      <c r="K2125" s="14" t="s">
        <v>64</v>
      </c>
      <c r="L2125" s="14" t="s">
        <v>54</v>
      </c>
      <c r="M2125" s="45">
        <v>2125</v>
      </c>
      <c r="N2125" s="45">
        <v>1</v>
      </c>
      <c r="O2125" s="46">
        <v>7579.21</v>
      </c>
      <c r="Q2125" s="12" t="s">
        <v>376</v>
      </c>
      <c r="T2125" s="59" t="s">
        <v>73</v>
      </c>
      <c r="U2125" s="14">
        <v>0</v>
      </c>
      <c r="V2125" s="59" t="s">
        <v>175</v>
      </c>
      <c r="X2125" s="46">
        <v>0</v>
      </c>
      <c r="Y2125" s="46">
        <v>1289.6500000000001</v>
      </c>
      <c r="Z2125" s="46">
        <v>2310.2200000000003</v>
      </c>
      <c r="AA2125" s="46">
        <v>1515.8100000000004</v>
      </c>
      <c r="AB2125" s="46">
        <v>1437.8700000000001</v>
      </c>
      <c r="AC2125" s="46">
        <v>905.93000000000029</v>
      </c>
      <c r="AD2125" s="46">
        <v>110.67000000000041</v>
      </c>
      <c r="AE2125" s="46">
        <v>117.45000000000041</v>
      </c>
      <c r="AF2125" s="46">
        <v>580.45000000000039</v>
      </c>
      <c r="AG2125" s="46">
        <v>1077.8000000000004</v>
      </c>
      <c r="AH2125" s="46">
        <v>450.77000000000089</v>
      </c>
      <c r="AI2125" s="46">
        <v>1763.2400000000009</v>
      </c>
      <c r="AJ2125" s="46">
        <v>0</v>
      </c>
      <c r="AK2125" s="46">
        <v>3647.08</v>
      </c>
      <c r="AL2125" s="46">
        <v>7579.21</v>
      </c>
      <c r="AM2125" s="46">
        <v>7579.21</v>
      </c>
    </row>
    <row r="2126" spans="5:39" x14ac:dyDescent="0.2">
      <c r="E2126" s="47">
        <v>212</v>
      </c>
      <c r="F2126" s="47">
        <v>223</v>
      </c>
      <c r="G2126" s="47" t="s">
        <v>252</v>
      </c>
      <c r="H2126" s="47" t="s">
        <v>340</v>
      </c>
      <c r="I2126" s="47" t="s">
        <v>590</v>
      </c>
      <c r="J2126" s="533">
        <v>50000016</v>
      </c>
      <c r="K2126" s="14" t="s">
        <v>64</v>
      </c>
      <c r="L2126" s="14" t="s">
        <v>58</v>
      </c>
      <c r="M2126" s="45">
        <v>2126</v>
      </c>
      <c r="N2126" s="45">
        <v>1</v>
      </c>
      <c r="O2126" s="46">
        <v>99.999999999995453</v>
      </c>
      <c r="Q2126" s="12" t="s">
        <v>376</v>
      </c>
      <c r="T2126" s="59" t="s">
        <v>73</v>
      </c>
      <c r="U2126" s="14">
        <v>0</v>
      </c>
      <c r="V2126" s="59" t="s">
        <v>175</v>
      </c>
      <c r="X2126" s="46">
        <v>0</v>
      </c>
      <c r="Y2126" s="46">
        <v>1381.2700000000004</v>
      </c>
      <c r="Z2126" s="46">
        <v>1431.2699999999995</v>
      </c>
      <c r="AA2126" s="46">
        <v>1481.2699999999995</v>
      </c>
      <c r="AB2126" s="46">
        <v>1531.2699999999993</v>
      </c>
      <c r="AC2126" s="46">
        <v>1581.2699999999986</v>
      </c>
      <c r="AD2126" s="46">
        <v>1631.2699999999982</v>
      </c>
      <c r="AE2126" s="46">
        <v>1681.2700000000004</v>
      </c>
      <c r="AF2126" s="46">
        <v>1731.2699999999991</v>
      </c>
      <c r="AG2126" s="46">
        <v>1781.2699999999993</v>
      </c>
      <c r="AH2126" s="46">
        <v>1831.27</v>
      </c>
      <c r="AI2126" s="46">
        <v>1881.2699999999993</v>
      </c>
      <c r="AJ2126" s="46">
        <v>0</v>
      </c>
      <c r="AK2126" s="46">
        <v>49.999999999996362</v>
      </c>
      <c r="AL2126" s="46">
        <v>99.999999999995453</v>
      </c>
      <c r="AM2126" s="46">
        <v>99.999999999999091</v>
      </c>
    </row>
    <row r="2127" spans="5:39" x14ac:dyDescent="0.2">
      <c r="E2127" s="47">
        <v>212</v>
      </c>
      <c r="F2127" s="47">
        <v>223</v>
      </c>
      <c r="G2127" s="47" t="s">
        <v>252</v>
      </c>
      <c r="H2127" s="47" t="s">
        <v>340</v>
      </c>
      <c r="I2127" s="47" t="s">
        <v>590</v>
      </c>
      <c r="J2127" s="533">
        <v>50000016</v>
      </c>
      <c r="K2127" s="14" t="s">
        <v>67</v>
      </c>
      <c r="L2127" s="14" t="s">
        <v>67</v>
      </c>
      <c r="M2127" s="45">
        <v>2127</v>
      </c>
      <c r="N2127" s="45">
        <v>1</v>
      </c>
      <c r="O2127" s="53">
        <v>13.643360474285146</v>
      </c>
      <c r="P2127" s="54">
        <v>3.6433604742851458</v>
      </c>
      <c r="Q2127" s="55" t="s">
        <v>376</v>
      </c>
      <c r="R2127" s="56">
        <v>3.0008957313306617</v>
      </c>
      <c r="S2127" s="57" t="s">
        <v>370</v>
      </c>
      <c r="T2127" s="60" t="s">
        <v>73</v>
      </c>
      <c r="U2127" s="14">
        <v>0</v>
      </c>
      <c r="V2127" s="60" t="s">
        <v>175</v>
      </c>
      <c r="Y2127" s="46">
        <v>13.643360474285146</v>
      </c>
      <c r="Z2127" s="46">
        <v>13.643360474285146</v>
      </c>
      <c r="AA2127" s="46">
        <v>13.643360474285146</v>
      </c>
      <c r="AB2127" s="46">
        <v>13.643360474285146</v>
      </c>
      <c r="AC2127" s="46">
        <v>13.643360474285146</v>
      </c>
      <c r="AD2127" s="46">
        <v>13.643360474285146</v>
      </c>
      <c r="AE2127" s="46">
        <v>13.643360474285146</v>
      </c>
      <c r="AF2127" s="46">
        <v>13.643360474285146</v>
      </c>
      <c r="AG2127" s="46">
        <v>13.643360474285146</v>
      </c>
      <c r="AH2127" s="46">
        <v>13.643360474285146</v>
      </c>
      <c r="AI2127" s="46">
        <v>13.643360474285146</v>
      </c>
      <c r="AJ2127" s="46">
        <v>13.643360474285146</v>
      </c>
      <c r="AK2127" s="46">
        <v>13.643360474285146</v>
      </c>
      <c r="AL2127" s="46">
        <v>13.643360474285146</v>
      </c>
      <c r="AM2127" s="46">
        <v>13.643360474285146</v>
      </c>
    </row>
    <row r="2128" spans="5:39" x14ac:dyDescent="0.2">
      <c r="E2128" s="14">
        <v>213</v>
      </c>
      <c r="F2128" s="14">
        <v>224</v>
      </c>
      <c r="G2128" s="14" t="s">
        <v>252</v>
      </c>
      <c r="H2128" s="14" t="s">
        <v>319</v>
      </c>
      <c r="I2128" s="14" t="s">
        <v>591</v>
      </c>
      <c r="J2128" s="531">
        <v>50000017</v>
      </c>
      <c r="K2128" s="14" t="s">
        <v>59</v>
      </c>
      <c r="L2128" s="14" t="s">
        <v>57</v>
      </c>
      <c r="M2128" s="45">
        <v>2128</v>
      </c>
      <c r="N2128" s="45">
        <v>1</v>
      </c>
      <c r="O2128" s="46">
        <v>1747.43</v>
      </c>
      <c r="Q2128" s="12">
        <v>0</v>
      </c>
      <c r="T2128" s="59">
        <v>0</v>
      </c>
      <c r="U2128" s="14">
        <v>0</v>
      </c>
      <c r="V2128" s="59" t="s">
        <v>175</v>
      </c>
      <c r="Y2128" s="46">
        <v>1674.28</v>
      </c>
      <c r="Z2128" s="46">
        <v>1401.12</v>
      </c>
      <c r="AA2128" s="46">
        <v>1678.28</v>
      </c>
      <c r="AB2128" s="46">
        <v>1678.27</v>
      </c>
      <c r="AC2128" s="46">
        <v>1674.28</v>
      </c>
      <c r="AD2128" s="46">
        <v>1674.28</v>
      </c>
      <c r="AE2128" s="46">
        <v>1747.43</v>
      </c>
      <c r="AF2128" s="46">
        <v>1747.43</v>
      </c>
      <c r="AG2128" s="46">
        <v>1747.43</v>
      </c>
      <c r="AH2128" s="46">
        <v>1747.43</v>
      </c>
      <c r="AI2128" s="46">
        <v>1747.43</v>
      </c>
      <c r="AJ2128" s="46">
        <v>1747.43</v>
      </c>
      <c r="AK2128" s="46">
        <v>1747.43</v>
      </c>
      <c r="AL2128" s="46">
        <v>1747.43</v>
      </c>
      <c r="AM2128" s="46">
        <v>0</v>
      </c>
    </row>
    <row r="2129" spans="5:39" x14ac:dyDescent="0.2">
      <c r="E2129" s="47">
        <v>213</v>
      </c>
      <c r="F2129" s="47">
        <v>224</v>
      </c>
      <c r="G2129" s="47" t="s">
        <v>252</v>
      </c>
      <c r="H2129" s="47" t="s">
        <v>319</v>
      </c>
      <c r="I2129" s="47" t="s">
        <v>591</v>
      </c>
      <c r="J2129" s="533">
        <v>50000017</v>
      </c>
      <c r="K2129" s="14" t="s">
        <v>59</v>
      </c>
      <c r="L2129" s="14" t="s">
        <v>54</v>
      </c>
      <c r="M2129" s="45">
        <v>2129</v>
      </c>
      <c r="N2129" s="45">
        <v>1</v>
      </c>
      <c r="O2129" s="46">
        <v>1621.1</v>
      </c>
      <c r="Q2129" s="12">
        <v>0</v>
      </c>
      <c r="T2129" s="59">
        <v>0</v>
      </c>
      <c r="U2129" s="14">
        <v>0</v>
      </c>
      <c r="V2129" s="59" t="s">
        <v>175</v>
      </c>
      <c r="Y2129" s="46">
        <v>1333.15</v>
      </c>
      <c r="Z2129" s="46">
        <v>2782.28</v>
      </c>
      <c r="AA2129" s="46">
        <v>1458.27</v>
      </c>
      <c r="AB2129" s="46">
        <v>2110.25</v>
      </c>
      <c r="AC2129" s="46">
        <v>724.45</v>
      </c>
      <c r="AD2129" s="46">
        <v>1185.32</v>
      </c>
      <c r="AE2129" s="46">
        <v>492.79</v>
      </c>
      <c r="AF2129" s="46">
        <v>1722.7199999999998</v>
      </c>
      <c r="AG2129" s="46">
        <v>1100.8800000000001</v>
      </c>
      <c r="AH2129" s="46">
        <v>1100.1500000000001</v>
      </c>
      <c r="AI2129" s="46">
        <v>1913.54</v>
      </c>
      <c r="AJ2129" s="46">
        <v>1320.19</v>
      </c>
      <c r="AK2129" s="46">
        <v>2365.2699999999995</v>
      </c>
      <c r="AL2129" s="46">
        <v>1621.1</v>
      </c>
      <c r="AM2129" s="46">
        <v>0</v>
      </c>
    </row>
    <row r="2130" spans="5:39" x14ac:dyDescent="0.2">
      <c r="E2130" s="47">
        <v>213</v>
      </c>
      <c r="F2130" s="47">
        <v>224</v>
      </c>
      <c r="G2130" s="47" t="s">
        <v>252</v>
      </c>
      <c r="H2130" s="47" t="s">
        <v>319</v>
      </c>
      <c r="I2130" s="47" t="s">
        <v>591</v>
      </c>
      <c r="J2130" s="533">
        <v>50000017</v>
      </c>
      <c r="K2130" s="14" t="s">
        <v>59</v>
      </c>
      <c r="L2130" s="14" t="s">
        <v>58</v>
      </c>
      <c r="M2130" s="45">
        <v>2130</v>
      </c>
      <c r="N2130" s="45">
        <v>1</v>
      </c>
      <c r="O2130" s="46">
        <v>50.000000000000227</v>
      </c>
      <c r="Q2130" s="12">
        <v>0</v>
      </c>
      <c r="T2130" s="59">
        <v>0</v>
      </c>
      <c r="U2130" s="14">
        <v>0</v>
      </c>
      <c r="V2130" s="59" t="s">
        <v>175</v>
      </c>
      <c r="Y2130" s="46">
        <v>49.999999999999773</v>
      </c>
      <c r="Z2130" s="46">
        <v>49.999999999999545</v>
      </c>
      <c r="AA2130" s="46">
        <v>50.000000000000227</v>
      </c>
      <c r="AB2130" s="46">
        <v>50</v>
      </c>
      <c r="AC2130" s="46">
        <v>50</v>
      </c>
      <c r="AD2130" s="46">
        <v>50</v>
      </c>
      <c r="AE2130" s="46">
        <v>49.999999999999716</v>
      </c>
      <c r="AF2130" s="46">
        <v>50.000000000000227</v>
      </c>
      <c r="AG2130" s="46">
        <v>49.999999999999773</v>
      </c>
      <c r="AH2130" s="46">
        <v>49.999999999999773</v>
      </c>
      <c r="AI2130" s="46">
        <v>49.999999999999773</v>
      </c>
      <c r="AJ2130" s="46">
        <v>49.999999999999773</v>
      </c>
      <c r="AK2130" s="46">
        <v>50</v>
      </c>
      <c r="AL2130" s="46">
        <v>50.000000000000227</v>
      </c>
      <c r="AM2130" s="46">
        <v>0</v>
      </c>
    </row>
    <row r="2131" spans="5:39" x14ac:dyDescent="0.2">
      <c r="E2131" s="47">
        <v>213</v>
      </c>
      <c r="F2131" s="47">
        <v>224</v>
      </c>
      <c r="G2131" s="47" t="s">
        <v>252</v>
      </c>
      <c r="H2131" s="47" t="s">
        <v>319</v>
      </c>
      <c r="I2131" s="47" t="s">
        <v>591</v>
      </c>
      <c r="J2131" s="533">
        <v>50000017</v>
      </c>
      <c r="K2131" s="14" t="s">
        <v>59</v>
      </c>
      <c r="L2131" s="14" t="s">
        <v>31</v>
      </c>
      <c r="M2131" s="45">
        <v>2131</v>
      </c>
      <c r="N2131" s="45">
        <v>1</v>
      </c>
      <c r="O2131" s="48">
        <v>3418.5299999999997</v>
      </c>
      <c r="Q2131" s="12">
        <v>0</v>
      </c>
      <c r="R2131" s="46">
        <v>3367.6183333333333</v>
      </c>
      <c r="T2131" s="59">
        <v>0</v>
      </c>
      <c r="U2131" s="14">
        <v>0</v>
      </c>
      <c r="V2131" s="59" t="s">
        <v>175</v>
      </c>
      <c r="X2131" s="46">
        <v>12209.87</v>
      </c>
      <c r="Y2131" s="46">
        <v>3057.4300000000003</v>
      </c>
      <c r="Z2131" s="46">
        <v>4233.3999999999996</v>
      </c>
      <c r="AA2131" s="46">
        <v>3186.55</v>
      </c>
      <c r="AB2131" s="46">
        <v>3838.52</v>
      </c>
      <c r="AC2131" s="46">
        <v>2448.73</v>
      </c>
      <c r="AD2131" s="46">
        <v>2909.6</v>
      </c>
      <c r="AE2131" s="46">
        <v>2290.2199999999998</v>
      </c>
      <c r="AF2131" s="46">
        <v>3520.1499999999996</v>
      </c>
      <c r="AG2131" s="46">
        <v>2898.3100000000004</v>
      </c>
      <c r="AH2131" s="46">
        <v>2897.58</v>
      </c>
      <c r="AI2131" s="46">
        <v>3710.9700000000003</v>
      </c>
      <c r="AJ2131" s="46">
        <v>3117.62</v>
      </c>
      <c r="AK2131" s="46">
        <v>4162.7</v>
      </c>
      <c r="AL2131" s="46">
        <v>3418.5299999999997</v>
      </c>
      <c r="AM2131" s="46">
        <v>0</v>
      </c>
    </row>
    <row r="2132" spans="5:39" x14ac:dyDescent="0.2">
      <c r="E2132" s="47">
        <v>213</v>
      </c>
      <c r="F2132" s="47">
        <v>224</v>
      </c>
      <c r="G2132" s="47" t="s">
        <v>252</v>
      </c>
      <c r="H2132" s="47" t="s">
        <v>319</v>
      </c>
      <c r="I2132" s="47" t="s">
        <v>591</v>
      </c>
      <c r="J2132" s="533">
        <v>50000017</v>
      </c>
      <c r="K2132" s="14" t="s">
        <v>37</v>
      </c>
      <c r="L2132" s="14" t="s">
        <v>31</v>
      </c>
      <c r="M2132" s="45">
        <v>2132</v>
      </c>
      <c r="N2132" s="45">
        <v>1</v>
      </c>
      <c r="O2132" s="48">
        <v>7280.32</v>
      </c>
      <c r="P2132" s="48"/>
      <c r="Q2132" s="12">
        <v>0</v>
      </c>
      <c r="R2132" s="46">
        <v>3384.5550000000003</v>
      </c>
      <c r="T2132" s="59">
        <v>0</v>
      </c>
      <c r="U2132" s="14">
        <v>0</v>
      </c>
      <c r="V2132" s="59" t="s">
        <v>175</v>
      </c>
      <c r="Y2132" s="46">
        <v>12209.87</v>
      </c>
      <c r="Z2132" s="46">
        <v>3057.43</v>
      </c>
      <c r="AA2132" s="46">
        <v>4233.3999999999996</v>
      </c>
      <c r="AB2132" s="46">
        <v>3186.55</v>
      </c>
      <c r="AC2132" s="46">
        <v>0</v>
      </c>
      <c r="AD2132" s="46">
        <v>6287.25</v>
      </c>
      <c r="AE2132" s="46">
        <v>0</v>
      </c>
      <c r="AF2132" s="46">
        <v>5199.82</v>
      </c>
      <c r="AG2132" s="46">
        <v>3520.15</v>
      </c>
      <c r="AH2132" s="46">
        <v>2898.31</v>
      </c>
      <c r="AI2132" s="46">
        <v>6608.55</v>
      </c>
      <c r="AJ2132" s="46">
        <v>0</v>
      </c>
      <c r="AK2132" s="46">
        <v>0</v>
      </c>
      <c r="AL2132" s="46">
        <v>7280.32</v>
      </c>
      <c r="AM2132" s="46">
        <v>1367.4120000000003</v>
      </c>
    </row>
    <row r="2133" spans="5:39" x14ac:dyDescent="0.2">
      <c r="E2133" s="47">
        <v>213</v>
      </c>
      <c r="F2133" s="47">
        <v>224</v>
      </c>
      <c r="G2133" s="47" t="s">
        <v>252</v>
      </c>
      <c r="H2133" s="47" t="s">
        <v>319</v>
      </c>
      <c r="I2133" s="47" t="s">
        <v>591</v>
      </c>
      <c r="J2133" s="533">
        <v>50000017</v>
      </c>
      <c r="K2133" s="14" t="s">
        <v>65</v>
      </c>
      <c r="L2133" s="14" t="s">
        <v>31</v>
      </c>
      <c r="M2133" s="45">
        <v>2133</v>
      </c>
      <c r="N2133" s="45">
        <v>1</v>
      </c>
      <c r="O2133" s="52">
        <v>3418.5299999999997</v>
      </c>
      <c r="P2133" s="48">
        <v>1367.4120000000003</v>
      </c>
      <c r="Q2133" s="12">
        <v>0</v>
      </c>
      <c r="R2133" s="46">
        <v>569.755</v>
      </c>
      <c r="T2133" s="59">
        <v>0</v>
      </c>
      <c r="U2133" s="14">
        <v>0</v>
      </c>
      <c r="V2133" s="59" t="s">
        <v>175</v>
      </c>
      <c r="X2133" s="46">
        <v>0</v>
      </c>
      <c r="Y2133" s="46">
        <v>0</v>
      </c>
      <c r="Z2133" s="46">
        <v>0</v>
      </c>
      <c r="AA2133" s="46">
        <v>0</v>
      </c>
      <c r="AB2133" s="46">
        <v>0</v>
      </c>
      <c r="AC2133" s="46">
        <v>0</v>
      </c>
      <c r="AD2133" s="46">
        <v>0</v>
      </c>
      <c r="AE2133" s="46">
        <v>0</v>
      </c>
      <c r="AF2133" s="46">
        <v>0</v>
      </c>
      <c r="AG2133" s="46">
        <v>0</v>
      </c>
      <c r="AH2133" s="46">
        <v>0</v>
      </c>
      <c r="AI2133" s="46">
        <v>0</v>
      </c>
      <c r="AJ2133" s="46">
        <v>0</v>
      </c>
      <c r="AK2133" s="46">
        <v>0</v>
      </c>
      <c r="AL2133" s="46">
        <v>3418.5299999999997</v>
      </c>
      <c r="AM2133" s="46">
        <v>0</v>
      </c>
    </row>
    <row r="2134" spans="5:39" x14ac:dyDescent="0.2">
      <c r="E2134" s="47">
        <v>213</v>
      </c>
      <c r="F2134" s="47">
        <v>224</v>
      </c>
      <c r="G2134" s="47" t="s">
        <v>252</v>
      </c>
      <c r="H2134" s="47" t="s">
        <v>319</v>
      </c>
      <c r="I2134" s="47" t="s">
        <v>591</v>
      </c>
      <c r="J2134" s="533">
        <v>50000017</v>
      </c>
      <c r="K2134" s="14" t="s">
        <v>64</v>
      </c>
      <c r="L2134" s="14" t="s">
        <v>57</v>
      </c>
      <c r="M2134" s="45">
        <v>2134</v>
      </c>
      <c r="N2134" s="45">
        <v>1</v>
      </c>
      <c r="O2134" s="46">
        <v>0</v>
      </c>
      <c r="Q2134" s="12">
        <v>0</v>
      </c>
      <c r="T2134" s="59">
        <v>0</v>
      </c>
      <c r="U2134" s="14">
        <v>0</v>
      </c>
      <c r="V2134" s="59" t="s">
        <v>175</v>
      </c>
      <c r="X2134" s="46">
        <v>0</v>
      </c>
      <c r="Y2134" s="46">
        <v>0</v>
      </c>
      <c r="Z2134" s="46">
        <v>0</v>
      </c>
      <c r="AA2134" s="46">
        <v>0</v>
      </c>
      <c r="AB2134" s="46">
        <v>0</v>
      </c>
      <c r="AC2134" s="46">
        <v>1674.28</v>
      </c>
      <c r="AD2134" s="46">
        <v>0</v>
      </c>
      <c r="AE2134" s="46">
        <v>1747.43</v>
      </c>
      <c r="AF2134" s="46">
        <v>0</v>
      </c>
      <c r="AG2134" s="46">
        <v>0</v>
      </c>
      <c r="AH2134" s="46">
        <v>0</v>
      </c>
      <c r="AI2134" s="46">
        <v>0</v>
      </c>
      <c r="AJ2134" s="46">
        <v>1747.43</v>
      </c>
      <c r="AK2134" s="46">
        <v>3494.86</v>
      </c>
      <c r="AL2134" s="46">
        <v>0</v>
      </c>
      <c r="AM2134" s="46">
        <v>0</v>
      </c>
    </row>
    <row r="2135" spans="5:39" x14ac:dyDescent="0.2">
      <c r="E2135" s="47">
        <v>213</v>
      </c>
      <c r="F2135" s="47">
        <v>224</v>
      </c>
      <c r="G2135" s="47" t="s">
        <v>252</v>
      </c>
      <c r="H2135" s="47" t="s">
        <v>319</v>
      </c>
      <c r="I2135" s="47" t="s">
        <v>591</v>
      </c>
      <c r="J2135" s="533">
        <v>50000017</v>
      </c>
      <c r="K2135" s="14" t="s">
        <v>64</v>
      </c>
      <c r="L2135" s="14" t="s">
        <v>54</v>
      </c>
      <c r="M2135" s="45">
        <v>2135</v>
      </c>
      <c r="N2135" s="45">
        <v>1</v>
      </c>
      <c r="O2135" s="46">
        <v>3268.5299999999997</v>
      </c>
      <c r="Q2135" s="12">
        <v>0</v>
      </c>
      <c r="T2135" s="59">
        <v>0</v>
      </c>
      <c r="U2135" s="14">
        <v>0</v>
      </c>
      <c r="V2135" s="59" t="s">
        <v>175</v>
      </c>
      <c r="X2135" s="46">
        <v>0</v>
      </c>
      <c r="Y2135" s="46">
        <v>0</v>
      </c>
      <c r="Z2135" s="46">
        <v>1125.9700000000003</v>
      </c>
      <c r="AA2135" s="46">
        <v>29.120000000000346</v>
      </c>
      <c r="AB2135" s="46">
        <v>631.09000000000015</v>
      </c>
      <c r="AC2135" s="46">
        <v>1355.5400000000002</v>
      </c>
      <c r="AD2135" s="46">
        <v>0</v>
      </c>
      <c r="AE2135" s="46">
        <v>492.79</v>
      </c>
      <c r="AF2135" s="46">
        <v>510.55000000000018</v>
      </c>
      <c r="AG2135" s="46">
        <v>0</v>
      </c>
      <c r="AH2135" s="46">
        <v>0</v>
      </c>
      <c r="AI2135" s="46">
        <v>0</v>
      </c>
      <c r="AJ2135" s="46">
        <v>1320.19</v>
      </c>
      <c r="AK2135" s="46">
        <v>3685.4599999999996</v>
      </c>
      <c r="AL2135" s="46">
        <v>3268.5299999999997</v>
      </c>
      <c r="AM2135" s="46">
        <v>1901.1179999999995</v>
      </c>
    </row>
    <row r="2136" spans="5:39" x14ac:dyDescent="0.2">
      <c r="E2136" s="47">
        <v>213</v>
      </c>
      <c r="F2136" s="47">
        <v>224</v>
      </c>
      <c r="G2136" s="47" t="s">
        <v>252</v>
      </c>
      <c r="H2136" s="47" t="s">
        <v>319</v>
      </c>
      <c r="I2136" s="47" t="s">
        <v>591</v>
      </c>
      <c r="J2136" s="533">
        <v>50000017</v>
      </c>
      <c r="K2136" s="14" t="s">
        <v>64</v>
      </c>
      <c r="L2136" s="14" t="s">
        <v>58</v>
      </c>
      <c r="M2136" s="45">
        <v>2136</v>
      </c>
      <c r="N2136" s="45">
        <v>1</v>
      </c>
      <c r="O2136" s="46">
        <v>149.99999999999909</v>
      </c>
      <c r="Q2136" s="12">
        <v>0</v>
      </c>
      <c r="T2136" s="59">
        <v>0</v>
      </c>
      <c r="U2136" s="14">
        <v>0</v>
      </c>
      <c r="V2136" s="59" t="s">
        <v>175</v>
      </c>
      <c r="X2136" s="46">
        <v>0</v>
      </c>
      <c r="Y2136" s="46">
        <v>3057.4300000000003</v>
      </c>
      <c r="Z2136" s="46">
        <v>3107.4299999999994</v>
      </c>
      <c r="AA2136" s="46">
        <v>3157.4299999999989</v>
      </c>
      <c r="AB2136" s="46">
        <v>3207.4300000000003</v>
      </c>
      <c r="AC2136" s="46">
        <v>3257.4300000000003</v>
      </c>
      <c r="AD2136" s="46">
        <v>2909.5999999999985</v>
      </c>
      <c r="AE2136" s="46">
        <v>2959.5999999999995</v>
      </c>
      <c r="AF2136" s="46">
        <v>3009.6000000000013</v>
      </c>
      <c r="AG2136" s="46">
        <v>2898.3099999999977</v>
      </c>
      <c r="AH2136" s="46">
        <v>2897.5800000000017</v>
      </c>
      <c r="AI2136" s="46">
        <v>0</v>
      </c>
      <c r="AJ2136" s="46">
        <v>50.000000000002501</v>
      </c>
      <c r="AK2136" s="46">
        <v>100</v>
      </c>
      <c r="AL2136" s="46">
        <v>149.99999999999909</v>
      </c>
      <c r="AM2136" s="46">
        <v>149.99999999999545</v>
      </c>
    </row>
    <row r="2137" spans="5:39" x14ac:dyDescent="0.2">
      <c r="E2137" s="47">
        <v>213</v>
      </c>
      <c r="F2137" s="47">
        <v>224</v>
      </c>
      <c r="G2137" s="47" t="s">
        <v>252</v>
      </c>
      <c r="H2137" s="47" t="s">
        <v>319</v>
      </c>
      <c r="I2137" s="47" t="s">
        <v>591</v>
      </c>
      <c r="J2137" s="533">
        <v>50000017</v>
      </c>
      <c r="K2137" s="14" t="s">
        <v>67</v>
      </c>
      <c r="L2137" s="14" t="s">
        <v>67</v>
      </c>
      <c r="M2137" s="45">
        <v>2137</v>
      </c>
      <c r="N2137" s="45">
        <v>1</v>
      </c>
      <c r="O2137" s="53">
        <v>0</v>
      </c>
      <c r="P2137" s="54">
        <v>0</v>
      </c>
      <c r="Q2137" s="55">
        <v>0</v>
      </c>
      <c r="R2137" s="56">
        <v>0</v>
      </c>
      <c r="S2137" s="57">
        <v>0</v>
      </c>
      <c r="T2137" s="60">
        <v>0</v>
      </c>
      <c r="U2137" s="14">
        <v>0</v>
      </c>
      <c r="V2137" s="60" t="s">
        <v>175</v>
      </c>
      <c r="Y2137" s="46">
        <v>0</v>
      </c>
      <c r="Z2137" s="46">
        <v>0</v>
      </c>
      <c r="AA2137" s="46">
        <v>0</v>
      </c>
      <c r="AB2137" s="46">
        <v>0</v>
      </c>
      <c r="AC2137" s="46">
        <v>0</v>
      </c>
      <c r="AD2137" s="46">
        <v>0</v>
      </c>
      <c r="AE2137" s="46">
        <v>0</v>
      </c>
      <c r="AF2137" s="46">
        <v>0</v>
      </c>
      <c r="AG2137" s="46">
        <v>0</v>
      </c>
      <c r="AH2137" s="46">
        <v>0</v>
      </c>
      <c r="AI2137" s="46">
        <v>0</v>
      </c>
      <c r="AJ2137" s="46">
        <v>0</v>
      </c>
      <c r="AK2137" s="46">
        <v>0</v>
      </c>
      <c r="AL2137" s="46">
        <v>0</v>
      </c>
      <c r="AM2137" s="46">
        <v>0</v>
      </c>
    </row>
    <row r="2138" spans="5:39" x14ac:dyDescent="0.2">
      <c r="E2138" s="14">
        <v>214</v>
      </c>
      <c r="F2138" s="14">
        <v>225</v>
      </c>
      <c r="G2138" s="14" t="s">
        <v>252</v>
      </c>
      <c r="H2138" s="14" t="s">
        <v>300</v>
      </c>
      <c r="I2138" s="14" t="s">
        <v>592</v>
      </c>
      <c r="J2138" s="531">
        <v>50000018</v>
      </c>
      <c r="K2138" s="14" t="s">
        <v>59</v>
      </c>
      <c r="L2138" s="14" t="s">
        <v>57</v>
      </c>
      <c r="M2138" s="45">
        <v>2138</v>
      </c>
      <c r="N2138" s="45">
        <v>1</v>
      </c>
      <c r="O2138" s="46">
        <v>4219.6899999999996</v>
      </c>
      <c r="Q2138" s="12" t="s">
        <v>376</v>
      </c>
      <c r="T2138" s="59" t="s">
        <v>73</v>
      </c>
      <c r="U2138" s="14">
        <v>27</v>
      </c>
      <c r="V2138" s="59" t="s">
        <v>174</v>
      </c>
      <c r="Y2138" s="46">
        <v>4043.06</v>
      </c>
      <c r="Z2138" s="46">
        <v>4966.3599999999997</v>
      </c>
      <c r="AA2138" s="46">
        <v>4049.05</v>
      </c>
      <c r="AB2138" s="46">
        <v>4049.04</v>
      </c>
      <c r="AC2138" s="46">
        <v>4043.06</v>
      </c>
      <c r="AD2138" s="46">
        <v>4043.06</v>
      </c>
      <c r="AE2138" s="46">
        <v>4219.6899999999996</v>
      </c>
      <c r="AF2138" s="46">
        <v>4219.6899999999996</v>
      </c>
      <c r="AG2138" s="46">
        <v>4219.6899999999996</v>
      </c>
      <c r="AH2138" s="46">
        <v>4219.6899999999996</v>
      </c>
      <c r="AI2138" s="46">
        <v>4219.6899999999996</v>
      </c>
      <c r="AJ2138" s="46">
        <v>4219.6899999999996</v>
      </c>
      <c r="AK2138" s="46">
        <v>4219.6899999999996</v>
      </c>
      <c r="AL2138" s="46">
        <v>4219.6899999999996</v>
      </c>
      <c r="AM2138" s="46">
        <v>0</v>
      </c>
    </row>
    <row r="2139" spans="5:39" x14ac:dyDescent="0.2">
      <c r="E2139" s="47">
        <v>214</v>
      </c>
      <c r="F2139" s="47">
        <v>225</v>
      </c>
      <c r="G2139" s="47" t="s">
        <v>252</v>
      </c>
      <c r="H2139" s="47" t="s">
        <v>300</v>
      </c>
      <c r="I2139" s="47" t="s">
        <v>592</v>
      </c>
      <c r="J2139" s="533">
        <v>50000018</v>
      </c>
      <c r="K2139" s="14" t="s">
        <v>59</v>
      </c>
      <c r="L2139" s="14" t="s">
        <v>54</v>
      </c>
      <c r="M2139" s="45">
        <v>2139</v>
      </c>
      <c r="N2139" s="45">
        <v>1</v>
      </c>
      <c r="O2139" s="46">
        <v>8524.4699999999993</v>
      </c>
      <c r="Q2139" s="12" t="s">
        <v>376</v>
      </c>
      <c r="T2139" s="59" t="s">
        <v>73</v>
      </c>
      <c r="U2139" s="14">
        <v>0</v>
      </c>
      <c r="V2139" s="59" t="s">
        <v>174</v>
      </c>
      <c r="Y2139" s="46">
        <v>3219.11</v>
      </c>
      <c r="Z2139" s="46">
        <v>10142.52</v>
      </c>
      <c r="AA2139" s="46">
        <v>5947.1100000000006</v>
      </c>
      <c r="AB2139" s="46">
        <v>2969.65</v>
      </c>
      <c r="AC2139" s="46">
        <v>5885.69</v>
      </c>
      <c r="AD2139" s="46">
        <v>2371.6799999999998</v>
      </c>
      <c r="AE2139" s="46">
        <v>1884.22</v>
      </c>
      <c r="AF2139" s="46">
        <v>1607.6</v>
      </c>
      <c r="AG2139" s="46">
        <v>3239.97</v>
      </c>
      <c r="AH2139" s="46">
        <v>4314.93</v>
      </c>
      <c r="AI2139" s="46">
        <v>5940.72</v>
      </c>
      <c r="AJ2139" s="46">
        <v>6814.09</v>
      </c>
      <c r="AK2139" s="46">
        <v>7204.98</v>
      </c>
      <c r="AL2139" s="46">
        <v>8524.4699999999993</v>
      </c>
      <c r="AM2139" s="46">
        <v>0</v>
      </c>
    </row>
    <row r="2140" spans="5:39" x14ac:dyDescent="0.2">
      <c r="E2140" s="47">
        <v>214</v>
      </c>
      <c r="F2140" s="47">
        <v>225</v>
      </c>
      <c r="G2140" s="47" t="s">
        <v>252</v>
      </c>
      <c r="H2140" s="47" t="s">
        <v>300</v>
      </c>
      <c r="I2140" s="47" t="s">
        <v>592</v>
      </c>
      <c r="J2140" s="533">
        <v>50000018</v>
      </c>
      <c r="K2140" s="14" t="s">
        <v>59</v>
      </c>
      <c r="L2140" s="14" t="s">
        <v>58</v>
      </c>
      <c r="M2140" s="45">
        <v>2140</v>
      </c>
      <c r="N2140" s="45">
        <v>1</v>
      </c>
      <c r="O2140" s="46">
        <v>50.000000000001819</v>
      </c>
      <c r="Q2140" s="12" t="s">
        <v>376</v>
      </c>
      <c r="T2140" s="59" t="s">
        <v>73</v>
      </c>
      <c r="U2140" s="14">
        <v>0</v>
      </c>
      <c r="V2140" s="59" t="s">
        <v>174</v>
      </c>
      <c r="Y2140" s="46">
        <v>50</v>
      </c>
      <c r="Z2140" s="46">
        <v>50</v>
      </c>
      <c r="AA2140" s="46">
        <v>49.999999999999091</v>
      </c>
      <c r="AB2140" s="46">
        <v>49.999999999999545</v>
      </c>
      <c r="AC2140" s="46">
        <v>50.000000000000909</v>
      </c>
      <c r="AD2140" s="46">
        <v>50</v>
      </c>
      <c r="AE2140" s="46">
        <v>50.000000000000227</v>
      </c>
      <c r="AF2140" s="46">
        <v>50.000000000000455</v>
      </c>
      <c r="AG2140" s="46">
        <v>50.000000000000455</v>
      </c>
      <c r="AH2140" s="46">
        <v>50.000000000000909</v>
      </c>
      <c r="AI2140" s="46">
        <v>50</v>
      </c>
      <c r="AJ2140" s="46">
        <v>50.000000000000909</v>
      </c>
      <c r="AK2140" s="46">
        <v>50.000000000000909</v>
      </c>
      <c r="AL2140" s="46">
        <v>50.000000000001819</v>
      </c>
      <c r="AM2140" s="46">
        <v>0</v>
      </c>
    </row>
    <row r="2141" spans="5:39" x14ac:dyDescent="0.2">
      <c r="E2141" s="47">
        <v>214</v>
      </c>
      <c r="F2141" s="47">
        <v>225</v>
      </c>
      <c r="G2141" s="47" t="s">
        <v>252</v>
      </c>
      <c r="H2141" s="47" t="s">
        <v>300</v>
      </c>
      <c r="I2141" s="47" t="s">
        <v>592</v>
      </c>
      <c r="J2141" s="533">
        <v>50000018</v>
      </c>
      <c r="K2141" s="14" t="s">
        <v>59</v>
      </c>
      <c r="L2141" s="14" t="s">
        <v>31</v>
      </c>
      <c r="M2141" s="45">
        <v>2141</v>
      </c>
      <c r="N2141" s="45">
        <v>1</v>
      </c>
      <c r="O2141" s="48">
        <v>12794.160000000002</v>
      </c>
      <c r="Q2141" s="12" t="s">
        <v>376</v>
      </c>
      <c r="R2141" s="46">
        <v>10276.216666666667</v>
      </c>
      <c r="T2141" s="59" t="s">
        <v>73</v>
      </c>
      <c r="U2141" s="14">
        <v>0</v>
      </c>
      <c r="V2141" s="59" t="s">
        <v>174</v>
      </c>
      <c r="X2141" s="46">
        <v>16562.89</v>
      </c>
      <c r="Y2141" s="46">
        <v>7312.17</v>
      </c>
      <c r="Z2141" s="46">
        <v>15158.880000000001</v>
      </c>
      <c r="AA2141" s="46">
        <v>10046.16</v>
      </c>
      <c r="AB2141" s="46">
        <v>7068.6900000000005</v>
      </c>
      <c r="AC2141" s="46">
        <v>9978.75</v>
      </c>
      <c r="AD2141" s="46">
        <v>6464.74</v>
      </c>
      <c r="AE2141" s="46">
        <v>6153.91</v>
      </c>
      <c r="AF2141" s="46">
        <v>5877.2899999999991</v>
      </c>
      <c r="AG2141" s="46">
        <v>7509.66</v>
      </c>
      <c r="AH2141" s="46">
        <v>8584.619999999999</v>
      </c>
      <c r="AI2141" s="46">
        <v>10210.41</v>
      </c>
      <c r="AJ2141" s="46">
        <v>11083.779999999999</v>
      </c>
      <c r="AK2141" s="46">
        <v>11474.669999999998</v>
      </c>
      <c r="AL2141" s="46">
        <v>12794.160000000002</v>
      </c>
      <c r="AM2141" s="46">
        <v>0</v>
      </c>
    </row>
    <row r="2142" spans="5:39" x14ac:dyDescent="0.2">
      <c r="E2142" s="47">
        <v>214</v>
      </c>
      <c r="F2142" s="47">
        <v>225</v>
      </c>
      <c r="G2142" s="47" t="s">
        <v>252</v>
      </c>
      <c r="H2142" s="47" t="s">
        <v>300</v>
      </c>
      <c r="I2142" s="47" t="s">
        <v>592</v>
      </c>
      <c r="J2142" s="533">
        <v>50000018</v>
      </c>
      <c r="K2142" s="14" t="s">
        <v>37</v>
      </c>
      <c r="L2142" s="14" t="s">
        <v>31</v>
      </c>
      <c r="M2142" s="45">
        <v>2142</v>
      </c>
      <c r="N2142" s="45">
        <v>1</v>
      </c>
      <c r="O2142" s="48">
        <v>0</v>
      </c>
      <c r="P2142" s="48"/>
      <c r="Q2142" s="12" t="s">
        <v>376</v>
      </c>
      <c r="R2142" s="46">
        <v>6231.4116666666669</v>
      </c>
      <c r="T2142" s="59" t="s">
        <v>73</v>
      </c>
      <c r="U2142" s="14">
        <v>0</v>
      </c>
      <c r="V2142" s="59" t="s">
        <v>174</v>
      </c>
      <c r="Y2142" s="46">
        <v>16562.89</v>
      </c>
      <c r="Z2142" s="46">
        <v>7312.17</v>
      </c>
      <c r="AA2142" s="46">
        <v>15158.88</v>
      </c>
      <c r="AB2142" s="46">
        <v>10046.16</v>
      </c>
      <c r="AC2142" s="46">
        <v>7068.69</v>
      </c>
      <c r="AD2142" s="46">
        <v>0</v>
      </c>
      <c r="AE2142" s="46">
        <v>16443.490000000002</v>
      </c>
      <c r="AF2142" s="46">
        <v>12031.2</v>
      </c>
      <c r="AG2142" s="46">
        <v>0</v>
      </c>
      <c r="AH2142" s="46">
        <v>7509.66</v>
      </c>
      <c r="AI2142" s="46">
        <v>8584.6200000000008</v>
      </c>
      <c r="AJ2142" s="46">
        <v>21294.19</v>
      </c>
      <c r="AK2142" s="46">
        <v>0</v>
      </c>
      <c r="AL2142" s="46">
        <v>0</v>
      </c>
      <c r="AM2142" s="46">
        <v>14561.298000000001</v>
      </c>
    </row>
    <row r="2143" spans="5:39" x14ac:dyDescent="0.2">
      <c r="E2143" s="47">
        <v>214</v>
      </c>
      <c r="F2143" s="47">
        <v>225</v>
      </c>
      <c r="G2143" s="47" t="s">
        <v>252</v>
      </c>
      <c r="H2143" s="47" t="s">
        <v>300</v>
      </c>
      <c r="I2143" s="47" t="s">
        <v>592</v>
      </c>
      <c r="J2143" s="533">
        <v>50000018</v>
      </c>
      <c r="K2143" s="14" t="s">
        <v>65</v>
      </c>
      <c r="L2143" s="14" t="s">
        <v>31</v>
      </c>
      <c r="M2143" s="45">
        <v>2143</v>
      </c>
      <c r="N2143" s="45">
        <v>1</v>
      </c>
      <c r="O2143" s="52">
        <v>24268.83</v>
      </c>
      <c r="P2143" s="48">
        <v>14561.298000000001</v>
      </c>
      <c r="Q2143" s="12" t="s">
        <v>376</v>
      </c>
      <c r="R2143" s="46">
        <v>4044.8050000000003</v>
      </c>
      <c r="T2143" s="59" t="s">
        <v>73</v>
      </c>
      <c r="U2143" s="14">
        <v>0</v>
      </c>
      <c r="V2143" s="59" t="s">
        <v>174</v>
      </c>
      <c r="X2143" s="46">
        <v>0</v>
      </c>
      <c r="Y2143" s="46">
        <v>0</v>
      </c>
      <c r="Z2143" s="46">
        <v>0</v>
      </c>
      <c r="AA2143" s="46">
        <v>0</v>
      </c>
      <c r="AB2143" s="46">
        <v>0</v>
      </c>
      <c r="AC2143" s="46">
        <v>0</v>
      </c>
      <c r="AD2143" s="46">
        <v>0</v>
      </c>
      <c r="AE2143" s="46">
        <v>0</v>
      </c>
      <c r="AF2143" s="46">
        <v>0</v>
      </c>
      <c r="AG2143" s="46">
        <v>0</v>
      </c>
      <c r="AH2143" s="46">
        <v>0</v>
      </c>
      <c r="AI2143" s="46">
        <v>0</v>
      </c>
      <c r="AJ2143" s="46">
        <v>0</v>
      </c>
      <c r="AK2143" s="46">
        <v>11474.670000000013</v>
      </c>
      <c r="AL2143" s="46">
        <v>12794.159999999987</v>
      </c>
      <c r="AM2143" s="46">
        <v>0</v>
      </c>
    </row>
    <row r="2144" spans="5:39" x14ac:dyDescent="0.2">
      <c r="E2144" s="47">
        <v>214</v>
      </c>
      <c r="F2144" s="47">
        <v>225</v>
      </c>
      <c r="G2144" s="47" t="s">
        <v>252</v>
      </c>
      <c r="H2144" s="47" t="s">
        <v>300</v>
      </c>
      <c r="I2144" s="47" t="s">
        <v>592</v>
      </c>
      <c r="J2144" s="533">
        <v>50000018</v>
      </c>
      <c r="K2144" s="14" t="s">
        <v>64</v>
      </c>
      <c r="L2144" s="14" t="s">
        <v>57</v>
      </c>
      <c r="M2144" s="45">
        <v>2144</v>
      </c>
      <c r="N2144" s="45">
        <v>1</v>
      </c>
      <c r="O2144" s="46">
        <v>8439.3799999999992</v>
      </c>
      <c r="Q2144" s="12" t="s">
        <v>376</v>
      </c>
      <c r="T2144" s="59" t="s">
        <v>73</v>
      </c>
      <c r="U2144" s="14">
        <v>0</v>
      </c>
      <c r="V2144" s="59" t="s">
        <v>174</v>
      </c>
      <c r="X2144" s="46">
        <v>0</v>
      </c>
      <c r="Y2144" s="46">
        <v>0</v>
      </c>
      <c r="Z2144" s="46">
        <v>0</v>
      </c>
      <c r="AA2144" s="46">
        <v>0</v>
      </c>
      <c r="AB2144" s="46">
        <v>0</v>
      </c>
      <c r="AC2144" s="46">
        <v>0</v>
      </c>
      <c r="AD2144" s="46">
        <v>4043.06</v>
      </c>
      <c r="AE2144" s="46">
        <v>0</v>
      </c>
      <c r="AF2144" s="46">
        <v>0</v>
      </c>
      <c r="AG2144" s="46">
        <v>4219.6899999999996</v>
      </c>
      <c r="AH2144" s="46">
        <v>929.71999999999935</v>
      </c>
      <c r="AI2144" s="46">
        <v>0</v>
      </c>
      <c r="AJ2144" s="46">
        <v>0</v>
      </c>
      <c r="AK2144" s="46">
        <v>4219.6899999999996</v>
      </c>
      <c r="AL2144" s="46">
        <v>8439.3799999999992</v>
      </c>
      <c r="AM2144" s="46">
        <v>0</v>
      </c>
    </row>
    <row r="2145" spans="5:39" x14ac:dyDescent="0.2">
      <c r="E2145" s="47">
        <v>214</v>
      </c>
      <c r="F2145" s="47">
        <v>225</v>
      </c>
      <c r="G2145" s="47" t="s">
        <v>252</v>
      </c>
      <c r="H2145" s="47" t="s">
        <v>300</v>
      </c>
      <c r="I2145" s="47" t="s">
        <v>592</v>
      </c>
      <c r="J2145" s="533">
        <v>50000018</v>
      </c>
      <c r="K2145" s="14" t="s">
        <v>64</v>
      </c>
      <c r="L2145" s="14" t="s">
        <v>54</v>
      </c>
      <c r="M2145" s="45">
        <v>2145</v>
      </c>
      <c r="N2145" s="45">
        <v>1</v>
      </c>
      <c r="O2145" s="46">
        <v>15729.449999999999</v>
      </c>
      <c r="Q2145" s="12" t="s">
        <v>376</v>
      </c>
      <c r="T2145" s="59" t="s">
        <v>73</v>
      </c>
      <c r="U2145" s="14">
        <v>0</v>
      </c>
      <c r="V2145" s="59" t="s">
        <v>174</v>
      </c>
      <c r="X2145" s="46">
        <v>0</v>
      </c>
      <c r="Y2145" s="46">
        <v>0</v>
      </c>
      <c r="Z2145" s="46">
        <v>7796.71</v>
      </c>
      <c r="AA2145" s="46">
        <v>2633.9900000000016</v>
      </c>
      <c r="AB2145" s="46">
        <v>0</v>
      </c>
      <c r="AC2145" s="46">
        <v>2860.06</v>
      </c>
      <c r="AD2145" s="46">
        <v>5231.74</v>
      </c>
      <c r="AE2145" s="46">
        <v>0</v>
      </c>
      <c r="AF2145" s="46">
        <v>0</v>
      </c>
      <c r="AG2145" s="46">
        <v>3239.97</v>
      </c>
      <c r="AH2145" s="46">
        <v>7554.9</v>
      </c>
      <c r="AI2145" s="46">
        <v>10060.409999999996</v>
      </c>
      <c r="AJ2145" s="46">
        <v>0</v>
      </c>
      <c r="AK2145" s="46">
        <v>7204.98</v>
      </c>
      <c r="AL2145" s="46">
        <v>15729.449999999999</v>
      </c>
      <c r="AM2145" s="46">
        <v>9607.5319999999974</v>
      </c>
    </row>
    <row r="2146" spans="5:39" x14ac:dyDescent="0.2">
      <c r="E2146" s="47">
        <v>214</v>
      </c>
      <c r="F2146" s="47">
        <v>225</v>
      </c>
      <c r="G2146" s="47" t="s">
        <v>252</v>
      </c>
      <c r="H2146" s="47" t="s">
        <v>300</v>
      </c>
      <c r="I2146" s="47" t="s">
        <v>592</v>
      </c>
      <c r="J2146" s="533">
        <v>50000018</v>
      </c>
      <c r="K2146" s="14" t="s">
        <v>64</v>
      </c>
      <c r="L2146" s="14" t="s">
        <v>58</v>
      </c>
      <c r="M2146" s="45">
        <v>2146</v>
      </c>
      <c r="N2146" s="45">
        <v>1</v>
      </c>
      <c r="O2146" s="46">
        <v>100.00000000000364</v>
      </c>
      <c r="Q2146" s="12" t="s">
        <v>376</v>
      </c>
      <c r="T2146" s="59" t="s">
        <v>73</v>
      </c>
      <c r="U2146" s="14">
        <v>0</v>
      </c>
      <c r="V2146" s="59" t="s">
        <v>174</v>
      </c>
      <c r="X2146" s="46">
        <v>0</v>
      </c>
      <c r="Y2146" s="46">
        <v>7312.1699999999983</v>
      </c>
      <c r="Z2146" s="46">
        <v>7362.1700000000046</v>
      </c>
      <c r="AA2146" s="46">
        <v>7412.1700000000092</v>
      </c>
      <c r="AB2146" s="46">
        <v>7068.6900000000169</v>
      </c>
      <c r="AC2146" s="46">
        <v>7118.6900000000151</v>
      </c>
      <c r="AD2146" s="46">
        <v>7168.6900000000205</v>
      </c>
      <c r="AE2146" s="46">
        <v>6153.910000000018</v>
      </c>
      <c r="AF2146" s="46">
        <v>1.4551915228366852E-11</v>
      </c>
      <c r="AG2146" s="46">
        <v>50.000000000018645</v>
      </c>
      <c r="AH2146" s="46">
        <v>100.00000000001091</v>
      </c>
      <c r="AI2146" s="46">
        <v>150.00000000002183</v>
      </c>
      <c r="AJ2146" s="46">
        <v>1.4551915228366852E-11</v>
      </c>
      <c r="AK2146" s="46">
        <v>49.999999999999091</v>
      </c>
      <c r="AL2146" s="46">
        <v>100.00000000000364</v>
      </c>
      <c r="AM2146" s="46">
        <v>100.00000000000909</v>
      </c>
    </row>
    <row r="2147" spans="5:39" x14ac:dyDescent="0.2">
      <c r="E2147" s="47">
        <v>214</v>
      </c>
      <c r="F2147" s="47">
        <v>225</v>
      </c>
      <c r="G2147" s="47" t="s">
        <v>252</v>
      </c>
      <c r="H2147" s="47" t="s">
        <v>300</v>
      </c>
      <c r="I2147" s="47" t="s">
        <v>592</v>
      </c>
      <c r="J2147" s="533">
        <v>50000018</v>
      </c>
      <c r="K2147" s="14" t="s">
        <v>67</v>
      </c>
      <c r="L2147" s="14" t="s">
        <v>67</v>
      </c>
      <c r="M2147" s="45">
        <v>2147</v>
      </c>
      <c r="N2147" s="45">
        <v>1</v>
      </c>
      <c r="O2147" s="53">
        <v>13.238823626852536</v>
      </c>
      <c r="P2147" s="54">
        <v>3.2388236268525361</v>
      </c>
      <c r="Q2147" s="55" t="s">
        <v>376</v>
      </c>
      <c r="R2147" s="56">
        <v>2.3616502830970543</v>
      </c>
      <c r="S2147" s="57" t="s">
        <v>370</v>
      </c>
      <c r="T2147" s="60" t="s">
        <v>73</v>
      </c>
      <c r="U2147" s="14">
        <v>0</v>
      </c>
      <c r="V2147" s="60" t="s">
        <v>174</v>
      </c>
      <c r="Y2147" s="46">
        <v>13.238823626852536</v>
      </c>
      <c r="Z2147" s="46">
        <v>13.238823626852536</v>
      </c>
      <c r="AA2147" s="46">
        <v>13.238823626852536</v>
      </c>
      <c r="AB2147" s="46">
        <v>13.238823626852536</v>
      </c>
      <c r="AC2147" s="46">
        <v>13.238823626852536</v>
      </c>
      <c r="AD2147" s="46">
        <v>13.238823626852536</v>
      </c>
      <c r="AE2147" s="46">
        <v>13.238823626852536</v>
      </c>
      <c r="AF2147" s="46">
        <v>13.238823626852536</v>
      </c>
      <c r="AG2147" s="46">
        <v>13.238823626852536</v>
      </c>
      <c r="AH2147" s="46">
        <v>13.238823626852536</v>
      </c>
      <c r="AI2147" s="46">
        <v>13.238823626852536</v>
      </c>
      <c r="AJ2147" s="46">
        <v>13.238823626852536</v>
      </c>
      <c r="AK2147" s="46">
        <v>13.238823626852536</v>
      </c>
      <c r="AL2147" s="46">
        <v>13.238823626852536</v>
      </c>
      <c r="AM2147" s="46">
        <v>13.238823626852536</v>
      </c>
    </row>
    <row r="2148" spans="5:39" x14ac:dyDescent="0.2">
      <c r="E2148" s="14">
        <v>215</v>
      </c>
      <c r="F2148" s="14">
        <v>226</v>
      </c>
      <c r="G2148" s="14" t="s">
        <v>252</v>
      </c>
      <c r="H2148" s="14" t="s">
        <v>301</v>
      </c>
      <c r="I2148" s="14" t="s">
        <v>593</v>
      </c>
      <c r="J2148" s="531">
        <v>50000019</v>
      </c>
      <c r="K2148" s="14" t="s">
        <v>59</v>
      </c>
      <c r="L2148" s="14" t="s">
        <v>57</v>
      </c>
      <c r="M2148" s="45">
        <v>2148</v>
      </c>
      <c r="N2148" s="45">
        <v>1</v>
      </c>
      <c r="O2148" s="46">
        <v>2742.6</v>
      </c>
      <c r="Q2148" s="12">
        <v>0</v>
      </c>
      <c r="T2148" s="59">
        <v>0</v>
      </c>
      <c r="U2148" s="14">
        <v>0</v>
      </c>
      <c r="V2148" s="59" t="s">
        <v>174</v>
      </c>
      <c r="Y2148" s="46">
        <v>2627.8</v>
      </c>
      <c r="Z2148" s="46">
        <v>2635.78</v>
      </c>
      <c r="AA2148" s="46">
        <v>2631.81</v>
      </c>
      <c r="AB2148" s="46">
        <v>1123.3</v>
      </c>
      <c r="AC2148" s="46">
        <v>2627.8</v>
      </c>
      <c r="AD2148" s="46">
        <v>2627.8</v>
      </c>
      <c r="AE2148" s="46">
        <v>2742.6</v>
      </c>
      <c r="AF2148" s="46">
        <v>2742.6</v>
      </c>
      <c r="AG2148" s="46">
        <v>2742.6</v>
      </c>
      <c r="AH2148" s="46">
        <v>2742.6</v>
      </c>
      <c r="AI2148" s="46">
        <v>2742.6</v>
      </c>
      <c r="AJ2148" s="46">
        <v>2742.6</v>
      </c>
      <c r="AK2148" s="46">
        <v>2742.6</v>
      </c>
      <c r="AL2148" s="46">
        <v>2742.6</v>
      </c>
      <c r="AM2148" s="46">
        <v>0</v>
      </c>
    </row>
    <row r="2149" spans="5:39" x14ac:dyDescent="0.2">
      <c r="E2149" s="47">
        <v>215</v>
      </c>
      <c r="F2149" s="47">
        <v>226</v>
      </c>
      <c r="G2149" s="47" t="s">
        <v>252</v>
      </c>
      <c r="H2149" s="47" t="s">
        <v>301</v>
      </c>
      <c r="I2149" s="47" t="s">
        <v>593</v>
      </c>
      <c r="J2149" s="533">
        <v>50000019</v>
      </c>
      <c r="K2149" s="14" t="s">
        <v>59</v>
      </c>
      <c r="L2149" s="14" t="s">
        <v>54</v>
      </c>
      <c r="M2149" s="45">
        <v>2149</v>
      </c>
      <c r="N2149" s="45">
        <v>1</v>
      </c>
      <c r="O2149" s="46">
        <v>6938.93</v>
      </c>
      <c r="Q2149" s="12">
        <v>0</v>
      </c>
      <c r="T2149" s="59">
        <v>0</v>
      </c>
      <c r="U2149" s="14">
        <v>0</v>
      </c>
      <c r="V2149" s="59" t="s">
        <v>174</v>
      </c>
      <c r="Y2149" s="46">
        <v>5227.7000000000007</v>
      </c>
      <c r="Z2149" s="46">
        <v>3133.3</v>
      </c>
      <c r="AA2149" s="46">
        <v>3411.8700000000003</v>
      </c>
      <c r="AB2149" s="46">
        <v>3438.36</v>
      </c>
      <c r="AC2149" s="46">
        <v>1139.56</v>
      </c>
      <c r="AD2149" s="46">
        <v>1508.49</v>
      </c>
      <c r="AE2149" s="46">
        <v>5002.7</v>
      </c>
      <c r="AF2149" s="46">
        <v>2434.09</v>
      </c>
      <c r="AG2149" s="46">
        <v>2432.56</v>
      </c>
      <c r="AH2149" s="46">
        <v>2453.7799999999997</v>
      </c>
      <c r="AI2149" s="46">
        <v>3707.3700000000003</v>
      </c>
      <c r="AJ2149" s="46">
        <v>4330.2699999999995</v>
      </c>
      <c r="AK2149" s="46">
        <v>6492.76</v>
      </c>
      <c r="AL2149" s="46">
        <v>6938.93</v>
      </c>
      <c r="AM2149" s="46">
        <v>0</v>
      </c>
    </row>
    <row r="2150" spans="5:39" x14ac:dyDescent="0.2">
      <c r="E2150" s="47">
        <v>215</v>
      </c>
      <c r="F2150" s="47">
        <v>226</v>
      </c>
      <c r="G2150" s="47" t="s">
        <v>252</v>
      </c>
      <c r="H2150" s="47" t="s">
        <v>301</v>
      </c>
      <c r="I2150" s="47" t="s">
        <v>593</v>
      </c>
      <c r="J2150" s="533">
        <v>50000019</v>
      </c>
      <c r="K2150" s="14" t="s">
        <v>59</v>
      </c>
      <c r="L2150" s="14" t="s">
        <v>58</v>
      </c>
      <c r="M2150" s="45">
        <v>2150</v>
      </c>
      <c r="N2150" s="45">
        <v>1</v>
      </c>
      <c r="O2150" s="46">
        <v>50</v>
      </c>
      <c r="Q2150" s="12">
        <v>0</v>
      </c>
      <c r="T2150" s="59">
        <v>0</v>
      </c>
      <c r="U2150" s="14">
        <v>0</v>
      </c>
      <c r="V2150" s="59" t="s">
        <v>174</v>
      </c>
      <c r="Y2150" s="46">
        <v>49.999999999999091</v>
      </c>
      <c r="Z2150" s="46">
        <v>49.999999999999545</v>
      </c>
      <c r="AA2150" s="46">
        <v>50</v>
      </c>
      <c r="AB2150" s="46">
        <v>49.999999999999545</v>
      </c>
      <c r="AC2150" s="46">
        <v>50</v>
      </c>
      <c r="AD2150" s="46">
        <v>49.999999999999773</v>
      </c>
      <c r="AE2150" s="46">
        <v>50.000000000000909</v>
      </c>
      <c r="AF2150" s="46">
        <v>49.999999999999545</v>
      </c>
      <c r="AG2150" s="46">
        <v>50</v>
      </c>
      <c r="AH2150" s="46">
        <v>50.000000000000455</v>
      </c>
      <c r="AI2150" s="46">
        <v>50</v>
      </c>
      <c r="AJ2150" s="46">
        <v>50.000000000000909</v>
      </c>
      <c r="AK2150" s="46">
        <v>50</v>
      </c>
      <c r="AL2150" s="46">
        <v>50</v>
      </c>
      <c r="AM2150" s="46">
        <v>0</v>
      </c>
    </row>
    <row r="2151" spans="5:39" x14ac:dyDescent="0.2">
      <c r="E2151" s="47">
        <v>215</v>
      </c>
      <c r="F2151" s="47">
        <v>226</v>
      </c>
      <c r="G2151" s="47" t="s">
        <v>252</v>
      </c>
      <c r="H2151" s="47" t="s">
        <v>301</v>
      </c>
      <c r="I2151" s="47" t="s">
        <v>593</v>
      </c>
      <c r="J2151" s="533">
        <v>50000019</v>
      </c>
      <c r="K2151" s="14" t="s">
        <v>59</v>
      </c>
      <c r="L2151" s="14" t="s">
        <v>31</v>
      </c>
      <c r="M2151" s="45">
        <v>2151</v>
      </c>
      <c r="N2151" s="45">
        <v>1</v>
      </c>
      <c r="O2151" s="48">
        <v>9731.5300000000007</v>
      </c>
      <c r="Q2151" s="12">
        <v>0</v>
      </c>
      <c r="R2151" s="46">
        <v>7185.2116666666661</v>
      </c>
      <c r="T2151" s="59">
        <v>0</v>
      </c>
      <c r="U2151" s="14">
        <v>0</v>
      </c>
      <c r="V2151" s="59" t="s">
        <v>174</v>
      </c>
      <c r="X2151" s="46">
        <v>2675.35</v>
      </c>
      <c r="Y2151" s="46">
        <v>7905.5</v>
      </c>
      <c r="Z2151" s="46">
        <v>5819.08</v>
      </c>
      <c r="AA2151" s="46">
        <v>6093.68</v>
      </c>
      <c r="AB2151" s="46">
        <v>4611.66</v>
      </c>
      <c r="AC2151" s="46">
        <v>3817.36</v>
      </c>
      <c r="AD2151" s="46">
        <v>4186.29</v>
      </c>
      <c r="AE2151" s="46">
        <v>7795.3</v>
      </c>
      <c r="AF2151" s="46">
        <v>5226.6900000000005</v>
      </c>
      <c r="AG2151" s="46">
        <v>5225.16</v>
      </c>
      <c r="AH2151" s="46">
        <v>5246.3799999999992</v>
      </c>
      <c r="AI2151" s="46">
        <v>6499.97</v>
      </c>
      <c r="AJ2151" s="46">
        <v>7122.87</v>
      </c>
      <c r="AK2151" s="46">
        <v>9285.36</v>
      </c>
      <c r="AL2151" s="46">
        <v>9731.5300000000007</v>
      </c>
      <c r="AM2151" s="46">
        <v>0</v>
      </c>
    </row>
    <row r="2152" spans="5:39" x14ac:dyDescent="0.2">
      <c r="E2152" s="47">
        <v>215</v>
      </c>
      <c r="F2152" s="47">
        <v>226</v>
      </c>
      <c r="G2152" s="47" t="s">
        <v>252</v>
      </c>
      <c r="H2152" s="47" t="s">
        <v>301</v>
      </c>
      <c r="I2152" s="47" t="s">
        <v>593</v>
      </c>
      <c r="J2152" s="533">
        <v>50000019</v>
      </c>
      <c r="K2152" s="14" t="s">
        <v>37</v>
      </c>
      <c r="L2152" s="14" t="s">
        <v>31</v>
      </c>
      <c r="M2152" s="45">
        <v>2152</v>
      </c>
      <c r="N2152" s="45">
        <v>1</v>
      </c>
      <c r="O2152" s="48">
        <v>10000</v>
      </c>
      <c r="P2152" s="48"/>
      <c r="Q2152" s="12">
        <v>0</v>
      </c>
      <c r="R2152" s="46">
        <v>6583.333333333333</v>
      </c>
      <c r="T2152" s="59">
        <v>0</v>
      </c>
      <c r="U2152" s="14">
        <v>0</v>
      </c>
      <c r="V2152" s="59" t="s">
        <v>174</v>
      </c>
      <c r="Y2152" s="46">
        <v>3000</v>
      </c>
      <c r="Z2152" s="46">
        <v>7000</v>
      </c>
      <c r="AA2152" s="46">
        <v>6500</v>
      </c>
      <c r="AB2152" s="46">
        <v>6500</v>
      </c>
      <c r="AC2152" s="46">
        <v>5000</v>
      </c>
      <c r="AD2152" s="46">
        <v>5000</v>
      </c>
      <c r="AE2152" s="46">
        <v>10000</v>
      </c>
      <c r="AF2152" s="46">
        <v>0</v>
      </c>
      <c r="AG2152" s="46">
        <v>6000</v>
      </c>
      <c r="AH2152" s="46">
        <v>6000</v>
      </c>
      <c r="AI2152" s="46">
        <v>5000</v>
      </c>
      <c r="AJ2152" s="46">
        <v>12500</v>
      </c>
      <c r="AK2152" s="46">
        <v>0</v>
      </c>
      <c r="AL2152" s="46">
        <v>10000</v>
      </c>
      <c r="AM2152" s="46">
        <v>6993.7440000000006</v>
      </c>
    </row>
    <row r="2153" spans="5:39" x14ac:dyDescent="0.2">
      <c r="E2153" s="47">
        <v>215</v>
      </c>
      <c r="F2153" s="47">
        <v>226</v>
      </c>
      <c r="G2153" s="47" t="s">
        <v>252</v>
      </c>
      <c r="H2153" s="47" t="s">
        <v>301</v>
      </c>
      <c r="I2153" s="47" t="s">
        <v>593</v>
      </c>
      <c r="J2153" s="533">
        <v>50000019</v>
      </c>
      <c r="K2153" s="14" t="s">
        <v>65</v>
      </c>
      <c r="L2153" s="14" t="s">
        <v>31</v>
      </c>
      <c r="M2153" s="45">
        <v>2153</v>
      </c>
      <c r="N2153" s="45">
        <v>1</v>
      </c>
      <c r="O2153" s="52">
        <v>8742.1800000000094</v>
      </c>
      <c r="P2153" s="48">
        <v>6993.7440000000006</v>
      </c>
      <c r="Q2153" s="12">
        <v>0</v>
      </c>
      <c r="R2153" s="46">
        <v>1457.0300000000016</v>
      </c>
      <c r="T2153" s="59">
        <v>0</v>
      </c>
      <c r="U2153" s="14">
        <v>0</v>
      </c>
      <c r="V2153" s="59" t="s">
        <v>174</v>
      </c>
      <c r="X2153" s="46">
        <v>0</v>
      </c>
      <c r="Y2153" s="46">
        <v>0</v>
      </c>
      <c r="Z2153" s="46">
        <v>0</v>
      </c>
      <c r="AA2153" s="46">
        <v>0</v>
      </c>
      <c r="AB2153" s="46">
        <v>0</v>
      </c>
      <c r="AC2153" s="46">
        <v>0</v>
      </c>
      <c r="AD2153" s="46">
        <v>0</v>
      </c>
      <c r="AE2153" s="46">
        <v>0</v>
      </c>
      <c r="AF2153" s="46">
        <v>0</v>
      </c>
      <c r="AG2153" s="46">
        <v>0</v>
      </c>
      <c r="AH2153" s="46">
        <v>0</v>
      </c>
      <c r="AI2153" s="46">
        <v>0</v>
      </c>
      <c r="AJ2153" s="46">
        <v>0</v>
      </c>
      <c r="AK2153" s="46">
        <v>0</v>
      </c>
      <c r="AL2153" s="46">
        <v>8742.1800000000094</v>
      </c>
      <c r="AM2153" s="46">
        <v>0</v>
      </c>
    </row>
    <row r="2154" spans="5:39" x14ac:dyDescent="0.2">
      <c r="E2154" s="47">
        <v>215</v>
      </c>
      <c r="F2154" s="47">
        <v>226</v>
      </c>
      <c r="G2154" s="47" t="s">
        <v>252</v>
      </c>
      <c r="H2154" s="47" t="s">
        <v>301</v>
      </c>
      <c r="I2154" s="47" t="s">
        <v>593</v>
      </c>
      <c r="J2154" s="533">
        <v>50000019</v>
      </c>
      <c r="K2154" s="14" t="s">
        <v>64</v>
      </c>
      <c r="L2154" s="14" t="s">
        <v>57</v>
      </c>
      <c r="M2154" s="45">
        <v>2154</v>
      </c>
      <c r="N2154" s="45">
        <v>1</v>
      </c>
      <c r="O2154" s="46">
        <v>0</v>
      </c>
      <c r="Q2154" s="12">
        <v>0</v>
      </c>
      <c r="T2154" s="59">
        <v>0</v>
      </c>
      <c r="U2154" s="14">
        <v>0</v>
      </c>
      <c r="V2154" s="59" t="s">
        <v>174</v>
      </c>
      <c r="X2154" s="46">
        <v>0</v>
      </c>
      <c r="Y2154" s="46">
        <v>0</v>
      </c>
      <c r="Z2154" s="46">
        <v>0</v>
      </c>
      <c r="AA2154" s="46">
        <v>0</v>
      </c>
      <c r="AB2154" s="46">
        <v>0</v>
      </c>
      <c r="AC2154" s="46">
        <v>0</v>
      </c>
      <c r="AD2154" s="46">
        <v>0</v>
      </c>
      <c r="AE2154" s="46">
        <v>0</v>
      </c>
      <c r="AF2154" s="46">
        <v>2646.8200000000011</v>
      </c>
      <c r="AG2154" s="46">
        <v>0</v>
      </c>
      <c r="AH2154" s="46">
        <v>0</v>
      </c>
      <c r="AI2154" s="46">
        <v>0</v>
      </c>
      <c r="AJ2154" s="46">
        <v>0</v>
      </c>
      <c r="AK2154" s="46">
        <v>2467.8900000000081</v>
      </c>
      <c r="AL2154" s="46">
        <v>0</v>
      </c>
      <c r="AM2154" s="46">
        <v>0</v>
      </c>
    </row>
    <row r="2155" spans="5:39" x14ac:dyDescent="0.2">
      <c r="E2155" s="47">
        <v>215</v>
      </c>
      <c r="F2155" s="47">
        <v>226</v>
      </c>
      <c r="G2155" s="47" t="s">
        <v>252</v>
      </c>
      <c r="H2155" s="47" t="s">
        <v>301</v>
      </c>
      <c r="I2155" s="47" t="s">
        <v>593</v>
      </c>
      <c r="J2155" s="533">
        <v>50000019</v>
      </c>
      <c r="K2155" s="14" t="s">
        <v>64</v>
      </c>
      <c r="L2155" s="14" t="s">
        <v>54</v>
      </c>
      <c r="M2155" s="45">
        <v>2155</v>
      </c>
      <c r="N2155" s="45">
        <v>1</v>
      </c>
      <c r="O2155" s="46">
        <v>8642.1800000000076</v>
      </c>
      <c r="Q2155" s="12">
        <v>0</v>
      </c>
      <c r="T2155" s="59">
        <v>0</v>
      </c>
      <c r="U2155" s="14">
        <v>0</v>
      </c>
      <c r="V2155" s="59" t="s">
        <v>174</v>
      </c>
      <c r="X2155" s="46">
        <v>0</v>
      </c>
      <c r="Y2155" s="46">
        <v>4855.5000000000009</v>
      </c>
      <c r="Z2155" s="46">
        <v>3624.5800000000017</v>
      </c>
      <c r="AA2155" s="46">
        <v>3168.2600000000025</v>
      </c>
      <c r="AB2155" s="46">
        <v>1229.9200000000028</v>
      </c>
      <c r="AC2155" s="46">
        <v>0</v>
      </c>
      <c r="AD2155" s="46">
        <v>0</v>
      </c>
      <c r="AE2155" s="46">
        <v>0</v>
      </c>
      <c r="AF2155" s="46">
        <v>2434.09</v>
      </c>
      <c r="AG2155" s="46">
        <v>4256.0700000000006</v>
      </c>
      <c r="AH2155" s="46">
        <v>3452.4500000000003</v>
      </c>
      <c r="AI2155" s="46">
        <v>4902.42</v>
      </c>
      <c r="AJ2155" s="46">
        <v>0</v>
      </c>
      <c r="AK2155" s="46">
        <v>6492.76</v>
      </c>
      <c r="AL2155" s="46">
        <v>8642.1800000000076</v>
      </c>
      <c r="AM2155" s="46">
        <v>1648.436000000007</v>
      </c>
    </row>
    <row r="2156" spans="5:39" x14ac:dyDescent="0.2">
      <c r="E2156" s="47">
        <v>215</v>
      </c>
      <c r="F2156" s="47">
        <v>226</v>
      </c>
      <c r="G2156" s="47" t="s">
        <v>252</v>
      </c>
      <c r="H2156" s="47" t="s">
        <v>301</v>
      </c>
      <c r="I2156" s="47" t="s">
        <v>593</v>
      </c>
      <c r="J2156" s="533">
        <v>50000019</v>
      </c>
      <c r="K2156" s="14" t="s">
        <v>64</v>
      </c>
      <c r="L2156" s="14" t="s">
        <v>58</v>
      </c>
      <c r="M2156" s="45">
        <v>2156</v>
      </c>
      <c r="N2156" s="45">
        <v>1</v>
      </c>
      <c r="O2156" s="46">
        <v>100</v>
      </c>
      <c r="Q2156" s="12">
        <v>0</v>
      </c>
      <c r="T2156" s="59">
        <v>0</v>
      </c>
      <c r="U2156" s="14">
        <v>0</v>
      </c>
      <c r="V2156" s="59" t="s">
        <v>174</v>
      </c>
      <c r="X2156" s="46">
        <v>0</v>
      </c>
      <c r="Y2156" s="46">
        <v>2725.3499999999995</v>
      </c>
      <c r="Z2156" s="46">
        <v>2775.3499999999985</v>
      </c>
      <c r="AA2156" s="46">
        <v>2825.3499999999981</v>
      </c>
      <c r="AB2156" s="46">
        <v>2875.3499999999976</v>
      </c>
      <c r="AC2156" s="46">
        <v>2922.630000000001</v>
      </c>
      <c r="AD2156" s="46">
        <v>2108.9199999999983</v>
      </c>
      <c r="AE2156" s="46">
        <v>-95.779999999998836</v>
      </c>
      <c r="AF2156" s="46">
        <v>50.000000000002274</v>
      </c>
      <c r="AG2156" s="46">
        <v>100.00000000000637</v>
      </c>
      <c r="AH2156" s="46">
        <v>150.00000000000409</v>
      </c>
      <c r="AI2156" s="46">
        <v>200.00000000000546</v>
      </c>
      <c r="AJ2156" s="46">
        <v>-274.70999999999185</v>
      </c>
      <c r="AK2156" s="46">
        <v>50</v>
      </c>
      <c r="AL2156" s="46">
        <v>100</v>
      </c>
      <c r="AM2156" s="46">
        <v>99.999999999994543</v>
      </c>
    </row>
    <row r="2157" spans="5:39" x14ac:dyDescent="0.2">
      <c r="E2157" s="47">
        <v>215</v>
      </c>
      <c r="F2157" s="47">
        <v>226</v>
      </c>
      <c r="G2157" s="47" t="s">
        <v>252</v>
      </c>
      <c r="H2157" s="47" t="s">
        <v>301</v>
      </c>
      <c r="I2157" s="47" t="s">
        <v>593</v>
      </c>
      <c r="J2157" s="533">
        <v>50000019</v>
      </c>
      <c r="K2157" s="14" t="s">
        <v>67</v>
      </c>
      <c r="L2157" s="14" t="s">
        <v>67</v>
      </c>
      <c r="M2157" s="45">
        <v>2157</v>
      </c>
      <c r="N2157" s="45">
        <v>1</v>
      </c>
      <c r="O2157" s="53">
        <v>0</v>
      </c>
      <c r="P2157" s="54">
        <v>0</v>
      </c>
      <c r="Q2157" s="55">
        <v>0</v>
      </c>
      <c r="R2157" s="56">
        <v>0</v>
      </c>
      <c r="S2157" s="57">
        <v>0</v>
      </c>
      <c r="T2157" s="60">
        <v>0</v>
      </c>
      <c r="U2157" s="14">
        <v>0</v>
      </c>
      <c r="V2157" s="60" t="s">
        <v>174</v>
      </c>
      <c r="Y2157" s="46">
        <v>0</v>
      </c>
      <c r="Z2157" s="46">
        <v>0</v>
      </c>
      <c r="AA2157" s="46">
        <v>0</v>
      </c>
      <c r="AB2157" s="46">
        <v>0</v>
      </c>
      <c r="AC2157" s="46">
        <v>0</v>
      </c>
      <c r="AD2157" s="46">
        <v>0</v>
      </c>
      <c r="AE2157" s="46">
        <v>0</v>
      </c>
      <c r="AF2157" s="46">
        <v>0</v>
      </c>
      <c r="AG2157" s="46">
        <v>0</v>
      </c>
      <c r="AH2157" s="46">
        <v>0</v>
      </c>
      <c r="AI2157" s="46">
        <v>0</v>
      </c>
      <c r="AJ2157" s="46">
        <v>0</v>
      </c>
      <c r="AK2157" s="46">
        <v>0</v>
      </c>
      <c r="AL2157" s="46">
        <v>0</v>
      </c>
      <c r="AM2157" s="46">
        <v>0</v>
      </c>
    </row>
    <row r="2158" spans="5:39" x14ac:dyDescent="0.2">
      <c r="E2158" s="14">
        <v>216</v>
      </c>
      <c r="F2158" s="14">
        <v>227</v>
      </c>
      <c r="G2158" s="14" t="s">
        <v>252</v>
      </c>
      <c r="H2158" s="14" t="s">
        <v>355</v>
      </c>
      <c r="I2158" s="14" t="s">
        <v>594</v>
      </c>
      <c r="J2158" s="531">
        <v>50000020</v>
      </c>
      <c r="K2158" s="14" t="s">
        <v>59</v>
      </c>
      <c r="L2158" s="14" t="s">
        <v>57</v>
      </c>
      <c r="M2158" s="45">
        <v>2158</v>
      </c>
      <c r="N2158" s="45">
        <v>1</v>
      </c>
      <c r="O2158" s="46">
        <v>1755.26</v>
      </c>
      <c r="Q2158" s="12" t="s">
        <v>376</v>
      </c>
      <c r="T2158" s="59" t="s">
        <v>73</v>
      </c>
      <c r="U2158" s="14">
        <v>28</v>
      </c>
      <c r="V2158" s="59" t="s">
        <v>150</v>
      </c>
      <c r="Y2158" s="46">
        <v>1681.79</v>
      </c>
      <c r="Z2158" s="46">
        <v>813.01</v>
      </c>
      <c r="AA2158" s="46">
        <v>813.01</v>
      </c>
      <c r="AB2158" s="46">
        <v>811.01</v>
      </c>
      <c r="AC2158" s="46">
        <v>1681.79</v>
      </c>
      <c r="AD2158" s="46">
        <v>1681.79</v>
      </c>
      <c r="AE2158" s="46">
        <v>1755.26</v>
      </c>
      <c r="AF2158" s="46">
        <v>1755.26</v>
      </c>
      <c r="AG2158" s="46">
        <v>1755.26</v>
      </c>
      <c r="AH2158" s="46">
        <v>1755.26</v>
      </c>
      <c r="AI2158" s="46">
        <v>1755.26</v>
      </c>
      <c r="AJ2158" s="46">
        <v>1755.26</v>
      </c>
      <c r="AK2158" s="46">
        <v>1755.26</v>
      </c>
      <c r="AL2158" s="46">
        <v>1755.26</v>
      </c>
      <c r="AM2158" s="46">
        <v>0</v>
      </c>
    </row>
    <row r="2159" spans="5:39" x14ac:dyDescent="0.2">
      <c r="E2159" s="47">
        <v>216</v>
      </c>
      <c r="F2159" s="47">
        <v>227</v>
      </c>
      <c r="G2159" s="47" t="s">
        <v>252</v>
      </c>
      <c r="H2159" s="47" t="s">
        <v>355</v>
      </c>
      <c r="I2159" s="47" t="s">
        <v>594</v>
      </c>
      <c r="J2159" s="533">
        <v>50000020</v>
      </c>
      <c r="K2159" s="14" t="s">
        <v>59</v>
      </c>
      <c r="L2159" s="14" t="s">
        <v>54</v>
      </c>
      <c r="M2159" s="45">
        <v>2159</v>
      </c>
      <c r="N2159" s="45">
        <v>1</v>
      </c>
      <c r="O2159" s="46">
        <v>3024.5799999999995</v>
      </c>
      <c r="Q2159" s="12" t="s">
        <v>376</v>
      </c>
      <c r="T2159" s="59" t="s">
        <v>73</v>
      </c>
      <c r="U2159" s="14">
        <v>0</v>
      </c>
      <c r="V2159" s="59" t="s">
        <v>150</v>
      </c>
      <c r="Y2159" s="46">
        <v>1339.13</v>
      </c>
      <c r="Z2159" s="46">
        <v>2878.48</v>
      </c>
      <c r="AA2159" s="46">
        <v>2134.0700000000002</v>
      </c>
      <c r="AB2159" s="46">
        <v>2108.13</v>
      </c>
      <c r="AC2159" s="46">
        <v>730.44</v>
      </c>
      <c r="AD2159" s="46">
        <v>872.77</v>
      </c>
      <c r="AE2159" s="46">
        <v>907.54</v>
      </c>
      <c r="AF2159" s="46">
        <v>2271.3100000000004</v>
      </c>
      <c r="AG2159" s="46">
        <v>490.79</v>
      </c>
      <c r="AH2159" s="46">
        <v>1377.54</v>
      </c>
      <c r="AI2159" s="46">
        <v>2213.46</v>
      </c>
      <c r="AJ2159" s="46">
        <v>2576.17</v>
      </c>
      <c r="AK2159" s="46">
        <v>2739.5299999999997</v>
      </c>
      <c r="AL2159" s="46">
        <v>3024.5799999999995</v>
      </c>
      <c r="AM2159" s="46">
        <v>0</v>
      </c>
    </row>
    <row r="2160" spans="5:39" x14ac:dyDescent="0.2">
      <c r="E2160" s="47">
        <v>216</v>
      </c>
      <c r="F2160" s="47">
        <v>227</v>
      </c>
      <c r="G2160" s="47" t="s">
        <v>252</v>
      </c>
      <c r="H2160" s="47" t="s">
        <v>355</v>
      </c>
      <c r="I2160" s="47" t="s">
        <v>594</v>
      </c>
      <c r="J2160" s="533">
        <v>50000020</v>
      </c>
      <c r="K2160" s="14" t="s">
        <v>59</v>
      </c>
      <c r="L2160" s="14" t="s">
        <v>58</v>
      </c>
      <c r="M2160" s="45">
        <v>2160</v>
      </c>
      <c r="N2160" s="45">
        <v>1</v>
      </c>
      <c r="O2160" s="46">
        <v>50.000000000000455</v>
      </c>
      <c r="Q2160" s="12" t="s">
        <v>376</v>
      </c>
      <c r="T2160" s="59" t="s">
        <v>73</v>
      </c>
      <c r="U2160" s="14">
        <v>0</v>
      </c>
      <c r="V2160" s="59" t="s">
        <v>150</v>
      </c>
      <c r="Y2160" s="46">
        <v>50</v>
      </c>
      <c r="Z2160" s="46">
        <v>49.999999999999545</v>
      </c>
      <c r="AA2160" s="46">
        <v>49.999999999999545</v>
      </c>
      <c r="AB2160" s="46">
        <v>50</v>
      </c>
      <c r="AC2160" s="46">
        <v>50</v>
      </c>
      <c r="AD2160" s="46">
        <v>50</v>
      </c>
      <c r="AE2160" s="46">
        <v>50.000000000000227</v>
      </c>
      <c r="AF2160" s="46">
        <v>50</v>
      </c>
      <c r="AG2160" s="46">
        <v>50.000000000000171</v>
      </c>
      <c r="AH2160" s="46">
        <v>50.000000000000227</v>
      </c>
      <c r="AI2160" s="46">
        <v>50</v>
      </c>
      <c r="AJ2160" s="46">
        <v>50</v>
      </c>
      <c r="AK2160" s="46">
        <v>50</v>
      </c>
      <c r="AL2160" s="46">
        <v>50.000000000000455</v>
      </c>
      <c r="AM2160" s="46">
        <v>0</v>
      </c>
    </row>
    <row r="2161" spans="5:39" x14ac:dyDescent="0.2">
      <c r="E2161" s="47">
        <v>216</v>
      </c>
      <c r="F2161" s="47">
        <v>227</v>
      </c>
      <c r="G2161" s="47" t="s">
        <v>252</v>
      </c>
      <c r="H2161" s="47" t="s">
        <v>355</v>
      </c>
      <c r="I2161" s="47" t="s">
        <v>594</v>
      </c>
      <c r="J2161" s="533">
        <v>50000020</v>
      </c>
      <c r="K2161" s="14" t="s">
        <v>59</v>
      </c>
      <c r="L2161" s="14" t="s">
        <v>31</v>
      </c>
      <c r="M2161" s="45">
        <v>2161</v>
      </c>
      <c r="N2161" s="45">
        <v>1</v>
      </c>
      <c r="O2161" s="48">
        <v>4829.84</v>
      </c>
      <c r="Q2161" s="12" t="s">
        <v>376</v>
      </c>
      <c r="R2161" s="46">
        <v>3875.605</v>
      </c>
      <c r="T2161" s="59" t="s">
        <v>73</v>
      </c>
      <c r="U2161" s="14">
        <v>0</v>
      </c>
      <c r="V2161" s="59" t="s">
        <v>150</v>
      </c>
      <c r="X2161" s="46">
        <v>0</v>
      </c>
      <c r="Y2161" s="46">
        <v>3070.92</v>
      </c>
      <c r="Z2161" s="46">
        <v>3741.4899999999993</v>
      </c>
      <c r="AA2161" s="46">
        <v>2997.0799999999995</v>
      </c>
      <c r="AB2161" s="46">
        <v>2969.1400000000003</v>
      </c>
      <c r="AC2161" s="46">
        <v>2462.23</v>
      </c>
      <c r="AD2161" s="46">
        <v>2604.56</v>
      </c>
      <c r="AE2161" s="46">
        <v>2712.8</v>
      </c>
      <c r="AF2161" s="46">
        <v>4076.5700000000006</v>
      </c>
      <c r="AG2161" s="46">
        <v>2296.0500000000002</v>
      </c>
      <c r="AH2161" s="46">
        <v>3182.8</v>
      </c>
      <c r="AI2161" s="46">
        <v>4018.7200000000003</v>
      </c>
      <c r="AJ2161" s="46">
        <v>4381.43</v>
      </c>
      <c r="AK2161" s="46">
        <v>4544.79</v>
      </c>
      <c r="AL2161" s="46">
        <v>4829.84</v>
      </c>
      <c r="AM2161" s="46">
        <v>0</v>
      </c>
    </row>
    <row r="2162" spans="5:39" x14ac:dyDescent="0.2">
      <c r="E2162" s="47">
        <v>216</v>
      </c>
      <c r="F2162" s="47">
        <v>227</v>
      </c>
      <c r="G2162" s="47" t="s">
        <v>252</v>
      </c>
      <c r="H2162" s="47" t="s">
        <v>355</v>
      </c>
      <c r="I2162" s="47" t="s">
        <v>594</v>
      </c>
      <c r="J2162" s="533">
        <v>50000020</v>
      </c>
      <c r="K2162" s="14" t="s">
        <v>37</v>
      </c>
      <c r="L2162" s="14" t="s">
        <v>31</v>
      </c>
      <c r="M2162" s="45">
        <v>2162</v>
      </c>
      <c r="N2162" s="45">
        <v>1</v>
      </c>
      <c r="O2162" s="48">
        <v>0</v>
      </c>
      <c r="P2162" s="48"/>
      <c r="Q2162" s="12" t="s">
        <v>376</v>
      </c>
      <c r="R2162" s="46">
        <v>2992.5949999999998</v>
      </c>
      <c r="T2162" s="59" t="s">
        <v>73</v>
      </c>
      <c r="U2162" s="14">
        <v>0</v>
      </c>
      <c r="V2162" s="59" t="s">
        <v>150</v>
      </c>
      <c r="Y2162" s="46">
        <v>0</v>
      </c>
      <c r="Z2162" s="46">
        <v>0</v>
      </c>
      <c r="AA2162" s="46">
        <v>6812.41</v>
      </c>
      <c r="AB2162" s="46">
        <v>0</v>
      </c>
      <c r="AC2162" s="46">
        <v>0</v>
      </c>
      <c r="AD2162" s="46">
        <v>5966.22</v>
      </c>
      <c r="AE2162" s="46">
        <v>0</v>
      </c>
      <c r="AF2162" s="46">
        <v>7779.59</v>
      </c>
      <c r="AG2162" s="46">
        <v>0</v>
      </c>
      <c r="AH2162" s="46">
        <v>0</v>
      </c>
      <c r="AI2162" s="46">
        <v>9555.42</v>
      </c>
      <c r="AJ2162" s="46">
        <v>0</v>
      </c>
      <c r="AK2162" s="46">
        <v>8400.15</v>
      </c>
      <c r="AL2162" s="46">
        <v>0</v>
      </c>
      <c r="AM2162" s="46">
        <v>9374.6299999999992</v>
      </c>
    </row>
    <row r="2163" spans="5:39" x14ac:dyDescent="0.2">
      <c r="E2163" s="47">
        <v>216</v>
      </c>
      <c r="F2163" s="47">
        <v>227</v>
      </c>
      <c r="G2163" s="47" t="s">
        <v>252</v>
      </c>
      <c r="H2163" s="47" t="s">
        <v>355</v>
      </c>
      <c r="I2163" s="47" t="s">
        <v>594</v>
      </c>
      <c r="J2163" s="533">
        <v>50000020</v>
      </c>
      <c r="K2163" s="14" t="s">
        <v>65</v>
      </c>
      <c r="L2163" s="14" t="s">
        <v>31</v>
      </c>
      <c r="M2163" s="45">
        <v>2163</v>
      </c>
      <c r="N2163" s="45">
        <v>1</v>
      </c>
      <c r="O2163" s="52">
        <v>9374.630000000001</v>
      </c>
      <c r="P2163" s="48">
        <v>9374.6299999999992</v>
      </c>
      <c r="Q2163" s="12" t="s">
        <v>376</v>
      </c>
      <c r="R2163" s="46">
        <v>1562.4383333333335</v>
      </c>
      <c r="T2163" s="59" t="s">
        <v>73</v>
      </c>
      <c r="U2163" s="14">
        <v>0</v>
      </c>
      <c r="V2163" s="59" t="s">
        <v>150</v>
      </c>
      <c r="X2163" s="46">
        <v>0</v>
      </c>
      <c r="Y2163" s="46">
        <v>0</v>
      </c>
      <c r="Z2163" s="46">
        <v>0</v>
      </c>
      <c r="AA2163" s="46">
        <v>0</v>
      </c>
      <c r="AB2163" s="46">
        <v>0</v>
      </c>
      <c r="AC2163" s="46">
        <v>0</v>
      </c>
      <c r="AD2163" s="46">
        <v>0</v>
      </c>
      <c r="AE2163" s="46">
        <v>0</v>
      </c>
      <c r="AF2163" s="46">
        <v>0</v>
      </c>
      <c r="AG2163" s="46">
        <v>0</v>
      </c>
      <c r="AH2163" s="46">
        <v>0</v>
      </c>
      <c r="AI2163" s="46">
        <v>0</v>
      </c>
      <c r="AJ2163" s="46">
        <v>0</v>
      </c>
      <c r="AK2163" s="46">
        <v>4544.79</v>
      </c>
      <c r="AL2163" s="46">
        <v>4829.84</v>
      </c>
      <c r="AM2163" s="46">
        <v>0</v>
      </c>
    </row>
    <row r="2164" spans="5:39" x14ac:dyDescent="0.2">
      <c r="E2164" s="47">
        <v>216</v>
      </c>
      <c r="F2164" s="47">
        <v>227</v>
      </c>
      <c r="G2164" s="47" t="s">
        <v>252</v>
      </c>
      <c r="H2164" s="47" t="s">
        <v>355</v>
      </c>
      <c r="I2164" s="47" t="s">
        <v>594</v>
      </c>
      <c r="J2164" s="533">
        <v>50000020</v>
      </c>
      <c r="K2164" s="14" t="s">
        <v>64</v>
      </c>
      <c r="L2164" s="14" t="s">
        <v>57</v>
      </c>
      <c r="M2164" s="45">
        <v>2164</v>
      </c>
      <c r="N2164" s="45">
        <v>1</v>
      </c>
      <c r="O2164" s="46">
        <v>1755.26</v>
      </c>
      <c r="Q2164" s="12" t="s">
        <v>376</v>
      </c>
      <c r="T2164" s="59" t="s">
        <v>73</v>
      </c>
      <c r="U2164" s="14">
        <v>0</v>
      </c>
      <c r="V2164" s="59" t="s">
        <v>150</v>
      </c>
      <c r="X2164" s="46">
        <v>0</v>
      </c>
      <c r="Y2164" s="46">
        <v>1681.79</v>
      </c>
      <c r="Z2164" s="46">
        <v>2494.8000000000002</v>
      </c>
      <c r="AA2164" s="46">
        <v>0</v>
      </c>
      <c r="AB2164" s="46">
        <v>811.01</v>
      </c>
      <c r="AC2164" s="46">
        <v>2492.8000000000002</v>
      </c>
      <c r="AD2164" s="46">
        <v>0</v>
      </c>
      <c r="AE2164" s="46">
        <v>1755.26</v>
      </c>
      <c r="AF2164" s="46">
        <v>0</v>
      </c>
      <c r="AG2164" s="46">
        <v>1755.26</v>
      </c>
      <c r="AH2164" s="46">
        <v>3510.52</v>
      </c>
      <c r="AI2164" s="46">
        <v>0</v>
      </c>
      <c r="AJ2164" s="46">
        <v>1755.26</v>
      </c>
      <c r="AK2164" s="46">
        <v>0</v>
      </c>
      <c r="AL2164" s="46">
        <v>1755.26</v>
      </c>
      <c r="AM2164" s="46">
        <v>0</v>
      </c>
    </row>
    <row r="2165" spans="5:39" x14ac:dyDescent="0.2">
      <c r="E2165" s="47">
        <v>216</v>
      </c>
      <c r="F2165" s="47">
        <v>227</v>
      </c>
      <c r="G2165" s="47" t="s">
        <v>252</v>
      </c>
      <c r="H2165" s="47" t="s">
        <v>355</v>
      </c>
      <c r="I2165" s="47" t="s">
        <v>594</v>
      </c>
      <c r="J2165" s="533">
        <v>50000020</v>
      </c>
      <c r="K2165" s="14" t="s">
        <v>64</v>
      </c>
      <c r="L2165" s="14" t="s">
        <v>54</v>
      </c>
      <c r="M2165" s="45">
        <v>2165</v>
      </c>
      <c r="N2165" s="45">
        <v>1</v>
      </c>
      <c r="O2165" s="46">
        <v>6919.3700000000026</v>
      </c>
      <c r="Q2165" s="12" t="s">
        <v>376</v>
      </c>
      <c r="T2165" s="59" t="s">
        <v>73</v>
      </c>
      <c r="U2165" s="14">
        <v>0</v>
      </c>
      <c r="V2165" s="59" t="s">
        <v>150</v>
      </c>
      <c r="X2165" s="46">
        <v>0</v>
      </c>
      <c r="Y2165" s="46">
        <v>1339.13</v>
      </c>
      <c r="Z2165" s="46">
        <v>4217.6100000000006</v>
      </c>
      <c r="AA2165" s="46">
        <v>2847.0800000000008</v>
      </c>
      <c r="AB2165" s="46">
        <v>4955.2100000000009</v>
      </c>
      <c r="AC2165" s="46">
        <v>5685.6500000000015</v>
      </c>
      <c r="AD2165" s="46">
        <v>4766.7900000000018</v>
      </c>
      <c r="AE2165" s="46">
        <v>5674.3300000000017</v>
      </c>
      <c r="AF2165" s="46">
        <v>3676.5700000000024</v>
      </c>
      <c r="AG2165" s="46">
        <v>4167.3600000000024</v>
      </c>
      <c r="AH2165" s="46">
        <v>5544.9000000000024</v>
      </c>
      <c r="AI2165" s="46">
        <v>3468.7200000000021</v>
      </c>
      <c r="AJ2165" s="46">
        <v>6044.8900000000021</v>
      </c>
      <c r="AK2165" s="46">
        <v>3894.7900000000027</v>
      </c>
      <c r="AL2165" s="46">
        <v>6919.3700000000026</v>
      </c>
      <c r="AM2165" s="46">
        <v>0</v>
      </c>
    </row>
    <row r="2166" spans="5:39" x14ac:dyDescent="0.2">
      <c r="E2166" s="47">
        <v>216</v>
      </c>
      <c r="F2166" s="47">
        <v>227</v>
      </c>
      <c r="G2166" s="47" t="s">
        <v>252</v>
      </c>
      <c r="H2166" s="47" t="s">
        <v>355</v>
      </c>
      <c r="I2166" s="47" t="s">
        <v>594</v>
      </c>
      <c r="J2166" s="533">
        <v>50000020</v>
      </c>
      <c r="K2166" s="14" t="s">
        <v>64</v>
      </c>
      <c r="L2166" s="14" t="s">
        <v>58</v>
      </c>
      <c r="M2166" s="45">
        <v>2166</v>
      </c>
      <c r="N2166" s="45">
        <v>1</v>
      </c>
      <c r="O2166" s="46">
        <v>699.99999999999454</v>
      </c>
      <c r="Q2166" s="12" t="s">
        <v>376</v>
      </c>
      <c r="T2166" s="59" t="s">
        <v>73</v>
      </c>
      <c r="U2166" s="14">
        <v>0</v>
      </c>
      <c r="V2166" s="59" t="s">
        <v>150</v>
      </c>
      <c r="X2166" s="46">
        <v>0</v>
      </c>
      <c r="Y2166" s="46">
        <v>50</v>
      </c>
      <c r="Z2166" s="46">
        <v>99.999999999999091</v>
      </c>
      <c r="AA2166" s="46">
        <v>149.99999999999909</v>
      </c>
      <c r="AB2166" s="46">
        <v>200</v>
      </c>
      <c r="AC2166" s="46">
        <v>249.99999999999909</v>
      </c>
      <c r="AD2166" s="46">
        <v>299.99999999999909</v>
      </c>
      <c r="AE2166" s="46">
        <v>349.99999999999818</v>
      </c>
      <c r="AF2166" s="46">
        <v>399.99999999999727</v>
      </c>
      <c r="AG2166" s="46">
        <v>449.99999999999636</v>
      </c>
      <c r="AH2166" s="46">
        <v>499.99999999999545</v>
      </c>
      <c r="AI2166" s="46">
        <v>549.99999999999909</v>
      </c>
      <c r="AJ2166" s="46">
        <v>599.99999999999909</v>
      </c>
      <c r="AK2166" s="46">
        <v>649.99999999999818</v>
      </c>
      <c r="AL2166" s="46">
        <v>699.99999999999454</v>
      </c>
      <c r="AM2166" s="46">
        <v>0</v>
      </c>
    </row>
    <row r="2167" spans="5:39" x14ac:dyDescent="0.2">
      <c r="E2167" s="47">
        <v>216</v>
      </c>
      <c r="F2167" s="47">
        <v>227</v>
      </c>
      <c r="G2167" s="47" t="s">
        <v>252</v>
      </c>
      <c r="H2167" s="47" t="s">
        <v>355</v>
      </c>
      <c r="I2167" s="47" t="s">
        <v>594</v>
      </c>
      <c r="J2167" s="533">
        <v>50000020</v>
      </c>
      <c r="K2167" s="14" t="s">
        <v>67</v>
      </c>
      <c r="L2167" s="14" t="s">
        <v>67</v>
      </c>
      <c r="M2167" s="45">
        <v>2167</v>
      </c>
      <c r="N2167" s="45">
        <v>1</v>
      </c>
      <c r="O2167" s="53">
        <v>13.574308532712166</v>
      </c>
      <c r="P2167" s="54">
        <v>3.5743085327121662</v>
      </c>
      <c r="Q2167" s="55" t="s">
        <v>376</v>
      </c>
      <c r="R2167" s="56">
        <v>2.4188816971801823</v>
      </c>
      <c r="S2167" s="57" t="s">
        <v>370</v>
      </c>
      <c r="T2167" s="60" t="s">
        <v>73</v>
      </c>
      <c r="U2167" s="14">
        <v>0</v>
      </c>
      <c r="V2167" s="60" t="s">
        <v>150</v>
      </c>
      <c r="Y2167" s="46">
        <v>13.574308532712166</v>
      </c>
      <c r="Z2167" s="46">
        <v>13.574308532712166</v>
      </c>
      <c r="AA2167" s="46">
        <v>13.574308532712166</v>
      </c>
      <c r="AB2167" s="46">
        <v>13.574308532712166</v>
      </c>
      <c r="AC2167" s="46">
        <v>13.574308532712166</v>
      </c>
      <c r="AD2167" s="46">
        <v>13.574308532712166</v>
      </c>
      <c r="AE2167" s="46">
        <v>13.574308532712166</v>
      </c>
      <c r="AF2167" s="46">
        <v>13.574308532712166</v>
      </c>
      <c r="AG2167" s="46">
        <v>13.574308532712166</v>
      </c>
      <c r="AH2167" s="46">
        <v>13.574308532712166</v>
      </c>
      <c r="AI2167" s="46">
        <v>13.574308532712166</v>
      </c>
      <c r="AJ2167" s="46">
        <v>13.574308532712166</v>
      </c>
      <c r="AK2167" s="46">
        <v>13.574308532712166</v>
      </c>
      <c r="AL2167" s="46">
        <v>13.574308532712166</v>
      </c>
      <c r="AM2167" s="46">
        <v>13.574308532712166</v>
      </c>
    </row>
    <row r="2168" spans="5:39" x14ac:dyDescent="0.2">
      <c r="E2168" s="14">
        <v>217</v>
      </c>
      <c r="F2168" s="14">
        <v>228</v>
      </c>
      <c r="G2168" s="14" t="s">
        <v>252</v>
      </c>
      <c r="H2168" s="14" t="s">
        <v>302</v>
      </c>
      <c r="I2168" s="14" t="s">
        <v>595</v>
      </c>
      <c r="J2168" s="531">
        <v>50000021</v>
      </c>
      <c r="K2168" s="14" t="s">
        <v>59</v>
      </c>
      <c r="L2168" s="14" t="s">
        <v>57</v>
      </c>
      <c r="M2168" s="45">
        <v>2168</v>
      </c>
      <c r="N2168" s="45">
        <v>1</v>
      </c>
      <c r="O2168" s="46">
        <v>1747.43</v>
      </c>
      <c r="Q2168" s="12" t="s">
        <v>376</v>
      </c>
      <c r="T2168" s="59" t="s">
        <v>73</v>
      </c>
      <c r="U2168" s="14">
        <v>29</v>
      </c>
      <c r="V2168" s="59" t="s">
        <v>175</v>
      </c>
      <c r="Y2168" s="46">
        <v>1674.28</v>
      </c>
      <c r="Z2168" s="46">
        <v>1678.27</v>
      </c>
      <c r="AA2168" s="46">
        <v>1678.28</v>
      </c>
      <c r="AB2168" s="46">
        <v>1678.27</v>
      </c>
      <c r="AC2168" s="46">
        <v>1674.28</v>
      </c>
      <c r="AD2168" s="46">
        <v>1674.28</v>
      </c>
      <c r="AE2168" s="46">
        <v>1747.43</v>
      </c>
      <c r="AF2168" s="46">
        <v>1747.43</v>
      </c>
      <c r="AG2168" s="46">
        <v>1747.43</v>
      </c>
      <c r="AH2168" s="46">
        <v>1747.43</v>
      </c>
      <c r="AI2168" s="46">
        <v>1747.43</v>
      </c>
      <c r="AJ2168" s="46">
        <v>1747.43</v>
      </c>
      <c r="AK2168" s="46">
        <v>1747.43</v>
      </c>
      <c r="AL2168" s="46">
        <v>1747.43</v>
      </c>
      <c r="AM2168" s="46">
        <v>0</v>
      </c>
    </row>
    <row r="2169" spans="5:39" x14ac:dyDescent="0.2">
      <c r="E2169" s="47">
        <v>217</v>
      </c>
      <c r="F2169" s="47">
        <v>228</v>
      </c>
      <c r="G2169" s="47" t="s">
        <v>252</v>
      </c>
      <c r="H2169" s="47" t="s">
        <v>302</v>
      </c>
      <c r="I2169" s="47" t="s">
        <v>595</v>
      </c>
      <c r="J2169" s="533">
        <v>50000021</v>
      </c>
      <c r="K2169" s="14" t="s">
        <v>59</v>
      </c>
      <c r="L2169" s="14" t="s">
        <v>54</v>
      </c>
      <c r="M2169" s="45">
        <v>2169</v>
      </c>
      <c r="N2169" s="45">
        <v>1</v>
      </c>
      <c r="O2169" s="46">
        <v>2585.1799999999998</v>
      </c>
      <c r="Q2169" s="12" t="s">
        <v>376</v>
      </c>
      <c r="T2169" s="59" t="s">
        <v>73</v>
      </c>
      <c r="U2169" s="14">
        <v>0</v>
      </c>
      <c r="V2169" s="59" t="s">
        <v>175</v>
      </c>
      <c r="Y2169" s="46">
        <v>1485.3700000000001</v>
      </c>
      <c r="Z2169" s="46">
        <v>1997.73</v>
      </c>
      <c r="AA2169" s="46">
        <v>1255.31</v>
      </c>
      <c r="AB2169" s="46">
        <v>1686.0299999999997</v>
      </c>
      <c r="AC2169" s="46">
        <v>978.15</v>
      </c>
      <c r="AD2169" s="46">
        <v>170.19</v>
      </c>
      <c r="AE2169" s="46">
        <v>677.81</v>
      </c>
      <c r="AF2169" s="46">
        <v>1519.88</v>
      </c>
      <c r="AG2169" s="46">
        <v>1713.29</v>
      </c>
      <c r="AH2169" s="46">
        <v>1639.1399999999999</v>
      </c>
      <c r="AI2169" s="46">
        <v>2525.9499999999998</v>
      </c>
      <c r="AJ2169" s="46">
        <v>-374.81999999999994</v>
      </c>
      <c r="AK2169" s="46">
        <v>2249.19</v>
      </c>
      <c r="AL2169" s="46">
        <v>2585.1799999999998</v>
      </c>
      <c r="AM2169" s="46">
        <v>0</v>
      </c>
    </row>
    <row r="2170" spans="5:39" x14ac:dyDescent="0.2">
      <c r="E2170" s="47">
        <v>217</v>
      </c>
      <c r="F2170" s="47">
        <v>228</v>
      </c>
      <c r="G2170" s="47" t="s">
        <v>252</v>
      </c>
      <c r="H2170" s="47" t="s">
        <v>302</v>
      </c>
      <c r="I2170" s="47" t="s">
        <v>595</v>
      </c>
      <c r="J2170" s="533">
        <v>50000021</v>
      </c>
      <c r="K2170" s="14" t="s">
        <v>59</v>
      </c>
      <c r="L2170" s="14" t="s">
        <v>58</v>
      </c>
      <c r="M2170" s="45">
        <v>2170</v>
      </c>
      <c r="N2170" s="45">
        <v>1</v>
      </c>
      <c r="O2170" s="46">
        <v>49.999999999999545</v>
      </c>
      <c r="Q2170" s="12" t="s">
        <v>376</v>
      </c>
      <c r="T2170" s="59" t="s">
        <v>73</v>
      </c>
      <c r="U2170" s="14">
        <v>0</v>
      </c>
      <c r="V2170" s="59" t="s">
        <v>175</v>
      </c>
      <c r="Y2170" s="46">
        <v>50</v>
      </c>
      <c r="Z2170" s="46">
        <v>50</v>
      </c>
      <c r="AA2170" s="46">
        <v>50.000000000000227</v>
      </c>
      <c r="AB2170" s="46">
        <v>50.000000000000455</v>
      </c>
      <c r="AC2170" s="46">
        <v>49.999999999999886</v>
      </c>
      <c r="AD2170" s="46">
        <v>50.000000000000057</v>
      </c>
      <c r="AE2170" s="46">
        <v>49.999999999999773</v>
      </c>
      <c r="AF2170" s="46">
        <v>49.999999999999773</v>
      </c>
      <c r="AG2170" s="46">
        <v>49.999999999999773</v>
      </c>
      <c r="AH2170" s="46">
        <v>50.000000000000227</v>
      </c>
      <c r="AI2170" s="46">
        <v>50</v>
      </c>
      <c r="AJ2170" s="46">
        <v>49.999999999999773</v>
      </c>
      <c r="AK2170" s="46">
        <v>49.999999999999545</v>
      </c>
      <c r="AL2170" s="46">
        <v>49.999999999999545</v>
      </c>
      <c r="AM2170" s="46">
        <v>0</v>
      </c>
    </row>
    <row r="2171" spans="5:39" x14ac:dyDescent="0.2">
      <c r="E2171" s="47">
        <v>217</v>
      </c>
      <c r="F2171" s="47">
        <v>228</v>
      </c>
      <c r="G2171" s="47" t="s">
        <v>252</v>
      </c>
      <c r="H2171" s="47" t="s">
        <v>302</v>
      </c>
      <c r="I2171" s="47" t="s">
        <v>595</v>
      </c>
      <c r="J2171" s="533">
        <v>50000021</v>
      </c>
      <c r="K2171" s="14" t="s">
        <v>59</v>
      </c>
      <c r="L2171" s="14" t="s">
        <v>31</v>
      </c>
      <c r="M2171" s="45">
        <v>2171</v>
      </c>
      <c r="N2171" s="45">
        <v>1</v>
      </c>
      <c r="O2171" s="48">
        <v>4382.6099999999988</v>
      </c>
      <c r="Q2171" s="12" t="s">
        <v>376</v>
      </c>
      <c r="R2171" s="46">
        <v>3520.4183333333335</v>
      </c>
      <c r="T2171" s="59" t="s">
        <v>73</v>
      </c>
      <c r="U2171" s="14">
        <v>0</v>
      </c>
      <c r="V2171" s="59" t="s">
        <v>175</v>
      </c>
      <c r="X2171" s="46">
        <v>1927.24</v>
      </c>
      <c r="Y2171" s="46">
        <v>3209.65</v>
      </c>
      <c r="Z2171" s="46">
        <v>3726</v>
      </c>
      <c r="AA2171" s="46">
        <v>2983.59</v>
      </c>
      <c r="AB2171" s="46">
        <v>3414.3</v>
      </c>
      <c r="AC2171" s="46">
        <v>2702.43</v>
      </c>
      <c r="AD2171" s="46">
        <v>1894.47</v>
      </c>
      <c r="AE2171" s="46">
        <v>2475.2399999999998</v>
      </c>
      <c r="AF2171" s="46">
        <v>3317.3100000000004</v>
      </c>
      <c r="AG2171" s="46">
        <v>3510.7200000000003</v>
      </c>
      <c r="AH2171" s="46">
        <v>3436.5699999999997</v>
      </c>
      <c r="AI2171" s="46">
        <v>4323.38</v>
      </c>
      <c r="AJ2171" s="46">
        <v>1422.61</v>
      </c>
      <c r="AK2171" s="46">
        <v>4046.6199999999994</v>
      </c>
      <c r="AL2171" s="46">
        <v>4382.6099999999988</v>
      </c>
      <c r="AM2171" s="46">
        <v>0</v>
      </c>
    </row>
    <row r="2172" spans="5:39" x14ac:dyDescent="0.2">
      <c r="E2172" s="47">
        <v>217</v>
      </c>
      <c r="F2172" s="47">
        <v>228</v>
      </c>
      <c r="G2172" s="47" t="s">
        <v>252</v>
      </c>
      <c r="H2172" s="47" t="s">
        <v>302</v>
      </c>
      <c r="I2172" s="47" t="s">
        <v>595</v>
      </c>
      <c r="J2172" s="533">
        <v>50000021</v>
      </c>
      <c r="K2172" s="14" t="s">
        <v>37</v>
      </c>
      <c r="L2172" s="14" t="s">
        <v>31</v>
      </c>
      <c r="M2172" s="45">
        <v>2172</v>
      </c>
      <c r="N2172" s="45">
        <v>1</v>
      </c>
      <c r="O2172" s="48">
        <v>0</v>
      </c>
      <c r="P2172" s="48"/>
      <c r="Q2172" s="12" t="s">
        <v>376</v>
      </c>
      <c r="R2172" s="46">
        <v>3080.9716666666668</v>
      </c>
      <c r="T2172" s="59" t="s">
        <v>73</v>
      </c>
      <c r="U2172" s="14">
        <v>0</v>
      </c>
      <c r="V2172" s="59" t="s">
        <v>175</v>
      </c>
      <c r="Y2172" s="46">
        <v>0</v>
      </c>
      <c r="Z2172" s="46">
        <v>0</v>
      </c>
      <c r="AA2172" s="46">
        <v>5136.8900000000003</v>
      </c>
      <c r="AB2172" s="46">
        <v>6709.59</v>
      </c>
      <c r="AC2172" s="46">
        <v>0</v>
      </c>
      <c r="AD2172" s="46">
        <v>3414.3</v>
      </c>
      <c r="AE2172" s="46">
        <v>0</v>
      </c>
      <c r="AF2172" s="46">
        <v>4596.8999999999996</v>
      </c>
      <c r="AG2172" s="46">
        <v>5792.55</v>
      </c>
      <c r="AH2172" s="46">
        <v>3510.72</v>
      </c>
      <c r="AI2172" s="46">
        <v>3436.57</v>
      </c>
      <c r="AJ2172" s="46">
        <v>0</v>
      </c>
      <c r="AK2172" s="46">
        <v>5745.99</v>
      </c>
      <c r="AL2172" s="46">
        <v>0</v>
      </c>
      <c r="AM2172" s="46">
        <v>1685.846</v>
      </c>
    </row>
    <row r="2173" spans="5:39" x14ac:dyDescent="0.2">
      <c r="E2173" s="47">
        <v>217</v>
      </c>
      <c r="F2173" s="47">
        <v>228</v>
      </c>
      <c r="G2173" s="47" t="s">
        <v>252</v>
      </c>
      <c r="H2173" s="47" t="s">
        <v>302</v>
      </c>
      <c r="I2173" s="47" t="s">
        <v>595</v>
      </c>
      <c r="J2173" s="533">
        <v>50000021</v>
      </c>
      <c r="K2173" s="14" t="s">
        <v>65</v>
      </c>
      <c r="L2173" s="14" t="s">
        <v>31</v>
      </c>
      <c r="M2173" s="45">
        <v>2173</v>
      </c>
      <c r="N2173" s="45">
        <v>1</v>
      </c>
      <c r="O2173" s="52">
        <v>8429.2299999999977</v>
      </c>
      <c r="P2173" s="48">
        <v>1685.846</v>
      </c>
      <c r="Q2173" s="12" t="s">
        <v>376</v>
      </c>
      <c r="R2173" s="46">
        <v>1404.8716666666662</v>
      </c>
      <c r="T2173" s="59" t="s">
        <v>73</v>
      </c>
      <c r="U2173" s="14">
        <v>0</v>
      </c>
      <c r="V2173" s="59" t="s">
        <v>175</v>
      </c>
      <c r="X2173" s="46">
        <v>0</v>
      </c>
      <c r="Y2173" s="46">
        <v>0</v>
      </c>
      <c r="Z2173" s="46">
        <v>0</v>
      </c>
      <c r="AA2173" s="46">
        <v>0</v>
      </c>
      <c r="AB2173" s="46">
        <v>0</v>
      </c>
      <c r="AC2173" s="46">
        <v>0</v>
      </c>
      <c r="AD2173" s="46">
        <v>0</v>
      </c>
      <c r="AE2173" s="46">
        <v>0</v>
      </c>
      <c r="AF2173" s="46">
        <v>0</v>
      </c>
      <c r="AG2173" s="46">
        <v>0</v>
      </c>
      <c r="AH2173" s="46">
        <v>0</v>
      </c>
      <c r="AI2173" s="46">
        <v>0</v>
      </c>
      <c r="AJ2173" s="46">
        <v>0</v>
      </c>
      <c r="AK2173" s="46">
        <v>4046.6199999999994</v>
      </c>
      <c r="AL2173" s="46">
        <v>4382.6099999999988</v>
      </c>
      <c r="AM2173" s="46">
        <v>7.2759576141834259E-12</v>
      </c>
    </row>
    <row r="2174" spans="5:39" x14ac:dyDescent="0.2">
      <c r="E2174" s="47">
        <v>217</v>
      </c>
      <c r="F2174" s="47">
        <v>228</v>
      </c>
      <c r="G2174" s="47" t="s">
        <v>252</v>
      </c>
      <c r="H2174" s="47" t="s">
        <v>302</v>
      </c>
      <c r="I2174" s="47" t="s">
        <v>595</v>
      </c>
      <c r="J2174" s="533">
        <v>50000021</v>
      </c>
      <c r="K2174" s="14" t="s">
        <v>64</v>
      </c>
      <c r="L2174" s="14" t="s">
        <v>57</v>
      </c>
      <c r="M2174" s="45">
        <v>2174</v>
      </c>
      <c r="N2174" s="45">
        <v>1</v>
      </c>
      <c r="O2174" s="46">
        <v>1747.43</v>
      </c>
      <c r="Q2174" s="12" t="s">
        <v>376</v>
      </c>
      <c r="T2174" s="59" t="s">
        <v>73</v>
      </c>
      <c r="U2174" s="14">
        <v>0</v>
      </c>
      <c r="V2174" s="59" t="s">
        <v>175</v>
      </c>
      <c r="X2174" s="46">
        <v>0</v>
      </c>
      <c r="Y2174" s="46">
        <v>1674.28</v>
      </c>
      <c r="Z2174" s="46">
        <v>3352.55</v>
      </c>
      <c r="AA2174" s="46">
        <v>0</v>
      </c>
      <c r="AB2174" s="46">
        <v>0</v>
      </c>
      <c r="AC2174" s="46">
        <v>1674.28</v>
      </c>
      <c r="AD2174" s="46">
        <v>0</v>
      </c>
      <c r="AE2174" s="46">
        <v>1747.43</v>
      </c>
      <c r="AF2174" s="46">
        <v>0</v>
      </c>
      <c r="AG2174" s="46">
        <v>0</v>
      </c>
      <c r="AH2174" s="46">
        <v>0</v>
      </c>
      <c r="AI2174" s="46">
        <v>0</v>
      </c>
      <c r="AJ2174" s="46">
        <v>1747.43</v>
      </c>
      <c r="AK2174" s="46">
        <v>0</v>
      </c>
      <c r="AL2174" s="46">
        <v>1747.43</v>
      </c>
      <c r="AM2174" s="46">
        <v>61.58400000000006</v>
      </c>
    </row>
    <row r="2175" spans="5:39" x14ac:dyDescent="0.2">
      <c r="E2175" s="47">
        <v>217</v>
      </c>
      <c r="F2175" s="47">
        <v>228</v>
      </c>
      <c r="G2175" s="47" t="s">
        <v>252</v>
      </c>
      <c r="H2175" s="47" t="s">
        <v>302</v>
      </c>
      <c r="I2175" s="47" t="s">
        <v>595</v>
      </c>
      <c r="J2175" s="533">
        <v>50000021</v>
      </c>
      <c r="K2175" s="14" t="s">
        <v>64</v>
      </c>
      <c r="L2175" s="14" t="s">
        <v>54</v>
      </c>
      <c r="M2175" s="45">
        <v>2175</v>
      </c>
      <c r="N2175" s="45">
        <v>1</v>
      </c>
      <c r="O2175" s="46">
        <v>4054.5600000000009</v>
      </c>
      <c r="Q2175" s="12" t="s">
        <v>376</v>
      </c>
      <c r="T2175" s="59" t="s">
        <v>73</v>
      </c>
      <c r="U2175" s="14">
        <v>0</v>
      </c>
      <c r="V2175" s="59" t="s">
        <v>175</v>
      </c>
      <c r="X2175" s="46">
        <v>0</v>
      </c>
      <c r="Y2175" s="46">
        <v>1485.3700000000001</v>
      </c>
      <c r="Z2175" s="46">
        <v>3483.1000000000004</v>
      </c>
      <c r="AA2175" s="46">
        <v>4632.3499999999995</v>
      </c>
      <c r="AB2175" s="46">
        <v>1287.0599999999995</v>
      </c>
      <c r="AC2175" s="46">
        <v>2265.2099999999996</v>
      </c>
      <c r="AD2175" s="46">
        <v>2369.6599999999994</v>
      </c>
      <c r="AE2175" s="46">
        <v>3047.4699999999993</v>
      </c>
      <c r="AF2175" s="46">
        <v>3465.31</v>
      </c>
      <c r="AG2175" s="46">
        <v>1133.4800000000005</v>
      </c>
      <c r="AH2175" s="46">
        <v>1009.3300000000006</v>
      </c>
      <c r="AI2175" s="46">
        <v>1846.1400000000006</v>
      </c>
      <c r="AJ2175" s="46">
        <v>1471.3200000000006</v>
      </c>
      <c r="AK2175" s="46">
        <v>1469.380000000001</v>
      </c>
      <c r="AL2175" s="46">
        <v>4054.5600000000009</v>
      </c>
      <c r="AM2175" s="46">
        <v>4054.5600000000009</v>
      </c>
    </row>
    <row r="2176" spans="5:39" x14ac:dyDescent="0.2">
      <c r="E2176" s="47">
        <v>217</v>
      </c>
      <c r="F2176" s="47">
        <v>228</v>
      </c>
      <c r="G2176" s="47" t="s">
        <v>252</v>
      </c>
      <c r="H2176" s="47" t="s">
        <v>302</v>
      </c>
      <c r="I2176" s="47" t="s">
        <v>595</v>
      </c>
      <c r="J2176" s="533">
        <v>50000021</v>
      </c>
      <c r="K2176" s="14" t="s">
        <v>64</v>
      </c>
      <c r="L2176" s="14" t="s">
        <v>58</v>
      </c>
      <c r="M2176" s="45">
        <v>2176</v>
      </c>
      <c r="N2176" s="45">
        <v>1</v>
      </c>
      <c r="O2176" s="46">
        <v>2627.2400000000021</v>
      </c>
      <c r="Q2176" s="12" t="s">
        <v>376</v>
      </c>
      <c r="T2176" s="59" t="s">
        <v>73</v>
      </c>
      <c r="U2176" s="14">
        <v>0</v>
      </c>
      <c r="V2176" s="59" t="s">
        <v>175</v>
      </c>
      <c r="X2176" s="46">
        <v>0</v>
      </c>
      <c r="Y2176" s="46">
        <v>1977.2400000000005</v>
      </c>
      <c r="Z2176" s="46">
        <v>2027.2399999999989</v>
      </c>
      <c r="AA2176" s="46">
        <v>2077.2399999999998</v>
      </c>
      <c r="AB2176" s="46">
        <v>2127.2399999999998</v>
      </c>
      <c r="AC2176" s="46">
        <v>2177.2400000000002</v>
      </c>
      <c r="AD2176" s="46">
        <v>2227.2400000000021</v>
      </c>
      <c r="AE2176" s="46">
        <v>2277.2399999999998</v>
      </c>
      <c r="AF2176" s="46">
        <v>2327.2399999999993</v>
      </c>
      <c r="AG2176" s="46">
        <v>2377.2400000000007</v>
      </c>
      <c r="AH2176" s="46">
        <v>2427.2399999999989</v>
      </c>
      <c r="AI2176" s="46">
        <v>2477.2400000000007</v>
      </c>
      <c r="AJ2176" s="46">
        <v>2527.2400000000007</v>
      </c>
      <c r="AK2176" s="46">
        <v>2577.2400000000016</v>
      </c>
      <c r="AL2176" s="46">
        <v>2627.2400000000021</v>
      </c>
      <c r="AM2176" s="46">
        <v>2627.2400000000048</v>
      </c>
    </row>
    <row r="2177" spans="5:39" x14ac:dyDescent="0.2">
      <c r="E2177" s="47">
        <v>217</v>
      </c>
      <c r="F2177" s="47">
        <v>228</v>
      </c>
      <c r="G2177" s="47" t="s">
        <v>252</v>
      </c>
      <c r="H2177" s="47" t="s">
        <v>302</v>
      </c>
      <c r="I2177" s="47" t="s">
        <v>595</v>
      </c>
      <c r="J2177" s="533">
        <v>50000021</v>
      </c>
      <c r="K2177" s="14" t="s">
        <v>67</v>
      </c>
      <c r="L2177" s="14" t="s">
        <v>67</v>
      </c>
      <c r="M2177" s="45">
        <v>2177</v>
      </c>
      <c r="N2177" s="45">
        <v>1</v>
      </c>
      <c r="O2177" s="53">
        <v>13.441958518153115</v>
      </c>
      <c r="P2177" s="54">
        <v>3.4419585181531147</v>
      </c>
      <c r="Q2177" s="55" t="s">
        <v>376</v>
      </c>
      <c r="R2177" s="56">
        <v>2.3943830539078919</v>
      </c>
      <c r="S2177" s="57" t="s">
        <v>370</v>
      </c>
      <c r="T2177" s="60" t="s">
        <v>73</v>
      </c>
      <c r="U2177" s="14">
        <v>0</v>
      </c>
      <c r="V2177" s="60" t="s">
        <v>175</v>
      </c>
      <c r="Y2177" s="46">
        <v>13.441958518153115</v>
      </c>
      <c r="Z2177" s="46">
        <v>13.441958518153115</v>
      </c>
      <c r="AA2177" s="46">
        <v>13.441958518153115</v>
      </c>
      <c r="AB2177" s="46">
        <v>13.441958518153115</v>
      </c>
      <c r="AC2177" s="46">
        <v>13.441958518153115</v>
      </c>
      <c r="AD2177" s="46">
        <v>13.441958518153115</v>
      </c>
      <c r="AE2177" s="46">
        <v>13.441958518153115</v>
      </c>
      <c r="AF2177" s="46">
        <v>13.441958518153115</v>
      </c>
      <c r="AG2177" s="46">
        <v>13.441958518153115</v>
      </c>
      <c r="AH2177" s="46">
        <v>13.441958518153115</v>
      </c>
      <c r="AI2177" s="46">
        <v>13.441958518153115</v>
      </c>
      <c r="AJ2177" s="46">
        <v>13.441958518153115</v>
      </c>
      <c r="AK2177" s="46">
        <v>13.441958518153115</v>
      </c>
      <c r="AL2177" s="46">
        <v>13.441958518153115</v>
      </c>
      <c r="AM2177" s="46">
        <v>13.441958518153115</v>
      </c>
    </row>
    <row r="2178" spans="5:39" x14ac:dyDescent="0.2">
      <c r="E2178" s="14">
        <v>218</v>
      </c>
      <c r="F2178" s="14">
        <v>229</v>
      </c>
      <c r="G2178" s="14" t="s">
        <v>252</v>
      </c>
      <c r="H2178" s="14" t="s">
        <v>303</v>
      </c>
      <c r="I2178" s="14" t="s">
        <v>596</v>
      </c>
      <c r="J2178" s="531">
        <v>50000022</v>
      </c>
      <c r="K2178" s="14" t="s">
        <v>59</v>
      </c>
      <c r="L2178" s="14" t="s">
        <v>57</v>
      </c>
      <c r="M2178" s="45">
        <v>2178</v>
      </c>
      <c r="N2178" s="45">
        <v>1</v>
      </c>
      <c r="O2178" s="46">
        <v>4219.6899999999996</v>
      </c>
      <c r="Q2178" s="12" t="s">
        <v>376</v>
      </c>
      <c r="T2178" s="59" t="s">
        <v>73</v>
      </c>
      <c r="U2178" s="14">
        <v>30</v>
      </c>
      <c r="V2178" s="59" t="s">
        <v>175</v>
      </c>
      <c r="Y2178" s="46">
        <v>4043.06</v>
      </c>
      <c r="Z2178" s="46">
        <v>4053.04</v>
      </c>
      <c r="AA2178" s="46">
        <v>4049.05</v>
      </c>
      <c r="AB2178" s="46">
        <v>4049.04</v>
      </c>
      <c r="AC2178" s="46">
        <v>4043.06</v>
      </c>
      <c r="AD2178" s="46">
        <v>4043.06</v>
      </c>
      <c r="AE2178" s="46">
        <v>4219.6899999999996</v>
      </c>
      <c r="AF2178" s="46">
        <v>4219.6899999999996</v>
      </c>
      <c r="AG2178" s="46">
        <v>4219.6899999999996</v>
      </c>
      <c r="AH2178" s="46">
        <v>4219.6899999999996</v>
      </c>
      <c r="AI2178" s="46">
        <v>4219.6899999999996</v>
      </c>
      <c r="AJ2178" s="46">
        <v>4219.6899999999996</v>
      </c>
      <c r="AK2178" s="46">
        <v>4219.6899999999996</v>
      </c>
      <c r="AL2178" s="46">
        <v>4219.6899999999996</v>
      </c>
      <c r="AM2178" s="46">
        <v>0</v>
      </c>
    </row>
    <row r="2179" spans="5:39" x14ac:dyDescent="0.2">
      <c r="E2179" s="47">
        <v>218</v>
      </c>
      <c r="F2179" s="47">
        <v>229</v>
      </c>
      <c r="G2179" s="47" t="s">
        <v>252</v>
      </c>
      <c r="H2179" s="47" t="s">
        <v>303</v>
      </c>
      <c r="I2179" s="47" t="s">
        <v>596</v>
      </c>
      <c r="J2179" s="533">
        <v>50000022</v>
      </c>
      <c r="K2179" s="14" t="s">
        <v>59</v>
      </c>
      <c r="L2179" s="14" t="s">
        <v>54</v>
      </c>
      <c r="M2179" s="45">
        <v>2179</v>
      </c>
      <c r="N2179" s="45">
        <v>1</v>
      </c>
      <c r="O2179" s="46">
        <v>-1227.0800000000002</v>
      </c>
      <c r="Q2179" s="12" t="s">
        <v>376</v>
      </c>
      <c r="T2179" s="59" t="s">
        <v>73</v>
      </c>
      <c r="U2179" s="14">
        <v>0</v>
      </c>
      <c r="V2179" s="59" t="s">
        <v>175</v>
      </c>
      <c r="Y2179" s="46">
        <v>3219.11</v>
      </c>
      <c r="Z2179" s="46">
        <v>4821.68</v>
      </c>
      <c r="AA2179" s="46">
        <v>3033.51</v>
      </c>
      <c r="AB2179" s="46">
        <v>2969.65</v>
      </c>
      <c r="AC2179" s="46">
        <v>1752.25</v>
      </c>
      <c r="AD2179" s="46">
        <v>872.77</v>
      </c>
      <c r="AE2179" s="46">
        <v>907.54</v>
      </c>
      <c r="AF2179" s="46">
        <v>2004.33</v>
      </c>
      <c r="AG2179" s="46">
        <v>2087.39</v>
      </c>
      <c r="AH2179" s="46">
        <v>2034.7399999999998</v>
      </c>
      <c r="AI2179" s="46">
        <v>4048.43</v>
      </c>
      <c r="AJ2179" s="46">
        <v>4921.8000000000011</v>
      </c>
      <c r="AK2179" s="46">
        <v>5312.69</v>
      </c>
      <c r="AL2179" s="46">
        <v>-1227.0800000000002</v>
      </c>
      <c r="AM2179" s="46">
        <v>0</v>
      </c>
    </row>
    <row r="2180" spans="5:39" x14ac:dyDescent="0.2">
      <c r="E2180" s="47">
        <v>218</v>
      </c>
      <c r="F2180" s="47">
        <v>229</v>
      </c>
      <c r="G2180" s="47" t="s">
        <v>252</v>
      </c>
      <c r="H2180" s="47" t="s">
        <v>303</v>
      </c>
      <c r="I2180" s="47" t="s">
        <v>596</v>
      </c>
      <c r="J2180" s="533">
        <v>50000022</v>
      </c>
      <c r="K2180" s="14" t="s">
        <v>59</v>
      </c>
      <c r="L2180" s="14" t="s">
        <v>58</v>
      </c>
      <c r="M2180" s="45">
        <v>2180</v>
      </c>
      <c r="N2180" s="45">
        <v>1</v>
      </c>
      <c r="O2180" s="46">
        <v>50.000000000000682</v>
      </c>
      <c r="Q2180" s="12" t="s">
        <v>376</v>
      </c>
      <c r="T2180" s="59" t="s">
        <v>73</v>
      </c>
      <c r="U2180" s="14">
        <v>0</v>
      </c>
      <c r="V2180" s="59" t="s">
        <v>175</v>
      </c>
      <c r="Y2180" s="46">
        <v>50</v>
      </c>
      <c r="Z2180" s="46">
        <v>49.999999999999091</v>
      </c>
      <c r="AA2180" s="46">
        <v>50</v>
      </c>
      <c r="AB2180" s="46">
        <v>49.999999999999545</v>
      </c>
      <c r="AC2180" s="46">
        <v>50.000000000000455</v>
      </c>
      <c r="AD2180" s="46">
        <v>50</v>
      </c>
      <c r="AE2180" s="46">
        <v>50</v>
      </c>
      <c r="AF2180" s="46">
        <v>50.000000000000909</v>
      </c>
      <c r="AG2180" s="46">
        <v>50.000000000000455</v>
      </c>
      <c r="AH2180" s="46">
        <v>50.000000000000909</v>
      </c>
      <c r="AI2180" s="46">
        <v>50.000000000001364</v>
      </c>
      <c r="AJ2180" s="46">
        <v>49.999999999999091</v>
      </c>
      <c r="AK2180" s="46">
        <v>50</v>
      </c>
      <c r="AL2180" s="46">
        <v>50.000000000000682</v>
      </c>
      <c r="AM2180" s="46">
        <v>0</v>
      </c>
    </row>
    <row r="2181" spans="5:39" x14ac:dyDescent="0.2">
      <c r="E2181" s="47">
        <v>218</v>
      </c>
      <c r="F2181" s="47">
        <v>229</v>
      </c>
      <c r="G2181" s="47" t="s">
        <v>252</v>
      </c>
      <c r="H2181" s="47" t="s">
        <v>303</v>
      </c>
      <c r="I2181" s="47" t="s">
        <v>596</v>
      </c>
      <c r="J2181" s="533">
        <v>50000022</v>
      </c>
      <c r="K2181" s="14" t="s">
        <v>59</v>
      </c>
      <c r="L2181" s="14" t="s">
        <v>31</v>
      </c>
      <c r="M2181" s="45">
        <v>2181</v>
      </c>
      <c r="N2181" s="45">
        <v>1</v>
      </c>
      <c r="O2181" s="48">
        <v>3042.6100000000006</v>
      </c>
      <c r="Q2181" s="12" t="s">
        <v>376</v>
      </c>
      <c r="R2181" s="46">
        <v>7132.6850000000004</v>
      </c>
      <c r="T2181" s="59" t="s">
        <v>73</v>
      </c>
      <c r="U2181" s="14">
        <v>0</v>
      </c>
      <c r="V2181" s="59" t="s">
        <v>175</v>
      </c>
      <c r="X2181" s="46">
        <v>31244.34</v>
      </c>
      <c r="Y2181" s="46">
        <v>7312.17</v>
      </c>
      <c r="Z2181" s="46">
        <v>8924.7200000000012</v>
      </c>
      <c r="AA2181" s="46">
        <v>7132.56</v>
      </c>
      <c r="AB2181" s="46">
        <v>7068.6900000000005</v>
      </c>
      <c r="AC2181" s="46">
        <v>5845.3099999999995</v>
      </c>
      <c r="AD2181" s="46">
        <v>4965.83</v>
      </c>
      <c r="AE2181" s="46">
        <v>5177.2299999999996</v>
      </c>
      <c r="AF2181" s="46">
        <v>6274.02</v>
      </c>
      <c r="AG2181" s="46">
        <v>6357.08</v>
      </c>
      <c r="AH2181" s="46">
        <v>6304.43</v>
      </c>
      <c r="AI2181" s="46">
        <v>8318.1200000000008</v>
      </c>
      <c r="AJ2181" s="46">
        <v>9191.4900000000016</v>
      </c>
      <c r="AK2181" s="46">
        <v>9582.3799999999992</v>
      </c>
      <c r="AL2181" s="46">
        <v>3042.6100000000006</v>
      </c>
      <c r="AM2181" s="46">
        <v>0</v>
      </c>
    </row>
    <row r="2182" spans="5:39" x14ac:dyDescent="0.2">
      <c r="E2182" s="47">
        <v>218</v>
      </c>
      <c r="F2182" s="47">
        <v>229</v>
      </c>
      <c r="G2182" s="47" t="s">
        <v>252</v>
      </c>
      <c r="H2182" s="47" t="s">
        <v>303</v>
      </c>
      <c r="I2182" s="47" t="s">
        <v>596</v>
      </c>
      <c r="J2182" s="533">
        <v>50000022</v>
      </c>
      <c r="K2182" s="14" t="s">
        <v>37</v>
      </c>
      <c r="L2182" s="14" t="s">
        <v>31</v>
      </c>
      <c r="M2182" s="45">
        <v>2182</v>
      </c>
      <c r="N2182" s="45">
        <v>1</v>
      </c>
      <c r="O2182" s="48">
        <v>0</v>
      </c>
      <c r="P2182" s="48"/>
      <c r="Q2182" s="12" t="s">
        <v>376</v>
      </c>
      <c r="R2182" s="46">
        <v>11412.136666666667</v>
      </c>
      <c r="T2182" s="59" t="s">
        <v>73</v>
      </c>
      <c r="U2182" s="14">
        <v>0</v>
      </c>
      <c r="V2182" s="59" t="s">
        <v>175</v>
      </c>
      <c r="Y2182" s="46">
        <v>0</v>
      </c>
      <c r="Z2182" s="46">
        <v>48000</v>
      </c>
      <c r="AA2182" s="46">
        <v>0</v>
      </c>
      <c r="AB2182" s="46">
        <v>0</v>
      </c>
      <c r="AC2182" s="46">
        <v>0</v>
      </c>
      <c r="AD2182" s="46">
        <v>0</v>
      </c>
      <c r="AE2182" s="46">
        <v>0</v>
      </c>
      <c r="AF2182" s="46">
        <v>0</v>
      </c>
      <c r="AG2182" s="46">
        <v>35944.870000000003</v>
      </c>
      <c r="AH2182" s="46">
        <v>0</v>
      </c>
      <c r="AI2182" s="46">
        <v>12662</v>
      </c>
      <c r="AJ2182" s="46">
        <v>0</v>
      </c>
      <c r="AK2182" s="46">
        <v>19865.95</v>
      </c>
      <c r="AL2182" s="46">
        <v>0</v>
      </c>
      <c r="AM2182" s="46">
        <v>4107.2640000000001</v>
      </c>
    </row>
    <row r="2183" spans="5:39" x14ac:dyDescent="0.2">
      <c r="E2183" s="47">
        <v>218</v>
      </c>
      <c r="F2183" s="47">
        <v>229</v>
      </c>
      <c r="G2183" s="47" t="s">
        <v>252</v>
      </c>
      <c r="H2183" s="47" t="s">
        <v>303</v>
      </c>
      <c r="I2183" s="47" t="s">
        <v>596</v>
      </c>
      <c r="J2183" s="533">
        <v>50000022</v>
      </c>
      <c r="K2183" s="14" t="s">
        <v>65</v>
      </c>
      <c r="L2183" s="14" t="s">
        <v>31</v>
      </c>
      <c r="M2183" s="45">
        <v>2183</v>
      </c>
      <c r="N2183" s="45">
        <v>1</v>
      </c>
      <c r="O2183" s="52">
        <v>10268.160000000013</v>
      </c>
      <c r="P2183" s="48">
        <v>4107.2640000000001</v>
      </c>
      <c r="Q2183" s="12" t="s">
        <v>376</v>
      </c>
      <c r="R2183" s="46">
        <v>1711.3600000000022</v>
      </c>
      <c r="T2183" s="59" t="s">
        <v>73</v>
      </c>
      <c r="U2183" s="14">
        <v>0</v>
      </c>
      <c r="V2183" s="59" t="s">
        <v>175</v>
      </c>
      <c r="X2183" s="46">
        <v>0</v>
      </c>
      <c r="Y2183" s="46">
        <v>0</v>
      </c>
      <c r="Z2183" s="46">
        <v>0</v>
      </c>
      <c r="AA2183" s="46">
        <v>0</v>
      </c>
      <c r="AB2183" s="46">
        <v>0</v>
      </c>
      <c r="AC2183" s="46">
        <v>0</v>
      </c>
      <c r="AD2183" s="46">
        <v>0</v>
      </c>
      <c r="AE2183" s="46">
        <v>0</v>
      </c>
      <c r="AF2183" s="46">
        <v>0</v>
      </c>
      <c r="AG2183" s="46">
        <v>0</v>
      </c>
      <c r="AH2183" s="46">
        <v>0</v>
      </c>
      <c r="AI2183" s="46">
        <v>0</v>
      </c>
      <c r="AJ2183" s="46">
        <v>0</v>
      </c>
      <c r="AK2183" s="46">
        <v>7225.550000000012</v>
      </c>
      <c r="AL2183" s="46">
        <v>3042.6100000000006</v>
      </c>
      <c r="AM2183" s="46">
        <v>0</v>
      </c>
    </row>
    <row r="2184" spans="5:39" x14ac:dyDescent="0.2">
      <c r="E2184" s="47">
        <v>218</v>
      </c>
      <c r="F2184" s="47">
        <v>229</v>
      </c>
      <c r="G2184" s="47" t="s">
        <v>252</v>
      </c>
      <c r="H2184" s="47" t="s">
        <v>303</v>
      </c>
      <c r="I2184" s="47" t="s">
        <v>596</v>
      </c>
      <c r="J2184" s="533">
        <v>50000022</v>
      </c>
      <c r="K2184" s="14" t="s">
        <v>64</v>
      </c>
      <c r="L2184" s="14" t="s">
        <v>57</v>
      </c>
      <c r="M2184" s="45">
        <v>2184</v>
      </c>
      <c r="N2184" s="45">
        <v>1</v>
      </c>
      <c r="O2184" s="46">
        <v>4219.6899999999996</v>
      </c>
      <c r="Q2184" s="12" t="s">
        <v>376</v>
      </c>
      <c r="T2184" s="59" t="s">
        <v>73</v>
      </c>
      <c r="U2184" s="14">
        <v>0</v>
      </c>
      <c r="V2184" s="59" t="s">
        <v>175</v>
      </c>
      <c r="X2184" s="46">
        <v>0</v>
      </c>
      <c r="Y2184" s="46">
        <v>4043.06</v>
      </c>
      <c r="Z2184" s="46">
        <v>0</v>
      </c>
      <c r="AA2184" s="46">
        <v>3530.2800000000034</v>
      </c>
      <c r="AB2184" s="46">
        <v>7579.3200000000033</v>
      </c>
      <c r="AC2184" s="46">
        <v>11622.380000000003</v>
      </c>
      <c r="AD2184" s="46">
        <v>15665.440000000002</v>
      </c>
      <c r="AE2184" s="46">
        <v>19885.13</v>
      </c>
      <c r="AF2184" s="46">
        <v>24104.82</v>
      </c>
      <c r="AG2184" s="46">
        <v>0</v>
      </c>
      <c r="AH2184" s="46">
        <v>4219.6899999999996</v>
      </c>
      <c r="AI2184" s="46">
        <v>0</v>
      </c>
      <c r="AJ2184" s="46">
        <v>4219.6899999999996</v>
      </c>
      <c r="AK2184" s="46">
        <v>0</v>
      </c>
      <c r="AL2184" s="46">
        <v>4219.6899999999996</v>
      </c>
      <c r="AM2184" s="46">
        <v>112.42599999999948</v>
      </c>
    </row>
    <row r="2185" spans="5:39" x14ac:dyDescent="0.2">
      <c r="E2185" s="47">
        <v>218</v>
      </c>
      <c r="F2185" s="47">
        <v>229</v>
      </c>
      <c r="G2185" s="47" t="s">
        <v>252</v>
      </c>
      <c r="H2185" s="47" t="s">
        <v>303</v>
      </c>
      <c r="I2185" s="47" t="s">
        <v>596</v>
      </c>
      <c r="J2185" s="533">
        <v>50000022</v>
      </c>
      <c r="K2185" s="14" t="s">
        <v>64</v>
      </c>
      <c r="L2185" s="14" t="s">
        <v>54</v>
      </c>
      <c r="M2185" s="45">
        <v>2185</v>
      </c>
      <c r="N2185" s="45">
        <v>1</v>
      </c>
      <c r="O2185" s="46">
        <v>5448.4699999999939</v>
      </c>
      <c r="Q2185" s="12" t="s">
        <v>376</v>
      </c>
      <c r="T2185" s="59" t="s">
        <v>73</v>
      </c>
      <c r="U2185" s="14">
        <v>0</v>
      </c>
      <c r="V2185" s="59" t="s">
        <v>175</v>
      </c>
      <c r="X2185" s="46">
        <v>0</v>
      </c>
      <c r="Y2185" s="46">
        <v>3219.11</v>
      </c>
      <c r="Z2185" s="46">
        <v>0</v>
      </c>
      <c r="AA2185" s="46">
        <v>3033.51</v>
      </c>
      <c r="AB2185" s="46">
        <v>6003.16</v>
      </c>
      <c r="AC2185" s="46">
        <v>7755.41</v>
      </c>
      <c r="AD2185" s="46">
        <v>8628.18</v>
      </c>
      <c r="AE2185" s="46">
        <v>9535.7200000000012</v>
      </c>
      <c r="AF2185" s="46">
        <v>11540.050000000001</v>
      </c>
      <c r="AG2185" s="46">
        <v>6007.0799999999963</v>
      </c>
      <c r="AH2185" s="46">
        <v>8041.8199999999961</v>
      </c>
      <c r="AI2185" s="46">
        <v>7867.6299999999956</v>
      </c>
      <c r="AJ2185" s="46">
        <v>12789.429999999997</v>
      </c>
      <c r="AK2185" s="46">
        <v>6675.5499999999938</v>
      </c>
      <c r="AL2185" s="46">
        <v>5448.4699999999939</v>
      </c>
      <c r="AM2185" s="46">
        <v>5448.4699999999939</v>
      </c>
    </row>
    <row r="2186" spans="5:39" x14ac:dyDescent="0.2">
      <c r="E2186" s="47">
        <v>218</v>
      </c>
      <c r="F2186" s="47">
        <v>229</v>
      </c>
      <c r="G2186" s="47" t="s">
        <v>252</v>
      </c>
      <c r="H2186" s="47" t="s">
        <v>303</v>
      </c>
      <c r="I2186" s="47" t="s">
        <v>596</v>
      </c>
      <c r="J2186" s="533">
        <v>50000022</v>
      </c>
      <c r="K2186" s="14" t="s">
        <v>64</v>
      </c>
      <c r="L2186" s="14" t="s">
        <v>58</v>
      </c>
      <c r="M2186" s="45">
        <v>2186</v>
      </c>
      <c r="N2186" s="45">
        <v>1</v>
      </c>
      <c r="O2186" s="46">
        <v>600.00000000002456</v>
      </c>
      <c r="Q2186" s="12" t="s">
        <v>376</v>
      </c>
      <c r="T2186" s="59" t="s">
        <v>73</v>
      </c>
      <c r="U2186" s="14">
        <v>0</v>
      </c>
      <c r="V2186" s="59" t="s">
        <v>175</v>
      </c>
      <c r="X2186" s="46">
        <v>0</v>
      </c>
      <c r="Y2186" s="46">
        <v>31294.340000000004</v>
      </c>
      <c r="Z2186" s="46">
        <v>-518.7699999999968</v>
      </c>
      <c r="AA2186" s="46">
        <v>49.999999999997272</v>
      </c>
      <c r="AB2186" s="46">
        <v>100</v>
      </c>
      <c r="AC2186" s="46">
        <v>150.00000000000546</v>
      </c>
      <c r="AD2186" s="46">
        <v>200.00000000000728</v>
      </c>
      <c r="AE2186" s="46">
        <v>250.00000000000364</v>
      </c>
      <c r="AF2186" s="46">
        <v>300.00000000000909</v>
      </c>
      <c r="AG2186" s="46">
        <v>350.00000000002001</v>
      </c>
      <c r="AH2186" s="46">
        <v>400.00000000001455</v>
      </c>
      <c r="AI2186" s="46">
        <v>450.00000000000909</v>
      </c>
      <c r="AJ2186" s="46">
        <v>500.00000000001455</v>
      </c>
      <c r="AK2186" s="46">
        <v>550.00000000002365</v>
      </c>
      <c r="AL2186" s="46">
        <v>600.00000000002456</v>
      </c>
      <c r="AM2186" s="46">
        <v>600.0000000000291</v>
      </c>
    </row>
    <row r="2187" spans="5:39" x14ac:dyDescent="0.2">
      <c r="E2187" s="47">
        <v>218</v>
      </c>
      <c r="F2187" s="47">
        <v>229</v>
      </c>
      <c r="G2187" s="47" t="s">
        <v>252</v>
      </c>
      <c r="H2187" s="47" t="s">
        <v>303</v>
      </c>
      <c r="I2187" s="47" t="s">
        <v>596</v>
      </c>
      <c r="J2187" s="533">
        <v>50000022</v>
      </c>
      <c r="K2187" s="14" t="s">
        <v>67</v>
      </c>
      <c r="L2187" s="14" t="s">
        <v>67</v>
      </c>
      <c r="M2187" s="45">
        <v>2187</v>
      </c>
      <c r="N2187" s="45">
        <v>1</v>
      </c>
      <c r="O2187" s="53">
        <v>19.703179537522374</v>
      </c>
      <c r="P2187" s="54">
        <v>9.7031795375223737</v>
      </c>
      <c r="Q2187" s="55" t="s">
        <v>376</v>
      </c>
      <c r="R2187" s="56">
        <v>1.4395925237130214</v>
      </c>
      <c r="S2187" s="57" t="s">
        <v>370</v>
      </c>
      <c r="T2187" s="60" t="s">
        <v>73</v>
      </c>
      <c r="U2187" s="14">
        <v>0</v>
      </c>
      <c r="V2187" s="60" t="s">
        <v>175</v>
      </c>
      <c r="Y2187" s="46">
        <v>19.703179537522374</v>
      </c>
      <c r="Z2187" s="46">
        <v>19.703179537522374</v>
      </c>
      <c r="AA2187" s="46">
        <v>19.703179537522374</v>
      </c>
      <c r="AB2187" s="46">
        <v>19.703179537522374</v>
      </c>
      <c r="AC2187" s="46">
        <v>19.703179537522374</v>
      </c>
      <c r="AD2187" s="46">
        <v>19.703179537522374</v>
      </c>
      <c r="AE2187" s="46">
        <v>19.703179537522374</v>
      </c>
      <c r="AF2187" s="46">
        <v>19.703179537522374</v>
      </c>
      <c r="AG2187" s="46">
        <v>19.703179537522374</v>
      </c>
      <c r="AH2187" s="46">
        <v>19.703179537522374</v>
      </c>
      <c r="AI2187" s="46">
        <v>19.703179537522374</v>
      </c>
      <c r="AJ2187" s="46">
        <v>19.703179537522374</v>
      </c>
      <c r="AK2187" s="46">
        <v>19.703179537522374</v>
      </c>
      <c r="AL2187" s="46">
        <v>19.703179537522374</v>
      </c>
      <c r="AM2187" s="46">
        <v>19.703179537522374</v>
      </c>
    </row>
    <row r="2188" spans="5:39" x14ac:dyDescent="0.2">
      <c r="E2188" s="14">
        <v>219</v>
      </c>
      <c r="F2188" s="14">
        <v>230</v>
      </c>
      <c r="G2188" s="14" t="s">
        <v>252</v>
      </c>
      <c r="H2188" s="14" t="s">
        <v>313</v>
      </c>
      <c r="I2188" s="14" t="s">
        <v>597</v>
      </c>
      <c r="J2188" s="531">
        <v>50000023</v>
      </c>
      <c r="K2188" s="14" t="s">
        <v>59</v>
      </c>
      <c r="L2188" s="14" t="s">
        <v>57</v>
      </c>
      <c r="M2188" s="45">
        <v>2188</v>
      </c>
      <c r="N2188" s="45">
        <v>1</v>
      </c>
      <c r="O2188" s="46">
        <v>2762.19</v>
      </c>
      <c r="Q2188" s="12">
        <v>0</v>
      </c>
      <c r="T2188" s="59">
        <v>0</v>
      </c>
      <c r="U2188" s="14">
        <v>0</v>
      </c>
      <c r="V2188" s="59" t="s">
        <v>174</v>
      </c>
      <c r="Y2188" s="46">
        <v>2665.34</v>
      </c>
      <c r="Z2188" s="46">
        <v>2630.6</v>
      </c>
      <c r="AA2188" s="46">
        <v>2636.59</v>
      </c>
      <c r="AB2188" s="46">
        <v>2636.59</v>
      </c>
      <c r="AC2188" s="46">
        <v>2665.34</v>
      </c>
      <c r="AD2188" s="46">
        <v>2646.57</v>
      </c>
      <c r="AE2188" s="46">
        <v>2762.19</v>
      </c>
      <c r="AF2188" s="46">
        <v>2762.19</v>
      </c>
      <c r="AG2188" s="46">
        <v>2762.19</v>
      </c>
      <c r="AH2188" s="46">
        <v>2762.19</v>
      </c>
      <c r="AI2188" s="46">
        <v>2762.19</v>
      </c>
      <c r="AJ2188" s="46">
        <v>2762.19</v>
      </c>
      <c r="AK2188" s="46">
        <v>2762.19</v>
      </c>
      <c r="AL2188" s="46">
        <v>2762.19</v>
      </c>
      <c r="AM2188" s="46">
        <v>0</v>
      </c>
    </row>
    <row r="2189" spans="5:39" x14ac:dyDescent="0.2">
      <c r="E2189" s="47">
        <v>219</v>
      </c>
      <c r="F2189" s="47">
        <v>230</v>
      </c>
      <c r="G2189" s="47" t="s">
        <v>252</v>
      </c>
      <c r="H2189" s="47" t="s">
        <v>313</v>
      </c>
      <c r="I2189" s="47" t="s">
        <v>597</v>
      </c>
      <c r="J2189" s="533">
        <v>50000023</v>
      </c>
      <c r="K2189" s="14" t="s">
        <v>59</v>
      </c>
      <c r="L2189" s="14" t="s">
        <v>54</v>
      </c>
      <c r="M2189" s="45">
        <v>2189</v>
      </c>
      <c r="N2189" s="45">
        <v>1</v>
      </c>
      <c r="O2189" s="46">
        <v>5590.81</v>
      </c>
      <c r="Q2189" s="12">
        <v>0</v>
      </c>
      <c r="T2189" s="59">
        <v>0</v>
      </c>
      <c r="U2189" s="14">
        <v>0</v>
      </c>
      <c r="V2189" s="59" t="s">
        <v>174</v>
      </c>
      <c r="Y2189" s="46">
        <v>5070.32</v>
      </c>
      <c r="Z2189" s="46">
        <v>5720.36</v>
      </c>
      <c r="AA2189" s="46">
        <v>4761.1000000000004</v>
      </c>
      <c r="AB2189" s="46">
        <v>4007.79</v>
      </c>
      <c r="AC2189" s="46">
        <v>3720.67</v>
      </c>
      <c r="AD2189" s="46">
        <v>2439.6800000000003</v>
      </c>
      <c r="AE2189" s="46">
        <v>1322.71</v>
      </c>
      <c r="AF2189" s="46">
        <v>2905.17</v>
      </c>
      <c r="AG2189" s="46">
        <v>3169.6499999999996</v>
      </c>
      <c r="AH2189" s="46">
        <v>3026.9700000000003</v>
      </c>
      <c r="AI2189" s="46">
        <v>4804.28</v>
      </c>
      <c r="AJ2189" s="46">
        <v>5019.79</v>
      </c>
      <c r="AK2189" s="46">
        <v>5631.57</v>
      </c>
      <c r="AL2189" s="46">
        <v>5590.81</v>
      </c>
      <c r="AM2189" s="46">
        <v>0</v>
      </c>
    </row>
    <row r="2190" spans="5:39" x14ac:dyDescent="0.2">
      <c r="E2190" s="47">
        <v>219</v>
      </c>
      <c r="F2190" s="47">
        <v>230</v>
      </c>
      <c r="G2190" s="47" t="s">
        <v>252</v>
      </c>
      <c r="H2190" s="47" t="s">
        <v>313</v>
      </c>
      <c r="I2190" s="47" t="s">
        <v>597</v>
      </c>
      <c r="J2190" s="533">
        <v>50000023</v>
      </c>
      <c r="K2190" s="14" t="s">
        <v>59</v>
      </c>
      <c r="L2190" s="14" t="s">
        <v>58</v>
      </c>
      <c r="M2190" s="45">
        <v>2190</v>
      </c>
      <c r="N2190" s="45">
        <v>1</v>
      </c>
      <c r="O2190" s="46">
        <v>49.999999999999091</v>
      </c>
      <c r="Q2190" s="12">
        <v>0</v>
      </c>
      <c r="T2190" s="59">
        <v>0</v>
      </c>
      <c r="U2190" s="14">
        <v>0</v>
      </c>
      <c r="V2190" s="59" t="s">
        <v>174</v>
      </c>
      <c r="Y2190" s="46">
        <v>50</v>
      </c>
      <c r="Z2190" s="46">
        <v>49.999999999999091</v>
      </c>
      <c r="AA2190" s="46">
        <v>49.999999999999091</v>
      </c>
      <c r="AB2190" s="46">
        <v>50</v>
      </c>
      <c r="AC2190" s="46">
        <v>50</v>
      </c>
      <c r="AD2190" s="46">
        <v>49.999999999999545</v>
      </c>
      <c r="AE2190" s="46">
        <v>49.999999999999545</v>
      </c>
      <c r="AF2190" s="46">
        <v>49.999999999999545</v>
      </c>
      <c r="AG2190" s="46">
        <v>50.000000000000455</v>
      </c>
      <c r="AH2190" s="46">
        <v>49.999999999999545</v>
      </c>
      <c r="AI2190" s="46">
        <v>50.000000000000909</v>
      </c>
      <c r="AJ2190" s="46">
        <v>49.999999999999091</v>
      </c>
      <c r="AK2190" s="46">
        <v>50</v>
      </c>
      <c r="AL2190" s="46">
        <v>49.999999999999091</v>
      </c>
      <c r="AM2190" s="46">
        <v>0</v>
      </c>
    </row>
    <row r="2191" spans="5:39" x14ac:dyDescent="0.2">
      <c r="E2191" s="47">
        <v>219</v>
      </c>
      <c r="F2191" s="47">
        <v>230</v>
      </c>
      <c r="G2191" s="47" t="s">
        <v>252</v>
      </c>
      <c r="H2191" s="47" t="s">
        <v>313</v>
      </c>
      <c r="I2191" s="47" t="s">
        <v>597</v>
      </c>
      <c r="J2191" s="533">
        <v>50000023</v>
      </c>
      <c r="K2191" s="14" t="s">
        <v>59</v>
      </c>
      <c r="L2191" s="14" t="s">
        <v>31</v>
      </c>
      <c r="M2191" s="45">
        <v>2191</v>
      </c>
      <c r="N2191" s="45">
        <v>1</v>
      </c>
      <c r="O2191" s="48">
        <v>8403</v>
      </c>
      <c r="Q2191" s="12">
        <v>0</v>
      </c>
      <c r="R2191" s="46">
        <v>7352.7016666666668</v>
      </c>
      <c r="T2191" s="59">
        <v>0</v>
      </c>
      <c r="U2191" s="14">
        <v>0</v>
      </c>
      <c r="V2191" s="59" t="s">
        <v>174</v>
      </c>
      <c r="X2191" s="46">
        <v>0</v>
      </c>
      <c r="Y2191" s="46">
        <v>7785.66</v>
      </c>
      <c r="Z2191" s="46">
        <v>8400.9599999999991</v>
      </c>
      <c r="AA2191" s="46">
        <v>7447.69</v>
      </c>
      <c r="AB2191" s="46">
        <v>6694.38</v>
      </c>
      <c r="AC2191" s="46">
        <v>6436.01</v>
      </c>
      <c r="AD2191" s="46">
        <v>5136.25</v>
      </c>
      <c r="AE2191" s="46">
        <v>4134.8999999999996</v>
      </c>
      <c r="AF2191" s="46">
        <v>5717.3600000000006</v>
      </c>
      <c r="AG2191" s="46">
        <v>5981.84</v>
      </c>
      <c r="AH2191" s="46">
        <v>5839.16</v>
      </c>
      <c r="AI2191" s="46">
        <v>7616.47</v>
      </c>
      <c r="AJ2191" s="46">
        <v>7831.9799999999987</v>
      </c>
      <c r="AK2191" s="46">
        <v>8443.76</v>
      </c>
      <c r="AL2191" s="46">
        <v>8403</v>
      </c>
      <c r="AM2191" s="46">
        <v>0</v>
      </c>
    </row>
    <row r="2192" spans="5:39" x14ac:dyDescent="0.2">
      <c r="E2192" s="47">
        <v>219</v>
      </c>
      <c r="F2192" s="47">
        <v>230</v>
      </c>
      <c r="G2192" s="47" t="s">
        <v>252</v>
      </c>
      <c r="H2192" s="47" t="s">
        <v>313</v>
      </c>
      <c r="I2192" s="47" t="s">
        <v>597</v>
      </c>
      <c r="J2192" s="533">
        <v>50000023</v>
      </c>
      <c r="K2192" s="14" t="s">
        <v>37</v>
      </c>
      <c r="L2192" s="14" t="s">
        <v>31</v>
      </c>
      <c r="M2192" s="45">
        <v>2192</v>
      </c>
      <c r="N2192" s="45">
        <v>1</v>
      </c>
      <c r="O2192" s="48">
        <v>8443.76</v>
      </c>
      <c r="P2192" s="48"/>
      <c r="Q2192" s="12">
        <v>0</v>
      </c>
      <c r="R2192" s="46">
        <v>5952.2016666666668</v>
      </c>
      <c r="T2192" s="59">
        <v>0</v>
      </c>
      <c r="U2192" s="14">
        <v>0</v>
      </c>
      <c r="V2192" s="59" t="s">
        <v>174</v>
      </c>
      <c r="Y2192" s="46">
        <v>0</v>
      </c>
      <c r="Z2192" s="46">
        <v>7785.66</v>
      </c>
      <c r="AA2192" s="46">
        <v>8400.9599999999991</v>
      </c>
      <c r="AB2192" s="46">
        <v>14142.07</v>
      </c>
      <c r="AC2192" s="46">
        <v>0</v>
      </c>
      <c r="AD2192" s="46">
        <v>11572.26</v>
      </c>
      <c r="AE2192" s="46">
        <v>0</v>
      </c>
      <c r="AF2192" s="46">
        <v>9852.26</v>
      </c>
      <c r="AG2192" s="46">
        <v>5981.84</v>
      </c>
      <c r="AH2192" s="46">
        <v>5839.16</v>
      </c>
      <c r="AI2192" s="46">
        <v>7616.47</v>
      </c>
      <c r="AJ2192" s="46">
        <v>7831.98</v>
      </c>
      <c r="AK2192" s="46">
        <v>0</v>
      </c>
      <c r="AL2192" s="46">
        <v>8443.76</v>
      </c>
      <c r="AM2192" s="46">
        <v>5041.8</v>
      </c>
    </row>
    <row r="2193" spans="5:39" x14ac:dyDescent="0.2">
      <c r="E2193" s="47">
        <v>219</v>
      </c>
      <c r="F2193" s="47">
        <v>230</v>
      </c>
      <c r="G2193" s="47" t="s">
        <v>252</v>
      </c>
      <c r="H2193" s="47" t="s">
        <v>313</v>
      </c>
      <c r="I2193" s="47" t="s">
        <v>597</v>
      </c>
      <c r="J2193" s="533">
        <v>50000023</v>
      </c>
      <c r="K2193" s="14" t="s">
        <v>65</v>
      </c>
      <c r="L2193" s="14" t="s">
        <v>31</v>
      </c>
      <c r="M2193" s="45">
        <v>2193</v>
      </c>
      <c r="N2193" s="45">
        <v>1</v>
      </c>
      <c r="O2193" s="52">
        <v>8403</v>
      </c>
      <c r="P2193" s="48">
        <v>5041.8</v>
      </c>
      <c r="Q2193" s="12">
        <v>0</v>
      </c>
      <c r="R2193" s="46">
        <v>1400.5</v>
      </c>
      <c r="T2193" s="59">
        <v>0</v>
      </c>
      <c r="U2193" s="14">
        <v>0</v>
      </c>
      <c r="V2193" s="59" t="s">
        <v>174</v>
      </c>
      <c r="X2193" s="46">
        <v>0</v>
      </c>
      <c r="Y2193" s="46">
        <v>0</v>
      </c>
      <c r="Z2193" s="46">
        <v>0</v>
      </c>
      <c r="AA2193" s="46">
        <v>0</v>
      </c>
      <c r="AB2193" s="46">
        <v>0</v>
      </c>
      <c r="AC2193" s="46">
        <v>0</v>
      </c>
      <c r="AD2193" s="46">
        <v>0</v>
      </c>
      <c r="AE2193" s="46">
        <v>0</v>
      </c>
      <c r="AF2193" s="46">
        <v>0</v>
      </c>
      <c r="AG2193" s="46">
        <v>0</v>
      </c>
      <c r="AH2193" s="46">
        <v>0</v>
      </c>
      <c r="AI2193" s="46">
        <v>0</v>
      </c>
      <c r="AJ2193" s="46">
        <v>0</v>
      </c>
      <c r="AK2193" s="46">
        <v>0</v>
      </c>
      <c r="AL2193" s="46">
        <v>8403</v>
      </c>
      <c r="AM2193" s="46">
        <v>0</v>
      </c>
    </row>
    <row r="2194" spans="5:39" x14ac:dyDescent="0.2">
      <c r="E2194" s="47">
        <v>219</v>
      </c>
      <c r="F2194" s="47">
        <v>230</v>
      </c>
      <c r="G2194" s="47" t="s">
        <v>252</v>
      </c>
      <c r="H2194" s="47" t="s">
        <v>313</v>
      </c>
      <c r="I2194" s="47" t="s">
        <v>597</v>
      </c>
      <c r="J2194" s="533">
        <v>50000023</v>
      </c>
      <c r="K2194" s="14" t="s">
        <v>64</v>
      </c>
      <c r="L2194" s="14" t="s">
        <v>57</v>
      </c>
      <c r="M2194" s="45">
        <v>2194</v>
      </c>
      <c r="N2194" s="45">
        <v>1</v>
      </c>
      <c r="O2194" s="46">
        <v>0</v>
      </c>
      <c r="Q2194" s="12">
        <v>0</v>
      </c>
      <c r="T2194" s="59">
        <v>0</v>
      </c>
      <c r="U2194" s="14">
        <v>0</v>
      </c>
      <c r="V2194" s="59" t="s">
        <v>174</v>
      </c>
      <c r="X2194" s="46">
        <v>0</v>
      </c>
      <c r="Y2194" s="46">
        <v>2665.34</v>
      </c>
      <c r="Z2194" s="46">
        <v>0</v>
      </c>
      <c r="AA2194" s="46">
        <v>0</v>
      </c>
      <c r="AB2194" s="46">
        <v>0</v>
      </c>
      <c r="AC2194" s="46">
        <v>2665.34</v>
      </c>
      <c r="AD2194" s="46">
        <v>0</v>
      </c>
      <c r="AE2194" s="46">
        <v>2762.19</v>
      </c>
      <c r="AF2194" s="46">
        <v>0</v>
      </c>
      <c r="AG2194" s="46">
        <v>0</v>
      </c>
      <c r="AH2194" s="46">
        <v>0</v>
      </c>
      <c r="AI2194" s="46">
        <v>0</v>
      </c>
      <c r="AJ2194" s="46">
        <v>0</v>
      </c>
      <c r="AK2194" s="46">
        <v>2762.19</v>
      </c>
      <c r="AL2194" s="46">
        <v>0</v>
      </c>
      <c r="AM2194" s="46">
        <v>0</v>
      </c>
    </row>
    <row r="2195" spans="5:39" x14ac:dyDescent="0.2">
      <c r="E2195" s="47">
        <v>219</v>
      </c>
      <c r="F2195" s="47">
        <v>230</v>
      </c>
      <c r="G2195" s="47" t="s">
        <v>252</v>
      </c>
      <c r="H2195" s="47" t="s">
        <v>313</v>
      </c>
      <c r="I2195" s="47" t="s">
        <v>597</v>
      </c>
      <c r="J2195" s="533">
        <v>50000023</v>
      </c>
      <c r="K2195" s="14" t="s">
        <v>64</v>
      </c>
      <c r="L2195" s="14" t="s">
        <v>54</v>
      </c>
      <c r="M2195" s="45">
        <v>2195</v>
      </c>
      <c r="N2195" s="45">
        <v>1</v>
      </c>
      <c r="O2195" s="46">
        <v>8303</v>
      </c>
      <c r="Q2195" s="12">
        <v>0</v>
      </c>
      <c r="T2195" s="59">
        <v>0</v>
      </c>
      <c r="U2195" s="14">
        <v>0</v>
      </c>
      <c r="V2195" s="59" t="s">
        <v>174</v>
      </c>
      <c r="X2195" s="46">
        <v>0</v>
      </c>
      <c r="Y2195" s="46">
        <v>5070.32</v>
      </c>
      <c r="Z2195" s="46">
        <v>8300.9600000000009</v>
      </c>
      <c r="AA2195" s="46">
        <v>7297.6900000000023</v>
      </c>
      <c r="AB2195" s="46">
        <v>0</v>
      </c>
      <c r="AC2195" s="46">
        <v>3720.67</v>
      </c>
      <c r="AD2195" s="46">
        <v>0</v>
      </c>
      <c r="AE2195" s="46">
        <v>1322.71</v>
      </c>
      <c r="AF2195" s="46">
        <v>0</v>
      </c>
      <c r="AG2195" s="46">
        <v>0</v>
      </c>
      <c r="AH2195" s="46">
        <v>0</v>
      </c>
      <c r="AI2195" s="46">
        <v>0</v>
      </c>
      <c r="AJ2195" s="46">
        <v>0</v>
      </c>
      <c r="AK2195" s="46">
        <v>5631.57</v>
      </c>
      <c r="AL2195" s="46">
        <v>8303</v>
      </c>
      <c r="AM2195" s="46">
        <v>3261.2</v>
      </c>
    </row>
    <row r="2196" spans="5:39" x14ac:dyDescent="0.2">
      <c r="E2196" s="47">
        <v>219</v>
      </c>
      <c r="F2196" s="47">
        <v>230</v>
      </c>
      <c r="G2196" s="47" t="s">
        <v>252</v>
      </c>
      <c r="H2196" s="47" t="s">
        <v>313</v>
      </c>
      <c r="I2196" s="47" t="s">
        <v>597</v>
      </c>
      <c r="J2196" s="533">
        <v>50000023</v>
      </c>
      <c r="K2196" s="14" t="s">
        <v>64</v>
      </c>
      <c r="L2196" s="14" t="s">
        <v>58</v>
      </c>
      <c r="M2196" s="45">
        <v>2196</v>
      </c>
      <c r="N2196" s="45">
        <v>1</v>
      </c>
      <c r="O2196" s="46">
        <v>100</v>
      </c>
      <c r="Q2196" s="12">
        <v>0</v>
      </c>
      <c r="T2196" s="59">
        <v>0</v>
      </c>
      <c r="U2196" s="14">
        <v>0</v>
      </c>
      <c r="V2196" s="59" t="s">
        <v>174</v>
      </c>
      <c r="X2196" s="46">
        <v>0</v>
      </c>
      <c r="Y2196" s="46">
        <v>50</v>
      </c>
      <c r="Z2196" s="46">
        <v>99.999999999998181</v>
      </c>
      <c r="AA2196" s="46">
        <v>149.99999999999636</v>
      </c>
      <c r="AB2196" s="46">
        <v>0</v>
      </c>
      <c r="AC2196" s="46">
        <v>49.999999999998181</v>
      </c>
      <c r="AD2196" s="46">
        <v>0</v>
      </c>
      <c r="AE2196" s="46">
        <v>50.000000000001364</v>
      </c>
      <c r="AF2196" s="46">
        <v>0</v>
      </c>
      <c r="AG2196" s="46">
        <v>0</v>
      </c>
      <c r="AH2196" s="46">
        <v>0</v>
      </c>
      <c r="AI2196" s="46">
        <v>0</v>
      </c>
      <c r="AJ2196" s="46">
        <v>0</v>
      </c>
      <c r="AK2196" s="46">
        <v>49.999999999994543</v>
      </c>
      <c r="AL2196" s="46">
        <v>100</v>
      </c>
      <c r="AM2196" s="46">
        <v>99.999999999997272</v>
      </c>
    </row>
    <row r="2197" spans="5:39" x14ac:dyDescent="0.2">
      <c r="E2197" s="47">
        <v>219</v>
      </c>
      <c r="F2197" s="47">
        <v>230</v>
      </c>
      <c r="G2197" s="47" t="s">
        <v>252</v>
      </c>
      <c r="H2197" s="47" t="s">
        <v>313</v>
      </c>
      <c r="I2197" s="47" t="s">
        <v>597</v>
      </c>
      <c r="J2197" s="533">
        <v>50000023</v>
      </c>
      <c r="K2197" s="14" t="s">
        <v>67</v>
      </c>
      <c r="L2197" s="14" t="s">
        <v>67</v>
      </c>
      <c r="M2197" s="45">
        <v>2197</v>
      </c>
      <c r="N2197" s="45">
        <v>1</v>
      </c>
      <c r="O2197" s="53">
        <v>0</v>
      </c>
      <c r="P2197" s="54">
        <v>0</v>
      </c>
      <c r="Q2197" s="55">
        <v>0</v>
      </c>
      <c r="R2197" s="56">
        <v>0</v>
      </c>
      <c r="S2197" s="57">
        <v>0</v>
      </c>
      <c r="T2197" s="60">
        <v>0</v>
      </c>
      <c r="U2197" s="14">
        <v>0</v>
      </c>
      <c r="V2197" s="60" t="s">
        <v>174</v>
      </c>
      <c r="Y2197" s="46">
        <v>0</v>
      </c>
      <c r="Z2197" s="46">
        <v>0</v>
      </c>
      <c r="AA2197" s="46">
        <v>0</v>
      </c>
      <c r="AB2197" s="46">
        <v>0</v>
      </c>
      <c r="AC2197" s="46">
        <v>0</v>
      </c>
      <c r="AD2197" s="46">
        <v>0</v>
      </c>
      <c r="AE2197" s="46">
        <v>0</v>
      </c>
      <c r="AF2197" s="46">
        <v>0</v>
      </c>
      <c r="AG2197" s="46">
        <v>0</v>
      </c>
      <c r="AH2197" s="46">
        <v>0</v>
      </c>
      <c r="AI2197" s="46">
        <v>0</v>
      </c>
      <c r="AJ2197" s="46">
        <v>0</v>
      </c>
      <c r="AK2197" s="46">
        <v>0</v>
      </c>
      <c r="AL2197" s="46">
        <v>0</v>
      </c>
      <c r="AM2197" s="46">
        <v>0</v>
      </c>
    </row>
    <row r="2198" spans="5:39" x14ac:dyDescent="0.2">
      <c r="E2198" s="14">
        <v>220</v>
      </c>
      <c r="F2198" s="14">
        <v>231</v>
      </c>
      <c r="G2198" s="14" t="s">
        <v>252</v>
      </c>
      <c r="H2198" s="14" t="s">
        <v>351</v>
      </c>
      <c r="I2198" s="14" t="s">
        <v>598</v>
      </c>
      <c r="J2198" s="531">
        <v>50000024</v>
      </c>
      <c r="K2198" s="14" t="s">
        <v>59</v>
      </c>
      <c r="L2198" s="14" t="s">
        <v>57</v>
      </c>
      <c r="M2198" s="45">
        <v>2198</v>
      </c>
      <c r="N2198" s="45">
        <v>1</v>
      </c>
      <c r="O2198" s="46">
        <v>1767.02</v>
      </c>
      <c r="Q2198" s="12">
        <v>0</v>
      </c>
      <c r="T2198" s="59">
        <v>0</v>
      </c>
      <c r="U2198" s="14">
        <v>0</v>
      </c>
      <c r="V2198" s="59" t="s">
        <v>174</v>
      </c>
      <c r="Y2198" s="46">
        <v>1693.05</v>
      </c>
      <c r="Z2198" s="46">
        <v>1697.04</v>
      </c>
      <c r="AA2198" s="46">
        <v>1697.05</v>
      </c>
      <c r="AB2198" s="46">
        <v>1697.04</v>
      </c>
      <c r="AC2198" s="46">
        <v>1693.05</v>
      </c>
      <c r="AD2198" s="46">
        <v>1693.05</v>
      </c>
      <c r="AE2198" s="46">
        <v>1767.02</v>
      </c>
      <c r="AF2198" s="46">
        <v>1767.02</v>
      </c>
      <c r="AG2198" s="46">
        <v>1767.02</v>
      </c>
      <c r="AH2198" s="46">
        <v>1767.02</v>
      </c>
      <c r="AI2198" s="46">
        <v>1767.02</v>
      </c>
      <c r="AJ2198" s="46">
        <v>1767.02</v>
      </c>
      <c r="AK2198" s="46">
        <v>1767.02</v>
      </c>
      <c r="AL2198" s="46">
        <v>1767.02</v>
      </c>
      <c r="AM2198" s="46">
        <v>0</v>
      </c>
    </row>
    <row r="2199" spans="5:39" x14ac:dyDescent="0.2">
      <c r="E2199" s="47">
        <v>220</v>
      </c>
      <c r="F2199" s="47">
        <v>231</v>
      </c>
      <c r="G2199" s="47" t="s">
        <v>252</v>
      </c>
      <c r="H2199" s="47" t="s">
        <v>351</v>
      </c>
      <c r="I2199" s="47" t="s">
        <v>598</v>
      </c>
      <c r="J2199" s="533">
        <v>50000024</v>
      </c>
      <c r="K2199" s="14" t="s">
        <v>59</v>
      </c>
      <c r="L2199" s="14" t="s">
        <v>54</v>
      </c>
      <c r="M2199" s="45">
        <v>2199</v>
      </c>
      <c r="N2199" s="45">
        <v>1</v>
      </c>
      <c r="O2199" s="46">
        <v>5247.92</v>
      </c>
      <c r="Q2199" s="12">
        <v>0</v>
      </c>
      <c r="T2199" s="59">
        <v>0</v>
      </c>
      <c r="U2199" s="14">
        <v>0</v>
      </c>
      <c r="V2199" s="59" t="s">
        <v>174</v>
      </c>
      <c r="Y2199" s="46">
        <v>3941.0099999999998</v>
      </c>
      <c r="Z2199" s="46">
        <v>6983.26</v>
      </c>
      <c r="AA2199" s="46">
        <v>6487.6</v>
      </c>
      <c r="AB2199" s="46">
        <v>1243.3399999999999</v>
      </c>
      <c r="AC2199" s="46">
        <v>5832.01</v>
      </c>
      <c r="AD2199" s="46">
        <v>4031.96</v>
      </c>
      <c r="AE2199" s="46">
        <v>2693.83</v>
      </c>
      <c r="AF2199" s="46">
        <v>2044.6999999999998</v>
      </c>
      <c r="AG2199" s="46">
        <v>2378.29</v>
      </c>
      <c r="AH2199" s="46">
        <v>3291.84</v>
      </c>
      <c r="AI2199" s="46">
        <v>4273.8099999999995</v>
      </c>
      <c r="AJ2199" s="46">
        <v>4426.5399999999991</v>
      </c>
      <c r="AK2199" s="46">
        <v>5331.7999999999993</v>
      </c>
      <c r="AL2199" s="46">
        <v>5247.92</v>
      </c>
      <c r="AM2199" s="46">
        <v>0</v>
      </c>
    </row>
    <row r="2200" spans="5:39" x14ac:dyDescent="0.2">
      <c r="E2200" s="47">
        <v>220</v>
      </c>
      <c r="F2200" s="47">
        <v>231</v>
      </c>
      <c r="G2200" s="47" t="s">
        <v>252</v>
      </c>
      <c r="H2200" s="47" t="s">
        <v>351</v>
      </c>
      <c r="I2200" s="47" t="s">
        <v>598</v>
      </c>
      <c r="J2200" s="533">
        <v>50000024</v>
      </c>
      <c r="K2200" s="14" t="s">
        <v>59</v>
      </c>
      <c r="L2200" s="14" t="s">
        <v>58</v>
      </c>
      <c r="M2200" s="45">
        <v>2200</v>
      </c>
      <c r="N2200" s="45">
        <v>1</v>
      </c>
      <c r="O2200" s="46">
        <v>50</v>
      </c>
      <c r="Q2200" s="12">
        <v>0</v>
      </c>
      <c r="T2200" s="59">
        <v>0</v>
      </c>
      <c r="U2200" s="14">
        <v>0</v>
      </c>
      <c r="V2200" s="59" t="s">
        <v>174</v>
      </c>
      <c r="Y2200" s="46">
        <v>50.000000000000455</v>
      </c>
      <c r="Z2200" s="46">
        <v>49.999999999999091</v>
      </c>
      <c r="AA2200" s="46">
        <v>49.999999999999091</v>
      </c>
      <c r="AB2200" s="46">
        <v>50.000000000000227</v>
      </c>
      <c r="AC2200" s="46">
        <v>50</v>
      </c>
      <c r="AD2200" s="46">
        <v>50</v>
      </c>
      <c r="AE2200" s="46">
        <v>50.000000000000455</v>
      </c>
      <c r="AF2200" s="46">
        <v>50</v>
      </c>
      <c r="AG2200" s="46">
        <v>50.000000000000455</v>
      </c>
      <c r="AH2200" s="46">
        <v>49.999999999999545</v>
      </c>
      <c r="AI2200" s="46">
        <v>50</v>
      </c>
      <c r="AJ2200" s="46">
        <v>50.000000000001819</v>
      </c>
      <c r="AK2200" s="46">
        <v>50</v>
      </c>
      <c r="AL2200" s="46">
        <v>50</v>
      </c>
      <c r="AM2200" s="46">
        <v>0</v>
      </c>
    </row>
    <row r="2201" spans="5:39" x14ac:dyDescent="0.2">
      <c r="E2201" s="47">
        <v>220</v>
      </c>
      <c r="F2201" s="47">
        <v>231</v>
      </c>
      <c r="G2201" s="47" t="s">
        <v>252</v>
      </c>
      <c r="H2201" s="47" t="s">
        <v>351</v>
      </c>
      <c r="I2201" s="47" t="s">
        <v>598</v>
      </c>
      <c r="J2201" s="533">
        <v>50000024</v>
      </c>
      <c r="K2201" s="14" t="s">
        <v>59</v>
      </c>
      <c r="L2201" s="14" t="s">
        <v>31</v>
      </c>
      <c r="M2201" s="45">
        <v>2201</v>
      </c>
      <c r="N2201" s="45">
        <v>1</v>
      </c>
      <c r="O2201" s="48">
        <v>7064.9400000000005</v>
      </c>
      <c r="Q2201" s="12">
        <v>0</v>
      </c>
      <c r="R2201" s="46">
        <v>5975.3866666666663</v>
      </c>
      <c r="T2201" s="59">
        <v>0</v>
      </c>
      <c r="U2201" s="14">
        <v>0</v>
      </c>
      <c r="V2201" s="59" t="s">
        <v>174</v>
      </c>
      <c r="X2201" s="46">
        <v>1743.05</v>
      </c>
      <c r="Y2201" s="46">
        <v>5684.0599999999995</v>
      </c>
      <c r="Z2201" s="46">
        <v>8730.2999999999993</v>
      </c>
      <c r="AA2201" s="46">
        <v>8234.65</v>
      </c>
      <c r="AB2201" s="46">
        <v>2990.38</v>
      </c>
      <c r="AC2201" s="46">
        <v>7575.06</v>
      </c>
      <c r="AD2201" s="46">
        <v>5775.01</v>
      </c>
      <c r="AE2201" s="46">
        <v>4510.8500000000004</v>
      </c>
      <c r="AF2201" s="46">
        <v>3861.72</v>
      </c>
      <c r="AG2201" s="46">
        <v>4195.3099999999995</v>
      </c>
      <c r="AH2201" s="46">
        <v>5108.8600000000006</v>
      </c>
      <c r="AI2201" s="46">
        <v>6090.83</v>
      </c>
      <c r="AJ2201" s="46">
        <v>6243.5600000000013</v>
      </c>
      <c r="AK2201" s="46">
        <v>7148.82</v>
      </c>
      <c r="AL2201" s="46">
        <v>7064.9400000000005</v>
      </c>
      <c r="AM2201" s="46">
        <v>0</v>
      </c>
    </row>
    <row r="2202" spans="5:39" x14ac:dyDescent="0.2">
      <c r="E2202" s="47">
        <v>220</v>
      </c>
      <c r="F2202" s="47">
        <v>231</v>
      </c>
      <c r="G2202" s="47" t="s">
        <v>252</v>
      </c>
      <c r="H2202" s="47" t="s">
        <v>351</v>
      </c>
      <c r="I2202" s="47" t="s">
        <v>598</v>
      </c>
      <c r="J2202" s="533">
        <v>50000024</v>
      </c>
      <c r="K2202" s="14" t="s">
        <v>37</v>
      </c>
      <c r="L2202" s="14" t="s">
        <v>31</v>
      </c>
      <c r="M2202" s="45">
        <v>2202</v>
      </c>
      <c r="N2202" s="45">
        <v>1</v>
      </c>
      <c r="O2202" s="48">
        <v>7148.82</v>
      </c>
      <c r="P2202" s="48"/>
      <c r="Q2202" s="12">
        <v>0</v>
      </c>
      <c r="R2202" s="46">
        <v>5441.5166666666664</v>
      </c>
      <c r="T2202" s="59">
        <v>0</v>
      </c>
      <c r="U2202" s="14">
        <v>0</v>
      </c>
      <c r="V2202" s="59" t="s">
        <v>174</v>
      </c>
      <c r="Y2202" s="46">
        <v>0</v>
      </c>
      <c r="Z2202" s="46">
        <v>7427.11</v>
      </c>
      <c r="AA2202" s="46">
        <v>8730.2999999999993</v>
      </c>
      <c r="AB2202" s="46">
        <v>8234.65</v>
      </c>
      <c r="AC2202" s="46">
        <v>2990.38</v>
      </c>
      <c r="AD2202" s="46">
        <v>7575.06</v>
      </c>
      <c r="AE2202" s="46">
        <v>5775.01</v>
      </c>
      <c r="AF2202" s="46">
        <v>4510.8500000000004</v>
      </c>
      <c r="AG2202" s="46">
        <v>3861.72</v>
      </c>
      <c r="AH2202" s="46">
        <v>4195.3100000000004</v>
      </c>
      <c r="AI2202" s="46">
        <v>5108.8599999999997</v>
      </c>
      <c r="AJ2202" s="46">
        <v>12334.39</v>
      </c>
      <c r="AK2202" s="46">
        <v>0</v>
      </c>
      <c r="AL2202" s="46">
        <v>7148.82</v>
      </c>
      <c r="AM2202" s="46">
        <v>5651.9520000000002</v>
      </c>
    </row>
    <row r="2203" spans="5:39" x14ac:dyDescent="0.2">
      <c r="E2203" s="47">
        <v>220</v>
      </c>
      <c r="F2203" s="47">
        <v>231</v>
      </c>
      <c r="G2203" s="47" t="s">
        <v>252</v>
      </c>
      <c r="H2203" s="47" t="s">
        <v>351</v>
      </c>
      <c r="I2203" s="47" t="s">
        <v>598</v>
      </c>
      <c r="J2203" s="533">
        <v>50000024</v>
      </c>
      <c r="K2203" s="14" t="s">
        <v>65</v>
      </c>
      <c r="L2203" s="14" t="s">
        <v>31</v>
      </c>
      <c r="M2203" s="45">
        <v>2203</v>
      </c>
      <c r="N2203" s="45">
        <v>1</v>
      </c>
      <c r="O2203" s="52">
        <v>7064.9400000000078</v>
      </c>
      <c r="P2203" s="48">
        <v>5651.9520000000002</v>
      </c>
      <c r="Q2203" s="12">
        <v>0</v>
      </c>
      <c r="R2203" s="46">
        <v>1177.4900000000014</v>
      </c>
      <c r="T2203" s="59">
        <v>0</v>
      </c>
      <c r="U2203" s="14">
        <v>0</v>
      </c>
      <c r="V2203" s="59" t="s">
        <v>174</v>
      </c>
      <c r="X2203" s="46">
        <v>0</v>
      </c>
      <c r="Y2203" s="46">
        <v>0</v>
      </c>
      <c r="Z2203" s="46">
        <v>0</v>
      </c>
      <c r="AA2203" s="46">
        <v>0</v>
      </c>
      <c r="AB2203" s="46">
        <v>0</v>
      </c>
      <c r="AC2203" s="46">
        <v>0</v>
      </c>
      <c r="AD2203" s="46">
        <v>0</v>
      </c>
      <c r="AE2203" s="46">
        <v>0</v>
      </c>
      <c r="AF2203" s="46">
        <v>0</v>
      </c>
      <c r="AG2203" s="46">
        <v>0</v>
      </c>
      <c r="AH2203" s="46">
        <v>0</v>
      </c>
      <c r="AI2203" s="46">
        <v>0</v>
      </c>
      <c r="AJ2203" s="46">
        <v>0</v>
      </c>
      <c r="AK2203" s="46">
        <v>7.2759576141834259E-12</v>
      </c>
      <c r="AL2203" s="46">
        <v>7064.9400000000005</v>
      </c>
      <c r="AM2203" s="46">
        <v>0</v>
      </c>
    </row>
    <row r="2204" spans="5:39" x14ac:dyDescent="0.2">
      <c r="E2204" s="47">
        <v>220</v>
      </c>
      <c r="F2204" s="47">
        <v>231</v>
      </c>
      <c r="G2204" s="47" t="s">
        <v>252</v>
      </c>
      <c r="H2204" s="47" t="s">
        <v>351</v>
      </c>
      <c r="I2204" s="47" t="s">
        <v>598</v>
      </c>
      <c r="J2204" s="533">
        <v>50000024</v>
      </c>
      <c r="K2204" s="14" t="s">
        <v>64</v>
      </c>
      <c r="L2204" s="14" t="s">
        <v>57</v>
      </c>
      <c r="M2204" s="45">
        <v>2204</v>
      </c>
      <c r="N2204" s="45">
        <v>1</v>
      </c>
      <c r="O2204" s="46">
        <v>0</v>
      </c>
      <c r="Q2204" s="12">
        <v>0</v>
      </c>
      <c r="T2204" s="59">
        <v>0</v>
      </c>
      <c r="U2204" s="14">
        <v>0</v>
      </c>
      <c r="V2204" s="59" t="s">
        <v>174</v>
      </c>
      <c r="X2204" s="46">
        <v>0</v>
      </c>
      <c r="Y2204" s="46">
        <v>1693.05</v>
      </c>
      <c r="Z2204" s="46">
        <v>0</v>
      </c>
      <c r="AA2204" s="46">
        <v>0</v>
      </c>
      <c r="AB2204" s="46">
        <v>0</v>
      </c>
      <c r="AC2204" s="46">
        <v>0</v>
      </c>
      <c r="AD2204" s="46">
        <v>0</v>
      </c>
      <c r="AE2204" s="46">
        <v>0</v>
      </c>
      <c r="AF2204" s="46">
        <v>0</v>
      </c>
      <c r="AG2204" s="46">
        <v>0</v>
      </c>
      <c r="AH2204" s="46">
        <v>0</v>
      </c>
      <c r="AI2204" s="46">
        <v>0</v>
      </c>
      <c r="AJ2204" s="46">
        <v>0</v>
      </c>
      <c r="AK2204" s="46">
        <v>1767.02</v>
      </c>
      <c r="AL2204" s="46">
        <v>0</v>
      </c>
      <c r="AM2204" s="46">
        <v>0</v>
      </c>
    </row>
    <row r="2205" spans="5:39" x14ac:dyDescent="0.2">
      <c r="E2205" s="47">
        <v>220</v>
      </c>
      <c r="F2205" s="47">
        <v>231</v>
      </c>
      <c r="G2205" s="47" t="s">
        <v>252</v>
      </c>
      <c r="H2205" s="47" t="s">
        <v>351</v>
      </c>
      <c r="I2205" s="47" t="s">
        <v>598</v>
      </c>
      <c r="J2205" s="533">
        <v>50000024</v>
      </c>
      <c r="K2205" s="14" t="s">
        <v>64</v>
      </c>
      <c r="L2205" s="14" t="s">
        <v>54</v>
      </c>
      <c r="M2205" s="45">
        <v>2205</v>
      </c>
      <c r="N2205" s="45">
        <v>1</v>
      </c>
      <c r="O2205" s="46">
        <v>6964.94</v>
      </c>
      <c r="Q2205" s="12">
        <v>0</v>
      </c>
      <c r="T2205" s="59">
        <v>0</v>
      </c>
      <c r="U2205" s="14">
        <v>0</v>
      </c>
      <c r="V2205" s="59" t="s">
        <v>174</v>
      </c>
      <c r="X2205" s="46">
        <v>0</v>
      </c>
      <c r="Y2205" s="46">
        <v>3941.0099999999998</v>
      </c>
      <c r="Z2205" s="46">
        <v>6887.2500000000009</v>
      </c>
      <c r="AA2205" s="46">
        <v>6341.6000000000031</v>
      </c>
      <c r="AB2205" s="46">
        <v>1047.3300000000036</v>
      </c>
      <c r="AC2205" s="46">
        <v>5582.0100000000039</v>
      </c>
      <c r="AD2205" s="46">
        <v>3731.9600000000046</v>
      </c>
      <c r="AE2205" s="46">
        <v>2417.8000000000043</v>
      </c>
      <c r="AF2205" s="46">
        <v>1718.6700000000033</v>
      </c>
      <c r="AG2205" s="46">
        <v>2002.2600000000029</v>
      </c>
      <c r="AH2205" s="46">
        <v>2865.8100000000027</v>
      </c>
      <c r="AI2205" s="46">
        <v>3797.7800000000029</v>
      </c>
      <c r="AJ2205" s="46">
        <v>0</v>
      </c>
      <c r="AK2205" s="46">
        <v>5331.7999999999993</v>
      </c>
      <c r="AL2205" s="46">
        <v>6964.94</v>
      </c>
      <c r="AM2205" s="46">
        <v>1312.9879999999994</v>
      </c>
    </row>
    <row r="2206" spans="5:39" x14ac:dyDescent="0.2">
      <c r="E2206" s="47">
        <v>220</v>
      </c>
      <c r="F2206" s="47">
        <v>231</v>
      </c>
      <c r="G2206" s="47" t="s">
        <v>252</v>
      </c>
      <c r="H2206" s="47" t="s">
        <v>351</v>
      </c>
      <c r="I2206" s="47" t="s">
        <v>598</v>
      </c>
      <c r="J2206" s="533">
        <v>50000024</v>
      </c>
      <c r="K2206" s="14" t="s">
        <v>64</v>
      </c>
      <c r="L2206" s="14" t="s">
        <v>58</v>
      </c>
      <c r="M2206" s="45">
        <v>2206</v>
      </c>
      <c r="N2206" s="45">
        <v>1</v>
      </c>
      <c r="O2206" s="46">
        <v>100.00000000000273</v>
      </c>
      <c r="Q2206" s="12">
        <v>0</v>
      </c>
      <c r="T2206" s="59">
        <v>0</v>
      </c>
      <c r="U2206" s="14">
        <v>0</v>
      </c>
      <c r="V2206" s="59" t="s">
        <v>174</v>
      </c>
      <c r="X2206" s="46">
        <v>0</v>
      </c>
      <c r="Y2206" s="46">
        <v>1793.0499999999997</v>
      </c>
      <c r="Z2206" s="46">
        <v>1843.0499999999984</v>
      </c>
      <c r="AA2206" s="46">
        <v>1893.0499999999947</v>
      </c>
      <c r="AB2206" s="46">
        <v>1943.0499999999975</v>
      </c>
      <c r="AC2206" s="46">
        <v>1993.0499999999975</v>
      </c>
      <c r="AD2206" s="46">
        <v>2043.0499999999975</v>
      </c>
      <c r="AE2206" s="46">
        <v>2093.0499999999943</v>
      </c>
      <c r="AF2206" s="46">
        <v>2143.0499999999979</v>
      </c>
      <c r="AG2206" s="46">
        <v>2193.0499999999947</v>
      </c>
      <c r="AH2206" s="46">
        <v>2243.0499999999979</v>
      </c>
      <c r="AI2206" s="46">
        <v>2293.0499999999988</v>
      </c>
      <c r="AJ2206" s="46">
        <v>0</v>
      </c>
      <c r="AK2206" s="46">
        <v>49.999999999992724</v>
      </c>
      <c r="AL2206" s="46">
        <v>100.00000000000273</v>
      </c>
      <c r="AM2206" s="46">
        <v>99.999999999998181</v>
      </c>
    </row>
    <row r="2207" spans="5:39" x14ac:dyDescent="0.2">
      <c r="E2207" s="47">
        <v>220</v>
      </c>
      <c r="F2207" s="47">
        <v>231</v>
      </c>
      <c r="G2207" s="47" t="s">
        <v>252</v>
      </c>
      <c r="H2207" s="47" t="s">
        <v>351</v>
      </c>
      <c r="I2207" s="47" t="s">
        <v>598</v>
      </c>
      <c r="J2207" s="533">
        <v>50000024</v>
      </c>
      <c r="K2207" s="14" t="s">
        <v>67</v>
      </c>
      <c r="L2207" s="14" t="s">
        <v>67</v>
      </c>
      <c r="M2207" s="45">
        <v>2207</v>
      </c>
      <c r="N2207" s="45">
        <v>1</v>
      </c>
      <c r="O2207" s="53">
        <v>0</v>
      </c>
      <c r="P2207" s="54">
        <v>0</v>
      </c>
      <c r="Q2207" s="55">
        <v>0</v>
      </c>
      <c r="R2207" s="56">
        <v>0</v>
      </c>
      <c r="S2207" s="57">
        <v>0</v>
      </c>
      <c r="T2207" s="60">
        <v>0</v>
      </c>
      <c r="U2207" s="14">
        <v>0</v>
      </c>
      <c r="V2207" s="60" t="s">
        <v>174</v>
      </c>
      <c r="Y2207" s="46">
        <v>0</v>
      </c>
      <c r="Z2207" s="46">
        <v>0</v>
      </c>
      <c r="AA2207" s="46">
        <v>0</v>
      </c>
      <c r="AB2207" s="46">
        <v>0</v>
      </c>
      <c r="AC2207" s="46">
        <v>0</v>
      </c>
      <c r="AD2207" s="46">
        <v>0</v>
      </c>
      <c r="AE2207" s="46">
        <v>0</v>
      </c>
      <c r="AF2207" s="46">
        <v>0</v>
      </c>
      <c r="AG2207" s="46">
        <v>0</v>
      </c>
      <c r="AH2207" s="46">
        <v>0</v>
      </c>
      <c r="AI2207" s="46">
        <v>0</v>
      </c>
      <c r="AJ2207" s="46">
        <v>0</v>
      </c>
      <c r="AK2207" s="46">
        <v>0</v>
      </c>
      <c r="AL2207" s="46">
        <v>0</v>
      </c>
      <c r="AM2207" s="46">
        <v>0</v>
      </c>
    </row>
    <row r="2208" spans="5:39" x14ac:dyDescent="0.2">
      <c r="E2208" s="14">
        <v>221</v>
      </c>
      <c r="F2208" s="14">
        <v>232</v>
      </c>
      <c r="G2208" s="14" t="s">
        <v>252</v>
      </c>
      <c r="H2208" s="14" t="s">
        <v>326</v>
      </c>
      <c r="I2208" s="14" t="s">
        <v>599</v>
      </c>
      <c r="J2208" s="531">
        <v>50000025</v>
      </c>
      <c r="K2208" s="14" t="s">
        <v>59</v>
      </c>
      <c r="L2208" s="14" t="s">
        <v>57</v>
      </c>
      <c r="M2208" s="45">
        <v>2208</v>
      </c>
      <c r="N2208" s="45">
        <v>1</v>
      </c>
      <c r="O2208" s="46">
        <v>1747.43</v>
      </c>
      <c r="Q2208" s="12">
        <v>0</v>
      </c>
      <c r="T2208" s="59">
        <v>0</v>
      </c>
      <c r="U2208" s="14">
        <v>0</v>
      </c>
      <c r="V2208" s="59" t="s">
        <v>174</v>
      </c>
      <c r="Y2208" s="46">
        <v>1674.28</v>
      </c>
      <c r="Z2208" s="46">
        <v>1678.27</v>
      </c>
      <c r="AA2208" s="46">
        <v>1678.28</v>
      </c>
      <c r="AB2208" s="46">
        <v>1678.27</v>
      </c>
      <c r="AC2208" s="46">
        <v>1674.28</v>
      </c>
      <c r="AD2208" s="46">
        <v>1674.28</v>
      </c>
      <c r="AE2208" s="46">
        <v>1747.43</v>
      </c>
      <c r="AF2208" s="46">
        <v>1747.43</v>
      </c>
      <c r="AG2208" s="46">
        <v>1747.43</v>
      </c>
      <c r="AH2208" s="46">
        <v>1747.43</v>
      </c>
      <c r="AI2208" s="46">
        <v>1747.43</v>
      </c>
      <c r="AJ2208" s="46">
        <v>1747.43</v>
      </c>
      <c r="AK2208" s="46">
        <v>1747.43</v>
      </c>
      <c r="AL2208" s="46">
        <v>1747.43</v>
      </c>
      <c r="AM2208" s="46">
        <v>0</v>
      </c>
    </row>
    <row r="2209" spans="5:39" x14ac:dyDescent="0.2">
      <c r="E2209" s="47">
        <v>221</v>
      </c>
      <c r="F2209" s="47">
        <v>232</v>
      </c>
      <c r="G2209" s="47" t="s">
        <v>252</v>
      </c>
      <c r="H2209" s="47" t="s">
        <v>326</v>
      </c>
      <c r="I2209" s="47" t="s">
        <v>599</v>
      </c>
      <c r="J2209" s="533">
        <v>50000025</v>
      </c>
      <c r="K2209" s="14" t="s">
        <v>59</v>
      </c>
      <c r="L2209" s="14" t="s">
        <v>54</v>
      </c>
      <c r="M2209" s="45">
        <v>2209</v>
      </c>
      <c r="N2209" s="45">
        <v>1</v>
      </c>
      <c r="O2209" s="46">
        <v>2108.1799999999998</v>
      </c>
      <c r="Q2209" s="12">
        <v>0</v>
      </c>
      <c r="T2209" s="59">
        <v>0</v>
      </c>
      <c r="U2209" s="14">
        <v>0</v>
      </c>
      <c r="V2209" s="59" t="s">
        <v>174</v>
      </c>
      <c r="Y2209" s="46">
        <v>1333.15</v>
      </c>
      <c r="Z2209" s="46">
        <v>1997.73</v>
      </c>
      <c r="AA2209" s="46">
        <v>1255.31</v>
      </c>
      <c r="AB2209" s="46">
        <v>1229.3699999999999</v>
      </c>
      <c r="AC2209" s="46">
        <v>724.45</v>
      </c>
      <c r="AD2209" s="46">
        <v>872.77</v>
      </c>
      <c r="AE2209" s="46">
        <v>-872.77</v>
      </c>
      <c r="AF2209" s="46">
        <v>454.19</v>
      </c>
      <c r="AG2209" s="46">
        <v>488.6</v>
      </c>
      <c r="AH2209" s="46">
        <v>1374.9900000000002</v>
      </c>
      <c r="AI2209" s="46">
        <v>393.72000000000014</v>
      </c>
      <c r="AJ2209" s="46">
        <v>1661.94</v>
      </c>
      <c r="AK2209" s="46">
        <v>1825.1899999999998</v>
      </c>
      <c r="AL2209" s="46">
        <v>2108.1799999999998</v>
      </c>
      <c r="AM2209" s="46">
        <v>0</v>
      </c>
    </row>
    <row r="2210" spans="5:39" x14ac:dyDescent="0.2">
      <c r="E2210" s="47">
        <v>221</v>
      </c>
      <c r="F2210" s="47">
        <v>232</v>
      </c>
      <c r="G2210" s="47" t="s">
        <v>252</v>
      </c>
      <c r="H2210" s="47" t="s">
        <v>326</v>
      </c>
      <c r="I2210" s="47" t="s">
        <v>599</v>
      </c>
      <c r="J2210" s="533">
        <v>50000025</v>
      </c>
      <c r="K2210" s="14" t="s">
        <v>59</v>
      </c>
      <c r="L2210" s="14" t="s">
        <v>58</v>
      </c>
      <c r="M2210" s="45">
        <v>2210</v>
      </c>
      <c r="N2210" s="45">
        <v>1</v>
      </c>
      <c r="O2210" s="46">
        <v>50.000000000000455</v>
      </c>
      <c r="Q2210" s="12">
        <v>0</v>
      </c>
      <c r="T2210" s="59">
        <v>0</v>
      </c>
      <c r="U2210" s="14">
        <v>0</v>
      </c>
      <c r="V2210" s="59" t="s">
        <v>174</v>
      </c>
      <c r="Y2210" s="46">
        <v>49.999999999999773</v>
      </c>
      <c r="Z2210" s="46">
        <v>50</v>
      </c>
      <c r="AA2210" s="46">
        <v>50.000000000000227</v>
      </c>
      <c r="AB2210" s="46">
        <v>50</v>
      </c>
      <c r="AC2210" s="46">
        <v>50</v>
      </c>
      <c r="AD2210" s="46">
        <v>50.000000000000227</v>
      </c>
      <c r="AE2210" s="46">
        <v>49.999999999999886</v>
      </c>
      <c r="AF2210" s="46">
        <v>49.999999999999829</v>
      </c>
      <c r="AG2210" s="46">
        <v>50.000000000000114</v>
      </c>
      <c r="AH2210" s="46">
        <v>49.999999999999773</v>
      </c>
      <c r="AI2210" s="46">
        <v>49.999999999999886</v>
      </c>
      <c r="AJ2210" s="46">
        <v>49.999999999999773</v>
      </c>
      <c r="AK2210" s="46">
        <v>50</v>
      </c>
      <c r="AL2210" s="46">
        <v>50.000000000000455</v>
      </c>
      <c r="AM2210" s="46">
        <v>0</v>
      </c>
    </row>
    <row r="2211" spans="5:39" x14ac:dyDescent="0.2">
      <c r="E2211" s="47">
        <v>221</v>
      </c>
      <c r="F2211" s="47">
        <v>232</v>
      </c>
      <c r="G2211" s="47" t="s">
        <v>252</v>
      </c>
      <c r="H2211" s="47" t="s">
        <v>326</v>
      </c>
      <c r="I2211" s="47" t="s">
        <v>599</v>
      </c>
      <c r="J2211" s="533">
        <v>50000025</v>
      </c>
      <c r="K2211" s="14" t="s">
        <v>59</v>
      </c>
      <c r="L2211" s="14" t="s">
        <v>31</v>
      </c>
      <c r="M2211" s="45">
        <v>2211</v>
      </c>
      <c r="N2211" s="45">
        <v>1</v>
      </c>
      <c r="O2211" s="48">
        <v>3905.61</v>
      </c>
      <c r="Q2211" s="12">
        <v>0</v>
      </c>
      <c r="R2211" s="46">
        <v>3106.2000000000003</v>
      </c>
      <c r="T2211" s="59">
        <v>0</v>
      </c>
      <c r="U2211" s="14">
        <v>0</v>
      </c>
      <c r="V2211" s="59" t="s">
        <v>174</v>
      </c>
      <c r="X2211" s="46">
        <v>2055.7199999999998</v>
      </c>
      <c r="Y2211" s="46">
        <v>3057.4300000000003</v>
      </c>
      <c r="Z2211" s="46">
        <v>3726</v>
      </c>
      <c r="AA2211" s="46">
        <v>2983.59</v>
      </c>
      <c r="AB2211" s="46">
        <v>2957.64</v>
      </c>
      <c r="AC2211" s="46">
        <v>2448.73</v>
      </c>
      <c r="AD2211" s="46">
        <v>2597.0500000000002</v>
      </c>
      <c r="AE2211" s="46">
        <v>924.66</v>
      </c>
      <c r="AF2211" s="46">
        <v>2251.62</v>
      </c>
      <c r="AG2211" s="46">
        <v>2286.0300000000002</v>
      </c>
      <c r="AH2211" s="46">
        <v>3172.42</v>
      </c>
      <c r="AI2211" s="46">
        <v>2191.15</v>
      </c>
      <c r="AJ2211" s="46">
        <v>3459.37</v>
      </c>
      <c r="AK2211" s="46">
        <v>3622.62</v>
      </c>
      <c r="AL2211" s="46">
        <v>3905.61</v>
      </c>
      <c r="AM2211" s="46">
        <v>0</v>
      </c>
    </row>
    <row r="2212" spans="5:39" x14ac:dyDescent="0.2">
      <c r="E2212" s="47">
        <v>221</v>
      </c>
      <c r="F2212" s="47">
        <v>232</v>
      </c>
      <c r="G2212" s="47" t="s">
        <v>252</v>
      </c>
      <c r="H2212" s="47" t="s">
        <v>326</v>
      </c>
      <c r="I2212" s="47" t="s">
        <v>599</v>
      </c>
      <c r="J2212" s="533">
        <v>50000025</v>
      </c>
      <c r="K2212" s="14" t="s">
        <v>37</v>
      </c>
      <c r="L2212" s="14" t="s">
        <v>31</v>
      </c>
      <c r="M2212" s="45">
        <v>2212</v>
      </c>
      <c r="N2212" s="45">
        <v>1</v>
      </c>
      <c r="O2212" s="48">
        <v>3622.62</v>
      </c>
      <c r="P2212" s="48"/>
      <c r="Q2212" s="12">
        <v>0</v>
      </c>
      <c r="R2212" s="46">
        <v>2830.5349999999999</v>
      </c>
      <c r="T2212" s="59">
        <v>0</v>
      </c>
      <c r="U2212" s="14">
        <v>0</v>
      </c>
      <c r="V2212" s="59" t="s">
        <v>174</v>
      </c>
      <c r="Y2212" s="46">
        <v>2055.7199999999998</v>
      </c>
      <c r="Z2212" s="46">
        <v>3057.43</v>
      </c>
      <c r="AA2212" s="46">
        <v>0</v>
      </c>
      <c r="AB2212" s="46">
        <v>0</v>
      </c>
      <c r="AC2212" s="46">
        <v>6709.59</v>
      </c>
      <c r="AD2212" s="46">
        <v>2448.73</v>
      </c>
      <c r="AE2212" s="46">
        <v>4681.92</v>
      </c>
      <c r="AF2212" s="46">
        <v>1797.43</v>
      </c>
      <c r="AG2212" s="46">
        <v>2251.62</v>
      </c>
      <c r="AH2212" s="46">
        <v>2286.0300000000002</v>
      </c>
      <c r="AI2212" s="46">
        <v>2264.88</v>
      </c>
      <c r="AJ2212" s="46">
        <v>6558.06</v>
      </c>
      <c r="AK2212" s="46">
        <v>0</v>
      </c>
      <c r="AL2212" s="46">
        <v>3622.62</v>
      </c>
      <c r="AM2212" s="46">
        <v>3905.61</v>
      </c>
    </row>
    <row r="2213" spans="5:39" x14ac:dyDescent="0.2">
      <c r="E2213" s="47">
        <v>221</v>
      </c>
      <c r="F2213" s="47">
        <v>232</v>
      </c>
      <c r="G2213" s="47" t="s">
        <v>252</v>
      </c>
      <c r="H2213" s="47" t="s">
        <v>326</v>
      </c>
      <c r="I2213" s="47" t="s">
        <v>599</v>
      </c>
      <c r="J2213" s="533">
        <v>50000025</v>
      </c>
      <c r="K2213" s="14" t="s">
        <v>65</v>
      </c>
      <c r="L2213" s="14" t="s">
        <v>31</v>
      </c>
      <c r="M2213" s="45">
        <v>2213</v>
      </c>
      <c r="N2213" s="45">
        <v>1</v>
      </c>
      <c r="O2213" s="52">
        <v>3905.6100000000074</v>
      </c>
      <c r="P2213" s="48">
        <v>3905.61</v>
      </c>
      <c r="Q2213" s="12">
        <v>0</v>
      </c>
      <c r="R2213" s="46">
        <v>650.9350000000012</v>
      </c>
      <c r="T2213" s="59">
        <v>0</v>
      </c>
      <c r="U2213" s="14">
        <v>0</v>
      </c>
      <c r="V2213" s="59" t="s">
        <v>174</v>
      </c>
      <c r="X2213" s="46">
        <v>0</v>
      </c>
      <c r="Y2213" s="46">
        <v>0</v>
      </c>
      <c r="Z2213" s="46">
        <v>0</v>
      </c>
      <c r="AA2213" s="46">
        <v>0</v>
      </c>
      <c r="AB2213" s="46">
        <v>0</v>
      </c>
      <c r="AC2213" s="46">
        <v>0</v>
      </c>
      <c r="AD2213" s="46">
        <v>0</v>
      </c>
      <c r="AE2213" s="46">
        <v>0</v>
      </c>
      <c r="AF2213" s="46">
        <v>0</v>
      </c>
      <c r="AG2213" s="46">
        <v>0</v>
      </c>
      <c r="AH2213" s="46">
        <v>0</v>
      </c>
      <c r="AI2213" s="46">
        <v>0</v>
      </c>
      <c r="AJ2213" s="46">
        <v>0</v>
      </c>
      <c r="AK2213" s="46">
        <v>0</v>
      </c>
      <c r="AL2213" s="46">
        <v>3905.6100000000074</v>
      </c>
      <c r="AM2213" s="46">
        <v>0</v>
      </c>
    </row>
    <row r="2214" spans="5:39" x14ac:dyDescent="0.2">
      <c r="E2214" s="47">
        <v>221</v>
      </c>
      <c r="F2214" s="47">
        <v>232</v>
      </c>
      <c r="G2214" s="47" t="s">
        <v>252</v>
      </c>
      <c r="H2214" s="47" t="s">
        <v>326</v>
      </c>
      <c r="I2214" s="47" t="s">
        <v>599</v>
      </c>
      <c r="J2214" s="533">
        <v>50000025</v>
      </c>
      <c r="K2214" s="14" t="s">
        <v>64</v>
      </c>
      <c r="L2214" s="14" t="s">
        <v>57</v>
      </c>
      <c r="M2214" s="45">
        <v>2214</v>
      </c>
      <c r="N2214" s="45">
        <v>1</v>
      </c>
      <c r="O2214" s="46">
        <v>0</v>
      </c>
      <c r="Q2214" s="12">
        <v>0</v>
      </c>
      <c r="T2214" s="59">
        <v>0</v>
      </c>
      <c r="U2214" s="14">
        <v>0</v>
      </c>
      <c r="V2214" s="59" t="s">
        <v>174</v>
      </c>
      <c r="X2214" s="46">
        <v>0</v>
      </c>
      <c r="Y2214" s="46">
        <v>0</v>
      </c>
      <c r="Z2214" s="46">
        <v>0</v>
      </c>
      <c r="AA2214" s="46">
        <v>1678.28</v>
      </c>
      <c r="AB2214" s="46">
        <v>3356.55</v>
      </c>
      <c r="AC2214" s="46">
        <v>0</v>
      </c>
      <c r="AD2214" s="46">
        <v>0</v>
      </c>
      <c r="AE2214" s="46">
        <v>0</v>
      </c>
      <c r="AF2214" s="46">
        <v>0</v>
      </c>
      <c r="AG2214" s="46">
        <v>0</v>
      </c>
      <c r="AH2214" s="46">
        <v>0</v>
      </c>
      <c r="AI2214" s="46">
        <v>0</v>
      </c>
      <c r="AJ2214" s="46">
        <v>0</v>
      </c>
      <c r="AK2214" s="46">
        <v>1747.43</v>
      </c>
      <c r="AL2214" s="46">
        <v>0</v>
      </c>
      <c r="AM2214" s="46">
        <v>0</v>
      </c>
    </row>
    <row r="2215" spans="5:39" x14ac:dyDescent="0.2">
      <c r="E2215" s="47">
        <v>221</v>
      </c>
      <c r="F2215" s="47">
        <v>232</v>
      </c>
      <c r="G2215" s="47" t="s">
        <v>252</v>
      </c>
      <c r="H2215" s="47" t="s">
        <v>326</v>
      </c>
      <c r="I2215" s="47" t="s">
        <v>599</v>
      </c>
      <c r="J2215" s="533">
        <v>50000025</v>
      </c>
      <c r="K2215" s="14" t="s">
        <v>64</v>
      </c>
      <c r="L2215" s="14" t="s">
        <v>54</v>
      </c>
      <c r="M2215" s="45">
        <v>2215</v>
      </c>
      <c r="N2215" s="45">
        <v>1</v>
      </c>
      <c r="O2215" s="46">
        <v>3805.61</v>
      </c>
      <c r="Q2215" s="12">
        <v>0</v>
      </c>
      <c r="T2215" s="59">
        <v>0</v>
      </c>
      <c r="U2215" s="14">
        <v>0</v>
      </c>
      <c r="V2215" s="59" t="s">
        <v>174</v>
      </c>
      <c r="X2215" s="46">
        <v>0</v>
      </c>
      <c r="Y2215" s="46">
        <v>951.71000000000026</v>
      </c>
      <c r="Z2215" s="46">
        <v>1570.2800000000007</v>
      </c>
      <c r="AA2215" s="46">
        <v>2825.5900000000006</v>
      </c>
      <c r="AB2215" s="46">
        <v>4054.9600000000005</v>
      </c>
      <c r="AC2215" s="46">
        <v>3100.6500000000005</v>
      </c>
      <c r="AD2215" s="46">
        <v>3198.9700000000003</v>
      </c>
      <c r="AE2215" s="46">
        <v>0</v>
      </c>
      <c r="AF2215" s="46">
        <v>404.19</v>
      </c>
      <c r="AG2215" s="46">
        <v>388.60000000000014</v>
      </c>
      <c r="AH2215" s="46">
        <v>1224.9900000000002</v>
      </c>
      <c r="AI2215" s="46">
        <v>1101.2600000000004</v>
      </c>
      <c r="AJ2215" s="46">
        <v>0</v>
      </c>
      <c r="AK2215" s="46">
        <v>1825.1899999999998</v>
      </c>
      <c r="AL2215" s="46">
        <v>3805.61</v>
      </c>
      <c r="AM2215" s="46">
        <v>0</v>
      </c>
    </row>
    <row r="2216" spans="5:39" x14ac:dyDescent="0.2">
      <c r="E2216" s="47">
        <v>221</v>
      </c>
      <c r="F2216" s="47">
        <v>232</v>
      </c>
      <c r="G2216" s="47" t="s">
        <v>252</v>
      </c>
      <c r="H2216" s="47" t="s">
        <v>326</v>
      </c>
      <c r="I2216" s="47" t="s">
        <v>599</v>
      </c>
      <c r="J2216" s="533">
        <v>50000025</v>
      </c>
      <c r="K2216" s="14" t="s">
        <v>64</v>
      </c>
      <c r="L2216" s="14" t="s">
        <v>58</v>
      </c>
      <c r="M2216" s="45">
        <v>2216</v>
      </c>
      <c r="N2216" s="45">
        <v>1</v>
      </c>
      <c r="O2216" s="46">
        <v>100.00000000000773</v>
      </c>
      <c r="Q2216" s="12">
        <v>0</v>
      </c>
      <c r="T2216" s="59">
        <v>0</v>
      </c>
      <c r="U2216" s="14">
        <v>0</v>
      </c>
      <c r="V2216" s="59" t="s">
        <v>174</v>
      </c>
      <c r="X2216" s="46">
        <v>0</v>
      </c>
      <c r="Y2216" s="46">
        <v>2105.7199999999993</v>
      </c>
      <c r="Z2216" s="46">
        <v>2155.7199999999993</v>
      </c>
      <c r="AA2216" s="46">
        <v>2205.7199999999998</v>
      </c>
      <c r="AB2216" s="46">
        <v>2255.7199999999989</v>
      </c>
      <c r="AC2216" s="46">
        <v>2305.7200000000003</v>
      </c>
      <c r="AD2216" s="46">
        <v>2355.7200000000003</v>
      </c>
      <c r="AE2216" s="46">
        <v>1797.4300000000003</v>
      </c>
      <c r="AF2216" s="46">
        <v>1847.4299999999989</v>
      </c>
      <c r="AG2216" s="46">
        <v>1897.4299999999987</v>
      </c>
      <c r="AH2216" s="46">
        <v>1947.4300000000017</v>
      </c>
      <c r="AI2216" s="46">
        <v>1997.4300000000019</v>
      </c>
      <c r="AJ2216" s="46">
        <v>7.2759576141834259E-12</v>
      </c>
      <c r="AK2216" s="46">
        <v>50.000000000010004</v>
      </c>
      <c r="AL2216" s="46">
        <v>100.00000000000773</v>
      </c>
      <c r="AM2216" s="46">
        <v>7.2759576141834259E-12</v>
      </c>
    </row>
    <row r="2217" spans="5:39" x14ac:dyDescent="0.2">
      <c r="E2217" s="47">
        <v>221</v>
      </c>
      <c r="F2217" s="47">
        <v>232</v>
      </c>
      <c r="G2217" s="47" t="s">
        <v>252</v>
      </c>
      <c r="H2217" s="47" t="s">
        <v>326</v>
      </c>
      <c r="I2217" s="47" t="s">
        <v>599</v>
      </c>
      <c r="J2217" s="533">
        <v>50000025</v>
      </c>
      <c r="K2217" s="14" t="s">
        <v>67</v>
      </c>
      <c r="L2217" s="14" t="s">
        <v>67</v>
      </c>
      <c r="M2217" s="45">
        <v>2217</v>
      </c>
      <c r="N2217" s="45">
        <v>1</v>
      </c>
      <c r="O2217" s="53">
        <v>-7.2759576141834259E-12</v>
      </c>
      <c r="P2217" s="54">
        <v>0</v>
      </c>
      <c r="Q2217" s="55">
        <v>0</v>
      </c>
      <c r="R2217" s="56">
        <v>0</v>
      </c>
      <c r="S2217" s="57">
        <v>0</v>
      </c>
      <c r="T2217" s="60">
        <v>0</v>
      </c>
      <c r="U2217" s="14">
        <v>0</v>
      </c>
      <c r="V2217" s="60" t="s">
        <v>174</v>
      </c>
      <c r="Y2217" s="46">
        <v>-7.2759576141834259E-12</v>
      </c>
      <c r="Z2217" s="46">
        <v>-7.2759576141834259E-12</v>
      </c>
      <c r="AA2217" s="46">
        <v>-7.2759576141834259E-12</v>
      </c>
      <c r="AB2217" s="46">
        <v>-7.2759576141834259E-12</v>
      </c>
      <c r="AC2217" s="46">
        <v>-7.2759576141834259E-12</v>
      </c>
      <c r="AD2217" s="46">
        <v>-7.2759576141834259E-12</v>
      </c>
      <c r="AE2217" s="46">
        <v>-7.2759576141834259E-12</v>
      </c>
      <c r="AF2217" s="46">
        <v>-7.2759576141834259E-12</v>
      </c>
      <c r="AG2217" s="46">
        <v>-7.2759576141834259E-12</v>
      </c>
      <c r="AH2217" s="46">
        <v>-7.2759576141834259E-12</v>
      </c>
      <c r="AI2217" s="46">
        <v>-7.2759576141834259E-12</v>
      </c>
      <c r="AJ2217" s="46">
        <v>-7.2759576141834259E-12</v>
      </c>
      <c r="AK2217" s="46">
        <v>-7.2759576141834259E-12</v>
      </c>
      <c r="AL2217" s="46">
        <v>-7.2759576141834259E-12</v>
      </c>
      <c r="AM2217" s="46">
        <v>-7.2759576141834259E-12</v>
      </c>
    </row>
    <row r="2218" spans="5:39" x14ac:dyDescent="0.2">
      <c r="E2218" s="14">
        <v>222</v>
      </c>
      <c r="F2218" s="14">
        <v>233</v>
      </c>
      <c r="G2218" s="14" t="s">
        <v>252</v>
      </c>
      <c r="H2218" s="14" t="s">
        <v>320</v>
      </c>
      <c r="I2218" s="14" t="s">
        <v>600</v>
      </c>
      <c r="J2218" s="531">
        <v>50000026</v>
      </c>
      <c r="K2218" s="14" t="s">
        <v>59</v>
      </c>
      <c r="L2218" s="14" t="s">
        <v>57</v>
      </c>
      <c r="M2218" s="45">
        <v>2218</v>
      </c>
      <c r="N2218" s="45">
        <v>1</v>
      </c>
      <c r="O2218" s="46">
        <v>4219.6899999999996</v>
      </c>
      <c r="Q2218" s="12">
        <v>0</v>
      </c>
      <c r="T2218" s="59">
        <v>0</v>
      </c>
      <c r="U2218" s="14">
        <v>0</v>
      </c>
      <c r="V2218" s="59" t="s">
        <v>175</v>
      </c>
      <c r="Y2218" s="46">
        <v>4043.06</v>
      </c>
      <c r="Z2218" s="46">
        <v>4053.05</v>
      </c>
      <c r="AA2218" s="46">
        <v>4049.04</v>
      </c>
      <c r="AB2218" s="46">
        <v>4049.05</v>
      </c>
      <c r="AC2218" s="46">
        <v>4043.06</v>
      </c>
      <c r="AD2218" s="46">
        <v>4043.06</v>
      </c>
      <c r="AE2218" s="46">
        <v>4219.6899999999996</v>
      </c>
      <c r="AF2218" s="46">
        <v>4219.6899999999996</v>
      </c>
      <c r="AG2218" s="46">
        <v>4219.6899999999996</v>
      </c>
      <c r="AH2218" s="46">
        <v>4219.6899999999996</v>
      </c>
      <c r="AI2218" s="46">
        <v>4219.6899999999996</v>
      </c>
      <c r="AJ2218" s="46">
        <v>4219.6899999999996</v>
      </c>
      <c r="AK2218" s="46">
        <v>4219.6899999999996</v>
      </c>
      <c r="AL2218" s="46">
        <v>4219.6899999999996</v>
      </c>
      <c r="AM2218" s="46">
        <v>0</v>
      </c>
    </row>
    <row r="2219" spans="5:39" x14ac:dyDescent="0.2">
      <c r="E2219" s="47">
        <v>222</v>
      </c>
      <c r="F2219" s="47">
        <v>233</v>
      </c>
      <c r="G2219" s="47" t="s">
        <v>252</v>
      </c>
      <c r="H2219" s="47" t="s">
        <v>320</v>
      </c>
      <c r="I2219" s="47" t="s">
        <v>600</v>
      </c>
      <c r="J2219" s="533">
        <v>50000026</v>
      </c>
      <c r="K2219" s="14" t="s">
        <v>59</v>
      </c>
      <c r="L2219" s="14" t="s">
        <v>54</v>
      </c>
      <c r="M2219" s="45">
        <v>2219</v>
      </c>
      <c r="N2219" s="45">
        <v>1</v>
      </c>
      <c r="O2219" s="46">
        <v>5827.329999999999</v>
      </c>
      <c r="Q2219" s="12">
        <v>0</v>
      </c>
      <c r="T2219" s="59">
        <v>0</v>
      </c>
      <c r="U2219" s="14">
        <v>0</v>
      </c>
      <c r="V2219" s="59" t="s">
        <v>175</v>
      </c>
      <c r="Y2219" s="46">
        <v>4443.8100000000004</v>
      </c>
      <c r="Z2219" s="46">
        <v>5678.66</v>
      </c>
      <c r="AA2219" s="46">
        <v>3748.02</v>
      </c>
      <c r="AB2219" s="46">
        <v>3675.4900000000002</v>
      </c>
      <c r="AC2219" s="46">
        <v>2634.63</v>
      </c>
      <c r="AD2219" s="46">
        <v>988.35000000000014</v>
      </c>
      <c r="AE2219" s="46">
        <v>729.22</v>
      </c>
      <c r="AF2219" s="46">
        <v>1252.8899999999999</v>
      </c>
      <c r="AG2219" s="46">
        <v>1723.87</v>
      </c>
      <c r="AH2219" s="46">
        <v>1464.0900000000001</v>
      </c>
      <c r="AI2219" s="46">
        <v>3922.5299999999997</v>
      </c>
      <c r="AJ2219" s="46">
        <v>4764.2599999999993</v>
      </c>
      <c r="AK2219" s="46">
        <v>4981.99</v>
      </c>
      <c r="AL2219" s="46">
        <v>5827.329999999999</v>
      </c>
      <c r="AM2219" s="46">
        <v>0</v>
      </c>
    </row>
    <row r="2220" spans="5:39" x14ac:dyDescent="0.2">
      <c r="E2220" s="47">
        <v>222</v>
      </c>
      <c r="F2220" s="47">
        <v>233</v>
      </c>
      <c r="G2220" s="47" t="s">
        <v>252</v>
      </c>
      <c r="H2220" s="47" t="s">
        <v>320</v>
      </c>
      <c r="I2220" s="47" t="s">
        <v>600</v>
      </c>
      <c r="J2220" s="533">
        <v>50000026</v>
      </c>
      <c r="K2220" s="14" t="s">
        <v>59</v>
      </c>
      <c r="L2220" s="14" t="s">
        <v>58</v>
      </c>
      <c r="M2220" s="45">
        <v>2220</v>
      </c>
      <c r="N2220" s="45">
        <v>1</v>
      </c>
      <c r="O2220" s="46">
        <v>50.000000000001819</v>
      </c>
      <c r="Q2220" s="12">
        <v>0</v>
      </c>
      <c r="T2220" s="59">
        <v>0</v>
      </c>
      <c r="U2220" s="14">
        <v>0</v>
      </c>
      <c r="V2220" s="59" t="s">
        <v>175</v>
      </c>
      <c r="Y2220" s="46">
        <v>50.000000000000909</v>
      </c>
      <c r="Z2220" s="46">
        <v>49.999999999999091</v>
      </c>
      <c r="AA2220" s="46">
        <v>50.000000000000455</v>
      </c>
      <c r="AB2220" s="46">
        <v>49.999999999999545</v>
      </c>
      <c r="AC2220" s="46">
        <v>49.999999999999545</v>
      </c>
      <c r="AD2220" s="46">
        <v>49.999999999999773</v>
      </c>
      <c r="AE2220" s="46">
        <v>50.000000000000227</v>
      </c>
      <c r="AF2220" s="46">
        <v>50.000000000000455</v>
      </c>
      <c r="AG2220" s="46">
        <v>50.000000000000909</v>
      </c>
      <c r="AH2220" s="46">
        <v>50</v>
      </c>
      <c r="AI2220" s="46">
        <v>50</v>
      </c>
      <c r="AJ2220" s="46">
        <v>50.000000000001819</v>
      </c>
      <c r="AK2220" s="46">
        <v>50.000000000000909</v>
      </c>
      <c r="AL2220" s="46">
        <v>50.000000000001819</v>
      </c>
      <c r="AM2220" s="46">
        <v>0</v>
      </c>
    </row>
    <row r="2221" spans="5:39" x14ac:dyDescent="0.2">
      <c r="E2221" s="47">
        <v>222</v>
      </c>
      <c r="F2221" s="47">
        <v>233</v>
      </c>
      <c r="G2221" s="47" t="s">
        <v>252</v>
      </c>
      <c r="H2221" s="47" t="s">
        <v>320</v>
      </c>
      <c r="I2221" s="47" t="s">
        <v>600</v>
      </c>
      <c r="J2221" s="533">
        <v>50000026</v>
      </c>
      <c r="K2221" s="14" t="s">
        <v>59</v>
      </c>
      <c r="L2221" s="14" t="s">
        <v>31</v>
      </c>
      <c r="M2221" s="45">
        <v>2221</v>
      </c>
      <c r="N2221" s="45">
        <v>1</v>
      </c>
      <c r="O2221" s="48">
        <v>10097.02</v>
      </c>
      <c r="Q2221" s="12">
        <v>0</v>
      </c>
      <c r="R2221" s="46">
        <v>8050.3683333333347</v>
      </c>
      <c r="T2221" s="59">
        <v>0</v>
      </c>
      <c r="U2221" s="14">
        <v>0</v>
      </c>
      <c r="V2221" s="59" t="s">
        <v>175</v>
      </c>
      <c r="X2221" s="46">
        <v>4931.42</v>
      </c>
      <c r="Y2221" s="46">
        <v>8536.8700000000026</v>
      </c>
      <c r="Z2221" s="46">
        <v>9781.7099999999991</v>
      </c>
      <c r="AA2221" s="46">
        <v>7847.0599999999995</v>
      </c>
      <c r="AB2221" s="46">
        <v>7774.5400000000009</v>
      </c>
      <c r="AC2221" s="46">
        <v>6727.6900000000005</v>
      </c>
      <c r="AD2221" s="46">
        <v>5081.41</v>
      </c>
      <c r="AE2221" s="46">
        <v>4998.91</v>
      </c>
      <c r="AF2221" s="46">
        <v>5522.58</v>
      </c>
      <c r="AG2221" s="46">
        <v>5993.56</v>
      </c>
      <c r="AH2221" s="46">
        <v>5733.78</v>
      </c>
      <c r="AI2221" s="46">
        <v>8192.2199999999993</v>
      </c>
      <c r="AJ2221" s="46">
        <v>9033.9500000000007</v>
      </c>
      <c r="AK2221" s="46">
        <v>9251.68</v>
      </c>
      <c r="AL2221" s="46">
        <v>10097.02</v>
      </c>
      <c r="AM2221" s="46">
        <v>0</v>
      </c>
    </row>
    <row r="2222" spans="5:39" x14ac:dyDescent="0.2">
      <c r="E2222" s="47">
        <v>222</v>
      </c>
      <c r="F2222" s="47">
        <v>233</v>
      </c>
      <c r="G2222" s="47" t="s">
        <v>252</v>
      </c>
      <c r="H2222" s="47" t="s">
        <v>320</v>
      </c>
      <c r="I2222" s="47" t="s">
        <v>600</v>
      </c>
      <c r="J2222" s="533">
        <v>50000026</v>
      </c>
      <c r="K2222" s="14" t="s">
        <v>37</v>
      </c>
      <c r="L2222" s="14" t="s">
        <v>31</v>
      </c>
      <c r="M2222" s="45">
        <v>2222</v>
      </c>
      <c r="N2222" s="45">
        <v>1</v>
      </c>
      <c r="O2222" s="48">
        <v>9251.68</v>
      </c>
      <c r="P2222" s="48"/>
      <c r="Q2222" s="12">
        <v>0</v>
      </c>
      <c r="R2222" s="46">
        <v>7287.9616666666661</v>
      </c>
      <c r="T2222" s="59">
        <v>0</v>
      </c>
      <c r="U2222" s="14">
        <v>0</v>
      </c>
      <c r="V2222" s="59" t="s">
        <v>175</v>
      </c>
      <c r="Y2222" s="46">
        <v>4931.42</v>
      </c>
      <c r="Z2222" s="46">
        <v>8536.8700000000008</v>
      </c>
      <c r="AA2222" s="46">
        <v>9781.7099999999991</v>
      </c>
      <c r="AB2222" s="46">
        <v>7847.06</v>
      </c>
      <c r="AC2222" s="46">
        <v>7774.54</v>
      </c>
      <c r="AD2222" s="46">
        <v>6727.69</v>
      </c>
      <c r="AE2222" s="46">
        <v>5081.41</v>
      </c>
      <c r="AF2222" s="46">
        <v>4998.91</v>
      </c>
      <c r="AG2222" s="46">
        <v>5522.58</v>
      </c>
      <c r="AH2222" s="46">
        <v>5993.56</v>
      </c>
      <c r="AI2222" s="46">
        <v>5733.78</v>
      </c>
      <c r="AJ2222" s="46">
        <v>8192.2199999999993</v>
      </c>
      <c r="AK2222" s="46">
        <v>9033.9500000000007</v>
      </c>
      <c r="AL2222" s="46">
        <v>9251.68</v>
      </c>
      <c r="AM2222" s="46">
        <v>2019.4040000000002</v>
      </c>
    </row>
    <row r="2223" spans="5:39" x14ac:dyDescent="0.2">
      <c r="E2223" s="47">
        <v>222</v>
      </c>
      <c r="F2223" s="47">
        <v>233</v>
      </c>
      <c r="G2223" s="47" t="s">
        <v>252</v>
      </c>
      <c r="H2223" s="47" t="s">
        <v>320</v>
      </c>
      <c r="I2223" s="47" t="s">
        <v>600</v>
      </c>
      <c r="J2223" s="533">
        <v>50000026</v>
      </c>
      <c r="K2223" s="14" t="s">
        <v>65</v>
      </c>
      <c r="L2223" s="14" t="s">
        <v>31</v>
      </c>
      <c r="M2223" s="45">
        <v>2223</v>
      </c>
      <c r="N2223" s="45">
        <v>1</v>
      </c>
      <c r="O2223" s="52">
        <v>10097.02</v>
      </c>
      <c r="P2223" s="48">
        <v>2019.4040000000002</v>
      </c>
      <c r="Q2223" s="12">
        <v>0</v>
      </c>
      <c r="R2223" s="46">
        <v>1682.8366666666668</v>
      </c>
      <c r="T2223" s="59">
        <v>0</v>
      </c>
      <c r="U2223" s="14">
        <v>0</v>
      </c>
      <c r="V2223" s="59" t="s">
        <v>175</v>
      </c>
      <c r="X2223" s="46">
        <v>0</v>
      </c>
      <c r="Y2223" s="46">
        <v>0</v>
      </c>
      <c r="Z2223" s="46">
        <v>0</v>
      </c>
      <c r="AA2223" s="46">
        <v>0</v>
      </c>
      <c r="AB2223" s="46">
        <v>0</v>
      </c>
      <c r="AC2223" s="46">
        <v>0</v>
      </c>
      <c r="AD2223" s="46">
        <v>0</v>
      </c>
      <c r="AE2223" s="46">
        <v>0</v>
      </c>
      <c r="AF2223" s="46">
        <v>0</v>
      </c>
      <c r="AG2223" s="46">
        <v>0</v>
      </c>
      <c r="AH2223" s="46">
        <v>0</v>
      </c>
      <c r="AI2223" s="46">
        <v>0</v>
      </c>
      <c r="AJ2223" s="46">
        <v>0</v>
      </c>
      <c r="AK2223" s="46">
        <v>0</v>
      </c>
      <c r="AL2223" s="46">
        <v>10097.02</v>
      </c>
      <c r="AM2223" s="46">
        <v>0</v>
      </c>
    </row>
    <row r="2224" spans="5:39" x14ac:dyDescent="0.2">
      <c r="E2224" s="47">
        <v>222</v>
      </c>
      <c r="F2224" s="47">
        <v>233</v>
      </c>
      <c r="G2224" s="47" t="s">
        <v>252</v>
      </c>
      <c r="H2224" s="47" t="s">
        <v>320</v>
      </c>
      <c r="I2224" s="47" t="s">
        <v>600</v>
      </c>
      <c r="J2224" s="533">
        <v>50000026</v>
      </c>
      <c r="K2224" s="14" t="s">
        <v>64</v>
      </c>
      <c r="L2224" s="14" t="s">
        <v>57</v>
      </c>
      <c r="M2224" s="45">
        <v>2224</v>
      </c>
      <c r="N2224" s="45">
        <v>1</v>
      </c>
      <c r="O2224" s="46">
        <v>0</v>
      </c>
      <c r="Q2224" s="12">
        <v>0</v>
      </c>
      <c r="T2224" s="59">
        <v>0</v>
      </c>
      <c r="U2224" s="14">
        <v>0</v>
      </c>
      <c r="V2224" s="59" t="s">
        <v>175</v>
      </c>
      <c r="X2224" s="46">
        <v>0</v>
      </c>
      <c r="Y2224" s="46">
        <v>0</v>
      </c>
      <c r="Z2224" s="46">
        <v>0</v>
      </c>
      <c r="AA2224" s="46">
        <v>0</v>
      </c>
      <c r="AB2224" s="46">
        <v>0</v>
      </c>
      <c r="AC2224" s="46">
        <v>0</v>
      </c>
      <c r="AD2224" s="46">
        <v>0</v>
      </c>
      <c r="AE2224" s="46">
        <v>0</v>
      </c>
      <c r="AF2224" s="46">
        <v>0</v>
      </c>
      <c r="AG2224" s="46">
        <v>0</v>
      </c>
      <c r="AH2224" s="46">
        <v>0</v>
      </c>
      <c r="AI2224" s="46">
        <v>0</v>
      </c>
      <c r="AJ2224" s="46">
        <v>0</v>
      </c>
      <c r="AK2224" s="46">
        <v>0</v>
      </c>
      <c r="AL2224" s="46">
        <v>0</v>
      </c>
      <c r="AM2224" s="46">
        <v>0</v>
      </c>
    </row>
    <row r="2225" spans="5:39" x14ac:dyDescent="0.2">
      <c r="E2225" s="47">
        <v>222</v>
      </c>
      <c r="F2225" s="47">
        <v>233</v>
      </c>
      <c r="G2225" s="47" t="s">
        <v>252</v>
      </c>
      <c r="H2225" s="47" t="s">
        <v>320</v>
      </c>
      <c r="I2225" s="47" t="s">
        <v>600</v>
      </c>
      <c r="J2225" s="533">
        <v>50000026</v>
      </c>
      <c r="K2225" s="14" t="s">
        <v>64</v>
      </c>
      <c r="L2225" s="14" t="s">
        <v>54</v>
      </c>
      <c r="M2225" s="45">
        <v>2225</v>
      </c>
      <c r="N2225" s="45">
        <v>1</v>
      </c>
      <c r="O2225" s="46">
        <v>4748.1099999999942</v>
      </c>
      <c r="Q2225" s="12">
        <v>0</v>
      </c>
      <c r="T2225" s="59">
        <v>0</v>
      </c>
      <c r="U2225" s="14">
        <v>0</v>
      </c>
      <c r="V2225" s="59" t="s">
        <v>175</v>
      </c>
      <c r="X2225" s="46">
        <v>0</v>
      </c>
      <c r="Y2225" s="46">
        <v>3555.4500000000003</v>
      </c>
      <c r="Z2225" s="46">
        <v>4750.29</v>
      </c>
      <c r="AA2225" s="46">
        <v>2765.6400000000003</v>
      </c>
      <c r="AB2225" s="46">
        <v>2643.1200000000008</v>
      </c>
      <c r="AC2225" s="46">
        <v>1546.2700000000009</v>
      </c>
      <c r="AD2225" s="46">
        <v>0</v>
      </c>
      <c r="AE2225" s="46">
        <v>0</v>
      </c>
      <c r="AF2225" s="46">
        <v>473.66999999999962</v>
      </c>
      <c r="AG2225" s="46">
        <v>894.64999999999918</v>
      </c>
      <c r="AH2225" s="46">
        <v>584.86999999999853</v>
      </c>
      <c r="AI2225" s="46">
        <v>2993.3099999999977</v>
      </c>
      <c r="AJ2225" s="46">
        <v>3785.0399999999972</v>
      </c>
      <c r="AK2225" s="46">
        <v>3952.7699999999959</v>
      </c>
      <c r="AL2225" s="46">
        <v>4748.1099999999942</v>
      </c>
      <c r="AM2225" s="46">
        <v>2728.7059999999938</v>
      </c>
    </row>
    <row r="2226" spans="5:39" x14ac:dyDescent="0.2">
      <c r="E2226" s="47">
        <v>222</v>
      </c>
      <c r="F2226" s="47">
        <v>233</v>
      </c>
      <c r="G2226" s="47" t="s">
        <v>252</v>
      </c>
      <c r="H2226" s="47" t="s">
        <v>320</v>
      </c>
      <c r="I2226" s="47" t="s">
        <v>600</v>
      </c>
      <c r="J2226" s="533">
        <v>50000026</v>
      </c>
      <c r="K2226" s="14" t="s">
        <v>64</v>
      </c>
      <c r="L2226" s="14" t="s">
        <v>58</v>
      </c>
      <c r="M2226" s="45">
        <v>2226</v>
      </c>
      <c r="N2226" s="45">
        <v>1</v>
      </c>
      <c r="O2226" s="46">
        <v>5348.9100000000099</v>
      </c>
      <c r="Q2226" s="12">
        <v>0</v>
      </c>
      <c r="T2226" s="59">
        <v>0</v>
      </c>
      <c r="U2226" s="14">
        <v>0</v>
      </c>
      <c r="V2226" s="59" t="s">
        <v>175</v>
      </c>
      <c r="X2226" s="46">
        <v>0</v>
      </c>
      <c r="Y2226" s="46">
        <v>4981.4200000000019</v>
      </c>
      <c r="Z2226" s="46">
        <v>5031.4199999999992</v>
      </c>
      <c r="AA2226" s="46">
        <v>5081.4199999999973</v>
      </c>
      <c r="AB2226" s="46">
        <v>5131.4199999999964</v>
      </c>
      <c r="AC2226" s="46">
        <v>5181.4200000000019</v>
      </c>
      <c r="AD2226" s="46">
        <v>5081.4099999999962</v>
      </c>
      <c r="AE2226" s="46">
        <v>4998.9100000000035</v>
      </c>
      <c r="AF2226" s="46">
        <v>5048.9100000000017</v>
      </c>
      <c r="AG2226" s="46">
        <v>5098.909999999998</v>
      </c>
      <c r="AH2226" s="46">
        <v>5148.91</v>
      </c>
      <c r="AI2226" s="46">
        <v>5198.9100000000035</v>
      </c>
      <c r="AJ2226" s="46">
        <v>5248.91</v>
      </c>
      <c r="AK2226" s="46">
        <v>5298.9100000000117</v>
      </c>
      <c r="AL2226" s="46">
        <v>5348.9100000000099</v>
      </c>
      <c r="AM2226" s="46">
        <v>5348.9100000000153</v>
      </c>
    </row>
    <row r="2227" spans="5:39" x14ac:dyDescent="0.2">
      <c r="E2227" s="47">
        <v>222</v>
      </c>
      <c r="F2227" s="47">
        <v>233</v>
      </c>
      <c r="G2227" s="47" t="s">
        <v>252</v>
      </c>
      <c r="H2227" s="47" t="s">
        <v>320</v>
      </c>
      <c r="I2227" s="47" t="s">
        <v>600</v>
      </c>
      <c r="J2227" s="533">
        <v>50000026</v>
      </c>
      <c r="K2227" s="14" t="s">
        <v>67</v>
      </c>
      <c r="L2227" s="14" t="s">
        <v>67</v>
      </c>
      <c r="M2227" s="45">
        <v>2227</v>
      </c>
      <c r="N2227" s="45">
        <v>1</v>
      </c>
      <c r="O2227" s="53">
        <v>0</v>
      </c>
      <c r="P2227" s="54">
        <v>0</v>
      </c>
      <c r="Q2227" s="55">
        <v>0</v>
      </c>
      <c r="R2227" s="56">
        <v>0</v>
      </c>
      <c r="S2227" s="57">
        <v>0</v>
      </c>
      <c r="T2227" s="60">
        <v>0</v>
      </c>
      <c r="U2227" s="14">
        <v>0</v>
      </c>
      <c r="V2227" s="60" t="s">
        <v>175</v>
      </c>
      <c r="Y2227" s="46">
        <v>0</v>
      </c>
      <c r="Z2227" s="46">
        <v>0</v>
      </c>
      <c r="AA2227" s="46">
        <v>0</v>
      </c>
      <c r="AB2227" s="46">
        <v>0</v>
      </c>
      <c r="AC2227" s="46">
        <v>0</v>
      </c>
      <c r="AD2227" s="46">
        <v>0</v>
      </c>
      <c r="AE2227" s="46">
        <v>0</v>
      </c>
      <c r="AF2227" s="46">
        <v>0</v>
      </c>
      <c r="AG2227" s="46">
        <v>0</v>
      </c>
      <c r="AH2227" s="46">
        <v>0</v>
      </c>
      <c r="AI2227" s="46">
        <v>0</v>
      </c>
      <c r="AJ2227" s="46">
        <v>0</v>
      </c>
      <c r="AK2227" s="46">
        <v>0</v>
      </c>
      <c r="AL2227" s="46">
        <v>0</v>
      </c>
      <c r="AM2227" s="46">
        <v>0</v>
      </c>
    </row>
    <row r="2228" spans="5:39" x14ac:dyDescent="0.2">
      <c r="E2228" s="14">
        <v>223</v>
      </c>
      <c r="F2228" s="14">
        <v>234</v>
      </c>
      <c r="G2228" s="14" t="s">
        <v>252</v>
      </c>
      <c r="H2228" s="14" t="s">
        <v>308</v>
      </c>
      <c r="I2228" s="14" t="s">
        <v>601</v>
      </c>
      <c r="J2228" s="531">
        <v>50000027</v>
      </c>
      <c r="K2228" s="14" t="s">
        <v>59</v>
      </c>
      <c r="L2228" s="14" t="s">
        <v>57</v>
      </c>
      <c r="M2228" s="45">
        <v>2228</v>
      </c>
      <c r="N2228" s="45">
        <v>1</v>
      </c>
      <c r="O2228" s="46">
        <v>2781.78</v>
      </c>
      <c r="Q2228" s="12" t="s">
        <v>376</v>
      </c>
      <c r="T2228" s="59" t="s">
        <v>73</v>
      </c>
      <c r="U2228" s="14">
        <v>31</v>
      </c>
      <c r="V2228" s="59" t="s">
        <v>175</v>
      </c>
      <c r="Y2228" s="46">
        <v>2665.34</v>
      </c>
      <c r="Z2228" s="46">
        <v>2671.33</v>
      </c>
      <c r="AA2228" s="46">
        <v>2669.33</v>
      </c>
      <c r="AB2228" s="46">
        <v>2669.33</v>
      </c>
      <c r="AC2228" s="46">
        <v>2665.34</v>
      </c>
      <c r="AD2228" s="46">
        <v>2665.34</v>
      </c>
      <c r="AE2228" s="46">
        <v>2781.78</v>
      </c>
      <c r="AF2228" s="46">
        <v>2781.78</v>
      </c>
      <c r="AG2228" s="46">
        <v>2781.78</v>
      </c>
      <c r="AH2228" s="46">
        <v>2781.78</v>
      </c>
      <c r="AI2228" s="46">
        <v>2781.78</v>
      </c>
      <c r="AJ2228" s="46">
        <v>2781.78</v>
      </c>
      <c r="AK2228" s="46">
        <v>2781.78</v>
      </c>
      <c r="AL2228" s="46">
        <v>2781.78</v>
      </c>
      <c r="AM2228" s="46">
        <v>0</v>
      </c>
    </row>
    <row r="2229" spans="5:39" x14ac:dyDescent="0.2">
      <c r="E2229" s="47">
        <v>223</v>
      </c>
      <c r="F2229" s="47">
        <v>234</v>
      </c>
      <c r="G2229" s="47" t="s">
        <v>252</v>
      </c>
      <c r="H2229" s="47" t="s">
        <v>308</v>
      </c>
      <c r="I2229" s="47" t="s">
        <v>601</v>
      </c>
      <c r="J2229" s="533">
        <v>50000027</v>
      </c>
      <c r="K2229" s="14" t="s">
        <v>59</v>
      </c>
      <c r="L2229" s="14" t="s">
        <v>54</v>
      </c>
      <c r="M2229" s="45">
        <v>2229</v>
      </c>
      <c r="N2229" s="45">
        <v>1</v>
      </c>
      <c r="O2229" s="46">
        <v>4094.8199999999997</v>
      </c>
      <c r="Q2229" s="12" t="s">
        <v>376</v>
      </c>
      <c r="T2229" s="59" t="s">
        <v>73</v>
      </c>
      <c r="U2229" s="14">
        <v>0</v>
      </c>
      <c r="V2229" s="59" t="s">
        <v>175</v>
      </c>
      <c r="Y2229" s="46">
        <v>3053.0800000000004</v>
      </c>
      <c r="Z2229" s="46">
        <v>3839.8599999999997</v>
      </c>
      <c r="AA2229" s="46">
        <v>2761.8599999999997</v>
      </c>
      <c r="AB2229" s="46">
        <v>2719.95</v>
      </c>
      <c r="AC2229" s="46">
        <v>1866.9299999999998</v>
      </c>
      <c r="AD2229" s="46">
        <v>762.14</v>
      </c>
      <c r="AE2229" s="46">
        <v>510.81</v>
      </c>
      <c r="AF2229" s="46">
        <v>1004.9499999999999</v>
      </c>
      <c r="AG2229" s="46">
        <v>1341.61</v>
      </c>
      <c r="AH2229" s="46">
        <v>1360.11</v>
      </c>
      <c r="AI2229" s="46">
        <v>2581.9700000000003</v>
      </c>
      <c r="AJ2229" s="46">
        <v>3386.3599999999997</v>
      </c>
      <c r="AK2229" s="46">
        <v>3644.52</v>
      </c>
      <c r="AL2229" s="46">
        <v>4094.8199999999997</v>
      </c>
      <c r="AM2229" s="46">
        <v>0</v>
      </c>
    </row>
    <row r="2230" spans="5:39" x14ac:dyDescent="0.2">
      <c r="E2230" s="47">
        <v>223</v>
      </c>
      <c r="F2230" s="47">
        <v>234</v>
      </c>
      <c r="G2230" s="47" t="s">
        <v>252</v>
      </c>
      <c r="H2230" s="47" t="s">
        <v>308</v>
      </c>
      <c r="I2230" s="47" t="s">
        <v>601</v>
      </c>
      <c r="J2230" s="533">
        <v>50000027</v>
      </c>
      <c r="K2230" s="14" t="s">
        <v>59</v>
      </c>
      <c r="L2230" s="14" t="s">
        <v>58</v>
      </c>
      <c r="M2230" s="45">
        <v>2230</v>
      </c>
      <c r="N2230" s="45">
        <v>1</v>
      </c>
      <c r="O2230" s="46">
        <v>50</v>
      </c>
      <c r="Q2230" s="12" t="s">
        <v>376</v>
      </c>
      <c r="T2230" s="59" t="s">
        <v>73</v>
      </c>
      <c r="U2230" s="14">
        <v>0</v>
      </c>
      <c r="V2230" s="59" t="s">
        <v>175</v>
      </c>
      <c r="Y2230" s="46">
        <v>49.999999999999545</v>
      </c>
      <c r="Z2230" s="46">
        <v>50</v>
      </c>
      <c r="AA2230" s="46">
        <v>50</v>
      </c>
      <c r="AB2230" s="46">
        <v>50</v>
      </c>
      <c r="AC2230" s="46">
        <v>50.000000000000455</v>
      </c>
      <c r="AD2230" s="46">
        <v>49.999999999999886</v>
      </c>
      <c r="AE2230" s="46">
        <v>49.999999999999943</v>
      </c>
      <c r="AF2230" s="46">
        <v>49.999999999999886</v>
      </c>
      <c r="AG2230" s="46">
        <v>50.000000000000227</v>
      </c>
      <c r="AH2230" s="46">
        <v>50.000000000000227</v>
      </c>
      <c r="AI2230" s="46">
        <v>49.999999999999545</v>
      </c>
      <c r="AJ2230" s="46">
        <v>50.000000000000455</v>
      </c>
      <c r="AK2230" s="46">
        <v>50</v>
      </c>
      <c r="AL2230" s="46">
        <v>50</v>
      </c>
      <c r="AM2230" s="46">
        <v>0</v>
      </c>
    </row>
    <row r="2231" spans="5:39" x14ac:dyDescent="0.2">
      <c r="E2231" s="47">
        <v>223</v>
      </c>
      <c r="F2231" s="47">
        <v>234</v>
      </c>
      <c r="G2231" s="47" t="s">
        <v>252</v>
      </c>
      <c r="H2231" s="47" t="s">
        <v>308</v>
      </c>
      <c r="I2231" s="47" t="s">
        <v>601</v>
      </c>
      <c r="J2231" s="533">
        <v>50000027</v>
      </c>
      <c r="K2231" s="14" t="s">
        <v>59</v>
      </c>
      <c r="L2231" s="14" t="s">
        <v>31</v>
      </c>
      <c r="M2231" s="45">
        <v>2231</v>
      </c>
      <c r="N2231" s="45">
        <v>1</v>
      </c>
      <c r="O2231" s="48">
        <v>6926.6</v>
      </c>
      <c r="Q2231" s="12" t="s">
        <v>376</v>
      </c>
      <c r="R2231" s="46">
        <v>5566.6783333333333</v>
      </c>
      <c r="T2231" s="59" t="s">
        <v>73</v>
      </c>
      <c r="U2231" s="14">
        <v>0</v>
      </c>
      <c r="V2231" s="59" t="s">
        <v>175</v>
      </c>
      <c r="X2231" s="46">
        <v>8745.43</v>
      </c>
      <c r="Y2231" s="46">
        <v>5768.42</v>
      </c>
      <c r="Z2231" s="46">
        <v>6561.19</v>
      </c>
      <c r="AA2231" s="46">
        <v>5481.19</v>
      </c>
      <c r="AB2231" s="46">
        <v>5439.28</v>
      </c>
      <c r="AC2231" s="46">
        <v>4582.2700000000004</v>
      </c>
      <c r="AD2231" s="46">
        <v>3477.48</v>
      </c>
      <c r="AE2231" s="46">
        <v>3342.59</v>
      </c>
      <c r="AF2231" s="46">
        <v>3836.73</v>
      </c>
      <c r="AG2231" s="46">
        <v>4173.3900000000003</v>
      </c>
      <c r="AH2231" s="46">
        <v>4191.8900000000003</v>
      </c>
      <c r="AI2231" s="46">
        <v>5413.75</v>
      </c>
      <c r="AJ2231" s="46">
        <v>6218.1399999999994</v>
      </c>
      <c r="AK2231" s="46">
        <v>6476.3</v>
      </c>
      <c r="AL2231" s="46">
        <v>6926.6</v>
      </c>
      <c r="AM2231" s="46">
        <v>0</v>
      </c>
    </row>
    <row r="2232" spans="5:39" x14ac:dyDescent="0.2">
      <c r="E2232" s="47">
        <v>223</v>
      </c>
      <c r="F2232" s="47">
        <v>234</v>
      </c>
      <c r="G2232" s="47" t="s">
        <v>252</v>
      </c>
      <c r="H2232" s="47" t="s">
        <v>308</v>
      </c>
      <c r="I2232" s="47" t="s">
        <v>601</v>
      </c>
      <c r="J2232" s="533">
        <v>50000027</v>
      </c>
      <c r="K2232" s="14" t="s">
        <v>37</v>
      </c>
      <c r="L2232" s="14" t="s">
        <v>31</v>
      </c>
      <c r="M2232" s="45">
        <v>2232</v>
      </c>
      <c r="N2232" s="45">
        <v>1</v>
      </c>
      <c r="O2232" s="48">
        <v>6218.14</v>
      </c>
      <c r="P2232" s="48"/>
      <c r="Q2232" s="12" t="s">
        <v>376</v>
      </c>
      <c r="R2232" s="46">
        <v>3972.3166666666671</v>
      </c>
      <c r="T2232" s="59" t="s">
        <v>73</v>
      </c>
      <c r="U2232" s="14">
        <v>0</v>
      </c>
      <c r="V2232" s="59" t="s">
        <v>175</v>
      </c>
      <c r="Y2232" s="46">
        <v>8745.43</v>
      </c>
      <c r="Z2232" s="46">
        <v>0</v>
      </c>
      <c r="AA2232" s="46">
        <v>17810.8</v>
      </c>
      <c r="AB2232" s="46">
        <v>0</v>
      </c>
      <c r="AC2232" s="46">
        <v>5439.28</v>
      </c>
      <c r="AD2232" s="46">
        <v>8059.75</v>
      </c>
      <c r="AE2232" s="46">
        <v>0</v>
      </c>
      <c r="AF2232" s="46">
        <v>3342.59</v>
      </c>
      <c r="AG2232" s="46">
        <v>3836.73</v>
      </c>
      <c r="AH2232" s="46">
        <v>8365.2800000000007</v>
      </c>
      <c r="AI2232" s="46">
        <v>0</v>
      </c>
      <c r="AJ2232" s="46">
        <v>5413.75</v>
      </c>
      <c r="AK2232" s="46">
        <v>0</v>
      </c>
      <c r="AL2232" s="46">
        <v>6218.14</v>
      </c>
      <c r="AM2232" s="46">
        <v>5361.16</v>
      </c>
    </row>
    <row r="2233" spans="5:39" x14ac:dyDescent="0.2">
      <c r="E2233" s="47">
        <v>223</v>
      </c>
      <c r="F2233" s="47">
        <v>234</v>
      </c>
      <c r="G2233" s="47" t="s">
        <v>252</v>
      </c>
      <c r="H2233" s="47" t="s">
        <v>308</v>
      </c>
      <c r="I2233" s="47" t="s">
        <v>601</v>
      </c>
      <c r="J2233" s="533">
        <v>50000027</v>
      </c>
      <c r="K2233" s="14" t="s">
        <v>65</v>
      </c>
      <c r="L2233" s="14" t="s">
        <v>31</v>
      </c>
      <c r="M2233" s="45">
        <v>2233</v>
      </c>
      <c r="N2233" s="45">
        <v>1</v>
      </c>
      <c r="O2233" s="52">
        <v>13402.900000000009</v>
      </c>
      <c r="P2233" s="48">
        <v>5361.16</v>
      </c>
      <c r="Q2233" s="12" t="s">
        <v>376</v>
      </c>
      <c r="R2233" s="46">
        <v>2233.816666666668</v>
      </c>
      <c r="T2233" s="59" t="s">
        <v>73</v>
      </c>
      <c r="U2233" s="14">
        <v>0</v>
      </c>
      <c r="V2233" s="59" t="s">
        <v>175</v>
      </c>
      <c r="X2233" s="46">
        <v>0</v>
      </c>
      <c r="Y2233" s="46">
        <v>0</v>
      </c>
      <c r="Z2233" s="46">
        <v>0</v>
      </c>
      <c r="AA2233" s="46">
        <v>0</v>
      </c>
      <c r="AB2233" s="46">
        <v>0</v>
      </c>
      <c r="AC2233" s="46">
        <v>0</v>
      </c>
      <c r="AD2233" s="46">
        <v>0</v>
      </c>
      <c r="AE2233" s="46">
        <v>0</v>
      </c>
      <c r="AF2233" s="46">
        <v>0</v>
      </c>
      <c r="AG2233" s="46">
        <v>0</v>
      </c>
      <c r="AH2233" s="46">
        <v>0</v>
      </c>
      <c r="AI2233" s="46">
        <v>0</v>
      </c>
      <c r="AJ2233" s="46">
        <v>7.2759576141834259E-12</v>
      </c>
      <c r="AK2233" s="46">
        <v>6476.3</v>
      </c>
      <c r="AL2233" s="46">
        <v>6926.6</v>
      </c>
      <c r="AM2233" s="46">
        <v>0</v>
      </c>
    </row>
    <row r="2234" spans="5:39" x14ac:dyDescent="0.2">
      <c r="E2234" s="47">
        <v>223</v>
      </c>
      <c r="F2234" s="47">
        <v>234</v>
      </c>
      <c r="G2234" s="47" t="s">
        <v>252</v>
      </c>
      <c r="H2234" s="47" t="s">
        <v>308</v>
      </c>
      <c r="I2234" s="47" t="s">
        <v>601</v>
      </c>
      <c r="J2234" s="533">
        <v>50000027</v>
      </c>
      <c r="K2234" s="14" t="s">
        <v>64</v>
      </c>
      <c r="L2234" s="14" t="s">
        <v>57</v>
      </c>
      <c r="M2234" s="45">
        <v>2234</v>
      </c>
      <c r="N2234" s="45">
        <v>1</v>
      </c>
      <c r="O2234" s="46">
        <v>0</v>
      </c>
      <c r="Q2234" s="12" t="s">
        <v>376</v>
      </c>
      <c r="T2234" s="59" t="s">
        <v>73</v>
      </c>
      <c r="U2234" s="14">
        <v>0</v>
      </c>
      <c r="V2234" s="59" t="s">
        <v>175</v>
      </c>
      <c r="X2234" s="46">
        <v>0</v>
      </c>
      <c r="Y2234" s="46">
        <v>0</v>
      </c>
      <c r="Z2234" s="46">
        <v>2671.33</v>
      </c>
      <c r="AA2234" s="46">
        <v>0</v>
      </c>
      <c r="AB2234" s="46">
        <v>2669.33</v>
      </c>
      <c r="AC2234" s="46">
        <v>0</v>
      </c>
      <c r="AD2234" s="46">
        <v>0</v>
      </c>
      <c r="AE2234" s="46">
        <v>2781.78</v>
      </c>
      <c r="AF2234" s="46">
        <v>2220.9700000000003</v>
      </c>
      <c r="AG2234" s="46">
        <v>1166.02</v>
      </c>
      <c r="AH2234" s="46">
        <v>0</v>
      </c>
      <c r="AI2234" s="46">
        <v>2781.78</v>
      </c>
      <c r="AJ2234" s="46">
        <v>149.8100000000004</v>
      </c>
      <c r="AK2234" s="46">
        <v>2931.5900000000006</v>
      </c>
      <c r="AL2234" s="46">
        <v>0</v>
      </c>
      <c r="AM2234" s="46">
        <v>0</v>
      </c>
    </row>
    <row r="2235" spans="5:39" x14ac:dyDescent="0.2">
      <c r="E2235" s="47">
        <v>223</v>
      </c>
      <c r="F2235" s="47">
        <v>234</v>
      </c>
      <c r="G2235" s="47" t="s">
        <v>252</v>
      </c>
      <c r="H2235" s="47" t="s">
        <v>308</v>
      </c>
      <c r="I2235" s="47" t="s">
        <v>601</v>
      </c>
      <c r="J2235" s="533">
        <v>50000027</v>
      </c>
      <c r="K2235" s="14" t="s">
        <v>64</v>
      </c>
      <c r="L2235" s="14" t="s">
        <v>54</v>
      </c>
      <c r="M2235" s="45">
        <v>2235</v>
      </c>
      <c r="N2235" s="45">
        <v>1</v>
      </c>
      <c r="O2235" s="46">
        <v>13202.900000000001</v>
      </c>
      <c r="Q2235" s="12" t="s">
        <v>376</v>
      </c>
      <c r="T2235" s="59" t="s">
        <v>73</v>
      </c>
      <c r="U2235" s="14">
        <v>0</v>
      </c>
      <c r="V2235" s="59" t="s">
        <v>175</v>
      </c>
      <c r="X2235" s="46">
        <v>0</v>
      </c>
      <c r="Y2235" s="46">
        <v>0</v>
      </c>
      <c r="Z2235" s="46">
        <v>3839.8599999999997</v>
      </c>
      <c r="AA2235" s="46">
        <v>0</v>
      </c>
      <c r="AB2235" s="46">
        <v>2719.95</v>
      </c>
      <c r="AC2235" s="46">
        <v>4482.2699999999995</v>
      </c>
      <c r="AD2235" s="46">
        <v>0</v>
      </c>
      <c r="AE2235" s="46">
        <v>510.81</v>
      </c>
      <c r="AF2235" s="46">
        <v>1515.76</v>
      </c>
      <c r="AG2235" s="46">
        <v>2857.37</v>
      </c>
      <c r="AH2235" s="46">
        <v>0</v>
      </c>
      <c r="AI2235" s="46">
        <v>2581.9700000000003</v>
      </c>
      <c r="AJ2235" s="46">
        <v>5968.33</v>
      </c>
      <c r="AK2235" s="46">
        <v>9612.85</v>
      </c>
      <c r="AL2235" s="46">
        <v>13202.900000000001</v>
      </c>
      <c r="AM2235" s="46">
        <v>7841.7400000000016</v>
      </c>
    </row>
    <row r="2236" spans="5:39" x14ac:dyDescent="0.2">
      <c r="E2236" s="47">
        <v>223</v>
      </c>
      <c r="F2236" s="47">
        <v>234</v>
      </c>
      <c r="G2236" s="47" t="s">
        <v>252</v>
      </c>
      <c r="H2236" s="47" t="s">
        <v>308</v>
      </c>
      <c r="I2236" s="47" t="s">
        <v>601</v>
      </c>
      <c r="J2236" s="533">
        <v>50000027</v>
      </c>
      <c r="K2236" s="14" t="s">
        <v>64</v>
      </c>
      <c r="L2236" s="14" t="s">
        <v>58</v>
      </c>
      <c r="M2236" s="45">
        <v>2236</v>
      </c>
      <c r="N2236" s="45">
        <v>1</v>
      </c>
      <c r="O2236" s="46">
        <v>200.00000000000728</v>
      </c>
      <c r="Q2236" s="12" t="s">
        <v>376</v>
      </c>
      <c r="T2236" s="59" t="s">
        <v>73</v>
      </c>
      <c r="U2236" s="14">
        <v>0</v>
      </c>
      <c r="V2236" s="59" t="s">
        <v>175</v>
      </c>
      <c r="X2236" s="46">
        <v>0</v>
      </c>
      <c r="Y2236" s="46">
        <v>5768.42</v>
      </c>
      <c r="Z2236" s="46">
        <v>5818.420000000001</v>
      </c>
      <c r="AA2236" s="46">
        <v>0</v>
      </c>
      <c r="AB2236" s="46">
        <v>49.999999999999091</v>
      </c>
      <c r="AC2236" s="46">
        <v>100.00000000000091</v>
      </c>
      <c r="AD2236" s="46">
        <v>7.2759576141834259E-12</v>
      </c>
      <c r="AE2236" s="46">
        <v>50.000000000010857</v>
      </c>
      <c r="AF2236" s="46">
        <v>100.00000000001751</v>
      </c>
      <c r="AG2236" s="46">
        <v>150.0000000000141</v>
      </c>
      <c r="AH2236" s="46">
        <v>1.4551915228366852E-11</v>
      </c>
      <c r="AI2236" s="46">
        <v>50.000000000014097</v>
      </c>
      <c r="AJ2236" s="46">
        <v>100.00000000000637</v>
      </c>
      <c r="AK2236" s="46">
        <v>150.00000000000909</v>
      </c>
      <c r="AL2236" s="46">
        <v>200.00000000000728</v>
      </c>
      <c r="AM2236" s="46">
        <v>200.00000000000364</v>
      </c>
    </row>
    <row r="2237" spans="5:39" x14ac:dyDescent="0.2">
      <c r="E2237" s="47">
        <v>223</v>
      </c>
      <c r="F2237" s="47">
        <v>234</v>
      </c>
      <c r="G2237" s="47" t="s">
        <v>252</v>
      </c>
      <c r="H2237" s="47" t="s">
        <v>308</v>
      </c>
      <c r="I2237" s="47" t="s">
        <v>601</v>
      </c>
      <c r="J2237" s="533">
        <v>50000027</v>
      </c>
      <c r="K2237" s="14" t="s">
        <v>67</v>
      </c>
      <c r="L2237" s="14" t="s">
        <v>67</v>
      </c>
      <c r="M2237" s="45">
        <v>2237</v>
      </c>
      <c r="N2237" s="45">
        <v>1</v>
      </c>
      <c r="O2237" s="53">
        <v>13.529639107960975</v>
      </c>
      <c r="P2237" s="54">
        <v>3.5296391079609748</v>
      </c>
      <c r="Q2237" s="55" t="s">
        <v>376</v>
      </c>
      <c r="R2237" s="56">
        <v>2.4077015407452755</v>
      </c>
      <c r="S2237" s="57" t="s">
        <v>370</v>
      </c>
      <c r="T2237" s="60" t="s">
        <v>73</v>
      </c>
      <c r="U2237" s="14">
        <v>0</v>
      </c>
      <c r="V2237" s="60" t="s">
        <v>175</v>
      </c>
      <c r="Y2237" s="46">
        <v>13.529639107960975</v>
      </c>
      <c r="Z2237" s="46">
        <v>13.529639107960975</v>
      </c>
      <c r="AA2237" s="46">
        <v>13.529639107960975</v>
      </c>
      <c r="AB2237" s="46">
        <v>13.529639107960975</v>
      </c>
      <c r="AC2237" s="46">
        <v>13.529639107960975</v>
      </c>
      <c r="AD2237" s="46">
        <v>13.529639107960975</v>
      </c>
      <c r="AE2237" s="46">
        <v>13.529639107960975</v>
      </c>
      <c r="AF2237" s="46">
        <v>13.529639107960975</v>
      </c>
      <c r="AG2237" s="46">
        <v>13.529639107960975</v>
      </c>
      <c r="AH2237" s="46">
        <v>13.529639107960975</v>
      </c>
      <c r="AI2237" s="46">
        <v>13.529639107960975</v>
      </c>
      <c r="AJ2237" s="46">
        <v>13.529639107960975</v>
      </c>
      <c r="AK2237" s="46">
        <v>13.529639107960975</v>
      </c>
      <c r="AL2237" s="46">
        <v>13.529639107960975</v>
      </c>
      <c r="AM2237" s="46">
        <v>13.529639107960975</v>
      </c>
    </row>
    <row r="2238" spans="5:39" x14ac:dyDescent="0.2">
      <c r="E2238" s="14">
        <v>224</v>
      </c>
      <c r="F2238" s="14">
        <v>235</v>
      </c>
      <c r="G2238" s="14" t="s">
        <v>252</v>
      </c>
      <c r="H2238" s="14" t="s">
        <v>356</v>
      </c>
      <c r="I2238" s="14" t="s">
        <v>602</v>
      </c>
      <c r="J2238" s="531">
        <v>50000028</v>
      </c>
      <c r="K2238" s="14" t="s">
        <v>59</v>
      </c>
      <c r="L2238" s="14" t="s">
        <v>57</v>
      </c>
      <c r="M2238" s="45">
        <v>2238</v>
      </c>
      <c r="N2238" s="45">
        <v>1</v>
      </c>
      <c r="O2238" s="46">
        <v>1767.02</v>
      </c>
      <c r="Q2238" s="12">
        <v>0</v>
      </c>
      <c r="T2238" s="59">
        <v>0</v>
      </c>
      <c r="U2238" s="14">
        <v>0</v>
      </c>
      <c r="V2238" s="59" t="s">
        <v>174</v>
      </c>
      <c r="Y2238" s="46">
        <v>1693.05</v>
      </c>
      <c r="Z2238" s="46">
        <v>1697.04</v>
      </c>
      <c r="AA2238" s="46">
        <v>1697.05</v>
      </c>
      <c r="AB2238" s="46">
        <v>1697.04</v>
      </c>
      <c r="AC2238" s="46">
        <v>1693.05</v>
      </c>
      <c r="AD2238" s="46">
        <v>1693.05</v>
      </c>
      <c r="AE2238" s="46">
        <v>1767.02</v>
      </c>
      <c r="AF2238" s="46">
        <v>1767.02</v>
      </c>
      <c r="AG2238" s="46">
        <v>1767.02</v>
      </c>
      <c r="AH2238" s="46">
        <v>1767.02</v>
      </c>
      <c r="AI2238" s="46">
        <v>1767.02</v>
      </c>
      <c r="AJ2238" s="46">
        <v>1767.02</v>
      </c>
      <c r="AK2238" s="46">
        <v>1767.02</v>
      </c>
      <c r="AL2238" s="46">
        <v>1767.02</v>
      </c>
      <c r="AM2238" s="46">
        <v>0</v>
      </c>
    </row>
    <row r="2239" spans="5:39" x14ac:dyDescent="0.2">
      <c r="E2239" s="47">
        <v>224</v>
      </c>
      <c r="F2239" s="47">
        <v>235</v>
      </c>
      <c r="G2239" s="47" t="s">
        <v>252</v>
      </c>
      <c r="H2239" s="47" t="s">
        <v>356</v>
      </c>
      <c r="I2239" s="47" t="s">
        <v>602</v>
      </c>
      <c r="J2239" s="533">
        <v>50000028</v>
      </c>
      <c r="K2239" s="14" t="s">
        <v>59</v>
      </c>
      <c r="L2239" s="14" t="s">
        <v>54</v>
      </c>
      <c r="M2239" s="45">
        <v>2239</v>
      </c>
      <c r="N2239" s="45">
        <v>1</v>
      </c>
      <c r="O2239" s="46">
        <v>2189.33</v>
      </c>
      <c r="Q2239" s="12">
        <v>0</v>
      </c>
      <c r="T2239" s="59">
        <v>0</v>
      </c>
      <c r="U2239" s="14">
        <v>0</v>
      </c>
      <c r="V2239" s="59" t="s">
        <v>174</v>
      </c>
      <c r="Y2239" s="46">
        <v>1667.23</v>
      </c>
      <c r="Z2239" s="46">
        <v>2019.68</v>
      </c>
      <c r="AA2239" s="46">
        <v>1269.28</v>
      </c>
      <c r="AB2239" s="46">
        <v>1598.5</v>
      </c>
      <c r="AC2239" s="46">
        <v>1018.9799999999999</v>
      </c>
      <c r="AD2239" s="46">
        <v>189.16000000000003</v>
      </c>
      <c r="AE2239" s="46">
        <v>203.3</v>
      </c>
      <c r="AF2239" s="46">
        <v>476.71</v>
      </c>
      <c r="AG2239" s="46">
        <v>679.42000000000007</v>
      </c>
      <c r="AH2239" s="46">
        <v>543.43000000000006</v>
      </c>
      <c r="AI2239" s="46">
        <v>1484.1100000000001</v>
      </c>
      <c r="AJ2239" s="46">
        <v>1928.69</v>
      </c>
      <c r="AK2239" s="46">
        <v>2026.58</v>
      </c>
      <c r="AL2239" s="46">
        <v>2189.33</v>
      </c>
      <c r="AM2239" s="46">
        <v>0</v>
      </c>
    </row>
    <row r="2240" spans="5:39" x14ac:dyDescent="0.2">
      <c r="E2240" s="47">
        <v>224</v>
      </c>
      <c r="F2240" s="47">
        <v>235</v>
      </c>
      <c r="G2240" s="47" t="s">
        <v>252</v>
      </c>
      <c r="H2240" s="47" t="s">
        <v>356</v>
      </c>
      <c r="I2240" s="47" t="s">
        <v>602</v>
      </c>
      <c r="J2240" s="533">
        <v>50000028</v>
      </c>
      <c r="K2240" s="14" t="s">
        <v>59</v>
      </c>
      <c r="L2240" s="14" t="s">
        <v>58</v>
      </c>
      <c r="M2240" s="45">
        <v>2240</v>
      </c>
      <c r="N2240" s="45">
        <v>1</v>
      </c>
      <c r="O2240" s="46">
        <v>50</v>
      </c>
      <c r="Q2240" s="12">
        <v>0</v>
      </c>
      <c r="T2240" s="59">
        <v>0</v>
      </c>
      <c r="U2240" s="14">
        <v>0</v>
      </c>
      <c r="V2240" s="59" t="s">
        <v>174</v>
      </c>
      <c r="Y2240" s="46">
        <v>50.000000000000227</v>
      </c>
      <c r="Z2240" s="46">
        <v>49.999999999999773</v>
      </c>
      <c r="AA2240" s="46">
        <v>50</v>
      </c>
      <c r="AB2240" s="46">
        <v>50</v>
      </c>
      <c r="AC2240" s="46">
        <v>50.000000000000341</v>
      </c>
      <c r="AD2240" s="46">
        <v>50.000000000000057</v>
      </c>
      <c r="AE2240" s="46">
        <v>49.999999999999943</v>
      </c>
      <c r="AF2240" s="46">
        <v>50.000000000000057</v>
      </c>
      <c r="AG2240" s="46">
        <v>50</v>
      </c>
      <c r="AH2240" s="46">
        <v>49.999999999999773</v>
      </c>
      <c r="AI2240" s="46">
        <v>50</v>
      </c>
      <c r="AJ2240" s="46">
        <v>50</v>
      </c>
      <c r="AK2240" s="46">
        <v>50</v>
      </c>
      <c r="AL2240" s="46">
        <v>50</v>
      </c>
      <c r="AM2240" s="46">
        <v>0</v>
      </c>
    </row>
    <row r="2241" spans="5:39" x14ac:dyDescent="0.2">
      <c r="E2241" s="47">
        <v>224</v>
      </c>
      <c r="F2241" s="47">
        <v>235</v>
      </c>
      <c r="G2241" s="47" t="s">
        <v>252</v>
      </c>
      <c r="H2241" s="47" t="s">
        <v>356</v>
      </c>
      <c r="I2241" s="47" t="s">
        <v>602</v>
      </c>
      <c r="J2241" s="533">
        <v>50000028</v>
      </c>
      <c r="K2241" s="14" t="s">
        <v>59</v>
      </c>
      <c r="L2241" s="14" t="s">
        <v>31</v>
      </c>
      <c r="M2241" s="45">
        <v>2241</v>
      </c>
      <c r="N2241" s="45">
        <v>1</v>
      </c>
      <c r="O2241" s="48">
        <v>4006.35</v>
      </c>
      <c r="Q2241" s="12">
        <v>0</v>
      </c>
      <c r="R2241" s="46">
        <v>3292.28</v>
      </c>
      <c r="T2241" s="59">
        <v>0</v>
      </c>
      <c r="U2241" s="14">
        <v>0</v>
      </c>
      <c r="V2241" s="59" t="s">
        <v>174</v>
      </c>
      <c r="X2241" s="46">
        <v>2232.62</v>
      </c>
      <c r="Y2241" s="46">
        <v>3410.2799999999997</v>
      </c>
      <c r="Z2241" s="46">
        <v>3766.7200000000003</v>
      </c>
      <c r="AA2241" s="46">
        <v>3016.33</v>
      </c>
      <c r="AB2241" s="46">
        <v>3345.54</v>
      </c>
      <c r="AC2241" s="46">
        <v>2762.03</v>
      </c>
      <c r="AD2241" s="46">
        <v>1932.21</v>
      </c>
      <c r="AE2241" s="46">
        <v>2020.32</v>
      </c>
      <c r="AF2241" s="46">
        <v>2293.73</v>
      </c>
      <c r="AG2241" s="46">
        <v>2496.44</v>
      </c>
      <c r="AH2241" s="46">
        <v>2360.4499999999998</v>
      </c>
      <c r="AI2241" s="46">
        <v>3301.13</v>
      </c>
      <c r="AJ2241" s="46">
        <v>3745.71</v>
      </c>
      <c r="AK2241" s="46">
        <v>3843.6</v>
      </c>
      <c r="AL2241" s="46">
        <v>4006.35</v>
      </c>
      <c r="AM2241" s="46">
        <v>0</v>
      </c>
    </row>
    <row r="2242" spans="5:39" x14ac:dyDescent="0.2">
      <c r="E2242" s="47">
        <v>224</v>
      </c>
      <c r="F2242" s="47">
        <v>235</v>
      </c>
      <c r="G2242" s="47" t="s">
        <v>252</v>
      </c>
      <c r="H2242" s="47" t="s">
        <v>356</v>
      </c>
      <c r="I2242" s="47" t="s">
        <v>602</v>
      </c>
      <c r="J2242" s="533">
        <v>50000028</v>
      </c>
      <c r="K2242" s="14" t="s">
        <v>37</v>
      </c>
      <c r="L2242" s="14" t="s">
        <v>31</v>
      </c>
      <c r="M2242" s="45">
        <v>2242</v>
      </c>
      <c r="N2242" s="45">
        <v>1</v>
      </c>
      <c r="O2242" s="48">
        <v>3843.6</v>
      </c>
      <c r="P2242" s="48"/>
      <c r="Q2242" s="12">
        <v>0</v>
      </c>
      <c r="R2242" s="46">
        <v>3006.8433333333328</v>
      </c>
      <c r="T2242" s="59">
        <v>0</v>
      </c>
      <c r="U2242" s="14">
        <v>0</v>
      </c>
      <c r="V2242" s="59" t="s">
        <v>174</v>
      </c>
      <c r="Y2242" s="46">
        <v>0</v>
      </c>
      <c r="Z2242" s="46">
        <v>5067.12</v>
      </c>
      <c r="AA2242" s="46">
        <v>4342.5</v>
      </c>
      <c r="AB2242" s="46">
        <v>3016.33</v>
      </c>
      <c r="AC2242" s="46">
        <v>3345.54</v>
      </c>
      <c r="AD2242" s="46">
        <v>2762.03</v>
      </c>
      <c r="AE2242" s="46">
        <v>1932.21</v>
      </c>
      <c r="AF2242" s="46">
        <v>2020.32</v>
      </c>
      <c r="AG2242" s="46">
        <v>2293.73</v>
      </c>
      <c r="AH2242" s="46">
        <v>2496.44</v>
      </c>
      <c r="AI2242" s="46">
        <v>2360.4499999999998</v>
      </c>
      <c r="AJ2242" s="46">
        <v>7046.84</v>
      </c>
      <c r="AK2242" s="46">
        <v>0</v>
      </c>
      <c r="AL2242" s="46">
        <v>3843.6</v>
      </c>
      <c r="AM2242" s="46">
        <v>2403.81</v>
      </c>
    </row>
    <row r="2243" spans="5:39" x14ac:dyDescent="0.2">
      <c r="E2243" s="47">
        <v>224</v>
      </c>
      <c r="F2243" s="47">
        <v>235</v>
      </c>
      <c r="G2243" s="47" t="s">
        <v>252</v>
      </c>
      <c r="H2243" s="47" t="s">
        <v>356</v>
      </c>
      <c r="I2243" s="47" t="s">
        <v>602</v>
      </c>
      <c r="J2243" s="533">
        <v>50000028</v>
      </c>
      <c r="K2243" s="14" t="s">
        <v>65</v>
      </c>
      <c r="L2243" s="14" t="s">
        <v>31</v>
      </c>
      <c r="M2243" s="45">
        <v>2243</v>
      </c>
      <c r="N2243" s="45">
        <v>1</v>
      </c>
      <c r="O2243" s="52">
        <v>4006.35</v>
      </c>
      <c r="P2243" s="48">
        <v>2403.81</v>
      </c>
      <c r="Q2243" s="12">
        <v>0</v>
      </c>
      <c r="R2243" s="46">
        <v>667.72500000000002</v>
      </c>
      <c r="T2243" s="59">
        <v>0</v>
      </c>
      <c r="U2243" s="14">
        <v>0</v>
      </c>
      <c r="V2243" s="59" t="s">
        <v>174</v>
      </c>
      <c r="X2243" s="46">
        <v>0</v>
      </c>
      <c r="Y2243" s="46">
        <v>0</v>
      </c>
      <c r="Z2243" s="46">
        <v>0</v>
      </c>
      <c r="AA2243" s="46">
        <v>0</v>
      </c>
      <c r="AB2243" s="46">
        <v>0</v>
      </c>
      <c r="AC2243" s="46">
        <v>0</v>
      </c>
      <c r="AD2243" s="46">
        <v>0</v>
      </c>
      <c r="AE2243" s="46">
        <v>0</v>
      </c>
      <c r="AF2243" s="46">
        <v>0</v>
      </c>
      <c r="AG2243" s="46">
        <v>0</v>
      </c>
      <c r="AH2243" s="46">
        <v>0</v>
      </c>
      <c r="AI2243" s="46">
        <v>0</v>
      </c>
      <c r="AJ2243" s="46">
        <v>0</v>
      </c>
      <c r="AK2243" s="46">
        <v>0</v>
      </c>
      <c r="AL2243" s="46">
        <v>4006.35</v>
      </c>
      <c r="AM2243" s="46">
        <v>0</v>
      </c>
    </row>
    <row r="2244" spans="5:39" x14ac:dyDescent="0.2">
      <c r="E2244" s="47">
        <v>224</v>
      </c>
      <c r="F2244" s="47">
        <v>235</v>
      </c>
      <c r="G2244" s="47" t="s">
        <v>252</v>
      </c>
      <c r="H2244" s="47" t="s">
        <v>356</v>
      </c>
      <c r="I2244" s="47" t="s">
        <v>602</v>
      </c>
      <c r="J2244" s="533">
        <v>50000028</v>
      </c>
      <c r="K2244" s="14" t="s">
        <v>64</v>
      </c>
      <c r="L2244" s="14" t="s">
        <v>57</v>
      </c>
      <c r="M2244" s="45">
        <v>2244</v>
      </c>
      <c r="N2244" s="45">
        <v>1</v>
      </c>
      <c r="O2244" s="46">
        <v>0</v>
      </c>
      <c r="Q2244" s="12">
        <v>0</v>
      </c>
      <c r="T2244" s="59">
        <v>0</v>
      </c>
      <c r="U2244" s="14">
        <v>0</v>
      </c>
      <c r="V2244" s="59" t="s">
        <v>174</v>
      </c>
      <c r="X2244" s="46">
        <v>0</v>
      </c>
      <c r="Y2244" s="46">
        <v>1693.05</v>
      </c>
      <c r="Z2244" s="46">
        <v>0</v>
      </c>
      <c r="AA2244" s="46">
        <v>0</v>
      </c>
      <c r="AB2244" s="46">
        <v>0</v>
      </c>
      <c r="AC2244" s="46">
        <v>0</v>
      </c>
      <c r="AD2244" s="46">
        <v>0</v>
      </c>
      <c r="AE2244" s="46">
        <v>0</v>
      </c>
      <c r="AF2244" s="46">
        <v>0</v>
      </c>
      <c r="AG2244" s="46">
        <v>0</v>
      </c>
      <c r="AH2244" s="46">
        <v>0</v>
      </c>
      <c r="AI2244" s="46">
        <v>0</v>
      </c>
      <c r="AJ2244" s="46">
        <v>0</v>
      </c>
      <c r="AK2244" s="46">
        <v>1767.02</v>
      </c>
      <c r="AL2244" s="46">
        <v>0</v>
      </c>
      <c r="AM2244" s="46">
        <v>0</v>
      </c>
    </row>
    <row r="2245" spans="5:39" x14ac:dyDescent="0.2">
      <c r="E2245" s="47">
        <v>224</v>
      </c>
      <c r="F2245" s="47">
        <v>235</v>
      </c>
      <c r="G2245" s="47" t="s">
        <v>252</v>
      </c>
      <c r="H2245" s="47" t="s">
        <v>356</v>
      </c>
      <c r="I2245" s="47" t="s">
        <v>602</v>
      </c>
      <c r="J2245" s="533">
        <v>50000028</v>
      </c>
      <c r="K2245" s="14" t="s">
        <v>64</v>
      </c>
      <c r="L2245" s="14" t="s">
        <v>54</v>
      </c>
      <c r="M2245" s="45">
        <v>2245</v>
      </c>
      <c r="N2245" s="45">
        <v>1</v>
      </c>
      <c r="O2245" s="46">
        <v>3906.35</v>
      </c>
      <c r="Q2245" s="12">
        <v>0</v>
      </c>
      <c r="T2245" s="59">
        <v>0</v>
      </c>
      <c r="U2245" s="14">
        <v>0</v>
      </c>
      <c r="V2245" s="59" t="s">
        <v>174</v>
      </c>
      <c r="X2245" s="46">
        <v>0</v>
      </c>
      <c r="Y2245" s="46">
        <v>1667.23</v>
      </c>
      <c r="Z2245" s="46">
        <v>2009.88</v>
      </c>
      <c r="AA2245" s="46">
        <v>633.71</v>
      </c>
      <c r="AB2245" s="46">
        <v>912.92000000000007</v>
      </c>
      <c r="AC2245" s="46">
        <v>279.41000000000008</v>
      </c>
      <c r="AD2245" s="46">
        <v>0</v>
      </c>
      <c r="AE2245" s="46">
        <v>38.109999999999957</v>
      </c>
      <c r="AF2245" s="46">
        <v>261.52</v>
      </c>
      <c r="AG2245" s="46">
        <v>414.23</v>
      </c>
      <c r="AH2245" s="46">
        <v>228.24</v>
      </c>
      <c r="AI2245" s="46">
        <v>1118.9200000000003</v>
      </c>
      <c r="AJ2245" s="46">
        <v>0</v>
      </c>
      <c r="AK2245" s="46">
        <v>2026.58</v>
      </c>
      <c r="AL2245" s="46">
        <v>3906.35</v>
      </c>
      <c r="AM2245" s="46">
        <v>1502.54</v>
      </c>
    </row>
    <row r="2246" spans="5:39" x14ac:dyDescent="0.2">
      <c r="E2246" s="47">
        <v>224</v>
      </c>
      <c r="F2246" s="47">
        <v>235</v>
      </c>
      <c r="G2246" s="47" t="s">
        <v>252</v>
      </c>
      <c r="H2246" s="47" t="s">
        <v>356</v>
      </c>
      <c r="I2246" s="47" t="s">
        <v>602</v>
      </c>
      <c r="J2246" s="533">
        <v>50000028</v>
      </c>
      <c r="K2246" s="14" t="s">
        <v>64</v>
      </c>
      <c r="L2246" s="14" t="s">
        <v>58</v>
      </c>
      <c r="M2246" s="45">
        <v>2246</v>
      </c>
      <c r="N2246" s="45">
        <v>1</v>
      </c>
      <c r="O2246" s="46">
        <v>99.999999999998636</v>
      </c>
      <c r="Q2246" s="12">
        <v>0</v>
      </c>
      <c r="T2246" s="59">
        <v>0</v>
      </c>
      <c r="U2246" s="14">
        <v>0</v>
      </c>
      <c r="V2246" s="59" t="s">
        <v>174</v>
      </c>
      <c r="X2246" s="46">
        <v>0</v>
      </c>
      <c r="Y2246" s="46">
        <v>2282.6199999999994</v>
      </c>
      <c r="Z2246" s="46">
        <v>2332.619999999999</v>
      </c>
      <c r="AA2246" s="46">
        <v>2382.62</v>
      </c>
      <c r="AB2246" s="46">
        <v>2432.619999999999</v>
      </c>
      <c r="AC2246" s="46">
        <v>2482.619999999999</v>
      </c>
      <c r="AD2246" s="46">
        <v>1932.2099999999991</v>
      </c>
      <c r="AE2246" s="46">
        <v>1982.2099999999998</v>
      </c>
      <c r="AF2246" s="46">
        <v>2032.2099999999996</v>
      </c>
      <c r="AG2246" s="46">
        <v>2082.2099999999987</v>
      </c>
      <c r="AH2246" s="46">
        <v>2132.2100000000009</v>
      </c>
      <c r="AI2246" s="46">
        <v>2182.2100000000009</v>
      </c>
      <c r="AJ2246" s="46">
        <v>0</v>
      </c>
      <c r="AK2246" s="46">
        <v>49.999999999998636</v>
      </c>
      <c r="AL2246" s="46">
        <v>99.999999999998636</v>
      </c>
      <c r="AM2246" s="46">
        <v>100.00000000000091</v>
      </c>
    </row>
    <row r="2247" spans="5:39" x14ac:dyDescent="0.2">
      <c r="E2247" s="47">
        <v>224</v>
      </c>
      <c r="F2247" s="47">
        <v>235</v>
      </c>
      <c r="G2247" s="47" t="s">
        <v>252</v>
      </c>
      <c r="H2247" s="47" t="s">
        <v>356</v>
      </c>
      <c r="I2247" s="47" t="s">
        <v>602</v>
      </c>
      <c r="J2247" s="533">
        <v>50000028</v>
      </c>
      <c r="K2247" s="14" t="s">
        <v>67</v>
      </c>
      <c r="L2247" s="14" t="s">
        <v>67</v>
      </c>
      <c r="M2247" s="45">
        <v>2247</v>
      </c>
      <c r="N2247" s="45">
        <v>1</v>
      </c>
      <c r="O2247" s="53">
        <v>0</v>
      </c>
      <c r="P2247" s="54">
        <v>0</v>
      </c>
      <c r="Q2247" s="55">
        <v>0</v>
      </c>
      <c r="R2247" s="56">
        <v>0</v>
      </c>
      <c r="S2247" s="57">
        <v>0</v>
      </c>
      <c r="T2247" s="60">
        <v>0</v>
      </c>
      <c r="U2247" s="14">
        <v>0</v>
      </c>
      <c r="V2247" s="60" t="s">
        <v>174</v>
      </c>
      <c r="Y2247" s="46">
        <v>0</v>
      </c>
      <c r="Z2247" s="46">
        <v>0</v>
      </c>
      <c r="AA2247" s="46">
        <v>0</v>
      </c>
      <c r="AB2247" s="46">
        <v>0</v>
      </c>
      <c r="AC2247" s="46">
        <v>0</v>
      </c>
      <c r="AD2247" s="46">
        <v>0</v>
      </c>
      <c r="AE2247" s="46">
        <v>0</v>
      </c>
      <c r="AF2247" s="46">
        <v>0</v>
      </c>
      <c r="AG2247" s="46">
        <v>0</v>
      </c>
      <c r="AH2247" s="46">
        <v>0</v>
      </c>
      <c r="AI2247" s="46">
        <v>0</v>
      </c>
      <c r="AJ2247" s="46">
        <v>0</v>
      </c>
      <c r="AK2247" s="46">
        <v>0</v>
      </c>
      <c r="AL2247" s="46">
        <v>0</v>
      </c>
      <c r="AM2247" s="46">
        <v>0</v>
      </c>
    </row>
    <row r="2248" spans="5:39" x14ac:dyDescent="0.2">
      <c r="E2248" s="14">
        <v>225</v>
      </c>
      <c r="F2248" s="14">
        <v>236</v>
      </c>
      <c r="G2248" s="14" t="s">
        <v>252</v>
      </c>
      <c r="H2248" s="14" t="s">
        <v>321</v>
      </c>
      <c r="I2248" s="14" t="s">
        <v>603</v>
      </c>
      <c r="J2248" s="531">
        <v>50000029</v>
      </c>
      <c r="K2248" s="14" t="s">
        <v>59</v>
      </c>
      <c r="L2248" s="14" t="s">
        <v>57</v>
      </c>
      <c r="M2248" s="45">
        <v>2248</v>
      </c>
      <c r="N2248" s="45">
        <v>1</v>
      </c>
      <c r="O2248" s="46">
        <v>1747.43</v>
      </c>
      <c r="Q2248" s="12">
        <v>0</v>
      </c>
      <c r="T2248" s="59">
        <v>0</v>
      </c>
      <c r="U2248" s="14">
        <v>0</v>
      </c>
      <c r="V2248" s="59">
        <v>0</v>
      </c>
      <c r="Y2248" s="46">
        <v>1674.28</v>
      </c>
      <c r="Z2248" s="46">
        <v>1678.27</v>
      </c>
      <c r="AA2248" s="46">
        <v>1678.28</v>
      </c>
      <c r="AB2248" s="46">
        <v>1678.27</v>
      </c>
      <c r="AC2248" s="46">
        <v>1674.28</v>
      </c>
      <c r="AD2248" s="46">
        <v>1674.28</v>
      </c>
      <c r="AE2248" s="46">
        <v>1747.43</v>
      </c>
      <c r="AF2248" s="46">
        <v>1747.43</v>
      </c>
      <c r="AG2248" s="46">
        <v>1747.43</v>
      </c>
      <c r="AH2248" s="46">
        <v>1747.43</v>
      </c>
      <c r="AI2248" s="46">
        <v>1747.43</v>
      </c>
      <c r="AJ2248" s="46">
        <v>1747.43</v>
      </c>
      <c r="AK2248" s="46">
        <v>1747.43</v>
      </c>
      <c r="AL2248" s="46">
        <v>1747.43</v>
      </c>
      <c r="AM2248" s="46">
        <v>0</v>
      </c>
    </row>
    <row r="2249" spans="5:39" x14ac:dyDescent="0.2">
      <c r="E2249" s="47">
        <v>225</v>
      </c>
      <c r="F2249" s="47">
        <v>236</v>
      </c>
      <c r="G2249" s="47" t="s">
        <v>252</v>
      </c>
      <c r="H2249" s="47" t="s">
        <v>321</v>
      </c>
      <c r="I2249" s="47" t="s">
        <v>603</v>
      </c>
      <c r="J2249" s="533">
        <v>50000029</v>
      </c>
      <c r="K2249" s="14" t="s">
        <v>59</v>
      </c>
      <c r="L2249" s="14" t="s">
        <v>54</v>
      </c>
      <c r="M2249" s="45">
        <v>2249</v>
      </c>
      <c r="N2249" s="45">
        <v>1</v>
      </c>
      <c r="O2249" s="46">
        <v>2970.7900000000004</v>
      </c>
      <c r="Q2249" s="12">
        <v>0</v>
      </c>
      <c r="T2249" s="59">
        <v>0</v>
      </c>
      <c r="U2249" s="14">
        <v>0</v>
      </c>
      <c r="V2249" s="59">
        <v>0</v>
      </c>
      <c r="Y2249" s="46">
        <v>1892.33</v>
      </c>
      <c r="Z2249" s="46">
        <v>2556.91</v>
      </c>
      <c r="AA2249" s="46">
        <v>1475.53</v>
      </c>
      <c r="AB2249" s="46">
        <v>1229.3699999999999</v>
      </c>
      <c r="AC2249" s="46">
        <v>2939.91</v>
      </c>
      <c r="AD2249" s="46">
        <v>420.23</v>
      </c>
      <c r="AE2249" s="46">
        <v>451.03999999999996</v>
      </c>
      <c r="AF2249" s="46">
        <v>-1039.27</v>
      </c>
      <c r="AG2249" s="46">
        <v>224.00000000000003</v>
      </c>
      <c r="AH2249" s="46">
        <v>1558.96</v>
      </c>
      <c r="AI2249" s="46">
        <v>2040.97</v>
      </c>
      <c r="AJ2249" s="46">
        <v>2242.65</v>
      </c>
      <c r="AK2249" s="46">
        <v>1931.1899999999998</v>
      </c>
      <c r="AL2249" s="46">
        <v>2970.7900000000004</v>
      </c>
      <c r="AM2249" s="46">
        <v>0</v>
      </c>
    </row>
    <row r="2250" spans="5:39" x14ac:dyDescent="0.2">
      <c r="E2250" s="47">
        <v>225</v>
      </c>
      <c r="F2250" s="47">
        <v>236</v>
      </c>
      <c r="G2250" s="47" t="s">
        <v>252</v>
      </c>
      <c r="H2250" s="47" t="s">
        <v>321</v>
      </c>
      <c r="I2250" s="47" t="s">
        <v>603</v>
      </c>
      <c r="J2250" s="533">
        <v>50000029</v>
      </c>
      <c r="K2250" s="14" t="s">
        <v>59</v>
      </c>
      <c r="L2250" s="14" t="s">
        <v>58</v>
      </c>
      <c r="M2250" s="45">
        <v>2250</v>
      </c>
      <c r="N2250" s="45">
        <v>1</v>
      </c>
      <c r="O2250" s="46">
        <v>49.999999999999545</v>
      </c>
      <c r="Q2250" s="12">
        <v>0</v>
      </c>
      <c r="T2250" s="59">
        <v>0</v>
      </c>
      <c r="U2250" s="14">
        <v>0</v>
      </c>
      <c r="V2250" s="59">
        <v>0</v>
      </c>
      <c r="Y2250" s="46">
        <v>50.000000000000227</v>
      </c>
      <c r="Z2250" s="46">
        <v>50.000000000000455</v>
      </c>
      <c r="AA2250" s="46">
        <v>50</v>
      </c>
      <c r="AB2250" s="46">
        <v>50</v>
      </c>
      <c r="AC2250" s="46">
        <v>50</v>
      </c>
      <c r="AD2250" s="46">
        <v>50.000000000000227</v>
      </c>
      <c r="AE2250" s="46">
        <v>49.999999999999773</v>
      </c>
      <c r="AF2250" s="46">
        <v>49.999999999999886</v>
      </c>
      <c r="AG2250" s="46">
        <v>49.999999999999972</v>
      </c>
      <c r="AH2250" s="46">
        <v>49.999999999999773</v>
      </c>
      <c r="AI2250" s="46">
        <v>50.000000000000227</v>
      </c>
      <c r="AJ2250" s="46">
        <v>49.999999999999545</v>
      </c>
      <c r="AK2250" s="46">
        <v>50</v>
      </c>
      <c r="AL2250" s="46">
        <v>49.999999999999545</v>
      </c>
      <c r="AM2250" s="46">
        <v>0</v>
      </c>
    </row>
    <row r="2251" spans="5:39" x14ac:dyDescent="0.2">
      <c r="E2251" s="47">
        <v>225</v>
      </c>
      <c r="F2251" s="47">
        <v>236</v>
      </c>
      <c r="G2251" s="47" t="s">
        <v>252</v>
      </c>
      <c r="H2251" s="47" t="s">
        <v>321</v>
      </c>
      <c r="I2251" s="47" t="s">
        <v>603</v>
      </c>
      <c r="J2251" s="533">
        <v>50000029</v>
      </c>
      <c r="K2251" s="14" t="s">
        <v>59</v>
      </c>
      <c r="L2251" s="14" t="s">
        <v>31</v>
      </c>
      <c r="M2251" s="45">
        <v>2251</v>
      </c>
      <c r="N2251" s="45">
        <v>1</v>
      </c>
      <c r="O2251" s="48">
        <v>4768.2199999999993</v>
      </c>
      <c r="Q2251" s="12">
        <v>0</v>
      </c>
      <c r="R2251" s="46">
        <v>3625.5233333333331</v>
      </c>
      <c r="T2251" s="59">
        <v>0</v>
      </c>
      <c r="U2251" s="14">
        <v>0</v>
      </c>
      <c r="V2251" s="59">
        <v>0</v>
      </c>
      <c r="X2251" s="46">
        <v>-23.04</v>
      </c>
      <c r="Y2251" s="46">
        <v>3616.6099999999997</v>
      </c>
      <c r="Z2251" s="46">
        <v>4285.18</v>
      </c>
      <c r="AA2251" s="46">
        <v>3203.81</v>
      </c>
      <c r="AB2251" s="46">
        <v>2957.64</v>
      </c>
      <c r="AC2251" s="46">
        <v>4664.1899999999996</v>
      </c>
      <c r="AD2251" s="46">
        <v>2144.5100000000002</v>
      </c>
      <c r="AE2251" s="46">
        <v>2248.4700000000003</v>
      </c>
      <c r="AF2251" s="46">
        <v>758.16</v>
      </c>
      <c r="AG2251" s="46">
        <v>2021.43</v>
      </c>
      <c r="AH2251" s="46">
        <v>3356.3900000000003</v>
      </c>
      <c r="AI2251" s="46">
        <v>3838.4000000000005</v>
      </c>
      <c r="AJ2251" s="46">
        <v>4040.0799999999995</v>
      </c>
      <c r="AK2251" s="46">
        <v>3728.62</v>
      </c>
      <c r="AL2251" s="46">
        <v>4768.2199999999993</v>
      </c>
      <c r="AM2251" s="46">
        <v>0</v>
      </c>
    </row>
    <row r="2252" spans="5:39" x14ac:dyDescent="0.2">
      <c r="E2252" s="47">
        <v>225</v>
      </c>
      <c r="F2252" s="47">
        <v>236</v>
      </c>
      <c r="G2252" s="47" t="s">
        <v>252</v>
      </c>
      <c r="H2252" s="47" t="s">
        <v>321</v>
      </c>
      <c r="I2252" s="47" t="s">
        <v>603</v>
      </c>
      <c r="J2252" s="533">
        <v>50000029</v>
      </c>
      <c r="K2252" s="14" t="s">
        <v>37</v>
      </c>
      <c r="L2252" s="14" t="s">
        <v>31</v>
      </c>
      <c r="M2252" s="45">
        <v>2252</v>
      </c>
      <c r="N2252" s="45">
        <v>1</v>
      </c>
      <c r="O2252" s="48">
        <v>4768.22</v>
      </c>
      <c r="P2252" s="48"/>
      <c r="Q2252" s="12">
        <v>0</v>
      </c>
      <c r="R2252" s="46">
        <v>4501.8166666666666</v>
      </c>
      <c r="T2252" s="59">
        <v>0</v>
      </c>
      <c r="U2252" s="14">
        <v>0</v>
      </c>
      <c r="V2252" s="59">
        <v>0</v>
      </c>
      <c r="Y2252" s="46">
        <v>0</v>
      </c>
      <c r="Z2252" s="46">
        <v>7878.75</v>
      </c>
      <c r="AA2252" s="46">
        <v>3203.81</v>
      </c>
      <c r="AB2252" s="46">
        <v>2957.64</v>
      </c>
      <c r="AC2252" s="46">
        <v>4557.57</v>
      </c>
      <c r="AD2252" s="46">
        <v>0</v>
      </c>
      <c r="AE2252" s="46">
        <v>0</v>
      </c>
      <c r="AF2252" s="46">
        <v>0</v>
      </c>
      <c r="AG2252" s="46">
        <v>4152.5200000000004</v>
      </c>
      <c r="AH2252" s="46">
        <v>3126.67</v>
      </c>
      <c r="AI2252" s="46">
        <v>3356.39</v>
      </c>
      <c r="AJ2252" s="46">
        <v>7878.48</v>
      </c>
      <c r="AK2252" s="46">
        <v>3728.62</v>
      </c>
      <c r="AL2252" s="46">
        <v>4768.22</v>
      </c>
      <c r="AM2252" s="46">
        <v>0</v>
      </c>
    </row>
    <row r="2253" spans="5:39" x14ac:dyDescent="0.2">
      <c r="E2253" s="47">
        <v>225</v>
      </c>
      <c r="F2253" s="47">
        <v>236</v>
      </c>
      <c r="G2253" s="47" t="s">
        <v>252</v>
      </c>
      <c r="H2253" s="47" t="s">
        <v>321</v>
      </c>
      <c r="I2253" s="47" t="s">
        <v>603</v>
      </c>
      <c r="J2253" s="533">
        <v>50000029</v>
      </c>
      <c r="K2253" s="14" t="s">
        <v>65</v>
      </c>
      <c r="L2253" s="14" t="s">
        <v>31</v>
      </c>
      <c r="M2253" s="45">
        <v>2253</v>
      </c>
      <c r="N2253" s="45">
        <v>1</v>
      </c>
      <c r="O2253" s="52">
        <v>0</v>
      </c>
      <c r="P2253" s="48">
        <v>0</v>
      </c>
      <c r="Q2253" s="12">
        <v>0</v>
      </c>
      <c r="R2253" s="46">
        <v>0</v>
      </c>
      <c r="T2253" s="59">
        <v>0</v>
      </c>
      <c r="U2253" s="14">
        <v>0</v>
      </c>
      <c r="V2253" s="59">
        <v>0</v>
      </c>
      <c r="X2253" s="46">
        <v>0</v>
      </c>
      <c r="Y2253" s="46">
        <v>0</v>
      </c>
      <c r="Z2253" s="46">
        <v>0</v>
      </c>
      <c r="AA2253" s="46">
        <v>0</v>
      </c>
      <c r="AB2253" s="46">
        <v>0</v>
      </c>
      <c r="AC2253" s="46">
        <v>0</v>
      </c>
      <c r="AD2253" s="46">
        <v>0</v>
      </c>
      <c r="AE2253" s="46">
        <v>0</v>
      </c>
      <c r="AF2253" s="46">
        <v>0</v>
      </c>
      <c r="AG2253" s="46">
        <v>0</v>
      </c>
      <c r="AH2253" s="46">
        <v>0</v>
      </c>
      <c r="AI2253" s="46">
        <v>0</v>
      </c>
      <c r="AJ2253" s="46">
        <v>0</v>
      </c>
      <c r="AK2253" s="46">
        <v>0</v>
      </c>
      <c r="AL2253" s="46">
        <v>0</v>
      </c>
      <c r="AM2253" s="46">
        <v>0</v>
      </c>
    </row>
    <row r="2254" spans="5:39" x14ac:dyDescent="0.2">
      <c r="E2254" s="47">
        <v>225</v>
      </c>
      <c r="F2254" s="47">
        <v>236</v>
      </c>
      <c r="G2254" s="47" t="s">
        <v>252</v>
      </c>
      <c r="H2254" s="47" t="s">
        <v>321</v>
      </c>
      <c r="I2254" s="47" t="s">
        <v>603</v>
      </c>
      <c r="J2254" s="533">
        <v>50000029</v>
      </c>
      <c r="K2254" s="14" t="s">
        <v>64</v>
      </c>
      <c r="L2254" s="14" t="s">
        <v>57</v>
      </c>
      <c r="M2254" s="45">
        <v>2254</v>
      </c>
      <c r="N2254" s="45">
        <v>1</v>
      </c>
      <c r="O2254" s="46">
        <v>0</v>
      </c>
      <c r="Q2254" s="12">
        <v>0</v>
      </c>
      <c r="T2254" s="59">
        <v>0</v>
      </c>
      <c r="U2254" s="14">
        <v>0</v>
      </c>
      <c r="V2254" s="59">
        <v>0</v>
      </c>
      <c r="X2254" s="46">
        <v>0</v>
      </c>
      <c r="Y2254" s="46">
        <v>1674.28</v>
      </c>
      <c r="Z2254" s="46">
        <v>0</v>
      </c>
      <c r="AA2254" s="46">
        <v>0</v>
      </c>
      <c r="AB2254" s="46">
        <v>0</v>
      </c>
      <c r="AC2254" s="46">
        <v>0</v>
      </c>
      <c r="AD2254" s="46">
        <v>1674.28</v>
      </c>
      <c r="AE2254" s="46">
        <v>3421.71</v>
      </c>
      <c r="AF2254" s="46">
        <v>5169.1400000000003</v>
      </c>
      <c r="AG2254" s="46">
        <v>2764.05</v>
      </c>
      <c r="AH2254" s="46">
        <v>1384.8100000000004</v>
      </c>
      <c r="AI2254" s="46">
        <v>0</v>
      </c>
      <c r="AJ2254" s="46">
        <v>0</v>
      </c>
      <c r="AK2254" s="46">
        <v>0</v>
      </c>
      <c r="AL2254" s="46">
        <v>0</v>
      </c>
      <c r="AM2254" s="46">
        <v>0</v>
      </c>
    </row>
    <row r="2255" spans="5:39" x14ac:dyDescent="0.2">
      <c r="E2255" s="47">
        <v>225</v>
      </c>
      <c r="F2255" s="47">
        <v>236</v>
      </c>
      <c r="G2255" s="47" t="s">
        <v>252</v>
      </c>
      <c r="H2255" s="47" t="s">
        <v>321</v>
      </c>
      <c r="I2255" s="47" t="s">
        <v>603</v>
      </c>
      <c r="J2255" s="533">
        <v>50000029</v>
      </c>
      <c r="K2255" s="14" t="s">
        <v>64</v>
      </c>
      <c r="L2255" s="14" t="s">
        <v>54</v>
      </c>
      <c r="M2255" s="45">
        <v>2255</v>
      </c>
      <c r="N2255" s="45">
        <v>1</v>
      </c>
      <c r="O2255" s="46">
        <v>0</v>
      </c>
      <c r="Q2255" s="12">
        <v>0</v>
      </c>
      <c r="T2255" s="59">
        <v>0</v>
      </c>
      <c r="U2255" s="14">
        <v>0</v>
      </c>
      <c r="V2255" s="59">
        <v>0</v>
      </c>
      <c r="X2255" s="46">
        <v>0</v>
      </c>
      <c r="Y2255" s="46">
        <v>1892.33</v>
      </c>
      <c r="Z2255" s="46">
        <v>0</v>
      </c>
      <c r="AA2255" s="46">
        <v>0</v>
      </c>
      <c r="AB2255" s="46">
        <v>0</v>
      </c>
      <c r="AC2255" s="46">
        <v>56.619999999999891</v>
      </c>
      <c r="AD2255" s="46">
        <v>476.84999999999991</v>
      </c>
      <c r="AE2255" s="46">
        <v>927.88999999999987</v>
      </c>
      <c r="AF2255" s="46">
        <v>-111.38000000000011</v>
      </c>
      <c r="AG2255" s="46">
        <v>112.61999999999992</v>
      </c>
      <c r="AH2255" s="46">
        <v>1671.58</v>
      </c>
      <c r="AI2255" s="46">
        <v>3488.400000000001</v>
      </c>
      <c r="AJ2255" s="46">
        <v>0</v>
      </c>
      <c r="AK2255" s="46">
        <v>0</v>
      </c>
      <c r="AL2255" s="46">
        <v>0</v>
      </c>
      <c r="AM2255" s="46">
        <v>0</v>
      </c>
    </row>
    <row r="2256" spans="5:39" x14ac:dyDescent="0.2">
      <c r="E2256" s="47">
        <v>225</v>
      </c>
      <c r="F2256" s="47">
        <v>236</v>
      </c>
      <c r="G2256" s="47" t="s">
        <v>252</v>
      </c>
      <c r="H2256" s="47" t="s">
        <v>321</v>
      </c>
      <c r="I2256" s="47" t="s">
        <v>603</v>
      </c>
      <c r="J2256" s="533">
        <v>50000029</v>
      </c>
      <c r="K2256" s="14" t="s">
        <v>64</v>
      </c>
      <c r="L2256" s="14" t="s">
        <v>58</v>
      </c>
      <c r="M2256" s="45">
        <v>2256</v>
      </c>
      <c r="N2256" s="45">
        <v>1</v>
      </c>
      <c r="O2256" s="46">
        <v>0</v>
      </c>
      <c r="Q2256" s="12">
        <v>0</v>
      </c>
      <c r="T2256" s="59">
        <v>0</v>
      </c>
      <c r="U2256" s="14">
        <v>0</v>
      </c>
      <c r="V2256" s="59">
        <v>0</v>
      </c>
      <c r="X2256" s="46">
        <v>0</v>
      </c>
      <c r="Y2256" s="46">
        <v>26.959999999999809</v>
      </c>
      <c r="Z2256" s="46">
        <v>0</v>
      </c>
      <c r="AA2256" s="46">
        <v>0</v>
      </c>
      <c r="AB2256" s="46">
        <v>0</v>
      </c>
      <c r="AC2256" s="46">
        <v>50.000000000002728</v>
      </c>
      <c r="AD2256" s="46">
        <v>100.00000000000477</v>
      </c>
      <c r="AE2256" s="46">
        <v>150.00000000000591</v>
      </c>
      <c r="AF2256" s="46">
        <v>200.00000000000546</v>
      </c>
      <c r="AG2256" s="46">
        <v>250.00000000000543</v>
      </c>
      <c r="AH2256" s="46">
        <v>300.00000000000273</v>
      </c>
      <c r="AI2256" s="46">
        <v>350.00000000000045</v>
      </c>
      <c r="AJ2256" s="46">
        <v>0</v>
      </c>
      <c r="AK2256" s="46">
        <v>0</v>
      </c>
      <c r="AL2256" s="46">
        <v>0</v>
      </c>
      <c r="AM2256" s="46">
        <v>0</v>
      </c>
    </row>
    <row r="2257" spans="5:39" x14ac:dyDescent="0.2">
      <c r="E2257" s="47">
        <v>225</v>
      </c>
      <c r="F2257" s="47">
        <v>236</v>
      </c>
      <c r="G2257" s="47" t="s">
        <v>252</v>
      </c>
      <c r="H2257" s="47" t="s">
        <v>321</v>
      </c>
      <c r="I2257" s="47" t="s">
        <v>603</v>
      </c>
      <c r="J2257" s="533">
        <v>50000029</v>
      </c>
      <c r="K2257" s="14" t="s">
        <v>67</v>
      </c>
      <c r="L2257" s="14" t="s">
        <v>67</v>
      </c>
      <c r="M2257" s="45">
        <v>2257</v>
      </c>
      <c r="N2257" s="45">
        <v>1</v>
      </c>
      <c r="O2257" s="53">
        <v>0</v>
      </c>
      <c r="P2257" s="54">
        <v>0</v>
      </c>
      <c r="Q2257" s="55">
        <v>0</v>
      </c>
      <c r="R2257" s="56">
        <v>0</v>
      </c>
      <c r="S2257" s="57">
        <v>0</v>
      </c>
      <c r="T2257" s="60">
        <v>0</v>
      </c>
      <c r="U2257" s="14">
        <v>0</v>
      </c>
      <c r="V2257" s="60">
        <v>0</v>
      </c>
      <c r="Y2257" s="46">
        <v>0</v>
      </c>
      <c r="Z2257" s="46">
        <v>0</v>
      </c>
      <c r="AA2257" s="46">
        <v>0</v>
      </c>
      <c r="AB2257" s="46">
        <v>0</v>
      </c>
      <c r="AC2257" s="46">
        <v>0</v>
      </c>
      <c r="AD2257" s="46">
        <v>0</v>
      </c>
      <c r="AE2257" s="46">
        <v>0</v>
      </c>
      <c r="AF2257" s="46">
        <v>0</v>
      </c>
      <c r="AG2257" s="46">
        <v>0</v>
      </c>
      <c r="AH2257" s="46">
        <v>0</v>
      </c>
      <c r="AI2257" s="46">
        <v>0</v>
      </c>
      <c r="AJ2257" s="46">
        <v>0</v>
      </c>
      <c r="AK2257" s="46">
        <v>0</v>
      </c>
      <c r="AL2257" s="46">
        <v>0</v>
      </c>
      <c r="AM2257" s="46">
        <v>0</v>
      </c>
    </row>
    <row r="2258" spans="5:39" x14ac:dyDescent="0.2">
      <c r="E2258" s="14">
        <v>226</v>
      </c>
      <c r="F2258" s="14">
        <v>237</v>
      </c>
      <c r="G2258" s="14" t="s">
        <v>252</v>
      </c>
      <c r="H2258" s="14" t="s">
        <v>360</v>
      </c>
      <c r="I2258" s="14" t="s">
        <v>604</v>
      </c>
      <c r="J2258" s="531">
        <v>50000030</v>
      </c>
      <c r="K2258" s="14" t="s">
        <v>59</v>
      </c>
      <c r="L2258" s="14" t="s">
        <v>57</v>
      </c>
      <c r="M2258" s="45">
        <v>2258</v>
      </c>
      <c r="N2258" s="45">
        <v>1</v>
      </c>
      <c r="O2258" s="46">
        <v>4219.6899999999996</v>
      </c>
      <c r="Q2258" s="12">
        <v>0</v>
      </c>
      <c r="T2258" s="59">
        <v>0</v>
      </c>
      <c r="U2258" s="14">
        <v>0</v>
      </c>
      <c r="V2258" s="59" t="s">
        <v>150</v>
      </c>
      <c r="Y2258" s="46">
        <v>4043.06</v>
      </c>
      <c r="Z2258" s="46">
        <v>4053.04</v>
      </c>
      <c r="AA2258" s="46">
        <v>9914.6</v>
      </c>
      <c r="AB2258" s="46">
        <v>4049.04</v>
      </c>
      <c r="AC2258" s="46">
        <v>4043.06</v>
      </c>
      <c r="AD2258" s="46">
        <v>4043.06</v>
      </c>
      <c r="AE2258" s="46">
        <v>4219.6899999999996</v>
      </c>
      <c r="AF2258" s="46">
        <v>4219.6899999999996</v>
      </c>
      <c r="AG2258" s="46">
        <v>4219.6899999999996</v>
      </c>
      <c r="AH2258" s="46">
        <v>4219.6899999999996</v>
      </c>
      <c r="AI2258" s="46">
        <v>4219.6899999999996</v>
      </c>
      <c r="AJ2258" s="46">
        <v>4219.6899999999996</v>
      </c>
      <c r="AK2258" s="46">
        <v>4219.6899999999996</v>
      </c>
      <c r="AL2258" s="46">
        <v>4219.6899999999996</v>
      </c>
      <c r="AM2258" s="46">
        <v>0</v>
      </c>
    </row>
    <row r="2259" spans="5:39" x14ac:dyDescent="0.2">
      <c r="E2259" s="47">
        <v>226</v>
      </c>
      <c r="F2259" s="47">
        <v>237</v>
      </c>
      <c r="G2259" s="47" t="s">
        <v>252</v>
      </c>
      <c r="H2259" s="47" t="s">
        <v>360</v>
      </c>
      <c r="I2259" s="47" t="s">
        <v>604</v>
      </c>
      <c r="J2259" s="533">
        <v>50000030</v>
      </c>
      <c r="K2259" s="14" t="s">
        <v>59</v>
      </c>
      <c r="L2259" s="14" t="s">
        <v>54</v>
      </c>
      <c r="M2259" s="45">
        <v>2259</v>
      </c>
      <c r="N2259" s="45">
        <v>1</v>
      </c>
      <c r="O2259" s="46">
        <v>5998.4699999999993</v>
      </c>
      <c r="Q2259" s="12">
        <v>0</v>
      </c>
      <c r="T2259" s="59">
        <v>0</v>
      </c>
      <c r="U2259" s="14">
        <v>0</v>
      </c>
      <c r="V2259" s="59" t="s">
        <v>150</v>
      </c>
      <c r="Y2259" s="46">
        <v>5251.68</v>
      </c>
      <c r="Z2259" s="46">
        <v>4821.68</v>
      </c>
      <c r="AA2259" s="46">
        <v>5608.7199999999993</v>
      </c>
      <c r="AB2259" s="46">
        <v>2969.65</v>
      </c>
      <c r="AC2259" s="46">
        <v>7874.5300000000007</v>
      </c>
      <c r="AD2259" s="46">
        <v>2118.17</v>
      </c>
      <c r="AE2259" s="46">
        <v>995.75</v>
      </c>
      <c r="AF2259" s="46">
        <v>2622.44</v>
      </c>
      <c r="AG2259" s="46">
        <v>3257.5099999999998</v>
      </c>
      <c r="AH2259" s="46">
        <v>2475.54</v>
      </c>
      <c r="AI2259" s="46">
        <v>5075.51</v>
      </c>
      <c r="AJ2259" s="46">
        <v>6013.36</v>
      </c>
      <c r="AK2259" s="46">
        <v>6404.25</v>
      </c>
      <c r="AL2259" s="46">
        <v>5998.4699999999993</v>
      </c>
      <c r="AM2259" s="46">
        <v>0</v>
      </c>
    </row>
    <row r="2260" spans="5:39" x14ac:dyDescent="0.2">
      <c r="E2260" s="47">
        <v>226</v>
      </c>
      <c r="F2260" s="47">
        <v>237</v>
      </c>
      <c r="G2260" s="47" t="s">
        <v>252</v>
      </c>
      <c r="H2260" s="47" t="s">
        <v>360</v>
      </c>
      <c r="I2260" s="47" t="s">
        <v>604</v>
      </c>
      <c r="J2260" s="533">
        <v>50000030</v>
      </c>
      <c r="K2260" s="14" t="s">
        <v>59</v>
      </c>
      <c r="L2260" s="14" t="s">
        <v>58</v>
      </c>
      <c r="M2260" s="45">
        <v>2260</v>
      </c>
      <c r="N2260" s="45">
        <v>1</v>
      </c>
      <c r="O2260" s="46">
        <v>50.000000000000909</v>
      </c>
      <c r="Q2260" s="12">
        <v>0</v>
      </c>
      <c r="T2260" s="59">
        <v>0</v>
      </c>
      <c r="U2260" s="14">
        <v>0</v>
      </c>
      <c r="V2260" s="59" t="s">
        <v>150</v>
      </c>
      <c r="Y2260" s="46">
        <v>50</v>
      </c>
      <c r="Z2260" s="46">
        <v>49.999999999999091</v>
      </c>
      <c r="AA2260" s="46">
        <v>50</v>
      </c>
      <c r="AB2260" s="46">
        <v>49.999999999999545</v>
      </c>
      <c r="AC2260" s="46">
        <v>50</v>
      </c>
      <c r="AD2260" s="46">
        <v>49.999999999999545</v>
      </c>
      <c r="AE2260" s="46">
        <v>50</v>
      </c>
      <c r="AF2260" s="46">
        <v>50.000000000000455</v>
      </c>
      <c r="AG2260" s="46">
        <v>50.000000000000455</v>
      </c>
      <c r="AH2260" s="46">
        <v>50</v>
      </c>
      <c r="AI2260" s="46">
        <v>50.000000000000909</v>
      </c>
      <c r="AJ2260" s="46">
        <v>50</v>
      </c>
      <c r="AK2260" s="46">
        <v>50.000000000000909</v>
      </c>
      <c r="AL2260" s="46">
        <v>50.000000000000909</v>
      </c>
      <c r="AM2260" s="46">
        <v>0</v>
      </c>
    </row>
    <row r="2261" spans="5:39" x14ac:dyDescent="0.2">
      <c r="E2261" s="47">
        <v>226</v>
      </c>
      <c r="F2261" s="47">
        <v>237</v>
      </c>
      <c r="G2261" s="47" t="s">
        <v>252</v>
      </c>
      <c r="H2261" s="47" t="s">
        <v>360</v>
      </c>
      <c r="I2261" s="47" t="s">
        <v>604</v>
      </c>
      <c r="J2261" s="533">
        <v>50000030</v>
      </c>
      <c r="K2261" s="14" t="s">
        <v>59</v>
      </c>
      <c r="L2261" s="14" t="s">
        <v>31</v>
      </c>
      <c r="M2261" s="45">
        <v>2261</v>
      </c>
      <c r="N2261" s="45">
        <v>1</v>
      </c>
      <c r="O2261" s="48">
        <v>10268.16</v>
      </c>
      <c r="Q2261" s="12">
        <v>0</v>
      </c>
      <c r="R2261" s="46">
        <v>9140.4633333333331</v>
      </c>
      <c r="T2261" s="59">
        <v>0</v>
      </c>
      <c r="U2261" s="14">
        <v>0</v>
      </c>
      <c r="V2261" s="59" t="s">
        <v>150</v>
      </c>
      <c r="X2261" s="46">
        <v>25892.63</v>
      </c>
      <c r="Y2261" s="46">
        <v>9344.74</v>
      </c>
      <c r="Z2261" s="46">
        <v>8924.7200000000012</v>
      </c>
      <c r="AA2261" s="46">
        <v>15573.32</v>
      </c>
      <c r="AB2261" s="46">
        <v>7068.6900000000005</v>
      </c>
      <c r="AC2261" s="46">
        <v>11967.59</v>
      </c>
      <c r="AD2261" s="46">
        <v>6211.23</v>
      </c>
      <c r="AE2261" s="46">
        <v>5265.44</v>
      </c>
      <c r="AF2261" s="46">
        <v>6892.1299999999992</v>
      </c>
      <c r="AG2261" s="46">
        <v>7527.1999999999989</v>
      </c>
      <c r="AH2261" s="46">
        <v>6745.23</v>
      </c>
      <c r="AI2261" s="46">
        <v>9345.2000000000007</v>
      </c>
      <c r="AJ2261" s="46">
        <v>10283.049999999999</v>
      </c>
      <c r="AK2261" s="46">
        <v>10673.939999999999</v>
      </c>
      <c r="AL2261" s="46">
        <v>10268.16</v>
      </c>
      <c r="AM2261" s="46">
        <v>0</v>
      </c>
    </row>
    <row r="2262" spans="5:39" x14ac:dyDescent="0.2">
      <c r="E2262" s="47">
        <v>226</v>
      </c>
      <c r="F2262" s="47">
        <v>237</v>
      </c>
      <c r="G2262" s="47" t="s">
        <v>252</v>
      </c>
      <c r="H2262" s="47" t="s">
        <v>360</v>
      </c>
      <c r="I2262" s="47" t="s">
        <v>604</v>
      </c>
      <c r="J2262" s="533">
        <v>50000030</v>
      </c>
      <c r="K2262" s="14" t="s">
        <v>37</v>
      </c>
      <c r="L2262" s="14" t="s">
        <v>31</v>
      </c>
      <c r="M2262" s="45">
        <v>2262</v>
      </c>
      <c r="N2262" s="45">
        <v>1</v>
      </c>
      <c r="O2262" s="48">
        <v>10673.94</v>
      </c>
      <c r="P2262" s="48"/>
      <c r="Q2262" s="12">
        <v>0</v>
      </c>
      <c r="R2262" s="46">
        <v>8619.1849999999995</v>
      </c>
      <c r="T2262" s="59">
        <v>0</v>
      </c>
      <c r="U2262" s="14">
        <v>0</v>
      </c>
      <c r="V2262" s="59" t="s">
        <v>150</v>
      </c>
      <c r="Y2262" s="46">
        <v>10000</v>
      </c>
      <c r="Z2262" s="46">
        <v>20000</v>
      </c>
      <c r="AA2262" s="46">
        <v>0</v>
      </c>
      <c r="AB2262" s="46">
        <v>20000</v>
      </c>
      <c r="AC2262" s="46">
        <v>0</v>
      </c>
      <c r="AD2262" s="46">
        <v>20000</v>
      </c>
      <c r="AE2262" s="46">
        <v>10000</v>
      </c>
      <c r="AF2262" s="46">
        <v>10000</v>
      </c>
      <c r="AG2262" s="46">
        <v>0</v>
      </c>
      <c r="AH2262" s="46">
        <v>20000</v>
      </c>
      <c r="AI2262" s="46">
        <v>10758.12</v>
      </c>
      <c r="AJ2262" s="46">
        <v>0</v>
      </c>
      <c r="AK2262" s="46">
        <v>10283.049999999999</v>
      </c>
      <c r="AL2262" s="46">
        <v>10673.94</v>
      </c>
      <c r="AM2262" s="46">
        <v>10268.16</v>
      </c>
    </row>
    <row r="2263" spans="5:39" x14ac:dyDescent="0.2">
      <c r="E2263" s="47">
        <v>226</v>
      </c>
      <c r="F2263" s="47">
        <v>237</v>
      </c>
      <c r="G2263" s="47" t="s">
        <v>252</v>
      </c>
      <c r="H2263" s="47" t="s">
        <v>360</v>
      </c>
      <c r="I2263" s="47" t="s">
        <v>604</v>
      </c>
      <c r="J2263" s="533">
        <v>50000030</v>
      </c>
      <c r="K2263" s="14" t="s">
        <v>65</v>
      </c>
      <c r="L2263" s="14" t="s">
        <v>31</v>
      </c>
      <c r="M2263" s="45">
        <v>2263</v>
      </c>
      <c r="N2263" s="45">
        <v>1</v>
      </c>
      <c r="O2263" s="52">
        <v>10268.16</v>
      </c>
      <c r="P2263" s="48">
        <v>10268.16</v>
      </c>
      <c r="Q2263" s="12">
        <v>0</v>
      </c>
      <c r="R2263" s="46">
        <v>1711.36</v>
      </c>
      <c r="T2263" s="59">
        <v>0</v>
      </c>
      <c r="U2263" s="14">
        <v>0</v>
      </c>
      <c r="V2263" s="59" t="s">
        <v>150</v>
      </c>
      <c r="X2263" s="46">
        <v>0</v>
      </c>
      <c r="Y2263" s="46">
        <v>0</v>
      </c>
      <c r="Z2263" s="46">
        <v>0</v>
      </c>
      <c r="AA2263" s="46">
        <v>0</v>
      </c>
      <c r="AB2263" s="46">
        <v>0</v>
      </c>
      <c r="AC2263" s="46">
        <v>0</v>
      </c>
      <c r="AD2263" s="46">
        <v>0</v>
      </c>
      <c r="AE2263" s="46">
        <v>0</v>
      </c>
      <c r="AF2263" s="46">
        <v>0</v>
      </c>
      <c r="AG2263" s="46">
        <v>0</v>
      </c>
      <c r="AH2263" s="46">
        <v>0</v>
      </c>
      <c r="AI2263" s="46">
        <v>0</v>
      </c>
      <c r="AJ2263" s="46">
        <v>0</v>
      </c>
      <c r="AK2263" s="46">
        <v>0</v>
      </c>
      <c r="AL2263" s="46">
        <v>10268.16</v>
      </c>
      <c r="AM2263" s="46">
        <v>0</v>
      </c>
    </row>
    <row r="2264" spans="5:39" x14ac:dyDescent="0.2">
      <c r="E2264" s="47">
        <v>226</v>
      </c>
      <c r="F2264" s="47">
        <v>237</v>
      </c>
      <c r="G2264" s="47" t="s">
        <v>252</v>
      </c>
      <c r="H2264" s="47" t="s">
        <v>360</v>
      </c>
      <c r="I2264" s="47" t="s">
        <v>604</v>
      </c>
      <c r="J2264" s="533">
        <v>50000030</v>
      </c>
      <c r="K2264" s="14" t="s">
        <v>64</v>
      </c>
      <c r="L2264" s="14" t="s">
        <v>57</v>
      </c>
      <c r="M2264" s="45">
        <v>2264</v>
      </c>
      <c r="N2264" s="45">
        <v>1</v>
      </c>
      <c r="O2264" s="46">
        <v>0</v>
      </c>
      <c r="Q2264" s="12">
        <v>0</v>
      </c>
      <c r="T2264" s="59">
        <v>0</v>
      </c>
      <c r="U2264" s="14">
        <v>0</v>
      </c>
      <c r="V2264" s="59" t="s">
        <v>150</v>
      </c>
      <c r="X2264" s="46">
        <v>0</v>
      </c>
      <c r="Y2264" s="46">
        <v>0</v>
      </c>
      <c r="Z2264" s="46">
        <v>0</v>
      </c>
      <c r="AA2264" s="46">
        <v>9914.6</v>
      </c>
      <c r="AB2264" s="46">
        <v>0</v>
      </c>
      <c r="AC2264" s="46">
        <v>4043.06</v>
      </c>
      <c r="AD2264" s="46">
        <v>0</v>
      </c>
      <c r="AE2264" s="46">
        <v>0</v>
      </c>
      <c r="AF2264" s="46">
        <v>0</v>
      </c>
      <c r="AG2264" s="46">
        <v>4219.6899999999996</v>
      </c>
      <c r="AH2264" s="46">
        <v>0</v>
      </c>
      <c r="AI2264" s="46">
        <v>0</v>
      </c>
      <c r="AJ2264" s="46">
        <v>4219.6899999999996</v>
      </c>
      <c r="AK2264" s="46">
        <v>0</v>
      </c>
      <c r="AL2264" s="46">
        <v>0</v>
      </c>
      <c r="AM2264" s="46">
        <v>0</v>
      </c>
    </row>
    <row r="2265" spans="5:39" x14ac:dyDescent="0.2">
      <c r="E2265" s="47">
        <v>226</v>
      </c>
      <c r="F2265" s="47">
        <v>237</v>
      </c>
      <c r="G2265" s="47" t="s">
        <v>252</v>
      </c>
      <c r="H2265" s="47" t="s">
        <v>360</v>
      </c>
      <c r="I2265" s="47" t="s">
        <v>604</v>
      </c>
      <c r="J2265" s="533">
        <v>50000030</v>
      </c>
      <c r="K2265" s="14" t="s">
        <v>64</v>
      </c>
      <c r="L2265" s="14" t="s">
        <v>54</v>
      </c>
      <c r="M2265" s="45">
        <v>2265</v>
      </c>
      <c r="N2265" s="45">
        <v>1</v>
      </c>
      <c r="O2265" s="46">
        <v>10118.16</v>
      </c>
      <c r="Q2265" s="12">
        <v>0</v>
      </c>
      <c r="T2265" s="59">
        <v>0</v>
      </c>
      <c r="U2265" s="14">
        <v>0</v>
      </c>
      <c r="V2265" s="59" t="s">
        <v>150</v>
      </c>
      <c r="X2265" s="46">
        <v>0</v>
      </c>
      <c r="Y2265" s="46">
        <v>0</v>
      </c>
      <c r="Z2265" s="46">
        <v>0</v>
      </c>
      <c r="AA2265" s="46">
        <v>5608.7199999999993</v>
      </c>
      <c r="AB2265" s="46">
        <v>2542.0099999999984</v>
      </c>
      <c r="AC2265" s="46">
        <v>10416.539999999999</v>
      </c>
      <c r="AD2265" s="46">
        <v>620.82999999999811</v>
      </c>
      <c r="AE2265" s="46">
        <v>0</v>
      </c>
      <c r="AF2265" s="46">
        <v>0</v>
      </c>
      <c r="AG2265" s="46">
        <v>3257.5099999999998</v>
      </c>
      <c r="AH2265" s="46">
        <v>0</v>
      </c>
      <c r="AI2265" s="46">
        <v>0</v>
      </c>
      <c r="AJ2265" s="46">
        <v>6013.36</v>
      </c>
      <c r="AK2265" s="46">
        <v>10573.94</v>
      </c>
      <c r="AL2265" s="46">
        <v>10118.16</v>
      </c>
      <c r="AM2265" s="46">
        <v>0</v>
      </c>
    </row>
    <row r="2266" spans="5:39" x14ac:dyDescent="0.2">
      <c r="E2266" s="47">
        <v>226</v>
      </c>
      <c r="F2266" s="47">
        <v>237</v>
      </c>
      <c r="G2266" s="47" t="s">
        <v>252</v>
      </c>
      <c r="H2266" s="47" t="s">
        <v>360</v>
      </c>
      <c r="I2266" s="47" t="s">
        <v>604</v>
      </c>
      <c r="J2266" s="533">
        <v>50000030</v>
      </c>
      <c r="K2266" s="14" t="s">
        <v>64</v>
      </c>
      <c r="L2266" s="14" t="s">
        <v>58</v>
      </c>
      <c r="M2266" s="45">
        <v>2266</v>
      </c>
      <c r="N2266" s="45">
        <v>1</v>
      </c>
      <c r="O2266" s="46">
        <v>150.00000000000364</v>
      </c>
      <c r="Q2266" s="12">
        <v>0</v>
      </c>
      <c r="T2266" s="59">
        <v>0</v>
      </c>
      <c r="U2266" s="14">
        <v>0</v>
      </c>
      <c r="V2266" s="59" t="s">
        <v>150</v>
      </c>
      <c r="X2266" s="46">
        <v>0</v>
      </c>
      <c r="Y2266" s="46">
        <v>25237.370000000003</v>
      </c>
      <c r="Z2266" s="46">
        <v>14162.090000000004</v>
      </c>
      <c r="AA2266" s="46">
        <v>14212.090000000006</v>
      </c>
      <c r="AB2266" s="46">
        <v>14262.090000000007</v>
      </c>
      <c r="AC2266" s="46">
        <v>14312.090000000002</v>
      </c>
      <c r="AD2266" s="46">
        <v>14362.09</v>
      </c>
      <c r="AE2266" s="46">
        <v>10248.36</v>
      </c>
      <c r="AF2266" s="46">
        <v>7140.4900000000052</v>
      </c>
      <c r="AG2266" s="46">
        <v>7190.4900000000034</v>
      </c>
      <c r="AH2266" s="46">
        <v>1412.9199999999983</v>
      </c>
      <c r="AI2266" s="46">
        <v>0</v>
      </c>
      <c r="AJ2266" s="46">
        <v>50.000000000003638</v>
      </c>
      <c r="AK2266" s="46">
        <v>99.999999999987267</v>
      </c>
      <c r="AL2266" s="46">
        <v>150.00000000000364</v>
      </c>
      <c r="AM2266" s="46">
        <v>0</v>
      </c>
    </row>
    <row r="2267" spans="5:39" x14ac:dyDescent="0.2">
      <c r="E2267" s="47">
        <v>226</v>
      </c>
      <c r="F2267" s="47">
        <v>237</v>
      </c>
      <c r="G2267" s="47" t="s">
        <v>252</v>
      </c>
      <c r="H2267" s="47" t="s">
        <v>360</v>
      </c>
      <c r="I2267" s="47" t="s">
        <v>604</v>
      </c>
      <c r="J2267" s="533">
        <v>50000030</v>
      </c>
      <c r="K2267" s="14" t="s">
        <v>67</v>
      </c>
      <c r="L2267" s="14" t="s">
        <v>67</v>
      </c>
      <c r="M2267" s="45">
        <v>2267</v>
      </c>
      <c r="N2267" s="45">
        <v>1</v>
      </c>
      <c r="O2267" s="53">
        <v>0</v>
      </c>
      <c r="P2267" s="54">
        <v>0</v>
      </c>
      <c r="Q2267" s="55">
        <v>0</v>
      </c>
      <c r="R2267" s="56">
        <v>0</v>
      </c>
      <c r="S2267" s="57">
        <v>0</v>
      </c>
      <c r="T2267" s="60">
        <v>0</v>
      </c>
      <c r="U2267" s="14">
        <v>0</v>
      </c>
      <c r="V2267" s="60" t="s">
        <v>150</v>
      </c>
      <c r="Y2267" s="46">
        <v>0</v>
      </c>
      <c r="Z2267" s="46">
        <v>0</v>
      </c>
      <c r="AA2267" s="46">
        <v>0</v>
      </c>
      <c r="AB2267" s="46">
        <v>0</v>
      </c>
      <c r="AC2267" s="46">
        <v>0</v>
      </c>
      <c r="AD2267" s="46">
        <v>0</v>
      </c>
      <c r="AE2267" s="46">
        <v>0</v>
      </c>
      <c r="AF2267" s="46">
        <v>0</v>
      </c>
      <c r="AG2267" s="46">
        <v>0</v>
      </c>
      <c r="AH2267" s="46">
        <v>0</v>
      </c>
      <c r="AI2267" s="46">
        <v>0</v>
      </c>
      <c r="AJ2267" s="46">
        <v>0</v>
      </c>
      <c r="AK2267" s="46">
        <v>0</v>
      </c>
      <c r="AL2267" s="46">
        <v>0</v>
      </c>
      <c r="AM2267" s="46">
        <v>0</v>
      </c>
    </row>
    <row r="2268" spans="5:39" x14ac:dyDescent="0.2">
      <c r="E2268" s="14">
        <v>227</v>
      </c>
      <c r="F2268" s="14">
        <v>238</v>
      </c>
      <c r="G2268" s="14" t="s">
        <v>252</v>
      </c>
      <c r="H2268" s="14" t="s">
        <v>357</v>
      </c>
      <c r="I2268" s="14" t="s">
        <v>605</v>
      </c>
      <c r="J2268" s="531">
        <v>50000031</v>
      </c>
      <c r="K2268" s="14" t="s">
        <v>59</v>
      </c>
      <c r="L2268" s="14" t="s">
        <v>57</v>
      </c>
      <c r="M2268" s="45">
        <v>2268</v>
      </c>
      <c r="N2268" s="45">
        <v>1</v>
      </c>
      <c r="O2268" s="46">
        <v>2781.78</v>
      </c>
      <c r="Q2268" s="12">
        <v>0</v>
      </c>
      <c r="T2268" s="59">
        <v>0</v>
      </c>
      <c r="U2268" s="14">
        <v>0</v>
      </c>
      <c r="V2268" s="59" t="s">
        <v>175</v>
      </c>
      <c r="Y2268" s="46">
        <v>2665.34</v>
      </c>
      <c r="Z2268" s="46">
        <v>2671.33</v>
      </c>
      <c r="AA2268" s="46">
        <v>2669.33</v>
      </c>
      <c r="AB2268" s="46">
        <v>2669.33</v>
      </c>
      <c r="AC2268" s="46">
        <v>2665.34</v>
      </c>
      <c r="AD2268" s="46">
        <v>2665.34</v>
      </c>
      <c r="AE2268" s="46">
        <v>2781.78</v>
      </c>
      <c r="AF2268" s="46">
        <v>2781.78</v>
      </c>
      <c r="AG2268" s="46">
        <v>2781.78</v>
      </c>
      <c r="AH2268" s="46">
        <v>2781.78</v>
      </c>
      <c r="AI2268" s="46">
        <v>2781.78</v>
      </c>
      <c r="AJ2268" s="46">
        <v>2781.78</v>
      </c>
      <c r="AK2268" s="46">
        <v>2781.78</v>
      </c>
      <c r="AL2268" s="46">
        <v>2781.78</v>
      </c>
      <c r="AM2268" s="46">
        <v>0</v>
      </c>
    </row>
    <row r="2269" spans="5:39" x14ac:dyDescent="0.2">
      <c r="E2269" s="47">
        <v>227</v>
      </c>
      <c r="F2269" s="47">
        <v>238</v>
      </c>
      <c r="G2269" s="47" t="s">
        <v>252</v>
      </c>
      <c r="H2269" s="47" t="s">
        <v>357</v>
      </c>
      <c r="I2269" s="47" t="s">
        <v>605</v>
      </c>
      <c r="J2269" s="533">
        <v>50000031</v>
      </c>
      <c r="K2269" s="14" t="s">
        <v>59</v>
      </c>
      <c r="L2269" s="14" t="s">
        <v>54</v>
      </c>
      <c r="M2269" s="45">
        <v>2269</v>
      </c>
      <c r="N2269" s="45">
        <v>1</v>
      </c>
      <c r="O2269" s="46">
        <v>6985.26</v>
      </c>
      <c r="Q2269" s="12">
        <v>0</v>
      </c>
      <c r="T2269" s="59">
        <v>0</v>
      </c>
      <c r="U2269" s="14">
        <v>0</v>
      </c>
      <c r="V2269" s="59" t="s">
        <v>175</v>
      </c>
      <c r="Y2269" s="46">
        <v>2121.46</v>
      </c>
      <c r="Z2269" s="46">
        <v>3179.2</v>
      </c>
      <c r="AA2269" s="46">
        <v>1999.72</v>
      </c>
      <c r="AB2269" s="46">
        <v>1957.81</v>
      </c>
      <c r="AC2269" s="46">
        <v>1155.53</v>
      </c>
      <c r="AD2269" s="46">
        <v>872.77</v>
      </c>
      <c r="AE2269" s="46">
        <v>8028.81</v>
      </c>
      <c r="AF2269" s="46">
        <v>8890.92</v>
      </c>
      <c r="AG2269" s="46">
        <v>-1910.1000000000004</v>
      </c>
      <c r="AH2269" s="46">
        <v>4373.45</v>
      </c>
      <c r="AI2269" s="46">
        <v>5701.31</v>
      </c>
      <c r="AJ2269" s="46">
        <v>5339.99</v>
      </c>
      <c r="AK2269" s="46">
        <v>6534.9600000000009</v>
      </c>
      <c r="AL2269" s="46">
        <v>6985.26</v>
      </c>
      <c r="AM2269" s="46">
        <v>0</v>
      </c>
    </row>
    <row r="2270" spans="5:39" x14ac:dyDescent="0.2">
      <c r="E2270" s="47">
        <v>227</v>
      </c>
      <c r="F2270" s="47">
        <v>238</v>
      </c>
      <c r="G2270" s="47" t="s">
        <v>252</v>
      </c>
      <c r="H2270" s="47" t="s">
        <v>357</v>
      </c>
      <c r="I2270" s="47" t="s">
        <v>605</v>
      </c>
      <c r="J2270" s="533">
        <v>50000031</v>
      </c>
      <c r="K2270" s="14" t="s">
        <v>59</v>
      </c>
      <c r="L2270" s="14" t="s">
        <v>58</v>
      </c>
      <c r="M2270" s="45">
        <v>2270</v>
      </c>
      <c r="N2270" s="45">
        <v>1</v>
      </c>
      <c r="O2270" s="46">
        <v>50</v>
      </c>
      <c r="Q2270" s="12">
        <v>0</v>
      </c>
      <c r="T2270" s="59">
        <v>0</v>
      </c>
      <c r="U2270" s="14">
        <v>0</v>
      </c>
      <c r="V2270" s="59" t="s">
        <v>175</v>
      </c>
      <c r="Y2270" s="46">
        <v>50</v>
      </c>
      <c r="Z2270" s="46">
        <v>50</v>
      </c>
      <c r="AA2270" s="46">
        <v>50.000000000000227</v>
      </c>
      <c r="AB2270" s="46">
        <v>50.000000000000455</v>
      </c>
      <c r="AC2270" s="46">
        <v>49.999999999999773</v>
      </c>
      <c r="AD2270" s="46">
        <v>50</v>
      </c>
      <c r="AE2270" s="46">
        <v>49.999999999999091</v>
      </c>
      <c r="AF2270" s="46">
        <v>50</v>
      </c>
      <c r="AG2270" s="46">
        <v>50</v>
      </c>
      <c r="AH2270" s="46">
        <v>49.999999999999091</v>
      </c>
      <c r="AI2270" s="46">
        <v>49.999999999999091</v>
      </c>
      <c r="AJ2270" s="46">
        <v>50</v>
      </c>
      <c r="AK2270" s="46">
        <v>49.999999999998181</v>
      </c>
      <c r="AL2270" s="46">
        <v>50</v>
      </c>
      <c r="AM2270" s="46">
        <v>0</v>
      </c>
    </row>
    <row r="2271" spans="5:39" x14ac:dyDescent="0.2">
      <c r="E2271" s="47">
        <v>227</v>
      </c>
      <c r="F2271" s="47">
        <v>238</v>
      </c>
      <c r="G2271" s="47" t="s">
        <v>252</v>
      </c>
      <c r="H2271" s="47" t="s">
        <v>357</v>
      </c>
      <c r="I2271" s="47" t="s">
        <v>605</v>
      </c>
      <c r="J2271" s="533">
        <v>50000031</v>
      </c>
      <c r="K2271" s="14" t="s">
        <v>59</v>
      </c>
      <c r="L2271" s="14" t="s">
        <v>31</v>
      </c>
      <c r="M2271" s="45">
        <v>2271</v>
      </c>
      <c r="N2271" s="45">
        <v>1</v>
      </c>
      <c r="O2271" s="48">
        <v>9817.0400000000009</v>
      </c>
      <c r="Q2271" s="12">
        <v>0</v>
      </c>
      <c r="R2271" s="46">
        <v>7335.9250000000002</v>
      </c>
      <c r="T2271" s="59">
        <v>0</v>
      </c>
      <c r="U2271" s="14">
        <v>0</v>
      </c>
      <c r="V2271" s="59" t="s">
        <v>175</v>
      </c>
      <c r="X2271" s="46">
        <v>54066.75</v>
      </c>
      <c r="Y2271" s="46">
        <v>4836.8</v>
      </c>
      <c r="Z2271" s="46">
        <v>5900.53</v>
      </c>
      <c r="AA2271" s="46">
        <v>4719.05</v>
      </c>
      <c r="AB2271" s="46">
        <v>4677.1399999999994</v>
      </c>
      <c r="AC2271" s="46">
        <v>3870.87</v>
      </c>
      <c r="AD2271" s="46">
        <v>3588.11</v>
      </c>
      <c r="AE2271" s="46">
        <v>10860.59</v>
      </c>
      <c r="AF2271" s="46">
        <v>11722.7</v>
      </c>
      <c r="AG2271" s="46">
        <v>921.67999999999984</v>
      </c>
      <c r="AH2271" s="46">
        <v>7205.2299999999987</v>
      </c>
      <c r="AI2271" s="46">
        <v>8533.09</v>
      </c>
      <c r="AJ2271" s="46">
        <v>8171.77</v>
      </c>
      <c r="AK2271" s="46">
        <v>9366.74</v>
      </c>
      <c r="AL2271" s="46">
        <v>9817.0400000000009</v>
      </c>
      <c r="AM2271" s="46">
        <v>0</v>
      </c>
    </row>
    <row r="2272" spans="5:39" x14ac:dyDescent="0.2">
      <c r="E2272" s="47">
        <v>227</v>
      </c>
      <c r="F2272" s="47">
        <v>238</v>
      </c>
      <c r="G2272" s="47" t="s">
        <v>252</v>
      </c>
      <c r="H2272" s="47" t="s">
        <v>357</v>
      </c>
      <c r="I2272" s="47" t="s">
        <v>605</v>
      </c>
      <c r="J2272" s="533">
        <v>50000031</v>
      </c>
      <c r="K2272" s="14" t="s">
        <v>37</v>
      </c>
      <c r="L2272" s="14" t="s">
        <v>31</v>
      </c>
      <c r="M2272" s="45">
        <v>2272</v>
      </c>
      <c r="N2272" s="45">
        <v>1</v>
      </c>
      <c r="O2272" s="48">
        <v>9366.74</v>
      </c>
      <c r="P2272" s="48"/>
      <c r="Q2272" s="12">
        <v>0</v>
      </c>
      <c r="R2272" s="46">
        <v>23073.508333333331</v>
      </c>
      <c r="T2272" s="59">
        <v>0</v>
      </c>
      <c r="U2272" s="14">
        <v>0</v>
      </c>
      <c r="V2272" s="59" t="s">
        <v>175</v>
      </c>
      <c r="Y2272" s="46">
        <v>0</v>
      </c>
      <c r="Z2272" s="46">
        <v>0</v>
      </c>
      <c r="AA2272" s="46">
        <v>0</v>
      </c>
      <c r="AB2272" s="46">
        <v>0</v>
      </c>
      <c r="AC2272" s="46">
        <v>0</v>
      </c>
      <c r="AD2272" s="46">
        <v>0</v>
      </c>
      <c r="AE2272" s="46">
        <v>0</v>
      </c>
      <c r="AF2272" s="46">
        <v>0</v>
      </c>
      <c r="AG2272" s="46">
        <v>0</v>
      </c>
      <c r="AH2272" s="46">
        <v>115000</v>
      </c>
      <c r="AI2272" s="46">
        <v>0</v>
      </c>
      <c r="AJ2272" s="46">
        <v>14074.31</v>
      </c>
      <c r="AK2272" s="46">
        <v>0</v>
      </c>
      <c r="AL2272" s="46">
        <v>9366.74</v>
      </c>
      <c r="AM2272" s="46">
        <v>1963.4080000000004</v>
      </c>
    </row>
    <row r="2273" spans="5:39" x14ac:dyDescent="0.2">
      <c r="E2273" s="47">
        <v>227</v>
      </c>
      <c r="F2273" s="47">
        <v>238</v>
      </c>
      <c r="G2273" s="47" t="s">
        <v>252</v>
      </c>
      <c r="H2273" s="47" t="s">
        <v>357</v>
      </c>
      <c r="I2273" s="47" t="s">
        <v>605</v>
      </c>
      <c r="J2273" s="533">
        <v>50000031</v>
      </c>
      <c r="K2273" s="14" t="s">
        <v>65</v>
      </c>
      <c r="L2273" s="14" t="s">
        <v>31</v>
      </c>
      <c r="M2273" s="45">
        <v>2273</v>
      </c>
      <c r="N2273" s="45">
        <v>1</v>
      </c>
      <c r="O2273" s="52">
        <v>9817.0400000000009</v>
      </c>
      <c r="P2273" s="48">
        <v>1963.4080000000004</v>
      </c>
      <c r="Q2273" s="12">
        <v>0</v>
      </c>
      <c r="R2273" s="46">
        <v>1636.1733333333334</v>
      </c>
      <c r="T2273" s="59">
        <v>0</v>
      </c>
      <c r="U2273" s="14">
        <v>0</v>
      </c>
      <c r="V2273" s="59" t="s">
        <v>175</v>
      </c>
      <c r="X2273" s="46">
        <v>0</v>
      </c>
      <c r="Y2273" s="46">
        <v>0</v>
      </c>
      <c r="Z2273" s="46">
        <v>0</v>
      </c>
      <c r="AA2273" s="46">
        <v>0</v>
      </c>
      <c r="AB2273" s="46">
        <v>0</v>
      </c>
      <c r="AC2273" s="46">
        <v>0</v>
      </c>
      <c r="AD2273" s="46">
        <v>0</v>
      </c>
      <c r="AE2273" s="46">
        <v>0</v>
      </c>
      <c r="AF2273" s="46">
        <v>0</v>
      </c>
      <c r="AG2273" s="46">
        <v>0</v>
      </c>
      <c r="AH2273" s="46">
        <v>0</v>
      </c>
      <c r="AI2273" s="46">
        <v>0</v>
      </c>
      <c r="AJ2273" s="46">
        <v>0</v>
      </c>
      <c r="AK2273" s="46">
        <v>0</v>
      </c>
      <c r="AL2273" s="46">
        <v>9817.0400000000009</v>
      </c>
      <c r="AM2273" s="46">
        <v>0</v>
      </c>
    </row>
    <row r="2274" spans="5:39" x14ac:dyDescent="0.2">
      <c r="E2274" s="47">
        <v>227</v>
      </c>
      <c r="F2274" s="47">
        <v>238</v>
      </c>
      <c r="G2274" s="47" t="s">
        <v>252</v>
      </c>
      <c r="H2274" s="47" t="s">
        <v>357</v>
      </c>
      <c r="I2274" s="47" t="s">
        <v>605</v>
      </c>
      <c r="J2274" s="533">
        <v>50000031</v>
      </c>
      <c r="K2274" s="14" t="s">
        <v>64</v>
      </c>
      <c r="L2274" s="14" t="s">
        <v>57</v>
      </c>
      <c r="M2274" s="45">
        <v>2274</v>
      </c>
      <c r="N2274" s="45">
        <v>1</v>
      </c>
      <c r="O2274" s="46">
        <v>0</v>
      </c>
      <c r="Q2274" s="12">
        <v>0</v>
      </c>
      <c r="T2274" s="59">
        <v>0</v>
      </c>
      <c r="U2274" s="14">
        <v>0</v>
      </c>
      <c r="V2274" s="59" t="s">
        <v>175</v>
      </c>
      <c r="X2274" s="46">
        <v>0</v>
      </c>
      <c r="Y2274" s="46">
        <v>2665.34</v>
      </c>
      <c r="Z2274" s="46">
        <v>5336.67</v>
      </c>
      <c r="AA2274" s="46">
        <v>8006</v>
      </c>
      <c r="AB2274" s="46">
        <v>10675.33</v>
      </c>
      <c r="AC2274" s="46">
        <v>13340.67</v>
      </c>
      <c r="AD2274" s="46">
        <v>16006.01</v>
      </c>
      <c r="AE2274" s="46">
        <v>18787.79</v>
      </c>
      <c r="AF2274" s="46">
        <v>21569.57</v>
      </c>
      <c r="AG2274" s="46">
        <v>24351.35</v>
      </c>
      <c r="AH2274" s="46">
        <v>0</v>
      </c>
      <c r="AI2274" s="46">
        <v>151.22999999998274</v>
      </c>
      <c r="AJ2274" s="46">
        <v>0</v>
      </c>
      <c r="AK2274" s="46">
        <v>2781.7799999999856</v>
      </c>
      <c r="AL2274" s="46">
        <v>0</v>
      </c>
      <c r="AM2274" s="46">
        <v>0</v>
      </c>
    </row>
    <row r="2275" spans="5:39" x14ac:dyDescent="0.2">
      <c r="E2275" s="47">
        <v>227</v>
      </c>
      <c r="F2275" s="47">
        <v>238</v>
      </c>
      <c r="G2275" s="47" t="s">
        <v>252</v>
      </c>
      <c r="H2275" s="47" t="s">
        <v>357</v>
      </c>
      <c r="I2275" s="47" t="s">
        <v>605</v>
      </c>
      <c r="J2275" s="533">
        <v>50000031</v>
      </c>
      <c r="K2275" s="14" t="s">
        <v>64</v>
      </c>
      <c r="L2275" s="14" t="s">
        <v>54</v>
      </c>
      <c r="M2275" s="45">
        <v>2275</v>
      </c>
      <c r="N2275" s="45">
        <v>1</v>
      </c>
      <c r="O2275" s="46">
        <v>9717.0399999999863</v>
      </c>
      <c r="Q2275" s="12">
        <v>0</v>
      </c>
      <c r="T2275" s="59">
        <v>0</v>
      </c>
      <c r="U2275" s="14">
        <v>0</v>
      </c>
      <c r="V2275" s="59" t="s">
        <v>175</v>
      </c>
      <c r="X2275" s="46">
        <v>0</v>
      </c>
      <c r="Y2275" s="46">
        <v>2121.46</v>
      </c>
      <c r="Z2275" s="46">
        <v>5300.66</v>
      </c>
      <c r="AA2275" s="46">
        <v>7300.38</v>
      </c>
      <c r="AB2275" s="46">
        <v>9258.19</v>
      </c>
      <c r="AC2275" s="46">
        <v>10413.720000000001</v>
      </c>
      <c r="AD2275" s="46">
        <v>11286.490000000002</v>
      </c>
      <c r="AE2275" s="46">
        <v>19315.300000000003</v>
      </c>
      <c r="AF2275" s="46">
        <v>28206.22</v>
      </c>
      <c r="AG2275" s="46">
        <v>26296.120000000003</v>
      </c>
      <c r="AH2275" s="46">
        <v>0</v>
      </c>
      <c r="AI2275" s="46">
        <v>5701.31</v>
      </c>
      <c r="AJ2275" s="46">
        <v>0</v>
      </c>
      <c r="AK2275" s="46">
        <v>6534.9600000000009</v>
      </c>
      <c r="AL2275" s="46">
        <v>9717.0399999999863</v>
      </c>
      <c r="AM2275" s="46">
        <v>7753.631999999986</v>
      </c>
    </row>
    <row r="2276" spans="5:39" x14ac:dyDescent="0.2">
      <c r="E2276" s="47">
        <v>227</v>
      </c>
      <c r="F2276" s="47">
        <v>238</v>
      </c>
      <c r="G2276" s="47" t="s">
        <v>252</v>
      </c>
      <c r="H2276" s="47" t="s">
        <v>357</v>
      </c>
      <c r="I2276" s="47" t="s">
        <v>605</v>
      </c>
      <c r="J2276" s="533">
        <v>50000031</v>
      </c>
      <c r="K2276" s="14" t="s">
        <v>64</v>
      </c>
      <c r="L2276" s="14" t="s">
        <v>58</v>
      </c>
      <c r="M2276" s="45">
        <v>2276</v>
      </c>
      <c r="N2276" s="45">
        <v>1</v>
      </c>
      <c r="O2276" s="46">
        <v>100.00000000002183</v>
      </c>
      <c r="Q2276" s="12">
        <v>0</v>
      </c>
      <c r="T2276" s="59">
        <v>0</v>
      </c>
      <c r="U2276" s="14">
        <v>0</v>
      </c>
      <c r="V2276" s="59" t="s">
        <v>175</v>
      </c>
      <c r="X2276" s="46">
        <v>0</v>
      </c>
      <c r="Y2276" s="46">
        <v>54116.750000000007</v>
      </c>
      <c r="Z2276" s="46">
        <v>54166.75</v>
      </c>
      <c r="AA2276" s="46">
        <v>54216.750000000007</v>
      </c>
      <c r="AB2276" s="46">
        <v>54266.75</v>
      </c>
      <c r="AC2276" s="46">
        <v>54316.75</v>
      </c>
      <c r="AD2276" s="46">
        <v>54366.75</v>
      </c>
      <c r="AE2276" s="46">
        <v>54416.749999999985</v>
      </c>
      <c r="AF2276" s="46">
        <v>54466.75</v>
      </c>
      <c r="AG2276" s="46">
        <v>54516.749999999993</v>
      </c>
      <c r="AH2276" s="46">
        <v>-2630.5500000000175</v>
      </c>
      <c r="AI2276" s="46">
        <v>49.999999999995453</v>
      </c>
      <c r="AJ2276" s="46">
        <v>-1.4551915228366852E-11</v>
      </c>
      <c r="AK2276" s="46">
        <v>50.000000000003638</v>
      </c>
      <c r="AL2276" s="46">
        <v>100.00000000002183</v>
      </c>
      <c r="AM2276" s="46">
        <v>100.00000000002638</v>
      </c>
    </row>
    <row r="2277" spans="5:39" x14ac:dyDescent="0.2">
      <c r="E2277" s="47">
        <v>227</v>
      </c>
      <c r="F2277" s="47">
        <v>238</v>
      </c>
      <c r="G2277" s="47" t="s">
        <v>252</v>
      </c>
      <c r="H2277" s="47" t="s">
        <v>357</v>
      </c>
      <c r="I2277" s="47" t="s">
        <v>605</v>
      </c>
      <c r="J2277" s="533">
        <v>50000031</v>
      </c>
      <c r="K2277" s="14" t="s">
        <v>67</v>
      </c>
      <c r="L2277" s="14" t="s">
        <v>67</v>
      </c>
      <c r="M2277" s="45">
        <v>2277</v>
      </c>
      <c r="N2277" s="45">
        <v>1</v>
      </c>
      <c r="O2277" s="53">
        <v>0</v>
      </c>
      <c r="P2277" s="54">
        <v>0</v>
      </c>
      <c r="Q2277" s="55">
        <v>0</v>
      </c>
      <c r="R2277" s="56">
        <v>0</v>
      </c>
      <c r="S2277" s="57">
        <v>0</v>
      </c>
      <c r="T2277" s="60">
        <v>0</v>
      </c>
      <c r="U2277" s="14">
        <v>0</v>
      </c>
      <c r="V2277" s="60" t="s">
        <v>175</v>
      </c>
      <c r="Y2277" s="46">
        <v>0</v>
      </c>
      <c r="Z2277" s="46">
        <v>0</v>
      </c>
      <c r="AA2277" s="46">
        <v>0</v>
      </c>
      <c r="AB2277" s="46">
        <v>0</v>
      </c>
      <c r="AC2277" s="46">
        <v>0</v>
      </c>
      <c r="AD2277" s="46">
        <v>0</v>
      </c>
      <c r="AE2277" s="46">
        <v>0</v>
      </c>
      <c r="AF2277" s="46">
        <v>0</v>
      </c>
      <c r="AG2277" s="46">
        <v>0</v>
      </c>
      <c r="AH2277" s="46">
        <v>0</v>
      </c>
      <c r="AI2277" s="46">
        <v>0</v>
      </c>
      <c r="AJ2277" s="46">
        <v>0</v>
      </c>
      <c r="AK2277" s="46">
        <v>0</v>
      </c>
      <c r="AL2277" s="46">
        <v>0</v>
      </c>
      <c r="AM2277" s="46">
        <v>0</v>
      </c>
    </row>
    <row r="2278" spans="5:39" x14ac:dyDescent="0.2">
      <c r="E2278" s="14">
        <v>228</v>
      </c>
      <c r="F2278" s="14">
        <v>239</v>
      </c>
      <c r="G2278" s="14" t="s">
        <v>252</v>
      </c>
      <c r="H2278" s="14" t="s">
        <v>309</v>
      </c>
      <c r="I2278" s="14" t="s">
        <v>606</v>
      </c>
      <c r="J2278" s="531">
        <v>50000032</v>
      </c>
      <c r="K2278" s="14" t="s">
        <v>59</v>
      </c>
      <c r="L2278" s="14" t="s">
        <v>57</v>
      </c>
      <c r="M2278" s="45">
        <v>2278</v>
      </c>
      <c r="N2278" s="45">
        <v>1</v>
      </c>
      <c r="O2278" s="46">
        <v>1767.02</v>
      </c>
      <c r="Q2278" s="12">
        <v>0</v>
      </c>
      <c r="T2278" s="59">
        <v>0</v>
      </c>
      <c r="U2278" s="14">
        <v>0</v>
      </c>
      <c r="V2278" s="59" t="s">
        <v>175</v>
      </c>
      <c r="Y2278" s="46">
        <v>1693.05</v>
      </c>
      <c r="Z2278" s="46">
        <v>-48.51</v>
      </c>
      <c r="AA2278" s="46">
        <v>1697.05</v>
      </c>
      <c r="AB2278" s="46">
        <v>1697.04</v>
      </c>
      <c r="AC2278" s="46">
        <v>1693.05</v>
      </c>
      <c r="AD2278" s="46">
        <v>1693.05</v>
      </c>
      <c r="AE2278" s="46">
        <v>1767.02</v>
      </c>
      <c r="AF2278" s="46">
        <v>1767.02</v>
      </c>
      <c r="AG2278" s="46">
        <v>1767.02</v>
      </c>
      <c r="AH2278" s="46">
        <v>1767.02</v>
      </c>
      <c r="AI2278" s="46">
        <v>1767.02</v>
      </c>
      <c r="AJ2278" s="46">
        <v>1767.02</v>
      </c>
      <c r="AK2278" s="46">
        <v>1767.02</v>
      </c>
      <c r="AL2278" s="46">
        <v>1767.02</v>
      </c>
      <c r="AM2278" s="46">
        <v>0</v>
      </c>
    </row>
    <row r="2279" spans="5:39" x14ac:dyDescent="0.2">
      <c r="E2279" s="47">
        <v>228</v>
      </c>
      <c r="F2279" s="47">
        <v>239</v>
      </c>
      <c r="G2279" s="47" t="s">
        <v>252</v>
      </c>
      <c r="H2279" s="47" t="s">
        <v>309</v>
      </c>
      <c r="I2279" s="47" t="s">
        <v>606</v>
      </c>
      <c r="J2279" s="533">
        <v>50000032</v>
      </c>
      <c r="K2279" s="14" t="s">
        <v>59</v>
      </c>
      <c r="L2279" s="14" t="s">
        <v>54</v>
      </c>
      <c r="M2279" s="45">
        <v>2279</v>
      </c>
      <c r="N2279" s="45">
        <v>1</v>
      </c>
      <c r="O2279" s="46">
        <v>4201.72</v>
      </c>
      <c r="Q2279" s="12">
        <v>0</v>
      </c>
      <c r="T2279" s="59">
        <v>0</v>
      </c>
      <c r="U2279" s="14">
        <v>0</v>
      </c>
      <c r="V2279" s="59" t="s">
        <v>175</v>
      </c>
      <c r="Y2279" s="46">
        <v>1349.11</v>
      </c>
      <c r="Z2279" s="46">
        <v>3765.23</v>
      </c>
      <c r="AA2279" s="46">
        <v>1269.28</v>
      </c>
      <c r="AB2279" s="46">
        <v>1243.3399999999999</v>
      </c>
      <c r="AC2279" s="46">
        <v>19077.45</v>
      </c>
      <c r="AD2279" s="46">
        <v>740.18000000000006</v>
      </c>
      <c r="AE2279" s="46">
        <v>3383.8199999999997</v>
      </c>
      <c r="AF2279" s="46">
        <v>3843.1000000000004</v>
      </c>
      <c r="AG2279" s="46">
        <v>-3655.3199999999997</v>
      </c>
      <c r="AH2279" s="46">
        <v>3112.73</v>
      </c>
      <c r="AI2279" s="46">
        <v>62.129999999999995</v>
      </c>
      <c r="AJ2279" s="46">
        <v>3970.7799999999997</v>
      </c>
      <c r="AK2279" s="46">
        <v>4136.33</v>
      </c>
      <c r="AL2279" s="46">
        <v>4201.72</v>
      </c>
      <c r="AM2279" s="46">
        <v>0</v>
      </c>
    </row>
    <row r="2280" spans="5:39" x14ac:dyDescent="0.2">
      <c r="E2280" s="47">
        <v>228</v>
      </c>
      <c r="F2280" s="47">
        <v>239</v>
      </c>
      <c r="G2280" s="47" t="s">
        <v>252</v>
      </c>
      <c r="H2280" s="47" t="s">
        <v>309</v>
      </c>
      <c r="I2280" s="47" t="s">
        <v>606</v>
      </c>
      <c r="J2280" s="533">
        <v>50000032</v>
      </c>
      <c r="K2280" s="14" t="s">
        <v>59</v>
      </c>
      <c r="L2280" s="14" t="s">
        <v>58</v>
      </c>
      <c r="M2280" s="45">
        <v>2280</v>
      </c>
      <c r="N2280" s="45">
        <v>1</v>
      </c>
      <c r="O2280" s="46">
        <v>49.999999999999091</v>
      </c>
      <c r="Q2280" s="12">
        <v>0</v>
      </c>
      <c r="T2280" s="59">
        <v>0</v>
      </c>
      <c r="U2280" s="14">
        <v>0</v>
      </c>
      <c r="V2280" s="59" t="s">
        <v>175</v>
      </c>
      <c r="Y2280" s="46">
        <v>50</v>
      </c>
      <c r="Z2280" s="46">
        <v>50</v>
      </c>
      <c r="AA2280" s="46">
        <v>50</v>
      </c>
      <c r="AB2280" s="46">
        <v>50.000000000000227</v>
      </c>
      <c r="AC2280" s="46">
        <v>50</v>
      </c>
      <c r="AD2280" s="46">
        <v>50</v>
      </c>
      <c r="AE2280" s="46">
        <v>50.000000000000455</v>
      </c>
      <c r="AF2280" s="46">
        <v>49.999999999999545</v>
      </c>
      <c r="AG2280" s="46">
        <v>50</v>
      </c>
      <c r="AH2280" s="46">
        <v>50</v>
      </c>
      <c r="AI2280" s="46">
        <v>50.000000000000114</v>
      </c>
      <c r="AJ2280" s="46">
        <v>50.000000000000455</v>
      </c>
      <c r="AK2280" s="46">
        <v>50</v>
      </c>
      <c r="AL2280" s="46">
        <v>49.999999999999091</v>
      </c>
      <c r="AM2280" s="46">
        <v>0</v>
      </c>
    </row>
    <row r="2281" spans="5:39" x14ac:dyDescent="0.2">
      <c r="E2281" s="47">
        <v>228</v>
      </c>
      <c r="F2281" s="47">
        <v>239</v>
      </c>
      <c r="G2281" s="47" t="s">
        <v>252</v>
      </c>
      <c r="H2281" s="47" t="s">
        <v>309</v>
      </c>
      <c r="I2281" s="47" t="s">
        <v>606</v>
      </c>
      <c r="J2281" s="533">
        <v>50000032</v>
      </c>
      <c r="K2281" s="14" t="s">
        <v>59</v>
      </c>
      <c r="L2281" s="14" t="s">
        <v>31</v>
      </c>
      <c r="M2281" s="45">
        <v>2281</v>
      </c>
      <c r="N2281" s="45">
        <v>1</v>
      </c>
      <c r="O2281" s="48">
        <v>6018.7399999999989</v>
      </c>
      <c r="Q2281" s="12">
        <v>0</v>
      </c>
      <c r="R2281" s="46">
        <v>3788.4149999999995</v>
      </c>
      <c r="T2281" s="59">
        <v>0</v>
      </c>
      <c r="U2281" s="14">
        <v>0</v>
      </c>
      <c r="V2281" s="59" t="s">
        <v>175</v>
      </c>
      <c r="X2281" s="46">
        <v>12361.5</v>
      </c>
      <c r="Y2281" s="46">
        <v>3092.16</v>
      </c>
      <c r="Z2281" s="46">
        <v>3766.72</v>
      </c>
      <c r="AA2281" s="46">
        <v>3016.33</v>
      </c>
      <c r="AB2281" s="46">
        <v>2990.38</v>
      </c>
      <c r="AC2281" s="46">
        <v>20820.5</v>
      </c>
      <c r="AD2281" s="46">
        <v>2483.23</v>
      </c>
      <c r="AE2281" s="46">
        <v>5200.84</v>
      </c>
      <c r="AF2281" s="46">
        <v>5660.1200000000008</v>
      </c>
      <c r="AG2281" s="46">
        <v>-1838.2999999999997</v>
      </c>
      <c r="AH2281" s="46">
        <v>4929.75</v>
      </c>
      <c r="AI2281" s="46">
        <v>1879.15</v>
      </c>
      <c r="AJ2281" s="46">
        <v>5787.7999999999993</v>
      </c>
      <c r="AK2281" s="46">
        <v>5953.35</v>
      </c>
      <c r="AL2281" s="46">
        <v>6018.7399999999989</v>
      </c>
      <c r="AM2281" s="46">
        <v>0</v>
      </c>
    </row>
    <row r="2282" spans="5:39" x14ac:dyDescent="0.2">
      <c r="E2282" s="47">
        <v>228</v>
      </c>
      <c r="F2282" s="47">
        <v>239</v>
      </c>
      <c r="G2282" s="47" t="s">
        <v>252</v>
      </c>
      <c r="H2282" s="47" t="s">
        <v>309</v>
      </c>
      <c r="I2282" s="47" t="s">
        <v>606</v>
      </c>
      <c r="J2282" s="533">
        <v>50000032</v>
      </c>
      <c r="K2282" s="14" t="s">
        <v>37</v>
      </c>
      <c r="L2282" s="14" t="s">
        <v>31</v>
      </c>
      <c r="M2282" s="45">
        <v>2282</v>
      </c>
      <c r="N2282" s="45">
        <v>1</v>
      </c>
      <c r="O2282" s="48">
        <v>5950.3</v>
      </c>
      <c r="P2282" s="48"/>
      <c r="Q2282" s="12">
        <v>0</v>
      </c>
      <c r="R2282" s="46">
        <v>4241.6449999999995</v>
      </c>
      <c r="T2282" s="59">
        <v>0</v>
      </c>
      <c r="U2282" s="14">
        <v>0</v>
      </c>
      <c r="V2282" s="59" t="s">
        <v>175</v>
      </c>
      <c r="Y2282" s="46">
        <v>0</v>
      </c>
      <c r="Z2282" s="46">
        <v>15453.66</v>
      </c>
      <c r="AA2282" s="46">
        <v>0</v>
      </c>
      <c r="AB2282" s="46">
        <v>0</v>
      </c>
      <c r="AC2282" s="46">
        <v>10000</v>
      </c>
      <c r="AD2282" s="46">
        <v>21000</v>
      </c>
      <c r="AE2282" s="46">
        <v>2100</v>
      </c>
      <c r="AF2282" s="46">
        <v>2100</v>
      </c>
      <c r="AG2282" s="46">
        <v>8500</v>
      </c>
      <c r="AH2282" s="46">
        <v>0</v>
      </c>
      <c r="AI2282" s="46">
        <v>3329.57</v>
      </c>
      <c r="AJ2282" s="46">
        <v>7670</v>
      </c>
      <c r="AK2282" s="46">
        <v>0</v>
      </c>
      <c r="AL2282" s="46">
        <v>5950.3</v>
      </c>
      <c r="AM2282" s="46">
        <v>2407.4960000000001</v>
      </c>
    </row>
    <row r="2283" spans="5:39" x14ac:dyDescent="0.2">
      <c r="E2283" s="47">
        <v>228</v>
      </c>
      <c r="F2283" s="47">
        <v>239</v>
      </c>
      <c r="G2283" s="47" t="s">
        <v>252</v>
      </c>
      <c r="H2283" s="47" t="s">
        <v>309</v>
      </c>
      <c r="I2283" s="47" t="s">
        <v>606</v>
      </c>
      <c r="J2283" s="533">
        <v>50000032</v>
      </c>
      <c r="K2283" s="14" t="s">
        <v>65</v>
      </c>
      <c r="L2283" s="14" t="s">
        <v>31</v>
      </c>
      <c r="M2283" s="45">
        <v>2283</v>
      </c>
      <c r="N2283" s="45">
        <v>1</v>
      </c>
      <c r="O2283" s="52">
        <v>6018.7399999999989</v>
      </c>
      <c r="P2283" s="48">
        <v>2407.4960000000001</v>
      </c>
      <c r="Q2283" s="12">
        <v>0</v>
      </c>
      <c r="R2283" s="46">
        <v>1003.1233333333331</v>
      </c>
      <c r="T2283" s="59">
        <v>0</v>
      </c>
      <c r="U2283" s="14">
        <v>0</v>
      </c>
      <c r="V2283" s="59" t="s">
        <v>175</v>
      </c>
      <c r="X2283" s="46">
        <v>0</v>
      </c>
      <c r="Y2283" s="46">
        <v>0</v>
      </c>
      <c r="Z2283" s="46">
        <v>0</v>
      </c>
      <c r="AA2283" s="46">
        <v>0</v>
      </c>
      <c r="AB2283" s="46">
        <v>0</v>
      </c>
      <c r="AC2283" s="46">
        <v>0</v>
      </c>
      <c r="AD2283" s="46">
        <v>0</v>
      </c>
      <c r="AE2283" s="46">
        <v>0</v>
      </c>
      <c r="AF2283" s="46">
        <v>0</v>
      </c>
      <c r="AG2283" s="46">
        <v>0</v>
      </c>
      <c r="AH2283" s="46">
        <v>0</v>
      </c>
      <c r="AI2283" s="46">
        <v>0</v>
      </c>
      <c r="AJ2283" s="46">
        <v>0</v>
      </c>
      <c r="AK2283" s="46">
        <v>0</v>
      </c>
      <c r="AL2283" s="46">
        <v>6018.7399999999989</v>
      </c>
      <c r="AM2283" s="46">
        <v>0</v>
      </c>
    </row>
    <row r="2284" spans="5:39" x14ac:dyDescent="0.2">
      <c r="E2284" s="47">
        <v>228</v>
      </c>
      <c r="F2284" s="47">
        <v>239</v>
      </c>
      <c r="G2284" s="47" t="s">
        <v>252</v>
      </c>
      <c r="H2284" s="47" t="s">
        <v>309</v>
      </c>
      <c r="I2284" s="47" t="s">
        <v>606</v>
      </c>
      <c r="J2284" s="533">
        <v>50000032</v>
      </c>
      <c r="K2284" s="14" t="s">
        <v>64</v>
      </c>
      <c r="L2284" s="14" t="s">
        <v>57</v>
      </c>
      <c r="M2284" s="45">
        <v>2284</v>
      </c>
      <c r="N2284" s="45">
        <v>1</v>
      </c>
      <c r="O2284" s="46">
        <v>0</v>
      </c>
      <c r="Q2284" s="12">
        <v>0</v>
      </c>
      <c r="T2284" s="59">
        <v>0</v>
      </c>
      <c r="U2284" s="14">
        <v>0</v>
      </c>
      <c r="V2284" s="59" t="s">
        <v>175</v>
      </c>
      <c r="X2284" s="46">
        <v>0</v>
      </c>
      <c r="Y2284" s="46">
        <v>1693.05</v>
      </c>
      <c r="Z2284" s="46">
        <v>0</v>
      </c>
      <c r="AA2284" s="46">
        <v>1697.05</v>
      </c>
      <c r="AB2284" s="46">
        <v>3394.09</v>
      </c>
      <c r="AC2284" s="46">
        <v>0</v>
      </c>
      <c r="AD2284" s="46">
        <v>0</v>
      </c>
      <c r="AE2284" s="46">
        <v>0</v>
      </c>
      <c r="AF2284" s="46">
        <v>0</v>
      </c>
      <c r="AG2284" s="46">
        <v>0</v>
      </c>
      <c r="AH2284" s="46">
        <v>166.83999999999969</v>
      </c>
      <c r="AI2284" s="46">
        <v>0</v>
      </c>
      <c r="AJ2284" s="46">
        <v>0</v>
      </c>
      <c r="AK2284" s="46">
        <v>1763.9699999999971</v>
      </c>
      <c r="AL2284" s="46">
        <v>0</v>
      </c>
      <c r="AM2284" s="46">
        <v>0</v>
      </c>
    </row>
    <row r="2285" spans="5:39" x14ac:dyDescent="0.2">
      <c r="E2285" s="47">
        <v>228</v>
      </c>
      <c r="F2285" s="47">
        <v>239</v>
      </c>
      <c r="G2285" s="47" t="s">
        <v>252</v>
      </c>
      <c r="H2285" s="47" t="s">
        <v>309</v>
      </c>
      <c r="I2285" s="47" t="s">
        <v>606</v>
      </c>
      <c r="J2285" s="533">
        <v>50000032</v>
      </c>
      <c r="K2285" s="14" t="s">
        <v>64</v>
      </c>
      <c r="L2285" s="14" t="s">
        <v>54</v>
      </c>
      <c r="M2285" s="45">
        <v>2285</v>
      </c>
      <c r="N2285" s="45">
        <v>1</v>
      </c>
      <c r="O2285" s="46">
        <v>5918.7399999999961</v>
      </c>
      <c r="Q2285" s="12">
        <v>0</v>
      </c>
      <c r="T2285" s="59">
        <v>0</v>
      </c>
      <c r="U2285" s="14">
        <v>0</v>
      </c>
      <c r="V2285" s="59" t="s">
        <v>175</v>
      </c>
      <c r="X2285" s="46">
        <v>0</v>
      </c>
      <c r="Y2285" s="46">
        <v>1349.11</v>
      </c>
      <c r="Z2285" s="46">
        <v>0</v>
      </c>
      <c r="AA2285" s="46">
        <v>1269.28</v>
      </c>
      <c r="AB2285" s="46">
        <v>2512.62</v>
      </c>
      <c r="AC2285" s="46">
        <v>16677.21</v>
      </c>
      <c r="AD2285" s="46">
        <v>0</v>
      </c>
      <c r="AE2285" s="46">
        <v>3050.8399999999997</v>
      </c>
      <c r="AF2285" s="46">
        <v>6560.9600000000009</v>
      </c>
      <c r="AG2285" s="46">
        <v>0</v>
      </c>
      <c r="AH2285" s="46">
        <v>3112.73</v>
      </c>
      <c r="AI2285" s="46">
        <v>1779.1499999999996</v>
      </c>
      <c r="AJ2285" s="46">
        <v>0</v>
      </c>
      <c r="AK2285" s="46">
        <v>4136.33</v>
      </c>
      <c r="AL2285" s="46">
        <v>5918.7399999999961</v>
      </c>
      <c r="AM2285" s="46">
        <v>3511.243999999996</v>
      </c>
    </row>
    <row r="2286" spans="5:39" x14ac:dyDescent="0.2">
      <c r="E2286" s="47">
        <v>228</v>
      </c>
      <c r="F2286" s="47">
        <v>239</v>
      </c>
      <c r="G2286" s="47" t="s">
        <v>252</v>
      </c>
      <c r="H2286" s="47" t="s">
        <v>309</v>
      </c>
      <c r="I2286" s="47" t="s">
        <v>606</v>
      </c>
      <c r="J2286" s="533">
        <v>50000032</v>
      </c>
      <c r="K2286" s="14" t="s">
        <v>64</v>
      </c>
      <c r="L2286" s="14" t="s">
        <v>58</v>
      </c>
      <c r="M2286" s="45">
        <v>2286</v>
      </c>
      <c r="N2286" s="45">
        <v>1</v>
      </c>
      <c r="O2286" s="46">
        <v>100.00000000000909</v>
      </c>
      <c r="Q2286" s="12">
        <v>0</v>
      </c>
      <c r="T2286" s="59">
        <v>0</v>
      </c>
      <c r="U2286" s="14">
        <v>0</v>
      </c>
      <c r="V2286" s="59" t="s">
        <v>175</v>
      </c>
      <c r="X2286" s="46">
        <v>0</v>
      </c>
      <c r="Y2286" s="46">
        <v>12411.5</v>
      </c>
      <c r="Z2286" s="46">
        <v>3766.7200000000012</v>
      </c>
      <c r="AA2286" s="46">
        <v>3816.7199999999993</v>
      </c>
      <c r="AB2286" s="46">
        <v>3866.7200000000003</v>
      </c>
      <c r="AC2286" s="46">
        <v>3916.7199999999975</v>
      </c>
      <c r="AD2286" s="46">
        <v>2077.1599999999962</v>
      </c>
      <c r="AE2286" s="46">
        <v>2127.1600000000003</v>
      </c>
      <c r="AF2286" s="46">
        <v>2177.1600000000017</v>
      </c>
      <c r="AG2286" s="46">
        <v>-1600.1800000000003</v>
      </c>
      <c r="AH2286" s="46">
        <v>50</v>
      </c>
      <c r="AI2286" s="46">
        <v>100.00000000000182</v>
      </c>
      <c r="AJ2286" s="46">
        <v>-3.0500000000029104</v>
      </c>
      <c r="AK2286" s="46">
        <v>50.000000000005457</v>
      </c>
      <c r="AL2286" s="46">
        <v>100.00000000000909</v>
      </c>
      <c r="AM2286" s="46">
        <v>100.00000000001</v>
      </c>
    </row>
    <row r="2287" spans="5:39" x14ac:dyDescent="0.2">
      <c r="E2287" s="47">
        <v>228</v>
      </c>
      <c r="F2287" s="47">
        <v>239</v>
      </c>
      <c r="G2287" s="47" t="s">
        <v>252</v>
      </c>
      <c r="H2287" s="47" t="s">
        <v>309</v>
      </c>
      <c r="I2287" s="47" t="s">
        <v>606</v>
      </c>
      <c r="J2287" s="533">
        <v>50000032</v>
      </c>
      <c r="K2287" s="14" t="s">
        <v>67</v>
      </c>
      <c r="L2287" s="14" t="s">
        <v>67</v>
      </c>
      <c r="M2287" s="45">
        <v>2287</v>
      </c>
      <c r="N2287" s="45">
        <v>1</v>
      </c>
      <c r="O2287" s="53">
        <v>0</v>
      </c>
      <c r="P2287" s="54">
        <v>0</v>
      </c>
      <c r="Q2287" s="55">
        <v>0</v>
      </c>
      <c r="R2287" s="56">
        <v>0</v>
      </c>
      <c r="S2287" s="57">
        <v>0</v>
      </c>
      <c r="T2287" s="60">
        <v>0</v>
      </c>
      <c r="U2287" s="14">
        <v>0</v>
      </c>
      <c r="V2287" s="60" t="s">
        <v>175</v>
      </c>
      <c r="Y2287" s="46">
        <v>0</v>
      </c>
      <c r="Z2287" s="46">
        <v>0</v>
      </c>
      <c r="AA2287" s="46">
        <v>0</v>
      </c>
      <c r="AB2287" s="46">
        <v>0</v>
      </c>
      <c r="AC2287" s="46">
        <v>0</v>
      </c>
      <c r="AD2287" s="46">
        <v>0</v>
      </c>
      <c r="AE2287" s="46">
        <v>0</v>
      </c>
      <c r="AF2287" s="46">
        <v>0</v>
      </c>
      <c r="AG2287" s="46">
        <v>0</v>
      </c>
      <c r="AH2287" s="46">
        <v>0</v>
      </c>
      <c r="AI2287" s="46">
        <v>0</v>
      </c>
      <c r="AJ2287" s="46">
        <v>0</v>
      </c>
      <c r="AK2287" s="46">
        <v>0</v>
      </c>
      <c r="AL2287" s="46">
        <v>0</v>
      </c>
      <c r="AM2287" s="46">
        <v>0</v>
      </c>
    </row>
    <row r="2288" spans="5:39" x14ac:dyDescent="0.2">
      <c r="E2288" s="14">
        <v>229</v>
      </c>
      <c r="F2288" s="14">
        <v>240</v>
      </c>
      <c r="G2288" s="14" t="s">
        <v>252</v>
      </c>
      <c r="H2288" s="14" t="s">
        <v>358</v>
      </c>
      <c r="I2288" s="14" t="s">
        <v>607</v>
      </c>
      <c r="J2288" s="531">
        <v>50000033</v>
      </c>
      <c r="K2288" s="14" t="s">
        <v>59</v>
      </c>
      <c r="L2288" s="14" t="s">
        <v>57</v>
      </c>
      <c r="M2288" s="45">
        <v>2288</v>
      </c>
      <c r="N2288" s="45">
        <v>1</v>
      </c>
      <c r="O2288" s="46">
        <v>1747.43</v>
      </c>
      <c r="Q2288" s="12">
        <v>0</v>
      </c>
      <c r="T2288" s="59">
        <v>0</v>
      </c>
      <c r="U2288" s="14">
        <v>0</v>
      </c>
      <c r="V2288" s="59" t="s">
        <v>174</v>
      </c>
      <c r="Y2288" s="46">
        <v>1674.28</v>
      </c>
      <c r="Z2288" s="46">
        <v>1678.27</v>
      </c>
      <c r="AA2288" s="46">
        <v>1678.28</v>
      </c>
      <c r="AB2288" s="46">
        <v>1678.27</v>
      </c>
      <c r="AC2288" s="46">
        <v>1674.28</v>
      </c>
      <c r="AD2288" s="46">
        <v>1674.28</v>
      </c>
      <c r="AE2288" s="46">
        <v>1747.43</v>
      </c>
      <c r="AF2288" s="46">
        <v>1747.43</v>
      </c>
      <c r="AG2288" s="46">
        <v>1747.43</v>
      </c>
      <c r="AH2288" s="46">
        <v>1747.43</v>
      </c>
      <c r="AI2288" s="46">
        <v>1747.43</v>
      </c>
      <c r="AJ2288" s="46">
        <v>1747.43</v>
      </c>
      <c r="AK2288" s="46">
        <v>1747.43</v>
      </c>
      <c r="AL2288" s="46">
        <v>1747.43</v>
      </c>
      <c r="AM2288" s="46">
        <v>0</v>
      </c>
    </row>
    <row r="2289" spans="5:39" x14ac:dyDescent="0.2">
      <c r="E2289" s="47">
        <v>229</v>
      </c>
      <c r="F2289" s="47">
        <v>240</v>
      </c>
      <c r="G2289" s="47" t="s">
        <v>252</v>
      </c>
      <c r="H2289" s="47" t="s">
        <v>358</v>
      </c>
      <c r="I2289" s="47" t="s">
        <v>607</v>
      </c>
      <c r="J2289" s="533">
        <v>50000033</v>
      </c>
      <c r="K2289" s="14" t="s">
        <v>59</v>
      </c>
      <c r="L2289" s="14" t="s">
        <v>54</v>
      </c>
      <c r="M2289" s="45">
        <v>2289</v>
      </c>
      <c r="N2289" s="45">
        <v>1</v>
      </c>
      <c r="O2289" s="46">
        <v>3015.72</v>
      </c>
      <c r="Q2289" s="12">
        <v>0</v>
      </c>
      <c r="T2289" s="59">
        <v>0</v>
      </c>
      <c r="U2289" s="14">
        <v>0</v>
      </c>
      <c r="V2289" s="59" t="s">
        <v>174</v>
      </c>
      <c r="Y2289" s="46">
        <v>1333.15</v>
      </c>
      <c r="Z2289" s="46">
        <v>1997.73</v>
      </c>
      <c r="AA2289" s="46">
        <v>1255.31</v>
      </c>
      <c r="AB2289" s="46">
        <v>1229.3699999999999</v>
      </c>
      <c r="AC2289" s="46">
        <v>724.45</v>
      </c>
      <c r="AD2289" s="46">
        <v>872.77</v>
      </c>
      <c r="AE2289" s="46">
        <v>907.54</v>
      </c>
      <c r="AF2289" s="46">
        <v>1361.73</v>
      </c>
      <c r="AG2289" s="46">
        <v>1396.1399999999999</v>
      </c>
      <c r="AH2289" s="46">
        <v>1374.9900000000002</v>
      </c>
      <c r="AI2289" s="46">
        <v>2208.7999999999997</v>
      </c>
      <c r="AJ2289" s="46">
        <v>2569.48</v>
      </c>
      <c r="AK2289" s="46">
        <v>2732.73</v>
      </c>
      <c r="AL2289" s="46">
        <v>3015.72</v>
      </c>
      <c r="AM2289" s="46">
        <v>0</v>
      </c>
    </row>
    <row r="2290" spans="5:39" x14ac:dyDescent="0.2">
      <c r="E2290" s="47">
        <v>229</v>
      </c>
      <c r="F2290" s="47">
        <v>240</v>
      </c>
      <c r="G2290" s="47" t="s">
        <v>252</v>
      </c>
      <c r="H2290" s="47" t="s">
        <v>358</v>
      </c>
      <c r="I2290" s="47" t="s">
        <v>607</v>
      </c>
      <c r="J2290" s="533">
        <v>50000033</v>
      </c>
      <c r="K2290" s="14" t="s">
        <v>59</v>
      </c>
      <c r="L2290" s="14" t="s">
        <v>58</v>
      </c>
      <c r="M2290" s="45">
        <v>2290</v>
      </c>
      <c r="N2290" s="45">
        <v>1</v>
      </c>
      <c r="O2290" s="46">
        <v>49.999999999999545</v>
      </c>
      <c r="Q2290" s="12">
        <v>0</v>
      </c>
      <c r="T2290" s="59">
        <v>0</v>
      </c>
      <c r="U2290" s="14">
        <v>0</v>
      </c>
      <c r="V2290" s="59" t="s">
        <v>174</v>
      </c>
      <c r="Y2290" s="46">
        <v>49.999999999999773</v>
      </c>
      <c r="Z2290" s="46">
        <v>50</v>
      </c>
      <c r="AA2290" s="46">
        <v>50.000000000000227</v>
      </c>
      <c r="AB2290" s="46">
        <v>50</v>
      </c>
      <c r="AC2290" s="46">
        <v>50</v>
      </c>
      <c r="AD2290" s="46">
        <v>50.000000000000227</v>
      </c>
      <c r="AE2290" s="46">
        <v>49.999999999999773</v>
      </c>
      <c r="AF2290" s="46">
        <v>49.999999999999773</v>
      </c>
      <c r="AG2290" s="46">
        <v>50.000000000000227</v>
      </c>
      <c r="AH2290" s="46">
        <v>49.999999999999773</v>
      </c>
      <c r="AI2290" s="46">
        <v>50.000000000000455</v>
      </c>
      <c r="AJ2290" s="46">
        <v>49.999999999999545</v>
      </c>
      <c r="AK2290" s="46">
        <v>49.999999999999545</v>
      </c>
      <c r="AL2290" s="46">
        <v>49.999999999999545</v>
      </c>
      <c r="AM2290" s="46">
        <v>0</v>
      </c>
    </row>
    <row r="2291" spans="5:39" x14ac:dyDescent="0.2">
      <c r="E2291" s="47">
        <v>229</v>
      </c>
      <c r="F2291" s="47">
        <v>240</v>
      </c>
      <c r="G2291" s="47" t="s">
        <v>252</v>
      </c>
      <c r="H2291" s="47" t="s">
        <v>358</v>
      </c>
      <c r="I2291" s="47" t="s">
        <v>607</v>
      </c>
      <c r="J2291" s="533">
        <v>50000033</v>
      </c>
      <c r="K2291" s="14" t="s">
        <v>59</v>
      </c>
      <c r="L2291" s="14" t="s">
        <v>31</v>
      </c>
      <c r="M2291" s="45">
        <v>2291</v>
      </c>
      <c r="N2291" s="45">
        <v>1</v>
      </c>
      <c r="O2291" s="48">
        <v>4813.1499999999996</v>
      </c>
      <c r="Q2291" s="12">
        <v>0</v>
      </c>
      <c r="R2291" s="46">
        <v>4013.7400000000002</v>
      </c>
      <c r="T2291" s="59">
        <v>0</v>
      </c>
      <c r="U2291" s="14">
        <v>0</v>
      </c>
      <c r="V2291" s="59" t="s">
        <v>174</v>
      </c>
      <c r="X2291" s="46">
        <v>4636.0200000000004</v>
      </c>
      <c r="Y2291" s="46">
        <v>3057.4300000000003</v>
      </c>
      <c r="Z2291" s="46">
        <v>3726</v>
      </c>
      <c r="AA2291" s="46">
        <v>2983.59</v>
      </c>
      <c r="AB2291" s="46">
        <v>2957.64</v>
      </c>
      <c r="AC2291" s="46">
        <v>2448.73</v>
      </c>
      <c r="AD2291" s="46">
        <v>2597.0500000000002</v>
      </c>
      <c r="AE2291" s="46">
        <v>2704.9700000000003</v>
      </c>
      <c r="AF2291" s="46">
        <v>3159.16</v>
      </c>
      <c r="AG2291" s="46">
        <v>3193.5699999999997</v>
      </c>
      <c r="AH2291" s="46">
        <v>3172.42</v>
      </c>
      <c r="AI2291" s="46">
        <v>4006.23</v>
      </c>
      <c r="AJ2291" s="46">
        <v>4366.91</v>
      </c>
      <c r="AK2291" s="46">
        <v>4530.16</v>
      </c>
      <c r="AL2291" s="46">
        <v>4813.1499999999996</v>
      </c>
      <c r="AM2291" s="46">
        <v>0</v>
      </c>
    </row>
    <row r="2292" spans="5:39" x14ac:dyDescent="0.2">
      <c r="E2292" s="47">
        <v>229</v>
      </c>
      <c r="F2292" s="47">
        <v>240</v>
      </c>
      <c r="G2292" s="47" t="s">
        <v>252</v>
      </c>
      <c r="H2292" s="47" t="s">
        <v>358</v>
      </c>
      <c r="I2292" s="47" t="s">
        <v>607</v>
      </c>
      <c r="J2292" s="533">
        <v>50000033</v>
      </c>
      <c r="K2292" s="14" t="s">
        <v>37</v>
      </c>
      <c r="L2292" s="14" t="s">
        <v>31</v>
      </c>
      <c r="M2292" s="45">
        <v>2292</v>
      </c>
      <c r="N2292" s="45">
        <v>1</v>
      </c>
      <c r="O2292" s="48">
        <v>4503</v>
      </c>
      <c r="P2292" s="48"/>
      <c r="Q2292" s="12">
        <v>0</v>
      </c>
      <c r="R2292" s="46">
        <v>3738.1666666666665</v>
      </c>
      <c r="T2292" s="59">
        <v>0</v>
      </c>
      <c r="U2292" s="14">
        <v>0</v>
      </c>
      <c r="V2292" s="59" t="s">
        <v>174</v>
      </c>
      <c r="Y2292" s="46">
        <v>0</v>
      </c>
      <c r="Z2292" s="46">
        <v>7694</v>
      </c>
      <c r="AA2292" s="46">
        <v>6666</v>
      </c>
      <c r="AB2292" s="46">
        <v>0</v>
      </c>
      <c r="AC2292" s="46">
        <v>3001</v>
      </c>
      <c r="AD2292" s="46">
        <v>2450</v>
      </c>
      <c r="AE2292" s="46">
        <v>0</v>
      </c>
      <c r="AF2292" s="46">
        <v>5300.43</v>
      </c>
      <c r="AG2292" s="46">
        <v>0</v>
      </c>
      <c r="AH2292" s="46">
        <v>6353</v>
      </c>
      <c r="AI2292" s="46">
        <v>3173</v>
      </c>
      <c r="AJ2292" s="46">
        <v>0</v>
      </c>
      <c r="AK2292" s="46">
        <v>8400</v>
      </c>
      <c r="AL2292" s="46">
        <v>4503</v>
      </c>
      <c r="AM2292" s="46">
        <v>2887.56</v>
      </c>
    </row>
    <row r="2293" spans="5:39" x14ac:dyDescent="0.2">
      <c r="E2293" s="47">
        <v>229</v>
      </c>
      <c r="F2293" s="47">
        <v>240</v>
      </c>
      <c r="G2293" s="47" t="s">
        <v>252</v>
      </c>
      <c r="H2293" s="47" t="s">
        <v>358</v>
      </c>
      <c r="I2293" s="47" t="s">
        <v>607</v>
      </c>
      <c r="J2293" s="533">
        <v>50000033</v>
      </c>
      <c r="K2293" s="14" t="s">
        <v>65</v>
      </c>
      <c r="L2293" s="14" t="s">
        <v>31</v>
      </c>
      <c r="M2293" s="45">
        <v>2293</v>
      </c>
      <c r="N2293" s="45">
        <v>1</v>
      </c>
      <c r="O2293" s="52">
        <v>4812.600000000004</v>
      </c>
      <c r="P2293" s="48">
        <v>2887.56</v>
      </c>
      <c r="Q2293" s="12">
        <v>0</v>
      </c>
      <c r="R2293" s="46">
        <v>802.1000000000007</v>
      </c>
      <c r="T2293" s="59">
        <v>0</v>
      </c>
      <c r="U2293" s="14">
        <v>0</v>
      </c>
      <c r="V2293" s="59" t="s">
        <v>174</v>
      </c>
      <c r="X2293" s="46">
        <v>0</v>
      </c>
      <c r="Y2293" s="46">
        <v>0</v>
      </c>
      <c r="Z2293" s="46">
        <v>0</v>
      </c>
      <c r="AA2293" s="46">
        <v>0</v>
      </c>
      <c r="AB2293" s="46">
        <v>0</v>
      </c>
      <c r="AC2293" s="46">
        <v>0</v>
      </c>
      <c r="AD2293" s="46">
        <v>0</v>
      </c>
      <c r="AE2293" s="46">
        <v>0</v>
      </c>
      <c r="AF2293" s="46">
        <v>0</v>
      </c>
      <c r="AG2293" s="46">
        <v>0</v>
      </c>
      <c r="AH2293" s="46">
        <v>0</v>
      </c>
      <c r="AI2293" s="46">
        <v>0</v>
      </c>
      <c r="AJ2293" s="46">
        <v>0</v>
      </c>
      <c r="AK2293" s="46">
        <v>0</v>
      </c>
      <c r="AL2293" s="46">
        <v>4812.600000000004</v>
      </c>
      <c r="AM2293" s="46">
        <v>0</v>
      </c>
    </row>
    <row r="2294" spans="5:39" x14ac:dyDescent="0.2">
      <c r="E2294" s="47">
        <v>229</v>
      </c>
      <c r="F2294" s="47">
        <v>240</v>
      </c>
      <c r="G2294" s="47" t="s">
        <v>252</v>
      </c>
      <c r="H2294" s="47" t="s">
        <v>358</v>
      </c>
      <c r="I2294" s="47" t="s">
        <v>607</v>
      </c>
      <c r="J2294" s="533">
        <v>50000033</v>
      </c>
      <c r="K2294" s="14" t="s">
        <v>64</v>
      </c>
      <c r="L2294" s="14" t="s">
        <v>57</v>
      </c>
      <c r="M2294" s="45">
        <v>2294</v>
      </c>
      <c r="N2294" s="45">
        <v>1</v>
      </c>
      <c r="O2294" s="46">
        <v>0</v>
      </c>
      <c r="Q2294" s="12">
        <v>0</v>
      </c>
      <c r="T2294" s="59">
        <v>0</v>
      </c>
      <c r="U2294" s="14">
        <v>0</v>
      </c>
      <c r="V2294" s="59" t="s">
        <v>174</v>
      </c>
      <c r="X2294" s="46">
        <v>0</v>
      </c>
      <c r="Y2294" s="46">
        <v>1674.28</v>
      </c>
      <c r="Z2294" s="46">
        <v>0</v>
      </c>
      <c r="AA2294" s="46">
        <v>0</v>
      </c>
      <c r="AB2294" s="46">
        <v>1678.27</v>
      </c>
      <c r="AC2294" s="46">
        <v>351.55000000000018</v>
      </c>
      <c r="AD2294" s="46">
        <v>0</v>
      </c>
      <c r="AE2294" s="46">
        <v>1747.43</v>
      </c>
      <c r="AF2294" s="46">
        <v>0</v>
      </c>
      <c r="AG2294" s="46">
        <v>1747.43</v>
      </c>
      <c r="AH2294" s="46">
        <v>0</v>
      </c>
      <c r="AI2294" s="46">
        <v>0</v>
      </c>
      <c r="AJ2294" s="46">
        <v>1747.43</v>
      </c>
      <c r="AK2294" s="46">
        <v>0</v>
      </c>
      <c r="AL2294" s="46">
        <v>0</v>
      </c>
      <c r="AM2294" s="46">
        <v>0</v>
      </c>
    </row>
    <row r="2295" spans="5:39" x14ac:dyDescent="0.2">
      <c r="E2295" s="47">
        <v>229</v>
      </c>
      <c r="F2295" s="47">
        <v>240</v>
      </c>
      <c r="G2295" s="47" t="s">
        <v>252</v>
      </c>
      <c r="H2295" s="47" t="s">
        <v>358</v>
      </c>
      <c r="I2295" s="47" t="s">
        <v>607</v>
      </c>
      <c r="J2295" s="533">
        <v>50000033</v>
      </c>
      <c r="K2295" s="14" t="s">
        <v>64</v>
      </c>
      <c r="L2295" s="14" t="s">
        <v>54</v>
      </c>
      <c r="M2295" s="45">
        <v>2295</v>
      </c>
      <c r="N2295" s="45">
        <v>1</v>
      </c>
      <c r="O2295" s="46">
        <v>4219.5599999999995</v>
      </c>
      <c r="Q2295" s="12">
        <v>0</v>
      </c>
      <c r="T2295" s="59">
        <v>0</v>
      </c>
      <c r="U2295" s="14">
        <v>0</v>
      </c>
      <c r="V2295" s="59" t="s">
        <v>174</v>
      </c>
      <c r="X2295" s="46">
        <v>0</v>
      </c>
      <c r="Y2295" s="46">
        <v>1333.15</v>
      </c>
      <c r="Z2295" s="46">
        <v>0</v>
      </c>
      <c r="AA2295" s="46">
        <v>0</v>
      </c>
      <c r="AB2295" s="46">
        <v>1229.3699999999999</v>
      </c>
      <c r="AC2295" s="46">
        <v>1953.82</v>
      </c>
      <c r="AD2295" s="46">
        <v>2402.42</v>
      </c>
      <c r="AE2295" s="46">
        <v>3309.96</v>
      </c>
      <c r="AF2295" s="46">
        <v>2866.1200000000003</v>
      </c>
      <c r="AG2295" s="46">
        <v>4262.26</v>
      </c>
      <c r="AH2295" s="46">
        <v>2779.11</v>
      </c>
      <c r="AI2295" s="46">
        <v>3562.34</v>
      </c>
      <c r="AJ2295" s="46">
        <v>6131.82</v>
      </c>
      <c r="AK2295" s="46">
        <v>3959.41</v>
      </c>
      <c r="AL2295" s="46">
        <v>4219.5599999999995</v>
      </c>
      <c r="AM2295" s="46">
        <v>1331.9999999999995</v>
      </c>
    </row>
    <row r="2296" spans="5:39" x14ac:dyDescent="0.2">
      <c r="E2296" s="47">
        <v>229</v>
      </c>
      <c r="F2296" s="47">
        <v>240</v>
      </c>
      <c r="G2296" s="47" t="s">
        <v>252</v>
      </c>
      <c r="H2296" s="47" t="s">
        <v>358</v>
      </c>
      <c r="I2296" s="47" t="s">
        <v>607</v>
      </c>
      <c r="J2296" s="533">
        <v>50000033</v>
      </c>
      <c r="K2296" s="14" t="s">
        <v>64</v>
      </c>
      <c r="L2296" s="14" t="s">
        <v>58</v>
      </c>
      <c r="M2296" s="45">
        <v>2296</v>
      </c>
      <c r="N2296" s="45">
        <v>1</v>
      </c>
      <c r="O2296" s="46">
        <v>593.04000000000633</v>
      </c>
      <c r="Q2296" s="12">
        <v>0</v>
      </c>
      <c r="T2296" s="59">
        <v>0</v>
      </c>
      <c r="U2296" s="14">
        <v>0</v>
      </c>
      <c r="V2296" s="59" t="s">
        <v>174</v>
      </c>
      <c r="X2296" s="46">
        <v>0</v>
      </c>
      <c r="Y2296" s="46">
        <v>4686.0200000000004</v>
      </c>
      <c r="Z2296" s="46">
        <v>3725.4500000000007</v>
      </c>
      <c r="AA2296" s="46">
        <v>43.040000000000873</v>
      </c>
      <c r="AB2296" s="46">
        <v>93.040000000000418</v>
      </c>
      <c r="AC2296" s="46">
        <v>143.03999999999974</v>
      </c>
      <c r="AD2296" s="46">
        <v>193.03999999999905</v>
      </c>
      <c r="AE2296" s="46">
        <v>243.03999999999996</v>
      </c>
      <c r="AF2296" s="46">
        <v>293.03999999999951</v>
      </c>
      <c r="AG2296" s="46">
        <v>343.03999999999905</v>
      </c>
      <c r="AH2296" s="46">
        <v>393.04000000000133</v>
      </c>
      <c r="AI2296" s="46">
        <v>443.04000000000451</v>
      </c>
      <c r="AJ2296" s="46">
        <v>493.04000000000087</v>
      </c>
      <c r="AK2296" s="46">
        <v>543.04000000000451</v>
      </c>
      <c r="AL2296" s="46">
        <v>593.04000000000633</v>
      </c>
      <c r="AM2296" s="46">
        <v>593.0400000000086</v>
      </c>
    </row>
    <row r="2297" spans="5:39" x14ac:dyDescent="0.2">
      <c r="E2297" s="47">
        <v>229</v>
      </c>
      <c r="F2297" s="47">
        <v>240</v>
      </c>
      <c r="G2297" s="47" t="s">
        <v>252</v>
      </c>
      <c r="H2297" s="47" t="s">
        <v>358</v>
      </c>
      <c r="I2297" s="47" t="s">
        <v>607</v>
      </c>
      <c r="J2297" s="533">
        <v>50000033</v>
      </c>
      <c r="K2297" s="14" t="s">
        <v>67</v>
      </c>
      <c r="L2297" s="14" t="s">
        <v>67</v>
      </c>
      <c r="M2297" s="45">
        <v>2297</v>
      </c>
      <c r="N2297" s="45">
        <v>1</v>
      </c>
      <c r="O2297" s="53">
        <v>0</v>
      </c>
      <c r="P2297" s="54">
        <v>0</v>
      </c>
      <c r="Q2297" s="55">
        <v>0</v>
      </c>
      <c r="R2297" s="56">
        <v>0</v>
      </c>
      <c r="S2297" s="57">
        <v>0</v>
      </c>
      <c r="T2297" s="60">
        <v>0</v>
      </c>
      <c r="U2297" s="14">
        <v>0</v>
      </c>
      <c r="V2297" s="60" t="s">
        <v>174</v>
      </c>
      <c r="Y2297" s="46">
        <v>0</v>
      </c>
      <c r="Z2297" s="46">
        <v>0</v>
      </c>
      <c r="AA2297" s="46">
        <v>0</v>
      </c>
      <c r="AB2297" s="46">
        <v>0</v>
      </c>
      <c r="AC2297" s="46">
        <v>0</v>
      </c>
      <c r="AD2297" s="46">
        <v>0</v>
      </c>
      <c r="AE2297" s="46">
        <v>0</v>
      </c>
      <c r="AF2297" s="46">
        <v>0</v>
      </c>
      <c r="AG2297" s="46">
        <v>0</v>
      </c>
      <c r="AH2297" s="46">
        <v>0</v>
      </c>
      <c r="AI2297" s="46">
        <v>0</v>
      </c>
      <c r="AJ2297" s="46">
        <v>0</v>
      </c>
      <c r="AK2297" s="46">
        <v>0</v>
      </c>
      <c r="AL2297" s="46">
        <v>0</v>
      </c>
      <c r="AM2297" s="46">
        <v>0</v>
      </c>
    </row>
    <row r="2298" spans="5:39" x14ac:dyDescent="0.2">
      <c r="E2298" s="14">
        <v>230</v>
      </c>
      <c r="F2298" s="14">
        <v>241</v>
      </c>
      <c r="G2298" s="14" t="s">
        <v>252</v>
      </c>
      <c r="H2298" s="14" t="s">
        <v>341</v>
      </c>
      <c r="I2298" s="14" t="s">
        <v>608</v>
      </c>
      <c r="J2298" s="531">
        <v>50000034</v>
      </c>
      <c r="K2298" s="14" t="s">
        <v>59</v>
      </c>
      <c r="L2298" s="14" t="s">
        <v>57</v>
      </c>
      <c r="M2298" s="45">
        <v>2298</v>
      </c>
      <c r="N2298" s="45">
        <v>1</v>
      </c>
      <c r="O2298" s="46">
        <v>4219.6899999999996</v>
      </c>
      <c r="Q2298" s="12">
        <v>0</v>
      </c>
      <c r="T2298" s="59">
        <v>0</v>
      </c>
      <c r="U2298" s="14">
        <v>0</v>
      </c>
      <c r="V2298" s="59" t="s">
        <v>174</v>
      </c>
      <c r="Y2298" s="46">
        <v>4043.06</v>
      </c>
      <c r="Z2298" s="46">
        <v>4053.04</v>
      </c>
      <c r="AA2298" s="46">
        <v>4049.05</v>
      </c>
      <c r="AB2298" s="46">
        <v>4049.04</v>
      </c>
      <c r="AC2298" s="46">
        <v>4043.06</v>
      </c>
      <c r="AD2298" s="46">
        <v>4043.06</v>
      </c>
      <c r="AE2298" s="46">
        <v>4219.6899999999996</v>
      </c>
      <c r="AF2298" s="46">
        <v>4219.6899999999996</v>
      </c>
      <c r="AG2298" s="46">
        <v>4219.6899999999996</v>
      </c>
      <c r="AH2298" s="46">
        <v>4219.6899999999996</v>
      </c>
      <c r="AI2298" s="46">
        <v>4219.6899999999996</v>
      </c>
      <c r="AJ2298" s="46">
        <v>4219.6899999999996</v>
      </c>
      <c r="AK2298" s="46">
        <v>4219.6899999999996</v>
      </c>
      <c r="AL2298" s="46">
        <v>4219.6899999999996</v>
      </c>
      <c r="AM2298" s="46">
        <v>0</v>
      </c>
    </row>
    <row r="2299" spans="5:39" x14ac:dyDescent="0.2">
      <c r="E2299" s="47">
        <v>230</v>
      </c>
      <c r="F2299" s="47">
        <v>241</v>
      </c>
      <c r="G2299" s="47" t="s">
        <v>252</v>
      </c>
      <c r="H2299" s="47" t="s">
        <v>341</v>
      </c>
      <c r="I2299" s="47" t="s">
        <v>608</v>
      </c>
      <c r="J2299" s="533">
        <v>50000034</v>
      </c>
      <c r="K2299" s="14" t="s">
        <v>59</v>
      </c>
      <c r="L2299" s="14" t="s">
        <v>54</v>
      </c>
      <c r="M2299" s="45">
        <v>2299</v>
      </c>
      <c r="N2299" s="45">
        <v>1</v>
      </c>
      <c r="O2299" s="46">
        <v>6782.3499999999995</v>
      </c>
      <c r="Q2299" s="12">
        <v>0</v>
      </c>
      <c r="T2299" s="59">
        <v>0</v>
      </c>
      <c r="U2299" s="14">
        <v>0</v>
      </c>
      <c r="V2299" s="59" t="s">
        <v>174</v>
      </c>
      <c r="Y2299" s="46">
        <v>4912.87</v>
      </c>
      <c r="Z2299" s="46">
        <v>6244.4800000000005</v>
      </c>
      <c r="AA2299" s="46">
        <v>4557.7900000000009</v>
      </c>
      <c r="AB2299" s="46">
        <v>2969.65</v>
      </c>
      <c r="AC2299" s="46">
        <v>3225.79</v>
      </c>
      <c r="AD2299" s="46">
        <v>2184.94</v>
      </c>
      <c r="AE2299" s="46">
        <v>1409.51</v>
      </c>
      <c r="AF2299" s="46">
        <v>1819.6</v>
      </c>
      <c r="AG2299" s="46">
        <v>3329.0699999999997</v>
      </c>
      <c r="AH2299" s="46">
        <v>1797.01</v>
      </c>
      <c r="AI2299" s="46">
        <v>4673.3100000000004</v>
      </c>
      <c r="AJ2299" s="46">
        <v>5035.87</v>
      </c>
      <c r="AK2299" s="46">
        <v>6448.37</v>
      </c>
      <c r="AL2299" s="46">
        <v>6782.3499999999995</v>
      </c>
      <c r="AM2299" s="46">
        <v>0</v>
      </c>
    </row>
    <row r="2300" spans="5:39" x14ac:dyDescent="0.2">
      <c r="E2300" s="47">
        <v>230</v>
      </c>
      <c r="F2300" s="47">
        <v>241</v>
      </c>
      <c r="G2300" s="47" t="s">
        <v>252</v>
      </c>
      <c r="H2300" s="47" t="s">
        <v>341</v>
      </c>
      <c r="I2300" s="47" t="s">
        <v>608</v>
      </c>
      <c r="J2300" s="533">
        <v>50000034</v>
      </c>
      <c r="K2300" s="14" t="s">
        <v>59</v>
      </c>
      <c r="L2300" s="14" t="s">
        <v>58</v>
      </c>
      <c r="M2300" s="45">
        <v>2300</v>
      </c>
      <c r="N2300" s="45">
        <v>1</v>
      </c>
      <c r="O2300" s="46">
        <v>50.000000000001819</v>
      </c>
      <c r="Q2300" s="12">
        <v>0</v>
      </c>
      <c r="T2300" s="59">
        <v>0</v>
      </c>
      <c r="U2300" s="14">
        <v>0</v>
      </c>
      <c r="V2300" s="59" t="s">
        <v>174</v>
      </c>
      <c r="Y2300" s="46">
        <v>50.000000000000909</v>
      </c>
      <c r="Z2300" s="46">
        <v>50</v>
      </c>
      <c r="AA2300" s="46">
        <v>49.999999999999091</v>
      </c>
      <c r="AB2300" s="46">
        <v>49.999999999999545</v>
      </c>
      <c r="AC2300" s="46">
        <v>50.000000000000455</v>
      </c>
      <c r="AD2300" s="46">
        <v>50</v>
      </c>
      <c r="AE2300" s="46">
        <v>50.000000000000227</v>
      </c>
      <c r="AF2300" s="46">
        <v>50.000000000000455</v>
      </c>
      <c r="AG2300" s="46">
        <v>50.000000000000909</v>
      </c>
      <c r="AH2300" s="46">
        <v>50.000000000000227</v>
      </c>
      <c r="AI2300" s="46">
        <v>50</v>
      </c>
      <c r="AJ2300" s="46">
        <v>50</v>
      </c>
      <c r="AK2300" s="46">
        <v>50</v>
      </c>
      <c r="AL2300" s="46">
        <v>50.000000000001819</v>
      </c>
      <c r="AM2300" s="46">
        <v>0</v>
      </c>
    </row>
    <row r="2301" spans="5:39" x14ac:dyDescent="0.2">
      <c r="E2301" s="47">
        <v>230</v>
      </c>
      <c r="F2301" s="47">
        <v>241</v>
      </c>
      <c r="G2301" s="47" t="s">
        <v>252</v>
      </c>
      <c r="H2301" s="47" t="s">
        <v>341</v>
      </c>
      <c r="I2301" s="47" t="s">
        <v>608</v>
      </c>
      <c r="J2301" s="533">
        <v>50000034</v>
      </c>
      <c r="K2301" s="14" t="s">
        <v>59</v>
      </c>
      <c r="L2301" s="14" t="s">
        <v>31</v>
      </c>
      <c r="M2301" s="45">
        <v>2301</v>
      </c>
      <c r="N2301" s="45">
        <v>1</v>
      </c>
      <c r="O2301" s="48">
        <v>11052.04</v>
      </c>
      <c r="Q2301" s="12">
        <v>0</v>
      </c>
      <c r="R2301" s="46">
        <v>8947.3533333333326</v>
      </c>
      <c r="T2301" s="59">
        <v>0</v>
      </c>
      <c r="U2301" s="14">
        <v>0</v>
      </c>
      <c r="V2301" s="59" t="s">
        <v>174</v>
      </c>
      <c r="X2301" s="46">
        <v>4900.96</v>
      </c>
      <c r="Y2301" s="46">
        <v>9005.93</v>
      </c>
      <c r="Z2301" s="46">
        <v>10347.52</v>
      </c>
      <c r="AA2301" s="46">
        <v>8656.84</v>
      </c>
      <c r="AB2301" s="46">
        <v>7068.6900000000005</v>
      </c>
      <c r="AC2301" s="46">
        <v>7318.85</v>
      </c>
      <c r="AD2301" s="46">
        <v>6278</v>
      </c>
      <c r="AE2301" s="46">
        <v>5679.2</v>
      </c>
      <c r="AF2301" s="46">
        <v>6089.2899999999991</v>
      </c>
      <c r="AG2301" s="46">
        <v>7598.76</v>
      </c>
      <c r="AH2301" s="46">
        <v>6066.7</v>
      </c>
      <c r="AI2301" s="46">
        <v>8943</v>
      </c>
      <c r="AJ2301" s="46">
        <v>9305.56</v>
      </c>
      <c r="AK2301" s="46">
        <v>10718.06</v>
      </c>
      <c r="AL2301" s="46">
        <v>11052.04</v>
      </c>
      <c r="AM2301" s="46">
        <v>0</v>
      </c>
    </row>
    <row r="2302" spans="5:39" x14ac:dyDescent="0.2">
      <c r="E2302" s="47">
        <v>230</v>
      </c>
      <c r="F2302" s="47">
        <v>241</v>
      </c>
      <c r="G2302" s="47" t="s">
        <v>252</v>
      </c>
      <c r="H2302" s="47" t="s">
        <v>341</v>
      </c>
      <c r="I2302" s="47" t="s">
        <v>608</v>
      </c>
      <c r="J2302" s="533">
        <v>50000034</v>
      </c>
      <c r="K2302" s="14" t="s">
        <v>37</v>
      </c>
      <c r="L2302" s="14" t="s">
        <v>31</v>
      </c>
      <c r="M2302" s="45">
        <v>2302</v>
      </c>
      <c r="N2302" s="45">
        <v>1</v>
      </c>
      <c r="O2302" s="48">
        <v>10719</v>
      </c>
      <c r="P2302" s="48"/>
      <c r="Q2302" s="12">
        <v>0</v>
      </c>
      <c r="R2302" s="46">
        <v>8119.88</v>
      </c>
      <c r="T2302" s="59">
        <v>0</v>
      </c>
      <c r="U2302" s="14">
        <v>0</v>
      </c>
      <c r="V2302" s="59" t="s">
        <v>174</v>
      </c>
      <c r="Y2302" s="46">
        <v>4905</v>
      </c>
      <c r="Z2302" s="46">
        <v>9002</v>
      </c>
      <c r="AA2302" s="46">
        <v>10350</v>
      </c>
      <c r="AB2302" s="46">
        <v>15724</v>
      </c>
      <c r="AC2302" s="46">
        <v>0</v>
      </c>
      <c r="AD2302" s="46">
        <v>13598</v>
      </c>
      <c r="AE2302" s="46">
        <v>0</v>
      </c>
      <c r="AF2302" s="46">
        <v>5680</v>
      </c>
      <c r="AG2302" s="46">
        <v>6086.28</v>
      </c>
      <c r="AH2302" s="46">
        <v>7600</v>
      </c>
      <c r="AI2302" s="46">
        <v>6066</v>
      </c>
      <c r="AJ2302" s="46">
        <v>8943</v>
      </c>
      <c r="AK2302" s="46">
        <v>9305</v>
      </c>
      <c r="AL2302" s="46">
        <v>10719</v>
      </c>
      <c r="AM2302" s="46">
        <v>8840.8960000000006</v>
      </c>
    </row>
    <row r="2303" spans="5:39" x14ac:dyDescent="0.2">
      <c r="E2303" s="47">
        <v>230</v>
      </c>
      <c r="F2303" s="47">
        <v>241</v>
      </c>
      <c r="G2303" s="47" t="s">
        <v>252</v>
      </c>
      <c r="H2303" s="47" t="s">
        <v>341</v>
      </c>
      <c r="I2303" s="47" t="s">
        <v>608</v>
      </c>
      <c r="J2303" s="533">
        <v>50000034</v>
      </c>
      <c r="K2303" s="14" t="s">
        <v>65</v>
      </c>
      <c r="L2303" s="14" t="s">
        <v>31</v>
      </c>
      <c r="M2303" s="45">
        <v>2303</v>
      </c>
      <c r="N2303" s="45">
        <v>1</v>
      </c>
      <c r="O2303" s="52">
        <v>11051.119999999988</v>
      </c>
      <c r="P2303" s="48">
        <v>8840.8960000000006</v>
      </c>
      <c r="Q2303" s="12">
        <v>0</v>
      </c>
      <c r="R2303" s="46">
        <v>1841.8533333333314</v>
      </c>
      <c r="T2303" s="59">
        <v>0</v>
      </c>
      <c r="U2303" s="14">
        <v>0</v>
      </c>
      <c r="V2303" s="59" t="s">
        <v>174</v>
      </c>
      <c r="X2303" s="46">
        <v>0</v>
      </c>
      <c r="Y2303" s="46">
        <v>0</v>
      </c>
      <c r="Z2303" s="46">
        <v>0</v>
      </c>
      <c r="AA2303" s="46">
        <v>0</v>
      </c>
      <c r="AB2303" s="46">
        <v>0</v>
      </c>
      <c r="AC2303" s="46">
        <v>0</v>
      </c>
      <c r="AD2303" s="46">
        <v>0</v>
      </c>
      <c r="AE2303" s="46">
        <v>0</v>
      </c>
      <c r="AF2303" s="46">
        <v>0</v>
      </c>
      <c r="AG2303" s="46">
        <v>0</v>
      </c>
      <c r="AH2303" s="46">
        <v>0</v>
      </c>
      <c r="AI2303" s="46">
        <v>0</v>
      </c>
      <c r="AJ2303" s="46">
        <v>0</v>
      </c>
      <c r="AK2303" s="46">
        <v>0</v>
      </c>
      <c r="AL2303" s="46">
        <v>11051.119999999988</v>
      </c>
      <c r="AM2303" s="46">
        <v>0</v>
      </c>
    </row>
    <row r="2304" spans="5:39" x14ac:dyDescent="0.2">
      <c r="E2304" s="47">
        <v>230</v>
      </c>
      <c r="F2304" s="47">
        <v>241</v>
      </c>
      <c r="G2304" s="47" t="s">
        <v>252</v>
      </c>
      <c r="H2304" s="47" t="s">
        <v>341</v>
      </c>
      <c r="I2304" s="47" t="s">
        <v>608</v>
      </c>
      <c r="J2304" s="533">
        <v>50000034</v>
      </c>
      <c r="K2304" s="14" t="s">
        <v>64</v>
      </c>
      <c r="L2304" s="14" t="s">
        <v>57</v>
      </c>
      <c r="M2304" s="45">
        <v>2304</v>
      </c>
      <c r="N2304" s="45">
        <v>1</v>
      </c>
      <c r="O2304" s="46">
        <v>0</v>
      </c>
      <c r="Q2304" s="12">
        <v>0</v>
      </c>
      <c r="T2304" s="59">
        <v>0</v>
      </c>
      <c r="U2304" s="14">
        <v>0</v>
      </c>
      <c r="V2304" s="59" t="s">
        <v>174</v>
      </c>
      <c r="X2304" s="46">
        <v>0</v>
      </c>
      <c r="Y2304" s="46">
        <v>0</v>
      </c>
      <c r="Z2304" s="46">
        <v>0</v>
      </c>
      <c r="AA2304" s="46">
        <v>0</v>
      </c>
      <c r="AB2304" s="46">
        <v>0</v>
      </c>
      <c r="AC2304" s="46">
        <v>4042.0000000000023</v>
      </c>
      <c r="AD2304" s="46">
        <v>0</v>
      </c>
      <c r="AE2304" s="46">
        <v>4217.4800000000005</v>
      </c>
      <c r="AF2304" s="46">
        <v>2757.17</v>
      </c>
      <c r="AG2304" s="46">
        <v>890.57999999999993</v>
      </c>
      <c r="AH2304" s="46">
        <v>0</v>
      </c>
      <c r="AI2304" s="46">
        <v>0</v>
      </c>
      <c r="AJ2304" s="46">
        <v>0</v>
      </c>
      <c r="AK2304" s="46">
        <v>0</v>
      </c>
      <c r="AL2304" s="46">
        <v>0</v>
      </c>
      <c r="AM2304" s="46">
        <v>0</v>
      </c>
    </row>
    <row r="2305" spans="5:39" x14ac:dyDescent="0.2">
      <c r="E2305" s="47">
        <v>230</v>
      </c>
      <c r="F2305" s="47">
        <v>241</v>
      </c>
      <c r="G2305" s="47" t="s">
        <v>252</v>
      </c>
      <c r="H2305" s="47" t="s">
        <v>341</v>
      </c>
      <c r="I2305" s="47" t="s">
        <v>608</v>
      </c>
      <c r="J2305" s="533">
        <v>50000034</v>
      </c>
      <c r="K2305" s="14" t="s">
        <v>64</v>
      </c>
      <c r="L2305" s="14" t="s">
        <v>54</v>
      </c>
      <c r="M2305" s="45">
        <v>2305</v>
      </c>
      <c r="N2305" s="45">
        <v>1</v>
      </c>
      <c r="O2305" s="46">
        <v>10651.119999999992</v>
      </c>
      <c r="Q2305" s="12">
        <v>0</v>
      </c>
      <c r="T2305" s="59">
        <v>0</v>
      </c>
      <c r="U2305" s="14">
        <v>0</v>
      </c>
      <c r="V2305" s="59" t="s">
        <v>174</v>
      </c>
      <c r="X2305" s="46">
        <v>0</v>
      </c>
      <c r="Y2305" s="46">
        <v>4050.93</v>
      </c>
      <c r="Z2305" s="46">
        <v>5346.45</v>
      </c>
      <c r="AA2305" s="46">
        <v>3603.2900000000018</v>
      </c>
      <c r="AB2305" s="46">
        <v>0</v>
      </c>
      <c r="AC2305" s="46">
        <v>3225.79</v>
      </c>
      <c r="AD2305" s="46">
        <v>0</v>
      </c>
      <c r="AE2305" s="46">
        <v>1409.51</v>
      </c>
      <c r="AF2305" s="46">
        <v>3229.1099999999997</v>
      </c>
      <c r="AG2305" s="46">
        <v>6558.1799999999994</v>
      </c>
      <c r="AH2305" s="46">
        <v>5865.4599999999982</v>
      </c>
      <c r="AI2305" s="46">
        <v>8692.4599999999991</v>
      </c>
      <c r="AJ2305" s="46">
        <v>9005.0199999999968</v>
      </c>
      <c r="AK2305" s="46">
        <v>10368.079999999994</v>
      </c>
      <c r="AL2305" s="46">
        <v>10651.119999999992</v>
      </c>
      <c r="AM2305" s="46">
        <v>1810.2239999999911</v>
      </c>
    </row>
    <row r="2306" spans="5:39" x14ac:dyDescent="0.2">
      <c r="E2306" s="47">
        <v>230</v>
      </c>
      <c r="F2306" s="47">
        <v>241</v>
      </c>
      <c r="G2306" s="47" t="s">
        <v>252</v>
      </c>
      <c r="H2306" s="47" t="s">
        <v>341</v>
      </c>
      <c r="I2306" s="47" t="s">
        <v>608</v>
      </c>
      <c r="J2306" s="533">
        <v>50000034</v>
      </c>
      <c r="K2306" s="14" t="s">
        <v>64</v>
      </c>
      <c r="L2306" s="14" t="s">
        <v>58</v>
      </c>
      <c r="M2306" s="45">
        <v>2306</v>
      </c>
      <c r="N2306" s="45">
        <v>1</v>
      </c>
      <c r="O2306" s="46">
        <v>400.00000000000364</v>
      </c>
      <c r="Q2306" s="12">
        <v>0</v>
      </c>
      <c r="T2306" s="59">
        <v>0</v>
      </c>
      <c r="U2306" s="14">
        <v>0</v>
      </c>
      <c r="V2306" s="59" t="s">
        <v>174</v>
      </c>
      <c r="X2306" s="46">
        <v>0</v>
      </c>
      <c r="Y2306" s="46">
        <v>4950.9599999999991</v>
      </c>
      <c r="Z2306" s="46">
        <v>5000.96</v>
      </c>
      <c r="AA2306" s="46">
        <v>5050.9599999999982</v>
      </c>
      <c r="AB2306" s="46">
        <v>-1.0599999999976717</v>
      </c>
      <c r="AC2306" s="46">
        <v>49.999999999998636</v>
      </c>
      <c r="AD2306" s="46">
        <v>-2.2099999999991269</v>
      </c>
      <c r="AE2306" s="46">
        <v>49.999999999997499</v>
      </c>
      <c r="AF2306" s="46">
        <v>99.999999999999091</v>
      </c>
      <c r="AG2306" s="46">
        <v>149.99999999999545</v>
      </c>
      <c r="AH2306" s="46">
        <v>199.99999999999363</v>
      </c>
      <c r="AI2306" s="46">
        <v>249.99999999999272</v>
      </c>
      <c r="AJ2306" s="46">
        <v>299.99999999999272</v>
      </c>
      <c r="AK2306" s="46">
        <v>349.99999999999272</v>
      </c>
      <c r="AL2306" s="46">
        <v>400.00000000000364</v>
      </c>
      <c r="AM2306" s="46">
        <v>399.99999999999636</v>
      </c>
    </row>
    <row r="2307" spans="5:39" x14ac:dyDescent="0.2">
      <c r="E2307" s="47">
        <v>230</v>
      </c>
      <c r="F2307" s="47">
        <v>241</v>
      </c>
      <c r="G2307" s="47" t="s">
        <v>252</v>
      </c>
      <c r="H2307" s="47" t="s">
        <v>341</v>
      </c>
      <c r="I2307" s="47" t="s">
        <v>608</v>
      </c>
      <c r="J2307" s="533">
        <v>50000034</v>
      </c>
      <c r="K2307" s="14" t="s">
        <v>67</v>
      </c>
      <c r="L2307" s="14" t="s">
        <v>67</v>
      </c>
      <c r="M2307" s="45">
        <v>2307</v>
      </c>
      <c r="N2307" s="45">
        <v>1</v>
      </c>
      <c r="O2307" s="53">
        <v>0</v>
      </c>
      <c r="P2307" s="54">
        <v>0</v>
      </c>
      <c r="Q2307" s="55">
        <v>0</v>
      </c>
      <c r="R2307" s="56">
        <v>0</v>
      </c>
      <c r="S2307" s="57">
        <v>0</v>
      </c>
      <c r="T2307" s="60">
        <v>0</v>
      </c>
      <c r="U2307" s="14">
        <v>0</v>
      </c>
      <c r="V2307" s="60" t="s">
        <v>174</v>
      </c>
      <c r="Y2307" s="46">
        <v>0</v>
      </c>
      <c r="Z2307" s="46">
        <v>0</v>
      </c>
      <c r="AA2307" s="46">
        <v>0</v>
      </c>
      <c r="AB2307" s="46">
        <v>0</v>
      </c>
      <c r="AC2307" s="46">
        <v>0</v>
      </c>
      <c r="AD2307" s="46">
        <v>0</v>
      </c>
      <c r="AE2307" s="46">
        <v>0</v>
      </c>
      <c r="AF2307" s="46">
        <v>0</v>
      </c>
      <c r="AG2307" s="46">
        <v>0</v>
      </c>
      <c r="AH2307" s="46">
        <v>0</v>
      </c>
      <c r="AI2307" s="46">
        <v>0</v>
      </c>
      <c r="AJ2307" s="46">
        <v>0</v>
      </c>
      <c r="AK2307" s="46">
        <v>0</v>
      </c>
      <c r="AL2307" s="46">
        <v>0</v>
      </c>
      <c r="AM2307" s="46">
        <v>0</v>
      </c>
    </row>
    <row r="2308" spans="5:39" x14ac:dyDescent="0.2">
      <c r="E2308" s="14">
        <v>231</v>
      </c>
      <c r="F2308" s="14">
        <v>242</v>
      </c>
      <c r="G2308" s="14" t="s">
        <v>252</v>
      </c>
      <c r="H2308" s="14" t="s">
        <v>361</v>
      </c>
      <c r="I2308" s="14" t="s">
        <v>609</v>
      </c>
      <c r="J2308" s="531">
        <v>50000035</v>
      </c>
      <c r="K2308" s="14" t="s">
        <v>59</v>
      </c>
      <c r="L2308" s="14" t="s">
        <v>57</v>
      </c>
      <c r="M2308" s="45">
        <v>2308</v>
      </c>
      <c r="N2308" s="45">
        <v>1</v>
      </c>
      <c r="O2308" s="46">
        <v>2766.11</v>
      </c>
      <c r="Q2308" s="12" t="s">
        <v>376</v>
      </c>
      <c r="T2308" s="59" t="s">
        <v>73</v>
      </c>
      <c r="U2308" s="14">
        <v>32</v>
      </c>
      <c r="V2308" s="59" t="s">
        <v>150</v>
      </c>
      <c r="Y2308" s="46">
        <v>2650.32</v>
      </c>
      <c r="Z2308" s="46">
        <v>1783.53</v>
      </c>
      <c r="AA2308" s="46">
        <v>1781.54</v>
      </c>
      <c r="AB2308" s="46">
        <v>1781.54</v>
      </c>
      <c r="AC2308" s="46">
        <v>2650.32</v>
      </c>
      <c r="AD2308" s="46">
        <v>2650.32</v>
      </c>
      <c r="AE2308" s="46">
        <v>2766.11</v>
      </c>
      <c r="AF2308" s="46">
        <v>2766.11</v>
      </c>
      <c r="AG2308" s="46">
        <v>2766.11</v>
      </c>
      <c r="AH2308" s="46">
        <v>2766.11</v>
      </c>
      <c r="AI2308" s="46">
        <v>2766.11</v>
      </c>
      <c r="AJ2308" s="46">
        <v>2766.11</v>
      </c>
      <c r="AK2308" s="46">
        <v>2766.11</v>
      </c>
      <c r="AL2308" s="46">
        <v>2766.11</v>
      </c>
      <c r="AM2308" s="46">
        <v>0</v>
      </c>
    </row>
    <row r="2309" spans="5:39" x14ac:dyDescent="0.2">
      <c r="E2309" s="47">
        <v>231</v>
      </c>
      <c r="F2309" s="47">
        <v>242</v>
      </c>
      <c r="G2309" s="47" t="s">
        <v>252</v>
      </c>
      <c r="H2309" s="47" t="s">
        <v>361</v>
      </c>
      <c r="I2309" s="47" t="s">
        <v>609</v>
      </c>
      <c r="J2309" s="533">
        <v>50000035</v>
      </c>
      <c r="K2309" s="14" t="s">
        <v>59</v>
      </c>
      <c r="L2309" s="14" t="s">
        <v>54</v>
      </c>
      <c r="M2309" s="45">
        <v>2309</v>
      </c>
      <c r="N2309" s="45">
        <v>1</v>
      </c>
      <c r="O2309" s="46">
        <v>3337.4</v>
      </c>
      <c r="Q2309" s="12" t="s">
        <v>376</v>
      </c>
      <c r="T2309" s="59" t="s">
        <v>73</v>
      </c>
      <c r="U2309" s="14">
        <v>0</v>
      </c>
      <c r="V2309" s="59" t="s">
        <v>150</v>
      </c>
      <c r="Y2309" s="46">
        <v>2109.4899999999998</v>
      </c>
      <c r="Z2309" s="46">
        <v>4034.0099999999998</v>
      </c>
      <c r="AA2309" s="46">
        <v>2860.52</v>
      </c>
      <c r="AB2309" s="46">
        <v>2820.6</v>
      </c>
      <c r="AC2309" s="46">
        <v>1147.54</v>
      </c>
      <c r="AD2309" s="46">
        <v>872.77</v>
      </c>
      <c r="AE2309" s="46">
        <v>907.54</v>
      </c>
      <c r="AF2309" s="46">
        <v>3441.5999999999995</v>
      </c>
      <c r="AG2309" s="46">
        <v>-1243.1000000000001</v>
      </c>
      <c r="AH2309" s="46">
        <v>1030.9199999999998</v>
      </c>
      <c r="AI2309" s="46">
        <v>1929.1699999999998</v>
      </c>
      <c r="AJ2309" s="46">
        <v>2631.2</v>
      </c>
      <c r="AK2309" s="46">
        <v>2887.1</v>
      </c>
      <c r="AL2309" s="46">
        <v>3337.4</v>
      </c>
      <c r="AM2309" s="46">
        <v>0</v>
      </c>
    </row>
    <row r="2310" spans="5:39" x14ac:dyDescent="0.2">
      <c r="E2310" s="47">
        <v>231</v>
      </c>
      <c r="F2310" s="47">
        <v>242</v>
      </c>
      <c r="G2310" s="47" t="s">
        <v>252</v>
      </c>
      <c r="H2310" s="47" t="s">
        <v>361</v>
      </c>
      <c r="I2310" s="47" t="s">
        <v>609</v>
      </c>
      <c r="J2310" s="533">
        <v>50000035</v>
      </c>
      <c r="K2310" s="14" t="s">
        <v>59</v>
      </c>
      <c r="L2310" s="14" t="s">
        <v>58</v>
      </c>
      <c r="M2310" s="45">
        <v>2310</v>
      </c>
      <c r="N2310" s="45">
        <v>1</v>
      </c>
      <c r="O2310" s="46">
        <v>50</v>
      </c>
      <c r="Q2310" s="12" t="s">
        <v>376</v>
      </c>
      <c r="T2310" s="59" t="s">
        <v>73</v>
      </c>
      <c r="U2310" s="14">
        <v>0</v>
      </c>
      <c r="V2310" s="59" t="s">
        <v>150</v>
      </c>
      <c r="Y2310" s="46">
        <v>50.000000000000455</v>
      </c>
      <c r="Z2310" s="46">
        <v>50.000000000000455</v>
      </c>
      <c r="AA2310" s="46">
        <v>50.000000000000455</v>
      </c>
      <c r="AB2310" s="46">
        <v>50.000000000000455</v>
      </c>
      <c r="AC2310" s="46">
        <v>50</v>
      </c>
      <c r="AD2310" s="46">
        <v>50</v>
      </c>
      <c r="AE2310" s="46">
        <v>50</v>
      </c>
      <c r="AF2310" s="46">
        <v>50.000000000000455</v>
      </c>
      <c r="AG2310" s="46">
        <v>50</v>
      </c>
      <c r="AH2310" s="46">
        <v>50.000000000000227</v>
      </c>
      <c r="AI2310" s="46">
        <v>49.999999999999773</v>
      </c>
      <c r="AJ2310" s="46">
        <v>50.000000000000455</v>
      </c>
      <c r="AK2310" s="46">
        <v>50</v>
      </c>
      <c r="AL2310" s="46">
        <v>50</v>
      </c>
      <c r="AM2310" s="46">
        <v>0</v>
      </c>
    </row>
    <row r="2311" spans="5:39" x14ac:dyDescent="0.2">
      <c r="E2311" s="47">
        <v>231</v>
      </c>
      <c r="F2311" s="47">
        <v>242</v>
      </c>
      <c r="G2311" s="47" t="s">
        <v>252</v>
      </c>
      <c r="H2311" s="47" t="s">
        <v>361</v>
      </c>
      <c r="I2311" s="47" t="s">
        <v>609</v>
      </c>
      <c r="J2311" s="533">
        <v>50000035</v>
      </c>
      <c r="K2311" s="14" t="s">
        <v>59</v>
      </c>
      <c r="L2311" s="14" t="s">
        <v>31</v>
      </c>
      <c r="M2311" s="45">
        <v>2311</v>
      </c>
      <c r="N2311" s="45">
        <v>1</v>
      </c>
      <c r="O2311" s="48">
        <v>6153.51</v>
      </c>
      <c r="Q2311" s="12" t="s">
        <v>376</v>
      </c>
      <c r="R2311" s="46">
        <v>4578.2249999999995</v>
      </c>
      <c r="T2311" s="59" t="s">
        <v>73</v>
      </c>
      <c r="U2311" s="14">
        <v>0</v>
      </c>
      <c r="V2311" s="59" t="s">
        <v>150</v>
      </c>
      <c r="X2311" s="46">
        <v>36415.35</v>
      </c>
      <c r="Y2311" s="46">
        <v>4809.8099999999995</v>
      </c>
      <c r="Z2311" s="46">
        <v>5867.5400000000009</v>
      </c>
      <c r="AA2311" s="46">
        <v>4692.0599999999995</v>
      </c>
      <c r="AB2311" s="46">
        <v>4652.1399999999994</v>
      </c>
      <c r="AC2311" s="46">
        <v>3847.86</v>
      </c>
      <c r="AD2311" s="46">
        <v>3573.09</v>
      </c>
      <c r="AE2311" s="46">
        <v>3723.65</v>
      </c>
      <c r="AF2311" s="46">
        <v>6257.7099999999991</v>
      </c>
      <c r="AG2311" s="46">
        <v>1573.01</v>
      </c>
      <c r="AH2311" s="46">
        <v>3847.0299999999997</v>
      </c>
      <c r="AI2311" s="46">
        <v>4745.28</v>
      </c>
      <c r="AJ2311" s="46">
        <v>5447.3099999999995</v>
      </c>
      <c r="AK2311" s="46">
        <v>5703.21</v>
      </c>
      <c r="AL2311" s="46">
        <v>6153.51</v>
      </c>
      <c r="AM2311" s="46">
        <v>0</v>
      </c>
    </row>
    <row r="2312" spans="5:39" x14ac:dyDescent="0.2">
      <c r="E2312" s="47">
        <v>231</v>
      </c>
      <c r="F2312" s="47">
        <v>242</v>
      </c>
      <c r="G2312" s="47" t="s">
        <v>252</v>
      </c>
      <c r="H2312" s="47" t="s">
        <v>361</v>
      </c>
      <c r="I2312" s="47" t="s">
        <v>609</v>
      </c>
      <c r="J2312" s="533">
        <v>50000035</v>
      </c>
      <c r="K2312" s="14" t="s">
        <v>37</v>
      </c>
      <c r="L2312" s="14" t="s">
        <v>31</v>
      </c>
      <c r="M2312" s="45">
        <v>2312</v>
      </c>
      <c r="N2312" s="45">
        <v>1</v>
      </c>
      <c r="O2312" s="48">
        <v>0</v>
      </c>
      <c r="P2312" s="48"/>
      <c r="Q2312" s="12" t="s">
        <v>376</v>
      </c>
      <c r="R2312" s="46">
        <v>4241.9733333333334</v>
      </c>
      <c r="T2312" s="59" t="s">
        <v>73</v>
      </c>
      <c r="U2312" s="14">
        <v>0</v>
      </c>
      <c r="V2312" s="59" t="s">
        <v>150</v>
      </c>
      <c r="Y2312" s="46">
        <v>0</v>
      </c>
      <c r="Z2312" s="46">
        <v>0</v>
      </c>
      <c r="AA2312" s="46">
        <v>0</v>
      </c>
      <c r="AB2312" s="46">
        <v>0</v>
      </c>
      <c r="AC2312" s="46">
        <v>0</v>
      </c>
      <c r="AD2312" s="46">
        <v>64000</v>
      </c>
      <c r="AE2312" s="46">
        <v>0</v>
      </c>
      <c r="AF2312" s="46">
        <v>0</v>
      </c>
      <c r="AG2312" s="46">
        <v>11412.22</v>
      </c>
      <c r="AH2312" s="46">
        <v>0</v>
      </c>
      <c r="AI2312" s="46">
        <v>3847.03</v>
      </c>
      <c r="AJ2312" s="46">
        <v>4745.28</v>
      </c>
      <c r="AK2312" s="46">
        <v>5447.31</v>
      </c>
      <c r="AL2312" s="46">
        <v>0</v>
      </c>
      <c r="AM2312" s="46">
        <v>11856.72</v>
      </c>
    </row>
    <row r="2313" spans="5:39" x14ac:dyDescent="0.2">
      <c r="E2313" s="47">
        <v>231</v>
      </c>
      <c r="F2313" s="47">
        <v>242</v>
      </c>
      <c r="G2313" s="47" t="s">
        <v>252</v>
      </c>
      <c r="H2313" s="47" t="s">
        <v>361</v>
      </c>
      <c r="I2313" s="47" t="s">
        <v>609</v>
      </c>
      <c r="J2313" s="533">
        <v>50000035</v>
      </c>
      <c r="K2313" s="14" t="s">
        <v>65</v>
      </c>
      <c r="L2313" s="14" t="s">
        <v>31</v>
      </c>
      <c r="M2313" s="45">
        <v>2313</v>
      </c>
      <c r="N2313" s="45">
        <v>1</v>
      </c>
      <c r="O2313" s="52">
        <v>11856.719999999987</v>
      </c>
      <c r="P2313" s="48">
        <v>11856.72</v>
      </c>
      <c r="Q2313" s="12" t="s">
        <v>376</v>
      </c>
      <c r="R2313" s="46">
        <v>1976.1199999999978</v>
      </c>
      <c r="T2313" s="59" t="s">
        <v>73</v>
      </c>
      <c r="U2313" s="14">
        <v>0</v>
      </c>
      <c r="V2313" s="59" t="s">
        <v>150</v>
      </c>
      <c r="X2313" s="46">
        <v>0</v>
      </c>
      <c r="Y2313" s="46">
        <v>0</v>
      </c>
      <c r="Z2313" s="46">
        <v>0</v>
      </c>
      <c r="AA2313" s="46">
        <v>0</v>
      </c>
      <c r="AB2313" s="46">
        <v>0</v>
      </c>
      <c r="AC2313" s="46">
        <v>0</v>
      </c>
      <c r="AD2313" s="46">
        <v>0</v>
      </c>
      <c r="AE2313" s="46">
        <v>0</v>
      </c>
      <c r="AF2313" s="46">
        <v>0</v>
      </c>
      <c r="AG2313" s="46">
        <v>0</v>
      </c>
      <c r="AH2313" s="46">
        <v>0</v>
      </c>
      <c r="AI2313" s="46">
        <v>0</v>
      </c>
      <c r="AJ2313" s="46">
        <v>0</v>
      </c>
      <c r="AK2313" s="46">
        <v>5703.2099999999855</v>
      </c>
      <c r="AL2313" s="46">
        <v>6153.51</v>
      </c>
      <c r="AM2313" s="46">
        <v>0</v>
      </c>
    </row>
    <row r="2314" spans="5:39" x14ac:dyDescent="0.2">
      <c r="E2314" s="47">
        <v>231</v>
      </c>
      <c r="F2314" s="47">
        <v>242</v>
      </c>
      <c r="G2314" s="47" t="s">
        <v>252</v>
      </c>
      <c r="H2314" s="47" t="s">
        <v>361</v>
      </c>
      <c r="I2314" s="47" t="s">
        <v>609</v>
      </c>
      <c r="J2314" s="533">
        <v>50000035</v>
      </c>
      <c r="K2314" s="14" t="s">
        <v>64</v>
      </c>
      <c r="L2314" s="14" t="s">
        <v>57</v>
      </c>
      <c r="M2314" s="45">
        <v>2314</v>
      </c>
      <c r="N2314" s="45">
        <v>1</v>
      </c>
      <c r="O2314" s="46">
        <v>2766.11</v>
      </c>
      <c r="Q2314" s="12" t="s">
        <v>376</v>
      </c>
      <c r="T2314" s="59" t="s">
        <v>73</v>
      </c>
      <c r="U2314" s="14">
        <v>0</v>
      </c>
      <c r="V2314" s="59" t="s">
        <v>150</v>
      </c>
      <c r="X2314" s="46">
        <v>0</v>
      </c>
      <c r="Y2314" s="46">
        <v>2650.32</v>
      </c>
      <c r="Z2314" s="46">
        <v>4433.8500000000004</v>
      </c>
      <c r="AA2314" s="46">
        <v>6215.39</v>
      </c>
      <c r="AB2314" s="46">
        <v>7996.93</v>
      </c>
      <c r="AC2314" s="46">
        <v>10647.25</v>
      </c>
      <c r="AD2314" s="46">
        <v>0</v>
      </c>
      <c r="AE2314" s="46">
        <v>2623.9599999999914</v>
      </c>
      <c r="AF2314" s="46">
        <v>5390.0699999999915</v>
      </c>
      <c r="AG2314" s="46">
        <v>0</v>
      </c>
      <c r="AH2314" s="46">
        <v>2766.1099999999856</v>
      </c>
      <c r="AI2314" s="46">
        <v>1685.1899999999855</v>
      </c>
      <c r="AJ2314" s="46">
        <v>0</v>
      </c>
      <c r="AK2314" s="46">
        <v>0</v>
      </c>
      <c r="AL2314" s="46">
        <v>2766.11</v>
      </c>
      <c r="AM2314" s="46">
        <v>0</v>
      </c>
    </row>
    <row r="2315" spans="5:39" x14ac:dyDescent="0.2">
      <c r="E2315" s="47">
        <v>231</v>
      </c>
      <c r="F2315" s="47">
        <v>242</v>
      </c>
      <c r="G2315" s="47" t="s">
        <v>252</v>
      </c>
      <c r="H2315" s="47" t="s">
        <v>361</v>
      </c>
      <c r="I2315" s="47" t="s">
        <v>609</v>
      </c>
      <c r="J2315" s="533">
        <v>50000035</v>
      </c>
      <c r="K2315" s="14" t="s">
        <v>64</v>
      </c>
      <c r="L2315" s="14" t="s">
        <v>54</v>
      </c>
      <c r="M2315" s="45">
        <v>2315</v>
      </c>
      <c r="N2315" s="45">
        <v>1</v>
      </c>
      <c r="O2315" s="46">
        <v>8840.6099999999842</v>
      </c>
      <c r="Q2315" s="12" t="s">
        <v>376</v>
      </c>
      <c r="T2315" s="59" t="s">
        <v>73</v>
      </c>
      <c r="U2315" s="14">
        <v>0</v>
      </c>
      <c r="V2315" s="59" t="s">
        <v>150</v>
      </c>
      <c r="X2315" s="46">
        <v>0</v>
      </c>
      <c r="Y2315" s="46">
        <v>2109.4899999999998</v>
      </c>
      <c r="Z2315" s="46">
        <v>6143.5</v>
      </c>
      <c r="AA2315" s="46">
        <v>9004.02</v>
      </c>
      <c r="AB2315" s="46">
        <v>11824.62</v>
      </c>
      <c r="AC2315" s="46">
        <v>12972.16</v>
      </c>
      <c r="AD2315" s="46">
        <v>0</v>
      </c>
      <c r="AE2315" s="46">
        <v>907.54</v>
      </c>
      <c r="AF2315" s="46">
        <v>4349.1399999999994</v>
      </c>
      <c r="AG2315" s="46">
        <v>0</v>
      </c>
      <c r="AH2315" s="46">
        <v>1030.9199999999998</v>
      </c>
      <c r="AI2315" s="46">
        <v>2960.0899999999997</v>
      </c>
      <c r="AJ2315" s="46">
        <v>5297.3099999999849</v>
      </c>
      <c r="AK2315" s="46">
        <v>5503.2099999999846</v>
      </c>
      <c r="AL2315" s="46">
        <v>8840.6099999999842</v>
      </c>
      <c r="AM2315" s="46">
        <v>0</v>
      </c>
    </row>
    <row r="2316" spans="5:39" x14ac:dyDescent="0.2">
      <c r="E2316" s="47">
        <v>231</v>
      </c>
      <c r="F2316" s="47">
        <v>242</v>
      </c>
      <c r="G2316" s="47" t="s">
        <v>252</v>
      </c>
      <c r="H2316" s="47" t="s">
        <v>361</v>
      </c>
      <c r="I2316" s="47" t="s">
        <v>609</v>
      </c>
      <c r="J2316" s="533">
        <v>50000035</v>
      </c>
      <c r="K2316" s="14" t="s">
        <v>64</v>
      </c>
      <c r="L2316" s="14" t="s">
        <v>58</v>
      </c>
      <c r="M2316" s="45">
        <v>2316</v>
      </c>
      <c r="N2316" s="45">
        <v>1</v>
      </c>
      <c r="O2316" s="46">
        <v>250.00000000000182</v>
      </c>
      <c r="Q2316" s="12" t="s">
        <v>376</v>
      </c>
      <c r="T2316" s="59" t="s">
        <v>73</v>
      </c>
      <c r="U2316" s="14">
        <v>0</v>
      </c>
      <c r="V2316" s="59" t="s">
        <v>150</v>
      </c>
      <c r="X2316" s="46">
        <v>0</v>
      </c>
      <c r="Y2316" s="46">
        <v>36465.35</v>
      </c>
      <c r="Z2316" s="46">
        <v>36515.35</v>
      </c>
      <c r="AA2316" s="46">
        <v>36565.349999999991</v>
      </c>
      <c r="AB2316" s="46">
        <v>36615.349999999991</v>
      </c>
      <c r="AC2316" s="46">
        <v>36665.349999999991</v>
      </c>
      <c r="AD2316" s="46">
        <v>-142.15000000000873</v>
      </c>
      <c r="AE2316" s="46">
        <v>49.999999999994088</v>
      </c>
      <c r="AF2316" s="46">
        <v>100.00000000000091</v>
      </c>
      <c r="AG2316" s="46">
        <v>-1.4551915228366852E-11</v>
      </c>
      <c r="AH2316" s="46">
        <v>49.999999999998863</v>
      </c>
      <c r="AI2316" s="46">
        <v>99.999999999999091</v>
      </c>
      <c r="AJ2316" s="46">
        <v>149.99999999999818</v>
      </c>
      <c r="AK2316" s="46">
        <v>200.00000000000728</v>
      </c>
      <c r="AL2316" s="46">
        <v>250.00000000000182</v>
      </c>
      <c r="AM2316" s="46">
        <v>-1.4551915228366852E-11</v>
      </c>
    </row>
    <row r="2317" spans="5:39" x14ac:dyDescent="0.2">
      <c r="E2317" s="47">
        <v>231</v>
      </c>
      <c r="F2317" s="47">
        <v>242</v>
      </c>
      <c r="G2317" s="47" t="s">
        <v>252</v>
      </c>
      <c r="H2317" s="47" t="s">
        <v>361</v>
      </c>
      <c r="I2317" s="47" t="s">
        <v>609</v>
      </c>
      <c r="J2317" s="533">
        <v>50000035</v>
      </c>
      <c r="K2317" s="14" t="s">
        <v>67</v>
      </c>
      <c r="L2317" s="14" t="s">
        <v>67</v>
      </c>
      <c r="M2317" s="45">
        <v>2317</v>
      </c>
      <c r="N2317" s="45">
        <v>1</v>
      </c>
      <c r="O2317" s="53">
        <v>13.468301520159002</v>
      </c>
      <c r="P2317" s="54">
        <v>3.4683015201590024</v>
      </c>
      <c r="Q2317" s="55" t="s">
        <v>376</v>
      </c>
      <c r="R2317" s="56">
        <v>2.5898071850990259</v>
      </c>
      <c r="S2317" s="57" t="s">
        <v>370</v>
      </c>
      <c r="T2317" s="60" t="s">
        <v>73</v>
      </c>
      <c r="U2317" s="14">
        <v>0</v>
      </c>
      <c r="V2317" s="60" t="s">
        <v>150</v>
      </c>
      <c r="Y2317" s="46">
        <v>13.468301520159002</v>
      </c>
      <c r="Z2317" s="46">
        <v>13.468301520159002</v>
      </c>
      <c r="AA2317" s="46">
        <v>13.468301520159002</v>
      </c>
      <c r="AB2317" s="46">
        <v>13.468301520159002</v>
      </c>
      <c r="AC2317" s="46">
        <v>13.468301520159002</v>
      </c>
      <c r="AD2317" s="46">
        <v>13.468301520159002</v>
      </c>
      <c r="AE2317" s="46">
        <v>13.468301520159002</v>
      </c>
      <c r="AF2317" s="46">
        <v>13.468301520159002</v>
      </c>
      <c r="AG2317" s="46">
        <v>13.468301520159002</v>
      </c>
      <c r="AH2317" s="46">
        <v>13.468301520159002</v>
      </c>
      <c r="AI2317" s="46">
        <v>13.468301520159002</v>
      </c>
      <c r="AJ2317" s="46">
        <v>13.468301520159002</v>
      </c>
      <c r="AK2317" s="46">
        <v>13.468301520159002</v>
      </c>
      <c r="AL2317" s="46">
        <v>13.468301520159002</v>
      </c>
      <c r="AM2317" s="46">
        <v>13.468301520159002</v>
      </c>
    </row>
    <row r="2318" spans="5:39" x14ac:dyDescent="0.2">
      <c r="E2318" s="14">
        <v>232</v>
      </c>
      <c r="F2318" s="14">
        <v>243</v>
      </c>
      <c r="G2318" s="14" t="s">
        <v>252</v>
      </c>
      <c r="H2318" s="14" t="s">
        <v>352</v>
      </c>
      <c r="I2318" s="14" t="s">
        <v>610</v>
      </c>
      <c r="J2318" s="531">
        <v>50000036</v>
      </c>
      <c r="K2318" s="14" t="s">
        <v>59</v>
      </c>
      <c r="L2318" s="14" t="s">
        <v>57</v>
      </c>
      <c r="M2318" s="45">
        <v>2318</v>
      </c>
      <c r="N2318" s="45">
        <v>1</v>
      </c>
      <c r="O2318" s="46">
        <v>1770.94</v>
      </c>
      <c r="Q2318" s="12">
        <v>0</v>
      </c>
      <c r="T2318" s="59">
        <v>0</v>
      </c>
      <c r="U2318" s="14">
        <v>0</v>
      </c>
      <c r="V2318" s="59" t="s">
        <v>175</v>
      </c>
      <c r="Y2318" s="46">
        <v>1696.81</v>
      </c>
      <c r="Z2318" s="46">
        <v>-44.75</v>
      </c>
      <c r="AA2318" s="46">
        <v>1698.8</v>
      </c>
      <c r="AB2318" s="46">
        <v>1698.81</v>
      </c>
      <c r="AC2318" s="46">
        <v>1696.81</v>
      </c>
      <c r="AD2318" s="46">
        <v>1696.81</v>
      </c>
      <c r="AE2318" s="46">
        <v>1770.94</v>
      </c>
      <c r="AF2318" s="46">
        <v>1770.94</v>
      </c>
      <c r="AG2318" s="46">
        <v>1770.94</v>
      </c>
      <c r="AH2318" s="46">
        <v>1770.94</v>
      </c>
      <c r="AI2318" s="46">
        <v>1770.94</v>
      </c>
      <c r="AJ2318" s="46">
        <v>1770.94</v>
      </c>
      <c r="AK2318" s="46">
        <v>1770.94</v>
      </c>
      <c r="AL2318" s="46">
        <v>1770.94</v>
      </c>
      <c r="AM2318" s="46">
        <v>0</v>
      </c>
    </row>
    <row r="2319" spans="5:39" x14ac:dyDescent="0.2">
      <c r="E2319" s="47">
        <v>232</v>
      </c>
      <c r="F2319" s="47">
        <v>243</v>
      </c>
      <c r="G2319" s="47" t="s">
        <v>252</v>
      </c>
      <c r="H2319" s="47" t="s">
        <v>352</v>
      </c>
      <c r="I2319" s="47" t="s">
        <v>610</v>
      </c>
      <c r="J2319" s="533">
        <v>50000036</v>
      </c>
      <c r="K2319" s="14" t="s">
        <v>59</v>
      </c>
      <c r="L2319" s="14" t="s">
        <v>54</v>
      </c>
      <c r="M2319" s="45">
        <v>2319</v>
      </c>
      <c r="N2319" s="45">
        <v>1</v>
      </c>
      <c r="O2319" s="46">
        <v>2630.7200000000003</v>
      </c>
      <c r="Q2319" s="12">
        <v>0</v>
      </c>
      <c r="T2319" s="59">
        <v>0</v>
      </c>
      <c r="U2319" s="14">
        <v>0</v>
      </c>
      <c r="V2319" s="59" t="s">
        <v>175</v>
      </c>
      <c r="Y2319" s="46">
        <v>1351.11</v>
      </c>
      <c r="Z2319" s="46">
        <v>3769.2200000000003</v>
      </c>
      <c r="AA2319" s="46">
        <v>1273.28</v>
      </c>
      <c r="AB2319" s="46">
        <v>1247.33</v>
      </c>
      <c r="AC2319" s="46">
        <v>2038.49</v>
      </c>
      <c r="AD2319" s="46">
        <v>257.53999999999996</v>
      </c>
      <c r="AE2319" s="46">
        <v>276.84000000000003</v>
      </c>
      <c r="AF2319" s="46">
        <v>1742.53</v>
      </c>
      <c r="AG2319" s="46">
        <v>1058.97</v>
      </c>
      <c r="AH2319" s="46">
        <v>912.07</v>
      </c>
      <c r="AI2319" s="46">
        <v>1427.2599999999998</v>
      </c>
      <c r="AJ2319" s="46">
        <v>3127.62</v>
      </c>
      <c r="AK2319" s="46">
        <v>1902.7099999999998</v>
      </c>
      <c r="AL2319" s="46">
        <v>2630.7200000000003</v>
      </c>
      <c r="AM2319" s="46">
        <v>0</v>
      </c>
    </row>
    <row r="2320" spans="5:39" x14ac:dyDescent="0.2">
      <c r="E2320" s="47">
        <v>232</v>
      </c>
      <c r="F2320" s="47">
        <v>243</v>
      </c>
      <c r="G2320" s="47" t="s">
        <v>252</v>
      </c>
      <c r="H2320" s="47" t="s">
        <v>352</v>
      </c>
      <c r="I2320" s="47" t="s">
        <v>610</v>
      </c>
      <c r="J2320" s="533">
        <v>50000036</v>
      </c>
      <c r="K2320" s="14" t="s">
        <v>59</v>
      </c>
      <c r="L2320" s="14" t="s">
        <v>58</v>
      </c>
      <c r="M2320" s="45">
        <v>2320</v>
      </c>
      <c r="N2320" s="45">
        <v>1</v>
      </c>
      <c r="O2320" s="46">
        <v>49.999999999999545</v>
      </c>
      <c r="Q2320" s="12">
        <v>0</v>
      </c>
      <c r="T2320" s="59">
        <v>0</v>
      </c>
      <c r="U2320" s="14">
        <v>0</v>
      </c>
      <c r="V2320" s="59" t="s">
        <v>175</v>
      </c>
      <c r="Y2320" s="46">
        <v>50.000000000000227</v>
      </c>
      <c r="Z2320" s="46">
        <v>49.999999999999545</v>
      </c>
      <c r="AA2320" s="46">
        <v>50</v>
      </c>
      <c r="AB2320" s="46">
        <v>50</v>
      </c>
      <c r="AC2320" s="46">
        <v>50.000000000000227</v>
      </c>
      <c r="AD2320" s="46">
        <v>50</v>
      </c>
      <c r="AE2320" s="46">
        <v>50.000000000000114</v>
      </c>
      <c r="AF2320" s="46">
        <v>49.999999999999773</v>
      </c>
      <c r="AG2320" s="46">
        <v>49.999999999999773</v>
      </c>
      <c r="AH2320" s="46">
        <v>50.000000000000114</v>
      </c>
      <c r="AI2320" s="46">
        <v>50</v>
      </c>
      <c r="AJ2320" s="46">
        <v>50.000000000000455</v>
      </c>
      <c r="AK2320" s="46">
        <v>50.000000000000227</v>
      </c>
      <c r="AL2320" s="46">
        <v>49.999999999999545</v>
      </c>
      <c r="AM2320" s="46">
        <v>0</v>
      </c>
    </row>
    <row r="2321" spans="5:39" x14ac:dyDescent="0.2">
      <c r="E2321" s="47">
        <v>232</v>
      </c>
      <c r="F2321" s="47">
        <v>243</v>
      </c>
      <c r="G2321" s="47" t="s">
        <v>252</v>
      </c>
      <c r="H2321" s="47" t="s">
        <v>352</v>
      </c>
      <c r="I2321" s="47" t="s">
        <v>610</v>
      </c>
      <c r="J2321" s="533">
        <v>50000036</v>
      </c>
      <c r="K2321" s="14" t="s">
        <v>59</v>
      </c>
      <c r="L2321" s="14" t="s">
        <v>31</v>
      </c>
      <c r="M2321" s="45">
        <v>2321</v>
      </c>
      <c r="N2321" s="45">
        <v>1</v>
      </c>
      <c r="O2321" s="48">
        <v>4451.66</v>
      </c>
      <c r="Q2321" s="12">
        <v>0</v>
      </c>
      <c r="R2321" s="46">
        <v>3664.1649999999995</v>
      </c>
      <c r="T2321" s="59">
        <v>0</v>
      </c>
      <c r="U2321" s="14">
        <v>0</v>
      </c>
      <c r="V2321" s="59" t="s">
        <v>175</v>
      </c>
      <c r="X2321" s="46">
        <v>20446.169999999998</v>
      </c>
      <c r="Y2321" s="46">
        <v>3097.92</v>
      </c>
      <c r="Z2321" s="46">
        <v>3774.47</v>
      </c>
      <c r="AA2321" s="46">
        <v>3022.08</v>
      </c>
      <c r="AB2321" s="46">
        <v>2996.14</v>
      </c>
      <c r="AC2321" s="46">
        <v>3785.3</v>
      </c>
      <c r="AD2321" s="46">
        <v>2004.35</v>
      </c>
      <c r="AE2321" s="46">
        <v>2097.7800000000002</v>
      </c>
      <c r="AF2321" s="46">
        <v>3563.4700000000003</v>
      </c>
      <c r="AG2321" s="46">
        <v>2879.91</v>
      </c>
      <c r="AH2321" s="46">
        <v>2733.01</v>
      </c>
      <c r="AI2321" s="46">
        <v>3248.2</v>
      </c>
      <c r="AJ2321" s="46">
        <v>4948.5599999999995</v>
      </c>
      <c r="AK2321" s="46">
        <v>3723.6499999999996</v>
      </c>
      <c r="AL2321" s="46">
        <v>4451.66</v>
      </c>
      <c r="AM2321" s="46">
        <v>0</v>
      </c>
    </row>
    <row r="2322" spans="5:39" x14ac:dyDescent="0.2">
      <c r="E2322" s="47">
        <v>232</v>
      </c>
      <c r="F2322" s="47">
        <v>243</v>
      </c>
      <c r="G2322" s="47" t="s">
        <v>252</v>
      </c>
      <c r="H2322" s="47" t="s">
        <v>352</v>
      </c>
      <c r="I2322" s="47" t="s">
        <v>610</v>
      </c>
      <c r="J2322" s="533">
        <v>50000036</v>
      </c>
      <c r="K2322" s="14" t="s">
        <v>37</v>
      </c>
      <c r="L2322" s="14" t="s">
        <v>31</v>
      </c>
      <c r="M2322" s="45">
        <v>2322</v>
      </c>
      <c r="N2322" s="45">
        <v>1</v>
      </c>
      <c r="O2322" s="48">
        <v>0</v>
      </c>
      <c r="P2322" s="48"/>
      <c r="Q2322" s="12">
        <v>0</v>
      </c>
      <c r="R2322" s="46">
        <v>4830.7049999999999</v>
      </c>
      <c r="T2322" s="59">
        <v>0</v>
      </c>
      <c r="U2322" s="14">
        <v>0</v>
      </c>
      <c r="V2322" s="59" t="s">
        <v>175</v>
      </c>
      <c r="Y2322" s="46">
        <v>0</v>
      </c>
      <c r="Z2322" s="46">
        <v>0</v>
      </c>
      <c r="AA2322" s="46">
        <v>23544</v>
      </c>
      <c r="AB2322" s="46">
        <v>9792.7800000000007</v>
      </c>
      <c r="AC2322" s="46">
        <v>0</v>
      </c>
      <c r="AD2322" s="46">
        <v>0</v>
      </c>
      <c r="AE2322" s="46">
        <v>0</v>
      </c>
      <c r="AF2322" s="46">
        <v>0</v>
      </c>
      <c r="AG2322" s="46">
        <v>11450.9</v>
      </c>
      <c r="AH2322" s="46">
        <v>2879.91</v>
      </c>
      <c r="AI2322" s="46">
        <v>2733.01</v>
      </c>
      <c r="AJ2322" s="46">
        <v>3248.2</v>
      </c>
      <c r="AK2322" s="46">
        <v>8672.2099999999991</v>
      </c>
      <c r="AL2322" s="46">
        <v>0</v>
      </c>
      <c r="AM2322" s="46">
        <v>890.33199999999999</v>
      </c>
    </row>
    <row r="2323" spans="5:39" x14ac:dyDescent="0.2">
      <c r="E2323" s="47">
        <v>232</v>
      </c>
      <c r="F2323" s="47">
        <v>243</v>
      </c>
      <c r="G2323" s="47" t="s">
        <v>252</v>
      </c>
      <c r="H2323" s="47" t="s">
        <v>352</v>
      </c>
      <c r="I2323" s="47" t="s">
        <v>610</v>
      </c>
      <c r="J2323" s="533">
        <v>50000036</v>
      </c>
      <c r="K2323" s="14" t="s">
        <v>65</v>
      </c>
      <c r="L2323" s="14" t="s">
        <v>31</v>
      </c>
      <c r="M2323" s="45">
        <v>2323</v>
      </c>
      <c r="N2323" s="45">
        <v>1</v>
      </c>
      <c r="O2323" s="52">
        <v>4451.66</v>
      </c>
      <c r="P2323" s="48">
        <v>890.33199999999999</v>
      </c>
      <c r="Q2323" s="12">
        <v>0</v>
      </c>
      <c r="R2323" s="46">
        <v>741.94333333333327</v>
      </c>
      <c r="T2323" s="59">
        <v>0</v>
      </c>
      <c r="U2323" s="14">
        <v>0</v>
      </c>
      <c r="V2323" s="59" t="s">
        <v>175</v>
      </c>
      <c r="X2323" s="46">
        <v>0</v>
      </c>
      <c r="Y2323" s="46">
        <v>0</v>
      </c>
      <c r="Z2323" s="46">
        <v>0</v>
      </c>
      <c r="AA2323" s="46">
        <v>0</v>
      </c>
      <c r="AB2323" s="46">
        <v>0</v>
      </c>
      <c r="AC2323" s="46">
        <v>0</v>
      </c>
      <c r="AD2323" s="46">
        <v>0</v>
      </c>
      <c r="AE2323" s="46">
        <v>0</v>
      </c>
      <c r="AF2323" s="46">
        <v>0</v>
      </c>
      <c r="AG2323" s="46">
        <v>0</v>
      </c>
      <c r="AH2323" s="46">
        <v>0</v>
      </c>
      <c r="AI2323" s="46">
        <v>0</v>
      </c>
      <c r="AJ2323" s="46">
        <v>0</v>
      </c>
      <c r="AK2323" s="46">
        <v>0</v>
      </c>
      <c r="AL2323" s="46">
        <v>4451.66</v>
      </c>
      <c r="AM2323" s="46">
        <v>0</v>
      </c>
    </row>
    <row r="2324" spans="5:39" x14ac:dyDescent="0.2">
      <c r="E2324" s="47">
        <v>232</v>
      </c>
      <c r="F2324" s="47">
        <v>243</v>
      </c>
      <c r="G2324" s="47" t="s">
        <v>252</v>
      </c>
      <c r="H2324" s="47" t="s">
        <v>352</v>
      </c>
      <c r="I2324" s="47" t="s">
        <v>610</v>
      </c>
      <c r="J2324" s="533">
        <v>50000036</v>
      </c>
      <c r="K2324" s="14" t="s">
        <v>64</v>
      </c>
      <c r="L2324" s="14" t="s">
        <v>57</v>
      </c>
      <c r="M2324" s="45">
        <v>2324</v>
      </c>
      <c r="N2324" s="45">
        <v>1</v>
      </c>
      <c r="O2324" s="46">
        <v>1770.94</v>
      </c>
      <c r="Q2324" s="12">
        <v>0</v>
      </c>
      <c r="T2324" s="59">
        <v>0</v>
      </c>
      <c r="U2324" s="14">
        <v>0</v>
      </c>
      <c r="V2324" s="59" t="s">
        <v>175</v>
      </c>
      <c r="X2324" s="46">
        <v>0</v>
      </c>
      <c r="Y2324" s="46">
        <v>1696.81</v>
      </c>
      <c r="Z2324" s="46">
        <v>1652.06</v>
      </c>
      <c r="AA2324" s="46">
        <v>0</v>
      </c>
      <c r="AB2324" s="46">
        <v>0</v>
      </c>
      <c r="AC2324" s="46">
        <v>1696.81</v>
      </c>
      <c r="AD2324" s="46">
        <v>3393.62</v>
      </c>
      <c r="AE2324" s="46">
        <v>5164.5599999999995</v>
      </c>
      <c r="AF2324" s="46">
        <v>6935.5</v>
      </c>
      <c r="AG2324" s="46">
        <v>0</v>
      </c>
      <c r="AH2324" s="46">
        <v>0</v>
      </c>
      <c r="AI2324" s="46">
        <v>0</v>
      </c>
      <c r="AJ2324" s="46">
        <v>0</v>
      </c>
      <c r="AK2324" s="46">
        <v>0</v>
      </c>
      <c r="AL2324" s="46">
        <v>1770.94</v>
      </c>
      <c r="AM2324" s="46">
        <v>880.60800000000006</v>
      </c>
    </row>
    <row r="2325" spans="5:39" x14ac:dyDescent="0.2">
      <c r="E2325" s="47">
        <v>232</v>
      </c>
      <c r="F2325" s="47">
        <v>243</v>
      </c>
      <c r="G2325" s="47" t="s">
        <v>252</v>
      </c>
      <c r="H2325" s="47" t="s">
        <v>352</v>
      </c>
      <c r="I2325" s="47" t="s">
        <v>610</v>
      </c>
      <c r="J2325" s="533">
        <v>50000036</v>
      </c>
      <c r="K2325" s="14" t="s">
        <v>64</v>
      </c>
      <c r="L2325" s="14" t="s">
        <v>54</v>
      </c>
      <c r="M2325" s="45">
        <v>2325</v>
      </c>
      <c r="N2325" s="45">
        <v>1</v>
      </c>
      <c r="O2325" s="46">
        <v>2630.7200000000003</v>
      </c>
      <c r="Q2325" s="12">
        <v>0</v>
      </c>
      <c r="T2325" s="59">
        <v>0</v>
      </c>
      <c r="U2325" s="14">
        <v>0</v>
      </c>
      <c r="V2325" s="59" t="s">
        <v>175</v>
      </c>
      <c r="X2325" s="46">
        <v>0</v>
      </c>
      <c r="Y2325" s="46">
        <v>1351.11</v>
      </c>
      <c r="Z2325" s="46">
        <v>5120.33</v>
      </c>
      <c r="AA2325" s="46">
        <v>0</v>
      </c>
      <c r="AB2325" s="46">
        <v>0</v>
      </c>
      <c r="AC2325" s="46">
        <v>2038.49</v>
      </c>
      <c r="AD2325" s="46">
        <v>2296.0299999999997</v>
      </c>
      <c r="AE2325" s="46">
        <v>2572.87</v>
      </c>
      <c r="AF2325" s="46">
        <v>4315.3999999999996</v>
      </c>
      <c r="AG2325" s="46">
        <v>2629.9100000000008</v>
      </c>
      <c r="AH2325" s="46">
        <v>2433.0100000000011</v>
      </c>
      <c r="AI2325" s="46">
        <v>2898.2000000000007</v>
      </c>
      <c r="AJ2325" s="46">
        <v>4548.5600000000013</v>
      </c>
      <c r="AK2325" s="46">
        <v>0</v>
      </c>
      <c r="AL2325" s="46">
        <v>2630.7200000000003</v>
      </c>
      <c r="AM2325" s="46">
        <v>2630.7200000000003</v>
      </c>
    </row>
    <row r="2326" spans="5:39" x14ac:dyDescent="0.2">
      <c r="E2326" s="47">
        <v>232</v>
      </c>
      <c r="F2326" s="47">
        <v>243</v>
      </c>
      <c r="G2326" s="47" t="s">
        <v>252</v>
      </c>
      <c r="H2326" s="47" t="s">
        <v>352</v>
      </c>
      <c r="I2326" s="47" t="s">
        <v>610</v>
      </c>
      <c r="J2326" s="533">
        <v>50000036</v>
      </c>
      <c r="K2326" s="14" t="s">
        <v>64</v>
      </c>
      <c r="L2326" s="14" t="s">
        <v>58</v>
      </c>
      <c r="M2326" s="45">
        <v>2326</v>
      </c>
      <c r="N2326" s="45">
        <v>1</v>
      </c>
      <c r="O2326" s="46">
        <v>50.000000000003183</v>
      </c>
      <c r="Q2326" s="12">
        <v>0</v>
      </c>
      <c r="T2326" s="59">
        <v>0</v>
      </c>
      <c r="U2326" s="14">
        <v>0</v>
      </c>
      <c r="V2326" s="59" t="s">
        <v>175</v>
      </c>
      <c r="X2326" s="46">
        <v>0</v>
      </c>
      <c r="Y2326" s="46">
        <v>20496.169999999995</v>
      </c>
      <c r="Z2326" s="46">
        <v>20546.169999999998</v>
      </c>
      <c r="AA2326" s="46">
        <v>6796.6399999999994</v>
      </c>
      <c r="AB2326" s="46">
        <v>0</v>
      </c>
      <c r="AC2326" s="46">
        <v>50.000000000002956</v>
      </c>
      <c r="AD2326" s="46">
        <v>100.00000000000182</v>
      </c>
      <c r="AE2326" s="46">
        <v>150.00000000000091</v>
      </c>
      <c r="AF2326" s="46">
        <v>200.00000000000182</v>
      </c>
      <c r="AG2326" s="46">
        <v>249.99999999999545</v>
      </c>
      <c r="AH2326" s="46">
        <v>300.00000000000091</v>
      </c>
      <c r="AI2326" s="46">
        <v>349.99999999999636</v>
      </c>
      <c r="AJ2326" s="46">
        <v>399.99999999999636</v>
      </c>
      <c r="AK2326" s="46">
        <v>0</v>
      </c>
      <c r="AL2326" s="46">
        <v>50.000000000003183</v>
      </c>
      <c r="AM2326" s="46">
        <v>50.000000000000909</v>
      </c>
    </row>
    <row r="2327" spans="5:39" x14ac:dyDescent="0.2">
      <c r="E2327" s="47">
        <v>232</v>
      </c>
      <c r="F2327" s="47">
        <v>243</v>
      </c>
      <c r="G2327" s="47" t="s">
        <v>252</v>
      </c>
      <c r="H2327" s="47" t="s">
        <v>352</v>
      </c>
      <c r="I2327" s="47" t="s">
        <v>610</v>
      </c>
      <c r="J2327" s="533">
        <v>50000036</v>
      </c>
      <c r="K2327" s="14" t="s">
        <v>67</v>
      </c>
      <c r="L2327" s="14" t="s">
        <v>67</v>
      </c>
      <c r="M2327" s="45">
        <v>2327</v>
      </c>
      <c r="N2327" s="45">
        <v>1</v>
      </c>
      <c r="O2327" s="53">
        <v>0</v>
      </c>
      <c r="P2327" s="54">
        <v>0</v>
      </c>
      <c r="Q2327" s="55">
        <v>0</v>
      </c>
      <c r="R2327" s="56">
        <v>0</v>
      </c>
      <c r="S2327" s="57">
        <v>0</v>
      </c>
      <c r="T2327" s="60">
        <v>0</v>
      </c>
      <c r="U2327" s="14">
        <v>0</v>
      </c>
      <c r="V2327" s="60" t="s">
        <v>175</v>
      </c>
      <c r="Y2327" s="46">
        <v>0</v>
      </c>
      <c r="Z2327" s="46">
        <v>0</v>
      </c>
      <c r="AA2327" s="46">
        <v>0</v>
      </c>
      <c r="AB2327" s="46">
        <v>0</v>
      </c>
      <c r="AC2327" s="46">
        <v>0</v>
      </c>
      <c r="AD2327" s="46">
        <v>0</v>
      </c>
      <c r="AE2327" s="46">
        <v>0</v>
      </c>
      <c r="AF2327" s="46">
        <v>0</v>
      </c>
      <c r="AG2327" s="46">
        <v>0</v>
      </c>
      <c r="AH2327" s="46">
        <v>0</v>
      </c>
      <c r="AI2327" s="46">
        <v>0</v>
      </c>
      <c r="AJ2327" s="46">
        <v>0</v>
      </c>
      <c r="AK2327" s="46">
        <v>0</v>
      </c>
      <c r="AL2327" s="46">
        <v>0</v>
      </c>
      <c r="AM2327" s="46">
        <v>0</v>
      </c>
    </row>
    <row r="2328" spans="5:39" x14ac:dyDescent="0.2">
      <c r="E2328" s="14">
        <v>233</v>
      </c>
      <c r="F2328" s="14">
        <v>244</v>
      </c>
      <c r="G2328" s="14" t="s">
        <v>252</v>
      </c>
      <c r="H2328" s="14" t="s">
        <v>322</v>
      </c>
      <c r="I2328" s="14" t="s">
        <v>611</v>
      </c>
      <c r="J2328" s="531">
        <v>50000037</v>
      </c>
      <c r="K2328" s="14" t="s">
        <v>59</v>
      </c>
      <c r="L2328" s="14" t="s">
        <v>57</v>
      </c>
      <c r="M2328" s="45">
        <v>2328</v>
      </c>
      <c r="N2328" s="45">
        <v>1</v>
      </c>
      <c r="O2328" s="46">
        <v>1743.51</v>
      </c>
      <c r="Q2328" s="12">
        <v>0</v>
      </c>
      <c r="T2328" s="59">
        <v>0</v>
      </c>
      <c r="U2328" s="14">
        <v>0</v>
      </c>
      <c r="V2328" s="59" t="s">
        <v>175</v>
      </c>
      <c r="Y2328" s="46">
        <v>1670.53</v>
      </c>
      <c r="Z2328" s="46">
        <v>1676.52</v>
      </c>
      <c r="AA2328" s="46">
        <v>1672.52</v>
      </c>
      <c r="AB2328" s="46">
        <v>1672.53</v>
      </c>
      <c r="AC2328" s="46">
        <v>1670.53</v>
      </c>
      <c r="AD2328" s="46">
        <v>1670.53</v>
      </c>
      <c r="AE2328" s="46">
        <v>1743.51</v>
      </c>
      <c r="AF2328" s="46">
        <v>1743.51</v>
      </c>
      <c r="AG2328" s="46">
        <v>1743.51</v>
      </c>
      <c r="AH2328" s="46">
        <v>1743.51</v>
      </c>
      <c r="AI2328" s="46">
        <v>1743.51</v>
      </c>
      <c r="AJ2328" s="46">
        <v>1743.51</v>
      </c>
      <c r="AK2328" s="46">
        <v>1743.51</v>
      </c>
      <c r="AL2328" s="46">
        <v>1743.51</v>
      </c>
      <c r="AM2328" s="46">
        <v>0</v>
      </c>
    </row>
    <row r="2329" spans="5:39" x14ac:dyDescent="0.2">
      <c r="E2329" s="47">
        <v>233</v>
      </c>
      <c r="F2329" s="47">
        <v>244</v>
      </c>
      <c r="G2329" s="47" t="s">
        <v>252</v>
      </c>
      <c r="H2329" s="47" t="s">
        <v>322</v>
      </c>
      <c r="I2329" s="47" t="s">
        <v>611</v>
      </c>
      <c r="J2329" s="533">
        <v>50000037</v>
      </c>
      <c r="K2329" s="14" t="s">
        <v>59</v>
      </c>
      <c r="L2329" s="14" t="s">
        <v>54</v>
      </c>
      <c r="M2329" s="45">
        <v>2329</v>
      </c>
      <c r="N2329" s="45">
        <v>1</v>
      </c>
      <c r="O2329" s="46">
        <v>2703.6600000000003</v>
      </c>
      <c r="Q2329" s="12">
        <v>0</v>
      </c>
      <c r="T2329" s="59">
        <v>0</v>
      </c>
      <c r="U2329" s="14">
        <v>0</v>
      </c>
      <c r="V2329" s="59" t="s">
        <v>175</v>
      </c>
      <c r="Y2329" s="46">
        <v>2008.03</v>
      </c>
      <c r="Z2329" s="46">
        <v>2804.62</v>
      </c>
      <c r="AA2329" s="46">
        <v>1879.46</v>
      </c>
      <c r="AB2329" s="46">
        <v>1227.3699999999999</v>
      </c>
      <c r="AC2329" s="46">
        <v>1892.5100000000002</v>
      </c>
      <c r="AD2329" s="46">
        <v>744.88</v>
      </c>
      <c r="AE2329" s="46">
        <v>371</v>
      </c>
      <c r="AF2329" s="46">
        <v>1281.99</v>
      </c>
      <c r="AG2329" s="46">
        <v>487.5</v>
      </c>
      <c r="AH2329" s="46">
        <v>1224.03</v>
      </c>
      <c r="AI2329" s="46">
        <v>2250.65</v>
      </c>
      <c r="AJ2329" s="46">
        <v>2026.5</v>
      </c>
      <c r="AK2329" s="46">
        <v>2367.67</v>
      </c>
      <c r="AL2329" s="46">
        <v>2703.6600000000003</v>
      </c>
      <c r="AM2329" s="46">
        <v>0</v>
      </c>
    </row>
    <row r="2330" spans="5:39" x14ac:dyDescent="0.2">
      <c r="E2330" s="47">
        <v>233</v>
      </c>
      <c r="F2330" s="47">
        <v>244</v>
      </c>
      <c r="G2330" s="47" t="s">
        <v>252</v>
      </c>
      <c r="H2330" s="47" t="s">
        <v>322</v>
      </c>
      <c r="I2330" s="47" t="s">
        <v>611</v>
      </c>
      <c r="J2330" s="533">
        <v>50000037</v>
      </c>
      <c r="K2330" s="14" t="s">
        <v>59</v>
      </c>
      <c r="L2330" s="14" t="s">
        <v>58</v>
      </c>
      <c r="M2330" s="45">
        <v>2330</v>
      </c>
      <c r="N2330" s="45">
        <v>1</v>
      </c>
      <c r="O2330" s="46">
        <v>49.999999999999545</v>
      </c>
      <c r="Q2330" s="12">
        <v>0</v>
      </c>
      <c r="T2330" s="59">
        <v>0</v>
      </c>
      <c r="U2330" s="14">
        <v>0</v>
      </c>
      <c r="V2330" s="59" t="s">
        <v>175</v>
      </c>
      <c r="Y2330" s="46">
        <v>49.999999999999773</v>
      </c>
      <c r="Z2330" s="46">
        <v>50.000000000000455</v>
      </c>
      <c r="AA2330" s="46">
        <v>50</v>
      </c>
      <c r="AB2330" s="46">
        <v>50.000000000000227</v>
      </c>
      <c r="AC2330" s="46">
        <v>49.999999999999773</v>
      </c>
      <c r="AD2330" s="46">
        <v>49.999999999999886</v>
      </c>
      <c r="AE2330" s="46">
        <v>50.000000000000227</v>
      </c>
      <c r="AF2330" s="46">
        <v>50</v>
      </c>
      <c r="AG2330" s="46">
        <v>50.000000000000227</v>
      </c>
      <c r="AH2330" s="46">
        <v>50</v>
      </c>
      <c r="AI2330" s="46">
        <v>49.999999999999545</v>
      </c>
      <c r="AJ2330" s="46">
        <v>50</v>
      </c>
      <c r="AK2330" s="46">
        <v>50</v>
      </c>
      <c r="AL2330" s="46">
        <v>49.999999999999545</v>
      </c>
      <c r="AM2330" s="46">
        <v>0</v>
      </c>
    </row>
    <row r="2331" spans="5:39" x14ac:dyDescent="0.2">
      <c r="E2331" s="47">
        <v>233</v>
      </c>
      <c r="F2331" s="47">
        <v>244</v>
      </c>
      <c r="G2331" s="47" t="s">
        <v>252</v>
      </c>
      <c r="H2331" s="47" t="s">
        <v>322</v>
      </c>
      <c r="I2331" s="47" t="s">
        <v>611</v>
      </c>
      <c r="J2331" s="533">
        <v>50000037</v>
      </c>
      <c r="K2331" s="14" t="s">
        <v>59</v>
      </c>
      <c r="L2331" s="14" t="s">
        <v>31</v>
      </c>
      <c r="M2331" s="45">
        <v>2331</v>
      </c>
      <c r="N2331" s="45">
        <v>1</v>
      </c>
      <c r="O2331" s="48">
        <v>4497.17</v>
      </c>
      <c r="Q2331" s="12">
        <v>0</v>
      </c>
      <c r="R2331" s="46">
        <v>3636.8449999999998</v>
      </c>
      <c r="T2331" s="59">
        <v>0</v>
      </c>
      <c r="U2331" s="14">
        <v>0</v>
      </c>
      <c r="V2331" s="59" t="s">
        <v>175</v>
      </c>
      <c r="X2331" s="46">
        <v>2042.23</v>
      </c>
      <c r="Y2331" s="46">
        <v>3728.5599999999995</v>
      </c>
      <c r="Z2331" s="46">
        <v>4531.1399999999994</v>
      </c>
      <c r="AA2331" s="46">
        <v>3601.98</v>
      </c>
      <c r="AB2331" s="46">
        <v>2949.8999999999996</v>
      </c>
      <c r="AC2331" s="46">
        <v>3613.04</v>
      </c>
      <c r="AD2331" s="46">
        <v>2465.41</v>
      </c>
      <c r="AE2331" s="46">
        <v>2164.5100000000002</v>
      </c>
      <c r="AF2331" s="46">
        <v>3075.5</v>
      </c>
      <c r="AG2331" s="46">
        <v>2281.0100000000002</v>
      </c>
      <c r="AH2331" s="46">
        <v>3017.54</v>
      </c>
      <c r="AI2331" s="46">
        <v>4044.1599999999994</v>
      </c>
      <c r="AJ2331" s="46">
        <v>3820.01</v>
      </c>
      <c r="AK2331" s="46">
        <v>4161.18</v>
      </c>
      <c r="AL2331" s="46">
        <v>4497.17</v>
      </c>
      <c r="AM2331" s="46">
        <v>0</v>
      </c>
    </row>
    <row r="2332" spans="5:39" x14ac:dyDescent="0.2">
      <c r="E2332" s="47">
        <v>233</v>
      </c>
      <c r="F2332" s="47">
        <v>244</v>
      </c>
      <c r="G2332" s="47" t="s">
        <v>252</v>
      </c>
      <c r="H2332" s="47" t="s">
        <v>322</v>
      </c>
      <c r="I2332" s="47" t="s">
        <v>611</v>
      </c>
      <c r="J2332" s="533">
        <v>50000037</v>
      </c>
      <c r="K2332" s="14" t="s">
        <v>37</v>
      </c>
      <c r="L2332" s="14" t="s">
        <v>31</v>
      </c>
      <c r="M2332" s="45">
        <v>2332</v>
      </c>
      <c r="N2332" s="45">
        <v>1</v>
      </c>
      <c r="O2332" s="48">
        <v>0</v>
      </c>
      <c r="P2332" s="48"/>
      <c r="Q2332" s="12">
        <v>0</v>
      </c>
      <c r="R2332" s="46">
        <v>2888.0250000000001</v>
      </c>
      <c r="T2332" s="59">
        <v>0</v>
      </c>
      <c r="U2332" s="14">
        <v>0</v>
      </c>
      <c r="V2332" s="59" t="s">
        <v>175</v>
      </c>
      <c r="Y2332" s="46">
        <v>371.7</v>
      </c>
      <c r="Z2332" s="46">
        <v>5399.09</v>
      </c>
      <c r="AA2332" s="46">
        <v>4531.1400000000003</v>
      </c>
      <c r="AB2332" s="46">
        <v>3601.98</v>
      </c>
      <c r="AC2332" s="46">
        <v>0</v>
      </c>
      <c r="AD2332" s="46">
        <v>6562.94</v>
      </c>
      <c r="AE2332" s="46">
        <v>4629.92</v>
      </c>
      <c r="AF2332" s="46">
        <v>3071.25</v>
      </c>
      <c r="AG2332" s="46">
        <v>0</v>
      </c>
      <c r="AH2332" s="46">
        <v>2285.2600000000002</v>
      </c>
      <c r="AI2332" s="46">
        <v>3017.54</v>
      </c>
      <c r="AJ2332" s="46">
        <v>7864.17</v>
      </c>
      <c r="AK2332" s="46">
        <v>4161.18</v>
      </c>
      <c r="AL2332" s="46">
        <v>0</v>
      </c>
      <c r="AM2332" s="46">
        <v>1798.8680000000002</v>
      </c>
    </row>
    <row r="2333" spans="5:39" x14ac:dyDescent="0.2">
      <c r="E2333" s="47">
        <v>233</v>
      </c>
      <c r="F2333" s="47">
        <v>244</v>
      </c>
      <c r="G2333" s="47" t="s">
        <v>252</v>
      </c>
      <c r="H2333" s="47" t="s">
        <v>322</v>
      </c>
      <c r="I2333" s="47" t="s">
        <v>611</v>
      </c>
      <c r="J2333" s="533">
        <v>50000037</v>
      </c>
      <c r="K2333" s="14" t="s">
        <v>65</v>
      </c>
      <c r="L2333" s="14" t="s">
        <v>31</v>
      </c>
      <c r="M2333" s="45">
        <v>2333</v>
      </c>
      <c r="N2333" s="45">
        <v>1</v>
      </c>
      <c r="O2333" s="52">
        <v>4497.17</v>
      </c>
      <c r="P2333" s="48">
        <v>1798.8680000000002</v>
      </c>
      <c r="Q2333" s="12">
        <v>0</v>
      </c>
      <c r="R2333" s="46">
        <v>749.52833333333331</v>
      </c>
      <c r="T2333" s="59">
        <v>0</v>
      </c>
      <c r="U2333" s="14">
        <v>0</v>
      </c>
      <c r="V2333" s="59" t="s">
        <v>175</v>
      </c>
      <c r="X2333" s="46">
        <v>0</v>
      </c>
      <c r="Y2333" s="46">
        <v>0</v>
      </c>
      <c r="Z2333" s="46">
        <v>0</v>
      </c>
      <c r="AA2333" s="46">
        <v>0</v>
      </c>
      <c r="AB2333" s="46">
        <v>0</v>
      </c>
      <c r="AC2333" s="46">
        <v>0</v>
      </c>
      <c r="AD2333" s="46">
        <v>0</v>
      </c>
      <c r="AE2333" s="46">
        <v>0</v>
      </c>
      <c r="AF2333" s="46">
        <v>0</v>
      </c>
      <c r="AG2333" s="46">
        <v>0</v>
      </c>
      <c r="AH2333" s="46">
        <v>0</v>
      </c>
      <c r="AI2333" s="46">
        <v>0</v>
      </c>
      <c r="AJ2333" s="46">
        <v>0</v>
      </c>
      <c r="AK2333" s="46">
        <v>0</v>
      </c>
      <c r="AL2333" s="46">
        <v>4497.17</v>
      </c>
      <c r="AM2333" s="46">
        <v>0</v>
      </c>
    </row>
    <row r="2334" spans="5:39" x14ac:dyDescent="0.2">
      <c r="E2334" s="47">
        <v>233</v>
      </c>
      <c r="F2334" s="47">
        <v>244</v>
      </c>
      <c r="G2334" s="47" t="s">
        <v>252</v>
      </c>
      <c r="H2334" s="47" t="s">
        <v>322</v>
      </c>
      <c r="I2334" s="47" t="s">
        <v>611</v>
      </c>
      <c r="J2334" s="533">
        <v>50000037</v>
      </c>
      <c r="K2334" s="14" t="s">
        <v>64</v>
      </c>
      <c r="L2334" s="14" t="s">
        <v>57</v>
      </c>
      <c r="M2334" s="45">
        <v>2334</v>
      </c>
      <c r="N2334" s="45">
        <v>1</v>
      </c>
      <c r="O2334" s="46">
        <v>1743.51</v>
      </c>
      <c r="Q2334" s="12">
        <v>0</v>
      </c>
      <c r="T2334" s="59">
        <v>0</v>
      </c>
      <c r="U2334" s="14">
        <v>0</v>
      </c>
      <c r="V2334" s="59" t="s">
        <v>175</v>
      </c>
      <c r="X2334" s="46">
        <v>0</v>
      </c>
      <c r="Y2334" s="46">
        <v>1298.83</v>
      </c>
      <c r="Z2334" s="46">
        <v>0</v>
      </c>
      <c r="AA2334" s="46">
        <v>0</v>
      </c>
      <c r="AB2334" s="46">
        <v>0</v>
      </c>
      <c r="AC2334" s="46">
        <v>1670.53</v>
      </c>
      <c r="AD2334" s="46">
        <v>0</v>
      </c>
      <c r="AE2334" s="46">
        <v>0</v>
      </c>
      <c r="AF2334" s="46">
        <v>0</v>
      </c>
      <c r="AG2334" s="46">
        <v>1743.51</v>
      </c>
      <c r="AH2334" s="46">
        <v>1201.7599999999998</v>
      </c>
      <c r="AI2334" s="46">
        <v>0</v>
      </c>
      <c r="AJ2334" s="46">
        <v>0</v>
      </c>
      <c r="AK2334" s="46">
        <v>0</v>
      </c>
      <c r="AL2334" s="46">
        <v>1743.51</v>
      </c>
      <c r="AM2334" s="46">
        <v>0</v>
      </c>
    </row>
    <row r="2335" spans="5:39" x14ac:dyDescent="0.2">
      <c r="E2335" s="47">
        <v>233</v>
      </c>
      <c r="F2335" s="47">
        <v>244</v>
      </c>
      <c r="G2335" s="47" t="s">
        <v>252</v>
      </c>
      <c r="H2335" s="47" t="s">
        <v>322</v>
      </c>
      <c r="I2335" s="47" t="s">
        <v>611</v>
      </c>
      <c r="J2335" s="533">
        <v>50000037</v>
      </c>
      <c r="K2335" s="14" t="s">
        <v>64</v>
      </c>
      <c r="L2335" s="14" t="s">
        <v>54</v>
      </c>
      <c r="M2335" s="45">
        <v>2335</v>
      </c>
      <c r="N2335" s="45">
        <v>1</v>
      </c>
      <c r="O2335" s="46">
        <v>2703.6600000000003</v>
      </c>
      <c r="Q2335" s="12">
        <v>0</v>
      </c>
      <c r="T2335" s="59">
        <v>0</v>
      </c>
      <c r="U2335" s="14">
        <v>0</v>
      </c>
      <c r="V2335" s="59" t="s">
        <v>175</v>
      </c>
      <c r="X2335" s="46">
        <v>0</v>
      </c>
      <c r="Y2335" s="46">
        <v>2008.03</v>
      </c>
      <c r="Z2335" s="46">
        <v>2388.9099999999994</v>
      </c>
      <c r="AA2335" s="46">
        <v>1409.7499999999986</v>
      </c>
      <c r="AB2335" s="46">
        <v>707.66999999999848</v>
      </c>
      <c r="AC2335" s="46">
        <v>2600.1799999999985</v>
      </c>
      <c r="AD2335" s="46">
        <v>123.17999999999893</v>
      </c>
      <c r="AE2335" s="46">
        <v>0</v>
      </c>
      <c r="AF2335" s="46">
        <v>0</v>
      </c>
      <c r="AG2335" s="46">
        <v>487.5</v>
      </c>
      <c r="AH2335" s="46">
        <v>1711.53</v>
      </c>
      <c r="AI2335" s="46">
        <v>3889.91</v>
      </c>
      <c r="AJ2335" s="46">
        <v>0</v>
      </c>
      <c r="AK2335" s="46">
        <v>0</v>
      </c>
      <c r="AL2335" s="46">
        <v>2703.6600000000003</v>
      </c>
      <c r="AM2335" s="46">
        <v>2648.3020000000001</v>
      </c>
    </row>
    <row r="2336" spans="5:39" x14ac:dyDescent="0.2">
      <c r="E2336" s="47">
        <v>233</v>
      </c>
      <c r="F2336" s="47">
        <v>244</v>
      </c>
      <c r="G2336" s="47" t="s">
        <v>252</v>
      </c>
      <c r="H2336" s="47" t="s">
        <v>322</v>
      </c>
      <c r="I2336" s="47" t="s">
        <v>611</v>
      </c>
      <c r="J2336" s="533">
        <v>50000037</v>
      </c>
      <c r="K2336" s="14" t="s">
        <v>64</v>
      </c>
      <c r="L2336" s="14" t="s">
        <v>58</v>
      </c>
      <c r="M2336" s="45">
        <v>2336</v>
      </c>
      <c r="N2336" s="45">
        <v>1</v>
      </c>
      <c r="O2336" s="46">
        <v>49.999999999997726</v>
      </c>
      <c r="Q2336" s="12">
        <v>0</v>
      </c>
      <c r="T2336" s="59">
        <v>0</v>
      </c>
      <c r="U2336" s="14">
        <v>0</v>
      </c>
      <c r="V2336" s="59" t="s">
        <v>175</v>
      </c>
      <c r="X2336" s="46">
        <v>0</v>
      </c>
      <c r="Y2336" s="46">
        <v>2092.2299999999996</v>
      </c>
      <c r="Z2336" s="46">
        <v>2142.2299999999991</v>
      </c>
      <c r="AA2336" s="46">
        <v>2192.2299999999991</v>
      </c>
      <c r="AB2336" s="46">
        <v>2242.2299999999996</v>
      </c>
      <c r="AC2336" s="46">
        <v>2292.2300000000005</v>
      </c>
      <c r="AD2336" s="46">
        <v>2342.2300000000009</v>
      </c>
      <c r="AE2336" s="46">
        <v>0</v>
      </c>
      <c r="AF2336" s="46">
        <v>4.25</v>
      </c>
      <c r="AG2336" s="46">
        <v>54.250000000002046</v>
      </c>
      <c r="AH2336" s="46">
        <v>104.25000000000114</v>
      </c>
      <c r="AI2336" s="46">
        <v>154.24999999999636</v>
      </c>
      <c r="AJ2336" s="46">
        <v>0</v>
      </c>
      <c r="AK2336" s="46">
        <v>0</v>
      </c>
      <c r="AL2336" s="46">
        <v>49.999999999997726</v>
      </c>
      <c r="AM2336" s="46">
        <v>49.999999999995907</v>
      </c>
    </row>
    <row r="2337" spans="5:39" x14ac:dyDescent="0.2">
      <c r="E2337" s="47">
        <v>233</v>
      </c>
      <c r="F2337" s="47">
        <v>244</v>
      </c>
      <c r="G2337" s="47" t="s">
        <v>252</v>
      </c>
      <c r="H2337" s="47" t="s">
        <v>322</v>
      </c>
      <c r="I2337" s="47" t="s">
        <v>611</v>
      </c>
      <c r="J2337" s="533">
        <v>50000037</v>
      </c>
      <c r="K2337" s="14" t="s">
        <v>67</v>
      </c>
      <c r="L2337" s="14" t="s">
        <v>67</v>
      </c>
      <c r="M2337" s="45">
        <v>2337</v>
      </c>
      <c r="N2337" s="45">
        <v>1</v>
      </c>
      <c r="O2337" s="53">
        <v>0</v>
      </c>
      <c r="P2337" s="54">
        <v>0</v>
      </c>
      <c r="Q2337" s="55">
        <v>0</v>
      </c>
      <c r="R2337" s="56">
        <v>0</v>
      </c>
      <c r="S2337" s="57">
        <v>0</v>
      </c>
      <c r="T2337" s="60">
        <v>0</v>
      </c>
      <c r="U2337" s="14">
        <v>0</v>
      </c>
      <c r="V2337" s="60" t="s">
        <v>175</v>
      </c>
      <c r="Y2337" s="46">
        <v>0</v>
      </c>
      <c r="Z2337" s="46">
        <v>0</v>
      </c>
      <c r="AA2337" s="46">
        <v>0</v>
      </c>
      <c r="AB2337" s="46">
        <v>0</v>
      </c>
      <c r="AC2337" s="46">
        <v>0</v>
      </c>
      <c r="AD2337" s="46">
        <v>0</v>
      </c>
      <c r="AE2337" s="46">
        <v>0</v>
      </c>
      <c r="AF2337" s="46">
        <v>0</v>
      </c>
      <c r="AG2337" s="46">
        <v>0</v>
      </c>
      <c r="AH2337" s="46">
        <v>0</v>
      </c>
      <c r="AI2337" s="46">
        <v>0</v>
      </c>
      <c r="AJ2337" s="46">
        <v>0</v>
      </c>
      <c r="AK2337" s="46">
        <v>0</v>
      </c>
      <c r="AL2337" s="46">
        <v>0</v>
      </c>
      <c r="AM2337" s="46">
        <v>0</v>
      </c>
    </row>
    <row r="2338" spans="5:39" x14ac:dyDescent="0.2">
      <c r="E2338" s="14">
        <v>234</v>
      </c>
      <c r="F2338" s="14">
        <v>245</v>
      </c>
      <c r="G2338" s="14" t="s">
        <v>252</v>
      </c>
      <c r="H2338" s="14" t="s">
        <v>359</v>
      </c>
      <c r="I2338" s="14" t="s">
        <v>612</v>
      </c>
      <c r="J2338" s="531">
        <v>50000038</v>
      </c>
      <c r="K2338" s="14" t="s">
        <v>59</v>
      </c>
      <c r="L2338" s="14" t="s">
        <v>57</v>
      </c>
      <c r="M2338" s="45">
        <v>2338</v>
      </c>
      <c r="N2338" s="45">
        <v>1</v>
      </c>
      <c r="O2338" s="46">
        <v>4219.6899999999996</v>
      </c>
      <c r="Q2338" s="12">
        <v>0</v>
      </c>
      <c r="T2338" s="59">
        <v>0</v>
      </c>
      <c r="U2338" s="14">
        <v>0</v>
      </c>
      <c r="V2338" s="59" t="s">
        <v>174</v>
      </c>
      <c r="Y2338" s="46">
        <v>4043.06</v>
      </c>
      <c r="Z2338" s="46">
        <v>4053.05</v>
      </c>
      <c r="AA2338" s="46">
        <v>4049.05</v>
      </c>
      <c r="AB2338" s="46">
        <v>4049.04</v>
      </c>
      <c r="AC2338" s="46">
        <v>4043.06</v>
      </c>
      <c r="AD2338" s="46">
        <v>4043.06</v>
      </c>
      <c r="AE2338" s="46">
        <v>4219.6899999999996</v>
      </c>
      <c r="AF2338" s="46">
        <v>4219.6899999999996</v>
      </c>
      <c r="AG2338" s="46">
        <v>4219.6899999999996</v>
      </c>
      <c r="AH2338" s="46">
        <v>4219.6899999999996</v>
      </c>
      <c r="AI2338" s="46">
        <v>4219.6899999999996</v>
      </c>
      <c r="AJ2338" s="46">
        <v>4219.6899999999996</v>
      </c>
      <c r="AK2338" s="46">
        <v>4219.6899999999996</v>
      </c>
      <c r="AL2338" s="46">
        <v>4219.6899999999996</v>
      </c>
      <c r="AM2338" s="46">
        <v>0</v>
      </c>
    </row>
    <row r="2339" spans="5:39" x14ac:dyDescent="0.2">
      <c r="E2339" s="47">
        <v>234</v>
      </c>
      <c r="F2339" s="47">
        <v>245</v>
      </c>
      <c r="G2339" s="47" t="s">
        <v>252</v>
      </c>
      <c r="H2339" s="47" t="s">
        <v>359</v>
      </c>
      <c r="I2339" s="47" t="s">
        <v>612</v>
      </c>
      <c r="J2339" s="533">
        <v>50000038</v>
      </c>
      <c r="K2339" s="14" t="s">
        <v>59</v>
      </c>
      <c r="L2339" s="14" t="s">
        <v>54</v>
      </c>
      <c r="M2339" s="45">
        <v>2339</v>
      </c>
      <c r="N2339" s="45">
        <v>1</v>
      </c>
      <c r="O2339" s="46">
        <v>7050.18</v>
      </c>
      <c r="Q2339" s="12">
        <v>0</v>
      </c>
      <c r="T2339" s="59">
        <v>0</v>
      </c>
      <c r="U2339" s="14">
        <v>0</v>
      </c>
      <c r="V2339" s="59" t="s">
        <v>174</v>
      </c>
      <c r="Y2339" s="46">
        <v>4983.88</v>
      </c>
      <c r="Z2339" s="46">
        <v>7015.670000000001</v>
      </c>
      <c r="AA2339" s="46">
        <v>3033.51</v>
      </c>
      <c r="AB2339" s="46">
        <v>2969.65</v>
      </c>
      <c r="AC2339" s="46">
        <v>5706.65</v>
      </c>
      <c r="AD2339" s="46">
        <v>1561.66</v>
      </c>
      <c r="AE2339" s="46">
        <v>1677.8</v>
      </c>
      <c r="AF2339" s="46">
        <v>2774.59</v>
      </c>
      <c r="AG2339" s="46">
        <v>2803.54</v>
      </c>
      <c r="AH2339" s="46">
        <v>2805</v>
      </c>
      <c r="AI2339" s="46">
        <v>4764.58</v>
      </c>
      <c r="AJ2339" s="46">
        <v>10718.369999999999</v>
      </c>
      <c r="AK2339" s="46">
        <v>6574.32</v>
      </c>
      <c r="AL2339" s="46">
        <v>7050.18</v>
      </c>
      <c r="AM2339" s="46">
        <v>0</v>
      </c>
    </row>
    <row r="2340" spans="5:39" x14ac:dyDescent="0.2">
      <c r="E2340" s="47">
        <v>234</v>
      </c>
      <c r="F2340" s="47">
        <v>245</v>
      </c>
      <c r="G2340" s="47" t="s">
        <v>252</v>
      </c>
      <c r="H2340" s="47" t="s">
        <v>359</v>
      </c>
      <c r="I2340" s="47" t="s">
        <v>612</v>
      </c>
      <c r="J2340" s="533">
        <v>50000038</v>
      </c>
      <c r="K2340" s="14" t="s">
        <v>59</v>
      </c>
      <c r="L2340" s="14" t="s">
        <v>58</v>
      </c>
      <c r="M2340" s="45">
        <v>2340</v>
      </c>
      <c r="N2340" s="45">
        <v>1</v>
      </c>
      <c r="O2340" s="46">
        <v>50.000000000000909</v>
      </c>
      <c r="Q2340" s="12">
        <v>0</v>
      </c>
      <c r="T2340" s="59">
        <v>0</v>
      </c>
      <c r="U2340" s="14">
        <v>0</v>
      </c>
      <c r="V2340" s="59" t="s">
        <v>174</v>
      </c>
      <c r="Y2340" s="46">
        <v>50.000000000000909</v>
      </c>
      <c r="Z2340" s="46">
        <v>49.999999999998181</v>
      </c>
      <c r="AA2340" s="46">
        <v>50</v>
      </c>
      <c r="AB2340" s="46">
        <v>49.999999999999545</v>
      </c>
      <c r="AC2340" s="46">
        <v>50</v>
      </c>
      <c r="AD2340" s="46">
        <v>50.000000000000227</v>
      </c>
      <c r="AE2340" s="46">
        <v>50.000000000000227</v>
      </c>
      <c r="AF2340" s="46">
        <v>50</v>
      </c>
      <c r="AG2340" s="46">
        <v>50</v>
      </c>
      <c r="AH2340" s="46">
        <v>50</v>
      </c>
      <c r="AI2340" s="46">
        <v>50.000000000000909</v>
      </c>
      <c r="AJ2340" s="46">
        <v>50</v>
      </c>
      <c r="AK2340" s="46">
        <v>50.000000000000909</v>
      </c>
      <c r="AL2340" s="46">
        <v>50.000000000000909</v>
      </c>
      <c r="AM2340" s="46">
        <v>0</v>
      </c>
    </row>
    <row r="2341" spans="5:39" x14ac:dyDescent="0.2">
      <c r="E2341" s="47">
        <v>234</v>
      </c>
      <c r="F2341" s="47">
        <v>245</v>
      </c>
      <c r="G2341" s="47" t="s">
        <v>252</v>
      </c>
      <c r="H2341" s="47" t="s">
        <v>359</v>
      </c>
      <c r="I2341" s="47" t="s">
        <v>612</v>
      </c>
      <c r="J2341" s="533">
        <v>50000038</v>
      </c>
      <c r="K2341" s="14" t="s">
        <v>59</v>
      </c>
      <c r="L2341" s="14" t="s">
        <v>31</v>
      </c>
      <c r="M2341" s="45">
        <v>2341</v>
      </c>
      <c r="N2341" s="45">
        <v>1</v>
      </c>
      <c r="O2341" s="48">
        <v>11319.869999999999</v>
      </c>
      <c r="Q2341" s="12">
        <v>0</v>
      </c>
      <c r="R2341" s="46">
        <v>10055.688333333332</v>
      </c>
      <c r="T2341" s="59">
        <v>0</v>
      </c>
      <c r="U2341" s="14">
        <v>0</v>
      </c>
      <c r="V2341" s="59" t="s">
        <v>174</v>
      </c>
      <c r="X2341" s="46">
        <v>5909.42</v>
      </c>
      <c r="Y2341" s="46">
        <v>9076.9400000000023</v>
      </c>
      <c r="Z2341" s="46">
        <v>11118.72</v>
      </c>
      <c r="AA2341" s="46">
        <v>7132.56</v>
      </c>
      <c r="AB2341" s="46">
        <v>7068.6900000000005</v>
      </c>
      <c r="AC2341" s="46">
        <v>9799.7099999999991</v>
      </c>
      <c r="AD2341" s="46">
        <v>5654.72</v>
      </c>
      <c r="AE2341" s="46">
        <v>5947.49</v>
      </c>
      <c r="AF2341" s="46">
        <v>7044.28</v>
      </c>
      <c r="AG2341" s="46">
        <v>7073.23</v>
      </c>
      <c r="AH2341" s="46">
        <v>7074.69</v>
      </c>
      <c r="AI2341" s="46">
        <v>9034.27</v>
      </c>
      <c r="AJ2341" s="46">
        <v>14988.059999999998</v>
      </c>
      <c r="AK2341" s="46">
        <v>10844.009999999998</v>
      </c>
      <c r="AL2341" s="46">
        <v>11319.869999999999</v>
      </c>
      <c r="AM2341" s="46">
        <v>0</v>
      </c>
    </row>
    <row r="2342" spans="5:39" x14ac:dyDescent="0.2">
      <c r="E2342" s="47">
        <v>234</v>
      </c>
      <c r="F2342" s="47">
        <v>245</v>
      </c>
      <c r="G2342" s="47" t="s">
        <v>252</v>
      </c>
      <c r="H2342" s="47" t="s">
        <v>359</v>
      </c>
      <c r="I2342" s="47" t="s">
        <v>612</v>
      </c>
      <c r="J2342" s="533">
        <v>50000038</v>
      </c>
      <c r="K2342" s="14" t="s">
        <v>37</v>
      </c>
      <c r="L2342" s="14" t="s">
        <v>31</v>
      </c>
      <c r="M2342" s="45">
        <v>2342</v>
      </c>
      <c r="N2342" s="45">
        <v>1</v>
      </c>
      <c r="O2342" s="48">
        <v>0</v>
      </c>
      <c r="P2342" s="48"/>
      <c r="Q2342" s="12">
        <v>0</v>
      </c>
      <c r="R2342" s="46">
        <v>9343.0899999999983</v>
      </c>
      <c r="T2342" s="59">
        <v>0</v>
      </c>
      <c r="U2342" s="14">
        <v>0</v>
      </c>
      <c r="V2342" s="59" t="s">
        <v>174</v>
      </c>
      <c r="Y2342" s="46">
        <v>5909.42</v>
      </c>
      <c r="Z2342" s="46">
        <v>20195.66</v>
      </c>
      <c r="AA2342" s="46">
        <v>0</v>
      </c>
      <c r="AB2342" s="46">
        <v>0</v>
      </c>
      <c r="AC2342" s="46">
        <v>14201.25</v>
      </c>
      <c r="AD2342" s="46">
        <v>0</v>
      </c>
      <c r="AE2342" s="46">
        <v>7068.69</v>
      </c>
      <c r="AF2342" s="46">
        <v>14333.23</v>
      </c>
      <c r="AG2342" s="46">
        <v>7044.28</v>
      </c>
      <c r="AH2342" s="46">
        <v>7073.23</v>
      </c>
      <c r="AI2342" s="46">
        <v>7074.69</v>
      </c>
      <c r="AJ2342" s="46">
        <v>23068.54</v>
      </c>
      <c r="AK2342" s="46">
        <v>11797.8</v>
      </c>
      <c r="AL2342" s="46">
        <v>0</v>
      </c>
      <c r="AM2342" s="46">
        <v>6791.9220000000005</v>
      </c>
    </row>
    <row r="2343" spans="5:39" x14ac:dyDescent="0.2">
      <c r="E2343" s="47">
        <v>234</v>
      </c>
      <c r="F2343" s="47">
        <v>245</v>
      </c>
      <c r="G2343" s="47" t="s">
        <v>252</v>
      </c>
      <c r="H2343" s="47" t="s">
        <v>359</v>
      </c>
      <c r="I2343" s="47" t="s">
        <v>612</v>
      </c>
      <c r="J2343" s="533">
        <v>50000038</v>
      </c>
      <c r="K2343" s="14" t="s">
        <v>65</v>
      </c>
      <c r="L2343" s="14" t="s">
        <v>31</v>
      </c>
      <c r="M2343" s="45">
        <v>2343</v>
      </c>
      <c r="N2343" s="45">
        <v>1</v>
      </c>
      <c r="O2343" s="52">
        <v>11319.869999999999</v>
      </c>
      <c r="P2343" s="48">
        <v>6791.9220000000005</v>
      </c>
      <c r="Q2343" s="12">
        <v>0</v>
      </c>
      <c r="R2343" s="46">
        <v>1886.6449999999998</v>
      </c>
      <c r="T2343" s="59">
        <v>0</v>
      </c>
      <c r="U2343" s="14">
        <v>0</v>
      </c>
      <c r="V2343" s="59" t="s">
        <v>174</v>
      </c>
      <c r="X2343" s="46">
        <v>0</v>
      </c>
      <c r="Y2343" s="46">
        <v>0</v>
      </c>
      <c r="Z2343" s="46">
        <v>0</v>
      </c>
      <c r="AA2343" s="46">
        <v>0</v>
      </c>
      <c r="AB2343" s="46">
        <v>0</v>
      </c>
      <c r="AC2343" s="46">
        <v>0</v>
      </c>
      <c r="AD2343" s="46">
        <v>0</v>
      </c>
      <c r="AE2343" s="46">
        <v>0</v>
      </c>
      <c r="AF2343" s="46">
        <v>0</v>
      </c>
      <c r="AG2343" s="46">
        <v>0</v>
      </c>
      <c r="AH2343" s="46">
        <v>0</v>
      </c>
      <c r="AI2343" s="46">
        <v>0</v>
      </c>
      <c r="AJ2343" s="46">
        <v>0</v>
      </c>
      <c r="AK2343" s="46">
        <v>0</v>
      </c>
      <c r="AL2343" s="46">
        <v>11319.869999999999</v>
      </c>
      <c r="AM2343" s="46">
        <v>0</v>
      </c>
    </row>
    <row r="2344" spans="5:39" x14ac:dyDescent="0.2">
      <c r="E2344" s="47">
        <v>234</v>
      </c>
      <c r="F2344" s="47">
        <v>245</v>
      </c>
      <c r="G2344" s="47" t="s">
        <v>252</v>
      </c>
      <c r="H2344" s="47" t="s">
        <v>359</v>
      </c>
      <c r="I2344" s="47" t="s">
        <v>612</v>
      </c>
      <c r="J2344" s="533">
        <v>50000038</v>
      </c>
      <c r="K2344" s="14" t="s">
        <v>64</v>
      </c>
      <c r="L2344" s="14" t="s">
        <v>57</v>
      </c>
      <c r="M2344" s="45">
        <v>2344</v>
      </c>
      <c r="N2344" s="45">
        <v>1</v>
      </c>
      <c r="O2344" s="46">
        <v>4219.6899999999996</v>
      </c>
      <c r="Q2344" s="12">
        <v>0</v>
      </c>
      <c r="T2344" s="59">
        <v>0</v>
      </c>
      <c r="U2344" s="14">
        <v>0</v>
      </c>
      <c r="V2344" s="59" t="s">
        <v>174</v>
      </c>
      <c r="X2344" s="46">
        <v>0</v>
      </c>
      <c r="Y2344" s="46">
        <v>0</v>
      </c>
      <c r="Z2344" s="46">
        <v>0</v>
      </c>
      <c r="AA2344" s="46">
        <v>4049.05</v>
      </c>
      <c r="AB2344" s="46">
        <v>8098.09</v>
      </c>
      <c r="AC2344" s="46">
        <v>0</v>
      </c>
      <c r="AD2344" s="46">
        <v>4043.06</v>
      </c>
      <c r="AE2344" s="46">
        <v>1194.0600000000004</v>
      </c>
      <c r="AF2344" s="46">
        <v>0</v>
      </c>
      <c r="AG2344" s="46">
        <v>0</v>
      </c>
      <c r="AH2344" s="46">
        <v>0</v>
      </c>
      <c r="AI2344" s="46">
        <v>0</v>
      </c>
      <c r="AJ2344" s="46">
        <v>0</v>
      </c>
      <c r="AK2344" s="46">
        <v>0</v>
      </c>
      <c r="AL2344" s="46">
        <v>4219.6899999999996</v>
      </c>
      <c r="AM2344" s="46">
        <v>0</v>
      </c>
    </row>
    <row r="2345" spans="5:39" x14ac:dyDescent="0.2">
      <c r="E2345" s="47">
        <v>234</v>
      </c>
      <c r="F2345" s="47">
        <v>245</v>
      </c>
      <c r="G2345" s="47" t="s">
        <v>252</v>
      </c>
      <c r="H2345" s="47" t="s">
        <v>359</v>
      </c>
      <c r="I2345" s="47" t="s">
        <v>612</v>
      </c>
      <c r="J2345" s="533">
        <v>50000038</v>
      </c>
      <c r="K2345" s="14" t="s">
        <v>64</v>
      </c>
      <c r="L2345" s="14" t="s">
        <v>54</v>
      </c>
      <c r="M2345" s="45">
        <v>2345</v>
      </c>
      <c r="N2345" s="45">
        <v>1</v>
      </c>
      <c r="O2345" s="46">
        <v>7050.18</v>
      </c>
      <c r="Q2345" s="12">
        <v>0</v>
      </c>
      <c r="T2345" s="59">
        <v>0</v>
      </c>
      <c r="U2345" s="14">
        <v>0</v>
      </c>
      <c r="V2345" s="59" t="s">
        <v>174</v>
      </c>
      <c r="X2345" s="46">
        <v>0</v>
      </c>
      <c r="Y2345" s="46">
        <v>3117.52</v>
      </c>
      <c r="Z2345" s="46">
        <v>0</v>
      </c>
      <c r="AA2345" s="46">
        <v>3033.51</v>
      </c>
      <c r="AB2345" s="46">
        <v>6003.16</v>
      </c>
      <c r="AC2345" s="46">
        <v>9649.7099999999991</v>
      </c>
      <c r="AD2345" s="46">
        <v>11211.369999999999</v>
      </c>
      <c r="AE2345" s="46">
        <v>12889.169999999998</v>
      </c>
      <c r="AF2345" s="46">
        <v>6744.2799999999988</v>
      </c>
      <c r="AG2345" s="46">
        <v>6723.23</v>
      </c>
      <c r="AH2345" s="46">
        <v>6674.69</v>
      </c>
      <c r="AI2345" s="46">
        <v>8584.27</v>
      </c>
      <c r="AJ2345" s="46">
        <v>453.78999999999724</v>
      </c>
      <c r="AK2345" s="46">
        <v>0</v>
      </c>
      <c r="AL2345" s="46">
        <v>7050.18</v>
      </c>
      <c r="AM2345" s="46">
        <v>4477.9479999999994</v>
      </c>
    </row>
    <row r="2346" spans="5:39" x14ac:dyDescent="0.2">
      <c r="E2346" s="47">
        <v>234</v>
      </c>
      <c r="F2346" s="47">
        <v>245</v>
      </c>
      <c r="G2346" s="47" t="s">
        <v>252</v>
      </c>
      <c r="H2346" s="47" t="s">
        <v>359</v>
      </c>
      <c r="I2346" s="47" t="s">
        <v>612</v>
      </c>
      <c r="J2346" s="533">
        <v>50000038</v>
      </c>
      <c r="K2346" s="14" t="s">
        <v>64</v>
      </c>
      <c r="L2346" s="14" t="s">
        <v>58</v>
      </c>
      <c r="M2346" s="45">
        <v>2346</v>
      </c>
      <c r="N2346" s="45">
        <v>1</v>
      </c>
      <c r="O2346" s="46">
        <v>49.999999999995453</v>
      </c>
      <c r="Q2346" s="12">
        <v>0</v>
      </c>
      <c r="T2346" s="59">
        <v>0</v>
      </c>
      <c r="U2346" s="14">
        <v>0</v>
      </c>
      <c r="V2346" s="59" t="s">
        <v>174</v>
      </c>
      <c r="X2346" s="46">
        <v>0</v>
      </c>
      <c r="Y2346" s="46">
        <v>5959.4200000000019</v>
      </c>
      <c r="Z2346" s="46">
        <v>0</v>
      </c>
      <c r="AA2346" s="46">
        <v>49.999999999997272</v>
      </c>
      <c r="AB2346" s="46">
        <v>100</v>
      </c>
      <c r="AC2346" s="46">
        <v>150</v>
      </c>
      <c r="AD2346" s="46">
        <v>200.00000000000182</v>
      </c>
      <c r="AE2346" s="46">
        <v>249.99999999999636</v>
      </c>
      <c r="AF2346" s="46">
        <v>300</v>
      </c>
      <c r="AG2346" s="46">
        <v>349.99999999999636</v>
      </c>
      <c r="AH2346" s="46">
        <v>400.00000000000273</v>
      </c>
      <c r="AI2346" s="46">
        <v>450.00000000000364</v>
      </c>
      <c r="AJ2346" s="46">
        <v>500.00000000001091</v>
      </c>
      <c r="AK2346" s="46">
        <v>0</v>
      </c>
      <c r="AL2346" s="46">
        <v>49.999999999995453</v>
      </c>
      <c r="AM2346" s="46">
        <v>49.999999999989996</v>
      </c>
    </row>
    <row r="2347" spans="5:39" x14ac:dyDescent="0.2">
      <c r="E2347" s="47">
        <v>234</v>
      </c>
      <c r="F2347" s="47">
        <v>245</v>
      </c>
      <c r="G2347" s="47" t="s">
        <v>252</v>
      </c>
      <c r="H2347" s="47" t="s">
        <v>359</v>
      </c>
      <c r="I2347" s="47" t="s">
        <v>612</v>
      </c>
      <c r="J2347" s="533">
        <v>50000038</v>
      </c>
      <c r="K2347" s="14" t="s">
        <v>67</v>
      </c>
      <c r="L2347" s="14" t="s">
        <v>67</v>
      </c>
      <c r="M2347" s="45">
        <v>2347</v>
      </c>
      <c r="N2347" s="45">
        <v>1</v>
      </c>
      <c r="O2347" s="53">
        <v>0</v>
      </c>
      <c r="P2347" s="54">
        <v>0</v>
      </c>
      <c r="Q2347" s="55">
        <v>0</v>
      </c>
      <c r="R2347" s="56">
        <v>0</v>
      </c>
      <c r="S2347" s="57">
        <v>0</v>
      </c>
      <c r="T2347" s="60">
        <v>0</v>
      </c>
      <c r="U2347" s="14">
        <v>0</v>
      </c>
      <c r="V2347" s="60" t="s">
        <v>174</v>
      </c>
      <c r="Y2347" s="46">
        <v>0</v>
      </c>
      <c r="Z2347" s="46">
        <v>0</v>
      </c>
      <c r="AA2347" s="46">
        <v>0</v>
      </c>
      <c r="AB2347" s="46">
        <v>0</v>
      </c>
      <c r="AC2347" s="46">
        <v>0</v>
      </c>
      <c r="AD2347" s="46">
        <v>0</v>
      </c>
      <c r="AE2347" s="46">
        <v>0</v>
      </c>
      <c r="AF2347" s="46">
        <v>0</v>
      </c>
      <c r="AG2347" s="46">
        <v>0</v>
      </c>
      <c r="AH2347" s="46">
        <v>0</v>
      </c>
      <c r="AI2347" s="46">
        <v>0</v>
      </c>
      <c r="AJ2347" s="46">
        <v>0</v>
      </c>
      <c r="AK2347" s="46">
        <v>0</v>
      </c>
      <c r="AL2347" s="46">
        <v>0</v>
      </c>
      <c r="AM2347" s="46">
        <v>0</v>
      </c>
    </row>
    <row r="2348" spans="5:39" x14ac:dyDescent="0.2">
      <c r="E2348" s="14">
        <v>235</v>
      </c>
      <c r="F2348" s="14">
        <v>246</v>
      </c>
      <c r="G2348" s="14" t="s">
        <v>252</v>
      </c>
      <c r="H2348" s="14" t="s">
        <v>348</v>
      </c>
      <c r="I2348" s="14" t="s">
        <v>613</v>
      </c>
      <c r="J2348" s="531">
        <v>50000039</v>
      </c>
      <c r="K2348" s="14" t="s">
        <v>59</v>
      </c>
      <c r="L2348" s="14" t="s">
        <v>57</v>
      </c>
      <c r="M2348" s="45">
        <v>2348</v>
      </c>
      <c r="N2348" s="45">
        <v>1</v>
      </c>
      <c r="O2348" s="46">
        <v>2766.11</v>
      </c>
      <c r="Q2348" s="12" t="s">
        <v>405</v>
      </c>
      <c r="T2348" s="59" t="s">
        <v>74</v>
      </c>
      <c r="U2348" s="14">
        <v>0</v>
      </c>
      <c r="V2348" s="59" t="s">
        <v>174</v>
      </c>
      <c r="Y2348" s="46">
        <v>2650.32</v>
      </c>
      <c r="Z2348" s="46">
        <v>2579.35</v>
      </c>
      <c r="AA2348" s="46">
        <v>2577.36</v>
      </c>
      <c r="AB2348" s="46">
        <v>2577.36</v>
      </c>
      <c r="AC2348" s="46">
        <v>2650.32</v>
      </c>
      <c r="AD2348" s="46">
        <v>2650.32</v>
      </c>
      <c r="AE2348" s="46">
        <v>2766.11</v>
      </c>
      <c r="AF2348" s="46">
        <v>2766.11</v>
      </c>
      <c r="AG2348" s="46">
        <v>2766.11</v>
      </c>
      <c r="AH2348" s="46">
        <v>2766.11</v>
      </c>
      <c r="AI2348" s="46">
        <v>2766.11</v>
      </c>
      <c r="AJ2348" s="46">
        <v>2766.11</v>
      </c>
      <c r="AK2348" s="46">
        <v>2766.11</v>
      </c>
      <c r="AL2348" s="46">
        <v>2766.11</v>
      </c>
      <c r="AM2348" s="46">
        <v>0</v>
      </c>
    </row>
    <row r="2349" spans="5:39" x14ac:dyDescent="0.2">
      <c r="E2349" s="47">
        <v>235</v>
      </c>
      <c r="F2349" s="47">
        <v>246</v>
      </c>
      <c r="G2349" s="47" t="s">
        <v>252</v>
      </c>
      <c r="H2349" s="47" t="s">
        <v>348</v>
      </c>
      <c r="I2349" s="47" t="s">
        <v>613</v>
      </c>
      <c r="J2349" s="533">
        <v>50000039</v>
      </c>
      <c r="K2349" s="14" t="s">
        <v>59</v>
      </c>
      <c r="L2349" s="14" t="s">
        <v>54</v>
      </c>
      <c r="M2349" s="45">
        <v>2349</v>
      </c>
      <c r="N2349" s="45">
        <v>1</v>
      </c>
      <c r="O2349" s="46">
        <v>4244.9400000000005</v>
      </c>
      <c r="Q2349" s="12" t="s">
        <v>405</v>
      </c>
      <c r="T2349" s="59" t="s">
        <v>74</v>
      </c>
      <c r="U2349" s="14">
        <v>12</v>
      </c>
      <c r="V2349" s="59" t="s">
        <v>174</v>
      </c>
      <c r="Y2349" s="46">
        <v>2032.54</v>
      </c>
      <c r="Z2349" s="46">
        <v>3161.24</v>
      </c>
      <c r="AA2349" s="46">
        <v>1987.75</v>
      </c>
      <c r="AB2349" s="46">
        <v>1947.83</v>
      </c>
      <c r="AC2349" s="46">
        <v>1070.5899999999999</v>
      </c>
      <c r="AD2349" s="46">
        <v>872.77</v>
      </c>
      <c r="AE2349" s="46">
        <v>907.54</v>
      </c>
      <c r="AF2349" s="46">
        <v>1626.5099999999998</v>
      </c>
      <c r="AG2349" s="46">
        <v>1680.96</v>
      </c>
      <c r="AH2349" s="46">
        <v>1647.79</v>
      </c>
      <c r="AI2349" s="46">
        <v>2967.31</v>
      </c>
      <c r="AJ2349" s="46">
        <v>3538.74</v>
      </c>
      <c r="AK2349" s="46">
        <v>3794.64</v>
      </c>
      <c r="AL2349" s="46">
        <v>4244.9400000000005</v>
      </c>
      <c r="AM2349" s="46">
        <v>0</v>
      </c>
    </row>
    <row r="2350" spans="5:39" x14ac:dyDescent="0.2">
      <c r="E2350" s="47">
        <v>235</v>
      </c>
      <c r="F2350" s="47">
        <v>246</v>
      </c>
      <c r="G2350" s="47" t="s">
        <v>252</v>
      </c>
      <c r="H2350" s="47" t="s">
        <v>348</v>
      </c>
      <c r="I2350" s="47" t="s">
        <v>613</v>
      </c>
      <c r="J2350" s="533">
        <v>50000039</v>
      </c>
      <c r="K2350" s="14" t="s">
        <v>59</v>
      </c>
      <c r="L2350" s="14" t="s">
        <v>58</v>
      </c>
      <c r="M2350" s="45">
        <v>2350</v>
      </c>
      <c r="N2350" s="45">
        <v>1</v>
      </c>
      <c r="O2350" s="46">
        <v>50</v>
      </c>
      <c r="Q2350" s="12" t="s">
        <v>405</v>
      </c>
      <c r="T2350" s="59" t="s">
        <v>74</v>
      </c>
      <c r="U2350" s="14">
        <v>0</v>
      </c>
      <c r="V2350" s="59" t="s">
        <v>174</v>
      </c>
      <c r="Y2350" s="46">
        <v>49.999999999999545</v>
      </c>
      <c r="Z2350" s="46">
        <v>50.000000000000455</v>
      </c>
      <c r="AA2350" s="46">
        <v>49.999999999999545</v>
      </c>
      <c r="AB2350" s="46">
        <v>49.999999999999545</v>
      </c>
      <c r="AC2350" s="46">
        <v>49.999999999999773</v>
      </c>
      <c r="AD2350" s="46">
        <v>50</v>
      </c>
      <c r="AE2350" s="46">
        <v>50</v>
      </c>
      <c r="AF2350" s="46">
        <v>50</v>
      </c>
      <c r="AG2350" s="46">
        <v>49.999999999999545</v>
      </c>
      <c r="AH2350" s="46">
        <v>49.999999999999545</v>
      </c>
      <c r="AI2350" s="46">
        <v>50</v>
      </c>
      <c r="AJ2350" s="46">
        <v>50.000000000000455</v>
      </c>
      <c r="AK2350" s="46">
        <v>50</v>
      </c>
      <c r="AL2350" s="46">
        <v>50</v>
      </c>
      <c r="AM2350" s="46">
        <v>0</v>
      </c>
    </row>
    <row r="2351" spans="5:39" x14ac:dyDescent="0.2">
      <c r="E2351" s="47">
        <v>235</v>
      </c>
      <c r="F2351" s="47">
        <v>246</v>
      </c>
      <c r="G2351" s="47" t="s">
        <v>252</v>
      </c>
      <c r="H2351" s="47" t="s">
        <v>348</v>
      </c>
      <c r="I2351" s="47" t="s">
        <v>613</v>
      </c>
      <c r="J2351" s="533">
        <v>50000039</v>
      </c>
      <c r="K2351" s="14" t="s">
        <v>59</v>
      </c>
      <c r="L2351" s="14" t="s">
        <v>31</v>
      </c>
      <c r="M2351" s="45">
        <v>2351</v>
      </c>
      <c r="N2351" s="45">
        <v>1</v>
      </c>
      <c r="O2351" s="48">
        <v>7061.0500000000011</v>
      </c>
      <c r="Q2351" s="12" t="s">
        <v>405</v>
      </c>
      <c r="R2351" s="46">
        <v>5795.1733333333332</v>
      </c>
      <c r="T2351" s="59" t="s">
        <v>74</v>
      </c>
      <c r="U2351" s="14">
        <v>0</v>
      </c>
      <c r="V2351" s="59" t="s">
        <v>174</v>
      </c>
      <c r="X2351" s="46">
        <v>7120.73</v>
      </c>
      <c r="Y2351" s="46">
        <v>4732.8600000000006</v>
      </c>
      <c r="Z2351" s="46">
        <v>5790.59</v>
      </c>
      <c r="AA2351" s="46">
        <v>4615.1100000000006</v>
      </c>
      <c r="AB2351" s="46">
        <v>4575.1900000000005</v>
      </c>
      <c r="AC2351" s="46">
        <v>3770.91</v>
      </c>
      <c r="AD2351" s="46">
        <v>3573.09</v>
      </c>
      <c r="AE2351" s="46">
        <v>3723.65</v>
      </c>
      <c r="AF2351" s="46">
        <v>4442.62</v>
      </c>
      <c r="AG2351" s="46">
        <v>4497.07</v>
      </c>
      <c r="AH2351" s="46">
        <v>4463.8999999999996</v>
      </c>
      <c r="AI2351" s="46">
        <v>5783.42</v>
      </c>
      <c r="AJ2351" s="46">
        <v>6354.85</v>
      </c>
      <c r="AK2351" s="46">
        <v>6610.75</v>
      </c>
      <c r="AL2351" s="46">
        <v>7061.0500000000011</v>
      </c>
      <c r="AM2351" s="46">
        <v>0</v>
      </c>
    </row>
    <row r="2352" spans="5:39" x14ac:dyDescent="0.2">
      <c r="E2352" s="47">
        <v>235</v>
      </c>
      <c r="F2352" s="47">
        <v>246</v>
      </c>
      <c r="G2352" s="47" t="s">
        <v>252</v>
      </c>
      <c r="H2352" s="47" t="s">
        <v>348</v>
      </c>
      <c r="I2352" s="47" t="s">
        <v>613</v>
      </c>
      <c r="J2352" s="533">
        <v>50000039</v>
      </c>
      <c r="K2352" s="14" t="s">
        <v>37</v>
      </c>
      <c r="L2352" s="14" t="s">
        <v>31</v>
      </c>
      <c r="M2352" s="45">
        <v>2352</v>
      </c>
      <c r="N2352" s="45">
        <v>1</v>
      </c>
      <c r="O2352" s="48">
        <v>0</v>
      </c>
      <c r="P2352" s="48"/>
      <c r="Q2352" s="12" t="s">
        <v>405</v>
      </c>
      <c r="R2352" s="46">
        <v>3976.73</v>
      </c>
      <c r="T2352" s="59" t="s">
        <v>74</v>
      </c>
      <c r="U2352" s="14">
        <v>0</v>
      </c>
      <c r="V2352" s="59" t="s">
        <v>174</v>
      </c>
      <c r="Y2352" s="46">
        <v>0</v>
      </c>
      <c r="Z2352" s="46">
        <v>7120.73</v>
      </c>
      <c r="AA2352" s="46">
        <v>0</v>
      </c>
      <c r="AB2352" s="46">
        <v>0</v>
      </c>
      <c r="AC2352" s="46">
        <v>0</v>
      </c>
      <c r="AD2352" s="46">
        <v>0</v>
      </c>
      <c r="AE2352" s="46">
        <v>0</v>
      </c>
      <c r="AF2352" s="46">
        <v>26108.03</v>
      </c>
      <c r="AG2352" s="46">
        <v>0</v>
      </c>
      <c r="AH2352" s="46">
        <v>0</v>
      </c>
      <c r="AI2352" s="46">
        <v>0</v>
      </c>
      <c r="AJ2352" s="46">
        <v>23860.38</v>
      </c>
      <c r="AK2352" s="46">
        <v>0</v>
      </c>
      <c r="AL2352" s="46">
        <v>0</v>
      </c>
      <c r="AM2352" s="46">
        <v>16021.320000000002</v>
      </c>
    </row>
    <row r="2353" spans="5:39" x14ac:dyDescent="0.2">
      <c r="E2353" s="47">
        <v>235</v>
      </c>
      <c r="F2353" s="47">
        <v>246</v>
      </c>
      <c r="G2353" s="47" t="s">
        <v>252</v>
      </c>
      <c r="H2353" s="47" t="s">
        <v>348</v>
      </c>
      <c r="I2353" s="47" t="s">
        <v>613</v>
      </c>
      <c r="J2353" s="533">
        <v>50000039</v>
      </c>
      <c r="K2353" s="14" t="s">
        <v>65</v>
      </c>
      <c r="L2353" s="14" t="s">
        <v>31</v>
      </c>
      <c r="M2353" s="45">
        <v>2353</v>
      </c>
      <c r="N2353" s="45">
        <v>1</v>
      </c>
      <c r="O2353" s="52">
        <v>20026.650000000009</v>
      </c>
      <c r="P2353" s="48">
        <v>16021.320000000002</v>
      </c>
      <c r="Q2353" s="12" t="s">
        <v>405</v>
      </c>
      <c r="R2353" s="46">
        <v>3337.7750000000015</v>
      </c>
      <c r="T2353" s="59" t="s">
        <v>74</v>
      </c>
      <c r="U2353" s="14">
        <v>0</v>
      </c>
      <c r="V2353" s="59" t="s">
        <v>174</v>
      </c>
      <c r="X2353" s="46">
        <v>0</v>
      </c>
      <c r="Y2353" s="46">
        <v>0</v>
      </c>
      <c r="Z2353" s="46">
        <v>0</v>
      </c>
      <c r="AA2353" s="46">
        <v>0</v>
      </c>
      <c r="AB2353" s="46">
        <v>0</v>
      </c>
      <c r="AC2353" s="46">
        <v>0</v>
      </c>
      <c r="AD2353" s="46">
        <v>0</v>
      </c>
      <c r="AE2353" s="46">
        <v>0</v>
      </c>
      <c r="AF2353" s="46">
        <v>0</v>
      </c>
      <c r="AG2353" s="46">
        <v>0</v>
      </c>
      <c r="AH2353" s="46">
        <v>0</v>
      </c>
      <c r="AI2353" s="46">
        <v>9.0949470177292824E-12</v>
      </c>
      <c r="AJ2353" s="46">
        <v>6354.85</v>
      </c>
      <c r="AK2353" s="46">
        <v>6610.75</v>
      </c>
      <c r="AL2353" s="46">
        <v>7061.0500000000011</v>
      </c>
      <c r="AM2353" s="46">
        <v>0</v>
      </c>
    </row>
    <row r="2354" spans="5:39" x14ac:dyDescent="0.2">
      <c r="E2354" s="47">
        <v>235</v>
      </c>
      <c r="F2354" s="47">
        <v>246</v>
      </c>
      <c r="G2354" s="47" t="s">
        <v>252</v>
      </c>
      <c r="H2354" s="47" t="s">
        <v>348</v>
      </c>
      <c r="I2354" s="47" t="s">
        <v>613</v>
      </c>
      <c r="J2354" s="533">
        <v>50000039</v>
      </c>
      <c r="K2354" s="14" t="s">
        <v>64</v>
      </c>
      <c r="L2354" s="14" t="s">
        <v>57</v>
      </c>
      <c r="M2354" s="45">
        <v>2354</v>
      </c>
      <c r="N2354" s="45">
        <v>1</v>
      </c>
      <c r="O2354" s="46">
        <v>5532.22</v>
      </c>
      <c r="Q2354" s="12" t="s">
        <v>405</v>
      </c>
      <c r="T2354" s="59" t="s">
        <v>74</v>
      </c>
      <c r="U2354" s="14">
        <v>0</v>
      </c>
      <c r="V2354" s="59" t="s">
        <v>174</v>
      </c>
      <c r="X2354" s="46">
        <v>0</v>
      </c>
      <c r="Y2354" s="46">
        <v>2650.32</v>
      </c>
      <c r="Z2354" s="46">
        <v>0</v>
      </c>
      <c r="AA2354" s="46">
        <v>2577.36</v>
      </c>
      <c r="AB2354" s="46">
        <v>5154.72</v>
      </c>
      <c r="AC2354" s="46">
        <v>7805.0400000000009</v>
      </c>
      <c r="AD2354" s="46">
        <v>10455.36</v>
      </c>
      <c r="AE2354" s="46">
        <v>13221.470000000001</v>
      </c>
      <c r="AF2354" s="46">
        <v>0</v>
      </c>
      <c r="AG2354" s="46">
        <v>2766.11</v>
      </c>
      <c r="AH2354" s="46">
        <v>5532.22</v>
      </c>
      <c r="AI2354" s="46">
        <v>8298.33</v>
      </c>
      <c r="AJ2354" s="46">
        <v>0</v>
      </c>
      <c r="AK2354" s="46">
        <v>2766.11</v>
      </c>
      <c r="AL2354" s="46">
        <v>5532.22</v>
      </c>
      <c r="AM2354" s="46">
        <v>0</v>
      </c>
    </row>
    <row r="2355" spans="5:39" x14ac:dyDescent="0.2">
      <c r="E2355" s="47">
        <v>235</v>
      </c>
      <c r="F2355" s="47">
        <v>246</v>
      </c>
      <c r="G2355" s="47" t="s">
        <v>252</v>
      </c>
      <c r="H2355" s="47" t="s">
        <v>348</v>
      </c>
      <c r="I2355" s="47" t="s">
        <v>613</v>
      </c>
      <c r="J2355" s="533">
        <v>50000039</v>
      </c>
      <c r="K2355" s="14" t="s">
        <v>64</v>
      </c>
      <c r="L2355" s="14" t="s">
        <v>54</v>
      </c>
      <c r="M2355" s="45">
        <v>2355</v>
      </c>
      <c r="N2355" s="45">
        <v>1</v>
      </c>
      <c r="O2355" s="46">
        <v>8039.58</v>
      </c>
      <c r="Q2355" s="12" t="s">
        <v>405</v>
      </c>
      <c r="T2355" s="59" t="s">
        <v>74</v>
      </c>
      <c r="U2355" s="14">
        <v>0</v>
      </c>
      <c r="V2355" s="59" t="s">
        <v>174</v>
      </c>
      <c r="X2355" s="46">
        <v>0</v>
      </c>
      <c r="Y2355" s="46">
        <v>2032.54</v>
      </c>
      <c r="Z2355" s="46">
        <v>3302.7200000000003</v>
      </c>
      <c r="AA2355" s="46">
        <v>5290.47</v>
      </c>
      <c r="AB2355" s="46">
        <v>7238.3</v>
      </c>
      <c r="AC2355" s="46">
        <v>8308.89</v>
      </c>
      <c r="AD2355" s="46">
        <v>9181.66</v>
      </c>
      <c r="AE2355" s="46">
        <v>10089.200000000001</v>
      </c>
      <c r="AF2355" s="46">
        <v>1595.2600000000039</v>
      </c>
      <c r="AG2355" s="46">
        <v>3276.2200000000039</v>
      </c>
      <c r="AH2355" s="46">
        <v>4924.0100000000039</v>
      </c>
      <c r="AI2355" s="46">
        <v>7891.3200000000033</v>
      </c>
      <c r="AJ2355" s="46">
        <v>0</v>
      </c>
      <c r="AK2355" s="46">
        <v>3794.64</v>
      </c>
      <c r="AL2355" s="46">
        <v>8039.58</v>
      </c>
      <c r="AM2355" s="46">
        <v>0</v>
      </c>
    </row>
    <row r="2356" spans="5:39" x14ac:dyDescent="0.2">
      <c r="E2356" s="47">
        <v>235</v>
      </c>
      <c r="F2356" s="47">
        <v>246</v>
      </c>
      <c r="G2356" s="47" t="s">
        <v>252</v>
      </c>
      <c r="H2356" s="47" t="s">
        <v>348</v>
      </c>
      <c r="I2356" s="47" t="s">
        <v>613</v>
      </c>
      <c r="J2356" s="533">
        <v>50000039</v>
      </c>
      <c r="K2356" s="14" t="s">
        <v>64</v>
      </c>
      <c r="L2356" s="14" t="s">
        <v>58</v>
      </c>
      <c r="M2356" s="45">
        <v>2356</v>
      </c>
      <c r="N2356" s="45">
        <v>1</v>
      </c>
      <c r="O2356" s="46">
        <v>6454.8500000000076</v>
      </c>
      <c r="Q2356" s="12" t="s">
        <v>405</v>
      </c>
      <c r="T2356" s="59" t="s">
        <v>74</v>
      </c>
      <c r="U2356" s="14">
        <v>0</v>
      </c>
      <c r="V2356" s="59" t="s">
        <v>174</v>
      </c>
      <c r="X2356" s="46">
        <v>0</v>
      </c>
      <c r="Y2356" s="46">
        <v>7170.7300000000005</v>
      </c>
      <c r="Z2356" s="46">
        <v>7220.7300000000005</v>
      </c>
      <c r="AA2356" s="46">
        <v>7270.7300000000005</v>
      </c>
      <c r="AB2356" s="46">
        <v>7320.7300000000023</v>
      </c>
      <c r="AC2356" s="46">
        <v>7370.7300000000032</v>
      </c>
      <c r="AD2356" s="46">
        <v>7420.7300000000032</v>
      </c>
      <c r="AE2356" s="46">
        <v>7470.7300000000032</v>
      </c>
      <c r="AF2356" s="46">
        <v>7520.7300000000087</v>
      </c>
      <c r="AG2356" s="46">
        <v>7570.7300000000077</v>
      </c>
      <c r="AH2356" s="46">
        <v>7620.7300000000087</v>
      </c>
      <c r="AI2356" s="46">
        <v>7670.7300000000087</v>
      </c>
      <c r="AJ2356" s="46">
        <v>6354.8500000000058</v>
      </c>
      <c r="AK2356" s="46">
        <v>6404.8500000000058</v>
      </c>
      <c r="AL2356" s="46">
        <v>6454.8500000000076</v>
      </c>
      <c r="AM2356" s="46">
        <v>4005.3300000000017</v>
      </c>
    </row>
    <row r="2357" spans="5:39" x14ac:dyDescent="0.2">
      <c r="E2357" s="47">
        <v>235</v>
      </c>
      <c r="F2357" s="47">
        <v>246</v>
      </c>
      <c r="G2357" s="47" t="s">
        <v>252</v>
      </c>
      <c r="H2357" s="47" t="s">
        <v>348</v>
      </c>
      <c r="I2357" s="47" t="s">
        <v>613</v>
      </c>
      <c r="J2357" s="533">
        <v>50000039</v>
      </c>
      <c r="K2357" s="14" t="s">
        <v>67</v>
      </c>
      <c r="L2357" s="14" t="s">
        <v>67</v>
      </c>
      <c r="M2357" s="45">
        <v>2357</v>
      </c>
      <c r="N2357" s="45">
        <v>1</v>
      </c>
      <c r="O2357" s="53">
        <v>27.96459467758541</v>
      </c>
      <c r="P2357" s="54">
        <v>17.96459467758541</v>
      </c>
      <c r="Q2357" s="55" t="s">
        <v>405</v>
      </c>
      <c r="R2357" s="56">
        <v>3.4557465062879928</v>
      </c>
      <c r="S2357" s="57" t="s">
        <v>370</v>
      </c>
      <c r="T2357" s="60" t="s">
        <v>74</v>
      </c>
      <c r="U2357" s="14">
        <v>0</v>
      </c>
      <c r="V2357" s="60" t="s">
        <v>174</v>
      </c>
      <c r="Y2357" s="46">
        <v>27.96459467758541</v>
      </c>
      <c r="Z2357" s="46">
        <v>27.96459467758541</v>
      </c>
      <c r="AA2357" s="46">
        <v>27.96459467758541</v>
      </c>
      <c r="AB2357" s="46">
        <v>27.96459467758541</v>
      </c>
      <c r="AC2357" s="46">
        <v>27.96459467758541</v>
      </c>
      <c r="AD2357" s="46">
        <v>27.96459467758541</v>
      </c>
      <c r="AE2357" s="46">
        <v>27.96459467758541</v>
      </c>
      <c r="AF2357" s="46">
        <v>27.96459467758541</v>
      </c>
      <c r="AG2357" s="46">
        <v>27.96459467758541</v>
      </c>
      <c r="AH2357" s="46">
        <v>27.96459467758541</v>
      </c>
      <c r="AI2357" s="46">
        <v>27.96459467758541</v>
      </c>
      <c r="AJ2357" s="46">
        <v>27.96459467758541</v>
      </c>
      <c r="AK2357" s="46">
        <v>27.96459467758541</v>
      </c>
      <c r="AL2357" s="46">
        <v>27.96459467758541</v>
      </c>
      <c r="AM2357" s="46">
        <v>27.96459467758541</v>
      </c>
    </row>
    <row r="2358" spans="5:39" x14ac:dyDescent="0.2">
      <c r="E2358" s="14">
        <v>236</v>
      </c>
      <c r="F2358" s="14">
        <v>247</v>
      </c>
      <c r="G2358" s="14" t="s">
        <v>252</v>
      </c>
      <c r="H2358" s="14" t="s">
        <v>353</v>
      </c>
      <c r="I2358" s="14" t="s">
        <v>614</v>
      </c>
      <c r="J2358" s="531">
        <v>50000040</v>
      </c>
      <c r="K2358" s="14" t="s">
        <v>59</v>
      </c>
      <c r="L2358" s="14" t="s">
        <v>57</v>
      </c>
      <c r="M2358" s="45">
        <v>2358</v>
      </c>
      <c r="N2358" s="45">
        <v>1</v>
      </c>
      <c r="O2358" s="46">
        <v>1770.94</v>
      </c>
      <c r="Q2358" s="12">
        <v>0</v>
      </c>
      <c r="T2358" s="59">
        <v>0</v>
      </c>
      <c r="U2358" s="14">
        <v>0</v>
      </c>
      <c r="V2358" s="59" t="s">
        <v>150</v>
      </c>
      <c r="Y2358" s="46">
        <v>1696.81</v>
      </c>
      <c r="Z2358" s="46">
        <v>1700.8</v>
      </c>
      <c r="AA2358" s="46">
        <v>2037.76</v>
      </c>
      <c r="AB2358" s="46">
        <v>1359.85</v>
      </c>
      <c r="AC2358" s="46">
        <v>1696.81</v>
      </c>
      <c r="AD2358" s="46">
        <v>1696.81</v>
      </c>
      <c r="AE2358" s="46">
        <v>1770.94</v>
      </c>
      <c r="AF2358" s="46">
        <v>1770.94</v>
      </c>
      <c r="AG2358" s="46">
        <v>1770.94</v>
      </c>
      <c r="AH2358" s="46">
        <v>1770.94</v>
      </c>
      <c r="AI2358" s="46">
        <v>1770.94</v>
      </c>
      <c r="AJ2358" s="46">
        <v>1770.94</v>
      </c>
      <c r="AK2358" s="46">
        <v>1770.94</v>
      </c>
      <c r="AL2358" s="46">
        <v>1770.94</v>
      </c>
      <c r="AM2358" s="46">
        <v>0</v>
      </c>
    </row>
    <row r="2359" spans="5:39" x14ac:dyDescent="0.2">
      <c r="E2359" s="47">
        <v>236</v>
      </c>
      <c r="F2359" s="47">
        <v>247</v>
      </c>
      <c r="G2359" s="47" t="s">
        <v>252</v>
      </c>
      <c r="H2359" s="47" t="s">
        <v>353</v>
      </c>
      <c r="I2359" s="47" t="s">
        <v>614</v>
      </c>
      <c r="J2359" s="533">
        <v>50000040</v>
      </c>
      <c r="K2359" s="14" t="s">
        <v>59</v>
      </c>
      <c r="L2359" s="14" t="s">
        <v>54</v>
      </c>
      <c r="M2359" s="45">
        <v>2359</v>
      </c>
      <c r="N2359" s="45">
        <v>1</v>
      </c>
      <c r="O2359" s="46">
        <v>2471.7200000000003</v>
      </c>
      <c r="Q2359" s="12">
        <v>0</v>
      </c>
      <c r="T2359" s="59">
        <v>0</v>
      </c>
      <c r="U2359" s="14">
        <v>0</v>
      </c>
      <c r="V2359" s="59" t="s">
        <v>150</v>
      </c>
      <c r="Y2359" s="46">
        <v>1672.81</v>
      </c>
      <c r="Z2359" s="46">
        <v>2565.59</v>
      </c>
      <c r="AA2359" s="46">
        <v>1476.2399999999998</v>
      </c>
      <c r="AB2359" s="46">
        <v>1857.25</v>
      </c>
      <c r="AC2359" s="46">
        <v>734.43000000000006</v>
      </c>
      <c r="AD2359" s="46">
        <v>1151.8399999999999</v>
      </c>
      <c r="AE2359" s="46">
        <v>159</v>
      </c>
      <c r="AF2359" s="46">
        <v>689.19999999999993</v>
      </c>
      <c r="AG2359" s="46">
        <v>830.06</v>
      </c>
      <c r="AH2359" s="46">
        <v>983.8599999999999</v>
      </c>
      <c r="AI2359" s="46">
        <v>1707.28</v>
      </c>
      <c r="AJ2359" s="46">
        <v>1963.91</v>
      </c>
      <c r="AK2359" s="46">
        <v>2307.52</v>
      </c>
      <c r="AL2359" s="46">
        <v>2471.7200000000003</v>
      </c>
      <c r="AM2359" s="46">
        <v>0</v>
      </c>
    </row>
    <row r="2360" spans="5:39" x14ac:dyDescent="0.2">
      <c r="E2360" s="47">
        <v>236</v>
      </c>
      <c r="F2360" s="47">
        <v>247</v>
      </c>
      <c r="G2360" s="47" t="s">
        <v>252</v>
      </c>
      <c r="H2360" s="47" t="s">
        <v>353</v>
      </c>
      <c r="I2360" s="47" t="s">
        <v>614</v>
      </c>
      <c r="J2360" s="533">
        <v>50000040</v>
      </c>
      <c r="K2360" s="14" t="s">
        <v>59</v>
      </c>
      <c r="L2360" s="14" t="s">
        <v>58</v>
      </c>
      <c r="M2360" s="45">
        <v>2360</v>
      </c>
      <c r="N2360" s="45">
        <v>1</v>
      </c>
      <c r="O2360" s="46">
        <v>49.999999999999545</v>
      </c>
      <c r="Q2360" s="12">
        <v>0</v>
      </c>
      <c r="T2360" s="59">
        <v>0</v>
      </c>
      <c r="U2360" s="14">
        <v>0</v>
      </c>
      <c r="V2360" s="59" t="s">
        <v>150</v>
      </c>
      <c r="Y2360" s="46">
        <v>50</v>
      </c>
      <c r="Z2360" s="46">
        <v>50</v>
      </c>
      <c r="AA2360" s="46">
        <v>50.000000000000227</v>
      </c>
      <c r="AB2360" s="46">
        <v>50</v>
      </c>
      <c r="AC2360" s="46">
        <v>49.999999999999773</v>
      </c>
      <c r="AD2360" s="46">
        <v>50.000000000000227</v>
      </c>
      <c r="AE2360" s="46">
        <v>50</v>
      </c>
      <c r="AF2360" s="46">
        <v>49.999999999999886</v>
      </c>
      <c r="AG2360" s="46">
        <v>50</v>
      </c>
      <c r="AH2360" s="46">
        <v>50.000000000000227</v>
      </c>
      <c r="AI2360" s="46">
        <v>49.999999999999773</v>
      </c>
      <c r="AJ2360" s="46">
        <v>49.999999999999773</v>
      </c>
      <c r="AK2360" s="46">
        <v>50</v>
      </c>
      <c r="AL2360" s="46">
        <v>49.999999999999545</v>
      </c>
      <c r="AM2360" s="46">
        <v>0</v>
      </c>
    </row>
    <row r="2361" spans="5:39" x14ac:dyDescent="0.2">
      <c r="E2361" s="47">
        <v>236</v>
      </c>
      <c r="F2361" s="47">
        <v>247</v>
      </c>
      <c r="G2361" s="47" t="s">
        <v>252</v>
      </c>
      <c r="H2361" s="47" t="s">
        <v>353</v>
      </c>
      <c r="I2361" s="47" t="s">
        <v>614</v>
      </c>
      <c r="J2361" s="533">
        <v>50000040</v>
      </c>
      <c r="K2361" s="14" t="s">
        <v>59</v>
      </c>
      <c r="L2361" s="14" t="s">
        <v>31</v>
      </c>
      <c r="M2361" s="45">
        <v>2361</v>
      </c>
      <c r="N2361" s="45">
        <v>1</v>
      </c>
      <c r="O2361" s="48">
        <v>4292.66</v>
      </c>
      <c r="Q2361" s="12">
        <v>0</v>
      </c>
      <c r="R2361" s="46">
        <v>3531.6650000000004</v>
      </c>
      <c r="T2361" s="59">
        <v>0</v>
      </c>
      <c r="U2361" s="14">
        <v>0</v>
      </c>
      <c r="V2361" s="59" t="s">
        <v>150</v>
      </c>
      <c r="X2361" s="46">
        <v>2407.4699999999998</v>
      </c>
      <c r="Y2361" s="46">
        <v>3419.62</v>
      </c>
      <c r="Z2361" s="46">
        <v>4316.3900000000003</v>
      </c>
      <c r="AA2361" s="46">
        <v>3564</v>
      </c>
      <c r="AB2361" s="46">
        <v>3267.1</v>
      </c>
      <c r="AC2361" s="46">
        <v>2481.2399999999998</v>
      </c>
      <c r="AD2361" s="46">
        <v>2898.6499999999996</v>
      </c>
      <c r="AE2361" s="46">
        <v>1979.94</v>
      </c>
      <c r="AF2361" s="46">
        <v>2510.14</v>
      </c>
      <c r="AG2361" s="46">
        <v>2651</v>
      </c>
      <c r="AH2361" s="46">
        <v>2804.8</v>
      </c>
      <c r="AI2361" s="46">
        <v>3528.2200000000003</v>
      </c>
      <c r="AJ2361" s="46">
        <v>3784.8500000000004</v>
      </c>
      <c r="AK2361" s="46">
        <v>4128.46</v>
      </c>
      <c r="AL2361" s="46">
        <v>4292.66</v>
      </c>
      <c r="AM2361" s="46">
        <v>0</v>
      </c>
    </row>
    <row r="2362" spans="5:39" x14ac:dyDescent="0.2">
      <c r="E2362" s="47">
        <v>236</v>
      </c>
      <c r="F2362" s="47">
        <v>247</v>
      </c>
      <c r="G2362" s="47" t="s">
        <v>252</v>
      </c>
      <c r="H2362" s="47" t="s">
        <v>353</v>
      </c>
      <c r="I2362" s="47" t="s">
        <v>614</v>
      </c>
      <c r="J2362" s="533">
        <v>50000040</v>
      </c>
      <c r="K2362" s="14" t="s">
        <v>37</v>
      </c>
      <c r="L2362" s="14" t="s">
        <v>31</v>
      </c>
      <c r="M2362" s="45">
        <v>2362</v>
      </c>
      <c r="N2362" s="45">
        <v>1</v>
      </c>
      <c r="O2362" s="48">
        <v>4128.46</v>
      </c>
      <c r="P2362" s="48"/>
      <c r="Q2362" s="12">
        <v>0</v>
      </c>
      <c r="R2362" s="46">
        <v>3234.5783333333334</v>
      </c>
      <c r="T2362" s="59">
        <v>0</v>
      </c>
      <c r="U2362" s="14">
        <v>0</v>
      </c>
      <c r="V2362" s="59" t="s">
        <v>150</v>
      </c>
      <c r="Y2362" s="46">
        <v>0</v>
      </c>
      <c r="Z2362" s="46">
        <v>5827.09</v>
      </c>
      <c r="AA2362" s="46">
        <v>4316.3900000000003</v>
      </c>
      <c r="AB2362" s="46">
        <v>6831.1</v>
      </c>
      <c r="AC2362" s="46">
        <v>0</v>
      </c>
      <c r="AD2362" s="46">
        <v>0</v>
      </c>
      <c r="AE2362" s="46">
        <v>5379.89</v>
      </c>
      <c r="AF2362" s="46">
        <v>1979.94</v>
      </c>
      <c r="AG2362" s="46">
        <v>2510.14</v>
      </c>
      <c r="AH2362" s="46">
        <v>5455.8</v>
      </c>
      <c r="AI2362" s="46">
        <v>0</v>
      </c>
      <c r="AJ2362" s="46">
        <v>3528.22</v>
      </c>
      <c r="AK2362" s="46">
        <v>3784.85</v>
      </c>
      <c r="AL2362" s="46">
        <v>4128.46</v>
      </c>
      <c r="AM2362" s="46">
        <v>4292.66</v>
      </c>
    </row>
    <row r="2363" spans="5:39" x14ac:dyDescent="0.2">
      <c r="E2363" s="47">
        <v>236</v>
      </c>
      <c r="F2363" s="47">
        <v>247</v>
      </c>
      <c r="G2363" s="47" t="s">
        <v>252</v>
      </c>
      <c r="H2363" s="47" t="s">
        <v>353</v>
      </c>
      <c r="I2363" s="47" t="s">
        <v>614</v>
      </c>
      <c r="J2363" s="533">
        <v>50000040</v>
      </c>
      <c r="K2363" s="14" t="s">
        <v>65</v>
      </c>
      <c r="L2363" s="14" t="s">
        <v>31</v>
      </c>
      <c r="M2363" s="45">
        <v>2363</v>
      </c>
      <c r="N2363" s="45">
        <v>1</v>
      </c>
      <c r="O2363" s="52">
        <v>4292.66</v>
      </c>
      <c r="P2363" s="48">
        <v>4292.66</v>
      </c>
      <c r="Q2363" s="12">
        <v>0</v>
      </c>
      <c r="R2363" s="46">
        <v>715.44333333333327</v>
      </c>
      <c r="T2363" s="59">
        <v>0</v>
      </c>
      <c r="U2363" s="14">
        <v>0</v>
      </c>
      <c r="V2363" s="59" t="s">
        <v>150</v>
      </c>
      <c r="X2363" s="46">
        <v>0</v>
      </c>
      <c r="Y2363" s="46">
        <v>0</v>
      </c>
      <c r="Z2363" s="46">
        <v>0</v>
      </c>
      <c r="AA2363" s="46">
        <v>0</v>
      </c>
      <c r="AB2363" s="46">
        <v>0</v>
      </c>
      <c r="AC2363" s="46">
        <v>0</v>
      </c>
      <c r="AD2363" s="46">
        <v>0</v>
      </c>
      <c r="AE2363" s="46">
        <v>0</v>
      </c>
      <c r="AF2363" s="46">
        <v>0</v>
      </c>
      <c r="AG2363" s="46">
        <v>0</v>
      </c>
      <c r="AH2363" s="46">
        <v>0</v>
      </c>
      <c r="AI2363" s="46">
        <v>0</v>
      </c>
      <c r="AJ2363" s="46">
        <v>0</v>
      </c>
      <c r="AK2363" s="46">
        <v>0</v>
      </c>
      <c r="AL2363" s="46">
        <v>4292.66</v>
      </c>
      <c r="AM2363" s="46">
        <v>0</v>
      </c>
    </row>
    <row r="2364" spans="5:39" x14ac:dyDescent="0.2">
      <c r="E2364" s="47">
        <v>236</v>
      </c>
      <c r="F2364" s="47">
        <v>247</v>
      </c>
      <c r="G2364" s="47" t="s">
        <v>252</v>
      </c>
      <c r="H2364" s="47" t="s">
        <v>353</v>
      </c>
      <c r="I2364" s="47" t="s">
        <v>614</v>
      </c>
      <c r="J2364" s="533">
        <v>50000040</v>
      </c>
      <c r="K2364" s="14" t="s">
        <v>64</v>
      </c>
      <c r="L2364" s="14" t="s">
        <v>57</v>
      </c>
      <c r="M2364" s="45">
        <v>2364</v>
      </c>
      <c r="N2364" s="45">
        <v>1</v>
      </c>
      <c r="O2364" s="46">
        <v>0</v>
      </c>
      <c r="Q2364" s="12">
        <v>0</v>
      </c>
      <c r="T2364" s="59">
        <v>0</v>
      </c>
      <c r="U2364" s="14">
        <v>0</v>
      </c>
      <c r="V2364" s="59" t="s">
        <v>150</v>
      </c>
      <c r="X2364" s="46">
        <v>0</v>
      </c>
      <c r="Y2364" s="46">
        <v>1696.81</v>
      </c>
      <c r="Z2364" s="46">
        <v>0</v>
      </c>
      <c r="AA2364" s="46">
        <v>0</v>
      </c>
      <c r="AB2364" s="46">
        <v>0</v>
      </c>
      <c r="AC2364" s="46">
        <v>1696.8099999999963</v>
      </c>
      <c r="AD2364" s="46">
        <v>3393.6199999999963</v>
      </c>
      <c r="AE2364" s="46">
        <v>0</v>
      </c>
      <c r="AF2364" s="46">
        <v>0</v>
      </c>
      <c r="AG2364" s="46">
        <v>0</v>
      </c>
      <c r="AH2364" s="46">
        <v>0</v>
      </c>
      <c r="AI2364" s="46">
        <v>1770.94</v>
      </c>
      <c r="AJ2364" s="46">
        <v>13.660000000000309</v>
      </c>
      <c r="AK2364" s="46">
        <v>0</v>
      </c>
      <c r="AL2364" s="46">
        <v>0</v>
      </c>
      <c r="AM2364" s="46">
        <v>0</v>
      </c>
    </row>
    <row r="2365" spans="5:39" x14ac:dyDescent="0.2">
      <c r="E2365" s="47">
        <v>236</v>
      </c>
      <c r="F2365" s="47">
        <v>247</v>
      </c>
      <c r="G2365" s="47" t="s">
        <v>252</v>
      </c>
      <c r="H2365" s="47" t="s">
        <v>353</v>
      </c>
      <c r="I2365" s="47" t="s">
        <v>614</v>
      </c>
      <c r="J2365" s="533">
        <v>50000040</v>
      </c>
      <c r="K2365" s="14" t="s">
        <v>64</v>
      </c>
      <c r="L2365" s="14" t="s">
        <v>54</v>
      </c>
      <c r="M2365" s="45">
        <v>2365</v>
      </c>
      <c r="N2365" s="45">
        <v>1</v>
      </c>
      <c r="O2365" s="46">
        <v>4092.6600000000003</v>
      </c>
      <c r="Q2365" s="12">
        <v>0</v>
      </c>
      <c r="T2365" s="59">
        <v>0</v>
      </c>
      <c r="U2365" s="14">
        <v>0</v>
      </c>
      <c r="V2365" s="59" t="s">
        <v>150</v>
      </c>
      <c r="X2365" s="46">
        <v>0</v>
      </c>
      <c r="Y2365" s="46">
        <v>1672.81</v>
      </c>
      <c r="Z2365" s="46">
        <v>1808.9199999999992</v>
      </c>
      <c r="AA2365" s="46">
        <v>1006.5299999999988</v>
      </c>
      <c r="AB2365" s="46">
        <v>0</v>
      </c>
      <c r="AC2365" s="46">
        <v>734.43000000000006</v>
      </c>
      <c r="AD2365" s="46">
        <v>1886.27</v>
      </c>
      <c r="AE2365" s="46">
        <v>1829.9399999999955</v>
      </c>
      <c r="AF2365" s="46">
        <v>2310.1399999999953</v>
      </c>
      <c r="AG2365" s="46">
        <v>2400.9999999999955</v>
      </c>
      <c r="AH2365" s="46">
        <v>0</v>
      </c>
      <c r="AI2365" s="46">
        <v>1707.28</v>
      </c>
      <c r="AJ2365" s="46">
        <v>3671.19</v>
      </c>
      <c r="AK2365" s="46">
        <v>3978.4600000000005</v>
      </c>
      <c r="AL2365" s="46">
        <v>4092.6600000000003</v>
      </c>
      <c r="AM2365" s="46">
        <v>0</v>
      </c>
    </row>
    <row r="2366" spans="5:39" x14ac:dyDescent="0.2">
      <c r="E2366" s="47">
        <v>236</v>
      </c>
      <c r="F2366" s="47">
        <v>247</v>
      </c>
      <c r="G2366" s="47" t="s">
        <v>252</v>
      </c>
      <c r="H2366" s="47" t="s">
        <v>353</v>
      </c>
      <c r="I2366" s="47" t="s">
        <v>614</v>
      </c>
      <c r="J2366" s="533">
        <v>50000040</v>
      </c>
      <c r="K2366" s="14" t="s">
        <v>64</v>
      </c>
      <c r="L2366" s="14" t="s">
        <v>58</v>
      </c>
      <c r="M2366" s="45">
        <v>2366</v>
      </c>
      <c r="N2366" s="45">
        <v>1</v>
      </c>
      <c r="O2366" s="46">
        <v>199.99999999999591</v>
      </c>
      <c r="Q2366" s="12">
        <v>0</v>
      </c>
      <c r="T2366" s="59">
        <v>0</v>
      </c>
      <c r="U2366" s="14">
        <v>0</v>
      </c>
      <c r="V2366" s="59" t="s">
        <v>150</v>
      </c>
      <c r="X2366" s="46">
        <v>0</v>
      </c>
      <c r="Y2366" s="46">
        <v>2457.4700000000007</v>
      </c>
      <c r="Z2366" s="46">
        <v>2507.4700000000003</v>
      </c>
      <c r="AA2366" s="46">
        <v>2557.4700000000012</v>
      </c>
      <c r="AB2366" s="46">
        <v>-3.637978807091713E-12</v>
      </c>
      <c r="AC2366" s="46">
        <v>50.000000000001592</v>
      </c>
      <c r="AD2366" s="46">
        <v>100.00000000000318</v>
      </c>
      <c r="AE2366" s="46">
        <v>150.00000000000318</v>
      </c>
      <c r="AF2366" s="46">
        <v>200.00000000000409</v>
      </c>
      <c r="AG2366" s="46">
        <v>250.00000000000455</v>
      </c>
      <c r="AH2366" s="46">
        <v>0</v>
      </c>
      <c r="AI2366" s="46">
        <v>50.000000000001137</v>
      </c>
      <c r="AJ2366" s="46">
        <v>99.999999999998181</v>
      </c>
      <c r="AK2366" s="46">
        <v>149.99999999999864</v>
      </c>
      <c r="AL2366" s="46">
        <v>199.99999999999591</v>
      </c>
      <c r="AM2366" s="46">
        <v>0</v>
      </c>
    </row>
    <row r="2367" spans="5:39" x14ac:dyDescent="0.2">
      <c r="E2367" s="47">
        <v>236</v>
      </c>
      <c r="F2367" s="47">
        <v>247</v>
      </c>
      <c r="G2367" s="47" t="s">
        <v>252</v>
      </c>
      <c r="H2367" s="47" t="s">
        <v>353</v>
      </c>
      <c r="I2367" s="47" t="s">
        <v>614</v>
      </c>
      <c r="J2367" s="533">
        <v>50000040</v>
      </c>
      <c r="K2367" s="14" t="s">
        <v>67</v>
      </c>
      <c r="L2367" s="14" t="s">
        <v>67</v>
      </c>
      <c r="M2367" s="45">
        <v>2367</v>
      </c>
      <c r="N2367" s="45">
        <v>1</v>
      </c>
      <c r="O2367" s="53">
        <v>0</v>
      </c>
      <c r="P2367" s="54">
        <v>0</v>
      </c>
      <c r="Q2367" s="55">
        <v>0</v>
      </c>
      <c r="R2367" s="56">
        <v>0</v>
      </c>
      <c r="S2367" s="57">
        <v>0</v>
      </c>
      <c r="T2367" s="60">
        <v>0</v>
      </c>
      <c r="U2367" s="14">
        <v>0</v>
      </c>
      <c r="V2367" s="60" t="s">
        <v>150</v>
      </c>
      <c r="Y2367" s="46">
        <v>0</v>
      </c>
      <c r="Z2367" s="46">
        <v>0</v>
      </c>
      <c r="AA2367" s="46">
        <v>0</v>
      </c>
      <c r="AB2367" s="46">
        <v>0</v>
      </c>
      <c r="AC2367" s="46">
        <v>0</v>
      </c>
      <c r="AD2367" s="46">
        <v>0</v>
      </c>
      <c r="AE2367" s="46">
        <v>0</v>
      </c>
      <c r="AF2367" s="46">
        <v>0</v>
      </c>
      <c r="AG2367" s="46">
        <v>0</v>
      </c>
      <c r="AH2367" s="46">
        <v>0</v>
      </c>
      <c r="AI2367" s="46">
        <v>0</v>
      </c>
      <c r="AJ2367" s="46">
        <v>0</v>
      </c>
      <c r="AK2367" s="46">
        <v>0</v>
      </c>
      <c r="AL2367" s="46">
        <v>0</v>
      </c>
      <c r="AM2367" s="46">
        <v>0</v>
      </c>
    </row>
    <row r="2368" spans="5:39" x14ac:dyDescent="0.2">
      <c r="E2368" s="14">
        <v>237</v>
      </c>
      <c r="F2368" s="14">
        <v>248</v>
      </c>
      <c r="G2368" s="14" t="s">
        <v>252</v>
      </c>
      <c r="H2368" s="14" t="s">
        <v>304</v>
      </c>
      <c r="I2368" s="14" t="s">
        <v>615</v>
      </c>
      <c r="J2368" s="531">
        <v>50000041</v>
      </c>
      <c r="K2368" s="14" t="s">
        <v>59</v>
      </c>
      <c r="L2368" s="14" t="s">
        <v>57</v>
      </c>
      <c r="M2368" s="45">
        <v>2368</v>
      </c>
      <c r="N2368" s="45">
        <v>1</v>
      </c>
      <c r="O2368" s="46">
        <v>1743.51</v>
      </c>
      <c r="Q2368" s="12">
        <v>0</v>
      </c>
      <c r="T2368" s="59">
        <v>0</v>
      </c>
      <c r="U2368" s="14">
        <v>0</v>
      </c>
      <c r="V2368" s="59" t="s">
        <v>175</v>
      </c>
      <c r="Y2368" s="46">
        <v>1670.53</v>
      </c>
      <c r="Z2368" s="46">
        <v>1676.52</v>
      </c>
      <c r="AA2368" s="46">
        <v>1672.52</v>
      </c>
      <c r="AB2368" s="46">
        <v>-2153.64</v>
      </c>
      <c r="AC2368" s="46">
        <v>1670.53</v>
      </c>
      <c r="AD2368" s="46">
        <v>1670.53</v>
      </c>
      <c r="AE2368" s="46">
        <v>1743.51</v>
      </c>
      <c r="AF2368" s="46">
        <v>1743.51</v>
      </c>
      <c r="AG2368" s="46">
        <v>1743.51</v>
      </c>
      <c r="AH2368" s="46">
        <v>1743.51</v>
      </c>
      <c r="AI2368" s="46">
        <v>1743.51</v>
      </c>
      <c r="AJ2368" s="46">
        <v>1743.51</v>
      </c>
      <c r="AK2368" s="46">
        <v>1743.51</v>
      </c>
      <c r="AL2368" s="46">
        <v>1743.51</v>
      </c>
      <c r="AM2368" s="46">
        <v>0</v>
      </c>
    </row>
    <row r="2369" spans="5:39" x14ac:dyDescent="0.2">
      <c r="E2369" s="47">
        <v>237</v>
      </c>
      <c r="F2369" s="47">
        <v>248</v>
      </c>
      <c r="G2369" s="47" t="s">
        <v>252</v>
      </c>
      <c r="H2369" s="47" t="s">
        <v>304</v>
      </c>
      <c r="I2369" s="47" t="s">
        <v>615</v>
      </c>
      <c r="J2369" s="533">
        <v>50000041</v>
      </c>
      <c r="K2369" s="14" t="s">
        <v>59</v>
      </c>
      <c r="L2369" s="14" t="s">
        <v>54</v>
      </c>
      <c r="M2369" s="45">
        <v>2369</v>
      </c>
      <c r="N2369" s="45">
        <v>1</v>
      </c>
      <c r="O2369" s="46">
        <v>3002.4700000000003</v>
      </c>
      <c r="Q2369" s="12">
        <v>0</v>
      </c>
      <c r="T2369" s="59">
        <v>0</v>
      </c>
      <c r="U2369" s="14">
        <v>0</v>
      </c>
      <c r="V2369" s="59" t="s">
        <v>175</v>
      </c>
      <c r="Y2369" s="46">
        <v>1331.15</v>
      </c>
      <c r="Z2369" s="46">
        <v>1991.74</v>
      </c>
      <c r="AA2369" s="46">
        <v>1253.32</v>
      </c>
      <c r="AB2369" s="46">
        <v>6594.59</v>
      </c>
      <c r="AC2369" s="46">
        <v>4590.2400000000007</v>
      </c>
      <c r="AD2369" s="46">
        <v>2324.1699999999996</v>
      </c>
      <c r="AE2369" s="46">
        <v>2048.62</v>
      </c>
      <c r="AF2369" s="46">
        <v>-73.360000000000014</v>
      </c>
      <c r="AG2369" s="46">
        <v>1721.1100000000001</v>
      </c>
      <c r="AH2369" s="46">
        <v>1187.94</v>
      </c>
      <c r="AI2369" s="46">
        <v>2602.4499999999998</v>
      </c>
      <c r="AJ2369" s="46">
        <v>2730.11</v>
      </c>
      <c r="AK2369" s="46">
        <v>2102.67</v>
      </c>
      <c r="AL2369" s="46">
        <v>3002.4700000000003</v>
      </c>
      <c r="AM2369" s="46">
        <v>0</v>
      </c>
    </row>
    <row r="2370" spans="5:39" x14ac:dyDescent="0.2">
      <c r="E2370" s="47">
        <v>237</v>
      </c>
      <c r="F2370" s="47">
        <v>248</v>
      </c>
      <c r="G2370" s="47" t="s">
        <v>252</v>
      </c>
      <c r="H2370" s="47" t="s">
        <v>304</v>
      </c>
      <c r="I2370" s="47" t="s">
        <v>615</v>
      </c>
      <c r="J2370" s="533">
        <v>50000041</v>
      </c>
      <c r="K2370" s="14" t="s">
        <v>59</v>
      </c>
      <c r="L2370" s="14" t="s">
        <v>58</v>
      </c>
      <c r="M2370" s="45">
        <v>2370</v>
      </c>
      <c r="N2370" s="45">
        <v>1</v>
      </c>
      <c r="O2370" s="46">
        <v>49.999999999999091</v>
      </c>
      <c r="Q2370" s="12">
        <v>0</v>
      </c>
      <c r="T2370" s="59">
        <v>0</v>
      </c>
      <c r="U2370" s="14">
        <v>0</v>
      </c>
      <c r="V2370" s="59" t="s">
        <v>175</v>
      </c>
      <c r="Y2370" s="46">
        <v>49.999999999999773</v>
      </c>
      <c r="Z2370" s="46">
        <v>50.000000000000227</v>
      </c>
      <c r="AA2370" s="46">
        <v>50.000000000000227</v>
      </c>
      <c r="AB2370" s="46">
        <v>50</v>
      </c>
      <c r="AC2370" s="46">
        <v>50</v>
      </c>
      <c r="AD2370" s="46">
        <v>50.000000000000455</v>
      </c>
      <c r="AE2370" s="46">
        <v>50</v>
      </c>
      <c r="AF2370" s="46">
        <v>50.000000000000114</v>
      </c>
      <c r="AG2370" s="46">
        <v>49.999999999999773</v>
      </c>
      <c r="AH2370" s="46">
        <v>49.999999999999773</v>
      </c>
      <c r="AI2370" s="46">
        <v>50</v>
      </c>
      <c r="AJ2370" s="46">
        <v>49.999999999999545</v>
      </c>
      <c r="AK2370" s="46">
        <v>50</v>
      </c>
      <c r="AL2370" s="46">
        <v>49.999999999999091</v>
      </c>
      <c r="AM2370" s="46">
        <v>0</v>
      </c>
    </row>
    <row r="2371" spans="5:39" x14ac:dyDescent="0.2">
      <c r="E2371" s="47">
        <v>237</v>
      </c>
      <c r="F2371" s="47">
        <v>248</v>
      </c>
      <c r="G2371" s="47" t="s">
        <v>252</v>
      </c>
      <c r="H2371" s="47" t="s">
        <v>304</v>
      </c>
      <c r="I2371" s="47" t="s">
        <v>615</v>
      </c>
      <c r="J2371" s="533">
        <v>50000041</v>
      </c>
      <c r="K2371" s="14" t="s">
        <v>59</v>
      </c>
      <c r="L2371" s="14" t="s">
        <v>31</v>
      </c>
      <c r="M2371" s="45">
        <v>2371</v>
      </c>
      <c r="N2371" s="45">
        <v>1</v>
      </c>
      <c r="O2371" s="48">
        <v>4795.9799999999996</v>
      </c>
      <c r="Q2371" s="12">
        <v>0</v>
      </c>
      <c r="R2371" s="46">
        <v>4017.9683333333328</v>
      </c>
      <c r="T2371" s="59">
        <v>0</v>
      </c>
      <c r="U2371" s="14">
        <v>0</v>
      </c>
      <c r="V2371" s="59" t="s">
        <v>175</v>
      </c>
      <c r="X2371" s="46">
        <v>9833.7099999999991</v>
      </c>
      <c r="Y2371" s="46">
        <v>3051.6800000000003</v>
      </c>
      <c r="Z2371" s="46">
        <v>3718.26</v>
      </c>
      <c r="AA2371" s="46">
        <v>2975.84</v>
      </c>
      <c r="AB2371" s="46">
        <v>4490.9500000000007</v>
      </c>
      <c r="AC2371" s="46">
        <v>6310.77</v>
      </c>
      <c r="AD2371" s="46">
        <v>4044.7000000000003</v>
      </c>
      <c r="AE2371" s="46">
        <v>3842.13</v>
      </c>
      <c r="AF2371" s="46">
        <v>1720.15</v>
      </c>
      <c r="AG2371" s="46">
        <v>3514.62</v>
      </c>
      <c r="AH2371" s="46">
        <v>2981.45</v>
      </c>
      <c r="AI2371" s="46">
        <v>4395.96</v>
      </c>
      <c r="AJ2371" s="46">
        <v>4523.619999999999</v>
      </c>
      <c r="AK2371" s="46">
        <v>3896.1800000000003</v>
      </c>
      <c r="AL2371" s="46">
        <v>4795.9799999999996</v>
      </c>
      <c r="AM2371" s="46">
        <v>0</v>
      </c>
    </row>
    <row r="2372" spans="5:39" x14ac:dyDescent="0.2">
      <c r="E2372" s="47">
        <v>237</v>
      </c>
      <c r="F2372" s="47">
        <v>248</v>
      </c>
      <c r="G2372" s="47" t="s">
        <v>252</v>
      </c>
      <c r="H2372" s="47" t="s">
        <v>304</v>
      </c>
      <c r="I2372" s="47" t="s">
        <v>615</v>
      </c>
      <c r="J2372" s="533">
        <v>50000041</v>
      </c>
      <c r="K2372" s="14" t="s">
        <v>37</v>
      </c>
      <c r="L2372" s="14" t="s">
        <v>31</v>
      </c>
      <c r="M2372" s="45">
        <v>2372</v>
      </c>
      <c r="N2372" s="45">
        <v>1</v>
      </c>
      <c r="O2372" s="48">
        <v>8419.7999999999993</v>
      </c>
      <c r="P2372" s="48"/>
      <c r="Q2372" s="12">
        <v>0</v>
      </c>
      <c r="R2372" s="46">
        <v>3505.33</v>
      </c>
      <c r="T2372" s="59">
        <v>0</v>
      </c>
      <c r="U2372" s="14">
        <v>0</v>
      </c>
      <c r="V2372" s="59" t="s">
        <v>175</v>
      </c>
      <c r="Y2372" s="46">
        <v>0</v>
      </c>
      <c r="Z2372" s="46">
        <v>0</v>
      </c>
      <c r="AA2372" s="46">
        <v>9466.86</v>
      </c>
      <c r="AB2372" s="46">
        <v>0</v>
      </c>
      <c r="AC2372" s="46">
        <v>0</v>
      </c>
      <c r="AD2372" s="46">
        <v>13780</v>
      </c>
      <c r="AE2372" s="46">
        <v>11179.05</v>
      </c>
      <c r="AF2372" s="46">
        <v>3842.13</v>
      </c>
      <c r="AG2372" s="46">
        <v>1720.15</v>
      </c>
      <c r="AH2372" s="46">
        <v>3514.62</v>
      </c>
      <c r="AI2372" s="46">
        <v>2981.45</v>
      </c>
      <c r="AJ2372" s="46">
        <v>4395.96</v>
      </c>
      <c r="AK2372" s="46">
        <v>0</v>
      </c>
      <c r="AL2372" s="46">
        <v>8419.7999999999993</v>
      </c>
      <c r="AM2372" s="46">
        <v>959.19599999999991</v>
      </c>
    </row>
    <row r="2373" spans="5:39" x14ac:dyDescent="0.2">
      <c r="E2373" s="47">
        <v>237</v>
      </c>
      <c r="F2373" s="47">
        <v>248</v>
      </c>
      <c r="G2373" s="47" t="s">
        <v>252</v>
      </c>
      <c r="H2373" s="47" t="s">
        <v>304</v>
      </c>
      <c r="I2373" s="47" t="s">
        <v>615</v>
      </c>
      <c r="J2373" s="533">
        <v>50000041</v>
      </c>
      <c r="K2373" s="14" t="s">
        <v>65</v>
      </c>
      <c r="L2373" s="14" t="s">
        <v>31</v>
      </c>
      <c r="M2373" s="45">
        <v>2373</v>
      </c>
      <c r="N2373" s="45">
        <v>1</v>
      </c>
      <c r="O2373" s="52">
        <v>4795.9799999999923</v>
      </c>
      <c r="P2373" s="48">
        <v>959.19599999999991</v>
      </c>
      <c r="Q2373" s="12">
        <v>0</v>
      </c>
      <c r="R2373" s="46">
        <v>799.32999999999868</v>
      </c>
      <c r="T2373" s="59">
        <v>0</v>
      </c>
      <c r="U2373" s="14">
        <v>0</v>
      </c>
      <c r="V2373" s="59" t="s">
        <v>175</v>
      </c>
      <c r="X2373" s="46">
        <v>0</v>
      </c>
      <c r="Y2373" s="46">
        <v>0</v>
      </c>
      <c r="Z2373" s="46">
        <v>0</v>
      </c>
      <c r="AA2373" s="46">
        <v>0</v>
      </c>
      <c r="AB2373" s="46">
        <v>0</v>
      </c>
      <c r="AC2373" s="46">
        <v>0</v>
      </c>
      <c r="AD2373" s="46">
        <v>0</v>
      </c>
      <c r="AE2373" s="46">
        <v>0</v>
      </c>
      <c r="AF2373" s="46">
        <v>0</v>
      </c>
      <c r="AG2373" s="46">
        <v>0</v>
      </c>
      <c r="AH2373" s="46">
        <v>0</v>
      </c>
      <c r="AI2373" s="46">
        <v>0</v>
      </c>
      <c r="AJ2373" s="46">
        <v>0</v>
      </c>
      <c r="AK2373" s="46">
        <v>0</v>
      </c>
      <c r="AL2373" s="46">
        <v>4795.9799999999923</v>
      </c>
      <c r="AM2373" s="46">
        <v>0</v>
      </c>
    </row>
    <row r="2374" spans="5:39" x14ac:dyDescent="0.2">
      <c r="E2374" s="47">
        <v>237</v>
      </c>
      <c r="F2374" s="47">
        <v>248</v>
      </c>
      <c r="G2374" s="47" t="s">
        <v>252</v>
      </c>
      <c r="H2374" s="47" t="s">
        <v>304</v>
      </c>
      <c r="I2374" s="47" t="s">
        <v>615</v>
      </c>
      <c r="J2374" s="533">
        <v>50000041</v>
      </c>
      <c r="K2374" s="14" t="s">
        <v>64</v>
      </c>
      <c r="L2374" s="14" t="s">
        <v>57</v>
      </c>
      <c r="M2374" s="45">
        <v>2374</v>
      </c>
      <c r="N2374" s="45">
        <v>1</v>
      </c>
      <c r="O2374" s="46">
        <v>0</v>
      </c>
      <c r="Q2374" s="12">
        <v>0</v>
      </c>
      <c r="T2374" s="59">
        <v>0</v>
      </c>
      <c r="U2374" s="14">
        <v>0</v>
      </c>
      <c r="V2374" s="59" t="s">
        <v>175</v>
      </c>
      <c r="X2374" s="46">
        <v>0</v>
      </c>
      <c r="Y2374" s="46">
        <v>1670.53</v>
      </c>
      <c r="Z2374" s="46">
        <v>3347.05</v>
      </c>
      <c r="AA2374" s="46">
        <v>0</v>
      </c>
      <c r="AB2374" s="46">
        <v>0</v>
      </c>
      <c r="AC2374" s="46">
        <v>1670.53</v>
      </c>
      <c r="AD2374" s="46">
        <v>0</v>
      </c>
      <c r="AE2374" s="46">
        <v>0</v>
      </c>
      <c r="AF2374" s="46">
        <v>0</v>
      </c>
      <c r="AG2374" s="46">
        <v>23.3599999999999</v>
      </c>
      <c r="AH2374" s="46">
        <v>0</v>
      </c>
      <c r="AI2374" s="46">
        <v>0</v>
      </c>
      <c r="AJ2374" s="46">
        <v>0</v>
      </c>
      <c r="AK2374" s="46">
        <v>1743.51</v>
      </c>
      <c r="AL2374" s="46">
        <v>0</v>
      </c>
      <c r="AM2374" s="46">
        <v>0</v>
      </c>
    </row>
    <row r="2375" spans="5:39" x14ac:dyDescent="0.2">
      <c r="E2375" s="47">
        <v>237</v>
      </c>
      <c r="F2375" s="47">
        <v>248</v>
      </c>
      <c r="G2375" s="47" t="s">
        <v>252</v>
      </c>
      <c r="H2375" s="47" t="s">
        <v>304</v>
      </c>
      <c r="I2375" s="47" t="s">
        <v>615</v>
      </c>
      <c r="J2375" s="533">
        <v>50000041</v>
      </c>
      <c r="K2375" s="14" t="s">
        <v>64</v>
      </c>
      <c r="L2375" s="14" t="s">
        <v>54</v>
      </c>
      <c r="M2375" s="45">
        <v>2375</v>
      </c>
      <c r="N2375" s="45">
        <v>1</v>
      </c>
      <c r="O2375" s="46">
        <v>2775.8300000000017</v>
      </c>
      <c r="Q2375" s="12">
        <v>0</v>
      </c>
      <c r="T2375" s="59">
        <v>0</v>
      </c>
      <c r="U2375" s="14">
        <v>0</v>
      </c>
      <c r="V2375" s="59" t="s">
        <v>175</v>
      </c>
      <c r="X2375" s="46">
        <v>0</v>
      </c>
      <c r="Y2375" s="46">
        <v>1331.15</v>
      </c>
      <c r="Z2375" s="46">
        <v>3322.8900000000003</v>
      </c>
      <c r="AA2375" s="46">
        <v>128.91999999999916</v>
      </c>
      <c r="AB2375" s="46">
        <v>4569.869999999999</v>
      </c>
      <c r="AC2375" s="46">
        <v>9160.11</v>
      </c>
      <c r="AD2375" s="46">
        <v>1045.3400000000001</v>
      </c>
      <c r="AE2375" s="46">
        <v>0</v>
      </c>
      <c r="AF2375" s="46">
        <v>0</v>
      </c>
      <c r="AG2375" s="46">
        <v>1721.1100000000001</v>
      </c>
      <c r="AH2375" s="46">
        <v>1161.3000000000002</v>
      </c>
      <c r="AI2375" s="46">
        <v>2525.8100000000004</v>
      </c>
      <c r="AJ2375" s="46">
        <v>2603.4700000000003</v>
      </c>
      <c r="AK2375" s="46">
        <v>4706.1400000000003</v>
      </c>
      <c r="AL2375" s="46">
        <v>2775.8300000000017</v>
      </c>
      <c r="AM2375" s="46">
        <v>1816.6340000000018</v>
      </c>
    </row>
    <row r="2376" spans="5:39" x14ac:dyDescent="0.2">
      <c r="E2376" s="47">
        <v>237</v>
      </c>
      <c r="F2376" s="47">
        <v>248</v>
      </c>
      <c r="G2376" s="47" t="s">
        <v>252</v>
      </c>
      <c r="H2376" s="47" t="s">
        <v>304</v>
      </c>
      <c r="I2376" s="47" t="s">
        <v>615</v>
      </c>
      <c r="J2376" s="533">
        <v>50000041</v>
      </c>
      <c r="K2376" s="14" t="s">
        <v>64</v>
      </c>
      <c r="L2376" s="14" t="s">
        <v>58</v>
      </c>
      <c r="M2376" s="45">
        <v>2376</v>
      </c>
      <c r="N2376" s="45">
        <v>1</v>
      </c>
      <c r="O2376" s="46">
        <v>2020.1499999999942</v>
      </c>
      <c r="Q2376" s="12">
        <v>0</v>
      </c>
      <c r="T2376" s="59">
        <v>0</v>
      </c>
      <c r="U2376" s="14">
        <v>0</v>
      </c>
      <c r="V2376" s="59" t="s">
        <v>175</v>
      </c>
      <c r="X2376" s="46">
        <v>0</v>
      </c>
      <c r="Y2376" s="46">
        <v>9883.7099999999991</v>
      </c>
      <c r="Z2376" s="46">
        <v>9933.7100000000028</v>
      </c>
      <c r="AA2376" s="46">
        <v>9983.7100000000028</v>
      </c>
      <c r="AB2376" s="46">
        <v>10033.710000000003</v>
      </c>
      <c r="AC2376" s="46">
        <v>10083.710000000003</v>
      </c>
      <c r="AD2376" s="46">
        <v>10133.710000000003</v>
      </c>
      <c r="AE2376" s="46">
        <v>3842.1299999999974</v>
      </c>
      <c r="AF2376" s="46">
        <v>1720.1500000000015</v>
      </c>
      <c r="AG2376" s="46">
        <v>1770.1500000000028</v>
      </c>
      <c r="AH2376" s="46">
        <v>1820.1499999999969</v>
      </c>
      <c r="AI2376" s="46">
        <v>1870.1499999999987</v>
      </c>
      <c r="AJ2376" s="46">
        <v>1920.1499999999951</v>
      </c>
      <c r="AK2376" s="46">
        <v>1970.1499999999951</v>
      </c>
      <c r="AL2376" s="46">
        <v>2020.1499999999942</v>
      </c>
      <c r="AM2376" s="46">
        <v>2020.1499999999978</v>
      </c>
    </row>
    <row r="2377" spans="5:39" x14ac:dyDescent="0.2">
      <c r="E2377" s="47">
        <v>237</v>
      </c>
      <c r="F2377" s="47">
        <v>248</v>
      </c>
      <c r="G2377" s="47" t="s">
        <v>252</v>
      </c>
      <c r="H2377" s="47" t="s">
        <v>304</v>
      </c>
      <c r="I2377" s="47" t="s">
        <v>615</v>
      </c>
      <c r="J2377" s="533">
        <v>50000041</v>
      </c>
      <c r="K2377" s="14" t="s">
        <v>67</v>
      </c>
      <c r="L2377" s="14" t="s">
        <v>67</v>
      </c>
      <c r="M2377" s="45">
        <v>2377</v>
      </c>
      <c r="N2377" s="45">
        <v>1</v>
      </c>
      <c r="O2377" s="53">
        <v>0</v>
      </c>
      <c r="P2377" s="54">
        <v>0</v>
      </c>
      <c r="Q2377" s="55">
        <v>0</v>
      </c>
      <c r="R2377" s="56">
        <v>0</v>
      </c>
      <c r="S2377" s="57">
        <v>0</v>
      </c>
      <c r="T2377" s="60">
        <v>0</v>
      </c>
      <c r="U2377" s="14">
        <v>0</v>
      </c>
      <c r="V2377" s="60" t="s">
        <v>175</v>
      </c>
      <c r="Y2377" s="46">
        <v>0</v>
      </c>
      <c r="Z2377" s="46">
        <v>0</v>
      </c>
      <c r="AA2377" s="46">
        <v>0</v>
      </c>
      <c r="AB2377" s="46">
        <v>0</v>
      </c>
      <c r="AC2377" s="46">
        <v>0</v>
      </c>
      <c r="AD2377" s="46">
        <v>0</v>
      </c>
      <c r="AE2377" s="46">
        <v>0</v>
      </c>
      <c r="AF2377" s="46">
        <v>0</v>
      </c>
      <c r="AG2377" s="46">
        <v>0</v>
      </c>
      <c r="AH2377" s="46">
        <v>0</v>
      </c>
      <c r="AI2377" s="46">
        <v>0</v>
      </c>
      <c r="AJ2377" s="46">
        <v>0</v>
      </c>
      <c r="AK2377" s="46">
        <v>0</v>
      </c>
      <c r="AL2377" s="46">
        <v>0</v>
      </c>
      <c r="AM2377" s="46">
        <v>0</v>
      </c>
    </row>
    <row r="2378" spans="5:39" x14ac:dyDescent="0.2">
      <c r="E2378" s="14">
        <v>238</v>
      </c>
      <c r="F2378" s="14">
        <v>249</v>
      </c>
      <c r="G2378" s="14" t="s">
        <v>252</v>
      </c>
      <c r="H2378" s="14" t="s">
        <v>349</v>
      </c>
      <c r="I2378" s="14" t="s">
        <v>616</v>
      </c>
      <c r="J2378" s="531">
        <v>50000042</v>
      </c>
      <c r="K2378" s="14" t="s">
        <v>59</v>
      </c>
      <c r="L2378" s="14" t="s">
        <v>57</v>
      </c>
      <c r="M2378" s="45">
        <v>2378</v>
      </c>
      <c r="N2378" s="45">
        <v>1</v>
      </c>
      <c r="O2378" s="46">
        <v>4219.6899999999996</v>
      </c>
      <c r="Q2378" s="12" t="s">
        <v>376</v>
      </c>
      <c r="T2378" s="59" t="s">
        <v>73</v>
      </c>
      <c r="U2378" s="14">
        <v>33</v>
      </c>
      <c r="V2378" s="59" t="s">
        <v>175</v>
      </c>
      <c r="Y2378" s="46">
        <v>4043.06</v>
      </c>
      <c r="Z2378" s="46">
        <v>4053.04</v>
      </c>
      <c r="AA2378" s="46">
        <v>4049.05</v>
      </c>
      <c r="AB2378" s="46">
        <v>4049.04</v>
      </c>
      <c r="AC2378" s="46">
        <v>4043.06</v>
      </c>
      <c r="AD2378" s="46">
        <v>4043.06</v>
      </c>
      <c r="AE2378" s="46">
        <v>4219.6899999999996</v>
      </c>
      <c r="AF2378" s="46">
        <v>4219.6899999999996</v>
      </c>
      <c r="AG2378" s="46">
        <v>4219.6899999999996</v>
      </c>
      <c r="AH2378" s="46">
        <v>4219.6899999999996</v>
      </c>
      <c r="AI2378" s="46">
        <v>4219.6899999999996</v>
      </c>
      <c r="AJ2378" s="46">
        <v>4219.6899999999996</v>
      </c>
      <c r="AK2378" s="46">
        <v>4219.6899999999996</v>
      </c>
      <c r="AL2378" s="46">
        <v>4219.6899999999996</v>
      </c>
      <c r="AM2378" s="46">
        <v>0</v>
      </c>
    </row>
    <row r="2379" spans="5:39" x14ac:dyDescent="0.2">
      <c r="E2379" s="47">
        <v>238</v>
      </c>
      <c r="F2379" s="47">
        <v>249</v>
      </c>
      <c r="G2379" s="47" t="s">
        <v>252</v>
      </c>
      <c r="H2379" s="47" t="s">
        <v>349</v>
      </c>
      <c r="I2379" s="47" t="s">
        <v>616</v>
      </c>
      <c r="J2379" s="533">
        <v>50000042</v>
      </c>
      <c r="K2379" s="14" t="s">
        <v>59</v>
      </c>
      <c r="L2379" s="14" t="s">
        <v>54</v>
      </c>
      <c r="M2379" s="45">
        <v>2379</v>
      </c>
      <c r="N2379" s="45">
        <v>1</v>
      </c>
      <c r="O2379" s="46">
        <v>5998.4699999999993</v>
      </c>
      <c r="Q2379" s="12" t="s">
        <v>376</v>
      </c>
      <c r="T2379" s="59" t="s">
        <v>73</v>
      </c>
      <c r="U2379" s="14">
        <v>0</v>
      </c>
      <c r="V2379" s="59" t="s">
        <v>175</v>
      </c>
      <c r="Y2379" s="46">
        <v>3219.11</v>
      </c>
      <c r="Z2379" s="46">
        <v>4821.68</v>
      </c>
      <c r="AA2379" s="46">
        <v>3033.51</v>
      </c>
      <c r="AB2379" s="46">
        <v>2969.65</v>
      </c>
      <c r="AC2379" s="46">
        <v>1752.25</v>
      </c>
      <c r="AD2379" s="46">
        <v>872.77</v>
      </c>
      <c r="AE2379" s="46">
        <v>907.54</v>
      </c>
      <c r="AF2379" s="46">
        <v>2004.33</v>
      </c>
      <c r="AG2379" s="46">
        <v>2087.39</v>
      </c>
      <c r="AH2379" s="46">
        <v>2034.7399999999998</v>
      </c>
      <c r="AI2379" s="46">
        <v>4048.43</v>
      </c>
      <c r="AJ2379" s="46">
        <v>4921.8000000000011</v>
      </c>
      <c r="AK2379" s="46">
        <v>5312.69</v>
      </c>
      <c r="AL2379" s="46">
        <v>5998.4699999999993</v>
      </c>
      <c r="AM2379" s="46">
        <v>0</v>
      </c>
    </row>
    <row r="2380" spans="5:39" x14ac:dyDescent="0.2">
      <c r="E2380" s="47">
        <v>238</v>
      </c>
      <c r="F2380" s="47">
        <v>249</v>
      </c>
      <c r="G2380" s="47" t="s">
        <v>252</v>
      </c>
      <c r="H2380" s="47" t="s">
        <v>349</v>
      </c>
      <c r="I2380" s="47" t="s">
        <v>616</v>
      </c>
      <c r="J2380" s="533">
        <v>50000042</v>
      </c>
      <c r="K2380" s="14" t="s">
        <v>59</v>
      </c>
      <c r="L2380" s="14" t="s">
        <v>58</v>
      </c>
      <c r="M2380" s="45">
        <v>2380</v>
      </c>
      <c r="N2380" s="45">
        <v>1</v>
      </c>
      <c r="O2380" s="46">
        <v>50.000000000000909</v>
      </c>
      <c r="Q2380" s="12" t="s">
        <v>376</v>
      </c>
      <c r="T2380" s="59" t="s">
        <v>73</v>
      </c>
      <c r="U2380" s="14">
        <v>0</v>
      </c>
      <c r="V2380" s="59" t="s">
        <v>175</v>
      </c>
      <c r="Y2380" s="46">
        <v>50</v>
      </c>
      <c r="Z2380" s="46">
        <v>49.999999999999091</v>
      </c>
      <c r="AA2380" s="46">
        <v>50</v>
      </c>
      <c r="AB2380" s="46">
        <v>49.999999999999545</v>
      </c>
      <c r="AC2380" s="46">
        <v>50.000000000000455</v>
      </c>
      <c r="AD2380" s="46">
        <v>50</v>
      </c>
      <c r="AE2380" s="46">
        <v>50</v>
      </c>
      <c r="AF2380" s="46">
        <v>50.000000000000909</v>
      </c>
      <c r="AG2380" s="46">
        <v>50.000000000000455</v>
      </c>
      <c r="AH2380" s="46">
        <v>50.000000000000909</v>
      </c>
      <c r="AI2380" s="46">
        <v>50.000000000001364</v>
      </c>
      <c r="AJ2380" s="46">
        <v>49.999999999999091</v>
      </c>
      <c r="AK2380" s="46">
        <v>50</v>
      </c>
      <c r="AL2380" s="46">
        <v>50.000000000000909</v>
      </c>
      <c r="AM2380" s="46">
        <v>0</v>
      </c>
    </row>
    <row r="2381" spans="5:39" x14ac:dyDescent="0.2">
      <c r="E2381" s="47">
        <v>238</v>
      </c>
      <c r="F2381" s="47">
        <v>249</v>
      </c>
      <c r="G2381" s="47" t="s">
        <v>252</v>
      </c>
      <c r="H2381" s="47" t="s">
        <v>349</v>
      </c>
      <c r="I2381" s="47" t="s">
        <v>616</v>
      </c>
      <c r="J2381" s="533">
        <v>50000042</v>
      </c>
      <c r="K2381" s="14" t="s">
        <v>59</v>
      </c>
      <c r="L2381" s="14" t="s">
        <v>31</v>
      </c>
      <c r="M2381" s="45">
        <v>2381</v>
      </c>
      <c r="N2381" s="45">
        <v>1</v>
      </c>
      <c r="O2381" s="48">
        <v>10268.16</v>
      </c>
      <c r="Q2381" s="12" t="s">
        <v>376</v>
      </c>
      <c r="R2381" s="46">
        <v>8336.9433333333345</v>
      </c>
      <c r="T2381" s="59" t="s">
        <v>73</v>
      </c>
      <c r="U2381" s="14">
        <v>0</v>
      </c>
      <c r="V2381" s="59" t="s">
        <v>175</v>
      </c>
      <c r="X2381" s="46">
        <v>17272.5</v>
      </c>
      <c r="Y2381" s="46">
        <v>7312.17</v>
      </c>
      <c r="Z2381" s="46">
        <v>8924.7200000000012</v>
      </c>
      <c r="AA2381" s="46">
        <v>7132.56</v>
      </c>
      <c r="AB2381" s="46">
        <v>7068.6900000000005</v>
      </c>
      <c r="AC2381" s="46">
        <v>5845.3099999999995</v>
      </c>
      <c r="AD2381" s="46">
        <v>4965.83</v>
      </c>
      <c r="AE2381" s="46">
        <v>5177.2299999999996</v>
      </c>
      <c r="AF2381" s="46">
        <v>6274.02</v>
      </c>
      <c r="AG2381" s="46">
        <v>6357.08</v>
      </c>
      <c r="AH2381" s="46">
        <v>6304.43</v>
      </c>
      <c r="AI2381" s="46">
        <v>8318.1200000000008</v>
      </c>
      <c r="AJ2381" s="46">
        <v>9191.4900000000016</v>
      </c>
      <c r="AK2381" s="46">
        <v>9582.3799999999992</v>
      </c>
      <c r="AL2381" s="46">
        <v>10268.16</v>
      </c>
      <c r="AM2381" s="46">
        <v>0</v>
      </c>
    </row>
    <row r="2382" spans="5:39" x14ac:dyDescent="0.2">
      <c r="E2382" s="47">
        <v>238</v>
      </c>
      <c r="F2382" s="47">
        <v>249</v>
      </c>
      <c r="G2382" s="47" t="s">
        <v>252</v>
      </c>
      <c r="H2382" s="47" t="s">
        <v>349</v>
      </c>
      <c r="I2382" s="47" t="s">
        <v>616</v>
      </c>
      <c r="J2382" s="533">
        <v>50000042</v>
      </c>
      <c r="K2382" s="14" t="s">
        <v>37</v>
      </c>
      <c r="L2382" s="14" t="s">
        <v>31</v>
      </c>
      <c r="M2382" s="45">
        <v>2382</v>
      </c>
      <c r="N2382" s="45">
        <v>1</v>
      </c>
      <c r="O2382" s="48">
        <v>0</v>
      </c>
      <c r="P2382" s="48"/>
      <c r="Q2382" s="12" t="s">
        <v>376</v>
      </c>
      <c r="R2382" s="46">
        <v>12795.783333333333</v>
      </c>
      <c r="T2382" s="59" t="s">
        <v>73</v>
      </c>
      <c r="U2382" s="14">
        <v>0</v>
      </c>
      <c r="V2382" s="59" t="s">
        <v>175</v>
      </c>
      <c r="Y2382" s="46">
        <v>0</v>
      </c>
      <c r="Z2382" s="46">
        <v>0</v>
      </c>
      <c r="AA2382" s="46">
        <v>0</v>
      </c>
      <c r="AB2382" s="46">
        <v>0</v>
      </c>
      <c r="AC2382" s="46">
        <v>0</v>
      </c>
      <c r="AD2382" s="46">
        <v>23369.45</v>
      </c>
      <c r="AE2382" s="46">
        <v>0</v>
      </c>
      <c r="AF2382" s="46">
        <v>0</v>
      </c>
      <c r="AG2382" s="46">
        <v>0</v>
      </c>
      <c r="AH2382" s="46">
        <v>46603.58</v>
      </c>
      <c r="AI2382" s="46">
        <v>0</v>
      </c>
      <c r="AJ2382" s="46">
        <v>30171.119999999999</v>
      </c>
      <c r="AK2382" s="46">
        <v>0</v>
      </c>
      <c r="AL2382" s="46">
        <v>0</v>
      </c>
      <c r="AM2382" s="46">
        <v>7940.2160000000003</v>
      </c>
    </row>
    <row r="2383" spans="5:39" x14ac:dyDescent="0.2">
      <c r="E2383" s="47">
        <v>238</v>
      </c>
      <c r="F2383" s="47">
        <v>249</v>
      </c>
      <c r="G2383" s="47" t="s">
        <v>252</v>
      </c>
      <c r="H2383" s="47" t="s">
        <v>349</v>
      </c>
      <c r="I2383" s="47" t="s">
        <v>616</v>
      </c>
      <c r="J2383" s="533">
        <v>50000042</v>
      </c>
      <c r="K2383" s="14" t="s">
        <v>65</v>
      </c>
      <c r="L2383" s="14" t="s">
        <v>31</v>
      </c>
      <c r="M2383" s="45">
        <v>2383</v>
      </c>
      <c r="N2383" s="45">
        <v>1</v>
      </c>
      <c r="O2383" s="52">
        <v>19850.540000000015</v>
      </c>
      <c r="P2383" s="48">
        <v>7940.2160000000003</v>
      </c>
      <c r="Q2383" s="12" t="s">
        <v>376</v>
      </c>
      <c r="R2383" s="46">
        <v>3308.4233333333359</v>
      </c>
      <c r="T2383" s="59" t="s">
        <v>73</v>
      </c>
      <c r="U2383" s="14">
        <v>0</v>
      </c>
      <c r="V2383" s="59" t="s">
        <v>175</v>
      </c>
      <c r="X2383" s="46">
        <v>0</v>
      </c>
      <c r="Y2383" s="46">
        <v>0</v>
      </c>
      <c r="Z2383" s="46">
        <v>0</v>
      </c>
      <c r="AA2383" s="46">
        <v>0</v>
      </c>
      <c r="AB2383" s="46">
        <v>0</v>
      </c>
      <c r="AC2383" s="46">
        <v>0</v>
      </c>
      <c r="AD2383" s="46">
        <v>0</v>
      </c>
      <c r="AE2383" s="46">
        <v>0</v>
      </c>
      <c r="AF2383" s="46">
        <v>0</v>
      </c>
      <c r="AG2383" s="46">
        <v>0</v>
      </c>
      <c r="AH2383" s="46">
        <v>0</v>
      </c>
      <c r="AI2383" s="46">
        <v>0</v>
      </c>
      <c r="AJ2383" s="46">
        <v>0</v>
      </c>
      <c r="AK2383" s="46">
        <v>9582.3800000000138</v>
      </c>
      <c r="AL2383" s="46">
        <v>10268.16</v>
      </c>
      <c r="AM2383" s="46">
        <v>0</v>
      </c>
    </row>
    <row r="2384" spans="5:39" x14ac:dyDescent="0.2">
      <c r="E2384" s="47">
        <v>238</v>
      </c>
      <c r="F2384" s="47">
        <v>249</v>
      </c>
      <c r="G2384" s="47" t="s">
        <v>252</v>
      </c>
      <c r="H2384" s="47" t="s">
        <v>349</v>
      </c>
      <c r="I2384" s="47" t="s">
        <v>616</v>
      </c>
      <c r="J2384" s="533">
        <v>50000042</v>
      </c>
      <c r="K2384" s="14" t="s">
        <v>64</v>
      </c>
      <c r="L2384" s="14" t="s">
        <v>57</v>
      </c>
      <c r="M2384" s="45">
        <v>2384</v>
      </c>
      <c r="N2384" s="45">
        <v>1</v>
      </c>
      <c r="O2384" s="46">
        <v>8439.3799999999992</v>
      </c>
      <c r="Q2384" s="12" t="s">
        <v>376</v>
      </c>
      <c r="T2384" s="59" t="s">
        <v>73</v>
      </c>
      <c r="U2384" s="14">
        <v>0</v>
      </c>
      <c r="V2384" s="59" t="s">
        <v>175</v>
      </c>
      <c r="X2384" s="46">
        <v>0</v>
      </c>
      <c r="Y2384" s="46">
        <v>4043.06</v>
      </c>
      <c r="Z2384" s="46">
        <v>8096.1</v>
      </c>
      <c r="AA2384" s="46">
        <v>12145.150000000001</v>
      </c>
      <c r="AB2384" s="46">
        <v>16194.190000000002</v>
      </c>
      <c r="AC2384" s="46">
        <v>20237.250000000004</v>
      </c>
      <c r="AD2384" s="46">
        <v>910.86000000000422</v>
      </c>
      <c r="AE2384" s="46">
        <v>5130.5500000000038</v>
      </c>
      <c r="AF2384" s="46">
        <v>9350.2400000000034</v>
      </c>
      <c r="AG2384" s="46">
        <v>13569.930000000004</v>
      </c>
      <c r="AH2384" s="46">
        <v>0</v>
      </c>
      <c r="AI2384" s="46">
        <v>4219.6899999999996</v>
      </c>
      <c r="AJ2384" s="46">
        <v>0</v>
      </c>
      <c r="AK2384" s="46">
        <v>4219.6899999999996</v>
      </c>
      <c r="AL2384" s="46">
        <v>8439.3799999999992</v>
      </c>
      <c r="AM2384" s="46">
        <v>499.16399999999885</v>
      </c>
    </row>
    <row r="2385" spans="5:39" x14ac:dyDescent="0.2">
      <c r="E2385" s="47">
        <v>238</v>
      </c>
      <c r="F2385" s="47">
        <v>249</v>
      </c>
      <c r="G2385" s="47" t="s">
        <v>252</v>
      </c>
      <c r="H2385" s="47" t="s">
        <v>349</v>
      </c>
      <c r="I2385" s="47" t="s">
        <v>616</v>
      </c>
      <c r="J2385" s="533">
        <v>50000042</v>
      </c>
      <c r="K2385" s="14" t="s">
        <v>64</v>
      </c>
      <c r="L2385" s="14" t="s">
        <v>54</v>
      </c>
      <c r="M2385" s="45">
        <v>2385</v>
      </c>
      <c r="N2385" s="45">
        <v>1</v>
      </c>
      <c r="O2385" s="46">
        <v>11311.16</v>
      </c>
      <c r="Q2385" s="12" t="s">
        <v>376</v>
      </c>
      <c r="T2385" s="59" t="s">
        <v>73</v>
      </c>
      <c r="U2385" s="14">
        <v>0</v>
      </c>
      <c r="V2385" s="59" t="s">
        <v>175</v>
      </c>
      <c r="X2385" s="46">
        <v>0</v>
      </c>
      <c r="Y2385" s="46">
        <v>3219.11</v>
      </c>
      <c r="Z2385" s="46">
        <v>8040.7900000000009</v>
      </c>
      <c r="AA2385" s="46">
        <v>11074.300000000001</v>
      </c>
      <c r="AB2385" s="46">
        <v>14043.95</v>
      </c>
      <c r="AC2385" s="46">
        <v>15796.2</v>
      </c>
      <c r="AD2385" s="46">
        <v>16668.97</v>
      </c>
      <c r="AE2385" s="46">
        <v>17576.510000000002</v>
      </c>
      <c r="AF2385" s="46">
        <v>19580.840000000004</v>
      </c>
      <c r="AG2385" s="46">
        <v>21668.230000000003</v>
      </c>
      <c r="AH2385" s="46">
        <v>0</v>
      </c>
      <c r="AI2385" s="46">
        <v>4048.43</v>
      </c>
      <c r="AJ2385" s="46">
        <v>0</v>
      </c>
      <c r="AK2385" s="46">
        <v>5312.69</v>
      </c>
      <c r="AL2385" s="46">
        <v>11311.16</v>
      </c>
      <c r="AM2385" s="46">
        <v>11311.16</v>
      </c>
    </row>
    <row r="2386" spans="5:39" x14ac:dyDescent="0.2">
      <c r="E2386" s="47">
        <v>238</v>
      </c>
      <c r="F2386" s="47">
        <v>249</v>
      </c>
      <c r="G2386" s="47" t="s">
        <v>252</v>
      </c>
      <c r="H2386" s="47" t="s">
        <v>349</v>
      </c>
      <c r="I2386" s="47" t="s">
        <v>616</v>
      </c>
      <c r="J2386" s="533">
        <v>50000042</v>
      </c>
      <c r="K2386" s="14" t="s">
        <v>64</v>
      </c>
      <c r="L2386" s="14" t="s">
        <v>58</v>
      </c>
      <c r="M2386" s="45">
        <v>2386</v>
      </c>
      <c r="N2386" s="45">
        <v>1</v>
      </c>
      <c r="O2386" s="46">
        <v>100.00000000002365</v>
      </c>
      <c r="Q2386" s="12" t="s">
        <v>376</v>
      </c>
      <c r="T2386" s="59" t="s">
        <v>73</v>
      </c>
      <c r="U2386" s="14">
        <v>0</v>
      </c>
      <c r="V2386" s="59" t="s">
        <v>175</v>
      </c>
      <c r="X2386" s="46">
        <v>0</v>
      </c>
      <c r="Y2386" s="46">
        <v>17322.499999999996</v>
      </c>
      <c r="Z2386" s="46">
        <v>17372.5</v>
      </c>
      <c r="AA2386" s="46">
        <v>17422.499999999993</v>
      </c>
      <c r="AB2386" s="46">
        <v>17472.499999999996</v>
      </c>
      <c r="AC2386" s="46">
        <v>17522.499999999996</v>
      </c>
      <c r="AD2386" s="46">
        <v>17572.5</v>
      </c>
      <c r="AE2386" s="46">
        <v>17622.499999999993</v>
      </c>
      <c r="AF2386" s="46">
        <v>17672.499999999993</v>
      </c>
      <c r="AG2386" s="46">
        <v>17722.499999999993</v>
      </c>
      <c r="AH2386" s="46">
        <v>12661.510000000009</v>
      </c>
      <c r="AI2386" s="46">
        <v>12711.510000000006</v>
      </c>
      <c r="AJ2386" s="46">
        <v>1.4551915228366852E-11</v>
      </c>
      <c r="AK2386" s="46">
        <v>50.000000000020009</v>
      </c>
      <c r="AL2386" s="46">
        <v>100.00000000002365</v>
      </c>
      <c r="AM2386" s="46">
        <v>100.00000000002365</v>
      </c>
    </row>
    <row r="2387" spans="5:39" x14ac:dyDescent="0.2">
      <c r="E2387" s="47">
        <v>238</v>
      </c>
      <c r="F2387" s="47">
        <v>249</v>
      </c>
      <c r="G2387" s="47" t="s">
        <v>252</v>
      </c>
      <c r="H2387" s="47" t="s">
        <v>349</v>
      </c>
      <c r="I2387" s="47" t="s">
        <v>616</v>
      </c>
      <c r="J2387" s="533">
        <v>50000042</v>
      </c>
      <c r="K2387" s="14" t="s">
        <v>67</v>
      </c>
      <c r="L2387" s="14" t="s">
        <v>67</v>
      </c>
      <c r="M2387" s="45">
        <v>2387</v>
      </c>
      <c r="N2387" s="45">
        <v>1</v>
      </c>
      <c r="O2387" s="53">
        <v>13.516339605877874</v>
      </c>
      <c r="P2387" s="54">
        <v>3.5163396058778744</v>
      </c>
      <c r="Q2387" s="55" t="s">
        <v>376</v>
      </c>
      <c r="R2387" s="56">
        <v>2.3810333363586911</v>
      </c>
      <c r="S2387" s="57" t="s">
        <v>370</v>
      </c>
      <c r="T2387" s="60" t="s">
        <v>73</v>
      </c>
      <c r="U2387" s="14">
        <v>0</v>
      </c>
      <c r="V2387" s="60" t="s">
        <v>175</v>
      </c>
      <c r="Y2387" s="46">
        <v>13.516339605877874</v>
      </c>
      <c r="Z2387" s="46">
        <v>13.516339605877874</v>
      </c>
      <c r="AA2387" s="46">
        <v>13.516339605877874</v>
      </c>
      <c r="AB2387" s="46">
        <v>13.516339605877874</v>
      </c>
      <c r="AC2387" s="46">
        <v>13.516339605877874</v>
      </c>
      <c r="AD2387" s="46">
        <v>13.516339605877874</v>
      </c>
      <c r="AE2387" s="46">
        <v>13.516339605877874</v>
      </c>
      <c r="AF2387" s="46">
        <v>13.516339605877874</v>
      </c>
      <c r="AG2387" s="46">
        <v>13.516339605877874</v>
      </c>
      <c r="AH2387" s="46">
        <v>13.516339605877874</v>
      </c>
      <c r="AI2387" s="46">
        <v>13.516339605877874</v>
      </c>
      <c r="AJ2387" s="46">
        <v>13.516339605877874</v>
      </c>
      <c r="AK2387" s="46">
        <v>13.516339605877874</v>
      </c>
      <c r="AL2387" s="46">
        <v>13.516339605877874</v>
      </c>
      <c r="AM2387" s="46">
        <v>13.516339605877874</v>
      </c>
    </row>
    <row r="2388" spans="5:39" x14ac:dyDescent="0.2">
      <c r="E2388" s="14">
        <v>239</v>
      </c>
      <c r="F2388" s="14">
        <v>250</v>
      </c>
      <c r="G2388" s="14" t="s">
        <v>252</v>
      </c>
      <c r="H2388" s="14" t="s">
        <v>305</v>
      </c>
      <c r="I2388" s="14" t="s">
        <v>617</v>
      </c>
      <c r="J2388" s="531">
        <v>50000043</v>
      </c>
      <c r="K2388" s="14" t="s">
        <v>59</v>
      </c>
      <c r="L2388" s="14" t="s">
        <v>57</v>
      </c>
      <c r="M2388" s="45">
        <v>2388</v>
      </c>
      <c r="N2388" s="45">
        <v>1</v>
      </c>
      <c r="O2388" s="46">
        <v>2766.11</v>
      </c>
      <c r="Q2388" s="12" t="s">
        <v>376</v>
      </c>
      <c r="T2388" s="59" t="s">
        <v>73</v>
      </c>
      <c r="U2388" s="14">
        <v>34</v>
      </c>
      <c r="V2388" s="59" t="s">
        <v>174</v>
      </c>
      <c r="Y2388" s="46">
        <v>2650.32</v>
      </c>
      <c r="Z2388" s="46">
        <v>2579.35</v>
      </c>
      <c r="AA2388" s="46">
        <v>2654.31</v>
      </c>
      <c r="AB2388" s="46">
        <v>2577.36</v>
      </c>
      <c r="AC2388" s="46">
        <v>2650.32</v>
      </c>
      <c r="AD2388" s="46">
        <v>2650.32</v>
      </c>
      <c r="AE2388" s="46">
        <v>2766.11</v>
      </c>
      <c r="AF2388" s="46">
        <v>2766.11</v>
      </c>
      <c r="AG2388" s="46">
        <v>2766.11</v>
      </c>
      <c r="AH2388" s="46">
        <v>2766.11</v>
      </c>
      <c r="AI2388" s="46">
        <v>2766.11</v>
      </c>
      <c r="AJ2388" s="46">
        <v>2766.11</v>
      </c>
      <c r="AK2388" s="46">
        <v>2766.11</v>
      </c>
      <c r="AL2388" s="46">
        <v>2766.11</v>
      </c>
      <c r="AM2388" s="46">
        <v>0</v>
      </c>
    </row>
    <row r="2389" spans="5:39" x14ac:dyDescent="0.2">
      <c r="E2389" s="47">
        <v>239</v>
      </c>
      <c r="F2389" s="47">
        <v>250</v>
      </c>
      <c r="G2389" s="47" t="s">
        <v>252</v>
      </c>
      <c r="H2389" s="47" t="s">
        <v>305</v>
      </c>
      <c r="I2389" s="47" t="s">
        <v>617</v>
      </c>
      <c r="J2389" s="533">
        <v>50000043</v>
      </c>
      <c r="K2389" s="14" t="s">
        <v>59</v>
      </c>
      <c r="L2389" s="14" t="s">
        <v>54</v>
      </c>
      <c r="M2389" s="45">
        <v>2389</v>
      </c>
      <c r="N2389" s="45">
        <v>1</v>
      </c>
      <c r="O2389" s="46">
        <v>4244.9400000000005</v>
      </c>
      <c r="Q2389" s="12" t="s">
        <v>376</v>
      </c>
      <c r="T2389" s="59" t="s">
        <v>73</v>
      </c>
      <c r="U2389" s="14">
        <v>0</v>
      </c>
      <c r="V2389" s="59" t="s">
        <v>174</v>
      </c>
      <c r="Y2389" s="46">
        <v>2032.54</v>
      </c>
      <c r="Z2389" s="46">
        <v>3161.24</v>
      </c>
      <c r="AA2389" s="46">
        <v>1987.75</v>
      </c>
      <c r="AB2389" s="46">
        <v>1947.83</v>
      </c>
      <c r="AC2389" s="46">
        <v>1070.5899999999999</v>
      </c>
      <c r="AD2389" s="46">
        <v>0</v>
      </c>
      <c r="AE2389" s="46">
        <v>0</v>
      </c>
      <c r="AF2389" s="46">
        <v>1626.5099999999998</v>
      </c>
      <c r="AG2389" s="46">
        <v>1680.96</v>
      </c>
      <c r="AH2389" s="46">
        <v>1647.79</v>
      </c>
      <c r="AI2389" s="46">
        <v>2967.31</v>
      </c>
      <c r="AJ2389" s="46">
        <v>3538.74</v>
      </c>
      <c r="AK2389" s="46">
        <v>3794.64</v>
      </c>
      <c r="AL2389" s="46">
        <v>4244.9400000000005</v>
      </c>
      <c r="AM2389" s="46">
        <v>0</v>
      </c>
    </row>
    <row r="2390" spans="5:39" x14ac:dyDescent="0.2">
      <c r="E2390" s="47">
        <v>239</v>
      </c>
      <c r="F2390" s="47">
        <v>250</v>
      </c>
      <c r="G2390" s="47" t="s">
        <v>252</v>
      </c>
      <c r="H2390" s="47" t="s">
        <v>305</v>
      </c>
      <c r="I2390" s="47" t="s">
        <v>617</v>
      </c>
      <c r="J2390" s="533">
        <v>50000043</v>
      </c>
      <c r="K2390" s="14" t="s">
        <v>59</v>
      </c>
      <c r="L2390" s="14" t="s">
        <v>58</v>
      </c>
      <c r="M2390" s="45">
        <v>2390</v>
      </c>
      <c r="N2390" s="45">
        <v>1</v>
      </c>
      <c r="O2390" s="46">
        <v>50</v>
      </c>
      <c r="Q2390" s="12" t="s">
        <v>376</v>
      </c>
      <c r="T2390" s="59" t="s">
        <v>73</v>
      </c>
      <c r="U2390" s="14">
        <v>0</v>
      </c>
      <c r="V2390" s="59" t="s">
        <v>174</v>
      </c>
      <c r="Y2390" s="46">
        <v>49.999999999999545</v>
      </c>
      <c r="Z2390" s="46">
        <v>50.000000000000455</v>
      </c>
      <c r="AA2390" s="46">
        <v>50.000000000000455</v>
      </c>
      <c r="AB2390" s="46">
        <v>49.999999999999545</v>
      </c>
      <c r="AC2390" s="46">
        <v>49.999999999999773</v>
      </c>
      <c r="AD2390" s="46">
        <v>50</v>
      </c>
      <c r="AE2390" s="46">
        <v>50</v>
      </c>
      <c r="AF2390" s="46">
        <v>50</v>
      </c>
      <c r="AG2390" s="46">
        <v>49.999999999999545</v>
      </c>
      <c r="AH2390" s="46">
        <v>49.999999999999545</v>
      </c>
      <c r="AI2390" s="46">
        <v>50</v>
      </c>
      <c r="AJ2390" s="46">
        <v>50.000000000000455</v>
      </c>
      <c r="AK2390" s="46">
        <v>50</v>
      </c>
      <c r="AL2390" s="46">
        <v>50</v>
      </c>
      <c r="AM2390" s="46">
        <v>0</v>
      </c>
    </row>
    <row r="2391" spans="5:39" x14ac:dyDescent="0.2">
      <c r="E2391" s="47">
        <v>239</v>
      </c>
      <c r="F2391" s="47">
        <v>250</v>
      </c>
      <c r="G2391" s="47" t="s">
        <v>252</v>
      </c>
      <c r="H2391" s="47" t="s">
        <v>305</v>
      </c>
      <c r="I2391" s="47" t="s">
        <v>617</v>
      </c>
      <c r="J2391" s="533">
        <v>50000043</v>
      </c>
      <c r="K2391" s="14" t="s">
        <v>59</v>
      </c>
      <c r="L2391" s="14" t="s">
        <v>31</v>
      </c>
      <c r="M2391" s="45">
        <v>2391</v>
      </c>
      <c r="N2391" s="45">
        <v>1</v>
      </c>
      <c r="O2391" s="48">
        <v>7061.0500000000011</v>
      </c>
      <c r="Q2391" s="12" t="s">
        <v>376</v>
      </c>
      <c r="R2391" s="46">
        <v>5795.1733333333332</v>
      </c>
      <c r="T2391" s="59" t="s">
        <v>73</v>
      </c>
      <c r="U2391" s="14">
        <v>0</v>
      </c>
      <c r="V2391" s="59" t="s">
        <v>174</v>
      </c>
      <c r="X2391" s="46">
        <v>21455.77</v>
      </c>
      <c r="Y2391" s="46">
        <v>4732.8600000000006</v>
      </c>
      <c r="Z2391" s="46">
        <v>5790.59</v>
      </c>
      <c r="AA2391" s="46">
        <v>4692.0599999999995</v>
      </c>
      <c r="AB2391" s="46">
        <v>4575.1900000000005</v>
      </c>
      <c r="AC2391" s="46">
        <v>3770.91</v>
      </c>
      <c r="AD2391" s="46">
        <v>2700.32</v>
      </c>
      <c r="AE2391" s="46">
        <v>2816.11</v>
      </c>
      <c r="AF2391" s="46">
        <v>4442.62</v>
      </c>
      <c r="AG2391" s="46">
        <v>4497.07</v>
      </c>
      <c r="AH2391" s="46">
        <v>4463.8999999999996</v>
      </c>
      <c r="AI2391" s="46">
        <v>5783.42</v>
      </c>
      <c r="AJ2391" s="46">
        <v>6354.85</v>
      </c>
      <c r="AK2391" s="46">
        <v>6610.75</v>
      </c>
      <c r="AL2391" s="46">
        <v>7061.0500000000011</v>
      </c>
      <c r="AM2391" s="46">
        <v>0</v>
      </c>
    </row>
    <row r="2392" spans="5:39" x14ac:dyDescent="0.2">
      <c r="E2392" s="47">
        <v>239</v>
      </c>
      <c r="F2392" s="47">
        <v>250</v>
      </c>
      <c r="G2392" s="47" t="s">
        <v>252</v>
      </c>
      <c r="H2392" s="47" t="s">
        <v>305</v>
      </c>
      <c r="I2392" s="47" t="s">
        <v>617</v>
      </c>
      <c r="J2392" s="533">
        <v>50000043</v>
      </c>
      <c r="K2392" s="14" t="s">
        <v>37</v>
      </c>
      <c r="L2392" s="14" t="s">
        <v>31</v>
      </c>
      <c r="M2392" s="45">
        <v>2392</v>
      </c>
      <c r="N2392" s="45">
        <v>1</v>
      </c>
      <c r="O2392" s="48">
        <v>11500.6</v>
      </c>
      <c r="P2392" s="48"/>
      <c r="Q2392" s="12" t="s">
        <v>376</v>
      </c>
      <c r="R2392" s="46">
        <v>9416.786666666665</v>
      </c>
      <c r="T2392" s="59" t="s">
        <v>73</v>
      </c>
      <c r="U2392" s="14">
        <v>0</v>
      </c>
      <c r="V2392" s="59" t="s">
        <v>174</v>
      </c>
      <c r="Y2392" s="46">
        <v>0</v>
      </c>
      <c r="Z2392" s="46">
        <v>0</v>
      </c>
      <c r="AA2392" s="46">
        <v>0</v>
      </c>
      <c r="AB2392" s="46">
        <v>0</v>
      </c>
      <c r="AC2392" s="46">
        <v>0</v>
      </c>
      <c r="AD2392" s="46">
        <v>0</v>
      </c>
      <c r="AE2392" s="46">
        <v>10000</v>
      </c>
      <c r="AF2392" s="46">
        <v>10000.700000000001</v>
      </c>
      <c r="AG2392" s="46">
        <v>0</v>
      </c>
      <c r="AH2392" s="46">
        <v>0</v>
      </c>
      <c r="AI2392" s="46">
        <v>20000</v>
      </c>
      <c r="AJ2392" s="46">
        <v>25000.12</v>
      </c>
      <c r="AK2392" s="46">
        <v>0</v>
      </c>
      <c r="AL2392" s="46">
        <v>11500.6</v>
      </c>
      <c r="AM2392" s="46">
        <v>7947.6299999999992</v>
      </c>
    </row>
    <row r="2393" spans="5:39" x14ac:dyDescent="0.2">
      <c r="E2393" s="47">
        <v>239</v>
      </c>
      <c r="F2393" s="47">
        <v>250</v>
      </c>
      <c r="G2393" s="47" t="s">
        <v>252</v>
      </c>
      <c r="H2393" s="47" t="s">
        <v>305</v>
      </c>
      <c r="I2393" s="47" t="s">
        <v>617</v>
      </c>
      <c r="J2393" s="533">
        <v>50000043</v>
      </c>
      <c r="K2393" s="14" t="s">
        <v>65</v>
      </c>
      <c r="L2393" s="14" t="s">
        <v>31</v>
      </c>
      <c r="M2393" s="45">
        <v>2393</v>
      </c>
      <c r="N2393" s="45">
        <v>1</v>
      </c>
      <c r="O2393" s="52">
        <v>13246.050000000016</v>
      </c>
      <c r="P2393" s="48">
        <v>7947.6299999999992</v>
      </c>
      <c r="Q2393" s="12" t="s">
        <v>376</v>
      </c>
      <c r="R2393" s="46">
        <v>2207.6750000000025</v>
      </c>
      <c r="T2393" s="59" t="s">
        <v>73</v>
      </c>
      <c r="U2393" s="14">
        <v>0</v>
      </c>
      <c r="V2393" s="59" t="s">
        <v>174</v>
      </c>
      <c r="X2393" s="46">
        <v>0</v>
      </c>
      <c r="Y2393" s="46">
        <v>0</v>
      </c>
      <c r="Z2393" s="46">
        <v>0</v>
      </c>
      <c r="AA2393" s="46">
        <v>0</v>
      </c>
      <c r="AB2393" s="46">
        <v>0</v>
      </c>
      <c r="AC2393" s="46">
        <v>0</v>
      </c>
      <c r="AD2393" s="46">
        <v>0</v>
      </c>
      <c r="AE2393" s="46">
        <v>0</v>
      </c>
      <c r="AF2393" s="46">
        <v>0</v>
      </c>
      <c r="AG2393" s="46">
        <v>0</v>
      </c>
      <c r="AH2393" s="46">
        <v>0</v>
      </c>
      <c r="AI2393" s="46">
        <v>0</v>
      </c>
      <c r="AJ2393" s="46">
        <v>0</v>
      </c>
      <c r="AK2393" s="46">
        <v>6185.0000000000146</v>
      </c>
      <c r="AL2393" s="46">
        <v>7061.0500000000011</v>
      </c>
      <c r="AM2393" s="46">
        <v>0</v>
      </c>
    </row>
    <row r="2394" spans="5:39" x14ac:dyDescent="0.2">
      <c r="E2394" s="47">
        <v>239</v>
      </c>
      <c r="F2394" s="47">
        <v>250</v>
      </c>
      <c r="G2394" s="47" t="s">
        <v>252</v>
      </c>
      <c r="H2394" s="47" t="s">
        <v>305</v>
      </c>
      <c r="I2394" s="47" t="s">
        <v>617</v>
      </c>
      <c r="J2394" s="533">
        <v>50000043</v>
      </c>
      <c r="K2394" s="14" t="s">
        <v>64</v>
      </c>
      <c r="L2394" s="14" t="s">
        <v>57</v>
      </c>
      <c r="M2394" s="45">
        <v>2394</v>
      </c>
      <c r="N2394" s="45">
        <v>1</v>
      </c>
      <c r="O2394" s="46">
        <v>0</v>
      </c>
      <c r="Q2394" s="12" t="s">
        <v>376</v>
      </c>
      <c r="T2394" s="59" t="s">
        <v>73</v>
      </c>
      <c r="U2394" s="14">
        <v>0</v>
      </c>
      <c r="V2394" s="59" t="s">
        <v>174</v>
      </c>
      <c r="X2394" s="46">
        <v>0</v>
      </c>
      <c r="Y2394" s="46">
        <v>2650.32</v>
      </c>
      <c r="Z2394" s="46">
        <v>5229.67</v>
      </c>
      <c r="AA2394" s="46">
        <v>7883.98</v>
      </c>
      <c r="AB2394" s="46">
        <v>10461.34</v>
      </c>
      <c r="AC2394" s="46">
        <v>13111.66</v>
      </c>
      <c r="AD2394" s="46">
        <v>15761.98</v>
      </c>
      <c r="AE2394" s="46">
        <v>8528.09</v>
      </c>
      <c r="AF2394" s="46">
        <v>1293.5</v>
      </c>
      <c r="AG2394" s="46">
        <v>4059.61</v>
      </c>
      <c r="AH2394" s="46">
        <v>6825.72</v>
      </c>
      <c r="AI2394" s="46">
        <v>0</v>
      </c>
      <c r="AJ2394" s="46">
        <v>0</v>
      </c>
      <c r="AK2394" s="46">
        <v>2766.11</v>
      </c>
      <c r="AL2394" s="46">
        <v>0</v>
      </c>
      <c r="AM2394" s="46">
        <v>0</v>
      </c>
    </row>
    <row r="2395" spans="5:39" x14ac:dyDescent="0.2">
      <c r="E2395" s="47">
        <v>239</v>
      </c>
      <c r="F2395" s="47">
        <v>250</v>
      </c>
      <c r="G2395" s="47" t="s">
        <v>252</v>
      </c>
      <c r="H2395" s="47" t="s">
        <v>305</v>
      </c>
      <c r="I2395" s="47" t="s">
        <v>617</v>
      </c>
      <c r="J2395" s="533">
        <v>50000043</v>
      </c>
      <c r="K2395" s="14" t="s">
        <v>64</v>
      </c>
      <c r="L2395" s="14" t="s">
        <v>54</v>
      </c>
      <c r="M2395" s="45">
        <v>2395</v>
      </c>
      <c r="N2395" s="45">
        <v>1</v>
      </c>
      <c r="O2395" s="46">
        <v>2071.1999999999998</v>
      </c>
      <c r="Q2395" s="12" t="s">
        <v>376</v>
      </c>
      <c r="T2395" s="59" t="s">
        <v>73</v>
      </c>
      <c r="U2395" s="14">
        <v>0</v>
      </c>
      <c r="V2395" s="59" t="s">
        <v>174</v>
      </c>
      <c r="X2395" s="46">
        <v>0</v>
      </c>
      <c r="Y2395" s="46">
        <v>2032.54</v>
      </c>
      <c r="Z2395" s="46">
        <v>5193.78</v>
      </c>
      <c r="AA2395" s="46">
        <v>7181.53</v>
      </c>
      <c r="AB2395" s="46">
        <v>9129.36</v>
      </c>
      <c r="AC2395" s="46">
        <v>10199.950000000001</v>
      </c>
      <c r="AD2395" s="46">
        <v>10199.950000000001</v>
      </c>
      <c r="AE2395" s="46">
        <v>10199.950000000001</v>
      </c>
      <c r="AF2395" s="46">
        <v>11826.460000000001</v>
      </c>
      <c r="AG2395" s="46">
        <v>13507.420000000002</v>
      </c>
      <c r="AH2395" s="46">
        <v>15155.210000000003</v>
      </c>
      <c r="AI2395" s="46">
        <v>7714.350000000004</v>
      </c>
      <c r="AJ2395" s="46">
        <v>0</v>
      </c>
      <c r="AK2395" s="46">
        <v>3794.64</v>
      </c>
      <c r="AL2395" s="46">
        <v>2071.1999999999998</v>
      </c>
      <c r="AM2395" s="46">
        <v>0</v>
      </c>
    </row>
    <row r="2396" spans="5:39" x14ac:dyDescent="0.2">
      <c r="E2396" s="47">
        <v>239</v>
      </c>
      <c r="F2396" s="47">
        <v>250</v>
      </c>
      <c r="G2396" s="47" t="s">
        <v>252</v>
      </c>
      <c r="H2396" s="47" t="s">
        <v>305</v>
      </c>
      <c r="I2396" s="47" t="s">
        <v>617</v>
      </c>
      <c r="J2396" s="533">
        <v>50000043</v>
      </c>
      <c r="K2396" s="14" t="s">
        <v>64</v>
      </c>
      <c r="L2396" s="14" t="s">
        <v>58</v>
      </c>
      <c r="M2396" s="45">
        <v>2396</v>
      </c>
      <c r="N2396" s="45">
        <v>1</v>
      </c>
      <c r="O2396" s="46">
        <v>11174.850000000017</v>
      </c>
      <c r="Q2396" s="12" t="s">
        <v>376</v>
      </c>
      <c r="T2396" s="59" t="s">
        <v>73</v>
      </c>
      <c r="U2396" s="14">
        <v>0</v>
      </c>
      <c r="V2396" s="59" t="s">
        <v>174</v>
      </c>
      <c r="X2396" s="46">
        <v>0</v>
      </c>
      <c r="Y2396" s="46">
        <v>21505.77</v>
      </c>
      <c r="Z2396" s="46">
        <v>21555.770000000004</v>
      </c>
      <c r="AA2396" s="46">
        <v>21605.77</v>
      </c>
      <c r="AB2396" s="46">
        <v>21655.77</v>
      </c>
      <c r="AC2396" s="46">
        <v>21705.770000000004</v>
      </c>
      <c r="AD2396" s="46">
        <v>21755.770000000004</v>
      </c>
      <c r="AE2396" s="46">
        <v>21805.770000000004</v>
      </c>
      <c r="AF2396" s="46">
        <v>21855.770000000011</v>
      </c>
      <c r="AG2396" s="46">
        <v>21905.77</v>
      </c>
      <c r="AH2396" s="46">
        <v>21955.770000000008</v>
      </c>
      <c r="AI2396" s="46">
        <v>22005.770000000004</v>
      </c>
      <c r="AJ2396" s="46">
        <v>11074.85000000002</v>
      </c>
      <c r="AK2396" s="46">
        <v>11124.85000000002</v>
      </c>
      <c r="AL2396" s="46">
        <v>11174.850000000017</v>
      </c>
      <c r="AM2396" s="46">
        <v>5298.4200000000128</v>
      </c>
    </row>
    <row r="2397" spans="5:39" x14ac:dyDescent="0.2">
      <c r="E2397" s="47">
        <v>239</v>
      </c>
      <c r="F2397" s="47">
        <v>250</v>
      </c>
      <c r="G2397" s="47" t="s">
        <v>252</v>
      </c>
      <c r="H2397" s="47" t="s">
        <v>305</v>
      </c>
      <c r="I2397" s="47" t="s">
        <v>617</v>
      </c>
      <c r="J2397" s="533">
        <v>50000043</v>
      </c>
      <c r="K2397" s="14" t="s">
        <v>67</v>
      </c>
      <c r="L2397" s="14" t="s">
        <v>67</v>
      </c>
      <c r="M2397" s="45">
        <v>2397</v>
      </c>
      <c r="N2397" s="45">
        <v>1</v>
      </c>
      <c r="O2397" s="53">
        <v>13.074086237029405</v>
      </c>
      <c r="P2397" s="54">
        <v>3.0740862370294053</v>
      </c>
      <c r="Q2397" s="55" t="s">
        <v>376</v>
      </c>
      <c r="R2397" s="56">
        <v>2.2857038501005462</v>
      </c>
      <c r="S2397" s="57" t="s">
        <v>370</v>
      </c>
      <c r="T2397" s="60" t="s">
        <v>73</v>
      </c>
      <c r="U2397" s="14">
        <v>0</v>
      </c>
      <c r="V2397" s="60" t="s">
        <v>174</v>
      </c>
      <c r="Y2397" s="46">
        <v>13.074086237029405</v>
      </c>
      <c r="Z2397" s="46">
        <v>13.074086237029405</v>
      </c>
      <c r="AA2397" s="46">
        <v>13.074086237029405</v>
      </c>
      <c r="AB2397" s="46">
        <v>13.074086237029405</v>
      </c>
      <c r="AC2397" s="46">
        <v>13.074086237029405</v>
      </c>
      <c r="AD2397" s="46">
        <v>13.074086237029405</v>
      </c>
      <c r="AE2397" s="46">
        <v>13.074086237029405</v>
      </c>
      <c r="AF2397" s="46">
        <v>13.074086237029405</v>
      </c>
      <c r="AG2397" s="46">
        <v>13.074086237029405</v>
      </c>
      <c r="AH2397" s="46">
        <v>13.074086237029405</v>
      </c>
      <c r="AI2397" s="46">
        <v>13.074086237029405</v>
      </c>
      <c r="AJ2397" s="46">
        <v>13.074086237029405</v>
      </c>
      <c r="AK2397" s="46">
        <v>13.074086237029405</v>
      </c>
      <c r="AL2397" s="46">
        <v>13.074086237029405</v>
      </c>
      <c r="AM2397" s="46">
        <v>13.074086237029405</v>
      </c>
    </row>
    <row r="2398" spans="5:39" x14ac:dyDescent="0.2">
      <c r="E2398" s="14">
        <v>240</v>
      </c>
      <c r="F2398" s="14">
        <v>251</v>
      </c>
      <c r="G2398" s="14" t="s">
        <v>252</v>
      </c>
      <c r="H2398" s="14" t="s">
        <v>306</v>
      </c>
      <c r="I2398" s="14" t="s">
        <v>618</v>
      </c>
      <c r="J2398" s="531">
        <v>50000044</v>
      </c>
      <c r="K2398" s="14" t="s">
        <v>59</v>
      </c>
      <c r="L2398" s="14" t="s">
        <v>57</v>
      </c>
      <c r="M2398" s="45">
        <v>2398</v>
      </c>
      <c r="N2398" s="45">
        <v>1</v>
      </c>
      <c r="O2398" s="46">
        <v>1770.94</v>
      </c>
      <c r="Q2398" s="12" t="s">
        <v>429</v>
      </c>
      <c r="T2398" s="59" t="s">
        <v>86</v>
      </c>
      <c r="U2398" s="14">
        <v>0</v>
      </c>
      <c r="V2398" s="59" t="s">
        <v>174</v>
      </c>
      <c r="Y2398" s="46">
        <v>1696.81</v>
      </c>
      <c r="Z2398" s="46">
        <v>1700.8</v>
      </c>
      <c r="AA2398" s="46">
        <v>1698.8</v>
      </c>
      <c r="AB2398" s="46">
        <v>1698.81</v>
      </c>
      <c r="AC2398" s="46">
        <v>1696.81</v>
      </c>
      <c r="AD2398" s="46">
        <v>1696.81</v>
      </c>
      <c r="AE2398" s="46">
        <v>1770.94</v>
      </c>
      <c r="AF2398" s="46">
        <v>1770.94</v>
      </c>
      <c r="AG2398" s="46">
        <v>1770.94</v>
      </c>
      <c r="AH2398" s="46">
        <v>1770.94</v>
      </c>
      <c r="AI2398" s="46">
        <v>1770.94</v>
      </c>
      <c r="AJ2398" s="46">
        <v>1770.94</v>
      </c>
      <c r="AK2398" s="46">
        <v>1770.94</v>
      </c>
      <c r="AL2398" s="46">
        <v>1770.94</v>
      </c>
      <c r="AM2398" s="46">
        <v>0</v>
      </c>
    </row>
    <row r="2399" spans="5:39" x14ac:dyDescent="0.2">
      <c r="E2399" s="47">
        <v>240</v>
      </c>
      <c r="F2399" s="47">
        <v>251</v>
      </c>
      <c r="G2399" s="47" t="s">
        <v>252</v>
      </c>
      <c r="H2399" s="47" t="s">
        <v>306</v>
      </c>
      <c r="I2399" s="47" t="s">
        <v>618</v>
      </c>
      <c r="J2399" s="533">
        <v>50000044</v>
      </c>
      <c r="K2399" s="14" t="s">
        <v>59</v>
      </c>
      <c r="L2399" s="14" t="s">
        <v>54</v>
      </c>
      <c r="M2399" s="45">
        <v>2399</v>
      </c>
      <c r="N2399" s="45">
        <v>1</v>
      </c>
      <c r="O2399" s="46">
        <v>3044.3599999999997</v>
      </c>
      <c r="Q2399" s="12" t="s">
        <v>429</v>
      </c>
      <c r="T2399" s="59" t="s">
        <v>86</v>
      </c>
      <c r="U2399" s="14">
        <v>0</v>
      </c>
      <c r="V2399" s="59" t="s">
        <v>174</v>
      </c>
      <c r="Y2399" s="46">
        <v>1351.11</v>
      </c>
      <c r="Z2399" s="46">
        <v>2023.67</v>
      </c>
      <c r="AA2399" s="46">
        <v>1273.28</v>
      </c>
      <c r="AB2399" s="46">
        <v>1247.33</v>
      </c>
      <c r="AC2399" s="46">
        <v>734.43</v>
      </c>
      <c r="AD2399" s="46">
        <v>872.77</v>
      </c>
      <c r="AE2399" s="46">
        <v>907.54</v>
      </c>
      <c r="AF2399" s="46">
        <v>1367.8400000000001</v>
      </c>
      <c r="AG2399" s="46">
        <v>1402.6999999999998</v>
      </c>
      <c r="AH2399" s="46">
        <v>1380.5900000000001</v>
      </c>
      <c r="AI2399" s="46">
        <v>2226.9199999999996</v>
      </c>
      <c r="AJ2399" s="46">
        <v>2589.5499999999997</v>
      </c>
      <c r="AK2399" s="46">
        <v>2757.25</v>
      </c>
      <c r="AL2399" s="46">
        <v>3044.3599999999997</v>
      </c>
      <c r="AM2399" s="46">
        <v>0</v>
      </c>
    </row>
    <row r="2400" spans="5:39" x14ac:dyDescent="0.2">
      <c r="E2400" s="47">
        <v>240</v>
      </c>
      <c r="F2400" s="47">
        <v>251</v>
      </c>
      <c r="G2400" s="47" t="s">
        <v>252</v>
      </c>
      <c r="H2400" s="47" t="s">
        <v>306</v>
      </c>
      <c r="I2400" s="47" t="s">
        <v>618</v>
      </c>
      <c r="J2400" s="533">
        <v>50000044</v>
      </c>
      <c r="K2400" s="14" t="s">
        <v>59</v>
      </c>
      <c r="L2400" s="14" t="s">
        <v>58</v>
      </c>
      <c r="M2400" s="45">
        <v>2400</v>
      </c>
      <c r="N2400" s="45">
        <v>1</v>
      </c>
      <c r="O2400" s="46">
        <v>50.000000000000455</v>
      </c>
      <c r="Q2400" s="12" t="s">
        <v>429</v>
      </c>
      <c r="T2400" s="59" t="s">
        <v>86</v>
      </c>
      <c r="U2400" s="14">
        <v>0</v>
      </c>
      <c r="V2400" s="59" t="s">
        <v>174</v>
      </c>
      <c r="Y2400" s="46">
        <v>50.000000000000227</v>
      </c>
      <c r="Z2400" s="46">
        <v>50</v>
      </c>
      <c r="AA2400" s="46">
        <v>50</v>
      </c>
      <c r="AB2400" s="46">
        <v>50</v>
      </c>
      <c r="AC2400" s="46">
        <v>49.999999999999886</v>
      </c>
      <c r="AD2400" s="46">
        <v>50</v>
      </c>
      <c r="AE2400" s="46">
        <v>50</v>
      </c>
      <c r="AF2400" s="46">
        <v>50</v>
      </c>
      <c r="AG2400" s="46">
        <v>50</v>
      </c>
      <c r="AH2400" s="46">
        <v>50</v>
      </c>
      <c r="AI2400" s="46">
        <v>50.000000000000455</v>
      </c>
      <c r="AJ2400" s="46">
        <v>50</v>
      </c>
      <c r="AK2400" s="46">
        <v>49.999999999999545</v>
      </c>
      <c r="AL2400" s="46">
        <v>50.000000000000455</v>
      </c>
      <c r="AM2400" s="46">
        <v>0</v>
      </c>
    </row>
    <row r="2401" spans="5:39" x14ac:dyDescent="0.2">
      <c r="E2401" s="47">
        <v>240</v>
      </c>
      <c r="F2401" s="47">
        <v>251</v>
      </c>
      <c r="G2401" s="47" t="s">
        <v>252</v>
      </c>
      <c r="H2401" s="47" t="s">
        <v>306</v>
      </c>
      <c r="I2401" s="47" t="s">
        <v>618</v>
      </c>
      <c r="J2401" s="533">
        <v>50000044</v>
      </c>
      <c r="K2401" s="14" t="s">
        <v>59</v>
      </c>
      <c r="L2401" s="14" t="s">
        <v>31</v>
      </c>
      <c r="M2401" s="45">
        <v>2401</v>
      </c>
      <c r="N2401" s="45">
        <v>1</v>
      </c>
      <c r="O2401" s="48">
        <v>4865.2999999999993</v>
      </c>
      <c r="Q2401" s="12" t="s">
        <v>429</v>
      </c>
      <c r="R2401" s="46">
        <v>4054.5016666666666</v>
      </c>
      <c r="T2401" s="59" t="s">
        <v>86</v>
      </c>
      <c r="U2401" s="14">
        <v>0</v>
      </c>
      <c r="V2401" s="59" t="s">
        <v>174</v>
      </c>
      <c r="X2401" s="46">
        <v>9072.7800000000007</v>
      </c>
      <c r="Y2401" s="46">
        <v>3097.92</v>
      </c>
      <c r="Z2401" s="46">
        <v>3774.4700000000003</v>
      </c>
      <c r="AA2401" s="46">
        <v>3022.08</v>
      </c>
      <c r="AB2401" s="46">
        <v>2996.14</v>
      </c>
      <c r="AC2401" s="46">
        <v>2481.2399999999998</v>
      </c>
      <c r="AD2401" s="46">
        <v>2619.58</v>
      </c>
      <c r="AE2401" s="46">
        <v>2728.48</v>
      </c>
      <c r="AF2401" s="46">
        <v>3188.78</v>
      </c>
      <c r="AG2401" s="46">
        <v>3223.64</v>
      </c>
      <c r="AH2401" s="46">
        <v>3201.53</v>
      </c>
      <c r="AI2401" s="46">
        <v>4047.86</v>
      </c>
      <c r="AJ2401" s="46">
        <v>4410.49</v>
      </c>
      <c r="AK2401" s="46">
        <v>4578.1900000000005</v>
      </c>
      <c r="AL2401" s="46">
        <v>4865.2999999999993</v>
      </c>
      <c r="AM2401" s="46">
        <v>0</v>
      </c>
    </row>
    <row r="2402" spans="5:39" x14ac:dyDescent="0.2">
      <c r="E2402" s="47">
        <v>240</v>
      </c>
      <c r="F2402" s="47">
        <v>251</v>
      </c>
      <c r="G2402" s="47" t="s">
        <v>252</v>
      </c>
      <c r="H2402" s="47" t="s">
        <v>306</v>
      </c>
      <c r="I2402" s="47" t="s">
        <v>618</v>
      </c>
      <c r="J2402" s="533">
        <v>50000044</v>
      </c>
      <c r="K2402" s="14" t="s">
        <v>37</v>
      </c>
      <c r="L2402" s="14" t="s">
        <v>31</v>
      </c>
      <c r="M2402" s="45">
        <v>2402</v>
      </c>
      <c r="N2402" s="45">
        <v>1</v>
      </c>
      <c r="O2402" s="48">
        <v>0</v>
      </c>
      <c r="P2402" s="48"/>
      <c r="Q2402" s="12" t="s">
        <v>429</v>
      </c>
      <c r="R2402" s="46">
        <v>5496.9116666666669</v>
      </c>
      <c r="T2402" s="59" t="s">
        <v>86</v>
      </c>
      <c r="U2402" s="14">
        <v>5</v>
      </c>
      <c r="V2402" s="59" t="s">
        <v>174</v>
      </c>
      <c r="Y2402" s="46">
        <v>0</v>
      </c>
      <c r="Z2402" s="46">
        <v>0</v>
      </c>
      <c r="AA2402" s="46">
        <v>0</v>
      </c>
      <c r="AB2402" s="46">
        <v>0</v>
      </c>
      <c r="AC2402" s="46">
        <v>0</v>
      </c>
      <c r="AD2402" s="46">
        <v>0</v>
      </c>
      <c r="AE2402" s="46">
        <v>0</v>
      </c>
      <c r="AF2402" s="46">
        <v>0</v>
      </c>
      <c r="AG2402" s="46">
        <v>32981.47</v>
      </c>
      <c r="AH2402" s="46">
        <v>0</v>
      </c>
      <c r="AI2402" s="46">
        <v>0</v>
      </c>
      <c r="AJ2402" s="46">
        <v>0</v>
      </c>
      <c r="AK2402" s="46">
        <v>0</v>
      </c>
      <c r="AL2402" s="46">
        <v>0</v>
      </c>
      <c r="AM2402" s="46">
        <v>19461.608</v>
      </c>
    </row>
    <row r="2403" spans="5:39" x14ac:dyDescent="0.2">
      <c r="E2403" s="47">
        <v>240</v>
      </c>
      <c r="F2403" s="47">
        <v>251</v>
      </c>
      <c r="G2403" s="47" t="s">
        <v>252</v>
      </c>
      <c r="H2403" s="47" t="s">
        <v>306</v>
      </c>
      <c r="I2403" s="47" t="s">
        <v>618</v>
      </c>
      <c r="J2403" s="533">
        <v>50000044</v>
      </c>
      <c r="K2403" s="14" t="s">
        <v>65</v>
      </c>
      <c r="L2403" s="14" t="s">
        <v>31</v>
      </c>
      <c r="M2403" s="45">
        <v>2403</v>
      </c>
      <c r="N2403" s="45">
        <v>1</v>
      </c>
      <c r="O2403" s="52">
        <v>24327.01</v>
      </c>
      <c r="P2403" s="48">
        <v>19461.608</v>
      </c>
      <c r="Q2403" s="12" t="s">
        <v>429</v>
      </c>
      <c r="R2403" s="46">
        <v>4054.5016666666666</v>
      </c>
      <c r="T2403" s="59" t="s">
        <v>86</v>
      </c>
      <c r="U2403" s="14">
        <v>0</v>
      </c>
      <c r="V2403" s="59" t="s">
        <v>174</v>
      </c>
      <c r="X2403" s="46">
        <v>0</v>
      </c>
      <c r="Y2403" s="46">
        <v>0</v>
      </c>
      <c r="Z2403" s="46">
        <v>0</v>
      </c>
      <c r="AA2403" s="46">
        <v>0</v>
      </c>
      <c r="AB2403" s="46">
        <v>0</v>
      </c>
      <c r="AC2403" s="46">
        <v>0</v>
      </c>
      <c r="AD2403" s="46">
        <v>0</v>
      </c>
      <c r="AE2403" s="46">
        <v>0</v>
      </c>
      <c r="AF2403" s="46">
        <v>0</v>
      </c>
      <c r="AG2403" s="46">
        <v>3223.64</v>
      </c>
      <c r="AH2403" s="46">
        <v>3201.53</v>
      </c>
      <c r="AI2403" s="46">
        <v>4047.86</v>
      </c>
      <c r="AJ2403" s="46">
        <v>4410.49</v>
      </c>
      <c r="AK2403" s="46">
        <v>4578.1900000000005</v>
      </c>
      <c r="AL2403" s="46">
        <v>4865.2999999999993</v>
      </c>
      <c r="AM2403" s="46">
        <v>0</v>
      </c>
    </row>
    <row r="2404" spans="5:39" x14ac:dyDescent="0.2">
      <c r="E2404" s="47">
        <v>240</v>
      </c>
      <c r="F2404" s="47">
        <v>251</v>
      </c>
      <c r="G2404" s="47" t="s">
        <v>252</v>
      </c>
      <c r="H2404" s="47" t="s">
        <v>306</v>
      </c>
      <c r="I2404" s="47" t="s">
        <v>618</v>
      </c>
      <c r="J2404" s="533">
        <v>50000044</v>
      </c>
      <c r="K2404" s="14" t="s">
        <v>64</v>
      </c>
      <c r="L2404" s="14" t="s">
        <v>57</v>
      </c>
      <c r="M2404" s="45">
        <v>2404</v>
      </c>
      <c r="N2404" s="45">
        <v>1</v>
      </c>
      <c r="O2404" s="46">
        <v>8854.7000000000007</v>
      </c>
      <c r="Q2404" s="12" t="s">
        <v>429</v>
      </c>
      <c r="T2404" s="59" t="s">
        <v>86</v>
      </c>
      <c r="U2404" s="14">
        <v>0</v>
      </c>
      <c r="V2404" s="59" t="s">
        <v>174</v>
      </c>
      <c r="X2404" s="46">
        <v>0</v>
      </c>
      <c r="Y2404" s="46">
        <v>1696.81</v>
      </c>
      <c r="Z2404" s="46">
        <v>3397.6099999999997</v>
      </c>
      <c r="AA2404" s="46">
        <v>5096.41</v>
      </c>
      <c r="AB2404" s="46">
        <v>6795.2199999999993</v>
      </c>
      <c r="AC2404" s="46">
        <v>8492.0299999999988</v>
      </c>
      <c r="AD2404" s="46">
        <v>10188.839999999998</v>
      </c>
      <c r="AE2404" s="46">
        <v>11959.779999999999</v>
      </c>
      <c r="AF2404" s="46">
        <v>13730.72</v>
      </c>
      <c r="AG2404" s="46">
        <v>0</v>
      </c>
      <c r="AH2404" s="46">
        <v>1770.94</v>
      </c>
      <c r="AI2404" s="46">
        <v>3541.88</v>
      </c>
      <c r="AJ2404" s="46">
        <v>5312.82</v>
      </c>
      <c r="AK2404" s="46">
        <v>7083.76</v>
      </c>
      <c r="AL2404" s="46">
        <v>8854.7000000000007</v>
      </c>
      <c r="AM2404" s="46">
        <v>0</v>
      </c>
    </row>
    <row r="2405" spans="5:39" x14ac:dyDescent="0.2">
      <c r="E2405" s="47">
        <v>240</v>
      </c>
      <c r="F2405" s="47">
        <v>251</v>
      </c>
      <c r="G2405" s="47" t="s">
        <v>252</v>
      </c>
      <c r="H2405" s="47" t="s">
        <v>306</v>
      </c>
      <c r="I2405" s="47" t="s">
        <v>618</v>
      </c>
      <c r="J2405" s="533">
        <v>50000044</v>
      </c>
      <c r="K2405" s="14" t="s">
        <v>64</v>
      </c>
      <c r="L2405" s="14" t="s">
        <v>54</v>
      </c>
      <c r="M2405" s="45">
        <v>2405</v>
      </c>
      <c r="N2405" s="45">
        <v>1</v>
      </c>
      <c r="O2405" s="46">
        <v>11998.669999999998</v>
      </c>
      <c r="Q2405" s="12" t="s">
        <v>429</v>
      </c>
      <c r="T2405" s="59" t="s">
        <v>86</v>
      </c>
      <c r="U2405" s="14">
        <v>0</v>
      </c>
      <c r="V2405" s="59" t="s">
        <v>174</v>
      </c>
      <c r="X2405" s="46">
        <v>0</v>
      </c>
      <c r="Y2405" s="46">
        <v>1351.11</v>
      </c>
      <c r="Z2405" s="46">
        <v>3374.7799999999997</v>
      </c>
      <c r="AA2405" s="46">
        <v>4648.0599999999995</v>
      </c>
      <c r="AB2405" s="46">
        <v>5895.3899999999994</v>
      </c>
      <c r="AC2405" s="46">
        <v>6629.82</v>
      </c>
      <c r="AD2405" s="46">
        <v>7502.59</v>
      </c>
      <c r="AE2405" s="46">
        <v>8410.130000000001</v>
      </c>
      <c r="AF2405" s="46">
        <v>9777.9700000000012</v>
      </c>
      <c r="AG2405" s="46">
        <v>0</v>
      </c>
      <c r="AH2405" s="46">
        <v>1380.5900000000001</v>
      </c>
      <c r="AI2405" s="46">
        <v>3607.5099999999998</v>
      </c>
      <c r="AJ2405" s="46">
        <v>6197.0599999999995</v>
      </c>
      <c r="AK2405" s="46">
        <v>8954.31</v>
      </c>
      <c r="AL2405" s="46">
        <v>11998.669999999998</v>
      </c>
      <c r="AM2405" s="46">
        <v>1391.7619999999988</v>
      </c>
    </row>
    <row r="2406" spans="5:39" x14ac:dyDescent="0.2">
      <c r="E2406" s="47">
        <v>240</v>
      </c>
      <c r="F2406" s="47">
        <v>251</v>
      </c>
      <c r="G2406" s="47" t="s">
        <v>252</v>
      </c>
      <c r="H2406" s="47" t="s">
        <v>306</v>
      </c>
      <c r="I2406" s="47" t="s">
        <v>618</v>
      </c>
      <c r="J2406" s="533">
        <v>50000044</v>
      </c>
      <c r="K2406" s="14" t="s">
        <v>64</v>
      </c>
      <c r="L2406" s="14" t="s">
        <v>58</v>
      </c>
      <c r="M2406" s="45">
        <v>2406</v>
      </c>
      <c r="N2406" s="45">
        <v>1</v>
      </c>
      <c r="O2406" s="46">
        <v>3473.6399999999958</v>
      </c>
      <c r="Q2406" s="12" t="s">
        <v>429</v>
      </c>
      <c r="T2406" s="59" t="s">
        <v>86</v>
      </c>
      <c r="U2406" s="14">
        <v>0</v>
      </c>
      <c r="V2406" s="59" t="s">
        <v>174</v>
      </c>
      <c r="X2406" s="46">
        <v>0</v>
      </c>
      <c r="Y2406" s="46">
        <v>9122.7800000000007</v>
      </c>
      <c r="Z2406" s="46">
        <v>9172.7800000000025</v>
      </c>
      <c r="AA2406" s="46">
        <v>9222.7800000000007</v>
      </c>
      <c r="AB2406" s="46">
        <v>9272.7800000000007</v>
      </c>
      <c r="AC2406" s="46">
        <v>9322.7799999999988</v>
      </c>
      <c r="AD2406" s="46">
        <v>9372.7800000000025</v>
      </c>
      <c r="AE2406" s="46">
        <v>9422.7799999999988</v>
      </c>
      <c r="AF2406" s="46">
        <v>9472.7799999999988</v>
      </c>
      <c r="AG2406" s="46">
        <v>3223.6399999999994</v>
      </c>
      <c r="AH2406" s="46">
        <v>3273.6399999999976</v>
      </c>
      <c r="AI2406" s="46">
        <v>3323.639999999999</v>
      </c>
      <c r="AJ2406" s="46">
        <v>3373.6399999999976</v>
      </c>
      <c r="AK2406" s="46">
        <v>3423.6399999999994</v>
      </c>
      <c r="AL2406" s="46">
        <v>3473.6399999999958</v>
      </c>
      <c r="AM2406" s="46">
        <v>3473.6399999999958</v>
      </c>
    </row>
    <row r="2407" spans="5:39" x14ac:dyDescent="0.2">
      <c r="E2407" s="47">
        <v>240</v>
      </c>
      <c r="F2407" s="47">
        <v>251</v>
      </c>
      <c r="G2407" s="47" t="s">
        <v>252</v>
      </c>
      <c r="H2407" s="47" t="s">
        <v>306</v>
      </c>
      <c r="I2407" s="47" t="s">
        <v>618</v>
      </c>
      <c r="J2407" s="533">
        <v>50000044</v>
      </c>
      <c r="K2407" s="14" t="s">
        <v>67</v>
      </c>
      <c r="L2407" s="14" t="s">
        <v>67</v>
      </c>
      <c r="M2407" s="45">
        <v>2407</v>
      </c>
      <c r="N2407" s="45">
        <v>1</v>
      </c>
      <c r="O2407" s="53">
        <v>66.743462102414924</v>
      </c>
      <c r="P2407" s="54">
        <v>56.743462102414924</v>
      </c>
      <c r="Q2407" s="55" t="s">
        <v>429</v>
      </c>
      <c r="R2407" s="56">
        <v>6</v>
      </c>
      <c r="S2407" s="57" t="s">
        <v>370</v>
      </c>
      <c r="T2407" s="60" t="s">
        <v>86</v>
      </c>
      <c r="U2407" s="14">
        <v>0</v>
      </c>
      <c r="V2407" s="60" t="s">
        <v>174</v>
      </c>
      <c r="Y2407" s="46">
        <v>66.743462102414924</v>
      </c>
      <c r="Z2407" s="46">
        <v>66.743462102414924</v>
      </c>
      <c r="AA2407" s="46">
        <v>66.743462102414924</v>
      </c>
      <c r="AB2407" s="46">
        <v>66.743462102414924</v>
      </c>
      <c r="AC2407" s="46">
        <v>66.743462102414924</v>
      </c>
      <c r="AD2407" s="46">
        <v>66.743462102414924</v>
      </c>
      <c r="AE2407" s="46">
        <v>66.743462102414924</v>
      </c>
      <c r="AF2407" s="46">
        <v>66.743462102414924</v>
      </c>
      <c r="AG2407" s="46">
        <v>66.743462102414924</v>
      </c>
      <c r="AH2407" s="46">
        <v>66.743462102414924</v>
      </c>
      <c r="AI2407" s="46">
        <v>66.743462102414924</v>
      </c>
      <c r="AJ2407" s="46">
        <v>66.743462102414924</v>
      </c>
      <c r="AK2407" s="46">
        <v>66.743462102414924</v>
      </c>
      <c r="AL2407" s="46">
        <v>66.743462102414924</v>
      </c>
      <c r="AM2407" s="46">
        <v>66.743462102414924</v>
      </c>
    </row>
    <row r="2408" spans="5:39" x14ac:dyDescent="0.2">
      <c r="E2408" s="14">
        <v>241</v>
      </c>
      <c r="F2408" s="14">
        <v>252</v>
      </c>
      <c r="G2408" s="14" t="s">
        <v>252</v>
      </c>
      <c r="H2408" s="14" t="s">
        <v>346</v>
      </c>
      <c r="I2408" s="14" t="s">
        <v>619</v>
      </c>
      <c r="J2408" s="531">
        <v>50000045</v>
      </c>
      <c r="K2408" s="14" t="s">
        <v>59</v>
      </c>
      <c r="L2408" s="14" t="s">
        <v>57</v>
      </c>
      <c r="M2408" s="45">
        <v>2408</v>
      </c>
      <c r="N2408" s="45">
        <v>1</v>
      </c>
      <c r="O2408" s="46">
        <v>1743.51</v>
      </c>
      <c r="Q2408" s="12" t="s">
        <v>383</v>
      </c>
      <c r="T2408" s="59" t="s">
        <v>90</v>
      </c>
      <c r="U2408" s="14">
        <v>0</v>
      </c>
      <c r="V2408" s="59" t="s">
        <v>150</v>
      </c>
      <c r="Y2408" s="46">
        <v>1670.53</v>
      </c>
      <c r="Z2408" s="46">
        <v>1676.52</v>
      </c>
      <c r="AA2408" s="46">
        <v>1672.51</v>
      </c>
      <c r="AB2408" s="46">
        <v>1672.53</v>
      </c>
      <c r="AC2408" s="46">
        <v>1670.53</v>
      </c>
      <c r="AD2408" s="46">
        <v>1670.53</v>
      </c>
      <c r="AE2408" s="46">
        <v>1743.51</v>
      </c>
      <c r="AF2408" s="46">
        <v>1743.51</v>
      </c>
      <c r="AG2408" s="46">
        <v>1743.51</v>
      </c>
      <c r="AH2408" s="46">
        <v>1743.51</v>
      </c>
      <c r="AI2408" s="46">
        <v>1743.51</v>
      </c>
      <c r="AJ2408" s="46">
        <v>1743.51</v>
      </c>
      <c r="AK2408" s="46">
        <v>1743.51</v>
      </c>
      <c r="AL2408" s="46">
        <v>1743.51</v>
      </c>
      <c r="AM2408" s="46">
        <v>0</v>
      </c>
    </row>
    <row r="2409" spans="5:39" x14ac:dyDescent="0.2">
      <c r="E2409" s="47">
        <v>241</v>
      </c>
      <c r="F2409" s="47">
        <v>252</v>
      </c>
      <c r="G2409" s="47" t="s">
        <v>252</v>
      </c>
      <c r="H2409" s="47" t="s">
        <v>346</v>
      </c>
      <c r="I2409" s="47" t="s">
        <v>619</v>
      </c>
      <c r="J2409" s="533">
        <v>50000045</v>
      </c>
      <c r="K2409" s="14" t="s">
        <v>59</v>
      </c>
      <c r="L2409" s="14" t="s">
        <v>54</v>
      </c>
      <c r="M2409" s="45">
        <v>2409</v>
      </c>
      <c r="N2409" s="45">
        <v>1</v>
      </c>
      <c r="O2409" s="46">
        <v>3080.4900000000002</v>
      </c>
      <c r="Q2409" s="12" t="s">
        <v>383</v>
      </c>
      <c r="T2409" s="59" t="s">
        <v>90</v>
      </c>
      <c r="U2409" s="14">
        <v>0</v>
      </c>
      <c r="V2409" s="59" t="s">
        <v>150</v>
      </c>
      <c r="Y2409" s="46">
        <v>3384.7300000000005</v>
      </c>
      <c r="Z2409" s="46">
        <v>1991.74</v>
      </c>
      <c r="AA2409" s="46">
        <v>2618.31</v>
      </c>
      <c r="AB2409" s="46">
        <v>2077.3200000000002</v>
      </c>
      <c r="AC2409" s="46">
        <v>2456.0200000000004</v>
      </c>
      <c r="AD2409" s="46">
        <v>896.87000000000012</v>
      </c>
      <c r="AE2409" s="46">
        <v>695.79</v>
      </c>
      <c r="AF2409" s="46">
        <v>1666.65</v>
      </c>
      <c r="AG2409" s="46">
        <v>1159.17</v>
      </c>
      <c r="AH2409" s="46">
        <v>1610.55</v>
      </c>
      <c r="AI2409" s="46">
        <v>2407.42</v>
      </c>
      <c r="AJ2409" s="46">
        <v>2762.77</v>
      </c>
      <c r="AK2409" s="46">
        <v>2475.96</v>
      </c>
      <c r="AL2409" s="46">
        <v>3080.4900000000002</v>
      </c>
      <c r="AM2409" s="46">
        <v>0</v>
      </c>
    </row>
    <row r="2410" spans="5:39" x14ac:dyDescent="0.2">
      <c r="E2410" s="47">
        <v>241</v>
      </c>
      <c r="F2410" s="47">
        <v>252</v>
      </c>
      <c r="G2410" s="47" t="s">
        <v>252</v>
      </c>
      <c r="H2410" s="47" t="s">
        <v>346</v>
      </c>
      <c r="I2410" s="47" t="s">
        <v>619</v>
      </c>
      <c r="J2410" s="533">
        <v>50000045</v>
      </c>
      <c r="K2410" s="14" t="s">
        <v>59</v>
      </c>
      <c r="L2410" s="14" t="s">
        <v>58</v>
      </c>
      <c r="M2410" s="45">
        <v>2410</v>
      </c>
      <c r="N2410" s="45">
        <v>1</v>
      </c>
      <c r="O2410" s="46">
        <v>49.999999999999545</v>
      </c>
      <c r="Q2410" s="12" t="s">
        <v>383</v>
      </c>
      <c r="T2410" s="59" t="s">
        <v>90</v>
      </c>
      <c r="U2410" s="14">
        <v>0</v>
      </c>
      <c r="V2410" s="59" t="s">
        <v>150</v>
      </c>
      <c r="Y2410" s="46">
        <v>50</v>
      </c>
      <c r="Z2410" s="46">
        <v>50.000000000000227</v>
      </c>
      <c r="AA2410" s="46">
        <v>49.999999999999545</v>
      </c>
      <c r="AB2410" s="46">
        <v>49.999999999999545</v>
      </c>
      <c r="AC2410" s="46">
        <v>50</v>
      </c>
      <c r="AD2410" s="46">
        <v>50</v>
      </c>
      <c r="AE2410" s="46">
        <v>50.000000000000227</v>
      </c>
      <c r="AF2410" s="46">
        <v>49.999999999999773</v>
      </c>
      <c r="AG2410" s="46">
        <v>49.999999999999773</v>
      </c>
      <c r="AH2410" s="46">
        <v>50</v>
      </c>
      <c r="AI2410" s="46">
        <v>50</v>
      </c>
      <c r="AJ2410" s="46">
        <v>49.999999999999545</v>
      </c>
      <c r="AK2410" s="46">
        <v>50</v>
      </c>
      <c r="AL2410" s="46">
        <v>49.999999999999545</v>
      </c>
      <c r="AM2410" s="46">
        <v>0</v>
      </c>
    </row>
    <row r="2411" spans="5:39" x14ac:dyDescent="0.2">
      <c r="E2411" s="47">
        <v>241</v>
      </c>
      <c r="F2411" s="47">
        <v>252</v>
      </c>
      <c r="G2411" s="47" t="s">
        <v>252</v>
      </c>
      <c r="H2411" s="47" t="s">
        <v>346</v>
      </c>
      <c r="I2411" s="47" t="s">
        <v>619</v>
      </c>
      <c r="J2411" s="533">
        <v>50000045</v>
      </c>
      <c r="K2411" s="14" t="s">
        <v>59</v>
      </c>
      <c r="L2411" s="14" t="s">
        <v>31</v>
      </c>
      <c r="M2411" s="45">
        <v>2411</v>
      </c>
      <c r="N2411" s="45">
        <v>1</v>
      </c>
      <c r="O2411" s="48">
        <v>4874</v>
      </c>
      <c r="Q2411" s="12" t="s">
        <v>383</v>
      </c>
      <c r="R2411" s="46">
        <v>4042.9033333333332</v>
      </c>
      <c r="T2411" s="59" t="s">
        <v>90</v>
      </c>
      <c r="U2411" s="14">
        <v>0</v>
      </c>
      <c r="V2411" s="59" t="s">
        <v>150</v>
      </c>
      <c r="X2411" s="46">
        <v>18171.87</v>
      </c>
      <c r="Y2411" s="46">
        <v>5105.26</v>
      </c>
      <c r="Z2411" s="46">
        <v>3718.26</v>
      </c>
      <c r="AA2411" s="46">
        <v>4340.82</v>
      </c>
      <c r="AB2411" s="46">
        <v>3799.85</v>
      </c>
      <c r="AC2411" s="46">
        <v>4176.55</v>
      </c>
      <c r="AD2411" s="46">
        <v>2617.4</v>
      </c>
      <c r="AE2411" s="46">
        <v>2489.3000000000002</v>
      </c>
      <c r="AF2411" s="46">
        <v>3460.16</v>
      </c>
      <c r="AG2411" s="46">
        <v>2952.6800000000003</v>
      </c>
      <c r="AH2411" s="46">
        <v>3404.06</v>
      </c>
      <c r="AI2411" s="46">
        <v>4200.93</v>
      </c>
      <c r="AJ2411" s="46">
        <v>4556.2799999999988</v>
      </c>
      <c r="AK2411" s="46">
        <v>4269.47</v>
      </c>
      <c r="AL2411" s="46">
        <v>4874</v>
      </c>
      <c r="AM2411" s="46">
        <v>0</v>
      </c>
    </row>
    <row r="2412" spans="5:39" x14ac:dyDescent="0.2">
      <c r="E2412" s="47">
        <v>241</v>
      </c>
      <c r="F2412" s="47">
        <v>252</v>
      </c>
      <c r="G2412" s="47" t="s">
        <v>252</v>
      </c>
      <c r="H2412" s="47" t="s">
        <v>346</v>
      </c>
      <c r="I2412" s="47" t="s">
        <v>619</v>
      </c>
      <c r="J2412" s="533">
        <v>50000045</v>
      </c>
      <c r="K2412" s="14" t="s">
        <v>37</v>
      </c>
      <c r="L2412" s="14" t="s">
        <v>31</v>
      </c>
      <c r="M2412" s="45">
        <v>2412</v>
      </c>
      <c r="N2412" s="45">
        <v>1</v>
      </c>
      <c r="O2412" s="48">
        <v>7000</v>
      </c>
      <c r="P2412" s="48"/>
      <c r="Q2412" s="12" t="s">
        <v>383</v>
      </c>
      <c r="R2412" s="46">
        <v>4833.333333333333</v>
      </c>
      <c r="T2412" s="59" t="s">
        <v>90</v>
      </c>
      <c r="U2412" s="14">
        <v>0</v>
      </c>
      <c r="V2412" s="59" t="s">
        <v>150</v>
      </c>
      <c r="Y2412" s="46">
        <v>0</v>
      </c>
      <c r="Z2412" s="46">
        <v>0</v>
      </c>
      <c r="AA2412" s="46">
        <v>0</v>
      </c>
      <c r="AB2412" s="46">
        <v>0</v>
      </c>
      <c r="AC2412" s="46">
        <v>0</v>
      </c>
      <c r="AD2412" s="46">
        <v>3000</v>
      </c>
      <c r="AE2412" s="46">
        <v>0</v>
      </c>
      <c r="AF2412" s="46">
        <v>0</v>
      </c>
      <c r="AG2412" s="46">
        <v>0</v>
      </c>
      <c r="AH2412" s="46">
        <v>4000</v>
      </c>
      <c r="AI2412" s="46">
        <v>0</v>
      </c>
      <c r="AJ2412" s="46">
        <v>18000</v>
      </c>
      <c r="AK2412" s="46">
        <v>0</v>
      </c>
      <c r="AL2412" s="46">
        <v>7000</v>
      </c>
      <c r="AM2412" s="46">
        <v>40136.89</v>
      </c>
    </row>
    <row r="2413" spans="5:39" x14ac:dyDescent="0.2">
      <c r="E2413" s="47">
        <v>241</v>
      </c>
      <c r="F2413" s="47">
        <v>252</v>
      </c>
      <c r="G2413" s="47" t="s">
        <v>252</v>
      </c>
      <c r="H2413" s="47" t="s">
        <v>346</v>
      </c>
      <c r="I2413" s="47" t="s">
        <v>619</v>
      </c>
      <c r="J2413" s="533">
        <v>50000045</v>
      </c>
      <c r="K2413" s="14" t="s">
        <v>65</v>
      </c>
      <c r="L2413" s="14" t="s">
        <v>31</v>
      </c>
      <c r="M2413" s="45">
        <v>2413</v>
      </c>
      <c r="N2413" s="45">
        <v>1</v>
      </c>
      <c r="O2413" s="52">
        <v>40136.89</v>
      </c>
      <c r="P2413" s="48">
        <v>40136.89</v>
      </c>
      <c r="Q2413" s="12" t="s">
        <v>383</v>
      </c>
      <c r="R2413" s="46">
        <v>4042.9033333333318</v>
      </c>
      <c r="T2413" s="59" t="s">
        <v>90</v>
      </c>
      <c r="U2413" s="14">
        <v>0</v>
      </c>
      <c r="V2413" s="59" t="s">
        <v>150</v>
      </c>
      <c r="X2413" s="46">
        <v>0</v>
      </c>
      <c r="Y2413" s="46">
        <v>0</v>
      </c>
      <c r="Z2413" s="46">
        <v>0</v>
      </c>
      <c r="AA2413" s="46">
        <v>0</v>
      </c>
      <c r="AB2413" s="46">
        <v>3136.059999999999</v>
      </c>
      <c r="AC2413" s="46">
        <v>4176.55</v>
      </c>
      <c r="AD2413" s="46">
        <v>2617.4</v>
      </c>
      <c r="AE2413" s="46">
        <v>2489.3000000000038</v>
      </c>
      <c r="AF2413" s="46">
        <v>3460.1600000000035</v>
      </c>
      <c r="AG2413" s="46">
        <v>2952.6799999999967</v>
      </c>
      <c r="AH2413" s="46">
        <v>3404.06</v>
      </c>
      <c r="AI2413" s="46">
        <v>4200.9299999999967</v>
      </c>
      <c r="AJ2413" s="46">
        <v>4556.2799999999988</v>
      </c>
      <c r="AK2413" s="46">
        <v>4269.47</v>
      </c>
      <c r="AL2413" s="46">
        <v>4874</v>
      </c>
      <c r="AM2413" s="46">
        <v>0</v>
      </c>
    </row>
    <row r="2414" spans="5:39" x14ac:dyDescent="0.2">
      <c r="E2414" s="47">
        <v>241</v>
      </c>
      <c r="F2414" s="47">
        <v>252</v>
      </c>
      <c r="G2414" s="47" t="s">
        <v>252</v>
      </c>
      <c r="H2414" s="47" t="s">
        <v>346</v>
      </c>
      <c r="I2414" s="47" t="s">
        <v>619</v>
      </c>
      <c r="J2414" s="533">
        <v>50000045</v>
      </c>
      <c r="K2414" s="14" t="s">
        <v>64</v>
      </c>
      <c r="L2414" s="14" t="s">
        <v>57</v>
      </c>
      <c r="M2414" s="45">
        <v>2414</v>
      </c>
      <c r="N2414" s="45">
        <v>1</v>
      </c>
      <c r="O2414" s="46">
        <v>0</v>
      </c>
      <c r="Q2414" s="12" t="s">
        <v>383</v>
      </c>
      <c r="T2414" s="59" t="s">
        <v>90</v>
      </c>
      <c r="U2414" s="14">
        <v>0</v>
      </c>
      <c r="V2414" s="59" t="s">
        <v>150</v>
      </c>
      <c r="X2414" s="46">
        <v>0</v>
      </c>
      <c r="Y2414" s="46">
        <v>1670.53</v>
      </c>
      <c r="Z2414" s="46">
        <v>3347.05</v>
      </c>
      <c r="AA2414" s="46">
        <v>5019.5600000000004</v>
      </c>
      <c r="AB2414" s="46">
        <v>6692.09</v>
      </c>
      <c r="AC2414" s="46">
        <v>8362.6200000000008</v>
      </c>
      <c r="AD2414" s="46">
        <v>7033.1500000000015</v>
      </c>
      <c r="AE2414" s="46">
        <v>8776.6600000000017</v>
      </c>
      <c r="AF2414" s="46">
        <v>10520.170000000002</v>
      </c>
      <c r="AG2414" s="46">
        <v>12263.680000000002</v>
      </c>
      <c r="AH2414" s="46">
        <v>10007.190000000002</v>
      </c>
      <c r="AI2414" s="46">
        <v>11750.700000000003</v>
      </c>
      <c r="AJ2414" s="46">
        <v>0</v>
      </c>
      <c r="AK2414" s="46">
        <v>1743.51</v>
      </c>
      <c r="AL2414" s="46">
        <v>0</v>
      </c>
      <c r="AM2414" s="46">
        <v>0</v>
      </c>
    </row>
    <row r="2415" spans="5:39" x14ac:dyDescent="0.2">
      <c r="E2415" s="47">
        <v>241</v>
      </c>
      <c r="F2415" s="47">
        <v>252</v>
      </c>
      <c r="G2415" s="47" t="s">
        <v>252</v>
      </c>
      <c r="H2415" s="47" t="s">
        <v>346</v>
      </c>
      <c r="I2415" s="47" t="s">
        <v>619</v>
      </c>
      <c r="J2415" s="533">
        <v>50000045</v>
      </c>
      <c r="K2415" s="14" t="s">
        <v>64</v>
      </c>
      <c r="L2415" s="14" t="s">
        <v>54</v>
      </c>
      <c r="M2415" s="45">
        <v>2415</v>
      </c>
      <c r="N2415" s="45">
        <v>1</v>
      </c>
      <c r="O2415" s="46">
        <v>21265.020000000004</v>
      </c>
      <c r="Q2415" s="12" t="s">
        <v>383</v>
      </c>
      <c r="T2415" s="59" t="s">
        <v>90</v>
      </c>
      <c r="U2415" s="14">
        <v>0</v>
      </c>
      <c r="V2415" s="59" t="s">
        <v>150</v>
      </c>
      <c r="X2415" s="46">
        <v>0</v>
      </c>
      <c r="Y2415" s="46">
        <v>3384.7300000000005</v>
      </c>
      <c r="Z2415" s="46">
        <v>5376.47</v>
      </c>
      <c r="AA2415" s="46">
        <v>7994.7800000000007</v>
      </c>
      <c r="AB2415" s="46">
        <v>10072.1</v>
      </c>
      <c r="AC2415" s="46">
        <v>12528.12</v>
      </c>
      <c r="AD2415" s="46">
        <v>13424.990000000002</v>
      </c>
      <c r="AE2415" s="46">
        <v>14120.780000000002</v>
      </c>
      <c r="AF2415" s="46">
        <v>15787.430000000002</v>
      </c>
      <c r="AG2415" s="46">
        <v>16946.600000000002</v>
      </c>
      <c r="AH2415" s="46">
        <v>18557.150000000001</v>
      </c>
      <c r="AI2415" s="46">
        <v>20964.57</v>
      </c>
      <c r="AJ2415" s="46">
        <v>19221.550000000003</v>
      </c>
      <c r="AK2415" s="46">
        <v>21697.510000000002</v>
      </c>
      <c r="AL2415" s="46">
        <v>21265.020000000004</v>
      </c>
      <c r="AM2415" s="46">
        <v>0</v>
      </c>
    </row>
    <row r="2416" spans="5:39" x14ac:dyDescent="0.2">
      <c r="E2416" s="47">
        <v>241</v>
      </c>
      <c r="F2416" s="47">
        <v>252</v>
      </c>
      <c r="G2416" s="47" t="s">
        <v>252</v>
      </c>
      <c r="H2416" s="47" t="s">
        <v>346</v>
      </c>
      <c r="I2416" s="47" t="s">
        <v>619</v>
      </c>
      <c r="J2416" s="533">
        <v>50000045</v>
      </c>
      <c r="K2416" s="14" t="s">
        <v>64</v>
      </c>
      <c r="L2416" s="14" t="s">
        <v>58</v>
      </c>
      <c r="M2416" s="45">
        <v>2416</v>
      </c>
      <c r="N2416" s="45">
        <v>1</v>
      </c>
      <c r="O2416" s="46">
        <v>18871.869999999995</v>
      </c>
      <c r="Q2416" s="12" t="s">
        <v>383</v>
      </c>
      <c r="T2416" s="59" t="s">
        <v>90</v>
      </c>
      <c r="U2416" s="14">
        <v>3</v>
      </c>
      <c r="V2416" s="59" t="s">
        <v>150</v>
      </c>
      <c r="X2416" s="46">
        <v>0</v>
      </c>
      <c r="Y2416" s="46">
        <v>18221.87</v>
      </c>
      <c r="Z2416" s="46">
        <v>18271.87</v>
      </c>
      <c r="AA2416" s="46">
        <v>18321.869999999995</v>
      </c>
      <c r="AB2416" s="46">
        <v>18371.869999999995</v>
      </c>
      <c r="AC2416" s="46">
        <v>18421.869999999995</v>
      </c>
      <c r="AD2416" s="46">
        <v>18471.87</v>
      </c>
      <c r="AE2416" s="46">
        <v>18521.87</v>
      </c>
      <c r="AF2416" s="46">
        <v>18571.870000000003</v>
      </c>
      <c r="AG2416" s="46">
        <v>18621.87</v>
      </c>
      <c r="AH2416" s="46">
        <v>18671.869999999995</v>
      </c>
      <c r="AI2416" s="46">
        <v>18721.869999999995</v>
      </c>
      <c r="AJ2416" s="46">
        <v>18771.869999999995</v>
      </c>
      <c r="AK2416" s="46">
        <v>18821.869999999995</v>
      </c>
      <c r="AL2416" s="46">
        <v>18871.869999999995</v>
      </c>
      <c r="AM2416" s="46">
        <v>0</v>
      </c>
    </row>
    <row r="2417" spans="5:39" x14ac:dyDescent="0.2">
      <c r="E2417" s="47">
        <v>241</v>
      </c>
      <c r="F2417" s="47">
        <v>252</v>
      </c>
      <c r="G2417" s="47" t="s">
        <v>252</v>
      </c>
      <c r="H2417" s="47" t="s">
        <v>346</v>
      </c>
      <c r="I2417" s="47" t="s">
        <v>619</v>
      </c>
      <c r="J2417" s="533">
        <v>50000045</v>
      </c>
      <c r="K2417" s="14" t="s">
        <v>67</v>
      </c>
      <c r="L2417" s="14" t="s">
        <v>67</v>
      </c>
      <c r="M2417" s="45">
        <v>2417</v>
      </c>
      <c r="N2417" s="45">
        <v>1</v>
      </c>
      <c r="O2417" s="53">
        <v>137.14068055596726</v>
      </c>
      <c r="P2417" s="54">
        <v>127.14068055596726</v>
      </c>
      <c r="Q2417" s="55" t="s">
        <v>383</v>
      </c>
      <c r="R2417" s="56">
        <v>9.9277392237096933</v>
      </c>
      <c r="S2417" s="57" t="s">
        <v>370</v>
      </c>
      <c r="T2417" s="60" t="s">
        <v>90</v>
      </c>
      <c r="U2417" s="14">
        <v>0</v>
      </c>
      <c r="V2417" s="60" t="s">
        <v>150</v>
      </c>
      <c r="Y2417" s="46">
        <v>137.14068055596726</v>
      </c>
      <c r="Z2417" s="46">
        <v>137.14068055596726</v>
      </c>
      <c r="AA2417" s="46">
        <v>137.14068055596726</v>
      </c>
      <c r="AB2417" s="46">
        <v>137.14068055596726</v>
      </c>
      <c r="AC2417" s="46">
        <v>137.14068055596726</v>
      </c>
      <c r="AD2417" s="46">
        <v>137.14068055596726</v>
      </c>
      <c r="AE2417" s="46">
        <v>137.14068055596726</v>
      </c>
      <c r="AF2417" s="46">
        <v>137.14068055596726</v>
      </c>
      <c r="AG2417" s="46">
        <v>137.14068055596726</v>
      </c>
      <c r="AH2417" s="46">
        <v>137.14068055596726</v>
      </c>
      <c r="AI2417" s="46">
        <v>137.14068055596726</v>
      </c>
      <c r="AJ2417" s="46">
        <v>137.14068055596726</v>
      </c>
      <c r="AK2417" s="46">
        <v>137.14068055596726</v>
      </c>
      <c r="AL2417" s="46">
        <v>137.14068055596726</v>
      </c>
      <c r="AM2417" s="46">
        <v>137.14068055596726</v>
      </c>
    </row>
    <row r="2418" spans="5:39" x14ac:dyDescent="0.2">
      <c r="E2418" s="14">
        <v>242</v>
      </c>
      <c r="F2418" s="14">
        <v>253</v>
      </c>
      <c r="G2418" s="14" t="s">
        <v>252</v>
      </c>
      <c r="H2418" s="14" t="s">
        <v>307</v>
      </c>
      <c r="I2418" s="14" t="s">
        <v>620</v>
      </c>
      <c r="J2418" s="531">
        <v>50000046</v>
      </c>
      <c r="K2418" s="14" t="s">
        <v>59</v>
      </c>
      <c r="L2418" s="14" t="s">
        <v>57</v>
      </c>
      <c r="M2418" s="45">
        <v>2418</v>
      </c>
      <c r="N2418" s="45">
        <v>1</v>
      </c>
      <c r="O2418" s="46">
        <v>4219.6899999999996</v>
      </c>
      <c r="Q2418" s="12">
        <v>0</v>
      </c>
      <c r="T2418" s="59">
        <v>0</v>
      </c>
      <c r="U2418" s="14">
        <v>0</v>
      </c>
      <c r="V2418" s="59" t="s">
        <v>175</v>
      </c>
      <c r="Y2418" s="46">
        <v>4043.06</v>
      </c>
      <c r="Z2418" s="46">
        <v>3180.27</v>
      </c>
      <c r="AA2418" s="46">
        <v>3176.28</v>
      </c>
      <c r="AB2418" s="46">
        <v>3176.27</v>
      </c>
      <c r="AC2418" s="46">
        <v>4043.06</v>
      </c>
      <c r="AD2418" s="46">
        <v>4043.06</v>
      </c>
      <c r="AE2418" s="46">
        <v>4219.6899999999996</v>
      </c>
      <c r="AF2418" s="46">
        <v>4219.6899999999996</v>
      </c>
      <c r="AG2418" s="46">
        <v>4219.6899999999996</v>
      </c>
      <c r="AH2418" s="46">
        <v>4219.6899999999996</v>
      </c>
      <c r="AI2418" s="46">
        <v>4219.6899999999996</v>
      </c>
      <c r="AJ2418" s="46">
        <v>4219.6899999999996</v>
      </c>
      <c r="AK2418" s="46">
        <v>4219.6899999999996</v>
      </c>
      <c r="AL2418" s="46">
        <v>4219.6899999999996</v>
      </c>
      <c r="AM2418" s="46">
        <v>0</v>
      </c>
    </row>
    <row r="2419" spans="5:39" x14ac:dyDescent="0.2">
      <c r="E2419" s="47">
        <v>242</v>
      </c>
      <c r="F2419" s="47">
        <v>253</v>
      </c>
      <c r="G2419" s="47" t="s">
        <v>252</v>
      </c>
      <c r="H2419" s="47" t="s">
        <v>307</v>
      </c>
      <c r="I2419" s="47" t="s">
        <v>620</v>
      </c>
      <c r="J2419" s="533">
        <v>50000046</v>
      </c>
      <c r="K2419" s="14" t="s">
        <v>59</v>
      </c>
      <c r="L2419" s="14" t="s">
        <v>54</v>
      </c>
      <c r="M2419" s="45">
        <v>2419</v>
      </c>
      <c r="N2419" s="45">
        <v>1</v>
      </c>
      <c r="O2419" s="46">
        <v>5998.4699999999993</v>
      </c>
      <c r="Q2419" s="12">
        <v>0</v>
      </c>
      <c r="T2419" s="59">
        <v>0</v>
      </c>
      <c r="U2419" s="14">
        <v>0</v>
      </c>
      <c r="V2419" s="59" t="s">
        <v>175</v>
      </c>
      <c r="Y2419" s="46">
        <v>3219.11</v>
      </c>
      <c r="Z2419" s="46">
        <v>5694.4500000000007</v>
      </c>
      <c r="AA2419" s="46">
        <v>3906.28</v>
      </c>
      <c r="AB2419" s="46">
        <v>3842.42</v>
      </c>
      <c r="AC2419" s="46">
        <v>1752.25</v>
      </c>
      <c r="AD2419" s="46">
        <v>872.77</v>
      </c>
      <c r="AE2419" s="46">
        <v>907.54</v>
      </c>
      <c r="AF2419" s="46">
        <v>2911.88</v>
      </c>
      <c r="AG2419" s="46">
        <v>1179.8399999999999</v>
      </c>
      <c r="AH2419" s="46">
        <v>2034.7399999999998</v>
      </c>
      <c r="AI2419" s="46">
        <v>4048.43</v>
      </c>
      <c r="AJ2419" s="46">
        <v>4921.8000000000011</v>
      </c>
      <c r="AK2419" s="46">
        <v>5312.69</v>
      </c>
      <c r="AL2419" s="46">
        <v>5998.4699999999993</v>
      </c>
      <c r="AM2419" s="46">
        <v>0</v>
      </c>
    </row>
    <row r="2420" spans="5:39" x14ac:dyDescent="0.2">
      <c r="E2420" s="47">
        <v>242</v>
      </c>
      <c r="F2420" s="47">
        <v>253</v>
      </c>
      <c r="G2420" s="47" t="s">
        <v>252</v>
      </c>
      <c r="H2420" s="47" t="s">
        <v>307</v>
      </c>
      <c r="I2420" s="47" t="s">
        <v>620</v>
      </c>
      <c r="J2420" s="533">
        <v>50000046</v>
      </c>
      <c r="K2420" s="14" t="s">
        <v>59</v>
      </c>
      <c r="L2420" s="14" t="s">
        <v>58</v>
      </c>
      <c r="M2420" s="45">
        <v>2420</v>
      </c>
      <c r="N2420" s="45">
        <v>1</v>
      </c>
      <c r="O2420" s="46">
        <v>50.000000000000909</v>
      </c>
      <c r="Q2420" s="12">
        <v>0</v>
      </c>
      <c r="T2420" s="59">
        <v>0</v>
      </c>
      <c r="U2420" s="14">
        <v>0</v>
      </c>
      <c r="V2420" s="59" t="s">
        <v>175</v>
      </c>
      <c r="Y2420" s="46">
        <v>50</v>
      </c>
      <c r="Z2420" s="46">
        <v>49.999999999998181</v>
      </c>
      <c r="AA2420" s="46">
        <v>50</v>
      </c>
      <c r="AB2420" s="46">
        <v>49.999999999999545</v>
      </c>
      <c r="AC2420" s="46">
        <v>50.000000000000455</v>
      </c>
      <c r="AD2420" s="46">
        <v>50</v>
      </c>
      <c r="AE2420" s="46">
        <v>50</v>
      </c>
      <c r="AF2420" s="46">
        <v>50</v>
      </c>
      <c r="AG2420" s="46">
        <v>50.000000000000227</v>
      </c>
      <c r="AH2420" s="46">
        <v>50.000000000000909</v>
      </c>
      <c r="AI2420" s="46">
        <v>50.000000000001364</v>
      </c>
      <c r="AJ2420" s="46">
        <v>49.999999999999091</v>
      </c>
      <c r="AK2420" s="46">
        <v>50</v>
      </c>
      <c r="AL2420" s="46">
        <v>50.000000000000909</v>
      </c>
      <c r="AM2420" s="46">
        <v>0</v>
      </c>
    </row>
    <row r="2421" spans="5:39" x14ac:dyDescent="0.2">
      <c r="E2421" s="47">
        <v>242</v>
      </c>
      <c r="F2421" s="47">
        <v>253</v>
      </c>
      <c r="G2421" s="47" t="s">
        <v>252</v>
      </c>
      <c r="H2421" s="47" t="s">
        <v>307</v>
      </c>
      <c r="I2421" s="47" t="s">
        <v>620</v>
      </c>
      <c r="J2421" s="533">
        <v>50000046</v>
      </c>
      <c r="K2421" s="14" t="s">
        <v>59</v>
      </c>
      <c r="L2421" s="14" t="s">
        <v>31</v>
      </c>
      <c r="M2421" s="45">
        <v>2421</v>
      </c>
      <c r="N2421" s="45">
        <v>1</v>
      </c>
      <c r="O2421" s="48">
        <v>10268.16</v>
      </c>
      <c r="Q2421" s="12">
        <v>0</v>
      </c>
      <c r="R2421" s="46">
        <v>8185.6850000000004</v>
      </c>
      <c r="T2421" s="59">
        <v>0</v>
      </c>
      <c r="U2421" s="14">
        <v>0</v>
      </c>
      <c r="V2421" s="59" t="s">
        <v>175</v>
      </c>
      <c r="X2421" s="46">
        <v>22832.07</v>
      </c>
      <c r="Y2421" s="46">
        <v>7312.17</v>
      </c>
      <c r="Z2421" s="46">
        <v>8924.7199999999993</v>
      </c>
      <c r="AA2421" s="46">
        <v>7132.56</v>
      </c>
      <c r="AB2421" s="46">
        <v>7068.6900000000005</v>
      </c>
      <c r="AC2421" s="46">
        <v>5845.3099999999995</v>
      </c>
      <c r="AD2421" s="46">
        <v>4965.83</v>
      </c>
      <c r="AE2421" s="46">
        <v>5177.2299999999996</v>
      </c>
      <c r="AF2421" s="46">
        <v>7181.57</v>
      </c>
      <c r="AG2421" s="46">
        <v>5449.53</v>
      </c>
      <c r="AH2421" s="46">
        <v>6304.43</v>
      </c>
      <c r="AI2421" s="46">
        <v>8318.1200000000008</v>
      </c>
      <c r="AJ2421" s="46">
        <v>9191.4900000000016</v>
      </c>
      <c r="AK2421" s="46">
        <v>9582.3799999999992</v>
      </c>
      <c r="AL2421" s="46">
        <v>10268.16</v>
      </c>
      <c r="AM2421" s="46">
        <v>0</v>
      </c>
    </row>
    <row r="2422" spans="5:39" x14ac:dyDescent="0.2">
      <c r="E2422" s="47">
        <v>242</v>
      </c>
      <c r="F2422" s="47">
        <v>253</v>
      </c>
      <c r="G2422" s="47" t="s">
        <v>252</v>
      </c>
      <c r="H2422" s="47" t="s">
        <v>307</v>
      </c>
      <c r="I2422" s="47" t="s">
        <v>620</v>
      </c>
      <c r="J2422" s="533">
        <v>50000046</v>
      </c>
      <c r="K2422" s="14" t="s">
        <v>37</v>
      </c>
      <c r="L2422" s="14" t="s">
        <v>31</v>
      </c>
      <c r="M2422" s="45">
        <v>2422</v>
      </c>
      <c r="N2422" s="45">
        <v>1</v>
      </c>
      <c r="O2422" s="48">
        <v>9582.3799999999992</v>
      </c>
      <c r="P2422" s="48"/>
      <c r="Q2422" s="12">
        <v>0</v>
      </c>
      <c r="R2422" s="46">
        <v>7671.2533333333331</v>
      </c>
      <c r="T2422" s="59">
        <v>0</v>
      </c>
      <c r="U2422" s="14">
        <v>0</v>
      </c>
      <c r="V2422" s="59" t="s">
        <v>175</v>
      </c>
      <c r="Y2422" s="46">
        <v>22832.07</v>
      </c>
      <c r="Z2422" s="46">
        <v>7312.17</v>
      </c>
      <c r="AA2422" s="46">
        <v>0</v>
      </c>
      <c r="AB2422" s="46">
        <v>16029.41</v>
      </c>
      <c r="AC2422" s="46">
        <v>7124.43</v>
      </c>
      <c r="AD2422" s="46">
        <v>0</v>
      </c>
      <c r="AE2422" s="46">
        <v>10783.27</v>
      </c>
      <c r="AF2422" s="46">
        <v>5177.2299999999996</v>
      </c>
      <c r="AG2422" s="46">
        <v>6281.72</v>
      </c>
      <c r="AH2422" s="46">
        <v>5449.53</v>
      </c>
      <c r="AI2422" s="46">
        <v>6304.43</v>
      </c>
      <c r="AJ2422" s="46">
        <v>8318.1200000000008</v>
      </c>
      <c r="AK2422" s="46">
        <v>10091.34</v>
      </c>
      <c r="AL2422" s="46">
        <v>9582.3799999999992</v>
      </c>
      <c r="AM2422" s="46">
        <v>2053.6320000000001</v>
      </c>
    </row>
    <row r="2423" spans="5:39" x14ac:dyDescent="0.2">
      <c r="E2423" s="47">
        <v>242</v>
      </c>
      <c r="F2423" s="47">
        <v>253</v>
      </c>
      <c r="G2423" s="47" t="s">
        <v>252</v>
      </c>
      <c r="H2423" s="47" t="s">
        <v>307</v>
      </c>
      <c r="I2423" s="47" t="s">
        <v>620</v>
      </c>
      <c r="J2423" s="533">
        <v>50000046</v>
      </c>
      <c r="K2423" s="14" t="s">
        <v>65</v>
      </c>
      <c r="L2423" s="14" t="s">
        <v>31</v>
      </c>
      <c r="M2423" s="45">
        <v>2423</v>
      </c>
      <c r="N2423" s="45">
        <v>1</v>
      </c>
      <c r="O2423" s="52">
        <v>10268.160000000014</v>
      </c>
      <c r="P2423" s="48">
        <v>2053.6320000000001</v>
      </c>
      <c r="Q2423" s="12">
        <v>0</v>
      </c>
      <c r="R2423" s="46">
        <v>1711.3600000000024</v>
      </c>
      <c r="T2423" s="59">
        <v>0</v>
      </c>
      <c r="U2423" s="14">
        <v>0</v>
      </c>
      <c r="V2423" s="59" t="s">
        <v>175</v>
      </c>
      <c r="X2423" s="46">
        <v>0</v>
      </c>
      <c r="Y2423" s="46">
        <v>0</v>
      </c>
      <c r="Z2423" s="46">
        <v>0</v>
      </c>
      <c r="AA2423" s="46">
        <v>0</v>
      </c>
      <c r="AB2423" s="46">
        <v>0</v>
      </c>
      <c r="AC2423" s="46">
        <v>0</v>
      </c>
      <c r="AD2423" s="46">
        <v>0</v>
      </c>
      <c r="AE2423" s="46">
        <v>0</v>
      </c>
      <c r="AF2423" s="46">
        <v>0</v>
      </c>
      <c r="AG2423" s="46">
        <v>0</v>
      </c>
      <c r="AH2423" s="46">
        <v>0</v>
      </c>
      <c r="AI2423" s="46">
        <v>0</v>
      </c>
      <c r="AJ2423" s="46">
        <v>0</v>
      </c>
      <c r="AK2423" s="46">
        <v>0</v>
      </c>
      <c r="AL2423" s="46">
        <v>10268.160000000014</v>
      </c>
      <c r="AM2423" s="46">
        <v>0</v>
      </c>
    </row>
    <row r="2424" spans="5:39" x14ac:dyDescent="0.2">
      <c r="E2424" s="47">
        <v>242</v>
      </c>
      <c r="F2424" s="47">
        <v>253</v>
      </c>
      <c r="G2424" s="47" t="s">
        <v>252</v>
      </c>
      <c r="H2424" s="47" t="s">
        <v>307</v>
      </c>
      <c r="I2424" s="47" t="s">
        <v>620</v>
      </c>
      <c r="J2424" s="533">
        <v>50000046</v>
      </c>
      <c r="K2424" s="14" t="s">
        <v>64</v>
      </c>
      <c r="L2424" s="14" t="s">
        <v>57</v>
      </c>
      <c r="M2424" s="45">
        <v>2424</v>
      </c>
      <c r="N2424" s="45">
        <v>1</v>
      </c>
      <c r="O2424" s="46">
        <v>0</v>
      </c>
      <c r="Q2424" s="12">
        <v>0</v>
      </c>
      <c r="T2424" s="59">
        <v>0</v>
      </c>
      <c r="U2424" s="14">
        <v>0</v>
      </c>
      <c r="V2424" s="59" t="s">
        <v>175</v>
      </c>
      <c r="X2424" s="46">
        <v>0</v>
      </c>
      <c r="Y2424" s="46">
        <v>0</v>
      </c>
      <c r="Z2424" s="46">
        <v>0</v>
      </c>
      <c r="AA2424" s="46">
        <v>3176.28</v>
      </c>
      <c r="AB2424" s="46">
        <v>0</v>
      </c>
      <c r="AC2424" s="46">
        <v>0</v>
      </c>
      <c r="AD2424" s="46">
        <v>4043.06</v>
      </c>
      <c r="AE2424" s="46">
        <v>0</v>
      </c>
      <c r="AF2424" s="46">
        <v>0</v>
      </c>
      <c r="AG2424" s="46">
        <v>0</v>
      </c>
      <c r="AH2424" s="46">
        <v>0</v>
      </c>
      <c r="AI2424" s="46">
        <v>0</v>
      </c>
      <c r="AJ2424" s="46">
        <v>0</v>
      </c>
      <c r="AK2424" s="46">
        <v>0</v>
      </c>
      <c r="AL2424" s="46">
        <v>0</v>
      </c>
      <c r="AM2424" s="46">
        <v>0</v>
      </c>
    </row>
    <row r="2425" spans="5:39" x14ac:dyDescent="0.2">
      <c r="E2425" s="47">
        <v>242</v>
      </c>
      <c r="F2425" s="47">
        <v>253</v>
      </c>
      <c r="G2425" s="47" t="s">
        <v>252</v>
      </c>
      <c r="H2425" s="47" t="s">
        <v>307</v>
      </c>
      <c r="I2425" s="47" t="s">
        <v>620</v>
      </c>
      <c r="J2425" s="533">
        <v>50000046</v>
      </c>
      <c r="K2425" s="14" t="s">
        <v>64</v>
      </c>
      <c r="L2425" s="14" t="s">
        <v>54</v>
      </c>
      <c r="M2425" s="45">
        <v>2425</v>
      </c>
      <c r="N2425" s="45">
        <v>1</v>
      </c>
      <c r="O2425" s="46">
        <v>4740.9299999999994</v>
      </c>
      <c r="Q2425" s="12">
        <v>0</v>
      </c>
      <c r="T2425" s="59">
        <v>0</v>
      </c>
      <c r="U2425" s="14">
        <v>0</v>
      </c>
      <c r="V2425" s="59" t="s">
        <v>175</v>
      </c>
      <c r="X2425" s="46">
        <v>0</v>
      </c>
      <c r="Y2425" s="46">
        <v>0</v>
      </c>
      <c r="Z2425" s="46">
        <v>1562.5500000000011</v>
      </c>
      <c r="AA2425" s="46">
        <v>5468.8300000000017</v>
      </c>
      <c r="AB2425" s="46">
        <v>0</v>
      </c>
      <c r="AC2425" s="46">
        <v>0</v>
      </c>
      <c r="AD2425" s="46">
        <v>872.77</v>
      </c>
      <c r="AE2425" s="46">
        <v>0</v>
      </c>
      <c r="AF2425" s="46">
        <v>1954.3400000000001</v>
      </c>
      <c r="AG2425" s="46">
        <v>1072.1499999999996</v>
      </c>
      <c r="AH2425" s="46">
        <v>1877.0499999999993</v>
      </c>
      <c r="AI2425" s="46">
        <v>3840.7399999999989</v>
      </c>
      <c r="AJ2425" s="46">
        <v>4664.1099999999997</v>
      </c>
      <c r="AK2425" s="46">
        <v>4105.1499999999987</v>
      </c>
      <c r="AL2425" s="46">
        <v>4740.9299999999994</v>
      </c>
      <c r="AM2425" s="46">
        <v>2687.2979999999993</v>
      </c>
    </row>
    <row r="2426" spans="5:39" x14ac:dyDescent="0.2">
      <c r="E2426" s="47">
        <v>242</v>
      </c>
      <c r="F2426" s="47">
        <v>253</v>
      </c>
      <c r="G2426" s="47" t="s">
        <v>252</v>
      </c>
      <c r="H2426" s="47" t="s">
        <v>307</v>
      </c>
      <c r="I2426" s="47" t="s">
        <v>620</v>
      </c>
      <c r="J2426" s="533">
        <v>50000046</v>
      </c>
      <c r="K2426" s="14" t="s">
        <v>64</v>
      </c>
      <c r="L2426" s="14" t="s">
        <v>58</v>
      </c>
      <c r="M2426" s="45">
        <v>2426</v>
      </c>
      <c r="N2426" s="45">
        <v>1</v>
      </c>
      <c r="O2426" s="46">
        <v>5527.2300000000187</v>
      </c>
      <c r="Q2426" s="12">
        <v>0</v>
      </c>
      <c r="T2426" s="59">
        <v>0</v>
      </c>
      <c r="U2426" s="14">
        <v>0</v>
      </c>
      <c r="V2426" s="59" t="s">
        <v>175</v>
      </c>
      <c r="X2426" s="46">
        <v>0</v>
      </c>
      <c r="Y2426" s="46">
        <v>7312.1699999999983</v>
      </c>
      <c r="Z2426" s="46">
        <v>7362.17</v>
      </c>
      <c r="AA2426" s="46">
        <v>7412.1699999999964</v>
      </c>
      <c r="AB2426" s="46">
        <v>7096.5600000000049</v>
      </c>
      <c r="AC2426" s="46">
        <v>5817.4400000000023</v>
      </c>
      <c r="AD2426" s="46">
        <v>5867.4400000000041</v>
      </c>
      <c r="AE2426" s="46">
        <v>5177.2300000000105</v>
      </c>
      <c r="AF2426" s="46">
        <v>5227.2300000000068</v>
      </c>
      <c r="AG2426" s="46">
        <v>5277.230000000005</v>
      </c>
      <c r="AH2426" s="46">
        <v>5327.23</v>
      </c>
      <c r="AI2426" s="46">
        <v>5377.2300000000023</v>
      </c>
      <c r="AJ2426" s="46">
        <v>5427.2300000000114</v>
      </c>
      <c r="AK2426" s="46">
        <v>5477.2300000000205</v>
      </c>
      <c r="AL2426" s="46">
        <v>5527.2300000000187</v>
      </c>
      <c r="AM2426" s="46">
        <v>5527.2300000000214</v>
      </c>
    </row>
    <row r="2427" spans="5:39" x14ac:dyDescent="0.2">
      <c r="E2427" s="47">
        <v>242</v>
      </c>
      <c r="F2427" s="47">
        <v>253</v>
      </c>
      <c r="G2427" s="47" t="s">
        <v>252</v>
      </c>
      <c r="H2427" s="47" t="s">
        <v>307</v>
      </c>
      <c r="I2427" s="47" t="s">
        <v>620</v>
      </c>
      <c r="J2427" s="533">
        <v>50000046</v>
      </c>
      <c r="K2427" s="14" t="s">
        <v>67</v>
      </c>
      <c r="L2427" s="14" t="s">
        <v>67</v>
      </c>
      <c r="M2427" s="45">
        <v>2427</v>
      </c>
      <c r="N2427" s="45">
        <v>1</v>
      </c>
      <c r="O2427" s="53">
        <v>0</v>
      </c>
      <c r="P2427" s="54">
        <v>0</v>
      </c>
      <c r="Q2427" s="55">
        <v>0</v>
      </c>
      <c r="R2427" s="56">
        <v>0</v>
      </c>
      <c r="S2427" s="57">
        <v>0</v>
      </c>
      <c r="T2427" s="60">
        <v>0</v>
      </c>
      <c r="U2427" s="14">
        <v>0</v>
      </c>
      <c r="V2427" s="60" t="s">
        <v>175</v>
      </c>
      <c r="Y2427" s="46">
        <v>0</v>
      </c>
      <c r="Z2427" s="46">
        <v>0</v>
      </c>
      <c r="AA2427" s="46">
        <v>0</v>
      </c>
      <c r="AB2427" s="46">
        <v>0</v>
      </c>
      <c r="AC2427" s="46">
        <v>0</v>
      </c>
      <c r="AD2427" s="46">
        <v>0</v>
      </c>
      <c r="AE2427" s="46">
        <v>0</v>
      </c>
      <c r="AF2427" s="46">
        <v>0</v>
      </c>
      <c r="AG2427" s="46">
        <v>0</v>
      </c>
      <c r="AH2427" s="46">
        <v>0</v>
      </c>
      <c r="AI2427" s="46">
        <v>0</v>
      </c>
      <c r="AJ2427" s="46">
        <v>0</v>
      </c>
      <c r="AK2427" s="46">
        <v>0</v>
      </c>
      <c r="AL2427" s="46">
        <v>0</v>
      </c>
      <c r="AM2427" s="46">
        <v>0</v>
      </c>
    </row>
    <row r="2428" spans="5:39" x14ac:dyDescent="0.2">
      <c r="E2428" s="14">
        <v>243</v>
      </c>
      <c r="F2428" s="14">
        <v>254</v>
      </c>
      <c r="G2428" s="14" t="s">
        <v>252</v>
      </c>
      <c r="H2428" s="14" t="s">
        <v>310</v>
      </c>
      <c r="I2428" s="14" t="s">
        <v>621</v>
      </c>
      <c r="J2428" s="531">
        <v>50000047</v>
      </c>
      <c r="K2428" s="14" t="s">
        <v>59</v>
      </c>
      <c r="L2428" s="14" t="s">
        <v>57</v>
      </c>
      <c r="M2428" s="45">
        <v>2428</v>
      </c>
      <c r="N2428" s="45">
        <v>1</v>
      </c>
      <c r="O2428" s="46">
        <v>2754.35</v>
      </c>
      <c r="Q2428" s="12">
        <v>0</v>
      </c>
      <c r="T2428" s="59">
        <v>0</v>
      </c>
      <c r="U2428" s="14">
        <v>0</v>
      </c>
      <c r="V2428" s="59" t="s">
        <v>175</v>
      </c>
      <c r="Y2428" s="46">
        <v>2639.06</v>
      </c>
      <c r="Z2428" s="46">
        <v>2647.04</v>
      </c>
      <c r="AA2428" s="46">
        <v>2643.06</v>
      </c>
      <c r="AB2428" s="46">
        <v>2645.05</v>
      </c>
      <c r="AC2428" s="46">
        <v>2639.06</v>
      </c>
      <c r="AD2428" s="46">
        <v>2639.06</v>
      </c>
      <c r="AE2428" s="46">
        <v>2754.35</v>
      </c>
      <c r="AF2428" s="46">
        <v>2754.35</v>
      </c>
      <c r="AG2428" s="46">
        <v>2754.35</v>
      </c>
      <c r="AH2428" s="46">
        <v>2754.35</v>
      </c>
      <c r="AI2428" s="46">
        <v>2754.35</v>
      </c>
      <c r="AJ2428" s="46">
        <v>2754.35</v>
      </c>
      <c r="AK2428" s="46">
        <v>2754.35</v>
      </c>
      <c r="AL2428" s="46">
        <v>2754.35</v>
      </c>
      <c r="AM2428" s="46">
        <v>0</v>
      </c>
    </row>
    <row r="2429" spans="5:39" x14ac:dyDescent="0.2">
      <c r="E2429" s="47">
        <v>243</v>
      </c>
      <c r="F2429" s="47">
        <v>254</v>
      </c>
      <c r="G2429" s="47" t="s">
        <v>252</v>
      </c>
      <c r="H2429" s="47" t="s">
        <v>310</v>
      </c>
      <c r="I2429" s="47" t="s">
        <v>621</v>
      </c>
      <c r="J2429" s="533">
        <v>50000047</v>
      </c>
      <c r="K2429" s="14" t="s">
        <v>59</v>
      </c>
      <c r="L2429" s="14" t="s">
        <v>54</v>
      </c>
      <c r="M2429" s="45">
        <v>2429</v>
      </c>
      <c r="N2429" s="45">
        <v>1</v>
      </c>
      <c r="O2429" s="46">
        <v>5717.08</v>
      </c>
      <c r="Q2429" s="12">
        <v>0</v>
      </c>
      <c r="T2429" s="59">
        <v>0</v>
      </c>
      <c r="U2429" s="14">
        <v>0</v>
      </c>
      <c r="V2429" s="59" t="s">
        <v>175</v>
      </c>
      <c r="Y2429" s="46">
        <v>2101.5</v>
      </c>
      <c r="Z2429" s="46">
        <v>3993.63</v>
      </c>
      <c r="AA2429" s="46">
        <v>3724.26</v>
      </c>
      <c r="AB2429" s="46">
        <v>1937.85</v>
      </c>
      <c r="AC2429" s="46">
        <v>4037.8999999999996</v>
      </c>
      <c r="AD2429" s="46">
        <v>1863.2399999999998</v>
      </c>
      <c r="AE2429" s="46">
        <v>1233.6100000000001</v>
      </c>
      <c r="AF2429" s="46">
        <v>1508.64</v>
      </c>
      <c r="AG2429" s="46">
        <v>2584.46</v>
      </c>
      <c r="AH2429" s="46">
        <v>2390.69</v>
      </c>
      <c r="AI2429" s="46">
        <v>4269.84</v>
      </c>
      <c r="AJ2429" s="46">
        <v>4557.3499999999995</v>
      </c>
      <c r="AK2429" s="46">
        <v>4866.1000000000004</v>
      </c>
      <c r="AL2429" s="46">
        <v>5717.08</v>
      </c>
      <c r="AM2429" s="46">
        <v>0</v>
      </c>
    </row>
    <row r="2430" spans="5:39" x14ac:dyDescent="0.2">
      <c r="E2430" s="47">
        <v>243</v>
      </c>
      <c r="F2430" s="47">
        <v>254</v>
      </c>
      <c r="G2430" s="47" t="s">
        <v>252</v>
      </c>
      <c r="H2430" s="47" t="s">
        <v>310</v>
      </c>
      <c r="I2430" s="47" t="s">
        <v>621</v>
      </c>
      <c r="J2430" s="533">
        <v>50000047</v>
      </c>
      <c r="K2430" s="14" t="s">
        <v>59</v>
      </c>
      <c r="L2430" s="14" t="s">
        <v>58</v>
      </c>
      <c r="M2430" s="45">
        <v>2430</v>
      </c>
      <c r="N2430" s="45">
        <v>1</v>
      </c>
      <c r="O2430" s="46">
        <v>50</v>
      </c>
      <c r="Q2430" s="12">
        <v>0</v>
      </c>
      <c r="T2430" s="59">
        <v>0</v>
      </c>
      <c r="U2430" s="14">
        <v>0</v>
      </c>
      <c r="V2430" s="59" t="s">
        <v>175</v>
      </c>
      <c r="Y2430" s="46">
        <v>50.000000000000455</v>
      </c>
      <c r="Z2430" s="46">
        <v>50</v>
      </c>
      <c r="AA2430" s="46">
        <v>49.999999999999545</v>
      </c>
      <c r="AB2430" s="46">
        <v>49.999999999999545</v>
      </c>
      <c r="AC2430" s="46">
        <v>50.000000000000455</v>
      </c>
      <c r="AD2430" s="46">
        <v>50.000000000000455</v>
      </c>
      <c r="AE2430" s="46">
        <v>50</v>
      </c>
      <c r="AF2430" s="46">
        <v>49.999999999999773</v>
      </c>
      <c r="AG2430" s="46">
        <v>50.000000000000455</v>
      </c>
      <c r="AH2430" s="46">
        <v>50</v>
      </c>
      <c r="AI2430" s="46">
        <v>50</v>
      </c>
      <c r="AJ2430" s="46">
        <v>50.000000000000909</v>
      </c>
      <c r="AK2430" s="46">
        <v>50</v>
      </c>
      <c r="AL2430" s="46">
        <v>50</v>
      </c>
      <c r="AM2430" s="46">
        <v>0</v>
      </c>
    </row>
    <row r="2431" spans="5:39" x14ac:dyDescent="0.2">
      <c r="E2431" s="47">
        <v>243</v>
      </c>
      <c r="F2431" s="47">
        <v>254</v>
      </c>
      <c r="G2431" s="47" t="s">
        <v>252</v>
      </c>
      <c r="H2431" s="47" t="s">
        <v>310</v>
      </c>
      <c r="I2431" s="47" t="s">
        <v>621</v>
      </c>
      <c r="J2431" s="533">
        <v>50000047</v>
      </c>
      <c r="K2431" s="14" t="s">
        <v>59</v>
      </c>
      <c r="L2431" s="14" t="s">
        <v>31</v>
      </c>
      <c r="M2431" s="45">
        <v>2431</v>
      </c>
      <c r="N2431" s="45">
        <v>1</v>
      </c>
      <c r="O2431" s="48">
        <v>8521.43</v>
      </c>
      <c r="Q2431" s="12">
        <v>0</v>
      </c>
      <c r="R2431" s="46">
        <v>6868.6033333333335</v>
      </c>
      <c r="T2431" s="59">
        <v>0</v>
      </c>
      <c r="U2431" s="14">
        <v>0</v>
      </c>
      <c r="V2431" s="59" t="s">
        <v>175</v>
      </c>
      <c r="X2431" s="46">
        <v>0</v>
      </c>
      <c r="Y2431" s="46">
        <v>4790.5599999999995</v>
      </c>
      <c r="Z2431" s="46">
        <v>6690.67</v>
      </c>
      <c r="AA2431" s="46">
        <v>6417.32</v>
      </c>
      <c r="AB2431" s="46">
        <v>4632.8999999999996</v>
      </c>
      <c r="AC2431" s="46">
        <v>6726.9599999999991</v>
      </c>
      <c r="AD2431" s="46">
        <v>4552.2999999999993</v>
      </c>
      <c r="AE2431" s="46">
        <v>4037.96</v>
      </c>
      <c r="AF2431" s="46">
        <v>4312.99</v>
      </c>
      <c r="AG2431" s="46">
        <v>5388.8099999999995</v>
      </c>
      <c r="AH2431" s="46">
        <v>5195.04</v>
      </c>
      <c r="AI2431" s="46">
        <v>7074.1900000000005</v>
      </c>
      <c r="AJ2431" s="46">
        <v>7361.7</v>
      </c>
      <c r="AK2431" s="46">
        <v>7670.4500000000007</v>
      </c>
      <c r="AL2431" s="46">
        <v>8521.43</v>
      </c>
      <c r="AM2431" s="46">
        <v>0</v>
      </c>
    </row>
    <row r="2432" spans="5:39" x14ac:dyDescent="0.2">
      <c r="E2432" s="47">
        <v>243</v>
      </c>
      <c r="F2432" s="47">
        <v>254</v>
      </c>
      <c r="G2432" s="47" t="s">
        <v>252</v>
      </c>
      <c r="H2432" s="47" t="s">
        <v>310</v>
      </c>
      <c r="I2432" s="47" t="s">
        <v>621</v>
      </c>
      <c r="J2432" s="533">
        <v>50000047</v>
      </c>
      <c r="K2432" s="14" t="s">
        <v>37</v>
      </c>
      <c r="L2432" s="14" t="s">
        <v>31</v>
      </c>
      <c r="M2432" s="45">
        <v>2432</v>
      </c>
      <c r="N2432" s="45">
        <v>1</v>
      </c>
      <c r="O2432" s="48">
        <v>7670.45</v>
      </c>
      <c r="P2432" s="48"/>
      <c r="Q2432" s="12">
        <v>0</v>
      </c>
      <c r="R2432" s="46">
        <v>6167.1966666666667</v>
      </c>
      <c r="T2432" s="59">
        <v>0</v>
      </c>
      <c r="U2432" s="14">
        <v>0</v>
      </c>
      <c r="V2432" s="59" t="s">
        <v>175</v>
      </c>
      <c r="Y2432" s="46">
        <v>0</v>
      </c>
      <c r="Z2432" s="46">
        <v>4790.5600000000004</v>
      </c>
      <c r="AA2432" s="46">
        <v>6690.67</v>
      </c>
      <c r="AB2432" s="46">
        <v>6417.32</v>
      </c>
      <c r="AC2432" s="46">
        <v>6055.7</v>
      </c>
      <c r="AD2432" s="46">
        <v>8261.7999999999993</v>
      </c>
      <c r="AE2432" s="46">
        <v>1594.66</v>
      </c>
      <c r="AF2432" s="46">
        <v>4037.96</v>
      </c>
      <c r="AG2432" s="46">
        <v>4312.99</v>
      </c>
      <c r="AH2432" s="46">
        <v>5388.81</v>
      </c>
      <c r="AI2432" s="46">
        <v>5195.04</v>
      </c>
      <c r="AJ2432" s="46">
        <v>14435.89</v>
      </c>
      <c r="AK2432" s="46">
        <v>0</v>
      </c>
      <c r="AL2432" s="46">
        <v>7670.45</v>
      </c>
      <c r="AM2432" s="46">
        <v>3408.5720000000001</v>
      </c>
    </row>
    <row r="2433" spans="5:39" x14ac:dyDescent="0.2">
      <c r="E2433" s="47">
        <v>243</v>
      </c>
      <c r="F2433" s="47">
        <v>254</v>
      </c>
      <c r="G2433" s="47" t="s">
        <v>252</v>
      </c>
      <c r="H2433" s="47" t="s">
        <v>310</v>
      </c>
      <c r="I2433" s="47" t="s">
        <v>621</v>
      </c>
      <c r="J2433" s="533">
        <v>50000047</v>
      </c>
      <c r="K2433" s="14" t="s">
        <v>65</v>
      </c>
      <c r="L2433" s="14" t="s">
        <v>31</v>
      </c>
      <c r="M2433" s="45">
        <v>2433</v>
      </c>
      <c r="N2433" s="45">
        <v>1</v>
      </c>
      <c r="O2433" s="52">
        <v>8521.43</v>
      </c>
      <c r="P2433" s="48">
        <v>3408.5720000000001</v>
      </c>
      <c r="Q2433" s="12">
        <v>0</v>
      </c>
      <c r="R2433" s="46">
        <v>1420.2383333333335</v>
      </c>
      <c r="T2433" s="59">
        <v>0</v>
      </c>
      <c r="U2433" s="14">
        <v>0</v>
      </c>
      <c r="V2433" s="59" t="s">
        <v>175</v>
      </c>
      <c r="X2433" s="46">
        <v>0</v>
      </c>
      <c r="Y2433" s="46">
        <v>0</v>
      </c>
      <c r="Z2433" s="46">
        <v>0</v>
      </c>
      <c r="AA2433" s="46">
        <v>0</v>
      </c>
      <c r="AB2433" s="46">
        <v>0</v>
      </c>
      <c r="AC2433" s="46">
        <v>0</v>
      </c>
      <c r="AD2433" s="46">
        <v>0</v>
      </c>
      <c r="AE2433" s="46">
        <v>0</v>
      </c>
      <c r="AF2433" s="46">
        <v>0</v>
      </c>
      <c r="AG2433" s="46">
        <v>0</v>
      </c>
      <c r="AH2433" s="46">
        <v>0</v>
      </c>
      <c r="AI2433" s="46">
        <v>0</v>
      </c>
      <c r="AJ2433" s="46">
        <v>0</v>
      </c>
      <c r="AK2433" s="46">
        <v>0</v>
      </c>
      <c r="AL2433" s="46">
        <v>8521.43</v>
      </c>
      <c r="AM2433" s="46">
        <v>1.4551915228366852E-11</v>
      </c>
    </row>
    <row r="2434" spans="5:39" x14ac:dyDescent="0.2">
      <c r="E2434" s="47">
        <v>243</v>
      </c>
      <c r="F2434" s="47">
        <v>254</v>
      </c>
      <c r="G2434" s="47" t="s">
        <v>252</v>
      </c>
      <c r="H2434" s="47" t="s">
        <v>310</v>
      </c>
      <c r="I2434" s="47" t="s">
        <v>621</v>
      </c>
      <c r="J2434" s="533">
        <v>50000047</v>
      </c>
      <c r="K2434" s="14" t="s">
        <v>64</v>
      </c>
      <c r="L2434" s="14" t="s">
        <v>57</v>
      </c>
      <c r="M2434" s="45">
        <v>2434</v>
      </c>
      <c r="N2434" s="45">
        <v>1</v>
      </c>
      <c r="O2434" s="46">
        <v>0</v>
      </c>
      <c r="Q2434" s="12">
        <v>0</v>
      </c>
      <c r="T2434" s="59">
        <v>0</v>
      </c>
      <c r="U2434" s="14">
        <v>0</v>
      </c>
      <c r="V2434" s="59" t="s">
        <v>175</v>
      </c>
      <c r="X2434" s="46">
        <v>0</v>
      </c>
      <c r="Y2434" s="46">
        <v>2639.06</v>
      </c>
      <c r="Z2434" s="46">
        <v>495.53999999999996</v>
      </c>
      <c r="AA2434" s="46">
        <v>0</v>
      </c>
      <c r="AB2434" s="46">
        <v>0</v>
      </c>
      <c r="AC2434" s="46">
        <v>0</v>
      </c>
      <c r="AD2434" s="46">
        <v>0</v>
      </c>
      <c r="AE2434" s="46">
        <v>1159.6899999999998</v>
      </c>
      <c r="AF2434" s="46">
        <v>0</v>
      </c>
      <c r="AG2434" s="46">
        <v>0</v>
      </c>
      <c r="AH2434" s="46">
        <v>0</v>
      </c>
      <c r="AI2434" s="46">
        <v>0</v>
      </c>
      <c r="AJ2434" s="46">
        <v>0</v>
      </c>
      <c r="AK2434" s="46">
        <v>2754.35</v>
      </c>
      <c r="AL2434" s="46">
        <v>0</v>
      </c>
      <c r="AM2434" s="46">
        <v>0</v>
      </c>
    </row>
    <row r="2435" spans="5:39" x14ac:dyDescent="0.2">
      <c r="E2435" s="47">
        <v>243</v>
      </c>
      <c r="F2435" s="47">
        <v>254</v>
      </c>
      <c r="G2435" s="47" t="s">
        <v>252</v>
      </c>
      <c r="H2435" s="47" t="s">
        <v>310</v>
      </c>
      <c r="I2435" s="47" t="s">
        <v>621</v>
      </c>
      <c r="J2435" s="533">
        <v>50000047</v>
      </c>
      <c r="K2435" s="14" t="s">
        <v>64</v>
      </c>
      <c r="L2435" s="14" t="s">
        <v>54</v>
      </c>
      <c r="M2435" s="45">
        <v>2435</v>
      </c>
      <c r="N2435" s="45">
        <v>1</v>
      </c>
      <c r="O2435" s="46">
        <v>8421.43</v>
      </c>
      <c r="Q2435" s="12">
        <v>0</v>
      </c>
      <c r="T2435" s="59">
        <v>0</v>
      </c>
      <c r="U2435" s="14">
        <v>0</v>
      </c>
      <c r="V2435" s="59" t="s">
        <v>175</v>
      </c>
      <c r="X2435" s="46">
        <v>0</v>
      </c>
      <c r="Y2435" s="46">
        <v>2101.5</v>
      </c>
      <c r="Z2435" s="46">
        <v>6095.13</v>
      </c>
      <c r="AA2435" s="46">
        <v>6267.32</v>
      </c>
      <c r="AB2435" s="46">
        <v>4432.9000000000005</v>
      </c>
      <c r="AC2435" s="46">
        <v>5054.16</v>
      </c>
      <c r="AD2435" s="46">
        <v>1294.6599999999999</v>
      </c>
      <c r="AE2435" s="46">
        <v>2528.27</v>
      </c>
      <c r="AF2435" s="46">
        <v>3912.99</v>
      </c>
      <c r="AG2435" s="46">
        <v>4938.8099999999995</v>
      </c>
      <c r="AH2435" s="46">
        <v>4695.0399999999991</v>
      </c>
      <c r="AI2435" s="46">
        <v>6524.1899999999987</v>
      </c>
      <c r="AJ2435" s="46">
        <v>0</v>
      </c>
      <c r="AK2435" s="46">
        <v>4866.1000000000004</v>
      </c>
      <c r="AL2435" s="46">
        <v>8421.43</v>
      </c>
      <c r="AM2435" s="46">
        <v>5012.8580000000002</v>
      </c>
    </row>
    <row r="2436" spans="5:39" x14ac:dyDescent="0.2">
      <c r="E2436" s="47">
        <v>243</v>
      </c>
      <c r="F2436" s="47">
        <v>254</v>
      </c>
      <c r="G2436" s="47" t="s">
        <v>252</v>
      </c>
      <c r="H2436" s="47" t="s">
        <v>310</v>
      </c>
      <c r="I2436" s="47" t="s">
        <v>621</v>
      </c>
      <c r="J2436" s="533">
        <v>50000047</v>
      </c>
      <c r="K2436" s="14" t="s">
        <v>64</v>
      </c>
      <c r="L2436" s="14" t="s">
        <v>58</v>
      </c>
      <c r="M2436" s="45">
        <v>2436</v>
      </c>
      <c r="N2436" s="45">
        <v>1</v>
      </c>
      <c r="O2436" s="46">
        <v>100.00000000000728</v>
      </c>
      <c r="Q2436" s="12">
        <v>0</v>
      </c>
      <c r="T2436" s="59">
        <v>0</v>
      </c>
      <c r="U2436" s="14">
        <v>0</v>
      </c>
      <c r="V2436" s="59" t="s">
        <v>175</v>
      </c>
      <c r="X2436" s="46">
        <v>0</v>
      </c>
      <c r="Y2436" s="46">
        <v>49.999999999999545</v>
      </c>
      <c r="Z2436" s="46">
        <v>99.999999999999091</v>
      </c>
      <c r="AA2436" s="46">
        <v>150</v>
      </c>
      <c r="AB2436" s="46">
        <v>199.99999999999727</v>
      </c>
      <c r="AC2436" s="46">
        <v>249.99999999999636</v>
      </c>
      <c r="AD2436" s="46">
        <v>299.99999999999272</v>
      </c>
      <c r="AE2436" s="46">
        <v>349.99999999999227</v>
      </c>
      <c r="AF2436" s="46">
        <v>399.99999999999091</v>
      </c>
      <c r="AG2436" s="46">
        <v>449.99999999999091</v>
      </c>
      <c r="AH2436" s="46">
        <v>499.99999999999454</v>
      </c>
      <c r="AI2436" s="46">
        <v>549.99999999999636</v>
      </c>
      <c r="AJ2436" s="46">
        <v>0</v>
      </c>
      <c r="AK2436" s="46">
        <v>49.999999999996362</v>
      </c>
      <c r="AL2436" s="46">
        <v>100.00000000000728</v>
      </c>
      <c r="AM2436" s="46">
        <v>100.00000000000728</v>
      </c>
    </row>
    <row r="2437" spans="5:39" x14ac:dyDescent="0.2">
      <c r="E2437" s="47">
        <v>243</v>
      </c>
      <c r="F2437" s="47">
        <v>254</v>
      </c>
      <c r="G2437" s="47" t="s">
        <v>252</v>
      </c>
      <c r="H2437" s="47" t="s">
        <v>310</v>
      </c>
      <c r="I2437" s="47" t="s">
        <v>621</v>
      </c>
      <c r="J2437" s="533">
        <v>50000047</v>
      </c>
      <c r="K2437" s="14" t="s">
        <v>67</v>
      </c>
      <c r="L2437" s="14" t="s">
        <v>67</v>
      </c>
      <c r="M2437" s="45">
        <v>2437</v>
      </c>
      <c r="N2437" s="45">
        <v>1</v>
      </c>
      <c r="O2437" s="53">
        <v>0</v>
      </c>
      <c r="P2437" s="54">
        <v>0</v>
      </c>
      <c r="Q2437" s="55">
        <v>0</v>
      </c>
      <c r="R2437" s="56">
        <v>0</v>
      </c>
      <c r="S2437" s="57">
        <v>0</v>
      </c>
      <c r="T2437" s="60">
        <v>0</v>
      </c>
      <c r="U2437" s="14">
        <v>0</v>
      </c>
      <c r="V2437" s="60" t="s">
        <v>175</v>
      </c>
      <c r="Y2437" s="46">
        <v>0</v>
      </c>
      <c r="Z2437" s="46">
        <v>0</v>
      </c>
      <c r="AA2437" s="46">
        <v>0</v>
      </c>
      <c r="AB2437" s="46">
        <v>0</v>
      </c>
      <c r="AC2437" s="46">
        <v>0</v>
      </c>
      <c r="AD2437" s="46">
        <v>0</v>
      </c>
      <c r="AE2437" s="46">
        <v>0</v>
      </c>
      <c r="AF2437" s="46">
        <v>0</v>
      </c>
      <c r="AG2437" s="46">
        <v>0</v>
      </c>
      <c r="AH2437" s="46">
        <v>0</v>
      </c>
      <c r="AI2437" s="46">
        <v>0</v>
      </c>
      <c r="AJ2437" s="46">
        <v>0</v>
      </c>
      <c r="AK2437" s="46">
        <v>0</v>
      </c>
      <c r="AL2437" s="46">
        <v>0</v>
      </c>
      <c r="AM2437" s="46">
        <v>0</v>
      </c>
    </row>
    <row r="2438" spans="5:39" x14ac:dyDescent="0.2">
      <c r="E2438" s="14">
        <v>244</v>
      </c>
      <c r="F2438" s="14">
        <v>255</v>
      </c>
      <c r="G2438" s="14" t="s">
        <v>252</v>
      </c>
      <c r="H2438" s="14" t="s">
        <v>343</v>
      </c>
      <c r="I2438" s="14" t="s">
        <v>622</v>
      </c>
      <c r="J2438" s="531">
        <v>50000048</v>
      </c>
      <c r="K2438" s="14" t="s">
        <v>59</v>
      </c>
      <c r="L2438" s="14" t="s">
        <v>57</v>
      </c>
      <c r="M2438" s="45">
        <v>2438</v>
      </c>
      <c r="N2438" s="45">
        <v>1</v>
      </c>
      <c r="O2438" s="46">
        <v>1759.18</v>
      </c>
      <c r="Q2438" s="12">
        <v>0</v>
      </c>
      <c r="T2438" s="59">
        <v>0</v>
      </c>
      <c r="U2438" s="14">
        <v>0</v>
      </c>
      <c r="V2438" s="59" t="s">
        <v>174</v>
      </c>
      <c r="Y2438" s="46">
        <v>1685.55</v>
      </c>
      <c r="Z2438" s="46">
        <v>1691.54</v>
      </c>
      <c r="AA2438" s="46">
        <v>1687.55</v>
      </c>
      <c r="AB2438" s="46">
        <v>1689.54</v>
      </c>
      <c r="AC2438" s="46">
        <v>1685.55</v>
      </c>
      <c r="AD2438" s="46">
        <v>1685.55</v>
      </c>
      <c r="AE2438" s="46">
        <v>1759.18</v>
      </c>
      <c r="AF2438" s="46">
        <v>1759.18</v>
      </c>
      <c r="AG2438" s="46">
        <v>1759.18</v>
      </c>
      <c r="AH2438" s="46">
        <v>1759.18</v>
      </c>
      <c r="AI2438" s="46">
        <v>1759.18</v>
      </c>
      <c r="AJ2438" s="46">
        <v>1759.18</v>
      </c>
      <c r="AK2438" s="46">
        <v>1759.18</v>
      </c>
      <c r="AL2438" s="46">
        <v>1759.18</v>
      </c>
      <c r="AM2438" s="46">
        <v>0</v>
      </c>
    </row>
    <row r="2439" spans="5:39" x14ac:dyDescent="0.2">
      <c r="E2439" s="47">
        <v>244</v>
      </c>
      <c r="F2439" s="47">
        <v>255</v>
      </c>
      <c r="G2439" s="47" t="s">
        <v>252</v>
      </c>
      <c r="H2439" s="47" t="s">
        <v>343</v>
      </c>
      <c r="I2439" s="47" t="s">
        <v>622</v>
      </c>
      <c r="J2439" s="533">
        <v>50000048</v>
      </c>
      <c r="K2439" s="14" t="s">
        <v>59</v>
      </c>
      <c r="L2439" s="14" t="s">
        <v>54</v>
      </c>
      <c r="M2439" s="45">
        <v>2439</v>
      </c>
      <c r="N2439" s="45">
        <v>1</v>
      </c>
      <c r="O2439" s="46">
        <v>2476.83</v>
      </c>
      <c r="Q2439" s="12">
        <v>0</v>
      </c>
      <c r="T2439" s="59">
        <v>0</v>
      </c>
      <c r="U2439" s="14">
        <v>0</v>
      </c>
      <c r="V2439" s="59" t="s">
        <v>174</v>
      </c>
      <c r="Y2439" s="46">
        <v>1614.0900000000001</v>
      </c>
      <c r="Z2439" s="46">
        <v>2721.1</v>
      </c>
      <c r="AA2439" s="46">
        <v>1637.73</v>
      </c>
      <c r="AB2439" s="46">
        <v>1237.3499999999999</v>
      </c>
      <c r="AC2439" s="46">
        <v>1373.84</v>
      </c>
      <c r="AD2439" s="46">
        <v>389.69999999999993</v>
      </c>
      <c r="AE2439" s="46">
        <v>423.37</v>
      </c>
      <c r="AF2439" s="46">
        <v>298.88</v>
      </c>
      <c r="AG2439" s="46">
        <v>843.01</v>
      </c>
      <c r="AH2439" s="46">
        <v>682.95</v>
      </c>
      <c r="AI2439" s="46">
        <v>1655.49</v>
      </c>
      <c r="AJ2439" s="46">
        <v>1997.66</v>
      </c>
      <c r="AK2439" s="46">
        <v>2682.1300000000006</v>
      </c>
      <c r="AL2439" s="46">
        <v>2476.83</v>
      </c>
      <c r="AM2439" s="46">
        <v>0</v>
      </c>
    </row>
    <row r="2440" spans="5:39" x14ac:dyDescent="0.2">
      <c r="E2440" s="47">
        <v>244</v>
      </c>
      <c r="F2440" s="47">
        <v>255</v>
      </c>
      <c r="G2440" s="47" t="s">
        <v>252</v>
      </c>
      <c r="H2440" s="47" t="s">
        <v>343</v>
      </c>
      <c r="I2440" s="47" t="s">
        <v>622</v>
      </c>
      <c r="J2440" s="533">
        <v>50000048</v>
      </c>
      <c r="K2440" s="14" t="s">
        <v>59</v>
      </c>
      <c r="L2440" s="14" t="s">
        <v>58</v>
      </c>
      <c r="M2440" s="45">
        <v>2440</v>
      </c>
      <c r="N2440" s="45">
        <v>1</v>
      </c>
      <c r="O2440" s="46">
        <v>50</v>
      </c>
      <c r="Q2440" s="12">
        <v>0</v>
      </c>
      <c r="T2440" s="59">
        <v>0</v>
      </c>
      <c r="U2440" s="14">
        <v>0</v>
      </c>
      <c r="V2440" s="59" t="s">
        <v>174</v>
      </c>
      <c r="Y2440" s="46">
        <v>49.999999999999773</v>
      </c>
      <c r="Z2440" s="46">
        <v>50.000000000000455</v>
      </c>
      <c r="AA2440" s="46">
        <v>50.000000000000227</v>
      </c>
      <c r="AB2440" s="46">
        <v>50</v>
      </c>
      <c r="AC2440" s="46">
        <v>50</v>
      </c>
      <c r="AD2440" s="46">
        <v>50.000000000000114</v>
      </c>
      <c r="AE2440" s="46">
        <v>50.000000000000114</v>
      </c>
      <c r="AF2440" s="46">
        <v>49.999999999999886</v>
      </c>
      <c r="AG2440" s="46">
        <v>50</v>
      </c>
      <c r="AH2440" s="46">
        <v>50</v>
      </c>
      <c r="AI2440" s="46">
        <v>50</v>
      </c>
      <c r="AJ2440" s="46">
        <v>50</v>
      </c>
      <c r="AK2440" s="46">
        <v>49.999999999999545</v>
      </c>
      <c r="AL2440" s="46">
        <v>50</v>
      </c>
      <c r="AM2440" s="46">
        <v>0</v>
      </c>
    </row>
    <row r="2441" spans="5:39" x14ac:dyDescent="0.2">
      <c r="E2441" s="47">
        <v>244</v>
      </c>
      <c r="F2441" s="47">
        <v>255</v>
      </c>
      <c r="G2441" s="47" t="s">
        <v>252</v>
      </c>
      <c r="H2441" s="47" t="s">
        <v>343</v>
      </c>
      <c r="I2441" s="47" t="s">
        <v>622</v>
      </c>
      <c r="J2441" s="533">
        <v>50000048</v>
      </c>
      <c r="K2441" s="14" t="s">
        <v>59</v>
      </c>
      <c r="L2441" s="14" t="s">
        <v>31</v>
      </c>
      <c r="M2441" s="45">
        <v>2441</v>
      </c>
      <c r="N2441" s="45">
        <v>1</v>
      </c>
      <c r="O2441" s="48">
        <v>4286.01</v>
      </c>
      <c r="Q2441" s="12">
        <v>0</v>
      </c>
      <c r="R2441" s="46">
        <v>3532.1916666666671</v>
      </c>
      <c r="T2441" s="59">
        <v>0</v>
      </c>
      <c r="U2441" s="14">
        <v>0</v>
      </c>
      <c r="V2441" s="59" t="s">
        <v>174</v>
      </c>
      <c r="X2441" s="46">
        <v>2616.4299999999998</v>
      </c>
      <c r="Y2441" s="46">
        <v>3349.6400000000003</v>
      </c>
      <c r="Z2441" s="46">
        <v>4462.6399999999994</v>
      </c>
      <c r="AA2441" s="46">
        <v>3375.2799999999997</v>
      </c>
      <c r="AB2441" s="46">
        <v>2976.89</v>
      </c>
      <c r="AC2441" s="46">
        <v>3109.39</v>
      </c>
      <c r="AD2441" s="46">
        <v>2125.25</v>
      </c>
      <c r="AE2441" s="46">
        <v>2232.5500000000002</v>
      </c>
      <c r="AF2441" s="46">
        <v>2108.06</v>
      </c>
      <c r="AG2441" s="46">
        <v>2652.19</v>
      </c>
      <c r="AH2441" s="46">
        <v>2492.13</v>
      </c>
      <c r="AI2441" s="46">
        <v>3464.67</v>
      </c>
      <c r="AJ2441" s="46">
        <v>3806.84</v>
      </c>
      <c r="AK2441" s="46">
        <v>4491.3099999999995</v>
      </c>
      <c r="AL2441" s="46">
        <v>4286.01</v>
      </c>
      <c r="AM2441" s="46">
        <v>0</v>
      </c>
    </row>
    <row r="2442" spans="5:39" x14ac:dyDescent="0.2">
      <c r="E2442" s="47">
        <v>244</v>
      </c>
      <c r="F2442" s="47">
        <v>255</v>
      </c>
      <c r="G2442" s="47" t="s">
        <v>252</v>
      </c>
      <c r="H2442" s="47" t="s">
        <v>343</v>
      </c>
      <c r="I2442" s="47" t="s">
        <v>622</v>
      </c>
      <c r="J2442" s="533">
        <v>50000048</v>
      </c>
      <c r="K2442" s="14" t="s">
        <v>37</v>
      </c>
      <c r="L2442" s="14" t="s">
        <v>31</v>
      </c>
      <c r="M2442" s="45">
        <v>2442</v>
      </c>
      <c r="N2442" s="45">
        <v>1</v>
      </c>
      <c r="O2442" s="48">
        <v>4491.3100000000004</v>
      </c>
      <c r="P2442" s="48"/>
      <c r="Q2442" s="12">
        <v>0</v>
      </c>
      <c r="R2442" s="46">
        <v>3169.2000000000003</v>
      </c>
      <c r="T2442" s="59">
        <v>0</v>
      </c>
      <c r="U2442" s="14">
        <v>0</v>
      </c>
      <c r="V2442" s="59" t="s">
        <v>174</v>
      </c>
      <c r="Y2442" s="46">
        <v>2616.4299999999998</v>
      </c>
      <c r="Z2442" s="46">
        <v>3349.64</v>
      </c>
      <c r="AA2442" s="46">
        <v>4462.6400000000003</v>
      </c>
      <c r="AB2442" s="46">
        <v>3375.28</v>
      </c>
      <c r="AC2442" s="46">
        <v>2976.89</v>
      </c>
      <c r="AD2442" s="46">
        <v>3109.39</v>
      </c>
      <c r="AE2442" s="46">
        <v>2125.25</v>
      </c>
      <c r="AF2442" s="46">
        <v>2232.5500000000002</v>
      </c>
      <c r="AG2442" s="46">
        <v>2108.06</v>
      </c>
      <c r="AH2442" s="46">
        <v>2652.19</v>
      </c>
      <c r="AI2442" s="46">
        <v>2492.13</v>
      </c>
      <c r="AJ2442" s="46">
        <v>3464.67</v>
      </c>
      <c r="AK2442" s="46">
        <v>3806.84</v>
      </c>
      <c r="AL2442" s="46">
        <v>4491.3100000000004</v>
      </c>
      <c r="AM2442" s="46">
        <v>2571.6060000000002</v>
      </c>
    </row>
    <row r="2443" spans="5:39" x14ac:dyDescent="0.2">
      <c r="E2443" s="47">
        <v>244</v>
      </c>
      <c r="F2443" s="47">
        <v>255</v>
      </c>
      <c r="G2443" s="47" t="s">
        <v>252</v>
      </c>
      <c r="H2443" s="47" t="s">
        <v>343</v>
      </c>
      <c r="I2443" s="47" t="s">
        <v>622</v>
      </c>
      <c r="J2443" s="533">
        <v>50000048</v>
      </c>
      <c r="K2443" s="14" t="s">
        <v>65</v>
      </c>
      <c r="L2443" s="14" t="s">
        <v>31</v>
      </c>
      <c r="M2443" s="45">
        <v>2443</v>
      </c>
      <c r="N2443" s="45">
        <v>1</v>
      </c>
      <c r="O2443" s="52">
        <v>4286.0099999999857</v>
      </c>
      <c r="P2443" s="48">
        <v>2571.6060000000002</v>
      </c>
      <c r="Q2443" s="12">
        <v>0</v>
      </c>
      <c r="R2443" s="46">
        <v>714.33499999999765</v>
      </c>
      <c r="T2443" s="59">
        <v>0</v>
      </c>
      <c r="U2443" s="14">
        <v>0</v>
      </c>
      <c r="V2443" s="59" t="s">
        <v>174</v>
      </c>
      <c r="X2443" s="46">
        <v>0</v>
      </c>
      <c r="Y2443" s="46">
        <v>0</v>
      </c>
      <c r="Z2443" s="46">
        <v>0</v>
      </c>
      <c r="AA2443" s="46">
        <v>0</v>
      </c>
      <c r="AB2443" s="46">
        <v>0</v>
      </c>
      <c r="AC2443" s="46">
        <v>0</v>
      </c>
      <c r="AD2443" s="46">
        <v>0</v>
      </c>
      <c r="AE2443" s="46">
        <v>0</v>
      </c>
      <c r="AF2443" s="46">
        <v>0</v>
      </c>
      <c r="AG2443" s="46">
        <v>0</v>
      </c>
      <c r="AH2443" s="46">
        <v>0</v>
      </c>
      <c r="AI2443" s="46">
        <v>0</v>
      </c>
      <c r="AJ2443" s="46">
        <v>0</v>
      </c>
      <c r="AK2443" s="46">
        <v>0</v>
      </c>
      <c r="AL2443" s="46">
        <v>4286.0099999999857</v>
      </c>
      <c r="AM2443" s="46">
        <v>0</v>
      </c>
    </row>
    <row r="2444" spans="5:39" x14ac:dyDescent="0.2">
      <c r="E2444" s="47">
        <v>244</v>
      </c>
      <c r="F2444" s="47">
        <v>255</v>
      </c>
      <c r="G2444" s="47" t="s">
        <v>252</v>
      </c>
      <c r="H2444" s="47" t="s">
        <v>343</v>
      </c>
      <c r="I2444" s="47" t="s">
        <v>622</v>
      </c>
      <c r="J2444" s="533">
        <v>50000048</v>
      </c>
      <c r="K2444" s="14" t="s">
        <v>64</v>
      </c>
      <c r="L2444" s="14" t="s">
        <v>57</v>
      </c>
      <c r="M2444" s="45">
        <v>2444</v>
      </c>
      <c r="N2444" s="45">
        <v>1</v>
      </c>
      <c r="O2444" s="46">
        <v>0</v>
      </c>
      <c r="Q2444" s="12">
        <v>0</v>
      </c>
      <c r="T2444" s="59">
        <v>0</v>
      </c>
      <c r="U2444" s="14">
        <v>0</v>
      </c>
      <c r="V2444" s="59" t="s">
        <v>174</v>
      </c>
      <c r="X2444" s="46">
        <v>0</v>
      </c>
      <c r="Y2444" s="46">
        <v>0</v>
      </c>
      <c r="Z2444" s="46">
        <v>0</v>
      </c>
      <c r="AA2444" s="46">
        <v>0</v>
      </c>
      <c r="AB2444" s="46">
        <v>0</v>
      </c>
      <c r="AC2444" s="46">
        <v>0</v>
      </c>
      <c r="AD2444" s="46">
        <v>0</v>
      </c>
      <c r="AE2444" s="46">
        <v>0</v>
      </c>
      <c r="AF2444" s="46">
        <v>0</v>
      </c>
      <c r="AG2444" s="46">
        <v>0</v>
      </c>
      <c r="AH2444" s="46">
        <v>0</v>
      </c>
      <c r="AI2444" s="46">
        <v>0</v>
      </c>
      <c r="AJ2444" s="46">
        <v>0</v>
      </c>
      <c r="AK2444" s="46">
        <v>0</v>
      </c>
      <c r="AL2444" s="46">
        <v>0</v>
      </c>
      <c r="AM2444" s="46">
        <v>0</v>
      </c>
    </row>
    <row r="2445" spans="5:39" x14ac:dyDescent="0.2">
      <c r="E2445" s="47">
        <v>244</v>
      </c>
      <c r="F2445" s="47">
        <v>255</v>
      </c>
      <c r="G2445" s="47" t="s">
        <v>252</v>
      </c>
      <c r="H2445" s="47" t="s">
        <v>343</v>
      </c>
      <c r="I2445" s="47" t="s">
        <v>622</v>
      </c>
      <c r="J2445" s="533">
        <v>50000048</v>
      </c>
      <c r="K2445" s="14" t="s">
        <v>64</v>
      </c>
      <c r="L2445" s="14" t="s">
        <v>54</v>
      </c>
      <c r="M2445" s="45">
        <v>2445</v>
      </c>
      <c r="N2445" s="45">
        <v>1</v>
      </c>
      <c r="O2445" s="46">
        <v>1877.9500000000007</v>
      </c>
      <c r="Q2445" s="12">
        <v>0</v>
      </c>
      <c r="T2445" s="59">
        <v>0</v>
      </c>
      <c r="U2445" s="14">
        <v>0</v>
      </c>
      <c r="V2445" s="59" t="s">
        <v>174</v>
      </c>
      <c r="X2445" s="46">
        <v>0</v>
      </c>
      <c r="Y2445" s="46">
        <v>683.21000000000026</v>
      </c>
      <c r="Z2445" s="46">
        <v>1746.2100000000005</v>
      </c>
      <c r="AA2445" s="46">
        <v>608.85000000000036</v>
      </c>
      <c r="AB2445" s="46">
        <v>160.46000000000004</v>
      </c>
      <c r="AC2445" s="46">
        <v>242.96000000000004</v>
      </c>
      <c r="AD2445" s="46">
        <v>0</v>
      </c>
      <c r="AE2445" s="46">
        <v>57.300000000000068</v>
      </c>
      <c r="AF2445" s="46">
        <v>0</v>
      </c>
      <c r="AG2445" s="46">
        <v>494.13000000000011</v>
      </c>
      <c r="AH2445" s="46">
        <v>284.07000000000016</v>
      </c>
      <c r="AI2445" s="46">
        <v>1206.6100000000001</v>
      </c>
      <c r="AJ2445" s="46">
        <v>1498.7800000000004</v>
      </c>
      <c r="AK2445" s="46">
        <v>2133.2500000000009</v>
      </c>
      <c r="AL2445" s="46">
        <v>1877.9500000000007</v>
      </c>
      <c r="AM2445" s="46">
        <v>0</v>
      </c>
    </row>
    <row r="2446" spans="5:39" x14ac:dyDescent="0.2">
      <c r="E2446" s="47">
        <v>244</v>
      </c>
      <c r="F2446" s="47">
        <v>255</v>
      </c>
      <c r="G2446" s="47" t="s">
        <v>252</v>
      </c>
      <c r="H2446" s="47" t="s">
        <v>343</v>
      </c>
      <c r="I2446" s="47" t="s">
        <v>622</v>
      </c>
      <c r="J2446" s="533">
        <v>50000048</v>
      </c>
      <c r="K2446" s="14" t="s">
        <v>64</v>
      </c>
      <c r="L2446" s="14" t="s">
        <v>58</v>
      </c>
      <c r="M2446" s="45">
        <v>2446</v>
      </c>
      <c r="N2446" s="45">
        <v>1</v>
      </c>
      <c r="O2446" s="46">
        <v>2408.0599999999868</v>
      </c>
      <c r="Q2446" s="12">
        <v>0</v>
      </c>
      <c r="T2446" s="59">
        <v>0</v>
      </c>
      <c r="U2446" s="14">
        <v>0</v>
      </c>
      <c r="V2446" s="59" t="s">
        <v>174</v>
      </c>
      <c r="X2446" s="46">
        <v>0</v>
      </c>
      <c r="Y2446" s="46">
        <v>2666.4299999999994</v>
      </c>
      <c r="Z2446" s="46">
        <v>2716.4299999999989</v>
      </c>
      <c r="AA2446" s="46">
        <v>2766.4299999999985</v>
      </c>
      <c r="AB2446" s="46">
        <v>2816.4299999999976</v>
      </c>
      <c r="AC2446" s="46">
        <v>2866.4299999999957</v>
      </c>
      <c r="AD2446" s="46">
        <v>2125.2499999999964</v>
      </c>
      <c r="AE2446" s="46">
        <v>2175.2499999999955</v>
      </c>
      <c r="AF2446" s="46">
        <v>2108.0599999999977</v>
      </c>
      <c r="AG2446" s="46">
        <v>2158.0599999999949</v>
      </c>
      <c r="AH2446" s="46">
        <v>2208.0599999999972</v>
      </c>
      <c r="AI2446" s="46">
        <v>2258.0599999999945</v>
      </c>
      <c r="AJ2446" s="46">
        <v>2308.0599999999886</v>
      </c>
      <c r="AK2446" s="46">
        <v>2358.0599999999822</v>
      </c>
      <c r="AL2446" s="46">
        <v>2408.0599999999868</v>
      </c>
      <c r="AM2446" s="46">
        <v>1714.4039999999877</v>
      </c>
    </row>
    <row r="2447" spans="5:39" x14ac:dyDescent="0.2">
      <c r="E2447" s="47">
        <v>244</v>
      </c>
      <c r="F2447" s="47">
        <v>255</v>
      </c>
      <c r="G2447" s="47" t="s">
        <v>252</v>
      </c>
      <c r="H2447" s="47" t="s">
        <v>343</v>
      </c>
      <c r="I2447" s="47" t="s">
        <v>622</v>
      </c>
      <c r="J2447" s="533">
        <v>50000048</v>
      </c>
      <c r="K2447" s="14" t="s">
        <v>67</v>
      </c>
      <c r="L2447" s="14" t="s">
        <v>67</v>
      </c>
      <c r="M2447" s="45">
        <v>2447</v>
      </c>
      <c r="N2447" s="45">
        <v>1</v>
      </c>
      <c r="O2447" s="53">
        <v>0</v>
      </c>
      <c r="P2447" s="54">
        <v>0</v>
      </c>
      <c r="Q2447" s="55">
        <v>0</v>
      </c>
      <c r="R2447" s="56">
        <v>0</v>
      </c>
      <c r="S2447" s="57">
        <v>0</v>
      </c>
      <c r="T2447" s="60">
        <v>0</v>
      </c>
      <c r="U2447" s="14">
        <v>0</v>
      </c>
      <c r="V2447" s="60" t="s">
        <v>174</v>
      </c>
      <c r="Y2447" s="46">
        <v>0</v>
      </c>
      <c r="Z2447" s="46">
        <v>0</v>
      </c>
      <c r="AA2447" s="46">
        <v>0</v>
      </c>
      <c r="AB2447" s="46">
        <v>0</v>
      </c>
      <c r="AC2447" s="46">
        <v>0</v>
      </c>
      <c r="AD2447" s="46">
        <v>0</v>
      </c>
      <c r="AE2447" s="46">
        <v>0</v>
      </c>
      <c r="AF2447" s="46">
        <v>0</v>
      </c>
      <c r="AG2447" s="46">
        <v>0</v>
      </c>
      <c r="AH2447" s="46">
        <v>0</v>
      </c>
      <c r="AI2447" s="46">
        <v>0</v>
      </c>
      <c r="AJ2447" s="46">
        <v>0</v>
      </c>
      <c r="AK2447" s="46">
        <v>0</v>
      </c>
      <c r="AL2447" s="46">
        <v>0</v>
      </c>
      <c r="AM2447" s="46">
        <v>0</v>
      </c>
    </row>
    <row r="2448" spans="5:39" x14ac:dyDescent="0.2">
      <c r="E2448" s="14">
        <v>245</v>
      </c>
      <c r="F2448" s="14">
        <v>256</v>
      </c>
      <c r="G2448" s="14" t="s">
        <v>252</v>
      </c>
      <c r="H2448" s="14" t="s">
        <v>354</v>
      </c>
      <c r="I2448" s="14" t="s">
        <v>623</v>
      </c>
      <c r="J2448" s="531">
        <v>50000049</v>
      </c>
      <c r="K2448" s="14" t="s">
        <v>59</v>
      </c>
      <c r="L2448" s="14" t="s">
        <v>57</v>
      </c>
      <c r="M2448" s="45">
        <v>2448</v>
      </c>
      <c r="N2448" s="45">
        <v>1</v>
      </c>
      <c r="O2448" s="46">
        <v>1735.67</v>
      </c>
      <c r="Q2448" s="12">
        <v>0</v>
      </c>
      <c r="T2448" s="59">
        <v>0</v>
      </c>
      <c r="U2448" s="14">
        <v>0</v>
      </c>
      <c r="V2448" s="59" t="s">
        <v>174</v>
      </c>
      <c r="Y2448" s="46">
        <v>1663.02</v>
      </c>
      <c r="Z2448" s="46">
        <v>1667.01</v>
      </c>
      <c r="AA2448" s="46">
        <v>1665.02</v>
      </c>
      <c r="AB2448" s="46">
        <v>1665.01</v>
      </c>
      <c r="AC2448" s="46">
        <v>1663.02</v>
      </c>
      <c r="AD2448" s="46">
        <v>1663.02</v>
      </c>
      <c r="AE2448" s="46">
        <v>1735.67</v>
      </c>
      <c r="AF2448" s="46">
        <v>1735.67</v>
      </c>
      <c r="AG2448" s="46">
        <v>1735.67</v>
      </c>
      <c r="AH2448" s="46">
        <v>1735.67</v>
      </c>
      <c r="AI2448" s="46">
        <v>1735.67</v>
      </c>
      <c r="AJ2448" s="46">
        <v>1735.67</v>
      </c>
      <c r="AK2448" s="46">
        <v>1735.67</v>
      </c>
      <c r="AL2448" s="46">
        <v>1735.67</v>
      </c>
      <c r="AM2448" s="46">
        <v>0</v>
      </c>
    </row>
    <row r="2449" spans="5:39" x14ac:dyDescent="0.2">
      <c r="E2449" s="47">
        <v>245</v>
      </c>
      <c r="F2449" s="47">
        <v>256</v>
      </c>
      <c r="G2449" s="47" t="s">
        <v>252</v>
      </c>
      <c r="H2449" s="47" t="s">
        <v>354</v>
      </c>
      <c r="I2449" s="47" t="s">
        <v>623</v>
      </c>
      <c r="J2449" s="533">
        <v>50000049</v>
      </c>
      <c r="K2449" s="14" t="s">
        <v>59</v>
      </c>
      <c r="L2449" s="14" t="s">
        <v>54</v>
      </c>
      <c r="M2449" s="45">
        <v>2449</v>
      </c>
      <c r="N2449" s="45">
        <v>1</v>
      </c>
      <c r="O2449" s="46">
        <v>3366.1899999999996</v>
      </c>
      <c r="Q2449" s="12">
        <v>0</v>
      </c>
      <c r="T2449" s="59">
        <v>0</v>
      </c>
      <c r="U2449" s="14">
        <v>0</v>
      </c>
      <c r="V2449" s="59" t="s">
        <v>174</v>
      </c>
      <c r="Y2449" s="46">
        <v>1325.16</v>
      </c>
      <c r="Z2449" s="46">
        <v>1983.76</v>
      </c>
      <c r="AA2449" s="46">
        <v>1247.33</v>
      </c>
      <c r="AB2449" s="46">
        <v>1221.3900000000001</v>
      </c>
      <c r="AC2449" s="46">
        <v>722.45</v>
      </c>
      <c r="AD2449" s="46">
        <v>872.77</v>
      </c>
      <c r="AE2449" s="46">
        <v>907.54</v>
      </c>
      <c r="AF2449" s="46">
        <v>1358.6799999999998</v>
      </c>
      <c r="AG2449" s="46">
        <v>1392.85</v>
      </c>
      <c r="AH2449" s="46">
        <v>1372.17</v>
      </c>
      <c r="AI2449" s="46">
        <v>2199.75</v>
      </c>
      <c r="AJ2449" s="46">
        <v>12428.390000000001</v>
      </c>
      <c r="AK2449" s="46">
        <v>3221.7</v>
      </c>
      <c r="AL2449" s="46">
        <v>3366.1899999999996</v>
      </c>
      <c r="AM2449" s="46">
        <v>0</v>
      </c>
    </row>
    <row r="2450" spans="5:39" x14ac:dyDescent="0.2">
      <c r="E2450" s="47">
        <v>245</v>
      </c>
      <c r="F2450" s="47">
        <v>256</v>
      </c>
      <c r="G2450" s="47" t="s">
        <v>252</v>
      </c>
      <c r="H2450" s="47" t="s">
        <v>354</v>
      </c>
      <c r="I2450" s="47" t="s">
        <v>623</v>
      </c>
      <c r="J2450" s="533">
        <v>50000049</v>
      </c>
      <c r="K2450" s="14" t="s">
        <v>59</v>
      </c>
      <c r="L2450" s="14" t="s">
        <v>58</v>
      </c>
      <c r="M2450" s="45">
        <v>2450</v>
      </c>
      <c r="N2450" s="45">
        <v>1</v>
      </c>
      <c r="O2450" s="46">
        <v>50</v>
      </c>
      <c r="Q2450" s="12">
        <v>0</v>
      </c>
      <c r="T2450" s="59">
        <v>0</v>
      </c>
      <c r="U2450" s="14">
        <v>0</v>
      </c>
      <c r="V2450" s="59" t="s">
        <v>174</v>
      </c>
      <c r="Y2450" s="46">
        <v>49.999999999999773</v>
      </c>
      <c r="Z2450" s="46">
        <v>50</v>
      </c>
      <c r="AA2450" s="46">
        <v>50</v>
      </c>
      <c r="AB2450" s="46">
        <v>50</v>
      </c>
      <c r="AC2450" s="46">
        <v>49.999999999999773</v>
      </c>
      <c r="AD2450" s="46">
        <v>50</v>
      </c>
      <c r="AE2450" s="46">
        <v>50</v>
      </c>
      <c r="AF2450" s="46">
        <v>50</v>
      </c>
      <c r="AG2450" s="46">
        <v>50</v>
      </c>
      <c r="AH2450" s="46">
        <v>50</v>
      </c>
      <c r="AI2450" s="46">
        <v>50</v>
      </c>
      <c r="AJ2450" s="46">
        <v>49.999999999998181</v>
      </c>
      <c r="AK2450" s="46">
        <v>50</v>
      </c>
      <c r="AL2450" s="46">
        <v>50</v>
      </c>
      <c r="AM2450" s="46">
        <v>0</v>
      </c>
    </row>
    <row r="2451" spans="5:39" x14ac:dyDescent="0.2">
      <c r="E2451" s="47">
        <v>245</v>
      </c>
      <c r="F2451" s="47">
        <v>256</v>
      </c>
      <c r="G2451" s="47" t="s">
        <v>252</v>
      </c>
      <c r="H2451" s="47" t="s">
        <v>354</v>
      </c>
      <c r="I2451" s="47" t="s">
        <v>623</v>
      </c>
      <c r="J2451" s="533">
        <v>50000049</v>
      </c>
      <c r="K2451" s="14" t="s">
        <v>59</v>
      </c>
      <c r="L2451" s="14" t="s">
        <v>31</v>
      </c>
      <c r="M2451" s="45">
        <v>2451</v>
      </c>
      <c r="N2451" s="45">
        <v>1</v>
      </c>
      <c r="O2451" s="48">
        <v>5151.8599999999997</v>
      </c>
      <c r="Q2451" s="12">
        <v>0</v>
      </c>
      <c r="R2451" s="46">
        <v>5782.5116666666663</v>
      </c>
      <c r="T2451" s="59">
        <v>0</v>
      </c>
      <c r="U2451" s="14">
        <v>0</v>
      </c>
      <c r="V2451" s="59" t="s">
        <v>174</v>
      </c>
      <c r="X2451" s="46">
        <v>7932.16</v>
      </c>
      <c r="Y2451" s="46">
        <v>3038.1800000000003</v>
      </c>
      <c r="Z2451" s="46">
        <v>3700.77</v>
      </c>
      <c r="AA2451" s="46">
        <v>2962.35</v>
      </c>
      <c r="AB2451" s="46">
        <v>2936.4</v>
      </c>
      <c r="AC2451" s="46">
        <v>2435.4700000000003</v>
      </c>
      <c r="AD2451" s="46">
        <v>2585.79</v>
      </c>
      <c r="AE2451" s="46">
        <v>2693.21</v>
      </c>
      <c r="AF2451" s="46">
        <v>3144.35</v>
      </c>
      <c r="AG2451" s="46">
        <v>3178.52</v>
      </c>
      <c r="AH2451" s="46">
        <v>3157.84</v>
      </c>
      <c r="AI2451" s="46">
        <v>3985.42</v>
      </c>
      <c r="AJ2451" s="46">
        <v>14214.06</v>
      </c>
      <c r="AK2451" s="46">
        <v>5007.37</v>
      </c>
      <c r="AL2451" s="46">
        <v>5151.8599999999997</v>
      </c>
      <c r="AM2451" s="46">
        <v>0</v>
      </c>
    </row>
    <row r="2452" spans="5:39" x14ac:dyDescent="0.2">
      <c r="E2452" s="47">
        <v>245</v>
      </c>
      <c r="F2452" s="47">
        <v>256</v>
      </c>
      <c r="G2452" s="47" t="s">
        <v>252</v>
      </c>
      <c r="H2452" s="47" t="s">
        <v>354</v>
      </c>
      <c r="I2452" s="47" t="s">
        <v>623</v>
      </c>
      <c r="J2452" s="533">
        <v>50000049</v>
      </c>
      <c r="K2452" s="14" t="s">
        <v>37</v>
      </c>
      <c r="L2452" s="14" t="s">
        <v>31</v>
      </c>
      <c r="M2452" s="45">
        <v>2452</v>
      </c>
      <c r="N2452" s="45">
        <v>1</v>
      </c>
      <c r="O2452" s="48">
        <v>5007.37</v>
      </c>
      <c r="P2452" s="48"/>
      <c r="Q2452" s="12">
        <v>0</v>
      </c>
      <c r="R2452" s="46">
        <v>5896.795000000001</v>
      </c>
      <c r="T2452" s="59">
        <v>0</v>
      </c>
      <c r="U2452" s="14">
        <v>0</v>
      </c>
      <c r="V2452" s="59" t="s">
        <v>174</v>
      </c>
      <c r="Y2452" s="46">
        <v>0</v>
      </c>
      <c r="Z2452" s="46">
        <v>10970.34</v>
      </c>
      <c r="AA2452" s="46">
        <v>0</v>
      </c>
      <c r="AB2452" s="46">
        <v>0</v>
      </c>
      <c r="AC2452" s="46">
        <v>0</v>
      </c>
      <c r="AD2452" s="46">
        <v>0</v>
      </c>
      <c r="AE2452" s="46">
        <v>14620.78</v>
      </c>
      <c r="AF2452" s="46">
        <v>0</v>
      </c>
      <c r="AG2452" s="46">
        <v>0</v>
      </c>
      <c r="AH2452" s="46">
        <v>9016.08</v>
      </c>
      <c r="AI2452" s="46">
        <v>0</v>
      </c>
      <c r="AJ2452" s="46">
        <v>21357.32</v>
      </c>
      <c r="AK2452" s="46">
        <v>0</v>
      </c>
      <c r="AL2452" s="46">
        <v>5007.37</v>
      </c>
      <c r="AM2452" s="46">
        <v>4121.4880000000003</v>
      </c>
    </row>
    <row r="2453" spans="5:39" x14ac:dyDescent="0.2">
      <c r="E2453" s="47">
        <v>245</v>
      </c>
      <c r="F2453" s="47">
        <v>256</v>
      </c>
      <c r="G2453" s="47" t="s">
        <v>252</v>
      </c>
      <c r="H2453" s="47" t="s">
        <v>354</v>
      </c>
      <c r="I2453" s="47" t="s">
        <v>623</v>
      </c>
      <c r="J2453" s="533">
        <v>50000049</v>
      </c>
      <c r="K2453" s="14" t="s">
        <v>65</v>
      </c>
      <c r="L2453" s="14" t="s">
        <v>31</v>
      </c>
      <c r="M2453" s="45">
        <v>2453</v>
      </c>
      <c r="N2453" s="45">
        <v>1</v>
      </c>
      <c r="O2453" s="52">
        <v>5151.8599999999851</v>
      </c>
      <c r="P2453" s="48">
        <v>4121.4880000000003</v>
      </c>
      <c r="Q2453" s="12">
        <v>0</v>
      </c>
      <c r="R2453" s="46">
        <v>858.64333333333082</v>
      </c>
      <c r="T2453" s="59">
        <v>0</v>
      </c>
      <c r="U2453" s="14">
        <v>0</v>
      </c>
      <c r="V2453" s="59" t="s">
        <v>174</v>
      </c>
      <c r="X2453" s="46">
        <v>0</v>
      </c>
      <c r="Y2453" s="46">
        <v>0</v>
      </c>
      <c r="Z2453" s="46">
        <v>0</v>
      </c>
      <c r="AA2453" s="46">
        <v>0</v>
      </c>
      <c r="AB2453" s="46">
        <v>0</v>
      </c>
      <c r="AC2453" s="46">
        <v>0</v>
      </c>
      <c r="AD2453" s="46">
        <v>0</v>
      </c>
      <c r="AE2453" s="46">
        <v>0</v>
      </c>
      <c r="AF2453" s="46">
        <v>0</v>
      </c>
      <c r="AG2453" s="46">
        <v>0</v>
      </c>
      <c r="AH2453" s="46">
        <v>0</v>
      </c>
      <c r="AI2453" s="46">
        <v>0</v>
      </c>
      <c r="AJ2453" s="46">
        <v>0</v>
      </c>
      <c r="AK2453" s="46">
        <v>0</v>
      </c>
      <c r="AL2453" s="46">
        <v>5151.8599999999851</v>
      </c>
      <c r="AM2453" s="46">
        <v>0</v>
      </c>
    </row>
    <row r="2454" spans="5:39" x14ac:dyDescent="0.2">
      <c r="E2454" s="47">
        <v>245</v>
      </c>
      <c r="F2454" s="47">
        <v>256</v>
      </c>
      <c r="G2454" s="47" t="s">
        <v>252</v>
      </c>
      <c r="H2454" s="47" t="s">
        <v>354</v>
      </c>
      <c r="I2454" s="47" t="s">
        <v>623</v>
      </c>
      <c r="J2454" s="533">
        <v>50000049</v>
      </c>
      <c r="K2454" s="14" t="s">
        <v>64</v>
      </c>
      <c r="L2454" s="14" t="s">
        <v>57</v>
      </c>
      <c r="M2454" s="45">
        <v>2454</v>
      </c>
      <c r="N2454" s="45">
        <v>1</v>
      </c>
      <c r="O2454" s="46">
        <v>0</v>
      </c>
      <c r="Q2454" s="12">
        <v>0</v>
      </c>
      <c r="T2454" s="59">
        <v>0</v>
      </c>
      <c r="U2454" s="14">
        <v>0</v>
      </c>
      <c r="V2454" s="59" t="s">
        <v>174</v>
      </c>
      <c r="X2454" s="46">
        <v>0</v>
      </c>
      <c r="Y2454" s="46">
        <v>1663.02</v>
      </c>
      <c r="Z2454" s="46">
        <v>0</v>
      </c>
      <c r="AA2454" s="46">
        <v>1665.02</v>
      </c>
      <c r="AB2454" s="46">
        <v>3330.0299999999997</v>
      </c>
      <c r="AC2454" s="46">
        <v>4993.0499999999993</v>
      </c>
      <c r="AD2454" s="46">
        <v>6656.07</v>
      </c>
      <c r="AE2454" s="46">
        <v>0</v>
      </c>
      <c r="AF2454" s="46">
        <v>1735.67</v>
      </c>
      <c r="AG2454" s="46">
        <v>3471.34</v>
      </c>
      <c r="AH2454" s="46">
        <v>0</v>
      </c>
      <c r="AI2454" s="46">
        <v>1735.67</v>
      </c>
      <c r="AJ2454" s="46">
        <v>0</v>
      </c>
      <c r="AK2454" s="46">
        <v>1735.6699999999855</v>
      </c>
      <c r="AL2454" s="46">
        <v>0</v>
      </c>
      <c r="AM2454" s="46">
        <v>0</v>
      </c>
    </row>
    <row r="2455" spans="5:39" x14ac:dyDescent="0.2">
      <c r="E2455" s="47">
        <v>245</v>
      </c>
      <c r="F2455" s="47">
        <v>256</v>
      </c>
      <c r="G2455" s="47" t="s">
        <v>252</v>
      </c>
      <c r="H2455" s="47" t="s">
        <v>354</v>
      </c>
      <c r="I2455" s="47" t="s">
        <v>623</v>
      </c>
      <c r="J2455" s="533">
        <v>50000049</v>
      </c>
      <c r="K2455" s="14" t="s">
        <v>64</v>
      </c>
      <c r="L2455" s="14" t="s">
        <v>54</v>
      </c>
      <c r="M2455" s="45">
        <v>2455</v>
      </c>
      <c r="N2455" s="45">
        <v>1</v>
      </c>
      <c r="O2455" s="46">
        <v>5051.8599999999851</v>
      </c>
      <c r="Q2455" s="12">
        <v>0</v>
      </c>
      <c r="T2455" s="59">
        <v>0</v>
      </c>
      <c r="U2455" s="14">
        <v>0</v>
      </c>
      <c r="V2455" s="59" t="s">
        <v>174</v>
      </c>
      <c r="X2455" s="46">
        <v>0</v>
      </c>
      <c r="Y2455" s="46">
        <v>1325.16</v>
      </c>
      <c r="Z2455" s="46">
        <v>0</v>
      </c>
      <c r="AA2455" s="46">
        <v>1247.33</v>
      </c>
      <c r="AB2455" s="46">
        <v>2468.7200000000003</v>
      </c>
      <c r="AC2455" s="46">
        <v>3191.17</v>
      </c>
      <c r="AD2455" s="46">
        <v>4063.94</v>
      </c>
      <c r="AE2455" s="46">
        <v>0</v>
      </c>
      <c r="AF2455" s="46">
        <v>1358.6799999999998</v>
      </c>
      <c r="AG2455" s="46">
        <v>2751.5299999999997</v>
      </c>
      <c r="AH2455" s="46">
        <v>314.63000000000011</v>
      </c>
      <c r="AI2455" s="46">
        <v>2514.38</v>
      </c>
      <c r="AJ2455" s="46">
        <v>0</v>
      </c>
      <c r="AK2455" s="46">
        <v>3221.7</v>
      </c>
      <c r="AL2455" s="46">
        <v>5051.8599999999851</v>
      </c>
      <c r="AM2455" s="46">
        <v>930.37199999998484</v>
      </c>
    </row>
    <row r="2456" spans="5:39" x14ac:dyDescent="0.2">
      <c r="E2456" s="47">
        <v>245</v>
      </c>
      <c r="F2456" s="47">
        <v>256</v>
      </c>
      <c r="G2456" s="47" t="s">
        <v>252</v>
      </c>
      <c r="H2456" s="47" t="s">
        <v>354</v>
      </c>
      <c r="I2456" s="47" t="s">
        <v>623</v>
      </c>
      <c r="J2456" s="533">
        <v>50000049</v>
      </c>
      <c r="K2456" s="14" t="s">
        <v>64</v>
      </c>
      <c r="L2456" s="14" t="s">
        <v>58</v>
      </c>
      <c r="M2456" s="45">
        <v>2456</v>
      </c>
      <c r="N2456" s="45">
        <v>1</v>
      </c>
      <c r="O2456" s="46">
        <v>99.999999999993634</v>
      </c>
      <c r="Q2456" s="12">
        <v>0</v>
      </c>
      <c r="T2456" s="59">
        <v>0</v>
      </c>
      <c r="U2456" s="14">
        <v>0</v>
      </c>
      <c r="V2456" s="59" t="s">
        <v>174</v>
      </c>
      <c r="X2456" s="46">
        <v>0</v>
      </c>
      <c r="Y2456" s="46">
        <v>7982.16</v>
      </c>
      <c r="Z2456" s="46">
        <v>3700.7700000000004</v>
      </c>
      <c r="AA2456" s="46">
        <v>3750.7699999999986</v>
      </c>
      <c r="AB2456" s="46">
        <v>3800.7700000000004</v>
      </c>
      <c r="AC2456" s="46">
        <v>3850.7700000000023</v>
      </c>
      <c r="AD2456" s="46">
        <v>3900.7700000000027</v>
      </c>
      <c r="AE2456" s="46">
        <v>2693.2099999999991</v>
      </c>
      <c r="AF2456" s="46">
        <v>2743.2099999999978</v>
      </c>
      <c r="AG2456" s="46">
        <v>2793.2099999999946</v>
      </c>
      <c r="AH2456" s="46">
        <v>2843.2099999999891</v>
      </c>
      <c r="AI2456" s="46">
        <v>2893.2099999999873</v>
      </c>
      <c r="AJ2456" s="46">
        <v>-1.4551915228366852E-11</v>
      </c>
      <c r="AK2456" s="46">
        <v>50.000000000002728</v>
      </c>
      <c r="AL2456" s="46">
        <v>99.999999999993634</v>
      </c>
      <c r="AM2456" s="46">
        <v>99.999999999996362</v>
      </c>
    </row>
    <row r="2457" spans="5:39" x14ac:dyDescent="0.2">
      <c r="E2457" s="47">
        <v>245</v>
      </c>
      <c r="F2457" s="47">
        <v>256</v>
      </c>
      <c r="G2457" s="47" t="s">
        <v>252</v>
      </c>
      <c r="H2457" s="47" t="s">
        <v>354</v>
      </c>
      <c r="I2457" s="47" t="s">
        <v>623</v>
      </c>
      <c r="J2457" s="533">
        <v>50000049</v>
      </c>
      <c r="K2457" s="14" t="s">
        <v>67</v>
      </c>
      <c r="L2457" s="14" t="s">
        <v>67</v>
      </c>
      <c r="M2457" s="45">
        <v>2457</v>
      </c>
      <c r="N2457" s="45">
        <v>1</v>
      </c>
      <c r="O2457" s="53">
        <v>0</v>
      </c>
      <c r="P2457" s="54">
        <v>0</v>
      </c>
      <c r="Q2457" s="55">
        <v>0</v>
      </c>
      <c r="R2457" s="56">
        <v>0</v>
      </c>
      <c r="S2457" s="57">
        <v>0</v>
      </c>
      <c r="T2457" s="60">
        <v>0</v>
      </c>
      <c r="U2457" s="14">
        <v>0</v>
      </c>
      <c r="V2457" s="60" t="s">
        <v>174</v>
      </c>
      <c r="Y2457" s="46">
        <v>0</v>
      </c>
      <c r="Z2457" s="46">
        <v>0</v>
      </c>
      <c r="AA2457" s="46">
        <v>0</v>
      </c>
      <c r="AB2457" s="46">
        <v>0</v>
      </c>
      <c r="AC2457" s="46">
        <v>0</v>
      </c>
      <c r="AD2457" s="46">
        <v>0</v>
      </c>
      <c r="AE2457" s="46">
        <v>0</v>
      </c>
      <c r="AF2457" s="46">
        <v>0</v>
      </c>
      <c r="AG2457" s="46">
        <v>0</v>
      </c>
      <c r="AH2457" s="46">
        <v>0</v>
      </c>
      <c r="AI2457" s="46">
        <v>0</v>
      </c>
      <c r="AJ2457" s="46">
        <v>0</v>
      </c>
      <c r="AK2457" s="46">
        <v>0</v>
      </c>
      <c r="AL2457" s="46">
        <v>0</v>
      </c>
      <c r="AM2457" s="46">
        <v>0</v>
      </c>
    </row>
    <row r="2458" spans="5:39" x14ac:dyDescent="0.2">
      <c r="E2458" s="14">
        <v>246</v>
      </c>
      <c r="F2458" s="14">
        <v>257</v>
      </c>
      <c r="G2458" s="14" t="s">
        <v>252</v>
      </c>
      <c r="H2458" s="14" t="s">
        <v>315</v>
      </c>
      <c r="I2458" s="14" t="s">
        <v>624</v>
      </c>
      <c r="J2458" s="531">
        <v>50000050</v>
      </c>
      <c r="K2458" s="14" t="s">
        <v>59</v>
      </c>
      <c r="L2458" s="14" t="s">
        <v>57</v>
      </c>
      <c r="M2458" s="45">
        <v>2458</v>
      </c>
      <c r="N2458" s="45">
        <v>1</v>
      </c>
      <c r="O2458" s="46">
        <v>4219.6899999999996</v>
      </c>
      <c r="Q2458" s="12">
        <v>0</v>
      </c>
      <c r="T2458" s="59">
        <v>0</v>
      </c>
      <c r="U2458" s="14">
        <v>0</v>
      </c>
      <c r="V2458" s="59" t="s">
        <v>150</v>
      </c>
      <c r="Y2458" s="46">
        <v>4043.06</v>
      </c>
      <c r="Z2458" s="46">
        <v>1434.72</v>
      </c>
      <c r="AA2458" s="46">
        <v>1430.73</v>
      </c>
      <c r="AB2458" s="46">
        <v>-931.95</v>
      </c>
      <c r="AC2458" s="46">
        <v>4043.06</v>
      </c>
      <c r="AD2458" s="46">
        <v>4043.06</v>
      </c>
      <c r="AE2458" s="46">
        <v>4219.6899999999996</v>
      </c>
      <c r="AF2458" s="46">
        <v>4219.6899999999996</v>
      </c>
      <c r="AG2458" s="46">
        <v>4219.6899999999996</v>
      </c>
      <c r="AH2458" s="46">
        <v>4219.6899999999996</v>
      </c>
      <c r="AI2458" s="46">
        <v>4219.6899999999996</v>
      </c>
      <c r="AJ2458" s="46">
        <v>4219.6899999999996</v>
      </c>
      <c r="AK2458" s="46">
        <v>4219.6899999999996</v>
      </c>
      <c r="AL2458" s="46">
        <v>4219.6899999999996</v>
      </c>
      <c r="AM2458" s="46">
        <v>0</v>
      </c>
    </row>
    <row r="2459" spans="5:39" x14ac:dyDescent="0.2">
      <c r="E2459" s="47">
        <v>246</v>
      </c>
      <c r="F2459" s="47">
        <v>257</v>
      </c>
      <c r="G2459" s="47" t="s">
        <v>252</v>
      </c>
      <c r="H2459" s="47" t="s">
        <v>315</v>
      </c>
      <c r="I2459" s="47" t="s">
        <v>624</v>
      </c>
      <c r="J2459" s="533">
        <v>50000050</v>
      </c>
      <c r="K2459" s="14" t="s">
        <v>59</v>
      </c>
      <c r="L2459" s="14" t="s">
        <v>54</v>
      </c>
      <c r="M2459" s="45">
        <v>2459</v>
      </c>
      <c r="N2459" s="45">
        <v>1</v>
      </c>
      <c r="O2459" s="46">
        <v>6282.7399999999989</v>
      </c>
      <c r="Q2459" s="12">
        <v>0</v>
      </c>
      <c r="T2459" s="59">
        <v>0</v>
      </c>
      <c r="U2459" s="14">
        <v>0</v>
      </c>
      <c r="V2459" s="59" t="s">
        <v>150</v>
      </c>
      <c r="Y2459" s="46">
        <v>8366.3799999999992</v>
      </c>
      <c r="Z2459" s="46">
        <v>7440</v>
      </c>
      <c r="AA2459" s="46">
        <v>5651.83</v>
      </c>
      <c r="AB2459" s="46">
        <v>7950.64</v>
      </c>
      <c r="AC2459" s="46">
        <v>1752.2500000000002</v>
      </c>
      <c r="AD2459" s="46">
        <v>8938.0499999999993</v>
      </c>
      <c r="AE2459" s="46">
        <v>2495.38</v>
      </c>
      <c r="AF2459" s="46">
        <v>3592.17</v>
      </c>
      <c r="AG2459" s="46">
        <v>3594.73</v>
      </c>
      <c r="AH2459" s="46">
        <v>-2587.2199999999998</v>
      </c>
      <c r="AI2459" s="46">
        <v>5051.5</v>
      </c>
      <c r="AJ2459" s="46">
        <v>6345.51</v>
      </c>
      <c r="AK2459" s="46">
        <v>6368.07</v>
      </c>
      <c r="AL2459" s="46">
        <v>6282.7399999999989</v>
      </c>
      <c r="AM2459" s="46">
        <v>0</v>
      </c>
    </row>
    <row r="2460" spans="5:39" x14ac:dyDescent="0.2">
      <c r="E2460" s="47">
        <v>246</v>
      </c>
      <c r="F2460" s="47">
        <v>257</v>
      </c>
      <c r="G2460" s="47" t="s">
        <v>252</v>
      </c>
      <c r="H2460" s="47" t="s">
        <v>315</v>
      </c>
      <c r="I2460" s="47" t="s">
        <v>624</v>
      </c>
      <c r="J2460" s="533">
        <v>50000050</v>
      </c>
      <c r="K2460" s="14" t="s">
        <v>59</v>
      </c>
      <c r="L2460" s="14" t="s">
        <v>58</v>
      </c>
      <c r="M2460" s="45">
        <v>2460</v>
      </c>
      <c r="N2460" s="45">
        <v>1</v>
      </c>
      <c r="O2460" s="46">
        <v>50.000000000001819</v>
      </c>
      <c r="Q2460" s="12">
        <v>0</v>
      </c>
      <c r="T2460" s="59">
        <v>0</v>
      </c>
      <c r="U2460" s="14">
        <v>0</v>
      </c>
      <c r="V2460" s="59" t="s">
        <v>150</v>
      </c>
      <c r="Y2460" s="46">
        <v>50.000000000001819</v>
      </c>
      <c r="Z2460" s="46">
        <v>49.999999999999091</v>
      </c>
      <c r="AA2460" s="46">
        <v>50</v>
      </c>
      <c r="AB2460" s="46">
        <v>49.999999999999091</v>
      </c>
      <c r="AC2460" s="46">
        <v>50.000000000000227</v>
      </c>
      <c r="AD2460" s="46">
        <v>50.000000000001819</v>
      </c>
      <c r="AE2460" s="46">
        <v>50</v>
      </c>
      <c r="AF2460" s="46">
        <v>50</v>
      </c>
      <c r="AG2460" s="46">
        <v>50.000000000000455</v>
      </c>
      <c r="AH2460" s="46">
        <v>50.000000000000455</v>
      </c>
      <c r="AI2460" s="46">
        <v>50.000000000000909</v>
      </c>
      <c r="AJ2460" s="46">
        <v>50.000000000000909</v>
      </c>
      <c r="AK2460" s="46">
        <v>50.000000000000909</v>
      </c>
      <c r="AL2460" s="46">
        <v>50.000000000001819</v>
      </c>
      <c r="AM2460" s="46">
        <v>0</v>
      </c>
    </row>
    <row r="2461" spans="5:39" x14ac:dyDescent="0.2">
      <c r="E2461" s="47">
        <v>246</v>
      </c>
      <c r="F2461" s="47">
        <v>257</v>
      </c>
      <c r="G2461" s="47" t="s">
        <v>252</v>
      </c>
      <c r="H2461" s="47" t="s">
        <v>315</v>
      </c>
      <c r="I2461" s="47" t="s">
        <v>624</v>
      </c>
      <c r="J2461" s="533">
        <v>50000050</v>
      </c>
      <c r="K2461" s="14" t="s">
        <v>59</v>
      </c>
      <c r="L2461" s="14" t="s">
        <v>31</v>
      </c>
      <c r="M2461" s="45">
        <v>2461</v>
      </c>
      <c r="N2461" s="45">
        <v>1</v>
      </c>
      <c r="O2461" s="48">
        <v>10552.43</v>
      </c>
      <c r="Q2461" s="12">
        <v>0</v>
      </c>
      <c r="R2461" s="46">
        <v>8445.5783333333329</v>
      </c>
      <c r="T2461" s="59">
        <v>0</v>
      </c>
      <c r="U2461" s="14">
        <v>0</v>
      </c>
      <c r="V2461" s="59" t="s">
        <v>150</v>
      </c>
      <c r="X2461" s="46">
        <v>30175.75</v>
      </c>
      <c r="Y2461" s="46">
        <v>12459.44</v>
      </c>
      <c r="Z2461" s="46">
        <v>8924.7199999999975</v>
      </c>
      <c r="AA2461" s="46">
        <v>7132.5599999999995</v>
      </c>
      <c r="AB2461" s="46">
        <v>7068.69</v>
      </c>
      <c r="AC2461" s="46">
        <v>5845.31</v>
      </c>
      <c r="AD2461" s="46">
        <v>13031.11</v>
      </c>
      <c r="AE2461" s="46">
        <v>6765.07</v>
      </c>
      <c r="AF2461" s="46">
        <v>7861.86</v>
      </c>
      <c r="AG2461" s="46">
        <v>7864.42</v>
      </c>
      <c r="AH2461" s="46">
        <v>1682.4700000000003</v>
      </c>
      <c r="AI2461" s="46">
        <v>9321.1899999999987</v>
      </c>
      <c r="AJ2461" s="46">
        <v>10615.2</v>
      </c>
      <c r="AK2461" s="46">
        <v>10637.759999999998</v>
      </c>
      <c r="AL2461" s="46">
        <v>10552.43</v>
      </c>
      <c r="AM2461" s="46">
        <v>0</v>
      </c>
    </row>
    <row r="2462" spans="5:39" x14ac:dyDescent="0.2">
      <c r="E2462" s="47">
        <v>246</v>
      </c>
      <c r="F2462" s="47">
        <v>257</v>
      </c>
      <c r="G2462" s="47" t="s">
        <v>252</v>
      </c>
      <c r="H2462" s="47" t="s">
        <v>315</v>
      </c>
      <c r="I2462" s="47" t="s">
        <v>624</v>
      </c>
      <c r="J2462" s="533">
        <v>50000050</v>
      </c>
      <c r="K2462" s="14" t="s">
        <v>37</v>
      </c>
      <c r="L2462" s="14" t="s">
        <v>31</v>
      </c>
      <c r="M2462" s="45">
        <v>2462</v>
      </c>
      <c r="N2462" s="45">
        <v>1</v>
      </c>
      <c r="O2462" s="48">
        <v>0</v>
      </c>
      <c r="P2462" s="48"/>
      <c r="Q2462" s="12">
        <v>0</v>
      </c>
      <c r="R2462" s="46">
        <v>10733.333333333334</v>
      </c>
      <c r="T2462" s="59">
        <v>0</v>
      </c>
      <c r="U2462" s="14">
        <v>0</v>
      </c>
      <c r="V2462" s="59" t="s">
        <v>150</v>
      </c>
      <c r="Y2462" s="46">
        <v>0</v>
      </c>
      <c r="Z2462" s="46">
        <v>15000</v>
      </c>
      <c r="AA2462" s="46">
        <v>15000</v>
      </c>
      <c r="AB2462" s="46">
        <v>20000</v>
      </c>
      <c r="AC2462" s="46">
        <v>0</v>
      </c>
      <c r="AD2462" s="46">
        <v>0</v>
      </c>
      <c r="AE2462" s="46">
        <v>25000</v>
      </c>
      <c r="AF2462" s="46">
        <v>0</v>
      </c>
      <c r="AG2462" s="46">
        <v>15000</v>
      </c>
      <c r="AH2462" s="46">
        <v>0</v>
      </c>
      <c r="AI2462" s="46">
        <v>19000</v>
      </c>
      <c r="AJ2462" s="46">
        <v>0</v>
      </c>
      <c r="AK2462" s="46">
        <v>30400</v>
      </c>
      <c r="AL2462" s="46">
        <v>0</v>
      </c>
      <c r="AM2462" s="46">
        <v>10537.98</v>
      </c>
    </row>
    <row r="2463" spans="5:39" x14ac:dyDescent="0.2">
      <c r="E2463" s="47">
        <v>246</v>
      </c>
      <c r="F2463" s="47">
        <v>257</v>
      </c>
      <c r="G2463" s="47" t="s">
        <v>252</v>
      </c>
      <c r="H2463" s="47" t="s">
        <v>315</v>
      </c>
      <c r="I2463" s="47" t="s">
        <v>624</v>
      </c>
      <c r="J2463" s="533">
        <v>50000050</v>
      </c>
      <c r="K2463" s="14" t="s">
        <v>65</v>
      </c>
      <c r="L2463" s="14" t="s">
        <v>31</v>
      </c>
      <c r="M2463" s="45">
        <v>2463</v>
      </c>
      <c r="N2463" s="45">
        <v>1</v>
      </c>
      <c r="O2463" s="52">
        <v>10537.979999999989</v>
      </c>
      <c r="P2463" s="48">
        <v>10537.98</v>
      </c>
      <c r="Q2463" s="12">
        <v>0</v>
      </c>
      <c r="R2463" s="46">
        <v>1756.3299999999981</v>
      </c>
      <c r="T2463" s="59">
        <v>0</v>
      </c>
      <c r="U2463" s="14">
        <v>0</v>
      </c>
      <c r="V2463" s="59" t="s">
        <v>150</v>
      </c>
      <c r="X2463" s="46">
        <v>0</v>
      </c>
      <c r="Y2463" s="46">
        <v>0</v>
      </c>
      <c r="Z2463" s="46">
        <v>0</v>
      </c>
      <c r="AA2463" s="46">
        <v>0</v>
      </c>
      <c r="AB2463" s="46">
        <v>0</v>
      </c>
      <c r="AC2463" s="46">
        <v>0</v>
      </c>
      <c r="AD2463" s="46">
        <v>0</v>
      </c>
      <c r="AE2463" s="46">
        <v>0</v>
      </c>
      <c r="AF2463" s="46">
        <v>0</v>
      </c>
      <c r="AG2463" s="46">
        <v>0</v>
      </c>
      <c r="AH2463" s="46">
        <v>0</v>
      </c>
      <c r="AI2463" s="46">
        <v>0</v>
      </c>
      <c r="AJ2463" s="46">
        <v>0</v>
      </c>
      <c r="AK2463" s="46">
        <v>0</v>
      </c>
      <c r="AL2463" s="46">
        <v>10537.979999999989</v>
      </c>
      <c r="AM2463" s="46">
        <v>0</v>
      </c>
    </row>
    <row r="2464" spans="5:39" x14ac:dyDescent="0.2">
      <c r="E2464" s="47">
        <v>246</v>
      </c>
      <c r="F2464" s="47">
        <v>257</v>
      </c>
      <c r="G2464" s="47" t="s">
        <v>252</v>
      </c>
      <c r="H2464" s="47" t="s">
        <v>315</v>
      </c>
      <c r="I2464" s="47" t="s">
        <v>624</v>
      </c>
      <c r="J2464" s="533">
        <v>50000050</v>
      </c>
      <c r="K2464" s="14" t="s">
        <v>64</v>
      </c>
      <c r="L2464" s="14" t="s">
        <v>57</v>
      </c>
      <c r="M2464" s="45">
        <v>2464</v>
      </c>
      <c r="N2464" s="45">
        <v>1</v>
      </c>
      <c r="O2464" s="46">
        <v>4205.239999999988</v>
      </c>
      <c r="Q2464" s="12">
        <v>0</v>
      </c>
      <c r="T2464" s="59">
        <v>0</v>
      </c>
      <c r="U2464" s="14">
        <v>0</v>
      </c>
      <c r="V2464" s="59" t="s">
        <v>150</v>
      </c>
      <c r="X2464" s="46">
        <v>0</v>
      </c>
      <c r="Y2464" s="46">
        <v>4043.06</v>
      </c>
      <c r="Z2464" s="46">
        <v>0</v>
      </c>
      <c r="AA2464" s="46">
        <v>0</v>
      </c>
      <c r="AB2464" s="46">
        <v>0</v>
      </c>
      <c r="AC2464" s="46">
        <v>4043.06</v>
      </c>
      <c r="AD2464" s="46">
        <v>8086.12</v>
      </c>
      <c r="AE2464" s="46">
        <v>0</v>
      </c>
      <c r="AF2464" s="46">
        <v>4219.6899999999996</v>
      </c>
      <c r="AG2464" s="46">
        <v>0</v>
      </c>
      <c r="AH2464" s="46">
        <v>4219.6899999999996</v>
      </c>
      <c r="AI2464" s="46">
        <v>0</v>
      </c>
      <c r="AJ2464" s="46">
        <v>4219.6899999999996</v>
      </c>
      <c r="AK2464" s="46">
        <v>0</v>
      </c>
      <c r="AL2464" s="46">
        <v>4205.239999999988</v>
      </c>
      <c r="AM2464" s="46">
        <v>0</v>
      </c>
    </row>
    <row r="2465" spans="5:39" x14ac:dyDescent="0.2">
      <c r="E2465" s="47">
        <v>246</v>
      </c>
      <c r="F2465" s="47">
        <v>257</v>
      </c>
      <c r="G2465" s="47" t="s">
        <v>252</v>
      </c>
      <c r="H2465" s="47" t="s">
        <v>315</v>
      </c>
      <c r="I2465" s="47" t="s">
        <v>624</v>
      </c>
      <c r="J2465" s="533">
        <v>50000050</v>
      </c>
      <c r="K2465" s="14" t="s">
        <v>64</v>
      </c>
      <c r="L2465" s="14" t="s">
        <v>54</v>
      </c>
      <c r="M2465" s="45">
        <v>2465</v>
      </c>
      <c r="N2465" s="45">
        <v>1</v>
      </c>
      <c r="O2465" s="46">
        <v>6282.7399999999989</v>
      </c>
      <c r="Q2465" s="12">
        <v>0</v>
      </c>
      <c r="T2465" s="59">
        <v>0</v>
      </c>
      <c r="U2465" s="14">
        <v>0</v>
      </c>
      <c r="V2465" s="59" t="s">
        <v>150</v>
      </c>
      <c r="X2465" s="46">
        <v>0</v>
      </c>
      <c r="Y2465" s="46">
        <v>8366.3799999999992</v>
      </c>
      <c r="Z2465" s="46">
        <v>6284.159999999998</v>
      </c>
      <c r="AA2465" s="46">
        <v>0</v>
      </c>
      <c r="AB2465" s="46">
        <v>0</v>
      </c>
      <c r="AC2465" s="46">
        <v>1752.2500000000002</v>
      </c>
      <c r="AD2465" s="46">
        <v>10690.3</v>
      </c>
      <c r="AE2465" s="46">
        <v>491.48999999999978</v>
      </c>
      <c r="AF2465" s="46">
        <v>4083.66</v>
      </c>
      <c r="AG2465" s="46">
        <v>1117.7699999999986</v>
      </c>
      <c r="AH2465" s="46">
        <v>-1469.4500000000012</v>
      </c>
      <c r="AI2465" s="46">
        <v>0</v>
      </c>
      <c r="AJ2465" s="46">
        <v>6345.51</v>
      </c>
      <c r="AK2465" s="46">
        <v>0</v>
      </c>
      <c r="AL2465" s="46">
        <v>6282.7399999999989</v>
      </c>
      <c r="AM2465" s="46">
        <v>0</v>
      </c>
    </row>
    <row r="2466" spans="5:39" x14ac:dyDescent="0.2">
      <c r="E2466" s="47">
        <v>246</v>
      </c>
      <c r="F2466" s="47">
        <v>257</v>
      </c>
      <c r="G2466" s="47" t="s">
        <v>252</v>
      </c>
      <c r="H2466" s="47" t="s">
        <v>315</v>
      </c>
      <c r="I2466" s="47" t="s">
        <v>624</v>
      </c>
      <c r="J2466" s="533">
        <v>50000050</v>
      </c>
      <c r="K2466" s="14" t="s">
        <v>64</v>
      </c>
      <c r="L2466" s="14" t="s">
        <v>58</v>
      </c>
      <c r="M2466" s="45">
        <v>2466</v>
      </c>
      <c r="N2466" s="45">
        <v>1</v>
      </c>
      <c r="O2466" s="46">
        <v>49.999999999994543</v>
      </c>
      <c r="Q2466" s="12">
        <v>0</v>
      </c>
      <c r="T2466" s="59">
        <v>0</v>
      </c>
      <c r="U2466" s="14">
        <v>0</v>
      </c>
      <c r="V2466" s="59" t="s">
        <v>150</v>
      </c>
      <c r="X2466" s="46">
        <v>0</v>
      </c>
      <c r="Y2466" s="46">
        <v>30225.750000000007</v>
      </c>
      <c r="Z2466" s="46">
        <v>30275.750000000007</v>
      </c>
      <c r="AA2466" s="46">
        <v>28692.47</v>
      </c>
      <c r="AB2466" s="46">
        <v>15761.160000000003</v>
      </c>
      <c r="AC2466" s="46">
        <v>15811.16</v>
      </c>
      <c r="AD2466" s="46">
        <v>15861.160000000003</v>
      </c>
      <c r="AE2466" s="46">
        <v>15911.159999999994</v>
      </c>
      <c r="AF2466" s="46">
        <v>15961.159999999996</v>
      </c>
      <c r="AG2466" s="46">
        <v>16011.159999999994</v>
      </c>
      <c r="AH2466" s="46">
        <v>16061.159999999996</v>
      </c>
      <c r="AI2466" s="46">
        <v>9132.5899999999965</v>
      </c>
      <c r="AJ2466" s="46">
        <v>9182.5899999999947</v>
      </c>
      <c r="AK2466" s="46">
        <v>-14.450000000011642</v>
      </c>
      <c r="AL2466" s="46">
        <v>49.999999999994543</v>
      </c>
      <c r="AM2466" s="46">
        <v>-2.9103830456733704E-11</v>
      </c>
    </row>
    <row r="2467" spans="5:39" x14ac:dyDescent="0.2">
      <c r="E2467" s="47">
        <v>246</v>
      </c>
      <c r="F2467" s="47">
        <v>257</v>
      </c>
      <c r="G2467" s="47" t="s">
        <v>252</v>
      </c>
      <c r="H2467" s="47" t="s">
        <v>315</v>
      </c>
      <c r="I2467" s="47" t="s">
        <v>624</v>
      </c>
      <c r="J2467" s="533">
        <v>50000050</v>
      </c>
      <c r="K2467" s="14" t="s">
        <v>67</v>
      </c>
      <c r="L2467" s="14" t="s">
        <v>67</v>
      </c>
      <c r="M2467" s="45">
        <v>2467</v>
      </c>
      <c r="N2467" s="45">
        <v>1</v>
      </c>
      <c r="O2467" s="53">
        <v>0</v>
      </c>
      <c r="P2467" s="54">
        <v>0</v>
      </c>
      <c r="Q2467" s="55">
        <v>0</v>
      </c>
      <c r="R2467" s="56">
        <v>0</v>
      </c>
      <c r="S2467" s="57">
        <v>0</v>
      </c>
      <c r="T2467" s="60">
        <v>0</v>
      </c>
      <c r="U2467" s="14">
        <v>0</v>
      </c>
      <c r="V2467" s="60" t="s">
        <v>150</v>
      </c>
      <c r="Y2467" s="46">
        <v>0</v>
      </c>
      <c r="Z2467" s="46">
        <v>0</v>
      </c>
      <c r="AA2467" s="46">
        <v>0</v>
      </c>
      <c r="AB2467" s="46">
        <v>0</v>
      </c>
      <c r="AC2467" s="46">
        <v>0</v>
      </c>
      <c r="AD2467" s="46">
        <v>0</v>
      </c>
      <c r="AE2467" s="46">
        <v>0</v>
      </c>
      <c r="AF2467" s="46">
        <v>0</v>
      </c>
      <c r="AG2467" s="46">
        <v>0</v>
      </c>
      <c r="AH2467" s="46">
        <v>0</v>
      </c>
      <c r="AI2467" s="46">
        <v>0</v>
      </c>
      <c r="AJ2467" s="46">
        <v>0</v>
      </c>
      <c r="AK2467" s="46">
        <v>0</v>
      </c>
      <c r="AL2467" s="46">
        <v>0</v>
      </c>
      <c r="AM2467" s="46">
        <v>0</v>
      </c>
    </row>
    <row r="2468" spans="5:39" x14ac:dyDescent="0.2">
      <c r="E2468" s="14">
        <v>247</v>
      </c>
      <c r="F2468" s="14">
        <v>258</v>
      </c>
      <c r="G2468" s="14" t="s">
        <v>252</v>
      </c>
      <c r="H2468" s="14" t="s">
        <v>336</v>
      </c>
      <c r="I2468" s="14" t="s">
        <v>625</v>
      </c>
      <c r="J2468" s="531">
        <v>50000051</v>
      </c>
      <c r="K2468" s="14" t="s">
        <v>59</v>
      </c>
      <c r="L2468" s="14" t="s">
        <v>57</v>
      </c>
      <c r="M2468" s="45">
        <v>2468</v>
      </c>
      <c r="N2468" s="45">
        <v>1</v>
      </c>
      <c r="O2468" s="46">
        <v>2754.35</v>
      </c>
      <c r="Q2468" s="12">
        <v>0</v>
      </c>
      <c r="T2468" s="59">
        <v>0</v>
      </c>
      <c r="U2468" s="14">
        <v>0</v>
      </c>
      <c r="V2468" s="59" t="s">
        <v>175</v>
      </c>
      <c r="Y2468" s="46">
        <v>2639.06</v>
      </c>
      <c r="Z2468" s="46">
        <v>2647.04</v>
      </c>
      <c r="AA2468" s="46">
        <v>2643.06</v>
      </c>
      <c r="AB2468" s="46">
        <v>2645.05</v>
      </c>
      <c r="AC2468" s="46">
        <v>2639.06</v>
      </c>
      <c r="AD2468" s="46">
        <v>2639.06</v>
      </c>
      <c r="AE2468" s="46">
        <v>2754.35</v>
      </c>
      <c r="AF2468" s="46">
        <v>2754.35</v>
      </c>
      <c r="AG2468" s="46">
        <v>2754.35</v>
      </c>
      <c r="AH2468" s="46">
        <v>2754.35</v>
      </c>
      <c r="AI2468" s="46">
        <v>2754.35</v>
      </c>
      <c r="AJ2468" s="46">
        <v>2754.35</v>
      </c>
      <c r="AK2468" s="46">
        <v>2754.35</v>
      </c>
      <c r="AL2468" s="46">
        <v>2754.35</v>
      </c>
      <c r="AM2468" s="46">
        <v>0</v>
      </c>
    </row>
    <row r="2469" spans="5:39" x14ac:dyDescent="0.2">
      <c r="E2469" s="47">
        <v>247</v>
      </c>
      <c r="F2469" s="47">
        <v>258</v>
      </c>
      <c r="G2469" s="47" t="s">
        <v>252</v>
      </c>
      <c r="H2469" s="47" t="s">
        <v>336</v>
      </c>
      <c r="I2469" s="47" t="s">
        <v>625</v>
      </c>
      <c r="J2469" s="533">
        <v>50000051</v>
      </c>
      <c r="K2469" s="14" t="s">
        <v>59</v>
      </c>
      <c r="L2469" s="14" t="s">
        <v>54</v>
      </c>
      <c r="M2469" s="45">
        <v>2469</v>
      </c>
      <c r="N2469" s="45">
        <v>1</v>
      </c>
      <c r="O2469" s="46">
        <v>4907.47</v>
      </c>
      <c r="Q2469" s="12">
        <v>0</v>
      </c>
      <c r="T2469" s="59">
        <v>0</v>
      </c>
      <c r="U2469" s="14">
        <v>0</v>
      </c>
      <c r="V2469" s="59" t="s">
        <v>175</v>
      </c>
      <c r="Y2469" s="46">
        <v>4167.7</v>
      </c>
      <c r="Z2469" s="46">
        <v>4993.25</v>
      </c>
      <c r="AA2469" s="46">
        <v>3385.3</v>
      </c>
      <c r="AB2469" s="46">
        <v>3953.31</v>
      </c>
      <c r="AC2469" s="46">
        <v>2174.66</v>
      </c>
      <c r="AD2469" s="46">
        <v>2015.46</v>
      </c>
      <c r="AE2469" s="46">
        <v>1638.42</v>
      </c>
      <c r="AF2469" s="46">
        <v>1949.54</v>
      </c>
      <c r="AG2469" s="46">
        <v>2567.56</v>
      </c>
      <c r="AH2469" s="46">
        <v>2602.69</v>
      </c>
      <c r="AI2469" s="46">
        <v>4252.9399999999996</v>
      </c>
      <c r="AJ2469" s="46">
        <v>4364.55</v>
      </c>
      <c r="AK2469" s="46">
        <v>4461.2999999999993</v>
      </c>
      <c r="AL2469" s="46">
        <v>4907.47</v>
      </c>
      <c r="AM2469" s="46">
        <v>0</v>
      </c>
    </row>
    <row r="2470" spans="5:39" x14ac:dyDescent="0.2">
      <c r="E2470" s="47">
        <v>247</v>
      </c>
      <c r="F2470" s="47">
        <v>258</v>
      </c>
      <c r="G2470" s="47" t="s">
        <v>252</v>
      </c>
      <c r="H2470" s="47" t="s">
        <v>336</v>
      </c>
      <c r="I2470" s="47" t="s">
        <v>625</v>
      </c>
      <c r="J2470" s="533">
        <v>50000051</v>
      </c>
      <c r="K2470" s="14" t="s">
        <v>59</v>
      </c>
      <c r="L2470" s="14" t="s">
        <v>58</v>
      </c>
      <c r="M2470" s="45">
        <v>2470</v>
      </c>
      <c r="N2470" s="45">
        <v>1</v>
      </c>
      <c r="O2470" s="46">
        <v>0</v>
      </c>
      <c r="Q2470" s="12">
        <v>0</v>
      </c>
      <c r="T2470" s="59">
        <v>0</v>
      </c>
      <c r="U2470" s="14">
        <v>0</v>
      </c>
      <c r="V2470" s="59" t="s">
        <v>175</v>
      </c>
      <c r="Y2470" s="46">
        <v>50.000000000000909</v>
      </c>
      <c r="Z2470" s="46">
        <v>50</v>
      </c>
      <c r="AA2470" s="46">
        <v>49.999999999999545</v>
      </c>
      <c r="AB2470" s="46">
        <v>49.999999999999545</v>
      </c>
      <c r="AC2470" s="46">
        <v>50.000000000000455</v>
      </c>
      <c r="AD2470" s="46">
        <v>50.000000000000455</v>
      </c>
      <c r="AE2470" s="46">
        <v>50.000000000000455</v>
      </c>
      <c r="AF2470" s="46">
        <v>50.000000000000455</v>
      </c>
      <c r="AG2470" s="46">
        <v>50</v>
      </c>
      <c r="AH2470" s="46">
        <v>50</v>
      </c>
      <c r="AI2470" s="46">
        <v>50.000000000000909</v>
      </c>
      <c r="AJ2470" s="46">
        <v>-550.00000000000045</v>
      </c>
      <c r="AK2470" s="46">
        <v>-499.99999999999955</v>
      </c>
      <c r="AL2470" s="46">
        <v>0</v>
      </c>
      <c r="AM2470" s="46">
        <v>0</v>
      </c>
    </row>
    <row r="2471" spans="5:39" x14ac:dyDescent="0.2">
      <c r="E2471" s="47">
        <v>247</v>
      </c>
      <c r="F2471" s="47">
        <v>258</v>
      </c>
      <c r="G2471" s="47" t="s">
        <v>252</v>
      </c>
      <c r="H2471" s="47" t="s">
        <v>336</v>
      </c>
      <c r="I2471" s="47" t="s">
        <v>625</v>
      </c>
      <c r="J2471" s="533">
        <v>50000051</v>
      </c>
      <c r="K2471" s="14" t="s">
        <v>59</v>
      </c>
      <c r="L2471" s="14" t="s">
        <v>31</v>
      </c>
      <c r="M2471" s="45">
        <v>2471</v>
      </c>
      <c r="N2471" s="45">
        <v>1</v>
      </c>
      <c r="O2471" s="48">
        <v>7661.82</v>
      </c>
      <c r="Q2471" s="12">
        <v>0</v>
      </c>
      <c r="R2471" s="46">
        <v>6463.7683333333334</v>
      </c>
      <c r="T2471" s="59">
        <v>0</v>
      </c>
      <c r="U2471" s="14">
        <v>0</v>
      </c>
      <c r="V2471" s="59" t="s">
        <v>175</v>
      </c>
      <c r="X2471" s="46">
        <v>4111.8599999999997</v>
      </c>
      <c r="Y2471" s="46">
        <v>6856.7600000000011</v>
      </c>
      <c r="Z2471" s="46">
        <v>7690.29</v>
      </c>
      <c r="AA2471" s="46">
        <v>6078.3600000000006</v>
      </c>
      <c r="AB2471" s="46">
        <v>6648.3600000000006</v>
      </c>
      <c r="AC2471" s="46">
        <v>4863.7199999999993</v>
      </c>
      <c r="AD2471" s="46">
        <v>4704.5200000000004</v>
      </c>
      <c r="AE2471" s="46">
        <v>4442.7700000000004</v>
      </c>
      <c r="AF2471" s="46">
        <v>4753.8899999999994</v>
      </c>
      <c r="AG2471" s="46">
        <v>5371.91</v>
      </c>
      <c r="AH2471" s="46">
        <v>5407.04</v>
      </c>
      <c r="AI2471" s="46">
        <v>7057.29</v>
      </c>
      <c r="AJ2471" s="46">
        <v>6568.9</v>
      </c>
      <c r="AK2471" s="46">
        <v>6715.65</v>
      </c>
      <c r="AL2471" s="46">
        <v>7661.82</v>
      </c>
      <c r="AM2471" s="46">
        <v>0</v>
      </c>
    </row>
    <row r="2472" spans="5:39" x14ac:dyDescent="0.2">
      <c r="E2472" s="47">
        <v>247</v>
      </c>
      <c r="F2472" s="47">
        <v>258</v>
      </c>
      <c r="G2472" s="47" t="s">
        <v>252</v>
      </c>
      <c r="H2472" s="47" t="s">
        <v>336</v>
      </c>
      <c r="I2472" s="47" t="s">
        <v>625</v>
      </c>
      <c r="J2472" s="533">
        <v>50000051</v>
      </c>
      <c r="K2472" s="14" t="s">
        <v>37</v>
      </c>
      <c r="L2472" s="14" t="s">
        <v>31</v>
      </c>
      <c r="M2472" s="45">
        <v>2472</v>
      </c>
      <c r="N2472" s="45">
        <v>1</v>
      </c>
      <c r="O2472" s="48">
        <v>6715.65</v>
      </c>
      <c r="P2472" s="48"/>
      <c r="Q2472" s="12">
        <v>0</v>
      </c>
      <c r="R2472" s="46">
        <v>5186.7983333333332</v>
      </c>
      <c r="T2472" s="59">
        <v>0</v>
      </c>
      <c r="U2472" s="14">
        <v>0</v>
      </c>
      <c r="V2472" s="59" t="s">
        <v>175</v>
      </c>
      <c r="Y2472" s="46">
        <v>0</v>
      </c>
      <c r="Z2472" s="46">
        <v>10968.62</v>
      </c>
      <c r="AA2472" s="46">
        <v>7690.29</v>
      </c>
      <c r="AB2472" s="46">
        <v>12726.72</v>
      </c>
      <c r="AC2472" s="46">
        <v>0</v>
      </c>
      <c r="AD2472" s="46">
        <v>9568.24</v>
      </c>
      <c r="AE2472" s="46">
        <v>4442.7700000000004</v>
      </c>
      <c r="AF2472" s="46">
        <v>4753.8900000000003</v>
      </c>
      <c r="AG2472" s="46">
        <v>5371.91</v>
      </c>
      <c r="AH2472" s="46">
        <v>5407.04</v>
      </c>
      <c r="AI2472" s="46">
        <v>0</v>
      </c>
      <c r="AJ2472" s="46">
        <v>7057.29</v>
      </c>
      <c r="AK2472" s="46">
        <v>6568.9</v>
      </c>
      <c r="AL2472" s="46">
        <v>6715.65</v>
      </c>
      <c r="AM2472" s="46">
        <v>1532.364</v>
      </c>
    </row>
    <row r="2473" spans="5:39" x14ac:dyDescent="0.2">
      <c r="E2473" s="47">
        <v>247</v>
      </c>
      <c r="F2473" s="47">
        <v>258</v>
      </c>
      <c r="G2473" s="47" t="s">
        <v>252</v>
      </c>
      <c r="H2473" s="47" t="s">
        <v>336</v>
      </c>
      <c r="I2473" s="47" t="s">
        <v>625</v>
      </c>
      <c r="J2473" s="533">
        <v>50000051</v>
      </c>
      <c r="K2473" s="14" t="s">
        <v>65</v>
      </c>
      <c r="L2473" s="14" t="s">
        <v>31</v>
      </c>
      <c r="M2473" s="45">
        <v>2473</v>
      </c>
      <c r="N2473" s="45">
        <v>1</v>
      </c>
      <c r="O2473" s="52">
        <v>7661.82</v>
      </c>
      <c r="P2473" s="48">
        <v>1532.364</v>
      </c>
      <c r="Q2473" s="12">
        <v>0</v>
      </c>
      <c r="R2473" s="46">
        <v>1276.97</v>
      </c>
      <c r="T2473" s="59">
        <v>0</v>
      </c>
      <c r="U2473" s="14">
        <v>0</v>
      </c>
      <c r="V2473" s="59" t="s">
        <v>175</v>
      </c>
      <c r="X2473" s="46">
        <v>0</v>
      </c>
      <c r="Y2473" s="46">
        <v>0</v>
      </c>
      <c r="Z2473" s="46">
        <v>0</v>
      </c>
      <c r="AA2473" s="46">
        <v>0</v>
      </c>
      <c r="AB2473" s="46">
        <v>0</v>
      </c>
      <c r="AC2473" s="46">
        <v>0</v>
      </c>
      <c r="AD2473" s="46">
        <v>0</v>
      </c>
      <c r="AE2473" s="46">
        <v>0</v>
      </c>
      <c r="AF2473" s="46">
        <v>0</v>
      </c>
      <c r="AG2473" s="46">
        <v>0</v>
      </c>
      <c r="AH2473" s="46">
        <v>0</v>
      </c>
      <c r="AI2473" s="46">
        <v>0</v>
      </c>
      <c r="AJ2473" s="46">
        <v>0</v>
      </c>
      <c r="AK2473" s="46">
        <v>0</v>
      </c>
      <c r="AL2473" s="46">
        <v>7661.82</v>
      </c>
      <c r="AM2473" s="46">
        <v>0</v>
      </c>
    </row>
    <row r="2474" spans="5:39" x14ac:dyDescent="0.2">
      <c r="E2474" s="47">
        <v>247</v>
      </c>
      <c r="F2474" s="47">
        <v>258</v>
      </c>
      <c r="G2474" s="47" t="s">
        <v>252</v>
      </c>
      <c r="H2474" s="47" t="s">
        <v>336</v>
      </c>
      <c r="I2474" s="47" t="s">
        <v>625</v>
      </c>
      <c r="J2474" s="533">
        <v>50000051</v>
      </c>
      <c r="K2474" s="14" t="s">
        <v>64</v>
      </c>
      <c r="L2474" s="14" t="s">
        <v>57</v>
      </c>
      <c r="M2474" s="45">
        <v>2474</v>
      </c>
      <c r="N2474" s="45">
        <v>1</v>
      </c>
      <c r="O2474" s="46">
        <v>0</v>
      </c>
      <c r="Q2474" s="12">
        <v>0</v>
      </c>
      <c r="T2474" s="59">
        <v>0</v>
      </c>
      <c r="U2474" s="14">
        <v>0</v>
      </c>
      <c r="V2474" s="59" t="s">
        <v>175</v>
      </c>
      <c r="X2474" s="46">
        <v>0</v>
      </c>
      <c r="Y2474" s="46">
        <v>2639.06</v>
      </c>
      <c r="Z2474" s="46">
        <v>0</v>
      </c>
      <c r="AA2474" s="46">
        <v>0</v>
      </c>
      <c r="AB2474" s="46">
        <v>0</v>
      </c>
      <c r="AC2474" s="46">
        <v>2639.06</v>
      </c>
      <c r="AD2474" s="46">
        <v>0</v>
      </c>
      <c r="AE2474" s="46">
        <v>0</v>
      </c>
      <c r="AF2474" s="46">
        <v>0</v>
      </c>
      <c r="AG2474" s="46">
        <v>0</v>
      </c>
      <c r="AH2474" s="46">
        <v>0</v>
      </c>
      <c r="AI2474" s="46">
        <v>2754.35</v>
      </c>
      <c r="AJ2474" s="46">
        <v>0</v>
      </c>
      <c r="AK2474" s="46">
        <v>0</v>
      </c>
      <c r="AL2474" s="46">
        <v>0</v>
      </c>
      <c r="AM2474" s="46">
        <v>0</v>
      </c>
    </row>
    <row r="2475" spans="5:39" x14ac:dyDescent="0.2">
      <c r="E2475" s="47">
        <v>247</v>
      </c>
      <c r="F2475" s="47">
        <v>258</v>
      </c>
      <c r="G2475" s="47" t="s">
        <v>252</v>
      </c>
      <c r="H2475" s="47" t="s">
        <v>336</v>
      </c>
      <c r="I2475" s="47" t="s">
        <v>625</v>
      </c>
      <c r="J2475" s="533">
        <v>50000051</v>
      </c>
      <c r="K2475" s="14" t="s">
        <v>64</v>
      </c>
      <c r="L2475" s="14" t="s">
        <v>54</v>
      </c>
      <c r="M2475" s="45">
        <v>2475</v>
      </c>
      <c r="N2475" s="45">
        <v>1</v>
      </c>
      <c r="O2475" s="46">
        <v>7661.8199999999961</v>
      </c>
      <c r="Q2475" s="12">
        <v>0</v>
      </c>
      <c r="T2475" s="59">
        <v>0</v>
      </c>
      <c r="U2475" s="14">
        <v>0</v>
      </c>
      <c r="V2475" s="59" t="s">
        <v>175</v>
      </c>
      <c r="X2475" s="46">
        <v>0</v>
      </c>
      <c r="Y2475" s="46">
        <v>4167.7</v>
      </c>
      <c r="Z2475" s="46">
        <v>3478.4300000000003</v>
      </c>
      <c r="AA2475" s="46">
        <v>1816.5000000000009</v>
      </c>
      <c r="AB2475" s="46">
        <v>0</v>
      </c>
      <c r="AC2475" s="46">
        <v>2174.66</v>
      </c>
      <c r="AD2475" s="46">
        <v>0</v>
      </c>
      <c r="AE2475" s="46">
        <v>0</v>
      </c>
      <c r="AF2475" s="46">
        <v>0</v>
      </c>
      <c r="AG2475" s="46">
        <v>0</v>
      </c>
      <c r="AH2475" s="46">
        <v>0</v>
      </c>
      <c r="AI2475" s="46">
        <v>4252.9399999999996</v>
      </c>
      <c r="AJ2475" s="46">
        <v>7068.9</v>
      </c>
      <c r="AK2475" s="46">
        <v>7215.6499999999942</v>
      </c>
      <c r="AL2475" s="46">
        <v>7661.8199999999961</v>
      </c>
      <c r="AM2475" s="46">
        <v>6129.4559999999965</v>
      </c>
    </row>
    <row r="2476" spans="5:39" x14ac:dyDescent="0.2">
      <c r="E2476" s="47">
        <v>247</v>
      </c>
      <c r="F2476" s="47">
        <v>258</v>
      </c>
      <c r="G2476" s="47" t="s">
        <v>252</v>
      </c>
      <c r="H2476" s="47" t="s">
        <v>336</v>
      </c>
      <c r="I2476" s="47" t="s">
        <v>625</v>
      </c>
      <c r="J2476" s="533">
        <v>50000051</v>
      </c>
      <c r="K2476" s="14" t="s">
        <v>64</v>
      </c>
      <c r="L2476" s="14" t="s">
        <v>58</v>
      </c>
      <c r="M2476" s="45">
        <v>2476</v>
      </c>
      <c r="N2476" s="45">
        <v>1</v>
      </c>
      <c r="O2476" s="46">
        <v>0</v>
      </c>
      <c r="Q2476" s="12">
        <v>0</v>
      </c>
      <c r="T2476" s="59">
        <v>0</v>
      </c>
      <c r="U2476" s="14">
        <v>0</v>
      </c>
      <c r="V2476" s="59" t="s">
        <v>175</v>
      </c>
      <c r="X2476" s="46">
        <v>0</v>
      </c>
      <c r="Y2476" s="46">
        <v>4161.8600000000015</v>
      </c>
      <c r="Z2476" s="46">
        <v>4211.8599999999988</v>
      </c>
      <c r="AA2476" s="46">
        <v>4261.8599999999997</v>
      </c>
      <c r="AB2476" s="46">
        <v>3.637978807091713E-12</v>
      </c>
      <c r="AC2476" s="46">
        <v>50.000000000001364</v>
      </c>
      <c r="AD2476" s="46">
        <v>0</v>
      </c>
      <c r="AE2476" s="46">
        <v>0</v>
      </c>
      <c r="AF2476" s="46">
        <v>0</v>
      </c>
      <c r="AG2476" s="46">
        <v>0</v>
      </c>
      <c r="AH2476" s="46">
        <v>0</v>
      </c>
      <c r="AI2476" s="46">
        <v>50.000000000000909</v>
      </c>
      <c r="AJ2476" s="46">
        <v>-500.00000000000546</v>
      </c>
      <c r="AK2476" s="46">
        <v>-500</v>
      </c>
      <c r="AL2476" s="46">
        <v>0</v>
      </c>
      <c r="AM2476" s="46">
        <v>0</v>
      </c>
    </row>
    <row r="2477" spans="5:39" x14ac:dyDescent="0.2">
      <c r="E2477" s="47">
        <v>247</v>
      </c>
      <c r="F2477" s="47">
        <v>258</v>
      </c>
      <c r="G2477" s="47" t="s">
        <v>252</v>
      </c>
      <c r="H2477" s="47" t="s">
        <v>336</v>
      </c>
      <c r="I2477" s="47" t="s">
        <v>625</v>
      </c>
      <c r="J2477" s="533">
        <v>50000051</v>
      </c>
      <c r="K2477" s="14" t="s">
        <v>67</v>
      </c>
      <c r="L2477" s="14" t="s">
        <v>67</v>
      </c>
      <c r="M2477" s="45">
        <v>2477</v>
      </c>
      <c r="N2477" s="45">
        <v>1</v>
      </c>
      <c r="O2477" s="53">
        <v>0</v>
      </c>
      <c r="P2477" s="54">
        <v>0</v>
      </c>
      <c r="Q2477" s="55">
        <v>0</v>
      </c>
      <c r="R2477" s="56">
        <v>0</v>
      </c>
      <c r="S2477" s="57">
        <v>0</v>
      </c>
      <c r="T2477" s="60">
        <v>0</v>
      </c>
      <c r="U2477" s="14">
        <v>0</v>
      </c>
      <c r="V2477" s="60" t="s">
        <v>175</v>
      </c>
      <c r="Y2477" s="46">
        <v>0</v>
      </c>
      <c r="Z2477" s="46">
        <v>0</v>
      </c>
      <c r="AA2477" s="46">
        <v>0</v>
      </c>
      <c r="AB2477" s="46">
        <v>0</v>
      </c>
      <c r="AC2477" s="46">
        <v>0</v>
      </c>
      <c r="AD2477" s="46">
        <v>0</v>
      </c>
      <c r="AE2477" s="46">
        <v>0</v>
      </c>
      <c r="AF2477" s="46">
        <v>0</v>
      </c>
      <c r="AG2477" s="46">
        <v>0</v>
      </c>
      <c r="AH2477" s="46">
        <v>0</v>
      </c>
      <c r="AI2477" s="46">
        <v>0</v>
      </c>
      <c r="AJ2477" s="46">
        <v>0</v>
      </c>
      <c r="AK2477" s="46">
        <v>0</v>
      </c>
      <c r="AL2477" s="46">
        <v>0</v>
      </c>
      <c r="AM2477" s="46">
        <v>0</v>
      </c>
    </row>
    <row r="2478" spans="5:39" x14ac:dyDescent="0.2">
      <c r="E2478" s="14">
        <v>248</v>
      </c>
      <c r="F2478" s="14">
        <v>259</v>
      </c>
      <c r="G2478" s="14" t="s">
        <v>252</v>
      </c>
      <c r="H2478" s="14" t="s">
        <v>626</v>
      </c>
      <c r="I2478" s="14" t="s">
        <v>627</v>
      </c>
      <c r="J2478" s="531">
        <v>50000052</v>
      </c>
      <c r="K2478" s="14" t="s">
        <v>59</v>
      </c>
      <c r="L2478" s="14" t="s">
        <v>57</v>
      </c>
      <c r="M2478" s="45">
        <v>2478</v>
      </c>
      <c r="N2478" s="45">
        <v>1</v>
      </c>
      <c r="O2478" s="46">
        <v>1759.18</v>
      </c>
      <c r="Q2478" s="12">
        <v>0</v>
      </c>
      <c r="T2478" s="59">
        <v>0</v>
      </c>
      <c r="U2478" s="14">
        <v>0</v>
      </c>
      <c r="V2478" s="59" t="s">
        <v>175</v>
      </c>
      <c r="Y2478" s="46">
        <v>1685.55</v>
      </c>
      <c r="Z2478" s="46">
        <v>1691.54</v>
      </c>
      <c r="AA2478" s="46">
        <v>1687.55</v>
      </c>
      <c r="AB2478" s="46">
        <v>1689.54</v>
      </c>
      <c r="AC2478" s="46">
        <v>1685.55</v>
      </c>
      <c r="AD2478" s="46">
        <v>1685.55</v>
      </c>
      <c r="AE2478" s="46">
        <v>1759.18</v>
      </c>
      <c r="AF2478" s="46">
        <v>1759.18</v>
      </c>
      <c r="AG2478" s="46">
        <v>1759.18</v>
      </c>
      <c r="AH2478" s="46">
        <v>1759.18</v>
      </c>
      <c r="AI2478" s="46">
        <v>1759.18</v>
      </c>
      <c r="AJ2478" s="46">
        <v>1759.18</v>
      </c>
      <c r="AK2478" s="46">
        <v>1759.18</v>
      </c>
      <c r="AL2478" s="46">
        <v>1759.18</v>
      </c>
      <c r="AM2478" s="46">
        <v>0</v>
      </c>
    </row>
    <row r="2479" spans="5:39" x14ac:dyDescent="0.2">
      <c r="E2479" s="47">
        <v>248</v>
      </c>
      <c r="F2479" s="47">
        <v>259</v>
      </c>
      <c r="G2479" s="47" t="s">
        <v>252</v>
      </c>
      <c r="H2479" s="47" t="s">
        <v>626</v>
      </c>
      <c r="I2479" s="47" t="s">
        <v>627</v>
      </c>
      <c r="J2479" s="533">
        <v>50000052</v>
      </c>
      <c r="K2479" s="14" t="s">
        <v>59</v>
      </c>
      <c r="L2479" s="14" t="s">
        <v>54</v>
      </c>
      <c r="M2479" s="45">
        <v>2479</v>
      </c>
      <c r="N2479" s="45">
        <v>1</v>
      </c>
      <c r="O2479" s="46">
        <v>2227.4700000000003</v>
      </c>
      <c r="Q2479" s="12">
        <v>0</v>
      </c>
      <c r="T2479" s="59">
        <v>0</v>
      </c>
      <c r="U2479" s="14">
        <v>0</v>
      </c>
      <c r="V2479" s="59" t="s">
        <v>175</v>
      </c>
      <c r="Y2479" s="46">
        <v>1343.13</v>
      </c>
      <c r="Z2479" s="46">
        <v>2009.7</v>
      </c>
      <c r="AA2479" s="46">
        <v>1265.29</v>
      </c>
      <c r="AB2479" s="46">
        <v>1237.3499999999999</v>
      </c>
      <c r="AC2479" s="46">
        <v>730.44</v>
      </c>
      <c r="AD2479" s="46">
        <v>872.77</v>
      </c>
      <c r="AE2479" s="46">
        <v>907.54</v>
      </c>
      <c r="AF2479" s="46">
        <v>1364.79</v>
      </c>
      <c r="AG2479" s="46">
        <v>1399.44</v>
      </c>
      <c r="AH2479" s="46">
        <v>-225.29000000000002</v>
      </c>
      <c r="AI2479" s="46">
        <v>1310.32</v>
      </c>
      <c r="AJ2479" s="46">
        <v>3036.59</v>
      </c>
      <c r="AK2479" s="46">
        <v>578.84999999999968</v>
      </c>
      <c r="AL2479" s="46">
        <v>2227.4700000000003</v>
      </c>
      <c r="AM2479" s="46">
        <v>0</v>
      </c>
    </row>
    <row r="2480" spans="5:39" x14ac:dyDescent="0.2">
      <c r="E2480" s="47">
        <v>248</v>
      </c>
      <c r="F2480" s="47">
        <v>259</v>
      </c>
      <c r="G2480" s="47" t="s">
        <v>252</v>
      </c>
      <c r="H2480" s="47" t="s">
        <v>626</v>
      </c>
      <c r="I2480" s="47" t="s">
        <v>627</v>
      </c>
      <c r="J2480" s="533">
        <v>50000052</v>
      </c>
      <c r="K2480" s="14" t="s">
        <v>59</v>
      </c>
      <c r="L2480" s="14" t="s">
        <v>58</v>
      </c>
      <c r="M2480" s="45">
        <v>2480</v>
      </c>
      <c r="N2480" s="45">
        <v>1</v>
      </c>
      <c r="O2480" s="46">
        <v>50</v>
      </c>
      <c r="Q2480" s="12">
        <v>0</v>
      </c>
      <c r="T2480" s="59">
        <v>0</v>
      </c>
      <c r="U2480" s="14">
        <v>0</v>
      </c>
      <c r="V2480" s="59" t="s">
        <v>175</v>
      </c>
      <c r="Y2480" s="46">
        <v>49.999999999999773</v>
      </c>
      <c r="Z2480" s="46">
        <v>49.999999999999773</v>
      </c>
      <c r="AA2480" s="46">
        <v>50.000000000000227</v>
      </c>
      <c r="AB2480" s="46">
        <v>50</v>
      </c>
      <c r="AC2480" s="46">
        <v>49.999999999999773</v>
      </c>
      <c r="AD2480" s="46">
        <v>50.000000000000227</v>
      </c>
      <c r="AE2480" s="46">
        <v>49.999999999999773</v>
      </c>
      <c r="AF2480" s="46">
        <v>49.999999999999773</v>
      </c>
      <c r="AG2480" s="46">
        <v>49.999999999999773</v>
      </c>
      <c r="AH2480" s="46">
        <v>50.000000000000057</v>
      </c>
      <c r="AI2480" s="46">
        <v>4550</v>
      </c>
      <c r="AJ2480" s="46">
        <v>50</v>
      </c>
      <c r="AK2480" s="46">
        <v>50.000000000000455</v>
      </c>
      <c r="AL2480" s="46">
        <v>50</v>
      </c>
      <c r="AM2480" s="46">
        <v>0</v>
      </c>
    </row>
    <row r="2481" spans="5:39" x14ac:dyDescent="0.2">
      <c r="E2481" s="47">
        <v>248</v>
      </c>
      <c r="F2481" s="47">
        <v>259</v>
      </c>
      <c r="G2481" s="47" t="s">
        <v>252</v>
      </c>
      <c r="H2481" s="47" t="s">
        <v>626</v>
      </c>
      <c r="I2481" s="47" t="s">
        <v>627</v>
      </c>
      <c r="J2481" s="533">
        <v>50000052</v>
      </c>
      <c r="K2481" s="14" t="s">
        <v>59</v>
      </c>
      <c r="L2481" s="14" t="s">
        <v>31</v>
      </c>
      <c r="M2481" s="45">
        <v>2481</v>
      </c>
      <c r="N2481" s="45">
        <v>1</v>
      </c>
      <c r="O2481" s="48">
        <v>4036.6500000000005</v>
      </c>
      <c r="Q2481" s="12">
        <v>0</v>
      </c>
      <c r="R2481" s="46">
        <v>3947.0766666666664</v>
      </c>
      <c r="T2481" s="59">
        <v>0</v>
      </c>
      <c r="U2481" s="14">
        <v>0</v>
      </c>
      <c r="V2481" s="59" t="s">
        <v>175</v>
      </c>
      <c r="X2481" s="46">
        <v>1735.55</v>
      </c>
      <c r="Y2481" s="46">
        <v>3078.6800000000003</v>
      </c>
      <c r="Z2481" s="46">
        <v>3751.24</v>
      </c>
      <c r="AA2481" s="46">
        <v>3002.84</v>
      </c>
      <c r="AB2481" s="46">
        <v>2976.89</v>
      </c>
      <c r="AC2481" s="46">
        <v>2465.9899999999998</v>
      </c>
      <c r="AD2481" s="46">
        <v>2608.3199999999997</v>
      </c>
      <c r="AE2481" s="46">
        <v>2716.7200000000003</v>
      </c>
      <c r="AF2481" s="46">
        <v>3173.9700000000003</v>
      </c>
      <c r="AG2481" s="46">
        <v>3208.62</v>
      </c>
      <c r="AH2481" s="46">
        <v>1583.89</v>
      </c>
      <c r="AI2481" s="46">
        <v>7619.5</v>
      </c>
      <c r="AJ2481" s="46">
        <v>4845.7700000000004</v>
      </c>
      <c r="AK2481" s="46">
        <v>2388.0300000000002</v>
      </c>
      <c r="AL2481" s="46">
        <v>4036.6500000000005</v>
      </c>
      <c r="AM2481" s="46">
        <v>0</v>
      </c>
    </row>
    <row r="2482" spans="5:39" x14ac:dyDescent="0.2">
      <c r="E2482" s="47">
        <v>248</v>
      </c>
      <c r="F2482" s="47">
        <v>259</v>
      </c>
      <c r="G2482" s="47" t="s">
        <v>252</v>
      </c>
      <c r="H2482" s="47" t="s">
        <v>626</v>
      </c>
      <c r="I2482" s="47" t="s">
        <v>627</v>
      </c>
      <c r="J2482" s="533">
        <v>50000052</v>
      </c>
      <c r="K2482" s="14" t="s">
        <v>37</v>
      </c>
      <c r="L2482" s="14" t="s">
        <v>31</v>
      </c>
      <c r="M2482" s="45">
        <v>2482</v>
      </c>
      <c r="N2482" s="45">
        <v>1</v>
      </c>
      <c r="O2482" s="48">
        <v>2388.0300000000002</v>
      </c>
      <c r="P2482" s="48"/>
      <c r="Q2482" s="12">
        <v>0</v>
      </c>
      <c r="R2482" s="46">
        <v>3803.2966666666666</v>
      </c>
      <c r="T2482" s="59">
        <v>0</v>
      </c>
      <c r="U2482" s="14">
        <v>0</v>
      </c>
      <c r="V2482" s="59" t="s">
        <v>175</v>
      </c>
      <c r="Y2482" s="46">
        <v>0</v>
      </c>
      <c r="Z2482" s="46">
        <v>0</v>
      </c>
      <c r="AA2482" s="46">
        <v>8565.4699999999993</v>
      </c>
      <c r="AB2482" s="46">
        <v>8565.4699999999993</v>
      </c>
      <c r="AC2482" s="46">
        <v>0</v>
      </c>
      <c r="AD2482" s="46">
        <v>0</v>
      </c>
      <c r="AE2482" s="46">
        <v>5205.29</v>
      </c>
      <c r="AF2482" s="46">
        <v>0</v>
      </c>
      <c r="AG2482" s="46">
        <v>3173.97</v>
      </c>
      <c r="AH2482" s="46">
        <v>3208.62</v>
      </c>
      <c r="AI2482" s="46">
        <v>1583.89</v>
      </c>
      <c r="AJ2482" s="46">
        <v>12465.27</v>
      </c>
      <c r="AK2482" s="46">
        <v>0</v>
      </c>
      <c r="AL2482" s="46">
        <v>2388.0300000000002</v>
      </c>
      <c r="AM2482" s="46">
        <v>1614.66</v>
      </c>
    </row>
    <row r="2483" spans="5:39" x14ac:dyDescent="0.2">
      <c r="E2483" s="47">
        <v>248</v>
      </c>
      <c r="F2483" s="47">
        <v>259</v>
      </c>
      <c r="G2483" s="47" t="s">
        <v>252</v>
      </c>
      <c r="H2483" s="47" t="s">
        <v>626</v>
      </c>
      <c r="I2483" s="47" t="s">
        <v>627</v>
      </c>
      <c r="J2483" s="533">
        <v>50000052</v>
      </c>
      <c r="K2483" s="14" t="s">
        <v>65</v>
      </c>
      <c r="L2483" s="14" t="s">
        <v>31</v>
      </c>
      <c r="M2483" s="45">
        <v>2483</v>
      </c>
      <c r="N2483" s="45">
        <v>1</v>
      </c>
      <c r="O2483" s="52">
        <v>4036.6500000000165</v>
      </c>
      <c r="P2483" s="48">
        <v>1614.66</v>
      </c>
      <c r="Q2483" s="12">
        <v>0</v>
      </c>
      <c r="R2483" s="46">
        <v>672.77500000000271</v>
      </c>
      <c r="T2483" s="59">
        <v>0</v>
      </c>
      <c r="U2483" s="14">
        <v>0</v>
      </c>
      <c r="V2483" s="59" t="s">
        <v>175</v>
      </c>
      <c r="X2483" s="46">
        <v>0</v>
      </c>
      <c r="Y2483" s="46">
        <v>0</v>
      </c>
      <c r="Z2483" s="46">
        <v>0</v>
      </c>
      <c r="AA2483" s="46">
        <v>0</v>
      </c>
      <c r="AB2483" s="46">
        <v>0</v>
      </c>
      <c r="AC2483" s="46">
        <v>0</v>
      </c>
      <c r="AD2483" s="46">
        <v>0</v>
      </c>
      <c r="AE2483" s="46">
        <v>0</v>
      </c>
      <c r="AF2483" s="46">
        <v>0</v>
      </c>
      <c r="AG2483" s="46">
        <v>0</v>
      </c>
      <c r="AH2483" s="46">
        <v>0</v>
      </c>
      <c r="AI2483" s="46">
        <v>0</v>
      </c>
      <c r="AJ2483" s="46">
        <v>0</v>
      </c>
      <c r="AK2483" s="46">
        <v>1.5916157281026244E-11</v>
      </c>
      <c r="AL2483" s="46">
        <v>4036.6500000000005</v>
      </c>
      <c r="AM2483" s="46">
        <v>0</v>
      </c>
    </row>
    <row r="2484" spans="5:39" x14ac:dyDescent="0.2">
      <c r="E2484" s="47">
        <v>248</v>
      </c>
      <c r="F2484" s="47">
        <v>259</v>
      </c>
      <c r="G2484" s="47" t="s">
        <v>252</v>
      </c>
      <c r="H2484" s="47" t="s">
        <v>626</v>
      </c>
      <c r="I2484" s="47" t="s">
        <v>627</v>
      </c>
      <c r="J2484" s="533">
        <v>50000052</v>
      </c>
      <c r="K2484" s="14" t="s">
        <v>64</v>
      </c>
      <c r="L2484" s="14" t="s">
        <v>57</v>
      </c>
      <c r="M2484" s="45">
        <v>2484</v>
      </c>
      <c r="N2484" s="45">
        <v>1</v>
      </c>
      <c r="O2484" s="46">
        <v>1130.33</v>
      </c>
      <c r="Q2484" s="12">
        <v>0</v>
      </c>
      <c r="T2484" s="59">
        <v>0</v>
      </c>
      <c r="U2484" s="14">
        <v>0</v>
      </c>
      <c r="V2484" s="59" t="s">
        <v>175</v>
      </c>
      <c r="X2484" s="46">
        <v>0</v>
      </c>
      <c r="Y2484" s="46">
        <v>1685.55</v>
      </c>
      <c r="Z2484" s="46">
        <v>3377.09</v>
      </c>
      <c r="AA2484" s="46">
        <v>0</v>
      </c>
      <c r="AB2484" s="46">
        <v>0</v>
      </c>
      <c r="AC2484" s="46">
        <v>0</v>
      </c>
      <c r="AD2484" s="46">
        <v>1565.8000000000036</v>
      </c>
      <c r="AE2484" s="46">
        <v>0</v>
      </c>
      <c r="AF2484" s="46">
        <v>1759.18</v>
      </c>
      <c r="AG2484" s="46">
        <v>344.39000000000033</v>
      </c>
      <c r="AH2484" s="46">
        <v>0</v>
      </c>
      <c r="AI2484" s="46">
        <v>175.28999999999996</v>
      </c>
      <c r="AJ2484" s="46">
        <v>0</v>
      </c>
      <c r="AK2484" s="46">
        <v>1759.18</v>
      </c>
      <c r="AL2484" s="46">
        <v>1130.33</v>
      </c>
      <c r="AM2484" s="46">
        <v>0</v>
      </c>
    </row>
    <row r="2485" spans="5:39" x14ac:dyDescent="0.2">
      <c r="E2485" s="47">
        <v>248</v>
      </c>
      <c r="F2485" s="47">
        <v>259</v>
      </c>
      <c r="G2485" s="47" t="s">
        <v>252</v>
      </c>
      <c r="H2485" s="47" t="s">
        <v>626</v>
      </c>
      <c r="I2485" s="47" t="s">
        <v>627</v>
      </c>
      <c r="J2485" s="533">
        <v>50000052</v>
      </c>
      <c r="K2485" s="14" t="s">
        <v>64</v>
      </c>
      <c r="L2485" s="14" t="s">
        <v>54</v>
      </c>
      <c r="M2485" s="45">
        <v>2485</v>
      </c>
      <c r="N2485" s="45">
        <v>1</v>
      </c>
      <c r="O2485" s="46">
        <v>2806.3199999999997</v>
      </c>
      <c r="Q2485" s="12">
        <v>0</v>
      </c>
      <c r="T2485" s="59">
        <v>0</v>
      </c>
      <c r="U2485" s="14">
        <v>0</v>
      </c>
      <c r="V2485" s="59" t="s">
        <v>175</v>
      </c>
      <c r="X2485" s="46">
        <v>0</v>
      </c>
      <c r="Y2485" s="46">
        <v>1343.13</v>
      </c>
      <c r="Z2485" s="46">
        <v>3352.83</v>
      </c>
      <c r="AA2485" s="46">
        <v>1117.2900000000009</v>
      </c>
      <c r="AB2485" s="46">
        <v>0</v>
      </c>
      <c r="AC2485" s="46">
        <v>0</v>
      </c>
      <c r="AD2485" s="46">
        <v>872.77</v>
      </c>
      <c r="AE2485" s="46">
        <v>0</v>
      </c>
      <c r="AF2485" s="46">
        <v>1364.79</v>
      </c>
      <c r="AG2485" s="46">
        <v>2764.23</v>
      </c>
      <c r="AH2485" s="46">
        <v>1433.8900000000008</v>
      </c>
      <c r="AI2485" s="46">
        <v>2744.2100000000009</v>
      </c>
      <c r="AJ2485" s="46">
        <v>0</v>
      </c>
      <c r="AK2485" s="46">
        <v>578.84999999999968</v>
      </c>
      <c r="AL2485" s="46">
        <v>2806.3199999999997</v>
      </c>
      <c r="AM2485" s="46">
        <v>2321.9899999999998</v>
      </c>
    </row>
    <row r="2486" spans="5:39" x14ac:dyDescent="0.2">
      <c r="E2486" s="47">
        <v>248</v>
      </c>
      <c r="F2486" s="47">
        <v>259</v>
      </c>
      <c r="G2486" s="47" t="s">
        <v>252</v>
      </c>
      <c r="H2486" s="47" t="s">
        <v>626</v>
      </c>
      <c r="I2486" s="47" t="s">
        <v>627</v>
      </c>
      <c r="J2486" s="533">
        <v>50000052</v>
      </c>
      <c r="K2486" s="14" t="s">
        <v>64</v>
      </c>
      <c r="L2486" s="14" t="s">
        <v>58</v>
      </c>
      <c r="M2486" s="45">
        <v>2486</v>
      </c>
      <c r="N2486" s="45">
        <v>1</v>
      </c>
      <c r="O2486" s="46">
        <v>100.00000000001637</v>
      </c>
      <c r="Q2486" s="12">
        <v>0</v>
      </c>
      <c r="T2486" s="59">
        <v>0</v>
      </c>
      <c r="U2486" s="14">
        <v>0</v>
      </c>
      <c r="V2486" s="59" t="s">
        <v>175</v>
      </c>
      <c r="X2486" s="46">
        <v>0</v>
      </c>
      <c r="Y2486" s="46">
        <v>1785.5500000000002</v>
      </c>
      <c r="Z2486" s="46">
        <v>1835.5500000000011</v>
      </c>
      <c r="AA2486" s="46">
        <v>1885.5500000000011</v>
      </c>
      <c r="AB2486" s="46">
        <v>-2585.739999999998</v>
      </c>
      <c r="AC2486" s="46">
        <v>-119.74999999999636</v>
      </c>
      <c r="AD2486" s="46">
        <v>49.999999999999773</v>
      </c>
      <c r="AE2486" s="46">
        <v>3.637978807091713E-12</v>
      </c>
      <c r="AF2486" s="46">
        <v>50.000000000004775</v>
      </c>
      <c r="AG2486" s="46">
        <v>100.00000000000227</v>
      </c>
      <c r="AH2486" s="46">
        <v>150.00000000000227</v>
      </c>
      <c r="AI2486" s="46">
        <v>4700.0000000000064</v>
      </c>
      <c r="AJ2486" s="46">
        <v>1.4551915228366852E-11</v>
      </c>
      <c r="AK2486" s="46">
        <v>50.000000000013642</v>
      </c>
      <c r="AL2486" s="46">
        <v>100.00000000001637</v>
      </c>
      <c r="AM2486" s="46">
        <v>100.00000000001273</v>
      </c>
    </row>
    <row r="2487" spans="5:39" x14ac:dyDescent="0.2">
      <c r="E2487" s="47">
        <v>248</v>
      </c>
      <c r="F2487" s="47">
        <v>259</v>
      </c>
      <c r="G2487" s="47" t="s">
        <v>252</v>
      </c>
      <c r="H2487" s="47" t="s">
        <v>626</v>
      </c>
      <c r="I2487" s="47" t="s">
        <v>627</v>
      </c>
      <c r="J2487" s="533">
        <v>50000052</v>
      </c>
      <c r="K2487" s="14" t="s">
        <v>67</v>
      </c>
      <c r="L2487" s="14" t="s">
        <v>67</v>
      </c>
      <c r="M2487" s="45">
        <v>2487</v>
      </c>
      <c r="N2487" s="45">
        <v>1</v>
      </c>
      <c r="O2487" s="53">
        <v>0</v>
      </c>
      <c r="P2487" s="54">
        <v>0</v>
      </c>
      <c r="Q2487" s="55">
        <v>0</v>
      </c>
      <c r="R2487" s="56">
        <v>0</v>
      </c>
      <c r="S2487" s="57">
        <v>0</v>
      </c>
      <c r="T2487" s="60">
        <v>0</v>
      </c>
      <c r="U2487" s="14">
        <v>0</v>
      </c>
      <c r="V2487" s="60" t="s">
        <v>175</v>
      </c>
      <c r="Y2487" s="46">
        <v>0</v>
      </c>
      <c r="Z2487" s="46">
        <v>0</v>
      </c>
      <c r="AA2487" s="46">
        <v>0</v>
      </c>
      <c r="AB2487" s="46">
        <v>0</v>
      </c>
      <c r="AC2487" s="46">
        <v>0</v>
      </c>
      <c r="AD2487" s="46">
        <v>0</v>
      </c>
      <c r="AE2487" s="46">
        <v>0</v>
      </c>
      <c r="AF2487" s="46">
        <v>0</v>
      </c>
      <c r="AG2487" s="46">
        <v>0</v>
      </c>
      <c r="AH2487" s="46">
        <v>0</v>
      </c>
      <c r="AI2487" s="46">
        <v>0</v>
      </c>
      <c r="AJ2487" s="46">
        <v>0</v>
      </c>
      <c r="AK2487" s="46">
        <v>0</v>
      </c>
      <c r="AL2487" s="46">
        <v>0</v>
      </c>
      <c r="AM2487" s="46">
        <v>0</v>
      </c>
    </row>
    <row r="2488" spans="5:39" x14ac:dyDescent="0.2">
      <c r="E2488" s="14">
        <v>249</v>
      </c>
      <c r="F2488" s="14">
        <v>260</v>
      </c>
      <c r="G2488" s="14" t="s">
        <v>252</v>
      </c>
      <c r="H2488" s="14" t="s">
        <v>316</v>
      </c>
      <c r="I2488" s="14" t="s">
        <v>628</v>
      </c>
      <c r="J2488" s="531">
        <v>50000053</v>
      </c>
      <c r="K2488" s="14" t="s">
        <v>59</v>
      </c>
      <c r="L2488" s="14" t="s">
        <v>57</v>
      </c>
      <c r="M2488" s="45">
        <v>2488</v>
      </c>
      <c r="N2488" s="45">
        <v>1</v>
      </c>
      <c r="O2488" s="46">
        <v>1735.67</v>
      </c>
      <c r="Q2488" s="12">
        <v>0</v>
      </c>
      <c r="T2488" s="59">
        <v>0</v>
      </c>
      <c r="U2488" s="14">
        <v>0</v>
      </c>
      <c r="V2488" s="59" t="s">
        <v>174</v>
      </c>
      <c r="Y2488" s="46">
        <v>1663.02</v>
      </c>
      <c r="Z2488" s="46">
        <v>1667.01</v>
      </c>
      <c r="AA2488" s="46">
        <v>1665.02</v>
      </c>
      <c r="AB2488" s="46">
        <v>1665.01</v>
      </c>
      <c r="AC2488" s="46">
        <v>1663.02</v>
      </c>
      <c r="AD2488" s="46">
        <v>1663.02</v>
      </c>
      <c r="AE2488" s="46">
        <v>1735.67</v>
      </c>
      <c r="AF2488" s="46">
        <v>1735.67</v>
      </c>
      <c r="AG2488" s="46">
        <v>1735.67</v>
      </c>
      <c r="AH2488" s="46">
        <v>1735.67</v>
      </c>
      <c r="AI2488" s="46">
        <v>1735.67</v>
      </c>
      <c r="AJ2488" s="46">
        <v>1735.67</v>
      </c>
      <c r="AK2488" s="46">
        <v>1735.67</v>
      </c>
      <c r="AL2488" s="46">
        <v>1735.67</v>
      </c>
      <c r="AM2488" s="46">
        <v>0</v>
      </c>
    </row>
    <row r="2489" spans="5:39" x14ac:dyDescent="0.2">
      <c r="E2489" s="47">
        <v>249</v>
      </c>
      <c r="F2489" s="47">
        <v>260</v>
      </c>
      <c r="G2489" s="47" t="s">
        <v>252</v>
      </c>
      <c r="H2489" s="47" t="s">
        <v>316</v>
      </c>
      <c r="I2489" s="47" t="s">
        <v>628</v>
      </c>
      <c r="J2489" s="533">
        <v>50000053</v>
      </c>
      <c r="K2489" s="14" t="s">
        <v>59</v>
      </c>
      <c r="L2489" s="14" t="s">
        <v>54</v>
      </c>
      <c r="M2489" s="45">
        <v>2489</v>
      </c>
      <c r="N2489" s="45">
        <v>1</v>
      </c>
      <c r="O2489" s="46">
        <v>3000.3799999999997</v>
      </c>
      <c r="Q2489" s="12">
        <v>0</v>
      </c>
      <c r="T2489" s="59">
        <v>0</v>
      </c>
      <c r="U2489" s="14">
        <v>0</v>
      </c>
      <c r="V2489" s="59" t="s">
        <v>174</v>
      </c>
      <c r="Y2489" s="46">
        <v>1325.16</v>
      </c>
      <c r="Z2489" s="46">
        <v>1983.76</v>
      </c>
      <c r="AA2489" s="46">
        <v>1247.33</v>
      </c>
      <c r="AB2489" s="46">
        <v>1221.3900000000001</v>
      </c>
      <c r="AC2489" s="46">
        <v>722.45</v>
      </c>
      <c r="AD2489" s="46">
        <v>872.77</v>
      </c>
      <c r="AE2489" s="46">
        <v>907.54</v>
      </c>
      <c r="AF2489" s="46">
        <v>1358.6799999999998</v>
      </c>
      <c r="AG2489" s="46">
        <v>1392.85</v>
      </c>
      <c r="AH2489" s="46">
        <v>1372.17</v>
      </c>
      <c r="AI2489" s="46">
        <v>2199.75</v>
      </c>
      <c r="AJ2489" s="46">
        <v>2558.41</v>
      </c>
      <c r="AK2489" s="46">
        <v>2719.46</v>
      </c>
      <c r="AL2489" s="46">
        <v>3000.3799999999997</v>
      </c>
      <c r="AM2489" s="46">
        <v>0</v>
      </c>
    </row>
    <row r="2490" spans="5:39" x14ac:dyDescent="0.2">
      <c r="E2490" s="47">
        <v>249</v>
      </c>
      <c r="F2490" s="47">
        <v>260</v>
      </c>
      <c r="G2490" s="47" t="s">
        <v>252</v>
      </c>
      <c r="H2490" s="47" t="s">
        <v>316</v>
      </c>
      <c r="I2490" s="47" t="s">
        <v>628</v>
      </c>
      <c r="J2490" s="533">
        <v>50000053</v>
      </c>
      <c r="K2490" s="14" t="s">
        <v>59</v>
      </c>
      <c r="L2490" s="14" t="s">
        <v>58</v>
      </c>
      <c r="M2490" s="45">
        <v>2490</v>
      </c>
      <c r="N2490" s="45">
        <v>1</v>
      </c>
      <c r="O2490" s="46">
        <v>50.000000000000455</v>
      </c>
      <c r="Q2490" s="12">
        <v>0</v>
      </c>
      <c r="T2490" s="59">
        <v>0</v>
      </c>
      <c r="U2490" s="14">
        <v>0</v>
      </c>
      <c r="V2490" s="59" t="s">
        <v>174</v>
      </c>
      <c r="Y2490" s="46">
        <v>49.999999999999773</v>
      </c>
      <c r="Z2490" s="46">
        <v>50</v>
      </c>
      <c r="AA2490" s="46">
        <v>50</v>
      </c>
      <c r="AB2490" s="46">
        <v>50</v>
      </c>
      <c r="AC2490" s="46">
        <v>49.999999999999773</v>
      </c>
      <c r="AD2490" s="46">
        <v>50</v>
      </c>
      <c r="AE2490" s="46">
        <v>50</v>
      </c>
      <c r="AF2490" s="46">
        <v>50</v>
      </c>
      <c r="AG2490" s="46">
        <v>50</v>
      </c>
      <c r="AH2490" s="46">
        <v>50</v>
      </c>
      <c r="AI2490" s="46">
        <v>50</v>
      </c>
      <c r="AJ2490" s="46">
        <v>50</v>
      </c>
      <c r="AK2490" s="46">
        <v>50</v>
      </c>
      <c r="AL2490" s="46">
        <v>50.000000000000455</v>
      </c>
      <c r="AM2490" s="46">
        <v>0</v>
      </c>
    </row>
    <row r="2491" spans="5:39" x14ac:dyDescent="0.2">
      <c r="E2491" s="47">
        <v>249</v>
      </c>
      <c r="F2491" s="47">
        <v>260</v>
      </c>
      <c r="G2491" s="47" t="s">
        <v>252</v>
      </c>
      <c r="H2491" s="47" t="s">
        <v>316</v>
      </c>
      <c r="I2491" s="47" t="s">
        <v>628</v>
      </c>
      <c r="J2491" s="533">
        <v>50000053</v>
      </c>
      <c r="K2491" s="14" t="s">
        <v>59</v>
      </c>
      <c r="L2491" s="14" t="s">
        <v>31</v>
      </c>
      <c r="M2491" s="45">
        <v>2491</v>
      </c>
      <c r="N2491" s="45">
        <v>1</v>
      </c>
      <c r="O2491" s="48">
        <v>4786.0499999999993</v>
      </c>
      <c r="Q2491" s="12">
        <v>0</v>
      </c>
      <c r="R2491" s="46">
        <v>3992.84</v>
      </c>
      <c r="T2491" s="59">
        <v>0</v>
      </c>
      <c r="U2491" s="14">
        <v>0</v>
      </c>
      <c r="V2491" s="59" t="s">
        <v>174</v>
      </c>
      <c r="X2491" s="46">
        <v>7190.67</v>
      </c>
      <c r="Y2491" s="46">
        <v>3038.1800000000003</v>
      </c>
      <c r="Z2491" s="46">
        <v>3700.77</v>
      </c>
      <c r="AA2491" s="46">
        <v>2962.35</v>
      </c>
      <c r="AB2491" s="46">
        <v>2936.4</v>
      </c>
      <c r="AC2491" s="46">
        <v>2435.4700000000003</v>
      </c>
      <c r="AD2491" s="46">
        <v>2585.79</v>
      </c>
      <c r="AE2491" s="46">
        <v>2693.21</v>
      </c>
      <c r="AF2491" s="46">
        <v>3144.35</v>
      </c>
      <c r="AG2491" s="46">
        <v>3178.52</v>
      </c>
      <c r="AH2491" s="46">
        <v>3157.84</v>
      </c>
      <c r="AI2491" s="46">
        <v>3985.42</v>
      </c>
      <c r="AJ2491" s="46">
        <v>4344.08</v>
      </c>
      <c r="AK2491" s="46">
        <v>4505.13</v>
      </c>
      <c r="AL2491" s="46">
        <v>4786.0499999999993</v>
      </c>
      <c r="AM2491" s="46">
        <v>0</v>
      </c>
    </row>
    <row r="2492" spans="5:39" x14ac:dyDescent="0.2">
      <c r="E2492" s="47">
        <v>249</v>
      </c>
      <c r="F2492" s="47">
        <v>260</v>
      </c>
      <c r="G2492" s="47" t="s">
        <v>252</v>
      </c>
      <c r="H2492" s="47" t="s">
        <v>316</v>
      </c>
      <c r="I2492" s="47" t="s">
        <v>628</v>
      </c>
      <c r="J2492" s="533">
        <v>50000053</v>
      </c>
      <c r="K2492" s="14" t="s">
        <v>37</v>
      </c>
      <c r="L2492" s="14" t="s">
        <v>31</v>
      </c>
      <c r="M2492" s="45">
        <v>2492</v>
      </c>
      <c r="N2492" s="45">
        <v>1</v>
      </c>
      <c r="O2492" s="48">
        <v>8849.2099999999991</v>
      </c>
      <c r="P2492" s="48"/>
      <c r="Q2492" s="12">
        <v>0</v>
      </c>
      <c r="R2492" s="46">
        <v>3103.6283333333326</v>
      </c>
      <c r="T2492" s="59">
        <v>0</v>
      </c>
      <c r="U2492" s="14">
        <v>0</v>
      </c>
      <c r="V2492" s="59" t="s">
        <v>174</v>
      </c>
      <c r="Y2492" s="46">
        <v>0</v>
      </c>
      <c r="Z2492" s="46">
        <v>0</v>
      </c>
      <c r="AA2492" s="46">
        <v>0</v>
      </c>
      <c r="AB2492" s="46">
        <v>0</v>
      </c>
      <c r="AC2492" s="46">
        <v>0</v>
      </c>
      <c r="AD2492" s="46">
        <v>31236.41</v>
      </c>
      <c r="AE2492" s="46">
        <v>0</v>
      </c>
      <c r="AF2492" s="46">
        <v>0</v>
      </c>
      <c r="AG2492" s="46">
        <v>0</v>
      </c>
      <c r="AH2492" s="46">
        <v>0</v>
      </c>
      <c r="AI2492" s="46">
        <v>0</v>
      </c>
      <c r="AJ2492" s="46">
        <v>9772.56</v>
      </c>
      <c r="AK2492" s="46">
        <v>0</v>
      </c>
      <c r="AL2492" s="46">
        <v>8849.2099999999991</v>
      </c>
      <c r="AM2492" s="46">
        <v>2871.63</v>
      </c>
    </row>
    <row r="2493" spans="5:39" x14ac:dyDescent="0.2">
      <c r="E2493" s="47">
        <v>249</v>
      </c>
      <c r="F2493" s="47">
        <v>260</v>
      </c>
      <c r="G2493" s="47" t="s">
        <v>252</v>
      </c>
      <c r="H2493" s="47" t="s">
        <v>316</v>
      </c>
      <c r="I2493" s="47" t="s">
        <v>628</v>
      </c>
      <c r="J2493" s="533">
        <v>50000053</v>
      </c>
      <c r="K2493" s="14" t="s">
        <v>65</v>
      </c>
      <c r="L2493" s="14" t="s">
        <v>31</v>
      </c>
      <c r="M2493" s="45">
        <v>2493</v>
      </c>
      <c r="N2493" s="45">
        <v>1</v>
      </c>
      <c r="O2493" s="52">
        <v>4786.0499999999993</v>
      </c>
      <c r="P2493" s="48">
        <v>2871.63</v>
      </c>
      <c r="Q2493" s="12">
        <v>0</v>
      </c>
      <c r="R2493" s="46">
        <v>797.67499999999984</v>
      </c>
      <c r="T2493" s="59">
        <v>0</v>
      </c>
      <c r="U2493" s="14">
        <v>0</v>
      </c>
      <c r="V2493" s="59" t="s">
        <v>174</v>
      </c>
      <c r="X2493" s="46">
        <v>0</v>
      </c>
      <c r="Y2493" s="46">
        <v>0</v>
      </c>
      <c r="Z2493" s="46">
        <v>0</v>
      </c>
      <c r="AA2493" s="46">
        <v>0</v>
      </c>
      <c r="AB2493" s="46">
        <v>0</v>
      </c>
      <c r="AC2493" s="46">
        <v>0</v>
      </c>
      <c r="AD2493" s="46">
        <v>0</v>
      </c>
      <c r="AE2493" s="46">
        <v>0</v>
      </c>
      <c r="AF2493" s="46">
        <v>0</v>
      </c>
      <c r="AG2493" s="46">
        <v>0</v>
      </c>
      <c r="AH2493" s="46">
        <v>0</v>
      </c>
      <c r="AI2493" s="46">
        <v>0</v>
      </c>
      <c r="AJ2493" s="46">
        <v>0</v>
      </c>
      <c r="AK2493" s="46">
        <v>0</v>
      </c>
      <c r="AL2493" s="46">
        <v>4786.0499999999993</v>
      </c>
      <c r="AM2493" s="46">
        <v>0</v>
      </c>
    </row>
    <row r="2494" spans="5:39" x14ac:dyDescent="0.2">
      <c r="E2494" s="47">
        <v>249</v>
      </c>
      <c r="F2494" s="47">
        <v>260</v>
      </c>
      <c r="G2494" s="47" t="s">
        <v>252</v>
      </c>
      <c r="H2494" s="47" t="s">
        <v>316</v>
      </c>
      <c r="I2494" s="47" t="s">
        <v>628</v>
      </c>
      <c r="J2494" s="533">
        <v>50000053</v>
      </c>
      <c r="K2494" s="14" t="s">
        <v>64</v>
      </c>
      <c r="L2494" s="14" t="s">
        <v>57</v>
      </c>
      <c r="M2494" s="45">
        <v>2494</v>
      </c>
      <c r="N2494" s="45">
        <v>1</v>
      </c>
      <c r="O2494" s="46">
        <v>0</v>
      </c>
      <c r="Q2494" s="12">
        <v>0</v>
      </c>
      <c r="T2494" s="59">
        <v>0</v>
      </c>
      <c r="U2494" s="14">
        <v>0</v>
      </c>
      <c r="V2494" s="59" t="s">
        <v>174</v>
      </c>
      <c r="X2494" s="46">
        <v>0</v>
      </c>
      <c r="Y2494" s="46">
        <v>1663.02</v>
      </c>
      <c r="Z2494" s="46">
        <v>3330.0299999999997</v>
      </c>
      <c r="AA2494" s="46">
        <v>4995.0499999999993</v>
      </c>
      <c r="AB2494" s="46">
        <v>6660.0599999999995</v>
      </c>
      <c r="AC2494" s="46">
        <v>8323.08</v>
      </c>
      <c r="AD2494" s="46">
        <v>0</v>
      </c>
      <c r="AE2494" s="46">
        <v>0</v>
      </c>
      <c r="AF2494" s="46">
        <v>0</v>
      </c>
      <c r="AG2494" s="46">
        <v>1186.4500000000025</v>
      </c>
      <c r="AH2494" s="46">
        <v>2922.1200000000026</v>
      </c>
      <c r="AI2494" s="46">
        <v>4657.7900000000027</v>
      </c>
      <c r="AJ2494" s="46">
        <v>0</v>
      </c>
      <c r="AK2494" s="46">
        <v>1735.67</v>
      </c>
      <c r="AL2494" s="46">
        <v>0</v>
      </c>
      <c r="AM2494" s="46">
        <v>0</v>
      </c>
    </row>
    <row r="2495" spans="5:39" x14ac:dyDescent="0.2">
      <c r="E2495" s="47">
        <v>249</v>
      </c>
      <c r="F2495" s="47">
        <v>260</v>
      </c>
      <c r="G2495" s="47" t="s">
        <v>252</v>
      </c>
      <c r="H2495" s="47" t="s">
        <v>316</v>
      </c>
      <c r="I2495" s="47" t="s">
        <v>628</v>
      </c>
      <c r="J2495" s="533">
        <v>50000053</v>
      </c>
      <c r="K2495" s="14" t="s">
        <v>64</v>
      </c>
      <c r="L2495" s="14" t="s">
        <v>54</v>
      </c>
      <c r="M2495" s="45">
        <v>2495</v>
      </c>
      <c r="N2495" s="45">
        <v>1</v>
      </c>
      <c r="O2495" s="46">
        <v>4486.0500000000047</v>
      </c>
      <c r="Q2495" s="12">
        <v>0</v>
      </c>
      <c r="T2495" s="59">
        <v>0</v>
      </c>
      <c r="U2495" s="14">
        <v>0</v>
      </c>
      <c r="V2495" s="59" t="s">
        <v>174</v>
      </c>
      <c r="X2495" s="46">
        <v>0</v>
      </c>
      <c r="Y2495" s="46">
        <v>1325.16</v>
      </c>
      <c r="Z2495" s="46">
        <v>3308.92</v>
      </c>
      <c r="AA2495" s="46">
        <v>4556.25</v>
      </c>
      <c r="AB2495" s="46">
        <v>5777.64</v>
      </c>
      <c r="AC2495" s="46">
        <v>6500.09</v>
      </c>
      <c r="AD2495" s="46">
        <v>0</v>
      </c>
      <c r="AE2495" s="46">
        <v>0</v>
      </c>
      <c r="AF2495" s="46">
        <v>0</v>
      </c>
      <c r="AG2495" s="46">
        <v>1392.85</v>
      </c>
      <c r="AH2495" s="46">
        <v>2765.02</v>
      </c>
      <c r="AI2495" s="46">
        <v>4964.7700000000004</v>
      </c>
      <c r="AJ2495" s="46">
        <v>4144.0800000000036</v>
      </c>
      <c r="AK2495" s="46">
        <v>6863.5400000000036</v>
      </c>
      <c r="AL2495" s="46">
        <v>4486.0500000000047</v>
      </c>
      <c r="AM2495" s="46">
        <v>1614.4200000000046</v>
      </c>
    </row>
    <row r="2496" spans="5:39" x14ac:dyDescent="0.2">
      <c r="E2496" s="47">
        <v>249</v>
      </c>
      <c r="F2496" s="47">
        <v>260</v>
      </c>
      <c r="G2496" s="47" t="s">
        <v>252</v>
      </c>
      <c r="H2496" s="47" t="s">
        <v>316</v>
      </c>
      <c r="I2496" s="47" t="s">
        <v>628</v>
      </c>
      <c r="J2496" s="533">
        <v>50000053</v>
      </c>
      <c r="K2496" s="14" t="s">
        <v>64</v>
      </c>
      <c r="L2496" s="14" t="s">
        <v>58</v>
      </c>
      <c r="M2496" s="45">
        <v>2496</v>
      </c>
      <c r="N2496" s="45">
        <v>1</v>
      </c>
      <c r="O2496" s="46">
        <v>299.99999999999091</v>
      </c>
      <c r="Q2496" s="12">
        <v>0</v>
      </c>
      <c r="T2496" s="59">
        <v>0</v>
      </c>
      <c r="U2496" s="14">
        <v>0</v>
      </c>
      <c r="V2496" s="59" t="s">
        <v>174</v>
      </c>
      <c r="X2496" s="46">
        <v>0</v>
      </c>
      <c r="Y2496" s="46">
        <v>7240.67</v>
      </c>
      <c r="Z2496" s="46">
        <v>7290.67</v>
      </c>
      <c r="AA2496" s="46">
        <v>7340.6700000000019</v>
      </c>
      <c r="AB2496" s="46">
        <v>7390.6700000000028</v>
      </c>
      <c r="AC2496" s="46">
        <v>7440.6700000000037</v>
      </c>
      <c r="AD2496" s="46">
        <v>-6386.7799999999952</v>
      </c>
      <c r="AE2496" s="46">
        <v>-3693.5699999999961</v>
      </c>
      <c r="AF2496" s="46">
        <v>-549.21999999999753</v>
      </c>
      <c r="AG2496" s="46">
        <v>49.999999999996817</v>
      </c>
      <c r="AH2496" s="46">
        <v>100.00000000000045</v>
      </c>
      <c r="AI2496" s="46">
        <v>149.99999999999818</v>
      </c>
      <c r="AJ2496" s="46">
        <v>199.99999999999818</v>
      </c>
      <c r="AK2496" s="46">
        <v>249.99999999999545</v>
      </c>
      <c r="AL2496" s="46">
        <v>299.99999999999091</v>
      </c>
      <c r="AM2496" s="46">
        <v>299.99999999999363</v>
      </c>
    </row>
    <row r="2497" spans="5:39" x14ac:dyDescent="0.2">
      <c r="E2497" s="47">
        <v>249</v>
      </c>
      <c r="F2497" s="47">
        <v>260</v>
      </c>
      <c r="G2497" s="47" t="s">
        <v>252</v>
      </c>
      <c r="H2497" s="47" t="s">
        <v>316</v>
      </c>
      <c r="I2497" s="47" t="s">
        <v>628</v>
      </c>
      <c r="J2497" s="533">
        <v>50000053</v>
      </c>
      <c r="K2497" s="14" t="s">
        <v>67</v>
      </c>
      <c r="L2497" s="14" t="s">
        <v>67</v>
      </c>
      <c r="M2497" s="45">
        <v>2497</v>
      </c>
      <c r="N2497" s="45">
        <v>1</v>
      </c>
      <c r="O2497" s="53">
        <v>0</v>
      </c>
      <c r="P2497" s="54">
        <v>0</v>
      </c>
      <c r="Q2497" s="55">
        <v>0</v>
      </c>
      <c r="R2497" s="56">
        <v>0</v>
      </c>
      <c r="S2497" s="57">
        <v>0</v>
      </c>
      <c r="T2497" s="60">
        <v>0</v>
      </c>
      <c r="U2497" s="14">
        <v>0</v>
      </c>
      <c r="V2497" s="60" t="s">
        <v>174</v>
      </c>
      <c r="Y2497" s="46">
        <v>0</v>
      </c>
      <c r="Z2497" s="46">
        <v>0</v>
      </c>
      <c r="AA2497" s="46">
        <v>0</v>
      </c>
      <c r="AB2497" s="46">
        <v>0</v>
      </c>
      <c r="AC2497" s="46">
        <v>0</v>
      </c>
      <c r="AD2497" s="46">
        <v>0</v>
      </c>
      <c r="AE2497" s="46">
        <v>0</v>
      </c>
      <c r="AF2497" s="46">
        <v>0</v>
      </c>
      <c r="AG2497" s="46">
        <v>0</v>
      </c>
      <c r="AH2497" s="46">
        <v>0</v>
      </c>
      <c r="AI2497" s="46">
        <v>0</v>
      </c>
      <c r="AJ2497" s="46">
        <v>0</v>
      </c>
      <c r="AK2497" s="46">
        <v>0</v>
      </c>
      <c r="AL2497" s="46">
        <v>0</v>
      </c>
      <c r="AM2497" s="46">
        <v>0</v>
      </c>
    </row>
    <row r="2498" spans="5:39" x14ac:dyDescent="0.2">
      <c r="E2498" s="14">
        <v>250</v>
      </c>
      <c r="F2498" s="14">
        <v>261</v>
      </c>
      <c r="G2498" s="14" t="s">
        <v>252</v>
      </c>
      <c r="H2498" s="14" t="s">
        <v>327</v>
      </c>
      <c r="I2498" s="14" t="s">
        <v>629</v>
      </c>
      <c r="J2498" s="531">
        <v>50000054</v>
      </c>
      <c r="K2498" s="14" t="s">
        <v>59</v>
      </c>
      <c r="L2498" s="14" t="s">
        <v>57</v>
      </c>
      <c r="M2498" s="45">
        <v>2498</v>
      </c>
      <c r="N2498" s="45">
        <v>1</v>
      </c>
      <c r="O2498" s="46">
        <v>4219.6899999999996</v>
      </c>
      <c r="Q2498" s="12">
        <v>0</v>
      </c>
      <c r="T2498" s="59">
        <v>0</v>
      </c>
      <c r="U2498" s="14">
        <v>0</v>
      </c>
      <c r="V2498" s="59" t="s">
        <v>174</v>
      </c>
      <c r="Y2498" s="46">
        <v>4043.06</v>
      </c>
      <c r="Z2498" s="46">
        <v>4053.04</v>
      </c>
      <c r="AA2498" s="46">
        <v>4049.05</v>
      </c>
      <c r="AB2498" s="46">
        <v>4049.04</v>
      </c>
      <c r="AC2498" s="46">
        <v>4043.06</v>
      </c>
      <c r="AD2498" s="46">
        <v>4043.06</v>
      </c>
      <c r="AE2498" s="46">
        <v>4219.6899999999996</v>
      </c>
      <c r="AF2498" s="46">
        <v>4219.6899999999996</v>
      </c>
      <c r="AG2498" s="46">
        <v>4219.6899999999996</v>
      </c>
      <c r="AH2498" s="46">
        <v>4219.6899999999996</v>
      </c>
      <c r="AI2498" s="46">
        <v>4219.6899999999996</v>
      </c>
      <c r="AJ2498" s="46">
        <v>4219.6899999999996</v>
      </c>
      <c r="AK2498" s="46">
        <v>4219.6899999999996</v>
      </c>
      <c r="AL2498" s="46">
        <v>4219.6899999999996</v>
      </c>
      <c r="AM2498" s="46">
        <v>0</v>
      </c>
    </row>
    <row r="2499" spans="5:39" x14ac:dyDescent="0.2">
      <c r="E2499" s="47">
        <v>250</v>
      </c>
      <c r="F2499" s="47">
        <v>261</v>
      </c>
      <c r="G2499" s="47" t="s">
        <v>252</v>
      </c>
      <c r="H2499" s="47" t="s">
        <v>327</v>
      </c>
      <c r="I2499" s="47" t="s">
        <v>629</v>
      </c>
      <c r="J2499" s="533">
        <v>50000054</v>
      </c>
      <c r="K2499" s="14" t="s">
        <v>59</v>
      </c>
      <c r="L2499" s="14" t="s">
        <v>54</v>
      </c>
      <c r="M2499" s="45">
        <v>2499</v>
      </c>
      <c r="N2499" s="45">
        <v>1</v>
      </c>
      <c r="O2499" s="46">
        <v>5196.93</v>
      </c>
      <c r="Q2499" s="12">
        <v>0</v>
      </c>
      <c r="T2499" s="59">
        <v>0</v>
      </c>
      <c r="U2499" s="14">
        <v>0</v>
      </c>
      <c r="V2499" s="59" t="s">
        <v>174</v>
      </c>
      <c r="Y2499" s="46">
        <v>3540.81</v>
      </c>
      <c r="Z2499" s="46">
        <v>4821.68</v>
      </c>
      <c r="AA2499" s="46">
        <v>3134.9900000000002</v>
      </c>
      <c r="AB2499" s="46">
        <v>3071.13</v>
      </c>
      <c r="AC2499" s="46">
        <v>2124.69</v>
      </c>
      <c r="AD2499" s="46">
        <v>372.44</v>
      </c>
      <c r="AE2499" s="46">
        <v>53</v>
      </c>
      <c r="AF2499" s="46">
        <v>1096.79</v>
      </c>
      <c r="AG2499" s="46">
        <v>1355.67</v>
      </c>
      <c r="AH2499" s="46">
        <v>1233.28</v>
      </c>
      <c r="AI2499" s="46">
        <v>3352.89</v>
      </c>
      <c r="AJ2499" s="46">
        <v>4296.16</v>
      </c>
      <c r="AK2499" s="46">
        <v>4793.0499999999993</v>
      </c>
      <c r="AL2499" s="46">
        <v>5196.93</v>
      </c>
      <c r="AM2499" s="46">
        <v>0</v>
      </c>
    </row>
    <row r="2500" spans="5:39" x14ac:dyDescent="0.2">
      <c r="E2500" s="47">
        <v>250</v>
      </c>
      <c r="F2500" s="47">
        <v>261</v>
      </c>
      <c r="G2500" s="47" t="s">
        <v>252</v>
      </c>
      <c r="H2500" s="47" t="s">
        <v>327</v>
      </c>
      <c r="I2500" s="47" t="s">
        <v>629</v>
      </c>
      <c r="J2500" s="533">
        <v>50000054</v>
      </c>
      <c r="K2500" s="14" t="s">
        <v>59</v>
      </c>
      <c r="L2500" s="14" t="s">
        <v>58</v>
      </c>
      <c r="M2500" s="45">
        <v>2500</v>
      </c>
      <c r="N2500" s="45">
        <v>1</v>
      </c>
      <c r="O2500" s="46">
        <v>-649.99999999999909</v>
      </c>
      <c r="Q2500" s="12">
        <v>0</v>
      </c>
      <c r="T2500" s="59">
        <v>0</v>
      </c>
      <c r="U2500" s="14">
        <v>0</v>
      </c>
      <c r="V2500" s="59" t="s">
        <v>174</v>
      </c>
      <c r="Y2500" s="46">
        <v>50</v>
      </c>
      <c r="Z2500" s="46">
        <v>49.999999999999091</v>
      </c>
      <c r="AA2500" s="46">
        <v>49.999999999999545</v>
      </c>
      <c r="AB2500" s="46">
        <v>50</v>
      </c>
      <c r="AC2500" s="46">
        <v>50</v>
      </c>
      <c r="AD2500" s="46">
        <v>50.000000000000057</v>
      </c>
      <c r="AE2500" s="46">
        <v>50</v>
      </c>
      <c r="AF2500" s="46">
        <v>50</v>
      </c>
      <c r="AG2500" s="46">
        <v>50</v>
      </c>
      <c r="AH2500" s="46">
        <v>50.000000000000682</v>
      </c>
      <c r="AI2500" s="46">
        <v>50.000000000000455</v>
      </c>
      <c r="AJ2500" s="46">
        <v>50.000000000000909</v>
      </c>
      <c r="AK2500" s="46">
        <v>50.000000000000909</v>
      </c>
      <c r="AL2500" s="46">
        <v>-649.99999999999909</v>
      </c>
      <c r="AM2500" s="46">
        <v>0</v>
      </c>
    </row>
    <row r="2501" spans="5:39" x14ac:dyDescent="0.2">
      <c r="E2501" s="47">
        <v>250</v>
      </c>
      <c r="F2501" s="47">
        <v>261</v>
      </c>
      <c r="G2501" s="47" t="s">
        <v>252</v>
      </c>
      <c r="H2501" s="47" t="s">
        <v>327</v>
      </c>
      <c r="I2501" s="47" t="s">
        <v>629</v>
      </c>
      <c r="J2501" s="533">
        <v>50000054</v>
      </c>
      <c r="K2501" s="14" t="s">
        <v>59</v>
      </c>
      <c r="L2501" s="14" t="s">
        <v>31</v>
      </c>
      <c r="M2501" s="45">
        <v>2501</v>
      </c>
      <c r="N2501" s="45">
        <v>1</v>
      </c>
      <c r="O2501" s="48">
        <v>8766.619999999999</v>
      </c>
      <c r="Q2501" s="12">
        <v>0</v>
      </c>
      <c r="R2501" s="46">
        <v>7524.3533333333326</v>
      </c>
      <c r="T2501" s="59">
        <v>0</v>
      </c>
      <c r="U2501" s="14">
        <v>0</v>
      </c>
      <c r="V2501" s="59" t="s">
        <v>174</v>
      </c>
      <c r="X2501" s="46">
        <v>3741.02</v>
      </c>
      <c r="Y2501" s="46">
        <v>7633.87</v>
      </c>
      <c r="Z2501" s="46">
        <v>8924.7200000000012</v>
      </c>
      <c r="AA2501" s="46">
        <v>7234.0400000000009</v>
      </c>
      <c r="AB2501" s="46">
        <v>7170.17</v>
      </c>
      <c r="AC2501" s="46">
        <v>6217.75</v>
      </c>
      <c r="AD2501" s="46">
        <v>4465.5</v>
      </c>
      <c r="AE2501" s="46">
        <v>4322.6899999999996</v>
      </c>
      <c r="AF2501" s="46">
        <v>5366.48</v>
      </c>
      <c r="AG2501" s="46">
        <v>5625.36</v>
      </c>
      <c r="AH2501" s="46">
        <v>5502.97</v>
      </c>
      <c r="AI2501" s="46">
        <v>7622.58</v>
      </c>
      <c r="AJ2501" s="46">
        <v>8565.8499999999985</v>
      </c>
      <c r="AK2501" s="46">
        <v>9062.739999999998</v>
      </c>
      <c r="AL2501" s="46">
        <v>8766.619999999999</v>
      </c>
      <c r="AM2501" s="46">
        <v>0</v>
      </c>
    </row>
    <row r="2502" spans="5:39" x14ac:dyDescent="0.2">
      <c r="E2502" s="47">
        <v>250</v>
      </c>
      <c r="F2502" s="47">
        <v>261</v>
      </c>
      <c r="G2502" s="47" t="s">
        <v>252</v>
      </c>
      <c r="H2502" s="47" t="s">
        <v>327</v>
      </c>
      <c r="I2502" s="47" t="s">
        <v>629</v>
      </c>
      <c r="J2502" s="533">
        <v>50000054</v>
      </c>
      <c r="K2502" s="14" t="s">
        <v>37</v>
      </c>
      <c r="L2502" s="14" t="s">
        <v>31</v>
      </c>
      <c r="M2502" s="45">
        <v>2502</v>
      </c>
      <c r="N2502" s="45">
        <v>1</v>
      </c>
      <c r="O2502" s="48">
        <v>9062.74</v>
      </c>
      <c r="P2502" s="48"/>
      <c r="Q2502" s="12">
        <v>0</v>
      </c>
      <c r="R2502" s="46">
        <v>6957.663333333333</v>
      </c>
      <c r="T2502" s="59">
        <v>0</v>
      </c>
      <c r="U2502" s="14">
        <v>0</v>
      </c>
      <c r="V2502" s="59" t="s">
        <v>174</v>
      </c>
      <c r="Y2502" s="46">
        <v>0</v>
      </c>
      <c r="Z2502" s="46">
        <v>7633.87</v>
      </c>
      <c r="AA2502" s="46">
        <v>8924.7199999999993</v>
      </c>
      <c r="AB2502" s="46">
        <v>14404.21</v>
      </c>
      <c r="AC2502" s="46">
        <v>0</v>
      </c>
      <c r="AD2502" s="46">
        <v>14424.27</v>
      </c>
      <c r="AE2502" s="46">
        <v>4322.6899999999996</v>
      </c>
      <c r="AF2502" s="46">
        <v>0</v>
      </c>
      <c r="AG2502" s="46">
        <v>5366.48</v>
      </c>
      <c r="AH2502" s="46">
        <v>5625.36</v>
      </c>
      <c r="AI2502" s="46">
        <v>13125.55</v>
      </c>
      <c r="AJ2502" s="46">
        <v>0</v>
      </c>
      <c r="AK2502" s="46">
        <v>8565.85</v>
      </c>
      <c r="AL2502" s="46">
        <v>9062.74</v>
      </c>
      <c r="AM2502" s="46">
        <v>7013.2960000000012</v>
      </c>
    </row>
    <row r="2503" spans="5:39" x14ac:dyDescent="0.2">
      <c r="E2503" s="47">
        <v>250</v>
      </c>
      <c r="F2503" s="47">
        <v>261</v>
      </c>
      <c r="G2503" s="47" t="s">
        <v>252</v>
      </c>
      <c r="H2503" s="47" t="s">
        <v>327</v>
      </c>
      <c r="I2503" s="47" t="s">
        <v>629</v>
      </c>
      <c r="J2503" s="533">
        <v>50000054</v>
      </c>
      <c r="K2503" s="14" t="s">
        <v>65</v>
      </c>
      <c r="L2503" s="14" t="s">
        <v>31</v>
      </c>
      <c r="M2503" s="45">
        <v>2503</v>
      </c>
      <c r="N2503" s="45">
        <v>1</v>
      </c>
      <c r="O2503" s="52">
        <v>8766.6199999999699</v>
      </c>
      <c r="P2503" s="48">
        <v>7013.2960000000012</v>
      </c>
      <c r="Q2503" s="12">
        <v>0</v>
      </c>
      <c r="R2503" s="46">
        <v>1461.1033333333282</v>
      </c>
      <c r="T2503" s="59">
        <v>0</v>
      </c>
      <c r="U2503" s="14">
        <v>0</v>
      </c>
      <c r="V2503" s="59" t="s">
        <v>174</v>
      </c>
      <c r="X2503" s="46">
        <v>0</v>
      </c>
      <c r="Y2503" s="46">
        <v>0</v>
      </c>
      <c r="Z2503" s="46">
        <v>0</v>
      </c>
      <c r="AA2503" s="46">
        <v>0</v>
      </c>
      <c r="AB2503" s="46">
        <v>0</v>
      </c>
      <c r="AC2503" s="46">
        <v>0</v>
      </c>
      <c r="AD2503" s="46">
        <v>0</v>
      </c>
      <c r="AE2503" s="46">
        <v>0</v>
      </c>
      <c r="AF2503" s="46">
        <v>0</v>
      </c>
      <c r="AG2503" s="46">
        <v>0</v>
      </c>
      <c r="AH2503" s="46">
        <v>0</v>
      </c>
      <c r="AI2503" s="46">
        <v>0</v>
      </c>
      <c r="AJ2503" s="46">
        <v>0</v>
      </c>
      <c r="AK2503" s="46">
        <v>0</v>
      </c>
      <c r="AL2503" s="46">
        <v>8766.6199999999699</v>
      </c>
      <c r="AM2503" s="46">
        <v>0</v>
      </c>
    </row>
    <row r="2504" spans="5:39" x14ac:dyDescent="0.2">
      <c r="E2504" s="47">
        <v>250</v>
      </c>
      <c r="F2504" s="47">
        <v>261</v>
      </c>
      <c r="G2504" s="47" t="s">
        <v>252</v>
      </c>
      <c r="H2504" s="47" t="s">
        <v>327</v>
      </c>
      <c r="I2504" s="47" t="s">
        <v>629</v>
      </c>
      <c r="J2504" s="533">
        <v>50000054</v>
      </c>
      <c r="K2504" s="14" t="s">
        <v>64</v>
      </c>
      <c r="L2504" s="14" t="s">
        <v>57</v>
      </c>
      <c r="M2504" s="45">
        <v>2504</v>
      </c>
      <c r="N2504" s="45">
        <v>1</v>
      </c>
      <c r="O2504" s="46">
        <v>0</v>
      </c>
      <c r="Q2504" s="12">
        <v>0</v>
      </c>
      <c r="T2504" s="59">
        <v>0</v>
      </c>
      <c r="U2504" s="14">
        <v>0</v>
      </c>
      <c r="V2504" s="59" t="s">
        <v>174</v>
      </c>
      <c r="X2504" s="46">
        <v>0</v>
      </c>
      <c r="Y2504" s="46">
        <v>4043.06</v>
      </c>
      <c r="Z2504" s="46">
        <v>462.23000000000047</v>
      </c>
      <c r="AA2504" s="46">
        <v>0</v>
      </c>
      <c r="AB2504" s="46">
        <v>0</v>
      </c>
      <c r="AC2504" s="46">
        <v>4043.06</v>
      </c>
      <c r="AD2504" s="46">
        <v>0</v>
      </c>
      <c r="AE2504" s="46">
        <v>0</v>
      </c>
      <c r="AF2504" s="46">
        <v>4219.6899999999996</v>
      </c>
      <c r="AG2504" s="46">
        <v>3072.8999999999996</v>
      </c>
      <c r="AH2504" s="46">
        <v>1667.2299999999996</v>
      </c>
      <c r="AI2504" s="46">
        <v>0</v>
      </c>
      <c r="AJ2504" s="46">
        <v>4219.6899999999996</v>
      </c>
      <c r="AK2504" s="46">
        <v>0</v>
      </c>
      <c r="AL2504" s="46">
        <v>0</v>
      </c>
      <c r="AM2504" s="46">
        <v>0</v>
      </c>
    </row>
    <row r="2505" spans="5:39" x14ac:dyDescent="0.2">
      <c r="E2505" s="47">
        <v>250</v>
      </c>
      <c r="F2505" s="47">
        <v>261</v>
      </c>
      <c r="G2505" s="47" t="s">
        <v>252</v>
      </c>
      <c r="H2505" s="47" t="s">
        <v>327</v>
      </c>
      <c r="I2505" s="47" t="s">
        <v>629</v>
      </c>
      <c r="J2505" s="533">
        <v>50000054</v>
      </c>
      <c r="K2505" s="14" t="s">
        <v>64</v>
      </c>
      <c r="L2505" s="14" t="s">
        <v>54</v>
      </c>
      <c r="M2505" s="45">
        <v>2505</v>
      </c>
      <c r="N2505" s="45">
        <v>1</v>
      </c>
      <c r="O2505" s="46">
        <v>9316.619999999999</v>
      </c>
      <c r="Q2505" s="12">
        <v>0</v>
      </c>
      <c r="T2505" s="59">
        <v>0</v>
      </c>
      <c r="U2505" s="14">
        <v>0</v>
      </c>
      <c r="V2505" s="59" t="s">
        <v>174</v>
      </c>
      <c r="X2505" s="46">
        <v>0</v>
      </c>
      <c r="Y2505" s="46">
        <v>3540.81</v>
      </c>
      <c r="Z2505" s="46">
        <v>8362.49</v>
      </c>
      <c r="AA2505" s="46">
        <v>7084.0400000000009</v>
      </c>
      <c r="AB2505" s="46">
        <v>0</v>
      </c>
      <c r="AC2505" s="46">
        <v>2124.69</v>
      </c>
      <c r="AD2505" s="46">
        <v>0</v>
      </c>
      <c r="AE2505" s="46">
        <v>0</v>
      </c>
      <c r="AF2505" s="46">
        <v>1096.79</v>
      </c>
      <c r="AG2505" s="46">
        <v>2452.46</v>
      </c>
      <c r="AH2505" s="46">
        <v>3685.74</v>
      </c>
      <c r="AI2505" s="46">
        <v>0</v>
      </c>
      <c r="AJ2505" s="46">
        <v>4296.16</v>
      </c>
      <c r="AK2505" s="46">
        <v>8962.739999999998</v>
      </c>
      <c r="AL2505" s="46">
        <v>9316.619999999999</v>
      </c>
      <c r="AM2505" s="46">
        <v>1753.3239999999651</v>
      </c>
    </row>
    <row r="2506" spans="5:39" x14ac:dyDescent="0.2">
      <c r="E2506" s="47">
        <v>250</v>
      </c>
      <c r="F2506" s="47">
        <v>261</v>
      </c>
      <c r="G2506" s="47" t="s">
        <v>252</v>
      </c>
      <c r="H2506" s="47" t="s">
        <v>327</v>
      </c>
      <c r="I2506" s="47" t="s">
        <v>629</v>
      </c>
      <c r="J2506" s="533">
        <v>50000054</v>
      </c>
      <c r="K2506" s="14" t="s">
        <v>64</v>
      </c>
      <c r="L2506" s="14" t="s">
        <v>58</v>
      </c>
      <c r="M2506" s="45">
        <v>2506</v>
      </c>
      <c r="N2506" s="45">
        <v>1</v>
      </c>
      <c r="O2506" s="46">
        <v>-550.00000000003274</v>
      </c>
      <c r="Q2506" s="12">
        <v>0</v>
      </c>
      <c r="T2506" s="59">
        <v>0</v>
      </c>
      <c r="U2506" s="14">
        <v>0</v>
      </c>
      <c r="V2506" s="59" t="s">
        <v>174</v>
      </c>
      <c r="X2506" s="46">
        <v>0</v>
      </c>
      <c r="Y2506" s="46">
        <v>3791.02</v>
      </c>
      <c r="Z2506" s="46">
        <v>3841.0200000000023</v>
      </c>
      <c r="AA2506" s="46">
        <v>3891.0200000000004</v>
      </c>
      <c r="AB2506" s="46">
        <v>3741.0200000000004</v>
      </c>
      <c r="AC2506" s="46">
        <v>3791.0200000000009</v>
      </c>
      <c r="AD2506" s="46">
        <v>0</v>
      </c>
      <c r="AE2506" s="46">
        <v>0</v>
      </c>
      <c r="AF2506" s="46">
        <v>50.000000000003638</v>
      </c>
      <c r="AG2506" s="46">
        <v>100.00000000000091</v>
      </c>
      <c r="AH2506" s="46">
        <v>150.00000000000182</v>
      </c>
      <c r="AI2506" s="46">
        <v>0</v>
      </c>
      <c r="AJ2506" s="46">
        <v>49.999999999991815</v>
      </c>
      <c r="AK2506" s="46">
        <v>99.999999999978172</v>
      </c>
      <c r="AL2506" s="46">
        <v>-550.00000000003274</v>
      </c>
      <c r="AM2506" s="46">
        <v>0</v>
      </c>
    </row>
    <row r="2507" spans="5:39" x14ac:dyDescent="0.2">
      <c r="E2507" s="47">
        <v>250</v>
      </c>
      <c r="F2507" s="47">
        <v>261</v>
      </c>
      <c r="G2507" s="47" t="s">
        <v>252</v>
      </c>
      <c r="H2507" s="47" t="s">
        <v>327</v>
      </c>
      <c r="I2507" s="47" t="s">
        <v>629</v>
      </c>
      <c r="J2507" s="533">
        <v>50000054</v>
      </c>
      <c r="K2507" s="14" t="s">
        <v>67</v>
      </c>
      <c r="L2507" s="14" t="s">
        <v>67</v>
      </c>
      <c r="M2507" s="45">
        <v>2507</v>
      </c>
      <c r="N2507" s="45">
        <v>1</v>
      </c>
      <c r="O2507" s="53">
        <v>0</v>
      </c>
      <c r="P2507" s="54">
        <v>0</v>
      </c>
      <c r="Q2507" s="55">
        <v>0</v>
      </c>
      <c r="R2507" s="56">
        <v>0</v>
      </c>
      <c r="S2507" s="57">
        <v>0</v>
      </c>
      <c r="T2507" s="60">
        <v>0</v>
      </c>
      <c r="U2507" s="14">
        <v>0</v>
      </c>
      <c r="V2507" s="60" t="s">
        <v>174</v>
      </c>
      <c r="Y2507" s="46">
        <v>0</v>
      </c>
      <c r="Z2507" s="46">
        <v>0</v>
      </c>
      <c r="AA2507" s="46">
        <v>0</v>
      </c>
      <c r="AB2507" s="46">
        <v>0</v>
      </c>
      <c r="AC2507" s="46">
        <v>0</v>
      </c>
      <c r="AD2507" s="46">
        <v>0</v>
      </c>
      <c r="AE2507" s="46">
        <v>0</v>
      </c>
      <c r="AF2507" s="46">
        <v>0</v>
      </c>
      <c r="AG2507" s="46">
        <v>0</v>
      </c>
      <c r="AH2507" s="46">
        <v>0</v>
      </c>
      <c r="AI2507" s="46">
        <v>0</v>
      </c>
      <c r="AJ2507" s="46">
        <v>0</v>
      </c>
      <c r="AK2507" s="46">
        <v>0</v>
      </c>
      <c r="AL2507" s="46">
        <v>0</v>
      </c>
      <c r="AM2507" s="46">
        <v>0</v>
      </c>
    </row>
    <row r="2508" spans="5:39" x14ac:dyDescent="0.2">
      <c r="E2508" s="14">
        <v>251</v>
      </c>
      <c r="F2508" s="14">
        <v>262</v>
      </c>
      <c r="G2508" s="14" t="s">
        <v>252</v>
      </c>
      <c r="H2508" s="14" t="s">
        <v>337</v>
      </c>
      <c r="I2508" s="14" t="s">
        <v>630</v>
      </c>
      <c r="J2508" s="531">
        <v>50000055</v>
      </c>
      <c r="K2508" s="14" t="s">
        <v>59</v>
      </c>
      <c r="L2508" s="14" t="s">
        <v>57</v>
      </c>
      <c r="M2508" s="45">
        <v>2508</v>
      </c>
      <c r="N2508" s="45">
        <v>1</v>
      </c>
      <c r="O2508" s="46">
        <v>2754.35</v>
      </c>
      <c r="Q2508" s="12">
        <v>0</v>
      </c>
      <c r="T2508" s="59">
        <v>0</v>
      </c>
      <c r="U2508" s="14">
        <v>0</v>
      </c>
      <c r="V2508" s="59" t="s">
        <v>150</v>
      </c>
      <c r="Y2508" s="46">
        <v>2639.06</v>
      </c>
      <c r="Z2508" s="46">
        <v>2647.04</v>
      </c>
      <c r="AA2508" s="46">
        <v>2643.06</v>
      </c>
      <c r="AB2508" s="46">
        <v>2645.05</v>
      </c>
      <c r="AC2508" s="46">
        <v>2639.06</v>
      </c>
      <c r="AD2508" s="46">
        <v>2639.06</v>
      </c>
      <c r="AE2508" s="46">
        <v>2754.35</v>
      </c>
      <c r="AF2508" s="46">
        <v>2754.35</v>
      </c>
      <c r="AG2508" s="46">
        <v>2754.35</v>
      </c>
      <c r="AH2508" s="46">
        <v>2754.35</v>
      </c>
      <c r="AI2508" s="46">
        <v>2754.35</v>
      </c>
      <c r="AJ2508" s="46">
        <v>2754.35</v>
      </c>
      <c r="AK2508" s="46">
        <v>2754.35</v>
      </c>
      <c r="AL2508" s="46">
        <v>2754.35</v>
      </c>
      <c r="AM2508" s="46">
        <v>0</v>
      </c>
    </row>
    <row r="2509" spans="5:39" x14ac:dyDescent="0.2">
      <c r="E2509" s="47">
        <v>251</v>
      </c>
      <c r="F2509" s="47">
        <v>262</v>
      </c>
      <c r="G2509" s="47" t="s">
        <v>252</v>
      </c>
      <c r="H2509" s="47" t="s">
        <v>337</v>
      </c>
      <c r="I2509" s="47" t="s">
        <v>630</v>
      </c>
      <c r="J2509" s="533">
        <v>50000055</v>
      </c>
      <c r="K2509" s="14" t="s">
        <v>59</v>
      </c>
      <c r="L2509" s="14" t="s">
        <v>54</v>
      </c>
      <c r="M2509" s="45">
        <v>2509</v>
      </c>
      <c r="N2509" s="45">
        <v>1</v>
      </c>
      <c r="O2509" s="46">
        <v>4291.4999999999991</v>
      </c>
      <c r="Q2509" s="12">
        <v>0</v>
      </c>
      <c r="T2509" s="59">
        <v>0</v>
      </c>
      <c r="U2509" s="14">
        <v>0</v>
      </c>
      <c r="V2509" s="59" t="s">
        <v>150</v>
      </c>
      <c r="Y2509" s="46">
        <v>3185.3399999999997</v>
      </c>
      <c r="Z2509" s="46">
        <v>4112.37</v>
      </c>
      <c r="AA2509" s="46">
        <v>2623.16</v>
      </c>
      <c r="AB2509" s="46">
        <v>1937.85</v>
      </c>
      <c r="AC2509" s="46">
        <v>2767.3199999999997</v>
      </c>
      <c r="AD2509" s="46">
        <v>1286.96</v>
      </c>
      <c r="AE2509" s="46">
        <v>546.55000000000007</v>
      </c>
      <c r="AF2509" s="46">
        <v>1826.64</v>
      </c>
      <c r="AG2509" s="46">
        <v>537.85</v>
      </c>
      <c r="AH2509" s="46">
        <v>1915.98</v>
      </c>
      <c r="AI2509" s="46">
        <v>3337.33</v>
      </c>
      <c r="AJ2509" s="46">
        <v>3624.84</v>
      </c>
      <c r="AK2509" s="46">
        <v>4056.49</v>
      </c>
      <c r="AL2509" s="46">
        <v>4291.4999999999991</v>
      </c>
      <c r="AM2509" s="46">
        <v>0</v>
      </c>
    </row>
    <row r="2510" spans="5:39" x14ac:dyDescent="0.2">
      <c r="E2510" s="47">
        <v>251</v>
      </c>
      <c r="F2510" s="47">
        <v>262</v>
      </c>
      <c r="G2510" s="47" t="s">
        <v>252</v>
      </c>
      <c r="H2510" s="47" t="s">
        <v>337</v>
      </c>
      <c r="I2510" s="47" t="s">
        <v>630</v>
      </c>
      <c r="J2510" s="533">
        <v>50000055</v>
      </c>
      <c r="K2510" s="14" t="s">
        <v>59</v>
      </c>
      <c r="L2510" s="14" t="s">
        <v>58</v>
      </c>
      <c r="M2510" s="45">
        <v>2510</v>
      </c>
      <c r="N2510" s="45">
        <v>1</v>
      </c>
      <c r="O2510" s="46">
        <v>50.000000000000909</v>
      </c>
      <c r="Q2510" s="12">
        <v>0</v>
      </c>
      <c r="T2510" s="59">
        <v>0</v>
      </c>
      <c r="U2510" s="14">
        <v>0</v>
      </c>
      <c r="V2510" s="59" t="s">
        <v>150</v>
      </c>
      <c r="Y2510" s="46">
        <v>50</v>
      </c>
      <c r="Z2510" s="46">
        <v>50</v>
      </c>
      <c r="AA2510" s="46">
        <v>50.000000000000455</v>
      </c>
      <c r="AB2510" s="46">
        <v>49.999999999999545</v>
      </c>
      <c r="AC2510" s="46">
        <v>50.000000000000455</v>
      </c>
      <c r="AD2510" s="46">
        <v>50</v>
      </c>
      <c r="AE2510" s="46">
        <v>50.000000000000114</v>
      </c>
      <c r="AF2510" s="46">
        <v>49.999999999999773</v>
      </c>
      <c r="AG2510" s="46">
        <v>49.999999999999886</v>
      </c>
      <c r="AH2510" s="46">
        <v>50</v>
      </c>
      <c r="AI2510" s="46">
        <v>50.000000000000455</v>
      </c>
      <c r="AJ2510" s="46">
        <v>49.999999999999545</v>
      </c>
      <c r="AK2510" s="46">
        <v>50</v>
      </c>
      <c r="AL2510" s="46">
        <v>50.000000000000909</v>
      </c>
      <c r="AM2510" s="46">
        <v>0</v>
      </c>
    </row>
    <row r="2511" spans="5:39" x14ac:dyDescent="0.2">
      <c r="E2511" s="47">
        <v>251</v>
      </c>
      <c r="F2511" s="47">
        <v>262</v>
      </c>
      <c r="G2511" s="47" t="s">
        <v>252</v>
      </c>
      <c r="H2511" s="47" t="s">
        <v>337</v>
      </c>
      <c r="I2511" s="47" t="s">
        <v>630</v>
      </c>
      <c r="J2511" s="533">
        <v>50000055</v>
      </c>
      <c r="K2511" s="14" t="s">
        <v>59</v>
      </c>
      <c r="L2511" s="14" t="s">
        <v>31</v>
      </c>
      <c r="M2511" s="45">
        <v>2511</v>
      </c>
      <c r="N2511" s="45">
        <v>1</v>
      </c>
      <c r="O2511" s="48">
        <v>7095.8499999999995</v>
      </c>
      <c r="Q2511" s="12">
        <v>0</v>
      </c>
      <c r="R2511" s="46">
        <v>5765.0150000000003</v>
      </c>
      <c r="T2511" s="59">
        <v>0</v>
      </c>
      <c r="U2511" s="14">
        <v>0</v>
      </c>
      <c r="V2511" s="59" t="s">
        <v>150</v>
      </c>
      <c r="X2511" s="46">
        <v>3501.94</v>
      </c>
      <c r="Y2511" s="46">
        <v>5874.4</v>
      </c>
      <c r="Z2511" s="46">
        <v>6809.41</v>
      </c>
      <c r="AA2511" s="46">
        <v>5316.2199999999993</v>
      </c>
      <c r="AB2511" s="46">
        <v>4632.8999999999996</v>
      </c>
      <c r="AC2511" s="46">
        <v>5456.3799999999992</v>
      </c>
      <c r="AD2511" s="46">
        <v>3976.02</v>
      </c>
      <c r="AE2511" s="46">
        <v>3350.9</v>
      </c>
      <c r="AF2511" s="46">
        <v>4630.99</v>
      </c>
      <c r="AG2511" s="46">
        <v>3342.2</v>
      </c>
      <c r="AH2511" s="46">
        <v>4720.33</v>
      </c>
      <c r="AI2511" s="46">
        <v>6141.68</v>
      </c>
      <c r="AJ2511" s="46">
        <v>6429.1900000000005</v>
      </c>
      <c r="AK2511" s="46">
        <v>6860.84</v>
      </c>
      <c r="AL2511" s="46">
        <v>7095.8499999999995</v>
      </c>
      <c r="AM2511" s="46">
        <v>0</v>
      </c>
    </row>
    <row r="2512" spans="5:39" x14ac:dyDescent="0.2">
      <c r="E2512" s="47">
        <v>251</v>
      </c>
      <c r="F2512" s="47">
        <v>262</v>
      </c>
      <c r="G2512" s="47" t="s">
        <v>252</v>
      </c>
      <c r="H2512" s="47" t="s">
        <v>337</v>
      </c>
      <c r="I2512" s="47" t="s">
        <v>630</v>
      </c>
      <c r="J2512" s="533">
        <v>50000055</v>
      </c>
      <c r="K2512" s="14" t="s">
        <v>37</v>
      </c>
      <c r="L2512" s="14" t="s">
        <v>31</v>
      </c>
      <c r="M2512" s="45">
        <v>2512</v>
      </c>
      <c r="N2512" s="45">
        <v>1</v>
      </c>
      <c r="O2512" s="48">
        <v>6860.84</v>
      </c>
      <c r="P2512" s="48"/>
      <c r="Q2512" s="12">
        <v>0</v>
      </c>
      <c r="R2512" s="46">
        <v>4582.373333333333</v>
      </c>
      <c r="T2512" s="59">
        <v>0</v>
      </c>
      <c r="U2512" s="14">
        <v>0</v>
      </c>
      <c r="V2512" s="59" t="s">
        <v>150</v>
      </c>
      <c r="Y2512" s="46">
        <v>3501.94</v>
      </c>
      <c r="Z2512" s="46">
        <v>5874.4</v>
      </c>
      <c r="AA2512" s="46">
        <v>6809.41</v>
      </c>
      <c r="AB2512" s="46">
        <v>5316.22</v>
      </c>
      <c r="AC2512" s="46">
        <v>4632.8999999999996</v>
      </c>
      <c r="AD2512" s="46">
        <v>5456.38</v>
      </c>
      <c r="AE2512" s="46">
        <v>3976.02</v>
      </c>
      <c r="AF2512" s="46">
        <v>7981.89</v>
      </c>
      <c r="AG2512" s="46">
        <v>0</v>
      </c>
      <c r="AH2512" s="46">
        <v>3342.2</v>
      </c>
      <c r="AI2512" s="46">
        <v>4720.33</v>
      </c>
      <c r="AJ2512" s="46">
        <v>6141.68</v>
      </c>
      <c r="AK2512" s="46">
        <v>6429.19</v>
      </c>
      <c r="AL2512" s="46">
        <v>6860.84</v>
      </c>
      <c r="AM2512" s="46">
        <v>7095.85</v>
      </c>
    </row>
    <row r="2513" spans="5:39" x14ac:dyDescent="0.2">
      <c r="E2513" s="47">
        <v>251</v>
      </c>
      <c r="F2513" s="47">
        <v>262</v>
      </c>
      <c r="G2513" s="47" t="s">
        <v>252</v>
      </c>
      <c r="H2513" s="47" t="s">
        <v>337</v>
      </c>
      <c r="I2513" s="47" t="s">
        <v>630</v>
      </c>
      <c r="J2513" s="533">
        <v>50000055</v>
      </c>
      <c r="K2513" s="14" t="s">
        <v>65</v>
      </c>
      <c r="L2513" s="14" t="s">
        <v>31</v>
      </c>
      <c r="M2513" s="45">
        <v>2513</v>
      </c>
      <c r="N2513" s="45">
        <v>1</v>
      </c>
      <c r="O2513" s="52">
        <v>7095.8499999999849</v>
      </c>
      <c r="P2513" s="48">
        <v>7095.85</v>
      </c>
      <c r="Q2513" s="12">
        <v>0</v>
      </c>
      <c r="R2513" s="46">
        <v>1182.6416666666642</v>
      </c>
      <c r="T2513" s="59">
        <v>0</v>
      </c>
      <c r="U2513" s="14">
        <v>0</v>
      </c>
      <c r="V2513" s="59" t="s">
        <v>150</v>
      </c>
      <c r="X2513" s="46">
        <v>0</v>
      </c>
      <c r="Y2513" s="46">
        <v>0</v>
      </c>
      <c r="Z2513" s="46">
        <v>0</v>
      </c>
      <c r="AA2513" s="46">
        <v>0</v>
      </c>
      <c r="AB2513" s="46">
        <v>0</v>
      </c>
      <c r="AC2513" s="46">
        <v>0</v>
      </c>
      <c r="AD2513" s="46">
        <v>0</v>
      </c>
      <c r="AE2513" s="46">
        <v>0</v>
      </c>
      <c r="AF2513" s="46">
        <v>0</v>
      </c>
      <c r="AG2513" s="46">
        <v>0</v>
      </c>
      <c r="AH2513" s="46">
        <v>0</v>
      </c>
      <c r="AI2513" s="46">
        <v>0</v>
      </c>
      <c r="AJ2513" s="46">
        <v>0</v>
      </c>
      <c r="AK2513" s="46">
        <v>0</v>
      </c>
      <c r="AL2513" s="46">
        <v>7095.8499999999849</v>
      </c>
      <c r="AM2513" s="46">
        <v>0</v>
      </c>
    </row>
    <row r="2514" spans="5:39" x14ac:dyDescent="0.2">
      <c r="E2514" s="47">
        <v>251</v>
      </c>
      <c r="F2514" s="47">
        <v>262</v>
      </c>
      <c r="G2514" s="47" t="s">
        <v>252</v>
      </c>
      <c r="H2514" s="47" t="s">
        <v>337</v>
      </c>
      <c r="I2514" s="47" t="s">
        <v>630</v>
      </c>
      <c r="J2514" s="533">
        <v>50000055</v>
      </c>
      <c r="K2514" s="14" t="s">
        <v>64</v>
      </c>
      <c r="L2514" s="14" t="s">
        <v>57</v>
      </c>
      <c r="M2514" s="45">
        <v>2514</v>
      </c>
      <c r="N2514" s="45">
        <v>1</v>
      </c>
      <c r="O2514" s="46">
        <v>0</v>
      </c>
      <c r="Q2514" s="12">
        <v>0</v>
      </c>
      <c r="T2514" s="59">
        <v>0</v>
      </c>
      <c r="U2514" s="14">
        <v>0</v>
      </c>
      <c r="V2514" s="59" t="s">
        <v>150</v>
      </c>
      <c r="X2514" s="46">
        <v>0</v>
      </c>
      <c r="Y2514" s="46">
        <v>0</v>
      </c>
      <c r="Z2514" s="46">
        <v>0</v>
      </c>
      <c r="AA2514" s="46">
        <v>0</v>
      </c>
      <c r="AB2514" s="46">
        <v>0</v>
      </c>
      <c r="AC2514" s="46">
        <v>0</v>
      </c>
      <c r="AD2514" s="46">
        <v>0</v>
      </c>
      <c r="AE2514" s="46">
        <v>0</v>
      </c>
      <c r="AF2514" s="46">
        <v>0</v>
      </c>
      <c r="AG2514" s="46">
        <v>2754.3499999999926</v>
      </c>
      <c r="AH2514" s="46">
        <v>2166.4999999999927</v>
      </c>
      <c r="AI2514" s="46">
        <v>200.51999999999316</v>
      </c>
      <c r="AJ2514" s="46">
        <v>0</v>
      </c>
      <c r="AK2514" s="46">
        <v>0</v>
      </c>
      <c r="AL2514" s="46">
        <v>0</v>
      </c>
      <c r="AM2514" s="46">
        <v>0</v>
      </c>
    </row>
    <row r="2515" spans="5:39" x14ac:dyDescent="0.2">
      <c r="E2515" s="47">
        <v>251</v>
      </c>
      <c r="F2515" s="47">
        <v>262</v>
      </c>
      <c r="G2515" s="47" t="s">
        <v>252</v>
      </c>
      <c r="H2515" s="47" t="s">
        <v>337</v>
      </c>
      <c r="I2515" s="47" t="s">
        <v>630</v>
      </c>
      <c r="J2515" s="533">
        <v>50000055</v>
      </c>
      <c r="K2515" s="14" t="s">
        <v>64</v>
      </c>
      <c r="L2515" s="14" t="s">
        <v>54</v>
      </c>
      <c r="M2515" s="45">
        <v>2515</v>
      </c>
      <c r="N2515" s="45">
        <v>1</v>
      </c>
      <c r="O2515" s="46">
        <v>6795.8499999999931</v>
      </c>
      <c r="Q2515" s="12">
        <v>0</v>
      </c>
      <c r="T2515" s="59">
        <v>0</v>
      </c>
      <c r="U2515" s="14">
        <v>0</v>
      </c>
      <c r="V2515" s="59" t="s">
        <v>150</v>
      </c>
      <c r="X2515" s="46">
        <v>0</v>
      </c>
      <c r="Y2515" s="46">
        <v>2322.4599999999996</v>
      </c>
      <c r="Z2515" s="46">
        <v>3207.4700000000003</v>
      </c>
      <c r="AA2515" s="46">
        <v>1664.2799999999997</v>
      </c>
      <c r="AB2515" s="46">
        <v>930.95999999999958</v>
      </c>
      <c r="AC2515" s="46">
        <v>1704.4399999999996</v>
      </c>
      <c r="AD2515" s="46">
        <v>174.07999999999947</v>
      </c>
      <c r="AE2515" s="46">
        <v>0</v>
      </c>
      <c r="AF2515" s="46">
        <v>0</v>
      </c>
      <c r="AG2515" s="46">
        <v>537.85</v>
      </c>
      <c r="AH2515" s="46">
        <v>2453.83</v>
      </c>
      <c r="AI2515" s="46">
        <v>5791.16</v>
      </c>
      <c r="AJ2515" s="46">
        <v>6229.1899999999932</v>
      </c>
      <c r="AK2515" s="46">
        <v>6610.8399999999929</v>
      </c>
      <c r="AL2515" s="46">
        <v>6795.8499999999931</v>
      </c>
      <c r="AM2515" s="46">
        <v>0</v>
      </c>
    </row>
    <row r="2516" spans="5:39" x14ac:dyDescent="0.2">
      <c r="E2516" s="47">
        <v>251</v>
      </c>
      <c r="F2516" s="47">
        <v>262</v>
      </c>
      <c r="G2516" s="47" t="s">
        <v>252</v>
      </c>
      <c r="H2516" s="47" t="s">
        <v>337</v>
      </c>
      <c r="I2516" s="47" t="s">
        <v>630</v>
      </c>
      <c r="J2516" s="533">
        <v>50000055</v>
      </c>
      <c r="K2516" s="14" t="s">
        <v>64</v>
      </c>
      <c r="L2516" s="14" t="s">
        <v>58</v>
      </c>
      <c r="M2516" s="45">
        <v>2516</v>
      </c>
      <c r="N2516" s="45">
        <v>1</v>
      </c>
      <c r="O2516" s="46">
        <v>299.99999999999818</v>
      </c>
      <c r="Q2516" s="12">
        <v>0</v>
      </c>
      <c r="T2516" s="59">
        <v>0</v>
      </c>
      <c r="U2516" s="14">
        <v>0</v>
      </c>
      <c r="V2516" s="59" t="s">
        <v>150</v>
      </c>
      <c r="X2516" s="46">
        <v>0</v>
      </c>
      <c r="Y2516" s="46">
        <v>3551.94</v>
      </c>
      <c r="Z2516" s="46">
        <v>3601.9399999999996</v>
      </c>
      <c r="AA2516" s="46">
        <v>3651.9400000000014</v>
      </c>
      <c r="AB2516" s="46">
        <v>3701.9400000000019</v>
      </c>
      <c r="AC2516" s="46">
        <v>3751.9399999999978</v>
      </c>
      <c r="AD2516" s="46">
        <v>3801.9399999999937</v>
      </c>
      <c r="AE2516" s="46">
        <v>3350.8999999999942</v>
      </c>
      <c r="AF2516" s="46">
        <v>-7.2759576141834259E-12</v>
      </c>
      <c r="AG2516" s="46">
        <v>49.999999999997158</v>
      </c>
      <c r="AH2516" s="46">
        <v>100.00000000000182</v>
      </c>
      <c r="AI2516" s="46">
        <v>150</v>
      </c>
      <c r="AJ2516" s="46">
        <v>200.00000000000182</v>
      </c>
      <c r="AK2516" s="46">
        <v>249.99999999999636</v>
      </c>
      <c r="AL2516" s="46">
        <v>299.99999999999818</v>
      </c>
      <c r="AM2516" s="46">
        <v>-1.4551915228366852E-11</v>
      </c>
    </row>
    <row r="2517" spans="5:39" x14ac:dyDescent="0.2">
      <c r="E2517" s="47">
        <v>251</v>
      </c>
      <c r="F2517" s="47">
        <v>262</v>
      </c>
      <c r="G2517" s="47" t="s">
        <v>252</v>
      </c>
      <c r="H2517" s="47" t="s">
        <v>337</v>
      </c>
      <c r="I2517" s="47" t="s">
        <v>630</v>
      </c>
      <c r="J2517" s="533">
        <v>50000055</v>
      </c>
      <c r="K2517" s="14" t="s">
        <v>67</v>
      </c>
      <c r="L2517" s="14" t="s">
        <v>67</v>
      </c>
      <c r="M2517" s="45">
        <v>2517</v>
      </c>
      <c r="N2517" s="45">
        <v>1</v>
      </c>
      <c r="O2517" s="53">
        <v>-7.2759576141834259E-12</v>
      </c>
      <c r="P2517" s="54">
        <v>0</v>
      </c>
      <c r="Q2517" s="55">
        <v>0</v>
      </c>
      <c r="R2517" s="56">
        <v>0</v>
      </c>
      <c r="S2517" s="57">
        <v>0</v>
      </c>
      <c r="T2517" s="60">
        <v>0</v>
      </c>
      <c r="U2517" s="14">
        <v>0</v>
      </c>
      <c r="V2517" s="60" t="s">
        <v>150</v>
      </c>
      <c r="Y2517" s="46">
        <v>-7.2759576141834259E-12</v>
      </c>
      <c r="Z2517" s="46">
        <v>-7.2759576141834259E-12</v>
      </c>
      <c r="AA2517" s="46">
        <v>-7.2759576141834259E-12</v>
      </c>
      <c r="AB2517" s="46">
        <v>-7.2759576141834259E-12</v>
      </c>
      <c r="AC2517" s="46">
        <v>-7.2759576141834259E-12</v>
      </c>
      <c r="AD2517" s="46">
        <v>-7.2759576141834259E-12</v>
      </c>
      <c r="AE2517" s="46">
        <v>-7.2759576141834259E-12</v>
      </c>
      <c r="AF2517" s="46">
        <v>-7.2759576141834259E-12</v>
      </c>
      <c r="AG2517" s="46">
        <v>-7.2759576141834259E-12</v>
      </c>
      <c r="AH2517" s="46">
        <v>-7.2759576141834259E-12</v>
      </c>
      <c r="AI2517" s="46">
        <v>-7.2759576141834259E-12</v>
      </c>
      <c r="AJ2517" s="46">
        <v>-7.2759576141834259E-12</v>
      </c>
      <c r="AK2517" s="46">
        <v>-7.2759576141834259E-12</v>
      </c>
      <c r="AL2517" s="46">
        <v>-7.2759576141834259E-12</v>
      </c>
      <c r="AM2517" s="46">
        <v>-7.2759576141834259E-12</v>
      </c>
    </row>
    <row r="2518" spans="5:39" x14ac:dyDescent="0.2">
      <c r="E2518" s="14">
        <v>252</v>
      </c>
      <c r="F2518" s="14">
        <v>263</v>
      </c>
      <c r="G2518" s="14" t="s">
        <v>252</v>
      </c>
      <c r="H2518" s="14" t="s">
        <v>317</v>
      </c>
      <c r="I2518" s="14" t="s">
        <v>631</v>
      </c>
      <c r="J2518" s="531">
        <v>50000056</v>
      </c>
      <c r="K2518" s="14" t="s">
        <v>59</v>
      </c>
      <c r="L2518" s="14" t="s">
        <v>57</v>
      </c>
      <c r="M2518" s="45">
        <v>2518</v>
      </c>
      <c r="N2518" s="45">
        <v>1</v>
      </c>
      <c r="O2518" s="46">
        <v>1759.18</v>
      </c>
      <c r="Q2518" s="12">
        <v>0</v>
      </c>
      <c r="T2518" s="59">
        <v>0</v>
      </c>
      <c r="U2518" s="14">
        <v>0</v>
      </c>
      <c r="V2518" s="59" t="s">
        <v>175</v>
      </c>
      <c r="Y2518" s="46">
        <v>1685.55</v>
      </c>
      <c r="Z2518" s="46">
        <v>1691.54</v>
      </c>
      <c r="AA2518" s="46">
        <v>1687.55</v>
      </c>
      <c r="AB2518" s="46">
        <v>1689.54</v>
      </c>
      <c r="AC2518" s="46">
        <v>1685.55</v>
      </c>
      <c r="AD2518" s="46">
        <v>1685.55</v>
      </c>
      <c r="AE2518" s="46">
        <v>1759.18</v>
      </c>
      <c r="AF2518" s="46">
        <v>1759.18</v>
      </c>
      <c r="AG2518" s="46">
        <v>1759.18</v>
      </c>
      <c r="AH2518" s="46">
        <v>1759.18</v>
      </c>
      <c r="AI2518" s="46">
        <v>1759.18</v>
      </c>
      <c r="AJ2518" s="46">
        <v>1759.18</v>
      </c>
      <c r="AK2518" s="46">
        <v>1759.18</v>
      </c>
      <c r="AL2518" s="46">
        <v>1759.18</v>
      </c>
      <c r="AM2518" s="46">
        <v>0</v>
      </c>
    </row>
    <row r="2519" spans="5:39" x14ac:dyDescent="0.2">
      <c r="E2519" s="47">
        <v>252</v>
      </c>
      <c r="F2519" s="47">
        <v>263</v>
      </c>
      <c r="G2519" s="47" t="s">
        <v>252</v>
      </c>
      <c r="H2519" s="47" t="s">
        <v>317</v>
      </c>
      <c r="I2519" s="47" t="s">
        <v>631</v>
      </c>
      <c r="J2519" s="533">
        <v>50000056</v>
      </c>
      <c r="K2519" s="14" t="s">
        <v>59</v>
      </c>
      <c r="L2519" s="14" t="s">
        <v>54</v>
      </c>
      <c r="M2519" s="45">
        <v>2519</v>
      </c>
      <c r="N2519" s="45">
        <v>1</v>
      </c>
      <c r="O2519" s="46">
        <v>4073.94</v>
      </c>
      <c r="Q2519" s="12">
        <v>0</v>
      </c>
      <c r="T2519" s="59">
        <v>0</v>
      </c>
      <c r="U2519" s="14">
        <v>0</v>
      </c>
      <c r="V2519" s="59" t="s">
        <v>175</v>
      </c>
      <c r="Y2519" s="46">
        <v>4307.47</v>
      </c>
      <c r="Z2519" s="46">
        <v>4804.5599999999995</v>
      </c>
      <c r="AA2519" s="46">
        <v>3518.23</v>
      </c>
      <c r="AB2519" s="46">
        <v>1237.3499999999999</v>
      </c>
      <c r="AC2519" s="46">
        <v>3474.5600000000004</v>
      </c>
      <c r="AD2519" s="46">
        <v>4658.1000000000004</v>
      </c>
      <c r="AE2519" s="46">
        <v>2729.5</v>
      </c>
      <c r="AF2519" s="46">
        <v>-2272.25</v>
      </c>
      <c r="AG2519" s="46">
        <v>491.9</v>
      </c>
      <c r="AH2519" s="46">
        <v>2759.28</v>
      </c>
      <c r="AI2519" s="46">
        <v>3599.3500000000004</v>
      </c>
      <c r="AJ2519" s="46">
        <v>5759.4599999999991</v>
      </c>
      <c r="AK2519" s="46">
        <v>3998.0700000000006</v>
      </c>
      <c r="AL2519" s="46">
        <v>4073.94</v>
      </c>
      <c r="AM2519" s="46">
        <v>0</v>
      </c>
    </row>
    <row r="2520" spans="5:39" x14ac:dyDescent="0.2">
      <c r="E2520" s="47">
        <v>252</v>
      </c>
      <c r="F2520" s="47">
        <v>263</v>
      </c>
      <c r="G2520" s="47" t="s">
        <v>252</v>
      </c>
      <c r="H2520" s="47" t="s">
        <v>317</v>
      </c>
      <c r="I2520" s="47" t="s">
        <v>631</v>
      </c>
      <c r="J2520" s="533">
        <v>50000056</v>
      </c>
      <c r="K2520" s="14" t="s">
        <v>59</v>
      </c>
      <c r="L2520" s="14" t="s">
        <v>58</v>
      </c>
      <c r="M2520" s="45">
        <v>2520</v>
      </c>
      <c r="N2520" s="45">
        <v>1</v>
      </c>
      <c r="O2520" s="46">
        <v>49.999999999999545</v>
      </c>
      <c r="Q2520" s="12">
        <v>0</v>
      </c>
      <c r="T2520" s="59">
        <v>0</v>
      </c>
      <c r="U2520" s="14">
        <v>0</v>
      </c>
      <c r="V2520" s="59" t="s">
        <v>175</v>
      </c>
      <c r="Y2520" s="46">
        <v>50</v>
      </c>
      <c r="Z2520" s="46">
        <v>50.000000000000909</v>
      </c>
      <c r="AA2520" s="46">
        <v>49.999999999999545</v>
      </c>
      <c r="AB2520" s="46">
        <v>50</v>
      </c>
      <c r="AC2520" s="46">
        <v>49.999999999999091</v>
      </c>
      <c r="AD2520" s="46">
        <v>49.999999999999091</v>
      </c>
      <c r="AE2520" s="46">
        <v>50</v>
      </c>
      <c r="AF2520" s="46">
        <v>50</v>
      </c>
      <c r="AG2520" s="46">
        <v>49.999999999999886</v>
      </c>
      <c r="AH2520" s="46">
        <v>49.999999999999545</v>
      </c>
      <c r="AI2520" s="46">
        <v>49.999999999999091</v>
      </c>
      <c r="AJ2520" s="46">
        <v>50.000000000000909</v>
      </c>
      <c r="AK2520" s="46">
        <v>49.999999999999091</v>
      </c>
      <c r="AL2520" s="46">
        <v>49.999999999999545</v>
      </c>
      <c r="AM2520" s="46">
        <v>0</v>
      </c>
    </row>
    <row r="2521" spans="5:39" x14ac:dyDescent="0.2">
      <c r="E2521" s="47">
        <v>252</v>
      </c>
      <c r="F2521" s="47">
        <v>263</v>
      </c>
      <c r="G2521" s="47" t="s">
        <v>252</v>
      </c>
      <c r="H2521" s="47" t="s">
        <v>317</v>
      </c>
      <c r="I2521" s="47" t="s">
        <v>631</v>
      </c>
      <c r="J2521" s="533">
        <v>50000056</v>
      </c>
      <c r="K2521" s="14" t="s">
        <v>59</v>
      </c>
      <c r="L2521" s="14" t="s">
        <v>31</v>
      </c>
      <c r="M2521" s="45">
        <v>2521</v>
      </c>
      <c r="N2521" s="45">
        <v>1</v>
      </c>
      <c r="O2521" s="48">
        <v>5883.119999999999</v>
      </c>
      <c r="Q2521" s="12">
        <v>0</v>
      </c>
      <c r="R2521" s="46">
        <v>5256.1799999999994</v>
      </c>
      <c r="T2521" s="59">
        <v>0</v>
      </c>
      <c r="U2521" s="14">
        <v>0</v>
      </c>
      <c r="V2521" s="59" t="s">
        <v>175</v>
      </c>
      <c r="X2521" s="46">
        <v>0</v>
      </c>
      <c r="Y2521" s="46">
        <v>6043.02</v>
      </c>
      <c r="Z2521" s="46">
        <v>6546.1</v>
      </c>
      <c r="AA2521" s="46">
        <v>5255.7799999999988</v>
      </c>
      <c r="AB2521" s="46">
        <v>2976.89</v>
      </c>
      <c r="AC2521" s="46">
        <v>5210.1099999999997</v>
      </c>
      <c r="AD2521" s="46">
        <v>6393.65</v>
      </c>
      <c r="AE2521" s="46">
        <v>4538.68</v>
      </c>
      <c r="AF2521" s="46">
        <v>-463.06999999999994</v>
      </c>
      <c r="AG2521" s="46">
        <v>2301.08</v>
      </c>
      <c r="AH2521" s="46">
        <v>4568.4599999999991</v>
      </c>
      <c r="AI2521" s="46">
        <v>5408.53</v>
      </c>
      <c r="AJ2521" s="46">
        <v>7568.64</v>
      </c>
      <c r="AK2521" s="46">
        <v>5807.25</v>
      </c>
      <c r="AL2521" s="46">
        <v>5883.119999999999</v>
      </c>
      <c r="AM2521" s="46">
        <v>0</v>
      </c>
    </row>
    <row r="2522" spans="5:39" x14ac:dyDescent="0.2">
      <c r="E2522" s="47">
        <v>252</v>
      </c>
      <c r="F2522" s="47">
        <v>263</v>
      </c>
      <c r="G2522" s="47" t="s">
        <v>252</v>
      </c>
      <c r="H2522" s="47" t="s">
        <v>317</v>
      </c>
      <c r="I2522" s="47" t="s">
        <v>631</v>
      </c>
      <c r="J2522" s="533">
        <v>50000056</v>
      </c>
      <c r="K2522" s="14" t="s">
        <v>37</v>
      </c>
      <c r="L2522" s="14" t="s">
        <v>31</v>
      </c>
      <c r="M2522" s="45">
        <v>2522</v>
      </c>
      <c r="N2522" s="45">
        <v>1</v>
      </c>
      <c r="O2522" s="48">
        <v>5807.25</v>
      </c>
      <c r="P2522" s="48"/>
      <c r="Q2522" s="12">
        <v>0</v>
      </c>
      <c r="R2522" s="46">
        <v>4954.9283333333333</v>
      </c>
      <c r="T2522" s="59">
        <v>0</v>
      </c>
      <c r="U2522" s="14">
        <v>0</v>
      </c>
      <c r="V2522" s="59" t="s">
        <v>175</v>
      </c>
      <c r="Y2522" s="46">
        <v>0</v>
      </c>
      <c r="Z2522" s="46">
        <v>6043.02</v>
      </c>
      <c r="AA2522" s="46">
        <v>11801.88</v>
      </c>
      <c r="AB2522" s="46">
        <v>2976.89</v>
      </c>
      <c r="AC2522" s="46">
        <v>0</v>
      </c>
      <c r="AD2522" s="46">
        <v>11603.76</v>
      </c>
      <c r="AE2522" s="46">
        <v>0</v>
      </c>
      <c r="AF2522" s="46">
        <v>0</v>
      </c>
      <c r="AG2522" s="46">
        <v>4075.61</v>
      </c>
      <c r="AH2522" s="46">
        <v>0</v>
      </c>
      <c r="AI2522" s="46">
        <v>6869.54</v>
      </c>
      <c r="AJ2522" s="46">
        <v>12977.17</v>
      </c>
      <c r="AK2522" s="46">
        <v>0</v>
      </c>
      <c r="AL2522" s="46">
        <v>5807.25</v>
      </c>
      <c r="AM2522" s="46">
        <v>1176.624</v>
      </c>
    </row>
    <row r="2523" spans="5:39" x14ac:dyDescent="0.2">
      <c r="E2523" s="47">
        <v>252</v>
      </c>
      <c r="F2523" s="47">
        <v>263</v>
      </c>
      <c r="G2523" s="47" t="s">
        <v>252</v>
      </c>
      <c r="H2523" s="47" t="s">
        <v>317</v>
      </c>
      <c r="I2523" s="47" t="s">
        <v>631</v>
      </c>
      <c r="J2523" s="533">
        <v>50000056</v>
      </c>
      <c r="K2523" s="14" t="s">
        <v>65</v>
      </c>
      <c r="L2523" s="14" t="s">
        <v>31</v>
      </c>
      <c r="M2523" s="45">
        <v>2523</v>
      </c>
      <c r="N2523" s="45">
        <v>1</v>
      </c>
      <c r="O2523" s="52">
        <v>5883.119999999999</v>
      </c>
      <c r="P2523" s="48">
        <v>1176.624</v>
      </c>
      <c r="Q2523" s="12">
        <v>0</v>
      </c>
      <c r="R2523" s="46">
        <v>980.51999999999987</v>
      </c>
      <c r="T2523" s="59">
        <v>0</v>
      </c>
      <c r="U2523" s="14">
        <v>0</v>
      </c>
      <c r="V2523" s="59" t="s">
        <v>175</v>
      </c>
      <c r="X2523" s="46">
        <v>0</v>
      </c>
      <c r="Y2523" s="46">
        <v>0</v>
      </c>
      <c r="Z2523" s="46">
        <v>0</v>
      </c>
      <c r="AA2523" s="46">
        <v>0</v>
      </c>
      <c r="AB2523" s="46">
        <v>0</v>
      </c>
      <c r="AC2523" s="46">
        <v>0</v>
      </c>
      <c r="AD2523" s="46">
        <v>0</v>
      </c>
      <c r="AE2523" s="46">
        <v>0</v>
      </c>
      <c r="AF2523" s="46">
        <v>0</v>
      </c>
      <c r="AG2523" s="46">
        <v>0</v>
      </c>
      <c r="AH2523" s="46">
        <v>0</v>
      </c>
      <c r="AI2523" s="46">
        <v>0</v>
      </c>
      <c r="AJ2523" s="46">
        <v>0</v>
      </c>
      <c r="AK2523" s="46">
        <v>0</v>
      </c>
      <c r="AL2523" s="46">
        <v>5883.119999999999</v>
      </c>
      <c r="AM2523" s="46">
        <v>7.2759576141834259E-12</v>
      </c>
    </row>
    <row r="2524" spans="5:39" x14ac:dyDescent="0.2">
      <c r="E2524" s="47">
        <v>252</v>
      </c>
      <c r="F2524" s="47">
        <v>263</v>
      </c>
      <c r="G2524" s="47" t="s">
        <v>252</v>
      </c>
      <c r="H2524" s="47" t="s">
        <v>317</v>
      </c>
      <c r="I2524" s="47" t="s">
        <v>631</v>
      </c>
      <c r="J2524" s="533">
        <v>50000056</v>
      </c>
      <c r="K2524" s="14" t="s">
        <v>64</v>
      </c>
      <c r="L2524" s="14" t="s">
        <v>57</v>
      </c>
      <c r="M2524" s="45">
        <v>2524</v>
      </c>
      <c r="N2524" s="45">
        <v>1</v>
      </c>
      <c r="O2524" s="46">
        <v>0</v>
      </c>
      <c r="Q2524" s="12">
        <v>0</v>
      </c>
      <c r="T2524" s="59">
        <v>0</v>
      </c>
      <c r="U2524" s="14">
        <v>0</v>
      </c>
      <c r="V2524" s="59" t="s">
        <v>175</v>
      </c>
      <c r="X2524" s="46">
        <v>0</v>
      </c>
      <c r="Y2524" s="46">
        <v>1685.55</v>
      </c>
      <c r="Z2524" s="46">
        <v>0</v>
      </c>
      <c r="AA2524" s="46">
        <v>0</v>
      </c>
      <c r="AB2524" s="46">
        <v>0</v>
      </c>
      <c r="AC2524" s="46">
        <v>1685.55</v>
      </c>
      <c r="AD2524" s="46">
        <v>0</v>
      </c>
      <c r="AE2524" s="46">
        <v>1759.18</v>
      </c>
      <c r="AF2524" s="46">
        <v>3518.36</v>
      </c>
      <c r="AG2524" s="46">
        <v>1201.9299999999998</v>
      </c>
      <c r="AH2524" s="46">
        <v>2961.1099999999997</v>
      </c>
      <c r="AI2524" s="46">
        <v>0</v>
      </c>
      <c r="AJ2524" s="46">
        <v>0</v>
      </c>
      <c r="AK2524" s="46">
        <v>1759.18</v>
      </c>
      <c r="AL2524" s="46">
        <v>0</v>
      </c>
      <c r="AM2524" s="46">
        <v>0</v>
      </c>
    </row>
    <row r="2525" spans="5:39" x14ac:dyDescent="0.2">
      <c r="E2525" s="47">
        <v>252</v>
      </c>
      <c r="F2525" s="47">
        <v>263</v>
      </c>
      <c r="G2525" s="47" t="s">
        <v>252</v>
      </c>
      <c r="H2525" s="47" t="s">
        <v>317</v>
      </c>
      <c r="I2525" s="47" t="s">
        <v>631</v>
      </c>
      <c r="J2525" s="533">
        <v>50000056</v>
      </c>
      <c r="K2525" s="14" t="s">
        <v>64</v>
      </c>
      <c r="L2525" s="14" t="s">
        <v>54</v>
      </c>
      <c r="M2525" s="45">
        <v>2525</v>
      </c>
      <c r="N2525" s="45">
        <v>1</v>
      </c>
      <c r="O2525" s="46">
        <v>5783.1200000000008</v>
      </c>
      <c r="Q2525" s="12">
        <v>0</v>
      </c>
      <c r="T2525" s="59">
        <v>0</v>
      </c>
      <c r="U2525" s="14">
        <v>0</v>
      </c>
      <c r="V2525" s="59" t="s">
        <v>175</v>
      </c>
      <c r="X2525" s="46">
        <v>0</v>
      </c>
      <c r="Y2525" s="46">
        <v>4307.47</v>
      </c>
      <c r="Z2525" s="46">
        <v>6446.0999999999985</v>
      </c>
      <c r="AA2525" s="46">
        <v>0</v>
      </c>
      <c r="AB2525" s="46">
        <v>0</v>
      </c>
      <c r="AC2525" s="46">
        <v>3474.5600000000004</v>
      </c>
      <c r="AD2525" s="46">
        <v>0</v>
      </c>
      <c r="AE2525" s="46">
        <v>2729.5</v>
      </c>
      <c r="AF2525" s="46">
        <v>457.25</v>
      </c>
      <c r="AG2525" s="46">
        <v>949.15</v>
      </c>
      <c r="AH2525" s="46">
        <v>3708.4300000000003</v>
      </c>
      <c r="AI2525" s="46">
        <v>5158.5300000000007</v>
      </c>
      <c r="AJ2525" s="46">
        <v>0</v>
      </c>
      <c r="AK2525" s="46">
        <v>3998.0700000000006</v>
      </c>
      <c r="AL2525" s="46">
        <v>5783.1200000000008</v>
      </c>
      <c r="AM2525" s="46">
        <v>4606.496000000001</v>
      </c>
    </row>
    <row r="2526" spans="5:39" x14ac:dyDescent="0.2">
      <c r="E2526" s="47">
        <v>252</v>
      </c>
      <c r="F2526" s="47">
        <v>263</v>
      </c>
      <c r="G2526" s="47" t="s">
        <v>252</v>
      </c>
      <c r="H2526" s="47" t="s">
        <v>317</v>
      </c>
      <c r="I2526" s="47" t="s">
        <v>631</v>
      </c>
      <c r="J2526" s="533">
        <v>50000056</v>
      </c>
      <c r="K2526" s="14" t="s">
        <v>64</v>
      </c>
      <c r="L2526" s="14" t="s">
        <v>58</v>
      </c>
      <c r="M2526" s="45">
        <v>2526</v>
      </c>
      <c r="N2526" s="45">
        <v>1</v>
      </c>
      <c r="O2526" s="46">
        <v>100.00000000000182</v>
      </c>
      <c r="Q2526" s="12">
        <v>0</v>
      </c>
      <c r="T2526" s="59">
        <v>0</v>
      </c>
      <c r="U2526" s="14">
        <v>0</v>
      </c>
      <c r="V2526" s="59" t="s">
        <v>175</v>
      </c>
      <c r="X2526" s="46">
        <v>0</v>
      </c>
      <c r="Y2526" s="46">
        <v>50</v>
      </c>
      <c r="Z2526" s="46">
        <v>100.00000000000182</v>
      </c>
      <c r="AA2526" s="46">
        <v>0</v>
      </c>
      <c r="AB2526" s="46">
        <v>0</v>
      </c>
      <c r="AC2526" s="46">
        <v>50</v>
      </c>
      <c r="AD2526" s="46">
        <v>0</v>
      </c>
      <c r="AE2526" s="46">
        <v>50</v>
      </c>
      <c r="AF2526" s="46">
        <v>100.00000000000045</v>
      </c>
      <c r="AG2526" s="46">
        <v>150.00000000000193</v>
      </c>
      <c r="AH2526" s="46">
        <v>200.00000000000091</v>
      </c>
      <c r="AI2526" s="46">
        <v>249.99999999999818</v>
      </c>
      <c r="AJ2526" s="46">
        <v>0</v>
      </c>
      <c r="AK2526" s="46">
        <v>49.999999999999091</v>
      </c>
      <c r="AL2526" s="46">
        <v>100.00000000000182</v>
      </c>
      <c r="AM2526" s="46">
        <v>99.999999999998181</v>
      </c>
    </row>
    <row r="2527" spans="5:39" x14ac:dyDescent="0.2">
      <c r="E2527" s="47">
        <v>252</v>
      </c>
      <c r="F2527" s="47">
        <v>263</v>
      </c>
      <c r="G2527" s="47" t="s">
        <v>252</v>
      </c>
      <c r="H2527" s="47" t="s">
        <v>317</v>
      </c>
      <c r="I2527" s="47" t="s">
        <v>631</v>
      </c>
      <c r="J2527" s="533">
        <v>50000056</v>
      </c>
      <c r="K2527" s="14" t="s">
        <v>67</v>
      </c>
      <c r="L2527" s="14" t="s">
        <v>67</v>
      </c>
      <c r="M2527" s="45">
        <v>2527</v>
      </c>
      <c r="N2527" s="45">
        <v>1</v>
      </c>
      <c r="O2527" s="53">
        <v>7.2759576141834259E-12</v>
      </c>
      <c r="P2527" s="54">
        <v>0</v>
      </c>
      <c r="Q2527" s="55">
        <v>0</v>
      </c>
      <c r="R2527" s="56">
        <v>0</v>
      </c>
      <c r="S2527" s="57">
        <v>0</v>
      </c>
      <c r="T2527" s="60">
        <v>0</v>
      </c>
      <c r="U2527" s="14">
        <v>0</v>
      </c>
      <c r="V2527" s="60" t="s">
        <v>175</v>
      </c>
      <c r="Y2527" s="46">
        <v>7.2759576141834259E-12</v>
      </c>
      <c r="Z2527" s="46">
        <v>7.2759576141834259E-12</v>
      </c>
      <c r="AA2527" s="46">
        <v>7.2759576141834259E-12</v>
      </c>
      <c r="AB2527" s="46">
        <v>7.2759576141834259E-12</v>
      </c>
      <c r="AC2527" s="46">
        <v>7.2759576141834259E-12</v>
      </c>
      <c r="AD2527" s="46">
        <v>7.2759576141834259E-12</v>
      </c>
      <c r="AE2527" s="46">
        <v>7.2759576141834259E-12</v>
      </c>
      <c r="AF2527" s="46">
        <v>7.2759576141834259E-12</v>
      </c>
      <c r="AG2527" s="46">
        <v>7.2759576141834259E-12</v>
      </c>
      <c r="AH2527" s="46">
        <v>7.2759576141834259E-12</v>
      </c>
      <c r="AI2527" s="46">
        <v>7.2759576141834259E-12</v>
      </c>
      <c r="AJ2527" s="46">
        <v>7.2759576141834259E-12</v>
      </c>
      <c r="AK2527" s="46">
        <v>7.2759576141834259E-12</v>
      </c>
      <c r="AL2527" s="46">
        <v>7.2759576141834259E-12</v>
      </c>
      <c r="AM2527" s="46">
        <v>7.2759576141834259E-12</v>
      </c>
    </row>
    <row r="2528" spans="5:39" x14ac:dyDescent="0.2">
      <c r="E2528" s="14">
        <v>253</v>
      </c>
      <c r="F2528" s="14">
        <v>264</v>
      </c>
      <c r="G2528" s="14" t="s">
        <v>252</v>
      </c>
      <c r="H2528" s="14" t="s">
        <v>338</v>
      </c>
      <c r="I2528" s="14" t="s">
        <v>632</v>
      </c>
      <c r="J2528" s="531">
        <v>50000057</v>
      </c>
      <c r="K2528" s="14" t="s">
        <v>59</v>
      </c>
      <c r="L2528" s="14" t="s">
        <v>57</v>
      </c>
      <c r="M2528" s="45">
        <v>2528</v>
      </c>
      <c r="N2528" s="45">
        <v>1</v>
      </c>
      <c r="O2528" s="46">
        <v>1735.67</v>
      </c>
      <c r="Q2528" s="12">
        <v>0</v>
      </c>
      <c r="T2528" s="59">
        <v>0</v>
      </c>
      <c r="U2528" s="14">
        <v>0</v>
      </c>
      <c r="V2528" s="59" t="s">
        <v>175</v>
      </c>
      <c r="Y2528" s="46">
        <v>1663.02</v>
      </c>
      <c r="Z2528" s="46">
        <v>1667.01</v>
      </c>
      <c r="AA2528" s="46">
        <v>1665.02</v>
      </c>
      <c r="AB2528" s="46">
        <v>1665.01</v>
      </c>
      <c r="AC2528" s="46">
        <v>1663.02</v>
      </c>
      <c r="AD2528" s="46">
        <v>1663.02</v>
      </c>
      <c r="AE2528" s="46">
        <v>1735.67</v>
      </c>
      <c r="AF2528" s="46">
        <v>1735.67</v>
      </c>
      <c r="AG2528" s="46">
        <v>1735.67</v>
      </c>
      <c r="AH2528" s="46">
        <v>1735.67</v>
      </c>
      <c r="AI2528" s="46">
        <v>1735.67</v>
      </c>
      <c r="AJ2528" s="46">
        <v>1735.67</v>
      </c>
      <c r="AK2528" s="46">
        <v>1735.67</v>
      </c>
      <c r="AL2528" s="46">
        <v>1735.67</v>
      </c>
      <c r="AM2528" s="46">
        <v>0</v>
      </c>
    </row>
    <row r="2529" spans="5:39" x14ac:dyDescent="0.2">
      <c r="E2529" s="47">
        <v>253</v>
      </c>
      <c r="F2529" s="47">
        <v>264</v>
      </c>
      <c r="G2529" s="47" t="s">
        <v>252</v>
      </c>
      <c r="H2529" s="47" t="s">
        <v>338</v>
      </c>
      <c r="I2529" s="47" t="s">
        <v>632</v>
      </c>
      <c r="J2529" s="533">
        <v>50000057</v>
      </c>
      <c r="K2529" s="14" t="s">
        <v>59</v>
      </c>
      <c r="L2529" s="14" t="s">
        <v>54</v>
      </c>
      <c r="M2529" s="45">
        <v>2529</v>
      </c>
      <c r="N2529" s="45">
        <v>1</v>
      </c>
      <c r="O2529" s="46">
        <v>2991.5499999999997</v>
      </c>
      <c r="Q2529" s="12">
        <v>0</v>
      </c>
      <c r="T2529" s="59">
        <v>0</v>
      </c>
      <c r="U2529" s="14">
        <v>0</v>
      </c>
      <c r="V2529" s="59" t="s">
        <v>175</v>
      </c>
      <c r="Y2529" s="46">
        <v>2629.2200000000003</v>
      </c>
      <c r="Z2529" s="46">
        <v>2966.12</v>
      </c>
      <c r="AA2529" s="46">
        <v>2551.39</v>
      </c>
      <c r="AB2529" s="46">
        <v>2525.4500000000003</v>
      </c>
      <c r="AC2529" s="46">
        <v>1975.77</v>
      </c>
      <c r="AD2529" s="46">
        <v>1213.3599999999999</v>
      </c>
      <c r="AE2529" s="46">
        <v>1304.1500000000001</v>
      </c>
      <c r="AF2529" s="46">
        <v>805.66000000000008</v>
      </c>
      <c r="AG2529" s="46">
        <v>1506.92</v>
      </c>
      <c r="AH2529" s="46">
        <v>1310.3399999999999</v>
      </c>
      <c r="AI2529" s="46">
        <v>2648.7200000000003</v>
      </c>
      <c r="AJ2529" s="46">
        <v>3236.2900000000004</v>
      </c>
      <c r="AK2529" s="46">
        <v>2780.5299999999997</v>
      </c>
      <c r="AL2529" s="46">
        <v>2991.5499999999997</v>
      </c>
      <c r="AM2529" s="46">
        <v>0</v>
      </c>
    </row>
    <row r="2530" spans="5:39" x14ac:dyDescent="0.2">
      <c r="E2530" s="47">
        <v>253</v>
      </c>
      <c r="F2530" s="47">
        <v>264</v>
      </c>
      <c r="G2530" s="47" t="s">
        <v>252</v>
      </c>
      <c r="H2530" s="47" t="s">
        <v>338</v>
      </c>
      <c r="I2530" s="47" t="s">
        <v>632</v>
      </c>
      <c r="J2530" s="533">
        <v>50000057</v>
      </c>
      <c r="K2530" s="14" t="s">
        <v>59</v>
      </c>
      <c r="L2530" s="14" t="s">
        <v>58</v>
      </c>
      <c r="M2530" s="45">
        <v>2530</v>
      </c>
      <c r="N2530" s="45">
        <v>1</v>
      </c>
      <c r="O2530" s="46">
        <v>50.000000000000455</v>
      </c>
      <c r="Q2530" s="12">
        <v>0</v>
      </c>
      <c r="T2530" s="59">
        <v>0</v>
      </c>
      <c r="U2530" s="14">
        <v>0</v>
      </c>
      <c r="V2530" s="59" t="s">
        <v>175</v>
      </c>
      <c r="Y2530" s="46">
        <v>49.999999999999545</v>
      </c>
      <c r="Z2530" s="46">
        <v>50</v>
      </c>
      <c r="AA2530" s="46">
        <v>50</v>
      </c>
      <c r="AB2530" s="46">
        <v>49.999999999999545</v>
      </c>
      <c r="AC2530" s="46">
        <v>50</v>
      </c>
      <c r="AD2530" s="46">
        <v>50.000000000000227</v>
      </c>
      <c r="AE2530" s="46">
        <v>50</v>
      </c>
      <c r="AF2530" s="46">
        <v>49.999999999999773</v>
      </c>
      <c r="AG2530" s="46">
        <v>50</v>
      </c>
      <c r="AH2530" s="46">
        <v>50.000000000000227</v>
      </c>
      <c r="AI2530" s="46">
        <v>50</v>
      </c>
      <c r="AJ2530" s="46">
        <v>49.999999999999545</v>
      </c>
      <c r="AK2530" s="46">
        <v>50</v>
      </c>
      <c r="AL2530" s="46">
        <v>50.000000000000455</v>
      </c>
      <c r="AM2530" s="46">
        <v>0</v>
      </c>
    </row>
    <row r="2531" spans="5:39" x14ac:dyDescent="0.2">
      <c r="E2531" s="47">
        <v>253</v>
      </c>
      <c r="F2531" s="47">
        <v>264</v>
      </c>
      <c r="G2531" s="47" t="s">
        <v>252</v>
      </c>
      <c r="H2531" s="47" t="s">
        <v>338</v>
      </c>
      <c r="I2531" s="47" t="s">
        <v>632</v>
      </c>
      <c r="J2531" s="533">
        <v>50000057</v>
      </c>
      <c r="K2531" s="14" t="s">
        <v>59</v>
      </c>
      <c r="L2531" s="14" t="s">
        <v>31</v>
      </c>
      <c r="M2531" s="45">
        <v>2531</v>
      </c>
      <c r="N2531" s="45">
        <v>1</v>
      </c>
      <c r="O2531" s="48">
        <v>4777.2199999999993</v>
      </c>
      <c r="Q2531" s="12">
        <v>0</v>
      </c>
      <c r="R2531" s="46">
        <v>4198.0616666666674</v>
      </c>
      <c r="T2531" s="59">
        <v>0</v>
      </c>
      <c r="U2531" s="14">
        <v>0</v>
      </c>
      <c r="V2531" s="59" t="s">
        <v>175</v>
      </c>
      <c r="X2531" s="46">
        <v>1240.5899999999999</v>
      </c>
      <c r="Y2531" s="46">
        <v>4342.24</v>
      </c>
      <c r="Z2531" s="46">
        <v>4683.13</v>
      </c>
      <c r="AA2531" s="46">
        <v>4266.41</v>
      </c>
      <c r="AB2531" s="46">
        <v>4240.4599999999991</v>
      </c>
      <c r="AC2531" s="46">
        <v>3688.79</v>
      </c>
      <c r="AD2531" s="46">
        <v>2926.38</v>
      </c>
      <c r="AE2531" s="46">
        <v>3089.82</v>
      </c>
      <c r="AF2531" s="46">
        <v>2591.33</v>
      </c>
      <c r="AG2531" s="46">
        <v>3292.59</v>
      </c>
      <c r="AH2531" s="46">
        <v>3096.01</v>
      </c>
      <c r="AI2531" s="46">
        <v>4434.3900000000003</v>
      </c>
      <c r="AJ2531" s="46">
        <v>5021.9600000000009</v>
      </c>
      <c r="AK2531" s="46">
        <v>4566.2</v>
      </c>
      <c r="AL2531" s="46">
        <v>4777.2199999999993</v>
      </c>
      <c r="AM2531" s="46">
        <v>0</v>
      </c>
    </row>
    <row r="2532" spans="5:39" x14ac:dyDescent="0.2">
      <c r="E2532" s="47">
        <v>253</v>
      </c>
      <c r="F2532" s="47">
        <v>264</v>
      </c>
      <c r="G2532" s="47" t="s">
        <v>252</v>
      </c>
      <c r="H2532" s="47" t="s">
        <v>338</v>
      </c>
      <c r="I2532" s="47" t="s">
        <v>632</v>
      </c>
      <c r="J2532" s="533">
        <v>50000057</v>
      </c>
      <c r="K2532" s="14" t="s">
        <v>37</v>
      </c>
      <c r="L2532" s="14" t="s">
        <v>31</v>
      </c>
      <c r="M2532" s="45">
        <v>2532</v>
      </c>
      <c r="N2532" s="45">
        <v>1</v>
      </c>
      <c r="O2532" s="48">
        <v>0</v>
      </c>
      <c r="P2532" s="48"/>
      <c r="Q2532" s="12">
        <v>0</v>
      </c>
      <c r="R2532" s="46">
        <v>3916.2916666666665</v>
      </c>
      <c r="T2532" s="59">
        <v>0</v>
      </c>
      <c r="U2532" s="14">
        <v>0</v>
      </c>
      <c r="V2532" s="59" t="s">
        <v>175</v>
      </c>
      <c r="Y2532" s="46">
        <v>2920</v>
      </c>
      <c r="Z2532" s="46">
        <v>2700</v>
      </c>
      <c r="AA2532" s="46">
        <v>4700</v>
      </c>
      <c r="AB2532" s="46">
        <v>4500</v>
      </c>
      <c r="AC2532" s="46">
        <v>4500</v>
      </c>
      <c r="AD2532" s="46">
        <v>3500</v>
      </c>
      <c r="AE2532" s="46">
        <v>0</v>
      </c>
      <c r="AF2532" s="46">
        <v>5700</v>
      </c>
      <c r="AG2532" s="46">
        <v>2600</v>
      </c>
      <c r="AH2532" s="46">
        <v>3300</v>
      </c>
      <c r="AI2532" s="46">
        <v>3037.75</v>
      </c>
      <c r="AJ2532" s="46">
        <v>9550</v>
      </c>
      <c r="AK2532" s="46">
        <v>5010</v>
      </c>
      <c r="AL2532" s="46">
        <v>0</v>
      </c>
      <c r="AM2532" s="46">
        <v>1695.9080000000004</v>
      </c>
    </row>
    <row r="2533" spans="5:39" x14ac:dyDescent="0.2">
      <c r="E2533" s="47">
        <v>253</v>
      </c>
      <c r="F2533" s="47">
        <v>264</v>
      </c>
      <c r="G2533" s="47" t="s">
        <v>252</v>
      </c>
      <c r="H2533" s="47" t="s">
        <v>338</v>
      </c>
      <c r="I2533" s="47" t="s">
        <v>632</v>
      </c>
      <c r="J2533" s="533">
        <v>50000057</v>
      </c>
      <c r="K2533" s="14" t="s">
        <v>65</v>
      </c>
      <c r="L2533" s="14" t="s">
        <v>31</v>
      </c>
      <c r="M2533" s="45">
        <v>2533</v>
      </c>
      <c r="N2533" s="45">
        <v>1</v>
      </c>
      <c r="O2533" s="52">
        <v>4239.7700000000023</v>
      </c>
      <c r="P2533" s="48">
        <v>1695.9080000000004</v>
      </c>
      <c r="Q2533" s="12">
        <v>0</v>
      </c>
      <c r="R2533" s="46">
        <v>706.62833333333367</v>
      </c>
      <c r="T2533" s="59">
        <v>0</v>
      </c>
      <c r="U2533" s="14">
        <v>0</v>
      </c>
      <c r="V2533" s="59" t="s">
        <v>175</v>
      </c>
      <c r="X2533" s="46">
        <v>0</v>
      </c>
      <c r="Y2533" s="46">
        <v>0</v>
      </c>
      <c r="Z2533" s="46">
        <v>0</v>
      </c>
      <c r="AA2533" s="46">
        <v>0</v>
      </c>
      <c r="AB2533" s="46">
        <v>0</v>
      </c>
      <c r="AC2533" s="46">
        <v>0</v>
      </c>
      <c r="AD2533" s="46">
        <v>0</v>
      </c>
      <c r="AE2533" s="46">
        <v>0</v>
      </c>
      <c r="AF2533" s="46">
        <v>0</v>
      </c>
      <c r="AG2533" s="46">
        <v>0</v>
      </c>
      <c r="AH2533" s="46">
        <v>0</v>
      </c>
      <c r="AI2533" s="46">
        <v>0</v>
      </c>
      <c r="AJ2533" s="46">
        <v>0</v>
      </c>
      <c r="AK2533" s="46">
        <v>0</v>
      </c>
      <c r="AL2533" s="46">
        <v>4239.7700000000023</v>
      </c>
      <c r="AM2533" s="46">
        <v>0</v>
      </c>
    </row>
    <row r="2534" spans="5:39" x14ac:dyDescent="0.2">
      <c r="E2534" s="47">
        <v>253</v>
      </c>
      <c r="F2534" s="47">
        <v>264</v>
      </c>
      <c r="G2534" s="47" t="s">
        <v>252</v>
      </c>
      <c r="H2534" s="47" t="s">
        <v>338</v>
      </c>
      <c r="I2534" s="47" t="s">
        <v>632</v>
      </c>
      <c r="J2534" s="533">
        <v>50000057</v>
      </c>
      <c r="K2534" s="14" t="s">
        <v>64</v>
      </c>
      <c r="L2534" s="14" t="s">
        <v>57</v>
      </c>
      <c r="M2534" s="45">
        <v>2534</v>
      </c>
      <c r="N2534" s="45">
        <v>1</v>
      </c>
      <c r="O2534" s="46">
        <v>1198.220000000003</v>
      </c>
      <c r="Q2534" s="12">
        <v>0</v>
      </c>
      <c r="T2534" s="59">
        <v>0</v>
      </c>
      <c r="U2534" s="14">
        <v>0</v>
      </c>
      <c r="V2534" s="59" t="s">
        <v>175</v>
      </c>
      <c r="X2534" s="46">
        <v>0</v>
      </c>
      <c r="Y2534" s="46">
        <v>0</v>
      </c>
      <c r="Z2534" s="46">
        <v>0</v>
      </c>
      <c r="AA2534" s="46">
        <v>0</v>
      </c>
      <c r="AB2534" s="46">
        <v>0</v>
      </c>
      <c r="AC2534" s="46">
        <v>0</v>
      </c>
      <c r="AD2534" s="46">
        <v>0</v>
      </c>
      <c r="AE2534" s="46">
        <v>1735.67</v>
      </c>
      <c r="AF2534" s="46">
        <v>0</v>
      </c>
      <c r="AG2534" s="46">
        <v>0</v>
      </c>
      <c r="AH2534" s="46">
        <v>0</v>
      </c>
      <c r="AI2534" s="46">
        <v>0</v>
      </c>
      <c r="AJ2534" s="46">
        <v>0</v>
      </c>
      <c r="AK2534" s="46">
        <v>0</v>
      </c>
      <c r="AL2534" s="46">
        <v>1198.220000000003</v>
      </c>
      <c r="AM2534" s="46">
        <v>0</v>
      </c>
    </row>
    <row r="2535" spans="5:39" x14ac:dyDescent="0.2">
      <c r="E2535" s="47">
        <v>253</v>
      </c>
      <c r="F2535" s="47">
        <v>264</v>
      </c>
      <c r="G2535" s="47" t="s">
        <v>252</v>
      </c>
      <c r="H2535" s="47" t="s">
        <v>338</v>
      </c>
      <c r="I2535" s="47" t="s">
        <v>632</v>
      </c>
      <c r="J2535" s="533">
        <v>50000057</v>
      </c>
      <c r="K2535" s="14" t="s">
        <v>64</v>
      </c>
      <c r="L2535" s="14" t="s">
        <v>54</v>
      </c>
      <c r="M2535" s="45">
        <v>2535</v>
      </c>
      <c r="N2535" s="45">
        <v>1</v>
      </c>
      <c r="O2535" s="46">
        <v>2991.5499999999997</v>
      </c>
      <c r="Q2535" s="12">
        <v>0</v>
      </c>
      <c r="T2535" s="59">
        <v>0</v>
      </c>
      <c r="U2535" s="14">
        <v>0</v>
      </c>
      <c r="V2535" s="59" t="s">
        <v>175</v>
      </c>
      <c r="X2535" s="46">
        <v>0</v>
      </c>
      <c r="Y2535" s="46">
        <v>1372.2400000000002</v>
      </c>
      <c r="Z2535" s="46">
        <v>3305.3700000000008</v>
      </c>
      <c r="AA2535" s="46">
        <v>2821.78</v>
      </c>
      <c r="AB2535" s="46">
        <v>2512.2400000000007</v>
      </c>
      <c r="AC2535" s="46">
        <v>1651.0300000000002</v>
      </c>
      <c r="AD2535" s="46">
        <v>1027.4100000000003</v>
      </c>
      <c r="AE2535" s="46">
        <v>2331.5600000000004</v>
      </c>
      <c r="AF2535" s="46">
        <v>908.5600000000004</v>
      </c>
      <c r="AG2535" s="46">
        <v>1551.1500000000005</v>
      </c>
      <c r="AH2535" s="46">
        <v>1297.1600000000008</v>
      </c>
      <c r="AI2535" s="46">
        <v>2643.8000000000011</v>
      </c>
      <c r="AJ2535" s="46">
        <v>0</v>
      </c>
      <c r="AK2535" s="46">
        <v>0</v>
      </c>
      <c r="AL2535" s="46">
        <v>2991.5499999999997</v>
      </c>
      <c r="AM2535" s="46">
        <v>2493.8620000000024</v>
      </c>
    </row>
    <row r="2536" spans="5:39" x14ac:dyDescent="0.2">
      <c r="E2536" s="47">
        <v>253</v>
      </c>
      <c r="F2536" s="47">
        <v>264</v>
      </c>
      <c r="G2536" s="47" t="s">
        <v>252</v>
      </c>
      <c r="H2536" s="47" t="s">
        <v>338</v>
      </c>
      <c r="I2536" s="47" t="s">
        <v>632</v>
      </c>
      <c r="J2536" s="533">
        <v>50000057</v>
      </c>
      <c r="K2536" s="14" t="s">
        <v>64</v>
      </c>
      <c r="L2536" s="14" t="s">
        <v>58</v>
      </c>
      <c r="M2536" s="45">
        <v>2536</v>
      </c>
      <c r="N2536" s="45">
        <v>1</v>
      </c>
      <c r="O2536" s="46">
        <v>50.000000000001364</v>
      </c>
      <c r="Q2536" s="12">
        <v>0</v>
      </c>
      <c r="T2536" s="59">
        <v>0</v>
      </c>
      <c r="U2536" s="14">
        <v>0</v>
      </c>
      <c r="V2536" s="59" t="s">
        <v>175</v>
      </c>
      <c r="X2536" s="46">
        <v>0</v>
      </c>
      <c r="Y2536" s="46">
        <v>1290.5899999999997</v>
      </c>
      <c r="Z2536" s="46">
        <v>1340.5899999999983</v>
      </c>
      <c r="AA2536" s="46">
        <v>1390.5899999999988</v>
      </c>
      <c r="AB2536" s="46">
        <v>1440.5899999999974</v>
      </c>
      <c r="AC2536" s="46">
        <v>1490.5899999999988</v>
      </c>
      <c r="AD2536" s="46">
        <v>1540.5899999999997</v>
      </c>
      <c r="AE2536" s="46">
        <v>1590.5899999999992</v>
      </c>
      <c r="AF2536" s="46">
        <v>1640.5900000000011</v>
      </c>
      <c r="AG2536" s="46">
        <v>1690.5900000000047</v>
      </c>
      <c r="AH2536" s="46">
        <v>1740.5900000000065</v>
      </c>
      <c r="AI2536" s="46">
        <v>1790.5900000000056</v>
      </c>
      <c r="AJ2536" s="46">
        <v>-93.649999999994179</v>
      </c>
      <c r="AK2536" s="46">
        <v>-537.44999999999709</v>
      </c>
      <c r="AL2536" s="46">
        <v>50.000000000001364</v>
      </c>
      <c r="AM2536" s="46">
        <v>49.999999999998636</v>
      </c>
    </row>
    <row r="2537" spans="5:39" x14ac:dyDescent="0.2">
      <c r="E2537" s="47">
        <v>253</v>
      </c>
      <c r="F2537" s="47">
        <v>264</v>
      </c>
      <c r="G2537" s="47" t="s">
        <v>252</v>
      </c>
      <c r="H2537" s="47" t="s">
        <v>338</v>
      </c>
      <c r="I2537" s="47" t="s">
        <v>632</v>
      </c>
      <c r="J2537" s="533">
        <v>50000057</v>
      </c>
      <c r="K2537" s="14" t="s">
        <v>67</v>
      </c>
      <c r="L2537" s="14" t="s">
        <v>67</v>
      </c>
      <c r="M2537" s="45">
        <v>2537</v>
      </c>
      <c r="N2537" s="45">
        <v>1</v>
      </c>
      <c r="O2537" s="53">
        <v>0</v>
      </c>
      <c r="P2537" s="54">
        <v>0</v>
      </c>
      <c r="Q2537" s="55">
        <v>0</v>
      </c>
      <c r="R2537" s="56">
        <v>0</v>
      </c>
      <c r="S2537" s="57">
        <v>0</v>
      </c>
      <c r="T2537" s="60">
        <v>0</v>
      </c>
      <c r="U2537" s="14">
        <v>0</v>
      </c>
      <c r="V2537" s="60" t="s">
        <v>175</v>
      </c>
      <c r="Y2537" s="46">
        <v>0</v>
      </c>
      <c r="Z2537" s="46">
        <v>0</v>
      </c>
      <c r="AA2537" s="46">
        <v>0</v>
      </c>
      <c r="AB2537" s="46">
        <v>0</v>
      </c>
      <c r="AC2537" s="46">
        <v>0</v>
      </c>
      <c r="AD2537" s="46">
        <v>0</v>
      </c>
      <c r="AE2537" s="46">
        <v>0</v>
      </c>
      <c r="AF2537" s="46">
        <v>0</v>
      </c>
      <c r="AG2537" s="46">
        <v>0</v>
      </c>
      <c r="AH2537" s="46">
        <v>0</v>
      </c>
      <c r="AI2537" s="46">
        <v>0</v>
      </c>
      <c r="AJ2537" s="46">
        <v>0</v>
      </c>
      <c r="AK2537" s="46">
        <v>0</v>
      </c>
      <c r="AL2537" s="46">
        <v>0</v>
      </c>
      <c r="AM2537" s="46">
        <v>0</v>
      </c>
    </row>
    <row r="2538" spans="5:39" x14ac:dyDescent="0.2">
      <c r="E2538" s="14">
        <v>254</v>
      </c>
      <c r="F2538" s="14">
        <v>265</v>
      </c>
      <c r="G2538" s="14" t="s">
        <v>252</v>
      </c>
      <c r="H2538" s="14" t="s">
        <v>633</v>
      </c>
      <c r="I2538" s="14" t="s">
        <v>634</v>
      </c>
      <c r="J2538" s="531">
        <v>50000058</v>
      </c>
      <c r="K2538" s="14" t="s">
        <v>59</v>
      </c>
      <c r="L2538" s="14" t="s">
        <v>57</v>
      </c>
      <c r="M2538" s="45">
        <v>2538</v>
      </c>
      <c r="N2538" s="45">
        <v>1</v>
      </c>
      <c r="O2538" s="46">
        <v>4219.6899999999996</v>
      </c>
      <c r="Q2538" s="12">
        <v>0</v>
      </c>
      <c r="T2538" s="59">
        <v>0</v>
      </c>
      <c r="U2538" s="14">
        <v>0</v>
      </c>
      <c r="V2538" s="59">
        <v>0</v>
      </c>
      <c r="Y2538" s="46">
        <v>4043.06</v>
      </c>
      <c r="Z2538" s="46">
        <v>4053.04</v>
      </c>
      <c r="AA2538" s="46">
        <v>4049.05</v>
      </c>
      <c r="AB2538" s="46">
        <v>4049.04</v>
      </c>
      <c r="AC2538" s="46">
        <v>4043.06</v>
      </c>
      <c r="AD2538" s="46">
        <v>4043.06</v>
      </c>
      <c r="AE2538" s="46">
        <v>4219.6899999999996</v>
      </c>
      <c r="AF2538" s="46">
        <v>4219.6899999999996</v>
      </c>
      <c r="AG2538" s="46">
        <v>4219.6899999999996</v>
      </c>
      <c r="AH2538" s="46">
        <v>4219.6899999999996</v>
      </c>
      <c r="AI2538" s="46">
        <v>4219.6899999999996</v>
      </c>
      <c r="AJ2538" s="46">
        <v>4219.6899999999996</v>
      </c>
      <c r="AK2538" s="46">
        <v>4219.6899999999996</v>
      </c>
      <c r="AL2538" s="46">
        <v>4219.6899999999996</v>
      </c>
      <c r="AM2538" s="46">
        <v>0</v>
      </c>
    </row>
    <row r="2539" spans="5:39" x14ac:dyDescent="0.2">
      <c r="E2539" s="47">
        <v>254</v>
      </c>
      <c r="F2539" s="47">
        <v>265</v>
      </c>
      <c r="G2539" s="47" t="s">
        <v>252</v>
      </c>
      <c r="H2539" s="47" t="s">
        <v>633</v>
      </c>
      <c r="I2539" s="47" t="s">
        <v>634</v>
      </c>
      <c r="J2539" s="533">
        <v>50000058</v>
      </c>
      <c r="K2539" s="14" t="s">
        <v>59</v>
      </c>
      <c r="L2539" s="14" t="s">
        <v>54</v>
      </c>
      <c r="M2539" s="45">
        <v>2539</v>
      </c>
      <c r="N2539" s="45">
        <v>1</v>
      </c>
      <c r="O2539" s="46">
        <v>6165.5399999999991</v>
      </c>
      <c r="Q2539" s="12">
        <v>0</v>
      </c>
      <c r="T2539" s="59">
        <v>0</v>
      </c>
      <c r="U2539" s="14">
        <v>0</v>
      </c>
      <c r="V2539" s="59">
        <v>0</v>
      </c>
      <c r="Y2539" s="46">
        <v>3963.9900000000002</v>
      </c>
      <c r="Z2539" s="46">
        <v>5736.0400000000009</v>
      </c>
      <c r="AA2539" s="46">
        <v>3965.1300000000006</v>
      </c>
      <c r="AB2539" s="46">
        <v>3731.79</v>
      </c>
      <c r="AC2539" s="46">
        <v>2514.3900000000003</v>
      </c>
      <c r="AD2539" s="46">
        <v>812.88</v>
      </c>
      <c r="AE2539" s="46">
        <v>510.81</v>
      </c>
      <c r="AF2539" s="46">
        <v>1713.6</v>
      </c>
      <c r="AG2539" s="46">
        <v>1849.6599999999999</v>
      </c>
      <c r="AH2539" s="46">
        <v>1797.01</v>
      </c>
      <c r="AI2539" s="46">
        <v>4039.6</v>
      </c>
      <c r="AJ2539" s="46">
        <v>4631.07</v>
      </c>
      <c r="AK2539" s="46">
        <v>5303.8600000000006</v>
      </c>
      <c r="AL2539" s="46">
        <v>6165.5399999999991</v>
      </c>
      <c r="AM2539" s="46">
        <v>0</v>
      </c>
    </row>
    <row r="2540" spans="5:39" x14ac:dyDescent="0.2">
      <c r="E2540" s="47">
        <v>254</v>
      </c>
      <c r="F2540" s="47">
        <v>265</v>
      </c>
      <c r="G2540" s="47" t="s">
        <v>252</v>
      </c>
      <c r="H2540" s="47" t="s">
        <v>633</v>
      </c>
      <c r="I2540" s="47" t="s">
        <v>634</v>
      </c>
      <c r="J2540" s="533">
        <v>50000058</v>
      </c>
      <c r="K2540" s="14" t="s">
        <v>59</v>
      </c>
      <c r="L2540" s="14" t="s">
        <v>58</v>
      </c>
      <c r="M2540" s="45">
        <v>2540</v>
      </c>
      <c r="N2540" s="45">
        <v>1</v>
      </c>
      <c r="O2540" s="46">
        <v>50.000000000000909</v>
      </c>
      <c r="Q2540" s="12">
        <v>0</v>
      </c>
      <c r="T2540" s="59">
        <v>0</v>
      </c>
      <c r="U2540" s="14">
        <v>0</v>
      </c>
      <c r="V2540" s="59">
        <v>0</v>
      </c>
      <c r="Y2540" s="46">
        <v>50</v>
      </c>
      <c r="Z2540" s="46">
        <v>49.999999999999091</v>
      </c>
      <c r="AA2540" s="46">
        <v>49.999999999999545</v>
      </c>
      <c r="AB2540" s="46">
        <v>50</v>
      </c>
      <c r="AC2540" s="46">
        <v>49.999999999999545</v>
      </c>
      <c r="AD2540" s="46">
        <v>49.999999999999659</v>
      </c>
      <c r="AE2540" s="46">
        <v>50.000000000000398</v>
      </c>
      <c r="AF2540" s="46">
        <v>50.000000000000455</v>
      </c>
      <c r="AG2540" s="46">
        <v>50.000000000000909</v>
      </c>
      <c r="AH2540" s="46">
        <v>50.000000000000227</v>
      </c>
      <c r="AI2540" s="46">
        <v>50.000000000001364</v>
      </c>
      <c r="AJ2540" s="46">
        <v>50.000000000000909</v>
      </c>
      <c r="AK2540" s="46">
        <v>49.999999999999091</v>
      </c>
      <c r="AL2540" s="46">
        <v>50.000000000000909</v>
      </c>
      <c r="AM2540" s="46">
        <v>0</v>
      </c>
    </row>
    <row r="2541" spans="5:39" x14ac:dyDescent="0.2">
      <c r="E2541" s="47">
        <v>254</v>
      </c>
      <c r="F2541" s="47">
        <v>265</v>
      </c>
      <c r="G2541" s="47" t="s">
        <v>252</v>
      </c>
      <c r="H2541" s="47" t="s">
        <v>633</v>
      </c>
      <c r="I2541" s="47" t="s">
        <v>634</v>
      </c>
      <c r="J2541" s="533">
        <v>50000058</v>
      </c>
      <c r="K2541" s="14" t="s">
        <v>59</v>
      </c>
      <c r="L2541" s="14" t="s">
        <v>31</v>
      </c>
      <c r="M2541" s="45">
        <v>2541</v>
      </c>
      <c r="N2541" s="45">
        <v>1</v>
      </c>
      <c r="O2541" s="48">
        <v>10435.23</v>
      </c>
      <c r="Q2541" s="12">
        <v>0</v>
      </c>
      <c r="R2541" s="46">
        <v>8234.1466666666656</v>
      </c>
      <c r="T2541" s="59">
        <v>0</v>
      </c>
      <c r="U2541" s="14">
        <v>0</v>
      </c>
      <c r="V2541" s="59">
        <v>0</v>
      </c>
      <c r="X2541" s="46">
        <v>0</v>
      </c>
      <c r="Y2541" s="46">
        <v>8057.05</v>
      </c>
      <c r="Z2541" s="46">
        <v>9839.0800000000017</v>
      </c>
      <c r="AA2541" s="46">
        <v>8064.18</v>
      </c>
      <c r="AB2541" s="46">
        <v>7830.83</v>
      </c>
      <c r="AC2541" s="46">
        <v>6607.4500000000007</v>
      </c>
      <c r="AD2541" s="46">
        <v>4905.9399999999996</v>
      </c>
      <c r="AE2541" s="46">
        <v>4780.5</v>
      </c>
      <c r="AF2541" s="46">
        <v>5983.2899999999991</v>
      </c>
      <c r="AG2541" s="46">
        <v>6119.35</v>
      </c>
      <c r="AH2541" s="46">
        <v>6066.7</v>
      </c>
      <c r="AI2541" s="46">
        <v>8309.2900000000009</v>
      </c>
      <c r="AJ2541" s="46">
        <v>8900.7599999999984</v>
      </c>
      <c r="AK2541" s="46">
        <v>9573.5499999999993</v>
      </c>
      <c r="AL2541" s="46">
        <v>10435.23</v>
      </c>
      <c r="AM2541" s="46">
        <v>0</v>
      </c>
    </row>
    <row r="2542" spans="5:39" x14ac:dyDescent="0.2">
      <c r="E2542" s="47">
        <v>254</v>
      </c>
      <c r="F2542" s="47">
        <v>265</v>
      </c>
      <c r="G2542" s="47" t="s">
        <v>252</v>
      </c>
      <c r="H2542" s="47" t="s">
        <v>633</v>
      </c>
      <c r="I2542" s="47" t="s">
        <v>634</v>
      </c>
      <c r="J2542" s="533">
        <v>50000058</v>
      </c>
      <c r="K2542" s="14" t="s">
        <v>37</v>
      </c>
      <c r="L2542" s="14" t="s">
        <v>31</v>
      </c>
      <c r="M2542" s="45">
        <v>2542</v>
      </c>
      <c r="N2542" s="45">
        <v>1</v>
      </c>
      <c r="O2542" s="48">
        <v>10435.23</v>
      </c>
      <c r="P2542" s="48"/>
      <c r="Q2542" s="12">
        <v>0</v>
      </c>
      <c r="R2542" s="46">
        <v>9231.3616666666658</v>
      </c>
      <c r="T2542" s="59">
        <v>0</v>
      </c>
      <c r="U2542" s="14">
        <v>0</v>
      </c>
      <c r="V2542" s="59">
        <v>0</v>
      </c>
      <c r="Y2542" s="46">
        <v>0</v>
      </c>
      <c r="Z2542" s="46">
        <v>8057.05</v>
      </c>
      <c r="AA2542" s="46">
        <v>9839.08</v>
      </c>
      <c r="AB2542" s="46">
        <v>8064.18</v>
      </c>
      <c r="AC2542" s="46">
        <v>7830.83</v>
      </c>
      <c r="AD2542" s="46">
        <v>6607.45</v>
      </c>
      <c r="AE2542" s="46">
        <v>4914.9399999999996</v>
      </c>
      <c r="AF2542" s="46">
        <v>4771.5</v>
      </c>
      <c r="AG2542" s="46">
        <v>5983.29</v>
      </c>
      <c r="AH2542" s="46">
        <v>6119.35</v>
      </c>
      <c r="AI2542" s="46">
        <v>14376</v>
      </c>
      <c r="AJ2542" s="46">
        <v>8900.75</v>
      </c>
      <c r="AK2542" s="46">
        <v>9573.5499999999993</v>
      </c>
      <c r="AL2542" s="46">
        <v>10435.23</v>
      </c>
      <c r="AM2542" s="46">
        <v>0</v>
      </c>
    </row>
    <row r="2543" spans="5:39" x14ac:dyDescent="0.2">
      <c r="E2543" s="47">
        <v>254</v>
      </c>
      <c r="F2543" s="47">
        <v>265</v>
      </c>
      <c r="G2543" s="47" t="s">
        <v>252</v>
      </c>
      <c r="H2543" s="47" t="s">
        <v>633</v>
      </c>
      <c r="I2543" s="47" t="s">
        <v>634</v>
      </c>
      <c r="J2543" s="533">
        <v>50000058</v>
      </c>
      <c r="K2543" s="14" t="s">
        <v>65</v>
      </c>
      <c r="L2543" s="14" t="s">
        <v>31</v>
      </c>
      <c r="M2543" s="45">
        <v>2543</v>
      </c>
      <c r="N2543" s="45">
        <v>1</v>
      </c>
      <c r="O2543" s="52">
        <v>0</v>
      </c>
      <c r="P2543" s="48">
        <v>0</v>
      </c>
      <c r="Q2543" s="12">
        <v>0</v>
      </c>
      <c r="R2543" s="46">
        <v>0</v>
      </c>
      <c r="T2543" s="59">
        <v>0</v>
      </c>
      <c r="U2543" s="14">
        <v>0</v>
      </c>
      <c r="V2543" s="59">
        <v>0</v>
      </c>
      <c r="X2543" s="46">
        <v>0</v>
      </c>
      <c r="Y2543" s="46">
        <v>0</v>
      </c>
      <c r="Z2543" s="46">
        <v>0</v>
      </c>
      <c r="AA2543" s="46">
        <v>0</v>
      </c>
      <c r="AB2543" s="46">
        <v>0</v>
      </c>
      <c r="AC2543" s="46">
        <v>0</v>
      </c>
      <c r="AD2543" s="46">
        <v>0</v>
      </c>
      <c r="AE2543" s="46">
        <v>0</v>
      </c>
      <c r="AF2543" s="46">
        <v>0</v>
      </c>
      <c r="AG2543" s="46">
        <v>0</v>
      </c>
      <c r="AH2543" s="46">
        <v>0</v>
      </c>
      <c r="AI2543" s="46">
        <v>0</v>
      </c>
      <c r="AJ2543" s="46">
        <v>0</v>
      </c>
      <c r="AK2543" s="46">
        <v>0</v>
      </c>
      <c r="AL2543" s="46">
        <v>0</v>
      </c>
      <c r="AM2543" s="46">
        <v>0</v>
      </c>
    </row>
    <row r="2544" spans="5:39" x14ac:dyDescent="0.2">
      <c r="E2544" s="47">
        <v>254</v>
      </c>
      <c r="F2544" s="47">
        <v>265</v>
      </c>
      <c r="G2544" s="47" t="s">
        <v>252</v>
      </c>
      <c r="H2544" s="47" t="s">
        <v>633</v>
      </c>
      <c r="I2544" s="47" t="s">
        <v>634</v>
      </c>
      <c r="J2544" s="533">
        <v>50000058</v>
      </c>
      <c r="K2544" s="14" t="s">
        <v>64</v>
      </c>
      <c r="L2544" s="14" t="s">
        <v>57</v>
      </c>
      <c r="M2544" s="45">
        <v>2544</v>
      </c>
      <c r="N2544" s="45">
        <v>1</v>
      </c>
      <c r="O2544" s="46">
        <v>0</v>
      </c>
      <c r="Q2544" s="12">
        <v>0</v>
      </c>
      <c r="T2544" s="59">
        <v>0</v>
      </c>
      <c r="U2544" s="14">
        <v>0</v>
      </c>
      <c r="V2544" s="59">
        <v>0</v>
      </c>
      <c r="X2544" s="46">
        <v>0</v>
      </c>
      <c r="Y2544" s="46">
        <v>4043.06</v>
      </c>
      <c r="Z2544" s="46">
        <v>39.050000000000182</v>
      </c>
      <c r="AA2544" s="46">
        <v>0</v>
      </c>
      <c r="AB2544" s="46">
        <v>0</v>
      </c>
      <c r="AC2544" s="46">
        <v>0</v>
      </c>
      <c r="AD2544" s="46">
        <v>0</v>
      </c>
      <c r="AE2544" s="46">
        <v>0</v>
      </c>
      <c r="AF2544" s="46">
        <v>0</v>
      </c>
      <c r="AG2544" s="46">
        <v>0</v>
      </c>
      <c r="AH2544" s="46">
        <v>0</v>
      </c>
      <c r="AI2544" s="46">
        <v>0</v>
      </c>
      <c r="AJ2544" s="46">
        <v>0</v>
      </c>
      <c r="AK2544" s="46">
        <v>0</v>
      </c>
      <c r="AL2544" s="46">
        <v>0</v>
      </c>
      <c r="AM2544" s="46">
        <v>0</v>
      </c>
    </row>
    <row r="2545" spans="5:39" x14ac:dyDescent="0.2">
      <c r="E2545" s="47">
        <v>254</v>
      </c>
      <c r="F2545" s="47">
        <v>265</v>
      </c>
      <c r="G2545" s="47" t="s">
        <v>252</v>
      </c>
      <c r="H2545" s="47" t="s">
        <v>633</v>
      </c>
      <c r="I2545" s="47" t="s">
        <v>634</v>
      </c>
      <c r="J2545" s="533">
        <v>50000058</v>
      </c>
      <c r="K2545" s="14" t="s">
        <v>64</v>
      </c>
      <c r="L2545" s="14" t="s">
        <v>54</v>
      </c>
      <c r="M2545" s="45">
        <v>2545</v>
      </c>
      <c r="N2545" s="45">
        <v>1</v>
      </c>
      <c r="O2545" s="46">
        <v>0</v>
      </c>
      <c r="Q2545" s="12">
        <v>0</v>
      </c>
      <c r="T2545" s="59">
        <v>0</v>
      </c>
      <c r="U2545" s="14">
        <v>0</v>
      </c>
      <c r="V2545" s="59">
        <v>0</v>
      </c>
      <c r="X2545" s="46">
        <v>0</v>
      </c>
      <c r="Y2545" s="46">
        <v>3963.9900000000002</v>
      </c>
      <c r="Z2545" s="46">
        <v>9700.0300000000007</v>
      </c>
      <c r="AA2545" s="46">
        <v>7914.1800000000021</v>
      </c>
      <c r="AB2545" s="46">
        <v>7630.8300000000008</v>
      </c>
      <c r="AC2545" s="46">
        <v>6357.4500000000007</v>
      </c>
      <c r="AD2545" s="46">
        <v>4605.9400000000005</v>
      </c>
      <c r="AE2545" s="46">
        <v>4421.5000000000009</v>
      </c>
      <c r="AF2545" s="46">
        <v>5583.29</v>
      </c>
      <c r="AG2545" s="46">
        <v>5669.3499999999995</v>
      </c>
      <c r="AH2545" s="46">
        <v>5566.6999999999989</v>
      </c>
      <c r="AI2545" s="46">
        <v>0</v>
      </c>
      <c r="AJ2545" s="46">
        <v>0</v>
      </c>
      <c r="AK2545" s="46">
        <v>0</v>
      </c>
      <c r="AL2545" s="46">
        <v>0</v>
      </c>
      <c r="AM2545" s="46">
        <v>0</v>
      </c>
    </row>
    <row r="2546" spans="5:39" x14ac:dyDescent="0.2">
      <c r="E2546" s="47">
        <v>254</v>
      </c>
      <c r="F2546" s="47">
        <v>265</v>
      </c>
      <c r="G2546" s="47" t="s">
        <v>252</v>
      </c>
      <c r="H2546" s="47" t="s">
        <v>633</v>
      </c>
      <c r="I2546" s="47" t="s">
        <v>634</v>
      </c>
      <c r="J2546" s="533">
        <v>50000058</v>
      </c>
      <c r="K2546" s="14" t="s">
        <v>64</v>
      </c>
      <c r="L2546" s="14" t="s">
        <v>58</v>
      </c>
      <c r="M2546" s="45">
        <v>2546</v>
      </c>
      <c r="N2546" s="45">
        <v>1</v>
      </c>
      <c r="O2546" s="46">
        <v>0</v>
      </c>
      <c r="Q2546" s="12">
        <v>0</v>
      </c>
      <c r="T2546" s="59">
        <v>0</v>
      </c>
      <c r="U2546" s="14">
        <v>0</v>
      </c>
      <c r="V2546" s="59">
        <v>0</v>
      </c>
      <c r="X2546" s="46">
        <v>0</v>
      </c>
      <c r="Y2546" s="46">
        <v>50</v>
      </c>
      <c r="Z2546" s="46">
        <v>100.00000000000182</v>
      </c>
      <c r="AA2546" s="46">
        <v>149.99999999999818</v>
      </c>
      <c r="AB2546" s="46">
        <v>199.99999999999727</v>
      </c>
      <c r="AC2546" s="46">
        <v>249.99999999999636</v>
      </c>
      <c r="AD2546" s="46">
        <v>300.00000000000182</v>
      </c>
      <c r="AE2546" s="46">
        <v>349.99999999999909</v>
      </c>
      <c r="AF2546" s="46">
        <v>400.00000000000091</v>
      </c>
      <c r="AG2546" s="46">
        <v>449.99999999999909</v>
      </c>
      <c r="AH2546" s="46">
        <v>499.99999999999818</v>
      </c>
      <c r="AI2546" s="46">
        <v>-9.9999999947613105E-3</v>
      </c>
      <c r="AJ2546" s="46">
        <v>0</v>
      </c>
      <c r="AK2546" s="46">
        <v>0</v>
      </c>
      <c r="AL2546" s="46">
        <v>0</v>
      </c>
      <c r="AM2546" s="46">
        <v>0</v>
      </c>
    </row>
    <row r="2547" spans="5:39" x14ac:dyDescent="0.2">
      <c r="E2547" s="47">
        <v>254</v>
      </c>
      <c r="F2547" s="47">
        <v>265</v>
      </c>
      <c r="G2547" s="47" t="s">
        <v>252</v>
      </c>
      <c r="H2547" s="47" t="s">
        <v>633</v>
      </c>
      <c r="I2547" s="47" t="s">
        <v>634</v>
      </c>
      <c r="J2547" s="533">
        <v>50000058</v>
      </c>
      <c r="K2547" s="14" t="s">
        <v>67</v>
      </c>
      <c r="L2547" s="14" t="s">
        <v>67</v>
      </c>
      <c r="M2547" s="45">
        <v>2547</v>
      </c>
      <c r="N2547" s="45">
        <v>1</v>
      </c>
      <c r="O2547" s="53">
        <v>0</v>
      </c>
      <c r="P2547" s="54">
        <v>0</v>
      </c>
      <c r="Q2547" s="55">
        <v>0</v>
      </c>
      <c r="R2547" s="56">
        <v>0</v>
      </c>
      <c r="S2547" s="57">
        <v>0</v>
      </c>
      <c r="T2547" s="60">
        <v>0</v>
      </c>
      <c r="U2547" s="14">
        <v>0</v>
      </c>
      <c r="V2547" s="60">
        <v>0</v>
      </c>
      <c r="Y2547" s="46">
        <v>0</v>
      </c>
      <c r="Z2547" s="46">
        <v>0</v>
      </c>
      <c r="AA2547" s="46">
        <v>0</v>
      </c>
      <c r="AB2547" s="46">
        <v>0</v>
      </c>
      <c r="AC2547" s="46">
        <v>0</v>
      </c>
      <c r="AD2547" s="46">
        <v>0</v>
      </c>
      <c r="AE2547" s="46">
        <v>0</v>
      </c>
      <c r="AF2547" s="46">
        <v>0</v>
      </c>
      <c r="AG2547" s="46">
        <v>0</v>
      </c>
      <c r="AH2547" s="46">
        <v>0</v>
      </c>
      <c r="AI2547" s="46">
        <v>0</v>
      </c>
      <c r="AJ2547" s="46">
        <v>0</v>
      </c>
      <c r="AK2547" s="46">
        <v>0</v>
      </c>
      <c r="AL2547" s="46">
        <v>0</v>
      </c>
      <c r="AM2547" s="46">
        <v>0</v>
      </c>
    </row>
    <row r="2548" spans="5:39" x14ac:dyDescent="0.2">
      <c r="E2548" s="14">
        <v>255</v>
      </c>
      <c r="F2548" s="14">
        <v>266</v>
      </c>
      <c r="G2548" s="14" t="s">
        <v>252</v>
      </c>
      <c r="H2548" s="14" t="s">
        <v>635</v>
      </c>
      <c r="I2548" s="14" t="s">
        <v>636</v>
      </c>
      <c r="J2548" s="531">
        <v>50000059</v>
      </c>
      <c r="K2548" s="14" t="s">
        <v>59</v>
      </c>
      <c r="L2548" s="14" t="s">
        <v>57</v>
      </c>
      <c r="M2548" s="45">
        <v>2548</v>
      </c>
      <c r="N2548" s="45">
        <v>1</v>
      </c>
      <c r="O2548" s="46">
        <v>2754.35</v>
      </c>
      <c r="Q2548" s="12">
        <v>0</v>
      </c>
      <c r="T2548" s="59">
        <v>0</v>
      </c>
      <c r="U2548" s="14">
        <v>0</v>
      </c>
      <c r="V2548" s="59">
        <v>0</v>
      </c>
      <c r="Y2548" s="46">
        <v>2639.06</v>
      </c>
      <c r="Z2548" s="46">
        <v>2647.04</v>
      </c>
      <c r="AA2548" s="46">
        <v>2643.07</v>
      </c>
      <c r="AB2548" s="46">
        <v>2645.06</v>
      </c>
      <c r="AC2548" s="46">
        <v>2639.06</v>
      </c>
      <c r="AD2548" s="46">
        <v>2639.06</v>
      </c>
      <c r="AE2548" s="46">
        <v>2754.35</v>
      </c>
      <c r="AF2548" s="46">
        <v>2754.35</v>
      </c>
      <c r="AG2548" s="46">
        <v>2754.35</v>
      </c>
      <c r="AH2548" s="46">
        <v>2754.35</v>
      </c>
      <c r="AI2548" s="46">
        <v>2754.35</v>
      </c>
      <c r="AJ2548" s="46">
        <v>2754.35</v>
      </c>
      <c r="AK2548" s="46">
        <v>2754.35</v>
      </c>
      <c r="AL2548" s="46">
        <v>2754.35</v>
      </c>
      <c r="AM2548" s="46">
        <v>0</v>
      </c>
    </row>
    <row r="2549" spans="5:39" x14ac:dyDescent="0.2">
      <c r="E2549" s="47">
        <v>255</v>
      </c>
      <c r="F2549" s="47">
        <v>266</v>
      </c>
      <c r="G2549" s="47" t="s">
        <v>252</v>
      </c>
      <c r="H2549" s="47" t="s">
        <v>635</v>
      </c>
      <c r="I2549" s="47" t="s">
        <v>636</v>
      </c>
      <c r="J2549" s="533">
        <v>50000059</v>
      </c>
      <c r="K2549" s="14" t="s">
        <v>59</v>
      </c>
      <c r="L2549" s="14" t="s">
        <v>54</v>
      </c>
      <c r="M2549" s="45">
        <v>2549</v>
      </c>
      <c r="N2549" s="45">
        <v>1</v>
      </c>
      <c r="O2549" s="46">
        <v>3919.5699999999993</v>
      </c>
      <c r="Q2549" s="12">
        <v>0</v>
      </c>
      <c r="T2549" s="59">
        <v>0</v>
      </c>
      <c r="U2549" s="14">
        <v>0</v>
      </c>
      <c r="V2549" s="59">
        <v>0</v>
      </c>
      <c r="Y2549" s="46">
        <v>3363.1700000000005</v>
      </c>
      <c r="Z2549" s="46">
        <v>4084.01</v>
      </c>
      <c r="AA2549" s="46">
        <v>3026.74</v>
      </c>
      <c r="AB2549" s="46">
        <v>2592.1799999999998</v>
      </c>
      <c r="AC2549" s="46">
        <v>1878.27</v>
      </c>
      <c r="AD2549" s="46">
        <v>825.34</v>
      </c>
      <c r="AE2549" s="46">
        <v>587.48</v>
      </c>
      <c r="AF2549" s="46">
        <v>1754.23</v>
      </c>
      <c r="AG2549" s="46">
        <v>1557.88</v>
      </c>
      <c r="AH2549" s="46">
        <v>1658.01</v>
      </c>
      <c r="AI2549" s="46">
        <v>2870.0800000000004</v>
      </c>
      <c r="AJ2549" s="46">
        <v>3224.2799999999988</v>
      </c>
      <c r="AK2549" s="46">
        <v>3767.61</v>
      </c>
      <c r="AL2549" s="46">
        <v>3919.5699999999993</v>
      </c>
      <c r="AM2549" s="46">
        <v>0</v>
      </c>
    </row>
    <row r="2550" spans="5:39" x14ac:dyDescent="0.2">
      <c r="E2550" s="47">
        <v>255</v>
      </c>
      <c r="F2550" s="47">
        <v>266</v>
      </c>
      <c r="G2550" s="47" t="s">
        <v>252</v>
      </c>
      <c r="H2550" s="47" t="s">
        <v>635</v>
      </c>
      <c r="I2550" s="47" t="s">
        <v>636</v>
      </c>
      <c r="J2550" s="533">
        <v>50000059</v>
      </c>
      <c r="K2550" s="14" t="s">
        <v>59</v>
      </c>
      <c r="L2550" s="14" t="s">
        <v>58</v>
      </c>
      <c r="M2550" s="45">
        <v>2550</v>
      </c>
      <c r="N2550" s="45">
        <v>1</v>
      </c>
      <c r="O2550" s="46">
        <v>50.000000000000909</v>
      </c>
      <c r="Q2550" s="12">
        <v>0</v>
      </c>
      <c r="T2550" s="59">
        <v>0</v>
      </c>
      <c r="U2550" s="14">
        <v>0</v>
      </c>
      <c r="V2550" s="59">
        <v>0</v>
      </c>
      <c r="Y2550" s="46">
        <v>49.999999999999091</v>
      </c>
      <c r="Z2550" s="46">
        <v>50</v>
      </c>
      <c r="AA2550" s="46">
        <v>50.000000000000455</v>
      </c>
      <c r="AB2550" s="46">
        <v>50</v>
      </c>
      <c r="AC2550" s="46">
        <v>50</v>
      </c>
      <c r="AD2550" s="46">
        <v>50.000000000000114</v>
      </c>
      <c r="AE2550" s="46">
        <v>50</v>
      </c>
      <c r="AF2550" s="46">
        <v>50</v>
      </c>
      <c r="AG2550" s="46">
        <v>49.999999999999545</v>
      </c>
      <c r="AH2550" s="46">
        <v>49.999999999999773</v>
      </c>
      <c r="AI2550" s="46">
        <v>50</v>
      </c>
      <c r="AJ2550" s="46">
        <v>50.000000000001364</v>
      </c>
      <c r="AK2550" s="46">
        <v>50</v>
      </c>
      <c r="AL2550" s="46">
        <v>50.000000000000909</v>
      </c>
      <c r="AM2550" s="46">
        <v>0</v>
      </c>
    </row>
    <row r="2551" spans="5:39" x14ac:dyDescent="0.2">
      <c r="E2551" s="47">
        <v>255</v>
      </c>
      <c r="F2551" s="47">
        <v>266</v>
      </c>
      <c r="G2551" s="47" t="s">
        <v>252</v>
      </c>
      <c r="H2551" s="47" t="s">
        <v>635</v>
      </c>
      <c r="I2551" s="47" t="s">
        <v>636</v>
      </c>
      <c r="J2551" s="533">
        <v>50000059</v>
      </c>
      <c r="K2551" s="14" t="s">
        <v>59</v>
      </c>
      <c r="L2551" s="14" t="s">
        <v>31</v>
      </c>
      <c r="M2551" s="45">
        <v>2551</v>
      </c>
      <c r="N2551" s="45">
        <v>1</v>
      </c>
      <c r="O2551" s="48">
        <v>6723.92</v>
      </c>
      <c r="Q2551" s="12">
        <v>0</v>
      </c>
      <c r="R2551" s="46">
        <v>5637.2550000000001</v>
      </c>
      <c r="T2551" s="59">
        <v>0</v>
      </c>
      <c r="U2551" s="14">
        <v>0</v>
      </c>
      <c r="V2551" s="59">
        <v>0</v>
      </c>
      <c r="X2551" s="46">
        <v>3302.16</v>
      </c>
      <c r="Y2551" s="46">
        <v>6052.23</v>
      </c>
      <c r="Z2551" s="46">
        <v>6781.05</v>
      </c>
      <c r="AA2551" s="46">
        <v>5719.8099999999995</v>
      </c>
      <c r="AB2551" s="46">
        <v>5287.24</v>
      </c>
      <c r="AC2551" s="46">
        <v>4567.33</v>
      </c>
      <c r="AD2551" s="46">
        <v>3514.4</v>
      </c>
      <c r="AE2551" s="46">
        <v>3391.83</v>
      </c>
      <c r="AF2551" s="46">
        <v>4558.58</v>
      </c>
      <c r="AG2551" s="46">
        <v>4362.2299999999996</v>
      </c>
      <c r="AH2551" s="46">
        <v>4462.3599999999997</v>
      </c>
      <c r="AI2551" s="46">
        <v>5674.43</v>
      </c>
      <c r="AJ2551" s="46">
        <v>6028.630000000001</v>
      </c>
      <c r="AK2551" s="46">
        <v>6571.96</v>
      </c>
      <c r="AL2551" s="46">
        <v>6723.92</v>
      </c>
      <c r="AM2551" s="46">
        <v>0</v>
      </c>
    </row>
    <row r="2552" spans="5:39" x14ac:dyDescent="0.2">
      <c r="E2552" s="47">
        <v>255</v>
      </c>
      <c r="F2552" s="47">
        <v>266</v>
      </c>
      <c r="G2552" s="47" t="s">
        <v>252</v>
      </c>
      <c r="H2552" s="47" t="s">
        <v>635</v>
      </c>
      <c r="I2552" s="47" t="s">
        <v>636</v>
      </c>
      <c r="J2552" s="533">
        <v>50000059</v>
      </c>
      <c r="K2552" s="14" t="s">
        <v>37</v>
      </c>
      <c r="L2552" s="14" t="s">
        <v>31</v>
      </c>
      <c r="M2552" s="45">
        <v>2552</v>
      </c>
      <c r="N2552" s="45">
        <v>1</v>
      </c>
      <c r="O2552" s="48">
        <v>13295.88</v>
      </c>
      <c r="P2552" s="48"/>
      <c r="Q2552" s="12">
        <v>0</v>
      </c>
      <c r="R2552" s="46">
        <v>6397.0183333333325</v>
      </c>
      <c r="T2552" s="59">
        <v>0</v>
      </c>
      <c r="U2552" s="14">
        <v>0</v>
      </c>
      <c r="V2552" s="59">
        <v>0</v>
      </c>
      <c r="Y2552" s="46">
        <v>3302.16</v>
      </c>
      <c r="Z2552" s="46">
        <v>6052.23</v>
      </c>
      <c r="AA2552" s="46">
        <v>12500.86</v>
      </c>
      <c r="AB2552" s="46">
        <v>0</v>
      </c>
      <c r="AC2552" s="46">
        <v>5287.24</v>
      </c>
      <c r="AD2552" s="46">
        <v>8081.73</v>
      </c>
      <c r="AE2552" s="46">
        <v>0</v>
      </c>
      <c r="AF2552" s="46">
        <v>3391.83</v>
      </c>
      <c r="AG2552" s="46">
        <v>4558.58</v>
      </c>
      <c r="AH2552" s="46">
        <v>4362.2299999999996</v>
      </c>
      <c r="AI2552" s="46">
        <v>4462.3599999999997</v>
      </c>
      <c r="AJ2552" s="46">
        <v>11703.06</v>
      </c>
      <c r="AK2552" s="46">
        <v>0</v>
      </c>
      <c r="AL2552" s="46">
        <v>13295.88</v>
      </c>
      <c r="AM2552" s="46">
        <v>0</v>
      </c>
    </row>
    <row r="2553" spans="5:39" x14ac:dyDescent="0.2">
      <c r="E2553" s="47">
        <v>255</v>
      </c>
      <c r="F2553" s="47">
        <v>266</v>
      </c>
      <c r="G2553" s="47" t="s">
        <v>252</v>
      </c>
      <c r="H2553" s="47" t="s">
        <v>635</v>
      </c>
      <c r="I2553" s="47" t="s">
        <v>636</v>
      </c>
      <c r="J2553" s="533">
        <v>50000059</v>
      </c>
      <c r="K2553" s="14" t="s">
        <v>65</v>
      </c>
      <c r="L2553" s="14" t="s">
        <v>31</v>
      </c>
      <c r="M2553" s="45">
        <v>2553</v>
      </c>
      <c r="N2553" s="45">
        <v>1</v>
      </c>
      <c r="O2553" s="52">
        <v>0</v>
      </c>
      <c r="P2553" s="48">
        <v>0</v>
      </c>
      <c r="Q2553" s="12">
        <v>0</v>
      </c>
      <c r="R2553" s="46">
        <v>0</v>
      </c>
      <c r="T2553" s="59">
        <v>0</v>
      </c>
      <c r="U2553" s="14">
        <v>0</v>
      </c>
      <c r="V2553" s="59">
        <v>0</v>
      </c>
      <c r="X2553" s="46">
        <v>0</v>
      </c>
      <c r="Y2553" s="46">
        <v>0</v>
      </c>
      <c r="Z2553" s="46">
        <v>0</v>
      </c>
      <c r="AA2553" s="46">
        <v>0</v>
      </c>
      <c r="AB2553" s="46">
        <v>0</v>
      </c>
      <c r="AC2553" s="46">
        <v>0</v>
      </c>
      <c r="AD2553" s="46">
        <v>0</v>
      </c>
      <c r="AE2553" s="46">
        <v>0</v>
      </c>
      <c r="AF2553" s="46">
        <v>0</v>
      </c>
      <c r="AG2553" s="46">
        <v>0</v>
      </c>
      <c r="AH2553" s="46">
        <v>0</v>
      </c>
      <c r="AI2553" s="46">
        <v>0</v>
      </c>
      <c r="AJ2553" s="46">
        <v>0</v>
      </c>
      <c r="AK2553" s="46">
        <v>0</v>
      </c>
      <c r="AL2553" s="46">
        <v>0</v>
      </c>
      <c r="AM2553" s="46">
        <v>0</v>
      </c>
    </row>
    <row r="2554" spans="5:39" x14ac:dyDescent="0.2">
      <c r="E2554" s="47">
        <v>255</v>
      </c>
      <c r="F2554" s="47">
        <v>266</v>
      </c>
      <c r="G2554" s="47" t="s">
        <v>252</v>
      </c>
      <c r="H2554" s="47" t="s">
        <v>635</v>
      </c>
      <c r="I2554" s="47" t="s">
        <v>636</v>
      </c>
      <c r="J2554" s="533">
        <v>50000059</v>
      </c>
      <c r="K2554" s="14" t="s">
        <v>64</v>
      </c>
      <c r="L2554" s="14" t="s">
        <v>57</v>
      </c>
      <c r="M2554" s="45">
        <v>2554</v>
      </c>
      <c r="N2554" s="45">
        <v>1</v>
      </c>
      <c r="O2554" s="46">
        <v>0</v>
      </c>
      <c r="Q2554" s="12">
        <v>0</v>
      </c>
      <c r="T2554" s="59">
        <v>0</v>
      </c>
      <c r="U2554" s="14">
        <v>0</v>
      </c>
      <c r="V2554" s="59">
        <v>0</v>
      </c>
      <c r="X2554" s="46">
        <v>0</v>
      </c>
      <c r="Y2554" s="46">
        <v>0</v>
      </c>
      <c r="Z2554" s="46">
        <v>0</v>
      </c>
      <c r="AA2554" s="46">
        <v>0</v>
      </c>
      <c r="AB2554" s="46">
        <v>2645.06</v>
      </c>
      <c r="AC2554" s="46">
        <v>0</v>
      </c>
      <c r="AD2554" s="46">
        <v>0</v>
      </c>
      <c r="AE2554" s="46">
        <v>2754.35</v>
      </c>
      <c r="AF2554" s="46">
        <v>2116.87</v>
      </c>
      <c r="AG2554" s="46">
        <v>312.63999999999942</v>
      </c>
      <c r="AH2554" s="46">
        <v>0</v>
      </c>
      <c r="AI2554" s="46">
        <v>0</v>
      </c>
      <c r="AJ2554" s="46">
        <v>0</v>
      </c>
      <c r="AK2554" s="46">
        <v>2754.35</v>
      </c>
      <c r="AL2554" s="46">
        <v>0</v>
      </c>
      <c r="AM2554" s="46">
        <v>0</v>
      </c>
    </row>
    <row r="2555" spans="5:39" x14ac:dyDescent="0.2">
      <c r="E2555" s="47">
        <v>255</v>
      </c>
      <c r="F2555" s="47">
        <v>266</v>
      </c>
      <c r="G2555" s="47" t="s">
        <v>252</v>
      </c>
      <c r="H2555" s="47" t="s">
        <v>635</v>
      </c>
      <c r="I2555" s="47" t="s">
        <v>636</v>
      </c>
      <c r="J2555" s="533">
        <v>50000059</v>
      </c>
      <c r="K2555" s="14" t="s">
        <v>64</v>
      </c>
      <c r="L2555" s="14" t="s">
        <v>54</v>
      </c>
      <c r="M2555" s="45">
        <v>2555</v>
      </c>
      <c r="N2555" s="45">
        <v>1</v>
      </c>
      <c r="O2555" s="46">
        <v>0</v>
      </c>
      <c r="Q2555" s="12">
        <v>0</v>
      </c>
      <c r="T2555" s="59">
        <v>0</v>
      </c>
      <c r="U2555" s="14">
        <v>0</v>
      </c>
      <c r="V2555" s="59">
        <v>0</v>
      </c>
      <c r="X2555" s="46">
        <v>0</v>
      </c>
      <c r="Y2555" s="46">
        <v>2700.0700000000006</v>
      </c>
      <c r="Z2555" s="46">
        <v>3378.8900000000012</v>
      </c>
      <c r="AA2555" s="46">
        <v>0</v>
      </c>
      <c r="AB2555" s="46">
        <v>2592.1799999999998</v>
      </c>
      <c r="AC2555" s="46">
        <v>4467.33</v>
      </c>
      <c r="AD2555" s="46">
        <v>0</v>
      </c>
      <c r="AE2555" s="46">
        <v>587.48</v>
      </c>
      <c r="AF2555" s="46">
        <v>2341.71</v>
      </c>
      <c r="AG2555" s="46">
        <v>3899.59</v>
      </c>
      <c r="AH2555" s="46">
        <v>4262.3600000000006</v>
      </c>
      <c r="AI2555" s="46">
        <v>5424.43</v>
      </c>
      <c r="AJ2555" s="46">
        <v>0</v>
      </c>
      <c r="AK2555" s="46">
        <v>3767.61</v>
      </c>
      <c r="AL2555" s="46">
        <v>0</v>
      </c>
      <c r="AM2555" s="46">
        <v>0</v>
      </c>
    </row>
    <row r="2556" spans="5:39" x14ac:dyDescent="0.2">
      <c r="E2556" s="47">
        <v>255</v>
      </c>
      <c r="F2556" s="47">
        <v>266</v>
      </c>
      <c r="G2556" s="47" t="s">
        <v>252</v>
      </c>
      <c r="H2556" s="47" t="s">
        <v>635</v>
      </c>
      <c r="I2556" s="47" t="s">
        <v>636</v>
      </c>
      <c r="J2556" s="533">
        <v>50000059</v>
      </c>
      <c r="K2556" s="14" t="s">
        <v>64</v>
      </c>
      <c r="L2556" s="14" t="s">
        <v>58</v>
      </c>
      <c r="M2556" s="45">
        <v>2556</v>
      </c>
      <c r="N2556" s="45">
        <v>1</v>
      </c>
      <c r="O2556" s="46">
        <v>0</v>
      </c>
      <c r="Q2556" s="12">
        <v>0</v>
      </c>
      <c r="T2556" s="59">
        <v>0</v>
      </c>
      <c r="U2556" s="14">
        <v>0</v>
      </c>
      <c r="V2556" s="59">
        <v>0</v>
      </c>
      <c r="X2556" s="46">
        <v>0</v>
      </c>
      <c r="Y2556" s="46">
        <v>3352.1599999999989</v>
      </c>
      <c r="Z2556" s="46">
        <v>3402.159999999998</v>
      </c>
      <c r="AA2556" s="46">
        <v>0</v>
      </c>
      <c r="AB2556" s="46">
        <v>49.999999999998181</v>
      </c>
      <c r="AC2556" s="46">
        <v>100.00000000000182</v>
      </c>
      <c r="AD2556" s="46">
        <v>0</v>
      </c>
      <c r="AE2556" s="46">
        <v>50.000000000001819</v>
      </c>
      <c r="AF2556" s="46">
        <v>100.00000000000182</v>
      </c>
      <c r="AG2556" s="46">
        <v>149.99999999999636</v>
      </c>
      <c r="AH2556" s="46">
        <v>200</v>
      </c>
      <c r="AI2556" s="46">
        <v>250</v>
      </c>
      <c r="AJ2556" s="46">
        <v>0</v>
      </c>
      <c r="AK2556" s="46">
        <v>50.000000000006366</v>
      </c>
      <c r="AL2556" s="46">
        <v>0</v>
      </c>
      <c r="AM2556" s="46">
        <v>0</v>
      </c>
    </row>
    <row r="2557" spans="5:39" x14ac:dyDescent="0.2">
      <c r="E2557" s="47">
        <v>255</v>
      </c>
      <c r="F2557" s="47">
        <v>266</v>
      </c>
      <c r="G2557" s="47" t="s">
        <v>252</v>
      </c>
      <c r="H2557" s="47" t="s">
        <v>635</v>
      </c>
      <c r="I2557" s="47" t="s">
        <v>636</v>
      </c>
      <c r="J2557" s="533">
        <v>50000059</v>
      </c>
      <c r="K2557" s="14" t="s">
        <v>67</v>
      </c>
      <c r="L2557" s="14" t="s">
        <v>67</v>
      </c>
      <c r="M2557" s="45">
        <v>2557</v>
      </c>
      <c r="N2557" s="45">
        <v>1</v>
      </c>
      <c r="O2557" s="53">
        <v>0</v>
      </c>
      <c r="P2557" s="54">
        <v>0</v>
      </c>
      <c r="Q2557" s="55">
        <v>0</v>
      </c>
      <c r="R2557" s="56">
        <v>0</v>
      </c>
      <c r="S2557" s="57">
        <v>0</v>
      </c>
      <c r="T2557" s="60">
        <v>0</v>
      </c>
      <c r="U2557" s="14">
        <v>0</v>
      </c>
      <c r="V2557" s="60">
        <v>0</v>
      </c>
      <c r="Y2557" s="46">
        <v>0</v>
      </c>
      <c r="Z2557" s="46">
        <v>0</v>
      </c>
      <c r="AA2557" s="46">
        <v>0</v>
      </c>
      <c r="AB2557" s="46">
        <v>0</v>
      </c>
      <c r="AC2557" s="46">
        <v>0</v>
      </c>
      <c r="AD2557" s="46">
        <v>0</v>
      </c>
      <c r="AE2557" s="46">
        <v>0</v>
      </c>
      <c r="AF2557" s="46">
        <v>0</v>
      </c>
      <c r="AG2557" s="46">
        <v>0</v>
      </c>
      <c r="AH2557" s="46">
        <v>0</v>
      </c>
      <c r="AI2557" s="46">
        <v>0</v>
      </c>
      <c r="AJ2557" s="46">
        <v>0</v>
      </c>
      <c r="AK2557" s="46">
        <v>0</v>
      </c>
      <c r="AL2557" s="46">
        <v>0</v>
      </c>
      <c r="AM2557" s="46">
        <v>0</v>
      </c>
    </row>
    <row r="2558" spans="5:39" x14ac:dyDescent="0.2">
      <c r="E2558" s="14">
        <v>256</v>
      </c>
      <c r="F2558" s="14">
        <v>267</v>
      </c>
      <c r="G2558" s="14" t="s">
        <v>252</v>
      </c>
      <c r="H2558" s="14" t="s">
        <v>328</v>
      </c>
      <c r="I2558" s="14" t="s">
        <v>637</v>
      </c>
      <c r="J2558" s="531">
        <v>50000060</v>
      </c>
      <c r="K2558" s="14" t="s">
        <v>59</v>
      </c>
      <c r="L2558" s="14" t="s">
        <v>57</v>
      </c>
      <c r="M2558" s="45">
        <v>2558</v>
      </c>
      <c r="N2558" s="45">
        <v>1</v>
      </c>
      <c r="O2558" s="46">
        <v>1763.1</v>
      </c>
      <c r="Q2558" s="12" t="s">
        <v>379</v>
      </c>
      <c r="T2558" s="59" t="s">
        <v>108</v>
      </c>
      <c r="U2558" s="14">
        <v>0</v>
      </c>
      <c r="V2558" s="59" t="s">
        <v>150</v>
      </c>
      <c r="Y2558" s="46">
        <v>1689.3</v>
      </c>
      <c r="Z2558" s="46">
        <v>1693.29</v>
      </c>
      <c r="AA2558" s="46">
        <v>1691.29</v>
      </c>
      <c r="AB2558" s="46">
        <v>-753.48</v>
      </c>
      <c r="AC2558" s="46">
        <v>1689.3</v>
      </c>
      <c r="AD2558" s="46">
        <v>1689.3</v>
      </c>
      <c r="AE2558" s="46">
        <v>1763.1</v>
      </c>
      <c r="AF2558" s="46">
        <v>1763.1</v>
      </c>
      <c r="AG2558" s="46">
        <v>1763.1</v>
      </c>
      <c r="AH2558" s="46">
        <v>1763.1</v>
      </c>
      <c r="AI2558" s="46">
        <v>1763.1</v>
      </c>
      <c r="AJ2558" s="46">
        <v>1763.1</v>
      </c>
      <c r="AK2558" s="46">
        <v>1763.1</v>
      </c>
      <c r="AL2558" s="46">
        <v>1763.1</v>
      </c>
      <c r="AM2558" s="46">
        <v>0</v>
      </c>
    </row>
    <row r="2559" spans="5:39" x14ac:dyDescent="0.2">
      <c r="E2559" s="47">
        <v>256</v>
      </c>
      <c r="F2559" s="47">
        <v>267</v>
      </c>
      <c r="G2559" s="47" t="s">
        <v>252</v>
      </c>
      <c r="H2559" s="47" t="s">
        <v>328</v>
      </c>
      <c r="I2559" s="47" t="s">
        <v>637</v>
      </c>
      <c r="J2559" s="533">
        <v>50000060</v>
      </c>
      <c r="K2559" s="14" t="s">
        <v>59</v>
      </c>
      <c r="L2559" s="14" t="s">
        <v>54</v>
      </c>
      <c r="M2559" s="45">
        <v>2559</v>
      </c>
      <c r="N2559" s="45">
        <v>1</v>
      </c>
      <c r="O2559" s="46">
        <v>3033.43</v>
      </c>
      <c r="Q2559" s="12" t="s">
        <v>379</v>
      </c>
      <c r="T2559" s="59" t="s">
        <v>108</v>
      </c>
      <c r="U2559" s="14">
        <v>0</v>
      </c>
      <c r="V2559" s="59" t="s">
        <v>150</v>
      </c>
      <c r="Y2559" s="46">
        <v>1345.12</v>
      </c>
      <c r="Z2559" s="46">
        <v>6536.12</v>
      </c>
      <c r="AA2559" s="46">
        <v>2896.35</v>
      </c>
      <c r="AB2559" s="46">
        <v>3686.12</v>
      </c>
      <c r="AC2559" s="46">
        <v>732.43</v>
      </c>
      <c r="AD2559" s="46">
        <v>7830.25</v>
      </c>
      <c r="AE2559" s="46">
        <v>2479.73</v>
      </c>
      <c r="AF2559" s="46">
        <v>2938</v>
      </c>
      <c r="AG2559" s="46">
        <v>2892.72</v>
      </c>
      <c r="AH2559" s="46">
        <v>2950.22</v>
      </c>
      <c r="AI2559" s="46">
        <v>3712.4</v>
      </c>
      <c r="AJ2559" s="46">
        <v>4157.1299999999992</v>
      </c>
      <c r="AK2559" s="46">
        <v>2748.38</v>
      </c>
      <c r="AL2559" s="46">
        <v>3033.43</v>
      </c>
      <c r="AM2559" s="46">
        <v>0</v>
      </c>
    </row>
    <row r="2560" spans="5:39" x14ac:dyDescent="0.2">
      <c r="E2560" s="47">
        <v>256</v>
      </c>
      <c r="F2560" s="47">
        <v>267</v>
      </c>
      <c r="G2560" s="47" t="s">
        <v>252</v>
      </c>
      <c r="H2560" s="47" t="s">
        <v>328</v>
      </c>
      <c r="I2560" s="47" t="s">
        <v>637</v>
      </c>
      <c r="J2560" s="533">
        <v>50000060</v>
      </c>
      <c r="K2560" s="14" t="s">
        <v>59</v>
      </c>
      <c r="L2560" s="14" t="s">
        <v>58</v>
      </c>
      <c r="M2560" s="45">
        <v>2560</v>
      </c>
      <c r="N2560" s="45">
        <v>1</v>
      </c>
      <c r="O2560" s="46">
        <v>50</v>
      </c>
      <c r="Q2560" s="12" t="s">
        <v>379</v>
      </c>
      <c r="T2560" s="59" t="s">
        <v>108</v>
      </c>
      <c r="U2560" s="14">
        <v>0</v>
      </c>
      <c r="V2560" s="59" t="s">
        <v>150</v>
      </c>
      <c r="Y2560" s="46">
        <v>50.000000000000227</v>
      </c>
      <c r="Z2560" s="46">
        <v>50</v>
      </c>
      <c r="AA2560" s="46">
        <v>50.000000000000455</v>
      </c>
      <c r="AB2560" s="46">
        <v>50</v>
      </c>
      <c r="AC2560" s="46">
        <v>50.000000000000114</v>
      </c>
      <c r="AD2560" s="46">
        <v>49.999999999999091</v>
      </c>
      <c r="AE2560" s="46">
        <v>50</v>
      </c>
      <c r="AF2560" s="46">
        <v>50.000000000000455</v>
      </c>
      <c r="AG2560" s="46">
        <v>50</v>
      </c>
      <c r="AH2560" s="46">
        <v>50</v>
      </c>
      <c r="AI2560" s="46">
        <v>50</v>
      </c>
      <c r="AJ2560" s="46">
        <v>50</v>
      </c>
      <c r="AK2560" s="46">
        <v>49.999999999999545</v>
      </c>
      <c r="AL2560" s="46">
        <v>50</v>
      </c>
      <c r="AM2560" s="46">
        <v>0</v>
      </c>
    </row>
    <row r="2561" spans="5:39" x14ac:dyDescent="0.2">
      <c r="E2561" s="47">
        <v>256</v>
      </c>
      <c r="F2561" s="47">
        <v>267</v>
      </c>
      <c r="G2561" s="47" t="s">
        <v>252</v>
      </c>
      <c r="H2561" s="47" t="s">
        <v>328</v>
      </c>
      <c r="I2561" s="47" t="s">
        <v>637</v>
      </c>
      <c r="J2561" s="533">
        <v>50000060</v>
      </c>
      <c r="K2561" s="14" t="s">
        <v>59</v>
      </c>
      <c r="L2561" s="14" t="s">
        <v>31</v>
      </c>
      <c r="M2561" s="45">
        <v>2561</v>
      </c>
      <c r="N2561" s="45">
        <v>1</v>
      </c>
      <c r="O2561" s="48">
        <v>4846.53</v>
      </c>
      <c r="Q2561" s="12" t="s">
        <v>379</v>
      </c>
      <c r="R2561" s="46">
        <v>5062.1466666666665</v>
      </c>
      <c r="T2561" s="59" t="s">
        <v>108</v>
      </c>
      <c r="U2561" s="14">
        <v>0</v>
      </c>
      <c r="V2561" s="59" t="s">
        <v>150</v>
      </c>
      <c r="X2561" s="46">
        <v>152708.68</v>
      </c>
      <c r="Y2561" s="46">
        <v>3084.42</v>
      </c>
      <c r="Z2561" s="46">
        <v>8279.41</v>
      </c>
      <c r="AA2561" s="46">
        <v>4637.6399999999994</v>
      </c>
      <c r="AB2561" s="46">
        <v>2982.64</v>
      </c>
      <c r="AC2561" s="46">
        <v>2471.73</v>
      </c>
      <c r="AD2561" s="46">
        <v>9569.5499999999993</v>
      </c>
      <c r="AE2561" s="46">
        <v>4292.83</v>
      </c>
      <c r="AF2561" s="46">
        <v>4751.1000000000004</v>
      </c>
      <c r="AG2561" s="46">
        <v>4705.82</v>
      </c>
      <c r="AH2561" s="46">
        <v>4763.32</v>
      </c>
      <c r="AI2561" s="46">
        <v>5525.5</v>
      </c>
      <c r="AJ2561" s="46">
        <v>5970.23</v>
      </c>
      <c r="AK2561" s="46">
        <v>4561.4799999999996</v>
      </c>
      <c r="AL2561" s="46">
        <v>4846.53</v>
      </c>
      <c r="AM2561" s="46">
        <v>0</v>
      </c>
    </row>
    <row r="2562" spans="5:39" x14ac:dyDescent="0.2">
      <c r="E2562" s="47">
        <v>256</v>
      </c>
      <c r="F2562" s="47">
        <v>267</v>
      </c>
      <c r="G2562" s="47" t="s">
        <v>252</v>
      </c>
      <c r="H2562" s="47" t="s">
        <v>328</v>
      </c>
      <c r="I2562" s="47" t="s">
        <v>637</v>
      </c>
      <c r="J2562" s="533">
        <v>50000060</v>
      </c>
      <c r="K2562" s="14" t="s">
        <v>37</v>
      </c>
      <c r="L2562" s="14" t="s">
        <v>31</v>
      </c>
      <c r="M2562" s="45">
        <v>2562</v>
      </c>
      <c r="N2562" s="45">
        <v>1</v>
      </c>
      <c r="O2562" s="48">
        <v>0</v>
      </c>
      <c r="P2562" s="48"/>
      <c r="Q2562" s="12" t="s">
        <v>379</v>
      </c>
      <c r="R2562" s="46">
        <v>0</v>
      </c>
      <c r="T2562" s="59" t="s">
        <v>108</v>
      </c>
      <c r="U2562" s="14">
        <v>0</v>
      </c>
      <c r="V2562" s="59" t="s">
        <v>150</v>
      </c>
      <c r="Y2562" s="46">
        <v>0</v>
      </c>
      <c r="Z2562" s="46">
        <v>3084.42</v>
      </c>
      <c r="AA2562" s="46">
        <v>8000</v>
      </c>
      <c r="AB2562" s="46">
        <v>5000</v>
      </c>
      <c r="AC2562" s="46">
        <v>0</v>
      </c>
      <c r="AD2562" s="46">
        <v>0</v>
      </c>
      <c r="AE2562" s="46">
        <v>3000</v>
      </c>
      <c r="AF2562" s="46">
        <v>0</v>
      </c>
      <c r="AG2562" s="46">
        <v>0</v>
      </c>
      <c r="AH2562" s="46">
        <v>0</v>
      </c>
      <c r="AI2562" s="46">
        <v>0</v>
      </c>
      <c r="AJ2562" s="46">
        <v>0</v>
      </c>
      <c r="AK2562" s="46">
        <v>0</v>
      </c>
      <c r="AL2562" s="46">
        <v>0</v>
      </c>
      <c r="AM2562" s="46">
        <v>204066.46</v>
      </c>
    </row>
    <row r="2563" spans="5:39" x14ac:dyDescent="0.2">
      <c r="E2563" s="47">
        <v>256</v>
      </c>
      <c r="F2563" s="47">
        <v>267</v>
      </c>
      <c r="G2563" s="47" t="s">
        <v>252</v>
      </c>
      <c r="H2563" s="47" t="s">
        <v>328</v>
      </c>
      <c r="I2563" s="47" t="s">
        <v>637</v>
      </c>
      <c r="J2563" s="533">
        <v>50000060</v>
      </c>
      <c r="K2563" s="14" t="s">
        <v>65</v>
      </c>
      <c r="L2563" s="14" t="s">
        <v>31</v>
      </c>
      <c r="M2563" s="45">
        <v>2563</v>
      </c>
      <c r="N2563" s="45">
        <v>1</v>
      </c>
      <c r="O2563" s="52">
        <v>204066.46000000008</v>
      </c>
      <c r="P2563" s="48">
        <v>204066.46</v>
      </c>
      <c r="Q2563" s="12" t="s">
        <v>379</v>
      </c>
      <c r="R2563" s="46">
        <v>5062.1466666666811</v>
      </c>
      <c r="T2563" s="59" t="s">
        <v>108</v>
      </c>
      <c r="U2563" s="14">
        <v>0</v>
      </c>
      <c r="V2563" s="59" t="s">
        <v>150</v>
      </c>
      <c r="X2563" s="46">
        <v>133624.26</v>
      </c>
      <c r="Y2563" s="46">
        <v>3084.4199999999855</v>
      </c>
      <c r="Z2563" s="46">
        <v>8279.4100000000144</v>
      </c>
      <c r="AA2563" s="46">
        <v>4637.640000000014</v>
      </c>
      <c r="AB2563" s="46">
        <v>2982.6400000000144</v>
      </c>
      <c r="AC2563" s="46">
        <v>2471.7300000000146</v>
      </c>
      <c r="AD2563" s="46">
        <v>9569.5500000000138</v>
      </c>
      <c r="AE2563" s="46">
        <v>4292.8299999999854</v>
      </c>
      <c r="AF2563" s="46">
        <v>4751.0999999999858</v>
      </c>
      <c r="AG2563" s="46">
        <v>4705.8200000000143</v>
      </c>
      <c r="AH2563" s="46">
        <v>4763.3200000000143</v>
      </c>
      <c r="AI2563" s="46">
        <v>5525.5000000000146</v>
      </c>
      <c r="AJ2563" s="46">
        <v>5970.2300000000141</v>
      </c>
      <c r="AK2563" s="46">
        <v>4561.4800000000141</v>
      </c>
      <c r="AL2563" s="46">
        <v>4846.5300000000143</v>
      </c>
      <c r="AM2563" s="46">
        <v>0</v>
      </c>
    </row>
    <row r="2564" spans="5:39" x14ac:dyDescent="0.2">
      <c r="E2564" s="47">
        <v>256</v>
      </c>
      <c r="F2564" s="47">
        <v>267</v>
      </c>
      <c r="G2564" s="47" t="s">
        <v>252</v>
      </c>
      <c r="H2564" s="47" t="s">
        <v>328</v>
      </c>
      <c r="I2564" s="47" t="s">
        <v>637</v>
      </c>
      <c r="J2564" s="533">
        <v>50000060</v>
      </c>
      <c r="K2564" s="14" t="s">
        <v>64</v>
      </c>
      <c r="L2564" s="14" t="s">
        <v>57</v>
      </c>
      <c r="M2564" s="45">
        <v>2564</v>
      </c>
      <c r="N2564" s="45">
        <v>1</v>
      </c>
      <c r="O2564" s="46">
        <v>54367.733781228897</v>
      </c>
      <c r="Q2564" s="12" t="s">
        <v>379</v>
      </c>
      <c r="T2564" s="59" t="s">
        <v>108</v>
      </c>
      <c r="U2564" s="14">
        <v>0</v>
      </c>
      <c r="V2564" s="59" t="s">
        <v>150</v>
      </c>
      <c r="X2564" s="46">
        <v>51648.3537812289</v>
      </c>
      <c r="Y2564" s="46">
        <v>53337.653781228903</v>
      </c>
      <c r="Z2564" s="46">
        <v>51946.523781228905</v>
      </c>
      <c r="AA2564" s="46">
        <v>45637.813781228906</v>
      </c>
      <c r="AB2564" s="46">
        <v>39884.333781228903</v>
      </c>
      <c r="AC2564" s="46">
        <v>41573.633781228906</v>
      </c>
      <c r="AD2564" s="46">
        <v>43262.933781228909</v>
      </c>
      <c r="AE2564" s="46">
        <v>42026.033781228907</v>
      </c>
      <c r="AF2564" s="46">
        <v>43789.133781228906</v>
      </c>
      <c r="AG2564" s="46">
        <v>45552.233781228904</v>
      </c>
      <c r="AH2564" s="46">
        <v>47315.333781228903</v>
      </c>
      <c r="AI2564" s="46">
        <v>49078.433781228901</v>
      </c>
      <c r="AJ2564" s="46">
        <v>50841.5337812289</v>
      </c>
      <c r="AK2564" s="46">
        <v>52604.633781228898</v>
      </c>
      <c r="AL2564" s="46">
        <v>54367.733781228897</v>
      </c>
      <c r="AM2564" s="46">
        <v>0</v>
      </c>
    </row>
    <row r="2565" spans="5:39" x14ac:dyDescent="0.2">
      <c r="E2565" s="47">
        <v>256</v>
      </c>
      <c r="F2565" s="47">
        <v>267</v>
      </c>
      <c r="G2565" s="47" t="s">
        <v>252</v>
      </c>
      <c r="H2565" s="47" t="s">
        <v>328</v>
      </c>
      <c r="I2565" s="47" t="s">
        <v>637</v>
      </c>
      <c r="J2565" s="533">
        <v>50000060</v>
      </c>
      <c r="K2565" s="14" t="s">
        <v>64</v>
      </c>
      <c r="L2565" s="14" t="s">
        <v>54</v>
      </c>
      <c r="M2565" s="45">
        <v>2565</v>
      </c>
      <c r="N2565" s="45">
        <v>1</v>
      </c>
      <c r="O2565" s="46">
        <v>128449.60331532748</v>
      </c>
      <c r="Q2565" s="12" t="s">
        <v>379</v>
      </c>
      <c r="T2565" s="59" t="s">
        <v>108</v>
      </c>
      <c r="U2565" s="14">
        <v>0</v>
      </c>
      <c r="V2565" s="59" t="s">
        <v>150</v>
      </c>
      <c r="X2565" s="46">
        <v>80511.203315327497</v>
      </c>
      <c r="Y2565" s="46">
        <v>81856.323315327492</v>
      </c>
      <c r="Z2565" s="46">
        <v>88392.443315327488</v>
      </c>
      <c r="AA2565" s="46">
        <v>91288.793315327493</v>
      </c>
      <c r="AB2565" s="46">
        <v>94974.913315327489</v>
      </c>
      <c r="AC2565" s="46">
        <v>95707.343315327482</v>
      </c>
      <c r="AD2565" s="46">
        <v>103537.59331532748</v>
      </c>
      <c r="AE2565" s="46">
        <v>106017.32331532748</v>
      </c>
      <c r="AF2565" s="46">
        <v>108955.32331532748</v>
      </c>
      <c r="AG2565" s="46">
        <v>111848.04331532748</v>
      </c>
      <c r="AH2565" s="46">
        <v>114798.26331532748</v>
      </c>
      <c r="AI2565" s="46">
        <v>118510.66331532747</v>
      </c>
      <c r="AJ2565" s="46">
        <v>122667.79331532748</v>
      </c>
      <c r="AK2565" s="46">
        <v>125416.17331532748</v>
      </c>
      <c r="AL2565" s="46">
        <v>128449.60331532748</v>
      </c>
      <c r="AM2565" s="46">
        <v>0</v>
      </c>
    </row>
    <row r="2566" spans="5:39" x14ac:dyDescent="0.2">
      <c r="E2566" s="47">
        <v>256</v>
      </c>
      <c r="F2566" s="47">
        <v>267</v>
      </c>
      <c r="G2566" s="47" t="s">
        <v>252</v>
      </c>
      <c r="H2566" s="47" t="s">
        <v>328</v>
      </c>
      <c r="I2566" s="47" t="s">
        <v>637</v>
      </c>
      <c r="J2566" s="533">
        <v>50000060</v>
      </c>
      <c r="K2566" s="14" t="s">
        <v>64</v>
      </c>
      <c r="L2566" s="14" t="s">
        <v>58</v>
      </c>
      <c r="M2566" s="45">
        <v>2566</v>
      </c>
      <c r="N2566" s="45">
        <v>1</v>
      </c>
      <c r="O2566" s="46">
        <v>21249.122903443713</v>
      </c>
      <c r="Q2566" s="12" t="s">
        <v>379</v>
      </c>
      <c r="T2566" s="59" t="s">
        <v>108</v>
      </c>
      <c r="U2566" s="14">
        <v>0</v>
      </c>
      <c r="V2566" s="59" t="s">
        <v>150</v>
      </c>
      <c r="X2566" s="46">
        <v>1464.7029034436061</v>
      </c>
      <c r="Y2566" s="46">
        <v>20599.122903443611</v>
      </c>
      <c r="Z2566" s="46">
        <v>20649.122903443611</v>
      </c>
      <c r="AA2566" s="46">
        <v>20699.122903443611</v>
      </c>
      <c r="AB2566" s="46">
        <v>20749.12290344364</v>
      </c>
      <c r="AC2566" s="46">
        <v>20799.12290344364</v>
      </c>
      <c r="AD2566" s="46">
        <v>20849.12290344364</v>
      </c>
      <c r="AE2566" s="46">
        <v>20899.122903443655</v>
      </c>
      <c r="AF2566" s="46">
        <v>20949.122903443626</v>
      </c>
      <c r="AG2566" s="46">
        <v>20999.122903443655</v>
      </c>
      <c r="AH2566" s="46">
        <v>21049.122903443655</v>
      </c>
      <c r="AI2566" s="46">
        <v>21099.122903443655</v>
      </c>
      <c r="AJ2566" s="46">
        <v>21149.122903443684</v>
      </c>
      <c r="AK2566" s="46">
        <v>21199.122903443655</v>
      </c>
      <c r="AL2566" s="46">
        <v>21249.122903443713</v>
      </c>
      <c r="AM2566" s="46">
        <v>5.8207660913467407E-11</v>
      </c>
    </row>
    <row r="2567" spans="5:39" x14ac:dyDescent="0.2">
      <c r="E2567" s="47">
        <v>256</v>
      </c>
      <c r="F2567" s="47">
        <v>267</v>
      </c>
      <c r="G2567" s="47" t="s">
        <v>252</v>
      </c>
      <c r="H2567" s="47" t="s">
        <v>328</v>
      </c>
      <c r="I2567" s="47" t="s">
        <v>637</v>
      </c>
      <c r="J2567" s="533">
        <v>50000060</v>
      </c>
      <c r="K2567" s="14" t="s">
        <v>67</v>
      </c>
      <c r="L2567" s="14" t="s">
        <v>67</v>
      </c>
      <c r="M2567" s="45">
        <v>2567</v>
      </c>
      <c r="N2567" s="45">
        <v>1</v>
      </c>
      <c r="O2567" s="53">
        <v>345.53890031708579</v>
      </c>
      <c r="P2567" s="54">
        <v>335.53890031708579</v>
      </c>
      <c r="Q2567" s="55" t="s">
        <v>379</v>
      </c>
      <c r="R2567" s="56">
        <v>40.312237759474918</v>
      </c>
      <c r="S2567" s="57" t="s">
        <v>370</v>
      </c>
      <c r="T2567" s="60" t="s">
        <v>108</v>
      </c>
      <c r="U2567" s="14">
        <v>39</v>
      </c>
      <c r="V2567" s="60" t="s">
        <v>150</v>
      </c>
      <c r="Y2567" s="46">
        <v>345.53890031708579</v>
      </c>
      <c r="Z2567" s="46">
        <v>345.53890031708579</v>
      </c>
      <c r="AA2567" s="46">
        <v>345.53890031708579</v>
      </c>
      <c r="AB2567" s="46">
        <v>345.53890031708579</v>
      </c>
      <c r="AC2567" s="46">
        <v>345.53890031708579</v>
      </c>
      <c r="AD2567" s="46">
        <v>345.53890031708579</v>
      </c>
      <c r="AE2567" s="46">
        <v>345.53890031708579</v>
      </c>
      <c r="AF2567" s="46">
        <v>345.53890031708579</v>
      </c>
      <c r="AG2567" s="46">
        <v>345.53890031708579</v>
      </c>
      <c r="AH2567" s="46">
        <v>345.53890031708579</v>
      </c>
      <c r="AI2567" s="46">
        <v>345.53890031708579</v>
      </c>
      <c r="AJ2567" s="46">
        <v>345.53890031708579</v>
      </c>
      <c r="AK2567" s="46">
        <v>345.53890031708579</v>
      </c>
      <c r="AL2567" s="46">
        <v>345.53890031708579</v>
      </c>
      <c r="AM2567" s="46">
        <v>345.53890031708579</v>
      </c>
    </row>
    <row r="2568" spans="5:39" x14ac:dyDescent="0.2">
      <c r="E2568" s="14">
        <v>257</v>
      </c>
      <c r="F2568" s="14">
        <v>268</v>
      </c>
      <c r="G2568" s="14" t="s">
        <v>252</v>
      </c>
      <c r="H2568" s="14" t="s">
        <v>362</v>
      </c>
      <c r="I2568" s="14" t="s">
        <v>638</v>
      </c>
      <c r="J2568" s="531">
        <v>50000061</v>
      </c>
      <c r="K2568" s="14" t="s">
        <v>59</v>
      </c>
      <c r="L2568" s="14" t="s">
        <v>57</v>
      </c>
      <c r="M2568" s="45">
        <v>2568</v>
      </c>
      <c r="N2568" s="45">
        <v>1</v>
      </c>
      <c r="O2568" s="46">
        <v>1743.51</v>
      </c>
      <c r="Q2568" s="12" t="s">
        <v>379</v>
      </c>
      <c r="T2568" s="59" t="s">
        <v>108</v>
      </c>
      <c r="U2568" s="14">
        <v>0</v>
      </c>
      <c r="V2568" s="59" t="s">
        <v>175</v>
      </c>
      <c r="Y2568" s="46">
        <v>1670.53</v>
      </c>
      <c r="Z2568" s="46">
        <v>1676.52</v>
      </c>
      <c r="AA2568" s="46">
        <v>1672.52</v>
      </c>
      <c r="AB2568" s="46">
        <v>1672.53</v>
      </c>
      <c r="AC2568" s="46">
        <v>1670.53</v>
      </c>
      <c r="AD2568" s="46">
        <v>1670.53</v>
      </c>
      <c r="AE2568" s="46">
        <v>1743.51</v>
      </c>
      <c r="AF2568" s="46">
        <v>1743.51</v>
      </c>
      <c r="AG2568" s="46">
        <v>1743.51</v>
      </c>
      <c r="AH2568" s="46">
        <v>1743.51</v>
      </c>
      <c r="AI2568" s="46">
        <v>1743.51</v>
      </c>
      <c r="AJ2568" s="46">
        <v>1743.51</v>
      </c>
      <c r="AK2568" s="46">
        <v>1743.51</v>
      </c>
      <c r="AL2568" s="46">
        <v>1743.51</v>
      </c>
      <c r="AM2568" s="46">
        <v>0</v>
      </c>
    </row>
    <row r="2569" spans="5:39" x14ac:dyDescent="0.2">
      <c r="E2569" s="47">
        <v>257</v>
      </c>
      <c r="F2569" s="47">
        <v>268</v>
      </c>
      <c r="G2569" s="47" t="s">
        <v>252</v>
      </c>
      <c r="H2569" s="47" t="s">
        <v>362</v>
      </c>
      <c r="I2569" s="47" t="s">
        <v>638</v>
      </c>
      <c r="J2569" s="533">
        <v>50000061</v>
      </c>
      <c r="K2569" s="14" t="s">
        <v>59</v>
      </c>
      <c r="L2569" s="14" t="s">
        <v>54</v>
      </c>
      <c r="M2569" s="45">
        <v>2569</v>
      </c>
      <c r="N2569" s="45">
        <v>1</v>
      </c>
      <c r="O2569" s="46">
        <v>3844.55</v>
      </c>
      <c r="Q2569" s="12" t="s">
        <v>379</v>
      </c>
      <c r="T2569" s="59" t="s">
        <v>108</v>
      </c>
      <c r="U2569" s="14">
        <v>0</v>
      </c>
      <c r="V2569" s="59" t="s">
        <v>175</v>
      </c>
      <c r="Y2569" s="46">
        <v>1331.15</v>
      </c>
      <c r="Z2569" s="46">
        <v>11332.86</v>
      </c>
      <c r="AA2569" s="46">
        <v>2574.64</v>
      </c>
      <c r="AB2569" s="46">
        <v>1227.3699999999999</v>
      </c>
      <c r="AC2569" s="46">
        <v>3112.3499999999995</v>
      </c>
      <c r="AD2569" s="46">
        <v>1253.3200000000002</v>
      </c>
      <c r="AE2569" s="46">
        <v>2533.8000000000002</v>
      </c>
      <c r="AF2569" s="46">
        <v>2986.98</v>
      </c>
      <c r="AG2569" s="46">
        <v>2939.5699999999997</v>
      </c>
      <c r="AH2569" s="46">
        <v>2998.93</v>
      </c>
      <c r="AI2569" s="46">
        <v>-3362.2799999999997</v>
      </c>
      <c r="AJ2569" s="46">
        <v>3582.8</v>
      </c>
      <c r="AK2569" s="46">
        <v>3748.0700000000006</v>
      </c>
      <c r="AL2569" s="46">
        <v>3844.55</v>
      </c>
      <c r="AM2569" s="46">
        <v>0</v>
      </c>
    </row>
    <row r="2570" spans="5:39" x14ac:dyDescent="0.2">
      <c r="E2570" s="47">
        <v>257</v>
      </c>
      <c r="F2570" s="47">
        <v>268</v>
      </c>
      <c r="G2570" s="47" t="s">
        <v>252</v>
      </c>
      <c r="H2570" s="47" t="s">
        <v>362</v>
      </c>
      <c r="I2570" s="47" t="s">
        <v>638</v>
      </c>
      <c r="J2570" s="533">
        <v>50000061</v>
      </c>
      <c r="K2570" s="14" t="s">
        <v>59</v>
      </c>
      <c r="L2570" s="14" t="s">
        <v>58</v>
      </c>
      <c r="M2570" s="45">
        <v>2570</v>
      </c>
      <c r="N2570" s="45">
        <v>1</v>
      </c>
      <c r="O2570" s="46">
        <v>50</v>
      </c>
      <c r="Q2570" s="12" t="s">
        <v>379</v>
      </c>
      <c r="T2570" s="59" t="s">
        <v>108</v>
      </c>
      <c r="U2570" s="14">
        <v>0</v>
      </c>
      <c r="V2570" s="59" t="s">
        <v>175</v>
      </c>
      <c r="Y2570" s="46">
        <v>49.999999999999773</v>
      </c>
      <c r="Z2570" s="46">
        <v>49.999999999998181</v>
      </c>
      <c r="AA2570" s="46">
        <v>50</v>
      </c>
      <c r="AB2570" s="46">
        <v>50.000000000000227</v>
      </c>
      <c r="AC2570" s="46">
        <v>50.000000000000909</v>
      </c>
      <c r="AD2570" s="46">
        <v>49.999999999999773</v>
      </c>
      <c r="AE2570" s="46">
        <v>50</v>
      </c>
      <c r="AF2570" s="46">
        <v>49.999999999999545</v>
      </c>
      <c r="AG2570" s="46">
        <v>50</v>
      </c>
      <c r="AH2570" s="46">
        <v>49.999999999999545</v>
      </c>
      <c r="AI2570" s="46">
        <v>50</v>
      </c>
      <c r="AJ2570" s="46">
        <v>50</v>
      </c>
      <c r="AK2570" s="46">
        <v>49.999999999999091</v>
      </c>
      <c r="AL2570" s="46">
        <v>50</v>
      </c>
      <c r="AM2570" s="46">
        <v>0</v>
      </c>
    </row>
    <row r="2571" spans="5:39" x14ac:dyDescent="0.2">
      <c r="E2571" s="47">
        <v>257</v>
      </c>
      <c r="F2571" s="47">
        <v>268</v>
      </c>
      <c r="G2571" s="47" t="s">
        <v>252</v>
      </c>
      <c r="H2571" s="47" t="s">
        <v>362</v>
      </c>
      <c r="I2571" s="47" t="s">
        <v>638</v>
      </c>
      <c r="J2571" s="533">
        <v>50000061</v>
      </c>
      <c r="K2571" s="14" t="s">
        <v>59</v>
      </c>
      <c r="L2571" s="14" t="s">
        <v>31</v>
      </c>
      <c r="M2571" s="45">
        <v>2571</v>
      </c>
      <c r="N2571" s="45">
        <v>1</v>
      </c>
      <c r="O2571" s="48">
        <v>5638.06</v>
      </c>
      <c r="Q2571" s="12" t="s">
        <v>379</v>
      </c>
      <c r="R2571" s="46">
        <v>4085.4500000000003</v>
      </c>
      <c r="T2571" s="59" t="s">
        <v>108</v>
      </c>
      <c r="U2571" s="14">
        <v>0</v>
      </c>
      <c r="V2571" s="59" t="s">
        <v>175</v>
      </c>
      <c r="X2571" s="46">
        <v>126235.45</v>
      </c>
      <c r="Y2571" s="46">
        <v>3051.6800000000003</v>
      </c>
      <c r="Z2571" s="46">
        <v>13059.38</v>
      </c>
      <c r="AA2571" s="46">
        <v>4297.16</v>
      </c>
      <c r="AB2571" s="46">
        <v>2949.8999999999996</v>
      </c>
      <c r="AC2571" s="46">
        <v>4832.88</v>
      </c>
      <c r="AD2571" s="46">
        <v>2973.8500000000004</v>
      </c>
      <c r="AE2571" s="46">
        <v>4327.3100000000004</v>
      </c>
      <c r="AF2571" s="46">
        <v>4780.49</v>
      </c>
      <c r="AG2571" s="46">
        <v>4733.08</v>
      </c>
      <c r="AH2571" s="46">
        <v>4792.4399999999987</v>
      </c>
      <c r="AI2571" s="46">
        <v>-1568.7699999999998</v>
      </c>
      <c r="AJ2571" s="46">
        <v>5376.31</v>
      </c>
      <c r="AK2571" s="46">
        <v>5541.58</v>
      </c>
      <c r="AL2571" s="46">
        <v>5638.06</v>
      </c>
      <c r="AM2571" s="46">
        <v>0</v>
      </c>
    </row>
    <row r="2572" spans="5:39" x14ac:dyDescent="0.2">
      <c r="E2572" s="47">
        <v>257</v>
      </c>
      <c r="F2572" s="47">
        <v>268</v>
      </c>
      <c r="G2572" s="47" t="s">
        <v>252</v>
      </c>
      <c r="H2572" s="47" t="s">
        <v>362</v>
      </c>
      <c r="I2572" s="47" t="s">
        <v>638</v>
      </c>
      <c r="J2572" s="533">
        <v>50000061</v>
      </c>
      <c r="K2572" s="14" t="s">
        <v>37</v>
      </c>
      <c r="L2572" s="14" t="s">
        <v>31</v>
      </c>
      <c r="M2572" s="45">
        <v>2572</v>
      </c>
      <c r="N2572" s="45">
        <v>1</v>
      </c>
      <c r="O2572" s="48">
        <v>0</v>
      </c>
      <c r="P2572" s="48"/>
      <c r="Q2572" s="12" t="s">
        <v>379</v>
      </c>
      <c r="R2572" s="46">
        <v>2500</v>
      </c>
      <c r="T2572" s="59" t="s">
        <v>108</v>
      </c>
      <c r="U2572" s="14">
        <v>0</v>
      </c>
      <c r="V2572" s="59" t="s">
        <v>175</v>
      </c>
      <c r="Y2572" s="46">
        <v>0</v>
      </c>
      <c r="Z2572" s="46">
        <v>3051.68</v>
      </c>
      <c r="AA2572" s="46">
        <v>4000</v>
      </c>
      <c r="AB2572" s="46">
        <v>3140</v>
      </c>
      <c r="AC2572" s="46">
        <v>0</v>
      </c>
      <c r="AD2572" s="46">
        <v>3000</v>
      </c>
      <c r="AE2572" s="46">
        <v>0</v>
      </c>
      <c r="AF2572" s="46">
        <v>0</v>
      </c>
      <c r="AG2572" s="46">
        <v>0</v>
      </c>
      <c r="AH2572" s="46">
        <v>5000</v>
      </c>
      <c r="AI2572" s="46">
        <v>0</v>
      </c>
      <c r="AJ2572" s="46">
        <v>5000</v>
      </c>
      <c r="AK2572" s="46">
        <v>5000</v>
      </c>
      <c r="AL2572" s="46">
        <v>0</v>
      </c>
      <c r="AM2572" s="46">
        <v>32565.824000000001</v>
      </c>
    </row>
    <row r="2573" spans="5:39" x14ac:dyDescent="0.2">
      <c r="E2573" s="47">
        <v>257</v>
      </c>
      <c r="F2573" s="47">
        <v>268</v>
      </c>
      <c r="G2573" s="47" t="s">
        <v>252</v>
      </c>
      <c r="H2573" s="47" t="s">
        <v>362</v>
      </c>
      <c r="I2573" s="47" t="s">
        <v>638</v>
      </c>
      <c r="J2573" s="533">
        <v>50000061</v>
      </c>
      <c r="K2573" s="14" t="s">
        <v>65</v>
      </c>
      <c r="L2573" s="14" t="s">
        <v>31</v>
      </c>
      <c r="M2573" s="45">
        <v>2573</v>
      </c>
      <c r="N2573" s="45">
        <v>1</v>
      </c>
      <c r="O2573" s="52">
        <v>162829.12</v>
      </c>
      <c r="P2573" s="48">
        <v>32565.824000000001</v>
      </c>
      <c r="Q2573" s="12" t="s">
        <v>379</v>
      </c>
      <c r="R2573" s="46">
        <v>4085.4499999999953</v>
      </c>
      <c r="T2573" s="59" t="s">
        <v>108</v>
      </c>
      <c r="U2573" s="14">
        <v>0</v>
      </c>
      <c r="V2573" s="59" t="s">
        <v>175</v>
      </c>
      <c r="X2573" s="46">
        <v>98043.76999999999</v>
      </c>
      <c r="Y2573" s="46">
        <v>3051.6800000000076</v>
      </c>
      <c r="Z2573" s="46">
        <v>13059.380000000006</v>
      </c>
      <c r="AA2573" s="46">
        <v>4297.1600000000071</v>
      </c>
      <c r="AB2573" s="46">
        <v>2949.9000000000069</v>
      </c>
      <c r="AC2573" s="46">
        <v>4832.8799999999928</v>
      </c>
      <c r="AD2573" s="46">
        <v>2973.8500000000076</v>
      </c>
      <c r="AE2573" s="46">
        <v>4327.3100000000077</v>
      </c>
      <c r="AF2573" s="46">
        <v>4780.4899999999925</v>
      </c>
      <c r="AG2573" s="46">
        <v>4733.0799999999927</v>
      </c>
      <c r="AH2573" s="46">
        <v>4792.4399999999914</v>
      </c>
      <c r="AI2573" s="46">
        <v>0</v>
      </c>
      <c r="AJ2573" s="46">
        <v>3807.5400000000036</v>
      </c>
      <c r="AK2573" s="46">
        <v>5541.5799999999927</v>
      </c>
      <c r="AL2573" s="46">
        <v>5638.0599999999931</v>
      </c>
      <c r="AM2573" s="46">
        <v>0</v>
      </c>
    </row>
    <row r="2574" spans="5:39" x14ac:dyDescent="0.2">
      <c r="E2574" s="47">
        <v>257</v>
      </c>
      <c r="F2574" s="47">
        <v>268</v>
      </c>
      <c r="G2574" s="47" t="s">
        <v>252</v>
      </c>
      <c r="H2574" s="47" t="s">
        <v>362</v>
      </c>
      <c r="I2574" s="47" t="s">
        <v>638</v>
      </c>
      <c r="J2574" s="533">
        <v>50000061</v>
      </c>
      <c r="K2574" s="14" t="s">
        <v>64</v>
      </c>
      <c r="L2574" s="14" t="s">
        <v>57</v>
      </c>
      <c r="M2574" s="45">
        <v>2574</v>
      </c>
      <c r="N2574" s="45">
        <v>1</v>
      </c>
      <c r="O2574" s="46">
        <v>26636.411156655668</v>
      </c>
      <c r="Q2574" s="12" t="s">
        <v>379</v>
      </c>
      <c r="T2574" s="59" t="s">
        <v>108</v>
      </c>
      <c r="U2574" s="14">
        <v>0</v>
      </c>
      <c r="V2574" s="59" t="s">
        <v>175</v>
      </c>
      <c r="X2574" s="46">
        <v>30846.851156655681</v>
      </c>
      <c r="Y2574" s="46">
        <v>32517.38115665568</v>
      </c>
      <c r="Z2574" s="46">
        <v>31142.22115665568</v>
      </c>
      <c r="AA2574" s="46">
        <v>28814.741156655677</v>
      </c>
      <c r="AB2574" s="46">
        <v>27347.271156655675</v>
      </c>
      <c r="AC2574" s="46">
        <v>29017.801156655674</v>
      </c>
      <c r="AD2574" s="46">
        <v>27688.331156655673</v>
      </c>
      <c r="AE2574" s="46">
        <v>29431.841156655672</v>
      </c>
      <c r="AF2574" s="46">
        <v>31175.35115665567</v>
      </c>
      <c r="AG2574" s="46">
        <v>32918.861156655672</v>
      </c>
      <c r="AH2574" s="46">
        <v>29662.371156655674</v>
      </c>
      <c r="AI2574" s="46">
        <v>31405.881156655672</v>
      </c>
      <c r="AJ2574" s="46">
        <v>28149.391156655671</v>
      </c>
      <c r="AK2574" s="46">
        <v>24892.901156655669</v>
      </c>
      <c r="AL2574" s="46">
        <v>26636.411156655668</v>
      </c>
      <c r="AM2574" s="46">
        <v>0</v>
      </c>
    </row>
    <row r="2575" spans="5:39" x14ac:dyDescent="0.2">
      <c r="E2575" s="47">
        <v>257</v>
      </c>
      <c r="F2575" s="47">
        <v>268</v>
      </c>
      <c r="G2575" s="47" t="s">
        <v>252</v>
      </c>
      <c r="H2575" s="47" t="s">
        <v>362</v>
      </c>
      <c r="I2575" s="47" t="s">
        <v>638</v>
      </c>
      <c r="J2575" s="533">
        <v>50000061</v>
      </c>
      <c r="K2575" s="14" t="s">
        <v>64</v>
      </c>
      <c r="L2575" s="14" t="s">
        <v>54</v>
      </c>
      <c r="M2575" s="45">
        <v>2575</v>
      </c>
      <c r="N2575" s="45">
        <v>1</v>
      </c>
      <c r="O2575" s="46">
        <v>106416.40956508796</v>
      </c>
      <c r="Q2575" s="12" t="s">
        <v>379</v>
      </c>
      <c r="T2575" s="59" t="s">
        <v>108</v>
      </c>
      <c r="U2575" s="14">
        <v>0</v>
      </c>
      <c r="V2575" s="59" t="s">
        <v>175</v>
      </c>
      <c r="X2575" s="46">
        <v>66312.299565087946</v>
      </c>
      <c r="Y2575" s="46">
        <v>67643.44956508794</v>
      </c>
      <c r="Z2575" s="46">
        <v>78976.30956508794</v>
      </c>
      <c r="AA2575" s="46">
        <v>81550.94956508794</v>
      </c>
      <c r="AB2575" s="46">
        <v>82778.319565087935</v>
      </c>
      <c r="AC2575" s="46">
        <v>85890.669565087941</v>
      </c>
      <c r="AD2575" s="46">
        <v>87143.989565087948</v>
      </c>
      <c r="AE2575" s="46">
        <v>89677.789565087951</v>
      </c>
      <c r="AF2575" s="46">
        <v>92664.769565087947</v>
      </c>
      <c r="AG2575" s="46">
        <v>95604.339565087954</v>
      </c>
      <c r="AH2575" s="46">
        <v>98603.269565087947</v>
      </c>
      <c r="AI2575" s="46">
        <v>95240.989565087948</v>
      </c>
      <c r="AJ2575" s="46">
        <v>98823.789565087951</v>
      </c>
      <c r="AK2575" s="46">
        <v>102571.85956508796</v>
      </c>
      <c r="AL2575" s="46">
        <v>106416.40956508796</v>
      </c>
      <c r="AM2575" s="46">
        <v>100486.99672174364</v>
      </c>
    </row>
    <row r="2576" spans="5:39" x14ac:dyDescent="0.2">
      <c r="E2576" s="47">
        <v>257</v>
      </c>
      <c r="F2576" s="47">
        <v>268</v>
      </c>
      <c r="G2576" s="47" t="s">
        <v>252</v>
      </c>
      <c r="H2576" s="47" t="s">
        <v>362</v>
      </c>
      <c r="I2576" s="47" t="s">
        <v>638</v>
      </c>
      <c r="J2576" s="533">
        <v>50000061</v>
      </c>
      <c r="K2576" s="14" t="s">
        <v>64</v>
      </c>
      <c r="L2576" s="14" t="s">
        <v>58</v>
      </c>
      <c r="M2576" s="45">
        <v>2576</v>
      </c>
      <c r="N2576" s="45">
        <v>1</v>
      </c>
      <c r="O2576" s="46">
        <v>29776.299278256367</v>
      </c>
      <c r="Q2576" s="12" t="s">
        <v>379</v>
      </c>
      <c r="T2576" s="59" t="s">
        <v>108</v>
      </c>
      <c r="U2576" s="14">
        <v>0</v>
      </c>
      <c r="V2576" s="59" t="s">
        <v>175</v>
      </c>
      <c r="X2576" s="46">
        <v>884.61927825636565</v>
      </c>
      <c r="Y2576" s="46">
        <v>29126.299278256382</v>
      </c>
      <c r="Z2576" s="46">
        <v>29176.299278256396</v>
      </c>
      <c r="AA2576" s="46">
        <v>29226.299278256396</v>
      </c>
      <c r="AB2576" s="46">
        <v>29276.299278256396</v>
      </c>
      <c r="AC2576" s="46">
        <v>29326.299278256396</v>
      </c>
      <c r="AD2576" s="46">
        <v>29376.299278256396</v>
      </c>
      <c r="AE2576" s="46">
        <v>29426.299278256396</v>
      </c>
      <c r="AF2576" s="46">
        <v>29476.299278256396</v>
      </c>
      <c r="AG2576" s="46">
        <v>29526.299278256367</v>
      </c>
      <c r="AH2576" s="46">
        <v>29576.299278256382</v>
      </c>
      <c r="AI2576" s="46">
        <v>29626.299278256396</v>
      </c>
      <c r="AJ2576" s="46">
        <v>29676.299278256382</v>
      </c>
      <c r="AK2576" s="46">
        <v>29726.299278256382</v>
      </c>
      <c r="AL2576" s="46">
        <v>29776.299278256367</v>
      </c>
      <c r="AM2576" s="46">
        <v>29776.299278256352</v>
      </c>
    </row>
    <row r="2577" spans="5:39" x14ac:dyDescent="0.2">
      <c r="E2577" s="47">
        <v>257</v>
      </c>
      <c r="F2577" s="47">
        <v>268</v>
      </c>
      <c r="G2577" s="47" t="s">
        <v>252</v>
      </c>
      <c r="H2577" s="47" t="s">
        <v>362</v>
      </c>
      <c r="I2577" s="47" t="s">
        <v>638</v>
      </c>
      <c r="J2577" s="533">
        <v>50000061</v>
      </c>
      <c r="K2577" s="14" t="s">
        <v>67</v>
      </c>
      <c r="L2577" s="14" t="s">
        <v>67</v>
      </c>
      <c r="M2577" s="45">
        <v>2577</v>
      </c>
      <c r="N2577" s="45">
        <v>1</v>
      </c>
      <c r="O2577" s="53">
        <v>340.62664030856831</v>
      </c>
      <c r="P2577" s="54">
        <v>330.62664030856831</v>
      </c>
      <c r="Q2577" s="55" t="s">
        <v>379</v>
      </c>
      <c r="R2577" s="56">
        <v>39.855859207676019</v>
      </c>
      <c r="S2577" s="57" t="s">
        <v>370</v>
      </c>
      <c r="T2577" s="60" t="s">
        <v>108</v>
      </c>
      <c r="U2577" s="14">
        <v>40</v>
      </c>
      <c r="V2577" s="60" t="s">
        <v>175</v>
      </c>
      <c r="Y2577" s="46">
        <v>340.62664030856831</v>
      </c>
      <c r="Z2577" s="46">
        <v>340.62664030856831</v>
      </c>
      <c r="AA2577" s="46">
        <v>340.62664030856831</v>
      </c>
      <c r="AB2577" s="46">
        <v>340.62664030856831</v>
      </c>
      <c r="AC2577" s="46">
        <v>340.62664030856831</v>
      </c>
      <c r="AD2577" s="46">
        <v>340.62664030856831</v>
      </c>
      <c r="AE2577" s="46">
        <v>340.62664030856831</v>
      </c>
      <c r="AF2577" s="46">
        <v>340.62664030856831</v>
      </c>
      <c r="AG2577" s="46">
        <v>340.62664030856831</v>
      </c>
      <c r="AH2577" s="46">
        <v>340.62664030856831</v>
      </c>
      <c r="AI2577" s="46">
        <v>340.62664030856831</v>
      </c>
      <c r="AJ2577" s="46">
        <v>340.62664030856831</v>
      </c>
      <c r="AK2577" s="46">
        <v>340.62664030856831</v>
      </c>
      <c r="AL2577" s="46">
        <v>340.62664030856831</v>
      </c>
      <c r="AM2577" s="46">
        <v>340.62664030856831</v>
      </c>
    </row>
    <row r="2578" spans="5:39" x14ac:dyDescent="0.2">
      <c r="E2578" s="14">
        <v>258</v>
      </c>
      <c r="F2578" s="14">
        <v>269</v>
      </c>
      <c r="G2578" s="14" t="s">
        <v>252</v>
      </c>
      <c r="H2578" s="14" t="s">
        <v>339</v>
      </c>
      <c r="I2578" s="14" t="s">
        <v>639</v>
      </c>
      <c r="J2578" s="531">
        <v>50000062</v>
      </c>
      <c r="K2578" s="14" t="s">
        <v>59</v>
      </c>
      <c r="L2578" s="14" t="s">
        <v>57</v>
      </c>
      <c r="M2578" s="45">
        <v>2578</v>
      </c>
      <c r="N2578" s="45">
        <v>1</v>
      </c>
      <c r="O2578" s="46">
        <v>4219.6899999999996</v>
      </c>
      <c r="Q2578" s="12" t="s">
        <v>471</v>
      </c>
      <c r="T2578" s="59" t="s">
        <v>87</v>
      </c>
      <c r="U2578" s="14">
        <v>0</v>
      </c>
      <c r="V2578" s="59" t="s">
        <v>175</v>
      </c>
      <c r="Y2578" s="46">
        <v>4043.06</v>
      </c>
      <c r="Z2578" s="46">
        <v>4053.04</v>
      </c>
      <c r="AA2578" s="46">
        <v>4049.05</v>
      </c>
      <c r="AB2578" s="46">
        <v>4049.04</v>
      </c>
      <c r="AC2578" s="46">
        <v>4043.06</v>
      </c>
      <c r="AD2578" s="46">
        <v>4043.06</v>
      </c>
      <c r="AE2578" s="46">
        <v>4219.6899999999996</v>
      </c>
      <c r="AF2578" s="46">
        <v>4219.6899999999996</v>
      </c>
      <c r="AG2578" s="46">
        <v>4219.6899999999996</v>
      </c>
      <c r="AH2578" s="46">
        <v>4219.6899999999996</v>
      </c>
      <c r="AI2578" s="46">
        <v>4219.6899999999996</v>
      </c>
      <c r="AJ2578" s="46">
        <v>4219.6899999999996</v>
      </c>
      <c r="AK2578" s="46">
        <v>4219.6899999999996</v>
      </c>
      <c r="AL2578" s="46">
        <v>4219.6899999999996</v>
      </c>
      <c r="AM2578" s="46">
        <v>0</v>
      </c>
    </row>
    <row r="2579" spans="5:39" x14ac:dyDescent="0.2">
      <c r="E2579" s="47">
        <v>258</v>
      </c>
      <c r="F2579" s="47">
        <v>269</v>
      </c>
      <c r="G2579" s="47" t="s">
        <v>252</v>
      </c>
      <c r="H2579" s="47" t="s">
        <v>339</v>
      </c>
      <c r="I2579" s="47" t="s">
        <v>639</v>
      </c>
      <c r="J2579" s="533">
        <v>50000062</v>
      </c>
      <c r="K2579" s="14" t="s">
        <v>59</v>
      </c>
      <c r="L2579" s="14" t="s">
        <v>54</v>
      </c>
      <c r="M2579" s="45">
        <v>2579</v>
      </c>
      <c r="N2579" s="45">
        <v>1</v>
      </c>
      <c r="O2579" s="46">
        <v>5998.4699999999993</v>
      </c>
      <c r="Q2579" s="12" t="s">
        <v>471</v>
      </c>
      <c r="T2579" s="59" t="s">
        <v>87</v>
      </c>
      <c r="U2579" s="14">
        <v>0</v>
      </c>
      <c r="V2579" s="59" t="s">
        <v>175</v>
      </c>
      <c r="Y2579" s="46">
        <v>3219.11</v>
      </c>
      <c r="Z2579" s="46">
        <v>4821.68</v>
      </c>
      <c r="AA2579" s="46">
        <v>3033.51</v>
      </c>
      <c r="AB2579" s="46">
        <v>2969.65</v>
      </c>
      <c r="AC2579" s="46">
        <v>1752.25</v>
      </c>
      <c r="AD2579" s="46">
        <v>872.77</v>
      </c>
      <c r="AE2579" s="46">
        <v>907.54</v>
      </c>
      <c r="AF2579" s="46">
        <v>2004.33</v>
      </c>
      <c r="AG2579" s="46">
        <v>2087.39</v>
      </c>
      <c r="AH2579" s="46">
        <v>2034.7399999999998</v>
      </c>
      <c r="AI2579" s="46">
        <v>4048.43</v>
      </c>
      <c r="AJ2579" s="46">
        <v>4921.8000000000011</v>
      </c>
      <c r="AK2579" s="46">
        <v>5312.69</v>
      </c>
      <c r="AL2579" s="46">
        <v>5998.4699999999993</v>
      </c>
      <c r="AM2579" s="46">
        <v>0</v>
      </c>
    </row>
    <row r="2580" spans="5:39" x14ac:dyDescent="0.2">
      <c r="E2580" s="47">
        <v>258</v>
      </c>
      <c r="F2580" s="47">
        <v>269</v>
      </c>
      <c r="G2580" s="47" t="s">
        <v>252</v>
      </c>
      <c r="H2580" s="47" t="s">
        <v>339</v>
      </c>
      <c r="I2580" s="47" t="s">
        <v>639</v>
      </c>
      <c r="J2580" s="533">
        <v>50000062</v>
      </c>
      <c r="K2580" s="14" t="s">
        <v>59</v>
      </c>
      <c r="L2580" s="14" t="s">
        <v>58</v>
      </c>
      <c r="M2580" s="45">
        <v>2580</v>
      </c>
      <c r="N2580" s="45">
        <v>1</v>
      </c>
      <c r="O2580" s="46">
        <v>0</v>
      </c>
      <c r="Q2580" s="12" t="s">
        <v>471</v>
      </c>
      <c r="T2580" s="59" t="s">
        <v>87</v>
      </c>
      <c r="U2580" s="14">
        <v>0</v>
      </c>
      <c r="V2580" s="59" t="s">
        <v>175</v>
      </c>
      <c r="Y2580" s="46">
        <v>50</v>
      </c>
      <c r="Z2580" s="46">
        <v>49.999999999999091</v>
      </c>
      <c r="AA2580" s="46">
        <v>50</v>
      </c>
      <c r="AB2580" s="46">
        <v>49.999999999999545</v>
      </c>
      <c r="AC2580" s="46">
        <v>50.000000000000455</v>
      </c>
      <c r="AD2580" s="46">
        <v>50</v>
      </c>
      <c r="AE2580" s="46">
        <v>50</v>
      </c>
      <c r="AF2580" s="46">
        <v>50.000000000000909</v>
      </c>
      <c r="AG2580" s="46">
        <v>50.000000000000455</v>
      </c>
      <c r="AH2580" s="46">
        <v>50.000000000000909</v>
      </c>
      <c r="AI2580" s="46">
        <v>50.000000000001364</v>
      </c>
      <c r="AJ2580" s="46">
        <v>49.999999999999091</v>
      </c>
      <c r="AK2580" s="46">
        <v>-600</v>
      </c>
      <c r="AL2580" s="46">
        <v>0</v>
      </c>
      <c r="AM2580" s="46">
        <v>0</v>
      </c>
    </row>
    <row r="2581" spans="5:39" x14ac:dyDescent="0.2">
      <c r="E2581" s="47">
        <v>258</v>
      </c>
      <c r="F2581" s="47">
        <v>269</v>
      </c>
      <c r="G2581" s="47" t="s">
        <v>252</v>
      </c>
      <c r="H2581" s="47" t="s">
        <v>339</v>
      </c>
      <c r="I2581" s="47" t="s">
        <v>639</v>
      </c>
      <c r="J2581" s="533">
        <v>50000062</v>
      </c>
      <c r="K2581" s="14" t="s">
        <v>59</v>
      </c>
      <c r="L2581" s="14" t="s">
        <v>31</v>
      </c>
      <c r="M2581" s="45">
        <v>2581</v>
      </c>
      <c r="N2581" s="45">
        <v>1</v>
      </c>
      <c r="O2581" s="48">
        <v>10218.16</v>
      </c>
      <c r="Q2581" s="12" t="s">
        <v>471</v>
      </c>
      <c r="R2581" s="46">
        <v>8220.2766666666666</v>
      </c>
      <c r="T2581" s="59" t="s">
        <v>87</v>
      </c>
      <c r="U2581" s="14">
        <v>0</v>
      </c>
      <c r="V2581" s="59" t="s">
        <v>175</v>
      </c>
      <c r="X2581" s="46">
        <v>0</v>
      </c>
      <c r="Y2581" s="46">
        <v>7312.17</v>
      </c>
      <c r="Z2581" s="46">
        <v>8924.7200000000012</v>
      </c>
      <c r="AA2581" s="46">
        <v>7132.56</v>
      </c>
      <c r="AB2581" s="46">
        <v>7068.6900000000005</v>
      </c>
      <c r="AC2581" s="46">
        <v>5845.3099999999995</v>
      </c>
      <c r="AD2581" s="46">
        <v>4965.83</v>
      </c>
      <c r="AE2581" s="46">
        <v>5177.2299999999996</v>
      </c>
      <c r="AF2581" s="46">
        <v>6274.02</v>
      </c>
      <c r="AG2581" s="46">
        <v>6357.08</v>
      </c>
      <c r="AH2581" s="46">
        <v>6304.43</v>
      </c>
      <c r="AI2581" s="46">
        <v>8318.1200000000008</v>
      </c>
      <c r="AJ2581" s="46">
        <v>9191.4900000000016</v>
      </c>
      <c r="AK2581" s="46">
        <v>8932.3799999999992</v>
      </c>
      <c r="AL2581" s="46">
        <v>10218.16</v>
      </c>
      <c r="AM2581" s="46">
        <v>0</v>
      </c>
    </row>
    <row r="2582" spans="5:39" x14ac:dyDescent="0.2">
      <c r="E2582" s="47">
        <v>258</v>
      </c>
      <c r="F2582" s="47">
        <v>269</v>
      </c>
      <c r="G2582" s="47" t="s">
        <v>252</v>
      </c>
      <c r="H2582" s="47" t="s">
        <v>339</v>
      </c>
      <c r="I2582" s="47" t="s">
        <v>639</v>
      </c>
      <c r="J2582" s="533">
        <v>50000062</v>
      </c>
      <c r="K2582" s="14" t="s">
        <v>37</v>
      </c>
      <c r="L2582" s="14" t="s">
        <v>31</v>
      </c>
      <c r="M2582" s="45">
        <v>2582</v>
      </c>
      <c r="N2582" s="45">
        <v>1</v>
      </c>
      <c r="O2582" s="48">
        <v>4218.16</v>
      </c>
      <c r="P2582" s="48"/>
      <c r="Q2582" s="12" t="s">
        <v>471</v>
      </c>
      <c r="R2582" s="46">
        <v>3764.48</v>
      </c>
      <c r="T2582" s="59" t="s">
        <v>87</v>
      </c>
      <c r="U2582" s="14">
        <v>0</v>
      </c>
      <c r="V2582" s="59" t="s">
        <v>175</v>
      </c>
      <c r="Y2582" s="46">
        <v>0</v>
      </c>
      <c r="Z2582" s="46">
        <v>0</v>
      </c>
      <c r="AA2582" s="46">
        <v>0</v>
      </c>
      <c r="AB2582" s="46">
        <v>0</v>
      </c>
      <c r="AC2582" s="46">
        <v>7068.69</v>
      </c>
      <c r="AD2582" s="46">
        <v>17000</v>
      </c>
      <c r="AE2582" s="46">
        <v>0</v>
      </c>
      <c r="AF2582" s="46">
        <v>0</v>
      </c>
      <c r="AG2582" s="46">
        <v>0</v>
      </c>
      <c r="AH2582" s="46">
        <v>5177.2299999999996</v>
      </c>
      <c r="AI2582" s="46">
        <v>0</v>
      </c>
      <c r="AJ2582" s="46">
        <v>13191.49</v>
      </c>
      <c r="AK2582" s="46">
        <v>0</v>
      </c>
      <c r="AL2582" s="46">
        <v>4218.16</v>
      </c>
      <c r="AM2582" s="46">
        <v>22146.648000000001</v>
      </c>
    </row>
    <row r="2583" spans="5:39" x14ac:dyDescent="0.2">
      <c r="E2583" s="47">
        <v>258</v>
      </c>
      <c r="F2583" s="47">
        <v>269</v>
      </c>
      <c r="G2583" s="47" t="s">
        <v>252</v>
      </c>
      <c r="H2583" s="47" t="s">
        <v>339</v>
      </c>
      <c r="I2583" s="47" t="s">
        <v>639</v>
      </c>
      <c r="J2583" s="533">
        <v>50000062</v>
      </c>
      <c r="K2583" s="14" t="s">
        <v>65</v>
      </c>
      <c r="L2583" s="14" t="s">
        <v>31</v>
      </c>
      <c r="M2583" s="45">
        <v>2583</v>
      </c>
      <c r="N2583" s="45">
        <v>1</v>
      </c>
      <c r="O2583" s="52">
        <v>55366.620000000024</v>
      </c>
      <c r="P2583" s="48">
        <v>22146.648000000001</v>
      </c>
      <c r="Q2583" s="12" t="s">
        <v>471</v>
      </c>
      <c r="R2583" s="46">
        <v>8220.2766666666703</v>
      </c>
      <c r="T2583" s="59" t="s">
        <v>87</v>
      </c>
      <c r="U2583" s="14">
        <v>5</v>
      </c>
      <c r="V2583" s="59" t="s">
        <v>175</v>
      </c>
      <c r="X2583" s="46">
        <v>0</v>
      </c>
      <c r="Y2583" s="46">
        <v>0</v>
      </c>
      <c r="Z2583" s="46">
        <v>0</v>
      </c>
      <c r="AA2583" s="46">
        <v>0</v>
      </c>
      <c r="AB2583" s="46">
        <v>0</v>
      </c>
      <c r="AC2583" s="46">
        <v>0</v>
      </c>
      <c r="AD2583" s="46">
        <v>0</v>
      </c>
      <c r="AE2583" s="46">
        <v>0</v>
      </c>
      <c r="AF2583" s="46">
        <v>6044.9600000000028</v>
      </c>
      <c r="AG2583" s="46">
        <v>6357.08</v>
      </c>
      <c r="AH2583" s="46">
        <v>6304.4300000000076</v>
      </c>
      <c r="AI2583" s="46">
        <v>8318.1200000000008</v>
      </c>
      <c r="AJ2583" s="46">
        <v>9191.4900000000016</v>
      </c>
      <c r="AK2583" s="46">
        <v>8932.3799999999992</v>
      </c>
      <c r="AL2583" s="46">
        <v>10218.160000000007</v>
      </c>
      <c r="AM2583" s="46">
        <v>0</v>
      </c>
    </row>
    <row r="2584" spans="5:39" x14ac:dyDescent="0.2">
      <c r="E2584" s="47">
        <v>258</v>
      </c>
      <c r="F2584" s="47">
        <v>269</v>
      </c>
      <c r="G2584" s="47" t="s">
        <v>252</v>
      </c>
      <c r="H2584" s="47" t="s">
        <v>339</v>
      </c>
      <c r="I2584" s="47" t="s">
        <v>639</v>
      </c>
      <c r="J2584" s="533">
        <v>50000062</v>
      </c>
      <c r="K2584" s="14" t="s">
        <v>64</v>
      </c>
      <c r="L2584" s="14" t="s">
        <v>57</v>
      </c>
      <c r="M2584" s="45">
        <v>2584</v>
      </c>
      <c r="N2584" s="45">
        <v>1</v>
      </c>
      <c r="O2584" s="46">
        <v>11382.260000000002</v>
      </c>
      <c r="Q2584" s="12" t="s">
        <v>471</v>
      </c>
      <c r="T2584" s="59" t="s">
        <v>87</v>
      </c>
      <c r="U2584" s="14">
        <v>0</v>
      </c>
      <c r="V2584" s="59" t="s">
        <v>175</v>
      </c>
      <c r="X2584" s="46">
        <v>0</v>
      </c>
      <c r="Y2584" s="46">
        <v>4043.06</v>
      </c>
      <c r="Z2584" s="46">
        <v>8096.1</v>
      </c>
      <c r="AA2584" s="46">
        <v>12145.150000000001</v>
      </c>
      <c r="AB2584" s="46">
        <v>16194.190000000002</v>
      </c>
      <c r="AC2584" s="46">
        <v>13168.560000000005</v>
      </c>
      <c r="AD2584" s="46">
        <v>211.62000000000626</v>
      </c>
      <c r="AE2584" s="46">
        <v>4431.3100000000059</v>
      </c>
      <c r="AF2584" s="46">
        <v>8651.0000000000055</v>
      </c>
      <c r="AG2584" s="46">
        <v>12870.690000000006</v>
      </c>
      <c r="AH2584" s="46">
        <v>11913.150000000005</v>
      </c>
      <c r="AI2584" s="46">
        <v>16132.840000000004</v>
      </c>
      <c r="AJ2584" s="46">
        <v>7161.0400000000027</v>
      </c>
      <c r="AK2584" s="46">
        <v>11380.730000000003</v>
      </c>
      <c r="AL2584" s="46">
        <v>11382.260000000002</v>
      </c>
      <c r="AM2584" s="46">
        <v>0</v>
      </c>
    </row>
    <row r="2585" spans="5:39" x14ac:dyDescent="0.2">
      <c r="E2585" s="47">
        <v>258</v>
      </c>
      <c r="F2585" s="47">
        <v>269</v>
      </c>
      <c r="G2585" s="47" t="s">
        <v>252</v>
      </c>
      <c r="H2585" s="47" t="s">
        <v>339</v>
      </c>
      <c r="I2585" s="47" t="s">
        <v>639</v>
      </c>
      <c r="J2585" s="533">
        <v>50000062</v>
      </c>
      <c r="K2585" s="14" t="s">
        <v>64</v>
      </c>
      <c r="L2585" s="14" t="s">
        <v>54</v>
      </c>
      <c r="M2585" s="45">
        <v>2585</v>
      </c>
      <c r="N2585" s="45">
        <v>1</v>
      </c>
      <c r="O2585" s="46">
        <v>43984.360000000008</v>
      </c>
      <c r="Q2585" s="12" t="s">
        <v>471</v>
      </c>
      <c r="T2585" s="59" t="s">
        <v>87</v>
      </c>
      <c r="U2585" s="14">
        <v>0</v>
      </c>
      <c r="V2585" s="59" t="s">
        <v>175</v>
      </c>
      <c r="X2585" s="46">
        <v>0</v>
      </c>
      <c r="Y2585" s="46">
        <v>3219.11</v>
      </c>
      <c r="Z2585" s="46">
        <v>8040.7900000000009</v>
      </c>
      <c r="AA2585" s="46">
        <v>11074.300000000001</v>
      </c>
      <c r="AB2585" s="46">
        <v>14043.95</v>
      </c>
      <c r="AC2585" s="46">
        <v>15796.2</v>
      </c>
      <c r="AD2585" s="46">
        <v>16668.97</v>
      </c>
      <c r="AE2585" s="46">
        <v>17576.510000000002</v>
      </c>
      <c r="AF2585" s="46">
        <v>19580.840000000004</v>
      </c>
      <c r="AG2585" s="46">
        <v>21668.230000000003</v>
      </c>
      <c r="AH2585" s="46">
        <v>23702.97</v>
      </c>
      <c r="AI2585" s="46">
        <v>27751.4</v>
      </c>
      <c r="AJ2585" s="46">
        <v>32673.200000000004</v>
      </c>
      <c r="AK2585" s="46">
        <v>37985.890000000007</v>
      </c>
      <c r="AL2585" s="46">
        <v>43984.360000000008</v>
      </c>
      <c r="AM2585" s="46">
        <v>33219.972000000009</v>
      </c>
    </row>
    <row r="2586" spans="5:39" x14ac:dyDescent="0.2">
      <c r="E2586" s="47">
        <v>258</v>
      </c>
      <c r="F2586" s="47">
        <v>269</v>
      </c>
      <c r="G2586" s="47" t="s">
        <v>252</v>
      </c>
      <c r="H2586" s="47" t="s">
        <v>339</v>
      </c>
      <c r="I2586" s="47" t="s">
        <v>639</v>
      </c>
      <c r="J2586" s="533">
        <v>50000062</v>
      </c>
      <c r="K2586" s="14" t="s">
        <v>64</v>
      </c>
      <c r="L2586" s="14" t="s">
        <v>58</v>
      </c>
      <c r="M2586" s="45">
        <v>2586</v>
      </c>
      <c r="N2586" s="45">
        <v>1</v>
      </c>
      <c r="O2586" s="46">
        <v>0</v>
      </c>
      <c r="Q2586" s="12" t="s">
        <v>471</v>
      </c>
      <c r="T2586" s="59" t="s">
        <v>87</v>
      </c>
      <c r="U2586" s="14">
        <v>0</v>
      </c>
      <c r="V2586" s="59" t="s">
        <v>175</v>
      </c>
      <c r="X2586" s="46">
        <v>0</v>
      </c>
      <c r="Y2586" s="46">
        <v>50</v>
      </c>
      <c r="Z2586" s="46">
        <v>100</v>
      </c>
      <c r="AA2586" s="46">
        <v>149.99999999999818</v>
      </c>
      <c r="AB2586" s="46">
        <v>199.99999999999636</v>
      </c>
      <c r="AC2586" s="46">
        <v>249.99999999999272</v>
      </c>
      <c r="AD2586" s="46">
        <v>299.99999999999272</v>
      </c>
      <c r="AE2586" s="46">
        <v>349.99999999998909</v>
      </c>
      <c r="AF2586" s="46">
        <v>399.99999999999272</v>
      </c>
      <c r="AG2586" s="46">
        <v>449.99999999998909</v>
      </c>
      <c r="AH2586" s="46">
        <v>499.99999999999636</v>
      </c>
      <c r="AI2586" s="46">
        <v>550</v>
      </c>
      <c r="AJ2586" s="46">
        <v>600.00000000000728</v>
      </c>
      <c r="AK2586" s="46">
        <v>0</v>
      </c>
      <c r="AL2586" s="46">
        <v>0</v>
      </c>
      <c r="AM2586" s="46">
        <v>0</v>
      </c>
    </row>
    <row r="2587" spans="5:39" x14ac:dyDescent="0.2">
      <c r="E2587" s="47">
        <v>258</v>
      </c>
      <c r="F2587" s="47">
        <v>269</v>
      </c>
      <c r="G2587" s="47" t="s">
        <v>252</v>
      </c>
      <c r="H2587" s="47" t="s">
        <v>339</v>
      </c>
      <c r="I2587" s="47" t="s">
        <v>639</v>
      </c>
      <c r="J2587" s="533">
        <v>50000062</v>
      </c>
      <c r="K2587" s="14" t="s">
        <v>67</v>
      </c>
      <c r="L2587" s="14" t="s">
        <v>67</v>
      </c>
      <c r="M2587" s="45">
        <v>2587</v>
      </c>
      <c r="N2587" s="45">
        <v>1</v>
      </c>
      <c r="O2587" s="53">
        <v>78.596522417305096</v>
      </c>
      <c r="P2587" s="54">
        <v>68.596522417305096</v>
      </c>
      <c r="Q2587" s="55" t="s">
        <v>471</v>
      </c>
      <c r="R2587" s="56">
        <v>6.7353718427157592</v>
      </c>
      <c r="S2587" s="57" t="s">
        <v>370</v>
      </c>
      <c r="T2587" s="60" t="s">
        <v>87</v>
      </c>
      <c r="U2587" s="14">
        <v>0</v>
      </c>
      <c r="V2587" s="60" t="s">
        <v>175</v>
      </c>
      <c r="Y2587" s="46">
        <v>78.596522417305096</v>
      </c>
      <c r="Z2587" s="46">
        <v>78.596522417305096</v>
      </c>
      <c r="AA2587" s="46">
        <v>78.596522417305096</v>
      </c>
      <c r="AB2587" s="46">
        <v>78.596522417305096</v>
      </c>
      <c r="AC2587" s="46">
        <v>78.596522417305096</v>
      </c>
      <c r="AD2587" s="46">
        <v>78.596522417305096</v>
      </c>
      <c r="AE2587" s="46">
        <v>78.596522417305096</v>
      </c>
      <c r="AF2587" s="46">
        <v>78.596522417305096</v>
      </c>
      <c r="AG2587" s="46">
        <v>78.596522417305096</v>
      </c>
      <c r="AH2587" s="46">
        <v>78.596522417305096</v>
      </c>
      <c r="AI2587" s="46">
        <v>78.596522417305096</v>
      </c>
      <c r="AJ2587" s="46">
        <v>78.596522417305096</v>
      </c>
      <c r="AK2587" s="46">
        <v>78.596522417305096</v>
      </c>
      <c r="AL2587" s="46">
        <v>78.596522417305096</v>
      </c>
      <c r="AM2587" s="46">
        <v>78.596522417305096</v>
      </c>
    </row>
    <row r="2588" spans="5:39" x14ac:dyDescent="0.2">
      <c r="E2588" s="14">
        <v>259</v>
      </c>
      <c r="F2588" s="14">
        <v>270</v>
      </c>
      <c r="G2588" s="14" t="s">
        <v>252</v>
      </c>
      <c r="H2588" s="14" t="s">
        <v>640</v>
      </c>
      <c r="I2588" s="14" t="s">
        <v>641</v>
      </c>
      <c r="J2588" s="531">
        <v>50000063</v>
      </c>
      <c r="K2588" s="14" t="s">
        <v>59</v>
      </c>
      <c r="L2588" s="14" t="s">
        <v>57</v>
      </c>
      <c r="M2588" s="45">
        <v>2588</v>
      </c>
      <c r="N2588" s="45">
        <v>1</v>
      </c>
      <c r="O2588" s="46">
        <v>2758.27</v>
      </c>
      <c r="Q2588" s="12">
        <v>0</v>
      </c>
      <c r="T2588" s="59">
        <v>0</v>
      </c>
      <c r="U2588" s="14">
        <v>0</v>
      </c>
      <c r="V2588" s="59" t="s">
        <v>174</v>
      </c>
      <c r="Y2588" s="46">
        <v>2642.82</v>
      </c>
      <c r="Z2588" s="46">
        <v>2650.8</v>
      </c>
      <c r="AA2588" s="46">
        <v>2648.81</v>
      </c>
      <c r="AB2588" s="46">
        <v>2646.81</v>
      </c>
      <c r="AC2588" s="46">
        <v>2642.82</v>
      </c>
      <c r="AD2588" s="46">
        <v>2642.82</v>
      </c>
      <c r="AE2588" s="46">
        <v>2758.27</v>
      </c>
      <c r="AF2588" s="46">
        <v>2758.27</v>
      </c>
      <c r="AG2588" s="46">
        <v>2758.27</v>
      </c>
      <c r="AH2588" s="46">
        <v>2758.27</v>
      </c>
      <c r="AI2588" s="46">
        <v>2758.27</v>
      </c>
      <c r="AJ2588" s="46">
        <v>2758.27</v>
      </c>
      <c r="AK2588" s="46">
        <v>2758.27</v>
      </c>
      <c r="AL2588" s="46">
        <v>2758.27</v>
      </c>
      <c r="AM2588" s="46">
        <v>0</v>
      </c>
    </row>
    <row r="2589" spans="5:39" x14ac:dyDescent="0.2">
      <c r="E2589" s="47">
        <v>259</v>
      </c>
      <c r="F2589" s="47">
        <v>270</v>
      </c>
      <c r="G2589" s="47" t="s">
        <v>252</v>
      </c>
      <c r="H2589" s="47" t="s">
        <v>640</v>
      </c>
      <c r="I2589" s="47" t="s">
        <v>641</v>
      </c>
      <c r="J2589" s="533">
        <v>50000063</v>
      </c>
      <c r="K2589" s="14" t="s">
        <v>59</v>
      </c>
      <c r="L2589" s="14" t="s">
        <v>54</v>
      </c>
      <c r="M2589" s="45">
        <v>2589</v>
      </c>
      <c r="N2589" s="45">
        <v>1</v>
      </c>
      <c r="O2589" s="46">
        <v>3924.0099999999998</v>
      </c>
      <c r="Q2589" s="12">
        <v>0</v>
      </c>
      <c r="T2589" s="59">
        <v>0</v>
      </c>
      <c r="U2589" s="14">
        <v>0</v>
      </c>
      <c r="V2589" s="59" t="s">
        <v>174</v>
      </c>
      <c r="Y2589" s="46">
        <v>3132.45</v>
      </c>
      <c r="Z2589" s="46">
        <v>3151.26</v>
      </c>
      <c r="AA2589" s="46">
        <v>1981.76</v>
      </c>
      <c r="AB2589" s="46">
        <v>3990.3499999999995</v>
      </c>
      <c r="AC2589" s="46">
        <v>1656.44</v>
      </c>
      <c r="AD2589" s="46">
        <v>751.40000000000009</v>
      </c>
      <c r="AE2589" s="46">
        <v>768.71</v>
      </c>
      <c r="AF2589" s="46">
        <v>1145.8</v>
      </c>
      <c r="AG2589" s="46">
        <v>1500.33</v>
      </c>
      <c r="AH2589" s="46">
        <v>1491.0900000000001</v>
      </c>
      <c r="AI2589" s="46">
        <v>2841.5099999999998</v>
      </c>
      <c r="AJ2589" s="46">
        <v>3194.79</v>
      </c>
      <c r="AK2589" s="46">
        <v>3458.8499999999995</v>
      </c>
      <c r="AL2589" s="46">
        <v>3924.0099999999998</v>
      </c>
      <c r="AM2589" s="46">
        <v>0</v>
      </c>
    </row>
    <row r="2590" spans="5:39" x14ac:dyDescent="0.2">
      <c r="E2590" s="47">
        <v>259</v>
      </c>
      <c r="F2590" s="47">
        <v>270</v>
      </c>
      <c r="G2590" s="47" t="s">
        <v>252</v>
      </c>
      <c r="H2590" s="47" t="s">
        <v>640</v>
      </c>
      <c r="I2590" s="47" t="s">
        <v>641</v>
      </c>
      <c r="J2590" s="533">
        <v>50000063</v>
      </c>
      <c r="K2590" s="14" t="s">
        <v>59</v>
      </c>
      <c r="L2590" s="14" t="s">
        <v>58</v>
      </c>
      <c r="M2590" s="45">
        <v>2590</v>
      </c>
      <c r="N2590" s="45">
        <v>1</v>
      </c>
      <c r="O2590" s="46">
        <v>50</v>
      </c>
      <c r="Q2590" s="12">
        <v>0</v>
      </c>
      <c r="T2590" s="59">
        <v>0</v>
      </c>
      <c r="U2590" s="14">
        <v>0</v>
      </c>
      <c r="V2590" s="59" t="s">
        <v>174</v>
      </c>
      <c r="Y2590" s="46">
        <v>50.000000000000455</v>
      </c>
      <c r="Z2590" s="46">
        <v>50</v>
      </c>
      <c r="AA2590" s="46">
        <v>49.999999999999773</v>
      </c>
      <c r="AB2590" s="46">
        <v>50.000000000000455</v>
      </c>
      <c r="AC2590" s="46">
        <v>50</v>
      </c>
      <c r="AD2590" s="46">
        <v>49.999999999999545</v>
      </c>
      <c r="AE2590" s="46">
        <v>50</v>
      </c>
      <c r="AF2590" s="46">
        <v>50.000000000000227</v>
      </c>
      <c r="AG2590" s="46">
        <v>50.000000000000455</v>
      </c>
      <c r="AH2590" s="46">
        <v>49.999999999999545</v>
      </c>
      <c r="AI2590" s="46">
        <v>50</v>
      </c>
      <c r="AJ2590" s="46">
        <v>50.000000000000455</v>
      </c>
      <c r="AK2590" s="46">
        <v>50.000000000000455</v>
      </c>
      <c r="AL2590" s="46">
        <v>50</v>
      </c>
      <c r="AM2590" s="46">
        <v>0</v>
      </c>
    </row>
    <row r="2591" spans="5:39" x14ac:dyDescent="0.2">
      <c r="E2591" s="47">
        <v>259</v>
      </c>
      <c r="F2591" s="47">
        <v>270</v>
      </c>
      <c r="G2591" s="47" t="s">
        <v>252</v>
      </c>
      <c r="H2591" s="47" t="s">
        <v>640</v>
      </c>
      <c r="I2591" s="47" t="s">
        <v>641</v>
      </c>
      <c r="J2591" s="533">
        <v>50000063</v>
      </c>
      <c r="K2591" s="14" t="s">
        <v>59</v>
      </c>
      <c r="L2591" s="14" t="s">
        <v>31</v>
      </c>
      <c r="M2591" s="45">
        <v>2591</v>
      </c>
      <c r="N2591" s="45">
        <v>1</v>
      </c>
      <c r="O2591" s="48">
        <v>6732.28</v>
      </c>
      <c r="Q2591" s="12">
        <v>0</v>
      </c>
      <c r="R2591" s="46">
        <v>5543.3666666666677</v>
      </c>
      <c r="T2591" s="59">
        <v>0</v>
      </c>
      <c r="U2591" s="14">
        <v>0</v>
      </c>
      <c r="V2591" s="59" t="s">
        <v>174</v>
      </c>
      <c r="X2591" s="46">
        <v>16382.39</v>
      </c>
      <c r="Y2591" s="46">
        <v>5825.27</v>
      </c>
      <c r="Z2591" s="46">
        <v>5852.06</v>
      </c>
      <c r="AA2591" s="46">
        <v>4680.57</v>
      </c>
      <c r="AB2591" s="46">
        <v>6687.16</v>
      </c>
      <c r="AC2591" s="46">
        <v>4349.26</v>
      </c>
      <c r="AD2591" s="46">
        <v>3444.22</v>
      </c>
      <c r="AE2591" s="46">
        <v>3576.98</v>
      </c>
      <c r="AF2591" s="46">
        <v>3954.0699999999997</v>
      </c>
      <c r="AG2591" s="46">
        <v>4308.6000000000004</v>
      </c>
      <c r="AH2591" s="46">
        <v>4299.3600000000006</v>
      </c>
      <c r="AI2591" s="46">
        <v>5649.78</v>
      </c>
      <c r="AJ2591" s="46">
        <v>6003.0599999999995</v>
      </c>
      <c r="AK2591" s="46">
        <v>6267.119999999999</v>
      </c>
      <c r="AL2591" s="46">
        <v>6732.28</v>
      </c>
      <c r="AM2591" s="46">
        <v>0</v>
      </c>
    </row>
    <row r="2592" spans="5:39" x14ac:dyDescent="0.2">
      <c r="E2592" s="47">
        <v>259</v>
      </c>
      <c r="F2592" s="47">
        <v>270</v>
      </c>
      <c r="G2592" s="47" t="s">
        <v>252</v>
      </c>
      <c r="H2592" s="47" t="s">
        <v>640</v>
      </c>
      <c r="I2592" s="47" t="s">
        <v>641</v>
      </c>
      <c r="J2592" s="533">
        <v>50000063</v>
      </c>
      <c r="K2592" s="14" t="s">
        <v>37</v>
      </c>
      <c r="L2592" s="14" t="s">
        <v>31</v>
      </c>
      <c r="M2592" s="45">
        <v>2592</v>
      </c>
      <c r="N2592" s="45">
        <v>1</v>
      </c>
      <c r="O2592" s="48">
        <v>12270.18</v>
      </c>
      <c r="P2592" s="48"/>
      <c r="Q2592" s="12">
        <v>0</v>
      </c>
      <c r="R2592" s="46">
        <v>5676.4516666666668</v>
      </c>
      <c r="T2592" s="59">
        <v>0</v>
      </c>
      <c r="U2592" s="14">
        <v>0</v>
      </c>
      <c r="V2592" s="59" t="s">
        <v>174</v>
      </c>
      <c r="Y2592" s="46">
        <v>15000</v>
      </c>
      <c r="Z2592" s="46">
        <v>7500</v>
      </c>
      <c r="AA2592" s="46">
        <v>5600</v>
      </c>
      <c r="AB2592" s="46">
        <v>4640.29</v>
      </c>
      <c r="AC2592" s="46">
        <v>6687.16</v>
      </c>
      <c r="AD2592" s="46">
        <v>4349.26</v>
      </c>
      <c r="AE2592" s="46">
        <v>3444.48</v>
      </c>
      <c r="AF2592" s="46">
        <v>0</v>
      </c>
      <c r="AG2592" s="46">
        <v>7530.79</v>
      </c>
      <c r="AH2592" s="46">
        <v>4308.6000000000004</v>
      </c>
      <c r="AI2592" s="46">
        <v>4299.3599999999997</v>
      </c>
      <c r="AJ2592" s="46">
        <v>5649.78</v>
      </c>
      <c r="AK2592" s="46">
        <v>0</v>
      </c>
      <c r="AL2592" s="46">
        <v>12270.18</v>
      </c>
      <c r="AM2592" s="46">
        <v>4039.3679999999995</v>
      </c>
    </row>
    <row r="2593" spans="5:39" x14ac:dyDescent="0.2">
      <c r="E2593" s="47">
        <v>259</v>
      </c>
      <c r="F2593" s="47">
        <v>270</v>
      </c>
      <c r="G2593" s="47" t="s">
        <v>252</v>
      </c>
      <c r="H2593" s="47" t="s">
        <v>640</v>
      </c>
      <c r="I2593" s="47" t="s">
        <v>641</v>
      </c>
      <c r="J2593" s="533">
        <v>50000063</v>
      </c>
      <c r="K2593" s="14" t="s">
        <v>65</v>
      </c>
      <c r="L2593" s="14" t="s">
        <v>31</v>
      </c>
      <c r="M2593" s="45">
        <v>2593</v>
      </c>
      <c r="N2593" s="45">
        <v>1</v>
      </c>
      <c r="O2593" s="52">
        <v>6732.28</v>
      </c>
      <c r="P2593" s="48">
        <v>4039.3679999999995</v>
      </c>
      <c r="Q2593" s="12">
        <v>0</v>
      </c>
      <c r="R2593" s="46">
        <v>1122.0466666666666</v>
      </c>
      <c r="T2593" s="59">
        <v>0</v>
      </c>
      <c r="U2593" s="14">
        <v>0</v>
      </c>
      <c r="V2593" s="59" t="s">
        <v>174</v>
      </c>
      <c r="X2593" s="46">
        <v>0</v>
      </c>
      <c r="Y2593" s="46">
        <v>0</v>
      </c>
      <c r="Z2593" s="46">
        <v>0</v>
      </c>
      <c r="AA2593" s="46">
        <v>0</v>
      </c>
      <c r="AB2593" s="46">
        <v>0</v>
      </c>
      <c r="AC2593" s="46">
        <v>0</v>
      </c>
      <c r="AD2593" s="46">
        <v>0</v>
      </c>
      <c r="AE2593" s="46">
        <v>0</v>
      </c>
      <c r="AF2593" s="46">
        <v>0</v>
      </c>
      <c r="AG2593" s="46">
        <v>0</v>
      </c>
      <c r="AH2593" s="46">
        <v>0</v>
      </c>
      <c r="AI2593" s="46">
        <v>0</v>
      </c>
      <c r="AJ2593" s="46">
        <v>0</v>
      </c>
      <c r="AK2593" s="46">
        <v>0</v>
      </c>
      <c r="AL2593" s="46">
        <v>6732.28</v>
      </c>
      <c r="AM2593" s="46">
        <v>0</v>
      </c>
    </row>
    <row r="2594" spans="5:39" x14ac:dyDescent="0.2">
      <c r="E2594" s="47">
        <v>259</v>
      </c>
      <c r="F2594" s="47">
        <v>270</v>
      </c>
      <c r="G2594" s="47" t="s">
        <v>252</v>
      </c>
      <c r="H2594" s="47" t="s">
        <v>640</v>
      </c>
      <c r="I2594" s="47" t="s">
        <v>641</v>
      </c>
      <c r="J2594" s="533">
        <v>50000063</v>
      </c>
      <c r="K2594" s="14" t="s">
        <v>64</v>
      </c>
      <c r="L2594" s="14" t="s">
        <v>57</v>
      </c>
      <c r="M2594" s="45">
        <v>2594</v>
      </c>
      <c r="N2594" s="45">
        <v>1</v>
      </c>
      <c r="O2594" s="46">
        <v>0</v>
      </c>
      <c r="Q2594" s="12">
        <v>0</v>
      </c>
      <c r="T2594" s="59">
        <v>0</v>
      </c>
      <c r="U2594" s="14">
        <v>0</v>
      </c>
      <c r="V2594" s="59" t="s">
        <v>174</v>
      </c>
      <c r="X2594" s="46">
        <v>0</v>
      </c>
      <c r="Y2594" s="46">
        <v>0</v>
      </c>
      <c r="Z2594" s="46">
        <v>0</v>
      </c>
      <c r="AA2594" s="46">
        <v>0</v>
      </c>
      <c r="AB2594" s="46">
        <v>0</v>
      </c>
      <c r="AC2594" s="46">
        <v>0</v>
      </c>
      <c r="AD2594" s="46">
        <v>0</v>
      </c>
      <c r="AE2594" s="46">
        <v>0</v>
      </c>
      <c r="AF2594" s="46">
        <v>2758.27</v>
      </c>
      <c r="AG2594" s="46">
        <v>0</v>
      </c>
      <c r="AH2594" s="46">
        <v>0</v>
      </c>
      <c r="AI2594" s="46">
        <v>0</v>
      </c>
      <c r="AJ2594" s="46">
        <v>0</v>
      </c>
      <c r="AK2594" s="46">
        <v>2758.27</v>
      </c>
      <c r="AL2594" s="46">
        <v>0</v>
      </c>
      <c r="AM2594" s="46">
        <v>0</v>
      </c>
    </row>
    <row r="2595" spans="5:39" x14ac:dyDescent="0.2">
      <c r="E2595" s="47">
        <v>259</v>
      </c>
      <c r="F2595" s="47">
        <v>270</v>
      </c>
      <c r="G2595" s="47" t="s">
        <v>252</v>
      </c>
      <c r="H2595" s="47" t="s">
        <v>640</v>
      </c>
      <c r="I2595" s="47" t="s">
        <v>641</v>
      </c>
      <c r="J2595" s="533">
        <v>50000063</v>
      </c>
      <c r="K2595" s="14" t="s">
        <v>64</v>
      </c>
      <c r="L2595" s="14" t="s">
        <v>54</v>
      </c>
      <c r="M2595" s="45">
        <v>2595</v>
      </c>
      <c r="N2595" s="45">
        <v>1</v>
      </c>
      <c r="O2595" s="46">
        <v>2888.0600000000004</v>
      </c>
      <c r="Q2595" s="12">
        <v>0</v>
      </c>
      <c r="T2595" s="59">
        <v>0</v>
      </c>
      <c r="U2595" s="14">
        <v>0</v>
      </c>
      <c r="V2595" s="59" t="s">
        <v>174</v>
      </c>
      <c r="X2595" s="46">
        <v>0</v>
      </c>
      <c r="Y2595" s="46">
        <v>0</v>
      </c>
      <c r="Z2595" s="46">
        <v>0</v>
      </c>
      <c r="AA2595" s="46">
        <v>0</v>
      </c>
      <c r="AB2595" s="46">
        <v>1996.8699999999994</v>
      </c>
      <c r="AC2595" s="46">
        <v>0</v>
      </c>
      <c r="AD2595" s="46">
        <v>0</v>
      </c>
      <c r="AE2595" s="46">
        <v>82.5</v>
      </c>
      <c r="AF2595" s="46">
        <v>1228.3</v>
      </c>
      <c r="AG2595" s="46">
        <v>714.38000000000011</v>
      </c>
      <c r="AH2595" s="46">
        <v>655.13999999999987</v>
      </c>
      <c r="AI2595" s="46">
        <v>1955.56</v>
      </c>
      <c r="AJ2595" s="46">
        <v>2258.8400000000006</v>
      </c>
      <c r="AK2595" s="46">
        <v>5717.6900000000005</v>
      </c>
      <c r="AL2595" s="46">
        <v>2888.0600000000004</v>
      </c>
      <c r="AM2595" s="46">
        <v>0</v>
      </c>
    </row>
    <row r="2596" spans="5:39" x14ac:dyDescent="0.2">
      <c r="E2596" s="47">
        <v>259</v>
      </c>
      <c r="F2596" s="47">
        <v>270</v>
      </c>
      <c r="G2596" s="47" t="s">
        <v>252</v>
      </c>
      <c r="H2596" s="47" t="s">
        <v>640</v>
      </c>
      <c r="I2596" s="47" t="s">
        <v>641</v>
      </c>
      <c r="J2596" s="533">
        <v>50000063</v>
      </c>
      <c r="K2596" s="14" t="s">
        <v>64</v>
      </c>
      <c r="L2596" s="14" t="s">
        <v>58</v>
      </c>
      <c r="M2596" s="45">
        <v>2596</v>
      </c>
      <c r="N2596" s="45">
        <v>1</v>
      </c>
      <c r="O2596" s="46">
        <v>3844.2199999999984</v>
      </c>
      <c r="Q2596" s="12">
        <v>0</v>
      </c>
      <c r="T2596" s="59">
        <v>0</v>
      </c>
      <c r="U2596" s="14">
        <v>0</v>
      </c>
      <c r="V2596" s="59" t="s">
        <v>174</v>
      </c>
      <c r="X2596" s="46">
        <v>0</v>
      </c>
      <c r="Y2596" s="46">
        <v>7207.66</v>
      </c>
      <c r="Z2596" s="46">
        <v>5559.7200000000012</v>
      </c>
      <c r="AA2596" s="46">
        <v>4640.2900000000009</v>
      </c>
      <c r="AB2596" s="46">
        <v>4690.2899999999972</v>
      </c>
      <c r="AC2596" s="46">
        <v>4349.260000000002</v>
      </c>
      <c r="AD2596" s="46">
        <v>3444.2200000000012</v>
      </c>
      <c r="AE2596" s="46">
        <v>3494.2200000000012</v>
      </c>
      <c r="AF2596" s="46">
        <v>3544.2200000000003</v>
      </c>
      <c r="AG2596" s="46">
        <v>3594.2199999999984</v>
      </c>
      <c r="AH2596" s="46">
        <v>3644.2200000000007</v>
      </c>
      <c r="AI2596" s="46">
        <v>3694.2199999999989</v>
      </c>
      <c r="AJ2596" s="46">
        <v>3744.2199999999971</v>
      </c>
      <c r="AK2596" s="46">
        <v>3794.2199999999921</v>
      </c>
      <c r="AL2596" s="46">
        <v>3844.2199999999984</v>
      </c>
      <c r="AM2596" s="46">
        <v>2692.9119999999966</v>
      </c>
    </row>
    <row r="2597" spans="5:39" x14ac:dyDescent="0.2">
      <c r="E2597" s="47">
        <v>259</v>
      </c>
      <c r="F2597" s="47">
        <v>270</v>
      </c>
      <c r="G2597" s="47" t="s">
        <v>252</v>
      </c>
      <c r="H2597" s="47" t="s">
        <v>640</v>
      </c>
      <c r="I2597" s="47" t="s">
        <v>641</v>
      </c>
      <c r="J2597" s="533">
        <v>50000063</v>
      </c>
      <c r="K2597" s="14" t="s">
        <v>67</v>
      </c>
      <c r="L2597" s="14" t="s">
        <v>67</v>
      </c>
      <c r="M2597" s="45">
        <v>2597</v>
      </c>
      <c r="N2597" s="45">
        <v>1</v>
      </c>
      <c r="O2597" s="53">
        <v>0</v>
      </c>
      <c r="P2597" s="54">
        <v>0</v>
      </c>
      <c r="Q2597" s="55">
        <v>0</v>
      </c>
      <c r="R2597" s="56">
        <v>0</v>
      </c>
      <c r="S2597" s="57">
        <v>0</v>
      </c>
      <c r="T2597" s="60">
        <v>0</v>
      </c>
      <c r="U2597" s="14">
        <v>0</v>
      </c>
      <c r="V2597" s="60" t="s">
        <v>174</v>
      </c>
      <c r="Y2597" s="46">
        <v>0</v>
      </c>
      <c r="Z2597" s="46">
        <v>0</v>
      </c>
      <c r="AA2597" s="46">
        <v>0</v>
      </c>
      <c r="AB2597" s="46">
        <v>0</v>
      </c>
      <c r="AC2597" s="46">
        <v>0</v>
      </c>
      <c r="AD2597" s="46">
        <v>0</v>
      </c>
      <c r="AE2597" s="46">
        <v>0</v>
      </c>
      <c r="AF2597" s="46">
        <v>0</v>
      </c>
      <c r="AG2597" s="46">
        <v>0</v>
      </c>
      <c r="AH2597" s="46">
        <v>0</v>
      </c>
      <c r="AI2597" s="46">
        <v>0</v>
      </c>
      <c r="AJ2597" s="46">
        <v>0</v>
      </c>
      <c r="AK2597" s="46">
        <v>0</v>
      </c>
      <c r="AL2597" s="46">
        <v>0</v>
      </c>
      <c r="AM2597" s="46">
        <v>0</v>
      </c>
    </row>
    <row r="2598" spans="5:39" x14ac:dyDescent="0.2">
      <c r="E2598" s="14">
        <v>260</v>
      </c>
      <c r="F2598" s="14">
        <v>271</v>
      </c>
      <c r="G2598" s="14" t="s">
        <v>252</v>
      </c>
      <c r="H2598" s="14" t="s">
        <v>344</v>
      </c>
      <c r="I2598" s="14" t="s">
        <v>642</v>
      </c>
      <c r="J2598" s="531">
        <v>50000064</v>
      </c>
      <c r="K2598" s="14" t="s">
        <v>59</v>
      </c>
      <c r="L2598" s="14" t="s">
        <v>57</v>
      </c>
      <c r="M2598" s="45">
        <v>2598</v>
      </c>
      <c r="N2598" s="45">
        <v>1</v>
      </c>
      <c r="O2598" s="46">
        <v>1759.18</v>
      </c>
      <c r="Q2598" s="12">
        <v>0</v>
      </c>
      <c r="T2598" s="59">
        <v>0</v>
      </c>
      <c r="U2598" s="14">
        <v>0</v>
      </c>
      <c r="V2598" s="59" t="s">
        <v>174</v>
      </c>
      <c r="Y2598" s="46">
        <v>1685.55</v>
      </c>
      <c r="Z2598" s="46">
        <v>1691.54</v>
      </c>
      <c r="AA2598" s="46">
        <v>1687.55</v>
      </c>
      <c r="AB2598" s="46">
        <v>1689.54</v>
      </c>
      <c r="AC2598" s="46">
        <v>1685.55</v>
      </c>
      <c r="AD2598" s="46">
        <v>1685.55</v>
      </c>
      <c r="AE2598" s="46">
        <v>1759.18</v>
      </c>
      <c r="AF2598" s="46">
        <v>1759.18</v>
      </c>
      <c r="AG2598" s="46">
        <v>1759.18</v>
      </c>
      <c r="AH2598" s="46">
        <v>1759.18</v>
      </c>
      <c r="AI2598" s="46">
        <v>1759.18</v>
      </c>
      <c r="AJ2598" s="46">
        <v>1759.18</v>
      </c>
      <c r="AK2598" s="46">
        <v>1759.18</v>
      </c>
      <c r="AL2598" s="46">
        <v>1759.18</v>
      </c>
      <c r="AM2598" s="46">
        <v>0</v>
      </c>
    </row>
    <row r="2599" spans="5:39" x14ac:dyDescent="0.2">
      <c r="E2599" s="47">
        <v>260</v>
      </c>
      <c r="F2599" s="47">
        <v>271</v>
      </c>
      <c r="G2599" s="47" t="s">
        <v>252</v>
      </c>
      <c r="H2599" s="47" t="s">
        <v>344</v>
      </c>
      <c r="I2599" s="47" t="s">
        <v>642</v>
      </c>
      <c r="J2599" s="533">
        <v>50000064</v>
      </c>
      <c r="K2599" s="14" t="s">
        <v>59</v>
      </c>
      <c r="L2599" s="14" t="s">
        <v>54</v>
      </c>
      <c r="M2599" s="45">
        <v>2599</v>
      </c>
      <c r="N2599" s="45">
        <v>1</v>
      </c>
      <c r="O2599" s="46">
        <v>2645.3400000000006</v>
      </c>
      <c r="Q2599" s="12">
        <v>0</v>
      </c>
      <c r="T2599" s="59">
        <v>0</v>
      </c>
      <c r="U2599" s="14">
        <v>0</v>
      </c>
      <c r="V2599" s="59" t="s">
        <v>174</v>
      </c>
      <c r="Y2599" s="46">
        <v>2528.4499999999998</v>
      </c>
      <c r="Z2599" s="46">
        <v>2009.7</v>
      </c>
      <c r="AA2599" s="46">
        <v>2433.35</v>
      </c>
      <c r="AB2599" s="46">
        <v>1237.3499999999999</v>
      </c>
      <c r="AC2599" s="46">
        <v>2017.24</v>
      </c>
      <c r="AD2599" s="46">
        <v>982.3599999999999</v>
      </c>
      <c r="AE2599" s="46">
        <v>652.9</v>
      </c>
      <c r="AF2599" s="46">
        <v>845.15</v>
      </c>
      <c r="AG2599" s="46">
        <v>1443.6100000000001</v>
      </c>
      <c r="AH2599" s="46">
        <v>1421.96</v>
      </c>
      <c r="AI2599" s="46">
        <v>1645.2200000000003</v>
      </c>
      <c r="AJ2599" s="46">
        <v>2289.83</v>
      </c>
      <c r="AK2599" s="46">
        <v>2599.16</v>
      </c>
      <c r="AL2599" s="46">
        <v>2645.3400000000006</v>
      </c>
      <c r="AM2599" s="46">
        <v>0</v>
      </c>
    </row>
    <row r="2600" spans="5:39" x14ac:dyDescent="0.2">
      <c r="E2600" s="47">
        <v>260</v>
      </c>
      <c r="F2600" s="47">
        <v>271</v>
      </c>
      <c r="G2600" s="47" t="s">
        <v>252</v>
      </c>
      <c r="H2600" s="47" t="s">
        <v>344</v>
      </c>
      <c r="I2600" s="47" t="s">
        <v>642</v>
      </c>
      <c r="J2600" s="533">
        <v>50000064</v>
      </c>
      <c r="K2600" s="14" t="s">
        <v>59</v>
      </c>
      <c r="L2600" s="14" t="s">
        <v>58</v>
      </c>
      <c r="M2600" s="45">
        <v>2600</v>
      </c>
      <c r="N2600" s="45">
        <v>1</v>
      </c>
      <c r="O2600" s="46">
        <v>49.999999999999545</v>
      </c>
      <c r="Q2600" s="12">
        <v>0</v>
      </c>
      <c r="T2600" s="59">
        <v>0</v>
      </c>
      <c r="U2600" s="14">
        <v>0</v>
      </c>
      <c r="V2600" s="59" t="s">
        <v>174</v>
      </c>
      <c r="Y2600" s="46">
        <v>50</v>
      </c>
      <c r="Z2600" s="46">
        <v>49.999999999999773</v>
      </c>
      <c r="AA2600" s="46">
        <v>49.999999999999545</v>
      </c>
      <c r="AB2600" s="46">
        <v>50</v>
      </c>
      <c r="AC2600" s="46">
        <v>49.999999999999773</v>
      </c>
      <c r="AD2600" s="46">
        <v>50</v>
      </c>
      <c r="AE2600" s="46">
        <v>49.999999999999886</v>
      </c>
      <c r="AF2600" s="46">
        <v>49.999999999999886</v>
      </c>
      <c r="AG2600" s="46">
        <v>49.999999999999773</v>
      </c>
      <c r="AH2600" s="46">
        <v>49.999999999999773</v>
      </c>
      <c r="AI2600" s="46">
        <v>49.999999999999773</v>
      </c>
      <c r="AJ2600" s="46">
        <v>50</v>
      </c>
      <c r="AK2600" s="46">
        <v>50</v>
      </c>
      <c r="AL2600" s="46">
        <v>49.999999999999545</v>
      </c>
      <c r="AM2600" s="46">
        <v>0</v>
      </c>
    </row>
    <row r="2601" spans="5:39" x14ac:dyDescent="0.2">
      <c r="E2601" s="47">
        <v>260</v>
      </c>
      <c r="F2601" s="47">
        <v>271</v>
      </c>
      <c r="G2601" s="47" t="s">
        <v>252</v>
      </c>
      <c r="H2601" s="47" t="s">
        <v>344</v>
      </c>
      <c r="I2601" s="47" t="s">
        <v>642</v>
      </c>
      <c r="J2601" s="533">
        <v>50000064</v>
      </c>
      <c r="K2601" s="14" t="s">
        <v>59</v>
      </c>
      <c r="L2601" s="14" t="s">
        <v>31</v>
      </c>
      <c r="M2601" s="45">
        <v>2601</v>
      </c>
      <c r="N2601" s="45">
        <v>1</v>
      </c>
      <c r="O2601" s="48">
        <v>4454.5200000000004</v>
      </c>
      <c r="Q2601" s="12">
        <v>0</v>
      </c>
      <c r="R2601" s="46">
        <v>3816.7000000000003</v>
      </c>
      <c r="T2601" s="59">
        <v>0</v>
      </c>
      <c r="U2601" s="14">
        <v>0</v>
      </c>
      <c r="V2601" s="59" t="s">
        <v>174</v>
      </c>
      <c r="X2601" s="46">
        <v>2768.65</v>
      </c>
      <c r="Y2601" s="46">
        <v>4264</v>
      </c>
      <c r="Z2601" s="46">
        <v>3751.24</v>
      </c>
      <c r="AA2601" s="46">
        <v>4170.8999999999996</v>
      </c>
      <c r="AB2601" s="46">
        <v>2976.89</v>
      </c>
      <c r="AC2601" s="46">
        <v>3752.79</v>
      </c>
      <c r="AD2601" s="46">
        <v>2717.91</v>
      </c>
      <c r="AE2601" s="46">
        <v>2462.08</v>
      </c>
      <c r="AF2601" s="46">
        <v>2654.33</v>
      </c>
      <c r="AG2601" s="46">
        <v>3252.79</v>
      </c>
      <c r="AH2601" s="46">
        <v>3231.1400000000003</v>
      </c>
      <c r="AI2601" s="46">
        <v>3454.4000000000005</v>
      </c>
      <c r="AJ2601" s="46">
        <v>4099.01</v>
      </c>
      <c r="AK2601" s="46">
        <v>4408.34</v>
      </c>
      <c r="AL2601" s="46">
        <v>4454.5200000000004</v>
      </c>
      <c r="AM2601" s="46">
        <v>0</v>
      </c>
    </row>
    <row r="2602" spans="5:39" x14ac:dyDescent="0.2">
      <c r="E2602" s="47">
        <v>260</v>
      </c>
      <c r="F2602" s="47">
        <v>271</v>
      </c>
      <c r="G2602" s="47" t="s">
        <v>252</v>
      </c>
      <c r="H2602" s="47" t="s">
        <v>344</v>
      </c>
      <c r="I2602" s="47" t="s">
        <v>642</v>
      </c>
      <c r="J2602" s="533">
        <v>50000064</v>
      </c>
      <c r="K2602" s="14" t="s">
        <v>37</v>
      </c>
      <c r="L2602" s="14" t="s">
        <v>31</v>
      </c>
      <c r="M2602" s="45">
        <v>2602</v>
      </c>
      <c r="N2602" s="45">
        <v>1</v>
      </c>
      <c r="O2602" s="48">
        <v>0</v>
      </c>
      <c r="P2602" s="48"/>
      <c r="Q2602" s="12">
        <v>0</v>
      </c>
      <c r="R2602" s="46">
        <v>3074.28</v>
      </c>
      <c r="T2602" s="59">
        <v>0</v>
      </c>
      <c r="U2602" s="14">
        <v>0</v>
      </c>
      <c r="V2602" s="59" t="s">
        <v>174</v>
      </c>
      <c r="Y2602" s="46">
        <v>0</v>
      </c>
      <c r="Z2602" s="46">
        <v>7032.65</v>
      </c>
      <c r="AA2602" s="46">
        <v>3751.24</v>
      </c>
      <c r="AB2602" s="46">
        <v>4170.8999999999996</v>
      </c>
      <c r="AC2602" s="46">
        <v>2976.89</v>
      </c>
      <c r="AD2602" s="46">
        <v>3752.79</v>
      </c>
      <c r="AE2602" s="46">
        <v>5179.99</v>
      </c>
      <c r="AF2602" s="46">
        <v>2654.33</v>
      </c>
      <c r="AG2602" s="46">
        <v>0</v>
      </c>
      <c r="AH2602" s="46">
        <v>3252.79</v>
      </c>
      <c r="AI2602" s="46">
        <v>3231.14</v>
      </c>
      <c r="AJ2602" s="46">
        <v>3454.4</v>
      </c>
      <c r="AK2602" s="46">
        <v>8507.35</v>
      </c>
      <c r="AL2602" s="46">
        <v>0</v>
      </c>
      <c r="AM2602" s="46">
        <v>3563.6160000000004</v>
      </c>
    </row>
    <row r="2603" spans="5:39" x14ac:dyDescent="0.2">
      <c r="E2603" s="47">
        <v>260</v>
      </c>
      <c r="F2603" s="47">
        <v>271</v>
      </c>
      <c r="G2603" s="47" t="s">
        <v>252</v>
      </c>
      <c r="H2603" s="47" t="s">
        <v>344</v>
      </c>
      <c r="I2603" s="47" t="s">
        <v>642</v>
      </c>
      <c r="J2603" s="533">
        <v>50000064</v>
      </c>
      <c r="K2603" s="14" t="s">
        <v>65</v>
      </c>
      <c r="L2603" s="14" t="s">
        <v>31</v>
      </c>
      <c r="M2603" s="45">
        <v>2603</v>
      </c>
      <c r="N2603" s="45">
        <v>1</v>
      </c>
      <c r="O2603" s="52">
        <v>4454.5200000000004</v>
      </c>
      <c r="P2603" s="48">
        <v>3563.6160000000004</v>
      </c>
      <c r="Q2603" s="12">
        <v>0</v>
      </c>
      <c r="R2603" s="46">
        <v>742.42000000000007</v>
      </c>
      <c r="T2603" s="59">
        <v>0</v>
      </c>
      <c r="U2603" s="14">
        <v>0</v>
      </c>
      <c r="V2603" s="59" t="s">
        <v>174</v>
      </c>
      <c r="X2603" s="46">
        <v>0</v>
      </c>
      <c r="Y2603" s="46">
        <v>0</v>
      </c>
      <c r="Z2603" s="46">
        <v>0</v>
      </c>
      <c r="AA2603" s="46">
        <v>0</v>
      </c>
      <c r="AB2603" s="46">
        <v>0</v>
      </c>
      <c r="AC2603" s="46">
        <v>0</v>
      </c>
      <c r="AD2603" s="46">
        <v>0</v>
      </c>
      <c r="AE2603" s="46">
        <v>0</v>
      </c>
      <c r="AF2603" s="46">
        <v>0</v>
      </c>
      <c r="AG2603" s="46">
        <v>0</v>
      </c>
      <c r="AH2603" s="46">
        <v>0</v>
      </c>
      <c r="AI2603" s="46">
        <v>0</v>
      </c>
      <c r="AJ2603" s="46">
        <v>0</v>
      </c>
      <c r="AK2603" s="46">
        <v>0</v>
      </c>
      <c r="AL2603" s="46">
        <v>4454.5200000000004</v>
      </c>
      <c r="AM2603" s="46">
        <v>0</v>
      </c>
    </row>
    <row r="2604" spans="5:39" x14ac:dyDescent="0.2">
      <c r="E2604" s="47">
        <v>260</v>
      </c>
      <c r="F2604" s="47">
        <v>271</v>
      </c>
      <c r="G2604" s="47" t="s">
        <v>252</v>
      </c>
      <c r="H2604" s="47" t="s">
        <v>344</v>
      </c>
      <c r="I2604" s="47" t="s">
        <v>642</v>
      </c>
      <c r="J2604" s="533">
        <v>50000064</v>
      </c>
      <c r="K2604" s="14" t="s">
        <v>64</v>
      </c>
      <c r="L2604" s="14" t="s">
        <v>57</v>
      </c>
      <c r="M2604" s="45">
        <v>2604</v>
      </c>
      <c r="N2604" s="45">
        <v>1</v>
      </c>
      <c r="O2604" s="46">
        <v>1759.18</v>
      </c>
      <c r="Q2604" s="12">
        <v>0</v>
      </c>
      <c r="T2604" s="59">
        <v>0</v>
      </c>
      <c r="U2604" s="14">
        <v>0</v>
      </c>
      <c r="V2604" s="59" t="s">
        <v>174</v>
      </c>
      <c r="X2604" s="46">
        <v>0</v>
      </c>
      <c r="Y2604" s="46">
        <v>1685.55</v>
      </c>
      <c r="Z2604" s="46">
        <v>0</v>
      </c>
      <c r="AA2604" s="46">
        <v>0</v>
      </c>
      <c r="AB2604" s="46">
        <v>0</v>
      </c>
      <c r="AC2604" s="46">
        <v>0</v>
      </c>
      <c r="AD2604" s="46">
        <v>0</v>
      </c>
      <c r="AE2604" s="46">
        <v>0</v>
      </c>
      <c r="AF2604" s="46">
        <v>0</v>
      </c>
      <c r="AG2604" s="46">
        <v>1759.18</v>
      </c>
      <c r="AH2604" s="46">
        <v>265.57000000000016</v>
      </c>
      <c r="AI2604" s="46">
        <v>0</v>
      </c>
      <c r="AJ2604" s="46">
        <v>0</v>
      </c>
      <c r="AK2604" s="46">
        <v>0</v>
      </c>
      <c r="AL2604" s="46">
        <v>1759.18</v>
      </c>
      <c r="AM2604" s="46">
        <v>0</v>
      </c>
    </row>
    <row r="2605" spans="5:39" x14ac:dyDescent="0.2">
      <c r="E2605" s="47">
        <v>260</v>
      </c>
      <c r="F2605" s="47">
        <v>271</v>
      </c>
      <c r="G2605" s="47" t="s">
        <v>252</v>
      </c>
      <c r="H2605" s="47" t="s">
        <v>344</v>
      </c>
      <c r="I2605" s="47" t="s">
        <v>642</v>
      </c>
      <c r="J2605" s="533">
        <v>50000064</v>
      </c>
      <c r="K2605" s="14" t="s">
        <v>64</v>
      </c>
      <c r="L2605" s="14" t="s">
        <v>54</v>
      </c>
      <c r="M2605" s="45">
        <v>2605</v>
      </c>
      <c r="N2605" s="45">
        <v>1</v>
      </c>
      <c r="O2605" s="46">
        <v>2645.3400000000006</v>
      </c>
      <c r="Q2605" s="12">
        <v>0</v>
      </c>
      <c r="T2605" s="59">
        <v>0</v>
      </c>
      <c r="U2605" s="14">
        <v>0</v>
      </c>
      <c r="V2605" s="59" t="s">
        <v>174</v>
      </c>
      <c r="X2605" s="46">
        <v>0</v>
      </c>
      <c r="Y2605" s="46">
        <v>2528.4499999999998</v>
      </c>
      <c r="Z2605" s="46">
        <v>882.59000000000015</v>
      </c>
      <c r="AA2605" s="46">
        <v>1252.2500000000005</v>
      </c>
      <c r="AB2605" s="46">
        <v>8.2400000000006912</v>
      </c>
      <c r="AC2605" s="46">
        <v>734.14000000000078</v>
      </c>
      <c r="AD2605" s="46">
        <v>0</v>
      </c>
      <c r="AE2605" s="46">
        <v>0</v>
      </c>
      <c r="AF2605" s="46">
        <v>0</v>
      </c>
      <c r="AG2605" s="46">
        <v>1443.6100000000001</v>
      </c>
      <c r="AH2605" s="46">
        <v>2865.57</v>
      </c>
      <c r="AI2605" s="46">
        <v>3304.4000000000015</v>
      </c>
      <c r="AJ2605" s="46">
        <v>3899.0100000000011</v>
      </c>
      <c r="AK2605" s="46">
        <v>0</v>
      </c>
      <c r="AL2605" s="46">
        <v>2645.3400000000006</v>
      </c>
      <c r="AM2605" s="46">
        <v>840.90400000000022</v>
      </c>
    </row>
    <row r="2606" spans="5:39" x14ac:dyDescent="0.2">
      <c r="E2606" s="47">
        <v>260</v>
      </c>
      <c r="F2606" s="47">
        <v>271</v>
      </c>
      <c r="G2606" s="47" t="s">
        <v>252</v>
      </c>
      <c r="H2606" s="47" t="s">
        <v>344</v>
      </c>
      <c r="I2606" s="47" t="s">
        <v>642</v>
      </c>
      <c r="J2606" s="533">
        <v>50000064</v>
      </c>
      <c r="K2606" s="14" t="s">
        <v>64</v>
      </c>
      <c r="L2606" s="14" t="s">
        <v>58</v>
      </c>
      <c r="M2606" s="45">
        <v>2606</v>
      </c>
      <c r="N2606" s="45">
        <v>1</v>
      </c>
      <c r="O2606" s="46">
        <v>50.000000000003183</v>
      </c>
      <c r="Q2606" s="12">
        <v>0</v>
      </c>
      <c r="T2606" s="59">
        <v>0</v>
      </c>
      <c r="U2606" s="14">
        <v>0</v>
      </c>
      <c r="V2606" s="59" t="s">
        <v>174</v>
      </c>
      <c r="X2606" s="46">
        <v>0</v>
      </c>
      <c r="Y2606" s="46">
        <v>2818.6499999999996</v>
      </c>
      <c r="Z2606" s="46">
        <v>2868.6499999999996</v>
      </c>
      <c r="AA2606" s="46">
        <v>2918.6499999999992</v>
      </c>
      <c r="AB2606" s="46">
        <v>2968.6500000000005</v>
      </c>
      <c r="AC2606" s="46">
        <v>3018.65</v>
      </c>
      <c r="AD2606" s="46">
        <v>2717.91</v>
      </c>
      <c r="AE2606" s="46">
        <v>0</v>
      </c>
      <c r="AF2606" s="46">
        <v>0</v>
      </c>
      <c r="AG2606" s="46">
        <v>50.000000000000682</v>
      </c>
      <c r="AH2606" s="46">
        <v>99.999999999999091</v>
      </c>
      <c r="AI2606" s="46">
        <v>150</v>
      </c>
      <c r="AJ2606" s="46">
        <v>200.00000000000091</v>
      </c>
      <c r="AK2606" s="46">
        <v>0</v>
      </c>
      <c r="AL2606" s="46">
        <v>50.000000000003183</v>
      </c>
      <c r="AM2606" s="46">
        <v>50.000000000002046</v>
      </c>
    </row>
    <row r="2607" spans="5:39" x14ac:dyDescent="0.2">
      <c r="E2607" s="47">
        <v>260</v>
      </c>
      <c r="F2607" s="47">
        <v>271</v>
      </c>
      <c r="G2607" s="47" t="s">
        <v>252</v>
      </c>
      <c r="H2607" s="47" t="s">
        <v>344</v>
      </c>
      <c r="I2607" s="47" t="s">
        <v>642</v>
      </c>
      <c r="J2607" s="533">
        <v>50000064</v>
      </c>
      <c r="K2607" s="14" t="s">
        <v>67</v>
      </c>
      <c r="L2607" s="14" t="s">
        <v>67</v>
      </c>
      <c r="M2607" s="45">
        <v>2607</v>
      </c>
      <c r="N2607" s="45">
        <v>1</v>
      </c>
      <c r="O2607" s="53">
        <v>0</v>
      </c>
      <c r="P2607" s="54">
        <v>0</v>
      </c>
      <c r="Q2607" s="55">
        <v>0</v>
      </c>
      <c r="R2607" s="56">
        <v>0</v>
      </c>
      <c r="S2607" s="57">
        <v>0</v>
      </c>
      <c r="T2607" s="60">
        <v>0</v>
      </c>
      <c r="U2607" s="14">
        <v>0</v>
      </c>
      <c r="V2607" s="60" t="s">
        <v>174</v>
      </c>
      <c r="Y2607" s="46">
        <v>0</v>
      </c>
      <c r="Z2607" s="46">
        <v>0</v>
      </c>
      <c r="AA2607" s="46">
        <v>0</v>
      </c>
      <c r="AB2607" s="46">
        <v>0</v>
      </c>
      <c r="AC2607" s="46">
        <v>0</v>
      </c>
      <c r="AD2607" s="46">
        <v>0</v>
      </c>
      <c r="AE2607" s="46">
        <v>0</v>
      </c>
      <c r="AF2607" s="46">
        <v>0</v>
      </c>
      <c r="AG2607" s="46">
        <v>0</v>
      </c>
      <c r="AH2607" s="46">
        <v>0</v>
      </c>
      <c r="AI2607" s="46">
        <v>0</v>
      </c>
      <c r="AJ2607" s="46">
        <v>0</v>
      </c>
      <c r="AK2607" s="46">
        <v>0</v>
      </c>
      <c r="AL2607" s="46">
        <v>0</v>
      </c>
      <c r="AM2607" s="46">
        <v>0</v>
      </c>
    </row>
    <row r="2608" spans="5:39" x14ac:dyDescent="0.2">
      <c r="E2608" s="14">
        <v>261</v>
      </c>
      <c r="F2608" s="14">
        <v>272</v>
      </c>
      <c r="G2608" s="14" t="s">
        <v>252</v>
      </c>
      <c r="H2608" s="14" t="s">
        <v>643</v>
      </c>
      <c r="I2608" s="14" t="s">
        <v>644</v>
      </c>
      <c r="J2608" s="531">
        <v>50000065</v>
      </c>
      <c r="K2608" s="14" t="s">
        <v>59</v>
      </c>
      <c r="L2608" s="14" t="s">
        <v>57</v>
      </c>
      <c r="M2608" s="45">
        <v>2608</v>
      </c>
      <c r="N2608" s="45">
        <v>1</v>
      </c>
      <c r="O2608" s="46">
        <v>1716.08</v>
      </c>
      <c r="Q2608" s="12" t="s">
        <v>405</v>
      </c>
      <c r="T2608" s="59" t="s">
        <v>74</v>
      </c>
      <c r="U2608" s="14">
        <v>0</v>
      </c>
      <c r="V2608" s="59" t="s">
        <v>150</v>
      </c>
      <c r="Y2608" s="46">
        <v>1644.25</v>
      </c>
      <c r="Z2608" s="46">
        <v>1648.24</v>
      </c>
      <c r="AA2608" s="46">
        <v>1646.25</v>
      </c>
      <c r="AB2608" s="46">
        <v>1648.24</v>
      </c>
      <c r="AC2608" s="46">
        <v>1644.25</v>
      </c>
      <c r="AD2608" s="46">
        <v>1644.25</v>
      </c>
      <c r="AE2608" s="46">
        <v>1716.08</v>
      </c>
      <c r="AF2608" s="46">
        <v>1716.08</v>
      </c>
      <c r="AG2608" s="46">
        <v>1716.08</v>
      </c>
      <c r="AH2608" s="46">
        <v>1716.08</v>
      </c>
      <c r="AI2608" s="46">
        <v>1716.08</v>
      </c>
      <c r="AJ2608" s="46">
        <v>1716.08</v>
      </c>
      <c r="AK2608" s="46">
        <v>1716.08</v>
      </c>
      <c r="AL2608" s="46">
        <v>1716.08</v>
      </c>
      <c r="AM2608" s="46">
        <v>0</v>
      </c>
    </row>
    <row r="2609" spans="5:39" x14ac:dyDescent="0.2">
      <c r="E2609" s="47">
        <v>261</v>
      </c>
      <c r="F2609" s="47">
        <v>272</v>
      </c>
      <c r="G2609" s="47" t="s">
        <v>252</v>
      </c>
      <c r="H2609" s="47" t="s">
        <v>643</v>
      </c>
      <c r="I2609" s="47" t="s">
        <v>644</v>
      </c>
      <c r="J2609" s="533">
        <v>50000065</v>
      </c>
      <c r="K2609" s="14" t="s">
        <v>59</v>
      </c>
      <c r="L2609" s="14" t="s">
        <v>54</v>
      </c>
      <c r="M2609" s="45">
        <v>2609</v>
      </c>
      <c r="N2609" s="45">
        <v>1</v>
      </c>
      <c r="O2609" s="46">
        <v>2978.2599999999998</v>
      </c>
      <c r="Q2609" s="12" t="s">
        <v>405</v>
      </c>
      <c r="T2609" s="59" t="s">
        <v>74</v>
      </c>
      <c r="U2609" s="14">
        <v>13</v>
      </c>
      <c r="V2609" s="59" t="s">
        <v>150</v>
      </c>
      <c r="Y2609" s="46">
        <v>1309.2</v>
      </c>
      <c r="Z2609" s="46">
        <v>1961.8</v>
      </c>
      <c r="AA2609" s="46">
        <v>1233.3599999999999</v>
      </c>
      <c r="AB2609" s="46">
        <v>1207.42</v>
      </c>
      <c r="AC2609" s="46">
        <v>712.48</v>
      </c>
      <c r="AD2609" s="46">
        <v>872.77</v>
      </c>
      <c r="AE2609" s="46">
        <v>907.54</v>
      </c>
      <c r="AF2609" s="46">
        <v>1353.58</v>
      </c>
      <c r="AG2609" s="46">
        <v>1387.38</v>
      </c>
      <c r="AH2609" s="46">
        <v>1366.81</v>
      </c>
      <c r="AI2609" s="46">
        <v>2186.04</v>
      </c>
      <c r="AJ2609" s="46">
        <v>2538.58</v>
      </c>
      <c r="AK2609" s="46">
        <v>2699.41</v>
      </c>
      <c r="AL2609" s="46">
        <v>2978.2599999999998</v>
      </c>
      <c r="AM2609" s="46">
        <v>0</v>
      </c>
    </row>
    <row r="2610" spans="5:39" x14ac:dyDescent="0.2">
      <c r="E2610" s="47">
        <v>261</v>
      </c>
      <c r="F2610" s="47">
        <v>272</v>
      </c>
      <c r="G2610" s="47" t="s">
        <v>252</v>
      </c>
      <c r="H2610" s="47" t="s">
        <v>643</v>
      </c>
      <c r="I2610" s="47" t="s">
        <v>644</v>
      </c>
      <c r="J2610" s="533">
        <v>50000065</v>
      </c>
      <c r="K2610" s="14" t="s">
        <v>59</v>
      </c>
      <c r="L2610" s="14" t="s">
        <v>58</v>
      </c>
      <c r="M2610" s="45">
        <v>2610</v>
      </c>
      <c r="N2610" s="45">
        <v>1</v>
      </c>
      <c r="O2610" s="46">
        <v>50.000000000000455</v>
      </c>
      <c r="Q2610" s="12" t="s">
        <v>405</v>
      </c>
      <c r="T2610" s="59" t="s">
        <v>74</v>
      </c>
      <c r="U2610" s="14">
        <v>0</v>
      </c>
      <c r="V2610" s="59" t="s">
        <v>150</v>
      </c>
      <c r="Y2610" s="46">
        <v>49.999999999999773</v>
      </c>
      <c r="Z2610" s="46">
        <v>50</v>
      </c>
      <c r="AA2610" s="46">
        <v>50.000000000000227</v>
      </c>
      <c r="AB2610" s="46">
        <v>49.999999999999773</v>
      </c>
      <c r="AC2610" s="46">
        <v>50</v>
      </c>
      <c r="AD2610" s="46">
        <v>50</v>
      </c>
      <c r="AE2610" s="46">
        <v>50</v>
      </c>
      <c r="AF2610" s="46">
        <v>50</v>
      </c>
      <c r="AG2610" s="46">
        <v>50</v>
      </c>
      <c r="AH2610" s="46">
        <v>50</v>
      </c>
      <c r="AI2610" s="46">
        <v>50</v>
      </c>
      <c r="AJ2610" s="46">
        <v>50</v>
      </c>
      <c r="AK2610" s="46">
        <v>50</v>
      </c>
      <c r="AL2610" s="46">
        <v>50.000000000000455</v>
      </c>
      <c r="AM2610" s="46">
        <v>0</v>
      </c>
    </row>
    <row r="2611" spans="5:39" x14ac:dyDescent="0.2">
      <c r="E2611" s="47">
        <v>261</v>
      </c>
      <c r="F2611" s="47">
        <v>272</v>
      </c>
      <c r="G2611" s="47" t="s">
        <v>252</v>
      </c>
      <c r="H2611" s="47" t="s">
        <v>643</v>
      </c>
      <c r="I2611" s="47" t="s">
        <v>644</v>
      </c>
      <c r="J2611" s="533">
        <v>50000065</v>
      </c>
      <c r="K2611" s="14" t="s">
        <v>59</v>
      </c>
      <c r="L2611" s="14" t="s">
        <v>31</v>
      </c>
      <c r="M2611" s="45">
        <v>2611</v>
      </c>
      <c r="N2611" s="45">
        <v>1</v>
      </c>
      <c r="O2611" s="48">
        <v>4744.34</v>
      </c>
      <c r="Q2611" s="12" t="s">
        <v>405</v>
      </c>
      <c r="R2611" s="46">
        <v>3958.8266666666673</v>
      </c>
      <c r="T2611" s="59" t="s">
        <v>74</v>
      </c>
      <c r="U2611" s="14">
        <v>0</v>
      </c>
      <c r="V2611" s="59" t="s">
        <v>150</v>
      </c>
      <c r="X2611" s="46">
        <v>-392.05</v>
      </c>
      <c r="Y2611" s="46">
        <v>3003.45</v>
      </c>
      <c r="Z2611" s="46">
        <v>3660.04</v>
      </c>
      <c r="AA2611" s="46">
        <v>2929.6099999999997</v>
      </c>
      <c r="AB2611" s="46">
        <v>2905.66</v>
      </c>
      <c r="AC2611" s="46">
        <v>2406.73</v>
      </c>
      <c r="AD2611" s="46">
        <v>2567.02</v>
      </c>
      <c r="AE2611" s="46">
        <v>2673.62</v>
      </c>
      <c r="AF2611" s="46">
        <v>3119.66</v>
      </c>
      <c r="AG2611" s="46">
        <v>3153.46</v>
      </c>
      <c r="AH2611" s="46">
        <v>3132.89</v>
      </c>
      <c r="AI2611" s="46">
        <v>3952.12</v>
      </c>
      <c r="AJ2611" s="46">
        <v>4304.66</v>
      </c>
      <c r="AK2611" s="46">
        <v>4465.49</v>
      </c>
      <c r="AL2611" s="46">
        <v>4744.34</v>
      </c>
      <c r="AM2611" s="46">
        <v>0</v>
      </c>
    </row>
    <row r="2612" spans="5:39" x14ac:dyDescent="0.2">
      <c r="E2612" s="47">
        <v>261</v>
      </c>
      <c r="F2612" s="47">
        <v>272</v>
      </c>
      <c r="G2612" s="47" t="s">
        <v>252</v>
      </c>
      <c r="H2612" s="47" t="s">
        <v>643</v>
      </c>
      <c r="I2612" s="47" t="s">
        <v>644</v>
      </c>
      <c r="J2612" s="533">
        <v>50000065</v>
      </c>
      <c r="K2612" s="14" t="s">
        <v>37</v>
      </c>
      <c r="L2612" s="14" t="s">
        <v>31</v>
      </c>
      <c r="M2612" s="45">
        <v>2612</v>
      </c>
      <c r="N2612" s="45">
        <v>1</v>
      </c>
      <c r="O2612" s="48">
        <v>0</v>
      </c>
      <c r="P2612" s="48"/>
      <c r="Q2612" s="12" t="s">
        <v>405</v>
      </c>
      <c r="R2612" s="46">
        <v>3103.2766666666666</v>
      </c>
      <c r="T2612" s="59" t="s">
        <v>74</v>
      </c>
      <c r="U2612" s="14">
        <v>0</v>
      </c>
      <c r="V2612" s="59" t="s">
        <v>150</v>
      </c>
      <c r="Y2612" s="46">
        <v>0</v>
      </c>
      <c r="Z2612" s="46">
        <v>0</v>
      </c>
      <c r="AA2612" s="46">
        <v>2700</v>
      </c>
      <c r="AB2612" s="46">
        <v>0</v>
      </c>
      <c r="AC2612" s="46">
        <v>2803.77</v>
      </c>
      <c r="AD2612" s="46">
        <v>0</v>
      </c>
      <c r="AE2612" s="46">
        <v>8250.31</v>
      </c>
      <c r="AF2612" s="46">
        <v>0</v>
      </c>
      <c r="AG2612" s="46">
        <v>0</v>
      </c>
      <c r="AH2612" s="46">
        <v>9119.66</v>
      </c>
      <c r="AI2612" s="46">
        <v>4500</v>
      </c>
      <c r="AJ2612" s="46">
        <v>0</v>
      </c>
      <c r="AK2612" s="46">
        <v>5000</v>
      </c>
      <c r="AL2612" s="46">
        <v>0</v>
      </c>
      <c r="AM2612" s="46">
        <v>14252.96</v>
      </c>
    </row>
    <row r="2613" spans="5:39" x14ac:dyDescent="0.2">
      <c r="E2613" s="47">
        <v>261</v>
      </c>
      <c r="F2613" s="47">
        <v>272</v>
      </c>
      <c r="G2613" s="47" t="s">
        <v>252</v>
      </c>
      <c r="H2613" s="47" t="s">
        <v>643</v>
      </c>
      <c r="I2613" s="47" t="s">
        <v>644</v>
      </c>
      <c r="J2613" s="533">
        <v>50000065</v>
      </c>
      <c r="K2613" s="14" t="s">
        <v>65</v>
      </c>
      <c r="L2613" s="14" t="s">
        <v>31</v>
      </c>
      <c r="M2613" s="45">
        <v>2613</v>
      </c>
      <c r="N2613" s="45">
        <v>1</v>
      </c>
      <c r="O2613" s="52">
        <v>14252.959999999995</v>
      </c>
      <c r="P2613" s="48">
        <v>14252.96</v>
      </c>
      <c r="Q2613" s="12" t="s">
        <v>405</v>
      </c>
      <c r="R2613" s="46">
        <v>2375.4933333333324</v>
      </c>
      <c r="T2613" s="59" t="s">
        <v>74</v>
      </c>
      <c r="U2613" s="14">
        <v>0</v>
      </c>
      <c r="V2613" s="59" t="s">
        <v>150</v>
      </c>
      <c r="X2613" s="46">
        <v>0</v>
      </c>
      <c r="Y2613" s="46">
        <v>0</v>
      </c>
      <c r="Z2613" s="46">
        <v>0</v>
      </c>
      <c r="AA2613" s="46">
        <v>0</v>
      </c>
      <c r="AB2613" s="46">
        <v>0</v>
      </c>
      <c r="AC2613" s="46">
        <v>0</v>
      </c>
      <c r="AD2613" s="46">
        <v>0</v>
      </c>
      <c r="AE2613" s="46">
        <v>0</v>
      </c>
      <c r="AF2613" s="46">
        <v>0</v>
      </c>
      <c r="AG2613" s="46">
        <v>0</v>
      </c>
      <c r="AH2613" s="46">
        <v>0</v>
      </c>
      <c r="AI2613" s="46">
        <v>738.46999999999844</v>
      </c>
      <c r="AJ2613" s="46">
        <v>4304.6600000000035</v>
      </c>
      <c r="AK2613" s="46">
        <v>4465.4899999999961</v>
      </c>
      <c r="AL2613" s="46">
        <v>4744.3399999999965</v>
      </c>
      <c r="AM2613" s="46">
        <v>3.637978807091713E-12</v>
      </c>
    </row>
    <row r="2614" spans="5:39" x14ac:dyDescent="0.2">
      <c r="E2614" s="47">
        <v>261</v>
      </c>
      <c r="F2614" s="47">
        <v>272</v>
      </c>
      <c r="G2614" s="47" t="s">
        <v>252</v>
      </c>
      <c r="H2614" s="47" t="s">
        <v>643</v>
      </c>
      <c r="I2614" s="47" t="s">
        <v>644</v>
      </c>
      <c r="J2614" s="533">
        <v>50000065</v>
      </c>
      <c r="K2614" s="14" t="s">
        <v>64</v>
      </c>
      <c r="L2614" s="14" t="s">
        <v>57</v>
      </c>
      <c r="M2614" s="45">
        <v>2614</v>
      </c>
      <c r="N2614" s="45">
        <v>1</v>
      </c>
      <c r="O2614" s="46">
        <v>1716.08</v>
      </c>
      <c r="Q2614" s="12" t="s">
        <v>405</v>
      </c>
      <c r="T2614" s="59" t="s">
        <v>74</v>
      </c>
      <c r="U2614" s="14">
        <v>0</v>
      </c>
      <c r="V2614" s="59" t="s">
        <v>150</v>
      </c>
      <c r="X2614" s="46">
        <v>0</v>
      </c>
      <c r="Y2614" s="46">
        <v>1644.25</v>
      </c>
      <c r="Z2614" s="46">
        <v>2950.4399999999996</v>
      </c>
      <c r="AA2614" s="46">
        <v>1896.6899999999996</v>
      </c>
      <c r="AB2614" s="46">
        <v>3544.9299999999994</v>
      </c>
      <c r="AC2614" s="46">
        <v>2385.4099999999994</v>
      </c>
      <c r="AD2614" s="46">
        <v>4029.6599999999994</v>
      </c>
      <c r="AE2614" s="46">
        <v>0</v>
      </c>
      <c r="AF2614" s="46">
        <v>1716.08</v>
      </c>
      <c r="AG2614" s="46">
        <v>3432.16</v>
      </c>
      <c r="AH2614" s="46">
        <v>0</v>
      </c>
      <c r="AI2614" s="46">
        <v>0</v>
      </c>
      <c r="AJ2614" s="46">
        <v>1716.08</v>
      </c>
      <c r="AK2614" s="46">
        <v>0</v>
      </c>
      <c r="AL2614" s="46">
        <v>1716.08</v>
      </c>
      <c r="AM2614" s="46">
        <v>0</v>
      </c>
    </row>
    <row r="2615" spans="5:39" x14ac:dyDescent="0.2">
      <c r="E2615" s="47">
        <v>261</v>
      </c>
      <c r="F2615" s="47">
        <v>272</v>
      </c>
      <c r="G2615" s="47" t="s">
        <v>252</v>
      </c>
      <c r="H2615" s="47" t="s">
        <v>643</v>
      </c>
      <c r="I2615" s="47" t="s">
        <v>644</v>
      </c>
      <c r="J2615" s="533">
        <v>50000065</v>
      </c>
      <c r="K2615" s="14" t="s">
        <v>64</v>
      </c>
      <c r="L2615" s="14" t="s">
        <v>54</v>
      </c>
      <c r="M2615" s="45">
        <v>2615</v>
      </c>
      <c r="N2615" s="45">
        <v>1</v>
      </c>
      <c r="O2615" s="46">
        <v>11886.88</v>
      </c>
      <c r="Q2615" s="12" t="s">
        <v>405</v>
      </c>
      <c r="T2615" s="59" t="s">
        <v>74</v>
      </c>
      <c r="U2615" s="14">
        <v>0</v>
      </c>
      <c r="V2615" s="59" t="s">
        <v>150</v>
      </c>
      <c r="X2615" s="46">
        <v>0</v>
      </c>
      <c r="Y2615" s="46">
        <v>1309.2</v>
      </c>
      <c r="Z2615" s="46">
        <v>3271</v>
      </c>
      <c r="AA2615" s="46">
        <v>4504.3599999999997</v>
      </c>
      <c r="AB2615" s="46">
        <v>5711.78</v>
      </c>
      <c r="AC2615" s="46">
        <v>6424.26</v>
      </c>
      <c r="AD2615" s="46">
        <v>7297.0300000000007</v>
      </c>
      <c r="AE2615" s="46">
        <v>5700</v>
      </c>
      <c r="AF2615" s="46">
        <v>7053.58</v>
      </c>
      <c r="AG2615" s="46">
        <v>8440.9599999999991</v>
      </c>
      <c r="AH2615" s="46">
        <v>5836.3499999999985</v>
      </c>
      <c r="AI2615" s="46">
        <v>5238.4699999999984</v>
      </c>
      <c r="AJ2615" s="46">
        <v>7777.0499999999984</v>
      </c>
      <c r="AK2615" s="46">
        <v>8908.619999999999</v>
      </c>
      <c r="AL2615" s="46">
        <v>11886.88</v>
      </c>
      <c r="AM2615" s="46">
        <v>0</v>
      </c>
    </row>
    <row r="2616" spans="5:39" x14ac:dyDescent="0.2">
      <c r="E2616" s="47">
        <v>261</v>
      </c>
      <c r="F2616" s="47">
        <v>272</v>
      </c>
      <c r="G2616" s="47" t="s">
        <v>252</v>
      </c>
      <c r="H2616" s="47" t="s">
        <v>643</v>
      </c>
      <c r="I2616" s="47" t="s">
        <v>644</v>
      </c>
      <c r="J2616" s="533">
        <v>50000065</v>
      </c>
      <c r="K2616" s="14" t="s">
        <v>64</v>
      </c>
      <c r="L2616" s="14" t="s">
        <v>58</v>
      </c>
      <c r="M2616" s="45">
        <v>2616</v>
      </c>
      <c r="N2616" s="45">
        <v>1</v>
      </c>
      <c r="O2616" s="46">
        <v>650</v>
      </c>
      <c r="Q2616" s="12" t="s">
        <v>405</v>
      </c>
      <c r="T2616" s="59" t="s">
        <v>74</v>
      </c>
      <c r="U2616" s="14">
        <v>0</v>
      </c>
      <c r="V2616" s="59" t="s">
        <v>150</v>
      </c>
      <c r="X2616" s="46">
        <v>0</v>
      </c>
      <c r="Y2616" s="46">
        <v>-342.05000000000041</v>
      </c>
      <c r="Z2616" s="46">
        <v>50</v>
      </c>
      <c r="AA2616" s="46">
        <v>100</v>
      </c>
      <c r="AB2616" s="46">
        <v>150</v>
      </c>
      <c r="AC2616" s="46">
        <v>199.99999999999818</v>
      </c>
      <c r="AD2616" s="46">
        <v>249.99999999999818</v>
      </c>
      <c r="AE2616" s="46">
        <v>299.99999999999818</v>
      </c>
      <c r="AF2616" s="46">
        <v>349.99999999999818</v>
      </c>
      <c r="AG2616" s="46">
        <v>399.99999999999818</v>
      </c>
      <c r="AH2616" s="46">
        <v>450</v>
      </c>
      <c r="AI2616" s="46">
        <v>500.00000000000273</v>
      </c>
      <c r="AJ2616" s="46">
        <v>549.99999999999909</v>
      </c>
      <c r="AK2616" s="46">
        <v>599.99999999999636</v>
      </c>
      <c r="AL2616" s="46">
        <v>650</v>
      </c>
      <c r="AM2616" s="46">
        <v>0</v>
      </c>
    </row>
    <row r="2617" spans="5:39" x14ac:dyDescent="0.2">
      <c r="E2617" s="47">
        <v>261</v>
      </c>
      <c r="F2617" s="47">
        <v>272</v>
      </c>
      <c r="G2617" s="47" t="s">
        <v>252</v>
      </c>
      <c r="H2617" s="47" t="s">
        <v>643</v>
      </c>
      <c r="I2617" s="47" t="s">
        <v>644</v>
      </c>
      <c r="J2617" s="533">
        <v>50000065</v>
      </c>
      <c r="K2617" s="14" t="s">
        <v>67</v>
      </c>
      <c r="L2617" s="14" t="s">
        <v>67</v>
      </c>
      <c r="M2617" s="45">
        <v>2617</v>
      </c>
      <c r="N2617" s="45">
        <v>1</v>
      </c>
      <c r="O2617" s="53">
        <v>31.254627810652892</v>
      </c>
      <c r="P2617" s="54">
        <v>21.254627810652892</v>
      </c>
      <c r="Q2617" s="55" t="s">
        <v>405</v>
      </c>
      <c r="R2617" s="56">
        <v>3.6002990785148445</v>
      </c>
      <c r="S2617" s="57" t="s">
        <v>370</v>
      </c>
      <c r="T2617" s="60" t="s">
        <v>74</v>
      </c>
      <c r="U2617" s="14">
        <v>0</v>
      </c>
      <c r="V2617" s="60" t="s">
        <v>150</v>
      </c>
      <c r="Y2617" s="46">
        <v>31.254627810652892</v>
      </c>
      <c r="Z2617" s="46">
        <v>31.254627810652892</v>
      </c>
      <c r="AA2617" s="46">
        <v>31.254627810652892</v>
      </c>
      <c r="AB2617" s="46">
        <v>31.254627810652892</v>
      </c>
      <c r="AC2617" s="46">
        <v>31.254627810652892</v>
      </c>
      <c r="AD2617" s="46">
        <v>31.254627810652892</v>
      </c>
      <c r="AE2617" s="46">
        <v>31.254627810652892</v>
      </c>
      <c r="AF2617" s="46">
        <v>31.254627810652892</v>
      </c>
      <c r="AG2617" s="46">
        <v>31.254627810652892</v>
      </c>
      <c r="AH2617" s="46">
        <v>31.254627810652892</v>
      </c>
      <c r="AI2617" s="46">
        <v>31.254627810652892</v>
      </c>
      <c r="AJ2617" s="46">
        <v>31.254627810652892</v>
      </c>
      <c r="AK2617" s="46">
        <v>31.254627810652892</v>
      </c>
      <c r="AL2617" s="46">
        <v>31.254627810652892</v>
      </c>
      <c r="AM2617" s="46">
        <v>31.254627810652892</v>
      </c>
    </row>
    <row r="2618" spans="5:39" x14ac:dyDescent="0.2">
      <c r="E2618" s="14">
        <v>262</v>
      </c>
      <c r="F2618" s="14">
        <v>273</v>
      </c>
      <c r="G2618" s="14" t="s">
        <v>252</v>
      </c>
      <c r="H2618" s="14" t="s">
        <v>363</v>
      </c>
      <c r="I2618" s="14" t="s">
        <v>645</v>
      </c>
      <c r="J2618" s="531">
        <v>50000066</v>
      </c>
      <c r="K2618" s="14" t="s">
        <v>59</v>
      </c>
      <c r="L2618" s="14" t="s">
        <v>57</v>
      </c>
      <c r="M2618" s="45">
        <v>2618</v>
      </c>
      <c r="N2618" s="45">
        <v>1</v>
      </c>
      <c r="O2618" s="46">
        <v>2758.27</v>
      </c>
      <c r="Q2618" s="12" t="s">
        <v>379</v>
      </c>
      <c r="T2618" s="59" t="s">
        <v>108</v>
      </c>
      <c r="U2618" s="14">
        <v>0</v>
      </c>
      <c r="V2618" s="59" t="s">
        <v>175</v>
      </c>
      <c r="Y2618" s="46">
        <v>2642.82</v>
      </c>
      <c r="Z2618" s="46">
        <v>32.479999999999997</v>
      </c>
      <c r="AA2618" s="46">
        <v>30.49</v>
      </c>
      <c r="AB2618" s="46">
        <v>28.49</v>
      </c>
      <c r="AC2618" s="46">
        <v>2642.82</v>
      </c>
      <c r="AD2618" s="46">
        <v>2642.82</v>
      </c>
      <c r="AE2618" s="46">
        <v>2758.27</v>
      </c>
      <c r="AF2618" s="46">
        <v>2758.27</v>
      </c>
      <c r="AG2618" s="46">
        <v>2758.27</v>
      </c>
      <c r="AH2618" s="46">
        <v>2758.27</v>
      </c>
      <c r="AI2618" s="46">
        <v>2758.27</v>
      </c>
      <c r="AJ2618" s="46">
        <v>2758.27</v>
      </c>
      <c r="AK2618" s="46">
        <v>2758.27</v>
      </c>
      <c r="AL2618" s="46">
        <v>2758.27</v>
      </c>
      <c r="AM2618" s="46">
        <v>0</v>
      </c>
    </row>
    <row r="2619" spans="5:39" x14ac:dyDescent="0.2">
      <c r="E2619" s="47">
        <v>262</v>
      </c>
      <c r="F2619" s="47">
        <v>273</v>
      </c>
      <c r="G2619" s="47" t="s">
        <v>252</v>
      </c>
      <c r="H2619" s="47" t="s">
        <v>363</v>
      </c>
      <c r="I2619" s="47" t="s">
        <v>645</v>
      </c>
      <c r="J2619" s="533">
        <v>50000066</v>
      </c>
      <c r="K2619" s="14" t="s">
        <v>59</v>
      </c>
      <c r="L2619" s="14" t="s">
        <v>54</v>
      </c>
      <c r="M2619" s="45">
        <v>2619</v>
      </c>
      <c r="N2619" s="45">
        <v>1</v>
      </c>
      <c r="O2619" s="46">
        <v>6049.12</v>
      </c>
      <c r="Q2619" s="12" t="s">
        <v>379</v>
      </c>
      <c r="T2619" s="59" t="s">
        <v>108</v>
      </c>
      <c r="U2619" s="14">
        <v>0</v>
      </c>
      <c r="V2619" s="59" t="s">
        <v>175</v>
      </c>
      <c r="Y2619" s="46">
        <v>2103.5</v>
      </c>
      <c r="Z2619" s="46">
        <v>5769.58</v>
      </c>
      <c r="AA2619" s="46">
        <v>4600.08</v>
      </c>
      <c r="AB2619" s="46">
        <v>4560.17</v>
      </c>
      <c r="AC2619" s="46">
        <v>1145.55</v>
      </c>
      <c r="AD2619" s="46">
        <v>2618.3199999999997</v>
      </c>
      <c r="AE2619" s="46">
        <v>2722.63</v>
      </c>
      <c r="AF2619" s="46">
        <v>6162.18</v>
      </c>
      <c r="AG2619" s="46">
        <v>771.24</v>
      </c>
      <c r="AH2619" s="46">
        <v>3460.3199999999997</v>
      </c>
      <c r="AI2619" s="46">
        <v>4775.68</v>
      </c>
      <c r="AJ2619" s="46">
        <v>5345.0599999999995</v>
      </c>
      <c r="AK2619" s="46">
        <v>5602.95</v>
      </c>
      <c r="AL2619" s="46">
        <v>6049.12</v>
      </c>
      <c r="AM2619" s="46">
        <v>0</v>
      </c>
    </row>
    <row r="2620" spans="5:39" x14ac:dyDescent="0.2">
      <c r="E2620" s="47">
        <v>262</v>
      </c>
      <c r="F2620" s="47">
        <v>273</v>
      </c>
      <c r="G2620" s="47" t="s">
        <v>252</v>
      </c>
      <c r="H2620" s="47" t="s">
        <v>363</v>
      </c>
      <c r="I2620" s="47" t="s">
        <v>645</v>
      </c>
      <c r="J2620" s="533">
        <v>50000066</v>
      </c>
      <c r="K2620" s="14" t="s">
        <v>59</v>
      </c>
      <c r="L2620" s="14" t="s">
        <v>58</v>
      </c>
      <c r="M2620" s="45">
        <v>2620</v>
      </c>
      <c r="N2620" s="45">
        <v>1</v>
      </c>
      <c r="O2620" s="46">
        <v>49.999999999999091</v>
      </c>
      <c r="Q2620" s="12" t="s">
        <v>379</v>
      </c>
      <c r="T2620" s="59" t="s">
        <v>108</v>
      </c>
      <c r="U2620" s="14">
        <v>0</v>
      </c>
      <c r="V2620" s="59" t="s">
        <v>175</v>
      </c>
      <c r="Y2620" s="46">
        <v>49.999999999999545</v>
      </c>
      <c r="Z2620" s="46">
        <v>50.000000000000909</v>
      </c>
      <c r="AA2620" s="46">
        <v>50</v>
      </c>
      <c r="AB2620" s="46">
        <v>50</v>
      </c>
      <c r="AC2620" s="46">
        <v>49.999999999999773</v>
      </c>
      <c r="AD2620" s="46">
        <v>50.000000000000455</v>
      </c>
      <c r="AE2620" s="46">
        <v>49.999999999999545</v>
      </c>
      <c r="AF2620" s="46">
        <v>50</v>
      </c>
      <c r="AG2620" s="46">
        <v>50.000000000000227</v>
      </c>
      <c r="AH2620" s="46">
        <v>50.000000000000455</v>
      </c>
      <c r="AI2620" s="46">
        <v>50</v>
      </c>
      <c r="AJ2620" s="46">
        <v>50</v>
      </c>
      <c r="AK2620" s="46">
        <v>49.999999999999091</v>
      </c>
      <c r="AL2620" s="46">
        <v>49.999999999999091</v>
      </c>
      <c r="AM2620" s="46">
        <v>0</v>
      </c>
    </row>
    <row r="2621" spans="5:39" x14ac:dyDescent="0.2">
      <c r="E2621" s="47">
        <v>262</v>
      </c>
      <c r="F2621" s="47">
        <v>273</v>
      </c>
      <c r="G2621" s="47" t="s">
        <v>252</v>
      </c>
      <c r="H2621" s="47" t="s">
        <v>363</v>
      </c>
      <c r="I2621" s="47" t="s">
        <v>645</v>
      </c>
      <c r="J2621" s="533">
        <v>50000066</v>
      </c>
      <c r="K2621" s="14" t="s">
        <v>59</v>
      </c>
      <c r="L2621" s="14" t="s">
        <v>31</v>
      </c>
      <c r="M2621" s="45">
        <v>2621</v>
      </c>
      <c r="N2621" s="45">
        <v>1</v>
      </c>
      <c r="O2621" s="48">
        <v>8857.39</v>
      </c>
      <c r="Q2621" s="12" t="s">
        <v>379</v>
      </c>
      <c r="R2621" s="46">
        <v>7142.3316666666678</v>
      </c>
      <c r="T2621" s="59" t="s">
        <v>108</v>
      </c>
      <c r="U2621" s="14">
        <v>0</v>
      </c>
      <c r="V2621" s="59" t="s">
        <v>175</v>
      </c>
      <c r="X2621" s="46">
        <v>31772</v>
      </c>
      <c r="Y2621" s="46">
        <v>4796.32</v>
      </c>
      <c r="Z2621" s="46">
        <v>5852.06</v>
      </c>
      <c r="AA2621" s="46">
        <v>4680.57</v>
      </c>
      <c r="AB2621" s="46">
        <v>4638.66</v>
      </c>
      <c r="AC2621" s="46">
        <v>3838.37</v>
      </c>
      <c r="AD2621" s="46">
        <v>5311.1399999999994</v>
      </c>
      <c r="AE2621" s="46">
        <v>5530.9</v>
      </c>
      <c r="AF2621" s="46">
        <v>8970.4500000000007</v>
      </c>
      <c r="AG2621" s="46">
        <v>3579.51</v>
      </c>
      <c r="AH2621" s="46">
        <v>6268.59</v>
      </c>
      <c r="AI2621" s="46">
        <v>7583.9500000000007</v>
      </c>
      <c r="AJ2621" s="46">
        <v>8153.33</v>
      </c>
      <c r="AK2621" s="46">
        <v>8411.2199999999975</v>
      </c>
      <c r="AL2621" s="46">
        <v>8857.39</v>
      </c>
      <c r="AM2621" s="46">
        <v>0</v>
      </c>
    </row>
    <row r="2622" spans="5:39" x14ac:dyDescent="0.2">
      <c r="E2622" s="47">
        <v>262</v>
      </c>
      <c r="F2622" s="47">
        <v>273</v>
      </c>
      <c r="G2622" s="47" t="s">
        <v>252</v>
      </c>
      <c r="H2622" s="47" t="s">
        <v>363</v>
      </c>
      <c r="I2622" s="47" t="s">
        <v>645</v>
      </c>
      <c r="J2622" s="533">
        <v>50000066</v>
      </c>
      <c r="K2622" s="14" t="s">
        <v>37</v>
      </c>
      <c r="L2622" s="14" t="s">
        <v>31</v>
      </c>
      <c r="M2622" s="45">
        <v>2622</v>
      </c>
      <c r="N2622" s="45">
        <v>1</v>
      </c>
      <c r="O2622" s="48">
        <v>0</v>
      </c>
      <c r="P2622" s="48"/>
      <c r="Q2622" s="12" t="s">
        <v>379</v>
      </c>
      <c r="R2622" s="46">
        <v>0</v>
      </c>
      <c r="T2622" s="59" t="s">
        <v>108</v>
      </c>
      <c r="U2622" s="14">
        <v>0</v>
      </c>
      <c r="V2622" s="59" t="s">
        <v>175</v>
      </c>
      <c r="Y2622" s="46">
        <v>0</v>
      </c>
      <c r="Z2622" s="46">
        <v>0</v>
      </c>
      <c r="AA2622" s="46">
        <v>0</v>
      </c>
      <c r="AB2622" s="46">
        <v>0</v>
      </c>
      <c r="AC2622" s="46">
        <v>0</v>
      </c>
      <c r="AD2622" s="46">
        <v>0</v>
      </c>
      <c r="AE2622" s="46">
        <v>0</v>
      </c>
      <c r="AF2622" s="46">
        <v>0</v>
      </c>
      <c r="AG2622" s="46">
        <v>0</v>
      </c>
      <c r="AH2622" s="46">
        <v>0</v>
      </c>
      <c r="AI2622" s="46">
        <v>0</v>
      </c>
      <c r="AJ2622" s="46">
        <v>0</v>
      </c>
      <c r="AK2622" s="46">
        <v>0</v>
      </c>
      <c r="AL2622" s="46">
        <v>0</v>
      </c>
      <c r="AM2622" s="46">
        <v>23648.892000000003</v>
      </c>
    </row>
    <row r="2623" spans="5:39" x14ac:dyDescent="0.2">
      <c r="E2623" s="47">
        <v>262</v>
      </c>
      <c r="F2623" s="47">
        <v>273</v>
      </c>
      <c r="G2623" s="47" t="s">
        <v>252</v>
      </c>
      <c r="H2623" s="47" t="s">
        <v>363</v>
      </c>
      <c r="I2623" s="47" t="s">
        <v>645</v>
      </c>
      <c r="J2623" s="533">
        <v>50000066</v>
      </c>
      <c r="K2623" s="14" t="s">
        <v>65</v>
      </c>
      <c r="L2623" s="14" t="s">
        <v>31</v>
      </c>
      <c r="M2623" s="45">
        <v>2623</v>
      </c>
      <c r="N2623" s="45">
        <v>1</v>
      </c>
      <c r="O2623" s="52">
        <v>118244.45999999999</v>
      </c>
      <c r="P2623" s="48">
        <v>23648.892000000003</v>
      </c>
      <c r="Q2623" s="12" t="s">
        <v>379</v>
      </c>
      <c r="R2623" s="46">
        <v>7142.3316666666678</v>
      </c>
      <c r="T2623" s="59" t="s">
        <v>108</v>
      </c>
      <c r="U2623" s="14">
        <v>0</v>
      </c>
      <c r="V2623" s="59" t="s">
        <v>175</v>
      </c>
      <c r="X2623" s="46">
        <v>31772</v>
      </c>
      <c r="Y2623" s="46">
        <v>4796.32</v>
      </c>
      <c r="Z2623" s="46">
        <v>5852.06</v>
      </c>
      <c r="AA2623" s="46">
        <v>4680.57</v>
      </c>
      <c r="AB2623" s="46">
        <v>4638.66</v>
      </c>
      <c r="AC2623" s="46">
        <v>3838.37</v>
      </c>
      <c r="AD2623" s="46">
        <v>5311.1399999999994</v>
      </c>
      <c r="AE2623" s="46">
        <v>5530.9</v>
      </c>
      <c r="AF2623" s="46">
        <v>8970.4500000000007</v>
      </c>
      <c r="AG2623" s="46">
        <v>3579.51</v>
      </c>
      <c r="AH2623" s="46">
        <v>6268.59</v>
      </c>
      <c r="AI2623" s="46">
        <v>7583.9500000000007</v>
      </c>
      <c r="AJ2623" s="46">
        <v>8153.33</v>
      </c>
      <c r="AK2623" s="46">
        <v>8411.2199999999975</v>
      </c>
      <c r="AL2623" s="46">
        <v>8857.39</v>
      </c>
      <c r="AM2623" s="46">
        <v>0</v>
      </c>
    </row>
    <row r="2624" spans="5:39" x14ac:dyDescent="0.2">
      <c r="E2624" s="47">
        <v>262</v>
      </c>
      <c r="F2624" s="47">
        <v>273</v>
      </c>
      <c r="G2624" s="47" t="s">
        <v>252</v>
      </c>
      <c r="H2624" s="47" t="s">
        <v>363</v>
      </c>
      <c r="I2624" s="47" t="s">
        <v>645</v>
      </c>
      <c r="J2624" s="533">
        <v>50000066</v>
      </c>
      <c r="K2624" s="14" t="s">
        <v>64</v>
      </c>
      <c r="L2624" s="14" t="s">
        <v>57</v>
      </c>
      <c r="M2624" s="45">
        <v>2624</v>
      </c>
      <c r="N2624" s="45">
        <v>1</v>
      </c>
      <c r="O2624" s="46">
        <v>40504.991220964373</v>
      </c>
      <c r="Q2624" s="12" t="s">
        <v>379</v>
      </c>
      <c r="T2624" s="59" t="s">
        <v>108</v>
      </c>
      <c r="U2624" s="14">
        <v>0</v>
      </c>
      <c r="V2624" s="59" t="s">
        <v>175</v>
      </c>
      <c r="X2624" s="46">
        <v>10418.911220964381</v>
      </c>
      <c r="Y2624" s="46">
        <v>13061.731220964381</v>
      </c>
      <c r="Z2624" s="46">
        <v>13094.21122096438</v>
      </c>
      <c r="AA2624" s="46">
        <v>13124.70122096438</v>
      </c>
      <c r="AB2624" s="46">
        <v>13153.19122096438</v>
      </c>
      <c r="AC2624" s="46">
        <v>15796.011220964379</v>
      </c>
      <c r="AD2624" s="46">
        <v>18438.831220964381</v>
      </c>
      <c r="AE2624" s="46">
        <v>21197.101220964381</v>
      </c>
      <c r="AF2624" s="46">
        <v>23955.371220964382</v>
      </c>
      <c r="AG2624" s="46">
        <v>26713.641220964382</v>
      </c>
      <c r="AH2624" s="46">
        <v>29471.911220964383</v>
      </c>
      <c r="AI2624" s="46">
        <v>32230.181220964383</v>
      </c>
      <c r="AJ2624" s="46">
        <v>34988.45122096438</v>
      </c>
      <c r="AK2624" s="46">
        <v>37746.721220964377</v>
      </c>
      <c r="AL2624" s="46">
        <v>40504.991220964373</v>
      </c>
      <c r="AM2624" s="46">
        <v>16856.09922096437</v>
      </c>
    </row>
    <row r="2625" spans="5:39" x14ac:dyDescent="0.2">
      <c r="E2625" s="47">
        <v>262</v>
      </c>
      <c r="F2625" s="47">
        <v>273</v>
      </c>
      <c r="G2625" s="47" t="s">
        <v>252</v>
      </c>
      <c r="H2625" s="47" t="s">
        <v>363</v>
      </c>
      <c r="I2625" s="47" t="s">
        <v>645</v>
      </c>
      <c r="J2625" s="533">
        <v>50000066</v>
      </c>
      <c r="K2625" s="14" t="s">
        <v>64</v>
      </c>
      <c r="L2625" s="14" t="s">
        <v>54</v>
      </c>
      <c r="M2625" s="45">
        <v>2625</v>
      </c>
      <c r="N2625" s="45">
        <v>1</v>
      </c>
      <c r="O2625" s="46">
        <v>76850.602003466804</v>
      </c>
      <c r="Q2625" s="12" t="s">
        <v>379</v>
      </c>
      <c r="T2625" s="59" t="s">
        <v>108</v>
      </c>
      <c r="U2625" s="14">
        <v>0</v>
      </c>
      <c r="V2625" s="59" t="s">
        <v>175</v>
      </c>
      <c r="X2625" s="46">
        <v>21164.222003466806</v>
      </c>
      <c r="Y2625" s="46">
        <v>23267.722003466806</v>
      </c>
      <c r="Z2625" s="46">
        <v>29037.302003466808</v>
      </c>
      <c r="AA2625" s="46">
        <v>33637.38200346681</v>
      </c>
      <c r="AB2625" s="46">
        <v>38197.552003466808</v>
      </c>
      <c r="AC2625" s="46">
        <v>39343.102003466811</v>
      </c>
      <c r="AD2625" s="46">
        <v>41961.422003466811</v>
      </c>
      <c r="AE2625" s="46">
        <v>44684.052003466808</v>
      </c>
      <c r="AF2625" s="46">
        <v>50846.232003466808</v>
      </c>
      <c r="AG2625" s="46">
        <v>51617.472003466806</v>
      </c>
      <c r="AH2625" s="46">
        <v>55077.792003466806</v>
      </c>
      <c r="AI2625" s="46">
        <v>59853.472003466806</v>
      </c>
      <c r="AJ2625" s="46">
        <v>65198.532003466804</v>
      </c>
      <c r="AK2625" s="46">
        <v>70801.482003466808</v>
      </c>
      <c r="AL2625" s="46">
        <v>76850.602003466804</v>
      </c>
      <c r="AM2625" s="46">
        <v>76850.602003466804</v>
      </c>
    </row>
    <row r="2626" spans="5:39" x14ac:dyDescent="0.2">
      <c r="E2626" s="47">
        <v>262</v>
      </c>
      <c r="F2626" s="47">
        <v>273</v>
      </c>
      <c r="G2626" s="47" t="s">
        <v>252</v>
      </c>
      <c r="H2626" s="47" t="s">
        <v>363</v>
      </c>
      <c r="I2626" s="47" t="s">
        <v>645</v>
      </c>
      <c r="J2626" s="533">
        <v>50000066</v>
      </c>
      <c r="K2626" s="14" t="s">
        <v>64</v>
      </c>
      <c r="L2626" s="14" t="s">
        <v>58</v>
      </c>
      <c r="M2626" s="45">
        <v>2626</v>
      </c>
      <c r="N2626" s="45">
        <v>1</v>
      </c>
      <c r="O2626" s="46">
        <v>888.8667755688075</v>
      </c>
      <c r="Q2626" s="12" t="s">
        <v>379</v>
      </c>
      <c r="T2626" s="59" t="s">
        <v>108</v>
      </c>
      <c r="U2626" s="14">
        <v>0</v>
      </c>
      <c r="V2626" s="59" t="s">
        <v>175</v>
      </c>
      <c r="X2626" s="46">
        <v>188.86677556882017</v>
      </c>
      <c r="Y2626" s="46">
        <v>238.86677556881477</v>
      </c>
      <c r="Z2626" s="46">
        <v>288.8667755688075</v>
      </c>
      <c r="AA2626" s="46">
        <v>338.8667755688075</v>
      </c>
      <c r="AB2626" s="46">
        <v>388.86677556881477</v>
      </c>
      <c r="AC2626" s="46">
        <v>438.86677556881477</v>
      </c>
      <c r="AD2626" s="46">
        <v>488.8667755688075</v>
      </c>
      <c r="AE2626" s="46">
        <v>538.86677556881477</v>
      </c>
      <c r="AF2626" s="46">
        <v>588.8667755688075</v>
      </c>
      <c r="AG2626" s="46">
        <v>638.8667755688075</v>
      </c>
      <c r="AH2626" s="46">
        <v>688.8667755688075</v>
      </c>
      <c r="AI2626" s="46">
        <v>738.86677556880022</v>
      </c>
      <c r="AJ2626" s="46">
        <v>788.86677556880022</v>
      </c>
      <c r="AK2626" s="46">
        <v>838.8667755688075</v>
      </c>
      <c r="AL2626" s="46">
        <v>888.8667755688075</v>
      </c>
      <c r="AM2626" s="46">
        <v>888.8667755688075</v>
      </c>
    </row>
    <row r="2627" spans="5:39" x14ac:dyDescent="0.2">
      <c r="E2627" s="47">
        <v>262</v>
      </c>
      <c r="F2627" s="47">
        <v>273</v>
      </c>
      <c r="G2627" s="47" t="s">
        <v>252</v>
      </c>
      <c r="H2627" s="47" t="s">
        <v>363</v>
      </c>
      <c r="I2627" s="47" t="s">
        <v>645</v>
      </c>
      <c r="J2627" s="533">
        <v>50000066</v>
      </c>
      <c r="K2627" s="14" t="s">
        <v>67</v>
      </c>
      <c r="L2627" s="14" t="s">
        <v>67</v>
      </c>
      <c r="M2627" s="45">
        <v>2627</v>
      </c>
      <c r="N2627" s="45">
        <v>1</v>
      </c>
      <c r="O2627" s="53">
        <v>239.57868487031374</v>
      </c>
      <c r="P2627" s="54">
        <v>229.57868487031374</v>
      </c>
      <c r="Q2627" s="55" t="s">
        <v>379</v>
      </c>
      <c r="R2627" s="56">
        <v>16.555442328707311</v>
      </c>
      <c r="S2627" s="57" t="s">
        <v>370</v>
      </c>
      <c r="T2627" s="60" t="s">
        <v>108</v>
      </c>
      <c r="U2627" s="14">
        <v>41</v>
      </c>
      <c r="V2627" s="60" t="s">
        <v>175</v>
      </c>
      <c r="Y2627" s="46">
        <v>239.57868487031374</v>
      </c>
      <c r="Z2627" s="46">
        <v>239.57868487031374</v>
      </c>
      <c r="AA2627" s="46">
        <v>239.57868487031374</v>
      </c>
      <c r="AB2627" s="46">
        <v>239.57868487031374</v>
      </c>
      <c r="AC2627" s="46">
        <v>239.57868487031374</v>
      </c>
      <c r="AD2627" s="46">
        <v>239.57868487031374</v>
      </c>
      <c r="AE2627" s="46">
        <v>239.57868487031374</v>
      </c>
      <c r="AF2627" s="46">
        <v>239.57868487031374</v>
      </c>
      <c r="AG2627" s="46">
        <v>239.57868487031374</v>
      </c>
      <c r="AH2627" s="46">
        <v>239.57868487031374</v>
      </c>
      <c r="AI2627" s="46">
        <v>239.57868487031374</v>
      </c>
      <c r="AJ2627" s="46">
        <v>239.57868487031374</v>
      </c>
      <c r="AK2627" s="46">
        <v>239.57868487031374</v>
      </c>
      <c r="AL2627" s="46">
        <v>239.57868487031374</v>
      </c>
      <c r="AM2627" s="46">
        <v>239.57868487031374</v>
      </c>
    </row>
    <row r="2628" spans="5:39" x14ac:dyDescent="0.2">
      <c r="E2628" s="14">
        <v>263</v>
      </c>
      <c r="F2628" s="14">
        <v>274</v>
      </c>
      <c r="G2628" s="14" t="s">
        <v>252</v>
      </c>
      <c r="H2628" s="14" t="s">
        <v>646</v>
      </c>
      <c r="I2628" s="14" t="s">
        <v>647</v>
      </c>
      <c r="J2628" s="531">
        <v>50000067</v>
      </c>
      <c r="K2628" s="14" t="s">
        <v>59</v>
      </c>
      <c r="L2628" s="14" t="s">
        <v>57</v>
      </c>
      <c r="M2628" s="45">
        <v>2628</v>
      </c>
      <c r="N2628" s="45">
        <v>1</v>
      </c>
      <c r="O2628" s="46">
        <v>2734.76</v>
      </c>
      <c r="Q2628" s="12" t="s">
        <v>376</v>
      </c>
      <c r="T2628" s="59" t="s">
        <v>73</v>
      </c>
      <c r="U2628" s="14">
        <v>35</v>
      </c>
      <c r="V2628" s="59" t="s">
        <v>175</v>
      </c>
      <c r="Y2628" s="46">
        <v>2620.29</v>
      </c>
      <c r="Z2628" s="46">
        <v>-864.82</v>
      </c>
      <c r="AA2628" s="46">
        <v>-866.81</v>
      </c>
      <c r="AB2628" s="46">
        <v>-864.82</v>
      </c>
      <c r="AC2628" s="46">
        <v>2620.29</v>
      </c>
      <c r="AD2628" s="46">
        <v>2620.29</v>
      </c>
      <c r="AE2628" s="46">
        <v>2734.76</v>
      </c>
      <c r="AF2628" s="46">
        <v>2734.76</v>
      </c>
      <c r="AG2628" s="46">
        <v>2734.76</v>
      </c>
      <c r="AH2628" s="46">
        <v>2734.76</v>
      </c>
      <c r="AI2628" s="46">
        <v>2734.76</v>
      </c>
      <c r="AJ2628" s="46">
        <v>2734.76</v>
      </c>
      <c r="AK2628" s="46">
        <v>2734.76</v>
      </c>
      <c r="AL2628" s="46">
        <v>2734.76</v>
      </c>
      <c r="AM2628" s="46">
        <v>0</v>
      </c>
    </row>
    <row r="2629" spans="5:39" x14ac:dyDescent="0.2">
      <c r="E2629" s="47">
        <v>263</v>
      </c>
      <c r="F2629" s="47">
        <v>274</v>
      </c>
      <c r="G2629" s="47" t="s">
        <v>252</v>
      </c>
      <c r="H2629" s="47" t="s">
        <v>646</v>
      </c>
      <c r="I2629" s="47" t="s">
        <v>647</v>
      </c>
      <c r="J2629" s="533">
        <v>50000067</v>
      </c>
      <c r="K2629" s="14" t="s">
        <v>59</v>
      </c>
      <c r="L2629" s="14" t="s">
        <v>54</v>
      </c>
      <c r="M2629" s="45">
        <v>2629</v>
      </c>
      <c r="N2629" s="45">
        <v>1</v>
      </c>
      <c r="O2629" s="46">
        <v>4374.55</v>
      </c>
      <c r="Q2629" s="12" t="s">
        <v>376</v>
      </c>
      <c r="T2629" s="59" t="s">
        <v>73</v>
      </c>
      <c r="U2629" s="14">
        <v>0</v>
      </c>
      <c r="V2629" s="59" t="s">
        <v>175</v>
      </c>
      <c r="Y2629" s="46">
        <v>2085.54</v>
      </c>
      <c r="Z2629" s="46">
        <v>6616.41</v>
      </c>
      <c r="AA2629" s="46">
        <v>5456.8899999999994</v>
      </c>
      <c r="AB2629" s="46">
        <v>5414.98</v>
      </c>
      <c r="AC2629" s="46">
        <v>1133.57</v>
      </c>
      <c r="AD2629" s="46">
        <v>3491.1</v>
      </c>
      <c r="AE2629" s="46">
        <v>3630.15</v>
      </c>
      <c r="AF2629" s="46">
        <v>4630.2900000000009</v>
      </c>
      <c r="AG2629" s="46">
        <v>2321.89</v>
      </c>
      <c r="AH2629" s="46">
        <v>2283.6799999999998</v>
      </c>
      <c r="AI2629" s="46">
        <v>3128.51</v>
      </c>
      <c r="AJ2629" s="46">
        <v>3390.94</v>
      </c>
      <c r="AK2629" s="46">
        <v>4388.26</v>
      </c>
      <c r="AL2629" s="46">
        <v>4374.55</v>
      </c>
      <c r="AM2629" s="46">
        <v>0</v>
      </c>
    </row>
    <row r="2630" spans="5:39" x14ac:dyDescent="0.2">
      <c r="E2630" s="47">
        <v>263</v>
      </c>
      <c r="F2630" s="47">
        <v>274</v>
      </c>
      <c r="G2630" s="47" t="s">
        <v>252</v>
      </c>
      <c r="H2630" s="47" t="s">
        <v>646</v>
      </c>
      <c r="I2630" s="47" t="s">
        <v>647</v>
      </c>
      <c r="J2630" s="533">
        <v>50000067</v>
      </c>
      <c r="K2630" s="14" t="s">
        <v>59</v>
      </c>
      <c r="L2630" s="14" t="s">
        <v>58</v>
      </c>
      <c r="M2630" s="45">
        <v>2630</v>
      </c>
      <c r="N2630" s="45">
        <v>1</v>
      </c>
      <c r="O2630" s="46">
        <v>50</v>
      </c>
      <c r="Q2630" s="12" t="s">
        <v>376</v>
      </c>
      <c r="T2630" s="59" t="s">
        <v>73</v>
      </c>
      <c r="U2630" s="14">
        <v>0</v>
      </c>
      <c r="V2630" s="59" t="s">
        <v>175</v>
      </c>
      <c r="Y2630" s="46">
        <v>50</v>
      </c>
      <c r="Z2630" s="46">
        <v>50</v>
      </c>
      <c r="AA2630" s="46">
        <v>50</v>
      </c>
      <c r="AB2630" s="46">
        <v>50</v>
      </c>
      <c r="AC2630" s="46">
        <v>50.000000000000227</v>
      </c>
      <c r="AD2630" s="46">
        <v>50.000000000000455</v>
      </c>
      <c r="AE2630" s="46">
        <v>49.999999999999545</v>
      </c>
      <c r="AF2630" s="46">
        <v>49.999999999999091</v>
      </c>
      <c r="AG2630" s="46">
        <v>49.999999999999545</v>
      </c>
      <c r="AH2630" s="46">
        <v>49.999999999999545</v>
      </c>
      <c r="AI2630" s="46">
        <v>50</v>
      </c>
      <c r="AJ2630" s="46">
        <v>49.999999999999545</v>
      </c>
      <c r="AK2630" s="46">
        <v>50</v>
      </c>
      <c r="AL2630" s="46">
        <v>50</v>
      </c>
      <c r="AM2630" s="46">
        <v>0</v>
      </c>
    </row>
    <row r="2631" spans="5:39" x14ac:dyDescent="0.2">
      <c r="E2631" s="47">
        <v>263</v>
      </c>
      <c r="F2631" s="47">
        <v>274</v>
      </c>
      <c r="G2631" s="47" t="s">
        <v>252</v>
      </c>
      <c r="H2631" s="47" t="s">
        <v>646</v>
      </c>
      <c r="I2631" s="47" t="s">
        <v>647</v>
      </c>
      <c r="J2631" s="533">
        <v>50000067</v>
      </c>
      <c r="K2631" s="14" t="s">
        <v>59</v>
      </c>
      <c r="L2631" s="14" t="s">
        <v>31</v>
      </c>
      <c r="M2631" s="45">
        <v>2631</v>
      </c>
      <c r="N2631" s="45">
        <v>1</v>
      </c>
      <c r="O2631" s="48">
        <v>7159.31</v>
      </c>
      <c r="Q2631" s="12" t="s">
        <v>376</v>
      </c>
      <c r="R2631" s="46">
        <v>6099.3983333333335</v>
      </c>
      <c r="T2631" s="59" t="s">
        <v>73</v>
      </c>
      <c r="U2631" s="14">
        <v>0</v>
      </c>
      <c r="V2631" s="59" t="s">
        <v>175</v>
      </c>
      <c r="X2631" s="46">
        <v>7198.6</v>
      </c>
      <c r="Y2631" s="46">
        <v>4755.83</v>
      </c>
      <c r="Z2631" s="46">
        <v>5801.59</v>
      </c>
      <c r="AA2631" s="46">
        <v>4640.08</v>
      </c>
      <c r="AB2631" s="46">
        <v>4600.16</v>
      </c>
      <c r="AC2631" s="46">
        <v>3803.8599999999997</v>
      </c>
      <c r="AD2631" s="46">
        <v>6161.3899999999994</v>
      </c>
      <c r="AE2631" s="46">
        <v>6414.91</v>
      </c>
      <c r="AF2631" s="46">
        <v>7415.05</v>
      </c>
      <c r="AG2631" s="46">
        <v>5106.6499999999996</v>
      </c>
      <c r="AH2631" s="46">
        <v>5068.4400000000005</v>
      </c>
      <c r="AI2631" s="46">
        <v>5913.27</v>
      </c>
      <c r="AJ2631" s="46">
        <v>6175.7000000000007</v>
      </c>
      <c r="AK2631" s="46">
        <v>7173.02</v>
      </c>
      <c r="AL2631" s="46">
        <v>7159.31</v>
      </c>
      <c r="AM2631" s="46">
        <v>0</v>
      </c>
    </row>
    <row r="2632" spans="5:39" x14ac:dyDescent="0.2">
      <c r="E2632" s="47">
        <v>263</v>
      </c>
      <c r="F2632" s="47">
        <v>274</v>
      </c>
      <c r="G2632" s="47" t="s">
        <v>252</v>
      </c>
      <c r="H2632" s="47" t="s">
        <v>646</v>
      </c>
      <c r="I2632" s="47" t="s">
        <v>647</v>
      </c>
      <c r="J2632" s="533">
        <v>50000067</v>
      </c>
      <c r="K2632" s="14" t="s">
        <v>37</v>
      </c>
      <c r="L2632" s="14" t="s">
        <v>31</v>
      </c>
      <c r="M2632" s="45">
        <v>2632</v>
      </c>
      <c r="N2632" s="45">
        <v>1</v>
      </c>
      <c r="O2632" s="48">
        <v>0</v>
      </c>
      <c r="P2632" s="48"/>
      <c r="Q2632" s="12" t="s">
        <v>376</v>
      </c>
      <c r="R2632" s="46">
        <v>4946.5183333333334</v>
      </c>
      <c r="T2632" s="59" t="s">
        <v>73</v>
      </c>
      <c r="U2632" s="14">
        <v>0</v>
      </c>
      <c r="V2632" s="59" t="s">
        <v>175</v>
      </c>
      <c r="Y2632" s="46">
        <v>7198.6</v>
      </c>
      <c r="Z2632" s="46">
        <v>0</v>
      </c>
      <c r="AA2632" s="46">
        <v>0</v>
      </c>
      <c r="AB2632" s="46">
        <v>15197.5</v>
      </c>
      <c r="AC2632" s="46">
        <v>0</v>
      </c>
      <c r="AD2632" s="46">
        <v>0</v>
      </c>
      <c r="AE2632" s="46">
        <v>8404.02</v>
      </c>
      <c r="AF2632" s="46">
        <v>12576.3</v>
      </c>
      <c r="AG2632" s="46">
        <v>12521.7</v>
      </c>
      <c r="AH2632" s="46">
        <v>0</v>
      </c>
      <c r="AI2632" s="46">
        <v>5068.4399999999996</v>
      </c>
      <c r="AJ2632" s="46">
        <v>12088.97</v>
      </c>
      <c r="AK2632" s="46">
        <v>0</v>
      </c>
      <c r="AL2632" s="46">
        <v>0</v>
      </c>
      <c r="AM2632" s="46">
        <v>5732.9320000000007</v>
      </c>
    </row>
    <row r="2633" spans="5:39" x14ac:dyDescent="0.2">
      <c r="E2633" s="47">
        <v>263</v>
      </c>
      <c r="F2633" s="47">
        <v>274</v>
      </c>
      <c r="G2633" s="47" t="s">
        <v>252</v>
      </c>
      <c r="H2633" s="47" t="s">
        <v>646</v>
      </c>
      <c r="I2633" s="47" t="s">
        <v>647</v>
      </c>
      <c r="J2633" s="533">
        <v>50000067</v>
      </c>
      <c r="K2633" s="14" t="s">
        <v>65</v>
      </c>
      <c r="L2633" s="14" t="s">
        <v>31</v>
      </c>
      <c r="M2633" s="45">
        <v>2633</v>
      </c>
      <c r="N2633" s="45">
        <v>1</v>
      </c>
      <c r="O2633" s="52">
        <v>14332.330000000002</v>
      </c>
      <c r="P2633" s="48">
        <v>5732.9320000000007</v>
      </c>
      <c r="Q2633" s="12" t="s">
        <v>376</v>
      </c>
      <c r="R2633" s="46">
        <v>2388.7216666666668</v>
      </c>
      <c r="T2633" s="59" t="s">
        <v>73</v>
      </c>
      <c r="U2633" s="14">
        <v>0</v>
      </c>
      <c r="V2633" s="59" t="s">
        <v>175</v>
      </c>
      <c r="X2633" s="46">
        <v>0</v>
      </c>
      <c r="Y2633" s="46">
        <v>0</v>
      </c>
      <c r="Z2633" s="46">
        <v>0</v>
      </c>
      <c r="AA2633" s="46">
        <v>0</v>
      </c>
      <c r="AB2633" s="46">
        <v>0</v>
      </c>
      <c r="AC2633" s="46">
        <v>0</v>
      </c>
      <c r="AD2633" s="46">
        <v>0</v>
      </c>
      <c r="AE2633" s="46">
        <v>0</v>
      </c>
      <c r="AF2633" s="46">
        <v>0</v>
      </c>
      <c r="AG2633" s="46">
        <v>0</v>
      </c>
      <c r="AH2633" s="46">
        <v>0</v>
      </c>
      <c r="AI2633" s="46">
        <v>0</v>
      </c>
      <c r="AJ2633" s="46">
        <v>0</v>
      </c>
      <c r="AK2633" s="46">
        <v>7173.02</v>
      </c>
      <c r="AL2633" s="46">
        <v>7159.31</v>
      </c>
      <c r="AM2633" s="46">
        <v>0</v>
      </c>
    </row>
    <row r="2634" spans="5:39" x14ac:dyDescent="0.2">
      <c r="E2634" s="47">
        <v>263</v>
      </c>
      <c r="F2634" s="47">
        <v>274</v>
      </c>
      <c r="G2634" s="47" t="s">
        <v>252</v>
      </c>
      <c r="H2634" s="47" t="s">
        <v>646</v>
      </c>
      <c r="I2634" s="47" t="s">
        <v>647</v>
      </c>
      <c r="J2634" s="533">
        <v>50000067</v>
      </c>
      <c r="K2634" s="14" t="s">
        <v>64</v>
      </c>
      <c r="L2634" s="14" t="s">
        <v>57</v>
      </c>
      <c r="M2634" s="45">
        <v>2634</v>
      </c>
      <c r="N2634" s="45">
        <v>1</v>
      </c>
      <c r="O2634" s="46">
        <v>5469.52</v>
      </c>
      <c r="Q2634" s="12" t="s">
        <v>376</v>
      </c>
      <c r="T2634" s="59" t="s">
        <v>73</v>
      </c>
      <c r="U2634" s="14">
        <v>0</v>
      </c>
      <c r="V2634" s="59" t="s">
        <v>175</v>
      </c>
      <c r="X2634" s="46">
        <v>0</v>
      </c>
      <c r="Y2634" s="46">
        <v>0</v>
      </c>
      <c r="Z2634" s="46">
        <v>0</v>
      </c>
      <c r="AA2634" s="46">
        <v>0</v>
      </c>
      <c r="AB2634" s="46">
        <v>0</v>
      </c>
      <c r="AC2634" s="46">
        <v>2620.29</v>
      </c>
      <c r="AD2634" s="46">
        <v>5240.58</v>
      </c>
      <c r="AE2634" s="46">
        <v>0</v>
      </c>
      <c r="AF2634" s="46">
        <v>0</v>
      </c>
      <c r="AG2634" s="46">
        <v>0</v>
      </c>
      <c r="AH2634" s="46">
        <v>2734.76</v>
      </c>
      <c r="AI2634" s="46">
        <v>401.08000000000084</v>
      </c>
      <c r="AJ2634" s="46">
        <v>0</v>
      </c>
      <c r="AK2634" s="46">
        <v>2734.76</v>
      </c>
      <c r="AL2634" s="46">
        <v>5469.52</v>
      </c>
      <c r="AM2634" s="46">
        <v>0</v>
      </c>
    </row>
    <row r="2635" spans="5:39" x14ac:dyDescent="0.2">
      <c r="E2635" s="47">
        <v>263</v>
      </c>
      <c r="F2635" s="47">
        <v>274</v>
      </c>
      <c r="G2635" s="47" t="s">
        <v>252</v>
      </c>
      <c r="H2635" s="47" t="s">
        <v>646</v>
      </c>
      <c r="I2635" s="47" t="s">
        <v>647</v>
      </c>
      <c r="J2635" s="533">
        <v>50000067</v>
      </c>
      <c r="K2635" s="14" t="s">
        <v>64</v>
      </c>
      <c r="L2635" s="14" t="s">
        <v>54</v>
      </c>
      <c r="M2635" s="45">
        <v>2635</v>
      </c>
      <c r="N2635" s="45">
        <v>1</v>
      </c>
      <c r="O2635" s="46">
        <v>8762.8100000000013</v>
      </c>
      <c r="Q2635" s="12" t="s">
        <v>376</v>
      </c>
      <c r="T2635" s="59" t="s">
        <v>73</v>
      </c>
      <c r="U2635" s="14">
        <v>0</v>
      </c>
      <c r="V2635" s="59" t="s">
        <v>175</v>
      </c>
      <c r="X2635" s="46">
        <v>0</v>
      </c>
      <c r="Y2635" s="46">
        <v>0</v>
      </c>
      <c r="Z2635" s="46">
        <v>5751.59</v>
      </c>
      <c r="AA2635" s="46">
        <v>10341.67</v>
      </c>
      <c r="AB2635" s="46">
        <v>0</v>
      </c>
      <c r="AC2635" s="46">
        <v>1133.57</v>
      </c>
      <c r="AD2635" s="46">
        <v>4624.67</v>
      </c>
      <c r="AE2635" s="46">
        <v>7826.1399999999994</v>
      </c>
      <c r="AF2635" s="46">
        <v>2614.8900000000012</v>
      </c>
      <c r="AG2635" s="46">
        <v>0</v>
      </c>
      <c r="AH2635" s="46">
        <v>2283.6799999999998</v>
      </c>
      <c r="AI2635" s="46">
        <v>5412.1900000000005</v>
      </c>
      <c r="AJ2635" s="46">
        <v>0</v>
      </c>
      <c r="AK2635" s="46">
        <v>4388.26</v>
      </c>
      <c r="AL2635" s="46">
        <v>8762.8100000000013</v>
      </c>
      <c r="AM2635" s="46">
        <v>8499.398000000001</v>
      </c>
    </row>
    <row r="2636" spans="5:39" x14ac:dyDescent="0.2">
      <c r="E2636" s="47">
        <v>263</v>
      </c>
      <c r="F2636" s="47">
        <v>274</v>
      </c>
      <c r="G2636" s="47" t="s">
        <v>252</v>
      </c>
      <c r="H2636" s="47" t="s">
        <v>646</v>
      </c>
      <c r="I2636" s="47" t="s">
        <v>647</v>
      </c>
      <c r="J2636" s="533">
        <v>50000067</v>
      </c>
      <c r="K2636" s="14" t="s">
        <v>64</v>
      </c>
      <c r="L2636" s="14" t="s">
        <v>58</v>
      </c>
      <c r="M2636" s="45">
        <v>2636</v>
      </c>
      <c r="N2636" s="45">
        <v>1</v>
      </c>
      <c r="O2636" s="46">
        <v>100</v>
      </c>
      <c r="Q2636" s="12" t="s">
        <v>376</v>
      </c>
      <c r="T2636" s="59" t="s">
        <v>73</v>
      </c>
      <c r="U2636" s="14">
        <v>0</v>
      </c>
      <c r="V2636" s="59" t="s">
        <v>175</v>
      </c>
      <c r="X2636" s="46">
        <v>0</v>
      </c>
      <c r="Y2636" s="46">
        <v>4755.83</v>
      </c>
      <c r="Z2636" s="46">
        <v>4805.83</v>
      </c>
      <c r="AA2636" s="46">
        <v>4855.8299999999981</v>
      </c>
      <c r="AB2636" s="46">
        <v>4600.16</v>
      </c>
      <c r="AC2636" s="46">
        <v>4650.1600000000008</v>
      </c>
      <c r="AD2636" s="46">
        <v>4700.1599999999962</v>
      </c>
      <c r="AE2636" s="46">
        <v>4750.16</v>
      </c>
      <c r="AF2636" s="46">
        <v>4800.1600000000017</v>
      </c>
      <c r="AG2636" s="46">
        <v>7.2759576141834259E-12</v>
      </c>
      <c r="AH2636" s="46">
        <v>50.00000000000955</v>
      </c>
      <c r="AI2636" s="46">
        <v>100.00000000000273</v>
      </c>
      <c r="AJ2636" s="46">
        <v>0</v>
      </c>
      <c r="AK2636" s="46">
        <v>50.000000000003638</v>
      </c>
      <c r="AL2636" s="46">
        <v>100</v>
      </c>
      <c r="AM2636" s="46">
        <v>100</v>
      </c>
    </row>
    <row r="2637" spans="5:39" x14ac:dyDescent="0.2">
      <c r="E2637" s="47">
        <v>263</v>
      </c>
      <c r="F2637" s="47">
        <v>274</v>
      </c>
      <c r="G2637" s="47" t="s">
        <v>252</v>
      </c>
      <c r="H2637" s="47" t="s">
        <v>646</v>
      </c>
      <c r="I2637" s="47" t="s">
        <v>647</v>
      </c>
      <c r="J2637" s="533">
        <v>50000067</v>
      </c>
      <c r="K2637" s="14" t="s">
        <v>67</v>
      </c>
      <c r="L2637" s="14" t="s">
        <v>67</v>
      </c>
      <c r="M2637" s="45">
        <v>2637</v>
      </c>
      <c r="N2637" s="45">
        <v>1</v>
      </c>
      <c r="O2637" s="53">
        <v>14.013392100241617</v>
      </c>
      <c r="P2637" s="54">
        <v>4.0133921002416173</v>
      </c>
      <c r="Q2637" s="55" t="s">
        <v>376</v>
      </c>
      <c r="R2637" s="56">
        <v>2.3497940643872255</v>
      </c>
      <c r="S2637" s="57" t="s">
        <v>370</v>
      </c>
      <c r="T2637" s="60" t="s">
        <v>73</v>
      </c>
      <c r="U2637" s="14">
        <v>0</v>
      </c>
      <c r="V2637" s="60" t="s">
        <v>175</v>
      </c>
      <c r="Y2637" s="46">
        <v>14.013392100241617</v>
      </c>
      <c r="Z2637" s="46">
        <v>14.013392100241617</v>
      </c>
      <c r="AA2637" s="46">
        <v>14.013392100241617</v>
      </c>
      <c r="AB2637" s="46">
        <v>14.013392100241617</v>
      </c>
      <c r="AC2637" s="46">
        <v>14.013392100241617</v>
      </c>
      <c r="AD2637" s="46">
        <v>14.013392100241617</v>
      </c>
      <c r="AE2637" s="46">
        <v>14.013392100241617</v>
      </c>
      <c r="AF2637" s="46">
        <v>14.013392100241617</v>
      </c>
      <c r="AG2637" s="46">
        <v>14.013392100241617</v>
      </c>
      <c r="AH2637" s="46">
        <v>14.013392100241617</v>
      </c>
      <c r="AI2637" s="46">
        <v>14.013392100241617</v>
      </c>
      <c r="AJ2637" s="46">
        <v>14.013392100241617</v>
      </c>
      <c r="AK2637" s="46">
        <v>14.013392100241617</v>
      </c>
      <c r="AL2637" s="46">
        <v>14.013392100241617</v>
      </c>
      <c r="AM2637" s="46">
        <v>14.013392100241617</v>
      </c>
    </row>
    <row r="2638" spans="5:39" x14ac:dyDescent="0.2">
      <c r="E2638" s="14">
        <v>264</v>
      </c>
      <c r="F2638" s="14">
        <v>275</v>
      </c>
      <c r="G2638" s="14" t="s">
        <v>252</v>
      </c>
      <c r="H2638" s="14" t="s">
        <v>648</v>
      </c>
      <c r="I2638" s="14" t="s">
        <v>649</v>
      </c>
      <c r="J2638" s="531">
        <v>50000068</v>
      </c>
      <c r="K2638" s="14" t="s">
        <v>59</v>
      </c>
      <c r="L2638" s="14" t="s">
        <v>57</v>
      </c>
      <c r="M2638" s="45">
        <v>2638</v>
      </c>
      <c r="N2638" s="45">
        <v>1</v>
      </c>
      <c r="O2638" s="46">
        <v>1759.18</v>
      </c>
      <c r="Q2638" s="12">
        <v>0</v>
      </c>
      <c r="T2638" s="59">
        <v>0</v>
      </c>
      <c r="U2638" s="14">
        <v>0</v>
      </c>
      <c r="V2638" s="59" t="s">
        <v>174</v>
      </c>
      <c r="Y2638" s="46">
        <v>1685.55</v>
      </c>
      <c r="Z2638" s="46">
        <v>-54.01</v>
      </c>
      <c r="AA2638" s="46">
        <v>-58</v>
      </c>
      <c r="AB2638" s="46">
        <v>-4915.96</v>
      </c>
      <c r="AC2638" s="46">
        <v>1685.55</v>
      </c>
      <c r="AD2638" s="46">
        <v>1685.55</v>
      </c>
      <c r="AE2638" s="46">
        <v>1759.18</v>
      </c>
      <c r="AF2638" s="46">
        <v>1759.18</v>
      </c>
      <c r="AG2638" s="46">
        <v>1759.18</v>
      </c>
      <c r="AH2638" s="46">
        <v>1759.18</v>
      </c>
      <c r="AI2638" s="46">
        <v>1759.18</v>
      </c>
      <c r="AJ2638" s="46">
        <v>1759.18</v>
      </c>
      <c r="AK2638" s="46">
        <v>1759.18</v>
      </c>
      <c r="AL2638" s="46">
        <v>1759.18</v>
      </c>
      <c r="AM2638" s="46">
        <v>0</v>
      </c>
    </row>
    <row r="2639" spans="5:39" x14ac:dyDescent="0.2">
      <c r="E2639" s="47">
        <v>264</v>
      </c>
      <c r="F2639" s="47">
        <v>275</v>
      </c>
      <c r="G2639" s="47" t="s">
        <v>252</v>
      </c>
      <c r="H2639" s="47" t="s">
        <v>648</v>
      </c>
      <c r="I2639" s="47" t="s">
        <v>649</v>
      </c>
      <c r="J2639" s="533">
        <v>50000068</v>
      </c>
      <c r="K2639" s="14" t="s">
        <v>59</v>
      </c>
      <c r="L2639" s="14" t="s">
        <v>54</v>
      </c>
      <c r="M2639" s="45">
        <v>2639</v>
      </c>
      <c r="N2639" s="45">
        <v>1</v>
      </c>
      <c r="O2639" s="46">
        <v>3577.17</v>
      </c>
      <c r="Q2639" s="12">
        <v>0</v>
      </c>
      <c r="T2639" s="59">
        <v>0</v>
      </c>
      <c r="U2639" s="14">
        <v>0</v>
      </c>
      <c r="V2639" s="59" t="s">
        <v>174</v>
      </c>
      <c r="Y2639" s="46">
        <v>8168.91</v>
      </c>
      <c r="Z2639" s="46">
        <v>3755.25</v>
      </c>
      <c r="AA2639" s="46">
        <v>3010.84</v>
      </c>
      <c r="AB2639" s="46">
        <v>7842.8499999999995</v>
      </c>
      <c r="AC2639" s="46">
        <v>730.43999999999892</v>
      </c>
      <c r="AD2639" s="46">
        <v>6605.5</v>
      </c>
      <c r="AE2639" s="46">
        <v>7098.15</v>
      </c>
      <c r="AF2639" s="46">
        <v>-8163.7699999999995</v>
      </c>
      <c r="AG2639" s="46">
        <v>2180.7600000000002</v>
      </c>
      <c r="AH2639" s="46">
        <v>2215.41</v>
      </c>
      <c r="AI2639" s="46">
        <v>1644.7399999999998</v>
      </c>
      <c r="AJ2639" s="46">
        <v>2870.5299999999997</v>
      </c>
      <c r="AK2639" s="46">
        <v>3448.0699999999997</v>
      </c>
      <c r="AL2639" s="46">
        <v>3577.17</v>
      </c>
      <c r="AM2639" s="46">
        <v>0</v>
      </c>
    </row>
    <row r="2640" spans="5:39" x14ac:dyDescent="0.2">
      <c r="E2640" s="47">
        <v>264</v>
      </c>
      <c r="F2640" s="47">
        <v>275</v>
      </c>
      <c r="G2640" s="47" t="s">
        <v>252</v>
      </c>
      <c r="H2640" s="47" t="s">
        <v>648</v>
      </c>
      <c r="I2640" s="47" t="s">
        <v>649</v>
      </c>
      <c r="J2640" s="533">
        <v>50000068</v>
      </c>
      <c r="K2640" s="14" t="s">
        <v>59</v>
      </c>
      <c r="L2640" s="14" t="s">
        <v>58</v>
      </c>
      <c r="M2640" s="45">
        <v>2640</v>
      </c>
      <c r="N2640" s="45">
        <v>1</v>
      </c>
      <c r="O2640" s="46">
        <v>50</v>
      </c>
      <c r="Q2640" s="12">
        <v>0</v>
      </c>
      <c r="T2640" s="59">
        <v>0</v>
      </c>
      <c r="U2640" s="14">
        <v>0</v>
      </c>
      <c r="V2640" s="59" t="s">
        <v>174</v>
      </c>
      <c r="Y2640" s="46">
        <v>50</v>
      </c>
      <c r="Z2640" s="46">
        <v>50</v>
      </c>
      <c r="AA2640" s="46">
        <v>50</v>
      </c>
      <c r="AB2640" s="46">
        <v>50.000000000000909</v>
      </c>
      <c r="AC2640" s="46">
        <v>50.000000000000909</v>
      </c>
      <c r="AD2640" s="46">
        <v>49.999999999999091</v>
      </c>
      <c r="AE2640" s="46">
        <v>50</v>
      </c>
      <c r="AF2640" s="46">
        <v>49.999999999999091</v>
      </c>
      <c r="AG2640" s="46">
        <v>50</v>
      </c>
      <c r="AH2640" s="46">
        <v>50</v>
      </c>
      <c r="AI2640" s="46">
        <v>50.000000000000227</v>
      </c>
      <c r="AJ2640" s="46">
        <v>50</v>
      </c>
      <c r="AK2640" s="46">
        <v>50</v>
      </c>
      <c r="AL2640" s="46">
        <v>50</v>
      </c>
      <c r="AM2640" s="46">
        <v>0</v>
      </c>
    </row>
    <row r="2641" spans="5:39" x14ac:dyDescent="0.2">
      <c r="E2641" s="47">
        <v>264</v>
      </c>
      <c r="F2641" s="47">
        <v>275</v>
      </c>
      <c r="G2641" s="47" t="s">
        <v>252</v>
      </c>
      <c r="H2641" s="47" t="s">
        <v>648</v>
      </c>
      <c r="I2641" s="47" t="s">
        <v>649</v>
      </c>
      <c r="J2641" s="533">
        <v>50000068</v>
      </c>
      <c r="K2641" s="14" t="s">
        <v>59</v>
      </c>
      <c r="L2641" s="14" t="s">
        <v>31</v>
      </c>
      <c r="M2641" s="45">
        <v>2641</v>
      </c>
      <c r="N2641" s="45">
        <v>1</v>
      </c>
      <c r="O2641" s="48">
        <v>5386.35</v>
      </c>
      <c r="Q2641" s="12">
        <v>0</v>
      </c>
      <c r="R2641" s="46">
        <v>4465.293333333334</v>
      </c>
      <c r="T2641" s="59">
        <v>0</v>
      </c>
      <c r="U2641" s="14">
        <v>0</v>
      </c>
      <c r="V2641" s="59" t="s">
        <v>174</v>
      </c>
      <c r="X2641" s="46">
        <v>7286.2</v>
      </c>
      <c r="Y2641" s="46">
        <v>9904.4599999999991</v>
      </c>
      <c r="Z2641" s="46">
        <v>3751.24</v>
      </c>
      <c r="AA2641" s="46">
        <v>3002.84</v>
      </c>
      <c r="AB2641" s="46">
        <v>2976.8900000000003</v>
      </c>
      <c r="AC2641" s="46">
        <v>2465.9899999999998</v>
      </c>
      <c r="AD2641" s="46">
        <v>8341.0499999999993</v>
      </c>
      <c r="AE2641" s="46">
        <v>8907.33</v>
      </c>
      <c r="AF2641" s="46">
        <v>-6354.59</v>
      </c>
      <c r="AG2641" s="46">
        <v>3989.9400000000005</v>
      </c>
      <c r="AH2641" s="46">
        <v>4024.59</v>
      </c>
      <c r="AI2641" s="46">
        <v>3453.92</v>
      </c>
      <c r="AJ2641" s="46">
        <v>4679.71</v>
      </c>
      <c r="AK2641" s="46">
        <v>5257.25</v>
      </c>
      <c r="AL2641" s="46">
        <v>5386.35</v>
      </c>
      <c r="AM2641" s="46">
        <v>0</v>
      </c>
    </row>
    <row r="2642" spans="5:39" x14ac:dyDescent="0.2">
      <c r="E2642" s="47">
        <v>264</v>
      </c>
      <c r="F2642" s="47">
        <v>275</v>
      </c>
      <c r="G2642" s="47" t="s">
        <v>252</v>
      </c>
      <c r="H2642" s="47" t="s">
        <v>648</v>
      </c>
      <c r="I2642" s="47" t="s">
        <v>649</v>
      </c>
      <c r="J2642" s="533">
        <v>50000068</v>
      </c>
      <c r="K2642" s="14" t="s">
        <v>37</v>
      </c>
      <c r="L2642" s="14" t="s">
        <v>31</v>
      </c>
      <c r="M2642" s="45">
        <v>2642</v>
      </c>
      <c r="N2642" s="45">
        <v>1</v>
      </c>
      <c r="O2642" s="48">
        <v>21405.41</v>
      </c>
      <c r="P2642" s="48"/>
      <c r="Q2642" s="12">
        <v>0</v>
      </c>
      <c r="R2642" s="46">
        <v>7416.0266666666676</v>
      </c>
      <c r="T2642" s="59">
        <v>0</v>
      </c>
      <c r="U2642" s="14">
        <v>0</v>
      </c>
      <c r="V2642" s="59" t="s">
        <v>174</v>
      </c>
      <c r="Y2642" s="46">
        <v>0</v>
      </c>
      <c r="Z2642" s="46">
        <v>17190.66</v>
      </c>
      <c r="AA2642" s="46">
        <v>0</v>
      </c>
      <c r="AB2642" s="46">
        <v>0</v>
      </c>
      <c r="AC2642" s="46">
        <v>0</v>
      </c>
      <c r="AD2642" s="46">
        <v>0</v>
      </c>
      <c r="AE2642" s="46">
        <v>0</v>
      </c>
      <c r="AF2642" s="46">
        <v>0</v>
      </c>
      <c r="AG2642" s="46">
        <v>23090.75</v>
      </c>
      <c r="AH2642" s="46">
        <v>0</v>
      </c>
      <c r="AI2642" s="46">
        <v>0</v>
      </c>
      <c r="AJ2642" s="46">
        <v>0</v>
      </c>
      <c r="AK2642" s="46">
        <v>0</v>
      </c>
      <c r="AL2642" s="46">
        <v>21405.41</v>
      </c>
      <c r="AM2642" s="46">
        <v>3231.81</v>
      </c>
    </row>
    <row r="2643" spans="5:39" x14ac:dyDescent="0.2">
      <c r="E2643" s="47">
        <v>264</v>
      </c>
      <c r="F2643" s="47">
        <v>275</v>
      </c>
      <c r="G2643" s="47" t="s">
        <v>252</v>
      </c>
      <c r="H2643" s="47" t="s">
        <v>648</v>
      </c>
      <c r="I2643" s="47" t="s">
        <v>649</v>
      </c>
      <c r="J2643" s="533">
        <v>50000068</v>
      </c>
      <c r="K2643" s="14" t="s">
        <v>65</v>
      </c>
      <c r="L2643" s="14" t="s">
        <v>31</v>
      </c>
      <c r="M2643" s="45">
        <v>2643</v>
      </c>
      <c r="N2643" s="45">
        <v>1</v>
      </c>
      <c r="O2643" s="52">
        <v>5386.3499999999931</v>
      </c>
      <c r="P2643" s="48">
        <v>3231.81</v>
      </c>
      <c r="Q2643" s="12">
        <v>0</v>
      </c>
      <c r="R2643" s="46">
        <v>897.72499999999889</v>
      </c>
      <c r="T2643" s="59">
        <v>0</v>
      </c>
      <c r="U2643" s="14">
        <v>0</v>
      </c>
      <c r="V2643" s="59" t="s">
        <v>174</v>
      </c>
      <c r="X2643" s="46">
        <v>0</v>
      </c>
      <c r="Y2643" s="46">
        <v>0</v>
      </c>
      <c r="Z2643" s="46">
        <v>0</v>
      </c>
      <c r="AA2643" s="46">
        <v>0</v>
      </c>
      <c r="AB2643" s="46">
        <v>0</v>
      </c>
      <c r="AC2643" s="46">
        <v>0</v>
      </c>
      <c r="AD2643" s="46">
        <v>0</v>
      </c>
      <c r="AE2643" s="46">
        <v>0</v>
      </c>
      <c r="AF2643" s="46">
        <v>0</v>
      </c>
      <c r="AG2643" s="46">
        <v>0</v>
      </c>
      <c r="AH2643" s="46">
        <v>0</v>
      </c>
      <c r="AI2643" s="46">
        <v>0</v>
      </c>
      <c r="AJ2643" s="46">
        <v>0</v>
      </c>
      <c r="AK2643" s="46">
        <v>0</v>
      </c>
      <c r="AL2643" s="46">
        <v>5386.3499999999931</v>
      </c>
      <c r="AM2643" s="46">
        <v>0</v>
      </c>
    </row>
    <row r="2644" spans="5:39" x14ac:dyDescent="0.2">
      <c r="E2644" s="47">
        <v>264</v>
      </c>
      <c r="F2644" s="47">
        <v>275</v>
      </c>
      <c r="G2644" s="47" t="s">
        <v>252</v>
      </c>
      <c r="H2644" s="47" t="s">
        <v>648</v>
      </c>
      <c r="I2644" s="47" t="s">
        <v>649</v>
      </c>
      <c r="J2644" s="533">
        <v>50000068</v>
      </c>
      <c r="K2644" s="14" t="s">
        <v>64</v>
      </c>
      <c r="L2644" s="14" t="s">
        <v>57</v>
      </c>
      <c r="M2644" s="45">
        <v>2644</v>
      </c>
      <c r="N2644" s="45">
        <v>1</v>
      </c>
      <c r="O2644" s="46">
        <v>0</v>
      </c>
      <c r="Q2644" s="12">
        <v>0</v>
      </c>
      <c r="T2644" s="59">
        <v>0</v>
      </c>
      <c r="U2644" s="14">
        <v>0</v>
      </c>
      <c r="V2644" s="59" t="s">
        <v>174</v>
      </c>
      <c r="X2644" s="46">
        <v>0</v>
      </c>
      <c r="Y2644" s="46">
        <v>1685.55</v>
      </c>
      <c r="Z2644" s="46">
        <v>0</v>
      </c>
      <c r="AA2644" s="46">
        <v>0</v>
      </c>
      <c r="AB2644" s="46">
        <v>0</v>
      </c>
      <c r="AC2644" s="46">
        <v>1685.55</v>
      </c>
      <c r="AD2644" s="46">
        <v>3371.1</v>
      </c>
      <c r="AE2644" s="46">
        <v>5130.28</v>
      </c>
      <c r="AF2644" s="46">
        <v>6889.46</v>
      </c>
      <c r="AG2644" s="46">
        <v>0</v>
      </c>
      <c r="AH2644" s="46">
        <v>1759.18</v>
      </c>
      <c r="AI2644" s="46">
        <v>3518.36</v>
      </c>
      <c r="AJ2644" s="46">
        <v>5277.54</v>
      </c>
      <c r="AK2644" s="46">
        <v>7036.72</v>
      </c>
      <c r="AL2644" s="46">
        <v>0</v>
      </c>
      <c r="AM2644" s="46">
        <v>0</v>
      </c>
    </row>
    <row r="2645" spans="5:39" x14ac:dyDescent="0.2">
      <c r="E2645" s="47">
        <v>264</v>
      </c>
      <c r="F2645" s="47">
        <v>275</v>
      </c>
      <c r="G2645" s="47" t="s">
        <v>252</v>
      </c>
      <c r="H2645" s="47" t="s">
        <v>648</v>
      </c>
      <c r="I2645" s="47" t="s">
        <v>649</v>
      </c>
      <c r="J2645" s="533">
        <v>50000068</v>
      </c>
      <c r="K2645" s="14" t="s">
        <v>64</v>
      </c>
      <c r="L2645" s="14" t="s">
        <v>54</v>
      </c>
      <c r="M2645" s="45">
        <v>2645</v>
      </c>
      <c r="N2645" s="45">
        <v>1</v>
      </c>
      <c r="O2645" s="46">
        <v>1146.4099999999999</v>
      </c>
      <c r="Q2645" s="12">
        <v>0</v>
      </c>
      <c r="T2645" s="59">
        <v>0</v>
      </c>
      <c r="U2645" s="14">
        <v>0</v>
      </c>
      <c r="V2645" s="59" t="s">
        <v>174</v>
      </c>
      <c r="X2645" s="46">
        <v>0</v>
      </c>
      <c r="Y2645" s="46">
        <v>8168.91</v>
      </c>
      <c r="Z2645" s="46">
        <v>0</v>
      </c>
      <c r="AA2645" s="46">
        <v>2952.84</v>
      </c>
      <c r="AB2645" s="46">
        <v>5879.7299999999987</v>
      </c>
      <c r="AC2645" s="46">
        <v>6610.1699999999973</v>
      </c>
      <c r="AD2645" s="46">
        <v>13215.669999999998</v>
      </c>
      <c r="AE2645" s="46">
        <v>20313.82</v>
      </c>
      <c r="AF2645" s="46">
        <v>12150.05</v>
      </c>
      <c r="AG2645" s="46">
        <v>0</v>
      </c>
      <c r="AH2645" s="46">
        <v>2215.41</v>
      </c>
      <c r="AI2645" s="46">
        <v>3860.1499999999996</v>
      </c>
      <c r="AJ2645" s="46">
        <v>6730.6799999999994</v>
      </c>
      <c r="AK2645" s="46">
        <v>10178.75</v>
      </c>
      <c r="AL2645" s="46">
        <v>1146.4099999999999</v>
      </c>
      <c r="AM2645" s="46">
        <v>0</v>
      </c>
    </row>
    <row r="2646" spans="5:39" x14ac:dyDescent="0.2">
      <c r="E2646" s="47">
        <v>264</v>
      </c>
      <c r="F2646" s="47">
        <v>275</v>
      </c>
      <c r="G2646" s="47" t="s">
        <v>252</v>
      </c>
      <c r="H2646" s="47" t="s">
        <v>648</v>
      </c>
      <c r="I2646" s="47" t="s">
        <v>649</v>
      </c>
      <c r="J2646" s="533">
        <v>50000068</v>
      </c>
      <c r="K2646" s="14" t="s">
        <v>64</v>
      </c>
      <c r="L2646" s="14" t="s">
        <v>58</v>
      </c>
      <c r="M2646" s="45">
        <v>2646</v>
      </c>
      <c r="N2646" s="45">
        <v>1</v>
      </c>
      <c r="O2646" s="46">
        <v>4239.9399999999914</v>
      </c>
      <c r="Q2646" s="12">
        <v>0</v>
      </c>
      <c r="T2646" s="59">
        <v>0</v>
      </c>
      <c r="U2646" s="14">
        <v>0</v>
      </c>
      <c r="V2646" s="59" t="s">
        <v>174</v>
      </c>
      <c r="X2646" s="46">
        <v>0</v>
      </c>
      <c r="Y2646" s="46">
        <v>7336.2000000000007</v>
      </c>
      <c r="Z2646" s="46">
        <v>3751.2400000000016</v>
      </c>
      <c r="AA2646" s="46">
        <v>3801.2400000000016</v>
      </c>
      <c r="AB2646" s="46">
        <v>3851.2400000000025</v>
      </c>
      <c r="AC2646" s="46">
        <v>3901.2400000000061</v>
      </c>
      <c r="AD2646" s="46">
        <v>3951.2400000000016</v>
      </c>
      <c r="AE2646" s="46">
        <v>4001.2400000000016</v>
      </c>
      <c r="AF2646" s="46">
        <v>4051.2400000000052</v>
      </c>
      <c r="AG2646" s="46">
        <v>3989.9400000000023</v>
      </c>
      <c r="AH2646" s="46">
        <v>4039.9399999999987</v>
      </c>
      <c r="AI2646" s="46">
        <v>4089.9399999999969</v>
      </c>
      <c r="AJ2646" s="46">
        <v>4139.939999999996</v>
      </c>
      <c r="AK2646" s="46">
        <v>4189.9399999999951</v>
      </c>
      <c r="AL2646" s="46">
        <v>4239.9399999999914</v>
      </c>
      <c r="AM2646" s="46">
        <v>2154.5399999999936</v>
      </c>
    </row>
    <row r="2647" spans="5:39" x14ac:dyDescent="0.2">
      <c r="E2647" s="47">
        <v>264</v>
      </c>
      <c r="F2647" s="47">
        <v>275</v>
      </c>
      <c r="G2647" s="47" t="s">
        <v>252</v>
      </c>
      <c r="H2647" s="47" t="s">
        <v>648</v>
      </c>
      <c r="I2647" s="47" t="s">
        <v>649</v>
      </c>
      <c r="J2647" s="533">
        <v>50000068</v>
      </c>
      <c r="K2647" s="14" t="s">
        <v>67</v>
      </c>
      <c r="L2647" s="14" t="s">
        <v>67</v>
      </c>
      <c r="M2647" s="45">
        <v>2647</v>
      </c>
      <c r="N2647" s="45">
        <v>1</v>
      </c>
      <c r="O2647" s="53">
        <v>0</v>
      </c>
      <c r="P2647" s="54">
        <v>0</v>
      </c>
      <c r="Q2647" s="55">
        <v>0</v>
      </c>
      <c r="R2647" s="56">
        <v>0</v>
      </c>
      <c r="S2647" s="57">
        <v>0</v>
      </c>
      <c r="T2647" s="60">
        <v>0</v>
      </c>
      <c r="U2647" s="14">
        <v>0</v>
      </c>
      <c r="V2647" s="60" t="s">
        <v>174</v>
      </c>
      <c r="Y2647" s="46">
        <v>0</v>
      </c>
      <c r="Z2647" s="46">
        <v>0</v>
      </c>
      <c r="AA2647" s="46">
        <v>0</v>
      </c>
      <c r="AB2647" s="46">
        <v>0</v>
      </c>
      <c r="AC2647" s="46">
        <v>0</v>
      </c>
      <c r="AD2647" s="46">
        <v>0</v>
      </c>
      <c r="AE2647" s="46">
        <v>0</v>
      </c>
      <c r="AF2647" s="46">
        <v>0</v>
      </c>
      <c r="AG2647" s="46">
        <v>0</v>
      </c>
      <c r="AH2647" s="46">
        <v>0</v>
      </c>
      <c r="AI2647" s="46">
        <v>0</v>
      </c>
      <c r="AJ2647" s="46">
        <v>0</v>
      </c>
      <c r="AK2647" s="46">
        <v>0</v>
      </c>
      <c r="AL2647" s="46">
        <v>0</v>
      </c>
      <c r="AM2647" s="46">
        <v>0</v>
      </c>
    </row>
    <row r="2648" spans="5:39" x14ac:dyDescent="0.2">
      <c r="E2648" s="14">
        <v>265</v>
      </c>
      <c r="F2648" s="14">
        <v>276</v>
      </c>
      <c r="G2648" s="14" t="s">
        <v>252</v>
      </c>
      <c r="H2648" s="14" t="s">
        <v>650</v>
      </c>
      <c r="I2648" s="14" t="s">
        <v>651</v>
      </c>
      <c r="J2648" s="531">
        <v>50000069</v>
      </c>
      <c r="K2648" s="14" t="s">
        <v>59</v>
      </c>
      <c r="L2648" s="14" t="s">
        <v>57</v>
      </c>
      <c r="M2648" s="45">
        <v>2648</v>
      </c>
      <c r="N2648" s="45">
        <v>1</v>
      </c>
      <c r="O2648" s="46">
        <v>1720</v>
      </c>
      <c r="Q2648" s="12">
        <v>0</v>
      </c>
      <c r="T2648" s="59">
        <v>0</v>
      </c>
      <c r="U2648" s="14">
        <v>0</v>
      </c>
      <c r="V2648" s="59" t="s">
        <v>174</v>
      </c>
      <c r="Y2648" s="46">
        <v>1648.01</v>
      </c>
      <c r="Z2648" s="46">
        <v>1652.01</v>
      </c>
      <c r="AA2648" s="46">
        <v>1652</v>
      </c>
      <c r="AB2648" s="46">
        <v>1399.14</v>
      </c>
      <c r="AC2648" s="46">
        <v>1648.01</v>
      </c>
      <c r="AD2648" s="46">
        <v>1648.01</v>
      </c>
      <c r="AE2648" s="46">
        <v>1720</v>
      </c>
      <c r="AF2648" s="46">
        <v>1720</v>
      </c>
      <c r="AG2648" s="46">
        <v>1720</v>
      </c>
      <c r="AH2648" s="46">
        <v>1720</v>
      </c>
      <c r="AI2648" s="46">
        <v>1720</v>
      </c>
      <c r="AJ2648" s="46">
        <v>1720</v>
      </c>
      <c r="AK2648" s="46">
        <v>1720</v>
      </c>
      <c r="AL2648" s="46">
        <v>1720</v>
      </c>
      <c r="AM2648" s="46">
        <v>0</v>
      </c>
    </row>
    <row r="2649" spans="5:39" x14ac:dyDescent="0.2">
      <c r="E2649" s="47">
        <v>265</v>
      </c>
      <c r="F2649" s="47">
        <v>276</v>
      </c>
      <c r="G2649" s="47" t="s">
        <v>252</v>
      </c>
      <c r="H2649" s="47" t="s">
        <v>650</v>
      </c>
      <c r="I2649" s="47" t="s">
        <v>651</v>
      </c>
      <c r="J2649" s="533">
        <v>50000069</v>
      </c>
      <c r="K2649" s="14" t="s">
        <v>59</v>
      </c>
      <c r="L2649" s="14" t="s">
        <v>54</v>
      </c>
      <c r="M2649" s="45">
        <v>2649</v>
      </c>
      <c r="N2649" s="45">
        <v>1</v>
      </c>
      <c r="O2649" s="46">
        <v>3096.7599999999998</v>
      </c>
      <c r="Q2649" s="12">
        <v>0</v>
      </c>
      <c r="T2649" s="59">
        <v>0</v>
      </c>
      <c r="U2649" s="14">
        <v>0</v>
      </c>
      <c r="V2649" s="59" t="s">
        <v>174</v>
      </c>
      <c r="Y2649" s="46">
        <v>2414.29</v>
      </c>
      <c r="Z2649" s="46">
        <v>1965.79</v>
      </c>
      <c r="AA2649" s="46">
        <v>4284.96</v>
      </c>
      <c r="AB2649" s="46">
        <v>1462.27</v>
      </c>
      <c r="AC2649" s="46">
        <v>1985.05</v>
      </c>
      <c r="AD2649" s="46">
        <v>779.39999999999986</v>
      </c>
      <c r="AE2649" s="46">
        <v>563.80999999999995</v>
      </c>
      <c r="AF2649" s="46">
        <v>1186.78</v>
      </c>
      <c r="AG2649" s="46">
        <v>1465.6100000000001</v>
      </c>
      <c r="AH2649" s="46">
        <v>1077.1599999999999</v>
      </c>
      <c r="AI2649" s="46">
        <v>2249.44</v>
      </c>
      <c r="AJ2649" s="46">
        <v>3360.6399999999994</v>
      </c>
      <c r="AK2649" s="46">
        <v>3328.7099999999996</v>
      </c>
      <c r="AL2649" s="46">
        <v>3096.7599999999998</v>
      </c>
      <c r="AM2649" s="46">
        <v>0</v>
      </c>
    </row>
    <row r="2650" spans="5:39" x14ac:dyDescent="0.2">
      <c r="E2650" s="47">
        <v>265</v>
      </c>
      <c r="F2650" s="47">
        <v>276</v>
      </c>
      <c r="G2650" s="47" t="s">
        <v>252</v>
      </c>
      <c r="H2650" s="47" t="s">
        <v>650</v>
      </c>
      <c r="I2650" s="47" t="s">
        <v>651</v>
      </c>
      <c r="J2650" s="533">
        <v>50000069</v>
      </c>
      <c r="K2650" s="14" t="s">
        <v>59</v>
      </c>
      <c r="L2650" s="14" t="s">
        <v>58</v>
      </c>
      <c r="M2650" s="45">
        <v>2650</v>
      </c>
      <c r="N2650" s="45">
        <v>1</v>
      </c>
      <c r="O2650" s="46">
        <v>-499.99999999999955</v>
      </c>
      <c r="Q2650" s="12">
        <v>0</v>
      </c>
      <c r="T2650" s="59">
        <v>0</v>
      </c>
      <c r="U2650" s="14">
        <v>0</v>
      </c>
      <c r="V2650" s="59" t="s">
        <v>174</v>
      </c>
      <c r="Y2650" s="46">
        <v>50</v>
      </c>
      <c r="Z2650" s="46">
        <v>50.000000000000227</v>
      </c>
      <c r="AA2650" s="46">
        <v>50</v>
      </c>
      <c r="AB2650" s="46">
        <v>49.999999999999773</v>
      </c>
      <c r="AC2650" s="46">
        <v>50</v>
      </c>
      <c r="AD2650" s="46">
        <v>50</v>
      </c>
      <c r="AE2650" s="46">
        <v>50</v>
      </c>
      <c r="AF2650" s="46">
        <v>50.000000000000227</v>
      </c>
      <c r="AG2650" s="46">
        <v>50</v>
      </c>
      <c r="AH2650" s="46">
        <v>50</v>
      </c>
      <c r="AI2650" s="46">
        <v>50</v>
      </c>
      <c r="AJ2650" s="46">
        <v>-549.99999999999909</v>
      </c>
      <c r="AK2650" s="46">
        <v>0</v>
      </c>
      <c r="AL2650" s="46">
        <v>-499.99999999999955</v>
      </c>
      <c r="AM2650" s="46">
        <v>0</v>
      </c>
    </row>
    <row r="2651" spans="5:39" x14ac:dyDescent="0.2">
      <c r="E2651" s="47">
        <v>265</v>
      </c>
      <c r="F2651" s="47">
        <v>276</v>
      </c>
      <c r="G2651" s="47" t="s">
        <v>252</v>
      </c>
      <c r="H2651" s="47" t="s">
        <v>650</v>
      </c>
      <c r="I2651" s="47" t="s">
        <v>651</v>
      </c>
      <c r="J2651" s="533">
        <v>50000069</v>
      </c>
      <c r="K2651" s="14" t="s">
        <v>59</v>
      </c>
      <c r="L2651" s="14" t="s">
        <v>31</v>
      </c>
      <c r="M2651" s="45">
        <v>2651</v>
      </c>
      <c r="N2651" s="45">
        <v>1</v>
      </c>
      <c r="O2651" s="48">
        <v>4316.76</v>
      </c>
      <c r="Q2651" s="12">
        <v>0</v>
      </c>
      <c r="R2651" s="46">
        <v>3999.72</v>
      </c>
      <c r="T2651" s="59">
        <v>0</v>
      </c>
      <c r="U2651" s="14">
        <v>0</v>
      </c>
      <c r="V2651" s="59" t="s">
        <v>174</v>
      </c>
      <c r="X2651" s="46">
        <v>9099.5400000000009</v>
      </c>
      <c r="Y2651" s="46">
        <v>4112.3</v>
      </c>
      <c r="Z2651" s="46">
        <v>3667.8</v>
      </c>
      <c r="AA2651" s="46">
        <v>5986.96</v>
      </c>
      <c r="AB2651" s="46">
        <v>2911.41</v>
      </c>
      <c r="AC2651" s="46">
        <v>3683.06</v>
      </c>
      <c r="AD2651" s="46">
        <v>2477.41</v>
      </c>
      <c r="AE2651" s="46">
        <v>2333.81</v>
      </c>
      <c r="AF2651" s="46">
        <v>2956.7799999999997</v>
      </c>
      <c r="AG2651" s="46">
        <v>3235.61</v>
      </c>
      <c r="AH2651" s="46">
        <v>2847.16</v>
      </c>
      <c r="AI2651" s="46">
        <v>4019.44</v>
      </c>
      <c r="AJ2651" s="46">
        <v>4530.6400000000003</v>
      </c>
      <c r="AK2651" s="46">
        <v>5048.7099999999991</v>
      </c>
      <c r="AL2651" s="46">
        <v>4316.76</v>
      </c>
      <c r="AM2651" s="46">
        <v>0</v>
      </c>
    </row>
    <row r="2652" spans="5:39" x14ac:dyDescent="0.2">
      <c r="E2652" s="47">
        <v>265</v>
      </c>
      <c r="F2652" s="47">
        <v>276</v>
      </c>
      <c r="G2652" s="47" t="s">
        <v>252</v>
      </c>
      <c r="H2652" s="47" t="s">
        <v>650</v>
      </c>
      <c r="I2652" s="47" t="s">
        <v>651</v>
      </c>
      <c r="J2652" s="533">
        <v>50000069</v>
      </c>
      <c r="K2652" s="14" t="s">
        <v>37</v>
      </c>
      <c r="L2652" s="14" t="s">
        <v>31</v>
      </c>
      <c r="M2652" s="45">
        <v>2652</v>
      </c>
      <c r="N2652" s="45">
        <v>1</v>
      </c>
      <c r="O2652" s="48">
        <v>5048.71</v>
      </c>
      <c r="P2652" s="48"/>
      <c r="Q2652" s="12">
        <v>0</v>
      </c>
      <c r="R2652" s="46">
        <v>3346.9266666666667</v>
      </c>
      <c r="T2652" s="59">
        <v>0</v>
      </c>
      <c r="U2652" s="14">
        <v>0</v>
      </c>
      <c r="V2652" s="59" t="s">
        <v>174</v>
      </c>
      <c r="Y2652" s="46">
        <v>8499.5400000000009</v>
      </c>
      <c r="Z2652" s="46">
        <v>0</v>
      </c>
      <c r="AA2652" s="46">
        <v>7680.1</v>
      </c>
      <c r="AB2652" s="46">
        <v>5936.96</v>
      </c>
      <c r="AC2652" s="46">
        <v>2861.41</v>
      </c>
      <c r="AD2652" s="46">
        <v>3683.06</v>
      </c>
      <c r="AE2652" s="46">
        <v>0</v>
      </c>
      <c r="AF2652" s="46">
        <v>7568</v>
      </c>
      <c r="AG2652" s="46">
        <v>0</v>
      </c>
      <c r="AH2652" s="46">
        <v>3185.61</v>
      </c>
      <c r="AI2652" s="46">
        <v>2797.16</v>
      </c>
      <c r="AJ2652" s="46">
        <v>3969.44</v>
      </c>
      <c r="AK2652" s="46">
        <v>5080.6400000000003</v>
      </c>
      <c r="AL2652" s="46">
        <v>5048.71</v>
      </c>
      <c r="AM2652" s="46">
        <v>3933.4080000000004</v>
      </c>
    </row>
    <row r="2653" spans="5:39" x14ac:dyDescent="0.2">
      <c r="E2653" s="47">
        <v>265</v>
      </c>
      <c r="F2653" s="47">
        <v>276</v>
      </c>
      <c r="G2653" s="47" t="s">
        <v>252</v>
      </c>
      <c r="H2653" s="47" t="s">
        <v>650</v>
      </c>
      <c r="I2653" s="47" t="s">
        <v>651</v>
      </c>
      <c r="J2653" s="533">
        <v>50000069</v>
      </c>
      <c r="K2653" s="14" t="s">
        <v>65</v>
      </c>
      <c r="L2653" s="14" t="s">
        <v>31</v>
      </c>
      <c r="M2653" s="45">
        <v>2653</v>
      </c>
      <c r="N2653" s="45">
        <v>1</v>
      </c>
      <c r="O2653" s="52">
        <v>4916.7599999999857</v>
      </c>
      <c r="P2653" s="48">
        <v>3933.4080000000004</v>
      </c>
      <c r="Q2653" s="12">
        <v>0</v>
      </c>
      <c r="R2653" s="46">
        <v>819.45999999999765</v>
      </c>
      <c r="T2653" s="59">
        <v>0</v>
      </c>
      <c r="U2653" s="14">
        <v>0</v>
      </c>
      <c r="V2653" s="59" t="s">
        <v>174</v>
      </c>
      <c r="X2653" s="46">
        <v>0</v>
      </c>
      <c r="Y2653" s="46">
        <v>0</v>
      </c>
      <c r="Z2653" s="46">
        <v>0</v>
      </c>
      <c r="AA2653" s="46">
        <v>0</v>
      </c>
      <c r="AB2653" s="46">
        <v>0</v>
      </c>
      <c r="AC2653" s="46">
        <v>0</v>
      </c>
      <c r="AD2653" s="46">
        <v>0</v>
      </c>
      <c r="AE2653" s="46">
        <v>0</v>
      </c>
      <c r="AF2653" s="46">
        <v>0</v>
      </c>
      <c r="AG2653" s="46">
        <v>0</v>
      </c>
      <c r="AH2653" s="46">
        <v>0</v>
      </c>
      <c r="AI2653" s="46">
        <v>0</v>
      </c>
      <c r="AJ2653" s="46">
        <v>0</v>
      </c>
      <c r="AK2653" s="46">
        <v>599.99999999998545</v>
      </c>
      <c r="AL2653" s="46">
        <v>4316.76</v>
      </c>
      <c r="AM2653" s="46">
        <v>0</v>
      </c>
    </row>
    <row r="2654" spans="5:39" x14ac:dyDescent="0.2">
      <c r="E2654" s="47">
        <v>265</v>
      </c>
      <c r="F2654" s="47">
        <v>276</v>
      </c>
      <c r="G2654" s="47" t="s">
        <v>252</v>
      </c>
      <c r="H2654" s="47" t="s">
        <v>650</v>
      </c>
      <c r="I2654" s="47" t="s">
        <v>651</v>
      </c>
      <c r="J2654" s="533">
        <v>50000069</v>
      </c>
      <c r="K2654" s="14" t="s">
        <v>64</v>
      </c>
      <c r="L2654" s="14" t="s">
        <v>57</v>
      </c>
      <c r="M2654" s="45">
        <v>2654</v>
      </c>
      <c r="N2654" s="45">
        <v>1</v>
      </c>
      <c r="O2654" s="46">
        <v>0</v>
      </c>
      <c r="Q2654" s="12">
        <v>0</v>
      </c>
      <c r="T2654" s="59">
        <v>0</v>
      </c>
      <c r="U2654" s="14">
        <v>0</v>
      </c>
      <c r="V2654" s="59" t="s">
        <v>174</v>
      </c>
      <c r="X2654" s="46">
        <v>0</v>
      </c>
      <c r="Y2654" s="46">
        <v>0</v>
      </c>
      <c r="Z2654" s="46">
        <v>1652.01</v>
      </c>
      <c r="AA2654" s="46">
        <v>0</v>
      </c>
      <c r="AB2654" s="46">
        <v>0</v>
      </c>
      <c r="AC2654" s="46">
        <v>0</v>
      </c>
      <c r="AD2654" s="46">
        <v>0</v>
      </c>
      <c r="AE2654" s="46">
        <v>1720</v>
      </c>
      <c r="AF2654" s="46">
        <v>0</v>
      </c>
      <c r="AG2654" s="46">
        <v>1720</v>
      </c>
      <c r="AH2654" s="46">
        <v>254.38999999999987</v>
      </c>
      <c r="AI2654" s="46">
        <v>0</v>
      </c>
      <c r="AJ2654" s="46">
        <v>0</v>
      </c>
      <c r="AK2654" s="46">
        <v>0</v>
      </c>
      <c r="AL2654" s="46">
        <v>0</v>
      </c>
      <c r="AM2654" s="46">
        <v>0</v>
      </c>
    </row>
    <row r="2655" spans="5:39" x14ac:dyDescent="0.2">
      <c r="E2655" s="47">
        <v>265</v>
      </c>
      <c r="F2655" s="47">
        <v>276</v>
      </c>
      <c r="G2655" s="47" t="s">
        <v>252</v>
      </c>
      <c r="H2655" s="47" t="s">
        <v>650</v>
      </c>
      <c r="I2655" s="47" t="s">
        <v>651</v>
      </c>
      <c r="J2655" s="533">
        <v>50000069</v>
      </c>
      <c r="K2655" s="14" t="s">
        <v>64</v>
      </c>
      <c r="L2655" s="14" t="s">
        <v>54</v>
      </c>
      <c r="M2655" s="45">
        <v>2655</v>
      </c>
      <c r="N2655" s="45">
        <v>1</v>
      </c>
      <c r="O2655" s="46">
        <v>4816.7599999999975</v>
      </c>
      <c r="Q2655" s="12">
        <v>0</v>
      </c>
      <c r="T2655" s="59">
        <v>0</v>
      </c>
      <c r="U2655" s="14">
        <v>0</v>
      </c>
      <c r="V2655" s="59" t="s">
        <v>174</v>
      </c>
      <c r="X2655" s="46">
        <v>0</v>
      </c>
      <c r="Y2655" s="46">
        <v>0</v>
      </c>
      <c r="Z2655" s="46">
        <v>1965.79</v>
      </c>
      <c r="AA2655" s="46">
        <v>1874.6599999999999</v>
      </c>
      <c r="AB2655" s="46">
        <v>0</v>
      </c>
      <c r="AC2655" s="46">
        <v>771.65000000000009</v>
      </c>
      <c r="AD2655" s="46">
        <v>0</v>
      </c>
      <c r="AE2655" s="46">
        <v>563.80999999999995</v>
      </c>
      <c r="AF2655" s="46">
        <v>0</v>
      </c>
      <c r="AG2655" s="46">
        <v>1465.6100000000001</v>
      </c>
      <c r="AH2655" s="46">
        <v>2542.77</v>
      </c>
      <c r="AI2655" s="46">
        <v>3969.44</v>
      </c>
      <c r="AJ2655" s="46">
        <v>5080.6399999999994</v>
      </c>
      <c r="AK2655" s="46">
        <v>5048.7099999999982</v>
      </c>
      <c r="AL2655" s="46">
        <v>4816.7599999999975</v>
      </c>
      <c r="AM2655" s="46">
        <v>883.35199999999713</v>
      </c>
    </row>
    <row r="2656" spans="5:39" x14ac:dyDescent="0.2">
      <c r="E2656" s="47">
        <v>265</v>
      </c>
      <c r="F2656" s="47">
        <v>276</v>
      </c>
      <c r="G2656" s="47" t="s">
        <v>252</v>
      </c>
      <c r="H2656" s="47" t="s">
        <v>650</v>
      </c>
      <c r="I2656" s="47" t="s">
        <v>651</v>
      </c>
      <c r="J2656" s="533">
        <v>50000069</v>
      </c>
      <c r="K2656" s="14" t="s">
        <v>64</v>
      </c>
      <c r="L2656" s="14" t="s">
        <v>58</v>
      </c>
      <c r="M2656" s="45">
        <v>2656</v>
      </c>
      <c r="N2656" s="45">
        <v>1</v>
      </c>
      <c r="O2656" s="46">
        <v>99.999999999989996</v>
      </c>
      <c r="Q2656" s="12">
        <v>0</v>
      </c>
      <c r="T2656" s="59">
        <v>0</v>
      </c>
      <c r="U2656" s="14">
        <v>0</v>
      </c>
      <c r="V2656" s="59" t="s">
        <v>174</v>
      </c>
      <c r="X2656" s="46">
        <v>0</v>
      </c>
      <c r="Y2656" s="46">
        <v>4712.2999999999993</v>
      </c>
      <c r="Z2656" s="46">
        <v>4762.2999999999984</v>
      </c>
      <c r="AA2656" s="46">
        <v>4812.2999999999975</v>
      </c>
      <c r="AB2656" s="46">
        <v>3661.4099999999962</v>
      </c>
      <c r="AC2656" s="46">
        <v>3711.4099999999976</v>
      </c>
      <c r="AD2656" s="46">
        <v>3277.4099999999962</v>
      </c>
      <c r="AE2656" s="46">
        <v>3327.4099999999976</v>
      </c>
      <c r="AF2656" s="46">
        <v>999.99999999999272</v>
      </c>
      <c r="AG2656" s="46">
        <v>1049.9999999999932</v>
      </c>
      <c r="AH2656" s="46">
        <v>1099.9999999999891</v>
      </c>
      <c r="AI2656" s="46">
        <v>1149.9999999999877</v>
      </c>
      <c r="AJ2656" s="46">
        <v>599.99999999998545</v>
      </c>
      <c r="AK2656" s="46">
        <v>599.99999999998636</v>
      </c>
      <c r="AL2656" s="46">
        <v>99.999999999989996</v>
      </c>
      <c r="AM2656" s="46">
        <v>99.999999999987267</v>
      </c>
    </row>
    <row r="2657" spans="5:39" x14ac:dyDescent="0.2">
      <c r="E2657" s="47">
        <v>265</v>
      </c>
      <c r="F2657" s="47">
        <v>276</v>
      </c>
      <c r="G2657" s="47" t="s">
        <v>252</v>
      </c>
      <c r="H2657" s="47" t="s">
        <v>650</v>
      </c>
      <c r="I2657" s="47" t="s">
        <v>651</v>
      </c>
      <c r="J2657" s="533">
        <v>50000069</v>
      </c>
      <c r="K2657" s="14" t="s">
        <v>67</v>
      </c>
      <c r="L2657" s="14" t="s">
        <v>67</v>
      </c>
      <c r="M2657" s="45">
        <v>2657</v>
      </c>
      <c r="N2657" s="45">
        <v>1</v>
      </c>
      <c r="O2657" s="53">
        <v>3.4168842896542628</v>
      </c>
      <c r="P2657" s="54">
        <v>0</v>
      </c>
      <c r="Q2657" s="55">
        <v>0</v>
      </c>
      <c r="R2657" s="56">
        <v>0</v>
      </c>
      <c r="S2657" s="57">
        <v>0</v>
      </c>
      <c r="T2657" s="60">
        <v>0</v>
      </c>
      <c r="U2657" s="14">
        <v>0</v>
      </c>
      <c r="V2657" s="60" t="s">
        <v>174</v>
      </c>
      <c r="Y2657" s="46">
        <v>3.4168842896542628</v>
      </c>
      <c r="Z2657" s="46">
        <v>3.4168842896542628</v>
      </c>
      <c r="AA2657" s="46">
        <v>3.4168842896542628</v>
      </c>
      <c r="AB2657" s="46">
        <v>3.4168842896542628</v>
      </c>
      <c r="AC2657" s="46">
        <v>3.4168842896542628</v>
      </c>
      <c r="AD2657" s="46">
        <v>3.4168842896542628</v>
      </c>
      <c r="AE2657" s="46">
        <v>3.4168842896542628</v>
      </c>
      <c r="AF2657" s="46">
        <v>3.4168842896542628</v>
      </c>
      <c r="AG2657" s="46">
        <v>3.4168842896542628</v>
      </c>
      <c r="AH2657" s="46">
        <v>3.4168842896542628</v>
      </c>
      <c r="AI2657" s="46">
        <v>3.4168842896542628</v>
      </c>
      <c r="AJ2657" s="46">
        <v>3.4168842896542628</v>
      </c>
      <c r="AK2657" s="46">
        <v>3.4168842896542628</v>
      </c>
      <c r="AL2657" s="46">
        <v>3.4168842896542628</v>
      </c>
      <c r="AM2657" s="46">
        <v>3.4168842896542628</v>
      </c>
    </row>
    <row r="2658" spans="5:39" x14ac:dyDescent="0.2">
      <c r="E2658" s="14">
        <v>266</v>
      </c>
      <c r="F2658" s="14">
        <v>277</v>
      </c>
      <c r="G2658" s="14" t="s">
        <v>252</v>
      </c>
      <c r="H2658" s="14" t="s">
        <v>324</v>
      </c>
      <c r="I2658" s="14" t="s">
        <v>652</v>
      </c>
      <c r="J2658" s="531">
        <v>50000070</v>
      </c>
      <c r="K2658" s="14" t="s">
        <v>59</v>
      </c>
      <c r="L2658" s="14" t="s">
        <v>57</v>
      </c>
      <c r="M2658" s="45">
        <v>2658</v>
      </c>
      <c r="N2658" s="45">
        <v>1</v>
      </c>
      <c r="O2658" s="46">
        <v>2762.19</v>
      </c>
      <c r="Q2658" s="12" t="s">
        <v>369</v>
      </c>
      <c r="T2658" s="59" t="s">
        <v>78</v>
      </c>
      <c r="U2658" s="14">
        <v>0</v>
      </c>
      <c r="V2658" s="59" t="s">
        <v>150</v>
      </c>
      <c r="Y2658" s="46">
        <v>2646.57</v>
      </c>
      <c r="Z2658" s="46">
        <v>2626.28</v>
      </c>
      <c r="AA2658" s="46">
        <v>2624.28</v>
      </c>
      <c r="AB2658" s="46">
        <v>2624.28</v>
      </c>
      <c r="AC2658" s="46">
        <v>2646.57</v>
      </c>
      <c r="AD2658" s="46">
        <v>2646.57</v>
      </c>
      <c r="AE2658" s="46">
        <v>2762.19</v>
      </c>
      <c r="AF2658" s="46">
        <v>2762.19</v>
      </c>
      <c r="AG2658" s="46">
        <v>2762.19</v>
      </c>
      <c r="AH2658" s="46">
        <v>2762.19</v>
      </c>
      <c r="AI2658" s="46">
        <v>2762.19</v>
      </c>
      <c r="AJ2658" s="46">
        <v>2762.19</v>
      </c>
      <c r="AK2658" s="46">
        <v>2762.19</v>
      </c>
      <c r="AL2658" s="46">
        <v>2762.19</v>
      </c>
      <c r="AM2658" s="46">
        <v>0</v>
      </c>
    </row>
    <row r="2659" spans="5:39" x14ac:dyDescent="0.2">
      <c r="E2659" s="47">
        <v>266</v>
      </c>
      <c r="F2659" s="47">
        <v>277</v>
      </c>
      <c r="G2659" s="47" t="s">
        <v>252</v>
      </c>
      <c r="H2659" s="47" t="s">
        <v>324</v>
      </c>
      <c r="I2659" s="47" t="s">
        <v>652</v>
      </c>
      <c r="J2659" s="533">
        <v>50000070</v>
      </c>
      <c r="K2659" s="14" t="s">
        <v>59</v>
      </c>
      <c r="L2659" s="14" t="s">
        <v>54</v>
      </c>
      <c r="M2659" s="45">
        <v>2659</v>
      </c>
      <c r="N2659" s="45">
        <v>1</v>
      </c>
      <c r="O2659" s="46">
        <v>4240.5199999999995</v>
      </c>
      <c r="Q2659" s="12" t="s">
        <v>369</v>
      </c>
      <c r="T2659" s="59" t="s">
        <v>78</v>
      </c>
      <c r="U2659" s="14">
        <v>0</v>
      </c>
      <c r="V2659" s="59" t="s">
        <v>150</v>
      </c>
      <c r="Y2659" s="46">
        <v>2081.21</v>
      </c>
      <c r="Z2659" s="46">
        <v>3157.24</v>
      </c>
      <c r="AA2659" s="46">
        <v>1985.75</v>
      </c>
      <c r="AB2659" s="46">
        <v>1943.84</v>
      </c>
      <c r="AC2659" s="46">
        <v>1121.26</v>
      </c>
      <c r="AD2659" s="46">
        <v>872.77</v>
      </c>
      <c r="AE2659" s="46">
        <v>907.54</v>
      </c>
      <c r="AF2659" s="46">
        <v>1625.4899999999998</v>
      </c>
      <c r="AG2659" s="46">
        <v>1679.87</v>
      </c>
      <c r="AH2659" s="46">
        <v>1645.48</v>
      </c>
      <c r="AI2659" s="46">
        <v>2964.9900000000002</v>
      </c>
      <c r="AJ2659" s="46">
        <v>3532.3</v>
      </c>
      <c r="AK2659" s="46">
        <v>3792.2799999999997</v>
      </c>
      <c r="AL2659" s="46">
        <v>4240.5199999999995</v>
      </c>
      <c r="AM2659" s="46">
        <v>0</v>
      </c>
    </row>
    <row r="2660" spans="5:39" x14ac:dyDescent="0.2">
      <c r="E2660" s="47">
        <v>266</v>
      </c>
      <c r="F2660" s="47">
        <v>277</v>
      </c>
      <c r="G2660" s="47" t="s">
        <v>252</v>
      </c>
      <c r="H2660" s="47" t="s">
        <v>324</v>
      </c>
      <c r="I2660" s="47" t="s">
        <v>652</v>
      </c>
      <c r="J2660" s="533">
        <v>50000070</v>
      </c>
      <c r="K2660" s="14" t="s">
        <v>59</v>
      </c>
      <c r="L2660" s="14" t="s">
        <v>58</v>
      </c>
      <c r="M2660" s="45">
        <v>2660</v>
      </c>
      <c r="N2660" s="45">
        <v>1</v>
      </c>
      <c r="O2660" s="46">
        <v>50.000000000000909</v>
      </c>
      <c r="Q2660" s="12" t="s">
        <v>369</v>
      </c>
      <c r="T2660" s="59" t="s">
        <v>78</v>
      </c>
      <c r="U2660" s="14">
        <v>0</v>
      </c>
      <c r="V2660" s="59" t="s">
        <v>150</v>
      </c>
      <c r="Y2660" s="46">
        <v>49.999999999999545</v>
      </c>
      <c r="Z2660" s="46">
        <v>50.000000000000455</v>
      </c>
      <c r="AA2660" s="46">
        <v>49.999999999999545</v>
      </c>
      <c r="AB2660" s="46">
        <v>49.999999999999773</v>
      </c>
      <c r="AC2660" s="46">
        <v>49.999999999999773</v>
      </c>
      <c r="AD2660" s="46">
        <v>50</v>
      </c>
      <c r="AE2660" s="46">
        <v>50</v>
      </c>
      <c r="AF2660" s="46">
        <v>50.000000000000455</v>
      </c>
      <c r="AG2660" s="46">
        <v>50.000000000000455</v>
      </c>
      <c r="AH2660" s="46">
        <v>50</v>
      </c>
      <c r="AI2660" s="46">
        <v>50</v>
      </c>
      <c r="AJ2660" s="46">
        <v>49.999999999999545</v>
      </c>
      <c r="AK2660" s="46">
        <v>50.000000000000455</v>
      </c>
      <c r="AL2660" s="46">
        <v>50.000000000000909</v>
      </c>
      <c r="AM2660" s="46">
        <v>0</v>
      </c>
    </row>
    <row r="2661" spans="5:39" x14ac:dyDescent="0.2">
      <c r="E2661" s="47">
        <v>266</v>
      </c>
      <c r="F2661" s="47">
        <v>277</v>
      </c>
      <c r="G2661" s="47" t="s">
        <v>252</v>
      </c>
      <c r="H2661" s="47" t="s">
        <v>324</v>
      </c>
      <c r="I2661" s="47" t="s">
        <v>652</v>
      </c>
      <c r="J2661" s="533">
        <v>50000070</v>
      </c>
      <c r="K2661" s="14" t="s">
        <v>59</v>
      </c>
      <c r="L2661" s="14" t="s">
        <v>31</v>
      </c>
      <c r="M2661" s="45">
        <v>2661</v>
      </c>
      <c r="N2661" s="45">
        <v>1</v>
      </c>
      <c r="O2661" s="48">
        <v>7052.71</v>
      </c>
      <c r="Q2661" s="12" t="s">
        <v>369</v>
      </c>
      <c r="R2661" s="46">
        <v>5788.0966666666673</v>
      </c>
      <c r="T2661" s="59" t="s">
        <v>78</v>
      </c>
      <c r="U2661" s="14">
        <v>9</v>
      </c>
      <c r="V2661" s="59" t="s">
        <v>150</v>
      </c>
      <c r="X2661" s="46">
        <v>11267.9</v>
      </c>
      <c r="Y2661" s="46">
        <v>4777.7800000000007</v>
      </c>
      <c r="Z2661" s="46">
        <v>5833.52</v>
      </c>
      <c r="AA2661" s="46">
        <v>4660.0300000000007</v>
      </c>
      <c r="AB2661" s="46">
        <v>4618.12</v>
      </c>
      <c r="AC2661" s="46">
        <v>3817.83</v>
      </c>
      <c r="AD2661" s="46">
        <v>3569.34</v>
      </c>
      <c r="AE2661" s="46">
        <v>3719.73</v>
      </c>
      <c r="AF2661" s="46">
        <v>4437.68</v>
      </c>
      <c r="AG2661" s="46">
        <v>4492.0599999999995</v>
      </c>
      <c r="AH2661" s="46">
        <v>4457.67</v>
      </c>
      <c r="AI2661" s="46">
        <v>5777.18</v>
      </c>
      <c r="AJ2661" s="46">
        <v>6344.49</v>
      </c>
      <c r="AK2661" s="46">
        <v>6604.4699999999993</v>
      </c>
      <c r="AL2661" s="46">
        <v>7052.71</v>
      </c>
      <c r="AM2661" s="46">
        <v>0</v>
      </c>
    </row>
    <row r="2662" spans="5:39" x14ac:dyDescent="0.2">
      <c r="E2662" s="47">
        <v>266</v>
      </c>
      <c r="F2662" s="47">
        <v>277</v>
      </c>
      <c r="G2662" s="47" t="s">
        <v>252</v>
      </c>
      <c r="H2662" s="47" t="s">
        <v>324</v>
      </c>
      <c r="I2662" s="47" t="s">
        <v>652</v>
      </c>
      <c r="J2662" s="533">
        <v>50000070</v>
      </c>
      <c r="K2662" s="14" t="s">
        <v>37</v>
      </c>
      <c r="L2662" s="14" t="s">
        <v>31</v>
      </c>
      <c r="M2662" s="45">
        <v>2662</v>
      </c>
      <c r="N2662" s="45">
        <v>1</v>
      </c>
      <c r="O2662" s="48">
        <v>0</v>
      </c>
      <c r="P2662" s="48"/>
      <c r="Q2662" s="12" t="s">
        <v>369</v>
      </c>
      <c r="R2662" s="46">
        <v>8333.3333333333339</v>
      </c>
      <c r="T2662" s="59" t="s">
        <v>78</v>
      </c>
      <c r="U2662" s="14">
        <v>0</v>
      </c>
      <c r="V2662" s="59" t="s">
        <v>150</v>
      </c>
      <c r="Y2662" s="46">
        <v>0</v>
      </c>
      <c r="Z2662" s="46">
        <v>0</v>
      </c>
      <c r="AA2662" s="46">
        <v>0</v>
      </c>
      <c r="AB2662" s="46">
        <v>0</v>
      </c>
      <c r="AC2662" s="46">
        <v>0</v>
      </c>
      <c r="AD2662" s="46">
        <v>0</v>
      </c>
      <c r="AE2662" s="46">
        <v>0</v>
      </c>
      <c r="AF2662" s="46">
        <v>0</v>
      </c>
      <c r="AG2662" s="46">
        <v>0</v>
      </c>
      <c r="AH2662" s="46">
        <v>20000</v>
      </c>
      <c r="AI2662" s="46">
        <v>0</v>
      </c>
      <c r="AJ2662" s="46">
        <v>30000</v>
      </c>
      <c r="AK2662" s="46">
        <v>0</v>
      </c>
      <c r="AL2662" s="46">
        <v>0</v>
      </c>
      <c r="AM2662" s="46">
        <v>31430.51</v>
      </c>
    </row>
    <row r="2663" spans="5:39" x14ac:dyDescent="0.2">
      <c r="E2663" s="47">
        <v>266</v>
      </c>
      <c r="F2663" s="47">
        <v>277</v>
      </c>
      <c r="G2663" s="47" t="s">
        <v>252</v>
      </c>
      <c r="H2663" s="47" t="s">
        <v>324</v>
      </c>
      <c r="I2663" s="47" t="s">
        <v>652</v>
      </c>
      <c r="J2663" s="533">
        <v>50000070</v>
      </c>
      <c r="K2663" s="14" t="s">
        <v>65</v>
      </c>
      <c r="L2663" s="14" t="s">
        <v>31</v>
      </c>
      <c r="M2663" s="45">
        <v>2663</v>
      </c>
      <c r="N2663" s="45">
        <v>1</v>
      </c>
      <c r="O2663" s="52">
        <v>31430.510000000002</v>
      </c>
      <c r="P2663" s="48">
        <v>31430.51</v>
      </c>
      <c r="Q2663" s="12" t="s">
        <v>369</v>
      </c>
      <c r="R2663" s="46">
        <v>5238.418333333334</v>
      </c>
      <c r="T2663" s="59" t="s">
        <v>78</v>
      </c>
      <c r="U2663" s="14">
        <v>0</v>
      </c>
      <c r="V2663" s="59" t="s">
        <v>150</v>
      </c>
      <c r="X2663" s="46">
        <v>0</v>
      </c>
      <c r="Y2663" s="46">
        <v>0</v>
      </c>
      <c r="Z2663" s="46">
        <v>0</v>
      </c>
      <c r="AA2663" s="46">
        <v>0</v>
      </c>
      <c r="AB2663" s="46">
        <v>0</v>
      </c>
      <c r="AC2663" s="46">
        <v>0</v>
      </c>
      <c r="AD2663" s="46">
        <v>0</v>
      </c>
      <c r="AE2663" s="46">
        <v>0</v>
      </c>
      <c r="AF2663" s="46">
        <v>0</v>
      </c>
      <c r="AG2663" s="46">
        <v>1193.9900000000071</v>
      </c>
      <c r="AH2663" s="46">
        <v>4457.67</v>
      </c>
      <c r="AI2663" s="46">
        <v>5777.18</v>
      </c>
      <c r="AJ2663" s="46">
        <v>6344.49</v>
      </c>
      <c r="AK2663" s="46">
        <v>6604.4699999999921</v>
      </c>
      <c r="AL2663" s="46">
        <v>7052.71</v>
      </c>
      <c r="AM2663" s="46">
        <v>7.2759576141834259E-12</v>
      </c>
    </row>
    <row r="2664" spans="5:39" x14ac:dyDescent="0.2">
      <c r="E2664" s="47">
        <v>266</v>
      </c>
      <c r="F2664" s="47">
        <v>277</v>
      </c>
      <c r="G2664" s="47" t="s">
        <v>252</v>
      </c>
      <c r="H2664" s="47" t="s">
        <v>324</v>
      </c>
      <c r="I2664" s="47" t="s">
        <v>652</v>
      </c>
      <c r="J2664" s="533">
        <v>50000070</v>
      </c>
      <c r="K2664" s="14" t="s">
        <v>64</v>
      </c>
      <c r="L2664" s="14" t="s">
        <v>57</v>
      </c>
      <c r="M2664" s="45">
        <v>2664</v>
      </c>
      <c r="N2664" s="45">
        <v>1</v>
      </c>
      <c r="O2664" s="46">
        <v>5524.38</v>
      </c>
      <c r="Q2664" s="12" t="s">
        <v>369</v>
      </c>
      <c r="T2664" s="59" t="s">
        <v>78</v>
      </c>
      <c r="U2664" s="14">
        <v>0</v>
      </c>
      <c r="V2664" s="59" t="s">
        <v>150</v>
      </c>
      <c r="X2664" s="46">
        <v>0</v>
      </c>
      <c r="Y2664" s="46">
        <v>2646.57</v>
      </c>
      <c r="Z2664" s="46">
        <v>5272.85</v>
      </c>
      <c r="AA2664" s="46">
        <v>7897.130000000001</v>
      </c>
      <c r="AB2664" s="46">
        <v>10521.410000000002</v>
      </c>
      <c r="AC2664" s="46">
        <v>13167.980000000001</v>
      </c>
      <c r="AD2664" s="46">
        <v>15814.550000000001</v>
      </c>
      <c r="AE2664" s="46">
        <v>18576.740000000002</v>
      </c>
      <c r="AF2664" s="46">
        <v>21338.93</v>
      </c>
      <c r="AG2664" s="46">
        <v>24101.119999999999</v>
      </c>
      <c r="AH2664" s="46">
        <v>6863.3099999999977</v>
      </c>
      <c r="AI2664" s="46">
        <v>9625.4999999999982</v>
      </c>
      <c r="AJ2664" s="46">
        <v>0</v>
      </c>
      <c r="AK2664" s="46">
        <v>2762.19</v>
      </c>
      <c r="AL2664" s="46">
        <v>5524.38</v>
      </c>
      <c r="AM2664" s="46">
        <v>0</v>
      </c>
    </row>
    <row r="2665" spans="5:39" x14ac:dyDescent="0.2">
      <c r="E2665" s="47">
        <v>266</v>
      </c>
      <c r="F2665" s="47">
        <v>277</v>
      </c>
      <c r="G2665" s="47" t="s">
        <v>252</v>
      </c>
      <c r="H2665" s="47" t="s">
        <v>324</v>
      </c>
      <c r="I2665" s="47" t="s">
        <v>652</v>
      </c>
      <c r="J2665" s="533">
        <v>50000070</v>
      </c>
      <c r="K2665" s="14" t="s">
        <v>64</v>
      </c>
      <c r="L2665" s="14" t="s">
        <v>54</v>
      </c>
      <c r="M2665" s="45">
        <v>2665</v>
      </c>
      <c r="N2665" s="45">
        <v>1</v>
      </c>
      <c r="O2665" s="46">
        <v>13938.23</v>
      </c>
      <c r="Q2665" s="12" t="s">
        <v>369</v>
      </c>
      <c r="T2665" s="59" t="s">
        <v>78</v>
      </c>
      <c r="U2665" s="14">
        <v>0</v>
      </c>
      <c r="V2665" s="59" t="s">
        <v>150</v>
      </c>
      <c r="X2665" s="46">
        <v>0</v>
      </c>
      <c r="Y2665" s="46">
        <v>2081.21</v>
      </c>
      <c r="Z2665" s="46">
        <v>5238.45</v>
      </c>
      <c r="AA2665" s="46">
        <v>7224.2</v>
      </c>
      <c r="AB2665" s="46">
        <v>9168.0399999999991</v>
      </c>
      <c r="AC2665" s="46">
        <v>10289.299999999999</v>
      </c>
      <c r="AD2665" s="46">
        <v>11162.07</v>
      </c>
      <c r="AE2665" s="46">
        <v>12069.61</v>
      </c>
      <c r="AF2665" s="46">
        <v>13695.1</v>
      </c>
      <c r="AG2665" s="46">
        <v>15374.970000000001</v>
      </c>
      <c r="AH2665" s="46">
        <v>17020.45</v>
      </c>
      <c r="AI2665" s="46">
        <v>19985.440000000002</v>
      </c>
      <c r="AJ2665" s="46">
        <v>5905.43</v>
      </c>
      <c r="AK2665" s="46">
        <v>9697.7099999999991</v>
      </c>
      <c r="AL2665" s="46">
        <v>13938.23</v>
      </c>
      <c r="AM2665" s="46">
        <v>0</v>
      </c>
    </row>
    <row r="2666" spans="5:39" x14ac:dyDescent="0.2">
      <c r="E2666" s="47">
        <v>266</v>
      </c>
      <c r="F2666" s="47">
        <v>277</v>
      </c>
      <c r="G2666" s="47" t="s">
        <v>252</v>
      </c>
      <c r="H2666" s="47" t="s">
        <v>324</v>
      </c>
      <c r="I2666" s="47" t="s">
        <v>652</v>
      </c>
      <c r="J2666" s="533">
        <v>50000070</v>
      </c>
      <c r="K2666" s="14" t="s">
        <v>64</v>
      </c>
      <c r="L2666" s="14" t="s">
        <v>58</v>
      </c>
      <c r="M2666" s="45">
        <v>2666</v>
      </c>
      <c r="N2666" s="45">
        <v>1</v>
      </c>
      <c r="O2666" s="46">
        <v>11967.900000000009</v>
      </c>
      <c r="Q2666" s="12" t="s">
        <v>369</v>
      </c>
      <c r="T2666" s="59" t="s">
        <v>78</v>
      </c>
      <c r="U2666" s="14">
        <v>0</v>
      </c>
      <c r="V2666" s="59" t="s">
        <v>150</v>
      </c>
      <c r="X2666" s="46">
        <v>0</v>
      </c>
      <c r="Y2666" s="46">
        <v>11317.900000000001</v>
      </c>
      <c r="Z2666" s="46">
        <v>11367.899999999998</v>
      </c>
      <c r="AA2666" s="46">
        <v>11417.900000000001</v>
      </c>
      <c r="AB2666" s="46">
        <v>11467.900000000003</v>
      </c>
      <c r="AC2666" s="46">
        <v>11517.899999999998</v>
      </c>
      <c r="AD2666" s="46">
        <v>11567.900000000001</v>
      </c>
      <c r="AE2666" s="46">
        <v>11617.900000000005</v>
      </c>
      <c r="AF2666" s="46">
        <v>11667.900000000007</v>
      </c>
      <c r="AG2666" s="46">
        <v>11717.900000000005</v>
      </c>
      <c r="AH2666" s="46">
        <v>11767.900000000005</v>
      </c>
      <c r="AI2666" s="46">
        <v>11817.900000000001</v>
      </c>
      <c r="AJ2666" s="46">
        <v>11867.900000000001</v>
      </c>
      <c r="AK2666" s="46">
        <v>11917.900000000005</v>
      </c>
      <c r="AL2666" s="46">
        <v>11967.900000000009</v>
      </c>
      <c r="AM2666" s="46">
        <v>1.4551915228366852E-11</v>
      </c>
    </row>
    <row r="2667" spans="5:39" x14ac:dyDescent="0.2">
      <c r="E2667" s="47">
        <v>266</v>
      </c>
      <c r="F2667" s="47">
        <v>277</v>
      </c>
      <c r="G2667" s="47" t="s">
        <v>252</v>
      </c>
      <c r="H2667" s="47" t="s">
        <v>324</v>
      </c>
      <c r="I2667" s="47" t="s">
        <v>652</v>
      </c>
      <c r="J2667" s="533">
        <v>50000070</v>
      </c>
      <c r="K2667" s="14" t="s">
        <v>67</v>
      </c>
      <c r="L2667" s="14" t="s">
        <v>67</v>
      </c>
      <c r="M2667" s="45">
        <v>2667</v>
      </c>
      <c r="N2667" s="45">
        <v>1</v>
      </c>
      <c r="O2667" s="53">
        <v>57.091315412959375</v>
      </c>
      <c r="P2667" s="54">
        <v>47.091315412959375</v>
      </c>
      <c r="Q2667" s="55" t="s">
        <v>369</v>
      </c>
      <c r="R2667" s="56">
        <v>5.4301978370552435</v>
      </c>
      <c r="S2667" s="57" t="s">
        <v>370</v>
      </c>
      <c r="T2667" s="60" t="s">
        <v>78</v>
      </c>
      <c r="U2667" s="14">
        <v>0</v>
      </c>
      <c r="V2667" s="60" t="s">
        <v>150</v>
      </c>
      <c r="Y2667" s="46">
        <v>57.091315412959375</v>
      </c>
      <c r="Z2667" s="46">
        <v>57.091315412959375</v>
      </c>
      <c r="AA2667" s="46">
        <v>57.091315412959375</v>
      </c>
      <c r="AB2667" s="46">
        <v>57.091315412959375</v>
      </c>
      <c r="AC2667" s="46">
        <v>57.091315412959375</v>
      </c>
      <c r="AD2667" s="46">
        <v>57.091315412959375</v>
      </c>
      <c r="AE2667" s="46">
        <v>57.091315412959375</v>
      </c>
      <c r="AF2667" s="46">
        <v>57.091315412959375</v>
      </c>
      <c r="AG2667" s="46">
        <v>57.091315412959375</v>
      </c>
      <c r="AH2667" s="46">
        <v>57.091315412959375</v>
      </c>
      <c r="AI2667" s="46">
        <v>57.091315412959375</v>
      </c>
      <c r="AJ2667" s="46">
        <v>57.091315412959375</v>
      </c>
      <c r="AK2667" s="46">
        <v>57.091315412959375</v>
      </c>
      <c r="AL2667" s="46">
        <v>57.091315412959375</v>
      </c>
      <c r="AM2667" s="46">
        <v>57.091315412959375</v>
      </c>
    </row>
    <row r="2668" spans="5:39" x14ac:dyDescent="0.2">
      <c r="E2668" s="14">
        <v>267</v>
      </c>
      <c r="F2668" s="14">
        <v>278</v>
      </c>
      <c r="G2668" s="14" t="s">
        <v>252</v>
      </c>
      <c r="H2668" s="14" t="s">
        <v>653</v>
      </c>
      <c r="I2668" s="14" t="s">
        <v>654</v>
      </c>
      <c r="J2668" s="531">
        <v>50000071</v>
      </c>
      <c r="K2668" s="14" t="s">
        <v>59</v>
      </c>
      <c r="L2668" s="14" t="s">
        <v>57</v>
      </c>
      <c r="M2668" s="45">
        <v>2668</v>
      </c>
      <c r="N2668" s="45">
        <v>1</v>
      </c>
      <c r="O2668" s="46">
        <v>2734.76</v>
      </c>
      <c r="Q2668" s="12">
        <v>0</v>
      </c>
      <c r="T2668" s="59">
        <v>0</v>
      </c>
      <c r="U2668" s="14">
        <v>0</v>
      </c>
      <c r="V2668" s="59">
        <v>0</v>
      </c>
      <c r="Y2668" s="46">
        <v>2620.29</v>
      </c>
      <c r="Z2668" s="46">
        <v>880.73</v>
      </c>
      <c r="AA2668" s="46">
        <v>878.74</v>
      </c>
      <c r="AB2668" s="46">
        <v>880.73</v>
      </c>
      <c r="AC2668" s="46">
        <v>2620.29</v>
      </c>
      <c r="AD2668" s="46">
        <v>2620.29</v>
      </c>
      <c r="AE2668" s="46">
        <v>2734.76</v>
      </c>
      <c r="AF2668" s="46">
        <v>2734.76</v>
      </c>
      <c r="AG2668" s="46">
        <v>2734.76</v>
      </c>
      <c r="AH2668" s="46">
        <v>2734.76</v>
      </c>
      <c r="AI2668" s="46">
        <v>2734.76</v>
      </c>
      <c r="AJ2668" s="46">
        <v>2734.76</v>
      </c>
      <c r="AK2668" s="46">
        <v>2734.76</v>
      </c>
      <c r="AL2668" s="46">
        <v>2734.76</v>
      </c>
      <c r="AM2668" s="46">
        <v>0</v>
      </c>
    </row>
    <row r="2669" spans="5:39" x14ac:dyDescent="0.2">
      <c r="E2669" s="47">
        <v>267</v>
      </c>
      <c r="F2669" s="47">
        <v>278</v>
      </c>
      <c r="G2669" s="47" t="s">
        <v>252</v>
      </c>
      <c r="H2669" s="47" t="s">
        <v>653</v>
      </c>
      <c r="I2669" s="47" t="s">
        <v>654</v>
      </c>
      <c r="J2669" s="533">
        <v>50000071</v>
      </c>
      <c r="K2669" s="14" t="s">
        <v>59</v>
      </c>
      <c r="L2669" s="14" t="s">
        <v>54</v>
      </c>
      <c r="M2669" s="45">
        <v>2669</v>
      </c>
      <c r="N2669" s="45">
        <v>1</v>
      </c>
      <c r="O2669" s="46">
        <v>4431.63</v>
      </c>
      <c r="Q2669" s="12">
        <v>0</v>
      </c>
      <c r="T2669" s="59">
        <v>0</v>
      </c>
      <c r="U2669" s="14">
        <v>0</v>
      </c>
      <c r="V2669" s="59">
        <v>0</v>
      </c>
      <c r="Y2669" s="46">
        <v>2085.54</v>
      </c>
      <c r="Z2669" s="46">
        <v>4870.8599999999997</v>
      </c>
      <c r="AA2669" s="46">
        <v>3711.34</v>
      </c>
      <c r="AB2669" s="46">
        <v>3669.4300000000003</v>
      </c>
      <c r="AC2669" s="46">
        <v>1133.57</v>
      </c>
      <c r="AD2669" s="46">
        <v>1745.55</v>
      </c>
      <c r="AE2669" s="46">
        <v>1815.0900000000001</v>
      </c>
      <c r="AF2669" s="46">
        <v>6103.7</v>
      </c>
      <c r="AG2669" s="46">
        <v>1897.6299999999999</v>
      </c>
      <c r="AH2669" s="46">
        <v>1912.28</v>
      </c>
      <c r="AI2669" s="46">
        <v>3696.53</v>
      </c>
      <c r="AJ2669" s="46">
        <v>3162.3300000000004</v>
      </c>
      <c r="AK2669" s="46">
        <v>3829.38</v>
      </c>
      <c r="AL2669" s="46">
        <v>4431.63</v>
      </c>
      <c r="AM2669" s="46">
        <v>0</v>
      </c>
    </row>
    <row r="2670" spans="5:39" x14ac:dyDescent="0.2">
      <c r="E2670" s="47">
        <v>267</v>
      </c>
      <c r="F2670" s="47">
        <v>278</v>
      </c>
      <c r="G2670" s="47" t="s">
        <v>252</v>
      </c>
      <c r="H2670" s="47" t="s">
        <v>653</v>
      </c>
      <c r="I2670" s="47" t="s">
        <v>654</v>
      </c>
      <c r="J2670" s="533">
        <v>50000071</v>
      </c>
      <c r="K2670" s="14" t="s">
        <v>59</v>
      </c>
      <c r="L2670" s="14" t="s">
        <v>58</v>
      </c>
      <c r="M2670" s="45">
        <v>2670</v>
      </c>
      <c r="N2670" s="45">
        <v>1</v>
      </c>
      <c r="O2670" s="46">
        <v>50</v>
      </c>
      <c r="Q2670" s="12">
        <v>0</v>
      </c>
      <c r="T2670" s="59">
        <v>0</v>
      </c>
      <c r="U2670" s="14">
        <v>0</v>
      </c>
      <c r="V2670" s="59">
        <v>0</v>
      </c>
      <c r="Y2670" s="46">
        <v>50</v>
      </c>
      <c r="Z2670" s="46">
        <v>50.000000000000909</v>
      </c>
      <c r="AA2670" s="46">
        <v>50</v>
      </c>
      <c r="AB2670" s="46">
        <v>49.999999999999545</v>
      </c>
      <c r="AC2670" s="46">
        <v>50.000000000000227</v>
      </c>
      <c r="AD2670" s="46">
        <v>50.000000000000227</v>
      </c>
      <c r="AE2670" s="46">
        <v>50</v>
      </c>
      <c r="AF2670" s="46">
        <v>49.999999999999091</v>
      </c>
      <c r="AG2670" s="46">
        <v>50.000000000000227</v>
      </c>
      <c r="AH2670" s="46">
        <v>49.999999999999773</v>
      </c>
      <c r="AI2670" s="46">
        <v>49.999999999999545</v>
      </c>
      <c r="AJ2670" s="46">
        <v>49.999999999999545</v>
      </c>
      <c r="AK2670" s="46">
        <v>50</v>
      </c>
      <c r="AL2670" s="46">
        <v>50</v>
      </c>
      <c r="AM2670" s="46">
        <v>0</v>
      </c>
    </row>
    <row r="2671" spans="5:39" x14ac:dyDescent="0.2">
      <c r="E2671" s="47">
        <v>267</v>
      </c>
      <c r="F2671" s="47">
        <v>278</v>
      </c>
      <c r="G2671" s="47" t="s">
        <v>252</v>
      </c>
      <c r="H2671" s="47" t="s">
        <v>653</v>
      </c>
      <c r="I2671" s="47" t="s">
        <v>654</v>
      </c>
      <c r="J2671" s="533">
        <v>50000071</v>
      </c>
      <c r="K2671" s="14" t="s">
        <v>59</v>
      </c>
      <c r="L2671" s="14" t="s">
        <v>31</v>
      </c>
      <c r="M2671" s="45">
        <v>2671</v>
      </c>
      <c r="N2671" s="45">
        <v>1</v>
      </c>
      <c r="O2671" s="48">
        <v>7216.39</v>
      </c>
      <c r="Q2671" s="12">
        <v>0</v>
      </c>
      <c r="R2671" s="46">
        <v>5939.7233333333343</v>
      </c>
      <c r="T2671" s="59">
        <v>0</v>
      </c>
      <c r="U2671" s="14">
        <v>0</v>
      </c>
      <c r="V2671" s="59">
        <v>0</v>
      </c>
      <c r="X2671" s="46">
        <v>7198.6</v>
      </c>
      <c r="Y2671" s="46">
        <v>4755.83</v>
      </c>
      <c r="Z2671" s="46">
        <v>5801.5900000000011</v>
      </c>
      <c r="AA2671" s="46">
        <v>4640.08</v>
      </c>
      <c r="AB2671" s="46">
        <v>4600.16</v>
      </c>
      <c r="AC2671" s="46">
        <v>3803.8599999999997</v>
      </c>
      <c r="AD2671" s="46">
        <v>4415.84</v>
      </c>
      <c r="AE2671" s="46">
        <v>4599.8500000000004</v>
      </c>
      <c r="AF2671" s="46">
        <v>8888.4599999999991</v>
      </c>
      <c r="AG2671" s="46">
        <v>4682.3900000000003</v>
      </c>
      <c r="AH2671" s="46">
        <v>4697.04</v>
      </c>
      <c r="AI2671" s="46">
        <v>6481.2900000000009</v>
      </c>
      <c r="AJ2671" s="46">
        <v>5947.09</v>
      </c>
      <c r="AK2671" s="46">
        <v>6614.14</v>
      </c>
      <c r="AL2671" s="46">
        <v>7216.39</v>
      </c>
      <c r="AM2671" s="46">
        <v>0</v>
      </c>
    </row>
    <row r="2672" spans="5:39" x14ac:dyDescent="0.2">
      <c r="E2672" s="47">
        <v>267</v>
      </c>
      <c r="F2672" s="47">
        <v>278</v>
      </c>
      <c r="G2672" s="47" t="s">
        <v>252</v>
      </c>
      <c r="H2672" s="47" t="s">
        <v>653</v>
      </c>
      <c r="I2672" s="47" t="s">
        <v>654</v>
      </c>
      <c r="J2672" s="533">
        <v>50000071</v>
      </c>
      <c r="K2672" s="14" t="s">
        <v>37</v>
      </c>
      <c r="L2672" s="14" t="s">
        <v>31</v>
      </c>
      <c r="M2672" s="45">
        <v>2672</v>
      </c>
      <c r="N2672" s="45">
        <v>1</v>
      </c>
      <c r="O2672" s="48">
        <v>30000</v>
      </c>
      <c r="P2672" s="48"/>
      <c r="Q2672" s="12">
        <v>0</v>
      </c>
      <c r="R2672" s="46">
        <v>5000</v>
      </c>
      <c r="T2672" s="59">
        <v>0</v>
      </c>
      <c r="U2672" s="14">
        <v>0</v>
      </c>
      <c r="V2672" s="59">
        <v>0</v>
      </c>
      <c r="Y2672" s="46">
        <v>0</v>
      </c>
      <c r="Z2672" s="46">
        <v>20000</v>
      </c>
      <c r="AA2672" s="46">
        <v>30000</v>
      </c>
      <c r="AB2672" s="46">
        <v>0</v>
      </c>
      <c r="AC2672" s="46">
        <v>0</v>
      </c>
      <c r="AD2672" s="46">
        <v>0</v>
      </c>
      <c r="AE2672" s="46">
        <v>0</v>
      </c>
      <c r="AF2672" s="46">
        <v>20000</v>
      </c>
      <c r="AG2672" s="46">
        <v>0</v>
      </c>
      <c r="AH2672" s="46">
        <v>0</v>
      </c>
      <c r="AI2672" s="46">
        <v>0</v>
      </c>
      <c r="AJ2672" s="46">
        <v>0</v>
      </c>
      <c r="AK2672" s="46">
        <v>0</v>
      </c>
      <c r="AL2672" s="46">
        <v>30000</v>
      </c>
      <c r="AM2672" s="46">
        <v>-3131.4780000000001</v>
      </c>
    </row>
    <row r="2673" spans="5:39" x14ac:dyDescent="0.2">
      <c r="E2673" s="47">
        <v>267</v>
      </c>
      <c r="F2673" s="47">
        <v>278</v>
      </c>
      <c r="G2673" s="47" t="s">
        <v>252</v>
      </c>
      <c r="H2673" s="47" t="s">
        <v>653</v>
      </c>
      <c r="I2673" s="47" t="s">
        <v>654</v>
      </c>
      <c r="J2673" s="533">
        <v>50000071</v>
      </c>
      <c r="K2673" s="14" t="s">
        <v>65</v>
      </c>
      <c r="L2673" s="14" t="s">
        <v>31</v>
      </c>
      <c r="M2673" s="45">
        <v>2673</v>
      </c>
      <c r="N2673" s="45">
        <v>1</v>
      </c>
      <c r="O2673" s="52">
        <v>0</v>
      </c>
      <c r="P2673" s="48">
        <v>-3131.4780000000001</v>
      </c>
      <c r="Q2673" s="12">
        <v>0</v>
      </c>
      <c r="R2673" s="46">
        <v>0</v>
      </c>
      <c r="T2673" s="59">
        <v>0</v>
      </c>
      <c r="U2673" s="14">
        <v>0</v>
      </c>
      <c r="V2673" s="59">
        <v>0</v>
      </c>
      <c r="X2673" s="46">
        <v>0</v>
      </c>
      <c r="Y2673" s="46">
        <v>0</v>
      </c>
      <c r="Z2673" s="46">
        <v>0</v>
      </c>
      <c r="AA2673" s="46">
        <v>0</v>
      </c>
      <c r="AB2673" s="46">
        <v>0</v>
      </c>
      <c r="AC2673" s="46">
        <v>0</v>
      </c>
      <c r="AD2673" s="46">
        <v>0</v>
      </c>
      <c r="AE2673" s="46">
        <v>0</v>
      </c>
      <c r="AF2673" s="46">
        <v>0</v>
      </c>
      <c r="AG2673" s="46">
        <v>0</v>
      </c>
      <c r="AH2673" s="46">
        <v>0</v>
      </c>
      <c r="AI2673" s="46">
        <v>0</v>
      </c>
      <c r="AJ2673" s="46">
        <v>0</v>
      </c>
      <c r="AK2673" s="46">
        <v>0</v>
      </c>
      <c r="AL2673" s="46">
        <v>0</v>
      </c>
      <c r="AM2673" s="46">
        <v>0</v>
      </c>
    </row>
    <row r="2674" spans="5:39" x14ac:dyDescent="0.2">
      <c r="E2674" s="47">
        <v>267</v>
      </c>
      <c r="F2674" s="47">
        <v>278</v>
      </c>
      <c r="G2674" s="47" t="s">
        <v>252</v>
      </c>
      <c r="H2674" s="47" t="s">
        <v>653</v>
      </c>
      <c r="I2674" s="47" t="s">
        <v>654</v>
      </c>
      <c r="J2674" s="533">
        <v>50000071</v>
      </c>
      <c r="K2674" s="14" t="s">
        <v>64</v>
      </c>
      <c r="L2674" s="14" t="s">
        <v>57</v>
      </c>
      <c r="M2674" s="45">
        <v>2674</v>
      </c>
      <c r="N2674" s="45">
        <v>1</v>
      </c>
      <c r="O2674" s="46">
        <v>0</v>
      </c>
      <c r="Q2674" s="12">
        <v>0</v>
      </c>
      <c r="T2674" s="59">
        <v>0</v>
      </c>
      <c r="U2674" s="14">
        <v>0</v>
      </c>
      <c r="V2674" s="59">
        <v>0</v>
      </c>
      <c r="X2674" s="46">
        <v>0</v>
      </c>
      <c r="Y2674" s="46">
        <v>2620.29</v>
      </c>
      <c r="Z2674" s="46">
        <v>0</v>
      </c>
      <c r="AA2674" s="46">
        <v>0</v>
      </c>
      <c r="AB2674" s="46">
        <v>0</v>
      </c>
      <c r="AC2674" s="46">
        <v>0</v>
      </c>
      <c r="AD2674" s="46">
        <v>0</v>
      </c>
      <c r="AE2674" s="46">
        <v>0</v>
      </c>
      <c r="AF2674" s="46">
        <v>0</v>
      </c>
      <c r="AG2674" s="46">
        <v>0</v>
      </c>
      <c r="AH2674" s="46">
        <v>0</v>
      </c>
      <c r="AI2674" s="46">
        <v>0</v>
      </c>
      <c r="AJ2674" s="46">
        <v>0</v>
      </c>
      <c r="AK2674" s="46">
        <v>2734.76</v>
      </c>
      <c r="AL2674" s="46">
        <v>0</v>
      </c>
      <c r="AM2674" s="46">
        <v>0</v>
      </c>
    </row>
    <row r="2675" spans="5:39" x14ac:dyDescent="0.2">
      <c r="E2675" s="47">
        <v>267</v>
      </c>
      <c r="F2675" s="47">
        <v>278</v>
      </c>
      <c r="G2675" s="47" t="s">
        <v>252</v>
      </c>
      <c r="H2675" s="47" t="s">
        <v>653</v>
      </c>
      <c r="I2675" s="47" t="s">
        <v>654</v>
      </c>
      <c r="J2675" s="533">
        <v>50000071</v>
      </c>
      <c r="K2675" s="14" t="s">
        <v>64</v>
      </c>
      <c r="L2675" s="14" t="s">
        <v>54</v>
      </c>
      <c r="M2675" s="45">
        <v>2675</v>
      </c>
      <c r="N2675" s="45">
        <v>1</v>
      </c>
      <c r="O2675" s="46">
        <v>0</v>
      </c>
      <c r="Q2675" s="12">
        <v>0</v>
      </c>
      <c r="T2675" s="59">
        <v>0</v>
      </c>
      <c r="U2675" s="14">
        <v>0</v>
      </c>
      <c r="V2675" s="59">
        <v>0</v>
      </c>
      <c r="X2675" s="46">
        <v>0</v>
      </c>
      <c r="Y2675" s="46">
        <v>2085.54</v>
      </c>
      <c r="Z2675" s="46">
        <v>0</v>
      </c>
      <c r="AA2675" s="46">
        <v>0</v>
      </c>
      <c r="AB2675" s="46">
        <v>0</v>
      </c>
      <c r="AC2675" s="46">
        <v>0</v>
      </c>
      <c r="AD2675" s="46">
        <v>0</v>
      </c>
      <c r="AE2675" s="46">
        <v>0</v>
      </c>
      <c r="AF2675" s="46">
        <v>0</v>
      </c>
      <c r="AG2675" s="46">
        <v>0</v>
      </c>
      <c r="AH2675" s="46">
        <v>0</v>
      </c>
      <c r="AI2675" s="46">
        <v>0</v>
      </c>
      <c r="AJ2675" s="46">
        <v>462.07999999999856</v>
      </c>
      <c r="AK2675" s="46">
        <v>4291.4599999999991</v>
      </c>
      <c r="AL2675" s="46">
        <v>0</v>
      </c>
      <c r="AM2675" s="46">
        <v>0</v>
      </c>
    </row>
    <row r="2676" spans="5:39" x14ac:dyDescent="0.2">
      <c r="E2676" s="47">
        <v>267</v>
      </c>
      <c r="F2676" s="47">
        <v>278</v>
      </c>
      <c r="G2676" s="47" t="s">
        <v>252</v>
      </c>
      <c r="H2676" s="47" t="s">
        <v>653</v>
      </c>
      <c r="I2676" s="47" t="s">
        <v>654</v>
      </c>
      <c r="J2676" s="533">
        <v>50000071</v>
      </c>
      <c r="K2676" s="14" t="s">
        <v>64</v>
      </c>
      <c r="L2676" s="14" t="s">
        <v>58</v>
      </c>
      <c r="M2676" s="45">
        <v>2676</v>
      </c>
      <c r="N2676" s="45">
        <v>1</v>
      </c>
      <c r="O2676" s="46">
        <v>-15657.39</v>
      </c>
      <c r="Q2676" s="12">
        <v>0</v>
      </c>
      <c r="T2676" s="59">
        <v>0</v>
      </c>
      <c r="U2676" s="14">
        <v>0</v>
      </c>
      <c r="V2676" s="59">
        <v>0</v>
      </c>
      <c r="X2676" s="46">
        <v>0</v>
      </c>
      <c r="Y2676" s="46">
        <v>7248.5999999999995</v>
      </c>
      <c r="Z2676" s="46">
        <v>-2243.9799999999996</v>
      </c>
      <c r="AA2676" s="46">
        <v>-27603.9</v>
      </c>
      <c r="AB2676" s="46">
        <v>-23003.74</v>
      </c>
      <c r="AC2676" s="46">
        <v>-19199.88</v>
      </c>
      <c r="AD2676" s="46">
        <v>-14784.04</v>
      </c>
      <c r="AE2676" s="46">
        <v>-10184.190000000002</v>
      </c>
      <c r="AF2676" s="46">
        <v>-21295.730000000003</v>
      </c>
      <c r="AG2676" s="46">
        <v>-16613.340000000004</v>
      </c>
      <c r="AH2676" s="46">
        <v>-11916.300000000003</v>
      </c>
      <c r="AI2676" s="46">
        <v>-5435.010000000002</v>
      </c>
      <c r="AJ2676" s="46">
        <v>50.000000000003183</v>
      </c>
      <c r="AK2676" s="46">
        <v>100.00000000000182</v>
      </c>
      <c r="AL2676" s="46">
        <v>-15657.39</v>
      </c>
      <c r="AM2676" s="46">
        <v>-12525.911999999997</v>
      </c>
    </row>
    <row r="2677" spans="5:39" x14ac:dyDescent="0.2">
      <c r="E2677" s="47">
        <v>267</v>
      </c>
      <c r="F2677" s="47">
        <v>278</v>
      </c>
      <c r="G2677" s="47" t="s">
        <v>252</v>
      </c>
      <c r="H2677" s="47" t="s">
        <v>653</v>
      </c>
      <c r="I2677" s="47" t="s">
        <v>654</v>
      </c>
      <c r="J2677" s="533">
        <v>50000071</v>
      </c>
      <c r="K2677" s="14" t="s">
        <v>67</v>
      </c>
      <c r="L2677" s="14" t="s">
        <v>67</v>
      </c>
      <c r="M2677" s="45">
        <v>2677</v>
      </c>
      <c r="N2677" s="45">
        <v>1</v>
      </c>
      <c r="O2677" s="53">
        <v>0</v>
      </c>
      <c r="P2677" s="54">
        <v>0</v>
      </c>
      <c r="Q2677" s="55">
        <v>0</v>
      </c>
      <c r="R2677" s="56">
        <v>0</v>
      </c>
      <c r="S2677" s="57">
        <v>0</v>
      </c>
      <c r="T2677" s="60">
        <v>0</v>
      </c>
      <c r="U2677" s="14">
        <v>0</v>
      </c>
      <c r="V2677" s="60">
        <v>0</v>
      </c>
      <c r="Y2677" s="46">
        <v>0</v>
      </c>
      <c r="Z2677" s="46">
        <v>0</v>
      </c>
      <c r="AA2677" s="46">
        <v>0</v>
      </c>
      <c r="AB2677" s="46">
        <v>0</v>
      </c>
      <c r="AC2677" s="46">
        <v>0</v>
      </c>
      <c r="AD2677" s="46">
        <v>0</v>
      </c>
      <c r="AE2677" s="46">
        <v>0</v>
      </c>
      <c r="AF2677" s="46">
        <v>0</v>
      </c>
      <c r="AG2677" s="46">
        <v>0</v>
      </c>
      <c r="AH2677" s="46">
        <v>0</v>
      </c>
      <c r="AI2677" s="46">
        <v>0</v>
      </c>
      <c r="AJ2677" s="46">
        <v>0</v>
      </c>
      <c r="AK2677" s="46">
        <v>0</v>
      </c>
      <c r="AL2677" s="46">
        <v>0</v>
      </c>
      <c r="AM2677" s="46">
        <v>0</v>
      </c>
    </row>
    <row r="2678" spans="5:39" x14ac:dyDescent="0.2">
      <c r="E2678" s="14">
        <v>268</v>
      </c>
      <c r="F2678" s="14">
        <v>279</v>
      </c>
      <c r="G2678" s="14" t="s">
        <v>252</v>
      </c>
      <c r="H2678" s="14" t="s">
        <v>655</v>
      </c>
      <c r="I2678" s="14" t="s">
        <v>656</v>
      </c>
      <c r="J2678" s="531">
        <v>50000072</v>
      </c>
      <c r="K2678" s="14" t="s">
        <v>59</v>
      </c>
      <c r="L2678" s="14" t="s">
        <v>57</v>
      </c>
      <c r="M2678" s="45">
        <v>2678</v>
      </c>
      <c r="N2678" s="45">
        <v>1</v>
      </c>
      <c r="O2678" s="46">
        <v>1759.18</v>
      </c>
      <c r="Q2678" s="12">
        <v>0</v>
      </c>
      <c r="T2678" s="59">
        <v>0</v>
      </c>
      <c r="U2678" s="14">
        <v>0</v>
      </c>
      <c r="V2678" s="59" t="s">
        <v>175</v>
      </c>
      <c r="Y2678" s="46">
        <v>1685.55</v>
      </c>
      <c r="Z2678" s="46">
        <v>1691.54</v>
      </c>
      <c r="AA2678" s="46">
        <v>1687.55</v>
      </c>
      <c r="AB2678" s="46">
        <v>1689.54</v>
      </c>
      <c r="AC2678" s="46">
        <v>1685.55</v>
      </c>
      <c r="AD2678" s="46">
        <v>1685.55</v>
      </c>
      <c r="AE2678" s="46">
        <v>1759.18</v>
      </c>
      <c r="AF2678" s="46">
        <v>1759.18</v>
      </c>
      <c r="AG2678" s="46">
        <v>1759.18</v>
      </c>
      <c r="AH2678" s="46">
        <v>1759.18</v>
      </c>
      <c r="AI2678" s="46">
        <v>1759.18</v>
      </c>
      <c r="AJ2678" s="46">
        <v>1759.18</v>
      </c>
      <c r="AK2678" s="46">
        <v>1759.18</v>
      </c>
      <c r="AL2678" s="46">
        <v>1759.18</v>
      </c>
      <c r="AM2678" s="46">
        <v>0</v>
      </c>
    </row>
    <row r="2679" spans="5:39" x14ac:dyDescent="0.2">
      <c r="E2679" s="47">
        <v>268</v>
      </c>
      <c r="F2679" s="47">
        <v>279</v>
      </c>
      <c r="G2679" s="47" t="s">
        <v>252</v>
      </c>
      <c r="H2679" s="47" t="s">
        <v>655</v>
      </c>
      <c r="I2679" s="47" t="s">
        <v>656</v>
      </c>
      <c r="J2679" s="533">
        <v>50000072</v>
      </c>
      <c r="K2679" s="14" t="s">
        <v>59</v>
      </c>
      <c r="L2679" s="14" t="s">
        <v>54</v>
      </c>
      <c r="M2679" s="45">
        <v>2679</v>
      </c>
      <c r="N2679" s="45">
        <v>1</v>
      </c>
      <c r="O2679" s="46">
        <v>3424.9799999999996</v>
      </c>
      <c r="Q2679" s="12">
        <v>0</v>
      </c>
      <c r="T2679" s="59">
        <v>0</v>
      </c>
      <c r="U2679" s="14">
        <v>0</v>
      </c>
      <c r="V2679" s="59" t="s">
        <v>175</v>
      </c>
      <c r="Y2679" s="46">
        <v>2325.4900000000002</v>
      </c>
      <c r="Z2679" s="46">
        <v>2941.32</v>
      </c>
      <c r="AA2679" s="46">
        <v>1265.29</v>
      </c>
      <c r="AB2679" s="46">
        <v>2964.5899999999997</v>
      </c>
      <c r="AC2679" s="46">
        <v>1323.1</v>
      </c>
      <c r="AD2679" s="46">
        <v>643.4</v>
      </c>
      <c r="AE2679" s="46">
        <v>864.29</v>
      </c>
      <c r="AF2679" s="46">
        <v>1583.19</v>
      </c>
      <c r="AG2679" s="46">
        <v>1373.7099999999998</v>
      </c>
      <c r="AH2679" s="46">
        <v>1087.74</v>
      </c>
      <c r="AI2679" s="46">
        <v>1730.02</v>
      </c>
      <c r="AJ2679" s="46">
        <v>3205.44</v>
      </c>
      <c r="AK2679" s="46">
        <v>2841.1300000000006</v>
      </c>
      <c r="AL2679" s="46">
        <v>3424.9799999999996</v>
      </c>
      <c r="AM2679" s="46">
        <v>0</v>
      </c>
    </row>
    <row r="2680" spans="5:39" x14ac:dyDescent="0.2">
      <c r="E2680" s="47">
        <v>268</v>
      </c>
      <c r="F2680" s="47">
        <v>279</v>
      </c>
      <c r="G2680" s="47" t="s">
        <v>252</v>
      </c>
      <c r="H2680" s="47" t="s">
        <v>655</v>
      </c>
      <c r="I2680" s="47" t="s">
        <v>656</v>
      </c>
      <c r="J2680" s="533">
        <v>50000072</v>
      </c>
      <c r="K2680" s="14" t="s">
        <v>59</v>
      </c>
      <c r="L2680" s="14" t="s">
        <v>58</v>
      </c>
      <c r="M2680" s="45">
        <v>2680</v>
      </c>
      <c r="N2680" s="45">
        <v>1</v>
      </c>
      <c r="O2680" s="46">
        <v>50</v>
      </c>
      <c r="Q2680" s="12">
        <v>0</v>
      </c>
      <c r="T2680" s="59">
        <v>0</v>
      </c>
      <c r="U2680" s="14">
        <v>0</v>
      </c>
      <c r="V2680" s="59" t="s">
        <v>175</v>
      </c>
      <c r="Y2680" s="46">
        <v>49.999999999999545</v>
      </c>
      <c r="Z2680" s="46">
        <v>49.999999999999545</v>
      </c>
      <c r="AA2680" s="46">
        <v>50.000000000000227</v>
      </c>
      <c r="AB2680" s="46">
        <v>50.000000000000455</v>
      </c>
      <c r="AC2680" s="46">
        <v>50.000000000000227</v>
      </c>
      <c r="AD2680" s="46">
        <v>49.999999999999886</v>
      </c>
      <c r="AE2680" s="46">
        <v>49.999999999999773</v>
      </c>
      <c r="AF2680" s="46">
        <v>49.999999999999773</v>
      </c>
      <c r="AG2680" s="46">
        <v>50</v>
      </c>
      <c r="AH2680" s="46">
        <v>50</v>
      </c>
      <c r="AI2680" s="46">
        <v>49.999999999999773</v>
      </c>
      <c r="AJ2680" s="46">
        <v>49.999999999999545</v>
      </c>
      <c r="AK2680" s="46">
        <v>49.999999999999545</v>
      </c>
      <c r="AL2680" s="46">
        <v>50</v>
      </c>
      <c r="AM2680" s="46">
        <v>0</v>
      </c>
    </row>
    <row r="2681" spans="5:39" x14ac:dyDescent="0.2">
      <c r="E2681" s="47">
        <v>268</v>
      </c>
      <c r="F2681" s="47">
        <v>279</v>
      </c>
      <c r="G2681" s="47" t="s">
        <v>252</v>
      </c>
      <c r="H2681" s="47" t="s">
        <v>655</v>
      </c>
      <c r="I2681" s="47" t="s">
        <v>656</v>
      </c>
      <c r="J2681" s="533">
        <v>50000072</v>
      </c>
      <c r="K2681" s="14" t="s">
        <v>59</v>
      </c>
      <c r="L2681" s="14" t="s">
        <v>31</v>
      </c>
      <c r="M2681" s="45">
        <v>2681</v>
      </c>
      <c r="N2681" s="45">
        <v>1</v>
      </c>
      <c r="O2681" s="48">
        <v>5234.16</v>
      </c>
      <c r="Q2681" s="12">
        <v>0</v>
      </c>
      <c r="R2681" s="46">
        <v>4086.349999999999</v>
      </c>
      <c r="T2681" s="59">
        <v>0</v>
      </c>
      <c r="U2681" s="14">
        <v>0</v>
      </c>
      <c r="V2681" s="59" t="s">
        <v>175</v>
      </c>
      <c r="X2681" s="46">
        <v>3327.83</v>
      </c>
      <c r="Y2681" s="46">
        <v>4061.0399999999995</v>
      </c>
      <c r="Z2681" s="46">
        <v>4682.8600000000006</v>
      </c>
      <c r="AA2681" s="46">
        <v>3002.84</v>
      </c>
      <c r="AB2681" s="46">
        <v>4704.1299999999992</v>
      </c>
      <c r="AC2681" s="46">
        <v>3058.6499999999996</v>
      </c>
      <c r="AD2681" s="46">
        <v>2378.9499999999998</v>
      </c>
      <c r="AE2681" s="46">
        <v>2673.4700000000003</v>
      </c>
      <c r="AF2681" s="46">
        <v>3392.37</v>
      </c>
      <c r="AG2681" s="46">
        <v>3182.89</v>
      </c>
      <c r="AH2681" s="46">
        <v>2896.92</v>
      </c>
      <c r="AI2681" s="46">
        <v>3539.2</v>
      </c>
      <c r="AJ2681" s="46">
        <v>5014.619999999999</v>
      </c>
      <c r="AK2681" s="46">
        <v>4650.3099999999995</v>
      </c>
      <c r="AL2681" s="46">
        <v>5234.16</v>
      </c>
      <c r="AM2681" s="46">
        <v>0</v>
      </c>
    </row>
    <row r="2682" spans="5:39" x14ac:dyDescent="0.2">
      <c r="E2682" s="47">
        <v>268</v>
      </c>
      <c r="F2682" s="47">
        <v>279</v>
      </c>
      <c r="G2682" s="47" t="s">
        <v>252</v>
      </c>
      <c r="H2682" s="47" t="s">
        <v>655</v>
      </c>
      <c r="I2682" s="47" t="s">
        <v>656</v>
      </c>
      <c r="J2682" s="533">
        <v>50000072</v>
      </c>
      <c r="K2682" s="14" t="s">
        <v>37</v>
      </c>
      <c r="L2682" s="14" t="s">
        <v>31</v>
      </c>
      <c r="M2682" s="45">
        <v>2682</v>
      </c>
      <c r="N2682" s="45">
        <v>1</v>
      </c>
      <c r="O2682" s="48">
        <v>4650.3100000000004</v>
      </c>
      <c r="P2682" s="48"/>
      <c r="Q2682" s="12">
        <v>0</v>
      </c>
      <c r="R2682" s="46">
        <v>3779.3850000000002</v>
      </c>
      <c r="T2682" s="59">
        <v>0</v>
      </c>
      <c r="U2682" s="14">
        <v>0</v>
      </c>
      <c r="V2682" s="59" t="s">
        <v>175</v>
      </c>
      <c r="Y2682" s="46">
        <v>3327.83</v>
      </c>
      <c r="Z2682" s="46">
        <v>4061.04</v>
      </c>
      <c r="AA2682" s="46">
        <v>4682.8599999999997</v>
      </c>
      <c r="AB2682" s="46">
        <v>3002.84</v>
      </c>
      <c r="AC2682" s="46">
        <v>4704.13</v>
      </c>
      <c r="AD2682" s="46">
        <v>3058.65</v>
      </c>
      <c r="AE2682" s="46">
        <v>2378.9499999999998</v>
      </c>
      <c r="AF2682" s="46">
        <v>2673.47</v>
      </c>
      <c r="AG2682" s="46">
        <v>3392.37</v>
      </c>
      <c r="AH2682" s="46">
        <v>3182.89</v>
      </c>
      <c r="AI2682" s="46">
        <v>2896.92</v>
      </c>
      <c r="AJ2682" s="46">
        <v>3539.2</v>
      </c>
      <c r="AK2682" s="46">
        <v>5014.62</v>
      </c>
      <c r="AL2682" s="46">
        <v>4650.3100000000004</v>
      </c>
      <c r="AM2682" s="46">
        <v>2093.6640000000002</v>
      </c>
    </row>
    <row r="2683" spans="5:39" x14ac:dyDescent="0.2">
      <c r="E2683" s="47">
        <v>268</v>
      </c>
      <c r="F2683" s="47">
        <v>279</v>
      </c>
      <c r="G2683" s="47" t="s">
        <v>252</v>
      </c>
      <c r="H2683" s="47" t="s">
        <v>655</v>
      </c>
      <c r="I2683" s="47" t="s">
        <v>656</v>
      </c>
      <c r="J2683" s="533">
        <v>50000072</v>
      </c>
      <c r="K2683" s="14" t="s">
        <v>65</v>
      </c>
      <c r="L2683" s="14" t="s">
        <v>31</v>
      </c>
      <c r="M2683" s="45">
        <v>2683</v>
      </c>
      <c r="N2683" s="45">
        <v>1</v>
      </c>
      <c r="O2683" s="52">
        <v>5234.1599999999853</v>
      </c>
      <c r="P2683" s="48">
        <v>2093.6640000000002</v>
      </c>
      <c r="Q2683" s="12">
        <v>0</v>
      </c>
      <c r="R2683" s="46">
        <v>872.35999999999751</v>
      </c>
      <c r="T2683" s="59">
        <v>0</v>
      </c>
      <c r="U2683" s="14">
        <v>0</v>
      </c>
      <c r="V2683" s="59" t="s">
        <v>175</v>
      </c>
      <c r="X2683" s="46">
        <v>0</v>
      </c>
      <c r="Y2683" s="46">
        <v>0</v>
      </c>
      <c r="Z2683" s="46">
        <v>0</v>
      </c>
      <c r="AA2683" s="46">
        <v>0</v>
      </c>
      <c r="AB2683" s="46">
        <v>0</v>
      </c>
      <c r="AC2683" s="46">
        <v>0</v>
      </c>
      <c r="AD2683" s="46">
        <v>0</v>
      </c>
      <c r="AE2683" s="46">
        <v>0</v>
      </c>
      <c r="AF2683" s="46">
        <v>0</v>
      </c>
      <c r="AG2683" s="46">
        <v>0</v>
      </c>
      <c r="AH2683" s="46">
        <v>0</v>
      </c>
      <c r="AI2683" s="46">
        <v>0</v>
      </c>
      <c r="AJ2683" s="46">
        <v>0</v>
      </c>
      <c r="AK2683" s="46">
        <v>0</v>
      </c>
      <c r="AL2683" s="46">
        <v>5234.1599999999853</v>
      </c>
      <c r="AM2683" s="46">
        <v>0</v>
      </c>
    </row>
    <row r="2684" spans="5:39" x14ac:dyDescent="0.2">
      <c r="E2684" s="47">
        <v>268</v>
      </c>
      <c r="F2684" s="47">
        <v>279</v>
      </c>
      <c r="G2684" s="47" t="s">
        <v>252</v>
      </c>
      <c r="H2684" s="47" t="s">
        <v>655</v>
      </c>
      <c r="I2684" s="47" t="s">
        <v>656</v>
      </c>
      <c r="J2684" s="533">
        <v>50000072</v>
      </c>
      <c r="K2684" s="14" t="s">
        <v>64</v>
      </c>
      <c r="L2684" s="14" t="s">
        <v>57</v>
      </c>
      <c r="M2684" s="45">
        <v>2684</v>
      </c>
      <c r="N2684" s="45">
        <v>1</v>
      </c>
      <c r="O2684" s="46">
        <v>0</v>
      </c>
      <c r="Q2684" s="12">
        <v>0</v>
      </c>
      <c r="T2684" s="59">
        <v>0</v>
      </c>
      <c r="U2684" s="14">
        <v>0</v>
      </c>
      <c r="V2684" s="59" t="s">
        <v>175</v>
      </c>
      <c r="X2684" s="46">
        <v>0</v>
      </c>
      <c r="Y2684" s="46">
        <v>0</v>
      </c>
      <c r="Z2684" s="46">
        <v>0</v>
      </c>
      <c r="AA2684" s="46">
        <v>0</v>
      </c>
      <c r="AB2684" s="46">
        <v>0</v>
      </c>
      <c r="AC2684" s="46">
        <v>0</v>
      </c>
      <c r="AD2684" s="46">
        <v>0</v>
      </c>
      <c r="AE2684" s="46">
        <v>0</v>
      </c>
      <c r="AF2684" s="46">
        <v>0</v>
      </c>
      <c r="AG2684" s="46">
        <v>0</v>
      </c>
      <c r="AH2684" s="46">
        <v>0</v>
      </c>
      <c r="AI2684" s="46">
        <v>0</v>
      </c>
      <c r="AJ2684" s="46">
        <v>0</v>
      </c>
      <c r="AK2684" s="46">
        <v>0</v>
      </c>
      <c r="AL2684" s="46">
        <v>0</v>
      </c>
      <c r="AM2684" s="46">
        <v>0</v>
      </c>
    </row>
    <row r="2685" spans="5:39" x14ac:dyDescent="0.2">
      <c r="E2685" s="47">
        <v>268</v>
      </c>
      <c r="F2685" s="47">
        <v>279</v>
      </c>
      <c r="G2685" s="47" t="s">
        <v>252</v>
      </c>
      <c r="H2685" s="47" t="s">
        <v>655</v>
      </c>
      <c r="I2685" s="47" t="s">
        <v>656</v>
      </c>
      <c r="J2685" s="533">
        <v>50000072</v>
      </c>
      <c r="K2685" s="14" t="s">
        <v>64</v>
      </c>
      <c r="L2685" s="14" t="s">
        <v>54</v>
      </c>
      <c r="M2685" s="45">
        <v>2685</v>
      </c>
      <c r="N2685" s="45">
        <v>1</v>
      </c>
      <c r="O2685" s="46">
        <v>2455.2100000000009</v>
      </c>
      <c r="Q2685" s="12">
        <v>0</v>
      </c>
      <c r="T2685" s="59">
        <v>0</v>
      </c>
      <c r="U2685" s="14">
        <v>0</v>
      </c>
      <c r="V2685" s="59" t="s">
        <v>175</v>
      </c>
      <c r="X2685" s="46">
        <v>0</v>
      </c>
      <c r="Y2685" s="46">
        <v>683.21000000000026</v>
      </c>
      <c r="Z2685" s="46">
        <v>1255.0300000000007</v>
      </c>
      <c r="AA2685" s="46">
        <v>0</v>
      </c>
      <c r="AB2685" s="46">
        <v>1651.2899999999995</v>
      </c>
      <c r="AC2685" s="46">
        <v>0</v>
      </c>
      <c r="AD2685" s="46">
        <v>0</v>
      </c>
      <c r="AE2685" s="46">
        <v>244.52000000000021</v>
      </c>
      <c r="AF2685" s="46">
        <v>913.42000000000053</v>
      </c>
      <c r="AG2685" s="46">
        <v>653.94000000000028</v>
      </c>
      <c r="AH2685" s="46">
        <v>317.97000000000048</v>
      </c>
      <c r="AI2685" s="46">
        <v>910.25000000000045</v>
      </c>
      <c r="AJ2685" s="46">
        <v>2335.670000000001</v>
      </c>
      <c r="AK2685" s="46">
        <v>1921.3600000000015</v>
      </c>
      <c r="AL2685" s="46">
        <v>2455.2100000000009</v>
      </c>
      <c r="AM2685" s="46">
        <v>361.54600000000073</v>
      </c>
    </row>
    <row r="2686" spans="5:39" x14ac:dyDescent="0.2">
      <c r="E2686" s="47">
        <v>268</v>
      </c>
      <c r="F2686" s="47">
        <v>279</v>
      </c>
      <c r="G2686" s="47" t="s">
        <v>252</v>
      </c>
      <c r="H2686" s="47" t="s">
        <v>655</v>
      </c>
      <c r="I2686" s="47" t="s">
        <v>656</v>
      </c>
      <c r="J2686" s="533">
        <v>50000072</v>
      </c>
      <c r="K2686" s="14" t="s">
        <v>64</v>
      </c>
      <c r="L2686" s="14" t="s">
        <v>58</v>
      </c>
      <c r="M2686" s="45">
        <v>2686</v>
      </c>
      <c r="N2686" s="45">
        <v>1</v>
      </c>
      <c r="O2686" s="46">
        <v>2778.949999999988</v>
      </c>
      <c r="Q2686" s="12">
        <v>0</v>
      </c>
      <c r="T2686" s="59">
        <v>0</v>
      </c>
      <c r="U2686" s="14">
        <v>0</v>
      </c>
      <c r="V2686" s="59" t="s">
        <v>175</v>
      </c>
      <c r="X2686" s="46">
        <v>0</v>
      </c>
      <c r="Y2686" s="46">
        <v>3377.829999999999</v>
      </c>
      <c r="Z2686" s="46">
        <v>3427.829999999999</v>
      </c>
      <c r="AA2686" s="46">
        <v>3002.84</v>
      </c>
      <c r="AB2686" s="46">
        <v>3052.8399999999979</v>
      </c>
      <c r="AC2686" s="46">
        <v>3058.6499999999978</v>
      </c>
      <c r="AD2686" s="46">
        <v>2378.9499999999971</v>
      </c>
      <c r="AE2686" s="46">
        <v>2428.9499999999971</v>
      </c>
      <c r="AF2686" s="46">
        <v>2478.9499999999948</v>
      </c>
      <c r="AG2686" s="46">
        <v>2528.9499999999953</v>
      </c>
      <c r="AH2686" s="46">
        <v>2578.9499999999907</v>
      </c>
      <c r="AI2686" s="46">
        <v>2628.9499999999894</v>
      </c>
      <c r="AJ2686" s="46">
        <v>2678.9499999999871</v>
      </c>
      <c r="AK2686" s="46">
        <v>2728.9499999999816</v>
      </c>
      <c r="AL2686" s="46">
        <v>2778.949999999988</v>
      </c>
      <c r="AM2686" s="46">
        <v>2778.9499999999912</v>
      </c>
    </row>
    <row r="2687" spans="5:39" x14ac:dyDescent="0.2">
      <c r="E2687" s="47">
        <v>268</v>
      </c>
      <c r="F2687" s="47">
        <v>279</v>
      </c>
      <c r="G2687" s="47" t="s">
        <v>252</v>
      </c>
      <c r="H2687" s="47" t="s">
        <v>655</v>
      </c>
      <c r="I2687" s="47" t="s">
        <v>656</v>
      </c>
      <c r="J2687" s="533">
        <v>50000072</v>
      </c>
      <c r="K2687" s="14" t="s">
        <v>67</v>
      </c>
      <c r="L2687" s="14" t="s">
        <v>67</v>
      </c>
      <c r="M2687" s="45">
        <v>2687</v>
      </c>
      <c r="N2687" s="45">
        <v>1</v>
      </c>
      <c r="O2687" s="53">
        <v>0</v>
      </c>
      <c r="P2687" s="54">
        <v>0</v>
      </c>
      <c r="Q2687" s="55">
        <v>0</v>
      </c>
      <c r="R2687" s="56">
        <v>0</v>
      </c>
      <c r="S2687" s="57">
        <v>0</v>
      </c>
      <c r="T2687" s="60">
        <v>0</v>
      </c>
      <c r="U2687" s="14">
        <v>0</v>
      </c>
      <c r="V2687" s="60" t="s">
        <v>175</v>
      </c>
      <c r="Y2687" s="46">
        <v>0</v>
      </c>
      <c r="Z2687" s="46">
        <v>0</v>
      </c>
      <c r="AA2687" s="46">
        <v>0</v>
      </c>
      <c r="AB2687" s="46">
        <v>0</v>
      </c>
      <c r="AC2687" s="46">
        <v>0</v>
      </c>
      <c r="AD2687" s="46">
        <v>0</v>
      </c>
      <c r="AE2687" s="46">
        <v>0</v>
      </c>
      <c r="AF2687" s="46">
        <v>0</v>
      </c>
      <c r="AG2687" s="46">
        <v>0</v>
      </c>
      <c r="AH2687" s="46">
        <v>0</v>
      </c>
      <c r="AI2687" s="46">
        <v>0</v>
      </c>
      <c r="AJ2687" s="46">
        <v>0</v>
      </c>
      <c r="AK2687" s="46">
        <v>0</v>
      </c>
      <c r="AL2687" s="46">
        <v>0</v>
      </c>
      <c r="AM2687" s="46">
        <v>0</v>
      </c>
    </row>
    <row r="2688" spans="5:39" x14ac:dyDescent="0.2">
      <c r="E2688" s="14">
        <v>269</v>
      </c>
      <c r="F2688" s="14">
        <v>280</v>
      </c>
      <c r="G2688" s="14" t="s">
        <v>252</v>
      </c>
      <c r="H2688" s="14" t="s">
        <v>657</v>
      </c>
      <c r="I2688" s="14" t="s">
        <v>658</v>
      </c>
      <c r="J2688" s="531">
        <v>50000073</v>
      </c>
      <c r="K2688" s="14" t="s">
        <v>59</v>
      </c>
      <c r="L2688" s="14" t="s">
        <v>57</v>
      </c>
      <c r="M2688" s="45">
        <v>2688</v>
      </c>
      <c r="N2688" s="45">
        <v>1</v>
      </c>
      <c r="O2688" s="46">
        <v>1720</v>
      </c>
      <c r="Q2688" s="12">
        <v>0</v>
      </c>
      <c r="T2688" s="59">
        <v>0</v>
      </c>
      <c r="U2688" s="14">
        <v>0</v>
      </c>
      <c r="V2688" s="59" t="s">
        <v>174</v>
      </c>
      <c r="Y2688" s="46">
        <v>1648.01</v>
      </c>
      <c r="Z2688" s="46">
        <v>1652</v>
      </c>
      <c r="AA2688" s="46">
        <v>1652</v>
      </c>
      <c r="AB2688" s="46">
        <v>1649.98</v>
      </c>
      <c r="AC2688" s="46">
        <v>1648.01</v>
      </c>
      <c r="AD2688" s="46">
        <v>1648.01</v>
      </c>
      <c r="AE2688" s="46">
        <v>1720</v>
      </c>
      <c r="AF2688" s="46">
        <v>1720</v>
      </c>
      <c r="AG2688" s="46">
        <v>1720</v>
      </c>
      <c r="AH2688" s="46">
        <v>1720</v>
      </c>
      <c r="AI2688" s="46">
        <v>1720</v>
      </c>
      <c r="AJ2688" s="46">
        <v>1720</v>
      </c>
      <c r="AK2688" s="46">
        <v>1720</v>
      </c>
      <c r="AL2688" s="46">
        <v>1720</v>
      </c>
      <c r="AM2688" s="46">
        <v>0</v>
      </c>
    </row>
    <row r="2689" spans="5:39" x14ac:dyDescent="0.2">
      <c r="E2689" s="47">
        <v>269</v>
      </c>
      <c r="F2689" s="47">
        <v>280</v>
      </c>
      <c r="G2689" s="47" t="s">
        <v>252</v>
      </c>
      <c r="H2689" s="47" t="s">
        <v>657</v>
      </c>
      <c r="I2689" s="47" t="s">
        <v>658</v>
      </c>
      <c r="J2689" s="533">
        <v>50000073</v>
      </c>
      <c r="K2689" s="14" t="s">
        <v>59</v>
      </c>
      <c r="L2689" s="14" t="s">
        <v>54</v>
      </c>
      <c r="M2689" s="45">
        <v>2689</v>
      </c>
      <c r="N2689" s="45">
        <v>1</v>
      </c>
      <c r="O2689" s="46">
        <v>3849.98</v>
      </c>
      <c r="Q2689" s="12">
        <v>0</v>
      </c>
      <c r="T2689" s="59">
        <v>0</v>
      </c>
      <c r="U2689" s="14">
        <v>0</v>
      </c>
      <c r="V2689" s="59" t="s">
        <v>174</v>
      </c>
      <c r="Y2689" s="46">
        <v>1313.19</v>
      </c>
      <c r="Z2689" s="46">
        <v>4295.08</v>
      </c>
      <c r="AA2689" s="46">
        <v>1235.3599999999999</v>
      </c>
      <c r="AB2689" s="46">
        <v>4842.32</v>
      </c>
      <c r="AC2689" s="46">
        <v>3620.7</v>
      </c>
      <c r="AD2689" s="46">
        <v>1750.17</v>
      </c>
      <c r="AE2689" s="46">
        <v>-318.5100000000001</v>
      </c>
      <c r="AF2689" s="46">
        <v>1589.0299999999997</v>
      </c>
      <c r="AG2689" s="46">
        <v>2338.69</v>
      </c>
      <c r="AH2689" s="46">
        <v>1941.3899999999999</v>
      </c>
      <c r="AI2689" s="46">
        <v>2819.48</v>
      </c>
      <c r="AJ2689" s="46">
        <v>1836.29</v>
      </c>
      <c r="AK2689" s="46">
        <v>3599.7699999999995</v>
      </c>
      <c r="AL2689" s="46">
        <v>3849.98</v>
      </c>
      <c r="AM2689" s="46">
        <v>0</v>
      </c>
    </row>
    <row r="2690" spans="5:39" x14ac:dyDescent="0.2">
      <c r="E2690" s="47">
        <v>269</v>
      </c>
      <c r="F2690" s="47">
        <v>280</v>
      </c>
      <c r="G2690" s="47" t="s">
        <v>252</v>
      </c>
      <c r="H2690" s="47" t="s">
        <v>657</v>
      </c>
      <c r="I2690" s="47" t="s">
        <v>658</v>
      </c>
      <c r="J2690" s="533">
        <v>50000073</v>
      </c>
      <c r="K2690" s="14" t="s">
        <v>59</v>
      </c>
      <c r="L2690" s="14" t="s">
        <v>58</v>
      </c>
      <c r="M2690" s="45">
        <v>2690</v>
      </c>
      <c r="N2690" s="45">
        <v>1</v>
      </c>
      <c r="O2690" s="46">
        <v>49.999999999999545</v>
      </c>
      <c r="Q2690" s="12">
        <v>0</v>
      </c>
      <c r="T2690" s="59">
        <v>0</v>
      </c>
      <c r="U2690" s="14">
        <v>0</v>
      </c>
      <c r="V2690" s="59" t="s">
        <v>174</v>
      </c>
      <c r="Y2690" s="46">
        <v>49.999999999999773</v>
      </c>
      <c r="Z2690" s="46">
        <v>50</v>
      </c>
      <c r="AA2690" s="46">
        <v>50.000000000000227</v>
      </c>
      <c r="AB2690" s="46">
        <v>50</v>
      </c>
      <c r="AC2690" s="46">
        <v>50</v>
      </c>
      <c r="AD2690" s="46">
        <v>49.999999999999773</v>
      </c>
      <c r="AE2690" s="46">
        <v>50.000000000000114</v>
      </c>
      <c r="AF2690" s="46">
        <v>50.000000000000455</v>
      </c>
      <c r="AG2690" s="46">
        <v>49.999999999999545</v>
      </c>
      <c r="AH2690" s="46">
        <v>50</v>
      </c>
      <c r="AI2690" s="46">
        <v>49.999999999999545</v>
      </c>
      <c r="AJ2690" s="46">
        <v>50</v>
      </c>
      <c r="AK2690" s="46">
        <v>50.000000000000909</v>
      </c>
      <c r="AL2690" s="46">
        <v>49.999999999999545</v>
      </c>
      <c r="AM2690" s="46">
        <v>0</v>
      </c>
    </row>
    <row r="2691" spans="5:39" x14ac:dyDescent="0.2">
      <c r="E2691" s="47">
        <v>269</v>
      </c>
      <c r="F2691" s="47">
        <v>280</v>
      </c>
      <c r="G2691" s="47" t="s">
        <v>252</v>
      </c>
      <c r="H2691" s="47" t="s">
        <v>657</v>
      </c>
      <c r="I2691" s="47" t="s">
        <v>658</v>
      </c>
      <c r="J2691" s="533">
        <v>50000073</v>
      </c>
      <c r="K2691" s="14" t="s">
        <v>59</v>
      </c>
      <c r="L2691" s="14" t="s">
        <v>31</v>
      </c>
      <c r="M2691" s="45">
        <v>2691</v>
      </c>
      <c r="N2691" s="45">
        <v>1</v>
      </c>
      <c r="O2691" s="48">
        <v>5619.98</v>
      </c>
      <c r="Q2691" s="12">
        <v>0</v>
      </c>
      <c r="R2691" s="46">
        <v>4500.9333333333334</v>
      </c>
      <c r="T2691" s="59">
        <v>0</v>
      </c>
      <c r="U2691" s="14">
        <v>0</v>
      </c>
      <c r="V2691" s="59" t="s">
        <v>174</v>
      </c>
      <c r="X2691" s="46">
        <v>24319.54</v>
      </c>
      <c r="Y2691" s="46">
        <v>3011.2</v>
      </c>
      <c r="Z2691" s="46">
        <v>5997.08</v>
      </c>
      <c r="AA2691" s="46">
        <v>2937.3599999999997</v>
      </c>
      <c r="AB2691" s="46">
        <v>6542.2999999999993</v>
      </c>
      <c r="AC2691" s="46">
        <v>5318.71</v>
      </c>
      <c r="AD2691" s="46">
        <v>3448.1800000000003</v>
      </c>
      <c r="AE2691" s="46">
        <v>1451.4899999999998</v>
      </c>
      <c r="AF2691" s="46">
        <v>3359.03</v>
      </c>
      <c r="AG2691" s="46">
        <v>4108.6899999999996</v>
      </c>
      <c r="AH2691" s="46">
        <v>3711.39</v>
      </c>
      <c r="AI2691" s="46">
        <v>4589.4799999999996</v>
      </c>
      <c r="AJ2691" s="46">
        <v>3606.29</v>
      </c>
      <c r="AK2691" s="46">
        <v>5369.77</v>
      </c>
      <c r="AL2691" s="46">
        <v>5619.98</v>
      </c>
      <c r="AM2691" s="46">
        <v>0</v>
      </c>
    </row>
    <row r="2692" spans="5:39" x14ac:dyDescent="0.2">
      <c r="E2692" s="47">
        <v>269</v>
      </c>
      <c r="F2692" s="47">
        <v>280</v>
      </c>
      <c r="G2692" s="47" t="s">
        <v>252</v>
      </c>
      <c r="H2692" s="47" t="s">
        <v>657</v>
      </c>
      <c r="I2692" s="47" t="s">
        <v>658</v>
      </c>
      <c r="J2692" s="533">
        <v>50000073</v>
      </c>
      <c r="K2692" s="14" t="s">
        <v>37</v>
      </c>
      <c r="L2692" s="14" t="s">
        <v>31</v>
      </c>
      <c r="M2692" s="45">
        <v>2692</v>
      </c>
      <c r="N2692" s="45">
        <v>1</v>
      </c>
      <c r="O2692" s="48">
        <v>6000</v>
      </c>
      <c r="P2692" s="48"/>
      <c r="Q2692" s="12">
        <v>0</v>
      </c>
      <c r="R2692" s="46">
        <v>3627.9533333333334</v>
      </c>
      <c r="T2692" s="59">
        <v>0</v>
      </c>
      <c r="U2692" s="14">
        <v>0</v>
      </c>
      <c r="V2692" s="59" t="s">
        <v>174</v>
      </c>
      <c r="Y2692" s="46">
        <v>5000</v>
      </c>
      <c r="Z2692" s="46">
        <v>22300</v>
      </c>
      <c r="AA2692" s="46">
        <v>5500</v>
      </c>
      <c r="AB2692" s="46">
        <v>0</v>
      </c>
      <c r="AC2692" s="46">
        <v>0</v>
      </c>
      <c r="AD2692" s="46">
        <v>0</v>
      </c>
      <c r="AE2692" s="46">
        <v>0</v>
      </c>
      <c r="AF2692" s="46">
        <v>20225.86</v>
      </c>
      <c r="AG2692" s="46">
        <v>0</v>
      </c>
      <c r="AH2692" s="46">
        <v>7467.72</v>
      </c>
      <c r="AI2692" s="46">
        <v>3700</v>
      </c>
      <c r="AJ2692" s="46">
        <v>4600</v>
      </c>
      <c r="AK2692" s="46">
        <v>0</v>
      </c>
      <c r="AL2692" s="46">
        <v>6000</v>
      </c>
      <c r="AM2692" s="46">
        <v>5158.1459999999997</v>
      </c>
    </row>
    <row r="2693" spans="5:39" x14ac:dyDescent="0.2">
      <c r="E2693" s="47">
        <v>269</v>
      </c>
      <c r="F2693" s="47">
        <v>280</v>
      </c>
      <c r="G2693" s="47" t="s">
        <v>252</v>
      </c>
      <c r="H2693" s="47" t="s">
        <v>657</v>
      </c>
      <c r="I2693" s="47" t="s">
        <v>658</v>
      </c>
      <c r="J2693" s="533">
        <v>50000073</v>
      </c>
      <c r="K2693" s="14" t="s">
        <v>65</v>
      </c>
      <c r="L2693" s="14" t="s">
        <v>31</v>
      </c>
      <c r="M2693" s="45">
        <v>2693</v>
      </c>
      <c r="N2693" s="45">
        <v>1</v>
      </c>
      <c r="O2693" s="52">
        <v>8596.9099999999889</v>
      </c>
      <c r="P2693" s="48">
        <v>5158.1459999999997</v>
      </c>
      <c r="Q2693" s="12">
        <v>0</v>
      </c>
      <c r="R2693" s="46">
        <v>1432.8183333333316</v>
      </c>
      <c r="T2693" s="59">
        <v>0</v>
      </c>
      <c r="U2693" s="14">
        <v>0</v>
      </c>
      <c r="V2693" s="59" t="s">
        <v>174</v>
      </c>
      <c r="X2693" s="46">
        <v>0</v>
      </c>
      <c r="Y2693" s="46">
        <v>0</v>
      </c>
      <c r="Z2693" s="46">
        <v>0</v>
      </c>
      <c r="AA2693" s="46">
        <v>0</v>
      </c>
      <c r="AB2693" s="46">
        <v>0</v>
      </c>
      <c r="AC2693" s="46">
        <v>0</v>
      </c>
      <c r="AD2693" s="46">
        <v>0</v>
      </c>
      <c r="AE2693" s="46">
        <v>0</v>
      </c>
      <c r="AF2693" s="46">
        <v>0</v>
      </c>
      <c r="AG2693" s="46">
        <v>0</v>
      </c>
      <c r="AH2693" s="46">
        <v>0</v>
      </c>
      <c r="AI2693" s="46">
        <v>0</v>
      </c>
      <c r="AJ2693" s="46">
        <v>0</v>
      </c>
      <c r="AK2693" s="46">
        <v>2976.9299999999894</v>
      </c>
      <c r="AL2693" s="46">
        <v>5619.98</v>
      </c>
      <c r="AM2693" s="46">
        <v>0</v>
      </c>
    </row>
    <row r="2694" spans="5:39" x14ac:dyDescent="0.2">
      <c r="E2694" s="47">
        <v>269</v>
      </c>
      <c r="F2694" s="47">
        <v>280</v>
      </c>
      <c r="G2694" s="47" t="s">
        <v>252</v>
      </c>
      <c r="H2694" s="47" t="s">
        <v>657</v>
      </c>
      <c r="I2694" s="47" t="s">
        <v>658</v>
      </c>
      <c r="J2694" s="533">
        <v>50000073</v>
      </c>
      <c r="K2694" s="14" t="s">
        <v>64</v>
      </c>
      <c r="L2694" s="14" t="s">
        <v>57</v>
      </c>
      <c r="M2694" s="45">
        <v>2694</v>
      </c>
      <c r="N2694" s="45">
        <v>1</v>
      </c>
      <c r="O2694" s="46">
        <v>0</v>
      </c>
      <c r="Q2694" s="12">
        <v>0</v>
      </c>
      <c r="T2694" s="59">
        <v>0</v>
      </c>
      <c r="U2694" s="14">
        <v>0</v>
      </c>
      <c r="V2694" s="59" t="s">
        <v>174</v>
      </c>
      <c r="X2694" s="46">
        <v>0</v>
      </c>
      <c r="Y2694" s="46">
        <v>0</v>
      </c>
      <c r="Z2694" s="46">
        <v>0</v>
      </c>
      <c r="AA2694" s="46">
        <v>0</v>
      </c>
      <c r="AB2694" s="46">
        <v>1649.98</v>
      </c>
      <c r="AC2694" s="46">
        <v>3297.99</v>
      </c>
      <c r="AD2694" s="46">
        <v>4946</v>
      </c>
      <c r="AE2694" s="46">
        <v>6666</v>
      </c>
      <c r="AF2694" s="46">
        <v>0</v>
      </c>
      <c r="AG2694" s="46">
        <v>1720</v>
      </c>
      <c r="AH2694" s="46">
        <v>0</v>
      </c>
      <c r="AI2694" s="46">
        <v>0</v>
      </c>
      <c r="AJ2694" s="46">
        <v>0</v>
      </c>
      <c r="AK2694" s="46">
        <v>1720</v>
      </c>
      <c r="AL2694" s="46">
        <v>0</v>
      </c>
      <c r="AM2694" s="46">
        <v>0</v>
      </c>
    </row>
    <row r="2695" spans="5:39" x14ac:dyDescent="0.2">
      <c r="E2695" s="47">
        <v>269</v>
      </c>
      <c r="F2695" s="47">
        <v>280</v>
      </c>
      <c r="G2695" s="47" t="s">
        <v>252</v>
      </c>
      <c r="H2695" s="47" t="s">
        <v>657</v>
      </c>
      <c r="I2695" s="47" t="s">
        <v>658</v>
      </c>
      <c r="J2695" s="533">
        <v>50000073</v>
      </c>
      <c r="K2695" s="14" t="s">
        <v>64</v>
      </c>
      <c r="L2695" s="14" t="s">
        <v>54</v>
      </c>
      <c r="M2695" s="45">
        <v>2695</v>
      </c>
      <c r="N2695" s="45">
        <v>1</v>
      </c>
      <c r="O2695" s="46">
        <v>4937.8799999999992</v>
      </c>
      <c r="Q2695" s="12">
        <v>0</v>
      </c>
      <c r="T2695" s="59">
        <v>0</v>
      </c>
      <c r="U2695" s="14">
        <v>0</v>
      </c>
      <c r="V2695" s="59" t="s">
        <v>174</v>
      </c>
      <c r="X2695" s="46">
        <v>0</v>
      </c>
      <c r="Y2695" s="46">
        <v>0</v>
      </c>
      <c r="Z2695" s="46">
        <v>0</v>
      </c>
      <c r="AA2695" s="46">
        <v>0</v>
      </c>
      <c r="AB2695" s="46">
        <v>4842.32</v>
      </c>
      <c r="AC2695" s="46">
        <v>8463.02</v>
      </c>
      <c r="AD2695" s="46">
        <v>10213.19</v>
      </c>
      <c r="AE2695" s="46">
        <v>9894.68</v>
      </c>
      <c r="AF2695" s="46">
        <v>0</v>
      </c>
      <c r="AG2695" s="46">
        <v>2338.69</v>
      </c>
      <c r="AH2695" s="46">
        <v>252.35999999999967</v>
      </c>
      <c r="AI2695" s="46">
        <v>1091.8399999999997</v>
      </c>
      <c r="AJ2695" s="46">
        <v>48.129999999999654</v>
      </c>
      <c r="AK2695" s="46">
        <v>3647.8999999999992</v>
      </c>
      <c r="AL2695" s="46">
        <v>4937.8799999999992</v>
      </c>
      <c r="AM2695" s="46">
        <v>0</v>
      </c>
    </row>
    <row r="2696" spans="5:39" x14ac:dyDescent="0.2">
      <c r="E2696" s="47">
        <v>269</v>
      </c>
      <c r="F2696" s="47">
        <v>280</v>
      </c>
      <c r="G2696" s="47" t="s">
        <v>252</v>
      </c>
      <c r="H2696" s="47" t="s">
        <v>657</v>
      </c>
      <c r="I2696" s="47" t="s">
        <v>658</v>
      </c>
      <c r="J2696" s="533">
        <v>50000073</v>
      </c>
      <c r="K2696" s="14" t="s">
        <v>64</v>
      </c>
      <c r="L2696" s="14" t="s">
        <v>58</v>
      </c>
      <c r="M2696" s="45">
        <v>2696</v>
      </c>
      <c r="N2696" s="45">
        <v>1</v>
      </c>
      <c r="O2696" s="46">
        <v>3659.0299999999897</v>
      </c>
      <c r="Q2696" s="12">
        <v>0</v>
      </c>
      <c r="T2696" s="59">
        <v>0</v>
      </c>
      <c r="U2696" s="14">
        <v>0</v>
      </c>
      <c r="V2696" s="59" t="s">
        <v>174</v>
      </c>
      <c r="X2696" s="46">
        <v>0</v>
      </c>
      <c r="Y2696" s="46">
        <v>22330.74</v>
      </c>
      <c r="Z2696" s="46">
        <v>6027.82</v>
      </c>
      <c r="AA2696" s="46">
        <v>3465.1800000000003</v>
      </c>
      <c r="AB2696" s="46">
        <v>3515.1799999999967</v>
      </c>
      <c r="AC2696" s="46">
        <v>3565.1799999999948</v>
      </c>
      <c r="AD2696" s="46">
        <v>3615.1799999999948</v>
      </c>
      <c r="AE2696" s="46">
        <v>3665.179999999993</v>
      </c>
      <c r="AF2696" s="46">
        <v>3359.0299999999916</v>
      </c>
      <c r="AG2696" s="46">
        <v>3409.0299999999938</v>
      </c>
      <c r="AH2696" s="46">
        <v>3459.0299999999925</v>
      </c>
      <c r="AI2696" s="46">
        <v>3509.0299999999957</v>
      </c>
      <c r="AJ2696" s="46">
        <v>3559.0299999999893</v>
      </c>
      <c r="AK2696" s="46">
        <v>3609.0299999999938</v>
      </c>
      <c r="AL2696" s="46">
        <v>3659.0299999999897</v>
      </c>
      <c r="AM2696" s="46">
        <v>3438.7639999999956</v>
      </c>
    </row>
    <row r="2697" spans="5:39" x14ac:dyDescent="0.2">
      <c r="E2697" s="47">
        <v>269</v>
      </c>
      <c r="F2697" s="47">
        <v>280</v>
      </c>
      <c r="G2697" s="47" t="s">
        <v>252</v>
      </c>
      <c r="H2697" s="47" t="s">
        <v>657</v>
      </c>
      <c r="I2697" s="47" t="s">
        <v>658</v>
      </c>
      <c r="J2697" s="533">
        <v>50000073</v>
      </c>
      <c r="K2697" s="14" t="s">
        <v>67</v>
      </c>
      <c r="L2697" s="14" t="s">
        <v>67</v>
      </c>
      <c r="M2697" s="45">
        <v>2697</v>
      </c>
      <c r="N2697" s="45">
        <v>1</v>
      </c>
      <c r="O2697" s="53">
        <v>9.6958139610651415</v>
      </c>
      <c r="P2697" s="54">
        <v>0</v>
      </c>
      <c r="Q2697" s="55">
        <v>0</v>
      </c>
      <c r="R2697" s="56">
        <v>0</v>
      </c>
      <c r="S2697" s="57">
        <v>0</v>
      </c>
      <c r="T2697" s="60">
        <v>0</v>
      </c>
      <c r="U2697" s="14">
        <v>0</v>
      </c>
      <c r="V2697" s="60" t="s">
        <v>174</v>
      </c>
      <c r="Y2697" s="46">
        <v>9.6958139610651415</v>
      </c>
      <c r="Z2697" s="46">
        <v>9.6958139610651415</v>
      </c>
      <c r="AA2697" s="46">
        <v>9.6958139610651415</v>
      </c>
      <c r="AB2697" s="46">
        <v>9.6958139610651415</v>
      </c>
      <c r="AC2697" s="46">
        <v>9.6958139610651415</v>
      </c>
      <c r="AD2697" s="46">
        <v>9.6958139610651415</v>
      </c>
      <c r="AE2697" s="46">
        <v>9.6958139610651415</v>
      </c>
      <c r="AF2697" s="46">
        <v>9.6958139610651415</v>
      </c>
      <c r="AG2697" s="46">
        <v>9.6958139610651415</v>
      </c>
      <c r="AH2697" s="46">
        <v>9.6958139610651415</v>
      </c>
      <c r="AI2697" s="46">
        <v>9.6958139610651415</v>
      </c>
      <c r="AJ2697" s="46">
        <v>9.6958139610651415</v>
      </c>
      <c r="AK2697" s="46">
        <v>9.6958139610651415</v>
      </c>
      <c r="AL2697" s="46">
        <v>9.6958139610651415</v>
      </c>
      <c r="AM2697" s="46">
        <v>9.6958139610651415</v>
      </c>
    </row>
    <row r="2698" spans="5:39" x14ac:dyDescent="0.2">
      <c r="E2698" s="14">
        <v>270</v>
      </c>
      <c r="F2698" s="14">
        <v>281</v>
      </c>
      <c r="G2698" s="14" t="s">
        <v>252</v>
      </c>
      <c r="H2698" s="14" t="s">
        <v>659</v>
      </c>
      <c r="I2698" s="14" t="s">
        <v>660</v>
      </c>
      <c r="J2698" s="531">
        <v>50000074</v>
      </c>
      <c r="K2698" s="14" t="s">
        <v>59</v>
      </c>
      <c r="L2698" s="14" t="s">
        <v>57</v>
      </c>
      <c r="M2698" s="45">
        <v>2698</v>
      </c>
      <c r="N2698" s="45">
        <v>1</v>
      </c>
      <c r="O2698" s="46">
        <v>2762.19</v>
      </c>
      <c r="Q2698" s="12" t="s">
        <v>376</v>
      </c>
      <c r="T2698" s="59" t="s">
        <v>73</v>
      </c>
      <c r="U2698" s="14">
        <v>36</v>
      </c>
      <c r="V2698" s="59" t="s">
        <v>174</v>
      </c>
      <c r="Y2698" s="46">
        <v>2646.57</v>
      </c>
      <c r="Z2698" s="46">
        <v>2652.56</v>
      </c>
      <c r="AA2698" s="46">
        <v>2650.56</v>
      </c>
      <c r="AB2698" s="46">
        <v>2650.56</v>
      </c>
      <c r="AC2698" s="46">
        <v>2646.57</v>
      </c>
      <c r="AD2698" s="46">
        <v>2646.57</v>
      </c>
      <c r="AE2698" s="46">
        <v>2762.19</v>
      </c>
      <c r="AF2698" s="46">
        <v>2762.19</v>
      </c>
      <c r="AG2698" s="46">
        <v>2762.19</v>
      </c>
      <c r="AH2698" s="46">
        <v>2762.19</v>
      </c>
      <c r="AI2698" s="46">
        <v>2762.19</v>
      </c>
      <c r="AJ2698" s="46">
        <v>2762.19</v>
      </c>
      <c r="AK2698" s="46">
        <v>2762.19</v>
      </c>
      <c r="AL2698" s="46">
        <v>2762.19</v>
      </c>
      <c r="AM2698" s="46">
        <v>0</v>
      </c>
    </row>
    <row r="2699" spans="5:39" x14ac:dyDescent="0.2">
      <c r="E2699" s="47">
        <v>270</v>
      </c>
      <c r="F2699" s="47">
        <v>281</v>
      </c>
      <c r="G2699" s="47" t="s">
        <v>252</v>
      </c>
      <c r="H2699" s="47" t="s">
        <v>659</v>
      </c>
      <c r="I2699" s="47" t="s">
        <v>660</v>
      </c>
      <c r="J2699" s="533">
        <v>50000074</v>
      </c>
      <c r="K2699" s="14" t="s">
        <v>59</v>
      </c>
      <c r="L2699" s="14" t="s">
        <v>54</v>
      </c>
      <c r="M2699" s="45">
        <v>2699</v>
      </c>
      <c r="N2699" s="45">
        <v>1</v>
      </c>
      <c r="O2699" s="46">
        <v>4240.5199999999995</v>
      </c>
      <c r="Q2699" s="12" t="s">
        <v>376</v>
      </c>
      <c r="T2699" s="59" t="s">
        <v>73</v>
      </c>
      <c r="U2699" s="14">
        <v>0</v>
      </c>
      <c r="V2699" s="59" t="s">
        <v>174</v>
      </c>
      <c r="Y2699" s="46">
        <v>2107.4899999999998</v>
      </c>
      <c r="Z2699" s="46">
        <v>3157.24</v>
      </c>
      <c r="AA2699" s="46">
        <v>1985.75</v>
      </c>
      <c r="AB2699" s="46">
        <v>1943.84</v>
      </c>
      <c r="AC2699" s="46">
        <v>1147.54</v>
      </c>
      <c r="AD2699" s="46">
        <v>872.77</v>
      </c>
      <c r="AE2699" s="46">
        <v>907.54</v>
      </c>
      <c r="AF2699" s="46">
        <v>1625.4899999999998</v>
      </c>
      <c r="AG2699" s="46">
        <v>1679.87</v>
      </c>
      <c r="AH2699" s="46">
        <v>1645.48</v>
      </c>
      <c r="AI2699" s="46">
        <v>2964.9900000000002</v>
      </c>
      <c r="AJ2699" s="46">
        <v>3532.3</v>
      </c>
      <c r="AK2699" s="46">
        <v>3792.2799999999997</v>
      </c>
      <c r="AL2699" s="46">
        <v>4240.5199999999995</v>
      </c>
      <c r="AM2699" s="46">
        <v>0</v>
      </c>
    </row>
    <row r="2700" spans="5:39" x14ac:dyDescent="0.2">
      <c r="E2700" s="47">
        <v>270</v>
      </c>
      <c r="F2700" s="47">
        <v>281</v>
      </c>
      <c r="G2700" s="47" t="s">
        <v>252</v>
      </c>
      <c r="H2700" s="47" t="s">
        <v>659</v>
      </c>
      <c r="I2700" s="47" t="s">
        <v>660</v>
      </c>
      <c r="J2700" s="533">
        <v>50000074</v>
      </c>
      <c r="K2700" s="14" t="s">
        <v>59</v>
      </c>
      <c r="L2700" s="14" t="s">
        <v>58</v>
      </c>
      <c r="M2700" s="45">
        <v>2700</v>
      </c>
      <c r="N2700" s="45">
        <v>1</v>
      </c>
      <c r="O2700" s="46">
        <v>50.000000000000909</v>
      </c>
      <c r="Q2700" s="12" t="s">
        <v>376</v>
      </c>
      <c r="T2700" s="59" t="s">
        <v>73</v>
      </c>
      <c r="U2700" s="14">
        <v>0</v>
      </c>
      <c r="V2700" s="59" t="s">
        <v>174</v>
      </c>
      <c r="Y2700" s="46">
        <v>50.000000000000455</v>
      </c>
      <c r="Z2700" s="46">
        <v>50.000000000000455</v>
      </c>
      <c r="AA2700" s="46">
        <v>50.000000000000455</v>
      </c>
      <c r="AB2700" s="46">
        <v>49.999999999999773</v>
      </c>
      <c r="AC2700" s="46">
        <v>50</v>
      </c>
      <c r="AD2700" s="46">
        <v>50</v>
      </c>
      <c r="AE2700" s="46">
        <v>50</v>
      </c>
      <c r="AF2700" s="46">
        <v>50.000000000000455</v>
      </c>
      <c r="AG2700" s="46">
        <v>50.000000000000455</v>
      </c>
      <c r="AH2700" s="46">
        <v>50</v>
      </c>
      <c r="AI2700" s="46">
        <v>50</v>
      </c>
      <c r="AJ2700" s="46">
        <v>49.999999999999545</v>
      </c>
      <c r="AK2700" s="46">
        <v>50.000000000000455</v>
      </c>
      <c r="AL2700" s="46">
        <v>50.000000000000909</v>
      </c>
      <c r="AM2700" s="46">
        <v>0</v>
      </c>
    </row>
    <row r="2701" spans="5:39" x14ac:dyDescent="0.2">
      <c r="E2701" s="47">
        <v>270</v>
      </c>
      <c r="F2701" s="47">
        <v>281</v>
      </c>
      <c r="G2701" s="47" t="s">
        <v>252</v>
      </c>
      <c r="H2701" s="47" t="s">
        <v>659</v>
      </c>
      <c r="I2701" s="47" t="s">
        <v>660</v>
      </c>
      <c r="J2701" s="533">
        <v>50000074</v>
      </c>
      <c r="K2701" s="14" t="s">
        <v>59</v>
      </c>
      <c r="L2701" s="14" t="s">
        <v>31</v>
      </c>
      <c r="M2701" s="45">
        <v>2701</v>
      </c>
      <c r="N2701" s="45">
        <v>1</v>
      </c>
      <c r="O2701" s="48">
        <v>7052.71</v>
      </c>
      <c r="Q2701" s="12" t="s">
        <v>376</v>
      </c>
      <c r="R2701" s="46">
        <v>5788.0966666666673</v>
      </c>
      <c r="T2701" s="59" t="s">
        <v>73</v>
      </c>
      <c r="U2701" s="14">
        <v>0</v>
      </c>
      <c r="V2701" s="59" t="s">
        <v>174</v>
      </c>
      <c r="X2701" s="46">
        <v>2696.57</v>
      </c>
      <c r="Y2701" s="46">
        <v>4804.0599999999995</v>
      </c>
      <c r="Z2701" s="46">
        <v>5859.7999999999993</v>
      </c>
      <c r="AA2701" s="46">
        <v>4686.3099999999995</v>
      </c>
      <c r="AB2701" s="46">
        <v>4644.3999999999996</v>
      </c>
      <c r="AC2701" s="46">
        <v>3844.11</v>
      </c>
      <c r="AD2701" s="46">
        <v>3569.34</v>
      </c>
      <c r="AE2701" s="46">
        <v>3719.73</v>
      </c>
      <c r="AF2701" s="46">
        <v>4437.68</v>
      </c>
      <c r="AG2701" s="46">
        <v>4492.0599999999995</v>
      </c>
      <c r="AH2701" s="46">
        <v>4457.67</v>
      </c>
      <c r="AI2701" s="46">
        <v>5777.18</v>
      </c>
      <c r="AJ2701" s="46">
        <v>6344.49</v>
      </c>
      <c r="AK2701" s="46">
        <v>6604.4699999999993</v>
      </c>
      <c r="AL2701" s="46">
        <v>7052.71</v>
      </c>
      <c r="AM2701" s="46">
        <v>0</v>
      </c>
    </row>
    <row r="2702" spans="5:39" x14ac:dyDescent="0.2">
      <c r="E2702" s="47">
        <v>270</v>
      </c>
      <c r="F2702" s="47">
        <v>281</v>
      </c>
      <c r="G2702" s="47" t="s">
        <v>252</v>
      </c>
      <c r="H2702" s="47" t="s">
        <v>659</v>
      </c>
      <c r="I2702" s="47" t="s">
        <v>660</v>
      </c>
      <c r="J2702" s="533">
        <v>50000074</v>
      </c>
      <c r="K2702" s="14" t="s">
        <v>37</v>
      </c>
      <c r="L2702" s="14" t="s">
        <v>31</v>
      </c>
      <c r="M2702" s="45">
        <v>2702</v>
      </c>
      <c r="N2702" s="45">
        <v>1</v>
      </c>
      <c r="O2702" s="48">
        <v>6636.42</v>
      </c>
      <c r="P2702" s="48"/>
      <c r="Q2702" s="12" t="s">
        <v>376</v>
      </c>
      <c r="R2702" s="46">
        <v>4087.6516666666671</v>
      </c>
      <c r="T2702" s="59" t="s">
        <v>73</v>
      </c>
      <c r="U2702" s="14">
        <v>0</v>
      </c>
      <c r="V2702" s="59" t="s">
        <v>174</v>
      </c>
      <c r="Y2702" s="46">
        <v>2696.57</v>
      </c>
      <c r="Z2702" s="46">
        <v>4804.0600000000004</v>
      </c>
      <c r="AA2702" s="46">
        <v>5859.8</v>
      </c>
      <c r="AB2702" s="46">
        <v>4686.3100000000004</v>
      </c>
      <c r="AC2702" s="46">
        <v>4644.3999999999996</v>
      </c>
      <c r="AD2702" s="46">
        <v>3844.11</v>
      </c>
      <c r="AE2702" s="46">
        <v>3569.34</v>
      </c>
      <c r="AF2702" s="46">
        <v>3719.73</v>
      </c>
      <c r="AG2702" s="46">
        <v>3584.52</v>
      </c>
      <c r="AH2702" s="46">
        <v>0</v>
      </c>
      <c r="AI2702" s="46">
        <v>8419.67</v>
      </c>
      <c r="AJ2702" s="46">
        <v>5885.3</v>
      </c>
      <c r="AK2702" s="46">
        <v>0</v>
      </c>
      <c r="AL2702" s="46">
        <v>6636.42</v>
      </c>
      <c r="AM2702" s="46">
        <v>11712.28</v>
      </c>
    </row>
    <row r="2703" spans="5:39" x14ac:dyDescent="0.2">
      <c r="E2703" s="47">
        <v>270</v>
      </c>
      <c r="F2703" s="47">
        <v>281</v>
      </c>
      <c r="G2703" s="47" t="s">
        <v>252</v>
      </c>
      <c r="H2703" s="47" t="s">
        <v>659</v>
      </c>
      <c r="I2703" s="47" t="s">
        <v>660</v>
      </c>
      <c r="J2703" s="533">
        <v>50000074</v>
      </c>
      <c r="K2703" s="14" t="s">
        <v>65</v>
      </c>
      <c r="L2703" s="14" t="s">
        <v>31</v>
      </c>
      <c r="M2703" s="45">
        <v>2703</v>
      </c>
      <c r="N2703" s="45">
        <v>1</v>
      </c>
      <c r="O2703" s="52">
        <v>14640.349999999999</v>
      </c>
      <c r="P2703" s="48">
        <v>11712.28</v>
      </c>
      <c r="Q2703" s="12" t="s">
        <v>376</v>
      </c>
      <c r="R2703" s="46">
        <v>2440.0583333333329</v>
      </c>
      <c r="T2703" s="59" t="s">
        <v>73</v>
      </c>
      <c r="U2703" s="14">
        <v>0</v>
      </c>
      <c r="V2703" s="59" t="s">
        <v>174</v>
      </c>
      <c r="X2703" s="46">
        <v>0</v>
      </c>
      <c r="Y2703" s="46">
        <v>0</v>
      </c>
      <c r="Z2703" s="46">
        <v>0</v>
      </c>
      <c r="AA2703" s="46">
        <v>0</v>
      </c>
      <c r="AB2703" s="46">
        <v>0</v>
      </c>
      <c r="AC2703" s="46">
        <v>0</v>
      </c>
      <c r="AD2703" s="46">
        <v>0</v>
      </c>
      <c r="AE2703" s="46">
        <v>0</v>
      </c>
      <c r="AF2703" s="46">
        <v>0</v>
      </c>
      <c r="AG2703" s="46">
        <v>0</v>
      </c>
      <c r="AH2703" s="46">
        <v>0</v>
      </c>
      <c r="AI2703" s="46">
        <v>0</v>
      </c>
      <c r="AJ2703" s="46">
        <v>983.17000000000007</v>
      </c>
      <c r="AK2703" s="46">
        <v>6604.4699999999993</v>
      </c>
      <c r="AL2703" s="46">
        <v>7052.71</v>
      </c>
      <c r="AM2703" s="46">
        <v>7.2759576141834259E-12</v>
      </c>
    </row>
    <row r="2704" spans="5:39" x14ac:dyDescent="0.2">
      <c r="E2704" s="47">
        <v>270</v>
      </c>
      <c r="F2704" s="47">
        <v>281</v>
      </c>
      <c r="G2704" s="47" t="s">
        <v>252</v>
      </c>
      <c r="H2704" s="47" t="s">
        <v>659</v>
      </c>
      <c r="I2704" s="47" t="s">
        <v>660</v>
      </c>
      <c r="J2704" s="533">
        <v>50000074</v>
      </c>
      <c r="K2704" s="14" t="s">
        <v>64</v>
      </c>
      <c r="L2704" s="14" t="s">
        <v>57</v>
      </c>
      <c r="M2704" s="45">
        <v>2704</v>
      </c>
      <c r="N2704" s="45">
        <v>1</v>
      </c>
      <c r="O2704" s="46">
        <v>0</v>
      </c>
      <c r="Q2704" s="12" t="s">
        <v>376</v>
      </c>
      <c r="T2704" s="59" t="s">
        <v>73</v>
      </c>
      <c r="U2704" s="14">
        <v>0</v>
      </c>
      <c r="V2704" s="59" t="s">
        <v>174</v>
      </c>
      <c r="X2704" s="46">
        <v>0</v>
      </c>
      <c r="Y2704" s="46">
        <v>0</v>
      </c>
      <c r="Z2704" s="46">
        <v>0</v>
      </c>
      <c r="AA2704" s="46">
        <v>0</v>
      </c>
      <c r="AB2704" s="46">
        <v>0</v>
      </c>
      <c r="AC2704" s="46">
        <v>0</v>
      </c>
      <c r="AD2704" s="46">
        <v>0</v>
      </c>
      <c r="AE2704" s="46">
        <v>0</v>
      </c>
      <c r="AF2704" s="46">
        <v>0</v>
      </c>
      <c r="AG2704" s="46">
        <v>0</v>
      </c>
      <c r="AH2704" s="46">
        <v>2762.19</v>
      </c>
      <c r="AI2704" s="46">
        <v>0</v>
      </c>
      <c r="AJ2704" s="46">
        <v>0</v>
      </c>
      <c r="AK2704" s="46">
        <v>2762.19</v>
      </c>
      <c r="AL2704" s="46">
        <v>0</v>
      </c>
      <c r="AM2704" s="46">
        <v>0</v>
      </c>
    </row>
    <row r="2705" spans="5:39" x14ac:dyDescent="0.2">
      <c r="E2705" s="47">
        <v>270</v>
      </c>
      <c r="F2705" s="47">
        <v>281</v>
      </c>
      <c r="G2705" s="47" t="s">
        <v>252</v>
      </c>
      <c r="H2705" s="47" t="s">
        <v>659</v>
      </c>
      <c r="I2705" s="47" t="s">
        <v>660</v>
      </c>
      <c r="J2705" s="533">
        <v>50000074</v>
      </c>
      <c r="K2705" s="14" t="s">
        <v>64</v>
      </c>
      <c r="L2705" s="14" t="s">
        <v>54</v>
      </c>
      <c r="M2705" s="45">
        <v>2705</v>
      </c>
      <c r="N2705" s="45">
        <v>1</v>
      </c>
      <c r="O2705" s="46">
        <v>11243.779999999999</v>
      </c>
      <c r="Q2705" s="12" t="s">
        <v>376</v>
      </c>
      <c r="T2705" s="59" t="s">
        <v>73</v>
      </c>
      <c r="U2705" s="14">
        <v>0</v>
      </c>
      <c r="V2705" s="59" t="s">
        <v>174</v>
      </c>
      <c r="X2705" s="46">
        <v>0</v>
      </c>
      <c r="Y2705" s="46">
        <v>2057.4899999999998</v>
      </c>
      <c r="Z2705" s="46">
        <v>3063.2299999999991</v>
      </c>
      <c r="AA2705" s="46">
        <v>1839.7399999999993</v>
      </c>
      <c r="AB2705" s="46">
        <v>1747.8299999999986</v>
      </c>
      <c r="AC2705" s="46">
        <v>897.53999999999905</v>
      </c>
      <c r="AD2705" s="46">
        <v>572.76999999999907</v>
      </c>
      <c r="AE2705" s="46">
        <v>673.15999999999894</v>
      </c>
      <c r="AF2705" s="46">
        <v>1341.1099999999988</v>
      </c>
      <c r="AG2705" s="46">
        <v>2198.6499999999987</v>
      </c>
      <c r="AH2705" s="46">
        <v>3844.1299999999987</v>
      </c>
      <c r="AI2705" s="46">
        <v>3913.829999999999</v>
      </c>
      <c r="AJ2705" s="46">
        <v>4323.0199999999986</v>
      </c>
      <c r="AK2705" s="46">
        <v>8115.2999999999984</v>
      </c>
      <c r="AL2705" s="46">
        <v>11243.779999999999</v>
      </c>
      <c r="AM2705" s="46">
        <v>0</v>
      </c>
    </row>
    <row r="2706" spans="5:39" x14ac:dyDescent="0.2">
      <c r="E2706" s="47">
        <v>270</v>
      </c>
      <c r="F2706" s="47">
        <v>281</v>
      </c>
      <c r="G2706" s="47" t="s">
        <v>252</v>
      </c>
      <c r="H2706" s="47" t="s">
        <v>659</v>
      </c>
      <c r="I2706" s="47" t="s">
        <v>660</v>
      </c>
      <c r="J2706" s="533">
        <v>50000074</v>
      </c>
      <c r="K2706" s="14" t="s">
        <v>64</v>
      </c>
      <c r="L2706" s="14" t="s">
        <v>58</v>
      </c>
      <c r="M2706" s="45">
        <v>2706</v>
      </c>
      <c r="N2706" s="45">
        <v>1</v>
      </c>
      <c r="O2706" s="46">
        <v>3396.570000000007</v>
      </c>
      <c r="Q2706" s="12" t="s">
        <v>376</v>
      </c>
      <c r="T2706" s="59" t="s">
        <v>73</v>
      </c>
      <c r="U2706" s="14">
        <v>0</v>
      </c>
      <c r="V2706" s="59" t="s">
        <v>174</v>
      </c>
      <c r="X2706" s="46">
        <v>0</v>
      </c>
      <c r="Y2706" s="46">
        <v>2746.5699999999997</v>
      </c>
      <c r="Z2706" s="46">
        <v>2796.5699999999983</v>
      </c>
      <c r="AA2706" s="46">
        <v>2846.5699999999983</v>
      </c>
      <c r="AB2706" s="46">
        <v>2896.5699999999993</v>
      </c>
      <c r="AC2706" s="46">
        <v>2946.5700000000015</v>
      </c>
      <c r="AD2706" s="46">
        <v>2996.5700000000011</v>
      </c>
      <c r="AE2706" s="46">
        <v>3046.5700000000006</v>
      </c>
      <c r="AF2706" s="46">
        <v>3096.5700000000015</v>
      </c>
      <c r="AG2706" s="46">
        <v>3146.5700000000024</v>
      </c>
      <c r="AH2706" s="46">
        <v>3196.57</v>
      </c>
      <c r="AI2706" s="46">
        <v>3246.5700000000024</v>
      </c>
      <c r="AJ2706" s="46">
        <v>3296.5699999999979</v>
      </c>
      <c r="AK2706" s="46">
        <v>3346.5699999999988</v>
      </c>
      <c r="AL2706" s="46">
        <v>3396.570000000007</v>
      </c>
      <c r="AM2706" s="46">
        <v>2928.070000000007</v>
      </c>
    </row>
    <row r="2707" spans="5:39" x14ac:dyDescent="0.2">
      <c r="E2707" s="47">
        <v>270</v>
      </c>
      <c r="F2707" s="47">
        <v>281</v>
      </c>
      <c r="G2707" s="47" t="s">
        <v>252</v>
      </c>
      <c r="H2707" s="47" t="s">
        <v>659</v>
      </c>
      <c r="I2707" s="47" t="s">
        <v>660</v>
      </c>
      <c r="J2707" s="533">
        <v>50000074</v>
      </c>
      <c r="K2707" s="14" t="s">
        <v>67</v>
      </c>
      <c r="L2707" s="14" t="s">
        <v>67</v>
      </c>
      <c r="M2707" s="45">
        <v>2707</v>
      </c>
      <c r="N2707" s="45">
        <v>1</v>
      </c>
      <c r="O2707" s="53">
        <v>16.59333212661295</v>
      </c>
      <c r="P2707" s="54">
        <v>6.5933321266129497</v>
      </c>
      <c r="Q2707" s="55" t="s">
        <v>376</v>
      </c>
      <c r="R2707" s="56">
        <v>2.5293893386945272</v>
      </c>
      <c r="S2707" s="57" t="s">
        <v>370</v>
      </c>
      <c r="T2707" s="60" t="s">
        <v>73</v>
      </c>
      <c r="U2707" s="14">
        <v>0</v>
      </c>
      <c r="V2707" s="60" t="s">
        <v>174</v>
      </c>
      <c r="Y2707" s="46">
        <v>16.59333212661295</v>
      </c>
      <c r="Z2707" s="46">
        <v>16.59333212661295</v>
      </c>
      <c r="AA2707" s="46">
        <v>16.59333212661295</v>
      </c>
      <c r="AB2707" s="46">
        <v>16.59333212661295</v>
      </c>
      <c r="AC2707" s="46">
        <v>16.59333212661295</v>
      </c>
      <c r="AD2707" s="46">
        <v>16.59333212661295</v>
      </c>
      <c r="AE2707" s="46">
        <v>16.59333212661295</v>
      </c>
      <c r="AF2707" s="46">
        <v>16.59333212661295</v>
      </c>
      <c r="AG2707" s="46">
        <v>16.59333212661295</v>
      </c>
      <c r="AH2707" s="46">
        <v>16.59333212661295</v>
      </c>
      <c r="AI2707" s="46">
        <v>16.59333212661295</v>
      </c>
      <c r="AJ2707" s="46">
        <v>16.59333212661295</v>
      </c>
      <c r="AK2707" s="46">
        <v>16.59333212661295</v>
      </c>
      <c r="AL2707" s="46">
        <v>16.59333212661295</v>
      </c>
      <c r="AM2707" s="46">
        <v>16.59333212661295</v>
      </c>
    </row>
    <row r="2708" spans="5:39" x14ac:dyDescent="0.2">
      <c r="E2708" s="14">
        <v>271</v>
      </c>
      <c r="F2708" s="14">
        <v>282</v>
      </c>
      <c r="G2708" s="14" t="s">
        <v>252</v>
      </c>
      <c r="H2708" s="14" t="s">
        <v>661</v>
      </c>
      <c r="I2708" s="14" t="s">
        <v>662</v>
      </c>
      <c r="J2708" s="531">
        <v>50000075</v>
      </c>
      <c r="K2708" s="14" t="s">
        <v>59</v>
      </c>
      <c r="L2708" s="14" t="s">
        <v>57</v>
      </c>
      <c r="M2708" s="45">
        <v>2708</v>
      </c>
      <c r="N2708" s="45">
        <v>1</v>
      </c>
      <c r="O2708" s="46">
        <v>2742.6</v>
      </c>
      <c r="Q2708" s="12">
        <v>0</v>
      </c>
      <c r="T2708" s="59">
        <v>0</v>
      </c>
      <c r="U2708" s="14">
        <v>0</v>
      </c>
      <c r="V2708" s="59" t="s">
        <v>150</v>
      </c>
      <c r="Y2708" s="46">
        <v>2627.8</v>
      </c>
      <c r="Z2708" s="46">
        <v>2635.78</v>
      </c>
      <c r="AA2708" s="46">
        <v>2631.8</v>
      </c>
      <c r="AB2708" s="46">
        <v>2631.8</v>
      </c>
      <c r="AC2708" s="46">
        <v>2627.8</v>
      </c>
      <c r="AD2708" s="46">
        <v>2627.8</v>
      </c>
      <c r="AE2708" s="46">
        <v>2742.6</v>
      </c>
      <c r="AF2708" s="46">
        <v>2742.6</v>
      </c>
      <c r="AG2708" s="46">
        <v>2742.6</v>
      </c>
      <c r="AH2708" s="46">
        <v>2742.6</v>
      </c>
      <c r="AI2708" s="46">
        <v>2742.6</v>
      </c>
      <c r="AJ2708" s="46">
        <v>2742.6</v>
      </c>
      <c r="AK2708" s="46">
        <v>2742.6</v>
      </c>
      <c r="AL2708" s="46">
        <v>2742.6</v>
      </c>
      <c r="AM2708" s="46">
        <v>0</v>
      </c>
    </row>
    <row r="2709" spans="5:39" x14ac:dyDescent="0.2">
      <c r="E2709" s="47">
        <v>271</v>
      </c>
      <c r="F2709" s="47">
        <v>282</v>
      </c>
      <c r="G2709" s="47" t="s">
        <v>252</v>
      </c>
      <c r="H2709" s="47" t="s">
        <v>661</v>
      </c>
      <c r="I2709" s="47" t="s">
        <v>662</v>
      </c>
      <c r="J2709" s="533">
        <v>50000075</v>
      </c>
      <c r="K2709" s="14" t="s">
        <v>59</v>
      </c>
      <c r="L2709" s="14" t="s">
        <v>54</v>
      </c>
      <c r="M2709" s="45">
        <v>2709</v>
      </c>
      <c r="N2709" s="45">
        <v>1</v>
      </c>
      <c r="O2709" s="46">
        <v>3470.5099999999998</v>
      </c>
      <c r="Q2709" s="12">
        <v>0</v>
      </c>
      <c r="T2709" s="59">
        <v>0</v>
      </c>
      <c r="U2709" s="14">
        <v>0</v>
      </c>
      <c r="V2709" s="59" t="s">
        <v>150</v>
      </c>
      <c r="Y2709" s="46">
        <v>2378.7200000000003</v>
      </c>
      <c r="Z2709" s="46">
        <v>3133.3</v>
      </c>
      <c r="AA2709" s="46">
        <v>2478.59</v>
      </c>
      <c r="AB2709" s="46">
        <v>2186.6799999999998</v>
      </c>
      <c r="AC2709" s="46">
        <v>1240.28</v>
      </c>
      <c r="AD2709" s="46">
        <v>170.05</v>
      </c>
      <c r="AE2709" s="46">
        <v>383.96000000000004</v>
      </c>
      <c r="AF2709" s="46">
        <v>1582.19</v>
      </c>
      <c r="AG2709" s="46">
        <v>1276.1400000000001</v>
      </c>
      <c r="AH2709" s="46">
        <v>761.30000000000007</v>
      </c>
      <c r="AI2709" s="46">
        <v>2089.04</v>
      </c>
      <c r="AJ2709" s="46">
        <v>2914.8399999999997</v>
      </c>
      <c r="AK2709" s="46">
        <v>2556.8200000000002</v>
      </c>
      <c r="AL2709" s="46">
        <v>3470.5099999999998</v>
      </c>
      <c r="AM2709" s="46">
        <v>0</v>
      </c>
    </row>
    <row r="2710" spans="5:39" x14ac:dyDescent="0.2">
      <c r="E2710" s="47">
        <v>271</v>
      </c>
      <c r="F2710" s="47">
        <v>282</v>
      </c>
      <c r="G2710" s="47" t="s">
        <v>252</v>
      </c>
      <c r="H2710" s="47" t="s">
        <v>661</v>
      </c>
      <c r="I2710" s="47" t="s">
        <v>662</v>
      </c>
      <c r="J2710" s="533">
        <v>50000075</v>
      </c>
      <c r="K2710" s="14" t="s">
        <v>59</v>
      </c>
      <c r="L2710" s="14" t="s">
        <v>58</v>
      </c>
      <c r="M2710" s="45">
        <v>2710</v>
      </c>
      <c r="N2710" s="45">
        <v>1</v>
      </c>
      <c r="O2710" s="46">
        <v>50</v>
      </c>
      <c r="Q2710" s="12">
        <v>0</v>
      </c>
      <c r="T2710" s="59">
        <v>0</v>
      </c>
      <c r="U2710" s="14">
        <v>0</v>
      </c>
      <c r="V2710" s="59" t="s">
        <v>150</v>
      </c>
      <c r="Y2710" s="46">
        <v>50</v>
      </c>
      <c r="Z2710" s="46">
        <v>49.999999999999545</v>
      </c>
      <c r="AA2710" s="46">
        <v>50</v>
      </c>
      <c r="AB2710" s="46">
        <v>49.999999999999545</v>
      </c>
      <c r="AC2710" s="46">
        <v>49.999999999999773</v>
      </c>
      <c r="AD2710" s="46">
        <v>49.999999999999716</v>
      </c>
      <c r="AE2710" s="46">
        <v>50</v>
      </c>
      <c r="AF2710" s="46">
        <v>50</v>
      </c>
      <c r="AG2710" s="46">
        <v>49.999999999999773</v>
      </c>
      <c r="AH2710" s="46">
        <v>50.000000000000114</v>
      </c>
      <c r="AI2710" s="46">
        <v>50.000000000000455</v>
      </c>
      <c r="AJ2710" s="46">
        <v>50</v>
      </c>
      <c r="AK2710" s="46">
        <v>50</v>
      </c>
      <c r="AL2710" s="46">
        <v>50</v>
      </c>
      <c r="AM2710" s="46">
        <v>0</v>
      </c>
    </row>
    <row r="2711" spans="5:39" x14ac:dyDescent="0.2">
      <c r="E2711" s="47">
        <v>271</v>
      </c>
      <c r="F2711" s="47">
        <v>282</v>
      </c>
      <c r="G2711" s="47" t="s">
        <v>252</v>
      </c>
      <c r="H2711" s="47" t="s">
        <v>661</v>
      </c>
      <c r="I2711" s="47" t="s">
        <v>662</v>
      </c>
      <c r="J2711" s="533">
        <v>50000075</v>
      </c>
      <c r="K2711" s="14" t="s">
        <v>59</v>
      </c>
      <c r="L2711" s="14" t="s">
        <v>31</v>
      </c>
      <c r="M2711" s="45">
        <v>2711</v>
      </c>
      <c r="N2711" s="45">
        <v>1</v>
      </c>
      <c r="O2711" s="48">
        <v>6263.11</v>
      </c>
      <c r="Q2711" s="12">
        <v>0</v>
      </c>
      <c r="R2711" s="46">
        <v>4970.708333333333</v>
      </c>
      <c r="T2711" s="59">
        <v>0</v>
      </c>
      <c r="U2711" s="14">
        <v>0</v>
      </c>
      <c r="V2711" s="59" t="s">
        <v>150</v>
      </c>
      <c r="X2711" s="46">
        <v>2677.8</v>
      </c>
      <c r="Y2711" s="46">
        <v>5056.5200000000004</v>
      </c>
      <c r="Z2711" s="46">
        <v>5819.08</v>
      </c>
      <c r="AA2711" s="46">
        <v>5160.3900000000003</v>
      </c>
      <c r="AB2711" s="46">
        <v>4868.4799999999996</v>
      </c>
      <c r="AC2711" s="46">
        <v>3918.08</v>
      </c>
      <c r="AD2711" s="46">
        <v>2847.85</v>
      </c>
      <c r="AE2711" s="46">
        <v>3176.56</v>
      </c>
      <c r="AF2711" s="46">
        <v>4374.79</v>
      </c>
      <c r="AG2711" s="46">
        <v>4068.74</v>
      </c>
      <c r="AH2711" s="46">
        <v>3553.9</v>
      </c>
      <c r="AI2711" s="46">
        <v>4881.6399999999994</v>
      </c>
      <c r="AJ2711" s="46">
        <v>5707.44</v>
      </c>
      <c r="AK2711" s="46">
        <v>5349.42</v>
      </c>
      <c r="AL2711" s="46">
        <v>6263.11</v>
      </c>
      <c r="AM2711" s="46">
        <v>0</v>
      </c>
    </row>
    <row r="2712" spans="5:39" x14ac:dyDescent="0.2">
      <c r="E2712" s="47">
        <v>271</v>
      </c>
      <c r="F2712" s="47">
        <v>282</v>
      </c>
      <c r="G2712" s="47" t="s">
        <v>252</v>
      </c>
      <c r="H2712" s="47" t="s">
        <v>661</v>
      </c>
      <c r="I2712" s="47" t="s">
        <v>662</v>
      </c>
      <c r="J2712" s="533">
        <v>50000075</v>
      </c>
      <c r="K2712" s="14" t="s">
        <v>37</v>
      </c>
      <c r="L2712" s="14" t="s">
        <v>31</v>
      </c>
      <c r="M2712" s="45">
        <v>2712</v>
      </c>
      <c r="N2712" s="45">
        <v>1</v>
      </c>
      <c r="O2712" s="48">
        <v>5349.42</v>
      </c>
      <c r="P2712" s="48"/>
      <c r="Q2712" s="12">
        <v>0</v>
      </c>
      <c r="R2712" s="46">
        <v>4655.9883333333337</v>
      </c>
      <c r="T2712" s="59">
        <v>0</v>
      </c>
      <c r="U2712" s="14">
        <v>0</v>
      </c>
      <c r="V2712" s="59" t="s">
        <v>150</v>
      </c>
      <c r="Y2712" s="46">
        <v>2677.8</v>
      </c>
      <c r="Z2712" s="46">
        <v>5056.5200000000004</v>
      </c>
      <c r="AA2712" s="46">
        <v>5819.08</v>
      </c>
      <c r="AB2712" s="46">
        <v>5160.3900000000003</v>
      </c>
      <c r="AC2712" s="46">
        <v>4868.4799999999996</v>
      </c>
      <c r="AD2712" s="46">
        <v>3918.08</v>
      </c>
      <c r="AE2712" s="46">
        <v>2847.85</v>
      </c>
      <c r="AF2712" s="46">
        <v>3176.56</v>
      </c>
      <c r="AG2712" s="46">
        <v>4374.79</v>
      </c>
      <c r="AH2712" s="46">
        <v>4068.74</v>
      </c>
      <c r="AI2712" s="46">
        <v>3553.9</v>
      </c>
      <c r="AJ2712" s="46">
        <v>10589.08</v>
      </c>
      <c r="AK2712" s="46">
        <v>0</v>
      </c>
      <c r="AL2712" s="46">
        <v>5349.42</v>
      </c>
      <c r="AM2712" s="46">
        <v>6263.11</v>
      </c>
    </row>
    <row r="2713" spans="5:39" x14ac:dyDescent="0.2">
      <c r="E2713" s="47">
        <v>271</v>
      </c>
      <c r="F2713" s="47">
        <v>282</v>
      </c>
      <c r="G2713" s="47" t="s">
        <v>252</v>
      </c>
      <c r="H2713" s="47" t="s">
        <v>661</v>
      </c>
      <c r="I2713" s="47" t="s">
        <v>662</v>
      </c>
      <c r="J2713" s="533">
        <v>50000075</v>
      </c>
      <c r="K2713" s="14" t="s">
        <v>65</v>
      </c>
      <c r="L2713" s="14" t="s">
        <v>31</v>
      </c>
      <c r="M2713" s="45">
        <v>2713</v>
      </c>
      <c r="N2713" s="45">
        <v>1</v>
      </c>
      <c r="O2713" s="52">
        <v>6263.11</v>
      </c>
      <c r="P2713" s="48">
        <v>6263.11</v>
      </c>
      <c r="Q2713" s="12">
        <v>0</v>
      </c>
      <c r="R2713" s="46">
        <v>1043.8516666666667</v>
      </c>
      <c r="T2713" s="59">
        <v>0</v>
      </c>
      <c r="U2713" s="14">
        <v>0</v>
      </c>
      <c r="V2713" s="59" t="s">
        <v>150</v>
      </c>
      <c r="X2713" s="46">
        <v>0</v>
      </c>
      <c r="Y2713" s="46">
        <v>0</v>
      </c>
      <c r="Z2713" s="46">
        <v>0</v>
      </c>
      <c r="AA2713" s="46">
        <v>0</v>
      </c>
      <c r="AB2713" s="46">
        <v>0</v>
      </c>
      <c r="AC2713" s="46">
        <v>0</v>
      </c>
      <c r="AD2713" s="46">
        <v>0</v>
      </c>
      <c r="AE2713" s="46">
        <v>0</v>
      </c>
      <c r="AF2713" s="46">
        <v>0</v>
      </c>
      <c r="AG2713" s="46">
        <v>0</v>
      </c>
      <c r="AH2713" s="46">
        <v>0</v>
      </c>
      <c r="AI2713" s="46">
        <v>0</v>
      </c>
      <c r="AJ2713" s="46">
        <v>0</v>
      </c>
      <c r="AK2713" s="46">
        <v>0</v>
      </c>
      <c r="AL2713" s="46">
        <v>6263.11</v>
      </c>
      <c r="AM2713" s="46">
        <v>0</v>
      </c>
    </row>
    <row r="2714" spans="5:39" x14ac:dyDescent="0.2">
      <c r="E2714" s="47">
        <v>271</v>
      </c>
      <c r="F2714" s="47">
        <v>282</v>
      </c>
      <c r="G2714" s="47" t="s">
        <v>252</v>
      </c>
      <c r="H2714" s="47" t="s">
        <v>661</v>
      </c>
      <c r="I2714" s="47" t="s">
        <v>662</v>
      </c>
      <c r="J2714" s="533">
        <v>50000075</v>
      </c>
      <c r="K2714" s="14" t="s">
        <v>64</v>
      </c>
      <c r="L2714" s="14" t="s">
        <v>57</v>
      </c>
      <c r="M2714" s="45">
        <v>2714</v>
      </c>
      <c r="N2714" s="45">
        <v>1</v>
      </c>
      <c r="O2714" s="46">
        <v>135.77999999999975</v>
      </c>
      <c r="Q2714" s="12">
        <v>0</v>
      </c>
      <c r="T2714" s="59">
        <v>0</v>
      </c>
      <c r="U2714" s="14">
        <v>0</v>
      </c>
      <c r="V2714" s="59" t="s">
        <v>150</v>
      </c>
      <c r="X2714" s="46">
        <v>0</v>
      </c>
      <c r="Y2714" s="46">
        <v>0</v>
      </c>
      <c r="Z2714" s="46">
        <v>0</v>
      </c>
      <c r="AA2714" s="46">
        <v>0</v>
      </c>
      <c r="AB2714" s="46">
        <v>0</v>
      </c>
      <c r="AC2714" s="46">
        <v>0</v>
      </c>
      <c r="AD2714" s="46">
        <v>0</v>
      </c>
      <c r="AE2714" s="46">
        <v>0</v>
      </c>
      <c r="AF2714" s="46">
        <v>0</v>
      </c>
      <c r="AG2714" s="46">
        <v>0</v>
      </c>
      <c r="AH2714" s="46">
        <v>0</v>
      </c>
      <c r="AI2714" s="46">
        <v>0</v>
      </c>
      <c r="AJ2714" s="46">
        <v>0</v>
      </c>
      <c r="AK2714" s="46">
        <v>2742.6</v>
      </c>
      <c r="AL2714" s="46">
        <v>135.77999999999975</v>
      </c>
      <c r="AM2714" s="46">
        <v>0</v>
      </c>
    </row>
    <row r="2715" spans="5:39" x14ac:dyDescent="0.2">
      <c r="E2715" s="47">
        <v>271</v>
      </c>
      <c r="F2715" s="47">
        <v>282</v>
      </c>
      <c r="G2715" s="47" t="s">
        <v>252</v>
      </c>
      <c r="H2715" s="47" t="s">
        <v>661</v>
      </c>
      <c r="I2715" s="47" t="s">
        <v>662</v>
      </c>
      <c r="J2715" s="533">
        <v>50000075</v>
      </c>
      <c r="K2715" s="14" t="s">
        <v>64</v>
      </c>
      <c r="L2715" s="14" t="s">
        <v>54</v>
      </c>
      <c r="M2715" s="45">
        <v>2715</v>
      </c>
      <c r="N2715" s="45">
        <v>1</v>
      </c>
      <c r="O2715" s="46">
        <v>6027.33</v>
      </c>
      <c r="Q2715" s="12">
        <v>0</v>
      </c>
      <c r="T2715" s="59">
        <v>0</v>
      </c>
      <c r="U2715" s="14">
        <v>0</v>
      </c>
      <c r="V2715" s="59" t="s">
        <v>150</v>
      </c>
      <c r="X2715" s="46">
        <v>0</v>
      </c>
      <c r="Y2715" s="46">
        <v>2328.7200000000003</v>
      </c>
      <c r="Z2715" s="46">
        <v>3041.28</v>
      </c>
      <c r="AA2715" s="46">
        <v>2332.5900000000011</v>
      </c>
      <c r="AB2715" s="46">
        <v>1990.6800000000003</v>
      </c>
      <c r="AC2715" s="46">
        <v>990.28000000000065</v>
      </c>
      <c r="AD2715" s="46">
        <v>0</v>
      </c>
      <c r="AE2715" s="46">
        <v>278.71000000000004</v>
      </c>
      <c r="AF2715" s="46">
        <v>1426.94</v>
      </c>
      <c r="AG2715" s="46">
        <v>1070.8899999999999</v>
      </c>
      <c r="AH2715" s="46">
        <v>506.05000000000018</v>
      </c>
      <c r="AI2715" s="46">
        <v>1783.79</v>
      </c>
      <c r="AJ2715" s="46">
        <v>0</v>
      </c>
      <c r="AK2715" s="46">
        <v>2556.8200000000002</v>
      </c>
      <c r="AL2715" s="46">
        <v>6027.33</v>
      </c>
      <c r="AM2715" s="46">
        <v>0</v>
      </c>
    </row>
    <row r="2716" spans="5:39" x14ac:dyDescent="0.2">
      <c r="E2716" s="47">
        <v>271</v>
      </c>
      <c r="F2716" s="47">
        <v>282</v>
      </c>
      <c r="G2716" s="47" t="s">
        <v>252</v>
      </c>
      <c r="H2716" s="47" t="s">
        <v>661</v>
      </c>
      <c r="I2716" s="47" t="s">
        <v>662</v>
      </c>
      <c r="J2716" s="533">
        <v>50000075</v>
      </c>
      <c r="K2716" s="14" t="s">
        <v>64</v>
      </c>
      <c r="L2716" s="14" t="s">
        <v>58</v>
      </c>
      <c r="M2716" s="45">
        <v>2716</v>
      </c>
      <c r="N2716" s="45">
        <v>1</v>
      </c>
      <c r="O2716" s="46">
        <v>99.999999999993634</v>
      </c>
      <c r="Q2716" s="12">
        <v>0</v>
      </c>
      <c r="T2716" s="59">
        <v>0</v>
      </c>
      <c r="U2716" s="14">
        <v>0</v>
      </c>
      <c r="V2716" s="59" t="s">
        <v>150</v>
      </c>
      <c r="X2716" s="46">
        <v>0</v>
      </c>
      <c r="Y2716" s="46">
        <v>2727.8</v>
      </c>
      <c r="Z2716" s="46">
        <v>2777.8000000000006</v>
      </c>
      <c r="AA2716" s="46">
        <v>2827.7999999999984</v>
      </c>
      <c r="AB2716" s="46">
        <v>2877.7999999999993</v>
      </c>
      <c r="AC2716" s="46">
        <v>2927.7999999999975</v>
      </c>
      <c r="AD2716" s="46">
        <v>2847.8499999999985</v>
      </c>
      <c r="AE2716" s="46">
        <v>2897.8499999999976</v>
      </c>
      <c r="AF2716" s="46">
        <v>2947.8500000000008</v>
      </c>
      <c r="AG2716" s="46">
        <v>2997.8499999999981</v>
      </c>
      <c r="AH2716" s="46">
        <v>3047.8500000000013</v>
      </c>
      <c r="AI2716" s="46">
        <v>3097.8499999999995</v>
      </c>
      <c r="AJ2716" s="46">
        <v>0</v>
      </c>
      <c r="AK2716" s="46">
        <v>49.999999999998181</v>
      </c>
      <c r="AL2716" s="46">
        <v>99.999999999993634</v>
      </c>
      <c r="AM2716" s="46">
        <v>0</v>
      </c>
    </row>
    <row r="2717" spans="5:39" x14ac:dyDescent="0.2">
      <c r="E2717" s="47">
        <v>271</v>
      </c>
      <c r="F2717" s="47">
        <v>282</v>
      </c>
      <c r="G2717" s="47" t="s">
        <v>252</v>
      </c>
      <c r="H2717" s="47" t="s">
        <v>661</v>
      </c>
      <c r="I2717" s="47" t="s">
        <v>662</v>
      </c>
      <c r="J2717" s="533">
        <v>50000075</v>
      </c>
      <c r="K2717" s="14" t="s">
        <v>67</v>
      </c>
      <c r="L2717" s="14" t="s">
        <v>67</v>
      </c>
      <c r="M2717" s="45">
        <v>2717</v>
      </c>
      <c r="N2717" s="45">
        <v>1</v>
      </c>
      <c r="O2717" s="53">
        <v>0</v>
      </c>
      <c r="P2717" s="54">
        <v>0</v>
      </c>
      <c r="Q2717" s="55">
        <v>0</v>
      </c>
      <c r="R2717" s="56">
        <v>0</v>
      </c>
      <c r="S2717" s="57">
        <v>0</v>
      </c>
      <c r="T2717" s="60">
        <v>0</v>
      </c>
      <c r="U2717" s="14">
        <v>0</v>
      </c>
      <c r="V2717" s="60" t="s">
        <v>150</v>
      </c>
      <c r="Y2717" s="46">
        <v>0</v>
      </c>
      <c r="Z2717" s="46">
        <v>0</v>
      </c>
      <c r="AA2717" s="46">
        <v>0</v>
      </c>
      <c r="AB2717" s="46">
        <v>0</v>
      </c>
      <c r="AC2717" s="46">
        <v>0</v>
      </c>
      <c r="AD2717" s="46">
        <v>0</v>
      </c>
      <c r="AE2717" s="46">
        <v>0</v>
      </c>
      <c r="AF2717" s="46">
        <v>0</v>
      </c>
      <c r="AG2717" s="46">
        <v>0</v>
      </c>
      <c r="AH2717" s="46">
        <v>0</v>
      </c>
      <c r="AI2717" s="46">
        <v>0</v>
      </c>
      <c r="AJ2717" s="46">
        <v>0</v>
      </c>
      <c r="AK2717" s="46">
        <v>0</v>
      </c>
      <c r="AL2717" s="46">
        <v>0</v>
      </c>
      <c r="AM2717" s="46">
        <v>0</v>
      </c>
    </row>
    <row r="2718" spans="5:39" x14ac:dyDescent="0.2">
      <c r="E2718" s="14">
        <v>272</v>
      </c>
      <c r="F2718" s="14">
        <v>283</v>
      </c>
      <c r="G2718" s="14" t="s">
        <v>252</v>
      </c>
      <c r="H2718" s="14" t="s">
        <v>663</v>
      </c>
      <c r="I2718" s="14" t="s">
        <v>664</v>
      </c>
      <c r="J2718" s="531">
        <v>50000076</v>
      </c>
      <c r="K2718" s="14" t="s">
        <v>59</v>
      </c>
      <c r="L2718" s="14" t="s">
        <v>57</v>
      </c>
      <c r="M2718" s="45">
        <v>2718</v>
      </c>
      <c r="N2718" s="45">
        <v>1</v>
      </c>
      <c r="O2718" s="46">
        <v>1755.26</v>
      </c>
      <c r="Q2718" s="12">
        <v>0</v>
      </c>
      <c r="T2718" s="59">
        <v>0</v>
      </c>
      <c r="U2718" s="14">
        <v>0</v>
      </c>
      <c r="V2718" s="59" t="s">
        <v>175</v>
      </c>
      <c r="Y2718" s="46">
        <v>1681.79</v>
      </c>
      <c r="Z2718" s="46">
        <v>-932.54</v>
      </c>
      <c r="AA2718" s="46">
        <v>-932.54</v>
      </c>
      <c r="AB2718" s="46">
        <v>-934.54</v>
      </c>
      <c r="AC2718" s="46">
        <v>1681.79</v>
      </c>
      <c r="AD2718" s="46">
        <v>1681.79</v>
      </c>
      <c r="AE2718" s="46">
        <v>1755.26</v>
      </c>
      <c r="AF2718" s="46">
        <v>1755.26</v>
      </c>
      <c r="AG2718" s="46">
        <v>1755.26</v>
      </c>
      <c r="AH2718" s="46">
        <v>1755.26</v>
      </c>
      <c r="AI2718" s="46">
        <v>1755.26</v>
      </c>
      <c r="AJ2718" s="46">
        <v>1755.26</v>
      </c>
      <c r="AK2718" s="46">
        <v>1755.26</v>
      </c>
      <c r="AL2718" s="46">
        <v>1755.26</v>
      </c>
      <c r="AM2718" s="46">
        <v>0</v>
      </c>
    </row>
    <row r="2719" spans="5:39" x14ac:dyDescent="0.2">
      <c r="E2719" s="47">
        <v>272</v>
      </c>
      <c r="F2719" s="47">
        <v>283</v>
      </c>
      <c r="G2719" s="47" t="s">
        <v>252</v>
      </c>
      <c r="H2719" s="47" t="s">
        <v>663</v>
      </c>
      <c r="I2719" s="47" t="s">
        <v>664</v>
      </c>
      <c r="J2719" s="533">
        <v>50000076</v>
      </c>
      <c r="K2719" s="14" t="s">
        <v>59</v>
      </c>
      <c r="L2719" s="14" t="s">
        <v>54</v>
      </c>
      <c r="M2719" s="45">
        <v>2719</v>
      </c>
      <c r="N2719" s="45">
        <v>1</v>
      </c>
      <c r="O2719" s="46">
        <v>4181.62</v>
      </c>
      <c r="Q2719" s="12">
        <v>0</v>
      </c>
      <c r="T2719" s="59">
        <v>0</v>
      </c>
      <c r="U2719" s="14">
        <v>0</v>
      </c>
      <c r="V2719" s="59" t="s">
        <v>175</v>
      </c>
      <c r="Y2719" s="46">
        <v>1339.13</v>
      </c>
      <c r="Z2719" s="46">
        <v>4624.0300000000007</v>
      </c>
      <c r="AA2719" s="46">
        <v>3879.62</v>
      </c>
      <c r="AB2719" s="46">
        <v>3853.68</v>
      </c>
      <c r="AC2719" s="46">
        <v>730.44</v>
      </c>
      <c r="AD2719" s="46">
        <v>2618.3199999999997</v>
      </c>
      <c r="AE2719" s="46">
        <v>2722.63</v>
      </c>
      <c r="AF2719" s="46">
        <v>5901.47</v>
      </c>
      <c r="AG2719" s="46">
        <v>490.81</v>
      </c>
      <c r="AH2719" s="46">
        <v>-10166.489999999998</v>
      </c>
      <c r="AI2719" s="46">
        <v>7099.47</v>
      </c>
      <c r="AJ2719" s="46">
        <v>573.99000000000024</v>
      </c>
      <c r="AK2719" s="46">
        <v>2113.89</v>
      </c>
      <c r="AL2719" s="46">
        <v>4181.62</v>
      </c>
      <c r="AM2719" s="46">
        <v>0</v>
      </c>
    </row>
    <row r="2720" spans="5:39" x14ac:dyDescent="0.2">
      <c r="E2720" s="47">
        <v>272</v>
      </c>
      <c r="F2720" s="47">
        <v>283</v>
      </c>
      <c r="G2720" s="47" t="s">
        <v>252</v>
      </c>
      <c r="H2720" s="47" t="s">
        <v>663</v>
      </c>
      <c r="I2720" s="47" t="s">
        <v>664</v>
      </c>
      <c r="J2720" s="533">
        <v>50000076</v>
      </c>
      <c r="K2720" s="14" t="s">
        <v>59</v>
      </c>
      <c r="L2720" s="14" t="s">
        <v>58</v>
      </c>
      <c r="M2720" s="45">
        <v>2720</v>
      </c>
      <c r="N2720" s="45">
        <v>1</v>
      </c>
      <c r="O2720" s="46">
        <v>50</v>
      </c>
      <c r="Q2720" s="12">
        <v>0</v>
      </c>
      <c r="T2720" s="59">
        <v>0</v>
      </c>
      <c r="U2720" s="14">
        <v>0</v>
      </c>
      <c r="V2720" s="59" t="s">
        <v>175</v>
      </c>
      <c r="Y2720" s="46">
        <v>50</v>
      </c>
      <c r="Z2720" s="46">
        <v>49.999999999999091</v>
      </c>
      <c r="AA2720" s="46">
        <v>50</v>
      </c>
      <c r="AB2720" s="46">
        <v>50</v>
      </c>
      <c r="AC2720" s="46">
        <v>50</v>
      </c>
      <c r="AD2720" s="46">
        <v>50</v>
      </c>
      <c r="AE2720" s="46">
        <v>50</v>
      </c>
      <c r="AF2720" s="46">
        <v>49.999999999999091</v>
      </c>
      <c r="AG2720" s="46">
        <v>50.000000000000171</v>
      </c>
      <c r="AH2720" s="46">
        <v>49.999999999998181</v>
      </c>
      <c r="AI2720" s="46">
        <v>49.999999999999091</v>
      </c>
      <c r="AJ2720" s="46">
        <v>49.999999999999773</v>
      </c>
      <c r="AK2720" s="46">
        <v>50.000000000000455</v>
      </c>
      <c r="AL2720" s="46">
        <v>50</v>
      </c>
      <c r="AM2720" s="46">
        <v>0</v>
      </c>
    </row>
    <row r="2721" spans="5:39" x14ac:dyDescent="0.2">
      <c r="E2721" s="47">
        <v>272</v>
      </c>
      <c r="F2721" s="47">
        <v>283</v>
      </c>
      <c r="G2721" s="47" t="s">
        <v>252</v>
      </c>
      <c r="H2721" s="47" t="s">
        <v>663</v>
      </c>
      <c r="I2721" s="47" t="s">
        <v>664</v>
      </c>
      <c r="J2721" s="533">
        <v>50000076</v>
      </c>
      <c r="K2721" s="14" t="s">
        <v>59</v>
      </c>
      <c r="L2721" s="14" t="s">
        <v>31</v>
      </c>
      <c r="M2721" s="45">
        <v>2721</v>
      </c>
      <c r="N2721" s="45">
        <v>1</v>
      </c>
      <c r="O2721" s="48">
        <v>5986.88</v>
      </c>
      <c r="Q2721" s="12">
        <v>0</v>
      </c>
      <c r="R2721" s="46">
        <v>2520.8083333333329</v>
      </c>
      <c r="T2721" s="59">
        <v>0</v>
      </c>
      <c r="U2721" s="14">
        <v>0</v>
      </c>
      <c r="V2721" s="59" t="s">
        <v>175</v>
      </c>
      <c r="X2721" s="46">
        <v>9594.16</v>
      </c>
      <c r="Y2721" s="46">
        <v>3070.92</v>
      </c>
      <c r="Z2721" s="46">
        <v>3741.49</v>
      </c>
      <c r="AA2721" s="46">
        <v>2997.08</v>
      </c>
      <c r="AB2721" s="46">
        <v>2969.14</v>
      </c>
      <c r="AC2721" s="46">
        <v>2462.23</v>
      </c>
      <c r="AD2721" s="46">
        <v>4350.1099999999997</v>
      </c>
      <c r="AE2721" s="46">
        <v>4527.8900000000003</v>
      </c>
      <c r="AF2721" s="46">
        <v>7706.73</v>
      </c>
      <c r="AG2721" s="46">
        <v>2296.0700000000002</v>
      </c>
      <c r="AH2721" s="46">
        <v>-8361.23</v>
      </c>
      <c r="AI2721" s="46">
        <v>8904.73</v>
      </c>
      <c r="AJ2721" s="46">
        <v>2379.25</v>
      </c>
      <c r="AK2721" s="46">
        <v>3919.15</v>
      </c>
      <c r="AL2721" s="46">
        <v>5986.88</v>
      </c>
      <c r="AM2721" s="46">
        <v>0</v>
      </c>
    </row>
    <row r="2722" spans="5:39" x14ac:dyDescent="0.2">
      <c r="E2722" s="47">
        <v>272</v>
      </c>
      <c r="F2722" s="47">
        <v>283</v>
      </c>
      <c r="G2722" s="47" t="s">
        <v>252</v>
      </c>
      <c r="H2722" s="47" t="s">
        <v>663</v>
      </c>
      <c r="I2722" s="47" t="s">
        <v>664</v>
      </c>
      <c r="J2722" s="533">
        <v>50000076</v>
      </c>
      <c r="K2722" s="14" t="s">
        <v>37</v>
      </c>
      <c r="L2722" s="14" t="s">
        <v>31</v>
      </c>
      <c r="M2722" s="45">
        <v>2722</v>
      </c>
      <c r="N2722" s="45">
        <v>1</v>
      </c>
      <c r="O2722" s="48">
        <v>15203.13</v>
      </c>
      <c r="P2722" s="48"/>
      <c r="Q2722" s="12">
        <v>0</v>
      </c>
      <c r="R2722" s="46">
        <v>4287.1166666666659</v>
      </c>
      <c r="T2722" s="59">
        <v>0</v>
      </c>
      <c r="U2722" s="14">
        <v>0</v>
      </c>
      <c r="V2722" s="59" t="s">
        <v>175</v>
      </c>
      <c r="Y2722" s="46">
        <v>0</v>
      </c>
      <c r="Z2722" s="46">
        <v>0</v>
      </c>
      <c r="AA2722" s="46">
        <v>16406.57</v>
      </c>
      <c r="AB2722" s="46">
        <v>0</v>
      </c>
      <c r="AC2722" s="46">
        <v>0</v>
      </c>
      <c r="AD2722" s="46">
        <v>8428.4500000000007</v>
      </c>
      <c r="AE2722" s="46">
        <v>0</v>
      </c>
      <c r="AF2722" s="46">
        <v>0</v>
      </c>
      <c r="AG2722" s="46">
        <v>4350.1099999999997</v>
      </c>
      <c r="AH2722" s="46">
        <v>0</v>
      </c>
      <c r="AI2722" s="46">
        <v>6169.46</v>
      </c>
      <c r="AJ2722" s="46">
        <v>0</v>
      </c>
      <c r="AK2722" s="46">
        <v>0</v>
      </c>
      <c r="AL2722" s="46">
        <v>15203.13</v>
      </c>
      <c r="AM2722" s="46">
        <v>1197.376</v>
      </c>
    </row>
    <row r="2723" spans="5:39" x14ac:dyDescent="0.2">
      <c r="E2723" s="47">
        <v>272</v>
      </c>
      <c r="F2723" s="47">
        <v>283</v>
      </c>
      <c r="G2723" s="47" t="s">
        <v>252</v>
      </c>
      <c r="H2723" s="47" t="s">
        <v>663</v>
      </c>
      <c r="I2723" s="47" t="s">
        <v>664</v>
      </c>
      <c r="J2723" s="533">
        <v>50000076</v>
      </c>
      <c r="K2723" s="14" t="s">
        <v>65</v>
      </c>
      <c r="L2723" s="14" t="s">
        <v>31</v>
      </c>
      <c r="M2723" s="45">
        <v>2723</v>
      </c>
      <c r="N2723" s="45">
        <v>1</v>
      </c>
      <c r="O2723" s="52">
        <v>5986.8799999999928</v>
      </c>
      <c r="P2723" s="48">
        <v>1197.376</v>
      </c>
      <c r="Q2723" s="12">
        <v>0</v>
      </c>
      <c r="R2723" s="46">
        <v>997.81333333333214</v>
      </c>
      <c r="T2723" s="59">
        <v>0</v>
      </c>
      <c r="U2723" s="14">
        <v>0</v>
      </c>
      <c r="V2723" s="59" t="s">
        <v>175</v>
      </c>
      <c r="X2723" s="46">
        <v>0</v>
      </c>
      <c r="Y2723" s="46">
        <v>0</v>
      </c>
      <c r="Z2723" s="46">
        <v>0</v>
      </c>
      <c r="AA2723" s="46">
        <v>0</v>
      </c>
      <c r="AB2723" s="46">
        <v>0</v>
      </c>
      <c r="AC2723" s="46">
        <v>0</v>
      </c>
      <c r="AD2723" s="46">
        <v>0</v>
      </c>
      <c r="AE2723" s="46">
        <v>0</v>
      </c>
      <c r="AF2723" s="46">
        <v>0</v>
      </c>
      <c r="AG2723" s="46">
        <v>0</v>
      </c>
      <c r="AH2723" s="46">
        <v>0</v>
      </c>
      <c r="AI2723" s="46">
        <v>0</v>
      </c>
      <c r="AJ2723" s="46">
        <v>0</v>
      </c>
      <c r="AK2723" s="46">
        <v>0</v>
      </c>
      <c r="AL2723" s="46">
        <v>5986.8799999999928</v>
      </c>
      <c r="AM2723" s="46">
        <v>0</v>
      </c>
    </row>
    <row r="2724" spans="5:39" x14ac:dyDescent="0.2">
      <c r="E2724" s="47">
        <v>272</v>
      </c>
      <c r="F2724" s="47">
        <v>283</v>
      </c>
      <c r="G2724" s="47" t="s">
        <v>252</v>
      </c>
      <c r="H2724" s="47" t="s">
        <v>663</v>
      </c>
      <c r="I2724" s="47" t="s">
        <v>664</v>
      </c>
      <c r="J2724" s="533">
        <v>50000076</v>
      </c>
      <c r="K2724" s="14" t="s">
        <v>64</v>
      </c>
      <c r="L2724" s="14" t="s">
        <v>57</v>
      </c>
      <c r="M2724" s="45">
        <v>2724</v>
      </c>
      <c r="N2724" s="45">
        <v>1</v>
      </c>
      <c r="O2724" s="46">
        <v>0</v>
      </c>
      <c r="Q2724" s="12">
        <v>0</v>
      </c>
      <c r="T2724" s="59">
        <v>0</v>
      </c>
      <c r="U2724" s="14">
        <v>0</v>
      </c>
      <c r="V2724" s="59" t="s">
        <v>175</v>
      </c>
      <c r="X2724" s="46">
        <v>0</v>
      </c>
      <c r="Y2724" s="46">
        <v>1681.79</v>
      </c>
      <c r="Z2724" s="46">
        <v>749.25</v>
      </c>
      <c r="AA2724" s="46">
        <v>0</v>
      </c>
      <c r="AB2724" s="46">
        <v>0</v>
      </c>
      <c r="AC2724" s="46">
        <v>1681.79</v>
      </c>
      <c r="AD2724" s="46">
        <v>0</v>
      </c>
      <c r="AE2724" s="46">
        <v>1755.26</v>
      </c>
      <c r="AF2724" s="46">
        <v>3510.52</v>
      </c>
      <c r="AG2724" s="46">
        <v>915.67000000000007</v>
      </c>
      <c r="AH2724" s="46">
        <v>2670.9300000000003</v>
      </c>
      <c r="AI2724" s="46">
        <v>0</v>
      </c>
      <c r="AJ2724" s="46">
        <v>1755.26</v>
      </c>
      <c r="AK2724" s="46">
        <v>3510.52</v>
      </c>
      <c r="AL2724" s="46">
        <v>0</v>
      </c>
      <c r="AM2724" s="46">
        <v>0</v>
      </c>
    </row>
    <row r="2725" spans="5:39" x14ac:dyDescent="0.2">
      <c r="E2725" s="47">
        <v>272</v>
      </c>
      <c r="F2725" s="47">
        <v>283</v>
      </c>
      <c r="G2725" s="47" t="s">
        <v>252</v>
      </c>
      <c r="H2725" s="47" t="s">
        <v>663</v>
      </c>
      <c r="I2725" s="47" t="s">
        <v>664</v>
      </c>
      <c r="J2725" s="533">
        <v>50000076</v>
      </c>
      <c r="K2725" s="14" t="s">
        <v>64</v>
      </c>
      <c r="L2725" s="14" t="s">
        <v>54</v>
      </c>
      <c r="M2725" s="45">
        <v>2725</v>
      </c>
      <c r="N2725" s="45">
        <v>1</v>
      </c>
      <c r="O2725" s="46">
        <v>2439.8000000000029</v>
      </c>
      <c r="Q2725" s="12">
        <v>0</v>
      </c>
      <c r="T2725" s="59">
        <v>0</v>
      </c>
      <c r="U2725" s="14">
        <v>0</v>
      </c>
      <c r="V2725" s="59" t="s">
        <v>175</v>
      </c>
      <c r="X2725" s="46">
        <v>0</v>
      </c>
      <c r="Y2725" s="46">
        <v>1339.13</v>
      </c>
      <c r="Z2725" s="46">
        <v>5963.1600000000008</v>
      </c>
      <c r="AA2725" s="46">
        <v>0</v>
      </c>
      <c r="AB2725" s="46">
        <v>2919.14</v>
      </c>
      <c r="AC2725" s="46">
        <v>3649.58</v>
      </c>
      <c r="AD2725" s="46">
        <v>1203.0299999999988</v>
      </c>
      <c r="AE2725" s="46">
        <v>3925.6599999999989</v>
      </c>
      <c r="AF2725" s="46">
        <v>9827.1299999999992</v>
      </c>
      <c r="AG2725" s="46">
        <v>10317.939999999999</v>
      </c>
      <c r="AH2725" s="46">
        <v>151.45000000000073</v>
      </c>
      <c r="AI2725" s="46">
        <v>5507.6500000000015</v>
      </c>
      <c r="AJ2725" s="46">
        <v>6081.6400000000012</v>
      </c>
      <c r="AK2725" s="46">
        <v>8195.5300000000007</v>
      </c>
      <c r="AL2725" s="46">
        <v>2439.8000000000029</v>
      </c>
      <c r="AM2725" s="46">
        <v>1242.4240000000029</v>
      </c>
    </row>
    <row r="2726" spans="5:39" x14ac:dyDescent="0.2">
      <c r="E2726" s="47">
        <v>272</v>
      </c>
      <c r="F2726" s="47">
        <v>283</v>
      </c>
      <c r="G2726" s="47" t="s">
        <v>252</v>
      </c>
      <c r="H2726" s="47" t="s">
        <v>663</v>
      </c>
      <c r="I2726" s="47" t="s">
        <v>664</v>
      </c>
      <c r="J2726" s="533">
        <v>50000076</v>
      </c>
      <c r="K2726" s="14" t="s">
        <v>64</v>
      </c>
      <c r="L2726" s="14" t="s">
        <v>58</v>
      </c>
      <c r="M2726" s="45">
        <v>2726</v>
      </c>
      <c r="N2726" s="45">
        <v>1</v>
      </c>
      <c r="O2726" s="46">
        <v>3547.0799999999872</v>
      </c>
      <c r="Q2726" s="12">
        <v>0</v>
      </c>
      <c r="T2726" s="59">
        <v>0</v>
      </c>
      <c r="U2726" s="14">
        <v>0</v>
      </c>
      <c r="V2726" s="59" t="s">
        <v>175</v>
      </c>
      <c r="X2726" s="46">
        <v>0</v>
      </c>
      <c r="Y2726" s="46">
        <v>9644.16</v>
      </c>
      <c r="Z2726" s="46">
        <v>9694.16</v>
      </c>
      <c r="AA2726" s="46">
        <v>2997.0800000000017</v>
      </c>
      <c r="AB2726" s="46">
        <v>3047.0800000000013</v>
      </c>
      <c r="AC2726" s="46">
        <v>3097.0800000000008</v>
      </c>
      <c r="AD2726" s="46">
        <v>3147.0800000000017</v>
      </c>
      <c r="AE2726" s="46">
        <v>3197.0800000000045</v>
      </c>
      <c r="AF2726" s="46">
        <v>3247.08</v>
      </c>
      <c r="AG2726" s="46">
        <v>3297.08</v>
      </c>
      <c r="AH2726" s="46">
        <v>3347.0799999999945</v>
      </c>
      <c r="AI2726" s="46">
        <v>3397.0799999999872</v>
      </c>
      <c r="AJ2726" s="46">
        <v>3447.0799999999872</v>
      </c>
      <c r="AK2726" s="46">
        <v>3497.079999999989</v>
      </c>
      <c r="AL2726" s="46">
        <v>3547.0799999999872</v>
      </c>
      <c r="AM2726" s="46">
        <v>3547.0799999999908</v>
      </c>
    </row>
    <row r="2727" spans="5:39" x14ac:dyDescent="0.2">
      <c r="E2727" s="47">
        <v>272</v>
      </c>
      <c r="F2727" s="47">
        <v>283</v>
      </c>
      <c r="G2727" s="47" t="s">
        <v>252</v>
      </c>
      <c r="H2727" s="47" t="s">
        <v>663</v>
      </c>
      <c r="I2727" s="47" t="s">
        <v>664</v>
      </c>
      <c r="J2727" s="533">
        <v>50000076</v>
      </c>
      <c r="K2727" s="14" t="s">
        <v>67</v>
      </c>
      <c r="L2727" s="14" t="s">
        <v>67</v>
      </c>
      <c r="M2727" s="45">
        <v>2727</v>
      </c>
      <c r="N2727" s="45">
        <v>1</v>
      </c>
      <c r="O2727" s="53">
        <v>0</v>
      </c>
      <c r="P2727" s="54">
        <v>0</v>
      </c>
      <c r="Q2727" s="55">
        <v>0</v>
      </c>
      <c r="R2727" s="56">
        <v>0</v>
      </c>
      <c r="S2727" s="57">
        <v>0</v>
      </c>
      <c r="T2727" s="60">
        <v>0</v>
      </c>
      <c r="U2727" s="14">
        <v>0</v>
      </c>
      <c r="V2727" s="60" t="s">
        <v>175</v>
      </c>
      <c r="Y2727" s="46">
        <v>0</v>
      </c>
      <c r="Z2727" s="46">
        <v>0</v>
      </c>
      <c r="AA2727" s="46">
        <v>0</v>
      </c>
      <c r="AB2727" s="46">
        <v>0</v>
      </c>
      <c r="AC2727" s="46">
        <v>0</v>
      </c>
      <c r="AD2727" s="46">
        <v>0</v>
      </c>
      <c r="AE2727" s="46">
        <v>0</v>
      </c>
      <c r="AF2727" s="46">
        <v>0</v>
      </c>
      <c r="AG2727" s="46">
        <v>0</v>
      </c>
      <c r="AH2727" s="46">
        <v>0</v>
      </c>
      <c r="AI2727" s="46">
        <v>0</v>
      </c>
      <c r="AJ2727" s="46">
        <v>0</v>
      </c>
      <c r="AK2727" s="46">
        <v>0</v>
      </c>
      <c r="AL2727" s="46">
        <v>0</v>
      </c>
      <c r="AM2727" s="46">
        <v>0</v>
      </c>
    </row>
    <row r="2728" spans="5:39" x14ac:dyDescent="0.2">
      <c r="E2728" s="14">
        <v>273</v>
      </c>
      <c r="F2728" s="14">
        <v>284</v>
      </c>
      <c r="G2728" s="14" t="s">
        <v>252</v>
      </c>
      <c r="H2728" s="14" t="s">
        <v>665</v>
      </c>
      <c r="I2728" s="14" t="s">
        <v>666</v>
      </c>
      <c r="J2728" s="531">
        <v>50000077</v>
      </c>
      <c r="K2728" s="14" t="s">
        <v>59</v>
      </c>
      <c r="L2728" s="14" t="s">
        <v>57</v>
      </c>
      <c r="M2728" s="45">
        <v>2728</v>
      </c>
      <c r="N2728" s="45">
        <v>1</v>
      </c>
      <c r="O2728" s="46">
        <v>1747.43</v>
      </c>
      <c r="Q2728" s="12">
        <v>0</v>
      </c>
      <c r="T2728" s="59">
        <v>0</v>
      </c>
      <c r="U2728" s="14">
        <v>0</v>
      </c>
      <c r="V2728" s="59" t="s">
        <v>175</v>
      </c>
      <c r="Y2728" s="46">
        <v>1674.28</v>
      </c>
      <c r="Z2728" s="46">
        <v>1305.83</v>
      </c>
      <c r="AA2728" s="46">
        <v>1678.28</v>
      </c>
      <c r="AB2728" s="46">
        <v>1678.27</v>
      </c>
      <c r="AC2728" s="46">
        <v>1674.28</v>
      </c>
      <c r="AD2728" s="46">
        <v>1674.28</v>
      </c>
      <c r="AE2728" s="46">
        <v>1747.43</v>
      </c>
      <c r="AF2728" s="46">
        <v>1747.43</v>
      </c>
      <c r="AG2728" s="46">
        <v>1747.43</v>
      </c>
      <c r="AH2728" s="46">
        <v>1747.43</v>
      </c>
      <c r="AI2728" s="46">
        <v>1747.43</v>
      </c>
      <c r="AJ2728" s="46">
        <v>1747.43</v>
      </c>
      <c r="AK2728" s="46">
        <v>1747.43</v>
      </c>
      <c r="AL2728" s="46">
        <v>1747.43</v>
      </c>
      <c r="AM2728" s="46">
        <v>0</v>
      </c>
    </row>
    <row r="2729" spans="5:39" x14ac:dyDescent="0.2">
      <c r="E2729" s="47">
        <v>273</v>
      </c>
      <c r="F2729" s="47">
        <v>284</v>
      </c>
      <c r="G2729" s="47" t="s">
        <v>252</v>
      </c>
      <c r="H2729" s="47" t="s">
        <v>665</v>
      </c>
      <c r="I2729" s="47" t="s">
        <v>666</v>
      </c>
      <c r="J2729" s="533">
        <v>50000077</v>
      </c>
      <c r="K2729" s="14" t="s">
        <v>59</v>
      </c>
      <c r="L2729" s="14" t="s">
        <v>54</v>
      </c>
      <c r="M2729" s="45">
        <v>2729</v>
      </c>
      <c r="N2729" s="45">
        <v>1</v>
      </c>
      <c r="O2729" s="46">
        <v>2671.99</v>
      </c>
      <c r="Q2729" s="12">
        <v>0</v>
      </c>
      <c r="T2729" s="59">
        <v>0</v>
      </c>
      <c r="U2729" s="14">
        <v>0</v>
      </c>
      <c r="V2729" s="59" t="s">
        <v>175</v>
      </c>
      <c r="Y2729" s="46">
        <v>1756.44</v>
      </c>
      <c r="Z2729" s="46">
        <v>2370.17</v>
      </c>
      <c r="AA2729" s="46">
        <v>1888.56</v>
      </c>
      <c r="AB2729" s="46">
        <v>1737.3</v>
      </c>
      <c r="AC2729" s="46">
        <v>1071.5300000000002</v>
      </c>
      <c r="AD2729" s="46">
        <v>507.93</v>
      </c>
      <c r="AE2729" s="46">
        <v>53</v>
      </c>
      <c r="AF2729" s="46">
        <v>736.08999999999992</v>
      </c>
      <c r="AG2729" s="46">
        <v>1017.4500000000002</v>
      </c>
      <c r="AH2729" s="46">
        <v>1052.46</v>
      </c>
      <c r="AI2729" s="46">
        <v>1918.07</v>
      </c>
      <c r="AJ2729" s="46">
        <v>2278.75</v>
      </c>
      <c r="AK2729" s="46">
        <v>2266.09</v>
      </c>
      <c r="AL2729" s="46">
        <v>2671.99</v>
      </c>
      <c r="AM2729" s="46">
        <v>0</v>
      </c>
    </row>
    <row r="2730" spans="5:39" x14ac:dyDescent="0.2">
      <c r="E2730" s="47">
        <v>273</v>
      </c>
      <c r="F2730" s="47">
        <v>284</v>
      </c>
      <c r="G2730" s="47" t="s">
        <v>252</v>
      </c>
      <c r="H2730" s="47" t="s">
        <v>665</v>
      </c>
      <c r="I2730" s="47" t="s">
        <v>666</v>
      </c>
      <c r="J2730" s="533">
        <v>50000077</v>
      </c>
      <c r="K2730" s="14" t="s">
        <v>59</v>
      </c>
      <c r="L2730" s="14" t="s">
        <v>58</v>
      </c>
      <c r="M2730" s="45">
        <v>2730</v>
      </c>
      <c r="N2730" s="45">
        <v>1</v>
      </c>
      <c r="O2730" s="46">
        <v>50</v>
      </c>
      <c r="Q2730" s="12">
        <v>0</v>
      </c>
      <c r="T2730" s="59">
        <v>0</v>
      </c>
      <c r="U2730" s="14">
        <v>0</v>
      </c>
      <c r="V2730" s="59" t="s">
        <v>175</v>
      </c>
      <c r="Y2730" s="46">
        <v>49.999999999999773</v>
      </c>
      <c r="Z2730" s="46">
        <v>50</v>
      </c>
      <c r="AA2730" s="46">
        <v>50.000000000000227</v>
      </c>
      <c r="AB2730" s="46">
        <v>50.000000000000227</v>
      </c>
      <c r="AC2730" s="46">
        <v>49.999999999999773</v>
      </c>
      <c r="AD2730" s="46">
        <v>50.000000000000057</v>
      </c>
      <c r="AE2730" s="46">
        <v>50</v>
      </c>
      <c r="AF2730" s="46">
        <v>50</v>
      </c>
      <c r="AG2730" s="46">
        <v>49.999999999999886</v>
      </c>
      <c r="AH2730" s="46">
        <v>49.999999999999773</v>
      </c>
      <c r="AI2730" s="46">
        <v>50</v>
      </c>
      <c r="AJ2730" s="46">
        <v>50</v>
      </c>
      <c r="AK2730" s="46">
        <v>50</v>
      </c>
      <c r="AL2730" s="46">
        <v>50</v>
      </c>
      <c r="AM2730" s="46">
        <v>0</v>
      </c>
    </row>
    <row r="2731" spans="5:39" x14ac:dyDescent="0.2">
      <c r="E2731" s="47">
        <v>273</v>
      </c>
      <c r="F2731" s="47">
        <v>284</v>
      </c>
      <c r="G2731" s="47" t="s">
        <v>252</v>
      </c>
      <c r="H2731" s="47" t="s">
        <v>665</v>
      </c>
      <c r="I2731" s="47" t="s">
        <v>666</v>
      </c>
      <c r="J2731" s="533">
        <v>50000077</v>
      </c>
      <c r="K2731" s="14" t="s">
        <v>59</v>
      </c>
      <c r="L2731" s="14" t="s">
        <v>31</v>
      </c>
      <c r="M2731" s="45">
        <v>2731</v>
      </c>
      <c r="N2731" s="45">
        <v>1</v>
      </c>
      <c r="O2731" s="48">
        <v>4469.42</v>
      </c>
      <c r="Q2731" s="12">
        <v>0</v>
      </c>
      <c r="R2731" s="46">
        <v>3664.8983333333331</v>
      </c>
      <c r="T2731" s="59">
        <v>0</v>
      </c>
      <c r="U2731" s="14">
        <v>0</v>
      </c>
      <c r="V2731" s="59" t="s">
        <v>175</v>
      </c>
      <c r="X2731" s="46">
        <v>3300.72</v>
      </c>
      <c r="Y2731" s="46">
        <v>3480.7200000000003</v>
      </c>
      <c r="Z2731" s="46">
        <v>3726</v>
      </c>
      <c r="AA2731" s="46">
        <v>3616.84</v>
      </c>
      <c r="AB2731" s="46">
        <v>3465.5699999999997</v>
      </c>
      <c r="AC2731" s="46">
        <v>2795.8100000000004</v>
      </c>
      <c r="AD2731" s="46">
        <v>2232.21</v>
      </c>
      <c r="AE2731" s="46">
        <v>1850.43</v>
      </c>
      <c r="AF2731" s="46">
        <v>2533.52</v>
      </c>
      <c r="AG2731" s="46">
        <v>2814.88</v>
      </c>
      <c r="AH2731" s="46">
        <v>2849.8900000000003</v>
      </c>
      <c r="AI2731" s="46">
        <v>3715.5</v>
      </c>
      <c r="AJ2731" s="46">
        <v>4076.1800000000003</v>
      </c>
      <c r="AK2731" s="46">
        <v>4063.5200000000004</v>
      </c>
      <c r="AL2731" s="46">
        <v>4469.42</v>
      </c>
      <c r="AM2731" s="46">
        <v>0</v>
      </c>
    </row>
    <row r="2732" spans="5:39" x14ac:dyDescent="0.2">
      <c r="E2732" s="47">
        <v>273</v>
      </c>
      <c r="F2732" s="47">
        <v>284</v>
      </c>
      <c r="G2732" s="47" t="s">
        <v>252</v>
      </c>
      <c r="H2732" s="47" t="s">
        <v>665</v>
      </c>
      <c r="I2732" s="47" t="s">
        <v>666</v>
      </c>
      <c r="J2732" s="533">
        <v>50000077</v>
      </c>
      <c r="K2732" s="14" t="s">
        <v>37</v>
      </c>
      <c r="L2732" s="14" t="s">
        <v>31</v>
      </c>
      <c r="M2732" s="45">
        <v>2732</v>
      </c>
      <c r="N2732" s="45">
        <v>1</v>
      </c>
      <c r="O2732" s="48">
        <v>4063.52</v>
      </c>
      <c r="P2732" s="48"/>
      <c r="Q2732" s="12">
        <v>0</v>
      </c>
      <c r="R2732" s="46">
        <v>3342.2483333333334</v>
      </c>
      <c r="T2732" s="59">
        <v>0</v>
      </c>
      <c r="U2732" s="14">
        <v>0</v>
      </c>
      <c r="V2732" s="59" t="s">
        <v>175</v>
      </c>
      <c r="Y2732" s="46">
        <v>3301</v>
      </c>
      <c r="Z2732" s="46">
        <v>3480.44</v>
      </c>
      <c r="AA2732" s="46">
        <v>4098.4399999999996</v>
      </c>
      <c r="AB2732" s="46">
        <v>3244.4</v>
      </c>
      <c r="AC2732" s="46">
        <v>3465.57</v>
      </c>
      <c r="AD2732" s="46">
        <v>2795.81</v>
      </c>
      <c r="AE2732" s="46">
        <v>2232.21</v>
      </c>
      <c r="AF2732" s="46">
        <v>1850.43</v>
      </c>
      <c r="AG2732" s="46">
        <v>2533.52</v>
      </c>
      <c r="AH2732" s="46">
        <v>5629.76</v>
      </c>
      <c r="AI2732" s="46">
        <v>0</v>
      </c>
      <c r="AJ2732" s="46">
        <v>7826.69</v>
      </c>
      <c r="AK2732" s="46">
        <v>0</v>
      </c>
      <c r="AL2732" s="46">
        <v>4063.52</v>
      </c>
      <c r="AM2732" s="46">
        <v>1787.768</v>
      </c>
    </row>
    <row r="2733" spans="5:39" x14ac:dyDescent="0.2">
      <c r="E2733" s="47">
        <v>273</v>
      </c>
      <c r="F2733" s="47">
        <v>284</v>
      </c>
      <c r="G2733" s="47" t="s">
        <v>252</v>
      </c>
      <c r="H2733" s="47" t="s">
        <v>665</v>
      </c>
      <c r="I2733" s="47" t="s">
        <v>666</v>
      </c>
      <c r="J2733" s="533">
        <v>50000077</v>
      </c>
      <c r="K2733" s="14" t="s">
        <v>65</v>
      </c>
      <c r="L2733" s="14" t="s">
        <v>31</v>
      </c>
      <c r="M2733" s="45">
        <v>2733</v>
      </c>
      <c r="N2733" s="45">
        <v>1</v>
      </c>
      <c r="O2733" s="52">
        <v>4469.4199999999928</v>
      </c>
      <c r="P2733" s="48">
        <v>1787.768</v>
      </c>
      <c r="Q2733" s="12">
        <v>0</v>
      </c>
      <c r="R2733" s="46">
        <v>744.90333333333217</v>
      </c>
      <c r="T2733" s="59">
        <v>0</v>
      </c>
      <c r="U2733" s="14">
        <v>0</v>
      </c>
      <c r="V2733" s="59" t="s">
        <v>175</v>
      </c>
      <c r="X2733" s="46">
        <v>0</v>
      </c>
      <c r="Y2733" s="46">
        <v>0</v>
      </c>
      <c r="Z2733" s="46">
        <v>0</v>
      </c>
      <c r="AA2733" s="46">
        <v>0</v>
      </c>
      <c r="AB2733" s="46">
        <v>0</v>
      </c>
      <c r="AC2733" s="46">
        <v>0</v>
      </c>
      <c r="AD2733" s="46">
        <v>0</v>
      </c>
      <c r="AE2733" s="46">
        <v>0</v>
      </c>
      <c r="AF2733" s="46">
        <v>0</v>
      </c>
      <c r="AG2733" s="46">
        <v>0</v>
      </c>
      <c r="AH2733" s="46">
        <v>0</v>
      </c>
      <c r="AI2733" s="46">
        <v>0</v>
      </c>
      <c r="AJ2733" s="46">
        <v>0</v>
      </c>
      <c r="AK2733" s="46">
        <v>0</v>
      </c>
      <c r="AL2733" s="46">
        <v>4469.4199999999928</v>
      </c>
      <c r="AM2733" s="46">
        <v>0</v>
      </c>
    </row>
    <row r="2734" spans="5:39" x14ac:dyDescent="0.2">
      <c r="E2734" s="47">
        <v>273</v>
      </c>
      <c r="F2734" s="47">
        <v>284</v>
      </c>
      <c r="G2734" s="47" t="s">
        <v>252</v>
      </c>
      <c r="H2734" s="47" t="s">
        <v>665</v>
      </c>
      <c r="I2734" s="47" t="s">
        <v>666</v>
      </c>
      <c r="J2734" s="533">
        <v>50000077</v>
      </c>
      <c r="K2734" s="14" t="s">
        <v>64</v>
      </c>
      <c r="L2734" s="14" t="s">
        <v>57</v>
      </c>
      <c r="M2734" s="45">
        <v>2734</v>
      </c>
      <c r="N2734" s="45">
        <v>1</v>
      </c>
      <c r="O2734" s="46">
        <v>0</v>
      </c>
      <c r="Q2734" s="12">
        <v>0</v>
      </c>
      <c r="T2734" s="59">
        <v>0</v>
      </c>
      <c r="U2734" s="14">
        <v>0</v>
      </c>
      <c r="V2734" s="59" t="s">
        <v>175</v>
      </c>
      <c r="X2734" s="46">
        <v>0</v>
      </c>
      <c r="Y2734" s="46">
        <v>0</v>
      </c>
      <c r="Z2734" s="46">
        <v>0</v>
      </c>
      <c r="AA2734" s="46">
        <v>0</v>
      </c>
      <c r="AB2734" s="46">
        <v>0</v>
      </c>
      <c r="AC2734" s="46">
        <v>0</v>
      </c>
      <c r="AD2734" s="46">
        <v>0</v>
      </c>
      <c r="AE2734" s="46">
        <v>0</v>
      </c>
      <c r="AF2734" s="46">
        <v>0</v>
      </c>
      <c r="AG2734" s="46">
        <v>0</v>
      </c>
      <c r="AH2734" s="46">
        <v>0</v>
      </c>
      <c r="AI2734" s="46">
        <v>1747.43</v>
      </c>
      <c r="AJ2734" s="46">
        <v>0</v>
      </c>
      <c r="AK2734" s="46">
        <v>1747.4299999999928</v>
      </c>
      <c r="AL2734" s="46">
        <v>0</v>
      </c>
      <c r="AM2734" s="46">
        <v>0</v>
      </c>
    </row>
    <row r="2735" spans="5:39" x14ac:dyDescent="0.2">
      <c r="E2735" s="47">
        <v>273</v>
      </c>
      <c r="F2735" s="47">
        <v>284</v>
      </c>
      <c r="G2735" s="47" t="s">
        <v>252</v>
      </c>
      <c r="H2735" s="47" t="s">
        <v>665</v>
      </c>
      <c r="I2735" s="47" t="s">
        <v>666</v>
      </c>
      <c r="J2735" s="533">
        <v>50000077</v>
      </c>
      <c r="K2735" s="14" t="s">
        <v>64</v>
      </c>
      <c r="L2735" s="14" t="s">
        <v>54</v>
      </c>
      <c r="M2735" s="45">
        <v>2735</v>
      </c>
      <c r="N2735" s="45">
        <v>1</v>
      </c>
      <c r="O2735" s="46">
        <v>4369.4199999999928</v>
      </c>
      <c r="Q2735" s="12">
        <v>0</v>
      </c>
      <c r="T2735" s="59">
        <v>0</v>
      </c>
      <c r="U2735" s="14">
        <v>0</v>
      </c>
      <c r="V2735" s="59" t="s">
        <v>175</v>
      </c>
      <c r="X2735" s="46">
        <v>0</v>
      </c>
      <c r="Y2735" s="46">
        <v>129.72000000000003</v>
      </c>
      <c r="Z2735" s="46">
        <v>325.2800000000002</v>
      </c>
      <c r="AA2735" s="46">
        <v>0</v>
      </c>
      <c r="AB2735" s="46">
        <v>171.16999999999985</v>
      </c>
      <c r="AC2735" s="46">
        <v>0</v>
      </c>
      <c r="AD2735" s="46">
        <v>0</v>
      </c>
      <c r="AE2735" s="46">
        <v>0</v>
      </c>
      <c r="AF2735" s="46">
        <v>633.08999999999992</v>
      </c>
      <c r="AG2735" s="46">
        <v>864.45</v>
      </c>
      <c r="AH2735" s="46">
        <v>0</v>
      </c>
      <c r="AI2735" s="46">
        <v>1918.07</v>
      </c>
      <c r="AJ2735" s="46">
        <v>0</v>
      </c>
      <c r="AK2735" s="46">
        <v>2266.09</v>
      </c>
      <c r="AL2735" s="46">
        <v>4369.4199999999928</v>
      </c>
      <c r="AM2735" s="46">
        <v>2581.6519999999928</v>
      </c>
    </row>
    <row r="2736" spans="5:39" x14ac:dyDescent="0.2">
      <c r="E2736" s="47">
        <v>273</v>
      </c>
      <c r="F2736" s="47">
        <v>284</v>
      </c>
      <c r="G2736" s="47" t="s">
        <v>252</v>
      </c>
      <c r="H2736" s="47" t="s">
        <v>665</v>
      </c>
      <c r="I2736" s="47" t="s">
        <v>666</v>
      </c>
      <c r="J2736" s="533">
        <v>50000077</v>
      </c>
      <c r="K2736" s="14" t="s">
        <v>64</v>
      </c>
      <c r="L2736" s="14" t="s">
        <v>58</v>
      </c>
      <c r="M2736" s="45">
        <v>2736</v>
      </c>
      <c r="N2736" s="45">
        <v>1</v>
      </c>
      <c r="O2736" s="46">
        <v>99.999999999998181</v>
      </c>
      <c r="Q2736" s="12">
        <v>0</v>
      </c>
      <c r="T2736" s="59">
        <v>0</v>
      </c>
      <c r="U2736" s="14">
        <v>0</v>
      </c>
      <c r="V2736" s="59" t="s">
        <v>175</v>
      </c>
      <c r="X2736" s="46">
        <v>0</v>
      </c>
      <c r="Y2736" s="46">
        <v>3350.7200000000003</v>
      </c>
      <c r="Z2736" s="46">
        <v>3400.72</v>
      </c>
      <c r="AA2736" s="46">
        <v>3244.3999999999996</v>
      </c>
      <c r="AB2736" s="46">
        <v>3294.3999999999978</v>
      </c>
      <c r="AC2736" s="46">
        <v>2795.8099999999977</v>
      </c>
      <c r="AD2736" s="46">
        <v>2232.2099999999955</v>
      </c>
      <c r="AE2736" s="46">
        <v>1850.4299999999967</v>
      </c>
      <c r="AF2736" s="46">
        <v>1900.4299999999969</v>
      </c>
      <c r="AG2736" s="46">
        <v>1950.4299999999973</v>
      </c>
      <c r="AH2736" s="46">
        <v>35.009999999998399</v>
      </c>
      <c r="AI2736" s="46">
        <v>85.009999999994761</v>
      </c>
      <c r="AJ2736" s="46">
        <v>-7.2759576141834259E-12</v>
      </c>
      <c r="AK2736" s="46">
        <v>49.999999999996362</v>
      </c>
      <c r="AL2736" s="46">
        <v>99.999999999998181</v>
      </c>
      <c r="AM2736" s="46">
        <v>99.999999999994543</v>
      </c>
    </row>
    <row r="2737" spans="5:39" x14ac:dyDescent="0.2">
      <c r="E2737" s="47">
        <v>273</v>
      </c>
      <c r="F2737" s="47">
        <v>284</v>
      </c>
      <c r="G2737" s="47" t="s">
        <v>252</v>
      </c>
      <c r="H2737" s="47" t="s">
        <v>665</v>
      </c>
      <c r="I2737" s="47" t="s">
        <v>666</v>
      </c>
      <c r="J2737" s="533">
        <v>50000077</v>
      </c>
      <c r="K2737" s="14" t="s">
        <v>67</v>
      </c>
      <c r="L2737" s="14" t="s">
        <v>67</v>
      </c>
      <c r="M2737" s="45">
        <v>2737</v>
      </c>
      <c r="N2737" s="45">
        <v>1</v>
      </c>
      <c r="O2737" s="53">
        <v>0</v>
      </c>
      <c r="P2737" s="54">
        <v>0</v>
      </c>
      <c r="Q2737" s="55">
        <v>0</v>
      </c>
      <c r="R2737" s="56">
        <v>0</v>
      </c>
      <c r="S2737" s="57">
        <v>0</v>
      </c>
      <c r="T2737" s="60">
        <v>0</v>
      </c>
      <c r="U2737" s="14">
        <v>0</v>
      </c>
      <c r="V2737" s="60" t="s">
        <v>175</v>
      </c>
      <c r="Y2737" s="46">
        <v>0</v>
      </c>
      <c r="Z2737" s="46">
        <v>0</v>
      </c>
      <c r="AA2737" s="46">
        <v>0</v>
      </c>
      <c r="AB2737" s="46">
        <v>0</v>
      </c>
      <c r="AC2737" s="46">
        <v>0</v>
      </c>
      <c r="AD2737" s="46">
        <v>0</v>
      </c>
      <c r="AE2737" s="46">
        <v>0</v>
      </c>
      <c r="AF2737" s="46">
        <v>0</v>
      </c>
      <c r="AG2737" s="46">
        <v>0</v>
      </c>
      <c r="AH2737" s="46">
        <v>0</v>
      </c>
      <c r="AI2737" s="46">
        <v>0</v>
      </c>
      <c r="AJ2737" s="46">
        <v>0</v>
      </c>
      <c r="AK2737" s="46">
        <v>0</v>
      </c>
      <c r="AL2737" s="46">
        <v>0</v>
      </c>
      <c r="AM2737" s="46">
        <v>0</v>
      </c>
    </row>
    <row r="2738" spans="5:39" x14ac:dyDescent="0.2">
      <c r="E2738" s="14">
        <v>274</v>
      </c>
      <c r="F2738" s="14">
        <v>285</v>
      </c>
      <c r="G2738" s="14" t="s">
        <v>252</v>
      </c>
      <c r="H2738" s="14" t="s">
        <v>667</v>
      </c>
      <c r="I2738" s="14" t="s">
        <v>668</v>
      </c>
      <c r="J2738" s="531">
        <v>50000078</v>
      </c>
      <c r="K2738" s="14" t="s">
        <v>59</v>
      </c>
      <c r="L2738" s="14" t="s">
        <v>57</v>
      </c>
      <c r="M2738" s="45">
        <v>2738</v>
      </c>
      <c r="N2738" s="45">
        <v>1</v>
      </c>
      <c r="O2738" s="46">
        <v>2781.78</v>
      </c>
      <c r="Q2738" s="12" t="s">
        <v>405</v>
      </c>
      <c r="T2738" s="59" t="s">
        <v>74</v>
      </c>
      <c r="U2738" s="14">
        <v>0</v>
      </c>
      <c r="V2738" s="59" t="s">
        <v>174</v>
      </c>
      <c r="Y2738" s="46">
        <v>2665.34</v>
      </c>
      <c r="Z2738" s="46">
        <v>1798.56</v>
      </c>
      <c r="AA2738" s="46">
        <v>1796.56</v>
      </c>
      <c r="AB2738" s="46">
        <v>1796.56</v>
      </c>
      <c r="AC2738" s="46">
        <v>2665.34</v>
      </c>
      <c r="AD2738" s="46">
        <v>2665.34</v>
      </c>
      <c r="AE2738" s="46">
        <v>2781.78</v>
      </c>
      <c r="AF2738" s="46">
        <v>2781.78</v>
      </c>
      <c r="AG2738" s="46">
        <v>2781.78</v>
      </c>
      <c r="AH2738" s="46">
        <v>2781.78</v>
      </c>
      <c r="AI2738" s="46">
        <v>2781.78</v>
      </c>
      <c r="AJ2738" s="46">
        <v>2781.78</v>
      </c>
      <c r="AK2738" s="46">
        <v>2781.78</v>
      </c>
      <c r="AL2738" s="46">
        <v>2781.78</v>
      </c>
      <c r="AM2738" s="46">
        <v>0</v>
      </c>
    </row>
    <row r="2739" spans="5:39" x14ac:dyDescent="0.2">
      <c r="E2739" s="47">
        <v>274</v>
      </c>
      <c r="F2739" s="47">
        <v>285</v>
      </c>
      <c r="G2739" s="47" t="s">
        <v>252</v>
      </c>
      <c r="H2739" s="47" t="s">
        <v>667</v>
      </c>
      <c r="I2739" s="47" t="s">
        <v>668</v>
      </c>
      <c r="J2739" s="533">
        <v>50000078</v>
      </c>
      <c r="K2739" s="14" t="s">
        <v>59</v>
      </c>
      <c r="L2739" s="14" t="s">
        <v>54</v>
      </c>
      <c r="M2739" s="45">
        <v>2739</v>
      </c>
      <c r="N2739" s="45">
        <v>1</v>
      </c>
      <c r="O2739" s="46">
        <v>7123.7100000000009</v>
      </c>
      <c r="Q2739" s="12" t="s">
        <v>405</v>
      </c>
      <c r="T2739" s="59" t="s">
        <v>74</v>
      </c>
      <c r="U2739" s="14">
        <v>14</v>
      </c>
      <c r="V2739" s="59" t="s">
        <v>174</v>
      </c>
      <c r="Y2739" s="46">
        <v>2121.46</v>
      </c>
      <c r="Z2739" s="46">
        <v>4051.97</v>
      </c>
      <c r="AA2739" s="46">
        <v>2872.49</v>
      </c>
      <c r="AB2739" s="46">
        <v>2830.58</v>
      </c>
      <c r="AC2739" s="46">
        <v>1155.53</v>
      </c>
      <c r="AD2739" s="46">
        <v>872.77</v>
      </c>
      <c r="AE2739" s="46">
        <v>907.54</v>
      </c>
      <c r="AF2739" s="46">
        <v>3445.6799999999994</v>
      </c>
      <c r="AG2739" s="46">
        <v>1685.35</v>
      </c>
      <c r="AH2739" s="46">
        <v>2558.3900000000003</v>
      </c>
      <c r="AI2739" s="46">
        <v>3886.25</v>
      </c>
      <c r="AJ2739" s="46">
        <v>4461.74</v>
      </c>
      <c r="AK2739" s="46">
        <v>4719.9000000000005</v>
      </c>
      <c r="AL2739" s="46">
        <v>7123.7100000000009</v>
      </c>
      <c r="AM2739" s="46">
        <v>0</v>
      </c>
    </row>
    <row r="2740" spans="5:39" x14ac:dyDescent="0.2">
      <c r="E2740" s="47">
        <v>274</v>
      </c>
      <c r="F2740" s="47">
        <v>285</v>
      </c>
      <c r="G2740" s="47" t="s">
        <v>252</v>
      </c>
      <c r="H2740" s="47" t="s">
        <v>667</v>
      </c>
      <c r="I2740" s="47" t="s">
        <v>668</v>
      </c>
      <c r="J2740" s="533">
        <v>50000078</v>
      </c>
      <c r="K2740" s="14" t="s">
        <v>59</v>
      </c>
      <c r="L2740" s="14" t="s">
        <v>58</v>
      </c>
      <c r="M2740" s="45">
        <v>2740</v>
      </c>
      <c r="N2740" s="45">
        <v>1</v>
      </c>
      <c r="O2740" s="46">
        <v>49.999999999998181</v>
      </c>
      <c r="Q2740" s="12" t="s">
        <v>405</v>
      </c>
      <c r="T2740" s="59" t="s">
        <v>74</v>
      </c>
      <c r="U2740" s="14">
        <v>0</v>
      </c>
      <c r="V2740" s="59" t="s">
        <v>174</v>
      </c>
      <c r="Y2740" s="46">
        <v>50</v>
      </c>
      <c r="Z2740" s="46">
        <v>49.999999999999545</v>
      </c>
      <c r="AA2740" s="46">
        <v>50.000000000000455</v>
      </c>
      <c r="AB2740" s="46">
        <v>50.000000000000455</v>
      </c>
      <c r="AC2740" s="46">
        <v>49.999999999999773</v>
      </c>
      <c r="AD2740" s="46">
        <v>50</v>
      </c>
      <c r="AE2740" s="46">
        <v>50</v>
      </c>
      <c r="AF2740" s="46">
        <v>50.000000000000455</v>
      </c>
      <c r="AG2740" s="46">
        <v>50</v>
      </c>
      <c r="AH2740" s="46">
        <v>49.999999999999545</v>
      </c>
      <c r="AI2740" s="46">
        <v>49.999999999999545</v>
      </c>
      <c r="AJ2740" s="46">
        <v>50</v>
      </c>
      <c r="AK2740" s="46">
        <v>49.999999999999091</v>
      </c>
      <c r="AL2740" s="46">
        <v>49.999999999998181</v>
      </c>
      <c r="AM2740" s="46">
        <v>0</v>
      </c>
    </row>
    <row r="2741" spans="5:39" x14ac:dyDescent="0.2">
      <c r="E2741" s="47">
        <v>274</v>
      </c>
      <c r="F2741" s="47">
        <v>285</v>
      </c>
      <c r="G2741" s="47" t="s">
        <v>252</v>
      </c>
      <c r="H2741" s="47" t="s">
        <v>667</v>
      </c>
      <c r="I2741" s="47" t="s">
        <v>668</v>
      </c>
      <c r="J2741" s="533">
        <v>50000078</v>
      </c>
      <c r="K2741" s="14" t="s">
        <v>59</v>
      </c>
      <c r="L2741" s="14" t="s">
        <v>31</v>
      </c>
      <c r="M2741" s="45">
        <v>2741</v>
      </c>
      <c r="N2741" s="45">
        <v>1</v>
      </c>
      <c r="O2741" s="48">
        <v>9955.49</v>
      </c>
      <c r="Q2741" s="12" t="s">
        <v>405</v>
      </c>
      <c r="R2741" s="46">
        <v>6904.336666666667</v>
      </c>
      <c r="T2741" s="59" t="s">
        <v>74</v>
      </c>
      <c r="U2741" s="14">
        <v>0</v>
      </c>
      <c r="V2741" s="59" t="s">
        <v>174</v>
      </c>
      <c r="X2741" s="46">
        <v>2715.34</v>
      </c>
      <c r="Y2741" s="46">
        <v>4836.8</v>
      </c>
      <c r="Z2741" s="46">
        <v>5900.5299999999988</v>
      </c>
      <c r="AA2741" s="46">
        <v>4719.0499999999993</v>
      </c>
      <c r="AB2741" s="46">
        <v>4677.1399999999994</v>
      </c>
      <c r="AC2741" s="46">
        <v>3870.87</v>
      </c>
      <c r="AD2741" s="46">
        <v>3588.11</v>
      </c>
      <c r="AE2741" s="46">
        <v>3739.32</v>
      </c>
      <c r="AF2741" s="46">
        <v>6277.4599999999991</v>
      </c>
      <c r="AG2741" s="46">
        <v>4517.13</v>
      </c>
      <c r="AH2741" s="46">
        <v>5390.17</v>
      </c>
      <c r="AI2741" s="46">
        <v>6718.0300000000007</v>
      </c>
      <c r="AJ2741" s="46">
        <v>7293.52</v>
      </c>
      <c r="AK2741" s="46">
        <v>7551.6799999999994</v>
      </c>
      <c r="AL2741" s="46">
        <v>9955.49</v>
      </c>
      <c r="AM2741" s="46">
        <v>0</v>
      </c>
    </row>
    <row r="2742" spans="5:39" x14ac:dyDescent="0.2">
      <c r="E2742" s="47">
        <v>274</v>
      </c>
      <c r="F2742" s="47">
        <v>285</v>
      </c>
      <c r="G2742" s="47" t="s">
        <v>252</v>
      </c>
      <c r="H2742" s="47" t="s">
        <v>667</v>
      </c>
      <c r="I2742" s="47" t="s">
        <v>668</v>
      </c>
      <c r="J2742" s="533">
        <v>50000078</v>
      </c>
      <c r="K2742" s="14" t="s">
        <v>37</v>
      </c>
      <c r="L2742" s="14" t="s">
        <v>31</v>
      </c>
      <c r="M2742" s="45">
        <v>2742</v>
      </c>
      <c r="N2742" s="45">
        <v>1</v>
      </c>
      <c r="O2742" s="48">
        <v>0</v>
      </c>
      <c r="P2742" s="48"/>
      <c r="Q2742" s="12" t="s">
        <v>405</v>
      </c>
      <c r="R2742" s="46">
        <v>4365</v>
      </c>
      <c r="T2742" s="59" t="s">
        <v>74</v>
      </c>
      <c r="U2742" s="14">
        <v>0</v>
      </c>
      <c r="V2742" s="59" t="s">
        <v>174</v>
      </c>
      <c r="Y2742" s="46">
        <v>2715.34</v>
      </c>
      <c r="Z2742" s="46">
        <v>4836.8</v>
      </c>
      <c r="AA2742" s="46">
        <v>10619.58</v>
      </c>
      <c r="AB2742" s="46">
        <v>4677.1400000000003</v>
      </c>
      <c r="AC2742" s="46">
        <v>0</v>
      </c>
      <c r="AD2742" s="46">
        <v>0</v>
      </c>
      <c r="AE2742" s="46">
        <v>6000</v>
      </c>
      <c r="AF2742" s="46">
        <v>0</v>
      </c>
      <c r="AG2742" s="46">
        <v>0</v>
      </c>
      <c r="AH2742" s="46">
        <v>0</v>
      </c>
      <c r="AI2742" s="46">
        <v>4850</v>
      </c>
      <c r="AJ2742" s="46">
        <v>9700</v>
      </c>
      <c r="AK2742" s="46">
        <v>11640</v>
      </c>
      <c r="AL2742" s="46">
        <v>0</v>
      </c>
      <c r="AM2742" s="46">
        <v>16027.067999999999</v>
      </c>
    </row>
    <row r="2743" spans="5:39" x14ac:dyDescent="0.2">
      <c r="E2743" s="47">
        <v>274</v>
      </c>
      <c r="F2743" s="47">
        <v>285</v>
      </c>
      <c r="G2743" s="47" t="s">
        <v>252</v>
      </c>
      <c r="H2743" s="47" t="s">
        <v>667</v>
      </c>
      <c r="I2743" s="47" t="s">
        <v>668</v>
      </c>
      <c r="J2743" s="533">
        <v>50000078</v>
      </c>
      <c r="K2743" s="14" t="s">
        <v>65</v>
      </c>
      <c r="L2743" s="14" t="s">
        <v>31</v>
      </c>
      <c r="M2743" s="45">
        <v>2743</v>
      </c>
      <c r="N2743" s="45">
        <v>1</v>
      </c>
      <c r="O2743" s="52">
        <v>26711.779999999984</v>
      </c>
      <c r="P2743" s="48">
        <v>16027.067999999999</v>
      </c>
      <c r="Q2743" s="12" t="s">
        <v>405</v>
      </c>
      <c r="R2743" s="46">
        <v>4451.9633333333304</v>
      </c>
      <c r="T2743" s="59" t="s">
        <v>74</v>
      </c>
      <c r="U2743" s="14">
        <v>0</v>
      </c>
      <c r="V2743" s="59" t="s">
        <v>174</v>
      </c>
      <c r="X2743" s="46">
        <v>0</v>
      </c>
      <c r="Y2743" s="46">
        <v>0</v>
      </c>
      <c r="Z2743" s="46">
        <v>0</v>
      </c>
      <c r="AA2743" s="46">
        <v>0</v>
      </c>
      <c r="AB2743" s="46">
        <v>0</v>
      </c>
      <c r="AC2743" s="46">
        <v>0</v>
      </c>
      <c r="AD2743" s="46">
        <v>0</v>
      </c>
      <c r="AE2743" s="46">
        <v>0</v>
      </c>
      <c r="AF2743" s="46">
        <v>0</v>
      </c>
      <c r="AG2743" s="46">
        <v>0</v>
      </c>
      <c r="AH2743" s="46">
        <v>0</v>
      </c>
      <c r="AI2743" s="46">
        <v>1911.0899999999911</v>
      </c>
      <c r="AJ2743" s="46">
        <v>7293.52</v>
      </c>
      <c r="AK2743" s="46">
        <v>7551.6799999999921</v>
      </c>
      <c r="AL2743" s="46">
        <v>9955.49</v>
      </c>
      <c r="AM2743" s="46">
        <v>0</v>
      </c>
    </row>
    <row r="2744" spans="5:39" x14ac:dyDescent="0.2">
      <c r="E2744" s="47">
        <v>274</v>
      </c>
      <c r="F2744" s="47">
        <v>285</v>
      </c>
      <c r="G2744" s="47" t="s">
        <v>252</v>
      </c>
      <c r="H2744" s="47" t="s">
        <v>667</v>
      </c>
      <c r="I2744" s="47" t="s">
        <v>668</v>
      </c>
      <c r="J2744" s="533">
        <v>50000078</v>
      </c>
      <c r="K2744" s="14" t="s">
        <v>64</v>
      </c>
      <c r="L2744" s="14" t="s">
        <v>57</v>
      </c>
      <c r="M2744" s="45">
        <v>2744</v>
      </c>
      <c r="N2744" s="45">
        <v>1</v>
      </c>
      <c r="O2744" s="46">
        <v>2781.78</v>
      </c>
      <c r="Q2744" s="12" t="s">
        <v>405</v>
      </c>
      <c r="T2744" s="59" t="s">
        <v>74</v>
      </c>
      <c r="U2744" s="14">
        <v>0</v>
      </c>
      <c r="V2744" s="59" t="s">
        <v>174</v>
      </c>
      <c r="X2744" s="46">
        <v>0</v>
      </c>
      <c r="Y2744" s="46">
        <v>0</v>
      </c>
      <c r="Z2744" s="46">
        <v>0</v>
      </c>
      <c r="AA2744" s="46">
        <v>0</v>
      </c>
      <c r="AB2744" s="46">
        <v>0</v>
      </c>
      <c r="AC2744" s="46">
        <v>2665.3399999999965</v>
      </c>
      <c r="AD2744" s="46">
        <v>5330.6799999999967</v>
      </c>
      <c r="AE2744" s="46">
        <v>2112.4599999999973</v>
      </c>
      <c r="AF2744" s="46">
        <v>4894.239999999998</v>
      </c>
      <c r="AG2744" s="46">
        <v>7676.0199999999986</v>
      </c>
      <c r="AH2744" s="46">
        <v>10457.799999999999</v>
      </c>
      <c r="AI2744" s="46">
        <v>8389.58</v>
      </c>
      <c r="AJ2744" s="46">
        <v>1471.3600000000006</v>
      </c>
      <c r="AK2744" s="46">
        <v>0</v>
      </c>
      <c r="AL2744" s="46">
        <v>2781.78</v>
      </c>
      <c r="AM2744" s="46">
        <v>0</v>
      </c>
    </row>
    <row r="2745" spans="5:39" x14ac:dyDescent="0.2">
      <c r="E2745" s="47">
        <v>274</v>
      </c>
      <c r="F2745" s="47">
        <v>285</v>
      </c>
      <c r="G2745" s="47" t="s">
        <v>252</v>
      </c>
      <c r="H2745" s="47" t="s">
        <v>667</v>
      </c>
      <c r="I2745" s="47" t="s">
        <v>668</v>
      </c>
      <c r="J2745" s="533">
        <v>50000078</v>
      </c>
      <c r="K2745" s="14" t="s">
        <v>64</v>
      </c>
      <c r="L2745" s="14" t="s">
        <v>54</v>
      </c>
      <c r="M2745" s="45">
        <v>2745</v>
      </c>
      <c r="N2745" s="45">
        <v>1</v>
      </c>
      <c r="O2745" s="46">
        <v>23430.000000000004</v>
      </c>
      <c r="Q2745" s="12" t="s">
        <v>405</v>
      </c>
      <c r="T2745" s="59" t="s">
        <v>74</v>
      </c>
      <c r="U2745" s="14">
        <v>0</v>
      </c>
      <c r="V2745" s="59" t="s">
        <v>174</v>
      </c>
      <c r="X2745" s="46">
        <v>0</v>
      </c>
      <c r="Y2745" s="46">
        <v>2071.46</v>
      </c>
      <c r="Z2745" s="46">
        <v>3085.19</v>
      </c>
      <c r="AA2745" s="46">
        <v>0</v>
      </c>
      <c r="AB2745" s="46">
        <v>0</v>
      </c>
      <c r="AC2745" s="46">
        <v>1155.53</v>
      </c>
      <c r="AD2745" s="46">
        <v>2028.3</v>
      </c>
      <c r="AE2745" s="46">
        <v>2935.84</v>
      </c>
      <c r="AF2745" s="46">
        <v>6381.5199999999995</v>
      </c>
      <c r="AG2745" s="46">
        <v>8066.869999999999</v>
      </c>
      <c r="AH2745" s="46">
        <v>10625.259999999998</v>
      </c>
      <c r="AI2745" s="46">
        <v>14511.509999999998</v>
      </c>
      <c r="AJ2745" s="46">
        <v>18973.25</v>
      </c>
      <c r="AK2745" s="46">
        <v>16306.290000000003</v>
      </c>
      <c r="AL2745" s="46">
        <v>23430.000000000004</v>
      </c>
      <c r="AM2745" s="46">
        <v>10184.712000000005</v>
      </c>
    </row>
    <row r="2746" spans="5:39" x14ac:dyDescent="0.2">
      <c r="E2746" s="47">
        <v>274</v>
      </c>
      <c r="F2746" s="47">
        <v>285</v>
      </c>
      <c r="G2746" s="47" t="s">
        <v>252</v>
      </c>
      <c r="H2746" s="47" t="s">
        <v>667</v>
      </c>
      <c r="I2746" s="47" t="s">
        <v>668</v>
      </c>
      <c r="J2746" s="533">
        <v>50000078</v>
      </c>
      <c r="K2746" s="14" t="s">
        <v>64</v>
      </c>
      <c r="L2746" s="14" t="s">
        <v>58</v>
      </c>
      <c r="M2746" s="45">
        <v>2746</v>
      </c>
      <c r="N2746" s="45">
        <v>1</v>
      </c>
      <c r="O2746" s="46">
        <v>499.99999999998181</v>
      </c>
      <c r="Q2746" s="12" t="s">
        <v>405</v>
      </c>
      <c r="T2746" s="59" t="s">
        <v>74</v>
      </c>
      <c r="U2746" s="14">
        <v>0</v>
      </c>
      <c r="V2746" s="59" t="s">
        <v>174</v>
      </c>
      <c r="X2746" s="46">
        <v>0</v>
      </c>
      <c r="Y2746" s="46">
        <v>2765.34</v>
      </c>
      <c r="Z2746" s="46">
        <v>2815.3399999999979</v>
      </c>
      <c r="AA2746" s="46">
        <v>-3.637978807091713E-12</v>
      </c>
      <c r="AB2746" s="46">
        <v>-3.637978807091713E-12</v>
      </c>
      <c r="AC2746" s="46">
        <v>49.999999999998863</v>
      </c>
      <c r="AD2746" s="46">
        <v>99.999999999999318</v>
      </c>
      <c r="AE2746" s="46">
        <v>149.99999999999818</v>
      </c>
      <c r="AF2746" s="46">
        <v>199.99999999999727</v>
      </c>
      <c r="AG2746" s="46">
        <v>249.99999999999454</v>
      </c>
      <c r="AH2746" s="46">
        <v>299.99999999999272</v>
      </c>
      <c r="AI2746" s="46">
        <v>349.99999999999091</v>
      </c>
      <c r="AJ2746" s="46">
        <v>399.99999999998545</v>
      </c>
      <c r="AK2746" s="46">
        <v>449.99999999997635</v>
      </c>
      <c r="AL2746" s="46">
        <v>499.99999999998181</v>
      </c>
      <c r="AM2746" s="46">
        <v>499.99999999997999</v>
      </c>
    </row>
    <row r="2747" spans="5:39" x14ac:dyDescent="0.2">
      <c r="E2747" s="47">
        <v>274</v>
      </c>
      <c r="F2747" s="47">
        <v>285</v>
      </c>
      <c r="G2747" s="47" t="s">
        <v>252</v>
      </c>
      <c r="H2747" s="47" t="s">
        <v>667</v>
      </c>
      <c r="I2747" s="47" t="s">
        <v>668</v>
      </c>
      <c r="J2747" s="533">
        <v>50000078</v>
      </c>
      <c r="K2747" s="14" t="s">
        <v>67</v>
      </c>
      <c r="L2747" s="14" t="s">
        <v>67</v>
      </c>
      <c r="M2747" s="45">
        <v>2747</v>
      </c>
      <c r="N2747" s="45">
        <v>1</v>
      </c>
      <c r="O2747" s="53">
        <v>30.464567318238551</v>
      </c>
      <c r="P2747" s="54">
        <v>20.464567318238551</v>
      </c>
      <c r="Q2747" s="55" t="s">
        <v>405</v>
      </c>
      <c r="R2747" s="56">
        <v>3.8688408879250265</v>
      </c>
      <c r="S2747" s="57" t="s">
        <v>370</v>
      </c>
      <c r="T2747" s="60" t="s">
        <v>74</v>
      </c>
      <c r="U2747" s="14">
        <v>0</v>
      </c>
      <c r="V2747" s="60" t="s">
        <v>174</v>
      </c>
      <c r="Y2747" s="46">
        <v>30.464567318238551</v>
      </c>
      <c r="Z2747" s="46">
        <v>30.464567318238551</v>
      </c>
      <c r="AA2747" s="46">
        <v>30.464567318238551</v>
      </c>
      <c r="AB2747" s="46">
        <v>30.464567318238551</v>
      </c>
      <c r="AC2747" s="46">
        <v>30.464567318238551</v>
      </c>
      <c r="AD2747" s="46">
        <v>30.464567318238551</v>
      </c>
      <c r="AE2747" s="46">
        <v>30.464567318238551</v>
      </c>
      <c r="AF2747" s="46">
        <v>30.464567318238551</v>
      </c>
      <c r="AG2747" s="46">
        <v>30.464567318238551</v>
      </c>
      <c r="AH2747" s="46">
        <v>30.464567318238551</v>
      </c>
      <c r="AI2747" s="46">
        <v>30.464567318238551</v>
      </c>
      <c r="AJ2747" s="46">
        <v>30.464567318238551</v>
      </c>
      <c r="AK2747" s="46">
        <v>30.464567318238551</v>
      </c>
      <c r="AL2747" s="46">
        <v>30.464567318238551</v>
      </c>
      <c r="AM2747" s="46">
        <v>30.464567318238551</v>
      </c>
    </row>
    <row r="2748" spans="5:39" x14ac:dyDescent="0.2">
      <c r="E2748" s="14">
        <v>275</v>
      </c>
      <c r="F2748" s="14">
        <v>286</v>
      </c>
      <c r="G2748" s="14" t="s">
        <v>252</v>
      </c>
      <c r="H2748" s="14" t="s">
        <v>669</v>
      </c>
      <c r="I2748" s="14" t="s">
        <v>670</v>
      </c>
      <c r="J2748" s="531">
        <v>50000079</v>
      </c>
      <c r="K2748" s="14" t="s">
        <v>59</v>
      </c>
      <c r="L2748" s="14" t="s">
        <v>57</v>
      </c>
      <c r="M2748" s="45">
        <v>2748</v>
      </c>
      <c r="N2748" s="45">
        <v>1</v>
      </c>
      <c r="O2748" s="46">
        <v>2742.6</v>
      </c>
      <c r="Q2748" s="12">
        <v>0</v>
      </c>
      <c r="T2748" s="59">
        <v>0</v>
      </c>
      <c r="U2748" s="14">
        <v>0</v>
      </c>
      <c r="V2748" s="59" t="s">
        <v>174</v>
      </c>
      <c r="Y2748" s="46">
        <v>2627.8</v>
      </c>
      <c r="Z2748" s="46">
        <v>2635.78</v>
      </c>
      <c r="AA2748" s="46">
        <v>2631.79</v>
      </c>
      <c r="AB2748" s="46">
        <v>2631.79</v>
      </c>
      <c r="AC2748" s="46">
        <v>2627.8</v>
      </c>
      <c r="AD2748" s="46">
        <v>2627.8</v>
      </c>
      <c r="AE2748" s="46">
        <v>2742.6</v>
      </c>
      <c r="AF2748" s="46">
        <v>2742.6</v>
      </c>
      <c r="AG2748" s="46">
        <v>2742.6</v>
      </c>
      <c r="AH2748" s="46">
        <v>2742.6</v>
      </c>
      <c r="AI2748" s="46">
        <v>2742.6</v>
      </c>
      <c r="AJ2748" s="46">
        <v>2742.6</v>
      </c>
      <c r="AK2748" s="46">
        <v>2742.6</v>
      </c>
      <c r="AL2748" s="46">
        <v>2742.6</v>
      </c>
      <c r="AM2748" s="46">
        <v>0</v>
      </c>
    </row>
    <row r="2749" spans="5:39" x14ac:dyDescent="0.2">
      <c r="E2749" s="47">
        <v>275</v>
      </c>
      <c r="F2749" s="47">
        <v>286</v>
      </c>
      <c r="G2749" s="47" t="s">
        <v>252</v>
      </c>
      <c r="H2749" s="47" t="s">
        <v>669</v>
      </c>
      <c r="I2749" s="47" t="s">
        <v>670</v>
      </c>
      <c r="J2749" s="533">
        <v>50000079</v>
      </c>
      <c r="K2749" s="14" t="s">
        <v>59</v>
      </c>
      <c r="L2749" s="14" t="s">
        <v>54</v>
      </c>
      <c r="M2749" s="45">
        <v>2749</v>
      </c>
      <c r="N2749" s="45">
        <v>1</v>
      </c>
      <c r="O2749" s="46">
        <v>4542.3900000000003</v>
      </c>
      <c r="Q2749" s="12">
        <v>0</v>
      </c>
      <c r="T2749" s="59">
        <v>0</v>
      </c>
      <c r="U2749" s="14">
        <v>0</v>
      </c>
      <c r="V2749" s="59" t="s">
        <v>174</v>
      </c>
      <c r="Y2749" s="46">
        <v>2734.9300000000003</v>
      </c>
      <c r="Z2749" s="46">
        <v>4115.6600000000008</v>
      </c>
      <c r="AA2749" s="46">
        <v>1971.78</v>
      </c>
      <c r="AB2749" s="46">
        <v>2522.5299999999997</v>
      </c>
      <c r="AC2749" s="46">
        <v>1782.9599999999998</v>
      </c>
      <c r="AD2749" s="46">
        <v>1422.8000000000002</v>
      </c>
      <c r="AE2749" s="46">
        <v>616.80999999999995</v>
      </c>
      <c r="AF2749" s="46">
        <v>1329.68</v>
      </c>
      <c r="AG2749" s="46">
        <v>1559.5700000000002</v>
      </c>
      <c r="AH2749" s="46">
        <v>2089.0699999999997</v>
      </c>
      <c r="AI2749" s="46">
        <v>2834.38</v>
      </c>
      <c r="AJ2749" s="46">
        <v>3683.66</v>
      </c>
      <c r="AK2749" s="46">
        <v>3990.2200000000003</v>
      </c>
      <c r="AL2749" s="46">
        <v>4542.3900000000003</v>
      </c>
      <c r="AM2749" s="46">
        <v>0</v>
      </c>
    </row>
    <row r="2750" spans="5:39" x14ac:dyDescent="0.2">
      <c r="E2750" s="47">
        <v>275</v>
      </c>
      <c r="F2750" s="47">
        <v>286</v>
      </c>
      <c r="G2750" s="47" t="s">
        <v>252</v>
      </c>
      <c r="H2750" s="47" t="s">
        <v>669</v>
      </c>
      <c r="I2750" s="47" t="s">
        <v>670</v>
      </c>
      <c r="J2750" s="533">
        <v>50000079</v>
      </c>
      <c r="K2750" s="14" t="s">
        <v>59</v>
      </c>
      <c r="L2750" s="14" t="s">
        <v>58</v>
      </c>
      <c r="M2750" s="45">
        <v>2750</v>
      </c>
      <c r="N2750" s="45">
        <v>1</v>
      </c>
      <c r="O2750" s="46">
        <v>49.999999999999091</v>
      </c>
      <c r="Q2750" s="12">
        <v>0</v>
      </c>
      <c r="T2750" s="59">
        <v>0</v>
      </c>
      <c r="U2750" s="14">
        <v>0</v>
      </c>
      <c r="V2750" s="59" t="s">
        <v>174</v>
      </c>
      <c r="Y2750" s="46">
        <v>49.999999999999091</v>
      </c>
      <c r="Z2750" s="46">
        <v>49.999999999999091</v>
      </c>
      <c r="AA2750" s="46">
        <v>49.999999999999773</v>
      </c>
      <c r="AB2750" s="46">
        <v>50</v>
      </c>
      <c r="AC2750" s="46">
        <v>50.000000000000227</v>
      </c>
      <c r="AD2750" s="46">
        <v>50</v>
      </c>
      <c r="AE2750" s="46">
        <v>50</v>
      </c>
      <c r="AF2750" s="46">
        <v>49.999999999999773</v>
      </c>
      <c r="AG2750" s="46">
        <v>50</v>
      </c>
      <c r="AH2750" s="46">
        <v>50.000000000000455</v>
      </c>
      <c r="AI2750" s="46">
        <v>49.999999999999545</v>
      </c>
      <c r="AJ2750" s="46">
        <v>50.000000000000455</v>
      </c>
      <c r="AK2750" s="46">
        <v>49.999999999999545</v>
      </c>
      <c r="AL2750" s="46">
        <v>49.999999999999091</v>
      </c>
      <c r="AM2750" s="46">
        <v>0</v>
      </c>
    </row>
    <row r="2751" spans="5:39" x14ac:dyDescent="0.2">
      <c r="E2751" s="47">
        <v>275</v>
      </c>
      <c r="F2751" s="47">
        <v>286</v>
      </c>
      <c r="G2751" s="47" t="s">
        <v>252</v>
      </c>
      <c r="H2751" s="47" t="s">
        <v>669</v>
      </c>
      <c r="I2751" s="47" t="s">
        <v>670</v>
      </c>
      <c r="J2751" s="533">
        <v>50000079</v>
      </c>
      <c r="K2751" s="14" t="s">
        <v>59</v>
      </c>
      <c r="L2751" s="14" t="s">
        <v>31</v>
      </c>
      <c r="M2751" s="45">
        <v>2751</v>
      </c>
      <c r="N2751" s="45">
        <v>1</v>
      </c>
      <c r="O2751" s="48">
        <v>7334.9899999999989</v>
      </c>
      <c r="Q2751" s="12">
        <v>0</v>
      </c>
      <c r="R2751" s="46">
        <v>5909.1483333333335</v>
      </c>
      <c r="T2751" s="59">
        <v>0</v>
      </c>
      <c r="U2751" s="14">
        <v>0</v>
      </c>
      <c r="V2751" s="59" t="s">
        <v>174</v>
      </c>
      <c r="X2751" s="46">
        <v>3389.2</v>
      </c>
      <c r="Y2751" s="46">
        <v>5412.73</v>
      </c>
      <c r="Z2751" s="46">
        <v>6801.44</v>
      </c>
      <c r="AA2751" s="46">
        <v>4653.57</v>
      </c>
      <c r="AB2751" s="46">
        <v>5204.32</v>
      </c>
      <c r="AC2751" s="46">
        <v>4460.76</v>
      </c>
      <c r="AD2751" s="46">
        <v>4100.6000000000004</v>
      </c>
      <c r="AE2751" s="46">
        <v>3409.41</v>
      </c>
      <c r="AF2751" s="46">
        <v>4122.28</v>
      </c>
      <c r="AG2751" s="46">
        <v>4352.17</v>
      </c>
      <c r="AH2751" s="46">
        <v>4881.67</v>
      </c>
      <c r="AI2751" s="46">
        <v>5626.98</v>
      </c>
      <c r="AJ2751" s="46">
        <v>6476.26</v>
      </c>
      <c r="AK2751" s="46">
        <v>6782.82</v>
      </c>
      <c r="AL2751" s="46">
        <v>7334.9899999999989</v>
      </c>
      <c r="AM2751" s="46">
        <v>0</v>
      </c>
    </row>
    <row r="2752" spans="5:39" x14ac:dyDescent="0.2">
      <c r="E2752" s="47">
        <v>275</v>
      </c>
      <c r="F2752" s="47">
        <v>286</v>
      </c>
      <c r="G2752" s="47" t="s">
        <v>252</v>
      </c>
      <c r="H2752" s="47" t="s">
        <v>669</v>
      </c>
      <c r="I2752" s="47" t="s">
        <v>670</v>
      </c>
      <c r="J2752" s="533">
        <v>50000079</v>
      </c>
      <c r="K2752" s="14" t="s">
        <v>37</v>
      </c>
      <c r="L2752" s="14" t="s">
        <v>31</v>
      </c>
      <c r="M2752" s="45">
        <v>2752</v>
      </c>
      <c r="N2752" s="45">
        <v>1</v>
      </c>
      <c r="O2752" s="48">
        <v>7693.36</v>
      </c>
      <c r="P2752" s="48"/>
      <c r="Q2752" s="12">
        <v>0</v>
      </c>
      <c r="R2752" s="46">
        <v>5525.4533333333338</v>
      </c>
      <c r="T2752" s="59">
        <v>0</v>
      </c>
      <c r="U2752" s="14">
        <v>0</v>
      </c>
      <c r="V2752" s="59" t="s">
        <v>174</v>
      </c>
      <c r="Y2752" s="46">
        <v>3389.2</v>
      </c>
      <c r="Z2752" s="46">
        <v>5413.73</v>
      </c>
      <c r="AA2752" s="46">
        <v>6800.44</v>
      </c>
      <c r="AB2752" s="46">
        <v>4653.57</v>
      </c>
      <c r="AC2752" s="46">
        <v>5204.32</v>
      </c>
      <c r="AD2752" s="46">
        <v>4460.76</v>
      </c>
      <c r="AE2752" s="46">
        <v>8921.52</v>
      </c>
      <c r="AF2752" s="46">
        <v>-1411.51</v>
      </c>
      <c r="AG2752" s="46">
        <v>4122.28</v>
      </c>
      <c r="AH2752" s="46">
        <v>4352.17</v>
      </c>
      <c r="AI2752" s="46">
        <v>4881.67</v>
      </c>
      <c r="AJ2752" s="46">
        <v>12103.24</v>
      </c>
      <c r="AK2752" s="46">
        <v>0</v>
      </c>
      <c r="AL2752" s="46">
        <v>7693.36</v>
      </c>
      <c r="AM2752" s="46">
        <v>5139.5600000000004</v>
      </c>
    </row>
    <row r="2753" spans="5:39" x14ac:dyDescent="0.2">
      <c r="E2753" s="47">
        <v>275</v>
      </c>
      <c r="F2753" s="47">
        <v>286</v>
      </c>
      <c r="G2753" s="47" t="s">
        <v>252</v>
      </c>
      <c r="H2753" s="47" t="s">
        <v>669</v>
      </c>
      <c r="I2753" s="47" t="s">
        <v>670</v>
      </c>
      <c r="J2753" s="533">
        <v>50000079</v>
      </c>
      <c r="K2753" s="14" t="s">
        <v>65</v>
      </c>
      <c r="L2753" s="14" t="s">
        <v>31</v>
      </c>
      <c r="M2753" s="45">
        <v>2753</v>
      </c>
      <c r="N2753" s="45">
        <v>1</v>
      </c>
      <c r="O2753" s="52">
        <v>6424.4500000000053</v>
      </c>
      <c r="P2753" s="48">
        <v>5139.5600000000004</v>
      </c>
      <c r="Q2753" s="12">
        <v>0</v>
      </c>
      <c r="R2753" s="46">
        <v>1070.7416666666675</v>
      </c>
      <c r="T2753" s="59">
        <v>0</v>
      </c>
      <c r="U2753" s="14">
        <v>0</v>
      </c>
      <c r="V2753" s="59" t="s">
        <v>174</v>
      </c>
      <c r="X2753" s="46">
        <v>0</v>
      </c>
      <c r="Y2753" s="46">
        <v>0</v>
      </c>
      <c r="Z2753" s="46">
        <v>0</v>
      </c>
      <c r="AA2753" s="46">
        <v>0</v>
      </c>
      <c r="AB2753" s="46">
        <v>0</v>
      </c>
      <c r="AC2753" s="46">
        <v>0</v>
      </c>
      <c r="AD2753" s="46">
        <v>0</v>
      </c>
      <c r="AE2753" s="46">
        <v>0</v>
      </c>
      <c r="AF2753" s="46">
        <v>0</v>
      </c>
      <c r="AG2753" s="46">
        <v>0</v>
      </c>
      <c r="AH2753" s="46">
        <v>0</v>
      </c>
      <c r="AI2753" s="46">
        <v>0</v>
      </c>
      <c r="AJ2753" s="46">
        <v>0</v>
      </c>
      <c r="AK2753" s="46">
        <v>0</v>
      </c>
      <c r="AL2753" s="46">
        <v>6424.4500000000053</v>
      </c>
      <c r="AM2753" s="46">
        <v>0</v>
      </c>
    </row>
    <row r="2754" spans="5:39" x14ac:dyDescent="0.2">
      <c r="E2754" s="47">
        <v>275</v>
      </c>
      <c r="F2754" s="47">
        <v>286</v>
      </c>
      <c r="G2754" s="47" t="s">
        <v>252</v>
      </c>
      <c r="H2754" s="47" t="s">
        <v>669</v>
      </c>
      <c r="I2754" s="47" t="s">
        <v>670</v>
      </c>
      <c r="J2754" s="533">
        <v>50000079</v>
      </c>
      <c r="K2754" s="14" t="s">
        <v>64</v>
      </c>
      <c r="L2754" s="14" t="s">
        <v>57</v>
      </c>
      <c r="M2754" s="45">
        <v>2754</v>
      </c>
      <c r="N2754" s="45">
        <v>1</v>
      </c>
      <c r="O2754" s="46">
        <v>0</v>
      </c>
      <c r="Q2754" s="12">
        <v>0</v>
      </c>
      <c r="T2754" s="59">
        <v>0</v>
      </c>
      <c r="U2754" s="14">
        <v>0</v>
      </c>
      <c r="V2754" s="59" t="s">
        <v>174</v>
      </c>
      <c r="X2754" s="46">
        <v>0</v>
      </c>
      <c r="Y2754" s="46">
        <v>0</v>
      </c>
      <c r="Z2754" s="46">
        <v>0</v>
      </c>
      <c r="AA2754" s="46">
        <v>0</v>
      </c>
      <c r="AB2754" s="46">
        <v>0</v>
      </c>
      <c r="AC2754" s="46">
        <v>0</v>
      </c>
      <c r="AD2754" s="46">
        <v>0</v>
      </c>
      <c r="AE2754" s="46">
        <v>0</v>
      </c>
      <c r="AF2754" s="46">
        <v>2742.6000000000049</v>
      </c>
      <c r="AG2754" s="46">
        <v>1362.9200000000046</v>
      </c>
      <c r="AH2754" s="46">
        <v>0</v>
      </c>
      <c r="AI2754" s="46">
        <v>0</v>
      </c>
      <c r="AJ2754" s="46">
        <v>0</v>
      </c>
      <c r="AK2754" s="46">
        <v>2742.6</v>
      </c>
      <c r="AL2754" s="46">
        <v>0</v>
      </c>
      <c r="AM2754" s="46">
        <v>0</v>
      </c>
    </row>
    <row r="2755" spans="5:39" x14ac:dyDescent="0.2">
      <c r="E2755" s="47">
        <v>275</v>
      </c>
      <c r="F2755" s="47">
        <v>286</v>
      </c>
      <c r="G2755" s="47" t="s">
        <v>252</v>
      </c>
      <c r="H2755" s="47" t="s">
        <v>669</v>
      </c>
      <c r="I2755" s="47" t="s">
        <v>670</v>
      </c>
      <c r="J2755" s="533">
        <v>50000079</v>
      </c>
      <c r="K2755" s="14" t="s">
        <v>64</v>
      </c>
      <c r="L2755" s="14" t="s">
        <v>54</v>
      </c>
      <c r="M2755" s="45">
        <v>2755</v>
      </c>
      <c r="N2755" s="45">
        <v>1</v>
      </c>
      <c r="O2755" s="46">
        <v>6324.4500000000007</v>
      </c>
      <c r="Q2755" s="12">
        <v>0</v>
      </c>
      <c r="T2755" s="59">
        <v>0</v>
      </c>
      <c r="U2755" s="14">
        <v>0</v>
      </c>
      <c r="V2755" s="59" t="s">
        <v>174</v>
      </c>
      <c r="X2755" s="46">
        <v>0</v>
      </c>
      <c r="Y2755" s="46">
        <v>1973.5300000000007</v>
      </c>
      <c r="Z2755" s="46">
        <v>3311.2400000000021</v>
      </c>
      <c r="AA2755" s="46">
        <v>1114.3700000000026</v>
      </c>
      <c r="AB2755" s="46">
        <v>1615.1200000000026</v>
      </c>
      <c r="AC2755" s="46">
        <v>821.56000000000313</v>
      </c>
      <c r="AD2755" s="46">
        <v>411.40000000000327</v>
      </c>
      <c r="AE2755" s="46">
        <v>0</v>
      </c>
      <c r="AF2755" s="46">
        <v>1329.68</v>
      </c>
      <c r="AG2755" s="46">
        <v>2889.25</v>
      </c>
      <c r="AH2755" s="46">
        <v>4731.6700000000037</v>
      </c>
      <c r="AI2755" s="46">
        <v>5426.9800000000032</v>
      </c>
      <c r="AJ2755" s="46">
        <v>0</v>
      </c>
      <c r="AK2755" s="46">
        <v>3990.2200000000003</v>
      </c>
      <c r="AL2755" s="46">
        <v>6324.4500000000007</v>
      </c>
      <c r="AM2755" s="46">
        <v>1184.8900000000003</v>
      </c>
    </row>
    <row r="2756" spans="5:39" x14ac:dyDescent="0.2">
      <c r="E2756" s="47">
        <v>275</v>
      </c>
      <c r="F2756" s="47">
        <v>286</v>
      </c>
      <c r="G2756" s="47" t="s">
        <v>252</v>
      </c>
      <c r="H2756" s="47" t="s">
        <v>669</v>
      </c>
      <c r="I2756" s="47" t="s">
        <v>670</v>
      </c>
      <c r="J2756" s="533">
        <v>50000079</v>
      </c>
      <c r="K2756" s="14" t="s">
        <v>64</v>
      </c>
      <c r="L2756" s="14" t="s">
        <v>58</v>
      </c>
      <c r="M2756" s="45">
        <v>2756</v>
      </c>
      <c r="N2756" s="45">
        <v>1</v>
      </c>
      <c r="O2756" s="46">
        <v>100.00000000001091</v>
      </c>
      <c r="Q2756" s="12">
        <v>0</v>
      </c>
      <c r="T2756" s="59">
        <v>0</v>
      </c>
      <c r="U2756" s="14">
        <v>0</v>
      </c>
      <c r="V2756" s="59" t="s">
        <v>174</v>
      </c>
      <c r="X2756" s="46">
        <v>0</v>
      </c>
      <c r="Y2756" s="46">
        <v>3439.2</v>
      </c>
      <c r="Z2756" s="46">
        <v>3489.1999999999966</v>
      </c>
      <c r="AA2756" s="46">
        <v>3539.1999999999971</v>
      </c>
      <c r="AB2756" s="46">
        <v>3589.1999999999971</v>
      </c>
      <c r="AC2756" s="46">
        <v>3639.1999999999953</v>
      </c>
      <c r="AD2756" s="46">
        <v>3689.1999999999953</v>
      </c>
      <c r="AE2756" s="46">
        <v>-1411.5099999999948</v>
      </c>
      <c r="AF2756" s="46">
        <v>50.000000000001137</v>
      </c>
      <c r="AG2756" s="46">
        <v>100.00000000000091</v>
      </c>
      <c r="AH2756" s="46">
        <v>150.00000000000182</v>
      </c>
      <c r="AI2756" s="46">
        <v>200</v>
      </c>
      <c r="AJ2756" s="46">
        <v>7.2759576141834259E-12</v>
      </c>
      <c r="AK2756" s="46">
        <v>50.000000000006821</v>
      </c>
      <c r="AL2756" s="46">
        <v>100.00000000001091</v>
      </c>
      <c r="AM2756" s="46">
        <v>100.00000000001364</v>
      </c>
    </row>
    <row r="2757" spans="5:39" x14ac:dyDescent="0.2">
      <c r="E2757" s="47">
        <v>275</v>
      </c>
      <c r="F2757" s="47">
        <v>286</v>
      </c>
      <c r="G2757" s="47" t="s">
        <v>252</v>
      </c>
      <c r="H2757" s="47" t="s">
        <v>669</v>
      </c>
      <c r="I2757" s="47" t="s">
        <v>670</v>
      </c>
      <c r="J2757" s="533">
        <v>50000079</v>
      </c>
      <c r="K2757" s="14" t="s">
        <v>67</v>
      </c>
      <c r="L2757" s="14" t="s">
        <v>67</v>
      </c>
      <c r="M2757" s="45">
        <v>2757</v>
      </c>
      <c r="N2757" s="45">
        <v>1</v>
      </c>
      <c r="O2757" s="53">
        <v>-7.2759576141834259E-12</v>
      </c>
      <c r="P2757" s="54">
        <v>0</v>
      </c>
      <c r="Q2757" s="55">
        <v>0</v>
      </c>
      <c r="R2757" s="56">
        <v>0</v>
      </c>
      <c r="S2757" s="57">
        <v>0</v>
      </c>
      <c r="T2757" s="60">
        <v>0</v>
      </c>
      <c r="U2757" s="14">
        <v>0</v>
      </c>
      <c r="V2757" s="60" t="s">
        <v>174</v>
      </c>
      <c r="Y2757" s="46">
        <v>-7.2759576141834259E-12</v>
      </c>
      <c r="Z2757" s="46">
        <v>-7.2759576141834259E-12</v>
      </c>
      <c r="AA2757" s="46">
        <v>-7.2759576141834259E-12</v>
      </c>
      <c r="AB2757" s="46">
        <v>-7.2759576141834259E-12</v>
      </c>
      <c r="AC2757" s="46">
        <v>-7.2759576141834259E-12</v>
      </c>
      <c r="AD2757" s="46">
        <v>-7.2759576141834259E-12</v>
      </c>
      <c r="AE2757" s="46">
        <v>-7.2759576141834259E-12</v>
      </c>
      <c r="AF2757" s="46">
        <v>-7.2759576141834259E-12</v>
      </c>
      <c r="AG2757" s="46">
        <v>-7.2759576141834259E-12</v>
      </c>
      <c r="AH2757" s="46">
        <v>-7.2759576141834259E-12</v>
      </c>
      <c r="AI2757" s="46">
        <v>-7.2759576141834259E-12</v>
      </c>
      <c r="AJ2757" s="46">
        <v>-7.2759576141834259E-12</v>
      </c>
      <c r="AK2757" s="46">
        <v>-7.2759576141834259E-12</v>
      </c>
      <c r="AL2757" s="46">
        <v>-7.2759576141834259E-12</v>
      </c>
      <c r="AM2757" s="46">
        <v>-7.2759576141834259E-12</v>
      </c>
    </row>
    <row r="2758" spans="5:39" x14ac:dyDescent="0.2">
      <c r="E2758" s="14">
        <v>276</v>
      </c>
      <c r="F2758" s="14">
        <v>287</v>
      </c>
      <c r="G2758" s="14" t="s">
        <v>252</v>
      </c>
      <c r="H2758" s="14" t="s">
        <v>671</v>
      </c>
      <c r="I2758" s="14" t="s">
        <v>672</v>
      </c>
      <c r="J2758" s="531">
        <v>50000080</v>
      </c>
      <c r="K2758" s="14" t="s">
        <v>59</v>
      </c>
      <c r="L2758" s="14" t="s">
        <v>57</v>
      </c>
      <c r="M2758" s="45">
        <v>2758</v>
      </c>
      <c r="N2758" s="45">
        <v>1</v>
      </c>
      <c r="O2758" s="46">
        <v>1755.26</v>
      </c>
      <c r="Q2758" s="12">
        <v>0</v>
      </c>
      <c r="T2758" s="59">
        <v>0</v>
      </c>
      <c r="U2758" s="14">
        <v>0</v>
      </c>
      <c r="V2758" s="59" t="s">
        <v>150</v>
      </c>
      <c r="Y2758" s="46">
        <v>1681.79</v>
      </c>
      <c r="Z2758" s="46">
        <v>1685.78</v>
      </c>
      <c r="AA2758" s="46">
        <v>1685.78</v>
      </c>
      <c r="AB2758" s="46">
        <v>1069.08</v>
      </c>
      <c r="AC2758" s="46">
        <v>1681.79</v>
      </c>
      <c r="AD2758" s="46">
        <v>1681.79</v>
      </c>
      <c r="AE2758" s="46">
        <v>1755.26</v>
      </c>
      <c r="AF2758" s="46">
        <v>1755.26</v>
      </c>
      <c r="AG2758" s="46">
        <v>1755.26</v>
      </c>
      <c r="AH2758" s="46">
        <v>1755.26</v>
      </c>
      <c r="AI2758" s="46">
        <v>1755.26</v>
      </c>
      <c r="AJ2758" s="46">
        <v>1755.26</v>
      </c>
      <c r="AK2758" s="46">
        <v>1755.26</v>
      </c>
      <c r="AL2758" s="46">
        <v>1755.26</v>
      </c>
      <c r="AM2758" s="46">
        <v>0</v>
      </c>
    </row>
    <row r="2759" spans="5:39" x14ac:dyDescent="0.2">
      <c r="E2759" s="47">
        <v>276</v>
      </c>
      <c r="F2759" s="47">
        <v>287</v>
      </c>
      <c r="G2759" s="47" t="s">
        <v>252</v>
      </c>
      <c r="H2759" s="47" t="s">
        <v>671</v>
      </c>
      <c r="I2759" s="47" t="s">
        <v>672</v>
      </c>
      <c r="J2759" s="533">
        <v>50000080</v>
      </c>
      <c r="K2759" s="14" t="s">
        <v>59</v>
      </c>
      <c r="L2759" s="14" t="s">
        <v>54</v>
      </c>
      <c r="M2759" s="45">
        <v>2759</v>
      </c>
      <c r="N2759" s="45">
        <v>1</v>
      </c>
      <c r="O2759" s="46">
        <v>3770.4300000000003</v>
      </c>
      <c r="Q2759" s="12">
        <v>0</v>
      </c>
      <c r="T2759" s="59">
        <v>0</v>
      </c>
      <c r="U2759" s="14">
        <v>0</v>
      </c>
      <c r="V2759" s="59" t="s">
        <v>150</v>
      </c>
      <c r="Y2759" s="46">
        <v>2220.0100000000002</v>
      </c>
      <c r="Z2759" s="46">
        <v>2666.37</v>
      </c>
      <c r="AA2759" s="46">
        <v>2040.7</v>
      </c>
      <c r="AB2759" s="46">
        <v>1850.06</v>
      </c>
      <c r="AC2759" s="46">
        <v>1509.84</v>
      </c>
      <c r="AD2759" s="46">
        <v>1201.54</v>
      </c>
      <c r="AE2759" s="46">
        <v>761.99</v>
      </c>
      <c r="AF2759" s="46">
        <v>1218.21</v>
      </c>
      <c r="AG2759" s="46">
        <v>1228.22</v>
      </c>
      <c r="AH2759" s="46">
        <v>1231.99</v>
      </c>
      <c r="AI2759" s="46">
        <v>361.84999999999991</v>
      </c>
      <c r="AJ2759" s="46">
        <v>3201.05</v>
      </c>
      <c r="AK2759" s="46">
        <v>2539.8200000000002</v>
      </c>
      <c r="AL2759" s="46">
        <v>3770.4300000000003</v>
      </c>
      <c r="AM2759" s="46">
        <v>0</v>
      </c>
    </row>
    <row r="2760" spans="5:39" x14ac:dyDescent="0.2">
      <c r="E2760" s="47">
        <v>276</v>
      </c>
      <c r="F2760" s="47">
        <v>287</v>
      </c>
      <c r="G2760" s="47" t="s">
        <v>252</v>
      </c>
      <c r="H2760" s="47" t="s">
        <v>671</v>
      </c>
      <c r="I2760" s="47" t="s">
        <v>672</v>
      </c>
      <c r="J2760" s="533">
        <v>50000080</v>
      </c>
      <c r="K2760" s="14" t="s">
        <v>59</v>
      </c>
      <c r="L2760" s="14" t="s">
        <v>58</v>
      </c>
      <c r="M2760" s="45">
        <v>2760</v>
      </c>
      <c r="N2760" s="45">
        <v>1</v>
      </c>
      <c r="O2760" s="46">
        <v>49.999999999999091</v>
      </c>
      <c r="Q2760" s="12">
        <v>0</v>
      </c>
      <c r="T2760" s="59">
        <v>0</v>
      </c>
      <c r="U2760" s="14">
        <v>0</v>
      </c>
      <c r="V2760" s="59" t="s">
        <v>150</v>
      </c>
      <c r="Y2760" s="46">
        <v>50</v>
      </c>
      <c r="Z2760" s="46">
        <v>50</v>
      </c>
      <c r="AA2760" s="46">
        <v>49.999999999999773</v>
      </c>
      <c r="AB2760" s="46">
        <v>50</v>
      </c>
      <c r="AC2760" s="46">
        <v>50.000000000000227</v>
      </c>
      <c r="AD2760" s="46">
        <v>50</v>
      </c>
      <c r="AE2760" s="46">
        <v>50</v>
      </c>
      <c r="AF2760" s="46">
        <v>49.999999999999773</v>
      </c>
      <c r="AG2760" s="46">
        <v>50</v>
      </c>
      <c r="AH2760" s="46">
        <v>50</v>
      </c>
      <c r="AI2760" s="46">
        <v>50.000000000000227</v>
      </c>
      <c r="AJ2760" s="46">
        <v>50</v>
      </c>
      <c r="AK2760" s="46">
        <v>49.999999999999545</v>
      </c>
      <c r="AL2760" s="46">
        <v>49.999999999999091</v>
      </c>
      <c r="AM2760" s="46">
        <v>0</v>
      </c>
    </row>
    <row r="2761" spans="5:39" x14ac:dyDescent="0.2">
      <c r="E2761" s="47">
        <v>276</v>
      </c>
      <c r="F2761" s="47">
        <v>287</v>
      </c>
      <c r="G2761" s="47" t="s">
        <v>252</v>
      </c>
      <c r="H2761" s="47" t="s">
        <v>671</v>
      </c>
      <c r="I2761" s="47" t="s">
        <v>672</v>
      </c>
      <c r="J2761" s="533">
        <v>50000080</v>
      </c>
      <c r="K2761" s="14" t="s">
        <v>59</v>
      </c>
      <c r="L2761" s="14" t="s">
        <v>31</v>
      </c>
      <c r="M2761" s="45">
        <v>2761</v>
      </c>
      <c r="N2761" s="45">
        <v>1</v>
      </c>
      <c r="O2761" s="48">
        <v>5575.69</v>
      </c>
      <c r="Q2761" s="12">
        <v>0</v>
      </c>
      <c r="R2761" s="46">
        <v>3860.82</v>
      </c>
      <c r="T2761" s="59">
        <v>0</v>
      </c>
      <c r="U2761" s="14">
        <v>0</v>
      </c>
      <c r="V2761" s="59" t="s">
        <v>150</v>
      </c>
      <c r="X2761" s="46">
        <v>3002.37</v>
      </c>
      <c r="Y2761" s="46">
        <v>3951.8</v>
      </c>
      <c r="Z2761" s="46">
        <v>4402.1499999999996</v>
      </c>
      <c r="AA2761" s="46">
        <v>3776.4799999999996</v>
      </c>
      <c r="AB2761" s="46">
        <v>2969.14</v>
      </c>
      <c r="AC2761" s="46">
        <v>3241.63</v>
      </c>
      <c r="AD2761" s="46">
        <v>2933.33</v>
      </c>
      <c r="AE2761" s="46">
        <v>2567.25</v>
      </c>
      <c r="AF2761" s="46">
        <v>3023.4700000000003</v>
      </c>
      <c r="AG2761" s="46">
        <v>3033.48</v>
      </c>
      <c r="AH2761" s="46">
        <v>3037.25</v>
      </c>
      <c r="AI2761" s="46">
        <v>2167.1099999999997</v>
      </c>
      <c r="AJ2761" s="46">
        <v>5006.3100000000004</v>
      </c>
      <c r="AK2761" s="46">
        <v>4345.08</v>
      </c>
      <c r="AL2761" s="46">
        <v>5575.69</v>
      </c>
      <c r="AM2761" s="46">
        <v>0</v>
      </c>
    </row>
    <row r="2762" spans="5:39" x14ac:dyDescent="0.2">
      <c r="E2762" s="47">
        <v>276</v>
      </c>
      <c r="F2762" s="47">
        <v>287</v>
      </c>
      <c r="G2762" s="47" t="s">
        <v>252</v>
      </c>
      <c r="H2762" s="47" t="s">
        <v>671</v>
      </c>
      <c r="I2762" s="47" t="s">
        <v>672</v>
      </c>
      <c r="J2762" s="533">
        <v>50000080</v>
      </c>
      <c r="K2762" s="14" t="s">
        <v>37</v>
      </c>
      <c r="L2762" s="14" t="s">
        <v>31</v>
      </c>
      <c r="M2762" s="45">
        <v>2762</v>
      </c>
      <c r="N2762" s="45">
        <v>1</v>
      </c>
      <c r="O2762" s="48">
        <v>4345.08</v>
      </c>
      <c r="P2762" s="48"/>
      <c r="Q2762" s="12">
        <v>0</v>
      </c>
      <c r="R2762" s="46">
        <v>3435.4500000000007</v>
      </c>
      <c r="T2762" s="59">
        <v>0</v>
      </c>
      <c r="U2762" s="14">
        <v>0</v>
      </c>
      <c r="V2762" s="59" t="s">
        <v>150</v>
      </c>
      <c r="Y2762" s="46">
        <v>3002.37</v>
      </c>
      <c r="Z2762" s="46">
        <v>3951.8</v>
      </c>
      <c r="AA2762" s="46">
        <v>4402.1499999999996</v>
      </c>
      <c r="AB2762" s="46">
        <v>3776.48</v>
      </c>
      <c r="AC2762" s="46">
        <v>2969.14</v>
      </c>
      <c r="AD2762" s="46">
        <v>3241.63</v>
      </c>
      <c r="AE2762" s="46">
        <v>2933.33</v>
      </c>
      <c r="AF2762" s="46">
        <v>2567.25</v>
      </c>
      <c r="AG2762" s="46">
        <v>3023.47</v>
      </c>
      <c r="AH2762" s="46">
        <v>3033.48</v>
      </c>
      <c r="AI2762" s="46">
        <v>3037.25</v>
      </c>
      <c r="AJ2762" s="46">
        <v>2167.11</v>
      </c>
      <c r="AK2762" s="46">
        <v>5006.3100000000004</v>
      </c>
      <c r="AL2762" s="46">
        <v>4345.08</v>
      </c>
      <c r="AM2762" s="46">
        <v>5575.69</v>
      </c>
    </row>
    <row r="2763" spans="5:39" x14ac:dyDescent="0.2">
      <c r="E2763" s="47">
        <v>276</v>
      </c>
      <c r="F2763" s="47">
        <v>287</v>
      </c>
      <c r="G2763" s="47" t="s">
        <v>252</v>
      </c>
      <c r="H2763" s="47" t="s">
        <v>671</v>
      </c>
      <c r="I2763" s="47" t="s">
        <v>672</v>
      </c>
      <c r="J2763" s="533">
        <v>50000080</v>
      </c>
      <c r="K2763" s="14" t="s">
        <v>65</v>
      </c>
      <c r="L2763" s="14" t="s">
        <v>31</v>
      </c>
      <c r="M2763" s="45">
        <v>2763</v>
      </c>
      <c r="N2763" s="45">
        <v>1</v>
      </c>
      <c r="O2763" s="52">
        <v>5575.69</v>
      </c>
      <c r="P2763" s="48">
        <v>5575.69</v>
      </c>
      <c r="Q2763" s="12">
        <v>0</v>
      </c>
      <c r="R2763" s="46">
        <v>929.28166666666664</v>
      </c>
      <c r="T2763" s="59">
        <v>0</v>
      </c>
      <c r="U2763" s="14">
        <v>0</v>
      </c>
      <c r="V2763" s="59" t="s">
        <v>150</v>
      </c>
      <c r="X2763" s="46">
        <v>0</v>
      </c>
      <c r="Y2763" s="46">
        <v>0</v>
      </c>
      <c r="Z2763" s="46">
        <v>0</v>
      </c>
      <c r="AA2763" s="46">
        <v>0</v>
      </c>
      <c r="AB2763" s="46">
        <v>0</v>
      </c>
      <c r="AC2763" s="46">
        <v>0</v>
      </c>
      <c r="AD2763" s="46">
        <v>0</v>
      </c>
      <c r="AE2763" s="46">
        <v>0</v>
      </c>
      <c r="AF2763" s="46">
        <v>0</v>
      </c>
      <c r="AG2763" s="46">
        <v>0</v>
      </c>
      <c r="AH2763" s="46">
        <v>0</v>
      </c>
      <c r="AI2763" s="46">
        <v>0</v>
      </c>
      <c r="AJ2763" s="46">
        <v>0</v>
      </c>
      <c r="AK2763" s="46">
        <v>0</v>
      </c>
      <c r="AL2763" s="46">
        <v>5575.69</v>
      </c>
      <c r="AM2763" s="46">
        <v>0</v>
      </c>
    </row>
    <row r="2764" spans="5:39" x14ac:dyDescent="0.2">
      <c r="E2764" s="47">
        <v>276</v>
      </c>
      <c r="F2764" s="47">
        <v>287</v>
      </c>
      <c r="G2764" s="47" t="s">
        <v>252</v>
      </c>
      <c r="H2764" s="47" t="s">
        <v>671</v>
      </c>
      <c r="I2764" s="47" t="s">
        <v>672</v>
      </c>
      <c r="J2764" s="533">
        <v>50000080</v>
      </c>
      <c r="K2764" s="14" t="s">
        <v>64</v>
      </c>
      <c r="L2764" s="14" t="s">
        <v>57</v>
      </c>
      <c r="M2764" s="45">
        <v>2764</v>
      </c>
      <c r="N2764" s="45">
        <v>1</v>
      </c>
      <c r="O2764" s="46">
        <v>0</v>
      </c>
      <c r="Q2764" s="12">
        <v>0</v>
      </c>
      <c r="T2764" s="59">
        <v>0</v>
      </c>
      <c r="U2764" s="14">
        <v>0</v>
      </c>
      <c r="V2764" s="59" t="s">
        <v>150</v>
      </c>
      <c r="X2764" s="46">
        <v>0</v>
      </c>
      <c r="Y2764" s="46">
        <v>0</v>
      </c>
      <c r="Z2764" s="46">
        <v>0</v>
      </c>
      <c r="AA2764" s="46">
        <v>0</v>
      </c>
      <c r="AB2764" s="46">
        <v>0</v>
      </c>
      <c r="AC2764" s="46">
        <v>0</v>
      </c>
      <c r="AD2764" s="46">
        <v>0</v>
      </c>
      <c r="AE2764" s="46">
        <v>0</v>
      </c>
      <c r="AF2764" s="46">
        <v>0</v>
      </c>
      <c r="AG2764" s="46">
        <v>0</v>
      </c>
      <c r="AH2764" s="46">
        <v>0</v>
      </c>
      <c r="AI2764" s="46">
        <v>0</v>
      </c>
      <c r="AJ2764" s="46">
        <v>0</v>
      </c>
      <c r="AK2764" s="46">
        <v>0</v>
      </c>
      <c r="AL2764" s="46">
        <v>0</v>
      </c>
      <c r="AM2764" s="46">
        <v>0</v>
      </c>
    </row>
    <row r="2765" spans="5:39" x14ac:dyDescent="0.2">
      <c r="E2765" s="47">
        <v>276</v>
      </c>
      <c r="F2765" s="47">
        <v>287</v>
      </c>
      <c r="G2765" s="47" t="s">
        <v>252</v>
      </c>
      <c r="H2765" s="47" t="s">
        <v>671</v>
      </c>
      <c r="I2765" s="47" t="s">
        <v>672</v>
      </c>
      <c r="J2765" s="533">
        <v>50000080</v>
      </c>
      <c r="K2765" s="14" t="s">
        <v>64</v>
      </c>
      <c r="L2765" s="14" t="s">
        <v>54</v>
      </c>
      <c r="M2765" s="45">
        <v>2765</v>
      </c>
      <c r="N2765" s="45">
        <v>1</v>
      </c>
      <c r="O2765" s="46">
        <v>3258.5800000000008</v>
      </c>
      <c r="Q2765" s="12">
        <v>0</v>
      </c>
      <c r="T2765" s="59">
        <v>0</v>
      </c>
      <c r="U2765" s="14">
        <v>0</v>
      </c>
      <c r="V2765" s="59" t="s">
        <v>150</v>
      </c>
      <c r="X2765" s="46">
        <v>0</v>
      </c>
      <c r="Y2765" s="46">
        <v>899.43000000000029</v>
      </c>
      <c r="Z2765" s="46">
        <v>1299.7799999999997</v>
      </c>
      <c r="AA2765" s="46">
        <v>624.10999999999967</v>
      </c>
      <c r="AB2765" s="46">
        <v>0</v>
      </c>
      <c r="AC2765" s="46">
        <v>222.49</v>
      </c>
      <c r="AD2765" s="46">
        <v>0</v>
      </c>
      <c r="AE2765" s="46">
        <v>0</v>
      </c>
      <c r="AF2765" s="46">
        <v>406.22</v>
      </c>
      <c r="AG2765" s="46">
        <v>366.23000000000025</v>
      </c>
      <c r="AH2765" s="46">
        <v>320.00000000000023</v>
      </c>
      <c r="AI2765" s="46">
        <v>0</v>
      </c>
      <c r="AJ2765" s="46">
        <v>2789.2</v>
      </c>
      <c r="AK2765" s="46">
        <v>2077.9700000000003</v>
      </c>
      <c r="AL2765" s="46">
        <v>3258.5800000000008</v>
      </c>
      <c r="AM2765" s="46">
        <v>0</v>
      </c>
    </row>
    <row r="2766" spans="5:39" x14ac:dyDescent="0.2">
      <c r="E2766" s="47">
        <v>276</v>
      </c>
      <c r="F2766" s="47">
        <v>287</v>
      </c>
      <c r="G2766" s="47" t="s">
        <v>252</v>
      </c>
      <c r="H2766" s="47" t="s">
        <v>671</v>
      </c>
      <c r="I2766" s="47" t="s">
        <v>672</v>
      </c>
      <c r="J2766" s="533">
        <v>50000080</v>
      </c>
      <c r="K2766" s="14" t="s">
        <v>64</v>
      </c>
      <c r="L2766" s="14" t="s">
        <v>58</v>
      </c>
      <c r="M2766" s="45">
        <v>2766</v>
      </c>
      <c r="N2766" s="45">
        <v>1</v>
      </c>
      <c r="O2766" s="46">
        <v>2317.1100000000015</v>
      </c>
      <c r="Q2766" s="12">
        <v>0</v>
      </c>
      <c r="T2766" s="59">
        <v>0</v>
      </c>
      <c r="U2766" s="14">
        <v>0</v>
      </c>
      <c r="V2766" s="59" t="s">
        <v>150</v>
      </c>
      <c r="X2766" s="46">
        <v>0</v>
      </c>
      <c r="Y2766" s="46">
        <v>3052.37</v>
      </c>
      <c r="Z2766" s="46">
        <v>3102.37</v>
      </c>
      <c r="AA2766" s="46">
        <v>3152.37</v>
      </c>
      <c r="AB2766" s="46">
        <v>2969.1399999999994</v>
      </c>
      <c r="AC2766" s="46">
        <v>3019.1400000000012</v>
      </c>
      <c r="AD2766" s="46">
        <v>2933.3300000000017</v>
      </c>
      <c r="AE2766" s="46">
        <v>2567.25</v>
      </c>
      <c r="AF2766" s="46">
        <v>2617.2500000000009</v>
      </c>
      <c r="AG2766" s="46">
        <v>2667.2500000000027</v>
      </c>
      <c r="AH2766" s="46">
        <v>2717.25</v>
      </c>
      <c r="AI2766" s="46">
        <v>2167.1100000000006</v>
      </c>
      <c r="AJ2766" s="46">
        <v>2217.1099999999979</v>
      </c>
      <c r="AK2766" s="46">
        <v>2267.1100000000015</v>
      </c>
      <c r="AL2766" s="46">
        <v>2317.1100000000015</v>
      </c>
      <c r="AM2766" s="46">
        <v>0</v>
      </c>
    </row>
    <row r="2767" spans="5:39" x14ac:dyDescent="0.2">
      <c r="E2767" s="47">
        <v>276</v>
      </c>
      <c r="F2767" s="47">
        <v>287</v>
      </c>
      <c r="G2767" s="47" t="s">
        <v>252</v>
      </c>
      <c r="H2767" s="47" t="s">
        <v>671</v>
      </c>
      <c r="I2767" s="47" t="s">
        <v>672</v>
      </c>
      <c r="J2767" s="533">
        <v>50000080</v>
      </c>
      <c r="K2767" s="14" t="s">
        <v>67</v>
      </c>
      <c r="L2767" s="14" t="s">
        <v>67</v>
      </c>
      <c r="M2767" s="45">
        <v>2767</v>
      </c>
      <c r="N2767" s="45">
        <v>1</v>
      </c>
      <c r="O2767" s="53">
        <v>0</v>
      </c>
      <c r="P2767" s="54">
        <v>0</v>
      </c>
      <c r="Q2767" s="55">
        <v>0</v>
      </c>
      <c r="R2767" s="56">
        <v>0</v>
      </c>
      <c r="S2767" s="57">
        <v>0</v>
      </c>
      <c r="T2767" s="60">
        <v>0</v>
      </c>
      <c r="U2767" s="14">
        <v>0</v>
      </c>
      <c r="V2767" s="60" t="s">
        <v>150</v>
      </c>
      <c r="Y2767" s="46">
        <v>0</v>
      </c>
      <c r="Z2767" s="46">
        <v>0</v>
      </c>
      <c r="AA2767" s="46">
        <v>0</v>
      </c>
      <c r="AB2767" s="46">
        <v>0</v>
      </c>
      <c r="AC2767" s="46">
        <v>0</v>
      </c>
      <c r="AD2767" s="46">
        <v>0</v>
      </c>
      <c r="AE2767" s="46">
        <v>0</v>
      </c>
      <c r="AF2767" s="46">
        <v>0</v>
      </c>
      <c r="AG2767" s="46">
        <v>0</v>
      </c>
      <c r="AH2767" s="46">
        <v>0</v>
      </c>
      <c r="AI2767" s="46">
        <v>0</v>
      </c>
      <c r="AJ2767" s="46">
        <v>0</v>
      </c>
      <c r="AK2767" s="46">
        <v>0</v>
      </c>
      <c r="AL2767" s="46">
        <v>0</v>
      </c>
      <c r="AM2767" s="46">
        <v>0</v>
      </c>
    </row>
    <row r="2768" spans="5:39" x14ac:dyDescent="0.2">
      <c r="E2768" s="14">
        <v>277</v>
      </c>
      <c r="F2768" s="14">
        <v>288</v>
      </c>
      <c r="G2768" s="14" t="s">
        <v>252</v>
      </c>
      <c r="H2768" s="14" t="s">
        <v>347</v>
      </c>
      <c r="I2768" s="14" t="s">
        <v>673</v>
      </c>
      <c r="J2768" s="531">
        <v>50000081</v>
      </c>
      <c r="K2768" s="14" t="s">
        <v>59</v>
      </c>
      <c r="L2768" s="14" t="s">
        <v>57</v>
      </c>
      <c r="M2768" s="45">
        <v>2768</v>
      </c>
      <c r="N2768" s="45">
        <v>1</v>
      </c>
      <c r="O2768" s="46">
        <v>1747.43</v>
      </c>
      <c r="Q2768" s="12" t="s">
        <v>471</v>
      </c>
      <c r="T2768" s="59" t="s">
        <v>87</v>
      </c>
      <c r="U2768" s="14">
        <v>0</v>
      </c>
      <c r="V2768" s="59" t="s">
        <v>175</v>
      </c>
      <c r="Y2768" s="46">
        <v>1674.28</v>
      </c>
      <c r="Z2768" s="46">
        <v>1678.27</v>
      </c>
      <c r="AA2768" s="46">
        <v>1678.28</v>
      </c>
      <c r="AB2768" s="46">
        <v>1678.26</v>
      </c>
      <c r="AC2768" s="46">
        <v>1674.28</v>
      </c>
      <c r="AD2768" s="46">
        <v>1674.28</v>
      </c>
      <c r="AE2768" s="46">
        <v>1747.43</v>
      </c>
      <c r="AF2768" s="46">
        <v>1747.43</v>
      </c>
      <c r="AG2768" s="46">
        <v>1747.43</v>
      </c>
      <c r="AH2768" s="46">
        <v>1747.43</v>
      </c>
      <c r="AI2768" s="46">
        <v>1747.43</v>
      </c>
      <c r="AJ2768" s="46">
        <v>1747.43</v>
      </c>
      <c r="AK2768" s="46">
        <v>1747.43</v>
      </c>
      <c r="AL2768" s="46">
        <v>1747.43</v>
      </c>
      <c r="AM2768" s="46">
        <v>0</v>
      </c>
    </row>
    <row r="2769" spans="5:39" x14ac:dyDescent="0.2">
      <c r="E2769" s="47">
        <v>277</v>
      </c>
      <c r="F2769" s="47">
        <v>288</v>
      </c>
      <c r="G2769" s="47" t="s">
        <v>252</v>
      </c>
      <c r="H2769" s="47" t="s">
        <v>347</v>
      </c>
      <c r="I2769" s="47" t="s">
        <v>673</v>
      </c>
      <c r="J2769" s="533">
        <v>50000081</v>
      </c>
      <c r="K2769" s="14" t="s">
        <v>59</v>
      </c>
      <c r="L2769" s="14" t="s">
        <v>54</v>
      </c>
      <c r="M2769" s="45">
        <v>2769</v>
      </c>
      <c r="N2769" s="45">
        <v>1</v>
      </c>
      <c r="O2769" s="46">
        <v>3046.9299999999994</v>
      </c>
      <c r="Q2769" s="12" t="s">
        <v>471</v>
      </c>
      <c r="T2769" s="59" t="s">
        <v>87</v>
      </c>
      <c r="U2769" s="14">
        <v>0</v>
      </c>
      <c r="V2769" s="59" t="s">
        <v>175</v>
      </c>
      <c r="Y2769" s="46">
        <v>3002.5600000000004</v>
      </c>
      <c r="Z2769" s="46">
        <v>2805.09</v>
      </c>
      <c r="AA2769" s="46">
        <v>1255.31</v>
      </c>
      <c r="AB2769" s="46">
        <v>2457.87</v>
      </c>
      <c r="AC2769" s="46">
        <v>1357.73</v>
      </c>
      <c r="AD2769" s="46">
        <v>1023.28</v>
      </c>
      <c r="AE2769" s="46">
        <v>1423.4700000000003</v>
      </c>
      <c r="AF2769" s="46">
        <v>1174.21</v>
      </c>
      <c r="AG2769" s="46">
        <v>1193.71</v>
      </c>
      <c r="AH2769" s="46">
        <v>1343.71</v>
      </c>
      <c r="AI2769" s="46">
        <v>2466.37</v>
      </c>
      <c r="AJ2769" s="46">
        <v>2657.37</v>
      </c>
      <c r="AK2769" s="46">
        <v>2468.2399999999998</v>
      </c>
      <c r="AL2769" s="46">
        <v>3046.9299999999994</v>
      </c>
      <c r="AM2769" s="46">
        <v>0</v>
      </c>
    </row>
    <row r="2770" spans="5:39" x14ac:dyDescent="0.2">
      <c r="E2770" s="47">
        <v>277</v>
      </c>
      <c r="F2770" s="47">
        <v>288</v>
      </c>
      <c r="G2770" s="47" t="s">
        <v>252</v>
      </c>
      <c r="H2770" s="47" t="s">
        <v>347</v>
      </c>
      <c r="I2770" s="47" t="s">
        <v>673</v>
      </c>
      <c r="J2770" s="533">
        <v>50000081</v>
      </c>
      <c r="K2770" s="14" t="s">
        <v>59</v>
      </c>
      <c r="L2770" s="14" t="s">
        <v>58</v>
      </c>
      <c r="M2770" s="45">
        <v>2770</v>
      </c>
      <c r="N2770" s="45">
        <v>1</v>
      </c>
      <c r="O2770" s="46">
        <v>50</v>
      </c>
      <c r="Q2770" s="12" t="s">
        <v>471</v>
      </c>
      <c r="T2770" s="59" t="s">
        <v>87</v>
      </c>
      <c r="U2770" s="14">
        <v>0</v>
      </c>
      <c r="V2770" s="59" t="s">
        <v>175</v>
      </c>
      <c r="Y2770" s="46">
        <v>50</v>
      </c>
      <c r="Z2770" s="46">
        <v>49.999999999999545</v>
      </c>
      <c r="AA2770" s="46">
        <v>50.000000000000227</v>
      </c>
      <c r="AB2770" s="46">
        <v>50</v>
      </c>
      <c r="AC2770" s="46">
        <v>50.000000000000227</v>
      </c>
      <c r="AD2770" s="46">
        <v>50</v>
      </c>
      <c r="AE2770" s="46">
        <v>49.999999999999773</v>
      </c>
      <c r="AF2770" s="46">
        <v>49.999999999999773</v>
      </c>
      <c r="AG2770" s="46">
        <v>49.999999999999773</v>
      </c>
      <c r="AH2770" s="46">
        <v>49.999999999999773</v>
      </c>
      <c r="AI2770" s="46">
        <v>50</v>
      </c>
      <c r="AJ2770" s="46">
        <v>50</v>
      </c>
      <c r="AK2770" s="46">
        <v>50</v>
      </c>
      <c r="AL2770" s="46">
        <v>50</v>
      </c>
      <c r="AM2770" s="46">
        <v>0</v>
      </c>
    </row>
    <row r="2771" spans="5:39" x14ac:dyDescent="0.2">
      <c r="E2771" s="47">
        <v>277</v>
      </c>
      <c r="F2771" s="47">
        <v>288</v>
      </c>
      <c r="G2771" s="47" t="s">
        <v>252</v>
      </c>
      <c r="H2771" s="47" t="s">
        <v>347</v>
      </c>
      <c r="I2771" s="47" t="s">
        <v>673</v>
      </c>
      <c r="J2771" s="533">
        <v>50000081</v>
      </c>
      <c r="K2771" s="14" t="s">
        <v>59</v>
      </c>
      <c r="L2771" s="14" t="s">
        <v>31</v>
      </c>
      <c r="M2771" s="45">
        <v>2771</v>
      </c>
      <c r="N2771" s="45">
        <v>1</v>
      </c>
      <c r="O2771" s="48">
        <v>4844.3599999999997</v>
      </c>
      <c r="Q2771" s="12" t="s">
        <v>471</v>
      </c>
      <c r="R2771" s="46">
        <v>3993.4850000000006</v>
      </c>
      <c r="T2771" s="59" t="s">
        <v>87</v>
      </c>
      <c r="U2771" s="14">
        <v>0</v>
      </c>
      <c r="V2771" s="59" t="s">
        <v>175</v>
      </c>
      <c r="X2771" s="46">
        <v>20843.55</v>
      </c>
      <c r="Y2771" s="46">
        <v>4726.84</v>
      </c>
      <c r="Z2771" s="46">
        <v>4533.3600000000006</v>
      </c>
      <c r="AA2771" s="46">
        <v>2983.59</v>
      </c>
      <c r="AB2771" s="46">
        <v>4186.13</v>
      </c>
      <c r="AC2771" s="46">
        <v>3082.01</v>
      </c>
      <c r="AD2771" s="46">
        <v>2747.56</v>
      </c>
      <c r="AE2771" s="46">
        <v>3220.9000000000005</v>
      </c>
      <c r="AF2771" s="46">
        <v>2971.6400000000003</v>
      </c>
      <c r="AG2771" s="46">
        <v>2991.1400000000003</v>
      </c>
      <c r="AH2771" s="46">
        <v>3141.1400000000003</v>
      </c>
      <c r="AI2771" s="46">
        <v>4263.8</v>
      </c>
      <c r="AJ2771" s="46">
        <v>4454.8</v>
      </c>
      <c r="AK2771" s="46">
        <v>4265.67</v>
      </c>
      <c r="AL2771" s="46">
        <v>4844.3599999999997</v>
      </c>
      <c r="AM2771" s="46">
        <v>0</v>
      </c>
    </row>
    <row r="2772" spans="5:39" x14ac:dyDescent="0.2">
      <c r="E2772" s="47">
        <v>277</v>
      </c>
      <c r="F2772" s="47">
        <v>288</v>
      </c>
      <c r="G2772" s="47" t="s">
        <v>252</v>
      </c>
      <c r="H2772" s="47" t="s">
        <v>347</v>
      </c>
      <c r="I2772" s="47" t="s">
        <v>673</v>
      </c>
      <c r="J2772" s="533">
        <v>50000081</v>
      </c>
      <c r="K2772" s="14" t="s">
        <v>37</v>
      </c>
      <c r="L2772" s="14" t="s">
        <v>31</v>
      </c>
      <c r="M2772" s="45">
        <v>2772</v>
      </c>
      <c r="N2772" s="45">
        <v>1</v>
      </c>
      <c r="O2772" s="48">
        <v>0</v>
      </c>
      <c r="P2772" s="48"/>
      <c r="Q2772" s="12" t="s">
        <v>471</v>
      </c>
      <c r="R2772" s="46">
        <v>0</v>
      </c>
      <c r="T2772" s="59" t="s">
        <v>87</v>
      </c>
      <c r="U2772" s="14">
        <v>0</v>
      </c>
      <c r="V2772" s="59" t="s">
        <v>175</v>
      </c>
      <c r="Y2772" s="46">
        <v>0</v>
      </c>
      <c r="Z2772" s="46">
        <v>25570.39</v>
      </c>
      <c r="AA2772" s="46">
        <v>4533.3599999999997</v>
      </c>
      <c r="AB2772" s="46">
        <v>2983.59</v>
      </c>
      <c r="AC2772" s="46">
        <v>0</v>
      </c>
      <c r="AD2772" s="46">
        <v>0</v>
      </c>
      <c r="AE2772" s="46">
        <v>0</v>
      </c>
      <c r="AF2772" s="46">
        <v>13236.6</v>
      </c>
      <c r="AG2772" s="46">
        <v>0</v>
      </c>
      <c r="AH2772" s="46">
        <v>0</v>
      </c>
      <c r="AI2772" s="46">
        <v>0</v>
      </c>
      <c r="AJ2772" s="46">
        <v>0</v>
      </c>
      <c r="AK2772" s="46">
        <v>0</v>
      </c>
      <c r="AL2772" s="46">
        <v>0</v>
      </c>
      <c r="AM2772" s="46">
        <v>5386.51</v>
      </c>
    </row>
    <row r="2773" spans="5:39" x14ac:dyDescent="0.2">
      <c r="E2773" s="47">
        <v>277</v>
      </c>
      <c r="F2773" s="47">
        <v>288</v>
      </c>
      <c r="G2773" s="47" t="s">
        <v>252</v>
      </c>
      <c r="H2773" s="47" t="s">
        <v>347</v>
      </c>
      <c r="I2773" s="47" t="s">
        <v>673</v>
      </c>
      <c r="J2773" s="533">
        <v>50000081</v>
      </c>
      <c r="K2773" s="14" t="s">
        <v>65</v>
      </c>
      <c r="L2773" s="14" t="s">
        <v>31</v>
      </c>
      <c r="M2773" s="45">
        <v>2773</v>
      </c>
      <c r="N2773" s="45">
        <v>1</v>
      </c>
      <c r="O2773" s="52">
        <v>26932.55000000001</v>
      </c>
      <c r="P2773" s="48">
        <v>5386.51</v>
      </c>
      <c r="Q2773" s="12" t="s">
        <v>471</v>
      </c>
      <c r="R2773" s="46">
        <v>3993.4850000000019</v>
      </c>
      <c r="T2773" s="59" t="s">
        <v>87</v>
      </c>
      <c r="U2773" s="14">
        <v>6</v>
      </c>
      <c r="V2773" s="59" t="s">
        <v>175</v>
      </c>
      <c r="X2773" s="46">
        <v>0</v>
      </c>
      <c r="Y2773" s="46">
        <v>0</v>
      </c>
      <c r="Z2773" s="46">
        <v>0</v>
      </c>
      <c r="AA2773" s="46">
        <v>0</v>
      </c>
      <c r="AB2773" s="46">
        <v>0</v>
      </c>
      <c r="AC2773" s="46">
        <v>0</v>
      </c>
      <c r="AD2773" s="46">
        <v>0</v>
      </c>
      <c r="AE2773" s="46">
        <v>0</v>
      </c>
      <c r="AF2773" s="46">
        <v>2971.6400000000003</v>
      </c>
      <c r="AG2773" s="46">
        <v>2991.1400000000003</v>
      </c>
      <c r="AH2773" s="46">
        <v>3141.1400000000003</v>
      </c>
      <c r="AI2773" s="46">
        <v>4263.7999999999929</v>
      </c>
      <c r="AJ2773" s="46">
        <v>4454.8000000000075</v>
      </c>
      <c r="AK2773" s="46">
        <v>4265.6700000000073</v>
      </c>
      <c r="AL2773" s="46">
        <v>4844.3599999999997</v>
      </c>
      <c r="AM2773" s="46">
        <v>0</v>
      </c>
    </row>
    <row r="2774" spans="5:39" x14ac:dyDescent="0.2">
      <c r="E2774" s="47">
        <v>277</v>
      </c>
      <c r="F2774" s="47">
        <v>288</v>
      </c>
      <c r="G2774" s="47" t="s">
        <v>252</v>
      </c>
      <c r="H2774" s="47" t="s">
        <v>347</v>
      </c>
      <c r="I2774" s="47" t="s">
        <v>673</v>
      </c>
      <c r="J2774" s="533">
        <v>50000081</v>
      </c>
      <c r="K2774" s="14" t="s">
        <v>64</v>
      </c>
      <c r="L2774" s="14" t="s">
        <v>57</v>
      </c>
      <c r="M2774" s="45">
        <v>2774</v>
      </c>
      <c r="N2774" s="45">
        <v>1</v>
      </c>
      <c r="O2774" s="46">
        <v>10484.58</v>
      </c>
      <c r="Q2774" s="12" t="s">
        <v>471</v>
      </c>
      <c r="T2774" s="59" t="s">
        <v>87</v>
      </c>
      <c r="U2774" s="14">
        <v>0</v>
      </c>
      <c r="V2774" s="59" t="s">
        <v>175</v>
      </c>
      <c r="X2774" s="46">
        <v>0</v>
      </c>
      <c r="Y2774" s="46">
        <v>1674.28</v>
      </c>
      <c r="Z2774" s="46">
        <v>0</v>
      </c>
      <c r="AA2774" s="46">
        <v>0</v>
      </c>
      <c r="AB2774" s="46">
        <v>0</v>
      </c>
      <c r="AC2774" s="46">
        <v>1674.28</v>
      </c>
      <c r="AD2774" s="46">
        <v>3348.56</v>
      </c>
      <c r="AE2774" s="46">
        <v>5095.99</v>
      </c>
      <c r="AF2774" s="46">
        <v>0</v>
      </c>
      <c r="AG2774" s="46">
        <v>1747.43</v>
      </c>
      <c r="AH2774" s="46">
        <v>3494.86</v>
      </c>
      <c r="AI2774" s="46">
        <v>5242.29</v>
      </c>
      <c r="AJ2774" s="46">
        <v>6989.72</v>
      </c>
      <c r="AK2774" s="46">
        <v>8737.15</v>
      </c>
      <c r="AL2774" s="46">
        <v>10484.58</v>
      </c>
      <c r="AM2774" s="46">
        <v>5098.07</v>
      </c>
    </row>
    <row r="2775" spans="5:39" x14ac:dyDescent="0.2">
      <c r="E2775" s="47">
        <v>277</v>
      </c>
      <c r="F2775" s="47">
        <v>288</v>
      </c>
      <c r="G2775" s="47" t="s">
        <v>252</v>
      </c>
      <c r="H2775" s="47" t="s">
        <v>347</v>
      </c>
      <c r="I2775" s="47" t="s">
        <v>673</v>
      </c>
      <c r="J2775" s="533">
        <v>50000081</v>
      </c>
      <c r="K2775" s="14" t="s">
        <v>64</v>
      </c>
      <c r="L2775" s="14" t="s">
        <v>54</v>
      </c>
      <c r="M2775" s="45">
        <v>2775</v>
      </c>
      <c r="N2775" s="45">
        <v>1</v>
      </c>
      <c r="O2775" s="46">
        <v>13176.329999999998</v>
      </c>
      <c r="Q2775" s="12" t="s">
        <v>471</v>
      </c>
      <c r="T2775" s="59" t="s">
        <v>87</v>
      </c>
      <c r="U2775" s="14">
        <v>0</v>
      </c>
      <c r="V2775" s="59" t="s">
        <v>175</v>
      </c>
      <c r="X2775" s="46">
        <v>0</v>
      </c>
      <c r="Y2775" s="46">
        <v>3002.5600000000004</v>
      </c>
      <c r="Z2775" s="46">
        <v>0</v>
      </c>
      <c r="AA2775" s="46">
        <v>0</v>
      </c>
      <c r="AB2775" s="46">
        <v>1152.5399999999997</v>
      </c>
      <c r="AC2775" s="46">
        <v>2510.2699999999995</v>
      </c>
      <c r="AD2775" s="46">
        <v>3533.5499999999993</v>
      </c>
      <c r="AE2775" s="46">
        <v>4957.0199999999995</v>
      </c>
      <c r="AF2775" s="46">
        <v>0</v>
      </c>
      <c r="AG2775" s="46">
        <v>1193.71</v>
      </c>
      <c r="AH2775" s="46">
        <v>2537.42</v>
      </c>
      <c r="AI2775" s="46">
        <v>5003.79</v>
      </c>
      <c r="AJ2775" s="46">
        <v>7661.16</v>
      </c>
      <c r="AK2775" s="46">
        <v>10129.4</v>
      </c>
      <c r="AL2775" s="46">
        <v>13176.329999999998</v>
      </c>
      <c r="AM2775" s="46">
        <v>13176.329999999998</v>
      </c>
    </row>
    <row r="2776" spans="5:39" x14ac:dyDescent="0.2">
      <c r="E2776" s="47">
        <v>277</v>
      </c>
      <c r="F2776" s="47">
        <v>288</v>
      </c>
      <c r="G2776" s="47" t="s">
        <v>252</v>
      </c>
      <c r="H2776" s="47" t="s">
        <v>347</v>
      </c>
      <c r="I2776" s="47" t="s">
        <v>673</v>
      </c>
      <c r="J2776" s="533">
        <v>50000081</v>
      </c>
      <c r="K2776" s="14" t="s">
        <v>64</v>
      </c>
      <c r="L2776" s="14" t="s">
        <v>58</v>
      </c>
      <c r="M2776" s="45">
        <v>2776</v>
      </c>
      <c r="N2776" s="45">
        <v>1</v>
      </c>
      <c r="O2776" s="46">
        <v>3271.6400000000103</v>
      </c>
      <c r="Q2776" s="12" t="s">
        <v>471</v>
      </c>
      <c r="T2776" s="59" t="s">
        <v>87</v>
      </c>
      <c r="U2776" s="14">
        <v>0</v>
      </c>
      <c r="V2776" s="59" t="s">
        <v>175</v>
      </c>
      <c r="X2776" s="46">
        <v>0</v>
      </c>
      <c r="Y2776" s="46">
        <v>20893.55</v>
      </c>
      <c r="Z2776" s="46">
        <v>4533.3600000000006</v>
      </c>
      <c r="AA2776" s="46">
        <v>2983.5899999999965</v>
      </c>
      <c r="AB2776" s="46">
        <v>3033.5899999999974</v>
      </c>
      <c r="AC2776" s="46">
        <v>3083.59</v>
      </c>
      <c r="AD2776" s="46">
        <v>3133.5899999999983</v>
      </c>
      <c r="AE2776" s="46">
        <v>3183.5899999999992</v>
      </c>
      <c r="AF2776" s="46">
        <v>2971.6399999999994</v>
      </c>
      <c r="AG2776" s="46">
        <v>3021.6399999999985</v>
      </c>
      <c r="AH2776" s="46">
        <v>3071.6399999999976</v>
      </c>
      <c r="AI2776" s="46">
        <v>3121.6400000000012</v>
      </c>
      <c r="AJ2776" s="46">
        <v>3171.6400000000031</v>
      </c>
      <c r="AK2776" s="46">
        <v>3221.6400000000103</v>
      </c>
      <c r="AL2776" s="46">
        <v>3271.6400000000103</v>
      </c>
      <c r="AM2776" s="46">
        <v>3271.6400000000103</v>
      </c>
    </row>
    <row r="2777" spans="5:39" x14ac:dyDescent="0.2">
      <c r="E2777" s="47">
        <v>277</v>
      </c>
      <c r="F2777" s="47">
        <v>288</v>
      </c>
      <c r="G2777" s="47" t="s">
        <v>252</v>
      </c>
      <c r="H2777" s="47" t="s">
        <v>347</v>
      </c>
      <c r="I2777" s="47" t="s">
        <v>673</v>
      </c>
      <c r="J2777" s="533">
        <v>50000081</v>
      </c>
      <c r="K2777" s="14" t="s">
        <v>67</v>
      </c>
      <c r="L2777" s="14" t="s">
        <v>67</v>
      </c>
      <c r="M2777" s="45">
        <v>2777</v>
      </c>
      <c r="N2777" s="45">
        <v>1</v>
      </c>
      <c r="O2777" s="53">
        <v>79.178530811237579</v>
      </c>
      <c r="P2777" s="54">
        <v>69.178530811237579</v>
      </c>
      <c r="Q2777" s="55" t="s">
        <v>471</v>
      </c>
      <c r="R2777" s="56">
        <v>6.7441219886890789</v>
      </c>
      <c r="S2777" s="57" t="s">
        <v>370</v>
      </c>
      <c r="T2777" s="60" t="s">
        <v>87</v>
      </c>
      <c r="U2777" s="14">
        <v>0</v>
      </c>
      <c r="V2777" s="60" t="s">
        <v>175</v>
      </c>
      <c r="Y2777" s="46">
        <v>79.178530811237579</v>
      </c>
      <c r="Z2777" s="46">
        <v>79.178530811237579</v>
      </c>
      <c r="AA2777" s="46">
        <v>79.178530811237579</v>
      </c>
      <c r="AB2777" s="46">
        <v>79.178530811237579</v>
      </c>
      <c r="AC2777" s="46">
        <v>79.178530811237579</v>
      </c>
      <c r="AD2777" s="46">
        <v>79.178530811237579</v>
      </c>
      <c r="AE2777" s="46">
        <v>79.178530811237579</v>
      </c>
      <c r="AF2777" s="46">
        <v>79.178530811237579</v>
      </c>
      <c r="AG2777" s="46">
        <v>79.178530811237579</v>
      </c>
      <c r="AH2777" s="46">
        <v>79.178530811237579</v>
      </c>
      <c r="AI2777" s="46">
        <v>79.178530811237579</v>
      </c>
      <c r="AJ2777" s="46">
        <v>79.178530811237579</v>
      </c>
      <c r="AK2777" s="46">
        <v>79.178530811237579</v>
      </c>
      <c r="AL2777" s="46">
        <v>79.178530811237579</v>
      </c>
      <c r="AM2777" s="46">
        <v>79.178530811237579</v>
      </c>
    </row>
    <row r="2778" spans="5:39" x14ac:dyDescent="0.2">
      <c r="E2778" s="14">
        <v>278</v>
      </c>
      <c r="F2778" s="14">
        <v>289</v>
      </c>
      <c r="G2778" s="14" t="s">
        <v>252</v>
      </c>
      <c r="H2778" s="14" t="s">
        <v>674</v>
      </c>
      <c r="I2778" s="14" t="s">
        <v>675</v>
      </c>
      <c r="J2778" s="531">
        <v>50000082</v>
      </c>
      <c r="K2778" s="14" t="s">
        <v>59</v>
      </c>
      <c r="L2778" s="14" t="s">
        <v>57</v>
      </c>
      <c r="M2778" s="45">
        <v>2778</v>
      </c>
      <c r="N2778" s="45">
        <v>1</v>
      </c>
      <c r="O2778" s="46">
        <v>2781.78</v>
      </c>
      <c r="Q2778" s="12">
        <v>0</v>
      </c>
      <c r="T2778" s="59">
        <v>0</v>
      </c>
      <c r="U2778" s="14">
        <v>0</v>
      </c>
      <c r="V2778" s="59" t="s">
        <v>175</v>
      </c>
      <c r="Y2778" s="46">
        <v>2665.34</v>
      </c>
      <c r="Z2778" s="46">
        <v>925.78</v>
      </c>
      <c r="AA2778" s="46">
        <v>3501.46</v>
      </c>
      <c r="AB2778" s="46">
        <v>2669.35</v>
      </c>
      <c r="AC2778" s="46">
        <v>2665.34</v>
      </c>
      <c r="AD2778" s="46">
        <v>2665.34</v>
      </c>
      <c r="AE2778" s="46">
        <v>2781.78</v>
      </c>
      <c r="AF2778" s="46">
        <v>2781.78</v>
      </c>
      <c r="AG2778" s="46">
        <v>2781.78</v>
      </c>
      <c r="AH2778" s="46">
        <v>2781.78</v>
      </c>
      <c r="AI2778" s="46">
        <v>2781.78</v>
      </c>
      <c r="AJ2778" s="46">
        <v>2781.78</v>
      </c>
      <c r="AK2778" s="46">
        <v>2781.78</v>
      </c>
      <c r="AL2778" s="46">
        <v>2781.78</v>
      </c>
      <c r="AM2778" s="46">
        <v>0</v>
      </c>
    </row>
    <row r="2779" spans="5:39" x14ac:dyDescent="0.2">
      <c r="E2779" s="47">
        <v>278</v>
      </c>
      <c r="F2779" s="47">
        <v>289</v>
      </c>
      <c r="G2779" s="47" t="s">
        <v>252</v>
      </c>
      <c r="H2779" s="47" t="s">
        <v>674</v>
      </c>
      <c r="I2779" s="47" t="s">
        <v>675</v>
      </c>
      <c r="J2779" s="533">
        <v>50000082</v>
      </c>
      <c r="K2779" s="14" t="s">
        <v>59</v>
      </c>
      <c r="L2779" s="14" t="s">
        <v>54</v>
      </c>
      <c r="M2779" s="45">
        <v>2779</v>
      </c>
      <c r="N2779" s="45">
        <v>1</v>
      </c>
      <c r="O2779" s="46">
        <v>4515.92</v>
      </c>
      <c r="Q2779" s="12">
        <v>0</v>
      </c>
      <c r="T2779" s="59">
        <v>0</v>
      </c>
      <c r="U2779" s="14">
        <v>0</v>
      </c>
      <c r="V2779" s="59" t="s">
        <v>175</v>
      </c>
      <c r="Y2779" s="46">
        <v>2121.46</v>
      </c>
      <c r="Z2779" s="46">
        <v>4924.75</v>
      </c>
      <c r="AA2779" s="46">
        <v>4202.96</v>
      </c>
      <c r="AB2779" s="46">
        <v>3228.1799999999994</v>
      </c>
      <c r="AC2779" s="46">
        <v>2334.46</v>
      </c>
      <c r="AD2779" s="46">
        <v>1229.8899999999999</v>
      </c>
      <c r="AE2779" s="46">
        <v>897.02</v>
      </c>
      <c r="AF2779" s="46">
        <v>1804.02</v>
      </c>
      <c r="AG2779" s="46">
        <v>1823.9099999999999</v>
      </c>
      <c r="AH2779" s="46">
        <v>1824.27</v>
      </c>
      <c r="AI2779" s="46">
        <v>3764.46</v>
      </c>
      <c r="AJ2779" s="46">
        <v>4243.91</v>
      </c>
      <c r="AK2779" s="46">
        <v>4238.21</v>
      </c>
      <c r="AL2779" s="46">
        <v>4515.92</v>
      </c>
      <c r="AM2779" s="46">
        <v>0</v>
      </c>
    </row>
    <row r="2780" spans="5:39" x14ac:dyDescent="0.2">
      <c r="E2780" s="47">
        <v>278</v>
      </c>
      <c r="F2780" s="47">
        <v>289</v>
      </c>
      <c r="G2780" s="47" t="s">
        <v>252</v>
      </c>
      <c r="H2780" s="47" t="s">
        <v>674</v>
      </c>
      <c r="I2780" s="47" t="s">
        <v>675</v>
      </c>
      <c r="J2780" s="533">
        <v>50000082</v>
      </c>
      <c r="K2780" s="14" t="s">
        <v>59</v>
      </c>
      <c r="L2780" s="14" t="s">
        <v>58</v>
      </c>
      <c r="M2780" s="45">
        <v>2780</v>
      </c>
      <c r="N2780" s="45">
        <v>1</v>
      </c>
      <c r="O2780" s="46">
        <v>50</v>
      </c>
      <c r="Q2780" s="12">
        <v>0</v>
      </c>
      <c r="T2780" s="59">
        <v>0</v>
      </c>
      <c r="U2780" s="14">
        <v>0</v>
      </c>
      <c r="V2780" s="59" t="s">
        <v>175</v>
      </c>
      <c r="Y2780" s="46">
        <v>50</v>
      </c>
      <c r="Z2780" s="46">
        <v>50</v>
      </c>
      <c r="AA2780" s="46">
        <v>50</v>
      </c>
      <c r="AB2780" s="46">
        <v>50.000000000000455</v>
      </c>
      <c r="AC2780" s="46">
        <v>50</v>
      </c>
      <c r="AD2780" s="46">
        <v>50</v>
      </c>
      <c r="AE2780" s="46">
        <v>50</v>
      </c>
      <c r="AF2780" s="46">
        <v>50</v>
      </c>
      <c r="AG2780" s="46">
        <v>49.999999999999545</v>
      </c>
      <c r="AH2780" s="46">
        <v>50</v>
      </c>
      <c r="AI2780" s="46">
        <v>49.999999999999545</v>
      </c>
      <c r="AJ2780" s="46">
        <v>50</v>
      </c>
      <c r="AK2780" s="46">
        <v>49.999999999999091</v>
      </c>
      <c r="AL2780" s="46">
        <v>50</v>
      </c>
      <c r="AM2780" s="46">
        <v>0</v>
      </c>
    </row>
    <row r="2781" spans="5:39" x14ac:dyDescent="0.2">
      <c r="E2781" s="47">
        <v>278</v>
      </c>
      <c r="F2781" s="47">
        <v>289</v>
      </c>
      <c r="G2781" s="47" t="s">
        <v>252</v>
      </c>
      <c r="H2781" s="47" t="s">
        <v>674</v>
      </c>
      <c r="I2781" s="47" t="s">
        <v>675</v>
      </c>
      <c r="J2781" s="533">
        <v>50000082</v>
      </c>
      <c r="K2781" s="14" t="s">
        <v>59</v>
      </c>
      <c r="L2781" s="14" t="s">
        <v>31</v>
      </c>
      <c r="M2781" s="45">
        <v>2781</v>
      </c>
      <c r="N2781" s="45">
        <v>1</v>
      </c>
      <c r="O2781" s="48">
        <v>7347.7000000000007</v>
      </c>
      <c r="Q2781" s="12">
        <v>0</v>
      </c>
      <c r="R2781" s="46">
        <v>6233.56</v>
      </c>
      <c r="T2781" s="59">
        <v>0</v>
      </c>
      <c r="U2781" s="14">
        <v>0</v>
      </c>
      <c r="V2781" s="59" t="s">
        <v>175</v>
      </c>
      <c r="X2781" s="46">
        <v>9941.5300000000007</v>
      </c>
      <c r="Y2781" s="46">
        <v>4836.8</v>
      </c>
      <c r="Z2781" s="46">
        <v>5900.53</v>
      </c>
      <c r="AA2781" s="46">
        <v>7754.42</v>
      </c>
      <c r="AB2781" s="46">
        <v>5947.5299999999988</v>
      </c>
      <c r="AC2781" s="46">
        <v>5049.8</v>
      </c>
      <c r="AD2781" s="46">
        <v>3945.23</v>
      </c>
      <c r="AE2781" s="46">
        <v>3728.8</v>
      </c>
      <c r="AF2781" s="46">
        <v>4635.8</v>
      </c>
      <c r="AG2781" s="46">
        <v>4655.6900000000005</v>
      </c>
      <c r="AH2781" s="46">
        <v>4656.05</v>
      </c>
      <c r="AI2781" s="46">
        <v>6596.24</v>
      </c>
      <c r="AJ2781" s="46">
        <v>7075.6900000000005</v>
      </c>
      <c r="AK2781" s="46">
        <v>7069.9899999999989</v>
      </c>
      <c r="AL2781" s="46">
        <v>7347.7000000000007</v>
      </c>
      <c r="AM2781" s="46">
        <v>0</v>
      </c>
    </row>
    <row r="2782" spans="5:39" x14ac:dyDescent="0.2">
      <c r="E2782" s="47">
        <v>278</v>
      </c>
      <c r="F2782" s="47">
        <v>289</v>
      </c>
      <c r="G2782" s="47" t="s">
        <v>252</v>
      </c>
      <c r="H2782" s="47" t="s">
        <v>674</v>
      </c>
      <c r="I2782" s="47" t="s">
        <v>675</v>
      </c>
      <c r="J2782" s="533">
        <v>50000082</v>
      </c>
      <c r="K2782" s="14" t="s">
        <v>37</v>
      </c>
      <c r="L2782" s="14" t="s">
        <v>31</v>
      </c>
      <c r="M2782" s="45">
        <v>2782</v>
      </c>
      <c r="N2782" s="45">
        <v>1</v>
      </c>
      <c r="O2782" s="48">
        <v>7069.99</v>
      </c>
      <c r="P2782" s="48"/>
      <c r="Q2782" s="12">
        <v>0</v>
      </c>
      <c r="R2782" s="46">
        <v>5781.5766666666668</v>
      </c>
      <c r="T2782" s="59">
        <v>0</v>
      </c>
      <c r="U2782" s="14">
        <v>0</v>
      </c>
      <c r="V2782" s="59" t="s">
        <v>175</v>
      </c>
      <c r="Y2782" s="46">
        <v>9941.5300000000007</v>
      </c>
      <c r="Z2782" s="46">
        <v>0</v>
      </c>
      <c r="AA2782" s="46">
        <v>4836.8</v>
      </c>
      <c r="AB2782" s="46">
        <v>13700</v>
      </c>
      <c r="AC2782" s="46">
        <v>0</v>
      </c>
      <c r="AD2782" s="46">
        <v>14897.51</v>
      </c>
      <c r="AE2782" s="46">
        <v>0</v>
      </c>
      <c r="AF2782" s="46">
        <v>3728.8</v>
      </c>
      <c r="AG2782" s="46">
        <v>4635.8</v>
      </c>
      <c r="AH2782" s="46">
        <v>4655.6899999999996</v>
      </c>
      <c r="AI2782" s="46">
        <v>0</v>
      </c>
      <c r="AJ2782" s="46">
        <v>11252.29</v>
      </c>
      <c r="AK2782" s="46">
        <v>7075.69</v>
      </c>
      <c r="AL2782" s="46">
        <v>7069.99</v>
      </c>
      <c r="AM2782" s="46">
        <v>2939.08</v>
      </c>
    </row>
    <row r="2783" spans="5:39" x14ac:dyDescent="0.2">
      <c r="E2783" s="47">
        <v>278</v>
      </c>
      <c r="F2783" s="47">
        <v>289</v>
      </c>
      <c r="G2783" s="47" t="s">
        <v>252</v>
      </c>
      <c r="H2783" s="47" t="s">
        <v>674</v>
      </c>
      <c r="I2783" s="47" t="s">
        <v>675</v>
      </c>
      <c r="J2783" s="533">
        <v>50000082</v>
      </c>
      <c r="K2783" s="14" t="s">
        <v>65</v>
      </c>
      <c r="L2783" s="14" t="s">
        <v>31</v>
      </c>
      <c r="M2783" s="45">
        <v>2783</v>
      </c>
      <c r="N2783" s="45">
        <v>1</v>
      </c>
      <c r="O2783" s="52">
        <v>7347.7000000000007</v>
      </c>
      <c r="P2783" s="48">
        <v>2939.08</v>
      </c>
      <c r="Q2783" s="12">
        <v>0</v>
      </c>
      <c r="R2783" s="46">
        <v>1224.6166666666668</v>
      </c>
      <c r="T2783" s="59">
        <v>0</v>
      </c>
      <c r="U2783" s="14">
        <v>0</v>
      </c>
      <c r="V2783" s="59" t="s">
        <v>175</v>
      </c>
      <c r="X2783" s="46">
        <v>0</v>
      </c>
      <c r="Y2783" s="46">
        <v>0</v>
      </c>
      <c r="Z2783" s="46">
        <v>0</v>
      </c>
      <c r="AA2783" s="46">
        <v>0</v>
      </c>
      <c r="AB2783" s="46">
        <v>0</v>
      </c>
      <c r="AC2783" s="46">
        <v>0</v>
      </c>
      <c r="AD2783" s="46">
        <v>0</v>
      </c>
      <c r="AE2783" s="46">
        <v>0</v>
      </c>
      <c r="AF2783" s="46">
        <v>0</v>
      </c>
      <c r="AG2783" s="46">
        <v>0</v>
      </c>
      <c r="AH2783" s="46">
        <v>0</v>
      </c>
      <c r="AI2783" s="46">
        <v>0</v>
      </c>
      <c r="AJ2783" s="46">
        <v>0</v>
      </c>
      <c r="AK2783" s="46">
        <v>0</v>
      </c>
      <c r="AL2783" s="46">
        <v>7347.7000000000007</v>
      </c>
      <c r="AM2783" s="46">
        <v>0</v>
      </c>
    </row>
    <row r="2784" spans="5:39" x14ac:dyDescent="0.2">
      <c r="E2784" s="47">
        <v>278</v>
      </c>
      <c r="F2784" s="47">
        <v>289</v>
      </c>
      <c r="G2784" s="47" t="s">
        <v>252</v>
      </c>
      <c r="H2784" s="47" t="s">
        <v>674</v>
      </c>
      <c r="I2784" s="47" t="s">
        <v>675</v>
      </c>
      <c r="J2784" s="533">
        <v>50000082</v>
      </c>
      <c r="K2784" s="14" t="s">
        <v>64</v>
      </c>
      <c r="L2784" s="14" t="s">
        <v>57</v>
      </c>
      <c r="M2784" s="45">
        <v>2784</v>
      </c>
      <c r="N2784" s="45">
        <v>1</v>
      </c>
      <c r="O2784" s="46">
        <v>0</v>
      </c>
      <c r="Q2784" s="12">
        <v>0</v>
      </c>
      <c r="T2784" s="59">
        <v>0</v>
      </c>
      <c r="U2784" s="14">
        <v>0</v>
      </c>
      <c r="V2784" s="59" t="s">
        <v>175</v>
      </c>
      <c r="X2784" s="46">
        <v>0</v>
      </c>
      <c r="Y2784" s="46">
        <v>0</v>
      </c>
      <c r="Z2784" s="46">
        <v>925.78</v>
      </c>
      <c r="AA2784" s="46">
        <v>0</v>
      </c>
      <c r="AB2784" s="46">
        <v>0</v>
      </c>
      <c r="AC2784" s="46">
        <v>2665.34</v>
      </c>
      <c r="AD2784" s="46">
        <v>0</v>
      </c>
      <c r="AE2784" s="46">
        <v>2781.78</v>
      </c>
      <c r="AF2784" s="46">
        <v>1834.7600000000002</v>
      </c>
      <c r="AG2784" s="46">
        <v>0</v>
      </c>
      <c r="AH2784" s="46">
        <v>0</v>
      </c>
      <c r="AI2784" s="46">
        <v>2781.78</v>
      </c>
      <c r="AJ2784" s="46">
        <v>0</v>
      </c>
      <c r="AK2784" s="46">
        <v>0</v>
      </c>
      <c r="AL2784" s="46">
        <v>0</v>
      </c>
      <c r="AM2784" s="46">
        <v>0</v>
      </c>
    </row>
    <row r="2785" spans="5:39" x14ac:dyDescent="0.2">
      <c r="E2785" s="47">
        <v>278</v>
      </c>
      <c r="F2785" s="47">
        <v>289</v>
      </c>
      <c r="G2785" s="47" t="s">
        <v>252</v>
      </c>
      <c r="H2785" s="47" t="s">
        <v>674</v>
      </c>
      <c r="I2785" s="47" t="s">
        <v>675</v>
      </c>
      <c r="J2785" s="533">
        <v>50000082</v>
      </c>
      <c r="K2785" s="14" t="s">
        <v>64</v>
      </c>
      <c r="L2785" s="14" t="s">
        <v>54</v>
      </c>
      <c r="M2785" s="45">
        <v>2785</v>
      </c>
      <c r="N2785" s="45">
        <v>1</v>
      </c>
      <c r="O2785" s="46">
        <v>6947.7000000000025</v>
      </c>
      <c r="Q2785" s="12">
        <v>0</v>
      </c>
      <c r="T2785" s="59">
        <v>0</v>
      </c>
      <c r="U2785" s="14">
        <v>0</v>
      </c>
      <c r="V2785" s="59" t="s">
        <v>175</v>
      </c>
      <c r="X2785" s="46">
        <v>0</v>
      </c>
      <c r="Y2785" s="46">
        <v>0</v>
      </c>
      <c r="Z2785" s="46">
        <v>4924.75</v>
      </c>
      <c r="AA2785" s="46">
        <v>8718.1499999999978</v>
      </c>
      <c r="AB2785" s="46">
        <v>915.67999999999847</v>
      </c>
      <c r="AC2785" s="46">
        <v>3250.1399999999985</v>
      </c>
      <c r="AD2785" s="46">
        <v>0</v>
      </c>
      <c r="AE2785" s="46">
        <v>897.02</v>
      </c>
      <c r="AF2785" s="46">
        <v>2701.04</v>
      </c>
      <c r="AG2785" s="46">
        <v>4505.6900000000005</v>
      </c>
      <c r="AH2785" s="46">
        <v>4456.0500000000011</v>
      </c>
      <c r="AI2785" s="46">
        <v>8220.510000000002</v>
      </c>
      <c r="AJ2785" s="46">
        <v>6775.6900000000014</v>
      </c>
      <c r="AK2785" s="46">
        <v>6719.9900000000016</v>
      </c>
      <c r="AL2785" s="46">
        <v>6947.7000000000025</v>
      </c>
      <c r="AM2785" s="46">
        <v>4008.6200000000026</v>
      </c>
    </row>
    <row r="2786" spans="5:39" x14ac:dyDescent="0.2">
      <c r="E2786" s="47">
        <v>278</v>
      </c>
      <c r="F2786" s="47">
        <v>289</v>
      </c>
      <c r="G2786" s="47" t="s">
        <v>252</v>
      </c>
      <c r="H2786" s="47" t="s">
        <v>674</v>
      </c>
      <c r="I2786" s="47" t="s">
        <v>675</v>
      </c>
      <c r="J2786" s="533">
        <v>50000082</v>
      </c>
      <c r="K2786" s="14" t="s">
        <v>64</v>
      </c>
      <c r="L2786" s="14" t="s">
        <v>58</v>
      </c>
      <c r="M2786" s="45">
        <v>2786</v>
      </c>
      <c r="N2786" s="45">
        <v>1</v>
      </c>
      <c r="O2786" s="46">
        <v>399.99999999999454</v>
      </c>
      <c r="Q2786" s="12">
        <v>0</v>
      </c>
      <c r="T2786" s="59">
        <v>0</v>
      </c>
      <c r="U2786" s="14">
        <v>0</v>
      </c>
      <c r="V2786" s="59" t="s">
        <v>175</v>
      </c>
      <c r="X2786" s="46">
        <v>0</v>
      </c>
      <c r="Y2786" s="46">
        <v>4836.8000000000011</v>
      </c>
      <c r="Z2786" s="46">
        <v>4886.7999999999993</v>
      </c>
      <c r="AA2786" s="46">
        <v>4936.7999999999993</v>
      </c>
      <c r="AB2786" s="46">
        <v>4986.7999999999975</v>
      </c>
      <c r="AC2786" s="46">
        <v>5036.8</v>
      </c>
      <c r="AD2786" s="46">
        <v>0</v>
      </c>
      <c r="AE2786" s="46">
        <v>50.000000000002728</v>
      </c>
      <c r="AF2786" s="46">
        <v>100.00000000000273</v>
      </c>
      <c r="AG2786" s="46">
        <v>150.00000000000182</v>
      </c>
      <c r="AH2786" s="46">
        <v>200.00000000000182</v>
      </c>
      <c r="AI2786" s="46">
        <v>249.99999999999818</v>
      </c>
      <c r="AJ2786" s="46">
        <v>300.00000000000091</v>
      </c>
      <c r="AK2786" s="46">
        <v>350.00000000000364</v>
      </c>
      <c r="AL2786" s="46">
        <v>399.99999999999454</v>
      </c>
      <c r="AM2786" s="46">
        <v>399.99999999999272</v>
      </c>
    </row>
    <row r="2787" spans="5:39" x14ac:dyDescent="0.2">
      <c r="E2787" s="47">
        <v>278</v>
      </c>
      <c r="F2787" s="47">
        <v>289</v>
      </c>
      <c r="G2787" s="47" t="s">
        <v>252</v>
      </c>
      <c r="H2787" s="47" t="s">
        <v>674</v>
      </c>
      <c r="I2787" s="47" t="s">
        <v>675</v>
      </c>
      <c r="J2787" s="533">
        <v>50000082</v>
      </c>
      <c r="K2787" s="14" t="s">
        <v>67</v>
      </c>
      <c r="L2787" s="14" t="s">
        <v>67</v>
      </c>
      <c r="M2787" s="45">
        <v>2787</v>
      </c>
      <c r="N2787" s="45">
        <v>1</v>
      </c>
      <c r="O2787" s="53">
        <v>0</v>
      </c>
      <c r="P2787" s="54">
        <v>0</v>
      </c>
      <c r="Q2787" s="55">
        <v>0</v>
      </c>
      <c r="R2787" s="56">
        <v>0</v>
      </c>
      <c r="S2787" s="57">
        <v>0</v>
      </c>
      <c r="T2787" s="60">
        <v>0</v>
      </c>
      <c r="U2787" s="14">
        <v>0</v>
      </c>
      <c r="V2787" s="60" t="s">
        <v>175</v>
      </c>
      <c r="Y2787" s="46">
        <v>0</v>
      </c>
      <c r="Z2787" s="46">
        <v>0</v>
      </c>
      <c r="AA2787" s="46">
        <v>0</v>
      </c>
      <c r="AB2787" s="46">
        <v>0</v>
      </c>
      <c r="AC2787" s="46">
        <v>0</v>
      </c>
      <c r="AD2787" s="46">
        <v>0</v>
      </c>
      <c r="AE2787" s="46">
        <v>0</v>
      </c>
      <c r="AF2787" s="46">
        <v>0</v>
      </c>
      <c r="AG2787" s="46">
        <v>0</v>
      </c>
      <c r="AH2787" s="46">
        <v>0</v>
      </c>
      <c r="AI2787" s="46">
        <v>0</v>
      </c>
      <c r="AJ2787" s="46">
        <v>0</v>
      </c>
      <c r="AK2787" s="46">
        <v>0</v>
      </c>
      <c r="AL2787" s="46">
        <v>0</v>
      </c>
      <c r="AM2787" s="46">
        <v>0</v>
      </c>
    </row>
    <row r="2788" spans="5:39" x14ac:dyDescent="0.2">
      <c r="E2788" s="14">
        <v>279</v>
      </c>
      <c r="F2788" s="14">
        <v>290</v>
      </c>
      <c r="G2788" s="14" t="s">
        <v>252</v>
      </c>
      <c r="H2788" s="14" t="s">
        <v>676</v>
      </c>
      <c r="I2788" s="14" t="s">
        <v>677</v>
      </c>
      <c r="J2788" s="531">
        <v>50000083</v>
      </c>
      <c r="K2788" s="14" t="s">
        <v>59</v>
      </c>
      <c r="L2788" s="14" t="s">
        <v>57</v>
      </c>
      <c r="M2788" s="45">
        <v>2788</v>
      </c>
      <c r="N2788" s="45">
        <v>1</v>
      </c>
      <c r="O2788" s="46">
        <v>2742.6</v>
      </c>
      <c r="Q2788" s="12">
        <v>0</v>
      </c>
      <c r="T2788" s="59">
        <v>0</v>
      </c>
      <c r="U2788" s="14">
        <v>0</v>
      </c>
      <c r="V2788" s="59">
        <v>0</v>
      </c>
      <c r="Y2788" s="46">
        <v>2627.8</v>
      </c>
      <c r="Z2788" s="46">
        <v>2635.79</v>
      </c>
      <c r="AA2788" s="46">
        <v>2631.8</v>
      </c>
      <c r="AB2788" s="46">
        <v>2631.78</v>
      </c>
      <c r="AC2788" s="46">
        <v>2627.8</v>
      </c>
      <c r="AD2788" s="46">
        <v>2627.8</v>
      </c>
      <c r="AE2788" s="46">
        <v>2742.6</v>
      </c>
      <c r="AF2788" s="46">
        <v>2742.6</v>
      </c>
      <c r="AG2788" s="46">
        <v>2742.6</v>
      </c>
      <c r="AH2788" s="46">
        <v>2742.6</v>
      </c>
      <c r="AI2788" s="46">
        <v>2742.6</v>
      </c>
      <c r="AJ2788" s="46">
        <v>2742.6</v>
      </c>
      <c r="AK2788" s="46">
        <v>2742.6</v>
      </c>
      <c r="AL2788" s="46">
        <v>2742.6</v>
      </c>
      <c r="AM2788" s="46">
        <v>0</v>
      </c>
    </row>
    <row r="2789" spans="5:39" x14ac:dyDescent="0.2">
      <c r="E2789" s="47">
        <v>279</v>
      </c>
      <c r="F2789" s="47">
        <v>290</v>
      </c>
      <c r="G2789" s="47" t="s">
        <v>252</v>
      </c>
      <c r="H2789" s="47" t="s">
        <v>676</v>
      </c>
      <c r="I2789" s="47" t="s">
        <v>677</v>
      </c>
      <c r="J2789" s="533">
        <v>50000083</v>
      </c>
      <c r="K2789" s="14" t="s">
        <v>59</v>
      </c>
      <c r="L2789" s="14" t="s">
        <v>54</v>
      </c>
      <c r="M2789" s="45">
        <v>2789</v>
      </c>
      <c r="N2789" s="45">
        <v>1</v>
      </c>
      <c r="O2789" s="46">
        <v>4514.2700000000004</v>
      </c>
      <c r="Q2789" s="12">
        <v>0</v>
      </c>
      <c r="T2789" s="59">
        <v>0</v>
      </c>
      <c r="U2789" s="14">
        <v>0</v>
      </c>
      <c r="V2789" s="59">
        <v>0</v>
      </c>
      <c r="Y2789" s="46">
        <v>3205.15</v>
      </c>
      <c r="Z2789" s="46">
        <v>4087.73</v>
      </c>
      <c r="AA2789" s="46">
        <v>2527.88</v>
      </c>
      <c r="AB2789" s="46">
        <v>2768.2</v>
      </c>
      <c r="AC2789" s="46">
        <v>1776.0299999999997</v>
      </c>
      <c r="AD2789" s="46">
        <v>820.54000000000008</v>
      </c>
      <c r="AE2789" s="46">
        <v>480.36</v>
      </c>
      <c r="AF2789" s="46">
        <v>1274.6999999999998</v>
      </c>
      <c r="AG2789" s="46">
        <v>1526.61</v>
      </c>
      <c r="AH2789" s="46">
        <v>1387.6799999999998</v>
      </c>
      <c r="AI2789" s="46">
        <v>3046.2799999999997</v>
      </c>
      <c r="AJ2789" s="46">
        <v>3792.21</v>
      </c>
      <c r="AK2789" s="46">
        <v>3829.7300000000005</v>
      </c>
      <c r="AL2789" s="46">
        <v>4514.2700000000004</v>
      </c>
      <c r="AM2789" s="46">
        <v>0</v>
      </c>
    </row>
    <row r="2790" spans="5:39" x14ac:dyDescent="0.2">
      <c r="E2790" s="47">
        <v>279</v>
      </c>
      <c r="F2790" s="47">
        <v>290</v>
      </c>
      <c r="G2790" s="47" t="s">
        <v>252</v>
      </c>
      <c r="H2790" s="47" t="s">
        <v>676</v>
      </c>
      <c r="I2790" s="47" t="s">
        <v>677</v>
      </c>
      <c r="J2790" s="533">
        <v>50000083</v>
      </c>
      <c r="K2790" s="14" t="s">
        <v>59</v>
      </c>
      <c r="L2790" s="14" t="s">
        <v>58</v>
      </c>
      <c r="M2790" s="45">
        <v>2790</v>
      </c>
      <c r="N2790" s="45">
        <v>1</v>
      </c>
      <c r="O2790" s="46">
        <v>50</v>
      </c>
      <c r="Q2790" s="12">
        <v>0</v>
      </c>
      <c r="T2790" s="59">
        <v>0</v>
      </c>
      <c r="U2790" s="14">
        <v>0</v>
      </c>
      <c r="V2790" s="59">
        <v>0</v>
      </c>
      <c r="Y2790" s="46">
        <v>49.999999999999545</v>
      </c>
      <c r="Z2790" s="46">
        <v>50.000000000000455</v>
      </c>
      <c r="AA2790" s="46">
        <v>50</v>
      </c>
      <c r="AB2790" s="46">
        <v>49.999999999999545</v>
      </c>
      <c r="AC2790" s="46">
        <v>50</v>
      </c>
      <c r="AD2790" s="46">
        <v>49.999999999999886</v>
      </c>
      <c r="AE2790" s="46">
        <v>50.000000000000114</v>
      </c>
      <c r="AF2790" s="46">
        <v>50.000000000000455</v>
      </c>
      <c r="AG2790" s="46">
        <v>50.000000000000227</v>
      </c>
      <c r="AH2790" s="46">
        <v>50</v>
      </c>
      <c r="AI2790" s="46">
        <v>50.000000000000455</v>
      </c>
      <c r="AJ2790" s="46">
        <v>50.000000000000455</v>
      </c>
      <c r="AK2790" s="46">
        <v>49.999999999999545</v>
      </c>
      <c r="AL2790" s="46">
        <v>50</v>
      </c>
      <c r="AM2790" s="46">
        <v>0</v>
      </c>
    </row>
    <row r="2791" spans="5:39" x14ac:dyDescent="0.2">
      <c r="E2791" s="47">
        <v>279</v>
      </c>
      <c r="F2791" s="47">
        <v>290</v>
      </c>
      <c r="G2791" s="47" t="s">
        <v>252</v>
      </c>
      <c r="H2791" s="47" t="s">
        <v>676</v>
      </c>
      <c r="I2791" s="47" t="s">
        <v>677</v>
      </c>
      <c r="J2791" s="533">
        <v>50000083</v>
      </c>
      <c r="K2791" s="14" t="s">
        <v>59</v>
      </c>
      <c r="L2791" s="14" t="s">
        <v>31</v>
      </c>
      <c r="M2791" s="45">
        <v>2791</v>
      </c>
      <c r="N2791" s="45">
        <v>1</v>
      </c>
      <c r="O2791" s="48">
        <v>7306.8700000000008</v>
      </c>
      <c r="Q2791" s="12">
        <v>0</v>
      </c>
      <c r="R2791" s="46">
        <v>5808.7300000000005</v>
      </c>
      <c r="T2791" s="59">
        <v>0</v>
      </c>
      <c r="U2791" s="14">
        <v>0</v>
      </c>
      <c r="V2791" s="59">
        <v>0</v>
      </c>
      <c r="X2791" s="46">
        <v>0</v>
      </c>
      <c r="Y2791" s="46">
        <v>5882.9500000000007</v>
      </c>
      <c r="Z2791" s="46">
        <v>6773.52</v>
      </c>
      <c r="AA2791" s="46">
        <v>5209.68</v>
      </c>
      <c r="AB2791" s="46">
        <v>5449.98</v>
      </c>
      <c r="AC2791" s="46">
        <v>4453.83</v>
      </c>
      <c r="AD2791" s="46">
        <v>3498.34</v>
      </c>
      <c r="AE2791" s="46">
        <v>3272.96</v>
      </c>
      <c r="AF2791" s="46">
        <v>4067.3</v>
      </c>
      <c r="AG2791" s="46">
        <v>4319.21</v>
      </c>
      <c r="AH2791" s="46">
        <v>4180.28</v>
      </c>
      <c r="AI2791" s="46">
        <v>5838.8799999999992</v>
      </c>
      <c r="AJ2791" s="46">
        <v>6584.8099999999995</v>
      </c>
      <c r="AK2791" s="46">
        <v>6622.33</v>
      </c>
      <c r="AL2791" s="46">
        <v>7306.8700000000008</v>
      </c>
      <c r="AM2791" s="46">
        <v>0</v>
      </c>
    </row>
    <row r="2792" spans="5:39" x14ac:dyDescent="0.2">
      <c r="E2792" s="47">
        <v>279</v>
      </c>
      <c r="F2792" s="47">
        <v>290</v>
      </c>
      <c r="G2792" s="47" t="s">
        <v>252</v>
      </c>
      <c r="H2792" s="47" t="s">
        <v>676</v>
      </c>
      <c r="I2792" s="47" t="s">
        <v>677</v>
      </c>
      <c r="J2792" s="533">
        <v>50000083</v>
      </c>
      <c r="K2792" s="14" t="s">
        <v>37</v>
      </c>
      <c r="L2792" s="14" t="s">
        <v>31</v>
      </c>
      <c r="M2792" s="45">
        <v>2792</v>
      </c>
      <c r="N2792" s="45">
        <v>1</v>
      </c>
      <c r="O2792" s="48">
        <v>7306.87</v>
      </c>
      <c r="P2792" s="48"/>
      <c r="Q2792" s="12">
        <v>0</v>
      </c>
      <c r="R2792" s="46">
        <v>5808.7300000000005</v>
      </c>
      <c r="T2792" s="59">
        <v>0</v>
      </c>
      <c r="U2792" s="14">
        <v>0</v>
      </c>
      <c r="V2792" s="59">
        <v>0</v>
      </c>
      <c r="Y2792" s="46">
        <v>0</v>
      </c>
      <c r="Z2792" s="46">
        <v>0</v>
      </c>
      <c r="AA2792" s="46">
        <v>12656.47</v>
      </c>
      <c r="AB2792" s="46">
        <v>10668.66</v>
      </c>
      <c r="AC2792" s="46">
        <v>0</v>
      </c>
      <c r="AD2792" s="46">
        <v>7943.17</v>
      </c>
      <c r="AE2792" s="46">
        <v>3272.96</v>
      </c>
      <c r="AF2792" s="46">
        <v>4067.3</v>
      </c>
      <c r="AG2792" s="46">
        <v>4319.21</v>
      </c>
      <c r="AH2792" s="46">
        <v>4180.28</v>
      </c>
      <c r="AI2792" s="46">
        <v>5838.88</v>
      </c>
      <c r="AJ2792" s="46">
        <v>6584.81</v>
      </c>
      <c r="AK2792" s="46">
        <v>6622.33</v>
      </c>
      <c r="AL2792" s="46">
        <v>7306.87</v>
      </c>
      <c r="AM2792" s="46">
        <v>0</v>
      </c>
    </row>
    <row r="2793" spans="5:39" x14ac:dyDescent="0.2">
      <c r="E2793" s="47">
        <v>279</v>
      </c>
      <c r="F2793" s="47">
        <v>290</v>
      </c>
      <c r="G2793" s="47" t="s">
        <v>252</v>
      </c>
      <c r="H2793" s="47" t="s">
        <v>676</v>
      </c>
      <c r="I2793" s="47" t="s">
        <v>677</v>
      </c>
      <c r="J2793" s="533">
        <v>50000083</v>
      </c>
      <c r="K2793" s="14" t="s">
        <v>65</v>
      </c>
      <c r="L2793" s="14" t="s">
        <v>31</v>
      </c>
      <c r="M2793" s="45">
        <v>2793</v>
      </c>
      <c r="N2793" s="45">
        <v>1</v>
      </c>
      <c r="O2793" s="52">
        <v>0</v>
      </c>
      <c r="P2793" s="48">
        <v>0</v>
      </c>
      <c r="Q2793" s="12">
        <v>0</v>
      </c>
      <c r="R2793" s="46">
        <v>0</v>
      </c>
      <c r="T2793" s="59">
        <v>0</v>
      </c>
      <c r="U2793" s="14">
        <v>0</v>
      </c>
      <c r="V2793" s="59">
        <v>0</v>
      </c>
      <c r="X2793" s="46">
        <v>0</v>
      </c>
      <c r="Y2793" s="46">
        <v>0</v>
      </c>
      <c r="Z2793" s="46">
        <v>0</v>
      </c>
      <c r="AA2793" s="46">
        <v>0</v>
      </c>
      <c r="AB2793" s="46">
        <v>0</v>
      </c>
      <c r="AC2793" s="46">
        <v>0</v>
      </c>
      <c r="AD2793" s="46">
        <v>0</v>
      </c>
      <c r="AE2793" s="46">
        <v>0</v>
      </c>
      <c r="AF2793" s="46">
        <v>0</v>
      </c>
      <c r="AG2793" s="46">
        <v>0</v>
      </c>
      <c r="AH2793" s="46">
        <v>0</v>
      </c>
      <c r="AI2793" s="46">
        <v>0</v>
      </c>
      <c r="AJ2793" s="46">
        <v>0</v>
      </c>
      <c r="AK2793" s="46">
        <v>0</v>
      </c>
      <c r="AL2793" s="46">
        <v>0</v>
      </c>
      <c r="AM2793" s="46">
        <v>0</v>
      </c>
    </row>
    <row r="2794" spans="5:39" x14ac:dyDescent="0.2">
      <c r="E2794" s="47">
        <v>279</v>
      </c>
      <c r="F2794" s="47">
        <v>290</v>
      </c>
      <c r="G2794" s="47" t="s">
        <v>252</v>
      </c>
      <c r="H2794" s="47" t="s">
        <v>676</v>
      </c>
      <c r="I2794" s="47" t="s">
        <v>677</v>
      </c>
      <c r="J2794" s="533">
        <v>50000083</v>
      </c>
      <c r="K2794" s="14" t="s">
        <v>64</v>
      </c>
      <c r="L2794" s="14" t="s">
        <v>57</v>
      </c>
      <c r="M2794" s="45">
        <v>2794</v>
      </c>
      <c r="N2794" s="45">
        <v>1</v>
      </c>
      <c r="O2794" s="46">
        <v>0</v>
      </c>
      <c r="Q2794" s="12">
        <v>0</v>
      </c>
      <c r="T2794" s="59">
        <v>0</v>
      </c>
      <c r="U2794" s="14">
        <v>0</v>
      </c>
      <c r="V2794" s="59">
        <v>0</v>
      </c>
      <c r="X2794" s="46">
        <v>0</v>
      </c>
      <c r="Y2794" s="46">
        <v>2627.8</v>
      </c>
      <c r="Z2794" s="46">
        <v>5263.59</v>
      </c>
      <c r="AA2794" s="46">
        <v>0</v>
      </c>
      <c r="AB2794" s="46">
        <v>0</v>
      </c>
      <c r="AC2794" s="46">
        <v>2618.8000000000038</v>
      </c>
      <c r="AD2794" s="46">
        <v>0</v>
      </c>
      <c r="AE2794" s="46">
        <v>0</v>
      </c>
      <c r="AF2794" s="46">
        <v>0</v>
      </c>
      <c r="AG2794" s="46">
        <v>0</v>
      </c>
      <c r="AH2794" s="46">
        <v>0</v>
      </c>
      <c r="AI2794" s="46">
        <v>0</v>
      </c>
      <c r="AJ2794" s="46">
        <v>0</v>
      </c>
      <c r="AK2794" s="46">
        <v>0</v>
      </c>
      <c r="AL2794" s="46">
        <v>0</v>
      </c>
      <c r="AM2794" s="46">
        <v>0</v>
      </c>
    </row>
    <row r="2795" spans="5:39" x14ac:dyDescent="0.2">
      <c r="E2795" s="47">
        <v>279</v>
      </c>
      <c r="F2795" s="47">
        <v>290</v>
      </c>
      <c r="G2795" s="47" t="s">
        <v>252</v>
      </c>
      <c r="H2795" s="47" t="s">
        <v>676</v>
      </c>
      <c r="I2795" s="47" t="s">
        <v>677</v>
      </c>
      <c r="J2795" s="533">
        <v>50000083</v>
      </c>
      <c r="K2795" s="14" t="s">
        <v>64</v>
      </c>
      <c r="L2795" s="14" t="s">
        <v>54</v>
      </c>
      <c r="M2795" s="45">
        <v>2795</v>
      </c>
      <c r="N2795" s="45">
        <v>1</v>
      </c>
      <c r="O2795" s="46">
        <v>0</v>
      </c>
      <c r="Q2795" s="12">
        <v>0</v>
      </c>
      <c r="T2795" s="59">
        <v>0</v>
      </c>
      <c r="U2795" s="14">
        <v>0</v>
      </c>
      <c r="V2795" s="59">
        <v>0</v>
      </c>
      <c r="X2795" s="46">
        <v>0</v>
      </c>
      <c r="Y2795" s="46">
        <v>3205.15</v>
      </c>
      <c r="Z2795" s="46">
        <v>7292.88</v>
      </c>
      <c r="AA2795" s="46">
        <v>5059.6800000000012</v>
      </c>
      <c r="AB2795" s="46">
        <v>0</v>
      </c>
      <c r="AC2795" s="46">
        <v>1776.0299999999997</v>
      </c>
      <c r="AD2795" s="46">
        <v>0</v>
      </c>
      <c r="AE2795" s="46">
        <v>0</v>
      </c>
      <c r="AF2795" s="46">
        <v>0</v>
      </c>
      <c r="AG2795" s="46">
        <v>0</v>
      </c>
      <c r="AH2795" s="46">
        <v>0</v>
      </c>
      <c r="AI2795" s="46">
        <v>0</v>
      </c>
      <c r="AJ2795" s="46">
        <v>0</v>
      </c>
      <c r="AK2795" s="46">
        <v>0</v>
      </c>
      <c r="AL2795" s="46">
        <v>0</v>
      </c>
      <c r="AM2795" s="46">
        <v>0</v>
      </c>
    </row>
    <row r="2796" spans="5:39" x14ac:dyDescent="0.2">
      <c r="E2796" s="47">
        <v>279</v>
      </c>
      <c r="F2796" s="47">
        <v>290</v>
      </c>
      <c r="G2796" s="47" t="s">
        <v>252</v>
      </c>
      <c r="H2796" s="47" t="s">
        <v>676</v>
      </c>
      <c r="I2796" s="47" t="s">
        <v>677</v>
      </c>
      <c r="J2796" s="533">
        <v>50000083</v>
      </c>
      <c r="K2796" s="14" t="s">
        <v>64</v>
      </c>
      <c r="L2796" s="14" t="s">
        <v>58</v>
      </c>
      <c r="M2796" s="45">
        <v>2796</v>
      </c>
      <c r="N2796" s="45">
        <v>1</v>
      </c>
      <c r="O2796" s="46">
        <v>0</v>
      </c>
      <c r="Q2796" s="12">
        <v>0</v>
      </c>
      <c r="T2796" s="59">
        <v>0</v>
      </c>
      <c r="U2796" s="14">
        <v>0</v>
      </c>
      <c r="V2796" s="59">
        <v>0</v>
      </c>
      <c r="X2796" s="46">
        <v>0</v>
      </c>
      <c r="Y2796" s="46">
        <v>50.000000000000455</v>
      </c>
      <c r="Z2796" s="46">
        <v>100.00000000000091</v>
      </c>
      <c r="AA2796" s="46">
        <v>150.00000000000091</v>
      </c>
      <c r="AB2796" s="46">
        <v>-8.999999999996362</v>
      </c>
      <c r="AC2796" s="46">
        <v>49.999999999998181</v>
      </c>
      <c r="AD2796" s="46">
        <v>3.637978807091713E-12</v>
      </c>
      <c r="AE2796" s="46">
        <v>7.2759576141834259E-12</v>
      </c>
      <c r="AF2796" s="46">
        <v>7.2759576141834259E-12</v>
      </c>
      <c r="AG2796" s="46">
        <v>7.2759576141834259E-12</v>
      </c>
      <c r="AH2796" s="46">
        <v>7.2759576141834259E-12</v>
      </c>
      <c r="AI2796" s="46">
        <v>7.2759576141834259E-12</v>
      </c>
      <c r="AJ2796" s="46">
        <v>7.2759576141834259E-12</v>
      </c>
      <c r="AK2796" s="46">
        <v>0</v>
      </c>
      <c r="AL2796" s="46">
        <v>0</v>
      </c>
      <c r="AM2796" s="46">
        <v>0</v>
      </c>
    </row>
    <row r="2797" spans="5:39" x14ac:dyDescent="0.2">
      <c r="E2797" s="47">
        <v>279</v>
      </c>
      <c r="F2797" s="47">
        <v>290</v>
      </c>
      <c r="G2797" s="47" t="s">
        <v>252</v>
      </c>
      <c r="H2797" s="47" t="s">
        <v>676</v>
      </c>
      <c r="I2797" s="47" t="s">
        <v>677</v>
      </c>
      <c r="J2797" s="533">
        <v>50000083</v>
      </c>
      <c r="K2797" s="14" t="s">
        <v>67</v>
      </c>
      <c r="L2797" s="14" t="s">
        <v>67</v>
      </c>
      <c r="M2797" s="45">
        <v>2797</v>
      </c>
      <c r="N2797" s="45">
        <v>1</v>
      </c>
      <c r="O2797" s="53">
        <v>0</v>
      </c>
      <c r="P2797" s="54">
        <v>0</v>
      </c>
      <c r="Q2797" s="55">
        <v>0</v>
      </c>
      <c r="R2797" s="56">
        <v>0</v>
      </c>
      <c r="S2797" s="57">
        <v>0</v>
      </c>
      <c r="T2797" s="60">
        <v>0</v>
      </c>
      <c r="U2797" s="14">
        <v>0</v>
      </c>
      <c r="V2797" s="60">
        <v>0</v>
      </c>
      <c r="Y2797" s="46">
        <v>0</v>
      </c>
      <c r="Z2797" s="46">
        <v>0</v>
      </c>
      <c r="AA2797" s="46">
        <v>0</v>
      </c>
      <c r="AB2797" s="46">
        <v>0</v>
      </c>
      <c r="AC2797" s="46">
        <v>0</v>
      </c>
      <c r="AD2797" s="46">
        <v>0</v>
      </c>
      <c r="AE2797" s="46">
        <v>0</v>
      </c>
      <c r="AF2797" s="46">
        <v>0</v>
      </c>
      <c r="AG2797" s="46">
        <v>0</v>
      </c>
      <c r="AH2797" s="46">
        <v>0</v>
      </c>
      <c r="AI2797" s="46">
        <v>0</v>
      </c>
      <c r="AJ2797" s="46">
        <v>0</v>
      </c>
      <c r="AK2797" s="46">
        <v>0</v>
      </c>
      <c r="AL2797" s="46">
        <v>0</v>
      </c>
      <c r="AM2797" s="46">
        <v>0</v>
      </c>
    </row>
    <row r="2798" spans="5:39" x14ac:dyDescent="0.2">
      <c r="E2798" s="14">
        <v>280</v>
      </c>
      <c r="F2798" s="14">
        <v>291</v>
      </c>
      <c r="G2798" s="14" t="s">
        <v>252</v>
      </c>
      <c r="H2798" s="14" t="s">
        <v>329</v>
      </c>
      <c r="I2798" s="14" t="s">
        <v>678</v>
      </c>
      <c r="J2798" s="531">
        <v>50000084</v>
      </c>
      <c r="K2798" s="14" t="s">
        <v>59</v>
      </c>
      <c r="L2798" s="14" t="s">
        <v>57</v>
      </c>
      <c r="M2798" s="45">
        <v>2798</v>
      </c>
      <c r="N2798" s="45">
        <v>1</v>
      </c>
      <c r="O2798" s="46">
        <v>1755.26</v>
      </c>
      <c r="Q2798" s="12">
        <v>0</v>
      </c>
      <c r="T2798" s="59">
        <v>0</v>
      </c>
      <c r="U2798" s="14">
        <v>0</v>
      </c>
      <c r="V2798" s="59">
        <v>0</v>
      </c>
      <c r="Y2798" s="46">
        <v>1681.79</v>
      </c>
      <c r="Z2798" s="46">
        <v>1685.79</v>
      </c>
      <c r="AA2798" s="46">
        <v>1685.78</v>
      </c>
      <c r="AB2798" s="46">
        <v>1683.77</v>
      </c>
      <c r="AC2798" s="46">
        <v>1681.79</v>
      </c>
      <c r="AD2798" s="46">
        <v>1681.79</v>
      </c>
      <c r="AE2798" s="46">
        <v>1755.26</v>
      </c>
      <c r="AF2798" s="46">
        <v>1755.26</v>
      </c>
      <c r="AG2798" s="46">
        <v>1755.26</v>
      </c>
      <c r="AH2798" s="46">
        <v>1755.26</v>
      </c>
      <c r="AI2798" s="46">
        <v>1755.26</v>
      </c>
      <c r="AJ2798" s="46">
        <v>1755.26</v>
      </c>
      <c r="AK2798" s="46">
        <v>1755.26</v>
      </c>
      <c r="AL2798" s="46">
        <v>1755.26</v>
      </c>
      <c r="AM2798" s="46">
        <v>0</v>
      </c>
    </row>
    <row r="2799" spans="5:39" x14ac:dyDescent="0.2">
      <c r="E2799" s="47">
        <v>280</v>
      </c>
      <c r="F2799" s="47">
        <v>291</v>
      </c>
      <c r="G2799" s="47" t="s">
        <v>252</v>
      </c>
      <c r="H2799" s="47" t="s">
        <v>329</v>
      </c>
      <c r="I2799" s="47" t="s">
        <v>678</v>
      </c>
      <c r="J2799" s="533">
        <v>50000084</v>
      </c>
      <c r="K2799" s="14" t="s">
        <v>59</v>
      </c>
      <c r="L2799" s="14" t="s">
        <v>54</v>
      </c>
      <c r="M2799" s="45">
        <v>2799</v>
      </c>
      <c r="N2799" s="45">
        <v>1</v>
      </c>
      <c r="O2799" s="46">
        <v>2291.8000000000002</v>
      </c>
      <c r="Q2799" s="12">
        <v>0</v>
      </c>
      <c r="T2799" s="59">
        <v>0</v>
      </c>
      <c r="U2799" s="14">
        <v>0</v>
      </c>
      <c r="V2799" s="59">
        <v>0</v>
      </c>
      <c r="Y2799" s="46">
        <v>2223.9</v>
      </c>
      <c r="Z2799" s="46">
        <v>2911.07</v>
      </c>
      <c r="AA2799" s="46">
        <v>1261.3</v>
      </c>
      <c r="AB2799" s="46">
        <v>3845.93</v>
      </c>
      <c r="AC2799" s="46">
        <v>1847.21</v>
      </c>
      <c r="AD2799" s="46">
        <v>1251.8499999999999</v>
      </c>
      <c r="AE2799" s="46">
        <v>1046.3599999999999</v>
      </c>
      <c r="AF2799" s="46">
        <v>1113.67</v>
      </c>
      <c r="AG2799" s="46">
        <v>1719.64</v>
      </c>
      <c r="AH2799" s="46">
        <v>1640.5500000000002</v>
      </c>
      <c r="AI2799" s="46">
        <v>1315.98</v>
      </c>
      <c r="AJ2799" s="46">
        <v>2302.34</v>
      </c>
      <c r="AK2799" s="46">
        <v>2854.74</v>
      </c>
      <c r="AL2799" s="46">
        <v>2291.8000000000002</v>
      </c>
      <c r="AM2799" s="46">
        <v>0</v>
      </c>
    </row>
    <row r="2800" spans="5:39" x14ac:dyDescent="0.2">
      <c r="E2800" s="47">
        <v>280</v>
      </c>
      <c r="F2800" s="47">
        <v>291</v>
      </c>
      <c r="G2800" s="47" t="s">
        <v>252</v>
      </c>
      <c r="H2800" s="47" t="s">
        <v>329</v>
      </c>
      <c r="I2800" s="47" t="s">
        <v>678</v>
      </c>
      <c r="J2800" s="533">
        <v>50000084</v>
      </c>
      <c r="K2800" s="14" t="s">
        <v>59</v>
      </c>
      <c r="L2800" s="14" t="s">
        <v>58</v>
      </c>
      <c r="M2800" s="45">
        <v>2800</v>
      </c>
      <c r="N2800" s="45">
        <v>1</v>
      </c>
      <c r="O2800" s="46">
        <v>50</v>
      </c>
      <c r="Q2800" s="12">
        <v>0</v>
      </c>
      <c r="T2800" s="59">
        <v>0</v>
      </c>
      <c r="U2800" s="14">
        <v>0</v>
      </c>
      <c r="V2800" s="59">
        <v>0</v>
      </c>
      <c r="Y2800" s="46">
        <v>50</v>
      </c>
      <c r="Z2800" s="46">
        <v>49.999999999999545</v>
      </c>
      <c r="AA2800" s="46">
        <v>50</v>
      </c>
      <c r="AB2800" s="46">
        <v>50</v>
      </c>
      <c r="AC2800" s="46">
        <v>50</v>
      </c>
      <c r="AD2800" s="46">
        <v>50</v>
      </c>
      <c r="AE2800" s="46">
        <v>50</v>
      </c>
      <c r="AF2800" s="46">
        <v>49.999999999999773</v>
      </c>
      <c r="AG2800" s="46">
        <v>50</v>
      </c>
      <c r="AH2800" s="46">
        <v>49.999999999999773</v>
      </c>
      <c r="AI2800" s="46">
        <v>49.999999999999773</v>
      </c>
      <c r="AJ2800" s="46">
        <v>50</v>
      </c>
      <c r="AK2800" s="46">
        <v>50</v>
      </c>
      <c r="AL2800" s="46">
        <v>50</v>
      </c>
      <c r="AM2800" s="46">
        <v>0</v>
      </c>
    </row>
    <row r="2801" spans="5:39" x14ac:dyDescent="0.2">
      <c r="E2801" s="47">
        <v>280</v>
      </c>
      <c r="F2801" s="47">
        <v>291</v>
      </c>
      <c r="G2801" s="47" t="s">
        <v>252</v>
      </c>
      <c r="H2801" s="47" t="s">
        <v>329</v>
      </c>
      <c r="I2801" s="47" t="s">
        <v>678</v>
      </c>
      <c r="J2801" s="533">
        <v>50000084</v>
      </c>
      <c r="K2801" s="14" t="s">
        <v>59</v>
      </c>
      <c r="L2801" s="14" t="s">
        <v>31</v>
      </c>
      <c r="M2801" s="45">
        <v>2801</v>
      </c>
      <c r="N2801" s="45">
        <v>1</v>
      </c>
      <c r="O2801" s="48">
        <v>4097.0600000000004</v>
      </c>
      <c r="Q2801" s="12">
        <v>0</v>
      </c>
      <c r="R2801" s="46">
        <v>3826.1016666666674</v>
      </c>
      <c r="T2801" s="59">
        <v>0</v>
      </c>
      <c r="U2801" s="14">
        <v>0</v>
      </c>
      <c r="V2801" s="59">
        <v>0</v>
      </c>
      <c r="X2801" s="46">
        <v>2421.1799999999998</v>
      </c>
      <c r="Y2801" s="46">
        <v>3955.69</v>
      </c>
      <c r="Z2801" s="46">
        <v>4646.8600000000006</v>
      </c>
      <c r="AA2801" s="46">
        <v>2997.08</v>
      </c>
      <c r="AB2801" s="46">
        <v>5579.7</v>
      </c>
      <c r="AC2801" s="46">
        <v>3579</v>
      </c>
      <c r="AD2801" s="46">
        <v>2983.64</v>
      </c>
      <c r="AE2801" s="46">
        <v>2851.62</v>
      </c>
      <c r="AF2801" s="46">
        <v>2918.9300000000003</v>
      </c>
      <c r="AG2801" s="46">
        <v>3524.9</v>
      </c>
      <c r="AH2801" s="46">
        <v>3445.8100000000004</v>
      </c>
      <c r="AI2801" s="46">
        <v>3121.24</v>
      </c>
      <c r="AJ2801" s="46">
        <v>4107.6000000000004</v>
      </c>
      <c r="AK2801" s="46">
        <v>4660</v>
      </c>
      <c r="AL2801" s="46">
        <v>4097.0600000000004</v>
      </c>
      <c r="AM2801" s="46">
        <v>0</v>
      </c>
    </row>
    <row r="2802" spans="5:39" x14ac:dyDescent="0.2">
      <c r="E2802" s="47">
        <v>280</v>
      </c>
      <c r="F2802" s="47">
        <v>291</v>
      </c>
      <c r="G2802" s="47" t="s">
        <v>252</v>
      </c>
      <c r="H2802" s="47" t="s">
        <v>329</v>
      </c>
      <c r="I2802" s="47" t="s">
        <v>678</v>
      </c>
      <c r="J2802" s="533">
        <v>50000084</v>
      </c>
      <c r="K2802" s="14" t="s">
        <v>37</v>
      </c>
      <c r="L2802" s="14" t="s">
        <v>31</v>
      </c>
      <c r="M2802" s="45">
        <v>2802</v>
      </c>
      <c r="N2802" s="45">
        <v>1</v>
      </c>
      <c r="O2802" s="48">
        <v>12864.66</v>
      </c>
      <c r="P2802" s="48"/>
      <c r="Q2802" s="12">
        <v>0</v>
      </c>
      <c r="R2802" s="46">
        <v>4312.59</v>
      </c>
      <c r="T2802" s="59">
        <v>0</v>
      </c>
      <c r="U2802" s="14">
        <v>0</v>
      </c>
      <c r="V2802" s="59">
        <v>0</v>
      </c>
      <c r="Y2802" s="46">
        <v>2421.1799999999998</v>
      </c>
      <c r="Z2802" s="46">
        <v>3955.69</v>
      </c>
      <c r="AA2802" s="46">
        <v>4646.8599999999997</v>
      </c>
      <c r="AB2802" s="46">
        <v>2997.08</v>
      </c>
      <c r="AC2802" s="46">
        <v>5579.7</v>
      </c>
      <c r="AD2802" s="46">
        <v>3579</v>
      </c>
      <c r="AE2802" s="46">
        <v>5835.26</v>
      </c>
      <c r="AF2802" s="46">
        <v>0</v>
      </c>
      <c r="AG2802" s="46">
        <v>2918.93</v>
      </c>
      <c r="AH2802" s="46">
        <v>3524.9</v>
      </c>
      <c r="AI2802" s="46">
        <v>3445.81</v>
      </c>
      <c r="AJ2802" s="46">
        <v>3121.24</v>
      </c>
      <c r="AK2802" s="46">
        <v>0</v>
      </c>
      <c r="AL2802" s="46">
        <v>12864.66</v>
      </c>
      <c r="AM2802" s="46">
        <v>0</v>
      </c>
    </row>
    <row r="2803" spans="5:39" x14ac:dyDescent="0.2">
      <c r="E2803" s="47">
        <v>280</v>
      </c>
      <c r="F2803" s="47">
        <v>291</v>
      </c>
      <c r="G2803" s="47" t="s">
        <v>252</v>
      </c>
      <c r="H2803" s="47" t="s">
        <v>329</v>
      </c>
      <c r="I2803" s="47" t="s">
        <v>678</v>
      </c>
      <c r="J2803" s="533">
        <v>50000084</v>
      </c>
      <c r="K2803" s="14" t="s">
        <v>65</v>
      </c>
      <c r="L2803" s="14" t="s">
        <v>31</v>
      </c>
      <c r="M2803" s="45">
        <v>2803</v>
      </c>
      <c r="N2803" s="45">
        <v>1</v>
      </c>
      <c r="O2803" s="52">
        <v>0</v>
      </c>
      <c r="P2803" s="48">
        <v>0</v>
      </c>
      <c r="Q2803" s="12">
        <v>0</v>
      </c>
      <c r="R2803" s="46">
        <v>0</v>
      </c>
      <c r="T2803" s="59">
        <v>0</v>
      </c>
      <c r="U2803" s="14">
        <v>0</v>
      </c>
      <c r="V2803" s="59">
        <v>0</v>
      </c>
      <c r="X2803" s="46">
        <v>0</v>
      </c>
      <c r="Y2803" s="46">
        <v>0</v>
      </c>
      <c r="Z2803" s="46">
        <v>0</v>
      </c>
      <c r="AA2803" s="46">
        <v>0</v>
      </c>
      <c r="AB2803" s="46">
        <v>0</v>
      </c>
      <c r="AC2803" s="46">
        <v>0</v>
      </c>
      <c r="AD2803" s="46">
        <v>0</v>
      </c>
      <c r="AE2803" s="46">
        <v>0</v>
      </c>
      <c r="AF2803" s="46">
        <v>0</v>
      </c>
      <c r="AG2803" s="46">
        <v>0</v>
      </c>
      <c r="AH2803" s="46">
        <v>0</v>
      </c>
      <c r="AI2803" s="46">
        <v>0</v>
      </c>
      <c r="AJ2803" s="46">
        <v>0</v>
      </c>
      <c r="AK2803" s="46">
        <v>0</v>
      </c>
      <c r="AL2803" s="46">
        <v>0</v>
      </c>
      <c r="AM2803" s="46">
        <v>0</v>
      </c>
    </row>
    <row r="2804" spans="5:39" x14ac:dyDescent="0.2">
      <c r="E2804" s="47">
        <v>280</v>
      </c>
      <c r="F2804" s="47">
        <v>291</v>
      </c>
      <c r="G2804" s="47" t="s">
        <v>252</v>
      </c>
      <c r="H2804" s="47" t="s">
        <v>329</v>
      </c>
      <c r="I2804" s="47" t="s">
        <v>678</v>
      </c>
      <c r="J2804" s="533">
        <v>50000084</v>
      </c>
      <c r="K2804" s="14" t="s">
        <v>64</v>
      </c>
      <c r="L2804" s="14" t="s">
        <v>57</v>
      </c>
      <c r="M2804" s="45">
        <v>2804</v>
      </c>
      <c r="N2804" s="45">
        <v>1</v>
      </c>
      <c r="O2804" s="46">
        <v>0</v>
      </c>
      <c r="Q2804" s="12">
        <v>0</v>
      </c>
      <c r="T2804" s="59">
        <v>0</v>
      </c>
      <c r="U2804" s="14">
        <v>0</v>
      </c>
      <c r="V2804" s="59">
        <v>0</v>
      </c>
      <c r="X2804" s="46">
        <v>0</v>
      </c>
      <c r="Y2804" s="46">
        <v>0</v>
      </c>
      <c r="Z2804" s="46">
        <v>0</v>
      </c>
      <c r="AA2804" s="46">
        <v>0</v>
      </c>
      <c r="AB2804" s="46">
        <v>0</v>
      </c>
      <c r="AC2804" s="46">
        <v>0</v>
      </c>
      <c r="AD2804" s="46">
        <v>0</v>
      </c>
      <c r="AE2804" s="46">
        <v>0</v>
      </c>
      <c r="AF2804" s="46">
        <v>1755.26</v>
      </c>
      <c r="AG2804" s="46">
        <v>591.59000000000015</v>
      </c>
      <c r="AH2804" s="46">
        <v>0</v>
      </c>
      <c r="AI2804" s="46">
        <v>0</v>
      </c>
      <c r="AJ2804" s="46">
        <v>0</v>
      </c>
      <c r="AK2804" s="46">
        <v>1755.26</v>
      </c>
      <c r="AL2804" s="46">
        <v>0</v>
      </c>
      <c r="AM2804" s="46">
        <v>0</v>
      </c>
    </row>
    <row r="2805" spans="5:39" x14ac:dyDescent="0.2">
      <c r="E2805" s="47">
        <v>280</v>
      </c>
      <c r="F2805" s="47">
        <v>291</v>
      </c>
      <c r="G2805" s="47" t="s">
        <v>252</v>
      </c>
      <c r="H2805" s="47" t="s">
        <v>329</v>
      </c>
      <c r="I2805" s="47" t="s">
        <v>678</v>
      </c>
      <c r="J2805" s="533">
        <v>50000084</v>
      </c>
      <c r="K2805" s="14" t="s">
        <v>64</v>
      </c>
      <c r="L2805" s="14" t="s">
        <v>54</v>
      </c>
      <c r="M2805" s="45">
        <v>2805</v>
      </c>
      <c r="N2805" s="45">
        <v>1</v>
      </c>
      <c r="O2805" s="46">
        <v>0</v>
      </c>
      <c r="Q2805" s="12">
        <v>0</v>
      </c>
      <c r="T2805" s="59">
        <v>0</v>
      </c>
      <c r="U2805" s="14">
        <v>0</v>
      </c>
      <c r="V2805" s="59">
        <v>0</v>
      </c>
      <c r="X2805" s="46">
        <v>0</v>
      </c>
      <c r="Y2805" s="46">
        <v>1484.5100000000002</v>
      </c>
      <c r="Z2805" s="46">
        <v>2125.6799999999998</v>
      </c>
      <c r="AA2805" s="46">
        <v>425.89999999999964</v>
      </c>
      <c r="AB2805" s="46">
        <v>2958.52</v>
      </c>
      <c r="AC2805" s="46">
        <v>907.81999999999971</v>
      </c>
      <c r="AD2805" s="46">
        <v>262.45999999999958</v>
      </c>
      <c r="AE2805" s="46">
        <v>0</v>
      </c>
      <c r="AF2805" s="46">
        <v>1113.67</v>
      </c>
      <c r="AG2805" s="46">
        <v>2833.3100000000004</v>
      </c>
      <c r="AH2805" s="46">
        <v>3295.8100000000009</v>
      </c>
      <c r="AI2805" s="46">
        <v>2921.2400000000007</v>
      </c>
      <c r="AJ2805" s="46">
        <v>3857.6000000000013</v>
      </c>
      <c r="AK2805" s="46">
        <v>6712.3400000000011</v>
      </c>
      <c r="AL2805" s="46">
        <v>0</v>
      </c>
      <c r="AM2805" s="46">
        <v>0</v>
      </c>
    </row>
    <row r="2806" spans="5:39" x14ac:dyDescent="0.2">
      <c r="E2806" s="47">
        <v>280</v>
      </c>
      <c r="F2806" s="47">
        <v>291</v>
      </c>
      <c r="G2806" s="47" t="s">
        <v>252</v>
      </c>
      <c r="H2806" s="47" t="s">
        <v>329</v>
      </c>
      <c r="I2806" s="47" t="s">
        <v>678</v>
      </c>
      <c r="J2806" s="533">
        <v>50000084</v>
      </c>
      <c r="K2806" s="14" t="s">
        <v>64</v>
      </c>
      <c r="L2806" s="14" t="s">
        <v>58</v>
      </c>
      <c r="M2806" s="45">
        <v>2806</v>
      </c>
      <c r="N2806" s="45">
        <v>1</v>
      </c>
      <c r="O2806" s="46">
        <v>-7.2759576141834259E-12</v>
      </c>
      <c r="Q2806" s="12">
        <v>0</v>
      </c>
      <c r="T2806" s="59">
        <v>0</v>
      </c>
      <c r="U2806" s="14">
        <v>0</v>
      </c>
      <c r="V2806" s="59">
        <v>0</v>
      </c>
      <c r="X2806" s="46">
        <v>0</v>
      </c>
      <c r="Y2806" s="46">
        <v>2471.1799999999998</v>
      </c>
      <c r="Z2806" s="46">
        <v>2521.1799999999998</v>
      </c>
      <c r="AA2806" s="46">
        <v>2571.1800000000003</v>
      </c>
      <c r="AB2806" s="46">
        <v>2621.1799999999989</v>
      </c>
      <c r="AC2806" s="46">
        <v>2671.1800000000003</v>
      </c>
      <c r="AD2806" s="46">
        <v>2721.18</v>
      </c>
      <c r="AE2806" s="46">
        <v>0</v>
      </c>
      <c r="AF2806" s="46">
        <v>50.000000000000227</v>
      </c>
      <c r="AG2806" s="46">
        <v>100.00000000000091</v>
      </c>
      <c r="AH2806" s="46">
        <v>149.99999999999682</v>
      </c>
      <c r="AI2806" s="46">
        <v>199.99999999999727</v>
      </c>
      <c r="AJ2806" s="46">
        <v>249.99999999999727</v>
      </c>
      <c r="AK2806" s="46">
        <v>299.99999999999727</v>
      </c>
      <c r="AL2806" s="46">
        <v>-7.2759576141834259E-12</v>
      </c>
      <c r="AM2806" s="46">
        <v>-7.2759576141834259E-12</v>
      </c>
    </row>
    <row r="2807" spans="5:39" x14ac:dyDescent="0.2">
      <c r="E2807" s="47">
        <v>280</v>
      </c>
      <c r="F2807" s="47">
        <v>291</v>
      </c>
      <c r="G2807" s="47" t="s">
        <v>252</v>
      </c>
      <c r="H2807" s="47" t="s">
        <v>329</v>
      </c>
      <c r="I2807" s="47" t="s">
        <v>678</v>
      </c>
      <c r="J2807" s="533">
        <v>50000084</v>
      </c>
      <c r="K2807" s="14" t="s">
        <v>67</v>
      </c>
      <c r="L2807" s="14" t="s">
        <v>67</v>
      </c>
      <c r="M2807" s="45">
        <v>2807</v>
      </c>
      <c r="N2807" s="45">
        <v>1</v>
      </c>
      <c r="O2807" s="53">
        <v>0</v>
      </c>
      <c r="P2807" s="54">
        <v>0</v>
      </c>
      <c r="Q2807" s="55">
        <v>0</v>
      </c>
      <c r="R2807" s="56">
        <v>0</v>
      </c>
      <c r="S2807" s="57">
        <v>0</v>
      </c>
      <c r="T2807" s="60">
        <v>0</v>
      </c>
      <c r="U2807" s="14">
        <v>0</v>
      </c>
      <c r="V2807" s="60">
        <v>0</v>
      </c>
      <c r="Y2807" s="46">
        <v>0</v>
      </c>
      <c r="Z2807" s="46">
        <v>0</v>
      </c>
      <c r="AA2807" s="46">
        <v>0</v>
      </c>
      <c r="AB2807" s="46">
        <v>0</v>
      </c>
      <c r="AC2807" s="46">
        <v>0</v>
      </c>
      <c r="AD2807" s="46">
        <v>0</v>
      </c>
      <c r="AE2807" s="46">
        <v>0</v>
      </c>
      <c r="AF2807" s="46">
        <v>0</v>
      </c>
      <c r="AG2807" s="46">
        <v>0</v>
      </c>
      <c r="AH2807" s="46">
        <v>0</v>
      </c>
      <c r="AI2807" s="46">
        <v>0</v>
      </c>
      <c r="AJ2807" s="46">
        <v>0</v>
      </c>
      <c r="AK2807" s="46">
        <v>0</v>
      </c>
      <c r="AL2807" s="46">
        <v>0</v>
      </c>
      <c r="AM2807" s="46">
        <v>0</v>
      </c>
    </row>
    <row r="2808" spans="5:39" x14ac:dyDescent="0.2">
      <c r="E2808" s="14">
        <v>281</v>
      </c>
      <c r="F2808" s="14">
        <v>292</v>
      </c>
      <c r="G2808" s="14" t="s">
        <v>252</v>
      </c>
      <c r="H2808" s="14" t="s">
        <v>330</v>
      </c>
      <c r="I2808" s="14" t="s">
        <v>679</v>
      </c>
      <c r="J2808" s="531">
        <v>50000085</v>
      </c>
      <c r="K2808" s="14" t="s">
        <v>59</v>
      </c>
      <c r="L2808" s="14" t="s">
        <v>57</v>
      </c>
      <c r="M2808" s="45">
        <v>2808</v>
      </c>
      <c r="N2808" s="45">
        <v>1</v>
      </c>
      <c r="O2808" s="46">
        <v>1747.43</v>
      </c>
      <c r="Q2808" s="12">
        <v>0</v>
      </c>
      <c r="T2808" s="59">
        <v>0</v>
      </c>
      <c r="U2808" s="14">
        <v>0</v>
      </c>
      <c r="V2808" s="59" t="s">
        <v>150</v>
      </c>
      <c r="Y2808" s="46">
        <v>1674.28</v>
      </c>
      <c r="Z2808" s="46">
        <v>1678.27</v>
      </c>
      <c r="AA2808" s="46">
        <v>1678.28</v>
      </c>
      <c r="AB2808" s="46">
        <v>1678.27</v>
      </c>
      <c r="AC2808" s="46">
        <v>1674.28</v>
      </c>
      <c r="AD2808" s="46">
        <v>1674.28</v>
      </c>
      <c r="AE2808" s="46">
        <v>1747.43</v>
      </c>
      <c r="AF2808" s="46">
        <v>1747.43</v>
      </c>
      <c r="AG2808" s="46">
        <v>1747.43</v>
      </c>
      <c r="AH2808" s="46">
        <v>1747.43</v>
      </c>
      <c r="AI2808" s="46">
        <v>1747.43</v>
      </c>
      <c r="AJ2808" s="46">
        <v>1747.43</v>
      </c>
      <c r="AK2808" s="46">
        <v>1747.43</v>
      </c>
      <c r="AL2808" s="46">
        <v>1747.43</v>
      </c>
      <c r="AM2808" s="46">
        <v>0</v>
      </c>
    </row>
    <row r="2809" spans="5:39" x14ac:dyDescent="0.2">
      <c r="E2809" s="47">
        <v>281</v>
      </c>
      <c r="F2809" s="47">
        <v>292</v>
      </c>
      <c r="G2809" s="47" t="s">
        <v>252</v>
      </c>
      <c r="H2809" s="47" t="s">
        <v>330</v>
      </c>
      <c r="I2809" s="47" t="s">
        <v>679</v>
      </c>
      <c r="J2809" s="533">
        <v>50000085</v>
      </c>
      <c r="K2809" s="14" t="s">
        <v>59</v>
      </c>
      <c r="L2809" s="14" t="s">
        <v>54</v>
      </c>
      <c r="M2809" s="45">
        <v>2809</v>
      </c>
      <c r="N2809" s="45">
        <v>1</v>
      </c>
      <c r="O2809" s="46">
        <v>3015.72</v>
      </c>
      <c r="Q2809" s="12">
        <v>0</v>
      </c>
      <c r="T2809" s="59">
        <v>0</v>
      </c>
      <c r="U2809" s="14">
        <v>0</v>
      </c>
      <c r="V2809" s="59" t="s">
        <v>150</v>
      </c>
      <c r="Y2809" s="46">
        <v>1333.15</v>
      </c>
      <c r="Z2809" s="46">
        <v>1997.73</v>
      </c>
      <c r="AA2809" s="46">
        <v>1255.31</v>
      </c>
      <c r="AB2809" s="46">
        <v>1229.3699999999999</v>
      </c>
      <c r="AC2809" s="46">
        <v>724.45</v>
      </c>
      <c r="AD2809" s="46">
        <v>872.77</v>
      </c>
      <c r="AE2809" s="46">
        <v>907.54</v>
      </c>
      <c r="AF2809" s="46">
        <v>1361.73</v>
      </c>
      <c r="AG2809" s="46">
        <v>1396.1399999999999</v>
      </c>
      <c r="AH2809" s="46">
        <v>1374.9900000000002</v>
      </c>
      <c r="AI2809" s="46">
        <v>2208.7999999999997</v>
      </c>
      <c r="AJ2809" s="46">
        <v>2569.48</v>
      </c>
      <c r="AK2809" s="46">
        <v>2732.73</v>
      </c>
      <c r="AL2809" s="46">
        <v>3015.72</v>
      </c>
      <c r="AM2809" s="46">
        <v>0</v>
      </c>
    </row>
    <row r="2810" spans="5:39" x14ac:dyDescent="0.2">
      <c r="E2810" s="47">
        <v>281</v>
      </c>
      <c r="F2810" s="47">
        <v>292</v>
      </c>
      <c r="G2810" s="47" t="s">
        <v>252</v>
      </c>
      <c r="H2810" s="47" t="s">
        <v>330</v>
      </c>
      <c r="I2810" s="47" t="s">
        <v>679</v>
      </c>
      <c r="J2810" s="533">
        <v>50000085</v>
      </c>
      <c r="K2810" s="14" t="s">
        <v>59</v>
      </c>
      <c r="L2810" s="14" t="s">
        <v>58</v>
      </c>
      <c r="M2810" s="45">
        <v>2810</v>
      </c>
      <c r="N2810" s="45">
        <v>1</v>
      </c>
      <c r="O2810" s="46">
        <v>49.999999999999545</v>
      </c>
      <c r="Q2810" s="12">
        <v>0</v>
      </c>
      <c r="T2810" s="59">
        <v>0</v>
      </c>
      <c r="U2810" s="14">
        <v>0</v>
      </c>
      <c r="V2810" s="59" t="s">
        <v>150</v>
      </c>
      <c r="Y2810" s="46">
        <v>49.999999999999773</v>
      </c>
      <c r="Z2810" s="46">
        <v>50</v>
      </c>
      <c r="AA2810" s="46">
        <v>50.000000000000227</v>
      </c>
      <c r="AB2810" s="46">
        <v>50</v>
      </c>
      <c r="AC2810" s="46">
        <v>50</v>
      </c>
      <c r="AD2810" s="46">
        <v>50.000000000000227</v>
      </c>
      <c r="AE2810" s="46">
        <v>49.999999999999773</v>
      </c>
      <c r="AF2810" s="46">
        <v>49.999999999999773</v>
      </c>
      <c r="AG2810" s="46">
        <v>50.000000000000227</v>
      </c>
      <c r="AH2810" s="46">
        <v>49.999999999999773</v>
      </c>
      <c r="AI2810" s="46">
        <v>50.000000000000455</v>
      </c>
      <c r="AJ2810" s="46">
        <v>49.999999999999545</v>
      </c>
      <c r="AK2810" s="46">
        <v>49.999999999999545</v>
      </c>
      <c r="AL2810" s="46">
        <v>49.999999999999545</v>
      </c>
      <c r="AM2810" s="46">
        <v>0</v>
      </c>
    </row>
    <row r="2811" spans="5:39" x14ac:dyDescent="0.2">
      <c r="E2811" s="47">
        <v>281</v>
      </c>
      <c r="F2811" s="47">
        <v>292</v>
      </c>
      <c r="G2811" s="47" t="s">
        <v>252</v>
      </c>
      <c r="H2811" s="47" t="s">
        <v>330</v>
      </c>
      <c r="I2811" s="47" t="s">
        <v>679</v>
      </c>
      <c r="J2811" s="533">
        <v>50000085</v>
      </c>
      <c r="K2811" s="14" t="s">
        <v>59</v>
      </c>
      <c r="L2811" s="14" t="s">
        <v>31</v>
      </c>
      <c r="M2811" s="45">
        <v>2811</v>
      </c>
      <c r="N2811" s="45">
        <v>1</v>
      </c>
      <c r="O2811" s="48">
        <v>4813.1499999999996</v>
      </c>
      <c r="Q2811" s="12">
        <v>0</v>
      </c>
      <c r="R2811" s="46">
        <v>4013.7400000000002</v>
      </c>
      <c r="T2811" s="59">
        <v>0</v>
      </c>
      <c r="U2811" s="14">
        <v>0</v>
      </c>
      <c r="V2811" s="59" t="s">
        <v>150</v>
      </c>
      <c r="X2811" s="46">
        <v>0</v>
      </c>
      <c r="Y2811" s="46">
        <v>3057.4300000000003</v>
      </c>
      <c r="Z2811" s="46">
        <v>3726</v>
      </c>
      <c r="AA2811" s="46">
        <v>2983.59</v>
      </c>
      <c r="AB2811" s="46">
        <v>2957.64</v>
      </c>
      <c r="AC2811" s="46">
        <v>2448.73</v>
      </c>
      <c r="AD2811" s="46">
        <v>2597.0500000000002</v>
      </c>
      <c r="AE2811" s="46">
        <v>2704.9700000000003</v>
      </c>
      <c r="AF2811" s="46">
        <v>3159.16</v>
      </c>
      <c r="AG2811" s="46">
        <v>3193.5699999999997</v>
      </c>
      <c r="AH2811" s="46">
        <v>3172.42</v>
      </c>
      <c r="AI2811" s="46">
        <v>4006.23</v>
      </c>
      <c r="AJ2811" s="46">
        <v>4366.91</v>
      </c>
      <c r="AK2811" s="46">
        <v>4530.16</v>
      </c>
      <c r="AL2811" s="46">
        <v>4813.1499999999996</v>
      </c>
      <c r="AM2811" s="46">
        <v>0</v>
      </c>
    </row>
    <row r="2812" spans="5:39" x14ac:dyDescent="0.2">
      <c r="E2812" s="47">
        <v>281</v>
      </c>
      <c r="F2812" s="47">
        <v>292</v>
      </c>
      <c r="G2812" s="47" t="s">
        <v>252</v>
      </c>
      <c r="H2812" s="47" t="s">
        <v>330</v>
      </c>
      <c r="I2812" s="47" t="s">
        <v>679</v>
      </c>
      <c r="J2812" s="533">
        <v>50000085</v>
      </c>
      <c r="K2812" s="14" t="s">
        <v>37</v>
      </c>
      <c r="L2812" s="14" t="s">
        <v>31</v>
      </c>
      <c r="M2812" s="45">
        <v>2812</v>
      </c>
      <c r="N2812" s="45">
        <v>1</v>
      </c>
      <c r="O2812" s="48">
        <v>4530.16</v>
      </c>
      <c r="P2812" s="48"/>
      <c r="Q2812" s="12">
        <v>0</v>
      </c>
      <c r="R2812" s="46">
        <v>4621.7449999999999</v>
      </c>
      <c r="T2812" s="59">
        <v>0</v>
      </c>
      <c r="U2812" s="14">
        <v>0</v>
      </c>
      <c r="V2812" s="59" t="s">
        <v>150</v>
      </c>
      <c r="Y2812" s="46">
        <v>0</v>
      </c>
      <c r="Z2812" s="46">
        <v>0</v>
      </c>
      <c r="AA2812" s="46">
        <v>0</v>
      </c>
      <c r="AB2812" s="46">
        <v>9767.02</v>
      </c>
      <c r="AC2812" s="46">
        <v>0</v>
      </c>
      <c r="AD2812" s="46">
        <v>5406.37</v>
      </c>
      <c r="AE2812" s="46">
        <v>0</v>
      </c>
      <c r="AF2812" s="46">
        <v>0</v>
      </c>
      <c r="AG2812" s="46">
        <v>0</v>
      </c>
      <c r="AH2812" s="46">
        <v>0</v>
      </c>
      <c r="AI2812" s="46">
        <v>0</v>
      </c>
      <c r="AJ2812" s="46">
        <v>18833.400000000001</v>
      </c>
      <c r="AK2812" s="46">
        <v>4366.91</v>
      </c>
      <c r="AL2812" s="46">
        <v>4530.16</v>
      </c>
      <c r="AM2812" s="46">
        <v>4813.1499999999996</v>
      </c>
    </row>
    <row r="2813" spans="5:39" x14ac:dyDescent="0.2">
      <c r="E2813" s="47">
        <v>281</v>
      </c>
      <c r="F2813" s="47">
        <v>292</v>
      </c>
      <c r="G2813" s="47" t="s">
        <v>252</v>
      </c>
      <c r="H2813" s="47" t="s">
        <v>330</v>
      </c>
      <c r="I2813" s="47" t="s">
        <v>679</v>
      </c>
      <c r="J2813" s="533">
        <v>50000085</v>
      </c>
      <c r="K2813" s="14" t="s">
        <v>65</v>
      </c>
      <c r="L2813" s="14" t="s">
        <v>31</v>
      </c>
      <c r="M2813" s="45">
        <v>2813</v>
      </c>
      <c r="N2813" s="45">
        <v>1</v>
      </c>
      <c r="O2813" s="52">
        <v>4813.1499999999996</v>
      </c>
      <c r="P2813" s="48">
        <v>4813.1499999999996</v>
      </c>
      <c r="Q2813" s="12">
        <v>0</v>
      </c>
      <c r="R2813" s="46">
        <v>802.19166666666661</v>
      </c>
      <c r="T2813" s="59">
        <v>0</v>
      </c>
      <c r="U2813" s="14">
        <v>0</v>
      </c>
      <c r="V2813" s="59" t="s">
        <v>150</v>
      </c>
      <c r="X2813" s="46">
        <v>0</v>
      </c>
      <c r="Y2813" s="46">
        <v>0</v>
      </c>
      <c r="Z2813" s="46">
        <v>0</v>
      </c>
      <c r="AA2813" s="46">
        <v>0</v>
      </c>
      <c r="AB2813" s="46">
        <v>0</v>
      </c>
      <c r="AC2813" s="46">
        <v>0</v>
      </c>
      <c r="AD2813" s="46">
        <v>0</v>
      </c>
      <c r="AE2813" s="46">
        <v>0</v>
      </c>
      <c r="AF2813" s="46">
        <v>0</v>
      </c>
      <c r="AG2813" s="46">
        <v>0</v>
      </c>
      <c r="AH2813" s="46">
        <v>0</v>
      </c>
      <c r="AI2813" s="46">
        <v>0</v>
      </c>
      <c r="AJ2813" s="46">
        <v>0</v>
      </c>
      <c r="AK2813" s="46">
        <v>0</v>
      </c>
      <c r="AL2813" s="46">
        <v>4813.1499999999996</v>
      </c>
      <c r="AM2813" s="46">
        <v>0</v>
      </c>
    </row>
    <row r="2814" spans="5:39" x14ac:dyDescent="0.2">
      <c r="E2814" s="47">
        <v>281</v>
      </c>
      <c r="F2814" s="47">
        <v>292</v>
      </c>
      <c r="G2814" s="47" t="s">
        <v>252</v>
      </c>
      <c r="H2814" s="47" t="s">
        <v>330</v>
      </c>
      <c r="I2814" s="47" t="s">
        <v>679</v>
      </c>
      <c r="J2814" s="533">
        <v>50000085</v>
      </c>
      <c r="K2814" s="14" t="s">
        <v>64</v>
      </c>
      <c r="L2814" s="14" t="s">
        <v>57</v>
      </c>
      <c r="M2814" s="45">
        <v>2814</v>
      </c>
      <c r="N2814" s="45">
        <v>1</v>
      </c>
      <c r="O2814" s="46">
        <v>0</v>
      </c>
      <c r="Q2814" s="12">
        <v>0</v>
      </c>
      <c r="T2814" s="59">
        <v>0</v>
      </c>
      <c r="U2814" s="14">
        <v>0</v>
      </c>
      <c r="V2814" s="59" t="s">
        <v>150</v>
      </c>
      <c r="X2814" s="46">
        <v>0</v>
      </c>
      <c r="Y2814" s="46">
        <v>1674.28</v>
      </c>
      <c r="Z2814" s="46">
        <v>3352.55</v>
      </c>
      <c r="AA2814" s="46">
        <v>5030.83</v>
      </c>
      <c r="AB2814" s="46">
        <v>0</v>
      </c>
      <c r="AC2814" s="46">
        <v>1674.28</v>
      </c>
      <c r="AD2814" s="46">
        <v>0</v>
      </c>
      <c r="AE2814" s="46">
        <v>1747.43</v>
      </c>
      <c r="AF2814" s="46">
        <v>3494.86</v>
      </c>
      <c r="AG2814" s="46">
        <v>5242.29</v>
      </c>
      <c r="AH2814" s="46">
        <v>6989.72</v>
      </c>
      <c r="AI2814" s="46">
        <v>8737.15</v>
      </c>
      <c r="AJ2814" s="46">
        <v>0</v>
      </c>
      <c r="AK2814" s="46">
        <v>0</v>
      </c>
      <c r="AL2814" s="46">
        <v>0</v>
      </c>
      <c r="AM2814" s="46">
        <v>0</v>
      </c>
    </row>
    <row r="2815" spans="5:39" x14ac:dyDescent="0.2">
      <c r="E2815" s="47">
        <v>281</v>
      </c>
      <c r="F2815" s="47">
        <v>292</v>
      </c>
      <c r="G2815" s="47" t="s">
        <v>252</v>
      </c>
      <c r="H2815" s="47" t="s">
        <v>330</v>
      </c>
      <c r="I2815" s="47" t="s">
        <v>679</v>
      </c>
      <c r="J2815" s="533">
        <v>50000085</v>
      </c>
      <c r="K2815" s="14" t="s">
        <v>64</v>
      </c>
      <c r="L2815" s="14" t="s">
        <v>54</v>
      </c>
      <c r="M2815" s="45">
        <v>2815</v>
      </c>
      <c r="N2815" s="45">
        <v>1</v>
      </c>
      <c r="O2815" s="46">
        <v>4113.1499999999978</v>
      </c>
      <c r="Q2815" s="12">
        <v>0</v>
      </c>
      <c r="T2815" s="59">
        <v>0</v>
      </c>
      <c r="U2815" s="14">
        <v>0</v>
      </c>
      <c r="V2815" s="59" t="s">
        <v>150</v>
      </c>
      <c r="X2815" s="46">
        <v>0</v>
      </c>
      <c r="Y2815" s="46">
        <v>1333.15</v>
      </c>
      <c r="Z2815" s="46">
        <v>3330.88</v>
      </c>
      <c r="AA2815" s="46">
        <v>4586.1900000000005</v>
      </c>
      <c r="AB2815" s="46">
        <v>2757.6400000000003</v>
      </c>
      <c r="AC2815" s="46">
        <v>3482.09</v>
      </c>
      <c r="AD2815" s="46">
        <v>2297.0500000000006</v>
      </c>
      <c r="AE2815" s="46">
        <v>3204.5900000000006</v>
      </c>
      <c r="AF2815" s="46">
        <v>4566.3200000000006</v>
      </c>
      <c r="AG2815" s="46">
        <v>5962.4600000000009</v>
      </c>
      <c r="AH2815" s="46">
        <v>7337.4500000000007</v>
      </c>
      <c r="AI2815" s="46">
        <v>9546.25</v>
      </c>
      <c r="AJ2815" s="46">
        <v>3766.909999999998</v>
      </c>
      <c r="AK2815" s="46">
        <v>3880.159999999998</v>
      </c>
      <c r="AL2815" s="46">
        <v>4113.1499999999978</v>
      </c>
      <c r="AM2815" s="46">
        <v>0</v>
      </c>
    </row>
    <row r="2816" spans="5:39" x14ac:dyDescent="0.2">
      <c r="E2816" s="47">
        <v>281</v>
      </c>
      <c r="F2816" s="47">
        <v>292</v>
      </c>
      <c r="G2816" s="47" t="s">
        <v>252</v>
      </c>
      <c r="H2816" s="47" t="s">
        <v>330</v>
      </c>
      <c r="I2816" s="47" t="s">
        <v>679</v>
      </c>
      <c r="J2816" s="533">
        <v>50000085</v>
      </c>
      <c r="K2816" s="14" t="s">
        <v>64</v>
      </c>
      <c r="L2816" s="14" t="s">
        <v>58</v>
      </c>
      <c r="M2816" s="45">
        <v>2816</v>
      </c>
      <c r="N2816" s="45">
        <v>1</v>
      </c>
      <c r="O2816" s="46">
        <v>700.00000000000364</v>
      </c>
      <c r="Q2816" s="12">
        <v>0</v>
      </c>
      <c r="T2816" s="59">
        <v>0</v>
      </c>
      <c r="U2816" s="14">
        <v>0</v>
      </c>
      <c r="V2816" s="59" t="s">
        <v>150</v>
      </c>
      <c r="X2816" s="46">
        <v>0</v>
      </c>
      <c r="Y2816" s="46">
        <v>50.000000000000227</v>
      </c>
      <c r="Z2816" s="46">
        <v>100</v>
      </c>
      <c r="AA2816" s="46">
        <v>150</v>
      </c>
      <c r="AB2816" s="46">
        <v>199.99999999999909</v>
      </c>
      <c r="AC2816" s="46">
        <v>249.99999999999909</v>
      </c>
      <c r="AD2816" s="46">
        <v>299.99999999999864</v>
      </c>
      <c r="AE2816" s="46">
        <v>349.99999999999955</v>
      </c>
      <c r="AF2816" s="46">
        <v>399.99999999999909</v>
      </c>
      <c r="AG2816" s="46">
        <v>449.99999999999909</v>
      </c>
      <c r="AH2816" s="46">
        <v>499.99999999999727</v>
      </c>
      <c r="AI2816" s="46">
        <v>550.00000000000182</v>
      </c>
      <c r="AJ2816" s="46">
        <v>599.99999999999818</v>
      </c>
      <c r="AK2816" s="46">
        <v>650.00000000000546</v>
      </c>
      <c r="AL2816" s="46">
        <v>700.00000000000364</v>
      </c>
      <c r="AM2816" s="46">
        <v>0</v>
      </c>
    </row>
    <row r="2817" spans="5:39" x14ac:dyDescent="0.2">
      <c r="E2817" s="47">
        <v>281</v>
      </c>
      <c r="F2817" s="47">
        <v>292</v>
      </c>
      <c r="G2817" s="47" t="s">
        <v>252</v>
      </c>
      <c r="H2817" s="47" t="s">
        <v>330</v>
      </c>
      <c r="I2817" s="47" t="s">
        <v>679</v>
      </c>
      <c r="J2817" s="533">
        <v>50000085</v>
      </c>
      <c r="K2817" s="14" t="s">
        <v>67</v>
      </c>
      <c r="L2817" s="14" t="s">
        <v>67</v>
      </c>
      <c r="M2817" s="45">
        <v>2817</v>
      </c>
      <c r="N2817" s="45">
        <v>1</v>
      </c>
      <c r="O2817" s="53">
        <v>0</v>
      </c>
      <c r="P2817" s="54">
        <v>0</v>
      </c>
      <c r="Q2817" s="55">
        <v>0</v>
      </c>
      <c r="R2817" s="56">
        <v>0</v>
      </c>
      <c r="S2817" s="57">
        <v>0</v>
      </c>
      <c r="T2817" s="60">
        <v>0</v>
      </c>
      <c r="U2817" s="14">
        <v>0</v>
      </c>
      <c r="V2817" s="60" t="s">
        <v>150</v>
      </c>
      <c r="Y2817" s="46">
        <v>0</v>
      </c>
      <c r="Z2817" s="46">
        <v>0</v>
      </c>
      <c r="AA2817" s="46">
        <v>0</v>
      </c>
      <c r="AB2817" s="46">
        <v>0</v>
      </c>
      <c r="AC2817" s="46">
        <v>0</v>
      </c>
      <c r="AD2817" s="46">
        <v>0</v>
      </c>
      <c r="AE2817" s="46">
        <v>0</v>
      </c>
      <c r="AF2817" s="46">
        <v>0</v>
      </c>
      <c r="AG2817" s="46">
        <v>0</v>
      </c>
      <c r="AH2817" s="46">
        <v>0</v>
      </c>
      <c r="AI2817" s="46">
        <v>0</v>
      </c>
      <c r="AJ2817" s="46">
        <v>0</v>
      </c>
      <c r="AK2817" s="46">
        <v>0</v>
      </c>
      <c r="AL2817" s="46">
        <v>0</v>
      </c>
      <c r="AM2817" s="46">
        <v>0</v>
      </c>
    </row>
    <row r="2818" spans="5:39" x14ac:dyDescent="0.2">
      <c r="E2818" s="14">
        <v>282</v>
      </c>
      <c r="F2818" s="14">
        <v>293</v>
      </c>
      <c r="G2818" s="14" t="s">
        <v>252</v>
      </c>
      <c r="H2818" s="14" t="s">
        <v>680</v>
      </c>
      <c r="I2818" s="14" t="s">
        <v>681</v>
      </c>
      <c r="J2818" s="531">
        <v>50000086</v>
      </c>
      <c r="K2818" s="14" t="s">
        <v>59</v>
      </c>
      <c r="L2818" s="14" t="s">
        <v>57</v>
      </c>
      <c r="M2818" s="45">
        <v>2818</v>
      </c>
      <c r="N2818" s="45">
        <v>1</v>
      </c>
      <c r="O2818" s="46">
        <v>2781.78</v>
      </c>
      <c r="Q2818" s="12">
        <v>0</v>
      </c>
      <c r="T2818" s="59">
        <v>0</v>
      </c>
      <c r="U2818" s="14">
        <v>0</v>
      </c>
      <c r="V2818" s="59" t="s">
        <v>175</v>
      </c>
      <c r="Y2818" s="46">
        <v>2665.34</v>
      </c>
      <c r="Z2818" s="46">
        <v>2671.32</v>
      </c>
      <c r="AA2818" s="46">
        <v>2669.32</v>
      </c>
      <c r="AB2818" s="46">
        <v>2669.34</v>
      </c>
      <c r="AC2818" s="46">
        <v>2665.34</v>
      </c>
      <c r="AD2818" s="46">
        <v>2665.34</v>
      </c>
      <c r="AE2818" s="46">
        <v>2781.78</v>
      </c>
      <c r="AF2818" s="46">
        <v>2781.78</v>
      </c>
      <c r="AG2818" s="46">
        <v>2781.78</v>
      </c>
      <c r="AH2818" s="46">
        <v>2781.78</v>
      </c>
      <c r="AI2818" s="46">
        <v>2781.78</v>
      </c>
      <c r="AJ2818" s="46">
        <v>2781.78</v>
      </c>
      <c r="AK2818" s="46">
        <v>2781.78</v>
      </c>
      <c r="AL2818" s="46">
        <v>2781.78</v>
      </c>
      <c r="AM2818" s="46">
        <v>0</v>
      </c>
    </row>
    <row r="2819" spans="5:39" x14ac:dyDescent="0.2">
      <c r="E2819" s="47">
        <v>282</v>
      </c>
      <c r="F2819" s="47">
        <v>293</v>
      </c>
      <c r="G2819" s="47" t="s">
        <v>252</v>
      </c>
      <c r="H2819" s="47" t="s">
        <v>680</v>
      </c>
      <c r="I2819" s="47" t="s">
        <v>681</v>
      </c>
      <c r="J2819" s="533">
        <v>50000086</v>
      </c>
      <c r="K2819" s="14" t="s">
        <v>59</v>
      </c>
      <c r="L2819" s="14" t="s">
        <v>54</v>
      </c>
      <c r="M2819" s="45">
        <v>2819</v>
      </c>
      <c r="N2819" s="45">
        <v>1</v>
      </c>
      <c r="O2819" s="46">
        <v>3904.25</v>
      </c>
      <c r="Q2819" s="12">
        <v>0</v>
      </c>
      <c r="T2819" s="59">
        <v>0</v>
      </c>
      <c r="U2819" s="14">
        <v>0</v>
      </c>
      <c r="V2819" s="59" t="s">
        <v>175</v>
      </c>
      <c r="Y2819" s="46">
        <v>2731.39</v>
      </c>
      <c r="Z2819" s="46">
        <v>3854.47</v>
      </c>
      <c r="AA2819" s="46">
        <v>2603.77</v>
      </c>
      <c r="AB2819" s="46">
        <v>2451.58</v>
      </c>
      <c r="AC2819" s="46">
        <v>1669.2700000000002</v>
      </c>
      <c r="AD2819" s="46">
        <v>622.49</v>
      </c>
      <c r="AE2819" s="46">
        <v>449.34000000000003</v>
      </c>
      <c r="AF2819" s="46">
        <v>1347.7799999999997</v>
      </c>
      <c r="AG2819" s="46">
        <v>1428.5099999999998</v>
      </c>
      <c r="AH2819" s="46">
        <v>1395.11</v>
      </c>
      <c r="AI2819" s="46">
        <v>2662.7700000000004</v>
      </c>
      <c r="AJ2819" s="46">
        <v>3183.9899999999993</v>
      </c>
      <c r="AK2819" s="46">
        <v>3629.3500000000004</v>
      </c>
      <c r="AL2819" s="46">
        <v>3904.25</v>
      </c>
      <c r="AM2819" s="46">
        <v>0</v>
      </c>
    </row>
    <row r="2820" spans="5:39" x14ac:dyDescent="0.2">
      <c r="E2820" s="47">
        <v>282</v>
      </c>
      <c r="F2820" s="47">
        <v>293</v>
      </c>
      <c r="G2820" s="47" t="s">
        <v>252</v>
      </c>
      <c r="H2820" s="47" t="s">
        <v>680</v>
      </c>
      <c r="I2820" s="47" t="s">
        <v>681</v>
      </c>
      <c r="J2820" s="533">
        <v>50000086</v>
      </c>
      <c r="K2820" s="14" t="s">
        <v>59</v>
      </c>
      <c r="L2820" s="14" t="s">
        <v>58</v>
      </c>
      <c r="M2820" s="45">
        <v>2820</v>
      </c>
      <c r="N2820" s="45">
        <v>1</v>
      </c>
      <c r="O2820" s="46">
        <v>49.999999999999545</v>
      </c>
      <c r="Q2820" s="12">
        <v>0</v>
      </c>
      <c r="T2820" s="59">
        <v>0</v>
      </c>
      <c r="U2820" s="14">
        <v>0</v>
      </c>
      <c r="V2820" s="59" t="s">
        <v>175</v>
      </c>
      <c r="Y2820" s="46">
        <v>49.999999999999545</v>
      </c>
      <c r="Z2820" s="46">
        <v>50</v>
      </c>
      <c r="AA2820" s="46">
        <v>50</v>
      </c>
      <c r="AB2820" s="46">
        <v>50</v>
      </c>
      <c r="AC2820" s="46">
        <v>49.999999999999318</v>
      </c>
      <c r="AD2820" s="46">
        <v>49.999999999999773</v>
      </c>
      <c r="AE2820" s="46">
        <v>49.999999999999659</v>
      </c>
      <c r="AF2820" s="46">
        <v>50.000000000000455</v>
      </c>
      <c r="AG2820" s="46">
        <v>50</v>
      </c>
      <c r="AH2820" s="46">
        <v>50.000000000000227</v>
      </c>
      <c r="AI2820" s="46">
        <v>49.999999999999545</v>
      </c>
      <c r="AJ2820" s="46">
        <v>50.000000000000909</v>
      </c>
      <c r="AK2820" s="46">
        <v>49.999999999999545</v>
      </c>
      <c r="AL2820" s="46">
        <v>49.999999999999545</v>
      </c>
      <c r="AM2820" s="46">
        <v>0</v>
      </c>
    </row>
    <row r="2821" spans="5:39" x14ac:dyDescent="0.2">
      <c r="E2821" s="47">
        <v>282</v>
      </c>
      <c r="F2821" s="47">
        <v>293</v>
      </c>
      <c r="G2821" s="47" t="s">
        <v>252</v>
      </c>
      <c r="H2821" s="47" t="s">
        <v>680</v>
      </c>
      <c r="I2821" s="47" t="s">
        <v>681</v>
      </c>
      <c r="J2821" s="533">
        <v>50000086</v>
      </c>
      <c r="K2821" s="14" t="s">
        <v>59</v>
      </c>
      <c r="L2821" s="14" t="s">
        <v>31</v>
      </c>
      <c r="M2821" s="45">
        <v>2821</v>
      </c>
      <c r="N2821" s="45">
        <v>1</v>
      </c>
      <c r="O2821" s="48">
        <v>6736.0300000000007</v>
      </c>
      <c r="Q2821" s="12">
        <v>0</v>
      </c>
      <c r="R2821" s="46">
        <v>5532.4433333333336</v>
      </c>
      <c r="T2821" s="59">
        <v>0</v>
      </c>
      <c r="U2821" s="14">
        <v>0</v>
      </c>
      <c r="V2821" s="59" t="s">
        <v>175</v>
      </c>
      <c r="X2821" s="46">
        <v>0</v>
      </c>
      <c r="Y2821" s="46">
        <v>5446.73</v>
      </c>
      <c r="Z2821" s="46">
        <v>6575.79</v>
      </c>
      <c r="AA2821" s="46">
        <v>5323.09</v>
      </c>
      <c r="AB2821" s="46">
        <v>5170.92</v>
      </c>
      <c r="AC2821" s="46">
        <v>4384.6099999999997</v>
      </c>
      <c r="AD2821" s="46">
        <v>3337.83</v>
      </c>
      <c r="AE2821" s="46">
        <v>3281.12</v>
      </c>
      <c r="AF2821" s="46">
        <v>4179.5599999999995</v>
      </c>
      <c r="AG2821" s="46">
        <v>4260.29</v>
      </c>
      <c r="AH2821" s="46">
        <v>4226.8900000000003</v>
      </c>
      <c r="AI2821" s="46">
        <v>5494.5500000000011</v>
      </c>
      <c r="AJ2821" s="46">
        <v>6015.77</v>
      </c>
      <c r="AK2821" s="46">
        <v>6461.130000000001</v>
      </c>
      <c r="AL2821" s="46">
        <v>6736.0300000000007</v>
      </c>
      <c r="AM2821" s="46">
        <v>0</v>
      </c>
    </row>
    <row r="2822" spans="5:39" x14ac:dyDescent="0.2">
      <c r="E2822" s="47">
        <v>282</v>
      </c>
      <c r="F2822" s="47">
        <v>293</v>
      </c>
      <c r="G2822" s="47" t="s">
        <v>252</v>
      </c>
      <c r="H2822" s="47" t="s">
        <v>680</v>
      </c>
      <c r="I2822" s="47" t="s">
        <v>681</v>
      </c>
      <c r="J2822" s="533">
        <v>50000086</v>
      </c>
      <c r="K2822" s="14" t="s">
        <v>37</v>
      </c>
      <c r="L2822" s="14" t="s">
        <v>31</v>
      </c>
      <c r="M2822" s="45">
        <v>2822</v>
      </c>
      <c r="N2822" s="45">
        <v>1</v>
      </c>
      <c r="O2822" s="48">
        <v>6461.13</v>
      </c>
      <c r="P2822" s="48"/>
      <c r="Q2822" s="12">
        <v>0</v>
      </c>
      <c r="R2822" s="46">
        <v>5106.3650000000007</v>
      </c>
      <c r="T2822" s="59">
        <v>0</v>
      </c>
      <c r="U2822" s="14">
        <v>0</v>
      </c>
      <c r="V2822" s="59" t="s">
        <v>175</v>
      </c>
      <c r="Y2822" s="46">
        <v>0</v>
      </c>
      <c r="Z2822" s="46">
        <v>5446.73</v>
      </c>
      <c r="AA2822" s="46">
        <v>6575.79</v>
      </c>
      <c r="AB2822" s="46">
        <v>5323.09</v>
      </c>
      <c r="AC2822" s="46">
        <v>5170.92</v>
      </c>
      <c r="AD2822" s="46">
        <v>4384.6099999999997</v>
      </c>
      <c r="AE2822" s="46">
        <v>3337.83</v>
      </c>
      <c r="AF2822" s="46">
        <v>3281.12</v>
      </c>
      <c r="AG2822" s="46">
        <v>4179.5600000000004</v>
      </c>
      <c r="AH2822" s="46">
        <v>4260.29</v>
      </c>
      <c r="AI2822" s="46">
        <v>4226.8900000000003</v>
      </c>
      <c r="AJ2822" s="46">
        <v>5494.55</v>
      </c>
      <c r="AK2822" s="46">
        <v>6015.77</v>
      </c>
      <c r="AL2822" s="46">
        <v>6461.13</v>
      </c>
      <c r="AM2822" s="46">
        <v>1347.2060000000001</v>
      </c>
    </row>
    <row r="2823" spans="5:39" x14ac:dyDescent="0.2">
      <c r="E2823" s="47">
        <v>282</v>
      </c>
      <c r="F2823" s="47">
        <v>293</v>
      </c>
      <c r="G2823" s="47" t="s">
        <v>252</v>
      </c>
      <c r="H2823" s="47" t="s">
        <v>680</v>
      </c>
      <c r="I2823" s="47" t="s">
        <v>681</v>
      </c>
      <c r="J2823" s="533">
        <v>50000086</v>
      </c>
      <c r="K2823" s="14" t="s">
        <v>65</v>
      </c>
      <c r="L2823" s="14" t="s">
        <v>31</v>
      </c>
      <c r="M2823" s="45">
        <v>2823</v>
      </c>
      <c r="N2823" s="45">
        <v>1</v>
      </c>
      <c r="O2823" s="52">
        <v>6736.0300000000079</v>
      </c>
      <c r="P2823" s="48">
        <v>1347.2060000000001</v>
      </c>
      <c r="Q2823" s="12">
        <v>0</v>
      </c>
      <c r="R2823" s="46">
        <v>1122.671666666668</v>
      </c>
      <c r="T2823" s="59">
        <v>0</v>
      </c>
      <c r="U2823" s="14">
        <v>0</v>
      </c>
      <c r="V2823" s="59" t="s">
        <v>175</v>
      </c>
      <c r="X2823" s="46">
        <v>0</v>
      </c>
      <c r="Y2823" s="46">
        <v>0</v>
      </c>
      <c r="Z2823" s="46">
        <v>0</v>
      </c>
      <c r="AA2823" s="46">
        <v>0</v>
      </c>
      <c r="AB2823" s="46">
        <v>0</v>
      </c>
      <c r="AC2823" s="46">
        <v>0</v>
      </c>
      <c r="AD2823" s="46">
        <v>0</v>
      </c>
      <c r="AE2823" s="46">
        <v>0</v>
      </c>
      <c r="AF2823" s="46">
        <v>0</v>
      </c>
      <c r="AG2823" s="46">
        <v>0</v>
      </c>
      <c r="AH2823" s="46">
        <v>0</v>
      </c>
      <c r="AI2823" s="46">
        <v>0</v>
      </c>
      <c r="AJ2823" s="46">
        <v>0</v>
      </c>
      <c r="AK2823" s="46">
        <v>0</v>
      </c>
      <c r="AL2823" s="46">
        <v>6736.0300000000079</v>
      </c>
      <c r="AM2823" s="46">
        <v>0</v>
      </c>
    </row>
    <row r="2824" spans="5:39" x14ac:dyDescent="0.2">
      <c r="E2824" s="47">
        <v>282</v>
      </c>
      <c r="F2824" s="47">
        <v>293</v>
      </c>
      <c r="G2824" s="47" t="s">
        <v>252</v>
      </c>
      <c r="H2824" s="47" t="s">
        <v>680</v>
      </c>
      <c r="I2824" s="47" t="s">
        <v>681</v>
      </c>
      <c r="J2824" s="533">
        <v>50000086</v>
      </c>
      <c r="K2824" s="14" t="s">
        <v>64</v>
      </c>
      <c r="L2824" s="14" t="s">
        <v>57</v>
      </c>
      <c r="M2824" s="45">
        <v>2824</v>
      </c>
      <c r="N2824" s="45">
        <v>1</v>
      </c>
      <c r="O2824" s="46">
        <v>0</v>
      </c>
      <c r="Q2824" s="12">
        <v>0</v>
      </c>
      <c r="T2824" s="59">
        <v>0</v>
      </c>
      <c r="U2824" s="14">
        <v>0</v>
      </c>
      <c r="V2824" s="59" t="s">
        <v>175</v>
      </c>
      <c r="X2824" s="46">
        <v>0</v>
      </c>
      <c r="Y2824" s="46">
        <v>2665.34</v>
      </c>
      <c r="Z2824" s="46">
        <v>0</v>
      </c>
      <c r="AA2824" s="46">
        <v>0</v>
      </c>
      <c r="AB2824" s="46">
        <v>0</v>
      </c>
      <c r="AC2824" s="46">
        <v>0</v>
      </c>
      <c r="AD2824" s="46">
        <v>0</v>
      </c>
      <c r="AE2824" s="46">
        <v>0</v>
      </c>
      <c r="AF2824" s="46">
        <v>0</v>
      </c>
      <c r="AG2824" s="46">
        <v>0</v>
      </c>
      <c r="AH2824" s="46">
        <v>0</v>
      </c>
      <c r="AI2824" s="46">
        <v>0</v>
      </c>
      <c r="AJ2824" s="46">
        <v>0</v>
      </c>
      <c r="AK2824" s="46">
        <v>0</v>
      </c>
      <c r="AL2824" s="46">
        <v>0</v>
      </c>
      <c r="AM2824" s="46">
        <v>0</v>
      </c>
    </row>
    <row r="2825" spans="5:39" x14ac:dyDescent="0.2">
      <c r="E2825" s="47">
        <v>282</v>
      </c>
      <c r="F2825" s="47">
        <v>293</v>
      </c>
      <c r="G2825" s="47" t="s">
        <v>252</v>
      </c>
      <c r="H2825" s="47" t="s">
        <v>680</v>
      </c>
      <c r="I2825" s="47" t="s">
        <v>681</v>
      </c>
      <c r="J2825" s="533">
        <v>50000086</v>
      </c>
      <c r="K2825" s="14" t="s">
        <v>64</v>
      </c>
      <c r="L2825" s="14" t="s">
        <v>54</v>
      </c>
      <c r="M2825" s="45">
        <v>2825</v>
      </c>
      <c r="N2825" s="45">
        <v>1</v>
      </c>
      <c r="O2825" s="46">
        <v>6036.0300000000007</v>
      </c>
      <c r="Q2825" s="12">
        <v>0</v>
      </c>
      <c r="T2825" s="59">
        <v>0</v>
      </c>
      <c r="U2825" s="14">
        <v>0</v>
      </c>
      <c r="V2825" s="59" t="s">
        <v>175</v>
      </c>
      <c r="X2825" s="46">
        <v>0</v>
      </c>
      <c r="Y2825" s="46">
        <v>2731.39</v>
      </c>
      <c r="Z2825" s="46">
        <v>6475.79</v>
      </c>
      <c r="AA2825" s="46">
        <v>5173.09</v>
      </c>
      <c r="AB2825" s="46">
        <v>4970.92</v>
      </c>
      <c r="AC2825" s="46">
        <v>4134.6100000000006</v>
      </c>
      <c r="AD2825" s="46">
        <v>3037.8300000000008</v>
      </c>
      <c r="AE2825" s="46">
        <v>2931.1200000000013</v>
      </c>
      <c r="AF2825" s="46">
        <v>3779.5600000000018</v>
      </c>
      <c r="AG2825" s="46">
        <v>3810.2900000000013</v>
      </c>
      <c r="AH2825" s="46">
        <v>3726.8900000000017</v>
      </c>
      <c r="AI2825" s="46">
        <v>4944.5500000000011</v>
      </c>
      <c r="AJ2825" s="46">
        <v>5415.77</v>
      </c>
      <c r="AK2825" s="46">
        <v>5811.130000000001</v>
      </c>
      <c r="AL2825" s="46">
        <v>6036.0300000000007</v>
      </c>
      <c r="AM2825" s="46">
        <v>4688.8240000000005</v>
      </c>
    </row>
    <row r="2826" spans="5:39" x14ac:dyDescent="0.2">
      <c r="E2826" s="47">
        <v>282</v>
      </c>
      <c r="F2826" s="47">
        <v>293</v>
      </c>
      <c r="G2826" s="47" t="s">
        <v>252</v>
      </c>
      <c r="H2826" s="47" t="s">
        <v>680</v>
      </c>
      <c r="I2826" s="47" t="s">
        <v>681</v>
      </c>
      <c r="J2826" s="533">
        <v>50000086</v>
      </c>
      <c r="K2826" s="14" t="s">
        <v>64</v>
      </c>
      <c r="L2826" s="14" t="s">
        <v>58</v>
      </c>
      <c r="M2826" s="45">
        <v>2826</v>
      </c>
      <c r="N2826" s="45">
        <v>1</v>
      </c>
      <c r="O2826" s="46">
        <v>700.00000000000546</v>
      </c>
      <c r="Q2826" s="12">
        <v>0</v>
      </c>
      <c r="T2826" s="59">
        <v>0</v>
      </c>
      <c r="U2826" s="14">
        <v>0</v>
      </c>
      <c r="V2826" s="59" t="s">
        <v>175</v>
      </c>
      <c r="X2826" s="46">
        <v>0</v>
      </c>
      <c r="Y2826" s="46">
        <v>49.999999999999545</v>
      </c>
      <c r="Z2826" s="46">
        <v>100.00000000000091</v>
      </c>
      <c r="AA2826" s="46">
        <v>150</v>
      </c>
      <c r="AB2826" s="46">
        <v>199.99999999999818</v>
      </c>
      <c r="AC2826" s="46">
        <v>250</v>
      </c>
      <c r="AD2826" s="46">
        <v>300.00000000000091</v>
      </c>
      <c r="AE2826" s="46">
        <v>350.00000000000136</v>
      </c>
      <c r="AF2826" s="46">
        <v>399.99999999999591</v>
      </c>
      <c r="AG2826" s="46">
        <v>449.99999999999955</v>
      </c>
      <c r="AH2826" s="46">
        <v>499.99999999999773</v>
      </c>
      <c r="AI2826" s="46">
        <v>550.00000000000182</v>
      </c>
      <c r="AJ2826" s="46">
        <v>600.00000000000364</v>
      </c>
      <c r="AK2826" s="46">
        <v>650.00000000000364</v>
      </c>
      <c r="AL2826" s="46">
        <v>700.00000000000546</v>
      </c>
      <c r="AM2826" s="46">
        <v>700.00000000000728</v>
      </c>
    </row>
    <row r="2827" spans="5:39" x14ac:dyDescent="0.2">
      <c r="E2827" s="47">
        <v>282</v>
      </c>
      <c r="F2827" s="47">
        <v>293</v>
      </c>
      <c r="G2827" s="47" t="s">
        <v>252</v>
      </c>
      <c r="H2827" s="47" t="s">
        <v>680</v>
      </c>
      <c r="I2827" s="47" t="s">
        <v>681</v>
      </c>
      <c r="J2827" s="533">
        <v>50000086</v>
      </c>
      <c r="K2827" s="14" t="s">
        <v>67</v>
      </c>
      <c r="L2827" s="14" t="s">
        <v>67</v>
      </c>
      <c r="M2827" s="45">
        <v>2827</v>
      </c>
      <c r="N2827" s="45">
        <v>1</v>
      </c>
      <c r="O2827" s="53">
        <v>0</v>
      </c>
      <c r="P2827" s="54">
        <v>0</v>
      </c>
      <c r="Q2827" s="55">
        <v>0</v>
      </c>
      <c r="R2827" s="56">
        <v>0</v>
      </c>
      <c r="S2827" s="57">
        <v>0</v>
      </c>
      <c r="T2827" s="60">
        <v>0</v>
      </c>
      <c r="U2827" s="14">
        <v>0</v>
      </c>
      <c r="V2827" s="60" t="s">
        <v>175</v>
      </c>
      <c r="Y2827" s="46">
        <v>0</v>
      </c>
      <c r="Z2827" s="46">
        <v>0</v>
      </c>
      <c r="AA2827" s="46">
        <v>0</v>
      </c>
      <c r="AB2827" s="46">
        <v>0</v>
      </c>
      <c r="AC2827" s="46">
        <v>0</v>
      </c>
      <c r="AD2827" s="46">
        <v>0</v>
      </c>
      <c r="AE2827" s="46">
        <v>0</v>
      </c>
      <c r="AF2827" s="46">
        <v>0</v>
      </c>
      <c r="AG2827" s="46">
        <v>0</v>
      </c>
      <c r="AH2827" s="46">
        <v>0</v>
      </c>
      <c r="AI2827" s="46">
        <v>0</v>
      </c>
      <c r="AJ2827" s="46">
        <v>0</v>
      </c>
      <c r="AK2827" s="46">
        <v>0</v>
      </c>
      <c r="AL2827" s="46">
        <v>0</v>
      </c>
      <c r="AM2827" s="46">
        <v>0</v>
      </c>
    </row>
    <row r="2828" spans="5:39" x14ac:dyDescent="0.2">
      <c r="E2828" s="14">
        <v>283</v>
      </c>
      <c r="F2828" s="14">
        <v>294</v>
      </c>
      <c r="G2828" s="14" t="s">
        <v>252</v>
      </c>
      <c r="H2828" s="14" t="s">
        <v>682</v>
      </c>
      <c r="I2828" s="14" t="s">
        <v>683</v>
      </c>
      <c r="J2828" s="531">
        <v>50000087</v>
      </c>
      <c r="K2828" s="14" t="s">
        <v>59</v>
      </c>
      <c r="L2828" s="14" t="s">
        <v>57</v>
      </c>
      <c r="M2828" s="45">
        <v>2828</v>
      </c>
      <c r="N2828" s="45">
        <v>1</v>
      </c>
      <c r="O2828" s="46">
        <v>2781.78</v>
      </c>
      <c r="Q2828" s="12">
        <v>0</v>
      </c>
      <c r="T2828" s="59">
        <v>0</v>
      </c>
      <c r="U2828" s="14">
        <v>0</v>
      </c>
      <c r="V2828" s="59" t="s">
        <v>175</v>
      </c>
      <c r="Y2828" s="46">
        <v>2665.34</v>
      </c>
      <c r="Z2828" s="46">
        <v>2671.33</v>
      </c>
      <c r="AA2828" s="46">
        <v>2669.33</v>
      </c>
      <c r="AB2828" s="46">
        <v>2669.34</v>
      </c>
      <c r="AC2828" s="46">
        <v>2665.34</v>
      </c>
      <c r="AD2828" s="46">
        <v>2665.34</v>
      </c>
      <c r="AE2828" s="46">
        <v>2781.78</v>
      </c>
      <c r="AF2828" s="46">
        <v>2781.78</v>
      </c>
      <c r="AG2828" s="46">
        <v>2781.78</v>
      </c>
      <c r="AH2828" s="46">
        <v>2781.78</v>
      </c>
      <c r="AI2828" s="46">
        <v>2781.78</v>
      </c>
      <c r="AJ2828" s="46">
        <v>2781.78</v>
      </c>
      <c r="AK2828" s="46">
        <v>2781.78</v>
      </c>
      <c r="AL2828" s="46">
        <v>2781.78</v>
      </c>
      <c r="AM2828" s="46">
        <v>0</v>
      </c>
    </row>
    <row r="2829" spans="5:39" x14ac:dyDescent="0.2">
      <c r="E2829" s="47">
        <v>283</v>
      </c>
      <c r="F2829" s="47">
        <v>294</v>
      </c>
      <c r="G2829" s="47" t="s">
        <v>252</v>
      </c>
      <c r="H2829" s="47" t="s">
        <v>682</v>
      </c>
      <c r="I2829" s="47" t="s">
        <v>683</v>
      </c>
      <c r="J2829" s="533">
        <v>50000087</v>
      </c>
      <c r="K2829" s="14" t="s">
        <v>59</v>
      </c>
      <c r="L2829" s="14" t="s">
        <v>54</v>
      </c>
      <c r="M2829" s="45">
        <v>2829</v>
      </c>
      <c r="N2829" s="45">
        <v>1</v>
      </c>
      <c r="O2829" s="46">
        <v>5116.4299999999994</v>
      </c>
      <c r="Q2829" s="12">
        <v>0</v>
      </c>
      <c r="T2829" s="59">
        <v>0</v>
      </c>
      <c r="U2829" s="14">
        <v>0</v>
      </c>
      <c r="V2829" s="59" t="s">
        <v>175</v>
      </c>
      <c r="Y2829" s="46">
        <v>3267.6199999999994</v>
      </c>
      <c r="Z2829" s="46">
        <v>4221.8200000000006</v>
      </c>
      <c r="AA2829" s="46">
        <v>2938.33</v>
      </c>
      <c r="AB2829" s="46">
        <v>2856.0299999999997</v>
      </c>
      <c r="AC2829" s="46">
        <v>2090.52</v>
      </c>
      <c r="AD2829" s="46">
        <v>979.11999999999989</v>
      </c>
      <c r="AE2829" s="46">
        <v>714.36</v>
      </c>
      <c r="AF2829" s="46">
        <v>1985.63</v>
      </c>
      <c r="AG2829" s="46">
        <v>1904.77</v>
      </c>
      <c r="AH2829" s="46">
        <v>2125.64</v>
      </c>
      <c r="AI2829" s="46">
        <v>3521.8400000000006</v>
      </c>
      <c r="AJ2829" s="46">
        <v>4296.74</v>
      </c>
      <c r="AK2829" s="46">
        <v>4284.6400000000003</v>
      </c>
      <c r="AL2829" s="46">
        <v>5116.4299999999994</v>
      </c>
      <c r="AM2829" s="46">
        <v>0</v>
      </c>
    </row>
    <row r="2830" spans="5:39" x14ac:dyDescent="0.2">
      <c r="E2830" s="47">
        <v>283</v>
      </c>
      <c r="F2830" s="47">
        <v>294</v>
      </c>
      <c r="G2830" s="47" t="s">
        <v>252</v>
      </c>
      <c r="H2830" s="47" t="s">
        <v>682</v>
      </c>
      <c r="I2830" s="47" t="s">
        <v>683</v>
      </c>
      <c r="J2830" s="533">
        <v>50000087</v>
      </c>
      <c r="K2830" s="14" t="s">
        <v>59</v>
      </c>
      <c r="L2830" s="14" t="s">
        <v>58</v>
      </c>
      <c r="M2830" s="45">
        <v>2830</v>
      </c>
      <c r="N2830" s="45">
        <v>1</v>
      </c>
      <c r="O2830" s="46">
        <v>50.000000000000909</v>
      </c>
      <c r="Q2830" s="12">
        <v>0</v>
      </c>
      <c r="T2830" s="59">
        <v>0</v>
      </c>
      <c r="U2830" s="14">
        <v>0</v>
      </c>
      <c r="V2830" s="59" t="s">
        <v>175</v>
      </c>
      <c r="Y2830" s="46">
        <v>50.000000000000455</v>
      </c>
      <c r="Z2830" s="46">
        <v>49.999999999999091</v>
      </c>
      <c r="AA2830" s="46">
        <v>50</v>
      </c>
      <c r="AB2830" s="46">
        <v>50</v>
      </c>
      <c r="AC2830" s="46">
        <v>49.999999999999545</v>
      </c>
      <c r="AD2830" s="46">
        <v>50</v>
      </c>
      <c r="AE2830" s="46">
        <v>49.999999999999659</v>
      </c>
      <c r="AF2830" s="46">
        <v>49.999999999999545</v>
      </c>
      <c r="AG2830" s="46">
        <v>50</v>
      </c>
      <c r="AH2830" s="46">
        <v>50</v>
      </c>
      <c r="AI2830" s="46">
        <v>49.999999999999091</v>
      </c>
      <c r="AJ2830" s="46">
        <v>50</v>
      </c>
      <c r="AK2830" s="46">
        <v>49.999999999999091</v>
      </c>
      <c r="AL2830" s="46">
        <v>50.000000000000909</v>
      </c>
      <c r="AM2830" s="46">
        <v>0</v>
      </c>
    </row>
    <row r="2831" spans="5:39" x14ac:dyDescent="0.2">
      <c r="E2831" s="47">
        <v>283</v>
      </c>
      <c r="F2831" s="47">
        <v>294</v>
      </c>
      <c r="G2831" s="47" t="s">
        <v>252</v>
      </c>
      <c r="H2831" s="47" t="s">
        <v>682</v>
      </c>
      <c r="I2831" s="47" t="s">
        <v>683</v>
      </c>
      <c r="J2831" s="533">
        <v>50000087</v>
      </c>
      <c r="K2831" s="14" t="s">
        <v>59</v>
      </c>
      <c r="L2831" s="14" t="s">
        <v>31</v>
      </c>
      <c r="M2831" s="45">
        <v>2831</v>
      </c>
      <c r="N2831" s="45">
        <v>1</v>
      </c>
      <c r="O2831" s="48">
        <v>7948.21</v>
      </c>
      <c r="Q2831" s="12">
        <v>0</v>
      </c>
      <c r="R2831" s="46">
        <v>6373.456666666666</v>
      </c>
      <c r="T2831" s="59">
        <v>0</v>
      </c>
      <c r="U2831" s="14">
        <v>0</v>
      </c>
      <c r="V2831" s="59" t="s">
        <v>175</v>
      </c>
      <c r="X2831" s="46">
        <v>0</v>
      </c>
      <c r="Y2831" s="46">
        <v>5982.9599999999991</v>
      </c>
      <c r="Z2831" s="46">
        <v>6943.15</v>
      </c>
      <c r="AA2831" s="46">
        <v>5657.66</v>
      </c>
      <c r="AB2831" s="46">
        <v>5575.37</v>
      </c>
      <c r="AC2831" s="46">
        <v>4805.8600000000006</v>
      </c>
      <c r="AD2831" s="46">
        <v>3694.46</v>
      </c>
      <c r="AE2831" s="46">
        <v>3546.14</v>
      </c>
      <c r="AF2831" s="46">
        <v>4817.41</v>
      </c>
      <c r="AG2831" s="46">
        <v>4736.55</v>
      </c>
      <c r="AH2831" s="46">
        <v>4957.42</v>
      </c>
      <c r="AI2831" s="46">
        <v>6353.62</v>
      </c>
      <c r="AJ2831" s="46">
        <v>7128.52</v>
      </c>
      <c r="AK2831" s="46">
        <v>7116.4199999999992</v>
      </c>
      <c r="AL2831" s="46">
        <v>7948.21</v>
      </c>
      <c r="AM2831" s="46">
        <v>0</v>
      </c>
    </row>
    <row r="2832" spans="5:39" x14ac:dyDescent="0.2">
      <c r="E2832" s="47">
        <v>283</v>
      </c>
      <c r="F2832" s="47">
        <v>294</v>
      </c>
      <c r="G2832" s="47" t="s">
        <v>252</v>
      </c>
      <c r="H2832" s="47" t="s">
        <v>682</v>
      </c>
      <c r="I2832" s="47" t="s">
        <v>683</v>
      </c>
      <c r="J2832" s="533">
        <v>50000087</v>
      </c>
      <c r="K2832" s="14" t="s">
        <v>37</v>
      </c>
      <c r="L2832" s="14" t="s">
        <v>31</v>
      </c>
      <c r="M2832" s="45">
        <v>2832</v>
      </c>
      <c r="N2832" s="45">
        <v>1</v>
      </c>
      <c r="O2832" s="48">
        <v>7116.42</v>
      </c>
      <c r="P2832" s="48"/>
      <c r="Q2832" s="12">
        <v>0</v>
      </c>
      <c r="R2832" s="46">
        <v>5048.7550000000001</v>
      </c>
      <c r="T2832" s="59">
        <v>0</v>
      </c>
      <c r="U2832" s="14">
        <v>0</v>
      </c>
      <c r="V2832" s="59" t="s">
        <v>175</v>
      </c>
      <c r="Y2832" s="46">
        <v>0</v>
      </c>
      <c r="Z2832" s="46">
        <v>5982.96</v>
      </c>
      <c r="AA2832" s="46">
        <v>6943.15</v>
      </c>
      <c r="AB2832" s="46">
        <v>5657.66</v>
      </c>
      <c r="AC2832" s="46">
        <v>5575.37</v>
      </c>
      <c r="AD2832" s="46">
        <v>4805.8599999999997</v>
      </c>
      <c r="AE2832" s="46">
        <v>3694.46</v>
      </c>
      <c r="AF2832" s="46">
        <v>8363.5499999999993</v>
      </c>
      <c r="AG2832" s="46">
        <v>0</v>
      </c>
      <c r="AH2832" s="46">
        <v>4736.55</v>
      </c>
      <c r="AI2832" s="46">
        <v>11311.04</v>
      </c>
      <c r="AJ2832" s="46">
        <v>7128.52</v>
      </c>
      <c r="AK2832" s="46">
        <v>0</v>
      </c>
      <c r="AL2832" s="46">
        <v>7116.42</v>
      </c>
      <c r="AM2832" s="46">
        <v>3179.2840000000001</v>
      </c>
    </row>
    <row r="2833" spans="5:39" x14ac:dyDescent="0.2">
      <c r="E2833" s="47">
        <v>283</v>
      </c>
      <c r="F2833" s="47">
        <v>294</v>
      </c>
      <c r="G2833" s="47" t="s">
        <v>252</v>
      </c>
      <c r="H2833" s="47" t="s">
        <v>682</v>
      </c>
      <c r="I2833" s="47" t="s">
        <v>683</v>
      </c>
      <c r="J2833" s="533">
        <v>50000087</v>
      </c>
      <c r="K2833" s="14" t="s">
        <v>65</v>
      </c>
      <c r="L2833" s="14" t="s">
        <v>31</v>
      </c>
      <c r="M2833" s="45">
        <v>2833</v>
      </c>
      <c r="N2833" s="45">
        <v>1</v>
      </c>
      <c r="O2833" s="52">
        <v>7948.21</v>
      </c>
      <c r="P2833" s="48">
        <v>3179.2840000000001</v>
      </c>
      <c r="Q2833" s="12">
        <v>0</v>
      </c>
      <c r="R2833" s="46">
        <v>1324.7016666666666</v>
      </c>
      <c r="T2833" s="59">
        <v>0</v>
      </c>
      <c r="U2833" s="14">
        <v>0</v>
      </c>
      <c r="V2833" s="59" t="s">
        <v>175</v>
      </c>
      <c r="X2833" s="46">
        <v>0</v>
      </c>
      <c r="Y2833" s="46">
        <v>0</v>
      </c>
      <c r="Z2833" s="46">
        <v>0</v>
      </c>
      <c r="AA2833" s="46">
        <v>0</v>
      </c>
      <c r="AB2833" s="46">
        <v>0</v>
      </c>
      <c r="AC2833" s="46">
        <v>0</v>
      </c>
      <c r="AD2833" s="46">
        <v>0</v>
      </c>
      <c r="AE2833" s="46">
        <v>0</v>
      </c>
      <c r="AF2833" s="46">
        <v>0</v>
      </c>
      <c r="AG2833" s="46">
        <v>0</v>
      </c>
      <c r="AH2833" s="46">
        <v>0</v>
      </c>
      <c r="AI2833" s="46">
        <v>0</v>
      </c>
      <c r="AJ2833" s="46">
        <v>0</v>
      </c>
      <c r="AK2833" s="46">
        <v>0</v>
      </c>
      <c r="AL2833" s="46">
        <v>7948.21</v>
      </c>
      <c r="AM2833" s="46">
        <v>0</v>
      </c>
    </row>
    <row r="2834" spans="5:39" x14ac:dyDescent="0.2">
      <c r="E2834" s="47">
        <v>283</v>
      </c>
      <c r="F2834" s="47">
        <v>294</v>
      </c>
      <c r="G2834" s="47" t="s">
        <v>252</v>
      </c>
      <c r="H2834" s="47" t="s">
        <v>682</v>
      </c>
      <c r="I2834" s="47" t="s">
        <v>683</v>
      </c>
      <c r="J2834" s="533">
        <v>50000087</v>
      </c>
      <c r="K2834" s="14" t="s">
        <v>64</v>
      </c>
      <c r="L2834" s="14" t="s">
        <v>57</v>
      </c>
      <c r="M2834" s="45">
        <v>2834</v>
      </c>
      <c r="N2834" s="45">
        <v>1</v>
      </c>
      <c r="O2834" s="46">
        <v>0</v>
      </c>
      <c r="Q2834" s="12">
        <v>0</v>
      </c>
      <c r="T2834" s="59">
        <v>0</v>
      </c>
      <c r="U2834" s="14">
        <v>0</v>
      </c>
      <c r="V2834" s="59" t="s">
        <v>175</v>
      </c>
      <c r="X2834" s="46">
        <v>0</v>
      </c>
      <c r="Y2834" s="46">
        <v>2665.34</v>
      </c>
      <c r="Z2834" s="46">
        <v>0</v>
      </c>
      <c r="AA2834" s="46">
        <v>0</v>
      </c>
      <c r="AB2834" s="46">
        <v>0</v>
      </c>
      <c r="AC2834" s="46">
        <v>0</v>
      </c>
      <c r="AD2834" s="46">
        <v>0</v>
      </c>
      <c r="AE2834" s="46">
        <v>0</v>
      </c>
      <c r="AF2834" s="46">
        <v>0</v>
      </c>
      <c r="AG2834" s="46">
        <v>2781.78</v>
      </c>
      <c r="AH2834" s="46">
        <v>827.01000000000022</v>
      </c>
      <c r="AI2834" s="46">
        <v>0</v>
      </c>
      <c r="AJ2834" s="46">
        <v>0</v>
      </c>
      <c r="AK2834" s="46">
        <v>2781.78</v>
      </c>
      <c r="AL2834" s="46">
        <v>0</v>
      </c>
      <c r="AM2834" s="46">
        <v>0</v>
      </c>
    </row>
    <row r="2835" spans="5:39" x14ac:dyDescent="0.2">
      <c r="E2835" s="47">
        <v>283</v>
      </c>
      <c r="F2835" s="47">
        <v>294</v>
      </c>
      <c r="G2835" s="47" t="s">
        <v>252</v>
      </c>
      <c r="H2835" s="47" t="s">
        <v>682</v>
      </c>
      <c r="I2835" s="47" t="s">
        <v>683</v>
      </c>
      <c r="J2835" s="533">
        <v>50000087</v>
      </c>
      <c r="K2835" s="14" t="s">
        <v>64</v>
      </c>
      <c r="L2835" s="14" t="s">
        <v>54</v>
      </c>
      <c r="M2835" s="45">
        <v>2835</v>
      </c>
      <c r="N2835" s="45">
        <v>1</v>
      </c>
      <c r="O2835" s="46">
        <v>7848.21</v>
      </c>
      <c r="Q2835" s="12">
        <v>0</v>
      </c>
      <c r="T2835" s="59">
        <v>0</v>
      </c>
      <c r="U2835" s="14">
        <v>0</v>
      </c>
      <c r="V2835" s="59" t="s">
        <v>175</v>
      </c>
      <c r="X2835" s="46">
        <v>0</v>
      </c>
      <c r="Y2835" s="46">
        <v>3267.6199999999994</v>
      </c>
      <c r="Z2835" s="46">
        <v>6843.1500000000005</v>
      </c>
      <c r="AA2835" s="46">
        <v>5507.66</v>
      </c>
      <c r="AB2835" s="46">
        <v>5375.369999999999</v>
      </c>
      <c r="AC2835" s="46">
        <v>4555.8599999999997</v>
      </c>
      <c r="AD2835" s="46">
        <v>3394.46</v>
      </c>
      <c r="AE2835" s="46">
        <v>3196.14</v>
      </c>
      <c r="AF2835" s="46">
        <v>0</v>
      </c>
      <c r="AG2835" s="46">
        <v>1904.77</v>
      </c>
      <c r="AH2835" s="46">
        <v>4030.41</v>
      </c>
      <c r="AI2835" s="46">
        <v>0</v>
      </c>
      <c r="AJ2835" s="46">
        <v>0</v>
      </c>
      <c r="AK2835" s="46">
        <v>4284.6400000000003</v>
      </c>
      <c r="AL2835" s="46">
        <v>7848.21</v>
      </c>
      <c r="AM2835" s="46">
        <v>4668.9259999999995</v>
      </c>
    </row>
    <row r="2836" spans="5:39" x14ac:dyDescent="0.2">
      <c r="E2836" s="47">
        <v>283</v>
      </c>
      <c r="F2836" s="47">
        <v>294</v>
      </c>
      <c r="G2836" s="47" t="s">
        <v>252</v>
      </c>
      <c r="H2836" s="47" t="s">
        <v>682</v>
      </c>
      <c r="I2836" s="47" t="s">
        <v>683</v>
      </c>
      <c r="J2836" s="533">
        <v>50000087</v>
      </c>
      <c r="K2836" s="14" t="s">
        <v>64</v>
      </c>
      <c r="L2836" s="14" t="s">
        <v>58</v>
      </c>
      <c r="M2836" s="45">
        <v>2836</v>
      </c>
      <c r="N2836" s="45">
        <v>1</v>
      </c>
      <c r="O2836" s="46">
        <v>100.00000000000637</v>
      </c>
      <c r="Q2836" s="12">
        <v>0</v>
      </c>
      <c r="T2836" s="59">
        <v>0</v>
      </c>
      <c r="U2836" s="14">
        <v>0</v>
      </c>
      <c r="V2836" s="59" t="s">
        <v>175</v>
      </c>
      <c r="X2836" s="46">
        <v>0</v>
      </c>
      <c r="Y2836" s="46">
        <v>49.999999999999545</v>
      </c>
      <c r="Z2836" s="46">
        <v>99.999999999998181</v>
      </c>
      <c r="AA2836" s="46">
        <v>149.99999999999636</v>
      </c>
      <c r="AB2836" s="46">
        <v>199.99999999999636</v>
      </c>
      <c r="AC2836" s="46">
        <v>249.99999999999727</v>
      </c>
      <c r="AD2836" s="46">
        <v>299.99999999999545</v>
      </c>
      <c r="AE2836" s="46">
        <v>349.99999999999955</v>
      </c>
      <c r="AF2836" s="46">
        <v>0</v>
      </c>
      <c r="AG2836" s="46">
        <v>50.000000000002728</v>
      </c>
      <c r="AH2836" s="46">
        <v>99.999999999998181</v>
      </c>
      <c r="AI2836" s="46">
        <v>0</v>
      </c>
      <c r="AJ2836" s="46">
        <v>0</v>
      </c>
      <c r="AK2836" s="46">
        <v>49.999999999997272</v>
      </c>
      <c r="AL2836" s="46">
        <v>100.00000000000637</v>
      </c>
      <c r="AM2836" s="46">
        <v>100.00000000000728</v>
      </c>
    </row>
    <row r="2837" spans="5:39" x14ac:dyDescent="0.2">
      <c r="E2837" s="47">
        <v>283</v>
      </c>
      <c r="F2837" s="47">
        <v>294</v>
      </c>
      <c r="G2837" s="47" t="s">
        <v>252</v>
      </c>
      <c r="H2837" s="47" t="s">
        <v>682</v>
      </c>
      <c r="I2837" s="47" t="s">
        <v>683</v>
      </c>
      <c r="J2837" s="533">
        <v>50000087</v>
      </c>
      <c r="K2837" s="14" t="s">
        <v>67</v>
      </c>
      <c r="L2837" s="14" t="s">
        <v>67</v>
      </c>
      <c r="M2837" s="45">
        <v>2837</v>
      </c>
      <c r="N2837" s="45">
        <v>1</v>
      </c>
      <c r="O2837" s="53">
        <v>0</v>
      </c>
      <c r="P2837" s="54">
        <v>0</v>
      </c>
      <c r="Q2837" s="55">
        <v>0</v>
      </c>
      <c r="R2837" s="56">
        <v>0</v>
      </c>
      <c r="S2837" s="57">
        <v>0</v>
      </c>
      <c r="T2837" s="60">
        <v>0</v>
      </c>
      <c r="U2837" s="14">
        <v>0</v>
      </c>
      <c r="V2837" s="60" t="s">
        <v>175</v>
      </c>
      <c r="Y2837" s="46">
        <v>0</v>
      </c>
      <c r="Z2837" s="46">
        <v>0</v>
      </c>
      <c r="AA2837" s="46">
        <v>0</v>
      </c>
      <c r="AB2837" s="46">
        <v>0</v>
      </c>
      <c r="AC2837" s="46">
        <v>0</v>
      </c>
      <c r="AD2837" s="46">
        <v>0</v>
      </c>
      <c r="AE2837" s="46">
        <v>0</v>
      </c>
      <c r="AF2837" s="46">
        <v>0</v>
      </c>
      <c r="AG2837" s="46">
        <v>0</v>
      </c>
      <c r="AH2837" s="46">
        <v>0</v>
      </c>
      <c r="AI2837" s="46">
        <v>0</v>
      </c>
      <c r="AJ2837" s="46">
        <v>0</v>
      </c>
      <c r="AK2837" s="46">
        <v>0</v>
      </c>
      <c r="AL2837" s="46">
        <v>0</v>
      </c>
      <c r="AM2837" s="46">
        <v>0</v>
      </c>
    </row>
    <row r="2838" spans="5:39" x14ac:dyDescent="0.2">
      <c r="E2838" s="14">
        <v>284</v>
      </c>
      <c r="F2838" s="14">
        <v>295</v>
      </c>
      <c r="G2838" s="14" t="s">
        <v>252</v>
      </c>
      <c r="H2838" s="14" t="s">
        <v>684</v>
      </c>
      <c r="I2838" s="14" t="s">
        <v>685</v>
      </c>
      <c r="J2838" s="531">
        <v>50000088</v>
      </c>
      <c r="K2838" s="14" t="s">
        <v>59</v>
      </c>
      <c r="L2838" s="14" t="s">
        <v>57</v>
      </c>
      <c r="M2838" s="45">
        <v>2838</v>
      </c>
      <c r="N2838" s="45">
        <v>1</v>
      </c>
      <c r="O2838" s="46">
        <v>1767.02</v>
      </c>
      <c r="Q2838" s="12">
        <v>0</v>
      </c>
      <c r="T2838" s="59">
        <v>0</v>
      </c>
      <c r="U2838" s="14">
        <v>0</v>
      </c>
      <c r="V2838" s="59" t="s">
        <v>174</v>
      </c>
      <c r="Y2838" s="46">
        <v>1693.05</v>
      </c>
      <c r="Z2838" s="46">
        <v>1689.24</v>
      </c>
      <c r="AA2838" s="46">
        <v>1697.05</v>
      </c>
      <c r="AB2838" s="46">
        <v>1697.04</v>
      </c>
      <c r="AC2838" s="46">
        <v>1693.05</v>
      </c>
      <c r="AD2838" s="46">
        <v>1693.05</v>
      </c>
      <c r="AE2838" s="46">
        <v>1767.02</v>
      </c>
      <c r="AF2838" s="46">
        <v>1767.02</v>
      </c>
      <c r="AG2838" s="46">
        <v>1767.02</v>
      </c>
      <c r="AH2838" s="46">
        <v>1767.02</v>
      </c>
      <c r="AI2838" s="46">
        <v>1767.02</v>
      </c>
      <c r="AJ2838" s="46">
        <v>1767.02</v>
      </c>
      <c r="AK2838" s="46">
        <v>1767.02</v>
      </c>
      <c r="AL2838" s="46">
        <v>1767.02</v>
      </c>
      <c r="AM2838" s="46">
        <v>0</v>
      </c>
    </row>
    <row r="2839" spans="5:39" x14ac:dyDescent="0.2">
      <c r="E2839" s="47">
        <v>284</v>
      </c>
      <c r="F2839" s="47">
        <v>295</v>
      </c>
      <c r="G2839" s="47" t="s">
        <v>252</v>
      </c>
      <c r="H2839" s="47" t="s">
        <v>684</v>
      </c>
      <c r="I2839" s="47" t="s">
        <v>685</v>
      </c>
      <c r="J2839" s="533">
        <v>50000088</v>
      </c>
      <c r="K2839" s="14" t="s">
        <v>59</v>
      </c>
      <c r="L2839" s="14" t="s">
        <v>54</v>
      </c>
      <c r="M2839" s="45">
        <v>2839</v>
      </c>
      <c r="N2839" s="45">
        <v>1</v>
      </c>
      <c r="O2839" s="46">
        <v>1044.9500000000003</v>
      </c>
      <c r="Q2839" s="12">
        <v>0</v>
      </c>
      <c r="T2839" s="59">
        <v>0</v>
      </c>
      <c r="U2839" s="14">
        <v>0</v>
      </c>
      <c r="V2839" s="59" t="s">
        <v>174</v>
      </c>
      <c r="Y2839" s="46">
        <v>2427.2299999999996</v>
      </c>
      <c r="Z2839" s="46">
        <v>2809.9900000000002</v>
      </c>
      <c r="AA2839" s="46">
        <v>2000.09</v>
      </c>
      <c r="AB2839" s="46">
        <v>1243.3399999999999</v>
      </c>
      <c r="AC2839" s="46">
        <v>2575.17</v>
      </c>
      <c r="AD2839" s="46">
        <v>723.09</v>
      </c>
      <c r="AE2839" s="46">
        <v>571.57999999999993</v>
      </c>
      <c r="AF2839" s="46">
        <v>1202.28</v>
      </c>
      <c r="AG2839" s="46">
        <v>1311.7599999999998</v>
      </c>
      <c r="AH2839" s="46">
        <v>1287.8200000000002</v>
      </c>
      <c r="AI2839" s="46">
        <v>1875.07</v>
      </c>
      <c r="AJ2839" s="46">
        <v>2524.3200000000002</v>
      </c>
      <c r="AK2839" s="46">
        <v>2689.87</v>
      </c>
      <c r="AL2839" s="46">
        <v>1044.9500000000003</v>
      </c>
      <c r="AM2839" s="46">
        <v>0</v>
      </c>
    </row>
    <row r="2840" spans="5:39" x14ac:dyDescent="0.2">
      <c r="E2840" s="47">
        <v>284</v>
      </c>
      <c r="F2840" s="47">
        <v>295</v>
      </c>
      <c r="G2840" s="47" t="s">
        <v>252</v>
      </c>
      <c r="H2840" s="47" t="s">
        <v>684</v>
      </c>
      <c r="I2840" s="47" t="s">
        <v>685</v>
      </c>
      <c r="J2840" s="533">
        <v>50000088</v>
      </c>
      <c r="K2840" s="14" t="s">
        <v>59</v>
      </c>
      <c r="L2840" s="14" t="s">
        <v>58</v>
      </c>
      <c r="M2840" s="45">
        <v>2840</v>
      </c>
      <c r="N2840" s="45">
        <v>1</v>
      </c>
      <c r="O2840" s="46">
        <v>49.999999999999545</v>
      </c>
      <c r="Q2840" s="12">
        <v>0</v>
      </c>
      <c r="T2840" s="59">
        <v>0</v>
      </c>
      <c r="U2840" s="14">
        <v>0</v>
      </c>
      <c r="V2840" s="59" t="s">
        <v>174</v>
      </c>
      <c r="Y2840" s="46">
        <v>50</v>
      </c>
      <c r="Z2840" s="46">
        <v>49.999999999999545</v>
      </c>
      <c r="AA2840" s="46">
        <v>50.000000000000227</v>
      </c>
      <c r="AB2840" s="46">
        <v>50.000000000000227</v>
      </c>
      <c r="AC2840" s="46">
        <v>50</v>
      </c>
      <c r="AD2840" s="46">
        <v>49.999999999999886</v>
      </c>
      <c r="AE2840" s="46">
        <v>50</v>
      </c>
      <c r="AF2840" s="46">
        <v>50.000000000000227</v>
      </c>
      <c r="AG2840" s="46">
        <v>50.000000000000455</v>
      </c>
      <c r="AH2840" s="46">
        <v>50</v>
      </c>
      <c r="AI2840" s="46">
        <v>50.000000000000227</v>
      </c>
      <c r="AJ2840" s="46">
        <v>50</v>
      </c>
      <c r="AK2840" s="46">
        <v>50.000000000000455</v>
      </c>
      <c r="AL2840" s="46">
        <v>49.999999999999545</v>
      </c>
      <c r="AM2840" s="46">
        <v>0</v>
      </c>
    </row>
    <row r="2841" spans="5:39" x14ac:dyDescent="0.2">
      <c r="E2841" s="47">
        <v>284</v>
      </c>
      <c r="F2841" s="47">
        <v>295</v>
      </c>
      <c r="G2841" s="47" t="s">
        <v>252</v>
      </c>
      <c r="H2841" s="47" t="s">
        <v>684</v>
      </c>
      <c r="I2841" s="47" t="s">
        <v>685</v>
      </c>
      <c r="J2841" s="533">
        <v>50000088</v>
      </c>
      <c r="K2841" s="14" t="s">
        <v>59</v>
      </c>
      <c r="L2841" s="14" t="s">
        <v>31</v>
      </c>
      <c r="M2841" s="45">
        <v>2841</v>
      </c>
      <c r="N2841" s="45">
        <v>1</v>
      </c>
      <c r="O2841" s="48">
        <v>2861.97</v>
      </c>
      <c r="Q2841" s="12">
        <v>0</v>
      </c>
      <c r="R2841" s="46">
        <v>3605.9850000000006</v>
      </c>
      <c r="T2841" s="59">
        <v>0</v>
      </c>
      <c r="U2841" s="14">
        <v>0</v>
      </c>
      <c r="V2841" s="59" t="s">
        <v>174</v>
      </c>
      <c r="X2841" s="46">
        <v>2188.56</v>
      </c>
      <c r="Y2841" s="46">
        <v>4170.28</v>
      </c>
      <c r="Z2841" s="46">
        <v>4549.2299999999996</v>
      </c>
      <c r="AA2841" s="46">
        <v>3747.1400000000003</v>
      </c>
      <c r="AB2841" s="46">
        <v>2990.38</v>
      </c>
      <c r="AC2841" s="46">
        <v>4318.22</v>
      </c>
      <c r="AD2841" s="46">
        <v>2466.14</v>
      </c>
      <c r="AE2841" s="46">
        <v>2388.6</v>
      </c>
      <c r="AF2841" s="46">
        <v>3019.3</v>
      </c>
      <c r="AG2841" s="46">
        <v>3128.78</v>
      </c>
      <c r="AH2841" s="46">
        <v>3104.84</v>
      </c>
      <c r="AI2841" s="46">
        <v>3692.09</v>
      </c>
      <c r="AJ2841" s="46">
        <v>4341.34</v>
      </c>
      <c r="AK2841" s="46">
        <v>4506.8899999999994</v>
      </c>
      <c r="AL2841" s="46">
        <v>2861.97</v>
      </c>
      <c r="AM2841" s="46">
        <v>0</v>
      </c>
    </row>
    <row r="2842" spans="5:39" x14ac:dyDescent="0.2">
      <c r="E2842" s="47">
        <v>284</v>
      </c>
      <c r="F2842" s="47">
        <v>295</v>
      </c>
      <c r="G2842" s="47" t="s">
        <v>252</v>
      </c>
      <c r="H2842" s="47" t="s">
        <v>684</v>
      </c>
      <c r="I2842" s="47" t="s">
        <v>685</v>
      </c>
      <c r="J2842" s="533">
        <v>50000088</v>
      </c>
      <c r="K2842" s="14" t="s">
        <v>37</v>
      </c>
      <c r="L2842" s="14" t="s">
        <v>31</v>
      </c>
      <c r="M2842" s="45">
        <v>2842</v>
      </c>
      <c r="N2842" s="45">
        <v>1</v>
      </c>
      <c r="O2842" s="48">
        <v>8848.23</v>
      </c>
      <c r="P2842" s="48"/>
      <c r="Q2842" s="12">
        <v>0</v>
      </c>
      <c r="R2842" s="46">
        <v>3632.2066666666665</v>
      </c>
      <c r="T2842" s="59">
        <v>0</v>
      </c>
      <c r="U2842" s="14">
        <v>0</v>
      </c>
      <c r="V2842" s="59" t="s">
        <v>174</v>
      </c>
      <c r="Y2842" s="46">
        <v>2188.56</v>
      </c>
      <c r="Z2842" s="46">
        <v>0</v>
      </c>
      <c r="AA2842" s="46">
        <v>8719.51</v>
      </c>
      <c r="AB2842" s="46">
        <v>3747.14</v>
      </c>
      <c r="AC2842" s="46">
        <v>2990.38</v>
      </c>
      <c r="AD2842" s="46">
        <v>4318.22</v>
      </c>
      <c r="AE2842" s="46">
        <v>2466.11</v>
      </c>
      <c r="AF2842" s="46">
        <v>2388.63</v>
      </c>
      <c r="AG2842" s="46">
        <v>3019.3</v>
      </c>
      <c r="AH2842" s="46">
        <v>3128.78</v>
      </c>
      <c r="AI2842" s="46">
        <v>6796.93</v>
      </c>
      <c r="AJ2842" s="46">
        <v>0</v>
      </c>
      <c r="AK2842" s="46">
        <v>0</v>
      </c>
      <c r="AL2842" s="46">
        <v>8848.23</v>
      </c>
      <c r="AM2842" s="46">
        <v>1717.1819999999998</v>
      </c>
    </row>
    <row r="2843" spans="5:39" x14ac:dyDescent="0.2">
      <c r="E2843" s="47">
        <v>284</v>
      </c>
      <c r="F2843" s="47">
        <v>295</v>
      </c>
      <c r="G2843" s="47" t="s">
        <v>252</v>
      </c>
      <c r="H2843" s="47" t="s">
        <v>684</v>
      </c>
      <c r="I2843" s="47" t="s">
        <v>685</v>
      </c>
      <c r="J2843" s="533">
        <v>50000088</v>
      </c>
      <c r="K2843" s="14" t="s">
        <v>65</v>
      </c>
      <c r="L2843" s="14" t="s">
        <v>31</v>
      </c>
      <c r="M2843" s="45">
        <v>2843</v>
      </c>
      <c r="N2843" s="45">
        <v>1</v>
      </c>
      <c r="O2843" s="52">
        <v>2861.9699999999852</v>
      </c>
      <c r="P2843" s="48">
        <v>1717.1819999999998</v>
      </c>
      <c r="Q2843" s="12">
        <v>0</v>
      </c>
      <c r="R2843" s="46">
        <v>476.99499999999756</v>
      </c>
      <c r="T2843" s="59">
        <v>0</v>
      </c>
      <c r="U2843" s="14">
        <v>0</v>
      </c>
      <c r="V2843" s="59" t="s">
        <v>174</v>
      </c>
      <c r="X2843" s="46">
        <v>0</v>
      </c>
      <c r="Y2843" s="46">
        <v>0</v>
      </c>
      <c r="Z2843" s="46">
        <v>0</v>
      </c>
      <c r="AA2843" s="46">
        <v>0</v>
      </c>
      <c r="AB2843" s="46">
        <v>0</v>
      </c>
      <c r="AC2843" s="46">
        <v>0</v>
      </c>
      <c r="AD2843" s="46">
        <v>0</v>
      </c>
      <c r="AE2843" s="46">
        <v>0</v>
      </c>
      <c r="AF2843" s="46">
        <v>0</v>
      </c>
      <c r="AG2843" s="46">
        <v>0</v>
      </c>
      <c r="AH2843" s="46">
        <v>0</v>
      </c>
      <c r="AI2843" s="46">
        <v>0</v>
      </c>
      <c r="AJ2843" s="46">
        <v>0</v>
      </c>
      <c r="AK2843" s="46">
        <v>0</v>
      </c>
      <c r="AL2843" s="46">
        <v>2861.9699999999852</v>
      </c>
      <c r="AM2843" s="46">
        <v>0</v>
      </c>
    </row>
    <row r="2844" spans="5:39" x14ac:dyDescent="0.2">
      <c r="E2844" s="47">
        <v>284</v>
      </c>
      <c r="F2844" s="47">
        <v>295</v>
      </c>
      <c r="G2844" s="47" t="s">
        <v>252</v>
      </c>
      <c r="H2844" s="47" t="s">
        <v>684</v>
      </c>
      <c r="I2844" s="47" t="s">
        <v>685</v>
      </c>
      <c r="J2844" s="533">
        <v>50000088</v>
      </c>
      <c r="K2844" s="14" t="s">
        <v>64</v>
      </c>
      <c r="L2844" s="14" t="s">
        <v>57</v>
      </c>
      <c r="M2844" s="45">
        <v>2844</v>
      </c>
      <c r="N2844" s="45">
        <v>1</v>
      </c>
      <c r="O2844" s="46">
        <v>0</v>
      </c>
      <c r="Q2844" s="12">
        <v>0</v>
      </c>
      <c r="T2844" s="59">
        <v>0</v>
      </c>
      <c r="U2844" s="14">
        <v>0</v>
      </c>
      <c r="V2844" s="59" t="s">
        <v>174</v>
      </c>
      <c r="X2844" s="46">
        <v>0</v>
      </c>
      <c r="Y2844" s="46">
        <v>0</v>
      </c>
      <c r="Z2844" s="46">
        <v>1689.24</v>
      </c>
      <c r="AA2844" s="46">
        <v>0</v>
      </c>
      <c r="AB2844" s="46">
        <v>0</v>
      </c>
      <c r="AC2844" s="46">
        <v>0</v>
      </c>
      <c r="AD2844" s="46">
        <v>0</v>
      </c>
      <c r="AE2844" s="46">
        <v>0</v>
      </c>
      <c r="AF2844" s="46">
        <v>0</v>
      </c>
      <c r="AG2844" s="46">
        <v>0</v>
      </c>
      <c r="AH2844" s="46">
        <v>0</v>
      </c>
      <c r="AI2844" s="46">
        <v>0</v>
      </c>
      <c r="AJ2844" s="46">
        <v>1767.0199999999927</v>
      </c>
      <c r="AK2844" s="46">
        <v>3534.0399999999927</v>
      </c>
      <c r="AL2844" s="46">
        <v>0</v>
      </c>
      <c r="AM2844" s="46">
        <v>0</v>
      </c>
    </row>
    <row r="2845" spans="5:39" x14ac:dyDescent="0.2">
      <c r="E2845" s="47">
        <v>284</v>
      </c>
      <c r="F2845" s="47">
        <v>295</v>
      </c>
      <c r="G2845" s="47" t="s">
        <v>252</v>
      </c>
      <c r="H2845" s="47" t="s">
        <v>684</v>
      </c>
      <c r="I2845" s="47" t="s">
        <v>685</v>
      </c>
      <c r="J2845" s="533">
        <v>50000088</v>
      </c>
      <c r="K2845" s="14" t="s">
        <v>64</v>
      </c>
      <c r="L2845" s="14" t="s">
        <v>54</v>
      </c>
      <c r="M2845" s="45">
        <v>2845</v>
      </c>
      <c r="N2845" s="45">
        <v>1</v>
      </c>
      <c r="O2845" s="46">
        <v>2711.9699999999939</v>
      </c>
      <c r="Q2845" s="12">
        <v>0</v>
      </c>
      <c r="T2845" s="59">
        <v>0</v>
      </c>
      <c r="U2845" s="14">
        <v>0</v>
      </c>
      <c r="V2845" s="59" t="s">
        <v>174</v>
      </c>
      <c r="X2845" s="46">
        <v>0</v>
      </c>
      <c r="Y2845" s="46">
        <v>1931.7199999999996</v>
      </c>
      <c r="Z2845" s="46">
        <v>4741.71</v>
      </c>
      <c r="AA2845" s="46">
        <v>1408.58</v>
      </c>
      <c r="AB2845" s="46">
        <v>601.82000000000016</v>
      </c>
      <c r="AC2845" s="46">
        <v>1879.66</v>
      </c>
      <c r="AD2845" s="46">
        <v>0</v>
      </c>
      <c r="AE2845" s="46">
        <v>0</v>
      </c>
      <c r="AF2845" s="46">
        <v>580.66999999999985</v>
      </c>
      <c r="AG2845" s="46">
        <v>640.14999999999941</v>
      </c>
      <c r="AH2845" s="46">
        <v>566.20999999999935</v>
      </c>
      <c r="AI2845" s="46">
        <v>0</v>
      </c>
      <c r="AJ2845" s="46">
        <v>2524.3200000000002</v>
      </c>
      <c r="AK2845" s="46">
        <v>5214.1900000000005</v>
      </c>
      <c r="AL2845" s="46">
        <v>2711.9699999999939</v>
      </c>
      <c r="AM2845" s="46">
        <v>994.7879999999941</v>
      </c>
    </row>
    <row r="2846" spans="5:39" x14ac:dyDescent="0.2">
      <c r="E2846" s="47">
        <v>284</v>
      </c>
      <c r="F2846" s="47">
        <v>295</v>
      </c>
      <c r="G2846" s="47" t="s">
        <v>252</v>
      </c>
      <c r="H2846" s="47" t="s">
        <v>684</v>
      </c>
      <c r="I2846" s="47" t="s">
        <v>685</v>
      </c>
      <c r="J2846" s="533">
        <v>50000088</v>
      </c>
      <c r="K2846" s="14" t="s">
        <v>64</v>
      </c>
      <c r="L2846" s="14" t="s">
        <v>58</v>
      </c>
      <c r="M2846" s="45">
        <v>2846</v>
      </c>
      <c r="N2846" s="45">
        <v>1</v>
      </c>
      <c r="O2846" s="46">
        <v>149.99999999999272</v>
      </c>
      <c r="Q2846" s="12">
        <v>0</v>
      </c>
      <c r="T2846" s="59">
        <v>0</v>
      </c>
      <c r="U2846" s="14">
        <v>0</v>
      </c>
      <c r="V2846" s="59" t="s">
        <v>174</v>
      </c>
      <c r="X2846" s="46">
        <v>0</v>
      </c>
      <c r="Y2846" s="46">
        <v>2238.5600000000013</v>
      </c>
      <c r="Z2846" s="46">
        <v>2288.5600000000004</v>
      </c>
      <c r="AA2846" s="46">
        <v>2338.5599999999995</v>
      </c>
      <c r="AB2846" s="46">
        <v>2388.5600000000009</v>
      </c>
      <c r="AC2846" s="46">
        <v>2438.5600000000013</v>
      </c>
      <c r="AD2846" s="46">
        <v>2466.1399999999994</v>
      </c>
      <c r="AE2846" s="46">
        <v>2388.6299999999974</v>
      </c>
      <c r="AF2846" s="46">
        <v>2438.6299999999956</v>
      </c>
      <c r="AG2846" s="46">
        <v>2488.6299999999956</v>
      </c>
      <c r="AH2846" s="46">
        <v>2538.6299999999974</v>
      </c>
      <c r="AI2846" s="46">
        <v>-7.2759576141834259E-12</v>
      </c>
      <c r="AJ2846" s="46">
        <v>49.999999999996362</v>
      </c>
      <c r="AK2846" s="46">
        <v>99.999999999995453</v>
      </c>
      <c r="AL2846" s="46">
        <v>149.99999999999272</v>
      </c>
      <c r="AM2846" s="46">
        <v>149.99999999999181</v>
      </c>
    </row>
    <row r="2847" spans="5:39" x14ac:dyDescent="0.2">
      <c r="E2847" s="47">
        <v>284</v>
      </c>
      <c r="F2847" s="47">
        <v>295</v>
      </c>
      <c r="G2847" s="47" t="s">
        <v>252</v>
      </c>
      <c r="H2847" s="47" t="s">
        <v>684</v>
      </c>
      <c r="I2847" s="47" t="s">
        <v>685</v>
      </c>
      <c r="J2847" s="533">
        <v>50000088</v>
      </c>
      <c r="K2847" s="14" t="s">
        <v>67</v>
      </c>
      <c r="L2847" s="14" t="s">
        <v>67</v>
      </c>
      <c r="M2847" s="45">
        <v>2847</v>
      </c>
      <c r="N2847" s="45">
        <v>1</v>
      </c>
      <c r="O2847" s="53">
        <v>0</v>
      </c>
      <c r="P2847" s="54">
        <v>0</v>
      </c>
      <c r="Q2847" s="55">
        <v>0</v>
      </c>
      <c r="R2847" s="56">
        <v>0</v>
      </c>
      <c r="S2847" s="57">
        <v>0</v>
      </c>
      <c r="T2847" s="60">
        <v>0</v>
      </c>
      <c r="U2847" s="14">
        <v>0</v>
      </c>
      <c r="V2847" s="60" t="s">
        <v>174</v>
      </c>
      <c r="Y2847" s="46">
        <v>0</v>
      </c>
      <c r="Z2847" s="46">
        <v>0</v>
      </c>
      <c r="AA2847" s="46">
        <v>0</v>
      </c>
      <c r="AB2847" s="46">
        <v>0</v>
      </c>
      <c r="AC2847" s="46">
        <v>0</v>
      </c>
      <c r="AD2847" s="46">
        <v>0</v>
      </c>
      <c r="AE2847" s="46">
        <v>0</v>
      </c>
      <c r="AF2847" s="46">
        <v>0</v>
      </c>
      <c r="AG2847" s="46">
        <v>0</v>
      </c>
      <c r="AH2847" s="46">
        <v>0</v>
      </c>
      <c r="AI2847" s="46">
        <v>0</v>
      </c>
      <c r="AJ2847" s="46">
        <v>0</v>
      </c>
      <c r="AK2847" s="46">
        <v>0</v>
      </c>
      <c r="AL2847" s="46">
        <v>0</v>
      </c>
      <c r="AM2847" s="46">
        <v>0</v>
      </c>
    </row>
    <row r="2848" spans="5:39" x14ac:dyDescent="0.2">
      <c r="E2848" s="14">
        <v>285</v>
      </c>
      <c r="F2848" s="14">
        <v>296</v>
      </c>
      <c r="G2848" s="14" t="s">
        <v>252</v>
      </c>
      <c r="H2848" s="14" t="s">
        <v>331</v>
      </c>
      <c r="I2848" s="14" t="s">
        <v>686</v>
      </c>
      <c r="J2848" s="531">
        <v>50000089</v>
      </c>
      <c r="K2848" s="14" t="s">
        <v>59</v>
      </c>
      <c r="L2848" s="14" t="s">
        <v>57</v>
      </c>
      <c r="M2848" s="45">
        <v>2848</v>
      </c>
      <c r="N2848" s="45">
        <v>1</v>
      </c>
      <c r="O2848" s="46">
        <v>1747.43</v>
      </c>
      <c r="Q2848" s="12">
        <v>0</v>
      </c>
      <c r="T2848" s="59">
        <v>0</v>
      </c>
      <c r="U2848" s="14">
        <v>0</v>
      </c>
      <c r="V2848" s="59" t="s">
        <v>174</v>
      </c>
      <c r="Y2848" s="46">
        <v>1674.28</v>
      </c>
      <c r="Z2848" s="46">
        <v>805.5</v>
      </c>
      <c r="AA2848" s="46">
        <v>805.51</v>
      </c>
      <c r="AB2848" s="46">
        <v>805.5</v>
      </c>
      <c r="AC2848" s="46">
        <v>1674.28</v>
      </c>
      <c r="AD2848" s="46">
        <v>1674.28</v>
      </c>
      <c r="AE2848" s="46">
        <v>1747.43</v>
      </c>
      <c r="AF2848" s="46">
        <v>1747.43</v>
      </c>
      <c r="AG2848" s="46">
        <v>1747.43</v>
      </c>
      <c r="AH2848" s="46">
        <v>1747.43</v>
      </c>
      <c r="AI2848" s="46">
        <v>1747.43</v>
      </c>
      <c r="AJ2848" s="46">
        <v>1747.43</v>
      </c>
      <c r="AK2848" s="46">
        <v>1747.43</v>
      </c>
      <c r="AL2848" s="46">
        <v>1747.43</v>
      </c>
      <c r="AM2848" s="46">
        <v>0</v>
      </c>
    </row>
    <row r="2849" spans="5:39" x14ac:dyDescent="0.2">
      <c r="E2849" s="47">
        <v>285</v>
      </c>
      <c r="F2849" s="47">
        <v>296</v>
      </c>
      <c r="G2849" s="47" t="s">
        <v>252</v>
      </c>
      <c r="H2849" s="47" t="s">
        <v>331</v>
      </c>
      <c r="I2849" s="47" t="s">
        <v>686</v>
      </c>
      <c r="J2849" s="533">
        <v>50000089</v>
      </c>
      <c r="K2849" s="14" t="s">
        <v>59</v>
      </c>
      <c r="L2849" s="14" t="s">
        <v>54</v>
      </c>
      <c r="M2849" s="45">
        <v>2849</v>
      </c>
      <c r="N2849" s="45">
        <v>1</v>
      </c>
      <c r="O2849" s="46">
        <v>2108.1799999999998</v>
      </c>
      <c r="Q2849" s="12">
        <v>0</v>
      </c>
      <c r="T2849" s="59">
        <v>0</v>
      </c>
      <c r="U2849" s="14">
        <v>0</v>
      </c>
      <c r="V2849" s="59" t="s">
        <v>174</v>
      </c>
      <c r="Y2849" s="46">
        <v>1333.15</v>
      </c>
      <c r="Z2849" s="46">
        <v>2870.5</v>
      </c>
      <c r="AA2849" s="46">
        <v>2128.08</v>
      </c>
      <c r="AB2849" s="46">
        <v>2102.14</v>
      </c>
      <c r="AC2849" s="46">
        <v>724.45</v>
      </c>
      <c r="AD2849" s="46">
        <v>872.77</v>
      </c>
      <c r="AE2849" s="46">
        <v>907.54</v>
      </c>
      <c r="AF2849" s="46">
        <v>3176.8199999999997</v>
      </c>
      <c r="AG2849" s="46">
        <v>-3200.79</v>
      </c>
      <c r="AH2849" s="46">
        <v>387.61000000000007</v>
      </c>
      <c r="AI2849" s="46">
        <v>1301.26</v>
      </c>
      <c r="AJ2849" s="46">
        <v>1661.94</v>
      </c>
      <c r="AK2849" s="46">
        <v>1825.1899999999998</v>
      </c>
      <c r="AL2849" s="46">
        <v>2108.1799999999998</v>
      </c>
      <c r="AM2849" s="46">
        <v>0</v>
      </c>
    </row>
    <row r="2850" spans="5:39" x14ac:dyDescent="0.2">
      <c r="E2850" s="47">
        <v>285</v>
      </c>
      <c r="F2850" s="47">
        <v>296</v>
      </c>
      <c r="G2850" s="47" t="s">
        <v>252</v>
      </c>
      <c r="H2850" s="47" t="s">
        <v>331</v>
      </c>
      <c r="I2850" s="47" t="s">
        <v>686</v>
      </c>
      <c r="J2850" s="533">
        <v>50000089</v>
      </c>
      <c r="K2850" s="14" t="s">
        <v>59</v>
      </c>
      <c r="L2850" s="14" t="s">
        <v>58</v>
      </c>
      <c r="M2850" s="45">
        <v>2850</v>
      </c>
      <c r="N2850" s="45">
        <v>1</v>
      </c>
      <c r="O2850" s="46">
        <v>50.000000000000455</v>
      </c>
      <c r="Q2850" s="12">
        <v>0</v>
      </c>
      <c r="T2850" s="59">
        <v>0</v>
      </c>
      <c r="U2850" s="14">
        <v>0</v>
      </c>
      <c r="V2850" s="59" t="s">
        <v>174</v>
      </c>
      <c r="Y2850" s="46">
        <v>49.999999999999773</v>
      </c>
      <c r="Z2850" s="46">
        <v>50</v>
      </c>
      <c r="AA2850" s="46">
        <v>50</v>
      </c>
      <c r="AB2850" s="46">
        <v>50</v>
      </c>
      <c r="AC2850" s="46">
        <v>50</v>
      </c>
      <c r="AD2850" s="46">
        <v>50.000000000000227</v>
      </c>
      <c r="AE2850" s="46">
        <v>49.999999999999773</v>
      </c>
      <c r="AF2850" s="46">
        <v>50</v>
      </c>
      <c r="AG2850" s="46">
        <v>50</v>
      </c>
      <c r="AH2850" s="46">
        <v>49.999999999999829</v>
      </c>
      <c r="AI2850" s="46">
        <v>50</v>
      </c>
      <c r="AJ2850" s="46">
        <v>49.999999999999773</v>
      </c>
      <c r="AK2850" s="46">
        <v>50</v>
      </c>
      <c r="AL2850" s="46">
        <v>50.000000000000455</v>
      </c>
      <c r="AM2850" s="46">
        <v>0</v>
      </c>
    </row>
    <row r="2851" spans="5:39" x14ac:dyDescent="0.2">
      <c r="E2851" s="47">
        <v>285</v>
      </c>
      <c r="F2851" s="47">
        <v>296</v>
      </c>
      <c r="G2851" s="47" t="s">
        <v>252</v>
      </c>
      <c r="H2851" s="47" t="s">
        <v>331</v>
      </c>
      <c r="I2851" s="47" t="s">
        <v>686</v>
      </c>
      <c r="J2851" s="533">
        <v>50000089</v>
      </c>
      <c r="K2851" s="14" t="s">
        <v>59</v>
      </c>
      <c r="L2851" s="14" t="s">
        <v>31</v>
      </c>
      <c r="M2851" s="45">
        <v>2851</v>
      </c>
      <c r="N2851" s="45">
        <v>1</v>
      </c>
      <c r="O2851" s="48">
        <v>3905.61</v>
      </c>
      <c r="Q2851" s="12">
        <v>0</v>
      </c>
      <c r="R2851" s="46">
        <v>2477.9950000000003</v>
      </c>
      <c r="T2851" s="59">
        <v>0</v>
      </c>
      <c r="U2851" s="14">
        <v>0</v>
      </c>
      <c r="V2851" s="59" t="s">
        <v>174</v>
      </c>
      <c r="X2851" s="46">
        <v>1937.96</v>
      </c>
      <c r="Y2851" s="46">
        <v>3057.4300000000003</v>
      </c>
      <c r="Z2851" s="46">
        <v>3726</v>
      </c>
      <c r="AA2851" s="46">
        <v>2983.59</v>
      </c>
      <c r="AB2851" s="46">
        <v>2957.64</v>
      </c>
      <c r="AC2851" s="46">
        <v>2448.73</v>
      </c>
      <c r="AD2851" s="46">
        <v>2597.0500000000002</v>
      </c>
      <c r="AE2851" s="46">
        <v>2704.9700000000003</v>
      </c>
      <c r="AF2851" s="46">
        <v>4974.25</v>
      </c>
      <c r="AG2851" s="46">
        <v>-1403.36</v>
      </c>
      <c r="AH2851" s="46">
        <v>2185.04</v>
      </c>
      <c r="AI2851" s="46">
        <v>3098.69</v>
      </c>
      <c r="AJ2851" s="46">
        <v>3459.37</v>
      </c>
      <c r="AK2851" s="46">
        <v>3622.62</v>
      </c>
      <c r="AL2851" s="46">
        <v>3905.61</v>
      </c>
      <c r="AM2851" s="46">
        <v>0</v>
      </c>
    </row>
    <row r="2852" spans="5:39" x14ac:dyDescent="0.2">
      <c r="E2852" s="47">
        <v>285</v>
      </c>
      <c r="F2852" s="47">
        <v>296</v>
      </c>
      <c r="G2852" s="47" t="s">
        <v>252</v>
      </c>
      <c r="H2852" s="47" t="s">
        <v>331</v>
      </c>
      <c r="I2852" s="47" t="s">
        <v>686</v>
      </c>
      <c r="J2852" s="533">
        <v>50000089</v>
      </c>
      <c r="K2852" s="14" t="s">
        <v>37</v>
      </c>
      <c r="L2852" s="14" t="s">
        <v>31</v>
      </c>
      <c r="M2852" s="45">
        <v>2852</v>
      </c>
      <c r="N2852" s="45">
        <v>1</v>
      </c>
      <c r="O2852" s="48">
        <v>1665</v>
      </c>
      <c r="P2852" s="48"/>
      <c r="Q2852" s="12">
        <v>0</v>
      </c>
      <c r="R2852" s="46">
        <v>2236.9899999999998</v>
      </c>
      <c r="T2852" s="59">
        <v>0</v>
      </c>
      <c r="U2852" s="14">
        <v>0</v>
      </c>
      <c r="V2852" s="59" t="s">
        <v>174</v>
      </c>
      <c r="Y2852" s="46">
        <v>0</v>
      </c>
      <c r="Z2852" s="46">
        <v>0</v>
      </c>
      <c r="AA2852" s="46">
        <v>8721.39</v>
      </c>
      <c r="AB2852" s="46">
        <v>0</v>
      </c>
      <c r="AC2852" s="46">
        <v>5941.23</v>
      </c>
      <c r="AD2852" s="46">
        <v>2500</v>
      </c>
      <c r="AE2852" s="46">
        <v>0</v>
      </c>
      <c r="AF2852" s="46">
        <v>7796.53</v>
      </c>
      <c r="AG2852" s="46">
        <v>2428.4699999999998</v>
      </c>
      <c r="AH2852" s="46">
        <v>1400</v>
      </c>
      <c r="AI2852" s="46">
        <v>3000</v>
      </c>
      <c r="AJ2852" s="46">
        <v>2428.4699999999998</v>
      </c>
      <c r="AK2852" s="46">
        <v>2500</v>
      </c>
      <c r="AL2852" s="46">
        <v>1665</v>
      </c>
      <c r="AM2852" s="46">
        <v>3099.6000000000004</v>
      </c>
    </row>
    <row r="2853" spans="5:39" x14ac:dyDescent="0.2">
      <c r="E2853" s="47">
        <v>285</v>
      </c>
      <c r="F2853" s="47">
        <v>296</v>
      </c>
      <c r="G2853" s="47" t="s">
        <v>252</v>
      </c>
      <c r="H2853" s="47" t="s">
        <v>331</v>
      </c>
      <c r="I2853" s="47" t="s">
        <v>686</v>
      </c>
      <c r="J2853" s="533">
        <v>50000089</v>
      </c>
      <c r="K2853" s="14" t="s">
        <v>65</v>
      </c>
      <c r="L2853" s="14" t="s">
        <v>31</v>
      </c>
      <c r="M2853" s="45">
        <v>2853</v>
      </c>
      <c r="N2853" s="45">
        <v>1</v>
      </c>
      <c r="O2853" s="52">
        <v>3874.5000000000068</v>
      </c>
      <c r="P2853" s="48">
        <v>3099.6000000000004</v>
      </c>
      <c r="Q2853" s="12">
        <v>0</v>
      </c>
      <c r="R2853" s="46">
        <v>645.75000000000114</v>
      </c>
      <c r="T2853" s="59">
        <v>0</v>
      </c>
      <c r="U2853" s="14">
        <v>0</v>
      </c>
      <c r="V2853" s="59" t="s">
        <v>174</v>
      </c>
      <c r="X2853" s="46">
        <v>0</v>
      </c>
      <c r="Y2853" s="46">
        <v>0</v>
      </c>
      <c r="Z2853" s="46">
        <v>0</v>
      </c>
      <c r="AA2853" s="46">
        <v>0</v>
      </c>
      <c r="AB2853" s="46">
        <v>0</v>
      </c>
      <c r="AC2853" s="46">
        <v>0</v>
      </c>
      <c r="AD2853" s="46">
        <v>0</v>
      </c>
      <c r="AE2853" s="46">
        <v>0</v>
      </c>
      <c r="AF2853" s="46">
        <v>0</v>
      </c>
      <c r="AG2853" s="46">
        <v>0</v>
      </c>
      <c r="AH2853" s="46">
        <v>0</v>
      </c>
      <c r="AI2853" s="46">
        <v>0</v>
      </c>
      <c r="AJ2853" s="46">
        <v>0</v>
      </c>
      <c r="AK2853" s="46">
        <v>0</v>
      </c>
      <c r="AL2853" s="46">
        <v>3874.5000000000068</v>
      </c>
      <c r="AM2853" s="46">
        <v>0</v>
      </c>
    </row>
    <row r="2854" spans="5:39" x14ac:dyDescent="0.2">
      <c r="E2854" s="47">
        <v>285</v>
      </c>
      <c r="F2854" s="47">
        <v>296</v>
      </c>
      <c r="G2854" s="47" t="s">
        <v>252</v>
      </c>
      <c r="H2854" s="47" t="s">
        <v>331</v>
      </c>
      <c r="I2854" s="47" t="s">
        <v>686</v>
      </c>
      <c r="J2854" s="533">
        <v>50000089</v>
      </c>
      <c r="K2854" s="14" t="s">
        <v>64</v>
      </c>
      <c r="L2854" s="14" t="s">
        <v>57</v>
      </c>
      <c r="M2854" s="45">
        <v>2854</v>
      </c>
      <c r="N2854" s="45">
        <v>1</v>
      </c>
      <c r="O2854" s="46">
        <v>82.430000000000064</v>
      </c>
      <c r="Q2854" s="12">
        <v>0</v>
      </c>
      <c r="T2854" s="59">
        <v>0</v>
      </c>
      <c r="U2854" s="14">
        <v>0</v>
      </c>
      <c r="V2854" s="59" t="s">
        <v>174</v>
      </c>
      <c r="X2854" s="46">
        <v>0</v>
      </c>
      <c r="Y2854" s="46">
        <v>1674.28</v>
      </c>
      <c r="Z2854" s="46">
        <v>2479.7799999999997</v>
      </c>
      <c r="AA2854" s="46">
        <v>0</v>
      </c>
      <c r="AB2854" s="46">
        <v>805.5</v>
      </c>
      <c r="AC2854" s="46">
        <v>0</v>
      </c>
      <c r="AD2854" s="46">
        <v>0</v>
      </c>
      <c r="AE2854" s="46">
        <v>1747.43</v>
      </c>
      <c r="AF2854" s="46">
        <v>0</v>
      </c>
      <c r="AG2854" s="46">
        <v>0</v>
      </c>
      <c r="AH2854" s="46">
        <v>0</v>
      </c>
      <c r="AI2854" s="46">
        <v>0</v>
      </c>
      <c r="AJ2854" s="46">
        <v>0</v>
      </c>
      <c r="AK2854" s="46">
        <v>0</v>
      </c>
      <c r="AL2854" s="46">
        <v>82.430000000000064</v>
      </c>
      <c r="AM2854" s="46">
        <v>0</v>
      </c>
    </row>
    <row r="2855" spans="5:39" x14ac:dyDescent="0.2">
      <c r="E2855" s="47">
        <v>285</v>
      </c>
      <c r="F2855" s="47">
        <v>296</v>
      </c>
      <c r="G2855" s="47" t="s">
        <v>252</v>
      </c>
      <c r="H2855" s="47" t="s">
        <v>331</v>
      </c>
      <c r="I2855" s="47" t="s">
        <v>686</v>
      </c>
      <c r="J2855" s="533">
        <v>50000089</v>
      </c>
      <c r="K2855" s="14" t="s">
        <v>64</v>
      </c>
      <c r="L2855" s="14" t="s">
        <v>54</v>
      </c>
      <c r="M2855" s="45">
        <v>2855</v>
      </c>
      <c r="N2855" s="45">
        <v>1</v>
      </c>
      <c r="O2855" s="46">
        <v>3642.0699999999988</v>
      </c>
      <c r="Q2855" s="12">
        <v>0</v>
      </c>
      <c r="T2855" s="59">
        <v>0</v>
      </c>
      <c r="U2855" s="14">
        <v>0</v>
      </c>
      <c r="V2855" s="59" t="s">
        <v>174</v>
      </c>
      <c r="X2855" s="46">
        <v>0</v>
      </c>
      <c r="Y2855" s="46">
        <v>1333.15</v>
      </c>
      <c r="Z2855" s="46">
        <v>4203.6499999999996</v>
      </c>
      <c r="AA2855" s="46">
        <v>895.63000000000011</v>
      </c>
      <c r="AB2855" s="46">
        <v>2997.77</v>
      </c>
      <c r="AC2855" s="46">
        <v>260.77000000000044</v>
      </c>
      <c r="AD2855" s="46">
        <v>307.82000000000039</v>
      </c>
      <c r="AE2855" s="46">
        <v>1215.3600000000004</v>
      </c>
      <c r="AF2855" s="46">
        <v>90.510000000000218</v>
      </c>
      <c r="AG2855" s="46">
        <v>0</v>
      </c>
      <c r="AH2855" s="46">
        <v>0</v>
      </c>
      <c r="AI2855" s="46">
        <v>0</v>
      </c>
      <c r="AJ2855" s="46">
        <v>461.2699999999993</v>
      </c>
      <c r="AK2855" s="46">
        <v>1533.8899999999992</v>
      </c>
      <c r="AL2855" s="46">
        <v>3642.0699999999988</v>
      </c>
      <c r="AM2855" s="46">
        <v>624.89999999999873</v>
      </c>
    </row>
    <row r="2856" spans="5:39" x14ac:dyDescent="0.2">
      <c r="E2856" s="47">
        <v>285</v>
      </c>
      <c r="F2856" s="47">
        <v>296</v>
      </c>
      <c r="G2856" s="47" t="s">
        <v>252</v>
      </c>
      <c r="H2856" s="47" t="s">
        <v>331</v>
      </c>
      <c r="I2856" s="47" t="s">
        <v>686</v>
      </c>
      <c r="J2856" s="533">
        <v>50000089</v>
      </c>
      <c r="K2856" s="14" t="s">
        <v>64</v>
      </c>
      <c r="L2856" s="14" t="s">
        <v>58</v>
      </c>
      <c r="M2856" s="45">
        <v>2856</v>
      </c>
      <c r="N2856" s="45">
        <v>1</v>
      </c>
      <c r="O2856" s="46">
        <v>150.00000000000819</v>
      </c>
      <c r="Q2856" s="12">
        <v>0</v>
      </c>
      <c r="T2856" s="59">
        <v>0</v>
      </c>
      <c r="U2856" s="14">
        <v>0</v>
      </c>
      <c r="V2856" s="59" t="s">
        <v>174</v>
      </c>
      <c r="X2856" s="46">
        <v>0</v>
      </c>
      <c r="Y2856" s="46">
        <v>1987.9600000000005</v>
      </c>
      <c r="Z2856" s="46">
        <v>2037.96</v>
      </c>
      <c r="AA2856" s="46">
        <v>2087.96</v>
      </c>
      <c r="AB2856" s="46">
        <v>2137.9599999999996</v>
      </c>
      <c r="AC2856" s="46">
        <v>2187.9599999999991</v>
      </c>
      <c r="AD2856" s="46">
        <v>2237.9599999999982</v>
      </c>
      <c r="AE2856" s="46">
        <v>2287.9599999999991</v>
      </c>
      <c r="AF2856" s="46">
        <v>2337.9600000000009</v>
      </c>
      <c r="AG2856" s="46">
        <v>-1403.3600000000006</v>
      </c>
      <c r="AH2856" s="46">
        <v>-618.31999999999971</v>
      </c>
      <c r="AI2856" s="46">
        <v>-519.63000000000102</v>
      </c>
      <c r="AJ2856" s="46">
        <v>50.000000000004775</v>
      </c>
      <c r="AK2856" s="46">
        <v>100.0000000000075</v>
      </c>
      <c r="AL2856" s="46">
        <v>150.00000000000819</v>
      </c>
      <c r="AM2856" s="46">
        <v>150.00000000001</v>
      </c>
    </row>
    <row r="2857" spans="5:39" x14ac:dyDescent="0.2">
      <c r="E2857" s="47">
        <v>285</v>
      </c>
      <c r="F2857" s="47">
        <v>296</v>
      </c>
      <c r="G2857" s="47" t="s">
        <v>252</v>
      </c>
      <c r="H2857" s="47" t="s">
        <v>331</v>
      </c>
      <c r="I2857" s="47" t="s">
        <v>686</v>
      </c>
      <c r="J2857" s="533">
        <v>50000089</v>
      </c>
      <c r="K2857" s="14" t="s">
        <v>67</v>
      </c>
      <c r="L2857" s="14" t="s">
        <v>67</v>
      </c>
      <c r="M2857" s="45">
        <v>2857</v>
      </c>
      <c r="N2857" s="45">
        <v>1</v>
      </c>
      <c r="O2857" s="53">
        <v>0</v>
      </c>
      <c r="P2857" s="54">
        <v>0</v>
      </c>
      <c r="Q2857" s="55">
        <v>0</v>
      </c>
      <c r="R2857" s="56">
        <v>0</v>
      </c>
      <c r="S2857" s="57">
        <v>0</v>
      </c>
      <c r="T2857" s="60">
        <v>0</v>
      </c>
      <c r="U2857" s="14">
        <v>0</v>
      </c>
      <c r="V2857" s="60" t="s">
        <v>174</v>
      </c>
      <c r="Y2857" s="46">
        <v>0</v>
      </c>
      <c r="Z2857" s="46">
        <v>0</v>
      </c>
      <c r="AA2857" s="46">
        <v>0</v>
      </c>
      <c r="AB2857" s="46">
        <v>0</v>
      </c>
      <c r="AC2857" s="46">
        <v>0</v>
      </c>
      <c r="AD2857" s="46">
        <v>0</v>
      </c>
      <c r="AE2857" s="46">
        <v>0</v>
      </c>
      <c r="AF2857" s="46">
        <v>0</v>
      </c>
      <c r="AG2857" s="46">
        <v>0</v>
      </c>
      <c r="AH2857" s="46">
        <v>0</v>
      </c>
      <c r="AI2857" s="46">
        <v>0</v>
      </c>
      <c r="AJ2857" s="46">
        <v>0</v>
      </c>
      <c r="AK2857" s="46">
        <v>0</v>
      </c>
      <c r="AL2857" s="46">
        <v>0</v>
      </c>
      <c r="AM2857" s="46">
        <v>0</v>
      </c>
    </row>
    <row r="2858" spans="5:39" x14ac:dyDescent="0.2">
      <c r="E2858" s="14">
        <v>286</v>
      </c>
      <c r="F2858" s="14">
        <v>297</v>
      </c>
      <c r="G2858" s="14" t="s">
        <v>252</v>
      </c>
      <c r="H2858" s="14" t="s">
        <v>687</v>
      </c>
      <c r="I2858" s="14" t="s">
        <v>688</v>
      </c>
      <c r="J2858" s="531">
        <v>50000090</v>
      </c>
      <c r="K2858" s="14" t="s">
        <v>59</v>
      </c>
      <c r="L2858" s="14" t="s">
        <v>57</v>
      </c>
      <c r="M2858" s="45">
        <v>2858</v>
      </c>
      <c r="N2858" s="45">
        <v>1</v>
      </c>
      <c r="O2858" s="46">
        <v>2754.35</v>
      </c>
      <c r="Q2858" s="12">
        <v>0</v>
      </c>
      <c r="T2858" s="59">
        <v>0</v>
      </c>
      <c r="U2858" s="14">
        <v>0</v>
      </c>
      <c r="V2858" s="59" t="s">
        <v>150</v>
      </c>
      <c r="Y2858" s="46">
        <v>2639.06</v>
      </c>
      <c r="Z2858" s="46">
        <v>2647.04</v>
      </c>
      <c r="AA2858" s="46">
        <v>2643.05</v>
      </c>
      <c r="AB2858" s="46">
        <v>2645.05</v>
      </c>
      <c r="AC2858" s="46">
        <v>2639.06</v>
      </c>
      <c r="AD2858" s="46">
        <v>2639.06</v>
      </c>
      <c r="AE2858" s="46">
        <v>2754.35</v>
      </c>
      <c r="AF2858" s="46">
        <v>2754.35</v>
      </c>
      <c r="AG2858" s="46">
        <v>2754.35</v>
      </c>
      <c r="AH2858" s="46">
        <v>2754.35</v>
      </c>
      <c r="AI2858" s="46">
        <v>2754.35</v>
      </c>
      <c r="AJ2858" s="46">
        <v>2754.35</v>
      </c>
      <c r="AK2858" s="46">
        <v>2754.35</v>
      </c>
      <c r="AL2858" s="46">
        <v>2754.35</v>
      </c>
      <c r="AM2858" s="46">
        <v>0</v>
      </c>
    </row>
    <row r="2859" spans="5:39" x14ac:dyDescent="0.2">
      <c r="E2859" s="47">
        <v>286</v>
      </c>
      <c r="F2859" s="47">
        <v>297</v>
      </c>
      <c r="G2859" s="47" t="s">
        <v>252</v>
      </c>
      <c r="H2859" s="47" t="s">
        <v>687</v>
      </c>
      <c r="I2859" s="47" t="s">
        <v>688</v>
      </c>
      <c r="J2859" s="533">
        <v>50000090</v>
      </c>
      <c r="K2859" s="14" t="s">
        <v>59</v>
      </c>
      <c r="L2859" s="14" t="s">
        <v>54</v>
      </c>
      <c r="M2859" s="45">
        <v>2859</v>
      </c>
      <c r="N2859" s="45">
        <v>1</v>
      </c>
      <c r="O2859" s="46">
        <v>8172.57</v>
      </c>
      <c r="Q2859" s="12">
        <v>0</v>
      </c>
      <c r="T2859" s="59">
        <v>0</v>
      </c>
      <c r="U2859" s="14">
        <v>0</v>
      </c>
      <c r="V2859" s="59" t="s">
        <v>150</v>
      </c>
      <c r="Y2859" s="46">
        <v>4920.71</v>
      </c>
      <c r="Z2859" s="46">
        <v>5322.82</v>
      </c>
      <c r="AA2859" s="46">
        <v>4238.7700000000004</v>
      </c>
      <c r="AB2859" s="46">
        <v>1937.85</v>
      </c>
      <c r="AC2859" s="46">
        <v>5302.8</v>
      </c>
      <c r="AD2859" s="46">
        <v>2115.27</v>
      </c>
      <c r="AE2859" s="46">
        <v>1912.8000000000002</v>
      </c>
      <c r="AF2859" s="46">
        <v>3312.44</v>
      </c>
      <c r="AG2859" s="46">
        <v>4114.3099999999995</v>
      </c>
      <c r="AH2859" s="46">
        <v>3299.16</v>
      </c>
      <c r="AI2859" s="46">
        <v>8380.91</v>
      </c>
      <c r="AJ2859" s="46">
        <v>5964.34</v>
      </c>
      <c r="AK2859" s="46">
        <v>7727.579999999999</v>
      </c>
      <c r="AL2859" s="46">
        <v>8172.57</v>
      </c>
      <c r="AM2859" s="46">
        <v>0</v>
      </c>
    </row>
    <row r="2860" spans="5:39" x14ac:dyDescent="0.2">
      <c r="E2860" s="47">
        <v>286</v>
      </c>
      <c r="F2860" s="47">
        <v>297</v>
      </c>
      <c r="G2860" s="47" t="s">
        <v>252</v>
      </c>
      <c r="H2860" s="47" t="s">
        <v>687</v>
      </c>
      <c r="I2860" s="47" t="s">
        <v>688</v>
      </c>
      <c r="J2860" s="533">
        <v>50000090</v>
      </c>
      <c r="K2860" s="14" t="s">
        <v>59</v>
      </c>
      <c r="L2860" s="14" t="s">
        <v>58</v>
      </c>
      <c r="M2860" s="45">
        <v>2860</v>
      </c>
      <c r="N2860" s="45">
        <v>1</v>
      </c>
      <c r="O2860" s="46">
        <v>50</v>
      </c>
      <c r="Q2860" s="12">
        <v>0</v>
      </c>
      <c r="T2860" s="59">
        <v>0</v>
      </c>
      <c r="U2860" s="14">
        <v>0</v>
      </c>
      <c r="V2860" s="59" t="s">
        <v>150</v>
      </c>
      <c r="Y2860" s="46">
        <v>50.000000000000909</v>
      </c>
      <c r="Z2860" s="46">
        <v>50</v>
      </c>
      <c r="AA2860" s="46">
        <v>49.999999999999091</v>
      </c>
      <c r="AB2860" s="46">
        <v>49.999999999999545</v>
      </c>
      <c r="AC2860" s="46">
        <v>49.999999999999091</v>
      </c>
      <c r="AD2860" s="46">
        <v>50</v>
      </c>
      <c r="AE2860" s="46">
        <v>49.999999999999545</v>
      </c>
      <c r="AF2860" s="46">
        <v>50</v>
      </c>
      <c r="AG2860" s="46">
        <v>50</v>
      </c>
      <c r="AH2860" s="46">
        <v>50.000000000000455</v>
      </c>
      <c r="AI2860" s="46">
        <v>50</v>
      </c>
      <c r="AJ2860" s="46">
        <v>50</v>
      </c>
      <c r="AK2860" s="46">
        <v>50.000000000000909</v>
      </c>
      <c r="AL2860" s="46">
        <v>50</v>
      </c>
      <c r="AM2860" s="46">
        <v>0</v>
      </c>
    </row>
    <row r="2861" spans="5:39" x14ac:dyDescent="0.2">
      <c r="E2861" s="47">
        <v>286</v>
      </c>
      <c r="F2861" s="47">
        <v>297</v>
      </c>
      <c r="G2861" s="47" t="s">
        <v>252</v>
      </c>
      <c r="H2861" s="47" t="s">
        <v>687</v>
      </c>
      <c r="I2861" s="47" t="s">
        <v>688</v>
      </c>
      <c r="J2861" s="533">
        <v>50000090</v>
      </c>
      <c r="K2861" s="14" t="s">
        <v>59</v>
      </c>
      <c r="L2861" s="14" t="s">
        <v>31</v>
      </c>
      <c r="M2861" s="45">
        <v>2861</v>
      </c>
      <c r="N2861" s="45">
        <v>1</v>
      </c>
      <c r="O2861" s="48">
        <v>10976.92</v>
      </c>
      <c r="Q2861" s="12">
        <v>0</v>
      </c>
      <c r="R2861" s="46">
        <v>9080.8283333333329</v>
      </c>
      <c r="T2861" s="59">
        <v>0</v>
      </c>
      <c r="U2861" s="14">
        <v>0</v>
      </c>
      <c r="V2861" s="59" t="s">
        <v>150</v>
      </c>
      <c r="X2861" s="46">
        <v>0</v>
      </c>
      <c r="Y2861" s="46">
        <v>7609.7700000000013</v>
      </c>
      <c r="Z2861" s="46">
        <v>8019.86</v>
      </c>
      <c r="AA2861" s="46">
        <v>6931.82</v>
      </c>
      <c r="AB2861" s="46">
        <v>4632.8999999999996</v>
      </c>
      <c r="AC2861" s="46">
        <v>7991.86</v>
      </c>
      <c r="AD2861" s="46">
        <v>4804.33</v>
      </c>
      <c r="AE2861" s="46">
        <v>4717.1499999999996</v>
      </c>
      <c r="AF2861" s="46">
        <v>6116.79</v>
      </c>
      <c r="AG2861" s="46">
        <v>6918.66</v>
      </c>
      <c r="AH2861" s="46">
        <v>6103.51</v>
      </c>
      <c r="AI2861" s="46">
        <v>11185.26</v>
      </c>
      <c r="AJ2861" s="46">
        <v>8768.69</v>
      </c>
      <c r="AK2861" s="46">
        <v>10531.93</v>
      </c>
      <c r="AL2861" s="46">
        <v>10976.92</v>
      </c>
      <c r="AM2861" s="46">
        <v>0</v>
      </c>
    </row>
    <row r="2862" spans="5:39" x14ac:dyDescent="0.2">
      <c r="E2862" s="47">
        <v>286</v>
      </c>
      <c r="F2862" s="47">
        <v>297</v>
      </c>
      <c r="G2862" s="47" t="s">
        <v>252</v>
      </c>
      <c r="H2862" s="47" t="s">
        <v>687</v>
      </c>
      <c r="I2862" s="47" t="s">
        <v>688</v>
      </c>
      <c r="J2862" s="533">
        <v>50000090</v>
      </c>
      <c r="K2862" s="14" t="s">
        <v>37</v>
      </c>
      <c r="L2862" s="14" t="s">
        <v>31</v>
      </c>
      <c r="M2862" s="45">
        <v>2862</v>
      </c>
      <c r="N2862" s="45">
        <v>1</v>
      </c>
      <c r="O2862" s="48">
        <v>10531.93</v>
      </c>
      <c r="P2862" s="48"/>
      <c r="Q2862" s="12">
        <v>0</v>
      </c>
      <c r="R2862" s="46">
        <v>7251.3416666666672</v>
      </c>
      <c r="T2862" s="59">
        <v>0</v>
      </c>
      <c r="U2862" s="14">
        <v>0</v>
      </c>
      <c r="V2862" s="59" t="s">
        <v>150</v>
      </c>
      <c r="Y2862" s="46">
        <v>0</v>
      </c>
      <c r="Z2862" s="46">
        <v>7609.77</v>
      </c>
      <c r="AA2862" s="46">
        <v>14951.48</v>
      </c>
      <c r="AB2862" s="46">
        <v>4633.1000000000004</v>
      </c>
      <c r="AC2862" s="46">
        <v>0</v>
      </c>
      <c r="AD2862" s="46">
        <v>7991.86</v>
      </c>
      <c r="AE2862" s="46">
        <v>9521.48</v>
      </c>
      <c r="AF2862" s="46">
        <v>6116.79</v>
      </c>
      <c r="AG2862" s="46">
        <v>6918.66</v>
      </c>
      <c r="AH2862" s="46">
        <v>0</v>
      </c>
      <c r="AI2862" s="46">
        <v>17288.77</v>
      </c>
      <c r="AJ2862" s="46">
        <v>8768.69</v>
      </c>
      <c r="AK2862" s="46">
        <v>0</v>
      </c>
      <c r="AL2862" s="46">
        <v>10531.93</v>
      </c>
      <c r="AM2862" s="46">
        <v>10976.92</v>
      </c>
    </row>
    <row r="2863" spans="5:39" x14ac:dyDescent="0.2">
      <c r="E2863" s="47">
        <v>286</v>
      </c>
      <c r="F2863" s="47">
        <v>297</v>
      </c>
      <c r="G2863" s="47" t="s">
        <v>252</v>
      </c>
      <c r="H2863" s="47" t="s">
        <v>687</v>
      </c>
      <c r="I2863" s="47" t="s">
        <v>688</v>
      </c>
      <c r="J2863" s="533">
        <v>50000090</v>
      </c>
      <c r="K2863" s="14" t="s">
        <v>65</v>
      </c>
      <c r="L2863" s="14" t="s">
        <v>31</v>
      </c>
      <c r="M2863" s="45">
        <v>2863</v>
      </c>
      <c r="N2863" s="45">
        <v>1</v>
      </c>
      <c r="O2863" s="52">
        <v>10976.92</v>
      </c>
      <c r="P2863" s="48">
        <v>10976.92</v>
      </c>
      <c r="Q2863" s="12">
        <v>0</v>
      </c>
      <c r="R2863" s="46">
        <v>1829.4866666666667</v>
      </c>
      <c r="T2863" s="59">
        <v>0</v>
      </c>
      <c r="U2863" s="14">
        <v>0</v>
      </c>
      <c r="V2863" s="59" t="s">
        <v>150</v>
      </c>
      <c r="X2863" s="46">
        <v>0</v>
      </c>
      <c r="Y2863" s="46">
        <v>0</v>
      </c>
      <c r="Z2863" s="46">
        <v>0</v>
      </c>
      <c r="AA2863" s="46">
        <v>0</v>
      </c>
      <c r="AB2863" s="46">
        <v>0</v>
      </c>
      <c r="AC2863" s="46">
        <v>0</v>
      </c>
      <c r="AD2863" s="46">
        <v>0</v>
      </c>
      <c r="AE2863" s="46">
        <v>0</v>
      </c>
      <c r="AF2863" s="46">
        <v>0</v>
      </c>
      <c r="AG2863" s="46">
        <v>0</v>
      </c>
      <c r="AH2863" s="46">
        <v>0</v>
      </c>
      <c r="AI2863" s="46">
        <v>0</v>
      </c>
      <c r="AJ2863" s="46">
        <v>0</v>
      </c>
      <c r="AK2863" s="46">
        <v>0</v>
      </c>
      <c r="AL2863" s="46">
        <v>10976.92</v>
      </c>
      <c r="AM2863" s="46">
        <v>0</v>
      </c>
    </row>
    <row r="2864" spans="5:39" x14ac:dyDescent="0.2">
      <c r="E2864" s="47">
        <v>286</v>
      </c>
      <c r="F2864" s="47">
        <v>297</v>
      </c>
      <c r="G2864" s="47" t="s">
        <v>252</v>
      </c>
      <c r="H2864" s="47" t="s">
        <v>687</v>
      </c>
      <c r="I2864" s="47" t="s">
        <v>688</v>
      </c>
      <c r="J2864" s="533">
        <v>50000090</v>
      </c>
      <c r="K2864" s="14" t="s">
        <v>64</v>
      </c>
      <c r="L2864" s="14" t="s">
        <v>57</v>
      </c>
      <c r="M2864" s="45">
        <v>2864</v>
      </c>
      <c r="N2864" s="45">
        <v>1</v>
      </c>
      <c r="O2864" s="46">
        <v>0</v>
      </c>
      <c r="Q2864" s="12">
        <v>0</v>
      </c>
      <c r="T2864" s="59">
        <v>0</v>
      </c>
      <c r="U2864" s="14">
        <v>0</v>
      </c>
      <c r="V2864" s="59" t="s">
        <v>150</v>
      </c>
      <c r="X2864" s="46">
        <v>0</v>
      </c>
      <c r="Y2864" s="46">
        <v>2639.06</v>
      </c>
      <c r="Z2864" s="46">
        <v>0</v>
      </c>
      <c r="AA2864" s="46">
        <v>0</v>
      </c>
      <c r="AB2864" s="46">
        <v>0</v>
      </c>
      <c r="AC2864" s="46">
        <v>2639.06</v>
      </c>
      <c r="AD2864" s="46">
        <v>0</v>
      </c>
      <c r="AE2864" s="46">
        <v>0</v>
      </c>
      <c r="AF2864" s="46">
        <v>0</v>
      </c>
      <c r="AG2864" s="46">
        <v>0</v>
      </c>
      <c r="AH2864" s="46">
        <v>2754.35</v>
      </c>
      <c r="AI2864" s="46">
        <v>0</v>
      </c>
      <c r="AJ2864" s="46">
        <v>0</v>
      </c>
      <c r="AK2864" s="46">
        <v>2754.35</v>
      </c>
      <c r="AL2864" s="46">
        <v>0</v>
      </c>
      <c r="AM2864" s="46">
        <v>0</v>
      </c>
    </row>
    <row r="2865" spans="5:39" x14ac:dyDescent="0.2">
      <c r="E2865" s="47">
        <v>286</v>
      </c>
      <c r="F2865" s="47">
        <v>297</v>
      </c>
      <c r="G2865" s="47" t="s">
        <v>252</v>
      </c>
      <c r="H2865" s="47" t="s">
        <v>687</v>
      </c>
      <c r="I2865" s="47" t="s">
        <v>688</v>
      </c>
      <c r="J2865" s="533">
        <v>50000090</v>
      </c>
      <c r="K2865" s="14" t="s">
        <v>64</v>
      </c>
      <c r="L2865" s="14" t="s">
        <v>54</v>
      </c>
      <c r="M2865" s="45">
        <v>2865</v>
      </c>
      <c r="N2865" s="45">
        <v>1</v>
      </c>
      <c r="O2865" s="46">
        <v>10876.919999999998</v>
      </c>
      <c r="Q2865" s="12">
        <v>0</v>
      </c>
      <c r="T2865" s="59">
        <v>0</v>
      </c>
      <c r="U2865" s="14">
        <v>0</v>
      </c>
      <c r="V2865" s="59" t="s">
        <v>150</v>
      </c>
      <c r="X2865" s="46">
        <v>0</v>
      </c>
      <c r="Y2865" s="46">
        <v>4920.71</v>
      </c>
      <c r="Z2865" s="46">
        <v>7919.8599999999988</v>
      </c>
      <c r="AA2865" s="46">
        <v>0</v>
      </c>
      <c r="AB2865" s="46">
        <v>0</v>
      </c>
      <c r="AC2865" s="46">
        <v>5302.8</v>
      </c>
      <c r="AD2865" s="46">
        <v>4704.33</v>
      </c>
      <c r="AE2865" s="46">
        <v>0</v>
      </c>
      <c r="AF2865" s="46">
        <v>0</v>
      </c>
      <c r="AG2865" s="46">
        <v>0</v>
      </c>
      <c r="AH2865" s="46">
        <v>3299.16</v>
      </c>
      <c r="AI2865" s="46">
        <v>0</v>
      </c>
      <c r="AJ2865" s="46">
        <v>0</v>
      </c>
      <c r="AK2865" s="46">
        <v>7727.579999999999</v>
      </c>
      <c r="AL2865" s="46">
        <v>10876.919999999998</v>
      </c>
      <c r="AM2865" s="46">
        <v>0</v>
      </c>
    </row>
    <row r="2866" spans="5:39" x14ac:dyDescent="0.2">
      <c r="E2866" s="47">
        <v>286</v>
      </c>
      <c r="F2866" s="47">
        <v>297</v>
      </c>
      <c r="G2866" s="47" t="s">
        <v>252</v>
      </c>
      <c r="H2866" s="47" t="s">
        <v>687</v>
      </c>
      <c r="I2866" s="47" t="s">
        <v>688</v>
      </c>
      <c r="J2866" s="533">
        <v>50000090</v>
      </c>
      <c r="K2866" s="14" t="s">
        <v>64</v>
      </c>
      <c r="L2866" s="14" t="s">
        <v>58</v>
      </c>
      <c r="M2866" s="45">
        <v>2866</v>
      </c>
      <c r="N2866" s="45">
        <v>1</v>
      </c>
      <c r="O2866" s="46">
        <v>100</v>
      </c>
      <c r="Q2866" s="12">
        <v>0</v>
      </c>
      <c r="T2866" s="59">
        <v>0</v>
      </c>
      <c r="U2866" s="14">
        <v>0</v>
      </c>
      <c r="V2866" s="59" t="s">
        <v>150</v>
      </c>
      <c r="X2866" s="46">
        <v>0</v>
      </c>
      <c r="Y2866" s="46">
        <v>50.000000000000909</v>
      </c>
      <c r="Z2866" s="46">
        <v>100.00000000000182</v>
      </c>
      <c r="AA2866" s="46">
        <v>0.2000000000007276</v>
      </c>
      <c r="AB2866" s="46">
        <v>0</v>
      </c>
      <c r="AC2866" s="46">
        <v>50.000000000000909</v>
      </c>
      <c r="AD2866" s="46">
        <v>100.00000000000182</v>
      </c>
      <c r="AE2866" s="46">
        <v>0</v>
      </c>
      <c r="AF2866" s="46">
        <v>0</v>
      </c>
      <c r="AG2866" s="46">
        <v>0</v>
      </c>
      <c r="AH2866" s="46">
        <v>50.000000000002274</v>
      </c>
      <c r="AI2866" s="46">
        <v>0</v>
      </c>
      <c r="AJ2866" s="46">
        <v>0</v>
      </c>
      <c r="AK2866" s="46">
        <v>49.999999999993634</v>
      </c>
      <c r="AL2866" s="46">
        <v>100</v>
      </c>
      <c r="AM2866" s="46">
        <v>0</v>
      </c>
    </row>
    <row r="2867" spans="5:39" x14ac:dyDescent="0.2">
      <c r="E2867" s="47">
        <v>286</v>
      </c>
      <c r="F2867" s="47">
        <v>297</v>
      </c>
      <c r="G2867" s="47" t="s">
        <v>252</v>
      </c>
      <c r="H2867" s="47" t="s">
        <v>687</v>
      </c>
      <c r="I2867" s="47" t="s">
        <v>688</v>
      </c>
      <c r="J2867" s="533">
        <v>50000090</v>
      </c>
      <c r="K2867" s="14" t="s">
        <v>67</v>
      </c>
      <c r="L2867" s="14" t="s">
        <v>67</v>
      </c>
      <c r="M2867" s="45">
        <v>2867</v>
      </c>
      <c r="N2867" s="45">
        <v>1</v>
      </c>
      <c r="O2867" s="53">
        <v>0</v>
      </c>
      <c r="P2867" s="54">
        <v>0</v>
      </c>
      <c r="Q2867" s="55">
        <v>0</v>
      </c>
      <c r="R2867" s="56">
        <v>0</v>
      </c>
      <c r="S2867" s="57">
        <v>0</v>
      </c>
      <c r="T2867" s="60">
        <v>0</v>
      </c>
      <c r="U2867" s="14">
        <v>0</v>
      </c>
      <c r="V2867" s="60" t="s">
        <v>150</v>
      </c>
      <c r="Y2867" s="46">
        <v>0</v>
      </c>
      <c r="Z2867" s="46">
        <v>0</v>
      </c>
      <c r="AA2867" s="46">
        <v>0</v>
      </c>
      <c r="AB2867" s="46">
        <v>0</v>
      </c>
      <c r="AC2867" s="46">
        <v>0</v>
      </c>
      <c r="AD2867" s="46">
        <v>0</v>
      </c>
      <c r="AE2867" s="46">
        <v>0</v>
      </c>
      <c r="AF2867" s="46">
        <v>0</v>
      </c>
      <c r="AG2867" s="46">
        <v>0</v>
      </c>
      <c r="AH2867" s="46">
        <v>0</v>
      </c>
      <c r="AI2867" s="46">
        <v>0</v>
      </c>
      <c r="AJ2867" s="46">
        <v>0</v>
      </c>
      <c r="AK2867" s="46">
        <v>0</v>
      </c>
      <c r="AL2867" s="46">
        <v>0</v>
      </c>
      <c r="AM2867" s="46">
        <v>0</v>
      </c>
    </row>
    <row r="2868" spans="5:39" x14ac:dyDescent="0.2">
      <c r="E2868" s="14">
        <v>287</v>
      </c>
      <c r="F2868" s="14">
        <v>298</v>
      </c>
      <c r="G2868" s="14" t="s">
        <v>252</v>
      </c>
      <c r="H2868" s="14" t="s">
        <v>342</v>
      </c>
      <c r="I2868" s="14" t="s">
        <v>689</v>
      </c>
      <c r="J2868" s="531">
        <v>50000091</v>
      </c>
      <c r="K2868" s="14" t="s">
        <v>59</v>
      </c>
      <c r="L2868" s="14" t="s">
        <v>57</v>
      </c>
      <c r="M2868" s="45">
        <v>2868</v>
      </c>
      <c r="N2868" s="45">
        <v>1</v>
      </c>
      <c r="O2868" s="46">
        <v>2781.78</v>
      </c>
      <c r="Q2868" s="12" t="s">
        <v>383</v>
      </c>
      <c r="T2868" s="59" t="s">
        <v>90</v>
      </c>
      <c r="U2868" s="14">
        <v>0</v>
      </c>
      <c r="V2868" s="59" t="s">
        <v>175</v>
      </c>
      <c r="Y2868" s="46">
        <v>2665.34</v>
      </c>
      <c r="Z2868" s="46">
        <v>2671.33</v>
      </c>
      <c r="AA2868" s="46">
        <v>2669.33</v>
      </c>
      <c r="AB2868" s="46">
        <v>2669.33</v>
      </c>
      <c r="AC2868" s="46">
        <v>2665.34</v>
      </c>
      <c r="AD2868" s="46">
        <v>2665.34</v>
      </c>
      <c r="AE2868" s="46">
        <v>2781.78</v>
      </c>
      <c r="AF2868" s="46">
        <v>2781.78</v>
      </c>
      <c r="AG2868" s="46">
        <v>2781.78</v>
      </c>
      <c r="AH2868" s="46">
        <v>2781.78</v>
      </c>
      <c r="AI2868" s="46">
        <v>2781.78</v>
      </c>
      <c r="AJ2868" s="46">
        <v>2781.78</v>
      </c>
      <c r="AK2868" s="46">
        <v>2781.78</v>
      </c>
      <c r="AL2868" s="46">
        <v>2781.78</v>
      </c>
      <c r="AM2868" s="46">
        <v>0</v>
      </c>
    </row>
    <row r="2869" spans="5:39" x14ac:dyDescent="0.2">
      <c r="E2869" s="47">
        <v>287</v>
      </c>
      <c r="F2869" s="47">
        <v>298</v>
      </c>
      <c r="G2869" s="47" t="s">
        <v>252</v>
      </c>
      <c r="H2869" s="47" t="s">
        <v>342</v>
      </c>
      <c r="I2869" s="47" t="s">
        <v>689</v>
      </c>
      <c r="J2869" s="533">
        <v>50000091</v>
      </c>
      <c r="K2869" s="14" t="s">
        <v>59</v>
      </c>
      <c r="L2869" s="14" t="s">
        <v>54</v>
      </c>
      <c r="M2869" s="45">
        <v>2869</v>
      </c>
      <c r="N2869" s="45">
        <v>1</v>
      </c>
      <c r="O2869" s="46">
        <v>2991.19</v>
      </c>
      <c r="Q2869" s="12" t="s">
        <v>383</v>
      </c>
      <c r="T2869" s="59" t="s">
        <v>90</v>
      </c>
      <c r="U2869" s="14">
        <v>0</v>
      </c>
      <c r="V2869" s="59" t="s">
        <v>175</v>
      </c>
      <c r="Y2869" s="46">
        <v>2121.46</v>
      </c>
      <c r="Z2869" s="46">
        <v>3179.2</v>
      </c>
      <c r="AA2869" s="46">
        <v>1999.72</v>
      </c>
      <c r="AB2869" s="46">
        <v>1957.81</v>
      </c>
      <c r="AC2869" s="46">
        <v>1155.53</v>
      </c>
      <c r="AD2869" s="46">
        <v>12174.73</v>
      </c>
      <c r="AE2869" s="46">
        <v>0</v>
      </c>
      <c r="AF2869" s="46">
        <v>7145.76</v>
      </c>
      <c r="AG2869" s="46">
        <v>6993.34</v>
      </c>
      <c r="AH2869" s="46">
        <v>7166.01</v>
      </c>
      <c r="AI2869" s="46">
        <v>-9012.4599999999991</v>
      </c>
      <c r="AJ2869" s="46">
        <v>4232.8899999999994</v>
      </c>
      <c r="AK2869" s="46">
        <v>5950.25</v>
      </c>
      <c r="AL2869" s="46">
        <v>2991.19</v>
      </c>
      <c r="AM2869" s="46">
        <v>0</v>
      </c>
    </row>
    <row r="2870" spans="5:39" x14ac:dyDescent="0.2">
      <c r="E2870" s="47">
        <v>287</v>
      </c>
      <c r="F2870" s="47">
        <v>298</v>
      </c>
      <c r="G2870" s="47" t="s">
        <v>252</v>
      </c>
      <c r="H2870" s="47" t="s">
        <v>342</v>
      </c>
      <c r="I2870" s="47" t="s">
        <v>689</v>
      </c>
      <c r="J2870" s="533">
        <v>50000091</v>
      </c>
      <c r="K2870" s="14" t="s">
        <v>59</v>
      </c>
      <c r="L2870" s="14" t="s">
        <v>58</v>
      </c>
      <c r="M2870" s="45">
        <v>2870</v>
      </c>
      <c r="N2870" s="45">
        <v>1</v>
      </c>
      <c r="O2870" s="46">
        <v>50</v>
      </c>
      <c r="Q2870" s="12" t="s">
        <v>383</v>
      </c>
      <c r="T2870" s="59" t="s">
        <v>90</v>
      </c>
      <c r="U2870" s="14">
        <v>0</v>
      </c>
      <c r="V2870" s="59" t="s">
        <v>175</v>
      </c>
      <c r="Y2870" s="46">
        <v>50</v>
      </c>
      <c r="Z2870" s="46">
        <v>50</v>
      </c>
      <c r="AA2870" s="46">
        <v>50.000000000000227</v>
      </c>
      <c r="AB2870" s="46">
        <v>50.000000000000455</v>
      </c>
      <c r="AC2870" s="46">
        <v>49.999999999999773</v>
      </c>
      <c r="AD2870" s="46">
        <v>50</v>
      </c>
      <c r="AE2870" s="46">
        <v>50</v>
      </c>
      <c r="AF2870" s="46">
        <v>50</v>
      </c>
      <c r="AG2870" s="46">
        <v>50</v>
      </c>
      <c r="AH2870" s="46">
        <v>50</v>
      </c>
      <c r="AI2870" s="46">
        <v>49.999999999998181</v>
      </c>
      <c r="AJ2870" s="46">
        <v>50</v>
      </c>
      <c r="AK2870" s="46">
        <v>50</v>
      </c>
      <c r="AL2870" s="46">
        <v>50</v>
      </c>
      <c r="AM2870" s="46">
        <v>0</v>
      </c>
    </row>
    <row r="2871" spans="5:39" x14ac:dyDescent="0.2">
      <c r="E2871" s="47">
        <v>287</v>
      </c>
      <c r="F2871" s="47">
        <v>298</v>
      </c>
      <c r="G2871" s="47" t="s">
        <v>252</v>
      </c>
      <c r="H2871" s="47" t="s">
        <v>342</v>
      </c>
      <c r="I2871" s="47" t="s">
        <v>689</v>
      </c>
      <c r="J2871" s="533">
        <v>50000091</v>
      </c>
      <c r="K2871" s="14" t="s">
        <v>59</v>
      </c>
      <c r="L2871" s="14" t="s">
        <v>31</v>
      </c>
      <c r="M2871" s="45">
        <v>2871</v>
      </c>
      <c r="N2871" s="45">
        <v>1</v>
      </c>
      <c r="O2871" s="48">
        <v>5822.97</v>
      </c>
      <c r="Q2871" s="12" t="s">
        <v>383</v>
      </c>
      <c r="R2871" s="46">
        <v>5885.3166666666666</v>
      </c>
      <c r="T2871" s="59" t="s">
        <v>90</v>
      </c>
      <c r="U2871" s="14">
        <v>0</v>
      </c>
      <c r="V2871" s="59" t="s">
        <v>175</v>
      </c>
      <c r="X2871" s="46">
        <v>48588.47</v>
      </c>
      <c r="Y2871" s="46">
        <v>4836.8</v>
      </c>
      <c r="Z2871" s="46">
        <v>5900.53</v>
      </c>
      <c r="AA2871" s="46">
        <v>4719.05</v>
      </c>
      <c r="AB2871" s="46">
        <v>4677.1399999999994</v>
      </c>
      <c r="AC2871" s="46">
        <v>3870.87</v>
      </c>
      <c r="AD2871" s="46">
        <v>14890.07</v>
      </c>
      <c r="AE2871" s="46">
        <v>2831.78</v>
      </c>
      <c r="AF2871" s="46">
        <v>9977.5400000000009</v>
      </c>
      <c r="AG2871" s="46">
        <v>9825.1200000000008</v>
      </c>
      <c r="AH2871" s="46">
        <v>9997.7900000000009</v>
      </c>
      <c r="AI2871" s="46">
        <v>-6180.68</v>
      </c>
      <c r="AJ2871" s="46">
        <v>7064.67</v>
      </c>
      <c r="AK2871" s="46">
        <v>8782.0300000000007</v>
      </c>
      <c r="AL2871" s="46">
        <v>5822.97</v>
      </c>
      <c r="AM2871" s="46">
        <v>0</v>
      </c>
    </row>
    <row r="2872" spans="5:39" x14ac:dyDescent="0.2">
      <c r="E2872" s="47">
        <v>287</v>
      </c>
      <c r="F2872" s="47">
        <v>298</v>
      </c>
      <c r="G2872" s="47" t="s">
        <v>252</v>
      </c>
      <c r="H2872" s="47" t="s">
        <v>342</v>
      </c>
      <c r="I2872" s="47" t="s">
        <v>689</v>
      </c>
      <c r="J2872" s="533">
        <v>50000091</v>
      </c>
      <c r="K2872" s="14" t="s">
        <v>37</v>
      </c>
      <c r="L2872" s="14" t="s">
        <v>31</v>
      </c>
      <c r="M2872" s="45">
        <v>2872</v>
      </c>
      <c r="N2872" s="45">
        <v>1</v>
      </c>
      <c r="O2872" s="48">
        <v>0</v>
      </c>
      <c r="P2872" s="48"/>
      <c r="Q2872" s="12" t="s">
        <v>383</v>
      </c>
      <c r="R2872" s="46">
        <v>0</v>
      </c>
      <c r="T2872" s="59" t="s">
        <v>90</v>
      </c>
      <c r="U2872" s="14">
        <v>0</v>
      </c>
      <c r="V2872" s="59" t="s">
        <v>175</v>
      </c>
      <c r="Y2872" s="46">
        <v>0</v>
      </c>
      <c r="Z2872" s="46">
        <v>48588.47</v>
      </c>
      <c r="AA2872" s="46">
        <v>0</v>
      </c>
      <c r="AB2872" s="46">
        <v>0</v>
      </c>
      <c r="AC2872" s="46">
        <v>0</v>
      </c>
      <c r="AD2872" s="46">
        <v>0</v>
      </c>
      <c r="AE2872" s="46">
        <v>24004.39</v>
      </c>
      <c r="AF2872" s="46">
        <v>0</v>
      </c>
      <c r="AG2872" s="46">
        <v>0</v>
      </c>
      <c r="AH2872" s="46">
        <v>0</v>
      </c>
      <c r="AI2872" s="46">
        <v>0</v>
      </c>
      <c r="AJ2872" s="46">
        <v>0</v>
      </c>
      <c r="AK2872" s="46">
        <v>0</v>
      </c>
      <c r="AL2872" s="46">
        <v>0</v>
      </c>
      <c r="AM2872" s="46">
        <v>12602.258000000002</v>
      </c>
    </row>
    <row r="2873" spans="5:39" x14ac:dyDescent="0.2">
      <c r="E2873" s="47">
        <v>287</v>
      </c>
      <c r="F2873" s="47">
        <v>298</v>
      </c>
      <c r="G2873" s="47" t="s">
        <v>252</v>
      </c>
      <c r="H2873" s="47" t="s">
        <v>342</v>
      </c>
      <c r="I2873" s="47" t="s">
        <v>689</v>
      </c>
      <c r="J2873" s="533">
        <v>50000091</v>
      </c>
      <c r="K2873" s="14" t="s">
        <v>65</v>
      </c>
      <c r="L2873" s="14" t="s">
        <v>31</v>
      </c>
      <c r="M2873" s="45">
        <v>2873</v>
      </c>
      <c r="N2873" s="45">
        <v>1</v>
      </c>
      <c r="O2873" s="52">
        <v>63011.290000000008</v>
      </c>
      <c r="P2873" s="48">
        <v>12602.258000000002</v>
      </c>
      <c r="Q2873" s="12" t="s">
        <v>383</v>
      </c>
      <c r="R2873" s="46">
        <v>5885.3166666666684</v>
      </c>
      <c r="T2873" s="59" t="s">
        <v>90</v>
      </c>
      <c r="U2873" s="14">
        <v>0</v>
      </c>
      <c r="V2873" s="59" t="s">
        <v>175</v>
      </c>
      <c r="X2873" s="46">
        <v>0</v>
      </c>
      <c r="Y2873" s="46">
        <v>0</v>
      </c>
      <c r="Z2873" s="46">
        <v>0</v>
      </c>
      <c r="AA2873" s="46">
        <v>0</v>
      </c>
      <c r="AB2873" s="46">
        <v>0</v>
      </c>
      <c r="AC2873" s="46">
        <v>0</v>
      </c>
      <c r="AD2873" s="46">
        <v>14890.07</v>
      </c>
      <c r="AE2873" s="46">
        <v>2831.7799999999856</v>
      </c>
      <c r="AF2873" s="46">
        <v>9977.5400000000154</v>
      </c>
      <c r="AG2873" s="46">
        <v>9825.1200000000008</v>
      </c>
      <c r="AH2873" s="46">
        <v>9997.7899999999863</v>
      </c>
      <c r="AI2873" s="46">
        <v>0</v>
      </c>
      <c r="AJ2873" s="46">
        <v>883.99000000002161</v>
      </c>
      <c r="AK2873" s="46">
        <v>8782.0300000000007</v>
      </c>
      <c r="AL2873" s="46">
        <v>5822.97</v>
      </c>
      <c r="AM2873" s="46">
        <v>0</v>
      </c>
    </row>
    <row r="2874" spans="5:39" x14ac:dyDescent="0.2">
      <c r="E2874" s="47">
        <v>287</v>
      </c>
      <c r="F2874" s="47">
        <v>298</v>
      </c>
      <c r="G2874" s="47" t="s">
        <v>252</v>
      </c>
      <c r="H2874" s="47" t="s">
        <v>342</v>
      </c>
      <c r="I2874" s="47" t="s">
        <v>689</v>
      </c>
      <c r="J2874" s="533">
        <v>50000091</v>
      </c>
      <c r="K2874" s="14" t="s">
        <v>64</v>
      </c>
      <c r="L2874" s="14" t="s">
        <v>57</v>
      </c>
      <c r="M2874" s="45">
        <v>2874</v>
      </c>
      <c r="N2874" s="45">
        <v>1</v>
      </c>
      <c r="O2874" s="46">
        <v>19472.46</v>
      </c>
      <c r="Q2874" s="12" t="s">
        <v>383</v>
      </c>
      <c r="T2874" s="59" t="s">
        <v>90</v>
      </c>
      <c r="U2874" s="14">
        <v>0</v>
      </c>
      <c r="V2874" s="59" t="s">
        <v>175</v>
      </c>
      <c r="X2874" s="46">
        <v>0</v>
      </c>
      <c r="Y2874" s="46">
        <v>2665.34</v>
      </c>
      <c r="Z2874" s="46">
        <v>0</v>
      </c>
      <c r="AA2874" s="46">
        <v>2669.33</v>
      </c>
      <c r="AB2874" s="46">
        <v>5338.66</v>
      </c>
      <c r="AC2874" s="46">
        <v>8004</v>
      </c>
      <c r="AD2874" s="46">
        <v>10669.34</v>
      </c>
      <c r="AE2874" s="46">
        <v>0</v>
      </c>
      <c r="AF2874" s="46">
        <v>2781.78</v>
      </c>
      <c r="AG2874" s="46">
        <v>5563.56</v>
      </c>
      <c r="AH2874" s="46">
        <v>8345.34</v>
      </c>
      <c r="AI2874" s="46">
        <v>11127.12</v>
      </c>
      <c r="AJ2874" s="46">
        <v>13908.900000000001</v>
      </c>
      <c r="AK2874" s="46">
        <v>16690.68</v>
      </c>
      <c r="AL2874" s="46">
        <v>19472.46</v>
      </c>
      <c r="AM2874" s="46">
        <v>6870.2019999999975</v>
      </c>
    </row>
    <row r="2875" spans="5:39" x14ac:dyDescent="0.2">
      <c r="E2875" s="47">
        <v>287</v>
      </c>
      <c r="F2875" s="47">
        <v>298</v>
      </c>
      <c r="G2875" s="47" t="s">
        <v>252</v>
      </c>
      <c r="H2875" s="47" t="s">
        <v>342</v>
      </c>
      <c r="I2875" s="47" t="s">
        <v>689</v>
      </c>
      <c r="J2875" s="533">
        <v>50000091</v>
      </c>
      <c r="K2875" s="14" t="s">
        <v>64</v>
      </c>
      <c r="L2875" s="14" t="s">
        <v>54</v>
      </c>
      <c r="M2875" s="45">
        <v>2875</v>
      </c>
      <c r="N2875" s="45">
        <v>1</v>
      </c>
      <c r="O2875" s="46">
        <v>32201.500000000004</v>
      </c>
      <c r="Q2875" s="12" t="s">
        <v>383</v>
      </c>
      <c r="T2875" s="59" t="s">
        <v>90</v>
      </c>
      <c r="U2875" s="14">
        <v>0</v>
      </c>
      <c r="V2875" s="59" t="s">
        <v>175</v>
      </c>
      <c r="X2875" s="46">
        <v>0</v>
      </c>
      <c r="Y2875" s="46">
        <v>2121.46</v>
      </c>
      <c r="Z2875" s="46">
        <v>0</v>
      </c>
      <c r="AA2875" s="46">
        <v>1999.72</v>
      </c>
      <c r="AB2875" s="46">
        <v>3957.5299999999997</v>
      </c>
      <c r="AC2875" s="46">
        <v>5113.0599999999995</v>
      </c>
      <c r="AD2875" s="46">
        <v>17287.79</v>
      </c>
      <c r="AE2875" s="46">
        <v>6734.5200000000023</v>
      </c>
      <c r="AF2875" s="46">
        <v>13880.280000000002</v>
      </c>
      <c r="AG2875" s="46">
        <v>20873.620000000003</v>
      </c>
      <c r="AH2875" s="46">
        <v>28039.630000000005</v>
      </c>
      <c r="AI2875" s="46">
        <v>19027.170000000006</v>
      </c>
      <c r="AJ2875" s="46">
        <v>23260.060000000005</v>
      </c>
      <c r="AK2875" s="46">
        <v>29210.310000000005</v>
      </c>
      <c r="AL2875" s="46">
        <v>32201.500000000004</v>
      </c>
      <c r="AM2875" s="46">
        <v>32201.500000000004</v>
      </c>
    </row>
    <row r="2876" spans="5:39" x14ac:dyDescent="0.2">
      <c r="E2876" s="47">
        <v>287</v>
      </c>
      <c r="F2876" s="47">
        <v>298</v>
      </c>
      <c r="G2876" s="47" t="s">
        <v>252</v>
      </c>
      <c r="H2876" s="47" t="s">
        <v>342</v>
      </c>
      <c r="I2876" s="47" t="s">
        <v>689</v>
      </c>
      <c r="J2876" s="533">
        <v>50000091</v>
      </c>
      <c r="K2876" s="14" t="s">
        <v>64</v>
      </c>
      <c r="L2876" s="14" t="s">
        <v>58</v>
      </c>
      <c r="M2876" s="45">
        <v>2876</v>
      </c>
      <c r="N2876" s="45">
        <v>1</v>
      </c>
      <c r="O2876" s="46">
        <v>11337.329999999991</v>
      </c>
      <c r="Q2876" s="12" t="s">
        <v>383</v>
      </c>
      <c r="T2876" s="59" t="s">
        <v>90</v>
      </c>
      <c r="U2876" s="14">
        <v>4</v>
      </c>
      <c r="V2876" s="59" t="s">
        <v>175</v>
      </c>
      <c r="X2876" s="46">
        <v>0</v>
      </c>
      <c r="Y2876" s="46">
        <v>48638.470000000008</v>
      </c>
      <c r="Z2876" s="46">
        <v>10737.330000000002</v>
      </c>
      <c r="AA2876" s="46">
        <v>10787.330000000005</v>
      </c>
      <c r="AB2876" s="46">
        <v>10837.330000000005</v>
      </c>
      <c r="AC2876" s="46">
        <v>10887.33</v>
      </c>
      <c r="AD2876" s="46">
        <v>10937.329999999991</v>
      </c>
      <c r="AE2876" s="46">
        <v>10987.329999999989</v>
      </c>
      <c r="AF2876" s="46">
        <v>11037.329999999998</v>
      </c>
      <c r="AG2876" s="46">
        <v>11087.329999999991</v>
      </c>
      <c r="AH2876" s="46">
        <v>11137.330000000002</v>
      </c>
      <c r="AI2876" s="46">
        <v>11187.330000000002</v>
      </c>
      <c r="AJ2876" s="46">
        <v>11237.330000000002</v>
      </c>
      <c r="AK2876" s="46">
        <v>11287.330000000002</v>
      </c>
      <c r="AL2876" s="46">
        <v>11337.329999999991</v>
      </c>
      <c r="AM2876" s="46">
        <v>11337.329999999991</v>
      </c>
    </row>
    <row r="2877" spans="5:39" x14ac:dyDescent="0.2">
      <c r="E2877" s="47">
        <v>287</v>
      </c>
      <c r="F2877" s="47">
        <v>298</v>
      </c>
      <c r="G2877" s="47" t="s">
        <v>252</v>
      </c>
      <c r="H2877" s="47" t="s">
        <v>342</v>
      </c>
      <c r="I2877" s="47" t="s">
        <v>689</v>
      </c>
      <c r="J2877" s="533">
        <v>50000091</v>
      </c>
      <c r="K2877" s="14" t="s">
        <v>67</v>
      </c>
      <c r="L2877" s="14" t="s">
        <v>67</v>
      </c>
      <c r="M2877" s="45">
        <v>2877</v>
      </c>
      <c r="N2877" s="45">
        <v>1</v>
      </c>
      <c r="O2877" s="53">
        <v>142.92580393133539</v>
      </c>
      <c r="P2877" s="54">
        <v>132.92580393133539</v>
      </c>
      <c r="Q2877" s="55" t="s">
        <v>383</v>
      </c>
      <c r="R2877" s="56">
        <v>10.706524995822939</v>
      </c>
      <c r="S2877" s="57" t="s">
        <v>370</v>
      </c>
      <c r="T2877" s="60" t="s">
        <v>90</v>
      </c>
      <c r="U2877" s="14">
        <v>0</v>
      </c>
      <c r="V2877" s="60" t="s">
        <v>175</v>
      </c>
      <c r="Y2877" s="46">
        <v>142.92580393133539</v>
      </c>
      <c r="Z2877" s="46">
        <v>142.92580393133539</v>
      </c>
      <c r="AA2877" s="46">
        <v>142.92580393133539</v>
      </c>
      <c r="AB2877" s="46">
        <v>142.92580393133539</v>
      </c>
      <c r="AC2877" s="46">
        <v>142.92580393133539</v>
      </c>
      <c r="AD2877" s="46">
        <v>142.92580393133539</v>
      </c>
      <c r="AE2877" s="46">
        <v>142.92580393133539</v>
      </c>
      <c r="AF2877" s="46">
        <v>142.92580393133539</v>
      </c>
      <c r="AG2877" s="46">
        <v>142.92580393133539</v>
      </c>
      <c r="AH2877" s="46">
        <v>142.92580393133539</v>
      </c>
      <c r="AI2877" s="46">
        <v>142.92580393133539</v>
      </c>
      <c r="AJ2877" s="46">
        <v>142.92580393133539</v>
      </c>
      <c r="AK2877" s="46">
        <v>142.92580393133539</v>
      </c>
      <c r="AL2877" s="46">
        <v>142.92580393133539</v>
      </c>
      <c r="AM2877" s="46">
        <v>142.92580393133539</v>
      </c>
    </row>
    <row r="2878" spans="5:39" x14ac:dyDescent="0.2">
      <c r="E2878" s="14">
        <v>288</v>
      </c>
      <c r="F2878" s="14">
        <v>299</v>
      </c>
      <c r="G2878" s="14" t="s">
        <v>252</v>
      </c>
      <c r="H2878" s="14" t="s">
        <v>690</v>
      </c>
      <c r="I2878" s="14" t="s">
        <v>691</v>
      </c>
      <c r="J2878" s="531">
        <v>50000092</v>
      </c>
      <c r="K2878" s="14" t="s">
        <v>59</v>
      </c>
      <c r="L2878" s="14" t="s">
        <v>57</v>
      </c>
      <c r="M2878" s="45">
        <v>2878</v>
      </c>
      <c r="N2878" s="45">
        <v>1</v>
      </c>
      <c r="O2878" s="46">
        <v>1767.02</v>
      </c>
      <c r="Q2878" s="12">
        <v>0</v>
      </c>
      <c r="T2878" s="59">
        <v>0</v>
      </c>
      <c r="U2878" s="14">
        <v>0</v>
      </c>
      <c r="V2878" s="59" t="s">
        <v>175</v>
      </c>
      <c r="Y2878" s="46">
        <v>1693.05</v>
      </c>
      <c r="Z2878" s="46">
        <v>1697.07</v>
      </c>
      <c r="AA2878" s="46">
        <v>1697.08</v>
      </c>
      <c r="AB2878" s="46">
        <v>1697.04</v>
      </c>
      <c r="AC2878" s="46">
        <v>1693.05</v>
      </c>
      <c r="AD2878" s="46">
        <v>1693.05</v>
      </c>
      <c r="AE2878" s="46">
        <v>1767.02</v>
      </c>
      <c r="AF2878" s="46">
        <v>1767.02</v>
      </c>
      <c r="AG2878" s="46">
        <v>1767.02</v>
      </c>
      <c r="AH2878" s="46">
        <v>1767.02</v>
      </c>
      <c r="AI2878" s="46">
        <v>1767.02</v>
      </c>
      <c r="AJ2878" s="46">
        <v>1767.02</v>
      </c>
      <c r="AK2878" s="46">
        <v>1767.02</v>
      </c>
      <c r="AL2878" s="46">
        <v>1767.02</v>
      </c>
      <c r="AM2878" s="46">
        <v>0</v>
      </c>
    </row>
    <row r="2879" spans="5:39" x14ac:dyDescent="0.2">
      <c r="E2879" s="47">
        <v>288</v>
      </c>
      <c r="F2879" s="47">
        <v>299</v>
      </c>
      <c r="G2879" s="47" t="s">
        <v>252</v>
      </c>
      <c r="H2879" s="47" t="s">
        <v>690</v>
      </c>
      <c r="I2879" s="47" t="s">
        <v>691</v>
      </c>
      <c r="J2879" s="533">
        <v>50000092</v>
      </c>
      <c r="K2879" s="14" t="s">
        <v>59</v>
      </c>
      <c r="L2879" s="14" t="s">
        <v>54</v>
      </c>
      <c r="M2879" s="45">
        <v>2879</v>
      </c>
      <c r="N2879" s="45">
        <v>1</v>
      </c>
      <c r="O2879" s="46">
        <v>2206.35</v>
      </c>
      <c r="Q2879" s="12">
        <v>0</v>
      </c>
      <c r="T2879" s="59">
        <v>0</v>
      </c>
      <c r="U2879" s="14">
        <v>0</v>
      </c>
      <c r="V2879" s="59" t="s">
        <v>175</v>
      </c>
      <c r="Y2879" s="46">
        <v>1518.49</v>
      </c>
      <c r="Z2879" s="46">
        <v>2172.11</v>
      </c>
      <c r="AA2879" s="46">
        <v>1421.71</v>
      </c>
      <c r="AB2879" s="46">
        <v>1243.3399999999999</v>
      </c>
      <c r="AC2879" s="46">
        <v>959.47</v>
      </c>
      <c r="AD2879" s="46">
        <v>205</v>
      </c>
      <c r="AE2879" s="46">
        <v>142.63999999999999</v>
      </c>
      <c r="AF2879" s="46">
        <v>556.14</v>
      </c>
      <c r="AG2879" s="46">
        <v>585.63999999999987</v>
      </c>
      <c r="AH2879" s="46">
        <v>622.0100000000001</v>
      </c>
      <c r="AI2879" s="46">
        <v>1459.3600000000001</v>
      </c>
      <c r="AJ2879" s="46">
        <v>1458.4100000000003</v>
      </c>
      <c r="AK2879" s="46">
        <v>1940.4299999999998</v>
      </c>
      <c r="AL2879" s="46">
        <v>2206.35</v>
      </c>
      <c r="AM2879" s="46">
        <v>0</v>
      </c>
    </row>
    <row r="2880" spans="5:39" x14ac:dyDescent="0.2">
      <c r="E2880" s="47">
        <v>288</v>
      </c>
      <c r="F2880" s="47">
        <v>299</v>
      </c>
      <c r="G2880" s="47" t="s">
        <v>252</v>
      </c>
      <c r="H2880" s="47" t="s">
        <v>690</v>
      </c>
      <c r="I2880" s="47" t="s">
        <v>691</v>
      </c>
      <c r="J2880" s="533">
        <v>50000092</v>
      </c>
      <c r="K2880" s="14" t="s">
        <v>59</v>
      </c>
      <c r="L2880" s="14" t="s">
        <v>58</v>
      </c>
      <c r="M2880" s="45">
        <v>2880</v>
      </c>
      <c r="N2880" s="45">
        <v>1</v>
      </c>
      <c r="O2880" s="46">
        <v>50</v>
      </c>
      <c r="Q2880" s="12">
        <v>0</v>
      </c>
      <c r="T2880" s="59">
        <v>0</v>
      </c>
      <c r="U2880" s="14">
        <v>0</v>
      </c>
      <c r="V2880" s="59" t="s">
        <v>175</v>
      </c>
      <c r="Y2880" s="46">
        <v>50</v>
      </c>
      <c r="Z2880" s="46">
        <v>49.999999999999545</v>
      </c>
      <c r="AA2880" s="46">
        <v>50</v>
      </c>
      <c r="AB2880" s="46">
        <v>50.000000000000227</v>
      </c>
      <c r="AC2880" s="46">
        <v>50</v>
      </c>
      <c r="AD2880" s="46">
        <v>50</v>
      </c>
      <c r="AE2880" s="46">
        <v>50.000000000000114</v>
      </c>
      <c r="AF2880" s="46">
        <v>49.999999999999886</v>
      </c>
      <c r="AG2880" s="46">
        <v>50</v>
      </c>
      <c r="AH2880" s="46">
        <v>50.000000000000114</v>
      </c>
      <c r="AI2880" s="46">
        <v>50</v>
      </c>
      <c r="AJ2880" s="46">
        <v>49.999999999999545</v>
      </c>
      <c r="AK2880" s="46">
        <v>50</v>
      </c>
      <c r="AL2880" s="46">
        <v>50</v>
      </c>
      <c r="AM2880" s="46">
        <v>0</v>
      </c>
    </row>
    <row r="2881" spans="5:39" x14ac:dyDescent="0.2">
      <c r="E2881" s="47">
        <v>288</v>
      </c>
      <c r="F2881" s="47">
        <v>299</v>
      </c>
      <c r="G2881" s="47" t="s">
        <v>252</v>
      </c>
      <c r="H2881" s="47" t="s">
        <v>690</v>
      </c>
      <c r="I2881" s="47" t="s">
        <v>691</v>
      </c>
      <c r="J2881" s="533">
        <v>50000092</v>
      </c>
      <c r="K2881" s="14" t="s">
        <v>59</v>
      </c>
      <c r="L2881" s="14" t="s">
        <v>31</v>
      </c>
      <c r="M2881" s="45">
        <v>2881</v>
      </c>
      <c r="N2881" s="45">
        <v>1</v>
      </c>
      <c r="O2881" s="48">
        <v>4023.37</v>
      </c>
      <c r="Q2881" s="12">
        <v>0</v>
      </c>
      <c r="R2881" s="46">
        <v>3195.72</v>
      </c>
      <c r="T2881" s="59">
        <v>0</v>
      </c>
      <c r="U2881" s="14">
        <v>0</v>
      </c>
      <c r="V2881" s="59" t="s">
        <v>175</v>
      </c>
      <c r="X2881" s="46">
        <v>1912.45</v>
      </c>
      <c r="Y2881" s="46">
        <v>3261.54</v>
      </c>
      <c r="Z2881" s="46">
        <v>3919.18</v>
      </c>
      <c r="AA2881" s="46">
        <v>3168.79</v>
      </c>
      <c r="AB2881" s="46">
        <v>2990.38</v>
      </c>
      <c r="AC2881" s="46">
        <v>2702.52</v>
      </c>
      <c r="AD2881" s="46">
        <v>1948.05</v>
      </c>
      <c r="AE2881" s="46">
        <v>1959.6599999999999</v>
      </c>
      <c r="AF2881" s="46">
        <v>2373.16</v>
      </c>
      <c r="AG2881" s="46">
        <v>2402.66</v>
      </c>
      <c r="AH2881" s="46">
        <v>2439.0300000000002</v>
      </c>
      <c r="AI2881" s="46">
        <v>3276.38</v>
      </c>
      <c r="AJ2881" s="46">
        <v>3275.43</v>
      </c>
      <c r="AK2881" s="46">
        <v>3757.45</v>
      </c>
      <c r="AL2881" s="46">
        <v>4023.37</v>
      </c>
      <c r="AM2881" s="46">
        <v>0</v>
      </c>
    </row>
    <row r="2882" spans="5:39" x14ac:dyDescent="0.2">
      <c r="E2882" s="47">
        <v>288</v>
      </c>
      <c r="F2882" s="47">
        <v>299</v>
      </c>
      <c r="G2882" s="47" t="s">
        <v>252</v>
      </c>
      <c r="H2882" s="47" t="s">
        <v>690</v>
      </c>
      <c r="I2882" s="47" t="s">
        <v>691</v>
      </c>
      <c r="J2882" s="533">
        <v>50000092</v>
      </c>
      <c r="K2882" s="14" t="s">
        <v>37</v>
      </c>
      <c r="L2882" s="14" t="s">
        <v>31</v>
      </c>
      <c r="M2882" s="45">
        <v>2882</v>
      </c>
      <c r="N2882" s="45">
        <v>1</v>
      </c>
      <c r="O2882" s="48">
        <v>3757.45</v>
      </c>
      <c r="P2882" s="48"/>
      <c r="Q2882" s="12">
        <v>0</v>
      </c>
      <c r="R2882" s="46">
        <v>2525.1583333333333</v>
      </c>
      <c r="T2882" s="59">
        <v>0</v>
      </c>
      <c r="U2882" s="14">
        <v>0</v>
      </c>
      <c r="V2882" s="59" t="s">
        <v>175</v>
      </c>
      <c r="Y2882" s="46">
        <v>1912.45</v>
      </c>
      <c r="Z2882" s="46">
        <v>3261.56</v>
      </c>
      <c r="AA2882" s="46">
        <v>3919.16</v>
      </c>
      <c r="AB2882" s="46">
        <v>6159.17</v>
      </c>
      <c r="AC2882" s="46">
        <v>0</v>
      </c>
      <c r="AD2882" s="46">
        <v>4650.6000000000004</v>
      </c>
      <c r="AE2882" s="46">
        <v>1959.63</v>
      </c>
      <c r="AF2882" s="46">
        <v>2373.16</v>
      </c>
      <c r="AG2882" s="46">
        <v>2402.66</v>
      </c>
      <c r="AH2882" s="46">
        <v>2439.0300000000002</v>
      </c>
      <c r="AI2882" s="46">
        <v>0</v>
      </c>
      <c r="AJ2882" s="46">
        <v>6551.81</v>
      </c>
      <c r="AK2882" s="46">
        <v>0</v>
      </c>
      <c r="AL2882" s="46">
        <v>3757.45</v>
      </c>
      <c r="AM2882" s="46">
        <v>1609.348</v>
      </c>
    </row>
    <row r="2883" spans="5:39" x14ac:dyDescent="0.2">
      <c r="E2883" s="47">
        <v>288</v>
      </c>
      <c r="F2883" s="47">
        <v>299</v>
      </c>
      <c r="G2883" s="47" t="s">
        <v>252</v>
      </c>
      <c r="H2883" s="47" t="s">
        <v>690</v>
      </c>
      <c r="I2883" s="47" t="s">
        <v>691</v>
      </c>
      <c r="J2883" s="533">
        <v>50000092</v>
      </c>
      <c r="K2883" s="14" t="s">
        <v>65</v>
      </c>
      <c r="L2883" s="14" t="s">
        <v>31</v>
      </c>
      <c r="M2883" s="45">
        <v>2883</v>
      </c>
      <c r="N2883" s="45">
        <v>1</v>
      </c>
      <c r="O2883" s="52">
        <v>4023.3699999999926</v>
      </c>
      <c r="P2883" s="48">
        <v>1609.348</v>
      </c>
      <c r="Q2883" s="12">
        <v>0</v>
      </c>
      <c r="R2883" s="46">
        <v>670.56166666666547</v>
      </c>
      <c r="T2883" s="59">
        <v>0</v>
      </c>
      <c r="U2883" s="14">
        <v>0</v>
      </c>
      <c r="V2883" s="59" t="s">
        <v>175</v>
      </c>
      <c r="X2883" s="46">
        <v>0</v>
      </c>
      <c r="Y2883" s="46">
        <v>0</v>
      </c>
      <c r="Z2883" s="46">
        <v>0</v>
      </c>
      <c r="AA2883" s="46">
        <v>0</v>
      </c>
      <c r="AB2883" s="46">
        <v>0</v>
      </c>
      <c r="AC2883" s="46">
        <v>0</v>
      </c>
      <c r="AD2883" s="46">
        <v>0</v>
      </c>
      <c r="AE2883" s="46">
        <v>0</v>
      </c>
      <c r="AF2883" s="46">
        <v>0</v>
      </c>
      <c r="AG2883" s="46">
        <v>0</v>
      </c>
      <c r="AH2883" s="46">
        <v>0</v>
      </c>
      <c r="AI2883" s="46">
        <v>0</v>
      </c>
      <c r="AJ2883" s="46">
        <v>0</v>
      </c>
      <c r="AK2883" s="46">
        <v>0</v>
      </c>
      <c r="AL2883" s="46">
        <v>4023.3699999999926</v>
      </c>
      <c r="AM2883" s="46">
        <v>0</v>
      </c>
    </row>
    <row r="2884" spans="5:39" x14ac:dyDescent="0.2">
      <c r="E2884" s="47">
        <v>288</v>
      </c>
      <c r="F2884" s="47">
        <v>299</v>
      </c>
      <c r="G2884" s="47" t="s">
        <v>252</v>
      </c>
      <c r="H2884" s="47" t="s">
        <v>690</v>
      </c>
      <c r="I2884" s="47" t="s">
        <v>691</v>
      </c>
      <c r="J2884" s="533">
        <v>50000092</v>
      </c>
      <c r="K2884" s="14" t="s">
        <v>64</v>
      </c>
      <c r="L2884" s="14" t="s">
        <v>57</v>
      </c>
      <c r="M2884" s="45">
        <v>2884</v>
      </c>
      <c r="N2884" s="45">
        <v>1</v>
      </c>
      <c r="O2884" s="46">
        <v>0</v>
      </c>
      <c r="Q2884" s="12">
        <v>0</v>
      </c>
      <c r="T2884" s="59">
        <v>0</v>
      </c>
      <c r="U2884" s="14">
        <v>0</v>
      </c>
      <c r="V2884" s="59" t="s">
        <v>175</v>
      </c>
      <c r="X2884" s="46">
        <v>0</v>
      </c>
      <c r="Y2884" s="46">
        <v>0</v>
      </c>
      <c r="Z2884" s="46">
        <v>0</v>
      </c>
      <c r="AA2884" s="46">
        <v>0</v>
      </c>
      <c r="AB2884" s="46">
        <v>0</v>
      </c>
      <c r="AC2884" s="46">
        <v>1693.05</v>
      </c>
      <c r="AD2884" s="46">
        <v>0</v>
      </c>
      <c r="AE2884" s="46">
        <v>0</v>
      </c>
      <c r="AF2884" s="46">
        <v>0</v>
      </c>
      <c r="AG2884" s="46">
        <v>0</v>
      </c>
      <c r="AH2884" s="46">
        <v>0</v>
      </c>
      <c r="AI2884" s="46">
        <v>1767.0199999999963</v>
      </c>
      <c r="AJ2884" s="46">
        <v>0</v>
      </c>
      <c r="AK2884" s="46">
        <v>1767.0199999999927</v>
      </c>
      <c r="AL2884" s="46">
        <v>0</v>
      </c>
      <c r="AM2884" s="46">
        <v>0</v>
      </c>
    </row>
    <row r="2885" spans="5:39" x14ac:dyDescent="0.2">
      <c r="E2885" s="47">
        <v>288</v>
      </c>
      <c r="F2885" s="47">
        <v>299</v>
      </c>
      <c r="G2885" s="47" t="s">
        <v>252</v>
      </c>
      <c r="H2885" s="47" t="s">
        <v>690</v>
      </c>
      <c r="I2885" s="47" t="s">
        <v>691</v>
      </c>
      <c r="J2885" s="533">
        <v>50000092</v>
      </c>
      <c r="K2885" s="14" t="s">
        <v>64</v>
      </c>
      <c r="L2885" s="14" t="s">
        <v>54</v>
      </c>
      <c r="M2885" s="45">
        <v>2885</v>
      </c>
      <c r="N2885" s="45">
        <v>1</v>
      </c>
      <c r="O2885" s="46">
        <v>3923.3699999999926</v>
      </c>
      <c r="Q2885" s="12">
        <v>0</v>
      </c>
      <c r="T2885" s="59">
        <v>0</v>
      </c>
      <c r="U2885" s="14">
        <v>0</v>
      </c>
      <c r="V2885" s="59" t="s">
        <v>175</v>
      </c>
      <c r="X2885" s="46">
        <v>0</v>
      </c>
      <c r="Y2885" s="46">
        <v>1299.0899999999999</v>
      </c>
      <c r="Z2885" s="46">
        <v>1906.7099999999998</v>
      </c>
      <c r="AA2885" s="46">
        <v>1106.3400000000001</v>
      </c>
      <c r="AB2885" s="46">
        <v>0</v>
      </c>
      <c r="AC2885" s="46">
        <v>959.47</v>
      </c>
      <c r="AD2885" s="46">
        <v>0</v>
      </c>
      <c r="AE2885" s="46">
        <v>0</v>
      </c>
      <c r="AF2885" s="46">
        <v>0</v>
      </c>
      <c r="AG2885" s="46">
        <v>0</v>
      </c>
      <c r="AH2885" s="46">
        <v>0</v>
      </c>
      <c r="AI2885" s="46">
        <v>1459.3600000000001</v>
      </c>
      <c r="AJ2885" s="46">
        <v>0</v>
      </c>
      <c r="AK2885" s="46">
        <v>1940.4299999999998</v>
      </c>
      <c r="AL2885" s="46">
        <v>3923.3699999999926</v>
      </c>
      <c r="AM2885" s="46">
        <v>2314.0219999999927</v>
      </c>
    </row>
    <row r="2886" spans="5:39" x14ac:dyDescent="0.2">
      <c r="E2886" s="47">
        <v>288</v>
      </c>
      <c r="F2886" s="47">
        <v>299</v>
      </c>
      <c r="G2886" s="47" t="s">
        <v>252</v>
      </c>
      <c r="H2886" s="47" t="s">
        <v>690</v>
      </c>
      <c r="I2886" s="47" t="s">
        <v>691</v>
      </c>
      <c r="J2886" s="533">
        <v>50000092</v>
      </c>
      <c r="K2886" s="14" t="s">
        <v>64</v>
      </c>
      <c r="L2886" s="14" t="s">
        <v>58</v>
      </c>
      <c r="M2886" s="45">
        <v>2886</v>
      </c>
      <c r="N2886" s="45">
        <v>1</v>
      </c>
      <c r="O2886" s="46">
        <v>100.00000000000273</v>
      </c>
      <c r="Q2886" s="12">
        <v>0</v>
      </c>
      <c r="T2886" s="59">
        <v>0</v>
      </c>
      <c r="U2886" s="14">
        <v>0</v>
      </c>
      <c r="V2886" s="59" t="s">
        <v>175</v>
      </c>
      <c r="X2886" s="46">
        <v>0</v>
      </c>
      <c r="Y2886" s="46">
        <v>1962.45</v>
      </c>
      <c r="Z2886" s="46">
        <v>2012.45</v>
      </c>
      <c r="AA2886" s="46">
        <v>2062.4499999999989</v>
      </c>
      <c r="AB2886" s="46">
        <v>0</v>
      </c>
      <c r="AC2886" s="46">
        <v>50.000000000000455</v>
      </c>
      <c r="AD2886" s="46">
        <v>-3.0000000002473826E-2</v>
      </c>
      <c r="AE2886" s="46">
        <v>-3.637978807091713E-12</v>
      </c>
      <c r="AF2886" s="46">
        <v>-3.637978807091713E-12</v>
      </c>
      <c r="AG2886" s="46">
        <v>-3.637978807091713E-12</v>
      </c>
      <c r="AH2886" s="46">
        <v>-3.637978807091713E-12</v>
      </c>
      <c r="AI2886" s="46">
        <v>50.000000000000909</v>
      </c>
      <c r="AJ2886" s="46">
        <v>-7.2759576141834259E-12</v>
      </c>
      <c r="AK2886" s="46">
        <v>49.999999999997272</v>
      </c>
      <c r="AL2886" s="46">
        <v>100.00000000000273</v>
      </c>
      <c r="AM2886" s="46">
        <v>100.00000000000455</v>
      </c>
    </row>
    <row r="2887" spans="5:39" x14ac:dyDescent="0.2">
      <c r="E2887" s="47">
        <v>288</v>
      </c>
      <c r="F2887" s="47">
        <v>299</v>
      </c>
      <c r="G2887" s="47" t="s">
        <v>252</v>
      </c>
      <c r="H2887" s="47" t="s">
        <v>690</v>
      </c>
      <c r="I2887" s="47" t="s">
        <v>691</v>
      </c>
      <c r="J2887" s="533">
        <v>50000092</v>
      </c>
      <c r="K2887" s="14" t="s">
        <v>67</v>
      </c>
      <c r="L2887" s="14" t="s">
        <v>67</v>
      </c>
      <c r="M2887" s="45">
        <v>2887</v>
      </c>
      <c r="N2887" s="45">
        <v>1</v>
      </c>
      <c r="O2887" s="53">
        <v>0</v>
      </c>
      <c r="P2887" s="54">
        <v>0</v>
      </c>
      <c r="Q2887" s="55">
        <v>0</v>
      </c>
      <c r="R2887" s="56">
        <v>0</v>
      </c>
      <c r="S2887" s="57">
        <v>0</v>
      </c>
      <c r="T2887" s="60">
        <v>0</v>
      </c>
      <c r="U2887" s="14">
        <v>0</v>
      </c>
      <c r="V2887" s="60" t="s">
        <v>175</v>
      </c>
      <c r="Y2887" s="46">
        <v>0</v>
      </c>
      <c r="Z2887" s="46">
        <v>0</v>
      </c>
      <c r="AA2887" s="46">
        <v>0</v>
      </c>
      <c r="AB2887" s="46">
        <v>0</v>
      </c>
      <c r="AC2887" s="46">
        <v>0</v>
      </c>
      <c r="AD2887" s="46">
        <v>0</v>
      </c>
      <c r="AE2887" s="46">
        <v>0</v>
      </c>
      <c r="AF2887" s="46">
        <v>0</v>
      </c>
      <c r="AG2887" s="46">
        <v>0</v>
      </c>
      <c r="AH2887" s="46">
        <v>0</v>
      </c>
      <c r="AI2887" s="46">
        <v>0</v>
      </c>
      <c r="AJ2887" s="46">
        <v>0</v>
      </c>
      <c r="AK2887" s="46">
        <v>0</v>
      </c>
      <c r="AL2887" s="46">
        <v>0</v>
      </c>
      <c r="AM2887" s="46">
        <v>0</v>
      </c>
    </row>
    <row r="2888" spans="5:39" x14ac:dyDescent="0.2">
      <c r="E2888" s="14">
        <v>289</v>
      </c>
      <c r="F2888" s="14">
        <v>300</v>
      </c>
      <c r="G2888" s="14" t="s">
        <v>252</v>
      </c>
      <c r="H2888" s="14" t="s">
        <v>332</v>
      </c>
      <c r="I2888" s="14" t="s">
        <v>692</v>
      </c>
      <c r="J2888" s="531">
        <v>50000093</v>
      </c>
      <c r="K2888" s="14" t="s">
        <v>59</v>
      </c>
      <c r="L2888" s="14" t="s">
        <v>57</v>
      </c>
      <c r="M2888" s="45">
        <v>2888</v>
      </c>
      <c r="N2888" s="45">
        <v>1</v>
      </c>
      <c r="O2888" s="46">
        <v>1747.43</v>
      </c>
      <c r="Q2888" s="12">
        <v>0</v>
      </c>
      <c r="T2888" s="59">
        <v>0</v>
      </c>
      <c r="U2888" s="14">
        <v>0</v>
      </c>
      <c r="V2888" s="59" t="s">
        <v>174</v>
      </c>
      <c r="Y2888" s="46">
        <v>1674.28</v>
      </c>
      <c r="Z2888" s="46">
        <v>1678.27</v>
      </c>
      <c r="AA2888" s="46">
        <v>1678.28</v>
      </c>
      <c r="AB2888" s="46">
        <v>1678.27</v>
      </c>
      <c r="AC2888" s="46">
        <v>1674.28</v>
      </c>
      <c r="AD2888" s="46">
        <v>1674.28</v>
      </c>
      <c r="AE2888" s="46">
        <v>1747.43</v>
      </c>
      <c r="AF2888" s="46">
        <v>1747.43</v>
      </c>
      <c r="AG2888" s="46">
        <v>1747.43</v>
      </c>
      <c r="AH2888" s="46">
        <v>1747.43</v>
      </c>
      <c r="AI2888" s="46">
        <v>1747.43</v>
      </c>
      <c r="AJ2888" s="46">
        <v>1747.43</v>
      </c>
      <c r="AK2888" s="46">
        <v>1747.43</v>
      </c>
      <c r="AL2888" s="46">
        <v>1747.43</v>
      </c>
      <c r="AM2888" s="46">
        <v>0</v>
      </c>
    </row>
    <row r="2889" spans="5:39" x14ac:dyDescent="0.2">
      <c r="E2889" s="47">
        <v>289</v>
      </c>
      <c r="F2889" s="47">
        <v>300</v>
      </c>
      <c r="G2889" s="47" t="s">
        <v>252</v>
      </c>
      <c r="H2889" s="47" t="s">
        <v>332</v>
      </c>
      <c r="I2889" s="47" t="s">
        <v>692</v>
      </c>
      <c r="J2889" s="533">
        <v>50000093</v>
      </c>
      <c r="K2889" s="14" t="s">
        <v>59</v>
      </c>
      <c r="L2889" s="14" t="s">
        <v>54</v>
      </c>
      <c r="M2889" s="45">
        <v>2889</v>
      </c>
      <c r="N2889" s="45">
        <v>1</v>
      </c>
      <c r="O2889" s="46">
        <v>2678.65</v>
      </c>
      <c r="Q2889" s="12">
        <v>0</v>
      </c>
      <c r="T2889" s="59">
        <v>0</v>
      </c>
      <c r="U2889" s="14">
        <v>0</v>
      </c>
      <c r="V2889" s="59" t="s">
        <v>174</v>
      </c>
      <c r="Y2889" s="46">
        <v>2705.21</v>
      </c>
      <c r="Z2889" s="46">
        <v>2658.39</v>
      </c>
      <c r="AA2889" s="46">
        <v>2085.4499999999998</v>
      </c>
      <c r="AB2889" s="46">
        <v>1229.3699999999999</v>
      </c>
      <c r="AC2889" s="46">
        <v>2197.9899999999998</v>
      </c>
      <c r="AD2889" s="46">
        <v>880.88</v>
      </c>
      <c r="AE2889" s="46">
        <v>924.04</v>
      </c>
      <c r="AF2889" s="46">
        <v>1378.23</v>
      </c>
      <c r="AG2889" s="46">
        <v>-513.7700000000001</v>
      </c>
      <c r="AH2889" s="46">
        <v>1366.16</v>
      </c>
      <c r="AI2889" s="46">
        <v>1865.07</v>
      </c>
      <c r="AJ2889" s="46">
        <v>2348.65</v>
      </c>
      <c r="AK2889" s="46">
        <v>2558.2299999999996</v>
      </c>
      <c r="AL2889" s="46">
        <v>2678.65</v>
      </c>
      <c r="AM2889" s="46">
        <v>0</v>
      </c>
    </row>
    <row r="2890" spans="5:39" x14ac:dyDescent="0.2">
      <c r="E2890" s="47">
        <v>289</v>
      </c>
      <c r="F2890" s="47">
        <v>300</v>
      </c>
      <c r="G2890" s="47" t="s">
        <v>252</v>
      </c>
      <c r="H2890" s="47" t="s">
        <v>332</v>
      </c>
      <c r="I2890" s="47" t="s">
        <v>692</v>
      </c>
      <c r="J2890" s="533">
        <v>50000093</v>
      </c>
      <c r="K2890" s="14" t="s">
        <v>59</v>
      </c>
      <c r="L2890" s="14" t="s">
        <v>58</v>
      </c>
      <c r="M2890" s="45">
        <v>2890</v>
      </c>
      <c r="N2890" s="45">
        <v>1</v>
      </c>
      <c r="O2890" s="46">
        <v>49.999999999999545</v>
      </c>
      <c r="Q2890" s="12">
        <v>0</v>
      </c>
      <c r="T2890" s="59">
        <v>0</v>
      </c>
      <c r="U2890" s="14">
        <v>0</v>
      </c>
      <c r="V2890" s="59" t="s">
        <v>174</v>
      </c>
      <c r="Y2890" s="46">
        <v>50</v>
      </c>
      <c r="Z2890" s="46">
        <v>50</v>
      </c>
      <c r="AA2890" s="46">
        <v>50</v>
      </c>
      <c r="AB2890" s="46">
        <v>50</v>
      </c>
      <c r="AC2890" s="46">
        <v>50</v>
      </c>
      <c r="AD2890" s="46">
        <v>49.999999999999886</v>
      </c>
      <c r="AE2890" s="46">
        <v>49.999999999999773</v>
      </c>
      <c r="AF2890" s="46">
        <v>49.999999999999773</v>
      </c>
      <c r="AG2890" s="46">
        <v>50.000000000000114</v>
      </c>
      <c r="AH2890" s="46">
        <v>50</v>
      </c>
      <c r="AI2890" s="46">
        <v>50</v>
      </c>
      <c r="AJ2890" s="46">
        <v>49.999999999999545</v>
      </c>
      <c r="AK2890" s="46">
        <v>50</v>
      </c>
      <c r="AL2890" s="46">
        <v>49.999999999999545</v>
      </c>
      <c r="AM2890" s="46">
        <v>0</v>
      </c>
    </row>
    <row r="2891" spans="5:39" x14ac:dyDescent="0.2">
      <c r="E2891" s="47">
        <v>289</v>
      </c>
      <c r="F2891" s="47">
        <v>300</v>
      </c>
      <c r="G2891" s="47" t="s">
        <v>252</v>
      </c>
      <c r="H2891" s="47" t="s">
        <v>332</v>
      </c>
      <c r="I2891" s="47" t="s">
        <v>692</v>
      </c>
      <c r="J2891" s="533">
        <v>50000093</v>
      </c>
      <c r="K2891" s="14" t="s">
        <v>59</v>
      </c>
      <c r="L2891" s="14" t="s">
        <v>31</v>
      </c>
      <c r="M2891" s="45">
        <v>2891</v>
      </c>
      <c r="N2891" s="45">
        <v>1</v>
      </c>
      <c r="O2891" s="48">
        <v>4476.08</v>
      </c>
      <c r="Q2891" s="12">
        <v>0</v>
      </c>
      <c r="R2891" s="46">
        <v>3514.5949999999998</v>
      </c>
      <c r="T2891" s="59">
        <v>0</v>
      </c>
      <c r="U2891" s="14">
        <v>0</v>
      </c>
      <c r="V2891" s="59" t="s">
        <v>174</v>
      </c>
      <c r="X2891" s="46">
        <v>2435.6799999999998</v>
      </c>
      <c r="Y2891" s="46">
        <v>4429.49</v>
      </c>
      <c r="Z2891" s="46">
        <v>4386.66</v>
      </c>
      <c r="AA2891" s="46">
        <v>3813.7299999999996</v>
      </c>
      <c r="AB2891" s="46">
        <v>2957.64</v>
      </c>
      <c r="AC2891" s="46">
        <v>3922.2699999999995</v>
      </c>
      <c r="AD2891" s="46">
        <v>2605.16</v>
      </c>
      <c r="AE2891" s="46">
        <v>2721.4700000000003</v>
      </c>
      <c r="AF2891" s="46">
        <v>3175.66</v>
      </c>
      <c r="AG2891" s="46">
        <v>1283.6599999999999</v>
      </c>
      <c r="AH2891" s="46">
        <v>3163.59</v>
      </c>
      <c r="AI2891" s="46">
        <v>3662.5</v>
      </c>
      <c r="AJ2891" s="46">
        <v>4146.08</v>
      </c>
      <c r="AK2891" s="46">
        <v>4355.66</v>
      </c>
      <c r="AL2891" s="46">
        <v>4476.08</v>
      </c>
      <c r="AM2891" s="46">
        <v>0</v>
      </c>
    </row>
    <row r="2892" spans="5:39" x14ac:dyDescent="0.2">
      <c r="E2892" s="47">
        <v>289</v>
      </c>
      <c r="F2892" s="47">
        <v>300</v>
      </c>
      <c r="G2892" s="47" t="s">
        <v>252</v>
      </c>
      <c r="H2892" s="47" t="s">
        <v>332</v>
      </c>
      <c r="I2892" s="47" t="s">
        <v>692</v>
      </c>
      <c r="J2892" s="533">
        <v>50000093</v>
      </c>
      <c r="K2892" s="14" t="s">
        <v>37</v>
      </c>
      <c r="L2892" s="14" t="s">
        <v>31</v>
      </c>
      <c r="M2892" s="45">
        <v>2892</v>
      </c>
      <c r="N2892" s="45">
        <v>1</v>
      </c>
      <c r="O2892" s="48">
        <v>4355.66</v>
      </c>
      <c r="P2892" s="48"/>
      <c r="Q2892" s="12">
        <v>0</v>
      </c>
      <c r="R2892" s="46">
        <v>4185.63</v>
      </c>
      <c r="T2892" s="59">
        <v>0</v>
      </c>
      <c r="U2892" s="14">
        <v>0</v>
      </c>
      <c r="V2892" s="59" t="s">
        <v>174</v>
      </c>
      <c r="Y2892" s="46">
        <v>2435.6799999999998</v>
      </c>
      <c r="Z2892" s="46">
        <v>4429.49</v>
      </c>
      <c r="AA2892" s="46">
        <v>4386.66</v>
      </c>
      <c r="AB2892" s="46">
        <v>3813.73</v>
      </c>
      <c r="AC2892" s="46">
        <v>2957.64</v>
      </c>
      <c r="AD2892" s="46">
        <v>3922.27</v>
      </c>
      <c r="AE2892" s="46">
        <v>0</v>
      </c>
      <c r="AF2892" s="46">
        <v>0</v>
      </c>
      <c r="AG2892" s="46">
        <v>5326.63</v>
      </c>
      <c r="AH2892" s="46">
        <v>4459.32</v>
      </c>
      <c r="AI2892" s="46">
        <v>3163.59</v>
      </c>
      <c r="AJ2892" s="46">
        <v>3662.5</v>
      </c>
      <c r="AK2892" s="46">
        <v>4146.08</v>
      </c>
      <c r="AL2892" s="46">
        <v>4355.66</v>
      </c>
      <c r="AM2892" s="46">
        <v>2685.6479999999997</v>
      </c>
    </row>
    <row r="2893" spans="5:39" x14ac:dyDescent="0.2">
      <c r="E2893" s="47">
        <v>289</v>
      </c>
      <c r="F2893" s="47">
        <v>300</v>
      </c>
      <c r="G2893" s="47" t="s">
        <v>252</v>
      </c>
      <c r="H2893" s="47" t="s">
        <v>332</v>
      </c>
      <c r="I2893" s="47" t="s">
        <v>692</v>
      </c>
      <c r="J2893" s="533">
        <v>50000093</v>
      </c>
      <c r="K2893" s="14" t="s">
        <v>65</v>
      </c>
      <c r="L2893" s="14" t="s">
        <v>31</v>
      </c>
      <c r="M2893" s="45">
        <v>2893</v>
      </c>
      <c r="N2893" s="45">
        <v>1</v>
      </c>
      <c r="O2893" s="52">
        <v>4476.08</v>
      </c>
      <c r="P2893" s="48">
        <v>2685.6479999999997</v>
      </c>
      <c r="Q2893" s="12">
        <v>0</v>
      </c>
      <c r="R2893" s="46">
        <v>746.01333333333332</v>
      </c>
      <c r="T2893" s="59">
        <v>0</v>
      </c>
      <c r="U2893" s="14">
        <v>0</v>
      </c>
      <c r="V2893" s="59" t="s">
        <v>174</v>
      </c>
      <c r="X2893" s="46">
        <v>0</v>
      </c>
      <c r="Y2893" s="46">
        <v>0</v>
      </c>
      <c r="Z2893" s="46">
        <v>0</v>
      </c>
      <c r="AA2893" s="46">
        <v>0</v>
      </c>
      <c r="AB2893" s="46">
        <v>0</v>
      </c>
      <c r="AC2893" s="46">
        <v>0</v>
      </c>
      <c r="AD2893" s="46">
        <v>0</v>
      </c>
      <c r="AE2893" s="46">
        <v>0</v>
      </c>
      <c r="AF2893" s="46">
        <v>0</v>
      </c>
      <c r="AG2893" s="46">
        <v>0</v>
      </c>
      <c r="AH2893" s="46">
        <v>0</v>
      </c>
      <c r="AI2893" s="46">
        <v>0</v>
      </c>
      <c r="AJ2893" s="46">
        <v>0</v>
      </c>
      <c r="AK2893" s="46">
        <v>0</v>
      </c>
      <c r="AL2893" s="46">
        <v>4476.08</v>
      </c>
      <c r="AM2893" s="46">
        <v>0</v>
      </c>
    </row>
    <row r="2894" spans="5:39" x14ac:dyDescent="0.2">
      <c r="E2894" s="47">
        <v>289</v>
      </c>
      <c r="F2894" s="47">
        <v>300</v>
      </c>
      <c r="G2894" s="47" t="s">
        <v>252</v>
      </c>
      <c r="H2894" s="47" t="s">
        <v>332</v>
      </c>
      <c r="I2894" s="47" t="s">
        <v>692</v>
      </c>
      <c r="J2894" s="533">
        <v>50000093</v>
      </c>
      <c r="K2894" s="14" t="s">
        <v>64</v>
      </c>
      <c r="L2894" s="14" t="s">
        <v>57</v>
      </c>
      <c r="M2894" s="45">
        <v>2894</v>
      </c>
      <c r="N2894" s="45">
        <v>1</v>
      </c>
      <c r="O2894" s="46">
        <v>0</v>
      </c>
      <c r="Q2894" s="12">
        <v>0</v>
      </c>
      <c r="T2894" s="59">
        <v>0</v>
      </c>
      <c r="U2894" s="14">
        <v>0</v>
      </c>
      <c r="V2894" s="59" t="s">
        <v>174</v>
      </c>
      <c r="X2894" s="46">
        <v>0</v>
      </c>
      <c r="Y2894" s="46">
        <v>0</v>
      </c>
      <c r="Z2894" s="46">
        <v>0</v>
      </c>
      <c r="AA2894" s="46">
        <v>0</v>
      </c>
      <c r="AB2894" s="46">
        <v>0</v>
      </c>
      <c r="AC2894" s="46">
        <v>0</v>
      </c>
      <c r="AD2894" s="46">
        <v>0</v>
      </c>
      <c r="AE2894" s="46">
        <v>1747.43</v>
      </c>
      <c r="AF2894" s="46">
        <v>3494.86</v>
      </c>
      <c r="AG2894" s="46">
        <v>0</v>
      </c>
      <c r="AH2894" s="46">
        <v>0</v>
      </c>
      <c r="AI2894" s="46">
        <v>0</v>
      </c>
      <c r="AJ2894" s="46">
        <v>0</v>
      </c>
      <c r="AK2894" s="46">
        <v>0</v>
      </c>
      <c r="AL2894" s="46">
        <v>0</v>
      </c>
      <c r="AM2894" s="46">
        <v>0</v>
      </c>
    </row>
    <row r="2895" spans="5:39" x14ac:dyDescent="0.2">
      <c r="E2895" s="47">
        <v>289</v>
      </c>
      <c r="F2895" s="47">
        <v>300</v>
      </c>
      <c r="G2895" s="47" t="s">
        <v>252</v>
      </c>
      <c r="H2895" s="47" t="s">
        <v>332</v>
      </c>
      <c r="I2895" s="47" t="s">
        <v>692</v>
      </c>
      <c r="J2895" s="533">
        <v>50000093</v>
      </c>
      <c r="K2895" s="14" t="s">
        <v>64</v>
      </c>
      <c r="L2895" s="14" t="s">
        <v>54</v>
      </c>
      <c r="M2895" s="45">
        <v>2895</v>
      </c>
      <c r="N2895" s="45">
        <v>1</v>
      </c>
      <c r="O2895" s="46">
        <v>1470.9200000000005</v>
      </c>
      <c r="Q2895" s="12">
        <v>0</v>
      </c>
      <c r="T2895" s="59">
        <v>0</v>
      </c>
      <c r="U2895" s="14">
        <v>0</v>
      </c>
      <c r="V2895" s="59" t="s">
        <v>174</v>
      </c>
      <c r="X2895" s="46">
        <v>0</v>
      </c>
      <c r="Y2895" s="46">
        <v>1943.8100000000002</v>
      </c>
      <c r="Z2895" s="46">
        <v>1850.98</v>
      </c>
      <c r="AA2895" s="46">
        <v>1228.0499999999997</v>
      </c>
      <c r="AB2895" s="46">
        <v>321.95999999999958</v>
      </c>
      <c r="AC2895" s="46">
        <v>1236.5899999999995</v>
      </c>
      <c r="AD2895" s="46">
        <v>0</v>
      </c>
      <c r="AE2895" s="46">
        <v>924.04</v>
      </c>
      <c r="AF2895" s="46">
        <v>2302.27</v>
      </c>
      <c r="AG2895" s="46">
        <v>1704.1599999999999</v>
      </c>
      <c r="AH2895" s="46">
        <v>358.43000000000029</v>
      </c>
      <c r="AI2895" s="46">
        <v>807.33999999999992</v>
      </c>
      <c r="AJ2895" s="46">
        <v>1240.9199999999998</v>
      </c>
      <c r="AK2895" s="46">
        <v>1400.5</v>
      </c>
      <c r="AL2895" s="46">
        <v>1470.9200000000005</v>
      </c>
      <c r="AM2895" s="46">
        <v>0</v>
      </c>
    </row>
    <row r="2896" spans="5:39" x14ac:dyDescent="0.2">
      <c r="E2896" s="47">
        <v>289</v>
      </c>
      <c r="F2896" s="47">
        <v>300</v>
      </c>
      <c r="G2896" s="47" t="s">
        <v>252</v>
      </c>
      <c r="H2896" s="47" t="s">
        <v>332</v>
      </c>
      <c r="I2896" s="47" t="s">
        <v>692</v>
      </c>
      <c r="J2896" s="533">
        <v>50000093</v>
      </c>
      <c r="K2896" s="14" t="s">
        <v>64</v>
      </c>
      <c r="L2896" s="14" t="s">
        <v>58</v>
      </c>
      <c r="M2896" s="45">
        <v>2896</v>
      </c>
      <c r="N2896" s="45">
        <v>1</v>
      </c>
      <c r="O2896" s="46">
        <v>3005.1600000000012</v>
      </c>
      <c r="Q2896" s="12">
        <v>0</v>
      </c>
      <c r="T2896" s="59">
        <v>0</v>
      </c>
      <c r="U2896" s="14">
        <v>0</v>
      </c>
      <c r="V2896" s="59" t="s">
        <v>174</v>
      </c>
      <c r="X2896" s="46">
        <v>0</v>
      </c>
      <c r="Y2896" s="46">
        <v>2485.6799999999994</v>
      </c>
      <c r="Z2896" s="46">
        <v>2535.6799999999998</v>
      </c>
      <c r="AA2896" s="46">
        <v>2585.6799999999998</v>
      </c>
      <c r="AB2896" s="46">
        <v>2635.6800000000017</v>
      </c>
      <c r="AC2896" s="46">
        <v>2685.6800000000012</v>
      </c>
      <c r="AD2896" s="46">
        <v>2605.16</v>
      </c>
      <c r="AE2896" s="46">
        <v>2655.1600000000008</v>
      </c>
      <c r="AF2896" s="46">
        <v>2705.1600000000003</v>
      </c>
      <c r="AG2896" s="46">
        <v>2755.16</v>
      </c>
      <c r="AH2896" s="46">
        <v>2805.16</v>
      </c>
      <c r="AI2896" s="46">
        <v>2855.16</v>
      </c>
      <c r="AJ2896" s="46">
        <v>2905.1600000000017</v>
      </c>
      <c r="AK2896" s="46">
        <v>2955.1599999999962</v>
      </c>
      <c r="AL2896" s="46">
        <v>3005.1600000000012</v>
      </c>
      <c r="AM2896" s="46">
        <v>1790.4320000000007</v>
      </c>
    </row>
    <row r="2897" spans="5:39" x14ac:dyDescent="0.2">
      <c r="E2897" s="47">
        <v>289</v>
      </c>
      <c r="F2897" s="47">
        <v>300</v>
      </c>
      <c r="G2897" s="47" t="s">
        <v>252</v>
      </c>
      <c r="H2897" s="47" t="s">
        <v>332</v>
      </c>
      <c r="I2897" s="47" t="s">
        <v>692</v>
      </c>
      <c r="J2897" s="533">
        <v>50000093</v>
      </c>
      <c r="K2897" s="14" t="s">
        <v>67</v>
      </c>
      <c r="L2897" s="14" t="s">
        <v>67</v>
      </c>
      <c r="M2897" s="45">
        <v>2897</v>
      </c>
      <c r="N2897" s="45">
        <v>1</v>
      </c>
      <c r="O2897" s="53">
        <v>0</v>
      </c>
      <c r="P2897" s="54">
        <v>0</v>
      </c>
      <c r="Q2897" s="55">
        <v>0</v>
      </c>
      <c r="R2897" s="56">
        <v>0</v>
      </c>
      <c r="S2897" s="57">
        <v>0</v>
      </c>
      <c r="T2897" s="60">
        <v>0</v>
      </c>
      <c r="U2897" s="14">
        <v>0</v>
      </c>
      <c r="V2897" s="60" t="s">
        <v>174</v>
      </c>
      <c r="Y2897" s="46">
        <v>0</v>
      </c>
      <c r="Z2897" s="46">
        <v>0</v>
      </c>
      <c r="AA2897" s="46">
        <v>0</v>
      </c>
      <c r="AB2897" s="46">
        <v>0</v>
      </c>
      <c r="AC2897" s="46">
        <v>0</v>
      </c>
      <c r="AD2897" s="46">
        <v>0</v>
      </c>
      <c r="AE2897" s="46">
        <v>0</v>
      </c>
      <c r="AF2897" s="46">
        <v>0</v>
      </c>
      <c r="AG2897" s="46">
        <v>0</v>
      </c>
      <c r="AH2897" s="46">
        <v>0</v>
      </c>
      <c r="AI2897" s="46">
        <v>0</v>
      </c>
      <c r="AJ2897" s="46">
        <v>0</v>
      </c>
      <c r="AK2897" s="46">
        <v>0</v>
      </c>
      <c r="AL2897" s="46">
        <v>0</v>
      </c>
      <c r="AM2897" s="46">
        <v>0</v>
      </c>
    </row>
    <row r="2898" spans="5:39" x14ac:dyDescent="0.2">
      <c r="E2898" s="14">
        <v>290</v>
      </c>
      <c r="F2898" s="14">
        <v>301</v>
      </c>
      <c r="G2898" s="14" t="s">
        <v>252</v>
      </c>
      <c r="H2898" s="14" t="s">
        <v>364</v>
      </c>
      <c r="I2898" s="14" t="s">
        <v>693</v>
      </c>
      <c r="J2898" s="531">
        <v>50000094</v>
      </c>
      <c r="K2898" s="14" t="s">
        <v>59</v>
      </c>
      <c r="L2898" s="14" t="s">
        <v>57</v>
      </c>
      <c r="M2898" s="45">
        <v>2898</v>
      </c>
      <c r="N2898" s="45">
        <v>1</v>
      </c>
      <c r="O2898" s="46">
        <v>2754.35</v>
      </c>
      <c r="Q2898" s="12" t="s">
        <v>379</v>
      </c>
      <c r="T2898" s="59" t="s">
        <v>108</v>
      </c>
      <c r="U2898" s="14">
        <v>0</v>
      </c>
      <c r="V2898" s="59" t="s">
        <v>174</v>
      </c>
      <c r="Y2898" s="46">
        <v>2639.06</v>
      </c>
      <c r="Z2898" s="46">
        <v>28.72</v>
      </c>
      <c r="AA2898" s="46">
        <v>24.74</v>
      </c>
      <c r="AB2898" s="46">
        <v>26.73</v>
      </c>
      <c r="AC2898" s="46">
        <v>2639.06</v>
      </c>
      <c r="AD2898" s="46">
        <v>2639.06</v>
      </c>
      <c r="AE2898" s="46">
        <v>2754.35</v>
      </c>
      <c r="AF2898" s="46">
        <v>2754.35</v>
      </c>
      <c r="AG2898" s="46">
        <v>2754.35</v>
      </c>
      <c r="AH2898" s="46">
        <v>2754.35</v>
      </c>
      <c r="AI2898" s="46">
        <v>2754.35</v>
      </c>
      <c r="AJ2898" s="46">
        <v>2754.35</v>
      </c>
      <c r="AK2898" s="46">
        <v>2754.35</v>
      </c>
      <c r="AL2898" s="46">
        <v>2754.35</v>
      </c>
      <c r="AM2898" s="46">
        <v>0</v>
      </c>
    </row>
    <row r="2899" spans="5:39" x14ac:dyDescent="0.2">
      <c r="E2899" s="47">
        <v>290</v>
      </c>
      <c r="F2899" s="47">
        <v>301</v>
      </c>
      <c r="G2899" s="47" t="s">
        <v>252</v>
      </c>
      <c r="H2899" s="47" t="s">
        <v>364</v>
      </c>
      <c r="I2899" s="47" t="s">
        <v>693</v>
      </c>
      <c r="J2899" s="533">
        <v>50000094</v>
      </c>
      <c r="K2899" s="14" t="s">
        <v>59</v>
      </c>
      <c r="L2899" s="14" t="s">
        <v>54</v>
      </c>
      <c r="M2899" s="45">
        <v>2899</v>
      </c>
      <c r="N2899" s="45">
        <v>1</v>
      </c>
      <c r="O2899" s="46">
        <v>6044.6799999999994</v>
      </c>
      <c r="Q2899" s="12" t="s">
        <v>379</v>
      </c>
      <c r="T2899" s="59" t="s">
        <v>108</v>
      </c>
      <c r="U2899" s="14">
        <v>0</v>
      </c>
      <c r="V2899" s="59" t="s">
        <v>174</v>
      </c>
      <c r="Y2899" s="46">
        <v>2101.5</v>
      </c>
      <c r="Z2899" s="46">
        <v>5765.59</v>
      </c>
      <c r="AA2899" s="46">
        <v>4598.08</v>
      </c>
      <c r="AB2899" s="46">
        <v>4556.17</v>
      </c>
      <c r="AC2899" s="46">
        <v>1141.56</v>
      </c>
      <c r="AD2899" s="46">
        <v>2618.3199999999997</v>
      </c>
      <c r="AE2899" s="46">
        <v>2722.63</v>
      </c>
      <c r="AF2899" s="46">
        <v>7068.71</v>
      </c>
      <c r="AG2899" s="46">
        <v>-137.38</v>
      </c>
      <c r="AH2899" s="46">
        <v>-5787.8600000000006</v>
      </c>
      <c r="AI2899" s="46">
        <v>2483.4000000000005</v>
      </c>
      <c r="AJ2899" s="46">
        <v>3067.22</v>
      </c>
      <c r="AK2899" s="46">
        <v>3322.97</v>
      </c>
      <c r="AL2899" s="46">
        <v>6044.6799999999994</v>
      </c>
      <c r="AM2899" s="46">
        <v>0</v>
      </c>
    </row>
    <row r="2900" spans="5:39" x14ac:dyDescent="0.2">
      <c r="E2900" s="47">
        <v>290</v>
      </c>
      <c r="F2900" s="47">
        <v>301</v>
      </c>
      <c r="G2900" s="47" t="s">
        <v>252</v>
      </c>
      <c r="H2900" s="47" t="s">
        <v>364</v>
      </c>
      <c r="I2900" s="47" t="s">
        <v>693</v>
      </c>
      <c r="J2900" s="533">
        <v>50000094</v>
      </c>
      <c r="K2900" s="14" t="s">
        <v>59</v>
      </c>
      <c r="L2900" s="14" t="s">
        <v>58</v>
      </c>
      <c r="M2900" s="45">
        <v>2900</v>
      </c>
      <c r="N2900" s="45">
        <v>1</v>
      </c>
      <c r="O2900" s="46">
        <v>0</v>
      </c>
      <c r="Q2900" s="12" t="s">
        <v>379</v>
      </c>
      <c r="T2900" s="59" t="s">
        <v>108</v>
      </c>
      <c r="U2900" s="14">
        <v>0</v>
      </c>
      <c r="V2900" s="59" t="s">
        <v>174</v>
      </c>
      <c r="Y2900" s="46">
        <v>50.000000000000455</v>
      </c>
      <c r="Z2900" s="46">
        <v>50</v>
      </c>
      <c r="AA2900" s="46">
        <v>50</v>
      </c>
      <c r="AB2900" s="46">
        <v>50</v>
      </c>
      <c r="AC2900" s="46">
        <v>50</v>
      </c>
      <c r="AD2900" s="46">
        <v>50.000000000000455</v>
      </c>
      <c r="AE2900" s="46">
        <v>49.999999999999545</v>
      </c>
      <c r="AF2900" s="46">
        <v>49.999999999999091</v>
      </c>
      <c r="AG2900" s="46">
        <v>49.999999999999886</v>
      </c>
      <c r="AH2900" s="46">
        <v>50</v>
      </c>
      <c r="AI2900" s="46">
        <v>-500.00000000000045</v>
      </c>
      <c r="AJ2900" s="46">
        <v>-500</v>
      </c>
      <c r="AK2900" s="46">
        <v>0</v>
      </c>
      <c r="AL2900" s="46">
        <v>0</v>
      </c>
      <c r="AM2900" s="46">
        <v>0</v>
      </c>
    </row>
    <row r="2901" spans="5:39" x14ac:dyDescent="0.2">
      <c r="E2901" s="47">
        <v>290</v>
      </c>
      <c r="F2901" s="47">
        <v>301</v>
      </c>
      <c r="G2901" s="47" t="s">
        <v>252</v>
      </c>
      <c r="H2901" s="47" t="s">
        <v>364</v>
      </c>
      <c r="I2901" s="47" t="s">
        <v>693</v>
      </c>
      <c r="J2901" s="533">
        <v>50000094</v>
      </c>
      <c r="K2901" s="14" t="s">
        <v>59</v>
      </c>
      <c r="L2901" s="14" t="s">
        <v>31</v>
      </c>
      <c r="M2901" s="45">
        <v>2901</v>
      </c>
      <c r="N2901" s="45">
        <v>1</v>
      </c>
      <c r="O2901" s="48">
        <v>8799.0299999999988</v>
      </c>
      <c r="Q2901" s="12" t="s">
        <v>379</v>
      </c>
      <c r="R2901" s="46">
        <v>4103.1883333333326</v>
      </c>
      <c r="T2901" s="59" t="s">
        <v>108</v>
      </c>
      <c r="U2901" s="14">
        <v>0</v>
      </c>
      <c r="V2901" s="59" t="s">
        <v>174</v>
      </c>
      <c r="X2901" s="46">
        <v>25278.03</v>
      </c>
      <c r="Y2901" s="46">
        <v>4790.5599999999995</v>
      </c>
      <c r="Z2901" s="46">
        <v>5844.31</v>
      </c>
      <c r="AA2901" s="46">
        <v>4672.82</v>
      </c>
      <c r="AB2901" s="46">
        <v>4632.8999999999996</v>
      </c>
      <c r="AC2901" s="46">
        <v>3830.62</v>
      </c>
      <c r="AD2901" s="46">
        <v>5307.3799999999992</v>
      </c>
      <c r="AE2901" s="46">
        <v>5526.98</v>
      </c>
      <c r="AF2901" s="46">
        <v>9873.0599999999977</v>
      </c>
      <c r="AG2901" s="46">
        <v>2666.97</v>
      </c>
      <c r="AH2901" s="46">
        <v>-2983.5100000000007</v>
      </c>
      <c r="AI2901" s="46">
        <v>4737.75</v>
      </c>
      <c r="AJ2901" s="46">
        <v>5321.57</v>
      </c>
      <c r="AK2901" s="46">
        <v>6077.32</v>
      </c>
      <c r="AL2901" s="46">
        <v>8799.0299999999988</v>
      </c>
      <c r="AM2901" s="46">
        <v>0</v>
      </c>
    </row>
    <row r="2902" spans="5:39" x14ac:dyDescent="0.2">
      <c r="E2902" s="47">
        <v>290</v>
      </c>
      <c r="F2902" s="47">
        <v>301</v>
      </c>
      <c r="G2902" s="47" t="s">
        <v>252</v>
      </c>
      <c r="H2902" s="47" t="s">
        <v>364</v>
      </c>
      <c r="I2902" s="47" t="s">
        <v>693</v>
      </c>
      <c r="J2902" s="533">
        <v>50000094</v>
      </c>
      <c r="K2902" s="14" t="s">
        <v>37</v>
      </c>
      <c r="L2902" s="14" t="s">
        <v>31</v>
      </c>
      <c r="M2902" s="45">
        <v>2902</v>
      </c>
      <c r="N2902" s="45">
        <v>1</v>
      </c>
      <c r="O2902" s="48">
        <v>0</v>
      </c>
      <c r="P2902" s="48"/>
      <c r="Q2902" s="12" t="s">
        <v>379</v>
      </c>
      <c r="R2902" s="46">
        <v>0</v>
      </c>
      <c r="T2902" s="59" t="s">
        <v>108</v>
      </c>
      <c r="U2902" s="14">
        <v>0</v>
      </c>
      <c r="V2902" s="59" t="s">
        <v>174</v>
      </c>
      <c r="Y2902" s="46">
        <v>0</v>
      </c>
      <c r="Z2902" s="46">
        <v>0</v>
      </c>
      <c r="AA2902" s="46">
        <v>0</v>
      </c>
      <c r="AB2902" s="46">
        <v>0</v>
      </c>
      <c r="AC2902" s="46">
        <v>0</v>
      </c>
      <c r="AD2902" s="46">
        <v>0</v>
      </c>
      <c r="AE2902" s="46">
        <v>0</v>
      </c>
      <c r="AF2902" s="46">
        <v>0</v>
      </c>
      <c r="AG2902" s="46">
        <v>0</v>
      </c>
      <c r="AH2902" s="46">
        <v>0</v>
      </c>
      <c r="AI2902" s="46">
        <v>0</v>
      </c>
      <c r="AJ2902" s="46">
        <v>0</v>
      </c>
      <c r="AK2902" s="46">
        <v>0</v>
      </c>
      <c r="AL2902" s="46">
        <v>0</v>
      </c>
      <c r="AM2902" s="46">
        <v>75500.631999999998</v>
      </c>
    </row>
    <row r="2903" spans="5:39" x14ac:dyDescent="0.2">
      <c r="E2903" s="47">
        <v>290</v>
      </c>
      <c r="F2903" s="47">
        <v>301</v>
      </c>
      <c r="G2903" s="47" t="s">
        <v>252</v>
      </c>
      <c r="H2903" s="47" t="s">
        <v>364</v>
      </c>
      <c r="I2903" s="47" t="s">
        <v>693</v>
      </c>
      <c r="J2903" s="533">
        <v>50000094</v>
      </c>
      <c r="K2903" s="14" t="s">
        <v>65</v>
      </c>
      <c r="L2903" s="14" t="s">
        <v>31</v>
      </c>
      <c r="M2903" s="45">
        <v>2903</v>
      </c>
      <c r="N2903" s="45">
        <v>1</v>
      </c>
      <c r="O2903" s="52">
        <v>94375.790000000008</v>
      </c>
      <c r="P2903" s="48">
        <v>75500.631999999998</v>
      </c>
      <c r="Q2903" s="12" t="s">
        <v>379</v>
      </c>
      <c r="R2903" s="46">
        <v>4103.1883333333344</v>
      </c>
      <c r="T2903" s="59" t="s">
        <v>108</v>
      </c>
      <c r="U2903" s="14">
        <v>0</v>
      </c>
      <c r="V2903" s="59" t="s">
        <v>174</v>
      </c>
      <c r="X2903" s="46">
        <v>25278.03</v>
      </c>
      <c r="Y2903" s="46">
        <v>4790.5599999999995</v>
      </c>
      <c r="Z2903" s="46">
        <v>5844.31</v>
      </c>
      <c r="AA2903" s="46">
        <v>4672.82</v>
      </c>
      <c r="AB2903" s="46">
        <v>4632.8999999999996</v>
      </c>
      <c r="AC2903" s="46">
        <v>3830.62</v>
      </c>
      <c r="AD2903" s="46">
        <v>5307.3799999999992</v>
      </c>
      <c r="AE2903" s="46">
        <v>5526.98</v>
      </c>
      <c r="AF2903" s="46">
        <v>9873.0599999999977</v>
      </c>
      <c r="AG2903" s="46">
        <v>2666.97</v>
      </c>
      <c r="AH2903" s="46">
        <v>0</v>
      </c>
      <c r="AI2903" s="46">
        <v>1754.2400000000052</v>
      </c>
      <c r="AJ2903" s="46">
        <v>5321.57</v>
      </c>
      <c r="AK2903" s="46">
        <v>6077.32</v>
      </c>
      <c r="AL2903" s="46">
        <v>8799.0299999999988</v>
      </c>
      <c r="AM2903" s="46">
        <v>0</v>
      </c>
    </row>
    <row r="2904" spans="5:39" x14ac:dyDescent="0.2">
      <c r="E2904" s="47">
        <v>290</v>
      </c>
      <c r="F2904" s="47">
        <v>301</v>
      </c>
      <c r="G2904" s="47" t="s">
        <v>252</v>
      </c>
      <c r="H2904" s="47" t="s">
        <v>364</v>
      </c>
      <c r="I2904" s="47" t="s">
        <v>693</v>
      </c>
      <c r="J2904" s="533">
        <v>50000094</v>
      </c>
      <c r="K2904" s="14" t="s">
        <v>64</v>
      </c>
      <c r="L2904" s="14" t="s">
        <v>57</v>
      </c>
      <c r="M2904" s="45">
        <v>2904</v>
      </c>
      <c r="N2904" s="45">
        <v>1</v>
      </c>
      <c r="O2904" s="46">
        <v>40988.624807464468</v>
      </c>
      <c r="Q2904" s="12" t="s">
        <v>379</v>
      </c>
      <c r="T2904" s="59" t="s">
        <v>108</v>
      </c>
      <c r="U2904" s="14">
        <v>0</v>
      </c>
      <c r="V2904" s="59" t="s">
        <v>174</v>
      </c>
      <c r="X2904" s="46">
        <v>11456.454807464475</v>
      </c>
      <c r="Y2904" s="46">
        <v>14095.514807464475</v>
      </c>
      <c r="Z2904" s="46">
        <v>14124.234807464474</v>
      </c>
      <c r="AA2904" s="46">
        <v>14148.974807464474</v>
      </c>
      <c r="AB2904" s="46">
        <v>14175.704807464474</v>
      </c>
      <c r="AC2904" s="46">
        <v>16814.764807464475</v>
      </c>
      <c r="AD2904" s="46">
        <v>19453.824807464476</v>
      </c>
      <c r="AE2904" s="46">
        <v>22208.174807464475</v>
      </c>
      <c r="AF2904" s="46">
        <v>24962.524807464473</v>
      </c>
      <c r="AG2904" s="46">
        <v>27716.874807464472</v>
      </c>
      <c r="AH2904" s="46">
        <v>30471.22480746447</v>
      </c>
      <c r="AI2904" s="46">
        <v>33225.574807464473</v>
      </c>
      <c r="AJ2904" s="46">
        <v>35979.924807464471</v>
      </c>
      <c r="AK2904" s="46">
        <v>38234.27480746447</v>
      </c>
      <c r="AL2904" s="46">
        <v>40988.624807464468</v>
      </c>
      <c r="AM2904" s="46">
        <v>0</v>
      </c>
    </row>
    <row r="2905" spans="5:39" x14ac:dyDescent="0.2">
      <c r="E2905" s="47">
        <v>290</v>
      </c>
      <c r="F2905" s="47">
        <v>301</v>
      </c>
      <c r="G2905" s="47" t="s">
        <v>252</v>
      </c>
      <c r="H2905" s="47" t="s">
        <v>364</v>
      </c>
      <c r="I2905" s="47" t="s">
        <v>693</v>
      </c>
      <c r="J2905" s="533">
        <v>50000094</v>
      </c>
      <c r="K2905" s="14" t="s">
        <v>64</v>
      </c>
      <c r="L2905" s="14" t="s">
        <v>54</v>
      </c>
      <c r="M2905" s="45">
        <v>2905</v>
      </c>
      <c r="N2905" s="45">
        <v>1</v>
      </c>
      <c r="O2905" s="46">
        <v>53387.165192535533</v>
      </c>
      <c r="Q2905" s="12" t="s">
        <v>379</v>
      </c>
      <c r="T2905" s="59" t="s">
        <v>108</v>
      </c>
      <c r="U2905" s="14">
        <v>0</v>
      </c>
      <c r="V2905" s="59" t="s">
        <v>174</v>
      </c>
      <c r="X2905" s="46">
        <v>13821.575192535525</v>
      </c>
      <c r="Y2905" s="46">
        <v>15923.075192535525</v>
      </c>
      <c r="Z2905" s="46">
        <v>21688.665192535525</v>
      </c>
      <c r="AA2905" s="46">
        <v>26286.745192535527</v>
      </c>
      <c r="AB2905" s="46">
        <v>30842.915192535525</v>
      </c>
      <c r="AC2905" s="46">
        <v>31984.475192535527</v>
      </c>
      <c r="AD2905" s="46">
        <v>34602.79519253553</v>
      </c>
      <c r="AE2905" s="46">
        <v>37325.425192535527</v>
      </c>
      <c r="AF2905" s="46">
        <v>44394.135192535527</v>
      </c>
      <c r="AG2905" s="46">
        <v>44256.755192535529</v>
      </c>
      <c r="AH2905" s="46">
        <v>38468.895192535529</v>
      </c>
      <c r="AI2905" s="46">
        <v>40952.29519253553</v>
      </c>
      <c r="AJ2905" s="46">
        <v>44019.515192535531</v>
      </c>
      <c r="AK2905" s="46">
        <v>47342.485192535532</v>
      </c>
      <c r="AL2905" s="46">
        <v>53387.165192535533</v>
      </c>
      <c r="AM2905" s="46">
        <v>18875.158000000003</v>
      </c>
    </row>
    <row r="2906" spans="5:39" x14ac:dyDescent="0.2">
      <c r="E2906" s="47">
        <v>290</v>
      </c>
      <c r="F2906" s="47">
        <v>301</v>
      </c>
      <c r="G2906" s="47" t="s">
        <v>252</v>
      </c>
      <c r="H2906" s="47" t="s">
        <v>364</v>
      </c>
      <c r="I2906" s="47" t="s">
        <v>693</v>
      </c>
      <c r="J2906" s="533">
        <v>50000094</v>
      </c>
      <c r="K2906" s="14" t="s">
        <v>64</v>
      </c>
      <c r="L2906" s="14" t="s">
        <v>58</v>
      </c>
      <c r="M2906" s="45">
        <v>2906</v>
      </c>
      <c r="N2906" s="45">
        <v>1</v>
      </c>
      <c r="O2906" s="46">
        <v>0</v>
      </c>
      <c r="Q2906" s="12" t="s">
        <v>379</v>
      </c>
      <c r="T2906" s="59" t="s">
        <v>108</v>
      </c>
      <c r="U2906" s="14">
        <v>0</v>
      </c>
      <c r="V2906" s="59" t="s">
        <v>174</v>
      </c>
      <c r="X2906" s="46">
        <v>0</v>
      </c>
      <c r="Y2906" s="46">
        <v>49.999999999996362</v>
      </c>
      <c r="Z2906" s="46">
        <v>99.999999999992724</v>
      </c>
      <c r="AA2906" s="46">
        <v>149.99999999999272</v>
      </c>
      <c r="AB2906" s="46">
        <v>199.99999999999636</v>
      </c>
      <c r="AC2906" s="46">
        <v>249.99999999999636</v>
      </c>
      <c r="AD2906" s="46">
        <v>299.99999999998545</v>
      </c>
      <c r="AE2906" s="46">
        <v>349.99999999999272</v>
      </c>
      <c r="AF2906" s="46">
        <v>399.99999999998545</v>
      </c>
      <c r="AG2906" s="46">
        <v>449.99999999999272</v>
      </c>
      <c r="AH2906" s="46">
        <v>499.99999999999272</v>
      </c>
      <c r="AI2906" s="46">
        <v>0</v>
      </c>
      <c r="AJ2906" s="46">
        <v>-500</v>
      </c>
      <c r="AK2906" s="46">
        <v>0</v>
      </c>
      <c r="AL2906" s="46">
        <v>0</v>
      </c>
      <c r="AM2906" s="46">
        <v>0</v>
      </c>
    </row>
    <row r="2907" spans="5:39" x14ac:dyDescent="0.2">
      <c r="E2907" s="47">
        <v>290</v>
      </c>
      <c r="F2907" s="47">
        <v>301</v>
      </c>
      <c r="G2907" s="47" t="s">
        <v>252</v>
      </c>
      <c r="H2907" s="47" t="s">
        <v>364</v>
      </c>
      <c r="I2907" s="47" t="s">
        <v>693</v>
      </c>
      <c r="J2907" s="533">
        <v>50000094</v>
      </c>
      <c r="K2907" s="14" t="s">
        <v>67</v>
      </c>
      <c r="L2907" s="14" t="s">
        <v>67</v>
      </c>
      <c r="M2907" s="45">
        <v>2907</v>
      </c>
      <c r="N2907" s="45">
        <v>1</v>
      </c>
      <c r="O2907" s="53">
        <v>255.06401482838555</v>
      </c>
      <c r="P2907" s="54">
        <v>245.06401482838555</v>
      </c>
      <c r="Q2907" s="55" t="s">
        <v>379</v>
      </c>
      <c r="R2907" s="56">
        <v>23.000599127588998</v>
      </c>
      <c r="S2907" s="57" t="s">
        <v>370</v>
      </c>
      <c r="T2907" s="60" t="s">
        <v>108</v>
      </c>
      <c r="U2907" s="14">
        <v>42</v>
      </c>
      <c r="V2907" s="60" t="s">
        <v>174</v>
      </c>
      <c r="Y2907" s="46">
        <v>255.06401482838555</v>
      </c>
      <c r="Z2907" s="46">
        <v>255.06401482838555</v>
      </c>
      <c r="AA2907" s="46">
        <v>255.06401482838555</v>
      </c>
      <c r="AB2907" s="46">
        <v>255.06401482838555</v>
      </c>
      <c r="AC2907" s="46">
        <v>255.06401482838555</v>
      </c>
      <c r="AD2907" s="46">
        <v>255.06401482838555</v>
      </c>
      <c r="AE2907" s="46">
        <v>255.06401482838555</v>
      </c>
      <c r="AF2907" s="46">
        <v>255.06401482838555</v>
      </c>
      <c r="AG2907" s="46">
        <v>255.06401482838555</v>
      </c>
      <c r="AH2907" s="46">
        <v>255.06401482838555</v>
      </c>
      <c r="AI2907" s="46">
        <v>255.06401482838555</v>
      </c>
      <c r="AJ2907" s="46">
        <v>255.06401482838555</v>
      </c>
      <c r="AK2907" s="46">
        <v>255.06401482838555</v>
      </c>
      <c r="AL2907" s="46">
        <v>255.06401482838555</v>
      </c>
      <c r="AM2907" s="46">
        <v>255.06401482838555</v>
      </c>
    </row>
    <row r="2908" spans="5:39" x14ac:dyDescent="0.2">
      <c r="E2908" s="14">
        <v>291</v>
      </c>
      <c r="F2908" s="14">
        <v>302</v>
      </c>
      <c r="G2908" s="14" t="s">
        <v>252</v>
      </c>
      <c r="H2908" s="14" t="s">
        <v>694</v>
      </c>
      <c r="I2908" s="14" t="s">
        <v>695</v>
      </c>
      <c r="J2908" s="531">
        <v>50000095</v>
      </c>
      <c r="K2908" s="14" t="s">
        <v>59</v>
      </c>
      <c r="L2908" s="14" t="s">
        <v>57</v>
      </c>
      <c r="M2908" s="45">
        <v>2908</v>
      </c>
      <c r="N2908" s="45">
        <v>1</v>
      </c>
      <c r="O2908" s="46">
        <v>2781.78</v>
      </c>
      <c r="Q2908" s="12" t="s">
        <v>376</v>
      </c>
      <c r="T2908" s="59" t="s">
        <v>73</v>
      </c>
      <c r="U2908" s="14">
        <v>37</v>
      </c>
      <c r="V2908" s="59" t="s">
        <v>150</v>
      </c>
      <c r="Y2908" s="46">
        <v>2665.34</v>
      </c>
      <c r="Z2908" s="46">
        <v>2671.33</v>
      </c>
      <c r="AA2908" s="46">
        <v>2669.33</v>
      </c>
      <c r="AB2908" s="46">
        <v>2669.33</v>
      </c>
      <c r="AC2908" s="46">
        <v>2665.34</v>
      </c>
      <c r="AD2908" s="46">
        <v>2665.34</v>
      </c>
      <c r="AE2908" s="46">
        <v>2781.78</v>
      </c>
      <c r="AF2908" s="46">
        <v>2781.78</v>
      </c>
      <c r="AG2908" s="46">
        <v>2781.78</v>
      </c>
      <c r="AH2908" s="46">
        <v>2781.78</v>
      </c>
      <c r="AI2908" s="46">
        <v>2781.78</v>
      </c>
      <c r="AJ2908" s="46">
        <v>2781.78</v>
      </c>
      <c r="AK2908" s="46">
        <v>2781.78</v>
      </c>
      <c r="AL2908" s="46">
        <v>2781.78</v>
      </c>
      <c r="AM2908" s="46">
        <v>0</v>
      </c>
    </row>
    <row r="2909" spans="5:39" x14ac:dyDescent="0.2">
      <c r="E2909" s="47">
        <v>291</v>
      </c>
      <c r="F2909" s="47">
        <v>302</v>
      </c>
      <c r="G2909" s="47" t="s">
        <v>252</v>
      </c>
      <c r="H2909" s="47" t="s">
        <v>694</v>
      </c>
      <c r="I2909" s="47" t="s">
        <v>695</v>
      </c>
      <c r="J2909" s="533">
        <v>50000095</v>
      </c>
      <c r="K2909" s="14" t="s">
        <v>59</v>
      </c>
      <c r="L2909" s="14" t="s">
        <v>54</v>
      </c>
      <c r="M2909" s="45">
        <v>2909</v>
      </c>
      <c r="N2909" s="45">
        <v>1</v>
      </c>
      <c r="O2909" s="46">
        <v>4306.82</v>
      </c>
      <c r="Q2909" s="12" t="s">
        <v>376</v>
      </c>
      <c r="T2909" s="59" t="s">
        <v>73</v>
      </c>
      <c r="U2909" s="14">
        <v>0</v>
      </c>
      <c r="V2909" s="59" t="s">
        <v>150</v>
      </c>
      <c r="Y2909" s="46">
        <v>2849.6100000000006</v>
      </c>
      <c r="Z2909" s="46">
        <v>3179.2</v>
      </c>
      <c r="AA2909" s="46">
        <v>2863.34</v>
      </c>
      <c r="AB2909" s="46">
        <v>3617.05</v>
      </c>
      <c r="AC2909" s="46">
        <v>1934.31</v>
      </c>
      <c r="AD2909" s="46">
        <v>1236.17</v>
      </c>
      <c r="AE2909" s="46">
        <v>916.76</v>
      </c>
      <c r="AF2909" s="46">
        <v>1639.8099999999997</v>
      </c>
      <c r="AG2909" s="46">
        <v>1732.1499999999996</v>
      </c>
      <c r="AH2909" s="46">
        <v>1729.4699999999998</v>
      </c>
      <c r="AI2909" s="46">
        <v>3126.71</v>
      </c>
      <c r="AJ2909" s="46">
        <v>3334.4999999999995</v>
      </c>
      <c r="AK2909" s="46">
        <v>3944.47</v>
      </c>
      <c r="AL2909" s="46">
        <v>4306.82</v>
      </c>
      <c r="AM2909" s="46">
        <v>0</v>
      </c>
    </row>
    <row r="2910" spans="5:39" x14ac:dyDescent="0.2">
      <c r="E2910" s="47">
        <v>291</v>
      </c>
      <c r="F2910" s="47">
        <v>302</v>
      </c>
      <c r="G2910" s="47" t="s">
        <v>252</v>
      </c>
      <c r="H2910" s="47" t="s">
        <v>694</v>
      </c>
      <c r="I2910" s="47" t="s">
        <v>695</v>
      </c>
      <c r="J2910" s="533">
        <v>50000095</v>
      </c>
      <c r="K2910" s="14" t="s">
        <v>59</v>
      </c>
      <c r="L2910" s="14" t="s">
        <v>58</v>
      </c>
      <c r="M2910" s="45">
        <v>2910</v>
      </c>
      <c r="N2910" s="45">
        <v>1</v>
      </c>
      <c r="O2910" s="46">
        <v>50</v>
      </c>
      <c r="Q2910" s="12" t="s">
        <v>376</v>
      </c>
      <c r="T2910" s="59" t="s">
        <v>73</v>
      </c>
      <c r="U2910" s="14">
        <v>0</v>
      </c>
      <c r="V2910" s="59" t="s">
        <v>150</v>
      </c>
      <c r="Y2910" s="46">
        <v>49.999999999999091</v>
      </c>
      <c r="Z2910" s="46">
        <v>50</v>
      </c>
      <c r="AA2910" s="46">
        <v>50</v>
      </c>
      <c r="AB2910" s="46">
        <v>50</v>
      </c>
      <c r="AC2910" s="46">
        <v>49.999999999999545</v>
      </c>
      <c r="AD2910" s="46">
        <v>50</v>
      </c>
      <c r="AE2910" s="46">
        <v>49.999999999999773</v>
      </c>
      <c r="AF2910" s="46">
        <v>50.000000000000227</v>
      </c>
      <c r="AG2910" s="46">
        <v>50.000000000000455</v>
      </c>
      <c r="AH2910" s="46">
        <v>50</v>
      </c>
      <c r="AI2910" s="46">
        <v>49.999999999999545</v>
      </c>
      <c r="AJ2910" s="46">
        <v>50</v>
      </c>
      <c r="AK2910" s="46">
        <v>50</v>
      </c>
      <c r="AL2910" s="46">
        <v>50</v>
      </c>
      <c r="AM2910" s="46">
        <v>0</v>
      </c>
    </row>
    <row r="2911" spans="5:39" x14ac:dyDescent="0.2">
      <c r="E2911" s="47">
        <v>291</v>
      </c>
      <c r="F2911" s="47">
        <v>302</v>
      </c>
      <c r="G2911" s="47" t="s">
        <v>252</v>
      </c>
      <c r="H2911" s="47" t="s">
        <v>694</v>
      </c>
      <c r="I2911" s="47" t="s">
        <v>695</v>
      </c>
      <c r="J2911" s="533">
        <v>50000095</v>
      </c>
      <c r="K2911" s="14" t="s">
        <v>59</v>
      </c>
      <c r="L2911" s="14" t="s">
        <v>31</v>
      </c>
      <c r="M2911" s="45">
        <v>2911</v>
      </c>
      <c r="N2911" s="45">
        <v>1</v>
      </c>
      <c r="O2911" s="48">
        <v>7138.6</v>
      </c>
      <c r="Q2911" s="12" t="s">
        <v>376</v>
      </c>
      <c r="R2911" s="46">
        <v>5860.8</v>
      </c>
      <c r="T2911" s="59" t="s">
        <v>73</v>
      </c>
      <c r="U2911" s="14">
        <v>0</v>
      </c>
      <c r="V2911" s="59" t="s">
        <v>150</v>
      </c>
      <c r="X2911" s="46">
        <v>21791.65</v>
      </c>
      <c r="Y2911" s="46">
        <v>5564.95</v>
      </c>
      <c r="Z2911" s="46">
        <v>5900.53</v>
      </c>
      <c r="AA2911" s="46">
        <v>5582.67</v>
      </c>
      <c r="AB2911" s="46">
        <v>6336.38</v>
      </c>
      <c r="AC2911" s="46">
        <v>4649.6499999999996</v>
      </c>
      <c r="AD2911" s="46">
        <v>3951.51</v>
      </c>
      <c r="AE2911" s="46">
        <v>3748.54</v>
      </c>
      <c r="AF2911" s="46">
        <v>4471.59</v>
      </c>
      <c r="AG2911" s="46">
        <v>4563.93</v>
      </c>
      <c r="AH2911" s="46">
        <v>4561.25</v>
      </c>
      <c r="AI2911" s="46">
        <v>5958.49</v>
      </c>
      <c r="AJ2911" s="46">
        <v>6166.28</v>
      </c>
      <c r="AK2911" s="46">
        <v>6776.25</v>
      </c>
      <c r="AL2911" s="46">
        <v>7138.6</v>
      </c>
      <c r="AM2911" s="46">
        <v>0</v>
      </c>
    </row>
    <row r="2912" spans="5:39" x14ac:dyDescent="0.2">
      <c r="E2912" s="47">
        <v>291</v>
      </c>
      <c r="F2912" s="47">
        <v>302</v>
      </c>
      <c r="G2912" s="47" t="s">
        <v>252</v>
      </c>
      <c r="H2912" s="47" t="s">
        <v>694</v>
      </c>
      <c r="I2912" s="47" t="s">
        <v>695</v>
      </c>
      <c r="J2912" s="533">
        <v>50000095</v>
      </c>
      <c r="K2912" s="14" t="s">
        <v>37</v>
      </c>
      <c r="L2912" s="14" t="s">
        <v>31</v>
      </c>
      <c r="M2912" s="45">
        <v>2912</v>
      </c>
      <c r="N2912" s="45">
        <v>1</v>
      </c>
      <c r="O2912" s="48">
        <v>0</v>
      </c>
      <c r="P2912" s="48"/>
      <c r="Q2912" s="12" t="s">
        <v>376</v>
      </c>
      <c r="R2912" s="46">
        <v>4366.666666666667</v>
      </c>
      <c r="T2912" s="59" t="s">
        <v>73</v>
      </c>
      <c r="U2912" s="14">
        <v>0</v>
      </c>
      <c r="V2912" s="59" t="s">
        <v>150</v>
      </c>
      <c r="Y2912" s="46">
        <v>7000</v>
      </c>
      <c r="Z2912" s="46">
        <v>0</v>
      </c>
      <c r="AA2912" s="46">
        <v>10000</v>
      </c>
      <c r="AB2912" s="46">
        <v>0</v>
      </c>
      <c r="AC2912" s="46">
        <v>10000</v>
      </c>
      <c r="AD2912" s="46">
        <v>10777</v>
      </c>
      <c r="AE2912" s="46">
        <v>9800</v>
      </c>
      <c r="AF2912" s="46">
        <v>10000</v>
      </c>
      <c r="AG2912" s="46">
        <v>6000</v>
      </c>
      <c r="AH2912" s="46">
        <v>0</v>
      </c>
      <c r="AI2912" s="46">
        <v>5000</v>
      </c>
      <c r="AJ2912" s="46">
        <v>9200</v>
      </c>
      <c r="AK2912" s="46">
        <v>6000</v>
      </c>
      <c r="AL2912" s="46">
        <v>0</v>
      </c>
      <c r="AM2912" s="46">
        <v>13385.27</v>
      </c>
    </row>
    <row r="2913" spans="5:39" x14ac:dyDescent="0.2">
      <c r="E2913" s="47">
        <v>291</v>
      </c>
      <c r="F2913" s="47">
        <v>302</v>
      </c>
      <c r="G2913" s="47" t="s">
        <v>252</v>
      </c>
      <c r="H2913" s="47" t="s">
        <v>694</v>
      </c>
      <c r="I2913" s="47" t="s">
        <v>695</v>
      </c>
      <c r="J2913" s="533">
        <v>50000095</v>
      </c>
      <c r="K2913" s="14" t="s">
        <v>65</v>
      </c>
      <c r="L2913" s="14" t="s">
        <v>31</v>
      </c>
      <c r="M2913" s="45">
        <v>2913</v>
      </c>
      <c r="N2913" s="45">
        <v>1</v>
      </c>
      <c r="O2913" s="52">
        <v>13385.269999999999</v>
      </c>
      <c r="P2913" s="48">
        <v>13385.27</v>
      </c>
      <c r="Q2913" s="12" t="s">
        <v>376</v>
      </c>
      <c r="R2913" s="46">
        <v>2230.8783333333331</v>
      </c>
      <c r="T2913" s="59" t="s">
        <v>73</v>
      </c>
      <c r="U2913" s="14">
        <v>0</v>
      </c>
      <c r="V2913" s="59" t="s">
        <v>150</v>
      </c>
      <c r="X2913" s="46">
        <v>0</v>
      </c>
      <c r="Y2913" s="46">
        <v>0</v>
      </c>
      <c r="Z2913" s="46">
        <v>0</v>
      </c>
      <c r="AA2913" s="46">
        <v>0</v>
      </c>
      <c r="AB2913" s="46">
        <v>0</v>
      </c>
      <c r="AC2913" s="46">
        <v>0</v>
      </c>
      <c r="AD2913" s="46">
        <v>0</v>
      </c>
      <c r="AE2913" s="46">
        <v>0</v>
      </c>
      <c r="AF2913" s="46">
        <v>0</v>
      </c>
      <c r="AG2913" s="46">
        <v>0</v>
      </c>
      <c r="AH2913" s="46">
        <v>0</v>
      </c>
      <c r="AI2913" s="46">
        <v>0</v>
      </c>
      <c r="AJ2913" s="46">
        <v>0</v>
      </c>
      <c r="AK2913" s="46">
        <v>6246.6699999999983</v>
      </c>
      <c r="AL2913" s="46">
        <v>7138.6</v>
      </c>
      <c r="AM2913" s="46">
        <v>0</v>
      </c>
    </row>
    <row r="2914" spans="5:39" x14ac:dyDescent="0.2">
      <c r="E2914" s="47">
        <v>291</v>
      </c>
      <c r="F2914" s="47">
        <v>302</v>
      </c>
      <c r="G2914" s="47" t="s">
        <v>252</v>
      </c>
      <c r="H2914" s="47" t="s">
        <v>694</v>
      </c>
      <c r="I2914" s="47" t="s">
        <v>695</v>
      </c>
      <c r="J2914" s="533">
        <v>50000095</v>
      </c>
      <c r="K2914" s="14" t="s">
        <v>64</v>
      </c>
      <c r="L2914" s="14" t="s">
        <v>57</v>
      </c>
      <c r="M2914" s="45">
        <v>2914</v>
      </c>
      <c r="N2914" s="45">
        <v>1</v>
      </c>
      <c r="O2914" s="46">
        <v>2781.78</v>
      </c>
      <c r="Q2914" s="12" t="s">
        <v>376</v>
      </c>
      <c r="T2914" s="59" t="s">
        <v>73</v>
      </c>
      <c r="U2914" s="14">
        <v>0</v>
      </c>
      <c r="V2914" s="59" t="s">
        <v>150</v>
      </c>
      <c r="X2914" s="46">
        <v>0</v>
      </c>
      <c r="Y2914" s="46">
        <v>0</v>
      </c>
      <c r="Z2914" s="46">
        <v>2671.33</v>
      </c>
      <c r="AA2914" s="46">
        <v>0</v>
      </c>
      <c r="AB2914" s="46">
        <v>2669.33</v>
      </c>
      <c r="AC2914" s="46">
        <v>0</v>
      </c>
      <c r="AD2914" s="46">
        <v>0</v>
      </c>
      <c r="AE2914" s="46">
        <v>0</v>
      </c>
      <c r="AF2914" s="46">
        <v>0</v>
      </c>
      <c r="AG2914" s="46">
        <v>0</v>
      </c>
      <c r="AH2914" s="46">
        <v>2781.78</v>
      </c>
      <c r="AI2914" s="46">
        <v>563.5600000000004</v>
      </c>
      <c r="AJ2914" s="46">
        <v>0</v>
      </c>
      <c r="AK2914" s="46">
        <v>0</v>
      </c>
      <c r="AL2914" s="46">
        <v>2781.78</v>
      </c>
      <c r="AM2914" s="46">
        <v>0</v>
      </c>
    </row>
    <row r="2915" spans="5:39" x14ac:dyDescent="0.2">
      <c r="E2915" s="47">
        <v>291</v>
      </c>
      <c r="F2915" s="47">
        <v>302</v>
      </c>
      <c r="G2915" s="47" t="s">
        <v>252</v>
      </c>
      <c r="H2915" s="47" t="s">
        <v>694</v>
      </c>
      <c r="I2915" s="47" t="s">
        <v>695</v>
      </c>
      <c r="J2915" s="533">
        <v>50000095</v>
      </c>
      <c r="K2915" s="14" t="s">
        <v>64</v>
      </c>
      <c r="L2915" s="14" t="s">
        <v>54</v>
      </c>
      <c r="M2915" s="45">
        <v>2915</v>
      </c>
      <c r="N2915" s="45">
        <v>1</v>
      </c>
      <c r="O2915" s="46">
        <v>7369.09</v>
      </c>
      <c r="Q2915" s="12" t="s">
        <v>376</v>
      </c>
      <c r="T2915" s="59" t="s">
        <v>73</v>
      </c>
      <c r="U2915" s="14">
        <v>0</v>
      </c>
      <c r="V2915" s="59" t="s">
        <v>150</v>
      </c>
      <c r="X2915" s="46">
        <v>0</v>
      </c>
      <c r="Y2915" s="46">
        <v>0</v>
      </c>
      <c r="Z2915" s="46">
        <v>3179.2</v>
      </c>
      <c r="AA2915" s="46">
        <v>1383.1999999999998</v>
      </c>
      <c r="AB2915" s="46">
        <v>5000.25</v>
      </c>
      <c r="AC2915" s="46">
        <v>2269.2299999999996</v>
      </c>
      <c r="AD2915" s="46">
        <v>0</v>
      </c>
      <c r="AE2915" s="46">
        <v>0</v>
      </c>
      <c r="AF2915" s="46">
        <v>0</v>
      </c>
      <c r="AG2915" s="46">
        <v>0</v>
      </c>
      <c r="AH2915" s="46">
        <v>1729.4699999999998</v>
      </c>
      <c r="AI2915" s="46">
        <v>4856.18</v>
      </c>
      <c r="AJ2915" s="46">
        <v>2336.0200000000004</v>
      </c>
      <c r="AK2915" s="46">
        <v>3062.27</v>
      </c>
      <c r="AL2915" s="46">
        <v>7369.09</v>
      </c>
      <c r="AM2915" s="46">
        <v>0</v>
      </c>
    </row>
    <row r="2916" spans="5:39" x14ac:dyDescent="0.2">
      <c r="E2916" s="47">
        <v>291</v>
      </c>
      <c r="F2916" s="47">
        <v>302</v>
      </c>
      <c r="G2916" s="47" t="s">
        <v>252</v>
      </c>
      <c r="H2916" s="47" t="s">
        <v>694</v>
      </c>
      <c r="I2916" s="47" t="s">
        <v>695</v>
      </c>
      <c r="J2916" s="533">
        <v>50000095</v>
      </c>
      <c r="K2916" s="14" t="s">
        <v>64</v>
      </c>
      <c r="L2916" s="14" t="s">
        <v>58</v>
      </c>
      <c r="M2916" s="45">
        <v>2916</v>
      </c>
      <c r="N2916" s="45">
        <v>1</v>
      </c>
      <c r="O2916" s="46">
        <v>3234.4000000000033</v>
      </c>
      <c r="Q2916" s="12" t="s">
        <v>376</v>
      </c>
      <c r="T2916" s="59" t="s">
        <v>73</v>
      </c>
      <c r="U2916" s="14">
        <v>0</v>
      </c>
      <c r="V2916" s="59" t="s">
        <v>150</v>
      </c>
      <c r="X2916" s="46">
        <v>0</v>
      </c>
      <c r="Y2916" s="46">
        <v>20356.600000000002</v>
      </c>
      <c r="Z2916" s="46">
        <v>20406.600000000002</v>
      </c>
      <c r="AA2916" s="46">
        <v>20456.600000000002</v>
      </c>
      <c r="AB2916" s="46">
        <v>20506.599999999999</v>
      </c>
      <c r="AC2916" s="46">
        <v>20556.600000000002</v>
      </c>
      <c r="AD2916" s="46">
        <v>16000.340000000004</v>
      </c>
      <c r="AE2916" s="46">
        <v>9948.8800000000047</v>
      </c>
      <c r="AF2916" s="46">
        <v>4420.4700000000012</v>
      </c>
      <c r="AG2916" s="46">
        <v>2984.3999999999942</v>
      </c>
      <c r="AH2916" s="46">
        <v>3034.3999999999937</v>
      </c>
      <c r="AI2916" s="46">
        <v>3084.3999999999987</v>
      </c>
      <c r="AJ2916" s="46">
        <v>3134.3999999999978</v>
      </c>
      <c r="AK2916" s="46">
        <v>3184.3999999999983</v>
      </c>
      <c r="AL2916" s="46">
        <v>3234.4000000000033</v>
      </c>
      <c r="AM2916" s="46">
        <v>0</v>
      </c>
    </row>
    <row r="2917" spans="5:39" x14ac:dyDescent="0.2">
      <c r="E2917" s="47">
        <v>291</v>
      </c>
      <c r="F2917" s="47">
        <v>302</v>
      </c>
      <c r="G2917" s="47" t="s">
        <v>252</v>
      </c>
      <c r="H2917" s="47" t="s">
        <v>694</v>
      </c>
      <c r="I2917" s="47" t="s">
        <v>695</v>
      </c>
      <c r="J2917" s="533">
        <v>50000095</v>
      </c>
      <c r="K2917" s="14" t="s">
        <v>67</v>
      </c>
      <c r="L2917" s="14" t="s">
        <v>67</v>
      </c>
      <c r="M2917" s="45">
        <v>2917</v>
      </c>
      <c r="N2917" s="45">
        <v>1</v>
      </c>
      <c r="O2917" s="53">
        <v>13.067107350092556</v>
      </c>
      <c r="P2917" s="54">
        <v>3.0671073500925559</v>
      </c>
      <c r="Q2917" s="55" t="s">
        <v>376</v>
      </c>
      <c r="R2917" s="56">
        <v>2.2838639776139775</v>
      </c>
      <c r="S2917" s="57" t="s">
        <v>370</v>
      </c>
      <c r="T2917" s="60" t="s">
        <v>73</v>
      </c>
      <c r="U2917" s="14">
        <v>0</v>
      </c>
      <c r="V2917" s="60" t="s">
        <v>150</v>
      </c>
      <c r="Y2917" s="46">
        <v>13.067107350092556</v>
      </c>
      <c r="Z2917" s="46">
        <v>13.067107350092556</v>
      </c>
      <c r="AA2917" s="46">
        <v>13.067107350092556</v>
      </c>
      <c r="AB2917" s="46">
        <v>13.067107350092556</v>
      </c>
      <c r="AC2917" s="46">
        <v>13.067107350092556</v>
      </c>
      <c r="AD2917" s="46">
        <v>13.067107350092556</v>
      </c>
      <c r="AE2917" s="46">
        <v>13.067107350092556</v>
      </c>
      <c r="AF2917" s="46">
        <v>13.067107350092556</v>
      </c>
      <c r="AG2917" s="46">
        <v>13.067107350092556</v>
      </c>
      <c r="AH2917" s="46">
        <v>13.067107350092556</v>
      </c>
      <c r="AI2917" s="46">
        <v>13.067107350092556</v>
      </c>
      <c r="AJ2917" s="46">
        <v>13.067107350092556</v>
      </c>
      <c r="AK2917" s="46">
        <v>13.067107350092556</v>
      </c>
      <c r="AL2917" s="46">
        <v>13.067107350092556</v>
      </c>
      <c r="AM2917" s="46">
        <v>13.067107350092556</v>
      </c>
    </row>
    <row r="2918" spans="5:39" x14ac:dyDescent="0.2">
      <c r="E2918" s="14">
        <v>292</v>
      </c>
      <c r="F2918" s="14">
        <v>303</v>
      </c>
      <c r="G2918" s="14" t="s">
        <v>252</v>
      </c>
      <c r="H2918" s="14" t="s">
        <v>696</v>
      </c>
      <c r="I2918" s="14" t="s">
        <v>697</v>
      </c>
      <c r="J2918" s="531">
        <v>50000096</v>
      </c>
      <c r="K2918" s="14" t="s">
        <v>59</v>
      </c>
      <c r="L2918" s="14" t="s">
        <v>57</v>
      </c>
      <c r="M2918" s="45">
        <v>2918</v>
      </c>
      <c r="N2918" s="45">
        <v>1</v>
      </c>
      <c r="O2918" s="46">
        <v>1767.02</v>
      </c>
      <c r="Q2918" s="12">
        <v>0</v>
      </c>
      <c r="T2918" s="59">
        <v>0</v>
      </c>
      <c r="U2918" s="14">
        <v>0</v>
      </c>
      <c r="V2918" s="59" t="s">
        <v>175</v>
      </c>
      <c r="Y2918" s="46">
        <v>1693.05</v>
      </c>
      <c r="Z2918" s="46">
        <v>1697.04</v>
      </c>
      <c r="AA2918" s="46">
        <v>1697.05</v>
      </c>
      <c r="AB2918" s="46">
        <v>1697.04</v>
      </c>
      <c r="AC2918" s="46">
        <v>1693.05</v>
      </c>
      <c r="AD2918" s="46">
        <v>1693.05</v>
      </c>
      <c r="AE2918" s="46">
        <v>1767.02</v>
      </c>
      <c r="AF2918" s="46">
        <v>1767.02</v>
      </c>
      <c r="AG2918" s="46">
        <v>1767.02</v>
      </c>
      <c r="AH2918" s="46">
        <v>1767.02</v>
      </c>
      <c r="AI2918" s="46">
        <v>1767.02</v>
      </c>
      <c r="AJ2918" s="46">
        <v>1767.02</v>
      </c>
      <c r="AK2918" s="46">
        <v>1767.02</v>
      </c>
      <c r="AL2918" s="46">
        <v>1767.02</v>
      </c>
      <c r="AM2918" s="46">
        <v>0</v>
      </c>
    </row>
    <row r="2919" spans="5:39" x14ac:dyDescent="0.2">
      <c r="E2919" s="47">
        <v>292</v>
      </c>
      <c r="F2919" s="47">
        <v>303</v>
      </c>
      <c r="G2919" s="47" t="s">
        <v>252</v>
      </c>
      <c r="H2919" s="47" t="s">
        <v>696</v>
      </c>
      <c r="I2919" s="47" t="s">
        <v>697</v>
      </c>
      <c r="J2919" s="533">
        <v>50000096</v>
      </c>
      <c r="K2919" s="14" t="s">
        <v>59</v>
      </c>
      <c r="L2919" s="14" t="s">
        <v>54</v>
      </c>
      <c r="M2919" s="45">
        <v>2919</v>
      </c>
      <c r="N2919" s="45">
        <v>1</v>
      </c>
      <c r="O2919" s="46">
        <v>2685.5899999999997</v>
      </c>
      <c r="Q2919" s="12">
        <v>0</v>
      </c>
      <c r="T2919" s="59">
        <v>0</v>
      </c>
      <c r="U2919" s="14">
        <v>0</v>
      </c>
      <c r="V2919" s="59" t="s">
        <v>175</v>
      </c>
      <c r="Y2919" s="46">
        <v>2147.2399999999998</v>
      </c>
      <c r="Z2919" s="46">
        <v>2534.5100000000002</v>
      </c>
      <c r="AA2919" s="46">
        <v>1729.91</v>
      </c>
      <c r="AB2919" s="46">
        <v>1243.3399999999999</v>
      </c>
      <c r="AC2919" s="46">
        <v>1592.7099999999998</v>
      </c>
      <c r="AD2919" s="46">
        <v>848.40000000000009</v>
      </c>
      <c r="AE2919" s="46">
        <v>418.02000000000004</v>
      </c>
      <c r="AF2919" s="46">
        <v>868.15</v>
      </c>
      <c r="AG2919" s="46">
        <v>1005.0999999999999</v>
      </c>
      <c r="AH2919" s="46">
        <v>1055.2600000000002</v>
      </c>
      <c r="AI2919" s="46">
        <v>1930.5</v>
      </c>
      <c r="AJ2919" s="46">
        <v>2340.38</v>
      </c>
      <c r="AK2919" s="46">
        <v>2569.2999999999997</v>
      </c>
      <c r="AL2919" s="46">
        <v>2685.5899999999997</v>
      </c>
      <c r="AM2919" s="46">
        <v>0</v>
      </c>
    </row>
    <row r="2920" spans="5:39" x14ac:dyDescent="0.2">
      <c r="E2920" s="47">
        <v>292</v>
      </c>
      <c r="F2920" s="47">
        <v>303</v>
      </c>
      <c r="G2920" s="47" t="s">
        <v>252</v>
      </c>
      <c r="H2920" s="47" t="s">
        <v>696</v>
      </c>
      <c r="I2920" s="47" t="s">
        <v>697</v>
      </c>
      <c r="J2920" s="533">
        <v>50000096</v>
      </c>
      <c r="K2920" s="14" t="s">
        <v>59</v>
      </c>
      <c r="L2920" s="14" t="s">
        <v>58</v>
      </c>
      <c r="M2920" s="45">
        <v>2920</v>
      </c>
      <c r="N2920" s="45">
        <v>1</v>
      </c>
      <c r="O2920" s="46">
        <v>50</v>
      </c>
      <c r="Q2920" s="12">
        <v>0</v>
      </c>
      <c r="T2920" s="59">
        <v>0</v>
      </c>
      <c r="U2920" s="14">
        <v>0</v>
      </c>
      <c r="V2920" s="59" t="s">
        <v>175</v>
      </c>
      <c r="Y2920" s="46">
        <v>50</v>
      </c>
      <c r="Z2920" s="46">
        <v>50</v>
      </c>
      <c r="AA2920" s="46">
        <v>50</v>
      </c>
      <c r="AB2920" s="46">
        <v>50.000000000000227</v>
      </c>
      <c r="AC2920" s="46">
        <v>50.000000000000455</v>
      </c>
      <c r="AD2920" s="46">
        <v>49.999999999999773</v>
      </c>
      <c r="AE2920" s="46">
        <v>49.999999999999943</v>
      </c>
      <c r="AF2920" s="46">
        <v>50.000000000000114</v>
      </c>
      <c r="AG2920" s="46">
        <v>50</v>
      </c>
      <c r="AH2920" s="46">
        <v>50</v>
      </c>
      <c r="AI2920" s="46">
        <v>50</v>
      </c>
      <c r="AJ2920" s="46">
        <v>49.999999999999545</v>
      </c>
      <c r="AK2920" s="46">
        <v>50</v>
      </c>
      <c r="AL2920" s="46">
        <v>50</v>
      </c>
      <c r="AM2920" s="46">
        <v>0</v>
      </c>
    </row>
    <row r="2921" spans="5:39" x14ac:dyDescent="0.2">
      <c r="E2921" s="47">
        <v>292</v>
      </c>
      <c r="F2921" s="47">
        <v>303</v>
      </c>
      <c r="G2921" s="47" t="s">
        <v>252</v>
      </c>
      <c r="H2921" s="47" t="s">
        <v>696</v>
      </c>
      <c r="I2921" s="47" t="s">
        <v>697</v>
      </c>
      <c r="J2921" s="533">
        <v>50000096</v>
      </c>
      <c r="K2921" s="14" t="s">
        <v>59</v>
      </c>
      <c r="L2921" s="14" t="s">
        <v>31</v>
      </c>
      <c r="M2921" s="45">
        <v>2921</v>
      </c>
      <c r="N2921" s="45">
        <v>1</v>
      </c>
      <c r="O2921" s="48">
        <v>4502.6099999999997</v>
      </c>
      <c r="Q2921" s="12">
        <v>0</v>
      </c>
      <c r="R2921" s="46">
        <v>3748.0416666666665</v>
      </c>
      <c r="T2921" s="59">
        <v>0</v>
      </c>
      <c r="U2921" s="14">
        <v>0</v>
      </c>
      <c r="V2921" s="59" t="s">
        <v>175</v>
      </c>
      <c r="X2921" s="46">
        <v>58264.19</v>
      </c>
      <c r="Y2921" s="46">
        <v>3890.29</v>
      </c>
      <c r="Z2921" s="46">
        <v>4281.55</v>
      </c>
      <c r="AA2921" s="46">
        <v>3476.96</v>
      </c>
      <c r="AB2921" s="46">
        <v>2990.38</v>
      </c>
      <c r="AC2921" s="46">
        <v>3335.76</v>
      </c>
      <c r="AD2921" s="46">
        <v>2591.4499999999998</v>
      </c>
      <c r="AE2921" s="46">
        <v>2235.04</v>
      </c>
      <c r="AF2921" s="46">
        <v>2685.17</v>
      </c>
      <c r="AG2921" s="46">
        <v>2822.12</v>
      </c>
      <c r="AH2921" s="46">
        <v>2872.28</v>
      </c>
      <c r="AI2921" s="46">
        <v>3747.52</v>
      </c>
      <c r="AJ2921" s="46">
        <v>4157.3999999999996</v>
      </c>
      <c r="AK2921" s="46">
        <v>4386.32</v>
      </c>
      <c r="AL2921" s="46">
        <v>4502.6099999999997</v>
      </c>
      <c r="AM2921" s="46">
        <v>0</v>
      </c>
    </row>
    <row r="2922" spans="5:39" x14ac:dyDescent="0.2">
      <c r="E2922" s="47">
        <v>292</v>
      </c>
      <c r="F2922" s="47">
        <v>303</v>
      </c>
      <c r="G2922" s="47" t="s">
        <v>252</v>
      </c>
      <c r="H2922" s="47" t="s">
        <v>696</v>
      </c>
      <c r="I2922" s="47" t="s">
        <v>697</v>
      </c>
      <c r="J2922" s="533">
        <v>50000096</v>
      </c>
      <c r="K2922" s="14" t="s">
        <v>37</v>
      </c>
      <c r="L2922" s="14" t="s">
        <v>31</v>
      </c>
      <c r="M2922" s="45">
        <v>2922</v>
      </c>
      <c r="N2922" s="45">
        <v>1</v>
      </c>
      <c r="O2922" s="48">
        <v>6174.64</v>
      </c>
      <c r="P2922" s="48"/>
      <c r="Q2922" s="12">
        <v>0</v>
      </c>
      <c r="R2922" s="46">
        <v>5029.1066666666666</v>
      </c>
      <c r="T2922" s="59">
        <v>0</v>
      </c>
      <c r="U2922" s="14">
        <v>0</v>
      </c>
      <c r="V2922" s="59" t="s">
        <v>175</v>
      </c>
      <c r="Y2922" s="46">
        <v>8264.19</v>
      </c>
      <c r="Z2922" s="46">
        <v>0</v>
      </c>
      <c r="AA2922" s="46">
        <v>21000</v>
      </c>
      <c r="AB2922" s="46">
        <v>20648.8</v>
      </c>
      <c r="AC2922" s="46">
        <v>11648.8</v>
      </c>
      <c r="AD2922" s="46">
        <v>0</v>
      </c>
      <c r="AE2922" s="46">
        <v>0</v>
      </c>
      <c r="AF2922" s="46">
        <v>10000</v>
      </c>
      <c r="AG2922" s="46">
        <v>0</v>
      </c>
      <c r="AH2922" s="46">
        <v>5000</v>
      </c>
      <c r="AI2922" s="46">
        <v>0</v>
      </c>
      <c r="AJ2922" s="46">
        <v>15000</v>
      </c>
      <c r="AK2922" s="46">
        <v>4000</v>
      </c>
      <c r="AL2922" s="46">
        <v>6174.64</v>
      </c>
      <c r="AM2922" s="46">
        <v>900.52199999999993</v>
      </c>
    </row>
    <row r="2923" spans="5:39" x14ac:dyDescent="0.2">
      <c r="E2923" s="47">
        <v>292</v>
      </c>
      <c r="F2923" s="47">
        <v>303</v>
      </c>
      <c r="G2923" s="47" t="s">
        <v>252</v>
      </c>
      <c r="H2923" s="47" t="s">
        <v>696</v>
      </c>
      <c r="I2923" s="47" t="s">
        <v>697</v>
      </c>
      <c r="J2923" s="533">
        <v>50000096</v>
      </c>
      <c r="K2923" s="14" t="s">
        <v>65</v>
      </c>
      <c r="L2923" s="14" t="s">
        <v>31</v>
      </c>
      <c r="M2923" s="45">
        <v>2923</v>
      </c>
      <c r="N2923" s="45">
        <v>1</v>
      </c>
      <c r="O2923" s="52">
        <v>4502.6099999999851</v>
      </c>
      <c r="P2923" s="48">
        <v>900.52199999999993</v>
      </c>
      <c r="Q2923" s="12">
        <v>0</v>
      </c>
      <c r="R2923" s="46">
        <v>750.43499999999756</v>
      </c>
      <c r="T2923" s="59">
        <v>0</v>
      </c>
      <c r="U2923" s="14">
        <v>0</v>
      </c>
      <c r="V2923" s="59" t="s">
        <v>175</v>
      </c>
      <c r="X2923" s="46">
        <v>0</v>
      </c>
      <c r="Y2923" s="46">
        <v>0</v>
      </c>
      <c r="Z2923" s="46">
        <v>0</v>
      </c>
      <c r="AA2923" s="46">
        <v>0</v>
      </c>
      <c r="AB2923" s="46">
        <v>0</v>
      </c>
      <c r="AC2923" s="46">
        <v>0</v>
      </c>
      <c r="AD2923" s="46">
        <v>0</v>
      </c>
      <c r="AE2923" s="46">
        <v>0</v>
      </c>
      <c r="AF2923" s="46">
        <v>0</v>
      </c>
      <c r="AG2923" s="46">
        <v>0</v>
      </c>
      <c r="AH2923" s="46">
        <v>0</v>
      </c>
      <c r="AI2923" s="46">
        <v>0</v>
      </c>
      <c r="AJ2923" s="46">
        <v>0</v>
      </c>
      <c r="AK2923" s="46">
        <v>0</v>
      </c>
      <c r="AL2923" s="46">
        <v>4502.6099999999851</v>
      </c>
      <c r="AM2923" s="46">
        <v>0</v>
      </c>
    </row>
    <row r="2924" spans="5:39" x14ac:dyDescent="0.2">
      <c r="E2924" s="47">
        <v>292</v>
      </c>
      <c r="F2924" s="47">
        <v>303</v>
      </c>
      <c r="G2924" s="47" t="s">
        <v>252</v>
      </c>
      <c r="H2924" s="47" t="s">
        <v>696</v>
      </c>
      <c r="I2924" s="47" t="s">
        <v>697</v>
      </c>
      <c r="J2924" s="533">
        <v>50000096</v>
      </c>
      <c r="K2924" s="14" t="s">
        <v>64</v>
      </c>
      <c r="L2924" s="14" t="s">
        <v>57</v>
      </c>
      <c r="M2924" s="45">
        <v>2924</v>
      </c>
      <c r="N2924" s="45">
        <v>1</v>
      </c>
      <c r="O2924" s="46">
        <v>0</v>
      </c>
      <c r="Q2924" s="12">
        <v>0</v>
      </c>
      <c r="T2924" s="59">
        <v>0</v>
      </c>
      <c r="U2924" s="14">
        <v>0</v>
      </c>
      <c r="V2924" s="59" t="s">
        <v>175</v>
      </c>
      <c r="X2924" s="46">
        <v>0</v>
      </c>
      <c r="Y2924" s="46">
        <v>0</v>
      </c>
      <c r="Z2924" s="46">
        <v>1697.04</v>
      </c>
      <c r="AA2924" s="46">
        <v>0</v>
      </c>
      <c r="AB2924" s="46">
        <v>0</v>
      </c>
      <c r="AC2924" s="46">
        <v>0</v>
      </c>
      <c r="AD2924" s="46">
        <v>1693.05</v>
      </c>
      <c r="AE2924" s="46">
        <v>3460.0699999999997</v>
      </c>
      <c r="AF2924" s="46">
        <v>0</v>
      </c>
      <c r="AG2924" s="46">
        <v>1767.02</v>
      </c>
      <c r="AH2924" s="46">
        <v>0</v>
      </c>
      <c r="AI2924" s="46">
        <v>1767.02</v>
      </c>
      <c r="AJ2924" s="46">
        <v>0</v>
      </c>
      <c r="AK2924" s="46">
        <v>0</v>
      </c>
      <c r="AL2924" s="46">
        <v>0</v>
      </c>
      <c r="AM2924" s="46">
        <v>0</v>
      </c>
    </row>
    <row r="2925" spans="5:39" x14ac:dyDescent="0.2">
      <c r="E2925" s="47">
        <v>292</v>
      </c>
      <c r="F2925" s="47">
        <v>303</v>
      </c>
      <c r="G2925" s="47" t="s">
        <v>252</v>
      </c>
      <c r="H2925" s="47" t="s">
        <v>696</v>
      </c>
      <c r="I2925" s="47" t="s">
        <v>697</v>
      </c>
      <c r="J2925" s="533">
        <v>50000096</v>
      </c>
      <c r="K2925" s="14" t="s">
        <v>64</v>
      </c>
      <c r="L2925" s="14" t="s">
        <v>54</v>
      </c>
      <c r="M2925" s="45">
        <v>2925</v>
      </c>
      <c r="N2925" s="45">
        <v>1</v>
      </c>
      <c r="O2925" s="46">
        <v>0</v>
      </c>
      <c r="Q2925" s="12">
        <v>0</v>
      </c>
      <c r="T2925" s="59">
        <v>0</v>
      </c>
      <c r="U2925" s="14">
        <v>0</v>
      </c>
      <c r="V2925" s="59" t="s">
        <v>175</v>
      </c>
      <c r="X2925" s="46">
        <v>0</v>
      </c>
      <c r="Y2925" s="46">
        <v>0</v>
      </c>
      <c r="Z2925" s="46">
        <v>2534.5100000000002</v>
      </c>
      <c r="AA2925" s="46">
        <v>0</v>
      </c>
      <c r="AB2925" s="46">
        <v>0</v>
      </c>
      <c r="AC2925" s="46">
        <v>0</v>
      </c>
      <c r="AD2925" s="46">
        <v>848.40000000000009</v>
      </c>
      <c r="AE2925" s="46">
        <v>1266.42</v>
      </c>
      <c r="AF2925" s="46">
        <v>0</v>
      </c>
      <c r="AG2925" s="46">
        <v>1005.0999999999999</v>
      </c>
      <c r="AH2925" s="46">
        <v>594.40000000000009</v>
      </c>
      <c r="AI2925" s="46">
        <v>2524.9</v>
      </c>
      <c r="AJ2925" s="46">
        <v>0</v>
      </c>
      <c r="AK2925" s="46">
        <v>336.31999999999971</v>
      </c>
      <c r="AL2925" s="46">
        <v>0</v>
      </c>
      <c r="AM2925" s="46">
        <v>0</v>
      </c>
    </row>
    <row r="2926" spans="5:39" x14ac:dyDescent="0.2">
      <c r="E2926" s="47">
        <v>292</v>
      </c>
      <c r="F2926" s="47">
        <v>303</v>
      </c>
      <c r="G2926" s="47" t="s">
        <v>252</v>
      </c>
      <c r="H2926" s="47" t="s">
        <v>696</v>
      </c>
      <c r="I2926" s="47" t="s">
        <v>697</v>
      </c>
      <c r="J2926" s="533">
        <v>50000096</v>
      </c>
      <c r="K2926" s="14" t="s">
        <v>64</v>
      </c>
      <c r="L2926" s="14" t="s">
        <v>58</v>
      </c>
      <c r="M2926" s="45">
        <v>2926</v>
      </c>
      <c r="N2926" s="45">
        <v>1</v>
      </c>
      <c r="O2926" s="46">
        <v>4502.609999999986</v>
      </c>
      <c r="Q2926" s="12">
        <v>0</v>
      </c>
      <c r="T2926" s="59">
        <v>0</v>
      </c>
      <c r="U2926" s="14">
        <v>0</v>
      </c>
      <c r="V2926" s="59" t="s">
        <v>175</v>
      </c>
      <c r="X2926" s="46">
        <v>0</v>
      </c>
      <c r="Y2926" s="46">
        <v>53890.29</v>
      </c>
      <c r="Z2926" s="46">
        <v>53940.289999999994</v>
      </c>
      <c r="AA2926" s="46">
        <v>40648.800000000003</v>
      </c>
      <c r="AB2926" s="46">
        <v>22990.380000000005</v>
      </c>
      <c r="AC2926" s="46">
        <v>14677.339999999997</v>
      </c>
      <c r="AD2926" s="46">
        <v>14727.339999999995</v>
      </c>
      <c r="AE2926" s="46">
        <v>14777.339999999987</v>
      </c>
      <c r="AF2926" s="46">
        <v>12188.999999999985</v>
      </c>
      <c r="AG2926" s="46">
        <v>12238.99999999998</v>
      </c>
      <c r="AH2926" s="46">
        <v>12288.99999999998</v>
      </c>
      <c r="AI2926" s="46">
        <v>12338.999999999984</v>
      </c>
      <c r="AJ2926" s="46">
        <v>5788.3199999999779</v>
      </c>
      <c r="AK2926" s="46">
        <v>5838.3199999999852</v>
      </c>
      <c r="AL2926" s="46">
        <v>4502.609999999986</v>
      </c>
      <c r="AM2926" s="46">
        <v>3602.0879999999888</v>
      </c>
    </row>
    <row r="2927" spans="5:39" x14ac:dyDescent="0.2">
      <c r="E2927" s="47">
        <v>292</v>
      </c>
      <c r="F2927" s="47">
        <v>303</v>
      </c>
      <c r="G2927" s="47" t="s">
        <v>252</v>
      </c>
      <c r="H2927" s="47" t="s">
        <v>696</v>
      </c>
      <c r="I2927" s="47" t="s">
        <v>697</v>
      </c>
      <c r="J2927" s="533">
        <v>50000096</v>
      </c>
      <c r="K2927" s="14" t="s">
        <v>67</v>
      </c>
      <c r="L2927" s="14" t="s">
        <v>67</v>
      </c>
      <c r="M2927" s="45">
        <v>2927</v>
      </c>
      <c r="N2927" s="45">
        <v>1</v>
      </c>
      <c r="O2927" s="53">
        <v>0</v>
      </c>
      <c r="P2927" s="54">
        <v>0</v>
      </c>
      <c r="Q2927" s="55">
        <v>0</v>
      </c>
      <c r="R2927" s="56">
        <v>0</v>
      </c>
      <c r="S2927" s="57">
        <v>0</v>
      </c>
      <c r="T2927" s="60">
        <v>0</v>
      </c>
      <c r="U2927" s="14">
        <v>0</v>
      </c>
      <c r="V2927" s="60" t="s">
        <v>175</v>
      </c>
      <c r="Y2927" s="46">
        <v>0</v>
      </c>
      <c r="Z2927" s="46">
        <v>0</v>
      </c>
      <c r="AA2927" s="46">
        <v>0</v>
      </c>
      <c r="AB2927" s="46">
        <v>0</v>
      </c>
      <c r="AC2927" s="46">
        <v>0</v>
      </c>
      <c r="AD2927" s="46">
        <v>0</v>
      </c>
      <c r="AE2927" s="46">
        <v>0</v>
      </c>
      <c r="AF2927" s="46">
        <v>0</v>
      </c>
      <c r="AG2927" s="46">
        <v>0</v>
      </c>
      <c r="AH2927" s="46">
        <v>0</v>
      </c>
      <c r="AI2927" s="46">
        <v>0</v>
      </c>
      <c r="AJ2927" s="46">
        <v>0</v>
      </c>
      <c r="AK2927" s="46">
        <v>0</v>
      </c>
      <c r="AL2927" s="46">
        <v>0</v>
      </c>
      <c r="AM2927" s="46">
        <v>0</v>
      </c>
    </row>
    <row r="2928" spans="5:39" x14ac:dyDescent="0.2">
      <c r="E2928" s="14">
        <v>293</v>
      </c>
      <c r="F2928" s="14">
        <v>304</v>
      </c>
      <c r="G2928" s="14" t="s">
        <v>252</v>
      </c>
      <c r="H2928" s="14" t="s">
        <v>333</v>
      </c>
      <c r="I2928" s="14" t="s">
        <v>698</v>
      </c>
      <c r="J2928" s="531">
        <v>50000097</v>
      </c>
      <c r="K2928" s="14" t="s">
        <v>59</v>
      </c>
      <c r="L2928" s="14" t="s">
        <v>57</v>
      </c>
      <c r="M2928" s="45">
        <v>2928</v>
      </c>
      <c r="N2928" s="45">
        <v>1</v>
      </c>
      <c r="O2928" s="46">
        <v>1747.43</v>
      </c>
      <c r="Q2928" s="12">
        <v>0</v>
      </c>
      <c r="T2928" s="59">
        <v>0</v>
      </c>
      <c r="U2928" s="14">
        <v>0</v>
      </c>
      <c r="V2928" s="59" t="s">
        <v>175</v>
      </c>
      <c r="Y2928" s="46">
        <v>1674.28</v>
      </c>
      <c r="Z2928" s="46">
        <v>1678.27</v>
      </c>
      <c r="AA2928" s="46">
        <v>1678.28</v>
      </c>
      <c r="AB2928" s="46">
        <v>1678.27</v>
      </c>
      <c r="AC2928" s="46">
        <v>1674.28</v>
      </c>
      <c r="AD2928" s="46">
        <v>1674.28</v>
      </c>
      <c r="AE2928" s="46">
        <v>1747.43</v>
      </c>
      <c r="AF2928" s="46">
        <v>1747.43</v>
      </c>
      <c r="AG2928" s="46">
        <v>1747.43</v>
      </c>
      <c r="AH2928" s="46">
        <v>1747.43</v>
      </c>
      <c r="AI2928" s="46">
        <v>1747.43</v>
      </c>
      <c r="AJ2928" s="46">
        <v>1747.43</v>
      </c>
      <c r="AK2928" s="46">
        <v>1747.43</v>
      </c>
      <c r="AL2928" s="46">
        <v>1747.43</v>
      </c>
      <c r="AM2928" s="46">
        <v>0</v>
      </c>
    </row>
    <row r="2929" spans="5:39" x14ac:dyDescent="0.2">
      <c r="E2929" s="47">
        <v>293</v>
      </c>
      <c r="F2929" s="47">
        <v>304</v>
      </c>
      <c r="G2929" s="47" t="s">
        <v>252</v>
      </c>
      <c r="H2929" s="47" t="s">
        <v>333</v>
      </c>
      <c r="I2929" s="47" t="s">
        <v>698</v>
      </c>
      <c r="J2929" s="533">
        <v>50000097</v>
      </c>
      <c r="K2929" s="14" t="s">
        <v>59</v>
      </c>
      <c r="L2929" s="14" t="s">
        <v>54</v>
      </c>
      <c r="M2929" s="45">
        <v>2929</v>
      </c>
      <c r="N2929" s="45">
        <v>1</v>
      </c>
      <c r="O2929" s="46">
        <v>2108.1799999999998</v>
      </c>
      <c r="Q2929" s="12">
        <v>0</v>
      </c>
      <c r="T2929" s="59">
        <v>0</v>
      </c>
      <c r="U2929" s="14">
        <v>0</v>
      </c>
      <c r="V2929" s="59" t="s">
        <v>175</v>
      </c>
      <c r="Y2929" s="46">
        <v>1333.15</v>
      </c>
      <c r="Z2929" s="46">
        <v>1997.73</v>
      </c>
      <c r="AA2929" s="46">
        <v>1255.31</v>
      </c>
      <c r="AB2929" s="46">
        <v>9222.17</v>
      </c>
      <c r="AC2929" s="46">
        <v>724.44999999999993</v>
      </c>
      <c r="AD2929" s="46">
        <v>1981.62</v>
      </c>
      <c r="AE2929" s="46">
        <v>-1013.0100000000001</v>
      </c>
      <c r="AF2929" s="46">
        <v>1872.5700000000002</v>
      </c>
      <c r="AG2929" s="46">
        <v>352.06</v>
      </c>
      <c r="AH2929" s="46">
        <v>-814.3900000000001</v>
      </c>
      <c r="AI2929" s="46">
        <v>1301.26</v>
      </c>
      <c r="AJ2929" s="46">
        <v>1661.94</v>
      </c>
      <c r="AK2929" s="46">
        <v>2495</v>
      </c>
      <c r="AL2929" s="46">
        <v>2108.1799999999998</v>
      </c>
      <c r="AM2929" s="46">
        <v>0</v>
      </c>
    </row>
    <row r="2930" spans="5:39" x14ac:dyDescent="0.2">
      <c r="E2930" s="47">
        <v>293</v>
      </c>
      <c r="F2930" s="47">
        <v>304</v>
      </c>
      <c r="G2930" s="47" t="s">
        <v>252</v>
      </c>
      <c r="H2930" s="47" t="s">
        <v>333</v>
      </c>
      <c r="I2930" s="47" t="s">
        <v>698</v>
      </c>
      <c r="J2930" s="533">
        <v>50000097</v>
      </c>
      <c r="K2930" s="14" t="s">
        <v>59</v>
      </c>
      <c r="L2930" s="14" t="s">
        <v>58</v>
      </c>
      <c r="M2930" s="45">
        <v>2930</v>
      </c>
      <c r="N2930" s="45">
        <v>1</v>
      </c>
      <c r="O2930" s="46">
        <v>50.000000000000455</v>
      </c>
      <c r="Q2930" s="12">
        <v>0</v>
      </c>
      <c r="T2930" s="59">
        <v>0</v>
      </c>
      <c r="U2930" s="14">
        <v>0</v>
      </c>
      <c r="V2930" s="59" t="s">
        <v>175</v>
      </c>
      <c r="Y2930" s="46">
        <v>49.999999999999773</v>
      </c>
      <c r="Z2930" s="46">
        <v>50</v>
      </c>
      <c r="AA2930" s="46">
        <v>50.000000000000227</v>
      </c>
      <c r="AB2930" s="46">
        <v>50</v>
      </c>
      <c r="AC2930" s="46">
        <v>50.000000000000114</v>
      </c>
      <c r="AD2930" s="46">
        <v>50.000000000000227</v>
      </c>
      <c r="AE2930" s="46">
        <v>50</v>
      </c>
      <c r="AF2930" s="46">
        <v>49.999999999999773</v>
      </c>
      <c r="AG2930" s="46">
        <v>49.999999999999716</v>
      </c>
      <c r="AH2930" s="46">
        <v>50</v>
      </c>
      <c r="AI2930" s="46">
        <v>50</v>
      </c>
      <c r="AJ2930" s="46">
        <v>49.999999999999773</v>
      </c>
      <c r="AK2930" s="46">
        <v>50</v>
      </c>
      <c r="AL2930" s="46">
        <v>50.000000000000455</v>
      </c>
      <c r="AM2930" s="46">
        <v>0</v>
      </c>
    </row>
    <row r="2931" spans="5:39" x14ac:dyDescent="0.2">
      <c r="E2931" s="47">
        <v>293</v>
      </c>
      <c r="F2931" s="47">
        <v>304</v>
      </c>
      <c r="G2931" s="47" t="s">
        <v>252</v>
      </c>
      <c r="H2931" s="47" t="s">
        <v>333</v>
      </c>
      <c r="I2931" s="47" t="s">
        <v>698</v>
      </c>
      <c r="J2931" s="533">
        <v>50000097</v>
      </c>
      <c r="K2931" s="14" t="s">
        <v>59</v>
      </c>
      <c r="L2931" s="14" t="s">
        <v>31</v>
      </c>
      <c r="M2931" s="45">
        <v>2931</v>
      </c>
      <c r="N2931" s="45">
        <v>1</v>
      </c>
      <c r="O2931" s="48">
        <v>3905.61</v>
      </c>
      <c r="Q2931" s="12">
        <v>0</v>
      </c>
      <c r="R2931" s="46">
        <v>2981.4383333333335</v>
      </c>
      <c r="T2931" s="59">
        <v>0</v>
      </c>
      <c r="U2931" s="14">
        <v>0</v>
      </c>
      <c r="V2931" s="59" t="s">
        <v>175</v>
      </c>
      <c r="X2931" s="46">
        <v>1724.28</v>
      </c>
      <c r="Y2931" s="46">
        <v>3057.4300000000003</v>
      </c>
      <c r="Z2931" s="46">
        <v>3726</v>
      </c>
      <c r="AA2931" s="46">
        <v>2983.59</v>
      </c>
      <c r="AB2931" s="46">
        <v>10950.44</v>
      </c>
      <c r="AC2931" s="46">
        <v>2448.73</v>
      </c>
      <c r="AD2931" s="46">
        <v>3705.8999999999996</v>
      </c>
      <c r="AE2931" s="46">
        <v>784.42</v>
      </c>
      <c r="AF2931" s="46">
        <v>3670</v>
      </c>
      <c r="AG2931" s="46">
        <v>2149.4899999999998</v>
      </c>
      <c r="AH2931" s="46">
        <v>983.04</v>
      </c>
      <c r="AI2931" s="46">
        <v>3098.69</v>
      </c>
      <c r="AJ2931" s="46">
        <v>3459.37</v>
      </c>
      <c r="AK2931" s="46">
        <v>4292.43</v>
      </c>
      <c r="AL2931" s="46">
        <v>3905.61</v>
      </c>
      <c r="AM2931" s="46">
        <v>0</v>
      </c>
    </row>
    <row r="2932" spans="5:39" x14ac:dyDescent="0.2">
      <c r="E2932" s="47">
        <v>293</v>
      </c>
      <c r="F2932" s="47">
        <v>304</v>
      </c>
      <c r="G2932" s="47" t="s">
        <v>252</v>
      </c>
      <c r="H2932" s="47" t="s">
        <v>333</v>
      </c>
      <c r="I2932" s="47" t="s">
        <v>698</v>
      </c>
      <c r="J2932" s="533">
        <v>50000097</v>
      </c>
      <c r="K2932" s="14" t="s">
        <v>37</v>
      </c>
      <c r="L2932" s="14" t="s">
        <v>31</v>
      </c>
      <c r="M2932" s="45">
        <v>2932</v>
      </c>
      <c r="N2932" s="45">
        <v>1</v>
      </c>
      <c r="O2932" s="48">
        <v>4292.43</v>
      </c>
      <c r="P2932" s="48"/>
      <c r="Q2932" s="12">
        <v>0</v>
      </c>
      <c r="R2932" s="46">
        <v>3272.44</v>
      </c>
      <c r="T2932" s="59">
        <v>0</v>
      </c>
      <c r="U2932" s="14">
        <v>0</v>
      </c>
      <c r="V2932" s="59" t="s">
        <v>175</v>
      </c>
      <c r="Y2932" s="46">
        <v>1724.28</v>
      </c>
      <c r="Z2932" s="46">
        <v>3057.43</v>
      </c>
      <c r="AA2932" s="46">
        <v>3726</v>
      </c>
      <c r="AB2932" s="46">
        <v>2983.59</v>
      </c>
      <c r="AC2932" s="46">
        <v>10950.44</v>
      </c>
      <c r="AD2932" s="46">
        <v>2448.73</v>
      </c>
      <c r="AE2932" s="46">
        <v>1724.28</v>
      </c>
      <c r="AF2932" s="46">
        <v>784.42</v>
      </c>
      <c r="AG2932" s="46">
        <v>2201.62</v>
      </c>
      <c r="AH2932" s="46">
        <v>2149.4899999999998</v>
      </c>
      <c r="AI2932" s="46">
        <v>4433.04</v>
      </c>
      <c r="AJ2932" s="46">
        <v>6558.06</v>
      </c>
      <c r="AK2932" s="46">
        <v>0</v>
      </c>
      <c r="AL2932" s="46">
        <v>4292.43</v>
      </c>
      <c r="AM2932" s="46">
        <v>1562.2440000000001</v>
      </c>
    </row>
    <row r="2933" spans="5:39" x14ac:dyDescent="0.2">
      <c r="E2933" s="47">
        <v>293</v>
      </c>
      <c r="F2933" s="47">
        <v>304</v>
      </c>
      <c r="G2933" s="47" t="s">
        <v>252</v>
      </c>
      <c r="H2933" s="47" t="s">
        <v>333</v>
      </c>
      <c r="I2933" s="47" t="s">
        <v>698</v>
      </c>
      <c r="J2933" s="533">
        <v>50000097</v>
      </c>
      <c r="K2933" s="14" t="s">
        <v>65</v>
      </c>
      <c r="L2933" s="14" t="s">
        <v>31</v>
      </c>
      <c r="M2933" s="45">
        <v>2933</v>
      </c>
      <c r="N2933" s="45">
        <v>1</v>
      </c>
      <c r="O2933" s="52">
        <v>3905.6100000000074</v>
      </c>
      <c r="P2933" s="48">
        <v>1562.2440000000001</v>
      </c>
      <c r="Q2933" s="12">
        <v>0</v>
      </c>
      <c r="R2933" s="46">
        <v>650.9350000000012</v>
      </c>
      <c r="T2933" s="59">
        <v>0</v>
      </c>
      <c r="U2933" s="14">
        <v>0</v>
      </c>
      <c r="V2933" s="59" t="s">
        <v>175</v>
      </c>
      <c r="X2933" s="46">
        <v>0</v>
      </c>
      <c r="Y2933" s="46">
        <v>0</v>
      </c>
      <c r="Z2933" s="46">
        <v>0</v>
      </c>
      <c r="AA2933" s="46">
        <v>0</v>
      </c>
      <c r="AB2933" s="46">
        <v>0</v>
      </c>
      <c r="AC2933" s="46">
        <v>0</v>
      </c>
      <c r="AD2933" s="46">
        <v>0</v>
      </c>
      <c r="AE2933" s="46">
        <v>0</v>
      </c>
      <c r="AF2933" s="46">
        <v>0</v>
      </c>
      <c r="AG2933" s="46">
        <v>0</v>
      </c>
      <c r="AH2933" s="46">
        <v>0</v>
      </c>
      <c r="AI2933" s="46">
        <v>0</v>
      </c>
      <c r="AJ2933" s="46">
        <v>0</v>
      </c>
      <c r="AK2933" s="46">
        <v>7.2759576141834259E-12</v>
      </c>
      <c r="AL2933" s="46">
        <v>3905.61</v>
      </c>
      <c r="AM2933" s="46">
        <v>0</v>
      </c>
    </row>
    <row r="2934" spans="5:39" x14ac:dyDescent="0.2">
      <c r="E2934" s="47">
        <v>293</v>
      </c>
      <c r="F2934" s="47">
        <v>304</v>
      </c>
      <c r="G2934" s="47" t="s">
        <v>252</v>
      </c>
      <c r="H2934" s="47" t="s">
        <v>333</v>
      </c>
      <c r="I2934" s="47" t="s">
        <v>698</v>
      </c>
      <c r="J2934" s="533">
        <v>50000097</v>
      </c>
      <c r="K2934" s="14" t="s">
        <v>64</v>
      </c>
      <c r="L2934" s="14" t="s">
        <v>57</v>
      </c>
      <c r="M2934" s="45">
        <v>2934</v>
      </c>
      <c r="N2934" s="45">
        <v>1</v>
      </c>
      <c r="O2934" s="46">
        <v>0</v>
      </c>
      <c r="Q2934" s="12">
        <v>0</v>
      </c>
      <c r="T2934" s="59">
        <v>0</v>
      </c>
      <c r="U2934" s="14">
        <v>0</v>
      </c>
      <c r="V2934" s="59" t="s">
        <v>175</v>
      </c>
      <c r="X2934" s="46">
        <v>0</v>
      </c>
      <c r="Y2934" s="46">
        <v>0</v>
      </c>
      <c r="Z2934" s="46">
        <v>0</v>
      </c>
      <c r="AA2934" s="46">
        <v>0</v>
      </c>
      <c r="AB2934" s="46">
        <v>0</v>
      </c>
      <c r="AC2934" s="46">
        <v>0</v>
      </c>
      <c r="AD2934" s="46">
        <v>0</v>
      </c>
      <c r="AE2934" s="46">
        <v>23.150000000000091</v>
      </c>
      <c r="AF2934" s="46">
        <v>986.1600000000002</v>
      </c>
      <c r="AG2934" s="46">
        <v>531.97000000000025</v>
      </c>
      <c r="AH2934" s="46">
        <v>129.91000000000076</v>
      </c>
      <c r="AI2934" s="46">
        <v>0</v>
      </c>
      <c r="AJ2934" s="46">
        <v>0</v>
      </c>
      <c r="AK2934" s="46">
        <v>1747.43</v>
      </c>
      <c r="AL2934" s="46">
        <v>0</v>
      </c>
      <c r="AM2934" s="46">
        <v>0</v>
      </c>
    </row>
    <row r="2935" spans="5:39" x14ac:dyDescent="0.2">
      <c r="E2935" s="47">
        <v>293</v>
      </c>
      <c r="F2935" s="47">
        <v>304</v>
      </c>
      <c r="G2935" s="47" t="s">
        <v>252</v>
      </c>
      <c r="H2935" s="47" t="s">
        <v>333</v>
      </c>
      <c r="I2935" s="47" t="s">
        <v>698</v>
      </c>
      <c r="J2935" s="533">
        <v>50000097</v>
      </c>
      <c r="K2935" s="14" t="s">
        <v>64</v>
      </c>
      <c r="L2935" s="14" t="s">
        <v>54</v>
      </c>
      <c r="M2935" s="45">
        <v>2935</v>
      </c>
      <c r="N2935" s="45">
        <v>1</v>
      </c>
      <c r="O2935" s="46">
        <v>3805.61</v>
      </c>
      <c r="Q2935" s="12">
        <v>0</v>
      </c>
      <c r="T2935" s="59">
        <v>0</v>
      </c>
      <c r="U2935" s="14">
        <v>0</v>
      </c>
      <c r="V2935" s="59" t="s">
        <v>175</v>
      </c>
      <c r="X2935" s="46">
        <v>0</v>
      </c>
      <c r="Y2935" s="46">
        <v>1283.1500000000001</v>
      </c>
      <c r="Z2935" s="46">
        <v>1901.7200000000003</v>
      </c>
      <c r="AA2935" s="46">
        <v>1109.3100000000002</v>
      </c>
      <c r="AB2935" s="46">
        <v>9026.16</v>
      </c>
      <c r="AC2935" s="46">
        <v>474.45000000000073</v>
      </c>
      <c r="AD2935" s="46">
        <v>1681.6200000000006</v>
      </c>
      <c r="AE2935" s="46">
        <v>668.61000000000047</v>
      </c>
      <c r="AF2935" s="46">
        <v>2541.1800000000007</v>
      </c>
      <c r="AG2935" s="46">
        <v>2893.2400000000007</v>
      </c>
      <c r="AH2935" s="46">
        <v>2078.8500000000004</v>
      </c>
      <c r="AI2935" s="46">
        <v>824.41000000000167</v>
      </c>
      <c r="AJ2935" s="46">
        <v>0</v>
      </c>
      <c r="AK2935" s="46">
        <v>2495</v>
      </c>
      <c r="AL2935" s="46">
        <v>3805.61</v>
      </c>
      <c r="AM2935" s="46">
        <v>2243.366</v>
      </c>
    </row>
    <row r="2936" spans="5:39" x14ac:dyDescent="0.2">
      <c r="E2936" s="47">
        <v>293</v>
      </c>
      <c r="F2936" s="47">
        <v>304</v>
      </c>
      <c r="G2936" s="47" t="s">
        <v>252</v>
      </c>
      <c r="H2936" s="47" t="s">
        <v>333</v>
      </c>
      <c r="I2936" s="47" t="s">
        <v>698</v>
      </c>
      <c r="J2936" s="533">
        <v>50000097</v>
      </c>
      <c r="K2936" s="14" t="s">
        <v>64</v>
      </c>
      <c r="L2936" s="14" t="s">
        <v>58</v>
      </c>
      <c r="M2936" s="45">
        <v>2936</v>
      </c>
      <c r="N2936" s="45">
        <v>1</v>
      </c>
      <c r="O2936" s="46">
        <v>100.00000000000773</v>
      </c>
      <c r="Q2936" s="12">
        <v>0</v>
      </c>
      <c r="T2936" s="59">
        <v>0</v>
      </c>
      <c r="U2936" s="14">
        <v>0</v>
      </c>
      <c r="V2936" s="59" t="s">
        <v>175</v>
      </c>
      <c r="X2936" s="46">
        <v>0</v>
      </c>
      <c r="Y2936" s="46">
        <v>1774.2800000000002</v>
      </c>
      <c r="Z2936" s="46">
        <v>1824.2799999999988</v>
      </c>
      <c r="AA2936" s="46">
        <v>1874.28</v>
      </c>
      <c r="AB2936" s="46">
        <v>1924.2799999999988</v>
      </c>
      <c r="AC2936" s="46">
        <v>1974.2799999999988</v>
      </c>
      <c r="AD2936" s="46">
        <v>2024.2799999999972</v>
      </c>
      <c r="AE2936" s="46">
        <v>2074.2799999999966</v>
      </c>
      <c r="AF2936" s="46">
        <v>2124.2799999999984</v>
      </c>
      <c r="AG2936" s="46">
        <v>2174.279999999997</v>
      </c>
      <c r="AH2936" s="46">
        <v>2224.2799999999997</v>
      </c>
      <c r="AI2936" s="46">
        <v>2274.2800000000007</v>
      </c>
      <c r="AJ2936" s="46">
        <v>7.2759576141834259E-12</v>
      </c>
      <c r="AK2936" s="46">
        <v>50.000000000007276</v>
      </c>
      <c r="AL2936" s="46">
        <v>100.00000000000773</v>
      </c>
      <c r="AM2936" s="46">
        <v>100.00000000000909</v>
      </c>
    </row>
    <row r="2937" spans="5:39" x14ac:dyDescent="0.2">
      <c r="E2937" s="47">
        <v>293</v>
      </c>
      <c r="F2937" s="47">
        <v>304</v>
      </c>
      <c r="G2937" s="47" t="s">
        <v>252</v>
      </c>
      <c r="H2937" s="47" t="s">
        <v>333</v>
      </c>
      <c r="I2937" s="47" t="s">
        <v>698</v>
      </c>
      <c r="J2937" s="533">
        <v>50000097</v>
      </c>
      <c r="K2937" s="14" t="s">
        <v>67</v>
      </c>
      <c r="L2937" s="14" t="s">
        <v>67</v>
      </c>
      <c r="M2937" s="45">
        <v>2937</v>
      </c>
      <c r="N2937" s="45">
        <v>1</v>
      </c>
      <c r="O2937" s="53">
        <v>7.2759576141834259E-12</v>
      </c>
      <c r="P2937" s="54">
        <v>0</v>
      </c>
      <c r="Q2937" s="55">
        <v>0</v>
      </c>
      <c r="R2937" s="56">
        <v>0</v>
      </c>
      <c r="S2937" s="57">
        <v>0</v>
      </c>
      <c r="T2937" s="60">
        <v>0</v>
      </c>
      <c r="U2937" s="14">
        <v>0</v>
      </c>
      <c r="V2937" s="60" t="s">
        <v>175</v>
      </c>
      <c r="Y2937" s="46">
        <v>7.2759576141834259E-12</v>
      </c>
      <c r="Z2937" s="46">
        <v>7.2759576141834259E-12</v>
      </c>
      <c r="AA2937" s="46">
        <v>7.2759576141834259E-12</v>
      </c>
      <c r="AB2937" s="46">
        <v>7.2759576141834259E-12</v>
      </c>
      <c r="AC2937" s="46">
        <v>7.2759576141834259E-12</v>
      </c>
      <c r="AD2937" s="46">
        <v>7.2759576141834259E-12</v>
      </c>
      <c r="AE2937" s="46">
        <v>7.2759576141834259E-12</v>
      </c>
      <c r="AF2937" s="46">
        <v>7.2759576141834259E-12</v>
      </c>
      <c r="AG2937" s="46">
        <v>7.2759576141834259E-12</v>
      </c>
      <c r="AH2937" s="46">
        <v>7.2759576141834259E-12</v>
      </c>
      <c r="AI2937" s="46">
        <v>7.2759576141834259E-12</v>
      </c>
      <c r="AJ2937" s="46">
        <v>7.2759576141834259E-12</v>
      </c>
      <c r="AK2937" s="46">
        <v>7.2759576141834259E-12</v>
      </c>
      <c r="AL2937" s="46">
        <v>7.2759576141834259E-12</v>
      </c>
      <c r="AM2937" s="46">
        <v>7.2759576141834259E-12</v>
      </c>
    </row>
    <row r="2938" spans="5:39" x14ac:dyDescent="0.2">
      <c r="E2938" s="14">
        <v>294</v>
      </c>
      <c r="F2938" s="14">
        <v>305</v>
      </c>
      <c r="G2938" s="14" t="s">
        <v>252</v>
      </c>
      <c r="H2938" s="14" t="s">
        <v>699</v>
      </c>
      <c r="I2938" s="14" t="s">
        <v>700</v>
      </c>
      <c r="J2938" s="531">
        <v>50000098</v>
      </c>
      <c r="K2938" s="14" t="s">
        <v>59</v>
      </c>
      <c r="L2938" s="14" t="s">
        <v>57</v>
      </c>
      <c r="M2938" s="45">
        <v>2938</v>
      </c>
      <c r="N2938" s="45">
        <v>1</v>
      </c>
      <c r="O2938" s="46">
        <v>2754.35</v>
      </c>
      <c r="Q2938" s="12">
        <v>0</v>
      </c>
      <c r="T2938" s="59">
        <v>0</v>
      </c>
      <c r="U2938" s="14">
        <v>0</v>
      </c>
      <c r="V2938" s="59">
        <v>0</v>
      </c>
      <c r="Y2938" s="46">
        <v>2639.06</v>
      </c>
      <c r="Z2938" s="46">
        <v>2647.04</v>
      </c>
      <c r="AA2938" s="46">
        <v>2643.06</v>
      </c>
      <c r="AB2938" s="46">
        <v>2639.06</v>
      </c>
      <c r="AC2938" s="46">
        <v>2639.06</v>
      </c>
      <c r="AD2938" s="46">
        <v>2639.06</v>
      </c>
      <c r="AE2938" s="46">
        <v>2754.35</v>
      </c>
      <c r="AF2938" s="46">
        <v>2754.35</v>
      </c>
      <c r="AG2938" s="46">
        <v>2754.35</v>
      </c>
      <c r="AH2938" s="46">
        <v>2754.35</v>
      </c>
      <c r="AI2938" s="46">
        <v>2754.35</v>
      </c>
      <c r="AJ2938" s="46">
        <v>2754.35</v>
      </c>
      <c r="AK2938" s="46">
        <v>2754.35</v>
      </c>
      <c r="AL2938" s="46">
        <v>2754.35</v>
      </c>
      <c r="AM2938" s="46">
        <v>0</v>
      </c>
    </row>
    <row r="2939" spans="5:39" x14ac:dyDescent="0.2">
      <c r="E2939" s="47">
        <v>294</v>
      </c>
      <c r="F2939" s="47">
        <v>305</v>
      </c>
      <c r="G2939" s="47" t="s">
        <v>252</v>
      </c>
      <c r="H2939" s="47" t="s">
        <v>699</v>
      </c>
      <c r="I2939" s="47" t="s">
        <v>700</v>
      </c>
      <c r="J2939" s="533">
        <v>50000098</v>
      </c>
      <c r="K2939" s="14" t="s">
        <v>59</v>
      </c>
      <c r="L2939" s="14" t="s">
        <v>54</v>
      </c>
      <c r="M2939" s="45">
        <v>2939</v>
      </c>
      <c r="N2939" s="45">
        <v>1</v>
      </c>
      <c r="O2939" s="46">
        <v>4608.66</v>
      </c>
      <c r="Q2939" s="12">
        <v>0</v>
      </c>
      <c r="T2939" s="59">
        <v>0</v>
      </c>
      <c r="U2939" s="14">
        <v>0</v>
      </c>
      <c r="V2939" s="59">
        <v>0</v>
      </c>
      <c r="Y2939" s="46">
        <v>3608.52</v>
      </c>
      <c r="Z2939" s="46">
        <v>4383.33</v>
      </c>
      <c r="AA2939" s="46">
        <v>3385.3</v>
      </c>
      <c r="AB2939" s="46">
        <v>3179.8999999999996</v>
      </c>
      <c r="AC2939" s="46">
        <v>2496.3599999999997</v>
      </c>
      <c r="AD2939" s="46">
        <v>1236.06</v>
      </c>
      <c r="AE2939" s="46">
        <v>775.81</v>
      </c>
      <c r="AF2939" s="46">
        <v>1544.74</v>
      </c>
      <c r="AG2939" s="46">
        <v>2338.65</v>
      </c>
      <c r="AH2939" s="46">
        <v>2074.98</v>
      </c>
      <c r="AI2939" s="46">
        <v>3337.33</v>
      </c>
      <c r="AJ2939" s="46">
        <v>4311.5499999999993</v>
      </c>
      <c r="AK2939" s="46">
        <v>4039.5899999999997</v>
      </c>
      <c r="AL2939" s="46">
        <v>4608.66</v>
      </c>
      <c r="AM2939" s="46">
        <v>0</v>
      </c>
    </row>
    <row r="2940" spans="5:39" x14ac:dyDescent="0.2">
      <c r="E2940" s="47">
        <v>294</v>
      </c>
      <c r="F2940" s="47">
        <v>305</v>
      </c>
      <c r="G2940" s="47" t="s">
        <v>252</v>
      </c>
      <c r="H2940" s="47" t="s">
        <v>699</v>
      </c>
      <c r="I2940" s="47" t="s">
        <v>700</v>
      </c>
      <c r="J2940" s="533">
        <v>50000098</v>
      </c>
      <c r="K2940" s="14" t="s">
        <v>59</v>
      </c>
      <c r="L2940" s="14" t="s">
        <v>58</v>
      </c>
      <c r="M2940" s="45">
        <v>2940</v>
      </c>
      <c r="N2940" s="45">
        <v>1</v>
      </c>
      <c r="O2940" s="46">
        <v>50</v>
      </c>
      <c r="Q2940" s="12">
        <v>0</v>
      </c>
      <c r="T2940" s="59">
        <v>0</v>
      </c>
      <c r="U2940" s="14">
        <v>0</v>
      </c>
      <c r="V2940" s="59">
        <v>0</v>
      </c>
      <c r="Y2940" s="46">
        <v>50</v>
      </c>
      <c r="Z2940" s="46">
        <v>50</v>
      </c>
      <c r="AA2940" s="46">
        <v>49.999999999999545</v>
      </c>
      <c r="AB2940" s="46">
        <v>50.000000000000455</v>
      </c>
      <c r="AC2940" s="46">
        <v>50.000000000000455</v>
      </c>
      <c r="AD2940" s="46">
        <v>50</v>
      </c>
      <c r="AE2940" s="46">
        <v>50</v>
      </c>
      <c r="AF2940" s="46">
        <v>50.000000000000227</v>
      </c>
      <c r="AG2940" s="46">
        <v>50</v>
      </c>
      <c r="AH2940" s="46">
        <v>50</v>
      </c>
      <c r="AI2940" s="46">
        <v>50.000000000000455</v>
      </c>
      <c r="AJ2940" s="46">
        <v>50</v>
      </c>
      <c r="AK2940" s="46">
        <v>50</v>
      </c>
      <c r="AL2940" s="46">
        <v>50</v>
      </c>
      <c r="AM2940" s="46">
        <v>0</v>
      </c>
    </row>
    <row r="2941" spans="5:39" x14ac:dyDescent="0.2">
      <c r="E2941" s="47">
        <v>294</v>
      </c>
      <c r="F2941" s="47">
        <v>305</v>
      </c>
      <c r="G2941" s="47" t="s">
        <v>252</v>
      </c>
      <c r="H2941" s="47" t="s">
        <v>699</v>
      </c>
      <c r="I2941" s="47" t="s">
        <v>700</v>
      </c>
      <c r="J2941" s="533">
        <v>50000098</v>
      </c>
      <c r="K2941" s="14" t="s">
        <v>59</v>
      </c>
      <c r="L2941" s="14" t="s">
        <v>31</v>
      </c>
      <c r="M2941" s="45">
        <v>2941</v>
      </c>
      <c r="N2941" s="45">
        <v>1</v>
      </c>
      <c r="O2941" s="48">
        <v>7413.01</v>
      </c>
      <c r="Q2941" s="12">
        <v>0</v>
      </c>
      <c r="R2941" s="46">
        <v>6256.1433333333334</v>
      </c>
      <c r="T2941" s="59">
        <v>0</v>
      </c>
      <c r="U2941" s="14">
        <v>0</v>
      </c>
      <c r="V2941" s="59">
        <v>0</v>
      </c>
      <c r="X2941" s="46">
        <v>4043.86</v>
      </c>
      <c r="Y2941" s="46">
        <v>6297.58</v>
      </c>
      <c r="Z2941" s="46">
        <v>7080.37</v>
      </c>
      <c r="AA2941" s="46">
        <v>6078.3600000000006</v>
      </c>
      <c r="AB2941" s="46">
        <v>5868.9599999999991</v>
      </c>
      <c r="AC2941" s="46">
        <v>5185.42</v>
      </c>
      <c r="AD2941" s="46">
        <v>3925.12</v>
      </c>
      <c r="AE2941" s="46">
        <v>3580.16</v>
      </c>
      <c r="AF2941" s="46">
        <v>4349.09</v>
      </c>
      <c r="AG2941" s="46">
        <v>5143</v>
      </c>
      <c r="AH2941" s="46">
        <v>4879.33</v>
      </c>
      <c r="AI2941" s="46">
        <v>6141.68</v>
      </c>
      <c r="AJ2941" s="46">
        <v>7115.9</v>
      </c>
      <c r="AK2941" s="46">
        <v>6843.94</v>
      </c>
      <c r="AL2941" s="46">
        <v>7413.01</v>
      </c>
      <c r="AM2941" s="46">
        <v>0</v>
      </c>
    </row>
    <row r="2942" spans="5:39" x14ac:dyDescent="0.2">
      <c r="E2942" s="47">
        <v>294</v>
      </c>
      <c r="F2942" s="47">
        <v>305</v>
      </c>
      <c r="G2942" s="47" t="s">
        <v>252</v>
      </c>
      <c r="H2942" s="47" t="s">
        <v>699</v>
      </c>
      <c r="I2942" s="47" t="s">
        <v>700</v>
      </c>
      <c r="J2942" s="533">
        <v>50000098</v>
      </c>
      <c r="K2942" s="14" t="s">
        <v>37</v>
      </c>
      <c r="L2942" s="14" t="s">
        <v>31</v>
      </c>
      <c r="M2942" s="45">
        <v>2942</v>
      </c>
      <c r="N2942" s="45">
        <v>1</v>
      </c>
      <c r="O2942" s="48">
        <v>14256.95</v>
      </c>
      <c r="P2942" s="48"/>
      <c r="Q2942" s="12">
        <v>0</v>
      </c>
      <c r="R2942" s="46">
        <v>6256.1433333333334</v>
      </c>
      <c r="T2942" s="59">
        <v>0</v>
      </c>
      <c r="U2942" s="14">
        <v>0</v>
      </c>
      <c r="V2942" s="59">
        <v>0</v>
      </c>
      <c r="Y2942" s="46">
        <v>4043.86</v>
      </c>
      <c r="Z2942" s="46">
        <v>6297.58</v>
      </c>
      <c r="AA2942" s="46">
        <v>7080.37</v>
      </c>
      <c r="AB2942" s="46">
        <v>6078.36</v>
      </c>
      <c r="AC2942" s="46">
        <v>5868.96</v>
      </c>
      <c r="AD2942" s="46">
        <v>9110.5400000000009</v>
      </c>
      <c r="AE2942" s="46">
        <v>0</v>
      </c>
      <c r="AF2942" s="46">
        <v>7929.25</v>
      </c>
      <c r="AG2942" s="46">
        <v>0</v>
      </c>
      <c r="AH2942" s="46">
        <v>5143</v>
      </c>
      <c r="AI2942" s="46">
        <v>4879.33</v>
      </c>
      <c r="AJ2942" s="46">
        <v>13257.58</v>
      </c>
      <c r="AK2942" s="46">
        <v>0</v>
      </c>
      <c r="AL2942" s="46">
        <v>14256.95</v>
      </c>
      <c r="AM2942" s="46">
        <v>0</v>
      </c>
    </row>
    <row r="2943" spans="5:39" x14ac:dyDescent="0.2">
      <c r="E2943" s="47">
        <v>294</v>
      </c>
      <c r="F2943" s="47">
        <v>305</v>
      </c>
      <c r="G2943" s="47" t="s">
        <v>252</v>
      </c>
      <c r="H2943" s="47" t="s">
        <v>699</v>
      </c>
      <c r="I2943" s="47" t="s">
        <v>700</v>
      </c>
      <c r="J2943" s="533">
        <v>50000098</v>
      </c>
      <c r="K2943" s="14" t="s">
        <v>65</v>
      </c>
      <c r="L2943" s="14" t="s">
        <v>31</v>
      </c>
      <c r="M2943" s="45">
        <v>2943</v>
      </c>
      <c r="N2943" s="45">
        <v>1</v>
      </c>
      <c r="O2943" s="52">
        <v>0</v>
      </c>
      <c r="P2943" s="48">
        <v>0</v>
      </c>
      <c r="Q2943" s="12">
        <v>0</v>
      </c>
      <c r="R2943" s="46">
        <v>0</v>
      </c>
      <c r="T2943" s="59">
        <v>0</v>
      </c>
      <c r="U2943" s="14">
        <v>0</v>
      </c>
      <c r="V2943" s="59">
        <v>0</v>
      </c>
      <c r="X2943" s="46">
        <v>0</v>
      </c>
      <c r="Y2943" s="46">
        <v>0</v>
      </c>
      <c r="Z2943" s="46">
        <v>0</v>
      </c>
      <c r="AA2943" s="46">
        <v>0</v>
      </c>
      <c r="AB2943" s="46">
        <v>0</v>
      </c>
      <c r="AC2943" s="46">
        <v>0</v>
      </c>
      <c r="AD2943" s="46">
        <v>0</v>
      </c>
      <c r="AE2943" s="46">
        <v>0</v>
      </c>
      <c r="AF2943" s="46">
        <v>0</v>
      </c>
      <c r="AG2943" s="46">
        <v>0</v>
      </c>
      <c r="AH2943" s="46">
        <v>0</v>
      </c>
      <c r="AI2943" s="46">
        <v>0</v>
      </c>
      <c r="AJ2943" s="46">
        <v>0</v>
      </c>
      <c r="AK2943" s="46">
        <v>0</v>
      </c>
      <c r="AL2943" s="46">
        <v>0</v>
      </c>
      <c r="AM2943" s="46">
        <v>0</v>
      </c>
    </row>
    <row r="2944" spans="5:39" x14ac:dyDescent="0.2">
      <c r="E2944" s="47">
        <v>294</v>
      </c>
      <c r="F2944" s="47">
        <v>305</v>
      </c>
      <c r="G2944" s="47" t="s">
        <v>252</v>
      </c>
      <c r="H2944" s="47" t="s">
        <v>699</v>
      </c>
      <c r="I2944" s="47" t="s">
        <v>700</v>
      </c>
      <c r="J2944" s="533">
        <v>50000098</v>
      </c>
      <c r="K2944" s="14" t="s">
        <v>64</v>
      </c>
      <c r="L2944" s="14" t="s">
        <v>57</v>
      </c>
      <c r="M2944" s="45">
        <v>2944</v>
      </c>
      <c r="N2944" s="45">
        <v>1</v>
      </c>
      <c r="O2944" s="46">
        <v>0</v>
      </c>
      <c r="Q2944" s="12">
        <v>0</v>
      </c>
      <c r="T2944" s="59">
        <v>0</v>
      </c>
      <c r="U2944" s="14">
        <v>0</v>
      </c>
      <c r="V2944" s="59">
        <v>0</v>
      </c>
      <c r="X2944" s="46">
        <v>0</v>
      </c>
      <c r="Y2944" s="46">
        <v>0</v>
      </c>
      <c r="Z2944" s="46">
        <v>0</v>
      </c>
      <c r="AA2944" s="46">
        <v>0</v>
      </c>
      <c r="AB2944" s="46">
        <v>0</v>
      </c>
      <c r="AC2944" s="46">
        <v>0</v>
      </c>
      <c r="AD2944" s="46">
        <v>0</v>
      </c>
      <c r="AE2944" s="46">
        <v>2754.35</v>
      </c>
      <c r="AF2944" s="46">
        <v>0</v>
      </c>
      <c r="AG2944" s="46">
        <v>2754.35</v>
      </c>
      <c r="AH2944" s="46">
        <v>365.69999999999982</v>
      </c>
      <c r="AI2944" s="46">
        <v>0</v>
      </c>
      <c r="AJ2944" s="46">
        <v>0</v>
      </c>
      <c r="AK2944" s="46">
        <v>2754.35</v>
      </c>
      <c r="AL2944" s="46">
        <v>0</v>
      </c>
      <c r="AM2944" s="46">
        <v>0</v>
      </c>
    </row>
    <row r="2945" spans="5:39" x14ac:dyDescent="0.2">
      <c r="E2945" s="47">
        <v>294</v>
      </c>
      <c r="F2945" s="47">
        <v>305</v>
      </c>
      <c r="G2945" s="47" t="s">
        <v>252</v>
      </c>
      <c r="H2945" s="47" t="s">
        <v>699</v>
      </c>
      <c r="I2945" s="47" t="s">
        <v>700</v>
      </c>
      <c r="J2945" s="533">
        <v>50000098</v>
      </c>
      <c r="K2945" s="14" t="s">
        <v>64</v>
      </c>
      <c r="L2945" s="14" t="s">
        <v>54</v>
      </c>
      <c r="M2945" s="45">
        <v>2945</v>
      </c>
      <c r="N2945" s="45">
        <v>1</v>
      </c>
      <c r="O2945" s="46">
        <v>0</v>
      </c>
      <c r="Q2945" s="12">
        <v>0</v>
      </c>
      <c r="T2945" s="59">
        <v>0</v>
      </c>
      <c r="U2945" s="14">
        <v>0</v>
      </c>
      <c r="V2945" s="59">
        <v>0</v>
      </c>
      <c r="X2945" s="46">
        <v>0</v>
      </c>
      <c r="Y2945" s="46">
        <v>2203.7199999999998</v>
      </c>
      <c r="Z2945" s="46">
        <v>2936.5099999999993</v>
      </c>
      <c r="AA2945" s="46">
        <v>1884.5</v>
      </c>
      <c r="AB2945" s="46">
        <v>1625.1</v>
      </c>
      <c r="AC2945" s="46">
        <v>891.55999999999904</v>
      </c>
      <c r="AD2945" s="46">
        <v>0</v>
      </c>
      <c r="AE2945" s="46">
        <v>775.81</v>
      </c>
      <c r="AF2945" s="46">
        <v>0</v>
      </c>
      <c r="AG2945" s="46">
        <v>2338.65</v>
      </c>
      <c r="AH2945" s="46">
        <v>4413.63</v>
      </c>
      <c r="AI2945" s="46">
        <v>5991.68</v>
      </c>
      <c r="AJ2945" s="46">
        <v>0</v>
      </c>
      <c r="AK2945" s="46">
        <v>4039.5899999999997</v>
      </c>
      <c r="AL2945" s="46">
        <v>0</v>
      </c>
      <c r="AM2945" s="46">
        <v>0</v>
      </c>
    </row>
    <row r="2946" spans="5:39" x14ac:dyDescent="0.2">
      <c r="E2946" s="47">
        <v>294</v>
      </c>
      <c r="F2946" s="47">
        <v>305</v>
      </c>
      <c r="G2946" s="47" t="s">
        <v>252</v>
      </c>
      <c r="H2946" s="47" t="s">
        <v>699</v>
      </c>
      <c r="I2946" s="47" t="s">
        <v>700</v>
      </c>
      <c r="J2946" s="533">
        <v>50000098</v>
      </c>
      <c r="K2946" s="14" t="s">
        <v>64</v>
      </c>
      <c r="L2946" s="14" t="s">
        <v>58</v>
      </c>
      <c r="M2946" s="45">
        <v>2946</v>
      </c>
      <c r="N2946" s="45">
        <v>1</v>
      </c>
      <c r="O2946" s="46">
        <v>0</v>
      </c>
      <c r="Q2946" s="12">
        <v>0</v>
      </c>
      <c r="T2946" s="59">
        <v>0</v>
      </c>
      <c r="U2946" s="14">
        <v>0</v>
      </c>
      <c r="V2946" s="59">
        <v>0</v>
      </c>
      <c r="X2946" s="46">
        <v>0</v>
      </c>
      <c r="Y2946" s="46">
        <v>4093.86</v>
      </c>
      <c r="Z2946" s="46">
        <v>4143.8600000000015</v>
      </c>
      <c r="AA2946" s="46">
        <v>4193.8600000000006</v>
      </c>
      <c r="AB2946" s="46">
        <v>4243.8599999999988</v>
      </c>
      <c r="AC2946" s="46">
        <v>4293.8600000000024</v>
      </c>
      <c r="AD2946" s="46">
        <v>7.2759576141834259E-12</v>
      </c>
      <c r="AE2946" s="46">
        <v>50.000000000003638</v>
      </c>
      <c r="AF2946" s="46">
        <v>0</v>
      </c>
      <c r="AG2946" s="46">
        <v>50</v>
      </c>
      <c r="AH2946" s="46">
        <v>100.00000000000182</v>
      </c>
      <c r="AI2946" s="46">
        <v>150</v>
      </c>
      <c r="AJ2946" s="46">
        <v>0</v>
      </c>
      <c r="AK2946" s="46">
        <v>50.000000000002728</v>
      </c>
      <c r="AL2946" s="46">
        <v>0</v>
      </c>
      <c r="AM2946" s="46">
        <v>0</v>
      </c>
    </row>
    <row r="2947" spans="5:39" x14ac:dyDescent="0.2">
      <c r="E2947" s="47">
        <v>294</v>
      </c>
      <c r="F2947" s="47">
        <v>305</v>
      </c>
      <c r="G2947" s="47" t="s">
        <v>252</v>
      </c>
      <c r="H2947" s="47" t="s">
        <v>699</v>
      </c>
      <c r="I2947" s="47" t="s">
        <v>700</v>
      </c>
      <c r="J2947" s="533">
        <v>50000098</v>
      </c>
      <c r="K2947" s="14" t="s">
        <v>67</v>
      </c>
      <c r="L2947" s="14" t="s">
        <v>67</v>
      </c>
      <c r="M2947" s="45">
        <v>2947</v>
      </c>
      <c r="N2947" s="45">
        <v>1</v>
      </c>
      <c r="O2947" s="53">
        <v>0</v>
      </c>
      <c r="P2947" s="54">
        <v>0</v>
      </c>
      <c r="Q2947" s="55">
        <v>0</v>
      </c>
      <c r="R2947" s="56">
        <v>0</v>
      </c>
      <c r="S2947" s="57">
        <v>0</v>
      </c>
      <c r="T2947" s="60">
        <v>0</v>
      </c>
      <c r="U2947" s="14">
        <v>0</v>
      </c>
      <c r="V2947" s="60">
        <v>0</v>
      </c>
      <c r="Y2947" s="46">
        <v>0</v>
      </c>
      <c r="Z2947" s="46">
        <v>0</v>
      </c>
      <c r="AA2947" s="46">
        <v>0</v>
      </c>
      <c r="AB2947" s="46">
        <v>0</v>
      </c>
      <c r="AC2947" s="46">
        <v>0</v>
      </c>
      <c r="AD2947" s="46">
        <v>0</v>
      </c>
      <c r="AE2947" s="46">
        <v>0</v>
      </c>
      <c r="AF2947" s="46">
        <v>0</v>
      </c>
      <c r="AG2947" s="46">
        <v>0</v>
      </c>
      <c r="AH2947" s="46">
        <v>0</v>
      </c>
      <c r="AI2947" s="46">
        <v>0</v>
      </c>
      <c r="AJ2947" s="46">
        <v>0</v>
      </c>
      <c r="AK2947" s="46">
        <v>0</v>
      </c>
      <c r="AL2947" s="46">
        <v>0</v>
      </c>
      <c r="AM2947" s="46">
        <v>0</v>
      </c>
    </row>
    <row r="2948" spans="5:39" x14ac:dyDescent="0.2">
      <c r="E2948" s="14">
        <v>295</v>
      </c>
      <c r="F2948" s="14">
        <v>307</v>
      </c>
      <c r="G2948" s="14" t="s">
        <v>253</v>
      </c>
      <c r="H2948" s="14" t="s">
        <v>318</v>
      </c>
      <c r="I2948" s="14" t="s">
        <v>701</v>
      </c>
      <c r="J2948" s="531">
        <v>60000001</v>
      </c>
      <c r="K2948" s="14" t="s">
        <v>59</v>
      </c>
      <c r="L2948" s="14" t="s">
        <v>57</v>
      </c>
      <c r="M2948" s="45">
        <v>2948</v>
      </c>
      <c r="N2948" s="45">
        <v>1</v>
      </c>
      <c r="O2948" s="46">
        <v>1494.36</v>
      </c>
      <c r="Q2948" s="12">
        <v>0</v>
      </c>
      <c r="T2948" s="59">
        <v>0</v>
      </c>
      <c r="U2948" s="14">
        <v>0</v>
      </c>
      <c r="V2948" s="59" t="s">
        <v>174</v>
      </c>
      <c r="Y2948" s="46">
        <v>0</v>
      </c>
      <c r="Z2948" s="46">
        <v>0</v>
      </c>
      <c r="AA2948" s="46">
        <v>0</v>
      </c>
      <c r="AB2948" s="46">
        <v>0</v>
      </c>
      <c r="AC2948" s="46">
        <v>0</v>
      </c>
      <c r="AD2948" s="46">
        <v>0</v>
      </c>
      <c r="AE2948" s="46">
        <v>0</v>
      </c>
      <c r="AF2948" s="46">
        <v>0</v>
      </c>
      <c r="AG2948" s="46">
        <v>1494.36</v>
      </c>
      <c r="AH2948" s="46">
        <v>1494.36</v>
      </c>
      <c r="AI2948" s="46">
        <v>1494.36</v>
      </c>
      <c r="AJ2948" s="46">
        <v>1494.36</v>
      </c>
      <c r="AK2948" s="46">
        <v>1494.36</v>
      </c>
      <c r="AL2948" s="46">
        <v>1494.36</v>
      </c>
      <c r="AM2948" s="46">
        <v>0</v>
      </c>
    </row>
    <row r="2949" spans="5:39" x14ac:dyDescent="0.2">
      <c r="E2949" s="47">
        <v>295</v>
      </c>
      <c r="F2949" s="47">
        <v>307</v>
      </c>
      <c r="G2949" s="47" t="s">
        <v>253</v>
      </c>
      <c r="H2949" s="47" t="s">
        <v>318</v>
      </c>
      <c r="I2949" s="47" t="s">
        <v>701</v>
      </c>
      <c r="J2949" s="533">
        <v>60000001</v>
      </c>
      <c r="K2949" s="14" t="s">
        <v>59</v>
      </c>
      <c r="L2949" s="14" t="s">
        <v>54</v>
      </c>
      <c r="M2949" s="45">
        <v>2949</v>
      </c>
      <c r="N2949" s="45">
        <v>1</v>
      </c>
      <c r="O2949" s="46">
        <v>1847.1299999999997</v>
      </c>
      <c r="Q2949" s="12">
        <v>0</v>
      </c>
      <c r="T2949" s="59">
        <v>0</v>
      </c>
      <c r="U2949" s="14">
        <v>0</v>
      </c>
      <c r="V2949" s="59" t="s">
        <v>174</v>
      </c>
      <c r="Y2949" s="46">
        <v>0</v>
      </c>
      <c r="Z2949" s="46">
        <v>0</v>
      </c>
      <c r="AA2949" s="46">
        <v>0</v>
      </c>
      <c r="AB2949" s="46">
        <v>0</v>
      </c>
      <c r="AC2949" s="46">
        <v>0</v>
      </c>
      <c r="AD2949" s="46">
        <v>0</v>
      </c>
      <c r="AE2949" s="46">
        <v>0</v>
      </c>
      <c r="AF2949" s="46">
        <v>0</v>
      </c>
      <c r="AG2949" s="46">
        <v>0</v>
      </c>
      <c r="AH2949" s="46">
        <v>0</v>
      </c>
      <c r="AI2949" s="46">
        <v>3150.2799999999997</v>
      </c>
      <c r="AJ2949" s="46">
        <v>1712.58</v>
      </c>
      <c r="AK2949" s="46">
        <v>3559.7099999999996</v>
      </c>
      <c r="AL2949" s="46">
        <v>1847.1299999999997</v>
      </c>
      <c r="AM2949" s="46">
        <v>0</v>
      </c>
    </row>
    <row r="2950" spans="5:39" x14ac:dyDescent="0.2">
      <c r="E2950" s="47">
        <v>295</v>
      </c>
      <c r="F2950" s="47">
        <v>307</v>
      </c>
      <c r="G2950" s="47" t="s">
        <v>253</v>
      </c>
      <c r="H2950" s="47" t="s">
        <v>318</v>
      </c>
      <c r="I2950" s="47" t="s">
        <v>701</v>
      </c>
      <c r="J2950" s="533">
        <v>60000001</v>
      </c>
      <c r="K2950" s="14" t="s">
        <v>59</v>
      </c>
      <c r="L2950" s="14" t="s">
        <v>58</v>
      </c>
      <c r="M2950" s="45">
        <v>2950</v>
      </c>
      <c r="N2950" s="45">
        <v>1</v>
      </c>
      <c r="O2950" s="46">
        <v>282.00000000000045</v>
      </c>
      <c r="Q2950" s="12">
        <v>0</v>
      </c>
      <c r="T2950" s="59">
        <v>0</v>
      </c>
      <c r="U2950" s="14">
        <v>0</v>
      </c>
      <c r="V2950" s="59" t="s">
        <v>174</v>
      </c>
      <c r="Y2950" s="46">
        <v>0</v>
      </c>
      <c r="Z2950" s="46">
        <v>0</v>
      </c>
      <c r="AA2950" s="46">
        <v>0</v>
      </c>
      <c r="AB2950" s="46">
        <v>0</v>
      </c>
      <c r="AC2950" s="46">
        <v>0</v>
      </c>
      <c r="AD2950" s="46">
        <v>0</v>
      </c>
      <c r="AE2950" s="46">
        <v>0</v>
      </c>
      <c r="AF2950" s="46">
        <v>0</v>
      </c>
      <c r="AG2950" s="46">
        <v>0</v>
      </c>
      <c r="AH2950" s="46">
        <v>0</v>
      </c>
      <c r="AI2950" s="46">
        <v>0</v>
      </c>
      <c r="AJ2950" s="46">
        <v>282.00000000000023</v>
      </c>
      <c r="AK2950" s="46">
        <v>282.00000000000045</v>
      </c>
      <c r="AL2950" s="46">
        <v>282.00000000000045</v>
      </c>
      <c r="AM2950" s="46">
        <v>0</v>
      </c>
    </row>
    <row r="2951" spans="5:39" x14ac:dyDescent="0.2">
      <c r="E2951" s="47">
        <v>295</v>
      </c>
      <c r="F2951" s="47">
        <v>307</v>
      </c>
      <c r="G2951" s="47" t="s">
        <v>253</v>
      </c>
      <c r="H2951" s="47" t="s">
        <v>318</v>
      </c>
      <c r="I2951" s="47" t="s">
        <v>701</v>
      </c>
      <c r="J2951" s="533">
        <v>60000001</v>
      </c>
      <c r="K2951" s="14" t="s">
        <v>59</v>
      </c>
      <c r="L2951" s="14" t="s">
        <v>31</v>
      </c>
      <c r="M2951" s="45">
        <v>2951</v>
      </c>
      <c r="N2951" s="45">
        <v>1</v>
      </c>
      <c r="O2951" s="48">
        <v>3623.4900000000002</v>
      </c>
      <c r="Q2951" s="12">
        <v>0</v>
      </c>
      <c r="R2951" s="46">
        <v>3346.9766666666669</v>
      </c>
      <c r="T2951" s="59">
        <v>0</v>
      </c>
      <c r="U2951" s="14">
        <v>0</v>
      </c>
      <c r="V2951" s="59" t="s">
        <v>174</v>
      </c>
      <c r="X2951" s="46">
        <v>0</v>
      </c>
      <c r="Y2951" s="46">
        <v>0</v>
      </c>
      <c r="Z2951" s="46">
        <v>0</v>
      </c>
      <c r="AA2951" s="46">
        <v>0</v>
      </c>
      <c r="AB2951" s="46">
        <v>0</v>
      </c>
      <c r="AC2951" s="46">
        <v>0</v>
      </c>
      <c r="AD2951" s="46">
        <v>0</v>
      </c>
      <c r="AE2951" s="46">
        <v>0</v>
      </c>
      <c r="AF2951" s="46">
        <v>0</v>
      </c>
      <c r="AG2951" s="46">
        <v>1494.36</v>
      </c>
      <c r="AH2951" s="46">
        <v>1494.36</v>
      </c>
      <c r="AI2951" s="46">
        <v>4644.6399999999994</v>
      </c>
      <c r="AJ2951" s="46">
        <v>3488.9399999999996</v>
      </c>
      <c r="AK2951" s="46">
        <v>5336.07</v>
      </c>
      <c r="AL2951" s="46">
        <v>3623.4900000000002</v>
      </c>
      <c r="AM2951" s="46">
        <v>0</v>
      </c>
    </row>
    <row r="2952" spans="5:39" x14ac:dyDescent="0.2">
      <c r="E2952" s="47">
        <v>295</v>
      </c>
      <c r="F2952" s="47">
        <v>307</v>
      </c>
      <c r="G2952" s="47" t="s">
        <v>253</v>
      </c>
      <c r="H2952" s="47" t="s">
        <v>318</v>
      </c>
      <c r="I2952" s="47" t="s">
        <v>701</v>
      </c>
      <c r="J2952" s="533">
        <v>60000001</v>
      </c>
      <c r="K2952" s="14" t="s">
        <v>37</v>
      </c>
      <c r="L2952" s="14" t="s">
        <v>31</v>
      </c>
      <c r="M2952" s="45">
        <v>2952</v>
      </c>
      <c r="N2952" s="45">
        <v>1</v>
      </c>
      <c r="O2952" s="48">
        <v>5488.92</v>
      </c>
      <c r="P2952" s="48"/>
      <c r="Q2952" s="12">
        <v>0</v>
      </c>
      <c r="R2952" s="46">
        <v>2768.5333333333328</v>
      </c>
      <c r="T2952" s="59">
        <v>0</v>
      </c>
      <c r="U2952" s="14">
        <v>0</v>
      </c>
      <c r="V2952" s="59" t="s">
        <v>174</v>
      </c>
      <c r="Y2952" s="46">
        <v>0</v>
      </c>
      <c r="Z2952" s="46">
        <v>0</v>
      </c>
      <c r="AA2952" s="46">
        <v>0</v>
      </c>
      <c r="AB2952" s="46">
        <v>0</v>
      </c>
      <c r="AC2952" s="46">
        <v>0</v>
      </c>
      <c r="AD2952" s="46">
        <v>0</v>
      </c>
      <c r="AE2952" s="46">
        <v>0</v>
      </c>
      <c r="AF2952" s="46">
        <v>0</v>
      </c>
      <c r="AG2952" s="46">
        <v>0</v>
      </c>
      <c r="AH2952" s="46">
        <v>1494.36</v>
      </c>
      <c r="AI2952" s="46">
        <v>6139</v>
      </c>
      <c r="AJ2952" s="46">
        <v>3488.92</v>
      </c>
      <c r="AK2952" s="46">
        <v>0</v>
      </c>
      <c r="AL2952" s="46">
        <v>5488.92</v>
      </c>
      <c r="AM2952" s="46">
        <v>3470.66</v>
      </c>
    </row>
    <row r="2953" spans="5:39" x14ac:dyDescent="0.2">
      <c r="E2953" s="47">
        <v>295</v>
      </c>
      <c r="F2953" s="47">
        <v>307</v>
      </c>
      <c r="G2953" s="47" t="s">
        <v>253</v>
      </c>
      <c r="H2953" s="47" t="s">
        <v>318</v>
      </c>
      <c r="I2953" s="47" t="s">
        <v>701</v>
      </c>
      <c r="J2953" s="533">
        <v>60000001</v>
      </c>
      <c r="K2953" s="14" t="s">
        <v>65</v>
      </c>
      <c r="L2953" s="14" t="s">
        <v>31</v>
      </c>
      <c r="M2953" s="45">
        <v>2953</v>
      </c>
      <c r="N2953" s="45">
        <v>1</v>
      </c>
      <c r="O2953" s="52">
        <v>3470.6600000000021</v>
      </c>
      <c r="P2953" s="48">
        <v>3470.66</v>
      </c>
      <c r="Q2953" s="12">
        <v>0</v>
      </c>
      <c r="R2953" s="46">
        <v>578.44333333333373</v>
      </c>
      <c r="T2953" s="59">
        <v>0</v>
      </c>
      <c r="U2953" s="14">
        <v>0</v>
      </c>
      <c r="V2953" s="59" t="s">
        <v>174</v>
      </c>
      <c r="X2953" s="46">
        <v>0</v>
      </c>
      <c r="Y2953" s="46">
        <v>0</v>
      </c>
      <c r="Z2953" s="46">
        <v>0</v>
      </c>
      <c r="AA2953" s="46">
        <v>0</v>
      </c>
      <c r="AB2953" s="46">
        <v>0</v>
      </c>
      <c r="AC2953" s="46">
        <v>0</v>
      </c>
      <c r="AD2953" s="46">
        <v>0</v>
      </c>
      <c r="AE2953" s="46">
        <v>0</v>
      </c>
      <c r="AF2953" s="46">
        <v>0</v>
      </c>
      <c r="AG2953" s="46">
        <v>0</v>
      </c>
      <c r="AH2953" s="46">
        <v>0</v>
      </c>
      <c r="AI2953" s="46">
        <v>0</v>
      </c>
      <c r="AJ2953" s="46">
        <v>0</v>
      </c>
      <c r="AK2953" s="46">
        <v>0</v>
      </c>
      <c r="AL2953" s="46">
        <v>3470.6600000000021</v>
      </c>
      <c r="AM2953" s="46">
        <v>0</v>
      </c>
    </row>
    <row r="2954" spans="5:39" x14ac:dyDescent="0.2">
      <c r="E2954" s="47">
        <v>295</v>
      </c>
      <c r="F2954" s="47">
        <v>307</v>
      </c>
      <c r="G2954" s="47" t="s">
        <v>253</v>
      </c>
      <c r="H2954" s="47" t="s">
        <v>318</v>
      </c>
      <c r="I2954" s="47" t="s">
        <v>701</v>
      </c>
      <c r="J2954" s="533">
        <v>60000001</v>
      </c>
      <c r="K2954" s="14" t="s">
        <v>64</v>
      </c>
      <c r="L2954" s="14" t="s">
        <v>57</v>
      </c>
      <c r="M2954" s="45">
        <v>2954</v>
      </c>
      <c r="N2954" s="45">
        <v>1</v>
      </c>
      <c r="O2954" s="46">
        <v>0</v>
      </c>
      <c r="Q2954" s="12">
        <v>0</v>
      </c>
      <c r="T2954" s="59">
        <v>0</v>
      </c>
      <c r="U2954" s="14">
        <v>0</v>
      </c>
      <c r="V2954" s="59" t="s">
        <v>174</v>
      </c>
      <c r="X2954" s="46">
        <v>0</v>
      </c>
      <c r="Y2954" s="46">
        <v>0</v>
      </c>
      <c r="Z2954" s="46">
        <v>0</v>
      </c>
      <c r="AA2954" s="46">
        <v>0</v>
      </c>
      <c r="AB2954" s="46">
        <v>0</v>
      </c>
      <c r="AC2954" s="46">
        <v>0</v>
      </c>
      <c r="AD2954" s="46">
        <v>0</v>
      </c>
      <c r="AE2954" s="46">
        <v>0</v>
      </c>
      <c r="AF2954" s="46">
        <v>0</v>
      </c>
      <c r="AG2954" s="46">
        <v>1494.36</v>
      </c>
      <c r="AH2954" s="46">
        <v>1494.36</v>
      </c>
      <c r="AI2954" s="46">
        <v>0</v>
      </c>
      <c r="AJ2954" s="46">
        <v>0</v>
      </c>
      <c r="AK2954" s="46">
        <v>1494.36</v>
      </c>
      <c r="AL2954" s="46">
        <v>0</v>
      </c>
      <c r="AM2954" s="46">
        <v>0</v>
      </c>
    </row>
    <row r="2955" spans="5:39" x14ac:dyDescent="0.2">
      <c r="E2955" s="47">
        <v>295</v>
      </c>
      <c r="F2955" s="47">
        <v>307</v>
      </c>
      <c r="G2955" s="47" t="s">
        <v>253</v>
      </c>
      <c r="H2955" s="47" t="s">
        <v>318</v>
      </c>
      <c r="I2955" s="47" t="s">
        <v>701</v>
      </c>
      <c r="J2955" s="533">
        <v>60000001</v>
      </c>
      <c r="K2955" s="14" t="s">
        <v>64</v>
      </c>
      <c r="L2955" s="14" t="s">
        <v>54</v>
      </c>
      <c r="M2955" s="45">
        <v>2955</v>
      </c>
      <c r="N2955" s="45">
        <v>1</v>
      </c>
      <c r="O2955" s="46">
        <v>2906.639999999999</v>
      </c>
      <c r="Q2955" s="12">
        <v>0</v>
      </c>
      <c r="T2955" s="59">
        <v>0</v>
      </c>
      <c r="U2955" s="14">
        <v>0</v>
      </c>
      <c r="V2955" s="59" t="s">
        <v>174</v>
      </c>
      <c r="X2955" s="46">
        <v>0</v>
      </c>
      <c r="Y2955" s="46">
        <v>0</v>
      </c>
      <c r="Z2955" s="46">
        <v>0</v>
      </c>
      <c r="AA2955" s="46">
        <v>0</v>
      </c>
      <c r="AB2955" s="46">
        <v>0</v>
      </c>
      <c r="AC2955" s="46">
        <v>0</v>
      </c>
      <c r="AD2955" s="46">
        <v>0</v>
      </c>
      <c r="AE2955" s="46">
        <v>0</v>
      </c>
      <c r="AF2955" s="46">
        <v>0</v>
      </c>
      <c r="AG2955" s="46">
        <v>0</v>
      </c>
      <c r="AH2955" s="46">
        <v>0</v>
      </c>
      <c r="AI2955" s="46">
        <v>-4.5474735088646412E-13</v>
      </c>
      <c r="AJ2955" s="46">
        <v>0</v>
      </c>
      <c r="AK2955" s="46">
        <v>3559.7099999999996</v>
      </c>
      <c r="AL2955" s="46">
        <v>2906.639999999999</v>
      </c>
      <c r="AM2955" s="46">
        <v>0</v>
      </c>
    </row>
    <row r="2956" spans="5:39" x14ac:dyDescent="0.2">
      <c r="E2956" s="47">
        <v>295</v>
      </c>
      <c r="F2956" s="47">
        <v>307</v>
      </c>
      <c r="G2956" s="47" t="s">
        <v>253</v>
      </c>
      <c r="H2956" s="47" t="s">
        <v>318</v>
      </c>
      <c r="I2956" s="47" t="s">
        <v>701</v>
      </c>
      <c r="J2956" s="533">
        <v>60000001</v>
      </c>
      <c r="K2956" s="14" t="s">
        <v>64</v>
      </c>
      <c r="L2956" s="14" t="s">
        <v>58</v>
      </c>
      <c r="M2956" s="45">
        <v>2956</v>
      </c>
      <c r="N2956" s="45">
        <v>1</v>
      </c>
      <c r="O2956" s="46">
        <v>564.02000000000453</v>
      </c>
      <c r="Q2956" s="12">
        <v>0</v>
      </c>
      <c r="T2956" s="59">
        <v>0</v>
      </c>
      <c r="U2956" s="14">
        <v>0</v>
      </c>
      <c r="V2956" s="59" t="s">
        <v>174</v>
      </c>
      <c r="X2956" s="46">
        <v>0</v>
      </c>
      <c r="Y2956" s="46">
        <v>0</v>
      </c>
      <c r="Z2956" s="46">
        <v>0</v>
      </c>
      <c r="AA2956" s="46">
        <v>0</v>
      </c>
      <c r="AB2956" s="46">
        <v>0</v>
      </c>
      <c r="AC2956" s="46">
        <v>0</v>
      </c>
      <c r="AD2956" s="46">
        <v>0</v>
      </c>
      <c r="AE2956" s="46">
        <v>0</v>
      </c>
      <c r="AF2956" s="46">
        <v>0</v>
      </c>
      <c r="AG2956" s="46">
        <v>0</v>
      </c>
      <c r="AH2956" s="46">
        <v>0</v>
      </c>
      <c r="AI2956" s="46">
        <v>-4.5474735088646412E-13</v>
      </c>
      <c r="AJ2956" s="46">
        <v>2.0000000000436557E-2</v>
      </c>
      <c r="AK2956" s="46">
        <v>282.02000000000089</v>
      </c>
      <c r="AL2956" s="46">
        <v>564.02000000000453</v>
      </c>
      <c r="AM2956" s="46">
        <v>3.637978807091713E-12</v>
      </c>
    </row>
    <row r="2957" spans="5:39" x14ac:dyDescent="0.2">
      <c r="E2957" s="47">
        <v>295</v>
      </c>
      <c r="F2957" s="47">
        <v>307</v>
      </c>
      <c r="G2957" s="47" t="s">
        <v>253</v>
      </c>
      <c r="H2957" s="47" t="s">
        <v>318</v>
      </c>
      <c r="I2957" s="47" t="s">
        <v>701</v>
      </c>
      <c r="J2957" s="533">
        <v>60000001</v>
      </c>
      <c r="K2957" s="14" t="s">
        <v>67</v>
      </c>
      <c r="L2957" s="14" t="s">
        <v>67</v>
      </c>
      <c r="M2957" s="45">
        <v>2957</v>
      </c>
      <c r="N2957" s="45">
        <v>1</v>
      </c>
      <c r="O2957" s="53">
        <v>0</v>
      </c>
      <c r="P2957" s="54">
        <v>0</v>
      </c>
      <c r="Q2957" s="55">
        <v>0</v>
      </c>
      <c r="R2957" s="56">
        <v>0</v>
      </c>
      <c r="S2957" s="57">
        <v>0</v>
      </c>
      <c r="T2957" s="60">
        <v>0</v>
      </c>
      <c r="U2957" s="14">
        <v>0</v>
      </c>
      <c r="V2957" s="60" t="s">
        <v>174</v>
      </c>
      <c r="Y2957" s="46">
        <v>0</v>
      </c>
      <c r="Z2957" s="46">
        <v>0</v>
      </c>
      <c r="AA2957" s="46">
        <v>0</v>
      </c>
      <c r="AB2957" s="46">
        <v>0</v>
      </c>
      <c r="AC2957" s="46">
        <v>0</v>
      </c>
      <c r="AD2957" s="46">
        <v>0</v>
      </c>
      <c r="AE2957" s="46">
        <v>0</v>
      </c>
      <c r="AF2957" s="46">
        <v>0</v>
      </c>
      <c r="AG2957" s="46">
        <v>0</v>
      </c>
      <c r="AH2957" s="46">
        <v>0</v>
      </c>
      <c r="AI2957" s="46">
        <v>0</v>
      </c>
      <c r="AJ2957" s="46">
        <v>0</v>
      </c>
      <c r="AK2957" s="46">
        <v>0</v>
      </c>
      <c r="AL2957" s="46">
        <v>0</v>
      </c>
      <c r="AM2957" s="46">
        <v>0</v>
      </c>
    </row>
    <row r="2958" spans="5:39" x14ac:dyDescent="0.2">
      <c r="E2958" s="14">
        <v>296</v>
      </c>
      <c r="F2958" s="14">
        <v>308</v>
      </c>
      <c r="G2958" s="14" t="s">
        <v>253</v>
      </c>
      <c r="H2958" s="14" t="s">
        <v>293</v>
      </c>
      <c r="I2958" s="14" t="s">
        <v>702</v>
      </c>
      <c r="J2958" s="531">
        <v>60000002</v>
      </c>
      <c r="K2958" s="14" t="s">
        <v>59</v>
      </c>
      <c r="L2958" s="14" t="s">
        <v>57</v>
      </c>
      <c r="M2958" s="45">
        <v>2958</v>
      </c>
      <c r="N2958" s="45">
        <v>1</v>
      </c>
      <c r="O2958" s="46">
        <v>1729.23</v>
      </c>
      <c r="Q2958" s="12">
        <v>0</v>
      </c>
      <c r="T2958" s="59">
        <v>0</v>
      </c>
      <c r="U2958" s="14">
        <v>0</v>
      </c>
      <c r="V2958" s="59" t="s">
        <v>175</v>
      </c>
      <c r="Y2958" s="46">
        <v>0</v>
      </c>
      <c r="Z2958" s="46">
        <v>0</v>
      </c>
      <c r="AA2958" s="46">
        <v>0</v>
      </c>
      <c r="AB2958" s="46">
        <v>0</v>
      </c>
      <c r="AC2958" s="46">
        <v>0</v>
      </c>
      <c r="AD2958" s="46">
        <v>0</v>
      </c>
      <c r="AE2958" s="46">
        <v>0</v>
      </c>
      <c r="AF2958" s="46">
        <v>0</v>
      </c>
      <c r="AG2958" s="46">
        <v>1729.23</v>
      </c>
      <c r="AH2958" s="46">
        <v>1729.23</v>
      </c>
      <c r="AI2958" s="46">
        <v>1729.23</v>
      </c>
      <c r="AJ2958" s="46">
        <v>1729.23</v>
      </c>
      <c r="AK2958" s="46">
        <v>1729.23</v>
      </c>
      <c r="AL2958" s="46">
        <v>1729.23</v>
      </c>
      <c r="AM2958" s="46">
        <v>0</v>
      </c>
    </row>
    <row r="2959" spans="5:39" x14ac:dyDescent="0.2">
      <c r="E2959" s="47">
        <v>296</v>
      </c>
      <c r="F2959" s="47">
        <v>308</v>
      </c>
      <c r="G2959" s="47" t="s">
        <v>253</v>
      </c>
      <c r="H2959" s="47" t="s">
        <v>293</v>
      </c>
      <c r="I2959" s="47" t="s">
        <v>702</v>
      </c>
      <c r="J2959" s="533">
        <v>60000002</v>
      </c>
      <c r="K2959" s="14" t="s">
        <v>59</v>
      </c>
      <c r="L2959" s="14" t="s">
        <v>54</v>
      </c>
      <c r="M2959" s="45">
        <v>2959</v>
      </c>
      <c r="N2959" s="45">
        <v>1</v>
      </c>
      <c r="O2959" s="46">
        <v>2232.8699999999994</v>
      </c>
      <c r="Q2959" s="12">
        <v>0</v>
      </c>
      <c r="T2959" s="59">
        <v>0</v>
      </c>
      <c r="U2959" s="14">
        <v>0</v>
      </c>
      <c r="V2959" s="59" t="s">
        <v>175</v>
      </c>
      <c r="Y2959" s="46">
        <v>0</v>
      </c>
      <c r="Z2959" s="46">
        <v>0</v>
      </c>
      <c r="AA2959" s="46">
        <v>0</v>
      </c>
      <c r="AB2959" s="46">
        <v>0</v>
      </c>
      <c r="AC2959" s="46">
        <v>0</v>
      </c>
      <c r="AD2959" s="46">
        <v>0</v>
      </c>
      <c r="AE2959" s="46">
        <v>0</v>
      </c>
      <c r="AF2959" s="46">
        <v>0</v>
      </c>
      <c r="AG2959" s="46">
        <v>0</v>
      </c>
      <c r="AH2959" s="46">
        <v>0</v>
      </c>
      <c r="AI2959" s="46">
        <v>1472.98</v>
      </c>
      <c r="AJ2959" s="46">
        <v>4576.9099999999989</v>
      </c>
      <c r="AK2959" s="46">
        <v>-2041.48</v>
      </c>
      <c r="AL2959" s="46">
        <v>2232.8699999999994</v>
      </c>
      <c r="AM2959" s="46">
        <v>0</v>
      </c>
    </row>
    <row r="2960" spans="5:39" x14ac:dyDescent="0.2">
      <c r="E2960" s="47">
        <v>296</v>
      </c>
      <c r="F2960" s="47">
        <v>308</v>
      </c>
      <c r="G2960" s="47" t="s">
        <v>253</v>
      </c>
      <c r="H2960" s="47" t="s">
        <v>293</v>
      </c>
      <c r="I2960" s="47" t="s">
        <v>702</v>
      </c>
      <c r="J2960" s="533">
        <v>60000002</v>
      </c>
      <c r="K2960" s="14" t="s">
        <v>59</v>
      </c>
      <c r="L2960" s="14" t="s">
        <v>58</v>
      </c>
      <c r="M2960" s="45">
        <v>2960</v>
      </c>
      <c r="N2960" s="45">
        <v>1</v>
      </c>
      <c r="O2960" s="46">
        <v>282.00000000000091</v>
      </c>
      <c r="Q2960" s="12">
        <v>0</v>
      </c>
      <c r="T2960" s="59">
        <v>0</v>
      </c>
      <c r="U2960" s="14">
        <v>0</v>
      </c>
      <c r="V2960" s="59" t="s">
        <v>175</v>
      </c>
      <c r="Y2960" s="46">
        <v>0</v>
      </c>
      <c r="Z2960" s="46">
        <v>0</v>
      </c>
      <c r="AA2960" s="46">
        <v>0</v>
      </c>
      <c r="AB2960" s="46">
        <v>0</v>
      </c>
      <c r="AC2960" s="46">
        <v>0</v>
      </c>
      <c r="AD2960" s="46">
        <v>0</v>
      </c>
      <c r="AE2960" s="46">
        <v>0</v>
      </c>
      <c r="AF2960" s="46">
        <v>0</v>
      </c>
      <c r="AG2960" s="46">
        <v>0</v>
      </c>
      <c r="AH2960" s="46">
        <v>0</v>
      </c>
      <c r="AI2960" s="46">
        <v>0</v>
      </c>
      <c r="AJ2960" s="46">
        <v>282.00000000000091</v>
      </c>
      <c r="AK2960" s="46">
        <v>282</v>
      </c>
      <c r="AL2960" s="46">
        <v>282.00000000000091</v>
      </c>
      <c r="AM2960" s="46">
        <v>0</v>
      </c>
    </row>
    <row r="2961" spans="5:39" x14ac:dyDescent="0.2">
      <c r="E2961" s="47">
        <v>296</v>
      </c>
      <c r="F2961" s="47">
        <v>308</v>
      </c>
      <c r="G2961" s="47" t="s">
        <v>253</v>
      </c>
      <c r="H2961" s="47" t="s">
        <v>293</v>
      </c>
      <c r="I2961" s="47" t="s">
        <v>702</v>
      </c>
      <c r="J2961" s="533">
        <v>60000002</v>
      </c>
      <c r="K2961" s="14" t="s">
        <v>59</v>
      </c>
      <c r="L2961" s="14" t="s">
        <v>31</v>
      </c>
      <c r="M2961" s="45">
        <v>2961</v>
      </c>
      <c r="N2961" s="45">
        <v>1</v>
      </c>
      <c r="O2961" s="48">
        <v>4244.1000000000004</v>
      </c>
      <c r="Q2961" s="12">
        <v>0</v>
      </c>
      <c r="R2961" s="46">
        <v>2910.4433333333341</v>
      </c>
      <c r="T2961" s="59">
        <v>0</v>
      </c>
      <c r="U2961" s="14">
        <v>0</v>
      </c>
      <c r="V2961" s="59" t="s">
        <v>175</v>
      </c>
      <c r="X2961" s="46">
        <v>0</v>
      </c>
      <c r="Y2961" s="46">
        <v>0</v>
      </c>
      <c r="Z2961" s="46">
        <v>0</v>
      </c>
      <c r="AA2961" s="46">
        <v>0</v>
      </c>
      <c r="AB2961" s="46">
        <v>0</v>
      </c>
      <c r="AC2961" s="46">
        <v>0</v>
      </c>
      <c r="AD2961" s="46">
        <v>0</v>
      </c>
      <c r="AE2961" s="46">
        <v>0</v>
      </c>
      <c r="AF2961" s="46">
        <v>0</v>
      </c>
      <c r="AG2961" s="46">
        <v>1729.23</v>
      </c>
      <c r="AH2961" s="46">
        <v>1729.23</v>
      </c>
      <c r="AI2961" s="46">
        <v>3202.21</v>
      </c>
      <c r="AJ2961" s="46">
        <v>6588.14</v>
      </c>
      <c r="AK2961" s="46">
        <v>-30.25</v>
      </c>
      <c r="AL2961" s="46">
        <v>4244.1000000000004</v>
      </c>
      <c r="AM2961" s="46">
        <v>0</v>
      </c>
    </row>
    <row r="2962" spans="5:39" x14ac:dyDescent="0.2">
      <c r="E2962" s="47">
        <v>296</v>
      </c>
      <c r="F2962" s="47">
        <v>308</v>
      </c>
      <c r="G2962" s="47" t="s">
        <v>253</v>
      </c>
      <c r="H2962" s="47" t="s">
        <v>293</v>
      </c>
      <c r="I2962" s="47" t="s">
        <v>702</v>
      </c>
      <c r="J2962" s="533">
        <v>60000002</v>
      </c>
      <c r="K2962" s="14" t="s">
        <v>37</v>
      </c>
      <c r="L2962" s="14" t="s">
        <v>31</v>
      </c>
      <c r="M2962" s="45">
        <v>2962</v>
      </c>
      <c r="N2962" s="45">
        <v>1</v>
      </c>
      <c r="O2962" s="48">
        <v>6557.1</v>
      </c>
      <c r="P2962" s="48"/>
      <c r="Q2962" s="12">
        <v>0</v>
      </c>
      <c r="R2962" s="46">
        <v>2203.0933333333337</v>
      </c>
      <c r="T2962" s="59">
        <v>0</v>
      </c>
      <c r="U2962" s="14">
        <v>0</v>
      </c>
      <c r="V2962" s="59" t="s">
        <v>175</v>
      </c>
      <c r="Y2962" s="46">
        <v>0</v>
      </c>
      <c r="Z2962" s="46">
        <v>0</v>
      </c>
      <c r="AA2962" s="46">
        <v>0</v>
      </c>
      <c r="AB2962" s="46">
        <v>0</v>
      </c>
      <c r="AC2962" s="46">
        <v>0</v>
      </c>
      <c r="AD2962" s="46">
        <v>0</v>
      </c>
      <c r="AE2962" s="46">
        <v>0</v>
      </c>
      <c r="AF2962" s="46">
        <v>0</v>
      </c>
      <c r="AG2962" s="46">
        <v>0</v>
      </c>
      <c r="AH2962" s="46">
        <v>1729.23</v>
      </c>
      <c r="AI2962" s="46">
        <v>1729.23</v>
      </c>
      <c r="AJ2962" s="46">
        <v>3203</v>
      </c>
      <c r="AK2962" s="46">
        <v>0</v>
      </c>
      <c r="AL2962" s="46">
        <v>6557.1</v>
      </c>
      <c r="AM2962" s="46">
        <v>848.82000000000016</v>
      </c>
    </row>
    <row r="2963" spans="5:39" x14ac:dyDescent="0.2">
      <c r="E2963" s="47">
        <v>296</v>
      </c>
      <c r="F2963" s="47">
        <v>308</v>
      </c>
      <c r="G2963" s="47" t="s">
        <v>253</v>
      </c>
      <c r="H2963" s="47" t="s">
        <v>293</v>
      </c>
      <c r="I2963" s="47" t="s">
        <v>702</v>
      </c>
      <c r="J2963" s="533">
        <v>60000002</v>
      </c>
      <c r="K2963" s="14" t="s">
        <v>65</v>
      </c>
      <c r="L2963" s="14" t="s">
        <v>31</v>
      </c>
      <c r="M2963" s="45">
        <v>2963</v>
      </c>
      <c r="N2963" s="45">
        <v>1</v>
      </c>
      <c r="O2963" s="52">
        <v>4244.0999999999995</v>
      </c>
      <c r="P2963" s="48">
        <v>848.82000000000016</v>
      </c>
      <c r="Q2963" s="12">
        <v>0</v>
      </c>
      <c r="R2963" s="46">
        <v>707.34999999999991</v>
      </c>
      <c r="T2963" s="59">
        <v>0</v>
      </c>
      <c r="U2963" s="14">
        <v>0</v>
      </c>
      <c r="V2963" s="59" t="s">
        <v>175</v>
      </c>
      <c r="X2963" s="46">
        <v>0</v>
      </c>
      <c r="Y2963" s="46">
        <v>0</v>
      </c>
      <c r="Z2963" s="46">
        <v>0</v>
      </c>
      <c r="AA2963" s="46">
        <v>0</v>
      </c>
      <c r="AB2963" s="46">
        <v>0</v>
      </c>
      <c r="AC2963" s="46">
        <v>0</v>
      </c>
      <c r="AD2963" s="46">
        <v>0</v>
      </c>
      <c r="AE2963" s="46">
        <v>0</v>
      </c>
      <c r="AF2963" s="46">
        <v>0</v>
      </c>
      <c r="AG2963" s="46">
        <v>0</v>
      </c>
      <c r="AH2963" s="46">
        <v>0</v>
      </c>
      <c r="AI2963" s="46">
        <v>0</v>
      </c>
      <c r="AJ2963" s="46">
        <v>30.249999999999091</v>
      </c>
      <c r="AK2963" s="46">
        <v>0</v>
      </c>
      <c r="AL2963" s="46">
        <v>4213.8500000000004</v>
      </c>
      <c r="AM2963" s="46">
        <v>3.637978807091713E-12</v>
      </c>
    </row>
    <row r="2964" spans="5:39" x14ac:dyDescent="0.2">
      <c r="E2964" s="47">
        <v>296</v>
      </c>
      <c r="F2964" s="47">
        <v>308</v>
      </c>
      <c r="G2964" s="47" t="s">
        <v>253</v>
      </c>
      <c r="H2964" s="47" t="s">
        <v>293</v>
      </c>
      <c r="I2964" s="47" t="s">
        <v>702</v>
      </c>
      <c r="J2964" s="533">
        <v>60000002</v>
      </c>
      <c r="K2964" s="14" t="s">
        <v>64</v>
      </c>
      <c r="L2964" s="14" t="s">
        <v>57</v>
      </c>
      <c r="M2964" s="45">
        <v>2964</v>
      </c>
      <c r="N2964" s="45">
        <v>1</v>
      </c>
      <c r="O2964" s="46">
        <v>0</v>
      </c>
      <c r="Q2964" s="12">
        <v>0</v>
      </c>
      <c r="T2964" s="59">
        <v>0</v>
      </c>
      <c r="U2964" s="14">
        <v>0</v>
      </c>
      <c r="V2964" s="59" t="s">
        <v>175</v>
      </c>
      <c r="X2964" s="46">
        <v>0</v>
      </c>
      <c r="Y2964" s="46">
        <v>0</v>
      </c>
      <c r="Z2964" s="46">
        <v>0</v>
      </c>
      <c r="AA2964" s="46">
        <v>0</v>
      </c>
      <c r="AB2964" s="46">
        <v>0</v>
      </c>
      <c r="AC2964" s="46">
        <v>0</v>
      </c>
      <c r="AD2964" s="46">
        <v>0</v>
      </c>
      <c r="AE2964" s="46">
        <v>0</v>
      </c>
      <c r="AF2964" s="46">
        <v>0</v>
      </c>
      <c r="AG2964" s="46">
        <v>1729.23</v>
      </c>
      <c r="AH2964" s="46">
        <v>1729.23</v>
      </c>
      <c r="AI2964" s="46">
        <v>1729.23</v>
      </c>
      <c r="AJ2964" s="46">
        <v>255.46000000000004</v>
      </c>
      <c r="AK2964" s="46">
        <v>1984.69</v>
      </c>
      <c r="AL2964" s="46">
        <v>0</v>
      </c>
      <c r="AM2964" s="46">
        <v>0</v>
      </c>
    </row>
    <row r="2965" spans="5:39" x14ac:dyDescent="0.2">
      <c r="E2965" s="47">
        <v>296</v>
      </c>
      <c r="F2965" s="47">
        <v>308</v>
      </c>
      <c r="G2965" s="47" t="s">
        <v>253</v>
      </c>
      <c r="H2965" s="47" t="s">
        <v>293</v>
      </c>
      <c r="I2965" s="47" t="s">
        <v>702</v>
      </c>
      <c r="J2965" s="533">
        <v>60000002</v>
      </c>
      <c r="K2965" s="14" t="s">
        <v>64</v>
      </c>
      <c r="L2965" s="14" t="s">
        <v>54</v>
      </c>
      <c r="M2965" s="45">
        <v>2965</v>
      </c>
      <c r="N2965" s="45">
        <v>1</v>
      </c>
      <c r="O2965" s="46">
        <v>3398.0999999999985</v>
      </c>
      <c r="Q2965" s="12">
        <v>0</v>
      </c>
      <c r="T2965" s="59">
        <v>0</v>
      </c>
      <c r="U2965" s="14">
        <v>0</v>
      </c>
      <c r="V2965" s="59" t="s">
        <v>175</v>
      </c>
      <c r="X2965" s="46">
        <v>0</v>
      </c>
      <c r="Y2965" s="46">
        <v>0</v>
      </c>
      <c r="Z2965" s="46">
        <v>0</v>
      </c>
      <c r="AA2965" s="46">
        <v>0</v>
      </c>
      <c r="AB2965" s="46">
        <v>0</v>
      </c>
      <c r="AC2965" s="46">
        <v>0</v>
      </c>
      <c r="AD2965" s="46">
        <v>0</v>
      </c>
      <c r="AE2965" s="46">
        <v>0</v>
      </c>
      <c r="AF2965" s="46">
        <v>0</v>
      </c>
      <c r="AG2965" s="46">
        <v>0</v>
      </c>
      <c r="AH2965" s="46">
        <v>0</v>
      </c>
      <c r="AI2965" s="46">
        <v>1472.98</v>
      </c>
      <c r="AJ2965" s="46">
        <v>6049.8899999999994</v>
      </c>
      <c r="AK2965" s="46">
        <v>4008.4099999999994</v>
      </c>
      <c r="AL2965" s="46">
        <v>3398.0999999999985</v>
      </c>
      <c r="AM2965" s="46">
        <v>2549.2799999999984</v>
      </c>
    </row>
    <row r="2966" spans="5:39" x14ac:dyDescent="0.2">
      <c r="E2966" s="47">
        <v>296</v>
      </c>
      <c r="F2966" s="47">
        <v>308</v>
      </c>
      <c r="G2966" s="47" t="s">
        <v>253</v>
      </c>
      <c r="H2966" s="47" t="s">
        <v>293</v>
      </c>
      <c r="I2966" s="47" t="s">
        <v>702</v>
      </c>
      <c r="J2966" s="533">
        <v>60000002</v>
      </c>
      <c r="K2966" s="14" t="s">
        <v>64</v>
      </c>
      <c r="L2966" s="14" t="s">
        <v>58</v>
      </c>
      <c r="M2966" s="45">
        <v>2966</v>
      </c>
      <c r="N2966" s="45">
        <v>1</v>
      </c>
      <c r="O2966" s="46">
        <v>846.00000000000364</v>
      </c>
      <c r="Q2966" s="12">
        <v>0</v>
      </c>
      <c r="T2966" s="59">
        <v>0</v>
      </c>
      <c r="U2966" s="14">
        <v>0</v>
      </c>
      <c r="V2966" s="59" t="s">
        <v>175</v>
      </c>
      <c r="X2966" s="46">
        <v>0</v>
      </c>
      <c r="Y2966" s="46">
        <v>0</v>
      </c>
      <c r="Z2966" s="46">
        <v>0</v>
      </c>
      <c r="AA2966" s="46">
        <v>0</v>
      </c>
      <c r="AB2966" s="46">
        <v>0</v>
      </c>
      <c r="AC2966" s="46">
        <v>0</v>
      </c>
      <c r="AD2966" s="46">
        <v>0</v>
      </c>
      <c r="AE2966" s="46">
        <v>0</v>
      </c>
      <c r="AF2966" s="46">
        <v>0</v>
      </c>
      <c r="AG2966" s="46">
        <v>0</v>
      </c>
      <c r="AH2966" s="46">
        <v>0</v>
      </c>
      <c r="AI2966" s="46">
        <v>0</v>
      </c>
      <c r="AJ2966" s="46">
        <v>282.00000000000182</v>
      </c>
      <c r="AK2966" s="46">
        <v>564.00000000000227</v>
      </c>
      <c r="AL2966" s="46">
        <v>846.00000000000364</v>
      </c>
      <c r="AM2966" s="46">
        <v>846.00000000000409</v>
      </c>
    </row>
    <row r="2967" spans="5:39" x14ac:dyDescent="0.2">
      <c r="E2967" s="47">
        <v>296</v>
      </c>
      <c r="F2967" s="47">
        <v>308</v>
      </c>
      <c r="G2967" s="47" t="s">
        <v>253</v>
      </c>
      <c r="H2967" s="47" t="s">
        <v>293</v>
      </c>
      <c r="I2967" s="47" t="s">
        <v>702</v>
      </c>
      <c r="J2967" s="533">
        <v>60000002</v>
      </c>
      <c r="K2967" s="14" t="s">
        <v>67</v>
      </c>
      <c r="L2967" s="14" t="s">
        <v>67</v>
      </c>
      <c r="M2967" s="45">
        <v>2967</v>
      </c>
      <c r="N2967" s="45">
        <v>1</v>
      </c>
      <c r="O2967" s="53">
        <v>0.42052496407268336</v>
      </c>
      <c r="P2967" s="54">
        <v>0</v>
      </c>
      <c r="Q2967" s="55">
        <v>0</v>
      </c>
      <c r="R2967" s="56">
        <v>0</v>
      </c>
      <c r="S2967" s="57">
        <v>0</v>
      </c>
      <c r="T2967" s="60">
        <v>0</v>
      </c>
      <c r="U2967" s="14">
        <v>0</v>
      </c>
      <c r="V2967" s="60" t="s">
        <v>175</v>
      </c>
      <c r="Y2967" s="46">
        <v>0.42052496407268336</v>
      </c>
      <c r="Z2967" s="46">
        <v>0.42052496407268336</v>
      </c>
      <c r="AA2967" s="46">
        <v>0.42052496407268336</v>
      </c>
      <c r="AB2967" s="46">
        <v>0.42052496407268336</v>
      </c>
      <c r="AC2967" s="46">
        <v>0.42052496407268336</v>
      </c>
      <c r="AD2967" s="46">
        <v>0.42052496407268336</v>
      </c>
      <c r="AE2967" s="46">
        <v>0.42052496407268336</v>
      </c>
      <c r="AF2967" s="46">
        <v>0.42052496407268336</v>
      </c>
      <c r="AG2967" s="46">
        <v>0.42052496407268336</v>
      </c>
      <c r="AH2967" s="46">
        <v>0.42052496407268336</v>
      </c>
      <c r="AI2967" s="46">
        <v>0.42052496407268336</v>
      </c>
      <c r="AJ2967" s="46">
        <v>0.42052496407268336</v>
      </c>
      <c r="AK2967" s="46">
        <v>0.42052496407268336</v>
      </c>
      <c r="AL2967" s="46">
        <v>0.42052496407268336</v>
      </c>
      <c r="AM2967" s="46">
        <v>0.42052496407268336</v>
      </c>
    </row>
    <row r="2968" spans="5:39" x14ac:dyDescent="0.2">
      <c r="E2968" s="14">
        <v>297</v>
      </c>
      <c r="F2968" s="14">
        <v>309</v>
      </c>
      <c r="G2968" s="14" t="s">
        <v>253</v>
      </c>
      <c r="H2968" s="14" t="s">
        <v>294</v>
      </c>
      <c r="I2968" s="14" t="s">
        <v>703</v>
      </c>
      <c r="J2968" s="531">
        <v>60000003</v>
      </c>
      <c r="K2968" s="14" t="s">
        <v>59</v>
      </c>
      <c r="L2968" s="14" t="s">
        <v>57</v>
      </c>
      <c r="M2968" s="45">
        <v>2968</v>
      </c>
      <c r="N2968" s="45">
        <v>1</v>
      </c>
      <c r="O2968" s="46">
        <v>1742.85</v>
      </c>
      <c r="Q2968" s="12">
        <v>0</v>
      </c>
      <c r="T2968" s="59">
        <v>0</v>
      </c>
      <c r="U2968" s="14">
        <v>0</v>
      </c>
      <c r="V2968" s="59" t="s">
        <v>175</v>
      </c>
      <c r="Y2968" s="46">
        <v>0</v>
      </c>
      <c r="Z2968" s="46">
        <v>0</v>
      </c>
      <c r="AA2968" s="46">
        <v>0</v>
      </c>
      <c r="AB2968" s="46">
        <v>0</v>
      </c>
      <c r="AC2968" s="46">
        <v>0</v>
      </c>
      <c r="AD2968" s="46">
        <v>0</v>
      </c>
      <c r="AE2968" s="46">
        <v>0</v>
      </c>
      <c r="AF2968" s="46">
        <v>0</v>
      </c>
      <c r="AG2968" s="46">
        <v>1742.85</v>
      </c>
      <c r="AH2968" s="46">
        <v>1742.85</v>
      </c>
      <c r="AI2968" s="46">
        <v>1742.85</v>
      </c>
      <c r="AJ2968" s="46">
        <v>1742.85</v>
      </c>
      <c r="AK2968" s="46">
        <v>1742.85</v>
      </c>
      <c r="AL2968" s="46">
        <v>1742.85</v>
      </c>
      <c r="AM2968" s="46">
        <v>0</v>
      </c>
    </row>
    <row r="2969" spans="5:39" x14ac:dyDescent="0.2">
      <c r="E2969" s="47">
        <v>297</v>
      </c>
      <c r="F2969" s="47">
        <v>309</v>
      </c>
      <c r="G2969" s="47" t="s">
        <v>253</v>
      </c>
      <c r="H2969" s="47" t="s">
        <v>294</v>
      </c>
      <c r="I2969" s="47" t="s">
        <v>703</v>
      </c>
      <c r="J2969" s="533">
        <v>60000003</v>
      </c>
      <c r="K2969" s="14" t="s">
        <v>59</v>
      </c>
      <c r="L2969" s="14" t="s">
        <v>54</v>
      </c>
      <c r="M2969" s="45">
        <v>2969</v>
      </c>
      <c r="N2969" s="45">
        <v>1</v>
      </c>
      <c r="O2969" s="46">
        <v>4049.0099999999993</v>
      </c>
      <c r="Q2969" s="12">
        <v>0</v>
      </c>
      <c r="T2969" s="59">
        <v>0</v>
      </c>
      <c r="U2969" s="14">
        <v>0</v>
      </c>
      <c r="V2969" s="59" t="s">
        <v>175</v>
      </c>
      <c r="Y2969" s="46">
        <v>0</v>
      </c>
      <c r="Z2969" s="46">
        <v>0</v>
      </c>
      <c r="AA2969" s="46">
        <v>0</v>
      </c>
      <c r="AB2969" s="46">
        <v>0</v>
      </c>
      <c r="AC2969" s="46">
        <v>0</v>
      </c>
      <c r="AD2969" s="46">
        <v>0</v>
      </c>
      <c r="AE2969" s="46">
        <v>0</v>
      </c>
      <c r="AF2969" s="46">
        <v>0</v>
      </c>
      <c r="AG2969" s="46">
        <v>0</v>
      </c>
      <c r="AH2969" s="46">
        <v>0</v>
      </c>
      <c r="AI2969" s="46">
        <v>7788.95</v>
      </c>
      <c r="AJ2969" s="46">
        <v>3891.71</v>
      </c>
      <c r="AK2969" s="46">
        <v>376.44000000000005</v>
      </c>
      <c r="AL2969" s="46">
        <v>4049.0099999999993</v>
      </c>
      <c r="AM2969" s="46">
        <v>0</v>
      </c>
    </row>
    <row r="2970" spans="5:39" x14ac:dyDescent="0.2">
      <c r="E2970" s="47">
        <v>297</v>
      </c>
      <c r="F2970" s="47">
        <v>309</v>
      </c>
      <c r="G2970" s="47" t="s">
        <v>253</v>
      </c>
      <c r="H2970" s="47" t="s">
        <v>294</v>
      </c>
      <c r="I2970" s="47" t="s">
        <v>703</v>
      </c>
      <c r="J2970" s="533">
        <v>60000003</v>
      </c>
      <c r="K2970" s="14" t="s">
        <v>59</v>
      </c>
      <c r="L2970" s="14" t="s">
        <v>58</v>
      </c>
      <c r="M2970" s="45">
        <v>2970</v>
      </c>
      <c r="N2970" s="45">
        <v>1</v>
      </c>
      <c r="O2970" s="46">
        <v>282.00000000000091</v>
      </c>
      <c r="Q2970" s="12">
        <v>0</v>
      </c>
      <c r="T2970" s="59">
        <v>0</v>
      </c>
      <c r="U2970" s="14">
        <v>0</v>
      </c>
      <c r="V2970" s="59" t="s">
        <v>175</v>
      </c>
      <c r="Y2970" s="46">
        <v>0</v>
      </c>
      <c r="Z2970" s="46">
        <v>0</v>
      </c>
      <c r="AA2970" s="46">
        <v>0</v>
      </c>
      <c r="AB2970" s="46">
        <v>0</v>
      </c>
      <c r="AC2970" s="46">
        <v>0</v>
      </c>
      <c r="AD2970" s="46">
        <v>0</v>
      </c>
      <c r="AE2970" s="46">
        <v>0</v>
      </c>
      <c r="AF2970" s="46">
        <v>0</v>
      </c>
      <c r="AG2970" s="46">
        <v>0</v>
      </c>
      <c r="AH2970" s="46">
        <v>0</v>
      </c>
      <c r="AI2970" s="46">
        <v>0</v>
      </c>
      <c r="AJ2970" s="46">
        <v>282.00000000000091</v>
      </c>
      <c r="AK2970" s="46">
        <v>282</v>
      </c>
      <c r="AL2970" s="46">
        <v>282.00000000000091</v>
      </c>
      <c r="AM2970" s="46">
        <v>0</v>
      </c>
    </row>
    <row r="2971" spans="5:39" x14ac:dyDescent="0.2">
      <c r="E2971" s="47">
        <v>297</v>
      </c>
      <c r="F2971" s="47">
        <v>309</v>
      </c>
      <c r="G2971" s="47" t="s">
        <v>253</v>
      </c>
      <c r="H2971" s="47" t="s">
        <v>294</v>
      </c>
      <c r="I2971" s="47" t="s">
        <v>703</v>
      </c>
      <c r="J2971" s="533">
        <v>60000003</v>
      </c>
      <c r="K2971" s="14" t="s">
        <v>59</v>
      </c>
      <c r="L2971" s="14" t="s">
        <v>31</v>
      </c>
      <c r="M2971" s="45">
        <v>2971</v>
      </c>
      <c r="N2971" s="45">
        <v>1</v>
      </c>
      <c r="O2971" s="48">
        <v>6073.86</v>
      </c>
      <c r="Q2971" s="12">
        <v>0</v>
      </c>
      <c r="R2971" s="46">
        <v>4568.2016666666668</v>
      </c>
      <c r="T2971" s="59">
        <v>0</v>
      </c>
      <c r="U2971" s="14">
        <v>0</v>
      </c>
      <c r="V2971" s="59" t="s">
        <v>175</v>
      </c>
      <c r="X2971" s="46">
        <v>0</v>
      </c>
      <c r="Y2971" s="46">
        <v>0</v>
      </c>
      <c r="Z2971" s="46">
        <v>0</v>
      </c>
      <c r="AA2971" s="46">
        <v>0</v>
      </c>
      <c r="AB2971" s="46">
        <v>0</v>
      </c>
      <c r="AC2971" s="46">
        <v>0</v>
      </c>
      <c r="AD2971" s="46">
        <v>0</v>
      </c>
      <c r="AE2971" s="46">
        <v>0</v>
      </c>
      <c r="AF2971" s="46">
        <v>0</v>
      </c>
      <c r="AG2971" s="46">
        <v>1742.85</v>
      </c>
      <c r="AH2971" s="46">
        <v>1742.85</v>
      </c>
      <c r="AI2971" s="46">
        <v>9531.7999999999993</v>
      </c>
      <c r="AJ2971" s="46">
        <v>5916.56</v>
      </c>
      <c r="AK2971" s="46">
        <v>2401.29</v>
      </c>
      <c r="AL2971" s="46">
        <v>6073.86</v>
      </c>
      <c r="AM2971" s="46">
        <v>0</v>
      </c>
    </row>
    <row r="2972" spans="5:39" x14ac:dyDescent="0.2">
      <c r="E2972" s="47">
        <v>297</v>
      </c>
      <c r="F2972" s="47">
        <v>309</v>
      </c>
      <c r="G2972" s="47" t="s">
        <v>253</v>
      </c>
      <c r="H2972" s="47" t="s">
        <v>294</v>
      </c>
      <c r="I2972" s="47" t="s">
        <v>703</v>
      </c>
      <c r="J2972" s="533">
        <v>60000003</v>
      </c>
      <c r="K2972" s="14" t="s">
        <v>37</v>
      </c>
      <c r="L2972" s="14" t="s">
        <v>31</v>
      </c>
      <c r="M2972" s="45">
        <v>2972</v>
      </c>
      <c r="N2972" s="45">
        <v>1</v>
      </c>
      <c r="O2972" s="48">
        <v>2401.29</v>
      </c>
      <c r="P2972" s="48"/>
      <c r="Q2972" s="12">
        <v>0</v>
      </c>
      <c r="R2972" s="46">
        <v>3555.8916666666669</v>
      </c>
      <c r="T2972" s="59">
        <v>0</v>
      </c>
      <c r="U2972" s="14">
        <v>0</v>
      </c>
      <c r="V2972" s="59" t="s">
        <v>175</v>
      </c>
      <c r="Y2972" s="46">
        <v>0</v>
      </c>
      <c r="Z2972" s="46">
        <v>0</v>
      </c>
      <c r="AA2972" s="46">
        <v>0</v>
      </c>
      <c r="AB2972" s="46">
        <v>0</v>
      </c>
      <c r="AC2972" s="46">
        <v>0</v>
      </c>
      <c r="AD2972" s="46">
        <v>0</v>
      </c>
      <c r="AE2972" s="46">
        <v>0</v>
      </c>
      <c r="AF2972" s="46">
        <v>0</v>
      </c>
      <c r="AG2972" s="46">
        <v>0</v>
      </c>
      <c r="AH2972" s="46">
        <v>0</v>
      </c>
      <c r="AI2972" s="46">
        <v>0</v>
      </c>
      <c r="AJ2972" s="46">
        <v>0</v>
      </c>
      <c r="AK2972" s="46">
        <v>18934.060000000001</v>
      </c>
      <c r="AL2972" s="46">
        <v>2401.29</v>
      </c>
      <c r="AM2972" s="46">
        <v>2429.5439999999999</v>
      </c>
    </row>
    <row r="2973" spans="5:39" x14ac:dyDescent="0.2">
      <c r="E2973" s="47">
        <v>297</v>
      </c>
      <c r="F2973" s="47">
        <v>309</v>
      </c>
      <c r="G2973" s="47" t="s">
        <v>253</v>
      </c>
      <c r="H2973" s="47" t="s">
        <v>294</v>
      </c>
      <c r="I2973" s="47" t="s">
        <v>703</v>
      </c>
      <c r="J2973" s="533">
        <v>60000003</v>
      </c>
      <c r="K2973" s="14" t="s">
        <v>65</v>
      </c>
      <c r="L2973" s="14" t="s">
        <v>31</v>
      </c>
      <c r="M2973" s="45">
        <v>2973</v>
      </c>
      <c r="N2973" s="45">
        <v>1</v>
      </c>
      <c r="O2973" s="52">
        <v>6073.86</v>
      </c>
      <c r="P2973" s="48">
        <v>2429.5439999999999</v>
      </c>
      <c r="Q2973" s="12">
        <v>0</v>
      </c>
      <c r="R2973" s="46">
        <v>1012.31</v>
      </c>
      <c r="T2973" s="59">
        <v>0</v>
      </c>
      <c r="U2973" s="14">
        <v>0</v>
      </c>
      <c r="V2973" s="59" t="s">
        <v>175</v>
      </c>
      <c r="X2973" s="46">
        <v>0</v>
      </c>
      <c r="Y2973" s="46">
        <v>0</v>
      </c>
      <c r="Z2973" s="46">
        <v>0</v>
      </c>
      <c r="AA2973" s="46">
        <v>0</v>
      </c>
      <c r="AB2973" s="46">
        <v>0</v>
      </c>
      <c r="AC2973" s="46">
        <v>0</v>
      </c>
      <c r="AD2973" s="46">
        <v>0</v>
      </c>
      <c r="AE2973" s="46">
        <v>0</v>
      </c>
      <c r="AF2973" s="46">
        <v>0</v>
      </c>
      <c r="AG2973" s="46">
        <v>0</v>
      </c>
      <c r="AH2973" s="46">
        <v>0</v>
      </c>
      <c r="AI2973" s="46">
        <v>0</v>
      </c>
      <c r="AJ2973" s="46">
        <v>0</v>
      </c>
      <c r="AK2973" s="46">
        <v>0</v>
      </c>
      <c r="AL2973" s="46">
        <v>6073.86</v>
      </c>
      <c r="AM2973" s="46">
        <v>0</v>
      </c>
    </row>
    <row r="2974" spans="5:39" x14ac:dyDescent="0.2">
      <c r="E2974" s="47">
        <v>297</v>
      </c>
      <c r="F2974" s="47">
        <v>309</v>
      </c>
      <c r="G2974" s="47" t="s">
        <v>253</v>
      </c>
      <c r="H2974" s="47" t="s">
        <v>294</v>
      </c>
      <c r="I2974" s="47" t="s">
        <v>703</v>
      </c>
      <c r="J2974" s="533">
        <v>60000003</v>
      </c>
      <c r="K2974" s="14" t="s">
        <v>64</v>
      </c>
      <c r="L2974" s="14" t="s">
        <v>57</v>
      </c>
      <c r="M2974" s="45">
        <v>2974</v>
      </c>
      <c r="N2974" s="45">
        <v>1</v>
      </c>
      <c r="O2974" s="46">
        <v>0</v>
      </c>
      <c r="Q2974" s="12">
        <v>0</v>
      </c>
      <c r="T2974" s="59">
        <v>0</v>
      </c>
      <c r="U2974" s="14">
        <v>0</v>
      </c>
      <c r="V2974" s="59" t="s">
        <v>175</v>
      </c>
      <c r="X2974" s="46">
        <v>0</v>
      </c>
      <c r="Y2974" s="46">
        <v>0</v>
      </c>
      <c r="Z2974" s="46">
        <v>0</v>
      </c>
      <c r="AA2974" s="46">
        <v>0</v>
      </c>
      <c r="AB2974" s="46">
        <v>0</v>
      </c>
      <c r="AC2974" s="46">
        <v>0</v>
      </c>
      <c r="AD2974" s="46">
        <v>0</v>
      </c>
      <c r="AE2974" s="46">
        <v>0</v>
      </c>
      <c r="AF2974" s="46">
        <v>0</v>
      </c>
      <c r="AG2974" s="46">
        <v>1742.85</v>
      </c>
      <c r="AH2974" s="46">
        <v>3485.7</v>
      </c>
      <c r="AI2974" s="46">
        <v>5228.5499999999993</v>
      </c>
      <c r="AJ2974" s="46">
        <v>6971.4</v>
      </c>
      <c r="AK2974" s="46">
        <v>0</v>
      </c>
      <c r="AL2974" s="46">
        <v>0</v>
      </c>
      <c r="AM2974" s="46">
        <v>0</v>
      </c>
    </row>
    <row r="2975" spans="5:39" x14ac:dyDescent="0.2">
      <c r="E2975" s="47">
        <v>297</v>
      </c>
      <c r="F2975" s="47">
        <v>309</v>
      </c>
      <c r="G2975" s="47" t="s">
        <v>253</v>
      </c>
      <c r="H2975" s="47" t="s">
        <v>294</v>
      </c>
      <c r="I2975" s="47" t="s">
        <v>703</v>
      </c>
      <c r="J2975" s="533">
        <v>60000003</v>
      </c>
      <c r="K2975" s="14" t="s">
        <v>64</v>
      </c>
      <c r="L2975" s="14" t="s">
        <v>54</v>
      </c>
      <c r="M2975" s="45">
        <v>2975</v>
      </c>
      <c r="N2975" s="45">
        <v>1</v>
      </c>
      <c r="O2975" s="46">
        <v>5227.8599999999988</v>
      </c>
      <c r="Q2975" s="12">
        <v>0</v>
      </c>
      <c r="T2975" s="59">
        <v>0</v>
      </c>
      <c r="U2975" s="14">
        <v>0</v>
      </c>
      <c r="V2975" s="59" t="s">
        <v>175</v>
      </c>
      <c r="X2975" s="46">
        <v>0</v>
      </c>
      <c r="Y2975" s="46">
        <v>0</v>
      </c>
      <c r="Z2975" s="46">
        <v>0</v>
      </c>
      <c r="AA2975" s="46">
        <v>0</v>
      </c>
      <c r="AB2975" s="46">
        <v>0</v>
      </c>
      <c r="AC2975" s="46">
        <v>0</v>
      </c>
      <c r="AD2975" s="46">
        <v>0</v>
      </c>
      <c r="AE2975" s="46">
        <v>0</v>
      </c>
      <c r="AF2975" s="46">
        <v>0</v>
      </c>
      <c r="AG2975" s="46">
        <v>0</v>
      </c>
      <c r="AH2975" s="46">
        <v>0</v>
      </c>
      <c r="AI2975" s="46">
        <v>7788.95</v>
      </c>
      <c r="AJ2975" s="46">
        <v>11680.66</v>
      </c>
      <c r="AK2975" s="46">
        <v>1837.2899999999991</v>
      </c>
      <c r="AL2975" s="46">
        <v>5227.8599999999988</v>
      </c>
      <c r="AM2975" s="46">
        <v>2798.3159999999989</v>
      </c>
    </row>
    <row r="2976" spans="5:39" x14ac:dyDescent="0.2">
      <c r="E2976" s="47">
        <v>297</v>
      </c>
      <c r="F2976" s="47">
        <v>309</v>
      </c>
      <c r="G2976" s="47" t="s">
        <v>253</v>
      </c>
      <c r="H2976" s="47" t="s">
        <v>294</v>
      </c>
      <c r="I2976" s="47" t="s">
        <v>703</v>
      </c>
      <c r="J2976" s="533">
        <v>60000003</v>
      </c>
      <c r="K2976" s="14" t="s">
        <v>64</v>
      </c>
      <c r="L2976" s="14" t="s">
        <v>58</v>
      </c>
      <c r="M2976" s="45">
        <v>2976</v>
      </c>
      <c r="N2976" s="45">
        <v>1</v>
      </c>
      <c r="O2976" s="46">
        <v>846.00000000000182</v>
      </c>
      <c r="Q2976" s="12">
        <v>0</v>
      </c>
      <c r="T2976" s="59">
        <v>0</v>
      </c>
      <c r="U2976" s="14">
        <v>0</v>
      </c>
      <c r="V2976" s="59" t="s">
        <v>175</v>
      </c>
      <c r="X2976" s="46">
        <v>0</v>
      </c>
      <c r="Y2976" s="46">
        <v>0</v>
      </c>
      <c r="Z2976" s="46">
        <v>0</v>
      </c>
      <c r="AA2976" s="46">
        <v>0</v>
      </c>
      <c r="AB2976" s="46">
        <v>0</v>
      </c>
      <c r="AC2976" s="46">
        <v>0</v>
      </c>
      <c r="AD2976" s="46">
        <v>0</v>
      </c>
      <c r="AE2976" s="46">
        <v>0</v>
      </c>
      <c r="AF2976" s="46">
        <v>0</v>
      </c>
      <c r="AG2976" s="46">
        <v>0</v>
      </c>
      <c r="AH2976" s="46">
        <v>0</v>
      </c>
      <c r="AI2976" s="46">
        <v>0</v>
      </c>
      <c r="AJ2976" s="46">
        <v>282.00000000000182</v>
      </c>
      <c r="AK2976" s="46">
        <v>564.00000000000182</v>
      </c>
      <c r="AL2976" s="46">
        <v>846.00000000000182</v>
      </c>
      <c r="AM2976" s="46">
        <v>846.00000000000364</v>
      </c>
    </row>
    <row r="2977" spans="5:39" x14ac:dyDescent="0.2">
      <c r="E2977" s="47">
        <v>297</v>
      </c>
      <c r="F2977" s="47">
        <v>309</v>
      </c>
      <c r="G2977" s="47" t="s">
        <v>253</v>
      </c>
      <c r="H2977" s="47" t="s">
        <v>294</v>
      </c>
      <c r="I2977" s="47" t="s">
        <v>703</v>
      </c>
      <c r="J2977" s="533">
        <v>60000003</v>
      </c>
      <c r="K2977" s="14" t="s">
        <v>67</v>
      </c>
      <c r="L2977" s="14" t="s">
        <v>67</v>
      </c>
      <c r="M2977" s="45">
        <v>2977</v>
      </c>
      <c r="N2977" s="45">
        <v>1</v>
      </c>
      <c r="O2977" s="53">
        <v>0</v>
      </c>
      <c r="P2977" s="54">
        <v>0</v>
      </c>
      <c r="Q2977" s="55">
        <v>0</v>
      </c>
      <c r="R2977" s="56">
        <v>0</v>
      </c>
      <c r="S2977" s="57">
        <v>0</v>
      </c>
      <c r="T2977" s="60">
        <v>0</v>
      </c>
      <c r="U2977" s="14">
        <v>0</v>
      </c>
      <c r="V2977" s="60" t="s">
        <v>175</v>
      </c>
      <c r="Y2977" s="46">
        <v>0</v>
      </c>
      <c r="Z2977" s="46">
        <v>0</v>
      </c>
      <c r="AA2977" s="46">
        <v>0</v>
      </c>
      <c r="AB2977" s="46">
        <v>0</v>
      </c>
      <c r="AC2977" s="46">
        <v>0</v>
      </c>
      <c r="AD2977" s="46">
        <v>0</v>
      </c>
      <c r="AE2977" s="46">
        <v>0</v>
      </c>
      <c r="AF2977" s="46">
        <v>0</v>
      </c>
      <c r="AG2977" s="46">
        <v>0</v>
      </c>
      <c r="AH2977" s="46">
        <v>0</v>
      </c>
      <c r="AI2977" s="46">
        <v>0</v>
      </c>
      <c r="AJ2977" s="46">
        <v>0</v>
      </c>
      <c r="AK2977" s="46">
        <v>0</v>
      </c>
      <c r="AL2977" s="46">
        <v>0</v>
      </c>
      <c r="AM2977" s="46">
        <v>0</v>
      </c>
    </row>
    <row r="2978" spans="5:39" x14ac:dyDescent="0.2">
      <c r="E2978" s="14">
        <v>298</v>
      </c>
      <c r="F2978" s="14">
        <v>310</v>
      </c>
      <c r="G2978" s="14" t="s">
        <v>253</v>
      </c>
      <c r="H2978" s="14" t="s">
        <v>295</v>
      </c>
      <c r="I2978" s="14" t="s">
        <v>704</v>
      </c>
      <c r="J2978" s="531">
        <v>60000004</v>
      </c>
      <c r="K2978" s="14" t="s">
        <v>59</v>
      </c>
      <c r="L2978" s="14" t="s">
        <v>57</v>
      </c>
      <c r="M2978" s="45">
        <v>2978</v>
      </c>
      <c r="N2978" s="45">
        <v>1</v>
      </c>
      <c r="O2978" s="46">
        <v>1681.58</v>
      </c>
      <c r="Q2978" s="12">
        <v>0</v>
      </c>
      <c r="T2978" s="59">
        <v>0</v>
      </c>
      <c r="U2978" s="14">
        <v>0</v>
      </c>
      <c r="V2978" s="59" t="s">
        <v>174</v>
      </c>
      <c r="Y2978" s="46">
        <v>0</v>
      </c>
      <c r="Z2978" s="46">
        <v>0</v>
      </c>
      <c r="AA2978" s="46">
        <v>0</v>
      </c>
      <c r="AB2978" s="46">
        <v>0</v>
      </c>
      <c r="AC2978" s="46">
        <v>0</v>
      </c>
      <c r="AD2978" s="46">
        <v>0</v>
      </c>
      <c r="AE2978" s="46">
        <v>0</v>
      </c>
      <c r="AF2978" s="46">
        <v>0</v>
      </c>
      <c r="AG2978" s="46">
        <v>1681.58</v>
      </c>
      <c r="AH2978" s="46">
        <v>1681.58</v>
      </c>
      <c r="AI2978" s="46">
        <v>1681.58</v>
      </c>
      <c r="AJ2978" s="46">
        <v>1681.58</v>
      </c>
      <c r="AK2978" s="46">
        <v>1681.58</v>
      </c>
      <c r="AL2978" s="46">
        <v>1681.58</v>
      </c>
      <c r="AM2978" s="46">
        <v>0</v>
      </c>
    </row>
    <row r="2979" spans="5:39" x14ac:dyDescent="0.2">
      <c r="E2979" s="47">
        <v>298</v>
      </c>
      <c r="F2979" s="47">
        <v>310</v>
      </c>
      <c r="G2979" s="47" t="s">
        <v>253</v>
      </c>
      <c r="H2979" s="47" t="s">
        <v>295</v>
      </c>
      <c r="I2979" s="47" t="s">
        <v>704</v>
      </c>
      <c r="J2979" s="533">
        <v>60000004</v>
      </c>
      <c r="K2979" s="14" t="s">
        <v>59</v>
      </c>
      <c r="L2979" s="14" t="s">
        <v>54</v>
      </c>
      <c r="M2979" s="45">
        <v>2979</v>
      </c>
      <c r="N2979" s="45">
        <v>1</v>
      </c>
      <c r="O2979" s="46">
        <v>6782.2</v>
      </c>
      <c r="Q2979" s="12">
        <v>0</v>
      </c>
      <c r="T2979" s="59">
        <v>0</v>
      </c>
      <c r="U2979" s="14">
        <v>0</v>
      </c>
      <c r="V2979" s="59" t="s">
        <v>174</v>
      </c>
      <c r="Y2979" s="46">
        <v>0</v>
      </c>
      <c r="Z2979" s="46">
        <v>0</v>
      </c>
      <c r="AA2979" s="46">
        <v>0</v>
      </c>
      <c r="AB2979" s="46">
        <v>0</v>
      </c>
      <c r="AC2979" s="46">
        <v>0</v>
      </c>
      <c r="AD2979" s="46">
        <v>0</v>
      </c>
      <c r="AE2979" s="46">
        <v>0</v>
      </c>
      <c r="AF2979" s="46">
        <v>0</v>
      </c>
      <c r="AG2979" s="46">
        <v>0</v>
      </c>
      <c r="AH2979" s="46">
        <v>0</v>
      </c>
      <c r="AI2979" s="46">
        <v>7552.8600000000015</v>
      </c>
      <c r="AJ2979" s="46">
        <v>5286.18</v>
      </c>
      <c r="AK2979" s="46">
        <v>4411.22</v>
      </c>
      <c r="AL2979" s="46">
        <v>6782.2</v>
      </c>
      <c r="AM2979" s="46">
        <v>0</v>
      </c>
    </row>
    <row r="2980" spans="5:39" x14ac:dyDescent="0.2">
      <c r="E2980" s="47">
        <v>298</v>
      </c>
      <c r="F2980" s="47">
        <v>310</v>
      </c>
      <c r="G2980" s="47" t="s">
        <v>253</v>
      </c>
      <c r="H2980" s="47" t="s">
        <v>295</v>
      </c>
      <c r="I2980" s="47" t="s">
        <v>704</v>
      </c>
      <c r="J2980" s="533">
        <v>60000004</v>
      </c>
      <c r="K2980" s="14" t="s">
        <v>59</v>
      </c>
      <c r="L2980" s="14" t="s">
        <v>58</v>
      </c>
      <c r="M2980" s="45">
        <v>2980</v>
      </c>
      <c r="N2980" s="45">
        <v>1</v>
      </c>
      <c r="O2980" s="46">
        <v>282.00000000000091</v>
      </c>
      <c r="Q2980" s="12">
        <v>0</v>
      </c>
      <c r="T2980" s="59">
        <v>0</v>
      </c>
      <c r="U2980" s="14">
        <v>0</v>
      </c>
      <c r="V2980" s="59" t="s">
        <v>174</v>
      </c>
      <c r="Y2980" s="46">
        <v>0</v>
      </c>
      <c r="Z2980" s="46">
        <v>0</v>
      </c>
      <c r="AA2980" s="46">
        <v>0</v>
      </c>
      <c r="AB2980" s="46">
        <v>0</v>
      </c>
      <c r="AC2980" s="46">
        <v>0</v>
      </c>
      <c r="AD2980" s="46">
        <v>0</v>
      </c>
      <c r="AE2980" s="46">
        <v>0</v>
      </c>
      <c r="AF2980" s="46">
        <v>0</v>
      </c>
      <c r="AG2980" s="46">
        <v>0</v>
      </c>
      <c r="AH2980" s="46">
        <v>0</v>
      </c>
      <c r="AI2980" s="46">
        <v>0</v>
      </c>
      <c r="AJ2980" s="46">
        <v>282</v>
      </c>
      <c r="AK2980" s="46">
        <v>282</v>
      </c>
      <c r="AL2980" s="46">
        <v>282.00000000000091</v>
      </c>
      <c r="AM2980" s="46">
        <v>0</v>
      </c>
    </row>
    <row r="2981" spans="5:39" x14ac:dyDescent="0.2">
      <c r="E2981" s="47">
        <v>298</v>
      </c>
      <c r="F2981" s="47">
        <v>310</v>
      </c>
      <c r="G2981" s="47" t="s">
        <v>253</v>
      </c>
      <c r="H2981" s="47" t="s">
        <v>295</v>
      </c>
      <c r="I2981" s="47" t="s">
        <v>704</v>
      </c>
      <c r="J2981" s="533">
        <v>60000004</v>
      </c>
      <c r="K2981" s="14" t="s">
        <v>59</v>
      </c>
      <c r="L2981" s="14" t="s">
        <v>31</v>
      </c>
      <c r="M2981" s="45">
        <v>2981</v>
      </c>
      <c r="N2981" s="45">
        <v>1</v>
      </c>
      <c r="O2981" s="48">
        <v>8745.7799999999988</v>
      </c>
      <c r="Q2981" s="12">
        <v>0</v>
      </c>
      <c r="R2981" s="46">
        <v>5827.9900000000007</v>
      </c>
      <c r="T2981" s="59">
        <v>0</v>
      </c>
      <c r="U2981" s="14">
        <v>0</v>
      </c>
      <c r="V2981" s="59" t="s">
        <v>174</v>
      </c>
      <c r="X2981" s="46">
        <v>0</v>
      </c>
      <c r="Y2981" s="46">
        <v>0</v>
      </c>
      <c r="Z2981" s="46">
        <v>0</v>
      </c>
      <c r="AA2981" s="46">
        <v>0</v>
      </c>
      <c r="AB2981" s="46">
        <v>0</v>
      </c>
      <c r="AC2981" s="46">
        <v>0</v>
      </c>
      <c r="AD2981" s="46">
        <v>0</v>
      </c>
      <c r="AE2981" s="46">
        <v>0</v>
      </c>
      <c r="AF2981" s="46">
        <v>0</v>
      </c>
      <c r="AG2981" s="46">
        <v>1681.58</v>
      </c>
      <c r="AH2981" s="46">
        <v>1681.58</v>
      </c>
      <c r="AI2981" s="46">
        <v>9234.4400000000023</v>
      </c>
      <c r="AJ2981" s="46">
        <v>7249.76</v>
      </c>
      <c r="AK2981" s="46">
        <v>6374.8</v>
      </c>
      <c r="AL2981" s="46">
        <v>8745.7799999999988</v>
      </c>
      <c r="AM2981" s="46">
        <v>0</v>
      </c>
    </row>
    <row r="2982" spans="5:39" x14ac:dyDescent="0.2">
      <c r="E2982" s="47">
        <v>298</v>
      </c>
      <c r="F2982" s="47">
        <v>310</v>
      </c>
      <c r="G2982" s="47" t="s">
        <v>253</v>
      </c>
      <c r="H2982" s="47" t="s">
        <v>295</v>
      </c>
      <c r="I2982" s="47" t="s">
        <v>704</v>
      </c>
      <c r="J2982" s="533">
        <v>60000004</v>
      </c>
      <c r="K2982" s="14" t="s">
        <v>37</v>
      </c>
      <c r="L2982" s="14" t="s">
        <v>31</v>
      </c>
      <c r="M2982" s="45">
        <v>2982</v>
      </c>
      <c r="N2982" s="45">
        <v>1</v>
      </c>
      <c r="O2982" s="48">
        <v>13624.56</v>
      </c>
      <c r="P2982" s="48"/>
      <c r="Q2982" s="12">
        <v>0</v>
      </c>
      <c r="R2982" s="46">
        <v>4370.3599999999997</v>
      </c>
      <c r="T2982" s="59">
        <v>0</v>
      </c>
      <c r="U2982" s="14">
        <v>0</v>
      </c>
      <c r="V2982" s="59" t="s">
        <v>174</v>
      </c>
      <c r="Y2982" s="46">
        <v>0</v>
      </c>
      <c r="Z2982" s="46">
        <v>0</v>
      </c>
      <c r="AA2982" s="46">
        <v>0</v>
      </c>
      <c r="AB2982" s="46">
        <v>0</v>
      </c>
      <c r="AC2982" s="46">
        <v>0</v>
      </c>
      <c r="AD2982" s="46">
        <v>0</v>
      </c>
      <c r="AE2982" s="46">
        <v>0</v>
      </c>
      <c r="AF2982" s="46">
        <v>0</v>
      </c>
      <c r="AG2982" s="46">
        <v>0</v>
      </c>
      <c r="AH2982" s="46">
        <v>1681.58</v>
      </c>
      <c r="AI2982" s="46">
        <v>3363.58</v>
      </c>
      <c r="AJ2982" s="46">
        <v>7552.44</v>
      </c>
      <c r="AK2982" s="46">
        <v>0</v>
      </c>
      <c r="AL2982" s="46">
        <v>13624.56</v>
      </c>
      <c r="AM2982" s="46">
        <v>5247.4679999999998</v>
      </c>
    </row>
    <row r="2983" spans="5:39" x14ac:dyDescent="0.2">
      <c r="E2983" s="47">
        <v>298</v>
      </c>
      <c r="F2983" s="47">
        <v>310</v>
      </c>
      <c r="G2983" s="47" t="s">
        <v>253</v>
      </c>
      <c r="H2983" s="47" t="s">
        <v>295</v>
      </c>
      <c r="I2983" s="47" t="s">
        <v>704</v>
      </c>
      <c r="J2983" s="533">
        <v>60000004</v>
      </c>
      <c r="K2983" s="14" t="s">
        <v>65</v>
      </c>
      <c r="L2983" s="14" t="s">
        <v>31</v>
      </c>
      <c r="M2983" s="45">
        <v>2983</v>
      </c>
      <c r="N2983" s="45">
        <v>1</v>
      </c>
      <c r="O2983" s="52">
        <v>8745.7800000000025</v>
      </c>
      <c r="P2983" s="48">
        <v>5247.4679999999998</v>
      </c>
      <c r="Q2983" s="12">
        <v>0</v>
      </c>
      <c r="R2983" s="46">
        <v>1457.6300000000003</v>
      </c>
      <c r="T2983" s="59">
        <v>0</v>
      </c>
      <c r="U2983" s="14">
        <v>0</v>
      </c>
      <c r="V2983" s="59" t="s">
        <v>174</v>
      </c>
      <c r="X2983" s="46">
        <v>0</v>
      </c>
      <c r="Y2983" s="46">
        <v>0</v>
      </c>
      <c r="Z2983" s="46">
        <v>0</v>
      </c>
      <c r="AA2983" s="46">
        <v>0</v>
      </c>
      <c r="AB2983" s="46">
        <v>0</v>
      </c>
      <c r="AC2983" s="46">
        <v>0</v>
      </c>
      <c r="AD2983" s="46">
        <v>0</v>
      </c>
      <c r="AE2983" s="46">
        <v>0</v>
      </c>
      <c r="AF2983" s="46">
        <v>0</v>
      </c>
      <c r="AG2983" s="46">
        <v>0</v>
      </c>
      <c r="AH2983" s="46">
        <v>0</v>
      </c>
      <c r="AI2983" s="46">
        <v>0</v>
      </c>
      <c r="AJ2983" s="46">
        <v>0</v>
      </c>
      <c r="AK2983" s="46">
        <v>0</v>
      </c>
      <c r="AL2983" s="46">
        <v>8745.7800000000025</v>
      </c>
      <c r="AM2983" s="46">
        <v>3.637978807091713E-12</v>
      </c>
    </row>
    <row r="2984" spans="5:39" x14ac:dyDescent="0.2">
      <c r="E2984" s="47">
        <v>298</v>
      </c>
      <c r="F2984" s="47">
        <v>310</v>
      </c>
      <c r="G2984" s="47" t="s">
        <v>253</v>
      </c>
      <c r="H2984" s="47" t="s">
        <v>295</v>
      </c>
      <c r="I2984" s="47" t="s">
        <v>704</v>
      </c>
      <c r="J2984" s="533">
        <v>60000004</v>
      </c>
      <c r="K2984" s="14" t="s">
        <v>64</v>
      </c>
      <c r="L2984" s="14" t="s">
        <v>57</v>
      </c>
      <c r="M2984" s="45">
        <v>2984</v>
      </c>
      <c r="N2984" s="45">
        <v>1</v>
      </c>
      <c r="O2984" s="46">
        <v>0</v>
      </c>
      <c r="Q2984" s="12">
        <v>0</v>
      </c>
      <c r="T2984" s="59">
        <v>0</v>
      </c>
      <c r="U2984" s="14">
        <v>0</v>
      </c>
      <c r="V2984" s="59" t="s">
        <v>174</v>
      </c>
      <c r="X2984" s="46">
        <v>0</v>
      </c>
      <c r="Y2984" s="46">
        <v>0</v>
      </c>
      <c r="Z2984" s="46">
        <v>0</v>
      </c>
      <c r="AA2984" s="46">
        <v>0</v>
      </c>
      <c r="AB2984" s="46">
        <v>0</v>
      </c>
      <c r="AC2984" s="46">
        <v>0</v>
      </c>
      <c r="AD2984" s="46">
        <v>0</v>
      </c>
      <c r="AE2984" s="46">
        <v>0</v>
      </c>
      <c r="AF2984" s="46">
        <v>0</v>
      </c>
      <c r="AG2984" s="46">
        <v>1681.58</v>
      </c>
      <c r="AH2984" s="46">
        <v>1681.58</v>
      </c>
      <c r="AI2984" s="46">
        <v>0</v>
      </c>
      <c r="AJ2984" s="46">
        <v>0</v>
      </c>
      <c r="AK2984" s="46">
        <v>1681.58</v>
      </c>
      <c r="AL2984" s="46">
        <v>0</v>
      </c>
      <c r="AM2984" s="46">
        <v>0</v>
      </c>
    </row>
    <row r="2985" spans="5:39" x14ac:dyDescent="0.2">
      <c r="E2985" s="47">
        <v>298</v>
      </c>
      <c r="F2985" s="47">
        <v>310</v>
      </c>
      <c r="G2985" s="47" t="s">
        <v>253</v>
      </c>
      <c r="H2985" s="47" t="s">
        <v>295</v>
      </c>
      <c r="I2985" s="47" t="s">
        <v>704</v>
      </c>
      <c r="J2985" s="533">
        <v>60000004</v>
      </c>
      <c r="K2985" s="14" t="s">
        <v>64</v>
      </c>
      <c r="L2985" s="14" t="s">
        <v>54</v>
      </c>
      <c r="M2985" s="45">
        <v>2985</v>
      </c>
      <c r="N2985" s="45">
        <v>1</v>
      </c>
      <c r="O2985" s="46">
        <v>7899.7800000000043</v>
      </c>
      <c r="Q2985" s="12">
        <v>0</v>
      </c>
      <c r="T2985" s="59">
        <v>0</v>
      </c>
      <c r="U2985" s="14">
        <v>0</v>
      </c>
      <c r="V2985" s="59" t="s">
        <v>174</v>
      </c>
      <c r="X2985" s="46">
        <v>0</v>
      </c>
      <c r="Y2985" s="46">
        <v>0</v>
      </c>
      <c r="Z2985" s="46">
        <v>0</v>
      </c>
      <c r="AA2985" s="46">
        <v>0</v>
      </c>
      <c r="AB2985" s="46">
        <v>0</v>
      </c>
      <c r="AC2985" s="46">
        <v>0</v>
      </c>
      <c r="AD2985" s="46">
        <v>0</v>
      </c>
      <c r="AE2985" s="46">
        <v>0</v>
      </c>
      <c r="AF2985" s="46">
        <v>0</v>
      </c>
      <c r="AG2985" s="46">
        <v>0</v>
      </c>
      <c r="AH2985" s="46">
        <v>0</v>
      </c>
      <c r="AI2985" s="46">
        <v>7552.4400000000014</v>
      </c>
      <c r="AJ2985" s="46">
        <v>6967.7600000000029</v>
      </c>
      <c r="AK2985" s="46">
        <v>11378.980000000003</v>
      </c>
      <c r="AL2985" s="46">
        <v>7899.7800000000043</v>
      </c>
      <c r="AM2985" s="46">
        <v>2652.3120000000044</v>
      </c>
    </row>
    <row r="2986" spans="5:39" x14ac:dyDescent="0.2">
      <c r="E2986" s="47">
        <v>298</v>
      </c>
      <c r="F2986" s="47">
        <v>310</v>
      </c>
      <c r="G2986" s="47" t="s">
        <v>253</v>
      </c>
      <c r="H2986" s="47" t="s">
        <v>295</v>
      </c>
      <c r="I2986" s="47" t="s">
        <v>704</v>
      </c>
      <c r="J2986" s="533">
        <v>60000004</v>
      </c>
      <c r="K2986" s="14" t="s">
        <v>64</v>
      </c>
      <c r="L2986" s="14" t="s">
        <v>58</v>
      </c>
      <c r="M2986" s="45">
        <v>2986</v>
      </c>
      <c r="N2986" s="45">
        <v>1</v>
      </c>
      <c r="O2986" s="46">
        <v>846.00000000000182</v>
      </c>
      <c r="Q2986" s="12">
        <v>0</v>
      </c>
      <c r="T2986" s="59">
        <v>0</v>
      </c>
      <c r="U2986" s="14">
        <v>0</v>
      </c>
      <c r="V2986" s="59" t="s">
        <v>174</v>
      </c>
      <c r="X2986" s="46">
        <v>0</v>
      </c>
      <c r="Y2986" s="46">
        <v>0</v>
      </c>
      <c r="Z2986" s="46">
        <v>0</v>
      </c>
      <c r="AA2986" s="46">
        <v>0</v>
      </c>
      <c r="AB2986" s="46">
        <v>0</v>
      </c>
      <c r="AC2986" s="46">
        <v>0</v>
      </c>
      <c r="AD2986" s="46">
        <v>0</v>
      </c>
      <c r="AE2986" s="46">
        <v>0</v>
      </c>
      <c r="AF2986" s="46">
        <v>0</v>
      </c>
      <c r="AG2986" s="46">
        <v>0</v>
      </c>
      <c r="AH2986" s="46">
        <v>0</v>
      </c>
      <c r="AI2986" s="46">
        <v>0</v>
      </c>
      <c r="AJ2986" s="46">
        <v>281.99999999999909</v>
      </c>
      <c r="AK2986" s="46">
        <v>563.99999999999818</v>
      </c>
      <c r="AL2986" s="46">
        <v>846.00000000000182</v>
      </c>
      <c r="AM2986" s="46">
        <v>846.00000000000091</v>
      </c>
    </row>
    <row r="2987" spans="5:39" x14ac:dyDescent="0.2">
      <c r="E2987" s="47">
        <v>298</v>
      </c>
      <c r="F2987" s="47">
        <v>310</v>
      </c>
      <c r="G2987" s="47" t="s">
        <v>253</v>
      </c>
      <c r="H2987" s="47" t="s">
        <v>295</v>
      </c>
      <c r="I2987" s="47" t="s">
        <v>704</v>
      </c>
      <c r="J2987" s="533">
        <v>60000004</v>
      </c>
      <c r="K2987" s="14" t="s">
        <v>67</v>
      </c>
      <c r="L2987" s="14" t="s">
        <v>67</v>
      </c>
      <c r="M2987" s="45">
        <v>2987</v>
      </c>
      <c r="N2987" s="45">
        <v>1</v>
      </c>
      <c r="O2987" s="53">
        <v>0</v>
      </c>
      <c r="P2987" s="54">
        <v>0</v>
      </c>
      <c r="Q2987" s="55">
        <v>0</v>
      </c>
      <c r="R2987" s="56">
        <v>0</v>
      </c>
      <c r="S2987" s="57">
        <v>0</v>
      </c>
      <c r="T2987" s="60">
        <v>0</v>
      </c>
      <c r="U2987" s="14">
        <v>0</v>
      </c>
      <c r="V2987" s="60" t="s">
        <v>174</v>
      </c>
      <c r="Y2987" s="46">
        <v>0</v>
      </c>
      <c r="Z2987" s="46">
        <v>0</v>
      </c>
      <c r="AA2987" s="46">
        <v>0</v>
      </c>
      <c r="AB2987" s="46">
        <v>0</v>
      </c>
      <c r="AC2987" s="46">
        <v>0</v>
      </c>
      <c r="AD2987" s="46">
        <v>0</v>
      </c>
      <c r="AE2987" s="46">
        <v>0</v>
      </c>
      <c r="AF2987" s="46">
        <v>0</v>
      </c>
      <c r="AG2987" s="46">
        <v>0</v>
      </c>
      <c r="AH2987" s="46">
        <v>0</v>
      </c>
      <c r="AI2987" s="46">
        <v>0</v>
      </c>
      <c r="AJ2987" s="46">
        <v>0</v>
      </c>
      <c r="AK2987" s="46">
        <v>0</v>
      </c>
      <c r="AL2987" s="46">
        <v>0</v>
      </c>
      <c r="AM2987" s="46">
        <v>0</v>
      </c>
    </row>
    <row r="2988" spans="5:39" x14ac:dyDescent="0.2">
      <c r="E2988" s="14">
        <v>299</v>
      </c>
      <c r="F2988" s="14">
        <v>311</v>
      </c>
      <c r="G2988" s="14" t="s">
        <v>253</v>
      </c>
      <c r="H2988" s="14" t="s">
        <v>314</v>
      </c>
      <c r="I2988" s="14" t="s">
        <v>705</v>
      </c>
      <c r="J2988" s="531">
        <v>60000005</v>
      </c>
      <c r="K2988" s="14" t="s">
        <v>59</v>
      </c>
      <c r="L2988" s="14" t="s">
        <v>57</v>
      </c>
      <c r="M2988" s="45">
        <v>2988</v>
      </c>
      <c r="N2988" s="45">
        <v>1</v>
      </c>
      <c r="O2988" s="46">
        <v>3104.45</v>
      </c>
      <c r="Q2988" s="12" t="s">
        <v>405</v>
      </c>
      <c r="T2988" s="59" t="s">
        <v>73</v>
      </c>
      <c r="U2988" s="14">
        <v>38</v>
      </c>
      <c r="V2988" s="59">
        <v>0</v>
      </c>
      <c r="Y2988" s="46">
        <v>0</v>
      </c>
      <c r="Z2988" s="46">
        <v>0</v>
      </c>
      <c r="AA2988" s="46">
        <v>0</v>
      </c>
      <c r="AB2988" s="46">
        <v>0</v>
      </c>
      <c r="AC2988" s="46">
        <v>0</v>
      </c>
      <c r="AD2988" s="46">
        <v>0</v>
      </c>
      <c r="AE2988" s="46">
        <v>0</v>
      </c>
      <c r="AF2988" s="46">
        <v>0</v>
      </c>
      <c r="AG2988" s="46">
        <v>3104.45</v>
      </c>
      <c r="AH2988" s="46">
        <v>3104.45</v>
      </c>
      <c r="AI2988" s="46">
        <v>3104.45</v>
      </c>
      <c r="AJ2988" s="46">
        <v>3104.45</v>
      </c>
      <c r="AK2988" s="46">
        <v>3104.45</v>
      </c>
      <c r="AL2988" s="46">
        <v>3104.45</v>
      </c>
      <c r="AM2988" s="46">
        <v>0</v>
      </c>
    </row>
    <row r="2989" spans="5:39" x14ac:dyDescent="0.2">
      <c r="E2989" s="47">
        <v>299</v>
      </c>
      <c r="F2989" s="47">
        <v>311</v>
      </c>
      <c r="G2989" s="47" t="s">
        <v>253</v>
      </c>
      <c r="H2989" s="47" t="s">
        <v>314</v>
      </c>
      <c r="I2989" s="47" t="s">
        <v>705</v>
      </c>
      <c r="J2989" s="533">
        <v>60000005</v>
      </c>
      <c r="K2989" s="14" t="s">
        <v>59</v>
      </c>
      <c r="L2989" s="14" t="s">
        <v>54</v>
      </c>
      <c r="M2989" s="45">
        <v>2989</v>
      </c>
      <c r="N2989" s="45">
        <v>1</v>
      </c>
      <c r="O2989" s="46">
        <v>-6763.36</v>
      </c>
      <c r="Q2989" s="12" t="s">
        <v>405</v>
      </c>
      <c r="T2989" s="59" t="s">
        <v>73</v>
      </c>
      <c r="U2989" s="14">
        <v>0</v>
      </c>
      <c r="V2989" s="59">
        <v>0</v>
      </c>
      <c r="Y2989" s="46">
        <v>0</v>
      </c>
      <c r="Z2989" s="46">
        <v>0</v>
      </c>
      <c r="AA2989" s="46">
        <v>0</v>
      </c>
      <c r="AB2989" s="46">
        <v>0</v>
      </c>
      <c r="AC2989" s="46">
        <v>0</v>
      </c>
      <c r="AD2989" s="46">
        <v>0</v>
      </c>
      <c r="AE2989" s="46">
        <v>0</v>
      </c>
      <c r="AF2989" s="46">
        <v>0</v>
      </c>
      <c r="AG2989" s="46">
        <v>0</v>
      </c>
      <c r="AH2989" s="46">
        <v>0</v>
      </c>
      <c r="AI2989" s="46">
        <v>27606.950000000004</v>
      </c>
      <c r="AJ2989" s="46">
        <v>6319.92</v>
      </c>
      <c r="AK2989" s="46">
        <v>6992.4999999999991</v>
      </c>
      <c r="AL2989" s="46">
        <v>-6763.36</v>
      </c>
      <c r="AM2989" s="46">
        <v>0</v>
      </c>
    </row>
    <row r="2990" spans="5:39" x14ac:dyDescent="0.2">
      <c r="E2990" s="47">
        <v>299</v>
      </c>
      <c r="F2990" s="47">
        <v>311</v>
      </c>
      <c r="G2990" s="47" t="s">
        <v>253</v>
      </c>
      <c r="H2990" s="47" t="s">
        <v>314</v>
      </c>
      <c r="I2990" s="47" t="s">
        <v>705</v>
      </c>
      <c r="J2990" s="533">
        <v>60000005</v>
      </c>
      <c r="K2990" s="14" t="s">
        <v>59</v>
      </c>
      <c r="L2990" s="14" t="s">
        <v>58</v>
      </c>
      <c r="M2990" s="45">
        <v>2990</v>
      </c>
      <c r="N2990" s="45">
        <v>1</v>
      </c>
      <c r="O2990" s="46">
        <v>282</v>
      </c>
      <c r="Q2990" s="12" t="s">
        <v>405</v>
      </c>
      <c r="T2990" s="59" t="s">
        <v>73</v>
      </c>
      <c r="U2990" s="14">
        <v>0</v>
      </c>
      <c r="V2990" s="59">
        <v>0</v>
      </c>
      <c r="Y2990" s="46">
        <v>0</v>
      </c>
      <c r="Z2990" s="46">
        <v>0</v>
      </c>
      <c r="AA2990" s="46">
        <v>0</v>
      </c>
      <c r="AB2990" s="46">
        <v>0</v>
      </c>
      <c r="AC2990" s="46">
        <v>0</v>
      </c>
      <c r="AD2990" s="46">
        <v>0</v>
      </c>
      <c r="AE2990" s="46">
        <v>0</v>
      </c>
      <c r="AF2990" s="46">
        <v>0</v>
      </c>
      <c r="AG2990" s="46">
        <v>0</v>
      </c>
      <c r="AH2990" s="46">
        <v>0</v>
      </c>
      <c r="AI2990" s="46">
        <v>0</v>
      </c>
      <c r="AJ2990" s="46">
        <v>282.00000000000091</v>
      </c>
      <c r="AK2990" s="46">
        <v>282.00000000000182</v>
      </c>
      <c r="AL2990" s="46">
        <v>282</v>
      </c>
      <c r="AM2990" s="46">
        <v>0</v>
      </c>
    </row>
    <row r="2991" spans="5:39" x14ac:dyDescent="0.2">
      <c r="E2991" s="47">
        <v>299</v>
      </c>
      <c r="F2991" s="47">
        <v>311</v>
      </c>
      <c r="G2991" s="47" t="s">
        <v>253</v>
      </c>
      <c r="H2991" s="47" t="s">
        <v>314</v>
      </c>
      <c r="I2991" s="47" t="s">
        <v>705</v>
      </c>
      <c r="J2991" s="533">
        <v>60000005</v>
      </c>
      <c r="K2991" s="14" t="s">
        <v>59</v>
      </c>
      <c r="L2991" s="14" t="s">
        <v>31</v>
      </c>
      <c r="M2991" s="45">
        <v>2991</v>
      </c>
      <c r="N2991" s="45">
        <v>1</v>
      </c>
      <c r="O2991" s="48">
        <v>-3376.91</v>
      </c>
      <c r="Q2991" s="12" t="s">
        <v>405</v>
      </c>
      <c r="R2991" s="46">
        <v>8938.118333333332</v>
      </c>
      <c r="T2991" s="59" t="s">
        <v>73</v>
      </c>
      <c r="U2991" s="14">
        <v>0</v>
      </c>
      <c r="V2991" s="59">
        <v>0</v>
      </c>
      <c r="X2991" s="46">
        <v>0</v>
      </c>
      <c r="Y2991" s="46">
        <v>0</v>
      </c>
      <c r="Z2991" s="46">
        <v>0</v>
      </c>
      <c r="AA2991" s="46">
        <v>0</v>
      </c>
      <c r="AB2991" s="46">
        <v>0</v>
      </c>
      <c r="AC2991" s="46">
        <v>0</v>
      </c>
      <c r="AD2991" s="46">
        <v>0</v>
      </c>
      <c r="AE2991" s="46">
        <v>0</v>
      </c>
      <c r="AF2991" s="46">
        <v>0</v>
      </c>
      <c r="AG2991" s="46">
        <v>3104.45</v>
      </c>
      <c r="AH2991" s="46">
        <v>3104.45</v>
      </c>
      <c r="AI2991" s="46">
        <v>30711.400000000005</v>
      </c>
      <c r="AJ2991" s="46">
        <v>9706.369999999999</v>
      </c>
      <c r="AK2991" s="46">
        <v>10378.950000000001</v>
      </c>
      <c r="AL2991" s="46">
        <v>-3376.91</v>
      </c>
      <c r="AM2991" s="46">
        <v>0</v>
      </c>
    </row>
    <row r="2992" spans="5:39" x14ac:dyDescent="0.2">
      <c r="E2992" s="47">
        <v>299</v>
      </c>
      <c r="F2992" s="47">
        <v>311</v>
      </c>
      <c r="G2992" s="47" t="s">
        <v>253</v>
      </c>
      <c r="H2992" s="47" t="s">
        <v>314</v>
      </c>
      <c r="I2992" s="47" t="s">
        <v>705</v>
      </c>
      <c r="J2992" s="533">
        <v>60000005</v>
      </c>
      <c r="K2992" s="14" t="s">
        <v>37</v>
      </c>
      <c r="L2992" s="14" t="s">
        <v>31</v>
      </c>
      <c r="M2992" s="45">
        <v>2992</v>
      </c>
      <c r="N2992" s="45">
        <v>1</v>
      </c>
      <c r="O2992" s="48">
        <v>6708.41</v>
      </c>
      <c r="P2992" s="48"/>
      <c r="Q2992" s="12" t="s">
        <v>405</v>
      </c>
      <c r="R2992" s="46">
        <v>8938.1183333333338</v>
      </c>
      <c r="T2992" s="59" t="s">
        <v>73</v>
      </c>
      <c r="U2992" s="14">
        <v>0</v>
      </c>
      <c r="V2992" s="59">
        <v>0</v>
      </c>
      <c r="Y2992" s="46">
        <v>0</v>
      </c>
      <c r="Z2992" s="46">
        <v>0</v>
      </c>
      <c r="AA2992" s="46">
        <v>0</v>
      </c>
      <c r="AB2992" s="46">
        <v>0</v>
      </c>
      <c r="AC2992" s="46">
        <v>0</v>
      </c>
      <c r="AD2992" s="46">
        <v>0</v>
      </c>
      <c r="AE2992" s="46">
        <v>0</v>
      </c>
      <c r="AF2992" s="46">
        <v>0</v>
      </c>
      <c r="AG2992" s="46">
        <v>0</v>
      </c>
      <c r="AH2992" s="46">
        <v>0</v>
      </c>
      <c r="AI2992" s="46">
        <v>14536.34</v>
      </c>
      <c r="AJ2992" s="46">
        <v>22383.96</v>
      </c>
      <c r="AK2992" s="46">
        <v>10000</v>
      </c>
      <c r="AL2992" s="46">
        <v>6708.41</v>
      </c>
      <c r="AM2992" s="46">
        <v>0</v>
      </c>
    </row>
    <row r="2993" spans="5:39" x14ac:dyDescent="0.2">
      <c r="E2993" s="47">
        <v>299</v>
      </c>
      <c r="F2993" s="47">
        <v>311</v>
      </c>
      <c r="G2993" s="47" t="s">
        <v>253</v>
      </c>
      <c r="H2993" s="47" t="s">
        <v>314</v>
      </c>
      <c r="I2993" s="47" t="s">
        <v>705</v>
      </c>
      <c r="J2993" s="533">
        <v>60000005</v>
      </c>
      <c r="K2993" s="14" t="s">
        <v>65</v>
      </c>
      <c r="L2993" s="14" t="s">
        <v>31</v>
      </c>
      <c r="M2993" s="45">
        <v>2993</v>
      </c>
      <c r="N2993" s="45">
        <v>1</v>
      </c>
      <c r="O2993" s="52">
        <v>3376.9099999999926</v>
      </c>
      <c r="P2993" s="48">
        <v>0</v>
      </c>
      <c r="Q2993" s="12" t="s">
        <v>405</v>
      </c>
      <c r="R2993" s="46">
        <v>562.81833333333213</v>
      </c>
      <c r="T2993" s="59" t="s">
        <v>73</v>
      </c>
      <c r="U2993" s="14">
        <v>0</v>
      </c>
      <c r="V2993" s="59">
        <v>0</v>
      </c>
      <c r="X2993" s="46">
        <v>0</v>
      </c>
      <c r="Y2993" s="46">
        <v>0</v>
      </c>
      <c r="Z2993" s="46">
        <v>0</v>
      </c>
      <c r="AA2993" s="46">
        <v>0</v>
      </c>
      <c r="AB2993" s="46">
        <v>0</v>
      </c>
      <c r="AC2993" s="46">
        <v>0</v>
      </c>
      <c r="AD2993" s="46">
        <v>0</v>
      </c>
      <c r="AE2993" s="46">
        <v>0</v>
      </c>
      <c r="AF2993" s="46">
        <v>0</v>
      </c>
      <c r="AG2993" s="46">
        <v>0</v>
      </c>
      <c r="AH2993" s="46">
        <v>0</v>
      </c>
      <c r="AI2993" s="46">
        <v>0</v>
      </c>
      <c r="AJ2993" s="46">
        <v>0</v>
      </c>
      <c r="AK2993" s="46">
        <v>3376.9099999999926</v>
      </c>
      <c r="AL2993" s="46">
        <v>0</v>
      </c>
      <c r="AM2993" s="46">
        <v>0</v>
      </c>
    </row>
    <row r="2994" spans="5:39" x14ac:dyDescent="0.2">
      <c r="E2994" s="47">
        <v>299</v>
      </c>
      <c r="F2994" s="47">
        <v>311</v>
      </c>
      <c r="G2994" s="47" t="s">
        <v>253</v>
      </c>
      <c r="H2994" s="47" t="s">
        <v>314</v>
      </c>
      <c r="I2994" s="47" t="s">
        <v>705</v>
      </c>
      <c r="J2994" s="533">
        <v>60000005</v>
      </c>
      <c r="K2994" s="14" t="s">
        <v>64</v>
      </c>
      <c r="L2994" s="14" t="s">
        <v>57</v>
      </c>
      <c r="M2994" s="45">
        <v>2994</v>
      </c>
      <c r="N2994" s="45">
        <v>1</v>
      </c>
      <c r="O2994" s="46">
        <v>0</v>
      </c>
      <c r="Q2994" s="12" t="s">
        <v>405</v>
      </c>
      <c r="T2994" s="59" t="s">
        <v>73</v>
      </c>
      <c r="U2994" s="14">
        <v>0</v>
      </c>
      <c r="V2994" s="59">
        <v>0</v>
      </c>
      <c r="X2994" s="46">
        <v>0</v>
      </c>
      <c r="Y2994" s="46">
        <v>0</v>
      </c>
      <c r="Z2994" s="46">
        <v>0</v>
      </c>
      <c r="AA2994" s="46">
        <v>0</v>
      </c>
      <c r="AB2994" s="46">
        <v>0</v>
      </c>
      <c r="AC2994" s="46">
        <v>0</v>
      </c>
      <c r="AD2994" s="46">
        <v>0</v>
      </c>
      <c r="AE2994" s="46">
        <v>0</v>
      </c>
      <c r="AF2994" s="46">
        <v>0</v>
      </c>
      <c r="AG2994" s="46">
        <v>3104.45</v>
      </c>
      <c r="AH2994" s="46">
        <v>6208.9</v>
      </c>
      <c r="AI2994" s="46">
        <v>0</v>
      </c>
      <c r="AJ2994" s="46">
        <v>0</v>
      </c>
      <c r="AK2994" s="46">
        <v>0</v>
      </c>
      <c r="AL2994" s="46">
        <v>0</v>
      </c>
      <c r="AM2994" s="46">
        <v>0</v>
      </c>
    </row>
    <row r="2995" spans="5:39" x14ac:dyDescent="0.2">
      <c r="E2995" s="47">
        <v>299</v>
      </c>
      <c r="F2995" s="47">
        <v>311</v>
      </c>
      <c r="G2995" s="47" t="s">
        <v>253</v>
      </c>
      <c r="H2995" s="47" t="s">
        <v>314</v>
      </c>
      <c r="I2995" s="47" t="s">
        <v>705</v>
      </c>
      <c r="J2995" s="533">
        <v>60000005</v>
      </c>
      <c r="K2995" s="14" t="s">
        <v>64</v>
      </c>
      <c r="L2995" s="14" t="s">
        <v>54</v>
      </c>
      <c r="M2995" s="45">
        <v>2995</v>
      </c>
      <c r="N2995" s="45">
        <v>1</v>
      </c>
      <c r="O2995" s="46">
        <v>0</v>
      </c>
      <c r="Q2995" s="12" t="s">
        <v>405</v>
      </c>
      <c r="T2995" s="59" t="s">
        <v>73</v>
      </c>
      <c r="U2995" s="14">
        <v>0</v>
      </c>
      <c r="V2995" s="59">
        <v>0</v>
      </c>
      <c r="X2995" s="46">
        <v>0</v>
      </c>
      <c r="Y2995" s="46">
        <v>0</v>
      </c>
      <c r="Z2995" s="46">
        <v>0</v>
      </c>
      <c r="AA2995" s="46">
        <v>0</v>
      </c>
      <c r="AB2995" s="46">
        <v>0</v>
      </c>
      <c r="AC2995" s="46">
        <v>0</v>
      </c>
      <c r="AD2995" s="46">
        <v>0</v>
      </c>
      <c r="AE2995" s="46">
        <v>0</v>
      </c>
      <c r="AF2995" s="46">
        <v>0</v>
      </c>
      <c r="AG2995" s="46">
        <v>0</v>
      </c>
      <c r="AH2995" s="46">
        <v>0</v>
      </c>
      <c r="AI2995" s="46">
        <v>22383.960000000003</v>
      </c>
      <c r="AJ2995" s="46">
        <v>9424.3700000000063</v>
      </c>
      <c r="AK2995" s="46">
        <v>9521.320000000007</v>
      </c>
      <c r="AL2995" s="46">
        <v>0</v>
      </c>
      <c r="AM2995" s="46">
        <v>0</v>
      </c>
    </row>
    <row r="2996" spans="5:39" x14ac:dyDescent="0.2">
      <c r="E2996" s="47">
        <v>299</v>
      </c>
      <c r="F2996" s="47">
        <v>311</v>
      </c>
      <c r="G2996" s="47" t="s">
        <v>253</v>
      </c>
      <c r="H2996" s="47" t="s">
        <v>314</v>
      </c>
      <c r="I2996" s="47" t="s">
        <v>705</v>
      </c>
      <c r="J2996" s="533">
        <v>60000005</v>
      </c>
      <c r="K2996" s="14" t="s">
        <v>64</v>
      </c>
      <c r="L2996" s="14" t="s">
        <v>58</v>
      </c>
      <c r="M2996" s="45">
        <v>2996</v>
      </c>
      <c r="N2996" s="45">
        <v>1</v>
      </c>
      <c r="O2996" s="46">
        <v>-1.4551915228366852E-11</v>
      </c>
      <c r="Q2996" s="12" t="s">
        <v>405</v>
      </c>
      <c r="T2996" s="59" t="s">
        <v>73</v>
      </c>
      <c r="U2996" s="14">
        <v>0</v>
      </c>
      <c r="V2996" s="59">
        <v>0</v>
      </c>
      <c r="X2996" s="46">
        <v>0</v>
      </c>
      <c r="Y2996" s="46">
        <v>0</v>
      </c>
      <c r="Z2996" s="46">
        <v>0</v>
      </c>
      <c r="AA2996" s="46">
        <v>0</v>
      </c>
      <c r="AB2996" s="46">
        <v>0</v>
      </c>
      <c r="AC2996" s="46">
        <v>0</v>
      </c>
      <c r="AD2996" s="46">
        <v>0</v>
      </c>
      <c r="AE2996" s="46">
        <v>0</v>
      </c>
      <c r="AF2996" s="46">
        <v>0</v>
      </c>
      <c r="AG2996" s="46">
        <v>0</v>
      </c>
      <c r="AH2996" s="46">
        <v>0</v>
      </c>
      <c r="AI2996" s="46">
        <v>0</v>
      </c>
      <c r="AJ2996" s="46">
        <v>281.99999999998909</v>
      </c>
      <c r="AK2996" s="46">
        <v>563.99999999998545</v>
      </c>
      <c r="AL2996" s="46">
        <v>-1.4551915228366852E-11</v>
      </c>
      <c r="AM2996" s="46">
        <v>-1.4551915228366852E-11</v>
      </c>
    </row>
    <row r="2997" spans="5:39" x14ac:dyDescent="0.2">
      <c r="E2997" s="47">
        <v>299</v>
      </c>
      <c r="F2997" s="47">
        <v>311</v>
      </c>
      <c r="G2997" s="47" t="s">
        <v>253</v>
      </c>
      <c r="H2997" s="47" t="s">
        <v>314</v>
      </c>
      <c r="I2997" s="47" t="s">
        <v>705</v>
      </c>
      <c r="J2997" s="533">
        <v>60000005</v>
      </c>
      <c r="K2997" s="14" t="s">
        <v>67</v>
      </c>
      <c r="L2997" s="14" t="s">
        <v>67</v>
      </c>
      <c r="M2997" s="45">
        <v>2997</v>
      </c>
      <c r="N2997" s="45">
        <v>1</v>
      </c>
      <c r="O2997" s="53">
        <v>28</v>
      </c>
      <c r="P2997" s="54">
        <v>18</v>
      </c>
      <c r="Q2997" s="55" t="s">
        <v>405</v>
      </c>
      <c r="R2997" s="56">
        <v>0.37780994545645341</v>
      </c>
      <c r="S2997" s="57" t="s">
        <v>706</v>
      </c>
      <c r="T2997" s="60" t="s">
        <v>73</v>
      </c>
      <c r="U2997" s="14">
        <v>0</v>
      </c>
      <c r="V2997" s="60">
        <v>0</v>
      </c>
      <c r="Y2997" s="46">
        <v>28</v>
      </c>
      <c r="Z2997" s="46">
        <v>28</v>
      </c>
      <c r="AA2997" s="46">
        <v>28</v>
      </c>
      <c r="AB2997" s="46">
        <v>28</v>
      </c>
      <c r="AC2997" s="46">
        <v>28</v>
      </c>
      <c r="AD2997" s="46">
        <v>28</v>
      </c>
      <c r="AE2997" s="46">
        <v>28</v>
      </c>
      <c r="AF2997" s="46">
        <v>28</v>
      </c>
      <c r="AG2997" s="46">
        <v>28</v>
      </c>
      <c r="AH2997" s="46">
        <v>28</v>
      </c>
      <c r="AI2997" s="46">
        <v>28</v>
      </c>
      <c r="AJ2997" s="46">
        <v>28</v>
      </c>
      <c r="AK2997" s="46">
        <v>28</v>
      </c>
      <c r="AL2997" s="46">
        <v>28</v>
      </c>
      <c r="AM2997" s="46">
        <v>28</v>
      </c>
    </row>
    <row r="2998" spans="5:39" x14ac:dyDescent="0.2">
      <c r="E2998" s="14">
        <v>300</v>
      </c>
      <c r="F2998" s="14">
        <v>312</v>
      </c>
      <c r="G2998" s="14" t="s">
        <v>253</v>
      </c>
      <c r="H2998" s="14" t="s">
        <v>296</v>
      </c>
      <c r="I2998" s="14" t="s">
        <v>707</v>
      </c>
      <c r="J2998" s="531">
        <v>60000006</v>
      </c>
      <c r="K2998" s="14" t="s">
        <v>59</v>
      </c>
      <c r="L2998" s="14" t="s">
        <v>57</v>
      </c>
      <c r="M2998" s="45">
        <v>2998</v>
      </c>
      <c r="N2998" s="45">
        <v>1</v>
      </c>
      <c r="O2998" s="46">
        <v>2341.9499999999998</v>
      </c>
      <c r="Q2998" s="12" t="s">
        <v>369</v>
      </c>
      <c r="T2998" s="59" t="s">
        <v>78</v>
      </c>
      <c r="U2998" s="14">
        <v>0</v>
      </c>
      <c r="V2998" s="59" t="s">
        <v>150</v>
      </c>
      <c r="Y2998" s="46">
        <v>0</v>
      </c>
      <c r="Z2998" s="46">
        <v>0</v>
      </c>
      <c r="AA2998" s="46">
        <v>0</v>
      </c>
      <c r="AB2998" s="46">
        <v>0</v>
      </c>
      <c r="AC2998" s="46">
        <v>0</v>
      </c>
      <c r="AD2998" s="46">
        <v>0</v>
      </c>
      <c r="AE2998" s="46">
        <v>0</v>
      </c>
      <c r="AF2998" s="46">
        <v>0</v>
      </c>
      <c r="AG2998" s="46">
        <v>2341.9499999999998</v>
      </c>
      <c r="AH2998" s="46">
        <v>2341.9499999999998</v>
      </c>
      <c r="AI2998" s="46">
        <v>2341.9499999999998</v>
      </c>
      <c r="AJ2998" s="46">
        <v>2341.9499999999998</v>
      </c>
      <c r="AK2998" s="46">
        <v>2341.9499999999998</v>
      </c>
      <c r="AL2998" s="46">
        <v>2341.9499999999998</v>
      </c>
      <c r="AM2998" s="46">
        <v>0</v>
      </c>
    </row>
    <row r="2999" spans="5:39" x14ac:dyDescent="0.2">
      <c r="E2999" s="47">
        <v>300</v>
      </c>
      <c r="F2999" s="47">
        <v>312</v>
      </c>
      <c r="G2999" s="47" t="s">
        <v>253</v>
      </c>
      <c r="H2999" s="47" t="s">
        <v>296</v>
      </c>
      <c r="I2999" s="47" t="s">
        <v>707</v>
      </c>
      <c r="J2999" s="533">
        <v>60000006</v>
      </c>
      <c r="K2999" s="14" t="s">
        <v>59</v>
      </c>
      <c r="L2999" s="14" t="s">
        <v>54</v>
      </c>
      <c r="M2999" s="45">
        <v>2999</v>
      </c>
      <c r="N2999" s="45">
        <v>1</v>
      </c>
      <c r="O2999" s="46">
        <v>5121.8100000000004</v>
      </c>
      <c r="Q2999" s="12" t="s">
        <v>369</v>
      </c>
      <c r="T2999" s="59" t="s">
        <v>78</v>
      </c>
      <c r="U2999" s="14">
        <v>0</v>
      </c>
      <c r="V2999" s="59" t="s">
        <v>150</v>
      </c>
      <c r="Y2999" s="46">
        <v>0</v>
      </c>
      <c r="Z2999" s="46">
        <v>0</v>
      </c>
      <c r="AA2999" s="46">
        <v>0</v>
      </c>
      <c r="AB2999" s="46">
        <v>0</v>
      </c>
      <c r="AC2999" s="46">
        <v>0</v>
      </c>
      <c r="AD2999" s="46">
        <v>0</v>
      </c>
      <c r="AE2999" s="46">
        <v>0</v>
      </c>
      <c r="AF2999" s="46">
        <v>0</v>
      </c>
      <c r="AG2999" s="46">
        <v>0</v>
      </c>
      <c r="AH2999" s="46">
        <v>0</v>
      </c>
      <c r="AI2999" s="46">
        <v>10741.39</v>
      </c>
      <c r="AJ2999" s="46">
        <v>4910.6900000000005</v>
      </c>
      <c r="AK2999" s="46">
        <v>5121.1400000000003</v>
      </c>
      <c r="AL2999" s="46">
        <v>5121.8100000000004</v>
      </c>
      <c r="AM2999" s="46">
        <v>0</v>
      </c>
    </row>
    <row r="3000" spans="5:39" x14ac:dyDescent="0.2">
      <c r="E3000" s="47">
        <v>300</v>
      </c>
      <c r="F3000" s="47">
        <v>312</v>
      </c>
      <c r="G3000" s="47" t="s">
        <v>253</v>
      </c>
      <c r="H3000" s="47" t="s">
        <v>296</v>
      </c>
      <c r="I3000" s="47" t="s">
        <v>707</v>
      </c>
      <c r="J3000" s="533">
        <v>60000006</v>
      </c>
      <c r="K3000" s="14" t="s">
        <v>59</v>
      </c>
      <c r="L3000" s="14" t="s">
        <v>58</v>
      </c>
      <c r="M3000" s="45">
        <v>3000</v>
      </c>
      <c r="N3000" s="45">
        <v>1</v>
      </c>
      <c r="O3000" s="46">
        <v>282</v>
      </c>
      <c r="Q3000" s="12" t="s">
        <v>369</v>
      </c>
      <c r="T3000" s="59" t="s">
        <v>78</v>
      </c>
      <c r="U3000" s="14">
        <v>0</v>
      </c>
      <c r="V3000" s="59" t="s">
        <v>150</v>
      </c>
      <c r="Y3000" s="46">
        <v>0</v>
      </c>
      <c r="Z3000" s="46">
        <v>0</v>
      </c>
      <c r="AA3000" s="46">
        <v>0</v>
      </c>
      <c r="AB3000" s="46">
        <v>0</v>
      </c>
      <c r="AC3000" s="46">
        <v>0</v>
      </c>
      <c r="AD3000" s="46">
        <v>0</v>
      </c>
      <c r="AE3000" s="46">
        <v>0</v>
      </c>
      <c r="AF3000" s="46">
        <v>0</v>
      </c>
      <c r="AG3000" s="46">
        <v>0</v>
      </c>
      <c r="AH3000" s="46">
        <v>0</v>
      </c>
      <c r="AI3000" s="46">
        <v>0</v>
      </c>
      <c r="AJ3000" s="46">
        <v>282</v>
      </c>
      <c r="AK3000" s="46">
        <v>282</v>
      </c>
      <c r="AL3000" s="46">
        <v>282</v>
      </c>
      <c r="AM3000" s="46">
        <v>0</v>
      </c>
    </row>
    <row r="3001" spans="5:39" x14ac:dyDescent="0.2">
      <c r="E3001" s="47">
        <v>300</v>
      </c>
      <c r="F3001" s="47">
        <v>312</v>
      </c>
      <c r="G3001" s="47" t="s">
        <v>253</v>
      </c>
      <c r="H3001" s="47" t="s">
        <v>296</v>
      </c>
      <c r="I3001" s="47" t="s">
        <v>707</v>
      </c>
      <c r="J3001" s="533">
        <v>60000006</v>
      </c>
      <c r="K3001" s="14" t="s">
        <v>59</v>
      </c>
      <c r="L3001" s="14" t="s">
        <v>31</v>
      </c>
      <c r="M3001" s="45">
        <v>3001</v>
      </c>
      <c r="N3001" s="45">
        <v>1</v>
      </c>
      <c r="O3001" s="48">
        <v>7745.76</v>
      </c>
      <c r="Q3001" s="12" t="s">
        <v>369</v>
      </c>
      <c r="R3001" s="46">
        <v>6798.7883333333339</v>
      </c>
      <c r="T3001" s="59" t="s">
        <v>78</v>
      </c>
      <c r="U3001" s="14">
        <v>10</v>
      </c>
      <c r="V3001" s="59" t="s">
        <v>150</v>
      </c>
      <c r="X3001" s="46">
        <v>0</v>
      </c>
      <c r="Y3001" s="46">
        <v>0</v>
      </c>
      <c r="Z3001" s="46">
        <v>0</v>
      </c>
      <c r="AA3001" s="46">
        <v>0</v>
      </c>
      <c r="AB3001" s="46">
        <v>0</v>
      </c>
      <c r="AC3001" s="46">
        <v>0</v>
      </c>
      <c r="AD3001" s="46">
        <v>0</v>
      </c>
      <c r="AE3001" s="46">
        <v>0</v>
      </c>
      <c r="AF3001" s="46">
        <v>0</v>
      </c>
      <c r="AG3001" s="46">
        <v>2341.9499999999998</v>
      </c>
      <c r="AH3001" s="46">
        <v>2341.9499999999998</v>
      </c>
      <c r="AI3001" s="46">
        <v>13083.34</v>
      </c>
      <c r="AJ3001" s="46">
        <v>7534.64</v>
      </c>
      <c r="AK3001" s="46">
        <v>7745.09</v>
      </c>
      <c r="AL3001" s="46">
        <v>7745.76</v>
      </c>
      <c r="AM3001" s="46">
        <v>0</v>
      </c>
    </row>
    <row r="3002" spans="5:39" x14ac:dyDescent="0.2">
      <c r="E3002" s="47">
        <v>300</v>
      </c>
      <c r="F3002" s="47">
        <v>312</v>
      </c>
      <c r="G3002" s="47" t="s">
        <v>253</v>
      </c>
      <c r="H3002" s="47" t="s">
        <v>296</v>
      </c>
      <c r="I3002" s="47" t="s">
        <v>707</v>
      </c>
      <c r="J3002" s="533">
        <v>60000006</v>
      </c>
      <c r="K3002" s="14" t="s">
        <v>37</v>
      </c>
      <c r="L3002" s="14" t="s">
        <v>31</v>
      </c>
      <c r="M3002" s="45">
        <v>3002</v>
      </c>
      <c r="N3002" s="45">
        <v>1</v>
      </c>
      <c r="O3002" s="48">
        <v>0</v>
      </c>
      <c r="P3002" s="48"/>
      <c r="Q3002" s="12" t="s">
        <v>369</v>
      </c>
      <c r="R3002" s="46">
        <v>0</v>
      </c>
      <c r="T3002" s="59" t="s">
        <v>78</v>
      </c>
      <c r="U3002" s="14">
        <v>0</v>
      </c>
      <c r="V3002" s="59" t="s">
        <v>150</v>
      </c>
      <c r="Y3002" s="46">
        <v>0</v>
      </c>
      <c r="Z3002" s="46">
        <v>0</v>
      </c>
      <c r="AA3002" s="46">
        <v>0</v>
      </c>
      <c r="AB3002" s="46">
        <v>0</v>
      </c>
      <c r="AC3002" s="46">
        <v>0</v>
      </c>
      <c r="AD3002" s="46">
        <v>0</v>
      </c>
      <c r="AE3002" s="46">
        <v>0</v>
      </c>
      <c r="AF3002" s="46">
        <v>0</v>
      </c>
      <c r="AG3002" s="46">
        <v>0</v>
      </c>
      <c r="AH3002" s="46">
        <v>0</v>
      </c>
      <c r="AI3002" s="46">
        <v>0</v>
      </c>
      <c r="AJ3002" s="46">
        <v>0</v>
      </c>
      <c r="AK3002" s="46">
        <v>0</v>
      </c>
      <c r="AL3002" s="46">
        <v>0</v>
      </c>
      <c r="AM3002" s="46">
        <v>40792.730000000003</v>
      </c>
    </row>
    <row r="3003" spans="5:39" x14ac:dyDescent="0.2">
      <c r="E3003" s="47">
        <v>300</v>
      </c>
      <c r="F3003" s="47">
        <v>312</v>
      </c>
      <c r="G3003" s="47" t="s">
        <v>253</v>
      </c>
      <c r="H3003" s="47" t="s">
        <v>296</v>
      </c>
      <c r="I3003" s="47" t="s">
        <v>707</v>
      </c>
      <c r="J3003" s="533">
        <v>60000006</v>
      </c>
      <c r="K3003" s="14" t="s">
        <v>65</v>
      </c>
      <c r="L3003" s="14" t="s">
        <v>31</v>
      </c>
      <c r="M3003" s="45">
        <v>3003</v>
      </c>
      <c r="N3003" s="45">
        <v>1</v>
      </c>
      <c r="O3003" s="52">
        <v>40792.730000000003</v>
      </c>
      <c r="P3003" s="48">
        <v>40792.730000000003</v>
      </c>
      <c r="Q3003" s="12" t="s">
        <v>369</v>
      </c>
      <c r="R3003" s="46">
        <v>6798.7883333333339</v>
      </c>
      <c r="T3003" s="59" t="s">
        <v>78</v>
      </c>
      <c r="U3003" s="14">
        <v>0</v>
      </c>
      <c r="V3003" s="59" t="s">
        <v>150</v>
      </c>
      <c r="X3003" s="46">
        <v>0</v>
      </c>
      <c r="Y3003" s="46">
        <v>0</v>
      </c>
      <c r="Z3003" s="46">
        <v>0</v>
      </c>
      <c r="AA3003" s="46">
        <v>0</v>
      </c>
      <c r="AB3003" s="46">
        <v>0</v>
      </c>
      <c r="AC3003" s="46">
        <v>0</v>
      </c>
      <c r="AD3003" s="46">
        <v>0</v>
      </c>
      <c r="AE3003" s="46">
        <v>0</v>
      </c>
      <c r="AF3003" s="46">
        <v>0</v>
      </c>
      <c r="AG3003" s="46">
        <v>2341.9499999999998</v>
      </c>
      <c r="AH3003" s="46">
        <v>2341.9499999999998</v>
      </c>
      <c r="AI3003" s="46">
        <v>13083.34</v>
      </c>
      <c r="AJ3003" s="46">
        <v>7534.64</v>
      </c>
      <c r="AK3003" s="46">
        <v>7745.09</v>
      </c>
      <c r="AL3003" s="46">
        <v>7745.76</v>
      </c>
      <c r="AM3003" s="46">
        <v>0</v>
      </c>
    </row>
    <row r="3004" spans="5:39" x14ac:dyDescent="0.2">
      <c r="E3004" s="47">
        <v>300</v>
      </c>
      <c r="F3004" s="47">
        <v>312</v>
      </c>
      <c r="G3004" s="47" t="s">
        <v>253</v>
      </c>
      <c r="H3004" s="47" t="s">
        <v>296</v>
      </c>
      <c r="I3004" s="47" t="s">
        <v>707</v>
      </c>
      <c r="J3004" s="533">
        <v>60000006</v>
      </c>
      <c r="K3004" s="14" t="s">
        <v>64</v>
      </c>
      <c r="L3004" s="14" t="s">
        <v>57</v>
      </c>
      <c r="M3004" s="45">
        <v>3004</v>
      </c>
      <c r="N3004" s="45">
        <v>1</v>
      </c>
      <c r="O3004" s="46">
        <v>14051.7</v>
      </c>
      <c r="Q3004" s="12" t="s">
        <v>369</v>
      </c>
      <c r="T3004" s="59" t="s">
        <v>78</v>
      </c>
      <c r="U3004" s="14">
        <v>0</v>
      </c>
      <c r="V3004" s="59" t="s">
        <v>150</v>
      </c>
      <c r="X3004" s="46">
        <v>0</v>
      </c>
      <c r="Y3004" s="46">
        <v>0</v>
      </c>
      <c r="Z3004" s="46">
        <v>0</v>
      </c>
      <c r="AA3004" s="46">
        <v>0</v>
      </c>
      <c r="AB3004" s="46">
        <v>0</v>
      </c>
      <c r="AC3004" s="46">
        <v>0</v>
      </c>
      <c r="AD3004" s="46">
        <v>0</v>
      </c>
      <c r="AE3004" s="46">
        <v>0</v>
      </c>
      <c r="AF3004" s="46">
        <v>0</v>
      </c>
      <c r="AG3004" s="46">
        <v>2341.9499999999998</v>
      </c>
      <c r="AH3004" s="46">
        <v>4683.8999999999996</v>
      </c>
      <c r="AI3004" s="46">
        <v>7025.8499999999995</v>
      </c>
      <c r="AJ3004" s="46">
        <v>9367.7999999999993</v>
      </c>
      <c r="AK3004" s="46">
        <v>11709.75</v>
      </c>
      <c r="AL3004" s="46">
        <v>14051.7</v>
      </c>
      <c r="AM3004" s="46">
        <v>0</v>
      </c>
    </row>
    <row r="3005" spans="5:39" x14ac:dyDescent="0.2">
      <c r="E3005" s="47">
        <v>300</v>
      </c>
      <c r="F3005" s="47">
        <v>312</v>
      </c>
      <c r="G3005" s="47" t="s">
        <v>253</v>
      </c>
      <c r="H3005" s="47" t="s">
        <v>296</v>
      </c>
      <c r="I3005" s="47" t="s">
        <v>707</v>
      </c>
      <c r="J3005" s="533">
        <v>60000006</v>
      </c>
      <c r="K3005" s="14" t="s">
        <v>64</v>
      </c>
      <c r="L3005" s="14" t="s">
        <v>54</v>
      </c>
      <c r="M3005" s="45">
        <v>3005</v>
      </c>
      <c r="N3005" s="45">
        <v>1</v>
      </c>
      <c r="O3005" s="46">
        <v>25895.030000000002</v>
      </c>
      <c r="Q3005" s="12" t="s">
        <v>369</v>
      </c>
      <c r="T3005" s="59" t="s">
        <v>78</v>
      </c>
      <c r="U3005" s="14">
        <v>0</v>
      </c>
      <c r="V3005" s="59" t="s">
        <v>150</v>
      </c>
      <c r="X3005" s="46">
        <v>0</v>
      </c>
      <c r="Y3005" s="46">
        <v>0</v>
      </c>
      <c r="Z3005" s="46">
        <v>0</v>
      </c>
      <c r="AA3005" s="46">
        <v>0</v>
      </c>
      <c r="AB3005" s="46">
        <v>0</v>
      </c>
      <c r="AC3005" s="46">
        <v>0</v>
      </c>
      <c r="AD3005" s="46">
        <v>0</v>
      </c>
      <c r="AE3005" s="46">
        <v>0</v>
      </c>
      <c r="AF3005" s="46">
        <v>0</v>
      </c>
      <c r="AG3005" s="46">
        <v>0</v>
      </c>
      <c r="AH3005" s="46">
        <v>0</v>
      </c>
      <c r="AI3005" s="46">
        <v>10741.39</v>
      </c>
      <c r="AJ3005" s="46">
        <v>15652.08</v>
      </c>
      <c r="AK3005" s="46">
        <v>20773.22</v>
      </c>
      <c r="AL3005" s="46">
        <v>25895.030000000002</v>
      </c>
      <c r="AM3005" s="46">
        <v>0</v>
      </c>
    </row>
    <row r="3006" spans="5:39" x14ac:dyDescent="0.2">
      <c r="E3006" s="47">
        <v>300</v>
      </c>
      <c r="F3006" s="47">
        <v>312</v>
      </c>
      <c r="G3006" s="47" t="s">
        <v>253</v>
      </c>
      <c r="H3006" s="47" t="s">
        <v>296</v>
      </c>
      <c r="I3006" s="47" t="s">
        <v>707</v>
      </c>
      <c r="J3006" s="533">
        <v>60000006</v>
      </c>
      <c r="K3006" s="14" t="s">
        <v>64</v>
      </c>
      <c r="L3006" s="14" t="s">
        <v>58</v>
      </c>
      <c r="M3006" s="45">
        <v>3006</v>
      </c>
      <c r="N3006" s="45">
        <v>1</v>
      </c>
      <c r="O3006" s="46">
        <v>846</v>
      </c>
      <c r="Q3006" s="12" t="s">
        <v>369</v>
      </c>
      <c r="T3006" s="59" t="s">
        <v>78</v>
      </c>
      <c r="U3006" s="14">
        <v>0</v>
      </c>
      <c r="V3006" s="59" t="s">
        <v>150</v>
      </c>
      <c r="X3006" s="46">
        <v>0</v>
      </c>
      <c r="Y3006" s="46">
        <v>0</v>
      </c>
      <c r="Z3006" s="46">
        <v>0</v>
      </c>
      <c r="AA3006" s="46">
        <v>0</v>
      </c>
      <c r="AB3006" s="46">
        <v>0</v>
      </c>
      <c r="AC3006" s="46">
        <v>0</v>
      </c>
      <c r="AD3006" s="46">
        <v>0</v>
      </c>
      <c r="AE3006" s="46">
        <v>0</v>
      </c>
      <c r="AF3006" s="46">
        <v>0</v>
      </c>
      <c r="AG3006" s="46">
        <v>0</v>
      </c>
      <c r="AH3006" s="46">
        <v>0</v>
      </c>
      <c r="AI3006" s="46">
        <v>0</v>
      </c>
      <c r="AJ3006" s="46">
        <v>281.99999999999818</v>
      </c>
      <c r="AK3006" s="46">
        <v>564</v>
      </c>
      <c r="AL3006" s="46">
        <v>846</v>
      </c>
      <c r="AM3006" s="46">
        <v>0</v>
      </c>
    </row>
    <row r="3007" spans="5:39" x14ac:dyDescent="0.2">
      <c r="E3007" s="47">
        <v>300</v>
      </c>
      <c r="F3007" s="47">
        <v>312</v>
      </c>
      <c r="G3007" s="47" t="s">
        <v>253</v>
      </c>
      <c r="H3007" s="47" t="s">
        <v>296</v>
      </c>
      <c r="I3007" s="47" t="s">
        <v>707</v>
      </c>
      <c r="J3007" s="533">
        <v>60000006</v>
      </c>
      <c r="K3007" s="14" t="s">
        <v>67</v>
      </c>
      <c r="L3007" s="14" t="s">
        <v>67</v>
      </c>
      <c r="M3007" s="45">
        <v>3007</v>
      </c>
      <c r="N3007" s="45">
        <v>1</v>
      </c>
      <c r="O3007" s="53">
        <v>60.63765112067631</v>
      </c>
      <c r="P3007" s="54">
        <v>50.63765112067631</v>
      </c>
      <c r="Q3007" s="55" t="s">
        <v>369</v>
      </c>
      <c r="R3007" s="56">
        <v>6</v>
      </c>
      <c r="S3007" s="57" t="s">
        <v>370</v>
      </c>
      <c r="T3007" s="60" t="s">
        <v>78</v>
      </c>
      <c r="U3007" s="14">
        <v>0</v>
      </c>
      <c r="V3007" s="60" t="s">
        <v>150</v>
      </c>
      <c r="Y3007" s="46">
        <v>60.63765112067631</v>
      </c>
      <c r="Z3007" s="46">
        <v>60.63765112067631</v>
      </c>
      <c r="AA3007" s="46">
        <v>60.63765112067631</v>
      </c>
      <c r="AB3007" s="46">
        <v>60.63765112067631</v>
      </c>
      <c r="AC3007" s="46">
        <v>60.63765112067631</v>
      </c>
      <c r="AD3007" s="46">
        <v>60.63765112067631</v>
      </c>
      <c r="AE3007" s="46">
        <v>60.63765112067631</v>
      </c>
      <c r="AF3007" s="46">
        <v>60.63765112067631</v>
      </c>
      <c r="AG3007" s="46">
        <v>60.63765112067631</v>
      </c>
      <c r="AH3007" s="46">
        <v>60.63765112067631</v>
      </c>
      <c r="AI3007" s="46">
        <v>60.63765112067631</v>
      </c>
      <c r="AJ3007" s="46">
        <v>60.63765112067631</v>
      </c>
      <c r="AK3007" s="46">
        <v>60.63765112067631</v>
      </c>
      <c r="AL3007" s="46">
        <v>60.63765112067631</v>
      </c>
      <c r="AM3007" s="46">
        <v>60.63765112067631</v>
      </c>
    </row>
    <row r="3008" spans="5:39" x14ac:dyDescent="0.2">
      <c r="E3008" s="14">
        <v>301</v>
      </c>
      <c r="F3008" s="14">
        <v>313</v>
      </c>
      <c r="G3008" s="14" t="s">
        <v>253</v>
      </c>
      <c r="H3008" s="14" t="s">
        <v>323</v>
      </c>
      <c r="I3008" s="14" t="s">
        <v>708</v>
      </c>
      <c r="J3008" s="531">
        <v>60000007</v>
      </c>
      <c r="K3008" s="14" t="s">
        <v>59</v>
      </c>
      <c r="L3008" s="14" t="s">
        <v>57</v>
      </c>
      <c r="M3008" s="45">
        <v>3008</v>
      </c>
      <c r="N3008" s="45">
        <v>1</v>
      </c>
      <c r="O3008" s="46">
        <v>1514.78</v>
      </c>
      <c r="Q3008" s="12">
        <v>0</v>
      </c>
      <c r="T3008" s="59">
        <v>0</v>
      </c>
      <c r="U3008" s="14">
        <v>0</v>
      </c>
      <c r="V3008" s="59" t="s">
        <v>175</v>
      </c>
      <c r="Y3008" s="46">
        <v>0</v>
      </c>
      <c r="Z3008" s="46">
        <v>0</v>
      </c>
      <c r="AA3008" s="46">
        <v>0</v>
      </c>
      <c r="AB3008" s="46">
        <v>0</v>
      </c>
      <c r="AC3008" s="46">
        <v>0</v>
      </c>
      <c r="AD3008" s="46">
        <v>0</v>
      </c>
      <c r="AE3008" s="46">
        <v>0</v>
      </c>
      <c r="AF3008" s="46">
        <v>0</v>
      </c>
      <c r="AG3008" s="46">
        <v>1514.78</v>
      </c>
      <c r="AH3008" s="46">
        <v>1514.78</v>
      </c>
      <c r="AI3008" s="46">
        <v>1514.78</v>
      </c>
      <c r="AJ3008" s="46">
        <v>1514.78</v>
      </c>
      <c r="AK3008" s="46">
        <v>1514.78</v>
      </c>
      <c r="AL3008" s="46">
        <v>1514.78</v>
      </c>
      <c r="AM3008" s="46">
        <v>0</v>
      </c>
    </row>
    <row r="3009" spans="5:39" x14ac:dyDescent="0.2">
      <c r="E3009" s="47">
        <v>301</v>
      </c>
      <c r="F3009" s="47">
        <v>313</v>
      </c>
      <c r="G3009" s="47" t="s">
        <v>253</v>
      </c>
      <c r="H3009" s="47" t="s">
        <v>323</v>
      </c>
      <c r="I3009" s="47" t="s">
        <v>708</v>
      </c>
      <c r="J3009" s="533">
        <v>60000007</v>
      </c>
      <c r="K3009" s="14" t="s">
        <v>59</v>
      </c>
      <c r="L3009" s="14" t="s">
        <v>54</v>
      </c>
      <c r="M3009" s="45">
        <v>3009</v>
      </c>
      <c r="N3009" s="45">
        <v>1</v>
      </c>
      <c r="O3009" s="46">
        <v>3641.2099999999996</v>
      </c>
      <c r="Q3009" s="12">
        <v>0</v>
      </c>
      <c r="T3009" s="59">
        <v>0</v>
      </c>
      <c r="U3009" s="14">
        <v>0</v>
      </c>
      <c r="V3009" s="59" t="s">
        <v>175</v>
      </c>
      <c r="Y3009" s="46">
        <v>0</v>
      </c>
      <c r="Z3009" s="46">
        <v>0</v>
      </c>
      <c r="AA3009" s="46">
        <v>0</v>
      </c>
      <c r="AB3009" s="46">
        <v>0</v>
      </c>
      <c r="AC3009" s="46">
        <v>0</v>
      </c>
      <c r="AD3009" s="46">
        <v>0</v>
      </c>
      <c r="AE3009" s="46">
        <v>0</v>
      </c>
      <c r="AF3009" s="46">
        <v>0</v>
      </c>
      <c r="AG3009" s="46">
        <v>0</v>
      </c>
      <c r="AH3009" s="46">
        <v>0</v>
      </c>
      <c r="AI3009" s="46">
        <v>11444.369999999999</v>
      </c>
      <c r="AJ3009" s="46">
        <v>3578.0099999999998</v>
      </c>
      <c r="AK3009" s="46">
        <v>3670.7</v>
      </c>
      <c r="AL3009" s="46">
        <v>3641.2099999999996</v>
      </c>
      <c r="AM3009" s="46">
        <v>0</v>
      </c>
    </row>
    <row r="3010" spans="5:39" x14ac:dyDescent="0.2">
      <c r="E3010" s="47">
        <v>301</v>
      </c>
      <c r="F3010" s="47">
        <v>313</v>
      </c>
      <c r="G3010" s="47" t="s">
        <v>253</v>
      </c>
      <c r="H3010" s="47" t="s">
        <v>323</v>
      </c>
      <c r="I3010" s="47" t="s">
        <v>708</v>
      </c>
      <c r="J3010" s="533">
        <v>60000007</v>
      </c>
      <c r="K3010" s="14" t="s">
        <v>59</v>
      </c>
      <c r="L3010" s="14" t="s">
        <v>58</v>
      </c>
      <c r="M3010" s="45">
        <v>3010</v>
      </c>
      <c r="N3010" s="45">
        <v>1</v>
      </c>
      <c r="O3010" s="46">
        <v>282.00000000000045</v>
      </c>
      <c r="Q3010" s="12">
        <v>0</v>
      </c>
      <c r="T3010" s="59">
        <v>0</v>
      </c>
      <c r="U3010" s="14">
        <v>0</v>
      </c>
      <c r="V3010" s="59" t="s">
        <v>175</v>
      </c>
      <c r="Y3010" s="46">
        <v>0</v>
      </c>
      <c r="Z3010" s="46">
        <v>0</v>
      </c>
      <c r="AA3010" s="46">
        <v>0</v>
      </c>
      <c r="AB3010" s="46">
        <v>0</v>
      </c>
      <c r="AC3010" s="46">
        <v>0</v>
      </c>
      <c r="AD3010" s="46">
        <v>0</v>
      </c>
      <c r="AE3010" s="46">
        <v>0</v>
      </c>
      <c r="AF3010" s="46">
        <v>0</v>
      </c>
      <c r="AG3010" s="46">
        <v>0</v>
      </c>
      <c r="AH3010" s="46">
        <v>0</v>
      </c>
      <c r="AI3010" s="46">
        <v>0</v>
      </c>
      <c r="AJ3010" s="46">
        <v>282.00000000000045</v>
      </c>
      <c r="AK3010" s="46">
        <v>282</v>
      </c>
      <c r="AL3010" s="46">
        <v>282.00000000000045</v>
      </c>
      <c r="AM3010" s="46">
        <v>0</v>
      </c>
    </row>
    <row r="3011" spans="5:39" x14ac:dyDescent="0.2">
      <c r="E3011" s="47">
        <v>301</v>
      </c>
      <c r="F3011" s="47">
        <v>313</v>
      </c>
      <c r="G3011" s="47" t="s">
        <v>253</v>
      </c>
      <c r="H3011" s="47" t="s">
        <v>323</v>
      </c>
      <c r="I3011" s="47" t="s">
        <v>708</v>
      </c>
      <c r="J3011" s="533">
        <v>60000007</v>
      </c>
      <c r="K3011" s="14" t="s">
        <v>59</v>
      </c>
      <c r="L3011" s="14" t="s">
        <v>31</v>
      </c>
      <c r="M3011" s="45">
        <v>3011</v>
      </c>
      <c r="N3011" s="45">
        <v>1</v>
      </c>
      <c r="O3011" s="48">
        <v>5437.99</v>
      </c>
      <c r="Q3011" s="12">
        <v>0</v>
      </c>
      <c r="R3011" s="46">
        <v>5378.1616666666669</v>
      </c>
      <c r="T3011" s="59">
        <v>0</v>
      </c>
      <c r="U3011" s="14">
        <v>0</v>
      </c>
      <c r="V3011" s="59" t="s">
        <v>175</v>
      </c>
      <c r="X3011" s="46">
        <v>0</v>
      </c>
      <c r="Y3011" s="46">
        <v>0</v>
      </c>
      <c r="Z3011" s="46">
        <v>0</v>
      </c>
      <c r="AA3011" s="46">
        <v>0</v>
      </c>
      <c r="AB3011" s="46">
        <v>0</v>
      </c>
      <c r="AC3011" s="46">
        <v>0</v>
      </c>
      <c r="AD3011" s="46">
        <v>0</v>
      </c>
      <c r="AE3011" s="46">
        <v>0</v>
      </c>
      <c r="AF3011" s="46">
        <v>0</v>
      </c>
      <c r="AG3011" s="46">
        <v>1514.78</v>
      </c>
      <c r="AH3011" s="46">
        <v>1514.78</v>
      </c>
      <c r="AI3011" s="46">
        <v>12959.15</v>
      </c>
      <c r="AJ3011" s="46">
        <v>5374.7900000000009</v>
      </c>
      <c r="AK3011" s="46">
        <v>5467.48</v>
      </c>
      <c r="AL3011" s="46">
        <v>5437.99</v>
      </c>
      <c r="AM3011" s="46">
        <v>0</v>
      </c>
    </row>
    <row r="3012" spans="5:39" x14ac:dyDescent="0.2">
      <c r="E3012" s="47">
        <v>301</v>
      </c>
      <c r="F3012" s="47">
        <v>313</v>
      </c>
      <c r="G3012" s="47" t="s">
        <v>253</v>
      </c>
      <c r="H3012" s="47" t="s">
        <v>323</v>
      </c>
      <c r="I3012" s="47" t="s">
        <v>708</v>
      </c>
      <c r="J3012" s="533">
        <v>60000007</v>
      </c>
      <c r="K3012" s="14" t="s">
        <v>37</v>
      </c>
      <c r="L3012" s="14" t="s">
        <v>31</v>
      </c>
      <c r="M3012" s="45">
        <v>3012</v>
      </c>
      <c r="N3012" s="45">
        <v>1</v>
      </c>
      <c r="O3012" s="48">
        <v>5467.48</v>
      </c>
      <c r="P3012" s="48"/>
      <c r="Q3012" s="12">
        <v>0</v>
      </c>
      <c r="R3012" s="46">
        <v>4471.83</v>
      </c>
      <c r="T3012" s="59">
        <v>0</v>
      </c>
      <c r="U3012" s="14">
        <v>0</v>
      </c>
      <c r="V3012" s="59" t="s">
        <v>175</v>
      </c>
      <c r="Y3012" s="46">
        <v>0</v>
      </c>
      <c r="Z3012" s="46">
        <v>0</v>
      </c>
      <c r="AA3012" s="46">
        <v>0</v>
      </c>
      <c r="AB3012" s="46">
        <v>0</v>
      </c>
      <c r="AC3012" s="46">
        <v>0</v>
      </c>
      <c r="AD3012" s="46">
        <v>0</v>
      </c>
      <c r="AE3012" s="46">
        <v>0</v>
      </c>
      <c r="AF3012" s="46">
        <v>0</v>
      </c>
      <c r="AG3012" s="46">
        <v>0</v>
      </c>
      <c r="AH3012" s="46">
        <v>1514.78</v>
      </c>
      <c r="AI3012" s="46">
        <v>1514.78</v>
      </c>
      <c r="AJ3012" s="46">
        <v>18333.939999999999</v>
      </c>
      <c r="AK3012" s="46">
        <v>0</v>
      </c>
      <c r="AL3012" s="46">
        <v>5467.48</v>
      </c>
      <c r="AM3012" s="46">
        <v>1087.598</v>
      </c>
    </row>
    <row r="3013" spans="5:39" x14ac:dyDescent="0.2">
      <c r="E3013" s="47">
        <v>301</v>
      </c>
      <c r="F3013" s="47">
        <v>313</v>
      </c>
      <c r="G3013" s="47" t="s">
        <v>253</v>
      </c>
      <c r="H3013" s="47" t="s">
        <v>323</v>
      </c>
      <c r="I3013" s="47" t="s">
        <v>708</v>
      </c>
      <c r="J3013" s="533">
        <v>60000007</v>
      </c>
      <c r="K3013" s="14" t="s">
        <v>65</v>
      </c>
      <c r="L3013" s="14" t="s">
        <v>31</v>
      </c>
      <c r="M3013" s="45">
        <v>3013</v>
      </c>
      <c r="N3013" s="45">
        <v>1</v>
      </c>
      <c r="O3013" s="52">
        <v>5437.99</v>
      </c>
      <c r="P3013" s="48">
        <v>1087.598</v>
      </c>
      <c r="Q3013" s="12">
        <v>0</v>
      </c>
      <c r="R3013" s="46">
        <v>906.33166666666659</v>
      </c>
      <c r="T3013" s="59">
        <v>0</v>
      </c>
      <c r="U3013" s="14">
        <v>0</v>
      </c>
      <c r="V3013" s="59" t="s">
        <v>175</v>
      </c>
      <c r="X3013" s="46">
        <v>0</v>
      </c>
      <c r="Y3013" s="46">
        <v>0</v>
      </c>
      <c r="Z3013" s="46">
        <v>0</v>
      </c>
      <c r="AA3013" s="46">
        <v>0</v>
      </c>
      <c r="AB3013" s="46">
        <v>0</v>
      </c>
      <c r="AC3013" s="46">
        <v>0</v>
      </c>
      <c r="AD3013" s="46">
        <v>0</v>
      </c>
      <c r="AE3013" s="46">
        <v>0</v>
      </c>
      <c r="AF3013" s="46">
        <v>0</v>
      </c>
      <c r="AG3013" s="46">
        <v>0</v>
      </c>
      <c r="AH3013" s="46">
        <v>0</v>
      </c>
      <c r="AI3013" s="46">
        <v>0</v>
      </c>
      <c r="AJ3013" s="46">
        <v>0</v>
      </c>
      <c r="AK3013" s="46">
        <v>0</v>
      </c>
      <c r="AL3013" s="46">
        <v>5437.99</v>
      </c>
      <c r="AM3013" s="46">
        <v>3.637978807091713E-12</v>
      </c>
    </row>
    <row r="3014" spans="5:39" x14ac:dyDescent="0.2">
      <c r="E3014" s="47">
        <v>301</v>
      </c>
      <c r="F3014" s="47">
        <v>313</v>
      </c>
      <c r="G3014" s="47" t="s">
        <v>253</v>
      </c>
      <c r="H3014" s="47" t="s">
        <v>323</v>
      </c>
      <c r="I3014" s="47" t="s">
        <v>708</v>
      </c>
      <c r="J3014" s="533">
        <v>60000007</v>
      </c>
      <c r="K3014" s="14" t="s">
        <v>64</v>
      </c>
      <c r="L3014" s="14" t="s">
        <v>57</v>
      </c>
      <c r="M3014" s="45">
        <v>3014</v>
      </c>
      <c r="N3014" s="45">
        <v>1</v>
      </c>
      <c r="O3014" s="46">
        <v>0</v>
      </c>
      <c r="Q3014" s="12">
        <v>0</v>
      </c>
      <c r="T3014" s="59">
        <v>0</v>
      </c>
      <c r="U3014" s="14">
        <v>0</v>
      </c>
      <c r="V3014" s="59" t="s">
        <v>175</v>
      </c>
      <c r="X3014" s="46">
        <v>0</v>
      </c>
      <c r="Y3014" s="46">
        <v>0</v>
      </c>
      <c r="Z3014" s="46">
        <v>0</v>
      </c>
      <c r="AA3014" s="46">
        <v>0</v>
      </c>
      <c r="AB3014" s="46">
        <v>0</v>
      </c>
      <c r="AC3014" s="46">
        <v>0</v>
      </c>
      <c r="AD3014" s="46">
        <v>0</v>
      </c>
      <c r="AE3014" s="46">
        <v>0</v>
      </c>
      <c r="AF3014" s="46">
        <v>0</v>
      </c>
      <c r="AG3014" s="46">
        <v>1514.78</v>
      </c>
      <c r="AH3014" s="46">
        <v>1514.78</v>
      </c>
      <c r="AI3014" s="46">
        <v>1514.78</v>
      </c>
      <c r="AJ3014" s="46">
        <v>0</v>
      </c>
      <c r="AK3014" s="46">
        <v>1514.78</v>
      </c>
      <c r="AL3014" s="46">
        <v>0</v>
      </c>
      <c r="AM3014" s="46">
        <v>0</v>
      </c>
    </row>
    <row r="3015" spans="5:39" x14ac:dyDescent="0.2">
      <c r="E3015" s="47">
        <v>301</v>
      </c>
      <c r="F3015" s="47">
        <v>313</v>
      </c>
      <c r="G3015" s="47" t="s">
        <v>253</v>
      </c>
      <c r="H3015" s="47" t="s">
        <v>323</v>
      </c>
      <c r="I3015" s="47" t="s">
        <v>708</v>
      </c>
      <c r="J3015" s="533">
        <v>60000007</v>
      </c>
      <c r="K3015" s="14" t="s">
        <v>64</v>
      </c>
      <c r="L3015" s="14" t="s">
        <v>54</v>
      </c>
      <c r="M3015" s="45">
        <v>3015</v>
      </c>
      <c r="N3015" s="45">
        <v>1</v>
      </c>
      <c r="O3015" s="46">
        <v>4873.99</v>
      </c>
      <c r="Q3015" s="12">
        <v>0</v>
      </c>
      <c r="T3015" s="59">
        <v>0</v>
      </c>
      <c r="U3015" s="14">
        <v>0</v>
      </c>
      <c r="V3015" s="59" t="s">
        <v>175</v>
      </c>
      <c r="X3015" s="46">
        <v>0</v>
      </c>
      <c r="Y3015" s="46">
        <v>0</v>
      </c>
      <c r="Z3015" s="46">
        <v>0</v>
      </c>
      <c r="AA3015" s="46">
        <v>0</v>
      </c>
      <c r="AB3015" s="46">
        <v>0</v>
      </c>
      <c r="AC3015" s="46">
        <v>0</v>
      </c>
      <c r="AD3015" s="46">
        <v>0</v>
      </c>
      <c r="AE3015" s="46">
        <v>0</v>
      </c>
      <c r="AF3015" s="46">
        <v>0</v>
      </c>
      <c r="AG3015" s="46">
        <v>0</v>
      </c>
      <c r="AH3015" s="46">
        <v>0</v>
      </c>
      <c r="AI3015" s="46">
        <v>11444.369999999999</v>
      </c>
      <c r="AJ3015" s="46">
        <v>0</v>
      </c>
      <c r="AK3015" s="46">
        <v>3670.7</v>
      </c>
      <c r="AL3015" s="46">
        <v>4873.99</v>
      </c>
      <c r="AM3015" s="46">
        <v>3786.3919999999998</v>
      </c>
    </row>
    <row r="3016" spans="5:39" x14ac:dyDescent="0.2">
      <c r="E3016" s="47">
        <v>301</v>
      </c>
      <c r="F3016" s="47">
        <v>313</v>
      </c>
      <c r="G3016" s="47" t="s">
        <v>253</v>
      </c>
      <c r="H3016" s="47" t="s">
        <v>323</v>
      </c>
      <c r="I3016" s="47" t="s">
        <v>708</v>
      </c>
      <c r="J3016" s="533">
        <v>60000007</v>
      </c>
      <c r="K3016" s="14" t="s">
        <v>64</v>
      </c>
      <c r="L3016" s="14" t="s">
        <v>58</v>
      </c>
      <c r="M3016" s="45">
        <v>3016</v>
      </c>
      <c r="N3016" s="45">
        <v>1</v>
      </c>
      <c r="O3016" s="46">
        <v>564.00000000000182</v>
      </c>
      <c r="Q3016" s="12">
        <v>0</v>
      </c>
      <c r="T3016" s="59">
        <v>0</v>
      </c>
      <c r="U3016" s="14">
        <v>0</v>
      </c>
      <c r="V3016" s="59" t="s">
        <v>175</v>
      </c>
      <c r="X3016" s="46">
        <v>0</v>
      </c>
      <c r="Y3016" s="46">
        <v>0</v>
      </c>
      <c r="Z3016" s="46">
        <v>0</v>
      </c>
      <c r="AA3016" s="46">
        <v>0</v>
      </c>
      <c r="AB3016" s="46">
        <v>0</v>
      </c>
      <c r="AC3016" s="46">
        <v>0</v>
      </c>
      <c r="AD3016" s="46">
        <v>0</v>
      </c>
      <c r="AE3016" s="46">
        <v>0</v>
      </c>
      <c r="AF3016" s="46">
        <v>0</v>
      </c>
      <c r="AG3016" s="46">
        <v>0</v>
      </c>
      <c r="AH3016" s="46">
        <v>0</v>
      </c>
      <c r="AI3016" s="46">
        <v>0</v>
      </c>
      <c r="AJ3016" s="46">
        <v>0</v>
      </c>
      <c r="AK3016" s="46">
        <v>282</v>
      </c>
      <c r="AL3016" s="46">
        <v>564.00000000000182</v>
      </c>
      <c r="AM3016" s="46">
        <v>564</v>
      </c>
    </row>
    <row r="3017" spans="5:39" x14ac:dyDescent="0.2">
      <c r="E3017" s="47">
        <v>301</v>
      </c>
      <c r="F3017" s="47">
        <v>313</v>
      </c>
      <c r="G3017" s="47" t="s">
        <v>253</v>
      </c>
      <c r="H3017" s="47" t="s">
        <v>323</v>
      </c>
      <c r="I3017" s="47" t="s">
        <v>708</v>
      </c>
      <c r="J3017" s="533">
        <v>60000007</v>
      </c>
      <c r="K3017" s="14" t="s">
        <v>67</v>
      </c>
      <c r="L3017" s="14" t="s">
        <v>67</v>
      </c>
      <c r="M3017" s="45">
        <v>3017</v>
      </c>
      <c r="N3017" s="45">
        <v>1</v>
      </c>
      <c r="O3017" s="53">
        <v>0</v>
      </c>
      <c r="P3017" s="54">
        <v>0</v>
      </c>
      <c r="Q3017" s="55">
        <v>0</v>
      </c>
      <c r="R3017" s="56">
        <v>0</v>
      </c>
      <c r="S3017" s="57">
        <v>0</v>
      </c>
      <c r="T3017" s="60">
        <v>0</v>
      </c>
      <c r="U3017" s="14">
        <v>0</v>
      </c>
      <c r="V3017" s="60" t="s">
        <v>175</v>
      </c>
      <c r="Y3017" s="46">
        <v>0</v>
      </c>
      <c r="Z3017" s="46">
        <v>0</v>
      </c>
      <c r="AA3017" s="46">
        <v>0</v>
      </c>
      <c r="AB3017" s="46">
        <v>0</v>
      </c>
      <c r="AC3017" s="46">
        <v>0</v>
      </c>
      <c r="AD3017" s="46">
        <v>0</v>
      </c>
      <c r="AE3017" s="46">
        <v>0</v>
      </c>
      <c r="AF3017" s="46">
        <v>0</v>
      </c>
      <c r="AG3017" s="46">
        <v>0</v>
      </c>
      <c r="AH3017" s="46">
        <v>0</v>
      </c>
      <c r="AI3017" s="46">
        <v>0</v>
      </c>
      <c r="AJ3017" s="46">
        <v>0</v>
      </c>
      <c r="AK3017" s="46">
        <v>0</v>
      </c>
      <c r="AL3017" s="46">
        <v>0</v>
      </c>
      <c r="AM3017" s="46">
        <v>0</v>
      </c>
    </row>
    <row r="3018" spans="5:39" x14ac:dyDescent="0.2">
      <c r="E3018" s="14">
        <v>302</v>
      </c>
      <c r="F3018" s="14">
        <v>314</v>
      </c>
      <c r="G3018" s="14" t="s">
        <v>253</v>
      </c>
      <c r="H3018" s="14" t="s">
        <v>311</v>
      </c>
      <c r="I3018" s="14" t="s">
        <v>709</v>
      </c>
      <c r="J3018" s="531">
        <v>60000008</v>
      </c>
      <c r="K3018" s="14" t="s">
        <v>59</v>
      </c>
      <c r="L3018" s="14" t="s">
        <v>57</v>
      </c>
      <c r="M3018" s="45">
        <v>3018</v>
      </c>
      <c r="N3018" s="45">
        <v>1</v>
      </c>
      <c r="O3018" s="46">
        <v>1307.1400000000001</v>
      </c>
      <c r="Q3018" s="12">
        <v>0</v>
      </c>
      <c r="T3018" s="59">
        <v>0</v>
      </c>
      <c r="U3018" s="14">
        <v>0</v>
      </c>
      <c r="V3018" s="59" t="s">
        <v>175</v>
      </c>
      <c r="Y3018" s="46">
        <v>0</v>
      </c>
      <c r="Z3018" s="46">
        <v>0</v>
      </c>
      <c r="AA3018" s="46">
        <v>0</v>
      </c>
      <c r="AB3018" s="46">
        <v>0</v>
      </c>
      <c r="AC3018" s="46">
        <v>0</v>
      </c>
      <c r="AD3018" s="46">
        <v>0</v>
      </c>
      <c r="AE3018" s="46">
        <v>0</v>
      </c>
      <c r="AF3018" s="46">
        <v>0</v>
      </c>
      <c r="AG3018" s="46">
        <v>1307.1400000000001</v>
      </c>
      <c r="AH3018" s="46">
        <v>1307.1400000000001</v>
      </c>
      <c r="AI3018" s="46">
        <v>1307.1400000000001</v>
      </c>
      <c r="AJ3018" s="46">
        <v>1307.1400000000001</v>
      </c>
      <c r="AK3018" s="46">
        <v>1307.1400000000001</v>
      </c>
      <c r="AL3018" s="46">
        <v>1307.1400000000001</v>
      </c>
      <c r="AM3018" s="46">
        <v>0</v>
      </c>
    </row>
    <row r="3019" spans="5:39" x14ac:dyDescent="0.2">
      <c r="E3019" s="47">
        <v>302</v>
      </c>
      <c r="F3019" s="47">
        <v>314</v>
      </c>
      <c r="G3019" s="47" t="s">
        <v>253</v>
      </c>
      <c r="H3019" s="47" t="s">
        <v>311</v>
      </c>
      <c r="I3019" s="47" t="s">
        <v>709</v>
      </c>
      <c r="J3019" s="533">
        <v>60000008</v>
      </c>
      <c r="K3019" s="14" t="s">
        <v>59</v>
      </c>
      <c r="L3019" s="14" t="s">
        <v>54</v>
      </c>
      <c r="M3019" s="45">
        <v>3019</v>
      </c>
      <c r="N3019" s="45">
        <v>1</v>
      </c>
      <c r="O3019" s="46">
        <v>2931.83</v>
      </c>
      <c r="Q3019" s="12">
        <v>0</v>
      </c>
      <c r="T3019" s="59">
        <v>0</v>
      </c>
      <c r="U3019" s="14">
        <v>0</v>
      </c>
      <c r="V3019" s="59" t="s">
        <v>175</v>
      </c>
      <c r="Y3019" s="46">
        <v>0</v>
      </c>
      <c r="Z3019" s="46">
        <v>0</v>
      </c>
      <c r="AA3019" s="46">
        <v>0</v>
      </c>
      <c r="AB3019" s="46">
        <v>0</v>
      </c>
      <c r="AC3019" s="46">
        <v>0</v>
      </c>
      <c r="AD3019" s="46">
        <v>0</v>
      </c>
      <c r="AE3019" s="46">
        <v>0</v>
      </c>
      <c r="AF3019" s="46">
        <v>0</v>
      </c>
      <c r="AG3019" s="46">
        <v>0</v>
      </c>
      <c r="AH3019" s="46">
        <v>0</v>
      </c>
      <c r="AI3019" s="46">
        <v>4495.92</v>
      </c>
      <c r="AJ3019" s="46">
        <v>2460.23</v>
      </c>
      <c r="AK3019" s="46">
        <v>3318.67</v>
      </c>
      <c r="AL3019" s="46">
        <v>2931.83</v>
      </c>
      <c r="AM3019" s="46">
        <v>0</v>
      </c>
    </row>
    <row r="3020" spans="5:39" x14ac:dyDescent="0.2">
      <c r="E3020" s="47">
        <v>302</v>
      </c>
      <c r="F3020" s="47">
        <v>314</v>
      </c>
      <c r="G3020" s="47" t="s">
        <v>253</v>
      </c>
      <c r="H3020" s="47" t="s">
        <v>311</v>
      </c>
      <c r="I3020" s="47" t="s">
        <v>709</v>
      </c>
      <c r="J3020" s="533">
        <v>60000008</v>
      </c>
      <c r="K3020" s="14" t="s">
        <v>59</v>
      </c>
      <c r="L3020" s="14" t="s">
        <v>58</v>
      </c>
      <c r="M3020" s="45">
        <v>3020</v>
      </c>
      <c r="N3020" s="45">
        <v>1</v>
      </c>
      <c r="O3020" s="46">
        <v>282</v>
      </c>
      <c r="Q3020" s="12">
        <v>0</v>
      </c>
      <c r="T3020" s="59">
        <v>0</v>
      </c>
      <c r="U3020" s="14">
        <v>0</v>
      </c>
      <c r="V3020" s="59" t="s">
        <v>175</v>
      </c>
      <c r="Y3020" s="46">
        <v>0</v>
      </c>
      <c r="Z3020" s="46">
        <v>0</v>
      </c>
      <c r="AA3020" s="46">
        <v>0</v>
      </c>
      <c r="AB3020" s="46">
        <v>0</v>
      </c>
      <c r="AC3020" s="46">
        <v>0</v>
      </c>
      <c r="AD3020" s="46">
        <v>0</v>
      </c>
      <c r="AE3020" s="46">
        <v>0</v>
      </c>
      <c r="AF3020" s="46">
        <v>0</v>
      </c>
      <c r="AG3020" s="46">
        <v>0</v>
      </c>
      <c r="AH3020" s="46">
        <v>0</v>
      </c>
      <c r="AI3020" s="46">
        <v>0</v>
      </c>
      <c r="AJ3020" s="46">
        <v>281.99999999999955</v>
      </c>
      <c r="AK3020" s="46">
        <v>282</v>
      </c>
      <c r="AL3020" s="46">
        <v>282</v>
      </c>
      <c r="AM3020" s="46">
        <v>0</v>
      </c>
    </row>
    <row r="3021" spans="5:39" x14ac:dyDescent="0.2">
      <c r="E3021" s="47">
        <v>302</v>
      </c>
      <c r="F3021" s="47">
        <v>314</v>
      </c>
      <c r="G3021" s="47" t="s">
        <v>253</v>
      </c>
      <c r="H3021" s="47" t="s">
        <v>311</v>
      </c>
      <c r="I3021" s="47" t="s">
        <v>709</v>
      </c>
      <c r="J3021" s="533">
        <v>60000008</v>
      </c>
      <c r="K3021" s="14" t="s">
        <v>59</v>
      </c>
      <c r="L3021" s="14" t="s">
        <v>31</v>
      </c>
      <c r="M3021" s="45">
        <v>3021</v>
      </c>
      <c r="N3021" s="45">
        <v>1</v>
      </c>
      <c r="O3021" s="48">
        <v>4520.97</v>
      </c>
      <c r="Q3021" s="12">
        <v>0</v>
      </c>
      <c r="R3021" s="46">
        <v>3649.2483333333334</v>
      </c>
      <c r="T3021" s="59">
        <v>0</v>
      </c>
      <c r="U3021" s="14">
        <v>0</v>
      </c>
      <c r="V3021" s="59" t="s">
        <v>175</v>
      </c>
      <c r="X3021" s="46">
        <v>0</v>
      </c>
      <c r="Y3021" s="46">
        <v>0</v>
      </c>
      <c r="Z3021" s="46">
        <v>0</v>
      </c>
      <c r="AA3021" s="46">
        <v>0</v>
      </c>
      <c r="AB3021" s="46">
        <v>0</v>
      </c>
      <c r="AC3021" s="46">
        <v>0</v>
      </c>
      <c r="AD3021" s="46">
        <v>0</v>
      </c>
      <c r="AE3021" s="46">
        <v>0</v>
      </c>
      <c r="AF3021" s="46">
        <v>0</v>
      </c>
      <c r="AG3021" s="46">
        <v>1307.1400000000001</v>
      </c>
      <c r="AH3021" s="46">
        <v>1307.1400000000001</v>
      </c>
      <c r="AI3021" s="46">
        <v>5803.06</v>
      </c>
      <c r="AJ3021" s="46">
        <v>4049.3699999999994</v>
      </c>
      <c r="AK3021" s="46">
        <v>4907.8100000000004</v>
      </c>
      <c r="AL3021" s="46">
        <v>4520.97</v>
      </c>
      <c r="AM3021" s="46">
        <v>0</v>
      </c>
    </row>
    <row r="3022" spans="5:39" x14ac:dyDescent="0.2">
      <c r="E3022" s="47">
        <v>302</v>
      </c>
      <c r="F3022" s="47">
        <v>314</v>
      </c>
      <c r="G3022" s="47" t="s">
        <v>253</v>
      </c>
      <c r="H3022" s="47" t="s">
        <v>311</v>
      </c>
      <c r="I3022" s="47" t="s">
        <v>709</v>
      </c>
      <c r="J3022" s="533">
        <v>60000008</v>
      </c>
      <c r="K3022" s="14" t="s">
        <v>37</v>
      </c>
      <c r="L3022" s="14" t="s">
        <v>31</v>
      </c>
      <c r="M3022" s="45">
        <v>3022</v>
      </c>
      <c r="N3022" s="45">
        <v>1</v>
      </c>
      <c r="O3022" s="48">
        <v>4907.8100000000004</v>
      </c>
      <c r="P3022" s="48"/>
      <c r="Q3022" s="12">
        <v>0</v>
      </c>
      <c r="R3022" s="46">
        <v>2895.7533333333336</v>
      </c>
      <c r="T3022" s="59">
        <v>0</v>
      </c>
      <c r="U3022" s="14">
        <v>0</v>
      </c>
      <c r="V3022" s="59" t="s">
        <v>175</v>
      </c>
      <c r="Y3022" s="46">
        <v>0</v>
      </c>
      <c r="Z3022" s="46">
        <v>0</v>
      </c>
      <c r="AA3022" s="46">
        <v>0</v>
      </c>
      <c r="AB3022" s="46">
        <v>0</v>
      </c>
      <c r="AC3022" s="46">
        <v>0</v>
      </c>
      <c r="AD3022" s="46">
        <v>0</v>
      </c>
      <c r="AE3022" s="46">
        <v>0</v>
      </c>
      <c r="AF3022" s="46">
        <v>0</v>
      </c>
      <c r="AG3022" s="46">
        <v>0</v>
      </c>
      <c r="AH3022" s="46">
        <v>1307.1400000000001</v>
      </c>
      <c r="AI3022" s="46">
        <v>1307.1400000000001</v>
      </c>
      <c r="AJ3022" s="46">
        <v>5803.06</v>
      </c>
      <c r="AK3022" s="46">
        <v>4049.37</v>
      </c>
      <c r="AL3022" s="46">
        <v>4907.8100000000004</v>
      </c>
      <c r="AM3022" s="46">
        <v>1808.3880000000001</v>
      </c>
    </row>
    <row r="3023" spans="5:39" x14ac:dyDescent="0.2">
      <c r="E3023" s="47">
        <v>302</v>
      </c>
      <c r="F3023" s="47">
        <v>314</v>
      </c>
      <c r="G3023" s="47" t="s">
        <v>253</v>
      </c>
      <c r="H3023" s="47" t="s">
        <v>311</v>
      </c>
      <c r="I3023" s="47" t="s">
        <v>709</v>
      </c>
      <c r="J3023" s="533">
        <v>60000008</v>
      </c>
      <c r="K3023" s="14" t="s">
        <v>65</v>
      </c>
      <c r="L3023" s="14" t="s">
        <v>31</v>
      </c>
      <c r="M3023" s="45">
        <v>3023</v>
      </c>
      <c r="N3023" s="45">
        <v>1</v>
      </c>
      <c r="O3023" s="52">
        <v>4520.97</v>
      </c>
      <c r="P3023" s="48">
        <v>1808.3880000000001</v>
      </c>
      <c r="Q3023" s="12">
        <v>0</v>
      </c>
      <c r="R3023" s="46">
        <v>753.495</v>
      </c>
      <c r="T3023" s="59">
        <v>0</v>
      </c>
      <c r="U3023" s="14">
        <v>0</v>
      </c>
      <c r="V3023" s="59" t="s">
        <v>175</v>
      </c>
      <c r="X3023" s="46">
        <v>0</v>
      </c>
      <c r="Y3023" s="46">
        <v>0</v>
      </c>
      <c r="Z3023" s="46">
        <v>0</v>
      </c>
      <c r="AA3023" s="46">
        <v>0</v>
      </c>
      <c r="AB3023" s="46">
        <v>0</v>
      </c>
      <c r="AC3023" s="46">
        <v>0</v>
      </c>
      <c r="AD3023" s="46">
        <v>0</v>
      </c>
      <c r="AE3023" s="46">
        <v>0</v>
      </c>
      <c r="AF3023" s="46">
        <v>0</v>
      </c>
      <c r="AG3023" s="46">
        <v>0</v>
      </c>
      <c r="AH3023" s="46">
        <v>0</v>
      </c>
      <c r="AI3023" s="46">
        <v>0</v>
      </c>
      <c r="AJ3023" s="46">
        <v>0</v>
      </c>
      <c r="AK3023" s="46">
        <v>0</v>
      </c>
      <c r="AL3023" s="46">
        <v>4520.97</v>
      </c>
      <c r="AM3023" s="46">
        <v>0</v>
      </c>
    </row>
    <row r="3024" spans="5:39" x14ac:dyDescent="0.2">
      <c r="E3024" s="47">
        <v>302</v>
      </c>
      <c r="F3024" s="47">
        <v>314</v>
      </c>
      <c r="G3024" s="47" t="s">
        <v>253</v>
      </c>
      <c r="H3024" s="47" t="s">
        <v>311</v>
      </c>
      <c r="I3024" s="47" t="s">
        <v>709</v>
      </c>
      <c r="J3024" s="533">
        <v>60000008</v>
      </c>
      <c r="K3024" s="14" t="s">
        <v>64</v>
      </c>
      <c r="L3024" s="14" t="s">
        <v>57</v>
      </c>
      <c r="M3024" s="45">
        <v>3024</v>
      </c>
      <c r="N3024" s="45">
        <v>1</v>
      </c>
      <c r="O3024" s="46">
        <v>0</v>
      </c>
      <c r="Q3024" s="12">
        <v>0</v>
      </c>
      <c r="T3024" s="59">
        <v>0</v>
      </c>
      <c r="U3024" s="14">
        <v>0</v>
      </c>
      <c r="V3024" s="59" t="s">
        <v>175</v>
      </c>
      <c r="X3024" s="46">
        <v>0</v>
      </c>
      <c r="Y3024" s="46">
        <v>0</v>
      </c>
      <c r="Z3024" s="46">
        <v>0</v>
      </c>
      <c r="AA3024" s="46">
        <v>0</v>
      </c>
      <c r="AB3024" s="46">
        <v>0</v>
      </c>
      <c r="AC3024" s="46">
        <v>0</v>
      </c>
      <c r="AD3024" s="46">
        <v>0</v>
      </c>
      <c r="AE3024" s="46">
        <v>0</v>
      </c>
      <c r="AF3024" s="46">
        <v>0</v>
      </c>
      <c r="AG3024" s="46">
        <v>1307.1400000000001</v>
      </c>
      <c r="AH3024" s="46">
        <v>1307.1400000000001</v>
      </c>
      <c r="AI3024" s="46">
        <v>1307.1400000000001</v>
      </c>
      <c r="AJ3024" s="46">
        <v>0</v>
      </c>
      <c r="AK3024" s="46">
        <v>0</v>
      </c>
      <c r="AL3024" s="46">
        <v>0</v>
      </c>
      <c r="AM3024" s="46">
        <v>0</v>
      </c>
    </row>
    <row r="3025" spans="5:39" x14ac:dyDescent="0.2">
      <c r="E3025" s="47">
        <v>302</v>
      </c>
      <c r="F3025" s="47">
        <v>314</v>
      </c>
      <c r="G3025" s="47" t="s">
        <v>253</v>
      </c>
      <c r="H3025" s="47" t="s">
        <v>311</v>
      </c>
      <c r="I3025" s="47" t="s">
        <v>709</v>
      </c>
      <c r="J3025" s="533">
        <v>60000008</v>
      </c>
      <c r="K3025" s="14" t="s">
        <v>64</v>
      </c>
      <c r="L3025" s="14" t="s">
        <v>54</v>
      </c>
      <c r="M3025" s="45">
        <v>3025</v>
      </c>
      <c r="N3025" s="45">
        <v>1</v>
      </c>
      <c r="O3025" s="46">
        <v>3674.9699999999993</v>
      </c>
      <c r="Q3025" s="12">
        <v>0</v>
      </c>
      <c r="T3025" s="59">
        <v>0</v>
      </c>
      <c r="U3025" s="14">
        <v>0</v>
      </c>
      <c r="V3025" s="59" t="s">
        <v>175</v>
      </c>
      <c r="X3025" s="46">
        <v>0</v>
      </c>
      <c r="Y3025" s="46">
        <v>0</v>
      </c>
      <c r="Z3025" s="46">
        <v>0</v>
      </c>
      <c r="AA3025" s="46">
        <v>0</v>
      </c>
      <c r="AB3025" s="46">
        <v>0</v>
      </c>
      <c r="AC3025" s="46">
        <v>0</v>
      </c>
      <c r="AD3025" s="46">
        <v>0</v>
      </c>
      <c r="AE3025" s="46">
        <v>0</v>
      </c>
      <c r="AF3025" s="46">
        <v>0</v>
      </c>
      <c r="AG3025" s="46">
        <v>0</v>
      </c>
      <c r="AH3025" s="46">
        <v>0</v>
      </c>
      <c r="AI3025" s="46">
        <v>4495.92</v>
      </c>
      <c r="AJ3025" s="46">
        <v>3767.3699999999994</v>
      </c>
      <c r="AK3025" s="46">
        <v>4343.8099999999995</v>
      </c>
      <c r="AL3025" s="46">
        <v>3674.9699999999993</v>
      </c>
      <c r="AM3025" s="46">
        <v>1866.5819999999992</v>
      </c>
    </row>
    <row r="3026" spans="5:39" x14ac:dyDescent="0.2">
      <c r="E3026" s="47">
        <v>302</v>
      </c>
      <c r="F3026" s="47">
        <v>314</v>
      </c>
      <c r="G3026" s="47" t="s">
        <v>253</v>
      </c>
      <c r="H3026" s="47" t="s">
        <v>311</v>
      </c>
      <c r="I3026" s="47" t="s">
        <v>709</v>
      </c>
      <c r="J3026" s="533">
        <v>60000008</v>
      </c>
      <c r="K3026" s="14" t="s">
        <v>64</v>
      </c>
      <c r="L3026" s="14" t="s">
        <v>58</v>
      </c>
      <c r="M3026" s="45">
        <v>3026</v>
      </c>
      <c r="N3026" s="45">
        <v>1</v>
      </c>
      <c r="O3026" s="46">
        <v>846.00000000000182</v>
      </c>
      <c r="Q3026" s="12">
        <v>0</v>
      </c>
      <c r="T3026" s="59">
        <v>0</v>
      </c>
      <c r="U3026" s="14">
        <v>0</v>
      </c>
      <c r="V3026" s="59" t="s">
        <v>175</v>
      </c>
      <c r="X3026" s="46">
        <v>0</v>
      </c>
      <c r="Y3026" s="46">
        <v>0</v>
      </c>
      <c r="Z3026" s="46">
        <v>0</v>
      </c>
      <c r="AA3026" s="46">
        <v>0</v>
      </c>
      <c r="AB3026" s="46">
        <v>0</v>
      </c>
      <c r="AC3026" s="46">
        <v>0</v>
      </c>
      <c r="AD3026" s="46">
        <v>0</v>
      </c>
      <c r="AE3026" s="46">
        <v>0</v>
      </c>
      <c r="AF3026" s="46">
        <v>0</v>
      </c>
      <c r="AG3026" s="46">
        <v>0</v>
      </c>
      <c r="AH3026" s="46">
        <v>0</v>
      </c>
      <c r="AI3026" s="46">
        <v>0</v>
      </c>
      <c r="AJ3026" s="46">
        <v>281.99999999999955</v>
      </c>
      <c r="AK3026" s="46">
        <v>564.00000000000182</v>
      </c>
      <c r="AL3026" s="46">
        <v>846.00000000000182</v>
      </c>
      <c r="AM3026" s="46">
        <v>846.00000000000296</v>
      </c>
    </row>
    <row r="3027" spans="5:39" x14ac:dyDescent="0.2">
      <c r="E3027" s="47">
        <v>302</v>
      </c>
      <c r="F3027" s="47">
        <v>314</v>
      </c>
      <c r="G3027" s="47" t="s">
        <v>253</v>
      </c>
      <c r="H3027" s="47" t="s">
        <v>311</v>
      </c>
      <c r="I3027" s="47" t="s">
        <v>709</v>
      </c>
      <c r="J3027" s="533">
        <v>60000008</v>
      </c>
      <c r="K3027" s="14" t="s">
        <v>67</v>
      </c>
      <c r="L3027" s="14" t="s">
        <v>67</v>
      </c>
      <c r="M3027" s="45">
        <v>3027</v>
      </c>
      <c r="N3027" s="45">
        <v>1</v>
      </c>
      <c r="O3027" s="53">
        <v>0</v>
      </c>
      <c r="P3027" s="54">
        <v>0</v>
      </c>
      <c r="Q3027" s="55">
        <v>0</v>
      </c>
      <c r="R3027" s="56">
        <v>0</v>
      </c>
      <c r="S3027" s="57">
        <v>0</v>
      </c>
      <c r="T3027" s="60">
        <v>0</v>
      </c>
      <c r="U3027" s="14">
        <v>0</v>
      </c>
      <c r="V3027" s="60" t="s">
        <v>175</v>
      </c>
      <c r="Y3027" s="46">
        <v>0</v>
      </c>
      <c r="Z3027" s="46">
        <v>0</v>
      </c>
      <c r="AA3027" s="46">
        <v>0</v>
      </c>
      <c r="AB3027" s="46">
        <v>0</v>
      </c>
      <c r="AC3027" s="46">
        <v>0</v>
      </c>
      <c r="AD3027" s="46">
        <v>0</v>
      </c>
      <c r="AE3027" s="46">
        <v>0</v>
      </c>
      <c r="AF3027" s="46">
        <v>0</v>
      </c>
      <c r="AG3027" s="46">
        <v>0</v>
      </c>
      <c r="AH3027" s="46">
        <v>0</v>
      </c>
      <c r="AI3027" s="46">
        <v>0</v>
      </c>
      <c r="AJ3027" s="46">
        <v>0</v>
      </c>
      <c r="AK3027" s="46">
        <v>0</v>
      </c>
      <c r="AL3027" s="46">
        <v>0</v>
      </c>
      <c r="AM3027" s="46">
        <v>0</v>
      </c>
    </row>
    <row r="3028" spans="5:39" x14ac:dyDescent="0.2">
      <c r="E3028" s="14">
        <v>303</v>
      </c>
      <c r="F3028" s="14">
        <v>315</v>
      </c>
      <c r="G3028" s="14" t="s">
        <v>253</v>
      </c>
      <c r="H3028" s="14" t="s">
        <v>334</v>
      </c>
      <c r="I3028" s="14" t="s">
        <v>710</v>
      </c>
      <c r="J3028" s="531">
        <v>60000009</v>
      </c>
      <c r="K3028" s="14" t="s">
        <v>59</v>
      </c>
      <c r="L3028" s="14" t="s">
        <v>57</v>
      </c>
      <c r="M3028" s="45">
        <v>3028</v>
      </c>
      <c r="N3028" s="45">
        <v>1</v>
      </c>
      <c r="O3028" s="46">
        <v>1307.1400000000001</v>
      </c>
      <c r="Q3028" s="12" t="s">
        <v>376</v>
      </c>
      <c r="T3028" s="59" t="s">
        <v>73</v>
      </c>
      <c r="U3028" s="14">
        <v>39</v>
      </c>
      <c r="V3028" s="59" t="s">
        <v>174</v>
      </c>
      <c r="Y3028" s="46">
        <v>0</v>
      </c>
      <c r="Z3028" s="46">
        <v>0</v>
      </c>
      <c r="AA3028" s="46">
        <v>0</v>
      </c>
      <c r="AB3028" s="46">
        <v>0</v>
      </c>
      <c r="AC3028" s="46">
        <v>0</v>
      </c>
      <c r="AD3028" s="46">
        <v>0</v>
      </c>
      <c r="AE3028" s="46">
        <v>0</v>
      </c>
      <c r="AF3028" s="46">
        <v>0</v>
      </c>
      <c r="AG3028" s="46">
        <v>1307.1400000000001</v>
      </c>
      <c r="AH3028" s="46">
        <v>1307.1400000000001</v>
      </c>
      <c r="AI3028" s="46">
        <v>1307.1400000000001</v>
      </c>
      <c r="AJ3028" s="46">
        <v>1307.1400000000001</v>
      </c>
      <c r="AK3028" s="46">
        <v>1307.1400000000001</v>
      </c>
      <c r="AL3028" s="46">
        <v>1307.1400000000001</v>
      </c>
      <c r="AM3028" s="46">
        <v>0</v>
      </c>
    </row>
    <row r="3029" spans="5:39" x14ac:dyDescent="0.2">
      <c r="E3029" s="47">
        <v>303</v>
      </c>
      <c r="F3029" s="47">
        <v>315</v>
      </c>
      <c r="G3029" s="47" t="s">
        <v>253</v>
      </c>
      <c r="H3029" s="47" t="s">
        <v>334</v>
      </c>
      <c r="I3029" s="47" t="s">
        <v>710</v>
      </c>
      <c r="J3029" s="533">
        <v>60000009</v>
      </c>
      <c r="K3029" s="14" t="s">
        <v>59</v>
      </c>
      <c r="L3029" s="14" t="s">
        <v>54</v>
      </c>
      <c r="M3029" s="45">
        <v>3029</v>
      </c>
      <c r="N3029" s="45">
        <v>1</v>
      </c>
      <c r="O3029" s="46">
        <v>2909.91</v>
      </c>
      <c r="Q3029" s="12" t="s">
        <v>376</v>
      </c>
      <c r="T3029" s="59" t="s">
        <v>73</v>
      </c>
      <c r="U3029" s="14">
        <v>0</v>
      </c>
      <c r="V3029" s="59" t="s">
        <v>174</v>
      </c>
      <c r="Y3029" s="46">
        <v>0</v>
      </c>
      <c r="Z3029" s="46">
        <v>0</v>
      </c>
      <c r="AA3029" s="46">
        <v>0</v>
      </c>
      <c r="AB3029" s="46">
        <v>0</v>
      </c>
      <c r="AC3029" s="46">
        <v>0</v>
      </c>
      <c r="AD3029" s="46">
        <v>0</v>
      </c>
      <c r="AE3029" s="46">
        <v>0</v>
      </c>
      <c r="AF3029" s="46">
        <v>0</v>
      </c>
      <c r="AG3029" s="46">
        <v>0</v>
      </c>
      <c r="AH3029" s="46">
        <v>0</v>
      </c>
      <c r="AI3029" s="46">
        <v>6947.85</v>
      </c>
      <c r="AJ3029" s="46">
        <v>3023.9000000000005</v>
      </c>
      <c r="AK3029" s="46">
        <v>1313.5700000000002</v>
      </c>
      <c r="AL3029" s="46">
        <v>2909.91</v>
      </c>
      <c r="AM3029" s="46">
        <v>0</v>
      </c>
    </row>
    <row r="3030" spans="5:39" x14ac:dyDescent="0.2">
      <c r="E3030" s="47">
        <v>303</v>
      </c>
      <c r="F3030" s="47">
        <v>315</v>
      </c>
      <c r="G3030" s="47" t="s">
        <v>253</v>
      </c>
      <c r="H3030" s="47" t="s">
        <v>334</v>
      </c>
      <c r="I3030" s="47" t="s">
        <v>710</v>
      </c>
      <c r="J3030" s="533">
        <v>60000009</v>
      </c>
      <c r="K3030" s="14" t="s">
        <v>59</v>
      </c>
      <c r="L3030" s="14" t="s">
        <v>58</v>
      </c>
      <c r="M3030" s="45">
        <v>3030</v>
      </c>
      <c r="N3030" s="45">
        <v>1</v>
      </c>
      <c r="O3030" s="46">
        <v>282</v>
      </c>
      <c r="Q3030" s="12" t="s">
        <v>376</v>
      </c>
      <c r="T3030" s="59" t="s">
        <v>73</v>
      </c>
      <c r="U3030" s="14">
        <v>0</v>
      </c>
      <c r="V3030" s="59" t="s">
        <v>174</v>
      </c>
      <c r="Y3030" s="46">
        <v>0</v>
      </c>
      <c r="Z3030" s="46">
        <v>0</v>
      </c>
      <c r="AA3030" s="46">
        <v>0</v>
      </c>
      <c r="AB3030" s="46">
        <v>0</v>
      </c>
      <c r="AC3030" s="46">
        <v>0</v>
      </c>
      <c r="AD3030" s="46">
        <v>0</v>
      </c>
      <c r="AE3030" s="46">
        <v>0</v>
      </c>
      <c r="AF3030" s="46">
        <v>0</v>
      </c>
      <c r="AG3030" s="46">
        <v>0</v>
      </c>
      <c r="AH3030" s="46">
        <v>0</v>
      </c>
      <c r="AI3030" s="46">
        <v>0</v>
      </c>
      <c r="AJ3030" s="46">
        <v>281.99999999999909</v>
      </c>
      <c r="AK3030" s="46">
        <v>281.99999999999977</v>
      </c>
      <c r="AL3030" s="46">
        <v>282</v>
      </c>
      <c r="AM3030" s="46">
        <v>0</v>
      </c>
    </row>
    <row r="3031" spans="5:39" x14ac:dyDescent="0.2">
      <c r="E3031" s="47">
        <v>303</v>
      </c>
      <c r="F3031" s="47">
        <v>315</v>
      </c>
      <c r="G3031" s="47" t="s">
        <v>253</v>
      </c>
      <c r="H3031" s="47" t="s">
        <v>334</v>
      </c>
      <c r="I3031" s="47" t="s">
        <v>710</v>
      </c>
      <c r="J3031" s="533">
        <v>60000009</v>
      </c>
      <c r="K3031" s="14" t="s">
        <v>59</v>
      </c>
      <c r="L3031" s="14" t="s">
        <v>31</v>
      </c>
      <c r="M3031" s="45">
        <v>3031</v>
      </c>
      <c r="N3031" s="45">
        <v>1</v>
      </c>
      <c r="O3031" s="48">
        <v>4499.05</v>
      </c>
      <c r="Q3031" s="12" t="s">
        <v>376</v>
      </c>
      <c r="R3031" s="46">
        <v>3814.0116666666668</v>
      </c>
      <c r="T3031" s="59" t="s">
        <v>73</v>
      </c>
      <c r="U3031" s="14">
        <v>0</v>
      </c>
      <c r="V3031" s="59" t="s">
        <v>174</v>
      </c>
      <c r="X3031" s="46">
        <v>0</v>
      </c>
      <c r="Y3031" s="46">
        <v>0</v>
      </c>
      <c r="Z3031" s="46">
        <v>0</v>
      </c>
      <c r="AA3031" s="46">
        <v>0</v>
      </c>
      <c r="AB3031" s="46">
        <v>0</v>
      </c>
      <c r="AC3031" s="46">
        <v>0</v>
      </c>
      <c r="AD3031" s="46">
        <v>0</v>
      </c>
      <c r="AE3031" s="46">
        <v>0</v>
      </c>
      <c r="AF3031" s="46">
        <v>0</v>
      </c>
      <c r="AG3031" s="46">
        <v>1307.1400000000001</v>
      </c>
      <c r="AH3031" s="46">
        <v>1307.1400000000001</v>
      </c>
      <c r="AI3031" s="46">
        <v>8254.99</v>
      </c>
      <c r="AJ3031" s="46">
        <v>4613.04</v>
      </c>
      <c r="AK3031" s="46">
        <v>2902.71</v>
      </c>
      <c r="AL3031" s="46">
        <v>4499.05</v>
      </c>
      <c r="AM3031" s="46">
        <v>0</v>
      </c>
    </row>
    <row r="3032" spans="5:39" x14ac:dyDescent="0.2">
      <c r="E3032" s="47">
        <v>303</v>
      </c>
      <c r="F3032" s="47">
        <v>315</v>
      </c>
      <c r="G3032" s="47" t="s">
        <v>253</v>
      </c>
      <c r="H3032" s="47" t="s">
        <v>334</v>
      </c>
      <c r="I3032" s="47" t="s">
        <v>710</v>
      </c>
      <c r="J3032" s="533">
        <v>60000009</v>
      </c>
      <c r="K3032" s="14" t="s">
        <v>37</v>
      </c>
      <c r="L3032" s="14" t="s">
        <v>31</v>
      </c>
      <c r="M3032" s="45">
        <v>3032</v>
      </c>
      <c r="N3032" s="45">
        <v>1</v>
      </c>
      <c r="O3032" s="48">
        <v>0</v>
      </c>
      <c r="P3032" s="48"/>
      <c r="Q3032" s="12" t="s">
        <v>376</v>
      </c>
      <c r="R3032" s="46">
        <v>2580.3850000000002</v>
      </c>
      <c r="T3032" s="59" t="s">
        <v>73</v>
      </c>
      <c r="U3032" s="14">
        <v>0</v>
      </c>
      <c r="V3032" s="59" t="s">
        <v>174</v>
      </c>
      <c r="Y3032" s="46">
        <v>0</v>
      </c>
      <c r="Z3032" s="46">
        <v>0</v>
      </c>
      <c r="AA3032" s="46">
        <v>0</v>
      </c>
      <c r="AB3032" s="46">
        <v>0</v>
      </c>
      <c r="AC3032" s="46">
        <v>0</v>
      </c>
      <c r="AD3032" s="46">
        <v>0</v>
      </c>
      <c r="AE3032" s="46">
        <v>0</v>
      </c>
      <c r="AF3032" s="46">
        <v>0</v>
      </c>
      <c r="AG3032" s="46">
        <v>0</v>
      </c>
      <c r="AH3032" s="46">
        <v>0</v>
      </c>
      <c r="AI3032" s="46">
        <v>0</v>
      </c>
      <c r="AJ3032" s="46">
        <v>10869.27</v>
      </c>
      <c r="AK3032" s="46">
        <v>4613.04</v>
      </c>
      <c r="AL3032" s="46">
        <v>0</v>
      </c>
      <c r="AM3032" s="46">
        <v>4441.0559999999996</v>
      </c>
    </row>
    <row r="3033" spans="5:39" x14ac:dyDescent="0.2">
      <c r="E3033" s="47">
        <v>303</v>
      </c>
      <c r="F3033" s="47">
        <v>315</v>
      </c>
      <c r="G3033" s="47" t="s">
        <v>253</v>
      </c>
      <c r="H3033" s="47" t="s">
        <v>334</v>
      </c>
      <c r="I3033" s="47" t="s">
        <v>710</v>
      </c>
      <c r="J3033" s="533">
        <v>60000009</v>
      </c>
      <c r="K3033" s="14" t="s">
        <v>65</v>
      </c>
      <c r="L3033" s="14" t="s">
        <v>31</v>
      </c>
      <c r="M3033" s="45">
        <v>3033</v>
      </c>
      <c r="N3033" s="45">
        <v>1</v>
      </c>
      <c r="O3033" s="52">
        <v>7401.76</v>
      </c>
      <c r="P3033" s="48">
        <v>4441.0559999999996</v>
      </c>
      <c r="Q3033" s="12" t="s">
        <v>376</v>
      </c>
      <c r="R3033" s="46">
        <v>1233.6266666666668</v>
      </c>
      <c r="T3033" s="59" t="s">
        <v>73</v>
      </c>
      <c r="U3033" s="14">
        <v>0</v>
      </c>
      <c r="V3033" s="59" t="s">
        <v>174</v>
      </c>
      <c r="X3033" s="46">
        <v>0</v>
      </c>
      <c r="Y3033" s="46">
        <v>0</v>
      </c>
      <c r="Z3033" s="46">
        <v>0</v>
      </c>
      <c r="AA3033" s="46">
        <v>0</v>
      </c>
      <c r="AB3033" s="46">
        <v>0</v>
      </c>
      <c r="AC3033" s="46">
        <v>0</v>
      </c>
      <c r="AD3033" s="46">
        <v>0</v>
      </c>
      <c r="AE3033" s="46">
        <v>0</v>
      </c>
      <c r="AF3033" s="46">
        <v>0</v>
      </c>
      <c r="AG3033" s="46">
        <v>0</v>
      </c>
      <c r="AH3033" s="46">
        <v>0</v>
      </c>
      <c r="AI3033" s="46">
        <v>0</v>
      </c>
      <c r="AJ3033" s="46">
        <v>0</v>
      </c>
      <c r="AK3033" s="46">
        <v>2902.71</v>
      </c>
      <c r="AL3033" s="46">
        <v>4499.05</v>
      </c>
      <c r="AM3033" s="46">
        <v>0</v>
      </c>
    </row>
    <row r="3034" spans="5:39" x14ac:dyDescent="0.2">
      <c r="E3034" s="47">
        <v>303</v>
      </c>
      <c r="F3034" s="47">
        <v>315</v>
      </c>
      <c r="G3034" s="47" t="s">
        <v>253</v>
      </c>
      <c r="H3034" s="47" t="s">
        <v>334</v>
      </c>
      <c r="I3034" s="47" t="s">
        <v>710</v>
      </c>
      <c r="J3034" s="533">
        <v>60000009</v>
      </c>
      <c r="K3034" s="14" t="s">
        <v>64</v>
      </c>
      <c r="L3034" s="14" t="s">
        <v>57</v>
      </c>
      <c r="M3034" s="45">
        <v>3034</v>
      </c>
      <c r="N3034" s="45">
        <v>1</v>
      </c>
      <c r="O3034" s="46">
        <v>1307.1400000000001</v>
      </c>
      <c r="Q3034" s="12" t="s">
        <v>376</v>
      </c>
      <c r="T3034" s="59" t="s">
        <v>73</v>
      </c>
      <c r="U3034" s="14">
        <v>0</v>
      </c>
      <c r="V3034" s="59" t="s">
        <v>174</v>
      </c>
      <c r="X3034" s="46">
        <v>0</v>
      </c>
      <c r="Y3034" s="46">
        <v>0</v>
      </c>
      <c r="Z3034" s="46">
        <v>0</v>
      </c>
      <c r="AA3034" s="46">
        <v>0</v>
      </c>
      <c r="AB3034" s="46">
        <v>0</v>
      </c>
      <c r="AC3034" s="46">
        <v>0</v>
      </c>
      <c r="AD3034" s="46">
        <v>0</v>
      </c>
      <c r="AE3034" s="46">
        <v>0</v>
      </c>
      <c r="AF3034" s="46">
        <v>0</v>
      </c>
      <c r="AG3034" s="46">
        <v>1307.1400000000001</v>
      </c>
      <c r="AH3034" s="46">
        <v>2614.2800000000002</v>
      </c>
      <c r="AI3034" s="46">
        <v>3921.42</v>
      </c>
      <c r="AJ3034" s="46">
        <v>0</v>
      </c>
      <c r="AK3034" s="46">
        <v>0</v>
      </c>
      <c r="AL3034" s="46">
        <v>1307.1400000000001</v>
      </c>
      <c r="AM3034" s="46">
        <v>0</v>
      </c>
    </row>
    <row r="3035" spans="5:39" x14ac:dyDescent="0.2">
      <c r="E3035" s="47">
        <v>303</v>
      </c>
      <c r="F3035" s="47">
        <v>315</v>
      </c>
      <c r="G3035" s="47" t="s">
        <v>253</v>
      </c>
      <c r="H3035" s="47" t="s">
        <v>334</v>
      </c>
      <c r="I3035" s="47" t="s">
        <v>710</v>
      </c>
      <c r="J3035" s="533">
        <v>60000009</v>
      </c>
      <c r="K3035" s="14" t="s">
        <v>64</v>
      </c>
      <c r="L3035" s="14" t="s">
        <v>54</v>
      </c>
      <c r="M3035" s="45">
        <v>3035</v>
      </c>
      <c r="N3035" s="45">
        <v>1</v>
      </c>
      <c r="O3035" s="46">
        <v>5248.6200000000008</v>
      </c>
      <c r="Q3035" s="12" t="s">
        <v>376</v>
      </c>
      <c r="T3035" s="59" t="s">
        <v>73</v>
      </c>
      <c r="U3035" s="14">
        <v>0</v>
      </c>
      <c r="V3035" s="59" t="s">
        <v>174</v>
      </c>
      <c r="X3035" s="46">
        <v>0</v>
      </c>
      <c r="Y3035" s="46">
        <v>0</v>
      </c>
      <c r="Z3035" s="46">
        <v>0</v>
      </c>
      <c r="AA3035" s="46">
        <v>0</v>
      </c>
      <c r="AB3035" s="46">
        <v>0</v>
      </c>
      <c r="AC3035" s="46">
        <v>0</v>
      </c>
      <c r="AD3035" s="46">
        <v>0</v>
      </c>
      <c r="AE3035" s="46">
        <v>0</v>
      </c>
      <c r="AF3035" s="46">
        <v>0</v>
      </c>
      <c r="AG3035" s="46">
        <v>0</v>
      </c>
      <c r="AH3035" s="46">
        <v>0</v>
      </c>
      <c r="AI3035" s="46">
        <v>6947.85</v>
      </c>
      <c r="AJ3035" s="46">
        <v>4331.04</v>
      </c>
      <c r="AK3035" s="46">
        <v>2338.7100000000009</v>
      </c>
      <c r="AL3035" s="46">
        <v>5248.6200000000008</v>
      </c>
      <c r="AM3035" s="46">
        <v>2114.7040000000015</v>
      </c>
    </row>
    <row r="3036" spans="5:39" x14ac:dyDescent="0.2">
      <c r="E3036" s="47">
        <v>303</v>
      </c>
      <c r="F3036" s="47">
        <v>315</v>
      </c>
      <c r="G3036" s="47" t="s">
        <v>253</v>
      </c>
      <c r="H3036" s="47" t="s">
        <v>334</v>
      </c>
      <c r="I3036" s="47" t="s">
        <v>710</v>
      </c>
      <c r="J3036" s="533">
        <v>60000009</v>
      </c>
      <c r="K3036" s="14" t="s">
        <v>64</v>
      </c>
      <c r="L3036" s="14" t="s">
        <v>58</v>
      </c>
      <c r="M3036" s="45">
        <v>3036</v>
      </c>
      <c r="N3036" s="45">
        <v>1</v>
      </c>
      <c r="O3036" s="46">
        <v>845.99999999999727</v>
      </c>
      <c r="Q3036" s="12" t="s">
        <v>376</v>
      </c>
      <c r="T3036" s="59" t="s">
        <v>73</v>
      </c>
      <c r="U3036" s="14">
        <v>0</v>
      </c>
      <c r="V3036" s="59" t="s">
        <v>174</v>
      </c>
      <c r="X3036" s="46">
        <v>0</v>
      </c>
      <c r="Y3036" s="46">
        <v>0</v>
      </c>
      <c r="Z3036" s="46">
        <v>0</v>
      </c>
      <c r="AA3036" s="46">
        <v>0</v>
      </c>
      <c r="AB3036" s="46">
        <v>0</v>
      </c>
      <c r="AC3036" s="46">
        <v>0</v>
      </c>
      <c r="AD3036" s="46">
        <v>0</v>
      </c>
      <c r="AE3036" s="46">
        <v>0</v>
      </c>
      <c r="AF3036" s="46">
        <v>0</v>
      </c>
      <c r="AG3036" s="46">
        <v>0</v>
      </c>
      <c r="AH3036" s="46">
        <v>0</v>
      </c>
      <c r="AI3036" s="46">
        <v>0</v>
      </c>
      <c r="AJ3036" s="46">
        <v>282.00000000000091</v>
      </c>
      <c r="AK3036" s="46">
        <v>563.99999999999818</v>
      </c>
      <c r="AL3036" s="46">
        <v>845.99999999999727</v>
      </c>
      <c r="AM3036" s="46">
        <v>845.99999999999636</v>
      </c>
    </row>
    <row r="3037" spans="5:39" x14ac:dyDescent="0.2">
      <c r="E3037" s="47">
        <v>303</v>
      </c>
      <c r="F3037" s="47">
        <v>315</v>
      </c>
      <c r="G3037" s="47" t="s">
        <v>253</v>
      </c>
      <c r="H3037" s="47" t="s">
        <v>334</v>
      </c>
      <c r="I3037" s="47" t="s">
        <v>710</v>
      </c>
      <c r="J3037" s="533">
        <v>60000009</v>
      </c>
      <c r="K3037" s="14" t="s">
        <v>67</v>
      </c>
      <c r="L3037" s="14" t="s">
        <v>67</v>
      </c>
      <c r="M3037" s="45">
        <v>3037</v>
      </c>
      <c r="N3037" s="45">
        <v>1</v>
      </c>
      <c r="O3037" s="53">
        <v>10.980615421198308</v>
      </c>
      <c r="P3037" s="54">
        <v>0.98061542119830847</v>
      </c>
      <c r="Q3037" s="55" t="s">
        <v>376</v>
      </c>
      <c r="R3037" s="56">
        <v>1.940675762659352</v>
      </c>
      <c r="S3037" s="57" t="s">
        <v>370</v>
      </c>
      <c r="T3037" s="60" t="s">
        <v>73</v>
      </c>
      <c r="U3037" s="14">
        <v>0</v>
      </c>
      <c r="V3037" s="60" t="s">
        <v>174</v>
      </c>
      <c r="Y3037" s="46">
        <v>10.980615421198308</v>
      </c>
      <c r="Z3037" s="46">
        <v>10.980615421198308</v>
      </c>
      <c r="AA3037" s="46">
        <v>10.980615421198308</v>
      </c>
      <c r="AB3037" s="46">
        <v>10.980615421198308</v>
      </c>
      <c r="AC3037" s="46">
        <v>10.980615421198308</v>
      </c>
      <c r="AD3037" s="46">
        <v>10.980615421198308</v>
      </c>
      <c r="AE3037" s="46">
        <v>10.980615421198308</v>
      </c>
      <c r="AF3037" s="46">
        <v>10.980615421198308</v>
      </c>
      <c r="AG3037" s="46">
        <v>10.980615421198308</v>
      </c>
      <c r="AH3037" s="46">
        <v>10.980615421198308</v>
      </c>
      <c r="AI3037" s="46">
        <v>10.980615421198308</v>
      </c>
      <c r="AJ3037" s="46">
        <v>10.980615421198308</v>
      </c>
      <c r="AK3037" s="46">
        <v>10.980615421198308</v>
      </c>
      <c r="AL3037" s="46">
        <v>10.980615421198308</v>
      </c>
      <c r="AM3037" s="46">
        <v>10.980615421198308</v>
      </c>
    </row>
    <row r="3038" spans="5:39" x14ac:dyDescent="0.2">
      <c r="E3038" s="14">
        <v>304</v>
      </c>
      <c r="F3038" s="14">
        <v>316</v>
      </c>
      <c r="G3038" s="14" t="s">
        <v>253</v>
      </c>
      <c r="H3038" s="14" t="s">
        <v>325</v>
      </c>
      <c r="I3038" s="14" t="s">
        <v>711</v>
      </c>
      <c r="J3038" s="531">
        <v>60000010</v>
      </c>
      <c r="K3038" s="14" t="s">
        <v>59</v>
      </c>
      <c r="L3038" s="14" t="s">
        <v>57</v>
      </c>
      <c r="M3038" s="45">
        <v>3038</v>
      </c>
      <c r="N3038" s="45">
        <v>1</v>
      </c>
      <c r="O3038" s="46">
        <v>1514.78</v>
      </c>
      <c r="Q3038" s="12" t="s">
        <v>369</v>
      </c>
      <c r="T3038" s="59" t="s">
        <v>78</v>
      </c>
      <c r="U3038" s="14">
        <v>0</v>
      </c>
      <c r="V3038" s="59" t="s">
        <v>174</v>
      </c>
      <c r="Y3038" s="46">
        <v>0</v>
      </c>
      <c r="Z3038" s="46">
        <v>0</v>
      </c>
      <c r="AA3038" s="46">
        <v>0</v>
      </c>
      <c r="AB3038" s="46">
        <v>0</v>
      </c>
      <c r="AC3038" s="46">
        <v>0</v>
      </c>
      <c r="AD3038" s="46">
        <v>0</v>
      </c>
      <c r="AE3038" s="46">
        <v>0</v>
      </c>
      <c r="AF3038" s="46">
        <v>0</v>
      </c>
      <c r="AG3038" s="46">
        <v>1514.78</v>
      </c>
      <c r="AH3038" s="46">
        <v>1514.78</v>
      </c>
      <c r="AI3038" s="46">
        <v>1514.78</v>
      </c>
      <c r="AJ3038" s="46">
        <v>1514.78</v>
      </c>
      <c r="AK3038" s="46">
        <v>1514.78</v>
      </c>
      <c r="AL3038" s="46">
        <v>1514.78</v>
      </c>
      <c r="AM3038" s="46">
        <v>0</v>
      </c>
    </row>
    <row r="3039" spans="5:39" x14ac:dyDescent="0.2">
      <c r="E3039" s="47">
        <v>304</v>
      </c>
      <c r="F3039" s="47">
        <v>316</v>
      </c>
      <c r="G3039" s="47" t="s">
        <v>253</v>
      </c>
      <c r="H3039" s="47" t="s">
        <v>325</v>
      </c>
      <c r="I3039" s="47" t="s">
        <v>711</v>
      </c>
      <c r="J3039" s="533">
        <v>60000010</v>
      </c>
      <c r="K3039" s="14" t="s">
        <v>59</v>
      </c>
      <c r="L3039" s="14" t="s">
        <v>54</v>
      </c>
      <c r="M3039" s="45">
        <v>3039</v>
      </c>
      <c r="N3039" s="45">
        <v>1</v>
      </c>
      <c r="O3039" s="46">
        <v>3636.2899999999995</v>
      </c>
      <c r="Q3039" s="12" t="s">
        <v>369</v>
      </c>
      <c r="T3039" s="59" t="s">
        <v>78</v>
      </c>
      <c r="U3039" s="14">
        <v>0</v>
      </c>
      <c r="V3039" s="59" t="s">
        <v>174</v>
      </c>
      <c r="Y3039" s="46">
        <v>0</v>
      </c>
      <c r="Z3039" s="46">
        <v>0</v>
      </c>
      <c r="AA3039" s="46">
        <v>0</v>
      </c>
      <c r="AB3039" s="46">
        <v>0</v>
      </c>
      <c r="AC3039" s="46">
        <v>0</v>
      </c>
      <c r="AD3039" s="46">
        <v>0</v>
      </c>
      <c r="AE3039" s="46">
        <v>0</v>
      </c>
      <c r="AF3039" s="46">
        <v>0</v>
      </c>
      <c r="AG3039" s="46">
        <v>0</v>
      </c>
      <c r="AH3039" s="46">
        <v>0</v>
      </c>
      <c r="AI3039" s="46">
        <v>7923.9699999999984</v>
      </c>
      <c r="AJ3039" s="46">
        <v>3511.99</v>
      </c>
      <c r="AK3039" s="46">
        <v>3636.2899999999995</v>
      </c>
      <c r="AL3039" s="46">
        <v>3636.2899999999995</v>
      </c>
      <c r="AM3039" s="46">
        <v>0</v>
      </c>
    </row>
    <row r="3040" spans="5:39" x14ac:dyDescent="0.2">
      <c r="E3040" s="47">
        <v>304</v>
      </c>
      <c r="F3040" s="47">
        <v>316</v>
      </c>
      <c r="G3040" s="47" t="s">
        <v>253</v>
      </c>
      <c r="H3040" s="47" t="s">
        <v>325</v>
      </c>
      <c r="I3040" s="47" t="s">
        <v>711</v>
      </c>
      <c r="J3040" s="533">
        <v>60000010</v>
      </c>
      <c r="K3040" s="14" t="s">
        <v>59</v>
      </c>
      <c r="L3040" s="14" t="s">
        <v>58</v>
      </c>
      <c r="M3040" s="45">
        <v>3040</v>
      </c>
      <c r="N3040" s="45">
        <v>1</v>
      </c>
      <c r="O3040" s="46">
        <v>282.00000000000045</v>
      </c>
      <c r="Q3040" s="12" t="s">
        <v>369</v>
      </c>
      <c r="T3040" s="59" t="s">
        <v>78</v>
      </c>
      <c r="U3040" s="14">
        <v>0</v>
      </c>
      <c r="V3040" s="59" t="s">
        <v>174</v>
      </c>
      <c r="Y3040" s="46">
        <v>0</v>
      </c>
      <c r="Z3040" s="46">
        <v>0</v>
      </c>
      <c r="AA3040" s="46">
        <v>0</v>
      </c>
      <c r="AB3040" s="46">
        <v>0</v>
      </c>
      <c r="AC3040" s="46">
        <v>0</v>
      </c>
      <c r="AD3040" s="46">
        <v>0</v>
      </c>
      <c r="AE3040" s="46">
        <v>0</v>
      </c>
      <c r="AF3040" s="46">
        <v>0</v>
      </c>
      <c r="AG3040" s="46">
        <v>0</v>
      </c>
      <c r="AH3040" s="46">
        <v>0</v>
      </c>
      <c r="AI3040" s="46">
        <v>0</v>
      </c>
      <c r="AJ3040" s="46">
        <v>282.00000000000091</v>
      </c>
      <c r="AK3040" s="46">
        <v>282.00000000000045</v>
      </c>
      <c r="AL3040" s="46">
        <v>282.00000000000045</v>
      </c>
      <c r="AM3040" s="46">
        <v>0</v>
      </c>
    </row>
    <row r="3041" spans="5:39" x14ac:dyDescent="0.2">
      <c r="E3041" s="47">
        <v>304</v>
      </c>
      <c r="F3041" s="47">
        <v>316</v>
      </c>
      <c r="G3041" s="47" t="s">
        <v>253</v>
      </c>
      <c r="H3041" s="47" t="s">
        <v>325</v>
      </c>
      <c r="I3041" s="47" t="s">
        <v>711</v>
      </c>
      <c r="J3041" s="533">
        <v>60000010</v>
      </c>
      <c r="K3041" s="14" t="s">
        <v>59</v>
      </c>
      <c r="L3041" s="14" t="s">
        <v>31</v>
      </c>
      <c r="M3041" s="45">
        <v>3041</v>
      </c>
      <c r="N3041" s="45">
        <v>1</v>
      </c>
      <c r="O3041" s="48">
        <v>5433.07</v>
      </c>
      <c r="Q3041" s="12" t="s">
        <v>369</v>
      </c>
      <c r="R3041" s="46">
        <v>4773.87</v>
      </c>
      <c r="T3041" s="59" t="s">
        <v>78</v>
      </c>
      <c r="U3041" s="14">
        <v>11</v>
      </c>
      <c r="V3041" s="59" t="s">
        <v>174</v>
      </c>
      <c r="X3041" s="46">
        <v>0</v>
      </c>
      <c r="Y3041" s="46">
        <v>0</v>
      </c>
      <c r="Z3041" s="46">
        <v>0</v>
      </c>
      <c r="AA3041" s="46">
        <v>0</v>
      </c>
      <c r="AB3041" s="46">
        <v>0</v>
      </c>
      <c r="AC3041" s="46">
        <v>0</v>
      </c>
      <c r="AD3041" s="46">
        <v>0</v>
      </c>
      <c r="AE3041" s="46">
        <v>0</v>
      </c>
      <c r="AF3041" s="46">
        <v>0</v>
      </c>
      <c r="AG3041" s="46">
        <v>1514.78</v>
      </c>
      <c r="AH3041" s="46">
        <v>1514.78</v>
      </c>
      <c r="AI3041" s="46">
        <v>9438.7499999999982</v>
      </c>
      <c r="AJ3041" s="46">
        <v>5308.77</v>
      </c>
      <c r="AK3041" s="46">
        <v>5433.07</v>
      </c>
      <c r="AL3041" s="46">
        <v>5433.07</v>
      </c>
      <c r="AM3041" s="46">
        <v>0</v>
      </c>
    </row>
    <row r="3042" spans="5:39" x14ac:dyDescent="0.2">
      <c r="E3042" s="47">
        <v>304</v>
      </c>
      <c r="F3042" s="47">
        <v>316</v>
      </c>
      <c r="G3042" s="47" t="s">
        <v>253</v>
      </c>
      <c r="H3042" s="47" t="s">
        <v>325</v>
      </c>
      <c r="I3042" s="47" t="s">
        <v>711</v>
      </c>
      <c r="J3042" s="533">
        <v>60000010</v>
      </c>
      <c r="K3042" s="14" t="s">
        <v>37</v>
      </c>
      <c r="L3042" s="14" t="s">
        <v>31</v>
      </c>
      <c r="M3042" s="45">
        <v>3042</v>
      </c>
      <c r="N3042" s="45">
        <v>1</v>
      </c>
      <c r="O3042" s="48">
        <v>0</v>
      </c>
      <c r="P3042" s="48"/>
      <c r="Q3042" s="12" t="s">
        <v>369</v>
      </c>
      <c r="R3042" s="46">
        <v>0</v>
      </c>
      <c r="T3042" s="59" t="s">
        <v>78</v>
      </c>
      <c r="U3042" s="14">
        <v>0</v>
      </c>
      <c r="V3042" s="59" t="s">
        <v>174</v>
      </c>
      <c r="Y3042" s="46">
        <v>0</v>
      </c>
      <c r="Z3042" s="46">
        <v>0</v>
      </c>
      <c r="AA3042" s="46">
        <v>0</v>
      </c>
      <c r="AB3042" s="46">
        <v>0</v>
      </c>
      <c r="AC3042" s="46">
        <v>0</v>
      </c>
      <c r="AD3042" s="46">
        <v>0</v>
      </c>
      <c r="AE3042" s="46">
        <v>0</v>
      </c>
      <c r="AF3042" s="46">
        <v>0</v>
      </c>
      <c r="AG3042" s="46">
        <v>0</v>
      </c>
      <c r="AH3042" s="46">
        <v>0</v>
      </c>
      <c r="AI3042" s="46">
        <v>0</v>
      </c>
      <c r="AJ3042" s="46">
        <v>0</v>
      </c>
      <c r="AK3042" s="46">
        <v>0</v>
      </c>
      <c r="AL3042" s="46">
        <v>0</v>
      </c>
      <c r="AM3042" s="46">
        <v>22914.576000000001</v>
      </c>
    </row>
    <row r="3043" spans="5:39" x14ac:dyDescent="0.2">
      <c r="E3043" s="47">
        <v>304</v>
      </c>
      <c r="F3043" s="47">
        <v>316</v>
      </c>
      <c r="G3043" s="47" t="s">
        <v>253</v>
      </c>
      <c r="H3043" s="47" t="s">
        <v>325</v>
      </c>
      <c r="I3043" s="47" t="s">
        <v>711</v>
      </c>
      <c r="J3043" s="533">
        <v>60000010</v>
      </c>
      <c r="K3043" s="14" t="s">
        <v>65</v>
      </c>
      <c r="L3043" s="14" t="s">
        <v>31</v>
      </c>
      <c r="M3043" s="45">
        <v>3043</v>
      </c>
      <c r="N3043" s="45">
        <v>1</v>
      </c>
      <c r="O3043" s="52">
        <v>28643.219999999998</v>
      </c>
      <c r="P3043" s="48">
        <v>22914.576000000001</v>
      </c>
      <c r="Q3043" s="12" t="s">
        <v>369</v>
      </c>
      <c r="R3043" s="46">
        <v>4773.87</v>
      </c>
      <c r="T3043" s="59" t="s">
        <v>78</v>
      </c>
      <c r="U3043" s="14">
        <v>0</v>
      </c>
      <c r="V3043" s="59" t="s">
        <v>174</v>
      </c>
      <c r="X3043" s="46">
        <v>0</v>
      </c>
      <c r="Y3043" s="46">
        <v>0</v>
      </c>
      <c r="Z3043" s="46">
        <v>0</v>
      </c>
      <c r="AA3043" s="46">
        <v>0</v>
      </c>
      <c r="AB3043" s="46">
        <v>0</v>
      </c>
      <c r="AC3043" s="46">
        <v>0</v>
      </c>
      <c r="AD3043" s="46">
        <v>0</v>
      </c>
      <c r="AE3043" s="46">
        <v>0</v>
      </c>
      <c r="AF3043" s="46">
        <v>0</v>
      </c>
      <c r="AG3043" s="46">
        <v>1514.78</v>
      </c>
      <c r="AH3043" s="46">
        <v>1514.78</v>
      </c>
      <c r="AI3043" s="46">
        <v>9438.7499999999982</v>
      </c>
      <c r="AJ3043" s="46">
        <v>5308.77</v>
      </c>
      <c r="AK3043" s="46">
        <v>5433.07</v>
      </c>
      <c r="AL3043" s="46">
        <v>5433.07</v>
      </c>
      <c r="AM3043" s="46">
        <v>0</v>
      </c>
    </row>
    <row r="3044" spans="5:39" x14ac:dyDescent="0.2">
      <c r="E3044" s="47">
        <v>304</v>
      </c>
      <c r="F3044" s="47">
        <v>316</v>
      </c>
      <c r="G3044" s="47" t="s">
        <v>253</v>
      </c>
      <c r="H3044" s="47" t="s">
        <v>325</v>
      </c>
      <c r="I3044" s="47" t="s">
        <v>711</v>
      </c>
      <c r="J3044" s="533">
        <v>60000010</v>
      </c>
      <c r="K3044" s="14" t="s">
        <v>64</v>
      </c>
      <c r="L3044" s="14" t="s">
        <v>57</v>
      </c>
      <c r="M3044" s="45">
        <v>3044</v>
      </c>
      <c r="N3044" s="45">
        <v>1</v>
      </c>
      <c r="O3044" s="46">
        <v>9088.68</v>
      </c>
      <c r="Q3044" s="12" t="s">
        <v>369</v>
      </c>
      <c r="T3044" s="59" t="s">
        <v>78</v>
      </c>
      <c r="U3044" s="14">
        <v>0</v>
      </c>
      <c r="V3044" s="59" t="s">
        <v>174</v>
      </c>
      <c r="X3044" s="46">
        <v>0</v>
      </c>
      <c r="Y3044" s="46">
        <v>0</v>
      </c>
      <c r="Z3044" s="46">
        <v>0</v>
      </c>
      <c r="AA3044" s="46">
        <v>0</v>
      </c>
      <c r="AB3044" s="46">
        <v>0</v>
      </c>
      <c r="AC3044" s="46">
        <v>0</v>
      </c>
      <c r="AD3044" s="46">
        <v>0</v>
      </c>
      <c r="AE3044" s="46">
        <v>0</v>
      </c>
      <c r="AF3044" s="46">
        <v>0</v>
      </c>
      <c r="AG3044" s="46">
        <v>1514.78</v>
      </c>
      <c r="AH3044" s="46">
        <v>3029.56</v>
      </c>
      <c r="AI3044" s="46">
        <v>4544.34</v>
      </c>
      <c r="AJ3044" s="46">
        <v>6059.12</v>
      </c>
      <c r="AK3044" s="46">
        <v>7573.9</v>
      </c>
      <c r="AL3044" s="46">
        <v>9088.68</v>
      </c>
      <c r="AM3044" s="46">
        <v>0</v>
      </c>
    </row>
    <row r="3045" spans="5:39" x14ac:dyDescent="0.2">
      <c r="E3045" s="47">
        <v>304</v>
      </c>
      <c r="F3045" s="47">
        <v>316</v>
      </c>
      <c r="G3045" s="47" t="s">
        <v>253</v>
      </c>
      <c r="H3045" s="47" t="s">
        <v>325</v>
      </c>
      <c r="I3045" s="47" t="s">
        <v>711</v>
      </c>
      <c r="J3045" s="533">
        <v>60000010</v>
      </c>
      <c r="K3045" s="14" t="s">
        <v>64</v>
      </c>
      <c r="L3045" s="14" t="s">
        <v>54</v>
      </c>
      <c r="M3045" s="45">
        <v>3045</v>
      </c>
      <c r="N3045" s="45">
        <v>1</v>
      </c>
      <c r="O3045" s="46">
        <v>18708.539999999997</v>
      </c>
      <c r="Q3045" s="12" t="s">
        <v>369</v>
      </c>
      <c r="T3045" s="59" t="s">
        <v>78</v>
      </c>
      <c r="U3045" s="14">
        <v>0</v>
      </c>
      <c r="V3045" s="59" t="s">
        <v>174</v>
      </c>
      <c r="X3045" s="46">
        <v>0</v>
      </c>
      <c r="Y3045" s="46">
        <v>0</v>
      </c>
      <c r="Z3045" s="46">
        <v>0</v>
      </c>
      <c r="AA3045" s="46">
        <v>0</v>
      </c>
      <c r="AB3045" s="46">
        <v>0</v>
      </c>
      <c r="AC3045" s="46">
        <v>0</v>
      </c>
      <c r="AD3045" s="46">
        <v>0</v>
      </c>
      <c r="AE3045" s="46">
        <v>0</v>
      </c>
      <c r="AF3045" s="46">
        <v>0</v>
      </c>
      <c r="AG3045" s="46">
        <v>0</v>
      </c>
      <c r="AH3045" s="46">
        <v>0</v>
      </c>
      <c r="AI3045" s="46">
        <v>7923.9699999999984</v>
      </c>
      <c r="AJ3045" s="46">
        <v>11435.96</v>
      </c>
      <c r="AK3045" s="46">
        <v>15072.249999999998</v>
      </c>
      <c r="AL3045" s="46">
        <v>18708.539999999997</v>
      </c>
      <c r="AM3045" s="46">
        <v>4882.6439999999966</v>
      </c>
    </row>
    <row r="3046" spans="5:39" x14ac:dyDescent="0.2">
      <c r="E3046" s="47">
        <v>304</v>
      </c>
      <c r="F3046" s="47">
        <v>316</v>
      </c>
      <c r="G3046" s="47" t="s">
        <v>253</v>
      </c>
      <c r="H3046" s="47" t="s">
        <v>325</v>
      </c>
      <c r="I3046" s="47" t="s">
        <v>711</v>
      </c>
      <c r="J3046" s="533">
        <v>60000010</v>
      </c>
      <c r="K3046" s="14" t="s">
        <v>64</v>
      </c>
      <c r="L3046" s="14" t="s">
        <v>58</v>
      </c>
      <c r="M3046" s="45">
        <v>3046</v>
      </c>
      <c r="N3046" s="45">
        <v>1</v>
      </c>
      <c r="O3046" s="46">
        <v>846</v>
      </c>
      <c r="Q3046" s="12" t="s">
        <v>369</v>
      </c>
      <c r="T3046" s="59" t="s">
        <v>78</v>
      </c>
      <c r="U3046" s="14">
        <v>0</v>
      </c>
      <c r="V3046" s="59" t="s">
        <v>174</v>
      </c>
      <c r="X3046" s="46">
        <v>0</v>
      </c>
      <c r="Y3046" s="46">
        <v>0</v>
      </c>
      <c r="Z3046" s="46">
        <v>0</v>
      </c>
      <c r="AA3046" s="46">
        <v>0</v>
      </c>
      <c r="AB3046" s="46">
        <v>0</v>
      </c>
      <c r="AC3046" s="46">
        <v>0</v>
      </c>
      <c r="AD3046" s="46">
        <v>0</v>
      </c>
      <c r="AE3046" s="46">
        <v>0</v>
      </c>
      <c r="AF3046" s="46">
        <v>0</v>
      </c>
      <c r="AG3046" s="46">
        <v>0</v>
      </c>
      <c r="AH3046" s="46">
        <v>0</v>
      </c>
      <c r="AI3046" s="46">
        <v>0</v>
      </c>
      <c r="AJ3046" s="46">
        <v>282</v>
      </c>
      <c r="AK3046" s="46">
        <v>564</v>
      </c>
      <c r="AL3046" s="46">
        <v>846</v>
      </c>
      <c r="AM3046" s="46">
        <v>846</v>
      </c>
    </row>
    <row r="3047" spans="5:39" x14ac:dyDescent="0.2">
      <c r="E3047" s="47">
        <v>304</v>
      </c>
      <c r="F3047" s="47">
        <v>316</v>
      </c>
      <c r="G3047" s="47" t="s">
        <v>253</v>
      </c>
      <c r="H3047" s="47" t="s">
        <v>325</v>
      </c>
      <c r="I3047" s="47" t="s">
        <v>711</v>
      </c>
      <c r="J3047" s="533">
        <v>60000010</v>
      </c>
      <c r="K3047" s="14" t="s">
        <v>67</v>
      </c>
      <c r="L3047" s="14" t="s">
        <v>67</v>
      </c>
      <c r="M3047" s="45">
        <v>3047</v>
      </c>
      <c r="N3047" s="45">
        <v>1</v>
      </c>
      <c r="O3047" s="53">
        <v>60.235415920418745</v>
      </c>
      <c r="P3047" s="54">
        <v>50.235415920418745</v>
      </c>
      <c r="Q3047" s="55" t="s">
        <v>369</v>
      </c>
      <c r="R3047" s="56">
        <v>6</v>
      </c>
      <c r="S3047" s="57" t="s">
        <v>370</v>
      </c>
      <c r="T3047" s="60" t="s">
        <v>78</v>
      </c>
      <c r="U3047" s="14">
        <v>0</v>
      </c>
      <c r="V3047" s="60" t="s">
        <v>174</v>
      </c>
      <c r="Y3047" s="46">
        <v>60.235415920418745</v>
      </c>
      <c r="Z3047" s="46">
        <v>60.235415920418745</v>
      </c>
      <c r="AA3047" s="46">
        <v>60.235415920418745</v>
      </c>
      <c r="AB3047" s="46">
        <v>60.235415920418745</v>
      </c>
      <c r="AC3047" s="46">
        <v>60.235415920418745</v>
      </c>
      <c r="AD3047" s="46">
        <v>60.235415920418745</v>
      </c>
      <c r="AE3047" s="46">
        <v>60.235415920418745</v>
      </c>
      <c r="AF3047" s="46">
        <v>60.235415920418745</v>
      </c>
      <c r="AG3047" s="46">
        <v>60.235415920418745</v>
      </c>
      <c r="AH3047" s="46">
        <v>60.235415920418745</v>
      </c>
      <c r="AI3047" s="46">
        <v>60.235415920418745</v>
      </c>
      <c r="AJ3047" s="46">
        <v>60.235415920418745</v>
      </c>
      <c r="AK3047" s="46">
        <v>60.235415920418745</v>
      </c>
      <c r="AL3047" s="46">
        <v>60.235415920418745</v>
      </c>
      <c r="AM3047" s="46">
        <v>60.235415920418745</v>
      </c>
    </row>
    <row r="3048" spans="5:39" x14ac:dyDescent="0.2">
      <c r="E3048" s="14">
        <v>305</v>
      </c>
      <c r="F3048" s="14">
        <v>317</v>
      </c>
      <c r="G3048" s="14" t="s">
        <v>253</v>
      </c>
      <c r="H3048" s="14" t="s">
        <v>312</v>
      </c>
      <c r="I3048" s="14" t="s">
        <v>712</v>
      </c>
      <c r="J3048" s="531">
        <v>60000011</v>
      </c>
      <c r="K3048" s="14" t="s">
        <v>59</v>
      </c>
      <c r="L3048" s="14" t="s">
        <v>57</v>
      </c>
      <c r="M3048" s="45">
        <v>3048</v>
      </c>
      <c r="N3048" s="45">
        <v>1</v>
      </c>
      <c r="O3048" s="46">
        <v>2341.9499999999998</v>
      </c>
      <c r="Q3048" s="12" t="s">
        <v>376</v>
      </c>
      <c r="T3048" s="59" t="s">
        <v>73</v>
      </c>
      <c r="U3048" s="14">
        <v>40</v>
      </c>
      <c r="V3048" s="59" t="s">
        <v>150</v>
      </c>
      <c r="Y3048" s="46">
        <v>0</v>
      </c>
      <c r="Z3048" s="46">
        <v>0</v>
      </c>
      <c r="AA3048" s="46">
        <v>0</v>
      </c>
      <c r="AB3048" s="46">
        <v>0</v>
      </c>
      <c r="AC3048" s="46">
        <v>0</v>
      </c>
      <c r="AD3048" s="46">
        <v>0</v>
      </c>
      <c r="AE3048" s="46">
        <v>0</v>
      </c>
      <c r="AF3048" s="46">
        <v>0</v>
      </c>
      <c r="AG3048" s="46">
        <v>2341.9499999999998</v>
      </c>
      <c r="AH3048" s="46">
        <v>2341.9499999999998</v>
      </c>
      <c r="AI3048" s="46">
        <v>2341.9499999999998</v>
      </c>
      <c r="AJ3048" s="46">
        <v>2341.9499999999998</v>
      </c>
      <c r="AK3048" s="46">
        <v>2341.9499999999998</v>
      </c>
      <c r="AL3048" s="46">
        <v>2341.9499999999998</v>
      </c>
      <c r="AM3048" s="46">
        <v>0</v>
      </c>
    </row>
    <row r="3049" spans="5:39" x14ac:dyDescent="0.2">
      <c r="E3049" s="47">
        <v>305</v>
      </c>
      <c r="F3049" s="47">
        <v>317</v>
      </c>
      <c r="G3049" s="47" t="s">
        <v>253</v>
      </c>
      <c r="H3049" s="47" t="s">
        <v>312</v>
      </c>
      <c r="I3049" s="47" t="s">
        <v>712</v>
      </c>
      <c r="J3049" s="533">
        <v>60000011</v>
      </c>
      <c r="K3049" s="14" t="s">
        <v>59</v>
      </c>
      <c r="L3049" s="14" t="s">
        <v>54</v>
      </c>
      <c r="M3049" s="45">
        <v>3049</v>
      </c>
      <c r="N3049" s="45">
        <v>1</v>
      </c>
      <c r="O3049" s="46">
        <v>4204.79</v>
      </c>
      <c r="Q3049" s="12" t="s">
        <v>376</v>
      </c>
      <c r="T3049" s="59" t="s">
        <v>73</v>
      </c>
      <c r="U3049" s="14">
        <v>0</v>
      </c>
      <c r="V3049" s="59" t="s">
        <v>150</v>
      </c>
      <c r="Y3049" s="46">
        <v>0</v>
      </c>
      <c r="Z3049" s="46">
        <v>0</v>
      </c>
      <c r="AA3049" s="46">
        <v>0</v>
      </c>
      <c r="AB3049" s="46">
        <v>0</v>
      </c>
      <c r="AC3049" s="46">
        <v>0</v>
      </c>
      <c r="AD3049" s="46">
        <v>0</v>
      </c>
      <c r="AE3049" s="46">
        <v>0</v>
      </c>
      <c r="AF3049" s="46">
        <v>0</v>
      </c>
      <c r="AG3049" s="46">
        <v>0</v>
      </c>
      <c r="AH3049" s="46">
        <v>0</v>
      </c>
      <c r="AI3049" s="46">
        <v>0</v>
      </c>
      <c r="AJ3049" s="46">
        <v>4917.43</v>
      </c>
      <c r="AK3049" s="46">
        <v>-4484.9000000000015</v>
      </c>
      <c r="AL3049" s="46">
        <v>4204.79</v>
      </c>
      <c r="AM3049" s="46">
        <v>0</v>
      </c>
    </row>
    <row r="3050" spans="5:39" x14ac:dyDescent="0.2">
      <c r="E3050" s="47">
        <v>305</v>
      </c>
      <c r="F3050" s="47">
        <v>317</v>
      </c>
      <c r="G3050" s="47" t="s">
        <v>253</v>
      </c>
      <c r="H3050" s="47" t="s">
        <v>312</v>
      </c>
      <c r="I3050" s="47" t="s">
        <v>712</v>
      </c>
      <c r="J3050" s="533">
        <v>60000011</v>
      </c>
      <c r="K3050" s="14" t="s">
        <v>59</v>
      </c>
      <c r="L3050" s="14" t="s">
        <v>58</v>
      </c>
      <c r="M3050" s="45">
        <v>3050</v>
      </c>
      <c r="N3050" s="45">
        <v>1</v>
      </c>
      <c r="O3050" s="46">
        <v>282</v>
      </c>
      <c r="Q3050" s="12" t="s">
        <v>376</v>
      </c>
      <c r="T3050" s="59" t="s">
        <v>73</v>
      </c>
      <c r="U3050" s="14">
        <v>0</v>
      </c>
      <c r="V3050" s="59" t="s">
        <v>150</v>
      </c>
      <c r="Y3050" s="46">
        <v>0</v>
      </c>
      <c r="Z3050" s="46">
        <v>0</v>
      </c>
      <c r="AA3050" s="46">
        <v>0</v>
      </c>
      <c r="AB3050" s="46">
        <v>0</v>
      </c>
      <c r="AC3050" s="46">
        <v>0</v>
      </c>
      <c r="AD3050" s="46">
        <v>0</v>
      </c>
      <c r="AE3050" s="46">
        <v>0</v>
      </c>
      <c r="AF3050" s="46">
        <v>0</v>
      </c>
      <c r="AG3050" s="46">
        <v>0</v>
      </c>
      <c r="AH3050" s="46">
        <v>0</v>
      </c>
      <c r="AI3050" s="46">
        <v>0</v>
      </c>
      <c r="AJ3050" s="46">
        <v>282</v>
      </c>
      <c r="AK3050" s="46">
        <v>282.00000000000182</v>
      </c>
      <c r="AL3050" s="46">
        <v>282</v>
      </c>
      <c r="AM3050" s="46">
        <v>0</v>
      </c>
    </row>
    <row r="3051" spans="5:39" x14ac:dyDescent="0.2">
      <c r="E3051" s="47">
        <v>305</v>
      </c>
      <c r="F3051" s="47">
        <v>317</v>
      </c>
      <c r="G3051" s="47" t="s">
        <v>253</v>
      </c>
      <c r="H3051" s="47" t="s">
        <v>312</v>
      </c>
      <c r="I3051" s="47" t="s">
        <v>712</v>
      </c>
      <c r="J3051" s="533">
        <v>60000011</v>
      </c>
      <c r="K3051" s="14" t="s">
        <v>59</v>
      </c>
      <c r="L3051" s="14" t="s">
        <v>31</v>
      </c>
      <c r="M3051" s="45">
        <v>3051</v>
      </c>
      <c r="N3051" s="45">
        <v>1</v>
      </c>
      <c r="O3051" s="48">
        <v>6828.74</v>
      </c>
      <c r="Q3051" s="12" t="s">
        <v>376</v>
      </c>
      <c r="R3051" s="46">
        <v>3255.8366666666661</v>
      </c>
      <c r="T3051" s="59" t="s">
        <v>73</v>
      </c>
      <c r="U3051" s="14">
        <v>0</v>
      </c>
      <c r="V3051" s="59" t="s">
        <v>150</v>
      </c>
      <c r="X3051" s="46">
        <v>0</v>
      </c>
      <c r="Y3051" s="46">
        <v>0</v>
      </c>
      <c r="Z3051" s="46">
        <v>0</v>
      </c>
      <c r="AA3051" s="46">
        <v>0</v>
      </c>
      <c r="AB3051" s="46">
        <v>0</v>
      </c>
      <c r="AC3051" s="46">
        <v>0</v>
      </c>
      <c r="AD3051" s="46">
        <v>0</v>
      </c>
      <c r="AE3051" s="46">
        <v>0</v>
      </c>
      <c r="AF3051" s="46">
        <v>0</v>
      </c>
      <c r="AG3051" s="46">
        <v>2341.9499999999998</v>
      </c>
      <c r="AH3051" s="46">
        <v>2341.9499999999998</v>
      </c>
      <c r="AI3051" s="46">
        <v>2341.9499999999998</v>
      </c>
      <c r="AJ3051" s="46">
        <v>7541.38</v>
      </c>
      <c r="AK3051" s="46">
        <v>-1860.9499999999998</v>
      </c>
      <c r="AL3051" s="46">
        <v>6828.74</v>
      </c>
      <c r="AM3051" s="46">
        <v>0</v>
      </c>
    </row>
    <row r="3052" spans="5:39" x14ac:dyDescent="0.2">
      <c r="E3052" s="47">
        <v>305</v>
      </c>
      <c r="F3052" s="47">
        <v>317</v>
      </c>
      <c r="G3052" s="47" t="s">
        <v>253</v>
      </c>
      <c r="H3052" s="47" t="s">
        <v>312</v>
      </c>
      <c r="I3052" s="47" t="s">
        <v>712</v>
      </c>
      <c r="J3052" s="533">
        <v>60000011</v>
      </c>
      <c r="K3052" s="14" t="s">
        <v>37</v>
      </c>
      <c r="L3052" s="14" t="s">
        <v>31</v>
      </c>
      <c r="M3052" s="45">
        <v>3052</v>
      </c>
      <c r="N3052" s="45">
        <v>1</v>
      </c>
      <c r="O3052" s="48">
        <v>680.43</v>
      </c>
      <c r="P3052" s="48"/>
      <c r="Q3052" s="12" t="s">
        <v>376</v>
      </c>
      <c r="R3052" s="46">
        <v>2117.7133333333331</v>
      </c>
      <c r="T3052" s="59" t="s">
        <v>73</v>
      </c>
      <c r="U3052" s="14">
        <v>0</v>
      </c>
      <c r="V3052" s="59" t="s">
        <v>150</v>
      </c>
      <c r="Y3052" s="46">
        <v>0</v>
      </c>
      <c r="Z3052" s="46">
        <v>0</v>
      </c>
      <c r="AA3052" s="46">
        <v>0</v>
      </c>
      <c r="AB3052" s="46">
        <v>0</v>
      </c>
      <c r="AC3052" s="46">
        <v>0</v>
      </c>
      <c r="AD3052" s="46">
        <v>0</v>
      </c>
      <c r="AE3052" s="46">
        <v>0</v>
      </c>
      <c r="AF3052" s="46">
        <v>0</v>
      </c>
      <c r="AG3052" s="46">
        <v>0</v>
      </c>
      <c r="AH3052" s="46">
        <v>2341.9499999999998</v>
      </c>
      <c r="AI3052" s="46">
        <v>2341.9499999999998</v>
      </c>
      <c r="AJ3052" s="46">
        <v>5000</v>
      </c>
      <c r="AK3052" s="46">
        <v>2341.9499999999998</v>
      </c>
      <c r="AL3052" s="46">
        <v>680.43</v>
      </c>
      <c r="AM3052" s="46">
        <v>6828.74</v>
      </c>
    </row>
    <row r="3053" spans="5:39" x14ac:dyDescent="0.2">
      <c r="E3053" s="47">
        <v>305</v>
      </c>
      <c r="F3053" s="47">
        <v>317</v>
      </c>
      <c r="G3053" s="47" t="s">
        <v>253</v>
      </c>
      <c r="H3053" s="47" t="s">
        <v>312</v>
      </c>
      <c r="I3053" s="47" t="s">
        <v>712</v>
      </c>
      <c r="J3053" s="533">
        <v>60000011</v>
      </c>
      <c r="K3053" s="14" t="s">
        <v>65</v>
      </c>
      <c r="L3053" s="14" t="s">
        <v>31</v>
      </c>
      <c r="M3053" s="45">
        <v>3053</v>
      </c>
      <c r="N3053" s="45">
        <v>1</v>
      </c>
      <c r="O3053" s="52">
        <v>6828.74</v>
      </c>
      <c r="P3053" s="48">
        <v>6828.74</v>
      </c>
      <c r="Q3053" s="12" t="s">
        <v>376</v>
      </c>
      <c r="R3053" s="46">
        <v>1138.1233333333332</v>
      </c>
      <c r="T3053" s="59" t="s">
        <v>73</v>
      </c>
      <c r="U3053" s="14">
        <v>0</v>
      </c>
      <c r="V3053" s="59" t="s">
        <v>150</v>
      </c>
      <c r="X3053" s="46">
        <v>0</v>
      </c>
      <c r="Y3053" s="46">
        <v>0</v>
      </c>
      <c r="Z3053" s="46">
        <v>0</v>
      </c>
      <c r="AA3053" s="46">
        <v>0</v>
      </c>
      <c r="AB3053" s="46">
        <v>0</v>
      </c>
      <c r="AC3053" s="46">
        <v>0</v>
      </c>
      <c r="AD3053" s="46">
        <v>0</v>
      </c>
      <c r="AE3053" s="46">
        <v>0</v>
      </c>
      <c r="AF3053" s="46">
        <v>0</v>
      </c>
      <c r="AG3053" s="46">
        <v>0</v>
      </c>
      <c r="AH3053" s="46">
        <v>0</v>
      </c>
      <c r="AI3053" s="46">
        <v>0</v>
      </c>
      <c r="AJ3053" s="46">
        <v>1860.9500000000007</v>
      </c>
      <c r="AK3053" s="46">
        <v>0</v>
      </c>
      <c r="AL3053" s="46">
        <v>4967.7899999999991</v>
      </c>
      <c r="AM3053" s="46">
        <v>0</v>
      </c>
    </row>
    <row r="3054" spans="5:39" x14ac:dyDescent="0.2">
      <c r="E3054" s="47">
        <v>305</v>
      </c>
      <c r="F3054" s="47">
        <v>317</v>
      </c>
      <c r="G3054" s="47" t="s">
        <v>253</v>
      </c>
      <c r="H3054" s="47" t="s">
        <v>312</v>
      </c>
      <c r="I3054" s="47" t="s">
        <v>712</v>
      </c>
      <c r="J3054" s="533">
        <v>60000011</v>
      </c>
      <c r="K3054" s="14" t="s">
        <v>64</v>
      </c>
      <c r="L3054" s="14" t="s">
        <v>57</v>
      </c>
      <c r="M3054" s="45">
        <v>3054</v>
      </c>
      <c r="N3054" s="45">
        <v>1</v>
      </c>
      <c r="O3054" s="46">
        <v>1661.52</v>
      </c>
      <c r="Q3054" s="12" t="s">
        <v>376</v>
      </c>
      <c r="T3054" s="59" t="s">
        <v>73</v>
      </c>
      <c r="U3054" s="14">
        <v>0</v>
      </c>
      <c r="V3054" s="59" t="s">
        <v>150</v>
      </c>
      <c r="X3054" s="46">
        <v>0</v>
      </c>
      <c r="Y3054" s="46">
        <v>0</v>
      </c>
      <c r="Z3054" s="46">
        <v>0</v>
      </c>
      <c r="AA3054" s="46">
        <v>0</v>
      </c>
      <c r="AB3054" s="46">
        <v>0</v>
      </c>
      <c r="AC3054" s="46">
        <v>0</v>
      </c>
      <c r="AD3054" s="46">
        <v>0</v>
      </c>
      <c r="AE3054" s="46">
        <v>0</v>
      </c>
      <c r="AF3054" s="46">
        <v>0</v>
      </c>
      <c r="AG3054" s="46">
        <v>2341.9499999999998</v>
      </c>
      <c r="AH3054" s="46">
        <v>2341.9499999999998</v>
      </c>
      <c r="AI3054" s="46">
        <v>2341.9499999999998</v>
      </c>
      <c r="AJ3054" s="46">
        <v>0</v>
      </c>
      <c r="AK3054" s="46">
        <v>0</v>
      </c>
      <c r="AL3054" s="46">
        <v>1661.52</v>
      </c>
      <c r="AM3054" s="46">
        <v>0</v>
      </c>
    </row>
    <row r="3055" spans="5:39" x14ac:dyDescent="0.2">
      <c r="E3055" s="47">
        <v>305</v>
      </c>
      <c r="F3055" s="47">
        <v>317</v>
      </c>
      <c r="G3055" s="47" t="s">
        <v>253</v>
      </c>
      <c r="H3055" s="47" t="s">
        <v>312</v>
      </c>
      <c r="I3055" s="47" t="s">
        <v>712</v>
      </c>
      <c r="J3055" s="533">
        <v>60000011</v>
      </c>
      <c r="K3055" s="14" t="s">
        <v>64</v>
      </c>
      <c r="L3055" s="14" t="s">
        <v>54</v>
      </c>
      <c r="M3055" s="45">
        <v>3055</v>
      </c>
      <c r="N3055" s="45">
        <v>1</v>
      </c>
      <c r="O3055" s="46">
        <v>4321.2199999999984</v>
      </c>
      <c r="Q3055" s="12" t="s">
        <v>376</v>
      </c>
      <c r="T3055" s="59" t="s">
        <v>73</v>
      </c>
      <c r="U3055" s="14">
        <v>0</v>
      </c>
      <c r="V3055" s="59" t="s">
        <v>150</v>
      </c>
      <c r="X3055" s="46">
        <v>0</v>
      </c>
      <c r="Y3055" s="46">
        <v>0</v>
      </c>
      <c r="Z3055" s="46">
        <v>0</v>
      </c>
      <c r="AA3055" s="46">
        <v>0</v>
      </c>
      <c r="AB3055" s="46">
        <v>0</v>
      </c>
      <c r="AC3055" s="46">
        <v>0</v>
      </c>
      <c r="AD3055" s="46">
        <v>0</v>
      </c>
      <c r="AE3055" s="46">
        <v>0</v>
      </c>
      <c r="AF3055" s="46">
        <v>0</v>
      </c>
      <c r="AG3055" s="46">
        <v>0</v>
      </c>
      <c r="AH3055" s="46">
        <v>0</v>
      </c>
      <c r="AI3055" s="46">
        <v>0</v>
      </c>
      <c r="AJ3055" s="46">
        <v>4601.33</v>
      </c>
      <c r="AK3055" s="46">
        <v>116.42999999999847</v>
      </c>
      <c r="AL3055" s="46">
        <v>4321.2199999999984</v>
      </c>
      <c r="AM3055" s="46">
        <v>0</v>
      </c>
    </row>
    <row r="3056" spans="5:39" x14ac:dyDescent="0.2">
      <c r="E3056" s="47">
        <v>305</v>
      </c>
      <c r="F3056" s="47">
        <v>317</v>
      </c>
      <c r="G3056" s="47" t="s">
        <v>253</v>
      </c>
      <c r="H3056" s="47" t="s">
        <v>312</v>
      </c>
      <c r="I3056" s="47" t="s">
        <v>712</v>
      </c>
      <c r="J3056" s="533">
        <v>60000011</v>
      </c>
      <c r="K3056" s="14" t="s">
        <v>64</v>
      </c>
      <c r="L3056" s="14" t="s">
        <v>58</v>
      </c>
      <c r="M3056" s="45">
        <v>3056</v>
      </c>
      <c r="N3056" s="45">
        <v>1</v>
      </c>
      <c r="O3056" s="46">
        <v>845.99999999999909</v>
      </c>
      <c r="Q3056" s="12" t="s">
        <v>376</v>
      </c>
      <c r="T3056" s="59" t="s">
        <v>73</v>
      </c>
      <c r="U3056" s="14">
        <v>0</v>
      </c>
      <c r="V3056" s="59" t="s">
        <v>150</v>
      </c>
      <c r="X3056" s="46">
        <v>0</v>
      </c>
      <c r="Y3056" s="46">
        <v>0</v>
      </c>
      <c r="Z3056" s="46">
        <v>0</v>
      </c>
      <c r="AA3056" s="46">
        <v>0</v>
      </c>
      <c r="AB3056" s="46">
        <v>0</v>
      </c>
      <c r="AC3056" s="46">
        <v>0</v>
      </c>
      <c r="AD3056" s="46">
        <v>0</v>
      </c>
      <c r="AE3056" s="46">
        <v>0</v>
      </c>
      <c r="AF3056" s="46">
        <v>0</v>
      </c>
      <c r="AG3056" s="46">
        <v>0</v>
      </c>
      <c r="AH3056" s="46">
        <v>0</v>
      </c>
      <c r="AI3056" s="46">
        <v>0</v>
      </c>
      <c r="AJ3056" s="46">
        <v>282</v>
      </c>
      <c r="AK3056" s="46">
        <v>564.00000000000182</v>
      </c>
      <c r="AL3056" s="46">
        <v>845.99999999999909</v>
      </c>
      <c r="AM3056" s="46">
        <v>0</v>
      </c>
    </row>
    <row r="3057" spans="5:39" x14ac:dyDescent="0.2">
      <c r="E3057" s="47">
        <v>305</v>
      </c>
      <c r="F3057" s="47">
        <v>317</v>
      </c>
      <c r="G3057" s="47" t="s">
        <v>253</v>
      </c>
      <c r="H3057" s="47" t="s">
        <v>312</v>
      </c>
      <c r="I3057" s="47" t="s">
        <v>712</v>
      </c>
      <c r="J3057" s="533">
        <v>60000011</v>
      </c>
      <c r="K3057" s="14" t="s">
        <v>67</v>
      </c>
      <c r="L3057" s="14" t="s">
        <v>67</v>
      </c>
      <c r="M3057" s="45">
        <v>3057</v>
      </c>
      <c r="N3057" s="45">
        <v>1</v>
      </c>
      <c r="O3057" s="53">
        <v>16.078522538562538</v>
      </c>
      <c r="P3057" s="54">
        <v>6.0785225385625381</v>
      </c>
      <c r="Q3057" s="55" t="s">
        <v>376</v>
      </c>
      <c r="R3057" s="56">
        <v>2.0973840825348531</v>
      </c>
      <c r="S3057" s="57" t="s">
        <v>370</v>
      </c>
      <c r="T3057" s="60" t="s">
        <v>73</v>
      </c>
      <c r="U3057" s="14">
        <v>0</v>
      </c>
      <c r="V3057" s="60" t="s">
        <v>150</v>
      </c>
      <c r="Y3057" s="46">
        <v>16.078522538562538</v>
      </c>
      <c r="Z3057" s="46">
        <v>16.078522538562538</v>
      </c>
      <c r="AA3057" s="46">
        <v>16.078522538562538</v>
      </c>
      <c r="AB3057" s="46">
        <v>16.078522538562538</v>
      </c>
      <c r="AC3057" s="46">
        <v>16.078522538562538</v>
      </c>
      <c r="AD3057" s="46">
        <v>16.078522538562538</v>
      </c>
      <c r="AE3057" s="46">
        <v>16.078522538562538</v>
      </c>
      <c r="AF3057" s="46">
        <v>16.078522538562538</v>
      </c>
      <c r="AG3057" s="46">
        <v>16.078522538562538</v>
      </c>
      <c r="AH3057" s="46">
        <v>16.078522538562538</v>
      </c>
      <c r="AI3057" s="46">
        <v>16.078522538562538</v>
      </c>
      <c r="AJ3057" s="46">
        <v>16.078522538562538</v>
      </c>
      <c r="AK3057" s="46">
        <v>16.078522538562538</v>
      </c>
      <c r="AL3057" s="46">
        <v>16.078522538562538</v>
      </c>
      <c r="AM3057" s="46">
        <v>16.078522538562538</v>
      </c>
    </row>
    <row r="3058" spans="5:39" x14ac:dyDescent="0.2">
      <c r="E3058" s="14">
        <v>306</v>
      </c>
      <c r="F3058" s="14">
        <v>318</v>
      </c>
      <c r="G3058" s="14" t="s">
        <v>253</v>
      </c>
      <c r="H3058" s="14" t="s">
        <v>297</v>
      </c>
      <c r="I3058" s="14" t="s">
        <v>713</v>
      </c>
      <c r="J3058" s="531">
        <v>60000012</v>
      </c>
      <c r="K3058" s="14" t="s">
        <v>59</v>
      </c>
      <c r="L3058" s="14" t="s">
        <v>57</v>
      </c>
      <c r="M3058" s="45">
        <v>3058</v>
      </c>
      <c r="N3058" s="45">
        <v>1</v>
      </c>
      <c r="O3058" s="46">
        <v>3084.02</v>
      </c>
      <c r="Q3058" s="12" t="s">
        <v>376</v>
      </c>
      <c r="T3058" s="59" t="s">
        <v>73</v>
      </c>
      <c r="U3058" s="14">
        <v>41</v>
      </c>
      <c r="V3058" s="59" t="s">
        <v>175</v>
      </c>
      <c r="Y3058" s="46">
        <v>0</v>
      </c>
      <c r="Z3058" s="46">
        <v>0</v>
      </c>
      <c r="AA3058" s="46">
        <v>0</v>
      </c>
      <c r="AB3058" s="46">
        <v>0</v>
      </c>
      <c r="AC3058" s="46">
        <v>0</v>
      </c>
      <c r="AD3058" s="46">
        <v>0</v>
      </c>
      <c r="AE3058" s="46">
        <v>0</v>
      </c>
      <c r="AF3058" s="46">
        <v>0</v>
      </c>
      <c r="AG3058" s="46">
        <v>3084.02</v>
      </c>
      <c r="AH3058" s="46">
        <v>3084.02</v>
      </c>
      <c r="AI3058" s="46">
        <v>3084.02</v>
      </c>
      <c r="AJ3058" s="46">
        <v>3084.02</v>
      </c>
      <c r="AK3058" s="46">
        <v>3084.02</v>
      </c>
      <c r="AL3058" s="46">
        <v>3084.02</v>
      </c>
      <c r="AM3058" s="46">
        <v>0</v>
      </c>
    </row>
    <row r="3059" spans="5:39" x14ac:dyDescent="0.2">
      <c r="E3059" s="47">
        <v>306</v>
      </c>
      <c r="F3059" s="47">
        <v>318</v>
      </c>
      <c r="G3059" s="47" t="s">
        <v>253</v>
      </c>
      <c r="H3059" s="47" t="s">
        <v>297</v>
      </c>
      <c r="I3059" s="47" t="s">
        <v>713</v>
      </c>
      <c r="J3059" s="533">
        <v>60000012</v>
      </c>
      <c r="K3059" s="14" t="s">
        <v>59</v>
      </c>
      <c r="L3059" s="14" t="s">
        <v>54</v>
      </c>
      <c r="M3059" s="45">
        <v>3059</v>
      </c>
      <c r="N3059" s="45">
        <v>1</v>
      </c>
      <c r="O3059" s="46">
        <v>4836.8599999999997</v>
      </c>
      <c r="Q3059" s="12" t="s">
        <v>376</v>
      </c>
      <c r="T3059" s="59" t="s">
        <v>73</v>
      </c>
      <c r="U3059" s="14">
        <v>0</v>
      </c>
      <c r="V3059" s="59" t="s">
        <v>175</v>
      </c>
      <c r="Y3059" s="46">
        <v>0</v>
      </c>
      <c r="Z3059" s="46">
        <v>0</v>
      </c>
      <c r="AA3059" s="46">
        <v>0</v>
      </c>
      <c r="AB3059" s="46">
        <v>0</v>
      </c>
      <c r="AC3059" s="46">
        <v>0</v>
      </c>
      <c r="AD3059" s="46">
        <v>0</v>
      </c>
      <c r="AE3059" s="46">
        <v>0</v>
      </c>
      <c r="AF3059" s="46">
        <v>0</v>
      </c>
      <c r="AG3059" s="46">
        <v>0</v>
      </c>
      <c r="AH3059" s="46">
        <v>0</v>
      </c>
      <c r="AI3059" s="46">
        <v>14209.93</v>
      </c>
      <c r="AJ3059" s="46">
        <v>7380.34</v>
      </c>
      <c r="AK3059" s="46">
        <v>1848.33</v>
      </c>
      <c r="AL3059" s="46">
        <v>4836.8599999999997</v>
      </c>
      <c r="AM3059" s="46">
        <v>0</v>
      </c>
    </row>
    <row r="3060" spans="5:39" x14ac:dyDescent="0.2">
      <c r="E3060" s="47">
        <v>306</v>
      </c>
      <c r="F3060" s="47">
        <v>318</v>
      </c>
      <c r="G3060" s="47" t="s">
        <v>253</v>
      </c>
      <c r="H3060" s="47" t="s">
        <v>297</v>
      </c>
      <c r="I3060" s="47" t="s">
        <v>713</v>
      </c>
      <c r="J3060" s="533">
        <v>60000012</v>
      </c>
      <c r="K3060" s="14" t="s">
        <v>59</v>
      </c>
      <c r="L3060" s="14" t="s">
        <v>58</v>
      </c>
      <c r="M3060" s="45">
        <v>3060</v>
      </c>
      <c r="N3060" s="45">
        <v>1</v>
      </c>
      <c r="O3060" s="46">
        <v>281.99999999999909</v>
      </c>
      <c r="Q3060" s="12" t="s">
        <v>376</v>
      </c>
      <c r="T3060" s="59" t="s">
        <v>73</v>
      </c>
      <c r="U3060" s="14">
        <v>0</v>
      </c>
      <c r="V3060" s="59" t="s">
        <v>175</v>
      </c>
      <c r="Y3060" s="46">
        <v>0</v>
      </c>
      <c r="Z3060" s="46">
        <v>0</v>
      </c>
      <c r="AA3060" s="46">
        <v>0</v>
      </c>
      <c r="AB3060" s="46">
        <v>0</v>
      </c>
      <c r="AC3060" s="46">
        <v>0</v>
      </c>
      <c r="AD3060" s="46">
        <v>0</v>
      </c>
      <c r="AE3060" s="46">
        <v>0</v>
      </c>
      <c r="AF3060" s="46">
        <v>0</v>
      </c>
      <c r="AG3060" s="46">
        <v>0</v>
      </c>
      <c r="AH3060" s="46">
        <v>0</v>
      </c>
      <c r="AI3060" s="46">
        <v>0</v>
      </c>
      <c r="AJ3060" s="46">
        <v>282</v>
      </c>
      <c r="AK3060" s="46">
        <v>282.00000000000045</v>
      </c>
      <c r="AL3060" s="46">
        <v>281.99999999999909</v>
      </c>
      <c r="AM3060" s="46">
        <v>0</v>
      </c>
    </row>
    <row r="3061" spans="5:39" x14ac:dyDescent="0.2">
      <c r="E3061" s="47">
        <v>306</v>
      </c>
      <c r="F3061" s="47">
        <v>318</v>
      </c>
      <c r="G3061" s="47" t="s">
        <v>253</v>
      </c>
      <c r="H3061" s="47" t="s">
        <v>297</v>
      </c>
      <c r="I3061" s="47" t="s">
        <v>713</v>
      </c>
      <c r="J3061" s="533">
        <v>60000012</v>
      </c>
      <c r="K3061" s="14" t="s">
        <v>59</v>
      </c>
      <c r="L3061" s="14" t="s">
        <v>31</v>
      </c>
      <c r="M3061" s="45">
        <v>3061</v>
      </c>
      <c r="N3061" s="45">
        <v>1</v>
      </c>
      <c r="O3061" s="48">
        <v>8202.8799999999974</v>
      </c>
      <c r="Q3061" s="12" t="s">
        <v>376</v>
      </c>
      <c r="R3061" s="46">
        <v>7937.5966666666673</v>
      </c>
      <c r="T3061" s="59" t="s">
        <v>73</v>
      </c>
      <c r="U3061" s="14">
        <v>0</v>
      </c>
      <c r="V3061" s="59" t="s">
        <v>175</v>
      </c>
      <c r="X3061" s="46">
        <v>0</v>
      </c>
      <c r="Y3061" s="46">
        <v>0</v>
      </c>
      <c r="Z3061" s="46">
        <v>0</v>
      </c>
      <c r="AA3061" s="46">
        <v>0</v>
      </c>
      <c r="AB3061" s="46">
        <v>0</v>
      </c>
      <c r="AC3061" s="46">
        <v>0</v>
      </c>
      <c r="AD3061" s="46">
        <v>0</v>
      </c>
      <c r="AE3061" s="46">
        <v>0</v>
      </c>
      <c r="AF3061" s="46">
        <v>0</v>
      </c>
      <c r="AG3061" s="46">
        <v>3084.02</v>
      </c>
      <c r="AH3061" s="46">
        <v>3084.02</v>
      </c>
      <c r="AI3061" s="46">
        <v>17293.95</v>
      </c>
      <c r="AJ3061" s="46">
        <v>10746.36</v>
      </c>
      <c r="AK3061" s="46">
        <v>5214.3500000000004</v>
      </c>
      <c r="AL3061" s="46">
        <v>8202.8799999999974</v>
      </c>
      <c r="AM3061" s="46">
        <v>0</v>
      </c>
    </row>
    <row r="3062" spans="5:39" x14ac:dyDescent="0.2">
      <c r="E3062" s="47">
        <v>306</v>
      </c>
      <c r="F3062" s="47">
        <v>318</v>
      </c>
      <c r="G3062" s="47" t="s">
        <v>253</v>
      </c>
      <c r="H3062" s="47" t="s">
        <v>297</v>
      </c>
      <c r="I3062" s="47" t="s">
        <v>713</v>
      </c>
      <c r="J3062" s="533">
        <v>60000012</v>
      </c>
      <c r="K3062" s="14" t="s">
        <v>37</v>
      </c>
      <c r="L3062" s="14" t="s">
        <v>31</v>
      </c>
      <c r="M3062" s="45">
        <v>3062</v>
      </c>
      <c r="N3062" s="45">
        <v>1</v>
      </c>
      <c r="O3062" s="48">
        <v>0</v>
      </c>
      <c r="P3062" s="48"/>
      <c r="Q3062" s="12" t="s">
        <v>376</v>
      </c>
      <c r="R3062" s="46">
        <v>5701.3916666666664</v>
      </c>
      <c r="T3062" s="59" t="s">
        <v>73</v>
      </c>
      <c r="U3062" s="14">
        <v>0</v>
      </c>
      <c r="V3062" s="59" t="s">
        <v>175</v>
      </c>
      <c r="Y3062" s="46">
        <v>0</v>
      </c>
      <c r="Z3062" s="46">
        <v>0</v>
      </c>
      <c r="AA3062" s="46">
        <v>0</v>
      </c>
      <c r="AB3062" s="46">
        <v>0</v>
      </c>
      <c r="AC3062" s="46">
        <v>0</v>
      </c>
      <c r="AD3062" s="46">
        <v>0</v>
      </c>
      <c r="AE3062" s="46">
        <v>0</v>
      </c>
      <c r="AF3062" s="46">
        <v>0</v>
      </c>
      <c r="AG3062" s="46">
        <v>0</v>
      </c>
      <c r="AH3062" s="46">
        <v>0</v>
      </c>
      <c r="AI3062" s="46">
        <v>6168.04</v>
      </c>
      <c r="AJ3062" s="46">
        <v>28040.31</v>
      </c>
      <c r="AK3062" s="46">
        <v>0</v>
      </c>
      <c r="AL3062" s="46">
        <v>0</v>
      </c>
      <c r="AM3062" s="46">
        <v>2683.4459999999999</v>
      </c>
    </row>
    <row r="3063" spans="5:39" x14ac:dyDescent="0.2">
      <c r="E3063" s="47">
        <v>306</v>
      </c>
      <c r="F3063" s="47">
        <v>318</v>
      </c>
      <c r="G3063" s="47" t="s">
        <v>253</v>
      </c>
      <c r="H3063" s="47" t="s">
        <v>297</v>
      </c>
      <c r="I3063" s="47" t="s">
        <v>713</v>
      </c>
      <c r="J3063" s="533">
        <v>60000012</v>
      </c>
      <c r="K3063" s="14" t="s">
        <v>65</v>
      </c>
      <c r="L3063" s="14" t="s">
        <v>31</v>
      </c>
      <c r="M3063" s="45">
        <v>3063</v>
      </c>
      <c r="N3063" s="45">
        <v>1</v>
      </c>
      <c r="O3063" s="52">
        <v>13417.230000000005</v>
      </c>
      <c r="P3063" s="48">
        <v>2683.4459999999999</v>
      </c>
      <c r="Q3063" s="12" t="s">
        <v>376</v>
      </c>
      <c r="R3063" s="46">
        <v>2236.2050000000008</v>
      </c>
      <c r="T3063" s="59" t="s">
        <v>73</v>
      </c>
      <c r="U3063" s="14">
        <v>0</v>
      </c>
      <c r="V3063" s="59" t="s">
        <v>175</v>
      </c>
      <c r="X3063" s="46">
        <v>0</v>
      </c>
      <c r="Y3063" s="46">
        <v>0</v>
      </c>
      <c r="Z3063" s="46">
        <v>0</v>
      </c>
      <c r="AA3063" s="46">
        <v>0</v>
      </c>
      <c r="AB3063" s="46">
        <v>0</v>
      </c>
      <c r="AC3063" s="46">
        <v>0</v>
      </c>
      <c r="AD3063" s="46">
        <v>0</v>
      </c>
      <c r="AE3063" s="46">
        <v>0</v>
      </c>
      <c r="AF3063" s="46">
        <v>0</v>
      </c>
      <c r="AG3063" s="46">
        <v>0</v>
      </c>
      <c r="AH3063" s="46">
        <v>0</v>
      </c>
      <c r="AI3063" s="46">
        <v>0</v>
      </c>
      <c r="AJ3063" s="46">
        <v>0</v>
      </c>
      <c r="AK3063" s="46">
        <v>5214.3500000000076</v>
      </c>
      <c r="AL3063" s="46">
        <v>8202.8799999999974</v>
      </c>
      <c r="AM3063" s="46">
        <v>0</v>
      </c>
    </row>
    <row r="3064" spans="5:39" x14ac:dyDescent="0.2">
      <c r="E3064" s="47">
        <v>306</v>
      </c>
      <c r="F3064" s="47">
        <v>318</v>
      </c>
      <c r="G3064" s="47" t="s">
        <v>253</v>
      </c>
      <c r="H3064" s="47" t="s">
        <v>297</v>
      </c>
      <c r="I3064" s="47" t="s">
        <v>713</v>
      </c>
      <c r="J3064" s="533">
        <v>60000012</v>
      </c>
      <c r="K3064" s="14" t="s">
        <v>64</v>
      </c>
      <c r="L3064" s="14" t="s">
        <v>57</v>
      </c>
      <c r="M3064" s="45">
        <v>3064</v>
      </c>
      <c r="N3064" s="45">
        <v>1</v>
      </c>
      <c r="O3064" s="46">
        <v>6168.04</v>
      </c>
      <c r="Q3064" s="12" t="s">
        <v>376</v>
      </c>
      <c r="T3064" s="59" t="s">
        <v>73</v>
      </c>
      <c r="U3064" s="14">
        <v>0</v>
      </c>
      <c r="V3064" s="59" t="s">
        <v>175</v>
      </c>
      <c r="X3064" s="46">
        <v>0</v>
      </c>
      <c r="Y3064" s="46">
        <v>0</v>
      </c>
      <c r="Z3064" s="46">
        <v>0</v>
      </c>
      <c r="AA3064" s="46">
        <v>0</v>
      </c>
      <c r="AB3064" s="46">
        <v>0</v>
      </c>
      <c r="AC3064" s="46">
        <v>0</v>
      </c>
      <c r="AD3064" s="46">
        <v>0</v>
      </c>
      <c r="AE3064" s="46">
        <v>0</v>
      </c>
      <c r="AF3064" s="46">
        <v>0</v>
      </c>
      <c r="AG3064" s="46">
        <v>3084.02</v>
      </c>
      <c r="AH3064" s="46">
        <v>6168.04</v>
      </c>
      <c r="AI3064" s="46">
        <v>3084.0199999999995</v>
      </c>
      <c r="AJ3064" s="46">
        <v>0</v>
      </c>
      <c r="AK3064" s="46">
        <v>3084.02</v>
      </c>
      <c r="AL3064" s="46">
        <v>6168.04</v>
      </c>
      <c r="AM3064" s="46">
        <v>3484.5940000000001</v>
      </c>
    </row>
    <row r="3065" spans="5:39" x14ac:dyDescent="0.2">
      <c r="E3065" s="47">
        <v>306</v>
      </c>
      <c r="F3065" s="47">
        <v>318</v>
      </c>
      <c r="G3065" s="47" t="s">
        <v>253</v>
      </c>
      <c r="H3065" s="47" t="s">
        <v>297</v>
      </c>
      <c r="I3065" s="47" t="s">
        <v>713</v>
      </c>
      <c r="J3065" s="533">
        <v>60000012</v>
      </c>
      <c r="K3065" s="14" t="s">
        <v>64</v>
      </c>
      <c r="L3065" s="14" t="s">
        <v>54</v>
      </c>
      <c r="M3065" s="45">
        <v>3065</v>
      </c>
      <c r="N3065" s="45">
        <v>1</v>
      </c>
      <c r="O3065" s="46">
        <v>6685.19</v>
      </c>
      <c r="Q3065" s="12" t="s">
        <v>376</v>
      </c>
      <c r="T3065" s="59" t="s">
        <v>73</v>
      </c>
      <c r="U3065" s="14">
        <v>0</v>
      </c>
      <c r="V3065" s="59" t="s">
        <v>175</v>
      </c>
      <c r="X3065" s="46">
        <v>0</v>
      </c>
      <c r="Y3065" s="46">
        <v>0</v>
      </c>
      <c r="Z3065" s="46">
        <v>0</v>
      </c>
      <c r="AA3065" s="46">
        <v>0</v>
      </c>
      <c r="AB3065" s="46">
        <v>0</v>
      </c>
      <c r="AC3065" s="46">
        <v>0</v>
      </c>
      <c r="AD3065" s="46">
        <v>0</v>
      </c>
      <c r="AE3065" s="46">
        <v>0</v>
      </c>
      <c r="AF3065" s="46">
        <v>0</v>
      </c>
      <c r="AG3065" s="46">
        <v>0</v>
      </c>
      <c r="AH3065" s="46">
        <v>0</v>
      </c>
      <c r="AI3065" s="46">
        <v>14209.93</v>
      </c>
      <c r="AJ3065" s="46">
        <v>0</v>
      </c>
      <c r="AK3065" s="46">
        <v>1848.33</v>
      </c>
      <c r="AL3065" s="46">
        <v>6685.19</v>
      </c>
      <c r="AM3065" s="46">
        <v>6685.19</v>
      </c>
    </row>
    <row r="3066" spans="5:39" x14ac:dyDescent="0.2">
      <c r="E3066" s="47">
        <v>306</v>
      </c>
      <c r="F3066" s="47">
        <v>318</v>
      </c>
      <c r="G3066" s="47" t="s">
        <v>253</v>
      </c>
      <c r="H3066" s="47" t="s">
        <v>297</v>
      </c>
      <c r="I3066" s="47" t="s">
        <v>713</v>
      </c>
      <c r="J3066" s="533">
        <v>60000012</v>
      </c>
      <c r="K3066" s="14" t="s">
        <v>64</v>
      </c>
      <c r="L3066" s="14" t="s">
        <v>58</v>
      </c>
      <c r="M3066" s="45">
        <v>3066</v>
      </c>
      <c r="N3066" s="45">
        <v>1</v>
      </c>
      <c r="O3066" s="46">
        <v>564.00000000000364</v>
      </c>
      <c r="Q3066" s="12" t="s">
        <v>376</v>
      </c>
      <c r="T3066" s="59" t="s">
        <v>73</v>
      </c>
      <c r="U3066" s="14">
        <v>0</v>
      </c>
      <c r="V3066" s="59" t="s">
        <v>175</v>
      </c>
      <c r="X3066" s="46">
        <v>0</v>
      </c>
      <c r="Y3066" s="46">
        <v>0</v>
      </c>
      <c r="Z3066" s="46">
        <v>0</v>
      </c>
      <c r="AA3066" s="46">
        <v>0</v>
      </c>
      <c r="AB3066" s="46">
        <v>0</v>
      </c>
      <c r="AC3066" s="46">
        <v>0</v>
      </c>
      <c r="AD3066" s="46">
        <v>0</v>
      </c>
      <c r="AE3066" s="46">
        <v>0</v>
      </c>
      <c r="AF3066" s="46">
        <v>0</v>
      </c>
      <c r="AG3066" s="46">
        <v>0</v>
      </c>
      <c r="AH3066" s="46">
        <v>0</v>
      </c>
      <c r="AI3066" s="46">
        <v>0</v>
      </c>
      <c r="AJ3066" s="46">
        <v>7.2759576141834259E-12</v>
      </c>
      <c r="AK3066" s="46">
        <v>282.00000000000591</v>
      </c>
      <c r="AL3066" s="46">
        <v>564.00000000000364</v>
      </c>
      <c r="AM3066" s="46">
        <v>564</v>
      </c>
    </row>
    <row r="3067" spans="5:39" x14ac:dyDescent="0.2">
      <c r="E3067" s="47">
        <v>306</v>
      </c>
      <c r="F3067" s="47">
        <v>318</v>
      </c>
      <c r="G3067" s="47" t="s">
        <v>253</v>
      </c>
      <c r="H3067" s="47" t="s">
        <v>297</v>
      </c>
      <c r="I3067" s="47" t="s">
        <v>713</v>
      </c>
      <c r="J3067" s="533">
        <v>60000012</v>
      </c>
      <c r="K3067" s="14" t="s">
        <v>67</v>
      </c>
      <c r="L3067" s="14" t="s">
        <v>67</v>
      </c>
      <c r="M3067" s="45">
        <v>3067</v>
      </c>
      <c r="N3067" s="45">
        <v>1</v>
      </c>
      <c r="O3067" s="53">
        <v>10.881664844382613</v>
      </c>
      <c r="P3067" s="54">
        <v>0.8816648443826125</v>
      </c>
      <c r="Q3067" s="55" t="s">
        <v>376</v>
      </c>
      <c r="R3067" s="56">
        <v>1.690339099282361</v>
      </c>
      <c r="S3067" s="57" t="s">
        <v>370</v>
      </c>
      <c r="T3067" s="60" t="s">
        <v>73</v>
      </c>
      <c r="U3067" s="14">
        <v>0</v>
      </c>
      <c r="V3067" s="60" t="s">
        <v>175</v>
      </c>
      <c r="Y3067" s="46">
        <v>10.881664844382613</v>
      </c>
      <c r="Z3067" s="46">
        <v>10.881664844382613</v>
      </c>
      <c r="AA3067" s="46">
        <v>10.881664844382613</v>
      </c>
      <c r="AB3067" s="46">
        <v>10.881664844382613</v>
      </c>
      <c r="AC3067" s="46">
        <v>10.881664844382613</v>
      </c>
      <c r="AD3067" s="46">
        <v>10.881664844382613</v>
      </c>
      <c r="AE3067" s="46">
        <v>10.881664844382613</v>
      </c>
      <c r="AF3067" s="46">
        <v>10.881664844382613</v>
      </c>
      <c r="AG3067" s="46">
        <v>10.881664844382613</v>
      </c>
      <c r="AH3067" s="46">
        <v>10.881664844382613</v>
      </c>
      <c r="AI3067" s="46">
        <v>10.881664844382613</v>
      </c>
      <c r="AJ3067" s="46">
        <v>10.881664844382613</v>
      </c>
      <c r="AK3067" s="46">
        <v>10.881664844382613</v>
      </c>
      <c r="AL3067" s="46">
        <v>10.881664844382613</v>
      </c>
      <c r="AM3067" s="46">
        <v>10.881664844382613</v>
      </c>
    </row>
    <row r="3068" spans="5:39" x14ac:dyDescent="0.2">
      <c r="E3068" s="14">
        <v>307</v>
      </c>
      <c r="F3068" s="14">
        <v>319</v>
      </c>
      <c r="G3068" s="14" t="s">
        <v>253</v>
      </c>
      <c r="H3068" s="14" t="s">
        <v>335</v>
      </c>
      <c r="I3068" s="14" t="s">
        <v>714</v>
      </c>
      <c r="J3068" s="531">
        <v>60000013</v>
      </c>
      <c r="K3068" s="14" t="s">
        <v>59</v>
      </c>
      <c r="L3068" s="14" t="s">
        <v>57</v>
      </c>
      <c r="M3068" s="45">
        <v>3068</v>
      </c>
      <c r="N3068" s="45">
        <v>1</v>
      </c>
      <c r="O3068" s="46">
        <v>1671.36</v>
      </c>
      <c r="Q3068" s="12">
        <v>0</v>
      </c>
      <c r="T3068" s="59">
        <v>0</v>
      </c>
      <c r="U3068" s="14">
        <v>0</v>
      </c>
      <c r="V3068" s="59" t="s">
        <v>175</v>
      </c>
      <c r="Y3068" s="46">
        <v>0</v>
      </c>
      <c r="Z3068" s="46">
        <v>0</v>
      </c>
      <c r="AA3068" s="46">
        <v>0</v>
      </c>
      <c r="AB3068" s="46">
        <v>0</v>
      </c>
      <c r="AC3068" s="46">
        <v>0</v>
      </c>
      <c r="AD3068" s="46">
        <v>0</v>
      </c>
      <c r="AE3068" s="46">
        <v>0</v>
      </c>
      <c r="AF3068" s="46">
        <v>0</v>
      </c>
      <c r="AG3068" s="46">
        <v>1671.36</v>
      </c>
      <c r="AH3068" s="46">
        <v>1671.36</v>
      </c>
      <c r="AI3068" s="46">
        <v>1671.36</v>
      </c>
      <c r="AJ3068" s="46">
        <v>1671.36</v>
      </c>
      <c r="AK3068" s="46">
        <v>1671.36</v>
      </c>
      <c r="AL3068" s="46">
        <v>1671.36</v>
      </c>
      <c r="AM3068" s="46">
        <v>0</v>
      </c>
    </row>
    <row r="3069" spans="5:39" x14ac:dyDescent="0.2">
      <c r="E3069" s="47">
        <v>307</v>
      </c>
      <c r="F3069" s="47">
        <v>319</v>
      </c>
      <c r="G3069" s="47" t="s">
        <v>253</v>
      </c>
      <c r="H3069" s="47" t="s">
        <v>335</v>
      </c>
      <c r="I3069" s="47" t="s">
        <v>714</v>
      </c>
      <c r="J3069" s="533">
        <v>60000013</v>
      </c>
      <c r="K3069" s="14" t="s">
        <v>59</v>
      </c>
      <c r="L3069" s="14" t="s">
        <v>54</v>
      </c>
      <c r="M3069" s="45">
        <v>3069</v>
      </c>
      <c r="N3069" s="45">
        <v>1</v>
      </c>
      <c r="O3069" s="46">
        <v>3001.2400000000002</v>
      </c>
      <c r="Q3069" s="12">
        <v>0</v>
      </c>
      <c r="T3069" s="59">
        <v>0</v>
      </c>
      <c r="U3069" s="14">
        <v>0</v>
      </c>
      <c r="V3069" s="59" t="s">
        <v>175</v>
      </c>
      <c r="Y3069" s="46">
        <v>0</v>
      </c>
      <c r="Z3069" s="46">
        <v>0</v>
      </c>
      <c r="AA3069" s="46">
        <v>0</v>
      </c>
      <c r="AB3069" s="46">
        <v>0</v>
      </c>
      <c r="AC3069" s="46">
        <v>0</v>
      </c>
      <c r="AD3069" s="46">
        <v>0</v>
      </c>
      <c r="AE3069" s="46">
        <v>0</v>
      </c>
      <c r="AF3069" s="46">
        <v>0</v>
      </c>
      <c r="AG3069" s="46">
        <v>0</v>
      </c>
      <c r="AH3069" s="46">
        <v>0</v>
      </c>
      <c r="AI3069" s="46">
        <v>5705.61</v>
      </c>
      <c r="AJ3069" s="46">
        <v>3768.8399999999997</v>
      </c>
      <c r="AK3069" s="46">
        <v>2082.8100000000004</v>
      </c>
      <c r="AL3069" s="46">
        <v>3001.2400000000002</v>
      </c>
      <c r="AM3069" s="46">
        <v>0</v>
      </c>
    </row>
    <row r="3070" spans="5:39" x14ac:dyDescent="0.2">
      <c r="E3070" s="47">
        <v>307</v>
      </c>
      <c r="F3070" s="47">
        <v>319</v>
      </c>
      <c r="G3070" s="47" t="s">
        <v>253</v>
      </c>
      <c r="H3070" s="47" t="s">
        <v>335</v>
      </c>
      <c r="I3070" s="47" t="s">
        <v>714</v>
      </c>
      <c r="J3070" s="533">
        <v>60000013</v>
      </c>
      <c r="K3070" s="14" t="s">
        <v>59</v>
      </c>
      <c r="L3070" s="14" t="s">
        <v>58</v>
      </c>
      <c r="M3070" s="45">
        <v>3070</v>
      </c>
      <c r="N3070" s="45">
        <v>1</v>
      </c>
      <c r="O3070" s="46">
        <v>282.00000000000045</v>
      </c>
      <c r="Q3070" s="12">
        <v>0</v>
      </c>
      <c r="T3070" s="59">
        <v>0</v>
      </c>
      <c r="U3070" s="14">
        <v>0</v>
      </c>
      <c r="V3070" s="59" t="s">
        <v>175</v>
      </c>
      <c r="Y3070" s="46">
        <v>0</v>
      </c>
      <c r="Z3070" s="46">
        <v>0</v>
      </c>
      <c r="AA3070" s="46">
        <v>0</v>
      </c>
      <c r="AB3070" s="46">
        <v>0</v>
      </c>
      <c r="AC3070" s="46">
        <v>0</v>
      </c>
      <c r="AD3070" s="46">
        <v>0</v>
      </c>
      <c r="AE3070" s="46">
        <v>0</v>
      </c>
      <c r="AF3070" s="46">
        <v>0</v>
      </c>
      <c r="AG3070" s="46">
        <v>0</v>
      </c>
      <c r="AH3070" s="46">
        <v>0</v>
      </c>
      <c r="AI3070" s="46">
        <v>0</v>
      </c>
      <c r="AJ3070" s="46">
        <v>282.00000000000045</v>
      </c>
      <c r="AK3070" s="46">
        <v>282</v>
      </c>
      <c r="AL3070" s="46">
        <v>282.00000000000045</v>
      </c>
      <c r="AM3070" s="46">
        <v>0</v>
      </c>
    </row>
    <row r="3071" spans="5:39" x14ac:dyDescent="0.2">
      <c r="E3071" s="47">
        <v>307</v>
      </c>
      <c r="F3071" s="47">
        <v>319</v>
      </c>
      <c r="G3071" s="47" t="s">
        <v>253</v>
      </c>
      <c r="H3071" s="47" t="s">
        <v>335</v>
      </c>
      <c r="I3071" s="47" t="s">
        <v>714</v>
      </c>
      <c r="J3071" s="533">
        <v>60000013</v>
      </c>
      <c r="K3071" s="14" t="s">
        <v>59</v>
      </c>
      <c r="L3071" s="14" t="s">
        <v>31</v>
      </c>
      <c r="M3071" s="45">
        <v>3071</v>
      </c>
      <c r="N3071" s="45">
        <v>1</v>
      </c>
      <c r="O3071" s="48">
        <v>4954.6000000000004</v>
      </c>
      <c r="Q3071" s="12">
        <v>0</v>
      </c>
      <c r="R3071" s="46">
        <v>4238.7766666666657</v>
      </c>
      <c r="T3071" s="59">
        <v>0</v>
      </c>
      <c r="U3071" s="14">
        <v>0</v>
      </c>
      <c r="V3071" s="59" t="s">
        <v>175</v>
      </c>
      <c r="X3071" s="46">
        <v>0</v>
      </c>
      <c r="Y3071" s="46">
        <v>0</v>
      </c>
      <c r="Z3071" s="46">
        <v>0</v>
      </c>
      <c r="AA3071" s="46">
        <v>0</v>
      </c>
      <c r="AB3071" s="46">
        <v>0</v>
      </c>
      <c r="AC3071" s="46">
        <v>0</v>
      </c>
      <c r="AD3071" s="46">
        <v>0</v>
      </c>
      <c r="AE3071" s="46">
        <v>0</v>
      </c>
      <c r="AF3071" s="46">
        <v>0</v>
      </c>
      <c r="AG3071" s="46">
        <v>1671.36</v>
      </c>
      <c r="AH3071" s="46">
        <v>1671.36</v>
      </c>
      <c r="AI3071" s="46">
        <v>7376.9699999999993</v>
      </c>
      <c r="AJ3071" s="46">
        <v>5722.2000000000007</v>
      </c>
      <c r="AK3071" s="46">
        <v>4036.17</v>
      </c>
      <c r="AL3071" s="46">
        <v>4954.6000000000004</v>
      </c>
      <c r="AM3071" s="46">
        <v>0</v>
      </c>
    </row>
    <row r="3072" spans="5:39" x14ac:dyDescent="0.2">
      <c r="E3072" s="47">
        <v>307</v>
      </c>
      <c r="F3072" s="47">
        <v>319</v>
      </c>
      <c r="G3072" s="47" t="s">
        <v>253</v>
      </c>
      <c r="H3072" s="47" t="s">
        <v>335</v>
      </c>
      <c r="I3072" s="47" t="s">
        <v>714</v>
      </c>
      <c r="J3072" s="533">
        <v>60000013</v>
      </c>
      <c r="K3072" s="14" t="s">
        <v>37</v>
      </c>
      <c r="L3072" s="14" t="s">
        <v>31</v>
      </c>
      <c r="M3072" s="45">
        <v>3072</v>
      </c>
      <c r="N3072" s="45">
        <v>1</v>
      </c>
      <c r="O3072" s="48">
        <v>4036.17</v>
      </c>
      <c r="P3072" s="48"/>
      <c r="Q3072" s="12">
        <v>0</v>
      </c>
      <c r="R3072" s="46">
        <v>3413.0099999999998</v>
      </c>
      <c r="T3072" s="59">
        <v>0</v>
      </c>
      <c r="U3072" s="14">
        <v>0</v>
      </c>
      <c r="V3072" s="59" t="s">
        <v>175</v>
      </c>
      <c r="Y3072" s="46">
        <v>0</v>
      </c>
      <c r="Z3072" s="46">
        <v>0</v>
      </c>
      <c r="AA3072" s="46">
        <v>0</v>
      </c>
      <c r="AB3072" s="46">
        <v>0</v>
      </c>
      <c r="AC3072" s="46">
        <v>0</v>
      </c>
      <c r="AD3072" s="46">
        <v>0</v>
      </c>
      <c r="AE3072" s="46">
        <v>0</v>
      </c>
      <c r="AF3072" s="46">
        <v>0</v>
      </c>
      <c r="AG3072" s="46">
        <v>0</v>
      </c>
      <c r="AH3072" s="46">
        <v>0</v>
      </c>
      <c r="AI3072" s="46">
        <v>3342.72</v>
      </c>
      <c r="AJ3072" s="46">
        <v>0</v>
      </c>
      <c r="AK3072" s="46">
        <v>13099.17</v>
      </c>
      <c r="AL3072" s="46">
        <v>4036.17</v>
      </c>
      <c r="AM3072" s="46">
        <v>1981.8400000000001</v>
      </c>
    </row>
    <row r="3073" spans="5:39" x14ac:dyDescent="0.2">
      <c r="E3073" s="47">
        <v>307</v>
      </c>
      <c r="F3073" s="47">
        <v>319</v>
      </c>
      <c r="G3073" s="47" t="s">
        <v>253</v>
      </c>
      <c r="H3073" s="47" t="s">
        <v>335</v>
      </c>
      <c r="I3073" s="47" t="s">
        <v>714</v>
      </c>
      <c r="J3073" s="533">
        <v>60000013</v>
      </c>
      <c r="K3073" s="14" t="s">
        <v>65</v>
      </c>
      <c r="L3073" s="14" t="s">
        <v>31</v>
      </c>
      <c r="M3073" s="45">
        <v>3073</v>
      </c>
      <c r="N3073" s="45">
        <v>1</v>
      </c>
      <c r="O3073" s="52">
        <v>4954.6000000000004</v>
      </c>
      <c r="P3073" s="48">
        <v>1981.8400000000001</v>
      </c>
      <c r="Q3073" s="12">
        <v>0</v>
      </c>
      <c r="R3073" s="46">
        <v>825.76666666666677</v>
      </c>
      <c r="T3073" s="59">
        <v>0</v>
      </c>
      <c r="U3073" s="14">
        <v>0</v>
      </c>
      <c r="V3073" s="59" t="s">
        <v>175</v>
      </c>
      <c r="X3073" s="46">
        <v>0</v>
      </c>
      <c r="Y3073" s="46">
        <v>0</v>
      </c>
      <c r="Z3073" s="46">
        <v>0</v>
      </c>
      <c r="AA3073" s="46">
        <v>0</v>
      </c>
      <c r="AB3073" s="46">
        <v>0</v>
      </c>
      <c r="AC3073" s="46">
        <v>0</v>
      </c>
      <c r="AD3073" s="46">
        <v>0</v>
      </c>
      <c r="AE3073" s="46">
        <v>0</v>
      </c>
      <c r="AF3073" s="46">
        <v>0</v>
      </c>
      <c r="AG3073" s="46">
        <v>0</v>
      </c>
      <c r="AH3073" s="46">
        <v>0</v>
      </c>
      <c r="AI3073" s="46">
        <v>0</v>
      </c>
      <c r="AJ3073" s="46">
        <v>0</v>
      </c>
      <c r="AK3073" s="46">
        <v>0</v>
      </c>
      <c r="AL3073" s="46">
        <v>4954.6000000000004</v>
      </c>
      <c r="AM3073" s="46">
        <v>0</v>
      </c>
    </row>
    <row r="3074" spans="5:39" x14ac:dyDescent="0.2">
      <c r="E3074" s="47">
        <v>307</v>
      </c>
      <c r="F3074" s="47">
        <v>319</v>
      </c>
      <c r="G3074" s="47" t="s">
        <v>253</v>
      </c>
      <c r="H3074" s="47" t="s">
        <v>335</v>
      </c>
      <c r="I3074" s="47" t="s">
        <v>714</v>
      </c>
      <c r="J3074" s="533">
        <v>60000013</v>
      </c>
      <c r="K3074" s="14" t="s">
        <v>64</v>
      </c>
      <c r="L3074" s="14" t="s">
        <v>57</v>
      </c>
      <c r="M3074" s="45">
        <v>3074</v>
      </c>
      <c r="N3074" s="45">
        <v>1</v>
      </c>
      <c r="O3074" s="46">
        <v>0</v>
      </c>
      <c r="Q3074" s="12">
        <v>0</v>
      </c>
      <c r="T3074" s="59">
        <v>0</v>
      </c>
      <c r="U3074" s="14">
        <v>0</v>
      </c>
      <c r="V3074" s="59" t="s">
        <v>175</v>
      </c>
      <c r="X3074" s="46">
        <v>0</v>
      </c>
      <c r="Y3074" s="46">
        <v>0</v>
      </c>
      <c r="Z3074" s="46">
        <v>0</v>
      </c>
      <c r="AA3074" s="46">
        <v>0</v>
      </c>
      <c r="AB3074" s="46">
        <v>0</v>
      </c>
      <c r="AC3074" s="46">
        <v>0</v>
      </c>
      <c r="AD3074" s="46">
        <v>0</v>
      </c>
      <c r="AE3074" s="46">
        <v>0</v>
      </c>
      <c r="AF3074" s="46">
        <v>0</v>
      </c>
      <c r="AG3074" s="46">
        <v>1671.36</v>
      </c>
      <c r="AH3074" s="46">
        <v>3342.72</v>
      </c>
      <c r="AI3074" s="46">
        <v>1671.3600000000001</v>
      </c>
      <c r="AJ3074" s="46">
        <v>3342.7200000000003</v>
      </c>
      <c r="AK3074" s="46">
        <v>0</v>
      </c>
      <c r="AL3074" s="46">
        <v>0</v>
      </c>
      <c r="AM3074" s="46">
        <v>0</v>
      </c>
    </row>
    <row r="3075" spans="5:39" x14ac:dyDescent="0.2">
      <c r="E3075" s="47">
        <v>307</v>
      </c>
      <c r="F3075" s="47">
        <v>319</v>
      </c>
      <c r="G3075" s="47" t="s">
        <v>253</v>
      </c>
      <c r="H3075" s="47" t="s">
        <v>335</v>
      </c>
      <c r="I3075" s="47" t="s">
        <v>714</v>
      </c>
      <c r="J3075" s="533">
        <v>60000013</v>
      </c>
      <c r="K3075" s="14" t="s">
        <v>64</v>
      </c>
      <c r="L3075" s="14" t="s">
        <v>54</v>
      </c>
      <c r="M3075" s="45">
        <v>3075</v>
      </c>
      <c r="N3075" s="45">
        <v>1</v>
      </c>
      <c r="O3075" s="46">
        <v>4108.5999999999976</v>
      </c>
      <c r="Q3075" s="12">
        <v>0</v>
      </c>
      <c r="T3075" s="59">
        <v>0</v>
      </c>
      <c r="U3075" s="14">
        <v>0</v>
      </c>
      <c r="V3075" s="59" t="s">
        <v>175</v>
      </c>
      <c r="X3075" s="46">
        <v>0</v>
      </c>
      <c r="Y3075" s="46">
        <v>0</v>
      </c>
      <c r="Z3075" s="46">
        <v>0</v>
      </c>
      <c r="AA3075" s="46">
        <v>0</v>
      </c>
      <c r="AB3075" s="46">
        <v>0</v>
      </c>
      <c r="AC3075" s="46">
        <v>0</v>
      </c>
      <c r="AD3075" s="46">
        <v>0</v>
      </c>
      <c r="AE3075" s="46">
        <v>0</v>
      </c>
      <c r="AF3075" s="46">
        <v>0</v>
      </c>
      <c r="AG3075" s="46">
        <v>0</v>
      </c>
      <c r="AH3075" s="46">
        <v>0</v>
      </c>
      <c r="AI3075" s="46">
        <v>5705.61</v>
      </c>
      <c r="AJ3075" s="46">
        <v>9474.4499999999989</v>
      </c>
      <c r="AK3075" s="46">
        <v>3472.1699999999983</v>
      </c>
      <c r="AL3075" s="46">
        <v>4108.5999999999976</v>
      </c>
      <c r="AM3075" s="46">
        <v>2126.7599999999975</v>
      </c>
    </row>
    <row r="3076" spans="5:39" x14ac:dyDescent="0.2">
      <c r="E3076" s="47">
        <v>307</v>
      </c>
      <c r="F3076" s="47">
        <v>319</v>
      </c>
      <c r="G3076" s="47" t="s">
        <v>253</v>
      </c>
      <c r="H3076" s="47" t="s">
        <v>335</v>
      </c>
      <c r="I3076" s="47" t="s">
        <v>714</v>
      </c>
      <c r="J3076" s="533">
        <v>60000013</v>
      </c>
      <c r="K3076" s="14" t="s">
        <v>64</v>
      </c>
      <c r="L3076" s="14" t="s">
        <v>58</v>
      </c>
      <c r="M3076" s="45">
        <v>3076</v>
      </c>
      <c r="N3076" s="45">
        <v>1</v>
      </c>
      <c r="O3076" s="46">
        <v>846.00000000000091</v>
      </c>
      <c r="Q3076" s="12">
        <v>0</v>
      </c>
      <c r="T3076" s="59">
        <v>0</v>
      </c>
      <c r="U3076" s="14">
        <v>0</v>
      </c>
      <c r="V3076" s="59" t="s">
        <v>175</v>
      </c>
      <c r="X3076" s="46">
        <v>0</v>
      </c>
      <c r="Y3076" s="46">
        <v>0</v>
      </c>
      <c r="Z3076" s="46">
        <v>0</v>
      </c>
      <c r="AA3076" s="46">
        <v>0</v>
      </c>
      <c r="AB3076" s="46">
        <v>0</v>
      </c>
      <c r="AC3076" s="46">
        <v>0</v>
      </c>
      <c r="AD3076" s="46">
        <v>0</v>
      </c>
      <c r="AE3076" s="46">
        <v>0</v>
      </c>
      <c r="AF3076" s="46">
        <v>0</v>
      </c>
      <c r="AG3076" s="46">
        <v>0</v>
      </c>
      <c r="AH3076" s="46">
        <v>0</v>
      </c>
      <c r="AI3076" s="46">
        <v>0</v>
      </c>
      <c r="AJ3076" s="46">
        <v>282.00000000000182</v>
      </c>
      <c r="AK3076" s="46">
        <v>564</v>
      </c>
      <c r="AL3076" s="46">
        <v>846.00000000000091</v>
      </c>
      <c r="AM3076" s="46">
        <v>846.00000000000091</v>
      </c>
    </row>
    <row r="3077" spans="5:39" x14ac:dyDescent="0.2">
      <c r="E3077" s="47">
        <v>307</v>
      </c>
      <c r="F3077" s="47">
        <v>319</v>
      </c>
      <c r="G3077" s="47" t="s">
        <v>253</v>
      </c>
      <c r="H3077" s="47" t="s">
        <v>335</v>
      </c>
      <c r="I3077" s="47" t="s">
        <v>714</v>
      </c>
      <c r="J3077" s="533">
        <v>60000013</v>
      </c>
      <c r="K3077" s="14" t="s">
        <v>67</v>
      </c>
      <c r="L3077" s="14" t="s">
        <v>67</v>
      </c>
      <c r="M3077" s="45">
        <v>3077</v>
      </c>
      <c r="N3077" s="45">
        <v>1</v>
      </c>
      <c r="O3077" s="53">
        <v>0</v>
      </c>
      <c r="P3077" s="54">
        <v>0</v>
      </c>
      <c r="Q3077" s="55">
        <v>0</v>
      </c>
      <c r="R3077" s="56">
        <v>0</v>
      </c>
      <c r="S3077" s="57">
        <v>0</v>
      </c>
      <c r="T3077" s="60">
        <v>0</v>
      </c>
      <c r="U3077" s="14">
        <v>0</v>
      </c>
      <c r="V3077" s="60" t="s">
        <v>175</v>
      </c>
      <c r="Y3077" s="46">
        <v>0</v>
      </c>
      <c r="Z3077" s="46">
        <v>0</v>
      </c>
      <c r="AA3077" s="46">
        <v>0</v>
      </c>
      <c r="AB3077" s="46">
        <v>0</v>
      </c>
      <c r="AC3077" s="46">
        <v>0</v>
      </c>
      <c r="AD3077" s="46">
        <v>0</v>
      </c>
      <c r="AE3077" s="46">
        <v>0</v>
      </c>
      <c r="AF3077" s="46">
        <v>0</v>
      </c>
      <c r="AG3077" s="46">
        <v>0</v>
      </c>
      <c r="AH3077" s="46">
        <v>0</v>
      </c>
      <c r="AI3077" s="46">
        <v>0</v>
      </c>
      <c r="AJ3077" s="46">
        <v>0</v>
      </c>
      <c r="AK3077" s="46">
        <v>0</v>
      </c>
      <c r="AL3077" s="46">
        <v>0</v>
      </c>
      <c r="AM3077" s="46">
        <v>0</v>
      </c>
    </row>
    <row r="3078" spans="5:39" x14ac:dyDescent="0.2">
      <c r="E3078" s="14">
        <v>308</v>
      </c>
      <c r="F3078" s="14">
        <v>320</v>
      </c>
      <c r="G3078" s="14" t="s">
        <v>253</v>
      </c>
      <c r="H3078" s="14" t="s">
        <v>298</v>
      </c>
      <c r="I3078" s="14" t="s">
        <v>715</v>
      </c>
      <c r="J3078" s="531">
        <v>60000014</v>
      </c>
      <c r="K3078" s="14" t="s">
        <v>59</v>
      </c>
      <c r="L3078" s="14" t="s">
        <v>57</v>
      </c>
      <c r="M3078" s="45">
        <v>3078</v>
      </c>
      <c r="N3078" s="45">
        <v>1</v>
      </c>
      <c r="O3078" s="46">
        <v>1746.25</v>
      </c>
      <c r="Q3078" s="12">
        <v>0</v>
      </c>
      <c r="T3078" s="59">
        <v>0</v>
      </c>
      <c r="U3078" s="14">
        <v>0</v>
      </c>
      <c r="V3078" s="59" t="s">
        <v>174</v>
      </c>
      <c r="Y3078" s="46">
        <v>0</v>
      </c>
      <c r="Z3078" s="46">
        <v>0</v>
      </c>
      <c r="AA3078" s="46">
        <v>0</v>
      </c>
      <c r="AB3078" s="46">
        <v>0</v>
      </c>
      <c r="AC3078" s="46">
        <v>0</v>
      </c>
      <c r="AD3078" s="46">
        <v>0</v>
      </c>
      <c r="AE3078" s="46">
        <v>0</v>
      </c>
      <c r="AF3078" s="46">
        <v>0</v>
      </c>
      <c r="AG3078" s="46">
        <v>1746.25</v>
      </c>
      <c r="AH3078" s="46">
        <v>1746.25</v>
      </c>
      <c r="AI3078" s="46">
        <v>1746.25</v>
      </c>
      <c r="AJ3078" s="46">
        <v>1746.25</v>
      </c>
      <c r="AK3078" s="46">
        <v>1746.25</v>
      </c>
      <c r="AL3078" s="46">
        <v>1746.25</v>
      </c>
      <c r="AM3078" s="46">
        <v>0</v>
      </c>
    </row>
    <row r="3079" spans="5:39" x14ac:dyDescent="0.2">
      <c r="E3079" s="47">
        <v>308</v>
      </c>
      <c r="F3079" s="47">
        <v>320</v>
      </c>
      <c r="G3079" s="47" t="s">
        <v>253</v>
      </c>
      <c r="H3079" s="47" t="s">
        <v>298</v>
      </c>
      <c r="I3079" s="47" t="s">
        <v>715</v>
      </c>
      <c r="J3079" s="533">
        <v>60000014</v>
      </c>
      <c r="K3079" s="14" t="s">
        <v>59</v>
      </c>
      <c r="L3079" s="14" t="s">
        <v>54</v>
      </c>
      <c r="M3079" s="45">
        <v>3079</v>
      </c>
      <c r="N3079" s="45">
        <v>1</v>
      </c>
      <c r="O3079" s="46">
        <v>3122.44</v>
      </c>
      <c r="Q3079" s="12">
        <v>0</v>
      </c>
      <c r="T3079" s="59">
        <v>0</v>
      </c>
      <c r="U3079" s="14">
        <v>0</v>
      </c>
      <c r="V3079" s="59" t="s">
        <v>174</v>
      </c>
      <c r="Y3079" s="46">
        <v>0</v>
      </c>
      <c r="Z3079" s="46">
        <v>0</v>
      </c>
      <c r="AA3079" s="46">
        <v>0</v>
      </c>
      <c r="AB3079" s="46">
        <v>0</v>
      </c>
      <c r="AC3079" s="46">
        <v>0</v>
      </c>
      <c r="AD3079" s="46">
        <v>0</v>
      </c>
      <c r="AE3079" s="46">
        <v>0</v>
      </c>
      <c r="AF3079" s="46">
        <v>0</v>
      </c>
      <c r="AG3079" s="46">
        <v>0</v>
      </c>
      <c r="AH3079" s="46">
        <v>0</v>
      </c>
      <c r="AI3079" s="46">
        <v>7475.64</v>
      </c>
      <c r="AJ3079" s="46">
        <v>-603.50000000000057</v>
      </c>
      <c r="AK3079" s="46">
        <v>311.95</v>
      </c>
      <c r="AL3079" s="46">
        <v>3122.44</v>
      </c>
      <c r="AM3079" s="46">
        <v>0</v>
      </c>
    </row>
    <row r="3080" spans="5:39" x14ac:dyDescent="0.2">
      <c r="E3080" s="47">
        <v>308</v>
      </c>
      <c r="F3080" s="47">
        <v>320</v>
      </c>
      <c r="G3080" s="47" t="s">
        <v>253</v>
      </c>
      <c r="H3080" s="47" t="s">
        <v>298</v>
      </c>
      <c r="I3080" s="47" t="s">
        <v>715</v>
      </c>
      <c r="J3080" s="533">
        <v>60000014</v>
      </c>
      <c r="K3080" s="14" t="s">
        <v>59</v>
      </c>
      <c r="L3080" s="14" t="s">
        <v>58</v>
      </c>
      <c r="M3080" s="45">
        <v>3080</v>
      </c>
      <c r="N3080" s="45">
        <v>1</v>
      </c>
      <c r="O3080" s="46">
        <v>281.99999999999955</v>
      </c>
      <c r="Q3080" s="12">
        <v>0</v>
      </c>
      <c r="T3080" s="59">
        <v>0</v>
      </c>
      <c r="U3080" s="14">
        <v>0</v>
      </c>
      <c r="V3080" s="59" t="s">
        <v>174</v>
      </c>
      <c r="Y3080" s="46">
        <v>0</v>
      </c>
      <c r="Z3080" s="46">
        <v>0</v>
      </c>
      <c r="AA3080" s="46">
        <v>0</v>
      </c>
      <c r="AB3080" s="46">
        <v>0</v>
      </c>
      <c r="AC3080" s="46">
        <v>0</v>
      </c>
      <c r="AD3080" s="46">
        <v>0</v>
      </c>
      <c r="AE3080" s="46">
        <v>0</v>
      </c>
      <c r="AF3080" s="46">
        <v>0</v>
      </c>
      <c r="AG3080" s="46">
        <v>0</v>
      </c>
      <c r="AH3080" s="46">
        <v>0</v>
      </c>
      <c r="AI3080" s="46">
        <v>0</v>
      </c>
      <c r="AJ3080" s="46">
        <v>282.00000000000057</v>
      </c>
      <c r="AK3080" s="46">
        <v>281.99999999999983</v>
      </c>
      <c r="AL3080" s="46">
        <v>281.99999999999955</v>
      </c>
      <c r="AM3080" s="46">
        <v>0</v>
      </c>
    </row>
    <row r="3081" spans="5:39" x14ac:dyDescent="0.2">
      <c r="E3081" s="47">
        <v>308</v>
      </c>
      <c r="F3081" s="47">
        <v>320</v>
      </c>
      <c r="G3081" s="47" t="s">
        <v>253</v>
      </c>
      <c r="H3081" s="47" t="s">
        <v>298</v>
      </c>
      <c r="I3081" s="47" t="s">
        <v>715</v>
      </c>
      <c r="J3081" s="533">
        <v>60000014</v>
      </c>
      <c r="K3081" s="14" t="s">
        <v>59</v>
      </c>
      <c r="L3081" s="14" t="s">
        <v>31</v>
      </c>
      <c r="M3081" s="45">
        <v>3081</v>
      </c>
      <c r="N3081" s="45">
        <v>1</v>
      </c>
      <c r="O3081" s="48">
        <v>5150.6900000000005</v>
      </c>
      <c r="Q3081" s="12">
        <v>0</v>
      </c>
      <c r="R3081" s="46">
        <v>3605.0049999999997</v>
      </c>
      <c r="T3081" s="59">
        <v>0</v>
      </c>
      <c r="U3081" s="14">
        <v>0</v>
      </c>
      <c r="V3081" s="59" t="s">
        <v>174</v>
      </c>
      <c r="X3081" s="46">
        <v>0</v>
      </c>
      <c r="Y3081" s="46">
        <v>0</v>
      </c>
      <c r="Z3081" s="46">
        <v>0</v>
      </c>
      <c r="AA3081" s="46">
        <v>0</v>
      </c>
      <c r="AB3081" s="46">
        <v>0</v>
      </c>
      <c r="AC3081" s="46">
        <v>0</v>
      </c>
      <c r="AD3081" s="46">
        <v>0</v>
      </c>
      <c r="AE3081" s="46">
        <v>0</v>
      </c>
      <c r="AF3081" s="46">
        <v>0</v>
      </c>
      <c r="AG3081" s="46">
        <v>1746.25</v>
      </c>
      <c r="AH3081" s="46">
        <v>1746.25</v>
      </c>
      <c r="AI3081" s="46">
        <v>9221.89</v>
      </c>
      <c r="AJ3081" s="46">
        <v>1424.75</v>
      </c>
      <c r="AK3081" s="46">
        <v>2340.1999999999998</v>
      </c>
      <c r="AL3081" s="46">
        <v>5150.6900000000005</v>
      </c>
      <c r="AM3081" s="46">
        <v>0</v>
      </c>
    </row>
    <row r="3082" spans="5:39" x14ac:dyDescent="0.2">
      <c r="E3082" s="47">
        <v>308</v>
      </c>
      <c r="F3082" s="47">
        <v>320</v>
      </c>
      <c r="G3082" s="47" t="s">
        <v>253</v>
      </c>
      <c r="H3082" s="47" t="s">
        <v>298</v>
      </c>
      <c r="I3082" s="47" t="s">
        <v>715</v>
      </c>
      <c r="J3082" s="533">
        <v>60000014</v>
      </c>
      <c r="K3082" s="14" t="s">
        <v>37</v>
      </c>
      <c r="L3082" s="14" t="s">
        <v>31</v>
      </c>
      <c r="M3082" s="45">
        <v>3082</v>
      </c>
      <c r="N3082" s="45">
        <v>1</v>
      </c>
      <c r="O3082" s="48">
        <v>2340.1999999999998</v>
      </c>
      <c r="P3082" s="48"/>
      <c r="Q3082" s="12">
        <v>0</v>
      </c>
      <c r="R3082" s="46">
        <v>2746.5566666666668</v>
      </c>
      <c r="T3082" s="59">
        <v>0</v>
      </c>
      <c r="U3082" s="14">
        <v>0</v>
      </c>
      <c r="V3082" s="59" t="s">
        <v>174</v>
      </c>
      <c r="Y3082" s="46">
        <v>0</v>
      </c>
      <c r="Z3082" s="46">
        <v>0</v>
      </c>
      <c r="AA3082" s="46">
        <v>0</v>
      </c>
      <c r="AB3082" s="46">
        <v>0</v>
      </c>
      <c r="AC3082" s="46">
        <v>0</v>
      </c>
      <c r="AD3082" s="46">
        <v>0</v>
      </c>
      <c r="AE3082" s="46">
        <v>0</v>
      </c>
      <c r="AF3082" s="46">
        <v>0</v>
      </c>
      <c r="AG3082" s="46">
        <v>0</v>
      </c>
      <c r="AH3082" s="46">
        <v>1746.25</v>
      </c>
      <c r="AI3082" s="46">
        <v>1746.25</v>
      </c>
      <c r="AJ3082" s="46">
        <v>0</v>
      </c>
      <c r="AK3082" s="46">
        <v>10646.64</v>
      </c>
      <c r="AL3082" s="46">
        <v>2340.1999999999998</v>
      </c>
      <c r="AM3082" s="46">
        <v>3090.4139999999998</v>
      </c>
    </row>
    <row r="3083" spans="5:39" x14ac:dyDescent="0.2">
      <c r="E3083" s="47">
        <v>308</v>
      </c>
      <c r="F3083" s="47">
        <v>320</v>
      </c>
      <c r="G3083" s="47" t="s">
        <v>253</v>
      </c>
      <c r="H3083" s="47" t="s">
        <v>298</v>
      </c>
      <c r="I3083" s="47" t="s">
        <v>715</v>
      </c>
      <c r="J3083" s="533">
        <v>60000014</v>
      </c>
      <c r="K3083" s="14" t="s">
        <v>65</v>
      </c>
      <c r="L3083" s="14" t="s">
        <v>31</v>
      </c>
      <c r="M3083" s="45">
        <v>3083</v>
      </c>
      <c r="N3083" s="45">
        <v>1</v>
      </c>
      <c r="O3083" s="52">
        <v>5150.6900000000005</v>
      </c>
      <c r="P3083" s="48">
        <v>3090.4139999999998</v>
      </c>
      <c r="Q3083" s="12">
        <v>0</v>
      </c>
      <c r="R3083" s="46">
        <v>858.44833333333338</v>
      </c>
      <c r="T3083" s="59">
        <v>0</v>
      </c>
      <c r="U3083" s="14">
        <v>0</v>
      </c>
      <c r="V3083" s="59" t="s">
        <v>174</v>
      </c>
      <c r="X3083" s="46">
        <v>0</v>
      </c>
      <c r="Y3083" s="46">
        <v>0</v>
      </c>
      <c r="Z3083" s="46">
        <v>0</v>
      </c>
      <c r="AA3083" s="46">
        <v>0</v>
      </c>
      <c r="AB3083" s="46">
        <v>0</v>
      </c>
      <c r="AC3083" s="46">
        <v>0</v>
      </c>
      <c r="AD3083" s="46">
        <v>0</v>
      </c>
      <c r="AE3083" s="46">
        <v>0</v>
      </c>
      <c r="AF3083" s="46">
        <v>0</v>
      </c>
      <c r="AG3083" s="46">
        <v>0</v>
      </c>
      <c r="AH3083" s="46">
        <v>0</v>
      </c>
      <c r="AI3083" s="46">
        <v>0</v>
      </c>
      <c r="AJ3083" s="46">
        <v>0</v>
      </c>
      <c r="AK3083" s="46">
        <v>0</v>
      </c>
      <c r="AL3083" s="46">
        <v>5150.6900000000005</v>
      </c>
      <c r="AM3083" s="46">
        <v>0</v>
      </c>
    </row>
    <row r="3084" spans="5:39" x14ac:dyDescent="0.2">
      <c r="E3084" s="47">
        <v>308</v>
      </c>
      <c r="F3084" s="47">
        <v>320</v>
      </c>
      <c r="G3084" s="47" t="s">
        <v>253</v>
      </c>
      <c r="H3084" s="47" t="s">
        <v>298</v>
      </c>
      <c r="I3084" s="47" t="s">
        <v>715</v>
      </c>
      <c r="J3084" s="533">
        <v>60000014</v>
      </c>
      <c r="K3084" s="14" t="s">
        <v>64</v>
      </c>
      <c r="L3084" s="14" t="s">
        <v>57</v>
      </c>
      <c r="M3084" s="45">
        <v>3084</v>
      </c>
      <c r="N3084" s="45">
        <v>1</v>
      </c>
      <c r="O3084" s="46">
        <v>0</v>
      </c>
      <c r="Q3084" s="12">
        <v>0</v>
      </c>
      <c r="T3084" s="59">
        <v>0</v>
      </c>
      <c r="U3084" s="14">
        <v>0</v>
      </c>
      <c r="V3084" s="59" t="s">
        <v>174</v>
      </c>
      <c r="X3084" s="46">
        <v>0</v>
      </c>
      <c r="Y3084" s="46">
        <v>0</v>
      </c>
      <c r="Z3084" s="46">
        <v>0</v>
      </c>
      <c r="AA3084" s="46">
        <v>0</v>
      </c>
      <c r="AB3084" s="46">
        <v>0</v>
      </c>
      <c r="AC3084" s="46">
        <v>0</v>
      </c>
      <c r="AD3084" s="46">
        <v>0</v>
      </c>
      <c r="AE3084" s="46">
        <v>0</v>
      </c>
      <c r="AF3084" s="46">
        <v>0</v>
      </c>
      <c r="AG3084" s="46">
        <v>1746.25</v>
      </c>
      <c r="AH3084" s="46">
        <v>1746.25</v>
      </c>
      <c r="AI3084" s="46">
        <v>1746.25</v>
      </c>
      <c r="AJ3084" s="46">
        <v>3492.5</v>
      </c>
      <c r="AK3084" s="46">
        <v>0</v>
      </c>
      <c r="AL3084" s="46">
        <v>0</v>
      </c>
      <c r="AM3084" s="46">
        <v>0</v>
      </c>
    </row>
    <row r="3085" spans="5:39" x14ac:dyDescent="0.2">
      <c r="E3085" s="47">
        <v>308</v>
      </c>
      <c r="F3085" s="47">
        <v>320</v>
      </c>
      <c r="G3085" s="47" t="s">
        <v>253</v>
      </c>
      <c r="H3085" s="47" t="s">
        <v>298</v>
      </c>
      <c r="I3085" s="47" t="s">
        <v>715</v>
      </c>
      <c r="J3085" s="533">
        <v>60000014</v>
      </c>
      <c r="K3085" s="14" t="s">
        <v>64</v>
      </c>
      <c r="L3085" s="14" t="s">
        <v>54</v>
      </c>
      <c r="M3085" s="45">
        <v>3085</v>
      </c>
      <c r="N3085" s="45">
        <v>1</v>
      </c>
      <c r="O3085" s="46">
        <v>4304.6899999999996</v>
      </c>
      <c r="Q3085" s="12">
        <v>0</v>
      </c>
      <c r="T3085" s="59">
        <v>0</v>
      </c>
      <c r="U3085" s="14">
        <v>0</v>
      </c>
      <c r="V3085" s="59" t="s">
        <v>174</v>
      </c>
      <c r="X3085" s="46">
        <v>0</v>
      </c>
      <c r="Y3085" s="46">
        <v>0</v>
      </c>
      <c r="Z3085" s="46">
        <v>0</v>
      </c>
      <c r="AA3085" s="46">
        <v>0</v>
      </c>
      <c r="AB3085" s="46">
        <v>0</v>
      </c>
      <c r="AC3085" s="46">
        <v>0</v>
      </c>
      <c r="AD3085" s="46">
        <v>0</v>
      </c>
      <c r="AE3085" s="46">
        <v>0</v>
      </c>
      <c r="AF3085" s="46">
        <v>0</v>
      </c>
      <c r="AG3085" s="46">
        <v>0</v>
      </c>
      <c r="AH3085" s="46">
        <v>0</v>
      </c>
      <c r="AI3085" s="46">
        <v>7475.64</v>
      </c>
      <c r="AJ3085" s="46">
        <v>6872.1399999999994</v>
      </c>
      <c r="AK3085" s="46">
        <v>1776.1999999999998</v>
      </c>
      <c r="AL3085" s="46">
        <v>4304.6899999999996</v>
      </c>
      <c r="AM3085" s="46">
        <v>1214.2759999999998</v>
      </c>
    </row>
    <row r="3086" spans="5:39" x14ac:dyDescent="0.2">
      <c r="E3086" s="47">
        <v>308</v>
      </c>
      <c r="F3086" s="47">
        <v>320</v>
      </c>
      <c r="G3086" s="47" t="s">
        <v>253</v>
      </c>
      <c r="H3086" s="47" t="s">
        <v>298</v>
      </c>
      <c r="I3086" s="47" t="s">
        <v>715</v>
      </c>
      <c r="J3086" s="533">
        <v>60000014</v>
      </c>
      <c r="K3086" s="14" t="s">
        <v>64</v>
      </c>
      <c r="L3086" s="14" t="s">
        <v>58</v>
      </c>
      <c r="M3086" s="45">
        <v>3086</v>
      </c>
      <c r="N3086" s="45">
        <v>1</v>
      </c>
      <c r="O3086" s="46">
        <v>845.99999999999909</v>
      </c>
      <c r="Q3086" s="12">
        <v>0</v>
      </c>
      <c r="T3086" s="59">
        <v>0</v>
      </c>
      <c r="U3086" s="14">
        <v>0</v>
      </c>
      <c r="V3086" s="59" t="s">
        <v>174</v>
      </c>
      <c r="X3086" s="46">
        <v>0</v>
      </c>
      <c r="Y3086" s="46">
        <v>0</v>
      </c>
      <c r="Z3086" s="46">
        <v>0</v>
      </c>
      <c r="AA3086" s="46">
        <v>0</v>
      </c>
      <c r="AB3086" s="46">
        <v>0</v>
      </c>
      <c r="AC3086" s="46">
        <v>0</v>
      </c>
      <c r="AD3086" s="46">
        <v>0</v>
      </c>
      <c r="AE3086" s="46">
        <v>0</v>
      </c>
      <c r="AF3086" s="46">
        <v>0</v>
      </c>
      <c r="AG3086" s="46">
        <v>0</v>
      </c>
      <c r="AH3086" s="46">
        <v>0</v>
      </c>
      <c r="AI3086" s="46">
        <v>0</v>
      </c>
      <c r="AJ3086" s="46">
        <v>282</v>
      </c>
      <c r="AK3086" s="46">
        <v>564.00000000000091</v>
      </c>
      <c r="AL3086" s="46">
        <v>845.99999999999909</v>
      </c>
      <c r="AM3086" s="46">
        <v>845.99999999999818</v>
      </c>
    </row>
    <row r="3087" spans="5:39" x14ac:dyDescent="0.2">
      <c r="E3087" s="47">
        <v>308</v>
      </c>
      <c r="F3087" s="47">
        <v>320</v>
      </c>
      <c r="G3087" s="47" t="s">
        <v>253</v>
      </c>
      <c r="H3087" s="47" t="s">
        <v>298</v>
      </c>
      <c r="I3087" s="47" t="s">
        <v>715</v>
      </c>
      <c r="J3087" s="533">
        <v>60000014</v>
      </c>
      <c r="K3087" s="14" t="s">
        <v>67</v>
      </c>
      <c r="L3087" s="14" t="s">
        <v>67</v>
      </c>
      <c r="M3087" s="45">
        <v>3087</v>
      </c>
      <c r="N3087" s="45">
        <v>1</v>
      </c>
      <c r="O3087" s="53">
        <v>0</v>
      </c>
      <c r="P3087" s="54">
        <v>0</v>
      </c>
      <c r="Q3087" s="55">
        <v>0</v>
      </c>
      <c r="R3087" s="56">
        <v>0</v>
      </c>
      <c r="S3087" s="57">
        <v>0</v>
      </c>
      <c r="T3087" s="60">
        <v>0</v>
      </c>
      <c r="U3087" s="14">
        <v>0</v>
      </c>
      <c r="V3087" s="60" t="s">
        <v>174</v>
      </c>
      <c r="Y3087" s="46">
        <v>0</v>
      </c>
      <c r="Z3087" s="46">
        <v>0</v>
      </c>
      <c r="AA3087" s="46">
        <v>0</v>
      </c>
      <c r="AB3087" s="46">
        <v>0</v>
      </c>
      <c r="AC3087" s="46">
        <v>0</v>
      </c>
      <c r="AD3087" s="46">
        <v>0</v>
      </c>
      <c r="AE3087" s="46">
        <v>0</v>
      </c>
      <c r="AF3087" s="46">
        <v>0</v>
      </c>
      <c r="AG3087" s="46">
        <v>0</v>
      </c>
      <c r="AH3087" s="46">
        <v>0</v>
      </c>
      <c r="AI3087" s="46">
        <v>0</v>
      </c>
      <c r="AJ3087" s="46">
        <v>0</v>
      </c>
      <c r="AK3087" s="46">
        <v>0</v>
      </c>
      <c r="AL3087" s="46">
        <v>0</v>
      </c>
      <c r="AM3087" s="46">
        <v>0</v>
      </c>
    </row>
    <row r="3088" spans="5:39" x14ac:dyDescent="0.2">
      <c r="E3088" s="14">
        <v>309</v>
      </c>
      <c r="F3088" s="14">
        <v>321</v>
      </c>
      <c r="G3088" s="14" t="s">
        <v>253</v>
      </c>
      <c r="H3088" s="14" t="s">
        <v>299</v>
      </c>
      <c r="I3088" s="14" t="s">
        <v>716</v>
      </c>
      <c r="J3088" s="531">
        <v>60000015</v>
      </c>
      <c r="K3088" s="14" t="s">
        <v>59</v>
      </c>
      <c r="L3088" s="14" t="s">
        <v>57</v>
      </c>
      <c r="M3088" s="45">
        <v>3088</v>
      </c>
      <c r="N3088" s="45">
        <v>1</v>
      </c>
      <c r="O3088" s="46">
        <v>1736.04</v>
      </c>
      <c r="Q3088" s="12">
        <v>0</v>
      </c>
      <c r="T3088" s="59">
        <v>0</v>
      </c>
      <c r="U3088" s="14">
        <v>0</v>
      </c>
      <c r="V3088" s="59" t="s">
        <v>174</v>
      </c>
      <c r="Y3088" s="46">
        <v>0</v>
      </c>
      <c r="Z3088" s="46">
        <v>0</v>
      </c>
      <c r="AA3088" s="46">
        <v>0</v>
      </c>
      <c r="AB3088" s="46">
        <v>0</v>
      </c>
      <c r="AC3088" s="46">
        <v>0</v>
      </c>
      <c r="AD3088" s="46">
        <v>0</v>
      </c>
      <c r="AE3088" s="46">
        <v>0</v>
      </c>
      <c r="AF3088" s="46">
        <v>0</v>
      </c>
      <c r="AG3088" s="46">
        <v>1736.04</v>
      </c>
      <c r="AH3088" s="46">
        <v>1736.04</v>
      </c>
      <c r="AI3088" s="46">
        <v>1736.04</v>
      </c>
      <c r="AJ3088" s="46">
        <v>1736.04</v>
      </c>
      <c r="AK3088" s="46">
        <v>1736.04</v>
      </c>
      <c r="AL3088" s="46">
        <v>1736.04</v>
      </c>
      <c r="AM3088" s="46">
        <v>0</v>
      </c>
    </row>
    <row r="3089" spans="5:39" x14ac:dyDescent="0.2">
      <c r="E3089" s="47">
        <v>309</v>
      </c>
      <c r="F3089" s="47">
        <v>321</v>
      </c>
      <c r="G3089" s="47" t="s">
        <v>253</v>
      </c>
      <c r="H3089" s="47" t="s">
        <v>299</v>
      </c>
      <c r="I3089" s="47" t="s">
        <v>716</v>
      </c>
      <c r="J3089" s="533">
        <v>60000015</v>
      </c>
      <c r="K3089" s="14" t="s">
        <v>59</v>
      </c>
      <c r="L3089" s="14" t="s">
        <v>54</v>
      </c>
      <c r="M3089" s="45">
        <v>3089</v>
      </c>
      <c r="N3089" s="45">
        <v>1</v>
      </c>
      <c r="O3089" s="46">
        <v>3667.6899999999991</v>
      </c>
      <c r="Q3089" s="12">
        <v>0</v>
      </c>
      <c r="T3089" s="59">
        <v>0</v>
      </c>
      <c r="U3089" s="14">
        <v>0</v>
      </c>
      <c r="V3089" s="59" t="s">
        <v>174</v>
      </c>
      <c r="Y3089" s="46">
        <v>0</v>
      </c>
      <c r="Z3089" s="46">
        <v>0</v>
      </c>
      <c r="AA3089" s="46">
        <v>0</v>
      </c>
      <c r="AB3089" s="46">
        <v>0</v>
      </c>
      <c r="AC3089" s="46">
        <v>0</v>
      </c>
      <c r="AD3089" s="46">
        <v>0</v>
      </c>
      <c r="AE3089" s="46">
        <v>0</v>
      </c>
      <c r="AF3089" s="46">
        <v>0</v>
      </c>
      <c r="AG3089" s="46">
        <v>0</v>
      </c>
      <c r="AH3089" s="46">
        <v>0</v>
      </c>
      <c r="AI3089" s="46">
        <v>5938.6499999999987</v>
      </c>
      <c r="AJ3089" s="46">
        <v>2962.85</v>
      </c>
      <c r="AK3089" s="46">
        <v>3117.2400000000002</v>
      </c>
      <c r="AL3089" s="46">
        <v>3667.6899999999991</v>
      </c>
      <c r="AM3089" s="46">
        <v>0</v>
      </c>
    </row>
    <row r="3090" spans="5:39" x14ac:dyDescent="0.2">
      <c r="E3090" s="47">
        <v>309</v>
      </c>
      <c r="F3090" s="47">
        <v>321</v>
      </c>
      <c r="G3090" s="47" t="s">
        <v>253</v>
      </c>
      <c r="H3090" s="47" t="s">
        <v>299</v>
      </c>
      <c r="I3090" s="47" t="s">
        <v>716</v>
      </c>
      <c r="J3090" s="533">
        <v>60000015</v>
      </c>
      <c r="K3090" s="14" t="s">
        <v>59</v>
      </c>
      <c r="L3090" s="14" t="s">
        <v>58</v>
      </c>
      <c r="M3090" s="45">
        <v>3090</v>
      </c>
      <c r="N3090" s="45">
        <v>1</v>
      </c>
      <c r="O3090" s="46">
        <v>282.00000000000045</v>
      </c>
      <c r="Q3090" s="12">
        <v>0</v>
      </c>
      <c r="T3090" s="59">
        <v>0</v>
      </c>
      <c r="U3090" s="14">
        <v>0</v>
      </c>
      <c r="V3090" s="59" t="s">
        <v>174</v>
      </c>
      <c r="Y3090" s="46">
        <v>0</v>
      </c>
      <c r="Z3090" s="46">
        <v>0</v>
      </c>
      <c r="AA3090" s="46">
        <v>0</v>
      </c>
      <c r="AB3090" s="46">
        <v>0</v>
      </c>
      <c r="AC3090" s="46">
        <v>0</v>
      </c>
      <c r="AD3090" s="46">
        <v>0</v>
      </c>
      <c r="AE3090" s="46">
        <v>0</v>
      </c>
      <c r="AF3090" s="46">
        <v>0</v>
      </c>
      <c r="AG3090" s="46">
        <v>0</v>
      </c>
      <c r="AH3090" s="46">
        <v>0</v>
      </c>
      <c r="AI3090" s="46">
        <v>0</v>
      </c>
      <c r="AJ3090" s="46">
        <v>282.00000000000045</v>
      </c>
      <c r="AK3090" s="46">
        <v>281.99999999999955</v>
      </c>
      <c r="AL3090" s="46">
        <v>282.00000000000045</v>
      </c>
      <c r="AM3090" s="46">
        <v>0</v>
      </c>
    </row>
    <row r="3091" spans="5:39" x14ac:dyDescent="0.2">
      <c r="E3091" s="47">
        <v>309</v>
      </c>
      <c r="F3091" s="47">
        <v>321</v>
      </c>
      <c r="G3091" s="47" t="s">
        <v>253</v>
      </c>
      <c r="H3091" s="47" t="s">
        <v>299</v>
      </c>
      <c r="I3091" s="47" t="s">
        <v>716</v>
      </c>
      <c r="J3091" s="533">
        <v>60000015</v>
      </c>
      <c r="K3091" s="14" t="s">
        <v>59</v>
      </c>
      <c r="L3091" s="14" t="s">
        <v>31</v>
      </c>
      <c r="M3091" s="45">
        <v>3091</v>
      </c>
      <c r="N3091" s="45">
        <v>1</v>
      </c>
      <c r="O3091" s="48">
        <v>5685.73</v>
      </c>
      <c r="Q3091" s="12">
        <v>0</v>
      </c>
      <c r="R3091" s="46">
        <v>4491.4449999999997</v>
      </c>
      <c r="T3091" s="59">
        <v>0</v>
      </c>
      <c r="U3091" s="14">
        <v>0</v>
      </c>
      <c r="V3091" s="59" t="s">
        <v>174</v>
      </c>
      <c r="X3091" s="46">
        <v>0</v>
      </c>
      <c r="Y3091" s="46">
        <v>0</v>
      </c>
      <c r="Z3091" s="46">
        <v>0</v>
      </c>
      <c r="AA3091" s="46">
        <v>0</v>
      </c>
      <c r="AB3091" s="46">
        <v>0</v>
      </c>
      <c r="AC3091" s="46">
        <v>0</v>
      </c>
      <c r="AD3091" s="46">
        <v>0</v>
      </c>
      <c r="AE3091" s="46">
        <v>0</v>
      </c>
      <c r="AF3091" s="46">
        <v>0</v>
      </c>
      <c r="AG3091" s="46">
        <v>1736.04</v>
      </c>
      <c r="AH3091" s="46">
        <v>1736.04</v>
      </c>
      <c r="AI3091" s="46">
        <v>7674.6899999999987</v>
      </c>
      <c r="AJ3091" s="46">
        <v>4980.8899999999994</v>
      </c>
      <c r="AK3091" s="46">
        <v>5135.2800000000007</v>
      </c>
      <c r="AL3091" s="46">
        <v>5685.73</v>
      </c>
      <c r="AM3091" s="46">
        <v>0</v>
      </c>
    </row>
    <row r="3092" spans="5:39" x14ac:dyDescent="0.2">
      <c r="E3092" s="47">
        <v>309</v>
      </c>
      <c r="F3092" s="47">
        <v>321</v>
      </c>
      <c r="G3092" s="47" t="s">
        <v>253</v>
      </c>
      <c r="H3092" s="47" t="s">
        <v>299</v>
      </c>
      <c r="I3092" s="47" t="s">
        <v>716</v>
      </c>
      <c r="J3092" s="533">
        <v>60000015</v>
      </c>
      <c r="K3092" s="14" t="s">
        <v>37</v>
      </c>
      <c r="L3092" s="14" t="s">
        <v>31</v>
      </c>
      <c r="M3092" s="45">
        <v>3092</v>
      </c>
      <c r="N3092" s="45">
        <v>1</v>
      </c>
      <c r="O3092" s="48">
        <v>10116.17</v>
      </c>
      <c r="P3092" s="48"/>
      <c r="Q3092" s="12">
        <v>0</v>
      </c>
      <c r="R3092" s="46">
        <v>3543.8233333333337</v>
      </c>
      <c r="T3092" s="59">
        <v>0</v>
      </c>
      <c r="U3092" s="14">
        <v>0</v>
      </c>
      <c r="V3092" s="59" t="s">
        <v>174</v>
      </c>
      <c r="Y3092" s="46">
        <v>0</v>
      </c>
      <c r="Z3092" s="46">
        <v>0</v>
      </c>
      <c r="AA3092" s="46">
        <v>0</v>
      </c>
      <c r="AB3092" s="46">
        <v>0</v>
      </c>
      <c r="AC3092" s="46">
        <v>0</v>
      </c>
      <c r="AD3092" s="46">
        <v>0</v>
      </c>
      <c r="AE3092" s="46">
        <v>0</v>
      </c>
      <c r="AF3092" s="46">
        <v>0</v>
      </c>
      <c r="AG3092" s="46">
        <v>0</v>
      </c>
      <c r="AH3092" s="46">
        <v>1736.04</v>
      </c>
      <c r="AI3092" s="46">
        <v>1736.04</v>
      </c>
      <c r="AJ3092" s="46">
        <v>7674.69</v>
      </c>
      <c r="AK3092" s="46">
        <v>0</v>
      </c>
      <c r="AL3092" s="46">
        <v>10116.17</v>
      </c>
      <c r="AM3092" s="46">
        <v>4548.5839999999998</v>
      </c>
    </row>
    <row r="3093" spans="5:39" x14ac:dyDescent="0.2">
      <c r="E3093" s="47">
        <v>309</v>
      </c>
      <c r="F3093" s="47">
        <v>321</v>
      </c>
      <c r="G3093" s="47" t="s">
        <v>253</v>
      </c>
      <c r="H3093" s="47" t="s">
        <v>299</v>
      </c>
      <c r="I3093" s="47" t="s">
        <v>716</v>
      </c>
      <c r="J3093" s="533">
        <v>60000015</v>
      </c>
      <c r="K3093" s="14" t="s">
        <v>65</v>
      </c>
      <c r="L3093" s="14" t="s">
        <v>31</v>
      </c>
      <c r="M3093" s="45">
        <v>3093</v>
      </c>
      <c r="N3093" s="45">
        <v>1</v>
      </c>
      <c r="O3093" s="52">
        <v>5685.7299999999959</v>
      </c>
      <c r="P3093" s="48">
        <v>4548.5839999999998</v>
      </c>
      <c r="Q3093" s="12">
        <v>0</v>
      </c>
      <c r="R3093" s="46">
        <v>947.62166666666599</v>
      </c>
      <c r="T3093" s="59">
        <v>0</v>
      </c>
      <c r="U3093" s="14">
        <v>0</v>
      </c>
      <c r="V3093" s="59" t="s">
        <v>174</v>
      </c>
      <c r="X3093" s="46">
        <v>0</v>
      </c>
      <c r="Y3093" s="46">
        <v>0</v>
      </c>
      <c r="Z3093" s="46">
        <v>0</v>
      </c>
      <c r="AA3093" s="46">
        <v>0</v>
      </c>
      <c r="AB3093" s="46">
        <v>0</v>
      </c>
      <c r="AC3093" s="46">
        <v>0</v>
      </c>
      <c r="AD3093" s="46">
        <v>0</v>
      </c>
      <c r="AE3093" s="46">
        <v>0</v>
      </c>
      <c r="AF3093" s="46">
        <v>0</v>
      </c>
      <c r="AG3093" s="46">
        <v>0</v>
      </c>
      <c r="AH3093" s="46">
        <v>0</v>
      </c>
      <c r="AI3093" s="46">
        <v>0</v>
      </c>
      <c r="AJ3093" s="46">
        <v>0</v>
      </c>
      <c r="AK3093" s="46">
        <v>0</v>
      </c>
      <c r="AL3093" s="46">
        <v>5685.7299999999959</v>
      </c>
      <c r="AM3093" s="46">
        <v>0</v>
      </c>
    </row>
    <row r="3094" spans="5:39" x14ac:dyDescent="0.2">
      <c r="E3094" s="47">
        <v>309</v>
      </c>
      <c r="F3094" s="47">
        <v>321</v>
      </c>
      <c r="G3094" s="47" t="s">
        <v>253</v>
      </c>
      <c r="H3094" s="47" t="s">
        <v>299</v>
      </c>
      <c r="I3094" s="47" t="s">
        <v>716</v>
      </c>
      <c r="J3094" s="533">
        <v>60000015</v>
      </c>
      <c r="K3094" s="14" t="s">
        <v>64</v>
      </c>
      <c r="L3094" s="14" t="s">
        <v>57</v>
      </c>
      <c r="M3094" s="45">
        <v>3094</v>
      </c>
      <c r="N3094" s="45">
        <v>1</v>
      </c>
      <c r="O3094" s="46">
        <v>0</v>
      </c>
      <c r="Q3094" s="12">
        <v>0</v>
      </c>
      <c r="T3094" s="59">
        <v>0</v>
      </c>
      <c r="U3094" s="14">
        <v>0</v>
      </c>
      <c r="V3094" s="59" t="s">
        <v>174</v>
      </c>
      <c r="X3094" s="46">
        <v>0</v>
      </c>
      <c r="Y3094" s="46">
        <v>0</v>
      </c>
      <c r="Z3094" s="46">
        <v>0</v>
      </c>
      <c r="AA3094" s="46">
        <v>0</v>
      </c>
      <c r="AB3094" s="46">
        <v>0</v>
      </c>
      <c r="AC3094" s="46">
        <v>0</v>
      </c>
      <c r="AD3094" s="46">
        <v>0</v>
      </c>
      <c r="AE3094" s="46">
        <v>0</v>
      </c>
      <c r="AF3094" s="46">
        <v>0</v>
      </c>
      <c r="AG3094" s="46">
        <v>1736.04</v>
      </c>
      <c r="AH3094" s="46">
        <v>1736.04</v>
      </c>
      <c r="AI3094" s="46">
        <v>1736.04</v>
      </c>
      <c r="AJ3094" s="46">
        <v>0</v>
      </c>
      <c r="AK3094" s="46">
        <v>1736.04</v>
      </c>
      <c r="AL3094" s="46">
        <v>0</v>
      </c>
      <c r="AM3094" s="46">
        <v>0</v>
      </c>
    </row>
    <row r="3095" spans="5:39" x14ac:dyDescent="0.2">
      <c r="E3095" s="47">
        <v>309</v>
      </c>
      <c r="F3095" s="47">
        <v>321</v>
      </c>
      <c r="G3095" s="47" t="s">
        <v>253</v>
      </c>
      <c r="H3095" s="47" t="s">
        <v>299</v>
      </c>
      <c r="I3095" s="47" t="s">
        <v>716</v>
      </c>
      <c r="J3095" s="533">
        <v>60000015</v>
      </c>
      <c r="K3095" s="14" t="s">
        <v>64</v>
      </c>
      <c r="L3095" s="14" t="s">
        <v>54</v>
      </c>
      <c r="M3095" s="45">
        <v>3095</v>
      </c>
      <c r="N3095" s="45">
        <v>1</v>
      </c>
      <c r="O3095" s="46">
        <v>4839.7299999999977</v>
      </c>
      <c r="Q3095" s="12">
        <v>0</v>
      </c>
      <c r="T3095" s="59">
        <v>0</v>
      </c>
      <c r="U3095" s="14">
        <v>0</v>
      </c>
      <c r="V3095" s="59" t="s">
        <v>174</v>
      </c>
      <c r="X3095" s="46">
        <v>0</v>
      </c>
      <c r="Y3095" s="46">
        <v>0</v>
      </c>
      <c r="Z3095" s="46">
        <v>0</v>
      </c>
      <c r="AA3095" s="46">
        <v>0</v>
      </c>
      <c r="AB3095" s="46">
        <v>0</v>
      </c>
      <c r="AC3095" s="46">
        <v>0</v>
      </c>
      <c r="AD3095" s="46">
        <v>0</v>
      </c>
      <c r="AE3095" s="46">
        <v>0</v>
      </c>
      <c r="AF3095" s="46">
        <v>0</v>
      </c>
      <c r="AG3095" s="46">
        <v>0</v>
      </c>
      <c r="AH3095" s="46">
        <v>0</v>
      </c>
      <c r="AI3095" s="46">
        <v>5938.6499999999987</v>
      </c>
      <c r="AJ3095" s="46">
        <v>4698.8899999999985</v>
      </c>
      <c r="AK3095" s="46">
        <v>7816.1299999999992</v>
      </c>
      <c r="AL3095" s="46">
        <v>4839.7299999999977</v>
      </c>
      <c r="AM3095" s="46">
        <v>291.14599999999791</v>
      </c>
    </row>
    <row r="3096" spans="5:39" x14ac:dyDescent="0.2">
      <c r="E3096" s="47">
        <v>309</v>
      </c>
      <c r="F3096" s="47">
        <v>321</v>
      </c>
      <c r="G3096" s="47" t="s">
        <v>253</v>
      </c>
      <c r="H3096" s="47" t="s">
        <v>299</v>
      </c>
      <c r="I3096" s="47" t="s">
        <v>716</v>
      </c>
      <c r="J3096" s="533">
        <v>60000015</v>
      </c>
      <c r="K3096" s="14" t="s">
        <v>64</v>
      </c>
      <c r="L3096" s="14" t="s">
        <v>58</v>
      </c>
      <c r="M3096" s="45">
        <v>3096</v>
      </c>
      <c r="N3096" s="45">
        <v>1</v>
      </c>
      <c r="O3096" s="46">
        <v>845.99999999999818</v>
      </c>
      <c r="Q3096" s="12">
        <v>0</v>
      </c>
      <c r="T3096" s="59">
        <v>0</v>
      </c>
      <c r="U3096" s="14">
        <v>0</v>
      </c>
      <c r="V3096" s="59" t="s">
        <v>174</v>
      </c>
      <c r="X3096" s="46">
        <v>0</v>
      </c>
      <c r="Y3096" s="46">
        <v>0</v>
      </c>
      <c r="Z3096" s="46">
        <v>0</v>
      </c>
      <c r="AA3096" s="46">
        <v>0</v>
      </c>
      <c r="AB3096" s="46">
        <v>0</v>
      </c>
      <c r="AC3096" s="46">
        <v>0</v>
      </c>
      <c r="AD3096" s="46">
        <v>0</v>
      </c>
      <c r="AE3096" s="46">
        <v>0</v>
      </c>
      <c r="AF3096" s="46">
        <v>0</v>
      </c>
      <c r="AG3096" s="46">
        <v>0</v>
      </c>
      <c r="AH3096" s="46">
        <v>0</v>
      </c>
      <c r="AI3096" s="46">
        <v>0</v>
      </c>
      <c r="AJ3096" s="46">
        <v>281.99999999999909</v>
      </c>
      <c r="AK3096" s="46">
        <v>563.99999999999818</v>
      </c>
      <c r="AL3096" s="46">
        <v>845.99999999999818</v>
      </c>
      <c r="AM3096" s="46">
        <v>845.99999999999909</v>
      </c>
    </row>
    <row r="3097" spans="5:39" x14ac:dyDescent="0.2">
      <c r="E3097" s="47">
        <v>309</v>
      </c>
      <c r="F3097" s="47">
        <v>321</v>
      </c>
      <c r="G3097" s="47" t="s">
        <v>253</v>
      </c>
      <c r="H3097" s="47" t="s">
        <v>299</v>
      </c>
      <c r="I3097" s="47" t="s">
        <v>716</v>
      </c>
      <c r="J3097" s="533">
        <v>60000015</v>
      </c>
      <c r="K3097" s="14" t="s">
        <v>67</v>
      </c>
      <c r="L3097" s="14" t="s">
        <v>67</v>
      </c>
      <c r="M3097" s="45">
        <v>3097</v>
      </c>
      <c r="N3097" s="45">
        <v>1</v>
      </c>
      <c r="O3097" s="53">
        <v>0</v>
      </c>
      <c r="P3097" s="54">
        <v>0</v>
      </c>
      <c r="Q3097" s="55">
        <v>0</v>
      </c>
      <c r="R3097" s="56">
        <v>0</v>
      </c>
      <c r="S3097" s="57">
        <v>0</v>
      </c>
      <c r="T3097" s="60">
        <v>0</v>
      </c>
      <c r="U3097" s="14">
        <v>0</v>
      </c>
      <c r="V3097" s="60" t="s">
        <v>174</v>
      </c>
      <c r="Y3097" s="46">
        <v>0</v>
      </c>
      <c r="Z3097" s="46">
        <v>0</v>
      </c>
      <c r="AA3097" s="46">
        <v>0</v>
      </c>
      <c r="AB3097" s="46">
        <v>0</v>
      </c>
      <c r="AC3097" s="46">
        <v>0</v>
      </c>
      <c r="AD3097" s="46">
        <v>0</v>
      </c>
      <c r="AE3097" s="46">
        <v>0</v>
      </c>
      <c r="AF3097" s="46">
        <v>0</v>
      </c>
      <c r="AG3097" s="46">
        <v>0</v>
      </c>
      <c r="AH3097" s="46">
        <v>0</v>
      </c>
      <c r="AI3097" s="46">
        <v>0</v>
      </c>
      <c r="AJ3097" s="46">
        <v>0</v>
      </c>
      <c r="AK3097" s="46">
        <v>0</v>
      </c>
      <c r="AL3097" s="46">
        <v>0</v>
      </c>
      <c r="AM3097" s="46">
        <v>0</v>
      </c>
    </row>
    <row r="3098" spans="5:39" x14ac:dyDescent="0.2">
      <c r="E3098" s="14">
        <v>310</v>
      </c>
      <c r="F3098" s="14">
        <v>322</v>
      </c>
      <c r="G3098" s="14" t="s">
        <v>253</v>
      </c>
      <c r="H3098" s="14" t="s">
        <v>340</v>
      </c>
      <c r="I3098" s="14" t="s">
        <v>717</v>
      </c>
      <c r="J3098" s="531">
        <v>60000016</v>
      </c>
      <c r="K3098" s="14" t="s">
        <v>59</v>
      </c>
      <c r="L3098" s="14" t="s">
        <v>57</v>
      </c>
      <c r="M3098" s="45">
        <v>3098</v>
      </c>
      <c r="N3098" s="45">
        <v>1</v>
      </c>
      <c r="O3098" s="46">
        <v>1507.97</v>
      </c>
      <c r="Q3098" s="12">
        <v>0</v>
      </c>
      <c r="T3098" s="59">
        <v>0</v>
      </c>
      <c r="U3098" s="14">
        <v>0</v>
      </c>
      <c r="V3098" s="59" t="s">
        <v>150</v>
      </c>
      <c r="Y3098" s="46">
        <v>0</v>
      </c>
      <c r="Z3098" s="46">
        <v>0</v>
      </c>
      <c r="AA3098" s="46">
        <v>0</v>
      </c>
      <c r="AB3098" s="46">
        <v>0</v>
      </c>
      <c r="AC3098" s="46">
        <v>0</v>
      </c>
      <c r="AD3098" s="46">
        <v>0</v>
      </c>
      <c r="AE3098" s="46">
        <v>0</v>
      </c>
      <c r="AF3098" s="46">
        <v>0</v>
      </c>
      <c r="AG3098" s="46">
        <v>1507.97</v>
      </c>
      <c r="AH3098" s="46">
        <v>1507.97</v>
      </c>
      <c r="AI3098" s="46">
        <v>1507.97</v>
      </c>
      <c r="AJ3098" s="46">
        <v>1507.97</v>
      </c>
      <c r="AK3098" s="46">
        <v>1507.97</v>
      </c>
      <c r="AL3098" s="46">
        <v>1507.97</v>
      </c>
      <c r="AM3098" s="46">
        <v>0</v>
      </c>
    </row>
    <row r="3099" spans="5:39" x14ac:dyDescent="0.2">
      <c r="E3099" s="47">
        <v>310</v>
      </c>
      <c r="F3099" s="47">
        <v>322</v>
      </c>
      <c r="G3099" s="47" t="s">
        <v>253</v>
      </c>
      <c r="H3099" s="47" t="s">
        <v>340</v>
      </c>
      <c r="I3099" s="47" t="s">
        <v>717</v>
      </c>
      <c r="J3099" s="533">
        <v>60000016</v>
      </c>
      <c r="K3099" s="14" t="s">
        <v>59</v>
      </c>
      <c r="L3099" s="14" t="s">
        <v>54</v>
      </c>
      <c r="M3099" s="45">
        <v>3099</v>
      </c>
      <c r="N3099" s="45">
        <v>1</v>
      </c>
      <c r="O3099" s="46">
        <v>6992.13</v>
      </c>
      <c r="Q3099" s="12">
        <v>0</v>
      </c>
      <c r="T3099" s="59">
        <v>0</v>
      </c>
      <c r="U3099" s="14">
        <v>0</v>
      </c>
      <c r="V3099" s="59" t="s">
        <v>150</v>
      </c>
      <c r="Y3099" s="46">
        <v>0</v>
      </c>
      <c r="Z3099" s="46">
        <v>0</v>
      </c>
      <c r="AA3099" s="46">
        <v>0</v>
      </c>
      <c r="AB3099" s="46">
        <v>0</v>
      </c>
      <c r="AC3099" s="46">
        <v>0</v>
      </c>
      <c r="AD3099" s="46">
        <v>0</v>
      </c>
      <c r="AE3099" s="46">
        <v>0</v>
      </c>
      <c r="AF3099" s="46">
        <v>0</v>
      </c>
      <c r="AG3099" s="46">
        <v>0</v>
      </c>
      <c r="AH3099" s="46">
        <v>0</v>
      </c>
      <c r="AI3099" s="46">
        <v>13728.52</v>
      </c>
      <c r="AJ3099" s="46">
        <v>5967.7199999999993</v>
      </c>
      <c r="AK3099" s="46">
        <v>-1728.5000000000002</v>
      </c>
      <c r="AL3099" s="46">
        <v>6992.13</v>
      </c>
      <c r="AM3099" s="46">
        <v>0</v>
      </c>
    </row>
    <row r="3100" spans="5:39" x14ac:dyDescent="0.2">
      <c r="E3100" s="47">
        <v>310</v>
      </c>
      <c r="F3100" s="47">
        <v>322</v>
      </c>
      <c r="G3100" s="47" t="s">
        <v>253</v>
      </c>
      <c r="H3100" s="47" t="s">
        <v>340</v>
      </c>
      <c r="I3100" s="47" t="s">
        <v>717</v>
      </c>
      <c r="J3100" s="533">
        <v>60000016</v>
      </c>
      <c r="K3100" s="14" t="s">
        <v>59</v>
      </c>
      <c r="L3100" s="14" t="s">
        <v>58</v>
      </c>
      <c r="M3100" s="45">
        <v>3100</v>
      </c>
      <c r="N3100" s="45">
        <v>1</v>
      </c>
      <c r="O3100" s="46">
        <v>282</v>
      </c>
      <c r="Q3100" s="12">
        <v>0</v>
      </c>
      <c r="T3100" s="59">
        <v>0</v>
      </c>
      <c r="U3100" s="14">
        <v>0</v>
      </c>
      <c r="V3100" s="59" t="s">
        <v>150</v>
      </c>
      <c r="Y3100" s="46">
        <v>0</v>
      </c>
      <c r="Z3100" s="46">
        <v>0</v>
      </c>
      <c r="AA3100" s="46">
        <v>0</v>
      </c>
      <c r="AB3100" s="46">
        <v>0</v>
      </c>
      <c r="AC3100" s="46">
        <v>0</v>
      </c>
      <c r="AD3100" s="46">
        <v>0</v>
      </c>
      <c r="AE3100" s="46">
        <v>0</v>
      </c>
      <c r="AF3100" s="46">
        <v>0</v>
      </c>
      <c r="AG3100" s="46">
        <v>0</v>
      </c>
      <c r="AH3100" s="46">
        <v>0</v>
      </c>
      <c r="AI3100" s="46">
        <v>0</v>
      </c>
      <c r="AJ3100" s="46">
        <v>282</v>
      </c>
      <c r="AK3100" s="46">
        <v>282.00000000000023</v>
      </c>
      <c r="AL3100" s="46">
        <v>282</v>
      </c>
      <c r="AM3100" s="46">
        <v>0</v>
      </c>
    </row>
    <row r="3101" spans="5:39" x14ac:dyDescent="0.2">
      <c r="E3101" s="47">
        <v>310</v>
      </c>
      <c r="F3101" s="47">
        <v>322</v>
      </c>
      <c r="G3101" s="47" t="s">
        <v>253</v>
      </c>
      <c r="H3101" s="47" t="s">
        <v>340</v>
      </c>
      <c r="I3101" s="47" t="s">
        <v>717</v>
      </c>
      <c r="J3101" s="533">
        <v>60000016</v>
      </c>
      <c r="K3101" s="14" t="s">
        <v>59</v>
      </c>
      <c r="L3101" s="14" t="s">
        <v>31</v>
      </c>
      <c r="M3101" s="45">
        <v>3101</v>
      </c>
      <c r="N3101" s="45">
        <v>1</v>
      </c>
      <c r="O3101" s="48">
        <v>8782.1</v>
      </c>
      <c r="Q3101" s="12">
        <v>0</v>
      </c>
      <c r="R3101" s="46">
        <v>5808.9483333333337</v>
      </c>
      <c r="T3101" s="59">
        <v>0</v>
      </c>
      <c r="U3101" s="14">
        <v>0</v>
      </c>
      <c r="V3101" s="59" t="s">
        <v>150</v>
      </c>
      <c r="X3101" s="46">
        <v>0</v>
      </c>
      <c r="Y3101" s="46">
        <v>0</v>
      </c>
      <c r="Z3101" s="46">
        <v>0</v>
      </c>
      <c r="AA3101" s="46">
        <v>0</v>
      </c>
      <c r="AB3101" s="46">
        <v>0</v>
      </c>
      <c r="AC3101" s="46">
        <v>0</v>
      </c>
      <c r="AD3101" s="46">
        <v>0</v>
      </c>
      <c r="AE3101" s="46">
        <v>0</v>
      </c>
      <c r="AF3101" s="46">
        <v>0</v>
      </c>
      <c r="AG3101" s="46">
        <v>1507.97</v>
      </c>
      <c r="AH3101" s="46">
        <v>1507.97</v>
      </c>
      <c r="AI3101" s="46">
        <v>15236.49</v>
      </c>
      <c r="AJ3101" s="46">
        <v>7757.69</v>
      </c>
      <c r="AK3101" s="46">
        <v>61.470000000000027</v>
      </c>
      <c r="AL3101" s="46">
        <v>8782.1</v>
      </c>
      <c r="AM3101" s="46">
        <v>0</v>
      </c>
    </row>
    <row r="3102" spans="5:39" x14ac:dyDescent="0.2">
      <c r="E3102" s="47">
        <v>310</v>
      </c>
      <c r="F3102" s="47">
        <v>322</v>
      </c>
      <c r="G3102" s="47" t="s">
        <v>253</v>
      </c>
      <c r="H3102" s="47" t="s">
        <v>340</v>
      </c>
      <c r="I3102" s="47" t="s">
        <v>717</v>
      </c>
      <c r="J3102" s="533">
        <v>60000016</v>
      </c>
      <c r="K3102" s="14" t="s">
        <v>37</v>
      </c>
      <c r="L3102" s="14" t="s">
        <v>31</v>
      </c>
      <c r="M3102" s="45">
        <v>3102</v>
      </c>
      <c r="N3102" s="45">
        <v>1</v>
      </c>
      <c r="O3102" s="48">
        <v>0</v>
      </c>
      <c r="P3102" s="48"/>
      <c r="Q3102" s="12">
        <v>0</v>
      </c>
      <c r="R3102" s="46">
        <v>4345.3533333333335</v>
      </c>
      <c r="T3102" s="59">
        <v>0</v>
      </c>
      <c r="U3102" s="14">
        <v>0</v>
      </c>
      <c r="V3102" s="59" t="s">
        <v>150</v>
      </c>
      <c r="Y3102" s="46">
        <v>0</v>
      </c>
      <c r="Z3102" s="46">
        <v>0</v>
      </c>
      <c r="AA3102" s="46">
        <v>0</v>
      </c>
      <c r="AB3102" s="46">
        <v>0</v>
      </c>
      <c r="AC3102" s="46">
        <v>0</v>
      </c>
      <c r="AD3102" s="46">
        <v>0</v>
      </c>
      <c r="AE3102" s="46">
        <v>0</v>
      </c>
      <c r="AF3102" s="46">
        <v>0</v>
      </c>
      <c r="AG3102" s="46">
        <v>0</v>
      </c>
      <c r="AH3102" s="46">
        <v>1507.97</v>
      </c>
      <c r="AI3102" s="46">
        <v>1507.97</v>
      </c>
      <c r="AJ3102" s="46">
        <v>15000</v>
      </c>
      <c r="AK3102" s="46">
        <v>8056.18</v>
      </c>
      <c r="AL3102" s="46">
        <v>0</v>
      </c>
      <c r="AM3102" s="46">
        <v>8781.57</v>
      </c>
    </row>
    <row r="3103" spans="5:39" x14ac:dyDescent="0.2">
      <c r="E3103" s="47">
        <v>310</v>
      </c>
      <c r="F3103" s="47">
        <v>322</v>
      </c>
      <c r="G3103" s="47" t="s">
        <v>253</v>
      </c>
      <c r="H3103" s="47" t="s">
        <v>340</v>
      </c>
      <c r="I3103" s="47" t="s">
        <v>717</v>
      </c>
      <c r="J3103" s="533">
        <v>60000016</v>
      </c>
      <c r="K3103" s="14" t="s">
        <v>65</v>
      </c>
      <c r="L3103" s="14" t="s">
        <v>31</v>
      </c>
      <c r="M3103" s="45">
        <v>3103</v>
      </c>
      <c r="N3103" s="45">
        <v>1</v>
      </c>
      <c r="O3103" s="52">
        <v>8781.5700000000015</v>
      </c>
      <c r="P3103" s="48">
        <v>8781.57</v>
      </c>
      <c r="Q3103" s="12">
        <v>0</v>
      </c>
      <c r="R3103" s="46">
        <v>1463.5950000000003</v>
      </c>
      <c r="T3103" s="59">
        <v>0</v>
      </c>
      <c r="U3103" s="14">
        <v>0</v>
      </c>
      <c r="V3103" s="59" t="s">
        <v>150</v>
      </c>
      <c r="X3103" s="46">
        <v>0</v>
      </c>
      <c r="Y3103" s="46">
        <v>0</v>
      </c>
      <c r="Z3103" s="46">
        <v>0</v>
      </c>
      <c r="AA3103" s="46">
        <v>0</v>
      </c>
      <c r="AB3103" s="46">
        <v>0</v>
      </c>
      <c r="AC3103" s="46">
        <v>0</v>
      </c>
      <c r="AD3103" s="46">
        <v>0</v>
      </c>
      <c r="AE3103" s="46">
        <v>0</v>
      </c>
      <c r="AF3103" s="46">
        <v>0</v>
      </c>
      <c r="AG3103" s="46">
        <v>0</v>
      </c>
      <c r="AH3103" s="46">
        <v>0</v>
      </c>
      <c r="AI3103" s="46">
        <v>0</v>
      </c>
      <c r="AJ3103" s="46">
        <v>0</v>
      </c>
      <c r="AK3103" s="46">
        <v>0</v>
      </c>
      <c r="AL3103" s="46">
        <v>8781.5700000000015</v>
      </c>
      <c r="AM3103" s="46">
        <v>3.637978807091713E-12</v>
      </c>
    </row>
    <row r="3104" spans="5:39" x14ac:dyDescent="0.2">
      <c r="E3104" s="47">
        <v>310</v>
      </c>
      <c r="F3104" s="47">
        <v>322</v>
      </c>
      <c r="G3104" s="47" t="s">
        <v>253</v>
      </c>
      <c r="H3104" s="47" t="s">
        <v>340</v>
      </c>
      <c r="I3104" s="47" t="s">
        <v>717</v>
      </c>
      <c r="J3104" s="533">
        <v>60000016</v>
      </c>
      <c r="K3104" s="14" t="s">
        <v>64</v>
      </c>
      <c r="L3104" s="14" t="s">
        <v>57</v>
      </c>
      <c r="M3104" s="45">
        <v>3104</v>
      </c>
      <c r="N3104" s="45">
        <v>1</v>
      </c>
      <c r="O3104" s="46">
        <v>1507.4400000000012</v>
      </c>
      <c r="Q3104" s="12">
        <v>0</v>
      </c>
      <c r="T3104" s="59">
        <v>0</v>
      </c>
      <c r="U3104" s="14">
        <v>0</v>
      </c>
      <c r="V3104" s="59" t="s">
        <v>150</v>
      </c>
      <c r="X3104" s="46">
        <v>0</v>
      </c>
      <c r="Y3104" s="46">
        <v>0</v>
      </c>
      <c r="Z3104" s="46">
        <v>0</v>
      </c>
      <c r="AA3104" s="46">
        <v>0</v>
      </c>
      <c r="AB3104" s="46">
        <v>0</v>
      </c>
      <c r="AC3104" s="46">
        <v>0</v>
      </c>
      <c r="AD3104" s="46">
        <v>0</v>
      </c>
      <c r="AE3104" s="46">
        <v>0</v>
      </c>
      <c r="AF3104" s="46">
        <v>0</v>
      </c>
      <c r="AG3104" s="46">
        <v>1507.97</v>
      </c>
      <c r="AH3104" s="46">
        <v>1507.97</v>
      </c>
      <c r="AI3104" s="46">
        <v>1507.97</v>
      </c>
      <c r="AJ3104" s="46">
        <v>0</v>
      </c>
      <c r="AK3104" s="46">
        <v>0</v>
      </c>
      <c r="AL3104" s="46">
        <v>1507.4400000000012</v>
      </c>
      <c r="AM3104" s="46">
        <v>0</v>
      </c>
    </row>
    <row r="3105" spans="5:39" x14ac:dyDescent="0.2">
      <c r="E3105" s="47">
        <v>310</v>
      </c>
      <c r="F3105" s="47">
        <v>322</v>
      </c>
      <c r="G3105" s="47" t="s">
        <v>253</v>
      </c>
      <c r="H3105" s="47" t="s">
        <v>340</v>
      </c>
      <c r="I3105" s="47" t="s">
        <v>717</v>
      </c>
      <c r="J3105" s="533">
        <v>60000016</v>
      </c>
      <c r="K3105" s="14" t="s">
        <v>64</v>
      </c>
      <c r="L3105" s="14" t="s">
        <v>54</v>
      </c>
      <c r="M3105" s="45">
        <v>3105</v>
      </c>
      <c r="N3105" s="45">
        <v>1</v>
      </c>
      <c r="O3105" s="46">
        <v>6992.13</v>
      </c>
      <c r="Q3105" s="12">
        <v>0</v>
      </c>
      <c r="T3105" s="59">
        <v>0</v>
      </c>
      <c r="U3105" s="14">
        <v>0</v>
      </c>
      <c r="V3105" s="59" t="s">
        <v>150</v>
      </c>
      <c r="X3105" s="46">
        <v>0</v>
      </c>
      <c r="Y3105" s="46">
        <v>0</v>
      </c>
      <c r="Z3105" s="46">
        <v>0</v>
      </c>
      <c r="AA3105" s="46">
        <v>0</v>
      </c>
      <c r="AB3105" s="46">
        <v>0</v>
      </c>
      <c r="AC3105" s="46">
        <v>0</v>
      </c>
      <c r="AD3105" s="46">
        <v>0</v>
      </c>
      <c r="AE3105" s="46">
        <v>0</v>
      </c>
      <c r="AF3105" s="46">
        <v>0</v>
      </c>
      <c r="AG3105" s="46">
        <v>0</v>
      </c>
      <c r="AH3105" s="46">
        <v>0</v>
      </c>
      <c r="AI3105" s="46">
        <v>13728.52</v>
      </c>
      <c r="AJ3105" s="46">
        <v>7712.1799999999985</v>
      </c>
      <c r="AK3105" s="46">
        <v>0</v>
      </c>
      <c r="AL3105" s="46">
        <v>6992.13</v>
      </c>
      <c r="AM3105" s="46">
        <v>0</v>
      </c>
    </row>
    <row r="3106" spans="5:39" x14ac:dyDescent="0.2">
      <c r="E3106" s="47">
        <v>310</v>
      </c>
      <c r="F3106" s="47">
        <v>322</v>
      </c>
      <c r="G3106" s="47" t="s">
        <v>253</v>
      </c>
      <c r="H3106" s="47" t="s">
        <v>340</v>
      </c>
      <c r="I3106" s="47" t="s">
        <v>717</v>
      </c>
      <c r="J3106" s="533">
        <v>60000016</v>
      </c>
      <c r="K3106" s="14" t="s">
        <v>64</v>
      </c>
      <c r="L3106" s="14" t="s">
        <v>58</v>
      </c>
      <c r="M3106" s="45">
        <v>3106</v>
      </c>
      <c r="N3106" s="45">
        <v>1</v>
      </c>
      <c r="O3106" s="46">
        <v>282.00000000000182</v>
      </c>
      <c r="Q3106" s="12">
        <v>0</v>
      </c>
      <c r="T3106" s="59">
        <v>0</v>
      </c>
      <c r="U3106" s="14">
        <v>0</v>
      </c>
      <c r="V3106" s="59" t="s">
        <v>150</v>
      </c>
      <c r="X3106" s="46">
        <v>0</v>
      </c>
      <c r="Y3106" s="46">
        <v>0</v>
      </c>
      <c r="Z3106" s="46">
        <v>0</v>
      </c>
      <c r="AA3106" s="46">
        <v>0</v>
      </c>
      <c r="AB3106" s="46">
        <v>0</v>
      </c>
      <c r="AC3106" s="46">
        <v>0</v>
      </c>
      <c r="AD3106" s="46">
        <v>0</v>
      </c>
      <c r="AE3106" s="46">
        <v>0</v>
      </c>
      <c r="AF3106" s="46">
        <v>0</v>
      </c>
      <c r="AG3106" s="46">
        <v>0</v>
      </c>
      <c r="AH3106" s="46">
        <v>0</v>
      </c>
      <c r="AI3106" s="46">
        <v>0</v>
      </c>
      <c r="AJ3106" s="46">
        <v>282.00000000000182</v>
      </c>
      <c r="AK3106" s="46">
        <v>-0.52999999999883585</v>
      </c>
      <c r="AL3106" s="46">
        <v>282.00000000000182</v>
      </c>
      <c r="AM3106" s="46">
        <v>0</v>
      </c>
    </row>
    <row r="3107" spans="5:39" x14ac:dyDescent="0.2">
      <c r="E3107" s="47">
        <v>310</v>
      </c>
      <c r="F3107" s="47">
        <v>322</v>
      </c>
      <c r="G3107" s="47" t="s">
        <v>253</v>
      </c>
      <c r="H3107" s="47" t="s">
        <v>340</v>
      </c>
      <c r="I3107" s="47" t="s">
        <v>717</v>
      </c>
      <c r="J3107" s="533">
        <v>60000016</v>
      </c>
      <c r="K3107" s="14" t="s">
        <v>67</v>
      </c>
      <c r="L3107" s="14" t="s">
        <v>67</v>
      </c>
      <c r="M3107" s="45">
        <v>3107</v>
      </c>
      <c r="N3107" s="45">
        <v>1</v>
      </c>
      <c r="O3107" s="53">
        <v>0</v>
      </c>
      <c r="P3107" s="54">
        <v>0</v>
      </c>
      <c r="Q3107" s="55">
        <v>0</v>
      </c>
      <c r="R3107" s="56">
        <v>0</v>
      </c>
      <c r="S3107" s="57">
        <v>0</v>
      </c>
      <c r="T3107" s="60">
        <v>0</v>
      </c>
      <c r="U3107" s="14">
        <v>0</v>
      </c>
      <c r="V3107" s="60" t="s">
        <v>150</v>
      </c>
      <c r="Y3107" s="46">
        <v>0</v>
      </c>
      <c r="Z3107" s="46">
        <v>0</v>
      </c>
      <c r="AA3107" s="46">
        <v>0</v>
      </c>
      <c r="AB3107" s="46">
        <v>0</v>
      </c>
      <c r="AC3107" s="46">
        <v>0</v>
      </c>
      <c r="AD3107" s="46">
        <v>0</v>
      </c>
      <c r="AE3107" s="46">
        <v>0</v>
      </c>
      <c r="AF3107" s="46">
        <v>0</v>
      </c>
      <c r="AG3107" s="46">
        <v>0</v>
      </c>
      <c r="AH3107" s="46">
        <v>0</v>
      </c>
      <c r="AI3107" s="46">
        <v>0</v>
      </c>
      <c r="AJ3107" s="46">
        <v>0</v>
      </c>
      <c r="AK3107" s="46">
        <v>0</v>
      </c>
      <c r="AL3107" s="46">
        <v>0</v>
      </c>
      <c r="AM3107" s="46">
        <v>0</v>
      </c>
    </row>
    <row r="3108" spans="5:39" x14ac:dyDescent="0.2">
      <c r="E3108" s="14">
        <v>311</v>
      </c>
      <c r="F3108" s="14">
        <v>323</v>
      </c>
      <c r="G3108" s="14" t="s">
        <v>253</v>
      </c>
      <c r="H3108" s="14" t="s">
        <v>319</v>
      </c>
      <c r="I3108" s="14" t="s">
        <v>718</v>
      </c>
      <c r="J3108" s="531">
        <v>60000017</v>
      </c>
      <c r="K3108" s="14" t="s">
        <v>59</v>
      </c>
      <c r="L3108" s="14" t="s">
        <v>57</v>
      </c>
      <c r="M3108" s="45">
        <v>3108</v>
      </c>
      <c r="N3108" s="45">
        <v>1</v>
      </c>
      <c r="O3108" s="46">
        <v>1473.93</v>
      </c>
      <c r="Q3108" s="12" t="s">
        <v>369</v>
      </c>
      <c r="T3108" s="59" t="s">
        <v>78</v>
      </c>
      <c r="U3108" s="14">
        <v>0</v>
      </c>
      <c r="V3108" s="59" t="s">
        <v>175</v>
      </c>
      <c r="Y3108" s="46">
        <v>0</v>
      </c>
      <c r="Z3108" s="46">
        <v>0</v>
      </c>
      <c r="AA3108" s="46">
        <v>0</v>
      </c>
      <c r="AB3108" s="46">
        <v>0</v>
      </c>
      <c r="AC3108" s="46">
        <v>0</v>
      </c>
      <c r="AD3108" s="46">
        <v>0</v>
      </c>
      <c r="AE3108" s="46">
        <v>0</v>
      </c>
      <c r="AF3108" s="46">
        <v>0</v>
      </c>
      <c r="AG3108" s="46">
        <v>1473.93</v>
      </c>
      <c r="AH3108" s="46">
        <v>1473.93</v>
      </c>
      <c r="AI3108" s="46">
        <v>1473.93</v>
      </c>
      <c r="AJ3108" s="46">
        <v>1473.93</v>
      </c>
      <c r="AK3108" s="46">
        <v>1473.93</v>
      </c>
      <c r="AL3108" s="46">
        <v>1473.93</v>
      </c>
      <c r="AM3108" s="46">
        <v>0</v>
      </c>
    </row>
    <row r="3109" spans="5:39" x14ac:dyDescent="0.2">
      <c r="E3109" s="47">
        <v>311</v>
      </c>
      <c r="F3109" s="47">
        <v>323</v>
      </c>
      <c r="G3109" s="47" t="s">
        <v>253</v>
      </c>
      <c r="H3109" s="47" t="s">
        <v>319</v>
      </c>
      <c r="I3109" s="47" t="s">
        <v>718</v>
      </c>
      <c r="J3109" s="533">
        <v>60000017</v>
      </c>
      <c r="K3109" s="14" t="s">
        <v>59</v>
      </c>
      <c r="L3109" s="14" t="s">
        <v>54</v>
      </c>
      <c r="M3109" s="45">
        <v>3109</v>
      </c>
      <c r="N3109" s="45">
        <v>1</v>
      </c>
      <c r="O3109" s="46">
        <v>3563.21</v>
      </c>
      <c r="Q3109" s="12" t="s">
        <v>369</v>
      </c>
      <c r="T3109" s="59" t="s">
        <v>78</v>
      </c>
      <c r="U3109" s="14">
        <v>0</v>
      </c>
      <c r="V3109" s="59" t="s">
        <v>175</v>
      </c>
      <c r="Y3109" s="46">
        <v>0</v>
      </c>
      <c r="Z3109" s="46">
        <v>0</v>
      </c>
      <c r="AA3109" s="46">
        <v>0</v>
      </c>
      <c r="AB3109" s="46">
        <v>0</v>
      </c>
      <c r="AC3109" s="46">
        <v>0</v>
      </c>
      <c r="AD3109" s="46">
        <v>0</v>
      </c>
      <c r="AE3109" s="46">
        <v>0</v>
      </c>
      <c r="AF3109" s="46">
        <v>0</v>
      </c>
      <c r="AG3109" s="46">
        <v>0</v>
      </c>
      <c r="AH3109" s="46">
        <v>0</v>
      </c>
      <c r="AI3109" s="46">
        <v>7783.41</v>
      </c>
      <c r="AJ3109" s="46">
        <v>3431.97</v>
      </c>
      <c r="AK3109" s="46">
        <v>3563.27</v>
      </c>
      <c r="AL3109" s="46">
        <v>3563.21</v>
      </c>
      <c r="AM3109" s="46">
        <v>0</v>
      </c>
    </row>
    <row r="3110" spans="5:39" x14ac:dyDescent="0.2">
      <c r="E3110" s="47">
        <v>311</v>
      </c>
      <c r="F3110" s="47">
        <v>323</v>
      </c>
      <c r="G3110" s="47" t="s">
        <v>253</v>
      </c>
      <c r="H3110" s="47" t="s">
        <v>319</v>
      </c>
      <c r="I3110" s="47" t="s">
        <v>718</v>
      </c>
      <c r="J3110" s="533">
        <v>60000017</v>
      </c>
      <c r="K3110" s="14" t="s">
        <v>59</v>
      </c>
      <c r="L3110" s="14" t="s">
        <v>58</v>
      </c>
      <c r="M3110" s="45">
        <v>3110</v>
      </c>
      <c r="N3110" s="45">
        <v>1</v>
      </c>
      <c r="O3110" s="46">
        <v>282</v>
      </c>
      <c r="Q3110" s="12" t="s">
        <v>369</v>
      </c>
      <c r="T3110" s="59" t="s">
        <v>78</v>
      </c>
      <c r="U3110" s="14">
        <v>0</v>
      </c>
      <c r="V3110" s="59" t="s">
        <v>175</v>
      </c>
      <c r="Y3110" s="46">
        <v>0</v>
      </c>
      <c r="Z3110" s="46">
        <v>0</v>
      </c>
      <c r="AA3110" s="46">
        <v>0</v>
      </c>
      <c r="AB3110" s="46">
        <v>0</v>
      </c>
      <c r="AC3110" s="46">
        <v>0</v>
      </c>
      <c r="AD3110" s="46">
        <v>0</v>
      </c>
      <c r="AE3110" s="46">
        <v>0</v>
      </c>
      <c r="AF3110" s="46">
        <v>0</v>
      </c>
      <c r="AG3110" s="46">
        <v>0</v>
      </c>
      <c r="AH3110" s="46">
        <v>0</v>
      </c>
      <c r="AI3110" s="46">
        <v>0</v>
      </c>
      <c r="AJ3110" s="46">
        <v>281.99999999999955</v>
      </c>
      <c r="AK3110" s="46">
        <v>281.99999999999955</v>
      </c>
      <c r="AL3110" s="46">
        <v>282</v>
      </c>
      <c r="AM3110" s="46">
        <v>0</v>
      </c>
    </row>
    <row r="3111" spans="5:39" x14ac:dyDescent="0.2">
      <c r="E3111" s="47">
        <v>311</v>
      </c>
      <c r="F3111" s="47">
        <v>323</v>
      </c>
      <c r="G3111" s="47" t="s">
        <v>253</v>
      </c>
      <c r="H3111" s="47" t="s">
        <v>319</v>
      </c>
      <c r="I3111" s="47" t="s">
        <v>718</v>
      </c>
      <c r="J3111" s="533">
        <v>60000017</v>
      </c>
      <c r="K3111" s="14" t="s">
        <v>59</v>
      </c>
      <c r="L3111" s="14" t="s">
        <v>31</v>
      </c>
      <c r="M3111" s="45">
        <v>3111</v>
      </c>
      <c r="N3111" s="45">
        <v>1</v>
      </c>
      <c r="O3111" s="48">
        <v>5319.14</v>
      </c>
      <c r="Q3111" s="12" t="s">
        <v>369</v>
      </c>
      <c r="R3111" s="46">
        <v>4671.9066666666658</v>
      </c>
      <c r="T3111" s="59" t="s">
        <v>78</v>
      </c>
      <c r="U3111" s="14">
        <v>12</v>
      </c>
      <c r="V3111" s="59" t="s">
        <v>175</v>
      </c>
      <c r="X3111" s="46">
        <v>0</v>
      </c>
      <c r="Y3111" s="46">
        <v>0</v>
      </c>
      <c r="Z3111" s="46">
        <v>0</v>
      </c>
      <c r="AA3111" s="46">
        <v>0</v>
      </c>
      <c r="AB3111" s="46">
        <v>0</v>
      </c>
      <c r="AC3111" s="46">
        <v>0</v>
      </c>
      <c r="AD3111" s="46">
        <v>0</v>
      </c>
      <c r="AE3111" s="46">
        <v>0</v>
      </c>
      <c r="AF3111" s="46">
        <v>0</v>
      </c>
      <c r="AG3111" s="46">
        <v>1473.93</v>
      </c>
      <c r="AH3111" s="46">
        <v>1473.93</v>
      </c>
      <c r="AI3111" s="46">
        <v>9257.34</v>
      </c>
      <c r="AJ3111" s="46">
        <v>5187.8999999999996</v>
      </c>
      <c r="AK3111" s="46">
        <v>5319.1999999999989</v>
      </c>
      <c r="AL3111" s="46">
        <v>5319.14</v>
      </c>
      <c r="AM3111" s="46">
        <v>0</v>
      </c>
    </row>
    <row r="3112" spans="5:39" x14ac:dyDescent="0.2">
      <c r="E3112" s="47">
        <v>311</v>
      </c>
      <c r="F3112" s="47">
        <v>323</v>
      </c>
      <c r="G3112" s="47" t="s">
        <v>253</v>
      </c>
      <c r="H3112" s="47" t="s">
        <v>319</v>
      </c>
      <c r="I3112" s="47" t="s">
        <v>718</v>
      </c>
      <c r="J3112" s="533">
        <v>60000017</v>
      </c>
      <c r="K3112" s="14" t="s">
        <v>37</v>
      </c>
      <c r="L3112" s="14" t="s">
        <v>31</v>
      </c>
      <c r="M3112" s="45">
        <v>3112</v>
      </c>
      <c r="N3112" s="45">
        <v>1</v>
      </c>
      <c r="O3112" s="48">
        <v>0</v>
      </c>
      <c r="P3112" s="48"/>
      <c r="Q3112" s="12" t="s">
        <v>369</v>
      </c>
      <c r="R3112" s="46">
        <v>0</v>
      </c>
      <c r="T3112" s="59" t="s">
        <v>78</v>
      </c>
      <c r="U3112" s="14">
        <v>0</v>
      </c>
      <c r="V3112" s="59" t="s">
        <v>175</v>
      </c>
      <c r="Y3112" s="46">
        <v>0</v>
      </c>
      <c r="Z3112" s="46">
        <v>0</v>
      </c>
      <c r="AA3112" s="46">
        <v>0</v>
      </c>
      <c r="AB3112" s="46">
        <v>0</v>
      </c>
      <c r="AC3112" s="46">
        <v>0</v>
      </c>
      <c r="AD3112" s="46">
        <v>0</v>
      </c>
      <c r="AE3112" s="46">
        <v>0</v>
      </c>
      <c r="AF3112" s="46">
        <v>0</v>
      </c>
      <c r="AG3112" s="46">
        <v>0</v>
      </c>
      <c r="AH3112" s="46">
        <v>0</v>
      </c>
      <c r="AI3112" s="46">
        <v>0</v>
      </c>
      <c r="AJ3112" s="46">
        <v>0</v>
      </c>
      <c r="AK3112" s="46">
        <v>0</v>
      </c>
      <c r="AL3112" s="46">
        <v>0</v>
      </c>
      <c r="AM3112" s="46">
        <v>5606.2880000000005</v>
      </c>
    </row>
    <row r="3113" spans="5:39" x14ac:dyDescent="0.2">
      <c r="E3113" s="47">
        <v>311</v>
      </c>
      <c r="F3113" s="47">
        <v>323</v>
      </c>
      <c r="G3113" s="47" t="s">
        <v>253</v>
      </c>
      <c r="H3113" s="47" t="s">
        <v>319</v>
      </c>
      <c r="I3113" s="47" t="s">
        <v>718</v>
      </c>
      <c r="J3113" s="533">
        <v>60000017</v>
      </c>
      <c r="K3113" s="14" t="s">
        <v>65</v>
      </c>
      <c r="L3113" s="14" t="s">
        <v>31</v>
      </c>
      <c r="M3113" s="45">
        <v>3113</v>
      </c>
      <c r="N3113" s="45">
        <v>1</v>
      </c>
      <c r="O3113" s="52">
        <v>28031.439999999995</v>
      </c>
      <c r="P3113" s="48">
        <v>5606.2880000000005</v>
      </c>
      <c r="Q3113" s="12" t="s">
        <v>369</v>
      </c>
      <c r="R3113" s="46">
        <v>4671.9066666666658</v>
      </c>
      <c r="T3113" s="59" t="s">
        <v>78</v>
      </c>
      <c r="U3113" s="14">
        <v>0</v>
      </c>
      <c r="V3113" s="59" t="s">
        <v>175</v>
      </c>
      <c r="X3113" s="46">
        <v>0</v>
      </c>
      <c r="Y3113" s="46">
        <v>0</v>
      </c>
      <c r="Z3113" s="46">
        <v>0</v>
      </c>
      <c r="AA3113" s="46">
        <v>0</v>
      </c>
      <c r="AB3113" s="46">
        <v>0</v>
      </c>
      <c r="AC3113" s="46">
        <v>0</v>
      </c>
      <c r="AD3113" s="46">
        <v>0</v>
      </c>
      <c r="AE3113" s="46">
        <v>0</v>
      </c>
      <c r="AF3113" s="46">
        <v>0</v>
      </c>
      <c r="AG3113" s="46">
        <v>1473.93</v>
      </c>
      <c r="AH3113" s="46">
        <v>1473.93</v>
      </c>
      <c r="AI3113" s="46">
        <v>9257.34</v>
      </c>
      <c r="AJ3113" s="46">
        <v>5187.8999999999996</v>
      </c>
      <c r="AK3113" s="46">
        <v>5319.1999999999989</v>
      </c>
      <c r="AL3113" s="46">
        <v>5319.14</v>
      </c>
      <c r="AM3113" s="46">
        <v>0</v>
      </c>
    </row>
    <row r="3114" spans="5:39" x14ac:dyDescent="0.2">
      <c r="E3114" s="47">
        <v>311</v>
      </c>
      <c r="F3114" s="47">
        <v>323</v>
      </c>
      <c r="G3114" s="47" t="s">
        <v>253</v>
      </c>
      <c r="H3114" s="47" t="s">
        <v>319</v>
      </c>
      <c r="I3114" s="47" t="s">
        <v>718</v>
      </c>
      <c r="J3114" s="533">
        <v>60000017</v>
      </c>
      <c r="K3114" s="14" t="s">
        <v>64</v>
      </c>
      <c r="L3114" s="14" t="s">
        <v>57</v>
      </c>
      <c r="M3114" s="45">
        <v>3114</v>
      </c>
      <c r="N3114" s="45">
        <v>1</v>
      </c>
      <c r="O3114" s="46">
        <v>8843.58</v>
      </c>
      <c r="Q3114" s="12" t="s">
        <v>369</v>
      </c>
      <c r="T3114" s="59" t="s">
        <v>78</v>
      </c>
      <c r="U3114" s="14">
        <v>0</v>
      </c>
      <c r="V3114" s="59" t="s">
        <v>175</v>
      </c>
      <c r="X3114" s="46">
        <v>0</v>
      </c>
      <c r="Y3114" s="46">
        <v>0</v>
      </c>
      <c r="Z3114" s="46">
        <v>0</v>
      </c>
      <c r="AA3114" s="46">
        <v>0</v>
      </c>
      <c r="AB3114" s="46">
        <v>0</v>
      </c>
      <c r="AC3114" s="46">
        <v>0</v>
      </c>
      <c r="AD3114" s="46">
        <v>0</v>
      </c>
      <c r="AE3114" s="46">
        <v>0</v>
      </c>
      <c r="AF3114" s="46">
        <v>0</v>
      </c>
      <c r="AG3114" s="46">
        <v>1473.93</v>
      </c>
      <c r="AH3114" s="46">
        <v>2947.86</v>
      </c>
      <c r="AI3114" s="46">
        <v>4421.79</v>
      </c>
      <c r="AJ3114" s="46">
        <v>5895.72</v>
      </c>
      <c r="AK3114" s="46">
        <v>7369.6500000000005</v>
      </c>
      <c r="AL3114" s="46">
        <v>8843.58</v>
      </c>
      <c r="AM3114" s="46">
        <v>3237.2919999999995</v>
      </c>
    </row>
    <row r="3115" spans="5:39" x14ac:dyDescent="0.2">
      <c r="E3115" s="47">
        <v>311</v>
      </c>
      <c r="F3115" s="47">
        <v>323</v>
      </c>
      <c r="G3115" s="47" t="s">
        <v>253</v>
      </c>
      <c r="H3115" s="47" t="s">
        <v>319</v>
      </c>
      <c r="I3115" s="47" t="s">
        <v>718</v>
      </c>
      <c r="J3115" s="533">
        <v>60000017</v>
      </c>
      <c r="K3115" s="14" t="s">
        <v>64</v>
      </c>
      <c r="L3115" s="14" t="s">
        <v>54</v>
      </c>
      <c r="M3115" s="45">
        <v>3115</v>
      </c>
      <c r="N3115" s="45">
        <v>1</v>
      </c>
      <c r="O3115" s="46">
        <v>18341.86</v>
      </c>
      <c r="Q3115" s="12" t="s">
        <v>369</v>
      </c>
      <c r="T3115" s="59" t="s">
        <v>78</v>
      </c>
      <c r="U3115" s="14">
        <v>0</v>
      </c>
      <c r="V3115" s="59" t="s">
        <v>175</v>
      </c>
      <c r="X3115" s="46">
        <v>0</v>
      </c>
      <c r="Y3115" s="46">
        <v>0</v>
      </c>
      <c r="Z3115" s="46">
        <v>0</v>
      </c>
      <c r="AA3115" s="46">
        <v>0</v>
      </c>
      <c r="AB3115" s="46">
        <v>0</v>
      </c>
      <c r="AC3115" s="46">
        <v>0</v>
      </c>
      <c r="AD3115" s="46">
        <v>0</v>
      </c>
      <c r="AE3115" s="46">
        <v>0</v>
      </c>
      <c r="AF3115" s="46">
        <v>0</v>
      </c>
      <c r="AG3115" s="46">
        <v>0</v>
      </c>
      <c r="AH3115" s="46">
        <v>0</v>
      </c>
      <c r="AI3115" s="46">
        <v>7783.41</v>
      </c>
      <c r="AJ3115" s="46">
        <v>11215.38</v>
      </c>
      <c r="AK3115" s="46">
        <v>14778.65</v>
      </c>
      <c r="AL3115" s="46">
        <v>18341.86</v>
      </c>
      <c r="AM3115" s="46">
        <v>18341.86</v>
      </c>
    </row>
    <row r="3116" spans="5:39" x14ac:dyDescent="0.2">
      <c r="E3116" s="47">
        <v>311</v>
      </c>
      <c r="F3116" s="47">
        <v>323</v>
      </c>
      <c r="G3116" s="47" t="s">
        <v>253</v>
      </c>
      <c r="H3116" s="47" t="s">
        <v>319</v>
      </c>
      <c r="I3116" s="47" t="s">
        <v>718</v>
      </c>
      <c r="J3116" s="533">
        <v>60000017</v>
      </c>
      <c r="K3116" s="14" t="s">
        <v>64</v>
      </c>
      <c r="L3116" s="14" t="s">
        <v>58</v>
      </c>
      <c r="M3116" s="45">
        <v>3116</v>
      </c>
      <c r="N3116" s="45">
        <v>1</v>
      </c>
      <c r="O3116" s="46">
        <v>845.99999999999272</v>
      </c>
      <c r="Q3116" s="12" t="s">
        <v>369</v>
      </c>
      <c r="T3116" s="59" t="s">
        <v>78</v>
      </c>
      <c r="U3116" s="14">
        <v>0</v>
      </c>
      <c r="V3116" s="59" t="s">
        <v>175</v>
      </c>
      <c r="X3116" s="46">
        <v>0</v>
      </c>
      <c r="Y3116" s="46">
        <v>0</v>
      </c>
      <c r="Z3116" s="46">
        <v>0</v>
      </c>
      <c r="AA3116" s="46">
        <v>0</v>
      </c>
      <c r="AB3116" s="46">
        <v>0</v>
      </c>
      <c r="AC3116" s="46">
        <v>0</v>
      </c>
      <c r="AD3116" s="46">
        <v>0</v>
      </c>
      <c r="AE3116" s="46">
        <v>0</v>
      </c>
      <c r="AF3116" s="46">
        <v>0</v>
      </c>
      <c r="AG3116" s="46">
        <v>0</v>
      </c>
      <c r="AH3116" s="46">
        <v>0</v>
      </c>
      <c r="AI3116" s="46">
        <v>0</v>
      </c>
      <c r="AJ3116" s="46">
        <v>281.99999999999818</v>
      </c>
      <c r="AK3116" s="46">
        <v>563.99999999999454</v>
      </c>
      <c r="AL3116" s="46">
        <v>845.99999999999272</v>
      </c>
      <c r="AM3116" s="46">
        <v>845.99999999999272</v>
      </c>
    </row>
    <row r="3117" spans="5:39" x14ac:dyDescent="0.2">
      <c r="E3117" s="47">
        <v>311</v>
      </c>
      <c r="F3117" s="47">
        <v>323</v>
      </c>
      <c r="G3117" s="47" t="s">
        <v>253</v>
      </c>
      <c r="H3117" s="47" t="s">
        <v>319</v>
      </c>
      <c r="I3117" s="47" t="s">
        <v>718</v>
      </c>
      <c r="J3117" s="533">
        <v>60000017</v>
      </c>
      <c r="K3117" s="14" t="s">
        <v>67</v>
      </c>
      <c r="L3117" s="14" t="s">
        <v>67</v>
      </c>
      <c r="M3117" s="45">
        <v>3117</v>
      </c>
      <c r="N3117" s="45">
        <v>1</v>
      </c>
      <c r="O3117" s="53">
        <v>60.204517855658196</v>
      </c>
      <c r="P3117" s="54">
        <v>50.204517855658196</v>
      </c>
      <c r="Q3117" s="55" t="s">
        <v>369</v>
      </c>
      <c r="R3117" s="56">
        <v>6</v>
      </c>
      <c r="S3117" s="57" t="s">
        <v>370</v>
      </c>
      <c r="T3117" s="60" t="s">
        <v>78</v>
      </c>
      <c r="U3117" s="14">
        <v>0</v>
      </c>
      <c r="V3117" s="60" t="s">
        <v>175</v>
      </c>
      <c r="Y3117" s="46">
        <v>60.204517855658196</v>
      </c>
      <c r="Z3117" s="46">
        <v>60.204517855658196</v>
      </c>
      <c r="AA3117" s="46">
        <v>60.204517855658196</v>
      </c>
      <c r="AB3117" s="46">
        <v>60.204517855658196</v>
      </c>
      <c r="AC3117" s="46">
        <v>60.204517855658196</v>
      </c>
      <c r="AD3117" s="46">
        <v>60.204517855658196</v>
      </c>
      <c r="AE3117" s="46">
        <v>60.204517855658196</v>
      </c>
      <c r="AF3117" s="46">
        <v>60.204517855658196</v>
      </c>
      <c r="AG3117" s="46">
        <v>60.204517855658196</v>
      </c>
      <c r="AH3117" s="46">
        <v>60.204517855658196</v>
      </c>
      <c r="AI3117" s="46">
        <v>60.204517855658196</v>
      </c>
      <c r="AJ3117" s="46">
        <v>60.204517855658196</v>
      </c>
      <c r="AK3117" s="46">
        <v>60.204517855658196</v>
      </c>
      <c r="AL3117" s="46">
        <v>60.204517855658196</v>
      </c>
      <c r="AM3117" s="46">
        <v>60.204517855658196</v>
      </c>
    </row>
    <row r="3118" spans="5:39" x14ac:dyDescent="0.2">
      <c r="E3118" s="14">
        <v>312</v>
      </c>
      <c r="F3118" s="14">
        <v>324</v>
      </c>
      <c r="G3118" s="14" t="s">
        <v>253</v>
      </c>
      <c r="H3118" s="14" t="s">
        <v>300</v>
      </c>
      <c r="I3118" s="14" t="s">
        <v>719</v>
      </c>
      <c r="J3118" s="531">
        <v>60000018</v>
      </c>
      <c r="K3118" s="14" t="s">
        <v>59</v>
      </c>
      <c r="L3118" s="14" t="s">
        <v>57</v>
      </c>
      <c r="M3118" s="45">
        <v>3118</v>
      </c>
      <c r="N3118" s="45">
        <v>1</v>
      </c>
      <c r="O3118" s="46">
        <v>1702</v>
      </c>
      <c r="Q3118" s="12" t="s">
        <v>369</v>
      </c>
      <c r="T3118" s="59" t="s">
        <v>78</v>
      </c>
      <c r="U3118" s="14">
        <v>0</v>
      </c>
      <c r="V3118" s="59" t="s">
        <v>175</v>
      </c>
      <c r="Y3118" s="46">
        <v>0</v>
      </c>
      <c r="Z3118" s="46">
        <v>0</v>
      </c>
      <c r="AA3118" s="46">
        <v>0</v>
      </c>
      <c r="AB3118" s="46">
        <v>0</v>
      </c>
      <c r="AC3118" s="46">
        <v>0</v>
      </c>
      <c r="AD3118" s="46">
        <v>0</v>
      </c>
      <c r="AE3118" s="46">
        <v>0</v>
      </c>
      <c r="AF3118" s="46">
        <v>0</v>
      </c>
      <c r="AG3118" s="46">
        <v>1702</v>
      </c>
      <c r="AH3118" s="46">
        <v>1702</v>
      </c>
      <c r="AI3118" s="46">
        <v>1702</v>
      </c>
      <c r="AJ3118" s="46">
        <v>1702</v>
      </c>
      <c r="AK3118" s="46">
        <v>1702</v>
      </c>
      <c r="AL3118" s="46">
        <v>1702</v>
      </c>
      <c r="AM3118" s="46">
        <v>0</v>
      </c>
    </row>
    <row r="3119" spans="5:39" x14ac:dyDescent="0.2">
      <c r="E3119" s="47">
        <v>312</v>
      </c>
      <c r="F3119" s="47">
        <v>324</v>
      </c>
      <c r="G3119" s="47" t="s">
        <v>253</v>
      </c>
      <c r="H3119" s="47" t="s">
        <v>300</v>
      </c>
      <c r="I3119" s="47" t="s">
        <v>719</v>
      </c>
      <c r="J3119" s="533">
        <v>60000018</v>
      </c>
      <c r="K3119" s="14" t="s">
        <v>59</v>
      </c>
      <c r="L3119" s="14" t="s">
        <v>54</v>
      </c>
      <c r="M3119" s="45">
        <v>3119</v>
      </c>
      <c r="N3119" s="45">
        <v>1</v>
      </c>
      <c r="O3119" s="46">
        <v>3972.3699999999994</v>
      </c>
      <c r="Q3119" s="12" t="s">
        <v>369</v>
      </c>
      <c r="T3119" s="59" t="s">
        <v>78</v>
      </c>
      <c r="U3119" s="14">
        <v>0</v>
      </c>
      <c r="V3119" s="59" t="s">
        <v>175</v>
      </c>
      <c r="Y3119" s="46">
        <v>0</v>
      </c>
      <c r="Z3119" s="46">
        <v>0</v>
      </c>
      <c r="AA3119" s="46">
        <v>0</v>
      </c>
      <c r="AB3119" s="46">
        <v>0</v>
      </c>
      <c r="AC3119" s="46">
        <v>0</v>
      </c>
      <c r="AD3119" s="46">
        <v>0</v>
      </c>
      <c r="AE3119" s="46">
        <v>0</v>
      </c>
      <c r="AF3119" s="46">
        <v>0</v>
      </c>
      <c r="AG3119" s="46">
        <v>0</v>
      </c>
      <c r="AH3119" s="46">
        <v>0</v>
      </c>
      <c r="AI3119" s="46">
        <v>8555.7199999999993</v>
      </c>
      <c r="AJ3119" s="46">
        <v>3823.6299999999997</v>
      </c>
      <c r="AK3119" s="46">
        <v>3972.4299999999994</v>
      </c>
      <c r="AL3119" s="46">
        <v>3972.3699999999994</v>
      </c>
      <c r="AM3119" s="46">
        <v>0</v>
      </c>
    </row>
    <row r="3120" spans="5:39" x14ac:dyDescent="0.2">
      <c r="E3120" s="47">
        <v>312</v>
      </c>
      <c r="F3120" s="47">
        <v>324</v>
      </c>
      <c r="G3120" s="47" t="s">
        <v>253</v>
      </c>
      <c r="H3120" s="47" t="s">
        <v>300</v>
      </c>
      <c r="I3120" s="47" t="s">
        <v>719</v>
      </c>
      <c r="J3120" s="533">
        <v>60000018</v>
      </c>
      <c r="K3120" s="14" t="s">
        <v>59</v>
      </c>
      <c r="L3120" s="14" t="s">
        <v>58</v>
      </c>
      <c r="M3120" s="45">
        <v>3120</v>
      </c>
      <c r="N3120" s="45">
        <v>1</v>
      </c>
      <c r="O3120" s="46">
        <v>282.00000000000045</v>
      </c>
      <c r="Q3120" s="12" t="s">
        <v>369</v>
      </c>
      <c r="T3120" s="59" t="s">
        <v>78</v>
      </c>
      <c r="U3120" s="14">
        <v>0</v>
      </c>
      <c r="V3120" s="59" t="s">
        <v>175</v>
      </c>
      <c r="Y3120" s="46">
        <v>0</v>
      </c>
      <c r="Z3120" s="46">
        <v>0</v>
      </c>
      <c r="AA3120" s="46">
        <v>0</v>
      </c>
      <c r="AB3120" s="46">
        <v>0</v>
      </c>
      <c r="AC3120" s="46">
        <v>0</v>
      </c>
      <c r="AD3120" s="46">
        <v>0</v>
      </c>
      <c r="AE3120" s="46">
        <v>0</v>
      </c>
      <c r="AF3120" s="46">
        <v>0</v>
      </c>
      <c r="AG3120" s="46">
        <v>0</v>
      </c>
      <c r="AH3120" s="46">
        <v>0</v>
      </c>
      <c r="AI3120" s="46">
        <v>0</v>
      </c>
      <c r="AJ3120" s="46">
        <v>282.00000000000045</v>
      </c>
      <c r="AK3120" s="46">
        <v>282.00000000000091</v>
      </c>
      <c r="AL3120" s="46">
        <v>282.00000000000045</v>
      </c>
      <c r="AM3120" s="46">
        <v>0</v>
      </c>
    </row>
    <row r="3121" spans="5:39" x14ac:dyDescent="0.2">
      <c r="E3121" s="47">
        <v>312</v>
      </c>
      <c r="F3121" s="47">
        <v>324</v>
      </c>
      <c r="G3121" s="47" t="s">
        <v>253</v>
      </c>
      <c r="H3121" s="47" t="s">
        <v>300</v>
      </c>
      <c r="I3121" s="47" t="s">
        <v>719</v>
      </c>
      <c r="J3121" s="533">
        <v>60000018</v>
      </c>
      <c r="K3121" s="14" t="s">
        <v>59</v>
      </c>
      <c r="L3121" s="14" t="s">
        <v>31</v>
      </c>
      <c r="M3121" s="45">
        <v>3121</v>
      </c>
      <c r="N3121" s="45">
        <v>1</v>
      </c>
      <c r="O3121" s="48">
        <v>5956.369999999999</v>
      </c>
      <c r="Q3121" s="12" t="s">
        <v>369</v>
      </c>
      <c r="R3121" s="46">
        <v>5230.3583333333327</v>
      </c>
      <c r="T3121" s="59" t="s">
        <v>78</v>
      </c>
      <c r="U3121" s="14">
        <v>13</v>
      </c>
      <c r="V3121" s="59" t="s">
        <v>175</v>
      </c>
      <c r="X3121" s="46">
        <v>0</v>
      </c>
      <c r="Y3121" s="46">
        <v>0</v>
      </c>
      <c r="Z3121" s="46">
        <v>0</v>
      </c>
      <c r="AA3121" s="46">
        <v>0</v>
      </c>
      <c r="AB3121" s="46">
        <v>0</v>
      </c>
      <c r="AC3121" s="46">
        <v>0</v>
      </c>
      <c r="AD3121" s="46">
        <v>0</v>
      </c>
      <c r="AE3121" s="46">
        <v>0</v>
      </c>
      <c r="AF3121" s="46">
        <v>0</v>
      </c>
      <c r="AG3121" s="46">
        <v>1702</v>
      </c>
      <c r="AH3121" s="46">
        <v>1702</v>
      </c>
      <c r="AI3121" s="46">
        <v>10257.719999999999</v>
      </c>
      <c r="AJ3121" s="46">
        <v>5807.6299999999992</v>
      </c>
      <c r="AK3121" s="46">
        <v>5956.43</v>
      </c>
      <c r="AL3121" s="46">
        <v>5956.369999999999</v>
      </c>
      <c r="AM3121" s="46">
        <v>0</v>
      </c>
    </row>
    <row r="3122" spans="5:39" x14ac:dyDescent="0.2">
      <c r="E3122" s="47">
        <v>312</v>
      </c>
      <c r="F3122" s="47">
        <v>324</v>
      </c>
      <c r="G3122" s="47" t="s">
        <v>253</v>
      </c>
      <c r="H3122" s="47" t="s">
        <v>300</v>
      </c>
      <c r="I3122" s="47" t="s">
        <v>719</v>
      </c>
      <c r="J3122" s="533">
        <v>60000018</v>
      </c>
      <c r="K3122" s="14" t="s">
        <v>37</v>
      </c>
      <c r="L3122" s="14" t="s">
        <v>31</v>
      </c>
      <c r="M3122" s="45">
        <v>3122</v>
      </c>
      <c r="N3122" s="45">
        <v>1</v>
      </c>
      <c r="O3122" s="48">
        <v>0</v>
      </c>
      <c r="P3122" s="48"/>
      <c r="Q3122" s="12" t="s">
        <v>369</v>
      </c>
      <c r="R3122" s="46">
        <v>0</v>
      </c>
      <c r="T3122" s="59" t="s">
        <v>78</v>
      </c>
      <c r="U3122" s="14">
        <v>0</v>
      </c>
      <c r="V3122" s="59" t="s">
        <v>175</v>
      </c>
      <c r="Y3122" s="46">
        <v>0</v>
      </c>
      <c r="Z3122" s="46">
        <v>0</v>
      </c>
      <c r="AA3122" s="46">
        <v>0</v>
      </c>
      <c r="AB3122" s="46">
        <v>0</v>
      </c>
      <c r="AC3122" s="46">
        <v>0</v>
      </c>
      <c r="AD3122" s="46">
        <v>0</v>
      </c>
      <c r="AE3122" s="46">
        <v>0</v>
      </c>
      <c r="AF3122" s="46">
        <v>0</v>
      </c>
      <c r="AG3122" s="46">
        <v>0</v>
      </c>
      <c r="AH3122" s="46">
        <v>0</v>
      </c>
      <c r="AI3122" s="46">
        <v>0</v>
      </c>
      <c r="AJ3122" s="46">
        <v>0</v>
      </c>
      <c r="AK3122" s="46">
        <v>0</v>
      </c>
      <c r="AL3122" s="46">
        <v>0</v>
      </c>
      <c r="AM3122" s="46">
        <v>12552.86</v>
      </c>
    </row>
    <row r="3123" spans="5:39" x14ac:dyDescent="0.2">
      <c r="E3123" s="47">
        <v>312</v>
      </c>
      <c r="F3123" s="47">
        <v>324</v>
      </c>
      <c r="G3123" s="47" t="s">
        <v>253</v>
      </c>
      <c r="H3123" s="47" t="s">
        <v>300</v>
      </c>
      <c r="I3123" s="47" t="s">
        <v>719</v>
      </c>
      <c r="J3123" s="533">
        <v>60000018</v>
      </c>
      <c r="K3123" s="14" t="s">
        <v>65</v>
      </c>
      <c r="L3123" s="14" t="s">
        <v>31</v>
      </c>
      <c r="M3123" s="45">
        <v>3123</v>
      </c>
      <c r="N3123" s="45">
        <v>1</v>
      </c>
      <c r="O3123" s="52">
        <v>31382.149999999998</v>
      </c>
      <c r="P3123" s="48">
        <v>12552.86</v>
      </c>
      <c r="Q3123" s="12" t="s">
        <v>369</v>
      </c>
      <c r="R3123" s="46">
        <v>5230.3583333333327</v>
      </c>
      <c r="T3123" s="59" t="s">
        <v>78</v>
      </c>
      <c r="U3123" s="14">
        <v>0</v>
      </c>
      <c r="V3123" s="59" t="s">
        <v>175</v>
      </c>
      <c r="X3123" s="46">
        <v>0</v>
      </c>
      <c r="Y3123" s="46">
        <v>0</v>
      </c>
      <c r="Z3123" s="46">
        <v>0</v>
      </c>
      <c r="AA3123" s="46">
        <v>0</v>
      </c>
      <c r="AB3123" s="46">
        <v>0</v>
      </c>
      <c r="AC3123" s="46">
        <v>0</v>
      </c>
      <c r="AD3123" s="46">
        <v>0</v>
      </c>
      <c r="AE3123" s="46">
        <v>0</v>
      </c>
      <c r="AF3123" s="46">
        <v>0</v>
      </c>
      <c r="AG3123" s="46">
        <v>1702</v>
      </c>
      <c r="AH3123" s="46">
        <v>1702</v>
      </c>
      <c r="AI3123" s="46">
        <v>10257.719999999999</v>
      </c>
      <c r="AJ3123" s="46">
        <v>5807.6299999999992</v>
      </c>
      <c r="AK3123" s="46">
        <v>5956.43</v>
      </c>
      <c r="AL3123" s="46">
        <v>5956.369999999999</v>
      </c>
      <c r="AM3123" s="46">
        <v>0</v>
      </c>
    </row>
    <row r="3124" spans="5:39" x14ac:dyDescent="0.2">
      <c r="E3124" s="47">
        <v>312</v>
      </c>
      <c r="F3124" s="47">
        <v>324</v>
      </c>
      <c r="G3124" s="47" t="s">
        <v>253</v>
      </c>
      <c r="H3124" s="47" t="s">
        <v>300</v>
      </c>
      <c r="I3124" s="47" t="s">
        <v>719</v>
      </c>
      <c r="J3124" s="533">
        <v>60000018</v>
      </c>
      <c r="K3124" s="14" t="s">
        <v>64</v>
      </c>
      <c r="L3124" s="14" t="s">
        <v>57</v>
      </c>
      <c r="M3124" s="45">
        <v>3124</v>
      </c>
      <c r="N3124" s="45">
        <v>1</v>
      </c>
      <c r="O3124" s="46">
        <v>10212</v>
      </c>
      <c r="Q3124" s="12" t="s">
        <v>369</v>
      </c>
      <c r="T3124" s="59" t="s">
        <v>78</v>
      </c>
      <c r="U3124" s="14">
        <v>0</v>
      </c>
      <c r="V3124" s="59" t="s">
        <v>175</v>
      </c>
      <c r="X3124" s="46">
        <v>0</v>
      </c>
      <c r="Y3124" s="46">
        <v>0</v>
      </c>
      <c r="Z3124" s="46">
        <v>0</v>
      </c>
      <c r="AA3124" s="46">
        <v>0</v>
      </c>
      <c r="AB3124" s="46">
        <v>0</v>
      </c>
      <c r="AC3124" s="46">
        <v>0</v>
      </c>
      <c r="AD3124" s="46">
        <v>0</v>
      </c>
      <c r="AE3124" s="46">
        <v>0</v>
      </c>
      <c r="AF3124" s="46">
        <v>0</v>
      </c>
      <c r="AG3124" s="46">
        <v>1702</v>
      </c>
      <c r="AH3124" s="46">
        <v>3404</v>
      </c>
      <c r="AI3124" s="46">
        <v>5106</v>
      </c>
      <c r="AJ3124" s="46">
        <v>6808</v>
      </c>
      <c r="AK3124" s="46">
        <v>8510</v>
      </c>
      <c r="AL3124" s="46">
        <v>10212</v>
      </c>
      <c r="AM3124" s="46">
        <v>0</v>
      </c>
    </row>
    <row r="3125" spans="5:39" x14ac:dyDescent="0.2">
      <c r="E3125" s="47">
        <v>312</v>
      </c>
      <c r="F3125" s="47">
        <v>324</v>
      </c>
      <c r="G3125" s="47" t="s">
        <v>253</v>
      </c>
      <c r="H3125" s="47" t="s">
        <v>300</v>
      </c>
      <c r="I3125" s="47" t="s">
        <v>719</v>
      </c>
      <c r="J3125" s="533">
        <v>60000018</v>
      </c>
      <c r="K3125" s="14" t="s">
        <v>64</v>
      </c>
      <c r="L3125" s="14" t="s">
        <v>54</v>
      </c>
      <c r="M3125" s="45">
        <v>3125</v>
      </c>
      <c r="N3125" s="45">
        <v>1</v>
      </c>
      <c r="O3125" s="46">
        <v>20324.149999999998</v>
      </c>
      <c r="Q3125" s="12" t="s">
        <v>369</v>
      </c>
      <c r="T3125" s="59" t="s">
        <v>78</v>
      </c>
      <c r="U3125" s="14">
        <v>0</v>
      </c>
      <c r="V3125" s="59" t="s">
        <v>175</v>
      </c>
      <c r="X3125" s="46">
        <v>0</v>
      </c>
      <c r="Y3125" s="46">
        <v>0</v>
      </c>
      <c r="Z3125" s="46">
        <v>0</v>
      </c>
      <c r="AA3125" s="46">
        <v>0</v>
      </c>
      <c r="AB3125" s="46">
        <v>0</v>
      </c>
      <c r="AC3125" s="46">
        <v>0</v>
      </c>
      <c r="AD3125" s="46">
        <v>0</v>
      </c>
      <c r="AE3125" s="46">
        <v>0</v>
      </c>
      <c r="AF3125" s="46">
        <v>0</v>
      </c>
      <c r="AG3125" s="46">
        <v>0</v>
      </c>
      <c r="AH3125" s="46">
        <v>0</v>
      </c>
      <c r="AI3125" s="46">
        <v>8555.7199999999993</v>
      </c>
      <c r="AJ3125" s="46">
        <v>12379.349999999999</v>
      </c>
      <c r="AK3125" s="46">
        <v>16351.779999999999</v>
      </c>
      <c r="AL3125" s="46">
        <v>20324.149999999998</v>
      </c>
      <c r="AM3125" s="46">
        <v>17983.289999999997</v>
      </c>
    </row>
    <row r="3126" spans="5:39" x14ac:dyDescent="0.2">
      <c r="E3126" s="47">
        <v>312</v>
      </c>
      <c r="F3126" s="47">
        <v>324</v>
      </c>
      <c r="G3126" s="47" t="s">
        <v>253</v>
      </c>
      <c r="H3126" s="47" t="s">
        <v>300</v>
      </c>
      <c r="I3126" s="47" t="s">
        <v>719</v>
      </c>
      <c r="J3126" s="533">
        <v>60000018</v>
      </c>
      <c r="K3126" s="14" t="s">
        <v>64</v>
      </c>
      <c r="L3126" s="14" t="s">
        <v>58</v>
      </c>
      <c r="M3126" s="45">
        <v>3126</v>
      </c>
      <c r="N3126" s="45">
        <v>1</v>
      </c>
      <c r="O3126" s="46">
        <v>846</v>
      </c>
      <c r="Q3126" s="12" t="s">
        <v>369</v>
      </c>
      <c r="T3126" s="59" t="s">
        <v>78</v>
      </c>
      <c r="U3126" s="14">
        <v>0</v>
      </c>
      <c r="V3126" s="59" t="s">
        <v>175</v>
      </c>
      <c r="X3126" s="46">
        <v>0</v>
      </c>
      <c r="Y3126" s="46">
        <v>0</v>
      </c>
      <c r="Z3126" s="46">
        <v>0</v>
      </c>
      <c r="AA3126" s="46">
        <v>0</v>
      </c>
      <c r="AB3126" s="46">
        <v>0</v>
      </c>
      <c r="AC3126" s="46">
        <v>0</v>
      </c>
      <c r="AD3126" s="46">
        <v>0</v>
      </c>
      <c r="AE3126" s="46">
        <v>0</v>
      </c>
      <c r="AF3126" s="46">
        <v>0</v>
      </c>
      <c r="AG3126" s="46">
        <v>0</v>
      </c>
      <c r="AH3126" s="46">
        <v>0</v>
      </c>
      <c r="AI3126" s="46">
        <v>0</v>
      </c>
      <c r="AJ3126" s="46">
        <v>282</v>
      </c>
      <c r="AK3126" s="46">
        <v>564</v>
      </c>
      <c r="AL3126" s="46">
        <v>846</v>
      </c>
      <c r="AM3126" s="46">
        <v>846</v>
      </c>
    </row>
    <row r="3127" spans="5:39" x14ac:dyDescent="0.2">
      <c r="E3127" s="47">
        <v>312</v>
      </c>
      <c r="F3127" s="47">
        <v>324</v>
      </c>
      <c r="G3127" s="47" t="s">
        <v>253</v>
      </c>
      <c r="H3127" s="47" t="s">
        <v>300</v>
      </c>
      <c r="I3127" s="47" t="s">
        <v>719</v>
      </c>
      <c r="J3127" s="533">
        <v>60000018</v>
      </c>
      <c r="K3127" s="14" t="s">
        <v>67</v>
      </c>
      <c r="L3127" s="14" t="s">
        <v>67</v>
      </c>
      <c r="M3127" s="45">
        <v>3127</v>
      </c>
      <c r="N3127" s="45">
        <v>1</v>
      </c>
      <c r="O3127" s="53">
        <v>60.348542403880856</v>
      </c>
      <c r="P3127" s="54">
        <v>50.348542403880856</v>
      </c>
      <c r="Q3127" s="55" t="s">
        <v>369</v>
      </c>
      <c r="R3127" s="56">
        <v>6</v>
      </c>
      <c r="S3127" s="57" t="s">
        <v>370</v>
      </c>
      <c r="T3127" s="60" t="s">
        <v>78</v>
      </c>
      <c r="U3127" s="14">
        <v>0</v>
      </c>
      <c r="V3127" s="60" t="s">
        <v>175</v>
      </c>
      <c r="Y3127" s="46">
        <v>60.348542403880856</v>
      </c>
      <c r="Z3127" s="46">
        <v>60.348542403880856</v>
      </c>
      <c r="AA3127" s="46">
        <v>60.348542403880856</v>
      </c>
      <c r="AB3127" s="46">
        <v>60.348542403880856</v>
      </c>
      <c r="AC3127" s="46">
        <v>60.348542403880856</v>
      </c>
      <c r="AD3127" s="46">
        <v>60.348542403880856</v>
      </c>
      <c r="AE3127" s="46">
        <v>60.348542403880856</v>
      </c>
      <c r="AF3127" s="46">
        <v>60.348542403880856</v>
      </c>
      <c r="AG3127" s="46">
        <v>60.348542403880856</v>
      </c>
      <c r="AH3127" s="46">
        <v>60.348542403880856</v>
      </c>
      <c r="AI3127" s="46">
        <v>60.348542403880856</v>
      </c>
      <c r="AJ3127" s="46">
        <v>60.348542403880856</v>
      </c>
      <c r="AK3127" s="46">
        <v>60.348542403880856</v>
      </c>
      <c r="AL3127" s="46">
        <v>60.348542403880856</v>
      </c>
      <c r="AM3127" s="46">
        <v>60.348542403880856</v>
      </c>
    </row>
    <row r="3128" spans="5:39" x14ac:dyDescent="0.2">
      <c r="E3128" s="14">
        <v>313</v>
      </c>
      <c r="F3128" s="14">
        <v>325</v>
      </c>
      <c r="G3128" s="14" t="s">
        <v>253</v>
      </c>
      <c r="H3128" s="14" t="s">
        <v>301</v>
      </c>
      <c r="I3128" s="14" t="s">
        <v>720</v>
      </c>
      <c r="J3128" s="531">
        <v>60000019</v>
      </c>
      <c r="K3128" s="14" t="s">
        <v>59</v>
      </c>
      <c r="L3128" s="14" t="s">
        <v>57</v>
      </c>
      <c r="M3128" s="45">
        <v>3128</v>
      </c>
      <c r="N3128" s="45">
        <v>1</v>
      </c>
      <c r="O3128" s="46">
        <v>1739.44</v>
      </c>
      <c r="Q3128" s="12">
        <v>0</v>
      </c>
      <c r="T3128" s="59">
        <v>0</v>
      </c>
      <c r="U3128" s="14">
        <v>0</v>
      </c>
      <c r="V3128" s="59" t="s">
        <v>174</v>
      </c>
      <c r="Y3128" s="46">
        <v>0</v>
      </c>
      <c r="Z3128" s="46">
        <v>0</v>
      </c>
      <c r="AA3128" s="46">
        <v>0</v>
      </c>
      <c r="AB3128" s="46">
        <v>0</v>
      </c>
      <c r="AC3128" s="46">
        <v>0</v>
      </c>
      <c r="AD3128" s="46">
        <v>0</v>
      </c>
      <c r="AE3128" s="46">
        <v>0</v>
      </c>
      <c r="AF3128" s="46">
        <v>0</v>
      </c>
      <c r="AG3128" s="46">
        <v>1739.44</v>
      </c>
      <c r="AH3128" s="46">
        <v>1739.44</v>
      </c>
      <c r="AI3128" s="46">
        <v>1739.44</v>
      </c>
      <c r="AJ3128" s="46">
        <v>1739.44</v>
      </c>
      <c r="AK3128" s="46">
        <v>1739.44</v>
      </c>
      <c r="AL3128" s="46">
        <v>1739.44</v>
      </c>
      <c r="AM3128" s="46">
        <v>0</v>
      </c>
    </row>
    <row r="3129" spans="5:39" x14ac:dyDescent="0.2">
      <c r="E3129" s="47">
        <v>313</v>
      </c>
      <c r="F3129" s="47">
        <v>325</v>
      </c>
      <c r="G3129" s="47" t="s">
        <v>253</v>
      </c>
      <c r="H3129" s="47" t="s">
        <v>301</v>
      </c>
      <c r="I3129" s="47" t="s">
        <v>720</v>
      </c>
      <c r="J3129" s="533">
        <v>60000019</v>
      </c>
      <c r="K3129" s="14" t="s">
        <v>59</v>
      </c>
      <c r="L3129" s="14" t="s">
        <v>54</v>
      </c>
      <c r="M3129" s="45">
        <v>3129</v>
      </c>
      <c r="N3129" s="45">
        <v>1</v>
      </c>
      <c r="O3129" s="46">
        <v>4790.9399999999996</v>
      </c>
      <c r="Q3129" s="12">
        <v>0</v>
      </c>
      <c r="T3129" s="59">
        <v>0</v>
      </c>
      <c r="U3129" s="14">
        <v>0</v>
      </c>
      <c r="V3129" s="59" t="s">
        <v>174</v>
      </c>
      <c r="Y3129" s="46">
        <v>0</v>
      </c>
      <c r="Z3129" s="46">
        <v>0</v>
      </c>
      <c r="AA3129" s="46">
        <v>0</v>
      </c>
      <c r="AB3129" s="46">
        <v>0</v>
      </c>
      <c r="AC3129" s="46">
        <v>0</v>
      </c>
      <c r="AD3129" s="46">
        <v>0</v>
      </c>
      <c r="AE3129" s="46">
        <v>0</v>
      </c>
      <c r="AF3129" s="46">
        <v>0</v>
      </c>
      <c r="AG3129" s="46">
        <v>0</v>
      </c>
      <c r="AH3129" s="46">
        <v>0</v>
      </c>
      <c r="AI3129" s="46">
        <v>6884.9</v>
      </c>
      <c r="AJ3129" s="46">
        <v>4157.2000000000007</v>
      </c>
      <c r="AK3129" s="46">
        <v>4270.92</v>
      </c>
      <c r="AL3129" s="46">
        <v>4790.9399999999996</v>
      </c>
      <c r="AM3129" s="46">
        <v>0</v>
      </c>
    </row>
    <row r="3130" spans="5:39" x14ac:dyDescent="0.2">
      <c r="E3130" s="47">
        <v>313</v>
      </c>
      <c r="F3130" s="47">
        <v>325</v>
      </c>
      <c r="G3130" s="47" t="s">
        <v>253</v>
      </c>
      <c r="H3130" s="47" t="s">
        <v>301</v>
      </c>
      <c r="I3130" s="47" t="s">
        <v>720</v>
      </c>
      <c r="J3130" s="533">
        <v>60000019</v>
      </c>
      <c r="K3130" s="14" t="s">
        <v>59</v>
      </c>
      <c r="L3130" s="14" t="s">
        <v>58</v>
      </c>
      <c r="M3130" s="45">
        <v>3130</v>
      </c>
      <c r="N3130" s="45">
        <v>1</v>
      </c>
      <c r="O3130" s="46">
        <v>282.00000000000091</v>
      </c>
      <c r="Q3130" s="12">
        <v>0</v>
      </c>
      <c r="T3130" s="59">
        <v>0</v>
      </c>
      <c r="U3130" s="14">
        <v>0</v>
      </c>
      <c r="V3130" s="59" t="s">
        <v>174</v>
      </c>
      <c r="Y3130" s="46">
        <v>0</v>
      </c>
      <c r="Z3130" s="46">
        <v>0</v>
      </c>
      <c r="AA3130" s="46">
        <v>0</v>
      </c>
      <c r="AB3130" s="46">
        <v>0</v>
      </c>
      <c r="AC3130" s="46">
        <v>0</v>
      </c>
      <c r="AD3130" s="46">
        <v>0</v>
      </c>
      <c r="AE3130" s="46">
        <v>0</v>
      </c>
      <c r="AF3130" s="46">
        <v>0</v>
      </c>
      <c r="AG3130" s="46">
        <v>0</v>
      </c>
      <c r="AH3130" s="46">
        <v>0</v>
      </c>
      <c r="AI3130" s="46">
        <v>0</v>
      </c>
      <c r="AJ3130" s="46">
        <v>282</v>
      </c>
      <c r="AK3130" s="46">
        <v>282</v>
      </c>
      <c r="AL3130" s="46">
        <v>282.00000000000091</v>
      </c>
      <c r="AM3130" s="46">
        <v>0</v>
      </c>
    </row>
    <row r="3131" spans="5:39" x14ac:dyDescent="0.2">
      <c r="E3131" s="47">
        <v>313</v>
      </c>
      <c r="F3131" s="47">
        <v>325</v>
      </c>
      <c r="G3131" s="47" t="s">
        <v>253</v>
      </c>
      <c r="H3131" s="47" t="s">
        <v>301</v>
      </c>
      <c r="I3131" s="47" t="s">
        <v>720</v>
      </c>
      <c r="J3131" s="533">
        <v>60000019</v>
      </c>
      <c r="K3131" s="14" t="s">
        <v>59</v>
      </c>
      <c r="L3131" s="14" t="s">
        <v>31</v>
      </c>
      <c r="M3131" s="45">
        <v>3131</v>
      </c>
      <c r="N3131" s="45">
        <v>1</v>
      </c>
      <c r="O3131" s="48">
        <v>6812.38</v>
      </c>
      <c r="Q3131" s="12">
        <v>0</v>
      </c>
      <c r="R3131" s="46">
        <v>5231.1000000000004</v>
      </c>
      <c r="T3131" s="59">
        <v>0</v>
      </c>
      <c r="U3131" s="14">
        <v>0</v>
      </c>
      <c r="V3131" s="59" t="s">
        <v>174</v>
      </c>
      <c r="X3131" s="46">
        <v>0</v>
      </c>
      <c r="Y3131" s="46">
        <v>0</v>
      </c>
      <c r="Z3131" s="46">
        <v>0</v>
      </c>
      <c r="AA3131" s="46">
        <v>0</v>
      </c>
      <c r="AB3131" s="46">
        <v>0</v>
      </c>
      <c r="AC3131" s="46">
        <v>0</v>
      </c>
      <c r="AD3131" s="46">
        <v>0</v>
      </c>
      <c r="AE3131" s="46">
        <v>0</v>
      </c>
      <c r="AF3131" s="46">
        <v>0</v>
      </c>
      <c r="AG3131" s="46">
        <v>1739.44</v>
      </c>
      <c r="AH3131" s="46">
        <v>1739.44</v>
      </c>
      <c r="AI3131" s="46">
        <v>8624.34</v>
      </c>
      <c r="AJ3131" s="46">
        <v>6178.6400000000012</v>
      </c>
      <c r="AK3131" s="46">
        <v>6292.3600000000006</v>
      </c>
      <c r="AL3131" s="46">
        <v>6812.38</v>
      </c>
      <c r="AM3131" s="46">
        <v>0</v>
      </c>
    </row>
    <row r="3132" spans="5:39" x14ac:dyDescent="0.2">
      <c r="E3132" s="47">
        <v>313</v>
      </c>
      <c r="F3132" s="47">
        <v>325</v>
      </c>
      <c r="G3132" s="47" t="s">
        <v>253</v>
      </c>
      <c r="H3132" s="47" t="s">
        <v>301</v>
      </c>
      <c r="I3132" s="47" t="s">
        <v>720</v>
      </c>
      <c r="J3132" s="533">
        <v>60000019</v>
      </c>
      <c r="K3132" s="14" t="s">
        <v>37</v>
      </c>
      <c r="L3132" s="14" t="s">
        <v>31</v>
      </c>
      <c r="M3132" s="45">
        <v>3132</v>
      </c>
      <c r="N3132" s="45">
        <v>1</v>
      </c>
      <c r="O3132" s="48">
        <v>6292.36</v>
      </c>
      <c r="P3132" s="48"/>
      <c r="Q3132" s="12">
        <v>0</v>
      </c>
      <c r="R3132" s="46">
        <v>4095.7033333333334</v>
      </c>
      <c r="T3132" s="59">
        <v>0</v>
      </c>
      <c r="U3132" s="14">
        <v>0</v>
      </c>
      <c r="V3132" s="59" t="s">
        <v>174</v>
      </c>
      <c r="Y3132" s="46">
        <v>0</v>
      </c>
      <c r="Z3132" s="46">
        <v>0</v>
      </c>
      <c r="AA3132" s="46">
        <v>0</v>
      </c>
      <c r="AB3132" s="46">
        <v>0</v>
      </c>
      <c r="AC3132" s="46">
        <v>0</v>
      </c>
      <c r="AD3132" s="46">
        <v>0</v>
      </c>
      <c r="AE3132" s="46">
        <v>0</v>
      </c>
      <c r="AF3132" s="46">
        <v>0</v>
      </c>
      <c r="AG3132" s="46">
        <v>0</v>
      </c>
      <c r="AH3132" s="46">
        <v>1739.44</v>
      </c>
      <c r="AI3132" s="46">
        <v>1739.44</v>
      </c>
      <c r="AJ3132" s="46">
        <v>14802.98</v>
      </c>
      <c r="AK3132" s="46">
        <v>0</v>
      </c>
      <c r="AL3132" s="46">
        <v>6292.36</v>
      </c>
      <c r="AM3132" s="46">
        <v>4087.4279999999999</v>
      </c>
    </row>
    <row r="3133" spans="5:39" x14ac:dyDescent="0.2">
      <c r="E3133" s="47">
        <v>313</v>
      </c>
      <c r="F3133" s="47">
        <v>325</v>
      </c>
      <c r="G3133" s="47" t="s">
        <v>253</v>
      </c>
      <c r="H3133" s="47" t="s">
        <v>301</v>
      </c>
      <c r="I3133" s="47" t="s">
        <v>720</v>
      </c>
      <c r="J3133" s="533">
        <v>60000019</v>
      </c>
      <c r="K3133" s="14" t="s">
        <v>65</v>
      </c>
      <c r="L3133" s="14" t="s">
        <v>31</v>
      </c>
      <c r="M3133" s="45">
        <v>3133</v>
      </c>
      <c r="N3133" s="45">
        <v>1</v>
      </c>
      <c r="O3133" s="52">
        <v>6812.38</v>
      </c>
      <c r="P3133" s="48">
        <v>4087.4279999999999</v>
      </c>
      <c r="Q3133" s="12">
        <v>0</v>
      </c>
      <c r="R3133" s="46">
        <v>1135.3966666666668</v>
      </c>
      <c r="T3133" s="59">
        <v>0</v>
      </c>
      <c r="U3133" s="14">
        <v>0</v>
      </c>
      <c r="V3133" s="59" t="s">
        <v>174</v>
      </c>
      <c r="X3133" s="46">
        <v>0</v>
      </c>
      <c r="Y3133" s="46">
        <v>0</v>
      </c>
      <c r="Z3133" s="46">
        <v>0</v>
      </c>
      <c r="AA3133" s="46">
        <v>0</v>
      </c>
      <c r="AB3133" s="46">
        <v>0</v>
      </c>
      <c r="AC3133" s="46">
        <v>0</v>
      </c>
      <c r="AD3133" s="46">
        <v>0</v>
      </c>
      <c r="AE3133" s="46">
        <v>0</v>
      </c>
      <c r="AF3133" s="46">
        <v>0</v>
      </c>
      <c r="AG3133" s="46">
        <v>0</v>
      </c>
      <c r="AH3133" s="46">
        <v>0</v>
      </c>
      <c r="AI3133" s="46">
        <v>0</v>
      </c>
      <c r="AJ3133" s="46">
        <v>0</v>
      </c>
      <c r="AK3133" s="46">
        <v>0</v>
      </c>
      <c r="AL3133" s="46">
        <v>6812.38</v>
      </c>
      <c r="AM3133" s="46">
        <v>0</v>
      </c>
    </row>
    <row r="3134" spans="5:39" x14ac:dyDescent="0.2">
      <c r="E3134" s="47">
        <v>313</v>
      </c>
      <c r="F3134" s="47">
        <v>325</v>
      </c>
      <c r="G3134" s="47" t="s">
        <v>253</v>
      </c>
      <c r="H3134" s="47" t="s">
        <v>301</v>
      </c>
      <c r="I3134" s="47" t="s">
        <v>720</v>
      </c>
      <c r="J3134" s="533">
        <v>60000019</v>
      </c>
      <c r="K3134" s="14" t="s">
        <v>64</v>
      </c>
      <c r="L3134" s="14" t="s">
        <v>57</v>
      </c>
      <c r="M3134" s="45">
        <v>3134</v>
      </c>
      <c r="N3134" s="45">
        <v>1</v>
      </c>
      <c r="O3134" s="46">
        <v>0</v>
      </c>
      <c r="Q3134" s="12">
        <v>0</v>
      </c>
      <c r="T3134" s="59">
        <v>0</v>
      </c>
      <c r="U3134" s="14">
        <v>0</v>
      </c>
      <c r="V3134" s="59" t="s">
        <v>174</v>
      </c>
      <c r="X3134" s="46">
        <v>0</v>
      </c>
      <c r="Y3134" s="46">
        <v>0</v>
      </c>
      <c r="Z3134" s="46">
        <v>0</v>
      </c>
      <c r="AA3134" s="46">
        <v>0</v>
      </c>
      <c r="AB3134" s="46">
        <v>0</v>
      </c>
      <c r="AC3134" s="46">
        <v>0</v>
      </c>
      <c r="AD3134" s="46">
        <v>0</v>
      </c>
      <c r="AE3134" s="46">
        <v>0</v>
      </c>
      <c r="AF3134" s="46">
        <v>0</v>
      </c>
      <c r="AG3134" s="46">
        <v>1739.44</v>
      </c>
      <c r="AH3134" s="46">
        <v>1739.44</v>
      </c>
      <c r="AI3134" s="46">
        <v>1739.44</v>
      </c>
      <c r="AJ3134" s="46">
        <v>0</v>
      </c>
      <c r="AK3134" s="46">
        <v>1739.44</v>
      </c>
      <c r="AL3134" s="46">
        <v>0</v>
      </c>
      <c r="AM3134" s="46">
        <v>0</v>
      </c>
    </row>
    <row r="3135" spans="5:39" x14ac:dyDescent="0.2">
      <c r="E3135" s="47">
        <v>313</v>
      </c>
      <c r="F3135" s="47">
        <v>325</v>
      </c>
      <c r="G3135" s="47" t="s">
        <v>253</v>
      </c>
      <c r="H3135" s="47" t="s">
        <v>301</v>
      </c>
      <c r="I3135" s="47" t="s">
        <v>720</v>
      </c>
      <c r="J3135" s="533">
        <v>60000019</v>
      </c>
      <c r="K3135" s="14" t="s">
        <v>64</v>
      </c>
      <c r="L3135" s="14" t="s">
        <v>54</v>
      </c>
      <c r="M3135" s="45">
        <v>3135</v>
      </c>
      <c r="N3135" s="45">
        <v>1</v>
      </c>
      <c r="O3135" s="46">
        <v>6248.380000000001</v>
      </c>
      <c r="Q3135" s="12">
        <v>0</v>
      </c>
      <c r="T3135" s="59">
        <v>0</v>
      </c>
      <c r="U3135" s="14">
        <v>0</v>
      </c>
      <c r="V3135" s="59" t="s">
        <v>174</v>
      </c>
      <c r="X3135" s="46">
        <v>0</v>
      </c>
      <c r="Y3135" s="46">
        <v>0</v>
      </c>
      <c r="Z3135" s="46">
        <v>0</v>
      </c>
      <c r="AA3135" s="46">
        <v>0</v>
      </c>
      <c r="AB3135" s="46">
        <v>0</v>
      </c>
      <c r="AC3135" s="46">
        <v>0</v>
      </c>
      <c r="AD3135" s="46">
        <v>0</v>
      </c>
      <c r="AE3135" s="46">
        <v>0</v>
      </c>
      <c r="AF3135" s="46">
        <v>0</v>
      </c>
      <c r="AG3135" s="46">
        <v>0</v>
      </c>
      <c r="AH3135" s="46">
        <v>0</v>
      </c>
      <c r="AI3135" s="46">
        <v>6884.9</v>
      </c>
      <c r="AJ3135" s="46">
        <v>0</v>
      </c>
      <c r="AK3135" s="46">
        <v>4270.92</v>
      </c>
      <c r="AL3135" s="46">
        <v>6248.380000000001</v>
      </c>
      <c r="AM3135" s="46">
        <v>2160.9520000000011</v>
      </c>
    </row>
    <row r="3136" spans="5:39" x14ac:dyDescent="0.2">
      <c r="E3136" s="47">
        <v>313</v>
      </c>
      <c r="F3136" s="47">
        <v>325</v>
      </c>
      <c r="G3136" s="47" t="s">
        <v>253</v>
      </c>
      <c r="H3136" s="47" t="s">
        <v>301</v>
      </c>
      <c r="I3136" s="47" t="s">
        <v>720</v>
      </c>
      <c r="J3136" s="533">
        <v>60000019</v>
      </c>
      <c r="K3136" s="14" t="s">
        <v>64</v>
      </c>
      <c r="L3136" s="14" t="s">
        <v>58</v>
      </c>
      <c r="M3136" s="45">
        <v>3136</v>
      </c>
      <c r="N3136" s="45">
        <v>1</v>
      </c>
      <c r="O3136" s="46">
        <v>564</v>
      </c>
      <c r="Q3136" s="12">
        <v>0</v>
      </c>
      <c r="T3136" s="59">
        <v>0</v>
      </c>
      <c r="U3136" s="14">
        <v>0</v>
      </c>
      <c r="V3136" s="59" t="s">
        <v>174</v>
      </c>
      <c r="X3136" s="46">
        <v>0</v>
      </c>
      <c r="Y3136" s="46">
        <v>0</v>
      </c>
      <c r="Z3136" s="46">
        <v>0</v>
      </c>
      <c r="AA3136" s="46">
        <v>0</v>
      </c>
      <c r="AB3136" s="46">
        <v>0</v>
      </c>
      <c r="AC3136" s="46">
        <v>0</v>
      </c>
      <c r="AD3136" s="46">
        <v>0</v>
      </c>
      <c r="AE3136" s="46">
        <v>0</v>
      </c>
      <c r="AF3136" s="46">
        <v>0</v>
      </c>
      <c r="AG3136" s="46">
        <v>0</v>
      </c>
      <c r="AH3136" s="46">
        <v>0</v>
      </c>
      <c r="AI3136" s="46">
        <v>0</v>
      </c>
      <c r="AJ3136" s="46">
        <v>0</v>
      </c>
      <c r="AK3136" s="46">
        <v>282</v>
      </c>
      <c r="AL3136" s="46">
        <v>564</v>
      </c>
      <c r="AM3136" s="46">
        <v>564</v>
      </c>
    </row>
    <row r="3137" spans="5:39" x14ac:dyDescent="0.2">
      <c r="E3137" s="47">
        <v>313</v>
      </c>
      <c r="F3137" s="47">
        <v>325</v>
      </c>
      <c r="G3137" s="47" t="s">
        <v>253</v>
      </c>
      <c r="H3137" s="47" t="s">
        <v>301</v>
      </c>
      <c r="I3137" s="47" t="s">
        <v>720</v>
      </c>
      <c r="J3137" s="533">
        <v>60000019</v>
      </c>
      <c r="K3137" s="14" t="s">
        <v>67</v>
      </c>
      <c r="L3137" s="14" t="s">
        <v>67</v>
      </c>
      <c r="M3137" s="45">
        <v>3137</v>
      </c>
      <c r="N3137" s="45">
        <v>1</v>
      </c>
      <c r="O3137" s="53">
        <v>0</v>
      </c>
      <c r="P3137" s="54">
        <v>0</v>
      </c>
      <c r="Q3137" s="55">
        <v>0</v>
      </c>
      <c r="R3137" s="56">
        <v>0</v>
      </c>
      <c r="S3137" s="57">
        <v>0</v>
      </c>
      <c r="T3137" s="60">
        <v>0</v>
      </c>
      <c r="U3137" s="14">
        <v>0</v>
      </c>
      <c r="V3137" s="60" t="s">
        <v>174</v>
      </c>
      <c r="Y3137" s="46">
        <v>0</v>
      </c>
      <c r="Z3137" s="46">
        <v>0</v>
      </c>
      <c r="AA3137" s="46">
        <v>0</v>
      </c>
      <c r="AB3137" s="46">
        <v>0</v>
      </c>
      <c r="AC3137" s="46">
        <v>0</v>
      </c>
      <c r="AD3137" s="46">
        <v>0</v>
      </c>
      <c r="AE3137" s="46">
        <v>0</v>
      </c>
      <c r="AF3137" s="46">
        <v>0</v>
      </c>
      <c r="AG3137" s="46">
        <v>0</v>
      </c>
      <c r="AH3137" s="46">
        <v>0</v>
      </c>
      <c r="AI3137" s="46">
        <v>0</v>
      </c>
      <c r="AJ3137" s="46">
        <v>0</v>
      </c>
      <c r="AK3137" s="46">
        <v>0</v>
      </c>
      <c r="AL3137" s="46">
        <v>0</v>
      </c>
      <c r="AM3137" s="46">
        <v>0</v>
      </c>
    </row>
    <row r="3138" spans="5:39" x14ac:dyDescent="0.2">
      <c r="E3138" s="14">
        <v>314</v>
      </c>
      <c r="F3138" s="14">
        <v>326</v>
      </c>
      <c r="G3138" s="14" t="s">
        <v>253</v>
      </c>
      <c r="H3138" s="14" t="s">
        <v>355</v>
      </c>
      <c r="I3138" s="14" t="s">
        <v>721</v>
      </c>
      <c r="J3138" s="531">
        <v>60000020</v>
      </c>
      <c r="K3138" s="14" t="s">
        <v>59</v>
      </c>
      <c r="L3138" s="14" t="s">
        <v>57</v>
      </c>
      <c r="M3138" s="45">
        <v>3138</v>
      </c>
      <c r="N3138" s="45">
        <v>1</v>
      </c>
      <c r="O3138" s="46">
        <v>1678.17</v>
      </c>
      <c r="Q3138" s="12">
        <v>0</v>
      </c>
      <c r="T3138" s="59">
        <v>0</v>
      </c>
      <c r="U3138" s="14">
        <v>0</v>
      </c>
      <c r="V3138" s="59" t="s">
        <v>174</v>
      </c>
      <c r="Y3138" s="46">
        <v>0</v>
      </c>
      <c r="Z3138" s="46">
        <v>0</v>
      </c>
      <c r="AA3138" s="46">
        <v>0</v>
      </c>
      <c r="AB3138" s="46">
        <v>0</v>
      </c>
      <c r="AC3138" s="46">
        <v>0</v>
      </c>
      <c r="AD3138" s="46">
        <v>0</v>
      </c>
      <c r="AE3138" s="46">
        <v>0</v>
      </c>
      <c r="AF3138" s="46">
        <v>0</v>
      </c>
      <c r="AG3138" s="46">
        <v>1678.17</v>
      </c>
      <c r="AH3138" s="46">
        <v>1678.17</v>
      </c>
      <c r="AI3138" s="46">
        <v>1678.17</v>
      </c>
      <c r="AJ3138" s="46">
        <v>1678.17</v>
      </c>
      <c r="AK3138" s="46">
        <v>1678.17</v>
      </c>
      <c r="AL3138" s="46">
        <v>1678.17</v>
      </c>
      <c r="AM3138" s="46">
        <v>0</v>
      </c>
    </row>
    <row r="3139" spans="5:39" x14ac:dyDescent="0.2">
      <c r="E3139" s="47">
        <v>314</v>
      </c>
      <c r="F3139" s="47">
        <v>326</v>
      </c>
      <c r="G3139" s="47" t="s">
        <v>253</v>
      </c>
      <c r="H3139" s="47" t="s">
        <v>355</v>
      </c>
      <c r="I3139" s="47" t="s">
        <v>721</v>
      </c>
      <c r="J3139" s="533">
        <v>60000020</v>
      </c>
      <c r="K3139" s="14" t="s">
        <v>59</v>
      </c>
      <c r="L3139" s="14" t="s">
        <v>54</v>
      </c>
      <c r="M3139" s="45">
        <v>3139</v>
      </c>
      <c r="N3139" s="45">
        <v>1</v>
      </c>
      <c r="O3139" s="46">
        <v>4593.8200000000006</v>
      </c>
      <c r="Q3139" s="12">
        <v>0</v>
      </c>
      <c r="T3139" s="59">
        <v>0</v>
      </c>
      <c r="U3139" s="14">
        <v>0</v>
      </c>
      <c r="V3139" s="59" t="s">
        <v>174</v>
      </c>
      <c r="Y3139" s="46">
        <v>0</v>
      </c>
      <c r="Z3139" s="46">
        <v>0</v>
      </c>
      <c r="AA3139" s="46">
        <v>0</v>
      </c>
      <c r="AB3139" s="46">
        <v>0</v>
      </c>
      <c r="AC3139" s="46">
        <v>0</v>
      </c>
      <c r="AD3139" s="46">
        <v>0</v>
      </c>
      <c r="AE3139" s="46">
        <v>0</v>
      </c>
      <c r="AF3139" s="46">
        <v>0</v>
      </c>
      <c r="AG3139" s="46">
        <v>0</v>
      </c>
      <c r="AH3139" s="46">
        <v>0</v>
      </c>
      <c r="AI3139" s="46">
        <v>7187.6600000000008</v>
      </c>
      <c r="AJ3139" s="46">
        <v>4047.49</v>
      </c>
      <c r="AK3139" s="46">
        <v>4091.7599999999998</v>
      </c>
      <c r="AL3139" s="46">
        <v>4593.8200000000006</v>
      </c>
      <c r="AM3139" s="46">
        <v>0</v>
      </c>
    </row>
    <row r="3140" spans="5:39" x14ac:dyDescent="0.2">
      <c r="E3140" s="47">
        <v>314</v>
      </c>
      <c r="F3140" s="47">
        <v>326</v>
      </c>
      <c r="G3140" s="47" t="s">
        <v>253</v>
      </c>
      <c r="H3140" s="47" t="s">
        <v>355</v>
      </c>
      <c r="I3140" s="47" t="s">
        <v>721</v>
      </c>
      <c r="J3140" s="533">
        <v>60000020</v>
      </c>
      <c r="K3140" s="14" t="s">
        <v>59</v>
      </c>
      <c r="L3140" s="14" t="s">
        <v>58</v>
      </c>
      <c r="M3140" s="45">
        <v>3140</v>
      </c>
      <c r="N3140" s="45">
        <v>1</v>
      </c>
      <c r="O3140" s="46">
        <v>281.99999999999909</v>
      </c>
      <c r="Q3140" s="12">
        <v>0</v>
      </c>
      <c r="T3140" s="59">
        <v>0</v>
      </c>
      <c r="U3140" s="14">
        <v>0</v>
      </c>
      <c r="V3140" s="59" t="s">
        <v>174</v>
      </c>
      <c r="Y3140" s="46">
        <v>0</v>
      </c>
      <c r="Z3140" s="46">
        <v>0</v>
      </c>
      <c r="AA3140" s="46">
        <v>0</v>
      </c>
      <c r="AB3140" s="46">
        <v>0</v>
      </c>
      <c r="AC3140" s="46">
        <v>0</v>
      </c>
      <c r="AD3140" s="46">
        <v>0</v>
      </c>
      <c r="AE3140" s="46">
        <v>0</v>
      </c>
      <c r="AF3140" s="46">
        <v>0</v>
      </c>
      <c r="AG3140" s="46">
        <v>0</v>
      </c>
      <c r="AH3140" s="46">
        <v>0</v>
      </c>
      <c r="AI3140" s="46">
        <v>0</v>
      </c>
      <c r="AJ3140" s="46">
        <v>282</v>
      </c>
      <c r="AK3140" s="46">
        <v>282.00000000000045</v>
      </c>
      <c r="AL3140" s="46">
        <v>281.99999999999909</v>
      </c>
      <c r="AM3140" s="46">
        <v>0</v>
      </c>
    </row>
    <row r="3141" spans="5:39" x14ac:dyDescent="0.2">
      <c r="E3141" s="47">
        <v>314</v>
      </c>
      <c r="F3141" s="47">
        <v>326</v>
      </c>
      <c r="G3141" s="47" t="s">
        <v>253</v>
      </c>
      <c r="H3141" s="47" t="s">
        <v>355</v>
      </c>
      <c r="I3141" s="47" t="s">
        <v>721</v>
      </c>
      <c r="J3141" s="533">
        <v>60000020</v>
      </c>
      <c r="K3141" s="14" t="s">
        <v>59</v>
      </c>
      <c r="L3141" s="14" t="s">
        <v>31</v>
      </c>
      <c r="M3141" s="45">
        <v>3141</v>
      </c>
      <c r="N3141" s="45">
        <v>1</v>
      </c>
      <c r="O3141" s="48">
        <v>6553.99</v>
      </c>
      <c r="Q3141" s="12">
        <v>0</v>
      </c>
      <c r="R3141" s="46">
        <v>5139.291666666667</v>
      </c>
      <c r="T3141" s="59">
        <v>0</v>
      </c>
      <c r="U3141" s="14">
        <v>0</v>
      </c>
      <c r="V3141" s="59" t="s">
        <v>174</v>
      </c>
      <c r="X3141" s="46">
        <v>0</v>
      </c>
      <c r="Y3141" s="46">
        <v>0</v>
      </c>
      <c r="Z3141" s="46">
        <v>0</v>
      </c>
      <c r="AA3141" s="46">
        <v>0</v>
      </c>
      <c r="AB3141" s="46">
        <v>0</v>
      </c>
      <c r="AC3141" s="46">
        <v>0</v>
      </c>
      <c r="AD3141" s="46">
        <v>0</v>
      </c>
      <c r="AE3141" s="46">
        <v>0</v>
      </c>
      <c r="AF3141" s="46">
        <v>0</v>
      </c>
      <c r="AG3141" s="46">
        <v>1678.17</v>
      </c>
      <c r="AH3141" s="46">
        <v>1678.17</v>
      </c>
      <c r="AI3141" s="46">
        <v>8865.8300000000017</v>
      </c>
      <c r="AJ3141" s="46">
        <v>6007.66</v>
      </c>
      <c r="AK3141" s="46">
        <v>6051.93</v>
      </c>
      <c r="AL3141" s="46">
        <v>6553.99</v>
      </c>
      <c r="AM3141" s="46">
        <v>0</v>
      </c>
    </row>
    <row r="3142" spans="5:39" x14ac:dyDescent="0.2">
      <c r="E3142" s="47">
        <v>314</v>
      </c>
      <c r="F3142" s="47">
        <v>326</v>
      </c>
      <c r="G3142" s="47" t="s">
        <v>253</v>
      </c>
      <c r="H3142" s="47" t="s">
        <v>355</v>
      </c>
      <c r="I3142" s="47" t="s">
        <v>721</v>
      </c>
      <c r="J3142" s="533">
        <v>60000020</v>
      </c>
      <c r="K3142" s="14" t="s">
        <v>37</v>
      </c>
      <c r="L3142" s="14" t="s">
        <v>31</v>
      </c>
      <c r="M3142" s="45">
        <v>3142</v>
      </c>
      <c r="N3142" s="45">
        <v>1</v>
      </c>
      <c r="O3142" s="48">
        <v>6051.93</v>
      </c>
      <c r="P3142" s="48"/>
      <c r="Q3142" s="12">
        <v>0</v>
      </c>
      <c r="R3142" s="46">
        <v>4046.9600000000005</v>
      </c>
      <c r="T3142" s="59">
        <v>0</v>
      </c>
      <c r="U3142" s="14">
        <v>0</v>
      </c>
      <c r="V3142" s="59" t="s">
        <v>174</v>
      </c>
      <c r="Y3142" s="46">
        <v>0</v>
      </c>
      <c r="Z3142" s="46">
        <v>0</v>
      </c>
      <c r="AA3142" s="46">
        <v>0</v>
      </c>
      <c r="AB3142" s="46">
        <v>0</v>
      </c>
      <c r="AC3142" s="46">
        <v>0</v>
      </c>
      <c r="AD3142" s="46">
        <v>0</v>
      </c>
      <c r="AE3142" s="46">
        <v>0</v>
      </c>
      <c r="AF3142" s="46">
        <v>0</v>
      </c>
      <c r="AG3142" s="46">
        <v>0</v>
      </c>
      <c r="AH3142" s="46">
        <v>0</v>
      </c>
      <c r="AI3142" s="46">
        <v>3356.34</v>
      </c>
      <c r="AJ3142" s="46">
        <v>8865.83</v>
      </c>
      <c r="AK3142" s="46">
        <v>6007.66</v>
      </c>
      <c r="AL3142" s="46">
        <v>6051.93</v>
      </c>
      <c r="AM3142" s="46">
        <v>5243.192</v>
      </c>
    </row>
    <row r="3143" spans="5:39" x14ac:dyDescent="0.2">
      <c r="E3143" s="47">
        <v>314</v>
      </c>
      <c r="F3143" s="47">
        <v>326</v>
      </c>
      <c r="G3143" s="47" t="s">
        <v>253</v>
      </c>
      <c r="H3143" s="47" t="s">
        <v>355</v>
      </c>
      <c r="I3143" s="47" t="s">
        <v>721</v>
      </c>
      <c r="J3143" s="533">
        <v>60000020</v>
      </c>
      <c r="K3143" s="14" t="s">
        <v>65</v>
      </c>
      <c r="L3143" s="14" t="s">
        <v>31</v>
      </c>
      <c r="M3143" s="45">
        <v>3143</v>
      </c>
      <c r="N3143" s="45">
        <v>1</v>
      </c>
      <c r="O3143" s="52">
        <v>6553.99</v>
      </c>
      <c r="P3143" s="48">
        <v>5243.192</v>
      </c>
      <c r="Q3143" s="12">
        <v>0</v>
      </c>
      <c r="R3143" s="46">
        <v>1092.3316666666667</v>
      </c>
      <c r="T3143" s="59">
        <v>0</v>
      </c>
      <c r="U3143" s="14">
        <v>0</v>
      </c>
      <c r="V3143" s="59" t="s">
        <v>174</v>
      </c>
      <c r="X3143" s="46">
        <v>0</v>
      </c>
      <c r="Y3143" s="46">
        <v>0</v>
      </c>
      <c r="Z3143" s="46">
        <v>0</v>
      </c>
      <c r="AA3143" s="46">
        <v>0</v>
      </c>
      <c r="AB3143" s="46">
        <v>0</v>
      </c>
      <c r="AC3143" s="46">
        <v>0</v>
      </c>
      <c r="AD3143" s="46">
        <v>0</v>
      </c>
      <c r="AE3143" s="46">
        <v>0</v>
      </c>
      <c r="AF3143" s="46">
        <v>0</v>
      </c>
      <c r="AG3143" s="46">
        <v>0</v>
      </c>
      <c r="AH3143" s="46">
        <v>0</v>
      </c>
      <c r="AI3143" s="46">
        <v>0</v>
      </c>
      <c r="AJ3143" s="46">
        <v>0</v>
      </c>
      <c r="AK3143" s="46">
        <v>0</v>
      </c>
      <c r="AL3143" s="46">
        <v>6553.99</v>
      </c>
      <c r="AM3143" s="46">
        <v>0</v>
      </c>
    </row>
    <row r="3144" spans="5:39" x14ac:dyDescent="0.2">
      <c r="E3144" s="47">
        <v>314</v>
      </c>
      <c r="F3144" s="47">
        <v>326</v>
      </c>
      <c r="G3144" s="47" t="s">
        <v>253</v>
      </c>
      <c r="H3144" s="47" t="s">
        <v>355</v>
      </c>
      <c r="I3144" s="47" t="s">
        <v>721</v>
      </c>
      <c r="J3144" s="533">
        <v>60000020</v>
      </c>
      <c r="K3144" s="14" t="s">
        <v>64</v>
      </c>
      <c r="L3144" s="14" t="s">
        <v>57</v>
      </c>
      <c r="M3144" s="45">
        <v>3144</v>
      </c>
      <c r="N3144" s="45">
        <v>1</v>
      </c>
      <c r="O3144" s="46">
        <v>0</v>
      </c>
      <c r="Q3144" s="12">
        <v>0</v>
      </c>
      <c r="T3144" s="59">
        <v>0</v>
      </c>
      <c r="U3144" s="14">
        <v>0</v>
      </c>
      <c r="V3144" s="59" t="s">
        <v>174</v>
      </c>
      <c r="X3144" s="46">
        <v>0</v>
      </c>
      <c r="Y3144" s="46">
        <v>0</v>
      </c>
      <c r="Z3144" s="46">
        <v>0</v>
      </c>
      <c r="AA3144" s="46">
        <v>0</v>
      </c>
      <c r="AB3144" s="46">
        <v>0</v>
      </c>
      <c r="AC3144" s="46">
        <v>0</v>
      </c>
      <c r="AD3144" s="46">
        <v>0</v>
      </c>
      <c r="AE3144" s="46">
        <v>0</v>
      </c>
      <c r="AF3144" s="46">
        <v>0</v>
      </c>
      <c r="AG3144" s="46">
        <v>1678.17</v>
      </c>
      <c r="AH3144" s="46">
        <v>3356.34</v>
      </c>
      <c r="AI3144" s="46">
        <v>1678.17</v>
      </c>
      <c r="AJ3144" s="46">
        <v>0</v>
      </c>
      <c r="AK3144" s="46">
        <v>0</v>
      </c>
      <c r="AL3144" s="46">
        <v>0</v>
      </c>
      <c r="AM3144" s="46">
        <v>0</v>
      </c>
    </row>
    <row r="3145" spans="5:39" x14ac:dyDescent="0.2">
      <c r="E3145" s="47">
        <v>314</v>
      </c>
      <c r="F3145" s="47">
        <v>326</v>
      </c>
      <c r="G3145" s="47" t="s">
        <v>253</v>
      </c>
      <c r="H3145" s="47" t="s">
        <v>355</v>
      </c>
      <c r="I3145" s="47" t="s">
        <v>721</v>
      </c>
      <c r="J3145" s="533">
        <v>60000020</v>
      </c>
      <c r="K3145" s="14" t="s">
        <v>64</v>
      </c>
      <c r="L3145" s="14" t="s">
        <v>54</v>
      </c>
      <c r="M3145" s="45">
        <v>3145</v>
      </c>
      <c r="N3145" s="45">
        <v>1</v>
      </c>
      <c r="O3145" s="46">
        <v>5707.9900000000034</v>
      </c>
      <c r="Q3145" s="12">
        <v>0</v>
      </c>
      <c r="T3145" s="59">
        <v>0</v>
      </c>
      <c r="U3145" s="14">
        <v>0</v>
      </c>
      <c r="V3145" s="59" t="s">
        <v>174</v>
      </c>
      <c r="X3145" s="46">
        <v>0</v>
      </c>
      <c r="Y3145" s="46">
        <v>0</v>
      </c>
      <c r="Z3145" s="46">
        <v>0</v>
      </c>
      <c r="AA3145" s="46">
        <v>0</v>
      </c>
      <c r="AB3145" s="46">
        <v>0</v>
      </c>
      <c r="AC3145" s="46">
        <v>0</v>
      </c>
      <c r="AD3145" s="46">
        <v>0</v>
      </c>
      <c r="AE3145" s="46">
        <v>0</v>
      </c>
      <c r="AF3145" s="46">
        <v>0</v>
      </c>
      <c r="AG3145" s="46">
        <v>0</v>
      </c>
      <c r="AH3145" s="46">
        <v>0</v>
      </c>
      <c r="AI3145" s="46">
        <v>7187.6600000000008</v>
      </c>
      <c r="AJ3145" s="46">
        <v>5725.6600000000017</v>
      </c>
      <c r="AK3145" s="46">
        <v>5487.9300000000021</v>
      </c>
      <c r="AL3145" s="46">
        <v>5707.9900000000034</v>
      </c>
      <c r="AM3145" s="46">
        <v>464.79800000000341</v>
      </c>
    </row>
    <row r="3146" spans="5:39" x14ac:dyDescent="0.2">
      <c r="E3146" s="47">
        <v>314</v>
      </c>
      <c r="F3146" s="47">
        <v>326</v>
      </c>
      <c r="G3146" s="47" t="s">
        <v>253</v>
      </c>
      <c r="H3146" s="47" t="s">
        <v>355</v>
      </c>
      <c r="I3146" s="47" t="s">
        <v>721</v>
      </c>
      <c r="J3146" s="533">
        <v>60000020</v>
      </c>
      <c r="K3146" s="14" t="s">
        <v>64</v>
      </c>
      <c r="L3146" s="14" t="s">
        <v>58</v>
      </c>
      <c r="M3146" s="45">
        <v>3146</v>
      </c>
      <c r="N3146" s="45">
        <v>1</v>
      </c>
      <c r="O3146" s="46">
        <v>845.99999999999454</v>
      </c>
      <c r="Q3146" s="12">
        <v>0</v>
      </c>
      <c r="T3146" s="59">
        <v>0</v>
      </c>
      <c r="U3146" s="14">
        <v>0</v>
      </c>
      <c r="V3146" s="59" t="s">
        <v>174</v>
      </c>
      <c r="X3146" s="46">
        <v>0</v>
      </c>
      <c r="Y3146" s="46">
        <v>0</v>
      </c>
      <c r="Z3146" s="46">
        <v>0</v>
      </c>
      <c r="AA3146" s="46">
        <v>0</v>
      </c>
      <c r="AB3146" s="46">
        <v>0</v>
      </c>
      <c r="AC3146" s="46">
        <v>0</v>
      </c>
      <c r="AD3146" s="46">
        <v>0</v>
      </c>
      <c r="AE3146" s="46">
        <v>0</v>
      </c>
      <c r="AF3146" s="46">
        <v>0</v>
      </c>
      <c r="AG3146" s="46">
        <v>0</v>
      </c>
      <c r="AH3146" s="46">
        <v>0</v>
      </c>
      <c r="AI3146" s="46">
        <v>0</v>
      </c>
      <c r="AJ3146" s="46">
        <v>282</v>
      </c>
      <c r="AK3146" s="46">
        <v>563.99999999999818</v>
      </c>
      <c r="AL3146" s="46">
        <v>845.99999999999454</v>
      </c>
      <c r="AM3146" s="46">
        <v>845.99999999999545</v>
      </c>
    </row>
    <row r="3147" spans="5:39" x14ac:dyDescent="0.2">
      <c r="E3147" s="47">
        <v>314</v>
      </c>
      <c r="F3147" s="47">
        <v>326</v>
      </c>
      <c r="G3147" s="47" t="s">
        <v>253</v>
      </c>
      <c r="H3147" s="47" t="s">
        <v>355</v>
      </c>
      <c r="I3147" s="47" t="s">
        <v>721</v>
      </c>
      <c r="J3147" s="533">
        <v>60000020</v>
      </c>
      <c r="K3147" s="14" t="s">
        <v>67</v>
      </c>
      <c r="L3147" s="14" t="s">
        <v>67</v>
      </c>
      <c r="M3147" s="45">
        <v>3147</v>
      </c>
      <c r="N3147" s="45">
        <v>1</v>
      </c>
      <c r="O3147" s="53">
        <v>0</v>
      </c>
      <c r="P3147" s="54">
        <v>0</v>
      </c>
      <c r="Q3147" s="55">
        <v>0</v>
      </c>
      <c r="R3147" s="56">
        <v>0</v>
      </c>
      <c r="S3147" s="57">
        <v>0</v>
      </c>
      <c r="T3147" s="60">
        <v>0</v>
      </c>
      <c r="U3147" s="14">
        <v>0</v>
      </c>
      <c r="V3147" s="60" t="s">
        <v>174</v>
      </c>
      <c r="Y3147" s="46">
        <v>0</v>
      </c>
      <c r="Z3147" s="46">
        <v>0</v>
      </c>
      <c r="AA3147" s="46">
        <v>0</v>
      </c>
      <c r="AB3147" s="46">
        <v>0</v>
      </c>
      <c r="AC3147" s="46">
        <v>0</v>
      </c>
      <c r="AD3147" s="46">
        <v>0</v>
      </c>
      <c r="AE3147" s="46">
        <v>0</v>
      </c>
      <c r="AF3147" s="46">
        <v>0</v>
      </c>
      <c r="AG3147" s="46">
        <v>0</v>
      </c>
      <c r="AH3147" s="46">
        <v>0</v>
      </c>
      <c r="AI3147" s="46">
        <v>0</v>
      </c>
      <c r="AJ3147" s="46">
        <v>0</v>
      </c>
      <c r="AK3147" s="46">
        <v>0</v>
      </c>
      <c r="AL3147" s="46">
        <v>0</v>
      </c>
      <c r="AM3147" s="46">
        <v>0</v>
      </c>
    </row>
    <row r="3148" spans="5:39" x14ac:dyDescent="0.2">
      <c r="E3148" s="14">
        <v>315</v>
      </c>
      <c r="F3148" s="14">
        <v>327</v>
      </c>
      <c r="G3148" s="14" t="s">
        <v>253</v>
      </c>
      <c r="H3148" s="14" t="s">
        <v>302</v>
      </c>
      <c r="I3148" s="14" t="s">
        <v>722</v>
      </c>
      <c r="J3148" s="531">
        <v>60000021</v>
      </c>
      <c r="K3148" s="14" t="s">
        <v>59</v>
      </c>
      <c r="L3148" s="14" t="s">
        <v>57</v>
      </c>
      <c r="M3148" s="45">
        <v>3148</v>
      </c>
      <c r="N3148" s="45">
        <v>1</v>
      </c>
      <c r="O3148" s="46">
        <v>3043.18</v>
      </c>
      <c r="Q3148" s="12" t="s">
        <v>376</v>
      </c>
      <c r="T3148" s="59" t="s">
        <v>73</v>
      </c>
      <c r="U3148" s="14">
        <v>42</v>
      </c>
      <c r="V3148" s="59" t="s">
        <v>150</v>
      </c>
      <c r="Y3148" s="46">
        <v>0</v>
      </c>
      <c r="Z3148" s="46">
        <v>0</v>
      </c>
      <c r="AA3148" s="46">
        <v>0</v>
      </c>
      <c r="AB3148" s="46">
        <v>0</v>
      </c>
      <c r="AC3148" s="46">
        <v>0</v>
      </c>
      <c r="AD3148" s="46">
        <v>0</v>
      </c>
      <c r="AE3148" s="46">
        <v>0</v>
      </c>
      <c r="AF3148" s="46">
        <v>0</v>
      </c>
      <c r="AG3148" s="46">
        <v>3043.18</v>
      </c>
      <c r="AH3148" s="46">
        <v>3043.18</v>
      </c>
      <c r="AI3148" s="46">
        <v>3043.18</v>
      </c>
      <c r="AJ3148" s="46">
        <v>3043.18</v>
      </c>
      <c r="AK3148" s="46">
        <v>3043.18</v>
      </c>
      <c r="AL3148" s="46">
        <v>3043.18</v>
      </c>
      <c r="AM3148" s="46">
        <v>0</v>
      </c>
    </row>
    <row r="3149" spans="5:39" x14ac:dyDescent="0.2">
      <c r="E3149" s="47">
        <v>315</v>
      </c>
      <c r="F3149" s="47">
        <v>327</v>
      </c>
      <c r="G3149" s="47" t="s">
        <v>253</v>
      </c>
      <c r="H3149" s="47" t="s">
        <v>302</v>
      </c>
      <c r="I3149" s="47" t="s">
        <v>722</v>
      </c>
      <c r="J3149" s="533">
        <v>60000021</v>
      </c>
      <c r="K3149" s="14" t="s">
        <v>59</v>
      </c>
      <c r="L3149" s="14" t="s">
        <v>54</v>
      </c>
      <c r="M3149" s="45">
        <v>3149</v>
      </c>
      <c r="N3149" s="45">
        <v>1</v>
      </c>
      <c r="O3149" s="46">
        <v>10504.24</v>
      </c>
      <c r="Q3149" s="12" t="s">
        <v>376</v>
      </c>
      <c r="T3149" s="59" t="s">
        <v>73</v>
      </c>
      <c r="U3149" s="14">
        <v>0</v>
      </c>
      <c r="V3149" s="59" t="s">
        <v>150</v>
      </c>
      <c r="Y3149" s="46">
        <v>0</v>
      </c>
      <c r="Z3149" s="46">
        <v>0</v>
      </c>
      <c r="AA3149" s="46">
        <v>0</v>
      </c>
      <c r="AB3149" s="46">
        <v>0</v>
      </c>
      <c r="AC3149" s="46">
        <v>0</v>
      </c>
      <c r="AD3149" s="46">
        <v>0</v>
      </c>
      <c r="AE3149" s="46">
        <v>0</v>
      </c>
      <c r="AF3149" s="46">
        <v>0</v>
      </c>
      <c r="AG3149" s="46">
        <v>0</v>
      </c>
      <c r="AH3149" s="46">
        <v>0</v>
      </c>
      <c r="AI3149" s="46">
        <v>14699.82</v>
      </c>
      <c r="AJ3149" s="46">
        <v>12350.470000000001</v>
      </c>
      <c r="AK3149" s="46">
        <v>16070.250000000002</v>
      </c>
      <c r="AL3149" s="46">
        <v>10504.24</v>
      </c>
      <c r="AM3149" s="46">
        <v>0</v>
      </c>
    </row>
    <row r="3150" spans="5:39" x14ac:dyDescent="0.2">
      <c r="E3150" s="47">
        <v>315</v>
      </c>
      <c r="F3150" s="47">
        <v>327</v>
      </c>
      <c r="G3150" s="47" t="s">
        <v>253</v>
      </c>
      <c r="H3150" s="47" t="s">
        <v>302</v>
      </c>
      <c r="I3150" s="47" t="s">
        <v>722</v>
      </c>
      <c r="J3150" s="533">
        <v>60000021</v>
      </c>
      <c r="K3150" s="14" t="s">
        <v>59</v>
      </c>
      <c r="L3150" s="14" t="s">
        <v>58</v>
      </c>
      <c r="M3150" s="45">
        <v>3150</v>
      </c>
      <c r="N3150" s="45">
        <v>1</v>
      </c>
      <c r="O3150" s="46">
        <v>282</v>
      </c>
      <c r="Q3150" s="12" t="s">
        <v>376</v>
      </c>
      <c r="T3150" s="59" t="s">
        <v>73</v>
      </c>
      <c r="U3150" s="14">
        <v>0</v>
      </c>
      <c r="V3150" s="59" t="s">
        <v>150</v>
      </c>
      <c r="Y3150" s="46">
        <v>0</v>
      </c>
      <c r="Z3150" s="46">
        <v>0</v>
      </c>
      <c r="AA3150" s="46">
        <v>0</v>
      </c>
      <c r="AB3150" s="46">
        <v>0</v>
      </c>
      <c r="AC3150" s="46">
        <v>0</v>
      </c>
      <c r="AD3150" s="46">
        <v>0</v>
      </c>
      <c r="AE3150" s="46">
        <v>0</v>
      </c>
      <c r="AF3150" s="46">
        <v>0</v>
      </c>
      <c r="AG3150" s="46">
        <v>0</v>
      </c>
      <c r="AH3150" s="46">
        <v>0</v>
      </c>
      <c r="AI3150" s="46">
        <v>0</v>
      </c>
      <c r="AJ3150" s="46">
        <v>281.99999999999818</v>
      </c>
      <c r="AK3150" s="46">
        <v>281.99999999999818</v>
      </c>
      <c r="AL3150" s="46">
        <v>282</v>
      </c>
      <c r="AM3150" s="46">
        <v>0</v>
      </c>
    </row>
    <row r="3151" spans="5:39" x14ac:dyDescent="0.2">
      <c r="E3151" s="47">
        <v>315</v>
      </c>
      <c r="F3151" s="47">
        <v>327</v>
      </c>
      <c r="G3151" s="47" t="s">
        <v>253</v>
      </c>
      <c r="H3151" s="47" t="s">
        <v>302</v>
      </c>
      <c r="I3151" s="47" t="s">
        <v>722</v>
      </c>
      <c r="J3151" s="533">
        <v>60000021</v>
      </c>
      <c r="K3151" s="14" t="s">
        <v>59</v>
      </c>
      <c r="L3151" s="14" t="s">
        <v>31</v>
      </c>
      <c r="M3151" s="45">
        <v>3151</v>
      </c>
      <c r="N3151" s="45">
        <v>1</v>
      </c>
      <c r="O3151" s="48">
        <v>13829.42</v>
      </c>
      <c r="Q3151" s="12" t="s">
        <v>376</v>
      </c>
      <c r="R3151" s="46">
        <v>12121.643333333333</v>
      </c>
      <c r="T3151" s="59" t="s">
        <v>73</v>
      </c>
      <c r="U3151" s="14">
        <v>0</v>
      </c>
      <c r="V3151" s="59" t="s">
        <v>150</v>
      </c>
      <c r="X3151" s="46">
        <v>0</v>
      </c>
      <c r="Y3151" s="46">
        <v>0</v>
      </c>
      <c r="Z3151" s="46">
        <v>0</v>
      </c>
      <c r="AA3151" s="46">
        <v>0</v>
      </c>
      <c r="AB3151" s="46">
        <v>0</v>
      </c>
      <c r="AC3151" s="46">
        <v>0</v>
      </c>
      <c r="AD3151" s="46">
        <v>0</v>
      </c>
      <c r="AE3151" s="46">
        <v>0</v>
      </c>
      <c r="AF3151" s="46">
        <v>0</v>
      </c>
      <c r="AG3151" s="46">
        <v>3043.18</v>
      </c>
      <c r="AH3151" s="46">
        <v>3043.18</v>
      </c>
      <c r="AI3151" s="46">
        <v>17743</v>
      </c>
      <c r="AJ3151" s="46">
        <v>15675.65</v>
      </c>
      <c r="AK3151" s="46">
        <v>19395.43</v>
      </c>
      <c r="AL3151" s="46">
        <v>13829.42</v>
      </c>
      <c r="AM3151" s="46">
        <v>0</v>
      </c>
    </row>
    <row r="3152" spans="5:39" x14ac:dyDescent="0.2">
      <c r="E3152" s="47">
        <v>315</v>
      </c>
      <c r="F3152" s="47">
        <v>327</v>
      </c>
      <c r="G3152" s="47" t="s">
        <v>253</v>
      </c>
      <c r="H3152" s="47" t="s">
        <v>302</v>
      </c>
      <c r="I3152" s="47" t="s">
        <v>722</v>
      </c>
      <c r="J3152" s="533">
        <v>60000021</v>
      </c>
      <c r="K3152" s="14" t="s">
        <v>37</v>
      </c>
      <c r="L3152" s="14" t="s">
        <v>31</v>
      </c>
      <c r="M3152" s="45">
        <v>3152</v>
      </c>
      <c r="N3152" s="45">
        <v>1</v>
      </c>
      <c r="O3152" s="48">
        <v>0</v>
      </c>
      <c r="P3152" s="48"/>
      <c r="Q3152" s="12" t="s">
        <v>376</v>
      </c>
      <c r="R3152" s="46">
        <v>6584.168333333334</v>
      </c>
      <c r="T3152" s="59" t="s">
        <v>73</v>
      </c>
      <c r="U3152" s="14">
        <v>0</v>
      </c>
      <c r="V3152" s="59" t="s">
        <v>150</v>
      </c>
      <c r="Y3152" s="46">
        <v>0</v>
      </c>
      <c r="Z3152" s="46">
        <v>0</v>
      </c>
      <c r="AA3152" s="46">
        <v>0</v>
      </c>
      <c r="AB3152" s="46">
        <v>0</v>
      </c>
      <c r="AC3152" s="46">
        <v>0</v>
      </c>
      <c r="AD3152" s="46">
        <v>0</v>
      </c>
      <c r="AE3152" s="46">
        <v>0</v>
      </c>
      <c r="AF3152" s="46">
        <v>0</v>
      </c>
      <c r="AG3152" s="46">
        <v>0</v>
      </c>
      <c r="AH3152" s="46">
        <v>3043.18</v>
      </c>
      <c r="AI3152" s="46">
        <v>3043.18</v>
      </c>
      <c r="AJ3152" s="46">
        <v>17743.650000000001</v>
      </c>
      <c r="AK3152" s="46">
        <v>15675</v>
      </c>
      <c r="AL3152" s="46">
        <v>0</v>
      </c>
      <c r="AM3152" s="46">
        <v>33224.85</v>
      </c>
    </row>
    <row r="3153" spans="5:39" x14ac:dyDescent="0.2">
      <c r="E3153" s="47">
        <v>315</v>
      </c>
      <c r="F3153" s="47">
        <v>327</v>
      </c>
      <c r="G3153" s="47" t="s">
        <v>253</v>
      </c>
      <c r="H3153" s="47" t="s">
        <v>302</v>
      </c>
      <c r="I3153" s="47" t="s">
        <v>722</v>
      </c>
      <c r="J3153" s="533">
        <v>60000021</v>
      </c>
      <c r="K3153" s="14" t="s">
        <v>65</v>
      </c>
      <c r="L3153" s="14" t="s">
        <v>31</v>
      </c>
      <c r="M3153" s="45">
        <v>3153</v>
      </c>
      <c r="N3153" s="45">
        <v>1</v>
      </c>
      <c r="O3153" s="52">
        <v>33224.85</v>
      </c>
      <c r="P3153" s="48">
        <v>33224.85</v>
      </c>
      <c r="Q3153" s="12" t="s">
        <v>376</v>
      </c>
      <c r="R3153" s="46">
        <v>5537.4749999999995</v>
      </c>
      <c r="T3153" s="59" t="s">
        <v>73</v>
      </c>
      <c r="U3153" s="14">
        <v>0</v>
      </c>
      <c r="V3153" s="59" t="s">
        <v>150</v>
      </c>
      <c r="X3153" s="46">
        <v>0</v>
      </c>
      <c r="Y3153" s="46">
        <v>0</v>
      </c>
      <c r="Z3153" s="46">
        <v>0</v>
      </c>
      <c r="AA3153" s="46">
        <v>0</v>
      </c>
      <c r="AB3153" s="46">
        <v>0</v>
      </c>
      <c r="AC3153" s="46">
        <v>0</v>
      </c>
      <c r="AD3153" s="46">
        <v>0</v>
      </c>
      <c r="AE3153" s="46">
        <v>0</v>
      </c>
      <c r="AF3153" s="46">
        <v>0</v>
      </c>
      <c r="AG3153" s="46">
        <v>0</v>
      </c>
      <c r="AH3153" s="46">
        <v>0</v>
      </c>
      <c r="AI3153" s="46">
        <v>0</v>
      </c>
      <c r="AJ3153" s="46">
        <v>0</v>
      </c>
      <c r="AK3153" s="46">
        <v>19395.43</v>
      </c>
      <c r="AL3153" s="46">
        <v>13829.42</v>
      </c>
      <c r="AM3153" s="46">
        <v>0</v>
      </c>
    </row>
    <row r="3154" spans="5:39" x14ac:dyDescent="0.2">
      <c r="E3154" s="47">
        <v>315</v>
      </c>
      <c r="F3154" s="47">
        <v>327</v>
      </c>
      <c r="G3154" s="47" t="s">
        <v>253</v>
      </c>
      <c r="H3154" s="47" t="s">
        <v>302</v>
      </c>
      <c r="I3154" s="47" t="s">
        <v>722</v>
      </c>
      <c r="J3154" s="533">
        <v>60000021</v>
      </c>
      <c r="K3154" s="14" t="s">
        <v>64</v>
      </c>
      <c r="L3154" s="14" t="s">
        <v>57</v>
      </c>
      <c r="M3154" s="45">
        <v>3154</v>
      </c>
      <c r="N3154" s="45">
        <v>1</v>
      </c>
      <c r="O3154" s="46">
        <v>3043.18</v>
      </c>
      <c r="Q3154" s="12" t="s">
        <v>376</v>
      </c>
      <c r="T3154" s="59" t="s">
        <v>73</v>
      </c>
      <c r="U3154" s="14">
        <v>0</v>
      </c>
      <c r="V3154" s="59" t="s">
        <v>150</v>
      </c>
      <c r="X3154" s="46">
        <v>0</v>
      </c>
      <c r="Y3154" s="46">
        <v>0</v>
      </c>
      <c r="Z3154" s="46">
        <v>0</v>
      </c>
      <c r="AA3154" s="46">
        <v>0</v>
      </c>
      <c r="AB3154" s="46">
        <v>0</v>
      </c>
      <c r="AC3154" s="46">
        <v>0</v>
      </c>
      <c r="AD3154" s="46">
        <v>0</v>
      </c>
      <c r="AE3154" s="46">
        <v>0</v>
      </c>
      <c r="AF3154" s="46">
        <v>0</v>
      </c>
      <c r="AG3154" s="46">
        <v>3043.18</v>
      </c>
      <c r="AH3154" s="46">
        <v>3043.18</v>
      </c>
      <c r="AI3154" s="46">
        <v>3043.18</v>
      </c>
      <c r="AJ3154" s="46">
        <v>0</v>
      </c>
      <c r="AK3154" s="46">
        <v>0</v>
      </c>
      <c r="AL3154" s="46">
        <v>3043.18</v>
      </c>
      <c r="AM3154" s="46">
        <v>0</v>
      </c>
    </row>
    <row r="3155" spans="5:39" x14ac:dyDescent="0.2">
      <c r="E3155" s="47">
        <v>315</v>
      </c>
      <c r="F3155" s="47">
        <v>327</v>
      </c>
      <c r="G3155" s="47" t="s">
        <v>253</v>
      </c>
      <c r="H3155" s="47" t="s">
        <v>302</v>
      </c>
      <c r="I3155" s="47" t="s">
        <v>722</v>
      </c>
      <c r="J3155" s="533">
        <v>60000021</v>
      </c>
      <c r="K3155" s="14" t="s">
        <v>64</v>
      </c>
      <c r="L3155" s="14" t="s">
        <v>54</v>
      </c>
      <c r="M3155" s="45">
        <v>3155</v>
      </c>
      <c r="N3155" s="45">
        <v>1</v>
      </c>
      <c r="O3155" s="46">
        <v>29335.67</v>
      </c>
      <c r="Q3155" s="12" t="s">
        <v>376</v>
      </c>
      <c r="T3155" s="59" t="s">
        <v>73</v>
      </c>
      <c r="U3155" s="14">
        <v>0</v>
      </c>
      <c r="V3155" s="59" t="s">
        <v>150</v>
      </c>
      <c r="X3155" s="46">
        <v>0</v>
      </c>
      <c r="Y3155" s="46">
        <v>0</v>
      </c>
      <c r="Z3155" s="46">
        <v>0</v>
      </c>
      <c r="AA3155" s="46">
        <v>0</v>
      </c>
      <c r="AB3155" s="46">
        <v>0</v>
      </c>
      <c r="AC3155" s="46">
        <v>0</v>
      </c>
      <c r="AD3155" s="46">
        <v>0</v>
      </c>
      <c r="AE3155" s="46">
        <v>0</v>
      </c>
      <c r="AF3155" s="46">
        <v>0</v>
      </c>
      <c r="AG3155" s="46">
        <v>0</v>
      </c>
      <c r="AH3155" s="46">
        <v>0</v>
      </c>
      <c r="AI3155" s="46">
        <v>14699.82</v>
      </c>
      <c r="AJ3155" s="46">
        <v>15393</v>
      </c>
      <c r="AK3155" s="46">
        <v>18831.43</v>
      </c>
      <c r="AL3155" s="46">
        <v>29335.67</v>
      </c>
      <c r="AM3155" s="46">
        <v>0</v>
      </c>
    </row>
    <row r="3156" spans="5:39" x14ac:dyDescent="0.2">
      <c r="E3156" s="47">
        <v>315</v>
      </c>
      <c r="F3156" s="47">
        <v>327</v>
      </c>
      <c r="G3156" s="47" t="s">
        <v>253</v>
      </c>
      <c r="H3156" s="47" t="s">
        <v>302</v>
      </c>
      <c r="I3156" s="47" t="s">
        <v>722</v>
      </c>
      <c r="J3156" s="533">
        <v>60000021</v>
      </c>
      <c r="K3156" s="14" t="s">
        <v>64</v>
      </c>
      <c r="L3156" s="14" t="s">
        <v>58</v>
      </c>
      <c r="M3156" s="45">
        <v>3156</v>
      </c>
      <c r="N3156" s="45">
        <v>1</v>
      </c>
      <c r="O3156" s="46">
        <v>846</v>
      </c>
      <c r="Q3156" s="12" t="s">
        <v>376</v>
      </c>
      <c r="T3156" s="59" t="s">
        <v>73</v>
      </c>
      <c r="U3156" s="14">
        <v>0</v>
      </c>
      <c r="V3156" s="59" t="s">
        <v>150</v>
      </c>
      <c r="X3156" s="46">
        <v>0</v>
      </c>
      <c r="Y3156" s="46">
        <v>0</v>
      </c>
      <c r="Z3156" s="46">
        <v>0</v>
      </c>
      <c r="AA3156" s="46">
        <v>0</v>
      </c>
      <c r="AB3156" s="46">
        <v>0</v>
      </c>
      <c r="AC3156" s="46">
        <v>0</v>
      </c>
      <c r="AD3156" s="46">
        <v>0</v>
      </c>
      <c r="AE3156" s="46">
        <v>0</v>
      </c>
      <c r="AF3156" s="46">
        <v>0</v>
      </c>
      <c r="AG3156" s="46">
        <v>0</v>
      </c>
      <c r="AH3156" s="46">
        <v>0</v>
      </c>
      <c r="AI3156" s="46">
        <v>0</v>
      </c>
      <c r="AJ3156" s="46">
        <v>282</v>
      </c>
      <c r="AK3156" s="46">
        <v>564</v>
      </c>
      <c r="AL3156" s="46">
        <v>846</v>
      </c>
      <c r="AM3156" s="46">
        <v>0</v>
      </c>
    </row>
    <row r="3157" spans="5:39" x14ac:dyDescent="0.2">
      <c r="E3157" s="47">
        <v>315</v>
      </c>
      <c r="F3157" s="47">
        <v>327</v>
      </c>
      <c r="G3157" s="47" t="s">
        <v>253</v>
      </c>
      <c r="H3157" s="47" t="s">
        <v>302</v>
      </c>
      <c r="I3157" s="47" t="s">
        <v>722</v>
      </c>
      <c r="J3157" s="533">
        <v>60000021</v>
      </c>
      <c r="K3157" s="14" t="s">
        <v>67</v>
      </c>
      <c r="L3157" s="14" t="s">
        <v>67</v>
      </c>
      <c r="M3157" s="45">
        <v>3157</v>
      </c>
      <c r="N3157" s="45">
        <v>1</v>
      </c>
      <c r="O3157" s="53">
        <v>16.345357164886082</v>
      </c>
      <c r="P3157" s="54">
        <v>6.3453571648860816</v>
      </c>
      <c r="Q3157" s="55" t="s">
        <v>376</v>
      </c>
      <c r="R3157" s="56">
        <v>2.7409526156106994</v>
      </c>
      <c r="S3157" s="57" t="s">
        <v>370</v>
      </c>
      <c r="T3157" s="60" t="s">
        <v>73</v>
      </c>
      <c r="U3157" s="14">
        <v>0</v>
      </c>
      <c r="V3157" s="60" t="s">
        <v>150</v>
      </c>
      <c r="Y3157" s="46">
        <v>16.345357164886082</v>
      </c>
      <c r="Z3157" s="46">
        <v>16.345357164886082</v>
      </c>
      <c r="AA3157" s="46">
        <v>16.345357164886082</v>
      </c>
      <c r="AB3157" s="46">
        <v>16.345357164886082</v>
      </c>
      <c r="AC3157" s="46">
        <v>16.345357164886082</v>
      </c>
      <c r="AD3157" s="46">
        <v>16.345357164886082</v>
      </c>
      <c r="AE3157" s="46">
        <v>16.345357164886082</v>
      </c>
      <c r="AF3157" s="46">
        <v>16.345357164886082</v>
      </c>
      <c r="AG3157" s="46">
        <v>16.345357164886082</v>
      </c>
      <c r="AH3157" s="46">
        <v>16.345357164886082</v>
      </c>
      <c r="AI3157" s="46">
        <v>16.345357164886082</v>
      </c>
      <c r="AJ3157" s="46">
        <v>16.345357164886082</v>
      </c>
      <c r="AK3157" s="46">
        <v>16.345357164886082</v>
      </c>
      <c r="AL3157" s="46">
        <v>16.345357164886082</v>
      </c>
      <c r="AM3157" s="46">
        <v>16.345357164886082</v>
      </c>
    </row>
    <row r="3158" spans="5:39" x14ac:dyDescent="0.2">
      <c r="E3158" s="14">
        <v>316</v>
      </c>
      <c r="F3158" s="14">
        <v>328</v>
      </c>
      <c r="G3158" s="14" t="s">
        <v>253</v>
      </c>
      <c r="H3158" s="14" t="s">
        <v>303</v>
      </c>
      <c r="I3158" s="14" t="s">
        <v>723</v>
      </c>
      <c r="J3158" s="531">
        <v>60000022</v>
      </c>
      <c r="K3158" s="14" t="s">
        <v>59</v>
      </c>
      <c r="L3158" s="14" t="s">
        <v>57</v>
      </c>
      <c r="M3158" s="45">
        <v>3158</v>
      </c>
      <c r="N3158" s="45">
        <v>1</v>
      </c>
      <c r="O3158" s="46">
        <v>2324.9299999999998</v>
      </c>
      <c r="Q3158" s="12">
        <v>0</v>
      </c>
      <c r="T3158" s="59">
        <v>0</v>
      </c>
      <c r="U3158" s="14">
        <v>0</v>
      </c>
      <c r="V3158" s="59" t="s">
        <v>175</v>
      </c>
      <c r="Y3158" s="46">
        <v>0</v>
      </c>
      <c r="Z3158" s="46">
        <v>0</v>
      </c>
      <c r="AA3158" s="46">
        <v>0</v>
      </c>
      <c r="AB3158" s="46">
        <v>0</v>
      </c>
      <c r="AC3158" s="46">
        <v>0</v>
      </c>
      <c r="AD3158" s="46">
        <v>0</v>
      </c>
      <c r="AE3158" s="46">
        <v>0</v>
      </c>
      <c r="AF3158" s="46">
        <v>0</v>
      </c>
      <c r="AG3158" s="46">
        <v>2324.9299999999998</v>
      </c>
      <c r="AH3158" s="46">
        <v>2324.9299999999998</v>
      </c>
      <c r="AI3158" s="46">
        <v>2324.9299999999998</v>
      </c>
      <c r="AJ3158" s="46">
        <v>2324.9299999999998</v>
      </c>
      <c r="AK3158" s="46">
        <v>2324.9299999999998</v>
      </c>
      <c r="AL3158" s="46">
        <v>2324.9299999999998</v>
      </c>
      <c r="AM3158" s="46">
        <v>0</v>
      </c>
    </row>
    <row r="3159" spans="5:39" x14ac:dyDescent="0.2">
      <c r="E3159" s="47">
        <v>316</v>
      </c>
      <c r="F3159" s="47">
        <v>328</v>
      </c>
      <c r="G3159" s="47" t="s">
        <v>253</v>
      </c>
      <c r="H3159" s="47" t="s">
        <v>303</v>
      </c>
      <c r="I3159" s="47" t="s">
        <v>723</v>
      </c>
      <c r="J3159" s="533">
        <v>60000022</v>
      </c>
      <c r="K3159" s="14" t="s">
        <v>59</v>
      </c>
      <c r="L3159" s="14" t="s">
        <v>54</v>
      </c>
      <c r="M3159" s="45">
        <v>3159</v>
      </c>
      <c r="N3159" s="45">
        <v>1</v>
      </c>
      <c r="O3159" s="46">
        <v>5120.75</v>
      </c>
      <c r="Q3159" s="12">
        <v>0</v>
      </c>
      <c r="T3159" s="59">
        <v>0</v>
      </c>
      <c r="U3159" s="14">
        <v>0</v>
      </c>
      <c r="V3159" s="59" t="s">
        <v>175</v>
      </c>
      <c r="Y3159" s="46">
        <v>0</v>
      </c>
      <c r="Z3159" s="46">
        <v>0</v>
      </c>
      <c r="AA3159" s="46">
        <v>0</v>
      </c>
      <c r="AB3159" s="46">
        <v>0</v>
      </c>
      <c r="AC3159" s="46">
        <v>0</v>
      </c>
      <c r="AD3159" s="46">
        <v>0</v>
      </c>
      <c r="AE3159" s="46">
        <v>0</v>
      </c>
      <c r="AF3159" s="46">
        <v>0</v>
      </c>
      <c r="AG3159" s="46">
        <v>0</v>
      </c>
      <c r="AH3159" s="46">
        <v>0</v>
      </c>
      <c r="AI3159" s="46">
        <v>16509.560000000001</v>
      </c>
      <c r="AJ3159" s="46">
        <v>4984.7</v>
      </c>
      <c r="AK3159" s="46">
        <v>-2178.13</v>
      </c>
      <c r="AL3159" s="46">
        <v>5120.75</v>
      </c>
      <c r="AM3159" s="46">
        <v>0</v>
      </c>
    </row>
    <row r="3160" spans="5:39" x14ac:dyDescent="0.2">
      <c r="E3160" s="47">
        <v>316</v>
      </c>
      <c r="F3160" s="47">
        <v>328</v>
      </c>
      <c r="G3160" s="47" t="s">
        <v>253</v>
      </c>
      <c r="H3160" s="47" t="s">
        <v>303</v>
      </c>
      <c r="I3160" s="47" t="s">
        <v>723</v>
      </c>
      <c r="J3160" s="533">
        <v>60000022</v>
      </c>
      <c r="K3160" s="14" t="s">
        <v>59</v>
      </c>
      <c r="L3160" s="14" t="s">
        <v>58</v>
      </c>
      <c r="M3160" s="45">
        <v>3160</v>
      </c>
      <c r="N3160" s="45">
        <v>1</v>
      </c>
      <c r="O3160" s="46">
        <v>282</v>
      </c>
      <c r="Q3160" s="12">
        <v>0</v>
      </c>
      <c r="T3160" s="59">
        <v>0</v>
      </c>
      <c r="U3160" s="14">
        <v>0</v>
      </c>
      <c r="V3160" s="59" t="s">
        <v>175</v>
      </c>
      <c r="Y3160" s="46">
        <v>0</v>
      </c>
      <c r="Z3160" s="46">
        <v>0</v>
      </c>
      <c r="AA3160" s="46">
        <v>0</v>
      </c>
      <c r="AB3160" s="46">
        <v>0</v>
      </c>
      <c r="AC3160" s="46">
        <v>0</v>
      </c>
      <c r="AD3160" s="46">
        <v>0</v>
      </c>
      <c r="AE3160" s="46">
        <v>0</v>
      </c>
      <c r="AF3160" s="46">
        <v>0</v>
      </c>
      <c r="AG3160" s="46">
        <v>0</v>
      </c>
      <c r="AH3160" s="46">
        <v>0</v>
      </c>
      <c r="AI3160" s="46">
        <v>0</v>
      </c>
      <c r="AJ3160" s="46">
        <v>282.00000000000091</v>
      </c>
      <c r="AK3160" s="46">
        <v>282.00000000000023</v>
      </c>
      <c r="AL3160" s="46">
        <v>282</v>
      </c>
      <c r="AM3160" s="46">
        <v>0</v>
      </c>
    </row>
    <row r="3161" spans="5:39" x14ac:dyDescent="0.2">
      <c r="E3161" s="47">
        <v>316</v>
      </c>
      <c r="F3161" s="47">
        <v>328</v>
      </c>
      <c r="G3161" s="47" t="s">
        <v>253</v>
      </c>
      <c r="H3161" s="47" t="s">
        <v>303</v>
      </c>
      <c r="I3161" s="47" t="s">
        <v>723</v>
      </c>
      <c r="J3161" s="533">
        <v>60000022</v>
      </c>
      <c r="K3161" s="14" t="s">
        <v>59</v>
      </c>
      <c r="L3161" s="14" t="s">
        <v>31</v>
      </c>
      <c r="M3161" s="45">
        <v>3161</v>
      </c>
      <c r="N3161" s="45">
        <v>1</v>
      </c>
      <c r="O3161" s="48">
        <v>7727.68</v>
      </c>
      <c r="Q3161" s="12">
        <v>0</v>
      </c>
      <c r="R3161" s="46">
        <v>6538.7433333333347</v>
      </c>
      <c r="T3161" s="59">
        <v>0</v>
      </c>
      <c r="U3161" s="14">
        <v>0</v>
      </c>
      <c r="V3161" s="59" t="s">
        <v>175</v>
      </c>
      <c r="X3161" s="46">
        <v>0</v>
      </c>
      <c r="Y3161" s="46">
        <v>0</v>
      </c>
      <c r="Z3161" s="46">
        <v>0</v>
      </c>
      <c r="AA3161" s="46">
        <v>0</v>
      </c>
      <c r="AB3161" s="46">
        <v>0</v>
      </c>
      <c r="AC3161" s="46">
        <v>0</v>
      </c>
      <c r="AD3161" s="46">
        <v>0</v>
      </c>
      <c r="AE3161" s="46">
        <v>0</v>
      </c>
      <c r="AF3161" s="46">
        <v>0</v>
      </c>
      <c r="AG3161" s="46">
        <v>2324.9299999999998</v>
      </c>
      <c r="AH3161" s="46">
        <v>2324.9299999999998</v>
      </c>
      <c r="AI3161" s="46">
        <v>18834.490000000002</v>
      </c>
      <c r="AJ3161" s="46">
        <v>7591.63</v>
      </c>
      <c r="AK3161" s="46">
        <v>428.79999999999995</v>
      </c>
      <c r="AL3161" s="46">
        <v>7727.68</v>
      </c>
      <c r="AM3161" s="46">
        <v>0</v>
      </c>
    </row>
    <row r="3162" spans="5:39" x14ac:dyDescent="0.2">
      <c r="E3162" s="47">
        <v>316</v>
      </c>
      <c r="F3162" s="47">
        <v>328</v>
      </c>
      <c r="G3162" s="47" t="s">
        <v>253</v>
      </c>
      <c r="H3162" s="47" t="s">
        <v>303</v>
      </c>
      <c r="I3162" s="47" t="s">
        <v>723</v>
      </c>
      <c r="J3162" s="533">
        <v>60000022</v>
      </c>
      <c r="K3162" s="14" t="s">
        <v>37</v>
      </c>
      <c r="L3162" s="14" t="s">
        <v>31</v>
      </c>
      <c r="M3162" s="45">
        <v>3162</v>
      </c>
      <c r="N3162" s="45">
        <v>1</v>
      </c>
      <c r="O3162" s="48">
        <v>0</v>
      </c>
      <c r="P3162" s="48"/>
      <c r="Q3162" s="12">
        <v>0</v>
      </c>
      <c r="R3162" s="46">
        <v>5179.3300000000008</v>
      </c>
      <c r="T3162" s="59">
        <v>0</v>
      </c>
      <c r="U3162" s="14">
        <v>0</v>
      </c>
      <c r="V3162" s="59" t="s">
        <v>175</v>
      </c>
      <c r="Y3162" s="46">
        <v>0</v>
      </c>
      <c r="Z3162" s="46">
        <v>0</v>
      </c>
      <c r="AA3162" s="46">
        <v>0</v>
      </c>
      <c r="AB3162" s="46">
        <v>0</v>
      </c>
      <c r="AC3162" s="46">
        <v>0</v>
      </c>
      <c r="AD3162" s="46">
        <v>0</v>
      </c>
      <c r="AE3162" s="46">
        <v>0</v>
      </c>
      <c r="AF3162" s="46">
        <v>0</v>
      </c>
      <c r="AG3162" s="46">
        <v>0</v>
      </c>
      <c r="AH3162" s="46">
        <v>2324.9299999999998</v>
      </c>
      <c r="AI3162" s="46">
        <v>2324.9299999999998</v>
      </c>
      <c r="AJ3162" s="46">
        <v>18834.490000000002</v>
      </c>
      <c r="AK3162" s="46">
        <v>7591.63</v>
      </c>
      <c r="AL3162" s="46">
        <v>0</v>
      </c>
      <c r="AM3162" s="46">
        <v>1631.296</v>
      </c>
    </row>
    <row r="3163" spans="5:39" x14ac:dyDescent="0.2">
      <c r="E3163" s="47">
        <v>316</v>
      </c>
      <c r="F3163" s="47">
        <v>328</v>
      </c>
      <c r="G3163" s="47" t="s">
        <v>253</v>
      </c>
      <c r="H3163" s="47" t="s">
        <v>303</v>
      </c>
      <c r="I3163" s="47" t="s">
        <v>723</v>
      </c>
      <c r="J3163" s="533">
        <v>60000022</v>
      </c>
      <c r="K3163" s="14" t="s">
        <v>65</v>
      </c>
      <c r="L3163" s="14" t="s">
        <v>31</v>
      </c>
      <c r="M3163" s="45">
        <v>3163</v>
      </c>
      <c r="N3163" s="45">
        <v>1</v>
      </c>
      <c r="O3163" s="52">
        <v>8156.4800000000005</v>
      </c>
      <c r="P3163" s="48">
        <v>1631.296</v>
      </c>
      <c r="Q3163" s="12">
        <v>0</v>
      </c>
      <c r="R3163" s="46">
        <v>1359.4133333333334</v>
      </c>
      <c r="T3163" s="59">
        <v>0</v>
      </c>
      <c r="U3163" s="14">
        <v>0</v>
      </c>
      <c r="V3163" s="59" t="s">
        <v>175</v>
      </c>
      <c r="X3163" s="46">
        <v>0</v>
      </c>
      <c r="Y3163" s="46">
        <v>0</v>
      </c>
      <c r="Z3163" s="46">
        <v>0</v>
      </c>
      <c r="AA3163" s="46">
        <v>0</v>
      </c>
      <c r="AB3163" s="46">
        <v>0</v>
      </c>
      <c r="AC3163" s="46">
        <v>0</v>
      </c>
      <c r="AD3163" s="46">
        <v>0</v>
      </c>
      <c r="AE3163" s="46">
        <v>0</v>
      </c>
      <c r="AF3163" s="46">
        <v>0</v>
      </c>
      <c r="AG3163" s="46">
        <v>0</v>
      </c>
      <c r="AH3163" s="46">
        <v>0</v>
      </c>
      <c r="AI3163" s="46">
        <v>0</v>
      </c>
      <c r="AJ3163" s="46">
        <v>0</v>
      </c>
      <c r="AK3163" s="46">
        <v>428.79999999999995</v>
      </c>
      <c r="AL3163" s="46">
        <v>7727.68</v>
      </c>
      <c r="AM3163" s="46">
        <v>3.637978807091713E-12</v>
      </c>
    </row>
    <row r="3164" spans="5:39" x14ac:dyDescent="0.2">
      <c r="E3164" s="47">
        <v>316</v>
      </c>
      <c r="F3164" s="47">
        <v>328</v>
      </c>
      <c r="G3164" s="47" t="s">
        <v>253</v>
      </c>
      <c r="H3164" s="47" t="s">
        <v>303</v>
      </c>
      <c r="I3164" s="47" t="s">
        <v>723</v>
      </c>
      <c r="J3164" s="533">
        <v>60000022</v>
      </c>
      <c r="K3164" s="14" t="s">
        <v>64</v>
      </c>
      <c r="L3164" s="14" t="s">
        <v>57</v>
      </c>
      <c r="M3164" s="45">
        <v>3164</v>
      </c>
      <c r="N3164" s="45">
        <v>1</v>
      </c>
      <c r="O3164" s="46">
        <v>2324.9299999999998</v>
      </c>
      <c r="Q3164" s="12">
        <v>0</v>
      </c>
      <c r="T3164" s="59">
        <v>0</v>
      </c>
      <c r="U3164" s="14">
        <v>0</v>
      </c>
      <c r="V3164" s="59" t="s">
        <v>175</v>
      </c>
      <c r="X3164" s="46">
        <v>0</v>
      </c>
      <c r="Y3164" s="46">
        <v>0</v>
      </c>
      <c r="Z3164" s="46">
        <v>0</v>
      </c>
      <c r="AA3164" s="46">
        <v>0</v>
      </c>
      <c r="AB3164" s="46">
        <v>0</v>
      </c>
      <c r="AC3164" s="46">
        <v>0</v>
      </c>
      <c r="AD3164" s="46">
        <v>0</v>
      </c>
      <c r="AE3164" s="46">
        <v>0</v>
      </c>
      <c r="AF3164" s="46">
        <v>0</v>
      </c>
      <c r="AG3164" s="46">
        <v>2324.9299999999998</v>
      </c>
      <c r="AH3164" s="46">
        <v>2324.9299999999998</v>
      </c>
      <c r="AI3164" s="46">
        <v>2324.9299999999998</v>
      </c>
      <c r="AJ3164" s="46">
        <v>0</v>
      </c>
      <c r="AK3164" s="46">
        <v>0</v>
      </c>
      <c r="AL3164" s="46">
        <v>2324.9299999999998</v>
      </c>
      <c r="AM3164" s="46">
        <v>693.63399999999979</v>
      </c>
    </row>
    <row r="3165" spans="5:39" x14ac:dyDescent="0.2">
      <c r="E3165" s="47">
        <v>316</v>
      </c>
      <c r="F3165" s="47">
        <v>328</v>
      </c>
      <c r="G3165" s="47" t="s">
        <v>253</v>
      </c>
      <c r="H3165" s="47" t="s">
        <v>303</v>
      </c>
      <c r="I3165" s="47" t="s">
        <v>723</v>
      </c>
      <c r="J3165" s="533">
        <v>60000022</v>
      </c>
      <c r="K3165" s="14" t="s">
        <v>64</v>
      </c>
      <c r="L3165" s="14" t="s">
        <v>54</v>
      </c>
      <c r="M3165" s="45">
        <v>3165</v>
      </c>
      <c r="N3165" s="45">
        <v>1</v>
      </c>
      <c r="O3165" s="46">
        <v>5120.75</v>
      </c>
      <c r="Q3165" s="12">
        <v>0</v>
      </c>
      <c r="T3165" s="59">
        <v>0</v>
      </c>
      <c r="U3165" s="14">
        <v>0</v>
      </c>
      <c r="V3165" s="59" t="s">
        <v>175</v>
      </c>
      <c r="X3165" s="46">
        <v>0</v>
      </c>
      <c r="Y3165" s="46">
        <v>0</v>
      </c>
      <c r="Z3165" s="46">
        <v>0</v>
      </c>
      <c r="AA3165" s="46">
        <v>0</v>
      </c>
      <c r="AB3165" s="46">
        <v>0</v>
      </c>
      <c r="AC3165" s="46">
        <v>0</v>
      </c>
      <c r="AD3165" s="46">
        <v>0</v>
      </c>
      <c r="AE3165" s="46">
        <v>0</v>
      </c>
      <c r="AF3165" s="46">
        <v>0</v>
      </c>
      <c r="AG3165" s="46">
        <v>0</v>
      </c>
      <c r="AH3165" s="46">
        <v>0</v>
      </c>
      <c r="AI3165" s="46">
        <v>16509.560000000001</v>
      </c>
      <c r="AJ3165" s="46">
        <v>7309.630000000001</v>
      </c>
      <c r="AK3165" s="46">
        <v>0</v>
      </c>
      <c r="AL3165" s="46">
        <v>5120.75</v>
      </c>
      <c r="AM3165" s="46">
        <v>5120.75</v>
      </c>
    </row>
    <row r="3166" spans="5:39" x14ac:dyDescent="0.2">
      <c r="E3166" s="47">
        <v>316</v>
      </c>
      <c r="F3166" s="47">
        <v>328</v>
      </c>
      <c r="G3166" s="47" t="s">
        <v>253</v>
      </c>
      <c r="H3166" s="47" t="s">
        <v>303</v>
      </c>
      <c r="I3166" s="47" t="s">
        <v>723</v>
      </c>
      <c r="J3166" s="533">
        <v>60000022</v>
      </c>
      <c r="K3166" s="14" t="s">
        <v>64</v>
      </c>
      <c r="L3166" s="14" t="s">
        <v>58</v>
      </c>
      <c r="M3166" s="45">
        <v>3166</v>
      </c>
      <c r="N3166" s="45">
        <v>1</v>
      </c>
      <c r="O3166" s="46">
        <v>710.80000000000291</v>
      </c>
      <c r="Q3166" s="12">
        <v>0</v>
      </c>
      <c r="T3166" s="59">
        <v>0</v>
      </c>
      <c r="U3166" s="14">
        <v>0</v>
      </c>
      <c r="V3166" s="59" t="s">
        <v>175</v>
      </c>
      <c r="X3166" s="46">
        <v>0</v>
      </c>
      <c r="Y3166" s="46">
        <v>0</v>
      </c>
      <c r="Z3166" s="46">
        <v>0</v>
      </c>
      <c r="AA3166" s="46">
        <v>0</v>
      </c>
      <c r="AB3166" s="46">
        <v>0</v>
      </c>
      <c r="AC3166" s="46">
        <v>0</v>
      </c>
      <c r="AD3166" s="46">
        <v>0</v>
      </c>
      <c r="AE3166" s="46">
        <v>0</v>
      </c>
      <c r="AF3166" s="46">
        <v>0</v>
      </c>
      <c r="AG3166" s="46">
        <v>0</v>
      </c>
      <c r="AH3166" s="46">
        <v>0</v>
      </c>
      <c r="AI3166" s="46">
        <v>0</v>
      </c>
      <c r="AJ3166" s="46">
        <v>282</v>
      </c>
      <c r="AK3166" s="46">
        <v>428.79999999999927</v>
      </c>
      <c r="AL3166" s="46">
        <v>710.80000000000291</v>
      </c>
      <c r="AM3166" s="46">
        <v>710.80000000000473</v>
      </c>
    </row>
    <row r="3167" spans="5:39" x14ac:dyDescent="0.2">
      <c r="E3167" s="47">
        <v>316</v>
      </c>
      <c r="F3167" s="47">
        <v>328</v>
      </c>
      <c r="G3167" s="47" t="s">
        <v>253</v>
      </c>
      <c r="H3167" s="47" t="s">
        <v>303</v>
      </c>
      <c r="I3167" s="47" t="s">
        <v>723</v>
      </c>
      <c r="J3167" s="533">
        <v>60000022</v>
      </c>
      <c r="K3167" s="14" t="s">
        <v>67</v>
      </c>
      <c r="L3167" s="14" t="s">
        <v>67</v>
      </c>
      <c r="M3167" s="45">
        <v>3167</v>
      </c>
      <c r="N3167" s="45">
        <v>1</v>
      </c>
      <c r="O3167" s="53">
        <v>1.4720075326549704</v>
      </c>
      <c r="P3167" s="54">
        <v>0</v>
      </c>
      <c r="Q3167" s="55">
        <v>0</v>
      </c>
      <c r="R3167" s="56">
        <v>0</v>
      </c>
      <c r="S3167" s="57">
        <v>0</v>
      </c>
      <c r="T3167" s="60">
        <v>0</v>
      </c>
      <c r="U3167" s="14">
        <v>0</v>
      </c>
      <c r="V3167" s="60" t="s">
        <v>175</v>
      </c>
      <c r="Y3167" s="46">
        <v>1.4720075326549704</v>
      </c>
      <c r="Z3167" s="46">
        <v>1.4720075326549704</v>
      </c>
      <c r="AA3167" s="46">
        <v>1.4720075326549704</v>
      </c>
      <c r="AB3167" s="46">
        <v>1.4720075326549704</v>
      </c>
      <c r="AC3167" s="46">
        <v>1.4720075326549704</v>
      </c>
      <c r="AD3167" s="46">
        <v>1.4720075326549704</v>
      </c>
      <c r="AE3167" s="46">
        <v>1.4720075326549704</v>
      </c>
      <c r="AF3167" s="46">
        <v>1.4720075326549704</v>
      </c>
      <c r="AG3167" s="46">
        <v>1.4720075326549704</v>
      </c>
      <c r="AH3167" s="46">
        <v>1.4720075326549704</v>
      </c>
      <c r="AI3167" s="46">
        <v>1.4720075326549704</v>
      </c>
      <c r="AJ3167" s="46">
        <v>1.4720075326549704</v>
      </c>
      <c r="AK3167" s="46">
        <v>1.4720075326549704</v>
      </c>
      <c r="AL3167" s="46">
        <v>1.4720075326549704</v>
      </c>
      <c r="AM3167" s="46">
        <v>1.4720075326549704</v>
      </c>
    </row>
    <row r="3168" spans="5:39" x14ac:dyDescent="0.2">
      <c r="E3168" s="14">
        <v>317</v>
      </c>
      <c r="F3168" s="14">
        <v>329</v>
      </c>
      <c r="G3168" s="14" t="s">
        <v>253</v>
      </c>
      <c r="H3168" s="14" t="s">
        <v>313</v>
      </c>
      <c r="I3168" s="14" t="s">
        <v>724</v>
      </c>
      <c r="J3168" s="531">
        <v>60000023</v>
      </c>
      <c r="K3168" s="14" t="s">
        <v>59</v>
      </c>
      <c r="L3168" s="14" t="s">
        <v>57</v>
      </c>
      <c r="M3168" s="45">
        <v>3168</v>
      </c>
      <c r="N3168" s="45">
        <v>1</v>
      </c>
      <c r="O3168" s="46">
        <v>1480.74</v>
      </c>
      <c r="Q3168" s="12">
        <v>0</v>
      </c>
      <c r="T3168" s="59">
        <v>0</v>
      </c>
      <c r="U3168" s="14">
        <v>0</v>
      </c>
      <c r="V3168" s="59" t="s">
        <v>175</v>
      </c>
      <c r="Y3168" s="46">
        <v>0</v>
      </c>
      <c r="Z3168" s="46">
        <v>0</v>
      </c>
      <c r="AA3168" s="46">
        <v>0</v>
      </c>
      <c r="AB3168" s="46">
        <v>0</v>
      </c>
      <c r="AC3168" s="46">
        <v>0</v>
      </c>
      <c r="AD3168" s="46">
        <v>0</v>
      </c>
      <c r="AE3168" s="46">
        <v>0</v>
      </c>
      <c r="AF3168" s="46">
        <v>0</v>
      </c>
      <c r="AG3168" s="46">
        <v>1480.74</v>
      </c>
      <c r="AH3168" s="46">
        <v>1480.74</v>
      </c>
      <c r="AI3168" s="46">
        <v>1480.74</v>
      </c>
      <c r="AJ3168" s="46">
        <v>1480.74</v>
      </c>
      <c r="AK3168" s="46">
        <v>1480.74</v>
      </c>
      <c r="AL3168" s="46">
        <v>1480.74</v>
      </c>
      <c r="AM3168" s="46">
        <v>0</v>
      </c>
    </row>
    <row r="3169" spans="5:39" x14ac:dyDescent="0.2">
      <c r="E3169" s="47">
        <v>317</v>
      </c>
      <c r="F3169" s="47">
        <v>329</v>
      </c>
      <c r="G3169" s="47" t="s">
        <v>253</v>
      </c>
      <c r="H3169" s="47" t="s">
        <v>313</v>
      </c>
      <c r="I3169" s="47" t="s">
        <v>724</v>
      </c>
      <c r="J3169" s="533">
        <v>60000023</v>
      </c>
      <c r="K3169" s="14" t="s">
        <v>59</v>
      </c>
      <c r="L3169" s="14" t="s">
        <v>54</v>
      </c>
      <c r="M3169" s="45">
        <v>3169</v>
      </c>
      <c r="N3169" s="45">
        <v>1</v>
      </c>
      <c r="O3169" s="46">
        <v>1488.12</v>
      </c>
      <c r="Q3169" s="12">
        <v>0</v>
      </c>
      <c r="T3169" s="59">
        <v>0</v>
      </c>
      <c r="U3169" s="14">
        <v>0</v>
      </c>
      <c r="V3169" s="59" t="s">
        <v>175</v>
      </c>
      <c r="Y3169" s="46">
        <v>0</v>
      </c>
      <c r="Z3169" s="46">
        <v>0</v>
      </c>
      <c r="AA3169" s="46">
        <v>0</v>
      </c>
      <c r="AB3169" s="46">
        <v>0</v>
      </c>
      <c r="AC3169" s="46">
        <v>0</v>
      </c>
      <c r="AD3169" s="46">
        <v>0</v>
      </c>
      <c r="AE3169" s="46">
        <v>0</v>
      </c>
      <c r="AF3169" s="46">
        <v>0</v>
      </c>
      <c r="AG3169" s="46">
        <v>0</v>
      </c>
      <c r="AH3169" s="46">
        <v>0</v>
      </c>
      <c r="AI3169" s="46">
        <v>1541.48</v>
      </c>
      <c r="AJ3169" s="46">
        <v>3977.9099999999994</v>
      </c>
      <c r="AK3169" s="46">
        <v>-1163.0899999999999</v>
      </c>
      <c r="AL3169" s="46">
        <v>1488.12</v>
      </c>
      <c r="AM3169" s="46">
        <v>0</v>
      </c>
    </row>
    <row r="3170" spans="5:39" x14ac:dyDescent="0.2">
      <c r="E3170" s="47">
        <v>317</v>
      </c>
      <c r="F3170" s="47">
        <v>329</v>
      </c>
      <c r="G3170" s="47" t="s">
        <v>253</v>
      </c>
      <c r="H3170" s="47" t="s">
        <v>313</v>
      </c>
      <c r="I3170" s="47" t="s">
        <v>724</v>
      </c>
      <c r="J3170" s="533">
        <v>60000023</v>
      </c>
      <c r="K3170" s="14" t="s">
        <v>59</v>
      </c>
      <c r="L3170" s="14" t="s">
        <v>58</v>
      </c>
      <c r="M3170" s="45">
        <v>3170</v>
      </c>
      <c r="N3170" s="45">
        <v>1</v>
      </c>
      <c r="O3170" s="46">
        <v>282.00000000000023</v>
      </c>
      <c r="Q3170" s="12">
        <v>0</v>
      </c>
      <c r="T3170" s="59">
        <v>0</v>
      </c>
      <c r="U3170" s="14">
        <v>0</v>
      </c>
      <c r="V3170" s="59" t="s">
        <v>175</v>
      </c>
      <c r="Y3170" s="46">
        <v>0</v>
      </c>
      <c r="Z3170" s="46">
        <v>0</v>
      </c>
      <c r="AA3170" s="46">
        <v>0</v>
      </c>
      <c r="AB3170" s="46">
        <v>0</v>
      </c>
      <c r="AC3170" s="46">
        <v>0</v>
      </c>
      <c r="AD3170" s="46">
        <v>0</v>
      </c>
      <c r="AE3170" s="46">
        <v>0</v>
      </c>
      <c r="AF3170" s="46">
        <v>0</v>
      </c>
      <c r="AG3170" s="46">
        <v>0</v>
      </c>
      <c r="AH3170" s="46">
        <v>0</v>
      </c>
      <c r="AI3170" s="46">
        <v>0</v>
      </c>
      <c r="AJ3170" s="46">
        <v>282.00000000000045</v>
      </c>
      <c r="AK3170" s="46">
        <v>281.99999999999989</v>
      </c>
      <c r="AL3170" s="46">
        <v>282.00000000000023</v>
      </c>
      <c r="AM3170" s="46">
        <v>0</v>
      </c>
    </row>
    <row r="3171" spans="5:39" x14ac:dyDescent="0.2">
      <c r="E3171" s="47">
        <v>317</v>
      </c>
      <c r="F3171" s="47">
        <v>329</v>
      </c>
      <c r="G3171" s="47" t="s">
        <v>253</v>
      </c>
      <c r="H3171" s="47" t="s">
        <v>313</v>
      </c>
      <c r="I3171" s="47" t="s">
        <v>724</v>
      </c>
      <c r="J3171" s="533">
        <v>60000023</v>
      </c>
      <c r="K3171" s="14" t="s">
        <v>59</v>
      </c>
      <c r="L3171" s="14" t="s">
        <v>31</v>
      </c>
      <c r="M3171" s="45">
        <v>3171</v>
      </c>
      <c r="N3171" s="45">
        <v>1</v>
      </c>
      <c r="O3171" s="48">
        <v>3250.8599999999997</v>
      </c>
      <c r="Q3171" s="12">
        <v>0</v>
      </c>
      <c r="R3171" s="46">
        <v>2595.81</v>
      </c>
      <c r="T3171" s="59">
        <v>0</v>
      </c>
      <c r="U3171" s="14">
        <v>0</v>
      </c>
      <c r="V3171" s="59" t="s">
        <v>175</v>
      </c>
      <c r="X3171" s="46">
        <v>0</v>
      </c>
      <c r="Y3171" s="46">
        <v>0</v>
      </c>
      <c r="Z3171" s="46">
        <v>0</v>
      </c>
      <c r="AA3171" s="46">
        <v>0</v>
      </c>
      <c r="AB3171" s="46">
        <v>0</v>
      </c>
      <c r="AC3171" s="46">
        <v>0</v>
      </c>
      <c r="AD3171" s="46">
        <v>0</v>
      </c>
      <c r="AE3171" s="46">
        <v>0</v>
      </c>
      <c r="AF3171" s="46">
        <v>0</v>
      </c>
      <c r="AG3171" s="46">
        <v>1480.74</v>
      </c>
      <c r="AH3171" s="46">
        <v>1480.74</v>
      </c>
      <c r="AI3171" s="46">
        <v>3022.2200000000003</v>
      </c>
      <c r="AJ3171" s="46">
        <v>5740.65</v>
      </c>
      <c r="AK3171" s="46">
        <v>599.65</v>
      </c>
      <c r="AL3171" s="46">
        <v>3250.8599999999997</v>
      </c>
      <c r="AM3171" s="46">
        <v>0</v>
      </c>
    </row>
    <row r="3172" spans="5:39" x14ac:dyDescent="0.2">
      <c r="E3172" s="47">
        <v>317</v>
      </c>
      <c r="F3172" s="47">
        <v>329</v>
      </c>
      <c r="G3172" s="47" t="s">
        <v>253</v>
      </c>
      <c r="H3172" s="47" t="s">
        <v>313</v>
      </c>
      <c r="I3172" s="47" t="s">
        <v>724</v>
      </c>
      <c r="J3172" s="533">
        <v>60000023</v>
      </c>
      <c r="K3172" s="14" t="s">
        <v>37</v>
      </c>
      <c r="L3172" s="14" t="s">
        <v>31</v>
      </c>
      <c r="M3172" s="45">
        <v>3172</v>
      </c>
      <c r="N3172" s="45">
        <v>1</v>
      </c>
      <c r="O3172" s="48">
        <v>599.65</v>
      </c>
      <c r="P3172" s="48"/>
      <c r="Q3172" s="12">
        <v>0</v>
      </c>
      <c r="R3172" s="46">
        <v>2054</v>
      </c>
      <c r="T3172" s="59">
        <v>0</v>
      </c>
      <c r="U3172" s="14">
        <v>0</v>
      </c>
      <c r="V3172" s="59" t="s">
        <v>175</v>
      </c>
      <c r="Y3172" s="46">
        <v>0</v>
      </c>
      <c r="Z3172" s="46">
        <v>0</v>
      </c>
      <c r="AA3172" s="46">
        <v>0</v>
      </c>
      <c r="AB3172" s="46">
        <v>0</v>
      </c>
      <c r="AC3172" s="46">
        <v>0</v>
      </c>
      <c r="AD3172" s="46">
        <v>0</v>
      </c>
      <c r="AE3172" s="46">
        <v>0</v>
      </c>
      <c r="AF3172" s="46">
        <v>0</v>
      </c>
      <c r="AG3172" s="46">
        <v>0</v>
      </c>
      <c r="AH3172" s="46">
        <v>0</v>
      </c>
      <c r="AI3172" s="46">
        <v>0</v>
      </c>
      <c r="AJ3172" s="46">
        <v>11724.35</v>
      </c>
      <c r="AK3172" s="46">
        <v>0</v>
      </c>
      <c r="AL3172" s="46">
        <v>599.65</v>
      </c>
      <c r="AM3172" s="46">
        <v>1300.3440000000001</v>
      </c>
    </row>
    <row r="3173" spans="5:39" x14ac:dyDescent="0.2">
      <c r="E3173" s="47">
        <v>317</v>
      </c>
      <c r="F3173" s="47">
        <v>329</v>
      </c>
      <c r="G3173" s="47" t="s">
        <v>253</v>
      </c>
      <c r="H3173" s="47" t="s">
        <v>313</v>
      </c>
      <c r="I3173" s="47" t="s">
        <v>724</v>
      </c>
      <c r="J3173" s="533">
        <v>60000023</v>
      </c>
      <c r="K3173" s="14" t="s">
        <v>65</v>
      </c>
      <c r="L3173" s="14" t="s">
        <v>31</v>
      </c>
      <c r="M3173" s="45">
        <v>3173</v>
      </c>
      <c r="N3173" s="45">
        <v>1</v>
      </c>
      <c r="O3173" s="52">
        <v>3250.8599999999997</v>
      </c>
      <c r="P3173" s="48">
        <v>1300.3440000000001</v>
      </c>
      <c r="Q3173" s="12">
        <v>0</v>
      </c>
      <c r="R3173" s="46">
        <v>541.80999999999995</v>
      </c>
      <c r="T3173" s="59">
        <v>0</v>
      </c>
      <c r="U3173" s="14">
        <v>0</v>
      </c>
      <c r="V3173" s="59" t="s">
        <v>175</v>
      </c>
      <c r="X3173" s="46">
        <v>0</v>
      </c>
      <c r="Y3173" s="46">
        <v>0</v>
      </c>
      <c r="Z3173" s="46">
        <v>0</v>
      </c>
      <c r="AA3173" s="46">
        <v>0</v>
      </c>
      <c r="AB3173" s="46">
        <v>0</v>
      </c>
      <c r="AC3173" s="46">
        <v>0</v>
      </c>
      <c r="AD3173" s="46">
        <v>0</v>
      </c>
      <c r="AE3173" s="46">
        <v>0</v>
      </c>
      <c r="AF3173" s="46">
        <v>0</v>
      </c>
      <c r="AG3173" s="46">
        <v>0</v>
      </c>
      <c r="AH3173" s="46">
        <v>0</v>
      </c>
      <c r="AI3173" s="46">
        <v>0</v>
      </c>
      <c r="AJ3173" s="46">
        <v>0</v>
      </c>
      <c r="AK3173" s="46">
        <v>0</v>
      </c>
      <c r="AL3173" s="46">
        <v>3250.8599999999997</v>
      </c>
      <c r="AM3173" s="46">
        <v>0</v>
      </c>
    </row>
    <row r="3174" spans="5:39" x14ac:dyDescent="0.2">
      <c r="E3174" s="47">
        <v>317</v>
      </c>
      <c r="F3174" s="47">
        <v>329</v>
      </c>
      <c r="G3174" s="47" t="s">
        <v>253</v>
      </c>
      <c r="H3174" s="47" t="s">
        <v>313</v>
      </c>
      <c r="I3174" s="47" t="s">
        <v>724</v>
      </c>
      <c r="J3174" s="533">
        <v>60000023</v>
      </c>
      <c r="K3174" s="14" t="s">
        <v>64</v>
      </c>
      <c r="L3174" s="14" t="s">
        <v>57</v>
      </c>
      <c r="M3174" s="45">
        <v>3174</v>
      </c>
      <c r="N3174" s="45">
        <v>1</v>
      </c>
      <c r="O3174" s="46">
        <v>2361.83</v>
      </c>
      <c r="Q3174" s="12">
        <v>0</v>
      </c>
      <c r="T3174" s="59">
        <v>0</v>
      </c>
      <c r="U3174" s="14">
        <v>0</v>
      </c>
      <c r="V3174" s="59" t="s">
        <v>175</v>
      </c>
      <c r="X3174" s="46">
        <v>0</v>
      </c>
      <c r="Y3174" s="46">
        <v>0</v>
      </c>
      <c r="Z3174" s="46">
        <v>0</v>
      </c>
      <c r="AA3174" s="46">
        <v>0</v>
      </c>
      <c r="AB3174" s="46">
        <v>0</v>
      </c>
      <c r="AC3174" s="46">
        <v>0</v>
      </c>
      <c r="AD3174" s="46">
        <v>0</v>
      </c>
      <c r="AE3174" s="46">
        <v>0</v>
      </c>
      <c r="AF3174" s="46">
        <v>0</v>
      </c>
      <c r="AG3174" s="46">
        <v>1480.74</v>
      </c>
      <c r="AH3174" s="46">
        <v>2961.48</v>
      </c>
      <c r="AI3174" s="46">
        <v>4442.22</v>
      </c>
      <c r="AJ3174" s="46">
        <v>0</v>
      </c>
      <c r="AK3174" s="46">
        <v>1480.74</v>
      </c>
      <c r="AL3174" s="46">
        <v>2361.83</v>
      </c>
      <c r="AM3174" s="46">
        <v>1061.4859999999999</v>
      </c>
    </row>
    <row r="3175" spans="5:39" x14ac:dyDescent="0.2">
      <c r="E3175" s="47">
        <v>317</v>
      </c>
      <c r="F3175" s="47">
        <v>329</v>
      </c>
      <c r="G3175" s="47" t="s">
        <v>253</v>
      </c>
      <c r="H3175" s="47" t="s">
        <v>313</v>
      </c>
      <c r="I3175" s="47" t="s">
        <v>724</v>
      </c>
      <c r="J3175" s="533">
        <v>60000023</v>
      </c>
      <c r="K3175" s="14" t="s">
        <v>64</v>
      </c>
      <c r="L3175" s="14" t="s">
        <v>54</v>
      </c>
      <c r="M3175" s="45">
        <v>3175</v>
      </c>
      <c r="N3175" s="45">
        <v>1</v>
      </c>
      <c r="O3175" s="46">
        <v>325.02999999999997</v>
      </c>
      <c r="Q3175" s="12">
        <v>0</v>
      </c>
      <c r="T3175" s="59">
        <v>0</v>
      </c>
      <c r="U3175" s="14">
        <v>0</v>
      </c>
      <c r="V3175" s="59" t="s">
        <v>175</v>
      </c>
      <c r="X3175" s="46">
        <v>0</v>
      </c>
      <c r="Y3175" s="46">
        <v>0</v>
      </c>
      <c r="Z3175" s="46">
        <v>0</v>
      </c>
      <c r="AA3175" s="46">
        <v>0</v>
      </c>
      <c r="AB3175" s="46">
        <v>0</v>
      </c>
      <c r="AC3175" s="46">
        <v>0</v>
      </c>
      <c r="AD3175" s="46">
        <v>0</v>
      </c>
      <c r="AE3175" s="46">
        <v>0</v>
      </c>
      <c r="AF3175" s="46">
        <v>0</v>
      </c>
      <c r="AG3175" s="46">
        <v>0</v>
      </c>
      <c r="AH3175" s="46">
        <v>0</v>
      </c>
      <c r="AI3175" s="46">
        <v>1541.48</v>
      </c>
      <c r="AJ3175" s="46">
        <v>0</v>
      </c>
      <c r="AK3175" s="46">
        <v>-1163.0899999999999</v>
      </c>
      <c r="AL3175" s="46">
        <v>325.02999999999997</v>
      </c>
      <c r="AM3175" s="46">
        <v>325.02999999999997</v>
      </c>
    </row>
    <row r="3176" spans="5:39" x14ac:dyDescent="0.2">
      <c r="E3176" s="47">
        <v>317</v>
      </c>
      <c r="F3176" s="47">
        <v>329</v>
      </c>
      <c r="G3176" s="47" t="s">
        <v>253</v>
      </c>
      <c r="H3176" s="47" t="s">
        <v>313</v>
      </c>
      <c r="I3176" s="47" t="s">
        <v>724</v>
      </c>
      <c r="J3176" s="533">
        <v>60000023</v>
      </c>
      <c r="K3176" s="14" t="s">
        <v>64</v>
      </c>
      <c r="L3176" s="14" t="s">
        <v>58</v>
      </c>
      <c r="M3176" s="45">
        <v>3176</v>
      </c>
      <c r="N3176" s="45">
        <v>1</v>
      </c>
      <c r="O3176" s="46">
        <v>564.00000000000068</v>
      </c>
      <c r="Q3176" s="12">
        <v>0</v>
      </c>
      <c r="T3176" s="59">
        <v>0</v>
      </c>
      <c r="U3176" s="14">
        <v>0</v>
      </c>
      <c r="V3176" s="59" t="s">
        <v>175</v>
      </c>
      <c r="X3176" s="46">
        <v>0</v>
      </c>
      <c r="Y3176" s="46">
        <v>0</v>
      </c>
      <c r="Z3176" s="46">
        <v>0</v>
      </c>
      <c r="AA3176" s="46">
        <v>0</v>
      </c>
      <c r="AB3176" s="46">
        <v>0</v>
      </c>
      <c r="AC3176" s="46">
        <v>0</v>
      </c>
      <c r="AD3176" s="46">
        <v>0</v>
      </c>
      <c r="AE3176" s="46">
        <v>0</v>
      </c>
      <c r="AF3176" s="46">
        <v>0</v>
      </c>
      <c r="AG3176" s="46">
        <v>0</v>
      </c>
      <c r="AH3176" s="46">
        <v>0</v>
      </c>
      <c r="AI3176" s="46">
        <v>0</v>
      </c>
      <c r="AJ3176" s="46">
        <v>0</v>
      </c>
      <c r="AK3176" s="46">
        <v>281.99999999999955</v>
      </c>
      <c r="AL3176" s="46">
        <v>564.00000000000068</v>
      </c>
      <c r="AM3176" s="46">
        <v>563.99999999999977</v>
      </c>
    </row>
    <row r="3177" spans="5:39" x14ac:dyDescent="0.2">
      <c r="E3177" s="47">
        <v>317</v>
      </c>
      <c r="F3177" s="47">
        <v>329</v>
      </c>
      <c r="G3177" s="47" t="s">
        <v>253</v>
      </c>
      <c r="H3177" s="47" t="s">
        <v>313</v>
      </c>
      <c r="I3177" s="47" t="s">
        <v>724</v>
      </c>
      <c r="J3177" s="533">
        <v>60000023</v>
      </c>
      <c r="K3177" s="14" t="s">
        <v>67</v>
      </c>
      <c r="L3177" s="14" t="s">
        <v>67</v>
      </c>
      <c r="M3177" s="45">
        <v>3177</v>
      </c>
      <c r="N3177" s="45">
        <v>1</v>
      </c>
      <c r="O3177" s="53">
        <v>7.2759576141834259E-12</v>
      </c>
      <c r="P3177" s="54">
        <v>0</v>
      </c>
      <c r="Q3177" s="55">
        <v>0</v>
      </c>
      <c r="R3177" s="56">
        <v>0</v>
      </c>
      <c r="S3177" s="57">
        <v>0</v>
      </c>
      <c r="T3177" s="60">
        <v>0</v>
      </c>
      <c r="U3177" s="14">
        <v>0</v>
      </c>
      <c r="V3177" s="60" t="s">
        <v>175</v>
      </c>
      <c r="Y3177" s="46">
        <v>7.2759576141834259E-12</v>
      </c>
      <c r="Z3177" s="46">
        <v>7.2759576141834259E-12</v>
      </c>
      <c r="AA3177" s="46">
        <v>7.2759576141834259E-12</v>
      </c>
      <c r="AB3177" s="46">
        <v>7.2759576141834259E-12</v>
      </c>
      <c r="AC3177" s="46">
        <v>7.2759576141834259E-12</v>
      </c>
      <c r="AD3177" s="46">
        <v>7.2759576141834259E-12</v>
      </c>
      <c r="AE3177" s="46">
        <v>7.2759576141834259E-12</v>
      </c>
      <c r="AF3177" s="46">
        <v>7.2759576141834259E-12</v>
      </c>
      <c r="AG3177" s="46">
        <v>7.2759576141834259E-12</v>
      </c>
      <c r="AH3177" s="46">
        <v>7.2759576141834259E-12</v>
      </c>
      <c r="AI3177" s="46">
        <v>7.2759576141834259E-12</v>
      </c>
      <c r="AJ3177" s="46">
        <v>7.2759576141834259E-12</v>
      </c>
      <c r="AK3177" s="46">
        <v>7.2759576141834259E-12</v>
      </c>
      <c r="AL3177" s="46">
        <v>7.2759576141834259E-12</v>
      </c>
      <c r="AM3177" s="46">
        <v>7.2759576141834259E-12</v>
      </c>
    </row>
    <row r="3178" spans="5:39" x14ac:dyDescent="0.2">
      <c r="E3178" s="14">
        <v>318</v>
      </c>
      <c r="F3178" s="14">
        <v>330</v>
      </c>
      <c r="G3178" s="14" t="s">
        <v>253</v>
      </c>
      <c r="H3178" s="14" t="s">
        <v>351</v>
      </c>
      <c r="I3178" s="14" t="s">
        <v>725</v>
      </c>
      <c r="J3178" s="531">
        <v>60000024</v>
      </c>
      <c r="K3178" s="14" t="s">
        <v>59</v>
      </c>
      <c r="L3178" s="14" t="s">
        <v>57</v>
      </c>
      <c r="M3178" s="45">
        <v>3178</v>
      </c>
      <c r="N3178" s="45">
        <v>1</v>
      </c>
      <c r="O3178" s="46">
        <v>1290.1199999999999</v>
      </c>
      <c r="Q3178" s="12">
        <v>0</v>
      </c>
      <c r="T3178" s="59">
        <v>0</v>
      </c>
      <c r="U3178" s="14">
        <v>0</v>
      </c>
      <c r="V3178" s="59" t="s">
        <v>174</v>
      </c>
      <c r="Y3178" s="46">
        <v>0</v>
      </c>
      <c r="Z3178" s="46">
        <v>0</v>
      </c>
      <c r="AA3178" s="46">
        <v>0</v>
      </c>
      <c r="AB3178" s="46">
        <v>0</v>
      </c>
      <c r="AC3178" s="46">
        <v>0</v>
      </c>
      <c r="AD3178" s="46">
        <v>0</v>
      </c>
      <c r="AE3178" s="46">
        <v>0</v>
      </c>
      <c r="AF3178" s="46">
        <v>0</v>
      </c>
      <c r="AG3178" s="46">
        <v>1290.1199999999999</v>
      </c>
      <c r="AH3178" s="46">
        <v>1290.1199999999999</v>
      </c>
      <c r="AI3178" s="46">
        <v>1290.1199999999999</v>
      </c>
      <c r="AJ3178" s="46">
        <v>1290.1199999999999</v>
      </c>
      <c r="AK3178" s="46">
        <v>1290.1199999999999</v>
      </c>
      <c r="AL3178" s="46">
        <v>1290.1199999999999</v>
      </c>
      <c r="AM3178" s="46">
        <v>0</v>
      </c>
    </row>
    <row r="3179" spans="5:39" x14ac:dyDescent="0.2">
      <c r="E3179" s="47">
        <v>318</v>
      </c>
      <c r="F3179" s="47">
        <v>330</v>
      </c>
      <c r="G3179" s="47" t="s">
        <v>253</v>
      </c>
      <c r="H3179" s="47" t="s">
        <v>351</v>
      </c>
      <c r="I3179" s="47" t="s">
        <v>725</v>
      </c>
      <c r="J3179" s="533">
        <v>60000024</v>
      </c>
      <c r="K3179" s="14" t="s">
        <v>59</v>
      </c>
      <c r="L3179" s="14" t="s">
        <v>54</v>
      </c>
      <c r="M3179" s="45">
        <v>3179</v>
      </c>
      <c r="N3179" s="45">
        <v>1</v>
      </c>
      <c r="O3179" s="46">
        <v>4703.0300000000007</v>
      </c>
      <c r="Q3179" s="12">
        <v>0</v>
      </c>
      <c r="T3179" s="59">
        <v>0</v>
      </c>
      <c r="U3179" s="14">
        <v>0</v>
      </c>
      <c r="V3179" s="59" t="s">
        <v>174</v>
      </c>
      <c r="Y3179" s="46">
        <v>0</v>
      </c>
      <c r="Z3179" s="46">
        <v>0</v>
      </c>
      <c r="AA3179" s="46">
        <v>0</v>
      </c>
      <c r="AB3179" s="46">
        <v>0</v>
      </c>
      <c r="AC3179" s="46">
        <v>0</v>
      </c>
      <c r="AD3179" s="46">
        <v>0</v>
      </c>
      <c r="AE3179" s="46">
        <v>0</v>
      </c>
      <c r="AF3179" s="46">
        <v>0</v>
      </c>
      <c r="AG3179" s="46">
        <v>0</v>
      </c>
      <c r="AH3179" s="46">
        <v>0</v>
      </c>
      <c r="AI3179" s="46">
        <v>7755.4</v>
      </c>
      <c r="AJ3179" s="46">
        <v>3758.6699999999996</v>
      </c>
      <c r="AK3179" s="46">
        <v>3700.8899999999994</v>
      </c>
      <c r="AL3179" s="46">
        <v>4703.0300000000007</v>
      </c>
      <c r="AM3179" s="46">
        <v>0</v>
      </c>
    </row>
    <row r="3180" spans="5:39" x14ac:dyDescent="0.2">
      <c r="E3180" s="47">
        <v>318</v>
      </c>
      <c r="F3180" s="47">
        <v>330</v>
      </c>
      <c r="G3180" s="47" t="s">
        <v>253</v>
      </c>
      <c r="H3180" s="47" t="s">
        <v>351</v>
      </c>
      <c r="I3180" s="47" t="s">
        <v>725</v>
      </c>
      <c r="J3180" s="533">
        <v>60000024</v>
      </c>
      <c r="K3180" s="14" t="s">
        <v>59</v>
      </c>
      <c r="L3180" s="14" t="s">
        <v>58</v>
      </c>
      <c r="M3180" s="45">
        <v>3180</v>
      </c>
      <c r="N3180" s="45">
        <v>1</v>
      </c>
      <c r="O3180" s="46">
        <v>281.99999999999909</v>
      </c>
      <c r="Q3180" s="12">
        <v>0</v>
      </c>
      <c r="T3180" s="59">
        <v>0</v>
      </c>
      <c r="U3180" s="14">
        <v>0</v>
      </c>
      <c r="V3180" s="59" t="s">
        <v>174</v>
      </c>
      <c r="Y3180" s="46">
        <v>0</v>
      </c>
      <c r="Z3180" s="46">
        <v>0</v>
      </c>
      <c r="AA3180" s="46">
        <v>0</v>
      </c>
      <c r="AB3180" s="46">
        <v>0</v>
      </c>
      <c r="AC3180" s="46">
        <v>0</v>
      </c>
      <c r="AD3180" s="46">
        <v>0</v>
      </c>
      <c r="AE3180" s="46">
        <v>0</v>
      </c>
      <c r="AF3180" s="46">
        <v>0</v>
      </c>
      <c r="AG3180" s="46">
        <v>0</v>
      </c>
      <c r="AH3180" s="46">
        <v>0</v>
      </c>
      <c r="AI3180" s="46">
        <v>0</v>
      </c>
      <c r="AJ3180" s="46">
        <v>282.00000000000045</v>
      </c>
      <c r="AK3180" s="46">
        <v>282.00000000000091</v>
      </c>
      <c r="AL3180" s="46">
        <v>281.99999999999909</v>
      </c>
      <c r="AM3180" s="46">
        <v>0</v>
      </c>
    </row>
    <row r="3181" spans="5:39" x14ac:dyDescent="0.2">
      <c r="E3181" s="47">
        <v>318</v>
      </c>
      <c r="F3181" s="47">
        <v>330</v>
      </c>
      <c r="G3181" s="47" t="s">
        <v>253</v>
      </c>
      <c r="H3181" s="47" t="s">
        <v>351</v>
      </c>
      <c r="I3181" s="47" t="s">
        <v>725</v>
      </c>
      <c r="J3181" s="533">
        <v>60000024</v>
      </c>
      <c r="K3181" s="14" t="s">
        <v>59</v>
      </c>
      <c r="L3181" s="14" t="s">
        <v>31</v>
      </c>
      <c r="M3181" s="45">
        <v>3181</v>
      </c>
      <c r="N3181" s="45">
        <v>1</v>
      </c>
      <c r="O3181" s="48">
        <v>6275.15</v>
      </c>
      <c r="Q3181" s="12">
        <v>0</v>
      </c>
      <c r="R3181" s="46">
        <v>4750.7849999999999</v>
      </c>
      <c r="T3181" s="59">
        <v>0</v>
      </c>
      <c r="U3181" s="14">
        <v>0</v>
      </c>
      <c r="V3181" s="59" t="s">
        <v>174</v>
      </c>
      <c r="X3181" s="46">
        <v>0</v>
      </c>
      <c r="Y3181" s="46">
        <v>0</v>
      </c>
      <c r="Z3181" s="46">
        <v>0</v>
      </c>
      <c r="AA3181" s="46">
        <v>0</v>
      </c>
      <c r="AB3181" s="46">
        <v>0</v>
      </c>
      <c r="AC3181" s="46">
        <v>0</v>
      </c>
      <c r="AD3181" s="46">
        <v>0</v>
      </c>
      <c r="AE3181" s="46">
        <v>0</v>
      </c>
      <c r="AF3181" s="46">
        <v>0</v>
      </c>
      <c r="AG3181" s="46">
        <v>1290.1199999999999</v>
      </c>
      <c r="AH3181" s="46">
        <v>1290.1199999999999</v>
      </c>
      <c r="AI3181" s="46">
        <v>9045.52</v>
      </c>
      <c r="AJ3181" s="46">
        <v>5330.7899999999991</v>
      </c>
      <c r="AK3181" s="46">
        <v>5273.01</v>
      </c>
      <c r="AL3181" s="46">
        <v>6275.15</v>
      </c>
      <c r="AM3181" s="46">
        <v>0</v>
      </c>
    </row>
    <row r="3182" spans="5:39" x14ac:dyDescent="0.2">
      <c r="E3182" s="47">
        <v>318</v>
      </c>
      <c r="F3182" s="47">
        <v>330</v>
      </c>
      <c r="G3182" s="47" t="s">
        <v>253</v>
      </c>
      <c r="H3182" s="47" t="s">
        <v>351</v>
      </c>
      <c r="I3182" s="47" t="s">
        <v>725</v>
      </c>
      <c r="J3182" s="533">
        <v>60000024</v>
      </c>
      <c r="K3182" s="14" t="s">
        <v>37</v>
      </c>
      <c r="L3182" s="14" t="s">
        <v>31</v>
      </c>
      <c r="M3182" s="45">
        <v>3182</v>
      </c>
      <c r="N3182" s="45">
        <v>1</v>
      </c>
      <c r="O3182" s="48">
        <v>5273.01</v>
      </c>
      <c r="P3182" s="48"/>
      <c r="Q3182" s="12">
        <v>0</v>
      </c>
      <c r="R3182" s="46">
        <v>3704.9266666666663</v>
      </c>
      <c r="T3182" s="59">
        <v>0</v>
      </c>
      <c r="U3182" s="14">
        <v>0</v>
      </c>
      <c r="V3182" s="59" t="s">
        <v>174</v>
      </c>
      <c r="Y3182" s="46">
        <v>0</v>
      </c>
      <c r="Z3182" s="46">
        <v>0</v>
      </c>
      <c r="AA3182" s="46">
        <v>0</v>
      </c>
      <c r="AB3182" s="46">
        <v>0</v>
      </c>
      <c r="AC3182" s="46">
        <v>0</v>
      </c>
      <c r="AD3182" s="46">
        <v>0</v>
      </c>
      <c r="AE3182" s="46">
        <v>0</v>
      </c>
      <c r="AF3182" s="46">
        <v>0</v>
      </c>
      <c r="AG3182" s="46">
        <v>0</v>
      </c>
      <c r="AH3182" s="46">
        <v>0</v>
      </c>
      <c r="AI3182" s="46">
        <v>0</v>
      </c>
      <c r="AJ3182" s="46">
        <v>16956.55</v>
      </c>
      <c r="AK3182" s="46">
        <v>0</v>
      </c>
      <c r="AL3182" s="46">
        <v>5273.01</v>
      </c>
      <c r="AM3182" s="46">
        <v>3765.0899999999997</v>
      </c>
    </row>
    <row r="3183" spans="5:39" x14ac:dyDescent="0.2">
      <c r="E3183" s="47">
        <v>318</v>
      </c>
      <c r="F3183" s="47">
        <v>330</v>
      </c>
      <c r="G3183" s="47" t="s">
        <v>253</v>
      </c>
      <c r="H3183" s="47" t="s">
        <v>351</v>
      </c>
      <c r="I3183" s="47" t="s">
        <v>725</v>
      </c>
      <c r="J3183" s="533">
        <v>60000024</v>
      </c>
      <c r="K3183" s="14" t="s">
        <v>65</v>
      </c>
      <c r="L3183" s="14" t="s">
        <v>31</v>
      </c>
      <c r="M3183" s="45">
        <v>3183</v>
      </c>
      <c r="N3183" s="45">
        <v>1</v>
      </c>
      <c r="O3183" s="52">
        <v>6275.15</v>
      </c>
      <c r="P3183" s="48">
        <v>3765.0899999999997</v>
      </c>
      <c r="Q3183" s="12">
        <v>0</v>
      </c>
      <c r="R3183" s="46">
        <v>1045.8583333333333</v>
      </c>
      <c r="T3183" s="59">
        <v>0</v>
      </c>
      <c r="U3183" s="14">
        <v>0</v>
      </c>
      <c r="V3183" s="59" t="s">
        <v>174</v>
      </c>
      <c r="X3183" s="46">
        <v>0</v>
      </c>
      <c r="Y3183" s="46">
        <v>0</v>
      </c>
      <c r="Z3183" s="46">
        <v>0</v>
      </c>
      <c r="AA3183" s="46">
        <v>0</v>
      </c>
      <c r="AB3183" s="46">
        <v>0</v>
      </c>
      <c r="AC3183" s="46">
        <v>0</v>
      </c>
      <c r="AD3183" s="46">
        <v>0</v>
      </c>
      <c r="AE3183" s="46">
        <v>0</v>
      </c>
      <c r="AF3183" s="46">
        <v>0</v>
      </c>
      <c r="AG3183" s="46">
        <v>0</v>
      </c>
      <c r="AH3183" s="46">
        <v>0</v>
      </c>
      <c r="AI3183" s="46">
        <v>0</v>
      </c>
      <c r="AJ3183" s="46">
        <v>0</v>
      </c>
      <c r="AK3183" s="46">
        <v>0</v>
      </c>
      <c r="AL3183" s="46">
        <v>6275.15</v>
      </c>
      <c r="AM3183" s="46">
        <v>0</v>
      </c>
    </row>
    <row r="3184" spans="5:39" x14ac:dyDescent="0.2">
      <c r="E3184" s="47">
        <v>318</v>
      </c>
      <c r="F3184" s="47">
        <v>330</v>
      </c>
      <c r="G3184" s="47" t="s">
        <v>253</v>
      </c>
      <c r="H3184" s="47" t="s">
        <v>351</v>
      </c>
      <c r="I3184" s="47" t="s">
        <v>725</v>
      </c>
      <c r="J3184" s="533">
        <v>60000024</v>
      </c>
      <c r="K3184" s="14" t="s">
        <v>64</v>
      </c>
      <c r="L3184" s="14" t="s">
        <v>57</v>
      </c>
      <c r="M3184" s="45">
        <v>3184</v>
      </c>
      <c r="N3184" s="45">
        <v>1</v>
      </c>
      <c r="O3184" s="46">
        <v>0</v>
      </c>
      <c r="Q3184" s="12">
        <v>0</v>
      </c>
      <c r="T3184" s="59">
        <v>0</v>
      </c>
      <c r="U3184" s="14">
        <v>0</v>
      </c>
      <c r="V3184" s="59" t="s">
        <v>174</v>
      </c>
      <c r="X3184" s="46">
        <v>0</v>
      </c>
      <c r="Y3184" s="46">
        <v>0</v>
      </c>
      <c r="Z3184" s="46">
        <v>0</v>
      </c>
      <c r="AA3184" s="46">
        <v>0</v>
      </c>
      <c r="AB3184" s="46">
        <v>0</v>
      </c>
      <c r="AC3184" s="46">
        <v>0</v>
      </c>
      <c r="AD3184" s="46">
        <v>0</v>
      </c>
      <c r="AE3184" s="46">
        <v>0</v>
      </c>
      <c r="AF3184" s="46">
        <v>0</v>
      </c>
      <c r="AG3184" s="46">
        <v>1290.1199999999999</v>
      </c>
      <c r="AH3184" s="46">
        <v>2580.2399999999998</v>
      </c>
      <c r="AI3184" s="46">
        <v>3870.3599999999997</v>
      </c>
      <c r="AJ3184" s="46">
        <v>0</v>
      </c>
      <c r="AK3184" s="46">
        <v>1290.1199999999999</v>
      </c>
      <c r="AL3184" s="46">
        <v>0</v>
      </c>
      <c r="AM3184" s="46">
        <v>0</v>
      </c>
    </row>
    <row r="3185" spans="5:39" x14ac:dyDescent="0.2">
      <c r="E3185" s="47">
        <v>318</v>
      </c>
      <c r="F3185" s="47">
        <v>330</v>
      </c>
      <c r="G3185" s="47" t="s">
        <v>253</v>
      </c>
      <c r="H3185" s="47" t="s">
        <v>351</v>
      </c>
      <c r="I3185" s="47" t="s">
        <v>725</v>
      </c>
      <c r="J3185" s="533">
        <v>60000024</v>
      </c>
      <c r="K3185" s="14" t="s">
        <v>64</v>
      </c>
      <c r="L3185" s="14" t="s">
        <v>54</v>
      </c>
      <c r="M3185" s="45">
        <v>3185</v>
      </c>
      <c r="N3185" s="45">
        <v>1</v>
      </c>
      <c r="O3185" s="46">
        <v>5711.15</v>
      </c>
      <c r="Q3185" s="12">
        <v>0</v>
      </c>
      <c r="T3185" s="59">
        <v>0</v>
      </c>
      <c r="U3185" s="14">
        <v>0</v>
      </c>
      <c r="V3185" s="59" t="s">
        <v>174</v>
      </c>
      <c r="X3185" s="46">
        <v>0</v>
      </c>
      <c r="Y3185" s="46">
        <v>0</v>
      </c>
      <c r="Z3185" s="46">
        <v>0</v>
      </c>
      <c r="AA3185" s="46">
        <v>0</v>
      </c>
      <c r="AB3185" s="46">
        <v>0</v>
      </c>
      <c r="AC3185" s="46">
        <v>0</v>
      </c>
      <c r="AD3185" s="46">
        <v>0</v>
      </c>
      <c r="AE3185" s="46">
        <v>0</v>
      </c>
      <c r="AF3185" s="46">
        <v>0</v>
      </c>
      <c r="AG3185" s="46">
        <v>0</v>
      </c>
      <c r="AH3185" s="46">
        <v>0</v>
      </c>
      <c r="AI3185" s="46">
        <v>7755.4</v>
      </c>
      <c r="AJ3185" s="46">
        <v>0</v>
      </c>
      <c r="AK3185" s="46">
        <v>3700.8899999999994</v>
      </c>
      <c r="AL3185" s="46">
        <v>5711.15</v>
      </c>
      <c r="AM3185" s="46">
        <v>1946.06</v>
      </c>
    </row>
    <row r="3186" spans="5:39" x14ac:dyDescent="0.2">
      <c r="E3186" s="47">
        <v>318</v>
      </c>
      <c r="F3186" s="47">
        <v>330</v>
      </c>
      <c r="G3186" s="47" t="s">
        <v>253</v>
      </c>
      <c r="H3186" s="47" t="s">
        <v>351</v>
      </c>
      <c r="I3186" s="47" t="s">
        <v>725</v>
      </c>
      <c r="J3186" s="533">
        <v>60000024</v>
      </c>
      <c r="K3186" s="14" t="s">
        <v>64</v>
      </c>
      <c r="L3186" s="14" t="s">
        <v>58</v>
      </c>
      <c r="M3186" s="45">
        <v>3186</v>
      </c>
      <c r="N3186" s="45">
        <v>1</v>
      </c>
      <c r="O3186" s="46">
        <v>564.00000000000182</v>
      </c>
      <c r="Q3186" s="12">
        <v>0</v>
      </c>
      <c r="T3186" s="59">
        <v>0</v>
      </c>
      <c r="U3186" s="14">
        <v>0</v>
      </c>
      <c r="V3186" s="59" t="s">
        <v>174</v>
      </c>
      <c r="X3186" s="46">
        <v>0</v>
      </c>
      <c r="Y3186" s="46">
        <v>0</v>
      </c>
      <c r="Z3186" s="46">
        <v>0</v>
      </c>
      <c r="AA3186" s="46">
        <v>0</v>
      </c>
      <c r="AB3186" s="46">
        <v>0</v>
      </c>
      <c r="AC3186" s="46">
        <v>0</v>
      </c>
      <c r="AD3186" s="46">
        <v>0</v>
      </c>
      <c r="AE3186" s="46">
        <v>0</v>
      </c>
      <c r="AF3186" s="46">
        <v>0</v>
      </c>
      <c r="AG3186" s="46">
        <v>0</v>
      </c>
      <c r="AH3186" s="46">
        <v>0</v>
      </c>
      <c r="AI3186" s="46">
        <v>0</v>
      </c>
      <c r="AJ3186" s="46">
        <v>0</v>
      </c>
      <c r="AK3186" s="46">
        <v>281.99999999999909</v>
      </c>
      <c r="AL3186" s="46">
        <v>564.00000000000182</v>
      </c>
      <c r="AM3186" s="46">
        <v>564.00000000000136</v>
      </c>
    </row>
    <row r="3187" spans="5:39" x14ac:dyDescent="0.2">
      <c r="E3187" s="47">
        <v>318</v>
      </c>
      <c r="F3187" s="47">
        <v>330</v>
      </c>
      <c r="G3187" s="47" t="s">
        <v>253</v>
      </c>
      <c r="H3187" s="47" t="s">
        <v>351</v>
      </c>
      <c r="I3187" s="47" t="s">
        <v>725</v>
      </c>
      <c r="J3187" s="533">
        <v>60000024</v>
      </c>
      <c r="K3187" s="14" t="s">
        <v>67</v>
      </c>
      <c r="L3187" s="14" t="s">
        <v>67</v>
      </c>
      <c r="M3187" s="45">
        <v>3187</v>
      </c>
      <c r="N3187" s="45">
        <v>1</v>
      </c>
      <c r="O3187" s="53">
        <v>0</v>
      </c>
      <c r="P3187" s="54">
        <v>0</v>
      </c>
      <c r="Q3187" s="55">
        <v>0</v>
      </c>
      <c r="R3187" s="56">
        <v>0</v>
      </c>
      <c r="S3187" s="57">
        <v>0</v>
      </c>
      <c r="T3187" s="60">
        <v>0</v>
      </c>
      <c r="U3187" s="14">
        <v>0</v>
      </c>
      <c r="V3187" s="60" t="s">
        <v>174</v>
      </c>
      <c r="Y3187" s="46">
        <v>0</v>
      </c>
      <c r="Z3187" s="46">
        <v>0</v>
      </c>
      <c r="AA3187" s="46">
        <v>0</v>
      </c>
      <c r="AB3187" s="46">
        <v>0</v>
      </c>
      <c r="AC3187" s="46">
        <v>0</v>
      </c>
      <c r="AD3187" s="46">
        <v>0</v>
      </c>
      <c r="AE3187" s="46">
        <v>0</v>
      </c>
      <c r="AF3187" s="46">
        <v>0</v>
      </c>
      <c r="AG3187" s="46">
        <v>0</v>
      </c>
      <c r="AH3187" s="46">
        <v>0</v>
      </c>
      <c r="AI3187" s="46">
        <v>0</v>
      </c>
      <c r="AJ3187" s="46">
        <v>0</v>
      </c>
      <c r="AK3187" s="46">
        <v>0</v>
      </c>
      <c r="AL3187" s="46">
        <v>0</v>
      </c>
      <c r="AM3187" s="46">
        <v>0</v>
      </c>
    </row>
    <row r="3188" spans="5:39" x14ac:dyDescent="0.2">
      <c r="E3188" s="14">
        <v>319</v>
      </c>
      <c r="F3188" s="14">
        <v>331</v>
      </c>
      <c r="G3188" s="14" t="s">
        <v>253</v>
      </c>
      <c r="H3188" s="14" t="s">
        <v>326</v>
      </c>
      <c r="I3188" s="14" t="s">
        <v>726</v>
      </c>
      <c r="J3188" s="531">
        <v>60000025</v>
      </c>
      <c r="K3188" s="14" t="s">
        <v>59</v>
      </c>
      <c r="L3188" s="14" t="s">
        <v>57</v>
      </c>
      <c r="M3188" s="45">
        <v>3188</v>
      </c>
      <c r="N3188" s="45">
        <v>1</v>
      </c>
      <c r="O3188" s="46">
        <v>1300.33</v>
      </c>
      <c r="Q3188" s="12" t="s">
        <v>369</v>
      </c>
      <c r="T3188" s="59" t="s">
        <v>78</v>
      </c>
      <c r="U3188" s="14">
        <v>0</v>
      </c>
      <c r="V3188" s="59" t="s">
        <v>174</v>
      </c>
      <c r="Y3188" s="46">
        <v>0</v>
      </c>
      <c r="Z3188" s="46">
        <v>0</v>
      </c>
      <c r="AA3188" s="46">
        <v>0</v>
      </c>
      <c r="AB3188" s="46">
        <v>0</v>
      </c>
      <c r="AC3188" s="46">
        <v>0</v>
      </c>
      <c r="AD3188" s="46">
        <v>0</v>
      </c>
      <c r="AE3188" s="46">
        <v>0</v>
      </c>
      <c r="AF3188" s="46">
        <v>0</v>
      </c>
      <c r="AG3188" s="46">
        <v>1300.33</v>
      </c>
      <c r="AH3188" s="46">
        <v>1300.33</v>
      </c>
      <c r="AI3188" s="46">
        <v>1300.33</v>
      </c>
      <c r="AJ3188" s="46">
        <v>1300.33</v>
      </c>
      <c r="AK3188" s="46">
        <v>1300.33</v>
      </c>
      <c r="AL3188" s="46">
        <v>1300.33</v>
      </c>
      <c r="AM3188" s="46">
        <v>0</v>
      </c>
    </row>
    <row r="3189" spans="5:39" x14ac:dyDescent="0.2">
      <c r="E3189" s="47">
        <v>319</v>
      </c>
      <c r="F3189" s="47">
        <v>331</v>
      </c>
      <c r="G3189" s="47" t="s">
        <v>253</v>
      </c>
      <c r="H3189" s="47" t="s">
        <v>326</v>
      </c>
      <c r="I3189" s="47" t="s">
        <v>726</v>
      </c>
      <c r="J3189" s="533">
        <v>60000025</v>
      </c>
      <c r="K3189" s="14" t="s">
        <v>59</v>
      </c>
      <c r="L3189" s="14" t="s">
        <v>54</v>
      </c>
      <c r="M3189" s="45">
        <v>3189</v>
      </c>
      <c r="N3189" s="45">
        <v>1</v>
      </c>
      <c r="O3189" s="46">
        <v>4992.7</v>
      </c>
      <c r="Q3189" s="12" t="s">
        <v>369</v>
      </c>
      <c r="T3189" s="59" t="s">
        <v>78</v>
      </c>
      <c r="U3189" s="14">
        <v>0</v>
      </c>
      <c r="V3189" s="59" t="s">
        <v>174</v>
      </c>
      <c r="Y3189" s="46">
        <v>0</v>
      </c>
      <c r="Z3189" s="46">
        <v>0</v>
      </c>
      <c r="AA3189" s="46">
        <v>0</v>
      </c>
      <c r="AB3189" s="46">
        <v>0</v>
      </c>
      <c r="AC3189" s="46">
        <v>0</v>
      </c>
      <c r="AD3189" s="46">
        <v>0</v>
      </c>
      <c r="AE3189" s="46">
        <v>0</v>
      </c>
      <c r="AF3189" s="46">
        <v>0</v>
      </c>
      <c r="AG3189" s="46">
        <v>0</v>
      </c>
      <c r="AH3189" s="46">
        <v>0</v>
      </c>
      <c r="AI3189" s="46">
        <v>11087.28</v>
      </c>
      <c r="AJ3189" s="46">
        <v>4421.8500000000004</v>
      </c>
      <c r="AK3189" s="46">
        <v>3917.74</v>
      </c>
      <c r="AL3189" s="46">
        <v>4992.7</v>
      </c>
      <c r="AM3189" s="46">
        <v>0</v>
      </c>
    </row>
    <row r="3190" spans="5:39" x14ac:dyDescent="0.2">
      <c r="E3190" s="47">
        <v>319</v>
      </c>
      <c r="F3190" s="47">
        <v>331</v>
      </c>
      <c r="G3190" s="47" t="s">
        <v>253</v>
      </c>
      <c r="H3190" s="47" t="s">
        <v>326</v>
      </c>
      <c r="I3190" s="47" t="s">
        <v>726</v>
      </c>
      <c r="J3190" s="533">
        <v>60000025</v>
      </c>
      <c r="K3190" s="14" t="s">
        <v>59</v>
      </c>
      <c r="L3190" s="14" t="s">
        <v>58</v>
      </c>
      <c r="M3190" s="45">
        <v>3190</v>
      </c>
      <c r="N3190" s="45">
        <v>1</v>
      </c>
      <c r="O3190" s="46">
        <v>282</v>
      </c>
      <c r="Q3190" s="12" t="s">
        <v>369</v>
      </c>
      <c r="T3190" s="59" t="s">
        <v>78</v>
      </c>
      <c r="U3190" s="14">
        <v>0</v>
      </c>
      <c r="V3190" s="59" t="s">
        <v>174</v>
      </c>
      <c r="Y3190" s="46">
        <v>0</v>
      </c>
      <c r="Z3190" s="46">
        <v>0</v>
      </c>
      <c r="AA3190" s="46">
        <v>0</v>
      </c>
      <c r="AB3190" s="46">
        <v>0</v>
      </c>
      <c r="AC3190" s="46">
        <v>0</v>
      </c>
      <c r="AD3190" s="46">
        <v>0</v>
      </c>
      <c r="AE3190" s="46">
        <v>0</v>
      </c>
      <c r="AF3190" s="46">
        <v>0</v>
      </c>
      <c r="AG3190" s="46">
        <v>0</v>
      </c>
      <c r="AH3190" s="46">
        <v>0</v>
      </c>
      <c r="AI3190" s="46">
        <v>0</v>
      </c>
      <c r="AJ3190" s="46">
        <v>282</v>
      </c>
      <c r="AK3190" s="46">
        <v>282</v>
      </c>
      <c r="AL3190" s="46">
        <v>282</v>
      </c>
      <c r="AM3190" s="46">
        <v>0</v>
      </c>
    </row>
    <row r="3191" spans="5:39" x14ac:dyDescent="0.2">
      <c r="E3191" s="47">
        <v>319</v>
      </c>
      <c r="F3191" s="47">
        <v>331</v>
      </c>
      <c r="G3191" s="47" t="s">
        <v>253</v>
      </c>
      <c r="H3191" s="47" t="s">
        <v>326</v>
      </c>
      <c r="I3191" s="47" t="s">
        <v>726</v>
      </c>
      <c r="J3191" s="533">
        <v>60000025</v>
      </c>
      <c r="K3191" s="14" t="s">
        <v>59</v>
      </c>
      <c r="L3191" s="14" t="s">
        <v>31</v>
      </c>
      <c r="M3191" s="45">
        <v>3191</v>
      </c>
      <c r="N3191" s="45">
        <v>1</v>
      </c>
      <c r="O3191" s="48">
        <v>6575.03</v>
      </c>
      <c r="Q3191" s="12" t="s">
        <v>369</v>
      </c>
      <c r="R3191" s="46">
        <v>5511.2583333333341</v>
      </c>
      <c r="T3191" s="59" t="s">
        <v>78</v>
      </c>
      <c r="U3191" s="14">
        <v>14</v>
      </c>
      <c r="V3191" s="59" t="s">
        <v>174</v>
      </c>
      <c r="X3191" s="46">
        <v>0</v>
      </c>
      <c r="Y3191" s="46">
        <v>0</v>
      </c>
      <c r="Z3191" s="46">
        <v>0</v>
      </c>
      <c r="AA3191" s="46">
        <v>0</v>
      </c>
      <c r="AB3191" s="46">
        <v>0</v>
      </c>
      <c r="AC3191" s="46">
        <v>0</v>
      </c>
      <c r="AD3191" s="46">
        <v>0</v>
      </c>
      <c r="AE3191" s="46">
        <v>0</v>
      </c>
      <c r="AF3191" s="46">
        <v>0</v>
      </c>
      <c r="AG3191" s="46">
        <v>1300.33</v>
      </c>
      <c r="AH3191" s="46">
        <v>1300.33</v>
      </c>
      <c r="AI3191" s="46">
        <v>12387.61</v>
      </c>
      <c r="AJ3191" s="46">
        <v>6004.18</v>
      </c>
      <c r="AK3191" s="46">
        <v>5500.07</v>
      </c>
      <c r="AL3191" s="46">
        <v>6575.03</v>
      </c>
      <c r="AM3191" s="46">
        <v>0</v>
      </c>
    </row>
    <row r="3192" spans="5:39" x14ac:dyDescent="0.2">
      <c r="E3192" s="47">
        <v>319</v>
      </c>
      <c r="F3192" s="47">
        <v>331</v>
      </c>
      <c r="G3192" s="47" t="s">
        <v>253</v>
      </c>
      <c r="H3192" s="47" t="s">
        <v>326</v>
      </c>
      <c r="I3192" s="47" t="s">
        <v>726</v>
      </c>
      <c r="J3192" s="533">
        <v>60000025</v>
      </c>
      <c r="K3192" s="14" t="s">
        <v>37</v>
      </c>
      <c r="L3192" s="14" t="s">
        <v>31</v>
      </c>
      <c r="M3192" s="45">
        <v>3192</v>
      </c>
      <c r="N3192" s="45">
        <v>1</v>
      </c>
      <c r="O3192" s="48">
        <v>0</v>
      </c>
      <c r="P3192" s="48"/>
      <c r="Q3192" s="12" t="s">
        <v>369</v>
      </c>
      <c r="R3192" s="46">
        <v>0</v>
      </c>
      <c r="T3192" s="59" t="s">
        <v>78</v>
      </c>
      <c r="U3192" s="14">
        <v>0</v>
      </c>
      <c r="V3192" s="59" t="s">
        <v>174</v>
      </c>
      <c r="Y3192" s="46">
        <v>0</v>
      </c>
      <c r="Z3192" s="46">
        <v>0</v>
      </c>
      <c r="AA3192" s="46">
        <v>0</v>
      </c>
      <c r="AB3192" s="46">
        <v>0</v>
      </c>
      <c r="AC3192" s="46">
        <v>0</v>
      </c>
      <c r="AD3192" s="46">
        <v>0</v>
      </c>
      <c r="AE3192" s="46">
        <v>0</v>
      </c>
      <c r="AF3192" s="46">
        <v>0</v>
      </c>
      <c r="AG3192" s="46">
        <v>0</v>
      </c>
      <c r="AH3192" s="46">
        <v>0</v>
      </c>
      <c r="AI3192" s="46">
        <v>0</v>
      </c>
      <c r="AJ3192" s="46">
        <v>0</v>
      </c>
      <c r="AK3192" s="46">
        <v>0</v>
      </c>
      <c r="AL3192" s="46">
        <v>0</v>
      </c>
      <c r="AM3192" s="46">
        <v>26454.040000000005</v>
      </c>
    </row>
    <row r="3193" spans="5:39" x14ac:dyDescent="0.2">
      <c r="E3193" s="47">
        <v>319</v>
      </c>
      <c r="F3193" s="47">
        <v>331</v>
      </c>
      <c r="G3193" s="47" t="s">
        <v>253</v>
      </c>
      <c r="H3193" s="47" t="s">
        <v>326</v>
      </c>
      <c r="I3193" s="47" t="s">
        <v>726</v>
      </c>
      <c r="J3193" s="533">
        <v>60000025</v>
      </c>
      <c r="K3193" s="14" t="s">
        <v>65</v>
      </c>
      <c r="L3193" s="14" t="s">
        <v>31</v>
      </c>
      <c r="M3193" s="45">
        <v>3193</v>
      </c>
      <c r="N3193" s="45">
        <v>1</v>
      </c>
      <c r="O3193" s="52">
        <v>33067.550000000003</v>
      </c>
      <c r="P3193" s="48">
        <v>26454.040000000005</v>
      </c>
      <c r="Q3193" s="12" t="s">
        <v>369</v>
      </c>
      <c r="R3193" s="46">
        <v>5511.2583333333341</v>
      </c>
      <c r="T3193" s="59" t="s">
        <v>78</v>
      </c>
      <c r="U3193" s="14">
        <v>0</v>
      </c>
      <c r="V3193" s="59" t="s">
        <v>174</v>
      </c>
      <c r="X3193" s="46">
        <v>0</v>
      </c>
      <c r="Y3193" s="46">
        <v>0</v>
      </c>
      <c r="Z3193" s="46">
        <v>0</v>
      </c>
      <c r="AA3193" s="46">
        <v>0</v>
      </c>
      <c r="AB3193" s="46">
        <v>0</v>
      </c>
      <c r="AC3193" s="46">
        <v>0</v>
      </c>
      <c r="AD3193" s="46">
        <v>0</v>
      </c>
      <c r="AE3193" s="46">
        <v>0</v>
      </c>
      <c r="AF3193" s="46">
        <v>0</v>
      </c>
      <c r="AG3193" s="46">
        <v>1300.33</v>
      </c>
      <c r="AH3193" s="46">
        <v>1300.33</v>
      </c>
      <c r="AI3193" s="46">
        <v>12387.61</v>
      </c>
      <c r="AJ3193" s="46">
        <v>6004.18</v>
      </c>
      <c r="AK3193" s="46">
        <v>5500.07</v>
      </c>
      <c r="AL3193" s="46">
        <v>6575.03</v>
      </c>
      <c r="AM3193" s="46">
        <v>0</v>
      </c>
    </row>
    <row r="3194" spans="5:39" x14ac:dyDescent="0.2">
      <c r="E3194" s="47">
        <v>319</v>
      </c>
      <c r="F3194" s="47">
        <v>331</v>
      </c>
      <c r="G3194" s="47" t="s">
        <v>253</v>
      </c>
      <c r="H3194" s="47" t="s">
        <v>326</v>
      </c>
      <c r="I3194" s="47" t="s">
        <v>726</v>
      </c>
      <c r="J3194" s="533">
        <v>60000025</v>
      </c>
      <c r="K3194" s="14" t="s">
        <v>64</v>
      </c>
      <c r="L3194" s="14" t="s">
        <v>57</v>
      </c>
      <c r="M3194" s="45">
        <v>3194</v>
      </c>
      <c r="N3194" s="45">
        <v>1</v>
      </c>
      <c r="O3194" s="46">
        <v>7801.98</v>
      </c>
      <c r="Q3194" s="12" t="s">
        <v>369</v>
      </c>
      <c r="T3194" s="59" t="s">
        <v>78</v>
      </c>
      <c r="U3194" s="14">
        <v>0</v>
      </c>
      <c r="V3194" s="59" t="s">
        <v>174</v>
      </c>
      <c r="X3194" s="46">
        <v>0</v>
      </c>
      <c r="Y3194" s="46">
        <v>0</v>
      </c>
      <c r="Z3194" s="46">
        <v>0</v>
      </c>
      <c r="AA3194" s="46">
        <v>0</v>
      </c>
      <c r="AB3194" s="46">
        <v>0</v>
      </c>
      <c r="AC3194" s="46">
        <v>0</v>
      </c>
      <c r="AD3194" s="46">
        <v>0</v>
      </c>
      <c r="AE3194" s="46">
        <v>0</v>
      </c>
      <c r="AF3194" s="46">
        <v>0</v>
      </c>
      <c r="AG3194" s="46">
        <v>1300.33</v>
      </c>
      <c r="AH3194" s="46">
        <v>2600.66</v>
      </c>
      <c r="AI3194" s="46">
        <v>3900.99</v>
      </c>
      <c r="AJ3194" s="46">
        <v>5201.32</v>
      </c>
      <c r="AK3194" s="46">
        <v>6501.65</v>
      </c>
      <c r="AL3194" s="46">
        <v>7801.98</v>
      </c>
      <c r="AM3194" s="46">
        <v>0</v>
      </c>
    </row>
    <row r="3195" spans="5:39" x14ac:dyDescent="0.2">
      <c r="E3195" s="47">
        <v>319</v>
      </c>
      <c r="F3195" s="47">
        <v>331</v>
      </c>
      <c r="G3195" s="47" t="s">
        <v>253</v>
      </c>
      <c r="H3195" s="47" t="s">
        <v>326</v>
      </c>
      <c r="I3195" s="47" t="s">
        <v>726</v>
      </c>
      <c r="J3195" s="533">
        <v>60000025</v>
      </c>
      <c r="K3195" s="14" t="s">
        <v>64</v>
      </c>
      <c r="L3195" s="14" t="s">
        <v>54</v>
      </c>
      <c r="M3195" s="45">
        <v>3195</v>
      </c>
      <c r="N3195" s="45">
        <v>1</v>
      </c>
      <c r="O3195" s="46">
        <v>24419.570000000003</v>
      </c>
      <c r="Q3195" s="12" t="s">
        <v>369</v>
      </c>
      <c r="T3195" s="59" t="s">
        <v>78</v>
      </c>
      <c r="U3195" s="14">
        <v>0</v>
      </c>
      <c r="V3195" s="59" t="s">
        <v>174</v>
      </c>
      <c r="X3195" s="46">
        <v>0</v>
      </c>
      <c r="Y3195" s="46">
        <v>0</v>
      </c>
      <c r="Z3195" s="46">
        <v>0</v>
      </c>
      <c r="AA3195" s="46">
        <v>0</v>
      </c>
      <c r="AB3195" s="46">
        <v>0</v>
      </c>
      <c r="AC3195" s="46">
        <v>0</v>
      </c>
      <c r="AD3195" s="46">
        <v>0</v>
      </c>
      <c r="AE3195" s="46">
        <v>0</v>
      </c>
      <c r="AF3195" s="46">
        <v>0</v>
      </c>
      <c r="AG3195" s="46">
        <v>0</v>
      </c>
      <c r="AH3195" s="46">
        <v>0</v>
      </c>
      <c r="AI3195" s="46">
        <v>11087.28</v>
      </c>
      <c r="AJ3195" s="46">
        <v>15509.130000000001</v>
      </c>
      <c r="AK3195" s="46">
        <v>19426.870000000003</v>
      </c>
      <c r="AL3195" s="46">
        <v>24419.570000000003</v>
      </c>
      <c r="AM3195" s="46">
        <v>5767.5099999999984</v>
      </c>
    </row>
    <row r="3196" spans="5:39" x14ac:dyDescent="0.2">
      <c r="E3196" s="47">
        <v>319</v>
      </c>
      <c r="F3196" s="47">
        <v>331</v>
      </c>
      <c r="G3196" s="47" t="s">
        <v>253</v>
      </c>
      <c r="H3196" s="47" t="s">
        <v>326</v>
      </c>
      <c r="I3196" s="47" t="s">
        <v>726</v>
      </c>
      <c r="J3196" s="533">
        <v>60000025</v>
      </c>
      <c r="K3196" s="14" t="s">
        <v>64</v>
      </c>
      <c r="L3196" s="14" t="s">
        <v>58</v>
      </c>
      <c r="M3196" s="45">
        <v>3196</v>
      </c>
      <c r="N3196" s="45">
        <v>1</v>
      </c>
      <c r="O3196" s="46">
        <v>846</v>
      </c>
      <c r="Q3196" s="12" t="s">
        <v>369</v>
      </c>
      <c r="T3196" s="59" t="s">
        <v>78</v>
      </c>
      <c r="U3196" s="14">
        <v>0</v>
      </c>
      <c r="V3196" s="59" t="s">
        <v>174</v>
      </c>
      <c r="X3196" s="46">
        <v>0</v>
      </c>
      <c r="Y3196" s="46">
        <v>0</v>
      </c>
      <c r="Z3196" s="46">
        <v>0</v>
      </c>
      <c r="AA3196" s="46">
        <v>0</v>
      </c>
      <c r="AB3196" s="46">
        <v>0</v>
      </c>
      <c r="AC3196" s="46">
        <v>0</v>
      </c>
      <c r="AD3196" s="46">
        <v>0</v>
      </c>
      <c r="AE3196" s="46">
        <v>0</v>
      </c>
      <c r="AF3196" s="46">
        <v>0</v>
      </c>
      <c r="AG3196" s="46">
        <v>0</v>
      </c>
      <c r="AH3196" s="46">
        <v>0</v>
      </c>
      <c r="AI3196" s="46">
        <v>0</v>
      </c>
      <c r="AJ3196" s="46">
        <v>282</v>
      </c>
      <c r="AK3196" s="46">
        <v>564</v>
      </c>
      <c r="AL3196" s="46">
        <v>846</v>
      </c>
      <c r="AM3196" s="46">
        <v>846</v>
      </c>
    </row>
    <row r="3197" spans="5:39" x14ac:dyDescent="0.2">
      <c r="E3197" s="47">
        <v>319</v>
      </c>
      <c r="F3197" s="47">
        <v>331</v>
      </c>
      <c r="G3197" s="47" t="s">
        <v>253</v>
      </c>
      <c r="H3197" s="47" t="s">
        <v>326</v>
      </c>
      <c r="I3197" s="47" t="s">
        <v>726</v>
      </c>
      <c r="J3197" s="533">
        <v>60000025</v>
      </c>
      <c r="K3197" s="14" t="s">
        <v>67</v>
      </c>
      <c r="L3197" s="14" t="s">
        <v>67</v>
      </c>
      <c r="M3197" s="45">
        <v>3197</v>
      </c>
      <c r="N3197" s="45">
        <v>1</v>
      </c>
      <c r="O3197" s="53">
        <v>59.742040459619602</v>
      </c>
      <c r="P3197" s="54">
        <v>49.742040459619602</v>
      </c>
      <c r="Q3197" s="55" t="s">
        <v>369</v>
      </c>
      <c r="R3197" s="56">
        <v>6</v>
      </c>
      <c r="S3197" s="57" t="s">
        <v>370</v>
      </c>
      <c r="T3197" s="60" t="s">
        <v>78</v>
      </c>
      <c r="U3197" s="14">
        <v>0</v>
      </c>
      <c r="V3197" s="60" t="s">
        <v>174</v>
      </c>
      <c r="Y3197" s="46">
        <v>59.742040459619602</v>
      </c>
      <c r="Z3197" s="46">
        <v>59.742040459619602</v>
      </c>
      <c r="AA3197" s="46">
        <v>59.742040459619602</v>
      </c>
      <c r="AB3197" s="46">
        <v>59.742040459619602</v>
      </c>
      <c r="AC3197" s="46">
        <v>59.742040459619602</v>
      </c>
      <c r="AD3197" s="46">
        <v>59.742040459619602</v>
      </c>
      <c r="AE3197" s="46">
        <v>59.742040459619602</v>
      </c>
      <c r="AF3197" s="46">
        <v>59.742040459619602</v>
      </c>
      <c r="AG3197" s="46">
        <v>59.742040459619602</v>
      </c>
      <c r="AH3197" s="46">
        <v>59.742040459619602</v>
      </c>
      <c r="AI3197" s="46">
        <v>59.742040459619602</v>
      </c>
      <c r="AJ3197" s="46">
        <v>59.742040459619602</v>
      </c>
      <c r="AK3197" s="46">
        <v>59.742040459619602</v>
      </c>
      <c r="AL3197" s="46">
        <v>59.742040459619602</v>
      </c>
      <c r="AM3197" s="46">
        <v>59.742040459619602</v>
      </c>
    </row>
    <row r="3198" spans="5:39" x14ac:dyDescent="0.2">
      <c r="E3198" s="14">
        <v>320</v>
      </c>
      <c r="F3198" s="14">
        <v>332</v>
      </c>
      <c r="G3198" s="14" t="s">
        <v>253</v>
      </c>
      <c r="H3198" s="14" t="s">
        <v>320</v>
      </c>
      <c r="I3198" s="14" t="s">
        <v>727</v>
      </c>
      <c r="J3198" s="531">
        <v>60000026</v>
      </c>
      <c r="K3198" s="14" t="s">
        <v>59</v>
      </c>
      <c r="L3198" s="14" t="s">
        <v>57</v>
      </c>
      <c r="M3198" s="45">
        <v>3198</v>
      </c>
      <c r="N3198" s="45">
        <v>1</v>
      </c>
      <c r="O3198" s="46">
        <v>1484.14</v>
      </c>
      <c r="Q3198" s="12">
        <v>0</v>
      </c>
      <c r="T3198" s="59">
        <v>0</v>
      </c>
      <c r="U3198" s="14">
        <v>0</v>
      </c>
      <c r="V3198" s="59" t="s">
        <v>150</v>
      </c>
      <c r="Y3198" s="46">
        <v>0</v>
      </c>
      <c r="Z3198" s="46">
        <v>0</v>
      </c>
      <c r="AA3198" s="46">
        <v>0</v>
      </c>
      <c r="AB3198" s="46">
        <v>0</v>
      </c>
      <c r="AC3198" s="46">
        <v>0</v>
      </c>
      <c r="AD3198" s="46">
        <v>0</v>
      </c>
      <c r="AE3198" s="46">
        <v>0</v>
      </c>
      <c r="AF3198" s="46">
        <v>0</v>
      </c>
      <c r="AG3198" s="46">
        <v>1484.14</v>
      </c>
      <c r="AH3198" s="46">
        <v>1484.14</v>
      </c>
      <c r="AI3198" s="46">
        <v>1484.14</v>
      </c>
      <c r="AJ3198" s="46">
        <v>1484.14</v>
      </c>
      <c r="AK3198" s="46">
        <v>1484.14</v>
      </c>
      <c r="AL3198" s="46">
        <v>1484.14</v>
      </c>
      <c r="AM3198" s="46">
        <v>0</v>
      </c>
    </row>
    <row r="3199" spans="5:39" x14ac:dyDescent="0.2">
      <c r="E3199" s="47">
        <v>320</v>
      </c>
      <c r="F3199" s="47">
        <v>332</v>
      </c>
      <c r="G3199" s="47" t="s">
        <v>253</v>
      </c>
      <c r="H3199" s="47" t="s">
        <v>320</v>
      </c>
      <c r="I3199" s="47" t="s">
        <v>727</v>
      </c>
      <c r="J3199" s="533">
        <v>60000026</v>
      </c>
      <c r="K3199" s="14" t="s">
        <v>59</v>
      </c>
      <c r="L3199" s="14" t="s">
        <v>54</v>
      </c>
      <c r="M3199" s="45">
        <v>3199</v>
      </c>
      <c r="N3199" s="45">
        <v>1</v>
      </c>
      <c r="O3199" s="46">
        <v>3784.5800000000004</v>
      </c>
      <c r="Q3199" s="12">
        <v>0</v>
      </c>
      <c r="T3199" s="59">
        <v>0</v>
      </c>
      <c r="U3199" s="14">
        <v>0</v>
      </c>
      <c r="V3199" s="59" t="s">
        <v>150</v>
      </c>
      <c r="Y3199" s="46">
        <v>0</v>
      </c>
      <c r="Z3199" s="46">
        <v>0</v>
      </c>
      <c r="AA3199" s="46">
        <v>0</v>
      </c>
      <c r="AB3199" s="46">
        <v>0</v>
      </c>
      <c r="AC3199" s="46">
        <v>0</v>
      </c>
      <c r="AD3199" s="46">
        <v>0</v>
      </c>
      <c r="AE3199" s="46">
        <v>0</v>
      </c>
      <c r="AF3199" s="46">
        <v>0</v>
      </c>
      <c r="AG3199" s="46">
        <v>0</v>
      </c>
      <c r="AH3199" s="46">
        <v>0</v>
      </c>
      <c r="AI3199" s="46">
        <v>11082.07</v>
      </c>
      <c r="AJ3199" s="46">
        <v>3619.1899999999996</v>
      </c>
      <c r="AK3199" s="46">
        <v>725.1</v>
      </c>
      <c r="AL3199" s="46">
        <v>3784.5800000000004</v>
      </c>
      <c r="AM3199" s="46">
        <v>0</v>
      </c>
    </row>
    <row r="3200" spans="5:39" x14ac:dyDescent="0.2">
      <c r="E3200" s="47">
        <v>320</v>
      </c>
      <c r="F3200" s="47">
        <v>332</v>
      </c>
      <c r="G3200" s="47" t="s">
        <v>253</v>
      </c>
      <c r="H3200" s="47" t="s">
        <v>320</v>
      </c>
      <c r="I3200" s="47" t="s">
        <v>727</v>
      </c>
      <c r="J3200" s="533">
        <v>60000026</v>
      </c>
      <c r="K3200" s="14" t="s">
        <v>59</v>
      </c>
      <c r="L3200" s="14" t="s">
        <v>58</v>
      </c>
      <c r="M3200" s="45">
        <v>3200</v>
      </c>
      <c r="N3200" s="45">
        <v>1</v>
      </c>
      <c r="O3200" s="46">
        <v>281.99999999999955</v>
      </c>
      <c r="Q3200" s="12">
        <v>0</v>
      </c>
      <c r="T3200" s="59">
        <v>0</v>
      </c>
      <c r="U3200" s="14">
        <v>0</v>
      </c>
      <c r="V3200" s="59" t="s">
        <v>150</v>
      </c>
      <c r="Y3200" s="46">
        <v>0</v>
      </c>
      <c r="Z3200" s="46">
        <v>0</v>
      </c>
      <c r="AA3200" s="46">
        <v>0</v>
      </c>
      <c r="AB3200" s="46">
        <v>0</v>
      </c>
      <c r="AC3200" s="46">
        <v>0</v>
      </c>
      <c r="AD3200" s="46">
        <v>0</v>
      </c>
      <c r="AE3200" s="46">
        <v>0</v>
      </c>
      <c r="AF3200" s="46">
        <v>0</v>
      </c>
      <c r="AG3200" s="46">
        <v>0</v>
      </c>
      <c r="AH3200" s="46">
        <v>0</v>
      </c>
      <c r="AI3200" s="46">
        <v>0</v>
      </c>
      <c r="AJ3200" s="46">
        <v>282</v>
      </c>
      <c r="AK3200" s="46">
        <v>281.99999999999966</v>
      </c>
      <c r="AL3200" s="46">
        <v>281.99999999999955</v>
      </c>
      <c r="AM3200" s="46">
        <v>0</v>
      </c>
    </row>
    <row r="3201" spans="5:39" x14ac:dyDescent="0.2">
      <c r="E3201" s="47">
        <v>320</v>
      </c>
      <c r="F3201" s="47">
        <v>332</v>
      </c>
      <c r="G3201" s="47" t="s">
        <v>253</v>
      </c>
      <c r="H3201" s="47" t="s">
        <v>320</v>
      </c>
      <c r="I3201" s="47" t="s">
        <v>727</v>
      </c>
      <c r="J3201" s="533">
        <v>60000026</v>
      </c>
      <c r="K3201" s="14" t="s">
        <v>59</v>
      </c>
      <c r="L3201" s="14" t="s">
        <v>31</v>
      </c>
      <c r="M3201" s="45">
        <v>3201</v>
      </c>
      <c r="N3201" s="45">
        <v>1</v>
      </c>
      <c r="O3201" s="48">
        <v>5550.7199999999993</v>
      </c>
      <c r="Q3201" s="12">
        <v>0</v>
      </c>
      <c r="R3201" s="46">
        <v>4826.9633333333331</v>
      </c>
      <c r="T3201" s="59">
        <v>0</v>
      </c>
      <c r="U3201" s="14">
        <v>0</v>
      </c>
      <c r="V3201" s="59" t="s">
        <v>150</v>
      </c>
      <c r="X3201" s="46">
        <v>0</v>
      </c>
      <c r="Y3201" s="46">
        <v>0</v>
      </c>
      <c r="Z3201" s="46">
        <v>0</v>
      </c>
      <c r="AA3201" s="46">
        <v>0</v>
      </c>
      <c r="AB3201" s="46">
        <v>0</v>
      </c>
      <c r="AC3201" s="46">
        <v>0</v>
      </c>
      <c r="AD3201" s="46">
        <v>0</v>
      </c>
      <c r="AE3201" s="46">
        <v>0</v>
      </c>
      <c r="AF3201" s="46">
        <v>0</v>
      </c>
      <c r="AG3201" s="46">
        <v>1484.14</v>
      </c>
      <c r="AH3201" s="46">
        <v>1484.14</v>
      </c>
      <c r="AI3201" s="46">
        <v>12566.21</v>
      </c>
      <c r="AJ3201" s="46">
        <v>5385.33</v>
      </c>
      <c r="AK3201" s="46">
        <v>2491.2399999999998</v>
      </c>
      <c r="AL3201" s="46">
        <v>5550.7199999999993</v>
      </c>
      <c r="AM3201" s="46">
        <v>0</v>
      </c>
    </row>
    <row r="3202" spans="5:39" x14ac:dyDescent="0.2">
      <c r="E3202" s="47">
        <v>320</v>
      </c>
      <c r="F3202" s="47">
        <v>332</v>
      </c>
      <c r="G3202" s="47" t="s">
        <v>253</v>
      </c>
      <c r="H3202" s="47" t="s">
        <v>320</v>
      </c>
      <c r="I3202" s="47" t="s">
        <v>727</v>
      </c>
      <c r="J3202" s="533">
        <v>60000026</v>
      </c>
      <c r="K3202" s="14" t="s">
        <v>37</v>
      </c>
      <c r="L3202" s="14" t="s">
        <v>31</v>
      </c>
      <c r="M3202" s="45">
        <v>3202</v>
      </c>
      <c r="N3202" s="45">
        <v>1</v>
      </c>
      <c r="O3202" s="48">
        <v>2491.2399999999998</v>
      </c>
      <c r="P3202" s="48"/>
      <c r="Q3202" s="12">
        <v>0</v>
      </c>
      <c r="R3202" s="46">
        <v>3901.8433333333328</v>
      </c>
      <c r="T3202" s="59">
        <v>0</v>
      </c>
      <c r="U3202" s="14">
        <v>0</v>
      </c>
      <c r="V3202" s="59" t="s">
        <v>150</v>
      </c>
      <c r="Y3202" s="46">
        <v>0</v>
      </c>
      <c r="Z3202" s="46">
        <v>0</v>
      </c>
      <c r="AA3202" s="46">
        <v>0</v>
      </c>
      <c r="AB3202" s="46">
        <v>0</v>
      </c>
      <c r="AC3202" s="46">
        <v>0</v>
      </c>
      <c r="AD3202" s="46">
        <v>0</v>
      </c>
      <c r="AE3202" s="46">
        <v>0</v>
      </c>
      <c r="AF3202" s="46">
        <v>0</v>
      </c>
      <c r="AG3202" s="46">
        <v>0</v>
      </c>
      <c r="AH3202" s="46">
        <v>1484.14</v>
      </c>
      <c r="AI3202" s="46">
        <v>1484.14</v>
      </c>
      <c r="AJ3202" s="46">
        <v>12566.21</v>
      </c>
      <c r="AK3202" s="46">
        <v>5385.33</v>
      </c>
      <c r="AL3202" s="46">
        <v>2491.2399999999998</v>
      </c>
      <c r="AM3202" s="46">
        <v>5550.72</v>
      </c>
    </row>
    <row r="3203" spans="5:39" x14ac:dyDescent="0.2">
      <c r="E3203" s="47">
        <v>320</v>
      </c>
      <c r="F3203" s="47">
        <v>332</v>
      </c>
      <c r="G3203" s="47" t="s">
        <v>253</v>
      </c>
      <c r="H3203" s="47" t="s">
        <v>320</v>
      </c>
      <c r="I3203" s="47" t="s">
        <v>727</v>
      </c>
      <c r="J3203" s="533">
        <v>60000026</v>
      </c>
      <c r="K3203" s="14" t="s">
        <v>65</v>
      </c>
      <c r="L3203" s="14" t="s">
        <v>31</v>
      </c>
      <c r="M3203" s="45">
        <v>3203</v>
      </c>
      <c r="N3203" s="45">
        <v>1</v>
      </c>
      <c r="O3203" s="52">
        <v>5550.7199999999993</v>
      </c>
      <c r="P3203" s="48">
        <v>5550.72</v>
      </c>
      <c r="Q3203" s="12">
        <v>0</v>
      </c>
      <c r="R3203" s="46">
        <v>925.11999999999989</v>
      </c>
      <c r="T3203" s="59">
        <v>0</v>
      </c>
      <c r="U3203" s="14">
        <v>0</v>
      </c>
      <c r="V3203" s="59" t="s">
        <v>150</v>
      </c>
      <c r="X3203" s="46">
        <v>0</v>
      </c>
      <c r="Y3203" s="46">
        <v>0</v>
      </c>
      <c r="Z3203" s="46">
        <v>0</v>
      </c>
      <c r="AA3203" s="46">
        <v>0</v>
      </c>
      <c r="AB3203" s="46">
        <v>0</v>
      </c>
      <c r="AC3203" s="46">
        <v>0</v>
      </c>
      <c r="AD3203" s="46">
        <v>0</v>
      </c>
      <c r="AE3203" s="46">
        <v>0</v>
      </c>
      <c r="AF3203" s="46">
        <v>0</v>
      </c>
      <c r="AG3203" s="46">
        <v>0</v>
      </c>
      <c r="AH3203" s="46">
        <v>0</v>
      </c>
      <c r="AI3203" s="46">
        <v>0</v>
      </c>
      <c r="AJ3203" s="46">
        <v>0</v>
      </c>
      <c r="AK3203" s="46">
        <v>0</v>
      </c>
      <c r="AL3203" s="46">
        <v>5550.7199999999993</v>
      </c>
      <c r="AM3203" s="46">
        <v>0</v>
      </c>
    </row>
    <row r="3204" spans="5:39" x14ac:dyDescent="0.2">
      <c r="E3204" s="47">
        <v>320</v>
      </c>
      <c r="F3204" s="47">
        <v>332</v>
      </c>
      <c r="G3204" s="47" t="s">
        <v>253</v>
      </c>
      <c r="H3204" s="47" t="s">
        <v>320</v>
      </c>
      <c r="I3204" s="47" t="s">
        <v>727</v>
      </c>
      <c r="J3204" s="533">
        <v>60000026</v>
      </c>
      <c r="K3204" s="14" t="s">
        <v>64</v>
      </c>
      <c r="L3204" s="14" t="s">
        <v>57</v>
      </c>
      <c r="M3204" s="45">
        <v>3204</v>
      </c>
      <c r="N3204" s="45">
        <v>1</v>
      </c>
      <c r="O3204" s="46">
        <v>0</v>
      </c>
      <c r="Q3204" s="12">
        <v>0</v>
      </c>
      <c r="T3204" s="59">
        <v>0</v>
      </c>
      <c r="U3204" s="14">
        <v>0</v>
      </c>
      <c r="V3204" s="59" t="s">
        <v>150</v>
      </c>
      <c r="X3204" s="46">
        <v>0</v>
      </c>
      <c r="Y3204" s="46">
        <v>0</v>
      </c>
      <c r="Z3204" s="46">
        <v>0</v>
      </c>
      <c r="AA3204" s="46">
        <v>0</v>
      </c>
      <c r="AB3204" s="46">
        <v>0</v>
      </c>
      <c r="AC3204" s="46">
        <v>0</v>
      </c>
      <c r="AD3204" s="46">
        <v>0</v>
      </c>
      <c r="AE3204" s="46">
        <v>0</v>
      </c>
      <c r="AF3204" s="46">
        <v>0</v>
      </c>
      <c r="AG3204" s="46">
        <v>1484.14</v>
      </c>
      <c r="AH3204" s="46">
        <v>1484.14</v>
      </c>
      <c r="AI3204" s="46">
        <v>1484.14</v>
      </c>
      <c r="AJ3204" s="46">
        <v>0</v>
      </c>
      <c r="AK3204" s="46">
        <v>0</v>
      </c>
      <c r="AL3204" s="46">
        <v>0</v>
      </c>
      <c r="AM3204" s="46">
        <v>0</v>
      </c>
    </row>
    <row r="3205" spans="5:39" x14ac:dyDescent="0.2">
      <c r="E3205" s="47">
        <v>320</v>
      </c>
      <c r="F3205" s="47">
        <v>332</v>
      </c>
      <c r="G3205" s="47" t="s">
        <v>253</v>
      </c>
      <c r="H3205" s="47" t="s">
        <v>320</v>
      </c>
      <c r="I3205" s="47" t="s">
        <v>727</v>
      </c>
      <c r="J3205" s="533">
        <v>60000026</v>
      </c>
      <c r="K3205" s="14" t="s">
        <v>64</v>
      </c>
      <c r="L3205" s="14" t="s">
        <v>54</v>
      </c>
      <c r="M3205" s="45">
        <v>3205</v>
      </c>
      <c r="N3205" s="45">
        <v>1</v>
      </c>
      <c r="O3205" s="46">
        <v>4704.7200000000021</v>
      </c>
      <c r="Q3205" s="12">
        <v>0</v>
      </c>
      <c r="T3205" s="59">
        <v>0</v>
      </c>
      <c r="U3205" s="14">
        <v>0</v>
      </c>
      <c r="V3205" s="59" t="s">
        <v>150</v>
      </c>
      <c r="X3205" s="46">
        <v>0</v>
      </c>
      <c r="Y3205" s="46">
        <v>0</v>
      </c>
      <c r="Z3205" s="46">
        <v>0</v>
      </c>
      <c r="AA3205" s="46">
        <v>0</v>
      </c>
      <c r="AB3205" s="46">
        <v>0</v>
      </c>
      <c r="AC3205" s="46">
        <v>0</v>
      </c>
      <c r="AD3205" s="46">
        <v>0</v>
      </c>
      <c r="AE3205" s="46">
        <v>0</v>
      </c>
      <c r="AF3205" s="46">
        <v>0</v>
      </c>
      <c r="AG3205" s="46">
        <v>0</v>
      </c>
      <c r="AH3205" s="46">
        <v>0</v>
      </c>
      <c r="AI3205" s="46">
        <v>11082.07</v>
      </c>
      <c r="AJ3205" s="46">
        <v>5103.33</v>
      </c>
      <c r="AK3205" s="46">
        <v>1927.2400000000007</v>
      </c>
      <c r="AL3205" s="46">
        <v>4704.7200000000021</v>
      </c>
      <c r="AM3205" s="46">
        <v>0</v>
      </c>
    </row>
    <row r="3206" spans="5:39" x14ac:dyDescent="0.2">
      <c r="E3206" s="47">
        <v>320</v>
      </c>
      <c r="F3206" s="47">
        <v>332</v>
      </c>
      <c r="G3206" s="47" t="s">
        <v>253</v>
      </c>
      <c r="H3206" s="47" t="s">
        <v>320</v>
      </c>
      <c r="I3206" s="47" t="s">
        <v>727</v>
      </c>
      <c r="J3206" s="533">
        <v>60000026</v>
      </c>
      <c r="K3206" s="14" t="s">
        <v>64</v>
      </c>
      <c r="L3206" s="14" t="s">
        <v>58</v>
      </c>
      <c r="M3206" s="45">
        <v>3206</v>
      </c>
      <c r="N3206" s="45">
        <v>1</v>
      </c>
      <c r="O3206" s="46">
        <v>845.99999999999909</v>
      </c>
      <c r="Q3206" s="12">
        <v>0</v>
      </c>
      <c r="T3206" s="59">
        <v>0</v>
      </c>
      <c r="U3206" s="14">
        <v>0</v>
      </c>
      <c r="V3206" s="59" t="s">
        <v>150</v>
      </c>
      <c r="X3206" s="46">
        <v>0</v>
      </c>
      <c r="Y3206" s="46">
        <v>0</v>
      </c>
      <c r="Z3206" s="46">
        <v>0</v>
      </c>
      <c r="AA3206" s="46">
        <v>0</v>
      </c>
      <c r="AB3206" s="46">
        <v>0</v>
      </c>
      <c r="AC3206" s="46">
        <v>0</v>
      </c>
      <c r="AD3206" s="46">
        <v>0</v>
      </c>
      <c r="AE3206" s="46">
        <v>0</v>
      </c>
      <c r="AF3206" s="46">
        <v>0</v>
      </c>
      <c r="AG3206" s="46">
        <v>0</v>
      </c>
      <c r="AH3206" s="46">
        <v>0</v>
      </c>
      <c r="AI3206" s="46">
        <v>0</v>
      </c>
      <c r="AJ3206" s="46">
        <v>282</v>
      </c>
      <c r="AK3206" s="46">
        <v>563.99999999999727</v>
      </c>
      <c r="AL3206" s="46">
        <v>845.99999999999909</v>
      </c>
      <c r="AM3206" s="46">
        <v>0</v>
      </c>
    </row>
    <row r="3207" spans="5:39" x14ac:dyDescent="0.2">
      <c r="E3207" s="47">
        <v>320</v>
      </c>
      <c r="F3207" s="47">
        <v>332</v>
      </c>
      <c r="G3207" s="47" t="s">
        <v>253</v>
      </c>
      <c r="H3207" s="47" t="s">
        <v>320</v>
      </c>
      <c r="I3207" s="47" t="s">
        <v>727</v>
      </c>
      <c r="J3207" s="533">
        <v>60000026</v>
      </c>
      <c r="K3207" s="14" t="s">
        <v>67</v>
      </c>
      <c r="L3207" s="14" t="s">
        <v>67</v>
      </c>
      <c r="M3207" s="45">
        <v>3207</v>
      </c>
      <c r="N3207" s="45">
        <v>1</v>
      </c>
      <c r="O3207" s="53">
        <v>0</v>
      </c>
      <c r="P3207" s="54">
        <v>0</v>
      </c>
      <c r="Q3207" s="55">
        <v>0</v>
      </c>
      <c r="R3207" s="56">
        <v>0</v>
      </c>
      <c r="S3207" s="57">
        <v>0</v>
      </c>
      <c r="T3207" s="60">
        <v>0</v>
      </c>
      <c r="U3207" s="14">
        <v>0</v>
      </c>
      <c r="V3207" s="60" t="s">
        <v>150</v>
      </c>
      <c r="Y3207" s="46">
        <v>0</v>
      </c>
      <c r="Z3207" s="46">
        <v>0</v>
      </c>
      <c r="AA3207" s="46">
        <v>0</v>
      </c>
      <c r="AB3207" s="46">
        <v>0</v>
      </c>
      <c r="AC3207" s="46">
        <v>0</v>
      </c>
      <c r="AD3207" s="46">
        <v>0</v>
      </c>
      <c r="AE3207" s="46">
        <v>0</v>
      </c>
      <c r="AF3207" s="46">
        <v>0</v>
      </c>
      <c r="AG3207" s="46">
        <v>0</v>
      </c>
      <c r="AH3207" s="46">
        <v>0</v>
      </c>
      <c r="AI3207" s="46">
        <v>0</v>
      </c>
      <c r="AJ3207" s="46">
        <v>0</v>
      </c>
      <c r="AK3207" s="46">
        <v>0</v>
      </c>
      <c r="AL3207" s="46">
        <v>0</v>
      </c>
      <c r="AM3207" s="46">
        <v>0</v>
      </c>
    </row>
    <row r="3208" spans="5:39" x14ac:dyDescent="0.2">
      <c r="E3208" s="14">
        <v>321</v>
      </c>
      <c r="F3208" s="14">
        <v>333</v>
      </c>
      <c r="G3208" s="14" t="s">
        <v>253</v>
      </c>
      <c r="H3208" s="14" t="s">
        <v>308</v>
      </c>
      <c r="I3208" s="14" t="s">
        <v>728</v>
      </c>
      <c r="J3208" s="531">
        <v>60000027</v>
      </c>
      <c r="K3208" s="14" t="s">
        <v>59</v>
      </c>
      <c r="L3208" s="14" t="s">
        <v>57</v>
      </c>
      <c r="M3208" s="45">
        <v>3208</v>
      </c>
      <c r="N3208" s="45">
        <v>1</v>
      </c>
      <c r="O3208" s="46">
        <v>2341.9499999999998</v>
      </c>
      <c r="Q3208" s="12">
        <v>0</v>
      </c>
      <c r="T3208" s="59">
        <v>0</v>
      </c>
      <c r="U3208" s="14">
        <v>0</v>
      </c>
      <c r="V3208" s="59" t="s">
        <v>175</v>
      </c>
      <c r="Y3208" s="46">
        <v>0</v>
      </c>
      <c r="Z3208" s="46">
        <v>0</v>
      </c>
      <c r="AA3208" s="46">
        <v>0</v>
      </c>
      <c r="AB3208" s="46">
        <v>0</v>
      </c>
      <c r="AC3208" s="46">
        <v>0</v>
      </c>
      <c r="AD3208" s="46">
        <v>0</v>
      </c>
      <c r="AE3208" s="46">
        <v>0</v>
      </c>
      <c r="AF3208" s="46">
        <v>0</v>
      </c>
      <c r="AG3208" s="46">
        <v>2341.9499999999998</v>
      </c>
      <c r="AH3208" s="46">
        <v>2341.9499999999998</v>
      </c>
      <c r="AI3208" s="46">
        <v>2341.9499999999998</v>
      </c>
      <c r="AJ3208" s="46">
        <v>2341.9499999999998</v>
      </c>
      <c r="AK3208" s="46">
        <v>2341.9499999999998</v>
      </c>
      <c r="AL3208" s="46">
        <v>2341.9499999999998</v>
      </c>
      <c r="AM3208" s="46">
        <v>0</v>
      </c>
    </row>
    <row r="3209" spans="5:39" x14ac:dyDescent="0.2">
      <c r="E3209" s="47">
        <v>321</v>
      </c>
      <c r="F3209" s="47">
        <v>333</v>
      </c>
      <c r="G3209" s="47" t="s">
        <v>253</v>
      </c>
      <c r="H3209" s="47" t="s">
        <v>308</v>
      </c>
      <c r="I3209" s="47" t="s">
        <v>728</v>
      </c>
      <c r="J3209" s="533">
        <v>60000027</v>
      </c>
      <c r="K3209" s="14" t="s">
        <v>59</v>
      </c>
      <c r="L3209" s="14" t="s">
        <v>54</v>
      </c>
      <c r="M3209" s="45">
        <v>3209</v>
      </c>
      <c r="N3209" s="45">
        <v>1</v>
      </c>
      <c r="O3209" s="46">
        <v>338.17999999999995</v>
      </c>
      <c r="Q3209" s="12">
        <v>0</v>
      </c>
      <c r="T3209" s="59">
        <v>0</v>
      </c>
      <c r="U3209" s="14">
        <v>0</v>
      </c>
      <c r="V3209" s="59" t="s">
        <v>175</v>
      </c>
      <c r="Y3209" s="46">
        <v>0</v>
      </c>
      <c r="Z3209" s="46">
        <v>0</v>
      </c>
      <c r="AA3209" s="46">
        <v>0</v>
      </c>
      <c r="AB3209" s="46">
        <v>0</v>
      </c>
      <c r="AC3209" s="46">
        <v>0</v>
      </c>
      <c r="AD3209" s="46">
        <v>0</v>
      </c>
      <c r="AE3209" s="46">
        <v>0</v>
      </c>
      <c r="AF3209" s="46">
        <v>0</v>
      </c>
      <c r="AG3209" s="46">
        <v>0</v>
      </c>
      <c r="AH3209" s="46">
        <v>0</v>
      </c>
      <c r="AI3209" s="46">
        <v>247.59000000000003</v>
      </c>
      <c r="AJ3209" s="46">
        <v>4136.0999999999995</v>
      </c>
      <c r="AK3209" s="46">
        <v>-3671.8100000000004</v>
      </c>
      <c r="AL3209" s="46">
        <v>338.17999999999995</v>
      </c>
      <c r="AM3209" s="46">
        <v>0</v>
      </c>
    </row>
    <row r="3210" spans="5:39" x14ac:dyDescent="0.2">
      <c r="E3210" s="47">
        <v>321</v>
      </c>
      <c r="F3210" s="47">
        <v>333</v>
      </c>
      <c r="G3210" s="47" t="s">
        <v>253</v>
      </c>
      <c r="H3210" s="47" t="s">
        <v>308</v>
      </c>
      <c r="I3210" s="47" t="s">
        <v>728</v>
      </c>
      <c r="J3210" s="533">
        <v>60000027</v>
      </c>
      <c r="K3210" s="14" t="s">
        <v>59</v>
      </c>
      <c r="L3210" s="14" t="s">
        <v>58</v>
      </c>
      <c r="M3210" s="45">
        <v>3210</v>
      </c>
      <c r="N3210" s="45">
        <v>1</v>
      </c>
      <c r="O3210" s="46">
        <v>282.00000000000034</v>
      </c>
      <c r="Q3210" s="12">
        <v>0</v>
      </c>
      <c r="T3210" s="59">
        <v>0</v>
      </c>
      <c r="U3210" s="14">
        <v>0</v>
      </c>
      <c r="V3210" s="59" t="s">
        <v>175</v>
      </c>
      <c r="Y3210" s="46">
        <v>0</v>
      </c>
      <c r="Z3210" s="46">
        <v>0</v>
      </c>
      <c r="AA3210" s="46">
        <v>0</v>
      </c>
      <c r="AB3210" s="46">
        <v>0</v>
      </c>
      <c r="AC3210" s="46">
        <v>0</v>
      </c>
      <c r="AD3210" s="46">
        <v>0</v>
      </c>
      <c r="AE3210" s="46">
        <v>0</v>
      </c>
      <c r="AF3210" s="46">
        <v>0</v>
      </c>
      <c r="AG3210" s="46">
        <v>0</v>
      </c>
      <c r="AH3210" s="46">
        <v>0</v>
      </c>
      <c r="AI3210" s="46">
        <v>0</v>
      </c>
      <c r="AJ3210" s="46">
        <v>282.00000000000091</v>
      </c>
      <c r="AK3210" s="46">
        <v>282.00000000000091</v>
      </c>
      <c r="AL3210" s="46">
        <v>282.00000000000034</v>
      </c>
      <c r="AM3210" s="46">
        <v>0</v>
      </c>
    </row>
    <row r="3211" spans="5:39" x14ac:dyDescent="0.2">
      <c r="E3211" s="47">
        <v>321</v>
      </c>
      <c r="F3211" s="47">
        <v>333</v>
      </c>
      <c r="G3211" s="47" t="s">
        <v>253</v>
      </c>
      <c r="H3211" s="47" t="s">
        <v>308</v>
      </c>
      <c r="I3211" s="47" t="s">
        <v>728</v>
      </c>
      <c r="J3211" s="533">
        <v>60000027</v>
      </c>
      <c r="K3211" s="14" t="s">
        <v>59</v>
      </c>
      <c r="L3211" s="14" t="s">
        <v>31</v>
      </c>
      <c r="M3211" s="45">
        <v>3211</v>
      </c>
      <c r="N3211" s="45">
        <v>1</v>
      </c>
      <c r="O3211" s="48">
        <v>2962.13</v>
      </c>
      <c r="Q3211" s="12">
        <v>0</v>
      </c>
      <c r="R3211" s="46">
        <v>2657.9600000000005</v>
      </c>
      <c r="T3211" s="59">
        <v>0</v>
      </c>
      <c r="U3211" s="14">
        <v>0</v>
      </c>
      <c r="V3211" s="59" t="s">
        <v>175</v>
      </c>
      <c r="X3211" s="46">
        <v>0</v>
      </c>
      <c r="Y3211" s="46">
        <v>0</v>
      </c>
      <c r="Z3211" s="46">
        <v>0</v>
      </c>
      <c r="AA3211" s="46">
        <v>0</v>
      </c>
      <c r="AB3211" s="46">
        <v>0</v>
      </c>
      <c r="AC3211" s="46">
        <v>0</v>
      </c>
      <c r="AD3211" s="46">
        <v>0</v>
      </c>
      <c r="AE3211" s="46">
        <v>0</v>
      </c>
      <c r="AF3211" s="46">
        <v>0</v>
      </c>
      <c r="AG3211" s="46">
        <v>2341.9499999999998</v>
      </c>
      <c r="AH3211" s="46">
        <v>2341.9499999999998</v>
      </c>
      <c r="AI3211" s="46">
        <v>2589.54</v>
      </c>
      <c r="AJ3211" s="46">
        <v>6760.05</v>
      </c>
      <c r="AK3211" s="46">
        <v>-1047.8599999999997</v>
      </c>
      <c r="AL3211" s="46">
        <v>2962.13</v>
      </c>
      <c r="AM3211" s="46">
        <v>0</v>
      </c>
    </row>
    <row r="3212" spans="5:39" x14ac:dyDescent="0.2">
      <c r="E3212" s="47">
        <v>321</v>
      </c>
      <c r="F3212" s="47">
        <v>333</v>
      </c>
      <c r="G3212" s="47" t="s">
        <v>253</v>
      </c>
      <c r="H3212" s="47" t="s">
        <v>308</v>
      </c>
      <c r="I3212" s="47" t="s">
        <v>728</v>
      </c>
      <c r="J3212" s="533">
        <v>60000027</v>
      </c>
      <c r="K3212" s="14" t="s">
        <v>37</v>
      </c>
      <c r="L3212" s="14" t="s">
        <v>31</v>
      </c>
      <c r="M3212" s="45">
        <v>3212</v>
      </c>
      <c r="N3212" s="45">
        <v>1</v>
      </c>
      <c r="O3212" s="48">
        <v>0</v>
      </c>
      <c r="P3212" s="48"/>
      <c r="Q3212" s="12">
        <v>0</v>
      </c>
      <c r="R3212" s="46">
        <v>2338.915</v>
      </c>
      <c r="T3212" s="59">
        <v>0</v>
      </c>
      <c r="U3212" s="14">
        <v>0</v>
      </c>
      <c r="V3212" s="59" t="s">
        <v>175</v>
      </c>
      <c r="Y3212" s="46">
        <v>0</v>
      </c>
      <c r="Z3212" s="46">
        <v>0</v>
      </c>
      <c r="AA3212" s="46">
        <v>0</v>
      </c>
      <c r="AB3212" s="46">
        <v>0</v>
      </c>
      <c r="AC3212" s="46">
        <v>0</v>
      </c>
      <c r="AD3212" s="46">
        <v>0</v>
      </c>
      <c r="AE3212" s="46">
        <v>0</v>
      </c>
      <c r="AF3212" s="46">
        <v>0</v>
      </c>
      <c r="AG3212" s="46">
        <v>0</v>
      </c>
      <c r="AH3212" s="46">
        <v>4683.8999999999996</v>
      </c>
      <c r="AI3212" s="46">
        <v>0</v>
      </c>
      <c r="AJ3212" s="46">
        <v>9349.59</v>
      </c>
      <c r="AK3212" s="46">
        <v>0</v>
      </c>
      <c r="AL3212" s="46">
        <v>0</v>
      </c>
      <c r="AM3212" s="46">
        <v>382.85400000000004</v>
      </c>
    </row>
    <row r="3213" spans="5:39" x14ac:dyDescent="0.2">
      <c r="E3213" s="47">
        <v>321</v>
      </c>
      <c r="F3213" s="47">
        <v>333</v>
      </c>
      <c r="G3213" s="47" t="s">
        <v>253</v>
      </c>
      <c r="H3213" s="47" t="s">
        <v>308</v>
      </c>
      <c r="I3213" s="47" t="s">
        <v>728</v>
      </c>
      <c r="J3213" s="533">
        <v>60000027</v>
      </c>
      <c r="K3213" s="14" t="s">
        <v>65</v>
      </c>
      <c r="L3213" s="14" t="s">
        <v>31</v>
      </c>
      <c r="M3213" s="45">
        <v>3213</v>
      </c>
      <c r="N3213" s="45">
        <v>1</v>
      </c>
      <c r="O3213" s="52">
        <v>1914.2700000000013</v>
      </c>
      <c r="P3213" s="48">
        <v>382.85400000000004</v>
      </c>
      <c r="Q3213" s="12">
        <v>0</v>
      </c>
      <c r="R3213" s="46">
        <v>319.04500000000024</v>
      </c>
      <c r="T3213" s="59">
        <v>0</v>
      </c>
      <c r="U3213" s="14">
        <v>0</v>
      </c>
      <c r="V3213" s="59" t="s">
        <v>175</v>
      </c>
      <c r="X3213" s="46">
        <v>0</v>
      </c>
      <c r="Y3213" s="46">
        <v>0</v>
      </c>
      <c r="Z3213" s="46">
        <v>0</v>
      </c>
      <c r="AA3213" s="46">
        <v>0</v>
      </c>
      <c r="AB3213" s="46">
        <v>0</v>
      </c>
      <c r="AC3213" s="46">
        <v>0</v>
      </c>
      <c r="AD3213" s="46">
        <v>0</v>
      </c>
      <c r="AE3213" s="46">
        <v>0</v>
      </c>
      <c r="AF3213" s="46">
        <v>0</v>
      </c>
      <c r="AG3213" s="46">
        <v>0</v>
      </c>
      <c r="AH3213" s="46">
        <v>0</v>
      </c>
      <c r="AI3213" s="46">
        <v>0</v>
      </c>
      <c r="AJ3213" s="46">
        <v>0</v>
      </c>
      <c r="AK3213" s="46">
        <v>0</v>
      </c>
      <c r="AL3213" s="46">
        <v>1914.2700000000013</v>
      </c>
      <c r="AM3213" s="46">
        <v>1.8189894035458565E-12</v>
      </c>
    </row>
    <row r="3214" spans="5:39" x14ac:dyDescent="0.2">
      <c r="E3214" s="47">
        <v>321</v>
      </c>
      <c r="F3214" s="47">
        <v>333</v>
      </c>
      <c r="G3214" s="47" t="s">
        <v>253</v>
      </c>
      <c r="H3214" s="47" t="s">
        <v>308</v>
      </c>
      <c r="I3214" s="47" t="s">
        <v>728</v>
      </c>
      <c r="J3214" s="533">
        <v>60000027</v>
      </c>
      <c r="K3214" s="14" t="s">
        <v>64</v>
      </c>
      <c r="L3214" s="14" t="s">
        <v>57</v>
      </c>
      <c r="M3214" s="45">
        <v>3214</v>
      </c>
      <c r="N3214" s="45">
        <v>1</v>
      </c>
      <c r="O3214" s="46">
        <v>4683.8999999999996</v>
      </c>
      <c r="Q3214" s="12">
        <v>0</v>
      </c>
      <c r="T3214" s="59">
        <v>0</v>
      </c>
      <c r="U3214" s="14">
        <v>0</v>
      </c>
      <c r="V3214" s="59" t="s">
        <v>175</v>
      </c>
      <c r="X3214" s="46">
        <v>0</v>
      </c>
      <c r="Y3214" s="46">
        <v>0</v>
      </c>
      <c r="Z3214" s="46">
        <v>0</v>
      </c>
      <c r="AA3214" s="46">
        <v>0</v>
      </c>
      <c r="AB3214" s="46">
        <v>0</v>
      </c>
      <c r="AC3214" s="46">
        <v>0</v>
      </c>
      <c r="AD3214" s="46">
        <v>0</v>
      </c>
      <c r="AE3214" s="46">
        <v>0</v>
      </c>
      <c r="AF3214" s="46">
        <v>0</v>
      </c>
      <c r="AG3214" s="46">
        <v>2341.9499999999998</v>
      </c>
      <c r="AH3214" s="46">
        <v>0</v>
      </c>
      <c r="AI3214" s="46">
        <v>2341.9499999999998</v>
      </c>
      <c r="AJ3214" s="46">
        <v>0</v>
      </c>
      <c r="AK3214" s="46">
        <v>2341.9499999999998</v>
      </c>
      <c r="AL3214" s="46">
        <v>4683.8999999999996</v>
      </c>
      <c r="AM3214" s="46">
        <v>4301.0459999999994</v>
      </c>
    </row>
    <row r="3215" spans="5:39" x14ac:dyDescent="0.2">
      <c r="E3215" s="47">
        <v>321</v>
      </c>
      <c r="F3215" s="47">
        <v>333</v>
      </c>
      <c r="G3215" s="47" t="s">
        <v>253</v>
      </c>
      <c r="H3215" s="47" t="s">
        <v>308</v>
      </c>
      <c r="I3215" s="47" t="s">
        <v>728</v>
      </c>
      <c r="J3215" s="533">
        <v>60000027</v>
      </c>
      <c r="K3215" s="14" t="s">
        <v>64</v>
      </c>
      <c r="L3215" s="14" t="s">
        <v>54</v>
      </c>
      <c r="M3215" s="45">
        <v>3215</v>
      </c>
      <c r="N3215" s="45">
        <v>1</v>
      </c>
      <c r="O3215" s="46">
        <v>-3333.6300000000006</v>
      </c>
      <c r="Q3215" s="12">
        <v>0</v>
      </c>
      <c r="T3215" s="59">
        <v>0</v>
      </c>
      <c r="U3215" s="14">
        <v>0</v>
      </c>
      <c r="V3215" s="59" t="s">
        <v>175</v>
      </c>
      <c r="X3215" s="46">
        <v>0</v>
      </c>
      <c r="Y3215" s="46">
        <v>0</v>
      </c>
      <c r="Z3215" s="46">
        <v>0</v>
      </c>
      <c r="AA3215" s="46">
        <v>0</v>
      </c>
      <c r="AB3215" s="46">
        <v>0</v>
      </c>
      <c r="AC3215" s="46">
        <v>0</v>
      </c>
      <c r="AD3215" s="46">
        <v>0</v>
      </c>
      <c r="AE3215" s="46">
        <v>0</v>
      </c>
      <c r="AF3215" s="46">
        <v>0</v>
      </c>
      <c r="AG3215" s="46">
        <v>0</v>
      </c>
      <c r="AH3215" s="46">
        <v>0</v>
      </c>
      <c r="AI3215" s="46">
        <v>247.59000000000003</v>
      </c>
      <c r="AJ3215" s="46">
        <v>0</v>
      </c>
      <c r="AK3215" s="46">
        <v>-3671.8100000000004</v>
      </c>
      <c r="AL3215" s="46">
        <v>-3333.6300000000006</v>
      </c>
      <c r="AM3215" s="46">
        <v>-3333.6300000000006</v>
      </c>
    </row>
    <row r="3216" spans="5:39" x14ac:dyDescent="0.2">
      <c r="E3216" s="47">
        <v>321</v>
      </c>
      <c r="F3216" s="47">
        <v>333</v>
      </c>
      <c r="G3216" s="47" t="s">
        <v>253</v>
      </c>
      <c r="H3216" s="47" t="s">
        <v>308</v>
      </c>
      <c r="I3216" s="47" t="s">
        <v>728</v>
      </c>
      <c r="J3216" s="533">
        <v>60000027</v>
      </c>
      <c r="K3216" s="14" t="s">
        <v>64</v>
      </c>
      <c r="L3216" s="14" t="s">
        <v>58</v>
      </c>
      <c r="M3216" s="45">
        <v>3216</v>
      </c>
      <c r="N3216" s="45">
        <v>1</v>
      </c>
      <c r="O3216" s="46">
        <v>564.00000000000318</v>
      </c>
      <c r="Q3216" s="12">
        <v>0</v>
      </c>
      <c r="T3216" s="59">
        <v>0</v>
      </c>
      <c r="U3216" s="14">
        <v>0</v>
      </c>
      <c r="V3216" s="59" t="s">
        <v>175</v>
      </c>
      <c r="X3216" s="46">
        <v>0</v>
      </c>
      <c r="Y3216" s="46">
        <v>0</v>
      </c>
      <c r="Z3216" s="46">
        <v>0</v>
      </c>
      <c r="AA3216" s="46">
        <v>0</v>
      </c>
      <c r="AB3216" s="46">
        <v>0</v>
      </c>
      <c r="AC3216" s="46">
        <v>0</v>
      </c>
      <c r="AD3216" s="46">
        <v>0</v>
      </c>
      <c r="AE3216" s="46">
        <v>0</v>
      </c>
      <c r="AF3216" s="46">
        <v>0</v>
      </c>
      <c r="AG3216" s="46">
        <v>0</v>
      </c>
      <c r="AH3216" s="46">
        <v>0</v>
      </c>
      <c r="AI3216" s="46">
        <v>0</v>
      </c>
      <c r="AJ3216" s="46">
        <v>0</v>
      </c>
      <c r="AK3216" s="46">
        <v>282.00000000000182</v>
      </c>
      <c r="AL3216" s="46">
        <v>564.00000000000318</v>
      </c>
      <c r="AM3216" s="46">
        <v>564.00000000000409</v>
      </c>
    </row>
    <row r="3217" spans="5:39" x14ac:dyDescent="0.2">
      <c r="E3217" s="47">
        <v>321</v>
      </c>
      <c r="F3217" s="47">
        <v>333</v>
      </c>
      <c r="G3217" s="47" t="s">
        <v>253</v>
      </c>
      <c r="H3217" s="47" t="s">
        <v>308</v>
      </c>
      <c r="I3217" s="47" t="s">
        <v>728</v>
      </c>
      <c r="J3217" s="533">
        <v>60000027</v>
      </c>
      <c r="K3217" s="14" t="s">
        <v>67</v>
      </c>
      <c r="L3217" s="14" t="s">
        <v>67</v>
      </c>
      <c r="M3217" s="45">
        <v>3217</v>
      </c>
      <c r="N3217" s="45">
        <v>1</v>
      </c>
      <c r="O3217" s="53">
        <v>0</v>
      </c>
      <c r="P3217" s="54">
        <v>0</v>
      </c>
      <c r="Q3217" s="55">
        <v>0</v>
      </c>
      <c r="R3217" s="56">
        <v>0</v>
      </c>
      <c r="S3217" s="57">
        <v>0</v>
      </c>
      <c r="T3217" s="60">
        <v>0</v>
      </c>
      <c r="U3217" s="14">
        <v>0</v>
      </c>
      <c r="V3217" s="60" t="s">
        <v>175</v>
      </c>
      <c r="Y3217" s="46">
        <v>0</v>
      </c>
      <c r="Z3217" s="46">
        <v>0</v>
      </c>
      <c r="AA3217" s="46">
        <v>0</v>
      </c>
      <c r="AB3217" s="46">
        <v>0</v>
      </c>
      <c r="AC3217" s="46">
        <v>0</v>
      </c>
      <c r="AD3217" s="46">
        <v>0</v>
      </c>
      <c r="AE3217" s="46">
        <v>0</v>
      </c>
      <c r="AF3217" s="46">
        <v>0</v>
      </c>
      <c r="AG3217" s="46">
        <v>0</v>
      </c>
      <c r="AH3217" s="46">
        <v>0</v>
      </c>
      <c r="AI3217" s="46">
        <v>0</v>
      </c>
      <c r="AJ3217" s="46">
        <v>0</v>
      </c>
      <c r="AK3217" s="46">
        <v>0</v>
      </c>
      <c r="AL3217" s="46">
        <v>0</v>
      </c>
      <c r="AM3217" s="46">
        <v>0</v>
      </c>
    </row>
    <row r="3218" spans="5:39" x14ac:dyDescent="0.2">
      <c r="E3218" s="14">
        <v>322</v>
      </c>
      <c r="F3218" s="14">
        <v>334</v>
      </c>
      <c r="G3218" s="14" t="s">
        <v>253</v>
      </c>
      <c r="H3218" s="14" t="s">
        <v>356</v>
      </c>
      <c r="I3218" s="14" t="s">
        <v>729</v>
      </c>
      <c r="J3218" s="531">
        <v>60000028</v>
      </c>
      <c r="K3218" s="14" t="s">
        <v>59</v>
      </c>
      <c r="L3218" s="14" t="s">
        <v>57</v>
      </c>
      <c r="M3218" s="45">
        <v>3218</v>
      </c>
      <c r="N3218" s="45">
        <v>1</v>
      </c>
      <c r="O3218" s="46">
        <v>3043.18</v>
      </c>
      <c r="Q3218" s="12">
        <v>0</v>
      </c>
      <c r="T3218" s="59">
        <v>0</v>
      </c>
      <c r="U3218" s="14">
        <v>0</v>
      </c>
      <c r="V3218" s="59" t="s">
        <v>175</v>
      </c>
      <c r="Y3218" s="46">
        <v>0</v>
      </c>
      <c r="Z3218" s="46">
        <v>0</v>
      </c>
      <c r="AA3218" s="46">
        <v>0</v>
      </c>
      <c r="AB3218" s="46">
        <v>0</v>
      </c>
      <c r="AC3218" s="46">
        <v>0</v>
      </c>
      <c r="AD3218" s="46">
        <v>0</v>
      </c>
      <c r="AE3218" s="46">
        <v>0</v>
      </c>
      <c r="AF3218" s="46">
        <v>0</v>
      </c>
      <c r="AG3218" s="46">
        <v>3043.18</v>
      </c>
      <c r="AH3218" s="46">
        <v>3043.18</v>
      </c>
      <c r="AI3218" s="46">
        <v>3043.18</v>
      </c>
      <c r="AJ3218" s="46">
        <v>3043.18</v>
      </c>
      <c r="AK3218" s="46">
        <v>3043.18</v>
      </c>
      <c r="AL3218" s="46">
        <v>3043.18</v>
      </c>
      <c r="AM3218" s="46">
        <v>0</v>
      </c>
    </row>
    <row r="3219" spans="5:39" x14ac:dyDescent="0.2">
      <c r="E3219" s="47">
        <v>322</v>
      </c>
      <c r="F3219" s="47">
        <v>334</v>
      </c>
      <c r="G3219" s="47" t="s">
        <v>253</v>
      </c>
      <c r="H3219" s="47" t="s">
        <v>356</v>
      </c>
      <c r="I3219" s="47" t="s">
        <v>729</v>
      </c>
      <c r="J3219" s="533">
        <v>60000028</v>
      </c>
      <c r="K3219" s="14" t="s">
        <v>59</v>
      </c>
      <c r="L3219" s="14" t="s">
        <v>54</v>
      </c>
      <c r="M3219" s="45">
        <v>3219</v>
      </c>
      <c r="N3219" s="45">
        <v>1</v>
      </c>
      <c r="O3219" s="46">
        <v>5375.99</v>
      </c>
      <c r="Q3219" s="12">
        <v>0</v>
      </c>
      <c r="T3219" s="59">
        <v>0</v>
      </c>
      <c r="U3219" s="14">
        <v>0</v>
      </c>
      <c r="V3219" s="59" t="s">
        <v>175</v>
      </c>
      <c r="Y3219" s="46">
        <v>0</v>
      </c>
      <c r="Z3219" s="46">
        <v>0</v>
      </c>
      <c r="AA3219" s="46">
        <v>0</v>
      </c>
      <c r="AB3219" s="46">
        <v>0</v>
      </c>
      <c r="AC3219" s="46">
        <v>0</v>
      </c>
      <c r="AD3219" s="46">
        <v>0</v>
      </c>
      <c r="AE3219" s="46">
        <v>0</v>
      </c>
      <c r="AF3219" s="46">
        <v>0</v>
      </c>
      <c r="AG3219" s="46">
        <v>0</v>
      </c>
      <c r="AH3219" s="46">
        <v>0</v>
      </c>
      <c r="AI3219" s="46">
        <v>14891.65</v>
      </c>
      <c r="AJ3219" s="46">
        <v>7181.0300000000007</v>
      </c>
      <c r="AK3219" s="46">
        <v>-823.0100000000001</v>
      </c>
      <c r="AL3219" s="46">
        <v>5375.99</v>
      </c>
      <c r="AM3219" s="46">
        <v>0</v>
      </c>
    </row>
    <row r="3220" spans="5:39" x14ac:dyDescent="0.2">
      <c r="E3220" s="47">
        <v>322</v>
      </c>
      <c r="F3220" s="47">
        <v>334</v>
      </c>
      <c r="G3220" s="47" t="s">
        <v>253</v>
      </c>
      <c r="H3220" s="47" t="s">
        <v>356</v>
      </c>
      <c r="I3220" s="47" t="s">
        <v>729</v>
      </c>
      <c r="J3220" s="533">
        <v>60000028</v>
      </c>
      <c r="K3220" s="14" t="s">
        <v>59</v>
      </c>
      <c r="L3220" s="14" t="s">
        <v>58</v>
      </c>
      <c r="M3220" s="45">
        <v>3220</v>
      </c>
      <c r="N3220" s="45">
        <v>1</v>
      </c>
      <c r="O3220" s="46">
        <v>282</v>
      </c>
      <c r="Q3220" s="12">
        <v>0</v>
      </c>
      <c r="T3220" s="59">
        <v>0</v>
      </c>
      <c r="U3220" s="14">
        <v>0</v>
      </c>
      <c r="V3220" s="59" t="s">
        <v>175</v>
      </c>
      <c r="Y3220" s="46">
        <v>0</v>
      </c>
      <c r="Z3220" s="46">
        <v>0</v>
      </c>
      <c r="AA3220" s="46">
        <v>0</v>
      </c>
      <c r="AB3220" s="46">
        <v>0</v>
      </c>
      <c r="AC3220" s="46">
        <v>0</v>
      </c>
      <c r="AD3220" s="46">
        <v>0</v>
      </c>
      <c r="AE3220" s="46">
        <v>0</v>
      </c>
      <c r="AF3220" s="46">
        <v>0</v>
      </c>
      <c r="AG3220" s="46">
        <v>0</v>
      </c>
      <c r="AH3220" s="46">
        <v>0</v>
      </c>
      <c r="AI3220" s="46">
        <v>0</v>
      </c>
      <c r="AJ3220" s="46">
        <v>281.99999999999818</v>
      </c>
      <c r="AK3220" s="46">
        <v>282.00000000000034</v>
      </c>
      <c r="AL3220" s="46">
        <v>282</v>
      </c>
      <c r="AM3220" s="46">
        <v>0</v>
      </c>
    </row>
    <row r="3221" spans="5:39" x14ac:dyDescent="0.2">
      <c r="E3221" s="47">
        <v>322</v>
      </c>
      <c r="F3221" s="47">
        <v>334</v>
      </c>
      <c r="G3221" s="47" t="s">
        <v>253</v>
      </c>
      <c r="H3221" s="47" t="s">
        <v>356</v>
      </c>
      <c r="I3221" s="47" t="s">
        <v>729</v>
      </c>
      <c r="J3221" s="533">
        <v>60000028</v>
      </c>
      <c r="K3221" s="14" t="s">
        <v>59</v>
      </c>
      <c r="L3221" s="14" t="s">
        <v>31</v>
      </c>
      <c r="M3221" s="45">
        <v>3221</v>
      </c>
      <c r="N3221" s="45">
        <v>1</v>
      </c>
      <c r="O3221" s="48">
        <v>8701.17</v>
      </c>
      <c r="Q3221" s="12">
        <v>0</v>
      </c>
      <c r="R3221" s="46">
        <v>7621.7899999999981</v>
      </c>
      <c r="T3221" s="59">
        <v>0</v>
      </c>
      <c r="U3221" s="14">
        <v>0</v>
      </c>
      <c r="V3221" s="59" t="s">
        <v>175</v>
      </c>
      <c r="X3221" s="46">
        <v>0</v>
      </c>
      <c r="Y3221" s="46">
        <v>0</v>
      </c>
      <c r="Z3221" s="46">
        <v>0</v>
      </c>
      <c r="AA3221" s="46">
        <v>0</v>
      </c>
      <c r="AB3221" s="46">
        <v>0</v>
      </c>
      <c r="AC3221" s="46">
        <v>0</v>
      </c>
      <c r="AD3221" s="46">
        <v>0</v>
      </c>
      <c r="AE3221" s="46">
        <v>0</v>
      </c>
      <c r="AF3221" s="46">
        <v>0</v>
      </c>
      <c r="AG3221" s="46">
        <v>3043.18</v>
      </c>
      <c r="AH3221" s="46">
        <v>3043.18</v>
      </c>
      <c r="AI3221" s="46">
        <v>17934.829999999998</v>
      </c>
      <c r="AJ3221" s="46">
        <v>10506.21</v>
      </c>
      <c r="AK3221" s="46">
        <v>2502.17</v>
      </c>
      <c r="AL3221" s="46">
        <v>8701.17</v>
      </c>
      <c r="AM3221" s="46">
        <v>0</v>
      </c>
    </row>
    <row r="3222" spans="5:39" x14ac:dyDescent="0.2">
      <c r="E3222" s="47">
        <v>322</v>
      </c>
      <c r="F3222" s="47">
        <v>334</v>
      </c>
      <c r="G3222" s="47" t="s">
        <v>253</v>
      </c>
      <c r="H3222" s="47" t="s">
        <v>356</v>
      </c>
      <c r="I3222" s="47" t="s">
        <v>729</v>
      </c>
      <c r="J3222" s="533">
        <v>60000028</v>
      </c>
      <c r="K3222" s="14" t="s">
        <v>37</v>
      </c>
      <c r="L3222" s="14" t="s">
        <v>31</v>
      </c>
      <c r="M3222" s="45">
        <v>3222</v>
      </c>
      <c r="N3222" s="45">
        <v>1</v>
      </c>
      <c r="O3222" s="48">
        <v>2502.17</v>
      </c>
      <c r="P3222" s="48"/>
      <c r="Q3222" s="12">
        <v>0</v>
      </c>
      <c r="R3222" s="46">
        <v>6171.5950000000003</v>
      </c>
      <c r="T3222" s="59">
        <v>0</v>
      </c>
      <c r="U3222" s="14">
        <v>0</v>
      </c>
      <c r="V3222" s="59" t="s">
        <v>175</v>
      </c>
      <c r="Y3222" s="46">
        <v>0</v>
      </c>
      <c r="Z3222" s="46">
        <v>0</v>
      </c>
      <c r="AA3222" s="46">
        <v>0</v>
      </c>
      <c r="AB3222" s="46">
        <v>0</v>
      </c>
      <c r="AC3222" s="46">
        <v>0</v>
      </c>
      <c r="AD3222" s="46">
        <v>0</v>
      </c>
      <c r="AE3222" s="46">
        <v>0</v>
      </c>
      <c r="AF3222" s="46">
        <v>0</v>
      </c>
      <c r="AG3222" s="46">
        <v>0</v>
      </c>
      <c r="AH3222" s="46">
        <v>3043.18</v>
      </c>
      <c r="AI3222" s="46">
        <v>3043.18</v>
      </c>
      <c r="AJ3222" s="46">
        <v>17934.830000000002</v>
      </c>
      <c r="AK3222" s="46">
        <v>10506.21</v>
      </c>
      <c r="AL3222" s="46">
        <v>2502.17</v>
      </c>
      <c r="AM3222" s="46">
        <v>3480.4680000000003</v>
      </c>
    </row>
    <row r="3223" spans="5:39" x14ac:dyDescent="0.2">
      <c r="E3223" s="47">
        <v>322</v>
      </c>
      <c r="F3223" s="47">
        <v>334</v>
      </c>
      <c r="G3223" s="47" t="s">
        <v>253</v>
      </c>
      <c r="H3223" s="47" t="s">
        <v>356</v>
      </c>
      <c r="I3223" s="47" t="s">
        <v>729</v>
      </c>
      <c r="J3223" s="533">
        <v>60000028</v>
      </c>
      <c r="K3223" s="14" t="s">
        <v>65</v>
      </c>
      <c r="L3223" s="14" t="s">
        <v>31</v>
      </c>
      <c r="M3223" s="45">
        <v>3223</v>
      </c>
      <c r="N3223" s="45">
        <v>1</v>
      </c>
      <c r="O3223" s="52">
        <v>8701.1699999999928</v>
      </c>
      <c r="P3223" s="48">
        <v>3480.4680000000003</v>
      </c>
      <c r="Q3223" s="12">
        <v>0</v>
      </c>
      <c r="R3223" s="46">
        <v>1450.1949999999988</v>
      </c>
      <c r="T3223" s="59">
        <v>0</v>
      </c>
      <c r="U3223" s="14">
        <v>0</v>
      </c>
      <c r="V3223" s="59" t="s">
        <v>175</v>
      </c>
      <c r="X3223" s="46">
        <v>0</v>
      </c>
      <c r="Y3223" s="46">
        <v>0</v>
      </c>
      <c r="Z3223" s="46">
        <v>0</v>
      </c>
      <c r="AA3223" s="46">
        <v>0</v>
      </c>
      <c r="AB3223" s="46">
        <v>0</v>
      </c>
      <c r="AC3223" s="46">
        <v>0</v>
      </c>
      <c r="AD3223" s="46">
        <v>0</v>
      </c>
      <c r="AE3223" s="46">
        <v>0</v>
      </c>
      <c r="AF3223" s="46">
        <v>0</v>
      </c>
      <c r="AG3223" s="46">
        <v>0</v>
      </c>
      <c r="AH3223" s="46">
        <v>0</v>
      </c>
      <c r="AI3223" s="46">
        <v>0</v>
      </c>
      <c r="AJ3223" s="46">
        <v>0</v>
      </c>
      <c r="AK3223" s="46">
        <v>0</v>
      </c>
      <c r="AL3223" s="46">
        <v>8701.1699999999928</v>
      </c>
      <c r="AM3223" s="46">
        <v>0</v>
      </c>
    </row>
    <row r="3224" spans="5:39" x14ac:dyDescent="0.2">
      <c r="E3224" s="47">
        <v>322</v>
      </c>
      <c r="F3224" s="47">
        <v>334</v>
      </c>
      <c r="G3224" s="47" t="s">
        <v>253</v>
      </c>
      <c r="H3224" s="47" t="s">
        <v>356</v>
      </c>
      <c r="I3224" s="47" t="s">
        <v>729</v>
      </c>
      <c r="J3224" s="533">
        <v>60000028</v>
      </c>
      <c r="K3224" s="14" t="s">
        <v>64</v>
      </c>
      <c r="L3224" s="14" t="s">
        <v>57</v>
      </c>
      <c r="M3224" s="45">
        <v>3224</v>
      </c>
      <c r="N3224" s="45">
        <v>1</v>
      </c>
      <c r="O3224" s="46">
        <v>541.00999999999976</v>
      </c>
      <c r="Q3224" s="12">
        <v>0</v>
      </c>
      <c r="T3224" s="59">
        <v>0</v>
      </c>
      <c r="U3224" s="14">
        <v>0</v>
      </c>
      <c r="V3224" s="59" t="s">
        <v>175</v>
      </c>
      <c r="X3224" s="46">
        <v>0</v>
      </c>
      <c r="Y3224" s="46">
        <v>0</v>
      </c>
      <c r="Z3224" s="46">
        <v>0</v>
      </c>
      <c r="AA3224" s="46">
        <v>0</v>
      </c>
      <c r="AB3224" s="46">
        <v>0</v>
      </c>
      <c r="AC3224" s="46">
        <v>0</v>
      </c>
      <c r="AD3224" s="46">
        <v>0</v>
      </c>
      <c r="AE3224" s="46">
        <v>0</v>
      </c>
      <c r="AF3224" s="46">
        <v>0</v>
      </c>
      <c r="AG3224" s="46">
        <v>3043.18</v>
      </c>
      <c r="AH3224" s="46">
        <v>3043.18</v>
      </c>
      <c r="AI3224" s="46">
        <v>3043.18</v>
      </c>
      <c r="AJ3224" s="46">
        <v>0</v>
      </c>
      <c r="AK3224" s="46">
        <v>0</v>
      </c>
      <c r="AL3224" s="46">
        <v>541.00999999999976</v>
      </c>
      <c r="AM3224" s="46">
        <v>0</v>
      </c>
    </row>
    <row r="3225" spans="5:39" x14ac:dyDescent="0.2">
      <c r="E3225" s="47">
        <v>322</v>
      </c>
      <c r="F3225" s="47">
        <v>334</v>
      </c>
      <c r="G3225" s="47" t="s">
        <v>253</v>
      </c>
      <c r="H3225" s="47" t="s">
        <v>356</v>
      </c>
      <c r="I3225" s="47" t="s">
        <v>729</v>
      </c>
      <c r="J3225" s="533">
        <v>60000028</v>
      </c>
      <c r="K3225" s="14" t="s">
        <v>64</v>
      </c>
      <c r="L3225" s="14" t="s">
        <v>54</v>
      </c>
      <c r="M3225" s="45">
        <v>3225</v>
      </c>
      <c r="N3225" s="45">
        <v>1</v>
      </c>
      <c r="O3225" s="46">
        <v>7314.16</v>
      </c>
      <c r="Q3225" s="12">
        <v>0</v>
      </c>
      <c r="T3225" s="59">
        <v>0</v>
      </c>
      <c r="U3225" s="14">
        <v>0</v>
      </c>
      <c r="V3225" s="59" t="s">
        <v>175</v>
      </c>
      <c r="X3225" s="46">
        <v>0</v>
      </c>
      <c r="Y3225" s="46">
        <v>0</v>
      </c>
      <c r="Z3225" s="46">
        <v>0</v>
      </c>
      <c r="AA3225" s="46">
        <v>0</v>
      </c>
      <c r="AB3225" s="46">
        <v>0</v>
      </c>
      <c r="AC3225" s="46">
        <v>0</v>
      </c>
      <c r="AD3225" s="46">
        <v>0</v>
      </c>
      <c r="AE3225" s="46">
        <v>0</v>
      </c>
      <c r="AF3225" s="46">
        <v>0</v>
      </c>
      <c r="AG3225" s="46">
        <v>0</v>
      </c>
      <c r="AH3225" s="46">
        <v>0</v>
      </c>
      <c r="AI3225" s="46">
        <v>14891.65</v>
      </c>
      <c r="AJ3225" s="46">
        <v>10224.209999999999</v>
      </c>
      <c r="AK3225" s="46">
        <v>1938.17</v>
      </c>
      <c r="AL3225" s="46">
        <v>7314.16</v>
      </c>
      <c r="AM3225" s="46">
        <v>4374.7019999999993</v>
      </c>
    </row>
    <row r="3226" spans="5:39" x14ac:dyDescent="0.2">
      <c r="E3226" s="47">
        <v>322</v>
      </c>
      <c r="F3226" s="47">
        <v>334</v>
      </c>
      <c r="G3226" s="47" t="s">
        <v>253</v>
      </c>
      <c r="H3226" s="47" t="s">
        <v>356</v>
      </c>
      <c r="I3226" s="47" t="s">
        <v>729</v>
      </c>
      <c r="J3226" s="533">
        <v>60000028</v>
      </c>
      <c r="K3226" s="14" t="s">
        <v>64</v>
      </c>
      <c r="L3226" s="14" t="s">
        <v>58</v>
      </c>
      <c r="M3226" s="45">
        <v>3226</v>
      </c>
      <c r="N3226" s="45">
        <v>1</v>
      </c>
      <c r="O3226" s="46">
        <v>845.99999999999091</v>
      </c>
      <c r="Q3226" s="12">
        <v>0</v>
      </c>
      <c r="T3226" s="59">
        <v>0</v>
      </c>
      <c r="U3226" s="14">
        <v>0</v>
      </c>
      <c r="V3226" s="59" t="s">
        <v>175</v>
      </c>
      <c r="X3226" s="46">
        <v>0</v>
      </c>
      <c r="Y3226" s="46">
        <v>0</v>
      </c>
      <c r="Z3226" s="46">
        <v>0</v>
      </c>
      <c r="AA3226" s="46">
        <v>0</v>
      </c>
      <c r="AB3226" s="46">
        <v>0</v>
      </c>
      <c r="AC3226" s="46">
        <v>0</v>
      </c>
      <c r="AD3226" s="46">
        <v>0</v>
      </c>
      <c r="AE3226" s="46">
        <v>0</v>
      </c>
      <c r="AF3226" s="46">
        <v>0</v>
      </c>
      <c r="AG3226" s="46">
        <v>0</v>
      </c>
      <c r="AH3226" s="46">
        <v>0</v>
      </c>
      <c r="AI3226" s="46">
        <v>0</v>
      </c>
      <c r="AJ3226" s="46">
        <v>281.99999999999272</v>
      </c>
      <c r="AK3226" s="46">
        <v>563.99999999999091</v>
      </c>
      <c r="AL3226" s="46">
        <v>845.99999999999091</v>
      </c>
      <c r="AM3226" s="46">
        <v>845.99999999999091</v>
      </c>
    </row>
    <row r="3227" spans="5:39" x14ac:dyDescent="0.2">
      <c r="E3227" s="47">
        <v>322</v>
      </c>
      <c r="F3227" s="47">
        <v>334</v>
      </c>
      <c r="G3227" s="47" t="s">
        <v>253</v>
      </c>
      <c r="H3227" s="47" t="s">
        <v>356</v>
      </c>
      <c r="I3227" s="47" t="s">
        <v>729</v>
      </c>
      <c r="J3227" s="533">
        <v>60000028</v>
      </c>
      <c r="K3227" s="14" t="s">
        <v>67</v>
      </c>
      <c r="L3227" s="14" t="s">
        <v>67</v>
      </c>
      <c r="M3227" s="45">
        <v>3227</v>
      </c>
      <c r="N3227" s="45">
        <v>1</v>
      </c>
      <c r="O3227" s="53">
        <v>0</v>
      </c>
      <c r="P3227" s="54">
        <v>0</v>
      </c>
      <c r="Q3227" s="55">
        <v>0</v>
      </c>
      <c r="R3227" s="56">
        <v>0</v>
      </c>
      <c r="S3227" s="57">
        <v>0</v>
      </c>
      <c r="T3227" s="60">
        <v>0</v>
      </c>
      <c r="U3227" s="14">
        <v>0</v>
      </c>
      <c r="V3227" s="60" t="s">
        <v>175</v>
      </c>
      <c r="Y3227" s="46">
        <v>0</v>
      </c>
      <c r="Z3227" s="46">
        <v>0</v>
      </c>
      <c r="AA3227" s="46">
        <v>0</v>
      </c>
      <c r="AB3227" s="46">
        <v>0</v>
      </c>
      <c r="AC3227" s="46">
        <v>0</v>
      </c>
      <c r="AD3227" s="46">
        <v>0</v>
      </c>
      <c r="AE3227" s="46">
        <v>0</v>
      </c>
      <c r="AF3227" s="46">
        <v>0</v>
      </c>
      <c r="AG3227" s="46">
        <v>0</v>
      </c>
      <c r="AH3227" s="46">
        <v>0</v>
      </c>
      <c r="AI3227" s="46">
        <v>0</v>
      </c>
      <c r="AJ3227" s="46">
        <v>0</v>
      </c>
      <c r="AK3227" s="46">
        <v>0</v>
      </c>
      <c r="AL3227" s="46">
        <v>0</v>
      </c>
      <c r="AM3227" s="46">
        <v>0</v>
      </c>
    </row>
    <row r="3228" spans="5:39" x14ac:dyDescent="0.2">
      <c r="E3228" s="14">
        <v>323</v>
      </c>
      <c r="F3228" s="14">
        <v>335</v>
      </c>
      <c r="G3228" s="14" t="s">
        <v>253</v>
      </c>
      <c r="H3228" s="14" t="s">
        <v>321</v>
      </c>
      <c r="I3228" s="14" t="s">
        <v>730</v>
      </c>
      <c r="J3228" s="531">
        <v>60000029</v>
      </c>
      <c r="K3228" s="14" t="s">
        <v>59</v>
      </c>
      <c r="L3228" s="14" t="s">
        <v>57</v>
      </c>
      <c r="M3228" s="45">
        <v>3228</v>
      </c>
      <c r="N3228" s="45">
        <v>1</v>
      </c>
      <c r="O3228" s="46">
        <v>1674.77</v>
      </c>
      <c r="Q3228" s="12">
        <v>0</v>
      </c>
      <c r="T3228" s="59">
        <v>0</v>
      </c>
      <c r="U3228" s="14">
        <v>0</v>
      </c>
      <c r="V3228" s="59" t="s">
        <v>174</v>
      </c>
      <c r="Y3228" s="46">
        <v>0</v>
      </c>
      <c r="Z3228" s="46">
        <v>0</v>
      </c>
      <c r="AA3228" s="46">
        <v>0</v>
      </c>
      <c r="AB3228" s="46">
        <v>0</v>
      </c>
      <c r="AC3228" s="46">
        <v>0</v>
      </c>
      <c r="AD3228" s="46">
        <v>0</v>
      </c>
      <c r="AE3228" s="46">
        <v>0</v>
      </c>
      <c r="AF3228" s="46">
        <v>0</v>
      </c>
      <c r="AG3228" s="46">
        <v>1674.77</v>
      </c>
      <c r="AH3228" s="46">
        <v>1674.77</v>
      </c>
      <c r="AI3228" s="46">
        <v>1674.77</v>
      </c>
      <c r="AJ3228" s="46">
        <v>1674.77</v>
      </c>
      <c r="AK3228" s="46">
        <v>1674.77</v>
      </c>
      <c r="AL3228" s="46">
        <v>1674.77</v>
      </c>
      <c r="AM3228" s="46">
        <v>0</v>
      </c>
    </row>
    <row r="3229" spans="5:39" x14ac:dyDescent="0.2">
      <c r="E3229" s="47">
        <v>323</v>
      </c>
      <c r="F3229" s="47">
        <v>335</v>
      </c>
      <c r="G3229" s="47" t="s">
        <v>253</v>
      </c>
      <c r="H3229" s="47" t="s">
        <v>321</v>
      </c>
      <c r="I3229" s="47" t="s">
        <v>730</v>
      </c>
      <c r="J3229" s="533">
        <v>60000029</v>
      </c>
      <c r="K3229" s="14" t="s">
        <v>59</v>
      </c>
      <c r="L3229" s="14" t="s">
        <v>54</v>
      </c>
      <c r="M3229" s="45">
        <v>3229</v>
      </c>
      <c r="N3229" s="45">
        <v>1</v>
      </c>
      <c r="O3229" s="46">
        <v>4066.75</v>
      </c>
      <c r="Q3229" s="12">
        <v>0</v>
      </c>
      <c r="T3229" s="59">
        <v>0</v>
      </c>
      <c r="U3229" s="14">
        <v>0</v>
      </c>
      <c r="V3229" s="59" t="s">
        <v>174</v>
      </c>
      <c r="Y3229" s="46">
        <v>0</v>
      </c>
      <c r="Z3229" s="46">
        <v>0</v>
      </c>
      <c r="AA3229" s="46">
        <v>0</v>
      </c>
      <c r="AB3229" s="46">
        <v>0</v>
      </c>
      <c r="AC3229" s="46">
        <v>0</v>
      </c>
      <c r="AD3229" s="46">
        <v>0</v>
      </c>
      <c r="AE3229" s="46">
        <v>0</v>
      </c>
      <c r="AF3229" s="46">
        <v>0</v>
      </c>
      <c r="AG3229" s="46">
        <v>0</v>
      </c>
      <c r="AH3229" s="46">
        <v>0</v>
      </c>
      <c r="AI3229" s="46">
        <v>9659.16</v>
      </c>
      <c r="AJ3229" s="46">
        <v>3468.39</v>
      </c>
      <c r="AK3229" s="46">
        <v>3381.5</v>
      </c>
      <c r="AL3229" s="46">
        <v>4066.75</v>
      </c>
      <c r="AM3229" s="46">
        <v>0</v>
      </c>
    </row>
    <row r="3230" spans="5:39" x14ac:dyDescent="0.2">
      <c r="E3230" s="47">
        <v>323</v>
      </c>
      <c r="F3230" s="47">
        <v>335</v>
      </c>
      <c r="G3230" s="47" t="s">
        <v>253</v>
      </c>
      <c r="H3230" s="47" t="s">
        <v>321</v>
      </c>
      <c r="I3230" s="47" t="s">
        <v>730</v>
      </c>
      <c r="J3230" s="533">
        <v>60000029</v>
      </c>
      <c r="K3230" s="14" t="s">
        <v>59</v>
      </c>
      <c r="L3230" s="14" t="s">
        <v>58</v>
      </c>
      <c r="M3230" s="45">
        <v>3230</v>
      </c>
      <c r="N3230" s="45">
        <v>1</v>
      </c>
      <c r="O3230" s="46">
        <v>282</v>
      </c>
      <c r="Q3230" s="12">
        <v>0</v>
      </c>
      <c r="T3230" s="59">
        <v>0</v>
      </c>
      <c r="U3230" s="14">
        <v>0</v>
      </c>
      <c r="V3230" s="59" t="s">
        <v>174</v>
      </c>
      <c r="Y3230" s="46">
        <v>0</v>
      </c>
      <c r="Z3230" s="46">
        <v>0</v>
      </c>
      <c r="AA3230" s="46">
        <v>0</v>
      </c>
      <c r="AB3230" s="46">
        <v>0</v>
      </c>
      <c r="AC3230" s="46">
        <v>0</v>
      </c>
      <c r="AD3230" s="46">
        <v>0</v>
      </c>
      <c r="AE3230" s="46">
        <v>0</v>
      </c>
      <c r="AF3230" s="46">
        <v>0</v>
      </c>
      <c r="AG3230" s="46">
        <v>0</v>
      </c>
      <c r="AH3230" s="46">
        <v>0</v>
      </c>
      <c r="AI3230" s="46">
        <v>0</v>
      </c>
      <c r="AJ3230" s="46">
        <v>282</v>
      </c>
      <c r="AK3230" s="46">
        <v>282.00000000000045</v>
      </c>
      <c r="AL3230" s="46">
        <v>282</v>
      </c>
      <c r="AM3230" s="46">
        <v>0</v>
      </c>
    </row>
    <row r="3231" spans="5:39" x14ac:dyDescent="0.2">
      <c r="E3231" s="47">
        <v>323</v>
      </c>
      <c r="F3231" s="47">
        <v>335</v>
      </c>
      <c r="G3231" s="47" t="s">
        <v>253</v>
      </c>
      <c r="H3231" s="47" t="s">
        <v>321</v>
      </c>
      <c r="I3231" s="47" t="s">
        <v>730</v>
      </c>
      <c r="J3231" s="533">
        <v>60000029</v>
      </c>
      <c r="K3231" s="14" t="s">
        <v>59</v>
      </c>
      <c r="L3231" s="14" t="s">
        <v>31</v>
      </c>
      <c r="M3231" s="45">
        <v>3231</v>
      </c>
      <c r="N3231" s="45">
        <v>1</v>
      </c>
      <c r="O3231" s="48">
        <v>6023.52</v>
      </c>
      <c r="Q3231" s="12">
        <v>0</v>
      </c>
      <c r="R3231" s="46">
        <v>5245.0700000000006</v>
      </c>
      <c r="T3231" s="59">
        <v>0</v>
      </c>
      <c r="U3231" s="14">
        <v>0</v>
      </c>
      <c r="V3231" s="59" t="s">
        <v>174</v>
      </c>
      <c r="X3231" s="46">
        <v>0</v>
      </c>
      <c r="Y3231" s="46">
        <v>0</v>
      </c>
      <c r="Z3231" s="46">
        <v>0</v>
      </c>
      <c r="AA3231" s="46">
        <v>0</v>
      </c>
      <c r="AB3231" s="46">
        <v>0</v>
      </c>
      <c r="AC3231" s="46">
        <v>0</v>
      </c>
      <c r="AD3231" s="46">
        <v>0</v>
      </c>
      <c r="AE3231" s="46">
        <v>0</v>
      </c>
      <c r="AF3231" s="46">
        <v>0</v>
      </c>
      <c r="AG3231" s="46">
        <v>1674.77</v>
      </c>
      <c r="AH3231" s="46">
        <v>1674.77</v>
      </c>
      <c r="AI3231" s="46">
        <v>11333.93</v>
      </c>
      <c r="AJ3231" s="46">
        <v>5425.16</v>
      </c>
      <c r="AK3231" s="46">
        <v>5338.27</v>
      </c>
      <c r="AL3231" s="46">
        <v>6023.52</v>
      </c>
      <c r="AM3231" s="46">
        <v>0</v>
      </c>
    </row>
    <row r="3232" spans="5:39" x14ac:dyDescent="0.2">
      <c r="E3232" s="47">
        <v>323</v>
      </c>
      <c r="F3232" s="47">
        <v>335</v>
      </c>
      <c r="G3232" s="47" t="s">
        <v>253</v>
      </c>
      <c r="H3232" s="47" t="s">
        <v>321</v>
      </c>
      <c r="I3232" s="47" t="s">
        <v>730</v>
      </c>
      <c r="J3232" s="533">
        <v>60000029</v>
      </c>
      <c r="K3232" s="14" t="s">
        <v>37</v>
      </c>
      <c r="L3232" s="14" t="s">
        <v>31</v>
      </c>
      <c r="M3232" s="45">
        <v>3232</v>
      </c>
      <c r="N3232" s="45">
        <v>1</v>
      </c>
      <c r="O3232" s="48">
        <v>5338.27</v>
      </c>
      <c r="P3232" s="48"/>
      <c r="Q3232" s="12">
        <v>0</v>
      </c>
      <c r="R3232" s="46">
        <v>4241.1500000000005</v>
      </c>
      <c r="T3232" s="59">
        <v>0</v>
      </c>
      <c r="U3232" s="14">
        <v>0</v>
      </c>
      <c r="V3232" s="59" t="s">
        <v>174</v>
      </c>
      <c r="Y3232" s="46">
        <v>0</v>
      </c>
      <c r="Z3232" s="46">
        <v>0</v>
      </c>
      <c r="AA3232" s="46">
        <v>0</v>
      </c>
      <c r="AB3232" s="46">
        <v>0</v>
      </c>
      <c r="AC3232" s="46">
        <v>0</v>
      </c>
      <c r="AD3232" s="46">
        <v>0</v>
      </c>
      <c r="AE3232" s="46">
        <v>0</v>
      </c>
      <c r="AF3232" s="46">
        <v>0</v>
      </c>
      <c r="AG3232" s="46">
        <v>0</v>
      </c>
      <c r="AH3232" s="46">
        <v>0</v>
      </c>
      <c r="AI3232" s="46">
        <v>5024.3100000000004</v>
      </c>
      <c r="AJ3232" s="46">
        <v>0</v>
      </c>
      <c r="AK3232" s="46">
        <v>15084.32</v>
      </c>
      <c r="AL3232" s="46">
        <v>5338.27</v>
      </c>
      <c r="AM3232" s="46">
        <v>3614.1120000000001</v>
      </c>
    </row>
    <row r="3233" spans="5:39" x14ac:dyDescent="0.2">
      <c r="E3233" s="47">
        <v>323</v>
      </c>
      <c r="F3233" s="47">
        <v>335</v>
      </c>
      <c r="G3233" s="47" t="s">
        <v>253</v>
      </c>
      <c r="H3233" s="47" t="s">
        <v>321</v>
      </c>
      <c r="I3233" s="47" t="s">
        <v>730</v>
      </c>
      <c r="J3233" s="533">
        <v>60000029</v>
      </c>
      <c r="K3233" s="14" t="s">
        <v>65</v>
      </c>
      <c r="L3233" s="14" t="s">
        <v>31</v>
      </c>
      <c r="M3233" s="45">
        <v>3233</v>
      </c>
      <c r="N3233" s="45">
        <v>1</v>
      </c>
      <c r="O3233" s="52">
        <v>6023.52</v>
      </c>
      <c r="P3233" s="48">
        <v>3614.1120000000001</v>
      </c>
      <c r="Q3233" s="12">
        <v>0</v>
      </c>
      <c r="R3233" s="46">
        <v>1003.9200000000001</v>
      </c>
      <c r="T3233" s="59">
        <v>0</v>
      </c>
      <c r="U3233" s="14">
        <v>0</v>
      </c>
      <c r="V3233" s="59" t="s">
        <v>174</v>
      </c>
      <c r="X3233" s="46">
        <v>0</v>
      </c>
      <c r="Y3233" s="46">
        <v>0</v>
      </c>
      <c r="Z3233" s="46">
        <v>0</v>
      </c>
      <c r="AA3233" s="46">
        <v>0</v>
      </c>
      <c r="AB3233" s="46">
        <v>0</v>
      </c>
      <c r="AC3233" s="46">
        <v>0</v>
      </c>
      <c r="AD3233" s="46">
        <v>0</v>
      </c>
      <c r="AE3233" s="46">
        <v>0</v>
      </c>
      <c r="AF3233" s="46">
        <v>0</v>
      </c>
      <c r="AG3233" s="46">
        <v>0</v>
      </c>
      <c r="AH3233" s="46">
        <v>0</v>
      </c>
      <c r="AI3233" s="46">
        <v>0</v>
      </c>
      <c r="AJ3233" s="46">
        <v>0</v>
      </c>
      <c r="AK3233" s="46">
        <v>0</v>
      </c>
      <c r="AL3233" s="46">
        <v>6023.52</v>
      </c>
      <c r="AM3233" s="46">
        <v>0</v>
      </c>
    </row>
    <row r="3234" spans="5:39" x14ac:dyDescent="0.2">
      <c r="E3234" s="47">
        <v>323</v>
      </c>
      <c r="F3234" s="47">
        <v>335</v>
      </c>
      <c r="G3234" s="47" t="s">
        <v>253</v>
      </c>
      <c r="H3234" s="47" t="s">
        <v>321</v>
      </c>
      <c r="I3234" s="47" t="s">
        <v>730</v>
      </c>
      <c r="J3234" s="533">
        <v>60000029</v>
      </c>
      <c r="K3234" s="14" t="s">
        <v>64</v>
      </c>
      <c r="L3234" s="14" t="s">
        <v>57</v>
      </c>
      <c r="M3234" s="45">
        <v>3234</v>
      </c>
      <c r="N3234" s="45">
        <v>1</v>
      </c>
      <c r="O3234" s="46">
        <v>0</v>
      </c>
      <c r="Q3234" s="12">
        <v>0</v>
      </c>
      <c r="T3234" s="59">
        <v>0</v>
      </c>
      <c r="U3234" s="14">
        <v>0</v>
      </c>
      <c r="V3234" s="59" t="s">
        <v>174</v>
      </c>
      <c r="X3234" s="46">
        <v>0</v>
      </c>
      <c r="Y3234" s="46">
        <v>0</v>
      </c>
      <c r="Z3234" s="46">
        <v>0</v>
      </c>
      <c r="AA3234" s="46">
        <v>0</v>
      </c>
      <c r="AB3234" s="46">
        <v>0</v>
      </c>
      <c r="AC3234" s="46">
        <v>0</v>
      </c>
      <c r="AD3234" s="46">
        <v>0</v>
      </c>
      <c r="AE3234" s="46">
        <v>0</v>
      </c>
      <c r="AF3234" s="46">
        <v>0</v>
      </c>
      <c r="AG3234" s="46">
        <v>1674.77</v>
      </c>
      <c r="AH3234" s="46">
        <v>3349.54</v>
      </c>
      <c r="AI3234" s="46">
        <v>0</v>
      </c>
      <c r="AJ3234" s="46">
        <v>1674.77</v>
      </c>
      <c r="AK3234" s="46">
        <v>0</v>
      </c>
      <c r="AL3234" s="46">
        <v>0</v>
      </c>
      <c r="AM3234" s="46">
        <v>0</v>
      </c>
    </row>
    <row r="3235" spans="5:39" x14ac:dyDescent="0.2">
      <c r="E3235" s="47">
        <v>323</v>
      </c>
      <c r="F3235" s="47">
        <v>335</v>
      </c>
      <c r="G3235" s="47" t="s">
        <v>253</v>
      </c>
      <c r="H3235" s="47" t="s">
        <v>321</v>
      </c>
      <c r="I3235" s="47" t="s">
        <v>730</v>
      </c>
      <c r="J3235" s="533">
        <v>60000029</v>
      </c>
      <c r="K3235" s="14" t="s">
        <v>64</v>
      </c>
      <c r="L3235" s="14" t="s">
        <v>54</v>
      </c>
      <c r="M3235" s="45">
        <v>3235</v>
      </c>
      <c r="N3235" s="45">
        <v>1</v>
      </c>
      <c r="O3235" s="46">
        <v>5177.5200000000004</v>
      </c>
      <c r="Q3235" s="12">
        <v>0</v>
      </c>
      <c r="T3235" s="59">
        <v>0</v>
      </c>
      <c r="U3235" s="14">
        <v>0</v>
      </c>
      <c r="V3235" s="59" t="s">
        <v>174</v>
      </c>
      <c r="X3235" s="46">
        <v>0</v>
      </c>
      <c r="Y3235" s="46">
        <v>0</v>
      </c>
      <c r="Z3235" s="46">
        <v>0</v>
      </c>
      <c r="AA3235" s="46">
        <v>0</v>
      </c>
      <c r="AB3235" s="46">
        <v>0</v>
      </c>
      <c r="AC3235" s="46">
        <v>0</v>
      </c>
      <c r="AD3235" s="46">
        <v>0</v>
      </c>
      <c r="AE3235" s="46">
        <v>0</v>
      </c>
      <c r="AF3235" s="46">
        <v>0</v>
      </c>
      <c r="AG3235" s="46">
        <v>0</v>
      </c>
      <c r="AH3235" s="46">
        <v>0</v>
      </c>
      <c r="AI3235" s="46">
        <v>9659.16</v>
      </c>
      <c r="AJ3235" s="46">
        <v>13127.55</v>
      </c>
      <c r="AK3235" s="46">
        <v>4774.2700000000004</v>
      </c>
      <c r="AL3235" s="46">
        <v>5177.5200000000004</v>
      </c>
      <c r="AM3235" s="46">
        <v>1563.4080000000004</v>
      </c>
    </row>
    <row r="3236" spans="5:39" x14ac:dyDescent="0.2">
      <c r="E3236" s="47">
        <v>323</v>
      </c>
      <c r="F3236" s="47">
        <v>335</v>
      </c>
      <c r="G3236" s="47" t="s">
        <v>253</v>
      </c>
      <c r="H3236" s="47" t="s">
        <v>321</v>
      </c>
      <c r="I3236" s="47" t="s">
        <v>730</v>
      </c>
      <c r="J3236" s="533">
        <v>60000029</v>
      </c>
      <c r="K3236" s="14" t="s">
        <v>64</v>
      </c>
      <c r="L3236" s="14" t="s">
        <v>58</v>
      </c>
      <c r="M3236" s="45">
        <v>3236</v>
      </c>
      <c r="N3236" s="45">
        <v>1</v>
      </c>
      <c r="O3236" s="46">
        <v>846</v>
      </c>
      <c r="Q3236" s="12">
        <v>0</v>
      </c>
      <c r="T3236" s="59">
        <v>0</v>
      </c>
      <c r="U3236" s="14">
        <v>0</v>
      </c>
      <c r="V3236" s="59" t="s">
        <v>174</v>
      </c>
      <c r="X3236" s="46">
        <v>0</v>
      </c>
      <c r="Y3236" s="46">
        <v>0</v>
      </c>
      <c r="Z3236" s="46">
        <v>0</v>
      </c>
      <c r="AA3236" s="46">
        <v>0</v>
      </c>
      <c r="AB3236" s="46">
        <v>0</v>
      </c>
      <c r="AC3236" s="46">
        <v>0</v>
      </c>
      <c r="AD3236" s="46">
        <v>0</v>
      </c>
      <c r="AE3236" s="46">
        <v>0</v>
      </c>
      <c r="AF3236" s="46">
        <v>0</v>
      </c>
      <c r="AG3236" s="46">
        <v>0</v>
      </c>
      <c r="AH3236" s="46">
        <v>0</v>
      </c>
      <c r="AI3236" s="46">
        <v>0</v>
      </c>
      <c r="AJ3236" s="46">
        <v>282</v>
      </c>
      <c r="AK3236" s="46">
        <v>564</v>
      </c>
      <c r="AL3236" s="46">
        <v>846</v>
      </c>
      <c r="AM3236" s="46">
        <v>845.99999999999909</v>
      </c>
    </row>
    <row r="3237" spans="5:39" x14ac:dyDescent="0.2">
      <c r="E3237" s="47">
        <v>323</v>
      </c>
      <c r="F3237" s="47">
        <v>335</v>
      </c>
      <c r="G3237" s="47" t="s">
        <v>253</v>
      </c>
      <c r="H3237" s="47" t="s">
        <v>321</v>
      </c>
      <c r="I3237" s="47" t="s">
        <v>730</v>
      </c>
      <c r="J3237" s="533">
        <v>60000029</v>
      </c>
      <c r="K3237" s="14" t="s">
        <v>67</v>
      </c>
      <c r="L3237" s="14" t="s">
        <v>67</v>
      </c>
      <c r="M3237" s="45">
        <v>3237</v>
      </c>
      <c r="N3237" s="45">
        <v>1</v>
      </c>
      <c r="O3237" s="53">
        <v>0</v>
      </c>
      <c r="P3237" s="54">
        <v>0</v>
      </c>
      <c r="Q3237" s="55">
        <v>0</v>
      </c>
      <c r="R3237" s="56">
        <v>0</v>
      </c>
      <c r="S3237" s="57">
        <v>0</v>
      </c>
      <c r="T3237" s="60">
        <v>0</v>
      </c>
      <c r="U3237" s="14">
        <v>0</v>
      </c>
      <c r="V3237" s="60" t="s">
        <v>174</v>
      </c>
      <c r="Y3237" s="46">
        <v>0</v>
      </c>
      <c r="Z3237" s="46">
        <v>0</v>
      </c>
      <c r="AA3237" s="46">
        <v>0</v>
      </c>
      <c r="AB3237" s="46">
        <v>0</v>
      </c>
      <c r="AC3237" s="46">
        <v>0</v>
      </c>
      <c r="AD3237" s="46">
        <v>0</v>
      </c>
      <c r="AE3237" s="46">
        <v>0</v>
      </c>
      <c r="AF3237" s="46">
        <v>0</v>
      </c>
      <c r="AG3237" s="46">
        <v>0</v>
      </c>
      <c r="AH3237" s="46">
        <v>0</v>
      </c>
      <c r="AI3237" s="46">
        <v>0</v>
      </c>
      <c r="AJ3237" s="46">
        <v>0</v>
      </c>
      <c r="AK3237" s="46">
        <v>0</v>
      </c>
      <c r="AL3237" s="46">
        <v>0</v>
      </c>
      <c r="AM3237" s="46">
        <v>0</v>
      </c>
    </row>
    <row r="3238" spans="5:39" x14ac:dyDescent="0.2">
      <c r="E3238" s="14">
        <v>324</v>
      </c>
      <c r="F3238" s="14">
        <v>336</v>
      </c>
      <c r="G3238" s="14" t="s">
        <v>253</v>
      </c>
      <c r="H3238" s="14" t="s">
        <v>360</v>
      </c>
      <c r="I3238" s="14" t="s">
        <v>731</v>
      </c>
      <c r="J3238" s="531">
        <v>60000030</v>
      </c>
      <c r="K3238" s="14" t="s">
        <v>59</v>
      </c>
      <c r="L3238" s="14" t="s">
        <v>57</v>
      </c>
      <c r="M3238" s="45">
        <v>3238</v>
      </c>
      <c r="N3238" s="45">
        <v>1</v>
      </c>
      <c r="O3238" s="46">
        <v>1725.83</v>
      </c>
      <c r="Q3238" s="12">
        <v>0</v>
      </c>
      <c r="T3238" s="59">
        <v>0</v>
      </c>
      <c r="U3238" s="14">
        <v>0</v>
      </c>
      <c r="V3238" s="59" t="s">
        <v>174</v>
      </c>
      <c r="Y3238" s="46">
        <v>0</v>
      </c>
      <c r="Z3238" s="46">
        <v>0</v>
      </c>
      <c r="AA3238" s="46">
        <v>0</v>
      </c>
      <c r="AB3238" s="46">
        <v>0</v>
      </c>
      <c r="AC3238" s="46">
        <v>0</v>
      </c>
      <c r="AD3238" s="46">
        <v>0</v>
      </c>
      <c r="AE3238" s="46">
        <v>0</v>
      </c>
      <c r="AF3238" s="46">
        <v>0</v>
      </c>
      <c r="AG3238" s="46">
        <v>1725.83</v>
      </c>
      <c r="AH3238" s="46">
        <v>1725.83</v>
      </c>
      <c r="AI3238" s="46">
        <v>1725.83</v>
      </c>
      <c r="AJ3238" s="46">
        <v>1725.83</v>
      </c>
      <c r="AK3238" s="46">
        <v>1725.83</v>
      </c>
      <c r="AL3238" s="46">
        <v>1725.83</v>
      </c>
      <c r="AM3238" s="46">
        <v>0</v>
      </c>
    </row>
    <row r="3239" spans="5:39" x14ac:dyDescent="0.2">
      <c r="E3239" s="47">
        <v>324</v>
      </c>
      <c r="F3239" s="47">
        <v>336</v>
      </c>
      <c r="G3239" s="47" t="s">
        <v>253</v>
      </c>
      <c r="H3239" s="47" t="s">
        <v>360</v>
      </c>
      <c r="I3239" s="47" t="s">
        <v>731</v>
      </c>
      <c r="J3239" s="533">
        <v>60000030</v>
      </c>
      <c r="K3239" s="14" t="s">
        <v>59</v>
      </c>
      <c r="L3239" s="14" t="s">
        <v>54</v>
      </c>
      <c r="M3239" s="45">
        <v>3239</v>
      </c>
      <c r="N3239" s="45">
        <v>1</v>
      </c>
      <c r="O3239" s="46">
        <v>7504.9</v>
      </c>
      <c r="Q3239" s="12">
        <v>0</v>
      </c>
      <c r="T3239" s="59">
        <v>0</v>
      </c>
      <c r="U3239" s="14">
        <v>0</v>
      </c>
      <c r="V3239" s="59" t="s">
        <v>174</v>
      </c>
      <c r="Y3239" s="46">
        <v>0</v>
      </c>
      <c r="Z3239" s="46">
        <v>0</v>
      </c>
      <c r="AA3239" s="46">
        <v>0</v>
      </c>
      <c r="AB3239" s="46">
        <v>0</v>
      </c>
      <c r="AC3239" s="46">
        <v>0</v>
      </c>
      <c r="AD3239" s="46">
        <v>0</v>
      </c>
      <c r="AE3239" s="46">
        <v>0</v>
      </c>
      <c r="AF3239" s="46">
        <v>0</v>
      </c>
      <c r="AG3239" s="46">
        <v>0</v>
      </c>
      <c r="AH3239" s="46">
        <v>0</v>
      </c>
      <c r="AI3239" s="46">
        <v>9816.15</v>
      </c>
      <c r="AJ3239" s="46">
        <v>4215.13</v>
      </c>
      <c r="AK3239" s="46">
        <v>5614.39</v>
      </c>
      <c r="AL3239" s="46">
        <v>7504.9</v>
      </c>
      <c r="AM3239" s="46">
        <v>0</v>
      </c>
    </row>
    <row r="3240" spans="5:39" x14ac:dyDescent="0.2">
      <c r="E3240" s="47">
        <v>324</v>
      </c>
      <c r="F3240" s="47">
        <v>336</v>
      </c>
      <c r="G3240" s="47" t="s">
        <v>253</v>
      </c>
      <c r="H3240" s="47" t="s">
        <v>360</v>
      </c>
      <c r="I3240" s="47" t="s">
        <v>731</v>
      </c>
      <c r="J3240" s="533">
        <v>60000030</v>
      </c>
      <c r="K3240" s="14" t="s">
        <v>59</v>
      </c>
      <c r="L3240" s="14" t="s">
        <v>58</v>
      </c>
      <c r="M3240" s="45">
        <v>3240</v>
      </c>
      <c r="N3240" s="45">
        <v>1</v>
      </c>
      <c r="O3240" s="46">
        <v>282</v>
      </c>
      <c r="Q3240" s="12">
        <v>0</v>
      </c>
      <c r="T3240" s="59">
        <v>0</v>
      </c>
      <c r="U3240" s="14">
        <v>0</v>
      </c>
      <c r="V3240" s="59" t="s">
        <v>174</v>
      </c>
      <c r="Y3240" s="46">
        <v>0</v>
      </c>
      <c r="Z3240" s="46">
        <v>0</v>
      </c>
      <c r="AA3240" s="46">
        <v>0</v>
      </c>
      <c r="AB3240" s="46">
        <v>0</v>
      </c>
      <c r="AC3240" s="46">
        <v>0</v>
      </c>
      <c r="AD3240" s="46">
        <v>0</v>
      </c>
      <c r="AE3240" s="46">
        <v>0</v>
      </c>
      <c r="AF3240" s="46">
        <v>0</v>
      </c>
      <c r="AG3240" s="46">
        <v>0</v>
      </c>
      <c r="AH3240" s="46">
        <v>0</v>
      </c>
      <c r="AI3240" s="46">
        <v>0</v>
      </c>
      <c r="AJ3240" s="46">
        <v>282</v>
      </c>
      <c r="AK3240" s="46">
        <v>282</v>
      </c>
      <c r="AL3240" s="46">
        <v>282</v>
      </c>
      <c r="AM3240" s="46">
        <v>0</v>
      </c>
    </row>
    <row r="3241" spans="5:39" x14ac:dyDescent="0.2">
      <c r="E3241" s="47">
        <v>324</v>
      </c>
      <c r="F3241" s="47">
        <v>336</v>
      </c>
      <c r="G3241" s="47" t="s">
        <v>253</v>
      </c>
      <c r="H3241" s="47" t="s">
        <v>360</v>
      </c>
      <c r="I3241" s="47" t="s">
        <v>731</v>
      </c>
      <c r="J3241" s="533">
        <v>60000030</v>
      </c>
      <c r="K3241" s="14" t="s">
        <v>59</v>
      </c>
      <c r="L3241" s="14" t="s">
        <v>31</v>
      </c>
      <c r="M3241" s="45">
        <v>3241</v>
      </c>
      <c r="N3241" s="45">
        <v>1</v>
      </c>
      <c r="O3241" s="48">
        <v>9512.73</v>
      </c>
      <c r="Q3241" s="12">
        <v>0</v>
      </c>
      <c r="R3241" s="46">
        <v>6391.9250000000002</v>
      </c>
      <c r="T3241" s="59">
        <v>0</v>
      </c>
      <c r="U3241" s="14">
        <v>0</v>
      </c>
      <c r="V3241" s="59" t="s">
        <v>174</v>
      </c>
      <c r="X3241" s="46">
        <v>0</v>
      </c>
      <c r="Y3241" s="46">
        <v>0</v>
      </c>
      <c r="Z3241" s="46">
        <v>0</v>
      </c>
      <c r="AA3241" s="46">
        <v>0</v>
      </c>
      <c r="AB3241" s="46">
        <v>0</v>
      </c>
      <c r="AC3241" s="46">
        <v>0</v>
      </c>
      <c r="AD3241" s="46">
        <v>0</v>
      </c>
      <c r="AE3241" s="46">
        <v>0</v>
      </c>
      <c r="AF3241" s="46">
        <v>0</v>
      </c>
      <c r="AG3241" s="46">
        <v>1725.83</v>
      </c>
      <c r="AH3241" s="46">
        <v>1725.83</v>
      </c>
      <c r="AI3241" s="46">
        <v>11541.98</v>
      </c>
      <c r="AJ3241" s="46">
        <v>6222.96</v>
      </c>
      <c r="AK3241" s="46">
        <v>7622.22</v>
      </c>
      <c r="AL3241" s="46">
        <v>9512.73</v>
      </c>
      <c r="AM3241" s="46">
        <v>0</v>
      </c>
    </row>
    <row r="3242" spans="5:39" x14ac:dyDescent="0.2">
      <c r="E3242" s="47">
        <v>324</v>
      </c>
      <c r="F3242" s="47">
        <v>336</v>
      </c>
      <c r="G3242" s="47" t="s">
        <v>253</v>
      </c>
      <c r="H3242" s="47" t="s">
        <v>360</v>
      </c>
      <c r="I3242" s="47" t="s">
        <v>731</v>
      </c>
      <c r="J3242" s="533">
        <v>60000030</v>
      </c>
      <c r="K3242" s="14" t="s">
        <v>37</v>
      </c>
      <c r="L3242" s="14" t="s">
        <v>31</v>
      </c>
      <c r="M3242" s="45">
        <v>3242</v>
      </c>
      <c r="N3242" s="45">
        <v>1</v>
      </c>
      <c r="O3242" s="48">
        <v>0</v>
      </c>
      <c r="P3242" s="48"/>
      <c r="Q3242" s="12">
        <v>0</v>
      </c>
      <c r="R3242" s="46">
        <v>4806.47</v>
      </c>
      <c r="T3242" s="59">
        <v>0</v>
      </c>
      <c r="U3242" s="14">
        <v>0</v>
      </c>
      <c r="V3242" s="59" t="s">
        <v>174</v>
      </c>
      <c r="Y3242" s="46">
        <v>0</v>
      </c>
      <c r="Z3242" s="46">
        <v>0</v>
      </c>
      <c r="AA3242" s="46">
        <v>0</v>
      </c>
      <c r="AB3242" s="46">
        <v>0</v>
      </c>
      <c r="AC3242" s="46">
        <v>0</v>
      </c>
      <c r="AD3242" s="46">
        <v>0</v>
      </c>
      <c r="AE3242" s="46">
        <v>0</v>
      </c>
      <c r="AF3242" s="46">
        <v>0</v>
      </c>
      <c r="AG3242" s="46">
        <v>2000</v>
      </c>
      <c r="AH3242" s="46">
        <v>0</v>
      </c>
      <c r="AI3242" s="46">
        <v>1451.66</v>
      </c>
      <c r="AJ3242" s="46">
        <v>17764.939999999999</v>
      </c>
      <c r="AK3242" s="46">
        <v>7622.22</v>
      </c>
      <c r="AL3242" s="46">
        <v>0</v>
      </c>
      <c r="AM3242" s="46">
        <v>7610.1840000000002</v>
      </c>
    </row>
    <row r="3243" spans="5:39" x14ac:dyDescent="0.2">
      <c r="E3243" s="47">
        <v>324</v>
      </c>
      <c r="F3243" s="47">
        <v>336</v>
      </c>
      <c r="G3243" s="47" t="s">
        <v>253</v>
      </c>
      <c r="H3243" s="47" t="s">
        <v>360</v>
      </c>
      <c r="I3243" s="47" t="s">
        <v>731</v>
      </c>
      <c r="J3243" s="533">
        <v>60000030</v>
      </c>
      <c r="K3243" s="14" t="s">
        <v>65</v>
      </c>
      <c r="L3243" s="14" t="s">
        <v>31</v>
      </c>
      <c r="M3243" s="45">
        <v>3243</v>
      </c>
      <c r="N3243" s="45">
        <v>1</v>
      </c>
      <c r="O3243" s="52">
        <v>9512.73</v>
      </c>
      <c r="P3243" s="48">
        <v>7610.1840000000002</v>
      </c>
      <c r="Q3243" s="12">
        <v>0</v>
      </c>
      <c r="R3243" s="46">
        <v>1585.4549999999999</v>
      </c>
      <c r="T3243" s="59">
        <v>0</v>
      </c>
      <c r="U3243" s="14">
        <v>0</v>
      </c>
      <c r="V3243" s="59" t="s">
        <v>174</v>
      </c>
      <c r="X3243" s="46">
        <v>0</v>
      </c>
      <c r="Y3243" s="46">
        <v>0</v>
      </c>
      <c r="Z3243" s="46">
        <v>0</v>
      </c>
      <c r="AA3243" s="46">
        <v>0</v>
      </c>
      <c r="AB3243" s="46">
        <v>0</v>
      </c>
      <c r="AC3243" s="46">
        <v>0</v>
      </c>
      <c r="AD3243" s="46">
        <v>0</v>
      </c>
      <c r="AE3243" s="46">
        <v>0</v>
      </c>
      <c r="AF3243" s="46">
        <v>0</v>
      </c>
      <c r="AG3243" s="46">
        <v>0</v>
      </c>
      <c r="AH3243" s="46">
        <v>0</v>
      </c>
      <c r="AI3243" s="46">
        <v>0</v>
      </c>
      <c r="AJ3243" s="46">
        <v>0</v>
      </c>
      <c r="AK3243" s="46">
        <v>0</v>
      </c>
      <c r="AL3243" s="46">
        <v>9512.73</v>
      </c>
      <c r="AM3243" s="46">
        <v>3.637978807091713E-12</v>
      </c>
    </row>
    <row r="3244" spans="5:39" x14ac:dyDescent="0.2">
      <c r="E3244" s="47">
        <v>324</v>
      </c>
      <c r="F3244" s="47">
        <v>336</v>
      </c>
      <c r="G3244" s="47" t="s">
        <v>253</v>
      </c>
      <c r="H3244" s="47" t="s">
        <v>360</v>
      </c>
      <c r="I3244" s="47" t="s">
        <v>731</v>
      </c>
      <c r="J3244" s="533">
        <v>60000030</v>
      </c>
      <c r="K3244" s="14" t="s">
        <v>64</v>
      </c>
      <c r="L3244" s="14" t="s">
        <v>57</v>
      </c>
      <c r="M3244" s="45">
        <v>3244</v>
      </c>
      <c r="N3244" s="45">
        <v>1</v>
      </c>
      <c r="O3244" s="46">
        <v>1725.83</v>
      </c>
      <c r="Q3244" s="12">
        <v>0</v>
      </c>
      <c r="T3244" s="59">
        <v>0</v>
      </c>
      <c r="U3244" s="14">
        <v>0</v>
      </c>
      <c r="V3244" s="59" t="s">
        <v>174</v>
      </c>
      <c r="X3244" s="46">
        <v>0</v>
      </c>
      <c r="Y3244" s="46">
        <v>0</v>
      </c>
      <c r="Z3244" s="46">
        <v>0</v>
      </c>
      <c r="AA3244" s="46">
        <v>0</v>
      </c>
      <c r="AB3244" s="46">
        <v>0</v>
      </c>
      <c r="AC3244" s="46">
        <v>0</v>
      </c>
      <c r="AD3244" s="46">
        <v>0</v>
      </c>
      <c r="AE3244" s="46">
        <v>0</v>
      </c>
      <c r="AF3244" s="46">
        <v>0</v>
      </c>
      <c r="AG3244" s="46">
        <v>0</v>
      </c>
      <c r="AH3244" s="46">
        <v>1451.6599999999999</v>
      </c>
      <c r="AI3244" s="46">
        <v>1725.8299999999997</v>
      </c>
      <c r="AJ3244" s="46">
        <v>0</v>
      </c>
      <c r="AK3244" s="46">
        <v>0</v>
      </c>
      <c r="AL3244" s="46">
        <v>1725.83</v>
      </c>
      <c r="AM3244" s="46">
        <v>0</v>
      </c>
    </row>
    <row r="3245" spans="5:39" x14ac:dyDescent="0.2">
      <c r="E3245" s="47">
        <v>324</v>
      </c>
      <c r="F3245" s="47">
        <v>336</v>
      </c>
      <c r="G3245" s="47" t="s">
        <v>253</v>
      </c>
      <c r="H3245" s="47" t="s">
        <v>360</v>
      </c>
      <c r="I3245" s="47" t="s">
        <v>731</v>
      </c>
      <c r="J3245" s="533">
        <v>60000030</v>
      </c>
      <c r="K3245" s="14" t="s">
        <v>64</v>
      </c>
      <c r="L3245" s="14" t="s">
        <v>54</v>
      </c>
      <c r="M3245" s="45">
        <v>3245</v>
      </c>
      <c r="N3245" s="45">
        <v>1</v>
      </c>
      <c r="O3245" s="46">
        <v>7504.9</v>
      </c>
      <c r="Q3245" s="12">
        <v>0</v>
      </c>
      <c r="T3245" s="59">
        <v>0</v>
      </c>
      <c r="U3245" s="14">
        <v>0</v>
      </c>
      <c r="V3245" s="59" t="s">
        <v>174</v>
      </c>
      <c r="X3245" s="46">
        <v>0</v>
      </c>
      <c r="Y3245" s="46">
        <v>0</v>
      </c>
      <c r="Z3245" s="46">
        <v>0</v>
      </c>
      <c r="AA3245" s="46">
        <v>0</v>
      </c>
      <c r="AB3245" s="46">
        <v>0</v>
      </c>
      <c r="AC3245" s="46">
        <v>0</v>
      </c>
      <c r="AD3245" s="46">
        <v>0</v>
      </c>
      <c r="AE3245" s="46">
        <v>0</v>
      </c>
      <c r="AF3245" s="46">
        <v>0</v>
      </c>
      <c r="AG3245" s="46">
        <v>0</v>
      </c>
      <c r="AH3245" s="46">
        <v>0</v>
      </c>
      <c r="AI3245" s="46">
        <v>9816.15</v>
      </c>
      <c r="AJ3245" s="46">
        <v>0</v>
      </c>
      <c r="AK3245" s="46">
        <v>0</v>
      </c>
      <c r="AL3245" s="46">
        <v>7504.9</v>
      </c>
      <c r="AM3245" s="46">
        <v>1620.5459999999994</v>
      </c>
    </row>
    <row r="3246" spans="5:39" x14ac:dyDescent="0.2">
      <c r="E3246" s="47">
        <v>324</v>
      </c>
      <c r="F3246" s="47">
        <v>336</v>
      </c>
      <c r="G3246" s="47" t="s">
        <v>253</v>
      </c>
      <c r="H3246" s="47" t="s">
        <v>360</v>
      </c>
      <c r="I3246" s="47" t="s">
        <v>731</v>
      </c>
      <c r="J3246" s="533">
        <v>60000030</v>
      </c>
      <c r="K3246" s="14" t="s">
        <v>64</v>
      </c>
      <c r="L3246" s="14" t="s">
        <v>58</v>
      </c>
      <c r="M3246" s="45">
        <v>3246</v>
      </c>
      <c r="N3246" s="45">
        <v>1</v>
      </c>
      <c r="O3246" s="46">
        <v>282.00000000000364</v>
      </c>
      <c r="Q3246" s="12">
        <v>0</v>
      </c>
      <c r="T3246" s="59">
        <v>0</v>
      </c>
      <c r="U3246" s="14">
        <v>0</v>
      </c>
      <c r="V3246" s="59" t="s">
        <v>174</v>
      </c>
      <c r="X3246" s="46">
        <v>0</v>
      </c>
      <c r="Y3246" s="46">
        <v>0</v>
      </c>
      <c r="Z3246" s="46">
        <v>0</v>
      </c>
      <c r="AA3246" s="46">
        <v>0</v>
      </c>
      <c r="AB3246" s="46">
        <v>0</v>
      </c>
      <c r="AC3246" s="46">
        <v>0</v>
      </c>
      <c r="AD3246" s="46">
        <v>0</v>
      </c>
      <c r="AE3246" s="46">
        <v>0</v>
      </c>
      <c r="AF3246" s="46">
        <v>0</v>
      </c>
      <c r="AG3246" s="46">
        <v>-274.17000000000007</v>
      </c>
      <c r="AH3246" s="46">
        <v>0</v>
      </c>
      <c r="AI3246" s="46">
        <v>0</v>
      </c>
      <c r="AJ3246" s="46">
        <v>0</v>
      </c>
      <c r="AK3246" s="46">
        <v>0</v>
      </c>
      <c r="AL3246" s="46">
        <v>282.00000000000364</v>
      </c>
      <c r="AM3246" s="46">
        <v>282.00000000000273</v>
      </c>
    </row>
    <row r="3247" spans="5:39" x14ac:dyDescent="0.2">
      <c r="E3247" s="47">
        <v>324</v>
      </c>
      <c r="F3247" s="47">
        <v>336</v>
      </c>
      <c r="G3247" s="47" t="s">
        <v>253</v>
      </c>
      <c r="H3247" s="47" t="s">
        <v>360</v>
      </c>
      <c r="I3247" s="47" t="s">
        <v>731</v>
      </c>
      <c r="J3247" s="533">
        <v>60000030</v>
      </c>
      <c r="K3247" s="14" t="s">
        <v>67</v>
      </c>
      <c r="L3247" s="14" t="s">
        <v>67</v>
      </c>
      <c r="M3247" s="45">
        <v>3247</v>
      </c>
      <c r="N3247" s="45">
        <v>1</v>
      </c>
      <c r="O3247" s="53">
        <v>-7.2759576141834259E-12</v>
      </c>
      <c r="P3247" s="54">
        <v>0</v>
      </c>
      <c r="Q3247" s="55">
        <v>0</v>
      </c>
      <c r="R3247" s="56">
        <v>0</v>
      </c>
      <c r="S3247" s="57">
        <v>0</v>
      </c>
      <c r="T3247" s="60">
        <v>0</v>
      </c>
      <c r="U3247" s="14">
        <v>0</v>
      </c>
      <c r="V3247" s="60" t="s">
        <v>174</v>
      </c>
      <c r="Y3247" s="46">
        <v>-7.2759576141834259E-12</v>
      </c>
      <c r="Z3247" s="46">
        <v>-7.2759576141834259E-12</v>
      </c>
      <c r="AA3247" s="46">
        <v>-7.2759576141834259E-12</v>
      </c>
      <c r="AB3247" s="46">
        <v>-7.2759576141834259E-12</v>
      </c>
      <c r="AC3247" s="46">
        <v>-7.2759576141834259E-12</v>
      </c>
      <c r="AD3247" s="46">
        <v>-7.2759576141834259E-12</v>
      </c>
      <c r="AE3247" s="46">
        <v>-7.2759576141834259E-12</v>
      </c>
      <c r="AF3247" s="46">
        <v>-7.2759576141834259E-12</v>
      </c>
      <c r="AG3247" s="46">
        <v>-7.2759576141834259E-12</v>
      </c>
      <c r="AH3247" s="46">
        <v>-7.2759576141834259E-12</v>
      </c>
      <c r="AI3247" s="46">
        <v>-7.2759576141834259E-12</v>
      </c>
      <c r="AJ3247" s="46">
        <v>-7.2759576141834259E-12</v>
      </c>
      <c r="AK3247" s="46">
        <v>-7.2759576141834259E-12</v>
      </c>
      <c r="AL3247" s="46">
        <v>-7.2759576141834259E-12</v>
      </c>
      <c r="AM3247" s="46">
        <v>-7.2759576141834259E-12</v>
      </c>
    </row>
    <row r="3248" spans="5:39" x14ac:dyDescent="0.2">
      <c r="E3248" s="14">
        <v>325</v>
      </c>
      <c r="F3248" s="14">
        <v>337</v>
      </c>
      <c r="G3248" s="14" t="s">
        <v>253</v>
      </c>
      <c r="H3248" s="14" t="s">
        <v>357</v>
      </c>
      <c r="I3248" s="14" t="s">
        <v>732</v>
      </c>
      <c r="J3248" s="531">
        <v>60000031</v>
      </c>
      <c r="K3248" s="14" t="s">
        <v>59</v>
      </c>
      <c r="L3248" s="14" t="s">
        <v>57</v>
      </c>
      <c r="M3248" s="45">
        <v>3248</v>
      </c>
      <c r="N3248" s="45">
        <v>1</v>
      </c>
      <c r="O3248" s="46">
        <v>1722.42</v>
      </c>
      <c r="Q3248" s="12">
        <v>0</v>
      </c>
      <c r="T3248" s="59">
        <v>0</v>
      </c>
      <c r="U3248" s="14">
        <v>0</v>
      </c>
      <c r="V3248" s="59" t="s">
        <v>150</v>
      </c>
      <c r="Y3248" s="46">
        <v>0</v>
      </c>
      <c r="Z3248" s="46">
        <v>0</v>
      </c>
      <c r="AA3248" s="46">
        <v>0</v>
      </c>
      <c r="AB3248" s="46">
        <v>0</v>
      </c>
      <c r="AC3248" s="46">
        <v>0</v>
      </c>
      <c r="AD3248" s="46">
        <v>0</v>
      </c>
      <c r="AE3248" s="46">
        <v>0</v>
      </c>
      <c r="AF3248" s="46">
        <v>0</v>
      </c>
      <c r="AG3248" s="46">
        <v>1722.42</v>
      </c>
      <c r="AH3248" s="46">
        <v>1722.42</v>
      </c>
      <c r="AI3248" s="46">
        <v>1722.42</v>
      </c>
      <c r="AJ3248" s="46">
        <v>1722.42</v>
      </c>
      <c r="AK3248" s="46">
        <v>1722.42</v>
      </c>
      <c r="AL3248" s="46">
        <v>1722.42</v>
      </c>
      <c r="AM3248" s="46">
        <v>0</v>
      </c>
    </row>
    <row r="3249" spans="5:39" x14ac:dyDescent="0.2">
      <c r="E3249" s="47">
        <v>325</v>
      </c>
      <c r="F3249" s="47">
        <v>337</v>
      </c>
      <c r="G3249" s="47" t="s">
        <v>253</v>
      </c>
      <c r="H3249" s="47" t="s">
        <v>357</v>
      </c>
      <c r="I3249" s="47" t="s">
        <v>732</v>
      </c>
      <c r="J3249" s="533">
        <v>60000031</v>
      </c>
      <c r="K3249" s="14" t="s">
        <v>59</v>
      </c>
      <c r="L3249" s="14" t="s">
        <v>54</v>
      </c>
      <c r="M3249" s="45">
        <v>3249</v>
      </c>
      <c r="N3249" s="45">
        <v>1</v>
      </c>
      <c r="O3249" s="46">
        <v>1385.2400000000002</v>
      </c>
      <c r="Q3249" s="12">
        <v>0</v>
      </c>
      <c r="T3249" s="59">
        <v>0</v>
      </c>
      <c r="U3249" s="14">
        <v>0</v>
      </c>
      <c r="V3249" s="59" t="s">
        <v>150</v>
      </c>
      <c r="Y3249" s="46">
        <v>0</v>
      </c>
      <c r="Z3249" s="46">
        <v>0</v>
      </c>
      <c r="AA3249" s="46">
        <v>0</v>
      </c>
      <c r="AB3249" s="46">
        <v>0</v>
      </c>
      <c r="AC3249" s="46">
        <v>0</v>
      </c>
      <c r="AD3249" s="46">
        <v>0</v>
      </c>
      <c r="AE3249" s="46">
        <v>0</v>
      </c>
      <c r="AF3249" s="46">
        <v>0</v>
      </c>
      <c r="AG3249" s="46">
        <v>0</v>
      </c>
      <c r="AH3249" s="46">
        <v>0</v>
      </c>
      <c r="AI3249" s="46">
        <v>8686.5399999999991</v>
      </c>
      <c r="AJ3249" s="46">
        <v>3853.89</v>
      </c>
      <c r="AK3249" s="46">
        <v>-248.70999999999998</v>
      </c>
      <c r="AL3249" s="46">
        <v>1385.2400000000002</v>
      </c>
      <c r="AM3249" s="46">
        <v>0</v>
      </c>
    </row>
    <row r="3250" spans="5:39" x14ac:dyDescent="0.2">
      <c r="E3250" s="47">
        <v>325</v>
      </c>
      <c r="F3250" s="47">
        <v>337</v>
      </c>
      <c r="G3250" s="47" t="s">
        <v>253</v>
      </c>
      <c r="H3250" s="47" t="s">
        <v>357</v>
      </c>
      <c r="I3250" s="47" t="s">
        <v>732</v>
      </c>
      <c r="J3250" s="533">
        <v>60000031</v>
      </c>
      <c r="K3250" s="14" t="s">
        <v>59</v>
      </c>
      <c r="L3250" s="14" t="s">
        <v>58</v>
      </c>
      <c r="M3250" s="45">
        <v>3250</v>
      </c>
      <c r="N3250" s="45">
        <v>1</v>
      </c>
      <c r="O3250" s="46">
        <v>281.99999999999955</v>
      </c>
      <c r="Q3250" s="12">
        <v>0</v>
      </c>
      <c r="T3250" s="59">
        <v>0</v>
      </c>
      <c r="U3250" s="14">
        <v>0</v>
      </c>
      <c r="V3250" s="59" t="s">
        <v>150</v>
      </c>
      <c r="Y3250" s="46">
        <v>0</v>
      </c>
      <c r="Z3250" s="46">
        <v>0</v>
      </c>
      <c r="AA3250" s="46">
        <v>0</v>
      </c>
      <c r="AB3250" s="46">
        <v>0</v>
      </c>
      <c r="AC3250" s="46">
        <v>0</v>
      </c>
      <c r="AD3250" s="46">
        <v>0</v>
      </c>
      <c r="AE3250" s="46">
        <v>0</v>
      </c>
      <c r="AF3250" s="46">
        <v>0</v>
      </c>
      <c r="AG3250" s="46">
        <v>0</v>
      </c>
      <c r="AH3250" s="46">
        <v>0</v>
      </c>
      <c r="AI3250" s="46">
        <v>0</v>
      </c>
      <c r="AJ3250" s="46">
        <v>282.00000000000045</v>
      </c>
      <c r="AK3250" s="46">
        <v>281.99999999999994</v>
      </c>
      <c r="AL3250" s="46">
        <v>281.99999999999955</v>
      </c>
      <c r="AM3250" s="46">
        <v>0</v>
      </c>
    </row>
    <row r="3251" spans="5:39" x14ac:dyDescent="0.2">
      <c r="E3251" s="47">
        <v>325</v>
      </c>
      <c r="F3251" s="47">
        <v>337</v>
      </c>
      <c r="G3251" s="47" t="s">
        <v>253</v>
      </c>
      <c r="H3251" s="47" t="s">
        <v>357</v>
      </c>
      <c r="I3251" s="47" t="s">
        <v>732</v>
      </c>
      <c r="J3251" s="533">
        <v>60000031</v>
      </c>
      <c r="K3251" s="14" t="s">
        <v>59</v>
      </c>
      <c r="L3251" s="14" t="s">
        <v>31</v>
      </c>
      <c r="M3251" s="45">
        <v>3251</v>
      </c>
      <c r="N3251" s="45">
        <v>1</v>
      </c>
      <c r="O3251" s="48">
        <v>3389.66</v>
      </c>
      <c r="Q3251" s="12">
        <v>0</v>
      </c>
      <c r="R3251" s="46">
        <v>4142.913333333333</v>
      </c>
      <c r="T3251" s="59">
        <v>0</v>
      </c>
      <c r="U3251" s="14">
        <v>0</v>
      </c>
      <c r="V3251" s="59" t="s">
        <v>150</v>
      </c>
      <c r="X3251" s="46">
        <v>0</v>
      </c>
      <c r="Y3251" s="46">
        <v>0</v>
      </c>
      <c r="Z3251" s="46">
        <v>0</v>
      </c>
      <c r="AA3251" s="46">
        <v>0</v>
      </c>
      <c r="AB3251" s="46">
        <v>0</v>
      </c>
      <c r="AC3251" s="46">
        <v>0</v>
      </c>
      <c r="AD3251" s="46">
        <v>0</v>
      </c>
      <c r="AE3251" s="46">
        <v>0</v>
      </c>
      <c r="AF3251" s="46">
        <v>0</v>
      </c>
      <c r="AG3251" s="46">
        <v>1722.42</v>
      </c>
      <c r="AH3251" s="46">
        <v>1722.42</v>
      </c>
      <c r="AI3251" s="46">
        <v>10408.959999999999</v>
      </c>
      <c r="AJ3251" s="46">
        <v>5858.3099999999995</v>
      </c>
      <c r="AK3251" s="46">
        <v>1755.71</v>
      </c>
      <c r="AL3251" s="46">
        <v>3389.66</v>
      </c>
      <c r="AM3251" s="46">
        <v>0</v>
      </c>
    </row>
    <row r="3252" spans="5:39" x14ac:dyDescent="0.2">
      <c r="E3252" s="47">
        <v>325</v>
      </c>
      <c r="F3252" s="47">
        <v>337</v>
      </c>
      <c r="G3252" s="47" t="s">
        <v>253</v>
      </c>
      <c r="H3252" s="47" t="s">
        <v>357</v>
      </c>
      <c r="I3252" s="47" t="s">
        <v>732</v>
      </c>
      <c r="J3252" s="533">
        <v>60000031</v>
      </c>
      <c r="K3252" s="14" t="s">
        <v>37</v>
      </c>
      <c r="L3252" s="14" t="s">
        <v>31</v>
      </c>
      <c r="M3252" s="45">
        <v>3252</v>
      </c>
      <c r="N3252" s="45">
        <v>1</v>
      </c>
      <c r="O3252" s="48">
        <v>8022.98</v>
      </c>
      <c r="P3252" s="48"/>
      <c r="Q3252" s="12">
        <v>0</v>
      </c>
      <c r="R3252" s="46">
        <v>3577.97</v>
      </c>
      <c r="T3252" s="59">
        <v>0</v>
      </c>
      <c r="U3252" s="14">
        <v>0</v>
      </c>
      <c r="V3252" s="59" t="s">
        <v>150</v>
      </c>
      <c r="Y3252" s="46">
        <v>0</v>
      </c>
      <c r="Z3252" s="46">
        <v>0</v>
      </c>
      <c r="AA3252" s="46">
        <v>0</v>
      </c>
      <c r="AB3252" s="46">
        <v>0</v>
      </c>
      <c r="AC3252" s="46">
        <v>0</v>
      </c>
      <c r="AD3252" s="46">
        <v>0</v>
      </c>
      <c r="AE3252" s="46">
        <v>0</v>
      </c>
      <c r="AF3252" s="46">
        <v>0</v>
      </c>
      <c r="AG3252" s="46">
        <v>0</v>
      </c>
      <c r="AH3252" s="46">
        <v>0</v>
      </c>
      <c r="AI3252" s="46">
        <v>3444.84</v>
      </c>
      <c r="AJ3252" s="46">
        <v>0</v>
      </c>
      <c r="AK3252" s="46">
        <v>10000</v>
      </c>
      <c r="AL3252" s="46">
        <v>8022.98</v>
      </c>
      <c r="AM3252" s="46">
        <v>3389.66</v>
      </c>
    </row>
    <row r="3253" spans="5:39" x14ac:dyDescent="0.2">
      <c r="E3253" s="47">
        <v>325</v>
      </c>
      <c r="F3253" s="47">
        <v>337</v>
      </c>
      <c r="G3253" s="47" t="s">
        <v>253</v>
      </c>
      <c r="H3253" s="47" t="s">
        <v>357</v>
      </c>
      <c r="I3253" s="47" t="s">
        <v>732</v>
      </c>
      <c r="J3253" s="533">
        <v>60000031</v>
      </c>
      <c r="K3253" s="14" t="s">
        <v>65</v>
      </c>
      <c r="L3253" s="14" t="s">
        <v>31</v>
      </c>
      <c r="M3253" s="45">
        <v>3253</v>
      </c>
      <c r="N3253" s="45">
        <v>1</v>
      </c>
      <c r="O3253" s="52">
        <v>3389.66</v>
      </c>
      <c r="P3253" s="48">
        <v>3389.66</v>
      </c>
      <c r="Q3253" s="12">
        <v>0</v>
      </c>
      <c r="R3253" s="46">
        <v>564.94333333333327</v>
      </c>
      <c r="T3253" s="59">
        <v>0</v>
      </c>
      <c r="U3253" s="14">
        <v>0</v>
      </c>
      <c r="V3253" s="59" t="s">
        <v>150</v>
      </c>
      <c r="X3253" s="46">
        <v>0</v>
      </c>
      <c r="Y3253" s="46">
        <v>0</v>
      </c>
      <c r="Z3253" s="46">
        <v>0</v>
      </c>
      <c r="AA3253" s="46">
        <v>0</v>
      </c>
      <c r="AB3253" s="46">
        <v>0</v>
      </c>
      <c r="AC3253" s="46">
        <v>0</v>
      </c>
      <c r="AD3253" s="46">
        <v>0</v>
      </c>
      <c r="AE3253" s="46">
        <v>0</v>
      </c>
      <c r="AF3253" s="46">
        <v>0</v>
      </c>
      <c r="AG3253" s="46">
        <v>0</v>
      </c>
      <c r="AH3253" s="46">
        <v>0</v>
      </c>
      <c r="AI3253" s="46">
        <v>0</v>
      </c>
      <c r="AJ3253" s="46">
        <v>0</v>
      </c>
      <c r="AK3253" s="46">
        <v>0</v>
      </c>
      <c r="AL3253" s="46">
        <v>3389.66</v>
      </c>
      <c r="AM3253" s="46">
        <v>0</v>
      </c>
    </row>
    <row r="3254" spans="5:39" x14ac:dyDescent="0.2">
      <c r="E3254" s="47">
        <v>325</v>
      </c>
      <c r="F3254" s="47">
        <v>337</v>
      </c>
      <c r="G3254" s="47" t="s">
        <v>253</v>
      </c>
      <c r="H3254" s="47" t="s">
        <v>357</v>
      </c>
      <c r="I3254" s="47" t="s">
        <v>732</v>
      </c>
      <c r="J3254" s="533">
        <v>60000031</v>
      </c>
      <c r="K3254" s="14" t="s">
        <v>64</v>
      </c>
      <c r="L3254" s="14" t="s">
        <v>57</v>
      </c>
      <c r="M3254" s="45">
        <v>3254</v>
      </c>
      <c r="N3254" s="45">
        <v>1</v>
      </c>
      <c r="O3254" s="46">
        <v>0</v>
      </c>
      <c r="Q3254" s="12">
        <v>0</v>
      </c>
      <c r="T3254" s="59">
        <v>0</v>
      </c>
      <c r="U3254" s="14">
        <v>0</v>
      </c>
      <c r="V3254" s="59" t="s">
        <v>150</v>
      </c>
      <c r="X3254" s="46">
        <v>0</v>
      </c>
      <c r="Y3254" s="46">
        <v>0</v>
      </c>
      <c r="Z3254" s="46">
        <v>0</v>
      </c>
      <c r="AA3254" s="46">
        <v>0</v>
      </c>
      <c r="AB3254" s="46">
        <v>0</v>
      </c>
      <c r="AC3254" s="46">
        <v>0</v>
      </c>
      <c r="AD3254" s="46">
        <v>0</v>
      </c>
      <c r="AE3254" s="46">
        <v>0</v>
      </c>
      <c r="AF3254" s="46">
        <v>0</v>
      </c>
      <c r="AG3254" s="46">
        <v>1722.42</v>
      </c>
      <c r="AH3254" s="46">
        <v>3444.84</v>
      </c>
      <c r="AI3254" s="46">
        <v>1722.42</v>
      </c>
      <c r="AJ3254" s="46">
        <v>3444.84</v>
      </c>
      <c r="AK3254" s="46">
        <v>0</v>
      </c>
      <c r="AL3254" s="46">
        <v>0</v>
      </c>
      <c r="AM3254" s="46">
        <v>0</v>
      </c>
    </row>
    <row r="3255" spans="5:39" x14ac:dyDescent="0.2">
      <c r="E3255" s="47">
        <v>325</v>
      </c>
      <c r="F3255" s="47">
        <v>337</v>
      </c>
      <c r="G3255" s="47" t="s">
        <v>253</v>
      </c>
      <c r="H3255" s="47" t="s">
        <v>357</v>
      </c>
      <c r="I3255" s="47" t="s">
        <v>732</v>
      </c>
      <c r="J3255" s="533">
        <v>60000031</v>
      </c>
      <c r="K3255" s="14" t="s">
        <v>64</v>
      </c>
      <c r="L3255" s="14" t="s">
        <v>54</v>
      </c>
      <c r="M3255" s="45">
        <v>3255</v>
      </c>
      <c r="N3255" s="45">
        <v>1</v>
      </c>
      <c r="O3255" s="46">
        <v>2543.66</v>
      </c>
      <c r="Q3255" s="12">
        <v>0</v>
      </c>
      <c r="T3255" s="59">
        <v>0</v>
      </c>
      <c r="U3255" s="14">
        <v>0</v>
      </c>
      <c r="V3255" s="59" t="s">
        <v>150</v>
      </c>
      <c r="X3255" s="46">
        <v>0</v>
      </c>
      <c r="Y3255" s="46">
        <v>0</v>
      </c>
      <c r="Z3255" s="46">
        <v>0</v>
      </c>
      <c r="AA3255" s="46">
        <v>0</v>
      </c>
      <c r="AB3255" s="46">
        <v>0</v>
      </c>
      <c r="AC3255" s="46">
        <v>0</v>
      </c>
      <c r="AD3255" s="46">
        <v>0</v>
      </c>
      <c r="AE3255" s="46">
        <v>0</v>
      </c>
      <c r="AF3255" s="46">
        <v>0</v>
      </c>
      <c r="AG3255" s="46">
        <v>0</v>
      </c>
      <c r="AH3255" s="46">
        <v>0</v>
      </c>
      <c r="AI3255" s="46">
        <v>8686.5399999999991</v>
      </c>
      <c r="AJ3255" s="46">
        <v>12540.429999999998</v>
      </c>
      <c r="AK3255" s="46">
        <v>7458.98</v>
      </c>
      <c r="AL3255" s="46">
        <v>2543.66</v>
      </c>
      <c r="AM3255" s="46">
        <v>0</v>
      </c>
    </row>
    <row r="3256" spans="5:39" x14ac:dyDescent="0.2">
      <c r="E3256" s="47">
        <v>325</v>
      </c>
      <c r="F3256" s="47">
        <v>337</v>
      </c>
      <c r="G3256" s="47" t="s">
        <v>253</v>
      </c>
      <c r="H3256" s="47" t="s">
        <v>357</v>
      </c>
      <c r="I3256" s="47" t="s">
        <v>732</v>
      </c>
      <c r="J3256" s="533">
        <v>60000031</v>
      </c>
      <c r="K3256" s="14" t="s">
        <v>64</v>
      </c>
      <c r="L3256" s="14" t="s">
        <v>58</v>
      </c>
      <c r="M3256" s="45">
        <v>3256</v>
      </c>
      <c r="N3256" s="45">
        <v>1</v>
      </c>
      <c r="O3256" s="46">
        <v>846</v>
      </c>
      <c r="Q3256" s="12">
        <v>0</v>
      </c>
      <c r="T3256" s="59">
        <v>0</v>
      </c>
      <c r="U3256" s="14">
        <v>0</v>
      </c>
      <c r="V3256" s="59" t="s">
        <v>150</v>
      </c>
      <c r="X3256" s="46">
        <v>0</v>
      </c>
      <c r="Y3256" s="46">
        <v>0</v>
      </c>
      <c r="Z3256" s="46">
        <v>0</v>
      </c>
      <c r="AA3256" s="46">
        <v>0</v>
      </c>
      <c r="AB3256" s="46">
        <v>0</v>
      </c>
      <c r="AC3256" s="46">
        <v>0</v>
      </c>
      <c r="AD3256" s="46">
        <v>0</v>
      </c>
      <c r="AE3256" s="46">
        <v>0</v>
      </c>
      <c r="AF3256" s="46">
        <v>0</v>
      </c>
      <c r="AG3256" s="46">
        <v>0</v>
      </c>
      <c r="AH3256" s="46">
        <v>0</v>
      </c>
      <c r="AI3256" s="46">
        <v>0</v>
      </c>
      <c r="AJ3256" s="46">
        <v>282.00000000000182</v>
      </c>
      <c r="AK3256" s="46">
        <v>564</v>
      </c>
      <c r="AL3256" s="46">
        <v>846</v>
      </c>
      <c r="AM3256" s="46">
        <v>0</v>
      </c>
    </row>
    <row r="3257" spans="5:39" x14ac:dyDescent="0.2">
      <c r="E3257" s="47">
        <v>325</v>
      </c>
      <c r="F3257" s="47">
        <v>337</v>
      </c>
      <c r="G3257" s="47" t="s">
        <v>253</v>
      </c>
      <c r="H3257" s="47" t="s">
        <v>357</v>
      </c>
      <c r="I3257" s="47" t="s">
        <v>732</v>
      </c>
      <c r="J3257" s="533">
        <v>60000031</v>
      </c>
      <c r="K3257" s="14" t="s">
        <v>67</v>
      </c>
      <c r="L3257" s="14" t="s">
        <v>67</v>
      </c>
      <c r="M3257" s="45">
        <v>3257</v>
      </c>
      <c r="N3257" s="45">
        <v>1</v>
      </c>
      <c r="O3257" s="53">
        <v>0</v>
      </c>
      <c r="P3257" s="54">
        <v>0</v>
      </c>
      <c r="Q3257" s="55">
        <v>0</v>
      </c>
      <c r="R3257" s="56">
        <v>0</v>
      </c>
      <c r="S3257" s="57">
        <v>0</v>
      </c>
      <c r="T3257" s="60">
        <v>0</v>
      </c>
      <c r="U3257" s="14">
        <v>0</v>
      </c>
      <c r="V3257" s="60" t="s">
        <v>150</v>
      </c>
      <c r="Y3257" s="46">
        <v>0</v>
      </c>
      <c r="Z3257" s="46">
        <v>0</v>
      </c>
      <c r="AA3257" s="46">
        <v>0</v>
      </c>
      <c r="AB3257" s="46">
        <v>0</v>
      </c>
      <c r="AC3257" s="46">
        <v>0</v>
      </c>
      <c r="AD3257" s="46">
        <v>0</v>
      </c>
      <c r="AE3257" s="46">
        <v>0</v>
      </c>
      <c r="AF3257" s="46">
        <v>0</v>
      </c>
      <c r="AG3257" s="46">
        <v>0</v>
      </c>
      <c r="AH3257" s="46">
        <v>0</v>
      </c>
      <c r="AI3257" s="46">
        <v>0</v>
      </c>
      <c r="AJ3257" s="46">
        <v>0</v>
      </c>
      <c r="AK3257" s="46">
        <v>0</v>
      </c>
      <c r="AL3257" s="46">
        <v>0</v>
      </c>
      <c r="AM3257" s="46">
        <v>0</v>
      </c>
    </row>
    <row r="3258" spans="5:39" x14ac:dyDescent="0.2">
      <c r="E3258" s="14">
        <v>326</v>
      </c>
      <c r="F3258" s="14">
        <v>338</v>
      </c>
      <c r="G3258" s="14" t="s">
        <v>253</v>
      </c>
      <c r="H3258" s="14" t="s">
        <v>309</v>
      </c>
      <c r="I3258" s="14" t="s">
        <v>733</v>
      </c>
      <c r="J3258" s="531">
        <v>60000032</v>
      </c>
      <c r="K3258" s="14" t="s">
        <v>59</v>
      </c>
      <c r="L3258" s="14" t="s">
        <v>57</v>
      </c>
      <c r="M3258" s="45">
        <v>3258</v>
      </c>
      <c r="N3258" s="45">
        <v>1</v>
      </c>
      <c r="O3258" s="46">
        <v>1470.53</v>
      </c>
      <c r="Q3258" s="12">
        <v>0</v>
      </c>
      <c r="T3258" s="59">
        <v>0</v>
      </c>
      <c r="U3258" s="14">
        <v>0</v>
      </c>
      <c r="V3258" s="59" t="s">
        <v>175</v>
      </c>
      <c r="Y3258" s="46">
        <v>0</v>
      </c>
      <c r="Z3258" s="46">
        <v>0</v>
      </c>
      <c r="AA3258" s="46">
        <v>0</v>
      </c>
      <c r="AB3258" s="46">
        <v>0</v>
      </c>
      <c r="AC3258" s="46">
        <v>0</v>
      </c>
      <c r="AD3258" s="46">
        <v>0</v>
      </c>
      <c r="AE3258" s="46">
        <v>0</v>
      </c>
      <c r="AF3258" s="46">
        <v>0</v>
      </c>
      <c r="AG3258" s="46">
        <v>1470.53</v>
      </c>
      <c r="AH3258" s="46">
        <v>1470.53</v>
      </c>
      <c r="AI3258" s="46">
        <v>1470.53</v>
      </c>
      <c r="AJ3258" s="46">
        <v>1470.53</v>
      </c>
      <c r="AK3258" s="46">
        <v>1470.53</v>
      </c>
      <c r="AL3258" s="46">
        <v>1470.53</v>
      </c>
      <c r="AM3258" s="46">
        <v>0</v>
      </c>
    </row>
    <row r="3259" spans="5:39" x14ac:dyDescent="0.2">
      <c r="E3259" s="47">
        <v>326</v>
      </c>
      <c r="F3259" s="47">
        <v>338</v>
      </c>
      <c r="G3259" s="47" t="s">
        <v>253</v>
      </c>
      <c r="H3259" s="47" t="s">
        <v>309</v>
      </c>
      <c r="I3259" s="47" t="s">
        <v>733</v>
      </c>
      <c r="J3259" s="533">
        <v>60000032</v>
      </c>
      <c r="K3259" s="14" t="s">
        <v>59</v>
      </c>
      <c r="L3259" s="14" t="s">
        <v>54</v>
      </c>
      <c r="M3259" s="45">
        <v>3259</v>
      </c>
      <c r="N3259" s="45">
        <v>1</v>
      </c>
      <c r="O3259" s="46">
        <v>3556.9399999999996</v>
      </c>
      <c r="Q3259" s="12">
        <v>0</v>
      </c>
      <c r="T3259" s="59">
        <v>0</v>
      </c>
      <c r="U3259" s="14">
        <v>0</v>
      </c>
      <c r="V3259" s="59" t="s">
        <v>175</v>
      </c>
      <c r="Y3259" s="46">
        <v>0</v>
      </c>
      <c r="Z3259" s="46">
        <v>0</v>
      </c>
      <c r="AA3259" s="46">
        <v>0</v>
      </c>
      <c r="AB3259" s="46">
        <v>0</v>
      </c>
      <c r="AC3259" s="46">
        <v>0</v>
      </c>
      <c r="AD3259" s="46">
        <v>0</v>
      </c>
      <c r="AE3259" s="46">
        <v>0</v>
      </c>
      <c r="AF3259" s="46">
        <v>0</v>
      </c>
      <c r="AG3259" s="46">
        <v>0</v>
      </c>
      <c r="AH3259" s="46">
        <v>0</v>
      </c>
      <c r="AI3259" s="46">
        <v>5019.8899999999994</v>
      </c>
      <c r="AJ3259" s="46">
        <v>2506.86</v>
      </c>
      <c r="AK3259" s="46">
        <v>2639.2799999999997</v>
      </c>
      <c r="AL3259" s="46">
        <v>3556.9399999999996</v>
      </c>
      <c r="AM3259" s="46">
        <v>0</v>
      </c>
    </row>
    <row r="3260" spans="5:39" x14ac:dyDescent="0.2">
      <c r="E3260" s="47">
        <v>326</v>
      </c>
      <c r="F3260" s="47">
        <v>338</v>
      </c>
      <c r="G3260" s="47" t="s">
        <v>253</v>
      </c>
      <c r="H3260" s="47" t="s">
        <v>309</v>
      </c>
      <c r="I3260" s="47" t="s">
        <v>733</v>
      </c>
      <c r="J3260" s="533">
        <v>60000032</v>
      </c>
      <c r="K3260" s="14" t="s">
        <v>59</v>
      </c>
      <c r="L3260" s="14" t="s">
        <v>58</v>
      </c>
      <c r="M3260" s="45">
        <v>3260</v>
      </c>
      <c r="N3260" s="45">
        <v>1</v>
      </c>
      <c r="O3260" s="46">
        <v>282.00000000000091</v>
      </c>
      <c r="Q3260" s="12">
        <v>0</v>
      </c>
      <c r="T3260" s="59">
        <v>0</v>
      </c>
      <c r="U3260" s="14">
        <v>0</v>
      </c>
      <c r="V3260" s="59" t="s">
        <v>175</v>
      </c>
      <c r="Y3260" s="46">
        <v>0</v>
      </c>
      <c r="Z3260" s="46">
        <v>0</v>
      </c>
      <c r="AA3260" s="46">
        <v>0</v>
      </c>
      <c r="AB3260" s="46">
        <v>0</v>
      </c>
      <c r="AC3260" s="46">
        <v>0</v>
      </c>
      <c r="AD3260" s="46">
        <v>0</v>
      </c>
      <c r="AE3260" s="46">
        <v>0</v>
      </c>
      <c r="AF3260" s="46">
        <v>0</v>
      </c>
      <c r="AG3260" s="46">
        <v>0</v>
      </c>
      <c r="AH3260" s="46">
        <v>0</v>
      </c>
      <c r="AI3260" s="46">
        <v>0</v>
      </c>
      <c r="AJ3260" s="46">
        <v>282.00000000000045</v>
      </c>
      <c r="AK3260" s="46">
        <v>282.00000000000091</v>
      </c>
      <c r="AL3260" s="46">
        <v>282.00000000000091</v>
      </c>
      <c r="AM3260" s="46">
        <v>0</v>
      </c>
    </row>
    <row r="3261" spans="5:39" x14ac:dyDescent="0.2">
      <c r="E3261" s="47">
        <v>326</v>
      </c>
      <c r="F3261" s="47">
        <v>338</v>
      </c>
      <c r="G3261" s="47" t="s">
        <v>253</v>
      </c>
      <c r="H3261" s="47" t="s">
        <v>309</v>
      </c>
      <c r="I3261" s="47" t="s">
        <v>733</v>
      </c>
      <c r="J3261" s="533">
        <v>60000032</v>
      </c>
      <c r="K3261" s="14" t="s">
        <v>59</v>
      </c>
      <c r="L3261" s="14" t="s">
        <v>31</v>
      </c>
      <c r="M3261" s="45">
        <v>3261</v>
      </c>
      <c r="N3261" s="45">
        <v>1</v>
      </c>
      <c r="O3261" s="48">
        <v>5309.47</v>
      </c>
      <c r="Q3261" s="12">
        <v>0</v>
      </c>
      <c r="R3261" s="46">
        <v>3898.6916666666671</v>
      </c>
      <c r="T3261" s="59">
        <v>0</v>
      </c>
      <c r="U3261" s="14">
        <v>0</v>
      </c>
      <c r="V3261" s="59" t="s">
        <v>175</v>
      </c>
      <c r="X3261" s="46">
        <v>0</v>
      </c>
      <c r="Y3261" s="46">
        <v>0</v>
      </c>
      <c r="Z3261" s="46">
        <v>0</v>
      </c>
      <c r="AA3261" s="46">
        <v>0</v>
      </c>
      <c r="AB3261" s="46">
        <v>0</v>
      </c>
      <c r="AC3261" s="46">
        <v>0</v>
      </c>
      <c r="AD3261" s="46">
        <v>0</v>
      </c>
      <c r="AE3261" s="46">
        <v>0</v>
      </c>
      <c r="AF3261" s="46">
        <v>0</v>
      </c>
      <c r="AG3261" s="46">
        <v>1470.53</v>
      </c>
      <c r="AH3261" s="46">
        <v>1470.53</v>
      </c>
      <c r="AI3261" s="46">
        <v>6490.4199999999992</v>
      </c>
      <c r="AJ3261" s="46">
        <v>4259.3900000000012</v>
      </c>
      <c r="AK3261" s="46">
        <v>4391.8100000000004</v>
      </c>
      <c r="AL3261" s="46">
        <v>5309.47</v>
      </c>
      <c r="AM3261" s="46">
        <v>0</v>
      </c>
    </row>
    <row r="3262" spans="5:39" x14ac:dyDescent="0.2">
      <c r="E3262" s="47">
        <v>326</v>
      </c>
      <c r="F3262" s="47">
        <v>338</v>
      </c>
      <c r="G3262" s="47" t="s">
        <v>253</v>
      </c>
      <c r="H3262" s="47" t="s">
        <v>309</v>
      </c>
      <c r="I3262" s="47" t="s">
        <v>733</v>
      </c>
      <c r="J3262" s="533">
        <v>60000032</v>
      </c>
      <c r="K3262" s="14" t="s">
        <v>37</v>
      </c>
      <c r="L3262" s="14" t="s">
        <v>31</v>
      </c>
      <c r="M3262" s="45">
        <v>3262</v>
      </c>
      <c r="N3262" s="45">
        <v>1</v>
      </c>
      <c r="O3262" s="48">
        <v>4391.8100000000004</v>
      </c>
      <c r="P3262" s="48"/>
      <c r="Q3262" s="12">
        <v>0</v>
      </c>
      <c r="R3262" s="46">
        <v>3013.78</v>
      </c>
      <c r="T3262" s="59">
        <v>0</v>
      </c>
      <c r="U3262" s="14">
        <v>0</v>
      </c>
      <c r="V3262" s="59" t="s">
        <v>175</v>
      </c>
      <c r="Y3262" s="46">
        <v>0</v>
      </c>
      <c r="Z3262" s="46">
        <v>0</v>
      </c>
      <c r="AA3262" s="46">
        <v>0</v>
      </c>
      <c r="AB3262" s="46">
        <v>0</v>
      </c>
      <c r="AC3262" s="46">
        <v>0</v>
      </c>
      <c r="AD3262" s="46">
        <v>0</v>
      </c>
      <c r="AE3262" s="46">
        <v>0</v>
      </c>
      <c r="AF3262" s="46">
        <v>0</v>
      </c>
      <c r="AG3262" s="46">
        <v>0</v>
      </c>
      <c r="AH3262" s="46">
        <v>1470.53</v>
      </c>
      <c r="AI3262" s="46">
        <v>1470.53</v>
      </c>
      <c r="AJ3262" s="46">
        <v>1470.53</v>
      </c>
      <c r="AK3262" s="46">
        <v>9279.2800000000007</v>
      </c>
      <c r="AL3262" s="46">
        <v>4391.8100000000004</v>
      </c>
      <c r="AM3262" s="46">
        <v>1061.894</v>
      </c>
    </row>
    <row r="3263" spans="5:39" x14ac:dyDescent="0.2">
      <c r="E3263" s="47">
        <v>326</v>
      </c>
      <c r="F3263" s="47">
        <v>338</v>
      </c>
      <c r="G3263" s="47" t="s">
        <v>253</v>
      </c>
      <c r="H3263" s="47" t="s">
        <v>309</v>
      </c>
      <c r="I3263" s="47" t="s">
        <v>733</v>
      </c>
      <c r="J3263" s="533">
        <v>60000032</v>
      </c>
      <c r="K3263" s="14" t="s">
        <v>65</v>
      </c>
      <c r="L3263" s="14" t="s">
        <v>31</v>
      </c>
      <c r="M3263" s="45">
        <v>3263</v>
      </c>
      <c r="N3263" s="45">
        <v>1</v>
      </c>
      <c r="O3263" s="52">
        <v>5309.47</v>
      </c>
      <c r="P3263" s="48">
        <v>1061.894</v>
      </c>
      <c r="Q3263" s="12">
        <v>0</v>
      </c>
      <c r="R3263" s="46">
        <v>884.91166666666675</v>
      </c>
      <c r="T3263" s="59">
        <v>0</v>
      </c>
      <c r="U3263" s="14">
        <v>0</v>
      </c>
      <c r="V3263" s="59" t="s">
        <v>175</v>
      </c>
      <c r="X3263" s="46">
        <v>0</v>
      </c>
      <c r="Y3263" s="46">
        <v>0</v>
      </c>
      <c r="Z3263" s="46">
        <v>0</v>
      </c>
      <c r="AA3263" s="46">
        <v>0</v>
      </c>
      <c r="AB3263" s="46">
        <v>0</v>
      </c>
      <c r="AC3263" s="46">
        <v>0</v>
      </c>
      <c r="AD3263" s="46">
        <v>0</v>
      </c>
      <c r="AE3263" s="46">
        <v>0</v>
      </c>
      <c r="AF3263" s="46">
        <v>0</v>
      </c>
      <c r="AG3263" s="46">
        <v>0</v>
      </c>
      <c r="AH3263" s="46">
        <v>0</v>
      </c>
      <c r="AI3263" s="46">
        <v>0</v>
      </c>
      <c r="AJ3263" s="46">
        <v>0</v>
      </c>
      <c r="AK3263" s="46">
        <v>0</v>
      </c>
      <c r="AL3263" s="46">
        <v>5309.47</v>
      </c>
      <c r="AM3263" s="46">
        <v>0</v>
      </c>
    </row>
    <row r="3264" spans="5:39" x14ac:dyDescent="0.2">
      <c r="E3264" s="47">
        <v>326</v>
      </c>
      <c r="F3264" s="47">
        <v>338</v>
      </c>
      <c r="G3264" s="47" t="s">
        <v>253</v>
      </c>
      <c r="H3264" s="47" t="s">
        <v>309</v>
      </c>
      <c r="I3264" s="47" t="s">
        <v>733</v>
      </c>
      <c r="J3264" s="533">
        <v>60000032</v>
      </c>
      <c r="K3264" s="14" t="s">
        <v>64</v>
      </c>
      <c r="L3264" s="14" t="s">
        <v>57</v>
      </c>
      <c r="M3264" s="45">
        <v>3264</v>
      </c>
      <c r="N3264" s="45">
        <v>1</v>
      </c>
      <c r="O3264" s="46">
        <v>0</v>
      </c>
      <c r="Q3264" s="12">
        <v>0</v>
      </c>
      <c r="T3264" s="59">
        <v>0</v>
      </c>
      <c r="U3264" s="14">
        <v>0</v>
      </c>
      <c r="V3264" s="59" t="s">
        <v>175</v>
      </c>
      <c r="X3264" s="46">
        <v>0</v>
      </c>
      <c r="Y3264" s="46">
        <v>0</v>
      </c>
      <c r="Z3264" s="46">
        <v>0</v>
      </c>
      <c r="AA3264" s="46">
        <v>0</v>
      </c>
      <c r="AB3264" s="46">
        <v>0</v>
      </c>
      <c r="AC3264" s="46">
        <v>0</v>
      </c>
      <c r="AD3264" s="46">
        <v>0</v>
      </c>
      <c r="AE3264" s="46">
        <v>0</v>
      </c>
      <c r="AF3264" s="46">
        <v>0</v>
      </c>
      <c r="AG3264" s="46">
        <v>1470.53</v>
      </c>
      <c r="AH3264" s="46">
        <v>1470.53</v>
      </c>
      <c r="AI3264" s="46">
        <v>1470.53</v>
      </c>
      <c r="AJ3264" s="46">
        <v>1470.53</v>
      </c>
      <c r="AK3264" s="46">
        <v>0</v>
      </c>
      <c r="AL3264" s="46">
        <v>0</v>
      </c>
      <c r="AM3264" s="46">
        <v>0</v>
      </c>
    </row>
    <row r="3265" spans="5:39" x14ac:dyDescent="0.2">
      <c r="E3265" s="47">
        <v>326</v>
      </c>
      <c r="F3265" s="47">
        <v>338</v>
      </c>
      <c r="G3265" s="47" t="s">
        <v>253</v>
      </c>
      <c r="H3265" s="47" t="s">
        <v>309</v>
      </c>
      <c r="I3265" s="47" t="s">
        <v>733</v>
      </c>
      <c r="J3265" s="533">
        <v>60000032</v>
      </c>
      <c r="K3265" s="14" t="s">
        <v>64</v>
      </c>
      <c r="L3265" s="14" t="s">
        <v>54</v>
      </c>
      <c r="M3265" s="45">
        <v>3265</v>
      </c>
      <c r="N3265" s="45">
        <v>1</v>
      </c>
      <c r="O3265" s="46">
        <v>4463.4699999999966</v>
      </c>
      <c r="Q3265" s="12">
        <v>0</v>
      </c>
      <c r="T3265" s="59">
        <v>0</v>
      </c>
      <c r="U3265" s="14">
        <v>0</v>
      </c>
      <c r="V3265" s="59" t="s">
        <v>175</v>
      </c>
      <c r="X3265" s="46">
        <v>0</v>
      </c>
      <c r="Y3265" s="46">
        <v>0</v>
      </c>
      <c r="Z3265" s="46">
        <v>0</v>
      </c>
      <c r="AA3265" s="46">
        <v>0</v>
      </c>
      <c r="AB3265" s="46">
        <v>0</v>
      </c>
      <c r="AC3265" s="46">
        <v>0</v>
      </c>
      <c r="AD3265" s="46">
        <v>0</v>
      </c>
      <c r="AE3265" s="46">
        <v>0</v>
      </c>
      <c r="AF3265" s="46">
        <v>0</v>
      </c>
      <c r="AG3265" s="46">
        <v>0</v>
      </c>
      <c r="AH3265" s="46">
        <v>0</v>
      </c>
      <c r="AI3265" s="46">
        <v>5019.8899999999994</v>
      </c>
      <c r="AJ3265" s="46">
        <v>7526.75</v>
      </c>
      <c r="AK3265" s="46">
        <v>3827.8099999999977</v>
      </c>
      <c r="AL3265" s="46">
        <v>4463.4699999999966</v>
      </c>
      <c r="AM3265" s="46">
        <v>3401.5759999999964</v>
      </c>
    </row>
    <row r="3266" spans="5:39" x14ac:dyDescent="0.2">
      <c r="E3266" s="47">
        <v>326</v>
      </c>
      <c r="F3266" s="47">
        <v>338</v>
      </c>
      <c r="G3266" s="47" t="s">
        <v>253</v>
      </c>
      <c r="H3266" s="47" t="s">
        <v>309</v>
      </c>
      <c r="I3266" s="47" t="s">
        <v>733</v>
      </c>
      <c r="J3266" s="533">
        <v>60000032</v>
      </c>
      <c r="K3266" s="14" t="s">
        <v>64</v>
      </c>
      <c r="L3266" s="14" t="s">
        <v>58</v>
      </c>
      <c r="M3266" s="45">
        <v>3266</v>
      </c>
      <c r="N3266" s="45">
        <v>1</v>
      </c>
      <c r="O3266" s="46">
        <v>846.00000000000455</v>
      </c>
      <c r="Q3266" s="12">
        <v>0</v>
      </c>
      <c r="T3266" s="59">
        <v>0</v>
      </c>
      <c r="U3266" s="14">
        <v>0</v>
      </c>
      <c r="V3266" s="59" t="s">
        <v>175</v>
      </c>
      <c r="X3266" s="46">
        <v>0</v>
      </c>
      <c r="Y3266" s="46">
        <v>0</v>
      </c>
      <c r="Z3266" s="46">
        <v>0</v>
      </c>
      <c r="AA3266" s="46">
        <v>0</v>
      </c>
      <c r="AB3266" s="46">
        <v>0</v>
      </c>
      <c r="AC3266" s="46">
        <v>0</v>
      </c>
      <c r="AD3266" s="46">
        <v>0</v>
      </c>
      <c r="AE3266" s="46">
        <v>0</v>
      </c>
      <c r="AF3266" s="46">
        <v>0</v>
      </c>
      <c r="AG3266" s="46">
        <v>0</v>
      </c>
      <c r="AH3266" s="46">
        <v>0</v>
      </c>
      <c r="AI3266" s="46">
        <v>0</v>
      </c>
      <c r="AJ3266" s="46">
        <v>282.00000000000091</v>
      </c>
      <c r="AK3266" s="46">
        <v>564.00000000000182</v>
      </c>
      <c r="AL3266" s="46">
        <v>846.00000000000455</v>
      </c>
      <c r="AM3266" s="46">
        <v>846.00000000000455</v>
      </c>
    </row>
    <row r="3267" spans="5:39" x14ac:dyDescent="0.2">
      <c r="E3267" s="47">
        <v>326</v>
      </c>
      <c r="F3267" s="47">
        <v>338</v>
      </c>
      <c r="G3267" s="47" t="s">
        <v>253</v>
      </c>
      <c r="H3267" s="47" t="s">
        <v>309</v>
      </c>
      <c r="I3267" s="47" t="s">
        <v>733</v>
      </c>
      <c r="J3267" s="533">
        <v>60000032</v>
      </c>
      <c r="K3267" s="14" t="s">
        <v>67</v>
      </c>
      <c r="L3267" s="14" t="s">
        <v>67</v>
      </c>
      <c r="M3267" s="45">
        <v>3267</v>
      </c>
      <c r="N3267" s="45">
        <v>1</v>
      </c>
      <c r="O3267" s="53">
        <v>0</v>
      </c>
      <c r="P3267" s="54">
        <v>0</v>
      </c>
      <c r="Q3267" s="55">
        <v>0</v>
      </c>
      <c r="R3267" s="56">
        <v>0</v>
      </c>
      <c r="S3267" s="57">
        <v>0</v>
      </c>
      <c r="T3267" s="60">
        <v>0</v>
      </c>
      <c r="U3267" s="14">
        <v>0</v>
      </c>
      <c r="V3267" s="60" t="s">
        <v>175</v>
      </c>
      <c r="Y3267" s="46">
        <v>0</v>
      </c>
      <c r="Z3267" s="46">
        <v>0</v>
      </c>
      <c r="AA3267" s="46">
        <v>0</v>
      </c>
      <c r="AB3267" s="46">
        <v>0</v>
      </c>
      <c r="AC3267" s="46">
        <v>0</v>
      </c>
      <c r="AD3267" s="46">
        <v>0</v>
      </c>
      <c r="AE3267" s="46">
        <v>0</v>
      </c>
      <c r="AF3267" s="46">
        <v>0</v>
      </c>
      <c r="AG3267" s="46">
        <v>0</v>
      </c>
      <c r="AH3267" s="46">
        <v>0</v>
      </c>
      <c r="AI3267" s="46">
        <v>0</v>
      </c>
      <c r="AJ3267" s="46">
        <v>0</v>
      </c>
      <c r="AK3267" s="46">
        <v>0</v>
      </c>
      <c r="AL3267" s="46">
        <v>0</v>
      </c>
      <c r="AM3267" s="46">
        <v>0</v>
      </c>
    </row>
    <row r="3268" spans="5:39" x14ac:dyDescent="0.2">
      <c r="E3268" s="14">
        <v>327</v>
      </c>
      <c r="F3268" s="14">
        <v>339</v>
      </c>
      <c r="G3268" s="14" t="s">
        <v>253</v>
      </c>
      <c r="H3268" s="14" t="s">
        <v>358</v>
      </c>
      <c r="I3268" s="14" t="s">
        <v>734</v>
      </c>
      <c r="J3268" s="531">
        <v>60000033</v>
      </c>
      <c r="K3268" s="14" t="s">
        <v>59</v>
      </c>
      <c r="L3268" s="14" t="s">
        <v>57</v>
      </c>
      <c r="M3268" s="45">
        <v>3268</v>
      </c>
      <c r="N3268" s="45">
        <v>1</v>
      </c>
      <c r="O3268" s="46">
        <v>1477.34</v>
      </c>
      <c r="Q3268" s="12">
        <v>0</v>
      </c>
      <c r="T3268" s="59">
        <v>0</v>
      </c>
      <c r="U3268" s="14">
        <v>0</v>
      </c>
      <c r="V3268" s="59" t="s">
        <v>175</v>
      </c>
      <c r="Y3268" s="46">
        <v>0</v>
      </c>
      <c r="Z3268" s="46">
        <v>0</v>
      </c>
      <c r="AA3268" s="46">
        <v>0</v>
      </c>
      <c r="AB3268" s="46">
        <v>0</v>
      </c>
      <c r="AC3268" s="46">
        <v>0</v>
      </c>
      <c r="AD3268" s="46">
        <v>0</v>
      </c>
      <c r="AE3268" s="46">
        <v>0</v>
      </c>
      <c r="AF3268" s="46">
        <v>0</v>
      </c>
      <c r="AG3268" s="46">
        <v>1477.34</v>
      </c>
      <c r="AH3268" s="46">
        <v>1477.34</v>
      </c>
      <c r="AI3268" s="46">
        <v>1477.34</v>
      </c>
      <c r="AJ3268" s="46">
        <v>1477.34</v>
      </c>
      <c r="AK3268" s="46">
        <v>1477.34</v>
      </c>
      <c r="AL3268" s="46">
        <v>1477.34</v>
      </c>
      <c r="AM3268" s="46">
        <v>0</v>
      </c>
    </row>
    <row r="3269" spans="5:39" x14ac:dyDescent="0.2">
      <c r="E3269" s="47">
        <v>327</v>
      </c>
      <c r="F3269" s="47">
        <v>339</v>
      </c>
      <c r="G3269" s="47" t="s">
        <v>253</v>
      </c>
      <c r="H3269" s="47" t="s">
        <v>358</v>
      </c>
      <c r="I3269" s="47" t="s">
        <v>734</v>
      </c>
      <c r="J3269" s="533">
        <v>60000033</v>
      </c>
      <c r="K3269" s="14" t="s">
        <v>59</v>
      </c>
      <c r="L3269" s="14" t="s">
        <v>54</v>
      </c>
      <c r="M3269" s="45">
        <v>3269</v>
      </c>
      <c r="N3269" s="45">
        <v>1</v>
      </c>
      <c r="O3269" s="46">
        <v>3569.2799999999997</v>
      </c>
      <c r="Q3269" s="12">
        <v>0</v>
      </c>
      <c r="T3269" s="59">
        <v>0</v>
      </c>
      <c r="U3269" s="14">
        <v>0</v>
      </c>
      <c r="V3269" s="59" t="s">
        <v>175</v>
      </c>
      <c r="Y3269" s="46">
        <v>0</v>
      </c>
      <c r="Z3269" s="46">
        <v>0</v>
      </c>
      <c r="AA3269" s="46">
        <v>0</v>
      </c>
      <c r="AB3269" s="46">
        <v>0</v>
      </c>
      <c r="AC3269" s="46">
        <v>0</v>
      </c>
      <c r="AD3269" s="46">
        <v>0</v>
      </c>
      <c r="AE3269" s="46">
        <v>0</v>
      </c>
      <c r="AF3269" s="46">
        <v>0</v>
      </c>
      <c r="AG3269" s="46">
        <v>0</v>
      </c>
      <c r="AH3269" s="46">
        <v>0</v>
      </c>
      <c r="AI3269" s="46">
        <v>5043.45</v>
      </c>
      <c r="AJ3269" s="46">
        <v>3436.2599999999998</v>
      </c>
      <c r="AK3269" s="46">
        <v>3569.21</v>
      </c>
      <c r="AL3269" s="46">
        <v>3569.2799999999997</v>
      </c>
      <c r="AM3269" s="46">
        <v>0</v>
      </c>
    </row>
    <row r="3270" spans="5:39" x14ac:dyDescent="0.2">
      <c r="E3270" s="47">
        <v>327</v>
      </c>
      <c r="F3270" s="47">
        <v>339</v>
      </c>
      <c r="G3270" s="47" t="s">
        <v>253</v>
      </c>
      <c r="H3270" s="47" t="s">
        <v>358</v>
      </c>
      <c r="I3270" s="47" t="s">
        <v>734</v>
      </c>
      <c r="J3270" s="533">
        <v>60000033</v>
      </c>
      <c r="K3270" s="14" t="s">
        <v>59</v>
      </c>
      <c r="L3270" s="14" t="s">
        <v>58</v>
      </c>
      <c r="M3270" s="45">
        <v>3270</v>
      </c>
      <c r="N3270" s="45">
        <v>1</v>
      </c>
      <c r="O3270" s="46">
        <v>282</v>
      </c>
      <c r="Q3270" s="12">
        <v>0</v>
      </c>
      <c r="T3270" s="59">
        <v>0</v>
      </c>
      <c r="U3270" s="14">
        <v>0</v>
      </c>
      <c r="V3270" s="59" t="s">
        <v>175</v>
      </c>
      <c r="Y3270" s="46">
        <v>0</v>
      </c>
      <c r="Z3270" s="46">
        <v>0</v>
      </c>
      <c r="AA3270" s="46">
        <v>0</v>
      </c>
      <c r="AB3270" s="46">
        <v>0</v>
      </c>
      <c r="AC3270" s="46">
        <v>0</v>
      </c>
      <c r="AD3270" s="46">
        <v>0</v>
      </c>
      <c r="AE3270" s="46">
        <v>0</v>
      </c>
      <c r="AF3270" s="46">
        <v>0</v>
      </c>
      <c r="AG3270" s="46">
        <v>0</v>
      </c>
      <c r="AH3270" s="46">
        <v>0</v>
      </c>
      <c r="AI3270" s="46">
        <v>0</v>
      </c>
      <c r="AJ3270" s="46">
        <v>282.00000000000045</v>
      </c>
      <c r="AK3270" s="46">
        <v>282</v>
      </c>
      <c r="AL3270" s="46">
        <v>282</v>
      </c>
      <c r="AM3270" s="46">
        <v>0</v>
      </c>
    </row>
    <row r="3271" spans="5:39" x14ac:dyDescent="0.2">
      <c r="E3271" s="47">
        <v>327</v>
      </c>
      <c r="F3271" s="47">
        <v>339</v>
      </c>
      <c r="G3271" s="47" t="s">
        <v>253</v>
      </c>
      <c r="H3271" s="47" t="s">
        <v>358</v>
      </c>
      <c r="I3271" s="47" t="s">
        <v>734</v>
      </c>
      <c r="J3271" s="533">
        <v>60000033</v>
      </c>
      <c r="K3271" s="14" t="s">
        <v>59</v>
      </c>
      <c r="L3271" s="14" t="s">
        <v>31</v>
      </c>
      <c r="M3271" s="45">
        <v>3271</v>
      </c>
      <c r="N3271" s="45">
        <v>1</v>
      </c>
      <c r="O3271" s="48">
        <v>5328.62</v>
      </c>
      <c r="Q3271" s="12">
        <v>0</v>
      </c>
      <c r="R3271" s="46">
        <v>4221.373333333333</v>
      </c>
      <c r="T3271" s="59">
        <v>0</v>
      </c>
      <c r="U3271" s="14">
        <v>0</v>
      </c>
      <c r="V3271" s="59" t="s">
        <v>175</v>
      </c>
      <c r="X3271" s="46">
        <v>0</v>
      </c>
      <c r="Y3271" s="46">
        <v>0</v>
      </c>
      <c r="Z3271" s="46">
        <v>0</v>
      </c>
      <c r="AA3271" s="46">
        <v>0</v>
      </c>
      <c r="AB3271" s="46">
        <v>0</v>
      </c>
      <c r="AC3271" s="46">
        <v>0</v>
      </c>
      <c r="AD3271" s="46">
        <v>0</v>
      </c>
      <c r="AE3271" s="46">
        <v>0</v>
      </c>
      <c r="AF3271" s="46">
        <v>0</v>
      </c>
      <c r="AG3271" s="46">
        <v>1477.34</v>
      </c>
      <c r="AH3271" s="46">
        <v>1477.34</v>
      </c>
      <c r="AI3271" s="46">
        <v>6520.79</v>
      </c>
      <c r="AJ3271" s="46">
        <v>5195.6000000000004</v>
      </c>
      <c r="AK3271" s="46">
        <v>5328.55</v>
      </c>
      <c r="AL3271" s="46">
        <v>5328.62</v>
      </c>
      <c r="AM3271" s="46">
        <v>0</v>
      </c>
    </row>
    <row r="3272" spans="5:39" x14ac:dyDescent="0.2">
      <c r="E3272" s="47">
        <v>327</v>
      </c>
      <c r="F3272" s="47">
        <v>339</v>
      </c>
      <c r="G3272" s="47" t="s">
        <v>253</v>
      </c>
      <c r="H3272" s="47" t="s">
        <v>358</v>
      </c>
      <c r="I3272" s="47" t="s">
        <v>734</v>
      </c>
      <c r="J3272" s="533">
        <v>60000033</v>
      </c>
      <c r="K3272" s="14" t="s">
        <v>37</v>
      </c>
      <c r="L3272" s="14" t="s">
        <v>31</v>
      </c>
      <c r="M3272" s="45">
        <v>3272</v>
      </c>
      <c r="N3272" s="45">
        <v>1</v>
      </c>
      <c r="O3272" s="48">
        <v>15567.6</v>
      </c>
      <c r="P3272" s="48"/>
      <c r="Q3272" s="12">
        <v>0</v>
      </c>
      <c r="R3272" s="46">
        <v>3333.27</v>
      </c>
      <c r="T3272" s="59">
        <v>0</v>
      </c>
      <c r="U3272" s="14">
        <v>0</v>
      </c>
      <c r="V3272" s="59" t="s">
        <v>175</v>
      </c>
      <c r="Y3272" s="46">
        <v>0</v>
      </c>
      <c r="Z3272" s="46">
        <v>0</v>
      </c>
      <c r="AA3272" s="46">
        <v>0</v>
      </c>
      <c r="AB3272" s="46">
        <v>0</v>
      </c>
      <c r="AC3272" s="46">
        <v>0</v>
      </c>
      <c r="AD3272" s="46">
        <v>0</v>
      </c>
      <c r="AE3272" s="46">
        <v>0</v>
      </c>
      <c r="AF3272" s="46">
        <v>0</v>
      </c>
      <c r="AG3272" s="46">
        <v>0</v>
      </c>
      <c r="AH3272" s="46">
        <v>0</v>
      </c>
      <c r="AI3272" s="46">
        <v>2954.68</v>
      </c>
      <c r="AJ3272" s="46">
        <v>1477.34</v>
      </c>
      <c r="AK3272" s="46">
        <v>0</v>
      </c>
      <c r="AL3272" s="46">
        <v>15567.6</v>
      </c>
      <c r="AM3272" s="46">
        <v>2131.4479999999999</v>
      </c>
    </row>
    <row r="3273" spans="5:39" x14ac:dyDescent="0.2">
      <c r="E3273" s="47">
        <v>327</v>
      </c>
      <c r="F3273" s="47">
        <v>339</v>
      </c>
      <c r="G3273" s="47" t="s">
        <v>253</v>
      </c>
      <c r="H3273" s="47" t="s">
        <v>358</v>
      </c>
      <c r="I3273" s="47" t="s">
        <v>734</v>
      </c>
      <c r="J3273" s="533">
        <v>60000033</v>
      </c>
      <c r="K3273" s="14" t="s">
        <v>65</v>
      </c>
      <c r="L3273" s="14" t="s">
        <v>31</v>
      </c>
      <c r="M3273" s="45">
        <v>3273</v>
      </c>
      <c r="N3273" s="45">
        <v>1</v>
      </c>
      <c r="O3273" s="52">
        <v>5328.62</v>
      </c>
      <c r="P3273" s="48">
        <v>2131.4479999999999</v>
      </c>
      <c r="Q3273" s="12">
        <v>0</v>
      </c>
      <c r="R3273" s="46">
        <v>888.10333333333335</v>
      </c>
      <c r="T3273" s="59">
        <v>0</v>
      </c>
      <c r="U3273" s="14">
        <v>0</v>
      </c>
      <c r="V3273" s="59" t="s">
        <v>175</v>
      </c>
      <c r="X3273" s="46">
        <v>0</v>
      </c>
      <c r="Y3273" s="46">
        <v>0</v>
      </c>
      <c r="Z3273" s="46">
        <v>0</v>
      </c>
      <c r="AA3273" s="46">
        <v>0</v>
      </c>
      <c r="AB3273" s="46">
        <v>0</v>
      </c>
      <c r="AC3273" s="46">
        <v>0</v>
      </c>
      <c r="AD3273" s="46">
        <v>0</v>
      </c>
      <c r="AE3273" s="46">
        <v>0</v>
      </c>
      <c r="AF3273" s="46">
        <v>0</v>
      </c>
      <c r="AG3273" s="46">
        <v>0</v>
      </c>
      <c r="AH3273" s="46">
        <v>0</v>
      </c>
      <c r="AI3273" s="46">
        <v>0</v>
      </c>
      <c r="AJ3273" s="46">
        <v>0</v>
      </c>
      <c r="AK3273" s="46">
        <v>0</v>
      </c>
      <c r="AL3273" s="46">
        <v>5328.62</v>
      </c>
      <c r="AM3273" s="46">
        <v>0</v>
      </c>
    </row>
    <row r="3274" spans="5:39" x14ac:dyDescent="0.2">
      <c r="E3274" s="47">
        <v>327</v>
      </c>
      <c r="F3274" s="47">
        <v>339</v>
      </c>
      <c r="G3274" s="47" t="s">
        <v>253</v>
      </c>
      <c r="H3274" s="47" t="s">
        <v>358</v>
      </c>
      <c r="I3274" s="47" t="s">
        <v>734</v>
      </c>
      <c r="J3274" s="533">
        <v>60000033</v>
      </c>
      <c r="K3274" s="14" t="s">
        <v>64</v>
      </c>
      <c r="L3274" s="14" t="s">
        <v>57</v>
      </c>
      <c r="M3274" s="45">
        <v>3274</v>
      </c>
      <c r="N3274" s="45">
        <v>1</v>
      </c>
      <c r="O3274" s="46">
        <v>0</v>
      </c>
      <c r="Q3274" s="12">
        <v>0</v>
      </c>
      <c r="T3274" s="59">
        <v>0</v>
      </c>
      <c r="U3274" s="14">
        <v>0</v>
      </c>
      <c r="V3274" s="59" t="s">
        <v>175</v>
      </c>
      <c r="X3274" s="46">
        <v>0</v>
      </c>
      <c r="Y3274" s="46">
        <v>0</v>
      </c>
      <c r="Z3274" s="46">
        <v>0</v>
      </c>
      <c r="AA3274" s="46">
        <v>0</v>
      </c>
      <c r="AB3274" s="46">
        <v>0</v>
      </c>
      <c r="AC3274" s="46">
        <v>0</v>
      </c>
      <c r="AD3274" s="46">
        <v>0</v>
      </c>
      <c r="AE3274" s="46">
        <v>0</v>
      </c>
      <c r="AF3274" s="46">
        <v>0</v>
      </c>
      <c r="AG3274" s="46">
        <v>1477.34</v>
      </c>
      <c r="AH3274" s="46">
        <v>2954.68</v>
      </c>
      <c r="AI3274" s="46">
        <v>1477.3399999999997</v>
      </c>
      <c r="AJ3274" s="46">
        <v>1477.3399999999995</v>
      </c>
      <c r="AK3274" s="46">
        <v>2954.6799999999994</v>
      </c>
      <c r="AL3274" s="46">
        <v>0</v>
      </c>
      <c r="AM3274" s="46">
        <v>0</v>
      </c>
    </row>
    <row r="3275" spans="5:39" x14ac:dyDescent="0.2">
      <c r="E3275" s="47">
        <v>327</v>
      </c>
      <c r="F3275" s="47">
        <v>339</v>
      </c>
      <c r="G3275" s="47" t="s">
        <v>253</v>
      </c>
      <c r="H3275" s="47" t="s">
        <v>358</v>
      </c>
      <c r="I3275" s="47" t="s">
        <v>734</v>
      </c>
      <c r="J3275" s="533">
        <v>60000033</v>
      </c>
      <c r="K3275" s="14" t="s">
        <v>64</v>
      </c>
      <c r="L3275" s="14" t="s">
        <v>54</v>
      </c>
      <c r="M3275" s="45">
        <v>3275</v>
      </c>
      <c r="N3275" s="45">
        <v>1</v>
      </c>
      <c r="O3275" s="46">
        <v>4482.6199999999953</v>
      </c>
      <c r="Q3275" s="12">
        <v>0</v>
      </c>
      <c r="T3275" s="59">
        <v>0</v>
      </c>
      <c r="U3275" s="14">
        <v>0</v>
      </c>
      <c r="V3275" s="59" t="s">
        <v>175</v>
      </c>
      <c r="X3275" s="46">
        <v>0</v>
      </c>
      <c r="Y3275" s="46">
        <v>0</v>
      </c>
      <c r="Z3275" s="46">
        <v>0</v>
      </c>
      <c r="AA3275" s="46">
        <v>0</v>
      </c>
      <c r="AB3275" s="46">
        <v>0</v>
      </c>
      <c r="AC3275" s="46">
        <v>0</v>
      </c>
      <c r="AD3275" s="46">
        <v>0</v>
      </c>
      <c r="AE3275" s="46">
        <v>0</v>
      </c>
      <c r="AF3275" s="46">
        <v>0</v>
      </c>
      <c r="AG3275" s="46">
        <v>0</v>
      </c>
      <c r="AH3275" s="46">
        <v>0</v>
      </c>
      <c r="AI3275" s="46">
        <v>5043.45</v>
      </c>
      <c r="AJ3275" s="46">
        <v>8479.7099999999991</v>
      </c>
      <c r="AK3275" s="46">
        <v>12048.919999999998</v>
      </c>
      <c r="AL3275" s="46">
        <v>4482.6199999999953</v>
      </c>
      <c r="AM3275" s="46">
        <v>2351.1719999999955</v>
      </c>
    </row>
    <row r="3276" spans="5:39" x14ac:dyDescent="0.2">
      <c r="E3276" s="47">
        <v>327</v>
      </c>
      <c r="F3276" s="47">
        <v>339</v>
      </c>
      <c r="G3276" s="47" t="s">
        <v>253</v>
      </c>
      <c r="H3276" s="47" t="s">
        <v>358</v>
      </c>
      <c r="I3276" s="47" t="s">
        <v>734</v>
      </c>
      <c r="J3276" s="533">
        <v>60000033</v>
      </c>
      <c r="K3276" s="14" t="s">
        <v>64</v>
      </c>
      <c r="L3276" s="14" t="s">
        <v>58</v>
      </c>
      <c r="M3276" s="45">
        <v>3276</v>
      </c>
      <c r="N3276" s="45">
        <v>1</v>
      </c>
      <c r="O3276" s="46">
        <v>846.00000000000364</v>
      </c>
      <c r="Q3276" s="12">
        <v>0</v>
      </c>
      <c r="T3276" s="59">
        <v>0</v>
      </c>
      <c r="U3276" s="14">
        <v>0</v>
      </c>
      <c r="V3276" s="59" t="s">
        <v>175</v>
      </c>
      <c r="X3276" s="46">
        <v>0</v>
      </c>
      <c r="Y3276" s="46">
        <v>0</v>
      </c>
      <c r="Z3276" s="46">
        <v>0</v>
      </c>
      <c r="AA3276" s="46">
        <v>0</v>
      </c>
      <c r="AB3276" s="46">
        <v>0</v>
      </c>
      <c r="AC3276" s="46">
        <v>0</v>
      </c>
      <c r="AD3276" s="46">
        <v>0</v>
      </c>
      <c r="AE3276" s="46">
        <v>0</v>
      </c>
      <c r="AF3276" s="46">
        <v>0</v>
      </c>
      <c r="AG3276" s="46">
        <v>0</v>
      </c>
      <c r="AH3276" s="46">
        <v>0</v>
      </c>
      <c r="AI3276" s="46">
        <v>0</v>
      </c>
      <c r="AJ3276" s="46">
        <v>282</v>
      </c>
      <c r="AK3276" s="46">
        <v>564</v>
      </c>
      <c r="AL3276" s="46">
        <v>846.00000000000364</v>
      </c>
      <c r="AM3276" s="46">
        <v>846.00000000000318</v>
      </c>
    </row>
    <row r="3277" spans="5:39" x14ac:dyDescent="0.2">
      <c r="E3277" s="47">
        <v>327</v>
      </c>
      <c r="F3277" s="47">
        <v>339</v>
      </c>
      <c r="G3277" s="47" t="s">
        <v>253</v>
      </c>
      <c r="H3277" s="47" t="s">
        <v>358</v>
      </c>
      <c r="I3277" s="47" t="s">
        <v>734</v>
      </c>
      <c r="J3277" s="533">
        <v>60000033</v>
      </c>
      <c r="K3277" s="14" t="s">
        <v>67</v>
      </c>
      <c r="L3277" s="14" t="s">
        <v>67</v>
      </c>
      <c r="M3277" s="45">
        <v>3277</v>
      </c>
      <c r="N3277" s="45">
        <v>1</v>
      </c>
      <c r="O3277" s="53">
        <v>0</v>
      </c>
      <c r="P3277" s="54">
        <v>0</v>
      </c>
      <c r="Q3277" s="55">
        <v>0</v>
      </c>
      <c r="R3277" s="56">
        <v>0</v>
      </c>
      <c r="S3277" s="57">
        <v>0</v>
      </c>
      <c r="T3277" s="60">
        <v>0</v>
      </c>
      <c r="U3277" s="14">
        <v>0</v>
      </c>
      <c r="V3277" s="60" t="s">
        <v>175</v>
      </c>
      <c r="Y3277" s="46">
        <v>0</v>
      </c>
      <c r="Z3277" s="46">
        <v>0</v>
      </c>
      <c r="AA3277" s="46">
        <v>0</v>
      </c>
      <c r="AB3277" s="46">
        <v>0</v>
      </c>
      <c r="AC3277" s="46">
        <v>0</v>
      </c>
      <c r="AD3277" s="46">
        <v>0</v>
      </c>
      <c r="AE3277" s="46">
        <v>0</v>
      </c>
      <c r="AF3277" s="46">
        <v>0</v>
      </c>
      <c r="AG3277" s="46">
        <v>0</v>
      </c>
      <c r="AH3277" s="46">
        <v>0</v>
      </c>
      <c r="AI3277" s="46">
        <v>0</v>
      </c>
      <c r="AJ3277" s="46">
        <v>0</v>
      </c>
      <c r="AK3277" s="46">
        <v>0</v>
      </c>
      <c r="AL3277" s="46">
        <v>0</v>
      </c>
      <c r="AM3277" s="46">
        <v>0</v>
      </c>
    </row>
    <row r="3278" spans="5:39" x14ac:dyDescent="0.2">
      <c r="E3278" s="14">
        <v>328</v>
      </c>
      <c r="F3278" s="14">
        <v>340</v>
      </c>
      <c r="G3278" s="14" t="s">
        <v>253</v>
      </c>
      <c r="H3278" s="14" t="s">
        <v>341</v>
      </c>
      <c r="I3278" s="14" t="s">
        <v>735</v>
      </c>
      <c r="J3278" s="531">
        <v>60000034</v>
      </c>
      <c r="K3278" s="14" t="s">
        <v>59</v>
      </c>
      <c r="L3278" s="14" t="s">
        <v>57</v>
      </c>
      <c r="M3278" s="45">
        <v>3278</v>
      </c>
      <c r="N3278" s="45">
        <v>1</v>
      </c>
      <c r="O3278" s="46">
        <v>1722.42</v>
      </c>
      <c r="Q3278" s="12" t="s">
        <v>429</v>
      </c>
      <c r="T3278" s="59" t="s">
        <v>86</v>
      </c>
      <c r="U3278" s="14">
        <v>0</v>
      </c>
      <c r="V3278" s="59" t="s">
        <v>174</v>
      </c>
      <c r="Y3278" s="46">
        <v>0</v>
      </c>
      <c r="Z3278" s="46">
        <v>0</v>
      </c>
      <c r="AA3278" s="46">
        <v>0</v>
      </c>
      <c r="AB3278" s="46">
        <v>0</v>
      </c>
      <c r="AC3278" s="46">
        <v>0</v>
      </c>
      <c r="AD3278" s="46">
        <v>0</v>
      </c>
      <c r="AE3278" s="46">
        <v>0</v>
      </c>
      <c r="AF3278" s="46">
        <v>0</v>
      </c>
      <c r="AG3278" s="46">
        <v>1722.42</v>
      </c>
      <c r="AH3278" s="46">
        <v>1722.42</v>
      </c>
      <c r="AI3278" s="46">
        <v>1722.42</v>
      </c>
      <c r="AJ3278" s="46">
        <v>1722.42</v>
      </c>
      <c r="AK3278" s="46">
        <v>1722.42</v>
      </c>
      <c r="AL3278" s="46">
        <v>1722.42</v>
      </c>
      <c r="AM3278" s="46">
        <v>0</v>
      </c>
    </row>
    <row r="3279" spans="5:39" x14ac:dyDescent="0.2">
      <c r="E3279" s="47">
        <v>328</v>
      </c>
      <c r="F3279" s="47">
        <v>340</v>
      </c>
      <c r="G3279" s="47" t="s">
        <v>253</v>
      </c>
      <c r="H3279" s="47" t="s">
        <v>341</v>
      </c>
      <c r="I3279" s="47" t="s">
        <v>735</v>
      </c>
      <c r="J3279" s="533">
        <v>60000034</v>
      </c>
      <c r="K3279" s="14" t="s">
        <v>59</v>
      </c>
      <c r="L3279" s="14" t="s">
        <v>54</v>
      </c>
      <c r="M3279" s="45">
        <v>3279</v>
      </c>
      <c r="N3279" s="45">
        <v>1</v>
      </c>
      <c r="O3279" s="46">
        <v>4009.5699999999993</v>
      </c>
      <c r="Q3279" s="12" t="s">
        <v>429</v>
      </c>
      <c r="T3279" s="59" t="s">
        <v>86</v>
      </c>
      <c r="U3279" s="14">
        <v>0</v>
      </c>
      <c r="V3279" s="59" t="s">
        <v>174</v>
      </c>
      <c r="Y3279" s="46">
        <v>0</v>
      </c>
      <c r="Z3279" s="46">
        <v>0</v>
      </c>
      <c r="AA3279" s="46">
        <v>0</v>
      </c>
      <c r="AB3279" s="46">
        <v>0</v>
      </c>
      <c r="AC3279" s="46">
        <v>0</v>
      </c>
      <c r="AD3279" s="46">
        <v>0</v>
      </c>
      <c r="AE3279" s="46">
        <v>0</v>
      </c>
      <c r="AF3279" s="46">
        <v>0</v>
      </c>
      <c r="AG3279" s="46">
        <v>0</v>
      </c>
      <c r="AH3279" s="46">
        <v>0</v>
      </c>
      <c r="AI3279" s="46">
        <v>13013.08</v>
      </c>
      <c r="AJ3279" s="46">
        <v>3853.8599999999997</v>
      </c>
      <c r="AK3279" s="46">
        <v>4008.9599999999996</v>
      </c>
      <c r="AL3279" s="46">
        <v>4009.5699999999993</v>
      </c>
      <c r="AM3279" s="46">
        <v>0</v>
      </c>
    </row>
    <row r="3280" spans="5:39" x14ac:dyDescent="0.2">
      <c r="E3280" s="47">
        <v>328</v>
      </c>
      <c r="F3280" s="47">
        <v>340</v>
      </c>
      <c r="G3280" s="47" t="s">
        <v>253</v>
      </c>
      <c r="H3280" s="47" t="s">
        <v>341</v>
      </c>
      <c r="I3280" s="47" t="s">
        <v>735</v>
      </c>
      <c r="J3280" s="533">
        <v>60000034</v>
      </c>
      <c r="K3280" s="14" t="s">
        <v>59</v>
      </c>
      <c r="L3280" s="14" t="s">
        <v>58</v>
      </c>
      <c r="M3280" s="45">
        <v>3280</v>
      </c>
      <c r="N3280" s="45">
        <v>1</v>
      </c>
      <c r="O3280" s="46">
        <v>282.00000000000045</v>
      </c>
      <c r="Q3280" s="12" t="s">
        <v>429</v>
      </c>
      <c r="T3280" s="59" t="s">
        <v>86</v>
      </c>
      <c r="U3280" s="14">
        <v>0</v>
      </c>
      <c r="V3280" s="59" t="s">
        <v>174</v>
      </c>
      <c r="Y3280" s="46">
        <v>0</v>
      </c>
      <c r="Z3280" s="46">
        <v>0</v>
      </c>
      <c r="AA3280" s="46">
        <v>0</v>
      </c>
      <c r="AB3280" s="46">
        <v>0</v>
      </c>
      <c r="AC3280" s="46">
        <v>0</v>
      </c>
      <c r="AD3280" s="46">
        <v>0</v>
      </c>
      <c r="AE3280" s="46">
        <v>0</v>
      </c>
      <c r="AF3280" s="46">
        <v>0</v>
      </c>
      <c r="AG3280" s="46">
        <v>0</v>
      </c>
      <c r="AH3280" s="46">
        <v>0</v>
      </c>
      <c r="AI3280" s="46">
        <v>0</v>
      </c>
      <c r="AJ3280" s="46">
        <v>282</v>
      </c>
      <c r="AK3280" s="46">
        <v>282.00000000000045</v>
      </c>
      <c r="AL3280" s="46">
        <v>282.00000000000045</v>
      </c>
      <c r="AM3280" s="46">
        <v>0</v>
      </c>
    </row>
    <row r="3281" spans="5:39" x14ac:dyDescent="0.2">
      <c r="E3281" s="47">
        <v>328</v>
      </c>
      <c r="F3281" s="47">
        <v>340</v>
      </c>
      <c r="G3281" s="47" t="s">
        <v>253</v>
      </c>
      <c r="H3281" s="47" t="s">
        <v>341</v>
      </c>
      <c r="I3281" s="47" t="s">
        <v>735</v>
      </c>
      <c r="J3281" s="533">
        <v>60000034</v>
      </c>
      <c r="K3281" s="14" t="s">
        <v>59</v>
      </c>
      <c r="L3281" s="14" t="s">
        <v>31</v>
      </c>
      <c r="M3281" s="45">
        <v>3281</v>
      </c>
      <c r="N3281" s="45">
        <v>1</v>
      </c>
      <c r="O3281" s="48">
        <v>6013.99</v>
      </c>
      <c r="Q3281" s="12" t="s">
        <v>429</v>
      </c>
      <c r="R3281" s="46">
        <v>6010.998333333333</v>
      </c>
      <c r="T3281" s="59" t="s">
        <v>86</v>
      </c>
      <c r="U3281" s="14">
        <v>0</v>
      </c>
      <c r="V3281" s="59" t="s">
        <v>174</v>
      </c>
      <c r="X3281" s="46">
        <v>0</v>
      </c>
      <c r="Y3281" s="46">
        <v>0</v>
      </c>
      <c r="Z3281" s="46">
        <v>0</v>
      </c>
      <c r="AA3281" s="46">
        <v>0</v>
      </c>
      <c r="AB3281" s="46">
        <v>0</v>
      </c>
      <c r="AC3281" s="46">
        <v>0</v>
      </c>
      <c r="AD3281" s="46">
        <v>0</v>
      </c>
      <c r="AE3281" s="46">
        <v>0</v>
      </c>
      <c r="AF3281" s="46">
        <v>0</v>
      </c>
      <c r="AG3281" s="46">
        <v>1722.42</v>
      </c>
      <c r="AH3281" s="46">
        <v>1722.42</v>
      </c>
      <c r="AI3281" s="46">
        <v>14735.5</v>
      </c>
      <c r="AJ3281" s="46">
        <v>5858.28</v>
      </c>
      <c r="AK3281" s="46">
        <v>6013.3799999999992</v>
      </c>
      <c r="AL3281" s="46">
        <v>6013.99</v>
      </c>
      <c r="AM3281" s="46">
        <v>0</v>
      </c>
    </row>
    <row r="3282" spans="5:39" x14ac:dyDescent="0.2">
      <c r="E3282" s="47">
        <v>328</v>
      </c>
      <c r="F3282" s="47">
        <v>340</v>
      </c>
      <c r="G3282" s="47" t="s">
        <v>253</v>
      </c>
      <c r="H3282" s="47" t="s">
        <v>341</v>
      </c>
      <c r="I3282" s="47" t="s">
        <v>735</v>
      </c>
      <c r="J3282" s="533">
        <v>60000034</v>
      </c>
      <c r="K3282" s="14" t="s">
        <v>37</v>
      </c>
      <c r="L3282" s="14" t="s">
        <v>31</v>
      </c>
      <c r="M3282" s="45">
        <v>3282</v>
      </c>
      <c r="N3282" s="45">
        <v>1</v>
      </c>
      <c r="O3282" s="48">
        <v>0</v>
      </c>
      <c r="P3282" s="48"/>
      <c r="Q3282" s="12" t="s">
        <v>429</v>
      </c>
      <c r="R3282" s="46">
        <v>0</v>
      </c>
      <c r="T3282" s="59" t="s">
        <v>86</v>
      </c>
      <c r="U3282" s="14">
        <v>6</v>
      </c>
      <c r="V3282" s="59" t="s">
        <v>174</v>
      </c>
      <c r="Y3282" s="46">
        <v>0</v>
      </c>
      <c r="Z3282" s="46">
        <v>0</v>
      </c>
      <c r="AA3282" s="46">
        <v>0</v>
      </c>
      <c r="AB3282" s="46">
        <v>0</v>
      </c>
      <c r="AC3282" s="46">
        <v>0</v>
      </c>
      <c r="AD3282" s="46">
        <v>0</v>
      </c>
      <c r="AE3282" s="46">
        <v>0</v>
      </c>
      <c r="AF3282" s="46">
        <v>0</v>
      </c>
      <c r="AG3282" s="46">
        <v>0</v>
      </c>
      <c r="AH3282" s="46">
        <v>0</v>
      </c>
      <c r="AI3282" s="46">
        <v>0</v>
      </c>
      <c r="AJ3282" s="46">
        <v>0</v>
      </c>
      <c r="AK3282" s="46">
        <v>0</v>
      </c>
      <c r="AL3282" s="46">
        <v>0</v>
      </c>
      <c r="AM3282" s="46">
        <v>21639.593999999997</v>
      </c>
    </row>
    <row r="3283" spans="5:39" x14ac:dyDescent="0.2">
      <c r="E3283" s="47">
        <v>328</v>
      </c>
      <c r="F3283" s="47">
        <v>340</v>
      </c>
      <c r="G3283" s="47" t="s">
        <v>253</v>
      </c>
      <c r="H3283" s="47" t="s">
        <v>341</v>
      </c>
      <c r="I3283" s="47" t="s">
        <v>735</v>
      </c>
      <c r="J3283" s="533">
        <v>60000034</v>
      </c>
      <c r="K3283" s="14" t="s">
        <v>65</v>
      </c>
      <c r="L3283" s="14" t="s">
        <v>31</v>
      </c>
      <c r="M3283" s="45">
        <v>3283</v>
      </c>
      <c r="N3283" s="45">
        <v>1</v>
      </c>
      <c r="O3283" s="52">
        <v>36065.99</v>
      </c>
      <c r="P3283" s="48">
        <v>21639.593999999997</v>
      </c>
      <c r="Q3283" s="12" t="s">
        <v>429</v>
      </c>
      <c r="R3283" s="46">
        <v>6010.998333333333</v>
      </c>
      <c r="T3283" s="59" t="s">
        <v>86</v>
      </c>
      <c r="U3283" s="14">
        <v>0</v>
      </c>
      <c r="V3283" s="59" t="s">
        <v>174</v>
      </c>
      <c r="X3283" s="46">
        <v>0</v>
      </c>
      <c r="Y3283" s="46">
        <v>0</v>
      </c>
      <c r="Z3283" s="46">
        <v>0</v>
      </c>
      <c r="AA3283" s="46">
        <v>0</v>
      </c>
      <c r="AB3283" s="46">
        <v>0</v>
      </c>
      <c r="AC3283" s="46">
        <v>0</v>
      </c>
      <c r="AD3283" s="46">
        <v>0</v>
      </c>
      <c r="AE3283" s="46">
        <v>0</v>
      </c>
      <c r="AF3283" s="46">
        <v>0</v>
      </c>
      <c r="AG3283" s="46">
        <v>1722.42</v>
      </c>
      <c r="AH3283" s="46">
        <v>1722.42</v>
      </c>
      <c r="AI3283" s="46">
        <v>14735.5</v>
      </c>
      <c r="AJ3283" s="46">
        <v>5858.28</v>
      </c>
      <c r="AK3283" s="46">
        <v>6013.3799999999992</v>
      </c>
      <c r="AL3283" s="46">
        <v>6013.99</v>
      </c>
      <c r="AM3283" s="46">
        <v>0</v>
      </c>
    </row>
    <row r="3284" spans="5:39" x14ac:dyDescent="0.2">
      <c r="E3284" s="47">
        <v>328</v>
      </c>
      <c r="F3284" s="47">
        <v>340</v>
      </c>
      <c r="G3284" s="47" t="s">
        <v>253</v>
      </c>
      <c r="H3284" s="47" t="s">
        <v>341</v>
      </c>
      <c r="I3284" s="47" t="s">
        <v>735</v>
      </c>
      <c r="J3284" s="533">
        <v>60000034</v>
      </c>
      <c r="K3284" s="14" t="s">
        <v>64</v>
      </c>
      <c r="L3284" s="14" t="s">
        <v>57</v>
      </c>
      <c r="M3284" s="45">
        <v>3284</v>
      </c>
      <c r="N3284" s="45">
        <v>1</v>
      </c>
      <c r="O3284" s="46">
        <v>10334.52</v>
      </c>
      <c r="Q3284" s="12" t="s">
        <v>429</v>
      </c>
      <c r="T3284" s="59" t="s">
        <v>86</v>
      </c>
      <c r="U3284" s="14">
        <v>0</v>
      </c>
      <c r="V3284" s="59" t="s">
        <v>174</v>
      </c>
      <c r="X3284" s="46">
        <v>0</v>
      </c>
      <c r="Y3284" s="46">
        <v>0</v>
      </c>
      <c r="Z3284" s="46">
        <v>0</v>
      </c>
      <c r="AA3284" s="46">
        <v>0</v>
      </c>
      <c r="AB3284" s="46">
        <v>0</v>
      </c>
      <c r="AC3284" s="46">
        <v>0</v>
      </c>
      <c r="AD3284" s="46">
        <v>0</v>
      </c>
      <c r="AE3284" s="46">
        <v>0</v>
      </c>
      <c r="AF3284" s="46">
        <v>0</v>
      </c>
      <c r="AG3284" s="46">
        <v>1722.42</v>
      </c>
      <c r="AH3284" s="46">
        <v>3444.84</v>
      </c>
      <c r="AI3284" s="46">
        <v>5167.26</v>
      </c>
      <c r="AJ3284" s="46">
        <v>6889.68</v>
      </c>
      <c r="AK3284" s="46">
        <v>8612.1</v>
      </c>
      <c r="AL3284" s="46">
        <v>10334.52</v>
      </c>
      <c r="AM3284" s="46">
        <v>0</v>
      </c>
    </row>
    <row r="3285" spans="5:39" x14ac:dyDescent="0.2">
      <c r="E3285" s="47">
        <v>328</v>
      </c>
      <c r="F3285" s="47">
        <v>340</v>
      </c>
      <c r="G3285" s="47" t="s">
        <v>253</v>
      </c>
      <c r="H3285" s="47" t="s">
        <v>341</v>
      </c>
      <c r="I3285" s="47" t="s">
        <v>735</v>
      </c>
      <c r="J3285" s="533">
        <v>60000034</v>
      </c>
      <c r="K3285" s="14" t="s">
        <v>64</v>
      </c>
      <c r="L3285" s="14" t="s">
        <v>54</v>
      </c>
      <c r="M3285" s="45">
        <v>3285</v>
      </c>
      <c r="N3285" s="45">
        <v>1</v>
      </c>
      <c r="O3285" s="46">
        <v>24885.469999999998</v>
      </c>
      <c r="Q3285" s="12" t="s">
        <v>429</v>
      </c>
      <c r="T3285" s="59" t="s">
        <v>86</v>
      </c>
      <c r="U3285" s="14">
        <v>0</v>
      </c>
      <c r="V3285" s="59" t="s">
        <v>174</v>
      </c>
      <c r="X3285" s="46">
        <v>0</v>
      </c>
      <c r="Y3285" s="46">
        <v>0</v>
      </c>
      <c r="Z3285" s="46">
        <v>0</v>
      </c>
      <c r="AA3285" s="46">
        <v>0</v>
      </c>
      <c r="AB3285" s="46">
        <v>0</v>
      </c>
      <c r="AC3285" s="46">
        <v>0</v>
      </c>
      <c r="AD3285" s="46">
        <v>0</v>
      </c>
      <c r="AE3285" s="46">
        <v>0</v>
      </c>
      <c r="AF3285" s="46">
        <v>0</v>
      </c>
      <c r="AG3285" s="46">
        <v>0</v>
      </c>
      <c r="AH3285" s="46">
        <v>0</v>
      </c>
      <c r="AI3285" s="46">
        <v>13013.08</v>
      </c>
      <c r="AJ3285" s="46">
        <v>16866.939999999999</v>
      </c>
      <c r="AK3285" s="46">
        <v>20875.899999999998</v>
      </c>
      <c r="AL3285" s="46">
        <v>24885.469999999998</v>
      </c>
      <c r="AM3285" s="46">
        <v>13580.396000000001</v>
      </c>
    </row>
    <row r="3286" spans="5:39" x14ac:dyDescent="0.2">
      <c r="E3286" s="47">
        <v>328</v>
      </c>
      <c r="F3286" s="47">
        <v>340</v>
      </c>
      <c r="G3286" s="47" t="s">
        <v>253</v>
      </c>
      <c r="H3286" s="47" t="s">
        <v>341</v>
      </c>
      <c r="I3286" s="47" t="s">
        <v>735</v>
      </c>
      <c r="J3286" s="533">
        <v>60000034</v>
      </c>
      <c r="K3286" s="14" t="s">
        <v>64</v>
      </c>
      <c r="L3286" s="14" t="s">
        <v>58</v>
      </c>
      <c r="M3286" s="45">
        <v>3286</v>
      </c>
      <c r="N3286" s="45">
        <v>1</v>
      </c>
      <c r="O3286" s="46">
        <v>846</v>
      </c>
      <c r="Q3286" s="12" t="s">
        <v>429</v>
      </c>
      <c r="T3286" s="59" t="s">
        <v>86</v>
      </c>
      <c r="U3286" s="14">
        <v>0</v>
      </c>
      <c r="V3286" s="59" t="s">
        <v>174</v>
      </c>
      <c r="X3286" s="46">
        <v>0</v>
      </c>
      <c r="Y3286" s="46">
        <v>0</v>
      </c>
      <c r="Z3286" s="46">
        <v>0</v>
      </c>
      <c r="AA3286" s="46">
        <v>0</v>
      </c>
      <c r="AB3286" s="46">
        <v>0</v>
      </c>
      <c r="AC3286" s="46">
        <v>0</v>
      </c>
      <c r="AD3286" s="46">
        <v>0</v>
      </c>
      <c r="AE3286" s="46">
        <v>0</v>
      </c>
      <c r="AF3286" s="46">
        <v>0</v>
      </c>
      <c r="AG3286" s="46">
        <v>0</v>
      </c>
      <c r="AH3286" s="46">
        <v>0</v>
      </c>
      <c r="AI3286" s="46">
        <v>0</v>
      </c>
      <c r="AJ3286" s="46">
        <v>282</v>
      </c>
      <c r="AK3286" s="46">
        <v>564.00000000000364</v>
      </c>
      <c r="AL3286" s="46">
        <v>846</v>
      </c>
      <c r="AM3286" s="46">
        <v>846</v>
      </c>
    </row>
    <row r="3287" spans="5:39" x14ac:dyDescent="0.2">
      <c r="E3287" s="47">
        <v>328</v>
      </c>
      <c r="F3287" s="47">
        <v>340</v>
      </c>
      <c r="G3287" s="47" t="s">
        <v>253</v>
      </c>
      <c r="H3287" s="47" t="s">
        <v>341</v>
      </c>
      <c r="I3287" s="47" t="s">
        <v>735</v>
      </c>
      <c r="J3287" s="533">
        <v>60000034</v>
      </c>
      <c r="K3287" s="14" t="s">
        <v>67</v>
      </c>
      <c r="L3287" s="14" t="s">
        <v>67</v>
      </c>
      <c r="M3287" s="45">
        <v>3287</v>
      </c>
      <c r="N3287" s="45">
        <v>1</v>
      </c>
      <c r="O3287" s="53">
        <v>63.965635769323853</v>
      </c>
      <c r="P3287" s="54">
        <v>53.965635769323853</v>
      </c>
      <c r="Q3287" s="55" t="s">
        <v>429</v>
      </c>
      <c r="R3287" s="56">
        <v>6</v>
      </c>
      <c r="S3287" s="57" t="s">
        <v>370</v>
      </c>
      <c r="T3287" s="60" t="s">
        <v>86</v>
      </c>
      <c r="U3287" s="14">
        <v>0</v>
      </c>
      <c r="V3287" s="60" t="s">
        <v>174</v>
      </c>
      <c r="Y3287" s="46">
        <v>63.965635769323853</v>
      </c>
      <c r="Z3287" s="46">
        <v>63.965635769323853</v>
      </c>
      <c r="AA3287" s="46">
        <v>63.965635769323853</v>
      </c>
      <c r="AB3287" s="46">
        <v>63.965635769323853</v>
      </c>
      <c r="AC3287" s="46">
        <v>63.965635769323853</v>
      </c>
      <c r="AD3287" s="46">
        <v>63.965635769323853</v>
      </c>
      <c r="AE3287" s="46">
        <v>63.965635769323853</v>
      </c>
      <c r="AF3287" s="46">
        <v>63.965635769323853</v>
      </c>
      <c r="AG3287" s="46">
        <v>63.965635769323853</v>
      </c>
      <c r="AH3287" s="46">
        <v>63.965635769323853</v>
      </c>
      <c r="AI3287" s="46">
        <v>63.965635769323853</v>
      </c>
      <c r="AJ3287" s="46">
        <v>63.965635769323853</v>
      </c>
      <c r="AK3287" s="46">
        <v>63.965635769323853</v>
      </c>
      <c r="AL3287" s="46">
        <v>63.965635769323853</v>
      </c>
      <c r="AM3287" s="46">
        <v>63.965635769323853</v>
      </c>
    </row>
    <row r="3288" spans="5:39" x14ac:dyDescent="0.2">
      <c r="E3288" s="14">
        <v>329</v>
      </c>
      <c r="F3288" s="14">
        <v>341</v>
      </c>
      <c r="G3288" s="14" t="s">
        <v>253</v>
      </c>
      <c r="H3288" s="14" t="s">
        <v>361</v>
      </c>
      <c r="I3288" s="14" t="s">
        <v>736</v>
      </c>
      <c r="J3288" s="531">
        <v>60000035</v>
      </c>
      <c r="K3288" s="14" t="s">
        <v>59</v>
      </c>
      <c r="L3288" s="14" t="s">
        <v>57</v>
      </c>
      <c r="M3288" s="45">
        <v>3288</v>
      </c>
      <c r="N3288" s="45">
        <v>1</v>
      </c>
      <c r="O3288" s="46">
        <v>1736.04</v>
      </c>
      <c r="Q3288" s="12">
        <v>0</v>
      </c>
      <c r="T3288" s="59">
        <v>0</v>
      </c>
      <c r="U3288" s="14">
        <v>0</v>
      </c>
      <c r="V3288" s="59" t="s">
        <v>174</v>
      </c>
      <c r="Y3288" s="46">
        <v>0</v>
      </c>
      <c r="Z3288" s="46">
        <v>0</v>
      </c>
      <c r="AA3288" s="46">
        <v>0</v>
      </c>
      <c r="AB3288" s="46">
        <v>0</v>
      </c>
      <c r="AC3288" s="46">
        <v>0</v>
      </c>
      <c r="AD3288" s="46">
        <v>0</v>
      </c>
      <c r="AE3288" s="46">
        <v>0</v>
      </c>
      <c r="AF3288" s="46">
        <v>0</v>
      </c>
      <c r="AG3288" s="46">
        <v>1736.04</v>
      </c>
      <c r="AH3288" s="46">
        <v>1736.04</v>
      </c>
      <c r="AI3288" s="46">
        <v>1736.04</v>
      </c>
      <c r="AJ3288" s="46">
        <v>1736.04</v>
      </c>
      <c r="AK3288" s="46">
        <v>1736.04</v>
      </c>
      <c r="AL3288" s="46">
        <v>1736.04</v>
      </c>
      <c r="AM3288" s="46">
        <v>0</v>
      </c>
    </row>
    <row r="3289" spans="5:39" x14ac:dyDescent="0.2">
      <c r="E3289" s="47">
        <v>329</v>
      </c>
      <c r="F3289" s="47">
        <v>341</v>
      </c>
      <c r="G3289" s="47" t="s">
        <v>253</v>
      </c>
      <c r="H3289" s="47" t="s">
        <v>361</v>
      </c>
      <c r="I3289" s="47" t="s">
        <v>736</v>
      </c>
      <c r="J3289" s="533">
        <v>60000035</v>
      </c>
      <c r="K3289" s="14" t="s">
        <v>59</v>
      </c>
      <c r="L3289" s="14" t="s">
        <v>54</v>
      </c>
      <c r="M3289" s="45">
        <v>3289</v>
      </c>
      <c r="N3289" s="45">
        <v>1</v>
      </c>
      <c r="O3289" s="46">
        <v>3265.38</v>
      </c>
      <c r="Q3289" s="12">
        <v>0</v>
      </c>
      <c r="T3289" s="59">
        <v>0</v>
      </c>
      <c r="U3289" s="14">
        <v>0</v>
      </c>
      <c r="V3289" s="59" t="s">
        <v>174</v>
      </c>
      <c r="Y3289" s="46">
        <v>0</v>
      </c>
      <c r="Z3289" s="46">
        <v>0</v>
      </c>
      <c r="AA3289" s="46">
        <v>0</v>
      </c>
      <c r="AB3289" s="46">
        <v>0</v>
      </c>
      <c r="AC3289" s="46">
        <v>0</v>
      </c>
      <c r="AD3289" s="46">
        <v>0</v>
      </c>
      <c r="AE3289" s="46">
        <v>0</v>
      </c>
      <c r="AF3289" s="46">
        <v>0</v>
      </c>
      <c r="AG3289" s="46">
        <v>0</v>
      </c>
      <c r="AH3289" s="46">
        <v>0</v>
      </c>
      <c r="AI3289" s="46">
        <v>5918.9</v>
      </c>
      <c r="AJ3289" s="46">
        <v>3877.0699999999997</v>
      </c>
      <c r="AK3289" s="46">
        <v>2198.14</v>
      </c>
      <c r="AL3289" s="46">
        <v>3265.38</v>
      </c>
      <c r="AM3289" s="46">
        <v>0</v>
      </c>
    </row>
    <row r="3290" spans="5:39" x14ac:dyDescent="0.2">
      <c r="E3290" s="47">
        <v>329</v>
      </c>
      <c r="F3290" s="47">
        <v>341</v>
      </c>
      <c r="G3290" s="47" t="s">
        <v>253</v>
      </c>
      <c r="H3290" s="47" t="s">
        <v>361</v>
      </c>
      <c r="I3290" s="47" t="s">
        <v>736</v>
      </c>
      <c r="J3290" s="533">
        <v>60000035</v>
      </c>
      <c r="K3290" s="14" t="s">
        <v>59</v>
      </c>
      <c r="L3290" s="14" t="s">
        <v>58</v>
      </c>
      <c r="M3290" s="45">
        <v>3290</v>
      </c>
      <c r="N3290" s="45">
        <v>1</v>
      </c>
      <c r="O3290" s="46">
        <v>282</v>
      </c>
      <c r="Q3290" s="12">
        <v>0</v>
      </c>
      <c r="T3290" s="59">
        <v>0</v>
      </c>
      <c r="U3290" s="14">
        <v>0</v>
      </c>
      <c r="V3290" s="59" t="s">
        <v>174</v>
      </c>
      <c r="Y3290" s="46">
        <v>0</v>
      </c>
      <c r="Z3290" s="46">
        <v>0</v>
      </c>
      <c r="AA3290" s="46">
        <v>0</v>
      </c>
      <c r="AB3290" s="46">
        <v>0</v>
      </c>
      <c r="AC3290" s="46">
        <v>0</v>
      </c>
      <c r="AD3290" s="46">
        <v>0</v>
      </c>
      <c r="AE3290" s="46">
        <v>0</v>
      </c>
      <c r="AF3290" s="46">
        <v>0</v>
      </c>
      <c r="AG3290" s="46">
        <v>0</v>
      </c>
      <c r="AH3290" s="46">
        <v>0</v>
      </c>
      <c r="AI3290" s="46">
        <v>0</v>
      </c>
      <c r="AJ3290" s="46">
        <v>282</v>
      </c>
      <c r="AK3290" s="46">
        <v>282.00000000000045</v>
      </c>
      <c r="AL3290" s="46">
        <v>282</v>
      </c>
      <c r="AM3290" s="46">
        <v>0</v>
      </c>
    </row>
    <row r="3291" spans="5:39" x14ac:dyDescent="0.2">
      <c r="E3291" s="47">
        <v>329</v>
      </c>
      <c r="F3291" s="47">
        <v>341</v>
      </c>
      <c r="G3291" s="47" t="s">
        <v>253</v>
      </c>
      <c r="H3291" s="47" t="s">
        <v>361</v>
      </c>
      <c r="I3291" s="47" t="s">
        <v>736</v>
      </c>
      <c r="J3291" s="533">
        <v>60000035</v>
      </c>
      <c r="K3291" s="14" t="s">
        <v>59</v>
      </c>
      <c r="L3291" s="14" t="s">
        <v>31</v>
      </c>
      <c r="M3291" s="45">
        <v>3291</v>
      </c>
      <c r="N3291" s="45">
        <v>1</v>
      </c>
      <c r="O3291" s="48">
        <v>5283.42</v>
      </c>
      <c r="Q3291" s="12">
        <v>0</v>
      </c>
      <c r="R3291" s="46">
        <v>4420.2883333333339</v>
      </c>
      <c r="T3291" s="59">
        <v>0</v>
      </c>
      <c r="U3291" s="14">
        <v>0</v>
      </c>
      <c r="V3291" s="59" t="s">
        <v>174</v>
      </c>
      <c r="X3291" s="46">
        <v>0</v>
      </c>
      <c r="Y3291" s="46">
        <v>0</v>
      </c>
      <c r="Z3291" s="46">
        <v>0</v>
      </c>
      <c r="AA3291" s="46">
        <v>0</v>
      </c>
      <c r="AB3291" s="46">
        <v>0</v>
      </c>
      <c r="AC3291" s="46">
        <v>0</v>
      </c>
      <c r="AD3291" s="46">
        <v>0</v>
      </c>
      <c r="AE3291" s="46">
        <v>0</v>
      </c>
      <c r="AF3291" s="46">
        <v>0</v>
      </c>
      <c r="AG3291" s="46">
        <v>1736.04</v>
      </c>
      <c r="AH3291" s="46">
        <v>1736.04</v>
      </c>
      <c r="AI3291" s="46">
        <v>7654.94</v>
      </c>
      <c r="AJ3291" s="46">
        <v>5895.11</v>
      </c>
      <c r="AK3291" s="46">
        <v>4216.18</v>
      </c>
      <c r="AL3291" s="46">
        <v>5283.42</v>
      </c>
      <c r="AM3291" s="46">
        <v>0</v>
      </c>
    </row>
    <row r="3292" spans="5:39" x14ac:dyDescent="0.2">
      <c r="E3292" s="47">
        <v>329</v>
      </c>
      <c r="F3292" s="47">
        <v>341</v>
      </c>
      <c r="G3292" s="47" t="s">
        <v>253</v>
      </c>
      <c r="H3292" s="47" t="s">
        <v>361</v>
      </c>
      <c r="I3292" s="47" t="s">
        <v>736</v>
      </c>
      <c r="J3292" s="533">
        <v>60000035</v>
      </c>
      <c r="K3292" s="14" t="s">
        <v>37</v>
      </c>
      <c r="L3292" s="14" t="s">
        <v>31</v>
      </c>
      <c r="M3292" s="45">
        <v>3292</v>
      </c>
      <c r="N3292" s="45">
        <v>1</v>
      </c>
      <c r="O3292" s="48">
        <v>10110.31</v>
      </c>
      <c r="P3292" s="48"/>
      <c r="Q3292" s="12">
        <v>0</v>
      </c>
      <c r="R3292" s="46">
        <v>3539.7183333333328</v>
      </c>
      <c r="T3292" s="59">
        <v>0</v>
      </c>
      <c r="U3292" s="14">
        <v>0</v>
      </c>
      <c r="V3292" s="59" t="s">
        <v>174</v>
      </c>
      <c r="Y3292" s="46">
        <v>0</v>
      </c>
      <c r="Z3292" s="46">
        <v>0</v>
      </c>
      <c r="AA3292" s="46">
        <v>0</v>
      </c>
      <c r="AB3292" s="46">
        <v>0</v>
      </c>
      <c r="AC3292" s="46">
        <v>0</v>
      </c>
      <c r="AD3292" s="46">
        <v>0</v>
      </c>
      <c r="AE3292" s="46">
        <v>0</v>
      </c>
      <c r="AF3292" s="46">
        <v>0</v>
      </c>
      <c r="AG3292" s="46">
        <v>0</v>
      </c>
      <c r="AH3292" s="46">
        <v>0</v>
      </c>
      <c r="AI3292" s="46">
        <v>0</v>
      </c>
      <c r="AJ3292" s="46">
        <v>0</v>
      </c>
      <c r="AK3292" s="46">
        <v>11128</v>
      </c>
      <c r="AL3292" s="46">
        <v>10110.31</v>
      </c>
      <c r="AM3292" s="46">
        <v>4226.7359999999999</v>
      </c>
    </row>
    <row r="3293" spans="5:39" x14ac:dyDescent="0.2">
      <c r="E3293" s="47">
        <v>329</v>
      </c>
      <c r="F3293" s="47">
        <v>341</v>
      </c>
      <c r="G3293" s="47" t="s">
        <v>253</v>
      </c>
      <c r="H3293" s="47" t="s">
        <v>361</v>
      </c>
      <c r="I3293" s="47" t="s">
        <v>736</v>
      </c>
      <c r="J3293" s="533">
        <v>60000035</v>
      </c>
      <c r="K3293" s="14" t="s">
        <v>65</v>
      </c>
      <c r="L3293" s="14" t="s">
        <v>31</v>
      </c>
      <c r="M3293" s="45">
        <v>3293</v>
      </c>
      <c r="N3293" s="45">
        <v>1</v>
      </c>
      <c r="O3293" s="52">
        <v>5283.4200000000037</v>
      </c>
      <c r="P3293" s="48">
        <v>4226.7359999999999</v>
      </c>
      <c r="Q3293" s="12">
        <v>0</v>
      </c>
      <c r="R3293" s="46">
        <v>880.57000000000062</v>
      </c>
      <c r="T3293" s="59">
        <v>0</v>
      </c>
      <c r="U3293" s="14">
        <v>0</v>
      </c>
      <c r="V3293" s="59" t="s">
        <v>174</v>
      </c>
      <c r="X3293" s="46">
        <v>0</v>
      </c>
      <c r="Y3293" s="46">
        <v>0</v>
      </c>
      <c r="Z3293" s="46">
        <v>0</v>
      </c>
      <c r="AA3293" s="46">
        <v>0</v>
      </c>
      <c r="AB3293" s="46">
        <v>0</v>
      </c>
      <c r="AC3293" s="46">
        <v>0</v>
      </c>
      <c r="AD3293" s="46">
        <v>0</v>
      </c>
      <c r="AE3293" s="46">
        <v>0</v>
      </c>
      <c r="AF3293" s="46">
        <v>0</v>
      </c>
      <c r="AG3293" s="46">
        <v>0</v>
      </c>
      <c r="AH3293" s="46">
        <v>0</v>
      </c>
      <c r="AI3293" s="46">
        <v>0</v>
      </c>
      <c r="AJ3293" s="46">
        <v>0</v>
      </c>
      <c r="AK3293" s="46">
        <v>0</v>
      </c>
      <c r="AL3293" s="46">
        <v>5283.4200000000037</v>
      </c>
      <c r="AM3293" s="46">
        <v>0</v>
      </c>
    </row>
    <row r="3294" spans="5:39" x14ac:dyDescent="0.2">
      <c r="E3294" s="47">
        <v>329</v>
      </c>
      <c r="F3294" s="47">
        <v>341</v>
      </c>
      <c r="G3294" s="47" t="s">
        <v>253</v>
      </c>
      <c r="H3294" s="47" t="s">
        <v>361</v>
      </c>
      <c r="I3294" s="47" t="s">
        <v>736</v>
      </c>
      <c r="J3294" s="533">
        <v>60000035</v>
      </c>
      <c r="K3294" s="14" t="s">
        <v>64</v>
      </c>
      <c r="L3294" s="14" t="s">
        <v>57</v>
      </c>
      <c r="M3294" s="45">
        <v>3294</v>
      </c>
      <c r="N3294" s="45">
        <v>1</v>
      </c>
      <c r="O3294" s="46">
        <v>0</v>
      </c>
      <c r="Q3294" s="12">
        <v>0</v>
      </c>
      <c r="T3294" s="59">
        <v>0</v>
      </c>
      <c r="U3294" s="14">
        <v>0</v>
      </c>
      <c r="V3294" s="59" t="s">
        <v>174</v>
      </c>
      <c r="X3294" s="46">
        <v>0</v>
      </c>
      <c r="Y3294" s="46">
        <v>0</v>
      </c>
      <c r="Z3294" s="46">
        <v>0</v>
      </c>
      <c r="AA3294" s="46">
        <v>0</v>
      </c>
      <c r="AB3294" s="46">
        <v>0</v>
      </c>
      <c r="AC3294" s="46">
        <v>0</v>
      </c>
      <c r="AD3294" s="46">
        <v>0</v>
      </c>
      <c r="AE3294" s="46">
        <v>0</v>
      </c>
      <c r="AF3294" s="46">
        <v>0</v>
      </c>
      <c r="AG3294" s="46">
        <v>1736.04</v>
      </c>
      <c r="AH3294" s="46">
        <v>3472.08</v>
      </c>
      <c r="AI3294" s="46">
        <v>5208.12</v>
      </c>
      <c r="AJ3294" s="46">
        <v>6944.16</v>
      </c>
      <c r="AK3294" s="46">
        <v>0</v>
      </c>
      <c r="AL3294" s="46">
        <v>0</v>
      </c>
      <c r="AM3294" s="46">
        <v>0</v>
      </c>
    </row>
    <row r="3295" spans="5:39" x14ac:dyDescent="0.2">
      <c r="E3295" s="47">
        <v>329</v>
      </c>
      <c r="F3295" s="47">
        <v>341</v>
      </c>
      <c r="G3295" s="47" t="s">
        <v>253</v>
      </c>
      <c r="H3295" s="47" t="s">
        <v>361</v>
      </c>
      <c r="I3295" s="47" t="s">
        <v>736</v>
      </c>
      <c r="J3295" s="533">
        <v>60000035</v>
      </c>
      <c r="K3295" s="14" t="s">
        <v>64</v>
      </c>
      <c r="L3295" s="14" t="s">
        <v>54</v>
      </c>
      <c r="M3295" s="45">
        <v>3295</v>
      </c>
      <c r="N3295" s="45">
        <v>1</v>
      </c>
      <c r="O3295" s="46">
        <v>4437.4199999999983</v>
      </c>
      <c r="Q3295" s="12">
        <v>0</v>
      </c>
      <c r="T3295" s="59">
        <v>0</v>
      </c>
      <c r="U3295" s="14">
        <v>0</v>
      </c>
      <c r="V3295" s="59" t="s">
        <v>174</v>
      </c>
      <c r="X3295" s="46">
        <v>0</v>
      </c>
      <c r="Y3295" s="46">
        <v>0</v>
      </c>
      <c r="Z3295" s="46">
        <v>0</v>
      </c>
      <c r="AA3295" s="46">
        <v>0</v>
      </c>
      <c r="AB3295" s="46">
        <v>0</v>
      </c>
      <c r="AC3295" s="46">
        <v>0</v>
      </c>
      <c r="AD3295" s="46">
        <v>0</v>
      </c>
      <c r="AE3295" s="46">
        <v>0</v>
      </c>
      <c r="AF3295" s="46">
        <v>0</v>
      </c>
      <c r="AG3295" s="46">
        <v>0</v>
      </c>
      <c r="AH3295" s="46">
        <v>0</v>
      </c>
      <c r="AI3295" s="46">
        <v>5918.9</v>
      </c>
      <c r="AJ3295" s="46">
        <v>9795.9699999999993</v>
      </c>
      <c r="AK3295" s="46">
        <v>9546.31</v>
      </c>
      <c r="AL3295" s="46">
        <v>4437.4199999999983</v>
      </c>
      <c r="AM3295" s="46">
        <v>210.68399999999838</v>
      </c>
    </row>
    <row r="3296" spans="5:39" x14ac:dyDescent="0.2">
      <c r="E3296" s="47">
        <v>329</v>
      </c>
      <c r="F3296" s="47">
        <v>341</v>
      </c>
      <c r="G3296" s="47" t="s">
        <v>253</v>
      </c>
      <c r="H3296" s="47" t="s">
        <v>361</v>
      </c>
      <c r="I3296" s="47" t="s">
        <v>736</v>
      </c>
      <c r="J3296" s="533">
        <v>60000035</v>
      </c>
      <c r="K3296" s="14" t="s">
        <v>64</v>
      </c>
      <c r="L3296" s="14" t="s">
        <v>58</v>
      </c>
      <c r="M3296" s="45">
        <v>3296</v>
      </c>
      <c r="N3296" s="45">
        <v>1</v>
      </c>
      <c r="O3296" s="46">
        <v>846.00000000000728</v>
      </c>
      <c r="Q3296" s="12">
        <v>0</v>
      </c>
      <c r="T3296" s="59">
        <v>0</v>
      </c>
      <c r="U3296" s="14">
        <v>0</v>
      </c>
      <c r="V3296" s="59" t="s">
        <v>174</v>
      </c>
      <c r="X3296" s="46">
        <v>0</v>
      </c>
      <c r="Y3296" s="46">
        <v>0</v>
      </c>
      <c r="Z3296" s="46">
        <v>0</v>
      </c>
      <c r="AA3296" s="46">
        <v>0</v>
      </c>
      <c r="AB3296" s="46">
        <v>0</v>
      </c>
      <c r="AC3296" s="46">
        <v>0</v>
      </c>
      <c r="AD3296" s="46">
        <v>0</v>
      </c>
      <c r="AE3296" s="46">
        <v>0</v>
      </c>
      <c r="AF3296" s="46">
        <v>0</v>
      </c>
      <c r="AG3296" s="46">
        <v>0</v>
      </c>
      <c r="AH3296" s="46">
        <v>0</v>
      </c>
      <c r="AI3296" s="46">
        <v>0</v>
      </c>
      <c r="AJ3296" s="46">
        <v>282.00000000000182</v>
      </c>
      <c r="AK3296" s="46">
        <v>564.00000000000182</v>
      </c>
      <c r="AL3296" s="46">
        <v>846.00000000000728</v>
      </c>
      <c r="AM3296" s="46">
        <v>846.00000000000637</v>
      </c>
    </row>
    <row r="3297" spans="5:39" x14ac:dyDescent="0.2">
      <c r="E3297" s="47">
        <v>329</v>
      </c>
      <c r="F3297" s="47">
        <v>341</v>
      </c>
      <c r="G3297" s="47" t="s">
        <v>253</v>
      </c>
      <c r="H3297" s="47" t="s">
        <v>361</v>
      </c>
      <c r="I3297" s="47" t="s">
        <v>736</v>
      </c>
      <c r="J3297" s="533">
        <v>60000035</v>
      </c>
      <c r="K3297" s="14" t="s">
        <v>67</v>
      </c>
      <c r="L3297" s="14" t="s">
        <v>67</v>
      </c>
      <c r="M3297" s="45">
        <v>3297</v>
      </c>
      <c r="N3297" s="45">
        <v>1</v>
      </c>
      <c r="O3297" s="53">
        <v>0</v>
      </c>
      <c r="P3297" s="54">
        <v>0</v>
      </c>
      <c r="Q3297" s="55">
        <v>0</v>
      </c>
      <c r="R3297" s="56">
        <v>0</v>
      </c>
      <c r="S3297" s="57">
        <v>0</v>
      </c>
      <c r="T3297" s="60">
        <v>0</v>
      </c>
      <c r="U3297" s="14">
        <v>0</v>
      </c>
      <c r="V3297" s="60" t="s">
        <v>174</v>
      </c>
      <c r="Y3297" s="46">
        <v>0</v>
      </c>
      <c r="Z3297" s="46">
        <v>0</v>
      </c>
      <c r="AA3297" s="46">
        <v>0</v>
      </c>
      <c r="AB3297" s="46">
        <v>0</v>
      </c>
      <c r="AC3297" s="46">
        <v>0</v>
      </c>
      <c r="AD3297" s="46">
        <v>0</v>
      </c>
      <c r="AE3297" s="46">
        <v>0</v>
      </c>
      <c r="AF3297" s="46">
        <v>0</v>
      </c>
      <c r="AG3297" s="46">
        <v>0</v>
      </c>
      <c r="AH3297" s="46">
        <v>0</v>
      </c>
      <c r="AI3297" s="46">
        <v>0</v>
      </c>
      <c r="AJ3297" s="46">
        <v>0</v>
      </c>
      <c r="AK3297" s="46">
        <v>0</v>
      </c>
      <c r="AL3297" s="46">
        <v>0</v>
      </c>
      <c r="AM3297" s="46">
        <v>0</v>
      </c>
    </row>
    <row r="3298" spans="5:39" x14ac:dyDescent="0.2">
      <c r="E3298" s="14">
        <v>330</v>
      </c>
      <c r="F3298" s="14">
        <v>342</v>
      </c>
      <c r="G3298" s="14" t="s">
        <v>253</v>
      </c>
      <c r="H3298" s="14" t="s">
        <v>352</v>
      </c>
      <c r="I3298" s="14" t="s">
        <v>737</v>
      </c>
      <c r="J3298" s="531">
        <v>60000036</v>
      </c>
      <c r="K3298" s="14" t="s">
        <v>59</v>
      </c>
      <c r="L3298" s="14" t="s">
        <v>57</v>
      </c>
      <c r="M3298" s="45">
        <v>3298</v>
      </c>
      <c r="N3298" s="45">
        <v>1</v>
      </c>
      <c r="O3298" s="46">
        <v>1674.77</v>
      </c>
      <c r="Q3298" s="12">
        <v>0</v>
      </c>
      <c r="T3298" s="59">
        <v>0</v>
      </c>
      <c r="U3298" s="14">
        <v>0</v>
      </c>
      <c r="V3298" s="59">
        <v>0</v>
      </c>
      <c r="Y3298" s="46">
        <v>0</v>
      </c>
      <c r="Z3298" s="46">
        <v>0</v>
      </c>
      <c r="AA3298" s="46">
        <v>0</v>
      </c>
      <c r="AB3298" s="46">
        <v>0</v>
      </c>
      <c r="AC3298" s="46">
        <v>0</v>
      </c>
      <c r="AD3298" s="46">
        <v>0</v>
      </c>
      <c r="AE3298" s="46">
        <v>0</v>
      </c>
      <c r="AF3298" s="46">
        <v>0</v>
      </c>
      <c r="AG3298" s="46">
        <v>1674.77</v>
      </c>
      <c r="AH3298" s="46">
        <v>1674.77</v>
      </c>
      <c r="AI3298" s="46">
        <v>1674.77</v>
      </c>
      <c r="AJ3298" s="46">
        <v>1674.77</v>
      </c>
      <c r="AK3298" s="46">
        <v>1674.77</v>
      </c>
      <c r="AL3298" s="46">
        <v>1674.77</v>
      </c>
      <c r="AM3298" s="46">
        <v>0</v>
      </c>
    </row>
    <row r="3299" spans="5:39" x14ac:dyDescent="0.2">
      <c r="E3299" s="47">
        <v>330</v>
      </c>
      <c r="F3299" s="47">
        <v>342</v>
      </c>
      <c r="G3299" s="47" t="s">
        <v>253</v>
      </c>
      <c r="H3299" s="47" t="s">
        <v>352</v>
      </c>
      <c r="I3299" s="47" t="s">
        <v>737</v>
      </c>
      <c r="J3299" s="533">
        <v>60000036</v>
      </c>
      <c r="K3299" s="14" t="s">
        <v>59</v>
      </c>
      <c r="L3299" s="14" t="s">
        <v>54</v>
      </c>
      <c r="M3299" s="45">
        <v>3299</v>
      </c>
      <c r="N3299" s="45">
        <v>1</v>
      </c>
      <c r="O3299" s="46">
        <v>1361.3899999999999</v>
      </c>
      <c r="Q3299" s="12">
        <v>0</v>
      </c>
      <c r="T3299" s="59">
        <v>0</v>
      </c>
      <c r="U3299" s="14">
        <v>0</v>
      </c>
      <c r="V3299" s="59">
        <v>0</v>
      </c>
      <c r="Y3299" s="46">
        <v>0</v>
      </c>
      <c r="Z3299" s="46">
        <v>0</v>
      </c>
      <c r="AA3299" s="46">
        <v>0</v>
      </c>
      <c r="AB3299" s="46">
        <v>0</v>
      </c>
      <c r="AC3299" s="46">
        <v>0</v>
      </c>
      <c r="AD3299" s="46">
        <v>0</v>
      </c>
      <c r="AE3299" s="46">
        <v>0</v>
      </c>
      <c r="AF3299" s="46">
        <v>0</v>
      </c>
      <c r="AG3299" s="46">
        <v>0</v>
      </c>
      <c r="AH3299" s="46">
        <v>0</v>
      </c>
      <c r="AI3299" s="46">
        <v>8711.5300000000007</v>
      </c>
      <c r="AJ3299" s="46">
        <v>-3821.49</v>
      </c>
      <c r="AK3299" s="46">
        <v>1291.9199999999998</v>
      </c>
      <c r="AL3299" s="46">
        <v>1361.3899999999999</v>
      </c>
      <c r="AM3299" s="46">
        <v>0</v>
      </c>
    </row>
    <row r="3300" spans="5:39" x14ac:dyDescent="0.2">
      <c r="E3300" s="47">
        <v>330</v>
      </c>
      <c r="F3300" s="47">
        <v>342</v>
      </c>
      <c r="G3300" s="47" t="s">
        <v>253</v>
      </c>
      <c r="H3300" s="47" t="s">
        <v>352</v>
      </c>
      <c r="I3300" s="47" t="s">
        <v>737</v>
      </c>
      <c r="J3300" s="533">
        <v>60000036</v>
      </c>
      <c r="K3300" s="14" t="s">
        <v>59</v>
      </c>
      <c r="L3300" s="14" t="s">
        <v>58</v>
      </c>
      <c r="M3300" s="45">
        <v>3300</v>
      </c>
      <c r="N3300" s="45">
        <v>1</v>
      </c>
      <c r="O3300" s="46">
        <v>282</v>
      </c>
      <c r="Q3300" s="12">
        <v>0</v>
      </c>
      <c r="T3300" s="59">
        <v>0</v>
      </c>
      <c r="U3300" s="14">
        <v>0</v>
      </c>
      <c r="V3300" s="59">
        <v>0</v>
      </c>
      <c r="Y3300" s="46">
        <v>0</v>
      </c>
      <c r="Z3300" s="46">
        <v>0</v>
      </c>
      <c r="AA3300" s="46">
        <v>0</v>
      </c>
      <c r="AB3300" s="46">
        <v>0</v>
      </c>
      <c r="AC3300" s="46">
        <v>0</v>
      </c>
      <c r="AD3300" s="46">
        <v>0</v>
      </c>
      <c r="AE3300" s="46">
        <v>0</v>
      </c>
      <c r="AF3300" s="46">
        <v>0</v>
      </c>
      <c r="AG3300" s="46">
        <v>0</v>
      </c>
      <c r="AH3300" s="46">
        <v>0</v>
      </c>
      <c r="AI3300" s="46">
        <v>0</v>
      </c>
      <c r="AJ3300" s="46">
        <v>282</v>
      </c>
      <c r="AK3300" s="46">
        <v>282.00000000000023</v>
      </c>
      <c r="AL3300" s="46">
        <v>282</v>
      </c>
      <c r="AM3300" s="46">
        <v>0</v>
      </c>
    </row>
    <row r="3301" spans="5:39" x14ac:dyDescent="0.2">
      <c r="E3301" s="47">
        <v>330</v>
      </c>
      <c r="F3301" s="47">
        <v>342</v>
      </c>
      <c r="G3301" s="47" t="s">
        <v>253</v>
      </c>
      <c r="H3301" s="47" t="s">
        <v>352</v>
      </c>
      <c r="I3301" s="47" t="s">
        <v>737</v>
      </c>
      <c r="J3301" s="533">
        <v>60000036</v>
      </c>
      <c r="K3301" s="14" t="s">
        <v>59</v>
      </c>
      <c r="L3301" s="14" t="s">
        <v>31</v>
      </c>
      <c r="M3301" s="45">
        <v>3301</v>
      </c>
      <c r="N3301" s="45">
        <v>1</v>
      </c>
      <c r="O3301" s="48">
        <v>3318.16</v>
      </c>
      <c r="Q3301" s="12">
        <v>0</v>
      </c>
      <c r="R3301" s="46">
        <v>3072.9950000000003</v>
      </c>
      <c r="T3301" s="59">
        <v>0</v>
      </c>
      <c r="U3301" s="14">
        <v>0</v>
      </c>
      <c r="V3301" s="59">
        <v>0</v>
      </c>
      <c r="X3301" s="46">
        <v>0</v>
      </c>
      <c r="Y3301" s="46">
        <v>0</v>
      </c>
      <c r="Z3301" s="46">
        <v>0</v>
      </c>
      <c r="AA3301" s="46">
        <v>0</v>
      </c>
      <c r="AB3301" s="46">
        <v>0</v>
      </c>
      <c r="AC3301" s="46">
        <v>0</v>
      </c>
      <c r="AD3301" s="46">
        <v>0</v>
      </c>
      <c r="AE3301" s="46">
        <v>0</v>
      </c>
      <c r="AF3301" s="46">
        <v>0</v>
      </c>
      <c r="AG3301" s="46">
        <v>1674.77</v>
      </c>
      <c r="AH3301" s="46">
        <v>1674.77</v>
      </c>
      <c r="AI3301" s="46">
        <v>10386.300000000001</v>
      </c>
      <c r="AJ3301" s="46">
        <v>-1864.7199999999998</v>
      </c>
      <c r="AK3301" s="46">
        <v>3248.6899999999996</v>
      </c>
      <c r="AL3301" s="46">
        <v>3318.16</v>
      </c>
      <c r="AM3301" s="46">
        <v>0</v>
      </c>
    </row>
    <row r="3302" spans="5:39" x14ac:dyDescent="0.2">
      <c r="E3302" s="47">
        <v>330</v>
      </c>
      <c r="F3302" s="47">
        <v>342</v>
      </c>
      <c r="G3302" s="47" t="s">
        <v>253</v>
      </c>
      <c r="H3302" s="47" t="s">
        <v>352</v>
      </c>
      <c r="I3302" s="47" t="s">
        <v>737</v>
      </c>
      <c r="J3302" s="533">
        <v>60000036</v>
      </c>
      <c r="K3302" s="14" t="s">
        <v>37</v>
      </c>
      <c r="L3302" s="14" t="s">
        <v>31</v>
      </c>
      <c r="M3302" s="45">
        <v>3302</v>
      </c>
      <c r="N3302" s="45">
        <v>1</v>
      </c>
      <c r="O3302" s="48">
        <v>4702.13</v>
      </c>
      <c r="P3302" s="48"/>
      <c r="Q3302" s="12">
        <v>0</v>
      </c>
      <c r="R3302" s="46">
        <v>3072.9950000000003</v>
      </c>
      <c r="T3302" s="59">
        <v>0</v>
      </c>
      <c r="U3302" s="14">
        <v>0</v>
      </c>
      <c r="V3302" s="59">
        <v>0</v>
      </c>
      <c r="Y3302" s="46">
        <v>0</v>
      </c>
      <c r="Z3302" s="46">
        <v>0</v>
      </c>
      <c r="AA3302" s="46">
        <v>0</v>
      </c>
      <c r="AB3302" s="46">
        <v>0</v>
      </c>
      <c r="AC3302" s="46">
        <v>0</v>
      </c>
      <c r="AD3302" s="46">
        <v>0</v>
      </c>
      <c r="AE3302" s="46">
        <v>0</v>
      </c>
      <c r="AF3302" s="46">
        <v>0</v>
      </c>
      <c r="AG3302" s="46">
        <v>0</v>
      </c>
      <c r="AH3302" s="46">
        <v>1674.77</v>
      </c>
      <c r="AI3302" s="46">
        <v>0</v>
      </c>
      <c r="AJ3302" s="46">
        <v>12061.07</v>
      </c>
      <c r="AK3302" s="46">
        <v>0</v>
      </c>
      <c r="AL3302" s="46">
        <v>4702.13</v>
      </c>
      <c r="AM3302" s="46">
        <v>0</v>
      </c>
    </row>
    <row r="3303" spans="5:39" x14ac:dyDescent="0.2">
      <c r="E3303" s="47">
        <v>330</v>
      </c>
      <c r="F3303" s="47">
        <v>342</v>
      </c>
      <c r="G3303" s="47" t="s">
        <v>253</v>
      </c>
      <c r="H3303" s="47" t="s">
        <v>352</v>
      </c>
      <c r="I3303" s="47" t="s">
        <v>737</v>
      </c>
      <c r="J3303" s="533">
        <v>60000036</v>
      </c>
      <c r="K3303" s="14" t="s">
        <v>65</v>
      </c>
      <c r="L3303" s="14" t="s">
        <v>31</v>
      </c>
      <c r="M3303" s="45">
        <v>3303</v>
      </c>
      <c r="N3303" s="45">
        <v>1</v>
      </c>
      <c r="O3303" s="52">
        <v>0</v>
      </c>
      <c r="P3303" s="48">
        <v>0</v>
      </c>
      <c r="Q3303" s="12">
        <v>0</v>
      </c>
      <c r="R3303" s="46">
        <v>0</v>
      </c>
      <c r="T3303" s="59">
        <v>0</v>
      </c>
      <c r="U3303" s="14">
        <v>0</v>
      </c>
      <c r="V3303" s="59">
        <v>0</v>
      </c>
      <c r="X3303" s="46">
        <v>0</v>
      </c>
      <c r="Y3303" s="46">
        <v>0</v>
      </c>
      <c r="Z3303" s="46">
        <v>0</v>
      </c>
      <c r="AA3303" s="46">
        <v>0</v>
      </c>
      <c r="AB3303" s="46">
        <v>0</v>
      </c>
      <c r="AC3303" s="46">
        <v>0</v>
      </c>
      <c r="AD3303" s="46">
        <v>0</v>
      </c>
      <c r="AE3303" s="46">
        <v>0</v>
      </c>
      <c r="AF3303" s="46">
        <v>0</v>
      </c>
      <c r="AG3303" s="46">
        <v>0</v>
      </c>
      <c r="AH3303" s="46">
        <v>0</v>
      </c>
      <c r="AI3303" s="46">
        <v>0</v>
      </c>
      <c r="AJ3303" s="46">
        <v>0</v>
      </c>
      <c r="AK3303" s="46">
        <v>0</v>
      </c>
      <c r="AL3303" s="46">
        <v>0</v>
      </c>
      <c r="AM3303" s="46">
        <v>0</v>
      </c>
    </row>
    <row r="3304" spans="5:39" x14ac:dyDescent="0.2">
      <c r="E3304" s="47">
        <v>330</v>
      </c>
      <c r="F3304" s="47">
        <v>342</v>
      </c>
      <c r="G3304" s="47" t="s">
        <v>253</v>
      </c>
      <c r="H3304" s="47" t="s">
        <v>352</v>
      </c>
      <c r="I3304" s="47" t="s">
        <v>737</v>
      </c>
      <c r="J3304" s="533">
        <v>60000036</v>
      </c>
      <c r="K3304" s="14" t="s">
        <v>64</v>
      </c>
      <c r="L3304" s="14" t="s">
        <v>57</v>
      </c>
      <c r="M3304" s="45">
        <v>3304</v>
      </c>
      <c r="N3304" s="45">
        <v>1</v>
      </c>
      <c r="O3304" s="46">
        <v>0</v>
      </c>
      <c r="Q3304" s="12">
        <v>0</v>
      </c>
      <c r="T3304" s="59">
        <v>0</v>
      </c>
      <c r="U3304" s="14">
        <v>0</v>
      </c>
      <c r="V3304" s="59">
        <v>0</v>
      </c>
      <c r="X3304" s="46">
        <v>0</v>
      </c>
      <c r="Y3304" s="46">
        <v>0</v>
      </c>
      <c r="Z3304" s="46">
        <v>0</v>
      </c>
      <c r="AA3304" s="46">
        <v>0</v>
      </c>
      <c r="AB3304" s="46">
        <v>0</v>
      </c>
      <c r="AC3304" s="46">
        <v>0</v>
      </c>
      <c r="AD3304" s="46">
        <v>0</v>
      </c>
      <c r="AE3304" s="46">
        <v>0</v>
      </c>
      <c r="AF3304" s="46">
        <v>0</v>
      </c>
      <c r="AG3304" s="46">
        <v>1674.77</v>
      </c>
      <c r="AH3304" s="46">
        <v>1674.77</v>
      </c>
      <c r="AI3304" s="46">
        <v>3349.54</v>
      </c>
      <c r="AJ3304" s="46">
        <v>0</v>
      </c>
      <c r="AK3304" s="46">
        <v>0</v>
      </c>
      <c r="AL3304" s="46">
        <v>0</v>
      </c>
      <c r="AM3304" s="46">
        <v>0</v>
      </c>
    </row>
    <row r="3305" spans="5:39" x14ac:dyDescent="0.2">
      <c r="E3305" s="47">
        <v>330</v>
      </c>
      <c r="F3305" s="47">
        <v>342</v>
      </c>
      <c r="G3305" s="47" t="s">
        <v>253</v>
      </c>
      <c r="H3305" s="47" t="s">
        <v>352</v>
      </c>
      <c r="I3305" s="47" t="s">
        <v>737</v>
      </c>
      <c r="J3305" s="533">
        <v>60000036</v>
      </c>
      <c r="K3305" s="14" t="s">
        <v>64</v>
      </c>
      <c r="L3305" s="14" t="s">
        <v>54</v>
      </c>
      <c r="M3305" s="45">
        <v>3305</v>
      </c>
      <c r="N3305" s="45">
        <v>1</v>
      </c>
      <c r="O3305" s="46">
        <v>0</v>
      </c>
      <c r="Q3305" s="12">
        <v>0</v>
      </c>
      <c r="T3305" s="59">
        <v>0</v>
      </c>
      <c r="U3305" s="14">
        <v>0</v>
      </c>
      <c r="V3305" s="59">
        <v>0</v>
      </c>
      <c r="X3305" s="46">
        <v>0</v>
      </c>
      <c r="Y3305" s="46">
        <v>0</v>
      </c>
      <c r="Z3305" s="46">
        <v>0</v>
      </c>
      <c r="AA3305" s="46">
        <v>0</v>
      </c>
      <c r="AB3305" s="46">
        <v>0</v>
      </c>
      <c r="AC3305" s="46">
        <v>0</v>
      </c>
      <c r="AD3305" s="46">
        <v>0</v>
      </c>
      <c r="AE3305" s="46">
        <v>0</v>
      </c>
      <c r="AF3305" s="46">
        <v>0</v>
      </c>
      <c r="AG3305" s="46">
        <v>0</v>
      </c>
      <c r="AH3305" s="46">
        <v>0</v>
      </c>
      <c r="AI3305" s="46">
        <v>8711.5300000000007</v>
      </c>
      <c r="AJ3305" s="46">
        <v>0</v>
      </c>
      <c r="AK3305" s="46">
        <v>1101.9700000000005</v>
      </c>
      <c r="AL3305" s="46">
        <v>0</v>
      </c>
      <c r="AM3305" s="46">
        <v>0</v>
      </c>
    </row>
    <row r="3306" spans="5:39" x14ac:dyDescent="0.2">
      <c r="E3306" s="47">
        <v>330</v>
      </c>
      <c r="F3306" s="47">
        <v>342</v>
      </c>
      <c r="G3306" s="47" t="s">
        <v>253</v>
      </c>
      <c r="H3306" s="47" t="s">
        <v>352</v>
      </c>
      <c r="I3306" s="47" t="s">
        <v>737</v>
      </c>
      <c r="J3306" s="533">
        <v>60000036</v>
      </c>
      <c r="K3306" s="14" t="s">
        <v>64</v>
      </c>
      <c r="L3306" s="14" t="s">
        <v>58</v>
      </c>
      <c r="M3306" s="45">
        <v>3306</v>
      </c>
      <c r="N3306" s="45">
        <v>1</v>
      </c>
      <c r="O3306" s="46">
        <v>0</v>
      </c>
      <c r="Q3306" s="12">
        <v>0</v>
      </c>
      <c r="T3306" s="59">
        <v>0</v>
      </c>
      <c r="U3306" s="14">
        <v>0</v>
      </c>
      <c r="V3306" s="59">
        <v>0</v>
      </c>
      <c r="X3306" s="46">
        <v>0</v>
      </c>
      <c r="Y3306" s="46">
        <v>0</v>
      </c>
      <c r="Z3306" s="46">
        <v>0</v>
      </c>
      <c r="AA3306" s="46">
        <v>0</v>
      </c>
      <c r="AB3306" s="46">
        <v>0</v>
      </c>
      <c r="AC3306" s="46">
        <v>0</v>
      </c>
      <c r="AD3306" s="46">
        <v>0</v>
      </c>
      <c r="AE3306" s="46">
        <v>0</v>
      </c>
      <c r="AF3306" s="46">
        <v>0</v>
      </c>
      <c r="AG3306" s="46">
        <v>0</v>
      </c>
      <c r="AH3306" s="46">
        <v>0</v>
      </c>
      <c r="AI3306" s="46">
        <v>0</v>
      </c>
      <c r="AJ3306" s="46">
        <v>-1864.7199999999993</v>
      </c>
      <c r="AK3306" s="46">
        <v>282.00000000000068</v>
      </c>
      <c r="AL3306" s="46">
        <v>0</v>
      </c>
      <c r="AM3306" s="46">
        <v>0</v>
      </c>
    </row>
    <row r="3307" spans="5:39" x14ac:dyDescent="0.2">
      <c r="E3307" s="47">
        <v>330</v>
      </c>
      <c r="F3307" s="47">
        <v>342</v>
      </c>
      <c r="G3307" s="47" t="s">
        <v>253</v>
      </c>
      <c r="H3307" s="47" t="s">
        <v>352</v>
      </c>
      <c r="I3307" s="47" t="s">
        <v>737</v>
      </c>
      <c r="J3307" s="533">
        <v>60000036</v>
      </c>
      <c r="K3307" s="14" t="s">
        <v>67</v>
      </c>
      <c r="L3307" s="14" t="s">
        <v>67</v>
      </c>
      <c r="M3307" s="45">
        <v>3307</v>
      </c>
      <c r="N3307" s="45">
        <v>1</v>
      </c>
      <c r="O3307" s="53">
        <v>0</v>
      </c>
      <c r="P3307" s="54">
        <v>0</v>
      </c>
      <c r="Q3307" s="55">
        <v>0</v>
      </c>
      <c r="R3307" s="56">
        <v>0</v>
      </c>
      <c r="S3307" s="57">
        <v>0</v>
      </c>
      <c r="T3307" s="60">
        <v>0</v>
      </c>
      <c r="U3307" s="14">
        <v>0</v>
      </c>
      <c r="V3307" s="60">
        <v>0</v>
      </c>
      <c r="Y3307" s="46">
        <v>0</v>
      </c>
      <c r="Z3307" s="46">
        <v>0</v>
      </c>
      <c r="AA3307" s="46">
        <v>0</v>
      </c>
      <c r="AB3307" s="46">
        <v>0</v>
      </c>
      <c r="AC3307" s="46">
        <v>0</v>
      </c>
      <c r="AD3307" s="46">
        <v>0</v>
      </c>
      <c r="AE3307" s="46">
        <v>0</v>
      </c>
      <c r="AF3307" s="46">
        <v>0</v>
      </c>
      <c r="AG3307" s="46">
        <v>0</v>
      </c>
      <c r="AH3307" s="46">
        <v>0</v>
      </c>
      <c r="AI3307" s="46">
        <v>0</v>
      </c>
      <c r="AJ3307" s="46">
        <v>0</v>
      </c>
      <c r="AK3307" s="46">
        <v>0</v>
      </c>
      <c r="AL3307" s="46">
        <v>0</v>
      </c>
      <c r="AM3307" s="46">
        <v>0</v>
      </c>
    </row>
    <row r="3308" spans="5:39" x14ac:dyDescent="0.2">
      <c r="E3308" s="14">
        <v>331</v>
      </c>
      <c r="F3308" s="14">
        <v>343</v>
      </c>
      <c r="G3308" s="14" t="s">
        <v>253</v>
      </c>
      <c r="H3308" s="14" t="s">
        <v>322</v>
      </c>
      <c r="I3308" s="14" t="s">
        <v>738</v>
      </c>
      <c r="J3308" s="531">
        <v>60000037</v>
      </c>
      <c r="K3308" s="14" t="s">
        <v>59</v>
      </c>
      <c r="L3308" s="14" t="s">
        <v>57</v>
      </c>
      <c r="M3308" s="45">
        <v>3308</v>
      </c>
      <c r="N3308" s="45">
        <v>1</v>
      </c>
      <c r="O3308" s="46">
        <v>3080.62</v>
      </c>
      <c r="Q3308" s="12">
        <v>0</v>
      </c>
      <c r="T3308" s="59">
        <v>0</v>
      </c>
      <c r="U3308" s="14">
        <v>0</v>
      </c>
      <c r="V3308" s="59" t="s">
        <v>175</v>
      </c>
      <c r="Y3308" s="46">
        <v>0</v>
      </c>
      <c r="Z3308" s="46">
        <v>0</v>
      </c>
      <c r="AA3308" s="46">
        <v>0</v>
      </c>
      <c r="AB3308" s="46">
        <v>0</v>
      </c>
      <c r="AC3308" s="46">
        <v>0</v>
      </c>
      <c r="AD3308" s="46">
        <v>0</v>
      </c>
      <c r="AE3308" s="46">
        <v>0</v>
      </c>
      <c r="AF3308" s="46">
        <v>0</v>
      </c>
      <c r="AG3308" s="46">
        <v>3080.62</v>
      </c>
      <c r="AH3308" s="46">
        <v>3080.62</v>
      </c>
      <c r="AI3308" s="46">
        <v>3080.62</v>
      </c>
      <c r="AJ3308" s="46">
        <v>3080.62</v>
      </c>
      <c r="AK3308" s="46">
        <v>3080.62</v>
      </c>
      <c r="AL3308" s="46">
        <v>3080.62</v>
      </c>
      <c r="AM3308" s="46">
        <v>0</v>
      </c>
    </row>
    <row r="3309" spans="5:39" x14ac:dyDescent="0.2">
      <c r="E3309" s="47">
        <v>331</v>
      </c>
      <c r="F3309" s="47">
        <v>343</v>
      </c>
      <c r="G3309" s="47" t="s">
        <v>253</v>
      </c>
      <c r="H3309" s="47" t="s">
        <v>322</v>
      </c>
      <c r="I3309" s="47" t="s">
        <v>738</v>
      </c>
      <c r="J3309" s="533">
        <v>60000037</v>
      </c>
      <c r="K3309" s="14" t="s">
        <v>59</v>
      </c>
      <c r="L3309" s="14" t="s">
        <v>54</v>
      </c>
      <c r="M3309" s="45">
        <v>3309</v>
      </c>
      <c r="N3309" s="45">
        <v>1</v>
      </c>
      <c r="O3309" s="46">
        <v>5778.2900000000009</v>
      </c>
      <c r="Q3309" s="12">
        <v>0</v>
      </c>
      <c r="T3309" s="59">
        <v>0</v>
      </c>
      <c r="U3309" s="14">
        <v>0</v>
      </c>
      <c r="V3309" s="59" t="s">
        <v>175</v>
      </c>
      <c r="Y3309" s="46">
        <v>0</v>
      </c>
      <c r="Z3309" s="46">
        <v>0</v>
      </c>
      <c r="AA3309" s="46">
        <v>0</v>
      </c>
      <c r="AB3309" s="46">
        <v>0</v>
      </c>
      <c r="AC3309" s="46">
        <v>0</v>
      </c>
      <c r="AD3309" s="46">
        <v>0</v>
      </c>
      <c r="AE3309" s="46">
        <v>0</v>
      </c>
      <c r="AF3309" s="46">
        <v>0</v>
      </c>
      <c r="AG3309" s="46">
        <v>0</v>
      </c>
      <c r="AH3309" s="46">
        <v>0</v>
      </c>
      <c r="AI3309" s="46">
        <v>21505.780000000002</v>
      </c>
      <c r="AJ3309" s="46">
        <v>13407.76</v>
      </c>
      <c r="AK3309" s="46">
        <v>7048.6</v>
      </c>
      <c r="AL3309" s="46">
        <v>5778.2900000000009</v>
      </c>
      <c r="AM3309" s="46">
        <v>0</v>
      </c>
    </row>
    <row r="3310" spans="5:39" x14ac:dyDescent="0.2">
      <c r="E3310" s="47">
        <v>331</v>
      </c>
      <c r="F3310" s="47">
        <v>343</v>
      </c>
      <c r="G3310" s="47" t="s">
        <v>253</v>
      </c>
      <c r="H3310" s="47" t="s">
        <v>322</v>
      </c>
      <c r="I3310" s="47" t="s">
        <v>738</v>
      </c>
      <c r="J3310" s="533">
        <v>60000037</v>
      </c>
      <c r="K3310" s="14" t="s">
        <v>59</v>
      </c>
      <c r="L3310" s="14" t="s">
        <v>58</v>
      </c>
      <c r="M3310" s="45">
        <v>3310</v>
      </c>
      <c r="N3310" s="45">
        <v>1</v>
      </c>
      <c r="O3310" s="46">
        <v>281.99999999999909</v>
      </c>
      <c r="Q3310" s="12">
        <v>0</v>
      </c>
      <c r="T3310" s="59">
        <v>0</v>
      </c>
      <c r="U3310" s="14">
        <v>0</v>
      </c>
      <c r="V3310" s="59" t="s">
        <v>175</v>
      </c>
      <c r="Y3310" s="46">
        <v>0</v>
      </c>
      <c r="Z3310" s="46">
        <v>0</v>
      </c>
      <c r="AA3310" s="46">
        <v>0</v>
      </c>
      <c r="AB3310" s="46">
        <v>0</v>
      </c>
      <c r="AC3310" s="46">
        <v>0</v>
      </c>
      <c r="AD3310" s="46">
        <v>0</v>
      </c>
      <c r="AE3310" s="46">
        <v>0</v>
      </c>
      <c r="AF3310" s="46">
        <v>0</v>
      </c>
      <c r="AG3310" s="46">
        <v>0</v>
      </c>
      <c r="AH3310" s="46">
        <v>0</v>
      </c>
      <c r="AI3310" s="46">
        <v>0</v>
      </c>
      <c r="AJ3310" s="46">
        <v>282.00000000000182</v>
      </c>
      <c r="AK3310" s="46">
        <v>281.99999999999909</v>
      </c>
      <c r="AL3310" s="46">
        <v>281.99999999999909</v>
      </c>
      <c r="AM3310" s="46">
        <v>0</v>
      </c>
    </row>
    <row r="3311" spans="5:39" x14ac:dyDescent="0.2">
      <c r="E3311" s="47">
        <v>331</v>
      </c>
      <c r="F3311" s="47">
        <v>343</v>
      </c>
      <c r="G3311" s="47" t="s">
        <v>253</v>
      </c>
      <c r="H3311" s="47" t="s">
        <v>322</v>
      </c>
      <c r="I3311" s="47" t="s">
        <v>738</v>
      </c>
      <c r="J3311" s="533">
        <v>60000037</v>
      </c>
      <c r="K3311" s="14" t="s">
        <v>59</v>
      </c>
      <c r="L3311" s="14" t="s">
        <v>31</v>
      </c>
      <c r="M3311" s="45">
        <v>3311</v>
      </c>
      <c r="N3311" s="45">
        <v>1</v>
      </c>
      <c r="O3311" s="48">
        <v>9140.91</v>
      </c>
      <c r="Q3311" s="12">
        <v>0</v>
      </c>
      <c r="R3311" s="46">
        <v>11178.358333333335</v>
      </c>
      <c r="T3311" s="59">
        <v>0</v>
      </c>
      <c r="U3311" s="14">
        <v>0</v>
      </c>
      <c r="V3311" s="59" t="s">
        <v>175</v>
      </c>
      <c r="X3311" s="46">
        <v>0</v>
      </c>
      <c r="Y3311" s="46">
        <v>0</v>
      </c>
      <c r="Z3311" s="46">
        <v>0</v>
      </c>
      <c r="AA3311" s="46">
        <v>0</v>
      </c>
      <c r="AB3311" s="46">
        <v>0</v>
      </c>
      <c r="AC3311" s="46">
        <v>0</v>
      </c>
      <c r="AD3311" s="46">
        <v>0</v>
      </c>
      <c r="AE3311" s="46">
        <v>0</v>
      </c>
      <c r="AF3311" s="46">
        <v>0</v>
      </c>
      <c r="AG3311" s="46">
        <v>3080.62</v>
      </c>
      <c r="AH3311" s="46">
        <v>3080.62</v>
      </c>
      <c r="AI3311" s="46">
        <v>24586.400000000001</v>
      </c>
      <c r="AJ3311" s="46">
        <v>16770.380000000005</v>
      </c>
      <c r="AK3311" s="46">
        <v>10411.220000000001</v>
      </c>
      <c r="AL3311" s="46">
        <v>9140.91</v>
      </c>
      <c r="AM3311" s="46">
        <v>0</v>
      </c>
    </row>
    <row r="3312" spans="5:39" x14ac:dyDescent="0.2">
      <c r="E3312" s="47">
        <v>331</v>
      </c>
      <c r="F3312" s="47">
        <v>343</v>
      </c>
      <c r="G3312" s="47" t="s">
        <v>253</v>
      </c>
      <c r="H3312" s="47" t="s">
        <v>322</v>
      </c>
      <c r="I3312" s="47" t="s">
        <v>738</v>
      </c>
      <c r="J3312" s="533">
        <v>60000037</v>
      </c>
      <c r="K3312" s="14" t="s">
        <v>37</v>
      </c>
      <c r="L3312" s="14" t="s">
        <v>31</v>
      </c>
      <c r="M3312" s="45">
        <v>3312</v>
      </c>
      <c r="N3312" s="45">
        <v>1</v>
      </c>
      <c r="O3312" s="48">
        <v>10411.219999999999</v>
      </c>
      <c r="P3312" s="48"/>
      <c r="Q3312" s="12">
        <v>0</v>
      </c>
      <c r="R3312" s="46">
        <v>9654.8733333333348</v>
      </c>
      <c r="T3312" s="59">
        <v>0</v>
      </c>
      <c r="U3312" s="14">
        <v>0</v>
      </c>
      <c r="V3312" s="59" t="s">
        <v>175</v>
      </c>
      <c r="Y3312" s="46">
        <v>0</v>
      </c>
      <c r="Z3312" s="46">
        <v>0</v>
      </c>
      <c r="AA3312" s="46">
        <v>0</v>
      </c>
      <c r="AB3312" s="46">
        <v>0</v>
      </c>
      <c r="AC3312" s="46">
        <v>0</v>
      </c>
      <c r="AD3312" s="46">
        <v>0</v>
      </c>
      <c r="AE3312" s="46">
        <v>0</v>
      </c>
      <c r="AF3312" s="46">
        <v>0</v>
      </c>
      <c r="AG3312" s="46">
        <v>0</v>
      </c>
      <c r="AH3312" s="46">
        <v>3080.62</v>
      </c>
      <c r="AI3312" s="46">
        <v>3080.62</v>
      </c>
      <c r="AJ3312" s="46">
        <v>24586.400000000001</v>
      </c>
      <c r="AK3312" s="46">
        <v>16770.38</v>
      </c>
      <c r="AL3312" s="46">
        <v>10411.219999999999</v>
      </c>
      <c r="AM3312" s="46">
        <v>1828.182</v>
      </c>
    </row>
    <row r="3313" spans="5:39" x14ac:dyDescent="0.2">
      <c r="E3313" s="47">
        <v>331</v>
      </c>
      <c r="F3313" s="47">
        <v>343</v>
      </c>
      <c r="G3313" s="47" t="s">
        <v>253</v>
      </c>
      <c r="H3313" s="47" t="s">
        <v>322</v>
      </c>
      <c r="I3313" s="47" t="s">
        <v>738</v>
      </c>
      <c r="J3313" s="533">
        <v>60000037</v>
      </c>
      <c r="K3313" s="14" t="s">
        <v>65</v>
      </c>
      <c r="L3313" s="14" t="s">
        <v>31</v>
      </c>
      <c r="M3313" s="45">
        <v>3313</v>
      </c>
      <c r="N3313" s="45">
        <v>1</v>
      </c>
      <c r="O3313" s="52">
        <v>9140.91</v>
      </c>
      <c r="P3313" s="48">
        <v>1828.182</v>
      </c>
      <c r="Q3313" s="12">
        <v>0</v>
      </c>
      <c r="R3313" s="46">
        <v>1523.4849999999999</v>
      </c>
      <c r="T3313" s="59">
        <v>0</v>
      </c>
      <c r="U3313" s="14">
        <v>0</v>
      </c>
      <c r="V3313" s="59" t="s">
        <v>175</v>
      </c>
      <c r="X3313" s="46">
        <v>0</v>
      </c>
      <c r="Y3313" s="46">
        <v>0</v>
      </c>
      <c r="Z3313" s="46">
        <v>0</v>
      </c>
      <c r="AA3313" s="46">
        <v>0</v>
      </c>
      <c r="AB3313" s="46">
        <v>0</v>
      </c>
      <c r="AC3313" s="46">
        <v>0</v>
      </c>
      <c r="AD3313" s="46">
        <v>0</v>
      </c>
      <c r="AE3313" s="46">
        <v>0</v>
      </c>
      <c r="AF3313" s="46">
        <v>0</v>
      </c>
      <c r="AG3313" s="46">
        <v>0</v>
      </c>
      <c r="AH3313" s="46">
        <v>0</v>
      </c>
      <c r="AI3313" s="46">
        <v>0</v>
      </c>
      <c r="AJ3313" s="46">
        <v>0</v>
      </c>
      <c r="AK3313" s="46">
        <v>0</v>
      </c>
      <c r="AL3313" s="46">
        <v>9140.91</v>
      </c>
      <c r="AM3313" s="46">
        <v>0</v>
      </c>
    </row>
    <row r="3314" spans="5:39" x14ac:dyDescent="0.2">
      <c r="E3314" s="47">
        <v>331</v>
      </c>
      <c r="F3314" s="47">
        <v>343</v>
      </c>
      <c r="G3314" s="47" t="s">
        <v>253</v>
      </c>
      <c r="H3314" s="47" t="s">
        <v>322</v>
      </c>
      <c r="I3314" s="47" t="s">
        <v>738</v>
      </c>
      <c r="J3314" s="533">
        <v>60000037</v>
      </c>
      <c r="K3314" s="14" t="s">
        <v>64</v>
      </c>
      <c r="L3314" s="14" t="s">
        <v>57</v>
      </c>
      <c r="M3314" s="45">
        <v>3314</v>
      </c>
      <c r="N3314" s="45">
        <v>1</v>
      </c>
      <c r="O3314" s="46">
        <v>0</v>
      </c>
      <c r="Q3314" s="12">
        <v>0</v>
      </c>
      <c r="T3314" s="59">
        <v>0</v>
      </c>
      <c r="U3314" s="14">
        <v>0</v>
      </c>
      <c r="V3314" s="59" t="s">
        <v>175</v>
      </c>
      <c r="X3314" s="46">
        <v>0</v>
      </c>
      <c r="Y3314" s="46">
        <v>0</v>
      </c>
      <c r="Z3314" s="46">
        <v>0</v>
      </c>
      <c r="AA3314" s="46">
        <v>0</v>
      </c>
      <c r="AB3314" s="46">
        <v>0</v>
      </c>
      <c r="AC3314" s="46">
        <v>0</v>
      </c>
      <c r="AD3314" s="46">
        <v>0</v>
      </c>
      <c r="AE3314" s="46">
        <v>0</v>
      </c>
      <c r="AF3314" s="46">
        <v>0</v>
      </c>
      <c r="AG3314" s="46">
        <v>3080.62</v>
      </c>
      <c r="AH3314" s="46">
        <v>3080.62</v>
      </c>
      <c r="AI3314" s="46">
        <v>3080.62</v>
      </c>
      <c r="AJ3314" s="46">
        <v>0</v>
      </c>
      <c r="AK3314" s="46">
        <v>0</v>
      </c>
      <c r="AL3314" s="46">
        <v>0</v>
      </c>
      <c r="AM3314" s="46">
        <v>0</v>
      </c>
    </row>
    <row r="3315" spans="5:39" x14ac:dyDescent="0.2">
      <c r="E3315" s="47">
        <v>331</v>
      </c>
      <c r="F3315" s="47">
        <v>343</v>
      </c>
      <c r="G3315" s="47" t="s">
        <v>253</v>
      </c>
      <c r="H3315" s="47" t="s">
        <v>322</v>
      </c>
      <c r="I3315" s="47" t="s">
        <v>738</v>
      </c>
      <c r="J3315" s="533">
        <v>60000037</v>
      </c>
      <c r="K3315" s="14" t="s">
        <v>64</v>
      </c>
      <c r="L3315" s="14" t="s">
        <v>54</v>
      </c>
      <c r="M3315" s="45">
        <v>3315</v>
      </c>
      <c r="N3315" s="45">
        <v>1</v>
      </c>
      <c r="O3315" s="46">
        <v>8294.9099999999962</v>
      </c>
      <c r="Q3315" s="12">
        <v>0</v>
      </c>
      <c r="T3315" s="59">
        <v>0</v>
      </c>
      <c r="U3315" s="14">
        <v>0</v>
      </c>
      <c r="V3315" s="59" t="s">
        <v>175</v>
      </c>
      <c r="X3315" s="46">
        <v>0</v>
      </c>
      <c r="Y3315" s="46">
        <v>0</v>
      </c>
      <c r="Z3315" s="46">
        <v>0</v>
      </c>
      <c r="AA3315" s="46">
        <v>0</v>
      </c>
      <c r="AB3315" s="46">
        <v>0</v>
      </c>
      <c r="AC3315" s="46">
        <v>0</v>
      </c>
      <c r="AD3315" s="46">
        <v>0</v>
      </c>
      <c r="AE3315" s="46">
        <v>0</v>
      </c>
      <c r="AF3315" s="46">
        <v>0</v>
      </c>
      <c r="AG3315" s="46">
        <v>0</v>
      </c>
      <c r="AH3315" s="46">
        <v>0</v>
      </c>
      <c r="AI3315" s="46">
        <v>21505.780000000002</v>
      </c>
      <c r="AJ3315" s="46">
        <v>16488.379999999997</v>
      </c>
      <c r="AK3315" s="46">
        <v>9847.2199999999939</v>
      </c>
      <c r="AL3315" s="46">
        <v>8294.9099999999962</v>
      </c>
      <c r="AM3315" s="46">
        <v>6466.7279999999964</v>
      </c>
    </row>
    <row r="3316" spans="5:39" x14ac:dyDescent="0.2">
      <c r="E3316" s="47">
        <v>331</v>
      </c>
      <c r="F3316" s="47">
        <v>343</v>
      </c>
      <c r="G3316" s="47" t="s">
        <v>253</v>
      </c>
      <c r="H3316" s="47" t="s">
        <v>322</v>
      </c>
      <c r="I3316" s="47" t="s">
        <v>738</v>
      </c>
      <c r="J3316" s="533">
        <v>60000037</v>
      </c>
      <c r="K3316" s="14" t="s">
        <v>64</v>
      </c>
      <c r="L3316" s="14" t="s">
        <v>58</v>
      </c>
      <c r="M3316" s="45">
        <v>3316</v>
      </c>
      <c r="N3316" s="45">
        <v>1</v>
      </c>
      <c r="O3316" s="46">
        <v>846.00000000000728</v>
      </c>
      <c r="Q3316" s="12">
        <v>0</v>
      </c>
      <c r="T3316" s="59">
        <v>0</v>
      </c>
      <c r="U3316" s="14">
        <v>0</v>
      </c>
      <c r="V3316" s="59" t="s">
        <v>175</v>
      </c>
      <c r="X3316" s="46">
        <v>0</v>
      </c>
      <c r="Y3316" s="46">
        <v>0</v>
      </c>
      <c r="Z3316" s="46">
        <v>0</v>
      </c>
      <c r="AA3316" s="46">
        <v>0</v>
      </c>
      <c r="AB3316" s="46">
        <v>0</v>
      </c>
      <c r="AC3316" s="46">
        <v>0</v>
      </c>
      <c r="AD3316" s="46">
        <v>0</v>
      </c>
      <c r="AE3316" s="46">
        <v>0</v>
      </c>
      <c r="AF3316" s="46">
        <v>0</v>
      </c>
      <c r="AG3316" s="46">
        <v>0</v>
      </c>
      <c r="AH3316" s="46">
        <v>0</v>
      </c>
      <c r="AI3316" s="46">
        <v>0</v>
      </c>
      <c r="AJ3316" s="46">
        <v>282.00000000000728</v>
      </c>
      <c r="AK3316" s="46">
        <v>564.00000000000728</v>
      </c>
      <c r="AL3316" s="46">
        <v>846.00000000000728</v>
      </c>
      <c r="AM3316" s="46">
        <v>846.00000000000637</v>
      </c>
    </row>
    <row r="3317" spans="5:39" x14ac:dyDescent="0.2">
      <c r="E3317" s="47">
        <v>331</v>
      </c>
      <c r="F3317" s="47">
        <v>343</v>
      </c>
      <c r="G3317" s="47" t="s">
        <v>253</v>
      </c>
      <c r="H3317" s="47" t="s">
        <v>322</v>
      </c>
      <c r="I3317" s="47" t="s">
        <v>738</v>
      </c>
      <c r="J3317" s="533">
        <v>60000037</v>
      </c>
      <c r="K3317" s="14" t="s">
        <v>67</v>
      </c>
      <c r="L3317" s="14" t="s">
        <v>67</v>
      </c>
      <c r="M3317" s="45">
        <v>3317</v>
      </c>
      <c r="N3317" s="45">
        <v>1</v>
      </c>
      <c r="O3317" s="53">
        <v>0</v>
      </c>
      <c r="P3317" s="54">
        <v>0</v>
      </c>
      <c r="Q3317" s="55">
        <v>0</v>
      </c>
      <c r="R3317" s="56">
        <v>0</v>
      </c>
      <c r="S3317" s="57">
        <v>0</v>
      </c>
      <c r="T3317" s="60">
        <v>0</v>
      </c>
      <c r="U3317" s="14">
        <v>0</v>
      </c>
      <c r="V3317" s="60" t="s">
        <v>175</v>
      </c>
      <c r="Y3317" s="46">
        <v>0</v>
      </c>
      <c r="Z3317" s="46">
        <v>0</v>
      </c>
      <c r="AA3317" s="46">
        <v>0</v>
      </c>
      <c r="AB3317" s="46">
        <v>0</v>
      </c>
      <c r="AC3317" s="46">
        <v>0</v>
      </c>
      <c r="AD3317" s="46">
        <v>0</v>
      </c>
      <c r="AE3317" s="46">
        <v>0</v>
      </c>
      <c r="AF3317" s="46">
        <v>0</v>
      </c>
      <c r="AG3317" s="46">
        <v>0</v>
      </c>
      <c r="AH3317" s="46">
        <v>0</v>
      </c>
      <c r="AI3317" s="46">
        <v>0</v>
      </c>
      <c r="AJ3317" s="46">
        <v>0</v>
      </c>
      <c r="AK3317" s="46">
        <v>0</v>
      </c>
      <c r="AL3317" s="46">
        <v>0</v>
      </c>
      <c r="AM3317" s="46">
        <v>0</v>
      </c>
    </row>
    <row r="3318" spans="5:39" x14ac:dyDescent="0.2">
      <c r="E3318" s="14">
        <v>332</v>
      </c>
      <c r="F3318" s="14">
        <v>344</v>
      </c>
      <c r="G3318" s="14" t="s">
        <v>253</v>
      </c>
      <c r="H3318" s="14" t="s">
        <v>359</v>
      </c>
      <c r="I3318" s="14" t="s">
        <v>739</v>
      </c>
      <c r="J3318" s="531">
        <v>60000038</v>
      </c>
      <c r="K3318" s="14" t="s">
        <v>59</v>
      </c>
      <c r="L3318" s="14" t="s">
        <v>57</v>
      </c>
      <c r="M3318" s="45">
        <v>3318</v>
      </c>
      <c r="N3318" s="45">
        <v>1</v>
      </c>
      <c r="O3318" s="46">
        <v>2324.9299999999998</v>
      </c>
      <c r="Q3318" s="12" t="s">
        <v>376</v>
      </c>
      <c r="T3318" s="59" t="s">
        <v>73</v>
      </c>
      <c r="U3318" s="14">
        <v>43</v>
      </c>
      <c r="V3318" s="59" t="s">
        <v>175</v>
      </c>
      <c r="Y3318" s="46">
        <v>0</v>
      </c>
      <c r="Z3318" s="46">
        <v>0</v>
      </c>
      <c r="AA3318" s="46">
        <v>0</v>
      </c>
      <c r="AB3318" s="46">
        <v>0</v>
      </c>
      <c r="AC3318" s="46">
        <v>0</v>
      </c>
      <c r="AD3318" s="46">
        <v>0</v>
      </c>
      <c r="AE3318" s="46">
        <v>0</v>
      </c>
      <c r="AF3318" s="46">
        <v>0</v>
      </c>
      <c r="AG3318" s="46">
        <v>2324.9299999999998</v>
      </c>
      <c r="AH3318" s="46">
        <v>2324.9299999999998</v>
      </c>
      <c r="AI3318" s="46">
        <v>2324.9299999999998</v>
      </c>
      <c r="AJ3318" s="46">
        <v>2324.9299999999998</v>
      </c>
      <c r="AK3318" s="46">
        <v>2324.9299999999998</v>
      </c>
      <c r="AL3318" s="46">
        <v>2324.9299999999998</v>
      </c>
      <c r="AM3318" s="46">
        <v>0</v>
      </c>
    </row>
    <row r="3319" spans="5:39" x14ac:dyDescent="0.2">
      <c r="E3319" s="47">
        <v>332</v>
      </c>
      <c r="F3319" s="47">
        <v>344</v>
      </c>
      <c r="G3319" s="47" t="s">
        <v>253</v>
      </c>
      <c r="H3319" s="47" t="s">
        <v>359</v>
      </c>
      <c r="I3319" s="47" t="s">
        <v>739</v>
      </c>
      <c r="J3319" s="533">
        <v>60000038</v>
      </c>
      <c r="K3319" s="14" t="s">
        <v>59</v>
      </c>
      <c r="L3319" s="14" t="s">
        <v>54</v>
      </c>
      <c r="M3319" s="45">
        <v>3319</v>
      </c>
      <c r="N3319" s="45">
        <v>1</v>
      </c>
      <c r="O3319" s="46">
        <v>1265.3699999999999</v>
      </c>
      <c r="Q3319" s="12" t="s">
        <v>376</v>
      </c>
      <c r="T3319" s="59" t="s">
        <v>73</v>
      </c>
      <c r="U3319" s="14">
        <v>0</v>
      </c>
      <c r="V3319" s="59" t="s">
        <v>175</v>
      </c>
      <c r="Y3319" s="46">
        <v>0</v>
      </c>
      <c r="Z3319" s="46">
        <v>0</v>
      </c>
      <c r="AA3319" s="46">
        <v>0</v>
      </c>
      <c r="AB3319" s="46">
        <v>0</v>
      </c>
      <c r="AC3319" s="46">
        <v>0</v>
      </c>
      <c r="AD3319" s="46">
        <v>0</v>
      </c>
      <c r="AE3319" s="46">
        <v>0</v>
      </c>
      <c r="AF3319" s="46">
        <v>0</v>
      </c>
      <c r="AG3319" s="46">
        <v>0</v>
      </c>
      <c r="AH3319" s="46">
        <v>0</v>
      </c>
      <c r="AI3319" s="46">
        <v>5289.0700000000006</v>
      </c>
      <c r="AJ3319" s="46">
        <v>3966.2799999999997</v>
      </c>
      <c r="AK3319" s="46">
        <v>4172.71</v>
      </c>
      <c r="AL3319" s="46">
        <v>1265.3699999999999</v>
      </c>
      <c r="AM3319" s="46">
        <v>0</v>
      </c>
    </row>
    <row r="3320" spans="5:39" x14ac:dyDescent="0.2">
      <c r="E3320" s="47">
        <v>332</v>
      </c>
      <c r="F3320" s="47">
        <v>344</v>
      </c>
      <c r="G3320" s="47" t="s">
        <v>253</v>
      </c>
      <c r="H3320" s="47" t="s">
        <v>359</v>
      </c>
      <c r="I3320" s="47" t="s">
        <v>739</v>
      </c>
      <c r="J3320" s="533">
        <v>60000038</v>
      </c>
      <c r="K3320" s="14" t="s">
        <v>59</v>
      </c>
      <c r="L3320" s="14" t="s">
        <v>58</v>
      </c>
      <c r="M3320" s="45">
        <v>3320</v>
      </c>
      <c r="N3320" s="45">
        <v>1</v>
      </c>
      <c r="O3320" s="46">
        <v>282.00000000000045</v>
      </c>
      <c r="Q3320" s="12" t="s">
        <v>376</v>
      </c>
      <c r="T3320" s="59" t="s">
        <v>73</v>
      </c>
      <c r="U3320" s="14">
        <v>0</v>
      </c>
      <c r="V3320" s="59" t="s">
        <v>175</v>
      </c>
      <c r="Y3320" s="46">
        <v>0</v>
      </c>
      <c r="Z3320" s="46">
        <v>0</v>
      </c>
      <c r="AA3320" s="46">
        <v>0</v>
      </c>
      <c r="AB3320" s="46">
        <v>0</v>
      </c>
      <c r="AC3320" s="46">
        <v>0</v>
      </c>
      <c r="AD3320" s="46">
        <v>0</v>
      </c>
      <c r="AE3320" s="46">
        <v>0</v>
      </c>
      <c r="AF3320" s="46">
        <v>0</v>
      </c>
      <c r="AG3320" s="46">
        <v>0</v>
      </c>
      <c r="AH3320" s="46">
        <v>0</v>
      </c>
      <c r="AI3320" s="46">
        <v>0</v>
      </c>
      <c r="AJ3320" s="46">
        <v>282.00000000000091</v>
      </c>
      <c r="AK3320" s="46">
        <v>282.00000000000091</v>
      </c>
      <c r="AL3320" s="46">
        <v>282.00000000000045</v>
      </c>
      <c r="AM3320" s="46">
        <v>0</v>
      </c>
    </row>
    <row r="3321" spans="5:39" x14ac:dyDescent="0.2">
      <c r="E3321" s="47">
        <v>332</v>
      </c>
      <c r="F3321" s="47">
        <v>344</v>
      </c>
      <c r="G3321" s="47" t="s">
        <v>253</v>
      </c>
      <c r="H3321" s="47" t="s">
        <v>359</v>
      </c>
      <c r="I3321" s="47" t="s">
        <v>739</v>
      </c>
      <c r="J3321" s="533">
        <v>60000038</v>
      </c>
      <c r="K3321" s="14" t="s">
        <v>59</v>
      </c>
      <c r="L3321" s="14" t="s">
        <v>31</v>
      </c>
      <c r="M3321" s="45">
        <v>3321</v>
      </c>
      <c r="N3321" s="45">
        <v>1</v>
      </c>
      <c r="O3321" s="48">
        <v>3872.3</v>
      </c>
      <c r="Q3321" s="12" t="s">
        <v>376</v>
      </c>
      <c r="R3321" s="46">
        <v>4914.835</v>
      </c>
      <c r="T3321" s="59" t="s">
        <v>73</v>
      </c>
      <c r="U3321" s="14">
        <v>0</v>
      </c>
      <c r="V3321" s="59" t="s">
        <v>175</v>
      </c>
      <c r="X3321" s="46">
        <v>0</v>
      </c>
      <c r="Y3321" s="46">
        <v>0</v>
      </c>
      <c r="Z3321" s="46">
        <v>0</v>
      </c>
      <c r="AA3321" s="46">
        <v>0</v>
      </c>
      <c r="AB3321" s="46">
        <v>0</v>
      </c>
      <c r="AC3321" s="46">
        <v>0</v>
      </c>
      <c r="AD3321" s="46">
        <v>0</v>
      </c>
      <c r="AE3321" s="46">
        <v>0</v>
      </c>
      <c r="AF3321" s="46">
        <v>0</v>
      </c>
      <c r="AG3321" s="46">
        <v>2324.9299999999998</v>
      </c>
      <c r="AH3321" s="46">
        <v>2324.9299999999998</v>
      </c>
      <c r="AI3321" s="46">
        <v>7614</v>
      </c>
      <c r="AJ3321" s="46">
        <v>6573.21</v>
      </c>
      <c r="AK3321" s="46">
        <v>6779.64</v>
      </c>
      <c r="AL3321" s="46">
        <v>3872.3</v>
      </c>
      <c r="AM3321" s="46">
        <v>0</v>
      </c>
    </row>
    <row r="3322" spans="5:39" x14ac:dyDescent="0.2">
      <c r="E3322" s="47">
        <v>332</v>
      </c>
      <c r="F3322" s="47">
        <v>344</v>
      </c>
      <c r="G3322" s="47" t="s">
        <v>253</v>
      </c>
      <c r="H3322" s="47" t="s">
        <v>359</v>
      </c>
      <c r="I3322" s="47" t="s">
        <v>739</v>
      </c>
      <c r="J3322" s="533">
        <v>60000038</v>
      </c>
      <c r="K3322" s="14" t="s">
        <v>37</v>
      </c>
      <c r="L3322" s="14" t="s">
        <v>31</v>
      </c>
      <c r="M3322" s="45">
        <v>3322</v>
      </c>
      <c r="N3322" s="45">
        <v>1</v>
      </c>
      <c r="O3322" s="48">
        <v>0</v>
      </c>
      <c r="P3322" s="48"/>
      <c r="Q3322" s="12" t="s">
        <v>376</v>
      </c>
      <c r="R3322" s="46">
        <v>3139.5116666666668</v>
      </c>
      <c r="T3322" s="59" t="s">
        <v>73</v>
      </c>
      <c r="U3322" s="14">
        <v>0</v>
      </c>
      <c r="V3322" s="59" t="s">
        <v>175</v>
      </c>
      <c r="Y3322" s="46">
        <v>0</v>
      </c>
      <c r="Z3322" s="46">
        <v>0</v>
      </c>
      <c r="AA3322" s="46">
        <v>0</v>
      </c>
      <c r="AB3322" s="46">
        <v>0</v>
      </c>
      <c r="AC3322" s="46">
        <v>0</v>
      </c>
      <c r="AD3322" s="46">
        <v>0</v>
      </c>
      <c r="AE3322" s="46">
        <v>0</v>
      </c>
      <c r="AF3322" s="46">
        <v>0</v>
      </c>
      <c r="AG3322" s="46">
        <v>0</v>
      </c>
      <c r="AH3322" s="46">
        <v>0</v>
      </c>
      <c r="AI3322" s="46">
        <v>0</v>
      </c>
      <c r="AJ3322" s="46">
        <v>18837.07</v>
      </c>
      <c r="AK3322" s="46">
        <v>0</v>
      </c>
      <c r="AL3322" s="46">
        <v>0</v>
      </c>
      <c r="AM3322" s="46">
        <v>4260.7760000000007</v>
      </c>
    </row>
    <row r="3323" spans="5:39" x14ac:dyDescent="0.2">
      <c r="E3323" s="47">
        <v>332</v>
      </c>
      <c r="F3323" s="47">
        <v>344</v>
      </c>
      <c r="G3323" s="47" t="s">
        <v>253</v>
      </c>
      <c r="H3323" s="47" t="s">
        <v>359</v>
      </c>
      <c r="I3323" s="47" t="s">
        <v>739</v>
      </c>
      <c r="J3323" s="533">
        <v>60000038</v>
      </c>
      <c r="K3323" s="14" t="s">
        <v>65</v>
      </c>
      <c r="L3323" s="14" t="s">
        <v>31</v>
      </c>
      <c r="M3323" s="45">
        <v>3323</v>
      </c>
      <c r="N3323" s="45">
        <v>1</v>
      </c>
      <c r="O3323" s="52">
        <v>10651.94</v>
      </c>
      <c r="P3323" s="48">
        <v>4260.7760000000007</v>
      </c>
      <c r="Q3323" s="12" t="s">
        <v>376</v>
      </c>
      <c r="R3323" s="46">
        <v>1775.3233333333335</v>
      </c>
      <c r="T3323" s="59" t="s">
        <v>73</v>
      </c>
      <c r="U3323" s="14">
        <v>0</v>
      </c>
      <c r="V3323" s="59" t="s">
        <v>175</v>
      </c>
      <c r="X3323" s="46">
        <v>0</v>
      </c>
      <c r="Y3323" s="46">
        <v>0</v>
      </c>
      <c r="Z3323" s="46">
        <v>0</v>
      </c>
      <c r="AA3323" s="46">
        <v>0</v>
      </c>
      <c r="AB3323" s="46">
        <v>0</v>
      </c>
      <c r="AC3323" s="46">
        <v>0</v>
      </c>
      <c r="AD3323" s="46">
        <v>0</v>
      </c>
      <c r="AE3323" s="46">
        <v>0</v>
      </c>
      <c r="AF3323" s="46">
        <v>0</v>
      </c>
      <c r="AG3323" s="46">
        <v>0</v>
      </c>
      <c r="AH3323" s="46">
        <v>0</v>
      </c>
      <c r="AI3323" s="46">
        <v>0</v>
      </c>
      <c r="AJ3323" s="46">
        <v>0</v>
      </c>
      <c r="AK3323" s="46">
        <v>6779.64</v>
      </c>
      <c r="AL3323" s="46">
        <v>3872.3</v>
      </c>
      <c r="AM3323" s="46">
        <v>0</v>
      </c>
    </row>
    <row r="3324" spans="5:39" x14ac:dyDescent="0.2">
      <c r="E3324" s="47">
        <v>332</v>
      </c>
      <c r="F3324" s="47">
        <v>344</v>
      </c>
      <c r="G3324" s="47" t="s">
        <v>253</v>
      </c>
      <c r="H3324" s="47" t="s">
        <v>359</v>
      </c>
      <c r="I3324" s="47" t="s">
        <v>739</v>
      </c>
      <c r="J3324" s="533">
        <v>60000038</v>
      </c>
      <c r="K3324" s="14" t="s">
        <v>64</v>
      </c>
      <c r="L3324" s="14" t="s">
        <v>57</v>
      </c>
      <c r="M3324" s="45">
        <v>3324</v>
      </c>
      <c r="N3324" s="45">
        <v>1</v>
      </c>
      <c r="O3324" s="46">
        <v>4649.8599999999997</v>
      </c>
      <c r="Q3324" s="12" t="s">
        <v>376</v>
      </c>
      <c r="T3324" s="59" t="s">
        <v>73</v>
      </c>
      <c r="U3324" s="14">
        <v>0</v>
      </c>
      <c r="V3324" s="59" t="s">
        <v>175</v>
      </c>
      <c r="X3324" s="46">
        <v>0</v>
      </c>
      <c r="Y3324" s="46">
        <v>0</v>
      </c>
      <c r="Z3324" s="46">
        <v>0</v>
      </c>
      <c r="AA3324" s="46">
        <v>0</v>
      </c>
      <c r="AB3324" s="46">
        <v>0</v>
      </c>
      <c r="AC3324" s="46">
        <v>0</v>
      </c>
      <c r="AD3324" s="46">
        <v>0</v>
      </c>
      <c r="AE3324" s="46">
        <v>0</v>
      </c>
      <c r="AF3324" s="46">
        <v>0</v>
      </c>
      <c r="AG3324" s="46">
        <v>2324.9299999999998</v>
      </c>
      <c r="AH3324" s="46">
        <v>4649.8599999999997</v>
      </c>
      <c r="AI3324" s="46">
        <v>6974.7899999999991</v>
      </c>
      <c r="AJ3324" s="46">
        <v>0</v>
      </c>
      <c r="AK3324" s="46">
        <v>2324.9299999999998</v>
      </c>
      <c r="AL3324" s="46">
        <v>4649.8599999999997</v>
      </c>
      <c r="AM3324" s="46">
        <v>389.08399999999892</v>
      </c>
    </row>
    <row r="3325" spans="5:39" x14ac:dyDescent="0.2">
      <c r="E3325" s="47">
        <v>332</v>
      </c>
      <c r="F3325" s="47">
        <v>344</v>
      </c>
      <c r="G3325" s="47" t="s">
        <v>253</v>
      </c>
      <c r="H3325" s="47" t="s">
        <v>359</v>
      </c>
      <c r="I3325" s="47" t="s">
        <v>739</v>
      </c>
      <c r="J3325" s="533">
        <v>60000038</v>
      </c>
      <c r="K3325" s="14" t="s">
        <v>64</v>
      </c>
      <c r="L3325" s="14" t="s">
        <v>54</v>
      </c>
      <c r="M3325" s="45">
        <v>3325</v>
      </c>
      <c r="N3325" s="45">
        <v>1</v>
      </c>
      <c r="O3325" s="46">
        <v>5438.08</v>
      </c>
      <c r="Q3325" s="12" t="s">
        <v>376</v>
      </c>
      <c r="T3325" s="59" t="s">
        <v>73</v>
      </c>
      <c r="U3325" s="14">
        <v>0</v>
      </c>
      <c r="V3325" s="59" t="s">
        <v>175</v>
      </c>
      <c r="X3325" s="46">
        <v>0</v>
      </c>
      <c r="Y3325" s="46">
        <v>0</v>
      </c>
      <c r="Z3325" s="46">
        <v>0</v>
      </c>
      <c r="AA3325" s="46">
        <v>0</v>
      </c>
      <c r="AB3325" s="46">
        <v>0</v>
      </c>
      <c r="AC3325" s="46">
        <v>0</v>
      </c>
      <c r="AD3325" s="46">
        <v>0</v>
      </c>
      <c r="AE3325" s="46">
        <v>0</v>
      </c>
      <c r="AF3325" s="46">
        <v>0</v>
      </c>
      <c r="AG3325" s="46">
        <v>0</v>
      </c>
      <c r="AH3325" s="46">
        <v>0</v>
      </c>
      <c r="AI3325" s="46">
        <v>5289.0700000000006</v>
      </c>
      <c r="AJ3325" s="46">
        <v>0</v>
      </c>
      <c r="AK3325" s="46">
        <v>4172.71</v>
      </c>
      <c r="AL3325" s="46">
        <v>5438.08</v>
      </c>
      <c r="AM3325" s="46">
        <v>5438.08</v>
      </c>
    </row>
    <row r="3326" spans="5:39" x14ac:dyDescent="0.2">
      <c r="E3326" s="47">
        <v>332</v>
      </c>
      <c r="F3326" s="47">
        <v>344</v>
      </c>
      <c r="G3326" s="47" t="s">
        <v>253</v>
      </c>
      <c r="H3326" s="47" t="s">
        <v>359</v>
      </c>
      <c r="I3326" s="47" t="s">
        <v>739</v>
      </c>
      <c r="J3326" s="533">
        <v>60000038</v>
      </c>
      <c r="K3326" s="14" t="s">
        <v>64</v>
      </c>
      <c r="L3326" s="14" t="s">
        <v>58</v>
      </c>
      <c r="M3326" s="45">
        <v>3326</v>
      </c>
      <c r="N3326" s="45">
        <v>1</v>
      </c>
      <c r="O3326" s="46">
        <v>563.99999999999909</v>
      </c>
      <c r="Q3326" s="12" t="s">
        <v>376</v>
      </c>
      <c r="T3326" s="59" t="s">
        <v>73</v>
      </c>
      <c r="U3326" s="14">
        <v>0</v>
      </c>
      <c r="V3326" s="59" t="s">
        <v>175</v>
      </c>
      <c r="X3326" s="46">
        <v>0</v>
      </c>
      <c r="Y3326" s="46">
        <v>0</v>
      </c>
      <c r="Z3326" s="46">
        <v>0</v>
      </c>
      <c r="AA3326" s="46">
        <v>0</v>
      </c>
      <c r="AB3326" s="46">
        <v>0</v>
      </c>
      <c r="AC3326" s="46">
        <v>0</v>
      </c>
      <c r="AD3326" s="46">
        <v>0</v>
      </c>
      <c r="AE3326" s="46">
        <v>0</v>
      </c>
      <c r="AF3326" s="46">
        <v>0</v>
      </c>
      <c r="AG3326" s="46">
        <v>0</v>
      </c>
      <c r="AH3326" s="46">
        <v>0</v>
      </c>
      <c r="AI3326" s="46">
        <v>0</v>
      </c>
      <c r="AJ3326" s="46">
        <v>0</v>
      </c>
      <c r="AK3326" s="46">
        <v>281.99999999999909</v>
      </c>
      <c r="AL3326" s="46">
        <v>563.99999999999909</v>
      </c>
      <c r="AM3326" s="46">
        <v>563.99999999999818</v>
      </c>
    </row>
    <row r="3327" spans="5:39" x14ac:dyDescent="0.2">
      <c r="E3327" s="47">
        <v>332</v>
      </c>
      <c r="F3327" s="47">
        <v>344</v>
      </c>
      <c r="G3327" s="47" t="s">
        <v>253</v>
      </c>
      <c r="H3327" s="47" t="s">
        <v>359</v>
      </c>
      <c r="I3327" s="47" t="s">
        <v>739</v>
      </c>
      <c r="J3327" s="533">
        <v>60000038</v>
      </c>
      <c r="K3327" s="14" t="s">
        <v>67</v>
      </c>
      <c r="L3327" s="14" t="s">
        <v>67</v>
      </c>
      <c r="M3327" s="45">
        <v>3327</v>
      </c>
      <c r="N3327" s="45">
        <v>1</v>
      </c>
      <c r="O3327" s="53">
        <v>17.821159338105645</v>
      </c>
      <c r="P3327" s="54">
        <v>7.8211593381056446</v>
      </c>
      <c r="Q3327" s="55" t="s">
        <v>376</v>
      </c>
      <c r="R3327" s="56">
        <v>2.1673036836435</v>
      </c>
      <c r="S3327" s="57" t="s">
        <v>370</v>
      </c>
      <c r="T3327" s="60" t="s">
        <v>73</v>
      </c>
      <c r="U3327" s="14">
        <v>0</v>
      </c>
      <c r="V3327" s="60" t="s">
        <v>175</v>
      </c>
      <c r="Y3327" s="46">
        <v>17.821159338105645</v>
      </c>
      <c r="Z3327" s="46">
        <v>17.821159338105645</v>
      </c>
      <c r="AA3327" s="46">
        <v>17.821159338105645</v>
      </c>
      <c r="AB3327" s="46">
        <v>17.821159338105645</v>
      </c>
      <c r="AC3327" s="46">
        <v>17.821159338105645</v>
      </c>
      <c r="AD3327" s="46">
        <v>17.821159338105645</v>
      </c>
      <c r="AE3327" s="46">
        <v>17.821159338105645</v>
      </c>
      <c r="AF3327" s="46">
        <v>17.821159338105645</v>
      </c>
      <c r="AG3327" s="46">
        <v>17.821159338105645</v>
      </c>
      <c r="AH3327" s="46">
        <v>17.821159338105645</v>
      </c>
      <c r="AI3327" s="46">
        <v>17.821159338105645</v>
      </c>
      <c r="AJ3327" s="46">
        <v>17.821159338105645</v>
      </c>
      <c r="AK3327" s="46">
        <v>17.821159338105645</v>
      </c>
      <c r="AL3327" s="46">
        <v>17.821159338105645</v>
      </c>
      <c r="AM3327" s="46">
        <v>17.821159338105645</v>
      </c>
    </row>
    <row r="3328" spans="5:39" x14ac:dyDescent="0.2">
      <c r="E3328" s="14">
        <v>333</v>
      </c>
      <c r="F3328" s="14">
        <v>345</v>
      </c>
      <c r="G3328" s="14" t="s">
        <v>253</v>
      </c>
      <c r="H3328" s="14" t="s">
        <v>348</v>
      </c>
      <c r="I3328" s="14" t="s">
        <v>740</v>
      </c>
      <c r="J3328" s="531">
        <v>60000039</v>
      </c>
      <c r="K3328" s="14" t="s">
        <v>59</v>
      </c>
      <c r="L3328" s="14" t="s">
        <v>57</v>
      </c>
      <c r="M3328" s="45">
        <v>3328</v>
      </c>
      <c r="N3328" s="45">
        <v>1</v>
      </c>
      <c r="O3328" s="46">
        <v>1521.59</v>
      </c>
      <c r="Q3328" s="12">
        <v>0</v>
      </c>
      <c r="T3328" s="59">
        <v>0</v>
      </c>
      <c r="U3328" s="14">
        <v>0</v>
      </c>
      <c r="V3328" s="59" t="s">
        <v>174</v>
      </c>
      <c r="Y3328" s="46">
        <v>0</v>
      </c>
      <c r="Z3328" s="46">
        <v>0</v>
      </c>
      <c r="AA3328" s="46">
        <v>0</v>
      </c>
      <c r="AB3328" s="46">
        <v>0</v>
      </c>
      <c r="AC3328" s="46">
        <v>0</v>
      </c>
      <c r="AD3328" s="46">
        <v>0</v>
      </c>
      <c r="AE3328" s="46">
        <v>0</v>
      </c>
      <c r="AF3328" s="46">
        <v>0</v>
      </c>
      <c r="AG3328" s="46">
        <v>1521.59</v>
      </c>
      <c r="AH3328" s="46">
        <v>1521.59</v>
      </c>
      <c r="AI3328" s="46">
        <v>1521.59</v>
      </c>
      <c r="AJ3328" s="46">
        <v>1521.59</v>
      </c>
      <c r="AK3328" s="46">
        <v>1521.59</v>
      </c>
      <c r="AL3328" s="46">
        <v>1521.59</v>
      </c>
      <c r="AM3328" s="46">
        <v>0</v>
      </c>
    </row>
    <row r="3329" spans="5:39" x14ac:dyDescent="0.2">
      <c r="E3329" s="47">
        <v>333</v>
      </c>
      <c r="F3329" s="47">
        <v>345</v>
      </c>
      <c r="G3329" s="47" t="s">
        <v>253</v>
      </c>
      <c r="H3329" s="47" t="s">
        <v>348</v>
      </c>
      <c r="I3329" s="47" t="s">
        <v>740</v>
      </c>
      <c r="J3329" s="533">
        <v>60000039</v>
      </c>
      <c r="K3329" s="14" t="s">
        <v>59</v>
      </c>
      <c r="L3329" s="14" t="s">
        <v>54</v>
      </c>
      <c r="M3329" s="45">
        <v>3329</v>
      </c>
      <c r="N3329" s="45">
        <v>1</v>
      </c>
      <c r="O3329" s="46">
        <v>3092.7000000000003</v>
      </c>
      <c r="Q3329" s="12">
        <v>0</v>
      </c>
      <c r="T3329" s="59">
        <v>0</v>
      </c>
      <c r="U3329" s="14">
        <v>0</v>
      </c>
      <c r="V3329" s="59" t="s">
        <v>174</v>
      </c>
      <c r="Y3329" s="46">
        <v>0</v>
      </c>
      <c r="Z3329" s="46">
        <v>0</v>
      </c>
      <c r="AA3329" s="46">
        <v>0</v>
      </c>
      <c r="AB3329" s="46">
        <v>0</v>
      </c>
      <c r="AC3329" s="46">
        <v>0</v>
      </c>
      <c r="AD3329" s="46">
        <v>0</v>
      </c>
      <c r="AE3329" s="46">
        <v>0</v>
      </c>
      <c r="AF3329" s="46">
        <v>0</v>
      </c>
      <c r="AG3329" s="46">
        <v>0</v>
      </c>
      <c r="AH3329" s="46">
        <v>0</v>
      </c>
      <c r="AI3329" s="46">
        <v>4757.2800000000007</v>
      </c>
      <c r="AJ3329" s="46">
        <v>2938.5000000000005</v>
      </c>
      <c r="AK3329" s="46">
        <v>2840.1299999999997</v>
      </c>
      <c r="AL3329" s="46">
        <v>3092.7000000000003</v>
      </c>
      <c r="AM3329" s="46">
        <v>0</v>
      </c>
    </row>
    <row r="3330" spans="5:39" x14ac:dyDescent="0.2">
      <c r="E3330" s="47">
        <v>333</v>
      </c>
      <c r="F3330" s="47">
        <v>345</v>
      </c>
      <c r="G3330" s="47" t="s">
        <v>253</v>
      </c>
      <c r="H3330" s="47" t="s">
        <v>348</v>
      </c>
      <c r="I3330" s="47" t="s">
        <v>740</v>
      </c>
      <c r="J3330" s="533">
        <v>60000039</v>
      </c>
      <c r="K3330" s="14" t="s">
        <v>59</v>
      </c>
      <c r="L3330" s="14" t="s">
        <v>58</v>
      </c>
      <c r="M3330" s="45">
        <v>3330</v>
      </c>
      <c r="N3330" s="45">
        <v>1</v>
      </c>
      <c r="O3330" s="46">
        <v>281.99999999999955</v>
      </c>
      <c r="Q3330" s="12">
        <v>0</v>
      </c>
      <c r="T3330" s="59">
        <v>0</v>
      </c>
      <c r="U3330" s="14">
        <v>0</v>
      </c>
      <c r="V3330" s="59" t="s">
        <v>174</v>
      </c>
      <c r="Y3330" s="46">
        <v>0</v>
      </c>
      <c r="Z3330" s="46">
        <v>0</v>
      </c>
      <c r="AA3330" s="46">
        <v>0</v>
      </c>
      <c r="AB3330" s="46">
        <v>0</v>
      </c>
      <c r="AC3330" s="46">
        <v>0</v>
      </c>
      <c r="AD3330" s="46">
        <v>0</v>
      </c>
      <c r="AE3330" s="46">
        <v>0</v>
      </c>
      <c r="AF3330" s="46">
        <v>0</v>
      </c>
      <c r="AG3330" s="46">
        <v>0</v>
      </c>
      <c r="AH3330" s="46">
        <v>0</v>
      </c>
      <c r="AI3330" s="46">
        <v>0</v>
      </c>
      <c r="AJ3330" s="46">
        <v>281.99999999999955</v>
      </c>
      <c r="AK3330" s="46">
        <v>282.00000000000045</v>
      </c>
      <c r="AL3330" s="46">
        <v>281.99999999999955</v>
      </c>
      <c r="AM3330" s="46">
        <v>0</v>
      </c>
    </row>
    <row r="3331" spans="5:39" x14ac:dyDescent="0.2">
      <c r="E3331" s="47">
        <v>333</v>
      </c>
      <c r="F3331" s="47">
        <v>345</v>
      </c>
      <c r="G3331" s="47" t="s">
        <v>253</v>
      </c>
      <c r="H3331" s="47" t="s">
        <v>348</v>
      </c>
      <c r="I3331" s="47" t="s">
        <v>740</v>
      </c>
      <c r="J3331" s="533">
        <v>60000039</v>
      </c>
      <c r="K3331" s="14" t="s">
        <v>59</v>
      </c>
      <c r="L3331" s="14" t="s">
        <v>31</v>
      </c>
      <c r="M3331" s="45">
        <v>3331</v>
      </c>
      <c r="N3331" s="45">
        <v>1</v>
      </c>
      <c r="O3331" s="48">
        <v>4896.2899999999991</v>
      </c>
      <c r="Q3331" s="12">
        <v>0</v>
      </c>
      <c r="R3331" s="46">
        <v>3934.0250000000001</v>
      </c>
      <c r="T3331" s="59">
        <v>0</v>
      </c>
      <c r="U3331" s="14">
        <v>0</v>
      </c>
      <c r="V3331" s="59" t="s">
        <v>174</v>
      </c>
      <c r="X3331" s="46">
        <v>0</v>
      </c>
      <c r="Y3331" s="46">
        <v>0</v>
      </c>
      <c r="Z3331" s="46">
        <v>0</v>
      </c>
      <c r="AA3331" s="46">
        <v>0</v>
      </c>
      <c r="AB3331" s="46">
        <v>0</v>
      </c>
      <c r="AC3331" s="46">
        <v>0</v>
      </c>
      <c r="AD3331" s="46">
        <v>0</v>
      </c>
      <c r="AE3331" s="46">
        <v>0</v>
      </c>
      <c r="AF3331" s="46">
        <v>0</v>
      </c>
      <c r="AG3331" s="46">
        <v>1521.59</v>
      </c>
      <c r="AH3331" s="46">
        <v>1521.59</v>
      </c>
      <c r="AI3331" s="46">
        <v>6278.8700000000008</v>
      </c>
      <c r="AJ3331" s="46">
        <v>4742.09</v>
      </c>
      <c r="AK3331" s="46">
        <v>4643.7199999999993</v>
      </c>
      <c r="AL3331" s="46">
        <v>4896.2899999999991</v>
      </c>
      <c r="AM3331" s="46">
        <v>0</v>
      </c>
    </row>
    <row r="3332" spans="5:39" x14ac:dyDescent="0.2">
      <c r="E3332" s="47">
        <v>333</v>
      </c>
      <c r="F3332" s="47">
        <v>345</v>
      </c>
      <c r="G3332" s="47" t="s">
        <v>253</v>
      </c>
      <c r="H3332" s="47" t="s">
        <v>348</v>
      </c>
      <c r="I3332" s="47" t="s">
        <v>740</v>
      </c>
      <c r="J3332" s="533">
        <v>60000039</v>
      </c>
      <c r="K3332" s="14" t="s">
        <v>37</v>
      </c>
      <c r="L3332" s="14" t="s">
        <v>31</v>
      </c>
      <c r="M3332" s="45">
        <v>3332</v>
      </c>
      <c r="N3332" s="45">
        <v>1</v>
      </c>
      <c r="O3332" s="48">
        <v>4642.8100000000004</v>
      </c>
      <c r="P3332" s="48"/>
      <c r="Q3332" s="12">
        <v>0</v>
      </c>
      <c r="R3332" s="46">
        <v>3117.9766666666669</v>
      </c>
      <c r="T3332" s="59">
        <v>0</v>
      </c>
      <c r="U3332" s="14">
        <v>0</v>
      </c>
      <c r="V3332" s="59" t="s">
        <v>174</v>
      </c>
      <c r="Y3332" s="46">
        <v>0</v>
      </c>
      <c r="Z3332" s="46">
        <v>0</v>
      </c>
      <c r="AA3332" s="46">
        <v>0</v>
      </c>
      <c r="AB3332" s="46">
        <v>0</v>
      </c>
      <c r="AC3332" s="46">
        <v>0</v>
      </c>
      <c r="AD3332" s="46">
        <v>0</v>
      </c>
      <c r="AE3332" s="46">
        <v>0</v>
      </c>
      <c r="AF3332" s="46">
        <v>0</v>
      </c>
      <c r="AG3332" s="46">
        <v>0</v>
      </c>
      <c r="AH3332" s="46">
        <v>0</v>
      </c>
      <c r="AI3332" s="46">
        <v>0</v>
      </c>
      <c r="AJ3332" s="46">
        <v>9322.0499999999993</v>
      </c>
      <c r="AK3332" s="46">
        <v>4743</v>
      </c>
      <c r="AL3332" s="46">
        <v>4642.8100000000004</v>
      </c>
      <c r="AM3332" s="46">
        <v>2937.7739999999999</v>
      </c>
    </row>
    <row r="3333" spans="5:39" x14ac:dyDescent="0.2">
      <c r="E3333" s="47">
        <v>333</v>
      </c>
      <c r="F3333" s="47">
        <v>345</v>
      </c>
      <c r="G3333" s="47" t="s">
        <v>253</v>
      </c>
      <c r="H3333" s="47" t="s">
        <v>348</v>
      </c>
      <c r="I3333" s="47" t="s">
        <v>740</v>
      </c>
      <c r="J3333" s="533">
        <v>60000039</v>
      </c>
      <c r="K3333" s="14" t="s">
        <v>65</v>
      </c>
      <c r="L3333" s="14" t="s">
        <v>31</v>
      </c>
      <c r="M3333" s="45">
        <v>3333</v>
      </c>
      <c r="N3333" s="45">
        <v>1</v>
      </c>
      <c r="O3333" s="52">
        <v>4896.2899999999991</v>
      </c>
      <c r="P3333" s="48">
        <v>2937.7739999999999</v>
      </c>
      <c r="Q3333" s="12">
        <v>0</v>
      </c>
      <c r="R3333" s="46">
        <v>816.04833333333318</v>
      </c>
      <c r="T3333" s="59">
        <v>0</v>
      </c>
      <c r="U3333" s="14">
        <v>0</v>
      </c>
      <c r="V3333" s="59" t="s">
        <v>174</v>
      </c>
      <c r="X3333" s="46">
        <v>0</v>
      </c>
      <c r="Y3333" s="46">
        <v>0</v>
      </c>
      <c r="Z3333" s="46">
        <v>0</v>
      </c>
      <c r="AA3333" s="46">
        <v>0</v>
      </c>
      <c r="AB3333" s="46">
        <v>0</v>
      </c>
      <c r="AC3333" s="46">
        <v>0</v>
      </c>
      <c r="AD3333" s="46">
        <v>0</v>
      </c>
      <c r="AE3333" s="46">
        <v>0</v>
      </c>
      <c r="AF3333" s="46">
        <v>0</v>
      </c>
      <c r="AG3333" s="46">
        <v>0</v>
      </c>
      <c r="AH3333" s="46">
        <v>0</v>
      </c>
      <c r="AI3333" s="46">
        <v>0</v>
      </c>
      <c r="AJ3333" s="46">
        <v>0</v>
      </c>
      <c r="AK3333" s="46">
        <v>0</v>
      </c>
      <c r="AL3333" s="46">
        <v>4896.2899999999991</v>
      </c>
      <c r="AM3333" s="46">
        <v>0</v>
      </c>
    </row>
    <row r="3334" spans="5:39" x14ac:dyDescent="0.2">
      <c r="E3334" s="47">
        <v>333</v>
      </c>
      <c r="F3334" s="47">
        <v>345</v>
      </c>
      <c r="G3334" s="47" t="s">
        <v>253</v>
      </c>
      <c r="H3334" s="47" t="s">
        <v>348</v>
      </c>
      <c r="I3334" s="47" t="s">
        <v>740</v>
      </c>
      <c r="J3334" s="533">
        <v>60000039</v>
      </c>
      <c r="K3334" s="14" t="s">
        <v>64</v>
      </c>
      <c r="L3334" s="14" t="s">
        <v>57</v>
      </c>
      <c r="M3334" s="45">
        <v>3334</v>
      </c>
      <c r="N3334" s="45">
        <v>1</v>
      </c>
      <c r="O3334" s="46">
        <v>0</v>
      </c>
      <c r="Q3334" s="12">
        <v>0</v>
      </c>
      <c r="T3334" s="59">
        <v>0</v>
      </c>
      <c r="U3334" s="14">
        <v>0</v>
      </c>
      <c r="V3334" s="59" t="s">
        <v>174</v>
      </c>
      <c r="X3334" s="46">
        <v>0</v>
      </c>
      <c r="Y3334" s="46">
        <v>0</v>
      </c>
      <c r="Z3334" s="46">
        <v>0</v>
      </c>
      <c r="AA3334" s="46">
        <v>0</v>
      </c>
      <c r="AB3334" s="46">
        <v>0</v>
      </c>
      <c r="AC3334" s="46">
        <v>0</v>
      </c>
      <c r="AD3334" s="46">
        <v>0</v>
      </c>
      <c r="AE3334" s="46">
        <v>0</v>
      </c>
      <c r="AF3334" s="46">
        <v>0</v>
      </c>
      <c r="AG3334" s="46">
        <v>1521.59</v>
      </c>
      <c r="AH3334" s="46">
        <v>3043.18</v>
      </c>
      <c r="AI3334" s="46">
        <v>4564.7699999999995</v>
      </c>
      <c r="AJ3334" s="46">
        <v>0</v>
      </c>
      <c r="AK3334" s="46">
        <v>0</v>
      </c>
      <c r="AL3334" s="46">
        <v>0</v>
      </c>
      <c r="AM3334" s="46">
        <v>0</v>
      </c>
    </row>
    <row r="3335" spans="5:39" x14ac:dyDescent="0.2">
      <c r="E3335" s="47">
        <v>333</v>
      </c>
      <c r="F3335" s="47">
        <v>345</v>
      </c>
      <c r="G3335" s="47" t="s">
        <v>253</v>
      </c>
      <c r="H3335" s="47" t="s">
        <v>348</v>
      </c>
      <c r="I3335" s="47" t="s">
        <v>740</v>
      </c>
      <c r="J3335" s="533">
        <v>60000039</v>
      </c>
      <c r="K3335" s="14" t="s">
        <v>64</v>
      </c>
      <c r="L3335" s="14" t="s">
        <v>54</v>
      </c>
      <c r="M3335" s="45">
        <v>3335</v>
      </c>
      <c r="N3335" s="45">
        <v>1</v>
      </c>
      <c r="O3335" s="46">
        <v>4050.2900000000018</v>
      </c>
      <c r="Q3335" s="12">
        <v>0</v>
      </c>
      <c r="T3335" s="59">
        <v>0</v>
      </c>
      <c r="U3335" s="14">
        <v>0</v>
      </c>
      <c r="V3335" s="59" t="s">
        <v>174</v>
      </c>
      <c r="X3335" s="46">
        <v>0</v>
      </c>
      <c r="Y3335" s="46">
        <v>0</v>
      </c>
      <c r="Z3335" s="46">
        <v>0</v>
      </c>
      <c r="AA3335" s="46">
        <v>0</v>
      </c>
      <c r="AB3335" s="46">
        <v>0</v>
      </c>
      <c r="AC3335" s="46">
        <v>0</v>
      </c>
      <c r="AD3335" s="46">
        <v>0</v>
      </c>
      <c r="AE3335" s="46">
        <v>0</v>
      </c>
      <c r="AF3335" s="46">
        <v>0</v>
      </c>
      <c r="AG3335" s="46">
        <v>0</v>
      </c>
      <c r="AH3335" s="46">
        <v>0</v>
      </c>
      <c r="AI3335" s="46">
        <v>4757.2800000000007</v>
      </c>
      <c r="AJ3335" s="46">
        <v>4460.0900000000011</v>
      </c>
      <c r="AK3335" s="46">
        <v>4078.8100000000013</v>
      </c>
      <c r="AL3335" s="46">
        <v>4050.2900000000018</v>
      </c>
      <c r="AM3335" s="46">
        <v>1112.5160000000019</v>
      </c>
    </row>
    <row r="3336" spans="5:39" x14ac:dyDescent="0.2">
      <c r="E3336" s="47">
        <v>333</v>
      </c>
      <c r="F3336" s="47">
        <v>345</v>
      </c>
      <c r="G3336" s="47" t="s">
        <v>253</v>
      </c>
      <c r="H3336" s="47" t="s">
        <v>348</v>
      </c>
      <c r="I3336" s="47" t="s">
        <v>740</v>
      </c>
      <c r="J3336" s="533">
        <v>60000039</v>
      </c>
      <c r="K3336" s="14" t="s">
        <v>64</v>
      </c>
      <c r="L3336" s="14" t="s">
        <v>58</v>
      </c>
      <c r="M3336" s="45">
        <v>3336</v>
      </c>
      <c r="N3336" s="45">
        <v>1</v>
      </c>
      <c r="O3336" s="46">
        <v>845.99999999999909</v>
      </c>
      <c r="Q3336" s="12">
        <v>0</v>
      </c>
      <c r="T3336" s="59">
        <v>0</v>
      </c>
      <c r="U3336" s="14">
        <v>0</v>
      </c>
      <c r="V3336" s="59" t="s">
        <v>174</v>
      </c>
      <c r="X3336" s="46">
        <v>0</v>
      </c>
      <c r="Y3336" s="46">
        <v>0</v>
      </c>
      <c r="Z3336" s="46">
        <v>0</v>
      </c>
      <c r="AA3336" s="46">
        <v>0</v>
      </c>
      <c r="AB3336" s="46">
        <v>0</v>
      </c>
      <c r="AC3336" s="46">
        <v>0</v>
      </c>
      <c r="AD3336" s="46">
        <v>0</v>
      </c>
      <c r="AE3336" s="46">
        <v>0</v>
      </c>
      <c r="AF3336" s="46">
        <v>0</v>
      </c>
      <c r="AG3336" s="46">
        <v>0</v>
      </c>
      <c r="AH3336" s="46">
        <v>0</v>
      </c>
      <c r="AI3336" s="46">
        <v>0</v>
      </c>
      <c r="AJ3336" s="46">
        <v>282.00000000000091</v>
      </c>
      <c r="AK3336" s="46">
        <v>564</v>
      </c>
      <c r="AL3336" s="46">
        <v>845.99999999999909</v>
      </c>
      <c r="AM3336" s="46">
        <v>845.99999999999773</v>
      </c>
    </row>
    <row r="3337" spans="5:39" x14ac:dyDescent="0.2">
      <c r="E3337" s="47">
        <v>333</v>
      </c>
      <c r="F3337" s="47">
        <v>345</v>
      </c>
      <c r="G3337" s="47" t="s">
        <v>253</v>
      </c>
      <c r="H3337" s="47" t="s">
        <v>348</v>
      </c>
      <c r="I3337" s="47" t="s">
        <v>740</v>
      </c>
      <c r="J3337" s="533">
        <v>60000039</v>
      </c>
      <c r="K3337" s="14" t="s">
        <v>67</v>
      </c>
      <c r="L3337" s="14" t="s">
        <v>67</v>
      </c>
      <c r="M3337" s="45">
        <v>3337</v>
      </c>
      <c r="N3337" s="45">
        <v>1</v>
      </c>
      <c r="O3337" s="53">
        <v>0</v>
      </c>
      <c r="P3337" s="54">
        <v>0</v>
      </c>
      <c r="Q3337" s="55">
        <v>0</v>
      </c>
      <c r="R3337" s="56">
        <v>0</v>
      </c>
      <c r="S3337" s="57">
        <v>0</v>
      </c>
      <c r="T3337" s="60">
        <v>0</v>
      </c>
      <c r="U3337" s="14">
        <v>0</v>
      </c>
      <c r="V3337" s="60" t="s">
        <v>174</v>
      </c>
      <c r="Y3337" s="46">
        <v>0</v>
      </c>
      <c r="Z3337" s="46">
        <v>0</v>
      </c>
      <c r="AA3337" s="46">
        <v>0</v>
      </c>
      <c r="AB3337" s="46">
        <v>0</v>
      </c>
      <c r="AC3337" s="46">
        <v>0</v>
      </c>
      <c r="AD3337" s="46">
        <v>0</v>
      </c>
      <c r="AE3337" s="46">
        <v>0</v>
      </c>
      <c r="AF3337" s="46">
        <v>0</v>
      </c>
      <c r="AG3337" s="46">
        <v>0</v>
      </c>
      <c r="AH3337" s="46">
        <v>0</v>
      </c>
      <c r="AI3337" s="46">
        <v>0</v>
      </c>
      <c r="AJ3337" s="46">
        <v>0</v>
      </c>
      <c r="AK3337" s="46">
        <v>0</v>
      </c>
      <c r="AL3337" s="46">
        <v>0</v>
      </c>
      <c r="AM3337" s="46">
        <v>0</v>
      </c>
    </row>
    <row r="3338" spans="5:39" x14ac:dyDescent="0.2">
      <c r="E3338" s="14">
        <v>334</v>
      </c>
      <c r="F3338" s="14">
        <v>346</v>
      </c>
      <c r="G3338" s="14" t="s">
        <v>253</v>
      </c>
      <c r="H3338" s="14" t="s">
        <v>353</v>
      </c>
      <c r="I3338" s="14" t="s">
        <v>741</v>
      </c>
      <c r="J3338" s="531">
        <v>60000040</v>
      </c>
      <c r="K3338" s="14" t="s">
        <v>59</v>
      </c>
      <c r="L3338" s="14" t="s">
        <v>57</v>
      </c>
      <c r="M3338" s="45">
        <v>3338</v>
      </c>
      <c r="N3338" s="45">
        <v>1</v>
      </c>
      <c r="O3338" s="46">
        <v>1303.73</v>
      </c>
      <c r="Q3338" s="12">
        <v>0</v>
      </c>
      <c r="T3338" s="59">
        <v>0</v>
      </c>
      <c r="U3338" s="14">
        <v>0</v>
      </c>
      <c r="V3338" s="59" t="s">
        <v>174</v>
      </c>
      <c r="Y3338" s="46">
        <v>0</v>
      </c>
      <c r="Z3338" s="46">
        <v>0</v>
      </c>
      <c r="AA3338" s="46">
        <v>0</v>
      </c>
      <c r="AB3338" s="46">
        <v>0</v>
      </c>
      <c r="AC3338" s="46">
        <v>0</v>
      </c>
      <c r="AD3338" s="46">
        <v>0</v>
      </c>
      <c r="AE3338" s="46">
        <v>0</v>
      </c>
      <c r="AF3338" s="46">
        <v>0</v>
      </c>
      <c r="AG3338" s="46">
        <v>1303.73</v>
      </c>
      <c r="AH3338" s="46">
        <v>1303.73</v>
      </c>
      <c r="AI3338" s="46">
        <v>1303.73</v>
      </c>
      <c r="AJ3338" s="46">
        <v>1303.73</v>
      </c>
      <c r="AK3338" s="46">
        <v>1303.73</v>
      </c>
      <c r="AL3338" s="46">
        <v>1303.73</v>
      </c>
      <c r="AM3338" s="46">
        <v>0</v>
      </c>
    </row>
    <row r="3339" spans="5:39" x14ac:dyDescent="0.2">
      <c r="E3339" s="47">
        <v>334</v>
      </c>
      <c r="F3339" s="47">
        <v>346</v>
      </c>
      <c r="G3339" s="47" t="s">
        <v>253</v>
      </c>
      <c r="H3339" s="47" t="s">
        <v>353</v>
      </c>
      <c r="I3339" s="47" t="s">
        <v>741</v>
      </c>
      <c r="J3339" s="533">
        <v>60000040</v>
      </c>
      <c r="K3339" s="14" t="s">
        <v>59</v>
      </c>
      <c r="L3339" s="14" t="s">
        <v>54</v>
      </c>
      <c r="M3339" s="45">
        <v>3339</v>
      </c>
      <c r="N3339" s="45">
        <v>1</v>
      </c>
      <c r="O3339" s="46">
        <v>2516.3600000000006</v>
      </c>
      <c r="Q3339" s="12">
        <v>0</v>
      </c>
      <c r="T3339" s="59">
        <v>0</v>
      </c>
      <c r="U3339" s="14">
        <v>0</v>
      </c>
      <c r="V3339" s="59" t="s">
        <v>174</v>
      </c>
      <c r="Y3339" s="46">
        <v>0</v>
      </c>
      <c r="Z3339" s="46">
        <v>0</v>
      </c>
      <c r="AA3339" s="46">
        <v>0</v>
      </c>
      <c r="AB3339" s="46">
        <v>0</v>
      </c>
      <c r="AC3339" s="46">
        <v>0</v>
      </c>
      <c r="AD3339" s="46">
        <v>0</v>
      </c>
      <c r="AE3339" s="46">
        <v>0</v>
      </c>
      <c r="AF3339" s="46">
        <v>0</v>
      </c>
      <c r="AG3339" s="46">
        <v>0</v>
      </c>
      <c r="AH3339" s="46">
        <v>0</v>
      </c>
      <c r="AI3339" s="46">
        <v>308.24</v>
      </c>
      <c r="AJ3339" s="46">
        <v>2303.7400000000002</v>
      </c>
      <c r="AK3339" s="46">
        <v>958.26</v>
      </c>
      <c r="AL3339" s="46">
        <v>2516.3600000000006</v>
      </c>
      <c r="AM3339" s="46">
        <v>0</v>
      </c>
    </row>
    <row r="3340" spans="5:39" x14ac:dyDescent="0.2">
      <c r="E3340" s="47">
        <v>334</v>
      </c>
      <c r="F3340" s="47">
        <v>346</v>
      </c>
      <c r="G3340" s="47" t="s">
        <v>253</v>
      </c>
      <c r="H3340" s="47" t="s">
        <v>353</v>
      </c>
      <c r="I3340" s="47" t="s">
        <v>741</v>
      </c>
      <c r="J3340" s="533">
        <v>60000040</v>
      </c>
      <c r="K3340" s="14" t="s">
        <v>59</v>
      </c>
      <c r="L3340" s="14" t="s">
        <v>58</v>
      </c>
      <c r="M3340" s="45">
        <v>3340</v>
      </c>
      <c r="N3340" s="45">
        <v>1</v>
      </c>
      <c r="O3340" s="46">
        <v>281.99999999999955</v>
      </c>
      <c r="Q3340" s="12">
        <v>0</v>
      </c>
      <c r="T3340" s="59">
        <v>0</v>
      </c>
      <c r="U3340" s="14">
        <v>0</v>
      </c>
      <c r="V3340" s="59" t="s">
        <v>174</v>
      </c>
      <c r="Y3340" s="46">
        <v>0</v>
      </c>
      <c r="Z3340" s="46">
        <v>0</v>
      </c>
      <c r="AA3340" s="46">
        <v>0</v>
      </c>
      <c r="AB3340" s="46">
        <v>0</v>
      </c>
      <c r="AC3340" s="46">
        <v>0</v>
      </c>
      <c r="AD3340" s="46">
        <v>0</v>
      </c>
      <c r="AE3340" s="46">
        <v>0</v>
      </c>
      <c r="AF3340" s="46">
        <v>0</v>
      </c>
      <c r="AG3340" s="46">
        <v>0</v>
      </c>
      <c r="AH3340" s="46">
        <v>0</v>
      </c>
      <c r="AI3340" s="46">
        <v>0</v>
      </c>
      <c r="AJ3340" s="46">
        <v>281.99999999999955</v>
      </c>
      <c r="AK3340" s="46">
        <v>281.99999999999977</v>
      </c>
      <c r="AL3340" s="46">
        <v>281.99999999999955</v>
      </c>
      <c r="AM3340" s="46">
        <v>0</v>
      </c>
    </row>
    <row r="3341" spans="5:39" x14ac:dyDescent="0.2">
      <c r="E3341" s="47">
        <v>334</v>
      </c>
      <c r="F3341" s="47">
        <v>346</v>
      </c>
      <c r="G3341" s="47" t="s">
        <v>253</v>
      </c>
      <c r="H3341" s="47" t="s">
        <v>353</v>
      </c>
      <c r="I3341" s="47" t="s">
        <v>741</v>
      </c>
      <c r="J3341" s="533">
        <v>60000040</v>
      </c>
      <c r="K3341" s="14" t="s">
        <v>59</v>
      </c>
      <c r="L3341" s="14" t="s">
        <v>31</v>
      </c>
      <c r="M3341" s="45">
        <v>3341</v>
      </c>
      <c r="N3341" s="45">
        <v>1</v>
      </c>
      <c r="O3341" s="48">
        <v>4102.09</v>
      </c>
      <c r="Q3341" s="12">
        <v>0</v>
      </c>
      <c r="R3341" s="46">
        <v>2459.1633333333334</v>
      </c>
      <c r="T3341" s="59">
        <v>0</v>
      </c>
      <c r="U3341" s="14">
        <v>0</v>
      </c>
      <c r="V3341" s="59" t="s">
        <v>174</v>
      </c>
      <c r="X3341" s="46">
        <v>0</v>
      </c>
      <c r="Y3341" s="46">
        <v>0</v>
      </c>
      <c r="Z3341" s="46">
        <v>0</v>
      </c>
      <c r="AA3341" s="46">
        <v>0</v>
      </c>
      <c r="AB3341" s="46">
        <v>0</v>
      </c>
      <c r="AC3341" s="46">
        <v>0</v>
      </c>
      <c r="AD3341" s="46">
        <v>0</v>
      </c>
      <c r="AE3341" s="46">
        <v>0</v>
      </c>
      <c r="AF3341" s="46">
        <v>0</v>
      </c>
      <c r="AG3341" s="46">
        <v>1303.73</v>
      </c>
      <c r="AH3341" s="46">
        <v>1303.73</v>
      </c>
      <c r="AI3341" s="46">
        <v>1611.97</v>
      </c>
      <c r="AJ3341" s="46">
        <v>3889.47</v>
      </c>
      <c r="AK3341" s="46">
        <v>2543.9899999999998</v>
      </c>
      <c r="AL3341" s="46">
        <v>4102.09</v>
      </c>
      <c r="AM3341" s="46">
        <v>0</v>
      </c>
    </row>
    <row r="3342" spans="5:39" x14ac:dyDescent="0.2">
      <c r="E3342" s="47">
        <v>334</v>
      </c>
      <c r="F3342" s="47">
        <v>346</v>
      </c>
      <c r="G3342" s="47" t="s">
        <v>253</v>
      </c>
      <c r="H3342" s="47" t="s">
        <v>353</v>
      </c>
      <c r="I3342" s="47" t="s">
        <v>741</v>
      </c>
      <c r="J3342" s="533">
        <v>60000040</v>
      </c>
      <c r="K3342" s="14" t="s">
        <v>37</v>
      </c>
      <c r="L3342" s="14" t="s">
        <v>31</v>
      </c>
      <c r="M3342" s="45">
        <v>3342</v>
      </c>
      <c r="N3342" s="45">
        <v>1</v>
      </c>
      <c r="O3342" s="48">
        <v>2543.9899999999998</v>
      </c>
      <c r="P3342" s="48"/>
      <c r="Q3342" s="12">
        <v>0</v>
      </c>
      <c r="R3342" s="46">
        <v>1775.4816666666666</v>
      </c>
      <c r="T3342" s="59">
        <v>0</v>
      </c>
      <c r="U3342" s="14">
        <v>0</v>
      </c>
      <c r="V3342" s="59" t="s">
        <v>174</v>
      </c>
      <c r="Y3342" s="46">
        <v>0</v>
      </c>
      <c r="Z3342" s="46">
        <v>0</v>
      </c>
      <c r="AA3342" s="46">
        <v>0</v>
      </c>
      <c r="AB3342" s="46">
        <v>0</v>
      </c>
      <c r="AC3342" s="46">
        <v>0</v>
      </c>
      <c r="AD3342" s="46">
        <v>0</v>
      </c>
      <c r="AE3342" s="46">
        <v>0</v>
      </c>
      <c r="AF3342" s="46">
        <v>0</v>
      </c>
      <c r="AG3342" s="46">
        <v>0</v>
      </c>
      <c r="AH3342" s="46">
        <v>1303.73</v>
      </c>
      <c r="AI3342" s="46">
        <v>2915.7</v>
      </c>
      <c r="AJ3342" s="46">
        <v>3889.47</v>
      </c>
      <c r="AK3342" s="46">
        <v>0</v>
      </c>
      <c r="AL3342" s="46">
        <v>2543.9899999999998</v>
      </c>
      <c r="AM3342" s="46">
        <v>3281.6720000000005</v>
      </c>
    </row>
    <row r="3343" spans="5:39" x14ac:dyDescent="0.2">
      <c r="E3343" s="47">
        <v>334</v>
      </c>
      <c r="F3343" s="47">
        <v>346</v>
      </c>
      <c r="G3343" s="47" t="s">
        <v>253</v>
      </c>
      <c r="H3343" s="47" t="s">
        <v>353</v>
      </c>
      <c r="I3343" s="47" t="s">
        <v>741</v>
      </c>
      <c r="J3343" s="533">
        <v>60000040</v>
      </c>
      <c r="K3343" s="14" t="s">
        <v>65</v>
      </c>
      <c r="L3343" s="14" t="s">
        <v>31</v>
      </c>
      <c r="M3343" s="45">
        <v>3343</v>
      </c>
      <c r="N3343" s="45">
        <v>1</v>
      </c>
      <c r="O3343" s="52">
        <v>4102.09</v>
      </c>
      <c r="P3343" s="48">
        <v>3281.6720000000005</v>
      </c>
      <c r="Q3343" s="12">
        <v>0</v>
      </c>
      <c r="R3343" s="46">
        <v>683.68166666666673</v>
      </c>
      <c r="T3343" s="59">
        <v>0</v>
      </c>
      <c r="U3343" s="14">
        <v>0</v>
      </c>
      <c r="V3343" s="59" t="s">
        <v>174</v>
      </c>
      <c r="X3343" s="46">
        <v>0</v>
      </c>
      <c r="Y3343" s="46">
        <v>0</v>
      </c>
      <c r="Z3343" s="46">
        <v>0</v>
      </c>
      <c r="AA3343" s="46">
        <v>0</v>
      </c>
      <c r="AB3343" s="46">
        <v>0</v>
      </c>
      <c r="AC3343" s="46">
        <v>0</v>
      </c>
      <c r="AD3343" s="46">
        <v>0</v>
      </c>
      <c r="AE3343" s="46">
        <v>0</v>
      </c>
      <c r="AF3343" s="46">
        <v>0</v>
      </c>
      <c r="AG3343" s="46">
        <v>0</v>
      </c>
      <c r="AH3343" s="46">
        <v>0</v>
      </c>
      <c r="AI3343" s="46">
        <v>0</v>
      </c>
      <c r="AJ3343" s="46">
        <v>0</v>
      </c>
      <c r="AK3343" s="46">
        <v>0</v>
      </c>
      <c r="AL3343" s="46">
        <v>4102.09</v>
      </c>
      <c r="AM3343" s="46">
        <v>0</v>
      </c>
    </row>
    <row r="3344" spans="5:39" x14ac:dyDescent="0.2">
      <c r="E3344" s="47">
        <v>334</v>
      </c>
      <c r="F3344" s="47">
        <v>346</v>
      </c>
      <c r="G3344" s="47" t="s">
        <v>253</v>
      </c>
      <c r="H3344" s="47" t="s">
        <v>353</v>
      </c>
      <c r="I3344" s="47" t="s">
        <v>741</v>
      </c>
      <c r="J3344" s="533">
        <v>60000040</v>
      </c>
      <c r="K3344" s="14" t="s">
        <v>64</v>
      </c>
      <c r="L3344" s="14" t="s">
        <v>57</v>
      </c>
      <c r="M3344" s="45">
        <v>3344</v>
      </c>
      <c r="N3344" s="45">
        <v>1</v>
      </c>
      <c r="O3344" s="46">
        <v>63.470000000000255</v>
      </c>
      <c r="Q3344" s="12">
        <v>0</v>
      </c>
      <c r="T3344" s="59">
        <v>0</v>
      </c>
      <c r="U3344" s="14">
        <v>0</v>
      </c>
      <c r="V3344" s="59" t="s">
        <v>174</v>
      </c>
      <c r="X3344" s="46">
        <v>0</v>
      </c>
      <c r="Y3344" s="46">
        <v>0</v>
      </c>
      <c r="Z3344" s="46">
        <v>0</v>
      </c>
      <c r="AA3344" s="46">
        <v>0</v>
      </c>
      <c r="AB3344" s="46">
        <v>0</v>
      </c>
      <c r="AC3344" s="46">
        <v>0</v>
      </c>
      <c r="AD3344" s="46">
        <v>0</v>
      </c>
      <c r="AE3344" s="46">
        <v>0</v>
      </c>
      <c r="AF3344" s="46">
        <v>0</v>
      </c>
      <c r="AG3344" s="46">
        <v>1303.73</v>
      </c>
      <c r="AH3344" s="46">
        <v>1303.73</v>
      </c>
      <c r="AI3344" s="46">
        <v>0</v>
      </c>
      <c r="AJ3344" s="46">
        <v>0</v>
      </c>
      <c r="AK3344" s="46">
        <v>1303.73</v>
      </c>
      <c r="AL3344" s="46">
        <v>63.470000000000255</v>
      </c>
      <c r="AM3344" s="46">
        <v>0</v>
      </c>
    </row>
    <row r="3345" spans="5:39" x14ac:dyDescent="0.2">
      <c r="E3345" s="47">
        <v>334</v>
      </c>
      <c r="F3345" s="47">
        <v>346</v>
      </c>
      <c r="G3345" s="47" t="s">
        <v>253</v>
      </c>
      <c r="H3345" s="47" t="s">
        <v>353</v>
      </c>
      <c r="I3345" s="47" t="s">
        <v>741</v>
      </c>
      <c r="J3345" s="533">
        <v>60000040</v>
      </c>
      <c r="K3345" s="14" t="s">
        <v>64</v>
      </c>
      <c r="L3345" s="14" t="s">
        <v>54</v>
      </c>
      <c r="M3345" s="45">
        <v>3345</v>
      </c>
      <c r="N3345" s="45">
        <v>1</v>
      </c>
      <c r="O3345" s="46">
        <v>3474.6200000000008</v>
      </c>
      <c r="Q3345" s="12">
        <v>0</v>
      </c>
      <c r="T3345" s="59">
        <v>0</v>
      </c>
      <c r="U3345" s="14">
        <v>0</v>
      </c>
      <c r="V3345" s="59" t="s">
        <v>174</v>
      </c>
      <c r="X3345" s="46">
        <v>0</v>
      </c>
      <c r="Y3345" s="46">
        <v>0</v>
      </c>
      <c r="Z3345" s="46">
        <v>0</v>
      </c>
      <c r="AA3345" s="46">
        <v>0</v>
      </c>
      <c r="AB3345" s="46">
        <v>0</v>
      </c>
      <c r="AC3345" s="46">
        <v>0</v>
      </c>
      <c r="AD3345" s="46">
        <v>0</v>
      </c>
      <c r="AE3345" s="46">
        <v>0</v>
      </c>
      <c r="AF3345" s="46">
        <v>0</v>
      </c>
      <c r="AG3345" s="46">
        <v>0</v>
      </c>
      <c r="AH3345" s="46">
        <v>0</v>
      </c>
      <c r="AI3345" s="46">
        <v>2.2737367544323206E-13</v>
      </c>
      <c r="AJ3345" s="46">
        <v>0</v>
      </c>
      <c r="AK3345" s="46">
        <v>958.26</v>
      </c>
      <c r="AL3345" s="46">
        <v>3474.6200000000008</v>
      </c>
      <c r="AM3345" s="46">
        <v>256.41800000000057</v>
      </c>
    </row>
    <row r="3346" spans="5:39" x14ac:dyDescent="0.2">
      <c r="E3346" s="47">
        <v>334</v>
      </c>
      <c r="F3346" s="47">
        <v>346</v>
      </c>
      <c r="G3346" s="47" t="s">
        <v>253</v>
      </c>
      <c r="H3346" s="47" t="s">
        <v>353</v>
      </c>
      <c r="I3346" s="47" t="s">
        <v>741</v>
      </c>
      <c r="J3346" s="533">
        <v>60000040</v>
      </c>
      <c r="K3346" s="14" t="s">
        <v>64</v>
      </c>
      <c r="L3346" s="14" t="s">
        <v>58</v>
      </c>
      <c r="M3346" s="45">
        <v>3346</v>
      </c>
      <c r="N3346" s="45">
        <v>1</v>
      </c>
      <c r="O3346" s="46">
        <v>563.99999999999909</v>
      </c>
      <c r="Q3346" s="12">
        <v>0</v>
      </c>
      <c r="T3346" s="59">
        <v>0</v>
      </c>
      <c r="U3346" s="14">
        <v>0</v>
      </c>
      <c r="V3346" s="59" t="s">
        <v>174</v>
      </c>
      <c r="X3346" s="46">
        <v>0</v>
      </c>
      <c r="Y3346" s="46">
        <v>0</v>
      </c>
      <c r="Z3346" s="46">
        <v>0</v>
      </c>
      <c r="AA3346" s="46">
        <v>0</v>
      </c>
      <c r="AB3346" s="46">
        <v>0</v>
      </c>
      <c r="AC3346" s="46">
        <v>0</v>
      </c>
      <c r="AD3346" s="46">
        <v>0</v>
      </c>
      <c r="AE3346" s="46">
        <v>0</v>
      </c>
      <c r="AF3346" s="46">
        <v>0</v>
      </c>
      <c r="AG3346" s="46">
        <v>0</v>
      </c>
      <c r="AH3346" s="46">
        <v>0</v>
      </c>
      <c r="AI3346" s="46">
        <v>-2.2737367544323206E-13</v>
      </c>
      <c r="AJ3346" s="46">
        <v>0</v>
      </c>
      <c r="AK3346" s="46">
        <v>281.99999999999977</v>
      </c>
      <c r="AL3346" s="46">
        <v>563.99999999999909</v>
      </c>
      <c r="AM3346" s="46">
        <v>563.99999999999909</v>
      </c>
    </row>
    <row r="3347" spans="5:39" x14ac:dyDescent="0.2">
      <c r="E3347" s="47">
        <v>334</v>
      </c>
      <c r="F3347" s="47">
        <v>346</v>
      </c>
      <c r="G3347" s="47" t="s">
        <v>253</v>
      </c>
      <c r="H3347" s="47" t="s">
        <v>353</v>
      </c>
      <c r="I3347" s="47" t="s">
        <v>741</v>
      </c>
      <c r="J3347" s="533">
        <v>60000040</v>
      </c>
      <c r="K3347" s="14" t="s">
        <v>67</v>
      </c>
      <c r="L3347" s="14" t="s">
        <v>67</v>
      </c>
      <c r="M3347" s="45">
        <v>3347</v>
      </c>
      <c r="N3347" s="45">
        <v>1</v>
      </c>
      <c r="O3347" s="53">
        <v>0</v>
      </c>
      <c r="P3347" s="54">
        <v>0</v>
      </c>
      <c r="Q3347" s="55">
        <v>0</v>
      </c>
      <c r="R3347" s="56">
        <v>0</v>
      </c>
      <c r="S3347" s="57">
        <v>0</v>
      </c>
      <c r="T3347" s="60">
        <v>0</v>
      </c>
      <c r="U3347" s="14">
        <v>0</v>
      </c>
      <c r="V3347" s="60" t="s">
        <v>174</v>
      </c>
      <c r="Y3347" s="46">
        <v>0</v>
      </c>
      <c r="Z3347" s="46">
        <v>0</v>
      </c>
      <c r="AA3347" s="46">
        <v>0</v>
      </c>
      <c r="AB3347" s="46">
        <v>0</v>
      </c>
      <c r="AC3347" s="46">
        <v>0</v>
      </c>
      <c r="AD3347" s="46">
        <v>0</v>
      </c>
      <c r="AE3347" s="46">
        <v>0</v>
      </c>
      <c r="AF3347" s="46">
        <v>0</v>
      </c>
      <c r="AG3347" s="46">
        <v>0</v>
      </c>
      <c r="AH3347" s="46">
        <v>0</v>
      </c>
      <c r="AI3347" s="46">
        <v>0</v>
      </c>
      <c r="AJ3347" s="46">
        <v>0</v>
      </c>
      <c r="AK3347" s="46">
        <v>0</v>
      </c>
      <c r="AL3347" s="46">
        <v>0</v>
      </c>
      <c r="AM3347" s="46">
        <v>0</v>
      </c>
    </row>
    <row r="3348" spans="5:39" x14ac:dyDescent="0.2">
      <c r="E3348" s="14">
        <v>335</v>
      </c>
      <c r="F3348" s="14">
        <v>347</v>
      </c>
      <c r="G3348" s="14" t="s">
        <v>253</v>
      </c>
      <c r="H3348" s="14" t="s">
        <v>304</v>
      </c>
      <c r="I3348" s="14" t="s">
        <v>742</v>
      </c>
      <c r="J3348" s="531">
        <v>60000041</v>
      </c>
      <c r="K3348" s="14" t="s">
        <v>59</v>
      </c>
      <c r="L3348" s="14" t="s">
        <v>57</v>
      </c>
      <c r="M3348" s="45">
        <v>3348</v>
      </c>
      <c r="N3348" s="45">
        <v>1</v>
      </c>
      <c r="O3348" s="46">
        <v>1111.07</v>
      </c>
      <c r="Q3348" s="12">
        <v>0</v>
      </c>
      <c r="T3348" s="59">
        <v>0</v>
      </c>
      <c r="U3348" s="14">
        <v>0</v>
      </c>
      <c r="V3348" s="59" t="s">
        <v>150</v>
      </c>
      <c r="Y3348" s="46">
        <v>0</v>
      </c>
      <c r="Z3348" s="46">
        <v>0</v>
      </c>
      <c r="AA3348" s="46">
        <v>0</v>
      </c>
      <c r="AB3348" s="46">
        <v>0</v>
      </c>
      <c r="AC3348" s="46">
        <v>0</v>
      </c>
      <c r="AD3348" s="46">
        <v>0</v>
      </c>
      <c r="AE3348" s="46">
        <v>0</v>
      </c>
      <c r="AF3348" s="46">
        <v>0</v>
      </c>
      <c r="AG3348" s="46">
        <v>1111.07</v>
      </c>
      <c r="AH3348" s="46">
        <v>1111.07</v>
      </c>
      <c r="AI3348" s="46">
        <v>1111.07</v>
      </c>
      <c r="AJ3348" s="46">
        <v>1111.07</v>
      </c>
      <c r="AK3348" s="46">
        <v>1111.07</v>
      </c>
      <c r="AL3348" s="46">
        <v>1111.07</v>
      </c>
      <c r="AM3348" s="46">
        <v>0</v>
      </c>
    </row>
    <row r="3349" spans="5:39" x14ac:dyDescent="0.2">
      <c r="E3349" s="47">
        <v>335</v>
      </c>
      <c r="F3349" s="47">
        <v>347</v>
      </c>
      <c r="G3349" s="47" t="s">
        <v>253</v>
      </c>
      <c r="H3349" s="47" t="s">
        <v>304</v>
      </c>
      <c r="I3349" s="47" t="s">
        <v>742</v>
      </c>
      <c r="J3349" s="533">
        <v>60000041</v>
      </c>
      <c r="K3349" s="14" t="s">
        <v>59</v>
      </c>
      <c r="L3349" s="14" t="s">
        <v>54</v>
      </c>
      <c r="M3349" s="45">
        <v>3349</v>
      </c>
      <c r="N3349" s="45">
        <v>1</v>
      </c>
      <c r="O3349" s="46">
        <v>2792.45</v>
      </c>
      <c r="Q3349" s="12">
        <v>0</v>
      </c>
      <c r="T3349" s="59">
        <v>0</v>
      </c>
      <c r="U3349" s="14">
        <v>0</v>
      </c>
      <c r="V3349" s="59" t="s">
        <v>150</v>
      </c>
      <c r="Y3349" s="46">
        <v>0</v>
      </c>
      <c r="Z3349" s="46">
        <v>0</v>
      </c>
      <c r="AA3349" s="46">
        <v>0</v>
      </c>
      <c r="AB3349" s="46">
        <v>0</v>
      </c>
      <c r="AC3349" s="46">
        <v>0</v>
      </c>
      <c r="AD3349" s="46">
        <v>0</v>
      </c>
      <c r="AE3349" s="46">
        <v>0</v>
      </c>
      <c r="AF3349" s="46">
        <v>0</v>
      </c>
      <c r="AG3349" s="46">
        <v>0</v>
      </c>
      <c r="AH3349" s="46">
        <v>0</v>
      </c>
      <c r="AI3349" s="46">
        <v>2118.7600000000002</v>
      </c>
      <c r="AJ3349" s="46">
        <v>2751.6800000000003</v>
      </c>
      <c r="AK3349" s="46">
        <v>-970.11999999999989</v>
      </c>
      <c r="AL3349" s="46">
        <v>2792.45</v>
      </c>
      <c r="AM3349" s="46">
        <v>0</v>
      </c>
    </row>
    <row r="3350" spans="5:39" x14ac:dyDescent="0.2">
      <c r="E3350" s="47">
        <v>335</v>
      </c>
      <c r="F3350" s="47">
        <v>347</v>
      </c>
      <c r="G3350" s="47" t="s">
        <v>253</v>
      </c>
      <c r="H3350" s="47" t="s">
        <v>304</v>
      </c>
      <c r="I3350" s="47" t="s">
        <v>742</v>
      </c>
      <c r="J3350" s="533">
        <v>60000041</v>
      </c>
      <c r="K3350" s="14" t="s">
        <v>59</v>
      </c>
      <c r="L3350" s="14" t="s">
        <v>58</v>
      </c>
      <c r="M3350" s="45">
        <v>3350</v>
      </c>
      <c r="N3350" s="45">
        <v>1</v>
      </c>
      <c r="O3350" s="46">
        <v>282.00000000000091</v>
      </c>
      <c r="Q3350" s="12">
        <v>0</v>
      </c>
      <c r="T3350" s="59">
        <v>0</v>
      </c>
      <c r="U3350" s="14">
        <v>0</v>
      </c>
      <c r="V3350" s="59" t="s">
        <v>150</v>
      </c>
      <c r="Y3350" s="46">
        <v>0</v>
      </c>
      <c r="Z3350" s="46">
        <v>0</v>
      </c>
      <c r="AA3350" s="46">
        <v>0</v>
      </c>
      <c r="AB3350" s="46">
        <v>0</v>
      </c>
      <c r="AC3350" s="46">
        <v>0</v>
      </c>
      <c r="AD3350" s="46">
        <v>0</v>
      </c>
      <c r="AE3350" s="46">
        <v>0</v>
      </c>
      <c r="AF3350" s="46">
        <v>0</v>
      </c>
      <c r="AG3350" s="46">
        <v>0</v>
      </c>
      <c r="AH3350" s="46">
        <v>0</v>
      </c>
      <c r="AI3350" s="46">
        <v>0</v>
      </c>
      <c r="AJ3350" s="46">
        <v>282</v>
      </c>
      <c r="AK3350" s="46">
        <v>282</v>
      </c>
      <c r="AL3350" s="46">
        <v>282.00000000000091</v>
      </c>
      <c r="AM3350" s="46">
        <v>0</v>
      </c>
    </row>
    <row r="3351" spans="5:39" x14ac:dyDescent="0.2">
      <c r="E3351" s="47">
        <v>335</v>
      </c>
      <c r="F3351" s="47">
        <v>347</v>
      </c>
      <c r="G3351" s="47" t="s">
        <v>253</v>
      </c>
      <c r="H3351" s="47" t="s">
        <v>304</v>
      </c>
      <c r="I3351" s="47" t="s">
        <v>742</v>
      </c>
      <c r="J3351" s="533">
        <v>60000041</v>
      </c>
      <c r="K3351" s="14" t="s">
        <v>59</v>
      </c>
      <c r="L3351" s="14" t="s">
        <v>31</v>
      </c>
      <c r="M3351" s="45">
        <v>3351</v>
      </c>
      <c r="N3351" s="45">
        <v>1</v>
      </c>
      <c r="O3351" s="48">
        <v>4185.5200000000004</v>
      </c>
      <c r="Q3351" s="12">
        <v>0</v>
      </c>
      <c r="R3351" s="46">
        <v>2367.5316666666668</v>
      </c>
      <c r="T3351" s="59">
        <v>0</v>
      </c>
      <c r="U3351" s="14">
        <v>0</v>
      </c>
      <c r="V3351" s="59" t="s">
        <v>150</v>
      </c>
      <c r="X3351" s="46">
        <v>0</v>
      </c>
      <c r="Y3351" s="46">
        <v>0</v>
      </c>
      <c r="Z3351" s="46">
        <v>0</v>
      </c>
      <c r="AA3351" s="46">
        <v>0</v>
      </c>
      <c r="AB3351" s="46">
        <v>0</v>
      </c>
      <c r="AC3351" s="46">
        <v>0</v>
      </c>
      <c r="AD3351" s="46">
        <v>0</v>
      </c>
      <c r="AE3351" s="46">
        <v>0</v>
      </c>
      <c r="AF3351" s="46">
        <v>0</v>
      </c>
      <c r="AG3351" s="46">
        <v>1111.07</v>
      </c>
      <c r="AH3351" s="46">
        <v>1111.07</v>
      </c>
      <c r="AI3351" s="46">
        <v>3229.83</v>
      </c>
      <c r="AJ3351" s="46">
        <v>4144.75</v>
      </c>
      <c r="AK3351" s="46">
        <v>422.95000000000005</v>
      </c>
      <c r="AL3351" s="46">
        <v>4185.5200000000004</v>
      </c>
      <c r="AM3351" s="46">
        <v>0</v>
      </c>
    </row>
    <row r="3352" spans="5:39" x14ac:dyDescent="0.2">
      <c r="E3352" s="47">
        <v>335</v>
      </c>
      <c r="F3352" s="47">
        <v>347</v>
      </c>
      <c r="G3352" s="47" t="s">
        <v>253</v>
      </c>
      <c r="H3352" s="47" t="s">
        <v>304</v>
      </c>
      <c r="I3352" s="47" t="s">
        <v>742</v>
      </c>
      <c r="J3352" s="533">
        <v>60000041</v>
      </c>
      <c r="K3352" s="14" t="s">
        <v>37</v>
      </c>
      <c r="L3352" s="14" t="s">
        <v>31</v>
      </c>
      <c r="M3352" s="45">
        <v>3352</v>
      </c>
      <c r="N3352" s="45">
        <v>1</v>
      </c>
      <c r="O3352" s="48">
        <v>4003.7</v>
      </c>
      <c r="P3352" s="48"/>
      <c r="Q3352" s="12">
        <v>0</v>
      </c>
      <c r="R3352" s="46">
        <v>1575.9449999999997</v>
      </c>
      <c r="T3352" s="59">
        <v>0</v>
      </c>
      <c r="U3352" s="14">
        <v>0</v>
      </c>
      <c r="V3352" s="59" t="s">
        <v>150</v>
      </c>
      <c r="Y3352" s="46">
        <v>0</v>
      </c>
      <c r="Z3352" s="46">
        <v>0</v>
      </c>
      <c r="AA3352" s="46">
        <v>0</v>
      </c>
      <c r="AB3352" s="46">
        <v>0</v>
      </c>
      <c r="AC3352" s="46">
        <v>0</v>
      </c>
      <c r="AD3352" s="46">
        <v>0</v>
      </c>
      <c r="AE3352" s="46">
        <v>0</v>
      </c>
      <c r="AF3352" s="46">
        <v>0</v>
      </c>
      <c r="AG3352" s="46">
        <v>0</v>
      </c>
      <c r="AH3352" s="46">
        <v>1111.07</v>
      </c>
      <c r="AI3352" s="46">
        <v>1111.07</v>
      </c>
      <c r="AJ3352" s="46">
        <v>3229.83</v>
      </c>
      <c r="AK3352" s="46">
        <v>0</v>
      </c>
      <c r="AL3352" s="46">
        <v>4003.7</v>
      </c>
      <c r="AM3352" s="46">
        <v>4749.5200000000004</v>
      </c>
    </row>
    <row r="3353" spans="5:39" x14ac:dyDescent="0.2">
      <c r="E3353" s="47">
        <v>335</v>
      </c>
      <c r="F3353" s="47">
        <v>347</v>
      </c>
      <c r="G3353" s="47" t="s">
        <v>253</v>
      </c>
      <c r="H3353" s="47" t="s">
        <v>304</v>
      </c>
      <c r="I3353" s="47" t="s">
        <v>742</v>
      </c>
      <c r="J3353" s="533">
        <v>60000041</v>
      </c>
      <c r="K3353" s="14" t="s">
        <v>65</v>
      </c>
      <c r="L3353" s="14" t="s">
        <v>31</v>
      </c>
      <c r="M3353" s="45">
        <v>3353</v>
      </c>
      <c r="N3353" s="45">
        <v>1</v>
      </c>
      <c r="O3353" s="52">
        <v>4749.5200000000013</v>
      </c>
      <c r="P3353" s="48">
        <v>4749.5200000000004</v>
      </c>
      <c r="Q3353" s="12">
        <v>0</v>
      </c>
      <c r="R3353" s="46">
        <v>791.58666666666693</v>
      </c>
      <c r="T3353" s="59">
        <v>0</v>
      </c>
      <c r="U3353" s="14">
        <v>0</v>
      </c>
      <c r="V3353" s="59" t="s">
        <v>150</v>
      </c>
      <c r="X3353" s="46">
        <v>0</v>
      </c>
      <c r="Y3353" s="46">
        <v>0</v>
      </c>
      <c r="Z3353" s="46">
        <v>0</v>
      </c>
      <c r="AA3353" s="46">
        <v>0</v>
      </c>
      <c r="AB3353" s="46">
        <v>0</v>
      </c>
      <c r="AC3353" s="46">
        <v>0</v>
      </c>
      <c r="AD3353" s="46">
        <v>0</v>
      </c>
      <c r="AE3353" s="46">
        <v>0</v>
      </c>
      <c r="AF3353" s="46">
        <v>0</v>
      </c>
      <c r="AG3353" s="46">
        <v>0</v>
      </c>
      <c r="AH3353" s="46">
        <v>0</v>
      </c>
      <c r="AI3353" s="46">
        <v>0</v>
      </c>
      <c r="AJ3353" s="46">
        <v>141.05000000000109</v>
      </c>
      <c r="AK3353" s="46">
        <v>422.95000000000005</v>
      </c>
      <c r="AL3353" s="46">
        <v>4185.5200000000004</v>
      </c>
      <c r="AM3353" s="46">
        <v>0</v>
      </c>
    </row>
    <row r="3354" spans="5:39" x14ac:dyDescent="0.2">
      <c r="E3354" s="47">
        <v>335</v>
      </c>
      <c r="F3354" s="47">
        <v>347</v>
      </c>
      <c r="G3354" s="47" t="s">
        <v>253</v>
      </c>
      <c r="H3354" s="47" t="s">
        <v>304</v>
      </c>
      <c r="I3354" s="47" t="s">
        <v>742</v>
      </c>
      <c r="J3354" s="533">
        <v>60000041</v>
      </c>
      <c r="K3354" s="14" t="s">
        <v>64</v>
      </c>
      <c r="L3354" s="14" t="s">
        <v>57</v>
      </c>
      <c r="M3354" s="45">
        <v>3354</v>
      </c>
      <c r="N3354" s="45">
        <v>1</v>
      </c>
      <c r="O3354" s="46">
        <v>0</v>
      </c>
      <c r="Q3354" s="12">
        <v>0</v>
      </c>
      <c r="T3354" s="59">
        <v>0</v>
      </c>
      <c r="U3354" s="14">
        <v>0</v>
      </c>
      <c r="V3354" s="59" t="s">
        <v>150</v>
      </c>
      <c r="X3354" s="46">
        <v>0</v>
      </c>
      <c r="Y3354" s="46">
        <v>0</v>
      </c>
      <c r="Z3354" s="46">
        <v>0</v>
      </c>
      <c r="AA3354" s="46">
        <v>0</v>
      </c>
      <c r="AB3354" s="46">
        <v>0</v>
      </c>
      <c r="AC3354" s="46">
        <v>0</v>
      </c>
      <c r="AD3354" s="46">
        <v>0</v>
      </c>
      <c r="AE3354" s="46">
        <v>0</v>
      </c>
      <c r="AF3354" s="46">
        <v>0</v>
      </c>
      <c r="AG3354" s="46">
        <v>1111.07</v>
      </c>
      <c r="AH3354" s="46">
        <v>1111.07</v>
      </c>
      <c r="AI3354" s="46">
        <v>1111.07</v>
      </c>
      <c r="AJ3354" s="46">
        <v>0</v>
      </c>
      <c r="AK3354" s="46">
        <v>1111.07</v>
      </c>
      <c r="AL3354" s="46">
        <v>0</v>
      </c>
      <c r="AM3354" s="46">
        <v>0</v>
      </c>
    </row>
    <row r="3355" spans="5:39" x14ac:dyDescent="0.2">
      <c r="E3355" s="47">
        <v>335</v>
      </c>
      <c r="F3355" s="47">
        <v>347</v>
      </c>
      <c r="G3355" s="47" t="s">
        <v>253</v>
      </c>
      <c r="H3355" s="47" t="s">
        <v>304</v>
      </c>
      <c r="I3355" s="47" t="s">
        <v>742</v>
      </c>
      <c r="J3355" s="533">
        <v>60000041</v>
      </c>
      <c r="K3355" s="14" t="s">
        <v>64</v>
      </c>
      <c r="L3355" s="14" t="s">
        <v>54</v>
      </c>
      <c r="M3355" s="45">
        <v>3355</v>
      </c>
      <c r="N3355" s="45">
        <v>1</v>
      </c>
      <c r="O3355" s="46">
        <v>3903.52</v>
      </c>
      <c r="Q3355" s="12">
        <v>0</v>
      </c>
      <c r="T3355" s="59">
        <v>0</v>
      </c>
      <c r="U3355" s="14">
        <v>0</v>
      </c>
      <c r="V3355" s="59" t="s">
        <v>150</v>
      </c>
      <c r="X3355" s="46">
        <v>0</v>
      </c>
      <c r="Y3355" s="46">
        <v>0</v>
      </c>
      <c r="Z3355" s="46">
        <v>0</v>
      </c>
      <c r="AA3355" s="46">
        <v>0</v>
      </c>
      <c r="AB3355" s="46">
        <v>0</v>
      </c>
      <c r="AC3355" s="46">
        <v>0</v>
      </c>
      <c r="AD3355" s="46">
        <v>0</v>
      </c>
      <c r="AE3355" s="46">
        <v>0</v>
      </c>
      <c r="AF3355" s="46">
        <v>0</v>
      </c>
      <c r="AG3355" s="46">
        <v>0</v>
      </c>
      <c r="AH3355" s="46">
        <v>0</v>
      </c>
      <c r="AI3355" s="46">
        <v>2118.7600000000002</v>
      </c>
      <c r="AJ3355" s="46">
        <v>3862.7500000000005</v>
      </c>
      <c r="AK3355" s="46">
        <v>2892.6300000000006</v>
      </c>
      <c r="AL3355" s="46">
        <v>3903.52</v>
      </c>
      <c r="AM3355" s="46">
        <v>0</v>
      </c>
    </row>
    <row r="3356" spans="5:39" x14ac:dyDescent="0.2">
      <c r="E3356" s="47">
        <v>335</v>
      </c>
      <c r="F3356" s="47">
        <v>347</v>
      </c>
      <c r="G3356" s="47" t="s">
        <v>253</v>
      </c>
      <c r="H3356" s="47" t="s">
        <v>304</v>
      </c>
      <c r="I3356" s="47" t="s">
        <v>742</v>
      </c>
      <c r="J3356" s="533">
        <v>60000041</v>
      </c>
      <c r="K3356" s="14" t="s">
        <v>64</v>
      </c>
      <c r="L3356" s="14" t="s">
        <v>58</v>
      </c>
      <c r="M3356" s="45">
        <v>3356</v>
      </c>
      <c r="N3356" s="45">
        <v>1</v>
      </c>
      <c r="O3356" s="46">
        <v>846.00000000000227</v>
      </c>
      <c r="Q3356" s="12">
        <v>0</v>
      </c>
      <c r="T3356" s="59">
        <v>0</v>
      </c>
      <c r="U3356" s="14">
        <v>0</v>
      </c>
      <c r="V3356" s="59" t="s">
        <v>150</v>
      </c>
      <c r="X3356" s="46">
        <v>0</v>
      </c>
      <c r="Y3356" s="46">
        <v>0</v>
      </c>
      <c r="Z3356" s="46">
        <v>0</v>
      </c>
      <c r="AA3356" s="46">
        <v>0</v>
      </c>
      <c r="AB3356" s="46">
        <v>0</v>
      </c>
      <c r="AC3356" s="46">
        <v>0</v>
      </c>
      <c r="AD3356" s="46">
        <v>0</v>
      </c>
      <c r="AE3356" s="46">
        <v>0</v>
      </c>
      <c r="AF3356" s="46">
        <v>0</v>
      </c>
      <c r="AG3356" s="46">
        <v>0</v>
      </c>
      <c r="AH3356" s="46">
        <v>0</v>
      </c>
      <c r="AI3356" s="46">
        <v>0</v>
      </c>
      <c r="AJ3356" s="46">
        <v>281.99999999999955</v>
      </c>
      <c r="AK3356" s="46">
        <v>564.00000000000045</v>
      </c>
      <c r="AL3356" s="46">
        <v>846.00000000000227</v>
      </c>
      <c r="AM3356" s="46">
        <v>1.8189894035458565E-12</v>
      </c>
    </row>
    <row r="3357" spans="5:39" x14ac:dyDescent="0.2">
      <c r="E3357" s="47">
        <v>335</v>
      </c>
      <c r="F3357" s="47">
        <v>347</v>
      </c>
      <c r="G3357" s="47" t="s">
        <v>253</v>
      </c>
      <c r="H3357" s="47" t="s">
        <v>304</v>
      </c>
      <c r="I3357" s="47" t="s">
        <v>742</v>
      </c>
      <c r="J3357" s="533">
        <v>60000041</v>
      </c>
      <c r="K3357" s="14" t="s">
        <v>67</v>
      </c>
      <c r="L3357" s="14" t="s">
        <v>67</v>
      </c>
      <c r="M3357" s="45">
        <v>3357</v>
      </c>
      <c r="N3357" s="45">
        <v>1</v>
      </c>
      <c r="O3357" s="53">
        <v>4.2455974498443538</v>
      </c>
      <c r="P3357" s="54">
        <v>0</v>
      </c>
      <c r="Q3357" s="55">
        <v>0</v>
      </c>
      <c r="R3357" s="56">
        <v>0</v>
      </c>
      <c r="S3357" s="57">
        <v>0</v>
      </c>
      <c r="T3357" s="60">
        <v>0</v>
      </c>
      <c r="U3357" s="14">
        <v>0</v>
      </c>
      <c r="V3357" s="60" t="s">
        <v>150</v>
      </c>
      <c r="Y3357" s="46">
        <v>4.2455974498443538</v>
      </c>
      <c r="Z3357" s="46">
        <v>4.2455974498443538</v>
      </c>
      <c r="AA3357" s="46">
        <v>4.2455974498443538</v>
      </c>
      <c r="AB3357" s="46">
        <v>4.2455974498443538</v>
      </c>
      <c r="AC3357" s="46">
        <v>4.2455974498443538</v>
      </c>
      <c r="AD3357" s="46">
        <v>4.2455974498443538</v>
      </c>
      <c r="AE3357" s="46">
        <v>4.2455974498443538</v>
      </c>
      <c r="AF3357" s="46">
        <v>4.2455974498443538</v>
      </c>
      <c r="AG3357" s="46">
        <v>4.2455974498443538</v>
      </c>
      <c r="AH3357" s="46">
        <v>4.2455974498443538</v>
      </c>
      <c r="AI3357" s="46">
        <v>4.2455974498443538</v>
      </c>
      <c r="AJ3357" s="46">
        <v>4.2455974498443538</v>
      </c>
      <c r="AK3357" s="46">
        <v>4.2455974498443538</v>
      </c>
      <c r="AL3357" s="46">
        <v>4.2455974498443538</v>
      </c>
      <c r="AM3357" s="46">
        <v>4.2455974498443538</v>
      </c>
    </row>
    <row r="3358" spans="5:39" x14ac:dyDescent="0.2">
      <c r="E3358" s="14">
        <v>336</v>
      </c>
      <c r="F3358" s="14">
        <v>348</v>
      </c>
      <c r="G3358" s="14" t="s">
        <v>253</v>
      </c>
      <c r="H3358" s="14" t="s">
        <v>349</v>
      </c>
      <c r="I3358" s="14" t="s">
        <v>743</v>
      </c>
      <c r="J3358" s="531">
        <v>60000042</v>
      </c>
      <c r="K3358" s="14" t="s">
        <v>59</v>
      </c>
      <c r="L3358" s="14" t="s">
        <v>57</v>
      </c>
      <c r="M3358" s="45">
        <v>3358</v>
      </c>
      <c r="N3358" s="45">
        <v>1</v>
      </c>
      <c r="O3358" s="46">
        <v>1524.99</v>
      </c>
      <c r="Q3358" s="12">
        <v>0</v>
      </c>
      <c r="T3358" s="59">
        <v>0</v>
      </c>
      <c r="U3358" s="14">
        <v>0</v>
      </c>
      <c r="V3358" s="59" t="s">
        <v>175</v>
      </c>
      <c r="Y3358" s="46">
        <v>0</v>
      </c>
      <c r="Z3358" s="46">
        <v>0</v>
      </c>
      <c r="AA3358" s="46">
        <v>0</v>
      </c>
      <c r="AB3358" s="46">
        <v>0</v>
      </c>
      <c r="AC3358" s="46">
        <v>0</v>
      </c>
      <c r="AD3358" s="46">
        <v>0</v>
      </c>
      <c r="AE3358" s="46">
        <v>0</v>
      </c>
      <c r="AF3358" s="46">
        <v>0</v>
      </c>
      <c r="AG3358" s="46">
        <v>1524.99</v>
      </c>
      <c r="AH3358" s="46">
        <v>1524.99</v>
      </c>
      <c r="AI3358" s="46">
        <v>1524.99</v>
      </c>
      <c r="AJ3358" s="46">
        <v>1524.99</v>
      </c>
      <c r="AK3358" s="46">
        <v>1524.99</v>
      </c>
      <c r="AL3358" s="46">
        <v>1524.99</v>
      </c>
      <c r="AM3358" s="46">
        <v>0</v>
      </c>
    </row>
    <row r="3359" spans="5:39" x14ac:dyDescent="0.2">
      <c r="E3359" s="47">
        <v>336</v>
      </c>
      <c r="F3359" s="47">
        <v>348</v>
      </c>
      <c r="G3359" s="47" t="s">
        <v>253</v>
      </c>
      <c r="H3359" s="47" t="s">
        <v>349</v>
      </c>
      <c r="I3359" s="47" t="s">
        <v>743</v>
      </c>
      <c r="J3359" s="533">
        <v>60000042</v>
      </c>
      <c r="K3359" s="14" t="s">
        <v>59</v>
      </c>
      <c r="L3359" s="14" t="s">
        <v>54</v>
      </c>
      <c r="M3359" s="45">
        <v>3359</v>
      </c>
      <c r="N3359" s="45">
        <v>1</v>
      </c>
      <c r="O3359" s="46">
        <v>2788.0899999999997</v>
      </c>
      <c r="Q3359" s="12">
        <v>0</v>
      </c>
      <c r="T3359" s="59">
        <v>0</v>
      </c>
      <c r="U3359" s="14">
        <v>0</v>
      </c>
      <c r="V3359" s="59" t="s">
        <v>175</v>
      </c>
      <c r="Y3359" s="46">
        <v>0</v>
      </c>
      <c r="Z3359" s="46">
        <v>0</v>
      </c>
      <c r="AA3359" s="46">
        <v>0</v>
      </c>
      <c r="AB3359" s="46">
        <v>0</v>
      </c>
      <c r="AC3359" s="46">
        <v>0</v>
      </c>
      <c r="AD3359" s="46">
        <v>0</v>
      </c>
      <c r="AE3359" s="46">
        <v>0</v>
      </c>
      <c r="AF3359" s="46">
        <v>0</v>
      </c>
      <c r="AG3359" s="46">
        <v>0</v>
      </c>
      <c r="AH3359" s="46">
        <v>0</v>
      </c>
      <c r="AI3359" s="46">
        <v>2888.89</v>
      </c>
      <c r="AJ3359" s="46">
        <v>2627.56</v>
      </c>
      <c r="AK3359" s="46">
        <v>2857.84</v>
      </c>
      <c r="AL3359" s="46">
        <v>2788.0899999999997</v>
      </c>
      <c r="AM3359" s="46">
        <v>0</v>
      </c>
    </row>
    <row r="3360" spans="5:39" x14ac:dyDescent="0.2">
      <c r="E3360" s="47">
        <v>336</v>
      </c>
      <c r="F3360" s="47">
        <v>348</v>
      </c>
      <c r="G3360" s="47" t="s">
        <v>253</v>
      </c>
      <c r="H3360" s="47" t="s">
        <v>349</v>
      </c>
      <c r="I3360" s="47" t="s">
        <v>743</v>
      </c>
      <c r="J3360" s="533">
        <v>60000042</v>
      </c>
      <c r="K3360" s="14" t="s">
        <v>59</v>
      </c>
      <c r="L3360" s="14" t="s">
        <v>58</v>
      </c>
      <c r="M3360" s="45">
        <v>3360</v>
      </c>
      <c r="N3360" s="45">
        <v>1</v>
      </c>
      <c r="O3360" s="46">
        <v>282.00000000000045</v>
      </c>
      <c r="Q3360" s="12">
        <v>0</v>
      </c>
      <c r="T3360" s="59">
        <v>0</v>
      </c>
      <c r="U3360" s="14">
        <v>0</v>
      </c>
      <c r="V3360" s="59" t="s">
        <v>175</v>
      </c>
      <c r="Y3360" s="46">
        <v>0</v>
      </c>
      <c r="Z3360" s="46">
        <v>0</v>
      </c>
      <c r="AA3360" s="46">
        <v>0</v>
      </c>
      <c r="AB3360" s="46">
        <v>0</v>
      </c>
      <c r="AC3360" s="46">
        <v>0</v>
      </c>
      <c r="AD3360" s="46">
        <v>0</v>
      </c>
      <c r="AE3360" s="46">
        <v>0</v>
      </c>
      <c r="AF3360" s="46">
        <v>0</v>
      </c>
      <c r="AG3360" s="46">
        <v>0</v>
      </c>
      <c r="AH3360" s="46">
        <v>0</v>
      </c>
      <c r="AI3360" s="46">
        <v>0</v>
      </c>
      <c r="AJ3360" s="46">
        <v>282.00000000000045</v>
      </c>
      <c r="AK3360" s="46">
        <v>282</v>
      </c>
      <c r="AL3360" s="46">
        <v>282.00000000000045</v>
      </c>
      <c r="AM3360" s="46">
        <v>0</v>
      </c>
    </row>
    <row r="3361" spans="5:39" x14ac:dyDescent="0.2">
      <c r="E3361" s="47">
        <v>336</v>
      </c>
      <c r="F3361" s="47">
        <v>348</v>
      </c>
      <c r="G3361" s="47" t="s">
        <v>253</v>
      </c>
      <c r="H3361" s="47" t="s">
        <v>349</v>
      </c>
      <c r="I3361" s="47" t="s">
        <v>743</v>
      </c>
      <c r="J3361" s="533">
        <v>60000042</v>
      </c>
      <c r="K3361" s="14" t="s">
        <v>59</v>
      </c>
      <c r="L3361" s="14" t="s">
        <v>31</v>
      </c>
      <c r="M3361" s="45">
        <v>3361</v>
      </c>
      <c r="N3361" s="45">
        <v>1</v>
      </c>
      <c r="O3361" s="48">
        <v>4595.08</v>
      </c>
      <c r="Q3361" s="12">
        <v>0</v>
      </c>
      <c r="R3361" s="46">
        <v>3526.3866666666668</v>
      </c>
      <c r="T3361" s="59">
        <v>0</v>
      </c>
      <c r="U3361" s="14">
        <v>0</v>
      </c>
      <c r="V3361" s="59" t="s">
        <v>175</v>
      </c>
      <c r="X3361" s="46">
        <v>0</v>
      </c>
      <c r="Y3361" s="46">
        <v>0</v>
      </c>
      <c r="Z3361" s="46">
        <v>0</v>
      </c>
      <c r="AA3361" s="46">
        <v>0</v>
      </c>
      <c r="AB3361" s="46">
        <v>0</v>
      </c>
      <c r="AC3361" s="46">
        <v>0</v>
      </c>
      <c r="AD3361" s="46">
        <v>0</v>
      </c>
      <c r="AE3361" s="46">
        <v>0</v>
      </c>
      <c r="AF3361" s="46">
        <v>0</v>
      </c>
      <c r="AG3361" s="46">
        <v>1524.99</v>
      </c>
      <c r="AH3361" s="46">
        <v>1524.99</v>
      </c>
      <c r="AI3361" s="46">
        <v>4413.88</v>
      </c>
      <c r="AJ3361" s="46">
        <v>4434.5500000000011</v>
      </c>
      <c r="AK3361" s="46">
        <v>4664.83</v>
      </c>
      <c r="AL3361" s="46">
        <v>4595.08</v>
      </c>
      <c r="AM3361" s="46">
        <v>0</v>
      </c>
    </row>
    <row r="3362" spans="5:39" x14ac:dyDescent="0.2">
      <c r="E3362" s="47">
        <v>336</v>
      </c>
      <c r="F3362" s="47">
        <v>348</v>
      </c>
      <c r="G3362" s="47" t="s">
        <v>253</v>
      </c>
      <c r="H3362" s="47" t="s">
        <v>349</v>
      </c>
      <c r="I3362" s="47" t="s">
        <v>743</v>
      </c>
      <c r="J3362" s="533">
        <v>60000042</v>
      </c>
      <c r="K3362" s="14" t="s">
        <v>37</v>
      </c>
      <c r="L3362" s="14" t="s">
        <v>31</v>
      </c>
      <c r="M3362" s="45">
        <v>3362</v>
      </c>
      <c r="N3362" s="45">
        <v>1</v>
      </c>
      <c r="O3362" s="48">
        <v>4413.88</v>
      </c>
      <c r="P3362" s="48"/>
      <c r="Q3362" s="12">
        <v>0</v>
      </c>
      <c r="R3362" s="46">
        <v>2715.27</v>
      </c>
      <c r="T3362" s="59">
        <v>0</v>
      </c>
      <c r="U3362" s="14">
        <v>0</v>
      </c>
      <c r="V3362" s="59" t="s">
        <v>175</v>
      </c>
      <c r="Y3362" s="46">
        <v>0</v>
      </c>
      <c r="Z3362" s="46">
        <v>0</v>
      </c>
      <c r="AA3362" s="46">
        <v>0</v>
      </c>
      <c r="AB3362" s="46">
        <v>0</v>
      </c>
      <c r="AC3362" s="46">
        <v>0</v>
      </c>
      <c r="AD3362" s="46">
        <v>0</v>
      </c>
      <c r="AE3362" s="46">
        <v>0</v>
      </c>
      <c r="AF3362" s="46">
        <v>0</v>
      </c>
      <c r="AG3362" s="46">
        <v>0</v>
      </c>
      <c r="AH3362" s="46">
        <v>1524.99</v>
      </c>
      <c r="AI3362" s="46">
        <v>1524.99</v>
      </c>
      <c r="AJ3362" s="46">
        <v>8827.76</v>
      </c>
      <c r="AK3362" s="46">
        <v>0</v>
      </c>
      <c r="AL3362" s="46">
        <v>4413.88</v>
      </c>
      <c r="AM3362" s="46">
        <v>973.34</v>
      </c>
    </row>
    <row r="3363" spans="5:39" x14ac:dyDescent="0.2">
      <c r="E3363" s="47">
        <v>336</v>
      </c>
      <c r="F3363" s="47">
        <v>348</v>
      </c>
      <c r="G3363" s="47" t="s">
        <v>253</v>
      </c>
      <c r="H3363" s="47" t="s">
        <v>349</v>
      </c>
      <c r="I3363" s="47" t="s">
        <v>743</v>
      </c>
      <c r="J3363" s="533">
        <v>60000042</v>
      </c>
      <c r="K3363" s="14" t="s">
        <v>65</v>
      </c>
      <c r="L3363" s="14" t="s">
        <v>31</v>
      </c>
      <c r="M3363" s="45">
        <v>3363</v>
      </c>
      <c r="N3363" s="45">
        <v>1</v>
      </c>
      <c r="O3363" s="52">
        <v>4866.7000000000025</v>
      </c>
      <c r="P3363" s="48">
        <v>973.34</v>
      </c>
      <c r="Q3363" s="12">
        <v>0</v>
      </c>
      <c r="R3363" s="46">
        <v>811.11666666666713</v>
      </c>
      <c r="T3363" s="59">
        <v>0</v>
      </c>
      <c r="U3363" s="14">
        <v>0</v>
      </c>
      <c r="V3363" s="59" t="s">
        <v>175</v>
      </c>
      <c r="X3363" s="46">
        <v>0</v>
      </c>
      <c r="Y3363" s="46">
        <v>0</v>
      </c>
      <c r="Z3363" s="46">
        <v>0</v>
      </c>
      <c r="AA3363" s="46">
        <v>0</v>
      </c>
      <c r="AB3363" s="46">
        <v>0</v>
      </c>
      <c r="AC3363" s="46">
        <v>0</v>
      </c>
      <c r="AD3363" s="46">
        <v>0</v>
      </c>
      <c r="AE3363" s="46">
        <v>0</v>
      </c>
      <c r="AF3363" s="46">
        <v>0</v>
      </c>
      <c r="AG3363" s="46">
        <v>0</v>
      </c>
      <c r="AH3363" s="46">
        <v>0</v>
      </c>
      <c r="AI3363" s="46">
        <v>0</v>
      </c>
      <c r="AJ3363" s="46">
        <v>0</v>
      </c>
      <c r="AK3363" s="46">
        <v>271.62000000000262</v>
      </c>
      <c r="AL3363" s="46">
        <v>4595.08</v>
      </c>
      <c r="AM3363" s="46">
        <v>0</v>
      </c>
    </row>
    <row r="3364" spans="5:39" x14ac:dyDescent="0.2">
      <c r="E3364" s="47">
        <v>336</v>
      </c>
      <c r="F3364" s="47">
        <v>348</v>
      </c>
      <c r="G3364" s="47" t="s">
        <v>253</v>
      </c>
      <c r="H3364" s="47" t="s">
        <v>349</v>
      </c>
      <c r="I3364" s="47" t="s">
        <v>743</v>
      </c>
      <c r="J3364" s="533">
        <v>60000042</v>
      </c>
      <c r="K3364" s="14" t="s">
        <v>64</v>
      </c>
      <c r="L3364" s="14" t="s">
        <v>57</v>
      </c>
      <c r="M3364" s="45">
        <v>3364</v>
      </c>
      <c r="N3364" s="45">
        <v>1</v>
      </c>
      <c r="O3364" s="46">
        <v>0</v>
      </c>
      <c r="Q3364" s="12">
        <v>0</v>
      </c>
      <c r="T3364" s="59">
        <v>0</v>
      </c>
      <c r="U3364" s="14">
        <v>0</v>
      </c>
      <c r="V3364" s="59" t="s">
        <v>175</v>
      </c>
      <c r="X3364" s="46">
        <v>0</v>
      </c>
      <c r="Y3364" s="46">
        <v>0</v>
      </c>
      <c r="Z3364" s="46">
        <v>0</v>
      </c>
      <c r="AA3364" s="46">
        <v>0</v>
      </c>
      <c r="AB3364" s="46">
        <v>0</v>
      </c>
      <c r="AC3364" s="46">
        <v>0</v>
      </c>
      <c r="AD3364" s="46">
        <v>0</v>
      </c>
      <c r="AE3364" s="46">
        <v>0</v>
      </c>
      <c r="AF3364" s="46">
        <v>0</v>
      </c>
      <c r="AG3364" s="46">
        <v>1524.99</v>
      </c>
      <c r="AH3364" s="46">
        <v>1524.99</v>
      </c>
      <c r="AI3364" s="46">
        <v>1524.99</v>
      </c>
      <c r="AJ3364" s="46">
        <v>0</v>
      </c>
      <c r="AK3364" s="46">
        <v>1524.99</v>
      </c>
      <c r="AL3364" s="46">
        <v>0</v>
      </c>
      <c r="AM3364" s="46">
        <v>0</v>
      </c>
    </row>
    <row r="3365" spans="5:39" x14ac:dyDescent="0.2">
      <c r="E3365" s="47">
        <v>336</v>
      </c>
      <c r="F3365" s="47">
        <v>348</v>
      </c>
      <c r="G3365" s="47" t="s">
        <v>253</v>
      </c>
      <c r="H3365" s="47" t="s">
        <v>349</v>
      </c>
      <c r="I3365" s="47" t="s">
        <v>743</v>
      </c>
      <c r="J3365" s="533">
        <v>60000042</v>
      </c>
      <c r="K3365" s="14" t="s">
        <v>64</v>
      </c>
      <c r="L3365" s="14" t="s">
        <v>54</v>
      </c>
      <c r="M3365" s="45">
        <v>3365</v>
      </c>
      <c r="N3365" s="45">
        <v>1</v>
      </c>
      <c r="O3365" s="46">
        <v>4282.0300000000007</v>
      </c>
      <c r="Q3365" s="12">
        <v>0</v>
      </c>
      <c r="T3365" s="59">
        <v>0</v>
      </c>
      <c r="U3365" s="14">
        <v>0</v>
      </c>
      <c r="V3365" s="59" t="s">
        <v>175</v>
      </c>
      <c r="X3365" s="46">
        <v>0</v>
      </c>
      <c r="Y3365" s="46">
        <v>0</v>
      </c>
      <c r="Z3365" s="46">
        <v>0</v>
      </c>
      <c r="AA3365" s="46">
        <v>0</v>
      </c>
      <c r="AB3365" s="46">
        <v>0</v>
      </c>
      <c r="AC3365" s="46">
        <v>0</v>
      </c>
      <c r="AD3365" s="46">
        <v>0</v>
      </c>
      <c r="AE3365" s="46">
        <v>0</v>
      </c>
      <c r="AF3365" s="46">
        <v>0</v>
      </c>
      <c r="AG3365" s="46">
        <v>0</v>
      </c>
      <c r="AH3365" s="46">
        <v>0</v>
      </c>
      <c r="AI3365" s="46">
        <v>2888.89</v>
      </c>
      <c r="AJ3365" s="46">
        <v>0</v>
      </c>
      <c r="AK3365" s="46">
        <v>2857.84</v>
      </c>
      <c r="AL3365" s="46">
        <v>4282.0300000000007</v>
      </c>
      <c r="AM3365" s="46">
        <v>3308.6900000000005</v>
      </c>
    </row>
    <row r="3366" spans="5:39" x14ac:dyDescent="0.2">
      <c r="E3366" s="47">
        <v>336</v>
      </c>
      <c r="F3366" s="47">
        <v>348</v>
      </c>
      <c r="G3366" s="47" t="s">
        <v>253</v>
      </c>
      <c r="H3366" s="47" t="s">
        <v>349</v>
      </c>
      <c r="I3366" s="47" t="s">
        <v>743</v>
      </c>
      <c r="J3366" s="533">
        <v>60000042</v>
      </c>
      <c r="K3366" s="14" t="s">
        <v>64</v>
      </c>
      <c r="L3366" s="14" t="s">
        <v>58</v>
      </c>
      <c r="M3366" s="45">
        <v>3366</v>
      </c>
      <c r="N3366" s="45">
        <v>1</v>
      </c>
      <c r="O3366" s="46">
        <v>584.67000000000007</v>
      </c>
      <c r="Q3366" s="12">
        <v>0</v>
      </c>
      <c r="T3366" s="59">
        <v>0</v>
      </c>
      <c r="U3366" s="14">
        <v>0</v>
      </c>
      <c r="V3366" s="59" t="s">
        <v>175</v>
      </c>
      <c r="X3366" s="46">
        <v>0</v>
      </c>
      <c r="Y3366" s="46">
        <v>0</v>
      </c>
      <c r="Z3366" s="46">
        <v>0</v>
      </c>
      <c r="AA3366" s="46">
        <v>0</v>
      </c>
      <c r="AB3366" s="46">
        <v>0</v>
      </c>
      <c r="AC3366" s="46">
        <v>0</v>
      </c>
      <c r="AD3366" s="46">
        <v>0</v>
      </c>
      <c r="AE3366" s="46">
        <v>0</v>
      </c>
      <c r="AF3366" s="46">
        <v>0</v>
      </c>
      <c r="AG3366" s="46">
        <v>0</v>
      </c>
      <c r="AH3366" s="46">
        <v>0</v>
      </c>
      <c r="AI3366" s="46">
        <v>0</v>
      </c>
      <c r="AJ3366" s="46">
        <v>20.670000000001892</v>
      </c>
      <c r="AK3366" s="46">
        <v>302.67000000000189</v>
      </c>
      <c r="AL3366" s="46">
        <v>584.67000000000007</v>
      </c>
      <c r="AM3366" s="46">
        <v>584.67000000000007</v>
      </c>
    </row>
    <row r="3367" spans="5:39" x14ac:dyDescent="0.2">
      <c r="E3367" s="47">
        <v>336</v>
      </c>
      <c r="F3367" s="47">
        <v>348</v>
      </c>
      <c r="G3367" s="47" t="s">
        <v>253</v>
      </c>
      <c r="H3367" s="47" t="s">
        <v>349</v>
      </c>
      <c r="I3367" s="47" t="s">
        <v>743</v>
      </c>
      <c r="J3367" s="533">
        <v>60000042</v>
      </c>
      <c r="K3367" s="14" t="s">
        <v>67</v>
      </c>
      <c r="L3367" s="14" t="s">
        <v>67</v>
      </c>
      <c r="M3367" s="45">
        <v>3367</v>
      </c>
      <c r="N3367" s="45">
        <v>1</v>
      </c>
      <c r="O3367" s="53">
        <v>1.5627345018147025</v>
      </c>
      <c r="P3367" s="54">
        <v>0</v>
      </c>
      <c r="Q3367" s="55">
        <v>0</v>
      </c>
      <c r="R3367" s="56">
        <v>0</v>
      </c>
      <c r="S3367" s="57">
        <v>0</v>
      </c>
      <c r="T3367" s="60">
        <v>0</v>
      </c>
      <c r="U3367" s="14">
        <v>0</v>
      </c>
      <c r="V3367" s="60" t="s">
        <v>175</v>
      </c>
      <c r="Y3367" s="46">
        <v>1.5627345018147025</v>
      </c>
      <c r="Z3367" s="46">
        <v>1.5627345018147025</v>
      </c>
      <c r="AA3367" s="46">
        <v>1.5627345018147025</v>
      </c>
      <c r="AB3367" s="46">
        <v>1.5627345018147025</v>
      </c>
      <c r="AC3367" s="46">
        <v>1.5627345018147025</v>
      </c>
      <c r="AD3367" s="46">
        <v>1.5627345018147025</v>
      </c>
      <c r="AE3367" s="46">
        <v>1.5627345018147025</v>
      </c>
      <c r="AF3367" s="46">
        <v>1.5627345018147025</v>
      </c>
      <c r="AG3367" s="46">
        <v>1.5627345018147025</v>
      </c>
      <c r="AH3367" s="46">
        <v>1.5627345018147025</v>
      </c>
      <c r="AI3367" s="46">
        <v>1.5627345018147025</v>
      </c>
      <c r="AJ3367" s="46">
        <v>1.5627345018147025</v>
      </c>
      <c r="AK3367" s="46">
        <v>1.5627345018147025</v>
      </c>
      <c r="AL3367" s="46">
        <v>1.5627345018147025</v>
      </c>
      <c r="AM3367" s="46">
        <v>1.5627345018147025</v>
      </c>
    </row>
    <row r="3368" spans="5:39" x14ac:dyDescent="0.2">
      <c r="E3368" s="14">
        <v>337</v>
      </c>
      <c r="F3368" s="14">
        <v>349</v>
      </c>
      <c r="G3368" s="14" t="s">
        <v>253</v>
      </c>
      <c r="H3368" s="14" t="s">
        <v>305</v>
      </c>
      <c r="I3368" s="14" t="s">
        <v>744</v>
      </c>
      <c r="J3368" s="531">
        <v>60000043</v>
      </c>
      <c r="K3368" s="14" t="s">
        <v>59</v>
      </c>
      <c r="L3368" s="14" t="s">
        <v>57</v>
      </c>
      <c r="M3368" s="45">
        <v>3368</v>
      </c>
      <c r="N3368" s="45">
        <v>1</v>
      </c>
      <c r="O3368" s="46">
        <v>2348.7600000000002</v>
      </c>
      <c r="Q3368" s="12">
        <v>0</v>
      </c>
      <c r="T3368" s="59">
        <v>0</v>
      </c>
      <c r="U3368" s="14">
        <v>0</v>
      </c>
      <c r="V3368" s="59">
        <v>0</v>
      </c>
      <c r="Y3368" s="46">
        <v>0</v>
      </c>
      <c r="Z3368" s="46">
        <v>0</v>
      </c>
      <c r="AA3368" s="46">
        <v>0</v>
      </c>
      <c r="AB3368" s="46">
        <v>0</v>
      </c>
      <c r="AC3368" s="46">
        <v>0</v>
      </c>
      <c r="AD3368" s="46">
        <v>0</v>
      </c>
      <c r="AE3368" s="46">
        <v>0</v>
      </c>
      <c r="AF3368" s="46">
        <v>0</v>
      </c>
      <c r="AG3368" s="46">
        <v>2348.7600000000002</v>
      </c>
      <c r="AH3368" s="46">
        <v>2348.7600000000002</v>
      </c>
      <c r="AI3368" s="46">
        <v>2348.7600000000002</v>
      </c>
      <c r="AJ3368" s="46">
        <v>2348.7600000000002</v>
      </c>
      <c r="AK3368" s="46">
        <v>2348.7600000000002</v>
      </c>
      <c r="AL3368" s="46">
        <v>2348.7600000000002</v>
      </c>
      <c r="AM3368" s="46">
        <v>0</v>
      </c>
    </row>
    <row r="3369" spans="5:39" x14ac:dyDescent="0.2">
      <c r="E3369" s="47">
        <v>337</v>
      </c>
      <c r="F3369" s="47">
        <v>349</v>
      </c>
      <c r="G3369" s="47" t="s">
        <v>253</v>
      </c>
      <c r="H3369" s="47" t="s">
        <v>305</v>
      </c>
      <c r="I3369" s="47" t="s">
        <v>744</v>
      </c>
      <c r="J3369" s="533">
        <v>60000043</v>
      </c>
      <c r="K3369" s="14" t="s">
        <v>59</v>
      </c>
      <c r="L3369" s="14" t="s">
        <v>54</v>
      </c>
      <c r="M3369" s="45">
        <v>3369</v>
      </c>
      <c r="N3369" s="45">
        <v>1</v>
      </c>
      <c r="O3369" s="46">
        <v>1848.8299999999997</v>
      </c>
      <c r="Q3369" s="12">
        <v>0</v>
      </c>
      <c r="T3369" s="59">
        <v>0</v>
      </c>
      <c r="U3369" s="14">
        <v>0</v>
      </c>
      <c r="V3369" s="59">
        <v>0</v>
      </c>
      <c r="Y3369" s="46">
        <v>0</v>
      </c>
      <c r="Z3369" s="46">
        <v>0</v>
      </c>
      <c r="AA3369" s="46">
        <v>0</v>
      </c>
      <c r="AB3369" s="46">
        <v>0</v>
      </c>
      <c r="AC3369" s="46">
        <v>0</v>
      </c>
      <c r="AD3369" s="46">
        <v>0</v>
      </c>
      <c r="AE3369" s="46">
        <v>0</v>
      </c>
      <c r="AF3369" s="46">
        <v>0</v>
      </c>
      <c r="AG3369" s="46">
        <v>0</v>
      </c>
      <c r="AH3369" s="46">
        <v>0</v>
      </c>
      <c r="AI3369" s="46">
        <v>10015.15</v>
      </c>
      <c r="AJ3369" s="46">
        <v>5001.3900000000003</v>
      </c>
      <c r="AK3369" s="46">
        <v>5135.119999999999</v>
      </c>
      <c r="AL3369" s="46">
        <v>1848.8299999999997</v>
      </c>
      <c r="AM3369" s="46">
        <v>0</v>
      </c>
    </row>
    <row r="3370" spans="5:39" x14ac:dyDescent="0.2">
      <c r="E3370" s="47">
        <v>337</v>
      </c>
      <c r="F3370" s="47">
        <v>349</v>
      </c>
      <c r="G3370" s="47" t="s">
        <v>253</v>
      </c>
      <c r="H3370" s="47" t="s">
        <v>305</v>
      </c>
      <c r="I3370" s="47" t="s">
        <v>744</v>
      </c>
      <c r="J3370" s="533">
        <v>60000043</v>
      </c>
      <c r="K3370" s="14" t="s">
        <v>59</v>
      </c>
      <c r="L3370" s="14" t="s">
        <v>58</v>
      </c>
      <c r="M3370" s="45">
        <v>3370</v>
      </c>
      <c r="N3370" s="45">
        <v>1</v>
      </c>
      <c r="O3370" s="46">
        <v>282.00000000000023</v>
      </c>
      <c r="Q3370" s="12">
        <v>0</v>
      </c>
      <c r="T3370" s="59">
        <v>0</v>
      </c>
      <c r="U3370" s="14">
        <v>0</v>
      </c>
      <c r="V3370" s="59">
        <v>0</v>
      </c>
      <c r="Y3370" s="46">
        <v>0</v>
      </c>
      <c r="Z3370" s="46">
        <v>0</v>
      </c>
      <c r="AA3370" s="46">
        <v>0</v>
      </c>
      <c r="AB3370" s="46">
        <v>0</v>
      </c>
      <c r="AC3370" s="46">
        <v>0</v>
      </c>
      <c r="AD3370" s="46">
        <v>0</v>
      </c>
      <c r="AE3370" s="46">
        <v>0</v>
      </c>
      <c r="AF3370" s="46">
        <v>0</v>
      </c>
      <c r="AG3370" s="46">
        <v>0</v>
      </c>
      <c r="AH3370" s="46">
        <v>0</v>
      </c>
      <c r="AI3370" s="46">
        <v>0</v>
      </c>
      <c r="AJ3370" s="46">
        <v>281.99999999999909</v>
      </c>
      <c r="AK3370" s="46">
        <v>282.00000000000091</v>
      </c>
      <c r="AL3370" s="46">
        <v>282.00000000000023</v>
      </c>
      <c r="AM3370" s="46">
        <v>0</v>
      </c>
    </row>
    <row r="3371" spans="5:39" x14ac:dyDescent="0.2">
      <c r="E3371" s="47">
        <v>337</v>
      </c>
      <c r="F3371" s="47">
        <v>349</v>
      </c>
      <c r="G3371" s="47" t="s">
        <v>253</v>
      </c>
      <c r="H3371" s="47" t="s">
        <v>305</v>
      </c>
      <c r="I3371" s="47" t="s">
        <v>744</v>
      </c>
      <c r="J3371" s="533">
        <v>60000043</v>
      </c>
      <c r="K3371" s="14" t="s">
        <v>59</v>
      </c>
      <c r="L3371" s="14" t="s">
        <v>31</v>
      </c>
      <c r="M3371" s="45">
        <v>3371</v>
      </c>
      <c r="N3371" s="45">
        <v>1</v>
      </c>
      <c r="O3371" s="48">
        <v>4479.59</v>
      </c>
      <c r="Q3371" s="12">
        <v>0</v>
      </c>
      <c r="R3371" s="46">
        <v>6156.5083333333341</v>
      </c>
      <c r="T3371" s="59">
        <v>0</v>
      </c>
      <c r="U3371" s="14">
        <v>0</v>
      </c>
      <c r="V3371" s="59">
        <v>0</v>
      </c>
      <c r="X3371" s="46">
        <v>0</v>
      </c>
      <c r="Y3371" s="46">
        <v>0</v>
      </c>
      <c r="Z3371" s="46">
        <v>0</v>
      </c>
      <c r="AA3371" s="46">
        <v>0</v>
      </c>
      <c r="AB3371" s="46">
        <v>0</v>
      </c>
      <c r="AC3371" s="46">
        <v>0</v>
      </c>
      <c r="AD3371" s="46">
        <v>0</v>
      </c>
      <c r="AE3371" s="46">
        <v>0</v>
      </c>
      <c r="AF3371" s="46">
        <v>0</v>
      </c>
      <c r="AG3371" s="46">
        <v>2348.7600000000002</v>
      </c>
      <c r="AH3371" s="46">
        <v>2348.7600000000002</v>
      </c>
      <c r="AI3371" s="46">
        <v>12363.91</v>
      </c>
      <c r="AJ3371" s="46">
        <v>7632.15</v>
      </c>
      <c r="AK3371" s="46">
        <v>7765.88</v>
      </c>
      <c r="AL3371" s="46">
        <v>4479.59</v>
      </c>
      <c r="AM3371" s="46">
        <v>0</v>
      </c>
    </row>
    <row r="3372" spans="5:39" x14ac:dyDescent="0.2">
      <c r="E3372" s="47">
        <v>337</v>
      </c>
      <c r="F3372" s="47">
        <v>349</v>
      </c>
      <c r="G3372" s="47" t="s">
        <v>253</v>
      </c>
      <c r="H3372" s="47" t="s">
        <v>305</v>
      </c>
      <c r="I3372" s="47" t="s">
        <v>744</v>
      </c>
      <c r="J3372" s="533">
        <v>60000043</v>
      </c>
      <c r="K3372" s="14" t="s">
        <v>37</v>
      </c>
      <c r="L3372" s="14" t="s">
        <v>31</v>
      </c>
      <c r="M3372" s="45">
        <v>3372</v>
      </c>
      <c r="N3372" s="45">
        <v>1</v>
      </c>
      <c r="O3372" s="48">
        <v>40264.67</v>
      </c>
      <c r="P3372" s="48"/>
      <c r="Q3372" s="12">
        <v>0</v>
      </c>
      <c r="R3372" s="46">
        <v>6710.7783333333327</v>
      </c>
      <c r="T3372" s="59">
        <v>0</v>
      </c>
      <c r="U3372" s="14">
        <v>0</v>
      </c>
      <c r="V3372" s="59">
        <v>0</v>
      </c>
      <c r="Y3372" s="46">
        <v>0</v>
      </c>
      <c r="Z3372" s="46">
        <v>0</v>
      </c>
      <c r="AA3372" s="46">
        <v>0</v>
      </c>
      <c r="AB3372" s="46">
        <v>0</v>
      </c>
      <c r="AC3372" s="46">
        <v>0</v>
      </c>
      <c r="AD3372" s="46">
        <v>0</v>
      </c>
      <c r="AE3372" s="46">
        <v>0</v>
      </c>
      <c r="AF3372" s="46">
        <v>0</v>
      </c>
      <c r="AG3372" s="46">
        <v>0</v>
      </c>
      <c r="AH3372" s="46">
        <v>0</v>
      </c>
      <c r="AI3372" s="46">
        <v>0</v>
      </c>
      <c r="AJ3372" s="46">
        <v>0</v>
      </c>
      <c r="AK3372" s="46">
        <v>0</v>
      </c>
      <c r="AL3372" s="46">
        <v>40264.67</v>
      </c>
      <c r="AM3372" s="46">
        <v>-1330.248</v>
      </c>
    </row>
    <row r="3373" spans="5:39" x14ac:dyDescent="0.2">
      <c r="E3373" s="47">
        <v>337</v>
      </c>
      <c r="F3373" s="47">
        <v>349</v>
      </c>
      <c r="G3373" s="47" t="s">
        <v>253</v>
      </c>
      <c r="H3373" s="47" t="s">
        <v>305</v>
      </c>
      <c r="I3373" s="47" t="s">
        <v>744</v>
      </c>
      <c r="J3373" s="533">
        <v>60000043</v>
      </c>
      <c r="K3373" s="14" t="s">
        <v>65</v>
      </c>
      <c r="L3373" s="14" t="s">
        <v>31</v>
      </c>
      <c r="M3373" s="45">
        <v>3373</v>
      </c>
      <c r="N3373" s="45">
        <v>1</v>
      </c>
      <c r="O3373" s="52">
        <v>0</v>
      </c>
      <c r="P3373" s="48">
        <v>-1330.248</v>
      </c>
      <c r="Q3373" s="12">
        <v>0</v>
      </c>
      <c r="R3373" s="46">
        <v>0</v>
      </c>
      <c r="T3373" s="59">
        <v>0</v>
      </c>
      <c r="U3373" s="14">
        <v>0</v>
      </c>
      <c r="V3373" s="59">
        <v>0</v>
      </c>
      <c r="X3373" s="46">
        <v>0</v>
      </c>
      <c r="Y3373" s="46">
        <v>0</v>
      </c>
      <c r="Z3373" s="46">
        <v>0</v>
      </c>
      <c r="AA3373" s="46">
        <v>0</v>
      </c>
      <c r="AB3373" s="46">
        <v>0</v>
      </c>
      <c r="AC3373" s="46">
        <v>0</v>
      </c>
      <c r="AD3373" s="46">
        <v>0</v>
      </c>
      <c r="AE3373" s="46">
        <v>0</v>
      </c>
      <c r="AF3373" s="46">
        <v>0</v>
      </c>
      <c r="AG3373" s="46">
        <v>0</v>
      </c>
      <c r="AH3373" s="46">
        <v>0</v>
      </c>
      <c r="AI3373" s="46">
        <v>0</v>
      </c>
      <c r="AJ3373" s="46">
        <v>0</v>
      </c>
      <c r="AK3373" s="46">
        <v>0</v>
      </c>
      <c r="AL3373" s="46">
        <v>0</v>
      </c>
      <c r="AM3373" s="46">
        <v>0</v>
      </c>
    </row>
    <row r="3374" spans="5:39" x14ac:dyDescent="0.2">
      <c r="E3374" s="47">
        <v>337</v>
      </c>
      <c r="F3374" s="47">
        <v>349</v>
      </c>
      <c r="G3374" s="47" t="s">
        <v>253</v>
      </c>
      <c r="H3374" s="47" t="s">
        <v>305</v>
      </c>
      <c r="I3374" s="47" t="s">
        <v>744</v>
      </c>
      <c r="J3374" s="533">
        <v>60000043</v>
      </c>
      <c r="K3374" s="14" t="s">
        <v>64</v>
      </c>
      <c r="L3374" s="14" t="s">
        <v>57</v>
      </c>
      <c r="M3374" s="45">
        <v>3374</v>
      </c>
      <c r="N3374" s="45">
        <v>1</v>
      </c>
      <c r="O3374" s="46">
        <v>0</v>
      </c>
      <c r="Q3374" s="12">
        <v>0</v>
      </c>
      <c r="T3374" s="59">
        <v>0</v>
      </c>
      <c r="U3374" s="14">
        <v>0</v>
      </c>
      <c r="V3374" s="59">
        <v>0</v>
      </c>
      <c r="X3374" s="46">
        <v>0</v>
      </c>
      <c r="Y3374" s="46">
        <v>0</v>
      </c>
      <c r="Z3374" s="46">
        <v>0</v>
      </c>
      <c r="AA3374" s="46">
        <v>0</v>
      </c>
      <c r="AB3374" s="46">
        <v>0</v>
      </c>
      <c r="AC3374" s="46">
        <v>0</v>
      </c>
      <c r="AD3374" s="46">
        <v>0</v>
      </c>
      <c r="AE3374" s="46">
        <v>0</v>
      </c>
      <c r="AF3374" s="46">
        <v>0</v>
      </c>
      <c r="AG3374" s="46">
        <v>2348.7600000000002</v>
      </c>
      <c r="AH3374" s="46">
        <v>4697.5200000000004</v>
      </c>
      <c r="AI3374" s="46">
        <v>7046.2800000000007</v>
      </c>
      <c r="AJ3374" s="46">
        <v>9395.0400000000009</v>
      </c>
      <c r="AK3374" s="46">
        <v>11743.800000000001</v>
      </c>
      <c r="AL3374" s="46">
        <v>0</v>
      </c>
      <c r="AM3374" s="46">
        <v>0</v>
      </c>
    </row>
    <row r="3375" spans="5:39" x14ac:dyDescent="0.2">
      <c r="E3375" s="47">
        <v>337</v>
      </c>
      <c r="F3375" s="47">
        <v>349</v>
      </c>
      <c r="G3375" s="47" t="s">
        <v>253</v>
      </c>
      <c r="H3375" s="47" t="s">
        <v>305</v>
      </c>
      <c r="I3375" s="47" t="s">
        <v>744</v>
      </c>
      <c r="J3375" s="533">
        <v>60000043</v>
      </c>
      <c r="K3375" s="14" t="s">
        <v>64</v>
      </c>
      <c r="L3375" s="14" t="s">
        <v>54</v>
      </c>
      <c r="M3375" s="45">
        <v>3375</v>
      </c>
      <c r="N3375" s="45">
        <v>1</v>
      </c>
      <c r="O3375" s="46">
        <v>0</v>
      </c>
      <c r="Q3375" s="12">
        <v>0</v>
      </c>
      <c r="T3375" s="59">
        <v>0</v>
      </c>
      <c r="U3375" s="14">
        <v>0</v>
      </c>
      <c r="V3375" s="59">
        <v>0</v>
      </c>
      <c r="X3375" s="46">
        <v>0</v>
      </c>
      <c r="Y3375" s="46">
        <v>0</v>
      </c>
      <c r="Z3375" s="46">
        <v>0</v>
      </c>
      <c r="AA3375" s="46">
        <v>0</v>
      </c>
      <c r="AB3375" s="46">
        <v>0</v>
      </c>
      <c r="AC3375" s="46">
        <v>0</v>
      </c>
      <c r="AD3375" s="46">
        <v>0</v>
      </c>
      <c r="AE3375" s="46">
        <v>0</v>
      </c>
      <c r="AF3375" s="46">
        <v>0</v>
      </c>
      <c r="AG3375" s="46">
        <v>0</v>
      </c>
      <c r="AH3375" s="46">
        <v>0</v>
      </c>
      <c r="AI3375" s="46">
        <v>10015.15</v>
      </c>
      <c r="AJ3375" s="46">
        <v>15016.54</v>
      </c>
      <c r="AK3375" s="46">
        <v>20151.66</v>
      </c>
      <c r="AL3375" s="46">
        <v>0</v>
      </c>
      <c r="AM3375" s="46">
        <v>0</v>
      </c>
    </row>
    <row r="3376" spans="5:39" x14ac:dyDescent="0.2">
      <c r="E3376" s="47">
        <v>337</v>
      </c>
      <c r="F3376" s="47">
        <v>349</v>
      </c>
      <c r="G3376" s="47" t="s">
        <v>253</v>
      </c>
      <c r="H3376" s="47" t="s">
        <v>305</v>
      </c>
      <c r="I3376" s="47" t="s">
        <v>744</v>
      </c>
      <c r="J3376" s="533">
        <v>60000043</v>
      </c>
      <c r="K3376" s="14" t="s">
        <v>64</v>
      </c>
      <c r="L3376" s="14" t="s">
        <v>58</v>
      </c>
      <c r="M3376" s="45">
        <v>3376</v>
      </c>
      <c r="N3376" s="45">
        <v>1</v>
      </c>
      <c r="O3376" s="46">
        <v>-3325.6199999999953</v>
      </c>
      <c r="Q3376" s="12">
        <v>0</v>
      </c>
      <c r="T3376" s="59">
        <v>0</v>
      </c>
      <c r="U3376" s="14">
        <v>0</v>
      </c>
      <c r="V3376" s="59">
        <v>0</v>
      </c>
      <c r="X3376" s="46">
        <v>0</v>
      </c>
      <c r="Y3376" s="46">
        <v>0</v>
      </c>
      <c r="Z3376" s="46">
        <v>0</v>
      </c>
      <c r="AA3376" s="46">
        <v>0</v>
      </c>
      <c r="AB3376" s="46">
        <v>0</v>
      </c>
      <c r="AC3376" s="46">
        <v>0</v>
      </c>
      <c r="AD3376" s="46">
        <v>0</v>
      </c>
      <c r="AE3376" s="46">
        <v>0</v>
      </c>
      <c r="AF3376" s="46">
        <v>0</v>
      </c>
      <c r="AG3376" s="46">
        <v>0</v>
      </c>
      <c r="AH3376" s="46">
        <v>0</v>
      </c>
      <c r="AI3376" s="46">
        <v>0</v>
      </c>
      <c r="AJ3376" s="46">
        <v>282</v>
      </c>
      <c r="AK3376" s="46">
        <v>564.00000000000364</v>
      </c>
      <c r="AL3376" s="46">
        <v>-3325.6199999999953</v>
      </c>
      <c r="AM3376" s="46">
        <v>-1995.3719999999958</v>
      </c>
    </row>
    <row r="3377" spans="5:39" x14ac:dyDescent="0.2">
      <c r="E3377" s="47">
        <v>337</v>
      </c>
      <c r="F3377" s="47">
        <v>349</v>
      </c>
      <c r="G3377" s="47" t="s">
        <v>253</v>
      </c>
      <c r="H3377" s="47" t="s">
        <v>305</v>
      </c>
      <c r="I3377" s="47" t="s">
        <v>744</v>
      </c>
      <c r="J3377" s="533">
        <v>60000043</v>
      </c>
      <c r="K3377" s="14" t="s">
        <v>67</v>
      </c>
      <c r="L3377" s="14" t="s">
        <v>67</v>
      </c>
      <c r="M3377" s="45">
        <v>3377</v>
      </c>
      <c r="N3377" s="45">
        <v>1</v>
      </c>
      <c r="O3377" s="53">
        <v>0</v>
      </c>
      <c r="P3377" s="54">
        <v>0</v>
      </c>
      <c r="Q3377" s="55">
        <v>0</v>
      </c>
      <c r="R3377" s="56">
        <v>0</v>
      </c>
      <c r="S3377" s="57">
        <v>0</v>
      </c>
      <c r="T3377" s="60">
        <v>0</v>
      </c>
      <c r="U3377" s="14">
        <v>0</v>
      </c>
      <c r="V3377" s="60">
        <v>0</v>
      </c>
      <c r="Y3377" s="46">
        <v>0</v>
      </c>
      <c r="Z3377" s="46">
        <v>0</v>
      </c>
      <c r="AA3377" s="46">
        <v>0</v>
      </c>
      <c r="AB3377" s="46">
        <v>0</v>
      </c>
      <c r="AC3377" s="46">
        <v>0</v>
      </c>
      <c r="AD3377" s="46">
        <v>0</v>
      </c>
      <c r="AE3377" s="46">
        <v>0</v>
      </c>
      <c r="AF3377" s="46">
        <v>0</v>
      </c>
      <c r="AG3377" s="46">
        <v>0</v>
      </c>
      <c r="AH3377" s="46">
        <v>0</v>
      </c>
      <c r="AI3377" s="46">
        <v>0</v>
      </c>
      <c r="AJ3377" s="46">
        <v>0</v>
      </c>
      <c r="AK3377" s="46">
        <v>0</v>
      </c>
      <c r="AL3377" s="46">
        <v>0</v>
      </c>
      <c r="AM3377" s="46">
        <v>0</v>
      </c>
    </row>
    <row r="3378" spans="5:39" x14ac:dyDescent="0.2">
      <c r="E3378" s="14">
        <v>338</v>
      </c>
      <c r="F3378" s="14">
        <v>350</v>
      </c>
      <c r="G3378" s="14" t="s">
        <v>253</v>
      </c>
      <c r="H3378" s="14" t="s">
        <v>306</v>
      </c>
      <c r="I3378" s="14" t="s">
        <v>745</v>
      </c>
      <c r="J3378" s="531">
        <v>60000044</v>
      </c>
      <c r="K3378" s="14" t="s">
        <v>59</v>
      </c>
      <c r="L3378" s="14" t="s">
        <v>57</v>
      </c>
      <c r="M3378" s="45">
        <v>3378</v>
      </c>
      <c r="N3378" s="45">
        <v>1</v>
      </c>
      <c r="O3378" s="46">
        <v>3094.24</v>
      </c>
      <c r="Q3378" s="12">
        <v>0</v>
      </c>
      <c r="T3378" s="59">
        <v>0</v>
      </c>
      <c r="U3378" s="14">
        <v>0</v>
      </c>
      <c r="V3378" s="59" t="s">
        <v>174</v>
      </c>
      <c r="Y3378" s="46">
        <v>0</v>
      </c>
      <c r="Z3378" s="46">
        <v>0</v>
      </c>
      <c r="AA3378" s="46">
        <v>0</v>
      </c>
      <c r="AB3378" s="46">
        <v>0</v>
      </c>
      <c r="AC3378" s="46">
        <v>0</v>
      </c>
      <c r="AD3378" s="46">
        <v>0</v>
      </c>
      <c r="AE3378" s="46">
        <v>0</v>
      </c>
      <c r="AF3378" s="46">
        <v>0</v>
      </c>
      <c r="AG3378" s="46">
        <v>3094.24</v>
      </c>
      <c r="AH3378" s="46">
        <v>3094.24</v>
      </c>
      <c r="AI3378" s="46">
        <v>3094.24</v>
      </c>
      <c r="AJ3378" s="46">
        <v>3094.24</v>
      </c>
      <c r="AK3378" s="46">
        <v>3094.24</v>
      </c>
      <c r="AL3378" s="46">
        <v>3094.24</v>
      </c>
      <c r="AM3378" s="46">
        <v>0</v>
      </c>
    </row>
    <row r="3379" spans="5:39" x14ac:dyDescent="0.2">
      <c r="E3379" s="47">
        <v>338</v>
      </c>
      <c r="F3379" s="47">
        <v>350</v>
      </c>
      <c r="G3379" s="47" t="s">
        <v>253</v>
      </c>
      <c r="H3379" s="47" t="s">
        <v>306</v>
      </c>
      <c r="I3379" s="47" t="s">
        <v>745</v>
      </c>
      <c r="J3379" s="533">
        <v>60000044</v>
      </c>
      <c r="K3379" s="14" t="s">
        <v>59</v>
      </c>
      <c r="L3379" s="14" t="s">
        <v>54</v>
      </c>
      <c r="M3379" s="45">
        <v>3379</v>
      </c>
      <c r="N3379" s="45">
        <v>1</v>
      </c>
      <c r="O3379" s="46">
        <v>6445.369999999999</v>
      </c>
      <c r="Q3379" s="12">
        <v>0</v>
      </c>
      <c r="T3379" s="59">
        <v>0</v>
      </c>
      <c r="U3379" s="14">
        <v>0</v>
      </c>
      <c r="V3379" s="59" t="s">
        <v>174</v>
      </c>
      <c r="Y3379" s="46">
        <v>0</v>
      </c>
      <c r="Z3379" s="46">
        <v>0</v>
      </c>
      <c r="AA3379" s="46">
        <v>0</v>
      </c>
      <c r="AB3379" s="46">
        <v>0</v>
      </c>
      <c r="AC3379" s="46">
        <v>0</v>
      </c>
      <c r="AD3379" s="46">
        <v>0</v>
      </c>
      <c r="AE3379" s="46">
        <v>0</v>
      </c>
      <c r="AF3379" s="46">
        <v>0</v>
      </c>
      <c r="AG3379" s="46">
        <v>0</v>
      </c>
      <c r="AH3379" s="46">
        <v>0</v>
      </c>
      <c r="AI3379" s="46">
        <v>15533.82</v>
      </c>
      <c r="AJ3379" s="46">
        <v>8444.52</v>
      </c>
      <c r="AK3379" s="46">
        <v>6742.4500000000007</v>
      </c>
      <c r="AL3379" s="46">
        <v>6445.369999999999</v>
      </c>
      <c r="AM3379" s="46">
        <v>0</v>
      </c>
    </row>
    <row r="3380" spans="5:39" x14ac:dyDescent="0.2">
      <c r="E3380" s="47">
        <v>338</v>
      </c>
      <c r="F3380" s="47">
        <v>350</v>
      </c>
      <c r="G3380" s="47" t="s">
        <v>253</v>
      </c>
      <c r="H3380" s="47" t="s">
        <v>306</v>
      </c>
      <c r="I3380" s="47" t="s">
        <v>745</v>
      </c>
      <c r="J3380" s="533">
        <v>60000044</v>
      </c>
      <c r="K3380" s="14" t="s">
        <v>59</v>
      </c>
      <c r="L3380" s="14" t="s">
        <v>58</v>
      </c>
      <c r="M3380" s="45">
        <v>3380</v>
      </c>
      <c r="N3380" s="45">
        <v>1</v>
      </c>
      <c r="O3380" s="46">
        <v>282.00000000000182</v>
      </c>
      <c r="Q3380" s="12">
        <v>0</v>
      </c>
      <c r="T3380" s="59">
        <v>0</v>
      </c>
      <c r="U3380" s="14">
        <v>0</v>
      </c>
      <c r="V3380" s="59" t="s">
        <v>174</v>
      </c>
      <c r="Y3380" s="46">
        <v>0</v>
      </c>
      <c r="Z3380" s="46">
        <v>0</v>
      </c>
      <c r="AA3380" s="46">
        <v>0</v>
      </c>
      <c r="AB3380" s="46">
        <v>0</v>
      </c>
      <c r="AC3380" s="46">
        <v>0</v>
      </c>
      <c r="AD3380" s="46">
        <v>0</v>
      </c>
      <c r="AE3380" s="46">
        <v>0</v>
      </c>
      <c r="AF3380" s="46">
        <v>0</v>
      </c>
      <c r="AG3380" s="46">
        <v>0</v>
      </c>
      <c r="AH3380" s="46">
        <v>0</v>
      </c>
      <c r="AI3380" s="46">
        <v>0</v>
      </c>
      <c r="AJ3380" s="46">
        <v>282</v>
      </c>
      <c r="AK3380" s="46">
        <v>282</v>
      </c>
      <c r="AL3380" s="46">
        <v>282.00000000000182</v>
      </c>
      <c r="AM3380" s="46">
        <v>0</v>
      </c>
    </row>
    <row r="3381" spans="5:39" x14ac:dyDescent="0.2">
      <c r="E3381" s="47">
        <v>338</v>
      </c>
      <c r="F3381" s="47">
        <v>350</v>
      </c>
      <c r="G3381" s="47" t="s">
        <v>253</v>
      </c>
      <c r="H3381" s="47" t="s">
        <v>306</v>
      </c>
      <c r="I3381" s="47" t="s">
        <v>745</v>
      </c>
      <c r="J3381" s="533">
        <v>60000044</v>
      </c>
      <c r="K3381" s="14" t="s">
        <v>59</v>
      </c>
      <c r="L3381" s="14" t="s">
        <v>31</v>
      </c>
      <c r="M3381" s="45">
        <v>3381</v>
      </c>
      <c r="N3381" s="45">
        <v>1</v>
      </c>
      <c r="O3381" s="48">
        <v>9821.61</v>
      </c>
      <c r="Q3381" s="12">
        <v>0</v>
      </c>
      <c r="R3381" s="46">
        <v>9429.6</v>
      </c>
      <c r="T3381" s="59">
        <v>0</v>
      </c>
      <c r="U3381" s="14">
        <v>0</v>
      </c>
      <c r="V3381" s="59" t="s">
        <v>174</v>
      </c>
      <c r="X3381" s="46">
        <v>0</v>
      </c>
      <c r="Y3381" s="46">
        <v>0</v>
      </c>
      <c r="Z3381" s="46">
        <v>0</v>
      </c>
      <c r="AA3381" s="46">
        <v>0</v>
      </c>
      <c r="AB3381" s="46">
        <v>0</v>
      </c>
      <c r="AC3381" s="46">
        <v>0</v>
      </c>
      <c r="AD3381" s="46">
        <v>0</v>
      </c>
      <c r="AE3381" s="46">
        <v>0</v>
      </c>
      <c r="AF3381" s="46">
        <v>0</v>
      </c>
      <c r="AG3381" s="46">
        <v>3094.24</v>
      </c>
      <c r="AH3381" s="46">
        <v>3094.24</v>
      </c>
      <c r="AI3381" s="46">
        <v>18628.059999999998</v>
      </c>
      <c r="AJ3381" s="46">
        <v>11820.76</v>
      </c>
      <c r="AK3381" s="46">
        <v>10118.69</v>
      </c>
      <c r="AL3381" s="46">
        <v>9821.61</v>
      </c>
      <c r="AM3381" s="46">
        <v>0</v>
      </c>
    </row>
    <row r="3382" spans="5:39" x14ac:dyDescent="0.2">
      <c r="E3382" s="47">
        <v>338</v>
      </c>
      <c r="F3382" s="47">
        <v>350</v>
      </c>
      <c r="G3382" s="47" t="s">
        <v>253</v>
      </c>
      <c r="H3382" s="47" t="s">
        <v>306</v>
      </c>
      <c r="I3382" s="47" t="s">
        <v>745</v>
      </c>
      <c r="J3382" s="533">
        <v>60000044</v>
      </c>
      <c r="K3382" s="14" t="s">
        <v>37</v>
      </c>
      <c r="L3382" s="14" t="s">
        <v>31</v>
      </c>
      <c r="M3382" s="45">
        <v>3382</v>
      </c>
      <c r="N3382" s="45">
        <v>1</v>
      </c>
      <c r="O3382" s="48">
        <v>10118.69</v>
      </c>
      <c r="P3382" s="48"/>
      <c r="Q3382" s="12">
        <v>0</v>
      </c>
      <c r="R3382" s="46">
        <v>7792.6650000000009</v>
      </c>
      <c r="T3382" s="59">
        <v>0</v>
      </c>
      <c r="U3382" s="14">
        <v>0</v>
      </c>
      <c r="V3382" s="59" t="s">
        <v>174</v>
      </c>
      <c r="Y3382" s="46">
        <v>0</v>
      </c>
      <c r="Z3382" s="46">
        <v>0</v>
      </c>
      <c r="AA3382" s="46">
        <v>0</v>
      </c>
      <c r="AB3382" s="46">
        <v>0</v>
      </c>
      <c r="AC3382" s="46">
        <v>0</v>
      </c>
      <c r="AD3382" s="46">
        <v>0</v>
      </c>
      <c r="AE3382" s="46">
        <v>0</v>
      </c>
      <c r="AF3382" s="46">
        <v>0</v>
      </c>
      <c r="AG3382" s="46">
        <v>0</v>
      </c>
      <c r="AH3382" s="46">
        <v>3094.24</v>
      </c>
      <c r="AI3382" s="46">
        <v>0</v>
      </c>
      <c r="AJ3382" s="46">
        <v>21722.3</v>
      </c>
      <c r="AK3382" s="46">
        <v>11820.76</v>
      </c>
      <c r="AL3382" s="46">
        <v>10118.69</v>
      </c>
      <c r="AM3382" s="46">
        <v>5892.9660000000003</v>
      </c>
    </row>
    <row r="3383" spans="5:39" x14ac:dyDescent="0.2">
      <c r="E3383" s="47">
        <v>338</v>
      </c>
      <c r="F3383" s="47">
        <v>350</v>
      </c>
      <c r="G3383" s="47" t="s">
        <v>253</v>
      </c>
      <c r="H3383" s="47" t="s">
        <v>306</v>
      </c>
      <c r="I3383" s="47" t="s">
        <v>745</v>
      </c>
      <c r="J3383" s="533">
        <v>60000044</v>
      </c>
      <c r="K3383" s="14" t="s">
        <v>65</v>
      </c>
      <c r="L3383" s="14" t="s">
        <v>31</v>
      </c>
      <c r="M3383" s="45">
        <v>3383</v>
      </c>
      <c r="N3383" s="45">
        <v>1</v>
      </c>
      <c r="O3383" s="52">
        <v>9821.6099999999933</v>
      </c>
      <c r="P3383" s="48">
        <v>5892.9660000000003</v>
      </c>
      <c r="Q3383" s="12">
        <v>0</v>
      </c>
      <c r="R3383" s="46">
        <v>1636.9349999999988</v>
      </c>
      <c r="T3383" s="59">
        <v>0</v>
      </c>
      <c r="U3383" s="14">
        <v>0</v>
      </c>
      <c r="V3383" s="59" t="s">
        <v>174</v>
      </c>
      <c r="X3383" s="46">
        <v>0</v>
      </c>
      <c r="Y3383" s="46">
        <v>0</v>
      </c>
      <c r="Z3383" s="46">
        <v>0</v>
      </c>
      <c r="AA3383" s="46">
        <v>0</v>
      </c>
      <c r="AB3383" s="46">
        <v>0</v>
      </c>
      <c r="AC3383" s="46">
        <v>0</v>
      </c>
      <c r="AD3383" s="46">
        <v>0</v>
      </c>
      <c r="AE3383" s="46">
        <v>0</v>
      </c>
      <c r="AF3383" s="46">
        <v>0</v>
      </c>
      <c r="AG3383" s="46">
        <v>0</v>
      </c>
      <c r="AH3383" s="46">
        <v>0</v>
      </c>
      <c r="AI3383" s="46">
        <v>0</v>
      </c>
      <c r="AJ3383" s="46">
        <v>0</v>
      </c>
      <c r="AK3383" s="46">
        <v>0</v>
      </c>
      <c r="AL3383" s="46">
        <v>9821.6099999999933</v>
      </c>
      <c r="AM3383" s="46">
        <v>0</v>
      </c>
    </row>
    <row r="3384" spans="5:39" x14ac:dyDescent="0.2">
      <c r="E3384" s="47">
        <v>338</v>
      </c>
      <c r="F3384" s="47">
        <v>350</v>
      </c>
      <c r="G3384" s="47" t="s">
        <v>253</v>
      </c>
      <c r="H3384" s="47" t="s">
        <v>306</v>
      </c>
      <c r="I3384" s="47" t="s">
        <v>745</v>
      </c>
      <c r="J3384" s="533">
        <v>60000044</v>
      </c>
      <c r="K3384" s="14" t="s">
        <v>64</v>
      </c>
      <c r="L3384" s="14" t="s">
        <v>57</v>
      </c>
      <c r="M3384" s="45">
        <v>3384</v>
      </c>
      <c r="N3384" s="45">
        <v>1</v>
      </c>
      <c r="O3384" s="46">
        <v>0</v>
      </c>
      <c r="Q3384" s="12">
        <v>0</v>
      </c>
      <c r="T3384" s="59">
        <v>0</v>
      </c>
      <c r="U3384" s="14">
        <v>0</v>
      </c>
      <c r="V3384" s="59" t="s">
        <v>174</v>
      </c>
      <c r="X3384" s="46">
        <v>0</v>
      </c>
      <c r="Y3384" s="46">
        <v>0</v>
      </c>
      <c r="Z3384" s="46">
        <v>0</v>
      </c>
      <c r="AA3384" s="46">
        <v>0</v>
      </c>
      <c r="AB3384" s="46">
        <v>0</v>
      </c>
      <c r="AC3384" s="46">
        <v>0</v>
      </c>
      <c r="AD3384" s="46">
        <v>0</v>
      </c>
      <c r="AE3384" s="46">
        <v>0</v>
      </c>
      <c r="AF3384" s="46">
        <v>0</v>
      </c>
      <c r="AG3384" s="46">
        <v>3094.24</v>
      </c>
      <c r="AH3384" s="46">
        <v>3094.24</v>
      </c>
      <c r="AI3384" s="46">
        <v>6188.48</v>
      </c>
      <c r="AJ3384" s="46">
        <v>0</v>
      </c>
      <c r="AK3384" s="46">
        <v>0</v>
      </c>
      <c r="AL3384" s="46">
        <v>0</v>
      </c>
      <c r="AM3384" s="46">
        <v>0</v>
      </c>
    </row>
    <row r="3385" spans="5:39" x14ac:dyDescent="0.2">
      <c r="E3385" s="47">
        <v>338</v>
      </c>
      <c r="F3385" s="47">
        <v>350</v>
      </c>
      <c r="G3385" s="47" t="s">
        <v>253</v>
      </c>
      <c r="H3385" s="47" t="s">
        <v>306</v>
      </c>
      <c r="I3385" s="47" t="s">
        <v>745</v>
      </c>
      <c r="J3385" s="533">
        <v>60000044</v>
      </c>
      <c r="K3385" s="14" t="s">
        <v>64</v>
      </c>
      <c r="L3385" s="14" t="s">
        <v>54</v>
      </c>
      <c r="M3385" s="45">
        <v>3385</v>
      </c>
      <c r="N3385" s="45">
        <v>1</v>
      </c>
      <c r="O3385" s="46">
        <v>8975.6099999999969</v>
      </c>
      <c r="Q3385" s="12">
        <v>0</v>
      </c>
      <c r="T3385" s="59">
        <v>0</v>
      </c>
      <c r="U3385" s="14">
        <v>0</v>
      </c>
      <c r="V3385" s="59" t="s">
        <v>174</v>
      </c>
      <c r="X3385" s="46">
        <v>0</v>
      </c>
      <c r="Y3385" s="46">
        <v>0</v>
      </c>
      <c r="Z3385" s="46">
        <v>0</v>
      </c>
      <c r="AA3385" s="46">
        <v>0</v>
      </c>
      <c r="AB3385" s="46">
        <v>0</v>
      </c>
      <c r="AC3385" s="46">
        <v>0</v>
      </c>
      <c r="AD3385" s="46">
        <v>0</v>
      </c>
      <c r="AE3385" s="46">
        <v>0</v>
      </c>
      <c r="AF3385" s="46">
        <v>0</v>
      </c>
      <c r="AG3385" s="46">
        <v>0</v>
      </c>
      <c r="AH3385" s="46">
        <v>0</v>
      </c>
      <c r="AI3385" s="46">
        <v>15533.82</v>
      </c>
      <c r="AJ3385" s="46">
        <v>11538.76</v>
      </c>
      <c r="AK3385" s="46">
        <v>9554.6899999999987</v>
      </c>
      <c r="AL3385" s="46">
        <v>8975.6099999999969</v>
      </c>
      <c r="AM3385" s="46">
        <v>3082.6439999999966</v>
      </c>
    </row>
    <row r="3386" spans="5:39" x14ac:dyDescent="0.2">
      <c r="E3386" s="47">
        <v>338</v>
      </c>
      <c r="F3386" s="47">
        <v>350</v>
      </c>
      <c r="G3386" s="47" t="s">
        <v>253</v>
      </c>
      <c r="H3386" s="47" t="s">
        <v>306</v>
      </c>
      <c r="I3386" s="47" t="s">
        <v>745</v>
      </c>
      <c r="J3386" s="533">
        <v>60000044</v>
      </c>
      <c r="K3386" s="14" t="s">
        <v>64</v>
      </c>
      <c r="L3386" s="14" t="s">
        <v>58</v>
      </c>
      <c r="M3386" s="45">
        <v>3386</v>
      </c>
      <c r="N3386" s="45">
        <v>1</v>
      </c>
      <c r="O3386" s="46">
        <v>845.99999999999636</v>
      </c>
      <c r="Q3386" s="12">
        <v>0</v>
      </c>
      <c r="T3386" s="59">
        <v>0</v>
      </c>
      <c r="U3386" s="14">
        <v>0</v>
      </c>
      <c r="V3386" s="59" t="s">
        <v>174</v>
      </c>
      <c r="X3386" s="46">
        <v>0</v>
      </c>
      <c r="Y3386" s="46">
        <v>0</v>
      </c>
      <c r="Z3386" s="46">
        <v>0</v>
      </c>
      <c r="AA3386" s="46">
        <v>0</v>
      </c>
      <c r="AB3386" s="46">
        <v>0</v>
      </c>
      <c r="AC3386" s="46">
        <v>0</v>
      </c>
      <c r="AD3386" s="46">
        <v>0</v>
      </c>
      <c r="AE3386" s="46">
        <v>0</v>
      </c>
      <c r="AF3386" s="46">
        <v>0</v>
      </c>
      <c r="AG3386" s="46">
        <v>0</v>
      </c>
      <c r="AH3386" s="46">
        <v>0</v>
      </c>
      <c r="AI3386" s="46">
        <v>0</v>
      </c>
      <c r="AJ3386" s="46">
        <v>281.99999999999454</v>
      </c>
      <c r="AK3386" s="46">
        <v>563.99999999999636</v>
      </c>
      <c r="AL3386" s="46">
        <v>845.99999999999636</v>
      </c>
      <c r="AM3386" s="46">
        <v>845.99999999999636</v>
      </c>
    </row>
    <row r="3387" spans="5:39" x14ac:dyDescent="0.2">
      <c r="E3387" s="47">
        <v>338</v>
      </c>
      <c r="F3387" s="47">
        <v>350</v>
      </c>
      <c r="G3387" s="47" t="s">
        <v>253</v>
      </c>
      <c r="H3387" s="47" t="s">
        <v>306</v>
      </c>
      <c r="I3387" s="47" t="s">
        <v>745</v>
      </c>
      <c r="J3387" s="533">
        <v>60000044</v>
      </c>
      <c r="K3387" s="14" t="s">
        <v>67</v>
      </c>
      <c r="L3387" s="14" t="s">
        <v>67</v>
      </c>
      <c r="M3387" s="45">
        <v>3387</v>
      </c>
      <c r="N3387" s="45">
        <v>1</v>
      </c>
      <c r="O3387" s="53">
        <v>0</v>
      </c>
      <c r="P3387" s="54">
        <v>0</v>
      </c>
      <c r="Q3387" s="55">
        <v>0</v>
      </c>
      <c r="R3387" s="56">
        <v>0</v>
      </c>
      <c r="S3387" s="57">
        <v>0</v>
      </c>
      <c r="T3387" s="60">
        <v>0</v>
      </c>
      <c r="U3387" s="14">
        <v>0</v>
      </c>
      <c r="V3387" s="60" t="s">
        <v>174</v>
      </c>
      <c r="Y3387" s="46">
        <v>0</v>
      </c>
      <c r="Z3387" s="46">
        <v>0</v>
      </c>
      <c r="AA3387" s="46">
        <v>0</v>
      </c>
      <c r="AB3387" s="46">
        <v>0</v>
      </c>
      <c r="AC3387" s="46">
        <v>0</v>
      </c>
      <c r="AD3387" s="46">
        <v>0</v>
      </c>
      <c r="AE3387" s="46">
        <v>0</v>
      </c>
      <c r="AF3387" s="46">
        <v>0</v>
      </c>
      <c r="AG3387" s="46">
        <v>0</v>
      </c>
      <c r="AH3387" s="46">
        <v>0</v>
      </c>
      <c r="AI3387" s="46">
        <v>0</v>
      </c>
      <c r="AJ3387" s="46">
        <v>0</v>
      </c>
      <c r="AK3387" s="46">
        <v>0</v>
      </c>
      <c r="AL3387" s="46">
        <v>0</v>
      </c>
      <c r="AM3387" s="46">
        <v>0</v>
      </c>
    </row>
    <row r="3388" spans="5:39" x14ac:dyDescent="0.2">
      <c r="E3388" s="14">
        <v>339</v>
      </c>
      <c r="F3388" s="14">
        <v>351</v>
      </c>
      <c r="G3388" s="14" t="s">
        <v>253</v>
      </c>
      <c r="H3388" s="14" t="s">
        <v>346</v>
      </c>
      <c r="I3388" s="14" t="s">
        <v>746</v>
      </c>
      <c r="J3388" s="531">
        <v>60000045</v>
      </c>
      <c r="K3388" s="14" t="s">
        <v>59</v>
      </c>
      <c r="L3388" s="14" t="s">
        <v>57</v>
      </c>
      <c r="M3388" s="45">
        <v>3388</v>
      </c>
      <c r="N3388" s="45">
        <v>1</v>
      </c>
      <c r="O3388" s="46">
        <v>1640.73</v>
      </c>
      <c r="Q3388" s="12">
        <v>0</v>
      </c>
      <c r="T3388" s="59">
        <v>0</v>
      </c>
      <c r="U3388" s="14">
        <v>0</v>
      </c>
      <c r="V3388" s="59" t="s">
        <v>174</v>
      </c>
      <c r="Y3388" s="46">
        <v>0</v>
      </c>
      <c r="Z3388" s="46">
        <v>0</v>
      </c>
      <c r="AA3388" s="46">
        <v>0</v>
      </c>
      <c r="AB3388" s="46">
        <v>0</v>
      </c>
      <c r="AC3388" s="46">
        <v>0</v>
      </c>
      <c r="AD3388" s="46">
        <v>0</v>
      </c>
      <c r="AE3388" s="46">
        <v>0</v>
      </c>
      <c r="AF3388" s="46">
        <v>0</v>
      </c>
      <c r="AG3388" s="46">
        <v>1640.73</v>
      </c>
      <c r="AH3388" s="46">
        <v>1640.73</v>
      </c>
      <c r="AI3388" s="46">
        <v>1640.73</v>
      </c>
      <c r="AJ3388" s="46">
        <v>1640.73</v>
      </c>
      <c r="AK3388" s="46">
        <v>1640.73</v>
      </c>
      <c r="AL3388" s="46">
        <v>1640.73</v>
      </c>
      <c r="AM3388" s="46">
        <v>0</v>
      </c>
    </row>
    <row r="3389" spans="5:39" x14ac:dyDescent="0.2">
      <c r="E3389" s="47">
        <v>339</v>
      </c>
      <c r="F3389" s="47">
        <v>351</v>
      </c>
      <c r="G3389" s="47" t="s">
        <v>253</v>
      </c>
      <c r="H3389" s="47" t="s">
        <v>346</v>
      </c>
      <c r="I3389" s="47" t="s">
        <v>746</v>
      </c>
      <c r="J3389" s="533">
        <v>60000045</v>
      </c>
      <c r="K3389" s="14" t="s">
        <v>59</v>
      </c>
      <c r="L3389" s="14" t="s">
        <v>54</v>
      </c>
      <c r="M3389" s="45">
        <v>3389</v>
      </c>
      <c r="N3389" s="45">
        <v>1</v>
      </c>
      <c r="O3389" s="46">
        <v>2674.93</v>
      </c>
      <c r="Q3389" s="12">
        <v>0</v>
      </c>
      <c r="T3389" s="59">
        <v>0</v>
      </c>
      <c r="U3389" s="14">
        <v>0</v>
      </c>
      <c r="V3389" s="59" t="s">
        <v>174</v>
      </c>
      <c r="Y3389" s="46">
        <v>0</v>
      </c>
      <c r="Z3389" s="46">
        <v>0</v>
      </c>
      <c r="AA3389" s="46">
        <v>0</v>
      </c>
      <c r="AB3389" s="46">
        <v>0</v>
      </c>
      <c r="AC3389" s="46">
        <v>0</v>
      </c>
      <c r="AD3389" s="46">
        <v>0</v>
      </c>
      <c r="AE3389" s="46">
        <v>0</v>
      </c>
      <c r="AF3389" s="46">
        <v>0</v>
      </c>
      <c r="AG3389" s="46">
        <v>0</v>
      </c>
      <c r="AH3389" s="46">
        <v>0</v>
      </c>
      <c r="AI3389" s="46">
        <v>3242.25</v>
      </c>
      <c r="AJ3389" s="46">
        <v>1904.8799999999999</v>
      </c>
      <c r="AK3389" s="46">
        <v>3753.7</v>
      </c>
      <c r="AL3389" s="46">
        <v>2674.93</v>
      </c>
      <c r="AM3389" s="46">
        <v>0</v>
      </c>
    </row>
    <row r="3390" spans="5:39" x14ac:dyDescent="0.2">
      <c r="E3390" s="47">
        <v>339</v>
      </c>
      <c r="F3390" s="47">
        <v>351</v>
      </c>
      <c r="G3390" s="47" t="s">
        <v>253</v>
      </c>
      <c r="H3390" s="47" t="s">
        <v>346</v>
      </c>
      <c r="I3390" s="47" t="s">
        <v>746</v>
      </c>
      <c r="J3390" s="533">
        <v>60000045</v>
      </c>
      <c r="K3390" s="14" t="s">
        <v>59</v>
      </c>
      <c r="L3390" s="14" t="s">
        <v>58</v>
      </c>
      <c r="M3390" s="45">
        <v>3390</v>
      </c>
      <c r="N3390" s="45">
        <v>1</v>
      </c>
      <c r="O3390" s="46">
        <v>282</v>
      </c>
      <c r="Q3390" s="12">
        <v>0</v>
      </c>
      <c r="T3390" s="59">
        <v>0</v>
      </c>
      <c r="U3390" s="14">
        <v>0</v>
      </c>
      <c r="V3390" s="59" t="s">
        <v>174</v>
      </c>
      <c r="Y3390" s="46">
        <v>0</v>
      </c>
      <c r="Z3390" s="46">
        <v>0</v>
      </c>
      <c r="AA3390" s="46">
        <v>0</v>
      </c>
      <c r="AB3390" s="46">
        <v>0</v>
      </c>
      <c r="AC3390" s="46">
        <v>0</v>
      </c>
      <c r="AD3390" s="46">
        <v>0</v>
      </c>
      <c r="AE3390" s="46">
        <v>0</v>
      </c>
      <c r="AF3390" s="46">
        <v>0</v>
      </c>
      <c r="AG3390" s="46">
        <v>0</v>
      </c>
      <c r="AH3390" s="46">
        <v>0</v>
      </c>
      <c r="AI3390" s="46">
        <v>0</v>
      </c>
      <c r="AJ3390" s="46">
        <v>282.00000000000023</v>
      </c>
      <c r="AK3390" s="46">
        <v>282.00000000000045</v>
      </c>
      <c r="AL3390" s="46">
        <v>282</v>
      </c>
      <c r="AM3390" s="46">
        <v>0</v>
      </c>
    </row>
    <row r="3391" spans="5:39" x14ac:dyDescent="0.2">
      <c r="E3391" s="47">
        <v>339</v>
      </c>
      <c r="F3391" s="47">
        <v>351</v>
      </c>
      <c r="G3391" s="47" t="s">
        <v>253</v>
      </c>
      <c r="H3391" s="47" t="s">
        <v>346</v>
      </c>
      <c r="I3391" s="47" t="s">
        <v>746</v>
      </c>
      <c r="J3391" s="533">
        <v>60000045</v>
      </c>
      <c r="K3391" s="14" t="s">
        <v>59</v>
      </c>
      <c r="L3391" s="14" t="s">
        <v>31</v>
      </c>
      <c r="M3391" s="45">
        <v>3391</v>
      </c>
      <c r="N3391" s="45">
        <v>1</v>
      </c>
      <c r="O3391" s="48">
        <v>4597.66</v>
      </c>
      <c r="Q3391" s="12">
        <v>0</v>
      </c>
      <c r="R3391" s="46">
        <v>3711.0233333333331</v>
      </c>
      <c r="T3391" s="59">
        <v>0</v>
      </c>
      <c r="U3391" s="14">
        <v>0</v>
      </c>
      <c r="V3391" s="59" t="s">
        <v>174</v>
      </c>
      <c r="X3391" s="46">
        <v>0</v>
      </c>
      <c r="Y3391" s="46">
        <v>0</v>
      </c>
      <c r="Z3391" s="46">
        <v>0</v>
      </c>
      <c r="AA3391" s="46">
        <v>0</v>
      </c>
      <c r="AB3391" s="46">
        <v>0</v>
      </c>
      <c r="AC3391" s="46">
        <v>0</v>
      </c>
      <c r="AD3391" s="46">
        <v>0</v>
      </c>
      <c r="AE3391" s="46">
        <v>0</v>
      </c>
      <c r="AF3391" s="46">
        <v>0</v>
      </c>
      <c r="AG3391" s="46">
        <v>1640.73</v>
      </c>
      <c r="AH3391" s="46">
        <v>1640.73</v>
      </c>
      <c r="AI3391" s="46">
        <v>4882.9799999999996</v>
      </c>
      <c r="AJ3391" s="46">
        <v>3827.6099999999997</v>
      </c>
      <c r="AK3391" s="46">
        <v>5676.43</v>
      </c>
      <c r="AL3391" s="46">
        <v>4597.66</v>
      </c>
      <c r="AM3391" s="46">
        <v>0</v>
      </c>
    </row>
    <row r="3392" spans="5:39" x14ac:dyDescent="0.2">
      <c r="E3392" s="47">
        <v>339</v>
      </c>
      <c r="F3392" s="47">
        <v>351</v>
      </c>
      <c r="G3392" s="47" t="s">
        <v>253</v>
      </c>
      <c r="H3392" s="47" t="s">
        <v>346</v>
      </c>
      <c r="I3392" s="47" t="s">
        <v>746</v>
      </c>
      <c r="J3392" s="533">
        <v>60000045</v>
      </c>
      <c r="K3392" s="14" t="s">
        <v>37</v>
      </c>
      <c r="L3392" s="14" t="s">
        <v>31</v>
      </c>
      <c r="M3392" s="45">
        <v>3392</v>
      </c>
      <c r="N3392" s="45">
        <v>1</v>
      </c>
      <c r="O3392" s="48">
        <v>0</v>
      </c>
      <c r="P3392" s="48"/>
      <c r="Q3392" s="12">
        <v>0</v>
      </c>
      <c r="R3392" s="46">
        <v>2944.7466666666664</v>
      </c>
      <c r="T3392" s="59">
        <v>0</v>
      </c>
      <c r="U3392" s="14">
        <v>0</v>
      </c>
      <c r="V3392" s="59" t="s">
        <v>174</v>
      </c>
      <c r="Y3392" s="46">
        <v>0</v>
      </c>
      <c r="Z3392" s="46">
        <v>0</v>
      </c>
      <c r="AA3392" s="46">
        <v>0</v>
      </c>
      <c r="AB3392" s="46">
        <v>0</v>
      </c>
      <c r="AC3392" s="46">
        <v>0</v>
      </c>
      <c r="AD3392" s="46">
        <v>0</v>
      </c>
      <c r="AE3392" s="46">
        <v>0</v>
      </c>
      <c r="AF3392" s="46">
        <v>0</v>
      </c>
      <c r="AG3392" s="46">
        <v>0</v>
      </c>
      <c r="AH3392" s="46">
        <v>1640.73</v>
      </c>
      <c r="AI3392" s="46">
        <v>1640.73</v>
      </c>
      <c r="AJ3392" s="46">
        <v>8710.59</v>
      </c>
      <c r="AK3392" s="46">
        <v>5676.43</v>
      </c>
      <c r="AL3392" s="46">
        <v>0</v>
      </c>
      <c r="AM3392" s="46">
        <v>3678.1280000000002</v>
      </c>
    </row>
    <row r="3393" spans="5:39" x14ac:dyDescent="0.2">
      <c r="E3393" s="47">
        <v>339</v>
      </c>
      <c r="F3393" s="47">
        <v>351</v>
      </c>
      <c r="G3393" s="47" t="s">
        <v>253</v>
      </c>
      <c r="H3393" s="47" t="s">
        <v>346</v>
      </c>
      <c r="I3393" s="47" t="s">
        <v>746</v>
      </c>
      <c r="J3393" s="533">
        <v>60000045</v>
      </c>
      <c r="K3393" s="14" t="s">
        <v>65</v>
      </c>
      <c r="L3393" s="14" t="s">
        <v>31</v>
      </c>
      <c r="M3393" s="45">
        <v>3393</v>
      </c>
      <c r="N3393" s="45">
        <v>1</v>
      </c>
      <c r="O3393" s="52">
        <v>4597.66</v>
      </c>
      <c r="P3393" s="48">
        <v>3678.1280000000002</v>
      </c>
      <c r="Q3393" s="12">
        <v>0</v>
      </c>
      <c r="R3393" s="46">
        <v>766.27666666666664</v>
      </c>
      <c r="T3393" s="59">
        <v>0</v>
      </c>
      <c r="U3393" s="14">
        <v>0</v>
      </c>
      <c r="V3393" s="59" t="s">
        <v>174</v>
      </c>
      <c r="X3393" s="46">
        <v>0</v>
      </c>
      <c r="Y3393" s="46">
        <v>0</v>
      </c>
      <c r="Z3393" s="46">
        <v>0</v>
      </c>
      <c r="AA3393" s="46">
        <v>0</v>
      </c>
      <c r="AB3393" s="46">
        <v>0</v>
      </c>
      <c r="AC3393" s="46">
        <v>0</v>
      </c>
      <c r="AD3393" s="46">
        <v>0</v>
      </c>
      <c r="AE3393" s="46">
        <v>0</v>
      </c>
      <c r="AF3393" s="46">
        <v>0</v>
      </c>
      <c r="AG3393" s="46">
        <v>0</v>
      </c>
      <c r="AH3393" s="46">
        <v>0</v>
      </c>
      <c r="AI3393" s="46">
        <v>0</v>
      </c>
      <c r="AJ3393" s="46">
        <v>0</v>
      </c>
      <c r="AK3393" s="46">
        <v>0</v>
      </c>
      <c r="AL3393" s="46">
        <v>4597.66</v>
      </c>
      <c r="AM3393" s="46">
        <v>0</v>
      </c>
    </row>
    <row r="3394" spans="5:39" x14ac:dyDescent="0.2">
      <c r="E3394" s="47">
        <v>339</v>
      </c>
      <c r="F3394" s="47">
        <v>351</v>
      </c>
      <c r="G3394" s="47" t="s">
        <v>253</v>
      </c>
      <c r="H3394" s="47" t="s">
        <v>346</v>
      </c>
      <c r="I3394" s="47" t="s">
        <v>746</v>
      </c>
      <c r="J3394" s="533">
        <v>60000045</v>
      </c>
      <c r="K3394" s="14" t="s">
        <v>64</v>
      </c>
      <c r="L3394" s="14" t="s">
        <v>57</v>
      </c>
      <c r="M3394" s="45">
        <v>3394</v>
      </c>
      <c r="N3394" s="45">
        <v>1</v>
      </c>
      <c r="O3394" s="46">
        <v>1640.73</v>
      </c>
      <c r="Q3394" s="12">
        <v>0</v>
      </c>
      <c r="T3394" s="59">
        <v>0</v>
      </c>
      <c r="U3394" s="14">
        <v>0</v>
      </c>
      <c r="V3394" s="59" t="s">
        <v>174</v>
      </c>
      <c r="X3394" s="46">
        <v>0</v>
      </c>
      <c r="Y3394" s="46">
        <v>0</v>
      </c>
      <c r="Z3394" s="46">
        <v>0</v>
      </c>
      <c r="AA3394" s="46">
        <v>0</v>
      </c>
      <c r="AB3394" s="46">
        <v>0</v>
      </c>
      <c r="AC3394" s="46">
        <v>0</v>
      </c>
      <c r="AD3394" s="46">
        <v>0</v>
      </c>
      <c r="AE3394" s="46">
        <v>0</v>
      </c>
      <c r="AF3394" s="46">
        <v>0</v>
      </c>
      <c r="AG3394" s="46">
        <v>1640.73</v>
      </c>
      <c r="AH3394" s="46">
        <v>1640.73</v>
      </c>
      <c r="AI3394" s="46">
        <v>1640.73</v>
      </c>
      <c r="AJ3394" s="46">
        <v>0</v>
      </c>
      <c r="AK3394" s="46">
        <v>0</v>
      </c>
      <c r="AL3394" s="46">
        <v>1640.73</v>
      </c>
      <c r="AM3394" s="46">
        <v>0</v>
      </c>
    </row>
    <row r="3395" spans="5:39" x14ac:dyDescent="0.2">
      <c r="E3395" s="47">
        <v>339</v>
      </c>
      <c r="F3395" s="47">
        <v>351</v>
      </c>
      <c r="G3395" s="47" t="s">
        <v>253</v>
      </c>
      <c r="H3395" s="47" t="s">
        <v>346</v>
      </c>
      <c r="I3395" s="47" t="s">
        <v>746</v>
      </c>
      <c r="J3395" s="533">
        <v>60000045</v>
      </c>
      <c r="K3395" s="14" t="s">
        <v>64</v>
      </c>
      <c r="L3395" s="14" t="s">
        <v>54</v>
      </c>
      <c r="M3395" s="45">
        <v>3395</v>
      </c>
      <c r="N3395" s="45">
        <v>1</v>
      </c>
      <c r="O3395" s="46">
        <v>2674.93</v>
      </c>
      <c r="Q3395" s="12">
        <v>0</v>
      </c>
      <c r="T3395" s="59">
        <v>0</v>
      </c>
      <c r="U3395" s="14">
        <v>0</v>
      </c>
      <c r="V3395" s="59" t="s">
        <v>174</v>
      </c>
      <c r="X3395" s="46">
        <v>0</v>
      </c>
      <c r="Y3395" s="46">
        <v>0</v>
      </c>
      <c r="Z3395" s="46">
        <v>0</v>
      </c>
      <c r="AA3395" s="46">
        <v>0</v>
      </c>
      <c r="AB3395" s="46">
        <v>0</v>
      </c>
      <c r="AC3395" s="46">
        <v>0</v>
      </c>
      <c r="AD3395" s="46">
        <v>0</v>
      </c>
      <c r="AE3395" s="46">
        <v>0</v>
      </c>
      <c r="AF3395" s="46">
        <v>0</v>
      </c>
      <c r="AG3395" s="46">
        <v>0</v>
      </c>
      <c r="AH3395" s="46">
        <v>0</v>
      </c>
      <c r="AI3395" s="46">
        <v>3242.25</v>
      </c>
      <c r="AJ3395" s="46">
        <v>0</v>
      </c>
      <c r="AK3395" s="46">
        <v>0</v>
      </c>
      <c r="AL3395" s="46">
        <v>2674.93</v>
      </c>
      <c r="AM3395" s="46">
        <v>637.5319999999997</v>
      </c>
    </row>
    <row r="3396" spans="5:39" x14ac:dyDescent="0.2">
      <c r="E3396" s="47">
        <v>339</v>
      </c>
      <c r="F3396" s="47">
        <v>351</v>
      </c>
      <c r="G3396" s="47" t="s">
        <v>253</v>
      </c>
      <c r="H3396" s="47" t="s">
        <v>346</v>
      </c>
      <c r="I3396" s="47" t="s">
        <v>746</v>
      </c>
      <c r="J3396" s="533">
        <v>60000045</v>
      </c>
      <c r="K3396" s="14" t="s">
        <v>64</v>
      </c>
      <c r="L3396" s="14" t="s">
        <v>58</v>
      </c>
      <c r="M3396" s="45">
        <v>3396</v>
      </c>
      <c r="N3396" s="45">
        <v>1</v>
      </c>
      <c r="O3396" s="46">
        <v>282</v>
      </c>
      <c r="Q3396" s="12">
        <v>0</v>
      </c>
      <c r="T3396" s="59">
        <v>0</v>
      </c>
      <c r="U3396" s="14">
        <v>0</v>
      </c>
      <c r="V3396" s="59" t="s">
        <v>174</v>
      </c>
      <c r="X3396" s="46">
        <v>0</v>
      </c>
      <c r="Y3396" s="46">
        <v>0</v>
      </c>
      <c r="Z3396" s="46">
        <v>0</v>
      </c>
      <c r="AA3396" s="46">
        <v>0</v>
      </c>
      <c r="AB3396" s="46">
        <v>0</v>
      </c>
      <c r="AC3396" s="46">
        <v>0</v>
      </c>
      <c r="AD3396" s="46">
        <v>0</v>
      </c>
      <c r="AE3396" s="46">
        <v>0</v>
      </c>
      <c r="AF3396" s="46">
        <v>0</v>
      </c>
      <c r="AG3396" s="46">
        <v>0</v>
      </c>
      <c r="AH3396" s="46">
        <v>0</v>
      </c>
      <c r="AI3396" s="46">
        <v>0</v>
      </c>
      <c r="AJ3396" s="46">
        <v>0</v>
      </c>
      <c r="AK3396" s="46">
        <v>0</v>
      </c>
      <c r="AL3396" s="46">
        <v>282</v>
      </c>
      <c r="AM3396" s="46">
        <v>281.99999999999955</v>
      </c>
    </row>
    <row r="3397" spans="5:39" x14ac:dyDescent="0.2">
      <c r="E3397" s="47">
        <v>339</v>
      </c>
      <c r="F3397" s="47">
        <v>351</v>
      </c>
      <c r="G3397" s="47" t="s">
        <v>253</v>
      </c>
      <c r="H3397" s="47" t="s">
        <v>346</v>
      </c>
      <c r="I3397" s="47" t="s">
        <v>746</v>
      </c>
      <c r="J3397" s="533">
        <v>60000045</v>
      </c>
      <c r="K3397" s="14" t="s">
        <v>67</v>
      </c>
      <c r="L3397" s="14" t="s">
        <v>67</v>
      </c>
      <c r="M3397" s="45">
        <v>3397</v>
      </c>
      <c r="N3397" s="45">
        <v>1</v>
      </c>
      <c r="O3397" s="53">
        <v>0</v>
      </c>
      <c r="P3397" s="54">
        <v>0</v>
      </c>
      <c r="Q3397" s="55">
        <v>0</v>
      </c>
      <c r="R3397" s="56">
        <v>0</v>
      </c>
      <c r="S3397" s="57">
        <v>0</v>
      </c>
      <c r="T3397" s="60">
        <v>0</v>
      </c>
      <c r="U3397" s="14">
        <v>0</v>
      </c>
      <c r="V3397" s="60" t="s">
        <v>174</v>
      </c>
      <c r="Y3397" s="46">
        <v>0</v>
      </c>
      <c r="Z3397" s="46">
        <v>0</v>
      </c>
      <c r="AA3397" s="46">
        <v>0</v>
      </c>
      <c r="AB3397" s="46">
        <v>0</v>
      </c>
      <c r="AC3397" s="46">
        <v>0</v>
      </c>
      <c r="AD3397" s="46">
        <v>0</v>
      </c>
      <c r="AE3397" s="46">
        <v>0</v>
      </c>
      <c r="AF3397" s="46">
        <v>0</v>
      </c>
      <c r="AG3397" s="46">
        <v>0</v>
      </c>
      <c r="AH3397" s="46">
        <v>0</v>
      </c>
      <c r="AI3397" s="46">
        <v>0</v>
      </c>
      <c r="AJ3397" s="46">
        <v>0</v>
      </c>
      <c r="AK3397" s="46">
        <v>0</v>
      </c>
      <c r="AL3397" s="46">
        <v>0</v>
      </c>
      <c r="AM3397" s="46">
        <v>0</v>
      </c>
    </row>
    <row r="3398" spans="5:39" x14ac:dyDescent="0.2">
      <c r="E3398" s="14">
        <v>340</v>
      </c>
      <c r="F3398" s="14">
        <v>352</v>
      </c>
      <c r="G3398" s="14" t="s">
        <v>253</v>
      </c>
      <c r="H3398" s="14" t="s">
        <v>307</v>
      </c>
      <c r="I3398" s="14" t="s">
        <v>747</v>
      </c>
      <c r="J3398" s="531">
        <v>60000046</v>
      </c>
      <c r="K3398" s="14" t="s">
        <v>59</v>
      </c>
      <c r="L3398" s="14" t="s">
        <v>57</v>
      </c>
      <c r="M3398" s="45">
        <v>3398</v>
      </c>
      <c r="N3398" s="45">
        <v>1</v>
      </c>
      <c r="O3398" s="46">
        <v>1736.04</v>
      </c>
      <c r="Q3398" s="12">
        <v>0</v>
      </c>
      <c r="T3398" s="59">
        <v>0</v>
      </c>
      <c r="U3398" s="14">
        <v>0</v>
      </c>
      <c r="V3398" s="59">
        <v>0</v>
      </c>
      <c r="Y3398" s="46">
        <v>0</v>
      </c>
      <c r="Z3398" s="46">
        <v>0</v>
      </c>
      <c r="AA3398" s="46">
        <v>0</v>
      </c>
      <c r="AB3398" s="46">
        <v>0</v>
      </c>
      <c r="AC3398" s="46">
        <v>0</v>
      </c>
      <c r="AD3398" s="46">
        <v>0</v>
      </c>
      <c r="AE3398" s="46">
        <v>0</v>
      </c>
      <c r="AF3398" s="46">
        <v>0</v>
      </c>
      <c r="AG3398" s="46">
        <v>1736.04</v>
      </c>
      <c r="AH3398" s="46">
        <v>1736.04</v>
      </c>
      <c r="AI3398" s="46">
        <v>1736.04</v>
      </c>
      <c r="AJ3398" s="46">
        <v>1736.04</v>
      </c>
      <c r="AK3398" s="46">
        <v>1736.04</v>
      </c>
      <c r="AL3398" s="46">
        <v>1736.04</v>
      </c>
      <c r="AM3398" s="46">
        <v>0</v>
      </c>
    </row>
    <row r="3399" spans="5:39" x14ac:dyDescent="0.2">
      <c r="E3399" s="47">
        <v>340</v>
      </c>
      <c r="F3399" s="47">
        <v>352</v>
      </c>
      <c r="G3399" s="47" t="s">
        <v>253</v>
      </c>
      <c r="H3399" s="47" t="s">
        <v>307</v>
      </c>
      <c r="I3399" s="47" t="s">
        <v>747</v>
      </c>
      <c r="J3399" s="533">
        <v>60000046</v>
      </c>
      <c r="K3399" s="14" t="s">
        <v>59</v>
      </c>
      <c r="L3399" s="14" t="s">
        <v>54</v>
      </c>
      <c r="M3399" s="45">
        <v>3399</v>
      </c>
      <c r="N3399" s="45">
        <v>1</v>
      </c>
      <c r="O3399" s="46">
        <v>158.06</v>
      </c>
      <c r="Q3399" s="12">
        <v>0</v>
      </c>
      <c r="T3399" s="59">
        <v>0</v>
      </c>
      <c r="U3399" s="14">
        <v>0</v>
      </c>
      <c r="V3399" s="59">
        <v>0</v>
      </c>
      <c r="Y3399" s="46">
        <v>0</v>
      </c>
      <c r="Z3399" s="46">
        <v>0</v>
      </c>
      <c r="AA3399" s="46">
        <v>0</v>
      </c>
      <c r="AB3399" s="46">
        <v>0</v>
      </c>
      <c r="AC3399" s="46">
        <v>0</v>
      </c>
      <c r="AD3399" s="46">
        <v>0</v>
      </c>
      <c r="AE3399" s="46">
        <v>0</v>
      </c>
      <c r="AF3399" s="46">
        <v>0</v>
      </c>
      <c r="AG3399" s="46">
        <v>0</v>
      </c>
      <c r="AH3399" s="46">
        <v>0</v>
      </c>
      <c r="AI3399" s="46">
        <v>7761.2499999999991</v>
      </c>
      <c r="AJ3399" s="46">
        <v>-7751.8499999999995</v>
      </c>
      <c r="AK3399" s="46">
        <v>157.19</v>
      </c>
      <c r="AL3399" s="46">
        <v>158.06</v>
      </c>
      <c r="AM3399" s="46">
        <v>0</v>
      </c>
    </row>
    <row r="3400" spans="5:39" x14ac:dyDescent="0.2">
      <c r="E3400" s="47">
        <v>340</v>
      </c>
      <c r="F3400" s="47">
        <v>352</v>
      </c>
      <c r="G3400" s="47" t="s">
        <v>253</v>
      </c>
      <c r="H3400" s="47" t="s">
        <v>307</v>
      </c>
      <c r="I3400" s="47" t="s">
        <v>747</v>
      </c>
      <c r="J3400" s="533">
        <v>60000046</v>
      </c>
      <c r="K3400" s="14" t="s">
        <v>59</v>
      </c>
      <c r="L3400" s="14" t="s">
        <v>58</v>
      </c>
      <c r="M3400" s="45">
        <v>3400</v>
      </c>
      <c r="N3400" s="45">
        <v>1</v>
      </c>
      <c r="O3400" s="46">
        <v>281.99999999999994</v>
      </c>
      <c r="Q3400" s="12">
        <v>0</v>
      </c>
      <c r="T3400" s="59">
        <v>0</v>
      </c>
      <c r="U3400" s="14">
        <v>0</v>
      </c>
      <c r="V3400" s="59">
        <v>0</v>
      </c>
      <c r="Y3400" s="46">
        <v>0</v>
      </c>
      <c r="Z3400" s="46">
        <v>0</v>
      </c>
      <c r="AA3400" s="46">
        <v>0</v>
      </c>
      <c r="AB3400" s="46">
        <v>0</v>
      </c>
      <c r="AC3400" s="46">
        <v>0</v>
      </c>
      <c r="AD3400" s="46">
        <v>0</v>
      </c>
      <c r="AE3400" s="46">
        <v>0</v>
      </c>
      <c r="AF3400" s="46">
        <v>0</v>
      </c>
      <c r="AG3400" s="46">
        <v>0</v>
      </c>
      <c r="AH3400" s="46">
        <v>0</v>
      </c>
      <c r="AI3400" s="46">
        <v>0</v>
      </c>
      <c r="AJ3400" s="46">
        <v>281.99999999999909</v>
      </c>
      <c r="AK3400" s="46">
        <v>282.00000000000006</v>
      </c>
      <c r="AL3400" s="46">
        <v>281.99999999999994</v>
      </c>
      <c r="AM3400" s="46">
        <v>0</v>
      </c>
    </row>
    <row r="3401" spans="5:39" x14ac:dyDescent="0.2">
      <c r="E3401" s="47">
        <v>340</v>
      </c>
      <c r="F3401" s="47">
        <v>352</v>
      </c>
      <c r="G3401" s="47" t="s">
        <v>253</v>
      </c>
      <c r="H3401" s="47" t="s">
        <v>307</v>
      </c>
      <c r="I3401" s="47" t="s">
        <v>747</v>
      </c>
      <c r="J3401" s="533">
        <v>60000046</v>
      </c>
      <c r="K3401" s="14" t="s">
        <v>59</v>
      </c>
      <c r="L3401" s="14" t="s">
        <v>31</v>
      </c>
      <c r="M3401" s="45">
        <v>3401</v>
      </c>
      <c r="N3401" s="45">
        <v>1</v>
      </c>
      <c r="O3401" s="48">
        <v>2176.1</v>
      </c>
      <c r="Q3401" s="12">
        <v>0</v>
      </c>
      <c r="R3401" s="46">
        <v>1931.1483333333333</v>
      </c>
      <c r="T3401" s="59">
        <v>0</v>
      </c>
      <c r="U3401" s="14">
        <v>0</v>
      </c>
      <c r="V3401" s="59">
        <v>0</v>
      </c>
      <c r="X3401" s="46">
        <v>0</v>
      </c>
      <c r="Y3401" s="46">
        <v>0</v>
      </c>
      <c r="Z3401" s="46">
        <v>0</v>
      </c>
      <c r="AA3401" s="46">
        <v>0</v>
      </c>
      <c r="AB3401" s="46">
        <v>0</v>
      </c>
      <c r="AC3401" s="46">
        <v>0</v>
      </c>
      <c r="AD3401" s="46">
        <v>0</v>
      </c>
      <c r="AE3401" s="46">
        <v>0</v>
      </c>
      <c r="AF3401" s="46">
        <v>0</v>
      </c>
      <c r="AG3401" s="46">
        <v>1736.04</v>
      </c>
      <c r="AH3401" s="46">
        <v>1736.04</v>
      </c>
      <c r="AI3401" s="46">
        <v>9497.2899999999991</v>
      </c>
      <c r="AJ3401" s="46">
        <v>-5733.81</v>
      </c>
      <c r="AK3401" s="46">
        <v>2175.23</v>
      </c>
      <c r="AL3401" s="46">
        <v>2176.1</v>
      </c>
      <c r="AM3401" s="46">
        <v>0</v>
      </c>
    </row>
    <row r="3402" spans="5:39" x14ac:dyDescent="0.2">
      <c r="E3402" s="47">
        <v>340</v>
      </c>
      <c r="F3402" s="47">
        <v>352</v>
      </c>
      <c r="G3402" s="47" t="s">
        <v>253</v>
      </c>
      <c r="H3402" s="47" t="s">
        <v>307</v>
      </c>
      <c r="I3402" s="47" t="s">
        <v>747</v>
      </c>
      <c r="J3402" s="533">
        <v>60000046</v>
      </c>
      <c r="K3402" s="14" t="s">
        <v>37</v>
      </c>
      <c r="L3402" s="14" t="s">
        <v>31</v>
      </c>
      <c r="M3402" s="45">
        <v>3402</v>
      </c>
      <c r="N3402" s="45">
        <v>1</v>
      </c>
      <c r="O3402" s="48">
        <v>0</v>
      </c>
      <c r="P3402" s="48"/>
      <c r="Q3402" s="12">
        <v>0</v>
      </c>
      <c r="R3402" s="46">
        <v>3097.4866666666662</v>
      </c>
      <c r="T3402" s="59">
        <v>0</v>
      </c>
      <c r="U3402" s="14">
        <v>0</v>
      </c>
      <c r="V3402" s="59">
        <v>0</v>
      </c>
      <c r="Y3402" s="46">
        <v>0</v>
      </c>
      <c r="Z3402" s="46">
        <v>0</v>
      </c>
      <c r="AA3402" s="46">
        <v>0</v>
      </c>
      <c r="AB3402" s="46">
        <v>0</v>
      </c>
      <c r="AC3402" s="46">
        <v>0</v>
      </c>
      <c r="AD3402" s="46">
        <v>0</v>
      </c>
      <c r="AE3402" s="46">
        <v>0</v>
      </c>
      <c r="AF3402" s="46">
        <v>0</v>
      </c>
      <c r="AG3402" s="46">
        <v>0</v>
      </c>
      <c r="AH3402" s="46">
        <v>0</v>
      </c>
      <c r="AI3402" s="46">
        <v>0</v>
      </c>
      <c r="AJ3402" s="46">
        <v>0</v>
      </c>
      <c r="AK3402" s="46">
        <v>18584.919999999998</v>
      </c>
      <c r="AL3402" s="46">
        <v>0</v>
      </c>
      <c r="AM3402" s="46">
        <v>-6998.03</v>
      </c>
    </row>
    <row r="3403" spans="5:39" x14ac:dyDescent="0.2">
      <c r="E3403" s="47">
        <v>340</v>
      </c>
      <c r="F3403" s="47">
        <v>352</v>
      </c>
      <c r="G3403" s="47" t="s">
        <v>253</v>
      </c>
      <c r="H3403" s="47" t="s">
        <v>307</v>
      </c>
      <c r="I3403" s="47" t="s">
        <v>747</v>
      </c>
      <c r="J3403" s="533">
        <v>60000046</v>
      </c>
      <c r="K3403" s="14" t="s">
        <v>65</v>
      </c>
      <c r="L3403" s="14" t="s">
        <v>31</v>
      </c>
      <c r="M3403" s="45">
        <v>3403</v>
      </c>
      <c r="N3403" s="45">
        <v>1</v>
      </c>
      <c r="O3403" s="52">
        <v>0</v>
      </c>
      <c r="P3403" s="48">
        <v>-6998.03</v>
      </c>
      <c r="Q3403" s="12">
        <v>0</v>
      </c>
      <c r="R3403" s="46">
        <v>0</v>
      </c>
      <c r="T3403" s="59">
        <v>0</v>
      </c>
      <c r="U3403" s="14">
        <v>0</v>
      </c>
      <c r="V3403" s="59">
        <v>0</v>
      </c>
      <c r="X3403" s="46">
        <v>0</v>
      </c>
      <c r="Y3403" s="46">
        <v>0</v>
      </c>
      <c r="Z3403" s="46">
        <v>0</v>
      </c>
      <c r="AA3403" s="46">
        <v>0</v>
      </c>
      <c r="AB3403" s="46">
        <v>0</v>
      </c>
      <c r="AC3403" s="46">
        <v>0</v>
      </c>
      <c r="AD3403" s="46">
        <v>0</v>
      </c>
      <c r="AE3403" s="46">
        <v>0</v>
      </c>
      <c r="AF3403" s="46">
        <v>0</v>
      </c>
      <c r="AG3403" s="46">
        <v>0</v>
      </c>
      <c r="AH3403" s="46">
        <v>0</v>
      </c>
      <c r="AI3403" s="46">
        <v>0</v>
      </c>
      <c r="AJ3403" s="46">
        <v>0</v>
      </c>
      <c r="AK3403" s="46">
        <v>0</v>
      </c>
      <c r="AL3403" s="46">
        <v>0</v>
      </c>
      <c r="AM3403" s="46">
        <v>0</v>
      </c>
    </row>
    <row r="3404" spans="5:39" x14ac:dyDescent="0.2">
      <c r="E3404" s="47">
        <v>340</v>
      </c>
      <c r="F3404" s="47">
        <v>352</v>
      </c>
      <c r="G3404" s="47" t="s">
        <v>253</v>
      </c>
      <c r="H3404" s="47" t="s">
        <v>307</v>
      </c>
      <c r="I3404" s="47" t="s">
        <v>747</v>
      </c>
      <c r="J3404" s="533">
        <v>60000046</v>
      </c>
      <c r="K3404" s="14" t="s">
        <v>64</v>
      </c>
      <c r="L3404" s="14" t="s">
        <v>57</v>
      </c>
      <c r="M3404" s="45">
        <v>3404</v>
      </c>
      <c r="N3404" s="45">
        <v>1</v>
      </c>
      <c r="O3404" s="46">
        <v>0</v>
      </c>
      <c r="Q3404" s="12">
        <v>0</v>
      </c>
      <c r="T3404" s="59">
        <v>0</v>
      </c>
      <c r="U3404" s="14">
        <v>0</v>
      </c>
      <c r="V3404" s="59">
        <v>0</v>
      </c>
      <c r="X3404" s="46">
        <v>0</v>
      </c>
      <c r="Y3404" s="46">
        <v>0</v>
      </c>
      <c r="Z3404" s="46">
        <v>0</v>
      </c>
      <c r="AA3404" s="46">
        <v>0</v>
      </c>
      <c r="AB3404" s="46">
        <v>0</v>
      </c>
      <c r="AC3404" s="46">
        <v>0</v>
      </c>
      <c r="AD3404" s="46">
        <v>0</v>
      </c>
      <c r="AE3404" s="46">
        <v>0</v>
      </c>
      <c r="AF3404" s="46">
        <v>0</v>
      </c>
      <c r="AG3404" s="46">
        <v>1736.04</v>
      </c>
      <c r="AH3404" s="46">
        <v>3472.08</v>
      </c>
      <c r="AI3404" s="46">
        <v>5208.12</v>
      </c>
      <c r="AJ3404" s="46">
        <v>6944.16</v>
      </c>
      <c r="AK3404" s="46">
        <v>0</v>
      </c>
      <c r="AL3404" s="46">
        <v>0</v>
      </c>
      <c r="AM3404" s="46">
        <v>9.0949470177292824E-13</v>
      </c>
    </row>
    <row r="3405" spans="5:39" x14ac:dyDescent="0.2">
      <c r="E3405" s="47">
        <v>340</v>
      </c>
      <c r="F3405" s="47">
        <v>352</v>
      </c>
      <c r="G3405" s="47" t="s">
        <v>253</v>
      </c>
      <c r="H3405" s="47" t="s">
        <v>307</v>
      </c>
      <c r="I3405" s="47" t="s">
        <v>747</v>
      </c>
      <c r="J3405" s="533">
        <v>60000046</v>
      </c>
      <c r="K3405" s="14" t="s">
        <v>64</v>
      </c>
      <c r="L3405" s="14" t="s">
        <v>54</v>
      </c>
      <c r="M3405" s="45">
        <v>3405</v>
      </c>
      <c r="N3405" s="45">
        <v>1</v>
      </c>
      <c r="O3405" s="46">
        <v>0</v>
      </c>
      <c r="Q3405" s="12">
        <v>0</v>
      </c>
      <c r="T3405" s="59">
        <v>0</v>
      </c>
      <c r="U3405" s="14">
        <v>0</v>
      </c>
      <c r="V3405" s="59">
        <v>0</v>
      </c>
      <c r="X3405" s="46">
        <v>0</v>
      </c>
      <c r="Y3405" s="46">
        <v>0</v>
      </c>
      <c r="Z3405" s="46">
        <v>0</v>
      </c>
      <c r="AA3405" s="46">
        <v>0</v>
      </c>
      <c r="AB3405" s="46">
        <v>0</v>
      </c>
      <c r="AC3405" s="46">
        <v>0</v>
      </c>
      <c r="AD3405" s="46">
        <v>0</v>
      </c>
      <c r="AE3405" s="46">
        <v>0</v>
      </c>
      <c r="AF3405" s="46">
        <v>0</v>
      </c>
      <c r="AG3405" s="46">
        <v>0</v>
      </c>
      <c r="AH3405" s="46">
        <v>0</v>
      </c>
      <c r="AI3405" s="46">
        <v>7761.2499999999991</v>
      </c>
      <c r="AJ3405" s="46">
        <v>9.3999999999996362</v>
      </c>
      <c r="AK3405" s="46">
        <v>0</v>
      </c>
      <c r="AL3405" s="46">
        <v>0</v>
      </c>
      <c r="AM3405" s="46">
        <v>0</v>
      </c>
    </row>
    <row r="3406" spans="5:39" x14ac:dyDescent="0.2">
      <c r="E3406" s="47">
        <v>340</v>
      </c>
      <c r="F3406" s="47">
        <v>352</v>
      </c>
      <c r="G3406" s="47" t="s">
        <v>253</v>
      </c>
      <c r="H3406" s="47" t="s">
        <v>307</v>
      </c>
      <c r="I3406" s="47" t="s">
        <v>747</v>
      </c>
      <c r="J3406" s="533">
        <v>60000046</v>
      </c>
      <c r="K3406" s="14" t="s">
        <v>64</v>
      </c>
      <c r="L3406" s="14" t="s">
        <v>58</v>
      </c>
      <c r="M3406" s="45">
        <v>3406</v>
      </c>
      <c r="N3406" s="45">
        <v>1</v>
      </c>
      <c r="O3406" s="46">
        <v>-6998.0299999999988</v>
      </c>
      <c r="Q3406" s="12">
        <v>0</v>
      </c>
      <c r="T3406" s="59">
        <v>0</v>
      </c>
      <c r="U3406" s="14">
        <v>0</v>
      </c>
      <c r="V3406" s="59">
        <v>0</v>
      </c>
      <c r="X3406" s="46">
        <v>0</v>
      </c>
      <c r="Y3406" s="46">
        <v>0</v>
      </c>
      <c r="Z3406" s="46">
        <v>0</v>
      </c>
      <c r="AA3406" s="46">
        <v>0</v>
      </c>
      <c r="AB3406" s="46">
        <v>0</v>
      </c>
      <c r="AC3406" s="46">
        <v>0</v>
      </c>
      <c r="AD3406" s="46">
        <v>0</v>
      </c>
      <c r="AE3406" s="46">
        <v>0</v>
      </c>
      <c r="AF3406" s="46">
        <v>0</v>
      </c>
      <c r="AG3406" s="46">
        <v>0</v>
      </c>
      <c r="AH3406" s="46">
        <v>0</v>
      </c>
      <c r="AI3406" s="46">
        <v>0</v>
      </c>
      <c r="AJ3406" s="46">
        <v>281.99999999999909</v>
      </c>
      <c r="AK3406" s="46">
        <v>-9174.1299999999992</v>
      </c>
      <c r="AL3406" s="46">
        <v>-6998.0299999999988</v>
      </c>
      <c r="AM3406" s="46">
        <v>-9.0949470177292824E-13</v>
      </c>
    </row>
    <row r="3407" spans="5:39" x14ac:dyDescent="0.2">
      <c r="E3407" s="47">
        <v>340</v>
      </c>
      <c r="F3407" s="47">
        <v>352</v>
      </c>
      <c r="G3407" s="47" t="s">
        <v>253</v>
      </c>
      <c r="H3407" s="47" t="s">
        <v>307</v>
      </c>
      <c r="I3407" s="47" t="s">
        <v>747</v>
      </c>
      <c r="J3407" s="533">
        <v>60000046</v>
      </c>
      <c r="K3407" s="14" t="s">
        <v>67</v>
      </c>
      <c r="L3407" s="14" t="s">
        <v>67</v>
      </c>
      <c r="M3407" s="45">
        <v>3407</v>
      </c>
      <c r="N3407" s="45">
        <v>1</v>
      </c>
      <c r="O3407" s="53">
        <v>0</v>
      </c>
      <c r="P3407" s="54">
        <v>0</v>
      </c>
      <c r="Q3407" s="55">
        <v>0</v>
      </c>
      <c r="R3407" s="56">
        <v>0</v>
      </c>
      <c r="S3407" s="57">
        <v>0</v>
      </c>
      <c r="T3407" s="60">
        <v>0</v>
      </c>
      <c r="U3407" s="14">
        <v>0</v>
      </c>
      <c r="V3407" s="60">
        <v>0</v>
      </c>
      <c r="Y3407" s="46">
        <v>0</v>
      </c>
      <c r="Z3407" s="46">
        <v>0</v>
      </c>
      <c r="AA3407" s="46">
        <v>0</v>
      </c>
      <c r="AB3407" s="46">
        <v>0</v>
      </c>
      <c r="AC3407" s="46">
        <v>0</v>
      </c>
      <c r="AD3407" s="46">
        <v>0</v>
      </c>
      <c r="AE3407" s="46">
        <v>0</v>
      </c>
      <c r="AF3407" s="46">
        <v>0</v>
      </c>
      <c r="AG3407" s="46">
        <v>0</v>
      </c>
      <c r="AH3407" s="46">
        <v>0</v>
      </c>
      <c r="AI3407" s="46">
        <v>0</v>
      </c>
      <c r="AJ3407" s="46">
        <v>0</v>
      </c>
      <c r="AK3407" s="46">
        <v>0</v>
      </c>
      <c r="AL3407" s="46">
        <v>0</v>
      </c>
      <c r="AM3407" s="46">
        <v>0</v>
      </c>
    </row>
    <row r="3408" spans="5:39" x14ac:dyDescent="0.2">
      <c r="E3408" s="14">
        <v>341</v>
      </c>
      <c r="F3408" s="14">
        <v>353</v>
      </c>
      <c r="G3408" s="14" t="s">
        <v>253</v>
      </c>
      <c r="H3408" s="14" t="s">
        <v>310</v>
      </c>
      <c r="I3408" s="14" t="s">
        <v>748</v>
      </c>
      <c r="J3408" s="531">
        <v>60000047</v>
      </c>
      <c r="K3408" s="14" t="s">
        <v>59</v>
      </c>
      <c r="L3408" s="14" t="s">
        <v>57</v>
      </c>
      <c r="M3408" s="45">
        <v>3408</v>
      </c>
      <c r="N3408" s="45">
        <v>1</v>
      </c>
      <c r="O3408" s="46">
        <v>1712.21</v>
      </c>
      <c r="Q3408" s="12">
        <v>0</v>
      </c>
      <c r="T3408" s="59">
        <v>0</v>
      </c>
      <c r="U3408" s="14">
        <v>0</v>
      </c>
      <c r="V3408" s="59" t="s">
        <v>175</v>
      </c>
      <c r="Y3408" s="46">
        <v>0</v>
      </c>
      <c r="Z3408" s="46">
        <v>0</v>
      </c>
      <c r="AA3408" s="46">
        <v>0</v>
      </c>
      <c r="AB3408" s="46">
        <v>0</v>
      </c>
      <c r="AC3408" s="46">
        <v>0</v>
      </c>
      <c r="AD3408" s="46">
        <v>0</v>
      </c>
      <c r="AE3408" s="46">
        <v>0</v>
      </c>
      <c r="AF3408" s="46">
        <v>0</v>
      </c>
      <c r="AG3408" s="46">
        <v>1712.21</v>
      </c>
      <c r="AH3408" s="46">
        <v>1712.21</v>
      </c>
      <c r="AI3408" s="46">
        <v>1712.21</v>
      </c>
      <c r="AJ3408" s="46">
        <v>1712.21</v>
      </c>
      <c r="AK3408" s="46">
        <v>1712.21</v>
      </c>
      <c r="AL3408" s="46">
        <v>1712.21</v>
      </c>
      <c r="AM3408" s="46">
        <v>0</v>
      </c>
    </row>
    <row r="3409" spans="5:39" x14ac:dyDescent="0.2">
      <c r="E3409" s="47">
        <v>341</v>
      </c>
      <c r="F3409" s="47">
        <v>353</v>
      </c>
      <c r="G3409" s="47" t="s">
        <v>253</v>
      </c>
      <c r="H3409" s="47" t="s">
        <v>310</v>
      </c>
      <c r="I3409" s="47" t="s">
        <v>748</v>
      </c>
      <c r="J3409" s="533">
        <v>60000047</v>
      </c>
      <c r="K3409" s="14" t="s">
        <v>59</v>
      </c>
      <c r="L3409" s="14" t="s">
        <v>54</v>
      </c>
      <c r="M3409" s="45">
        <v>3409</v>
      </c>
      <c r="N3409" s="45">
        <v>1</v>
      </c>
      <c r="O3409" s="46">
        <v>2029.6300000000003</v>
      </c>
      <c r="Q3409" s="12">
        <v>0</v>
      </c>
      <c r="T3409" s="59">
        <v>0</v>
      </c>
      <c r="U3409" s="14">
        <v>0</v>
      </c>
      <c r="V3409" s="59" t="s">
        <v>175</v>
      </c>
      <c r="Y3409" s="46">
        <v>0</v>
      </c>
      <c r="Z3409" s="46">
        <v>0</v>
      </c>
      <c r="AA3409" s="46">
        <v>0</v>
      </c>
      <c r="AB3409" s="46">
        <v>0</v>
      </c>
      <c r="AC3409" s="46">
        <v>0</v>
      </c>
      <c r="AD3409" s="46">
        <v>0</v>
      </c>
      <c r="AE3409" s="46">
        <v>0</v>
      </c>
      <c r="AF3409" s="46">
        <v>0</v>
      </c>
      <c r="AG3409" s="46">
        <v>0</v>
      </c>
      <c r="AH3409" s="46">
        <v>0</v>
      </c>
      <c r="AI3409" s="46">
        <v>4336.4399999999996</v>
      </c>
      <c r="AJ3409" s="46">
        <v>1299.8300000000004</v>
      </c>
      <c r="AK3409" s="46">
        <v>3101.19</v>
      </c>
      <c r="AL3409" s="46">
        <v>2029.6300000000003</v>
      </c>
      <c r="AM3409" s="46">
        <v>0</v>
      </c>
    </row>
    <row r="3410" spans="5:39" x14ac:dyDescent="0.2">
      <c r="E3410" s="47">
        <v>341</v>
      </c>
      <c r="F3410" s="47">
        <v>353</v>
      </c>
      <c r="G3410" s="47" t="s">
        <v>253</v>
      </c>
      <c r="H3410" s="47" t="s">
        <v>310</v>
      </c>
      <c r="I3410" s="47" t="s">
        <v>748</v>
      </c>
      <c r="J3410" s="533">
        <v>60000047</v>
      </c>
      <c r="K3410" s="14" t="s">
        <v>59</v>
      </c>
      <c r="L3410" s="14" t="s">
        <v>58</v>
      </c>
      <c r="M3410" s="45">
        <v>3410</v>
      </c>
      <c r="N3410" s="45">
        <v>1</v>
      </c>
      <c r="O3410" s="46">
        <v>281.99999999999977</v>
      </c>
      <c r="Q3410" s="12">
        <v>0</v>
      </c>
      <c r="T3410" s="59">
        <v>0</v>
      </c>
      <c r="U3410" s="14">
        <v>0</v>
      </c>
      <c r="V3410" s="59" t="s">
        <v>175</v>
      </c>
      <c r="Y3410" s="46">
        <v>0</v>
      </c>
      <c r="Z3410" s="46">
        <v>0</v>
      </c>
      <c r="AA3410" s="46">
        <v>0</v>
      </c>
      <c r="AB3410" s="46">
        <v>0</v>
      </c>
      <c r="AC3410" s="46">
        <v>0</v>
      </c>
      <c r="AD3410" s="46">
        <v>0</v>
      </c>
      <c r="AE3410" s="46">
        <v>0</v>
      </c>
      <c r="AF3410" s="46">
        <v>0</v>
      </c>
      <c r="AG3410" s="46">
        <v>0</v>
      </c>
      <c r="AH3410" s="46">
        <v>0</v>
      </c>
      <c r="AI3410" s="46">
        <v>0</v>
      </c>
      <c r="AJ3410" s="46">
        <v>281.99999999999955</v>
      </c>
      <c r="AK3410" s="46">
        <v>281.99999999999955</v>
      </c>
      <c r="AL3410" s="46">
        <v>281.99999999999977</v>
      </c>
      <c r="AM3410" s="46">
        <v>0</v>
      </c>
    </row>
    <row r="3411" spans="5:39" x14ac:dyDescent="0.2">
      <c r="E3411" s="47">
        <v>341</v>
      </c>
      <c r="F3411" s="47">
        <v>353</v>
      </c>
      <c r="G3411" s="47" t="s">
        <v>253</v>
      </c>
      <c r="H3411" s="47" t="s">
        <v>310</v>
      </c>
      <c r="I3411" s="47" t="s">
        <v>748</v>
      </c>
      <c r="J3411" s="533">
        <v>60000047</v>
      </c>
      <c r="K3411" s="14" t="s">
        <v>59</v>
      </c>
      <c r="L3411" s="14" t="s">
        <v>31</v>
      </c>
      <c r="M3411" s="45">
        <v>3411</v>
      </c>
      <c r="N3411" s="45">
        <v>1</v>
      </c>
      <c r="O3411" s="48">
        <v>4023.84</v>
      </c>
      <c r="Q3411" s="12">
        <v>0</v>
      </c>
      <c r="R3411" s="46">
        <v>3647.7250000000004</v>
      </c>
      <c r="T3411" s="59">
        <v>0</v>
      </c>
      <c r="U3411" s="14">
        <v>0</v>
      </c>
      <c r="V3411" s="59" t="s">
        <v>175</v>
      </c>
      <c r="X3411" s="46">
        <v>0</v>
      </c>
      <c r="Y3411" s="46">
        <v>0</v>
      </c>
      <c r="Z3411" s="46">
        <v>0</v>
      </c>
      <c r="AA3411" s="46">
        <v>0</v>
      </c>
      <c r="AB3411" s="46">
        <v>0</v>
      </c>
      <c r="AC3411" s="46">
        <v>0</v>
      </c>
      <c r="AD3411" s="46">
        <v>0</v>
      </c>
      <c r="AE3411" s="46">
        <v>0</v>
      </c>
      <c r="AF3411" s="46">
        <v>0</v>
      </c>
      <c r="AG3411" s="46">
        <v>1712.21</v>
      </c>
      <c r="AH3411" s="46">
        <v>1712.21</v>
      </c>
      <c r="AI3411" s="46">
        <v>6048.65</v>
      </c>
      <c r="AJ3411" s="46">
        <v>3294.04</v>
      </c>
      <c r="AK3411" s="46">
        <v>5095.3999999999996</v>
      </c>
      <c r="AL3411" s="46">
        <v>4023.84</v>
      </c>
      <c r="AM3411" s="46">
        <v>0</v>
      </c>
    </row>
    <row r="3412" spans="5:39" x14ac:dyDescent="0.2">
      <c r="E3412" s="47">
        <v>341</v>
      </c>
      <c r="F3412" s="47">
        <v>353</v>
      </c>
      <c r="G3412" s="47" t="s">
        <v>253</v>
      </c>
      <c r="H3412" s="47" t="s">
        <v>310</v>
      </c>
      <c r="I3412" s="47" t="s">
        <v>748</v>
      </c>
      <c r="J3412" s="533">
        <v>60000047</v>
      </c>
      <c r="K3412" s="14" t="s">
        <v>37</v>
      </c>
      <c r="L3412" s="14" t="s">
        <v>31</v>
      </c>
      <c r="M3412" s="45">
        <v>3412</v>
      </c>
      <c r="N3412" s="45">
        <v>1</v>
      </c>
      <c r="O3412" s="48">
        <v>5095.3999999999996</v>
      </c>
      <c r="P3412" s="48"/>
      <c r="Q3412" s="12">
        <v>0</v>
      </c>
      <c r="R3412" s="46">
        <v>2977.0850000000005</v>
      </c>
      <c r="T3412" s="59">
        <v>0</v>
      </c>
      <c r="U3412" s="14">
        <v>0</v>
      </c>
      <c r="V3412" s="59" t="s">
        <v>175</v>
      </c>
      <c r="Y3412" s="46">
        <v>0</v>
      </c>
      <c r="Z3412" s="46">
        <v>0</v>
      </c>
      <c r="AA3412" s="46">
        <v>0</v>
      </c>
      <c r="AB3412" s="46">
        <v>0</v>
      </c>
      <c r="AC3412" s="46">
        <v>0</v>
      </c>
      <c r="AD3412" s="46">
        <v>0</v>
      </c>
      <c r="AE3412" s="46">
        <v>0</v>
      </c>
      <c r="AF3412" s="46">
        <v>0</v>
      </c>
      <c r="AG3412" s="46">
        <v>0</v>
      </c>
      <c r="AH3412" s="46">
        <v>1712.21</v>
      </c>
      <c r="AI3412" s="46">
        <v>1712.21</v>
      </c>
      <c r="AJ3412" s="46">
        <v>6048.65</v>
      </c>
      <c r="AK3412" s="46">
        <v>3294.04</v>
      </c>
      <c r="AL3412" s="46">
        <v>5095.3999999999996</v>
      </c>
      <c r="AM3412" s="46">
        <v>804.76800000000003</v>
      </c>
    </row>
    <row r="3413" spans="5:39" x14ac:dyDescent="0.2">
      <c r="E3413" s="47">
        <v>341</v>
      </c>
      <c r="F3413" s="47">
        <v>353</v>
      </c>
      <c r="G3413" s="47" t="s">
        <v>253</v>
      </c>
      <c r="H3413" s="47" t="s">
        <v>310</v>
      </c>
      <c r="I3413" s="47" t="s">
        <v>748</v>
      </c>
      <c r="J3413" s="533">
        <v>60000047</v>
      </c>
      <c r="K3413" s="14" t="s">
        <v>65</v>
      </c>
      <c r="L3413" s="14" t="s">
        <v>31</v>
      </c>
      <c r="M3413" s="45">
        <v>3413</v>
      </c>
      <c r="N3413" s="45">
        <v>1</v>
      </c>
      <c r="O3413" s="52">
        <v>4023.84</v>
      </c>
      <c r="P3413" s="48">
        <v>804.76800000000003</v>
      </c>
      <c r="Q3413" s="12">
        <v>0</v>
      </c>
      <c r="R3413" s="46">
        <v>670.64</v>
      </c>
      <c r="T3413" s="59">
        <v>0</v>
      </c>
      <c r="U3413" s="14">
        <v>0</v>
      </c>
      <c r="V3413" s="59" t="s">
        <v>175</v>
      </c>
      <c r="X3413" s="46">
        <v>0</v>
      </c>
      <c r="Y3413" s="46">
        <v>0</v>
      </c>
      <c r="Z3413" s="46">
        <v>0</v>
      </c>
      <c r="AA3413" s="46">
        <v>0</v>
      </c>
      <c r="AB3413" s="46">
        <v>0</v>
      </c>
      <c r="AC3413" s="46">
        <v>0</v>
      </c>
      <c r="AD3413" s="46">
        <v>0</v>
      </c>
      <c r="AE3413" s="46">
        <v>0</v>
      </c>
      <c r="AF3413" s="46">
        <v>0</v>
      </c>
      <c r="AG3413" s="46">
        <v>0</v>
      </c>
      <c r="AH3413" s="46">
        <v>0</v>
      </c>
      <c r="AI3413" s="46">
        <v>0</v>
      </c>
      <c r="AJ3413" s="46">
        <v>0</v>
      </c>
      <c r="AK3413" s="46">
        <v>0</v>
      </c>
      <c r="AL3413" s="46">
        <v>4023.84</v>
      </c>
      <c r="AM3413" s="46">
        <v>0</v>
      </c>
    </row>
    <row r="3414" spans="5:39" x14ac:dyDescent="0.2">
      <c r="E3414" s="47">
        <v>341</v>
      </c>
      <c r="F3414" s="47">
        <v>353</v>
      </c>
      <c r="G3414" s="47" t="s">
        <v>253</v>
      </c>
      <c r="H3414" s="47" t="s">
        <v>310</v>
      </c>
      <c r="I3414" s="47" t="s">
        <v>748</v>
      </c>
      <c r="J3414" s="533">
        <v>60000047</v>
      </c>
      <c r="K3414" s="14" t="s">
        <v>64</v>
      </c>
      <c r="L3414" s="14" t="s">
        <v>57</v>
      </c>
      <c r="M3414" s="45">
        <v>3414</v>
      </c>
      <c r="N3414" s="45">
        <v>1</v>
      </c>
      <c r="O3414" s="46">
        <v>0</v>
      </c>
      <c r="Q3414" s="12">
        <v>0</v>
      </c>
      <c r="T3414" s="59">
        <v>0</v>
      </c>
      <c r="U3414" s="14">
        <v>0</v>
      </c>
      <c r="V3414" s="59" t="s">
        <v>175</v>
      </c>
      <c r="X3414" s="46">
        <v>0</v>
      </c>
      <c r="Y3414" s="46">
        <v>0</v>
      </c>
      <c r="Z3414" s="46">
        <v>0</v>
      </c>
      <c r="AA3414" s="46">
        <v>0</v>
      </c>
      <c r="AB3414" s="46">
        <v>0</v>
      </c>
      <c r="AC3414" s="46">
        <v>0</v>
      </c>
      <c r="AD3414" s="46">
        <v>0</v>
      </c>
      <c r="AE3414" s="46">
        <v>0</v>
      </c>
      <c r="AF3414" s="46">
        <v>0</v>
      </c>
      <c r="AG3414" s="46">
        <v>1712.21</v>
      </c>
      <c r="AH3414" s="46">
        <v>1712.21</v>
      </c>
      <c r="AI3414" s="46">
        <v>1712.21</v>
      </c>
      <c r="AJ3414" s="46">
        <v>0</v>
      </c>
      <c r="AK3414" s="46">
        <v>0</v>
      </c>
      <c r="AL3414" s="46">
        <v>0</v>
      </c>
      <c r="AM3414" s="46">
        <v>0</v>
      </c>
    </row>
    <row r="3415" spans="5:39" x14ac:dyDescent="0.2">
      <c r="E3415" s="47">
        <v>341</v>
      </c>
      <c r="F3415" s="47">
        <v>353</v>
      </c>
      <c r="G3415" s="47" t="s">
        <v>253</v>
      </c>
      <c r="H3415" s="47" t="s">
        <v>310</v>
      </c>
      <c r="I3415" s="47" t="s">
        <v>748</v>
      </c>
      <c r="J3415" s="533">
        <v>60000047</v>
      </c>
      <c r="K3415" s="14" t="s">
        <v>64</v>
      </c>
      <c r="L3415" s="14" t="s">
        <v>54</v>
      </c>
      <c r="M3415" s="45">
        <v>3415</v>
      </c>
      <c r="N3415" s="45">
        <v>1</v>
      </c>
      <c r="O3415" s="46">
        <v>3177.840000000002</v>
      </c>
      <c r="Q3415" s="12">
        <v>0</v>
      </c>
      <c r="T3415" s="59">
        <v>0</v>
      </c>
      <c r="U3415" s="14">
        <v>0</v>
      </c>
      <c r="V3415" s="59" t="s">
        <v>175</v>
      </c>
      <c r="X3415" s="46">
        <v>0</v>
      </c>
      <c r="Y3415" s="46">
        <v>0</v>
      </c>
      <c r="Z3415" s="46">
        <v>0</v>
      </c>
      <c r="AA3415" s="46">
        <v>0</v>
      </c>
      <c r="AB3415" s="46">
        <v>0</v>
      </c>
      <c r="AC3415" s="46">
        <v>0</v>
      </c>
      <c r="AD3415" s="46">
        <v>0</v>
      </c>
      <c r="AE3415" s="46">
        <v>0</v>
      </c>
      <c r="AF3415" s="46">
        <v>0</v>
      </c>
      <c r="AG3415" s="46">
        <v>0</v>
      </c>
      <c r="AH3415" s="46">
        <v>0</v>
      </c>
      <c r="AI3415" s="46">
        <v>4336.4399999999996</v>
      </c>
      <c r="AJ3415" s="46">
        <v>3012.0400000000009</v>
      </c>
      <c r="AK3415" s="46">
        <v>4531.4000000000015</v>
      </c>
      <c r="AL3415" s="46">
        <v>3177.840000000002</v>
      </c>
      <c r="AM3415" s="46">
        <v>2373.0720000000019</v>
      </c>
    </row>
    <row r="3416" spans="5:39" x14ac:dyDescent="0.2">
      <c r="E3416" s="47">
        <v>341</v>
      </c>
      <c r="F3416" s="47">
        <v>353</v>
      </c>
      <c r="G3416" s="47" t="s">
        <v>253</v>
      </c>
      <c r="H3416" s="47" t="s">
        <v>310</v>
      </c>
      <c r="I3416" s="47" t="s">
        <v>748</v>
      </c>
      <c r="J3416" s="533">
        <v>60000047</v>
      </c>
      <c r="K3416" s="14" t="s">
        <v>64</v>
      </c>
      <c r="L3416" s="14" t="s">
        <v>58</v>
      </c>
      <c r="M3416" s="45">
        <v>3416</v>
      </c>
      <c r="N3416" s="45">
        <v>1</v>
      </c>
      <c r="O3416" s="46">
        <v>845.99999999999818</v>
      </c>
      <c r="Q3416" s="12">
        <v>0</v>
      </c>
      <c r="T3416" s="59">
        <v>0</v>
      </c>
      <c r="U3416" s="14">
        <v>0</v>
      </c>
      <c r="V3416" s="59" t="s">
        <v>175</v>
      </c>
      <c r="X3416" s="46">
        <v>0</v>
      </c>
      <c r="Y3416" s="46">
        <v>0</v>
      </c>
      <c r="Z3416" s="46">
        <v>0</v>
      </c>
      <c r="AA3416" s="46">
        <v>0</v>
      </c>
      <c r="AB3416" s="46">
        <v>0</v>
      </c>
      <c r="AC3416" s="46">
        <v>0</v>
      </c>
      <c r="AD3416" s="46">
        <v>0</v>
      </c>
      <c r="AE3416" s="46">
        <v>0</v>
      </c>
      <c r="AF3416" s="46">
        <v>0</v>
      </c>
      <c r="AG3416" s="46">
        <v>0</v>
      </c>
      <c r="AH3416" s="46">
        <v>0</v>
      </c>
      <c r="AI3416" s="46">
        <v>0</v>
      </c>
      <c r="AJ3416" s="46">
        <v>282</v>
      </c>
      <c r="AK3416" s="46">
        <v>564</v>
      </c>
      <c r="AL3416" s="46">
        <v>845.99999999999818</v>
      </c>
      <c r="AM3416" s="46">
        <v>845.99999999999818</v>
      </c>
    </row>
    <row r="3417" spans="5:39" x14ac:dyDescent="0.2">
      <c r="E3417" s="47">
        <v>341</v>
      </c>
      <c r="F3417" s="47">
        <v>353</v>
      </c>
      <c r="G3417" s="47" t="s">
        <v>253</v>
      </c>
      <c r="H3417" s="47" t="s">
        <v>310</v>
      </c>
      <c r="I3417" s="47" t="s">
        <v>748</v>
      </c>
      <c r="J3417" s="533">
        <v>60000047</v>
      </c>
      <c r="K3417" s="14" t="s">
        <v>67</v>
      </c>
      <c r="L3417" s="14" t="s">
        <v>67</v>
      </c>
      <c r="M3417" s="45">
        <v>3417</v>
      </c>
      <c r="N3417" s="45">
        <v>1</v>
      </c>
      <c r="O3417" s="53">
        <v>0</v>
      </c>
      <c r="P3417" s="54">
        <v>0</v>
      </c>
      <c r="Q3417" s="55">
        <v>0</v>
      </c>
      <c r="R3417" s="56">
        <v>0</v>
      </c>
      <c r="S3417" s="57">
        <v>0</v>
      </c>
      <c r="T3417" s="60">
        <v>0</v>
      </c>
      <c r="U3417" s="14">
        <v>0</v>
      </c>
      <c r="V3417" s="60" t="s">
        <v>175</v>
      </c>
      <c r="Y3417" s="46">
        <v>0</v>
      </c>
      <c r="Z3417" s="46">
        <v>0</v>
      </c>
      <c r="AA3417" s="46">
        <v>0</v>
      </c>
      <c r="AB3417" s="46">
        <v>0</v>
      </c>
      <c r="AC3417" s="46">
        <v>0</v>
      </c>
      <c r="AD3417" s="46">
        <v>0</v>
      </c>
      <c r="AE3417" s="46">
        <v>0</v>
      </c>
      <c r="AF3417" s="46">
        <v>0</v>
      </c>
      <c r="AG3417" s="46">
        <v>0</v>
      </c>
      <c r="AH3417" s="46">
        <v>0</v>
      </c>
      <c r="AI3417" s="46">
        <v>0</v>
      </c>
      <c r="AJ3417" s="46">
        <v>0</v>
      </c>
      <c r="AK3417" s="46">
        <v>0</v>
      </c>
      <c r="AL3417" s="46">
        <v>0</v>
      </c>
      <c r="AM3417" s="46">
        <v>0</v>
      </c>
    </row>
    <row r="3418" spans="5:39" x14ac:dyDescent="0.2">
      <c r="E3418" s="14">
        <v>342</v>
      </c>
      <c r="F3418" s="14">
        <v>354</v>
      </c>
      <c r="G3418" s="14" t="s">
        <v>253</v>
      </c>
      <c r="H3418" s="14" t="s">
        <v>343</v>
      </c>
      <c r="I3418" s="14" t="s">
        <v>749</v>
      </c>
      <c r="J3418" s="531">
        <v>60000048</v>
      </c>
      <c r="K3418" s="14" t="s">
        <v>59</v>
      </c>
      <c r="L3418" s="14" t="s">
        <v>57</v>
      </c>
      <c r="M3418" s="45">
        <v>3418</v>
      </c>
      <c r="N3418" s="45">
        <v>1</v>
      </c>
      <c r="O3418" s="46">
        <v>1480.74</v>
      </c>
      <c r="Q3418" s="12" t="s">
        <v>376</v>
      </c>
      <c r="T3418" s="59" t="s">
        <v>73</v>
      </c>
      <c r="U3418" s="14">
        <v>44</v>
      </c>
      <c r="V3418" s="59" t="s">
        <v>175</v>
      </c>
      <c r="Y3418" s="46">
        <v>0</v>
      </c>
      <c r="Z3418" s="46">
        <v>0</v>
      </c>
      <c r="AA3418" s="46">
        <v>0</v>
      </c>
      <c r="AB3418" s="46">
        <v>0</v>
      </c>
      <c r="AC3418" s="46">
        <v>0</v>
      </c>
      <c r="AD3418" s="46">
        <v>0</v>
      </c>
      <c r="AE3418" s="46">
        <v>0</v>
      </c>
      <c r="AF3418" s="46">
        <v>0</v>
      </c>
      <c r="AG3418" s="46">
        <v>1480.74</v>
      </c>
      <c r="AH3418" s="46">
        <v>1480.74</v>
      </c>
      <c r="AI3418" s="46">
        <v>1480.74</v>
      </c>
      <c r="AJ3418" s="46">
        <v>1480.74</v>
      </c>
      <c r="AK3418" s="46">
        <v>1480.74</v>
      </c>
      <c r="AL3418" s="46">
        <v>1480.74</v>
      </c>
      <c r="AM3418" s="46">
        <v>0</v>
      </c>
    </row>
    <row r="3419" spans="5:39" x14ac:dyDescent="0.2">
      <c r="E3419" s="47">
        <v>342</v>
      </c>
      <c r="F3419" s="47">
        <v>354</v>
      </c>
      <c r="G3419" s="47" t="s">
        <v>253</v>
      </c>
      <c r="H3419" s="47" t="s">
        <v>343</v>
      </c>
      <c r="I3419" s="47" t="s">
        <v>749</v>
      </c>
      <c r="J3419" s="533">
        <v>60000048</v>
      </c>
      <c r="K3419" s="14" t="s">
        <v>59</v>
      </c>
      <c r="L3419" s="14" t="s">
        <v>54</v>
      </c>
      <c r="M3419" s="45">
        <v>3419</v>
      </c>
      <c r="N3419" s="45">
        <v>1</v>
      </c>
      <c r="O3419" s="46">
        <v>133.88</v>
      </c>
      <c r="Q3419" s="12" t="s">
        <v>376</v>
      </c>
      <c r="T3419" s="59" t="s">
        <v>73</v>
      </c>
      <c r="U3419" s="14">
        <v>0</v>
      </c>
      <c r="V3419" s="59" t="s">
        <v>175</v>
      </c>
      <c r="Y3419" s="46">
        <v>0</v>
      </c>
      <c r="Z3419" s="46">
        <v>0</v>
      </c>
      <c r="AA3419" s="46">
        <v>0</v>
      </c>
      <c r="AB3419" s="46">
        <v>0</v>
      </c>
      <c r="AC3419" s="46">
        <v>0</v>
      </c>
      <c r="AD3419" s="46">
        <v>0</v>
      </c>
      <c r="AE3419" s="46">
        <v>0</v>
      </c>
      <c r="AF3419" s="46">
        <v>0</v>
      </c>
      <c r="AG3419" s="46">
        <v>0</v>
      </c>
      <c r="AH3419" s="46">
        <v>0</v>
      </c>
      <c r="AI3419" s="46">
        <v>3445.2</v>
      </c>
      <c r="AJ3419" s="46">
        <v>-3441.5899999999997</v>
      </c>
      <c r="AK3419" s="46">
        <v>7753.36</v>
      </c>
      <c r="AL3419" s="46">
        <v>133.88</v>
      </c>
      <c r="AM3419" s="46">
        <v>0</v>
      </c>
    </row>
    <row r="3420" spans="5:39" x14ac:dyDescent="0.2">
      <c r="E3420" s="47">
        <v>342</v>
      </c>
      <c r="F3420" s="47">
        <v>354</v>
      </c>
      <c r="G3420" s="47" t="s">
        <v>253</v>
      </c>
      <c r="H3420" s="47" t="s">
        <v>343</v>
      </c>
      <c r="I3420" s="47" t="s">
        <v>749</v>
      </c>
      <c r="J3420" s="533">
        <v>60000048</v>
      </c>
      <c r="K3420" s="14" t="s">
        <v>59</v>
      </c>
      <c r="L3420" s="14" t="s">
        <v>58</v>
      </c>
      <c r="M3420" s="45">
        <v>3420</v>
      </c>
      <c r="N3420" s="45">
        <v>1</v>
      </c>
      <c r="O3420" s="46">
        <v>281.99999999999989</v>
      </c>
      <c r="Q3420" s="12" t="s">
        <v>376</v>
      </c>
      <c r="T3420" s="59" t="s">
        <v>73</v>
      </c>
      <c r="U3420" s="14">
        <v>0</v>
      </c>
      <c r="V3420" s="59" t="s">
        <v>175</v>
      </c>
      <c r="Y3420" s="46">
        <v>0</v>
      </c>
      <c r="Z3420" s="46">
        <v>0</v>
      </c>
      <c r="AA3420" s="46">
        <v>0</v>
      </c>
      <c r="AB3420" s="46">
        <v>0</v>
      </c>
      <c r="AC3420" s="46">
        <v>0</v>
      </c>
      <c r="AD3420" s="46">
        <v>0</v>
      </c>
      <c r="AE3420" s="46">
        <v>0</v>
      </c>
      <c r="AF3420" s="46">
        <v>0</v>
      </c>
      <c r="AG3420" s="46">
        <v>0</v>
      </c>
      <c r="AH3420" s="46">
        <v>0</v>
      </c>
      <c r="AI3420" s="46">
        <v>0</v>
      </c>
      <c r="AJ3420" s="46">
        <v>281.99999999999955</v>
      </c>
      <c r="AK3420" s="46">
        <v>282.00000000000091</v>
      </c>
      <c r="AL3420" s="46">
        <v>281.99999999999989</v>
      </c>
      <c r="AM3420" s="46">
        <v>0</v>
      </c>
    </row>
    <row r="3421" spans="5:39" x14ac:dyDescent="0.2">
      <c r="E3421" s="47">
        <v>342</v>
      </c>
      <c r="F3421" s="47">
        <v>354</v>
      </c>
      <c r="G3421" s="47" t="s">
        <v>253</v>
      </c>
      <c r="H3421" s="47" t="s">
        <v>343</v>
      </c>
      <c r="I3421" s="47" t="s">
        <v>749</v>
      </c>
      <c r="J3421" s="533">
        <v>60000048</v>
      </c>
      <c r="K3421" s="14" t="s">
        <v>59</v>
      </c>
      <c r="L3421" s="14" t="s">
        <v>31</v>
      </c>
      <c r="M3421" s="45">
        <v>3421</v>
      </c>
      <c r="N3421" s="45">
        <v>1</v>
      </c>
      <c r="O3421" s="48">
        <v>1896.62</v>
      </c>
      <c r="Q3421" s="12" t="s">
        <v>376</v>
      </c>
      <c r="R3421" s="46">
        <v>2936.8816666666667</v>
      </c>
      <c r="T3421" s="59" t="s">
        <v>73</v>
      </c>
      <c r="U3421" s="14">
        <v>0</v>
      </c>
      <c r="V3421" s="59" t="s">
        <v>175</v>
      </c>
      <c r="X3421" s="46">
        <v>0</v>
      </c>
      <c r="Y3421" s="46">
        <v>0</v>
      </c>
      <c r="Z3421" s="46">
        <v>0</v>
      </c>
      <c r="AA3421" s="46">
        <v>0</v>
      </c>
      <c r="AB3421" s="46">
        <v>0</v>
      </c>
      <c r="AC3421" s="46">
        <v>0</v>
      </c>
      <c r="AD3421" s="46">
        <v>0</v>
      </c>
      <c r="AE3421" s="46">
        <v>0</v>
      </c>
      <c r="AF3421" s="46">
        <v>0</v>
      </c>
      <c r="AG3421" s="46">
        <v>1480.74</v>
      </c>
      <c r="AH3421" s="46">
        <v>1480.74</v>
      </c>
      <c r="AI3421" s="46">
        <v>4925.9399999999996</v>
      </c>
      <c r="AJ3421" s="46">
        <v>-1678.8500000000001</v>
      </c>
      <c r="AK3421" s="46">
        <v>9516.1000000000022</v>
      </c>
      <c r="AL3421" s="46">
        <v>1896.62</v>
      </c>
      <c r="AM3421" s="46">
        <v>0</v>
      </c>
    </row>
    <row r="3422" spans="5:39" x14ac:dyDescent="0.2">
      <c r="E3422" s="47">
        <v>342</v>
      </c>
      <c r="F3422" s="47">
        <v>354</v>
      </c>
      <c r="G3422" s="47" t="s">
        <v>253</v>
      </c>
      <c r="H3422" s="47" t="s">
        <v>343</v>
      </c>
      <c r="I3422" s="47" t="s">
        <v>749</v>
      </c>
      <c r="J3422" s="533">
        <v>60000048</v>
      </c>
      <c r="K3422" s="14" t="s">
        <v>37</v>
      </c>
      <c r="L3422" s="14" t="s">
        <v>31</v>
      </c>
      <c r="M3422" s="45">
        <v>3422</v>
      </c>
      <c r="N3422" s="45">
        <v>1</v>
      </c>
      <c r="O3422" s="48">
        <v>0</v>
      </c>
      <c r="P3422" s="48"/>
      <c r="Q3422" s="12" t="s">
        <v>376</v>
      </c>
      <c r="R3422" s="46">
        <v>1314.57</v>
      </c>
      <c r="T3422" s="59" t="s">
        <v>73</v>
      </c>
      <c r="U3422" s="14">
        <v>0</v>
      </c>
      <c r="V3422" s="59" t="s">
        <v>175</v>
      </c>
      <c r="Y3422" s="46">
        <v>0</v>
      </c>
      <c r="Z3422" s="46">
        <v>0</v>
      </c>
      <c r="AA3422" s="46">
        <v>0</v>
      </c>
      <c r="AB3422" s="46">
        <v>0</v>
      </c>
      <c r="AC3422" s="46">
        <v>0</v>
      </c>
      <c r="AD3422" s="46">
        <v>0</v>
      </c>
      <c r="AE3422" s="46">
        <v>0</v>
      </c>
      <c r="AF3422" s="46">
        <v>0</v>
      </c>
      <c r="AG3422" s="46">
        <v>0</v>
      </c>
      <c r="AH3422" s="46">
        <v>1480.74</v>
      </c>
      <c r="AI3422" s="46">
        <v>1480.74</v>
      </c>
      <c r="AJ3422" s="46">
        <v>4925.9399999999996</v>
      </c>
      <c r="AK3422" s="46">
        <v>0</v>
      </c>
      <c r="AL3422" s="46">
        <v>0</v>
      </c>
      <c r="AM3422" s="46">
        <v>3893.5480000000007</v>
      </c>
    </row>
    <row r="3423" spans="5:39" x14ac:dyDescent="0.2">
      <c r="E3423" s="47">
        <v>342</v>
      </c>
      <c r="F3423" s="47">
        <v>354</v>
      </c>
      <c r="G3423" s="47" t="s">
        <v>253</v>
      </c>
      <c r="H3423" s="47" t="s">
        <v>343</v>
      </c>
      <c r="I3423" s="47" t="s">
        <v>749</v>
      </c>
      <c r="J3423" s="533">
        <v>60000048</v>
      </c>
      <c r="K3423" s="14" t="s">
        <v>65</v>
      </c>
      <c r="L3423" s="14" t="s">
        <v>31</v>
      </c>
      <c r="M3423" s="45">
        <v>3423</v>
      </c>
      <c r="N3423" s="45">
        <v>1</v>
      </c>
      <c r="O3423" s="52">
        <v>9733.8700000000026</v>
      </c>
      <c r="P3423" s="48">
        <v>3893.5480000000007</v>
      </c>
      <c r="Q3423" s="12" t="s">
        <v>376</v>
      </c>
      <c r="R3423" s="46">
        <v>1622.3116666666672</v>
      </c>
      <c r="T3423" s="59" t="s">
        <v>73</v>
      </c>
      <c r="U3423" s="14">
        <v>0</v>
      </c>
      <c r="V3423" s="59" t="s">
        <v>175</v>
      </c>
      <c r="X3423" s="46">
        <v>0</v>
      </c>
      <c r="Y3423" s="46">
        <v>0</v>
      </c>
      <c r="Z3423" s="46">
        <v>0</v>
      </c>
      <c r="AA3423" s="46">
        <v>0</v>
      </c>
      <c r="AB3423" s="46">
        <v>0</v>
      </c>
      <c r="AC3423" s="46">
        <v>0</v>
      </c>
      <c r="AD3423" s="46">
        <v>0</v>
      </c>
      <c r="AE3423" s="46">
        <v>0</v>
      </c>
      <c r="AF3423" s="46">
        <v>0</v>
      </c>
      <c r="AG3423" s="46">
        <v>0</v>
      </c>
      <c r="AH3423" s="46">
        <v>0</v>
      </c>
      <c r="AI3423" s="46">
        <v>0</v>
      </c>
      <c r="AJ3423" s="46">
        <v>0</v>
      </c>
      <c r="AK3423" s="46">
        <v>7837.2500000000018</v>
      </c>
      <c r="AL3423" s="46">
        <v>1896.62</v>
      </c>
      <c r="AM3423" s="46">
        <v>0</v>
      </c>
    </row>
    <row r="3424" spans="5:39" x14ac:dyDescent="0.2">
      <c r="E3424" s="47">
        <v>342</v>
      </c>
      <c r="F3424" s="47">
        <v>354</v>
      </c>
      <c r="G3424" s="47" t="s">
        <v>253</v>
      </c>
      <c r="H3424" s="47" t="s">
        <v>343</v>
      </c>
      <c r="I3424" s="47" t="s">
        <v>749</v>
      </c>
      <c r="J3424" s="533">
        <v>60000048</v>
      </c>
      <c r="K3424" s="14" t="s">
        <v>64</v>
      </c>
      <c r="L3424" s="14" t="s">
        <v>57</v>
      </c>
      <c r="M3424" s="45">
        <v>3424</v>
      </c>
      <c r="N3424" s="45">
        <v>1</v>
      </c>
      <c r="O3424" s="46">
        <v>1480.74</v>
      </c>
      <c r="Q3424" s="12" t="s">
        <v>376</v>
      </c>
      <c r="T3424" s="59" t="s">
        <v>73</v>
      </c>
      <c r="U3424" s="14">
        <v>0</v>
      </c>
      <c r="V3424" s="59" t="s">
        <v>175</v>
      </c>
      <c r="X3424" s="46">
        <v>0</v>
      </c>
      <c r="Y3424" s="46">
        <v>0</v>
      </c>
      <c r="Z3424" s="46">
        <v>0</v>
      </c>
      <c r="AA3424" s="46">
        <v>0</v>
      </c>
      <c r="AB3424" s="46">
        <v>0</v>
      </c>
      <c r="AC3424" s="46">
        <v>0</v>
      </c>
      <c r="AD3424" s="46">
        <v>0</v>
      </c>
      <c r="AE3424" s="46">
        <v>0</v>
      </c>
      <c r="AF3424" s="46">
        <v>0</v>
      </c>
      <c r="AG3424" s="46">
        <v>1480.74</v>
      </c>
      <c r="AH3424" s="46">
        <v>1480.74</v>
      </c>
      <c r="AI3424" s="46">
        <v>1480.74</v>
      </c>
      <c r="AJ3424" s="46">
        <v>0</v>
      </c>
      <c r="AK3424" s="46">
        <v>0</v>
      </c>
      <c r="AL3424" s="46">
        <v>1480.74</v>
      </c>
      <c r="AM3424" s="46">
        <v>0</v>
      </c>
    </row>
    <row r="3425" spans="5:39" x14ac:dyDescent="0.2">
      <c r="E3425" s="47">
        <v>342</v>
      </c>
      <c r="F3425" s="47">
        <v>354</v>
      </c>
      <c r="G3425" s="47" t="s">
        <v>253</v>
      </c>
      <c r="H3425" s="47" t="s">
        <v>343</v>
      </c>
      <c r="I3425" s="47" t="s">
        <v>749</v>
      </c>
      <c r="J3425" s="533">
        <v>60000048</v>
      </c>
      <c r="K3425" s="14" t="s">
        <v>64</v>
      </c>
      <c r="L3425" s="14" t="s">
        <v>54</v>
      </c>
      <c r="M3425" s="45">
        <v>3425</v>
      </c>
      <c r="N3425" s="45">
        <v>1</v>
      </c>
      <c r="O3425" s="46">
        <v>7689.1299999999992</v>
      </c>
      <c r="Q3425" s="12" t="s">
        <v>376</v>
      </c>
      <c r="T3425" s="59" t="s">
        <v>73</v>
      </c>
      <c r="U3425" s="14">
        <v>0</v>
      </c>
      <c r="V3425" s="59" t="s">
        <v>175</v>
      </c>
      <c r="X3425" s="46">
        <v>0</v>
      </c>
      <c r="Y3425" s="46">
        <v>0</v>
      </c>
      <c r="Z3425" s="46">
        <v>0</v>
      </c>
      <c r="AA3425" s="46">
        <v>0</v>
      </c>
      <c r="AB3425" s="46">
        <v>0</v>
      </c>
      <c r="AC3425" s="46">
        <v>0</v>
      </c>
      <c r="AD3425" s="46">
        <v>0</v>
      </c>
      <c r="AE3425" s="46">
        <v>0</v>
      </c>
      <c r="AF3425" s="46">
        <v>0</v>
      </c>
      <c r="AG3425" s="46">
        <v>0</v>
      </c>
      <c r="AH3425" s="46">
        <v>0</v>
      </c>
      <c r="AI3425" s="46">
        <v>3445.2</v>
      </c>
      <c r="AJ3425" s="46">
        <v>0</v>
      </c>
      <c r="AK3425" s="46">
        <v>7555.2499999999991</v>
      </c>
      <c r="AL3425" s="46">
        <v>7689.1299999999992</v>
      </c>
      <c r="AM3425" s="46">
        <v>5276.3219999999983</v>
      </c>
    </row>
    <row r="3426" spans="5:39" x14ac:dyDescent="0.2">
      <c r="E3426" s="47">
        <v>342</v>
      </c>
      <c r="F3426" s="47">
        <v>354</v>
      </c>
      <c r="G3426" s="47" t="s">
        <v>253</v>
      </c>
      <c r="H3426" s="47" t="s">
        <v>343</v>
      </c>
      <c r="I3426" s="47" t="s">
        <v>749</v>
      </c>
      <c r="J3426" s="533">
        <v>60000048</v>
      </c>
      <c r="K3426" s="14" t="s">
        <v>64</v>
      </c>
      <c r="L3426" s="14" t="s">
        <v>58</v>
      </c>
      <c r="M3426" s="45">
        <v>3426</v>
      </c>
      <c r="N3426" s="45">
        <v>1</v>
      </c>
      <c r="O3426" s="46">
        <v>564.00000000000182</v>
      </c>
      <c r="Q3426" s="12" t="s">
        <v>376</v>
      </c>
      <c r="T3426" s="59" t="s">
        <v>73</v>
      </c>
      <c r="U3426" s="14">
        <v>0</v>
      </c>
      <c r="V3426" s="59" t="s">
        <v>175</v>
      </c>
      <c r="X3426" s="46">
        <v>0</v>
      </c>
      <c r="Y3426" s="46">
        <v>0</v>
      </c>
      <c r="Z3426" s="46">
        <v>0</v>
      </c>
      <c r="AA3426" s="46">
        <v>0</v>
      </c>
      <c r="AB3426" s="46">
        <v>0</v>
      </c>
      <c r="AC3426" s="46">
        <v>0</v>
      </c>
      <c r="AD3426" s="46">
        <v>0</v>
      </c>
      <c r="AE3426" s="46">
        <v>0</v>
      </c>
      <c r="AF3426" s="46">
        <v>0</v>
      </c>
      <c r="AG3426" s="46">
        <v>0</v>
      </c>
      <c r="AH3426" s="46">
        <v>0</v>
      </c>
      <c r="AI3426" s="46">
        <v>0</v>
      </c>
      <c r="AJ3426" s="46">
        <v>-1678.8500000000004</v>
      </c>
      <c r="AK3426" s="46">
        <v>282.00000000000273</v>
      </c>
      <c r="AL3426" s="46">
        <v>564.00000000000182</v>
      </c>
      <c r="AM3426" s="46">
        <v>564.00000000000182</v>
      </c>
    </row>
    <row r="3427" spans="5:39" x14ac:dyDescent="0.2">
      <c r="E3427" s="47">
        <v>342</v>
      </c>
      <c r="F3427" s="47">
        <v>354</v>
      </c>
      <c r="G3427" s="47" t="s">
        <v>253</v>
      </c>
      <c r="H3427" s="47" t="s">
        <v>343</v>
      </c>
      <c r="I3427" s="47" t="s">
        <v>749</v>
      </c>
      <c r="J3427" s="533">
        <v>60000048</v>
      </c>
      <c r="K3427" s="14" t="s">
        <v>67</v>
      </c>
      <c r="L3427" s="14" t="s">
        <v>67</v>
      </c>
      <c r="M3427" s="45">
        <v>3427</v>
      </c>
      <c r="N3427" s="45">
        <v>1</v>
      </c>
      <c r="O3427" s="53">
        <v>22.544270675491134</v>
      </c>
      <c r="P3427" s="54">
        <v>12.544270675491134</v>
      </c>
      <c r="Q3427" s="55" t="s">
        <v>376</v>
      </c>
      <c r="R3427" s="56">
        <v>3.3143555324269687</v>
      </c>
      <c r="S3427" s="57" t="s">
        <v>370</v>
      </c>
      <c r="T3427" s="60" t="s">
        <v>73</v>
      </c>
      <c r="U3427" s="14">
        <v>0</v>
      </c>
      <c r="V3427" s="60" t="s">
        <v>175</v>
      </c>
      <c r="Y3427" s="46">
        <v>22.544270675491134</v>
      </c>
      <c r="Z3427" s="46">
        <v>22.544270675491134</v>
      </c>
      <c r="AA3427" s="46">
        <v>22.544270675491134</v>
      </c>
      <c r="AB3427" s="46">
        <v>22.544270675491134</v>
      </c>
      <c r="AC3427" s="46">
        <v>22.544270675491134</v>
      </c>
      <c r="AD3427" s="46">
        <v>22.544270675491134</v>
      </c>
      <c r="AE3427" s="46">
        <v>22.544270675491134</v>
      </c>
      <c r="AF3427" s="46">
        <v>22.544270675491134</v>
      </c>
      <c r="AG3427" s="46">
        <v>22.544270675491134</v>
      </c>
      <c r="AH3427" s="46">
        <v>22.544270675491134</v>
      </c>
      <c r="AI3427" s="46">
        <v>22.544270675491134</v>
      </c>
      <c r="AJ3427" s="46">
        <v>22.544270675491134</v>
      </c>
      <c r="AK3427" s="46">
        <v>22.544270675491134</v>
      </c>
      <c r="AL3427" s="46">
        <v>22.544270675491134</v>
      </c>
      <c r="AM3427" s="46">
        <v>22.544270675491134</v>
      </c>
    </row>
    <row r="3428" spans="5:39" x14ac:dyDescent="0.2">
      <c r="E3428" s="14">
        <v>343</v>
      </c>
      <c r="F3428" s="14">
        <v>355</v>
      </c>
      <c r="G3428" s="14" t="s">
        <v>253</v>
      </c>
      <c r="H3428" s="14" t="s">
        <v>354</v>
      </c>
      <c r="I3428" s="14" t="s">
        <v>750</v>
      </c>
      <c r="J3428" s="531">
        <v>60000049</v>
      </c>
      <c r="K3428" s="14" t="s">
        <v>59</v>
      </c>
      <c r="L3428" s="14" t="s">
        <v>57</v>
      </c>
      <c r="M3428" s="45">
        <v>3428</v>
      </c>
      <c r="N3428" s="45">
        <v>1</v>
      </c>
      <c r="O3428" s="46">
        <v>1490.95</v>
      </c>
      <c r="Q3428" s="12">
        <v>0</v>
      </c>
      <c r="T3428" s="59">
        <v>0</v>
      </c>
      <c r="U3428" s="14">
        <v>0</v>
      </c>
      <c r="V3428" s="59" t="s">
        <v>174</v>
      </c>
      <c r="Y3428" s="46">
        <v>0</v>
      </c>
      <c r="Z3428" s="46">
        <v>0</v>
      </c>
      <c r="AA3428" s="46">
        <v>0</v>
      </c>
      <c r="AB3428" s="46">
        <v>0</v>
      </c>
      <c r="AC3428" s="46">
        <v>0</v>
      </c>
      <c r="AD3428" s="46">
        <v>0</v>
      </c>
      <c r="AE3428" s="46">
        <v>0</v>
      </c>
      <c r="AF3428" s="46">
        <v>0</v>
      </c>
      <c r="AG3428" s="46">
        <v>1490.95</v>
      </c>
      <c r="AH3428" s="46">
        <v>1490.95</v>
      </c>
      <c r="AI3428" s="46">
        <v>1490.95</v>
      </c>
      <c r="AJ3428" s="46">
        <v>1490.95</v>
      </c>
      <c r="AK3428" s="46">
        <v>1490.95</v>
      </c>
      <c r="AL3428" s="46">
        <v>1490.95</v>
      </c>
      <c r="AM3428" s="46">
        <v>0</v>
      </c>
    </row>
    <row r="3429" spans="5:39" x14ac:dyDescent="0.2">
      <c r="E3429" s="47">
        <v>343</v>
      </c>
      <c r="F3429" s="47">
        <v>355</v>
      </c>
      <c r="G3429" s="47" t="s">
        <v>253</v>
      </c>
      <c r="H3429" s="47" t="s">
        <v>354</v>
      </c>
      <c r="I3429" s="47" t="s">
        <v>750</v>
      </c>
      <c r="J3429" s="533">
        <v>60000049</v>
      </c>
      <c r="K3429" s="14" t="s">
        <v>59</v>
      </c>
      <c r="L3429" s="14" t="s">
        <v>54</v>
      </c>
      <c r="M3429" s="45">
        <v>3429</v>
      </c>
      <c r="N3429" s="45">
        <v>1</v>
      </c>
      <c r="O3429" s="46">
        <v>4190.1399999999994</v>
      </c>
      <c r="Q3429" s="12">
        <v>0</v>
      </c>
      <c r="T3429" s="59">
        <v>0</v>
      </c>
      <c r="U3429" s="14">
        <v>0</v>
      </c>
      <c r="V3429" s="59" t="s">
        <v>174</v>
      </c>
      <c r="Y3429" s="46">
        <v>0</v>
      </c>
      <c r="Z3429" s="46">
        <v>0</v>
      </c>
      <c r="AA3429" s="46">
        <v>0</v>
      </c>
      <c r="AB3429" s="46">
        <v>0</v>
      </c>
      <c r="AC3429" s="46">
        <v>0</v>
      </c>
      <c r="AD3429" s="46">
        <v>0</v>
      </c>
      <c r="AE3429" s="46">
        <v>0</v>
      </c>
      <c r="AF3429" s="46">
        <v>0</v>
      </c>
      <c r="AG3429" s="46">
        <v>0</v>
      </c>
      <c r="AH3429" s="46">
        <v>0</v>
      </c>
      <c r="AI3429" s="46">
        <v>789.94999999999993</v>
      </c>
      <c r="AJ3429" s="46">
        <v>3480.64</v>
      </c>
      <c r="AK3429" s="46">
        <v>2569.88</v>
      </c>
      <c r="AL3429" s="46">
        <v>4190.1399999999994</v>
      </c>
      <c r="AM3429" s="46">
        <v>0</v>
      </c>
    </row>
    <row r="3430" spans="5:39" x14ac:dyDescent="0.2">
      <c r="E3430" s="47">
        <v>343</v>
      </c>
      <c r="F3430" s="47">
        <v>355</v>
      </c>
      <c r="G3430" s="47" t="s">
        <v>253</v>
      </c>
      <c r="H3430" s="47" t="s">
        <v>354</v>
      </c>
      <c r="I3430" s="47" t="s">
        <v>750</v>
      </c>
      <c r="J3430" s="533">
        <v>60000049</v>
      </c>
      <c r="K3430" s="14" t="s">
        <v>59</v>
      </c>
      <c r="L3430" s="14" t="s">
        <v>58</v>
      </c>
      <c r="M3430" s="45">
        <v>3430</v>
      </c>
      <c r="N3430" s="45">
        <v>1</v>
      </c>
      <c r="O3430" s="46">
        <v>282.00000000000091</v>
      </c>
      <c r="Q3430" s="12">
        <v>0</v>
      </c>
      <c r="T3430" s="59">
        <v>0</v>
      </c>
      <c r="U3430" s="14">
        <v>0</v>
      </c>
      <c r="V3430" s="59" t="s">
        <v>174</v>
      </c>
      <c r="Y3430" s="46">
        <v>0</v>
      </c>
      <c r="Z3430" s="46">
        <v>0</v>
      </c>
      <c r="AA3430" s="46">
        <v>0</v>
      </c>
      <c r="AB3430" s="46">
        <v>0</v>
      </c>
      <c r="AC3430" s="46">
        <v>0</v>
      </c>
      <c r="AD3430" s="46">
        <v>0</v>
      </c>
      <c r="AE3430" s="46">
        <v>0</v>
      </c>
      <c r="AF3430" s="46">
        <v>0</v>
      </c>
      <c r="AG3430" s="46">
        <v>0</v>
      </c>
      <c r="AH3430" s="46">
        <v>0</v>
      </c>
      <c r="AI3430" s="46">
        <v>0</v>
      </c>
      <c r="AJ3430" s="46">
        <v>282.00000000000045</v>
      </c>
      <c r="AK3430" s="46">
        <v>282</v>
      </c>
      <c r="AL3430" s="46">
        <v>282.00000000000091</v>
      </c>
      <c r="AM3430" s="46">
        <v>0</v>
      </c>
    </row>
    <row r="3431" spans="5:39" x14ac:dyDescent="0.2">
      <c r="E3431" s="47">
        <v>343</v>
      </c>
      <c r="F3431" s="47">
        <v>355</v>
      </c>
      <c r="G3431" s="47" t="s">
        <v>253</v>
      </c>
      <c r="H3431" s="47" t="s">
        <v>354</v>
      </c>
      <c r="I3431" s="47" t="s">
        <v>750</v>
      </c>
      <c r="J3431" s="533">
        <v>60000049</v>
      </c>
      <c r="K3431" s="14" t="s">
        <v>59</v>
      </c>
      <c r="L3431" s="14" t="s">
        <v>31</v>
      </c>
      <c r="M3431" s="45">
        <v>3431</v>
      </c>
      <c r="N3431" s="45">
        <v>1</v>
      </c>
      <c r="O3431" s="48">
        <v>5963.09</v>
      </c>
      <c r="Q3431" s="12">
        <v>0</v>
      </c>
      <c r="R3431" s="46">
        <v>3470.3849999999998</v>
      </c>
      <c r="T3431" s="59">
        <v>0</v>
      </c>
      <c r="U3431" s="14">
        <v>0</v>
      </c>
      <c r="V3431" s="59" t="s">
        <v>174</v>
      </c>
      <c r="X3431" s="46">
        <v>0</v>
      </c>
      <c r="Y3431" s="46">
        <v>0</v>
      </c>
      <c r="Z3431" s="46">
        <v>0</v>
      </c>
      <c r="AA3431" s="46">
        <v>0</v>
      </c>
      <c r="AB3431" s="46">
        <v>0</v>
      </c>
      <c r="AC3431" s="46">
        <v>0</v>
      </c>
      <c r="AD3431" s="46">
        <v>0</v>
      </c>
      <c r="AE3431" s="46">
        <v>0</v>
      </c>
      <c r="AF3431" s="46">
        <v>0</v>
      </c>
      <c r="AG3431" s="46">
        <v>1490.95</v>
      </c>
      <c r="AH3431" s="46">
        <v>1490.95</v>
      </c>
      <c r="AI3431" s="46">
        <v>2280.9</v>
      </c>
      <c r="AJ3431" s="46">
        <v>5253.59</v>
      </c>
      <c r="AK3431" s="46">
        <v>4342.83</v>
      </c>
      <c r="AL3431" s="46">
        <v>5963.09</v>
      </c>
      <c r="AM3431" s="46">
        <v>0</v>
      </c>
    </row>
    <row r="3432" spans="5:39" x14ac:dyDescent="0.2">
      <c r="E3432" s="47">
        <v>343</v>
      </c>
      <c r="F3432" s="47">
        <v>355</v>
      </c>
      <c r="G3432" s="47" t="s">
        <v>253</v>
      </c>
      <c r="H3432" s="47" t="s">
        <v>354</v>
      </c>
      <c r="I3432" s="47" t="s">
        <v>750</v>
      </c>
      <c r="J3432" s="533">
        <v>60000049</v>
      </c>
      <c r="K3432" s="14" t="s">
        <v>37</v>
      </c>
      <c r="L3432" s="14" t="s">
        <v>31</v>
      </c>
      <c r="M3432" s="45">
        <v>3432</v>
      </c>
      <c r="N3432" s="45">
        <v>1</v>
      </c>
      <c r="O3432" s="48">
        <v>8091.17</v>
      </c>
      <c r="P3432" s="48"/>
      <c r="Q3432" s="12">
        <v>0</v>
      </c>
      <c r="R3432" s="46">
        <v>2225.6616666666669</v>
      </c>
      <c r="T3432" s="59">
        <v>0</v>
      </c>
      <c r="U3432" s="14">
        <v>0</v>
      </c>
      <c r="V3432" s="59" t="s">
        <v>174</v>
      </c>
      <c r="Y3432" s="46">
        <v>0</v>
      </c>
      <c r="Z3432" s="46">
        <v>0</v>
      </c>
      <c r="AA3432" s="46">
        <v>0</v>
      </c>
      <c r="AB3432" s="46">
        <v>0</v>
      </c>
      <c r="AC3432" s="46">
        <v>0</v>
      </c>
      <c r="AD3432" s="46">
        <v>0</v>
      </c>
      <c r="AE3432" s="46">
        <v>0</v>
      </c>
      <c r="AF3432" s="46">
        <v>0</v>
      </c>
      <c r="AG3432" s="46">
        <v>0</v>
      </c>
      <c r="AH3432" s="46">
        <v>0</v>
      </c>
      <c r="AI3432" s="46">
        <v>1490.95</v>
      </c>
      <c r="AJ3432" s="46">
        <v>3771.85</v>
      </c>
      <c r="AK3432" s="46">
        <v>0</v>
      </c>
      <c r="AL3432" s="46">
        <v>8091.17</v>
      </c>
      <c r="AM3432" s="46">
        <v>4481.0039999999999</v>
      </c>
    </row>
    <row r="3433" spans="5:39" x14ac:dyDescent="0.2">
      <c r="E3433" s="47">
        <v>343</v>
      </c>
      <c r="F3433" s="47">
        <v>355</v>
      </c>
      <c r="G3433" s="47" t="s">
        <v>253</v>
      </c>
      <c r="H3433" s="47" t="s">
        <v>354</v>
      </c>
      <c r="I3433" s="47" t="s">
        <v>750</v>
      </c>
      <c r="J3433" s="533">
        <v>60000049</v>
      </c>
      <c r="K3433" s="14" t="s">
        <v>65</v>
      </c>
      <c r="L3433" s="14" t="s">
        <v>31</v>
      </c>
      <c r="M3433" s="45">
        <v>3433</v>
      </c>
      <c r="N3433" s="45">
        <v>1</v>
      </c>
      <c r="O3433" s="52">
        <v>7468.3399999999983</v>
      </c>
      <c r="P3433" s="48">
        <v>4481.0039999999999</v>
      </c>
      <c r="Q3433" s="12">
        <v>0</v>
      </c>
      <c r="R3433" s="46">
        <v>1244.7233333333331</v>
      </c>
      <c r="T3433" s="59">
        <v>0</v>
      </c>
      <c r="U3433" s="14">
        <v>0</v>
      </c>
      <c r="V3433" s="59" t="s">
        <v>174</v>
      </c>
      <c r="X3433" s="46">
        <v>0</v>
      </c>
      <c r="Y3433" s="46">
        <v>0</v>
      </c>
      <c r="Z3433" s="46">
        <v>0</v>
      </c>
      <c r="AA3433" s="46">
        <v>0</v>
      </c>
      <c r="AB3433" s="46">
        <v>0</v>
      </c>
      <c r="AC3433" s="46">
        <v>0</v>
      </c>
      <c r="AD3433" s="46">
        <v>0</v>
      </c>
      <c r="AE3433" s="46">
        <v>0</v>
      </c>
      <c r="AF3433" s="46">
        <v>0</v>
      </c>
      <c r="AG3433" s="46">
        <v>0</v>
      </c>
      <c r="AH3433" s="46">
        <v>0</v>
      </c>
      <c r="AI3433" s="46">
        <v>0</v>
      </c>
      <c r="AJ3433" s="46">
        <v>0</v>
      </c>
      <c r="AK3433" s="46">
        <v>1505.2499999999982</v>
      </c>
      <c r="AL3433" s="46">
        <v>5963.09</v>
      </c>
      <c r="AM3433" s="46">
        <v>0</v>
      </c>
    </row>
    <row r="3434" spans="5:39" x14ac:dyDescent="0.2">
      <c r="E3434" s="47">
        <v>343</v>
      </c>
      <c r="F3434" s="47">
        <v>355</v>
      </c>
      <c r="G3434" s="47" t="s">
        <v>253</v>
      </c>
      <c r="H3434" s="47" t="s">
        <v>354</v>
      </c>
      <c r="I3434" s="47" t="s">
        <v>750</v>
      </c>
      <c r="J3434" s="533">
        <v>60000049</v>
      </c>
      <c r="K3434" s="14" t="s">
        <v>64</v>
      </c>
      <c r="L3434" s="14" t="s">
        <v>57</v>
      </c>
      <c r="M3434" s="45">
        <v>3434</v>
      </c>
      <c r="N3434" s="45">
        <v>1</v>
      </c>
      <c r="O3434" s="46">
        <v>0</v>
      </c>
      <c r="Q3434" s="12">
        <v>0</v>
      </c>
      <c r="T3434" s="59">
        <v>0</v>
      </c>
      <c r="U3434" s="14">
        <v>0</v>
      </c>
      <c r="V3434" s="59" t="s">
        <v>174</v>
      </c>
      <c r="X3434" s="46">
        <v>0</v>
      </c>
      <c r="Y3434" s="46">
        <v>0</v>
      </c>
      <c r="Z3434" s="46">
        <v>0</v>
      </c>
      <c r="AA3434" s="46">
        <v>0</v>
      </c>
      <c r="AB3434" s="46">
        <v>0</v>
      </c>
      <c r="AC3434" s="46">
        <v>0</v>
      </c>
      <c r="AD3434" s="46">
        <v>0</v>
      </c>
      <c r="AE3434" s="46">
        <v>0</v>
      </c>
      <c r="AF3434" s="46">
        <v>0</v>
      </c>
      <c r="AG3434" s="46">
        <v>1490.95</v>
      </c>
      <c r="AH3434" s="46">
        <v>2981.9</v>
      </c>
      <c r="AI3434" s="46">
        <v>2981.9000000000005</v>
      </c>
      <c r="AJ3434" s="46">
        <v>701.00000000000045</v>
      </c>
      <c r="AK3434" s="46">
        <v>2191.9500000000007</v>
      </c>
      <c r="AL3434" s="46">
        <v>0</v>
      </c>
      <c r="AM3434" s="46">
        <v>0</v>
      </c>
    </row>
    <row r="3435" spans="5:39" x14ac:dyDescent="0.2">
      <c r="E3435" s="47">
        <v>343</v>
      </c>
      <c r="F3435" s="47">
        <v>355</v>
      </c>
      <c r="G3435" s="47" t="s">
        <v>253</v>
      </c>
      <c r="H3435" s="47" t="s">
        <v>354</v>
      </c>
      <c r="I3435" s="47" t="s">
        <v>750</v>
      </c>
      <c r="J3435" s="533">
        <v>60000049</v>
      </c>
      <c r="K3435" s="14" t="s">
        <v>64</v>
      </c>
      <c r="L3435" s="14" t="s">
        <v>54</v>
      </c>
      <c r="M3435" s="45">
        <v>3435</v>
      </c>
      <c r="N3435" s="45">
        <v>1</v>
      </c>
      <c r="O3435" s="46">
        <v>6622.3400000000011</v>
      </c>
      <c r="Q3435" s="12">
        <v>0</v>
      </c>
      <c r="T3435" s="59">
        <v>0</v>
      </c>
      <c r="U3435" s="14">
        <v>0</v>
      </c>
      <c r="V3435" s="59" t="s">
        <v>174</v>
      </c>
      <c r="X3435" s="46">
        <v>0</v>
      </c>
      <c r="Y3435" s="46">
        <v>0</v>
      </c>
      <c r="Z3435" s="46">
        <v>0</v>
      </c>
      <c r="AA3435" s="46">
        <v>0</v>
      </c>
      <c r="AB3435" s="46">
        <v>0</v>
      </c>
      <c r="AC3435" s="46">
        <v>0</v>
      </c>
      <c r="AD3435" s="46">
        <v>0</v>
      </c>
      <c r="AE3435" s="46">
        <v>0</v>
      </c>
      <c r="AF3435" s="46">
        <v>0</v>
      </c>
      <c r="AG3435" s="46">
        <v>0</v>
      </c>
      <c r="AH3435" s="46">
        <v>0</v>
      </c>
      <c r="AI3435" s="46">
        <v>789.94999999999993</v>
      </c>
      <c r="AJ3435" s="46">
        <v>4270.59</v>
      </c>
      <c r="AK3435" s="46">
        <v>6840.47</v>
      </c>
      <c r="AL3435" s="46">
        <v>6622.3400000000011</v>
      </c>
      <c r="AM3435" s="46">
        <v>2141.3360000000011</v>
      </c>
    </row>
    <row r="3436" spans="5:39" x14ac:dyDescent="0.2">
      <c r="E3436" s="47">
        <v>343</v>
      </c>
      <c r="F3436" s="47">
        <v>355</v>
      </c>
      <c r="G3436" s="47" t="s">
        <v>253</v>
      </c>
      <c r="H3436" s="47" t="s">
        <v>354</v>
      </c>
      <c r="I3436" s="47" t="s">
        <v>750</v>
      </c>
      <c r="J3436" s="533">
        <v>60000049</v>
      </c>
      <c r="K3436" s="14" t="s">
        <v>64</v>
      </c>
      <c r="L3436" s="14" t="s">
        <v>58</v>
      </c>
      <c r="M3436" s="45">
        <v>3436</v>
      </c>
      <c r="N3436" s="45">
        <v>1</v>
      </c>
      <c r="O3436" s="46">
        <v>845.99999999999545</v>
      </c>
      <c r="Q3436" s="12">
        <v>0</v>
      </c>
      <c r="T3436" s="59">
        <v>0</v>
      </c>
      <c r="U3436" s="14">
        <v>0</v>
      </c>
      <c r="V3436" s="59" t="s">
        <v>174</v>
      </c>
      <c r="X3436" s="46">
        <v>0</v>
      </c>
      <c r="Y3436" s="46">
        <v>0</v>
      </c>
      <c r="Z3436" s="46">
        <v>0</v>
      </c>
      <c r="AA3436" s="46">
        <v>0</v>
      </c>
      <c r="AB3436" s="46">
        <v>0</v>
      </c>
      <c r="AC3436" s="46">
        <v>0</v>
      </c>
      <c r="AD3436" s="46">
        <v>0</v>
      </c>
      <c r="AE3436" s="46">
        <v>0</v>
      </c>
      <c r="AF3436" s="46">
        <v>0</v>
      </c>
      <c r="AG3436" s="46">
        <v>0</v>
      </c>
      <c r="AH3436" s="46">
        <v>0</v>
      </c>
      <c r="AI3436" s="46">
        <v>0</v>
      </c>
      <c r="AJ3436" s="46">
        <v>281.99999999999818</v>
      </c>
      <c r="AK3436" s="46">
        <v>563.99999999999727</v>
      </c>
      <c r="AL3436" s="46">
        <v>845.99999999999545</v>
      </c>
      <c r="AM3436" s="46">
        <v>845.99999999999454</v>
      </c>
    </row>
    <row r="3437" spans="5:39" x14ac:dyDescent="0.2">
      <c r="E3437" s="47">
        <v>343</v>
      </c>
      <c r="F3437" s="47">
        <v>355</v>
      </c>
      <c r="G3437" s="47" t="s">
        <v>253</v>
      </c>
      <c r="H3437" s="47" t="s">
        <v>354</v>
      </c>
      <c r="I3437" s="47" t="s">
        <v>750</v>
      </c>
      <c r="J3437" s="533">
        <v>60000049</v>
      </c>
      <c r="K3437" s="14" t="s">
        <v>67</v>
      </c>
      <c r="L3437" s="14" t="s">
        <v>67</v>
      </c>
      <c r="M3437" s="45">
        <v>3437</v>
      </c>
      <c r="N3437" s="45">
        <v>1</v>
      </c>
      <c r="O3437" s="53">
        <v>5.6434227686477243</v>
      </c>
      <c r="P3437" s="54">
        <v>0</v>
      </c>
      <c r="Q3437" s="55">
        <v>0</v>
      </c>
      <c r="R3437" s="56">
        <v>0</v>
      </c>
      <c r="S3437" s="57">
        <v>0</v>
      </c>
      <c r="T3437" s="60">
        <v>0</v>
      </c>
      <c r="U3437" s="14">
        <v>0</v>
      </c>
      <c r="V3437" s="60" t="s">
        <v>174</v>
      </c>
      <c r="Y3437" s="46">
        <v>5.6434227686477243</v>
      </c>
      <c r="Z3437" s="46">
        <v>5.6434227686477243</v>
      </c>
      <c r="AA3437" s="46">
        <v>5.6434227686477243</v>
      </c>
      <c r="AB3437" s="46">
        <v>5.6434227686477243</v>
      </c>
      <c r="AC3437" s="46">
        <v>5.6434227686477243</v>
      </c>
      <c r="AD3437" s="46">
        <v>5.6434227686477243</v>
      </c>
      <c r="AE3437" s="46">
        <v>5.6434227686477243</v>
      </c>
      <c r="AF3437" s="46">
        <v>5.6434227686477243</v>
      </c>
      <c r="AG3437" s="46">
        <v>5.6434227686477243</v>
      </c>
      <c r="AH3437" s="46">
        <v>5.6434227686477243</v>
      </c>
      <c r="AI3437" s="46">
        <v>5.6434227686477243</v>
      </c>
      <c r="AJ3437" s="46">
        <v>5.6434227686477243</v>
      </c>
      <c r="AK3437" s="46">
        <v>5.6434227686477243</v>
      </c>
      <c r="AL3437" s="46">
        <v>5.6434227686477243</v>
      </c>
      <c r="AM3437" s="46">
        <v>5.6434227686477243</v>
      </c>
    </row>
    <row r="3438" spans="5:39" x14ac:dyDescent="0.2">
      <c r="E3438" s="14">
        <v>344</v>
      </c>
      <c r="F3438" s="14">
        <v>356</v>
      </c>
      <c r="G3438" s="14" t="s">
        <v>253</v>
      </c>
      <c r="H3438" s="14" t="s">
        <v>315</v>
      </c>
      <c r="I3438" s="14" t="s">
        <v>751</v>
      </c>
      <c r="J3438" s="531">
        <v>60000050</v>
      </c>
      <c r="K3438" s="14" t="s">
        <v>59</v>
      </c>
      <c r="L3438" s="14" t="s">
        <v>57</v>
      </c>
      <c r="M3438" s="45">
        <v>3438</v>
      </c>
      <c r="N3438" s="45">
        <v>1</v>
      </c>
      <c r="O3438" s="46">
        <v>1719.02</v>
      </c>
      <c r="Q3438" s="12" t="s">
        <v>372</v>
      </c>
      <c r="T3438" s="59" t="s">
        <v>75</v>
      </c>
      <c r="U3438" s="14">
        <v>0</v>
      </c>
      <c r="V3438" s="59" t="s">
        <v>174</v>
      </c>
      <c r="Y3438" s="46">
        <v>0</v>
      </c>
      <c r="Z3438" s="46">
        <v>0</v>
      </c>
      <c r="AA3438" s="46">
        <v>0</v>
      </c>
      <c r="AB3438" s="46">
        <v>0</v>
      </c>
      <c r="AC3438" s="46">
        <v>0</v>
      </c>
      <c r="AD3438" s="46">
        <v>0</v>
      </c>
      <c r="AE3438" s="46">
        <v>0</v>
      </c>
      <c r="AF3438" s="46">
        <v>0</v>
      </c>
      <c r="AG3438" s="46">
        <v>1719.02</v>
      </c>
      <c r="AH3438" s="46">
        <v>1719.02</v>
      </c>
      <c r="AI3438" s="46">
        <v>1719.02</v>
      </c>
      <c r="AJ3438" s="46">
        <v>1719.02</v>
      </c>
      <c r="AK3438" s="46">
        <v>1719.02</v>
      </c>
      <c r="AL3438" s="46">
        <v>1719.02</v>
      </c>
      <c r="AM3438" s="46">
        <v>0</v>
      </c>
    </row>
    <row r="3439" spans="5:39" x14ac:dyDescent="0.2">
      <c r="E3439" s="47">
        <v>344</v>
      </c>
      <c r="F3439" s="47">
        <v>356</v>
      </c>
      <c r="G3439" s="47" t="s">
        <v>253</v>
      </c>
      <c r="H3439" s="47" t="s">
        <v>315</v>
      </c>
      <c r="I3439" s="47" t="s">
        <v>751</v>
      </c>
      <c r="J3439" s="533">
        <v>60000050</v>
      </c>
      <c r="K3439" s="14" t="s">
        <v>59</v>
      </c>
      <c r="L3439" s="14" t="s">
        <v>54</v>
      </c>
      <c r="M3439" s="45">
        <v>3439</v>
      </c>
      <c r="N3439" s="45">
        <v>1</v>
      </c>
      <c r="O3439" s="46">
        <v>4002.9399999999996</v>
      </c>
      <c r="Q3439" s="12" t="s">
        <v>372</v>
      </c>
      <c r="T3439" s="59" t="s">
        <v>75</v>
      </c>
      <c r="U3439" s="14">
        <v>0</v>
      </c>
      <c r="V3439" s="59" t="s">
        <v>174</v>
      </c>
      <c r="Y3439" s="46">
        <v>0</v>
      </c>
      <c r="Z3439" s="46">
        <v>0</v>
      </c>
      <c r="AA3439" s="46">
        <v>0</v>
      </c>
      <c r="AB3439" s="46">
        <v>0</v>
      </c>
      <c r="AC3439" s="46">
        <v>0</v>
      </c>
      <c r="AD3439" s="46">
        <v>0</v>
      </c>
      <c r="AE3439" s="46">
        <v>0</v>
      </c>
      <c r="AF3439" s="46">
        <v>0</v>
      </c>
      <c r="AG3439" s="46">
        <v>0</v>
      </c>
      <c r="AH3439" s="46">
        <v>0</v>
      </c>
      <c r="AI3439" s="46">
        <v>8615.9299999999985</v>
      </c>
      <c r="AJ3439" s="46">
        <v>3848.09</v>
      </c>
      <c r="AK3439" s="46">
        <v>4002.87</v>
      </c>
      <c r="AL3439" s="46">
        <v>4002.9399999999996</v>
      </c>
      <c r="AM3439" s="46">
        <v>0</v>
      </c>
    </row>
    <row r="3440" spans="5:39" x14ac:dyDescent="0.2">
      <c r="E3440" s="47">
        <v>344</v>
      </c>
      <c r="F3440" s="47">
        <v>356</v>
      </c>
      <c r="G3440" s="47" t="s">
        <v>253</v>
      </c>
      <c r="H3440" s="47" t="s">
        <v>315</v>
      </c>
      <c r="I3440" s="47" t="s">
        <v>751</v>
      </c>
      <c r="J3440" s="533">
        <v>60000050</v>
      </c>
      <c r="K3440" s="14" t="s">
        <v>59</v>
      </c>
      <c r="L3440" s="14" t="s">
        <v>58</v>
      </c>
      <c r="M3440" s="45">
        <v>3440</v>
      </c>
      <c r="N3440" s="45">
        <v>1</v>
      </c>
      <c r="O3440" s="46">
        <v>282.00000000000091</v>
      </c>
      <c r="Q3440" s="12" t="s">
        <v>372</v>
      </c>
      <c r="T3440" s="59" t="s">
        <v>75</v>
      </c>
      <c r="U3440" s="14">
        <v>25</v>
      </c>
      <c r="V3440" s="59" t="s">
        <v>174</v>
      </c>
      <c r="Y3440" s="46">
        <v>0</v>
      </c>
      <c r="Z3440" s="46">
        <v>0</v>
      </c>
      <c r="AA3440" s="46">
        <v>0</v>
      </c>
      <c r="AB3440" s="46">
        <v>0</v>
      </c>
      <c r="AC3440" s="46">
        <v>0</v>
      </c>
      <c r="AD3440" s="46">
        <v>0</v>
      </c>
      <c r="AE3440" s="46">
        <v>0</v>
      </c>
      <c r="AF3440" s="46">
        <v>0</v>
      </c>
      <c r="AG3440" s="46">
        <v>0</v>
      </c>
      <c r="AH3440" s="46">
        <v>0</v>
      </c>
      <c r="AI3440" s="46">
        <v>0</v>
      </c>
      <c r="AJ3440" s="46">
        <v>282</v>
      </c>
      <c r="AK3440" s="46">
        <v>282.00000000000091</v>
      </c>
      <c r="AL3440" s="46">
        <v>282.00000000000091</v>
      </c>
      <c r="AM3440" s="46">
        <v>0</v>
      </c>
    </row>
    <row r="3441" spans="5:39" x14ac:dyDescent="0.2">
      <c r="E3441" s="47">
        <v>344</v>
      </c>
      <c r="F3441" s="47">
        <v>356</v>
      </c>
      <c r="G3441" s="47" t="s">
        <v>253</v>
      </c>
      <c r="H3441" s="47" t="s">
        <v>315</v>
      </c>
      <c r="I3441" s="47" t="s">
        <v>751</v>
      </c>
      <c r="J3441" s="533">
        <v>60000050</v>
      </c>
      <c r="K3441" s="14" t="s">
        <v>59</v>
      </c>
      <c r="L3441" s="14" t="s">
        <v>31</v>
      </c>
      <c r="M3441" s="45">
        <v>3441</v>
      </c>
      <c r="N3441" s="45">
        <v>1</v>
      </c>
      <c r="O3441" s="48">
        <v>6003.96</v>
      </c>
      <c r="Q3441" s="12" t="s">
        <v>372</v>
      </c>
      <c r="R3441" s="46">
        <v>5271.6583333333328</v>
      </c>
      <c r="T3441" s="59" t="s">
        <v>75</v>
      </c>
      <c r="U3441" s="14">
        <v>0</v>
      </c>
      <c r="V3441" s="59" t="s">
        <v>174</v>
      </c>
      <c r="X3441" s="46">
        <v>0</v>
      </c>
      <c r="Y3441" s="46">
        <v>0</v>
      </c>
      <c r="Z3441" s="46">
        <v>0</v>
      </c>
      <c r="AA3441" s="46">
        <v>0</v>
      </c>
      <c r="AB3441" s="46">
        <v>0</v>
      </c>
      <c r="AC3441" s="46">
        <v>0</v>
      </c>
      <c r="AD3441" s="46">
        <v>0</v>
      </c>
      <c r="AE3441" s="46">
        <v>0</v>
      </c>
      <c r="AF3441" s="46">
        <v>0</v>
      </c>
      <c r="AG3441" s="46">
        <v>1719.02</v>
      </c>
      <c r="AH3441" s="46">
        <v>1719.02</v>
      </c>
      <c r="AI3441" s="46">
        <v>10334.949999999999</v>
      </c>
      <c r="AJ3441" s="46">
        <v>5849.1100000000006</v>
      </c>
      <c r="AK3441" s="46">
        <v>6003.89</v>
      </c>
      <c r="AL3441" s="46">
        <v>6003.96</v>
      </c>
      <c r="AM3441" s="46">
        <v>0</v>
      </c>
    </row>
    <row r="3442" spans="5:39" x14ac:dyDescent="0.2">
      <c r="E3442" s="47">
        <v>344</v>
      </c>
      <c r="F3442" s="47">
        <v>356</v>
      </c>
      <c r="G3442" s="47" t="s">
        <v>253</v>
      </c>
      <c r="H3442" s="47" t="s">
        <v>315</v>
      </c>
      <c r="I3442" s="47" t="s">
        <v>751</v>
      </c>
      <c r="J3442" s="533">
        <v>60000050</v>
      </c>
      <c r="K3442" s="14" t="s">
        <v>37</v>
      </c>
      <c r="L3442" s="14" t="s">
        <v>31</v>
      </c>
      <c r="M3442" s="45">
        <v>3442</v>
      </c>
      <c r="N3442" s="45">
        <v>1</v>
      </c>
      <c r="O3442" s="48">
        <v>0</v>
      </c>
      <c r="P3442" s="48"/>
      <c r="Q3442" s="12" t="s">
        <v>372</v>
      </c>
      <c r="R3442" s="46">
        <v>573.00666666666666</v>
      </c>
      <c r="T3442" s="59" t="s">
        <v>75</v>
      </c>
      <c r="U3442" s="14">
        <v>0</v>
      </c>
      <c r="V3442" s="59" t="s">
        <v>174</v>
      </c>
      <c r="Y3442" s="46">
        <v>0</v>
      </c>
      <c r="Z3442" s="46">
        <v>0</v>
      </c>
      <c r="AA3442" s="46">
        <v>0</v>
      </c>
      <c r="AB3442" s="46">
        <v>0</v>
      </c>
      <c r="AC3442" s="46">
        <v>0</v>
      </c>
      <c r="AD3442" s="46">
        <v>0</v>
      </c>
      <c r="AE3442" s="46">
        <v>0</v>
      </c>
      <c r="AF3442" s="46">
        <v>0</v>
      </c>
      <c r="AG3442" s="46">
        <v>0</v>
      </c>
      <c r="AH3442" s="46">
        <v>0</v>
      </c>
      <c r="AI3442" s="46">
        <v>0</v>
      </c>
      <c r="AJ3442" s="46">
        <v>3438.04</v>
      </c>
      <c r="AK3442" s="46">
        <v>0</v>
      </c>
      <c r="AL3442" s="46">
        <v>0</v>
      </c>
      <c r="AM3442" s="46">
        <v>22553.528000000002</v>
      </c>
    </row>
    <row r="3443" spans="5:39" x14ac:dyDescent="0.2">
      <c r="E3443" s="47">
        <v>344</v>
      </c>
      <c r="F3443" s="47">
        <v>356</v>
      </c>
      <c r="G3443" s="47" t="s">
        <v>253</v>
      </c>
      <c r="H3443" s="47" t="s">
        <v>315</v>
      </c>
      <c r="I3443" s="47" t="s">
        <v>751</v>
      </c>
      <c r="J3443" s="533">
        <v>60000050</v>
      </c>
      <c r="K3443" s="14" t="s">
        <v>65</v>
      </c>
      <c r="L3443" s="14" t="s">
        <v>31</v>
      </c>
      <c r="M3443" s="45">
        <v>3443</v>
      </c>
      <c r="N3443" s="45">
        <v>1</v>
      </c>
      <c r="O3443" s="52">
        <v>28191.909999999996</v>
      </c>
      <c r="P3443" s="48">
        <v>22553.528000000002</v>
      </c>
      <c r="Q3443" s="12" t="s">
        <v>372</v>
      </c>
      <c r="R3443" s="46">
        <v>4698.6516666666657</v>
      </c>
      <c r="T3443" s="59" t="s">
        <v>75</v>
      </c>
      <c r="U3443" s="14">
        <v>0</v>
      </c>
      <c r="V3443" s="59" t="s">
        <v>174</v>
      </c>
      <c r="X3443" s="46">
        <v>0</v>
      </c>
      <c r="Y3443" s="46">
        <v>0</v>
      </c>
      <c r="Z3443" s="46">
        <v>0</v>
      </c>
      <c r="AA3443" s="46">
        <v>0</v>
      </c>
      <c r="AB3443" s="46">
        <v>0</v>
      </c>
      <c r="AC3443" s="46">
        <v>0</v>
      </c>
      <c r="AD3443" s="46">
        <v>0</v>
      </c>
      <c r="AE3443" s="46">
        <v>0</v>
      </c>
      <c r="AF3443" s="46">
        <v>0</v>
      </c>
      <c r="AG3443" s="46">
        <v>0</v>
      </c>
      <c r="AH3443" s="46">
        <v>0</v>
      </c>
      <c r="AI3443" s="46">
        <v>10334.949999999999</v>
      </c>
      <c r="AJ3443" s="46">
        <v>5849.11</v>
      </c>
      <c r="AK3443" s="46">
        <v>6003.8900000000012</v>
      </c>
      <c r="AL3443" s="46">
        <v>6003.9600000000009</v>
      </c>
      <c r="AM3443" s="46">
        <v>9.0949470177292824E-13</v>
      </c>
    </row>
    <row r="3444" spans="5:39" x14ac:dyDescent="0.2">
      <c r="E3444" s="47">
        <v>344</v>
      </c>
      <c r="F3444" s="47">
        <v>356</v>
      </c>
      <c r="G3444" s="47" t="s">
        <v>253</v>
      </c>
      <c r="H3444" s="47" t="s">
        <v>315</v>
      </c>
      <c r="I3444" s="47" t="s">
        <v>751</v>
      </c>
      <c r="J3444" s="533">
        <v>60000050</v>
      </c>
      <c r="K3444" s="14" t="s">
        <v>64</v>
      </c>
      <c r="L3444" s="14" t="s">
        <v>57</v>
      </c>
      <c r="M3444" s="45">
        <v>3444</v>
      </c>
      <c r="N3444" s="45">
        <v>1</v>
      </c>
      <c r="O3444" s="46">
        <v>6876.08</v>
      </c>
      <c r="Q3444" s="12" t="s">
        <v>372</v>
      </c>
      <c r="T3444" s="59" t="s">
        <v>75</v>
      </c>
      <c r="U3444" s="14">
        <v>0</v>
      </c>
      <c r="V3444" s="59" t="s">
        <v>174</v>
      </c>
      <c r="X3444" s="46">
        <v>0</v>
      </c>
      <c r="Y3444" s="46">
        <v>0</v>
      </c>
      <c r="Z3444" s="46">
        <v>0</v>
      </c>
      <c r="AA3444" s="46">
        <v>0</v>
      </c>
      <c r="AB3444" s="46">
        <v>0</v>
      </c>
      <c r="AC3444" s="46">
        <v>0</v>
      </c>
      <c r="AD3444" s="46">
        <v>0</v>
      </c>
      <c r="AE3444" s="46">
        <v>0</v>
      </c>
      <c r="AF3444" s="46">
        <v>0</v>
      </c>
      <c r="AG3444" s="46">
        <v>1719.02</v>
      </c>
      <c r="AH3444" s="46">
        <v>3438.04</v>
      </c>
      <c r="AI3444" s="46">
        <v>5157.0599999999995</v>
      </c>
      <c r="AJ3444" s="46">
        <v>3438.04</v>
      </c>
      <c r="AK3444" s="46">
        <v>5157.0599999999995</v>
      </c>
      <c r="AL3444" s="46">
        <v>6876.08</v>
      </c>
      <c r="AM3444" s="46">
        <v>0</v>
      </c>
    </row>
    <row r="3445" spans="5:39" x14ac:dyDescent="0.2">
      <c r="E3445" s="47">
        <v>344</v>
      </c>
      <c r="F3445" s="47">
        <v>356</v>
      </c>
      <c r="G3445" s="47" t="s">
        <v>253</v>
      </c>
      <c r="H3445" s="47" t="s">
        <v>315</v>
      </c>
      <c r="I3445" s="47" t="s">
        <v>751</v>
      </c>
      <c r="J3445" s="533">
        <v>60000050</v>
      </c>
      <c r="K3445" s="14" t="s">
        <v>64</v>
      </c>
      <c r="L3445" s="14" t="s">
        <v>54</v>
      </c>
      <c r="M3445" s="45">
        <v>3445</v>
      </c>
      <c r="N3445" s="45">
        <v>1</v>
      </c>
      <c r="O3445" s="46">
        <v>20469.829999999998</v>
      </c>
      <c r="Q3445" s="12" t="s">
        <v>372</v>
      </c>
      <c r="T3445" s="59" t="s">
        <v>75</v>
      </c>
      <c r="U3445" s="14">
        <v>0</v>
      </c>
      <c r="V3445" s="59" t="s">
        <v>174</v>
      </c>
      <c r="X3445" s="46">
        <v>0</v>
      </c>
      <c r="Y3445" s="46">
        <v>0</v>
      </c>
      <c r="Z3445" s="46">
        <v>0</v>
      </c>
      <c r="AA3445" s="46">
        <v>0</v>
      </c>
      <c r="AB3445" s="46">
        <v>0</v>
      </c>
      <c r="AC3445" s="46">
        <v>0</v>
      </c>
      <c r="AD3445" s="46">
        <v>0</v>
      </c>
      <c r="AE3445" s="46">
        <v>0</v>
      </c>
      <c r="AF3445" s="46">
        <v>0</v>
      </c>
      <c r="AG3445" s="46">
        <v>0</v>
      </c>
      <c r="AH3445" s="46">
        <v>0</v>
      </c>
      <c r="AI3445" s="46">
        <v>8615.9299999999985</v>
      </c>
      <c r="AJ3445" s="46">
        <v>12464.019999999999</v>
      </c>
      <c r="AK3445" s="46">
        <v>16466.89</v>
      </c>
      <c r="AL3445" s="46">
        <v>20469.829999999998</v>
      </c>
      <c r="AM3445" s="46">
        <v>4792.381999999996</v>
      </c>
    </row>
    <row r="3446" spans="5:39" x14ac:dyDescent="0.2">
      <c r="E3446" s="47">
        <v>344</v>
      </c>
      <c r="F3446" s="47">
        <v>356</v>
      </c>
      <c r="G3446" s="47" t="s">
        <v>253</v>
      </c>
      <c r="H3446" s="47" t="s">
        <v>315</v>
      </c>
      <c r="I3446" s="47" t="s">
        <v>751</v>
      </c>
      <c r="J3446" s="533">
        <v>60000050</v>
      </c>
      <c r="K3446" s="14" t="s">
        <v>64</v>
      </c>
      <c r="L3446" s="14" t="s">
        <v>58</v>
      </c>
      <c r="M3446" s="45">
        <v>3446</v>
      </c>
      <c r="N3446" s="45">
        <v>1</v>
      </c>
      <c r="O3446" s="46">
        <v>845.99999999999636</v>
      </c>
      <c r="Q3446" s="12" t="s">
        <v>372</v>
      </c>
      <c r="T3446" s="59" t="s">
        <v>75</v>
      </c>
      <c r="U3446" s="14">
        <v>0</v>
      </c>
      <c r="V3446" s="59" t="s">
        <v>174</v>
      </c>
      <c r="X3446" s="46">
        <v>0</v>
      </c>
      <c r="Y3446" s="46">
        <v>0</v>
      </c>
      <c r="Z3446" s="46">
        <v>0</v>
      </c>
      <c r="AA3446" s="46">
        <v>0</v>
      </c>
      <c r="AB3446" s="46">
        <v>0</v>
      </c>
      <c r="AC3446" s="46">
        <v>0</v>
      </c>
      <c r="AD3446" s="46">
        <v>0</v>
      </c>
      <c r="AE3446" s="46">
        <v>0</v>
      </c>
      <c r="AF3446" s="46">
        <v>0</v>
      </c>
      <c r="AG3446" s="46">
        <v>0</v>
      </c>
      <c r="AH3446" s="46">
        <v>0</v>
      </c>
      <c r="AI3446" s="46">
        <v>0</v>
      </c>
      <c r="AJ3446" s="46">
        <v>281.99999999999818</v>
      </c>
      <c r="AK3446" s="46">
        <v>564</v>
      </c>
      <c r="AL3446" s="46">
        <v>845.99999999999636</v>
      </c>
      <c r="AM3446" s="46">
        <v>845.99999999999818</v>
      </c>
    </row>
    <row r="3447" spans="5:39" x14ac:dyDescent="0.2">
      <c r="E3447" s="47">
        <v>344</v>
      </c>
      <c r="F3447" s="47">
        <v>356</v>
      </c>
      <c r="G3447" s="47" t="s">
        <v>253</v>
      </c>
      <c r="H3447" s="47" t="s">
        <v>315</v>
      </c>
      <c r="I3447" s="47" t="s">
        <v>751</v>
      </c>
      <c r="J3447" s="533">
        <v>60000050</v>
      </c>
      <c r="K3447" s="14" t="s">
        <v>67</v>
      </c>
      <c r="L3447" s="14" t="s">
        <v>67</v>
      </c>
      <c r="M3447" s="45">
        <v>3447</v>
      </c>
      <c r="N3447" s="45">
        <v>1</v>
      </c>
      <c r="O3447" s="53">
        <v>51.197379319091851</v>
      </c>
      <c r="P3447" s="54">
        <v>41.197379319091851</v>
      </c>
      <c r="Q3447" s="55" t="s">
        <v>372</v>
      </c>
      <c r="R3447" s="56">
        <v>5.3478257158168123</v>
      </c>
      <c r="S3447" s="57" t="s">
        <v>370</v>
      </c>
      <c r="T3447" s="60" t="s">
        <v>75</v>
      </c>
      <c r="U3447" s="14">
        <v>0</v>
      </c>
      <c r="V3447" s="60" t="s">
        <v>174</v>
      </c>
      <c r="Y3447" s="46">
        <v>51.197379319091851</v>
      </c>
      <c r="Z3447" s="46">
        <v>51.197379319091851</v>
      </c>
      <c r="AA3447" s="46">
        <v>51.197379319091851</v>
      </c>
      <c r="AB3447" s="46">
        <v>51.197379319091851</v>
      </c>
      <c r="AC3447" s="46">
        <v>51.197379319091851</v>
      </c>
      <c r="AD3447" s="46">
        <v>51.197379319091851</v>
      </c>
      <c r="AE3447" s="46">
        <v>51.197379319091851</v>
      </c>
      <c r="AF3447" s="46">
        <v>51.197379319091851</v>
      </c>
      <c r="AG3447" s="46">
        <v>51.197379319091851</v>
      </c>
      <c r="AH3447" s="46">
        <v>51.197379319091851</v>
      </c>
      <c r="AI3447" s="46">
        <v>51.197379319091851</v>
      </c>
      <c r="AJ3447" s="46">
        <v>51.197379319091851</v>
      </c>
      <c r="AK3447" s="46">
        <v>51.197379319091851</v>
      </c>
      <c r="AL3447" s="46">
        <v>51.197379319091851</v>
      </c>
      <c r="AM3447" s="46">
        <v>51.197379319091851</v>
      </c>
    </row>
    <row r="3448" spans="5:39" x14ac:dyDescent="0.2">
      <c r="E3448" s="14">
        <v>345</v>
      </c>
      <c r="F3448" s="14">
        <v>357</v>
      </c>
      <c r="G3448" s="14" t="s">
        <v>253</v>
      </c>
      <c r="H3448" s="14" t="s">
        <v>336</v>
      </c>
      <c r="I3448" s="14" t="s">
        <v>752</v>
      </c>
      <c r="J3448" s="531">
        <v>60000051</v>
      </c>
      <c r="K3448" s="14" t="s">
        <v>59</v>
      </c>
      <c r="L3448" s="14" t="s">
        <v>57</v>
      </c>
      <c r="M3448" s="45">
        <v>3448</v>
      </c>
      <c r="N3448" s="45">
        <v>1</v>
      </c>
      <c r="O3448" s="46">
        <v>1725.83</v>
      </c>
      <c r="Q3448" s="12" t="s">
        <v>405</v>
      </c>
      <c r="T3448" s="59" t="s">
        <v>74</v>
      </c>
      <c r="U3448" s="14">
        <v>0</v>
      </c>
      <c r="V3448" s="59" t="s">
        <v>150</v>
      </c>
      <c r="Y3448" s="46">
        <v>0</v>
      </c>
      <c r="Z3448" s="46">
        <v>0</v>
      </c>
      <c r="AA3448" s="46">
        <v>0</v>
      </c>
      <c r="AB3448" s="46">
        <v>0</v>
      </c>
      <c r="AC3448" s="46">
        <v>0</v>
      </c>
      <c r="AD3448" s="46">
        <v>0</v>
      </c>
      <c r="AE3448" s="46">
        <v>0</v>
      </c>
      <c r="AF3448" s="46">
        <v>0</v>
      </c>
      <c r="AG3448" s="46">
        <v>1725.83</v>
      </c>
      <c r="AH3448" s="46">
        <v>1725.83</v>
      </c>
      <c r="AI3448" s="46">
        <v>1725.83</v>
      </c>
      <c r="AJ3448" s="46">
        <v>1725.83</v>
      </c>
      <c r="AK3448" s="46">
        <v>1725.83</v>
      </c>
      <c r="AL3448" s="46">
        <v>1725.83</v>
      </c>
      <c r="AM3448" s="46">
        <v>0</v>
      </c>
    </row>
    <row r="3449" spans="5:39" x14ac:dyDescent="0.2">
      <c r="E3449" s="47">
        <v>345</v>
      </c>
      <c r="F3449" s="47">
        <v>357</v>
      </c>
      <c r="G3449" s="47" t="s">
        <v>253</v>
      </c>
      <c r="H3449" s="47" t="s">
        <v>336</v>
      </c>
      <c r="I3449" s="47" t="s">
        <v>752</v>
      </c>
      <c r="J3449" s="533">
        <v>60000051</v>
      </c>
      <c r="K3449" s="14" t="s">
        <v>59</v>
      </c>
      <c r="L3449" s="14" t="s">
        <v>54</v>
      </c>
      <c r="M3449" s="45">
        <v>3449</v>
      </c>
      <c r="N3449" s="45">
        <v>1</v>
      </c>
      <c r="O3449" s="46">
        <v>4340.7300000000005</v>
      </c>
      <c r="Q3449" s="12" t="s">
        <v>405</v>
      </c>
      <c r="T3449" s="59" t="s">
        <v>74</v>
      </c>
      <c r="U3449" s="14">
        <v>15</v>
      </c>
      <c r="V3449" s="59" t="s">
        <v>150</v>
      </c>
      <c r="Y3449" s="46">
        <v>0</v>
      </c>
      <c r="Z3449" s="46">
        <v>0</v>
      </c>
      <c r="AA3449" s="46">
        <v>0</v>
      </c>
      <c r="AB3449" s="46">
        <v>0</v>
      </c>
      <c r="AC3449" s="46">
        <v>0</v>
      </c>
      <c r="AD3449" s="46">
        <v>0</v>
      </c>
      <c r="AE3449" s="46">
        <v>0</v>
      </c>
      <c r="AF3449" s="46">
        <v>0</v>
      </c>
      <c r="AG3449" s="46">
        <v>0</v>
      </c>
      <c r="AH3449" s="46">
        <v>0</v>
      </c>
      <c r="AI3449" s="46">
        <v>11266.75</v>
      </c>
      <c r="AJ3449" s="46">
        <v>9241.91</v>
      </c>
      <c r="AK3449" s="46">
        <v>4200.0300000000007</v>
      </c>
      <c r="AL3449" s="46">
        <v>4340.7300000000005</v>
      </c>
      <c r="AM3449" s="46">
        <v>0</v>
      </c>
    </row>
    <row r="3450" spans="5:39" x14ac:dyDescent="0.2">
      <c r="E3450" s="47">
        <v>345</v>
      </c>
      <c r="F3450" s="47">
        <v>357</v>
      </c>
      <c r="G3450" s="47" t="s">
        <v>253</v>
      </c>
      <c r="H3450" s="47" t="s">
        <v>336</v>
      </c>
      <c r="I3450" s="47" t="s">
        <v>752</v>
      </c>
      <c r="J3450" s="533">
        <v>60000051</v>
      </c>
      <c r="K3450" s="14" t="s">
        <v>59</v>
      </c>
      <c r="L3450" s="14" t="s">
        <v>58</v>
      </c>
      <c r="M3450" s="45">
        <v>3450</v>
      </c>
      <c r="N3450" s="45">
        <v>1</v>
      </c>
      <c r="O3450" s="46">
        <v>282</v>
      </c>
      <c r="Q3450" s="12" t="s">
        <v>405</v>
      </c>
      <c r="T3450" s="59" t="s">
        <v>74</v>
      </c>
      <c r="U3450" s="14">
        <v>0</v>
      </c>
      <c r="V3450" s="59" t="s">
        <v>150</v>
      </c>
      <c r="Y3450" s="46">
        <v>0</v>
      </c>
      <c r="Z3450" s="46">
        <v>0</v>
      </c>
      <c r="AA3450" s="46">
        <v>0</v>
      </c>
      <c r="AB3450" s="46">
        <v>0</v>
      </c>
      <c r="AC3450" s="46">
        <v>0</v>
      </c>
      <c r="AD3450" s="46">
        <v>0</v>
      </c>
      <c r="AE3450" s="46">
        <v>0</v>
      </c>
      <c r="AF3450" s="46">
        <v>0</v>
      </c>
      <c r="AG3450" s="46">
        <v>0</v>
      </c>
      <c r="AH3450" s="46">
        <v>0</v>
      </c>
      <c r="AI3450" s="46">
        <v>0</v>
      </c>
      <c r="AJ3450" s="46">
        <v>282</v>
      </c>
      <c r="AK3450" s="46">
        <v>281.99999999999909</v>
      </c>
      <c r="AL3450" s="46">
        <v>282</v>
      </c>
      <c r="AM3450" s="46">
        <v>0</v>
      </c>
    </row>
    <row r="3451" spans="5:39" x14ac:dyDescent="0.2">
      <c r="E3451" s="47">
        <v>345</v>
      </c>
      <c r="F3451" s="47">
        <v>357</v>
      </c>
      <c r="G3451" s="47" t="s">
        <v>253</v>
      </c>
      <c r="H3451" s="47" t="s">
        <v>336</v>
      </c>
      <c r="I3451" s="47" t="s">
        <v>752</v>
      </c>
      <c r="J3451" s="533">
        <v>60000051</v>
      </c>
      <c r="K3451" s="14" t="s">
        <v>59</v>
      </c>
      <c r="L3451" s="14" t="s">
        <v>31</v>
      </c>
      <c r="M3451" s="45">
        <v>3451</v>
      </c>
      <c r="N3451" s="45">
        <v>1</v>
      </c>
      <c r="O3451" s="48">
        <v>6348.56</v>
      </c>
      <c r="Q3451" s="12" t="s">
        <v>405</v>
      </c>
      <c r="R3451" s="46">
        <v>6708.3999999999987</v>
      </c>
      <c r="T3451" s="59" t="s">
        <v>74</v>
      </c>
      <c r="U3451" s="14">
        <v>0</v>
      </c>
      <c r="V3451" s="59" t="s">
        <v>150</v>
      </c>
      <c r="X3451" s="46">
        <v>0</v>
      </c>
      <c r="Y3451" s="46">
        <v>0</v>
      </c>
      <c r="Z3451" s="46">
        <v>0</v>
      </c>
      <c r="AA3451" s="46">
        <v>0</v>
      </c>
      <c r="AB3451" s="46">
        <v>0</v>
      </c>
      <c r="AC3451" s="46">
        <v>0</v>
      </c>
      <c r="AD3451" s="46">
        <v>0</v>
      </c>
      <c r="AE3451" s="46">
        <v>0</v>
      </c>
      <c r="AF3451" s="46">
        <v>0</v>
      </c>
      <c r="AG3451" s="46">
        <v>1725.83</v>
      </c>
      <c r="AH3451" s="46">
        <v>1725.83</v>
      </c>
      <c r="AI3451" s="46">
        <v>12992.58</v>
      </c>
      <c r="AJ3451" s="46">
        <v>11249.74</v>
      </c>
      <c r="AK3451" s="46">
        <v>6207.86</v>
      </c>
      <c r="AL3451" s="46">
        <v>6348.56</v>
      </c>
      <c r="AM3451" s="46">
        <v>0</v>
      </c>
    </row>
    <row r="3452" spans="5:39" x14ac:dyDescent="0.2">
      <c r="E3452" s="47">
        <v>345</v>
      </c>
      <c r="F3452" s="47">
        <v>357</v>
      </c>
      <c r="G3452" s="47" t="s">
        <v>253</v>
      </c>
      <c r="H3452" s="47" t="s">
        <v>336</v>
      </c>
      <c r="I3452" s="47" t="s">
        <v>752</v>
      </c>
      <c r="J3452" s="533">
        <v>60000051</v>
      </c>
      <c r="K3452" s="14" t="s">
        <v>37</v>
      </c>
      <c r="L3452" s="14" t="s">
        <v>31</v>
      </c>
      <c r="M3452" s="45">
        <v>3452</v>
      </c>
      <c r="N3452" s="45">
        <v>1</v>
      </c>
      <c r="O3452" s="48">
        <v>11800</v>
      </c>
      <c r="P3452" s="48"/>
      <c r="Q3452" s="12" t="s">
        <v>405</v>
      </c>
      <c r="R3452" s="46">
        <v>2541.9433333333332</v>
      </c>
      <c r="T3452" s="59" t="s">
        <v>74</v>
      </c>
      <c r="U3452" s="14">
        <v>0</v>
      </c>
      <c r="V3452" s="59" t="s">
        <v>150</v>
      </c>
      <c r="Y3452" s="46">
        <v>0</v>
      </c>
      <c r="Z3452" s="46">
        <v>0</v>
      </c>
      <c r="AA3452" s="46">
        <v>0</v>
      </c>
      <c r="AB3452" s="46">
        <v>0</v>
      </c>
      <c r="AC3452" s="46">
        <v>0</v>
      </c>
      <c r="AD3452" s="46">
        <v>0</v>
      </c>
      <c r="AE3452" s="46">
        <v>0</v>
      </c>
      <c r="AF3452" s="46">
        <v>0</v>
      </c>
      <c r="AG3452" s="46">
        <v>0</v>
      </c>
      <c r="AH3452" s="46">
        <v>0</v>
      </c>
      <c r="AI3452" s="46">
        <v>3451.66</v>
      </c>
      <c r="AJ3452" s="46">
        <v>0</v>
      </c>
      <c r="AK3452" s="46">
        <v>0</v>
      </c>
      <c r="AL3452" s="46">
        <v>11800</v>
      </c>
      <c r="AM3452" s="46">
        <v>24998.74</v>
      </c>
    </row>
    <row r="3453" spans="5:39" x14ac:dyDescent="0.2">
      <c r="E3453" s="47">
        <v>345</v>
      </c>
      <c r="F3453" s="47">
        <v>357</v>
      </c>
      <c r="G3453" s="47" t="s">
        <v>253</v>
      </c>
      <c r="H3453" s="47" t="s">
        <v>336</v>
      </c>
      <c r="I3453" s="47" t="s">
        <v>752</v>
      </c>
      <c r="J3453" s="533">
        <v>60000051</v>
      </c>
      <c r="K3453" s="14" t="s">
        <v>65</v>
      </c>
      <c r="L3453" s="14" t="s">
        <v>31</v>
      </c>
      <c r="M3453" s="45">
        <v>3453</v>
      </c>
      <c r="N3453" s="45">
        <v>1</v>
      </c>
      <c r="O3453" s="52">
        <v>24998.739999999998</v>
      </c>
      <c r="P3453" s="48">
        <v>24998.74</v>
      </c>
      <c r="Q3453" s="12" t="s">
        <v>405</v>
      </c>
      <c r="R3453" s="46">
        <v>4166.456666666666</v>
      </c>
      <c r="T3453" s="59" t="s">
        <v>74</v>
      </c>
      <c r="U3453" s="14">
        <v>0</v>
      </c>
      <c r="V3453" s="59" t="s">
        <v>150</v>
      </c>
      <c r="X3453" s="46">
        <v>0</v>
      </c>
      <c r="Y3453" s="46">
        <v>0</v>
      </c>
      <c r="Z3453" s="46">
        <v>0</v>
      </c>
      <c r="AA3453" s="46">
        <v>0</v>
      </c>
      <c r="AB3453" s="46">
        <v>0</v>
      </c>
      <c r="AC3453" s="46">
        <v>0</v>
      </c>
      <c r="AD3453" s="46">
        <v>0</v>
      </c>
      <c r="AE3453" s="46">
        <v>0</v>
      </c>
      <c r="AF3453" s="46">
        <v>0</v>
      </c>
      <c r="AG3453" s="46">
        <v>0</v>
      </c>
      <c r="AH3453" s="46">
        <v>0</v>
      </c>
      <c r="AI3453" s="46">
        <v>1192.58</v>
      </c>
      <c r="AJ3453" s="46">
        <v>11249.739999999998</v>
      </c>
      <c r="AK3453" s="46">
        <v>6207.8599999999979</v>
      </c>
      <c r="AL3453" s="46">
        <v>6348.56</v>
      </c>
      <c r="AM3453" s="46">
        <v>0</v>
      </c>
    </row>
    <row r="3454" spans="5:39" x14ac:dyDescent="0.2">
      <c r="E3454" s="47">
        <v>345</v>
      </c>
      <c r="F3454" s="47">
        <v>357</v>
      </c>
      <c r="G3454" s="47" t="s">
        <v>253</v>
      </c>
      <c r="H3454" s="47" t="s">
        <v>336</v>
      </c>
      <c r="I3454" s="47" t="s">
        <v>752</v>
      </c>
      <c r="J3454" s="533">
        <v>60000051</v>
      </c>
      <c r="K3454" s="14" t="s">
        <v>64</v>
      </c>
      <c r="L3454" s="14" t="s">
        <v>57</v>
      </c>
      <c r="M3454" s="45">
        <v>3454</v>
      </c>
      <c r="N3454" s="45">
        <v>1</v>
      </c>
      <c r="O3454" s="46">
        <v>0</v>
      </c>
      <c r="Q3454" s="12" t="s">
        <v>405</v>
      </c>
      <c r="T3454" s="59" t="s">
        <v>74</v>
      </c>
      <c r="U3454" s="14">
        <v>0</v>
      </c>
      <c r="V3454" s="59" t="s">
        <v>150</v>
      </c>
      <c r="X3454" s="46">
        <v>0</v>
      </c>
      <c r="Y3454" s="46">
        <v>0</v>
      </c>
      <c r="Z3454" s="46">
        <v>0</v>
      </c>
      <c r="AA3454" s="46">
        <v>0</v>
      </c>
      <c r="AB3454" s="46">
        <v>0</v>
      </c>
      <c r="AC3454" s="46">
        <v>0</v>
      </c>
      <c r="AD3454" s="46">
        <v>0</v>
      </c>
      <c r="AE3454" s="46">
        <v>0</v>
      </c>
      <c r="AF3454" s="46">
        <v>0</v>
      </c>
      <c r="AG3454" s="46">
        <v>1725.83</v>
      </c>
      <c r="AH3454" s="46">
        <v>3451.66</v>
      </c>
      <c r="AI3454" s="46">
        <v>1725.83</v>
      </c>
      <c r="AJ3454" s="46">
        <v>3451.66</v>
      </c>
      <c r="AK3454" s="46">
        <v>5177.49</v>
      </c>
      <c r="AL3454" s="46">
        <v>0</v>
      </c>
      <c r="AM3454" s="46">
        <v>0</v>
      </c>
    </row>
    <row r="3455" spans="5:39" x14ac:dyDescent="0.2">
      <c r="E3455" s="47">
        <v>345</v>
      </c>
      <c r="F3455" s="47">
        <v>357</v>
      </c>
      <c r="G3455" s="47" t="s">
        <v>253</v>
      </c>
      <c r="H3455" s="47" t="s">
        <v>336</v>
      </c>
      <c r="I3455" s="47" t="s">
        <v>752</v>
      </c>
      <c r="J3455" s="533">
        <v>60000051</v>
      </c>
      <c r="K3455" s="14" t="s">
        <v>64</v>
      </c>
      <c r="L3455" s="14" t="s">
        <v>54</v>
      </c>
      <c r="M3455" s="45">
        <v>3455</v>
      </c>
      <c r="N3455" s="45">
        <v>1</v>
      </c>
      <c r="O3455" s="46">
        <v>24152.74</v>
      </c>
      <c r="Q3455" s="12" t="s">
        <v>405</v>
      </c>
      <c r="T3455" s="59" t="s">
        <v>74</v>
      </c>
      <c r="U3455" s="14">
        <v>0</v>
      </c>
      <c r="V3455" s="59" t="s">
        <v>150</v>
      </c>
      <c r="X3455" s="46">
        <v>0</v>
      </c>
      <c r="Y3455" s="46">
        <v>0</v>
      </c>
      <c r="Z3455" s="46">
        <v>0</v>
      </c>
      <c r="AA3455" s="46">
        <v>0</v>
      </c>
      <c r="AB3455" s="46">
        <v>0</v>
      </c>
      <c r="AC3455" s="46">
        <v>0</v>
      </c>
      <c r="AD3455" s="46">
        <v>0</v>
      </c>
      <c r="AE3455" s="46">
        <v>0</v>
      </c>
      <c r="AF3455" s="46">
        <v>0</v>
      </c>
      <c r="AG3455" s="46">
        <v>0</v>
      </c>
      <c r="AH3455" s="46">
        <v>0</v>
      </c>
      <c r="AI3455" s="46">
        <v>11266.75</v>
      </c>
      <c r="AJ3455" s="46">
        <v>20508.66</v>
      </c>
      <c r="AK3455" s="46">
        <v>24708.690000000002</v>
      </c>
      <c r="AL3455" s="46">
        <v>24152.74</v>
      </c>
      <c r="AM3455" s="46">
        <v>0</v>
      </c>
    </row>
    <row r="3456" spans="5:39" x14ac:dyDescent="0.2">
      <c r="E3456" s="47">
        <v>345</v>
      </c>
      <c r="F3456" s="47">
        <v>357</v>
      </c>
      <c r="G3456" s="47" t="s">
        <v>253</v>
      </c>
      <c r="H3456" s="47" t="s">
        <v>336</v>
      </c>
      <c r="I3456" s="47" t="s">
        <v>752</v>
      </c>
      <c r="J3456" s="533">
        <v>60000051</v>
      </c>
      <c r="K3456" s="14" t="s">
        <v>64</v>
      </c>
      <c r="L3456" s="14" t="s">
        <v>58</v>
      </c>
      <c r="M3456" s="45">
        <v>3456</v>
      </c>
      <c r="N3456" s="45">
        <v>1</v>
      </c>
      <c r="O3456" s="46">
        <v>845.99999999999272</v>
      </c>
      <c r="Q3456" s="12" t="s">
        <v>405</v>
      </c>
      <c r="T3456" s="59" t="s">
        <v>74</v>
      </c>
      <c r="U3456" s="14">
        <v>0</v>
      </c>
      <c r="V3456" s="59" t="s">
        <v>150</v>
      </c>
      <c r="X3456" s="46">
        <v>0</v>
      </c>
      <c r="Y3456" s="46">
        <v>0</v>
      </c>
      <c r="Z3456" s="46">
        <v>0</v>
      </c>
      <c r="AA3456" s="46">
        <v>0</v>
      </c>
      <c r="AB3456" s="46">
        <v>0</v>
      </c>
      <c r="AC3456" s="46">
        <v>0</v>
      </c>
      <c r="AD3456" s="46">
        <v>0</v>
      </c>
      <c r="AE3456" s="46">
        <v>0</v>
      </c>
      <c r="AF3456" s="46">
        <v>0</v>
      </c>
      <c r="AG3456" s="46">
        <v>0</v>
      </c>
      <c r="AH3456" s="46">
        <v>0</v>
      </c>
      <c r="AI3456" s="46">
        <v>0</v>
      </c>
      <c r="AJ3456" s="46">
        <v>281.99999999999636</v>
      </c>
      <c r="AK3456" s="46">
        <v>563.99999999999272</v>
      </c>
      <c r="AL3456" s="46">
        <v>845.99999999999272</v>
      </c>
      <c r="AM3456" s="46">
        <v>-7.2759576141834259E-12</v>
      </c>
    </row>
    <row r="3457" spans="5:39" x14ac:dyDescent="0.2">
      <c r="E3457" s="47">
        <v>345</v>
      </c>
      <c r="F3457" s="47">
        <v>357</v>
      </c>
      <c r="G3457" s="47" t="s">
        <v>253</v>
      </c>
      <c r="H3457" s="47" t="s">
        <v>336</v>
      </c>
      <c r="I3457" s="47" t="s">
        <v>752</v>
      </c>
      <c r="J3457" s="533">
        <v>60000051</v>
      </c>
      <c r="K3457" s="14" t="s">
        <v>67</v>
      </c>
      <c r="L3457" s="14" t="s">
        <v>67</v>
      </c>
      <c r="M3457" s="45">
        <v>3457</v>
      </c>
      <c r="N3457" s="45">
        <v>1</v>
      </c>
      <c r="O3457" s="53">
        <v>37.797382588083565</v>
      </c>
      <c r="P3457" s="54">
        <v>27.797382588083565</v>
      </c>
      <c r="Q3457" s="55" t="s">
        <v>405</v>
      </c>
      <c r="R3457" s="56">
        <v>3.7264832150736393</v>
      </c>
      <c r="S3457" s="57" t="s">
        <v>370</v>
      </c>
      <c r="T3457" s="60" t="s">
        <v>74</v>
      </c>
      <c r="U3457" s="14">
        <v>0</v>
      </c>
      <c r="V3457" s="60" t="s">
        <v>150</v>
      </c>
      <c r="Y3457" s="46">
        <v>37.797382588083565</v>
      </c>
      <c r="Z3457" s="46">
        <v>37.797382588083565</v>
      </c>
      <c r="AA3457" s="46">
        <v>37.797382588083565</v>
      </c>
      <c r="AB3457" s="46">
        <v>37.797382588083565</v>
      </c>
      <c r="AC3457" s="46">
        <v>37.797382588083565</v>
      </c>
      <c r="AD3457" s="46">
        <v>37.797382588083565</v>
      </c>
      <c r="AE3457" s="46">
        <v>37.797382588083565</v>
      </c>
      <c r="AF3457" s="46">
        <v>37.797382588083565</v>
      </c>
      <c r="AG3457" s="46">
        <v>37.797382588083565</v>
      </c>
      <c r="AH3457" s="46">
        <v>37.797382588083565</v>
      </c>
      <c r="AI3457" s="46">
        <v>37.797382588083565</v>
      </c>
      <c r="AJ3457" s="46">
        <v>37.797382588083565</v>
      </c>
      <c r="AK3457" s="46">
        <v>37.797382588083565</v>
      </c>
      <c r="AL3457" s="46">
        <v>37.797382588083565</v>
      </c>
      <c r="AM3457" s="46">
        <v>37.797382588083565</v>
      </c>
    </row>
    <row r="3458" spans="5:39" x14ac:dyDescent="0.2">
      <c r="E3458" s="14">
        <v>346</v>
      </c>
      <c r="F3458" s="14">
        <v>358</v>
      </c>
      <c r="G3458" s="14" t="s">
        <v>253</v>
      </c>
      <c r="H3458" s="14" t="s">
        <v>626</v>
      </c>
      <c r="I3458" s="14" t="s">
        <v>753</v>
      </c>
      <c r="J3458" s="531">
        <v>60000052</v>
      </c>
      <c r="K3458" s="14" t="s">
        <v>59</v>
      </c>
      <c r="L3458" s="14" t="s">
        <v>57</v>
      </c>
      <c r="M3458" s="45">
        <v>3458</v>
      </c>
      <c r="N3458" s="45">
        <v>1</v>
      </c>
      <c r="O3458" s="46">
        <v>1678.17</v>
      </c>
      <c r="Q3458" s="12">
        <v>0</v>
      </c>
      <c r="T3458" s="59">
        <v>0</v>
      </c>
      <c r="U3458" s="14">
        <v>0</v>
      </c>
      <c r="V3458" s="59" t="s">
        <v>175</v>
      </c>
      <c r="Y3458" s="46">
        <v>0</v>
      </c>
      <c r="Z3458" s="46">
        <v>0</v>
      </c>
      <c r="AA3458" s="46">
        <v>0</v>
      </c>
      <c r="AB3458" s="46">
        <v>0</v>
      </c>
      <c r="AC3458" s="46">
        <v>0</v>
      </c>
      <c r="AD3458" s="46">
        <v>0</v>
      </c>
      <c r="AE3458" s="46">
        <v>0</v>
      </c>
      <c r="AF3458" s="46">
        <v>0</v>
      </c>
      <c r="AG3458" s="46">
        <v>1678.17</v>
      </c>
      <c r="AH3458" s="46">
        <v>1678.17</v>
      </c>
      <c r="AI3458" s="46">
        <v>1678.17</v>
      </c>
      <c r="AJ3458" s="46">
        <v>1678.17</v>
      </c>
      <c r="AK3458" s="46">
        <v>1678.17</v>
      </c>
      <c r="AL3458" s="46">
        <v>1678.17</v>
      </c>
      <c r="AM3458" s="46">
        <v>0</v>
      </c>
    </row>
    <row r="3459" spans="5:39" x14ac:dyDescent="0.2">
      <c r="E3459" s="47">
        <v>346</v>
      </c>
      <c r="F3459" s="47">
        <v>358</v>
      </c>
      <c r="G3459" s="47" t="s">
        <v>253</v>
      </c>
      <c r="H3459" s="47" t="s">
        <v>626</v>
      </c>
      <c r="I3459" s="47" t="s">
        <v>753</v>
      </c>
      <c r="J3459" s="533">
        <v>60000052</v>
      </c>
      <c r="K3459" s="14" t="s">
        <v>59</v>
      </c>
      <c r="L3459" s="14" t="s">
        <v>54</v>
      </c>
      <c r="M3459" s="45">
        <v>3459</v>
      </c>
      <c r="N3459" s="45">
        <v>1</v>
      </c>
      <c r="O3459" s="46">
        <v>4268</v>
      </c>
      <c r="Q3459" s="12">
        <v>0</v>
      </c>
      <c r="T3459" s="59">
        <v>0</v>
      </c>
      <c r="U3459" s="14">
        <v>0</v>
      </c>
      <c r="V3459" s="59" t="s">
        <v>175</v>
      </c>
      <c r="Y3459" s="46">
        <v>0</v>
      </c>
      <c r="Z3459" s="46">
        <v>0</v>
      </c>
      <c r="AA3459" s="46">
        <v>0</v>
      </c>
      <c r="AB3459" s="46">
        <v>0</v>
      </c>
      <c r="AC3459" s="46">
        <v>0</v>
      </c>
      <c r="AD3459" s="46">
        <v>0</v>
      </c>
      <c r="AE3459" s="46">
        <v>0</v>
      </c>
      <c r="AF3459" s="46">
        <v>0</v>
      </c>
      <c r="AG3459" s="46">
        <v>0</v>
      </c>
      <c r="AH3459" s="46">
        <v>0</v>
      </c>
      <c r="AI3459" s="46">
        <v>11017.11</v>
      </c>
      <c r="AJ3459" s="46">
        <v>4133.5</v>
      </c>
      <c r="AK3459" s="46">
        <v>4263.0199999999995</v>
      </c>
      <c r="AL3459" s="46">
        <v>4268</v>
      </c>
      <c r="AM3459" s="46">
        <v>0</v>
      </c>
    </row>
    <row r="3460" spans="5:39" x14ac:dyDescent="0.2">
      <c r="E3460" s="47">
        <v>346</v>
      </c>
      <c r="F3460" s="47">
        <v>358</v>
      </c>
      <c r="G3460" s="47" t="s">
        <v>253</v>
      </c>
      <c r="H3460" s="47" t="s">
        <v>626</v>
      </c>
      <c r="I3460" s="47" t="s">
        <v>753</v>
      </c>
      <c r="J3460" s="533">
        <v>60000052</v>
      </c>
      <c r="K3460" s="14" t="s">
        <v>59</v>
      </c>
      <c r="L3460" s="14" t="s">
        <v>58</v>
      </c>
      <c r="M3460" s="45">
        <v>3460</v>
      </c>
      <c r="N3460" s="45">
        <v>1</v>
      </c>
      <c r="O3460" s="46">
        <v>282</v>
      </c>
      <c r="Q3460" s="12">
        <v>0</v>
      </c>
      <c r="T3460" s="59">
        <v>0</v>
      </c>
      <c r="U3460" s="14">
        <v>0</v>
      </c>
      <c r="V3460" s="59" t="s">
        <v>175</v>
      </c>
      <c r="Y3460" s="46">
        <v>0</v>
      </c>
      <c r="Z3460" s="46">
        <v>0</v>
      </c>
      <c r="AA3460" s="46">
        <v>0</v>
      </c>
      <c r="AB3460" s="46">
        <v>0</v>
      </c>
      <c r="AC3460" s="46">
        <v>0</v>
      </c>
      <c r="AD3460" s="46">
        <v>0</v>
      </c>
      <c r="AE3460" s="46">
        <v>0</v>
      </c>
      <c r="AF3460" s="46">
        <v>0</v>
      </c>
      <c r="AG3460" s="46">
        <v>0</v>
      </c>
      <c r="AH3460" s="46">
        <v>0</v>
      </c>
      <c r="AI3460" s="46">
        <v>0</v>
      </c>
      <c r="AJ3460" s="46">
        <v>282</v>
      </c>
      <c r="AK3460" s="46">
        <v>282</v>
      </c>
      <c r="AL3460" s="46">
        <v>282</v>
      </c>
      <c r="AM3460" s="46">
        <v>0</v>
      </c>
    </row>
    <row r="3461" spans="5:39" x14ac:dyDescent="0.2">
      <c r="E3461" s="47">
        <v>346</v>
      </c>
      <c r="F3461" s="47">
        <v>358</v>
      </c>
      <c r="G3461" s="47" t="s">
        <v>253</v>
      </c>
      <c r="H3461" s="47" t="s">
        <v>626</v>
      </c>
      <c r="I3461" s="47" t="s">
        <v>753</v>
      </c>
      <c r="J3461" s="533">
        <v>60000052</v>
      </c>
      <c r="K3461" s="14" t="s">
        <v>59</v>
      </c>
      <c r="L3461" s="14" t="s">
        <v>31</v>
      </c>
      <c r="M3461" s="45">
        <v>3461</v>
      </c>
      <c r="N3461" s="45">
        <v>1</v>
      </c>
      <c r="O3461" s="48">
        <v>6228.17</v>
      </c>
      <c r="Q3461" s="12">
        <v>0</v>
      </c>
      <c r="R3461" s="46">
        <v>5766.1083333333336</v>
      </c>
      <c r="T3461" s="59">
        <v>0</v>
      </c>
      <c r="U3461" s="14">
        <v>0</v>
      </c>
      <c r="V3461" s="59" t="s">
        <v>175</v>
      </c>
      <c r="X3461" s="46">
        <v>0</v>
      </c>
      <c r="Y3461" s="46">
        <v>0</v>
      </c>
      <c r="Z3461" s="46">
        <v>0</v>
      </c>
      <c r="AA3461" s="46">
        <v>0</v>
      </c>
      <c r="AB3461" s="46">
        <v>0</v>
      </c>
      <c r="AC3461" s="46">
        <v>0</v>
      </c>
      <c r="AD3461" s="46">
        <v>0</v>
      </c>
      <c r="AE3461" s="46">
        <v>0</v>
      </c>
      <c r="AF3461" s="46">
        <v>0</v>
      </c>
      <c r="AG3461" s="46">
        <v>1678.17</v>
      </c>
      <c r="AH3461" s="46">
        <v>1678.17</v>
      </c>
      <c r="AI3461" s="46">
        <v>12695.28</v>
      </c>
      <c r="AJ3461" s="46">
        <v>6093.67</v>
      </c>
      <c r="AK3461" s="46">
        <v>6223.19</v>
      </c>
      <c r="AL3461" s="46">
        <v>6228.17</v>
      </c>
      <c r="AM3461" s="46">
        <v>0</v>
      </c>
    </row>
    <row r="3462" spans="5:39" x14ac:dyDescent="0.2">
      <c r="E3462" s="47">
        <v>346</v>
      </c>
      <c r="F3462" s="47">
        <v>358</v>
      </c>
      <c r="G3462" s="47" t="s">
        <v>253</v>
      </c>
      <c r="H3462" s="47" t="s">
        <v>626</v>
      </c>
      <c r="I3462" s="47" t="s">
        <v>753</v>
      </c>
      <c r="J3462" s="533">
        <v>60000052</v>
      </c>
      <c r="K3462" s="14" t="s">
        <v>37</v>
      </c>
      <c r="L3462" s="14" t="s">
        <v>31</v>
      </c>
      <c r="M3462" s="45">
        <v>3462</v>
      </c>
      <c r="N3462" s="45">
        <v>1</v>
      </c>
      <c r="O3462" s="48">
        <v>6223.19</v>
      </c>
      <c r="P3462" s="48"/>
      <c r="Q3462" s="12">
        <v>0</v>
      </c>
      <c r="R3462" s="46">
        <v>4728.08</v>
      </c>
      <c r="T3462" s="59">
        <v>0</v>
      </c>
      <c r="U3462" s="14">
        <v>0</v>
      </c>
      <c r="V3462" s="59" t="s">
        <v>175</v>
      </c>
      <c r="Y3462" s="46">
        <v>0</v>
      </c>
      <c r="Z3462" s="46">
        <v>0</v>
      </c>
      <c r="AA3462" s="46">
        <v>0</v>
      </c>
      <c r="AB3462" s="46">
        <v>0</v>
      </c>
      <c r="AC3462" s="46">
        <v>0</v>
      </c>
      <c r="AD3462" s="46">
        <v>0</v>
      </c>
      <c r="AE3462" s="46">
        <v>0</v>
      </c>
      <c r="AF3462" s="46">
        <v>0</v>
      </c>
      <c r="AG3462" s="46">
        <v>0</v>
      </c>
      <c r="AH3462" s="46">
        <v>1678.17</v>
      </c>
      <c r="AI3462" s="46">
        <v>1678.17</v>
      </c>
      <c r="AJ3462" s="46">
        <v>9834.4699999999993</v>
      </c>
      <c r="AK3462" s="46">
        <v>8954.48</v>
      </c>
      <c r="AL3462" s="46">
        <v>6223.19</v>
      </c>
      <c r="AM3462" s="46">
        <v>1245.634</v>
      </c>
    </row>
    <row r="3463" spans="5:39" x14ac:dyDescent="0.2">
      <c r="E3463" s="47">
        <v>346</v>
      </c>
      <c r="F3463" s="47">
        <v>358</v>
      </c>
      <c r="G3463" s="47" t="s">
        <v>253</v>
      </c>
      <c r="H3463" s="47" t="s">
        <v>626</v>
      </c>
      <c r="I3463" s="47" t="s">
        <v>753</v>
      </c>
      <c r="J3463" s="533">
        <v>60000052</v>
      </c>
      <c r="K3463" s="14" t="s">
        <v>65</v>
      </c>
      <c r="L3463" s="14" t="s">
        <v>31</v>
      </c>
      <c r="M3463" s="45">
        <v>3463</v>
      </c>
      <c r="N3463" s="45">
        <v>1</v>
      </c>
      <c r="O3463" s="52">
        <v>6228.17</v>
      </c>
      <c r="P3463" s="48">
        <v>1245.634</v>
      </c>
      <c r="Q3463" s="12">
        <v>0</v>
      </c>
      <c r="R3463" s="46">
        <v>1038.0283333333334</v>
      </c>
      <c r="T3463" s="59">
        <v>0</v>
      </c>
      <c r="U3463" s="14">
        <v>0</v>
      </c>
      <c r="V3463" s="59" t="s">
        <v>175</v>
      </c>
      <c r="X3463" s="46">
        <v>0</v>
      </c>
      <c r="Y3463" s="46">
        <v>0</v>
      </c>
      <c r="Z3463" s="46">
        <v>0</v>
      </c>
      <c r="AA3463" s="46">
        <v>0</v>
      </c>
      <c r="AB3463" s="46">
        <v>0</v>
      </c>
      <c r="AC3463" s="46">
        <v>0</v>
      </c>
      <c r="AD3463" s="46">
        <v>0</v>
      </c>
      <c r="AE3463" s="46">
        <v>0</v>
      </c>
      <c r="AF3463" s="46">
        <v>0</v>
      </c>
      <c r="AG3463" s="46">
        <v>0</v>
      </c>
      <c r="AH3463" s="46">
        <v>0</v>
      </c>
      <c r="AI3463" s="46">
        <v>0</v>
      </c>
      <c r="AJ3463" s="46">
        <v>0</v>
      </c>
      <c r="AK3463" s="46">
        <v>0</v>
      </c>
      <c r="AL3463" s="46">
        <v>6228.17</v>
      </c>
      <c r="AM3463" s="46">
        <v>3.637978807091713E-12</v>
      </c>
    </row>
    <row r="3464" spans="5:39" x14ac:dyDescent="0.2">
      <c r="E3464" s="47">
        <v>346</v>
      </c>
      <c r="F3464" s="47">
        <v>358</v>
      </c>
      <c r="G3464" s="47" t="s">
        <v>253</v>
      </c>
      <c r="H3464" s="47" t="s">
        <v>626</v>
      </c>
      <c r="I3464" s="47" t="s">
        <v>753</v>
      </c>
      <c r="J3464" s="533">
        <v>60000052</v>
      </c>
      <c r="K3464" s="14" t="s">
        <v>64</v>
      </c>
      <c r="L3464" s="14" t="s">
        <v>57</v>
      </c>
      <c r="M3464" s="45">
        <v>3464</v>
      </c>
      <c r="N3464" s="45">
        <v>1</v>
      </c>
      <c r="O3464" s="46">
        <v>0</v>
      </c>
      <c r="Q3464" s="12">
        <v>0</v>
      </c>
      <c r="T3464" s="59">
        <v>0</v>
      </c>
      <c r="U3464" s="14">
        <v>0</v>
      </c>
      <c r="V3464" s="59" t="s">
        <v>175</v>
      </c>
      <c r="X3464" s="46">
        <v>0</v>
      </c>
      <c r="Y3464" s="46">
        <v>0</v>
      </c>
      <c r="Z3464" s="46">
        <v>0</v>
      </c>
      <c r="AA3464" s="46">
        <v>0</v>
      </c>
      <c r="AB3464" s="46">
        <v>0</v>
      </c>
      <c r="AC3464" s="46">
        <v>0</v>
      </c>
      <c r="AD3464" s="46">
        <v>0</v>
      </c>
      <c r="AE3464" s="46">
        <v>0</v>
      </c>
      <c r="AF3464" s="46">
        <v>0</v>
      </c>
      <c r="AG3464" s="46">
        <v>1678.17</v>
      </c>
      <c r="AH3464" s="46">
        <v>1678.17</v>
      </c>
      <c r="AI3464" s="46">
        <v>1678.17</v>
      </c>
      <c r="AJ3464" s="46">
        <v>0</v>
      </c>
      <c r="AK3464" s="46">
        <v>0</v>
      </c>
      <c r="AL3464" s="46">
        <v>0</v>
      </c>
      <c r="AM3464" s="46">
        <v>0</v>
      </c>
    </row>
    <row r="3465" spans="5:39" x14ac:dyDescent="0.2">
      <c r="E3465" s="47">
        <v>346</v>
      </c>
      <c r="F3465" s="47">
        <v>358</v>
      </c>
      <c r="G3465" s="47" t="s">
        <v>253</v>
      </c>
      <c r="H3465" s="47" t="s">
        <v>626</v>
      </c>
      <c r="I3465" s="47" t="s">
        <v>753</v>
      </c>
      <c r="J3465" s="533">
        <v>60000052</v>
      </c>
      <c r="K3465" s="14" t="s">
        <v>64</v>
      </c>
      <c r="L3465" s="14" t="s">
        <v>54</v>
      </c>
      <c r="M3465" s="45">
        <v>3465</v>
      </c>
      <c r="N3465" s="45">
        <v>1</v>
      </c>
      <c r="O3465" s="46">
        <v>5382.170000000001</v>
      </c>
      <c r="Q3465" s="12">
        <v>0</v>
      </c>
      <c r="T3465" s="59">
        <v>0</v>
      </c>
      <c r="U3465" s="14">
        <v>0</v>
      </c>
      <c r="V3465" s="59" t="s">
        <v>175</v>
      </c>
      <c r="X3465" s="46">
        <v>0</v>
      </c>
      <c r="Y3465" s="46">
        <v>0</v>
      </c>
      <c r="Z3465" s="46">
        <v>0</v>
      </c>
      <c r="AA3465" s="46">
        <v>0</v>
      </c>
      <c r="AB3465" s="46">
        <v>0</v>
      </c>
      <c r="AC3465" s="46">
        <v>0</v>
      </c>
      <c r="AD3465" s="46">
        <v>0</v>
      </c>
      <c r="AE3465" s="46">
        <v>0</v>
      </c>
      <c r="AF3465" s="46">
        <v>0</v>
      </c>
      <c r="AG3465" s="46">
        <v>0</v>
      </c>
      <c r="AH3465" s="46">
        <v>0</v>
      </c>
      <c r="AI3465" s="46">
        <v>11017.11</v>
      </c>
      <c r="AJ3465" s="46">
        <v>8672.4800000000014</v>
      </c>
      <c r="AK3465" s="46">
        <v>5659.1900000000005</v>
      </c>
      <c r="AL3465" s="46">
        <v>5382.170000000001</v>
      </c>
      <c r="AM3465" s="46">
        <v>4136.536000000001</v>
      </c>
    </row>
    <row r="3466" spans="5:39" x14ac:dyDescent="0.2">
      <c r="E3466" s="47">
        <v>346</v>
      </c>
      <c r="F3466" s="47">
        <v>358</v>
      </c>
      <c r="G3466" s="47" t="s">
        <v>253</v>
      </c>
      <c r="H3466" s="47" t="s">
        <v>626</v>
      </c>
      <c r="I3466" s="47" t="s">
        <v>753</v>
      </c>
      <c r="J3466" s="533">
        <v>60000052</v>
      </c>
      <c r="K3466" s="14" t="s">
        <v>64</v>
      </c>
      <c r="L3466" s="14" t="s">
        <v>58</v>
      </c>
      <c r="M3466" s="45">
        <v>3466</v>
      </c>
      <c r="N3466" s="45">
        <v>1</v>
      </c>
      <c r="O3466" s="46">
        <v>846.00000000000091</v>
      </c>
      <c r="Q3466" s="12">
        <v>0</v>
      </c>
      <c r="T3466" s="59">
        <v>0</v>
      </c>
      <c r="U3466" s="14">
        <v>0</v>
      </c>
      <c r="V3466" s="59" t="s">
        <v>175</v>
      </c>
      <c r="X3466" s="46">
        <v>0</v>
      </c>
      <c r="Y3466" s="46">
        <v>0</v>
      </c>
      <c r="Z3466" s="46">
        <v>0</v>
      </c>
      <c r="AA3466" s="46">
        <v>0</v>
      </c>
      <c r="AB3466" s="46">
        <v>0</v>
      </c>
      <c r="AC3466" s="46">
        <v>0</v>
      </c>
      <c r="AD3466" s="46">
        <v>0</v>
      </c>
      <c r="AE3466" s="46">
        <v>0</v>
      </c>
      <c r="AF3466" s="46">
        <v>0</v>
      </c>
      <c r="AG3466" s="46">
        <v>0</v>
      </c>
      <c r="AH3466" s="46">
        <v>0</v>
      </c>
      <c r="AI3466" s="46">
        <v>0</v>
      </c>
      <c r="AJ3466" s="46">
        <v>282</v>
      </c>
      <c r="AK3466" s="46">
        <v>563.99999999999818</v>
      </c>
      <c r="AL3466" s="46">
        <v>846.00000000000091</v>
      </c>
      <c r="AM3466" s="46">
        <v>845.99999999999909</v>
      </c>
    </row>
    <row r="3467" spans="5:39" x14ac:dyDescent="0.2">
      <c r="E3467" s="47">
        <v>346</v>
      </c>
      <c r="F3467" s="47">
        <v>358</v>
      </c>
      <c r="G3467" s="47" t="s">
        <v>253</v>
      </c>
      <c r="H3467" s="47" t="s">
        <v>626</v>
      </c>
      <c r="I3467" s="47" t="s">
        <v>753</v>
      </c>
      <c r="J3467" s="533">
        <v>60000052</v>
      </c>
      <c r="K3467" s="14" t="s">
        <v>67</v>
      </c>
      <c r="L3467" s="14" t="s">
        <v>67</v>
      </c>
      <c r="M3467" s="45">
        <v>3467</v>
      </c>
      <c r="N3467" s="45">
        <v>1</v>
      </c>
      <c r="O3467" s="53">
        <v>0</v>
      </c>
      <c r="P3467" s="54">
        <v>0</v>
      </c>
      <c r="Q3467" s="55">
        <v>0</v>
      </c>
      <c r="R3467" s="56">
        <v>0</v>
      </c>
      <c r="S3467" s="57">
        <v>0</v>
      </c>
      <c r="T3467" s="60">
        <v>0</v>
      </c>
      <c r="U3467" s="14">
        <v>0</v>
      </c>
      <c r="V3467" s="60" t="s">
        <v>175</v>
      </c>
      <c r="Y3467" s="46">
        <v>0</v>
      </c>
      <c r="Z3467" s="46">
        <v>0</v>
      </c>
      <c r="AA3467" s="46">
        <v>0</v>
      </c>
      <c r="AB3467" s="46">
        <v>0</v>
      </c>
      <c r="AC3467" s="46">
        <v>0</v>
      </c>
      <c r="AD3467" s="46">
        <v>0</v>
      </c>
      <c r="AE3467" s="46">
        <v>0</v>
      </c>
      <c r="AF3467" s="46">
        <v>0</v>
      </c>
      <c r="AG3467" s="46">
        <v>0</v>
      </c>
      <c r="AH3467" s="46">
        <v>0</v>
      </c>
      <c r="AI3467" s="46">
        <v>0</v>
      </c>
      <c r="AJ3467" s="46">
        <v>0</v>
      </c>
      <c r="AK3467" s="46">
        <v>0</v>
      </c>
      <c r="AL3467" s="46">
        <v>0</v>
      </c>
      <c r="AM3467" s="46">
        <v>0</v>
      </c>
    </row>
    <row r="3468" spans="5:39" x14ac:dyDescent="0.2">
      <c r="E3468" s="14">
        <v>347</v>
      </c>
      <c r="F3468" s="14">
        <v>359</v>
      </c>
      <c r="G3468" s="14" t="s">
        <v>253</v>
      </c>
      <c r="H3468" s="14" t="s">
        <v>316</v>
      </c>
      <c r="I3468" s="14" t="s">
        <v>754</v>
      </c>
      <c r="J3468" s="531">
        <v>60000053</v>
      </c>
      <c r="K3468" s="14" t="s">
        <v>59</v>
      </c>
      <c r="L3468" s="14" t="s">
        <v>57</v>
      </c>
      <c r="M3468" s="45">
        <v>3468</v>
      </c>
      <c r="N3468" s="45">
        <v>1</v>
      </c>
      <c r="O3468" s="46">
        <v>3049.98</v>
      </c>
      <c r="Q3468" s="12" t="s">
        <v>376</v>
      </c>
      <c r="T3468" s="59" t="s">
        <v>73</v>
      </c>
      <c r="U3468" s="14">
        <v>45</v>
      </c>
      <c r="V3468" s="59" t="s">
        <v>175</v>
      </c>
      <c r="Y3468" s="46">
        <v>0</v>
      </c>
      <c r="Z3468" s="46">
        <v>0</v>
      </c>
      <c r="AA3468" s="46">
        <v>0</v>
      </c>
      <c r="AB3468" s="46">
        <v>0</v>
      </c>
      <c r="AC3468" s="46">
        <v>0</v>
      </c>
      <c r="AD3468" s="46">
        <v>0</v>
      </c>
      <c r="AE3468" s="46">
        <v>0</v>
      </c>
      <c r="AF3468" s="46">
        <v>0</v>
      </c>
      <c r="AG3468" s="46">
        <v>3049.98</v>
      </c>
      <c r="AH3468" s="46">
        <v>3049.98</v>
      </c>
      <c r="AI3468" s="46">
        <v>3049.98</v>
      </c>
      <c r="AJ3468" s="46">
        <v>3049.98</v>
      </c>
      <c r="AK3468" s="46">
        <v>3049.98</v>
      </c>
      <c r="AL3468" s="46">
        <v>3049.98</v>
      </c>
      <c r="AM3468" s="46">
        <v>0</v>
      </c>
    </row>
    <row r="3469" spans="5:39" x14ac:dyDescent="0.2">
      <c r="E3469" s="47">
        <v>347</v>
      </c>
      <c r="F3469" s="47">
        <v>359</v>
      </c>
      <c r="G3469" s="47" t="s">
        <v>253</v>
      </c>
      <c r="H3469" s="47" t="s">
        <v>316</v>
      </c>
      <c r="I3469" s="47" t="s">
        <v>754</v>
      </c>
      <c r="J3469" s="533">
        <v>60000053</v>
      </c>
      <c r="K3469" s="14" t="s">
        <v>59</v>
      </c>
      <c r="L3469" s="14" t="s">
        <v>54</v>
      </c>
      <c r="M3469" s="45">
        <v>3469</v>
      </c>
      <c r="N3469" s="45">
        <v>1</v>
      </c>
      <c r="O3469" s="46">
        <v>-809.84000000000037</v>
      </c>
      <c r="Q3469" s="12" t="s">
        <v>376</v>
      </c>
      <c r="T3469" s="59" t="s">
        <v>73</v>
      </c>
      <c r="U3469" s="14">
        <v>0</v>
      </c>
      <c r="V3469" s="59" t="s">
        <v>175</v>
      </c>
      <c r="Y3469" s="46">
        <v>0</v>
      </c>
      <c r="Z3469" s="46">
        <v>0</v>
      </c>
      <c r="AA3469" s="46">
        <v>0</v>
      </c>
      <c r="AB3469" s="46">
        <v>0</v>
      </c>
      <c r="AC3469" s="46">
        <v>0</v>
      </c>
      <c r="AD3469" s="46">
        <v>0</v>
      </c>
      <c r="AE3469" s="46">
        <v>0</v>
      </c>
      <c r="AF3469" s="46">
        <v>0</v>
      </c>
      <c r="AG3469" s="46">
        <v>0</v>
      </c>
      <c r="AH3469" s="46">
        <v>0</v>
      </c>
      <c r="AI3469" s="46">
        <v>12236.589999999998</v>
      </c>
      <c r="AJ3469" s="46">
        <v>-8569.49</v>
      </c>
      <c r="AK3469" s="46">
        <v>8424.49</v>
      </c>
      <c r="AL3469" s="46">
        <v>-809.84000000000037</v>
      </c>
      <c r="AM3469" s="46">
        <v>0</v>
      </c>
    </row>
    <row r="3470" spans="5:39" x14ac:dyDescent="0.2">
      <c r="E3470" s="47">
        <v>347</v>
      </c>
      <c r="F3470" s="47">
        <v>359</v>
      </c>
      <c r="G3470" s="47" t="s">
        <v>253</v>
      </c>
      <c r="H3470" s="47" t="s">
        <v>316</v>
      </c>
      <c r="I3470" s="47" t="s">
        <v>754</v>
      </c>
      <c r="J3470" s="533">
        <v>60000053</v>
      </c>
      <c r="K3470" s="14" t="s">
        <v>59</v>
      </c>
      <c r="L3470" s="14" t="s">
        <v>58</v>
      </c>
      <c r="M3470" s="45">
        <v>3470</v>
      </c>
      <c r="N3470" s="45">
        <v>1</v>
      </c>
      <c r="O3470" s="46">
        <v>282.00000000000023</v>
      </c>
      <c r="Q3470" s="12" t="s">
        <v>376</v>
      </c>
      <c r="T3470" s="59" t="s">
        <v>73</v>
      </c>
      <c r="U3470" s="14">
        <v>0</v>
      </c>
      <c r="V3470" s="59" t="s">
        <v>175</v>
      </c>
      <c r="Y3470" s="46">
        <v>0</v>
      </c>
      <c r="Z3470" s="46">
        <v>0</v>
      </c>
      <c r="AA3470" s="46">
        <v>0</v>
      </c>
      <c r="AB3470" s="46">
        <v>0</v>
      </c>
      <c r="AC3470" s="46">
        <v>0</v>
      </c>
      <c r="AD3470" s="46">
        <v>0</v>
      </c>
      <c r="AE3470" s="46">
        <v>0</v>
      </c>
      <c r="AF3470" s="46">
        <v>0</v>
      </c>
      <c r="AG3470" s="46">
        <v>0</v>
      </c>
      <c r="AH3470" s="46">
        <v>0</v>
      </c>
      <c r="AI3470" s="46">
        <v>0</v>
      </c>
      <c r="AJ3470" s="46">
        <v>282</v>
      </c>
      <c r="AK3470" s="46">
        <v>282</v>
      </c>
      <c r="AL3470" s="46">
        <v>282.00000000000023</v>
      </c>
      <c r="AM3470" s="46">
        <v>0</v>
      </c>
    </row>
    <row r="3471" spans="5:39" x14ac:dyDescent="0.2">
      <c r="E3471" s="47">
        <v>347</v>
      </c>
      <c r="F3471" s="47">
        <v>359</v>
      </c>
      <c r="G3471" s="47" t="s">
        <v>253</v>
      </c>
      <c r="H3471" s="47" t="s">
        <v>316</v>
      </c>
      <c r="I3471" s="47" t="s">
        <v>754</v>
      </c>
      <c r="J3471" s="533">
        <v>60000053</v>
      </c>
      <c r="K3471" s="14" t="s">
        <v>59</v>
      </c>
      <c r="L3471" s="14" t="s">
        <v>31</v>
      </c>
      <c r="M3471" s="45">
        <v>3471</v>
      </c>
      <c r="N3471" s="45">
        <v>1</v>
      </c>
      <c r="O3471" s="48">
        <v>2522.1399999999994</v>
      </c>
      <c r="Q3471" s="12" t="s">
        <v>376</v>
      </c>
      <c r="R3471" s="46">
        <v>5071.2716666666665</v>
      </c>
      <c r="T3471" s="59" t="s">
        <v>73</v>
      </c>
      <c r="U3471" s="14">
        <v>0</v>
      </c>
      <c r="V3471" s="59" t="s">
        <v>175</v>
      </c>
      <c r="X3471" s="46">
        <v>0</v>
      </c>
      <c r="Y3471" s="46">
        <v>0</v>
      </c>
      <c r="Z3471" s="46">
        <v>0</v>
      </c>
      <c r="AA3471" s="46">
        <v>0</v>
      </c>
      <c r="AB3471" s="46">
        <v>0</v>
      </c>
      <c r="AC3471" s="46">
        <v>0</v>
      </c>
      <c r="AD3471" s="46">
        <v>0</v>
      </c>
      <c r="AE3471" s="46">
        <v>0</v>
      </c>
      <c r="AF3471" s="46">
        <v>0</v>
      </c>
      <c r="AG3471" s="46">
        <v>3049.98</v>
      </c>
      <c r="AH3471" s="46">
        <v>3049.98</v>
      </c>
      <c r="AI3471" s="46">
        <v>15286.569999999998</v>
      </c>
      <c r="AJ3471" s="46">
        <v>-5237.51</v>
      </c>
      <c r="AK3471" s="46">
        <v>11756.47</v>
      </c>
      <c r="AL3471" s="46">
        <v>2522.1399999999994</v>
      </c>
      <c r="AM3471" s="46">
        <v>0</v>
      </c>
    </row>
    <row r="3472" spans="5:39" x14ac:dyDescent="0.2">
      <c r="E3472" s="47">
        <v>347</v>
      </c>
      <c r="F3472" s="47">
        <v>359</v>
      </c>
      <c r="G3472" s="47" t="s">
        <v>253</v>
      </c>
      <c r="H3472" s="47" t="s">
        <v>316</v>
      </c>
      <c r="I3472" s="47" t="s">
        <v>754</v>
      </c>
      <c r="J3472" s="533">
        <v>60000053</v>
      </c>
      <c r="K3472" s="14" t="s">
        <v>37</v>
      </c>
      <c r="L3472" s="14" t="s">
        <v>31</v>
      </c>
      <c r="M3472" s="45">
        <v>3472</v>
      </c>
      <c r="N3472" s="45">
        <v>1</v>
      </c>
      <c r="O3472" s="48">
        <v>10000</v>
      </c>
      <c r="P3472" s="48"/>
      <c r="Q3472" s="12" t="s">
        <v>376</v>
      </c>
      <c r="R3472" s="46">
        <v>4358.17</v>
      </c>
      <c r="T3472" s="59" t="s">
        <v>73</v>
      </c>
      <c r="U3472" s="14">
        <v>0</v>
      </c>
      <c r="V3472" s="59" t="s">
        <v>175</v>
      </c>
      <c r="Y3472" s="46">
        <v>0</v>
      </c>
      <c r="Z3472" s="46">
        <v>0</v>
      </c>
      <c r="AA3472" s="46">
        <v>0</v>
      </c>
      <c r="AB3472" s="46">
        <v>0</v>
      </c>
      <c r="AC3472" s="46">
        <v>0</v>
      </c>
      <c r="AD3472" s="46">
        <v>0</v>
      </c>
      <c r="AE3472" s="46">
        <v>0</v>
      </c>
      <c r="AF3472" s="46">
        <v>0</v>
      </c>
      <c r="AG3472" s="46">
        <v>0</v>
      </c>
      <c r="AH3472" s="46">
        <v>3049.98</v>
      </c>
      <c r="AI3472" s="46">
        <v>0</v>
      </c>
      <c r="AJ3472" s="46">
        <v>10000</v>
      </c>
      <c r="AK3472" s="46">
        <v>3099.04</v>
      </c>
      <c r="AL3472" s="46">
        <v>10000</v>
      </c>
      <c r="AM3472" s="46">
        <v>1711.444</v>
      </c>
    </row>
    <row r="3473" spans="5:39" x14ac:dyDescent="0.2">
      <c r="E3473" s="47">
        <v>347</v>
      </c>
      <c r="F3473" s="47">
        <v>359</v>
      </c>
      <c r="G3473" s="47" t="s">
        <v>253</v>
      </c>
      <c r="H3473" s="47" t="s">
        <v>316</v>
      </c>
      <c r="I3473" s="47" t="s">
        <v>754</v>
      </c>
      <c r="J3473" s="533">
        <v>60000053</v>
      </c>
      <c r="K3473" s="14" t="s">
        <v>65</v>
      </c>
      <c r="L3473" s="14" t="s">
        <v>31</v>
      </c>
      <c r="M3473" s="45">
        <v>3473</v>
      </c>
      <c r="N3473" s="45">
        <v>1</v>
      </c>
      <c r="O3473" s="52">
        <v>4278.6099999999969</v>
      </c>
      <c r="P3473" s="48">
        <v>1711.444</v>
      </c>
      <c r="Q3473" s="12" t="s">
        <v>376</v>
      </c>
      <c r="R3473" s="46">
        <v>713.10166666666612</v>
      </c>
      <c r="T3473" s="59" t="s">
        <v>73</v>
      </c>
      <c r="U3473" s="14">
        <v>0</v>
      </c>
      <c r="V3473" s="59" t="s">
        <v>175</v>
      </c>
      <c r="X3473" s="46">
        <v>0</v>
      </c>
      <c r="Y3473" s="46">
        <v>0</v>
      </c>
      <c r="Z3473" s="46">
        <v>0</v>
      </c>
      <c r="AA3473" s="46">
        <v>0</v>
      </c>
      <c r="AB3473" s="46">
        <v>0</v>
      </c>
      <c r="AC3473" s="46">
        <v>0</v>
      </c>
      <c r="AD3473" s="46">
        <v>0</v>
      </c>
      <c r="AE3473" s="46">
        <v>0</v>
      </c>
      <c r="AF3473" s="46">
        <v>0</v>
      </c>
      <c r="AG3473" s="46">
        <v>0</v>
      </c>
      <c r="AH3473" s="46">
        <v>0</v>
      </c>
      <c r="AI3473" s="46">
        <v>0</v>
      </c>
      <c r="AJ3473" s="46">
        <v>0</v>
      </c>
      <c r="AK3473" s="46">
        <v>1756.4699999999975</v>
      </c>
      <c r="AL3473" s="46">
        <v>2522.1399999999994</v>
      </c>
      <c r="AM3473" s="46">
        <v>0</v>
      </c>
    </row>
    <row r="3474" spans="5:39" x14ac:dyDescent="0.2">
      <c r="E3474" s="47">
        <v>347</v>
      </c>
      <c r="F3474" s="47">
        <v>359</v>
      </c>
      <c r="G3474" s="47" t="s">
        <v>253</v>
      </c>
      <c r="H3474" s="47" t="s">
        <v>316</v>
      </c>
      <c r="I3474" s="47" t="s">
        <v>754</v>
      </c>
      <c r="J3474" s="533">
        <v>60000053</v>
      </c>
      <c r="K3474" s="14" t="s">
        <v>64</v>
      </c>
      <c r="L3474" s="14" t="s">
        <v>57</v>
      </c>
      <c r="M3474" s="45">
        <v>3474</v>
      </c>
      <c r="N3474" s="45">
        <v>1</v>
      </c>
      <c r="O3474" s="46">
        <v>0</v>
      </c>
      <c r="Q3474" s="12" t="s">
        <v>376</v>
      </c>
      <c r="T3474" s="59" t="s">
        <v>73</v>
      </c>
      <c r="U3474" s="14">
        <v>0</v>
      </c>
      <c r="V3474" s="59" t="s">
        <v>175</v>
      </c>
      <c r="X3474" s="46">
        <v>0</v>
      </c>
      <c r="Y3474" s="46">
        <v>0</v>
      </c>
      <c r="Z3474" s="46">
        <v>0</v>
      </c>
      <c r="AA3474" s="46">
        <v>0</v>
      </c>
      <c r="AB3474" s="46">
        <v>0</v>
      </c>
      <c r="AC3474" s="46">
        <v>0</v>
      </c>
      <c r="AD3474" s="46">
        <v>0</v>
      </c>
      <c r="AE3474" s="46">
        <v>0</v>
      </c>
      <c r="AF3474" s="46">
        <v>0</v>
      </c>
      <c r="AG3474" s="46">
        <v>3049.98</v>
      </c>
      <c r="AH3474" s="46">
        <v>3049.98</v>
      </c>
      <c r="AI3474" s="46">
        <v>6099.96</v>
      </c>
      <c r="AJ3474" s="46">
        <v>0</v>
      </c>
      <c r="AK3474" s="46">
        <v>0</v>
      </c>
      <c r="AL3474" s="46">
        <v>0</v>
      </c>
      <c r="AM3474" s="46">
        <v>0</v>
      </c>
    </row>
    <row r="3475" spans="5:39" x14ac:dyDescent="0.2">
      <c r="E3475" s="47">
        <v>347</v>
      </c>
      <c r="F3475" s="47">
        <v>359</v>
      </c>
      <c r="G3475" s="47" t="s">
        <v>253</v>
      </c>
      <c r="H3475" s="47" t="s">
        <v>316</v>
      </c>
      <c r="I3475" s="47" t="s">
        <v>754</v>
      </c>
      <c r="J3475" s="533">
        <v>60000053</v>
      </c>
      <c r="K3475" s="14" t="s">
        <v>64</v>
      </c>
      <c r="L3475" s="14" t="s">
        <v>54</v>
      </c>
      <c r="M3475" s="45">
        <v>3475</v>
      </c>
      <c r="N3475" s="45">
        <v>1</v>
      </c>
      <c r="O3475" s="46">
        <v>3432.6099999999988</v>
      </c>
      <c r="Q3475" s="12" t="s">
        <v>376</v>
      </c>
      <c r="T3475" s="59" t="s">
        <v>73</v>
      </c>
      <c r="U3475" s="14">
        <v>0</v>
      </c>
      <c r="V3475" s="59" t="s">
        <v>175</v>
      </c>
      <c r="X3475" s="46">
        <v>0</v>
      </c>
      <c r="Y3475" s="46">
        <v>0</v>
      </c>
      <c r="Z3475" s="46">
        <v>0</v>
      </c>
      <c r="AA3475" s="46">
        <v>0</v>
      </c>
      <c r="AB3475" s="46">
        <v>0</v>
      </c>
      <c r="AC3475" s="46">
        <v>0</v>
      </c>
      <c r="AD3475" s="46">
        <v>0</v>
      </c>
      <c r="AE3475" s="46">
        <v>0</v>
      </c>
      <c r="AF3475" s="46">
        <v>0</v>
      </c>
      <c r="AG3475" s="46">
        <v>0</v>
      </c>
      <c r="AH3475" s="46">
        <v>0</v>
      </c>
      <c r="AI3475" s="46">
        <v>12236.589999999998</v>
      </c>
      <c r="AJ3475" s="46">
        <v>2817.0399999999991</v>
      </c>
      <c r="AK3475" s="46">
        <v>11192.47</v>
      </c>
      <c r="AL3475" s="46">
        <v>3432.6099999999988</v>
      </c>
      <c r="AM3475" s="46">
        <v>1721.1659999999988</v>
      </c>
    </row>
    <row r="3476" spans="5:39" x14ac:dyDescent="0.2">
      <c r="E3476" s="47">
        <v>347</v>
      </c>
      <c r="F3476" s="47">
        <v>359</v>
      </c>
      <c r="G3476" s="47" t="s">
        <v>253</v>
      </c>
      <c r="H3476" s="47" t="s">
        <v>316</v>
      </c>
      <c r="I3476" s="47" t="s">
        <v>754</v>
      </c>
      <c r="J3476" s="533">
        <v>60000053</v>
      </c>
      <c r="K3476" s="14" t="s">
        <v>64</v>
      </c>
      <c r="L3476" s="14" t="s">
        <v>58</v>
      </c>
      <c r="M3476" s="45">
        <v>3476</v>
      </c>
      <c r="N3476" s="45">
        <v>1</v>
      </c>
      <c r="O3476" s="46">
        <v>845.99999999999818</v>
      </c>
      <c r="Q3476" s="12" t="s">
        <v>376</v>
      </c>
      <c r="T3476" s="59" t="s">
        <v>73</v>
      </c>
      <c r="U3476" s="14">
        <v>0</v>
      </c>
      <c r="V3476" s="59" t="s">
        <v>175</v>
      </c>
      <c r="X3476" s="46">
        <v>0</v>
      </c>
      <c r="Y3476" s="46">
        <v>0</v>
      </c>
      <c r="Z3476" s="46">
        <v>0</v>
      </c>
      <c r="AA3476" s="46">
        <v>0</v>
      </c>
      <c r="AB3476" s="46">
        <v>0</v>
      </c>
      <c r="AC3476" s="46">
        <v>0</v>
      </c>
      <c r="AD3476" s="46">
        <v>0</v>
      </c>
      <c r="AE3476" s="46">
        <v>0</v>
      </c>
      <c r="AF3476" s="46">
        <v>0</v>
      </c>
      <c r="AG3476" s="46">
        <v>0</v>
      </c>
      <c r="AH3476" s="46">
        <v>0</v>
      </c>
      <c r="AI3476" s="46">
        <v>0</v>
      </c>
      <c r="AJ3476" s="46">
        <v>282</v>
      </c>
      <c r="AK3476" s="46">
        <v>563.99999999999818</v>
      </c>
      <c r="AL3476" s="46">
        <v>845.99999999999818</v>
      </c>
      <c r="AM3476" s="46">
        <v>845.99999999999864</v>
      </c>
    </row>
    <row r="3477" spans="5:39" x14ac:dyDescent="0.2">
      <c r="E3477" s="47">
        <v>347</v>
      </c>
      <c r="F3477" s="47">
        <v>359</v>
      </c>
      <c r="G3477" s="47" t="s">
        <v>253</v>
      </c>
      <c r="H3477" s="47" t="s">
        <v>316</v>
      </c>
      <c r="I3477" s="47" t="s">
        <v>754</v>
      </c>
      <c r="J3477" s="533">
        <v>60000053</v>
      </c>
      <c r="K3477" s="14" t="s">
        <v>67</v>
      </c>
      <c r="L3477" s="14" t="s">
        <v>67</v>
      </c>
      <c r="M3477" s="45">
        <v>3477</v>
      </c>
      <c r="N3477" s="45">
        <v>1</v>
      </c>
      <c r="O3477" s="53">
        <v>11.494658311923558</v>
      </c>
      <c r="P3477" s="54">
        <v>1.4946583119235584</v>
      </c>
      <c r="Q3477" s="55" t="s">
        <v>376</v>
      </c>
      <c r="R3477" s="56">
        <v>0.84369568053772126</v>
      </c>
      <c r="S3477" s="57" t="s">
        <v>370</v>
      </c>
      <c r="T3477" s="60" t="s">
        <v>73</v>
      </c>
      <c r="U3477" s="14">
        <v>0</v>
      </c>
      <c r="V3477" s="60" t="s">
        <v>175</v>
      </c>
      <c r="Y3477" s="46">
        <v>11.494658311923558</v>
      </c>
      <c r="Z3477" s="46">
        <v>11.494658311923558</v>
      </c>
      <c r="AA3477" s="46">
        <v>11.494658311923558</v>
      </c>
      <c r="AB3477" s="46">
        <v>11.494658311923558</v>
      </c>
      <c r="AC3477" s="46">
        <v>11.494658311923558</v>
      </c>
      <c r="AD3477" s="46">
        <v>11.494658311923558</v>
      </c>
      <c r="AE3477" s="46">
        <v>11.494658311923558</v>
      </c>
      <c r="AF3477" s="46">
        <v>11.494658311923558</v>
      </c>
      <c r="AG3477" s="46">
        <v>11.494658311923558</v>
      </c>
      <c r="AH3477" s="46">
        <v>11.494658311923558</v>
      </c>
      <c r="AI3477" s="46">
        <v>11.494658311923558</v>
      </c>
      <c r="AJ3477" s="46">
        <v>11.494658311923558</v>
      </c>
      <c r="AK3477" s="46">
        <v>11.494658311923558</v>
      </c>
      <c r="AL3477" s="46">
        <v>11.494658311923558</v>
      </c>
      <c r="AM3477" s="46">
        <v>11.494658311923558</v>
      </c>
    </row>
    <row r="3478" spans="5:39" x14ac:dyDescent="0.2">
      <c r="E3478" s="14">
        <v>348</v>
      </c>
      <c r="F3478" s="14">
        <v>360</v>
      </c>
      <c r="G3478" s="14" t="s">
        <v>253</v>
      </c>
      <c r="H3478" s="14" t="s">
        <v>327</v>
      </c>
      <c r="I3478" s="14" t="s">
        <v>755</v>
      </c>
      <c r="J3478" s="531">
        <v>60000054</v>
      </c>
      <c r="K3478" s="14" t="s">
        <v>59</v>
      </c>
      <c r="L3478" s="14" t="s">
        <v>57</v>
      </c>
      <c r="M3478" s="45">
        <v>3478</v>
      </c>
      <c r="N3478" s="45">
        <v>1</v>
      </c>
      <c r="O3478" s="46">
        <v>2324.9299999999998</v>
      </c>
      <c r="Q3478" s="12" t="s">
        <v>369</v>
      </c>
      <c r="T3478" s="59" t="s">
        <v>78</v>
      </c>
      <c r="U3478" s="14">
        <v>0</v>
      </c>
      <c r="V3478" s="59" t="s">
        <v>174</v>
      </c>
      <c r="Y3478" s="46">
        <v>0</v>
      </c>
      <c r="Z3478" s="46">
        <v>0</v>
      </c>
      <c r="AA3478" s="46">
        <v>0</v>
      </c>
      <c r="AB3478" s="46">
        <v>0</v>
      </c>
      <c r="AC3478" s="46">
        <v>0</v>
      </c>
      <c r="AD3478" s="46">
        <v>0</v>
      </c>
      <c r="AE3478" s="46">
        <v>0</v>
      </c>
      <c r="AF3478" s="46">
        <v>0</v>
      </c>
      <c r="AG3478" s="46">
        <v>2324.9299999999998</v>
      </c>
      <c r="AH3478" s="46">
        <v>2324.9299999999998</v>
      </c>
      <c r="AI3478" s="46">
        <v>2324.9299999999998</v>
      </c>
      <c r="AJ3478" s="46">
        <v>2324.9299999999998</v>
      </c>
      <c r="AK3478" s="46">
        <v>2324.9299999999998</v>
      </c>
      <c r="AL3478" s="46">
        <v>2324.9299999999998</v>
      </c>
      <c r="AM3478" s="46">
        <v>0</v>
      </c>
    </row>
    <row r="3479" spans="5:39" x14ac:dyDescent="0.2">
      <c r="E3479" s="47">
        <v>348</v>
      </c>
      <c r="F3479" s="47">
        <v>360</v>
      </c>
      <c r="G3479" s="47" t="s">
        <v>253</v>
      </c>
      <c r="H3479" s="47" t="s">
        <v>327</v>
      </c>
      <c r="I3479" s="47" t="s">
        <v>755</v>
      </c>
      <c r="J3479" s="533">
        <v>60000054</v>
      </c>
      <c r="K3479" s="14" t="s">
        <v>59</v>
      </c>
      <c r="L3479" s="14" t="s">
        <v>54</v>
      </c>
      <c r="M3479" s="45">
        <v>3479</v>
      </c>
      <c r="N3479" s="45">
        <v>1</v>
      </c>
      <c r="O3479" s="46">
        <v>5091.1399999999994</v>
      </c>
      <c r="Q3479" s="12" t="s">
        <v>369</v>
      </c>
      <c r="T3479" s="59" t="s">
        <v>78</v>
      </c>
      <c r="U3479" s="14">
        <v>0</v>
      </c>
      <c r="V3479" s="59" t="s">
        <v>174</v>
      </c>
      <c r="Y3479" s="46">
        <v>0</v>
      </c>
      <c r="Z3479" s="46">
        <v>0</v>
      </c>
      <c r="AA3479" s="46">
        <v>0</v>
      </c>
      <c r="AB3479" s="46">
        <v>0</v>
      </c>
      <c r="AC3479" s="46">
        <v>0</v>
      </c>
      <c r="AD3479" s="46">
        <v>0</v>
      </c>
      <c r="AE3479" s="46">
        <v>0</v>
      </c>
      <c r="AF3479" s="46">
        <v>0</v>
      </c>
      <c r="AG3479" s="46">
        <v>0</v>
      </c>
      <c r="AH3479" s="46">
        <v>0</v>
      </c>
      <c r="AI3479" s="46">
        <v>10680.34</v>
      </c>
      <c r="AJ3479" s="46">
        <v>4881.17</v>
      </c>
      <c r="AK3479" s="46">
        <v>5090.4599999999991</v>
      </c>
      <c r="AL3479" s="46">
        <v>5091.1399999999994</v>
      </c>
      <c r="AM3479" s="46">
        <v>0</v>
      </c>
    </row>
    <row r="3480" spans="5:39" x14ac:dyDescent="0.2">
      <c r="E3480" s="47">
        <v>348</v>
      </c>
      <c r="F3480" s="47">
        <v>360</v>
      </c>
      <c r="G3480" s="47" t="s">
        <v>253</v>
      </c>
      <c r="H3480" s="47" t="s">
        <v>327</v>
      </c>
      <c r="I3480" s="47" t="s">
        <v>755</v>
      </c>
      <c r="J3480" s="533">
        <v>60000054</v>
      </c>
      <c r="K3480" s="14" t="s">
        <v>59</v>
      </c>
      <c r="L3480" s="14" t="s">
        <v>58</v>
      </c>
      <c r="M3480" s="45">
        <v>3480</v>
      </c>
      <c r="N3480" s="45">
        <v>1</v>
      </c>
      <c r="O3480" s="46">
        <v>282</v>
      </c>
      <c r="Q3480" s="12" t="s">
        <v>369</v>
      </c>
      <c r="T3480" s="59" t="s">
        <v>78</v>
      </c>
      <c r="U3480" s="14">
        <v>0</v>
      </c>
      <c r="V3480" s="59" t="s">
        <v>174</v>
      </c>
      <c r="Y3480" s="46">
        <v>0</v>
      </c>
      <c r="Z3480" s="46">
        <v>0</v>
      </c>
      <c r="AA3480" s="46">
        <v>0</v>
      </c>
      <c r="AB3480" s="46">
        <v>0</v>
      </c>
      <c r="AC3480" s="46">
        <v>0</v>
      </c>
      <c r="AD3480" s="46">
        <v>0</v>
      </c>
      <c r="AE3480" s="46">
        <v>0</v>
      </c>
      <c r="AF3480" s="46">
        <v>0</v>
      </c>
      <c r="AG3480" s="46">
        <v>0</v>
      </c>
      <c r="AH3480" s="46">
        <v>0</v>
      </c>
      <c r="AI3480" s="46">
        <v>0</v>
      </c>
      <c r="AJ3480" s="46">
        <v>282</v>
      </c>
      <c r="AK3480" s="46">
        <v>282.00000000000182</v>
      </c>
      <c r="AL3480" s="46">
        <v>282</v>
      </c>
      <c r="AM3480" s="46">
        <v>0</v>
      </c>
    </row>
    <row r="3481" spans="5:39" x14ac:dyDescent="0.2">
      <c r="E3481" s="47">
        <v>348</v>
      </c>
      <c r="F3481" s="47">
        <v>360</v>
      </c>
      <c r="G3481" s="47" t="s">
        <v>253</v>
      </c>
      <c r="H3481" s="47" t="s">
        <v>327</v>
      </c>
      <c r="I3481" s="47" t="s">
        <v>755</v>
      </c>
      <c r="J3481" s="533">
        <v>60000054</v>
      </c>
      <c r="K3481" s="14" t="s">
        <v>59</v>
      </c>
      <c r="L3481" s="14" t="s">
        <v>31</v>
      </c>
      <c r="M3481" s="45">
        <v>3481</v>
      </c>
      <c r="N3481" s="45">
        <v>1</v>
      </c>
      <c r="O3481" s="48">
        <v>7698.07</v>
      </c>
      <c r="Q3481" s="12" t="s">
        <v>369</v>
      </c>
      <c r="R3481" s="46">
        <v>6756.4483333333337</v>
      </c>
      <c r="T3481" s="59" t="s">
        <v>78</v>
      </c>
      <c r="U3481" s="14">
        <v>15</v>
      </c>
      <c r="V3481" s="59" t="s">
        <v>174</v>
      </c>
      <c r="X3481" s="46">
        <v>0</v>
      </c>
      <c r="Y3481" s="46">
        <v>0</v>
      </c>
      <c r="Z3481" s="46">
        <v>0</v>
      </c>
      <c r="AA3481" s="46">
        <v>0</v>
      </c>
      <c r="AB3481" s="46">
        <v>0</v>
      </c>
      <c r="AC3481" s="46">
        <v>0</v>
      </c>
      <c r="AD3481" s="46">
        <v>0</v>
      </c>
      <c r="AE3481" s="46">
        <v>0</v>
      </c>
      <c r="AF3481" s="46">
        <v>0</v>
      </c>
      <c r="AG3481" s="46">
        <v>2324.9299999999998</v>
      </c>
      <c r="AH3481" s="46">
        <v>2324.9299999999998</v>
      </c>
      <c r="AI3481" s="46">
        <v>13005.27</v>
      </c>
      <c r="AJ3481" s="46">
        <v>7488.1</v>
      </c>
      <c r="AK3481" s="46">
        <v>7697.3900000000012</v>
      </c>
      <c r="AL3481" s="46">
        <v>7698.07</v>
      </c>
      <c r="AM3481" s="46">
        <v>0</v>
      </c>
    </row>
    <row r="3482" spans="5:39" x14ac:dyDescent="0.2">
      <c r="E3482" s="47">
        <v>348</v>
      </c>
      <c r="F3482" s="47">
        <v>360</v>
      </c>
      <c r="G3482" s="47" t="s">
        <v>253</v>
      </c>
      <c r="H3482" s="47" t="s">
        <v>327</v>
      </c>
      <c r="I3482" s="47" t="s">
        <v>755</v>
      </c>
      <c r="J3482" s="533">
        <v>60000054</v>
      </c>
      <c r="K3482" s="14" t="s">
        <v>37</v>
      </c>
      <c r="L3482" s="14" t="s">
        <v>31</v>
      </c>
      <c r="M3482" s="45">
        <v>3482</v>
      </c>
      <c r="N3482" s="45">
        <v>1</v>
      </c>
      <c r="O3482" s="48">
        <v>0</v>
      </c>
      <c r="P3482" s="48"/>
      <c r="Q3482" s="12" t="s">
        <v>369</v>
      </c>
      <c r="R3482" s="46">
        <v>0</v>
      </c>
      <c r="T3482" s="59" t="s">
        <v>78</v>
      </c>
      <c r="U3482" s="14">
        <v>0</v>
      </c>
      <c r="V3482" s="59" t="s">
        <v>174</v>
      </c>
      <c r="Y3482" s="46">
        <v>0</v>
      </c>
      <c r="Z3482" s="46">
        <v>0</v>
      </c>
      <c r="AA3482" s="46">
        <v>0</v>
      </c>
      <c r="AB3482" s="46">
        <v>0</v>
      </c>
      <c r="AC3482" s="46">
        <v>0</v>
      </c>
      <c r="AD3482" s="46">
        <v>0</v>
      </c>
      <c r="AE3482" s="46">
        <v>0</v>
      </c>
      <c r="AF3482" s="46">
        <v>0</v>
      </c>
      <c r="AG3482" s="46">
        <v>0</v>
      </c>
      <c r="AH3482" s="46">
        <v>0</v>
      </c>
      <c r="AI3482" s="46">
        <v>0</v>
      </c>
      <c r="AJ3482" s="46">
        <v>0</v>
      </c>
      <c r="AK3482" s="46">
        <v>0</v>
      </c>
      <c r="AL3482" s="46">
        <v>0</v>
      </c>
      <c r="AM3482" s="46">
        <v>24323.214</v>
      </c>
    </row>
    <row r="3483" spans="5:39" x14ac:dyDescent="0.2">
      <c r="E3483" s="47">
        <v>348</v>
      </c>
      <c r="F3483" s="47">
        <v>360</v>
      </c>
      <c r="G3483" s="47" t="s">
        <v>253</v>
      </c>
      <c r="H3483" s="47" t="s">
        <v>327</v>
      </c>
      <c r="I3483" s="47" t="s">
        <v>755</v>
      </c>
      <c r="J3483" s="533">
        <v>60000054</v>
      </c>
      <c r="K3483" s="14" t="s">
        <v>65</v>
      </c>
      <c r="L3483" s="14" t="s">
        <v>31</v>
      </c>
      <c r="M3483" s="45">
        <v>3483</v>
      </c>
      <c r="N3483" s="45">
        <v>1</v>
      </c>
      <c r="O3483" s="52">
        <v>40538.69</v>
      </c>
      <c r="P3483" s="48">
        <v>24323.214</v>
      </c>
      <c r="Q3483" s="12" t="s">
        <v>369</v>
      </c>
      <c r="R3483" s="46">
        <v>6756.4483333333337</v>
      </c>
      <c r="T3483" s="59" t="s">
        <v>78</v>
      </c>
      <c r="U3483" s="14">
        <v>0</v>
      </c>
      <c r="V3483" s="59" t="s">
        <v>174</v>
      </c>
      <c r="X3483" s="46">
        <v>0</v>
      </c>
      <c r="Y3483" s="46">
        <v>0</v>
      </c>
      <c r="Z3483" s="46">
        <v>0</v>
      </c>
      <c r="AA3483" s="46">
        <v>0</v>
      </c>
      <c r="AB3483" s="46">
        <v>0</v>
      </c>
      <c r="AC3483" s="46">
        <v>0</v>
      </c>
      <c r="AD3483" s="46">
        <v>0</v>
      </c>
      <c r="AE3483" s="46">
        <v>0</v>
      </c>
      <c r="AF3483" s="46">
        <v>0</v>
      </c>
      <c r="AG3483" s="46">
        <v>2324.9299999999998</v>
      </c>
      <c r="AH3483" s="46">
        <v>2324.9299999999998</v>
      </c>
      <c r="AI3483" s="46">
        <v>13005.27</v>
      </c>
      <c r="AJ3483" s="46">
        <v>7488.1</v>
      </c>
      <c r="AK3483" s="46">
        <v>7697.3900000000012</v>
      </c>
      <c r="AL3483" s="46">
        <v>7698.07</v>
      </c>
      <c r="AM3483" s="46">
        <v>0</v>
      </c>
    </row>
    <row r="3484" spans="5:39" x14ac:dyDescent="0.2">
      <c r="E3484" s="47">
        <v>348</v>
      </c>
      <c r="F3484" s="47">
        <v>360</v>
      </c>
      <c r="G3484" s="47" t="s">
        <v>253</v>
      </c>
      <c r="H3484" s="47" t="s">
        <v>327</v>
      </c>
      <c r="I3484" s="47" t="s">
        <v>755</v>
      </c>
      <c r="J3484" s="533">
        <v>60000054</v>
      </c>
      <c r="K3484" s="14" t="s">
        <v>64</v>
      </c>
      <c r="L3484" s="14" t="s">
        <v>57</v>
      </c>
      <c r="M3484" s="45">
        <v>3484</v>
      </c>
      <c r="N3484" s="45">
        <v>1</v>
      </c>
      <c r="O3484" s="46">
        <v>13949.58</v>
      </c>
      <c r="Q3484" s="12" t="s">
        <v>369</v>
      </c>
      <c r="T3484" s="59" t="s">
        <v>78</v>
      </c>
      <c r="U3484" s="14">
        <v>0</v>
      </c>
      <c r="V3484" s="59" t="s">
        <v>174</v>
      </c>
      <c r="X3484" s="46">
        <v>0</v>
      </c>
      <c r="Y3484" s="46">
        <v>0</v>
      </c>
      <c r="Z3484" s="46">
        <v>0</v>
      </c>
      <c r="AA3484" s="46">
        <v>0</v>
      </c>
      <c r="AB3484" s="46">
        <v>0</v>
      </c>
      <c r="AC3484" s="46">
        <v>0</v>
      </c>
      <c r="AD3484" s="46">
        <v>0</v>
      </c>
      <c r="AE3484" s="46">
        <v>0</v>
      </c>
      <c r="AF3484" s="46">
        <v>0</v>
      </c>
      <c r="AG3484" s="46">
        <v>2324.9299999999998</v>
      </c>
      <c r="AH3484" s="46">
        <v>4649.8599999999997</v>
      </c>
      <c r="AI3484" s="46">
        <v>6974.7899999999991</v>
      </c>
      <c r="AJ3484" s="46">
        <v>9299.7199999999993</v>
      </c>
      <c r="AK3484" s="46">
        <v>11624.65</v>
      </c>
      <c r="AL3484" s="46">
        <v>13949.58</v>
      </c>
      <c r="AM3484" s="46">
        <v>0</v>
      </c>
    </row>
    <row r="3485" spans="5:39" x14ac:dyDescent="0.2">
      <c r="E3485" s="47">
        <v>348</v>
      </c>
      <c r="F3485" s="47">
        <v>360</v>
      </c>
      <c r="G3485" s="47" t="s">
        <v>253</v>
      </c>
      <c r="H3485" s="47" t="s">
        <v>327</v>
      </c>
      <c r="I3485" s="47" t="s">
        <v>755</v>
      </c>
      <c r="J3485" s="533">
        <v>60000054</v>
      </c>
      <c r="K3485" s="14" t="s">
        <v>64</v>
      </c>
      <c r="L3485" s="14" t="s">
        <v>54</v>
      </c>
      <c r="M3485" s="45">
        <v>3485</v>
      </c>
      <c r="N3485" s="45">
        <v>1</v>
      </c>
      <c r="O3485" s="46">
        <v>25743.11</v>
      </c>
      <c r="Q3485" s="12" t="s">
        <v>369</v>
      </c>
      <c r="T3485" s="59" t="s">
        <v>78</v>
      </c>
      <c r="U3485" s="14">
        <v>0</v>
      </c>
      <c r="V3485" s="59" t="s">
        <v>174</v>
      </c>
      <c r="X3485" s="46">
        <v>0</v>
      </c>
      <c r="Y3485" s="46">
        <v>0</v>
      </c>
      <c r="Z3485" s="46">
        <v>0</v>
      </c>
      <c r="AA3485" s="46">
        <v>0</v>
      </c>
      <c r="AB3485" s="46">
        <v>0</v>
      </c>
      <c r="AC3485" s="46">
        <v>0</v>
      </c>
      <c r="AD3485" s="46">
        <v>0</v>
      </c>
      <c r="AE3485" s="46">
        <v>0</v>
      </c>
      <c r="AF3485" s="46">
        <v>0</v>
      </c>
      <c r="AG3485" s="46">
        <v>0</v>
      </c>
      <c r="AH3485" s="46">
        <v>0</v>
      </c>
      <c r="AI3485" s="46">
        <v>10680.34</v>
      </c>
      <c r="AJ3485" s="46">
        <v>15561.51</v>
      </c>
      <c r="AK3485" s="46">
        <v>20651.97</v>
      </c>
      <c r="AL3485" s="46">
        <v>25743.11</v>
      </c>
      <c r="AM3485" s="46">
        <v>15369.476000000001</v>
      </c>
    </row>
    <row r="3486" spans="5:39" x14ac:dyDescent="0.2">
      <c r="E3486" s="47">
        <v>348</v>
      </c>
      <c r="F3486" s="47">
        <v>360</v>
      </c>
      <c r="G3486" s="47" t="s">
        <v>253</v>
      </c>
      <c r="H3486" s="47" t="s">
        <v>327</v>
      </c>
      <c r="I3486" s="47" t="s">
        <v>755</v>
      </c>
      <c r="J3486" s="533">
        <v>60000054</v>
      </c>
      <c r="K3486" s="14" t="s">
        <v>64</v>
      </c>
      <c r="L3486" s="14" t="s">
        <v>58</v>
      </c>
      <c r="M3486" s="45">
        <v>3486</v>
      </c>
      <c r="N3486" s="45">
        <v>1</v>
      </c>
      <c r="O3486" s="46">
        <v>846</v>
      </c>
      <c r="Q3486" s="12" t="s">
        <v>369</v>
      </c>
      <c r="T3486" s="59" t="s">
        <v>78</v>
      </c>
      <c r="U3486" s="14">
        <v>0</v>
      </c>
      <c r="V3486" s="59" t="s">
        <v>174</v>
      </c>
      <c r="X3486" s="46">
        <v>0</v>
      </c>
      <c r="Y3486" s="46">
        <v>0</v>
      </c>
      <c r="Z3486" s="46">
        <v>0</v>
      </c>
      <c r="AA3486" s="46">
        <v>0</v>
      </c>
      <c r="AB3486" s="46">
        <v>0</v>
      </c>
      <c r="AC3486" s="46">
        <v>0</v>
      </c>
      <c r="AD3486" s="46">
        <v>0</v>
      </c>
      <c r="AE3486" s="46">
        <v>0</v>
      </c>
      <c r="AF3486" s="46">
        <v>0</v>
      </c>
      <c r="AG3486" s="46">
        <v>0</v>
      </c>
      <c r="AH3486" s="46">
        <v>0</v>
      </c>
      <c r="AI3486" s="46">
        <v>0</v>
      </c>
      <c r="AJ3486" s="46">
        <v>282.00000000000364</v>
      </c>
      <c r="AK3486" s="46">
        <v>564</v>
      </c>
      <c r="AL3486" s="46">
        <v>846</v>
      </c>
      <c r="AM3486" s="46">
        <v>846.00000000000182</v>
      </c>
    </row>
    <row r="3487" spans="5:39" x14ac:dyDescent="0.2">
      <c r="E3487" s="47">
        <v>348</v>
      </c>
      <c r="F3487" s="47">
        <v>360</v>
      </c>
      <c r="G3487" s="47" t="s">
        <v>253</v>
      </c>
      <c r="H3487" s="47" t="s">
        <v>327</v>
      </c>
      <c r="I3487" s="47" t="s">
        <v>755</v>
      </c>
      <c r="J3487" s="533">
        <v>60000054</v>
      </c>
      <c r="K3487" s="14" t="s">
        <v>67</v>
      </c>
      <c r="L3487" s="14" t="s">
        <v>67</v>
      </c>
      <c r="M3487" s="45">
        <v>3487</v>
      </c>
      <c r="N3487" s="45">
        <v>1</v>
      </c>
      <c r="O3487" s="53">
        <v>60.629861251065449</v>
      </c>
      <c r="P3487" s="54">
        <v>50.629861251065449</v>
      </c>
      <c r="Q3487" s="55" t="s">
        <v>369</v>
      </c>
      <c r="R3487" s="56">
        <v>6</v>
      </c>
      <c r="S3487" s="57" t="s">
        <v>370</v>
      </c>
      <c r="T3487" s="60" t="s">
        <v>78</v>
      </c>
      <c r="U3487" s="14">
        <v>0</v>
      </c>
      <c r="V3487" s="60" t="s">
        <v>174</v>
      </c>
      <c r="Y3487" s="46">
        <v>60.629861251065449</v>
      </c>
      <c r="Z3487" s="46">
        <v>60.629861251065449</v>
      </c>
      <c r="AA3487" s="46">
        <v>60.629861251065449</v>
      </c>
      <c r="AB3487" s="46">
        <v>60.629861251065449</v>
      </c>
      <c r="AC3487" s="46">
        <v>60.629861251065449</v>
      </c>
      <c r="AD3487" s="46">
        <v>60.629861251065449</v>
      </c>
      <c r="AE3487" s="46">
        <v>60.629861251065449</v>
      </c>
      <c r="AF3487" s="46">
        <v>60.629861251065449</v>
      </c>
      <c r="AG3487" s="46">
        <v>60.629861251065449</v>
      </c>
      <c r="AH3487" s="46">
        <v>60.629861251065449</v>
      </c>
      <c r="AI3487" s="46">
        <v>60.629861251065449</v>
      </c>
      <c r="AJ3487" s="46">
        <v>60.629861251065449</v>
      </c>
      <c r="AK3487" s="46">
        <v>60.629861251065449</v>
      </c>
      <c r="AL3487" s="46">
        <v>60.629861251065449</v>
      </c>
      <c r="AM3487" s="46">
        <v>60.629861251065449</v>
      </c>
    </row>
    <row r="3488" spans="5:39" x14ac:dyDescent="0.2">
      <c r="E3488" s="14">
        <v>349</v>
      </c>
      <c r="F3488" s="14">
        <v>361</v>
      </c>
      <c r="G3488" s="14" t="s">
        <v>253</v>
      </c>
      <c r="H3488" s="14" t="s">
        <v>337</v>
      </c>
      <c r="I3488" s="14" t="s">
        <v>756</v>
      </c>
      <c r="J3488" s="531">
        <v>60000055</v>
      </c>
      <c r="K3488" s="14" t="s">
        <v>59</v>
      </c>
      <c r="L3488" s="14" t="s">
        <v>57</v>
      </c>
      <c r="M3488" s="45">
        <v>3488</v>
      </c>
      <c r="N3488" s="45">
        <v>1</v>
      </c>
      <c r="O3488" s="46">
        <v>1480.74</v>
      </c>
      <c r="Q3488" s="12">
        <v>0</v>
      </c>
      <c r="T3488" s="59">
        <v>0</v>
      </c>
      <c r="U3488" s="14">
        <v>0</v>
      </c>
      <c r="V3488" s="59" t="s">
        <v>174</v>
      </c>
      <c r="Y3488" s="46">
        <v>0</v>
      </c>
      <c r="Z3488" s="46">
        <v>0</v>
      </c>
      <c r="AA3488" s="46">
        <v>0</v>
      </c>
      <c r="AB3488" s="46">
        <v>0</v>
      </c>
      <c r="AC3488" s="46">
        <v>0</v>
      </c>
      <c r="AD3488" s="46">
        <v>0</v>
      </c>
      <c r="AE3488" s="46">
        <v>0</v>
      </c>
      <c r="AF3488" s="46">
        <v>0</v>
      </c>
      <c r="AG3488" s="46">
        <v>1480.74</v>
      </c>
      <c r="AH3488" s="46">
        <v>1480.74</v>
      </c>
      <c r="AI3488" s="46">
        <v>1480.74</v>
      </c>
      <c r="AJ3488" s="46">
        <v>1480.74</v>
      </c>
      <c r="AK3488" s="46">
        <v>1480.74</v>
      </c>
      <c r="AL3488" s="46">
        <v>1480.74</v>
      </c>
      <c r="AM3488" s="46">
        <v>0</v>
      </c>
    </row>
    <row r="3489" spans="5:39" x14ac:dyDescent="0.2">
      <c r="E3489" s="47">
        <v>349</v>
      </c>
      <c r="F3489" s="47">
        <v>361</v>
      </c>
      <c r="G3489" s="47" t="s">
        <v>253</v>
      </c>
      <c r="H3489" s="47" t="s">
        <v>337</v>
      </c>
      <c r="I3489" s="47" t="s">
        <v>756</v>
      </c>
      <c r="J3489" s="533">
        <v>60000055</v>
      </c>
      <c r="K3489" s="14" t="s">
        <v>59</v>
      </c>
      <c r="L3489" s="14" t="s">
        <v>54</v>
      </c>
      <c r="M3489" s="45">
        <v>3489</v>
      </c>
      <c r="N3489" s="45">
        <v>1</v>
      </c>
      <c r="O3489" s="46">
        <v>4315.8899999999994</v>
      </c>
      <c r="Q3489" s="12">
        <v>0</v>
      </c>
      <c r="T3489" s="59">
        <v>0</v>
      </c>
      <c r="U3489" s="14">
        <v>0</v>
      </c>
      <c r="V3489" s="59" t="s">
        <v>174</v>
      </c>
      <c r="Y3489" s="46">
        <v>0</v>
      </c>
      <c r="Z3489" s="46">
        <v>0</v>
      </c>
      <c r="AA3489" s="46">
        <v>0</v>
      </c>
      <c r="AB3489" s="46">
        <v>0</v>
      </c>
      <c r="AC3489" s="46">
        <v>0</v>
      </c>
      <c r="AD3489" s="46">
        <v>0</v>
      </c>
      <c r="AE3489" s="46">
        <v>0</v>
      </c>
      <c r="AF3489" s="46">
        <v>0</v>
      </c>
      <c r="AG3489" s="46">
        <v>0</v>
      </c>
      <c r="AH3489" s="46">
        <v>0</v>
      </c>
      <c r="AI3489" s="46">
        <v>3090.07</v>
      </c>
      <c r="AJ3489" s="46">
        <v>2672.54</v>
      </c>
      <c r="AK3489" s="46">
        <v>4340.43</v>
      </c>
      <c r="AL3489" s="46">
        <v>4315.8899999999994</v>
      </c>
      <c r="AM3489" s="46">
        <v>0</v>
      </c>
    </row>
    <row r="3490" spans="5:39" x14ac:dyDescent="0.2">
      <c r="E3490" s="47">
        <v>349</v>
      </c>
      <c r="F3490" s="47">
        <v>361</v>
      </c>
      <c r="G3490" s="47" t="s">
        <v>253</v>
      </c>
      <c r="H3490" s="47" t="s">
        <v>337</v>
      </c>
      <c r="I3490" s="47" t="s">
        <v>756</v>
      </c>
      <c r="J3490" s="533">
        <v>60000055</v>
      </c>
      <c r="K3490" s="14" t="s">
        <v>59</v>
      </c>
      <c r="L3490" s="14" t="s">
        <v>58</v>
      </c>
      <c r="M3490" s="45">
        <v>3490</v>
      </c>
      <c r="N3490" s="45">
        <v>1</v>
      </c>
      <c r="O3490" s="46">
        <v>282.00000000000091</v>
      </c>
      <c r="Q3490" s="12">
        <v>0</v>
      </c>
      <c r="T3490" s="59">
        <v>0</v>
      </c>
      <c r="U3490" s="14">
        <v>0</v>
      </c>
      <c r="V3490" s="59" t="s">
        <v>174</v>
      </c>
      <c r="Y3490" s="46">
        <v>0</v>
      </c>
      <c r="Z3490" s="46">
        <v>0</v>
      </c>
      <c r="AA3490" s="46">
        <v>0</v>
      </c>
      <c r="AB3490" s="46">
        <v>0</v>
      </c>
      <c r="AC3490" s="46">
        <v>0</v>
      </c>
      <c r="AD3490" s="46">
        <v>0</v>
      </c>
      <c r="AE3490" s="46">
        <v>0</v>
      </c>
      <c r="AF3490" s="46">
        <v>0</v>
      </c>
      <c r="AG3490" s="46">
        <v>0</v>
      </c>
      <c r="AH3490" s="46">
        <v>0</v>
      </c>
      <c r="AI3490" s="46">
        <v>0</v>
      </c>
      <c r="AJ3490" s="46">
        <v>282</v>
      </c>
      <c r="AK3490" s="46">
        <v>282</v>
      </c>
      <c r="AL3490" s="46">
        <v>282.00000000000091</v>
      </c>
      <c r="AM3490" s="46">
        <v>0</v>
      </c>
    </row>
    <row r="3491" spans="5:39" x14ac:dyDescent="0.2">
      <c r="E3491" s="47">
        <v>349</v>
      </c>
      <c r="F3491" s="47">
        <v>361</v>
      </c>
      <c r="G3491" s="47" t="s">
        <v>253</v>
      </c>
      <c r="H3491" s="47" t="s">
        <v>337</v>
      </c>
      <c r="I3491" s="47" t="s">
        <v>756</v>
      </c>
      <c r="J3491" s="533">
        <v>60000055</v>
      </c>
      <c r="K3491" s="14" t="s">
        <v>59</v>
      </c>
      <c r="L3491" s="14" t="s">
        <v>31</v>
      </c>
      <c r="M3491" s="45">
        <v>3491</v>
      </c>
      <c r="N3491" s="45">
        <v>1</v>
      </c>
      <c r="O3491" s="48">
        <v>6078.63</v>
      </c>
      <c r="Q3491" s="12">
        <v>0</v>
      </c>
      <c r="R3491" s="46">
        <v>4024.895</v>
      </c>
      <c r="T3491" s="59">
        <v>0</v>
      </c>
      <c r="U3491" s="14">
        <v>0</v>
      </c>
      <c r="V3491" s="59" t="s">
        <v>174</v>
      </c>
      <c r="X3491" s="46">
        <v>0</v>
      </c>
      <c r="Y3491" s="46">
        <v>0</v>
      </c>
      <c r="Z3491" s="46">
        <v>0</v>
      </c>
      <c r="AA3491" s="46">
        <v>0</v>
      </c>
      <c r="AB3491" s="46">
        <v>0</v>
      </c>
      <c r="AC3491" s="46">
        <v>0</v>
      </c>
      <c r="AD3491" s="46">
        <v>0</v>
      </c>
      <c r="AE3491" s="46">
        <v>0</v>
      </c>
      <c r="AF3491" s="46">
        <v>0</v>
      </c>
      <c r="AG3491" s="46">
        <v>1480.74</v>
      </c>
      <c r="AH3491" s="46">
        <v>1480.74</v>
      </c>
      <c r="AI3491" s="46">
        <v>4570.8100000000004</v>
      </c>
      <c r="AJ3491" s="46">
        <v>4435.28</v>
      </c>
      <c r="AK3491" s="46">
        <v>6103.17</v>
      </c>
      <c r="AL3491" s="46">
        <v>6078.63</v>
      </c>
      <c r="AM3491" s="46">
        <v>0</v>
      </c>
    </row>
    <row r="3492" spans="5:39" x14ac:dyDescent="0.2">
      <c r="E3492" s="47">
        <v>349</v>
      </c>
      <c r="F3492" s="47">
        <v>361</v>
      </c>
      <c r="G3492" s="47" t="s">
        <v>253</v>
      </c>
      <c r="H3492" s="47" t="s">
        <v>337</v>
      </c>
      <c r="I3492" s="47" t="s">
        <v>756</v>
      </c>
      <c r="J3492" s="533">
        <v>60000055</v>
      </c>
      <c r="K3492" s="14" t="s">
        <v>37</v>
      </c>
      <c r="L3492" s="14" t="s">
        <v>31</v>
      </c>
      <c r="M3492" s="45">
        <v>3492</v>
      </c>
      <c r="N3492" s="45">
        <v>1</v>
      </c>
      <c r="O3492" s="48">
        <v>6103.17</v>
      </c>
      <c r="P3492" s="48"/>
      <c r="Q3492" s="12">
        <v>0</v>
      </c>
      <c r="R3492" s="46">
        <v>3011.7899999999995</v>
      </c>
      <c r="T3492" s="59">
        <v>0</v>
      </c>
      <c r="U3492" s="14">
        <v>0</v>
      </c>
      <c r="V3492" s="59" t="s">
        <v>174</v>
      </c>
      <c r="Y3492" s="46">
        <v>0</v>
      </c>
      <c r="Z3492" s="46">
        <v>0</v>
      </c>
      <c r="AA3492" s="46">
        <v>0</v>
      </c>
      <c r="AB3492" s="46">
        <v>0</v>
      </c>
      <c r="AC3492" s="46">
        <v>0</v>
      </c>
      <c r="AD3492" s="46">
        <v>0</v>
      </c>
      <c r="AE3492" s="46">
        <v>0</v>
      </c>
      <c r="AF3492" s="46">
        <v>0</v>
      </c>
      <c r="AG3492" s="46">
        <v>0</v>
      </c>
      <c r="AH3492" s="46">
        <v>0</v>
      </c>
      <c r="AI3492" s="46">
        <v>2961.48</v>
      </c>
      <c r="AJ3492" s="46">
        <v>9006.09</v>
      </c>
      <c r="AK3492" s="46">
        <v>0</v>
      </c>
      <c r="AL3492" s="46">
        <v>6103.17</v>
      </c>
      <c r="AM3492" s="46">
        <v>4862.9040000000005</v>
      </c>
    </row>
    <row r="3493" spans="5:39" x14ac:dyDescent="0.2">
      <c r="E3493" s="47">
        <v>349</v>
      </c>
      <c r="F3493" s="47">
        <v>361</v>
      </c>
      <c r="G3493" s="47" t="s">
        <v>253</v>
      </c>
      <c r="H3493" s="47" t="s">
        <v>337</v>
      </c>
      <c r="I3493" s="47" t="s">
        <v>756</v>
      </c>
      <c r="J3493" s="533">
        <v>60000055</v>
      </c>
      <c r="K3493" s="14" t="s">
        <v>65</v>
      </c>
      <c r="L3493" s="14" t="s">
        <v>31</v>
      </c>
      <c r="M3493" s="45">
        <v>3493</v>
      </c>
      <c r="N3493" s="45">
        <v>1</v>
      </c>
      <c r="O3493" s="52">
        <v>6078.63</v>
      </c>
      <c r="P3493" s="48">
        <v>4862.9040000000005</v>
      </c>
      <c r="Q3493" s="12">
        <v>0</v>
      </c>
      <c r="R3493" s="46">
        <v>1013.105</v>
      </c>
      <c r="T3493" s="59">
        <v>0</v>
      </c>
      <c r="U3493" s="14">
        <v>0</v>
      </c>
      <c r="V3493" s="59" t="s">
        <v>174</v>
      </c>
      <c r="X3493" s="46">
        <v>0</v>
      </c>
      <c r="Y3493" s="46">
        <v>0</v>
      </c>
      <c r="Z3493" s="46">
        <v>0</v>
      </c>
      <c r="AA3493" s="46">
        <v>0</v>
      </c>
      <c r="AB3493" s="46">
        <v>0</v>
      </c>
      <c r="AC3493" s="46">
        <v>0</v>
      </c>
      <c r="AD3493" s="46">
        <v>0</v>
      </c>
      <c r="AE3493" s="46">
        <v>0</v>
      </c>
      <c r="AF3493" s="46">
        <v>0</v>
      </c>
      <c r="AG3493" s="46">
        <v>0</v>
      </c>
      <c r="AH3493" s="46">
        <v>0</v>
      </c>
      <c r="AI3493" s="46">
        <v>0</v>
      </c>
      <c r="AJ3493" s="46">
        <v>0</v>
      </c>
      <c r="AK3493" s="46">
        <v>0</v>
      </c>
      <c r="AL3493" s="46">
        <v>6078.63</v>
      </c>
      <c r="AM3493" s="46">
        <v>0</v>
      </c>
    </row>
    <row r="3494" spans="5:39" x14ac:dyDescent="0.2">
      <c r="E3494" s="47">
        <v>349</v>
      </c>
      <c r="F3494" s="47">
        <v>361</v>
      </c>
      <c r="G3494" s="47" t="s">
        <v>253</v>
      </c>
      <c r="H3494" s="47" t="s">
        <v>337</v>
      </c>
      <c r="I3494" s="47" t="s">
        <v>756</v>
      </c>
      <c r="J3494" s="533">
        <v>60000055</v>
      </c>
      <c r="K3494" s="14" t="s">
        <v>64</v>
      </c>
      <c r="L3494" s="14" t="s">
        <v>57</v>
      </c>
      <c r="M3494" s="45">
        <v>3494</v>
      </c>
      <c r="N3494" s="45">
        <v>1</v>
      </c>
      <c r="O3494" s="46">
        <v>0</v>
      </c>
      <c r="Q3494" s="12">
        <v>0</v>
      </c>
      <c r="T3494" s="59">
        <v>0</v>
      </c>
      <c r="U3494" s="14">
        <v>0</v>
      </c>
      <c r="V3494" s="59" t="s">
        <v>174</v>
      </c>
      <c r="X3494" s="46">
        <v>0</v>
      </c>
      <c r="Y3494" s="46">
        <v>0</v>
      </c>
      <c r="Z3494" s="46">
        <v>0</v>
      </c>
      <c r="AA3494" s="46">
        <v>0</v>
      </c>
      <c r="AB3494" s="46">
        <v>0</v>
      </c>
      <c r="AC3494" s="46">
        <v>0</v>
      </c>
      <c r="AD3494" s="46">
        <v>0</v>
      </c>
      <c r="AE3494" s="46">
        <v>0</v>
      </c>
      <c r="AF3494" s="46">
        <v>0</v>
      </c>
      <c r="AG3494" s="46">
        <v>1480.74</v>
      </c>
      <c r="AH3494" s="46">
        <v>2961.48</v>
      </c>
      <c r="AI3494" s="46">
        <v>1480.7400000000002</v>
      </c>
      <c r="AJ3494" s="46">
        <v>0</v>
      </c>
      <c r="AK3494" s="46">
        <v>1480.74</v>
      </c>
      <c r="AL3494" s="46">
        <v>0</v>
      </c>
      <c r="AM3494" s="46">
        <v>0</v>
      </c>
    </row>
    <row r="3495" spans="5:39" x14ac:dyDescent="0.2">
      <c r="E3495" s="47">
        <v>349</v>
      </c>
      <c r="F3495" s="47">
        <v>361</v>
      </c>
      <c r="G3495" s="47" t="s">
        <v>253</v>
      </c>
      <c r="H3495" s="47" t="s">
        <v>337</v>
      </c>
      <c r="I3495" s="47" t="s">
        <v>756</v>
      </c>
      <c r="J3495" s="533">
        <v>60000055</v>
      </c>
      <c r="K3495" s="14" t="s">
        <v>64</v>
      </c>
      <c r="L3495" s="14" t="s">
        <v>54</v>
      </c>
      <c r="M3495" s="45">
        <v>3495</v>
      </c>
      <c r="N3495" s="45">
        <v>1</v>
      </c>
      <c r="O3495" s="46">
        <v>5514.6299999999992</v>
      </c>
      <c r="Q3495" s="12">
        <v>0</v>
      </c>
      <c r="T3495" s="59">
        <v>0</v>
      </c>
      <c r="U3495" s="14">
        <v>0</v>
      </c>
      <c r="V3495" s="59" t="s">
        <v>174</v>
      </c>
      <c r="X3495" s="46">
        <v>0</v>
      </c>
      <c r="Y3495" s="46">
        <v>0</v>
      </c>
      <c r="Z3495" s="46">
        <v>0</v>
      </c>
      <c r="AA3495" s="46">
        <v>0</v>
      </c>
      <c r="AB3495" s="46">
        <v>0</v>
      </c>
      <c r="AC3495" s="46">
        <v>0</v>
      </c>
      <c r="AD3495" s="46">
        <v>0</v>
      </c>
      <c r="AE3495" s="46">
        <v>0</v>
      </c>
      <c r="AF3495" s="46">
        <v>0</v>
      </c>
      <c r="AG3495" s="46">
        <v>0</v>
      </c>
      <c r="AH3495" s="46">
        <v>0</v>
      </c>
      <c r="AI3495" s="46">
        <v>3090.07</v>
      </c>
      <c r="AJ3495" s="46">
        <v>0</v>
      </c>
      <c r="AK3495" s="46">
        <v>4340.43</v>
      </c>
      <c r="AL3495" s="46">
        <v>5514.6299999999992</v>
      </c>
      <c r="AM3495" s="46">
        <v>651.72599999999875</v>
      </c>
    </row>
    <row r="3496" spans="5:39" x14ac:dyDescent="0.2">
      <c r="E3496" s="47">
        <v>349</v>
      </c>
      <c r="F3496" s="47">
        <v>361</v>
      </c>
      <c r="G3496" s="47" t="s">
        <v>253</v>
      </c>
      <c r="H3496" s="47" t="s">
        <v>337</v>
      </c>
      <c r="I3496" s="47" t="s">
        <v>756</v>
      </c>
      <c r="J3496" s="533">
        <v>60000055</v>
      </c>
      <c r="K3496" s="14" t="s">
        <v>64</v>
      </c>
      <c r="L3496" s="14" t="s">
        <v>58</v>
      </c>
      <c r="M3496" s="45">
        <v>3496</v>
      </c>
      <c r="N3496" s="45">
        <v>1</v>
      </c>
      <c r="O3496" s="46">
        <v>564.00000000000182</v>
      </c>
      <c r="Q3496" s="12">
        <v>0</v>
      </c>
      <c r="T3496" s="59">
        <v>0</v>
      </c>
      <c r="U3496" s="14">
        <v>0</v>
      </c>
      <c r="V3496" s="59" t="s">
        <v>174</v>
      </c>
      <c r="X3496" s="46">
        <v>0</v>
      </c>
      <c r="Y3496" s="46">
        <v>0</v>
      </c>
      <c r="Z3496" s="46">
        <v>0</v>
      </c>
      <c r="AA3496" s="46">
        <v>0</v>
      </c>
      <c r="AB3496" s="46">
        <v>0</v>
      </c>
      <c r="AC3496" s="46">
        <v>0</v>
      </c>
      <c r="AD3496" s="46">
        <v>0</v>
      </c>
      <c r="AE3496" s="46">
        <v>0</v>
      </c>
      <c r="AF3496" s="46">
        <v>0</v>
      </c>
      <c r="AG3496" s="46">
        <v>0</v>
      </c>
      <c r="AH3496" s="46">
        <v>0</v>
      </c>
      <c r="AI3496" s="46">
        <v>0</v>
      </c>
      <c r="AJ3496" s="46">
        <v>0</v>
      </c>
      <c r="AK3496" s="46">
        <v>281.99999999999818</v>
      </c>
      <c r="AL3496" s="46">
        <v>564.00000000000182</v>
      </c>
      <c r="AM3496" s="46">
        <v>564</v>
      </c>
    </row>
    <row r="3497" spans="5:39" x14ac:dyDescent="0.2">
      <c r="E3497" s="47">
        <v>349</v>
      </c>
      <c r="F3497" s="47">
        <v>361</v>
      </c>
      <c r="G3497" s="47" t="s">
        <v>253</v>
      </c>
      <c r="H3497" s="47" t="s">
        <v>337</v>
      </c>
      <c r="I3497" s="47" t="s">
        <v>756</v>
      </c>
      <c r="J3497" s="533">
        <v>60000055</v>
      </c>
      <c r="K3497" s="14" t="s">
        <v>67</v>
      </c>
      <c r="L3497" s="14" t="s">
        <v>67</v>
      </c>
      <c r="M3497" s="45">
        <v>3497</v>
      </c>
      <c r="N3497" s="45">
        <v>1</v>
      </c>
      <c r="O3497" s="53">
        <v>0</v>
      </c>
      <c r="P3497" s="54">
        <v>0</v>
      </c>
      <c r="Q3497" s="55">
        <v>0</v>
      </c>
      <c r="R3497" s="56">
        <v>0</v>
      </c>
      <c r="S3497" s="57">
        <v>0</v>
      </c>
      <c r="T3497" s="60">
        <v>0</v>
      </c>
      <c r="U3497" s="14">
        <v>0</v>
      </c>
      <c r="V3497" s="60" t="s">
        <v>174</v>
      </c>
      <c r="Y3497" s="46">
        <v>0</v>
      </c>
      <c r="Z3497" s="46">
        <v>0</v>
      </c>
      <c r="AA3497" s="46">
        <v>0</v>
      </c>
      <c r="AB3497" s="46">
        <v>0</v>
      </c>
      <c r="AC3497" s="46">
        <v>0</v>
      </c>
      <c r="AD3497" s="46">
        <v>0</v>
      </c>
      <c r="AE3497" s="46">
        <v>0</v>
      </c>
      <c r="AF3497" s="46">
        <v>0</v>
      </c>
      <c r="AG3497" s="46">
        <v>0</v>
      </c>
      <c r="AH3497" s="46">
        <v>0</v>
      </c>
      <c r="AI3497" s="46">
        <v>0</v>
      </c>
      <c r="AJ3497" s="46">
        <v>0</v>
      </c>
      <c r="AK3497" s="46">
        <v>0</v>
      </c>
      <c r="AL3497" s="46">
        <v>0</v>
      </c>
      <c r="AM3497" s="46">
        <v>0</v>
      </c>
    </row>
    <row r="3498" spans="5:39" x14ac:dyDescent="0.2">
      <c r="E3498" s="14">
        <v>350</v>
      </c>
      <c r="F3498" s="14">
        <v>362</v>
      </c>
      <c r="G3498" s="14" t="s">
        <v>253</v>
      </c>
      <c r="H3498" s="14" t="s">
        <v>317</v>
      </c>
      <c r="I3498" s="14" t="s">
        <v>757</v>
      </c>
      <c r="J3498" s="531">
        <v>60000056</v>
      </c>
      <c r="K3498" s="14" t="s">
        <v>59</v>
      </c>
      <c r="L3498" s="14" t="s">
        <v>57</v>
      </c>
      <c r="M3498" s="45">
        <v>3498</v>
      </c>
      <c r="N3498" s="45">
        <v>1</v>
      </c>
      <c r="O3498" s="46">
        <v>1300.33</v>
      </c>
      <c r="Q3498" s="12">
        <v>0</v>
      </c>
      <c r="T3498" s="59">
        <v>0</v>
      </c>
      <c r="U3498" s="14">
        <v>0</v>
      </c>
      <c r="V3498" s="59" t="s">
        <v>150</v>
      </c>
      <c r="Y3498" s="46">
        <v>0</v>
      </c>
      <c r="Z3498" s="46">
        <v>0</v>
      </c>
      <c r="AA3498" s="46">
        <v>0</v>
      </c>
      <c r="AB3498" s="46">
        <v>0</v>
      </c>
      <c r="AC3498" s="46">
        <v>0</v>
      </c>
      <c r="AD3498" s="46">
        <v>0</v>
      </c>
      <c r="AE3498" s="46">
        <v>0</v>
      </c>
      <c r="AF3498" s="46">
        <v>0</v>
      </c>
      <c r="AG3498" s="46">
        <v>1300.33</v>
      </c>
      <c r="AH3498" s="46">
        <v>1300.33</v>
      </c>
      <c r="AI3498" s="46">
        <v>1300.33</v>
      </c>
      <c r="AJ3498" s="46">
        <v>1300.33</v>
      </c>
      <c r="AK3498" s="46">
        <v>1300.33</v>
      </c>
      <c r="AL3498" s="46">
        <v>1300.33</v>
      </c>
      <c r="AM3498" s="46">
        <v>0</v>
      </c>
    </row>
    <row r="3499" spans="5:39" x14ac:dyDescent="0.2">
      <c r="E3499" s="47">
        <v>350</v>
      </c>
      <c r="F3499" s="47">
        <v>362</v>
      </c>
      <c r="G3499" s="47" t="s">
        <v>253</v>
      </c>
      <c r="H3499" s="47" t="s">
        <v>317</v>
      </c>
      <c r="I3499" s="47" t="s">
        <v>757</v>
      </c>
      <c r="J3499" s="533">
        <v>60000056</v>
      </c>
      <c r="K3499" s="14" t="s">
        <v>59</v>
      </c>
      <c r="L3499" s="14" t="s">
        <v>54</v>
      </c>
      <c r="M3499" s="45">
        <v>3499</v>
      </c>
      <c r="N3499" s="45">
        <v>1</v>
      </c>
      <c r="O3499" s="46">
        <v>5327.7599999999993</v>
      </c>
      <c r="Q3499" s="12">
        <v>0</v>
      </c>
      <c r="T3499" s="59">
        <v>0</v>
      </c>
      <c r="U3499" s="14">
        <v>0</v>
      </c>
      <c r="V3499" s="59" t="s">
        <v>150</v>
      </c>
      <c r="Y3499" s="46">
        <v>0</v>
      </c>
      <c r="Z3499" s="46">
        <v>0</v>
      </c>
      <c r="AA3499" s="46">
        <v>0</v>
      </c>
      <c r="AB3499" s="46">
        <v>0</v>
      </c>
      <c r="AC3499" s="46">
        <v>0</v>
      </c>
      <c r="AD3499" s="46">
        <v>0</v>
      </c>
      <c r="AE3499" s="46">
        <v>0</v>
      </c>
      <c r="AF3499" s="46">
        <v>0</v>
      </c>
      <c r="AG3499" s="46">
        <v>0</v>
      </c>
      <c r="AH3499" s="46">
        <v>0</v>
      </c>
      <c r="AI3499" s="46">
        <v>2405.81</v>
      </c>
      <c r="AJ3499" s="46">
        <v>2398.25</v>
      </c>
      <c r="AK3499" s="46">
        <v>2220.5400000000004</v>
      </c>
      <c r="AL3499" s="46">
        <v>5327.7599999999993</v>
      </c>
      <c r="AM3499" s="46">
        <v>0</v>
      </c>
    </row>
    <row r="3500" spans="5:39" x14ac:dyDescent="0.2">
      <c r="E3500" s="47">
        <v>350</v>
      </c>
      <c r="F3500" s="47">
        <v>362</v>
      </c>
      <c r="G3500" s="47" t="s">
        <v>253</v>
      </c>
      <c r="H3500" s="47" t="s">
        <v>317</v>
      </c>
      <c r="I3500" s="47" t="s">
        <v>757</v>
      </c>
      <c r="J3500" s="533">
        <v>60000056</v>
      </c>
      <c r="K3500" s="14" t="s">
        <v>59</v>
      </c>
      <c r="L3500" s="14" t="s">
        <v>58</v>
      </c>
      <c r="M3500" s="45">
        <v>3500</v>
      </c>
      <c r="N3500" s="45">
        <v>1</v>
      </c>
      <c r="O3500" s="46">
        <v>282.00000000000091</v>
      </c>
      <c r="Q3500" s="12">
        <v>0</v>
      </c>
      <c r="T3500" s="59">
        <v>0</v>
      </c>
      <c r="U3500" s="14">
        <v>0</v>
      </c>
      <c r="V3500" s="59" t="s">
        <v>150</v>
      </c>
      <c r="Y3500" s="46">
        <v>0</v>
      </c>
      <c r="Z3500" s="46">
        <v>0</v>
      </c>
      <c r="AA3500" s="46">
        <v>0</v>
      </c>
      <c r="AB3500" s="46">
        <v>0</v>
      </c>
      <c r="AC3500" s="46">
        <v>0</v>
      </c>
      <c r="AD3500" s="46">
        <v>0</v>
      </c>
      <c r="AE3500" s="46">
        <v>0</v>
      </c>
      <c r="AF3500" s="46">
        <v>0</v>
      </c>
      <c r="AG3500" s="46">
        <v>0</v>
      </c>
      <c r="AH3500" s="46">
        <v>0</v>
      </c>
      <c r="AI3500" s="46">
        <v>0</v>
      </c>
      <c r="AJ3500" s="46">
        <v>282</v>
      </c>
      <c r="AK3500" s="46">
        <v>281.99999999999955</v>
      </c>
      <c r="AL3500" s="46">
        <v>282.00000000000091</v>
      </c>
      <c r="AM3500" s="46">
        <v>0</v>
      </c>
    </row>
    <row r="3501" spans="5:39" x14ac:dyDescent="0.2">
      <c r="E3501" s="47">
        <v>350</v>
      </c>
      <c r="F3501" s="47">
        <v>362</v>
      </c>
      <c r="G3501" s="47" t="s">
        <v>253</v>
      </c>
      <c r="H3501" s="47" t="s">
        <v>317</v>
      </c>
      <c r="I3501" s="47" t="s">
        <v>757</v>
      </c>
      <c r="J3501" s="533">
        <v>60000056</v>
      </c>
      <c r="K3501" s="14" t="s">
        <v>59</v>
      </c>
      <c r="L3501" s="14" t="s">
        <v>31</v>
      </c>
      <c r="M3501" s="45">
        <v>3501</v>
      </c>
      <c r="N3501" s="45">
        <v>1</v>
      </c>
      <c r="O3501" s="48">
        <v>6910.09</v>
      </c>
      <c r="Q3501" s="12">
        <v>0</v>
      </c>
      <c r="R3501" s="46">
        <v>3500.0566666666668</v>
      </c>
      <c r="T3501" s="59">
        <v>0</v>
      </c>
      <c r="U3501" s="14">
        <v>0</v>
      </c>
      <c r="V3501" s="59" t="s">
        <v>150</v>
      </c>
      <c r="X3501" s="46">
        <v>0</v>
      </c>
      <c r="Y3501" s="46">
        <v>0</v>
      </c>
      <c r="Z3501" s="46">
        <v>0</v>
      </c>
      <c r="AA3501" s="46">
        <v>0</v>
      </c>
      <c r="AB3501" s="46">
        <v>0</v>
      </c>
      <c r="AC3501" s="46">
        <v>0</v>
      </c>
      <c r="AD3501" s="46">
        <v>0</v>
      </c>
      <c r="AE3501" s="46">
        <v>0</v>
      </c>
      <c r="AF3501" s="46">
        <v>0</v>
      </c>
      <c r="AG3501" s="46">
        <v>1300.33</v>
      </c>
      <c r="AH3501" s="46">
        <v>1300.33</v>
      </c>
      <c r="AI3501" s="46">
        <v>3706.14</v>
      </c>
      <c r="AJ3501" s="46">
        <v>3980.58</v>
      </c>
      <c r="AK3501" s="46">
        <v>3802.87</v>
      </c>
      <c r="AL3501" s="46">
        <v>6910.09</v>
      </c>
      <c r="AM3501" s="46">
        <v>0</v>
      </c>
    </row>
    <row r="3502" spans="5:39" x14ac:dyDescent="0.2">
      <c r="E3502" s="47">
        <v>350</v>
      </c>
      <c r="F3502" s="47">
        <v>362</v>
      </c>
      <c r="G3502" s="47" t="s">
        <v>253</v>
      </c>
      <c r="H3502" s="47" t="s">
        <v>317</v>
      </c>
      <c r="I3502" s="47" t="s">
        <v>757</v>
      </c>
      <c r="J3502" s="533">
        <v>60000056</v>
      </c>
      <c r="K3502" s="14" t="s">
        <v>37</v>
      </c>
      <c r="L3502" s="14" t="s">
        <v>31</v>
      </c>
      <c r="M3502" s="45">
        <v>3502</v>
      </c>
      <c r="N3502" s="45">
        <v>1</v>
      </c>
      <c r="O3502" s="48">
        <v>7783.45</v>
      </c>
      <c r="P3502" s="48"/>
      <c r="Q3502" s="12">
        <v>0</v>
      </c>
      <c r="R3502" s="46">
        <v>2348.375</v>
      </c>
      <c r="T3502" s="59">
        <v>0</v>
      </c>
      <c r="U3502" s="14">
        <v>0</v>
      </c>
      <c r="V3502" s="59" t="s">
        <v>150</v>
      </c>
      <c r="Y3502" s="46">
        <v>0</v>
      </c>
      <c r="Z3502" s="46">
        <v>0</v>
      </c>
      <c r="AA3502" s="46">
        <v>0</v>
      </c>
      <c r="AB3502" s="46">
        <v>0</v>
      </c>
      <c r="AC3502" s="46">
        <v>0</v>
      </c>
      <c r="AD3502" s="46">
        <v>0</v>
      </c>
      <c r="AE3502" s="46">
        <v>0</v>
      </c>
      <c r="AF3502" s="46">
        <v>0</v>
      </c>
      <c r="AG3502" s="46">
        <v>0</v>
      </c>
      <c r="AH3502" s="46">
        <v>0</v>
      </c>
      <c r="AI3502" s="46">
        <v>1300.33</v>
      </c>
      <c r="AJ3502" s="46">
        <v>5006.47</v>
      </c>
      <c r="AK3502" s="46">
        <v>0</v>
      </c>
      <c r="AL3502" s="46">
        <v>7783.45</v>
      </c>
      <c r="AM3502" s="46">
        <v>6910.09</v>
      </c>
    </row>
    <row r="3503" spans="5:39" x14ac:dyDescent="0.2">
      <c r="E3503" s="47">
        <v>350</v>
      </c>
      <c r="F3503" s="47">
        <v>362</v>
      </c>
      <c r="G3503" s="47" t="s">
        <v>253</v>
      </c>
      <c r="H3503" s="47" t="s">
        <v>317</v>
      </c>
      <c r="I3503" s="47" t="s">
        <v>757</v>
      </c>
      <c r="J3503" s="533">
        <v>60000056</v>
      </c>
      <c r="K3503" s="14" t="s">
        <v>65</v>
      </c>
      <c r="L3503" s="14" t="s">
        <v>31</v>
      </c>
      <c r="M3503" s="45">
        <v>3503</v>
      </c>
      <c r="N3503" s="45">
        <v>1</v>
      </c>
      <c r="O3503" s="52">
        <v>6910.09</v>
      </c>
      <c r="P3503" s="48">
        <v>6910.09</v>
      </c>
      <c r="Q3503" s="12">
        <v>0</v>
      </c>
      <c r="R3503" s="46">
        <v>1151.6816666666666</v>
      </c>
      <c r="T3503" s="59">
        <v>0</v>
      </c>
      <c r="U3503" s="14">
        <v>0</v>
      </c>
      <c r="V3503" s="59" t="s">
        <v>150</v>
      </c>
      <c r="X3503" s="46">
        <v>0</v>
      </c>
      <c r="Y3503" s="46">
        <v>0</v>
      </c>
      <c r="Z3503" s="46">
        <v>0</v>
      </c>
      <c r="AA3503" s="46">
        <v>0</v>
      </c>
      <c r="AB3503" s="46">
        <v>0</v>
      </c>
      <c r="AC3503" s="46">
        <v>0</v>
      </c>
      <c r="AD3503" s="46">
        <v>0</v>
      </c>
      <c r="AE3503" s="46">
        <v>0</v>
      </c>
      <c r="AF3503" s="46">
        <v>0</v>
      </c>
      <c r="AG3503" s="46">
        <v>0</v>
      </c>
      <c r="AH3503" s="46">
        <v>0</v>
      </c>
      <c r="AI3503" s="46">
        <v>0</v>
      </c>
      <c r="AJ3503" s="46">
        <v>0</v>
      </c>
      <c r="AK3503" s="46">
        <v>0</v>
      </c>
      <c r="AL3503" s="46">
        <v>6910.09</v>
      </c>
      <c r="AM3503" s="46">
        <v>0</v>
      </c>
    </row>
    <row r="3504" spans="5:39" x14ac:dyDescent="0.2">
      <c r="E3504" s="47">
        <v>350</v>
      </c>
      <c r="F3504" s="47">
        <v>362</v>
      </c>
      <c r="G3504" s="47" t="s">
        <v>253</v>
      </c>
      <c r="H3504" s="47" t="s">
        <v>317</v>
      </c>
      <c r="I3504" s="47" t="s">
        <v>757</v>
      </c>
      <c r="J3504" s="533">
        <v>60000056</v>
      </c>
      <c r="K3504" s="14" t="s">
        <v>64</v>
      </c>
      <c r="L3504" s="14" t="s">
        <v>57</v>
      </c>
      <c r="M3504" s="45">
        <v>3504</v>
      </c>
      <c r="N3504" s="45">
        <v>1</v>
      </c>
      <c r="O3504" s="46">
        <v>0</v>
      </c>
      <c r="Q3504" s="12">
        <v>0</v>
      </c>
      <c r="T3504" s="59">
        <v>0</v>
      </c>
      <c r="U3504" s="14">
        <v>0</v>
      </c>
      <c r="V3504" s="59" t="s">
        <v>150</v>
      </c>
      <c r="X3504" s="46">
        <v>0</v>
      </c>
      <c r="Y3504" s="46">
        <v>0</v>
      </c>
      <c r="Z3504" s="46">
        <v>0</v>
      </c>
      <c r="AA3504" s="46">
        <v>0</v>
      </c>
      <c r="AB3504" s="46">
        <v>0</v>
      </c>
      <c r="AC3504" s="46">
        <v>0</v>
      </c>
      <c r="AD3504" s="46">
        <v>0</v>
      </c>
      <c r="AE3504" s="46">
        <v>0</v>
      </c>
      <c r="AF3504" s="46">
        <v>0</v>
      </c>
      <c r="AG3504" s="46">
        <v>1300.33</v>
      </c>
      <c r="AH3504" s="46">
        <v>2600.66</v>
      </c>
      <c r="AI3504" s="46">
        <v>2600.66</v>
      </c>
      <c r="AJ3504" s="46">
        <v>0</v>
      </c>
      <c r="AK3504" s="46">
        <v>1300.33</v>
      </c>
      <c r="AL3504" s="46">
        <v>0</v>
      </c>
      <c r="AM3504" s="46">
        <v>0</v>
      </c>
    </row>
    <row r="3505" spans="5:39" x14ac:dyDescent="0.2">
      <c r="E3505" s="47">
        <v>350</v>
      </c>
      <c r="F3505" s="47">
        <v>362</v>
      </c>
      <c r="G3505" s="47" t="s">
        <v>253</v>
      </c>
      <c r="H3505" s="47" t="s">
        <v>317</v>
      </c>
      <c r="I3505" s="47" t="s">
        <v>757</v>
      </c>
      <c r="J3505" s="533">
        <v>60000056</v>
      </c>
      <c r="K3505" s="14" t="s">
        <v>64</v>
      </c>
      <c r="L3505" s="14" t="s">
        <v>54</v>
      </c>
      <c r="M3505" s="45">
        <v>3505</v>
      </c>
      <c r="N3505" s="45">
        <v>1</v>
      </c>
      <c r="O3505" s="46">
        <v>6064.0899999999974</v>
      </c>
      <c r="Q3505" s="12">
        <v>0</v>
      </c>
      <c r="T3505" s="59">
        <v>0</v>
      </c>
      <c r="U3505" s="14">
        <v>0</v>
      </c>
      <c r="V3505" s="59" t="s">
        <v>150</v>
      </c>
      <c r="X3505" s="46">
        <v>0</v>
      </c>
      <c r="Y3505" s="46">
        <v>0</v>
      </c>
      <c r="Z3505" s="46">
        <v>0</v>
      </c>
      <c r="AA3505" s="46">
        <v>0</v>
      </c>
      <c r="AB3505" s="46">
        <v>0</v>
      </c>
      <c r="AC3505" s="46">
        <v>0</v>
      </c>
      <c r="AD3505" s="46">
        <v>0</v>
      </c>
      <c r="AE3505" s="46">
        <v>0</v>
      </c>
      <c r="AF3505" s="46">
        <v>0</v>
      </c>
      <c r="AG3505" s="46">
        <v>0</v>
      </c>
      <c r="AH3505" s="46">
        <v>0</v>
      </c>
      <c r="AI3505" s="46">
        <v>2405.81</v>
      </c>
      <c r="AJ3505" s="46">
        <v>3698.579999999999</v>
      </c>
      <c r="AK3505" s="46">
        <v>5919.119999999999</v>
      </c>
      <c r="AL3505" s="46">
        <v>6064.0899999999974</v>
      </c>
      <c r="AM3505" s="46">
        <v>0</v>
      </c>
    </row>
    <row r="3506" spans="5:39" x14ac:dyDescent="0.2">
      <c r="E3506" s="47">
        <v>350</v>
      </c>
      <c r="F3506" s="47">
        <v>362</v>
      </c>
      <c r="G3506" s="47" t="s">
        <v>253</v>
      </c>
      <c r="H3506" s="47" t="s">
        <v>317</v>
      </c>
      <c r="I3506" s="47" t="s">
        <v>757</v>
      </c>
      <c r="J3506" s="533">
        <v>60000056</v>
      </c>
      <c r="K3506" s="14" t="s">
        <v>64</v>
      </c>
      <c r="L3506" s="14" t="s">
        <v>58</v>
      </c>
      <c r="M3506" s="45">
        <v>3506</v>
      </c>
      <c r="N3506" s="45">
        <v>1</v>
      </c>
      <c r="O3506" s="46">
        <v>846.00000000000273</v>
      </c>
      <c r="Q3506" s="12">
        <v>0</v>
      </c>
      <c r="T3506" s="59">
        <v>0</v>
      </c>
      <c r="U3506" s="14">
        <v>0</v>
      </c>
      <c r="V3506" s="59" t="s">
        <v>150</v>
      </c>
      <c r="X3506" s="46">
        <v>0</v>
      </c>
      <c r="Y3506" s="46">
        <v>0</v>
      </c>
      <c r="Z3506" s="46">
        <v>0</v>
      </c>
      <c r="AA3506" s="46">
        <v>0</v>
      </c>
      <c r="AB3506" s="46">
        <v>0</v>
      </c>
      <c r="AC3506" s="46">
        <v>0</v>
      </c>
      <c r="AD3506" s="46">
        <v>0</v>
      </c>
      <c r="AE3506" s="46">
        <v>0</v>
      </c>
      <c r="AF3506" s="46">
        <v>0</v>
      </c>
      <c r="AG3506" s="46">
        <v>0</v>
      </c>
      <c r="AH3506" s="46">
        <v>0</v>
      </c>
      <c r="AI3506" s="46">
        <v>0</v>
      </c>
      <c r="AJ3506" s="46">
        <v>282</v>
      </c>
      <c r="AK3506" s="46">
        <v>564.00000000000091</v>
      </c>
      <c r="AL3506" s="46">
        <v>846.00000000000273</v>
      </c>
      <c r="AM3506" s="46">
        <v>0</v>
      </c>
    </row>
    <row r="3507" spans="5:39" x14ac:dyDescent="0.2">
      <c r="E3507" s="47">
        <v>350</v>
      </c>
      <c r="F3507" s="47">
        <v>362</v>
      </c>
      <c r="G3507" s="47" t="s">
        <v>253</v>
      </c>
      <c r="H3507" s="47" t="s">
        <v>317</v>
      </c>
      <c r="I3507" s="47" t="s">
        <v>757</v>
      </c>
      <c r="J3507" s="533">
        <v>60000056</v>
      </c>
      <c r="K3507" s="14" t="s">
        <v>67</v>
      </c>
      <c r="L3507" s="14" t="s">
        <v>67</v>
      </c>
      <c r="M3507" s="45">
        <v>3507</v>
      </c>
      <c r="N3507" s="45">
        <v>1</v>
      </c>
      <c r="O3507" s="53">
        <v>7.2759576141834259E-12</v>
      </c>
      <c r="P3507" s="54">
        <v>0</v>
      </c>
      <c r="Q3507" s="55">
        <v>0</v>
      </c>
      <c r="R3507" s="56">
        <v>0</v>
      </c>
      <c r="S3507" s="57">
        <v>0</v>
      </c>
      <c r="T3507" s="60">
        <v>0</v>
      </c>
      <c r="U3507" s="14">
        <v>0</v>
      </c>
      <c r="V3507" s="60" t="s">
        <v>150</v>
      </c>
      <c r="Y3507" s="46">
        <v>7.2759576141834259E-12</v>
      </c>
      <c r="Z3507" s="46">
        <v>7.2759576141834259E-12</v>
      </c>
      <c r="AA3507" s="46">
        <v>7.2759576141834259E-12</v>
      </c>
      <c r="AB3507" s="46">
        <v>7.2759576141834259E-12</v>
      </c>
      <c r="AC3507" s="46">
        <v>7.2759576141834259E-12</v>
      </c>
      <c r="AD3507" s="46">
        <v>7.2759576141834259E-12</v>
      </c>
      <c r="AE3507" s="46">
        <v>7.2759576141834259E-12</v>
      </c>
      <c r="AF3507" s="46">
        <v>7.2759576141834259E-12</v>
      </c>
      <c r="AG3507" s="46">
        <v>7.2759576141834259E-12</v>
      </c>
      <c r="AH3507" s="46">
        <v>7.2759576141834259E-12</v>
      </c>
      <c r="AI3507" s="46">
        <v>7.2759576141834259E-12</v>
      </c>
      <c r="AJ3507" s="46">
        <v>7.2759576141834259E-12</v>
      </c>
      <c r="AK3507" s="46">
        <v>7.2759576141834259E-12</v>
      </c>
      <c r="AL3507" s="46">
        <v>7.2759576141834259E-12</v>
      </c>
      <c r="AM3507" s="46">
        <v>7.2759576141834259E-12</v>
      </c>
    </row>
    <row r="3508" spans="5:39" x14ac:dyDescent="0.2">
      <c r="E3508" s="14">
        <v>351</v>
      </c>
      <c r="F3508" s="14">
        <v>363</v>
      </c>
      <c r="G3508" s="14" t="s">
        <v>253</v>
      </c>
      <c r="H3508" s="14" t="s">
        <v>338</v>
      </c>
      <c r="I3508" s="14" t="s">
        <v>758</v>
      </c>
      <c r="J3508" s="531">
        <v>60000057</v>
      </c>
      <c r="K3508" s="14" t="s">
        <v>59</v>
      </c>
      <c r="L3508" s="14" t="s">
        <v>57</v>
      </c>
      <c r="M3508" s="45">
        <v>3508</v>
      </c>
      <c r="N3508" s="45">
        <v>1</v>
      </c>
      <c r="O3508" s="46">
        <v>1300.33</v>
      </c>
      <c r="Q3508" s="12">
        <v>0</v>
      </c>
      <c r="T3508" s="59">
        <v>0</v>
      </c>
      <c r="U3508" s="14">
        <v>0</v>
      </c>
      <c r="V3508" s="59" t="s">
        <v>175</v>
      </c>
      <c r="Y3508" s="46">
        <v>0</v>
      </c>
      <c r="Z3508" s="46">
        <v>0</v>
      </c>
      <c r="AA3508" s="46">
        <v>0</v>
      </c>
      <c r="AB3508" s="46">
        <v>0</v>
      </c>
      <c r="AC3508" s="46">
        <v>0</v>
      </c>
      <c r="AD3508" s="46">
        <v>0</v>
      </c>
      <c r="AE3508" s="46">
        <v>0</v>
      </c>
      <c r="AF3508" s="46">
        <v>0</v>
      </c>
      <c r="AG3508" s="46">
        <v>1300.33</v>
      </c>
      <c r="AH3508" s="46">
        <v>1300.33</v>
      </c>
      <c r="AI3508" s="46">
        <v>1300.33</v>
      </c>
      <c r="AJ3508" s="46">
        <v>1300.33</v>
      </c>
      <c r="AK3508" s="46">
        <v>1300.33</v>
      </c>
      <c r="AL3508" s="46">
        <v>1300.33</v>
      </c>
      <c r="AM3508" s="46">
        <v>0</v>
      </c>
    </row>
    <row r="3509" spans="5:39" x14ac:dyDescent="0.2">
      <c r="E3509" s="47">
        <v>351</v>
      </c>
      <c r="F3509" s="47">
        <v>363</v>
      </c>
      <c r="G3509" s="47" t="s">
        <v>253</v>
      </c>
      <c r="H3509" s="47" t="s">
        <v>338</v>
      </c>
      <c r="I3509" s="47" t="s">
        <v>758</v>
      </c>
      <c r="J3509" s="533">
        <v>60000057</v>
      </c>
      <c r="K3509" s="14" t="s">
        <v>59</v>
      </c>
      <c r="L3509" s="14" t="s">
        <v>54</v>
      </c>
      <c r="M3509" s="45">
        <v>3509</v>
      </c>
      <c r="N3509" s="45">
        <v>1</v>
      </c>
      <c r="O3509" s="46">
        <v>3542.46</v>
      </c>
      <c r="Q3509" s="12">
        <v>0</v>
      </c>
      <c r="T3509" s="59">
        <v>0</v>
      </c>
      <c r="U3509" s="14">
        <v>0</v>
      </c>
      <c r="V3509" s="59" t="s">
        <v>175</v>
      </c>
      <c r="Y3509" s="46">
        <v>0</v>
      </c>
      <c r="Z3509" s="46">
        <v>0</v>
      </c>
      <c r="AA3509" s="46">
        <v>0</v>
      </c>
      <c r="AB3509" s="46">
        <v>0</v>
      </c>
      <c r="AC3509" s="46">
        <v>0</v>
      </c>
      <c r="AD3509" s="46">
        <v>0</v>
      </c>
      <c r="AE3509" s="46">
        <v>0</v>
      </c>
      <c r="AF3509" s="46">
        <v>0</v>
      </c>
      <c r="AG3509" s="46">
        <v>0</v>
      </c>
      <c r="AH3509" s="46">
        <v>0</v>
      </c>
      <c r="AI3509" s="46">
        <v>9207.9500000000007</v>
      </c>
      <c r="AJ3509" s="46">
        <v>3511.64</v>
      </c>
      <c r="AK3509" s="46">
        <v>2384.6</v>
      </c>
      <c r="AL3509" s="46">
        <v>3542.46</v>
      </c>
      <c r="AM3509" s="46">
        <v>0</v>
      </c>
    </row>
    <row r="3510" spans="5:39" x14ac:dyDescent="0.2">
      <c r="E3510" s="47">
        <v>351</v>
      </c>
      <c r="F3510" s="47">
        <v>363</v>
      </c>
      <c r="G3510" s="47" t="s">
        <v>253</v>
      </c>
      <c r="H3510" s="47" t="s">
        <v>338</v>
      </c>
      <c r="I3510" s="47" t="s">
        <v>758</v>
      </c>
      <c r="J3510" s="533">
        <v>60000057</v>
      </c>
      <c r="K3510" s="14" t="s">
        <v>59</v>
      </c>
      <c r="L3510" s="14" t="s">
        <v>58</v>
      </c>
      <c r="M3510" s="45">
        <v>3510</v>
      </c>
      <c r="N3510" s="45">
        <v>1</v>
      </c>
      <c r="O3510" s="46">
        <v>282</v>
      </c>
      <c r="Q3510" s="12">
        <v>0</v>
      </c>
      <c r="T3510" s="59">
        <v>0</v>
      </c>
      <c r="U3510" s="14">
        <v>0</v>
      </c>
      <c r="V3510" s="59" t="s">
        <v>175</v>
      </c>
      <c r="Y3510" s="46">
        <v>0</v>
      </c>
      <c r="Z3510" s="46">
        <v>0</v>
      </c>
      <c r="AA3510" s="46">
        <v>0</v>
      </c>
      <c r="AB3510" s="46">
        <v>0</v>
      </c>
      <c r="AC3510" s="46">
        <v>0</v>
      </c>
      <c r="AD3510" s="46">
        <v>0</v>
      </c>
      <c r="AE3510" s="46">
        <v>0</v>
      </c>
      <c r="AF3510" s="46">
        <v>0</v>
      </c>
      <c r="AG3510" s="46">
        <v>0</v>
      </c>
      <c r="AH3510" s="46">
        <v>0</v>
      </c>
      <c r="AI3510" s="46">
        <v>0</v>
      </c>
      <c r="AJ3510" s="46">
        <v>282.00000000000045</v>
      </c>
      <c r="AK3510" s="46">
        <v>282</v>
      </c>
      <c r="AL3510" s="46">
        <v>282</v>
      </c>
      <c r="AM3510" s="46">
        <v>0</v>
      </c>
    </row>
    <row r="3511" spans="5:39" x14ac:dyDescent="0.2">
      <c r="E3511" s="47">
        <v>351</v>
      </c>
      <c r="F3511" s="47">
        <v>363</v>
      </c>
      <c r="G3511" s="47" t="s">
        <v>253</v>
      </c>
      <c r="H3511" s="47" t="s">
        <v>338</v>
      </c>
      <c r="I3511" s="47" t="s">
        <v>758</v>
      </c>
      <c r="J3511" s="533">
        <v>60000057</v>
      </c>
      <c r="K3511" s="14" t="s">
        <v>59</v>
      </c>
      <c r="L3511" s="14" t="s">
        <v>31</v>
      </c>
      <c r="M3511" s="45">
        <v>3511</v>
      </c>
      <c r="N3511" s="45">
        <v>1</v>
      </c>
      <c r="O3511" s="48">
        <v>5124.79</v>
      </c>
      <c r="Q3511" s="12">
        <v>0</v>
      </c>
      <c r="R3511" s="46">
        <v>4549.1050000000005</v>
      </c>
      <c r="T3511" s="59">
        <v>0</v>
      </c>
      <c r="U3511" s="14">
        <v>0</v>
      </c>
      <c r="V3511" s="59" t="s">
        <v>175</v>
      </c>
      <c r="X3511" s="46">
        <v>0</v>
      </c>
      <c r="Y3511" s="46">
        <v>0</v>
      </c>
      <c r="Z3511" s="46">
        <v>0</v>
      </c>
      <c r="AA3511" s="46">
        <v>0</v>
      </c>
      <c r="AB3511" s="46">
        <v>0</v>
      </c>
      <c r="AC3511" s="46">
        <v>0</v>
      </c>
      <c r="AD3511" s="46">
        <v>0</v>
      </c>
      <c r="AE3511" s="46">
        <v>0</v>
      </c>
      <c r="AF3511" s="46">
        <v>0</v>
      </c>
      <c r="AG3511" s="46">
        <v>1300.33</v>
      </c>
      <c r="AH3511" s="46">
        <v>1300.33</v>
      </c>
      <c r="AI3511" s="46">
        <v>10508.28</v>
      </c>
      <c r="AJ3511" s="46">
        <v>5093.9699999999993</v>
      </c>
      <c r="AK3511" s="46">
        <v>3966.93</v>
      </c>
      <c r="AL3511" s="46">
        <v>5124.79</v>
      </c>
      <c r="AM3511" s="46">
        <v>0</v>
      </c>
    </row>
    <row r="3512" spans="5:39" x14ac:dyDescent="0.2">
      <c r="E3512" s="47">
        <v>351</v>
      </c>
      <c r="F3512" s="47">
        <v>363</v>
      </c>
      <c r="G3512" s="47" t="s">
        <v>253</v>
      </c>
      <c r="H3512" s="47" t="s">
        <v>338</v>
      </c>
      <c r="I3512" s="47" t="s">
        <v>758</v>
      </c>
      <c r="J3512" s="533">
        <v>60000057</v>
      </c>
      <c r="K3512" s="14" t="s">
        <v>37</v>
      </c>
      <c r="L3512" s="14" t="s">
        <v>31</v>
      </c>
      <c r="M3512" s="45">
        <v>3512</v>
      </c>
      <c r="N3512" s="45">
        <v>1</v>
      </c>
      <c r="O3512" s="48">
        <v>3966.93</v>
      </c>
      <c r="P3512" s="48"/>
      <c r="Q3512" s="12">
        <v>0</v>
      </c>
      <c r="R3512" s="46">
        <v>3694.9733333333334</v>
      </c>
      <c r="T3512" s="59">
        <v>0</v>
      </c>
      <c r="U3512" s="14">
        <v>0</v>
      </c>
      <c r="V3512" s="59" t="s">
        <v>175</v>
      </c>
      <c r="Y3512" s="46">
        <v>0</v>
      </c>
      <c r="Z3512" s="46">
        <v>0</v>
      </c>
      <c r="AA3512" s="46">
        <v>0</v>
      </c>
      <c r="AB3512" s="46">
        <v>0</v>
      </c>
      <c r="AC3512" s="46">
        <v>0</v>
      </c>
      <c r="AD3512" s="46">
        <v>0</v>
      </c>
      <c r="AE3512" s="46">
        <v>0</v>
      </c>
      <c r="AF3512" s="46">
        <v>0</v>
      </c>
      <c r="AG3512" s="46">
        <v>0</v>
      </c>
      <c r="AH3512" s="46">
        <v>1300.33</v>
      </c>
      <c r="AI3512" s="46">
        <v>1300.33</v>
      </c>
      <c r="AJ3512" s="46">
        <v>10508.28</v>
      </c>
      <c r="AK3512" s="46">
        <v>5093.97</v>
      </c>
      <c r="AL3512" s="46">
        <v>3966.93</v>
      </c>
      <c r="AM3512" s="46">
        <v>1024.9580000000001</v>
      </c>
    </row>
    <row r="3513" spans="5:39" x14ac:dyDescent="0.2">
      <c r="E3513" s="47">
        <v>351</v>
      </c>
      <c r="F3513" s="47">
        <v>363</v>
      </c>
      <c r="G3513" s="47" t="s">
        <v>253</v>
      </c>
      <c r="H3513" s="47" t="s">
        <v>338</v>
      </c>
      <c r="I3513" s="47" t="s">
        <v>758</v>
      </c>
      <c r="J3513" s="533">
        <v>60000057</v>
      </c>
      <c r="K3513" s="14" t="s">
        <v>65</v>
      </c>
      <c r="L3513" s="14" t="s">
        <v>31</v>
      </c>
      <c r="M3513" s="45">
        <v>3513</v>
      </c>
      <c r="N3513" s="45">
        <v>1</v>
      </c>
      <c r="O3513" s="52">
        <v>5124.79</v>
      </c>
      <c r="P3513" s="48">
        <v>1024.9580000000001</v>
      </c>
      <c r="Q3513" s="12">
        <v>0</v>
      </c>
      <c r="R3513" s="46">
        <v>854.13166666666666</v>
      </c>
      <c r="T3513" s="59">
        <v>0</v>
      </c>
      <c r="U3513" s="14">
        <v>0</v>
      </c>
      <c r="V3513" s="59" t="s">
        <v>175</v>
      </c>
      <c r="X3513" s="46">
        <v>0</v>
      </c>
      <c r="Y3513" s="46">
        <v>0</v>
      </c>
      <c r="Z3513" s="46">
        <v>0</v>
      </c>
      <c r="AA3513" s="46">
        <v>0</v>
      </c>
      <c r="AB3513" s="46">
        <v>0</v>
      </c>
      <c r="AC3513" s="46">
        <v>0</v>
      </c>
      <c r="AD3513" s="46">
        <v>0</v>
      </c>
      <c r="AE3513" s="46">
        <v>0</v>
      </c>
      <c r="AF3513" s="46">
        <v>0</v>
      </c>
      <c r="AG3513" s="46">
        <v>0</v>
      </c>
      <c r="AH3513" s="46">
        <v>0</v>
      </c>
      <c r="AI3513" s="46">
        <v>0</v>
      </c>
      <c r="AJ3513" s="46">
        <v>0</v>
      </c>
      <c r="AK3513" s="46">
        <v>0</v>
      </c>
      <c r="AL3513" s="46">
        <v>5124.79</v>
      </c>
      <c r="AM3513" s="46">
        <v>0</v>
      </c>
    </row>
    <row r="3514" spans="5:39" x14ac:dyDescent="0.2">
      <c r="E3514" s="47">
        <v>351</v>
      </c>
      <c r="F3514" s="47">
        <v>363</v>
      </c>
      <c r="G3514" s="47" t="s">
        <v>253</v>
      </c>
      <c r="H3514" s="47" t="s">
        <v>338</v>
      </c>
      <c r="I3514" s="47" t="s">
        <v>758</v>
      </c>
      <c r="J3514" s="533">
        <v>60000057</v>
      </c>
      <c r="K3514" s="14" t="s">
        <v>64</v>
      </c>
      <c r="L3514" s="14" t="s">
        <v>57</v>
      </c>
      <c r="M3514" s="45">
        <v>3514</v>
      </c>
      <c r="N3514" s="45">
        <v>1</v>
      </c>
      <c r="O3514" s="46">
        <v>0</v>
      </c>
      <c r="Q3514" s="12">
        <v>0</v>
      </c>
      <c r="T3514" s="59">
        <v>0</v>
      </c>
      <c r="U3514" s="14">
        <v>0</v>
      </c>
      <c r="V3514" s="59" t="s">
        <v>175</v>
      </c>
      <c r="X3514" s="46">
        <v>0</v>
      </c>
      <c r="Y3514" s="46">
        <v>0</v>
      </c>
      <c r="Z3514" s="46">
        <v>0</v>
      </c>
      <c r="AA3514" s="46">
        <v>0</v>
      </c>
      <c r="AB3514" s="46">
        <v>0</v>
      </c>
      <c r="AC3514" s="46">
        <v>0</v>
      </c>
      <c r="AD3514" s="46">
        <v>0</v>
      </c>
      <c r="AE3514" s="46">
        <v>0</v>
      </c>
      <c r="AF3514" s="46">
        <v>0</v>
      </c>
      <c r="AG3514" s="46">
        <v>1300.33</v>
      </c>
      <c r="AH3514" s="46">
        <v>1300.33</v>
      </c>
      <c r="AI3514" s="46">
        <v>1300.33</v>
      </c>
      <c r="AJ3514" s="46">
        <v>0</v>
      </c>
      <c r="AK3514" s="46">
        <v>0</v>
      </c>
      <c r="AL3514" s="46">
        <v>0</v>
      </c>
      <c r="AM3514" s="46">
        <v>0</v>
      </c>
    </row>
    <row r="3515" spans="5:39" x14ac:dyDescent="0.2">
      <c r="E3515" s="47">
        <v>351</v>
      </c>
      <c r="F3515" s="47">
        <v>363</v>
      </c>
      <c r="G3515" s="47" t="s">
        <v>253</v>
      </c>
      <c r="H3515" s="47" t="s">
        <v>338</v>
      </c>
      <c r="I3515" s="47" t="s">
        <v>758</v>
      </c>
      <c r="J3515" s="533">
        <v>60000057</v>
      </c>
      <c r="K3515" s="14" t="s">
        <v>64</v>
      </c>
      <c r="L3515" s="14" t="s">
        <v>54</v>
      </c>
      <c r="M3515" s="45">
        <v>3515</v>
      </c>
      <c r="N3515" s="45">
        <v>1</v>
      </c>
      <c r="O3515" s="46">
        <v>4278.7899999999991</v>
      </c>
      <c r="Q3515" s="12">
        <v>0</v>
      </c>
      <c r="T3515" s="59">
        <v>0</v>
      </c>
      <c r="U3515" s="14">
        <v>0</v>
      </c>
      <c r="V3515" s="59" t="s">
        <v>175</v>
      </c>
      <c r="X3515" s="46">
        <v>0</v>
      </c>
      <c r="Y3515" s="46">
        <v>0</v>
      </c>
      <c r="Z3515" s="46">
        <v>0</v>
      </c>
      <c r="AA3515" s="46">
        <v>0</v>
      </c>
      <c r="AB3515" s="46">
        <v>0</v>
      </c>
      <c r="AC3515" s="46">
        <v>0</v>
      </c>
      <c r="AD3515" s="46">
        <v>0</v>
      </c>
      <c r="AE3515" s="46">
        <v>0</v>
      </c>
      <c r="AF3515" s="46">
        <v>0</v>
      </c>
      <c r="AG3515" s="46">
        <v>0</v>
      </c>
      <c r="AH3515" s="46">
        <v>0</v>
      </c>
      <c r="AI3515" s="46">
        <v>9207.9500000000007</v>
      </c>
      <c r="AJ3515" s="46">
        <v>4811.9699999999993</v>
      </c>
      <c r="AK3515" s="46">
        <v>3402.9299999999994</v>
      </c>
      <c r="AL3515" s="46">
        <v>4278.7899999999991</v>
      </c>
      <c r="AM3515" s="46">
        <v>3253.831999999999</v>
      </c>
    </row>
    <row r="3516" spans="5:39" x14ac:dyDescent="0.2">
      <c r="E3516" s="47">
        <v>351</v>
      </c>
      <c r="F3516" s="47">
        <v>363</v>
      </c>
      <c r="G3516" s="47" t="s">
        <v>253</v>
      </c>
      <c r="H3516" s="47" t="s">
        <v>338</v>
      </c>
      <c r="I3516" s="47" t="s">
        <v>758</v>
      </c>
      <c r="J3516" s="533">
        <v>60000057</v>
      </c>
      <c r="K3516" s="14" t="s">
        <v>64</v>
      </c>
      <c r="L3516" s="14" t="s">
        <v>58</v>
      </c>
      <c r="M3516" s="45">
        <v>3516</v>
      </c>
      <c r="N3516" s="45">
        <v>1</v>
      </c>
      <c r="O3516" s="46">
        <v>846.00000000000182</v>
      </c>
      <c r="Q3516" s="12">
        <v>0</v>
      </c>
      <c r="T3516" s="59">
        <v>0</v>
      </c>
      <c r="U3516" s="14">
        <v>0</v>
      </c>
      <c r="V3516" s="59" t="s">
        <v>175</v>
      </c>
      <c r="X3516" s="46">
        <v>0</v>
      </c>
      <c r="Y3516" s="46">
        <v>0</v>
      </c>
      <c r="Z3516" s="46">
        <v>0</v>
      </c>
      <c r="AA3516" s="46">
        <v>0</v>
      </c>
      <c r="AB3516" s="46">
        <v>0</v>
      </c>
      <c r="AC3516" s="46">
        <v>0</v>
      </c>
      <c r="AD3516" s="46">
        <v>0</v>
      </c>
      <c r="AE3516" s="46">
        <v>0</v>
      </c>
      <c r="AF3516" s="46">
        <v>0</v>
      </c>
      <c r="AG3516" s="46">
        <v>0</v>
      </c>
      <c r="AH3516" s="46">
        <v>0</v>
      </c>
      <c r="AI3516" s="46">
        <v>0</v>
      </c>
      <c r="AJ3516" s="46">
        <v>282</v>
      </c>
      <c r="AK3516" s="46">
        <v>564.00000000000091</v>
      </c>
      <c r="AL3516" s="46">
        <v>846.00000000000182</v>
      </c>
      <c r="AM3516" s="46">
        <v>846.00000000000318</v>
      </c>
    </row>
    <row r="3517" spans="5:39" x14ac:dyDescent="0.2">
      <c r="E3517" s="47">
        <v>351</v>
      </c>
      <c r="F3517" s="47">
        <v>363</v>
      </c>
      <c r="G3517" s="47" t="s">
        <v>253</v>
      </c>
      <c r="H3517" s="47" t="s">
        <v>338</v>
      </c>
      <c r="I3517" s="47" t="s">
        <v>758</v>
      </c>
      <c r="J3517" s="533">
        <v>60000057</v>
      </c>
      <c r="K3517" s="14" t="s">
        <v>67</v>
      </c>
      <c r="L3517" s="14" t="s">
        <v>67</v>
      </c>
      <c r="M3517" s="45">
        <v>3517</v>
      </c>
      <c r="N3517" s="45">
        <v>1</v>
      </c>
      <c r="O3517" s="53">
        <v>0</v>
      </c>
      <c r="P3517" s="54">
        <v>0</v>
      </c>
      <c r="Q3517" s="55">
        <v>0</v>
      </c>
      <c r="R3517" s="56">
        <v>0</v>
      </c>
      <c r="S3517" s="57">
        <v>0</v>
      </c>
      <c r="T3517" s="60">
        <v>0</v>
      </c>
      <c r="U3517" s="14">
        <v>0</v>
      </c>
      <c r="V3517" s="60" t="s">
        <v>175</v>
      </c>
      <c r="Y3517" s="46">
        <v>0</v>
      </c>
      <c r="Z3517" s="46">
        <v>0</v>
      </c>
      <c r="AA3517" s="46">
        <v>0</v>
      </c>
      <c r="AB3517" s="46">
        <v>0</v>
      </c>
      <c r="AC3517" s="46">
        <v>0</v>
      </c>
      <c r="AD3517" s="46">
        <v>0</v>
      </c>
      <c r="AE3517" s="46">
        <v>0</v>
      </c>
      <c r="AF3517" s="46">
        <v>0</v>
      </c>
      <c r="AG3517" s="46">
        <v>0</v>
      </c>
      <c r="AH3517" s="46">
        <v>0</v>
      </c>
      <c r="AI3517" s="46">
        <v>0</v>
      </c>
      <c r="AJ3517" s="46">
        <v>0</v>
      </c>
      <c r="AK3517" s="46">
        <v>0</v>
      </c>
      <c r="AL3517" s="46">
        <v>0</v>
      </c>
      <c r="AM3517" s="46">
        <v>0</v>
      </c>
    </row>
    <row r="3518" spans="5:39" x14ac:dyDescent="0.2">
      <c r="E3518" s="14">
        <v>352</v>
      </c>
      <c r="F3518" s="14">
        <v>364</v>
      </c>
      <c r="G3518" s="14" t="s">
        <v>253</v>
      </c>
      <c r="H3518" s="14" t="s">
        <v>633</v>
      </c>
      <c r="I3518" s="14" t="s">
        <v>759</v>
      </c>
      <c r="J3518" s="531">
        <v>60000058</v>
      </c>
      <c r="K3518" s="14" t="s">
        <v>59</v>
      </c>
      <c r="L3518" s="14" t="s">
        <v>57</v>
      </c>
      <c r="M3518" s="45">
        <v>3518</v>
      </c>
      <c r="N3518" s="45">
        <v>1</v>
      </c>
      <c r="O3518" s="46">
        <v>1473.93</v>
      </c>
      <c r="Q3518" s="12">
        <v>0</v>
      </c>
      <c r="T3518" s="59">
        <v>0</v>
      </c>
      <c r="U3518" s="14">
        <v>0</v>
      </c>
      <c r="V3518" s="59">
        <v>0</v>
      </c>
      <c r="Y3518" s="46">
        <v>0</v>
      </c>
      <c r="Z3518" s="46">
        <v>0</v>
      </c>
      <c r="AA3518" s="46">
        <v>0</v>
      </c>
      <c r="AB3518" s="46">
        <v>0</v>
      </c>
      <c r="AC3518" s="46">
        <v>0</v>
      </c>
      <c r="AD3518" s="46">
        <v>0</v>
      </c>
      <c r="AE3518" s="46">
        <v>0</v>
      </c>
      <c r="AF3518" s="46">
        <v>0</v>
      </c>
      <c r="AG3518" s="46">
        <v>1473.93</v>
      </c>
      <c r="AH3518" s="46">
        <v>1473.93</v>
      </c>
      <c r="AI3518" s="46">
        <v>1473.93</v>
      </c>
      <c r="AJ3518" s="46">
        <v>1473.93</v>
      </c>
      <c r="AK3518" s="46">
        <v>1473.93</v>
      </c>
      <c r="AL3518" s="46">
        <v>1473.93</v>
      </c>
      <c r="AM3518" s="46">
        <v>0</v>
      </c>
    </row>
    <row r="3519" spans="5:39" x14ac:dyDescent="0.2">
      <c r="E3519" s="47">
        <v>352</v>
      </c>
      <c r="F3519" s="47">
        <v>364</v>
      </c>
      <c r="G3519" s="47" t="s">
        <v>253</v>
      </c>
      <c r="H3519" s="47" t="s">
        <v>633</v>
      </c>
      <c r="I3519" s="47" t="s">
        <v>759</v>
      </c>
      <c r="J3519" s="533">
        <v>60000058</v>
      </c>
      <c r="K3519" s="14" t="s">
        <v>59</v>
      </c>
      <c r="L3519" s="14" t="s">
        <v>54</v>
      </c>
      <c r="M3519" s="45">
        <v>3519</v>
      </c>
      <c r="N3519" s="45">
        <v>1</v>
      </c>
      <c r="O3519" s="46">
        <v>6702.32</v>
      </c>
      <c r="Q3519" s="12">
        <v>0</v>
      </c>
      <c r="T3519" s="59">
        <v>0</v>
      </c>
      <c r="U3519" s="14">
        <v>0</v>
      </c>
      <c r="V3519" s="59">
        <v>0</v>
      </c>
      <c r="Y3519" s="46">
        <v>0</v>
      </c>
      <c r="Z3519" s="46">
        <v>0</v>
      </c>
      <c r="AA3519" s="46">
        <v>0</v>
      </c>
      <c r="AB3519" s="46">
        <v>0</v>
      </c>
      <c r="AC3519" s="46">
        <v>0</v>
      </c>
      <c r="AD3519" s="46">
        <v>0</v>
      </c>
      <c r="AE3519" s="46">
        <v>0</v>
      </c>
      <c r="AF3519" s="46">
        <v>0</v>
      </c>
      <c r="AG3519" s="46">
        <v>0</v>
      </c>
      <c r="AH3519" s="46">
        <v>0</v>
      </c>
      <c r="AI3519" s="46">
        <v>5352.869999999999</v>
      </c>
      <c r="AJ3519" s="46">
        <v>3229.66</v>
      </c>
      <c r="AK3519" s="46">
        <v>5393.13</v>
      </c>
      <c r="AL3519" s="46">
        <v>6702.32</v>
      </c>
      <c r="AM3519" s="46">
        <v>0</v>
      </c>
    </row>
    <row r="3520" spans="5:39" x14ac:dyDescent="0.2">
      <c r="E3520" s="47">
        <v>352</v>
      </c>
      <c r="F3520" s="47">
        <v>364</v>
      </c>
      <c r="G3520" s="47" t="s">
        <v>253</v>
      </c>
      <c r="H3520" s="47" t="s">
        <v>633</v>
      </c>
      <c r="I3520" s="47" t="s">
        <v>759</v>
      </c>
      <c r="J3520" s="533">
        <v>60000058</v>
      </c>
      <c r="K3520" s="14" t="s">
        <v>59</v>
      </c>
      <c r="L3520" s="14" t="s">
        <v>58</v>
      </c>
      <c r="M3520" s="45">
        <v>3520</v>
      </c>
      <c r="N3520" s="45">
        <v>1</v>
      </c>
      <c r="O3520" s="46">
        <v>282</v>
      </c>
      <c r="Q3520" s="12">
        <v>0</v>
      </c>
      <c r="T3520" s="59">
        <v>0</v>
      </c>
      <c r="U3520" s="14">
        <v>0</v>
      </c>
      <c r="V3520" s="59">
        <v>0</v>
      </c>
      <c r="Y3520" s="46">
        <v>0</v>
      </c>
      <c r="Z3520" s="46">
        <v>0</v>
      </c>
      <c r="AA3520" s="46">
        <v>0</v>
      </c>
      <c r="AB3520" s="46">
        <v>0</v>
      </c>
      <c r="AC3520" s="46">
        <v>0</v>
      </c>
      <c r="AD3520" s="46">
        <v>0</v>
      </c>
      <c r="AE3520" s="46">
        <v>0</v>
      </c>
      <c r="AF3520" s="46">
        <v>0</v>
      </c>
      <c r="AG3520" s="46">
        <v>0</v>
      </c>
      <c r="AH3520" s="46">
        <v>0</v>
      </c>
      <c r="AI3520" s="46">
        <v>0</v>
      </c>
      <c r="AJ3520" s="46">
        <v>282</v>
      </c>
      <c r="AK3520" s="46">
        <v>282</v>
      </c>
      <c r="AL3520" s="46">
        <v>282</v>
      </c>
      <c r="AM3520" s="46">
        <v>0</v>
      </c>
    </row>
    <row r="3521" spans="5:39" x14ac:dyDescent="0.2">
      <c r="E3521" s="47">
        <v>352</v>
      </c>
      <c r="F3521" s="47">
        <v>364</v>
      </c>
      <c r="G3521" s="47" t="s">
        <v>253</v>
      </c>
      <c r="H3521" s="47" t="s">
        <v>633</v>
      </c>
      <c r="I3521" s="47" t="s">
        <v>759</v>
      </c>
      <c r="J3521" s="533">
        <v>60000058</v>
      </c>
      <c r="K3521" s="14" t="s">
        <v>59</v>
      </c>
      <c r="L3521" s="14" t="s">
        <v>31</v>
      </c>
      <c r="M3521" s="45">
        <v>3521</v>
      </c>
      <c r="N3521" s="45">
        <v>1</v>
      </c>
      <c r="O3521" s="48">
        <v>8458.25</v>
      </c>
      <c r="Q3521" s="12">
        <v>0</v>
      </c>
      <c r="R3521" s="46">
        <v>5061.26</v>
      </c>
      <c r="T3521" s="59">
        <v>0</v>
      </c>
      <c r="U3521" s="14">
        <v>0</v>
      </c>
      <c r="V3521" s="59">
        <v>0</v>
      </c>
      <c r="X3521" s="46">
        <v>0</v>
      </c>
      <c r="Y3521" s="46">
        <v>0</v>
      </c>
      <c r="Z3521" s="46">
        <v>0</v>
      </c>
      <c r="AA3521" s="46">
        <v>0</v>
      </c>
      <c r="AB3521" s="46">
        <v>0</v>
      </c>
      <c r="AC3521" s="46">
        <v>0</v>
      </c>
      <c r="AD3521" s="46">
        <v>0</v>
      </c>
      <c r="AE3521" s="46">
        <v>0</v>
      </c>
      <c r="AF3521" s="46">
        <v>0</v>
      </c>
      <c r="AG3521" s="46">
        <v>1473.93</v>
      </c>
      <c r="AH3521" s="46">
        <v>1473.93</v>
      </c>
      <c r="AI3521" s="46">
        <v>6826.7999999999993</v>
      </c>
      <c r="AJ3521" s="46">
        <v>4985.59</v>
      </c>
      <c r="AK3521" s="46">
        <v>7149.06</v>
      </c>
      <c r="AL3521" s="46">
        <v>8458.25</v>
      </c>
      <c r="AM3521" s="46">
        <v>0</v>
      </c>
    </row>
    <row r="3522" spans="5:39" x14ac:dyDescent="0.2">
      <c r="E3522" s="47">
        <v>352</v>
      </c>
      <c r="F3522" s="47">
        <v>364</v>
      </c>
      <c r="G3522" s="47" t="s">
        <v>253</v>
      </c>
      <c r="H3522" s="47" t="s">
        <v>633</v>
      </c>
      <c r="I3522" s="47" t="s">
        <v>759</v>
      </c>
      <c r="J3522" s="533">
        <v>60000058</v>
      </c>
      <c r="K3522" s="14" t="s">
        <v>37</v>
      </c>
      <c r="L3522" s="14" t="s">
        <v>31</v>
      </c>
      <c r="M3522" s="45">
        <v>3522</v>
      </c>
      <c r="N3522" s="45">
        <v>1</v>
      </c>
      <c r="O3522" s="48">
        <v>15607.31</v>
      </c>
      <c r="P3522" s="48"/>
      <c r="Q3522" s="12">
        <v>0</v>
      </c>
      <c r="R3522" s="46">
        <v>5061.2599999999993</v>
      </c>
      <c r="T3522" s="59">
        <v>0</v>
      </c>
      <c r="U3522" s="14">
        <v>0</v>
      </c>
      <c r="V3522" s="59">
        <v>0</v>
      </c>
      <c r="Y3522" s="46">
        <v>0</v>
      </c>
      <c r="Z3522" s="46">
        <v>0</v>
      </c>
      <c r="AA3522" s="46">
        <v>0</v>
      </c>
      <c r="AB3522" s="46">
        <v>0</v>
      </c>
      <c r="AC3522" s="46">
        <v>0</v>
      </c>
      <c r="AD3522" s="46">
        <v>0</v>
      </c>
      <c r="AE3522" s="46">
        <v>0</v>
      </c>
      <c r="AF3522" s="46">
        <v>0</v>
      </c>
      <c r="AG3522" s="46">
        <v>0</v>
      </c>
      <c r="AH3522" s="46">
        <v>1473.93</v>
      </c>
      <c r="AI3522" s="46">
        <v>1473.93</v>
      </c>
      <c r="AJ3522" s="46">
        <v>6826.8</v>
      </c>
      <c r="AK3522" s="46">
        <v>4985.59</v>
      </c>
      <c r="AL3522" s="46">
        <v>15607.31</v>
      </c>
      <c r="AM3522" s="46">
        <v>0</v>
      </c>
    </row>
    <row r="3523" spans="5:39" x14ac:dyDescent="0.2">
      <c r="E3523" s="47">
        <v>352</v>
      </c>
      <c r="F3523" s="47">
        <v>364</v>
      </c>
      <c r="G3523" s="47" t="s">
        <v>253</v>
      </c>
      <c r="H3523" s="47" t="s">
        <v>633</v>
      </c>
      <c r="I3523" s="47" t="s">
        <v>759</v>
      </c>
      <c r="J3523" s="533">
        <v>60000058</v>
      </c>
      <c r="K3523" s="14" t="s">
        <v>65</v>
      </c>
      <c r="L3523" s="14" t="s">
        <v>31</v>
      </c>
      <c r="M3523" s="45">
        <v>3523</v>
      </c>
      <c r="N3523" s="45">
        <v>1</v>
      </c>
      <c r="O3523" s="52">
        <v>0</v>
      </c>
      <c r="P3523" s="48">
        <v>0</v>
      </c>
      <c r="Q3523" s="12">
        <v>0</v>
      </c>
      <c r="R3523" s="46">
        <v>0</v>
      </c>
      <c r="T3523" s="59">
        <v>0</v>
      </c>
      <c r="U3523" s="14">
        <v>0</v>
      </c>
      <c r="V3523" s="59">
        <v>0</v>
      </c>
      <c r="X3523" s="46">
        <v>0</v>
      </c>
      <c r="Y3523" s="46">
        <v>0</v>
      </c>
      <c r="Z3523" s="46">
        <v>0</v>
      </c>
      <c r="AA3523" s="46">
        <v>0</v>
      </c>
      <c r="AB3523" s="46">
        <v>0</v>
      </c>
      <c r="AC3523" s="46">
        <v>0</v>
      </c>
      <c r="AD3523" s="46">
        <v>0</v>
      </c>
      <c r="AE3523" s="46">
        <v>0</v>
      </c>
      <c r="AF3523" s="46">
        <v>0</v>
      </c>
      <c r="AG3523" s="46">
        <v>0</v>
      </c>
      <c r="AH3523" s="46">
        <v>0</v>
      </c>
      <c r="AI3523" s="46">
        <v>0</v>
      </c>
      <c r="AJ3523" s="46">
        <v>0</v>
      </c>
      <c r="AK3523" s="46">
        <v>0</v>
      </c>
      <c r="AL3523" s="46">
        <v>0</v>
      </c>
      <c r="AM3523" s="46">
        <v>3.637978807091713E-12</v>
      </c>
    </row>
    <row r="3524" spans="5:39" x14ac:dyDescent="0.2">
      <c r="E3524" s="47">
        <v>352</v>
      </c>
      <c r="F3524" s="47">
        <v>364</v>
      </c>
      <c r="G3524" s="47" t="s">
        <v>253</v>
      </c>
      <c r="H3524" s="47" t="s">
        <v>633</v>
      </c>
      <c r="I3524" s="47" t="s">
        <v>759</v>
      </c>
      <c r="J3524" s="533">
        <v>60000058</v>
      </c>
      <c r="K3524" s="14" t="s">
        <v>64</v>
      </c>
      <c r="L3524" s="14" t="s">
        <v>57</v>
      </c>
      <c r="M3524" s="45">
        <v>3524</v>
      </c>
      <c r="N3524" s="45">
        <v>1</v>
      </c>
      <c r="O3524" s="46">
        <v>0</v>
      </c>
      <c r="Q3524" s="12">
        <v>0</v>
      </c>
      <c r="T3524" s="59">
        <v>0</v>
      </c>
      <c r="U3524" s="14">
        <v>0</v>
      </c>
      <c r="V3524" s="59">
        <v>0</v>
      </c>
      <c r="X3524" s="46">
        <v>0</v>
      </c>
      <c r="Y3524" s="46">
        <v>0</v>
      </c>
      <c r="Z3524" s="46">
        <v>0</v>
      </c>
      <c r="AA3524" s="46">
        <v>0</v>
      </c>
      <c r="AB3524" s="46">
        <v>0</v>
      </c>
      <c r="AC3524" s="46">
        <v>0</v>
      </c>
      <c r="AD3524" s="46">
        <v>0</v>
      </c>
      <c r="AE3524" s="46">
        <v>0</v>
      </c>
      <c r="AF3524" s="46">
        <v>0</v>
      </c>
      <c r="AG3524" s="46">
        <v>1473.93</v>
      </c>
      <c r="AH3524" s="46">
        <v>1473.93</v>
      </c>
      <c r="AI3524" s="46">
        <v>1473.93</v>
      </c>
      <c r="AJ3524" s="46">
        <v>0</v>
      </c>
      <c r="AK3524" s="46">
        <v>0</v>
      </c>
      <c r="AL3524" s="46">
        <v>0</v>
      </c>
      <c r="AM3524" s="46">
        <v>0</v>
      </c>
    </row>
    <row r="3525" spans="5:39" x14ac:dyDescent="0.2">
      <c r="E3525" s="47">
        <v>352</v>
      </c>
      <c r="F3525" s="47">
        <v>364</v>
      </c>
      <c r="G3525" s="47" t="s">
        <v>253</v>
      </c>
      <c r="H3525" s="47" t="s">
        <v>633</v>
      </c>
      <c r="I3525" s="47" t="s">
        <v>759</v>
      </c>
      <c r="J3525" s="533">
        <v>60000058</v>
      </c>
      <c r="K3525" s="14" t="s">
        <v>64</v>
      </c>
      <c r="L3525" s="14" t="s">
        <v>54</v>
      </c>
      <c r="M3525" s="45">
        <v>3525</v>
      </c>
      <c r="N3525" s="45">
        <v>1</v>
      </c>
      <c r="O3525" s="46">
        <v>0</v>
      </c>
      <c r="Q3525" s="12">
        <v>0</v>
      </c>
      <c r="T3525" s="59">
        <v>0</v>
      </c>
      <c r="U3525" s="14">
        <v>0</v>
      </c>
      <c r="V3525" s="59">
        <v>0</v>
      </c>
      <c r="X3525" s="46">
        <v>0</v>
      </c>
      <c r="Y3525" s="46">
        <v>0</v>
      </c>
      <c r="Z3525" s="46">
        <v>0</v>
      </c>
      <c r="AA3525" s="46">
        <v>0</v>
      </c>
      <c r="AB3525" s="46">
        <v>0</v>
      </c>
      <c r="AC3525" s="46">
        <v>0</v>
      </c>
      <c r="AD3525" s="46">
        <v>0</v>
      </c>
      <c r="AE3525" s="46">
        <v>0</v>
      </c>
      <c r="AF3525" s="46">
        <v>0</v>
      </c>
      <c r="AG3525" s="46">
        <v>0</v>
      </c>
      <c r="AH3525" s="46">
        <v>0</v>
      </c>
      <c r="AI3525" s="46">
        <v>5352.869999999999</v>
      </c>
      <c r="AJ3525" s="46">
        <v>4703.5899999999983</v>
      </c>
      <c r="AK3525" s="46">
        <v>6585.0599999999977</v>
      </c>
      <c r="AL3525" s="46">
        <v>0</v>
      </c>
      <c r="AM3525" s="46">
        <v>0</v>
      </c>
    </row>
    <row r="3526" spans="5:39" x14ac:dyDescent="0.2">
      <c r="E3526" s="47">
        <v>352</v>
      </c>
      <c r="F3526" s="47">
        <v>364</v>
      </c>
      <c r="G3526" s="47" t="s">
        <v>253</v>
      </c>
      <c r="H3526" s="47" t="s">
        <v>633</v>
      </c>
      <c r="I3526" s="47" t="s">
        <v>759</v>
      </c>
      <c r="J3526" s="533">
        <v>60000058</v>
      </c>
      <c r="K3526" s="14" t="s">
        <v>64</v>
      </c>
      <c r="L3526" s="14" t="s">
        <v>58</v>
      </c>
      <c r="M3526" s="45">
        <v>3526</v>
      </c>
      <c r="N3526" s="45">
        <v>1</v>
      </c>
      <c r="O3526" s="46">
        <v>3.637978807091713E-12</v>
      </c>
      <c r="Q3526" s="12">
        <v>0</v>
      </c>
      <c r="T3526" s="59">
        <v>0</v>
      </c>
      <c r="U3526" s="14">
        <v>0</v>
      </c>
      <c r="V3526" s="59">
        <v>0</v>
      </c>
      <c r="X3526" s="46">
        <v>0</v>
      </c>
      <c r="Y3526" s="46">
        <v>0</v>
      </c>
      <c r="Z3526" s="46">
        <v>0</v>
      </c>
      <c r="AA3526" s="46">
        <v>0</v>
      </c>
      <c r="AB3526" s="46">
        <v>0</v>
      </c>
      <c r="AC3526" s="46">
        <v>0</v>
      </c>
      <c r="AD3526" s="46">
        <v>0</v>
      </c>
      <c r="AE3526" s="46">
        <v>0</v>
      </c>
      <c r="AF3526" s="46">
        <v>0</v>
      </c>
      <c r="AG3526" s="46">
        <v>0</v>
      </c>
      <c r="AH3526" s="46">
        <v>0</v>
      </c>
      <c r="AI3526" s="46">
        <v>0</v>
      </c>
      <c r="AJ3526" s="46">
        <v>282.00000000000182</v>
      </c>
      <c r="AK3526" s="46">
        <v>564.00000000000364</v>
      </c>
      <c r="AL3526" s="46">
        <v>3.637978807091713E-12</v>
      </c>
      <c r="AM3526" s="46">
        <v>3.637978807091713E-12</v>
      </c>
    </row>
    <row r="3527" spans="5:39" x14ac:dyDescent="0.2">
      <c r="E3527" s="47">
        <v>352</v>
      </c>
      <c r="F3527" s="47">
        <v>364</v>
      </c>
      <c r="G3527" s="47" t="s">
        <v>253</v>
      </c>
      <c r="H3527" s="47" t="s">
        <v>633</v>
      </c>
      <c r="I3527" s="47" t="s">
        <v>759</v>
      </c>
      <c r="J3527" s="533">
        <v>60000058</v>
      </c>
      <c r="K3527" s="14" t="s">
        <v>67</v>
      </c>
      <c r="L3527" s="14" t="s">
        <v>67</v>
      </c>
      <c r="M3527" s="45">
        <v>3527</v>
      </c>
      <c r="N3527" s="45">
        <v>1</v>
      </c>
      <c r="O3527" s="53">
        <v>-31</v>
      </c>
      <c r="P3527" s="54">
        <v>0</v>
      </c>
      <c r="Q3527" s="55">
        <v>0</v>
      </c>
      <c r="R3527" s="56">
        <v>0</v>
      </c>
      <c r="S3527" s="57">
        <v>0</v>
      </c>
      <c r="T3527" s="60">
        <v>0</v>
      </c>
      <c r="U3527" s="14">
        <v>0</v>
      </c>
      <c r="V3527" s="60">
        <v>0</v>
      </c>
      <c r="Y3527" s="46">
        <v>-31</v>
      </c>
      <c r="Z3527" s="46">
        <v>-31</v>
      </c>
      <c r="AA3527" s="46">
        <v>-31</v>
      </c>
      <c r="AB3527" s="46">
        <v>-31</v>
      </c>
      <c r="AC3527" s="46">
        <v>-31</v>
      </c>
      <c r="AD3527" s="46">
        <v>-31</v>
      </c>
      <c r="AE3527" s="46">
        <v>-31</v>
      </c>
      <c r="AF3527" s="46">
        <v>-31</v>
      </c>
      <c r="AG3527" s="46">
        <v>-31</v>
      </c>
      <c r="AH3527" s="46">
        <v>-31</v>
      </c>
      <c r="AI3527" s="46">
        <v>-31</v>
      </c>
      <c r="AJ3527" s="46">
        <v>-31</v>
      </c>
      <c r="AK3527" s="46">
        <v>-31</v>
      </c>
      <c r="AL3527" s="46">
        <v>-31</v>
      </c>
      <c r="AM3527" s="46">
        <v>-31</v>
      </c>
    </row>
    <row r="3528" spans="5:39" x14ac:dyDescent="0.2">
      <c r="E3528" s="14">
        <v>353</v>
      </c>
      <c r="F3528" s="14">
        <v>365</v>
      </c>
      <c r="G3528" s="14" t="s">
        <v>253</v>
      </c>
      <c r="H3528" s="14" t="s">
        <v>635</v>
      </c>
      <c r="I3528" s="14" t="s">
        <v>760</v>
      </c>
      <c r="J3528" s="531">
        <v>60000059</v>
      </c>
      <c r="K3528" s="14" t="s">
        <v>59</v>
      </c>
      <c r="L3528" s="14" t="s">
        <v>57</v>
      </c>
      <c r="M3528" s="45">
        <v>3528</v>
      </c>
      <c r="N3528" s="45">
        <v>1</v>
      </c>
      <c r="O3528" s="46">
        <v>2348.7600000000002</v>
      </c>
      <c r="Q3528" s="12">
        <v>0</v>
      </c>
      <c r="T3528" s="59">
        <v>0</v>
      </c>
      <c r="U3528" s="14">
        <v>0</v>
      </c>
      <c r="V3528" s="59" t="s">
        <v>174</v>
      </c>
      <c r="Y3528" s="46">
        <v>0</v>
      </c>
      <c r="Z3528" s="46">
        <v>0</v>
      </c>
      <c r="AA3528" s="46">
        <v>0</v>
      </c>
      <c r="AB3528" s="46">
        <v>0</v>
      </c>
      <c r="AC3528" s="46">
        <v>0</v>
      </c>
      <c r="AD3528" s="46">
        <v>0</v>
      </c>
      <c r="AE3528" s="46">
        <v>0</v>
      </c>
      <c r="AF3528" s="46">
        <v>0</v>
      </c>
      <c r="AG3528" s="46">
        <v>2348.7600000000002</v>
      </c>
      <c r="AH3528" s="46">
        <v>2348.7600000000002</v>
      </c>
      <c r="AI3528" s="46">
        <v>2348.7600000000002</v>
      </c>
      <c r="AJ3528" s="46">
        <v>2348.7600000000002</v>
      </c>
      <c r="AK3528" s="46">
        <v>2348.7600000000002</v>
      </c>
      <c r="AL3528" s="46">
        <v>2348.7600000000002</v>
      </c>
      <c r="AM3528" s="46">
        <v>0</v>
      </c>
    </row>
    <row r="3529" spans="5:39" x14ac:dyDescent="0.2">
      <c r="E3529" s="47">
        <v>353</v>
      </c>
      <c r="F3529" s="47">
        <v>365</v>
      </c>
      <c r="G3529" s="47" t="s">
        <v>253</v>
      </c>
      <c r="H3529" s="47" t="s">
        <v>635</v>
      </c>
      <c r="I3529" s="47" t="s">
        <v>760</v>
      </c>
      <c r="J3529" s="533">
        <v>60000059</v>
      </c>
      <c r="K3529" s="14" t="s">
        <v>59</v>
      </c>
      <c r="L3529" s="14" t="s">
        <v>54</v>
      </c>
      <c r="M3529" s="45">
        <v>3529</v>
      </c>
      <c r="N3529" s="45">
        <v>1</v>
      </c>
      <c r="O3529" s="46">
        <v>4557.46</v>
      </c>
      <c r="Q3529" s="12">
        <v>0</v>
      </c>
      <c r="T3529" s="59">
        <v>0</v>
      </c>
      <c r="U3529" s="14">
        <v>0</v>
      </c>
      <c r="V3529" s="59" t="s">
        <v>174</v>
      </c>
      <c r="Y3529" s="46">
        <v>0</v>
      </c>
      <c r="Z3529" s="46">
        <v>0</v>
      </c>
      <c r="AA3529" s="46">
        <v>0</v>
      </c>
      <c r="AB3529" s="46">
        <v>0</v>
      </c>
      <c r="AC3529" s="46">
        <v>0</v>
      </c>
      <c r="AD3529" s="46">
        <v>0</v>
      </c>
      <c r="AE3529" s="46">
        <v>0</v>
      </c>
      <c r="AF3529" s="46">
        <v>0</v>
      </c>
      <c r="AG3529" s="46">
        <v>0</v>
      </c>
      <c r="AH3529" s="46">
        <v>0</v>
      </c>
      <c r="AI3529" s="46">
        <v>7123.3100000000013</v>
      </c>
      <c r="AJ3529" s="46">
        <v>4035.85</v>
      </c>
      <c r="AK3529" s="46">
        <v>5173</v>
      </c>
      <c r="AL3529" s="46">
        <v>4557.46</v>
      </c>
      <c r="AM3529" s="46">
        <v>0</v>
      </c>
    </row>
    <row r="3530" spans="5:39" x14ac:dyDescent="0.2">
      <c r="E3530" s="47">
        <v>353</v>
      </c>
      <c r="F3530" s="47">
        <v>365</v>
      </c>
      <c r="G3530" s="47" t="s">
        <v>253</v>
      </c>
      <c r="H3530" s="47" t="s">
        <v>635</v>
      </c>
      <c r="I3530" s="47" t="s">
        <v>760</v>
      </c>
      <c r="J3530" s="533">
        <v>60000059</v>
      </c>
      <c r="K3530" s="14" t="s">
        <v>59</v>
      </c>
      <c r="L3530" s="14" t="s">
        <v>58</v>
      </c>
      <c r="M3530" s="45">
        <v>3530</v>
      </c>
      <c r="N3530" s="45">
        <v>1</v>
      </c>
      <c r="O3530" s="46">
        <v>282</v>
      </c>
      <c r="Q3530" s="12">
        <v>0</v>
      </c>
      <c r="T3530" s="59">
        <v>0</v>
      </c>
      <c r="U3530" s="14">
        <v>0</v>
      </c>
      <c r="V3530" s="59" t="s">
        <v>174</v>
      </c>
      <c r="Y3530" s="46">
        <v>0</v>
      </c>
      <c r="Z3530" s="46">
        <v>0</v>
      </c>
      <c r="AA3530" s="46">
        <v>0</v>
      </c>
      <c r="AB3530" s="46">
        <v>0</v>
      </c>
      <c r="AC3530" s="46">
        <v>0</v>
      </c>
      <c r="AD3530" s="46">
        <v>0</v>
      </c>
      <c r="AE3530" s="46">
        <v>0</v>
      </c>
      <c r="AF3530" s="46">
        <v>0</v>
      </c>
      <c r="AG3530" s="46">
        <v>0</v>
      </c>
      <c r="AH3530" s="46">
        <v>0</v>
      </c>
      <c r="AI3530" s="46">
        <v>0</v>
      </c>
      <c r="AJ3530" s="46">
        <v>281.99999999999955</v>
      </c>
      <c r="AK3530" s="46">
        <v>282</v>
      </c>
      <c r="AL3530" s="46">
        <v>282</v>
      </c>
      <c r="AM3530" s="46">
        <v>0</v>
      </c>
    </row>
    <row r="3531" spans="5:39" x14ac:dyDescent="0.2">
      <c r="E3531" s="47">
        <v>353</v>
      </c>
      <c r="F3531" s="47">
        <v>365</v>
      </c>
      <c r="G3531" s="47" t="s">
        <v>253</v>
      </c>
      <c r="H3531" s="47" t="s">
        <v>635</v>
      </c>
      <c r="I3531" s="47" t="s">
        <v>760</v>
      </c>
      <c r="J3531" s="533">
        <v>60000059</v>
      </c>
      <c r="K3531" s="14" t="s">
        <v>59</v>
      </c>
      <c r="L3531" s="14" t="s">
        <v>31</v>
      </c>
      <c r="M3531" s="45">
        <v>3531</v>
      </c>
      <c r="N3531" s="45">
        <v>1</v>
      </c>
      <c r="O3531" s="48">
        <v>7188.22</v>
      </c>
      <c r="Q3531" s="12">
        <v>0</v>
      </c>
      <c r="R3531" s="46">
        <v>5971.3633333333346</v>
      </c>
      <c r="T3531" s="59">
        <v>0</v>
      </c>
      <c r="U3531" s="14">
        <v>0</v>
      </c>
      <c r="V3531" s="59" t="s">
        <v>174</v>
      </c>
      <c r="X3531" s="46">
        <v>0</v>
      </c>
      <c r="Y3531" s="46">
        <v>0</v>
      </c>
      <c r="Z3531" s="46">
        <v>0</v>
      </c>
      <c r="AA3531" s="46">
        <v>0</v>
      </c>
      <c r="AB3531" s="46">
        <v>0</v>
      </c>
      <c r="AC3531" s="46">
        <v>0</v>
      </c>
      <c r="AD3531" s="46">
        <v>0</v>
      </c>
      <c r="AE3531" s="46">
        <v>0</v>
      </c>
      <c r="AF3531" s="46">
        <v>0</v>
      </c>
      <c r="AG3531" s="46">
        <v>2348.7600000000002</v>
      </c>
      <c r="AH3531" s="46">
        <v>2348.7600000000002</v>
      </c>
      <c r="AI3531" s="46">
        <v>9472.0700000000015</v>
      </c>
      <c r="AJ3531" s="46">
        <v>6666.6100000000006</v>
      </c>
      <c r="AK3531" s="46">
        <v>7803.76</v>
      </c>
      <c r="AL3531" s="46">
        <v>7188.22</v>
      </c>
      <c r="AM3531" s="46">
        <v>0</v>
      </c>
    </row>
    <row r="3532" spans="5:39" x14ac:dyDescent="0.2">
      <c r="E3532" s="47">
        <v>353</v>
      </c>
      <c r="F3532" s="47">
        <v>365</v>
      </c>
      <c r="G3532" s="47" t="s">
        <v>253</v>
      </c>
      <c r="H3532" s="47" t="s">
        <v>635</v>
      </c>
      <c r="I3532" s="47" t="s">
        <v>760</v>
      </c>
      <c r="J3532" s="533">
        <v>60000059</v>
      </c>
      <c r="K3532" s="14" t="s">
        <v>37</v>
      </c>
      <c r="L3532" s="14" t="s">
        <v>31</v>
      </c>
      <c r="M3532" s="45">
        <v>3532</v>
      </c>
      <c r="N3532" s="45">
        <v>1</v>
      </c>
      <c r="O3532" s="48">
        <v>7803.76</v>
      </c>
      <c r="P3532" s="48"/>
      <c r="Q3532" s="12">
        <v>0</v>
      </c>
      <c r="R3532" s="46">
        <v>4773.3266666666668</v>
      </c>
      <c r="T3532" s="59">
        <v>0</v>
      </c>
      <c r="U3532" s="14">
        <v>0</v>
      </c>
      <c r="V3532" s="59" t="s">
        <v>174</v>
      </c>
      <c r="Y3532" s="46">
        <v>0</v>
      </c>
      <c r="Z3532" s="46">
        <v>0</v>
      </c>
      <c r="AA3532" s="46">
        <v>0</v>
      </c>
      <c r="AB3532" s="46">
        <v>0</v>
      </c>
      <c r="AC3532" s="46">
        <v>0</v>
      </c>
      <c r="AD3532" s="46">
        <v>0</v>
      </c>
      <c r="AE3532" s="46">
        <v>0</v>
      </c>
      <c r="AF3532" s="46">
        <v>0</v>
      </c>
      <c r="AG3532" s="46">
        <v>0</v>
      </c>
      <c r="AH3532" s="46">
        <v>2348.7600000000002</v>
      </c>
      <c r="AI3532" s="46">
        <v>2348.7600000000002</v>
      </c>
      <c r="AJ3532" s="46">
        <v>9472.07</v>
      </c>
      <c r="AK3532" s="46">
        <v>6666.61</v>
      </c>
      <c r="AL3532" s="46">
        <v>7803.76</v>
      </c>
      <c r="AM3532" s="46">
        <v>4312.9319999999998</v>
      </c>
    </row>
    <row r="3533" spans="5:39" x14ac:dyDescent="0.2">
      <c r="E3533" s="47">
        <v>353</v>
      </c>
      <c r="F3533" s="47">
        <v>365</v>
      </c>
      <c r="G3533" s="47" t="s">
        <v>253</v>
      </c>
      <c r="H3533" s="47" t="s">
        <v>635</v>
      </c>
      <c r="I3533" s="47" t="s">
        <v>760</v>
      </c>
      <c r="J3533" s="533">
        <v>60000059</v>
      </c>
      <c r="K3533" s="14" t="s">
        <v>65</v>
      </c>
      <c r="L3533" s="14" t="s">
        <v>31</v>
      </c>
      <c r="M3533" s="45">
        <v>3533</v>
      </c>
      <c r="N3533" s="45">
        <v>1</v>
      </c>
      <c r="O3533" s="52">
        <v>7188.2200000000075</v>
      </c>
      <c r="P3533" s="48">
        <v>4312.9319999999998</v>
      </c>
      <c r="Q3533" s="12">
        <v>0</v>
      </c>
      <c r="R3533" s="46">
        <v>1198.036666666668</v>
      </c>
      <c r="T3533" s="59">
        <v>0</v>
      </c>
      <c r="U3533" s="14">
        <v>0</v>
      </c>
      <c r="V3533" s="59" t="s">
        <v>174</v>
      </c>
      <c r="X3533" s="46">
        <v>0</v>
      </c>
      <c r="Y3533" s="46">
        <v>0</v>
      </c>
      <c r="Z3533" s="46">
        <v>0</v>
      </c>
      <c r="AA3533" s="46">
        <v>0</v>
      </c>
      <c r="AB3533" s="46">
        <v>0</v>
      </c>
      <c r="AC3533" s="46">
        <v>0</v>
      </c>
      <c r="AD3533" s="46">
        <v>0</v>
      </c>
      <c r="AE3533" s="46">
        <v>0</v>
      </c>
      <c r="AF3533" s="46">
        <v>0</v>
      </c>
      <c r="AG3533" s="46">
        <v>0</v>
      </c>
      <c r="AH3533" s="46">
        <v>0</v>
      </c>
      <c r="AI3533" s="46">
        <v>0</v>
      </c>
      <c r="AJ3533" s="46">
        <v>0</v>
      </c>
      <c r="AK3533" s="46">
        <v>0</v>
      </c>
      <c r="AL3533" s="46">
        <v>7188.2200000000075</v>
      </c>
      <c r="AM3533" s="46">
        <v>0</v>
      </c>
    </row>
    <row r="3534" spans="5:39" x14ac:dyDescent="0.2">
      <c r="E3534" s="47">
        <v>353</v>
      </c>
      <c r="F3534" s="47">
        <v>365</v>
      </c>
      <c r="G3534" s="47" t="s">
        <v>253</v>
      </c>
      <c r="H3534" s="47" t="s">
        <v>635</v>
      </c>
      <c r="I3534" s="47" t="s">
        <v>760</v>
      </c>
      <c r="J3534" s="533">
        <v>60000059</v>
      </c>
      <c r="K3534" s="14" t="s">
        <v>64</v>
      </c>
      <c r="L3534" s="14" t="s">
        <v>57</v>
      </c>
      <c r="M3534" s="45">
        <v>3534</v>
      </c>
      <c r="N3534" s="45">
        <v>1</v>
      </c>
      <c r="O3534" s="46">
        <v>0</v>
      </c>
      <c r="Q3534" s="12">
        <v>0</v>
      </c>
      <c r="T3534" s="59">
        <v>0</v>
      </c>
      <c r="U3534" s="14">
        <v>0</v>
      </c>
      <c r="V3534" s="59" t="s">
        <v>174</v>
      </c>
      <c r="X3534" s="46">
        <v>0</v>
      </c>
      <c r="Y3534" s="46">
        <v>0</v>
      </c>
      <c r="Z3534" s="46">
        <v>0</v>
      </c>
      <c r="AA3534" s="46">
        <v>0</v>
      </c>
      <c r="AB3534" s="46">
        <v>0</v>
      </c>
      <c r="AC3534" s="46">
        <v>0</v>
      </c>
      <c r="AD3534" s="46">
        <v>0</v>
      </c>
      <c r="AE3534" s="46">
        <v>0</v>
      </c>
      <c r="AF3534" s="46">
        <v>0</v>
      </c>
      <c r="AG3534" s="46">
        <v>2348.7600000000002</v>
      </c>
      <c r="AH3534" s="46">
        <v>2348.7600000000002</v>
      </c>
      <c r="AI3534" s="46">
        <v>2348.7600000000002</v>
      </c>
      <c r="AJ3534" s="46">
        <v>0</v>
      </c>
      <c r="AK3534" s="46">
        <v>0</v>
      </c>
      <c r="AL3534" s="46">
        <v>0</v>
      </c>
      <c r="AM3534" s="46">
        <v>0</v>
      </c>
    </row>
    <row r="3535" spans="5:39" x14ac:dyDescent="0.2">
      <c r="E3535" s="47">
        <v>353</v>
      </c>
      <c r="F3535" s="47">
        <v>365</v>
      </c>
      <c r="G3535" s="47" t="s">
        <v>253</v>
      </c>
      <c r="H3535" s="47" t="s">
        <v>635</v>
      </c>
      <c r="I3535" s="47" t="s">
        <v>760</v>
      </c>
      <c r="J3535" s="533">
        <v>60000059</v>
      </c>
      <c r="K3535" s="14" t="s">
        <v>64</v>
      </c>
      <c r="L3535" s="14" t="s">
        <v>54</v>
      </c>
      <c r="M3535" s="45">
        <v>3535</v>
      </c>
      <c r="N3535" s="45">
        <v>1</v>
      </c>
      <c r="O3535" s="46">
        <v>6342.220000000003</v>
      </c>
      <c r="Q3535" s="12">
        <v>0</v>
      </c>
      <c r="T3535" s="59">
        <v>0</v>
      </c>
      <c r="U3535" s="14">
        <v>0</v>
      </c>
      <c r="V3535" s="59" t="s">
        <v>174</v>
      </c>
      <c r="X3535" s="46">
        <v>0</v>
      </c>
      <c r="Y3535" s="46">
        <v>0</v>
      </c>
      <c r="Z3535" s="46">
        <v>0</v>
      </c>
      <c r="AA3535" s="46">
        <v>0</v>
      </c>
      <c r="AB3535" s="46">
        <v>0</v>
      </c>
      <c r="AC3535" s="46">
        <v>0</v>
      </c>
      <c r="AD3535" s="46">
        <v>0</v>
      </c>
      <c r="AE3535" s="46">
        <v>0</v>
      </c>
      <c r="AF3535" s="46">
        <v>0</v>
      </c>
      <c r="AG3535" s="46">
        <v>0</v>
      </c>
      <c r="AH3535" s="46">
        <v>0</v>
      </c>
      <c r="AI3535" s="46">
        <v>7123.3100000000013</v>
      </c>
      <c r="AJ3535" s="46">
        <v>6384.6100000000024</v>
      </c>
      <c r="AK3535" s="46">
        <v>7239.7600000000029</v>
      </c>
      <c r="AL3535" s="46">
        <v>6342.220000000003</v>
      </c>
      <c r="AM3535" s="46">
        <v>2029.2880000000032</v>
      </c>
    </row>
    <row r="3536" spans="5:39" x14ac:dyDescent="0.2">
      <c r="E3536" s="47">
        <v>353</v>
      </c>
      <c r="F3536" s="47">
        <v>365</v>
      </c>
      <c r="G3536" s="47" t="s">
        <v>253</v>
      </c>
      <c r="H3536" s="47" t="s">
        <v>635</v>
      </c>
      <c r="I3536" s="47" t="s">
        <v>760</v>
      </c>
      <c r="J3536" s="533">
        <v>60000059</v>
      </c>
      <c r="K3536" s="14" t="s">
        <v>64</v>
      </c>
      <c r="L3536" s="14" t="s">
        <v>58</v>
      </c>
      <c r="M3536" s="45">
        <v>3536</v>
      </c>
      <c r="N3536" s="45">
        <v>1</v>
      </c>
      <c r="O3536" s="46">
        <v>846.00000000000546</v>
      </c>
      <c r="Q3536" s="12">
        <v>0</v>
      </c>
      <c r="T3536" s="59">
        <v>0</v>
      </c>
      <c r="U3536" s="14">
        <v>0</v>
      </c>
      <c r="V3536" s="59" t="s">
        <v>174</v>
      </c>
      <c r="X3536" s="46">
        <v>0</v>
      </c>
      <c r="Y3536" s="46">
        <v>0</v>
      </c>
      <c r="Z3536" s="46">
        <v>0</v>
      </c>
      <c r="AA3536" s="46">
        <v>0</v>
      </c>
      <c r="AB3536" s="46">
        <v>0</v>
      </c>
      <c r="AC3536" s="46">
        <v>0</v>
      </c>
      <c r="AD3536" s="46">
        <v>0</v>
      </c>
      <c r="AE3536" s="46">
        <v>0</v>
      </c>
      <c r="AF3536" s="46">
        <v>0</v>
      </c>
      <c r="AG3536" s="46">
        <v>0</v>
      </c>
      <c r="AH3536" s="46">
        <v>0</v>
      </c>
      <c r="AI3536" s="46">
        <v>0</v>
      </c>
      <c r="AJ3536" s="46">
        <v>282.00000000000182</v>
      </c>
      <c r="AK3536" s="46">
        <v>564.00000000000273</v>
      </c>
      <c r="AL3536" s="46">
        <v>846.00000000000546</v>
      </c>
      <c r="AM3536" s="46">
        <v>846.00000000000455</v>
      </c>
    </row>
    <row r="3537" spans="5:39" x14ac:dyDescent="0.2">
      <c r="E3537" s="47">
        <v>353</v>
      </c>
      <c r="F3537" s="47">
        <v>365</v>
      </c>
      <c r="G3537" s="47" t="s">
        <v>253</v>
      </c>
      <c r="H3537" s="47" t="s">
        <v>635</v>
      </c>
      <c r="I3537" s="47" t="s">
        <v>760</v>
      </c>
      <c r="J3537" s="533">
        <v>60000059</v>
      </c>
      <c r="K3537" s="14" t="s">
        <v>67</v>
      </c>
      <c r="L3537" s="14" t="s">
        <v>67</v>
      </c>
      <c r="M3537" s="45">
        <v>3537</v>
      </c>
      <c r="N3537" s="45">
        <v>1</v>
      </c>
      <c r="O3537" s="53">
        <v>0</v>
      </c>
      <c r="P3537" s="54">
        <v>0</v>
      </c>
      <c r="Q3537" s="55">
        <v>0</v>
      </c>
      <c r="R3537" s="56">
        <v>0</v>
      </c>
      <c r="S3537" s="57">
        <v>0</v>
      </c>
      <c r="T3537" s="60">
        <v>0</v>
      </c>
      <c r="U3537" s="14">
        <v>0</v>
      </c>
      <c r="V3537" s="60" t="s">
        <v>174</v>
      </c>
      <c r="Y3537" s="46">
        <v>0</v>
      </c>
      <c r="Z3537" s="46">
        <v>0</v>
      </c>
      <c r="AA3537" s="46">
        <v>0</v>
      </c>
      <c r="AB3537" s="46">
        <v>0</v>
      </c>
      <c r="AC3537" s="46">
        <v>0</v>
      </c>
      <c r="AD3537" s="46">
        <v>0</v>
      </c>
      <c r="AE3537" s="46">
        <v>0</v>
      </c>
      <c r="AF3537" s="46">
        <v>0</v>
      </c>
      <c r="AG3537" s="46">
        <v>0</v>
      </c>
      <c r="AH3537" s="46">
        <v>0</v>
      </c>
      <c r="AI3537" s="46">
        <v>0</v>
      </c>
      <c r="AJ3537" s="46">
        <v>0</v>
      </c>
      <c r="AK3537" s="46">
        <v>0</v>
      </c>
      <c r="AL3537" s="46">
        <v>0</v>
      </c>
      <c r="AM3537" s="46">
        <v>0</v>
      </c>
    </row>
    <row r="3538" spans="5:39" x14ac:dyDescent="0.2">
      <c r="E3538" s="14">
        <v>354</v>
      </c>
      <c r="F3538" s="14">
        <v>366</v>
      </c>
      <c r="G3538" s="14" t="s">
        <v>253</v>
      </c>
      <c r="H3538" s="14" t="s">
        <v>328</v>
      </c>
      <c r="I3538" s="14" t="s">
        <v>761</v>
      </c>
      <c r="J3538" s="531">
        <v>60000060</v>
      </c>
      <c r="K3538" s="14" t="s">
        <v>59</v>
      </c>
      <c r="L3538" s="14" t="s">
        <v>57</v>
      </c>
      <c r="M3538" s="45">
        <v>3538</v>
      </c>
      <c r="N3538" s="45">
        <v>1</v>
      </c>
      <c r="O3538" s="46">
        <v>3060.2</v>
      </c>
      <c r="Q3538" s="12" t="s">
        <v>369</v>
      </c>
      <c r="T3538" s="59" t="s">
        <v>78</v>
      </c>
      <c r="U3538" s="14">
        <v>0</v>
      </c>
      <c r="V3538" s="59" t="s">
        <v>174</v>
      </c>
      <c r="Y3538" s="46">
        <v>0</v>
      </c>
      <c r="Z3538" s="46">
        <v>0</v>
      </c>
      <c r="AA3538" s="46">
        <v>0</v>
      </c>
      <c r="AB3538" s="46">
        <v>0</v>
      </c>
      <c r="AC3538" s="46">
        <v>0</v>
      </c>
      <c r="AD3538" s="46">
        <v>0</v>
      </c>
      <c r="AE3538" s="46">
        <v>0</v>
      </c>
      <c r="AF3538" s="46">
        <v>0</v>
      </c>
      <c r="AG3538" s="46">
        <v>3060.2</v>
      </c>
      <c r="AH3538" s="46">
        <v>3060.2</v>
      </c>
      <c r="AI3538" s="46">
        <v>3060.2</v>
      </c>
      <c r="AJ3538" s="46">
        <v>3060.2</v>
      </c>
      <c r="AK3538" s="46">
        <v>3060.2</v>
      </c>
      <c r="AL3538" s="46">
        <v>3060.2</v>
      </c>
      <c r="AM3538" s="46">
        <v>0</v>
      </c>
    </row>
    <row r="3539" spans="5:39" x14ac:dyDescent="0.2">
      <c r="E3539" s="47">
        <v>354</v>
      </c>
      <c r="F3539" s="47">
        <v>366</v>
      </c>
      <c r="G3539" s="47" t="s">
        <v>253</v>
      </c>
      <c r="H3539" s="47" t="s">
        <v>328</v>
      </c>
      <c r="I3539" s="47" t="s">
        <v>761</v>
      </c>
      <c r="J3539" s="533">
        <v>60000060</v>
      </c>
      <c r="K3539" s="14" t="s">
        <v>59</v>
      </c>
      <c r="L3539" s="14" t="s">
        <v>54</v>
      </c>
      <c r="M3539" s="45">
        <v>3539</v>
      </c>
      <c r="N3539" s="45">
        <v>1</v>
      </c>
      <c r="O3539" s="46">
        <v>6409.9400000000005</v>
      </c>
      <c r="Q3539" s="12" t="s">
        <v>369</v>
      </c>
      <c r="T3539" s="59" t="s">
        <v>78</v>
      </c>
      <c r="U3539" s="14">
        <v>0</v>
      </c>
      <c r="V3539" s="59" t="s">
        <v>174</v>
      </c>
      <c r="Y3539" s="46">
        <v>0</v>
      </c>
      <c r="Z3539" s="46">
        <v>0</v>
      </c>
      <c r="AA3539" s="46">
        <v>0</v>
      </c>
      <c r="AB3539" s="46">
        <v>0</v>
      </c>
      <c r="AC3539" s="46">
        <v>0</v>
      </c>
      <c r="AD3539" s="46">
        <v>0</v>
      </c>
      <c r="AE3539" s="46">
        <v>0</v>
      </c>
      <c r="AF3539" s="46">
        <v>0</v>
      </c>
      <c r="AG3539" s="46">
        <v>0</v>
      </c>
      <c r="AH3539" s="46">
        <v>0</v>
      </c>
      <c r="AI3539" s="46">
        <v>13189.990000000002</v>
      </c>
      <c r="AJ3539" s="46">
        <v>6134.38</v>
      </c>
      <c r="AK3539" s="46">
        <v>6409.9400000000005</v>
      </c>
      <c r="AL3539" s="46">
        <v>6409.9400000000005</v>
      </c>
      <c r="AM3539" s="46">
        <v>0</v>
      </c>
    </row>
    <row r="3540" spans="5:39" x14ac:dyDescent="0.2">
      <c r="E3540" s="47">
        <v>354</v>
      </c>
      <c r="F3540" s="47">
        <v>366</v>
      </c>
      <c r="G3540" s="47" t="s">
        <v>253</v>
      </c>
      <c r="H3540" s="47" t="s">
        <v>328</v>
      </c>
      <c r="I3540" s="47" t="s">
        <v>761</v>
      </c>
      <c r="J3540" s="533">
        <v>60000060</v>
      </c>
      <c r="K3540" s="14" t="s">
        <v>59</v>
      </c>
      <c r="L3540" s="14" t="s">
        <v>58</v>
      </c>
      <c r="M3540" s="45">
        <v>3540</v>
      </c>
      <c r="N3540" s="45">
        <v>1</v>
      </c>
      <c r="O3540" s="46">
        <v>281.99999999999909</v>
      </c>
      <c r="Q3540" s="12" t="s">
        <v>369</v>
      </c>
      <c r="T3540" s="59" t="s">
        <v>78</v>
      </c>
      <c r="U3540" s="14">
        <v>0</v>
      </c>
      <c r="V3540" s="59" t="s">
        <v>174</v>
      </c>
      <c r="Y3540" s="46">
        <v>0</v>
      </c>
      <c r="Z3540" s="46">
        <v>0</v>
      </c>
      <c r="AA3540" s="46">
        <v>0</v>
      </c>
      <c r="AB3540" s="46">
        <v>0</v>
      </c>
      <c r="AC3540" s="46">
        <v>0</v>
      </c>
      <c r="AD3540" s="46">
        <v>0</v>
      </c>
      <c r="AE3540" s="46">
        <v>0</v>
      </c>
      <c r="AF3540" s="46">
        <v>0</v>
      </c>
      <c r="AG3540" s="46">
        <v>0</v>
      </c>
      <c r="AH3540" s="46">
        <v>0</v>
      </c>
      <c r="AI3540" s="46">
        <v>0</v>
      </c>
      <c r="AJ3540" s="46">
        <v>282</v>
      </c>
      <c r="AK3540" s="46">
        <v>281.99999999999909</v>
      </c>
      <c r="AL3540" s="46">
        <v>281.99999999999909</v>
      </c>
      <c r="AM3540" s="46">
        <v>0</v>
      </c>
    </row>
    <row r="3541" spans="5:39" x14ac:dyDescent="0.2">
      <c r="E3541" s="47">
        <v>354</v>
      </c>
      <c r="F3541" s="47">
        <v>366</v>
      </c>
      <c r="G3541" s="47" t="s">
        <v>253</v>
      </c>
      <c r="H3541" s="47" t="s">
        <v>328</v>
      </c>
      <c r="I3541" s="47" t="s">
        <v>761</v>
      </c>
      <c r="J3541" s="533">
        <v>60000060</v>
      </c>
      <c r="K3541" s="14" t="s">
        <v>59</v>
      </c>
      <c r="L3541" s="14" t="s">
        <v>31</v>
      </c>
      <c r="M3541" s="45">
        <v>3541</v>
      </c>
      <c r="N3541" s="45">
        <v>1</v>
      </c>
      <c r="O3541" s="48">
        <v>9752.14</v>
      </c>
      <c r="Q3541" s="12" t="s">
        <v>369</v>
      </c>
      <c r="R3541" s="46">
        <v>8558.5750000000007</v>
      </c>
      <c r="T3541" s="59" t="s">
        <v>78</v>
      </c>
      <c r="U3541" s="14">
        <v>16</v>
      </c>
      <c r="V3541" s="59" t="s">
        <v>174</v>
      </c>
      <c r="X3541" s="46">
        <v>0</v>
      </c>
      <c r="Y3541" s="46">
        <v>0</v>
      </c>
      <c r="Z3541" s="46">
        <v>0</v>
      </c>
      <c r="AA3541" s="46">
        <v>0</v>
      </c>
      <c r="AB3541" s="46">
        <v>0</v>
      </c>
      <c r="AC3541" s="46">
        <v>0</v>
      </c>
      <c r="AD3541" s="46">
        <v>0</v>
      </c>
      <c r="AE3541" s="46">
        <v>0</v>
      </c>
      <c r="AF3541" s="46">
        <v>0</v>
      </c>
      <c r="AG3541" s="46">
        <v>3060.2</v>
      </c>
      <c r="AH3541" s="46">
        <v>3060.2</v>
      </c>
      <c r="AI3541" s="46">
        <v>16250.190000000002</v>
      </c>
      <c r="AJ3541" s="46">
        <v>9476.58</v>
      </c>
      <c r="AK3541" s="46">
        <v>9752.14</v>
      </c>
      <c r="AL3541" s="46">
        <v>9752.14</v>
      </c>
      <c r="AM3541" s="46">
        <v>0</v>
      </c>
    </row>
    <row r="3542" spans="5:39" x14ac:dyDescent="0.2">
      <c r="E3542" s="47">
        <v>354</v>
      </c>
      <c r="F3542" s="47">
        <v>366</v>
      </c>
      <c r="G3542" s="47" t="s">
        <v>253</v>
      </c>
      <c r="H3542" s="47" t="s">
        <v>328</v>
      </c>
      <c r="I3542" s="47" t="s">
        <v>761</v>
      </c>
      <c r="J3542" s="533">
        <v>60000060</v>
      </c>
      <c r="K3542" s="14" t="s">
        <v>37</v>
      </c>
      <c r="L3542" s="14" t="s">
        <v>31</v>
      </c>
      <c r="M3542" s="45">
        <v>3542</v>
      </c>
      <c r="N3542" s="45">
        <v>1</v>
      </c>
      <c r="O3542" s="48">
        <v>0</v>
      </c>
      <c r="P3542" s="48"/>
      <c r="Q3542" s="12" t="s">
        <v>369</v>
      </c>
      <c r="R3542" s="46">
        <v>0</v>
      </c>
      <c r="T3542" s="59" t="s">
        <v>78</v>
      </c>
      <c r="U3542" s="14">
        <v>0</v>
      </c>
      <c r="V3542" s="59" t="s">
        <v>174</v>
      </c>
      <c r="Y3542" s="46">
        <v>0</v>
      </c>
      <c r="Z3542" s="46">
        <v>0</v>
      </c>
      <c r="AA3542" s="46">
        <v>0</v>
      </c>
      <c r="AB3542" s="46">
        <v>0</v>
      </c>
      <c r="AC3542" s="46">
        <v>0</v>
      </c>
      <c r="AD3542" s="46">
        <v>0</v>
      </c>
      <c r="AE3542" s="46">
        <v>0</v>
      </c>
      <c r="AF3542" s="46">
        <v>0</v>
      </c>
      <c r="AG3542" s="46">
        <v>0</v>
      </c>
      <c r="AH3542" s="46">
        <v>0</v>
      </c>
      <c r="AI3542" s="46">
        <v>0</v>
      </c>
      <c r="AJ3542" s="46">
        <v>0</v>
      </c>
      <c r="AK3542" s="46">
        <v>0</v>
      </c>
      <c r="AL3542" s="46">
        <v>0</v>
      </c>
      <c r="AM3542" s="46">
        <v>41081.160000000003</v>
      </c>
    </row>
    <row r="3543" spans="5:39" x14ac:dyDescent="0.2">
      <c r="E3543" s="47">
        <v>354</v>
      </c>
      <c r="F3543" s="47">
        <v>366</v>
      </c>
      <c r="G3543" s="47" t="s">
        <v>253</v>
      </c>
      <c r="H3543" s="47" t="s">
        <v>328</v>
      </c>
      <c r="I3543" s="47" t="s">
        <v>761</v>
      </c>
      <c r="J3543" s="533">
        <v>60000060</v>
      </c>
      <c r="K3543" s="14" t="s">
        <v>65</v>
      </c>
      <c r="L3543" s="14" t="s">
        <v>31</v>
      </c>
      <c r="M3543" s="45">
        <v>3543</v>
      </c>
      <c r="N3543" s="45">
        <v>1</v>
      </c>
      <c r="O3543" s="52">
        <v>51351.450000000004</v>
      </c>
      <c r="P3543" s="48">
        <v>41081.160000000003</v>
      </c>
      <c r="Q3543" s="12" t="s">
        <v>369</v>
      </c>
      <c r="R3543" s="46">
        <v>8558.5750000000007</v>
      </c>
      <c r="T3543" s="59" t="s">
        <v>78</v>
      </c>
      <c r="U3543" s="14">
        <v>0</v>
      </c>
      <c r="V3543" s="59" t="s">
        <v>174</v>
      </c>
      <c r="X3543" s="46">
        <v>0</v>
      </c>
      <c r="Y3543" s="46">
        <v>0</v>
      </c>
      <c r="Z3543" s="46">
        <v>0</v>
      </c>
      <c r="AA3543" s="46">
        <v>0</v>
      </c>
      <c r="AB3543" s="46">
        <v>0</v>
      </c>
      <c r="AC3543" s="46">
        <v>0</v>
      </c>
      <c r="AD3543" s="46">
        <v>0</v>
      </c>
      <c r="AE3543" s="46">
        <v>0</v>
      </c>
      <c r="AF3543" s="46">
        <v>0</v>
      </c>
      <c r="AG3543" s="46">
        <v>3060.2</v>
      </c>
      <c r="AH3543" s="46">
        <v>3060.2</v>
      </c>
      <c r="AI3543" s="46">
        <v>16250.190000000002</v>
      </c>
      <c r="AJ3543" s="46">
        <v>9476.58</v>
      </c>
      <c r="AK3543" s="46">
        <v>9752.14</v>
      </c>
      <c r="AL3543" s="46">
        <v>9752.14</v>
      </c>
      <c r="AM3543" s="46">
        <v>0</v>
      </c>
    </row>
    <row r="3544" spans="5:39" x14ac:dyDescent="0.2">
      <c r="E3544" s="47">
        <v>354</v>
      </c>
      <c r="F3544" s="47">
        <v>366</v>
      </c>
      <c r="G3544" s="47" t="s">
        <v>253</v>
      </c>
      <c r="H3544" s="47" t="s">
        <v>328</v>
      </c>
      <c r="I3544" s="47" t="s">
        <v>761</v>
      </c>
      <c r="J3544" s="533">
        <v>60000060</v>
      </c>
      <c r="K3544" s="14" t="s">
        <v>64</v>
      </c>
      <c r="L3544" s="14" t="s">
        <v>57</v>
      </c>
      <c r="M3544" s="45">
        <v>3544</v>
      </c>
      <c r="N3544" s="45">
        <v>1</v>
      </c>
      <c r="O3544" s="46">
        <v>18361.2</v>
      </c>
      <c r="Q3544" s="12" t="s">
        <v>369</v>
      </c>
      <c r="T3544" s="59" t="s">
        <v>78</v>
      </c>
      <c r="U3544" s="14">
        <v>0</v>
      </c>
      <c r="V3544" s="59" t="s">
        <v>174</v>
      </c>
      <c r="X3544" s="46">
        <v>0</v>
      </c>
      <c r="Y3544" s="46">
        <v>0</v>
      </c>
      <c r="Z3544" s="46">
        <v>0</v>
      </c>
      <c r="AA3544" s="46">
        <v>0</v>
      </c>
      <c r="AB3544" s="46">
        <v>0</v>
      </c>
      <c r="AC3544" s="46">
        <v>0</v>
      </c>
      <c r="AD3544" s="46">
        <v>0</v>
      </c>
      <c r="AE3544" s="46">
        <v>0</v>
      </c>
      <c r="AF3544" s="46">
        <v>0</v>
      </c>
      <c r="AG3544" s="46">
        <v>3060.2</v>
      </c>
      <c r="AH3544" s="46">
        <v>6120.4</v>
      </c>
      <c r="AI3544" s="46">
        <v>9180.5999999999985</v>
      </c>
      <c r="AJ3544" s="46">
        <v>12240.8</v>
      </c>
      <c r="AK3544" s="46">
        <v>15301</v>
      </c>
      <c r="AL3544" s="46">
        <v>18361.2</v>
      </c>
      <c r="AM3544" s="46">
        <v>0</v>
      </c>
    </row>
    <row r="3545" spans="5:39" x14ac:dyDescent="0.2">
      <c r="E3545" s="47">
        <v>354</v>
      </c>
      <c r="F3545" s="47">
        <v>366</v>
      </c>
      <c r="G3545" s="47" t="s">
        <v>253</v>
      </c>
      <c r="H3545" s="47" t="s">
        <v>328</v>
      </c>
      <c r="I3545" s="47" t="s">
        <v>761</v>
      </c>
      <c r="J3545" s="533">
        <v>60000060</v>
      </c>
      <c r="K3545" s="14" t="s">
        <v>64</v>
      </c>
      <c r="L3545" s="14" t="s">
        <v>54</v>
      </c>
      <c r="M3545" s="45">
        <v>3545</v>
      </c>
      <c r="N3545" s="45">
        <v>1</v>
      </c>
      <c r="O3545" s="46">
        <v>32144.250000000007</v>
      </c>
      <c r="Q3545" s="12" t="s">
        <v>369</v>
      </c>
      <c r="T3545" s="59" t="s">
        <v>78</v>
      </c>
      <c r="U3545" s="14">
        <v>0</v>
      </c>
      <c r="V3545" s="59" t="s">
        <v>174</v>
      </c>
      <c r="X3545" s="46">
        <v>0</v>
      </c>
      <c r="Y3545" s="46">
        <v>0</v>
      </c>
      <c r="Z3545" s="46">
        <v>0</v>
      </c>
      <c r="AA3545" s="46">
        <v>0</v>
      </c>
      <c r="AB3545" s="46">
        <v>0</v>
      </c>
      <c r="AC3545" s="46">
        <v>0</v>
      </c>
      <c r="AD3545" s="46">
        <v>0</v>
      </c>
      <c r="AE3545" s="46">
        <v>0</v>
      </c>
      <c r="AF3545" s="46">
        <v>0</v>
      </c>
      <c r="AG3545" s="46">
        <v>0</v>
      </c>
      <c r="AH3545" s="46">
        <v>0</v>
      </c>
      <c r="AI3545" s="46">
        <v>13189.990000000002</v>
      </c>
      <c r="AJ3545" s="46">
        <v>19324.370000000003</v>
      </c>
      <c r="AK3545" s="46">
        <v>25734.310000000005</v>
      </c>
      <c r="AL3545" s="46">
        <v>32144.250000000007</v>
      </c>
      <c r="AM3545" s="46">
        <v>9424.2900000000045</v>
      </c>
    </row>
    <row r="3546" spans="5:39" x14ac:dyDescent="0.2">
      <c r="E3546" s="47">
        <v>354</v>
      </c>
      <c r="F3546" s="47">
        <v>366</v>
      </c>
      <c r="G3546" s="47" t="s">
        <v>253</v>
      </c>
      <c r="H3546" s="47" t="s">
        <v>328</v>
      </c>
      <c r="I3546" s="47" t="s">
        <v>761</v>
      </c>
      <c r="J3546" s="533">
        <v>60000060</v>
      </c>
      <c r="K3546" s="14" t="s">
        <v>64</v>
      </c>
      <c r="L3546" s="14" t="s">
        <v>58</v>
      </c>
      <c r="M3546" s="45">
        <v>3546</v>
      </c>
      <c r="N3546" s="45">
        <v>1</v>
      </c>
      <c r="O3546" s="46">
        <v>845.99999999999272</v>
      </c>
      <c r="Q3546" s="12" t="s">
        <v>369</v>
      </c>
      <c r="T3546" s="59" t="s">
        <v>78</v>
      </c>
      <c r="U3546" s="14">
        <v>0</v>
      </c>
      <c r="V3546" s="59" t="s">
        <v>174</v>
      </c>
      <c r="X3546" s="46">
        <v>0</v>
      </c>
      <c r="Y3546" s="46">
        <v>0</v>
      </c>
      <c r="Z3546" s="46">
        <v>0</v>
      </c>
      <c r="AA3546" s="46">
        <v>0</v>
      </c>
      <c r="AB3546" s="46">
        <v>0</v>
      </c>
      <c r="AC3546" s="46">
        <v>0</v>
      </c>
      <c r="AD3546" s="46">
        <v>0</v>
      </c>
      <c r="AE3546" s="46">
        <v>0</v>
      </c>
      <c r="AF3546" s="46">
        <v>0</v>
      </c>
      <c r="AG3546" s="46">
        <v>0</v>
      </c>
      <c r="AH3546" s="46">
        <v>0</v>
      </c>
      <c r="AI3546" s="46">
        <v>0</v>
      </c>
      <c r="AJ3546" s="46">
        <v>282.00000000000364</v>
      </c>
      <c r="AK3546" s="46">
        <v>564</v>
      </c>
      <c r="AL3546" s="46">
        <v>845.99999999999272</v>
      </c>
      <c r="AM3546" s="46">
        <v>845.99999999999636</v>
      </c>
    </row>
    <row r="3547" spans="5:39" x14ac:dyDescent="0.2">
      <c r="E3547" s="47">
        <v>354</v>
      </c>
      <c r="F3547" s="47">
        <v>366</v>
      </c>
      <c r="G3547" s="47" t="s">
        <v>253</v>
      </c>
      <c r="H3547" s="47" t="s">
        <v>328</v>
      </c>
      <c r="I3547" s="47" t="s">
        <v>761</v>
      </c>
      <c r="J3547" s="533">
        <v>60000060</v>
      </c>
      <c r="K3547" s="14" t="s">
        <v>67</v>
      </c>
      <c r="L3547" s="14" t="s">
        <v>67</v>
      </c>
      <c r="M3547" s="45">
        <v>3547</v>
      </c>
      <c r="N3547" s="45">
        <v>1</v>
      </c>
      <c r="O3547" s="53">
        <v>60.835856436380709</v>
      </c>
      <c r="P3547" s="54">
        <v>50.835856436380709</v>
      </c>
      <c r="Q3547" s="55" t="s">
        <v>369</v>
      </c>
      <c r="R3547" s="56">
        <v>6</v>
      </c>
      <c r="S3547" s="57" t="s">
        <v>370</v>
      </c>
      <c r="T3547" s="60" t="s">
        <v>78</v>
      </c>
      <c r="U3547" s="14">
        <v>0</v>
      </c>
      <c r="V3547" s="60" t="s">
        <v>174</v>
      </c>
      <c r="Y3547" s="46">
        <v>60.835856436380709</v>
      </c>
      <c r="Z3547" s="46">
        <v>60.835856436380709</v>
      </c>
      <c r="AA3547" s="46">
        <v>60.835856436380709</v>
      </c>
      <c r="AB3547" s="46">
        <v>60.835856436380709</v>
      </c>
      <c r="AC3547" s="46">
        <v>60.835856436380709</v>
      </c>
      <c r="AD3547" s="46">
        <v>60.835856436380709</v>
      </c>
      <c r="AE3547" s="46">
        <v>60.835856436380709</v>
      </c>
      <c r="AF3547" s="46">
        <v>60.835856436380709</v>
      </c>
      <c r="AG3547" s="46">
        <v>60.835856436380709</v>
      </c>
      <c r="AH3547" s="46">
        <v>60.835856436380709</v>
      </c>
      <c r="AI3547" s="46">
        <v>60.835856436380709</v>
      </c>
      <c r="AJ3547" s="46">
        <v>60.835856436380709</v>
      </c>
      <c r="AK3547" s="46">
        <v>60.835856436380709</v>
      </c>
      <c r="AL3547" s="46">
        <v>60.835856436380709</v>
      </c>
      <c r="AM3547" s="46">
        <v>60.835856436380709</v>
      </c>
    </row>
    <row r="3548" spans="5:39" x14ac:dyDescent="0.2">
      <c r="E3548" s="14">
        <v>355</v>
      </c>
      <c r="F3548" s="14">
        <v>367</v>
      </c>
      <c r="G3548" s="14" t="s">
        <v>253</v>
      </c>
      <c r="H3548" s="14" t="s">
        <v>362</v>
      </c>
      <c r="I3548" s="14" t="s">
        <v>762</v>
      </c>
      <c r="J3548" s="531">
        <v>60000061</v>
      </c>
      <c r="K3548" s="14" t="s">
        <v>59</v>
      </c>
      <c r="L3548" s="14" t="s">
        <v>57</v>
      </c>
      <c r="M3548" s="45">
        <v>3548</v>
      </c>
      <c r="N3548" s="45">
        <v>1</v>
      </c>
      <c r="O3548" s="46">
        <v>1678.17</v>
      </c>
      <c r="Q3548" s="12">
        <v>0</v>
      </c>
      <c r="T3548" s="59">
        <v>0</v>
      </c>
      <c r="U3548" s="14">
        <v>0</v>
      </c>
      <c r="V3548" s="59" t="s">
        <v>150</v>
      </c>
      <c r="Y3548" s="46">
        <v>0</v>
      </c>
      <c r="Z3548" s="46">
        <v>0</v>
      </c>
      <c r="AA3548" s="46">
        <v>0</v>
      </c>
      <c r="AB3548" s="46">
        <v>0</v>
      </c>
      <c r="AC3548" s="46">
        <v>0</v>
      </c>
      <c r="AD3548" s="46">
        <v>0</v>
      </c>
      <c r="AE3548" s="46">
        <v>0</v>
      </c>
      <c r="AF3548" s="46">
        <v>0</v>
      </c>
      <c r="AG3548" s="46">
        <v>1678.17</v>
      </c>
      <c r="AH3548" s="46">
        <v>1678.17</v>
      </c>
      <c r="AI3548" s="46">
        <v>1678.17</v>
      </c>
      <c r="AJ3548" s="46">
        <v>1678.17</v>
      </c>
      <c r="AK3548" s="46">
        <v>1678.17</v>
      </c>
      <c r="AL3548" s="46">
        <v>1678.17</v>
      </c>
      <c r="AM3548" s="46">
        <v>0</v>
      </c>
    </row>
    <row r="3549" spans="5:39" x14ac:dyDescent="0.2">
      <c r="E3549" s="47">
        <v>355</v>
      </c>
      <c r="F3549" s="47">
        <v>367</v>
      </c>
      <c r="G3549" s="47" t="s">
        <v>253</v>
      </c>
      <c r="H3549" s="47" t="s">
        <v>362</v>
      </c>
      <c r="I3549" s="47" t="s">
        <v>762</v>
      </c>
      <c r="J3549" s="533">
        <v>60000061</v>
      </c>
      <c r="K3549" s="14" t="s">
        <v>59</v>
      </c>
      <c r="L3549" s="14" t="s">
        <v>54</v>
      </c>
      <c r="M3549" s="45">
        <v>3549</v>
      </c>
      <c r="N3549" s="45">
        <v>1</v>
      </c>
      <c r="O3549" s="46">
        <v>5217.1200000000008</v>
      </c>
      <c r="Q3549" s="12">
        <v>0</v>
      </c>
      <c r="T3549" s="59">
        <v>0</v>
      </c>
      <c r="U3549" s="14">
        <v>0</v>
      </c>
      <c r="V3549" s="59" t="s">
        <v>150</v>
      </c>
      <c r="Y3549" s="46">
        <v>0</v>
      </c>
      <c r="Z3549" s="46">
        <v>0</v>
      </c>
      <c r="AA3549" s="46">
        <v>0</v>
      </c>
      <c r="AB3549" s="46">
        <v>0</v>
      </c>
      <c r="AC3549" s="46">
        <v>0</v>
      </c>
      <c r="AD3549" s="46">
        <v>0</v>
      </c>
      <c r="AE3549" s="46">
        <v>0</v>
      </c>
      <c r="AF3549" s="46">
        <v>0</v>
      </c>
      <c r="AG3549" s="46">
        <v>0</v>
      </c>
      <c r="AH3549" s="46">
        <v>0</v>
      </c>
      <c r="AI3549" s="46">
        <v>13446.56</v>
      </c>
      <c r="AJ3549" s="46">
        <v>5497.27</v>
      </c>
      <c r="AK3549" s="46">
        <v>4999.3500000000004</v>
      </c>
      <c r="AL3549" s="46">
        <v>5217.1200000000008</v>
      </c>
      <c r="AM3549" s="46">
        <v>0</v>
      </c>
    </row>
    <row r="3550" spans="5:39" x14ac:dyDescent="0.2">
      <c r="E3550" s="47">
        <v>355</v>
      </c>
      <c r="F3550" s="47">
        <v>367</v>
      </c>
      <c r="G3550" s="47" t="s">
        <v>253</v>
      </c>
      <c r="H3550" s="47" t="s">
        <v>362</v>
      </c>
      <c r="I3550" s="47" t="s">
        <v>762</v>
      </c>
      <c r="J3550" s="533">
        <v>60000061</v>
      </c>
      <c r="K3550" s="14" t="s">
        <v>59</v>
      </c>
      <c r="L3550" s="14" t="s">
        <v>58</v>
      </c>
      <c r="M3550" s="45">
        <v>3550</v>
      </c>
      <c r="N3550" s="45">
        <v>1</v>
      </c>
      <c r="O3550" s="46">
        <v>281.99999999999909</v>
      </c>
      <c r="Q3550" s="12">
        <v>0</v>
      </c>
      <c r="T3550" s="59">
        <v>0</v>
      </c>
      <c r="U3550" s="14">
        <v>0</v>
      </c>
      <c r="V3550" s="59" t="s">
        <v>150</v>
      </c>
      <c r="Y3550" s="46">
        <v>0</v>
      </c>
      <c r="Z3550" s="46">
        <v>0</v>
      </c>
      <c r="AA3550" s="46">
        <v>0</v>
      </c>
      <c r="AB3550" s="46">
        <v>0</v>
      </c>
      <c r="AC3550" s="46">
        <v>0</v>
      </c>
      <c r="AD3550" s="46">
        <v>0</v>
      </c>
      <c r="AE3550" s="46">
        <v>0</v>
      </c>
      <c r="AF3550" s="46">
        <v>0</v>
      </c>
      <c r="AG3550" s="46">
        <v>0</v>
      </c>
      <c r="AH3550" s="46">
        <v>0</v>
      </c>
      <c r="AI3550" s="46">
        <v>0</v>
      </c>
      <c r="AJ3550" s="46">
        <v>281.99999999999909</v>
      </c>
      <c r="AK3550" s="46">
        <v>282</v>
      </c>
      <c r="AL3550" s="46">
        <v>281.99999999999909</v>
      </c>
      <c r="AM3550" s="46">
        <v>0</v>
      </c>
    </row>
    <row r="3551" spans="5:39" x14ac:dyDescent="0.2">
      <c r="E3551" s="47">
        <v>355</v>
      </c>
      <c r="F3551" s="47">
        <v>367</v>
      </c>
      <c r="G3551" s="47" t="s">
        <v>253</v>
      </c>
      <c r="H3551" s="47" t="s">
        <v>362</v>
      </c>
      <c r="I3551" s="47" t="s">
        <v>762</v>
      </c>
      <c r="J3551" s="533">
        <v>60000061</v>
      </c>
      <c r="K3551" s="14" t="s">
        <v>59</v>
      </c>
      <c r="L3551" s="14" t="s">
        <v>31</v>
      </c>
      <c r="M3551" s="45">
        <v>3551</v>
      </c>
      <c r="N3551" s="45">
        <v>1</v>
      </c>
      <c r="O3551" s="48">
        <v>7177.29</v>
      </c>
      <c r="Q3551" s="12">
        <v>0</v>
      </c>
      <c r="R3551" s="46">
        <v>6679.22</v>
      </c>
      <c r="T3551" s="59">
        <v>0</v>
      </c>
      <c r="U3551" s="14">
        <v>0</v>
      </c>
      <c r="V3551" s="59" t="s">
        <v>150</v>
      </c>
      <c r="X3551" s="46">
        <v>0</v>
      </c>
      <c r="Y3551" s="46">
        <v>0</v>
      </c>
      <c r="Z3551" s="46">
        <v>0</v>
      </c>
      <c r="AA3551" s="46">
        <v>0</v>
      </c>
      <c r="AB3551" s="46">
        <v>0</v>
      </c>
      <c r="AC3551" s="46">
        <v>0</v>
      </c>
      <c r="AD3551" s="46">
        <v>0</v>
      </c>
      <c r="AE3551" s="46">
        <v>0</v>
      </c>
      <c r="AF3551" s="46">
        <v>0</v>
      </c>
      <c r="AG3551" s="46">
        <v>1678.17</v>
      </c>
      <c r="AH3551" s="46">
        <v>1678.17</v>
      </c>
      <c r="AI3551" s="46">
        <v>15124.73</v>
      </c>
      <c r="AJ3551" s="46">
        <v>7457.44</v>
      </c>
      <c r="AK3551" s="46">
        <v>6959.52</v>
      </c>
      <c r="AL3551" s="46">
        <v>7177.29</v>
      </c>
      <c r="AM3551" s="46">
        <v>0</v>
      </c>
    </row>
    <row r="3552" spans="5:39" x14ac:dyDescent="0.2">
      <c r="E3552" s="47">
        <v>355</v>
      </c>
      <c r="F3552" s="47">
        <v>367</v>
      </c>
      <c r="G3552" s="47" t="s">
        <v>253</v>
      </c>
      <c r="H3552" s="47" t="s">
        <v>362</v>
      </c>
      <c r="I3552" s="47" t="s">
        <v>762</v>
      </c>
      <c r="J3552" s="533">
        <v>60000061</v>
      </c>
      <c r="K3552" s="14" t="s">
        <v>37</v>
      </c>
      <c r="L3552" s="14" t="s">
        <v>31</v>
      </c>
      <c r="M3552" s="45">
        <v>3552</v>
      </c>
      <c r="N3552" s="45">
        <v>1</v>
      </c>
      <c r="O3552" s="48">
        <v>29541.69</v>
      </c>
      <c r="P3552" s="48"/>
      <c r="Q3552" s="12">
        <v>0</v>
      </c>
      <c r="R3552" s="46">
        <v>5483.0050000000001</v>
      </c>
      <c r="T3552" s="59">
        <v>0</v>
      </c>
      <c r="U3552" s="14">
        <v>0</v>
      </c>
      <c r="V3552" s="59" t="s">
        <v>150</v>
      </c>
      <c r="Y3552" s="46">
        <v>0</v>
      </c>
      <c r="Z3552" s="46">
        <v>0</v>
      </c>
      <c r="AA3552" s="46">
        <v>0</v>
      </c>
      <c r="AB3552" s="46">
        <v>0</v>
      </c>
      <c r="AC3552" s="46">
        <v>0</v>
      </c>
      <c r="AD3552" s="46">
        <v>0</v>
      </c>
      <c r="AE3552" s="46">
        <v>0</v>
      </c>
      <c r="AF3552" s="46">
        <v>0</v>
      </c>
      <c r="AG3552" s="46">
        <v>0</v>
      </c>
      <c r="AH3552" s="46">
        <v>1678.17</v>
      </c>
      <c r="AI3552" s="46">
        <v>1678.17</v>
      </c>
      <c r="AJ3552" s="46">
        <v>0</v>
      </c>
      <c r="AK3552" s="46">
        <v>0</v>
      </c>
      <c r="AL3552" s="46">
        <v>29541.69</v>
      </c>
      <c r="AM3552" s="46">
        <v>7177.29</v>
      </c>
    </row>
    <row r="3553" spans="5:39" x14ac:dyDescent="0.2">
      <c r="E3553" s="47">
        <v>355</v>
      </c>
      <c r="F3553" s="47">
        <v>367</v>
      </c>
      <c r="G3553" s="47" t="s">
        <v>253</v>
      </c>
      <c r="H3553" s="47" t="s">
        <v>362</v>
      </c>
      <c r="I3553" s="47" t="s">
        <v>762</v>
      </c>
      <c r="J3553" s="533">
        <v>60000061</v>
      </c>
      <c r="K3553" s="14" t="s">
        <v>65</v>
      </c>
      <c r="L3553" s="14" t="s">
        <v>31</v>
      </c>
      <c r="M3553" s="45">
        <v>3553</v>
      </c>
      <c r="N3553" s="45">
        <v>1</v>
      </c>
      <c r="O3553" s="52">
        <v>7177.29</v>
      </c>
      <c r="P3553" s="48">
        <v>7177.29</v>
      </c>
      <c r="Q3553" s="12">
        <v>0</v>
      </c>
      <c r="R3553" s="46">
        <v>1196.2149999999999</v>
      </c>
      <c r="T3553" s="59">
        <v>0</v>
      </c>
      <c r="U3553" s="14">
        <v>0</v>
      </c>
      <c r="V3553" s="59" t="s">
        <v>150</v>
      </c>
      <c r="X3553" s="46">
        <v>0</v>
      </c>
      <c r="Y3553" s="46">
        <v>0</v>
      </c>
      <c r="Z3553" s="46">
        <v>0</v>
      </c>
      <c r="AA3553" s="46">
        <v>0</v>
      </c>
      <c r="AB3553" s="46">
        <v>0</v>
      </c>
      <c r="AC3553" s="46">
        <v>0</v>
      </c>
      <c r="AD3553" s="46">
        <v>0</v>
      </c>
      <c r="AE3553" s="46">
        <v>0</v>
      </c>
      <c r="AF3553" s="46">
        <v>0</v>
      </c>
      <c r="AG3553" s="46">
        <v>0</v>
      </c>
      <c r="AH3553" s="46">
        <v>0</v>
      </c>
      <c r="AI3553" s="46">
        <v>0</v>
      </c>
      <c r="AJ3553" s="46">
        <v>0</v>
      </c>
      <c r="AK3553" s="46">
        <v>0</v>
      </c>
      <c r="AL3553" s="46">
        <v>7177.29</v>
      </c>
      <c r="AM3553" s="46">
        <v>0</v>
      </c>
    </row>
    <row r="3554" spans="5:39" x14ac:dyDescent="0.2">
      <c r="E3554" s="47">
        <v>355</v>
      </c>
      <c r="F3554" s="47">
        <v>367</v>
      </c>
      <c r="G3554" s="47" t="s">
        <v>253</v>
      </c>
      <c r="H3554" s="47" t="s">
        <v>362</v>
      </c>
      <c r="I3554" s="47" t="s">
        <v>762</v>
      </c>
      <c r="J3554" s="533">
        <v>60000061</v>
      </c>
      <c r="K3554" s="14" t="s">
        <v>64</v>
      </c>
      <c r="L3554" s="14" t="s">
        <v>57</v>
      </c>
      <c r="M3554" s="45">
        <v>3554</v>
      </c>
      <c r="N3554" s="45">
        <v>1</v>
      </c>
      <c r="O3554" s="46">
        <v>0</v>
      </c>
      <c r="Q3554" s="12">
        <v>0</v>
      </c>
      <c r="T3554" s="59">
        <v>0</v>
      </c>
      <c r="U3554" s="14">
        <v>0</v>
      </c>
      <c r="V3554" s="59" t="s">
        <v>150</v>
      </c>
      <c r="X3554" s="46">
        <v>0</v>
      </c>
      <c r="Y3554" s="46">
        <v>0</v>
      </c>
      <c r="Z3554" s="46">
        <v>0</v>
      </c>
      <c r="AA3554" s="46">
        <v>0</v>
      </c>
      <c r="AB3554" s="46">
        <v>0</v>
      </c>
      <c r="AC3554" s="46">
        <v>0</v>
      </c>
      <c r="AD3554" s="46">
        <v>0</v>
      </c>
      <c r="AE3554" s="46">
        <v>0</v>
      </c>
      <c r="AF3554" s="46">
        <v>0</v>
      </c>
      <c r="AG3554" s="46">
        <v>1678.17</v>
      </c>
      <c r="AH3554" s="46">
        <v>1678.17</v>
      </c>
      <c r="AI3554" s="46">
        <v>1678.17</v>
      </c>
      <c r="AJ3554" s="46">
        <v>3356.34</v>
      </c>
      <c r="AK3554" s="46">
        <v>5034.51</v>
      </c>
      <c r="AL3554" s="46">
        <v>0</v>
      </c>
      <c r="AM3554" s="46">
        <v>0</v>
      </c>
    </row>
    <row r="3555" spans="5:39" x14ac:dyDescent="0.2">
      <c r="E3555" s="47">
        <v>355</v>
      </c>
      <c r="F3555" s="47">
        <v>367</v>
      </c>
      <c r="G3555" s="47" t="s">
        <v>253</v>
      </c>
      <c r="H3555" s="47" t="s">
        <v>362</v>
      </c>
      <c r="I3555" s="47" t="s">
        <v>762</v>
      </c>
      <c r="J3555" s="533">
        <v>60000061</v>
      </c>
      <c r="K3555" s="14" t="s">
        <v>64</v>
      </c>
      <c r="L3555" s="14" t="s">
        <v>54</v>
      </c>
      <c r="M3555" s="45">
        <v>3555</v>
      </c>
      <c r="N3555" s="45">
        <v>1</v>
      </c>
      <c r="O3555" s="46">
        <v>6331.2900000000045</v>
      </c>
      <c r="Q3555" s="12">
        <v>0</v>
      </c>
      <c r="T3555" s="59">
        <v>0</v>
      </c>
      <c r="U3555" s="14">
        <v>0</v>
      </c>
      <c r="V3555" s="59" t="s">
        <v>150</v>
      </c>
      <c r="X3555" s="46">
        <v>0</v>
      </c>
      <c r="Y3555" s="46">
        <v>0</v>
      </c>
      <c r="Z3555" s="46">
        <v>0</v>
      </c>
      <c r="AA3555" s="46">
        <v>0</v>
      </c>
      <c r="AB3555" s="46">
        <v>0</v>
      </c>
      <c r="AC3555" s="46">
        <v>0</v>
      </c>
      <c r="AD3555" s="46">
        <v>0</v>
      </c>
      <c r="AE3555" s="46">
        <v>0</v>
      </c>
      <c r="AF3555" s="46">
        <v>0</v>
      </c>
      <c r="AG3555" s="46">
        <v>0</v>
      </c>
      <c r="AH3555" s="46">
        <v>0</v>
      </c>
      <c r="AI3555" s="46">
        <v>13446.56</v>
      </c>
      <c r="AJ3555" s="46">
        <v>18943.830000000002</v>
      </c>
      <c r="AK3555" s="46">
        <v>23943.18</v>
      </c>
      <c r="AL3555" s="46">
        <v>6331.2900000000045</v>
      </c>
      <c r="AM3555" s="46">
        <v>0</v>
      </c>
    </row>
    <row r="3556" spans="5:39" x14ac:dyDescent="0.2">
      <c r="E3556" s="47">
        <v>355</v>
      </c>
      <c r="F3556" s="47">
        <v>367</v>
      </c>
      <c r="G3556" s="47" t="s">
        <v>253</v>
      </c>
      <c r="H3556" s="47" t="s">
        <v>362</v>
      </c>
      <c r="I3556" s="47" t="s">
        <v>762</v>
      </c>
      <c r="J3556" s="533">
        <v>60000061</v>
      </c>
      <c r="K3556" s="14" t="s">
        <v>64</v>
      </c>
      <c r="L3556" s="14" t="s">
        <v>58</v>
      </c>
      <c r="M3556" s="45">
        <v>3556</v>
      </c>
      <c r="N3556" s="45">
        <v>1</v>
      </c>
      <c r="O3556" s="46">
        <v>845.99999999999636</v>
      </c>
      <c r="Q3556" s="12">
        <v>0</v>
      </c>
      <c r="T3556" s="59">
        <v>0</v>
      </c>
      <c r="U3556" s="14">
        <v>0</v>
      </c>
      <c r="V3556" s="59" t="s">
        <v>150</v>
      </c>
      <c r="X3556" s="46">
        <v>0</v>
      </c>
      <c r="Y3556" s="46">
        <v>0</v>
      </c>
      <c r="Z3556" s="46">
        <v>0</v>
      </c>
      <c r="AA3556" s="46">
        <v>0</v>
      </c>
      <c r="AB3556" s="46">
        <v>0</v>
      </c>
      <c r="AC3556" s="46">
        <v>0</v>
      </c>
      <c r="AD3556" s="46">
        <v>0</v>
      </c>
      <c r="AE3556" s="46">
        <v>0</v>
      </c>
      <c r="AF3556" s="46">
        <v>0</v>
      </c>
      <c r="AG3556" s="46">
        <v>0</v>
      </c>
      <c r="AH3556" s="46">
        <v>0</v>
      </c>
      <c r="AI3556" s="46">
        <v>0</v>
      </c>
      <c r="AJ3556" s="46">
        <v>281.99999999999636</v>
      </c>
      <c r="AK3556" s="46">
        <v>564</v>
      </c>
      <c r="AL3556" s="46">
        <v>845.99999999999636</v>
      </c>
      <c r="AM3556" s="46">
        <v>0</v>
      </c>
    </row>
    <row r="3557" spans="5:39" x14ac:dyDescent="0.2">
      <c r="E3557" s="47">
        <v>355</v>
      </c>
      <c r="F3557" s="47">
        <v>367</v>
      </c>
      <c r="G3557" s="47" t="s">
        <v>253</v>
      </c>
      <c r="H3557" s="47" t="s">
        <v>362</v>
      </c>
      <c r="I3557" s="47" t="s">
        <v>762</v>
      </c>
      <c r="J3557" s="533">
        <v>60000061</v>
      </c>
      <c r="K3557" s="14" t="s">
        <v>67</v>
      </c>
      <c r="L3557" s="14" t="s">
        <v>67</v>
      </c>
      <c r="M3557" s="45">
        <v>3557</v>
      </c>
      <c r="N3557" s="45">
        <v>1</v>
      </c>
      <c r="O3557" s="53">
        <v>0</v>
      </c>
      <c r="P3557" s="54">
        <v>0</v>
      </c>
      <c r="Q3557" s="55">
        <v>0</v>
      </c>
      <c r="R3557" s="56">
        <v>0</v>
      </c>
      <c r="S3557" s="57">
        <v>0</v>
      </c>
      <c r="T3557" s="60">
        <v>0</v>
      </c>
      <c r="U3557" s="14">
        <v>0</v>
      </c>
      <c r="V3557" s="60" t="s">
        <v>150</v>
      </c>
      <c r="Y3557" s="46">
        <v>0</v>
      </c>
      <c r="Z3557" s="46">
        <v>0</v>
      </c>
      <c r="AA3557" s="46">
        <v>0</v>
      </c>
      <c r="AB3557" s="46">
        <v>0</v>
      </c>
      <c r="AC3557" s="46">
        <v>0</v>
      </c>
      <c r="AD3557" s="46">
        <v>0</v>
      </c>
      <c r="AE3557" s="46">
        <v>0</v>
      </c>
      <c r="AF3557" s="46">
        <v>0</v>
      </c>
      <c r="AG3557" s="46">
        <v>0</v>
      </c>
      <c r="AH3557" s="46">
        <v>0</v>
      </c>
      <c r="AI3557" s="46">
        <v>0</v>
      </c>
      <c r="AJ3557" s="46">
        <v>0</v>
      </c>
      <c r="AK3557" s="46">
        <v>0</v>
      </c>
      <c r="AL3557" s="46">
        <v>0</v>
      </c>
      <c r="AM3557" s="46">
        <v>0</v>
      </c>
    </row>
    <row r="3558" spans="5:39" x14ac:dyDescent="0.2">
      <c r="E3558" s="14">
        <v>356</v>
      </c>
      <c r="F3558" s="14">
        <v>368</v>
      </c>
      <c r="G3558" s="14" t="s">
        <v>253</v>
      </c>
      <c r="H3558" s="14" t="s">
        <v>339</v>
      </c>
      <c r="I3558" s="14" t="s">
        <v>763</v>
      </c>
      <c r="J3558" s="531">
        <v>60000062</v>
      </c>
      <c r="K3558" s="14" t="s">
        <v>59</v>
      </c>
      <c r="L3558" s="14" t="s">
        <v>57</v>
      </c>
      <c r="M3558" s="45">
        <v>3558</v>
      </c>
      <c r="N3558" s="45">
        <v>1</v>
      </c>
      <c r="O3558" s="46">
        <v>1732.64</v>
      </c>
      <c r="Q3558" s="12" t="s">
        <v>405</v>
      </c>
      <c r="T3558" s="59" t="s">
        <v>74</v>
      </c>
      <c r="U3558" s="14">
        <v>0</v>
      </c>
      <c r="V3558" s="59" t="s">
        <v>175</v>
      </c>
      <c r="Y3558" s="46">
        <v>0</v>
      </c>
      <c r="Z3558" s="46">
        <v>0</v>
      </c>
      <c r="AA3558" s="46">
        <v>0</v>
      </c>
      <c r="AB3558" s="46">
        <v>0</v>
      </c>
      <c r="AC3558" s="46">
        <v>0</v>
      </c>
      <c r="AD3558" s="46">
        <v>0</v>
      </c>
      <c r="AE3558" s="46">
        <v>0</v>
      </c>
      <c r="AF3558" s="46">
        <v>0</v>
      </c>
      <c r="AG3558" s="46">
        <v>1732.64</v>
      </c>
      <c r="AH3558" s="46">
        <v>1732.64</v>
      </c>
      <c r="AI3558" s="46">
        <v>1732.64</v>
      </c>
      <c r="AJ3558" s="46">
        <v>1732.64</v>
      </c>
      <c r="AK3558" s="46">
        <v>1732.64</v>
      </c>
      <c r="AL3558" s="46">
        <v>1732.64</v>
      </c>
      <c r="AM3558" s="46">
        <v>0</v>
      </c>
    </row>
    <row r="3559" spans="5:39" x14ac:dyDescent="0.2">
      <c r="E3559" s="47">
        <v>356</v>
      </c>
      <c r="F3559" s="47">
        <v>368</v>
      </c>
      <c r="G3559" s="47" t="s">
        <v>253</v>
      </c>
      <c r="H3559" s="47" t="s">
        <v>339</v>
      </c>
      <c r="I3559" s="47" t="s">
        <v>763</v>
      </c>
      <c r="J3559" s="533">
        <v>60000062</v>
      </c>
      <c r="K3559" s="14" t="s">
        <v>59</v>
      </c>
      <c r="L3559" s="14" t="s">
        <v>54</v>
      </c>
      <c r="M3559" s="45">
        <v>3559</v>
      </c>
      <c r="N3559" s="45">
        <v>1</v>
      </c>
      <c r="O3559" s="46">
        <v>5862.5599999999995</v>
      </c>
      <c r="Q3559" s="12" t="s">
        <v>405</v>
      </c>
      <c r="T3559" s="59" t="s">
        <v>74</v>
      </c>
      <c r="U3559" s="14">
        <v>16</v>
      </c>
      <c r="V3559" s="59" t="s">
        <v>175</v>
      </c>
      <c r="Y3559" s="46">
        <v>0</v>
      </c>
      <c r="Z3559" s="46">
        <v>0</v>
      </c>
      <c r="AA3559" s="46">
        <v>0</v>
      </c>
      <c r="AB3559" s="46">
        <v>0</v>
      </c>
      <c r="AC3559" s="46">
        <v>0</v>
      </c>
      <c r="AD3559" s="46">
        <v>0</v>
      </c>
      <c r="AE3559" s="46">
        <v>0</v>
      </c>
      <c r="AF3559" s="46">
        <v>0</v>
      </c>
      <c r="AG3559" s="46">
        <v>0</v>
      </c>
      <c r="AH3559" s="46">
        <v>0</v>
      </c>
      <c r="AI3559" s="46">
        <v>11451.48</v>
      </c>
      <c r="AJ3559" s="46">
        <v>4788.99</v>
      </c>
      <c r="AK3559" s="46">
        <v>5862.49</v>
      </c>
      <c r="AL3559" s="46">
        <v>5862.5599999999995</v>
      </c>
      <c r="AM3559" s="46">
        <v>0</v>
      </c>
    </row>
    <row r="3560" spans="5:39" x14ac:dyDescent="0.2">
      <c r="E3560" s="47">
        <v>356</v>
      </c>
      <c r="F3560" s="47">
        <v>368</v>
      </c>
      <c r="G3560" s="47" t="s">
        <v>253</v>
      </c>
      <c r="H3560" s="47" t="s">
        <v>339</v>
      </c>
      <c r="I3560" s="47" t="s">
        <v>763</v>
      </c>
      <c r="J3560" s="533">
        <v>60000062</v>
      </c>
      <c r="K3560" s="14" t="s">
        <v>59</v>
      </c>
      <c r="L3560" s="14" t="s">
        <v>58</v>
      </c>
      <c r="M3560" s="45">
        <v>3560</v>
      </c>
      <c r="N3560" s="45">
        <v>1</v>
      </c>
      <c r="O3560" s="46">
        <v>282</v>
      </c>
      <c r="Q3560" s="12" t="s">
        <v>405</v>
      </c>
      <c r="T3560" s="59" t="s">
        <v>74</v>
      </c>
      <c r="U3560" s="14">
        <v>0</v>
      </c>
      <c r="V3560" s="59" t="s">
        <v>175</v>
      </c>
      <c r="Y3560" s="46">
        <v>0</v>
      </c>
      <c r="Z3560" s="46">
        <v>0</v>
      </c>
      <c r="AA3560" s="46">
        <v>0</v>
      </c>
      <c r="AB3560" s="46">
        <v>0</v>
      </c>
      <c r="AC3560" s="46">
        <v>0</v>
      </c>
      <c r="AD3560" s="46">
        <v>0</v>
      </c>
      <c r="AE3560" s="46">
        <v>0</v>
      </c>
      <c r="AF3560" s="46">
        <v>0</v>
      </c>
      <c r="AG3560" s="46">
        <v>0</v>
      </c>
      <c r="AH3560" s="46">
        <v>0</v>
      </c>
      <c r="AI3560" s="46">
        <v>0</v>
      </c>
      <c r="AJ3560" s="46">
        <v>282</v>
      </c>
      <c r="AK3560" s="46">
        <v>282</v>
      </c>
      <c r="AL3560" s="46">
        <v>282</v>
      </c>
      <c r="AM3560" s="46">
        <v>0</v>
      </c>
    </row>
    <row r="3561" spans="5:39" x14ac:dyDescent="0.2">
      <c r="E3561" s="47">
        <v>356</v>
      </c>
      <c r="F3561" s="47">
        <v>368</v>
      </c>
      <c r="G3561" s="47" t="s">
        <v>253</v>
      </c>
      <c r="H3561" s="47" t="s">
        <v>339</v>
      </c>
      <c r="I3561" s="47" t="s">
        <v>763</v>
      </c>
      <c r="J3561" s="533">
        <v>60000062</v>
      </c>
      <c r="K3561" s="14" t="s">
        <v>59</v>
      </c>
      <c r="L3561" s="14" t="s">
        <v>31</v>
      </c>
      <c r="M3561" s="45">
        <v>3561</v>
      </c>
      <c r="N3561" s="45">
        <v>1</v>
      </c>
      <c r="O3561" s="48">
        <v>7877.2</v>
      </c>
      <c r="Q3561" s="12" t="s">
        <v>405</v>
      </c>
      <c r="R3561" s="46">
        <v>6534.56</v>
      </c>
      <c r="T3561" s="59" t="s">
        <v>74</v>
      </c>
      <c r="U3561" s="14">
        <v>0</v>
      </c>
      <c r="V3561" s="59" t="s">
        <v>175</v>
      </c>
      <c r="X3561" s="46">
        <v>0</v>
      </c>
      <c r="Y3561" s="46">
        <v>0</v>
      </c>
      <c r="Z3561" s="46">
        <v>0</v>
      </c>
      <c r="AA3561" s="46">
        <v>0</v>
      </c>
      <c r="AB3561" s="46">
        <v>0</v>
      </c>
      <c r="AC3561" s="46">
        <v>0</v>
      </c>
      <c r="AD3561" s="46">
        <v>0</v>
      </c>
      <c r="AE3561" s="46">
        <v>0</v>
      </c>
      <c r="AF3561" s="46">
        <v>0</v>
      </c>
      <c r="AG3561" s="46">
        <v>1732.64</v>
      </c>
      <c r="AH3561" s="46">
        <v>1732.64</v>
      </c>
      <c r="AI3561" s="46">
        <v>13184.119999999999</v>
      </c>
      <c r="AJ3561" s="46">
        <v>6803.63</v>
      </c>
      <c r="AK3561" s="46">
        <v>7877.13</v>
      </c>
      <c r="AL3561" s="46">
        <v>7877.2</v>
      </c>
      <c r="AM3561" s="46">
        <v>0</v>
      </c>
    </row>
    <row r="3562" spans="5:39" x14ac:dyDescent="0.2">
      <c r="E3562" s="47">
        <v>356</v>
      </c>
      <c r="F3562" s="47">
        <v>368</v>
      </c>
      <c r="G3562" s="47" t="s">
        <v>253</v>
      </c>
      <c r="H3562" s="47" t="s">
        <v>339</v>
      </c>
      <c r="I3562" s="47" t="s">
        <v>763</v>
      </c>
      <c r="J3562" s="533">
        <v>60000062</v>
      </c>
      <c r="K3562" s="14" t="s">
        <v>37</v>
      </c>
      <c r="L3562" s="14" t="s">
        <v>31</v>
      </c>
      <c r="M3562" s="45">
        <v>3562</v>
      </c>
      <c r="N3562" s="45">
        <v>1</v>
      </c>
      <c r="O3562" s="48">
        <v>16650</v>
      </c>
      <c r="P3562" s="48"/>
      <c r="Q3562" s="12" t="s">
        <v>405</v>
      </c>
      <c r="R3562" s="46">
        <v>2775</v>
      </c>
      <c r="T3562" s="59" t="s">
        <v>74</v>
      </c>
      <c r="U3562" s="14">
        <v>0</v>
      </c>
      <c r="V3562" s="59" t="s">
        <v>175</v>
      </c>
      <c r="Y3562" s="46">
        <v>0</v>
      </c>
      <c r="Z3562" s="46">
        <v>0</v>
      </c>
      <c r="AA3562" s="46">
        <v>0</v>
      </c>
      <c r="AB3562" s="46">
        <v>0</v>
      </c>
      <c r="AC3562" s="46">
        <v>0</v>
      </c>
      <c r="AD3562" s="46">
        <v>0</v>
      </c>
      <c r="AE3562" s="46">
        <v>0</v>
      </c>
      <c r="AF3562" s="46">
        <v>0</v>
      </c>
      <c r="AG3562" s="46">
        <v>0</v>
      </c>
      <c r="AH3562" s="46">
        <v>0</v>
      </c>
      <c r="AI3562" s="46">
        <v>0</v>
      </c>
      <c r="AJ3562" s="46">
        <v>0</v>
      </c>
      <c r="AK3562" s="46">
        <v>0</v>
      </c>
      <c r="AL3562" s="46">
        <v>16650</v>
      </c>
      <c r="AM3562" s="46">
        <v>4511.4720000000007</v>
      </c>
    </row>
    <row r="3563" spans="5:39" x14ac:dyDescent="0.2">
      <c r="E3563" s="47">
        <v>356</v>
      </c>
      <c r="F3563" s="47">
        <v>368</v>
      </c>
      <c r="G3563" s="47" t="s">
        <v>253</v>
      </c>
      <c r="H3563" s="47" t="s">
        <v>339</v>
      </c>
      <c r="I3563" s="47" t="s">
        <v>763</v>
      </c>
      <c r="J3563" s="533">
        <v>60000062</v>
      </c>
      <c r="K3563" s="14" t="s">
        <v>65</v>
      </c>
      <c r="L3563" s="14" t="s">
        <v>31</v>
      </c>
      <c r="M3563" s="45">
        <v>3563</v>
      </c>
      <c r="N3563" s="45">
        <v>1</v>
      </c>
      <c r="O3563" s="52">
        <v>22557.359999999997</v>
      </c>
      <c r="P3563" s="48">
        <v>4511.4720000000007</v>
      </c>
      <c r="Q3563" s="12" t="s">
        <v>405</v>
      </c>
      <c r="R3563" s="46">
        <v>3759.5599999999995</v>
      </c>
      <c r="T3563" s="59" t="s">
        <v>74</v>
      </c>
      <c r="U3563" s="14">
        <v>0</v>
      </c>
      <c r="V3563" s="59" t="s">
        <v>175</v>
      </c>
      <c r="X3563" s="46">
        <v>0</v>
      </c>
      <c r="Y3563" s="46">
        <v>0</v>
      </c>
      <c r="Z3563" s="46">
        <v>0</v>
      </c>
      <c r="AA3563" s="46">
        <v>0</v>
      </c>
      <c r="AB3563" s="46">
        <v>0</v>
      </c>
      <c r="AC3563" s="46">
        <v>0</v>
      </c>
      <c r="AD3563" s="46">
        <v>0</v>
      </c>
      <c r="AE3563" s="46">
        <v>0</v>
      </c>
      <c r="AF3563" s="46">
        <v>0</v>
      </c>
      <c r="AG3563" s="46">
        <v>0</v>
      </c>
      <c r="AH3563" s="46">
        <v>0</v>
      </c>
      <c r="AI3563" s="46">
        <v>0</v>
      </c>
      <c r="AJ3563" s="46">
        <v>6803.0299999999979</v>
      </c>
      <c r="AK3563" s="46">
        <v>7877.13</v>
      </c>
      <c r="AL3563" s="46">
        <v>7877.2</v>
      </c>
      <c r="AM3563" s="46">
        <v>3.637978807091713E-12</v>
      </c>
    </row>
    <row r="3564" spans="5:39" x14ac:dyDescent="0.2">
      <c r="E3564" s="47">
        <v>356</v>
      </c>
      <c r="F3564" s="47">
        <v>368</v>
      </c>
      <c r="G3564" s="47" t="s">
        <v>253</v>
      </c>
      <c r="H3564" s="47" t="s">
        <v>339</v>
      </c>
      <c r="I3564" s="47" t="s">
        <v>763</v>
      </c>
      <c r="J3564" s="533">
        <v>60000062</v>
      </c>
      <c r="K3564" s="14" t="s">
        <v>64</v>
      </c>
      <c r="L3564" s="14" t="s">
        <v>57</v>
      </c>
      <c r="M3564" s="45">
        <v>3564</v>
      </c>
      <c r="N3564" s="45">
        <v>1</v>
      </c>
      <c r="O3564" s="46">
        <v>0</v>
      </c>
      <c r="Q3564" s="12" t="s">
        <v>405</v>
      </c>
      <c r="T3564" s="59" t="s">
        <v>74</v>
      </c>
      <c r="U3564" s="14">
        <v>0</v>
      </c>
      <c r="V3564" s="59" t="s">
        <v>175</v>
      </c>
      <c r="X3564" s="46">
        <v>0</v>
      </c>
      <c r="Y3564" s="46">
        <v>0</v>
      </c>
      <c r="Z3564" s="46">
        <v>0</v>
      </c>
      <c r="AA3564" s="46">
        <v>0</v>
      </c>
      <c r="AB3564" s="46">
        <v>0</v>
      </c>
      <c r="AC3564" s="46">
        <v>0</v>
      </c>
      <c r="AD3564" s="46">
        <v>0</v>
      </c>
      <c r="AE3564" s="46">
        <v>0</v>
      </c>
      <c r="AF3564" s="46">
        <v>0</v>
      </c>
      <c r="AG3564" s="46">
        <v>1732.64</v>
      </c>
      <c r="AH3564" s="46">
        <v>3465.28</v>
      </c>
      <c r="AI3564" s="46">
        <v>5197.92</v>
      </c>
      <c r="AJ3564" s="46">
        <v>6930.56</v>
      </c>
      <c r="AK3564" s="46">
        <v>8663.2000000000007</v>
      </c>
      <c r="AL3564" s="46">
        <v>0</v>
      </c>
      <c r="AM3564" s="46">
        <v>0</v>
      </c>
    </row>
    <row r="3565" spans="5:39" x14ac:dyDescent="0.2">
      <c r="E3565" s="47">
        <v>356</v>
      </c>
      <c r="F3565" s="47">
        <v>368</v>
      </c>
      <c r="G3565" s="47" t="s">
        <v>253</v>
      </c>
      <c r="H3565" s="47" t="s">
        <v>339</v>
      </c>
      <c r="I3565" s="47" t="s">
        <v>763</v>
      </c>
      <c r="J3565" s="533">
        <v>60000062</v>
      </c>
      <c r="K3565" s="14" t="s">
        <v>64</v>
      </c>
      <c r="L3565" s="14" t="s">
        <v>54</v>
      </c>
      <c r="M3565" s="45">
        <v>3565</v>
      </c>
      <c r="N3565" s="45">
        <v>1</v>
      </c>
      <c r="O3565" s="46">
        <v>21711.359999999997</v>
      </c>
      <c r="Q3565" s="12" t="s">
        <v>405</v>
      </c>
      <c r="T3565" s="59" t="s">
        <v>74</v>
      </c>
      <c r="U3565" s="14">
        <v>0</v>
      </c>
      <c r="V3565" s="59" t="s">
        <v>175</v>
      </c>
      <c r="X3565" s="46">
        <v>0</v>
      </c>
      <c r="Y3565" s="46">
        <v>0</v>
      </c>
      <c r="Z3565" s="46">
        <v>0</v>
      </c>
      <c r="AA3565" s="46">
        <v>0</v>
      </c>
      <c r="AB3565" s="46">
        <v>0</v>
      </c>
      <c r="AC3565" s="46">
        <v>0</v>
      </c>
      <c r="AD3565" s="46">
        <v>0</v>
      </c>
      <c r="AE3565" s="46">
        <v>0</v>
      </c>
      <c r="AF3565" s="46">
        <v>0</v>
      </c>
      <c r="AG3565" s="46">
        <v>0</v>
      </c>
      <c r="AH3565" s="46">
        <v>0</v>
      </c>
      <c r="AI3565" s="46">
        <v>11451.48</v>
      </c>
      <c r="AJ3565" s="46">
        <v>16240.47</v>
      </c>
      <c r="AK3565" s="46">
        <v>22102.959999999999</v>
      </c>
      <c r="AL3565" s="46">
        <v>21711.359999999997</v>
      </c>
      <c r="AM3565" s="46">
        <v>17199.887999999995</v>
      </c>
    </row>
    <row r="3566" spans="5:39" x14ac:dyDescent="0.2">
      <c r="E3566" s="47">
        <v>356</v>
      </c>
      <c r="F3566" s="47">
        <v>368</v>
      </c>
      <c r="G3566" s="47" t="s">
        <v>253</v>
      </c>
      <c r="H3566" s="47" t="s">
        <v>339</v>
      </c>
      <c r="I3566" s="47" t="s">
        <v>763</v>
      </c>
      <c r="J3566" s="533">
        <v>60000062</v>
      </c>
      <c r="K3566" s="14" t="s">
        <v>64</v>
      </c>
      <c r="L3566" s="14" t="s">
        <v>58</v>
      </c>
      <c r="M3566" s="45">
        <v>3566</v>
      </c>
      <c r="N3566" s="45">
        <v>1</v>
      </c>
      <c r="O3566" s="46">
        <v>846.00000000000364</v>
      </c>
      <c r="Q3566" s="12" t="s">
        <v>405</v>
      </c>
      <c r="T3566" s="59" t="s">
        <v>74</v>
      </c>
      <c r="U3566" s="14">
        <v>0</v>
      </c>
      <c r="V3566" s="59" t="s">
        <v>175</v>
      </c>
      <c r="X3566" s="46">
        <v>0</v>
      </c>
      <c r="Y3566" s="46">
        <v>0</v>
      </c>
      <c r="Z3566" s="46">
        <v>0</v>
      </c>
      <c r="AA3566" s="46">
        <v>0</v>
      </c>
      <c r="AB3566" s="46">
        <v>0</v>
      </c>
      <c r="AC3566" s="46">
        <v>0</v>
      </c>
      <c r="AD3566" s="46">
        <v>0</v>
      </c>
      <c r="AE3566" s="46">
        <v>0</v>
      </c>
      <c r="AF3566" s="46">
        <v>0</v>
      </c>
      <c r="AG3566" s="46">
        <v>0</v>
      </c>
      <c r="AH3566" s="46">
        <v>0</v>
      </c>
      <c r="AI3566" s="46">
        <v>0</v>
      </c>
      <c r="AJ3566" s="46">
        <v>281.99999999999818</v>
      </c>
      <c r="AK3566" s="46">
        <v>564</v>
      </c>
      <c r="AL3566" s="46">
        <v>846.00000000000364</v>
      </c>
      <c r="AM3566" s="46">
        <v>846.00000000000364</v>
      </c>
    </row>
    <row r="3567" spans="5:39" x14ac:dyDescent="0.2">
      <c r="E3567" s="47">
        <v>356</v>
      </c>
      <c r="F3567" s="47">
        <v>368</v>
      </c>
      <c r="G3567" s="47" t="s">
        <v>253</v>
      </c>
      <c r="H3567" s="47" t="s">
        <v>339</v>
      </c>
      <c r="I3567" s="47" t="s">
        <v>763</v>
      </c>
      <c r="J3567" s="533">
        <v>60000062</v>
      </c>
      <c r="K3567" s="14" t="s">
        <v>67</v>
      </c>
      <c r="L3567" s="14" t="s">
        <v>67</v>
      </c>
      <c r="M3567" s="45">
        <v>3567</v>
      </c>
      <c r="N3567" s="45">
        <v>1</v>
      </c>
      <c r="O3567" s="53">
        <v>27.571418375206122</v>
      </c>
      <c r="P3567" s="54">
        <v>17.571418375206122</v>
      </c>
      <c r="Q3567" s="55" t="s">
        <v>405</v>
      </c>
      <c r="R3567" s="56">
        <v>3.45200901055312</v>
      </c>
      <c r="S3567" s="57" t="s">
        <v>370</v>
      </c>
      <c r="T3567" s="60" t="s">
        <v>74</v>
      </c>
      <c r="U3567" s="14">
        <v>0</v>
      </c>
      <c r="V3567" s="60" t="s">
        <v>175</v>
      </c>
      <c r="Y3567" s="46">
        <v>27.571418375206122</v>
      </c>
      <c r="Z3567" s="46">
        <v>27.571418375206122</v>
      </c>
      <c r="AA3567" s="46">
        <v>27.571418375206122</v>
      </c>
      <c r="AB3567" s="46">
        <v>27.571418375206122</v>
      </c>
      <c r="AC3567" s="46">
        <v>27.571418375206122</v>
      </c>
      <c r="AD3567" s="46">
        <v>27.571418375206122</v>
      </c>
      <c r="AE3567" s="46">
        <v>27.571418375206122</v>
      </c>
      <c r="AF3567" s="46">
        <v>27.571418375206122</v>
      </c>
      <c r="AG3567" s="46">
        <v>27.571418375206122</v>
      </c>
      <c r="AH3567" s="46">
        <v>27.571418375206122</v>
      </c>
      <c r="AI3567" s="46">
        <v>27.571418375206122</v>
      </c>
      <c r="AJ3567" s="46">
        <v>27.571418375206122</v>
      </c>
      <c r="AK3567" s="46">
        <v>27.571418375206122</v>
      </c>
      <c r="AL3567" s="46">
        <v>27.571418375206122</v>
      </c>
      <c r="AM3567" s="46">
        <v>27.571418375206122</v>
      </c>
    </row>
    <row r="3568" spans="5:39" x14ac:dyDescent="0.2">
      <c r="E3568" s="14">
        <v>357</v>
      </c>
      <c r="F3568" s="14">
        <v>369</v>
      </c>
      <c r="G3568" s="14" t="s">
        <v>253</v>
      </c>
      <c r="H3568" s="14" t="s">
        <v>640</v>
      </c>
      <c r="I3568" s="14" t="s">
        <v>764</v>
      </c>
      <c r="J3568" s="531">
        <v>60000063</v>
      </c>
      <c r="K3568" s="14" t="s">
        <v>59</v>
      </c>
      <c r="L3568" s="14" t="s">
        <v>57</v>
      </c>
      <c r="M3568" s="45">
        <v>3568</v>
      </c>
      <c r="N3568" s="45">
        <v>1</v>
      </c>
      <c r="O3568" s="46">
        <v>1719.02</v>
      </c>
      <c r="Q3568" s="12">
        <v>0</v>
      </c>
      <c r="T3568" s="59">
        <v>0</v>
      </c>
      <c r="U3568" s="14">
        <v>0</v>
      </c>
      <c r="V3568" s="59" t="s">
        <v>175</v>
      </c>
      <c r="Y3568" s="46">
        <v>0</v>
      </c>
      <c r="Z3568" s="46">
        <v>0</v>
      </c>
      <c r="AA3568" s="46">
        <v>0</v>
      </c>
      <c r="AB3568" s="46">
        <v>0</v>
      </c>
      <c r="AC3568" s="46">
        <v>0</v>
      </c>
      <c r="AD3568" s="46">
        <v>0</v>
      </c>
      <c r="AE3568" s="46">
        <v>0</v>
      </c>
      <c r="AF3568" s="46">
        <v>0</v>
      </c>
      <c r="AG3568" s="46">
        <v>1719.02</v>
      </c>
      <c r="AH3568" s="46">
        <v>1719.02</v>
      </c>
      <c r="AI3568" s="46">
        <v>1719.02</v>
      </c>
      <c r="AJ3568" s="46">
        <v>1719.02</v>
      </c>
      <c r="AK3568" s="46">
        <v>1719.02</v>
      </c>
      <c r="AL3568" s="46">
        <v>1719.02</v>
      </c>
      <c r="AM3568" s="46">
        <v>0</v>
      </c>
    </row>
    <row r="3569" spans="5:39" x14ac:dyDescent="0.2">
      <c r="E3569" s="47">
        <v>357</v>
      </c>
      <c r="F3569" s="47">
        <v>369</v>
      </c>
      <c r="G3569" s="47" t="s">
        <v>253</v>
      </c>
      <c r="H3569" s="47" t="s">
        <v>640</v>
      </c>
      <c r="I3569" s="47" t="s">
        <v>764</v>
      </c>
      <c r="J3569" s="533">
        <v>60000063</v>
      </c>
      <c r="K3569" s="14" t="s">
        <v>59</v>
      </c>
      <c r="L3569" s="14" t="s">
        <v>54</v>
      </c>
      <c r="M3569" s="45">
        <v>3569</v>
      </c>
      <c r="N3569" s="45">
        <v>1</v>
      </c>
      <c r="O3569" s="46">
        <v>6221.2000000000007</v>
      </c>
      <c r="Q3569" s="12">
        <v>0</v>
      </c>
      <c r="T3569" s="59">
        <v>0</v>
      </c>
      <c r="U3569" s="14">
        <v>0</v>
      </c>
      <c r="V3569" s="59" t="s">
        <v>175</v>
      </c>
      <c r="Y3569" s="46">
        <v>0</v>
      </c>
      <c r="Z3569" s="46">
        <v>0</v>
      </c>
      <c r="AA3569" s="46">
        <v>0</v>
      </c>
      <c r="AB3569" s="46">
        <v>0</v>
      </c>
      <c r="AC3569" s="46">
        <v>0</v>
      </c>
      <c r="AD3569" s="46">
        <v>0</v>
      </c>
      <c r="AE3569" s="46">
        <v>0</v>
      </c>
      <c r="AF3569" s="46">
        <v>0</v>
      </c>
      <c r="AG3569" s="46">
        <v>0</v>
      </c>
      <c r="AH3569" s="46">
        <v>0</v>
      </c>
      <c r="AI3569" s="46">
        <v>12071.25</v>
      </c>
      <c r="AJ3569" s="46">
        <v>6300.2300000000005</v>
      </c>
      <c r="AK3569" s="46">
        <v>5673.26</v>
      </c>
      <c r="AL3569" s="46">
        <v>6221.2000000000007</v>
      </c>
      <c r="AM3569" s="46">
        <v>0</v>
      </c>
    </row>
    <row r="3570" spans="5:39" x14ac:dyDescent="0.2">
      <c r="E3570" s="47">
        <v>357</v>
      </c>
      <c r="F3570" s="47">
        <v>369</v>
      </c>
      <c r="G3570" s="47" t="s">
        <v>253</v>
      </c>
      <c r="H3570" s="47" t="s">
        <v>640</v>
      </c>
      <c r="I3570" s="47" t="s">
        <v>764</v>
      </c>
      <c r="J3570" s="533">
        <v>60000063</v>
      </c>
      <c r="K3570" s="14" t="s">
        <v>59</v>
      </c>
      <c r="L3570" s="14" t="s">
        <v>58</v>
      </c>
      <c r="M3570" s="45">
        <v>3570</v>
      </c>
      <c r="N3570" s="45">
        <v>1</v>
      </c>
      <c r="O3570" s="46">
        <v>281.99999999999818</v>
      </c>
      <c r="Q3570" s="12">
        <v>0</v>
      </c>
      <c r="T3570" s="59">
        <v>0</v>
      </c>
      <c r="U3570" s="14">
        <v>0</v>
      </c>
      <c r="V3570" s="59" t="s">
        <v>175</v>
      </c>
      <c r="Y3570" s="46">
        <v>0</v>
      </c>
      <c r="Z3570" s="46">
        <v>0</v>
      </c>
      <c r="AA3570" s="46">
        <v>0</v>
      </c>
      <c r="AB3570" s="46">
        <v>0</v>
      </c>
      <c r="AC3570" s="46">
        <v>0</v>
      </c>
      <c r="AD3570" s="46">
        <v>0</v>
      </c>
      <c r="AE3570" s="46">
        <v>0</v>
      </c>
      <c r="AF3570" s="46">
        <v>0</v>
      </c>
      <c r="AG3570" s="46">
        <v>0</v>
      </c>
      <c r="AH3570" s="46">
        <v>0</v>
      </c>
      <c r="AI3570" s="46">
        <v>0</v>
      </c>
      <c r="AJ3570" s="46">
        <v>281.99999999999909</v>
      </c>
      <c r="AK3570" s="46">
        <v>282</v>
      </c>
      <c r="AL3570" s="46">
        <v>281.99999999999818</v>
      </c>
      <c r="AM3570" s="46">
        <v>0</v>
      </c>
    </row>
    <row r="3571" spans="5:39" x14ac:dyDescent="0.2">
      <c r="E3571" s="47">
        <v>357</v>
      </c>
      <c r="F3571" s="47">
        <v>369</v>
      </c>
      <c r="G3571" s="47" t="s">
        <v>253</v>
      </c>
      <c r="H3571" s="47" t="s">
        <v>640</v>
      </c>
      <c r="I3571" s="47" t="s">
        <v>764</v>
      </c>
      <c r="J3571" s="533">
        <v>60000063</v>
      </c>
      <c r="K3571" s="14" t="s">
        <v>59</v>
      </c>
      <c r="L3571" s="14" t="s">
        <v>31</v>
      </c>
      <c r="M3571" s="45">
        <v>3571</v>
      </c>
      <c r="N3571" s="45">
        <v>1</v>
      </c>
      <c r="O3571" s="48">
        <v>8222.2199999999993</v>
      </c>
      <c r="Q3571" s="12">
        <v>0</v>
      </c>
      <c r="R3571" s="46">
        <v>6904.3433333333342</v>
      </c>
      <c r="T3571" s="59">
        <v>0</v>
      </c>
      <c r="U3571" s="14">
        <v>0</v>
      </c>
      <c r="V3571" s="59" t="s">
        <v>175</v>
      </c>
      <c r="X3571" s="46">
        <v>0</v>
      </c>
      <c r="Y3571" s="46">
        <v>0</v>
      </c>
      <c r="Z3571" s="46">
        <v>0</v>
      </c>
      <c r="AA3571" s="46">
        <v>0</v>
      </c>
      <c r="AB3571" s="46">
        <v>0</v>
      </c>
      <c r="AC3571" s="46">
        <v>0</v>
      </c>
      <c r="AD3571" s="46">
        <v>0</v>
      </c>
      <c r="AE3571" s="46">
        <v>0</v>
      </c>
      <c r="AF3571" s="46">
        <v>0</v>
      </c>
      <c r="AG3571" s="46">
        <v>1719.02</v>
      </c>
      <c r="AH3571" s="46">
        <v>1719.02</v>
      </c>
      <c r="AI3571" s="46">
        <v>13790.27</v>
      </c>
      <c r="AJ3571" s="46">
        <v>8301.25</v>
      </c>
      <c r="AK3571" s="46">
        <v>7674.2800000000007</v>
      </c>
      <c r="AL3571" s="46">
        <v>8222.2199999999993</v>
      </c>
      <c r="AM3571" s="46">
        <v>0</v>
      </c>
    </row>
    <row r="3572" spans="5:39" x14ac:dyDescent="0.2">
      <c r="E3572" s="47">
        <v>357</v>
      </c>
      <c r="F3572" s="47">
        <v>369</v>
      </c>
      <c r="G3572" s="47" t="s">
        <v>253</v>
      </c>
      <c r="H3572" s="47" t="s">
        <v>640</v>
      </c>
      <c r="I3572" s="47" t="s">
        <v>764</v>
      </c>
      <c r="J3572" s="533">
        <v>60000063</v>
      </c>
      <c r="K3572" s="14" t="s">
        <v>37</v>
      </c>
      <c r="L3572" s="14" t="s">
        <v>31</v>
      </c>
      <c r="M3572" s="45">
        <v>3572</v>
      </c>
      <c r="N3572" s="45">
        <v>1</v>
      </c>
      <c r="O3572" s="48">
        <v>7674.28</v>
      </c>
      <c r="P3572" s="48"/>
      <c r="Q3572" s="12">
        <v>0</v>
      </c>
      <c r="R3572" s="46">
        <v>5533.9733333333343</v>
      </c>
      <c r="T3572" s="59">
        <v>0</v>
      </c>
      <c r="U3572" s="14">
        <v>0</v>
      </c>
      <c r="V3572" s="59" t="s">
        <v>175</v>
      </c>
      <c r="Y3572" s="46">
        <v>0</v>
      </c>
      <c r="Z3572" s="46">
        <v>0</v>
      </c>
      <c r="AA3572" s="46">
        <v>0</v>
      </c>
      <c r="AB3572" s="46">
        <v>0</v>
      </c>
      <c r="AC3572" s="46">
        <v>0</v>
      </c>
      <c r="AD3572" s="46">
        <v>0</v>
      </c>
      <c r="AE3572" s="46">
        <v>0</v>
      </c>
      <c r="AF3572" s="46">
        <v>0</v>
      </c>
      <c r="AG3572" s="46">
        <v>0</v>
      </c>
      <c r="AH3572" s="46">
        <v>0</v>
      </c>
      <c r="AI3572" s="46">
        <v>3438.04</v>
      </c>
      <c r="AJ3572" s="46">
        <v>13790.27</v>
      </c>
      <c r="AK3572" s="46">
        <v>8301.25</v>
      </c>
      <c r="AL3572" s="46">
        <v>7674.28</v>
      </c>
      <c r="AM3572" s="46">
        <v>3288.8879999999999</v>
      </c>
    </row>
    <row r="3573" spans="5:39" x14ac:dyDescent="0.2">
      <c r="E3573" s="47">
        <v>357</v>
      </c>
      <c r="F3573" s="47">
        <v>369</v>
      </c>
      <c r="G3573" s="47" t="s">
        <v>253</v>
      </c>
      <c r="H3573" s="47" t="s">
        <v>640</v>
      </c>
      <c r="I3573" s="47" t="s">
        <v>764</v>
      </c>
      <c r="J3573" s="533">
        <v>60000063</v>
      </c>
      <c r="K3573" s="14" t="s">
        <v>65</v>
      </c>
      <c r="L3573" s="14" t="s">
        <v>31</v>
      </c>
      <c r="M3573" s="45">
        <v>3573</v>
      </c>
      <c r="N3573" s="45">
        <v>1</v>
      </c>
      <c r="O3573" s="52">
        <v>8222.2199999999993</v>
      </c>
      <c r="P3573" s="48">
        <v>3288.8879999999999</v>
      </c>
      <c r="Q3573" s="12">
        <v>0</v>
      </c>
      <c r="R3573" s="46">
        <v>1370.37</v>
      </c>
      <c r="T3573" s="59">
        <v>0</v>
      </c>
      <c r="U3573" s="14">
        <v>0</v>
      </c>
      <c r="V3573" s="59" t="s">
        <v>175</v>
      </c>
      <c r="X3573" s="46">
        <v>0</v>
      </c>
      <c r="Y3573" s="46">
        <v>0</v>
      </c>
      <c r="Z3573" s="46">
        <v>0</v>
      </c>
      <c r="AA3573" s="46">
        <v>0</v>
      </c>
      <c r="AB3573" s="46">
        <v>0</v>
      </c>
      <c r="AC3573" s="46">
        <v>0</v>
      </c>
      <c r="AD3573" s="46">
        <v>0</v>
      </c>
      <c r="AE3573" s="46">
        <v>0</v>
      </c>
      <c r="AF3573" s="46">
        <v>0</v>
      </c>
      <c r="AG3573" s="46">
        <v>0</v>
      </c>
      <c r="AH3573" s="46">
        <v>0</v>
      </c>
      <c r="AI3573" s="46">
        <v>0</v>
      </c>
      <c r="AJ3573" s="46">
        <v>0</v>
      </c>
      <c r="AK3573" s="46">
        <v>0</v>
      </c>
      <c r="AL3573" s="46">
        <v>8222.2199999999993</v>
      </c>
      <c r="AM3573" s="46">
        <v>0</v>
      </c>
    </row>
    <row r="3574" spans="5:39" x14ac:dyDescent="0.2">
      <c r="E3574" s="47">
        <v>357</v>
      </c>
      <c r="F3574" s="47">
        <v>369</v>
      </c>
      <c r="G3574" s="47" t="s">
        <v>253</v>
      </c>
      <c r="H3574" s="47" t="s">
        <v>640</v>
      </c>
      <c r="I3574" s="47" t="s">
        <v>764</v>
      </c>
      <c r="J3574" s="533">
        <v>60000063</v>
      </c>
      <c r="K3574" s="14" t="s">
        <v>64</v>
      </c>
      <c r="L3574" s="14" t="s">
        <v>57</v>
      </c>
      <c r="M3574" s="45">
        <v>3574</v>
      </c>
      <c r="N3574" s="45">
        <v>1</v>
      </c>
      <c r="O3574" s="46">
        <v>0</v>
      </c>
      <c r="Q3574" s="12">
        <v>0</v>
      </c>
      <c r="T3574" s="59">
        <v>0</v>
      </c>
      <c r="U3574" s="14">
        <v>0</v>
      </c>
      <c r="V3574" s="59" t="s">
        <v>175</v>
      </c>
      <c r="X3574" s="46">
        <v>0</v>
      </c>
      <c r="Y3574" s="46">
        <v>0</v>
      </c>
      <c r="Z3574" s="46">
        <v>0</v>
      </c>
      <c r="AA3574" s="46">
        <v>0</v>
      </c>
      <c r="AB3574" s="46">
        <v>0</v>
      </c>
      <c r="AC3574" s="46">
        <v>0</v>
      </c>
      <c r="AD3574" s="46">
        <v>0</v>
      </c>
      <c r="AE3574" s="46">
        <v>0</v>
      </c>
      <c r="AF3574" s="46">
        <v>0</v>
      </c>
      <c r="AG3574" s="46">
        <v>1719.02</v>
      </c>
      <c r="AH3574" s="46">
        <v>3438.04</v>
      </c>
      <c r="AI3574" s="46">
        <v>1719.0199999999995</v>
      </c>
      <c r="AJ3574" s="46">
        <v>0</v>
      </c>
      <c r="AK3574" s="46">
        <v>0</v>
      </c>
      <c r="AL3574" s="46">
        <v>0</v>
      </c>
      <c r="AM3574" s="46">
        <v>0</v>
      </c>
    </row>
    <row r="3575" spans="5:39" x14ac:dyDescent="0.2">
      <c r="E3575" s="47">
        <v>357</v>
      </c>
      <c r="F3575" s="47">
        <v>369</v>
      </c>
      <c r="G3575" s="47" t="s">
        <v>253</v>
      </c>
      <c r="H3575" s="47" t="s">
        <v>640</v>
      </c>
      <c r="I3575" s="47" t="s">
        <v>764</v>
      </c>
      <c r="J3575" s="533">
        <v>60000063</v>
      </c>
      <c r="K3575" s="14" t="s">
        <v>64</v>
      </c>
      <c r="L3575" s="14" t="s">
        <v>54</v>
      </c>
      <c r="M3575" s="45">
        <v>3575</v>
      </c>
      <c r="N3575" s="45">
        <v>1</v>
      </c>
      <c r="O3575" s="46">
        <v>7376.2199999999993</v>
      </c>
      <c r="Q3575" s="12">
        <v>0</v>
      </c>
      <c r="T3575" s="59">
        <v>0</v>
      </c>
      <c r="U3575" s="14">
        <v>0</v>
      </c>
      <c r="V3575" s="59" t="s">
        <v>175</v>
      </c>
      <c r="X3575" s="46">
        <v>0</v>
      </c>
      <c r="Y3575" s="46">
        <v>0</v>
      </c>
      <c r="Z3575" s="46">
        <v>0</v>
      </c>
      <c r="AA3575" s="46">
        <v>0</v>
      </c>
      <c r="AB3575" s="46">
        <v>0</v>
      </c>
      <c r="AC3575" s="46">
        <v>0</v>
      </c>
      <c r="AD3575" s="46">
        <v>0</v>
      </c>
      <c r="AE3575" s="46">
        <v>0</v>
      </c>
      <c r="AF3575" s="46">
        <v>0</v>
      </c>
      <c r="AG3575" s="46">
        <v>0</v>
      </c>
      <c r="AH3575" s="46">
        <v>0</v>
      </c>
      <c r="AI3575" s="46">
        <v>12071.25</v>
      </c>
      <c r="AJ3575" s="46">
        <v>8019.2499999999982</v>
      </c>
      <c r="AK3575" s="46">
        <v>7110.2799999999988</v>
      </c>
      <c r="AL3575" s="46">
        <v>7376.2199999999993</v>
      </c>
      <c r="AM3575" s="46">
        <v>4087.3319999999994</v>
      </c>
    </row>
    <row r="3576" spans="5:39" x14ac:dyDescent="0.2">
      <c r="E3576" s="47">
        <v>357</v>
      </c>
      <c r="F3576" s="47">
        <v>369</v>
      </c>
      <c r="G3576" s="47" t="s">
        <v>253</v>
      </c>
      <c r="H3576" s="47" t="s">
        <v>640</v>
      </c>
      <c r="I3576" s="47" t="s">
        <v>764</v>
      </c>
      <c r="J3576" s="533">
        <v>60000063</v>
      </c>
      <c r="K3576" s="14" t="s">
        <v>64</v>
      </c>
      <c r="L3576" s="14" t="s">
        <v>58</v>
      </c>
      <c r="M3576" s="45">
        <v>3576</v>
      </c>
      <c r="N3576" s="45">
        <v>1</v>
      </c>
      <c r="O3576" s="46">
        <v>846.00000000000182</v>
      </c>
      <c r="Q3576" s="12">
        <v>0</v>
      </c>
      <c r="T3576" s="59">
        <v>0</v>
      </c>
      <c r="U3576" s="14">
        <v>0</v>
      </c>
      <c r="V3576" s="59" t="s">
        <v>175</v>
      </c>
      <c r="X3576" s="46">
        <v>0</v>
      </c>
      <c r="Y3576" s="46">
        <v>0</v>
      </c>
      <c r="Z3576" s="46">
        <v>0</v>
      </c>
      <c r="AA3576" s="46">
        <v>0</v>
      </c>
      <c r="AB3576" s="46">
        <v>0</v>
      </c>
      <c r="AC3576" s="46">
        <v>0</v>
      </c>
      <c r="AD3576" s="46">
        <v>0</v>
      </c>
      <c r="AE3576" s="46">
        <v>0</v>
      </c>
      <c r="AF3576" s="46">
        <v>0</v>
      </c>
      <c r="AG3576" s="46">
        <v>0</v>
      </c>
      <c r="AH3576" s="46">
        <v>0</v>
      </c>
      <c r="AI3576" s="46">
        <v>0</v>
      </c>
      <c r="AJ3576" s="46">
        <v>282.00000000000182</v>
      </c>
      <c r="AK3576" s="46">
        <v>564.00000000000364</v>
      </c>
      <c r="AL3576" s="46">
        <v>846.00000000000182</v>
      </c>
      <c r="AM3576" s="46">
        <v>846.00000000000273</v>
      </c>
    </row>
    <row r="3577" spans="5:39" x14ac:dyDescent="0.2">
      <c r="E3577" s="47">
        <v>357</v>
      </c>
      <c r="F3577" s="47">
        <v>369</v>
      </c>
      <c r="G3577" s="47" t="s">
        <v>253</v>
      </c>
      <c r="H3577" s="47" t="s">
        <v>640</v>
      </c>
      <c r="I3577" s="47" t="s">
        <v>764</v>
      </c>
      <c r="J3577" s="533">
        <v>60000063</v>
      </c>
      <c r="K3577" s="14" t="s">
        <v>67</v>
      </c>
      <c r="L3577" s="14" t="s">
        <v>67</v>
      </c>
      <c r="M3577" s="45">
        <v>3577</v>
      </c>
      <c r="N3577" s="45">
        <v>1</v>
      </c>
      <c r="O3577" s="53">
        <v>0</v>
      </c>
      <c r="P3577" s="54">
        <v>0</v>
      </c>
      <c r="Q3577" s="55">
        <v>0</v>
      </c>
      <c r="R3577" s="56">
        <v>0</v>
      </c>
      <c r="S3577" s="57">
        <v>0</v>
      </c>
      <c r="T3577" s="60">
        <v>0</v>
      </c>
      <c r="U3577" s="14">
        <v>0</v>
      </c>
      <c r="V3577" s="60" t="s">
        <v>175</v>
      </c>
      <c r="Y3577" s="46">
        <v>0</v>
      </c>
      <c r="Z3577" s="46">
        <v>0</v>
      </c>
      <c r="AA3577" s="46">
        <v>0</v>
      </c>
      <c r="AB3577" s="46">
        <v>0</v>
      </c>
      <c r="AC3577" s="46">
        <v>0</v>
      </c>
      <c r="AD3577" s="46">
        <v>0</v>
      </c>
      <c r="AE3577" s="46">
        <v>0</v>
      </c>
      <c r="AF3577" s="46">
        <v>0</v>
      </c>
      <c r="AG3577" s="46">
        <v>0</v>
      </c>
      <c r="AH3577" s="46">
        <v>0</v>
      </c>
      <c r="AI3577" s="46">
        <v>0</v>
      </c>
      <c r="AJ3577" s="46">
        <v>0</v>
      </c>
      <c r="AK3577" s="46">
        <v>0</v>
      </c>
      <c r="AL3577" s="46">
        <v>0</v>
      </c>
      <c r="AM3577" s="46">
        <v>0</v>
      </c>
    </row>
    <row r="3578" spans="5:39" x14ac:dyDescent="0.2">
      <c r="E3578" s="14">
        <v>358</v>
      </c>
      <c r="F3578" s="14">
        <v>370</v>
      </c>
      <c r="G3578" s="14" t="s">
        <v>253</v>
      </c>
      <c r="H3578" s="14" t="s">
        <v>344</v>
      </c>
      <c r="I3578" s="14" t="s">
        <v>765</v>
      </c>
      <c r="J3578" s="531">
        <v>60000064</v>
      </c>
      <c r="K3578" s="14" t="s">
        <v>59</v>
      </c>
      <c r="L3578" s="14" t="s">
        <v>57</v>
      </c>
      <c r="M3578" s="45">
        <v>3578</v>
      </c>
      <c r="N3578" s="45">
        <v>1</v>
      </c>
      <c r="O3578" s="46">
        <v>1487.55</v>
      </c>
      <c r="Q3578" s="12">
        <v>0</v>
      </c>
      <c r="T3578" s="59">
        <v>0</v>
      </c>
      <c r="U3578" s="14">
        <v>0</v>
      </c>
      <c r="V3578" s="59" t="s">
        <v>174</v>
      </c>
      <c r="Y3578" s="46">
        <v>0</v>
      </c>
      <c r="Z3578" s="46">
        <v>0</v>
      </c>
      <c r="AA3578" s="46">
        <v>0</v>
      </c>
      <c r="AB3578" s="46">
        <v>0</v>
      </c>
      <c r="AC3578" s="46">
        <v>0</v>
      </c>
      <c r="AD3578" s="46">
        <v>0</v>
      </c>
      <c r="AE3578" s="46">
        <v>0</v>
      </c>
      <c r="AF3578" s="46">
        <v>0</v>
      </c>
      <c r="AG3578" s="46">
        <v>1487.55</v>
      </c>
      <c r="AH3578" s="46">
        <v>1487.55</v>
      </c>
      <c r="AI3578" s="46">
        <v>1487.55</v>
      </c>
      <c r="AJ3578" s="46">
        <v>1487.55</v>
      </c>
      <c r="AK3578" s="46">
        <v>1487.55</v>
      </c>
      <c r="AL3578" s="46">
        <v>1487.55</v>
      </c>
      <c r="AM3578" s="46">
        <v>0</v>
      </c>
    </row>
    <row r="3579" spans="5:39" x14ac:dyDescent="0.2">
      <c r="E3579" s="47">
        <v>358</v>
      </c>
      <c r="F3579" s="47">
        <v>370</v>
      </c>
      <c r="G3579" s="47" t="s">
        <v>253</v>
      </c>
      <c r="H3579" s="47" t="s">
        <v>344</v>
      </c>
      <c r="I3579" s="47" t="s">
        <v>765</v>
      </c>
      <c r="J3579" s="533">
        <v>60000064</v>
      </c>
      <c r="K3579" s="14" t="s">
        <v>59</v>
      </c>
      <c r="L3579" s="14" t="s">
        <v>54</v>
      </c>
      <c r="M3579" s="45">
        <v>3579</v>
      </c>
      <c r="N3579" s="45">
        <v>1</v>
      </c>
      <c r="O3579" s="46">
        <v>3226.14</v>
      </c>
      <c r="Q3579" s="12">
        <v>0</v>
      </c>
      <c r="T3579" s="59">
        <v>0</v>
      </c>
      <c r="U3579" s="14">
        <v>0</v>
      </c>
      <c r="V3579" s="59" t="s">
        <v>174</v>
      </c>
      <c r="Y3579" s="46">
        <v>0</v>
      </c>
      <c r="Z3579" s="46">
        <v>0</v>
      </c>
      <c r="AA3579" s="46">
        <v>0</v>
      </c>
      <c r="AB3579" s="46">
        <v>0</v>
      </c>
      <c r="AC3579" s="46">
        <v>0</v>
      </c>
      <c r="AD3579" s="46">
        <v>0</v>
      </c>
      <c r="AE3579" s="46">
        <v>0</v>
      </c>
      <c r="AF3579" s="46">
        <v>0</v>
      </c>
      <c r="AG3579" s="46">
        <v>0</v>
      </c>
      <c r="AH3579" s="46">
        <v>0</v>
      </c>
      <c r="AI3579" s="46">
        <v>1199.75</v>
      </c>
      <c r="AJ3579" s="46">
        <v>2823.94</v>
      </c>
      <c r="AK3579" s="46">
        <v>3125.41</v>
      </c>
      <c r="AL3579" s="46">
        <v>3226.14</v>
      </c>
      <c r="AM3579" s="46">
        <v>0</v>
      </c>
    </row>
    <row r="3580" spans="5:39" x14ac:dyDescent="0.2">
      <c r="E3580" s="47">
        <v>358</v>
      </c>
      <c r="F3580" s="47">
        <v>370</v>
      </c>
      <c r="G3580" s="47" t="s">
        <v>253</v>
      </c>
      <c r="H3580" s="47" t="s">
        <v>344</v>
      </c>
      <c r="I3580" s="47" t="s">
        <v>765</v>
      </c>
      <c r="J3580" s="533">
        <v>60000064</v>
      </c>
      <c r="K3580" s="14" t="s">
        <v>59</v>
      </c>
      <c r="L3580" s="14" t="s">
        <v>58</v>
      </c>
      <c r="M3580" s="45">
        <v>3580</v>
      </c>
      <c r="N3580" s="45">
        <v>1</v>
      </c>
      <c r="O3580" s="46">
        <v>281.99999999999955</v>
      </c>
      <c r="Q3580" s="12">
        <v>0</v>
      </c>
      <c r="T3580" s="59">
        <v>0</v>
      </c>
      <c r="U3580" s="14">
        <v>0</v>
      </c>
      <c r="V3580" s="59" t="s">
        <v>174</v>
      </c>
      <c r="Y3580" s="46">
        <v>0</v>
      </c>
      <c r="Z3580" s="46">
        <v>0</v>
      </c>
      <c r="AA3580" s="46">
        <v>0</v>
      </c>
      <c r="AB3580" s="46">
        <v>0</v>
      </c>
      <c r="AC3580" s="46">
        <v>0</v>
      </c>
      <c r="AD3580" s="46">
        <v>0</v>
      </c>
      <c r="AE3580" s="46">
        <v>0</v>
      </c>
      <c r="AF3580" s="46">
        <v>0</v>
      </c>
      <c r="AG3580" s="46">
        <v>0</v>
      </c>
      <c r="AH3580" s="46">
        <v>0</v>
      </c>
      <c r="AI3580" s="46">
        <v>0</v>
      </c>
      <c r="AJ3580" s="46">
        <v>281.99999999999955</v>
      </c>
      <c r="AK3580" s="46">
        <v>282</v>
      </c>
      <c r="AL3580" s="46">
        <v>281.99999999999955</v>
      </c>
      <c r="AM3580" s="46">
        <v>0</v>
      </c>
    </row>
    <row r="3581" spans="5:39" x14ac:dyDescent="0.2">
      <c r="E3581" s="47">
        <v>358</v>
      </c>
      <c r="F3581" s="47">
        <v>370</v>
      </c>
      <c r="G3581" s="47" t="s">
        <v>253</v>
      </c>
      <c r="H3581" s="47" t="s">
        <v>344</v>
      </c>
      <c r="I3581" s="47" t="s">
        <v>765</v>
      </c>
      <c r="J3581" s="533">
        <v>60000064</v>
      </c>
      <c r="K3581" s="14" t="s">
        <v>59</v>
      </c>
      <c r="L3581" s="14" t="s">
        <v>31</v>
      </c>
      <c r="M3581" s="45">
        <v>3581</v>
      </c>
      <c r="N3581" s="45">
        <v>1</v>
      </c>
      <c r="O3581" s="48">
        <v>4995.6899999999987</v>
      </c>
      <c r="Q3581" s="12">
        <v>0</v>
      </c>
      <c r="R3581" s="46">
        <v>3357.7566666666662</v>
      </c>
      <c r="T3581" s="59">
        <v>0</v>
      </c>
      <c r="U3581" s="14">
        <v>0</v>
      </c>
      <c r="V3581" s="59" t="s">
        <v>174</v>
      </c>
      <c r="X3581" s="46">
        <v>0</v>
      </c>
      <c r="Y3581" s="46">
        <v>0</v>
      </c>
      <c r="Z3581" s="46">
        <v>0</v>
      </c>
      <c r="AA3581" s="46">
        <v>0</v>
      </c>
      <c r="AB3581" s="46">
        <v>0</v>
      </c>
      <c r="AC3581" s="46">
        <v>0</v>
      </c>
      <c r="AD3581" s="46">
        <v>0</v>
      </c>
      <c r="AE3581" s="46">
        <v>0</v>
      </c>
      <c r="AF3581" s="46">
        <v>0</v>
      </c>
      <c r="AG3581" s="46">
        <v>1487.55</v>
      </c>
      <c r="AH3581" s="46">
        <v>1487.55</v>
      </c>
      <c r="AI3581" s="46">
        <v>2687.3</v>
      </c>
      <c r="AJ3581" s="46">
        <v>4593.49</v>
      </c>
      <c r="AK3581" s="46">
        <v>4894.96</v>
      </c>
      <c r="AL3581" s="46">
        <v>4995.6899999999987</v>
      </c>
      <c r="AM3581" s="46">
        <v>0</v>
      </c>
    </row>
    <row r="3582" spans="5:39" x14ac:dyDescent="0.2">
      <c r="E3582" s="47">
        <v>358</v>
      </c>
      <c r="F3582" s="47">
        <v>370</v>
      </c>
      <c r="G3582" s="47" t="s">
        <v>253</v>
      </c>
      <c r="H3582" s="47" t="s">
        <v>344</v>
      </c>
      <c r="I3582" s="47" t="s">
        <v>765</v>
      </c>
      <c r="J3582" s="533">
        <v>60000064</v>
      </c>
      <c r="K3582" s="14" t="s">
        <v>37</v>
      </c>
      <c r="L3582" s="14" t="s">
        <v>31</v>
      </c>
      <c r="M3582" s="45">
        <v>3582</v>
      </c>
      <c r="N3582" s="45">
        <v>1</v>
      </c>
      <c r="O3582" s="48">
        <v>4894.96</v>
      </c>
      <c r="P3582" s="48"/>
      <c r="Q3582" s="12">
        <v>0</v>
      </c>
      <c r="R3582" s="46">
        <v>2525.1416666666664</v>
      </c>
      <c r="T3582" s="59">
        <v>0</v>
      </c>
      <c r="U3582" s="14">
        <v>0</v>
      </c>
      <c r="V3582" s="59" t="s">
        <v>174</v>
      </c>
      <c r="Y3582" s="46">
        <v>0</v>
      </c>
      <c r="Z3582" s="46">
        <v>0</v>
      </c>
      <c r="AA3582" s="46">
        <v>0</v>
      </c>
      <c r="AB3582" s="46">
        <v>0</v>
      </c>
      <c r="AC3582" s="46">
        <v>0</v>
      </c>
      <c r="AD3582" s="46">
        <v>0</v>
      </c>
      <c r="AE3582" s="46">
        <v>0</v>
      </c>
      <c r="AF3582" s="46">
        <v>0</v>
      </c>
      <c r="AG3582" s="46">
        <v>0</v>
      </c>
      <c r="AH3582" s="46">
        <v>1487.55</v>
      </c>
      <c r="AI3582" s="46">
        <v>0</v>
      </c>
      <c r="AJ3582" s="46">
        <v>8768.34</v>
      </c>
      <c r="AK3582" s="46">
        <v>0</v>
      </c>
      <c r="AL3582" s="46">
        <v>4894.96</v>
      </c>
      <c r="AM3582" s="46">
        <v>2997.4139999999998</v>
      </c>
    </row>
    <row r="3583" spans="5:39" x14ac:dyDescent="0.2">
      <c r="E3583" s="47">
        <v>358</v>
      </c>
      <c r="F3583" s="47">
        <v>370</v>
      </c>
      <c r="G3583" s="47" t="s">
        <v>253</v>
      </c>
      <c r="H3583" s="47" t="s">
        <v>344</v>
      </c>
      <c r="I3583" s="47" t="s">
        <v>765</v>
      </c>
      <c r="J3583" s="533">
        <v>60000064</v>
      </c>
      <c r="K3583" s="14" t="s">
        <v>65</v>
      </c>
      <c r="L3583" s="14" t="s">
        <v>31</v>
      </c>
      <c r="M3583" s="45">
        <v>3583</v>
      </c>
      <c r="N3583" s="45">
        <v>1</v>
      </c>
      <c r="O3583" s="52">
        <v>4995.6899999999987</v>
      </c>
      <c r="P3583" s="48">
        <v>2997.4139999999998</v>
      </c>
      <c r="Q3583" s="12">
        <v>0</v>
      </c>
      <c r="R3583" s="46">
        <v>832.61499999999978</v>
      </c>
      <c r="T3583" s="59">
        <v>0</v>
      </c>
      <c r="U3583" s="14">
        <v>0</v>
      </c>
      <c r="V3583" s="59" t="s">
        <v>174</v>
      </c>
      <c r="X3583" s="46">
        <v>0</v>
      </c>
      <c r="Y3583" s="46">
        <v>0</v>
      </c>
      <c r="Z3583" s="46">
        <v>0</v>
      </c>
      <c r="AA3583" s="46">
        <v>0</v>
      </c>
      <c r="AB3583" s="46">
        <v>0</v>
      </c>
      <c r="AC3583" s="46">
        <v>0</v>
      </c>
      <c r="AD3583" s="46">
        <v>0</v>
      </c>
      <c r="AE3583" s="46">
        <v>0</v>
      </c>
      <c r="AF3583" s="46">
        <v>0</v>
      </c>
      <c r="AG3583" s="46">
        <v>0</v>
      </c>
      <c r="AH3583" s="46">
        <v>0</v>
      </c>
      <c r="AI3583" s="46">
        <v>0</v>
      </c>
      <c r="AJ3583" s="46">
        <v>0</v>
      </c>
      <c r="AK3583" s="46">
        <v>0</v>
      </c>
      <c r="AL3583" s="46">
        <v>4995.6899999999987</v>
      </c>
      <c r="AM3583" s="46">
        <v>0</v>
      </c>
    </row>
    <row r="3584" spans="5:39" x14ac:dyDescent="0.2">
      <c r="E3584" s="47">
        <v>358</v>
      </c>
      <c r="F3584" s="47">
        <v>370</v>
      </c>
      <c r="G3584" s="47" t="s">
        <v>253</v>
      </c>
      <c r="H3584" s="47" t="s">
        <v>344</v>
      </c>
      <c r="I3584" s="47" t="s">
        <v>765</v>
      </c>
      <c r="J3584" s="533">
        <v>60000064</v>
      </c>
      <c r="K3584" s="14" t="s">
        <v>64</v>
      </c>
      <c r="L3584" s="14" t="s">
        <v>57</v>
      </c>
      <c r="M3584" s="45">
        <v>3584</v>
      </c>
      <c r="N3584" s="45">
        <v>1</v>
      </c>
      <c r="O3584" s="46">
        <v>0</v>
      </c>
      <c r="Q3584" s="12">
        <v>0</v>
      </c>
      <c r="T3584" s="59">
        <v>0</v>
      </c>
      <c r="U3584" s="14">
        <v>0</v>
      </c>
      <c r="V3584" s="59" t="s">
        <v>174</v>
      </c>
      <c r="X3584" s="46">
        <v>0</v>
      </c>
      <c r="Y3584" s="46">
        <v>0</v>
      </c>
      <c r="Z3584" s="46">
        <v>0</v>
      </c>
      <c r="AA3584" s="46">
        <v>0</v>
      </c>
      <c r="AB3584" s="46">
        <v>0</v>
      </c>
      <c r="AC3584" s="46">
        <v>0</v>
      </c>
      <c r="AD3584" s="46">
        <v>0</v>
      </c>
      <c r="AE3584" s="46">
        <v>0</v>
      </c>
      <c r="AF3584" s="46">
        <v>0</v>
      </c>
      <c r="AG3584" s="46">
        <v>1487.55</v>
      </c>
      <c r="AH3584" s="46">
        <v>1487.55</v>
      </c>
      <c r="AI3584" s="46">
        <v>2975.1</v>
      </c>
      <c r="AJ3584" s="46">
        <v>0</v>
      </c>
      <c r="AK3584" s="46">
        <v>1487.55</v>
      </c>
      <c r="AL3584" s="46">
        <v>0</v>
      </c>
      <c r="AM3584" s="46">
        <v>0</v>
      </c>
    </row>
    <row r="3585" spans="5:39" x14ac:dyDescent="0.2">
      <c r="E3585" s="47">
        <v>358</v>
      </c>
      <c r="F3585" s="47">
        <v>370</v>
      </c>
      <c r="G3585" s="47" t="s">
        <v>253</v>
      </c>
      <c r="H3585" s="47" t="s">
        <v>344</v>
      </c>
      <c r="I3585" s="47" t="s">
        <v>765</v>
      </c>
      <c r="J3585" s="533">
        <v>60000064</v>
      </c>
      <c r="K3585" s="14" t="s">
        <v>64</v>
      </c>
      <c r="L3585" s="14" t="s">
        <v>54</v>
      </c>
      <c r="M3585" s="45">
        <v>3585</v>
      </c>
      <c r="N3585" s="45">
        <v>1</v>
      </c>
      <c r="O3585" s="46">
        <v>4431.6899999999987</v>
      </c>
      <c r="Q3585" s="12">
        <v>0</v>
      </c>
      <c r="T3585" s="59">
        <v>0</v>
      </c>
      <c r="U3585" s="14">
        <v>0</v>
      </c>
      <c r="V3585" s="59" t="s">
        <v>174</v>
      </c>
      <c r="X3585" s="46">
        <v>0</v>
      </c>
      <c r="Y3585" s="46">
        <v>0</v>
      </c>
      <c r="Z3585" s="46">
        <v>0</v>
      </c>
      <c r="AA3585" s="46">
        <v>0</v>
      </c>
      <c r="AB3585" s="46">
        <v>0</v>
      </c>
      <c r="AC3585" s="46">
        <v>0</v>
      </c>
      <c r="AD3585" s="46">
        <v>0</v>
      </c>
      <c r="AE3585" s="46">
        <v>0</v>
      </c>
      <c r="AF3585" s="46">
        <v>0</v>
      </c>
      <c r="AG3585" s="46">
        <v>0</v>
      </c>
      <c r="AH3585" s="46">
        <v>0</v>
      </c>
      <c r="AI3585" s="46">
        <v>1199.75</v>
      </c>
      <c r="AJ3585" s="46">
        <v>0</v>
      </c>
      <c r="AK3585" s="46">
        <v>3125.41</v>
      </c>
      <c r="AL3585" s="46">
        <v>4431.6899999999987</v>
      </c>
      <c r="AM3585" s="46">
        <v>1434.2759999999989</v>
      </c>
    </row>
    <row r="3586" spans="5:39" x14ac:dyDescent="0.2">
      <c r="E3586" s="47">
        <v>358</v>
      </c>
      <c r="F3586" s="47">
        <v>370</v>
      </c>
      <c r="G3586" s="47" t="s">
        <v>253</v>
      </c>
      <c r="H3586" s="47" t="s">
        <v>344</v>
      </c>
      <c r="I3586" s="47" t="s">
        <v>765</v>
      </c>
      <c r="J3586" s="533">
        <v>60000064</v>
      </c>
      <c r="K3586" s="14" t="s">
        <v>64</v>
      </c>
      <c r="L3586" s="14" t="s">
        <v>58</v>
      </c>
      <c r="M3586" s="45">
        <v>3586</v>
      </c>
      <c r="N3586" s="45">
        <v>1</v>
      </c>
      <c r="O3586" s="46">
        <v>564</v>
      </c>
      <c r="Q3586" s="12">
        <v>0</v>
      </c>
      <c r="T3586" s="59">
        <v>0</v>
      </c>
      <c r="U3586" s="14">
        <v>0</v>
      </c>
      <c r="V3586" s="59" t="s">
        <v>174</v>
      </c>
      <c r="X3586" s="46">
        <v>0</v>
      </c>
      <c r="Y3586" s="46">
        <v>0</v>
      </c>
      <c r="Z3586" s="46">
        <v>0</v>
      </c>
      <c r="AA3586" s="46">
        <v>0</v>
      </c>
      <c r="AB3586" s="46">
        <v>0</v>
      </c>
      <c r="AC3586" s="46">
        <v>0</v>
      </c>
      <c r="AD3586" s="46">
        <v>0</v>
      </c>
      <c r="AE3586" s="46">
        <v>0</v>
      </c>
      <c r="AF3586" s="46">
        <v>0</v>
      </c>
      <c r="AG3586" s="46">
        <v>0</v>
      </c>
      <c r="AH3586" s="46">
        <v>0</v>
      </c>
      <c r="AI3586" s="46">
        <v>0</v>
      </c>
      <c r="AJ3586" s="46">
        <v>0</v>
      </c>
      <c r="AK3586" s="46">
        <v>281.99999999999909</v>
      </c>
      <c r="AL3586" s="46">
        <v>564</v>
      </c>
      <c r="AM3586" s="46">
        <v>563.99999999999909</v>
      </c>
    </row>
    <row r="3587" spans="5:39" x14ac:dyDescent="0.2">
      <c r="E3587" s="47">
        <v>358</v>
      </c>
      <c r="F3587" s="47">
        <v>370</v>
      </c>
      <c r="G3587" s="47" t="s">
        <v>253</v>
      </c>
      <c r="H3587" s="47" t="s">
        <v>344</v>
      </c>
      <c r="I3587" s="47" t="s">
        <v>765</v>
      </c>
      <c r="J3587" s="533">
        <v>60000064</v>
      </c>
      <c r="K3587" s="14" t="s">
        <v>67</v>
      </c>
      <c r="L3587" s="14" t="s">
        <v>67</v>
      </c>
      <c r="M3587" s="45">
        <v>3587</v>
      </c>
      <c r="N3587" s="45">
        <v>1</v>
      </c>
      <c r="O3587" s="53">
        <v>0</v>
      </c>
      <c r="P3587" s="54">
        <v>0</v>
      </c>
      <c r="Q3587" s="55">
        <v>0</v>
      </c>
      <c r="R3587" s="56">
        <v>0</v>
      </c>
      <c r="S3587" s="57">
        <v>0</v>
      </c>
      <c r="T3587" s="60">
        <v>0</v>
      </c>
      <c r="U3587" s="14">
        <v>0</v>
      </c>
      <c r="V3587" s="60" t="s">
        <v>174</v>
      </c>
      <c r="Y3587" s="46">
        <v>0</v>
      </c>
      <c r="Z3587" s="46">
        <v>0</v>
      </c>
      <c r="AA3587" s="46">
        <v>0</v>
      </c>
      <c r="AB3587" s="46">
        <v>0</v>
      </c>
      <c r="AC3587" s="46">
        <v>0</v>
      </c>
      <c r="AD3587" s="46">
        <v>0</v>
      </c>
      <c r="AE3587" s="46">
        <v>0</v>
      </c>
      <c r="AF3587" s="46">
        <v>0</v>
      </c>
      <c r="AG3587" s="46">
        <v>0</v>
      </c>
      <c r="AH3587" s="46">
        <v>0</v>
      </c>
      <c r="AI3587" s="46">
        <v>0</v>
      </c>
      <c r="AJ3587" s="46">
        <v>0</v>
      </c>
      <c r="AK3587" s="46">
        <v>0</v>
      </c>
      <c r="AL3587" s="46">
        <v>0</v>
      </c>
      <c r="AM3587" s="46">
        <v>0</v>
      </c>
    </row>
    <row r="3588" spans="5:39" x14ac:dyDescent="0.2">
      <c r="E3588" s="14">
        <v>359</v>
      </c>
      <c r="F3588" s="14">
        <v>371</v>
      </c>
      <c r="G3588" s="14" t="s">
        <v>253</v>
      </c>
      <c r="H3588" s="14" t="s">
        <v>643</v>
      </c>
      <c r="I3588" s="14" t="s">
        <v>766</v>
      </c>
      <c r="J3588" s="531">
        <v>60000065</v>
      </c>
      <c r="K3588" s="14" t="s">
        <v>59</v>
      </c>
      <c r="L3588" s="14" t="s">
        <v>57</v>
      </c>
      <c r="M3588" s="45">
        <v>3588</v>
      </c>
      <c r="N3588" s="45">
        <v>1</v>
      </c>
      <c r="O3588" s="46">
        <v>1487.55</v>
      </c>
      <c r="Q3588" s="12">
        <v>0</v>
      </c>
      <c r="T3588" s="59">
        <v>0</v>
      </c>
      <c r="U3588" s="14">
        <v>0</v>
      </c>
      <c r="V3588" s="59" t="s">
        <v>174</v>
      </c>
      <c r="Y3588" s="46">
        <v>0</v>
      </c>
      <c r="Z3588" s="46">
        <v>0</v>
      </c>
      <c r="AA3588" s="46">
        <v>0</v>
      </c>
      <c r="AB3588" s="46">
        <v>0</v>
      </c>
      <c r="AC3588" s="46">
        <v>0</v>
      </c>
      <c r="AD3588" s="46">
        <v>0</v>
      </c>
      <c r="AE3588" s="46">
        <v>0</v>
      </c>
      <c r="AF3588" s="46">
        <v>0</v>
      </c>
      <c r="AG3588" s="46">
        <v>1487.55</v>
      </c>
      <c r="AH3588" s="46">
        <v>1487.55</v>
      </c>
      <c r="AI3588" s="46">
        <v>1487.55</v>
      </c>
      <c r="AJ3588" s="46">
        <v>1487.55</v>
      </c>
      <c r="AK3588" s="46">
        <v>1487.55</v>
      </c>
      <c r="AL3588" s="46">
        <v>1487.55</v>
      </c>
      <c r="AM3588" s="46">
        <v>0</v>
      </c>
    </row>
    <row r="3589" spans="5:39" x14ac:dyDescent="0.2">
      <c r="E3589" s="47">
        <v>359</v>
      </c>
      <c r="F3589" s="47">
        <v>371</v>
      </c>
      <c r="G3589" s="47" t="s">
        <v>253</v>
      </c>
      <c r="H3589" s="47" t="s">
        <v>643</v>
      </c>
      <c r="I3589" s="47" t="s">
        <v>766</v>
      </c>
      <c r="J3589" s="533">
        <v>60000065</v>
      </c>
      <c r="K3589" s="14" t="s">
        <v>59</v>
      </c>
      <c r="L3589" s="14" t="s">
        <v>54</v>
      </c>
      <c r="M3589" s="45">
        <v>3589</v>
      </c>
      <c r="N3589" s="45">
        <v>1</v>
      </c>
      <c r="O3589" s="46">
        <v>2807.73</v>
      </c>
      <c r="Q3589" s="12">
        <v>0</v>
      </c>
      <c r="T3589" s="59">
        <v>0</v>
      </c>
      <c r="U3589" s="14">
        <v>0</v>
      </c>
      <c r="V3589" s="59" t="s">
        <v>174</v>
      </c>
      <c r="Y3589" s="46">
        <v>0</v>
      </c>
      <c r="Z3589" s="46">
        <v>0</v>
      </c>
      <c r="AA3589" s="46">
        <v>0</v>
      </c>
      <c r="AB3589" s="46">
        <v>0</v>
      </c>
      <c r="AC3589" s="46">
        <v>0</v>
      </c>
      <c r="AD3589" s="46">
        <v>0</v>
      </c>
      <c r="AE3589" s="46">
        <v>0</v>
      </c>
      <c r="AF3589" s="46">
        <v>0</v>
      </c>
      <c r="AG3589" s="46">
        <v>0</v>
      </c>
      <c r="AH3589" s="46">
        <v>0</v>
      </c>
      <c r="AI3589" s="46">
        <v>8615.8799999999992</v>
      </c>
      <c r="AJ3589" s="46">
        <v>2718.8399999999997</v>
      </c>
      <c r="AK3589" s="46">
        <v>-820.08</v>
      </c>
      <c r="AL3589" s="46">
        <v>2807.73</v>
      </c>
      <c r="AM3589" s="46">
        <v>0</v>
      </c>
    </row>
    <row r="3590" spans="5:39" x14ac:dyDescent="0.2">
      <c r="E3590" s="47">
        <v>359</v>
      </c>
      <c r="F3590" s="47">
        <v>371</v>
      </c>
      <c r="G3590" s="47" t="s">
        <v>253</v>
      </c>
      <c r="H3590" s="47" t="s">
        <v>643</v>
      </c>
      <c r="I3590" s="47" t="s">
        <v>766</v>
      </c>
      <c r="J3590" s="533">
        <v>60000065</v>
      </c>
      <c r="K3590" s="14" t="s">
        <v>59</v>
      </c>
      <c r="L3590" s="14" t="s">
        <v>58</v>
      </c>
      <c r="M3590" s="45">
        <v>3590</v>
      </c>
      <c r="N3590" s="45">
        <v>1</v>
      </c>
      <c r="O3590" s="46">
        <v>281.99999999999955</v>
      </c>
      <c r="Q3590" s="12">
        <v>0</v>
      </c>
      <c r="T3590" s="59">
        <v>0</v>
      </c>
      <c r="U3590" s="14">
        <v>0</v>
      </c>
      <c r="V3590" s="59" t="s">
        <v>174</v>
      </c>
      <c r="Y3590" s="46">
        <v>0</v>
      </c>
      <c r="Z3590" s="46">
        <v>0</v>
      </c>
      <c r="AA3590" s="46">
        <v>0</v>
      </c>
      <c r="AB3590" s="46">
        <v>0</v>
      </c>
      <c r="AC3590" s="46">
        <v>0</v>
      </c>
      <c r="AD3590" s="46">
        <v>0</v>
      </c>
      <c r="AE3590" s="46">
        <v>0</v>
      </c>
      <c r="AF3590" s="46">
        <v>0</v>
      </c>
      <c r="AG3590" s="46">
        <v>0</v>
      </c>
      <c r="AH3590" s="46">
        <v>0</v>
      </c>
      <c r="AI3590" s="46">
        <v>0</v>
      </c>
      <c r="AJ3590" s="46">
        <v>282.00000000000045</v>
      </c>
      <c r="AK3590" s="46">
        <v>282.00000000000011</v>
      </c>
      <c r="AL3590" s="46">
        <v>281.99999999999955</v>
      </c>
      <c r="AM3590" s="46">
        <v>0</v>
      </c>
    </row>
    <row r="3591" spans="5:39" x14ac:dyDescent="0.2">
      <c r="E3591" s="47">
        <v>359</v>
      </c>
      <c r="F3591" s="47">
        <v>371</v>
      </c>
      <c r="G3591" s="47" t="s">
        <v>253</v>
      </c>
      <c r="H3591" s="47" t="s">
        <v>643</v>
      </c>
      <c r="I3591" s="47" t="s">
        <v>766</v>
      </c>
      <c r="J3591" s="533">
        <v>60000065</v>
      </c>
      <c r="K3591" s="14" t="s">
        <v>59</v>
      </c>
      <c r="L3591" s="14" t="s">
        <v>31</v>
      </c>
      <c r="M3591" s="45">
        <v>3591</v>
      </c>
      <c r="N3591" s="45">
        <v>1</v>
      </c>
      <c r="O3591" s="48">
        <v>4577.2799999999988</v>
      </c>
      <c r="Q3591" s="12">
        <v>0</v>
      </c>
      <c r="R3591" s="46">
        <v>3848.9449999999997</v>
      </c>
      <c r="T3591" s="59">
        <v>0</v>
      </c>
      <c r="U3591" s="14">
        <v>0</v>
      </c>
      <c r="V3591" s="59" t="s">
        <v>174</v>
      </c>
      <c r="X3591" s="46">
        <v>0</v>
      </c>
      <c r="Y3591" s="46">
        <v>0</v>
      </c>
      <c r="Z3591" s="46">
        <v>0</v>
      </c>
      <c r="AA3591" s="46">
        <v>0</v>
      </c>
      <c r="AB3591" s="46">
        <v>0</v>
      </c>
      <c r="AC3591" s="46">
        <v>0</v>
      </c>
      <c r="AD3591" s="46">
        <v>0</v>
      </c>
      <c r="AE3591" s="46">
        <v>0</v>
      </c>
      <c r="AF3591" s="46">
        <v>0</v>
      </c>
      <c r="AG3591" s="46">
        <v>1487.55</v>
      </c>
      <c r="AH3591" s="46">
        <v>1487.55</v>
      </c>
      <c r="AI3591" s="46">
        <v>10103.429999999998</v>
      </c>
      <c r="AJ3591" s="46">
        <v>4488.3899999999994</v>
      </c>
      <c r="AK3591" s="46">
        <v>949.47</v>
      </c>
      <c r="AL3591" s="46">
        <v>4577.2799999999988</v>
      </c>
      <c r="AM3591" s="46">
        <v>0</v>
      </c>
    </row>
    <row r="3592" spans="5:39" x14ac:dyDescent="0.2">
      <c r="E3592" s="47">
        <v>359</v>
      </c>
      <c r="F3592" s="47">
        <v>371</v>
      </c>
      <c r="G3592" s="47" t="s">
        <v>253</v>
      </c>
      <c r="H3592" s="47" t="s">
        <v>643</v>
      </c>
      <c r="I3592" s="47" t="s">
        <v>766</v>
      </c>
      <c r="J3592" s="533">
        <v>60000065</v>
      </c>
      <c r="K3592" s="14" t="s">
        <v>37</v>
      </c>
      <c r="L3592" s="14" t="s">
        <v>31</v>
      </c>
      <c r="M3592" s="45">
        <v>3592</v>
      </c>
      <c r="N3592" s="45">
        <v>1</v>
      </c>
      <c r="O3592" s="48">
        <v>0</v>
      </c>
      <c r="P3592" s="48"/>
      <c r="Q3592" s="12">
        <v>0</v>
      </c>
      <c r="R3592" s="46">
        <v>2927.8199999999997</v>
      </c>
      <c r="T3592" s="59">
        <v>0</v>
      </c>
      <c r="U3592" s="14">
        <v>0</v>
      </c>
      <c r="V3592" s="59" t="s">
        <v>174</v>
      </c>
      <c r="Y3592" s="46">
        <v>0</v>
      </c>
      <c r="Z3592" s="46">
        <v>0</v>
      </c>
      <c r="AA3592" s="46">
        <v>0</v>
      </c>
      <c r="AB3592" s="46">
        <v>0</v>
      </c>
      <c r="AC3592" s="46">
        <v>0</v>
      </c>
      <c r="AD3592" s="46">
        <v>0</v>
      </c>
      <c r="AE3592" s="46">
        <v>0</v>
      </c>
      <c r="AF3592" s="46">
        <v>0</v>
      </c>
      <c r="AG3592" s="46">
        <v>0</v>
      </c>
      <c r="AH3592" s="46">
        <v>1487.55</v>
      </c>
      <c r="AI3592" s="46">
        <v>1487.55</v>
      </c>
      <c r="AJ3592" s="46">
        <v>11590.98</v>
      </c>
      <c r="AK3592" s="46">
        <v>3000.84</v>
      </c>
      <c r="AL3592" s="46">
        <v>0</v>
      </c>
      <c r="AM3592" s="46">
        <v>4421.4000000000005</v>
      </c>
    </row>
    <row r="3593" spans="5:39" x14ac:dyDescent="0.2">
      <c r="E3593" s="47">
        <v>359</v>
      </c>
      <c r="F3593" s="47">
        <v>371</v>
      </c>
      <c r="G3593" s="47" t="s">
        <v>253</v>
      </c>
      <c r="H3593" s="47" t="s">
        <v>643</v>
      </c>
      <c r="I3593" s="47" t="s">
        <v>766</v>
      </c>
      <c r="J3593" s="533">
        <v>60000065</v>
      </c>
      <c r="K3593" s="14" t="s">
        <v>65</v>
      </c>
      <c r="L3593" s="14" t="s">
        <v>31</v>
      </c>
      <c r="M3593" s="45">
        <v>3593</v>
      </c>
      <c r="N3593" s="45">
        <v>1</v>
      </c>
      <c r="O3593" s="52">
        <v>5526.7499999999991</v>
      </c>
      <c r="P3593" s="48">
        <v>4421.4000000000005</v>
      </c>
      <c r="Q3593" s="12">
        <v>0</v>
      </c>
      <c r="R3593" s="46">
        <v>921.12499999999989</v>
      </c>
      <c r="T3593" s="59">
        <v>0</v>
      </c>
      <c r="U3593" s="14">
        <v>0</v>
      </c>
      <c r="V3593" s="59" t="s">
        <v>174</v>
      </c>
      <c r="X3593" s="46">
        <v>0</v>
      </c>
      <c r="Y3593" s="46">
        <v>0</v>
      </c>
      <c r="Z3593" s="46">
        <v>0</v>
      </c>
      <c r="AA3593" s="46">
        <v>0</v>
      </c>
      <c r="AB3593" s="46">
        <v>0</v>
      </c>
      <c r="AC3593" s="46">
        <v>0</v>
      </c>
      <c r="AD3593" s="46">
        <v>0</v>
      </c>
      <c r="AE3593" s="46">
        <v>0</v>
      </c>
      <c r="AF3593" s="46">
        <v>0</v>
      </c>
      <c r="AG3593" s="46">
        <v>0</v>
      </c>
      <c r="AH3593" s="46">
        <v>0</v>
      </c>
      <c r="AI3593" s="46">
        <v>0</v>
      </c>
      <c r="AJ3593" s="46">
        <v>0</v>
      </c>
      <c r="AK3593" s="46">
        <v>949.47</v>
      </c>
      <c r="AL3593" s="46">
        <v>4577.2799999999988</v>
      </c>
      <c r="AM3593" s="46">
        <v>0</v>
      </c>
    </row>
    <row r="3594" spans="5:39" x14ac:dyDescent="0.2">
      <c r="E3594" s="47">
        <v>359</v>
      </c>
      <c r="F3594" s="47">
        <v>371</v>
      </c>
      <c r="G3594" s="47" t="s">
        <v>253</v>
      </c>
      <c r="H3594" s="47" t="s">
        <v>643</v>
      </c>
      <c r="I3594" s="47" t="s">
        <v>766</v>
      </c>
      <c r="J3594" s="533">
        <v>60000065</v>
      </c>
      <c r="K3594" s="14" t="s">
        <v>64</v>
      </c>
      <c r="L3594" s="14" t="s">
        <v>57</v>
      </c>
      <c r="M3594" s="45">
        <v>3594</v>
      </c>
      <c r="N3594" s="45">
        <v>1</v>
      </c>
      <c r="O3594" s="46">
        <v>1487.55</v>
      </c>
      <c r="Q3594" s="12">
        <v>0</v>
      </c>
      <c r="T3594" s="59">
        <v>0</v>
      </c>
      <c r="U3594" s="14">
        <v>0</v>
      </c>
      <c r="V3594" s="59" t="s">
        <v>174</v>
      </c>
      <c r="X3594" s="46">
        <v>0</v>
      </c>
      <c r="Y3594" s="46">
        <v>0</v>
      </c>
      <c r="Z3594" s="46">
        <v>0</v>
      </c>
      <c r="AA3594" s="46">
        <v>0</v>
      </c>
      <c r="AB3594" s="46">
        <v>0</v>
      </c>
      <c r="AC3594" s="46">
        <v>0</v>
      </c>
      <c r="AD3594" s="46">
        <v>0</v>
      </c>
      <c r="AE3594" s="46">
        <v>0</v>
      </c>
      <c r="AF3594" s="46">
        <v>0</v>
      </c>
      <c r="AG3594" s="46">
        <v>1487.55</v>
      </c>
      <c r="AH3594" s="46">
        <v>1487.55</v>
      </c>
      <c r="AI3594" s="46">
        <v>1487.55</v>
      </c>
      <c r="AJ3594" s="46">
        <v>0</v>
      </c>
      <c r="AK3594" s="46">
        <v>0</v>
      </c>
      <c r="AL3594" s="46">
        <v>1487.55</v>
      </c>
      <c r="AM3594" s="46">
        <v>0</v>
      </c>
    </row>
    <row r="3595" spans="5:39" x14ac:dyDescent="0.2">
      <c r="E3595" s="47">
        <v>359</v>
      </c>
      <c r="F3595" s="47">
        <v>371</v>
      </c>
      <c r="G3595" s="47" t="s">
        <v>253</v>
      </c>
      <c r="H3595" s="47" t="s">
        <v>643</v>
      </c>
      <c r="I3595" s="47" t="s">
        <v>766</v>
      </c>
      <c r="J3595" s="533">
        <v>60000065</v>
      </c>
      <c r="K3595" s="14" t="s">
        <v>64</v>
      </c>
      <c r="L3595" s="14" t="s">
        <v>54</v>
      </c>
      <c r="M3595" s="45">
        <v>3595</v>
      </c>
      <c r="N3595" s="45">
        <v>1</v>
      </c>
      <c r="O3595" s="46">
        <v>3193.2</v>
      </c>
      <c r="Q3595" s="12">
        <v>0</v>
      </c>
      <c r="T3595" s="59">
        <v>0</v>
      </c>
      <c r="U3595" s="14">
        <v>0</v>
      </c>
      <c r="V3595" s="59" t="s">
        <v>174</v>
      </c>
      <c r="X3595" s="46">
        <v>0</v>
      </c>
      <c r="Y3595" s="46">
        <v>0</v>
      </c>
      <c r="Z3595" s="46">
        <v>0</v>
      </c>
      <c r="AA3595" s="46">
        <v>0</v>
      </c>
      <c r="AB3595" s="46">
        <v>0</v>
      </c>
      <c r="AC3595" s="46">
        <v>0</v>
      </c>
      <c r="AD3595" s="46">
        <v>0</v>
      </c>
      <c r="AE3595" s="46">
        <v>0</v>
      </c>
      <c r="AF3595" s="46">
        <v>0</v>
      </c>
      <c r="AG3595" s="46">
        <v>0</v>
      </c>
      <c r="AH3595" s="46">
        <v>0</v>
      </c>
      <c r="AI3595" s="46">
        <v>8615.8799999999992</v>
      </c>
      <c r="AJ3595" s="46">
        <v>2718.84</v>
      </c>
      <c r="AK3595" s="46">
        <v>385.47</v>
      </c>
      <c r="AL3595" s="46">
        <v>3193.2</v>
      </c>
      <c r="AM3595" s="46">
        <v>259.34999999999945</v>
      </c>
    </row>
    <row r="3596" spans="5:39" x14ac:dyDescent="0.2">
      <c r="E3596" s="47">
        <v>359</v>
      </c>
      <c r="F3596" s="47">
        <v>371</v>
      </c>
      <c r="G3596" s="47" t="s">
        <v>253</v>
      </c>
      <c r="H3596" s="47" t="s">
        <v>643</v>
      </c>
      <c r="I3596" s="47" t="s">
        <v>766</v>
      </c>
      <c r="J3596" s="533">
        <v>60000065</v>
      </c>
      <c r="K3596" s="14" t="s">
        <v>64</v>
      </c>
      <c r="L3596" s="14" t="s">
        <v>58</v>
      </c>
      <c r="M3596" s="45">
        <v>3596</v>
      </c>
      <c r="N3596" s="45">
        <v>1</v>
      </c>
      <c r="O3596" s="46">
        <v>846</v>
      </c>
      <c r="Q3596" s="12">
        <v>0</v>
      </c>
      <c r="T3596" s="59">
        <v>0</v>
      </c>
      <c r="U3596" s="14">
        <v>0</v>
      </c>
      <c r="V3596" s="59" t="s">
        <v>174</v>
      </c>
      <c r="X3596" s="46">
        <v>0</v>
      </c>
      <c r="Y3596" s="46">
        <v>0</v>
      </c>
      <c r="Z3596" s="46">
        <v>0</v>
      </c>
      <c r="AA3596" s="46">
        <v>0</v>
      </c>
      <c r="AB3596" s="46">
        <v>0</v>
      </c>
      <c r="AC3596" s="46">
        <v>0</v>
      </c>
      <c r="AD3596" s="46">
        <v>0</v>
      </c>
      <c r="AE3596" s="46">
        <v>0</v>
      </c>
      <c r="AF3596" s="46">
        <v>0</v>
      </c>
      <c r="AG3596" s="46">
        <v>0</v>
      </c>
      <c r="AH3596" s="46">
        <v>0</v>
      </c>
      <c r="AI3596" s="46">
        <v>0</v>
      </c>
      <c r="AJ3596" s="46">
        <v>281.99999999999818</v>
      </c>
      <c r="AK3596" s="46">
        <v>564.00000000000114</v>
      </c>
      <c r="AL3596" s="46">
        <v>846</v>
      </c>
      <c r="AM3596" s="46">
        <v>845.99999999999909</v>
      </c>
    </row>
    <row r="3597" spans="5:39" x14ac:dyDescent="0.2">
      <c r="E3597" s="47">
        <v>359</v>
      </c>
      <c r="F3597" s="47">
        <v>371</v>
      </c>
      <c r="G3597" s="47" t="s">
        <v>253</v>
      </c>
      <c r="H3597" s="47" t="s">
        <v>643</v>
      </c>
      <c r="I3597" s="47" t="s">
        <v>766</v>
      </c>
      <c r="J3597" s="533">
        <v>60000065</v>
      </c>
      <c r="K3597" s="14" t="s">
        <v>67</v>
      </c>
      <c r="L3597" s="14" t="s">
        <v>67</v>
      </c>
      <c r="M3597" s="45">
        <v>3597</v>
      </c>
      <c r="N3597" s="45">
        <v>1</v>
      </c>
      <c r="O3597" s="53">
        <v>4.8102700502058724</v>
      </c>
      <c r="P3597" s="54">
        <v>0</v>
      </c>
      <c r="Q3597" s="55">
        <v>0</v>
      </c>
      <c r="R3597" s="56">
        <v>0</v>
      </c>
      <c r="S3597" s="57">
        <v>0</v>
      </c>
      <c r="T3597" s="60">
        <v>0</v>
      </c>
      <c r="U3597" s="14">
        <v>0</v>
      </c>
      <c r="V3597" s="60" t="s">
        <v>174</v>
      </c>
      <c r="Y3597" s="46">
        <v>4.8102700502058724</v>
      </c>
      <c r="Z3597" s="46">
        <v>4.8102700502058724</v>
      </c>
      <c r="AA3597" s="46">
        <v>4.8102700502058724</v>
      </c>
      <c r="AB3597" s="46">
        <v>4.8102700502058724</v>
      </c>
      <c r="AC3597" s="46">
        <v>4.8102700502058724</v>
      </c>
      <c r="AD3597" s="46">
        <v>4.8102700502058724</v>
      </c>
      <c r="AE3597" s="46">
        <v>4.8102700502058724</v>
      </c>
      <c r="AF3597" s="46">
        <v>4.8102700502058724</v>
      </c>
      <c r="AG3597" s="46">
        <v>4.8102700502058724</v>
      </c>
      <c r="AH3597" s="46">
        <v>4.8102700502058724</v>
      </c>
      <c r="AI3597" s="46">
        <v>4.8102700502058724</v>
      </c>
      <c r="AJ3597" s="46">
        <v>4.8102700502058724</v>
      </c>
      <c r="AK3597" s="46">
        <v>4.8102700502058724</v>
      </c>
      <c r="AL3597" s="46">
        <v>4.8102700502058724</v>
      </c>
      <c r="AM3597" s="46">
        <v>4.8102700502058724</v>
      </c>
    </row>
    <row r="3598" spans="5:39" x14ac:dyDescent="0.2">
      <c r="E3598" s="14">
        <v>360</v>
      </c>
      <c r="F3598" s="14">
        <v>372</v>
      </c>
      <c r="G3598" s="14" t="s">
        <v>253</v>
      </c>
      <c r="H3598" s="14" t="s">
        <v>363</v>
      </c>
      <c r="I3598" s="14" t="s">
        <v>767</v>
      </c>
      <c r="J3598" s="531">
        <v>60000066</v>
      </c>
      <c r="K3598" s="14" t="s">
        <v>59</v>
      </c>
      <c r="L3598" s="14" t="s">
        <v>57</v>
      </c>
      <c r="M3598" s="45">
        <v>3598</v>
      </c>
      <c r="N3598" s="45">
        <v>1</v>
      </c>
      <c r="O3598" s="46">
        <v>1729.23</v>
      </c>
      <c r="Q3598" s="12">
        <v>0</v>
      </c>
      <c r="T3598" s="59">
        <v>0</v>
      </c>
      <c r="U3598" s="14">
        <v>0</v>
      </c>
      <c r="V3598" s="59">
        <v>0</v>
      </c>
      <c r="Y3598" s="46">
        <v>0</v>
      </c>
      <c r="Z3598" s="46">
        <v>0</v>
      </c>
      <c r="AA3598" s="46">
        <v>0</v>
      </c>
      <c r="AB3598" s="46">
        <v>0</v>
      </c>
      <c r="AC3598" s="46">
        <v>0</v>
      </c>
      <c r="AD3598" s="46">
        <v>0</v>
      </c>
      <c r="AE3598" s="46">
        <v>0</v>
      </c>
      <c r="AF3598" s="46">
        <v>0</v>
      </c>
      <c r="AG3598" s="46">
        <v>1729.23</v>
      </c>
      <c r="AH3598" s="46">
        <v>1729.23</v>
      </c>
      <c r="AI3598" s="46">
        <v>1729.23</v>
      </c>
      <c r="AJ3598" s="46">
        <v>1729.23</v>
      </c>
      <c r="AK3598" s="46">
        <v>1729.23</v>
      </c>
      <c r="AL3598" s="46">
        <v>1729.23</v>
      </c>
      <c r="AM3598" s="46">
        <v>0</v>
      </c>
    </row>
    <row r="3599" spans="5:39" x14ac:dyDescent="0.2">
      <c r="E3599" s="47">
        <v>360</v>
      </c>
      <c r="F3599" s="47">
        <v>372</v>
      </c>
      <c r="G3599" s="47" t="s">
        <v>253</v>
      </c>
      <c r="H3599" s="47" t="s">
        <v>363</v>
      </c>
      <c r="I3599" s="47" t="s">
        <v>767</v>
      </c>
      <c r="J3599" s="533">
        <v>60000066</v>
      </c>
      <c r="K3599" s="14" t="s">
        <v>59</v>
      </c>
      <c r="L3599" s="14" t="s">
        <v>54</v>
      </c>
      <c r="M3599" s="45">
        <v>3599</v>
      </c>
      <c r="N3599" s="45">
        <v>1</v>
      </c>
      <c r="O3599" s="46">
        <v>4023.2099999999996</v>
      </c>
      <c r="Q3599" s="12">
        <v>0</v>
      </c>
      <c r="T3599" s="59">
        <v>0</v>
      </c>
      <c r="U3599" s="14">
        <v>0</v>
      </c>
      <c r="V3599" s="59">
        <v>0</v>
      </c>
      <c r="Y3599" s="46">
        <v>0</v>
      </c>
      <c r="Z3599" s="46">
        <v>0</v>
      </c>
      <c r="AA3599" s="46">
        <v>0</v>
      </c>
      <c r="AB3599" s="46">
        <v>0</v>
      </c>
      <c r="AC3599" s="46">
        <v>0</v>
      </c>
      <c r="AD3599" s="46">
        <v>0</v>
      </c>
      <c r="AE3599" s="46">
        <v>0</v>
      </c>
      <c r="AF3599" s="46">
        <v>0</v>
      </c>
      <c r="AG3599" s="46">
        <v>0</v>
      </c>
      <c r="AH3599" s="46">
        <v>0</v>
      </c>
      <c r="AI3599" s="46">
        <v>3902.34</v>
      </c>
      <c r="AJ3599" s="46">
        <v>3868.64</v>
      </c>
      <c r="AK3599" s="46">
        <v>1249.4099999999999</v>
      </c>
      <c r="AL3599" s="46">
        <v>4023.2099999999996</v>
      </c>
      <c r="AM3599" s="46">
        <v>0</v>
      </c>
    </row>
    <row r="3600" spans="5:39" x14ac:dyDescent="0.2">
      <c r="E3600" s="47">
        <v>360</v>
      </c>
      <c r="F3600" s="47">
        <v>372</v>
      </c>
      <c r="G3600" s="47" t="s">
        <v>253</v>
      </c>
      <c r="H3600" s="47" t="s">
        <v>363</v>
      </c>
      <c r="I3600" s="47" t="s">
        <v>767</v>
      </c>
      <c r="J3600" s="533">
        <v>60000066</v>
      </c>
      <c r="K3600" s="14" t="s">
        <v>59</v>
      </c>
      <c r="L3600" s="14" t="s">
        <v>58</v>
      </c>
      <c r="M3600" s="45">
        <v>3600</v>
      </c>
      <c r="N3600" s="45">
        <v>1</v>
      </c>
      <c r="O3600" s="46">
        <v>281.99999999999955</v>
      </c>
      <c r="Q3600" s="12">
        <v>0</v>
      </c>
      <c r="T3600" s="59">
        <v>0</v>
      </c>
      <c r="U3600" s="14">
        <v>0</v>
      </c>
      <c r="V3600" s="59">
        <v>0</v>
      </c>
      <c r="Y3600" s="46">
        <v>0</v>
      </c>
      <c r="Z3600" s="46">
        <v>0</v>
      </c>
      <c r="AA3600" s="46">
        <v>0</v>
      </c>
      <c r="AB3600" s="46">
        <v>0</v>
      </c>
      <c r="AC3600" s="46">
        <v>0</v>
      </c>
      <c r="AD3600" s="46">
        <v>0</v>
      </c>
      <c r="AE3600" s="46">
        <v>0</v>
      </c>
      <c r="AF3600" s="46">
        <v>0</v>
      </c>
      <c r="AG3600" s="46">
        <v>0</v>
      </c>
      <c r="AH3600" s="46">
        <v>0</v>
      </c>
      <c r="AI3600" s="46">
        <v>0</v>
      </c>
      <c r="AJ3600" s="46">
        <v>281.99999999999955</v>
      </c>
      <c r="AK3600" s="46">
        <v>282</v>
      </c>
      <c r="AL3600" s="46">
        <v>281.99999999999955</v>
      </c>
      <c r="AM3600" s="46">
        <v>0</v>
      </c>
    </row>
    <row r="3601" spans="5:39" x14ac:dyDescent="0.2">
      <c r="E3601" s="47">
        <v>360</v>
      </c>
      <c r="F3601" s="47">
        <v>372</v>
      </c>
      <c r="G3601" s="47" t="s">
        <v>253</v>
      </c>
      <c r="H3601" s="47" t="s">
        <v>363</v>
      </c>
      <c r="I3601" s="47" t="s">
        <v>767</v>
      </c>
      <c r="J3601" s="533">
        <v>60000066</v>
      </c>
      <c r="K3601" s="14" t="s">
        <v>59</v>
      </c>
      <c r="L3601" s="14" t="s">
        <v>31</v>
      </c>
      <c r="M3601" s="45">
        <v>3601</v>
      </c>
      <c r="N3601" s="45">
        <v>1</v>
      </c>
      <c r="O3601" s="48">
        <v>6034.4399999999987</v>
      </c>
      <c r="Q3601" s="12">
        <v>0</v>
      </c>
      <c r="R3601" s="46">
        <v>4044.1633333333325</v>
      </c>
      <c r="T3601" s="59">
        <v>0</v>
      </c>
      <c r="U3601" s="14">
        <v>0</v>
      </c>
      <c r="V3601" s="59">
        <v>0</v>
      </c>
      <c r="X3601" s="46">
        <v>0</v>
      </c>
      <c r="Y3601" s="46">
        <v>0</v>
      </c>
      <c r="Z3601" s="46">
        <v>0</v>
      </c>
      <c r="AA3601" s="46">
        <v>0</v>
      </c>
      <c r="AB3601" s="46">
        <v>0</v>
      </c>
      <c r="AC3601" s="46">
        <v>0</v>
      </c>
      <c r="AD3601" s="46">
        <v>0</v>
      </c>
      <c r="AE3601" s="46">
        <v>0</v>
      </c>
      <c r="AF3601" s="46">
        <v>0</v>
      </c>
      <c r="AG3601" s="46">
        <v>1729.23</v>
      </c>
      <c r="AH3601" s="46">
        <v>1729.23</v>
      </c>
      <c r="AI3601" s="46">
        <v>5631.57</v>
      </c>
      <c r="AJ3601" s="46">
        <v>5879.869999999999</v>
      </c>
      <c r="AK3601" s="46">
        <v>3260.64</v>
      </c>
      <c r="AL3601" s="46">
        <v>6034.4399999999987</v>
      </c>
      <c r="AM3601" s="46">
        <v>0</v>
      </c>
    </row>
    <row r="3602" spans="5:39" x14ac:dyDescent="0.2">
      <c r="E3602" s="47">
        <v>360</v>
      </c>
      <c r="F3602" s="47">
        <v>372</v>
      </c>
      <c r="G3602" s="47" t="s">
        <v>253</v>
      </c>
      <c r="H3602" s="47" t="s">
        <v>363</v>
      </c>
      <c r="I3602" s="47" t="s">
        <v>767</v>
      </c>
      <c r="J3602" s="533">
        <v>60000066</v>
      </c>
      <c r="K3602" s="14" t="s">
        <v>37</v>
      </c>
      <c r="L3602" s="14" t="s">
        <v>31</v>
      </c>
      <c r="M3602" s="45">
        <v>3602</v>
      </c>
      <c r="N3602" s="45">
        <v>1</v>
      </c>
      <c r="O3602" s="48">
        <v>9295.08</v>
      </c>
      <c r="P3602" s="48"/>
      <c r="Q3602" s="12">
        <v>0</v>
      </c>
      <c r="R3602" s="46">
        <v>4044.1633333333325</v>
      </c>
      <c r="T3602" s="59">
        <v>0</v>
      </c>
      <c r="U3602" s="14">
        <v>0</v>
      </c>
      <c r="V3602" s="59">
        <v>0</v>
      </c>
      <c r="Y3602" s="46">
        <v>0</v>
      </c>
      <c r="Z3602" s="46">
        <v>0</v>
      </c>
      <c r="AA3602" s="46">
        <v>0</v>
      </c>
      <c r="AB3602" s="46">
        <v>0</v>
      </c>
      <c r="AC3602" s="46">
        <v>0</v>
      </c>
      <c r="AD3602" s="46">
        <v>0</v>
      </c>
      <c r="AE3602" s="46">
        <v>0</v>
      </c>
      <c r="AF3602" s="46">
        <v>0</v>
      </c>
      <c r="AG3602" s="46">
        <v>0</v>
      </c>
      <c r="AH3602" s="46">
        <v>0</v>
      </c>
      <c r="AI3602" s="46">
        <v>5187.6899999999996</v>
      </c>
      <c r="AJ3602" s="46">
        <v>0</v>
      </c>
      <c r="AK3602" s="46">
        <v>9782.2099999999991</v>
      </c>
      <c r="AL3602" s="46">
        <v>9295.08</v>
      </c>
      <c r="AM3602" s="46">
        <v>0</v>
      </c>
    </row>
    <row r="3603" spans="5:39" x14ac:dyDescent="0.2">
      <c r="E3603" s="47">
        <v>360</v>
      </c>
      <c r="F3603" s="47">
        <v>372</v>
      </c>
      <c r="G3603" s="47" t="s">
        <v>253</v>
      </c>
      <c r="H3603" s="47" t="s">
        <v>363</v>
      </c>
      <c r="I3603" s="47" t="s">
        <v>767</v>
      </c>
      <c r="J3603" s="533">
        <v>60000066</v>
      </c>
      <c r="K3603" s="14" t="s">
        <v>65</v>
      </c>
      <c r="L3603" s="14" t="s">
        <v>31</v>
      </c>
      <c r="M3603" s="45">
        <v>3603</v>
      </c>
      <c r="N3603" s="45">
        <v>1</v>
      </c>
      <c r="O3603" s="52">
        <v>0</v>
      </c>
      <c r="P3603" s="48">
        <v>0</v>
      </c>
      <c r="Q3603" s="12">
        <v>0</v>
      </c>
      <c r="R3603" s="46">
        <v>0</v>
      </c>
      <c r="T3603" s="59">
        <v>0</v>
      </c>
      <c r="U3603" s="14">
        <v>0</v>
      </c>
      <c r="V3603" s="59">
        <v>0</v>
      </c>
      <c r="X3603" s="46">
        <v>0</v>
      </c>
      <c r="Y3603" s="46">
        <v>0</v>
      </c>
      <c r="Z3603" s="46">
        <v>0</v>
      </c>
      <c r="AA3603" s="46">
        <v>0</v>
      </c>
      <c r="AB3603" s="46">
        <v>0</v>
      </c>
      <c r="AC3603" s="46">
        <v>0</v>
      </c>
      <c r="AD3603" s="46">
        <v>0</v>
      </c>
      <c r="AE3603" s="46">
        <v>0</v>
      </c>
      <c r="AF3603" s="46">
        <v>0</v>
      </c>
      <c r="AG3603" s="46">
        <v>0</v>
      </c>
      <c r="AH3603" s="46">
        <v>0</v>
      </c>
      <c r="AI3603" s="46">
        <v>0</v>
      </c>
      <c r="AJ3603" s="46">
        <v>0</v>
      </c>
      <c r="AK3603" s="46">
        <v>0</v>
      </c>
      <c r="AL3603" s="46">
        <v>0</v>
      </c>
      <c r="AM3603" s="46">
        <v>0</v>
      </c>
    </row>
    <row r="3604" spans="5:39" x14ac:dyDescent="0.2">
      <c r="E3604" s="47">
        <v>360</v>
      </c>
      <c r="F3604" s="47">
        <v>372</v>
      </c>
      <c r="G3604" s="47" t="s">
        <v>253</v>
      </c>
      <c r="H3604" s="47" t="s">
        <v>363</v>
      </c>
      <c r="I3604" s="47" t="s">
        <v>767</v>
      </c>
      <c r="J3604" s="533">
        <v>60000066</v>
      </c>
      <c r="K3604" s="14" t="s">
        <v>64</v>
      </c>
      <c r="L3604" s="14" t="s">
        <v>57</v>
      </c>
      <c r="M3604" s="45">
        <v>3604</v>
      </c>
      <c r="N3604" s="45">
        <v>1</v>
      </c>
      <c r="O3604" s="46">
        <v>0</v>
      </c>
      <c r="Q3604" s="12">
        <v>0</v>
      </c>
      <c r="T3604" s="59">
        <v>0</v>
      </c>
      <c r="U3604" s="14">
        <v>0</v>
      </c>
      <c r="V3604" s="59">
        <v>0</v>
      </c>
      <c r="X3604" s="46">
        <v>0</v>
      </c>
      <c r="Y3604" s="46">
        <v>0</v>
      </c>
      <c r="Z3604" s="46">
        <v>0</v>
      </c>
      <c r="AA3604" s="46">
        <v>0</v>
      </c>
      <c r="AB3604" s="46">
        <v>0</v>
      </c>
      <c r="AC3604" s="46">
        <v>0</v>
      </c>
      <c r="AD3604" s="46">
        <v>0</v>
      </c>
      <c r="AE3604" s="46">
        <v>0</v>
      </c>
      <c r="AF3604" s="46">
        <v>0</v>
      </c>
      <c r="AG3604" s="46">
        <v>1729.23</v>
      </c>
      <c r="AH3604" s="46">
        <v>3458.46</v>
      </c>
      <c r="AI3604" s="46">
        <v>0</v>
      </c>
      <c r="AJ3604" s="46">
        <v>1729.23</v>
      </c>
      <c r="AK3604" s="46">
        <v>0</v>
      </c>
      <c r="AL3604" s="46">
        <v>0</v>
      </c>
      <c r="AM3604" s="46">
        <v>0</v>
      </c>
    </row>
    <row r="3605" spans="5:39" x14ac:dyDescent="0.2">
      <c r="E3605" s="47">
        <v>360</v>
      </c>
      <c r="F3605" s="47">
        <v>372</v>
      </c>
      <c r="G3605" s="47" t="s">
        <v>253</v>
      </c>
      <c r="H3605" s="47" t="s">
        <v>363</v>
      </c>
      <c r="I3605" s="47" t="s">
        <v>767</v>
      </c>
      <c r="J3605" s="533">
        <v>60000066</v>
      </c>
      <c r="K3605" s="14" t="s">
        <v>64</v>
      </c>
      <c r="L3605" s="14" t="s">
        <v>54</v>
      </c>
      <c r="M3605" s="45">
        <v>3605</v>
      </c>
      <c r="N3605" s="45">
        <v>1</v>
      </c>
      <c r="O3605" s="46">
        <v>0</v>
      </c>
      <c r="Q3605" s="12">
        <v>0</v>
      </c>
      <c r="T3605" s="59">
        <v>0</v>
      </c>
      <c r="U3605" s="14">
        <v>0</v>
      </c>
      <c r="V3605" s="59">
        <v>0</v>
      </c>
      <c r="X3605" s="46">
        <v>0</v>
      </c>
      <c r="Y3605" s="46">
        <v>0</v>
      </c>
      <c r="Z3605" s="46">
        <v>0</v>
      </c>
      <c r="AA3605" s="46">
        <v>0</v>
      </c>
      <c r="AB3605" s="46">
        <v>0</v>
      </c>
      <c r="AC3605" s="46">
        <v>0</v>
      </c>
      <c r="AD3605" s="46">
        <v>0</v>
      </c>
      <c r="AE3605" s="46">
        <v>0</v>
      </c>
      <c r="AF3605" s="46">
        <v>0</v>
      </c>
      <c r="AG3605" s="46">
        <v>0</v>
      </c>
      <c r="AH3605" s="46">
        <v>0</v>
      </c>
      <c r="AI3605" s="46">
        <v>3902.3400000000011</v>
      </c>
      <c r="AJ3605" s="46">
        <v>7770.9800000000014</v>
      </c>
      <c r="AK3605" s="46">
        <v>2696.6400000000021</v>
      </c>
      <c r="AL3605" s="46">
        <v>0</v>
      </c>
      <c r="AM3605" s="46">
        <v>0</v>
      </c>
    </row>
    <row r="3606" spans="5:39" x14ac:dyDescent="0.2">
      <c r="E3606" s="47">
        <v>360</v>
      </c>
      <c r="F3606" s="47">
        <v>372</v>
      </c>
      <c r="G3606" s="47" t="s">
        <v>253</v>
      </c>
      <c r="H3606" s="47" t="s">
        <v>363</v>
      </c>
      <c r="I3606" s="47" t="s">
        <v>767</v>
      </c>
      <c r="J3606" s="533">
        <v>60000066</v>
      </c>
      <c r="K3606" s="14" t="s">
        <v>64</v>
      </c>
      <c r="L3606" s="14" t="s">
        <v>58</v>
      </c>
      <c r="M3606" s="45">
        <v>3606</v>
      </c>
      <c r="N3606" s="45">
        <v>1</v>
      </c>
      <c r="O3606" s="46">
        <v>0</v>
      </c>
      <c r="Q3606" s="12">
        <v>0</v>
      </c>
      <c r="T3606" s="59">
        <v>0</v>
      </c>
      <c r="U3606" s="14">
        <v>0</v>
      </c>
      <c r="V3606" s="59">
        <v>0</v>
      </c>
      <c r="X3606" s="46">
        <v>0</v>
      </c>
      <c r="Y3606" s="46">
        <v>0</v>
      </c>
      <c r="Z3606" s="46">
        <v>0</v>
      </c>
      <c r="AA3606" s="46">
        <v>0</v>
      </c>
      <c r="AB3606" s="46">
        <v>0</v>
      </c>
      <c r="AC3606" s="46">
        <v>0</v>
      </c>
      <c r="AD3606" s="46">
        <v>0</v>
      </c>
      <c r="AE3606" s="46">
        <v>0</v>
      </c>
      <c r="AF3606" s="46">
        <v>0</v>
      </c>
      <c r="AG3606" s="46">
        <v>0</v>
      </c>
      <c r="AH3606" s="46">
        <v>0</v>
      </c>
      <c r="AI3606" s="46">
        <v>0</v>
      </c>
      <c r="AJ3606" s="46">
        <v>281.99999999999818</v>
      </c>
      <c r="AK3606" s="46">
        <v>563.99999999999727</v>
      </c>
      <c r="AL3606" s="46">
        <v>0</v>
      </c>
      <c r="AM3606" s="46">
        <v>0</v>
      </c>
    </row>
    <row r="3607" spans="5:39" x14ac:dyDescent="0.2">
      <c r="E3607" s="47">
        <v>360</v>
      </c>
      <c r="F3607" s="47">
        <v>372</v>
      </c>
      <c r="G3607" s="47" t="s">
        <v>253</v>
      </c>
      <c r="H3607" s="47" t="s">
        <v>363</v>
      </c>
      <c r="I3607" s="47" t="s">
        <v>767</v>
      </c>
      <c r="J3607" s="533">
        <v>60000066</v>
      </c>
      <c r="K3607" s="14" t="s">
        <v>67</v>
      </c>
      <c r="L3607" s="14" t="s">
        <v>67</v>
      </c>
      <c r="M3607" s="45">
        <v>3607</v>
      </c>
      <c r="N3607" s="45">
        <v>1</v>
      </c>
      <c r="O3607" s="53">
        <v>0</v>
      </c>
      <c r="P3607" s="54">
        <v>0</v>
      </c>
      <c r="Q3607" s="55">
        <v>0</v>
      </c>
      <c r="R3607" s="56">
        <v>0</v>
      </c>
      <c r="S3607" s="57">
        <v>0</v>
      </c>
      <c r="T3607" s="60">
        <v>0</v>
      </c>
      <c r="U3607" s="14">
        <v>0</v>
      </c>
      <c r="V3607" s="60">
        <v>0</v>
      </c>
      <c r="Y3607" s="46">
        <v>0</v>
      </c>
      <c r="Z3607" s="46">
        <v>0</v>
      </c>
      <c r="AA3607" s="46">
        <v>0</v>
      </c>
      <c r="AB3607" s="46">
        <v>0</v>
      </c>
      <c r="AC3607" s="46">
        <v>0</v>
      </c>
      <c r="AD3607" s="46">
        <v>0</v>
      </c>
      <c r="AE3607" s="46">
        <v>0</v>
      </c>
      <c r="AF3607" s="46">
        <v>0</v>
      </c>
      <c r="AG3607" s="46">
        <v>0</v>
      </c>
      <c r="AH3607" s="46">
        <v>0</v>
      </c>
      <c r="AI3607" s="46">
        <v>0</v>
      </c>
      <c r="AJ3607" s="46">
        <v>0</v>
      </c>
      <c r="AK3607" s="46">
        <v>0</v>
      </c>
      <c r="AL3607" s="46">
        <v>0</v>
      </c>
      <c r="AM3607" s="46">
        <v>0</v>
      </c>
    </row>
    <row r="3608" spans="5:39" x14ac:dyDescent="0.2">
      <c r="E3608" s="14">
        <v>361</v>
      </c>
      <c r="F3608" s="14">
        <v>373</v>
      </c>
      <c r="G3608" s="14" t="s">
        <v>253</v>
      </c>
      <c r="H3608" s="14" t="s">
        <v>646</v>
      </c>
      <c r="I3608" s="14" t="s">
        <v>768</v>
      </c>
      <c r="J3608" s="531">
        <v>60000067</v>
      </c>
      <c r="K3608" s="14" t="s">
        <v>59</v>
      </c>
      <c r="L3608" s="14" t="s">
        <v>57</v>
      </c>
      <c r="M3608" s="45">
        <v>3608</v>
      </c>
      <c r="N3608" s="45">
        <v>1</v>
      </c>
      <c r="O3608" s="46">
        <v>1759.87</v>
      </c>
      <c r="Q3608" s="12">
        <v>0</v>
      </c>
      <c r="T3608" s="59">
        <v>0</v>
      </c>
      <c r="U3608" s="14">
        <v>0</v>
      </c>
      <c r="V3608" s="59" t="s">
        <v>175</v>
      </c>
      <c r="Y3608" s="46">
        <v>0</v>
      </c>
      <c r="Z3608" s="46">
        <v>0</v>
      </c>
      <c r="AA3608" s="46">
        <v>0</v>
      </c>
      <c r="AB3608" s="46">
        <v>0</v>
      </c>
      <c r="AC3608" s="46">
        <v>0</v>
      </c>
      <c r="AD3608" s="46">
        <v>0</v>
      </c>
      <c r="AE3608" s="46">
        <v>0</v>
      </c>
      <c r="AF3608" s="46">
        <v>0</v>
      </c>
      <c r="AG3608" s="46">
        <v>1759.87</v>
      </c>
      <c r="AH3608" s="46">
        <v>1759.87</v>
      </c>
      <c r="AI3608" s="46">
        <v>1759.87</v>
      </c>
      <c r="AJ3608" s="46">
        <v>1759.87</v>
      </c>
      <c r="AK3608" s="46">
        <v>1759.87</v>
      </c>
      <c r="AL3608" s="46">
        <v>1759.87</v>
      </c>
      <c r="AM3608" s="46">
        <v>0</v>
      </c>
    </row>
    <row r="3609" spans="5:39" x14ac:dyDescent="0.2">
      <c r="E3609" s="47">
        <v>361</v>
      </c>
      <c r="F3609" s="47">
        <v>373</v>
      </c>
      <c r="G3609" s="47" t="s">
        <v>253</v>
      </c>
      <c r="H3609" s="47" t="s">
        <v>646</v>
      </c>
      <c r="I3609" s="47" t="s">
        <v>768</v>
      </c>
      <c r="J3609" s="533">
        <v>60000067</v>
      </c>
      <c r="K3609" s="14" t="s">
        <v>59</v>
      </c>
      <c r="L3609" s="14" t="s">
        <v>54</v>
      </c>
      <c r="M3609" s="45">
        <v>3609</v>
      </c>
      <c r="N3609" s="45">
        <v>1</v>
      </c>
      <c r="O3609" s="46">
        <v>3888.9199999999996</v>
      </c>
      <c r="Q3609" s="12">
        <v>0</v>
      </c>
      <c r="T3609" s="59">
        <v>0</v>
      </c>
      <c r="U3609" s="14">
        <v>0</v>
      </c>
      <c r="V3609" s="59" t="s">
        <v>175</v>
      </c>
      <c r="Y3609" s="46">
        <v>0</v>
      </c>
      <c r="Z3609" s="46">
        <v>0</v>
      </c>
      <c r="AA3609" s="46">
        <v>0</v>
      </c>
      <c r="AB3609" s="46">
        <v>0</v>
      </c>
      <c r="AC3609" s="46">
        <v>0</v>
      </c>
      <c r="AD3609" s="46">
        <v>0</v>
      </c>
      <c r="AE3609" s="46">
        <v>0</v>
      </c>
      <c r="AF3609" s="46">
        <v>0</v>
      </c>
      <c r="AG3609" s="46">
        <v>0</v>
      </c>
      <c r="AH3609" s="46">
        <v>0</v>
      </c>
      <c r="AI3609" s="46">
        <v>4546.12</v>
      </c>
      <c r="AJ3609" s="46">
        <v>3311.0600000000004</v>
      </c>
      <c r="AK3609" s="46">
        <v>923.48</v>
      </c>
      <c r="AL3609" s="46">
        <v>3888.9199999999996</v>
      </c>
      <c r="AM3609" s="46">
        <v>0</v>
      </c>
    </row>
    <row r="3610" spans="5:39" x14ac:dyDescent="0.2">
      <c r="E3610" s="47">
        <v>361</v>
      </c>
      <c r="F3610" s="47">
        <v>373</v>
      </c>
      <c r="G3610" s="47" t="s">
        <v>253</v>
      </c>
      <c r="H3610" s="47" t="s">
        <v>646</v>
      </c>
      <c r="I3610" s="47" t="s">
        <v>768</v>
      </c>
      <c r="J3610" s="533">
        <v>60000067</v>
      </c>
      <c r="K3610" s="14" t="s">
        <v>59</v>
      </c>
      <c r="L3610" s="14" t="s">
        <v>58</v>
      </c>
      <c r="M3610" s="45">
        <v>3610</v>
      </c>
      <c r="N3610" s="45">
        <v>1</v>
      </c>
      <c r="O3610" s="46">
        <v>282.00000000000045</v>
      </c>
      <c r="Q3610" s="12">
        <v>0</v>
      </c>
      <c r="T3610" s="59">
        <v>0</v>
      </c>
      <c r="U3610" s="14">
        <v>0</v>
      </c>
      <c r="V3610" s="59" t="s">
        <v>175</v>
      </c>
      <c r="Y3610" s="46">
        <v>0</v>
      </c>
      <c r="Z3610" s="46">
        <v>0</v>
      </c>
      <c r="AA3610" s="46">
        <v>0</v>
      </c>
      <c r="AB3610" s="46">
        <v>0</v>
      </c>
      <c r="AC3610" s="46">
        <v>0</v>
      </c>
      <c r="AD3610" s="46">
        <v>0</v>
      </c>
      <c r="AE3610" s="46">
        <v>0</v>
      </c>
      <c r="AF3610" s="46">
        <v>0</v>
      </c>
      <c r="AG3610" s="46">
        <v>0</v>
      </c>
      <c r="AH3610" s="46">
        <v>0</v>
      </c>
      <c r="AI3610" s="46">
        <v>0</v>
      </c>
      <c r="AJ3610" s="46">
        <v>282</v>
      </c>
      <c r="AK3610" s="46">
        <v>282</v>
      </c>
      <c r="AL3610" s="46">
        <v>282.00000000000045</v>
      </c>
      <c r="AM3610" s="46">
        <v>0</v>
      </c>
    </row>
    <row r="3611" spans="5:39" x14ac:dyDescent="0.2">
      <c r="E3611" s="47">
        <v>361</v>
      </c>
      <c r="F3611" s="47">
        <v>373</v>
      </c>
      <c r="G3611" s="47" t="s">
        <v>253</v>
      </c>
      <c r="H3611" s="47" t="s">
        <v>646</v>
      </c>
      <c r="I3611" s="47" t="s">
        <v>768</v>
      </c>
      <c r="J3611" s="533">
        <v>60000067</v>
      </c>
      <c r="K3611" s="14" t="s">
        <v>59</v>
      </c>
      <c r="L3611" s="14" t="s">
        <v>31</v>
      </c>
      <c r="M3611" s="45">
        <v>3611</v>
      </c>
      <c r="N3611" s="45">
        <v>1</v>
      </c>
      <c r="O3611" s="48">
        <v>5930.7899999999991</v>
      </c>
      <c r="Q3611" s="12">
        <v>0</v>
      </c>
      <c r="R3611" s="46">
        <v>4012.4666666666658</v>
      </c>
      <c r="T3611" s="59">
        <v>0</v>
      </c>
      <c r="U3611" s="14">
        <v>0</v>
      </c>
      <c r="V3611" s="59" t="s">
        <v>175</v>
      </c>
      <c r="X3611" s="46">
        <v>0</v>
      </c>
      <c r="Y3611" s="46">
        <v>0</v>
      </c>
      <c r="Z3611" s="46">
        <v>0</v>
      </c>
      <c r="AA3611" s="46">
        <v>0</v>
      </c>
      <c r="AB3611" s="46">
        <v>0</v>
      </c>
      <c r="AC3611" s="46">
        <v>0</v>
      </c>
      <c r="AD3611" s="46">
        <v>0</v>
      </c>
      <c r="AE3611" s="46">
        <v>0</v>
      </c>
      <c r="AF3611" s="46">
        <v>0</v>
      </c>
      <c r="AG3611" s="46">
        <v>1759.87</v>
      </c>
      <c r="AH3611" s="46">
        <v>1759.87</v>
      </c>
      <c r="AI3611" s="46">
        <v>6305.99</v>
      </c>
      <c r="AJ3611" s="46">
        <v>5352.93</v>
      </c>
      <c r="AK3611" s="46">
        <v>2965.35</v>
      </c>
      <c r="AL3611" s="46">
        <v>5930.7899999999991</v>
      </c>
      <c r="AM3611" s="46">
        <v>0</v>
      </c>
    </row>
    <row r="3612" spans="5:39" x14ac:dyDescent="0.2">
      <c r="E3612" s="47">
        <v>361</v>
      </c>
      <c r="F3612" s="47">
        <v>373</v>
      </c>
      <c r="G3612" s="47" t="s">
        <v>253</v>
      </c>
      <c r="H3612" s="47" t="s">
        <v>646</v>
      </c>
      <c r="I3612" s="47" t="s">
        <v>768</v>
      </c>
      <c r="J3612" s="533">
        <v>60000067</v>
      </c>
      <c r="K3612" s="14" t="s">
        <v>37</v>
      </c>
      <c r="L3612" s="14" t="s">
        <v>31</v>
      </c>
      <c r="M3612" s="45">
        <v>3612</v>
      </c>
      <c r="N3612" s="45">
        <v>1</v>
      </c>
      <c r="O3612" s="48">
        <v>0</v>
      </c>
      <c r="P3612" s="48"/>
      <c r="Q3612" s="12">
        <v>0</v>
      </c>
      <c r="R3612" s="46">
        <v>2529.7766666666666</v>
      </c>
      <c r="T3612" s="59">
        <v>0</v>
      </c>
      <c r="U3612" s="14">
        <v>0</v>
      </c>
      <c r="V3612" s="59" t="s">
        <v>175</v>
      </c>
      <c r="Y3612" s="46">
        <v>0</v>
      </c>
      <c r="Z3612" s="46">
        <v>0</v>
      </c>
      <c r="AA3612" s="46">
        <v>0</v>
      </c>
      <c r="AB3612" s="46">
        <v>0</v>
      </c>
      <c r="AC3612" s="46">
        <v>0</v>
      </c>
      <c r="AD3612" s="46">
        <v>0</v>
      </c>
      <c r="AE3612" s="46">
        <v>0</v>
      </c>
      <c r="AF3612" s="46">
        <v>0</v>
      </c>
      <c r="AG3612" s="46">
        <v>0</v>
      </c>
      <c r="AH3612" s="46">
        <v>1759.87</v>
      </c>
      <c r="AI3612" s="46">
        <v>0</v>
      </c>
      <c r="AJ3612" s="46">
        <v>8065.86</v>
      </c>
      <c r="AK3612" s="46">
        <v>5352.93</v>
      </c>
      <c r="AL3612" s="46">
        <v>0</v>
      </c>
      <c r="AM3612" s="46">
        <v>1779.2280000000001</v>
      </c>
    </row>
    <row r="3613" spans="5:39" x14ac:dyDescent="0.2">
      <c r="E3613" s="47">
        <v>361</v>
      </c>
      <c r="F3613" s="47">
        <v>373</v>
      </c>
      <c r="G3613" s="47" t="s">
        <v>253</v>
      </c>
      <c r="H3613" s="47" t="s">
        <v>646</v>
      </c>
      <c r="I3613" s="47" t="s">
        <v>768</v>
      </c>
      <c r="J3613" s="533">
        <v>60000067</v>
      </c>
      <c r="K3613" s="14" t="s">
        <v>65</v>
      </c>
      <c r="L3613" s="14" t="s">
        <v>31</v>
      </c>
      <c r="M3613" s="45">
        <v>3613</v>
      </c>
      <c r="N3613" s="45">
        <v>1</v>
      </c>
      <c r="O3613" s="52">
        <v>8896.1399999999976</v>
      </c>
      <c r="P3613" s="48">
        <v>1779.2280000000001</v>
      </c>
      <c r="Q3613" s="12">
        <v>0</v>
      </c>
      <c r="R3613" s="46">
        <v>1482.6899999999996</v>
      </c>
      <c r="T3613" s="59">
        <v>0</v>
      </c>
      <c r="U3613" s="14">
        <v>0</v>
      </c>
      <c r="V3613" s="59" t="s">
        <v>175</v>
      </c>
      <c r="X3613" s="46">
        <v>0</v>
      </c>
      <c r="Y3613" s="46">
        <v>0</v>
      </c>
      <c r="Z3613" s="46">
        <v>0</v>
      </c>
      <c r="AA3613" s="46">
        <v>0</v>
      </c>
      <c r="AB3613" s="46">
        <v>0</v>
      </c>
      <c r="AC3613" s="46">
        <v>0</v>
      </c>
      <c r="AD3613" s="46">
        <v>0</v>
      </c>
      <c r="AE3613" s="46">
        <v>0</v>
      </c>
      <c r="AF3613" s="46">
        <v>0</v>
      </c>
      <c r="AG3613" s="46">
        <v>0</v>
      </c>
      <c r="AH3613" s="46">
        <v>0</v>
      </c>
      <c r="AI3613" s="46">
        <v>0</v>
      </c>
      <c r="AJ3613" s="46">
        <v>0</v>
      </c>
      <c r="AK3613" s="46">
        <v>2965.35</v>
      </c>
      <c r="AL3613" s="46">
        <v>5930.7899999999972</v>
      </c>
      <c r="AM3613" s="46">
        <v>0</v>
      </c>
    </row>
    <row r="3614" spans="5:39" x14ac:dyDescent="0.2">
      <c r="E3614" s="47">
        <v>361</v>
      </c>
      <c r="F3614" s="47">
        <v>373</v>
      </c>
      <c r="G3614" s="47" t="s">
        <v>253</v>
      </c>
      <c r="H3614" s="47" t="s">
        <v>646</v>
      </c>
      <c r="I3614" s="47" t="s">
        <v>768</v>
      </c>
      <c r="J3614" s="533">
        <v>60000067</v>
      </c>
      <c r="K3614" s="14" t="s">
        <v>64</v>
      </c>
      <c r="L3614" s="14" t="s">
        <v>57</v>
      </c>
      <c r="M3614" s="45">
        <v>3614</v>
      </c>
      <c r="N3614" s="45">
        <v>1</v>
      </c>
      <c r="O3614" s="46">
        <v>1759.87</v>
      </c>
      <c r="Q3614" s="12">
        <v>0</v>
      </c>
      <c r="T3614" s="59">
        <v>0</v>
      </c>
      <c r="U3614" s="14">
        <v>0</v>
      </c>
      <c r="V3614" s="59" t="s">
        <v>175</v>
      </c>
      <c r="X3614" s="46">
        <v>0</v>
      </c>
      <c r="Y3614" s="46">
        <v>0</v>
      </c>
      <c r="Z3614" s="46">
        <v>0</v>
      </c>
      <c r="AA3614" s="46">
        <v>0</v>
      </c>
      <c r="AB3614" s="46">
        <v>0</v>
      </c>
      <c r="AC3614" s="46">
        <v>0</v>
      </c>
      <c r="AD3614" s="46">
        <v>0</v>
      </c>
      <c r="AE3614" s="46">
        <v>0</v>
      </c>
      <c r="AF3614" s="46">
        <v>0</v>
      </c>
      <c r="AG3614" s="46">
        <v>1759.87</v>
      </c>
      <c r="AH3614" s="46">
        <v>1759.87</v>
      </c>
      <c r="AI3614" s="46">
        <v>3519.74</v>
      </c>
      <c r="AJ3614" s="46">
        <v>0</v>
      </c>
      <c r="AK3614" s="46">
        <v>0</v>
      </c>
      <c r="AL3614" s="46">
        <v>1759.87</v>
      </c>
      <c r="AM3614" s="46">
        <v>0</v>
      </c>
    </row>
    <row r="3615" spans="5:39" x14ac:dyDescent="0.2">
      <c r="E3615" s="47">
        <v>361</v>
      </c>
      <c r="F3615" s="47">
        <v>373</v>
      </c>
      <c r="G3615" s="47" t="s">
        <v>253</v>
      </c>
      <c r="H3615" s="47" t="s">
        <v>646</v>
      </c>
      <c r="I3615" s="47" t="s">
        <v>768</v>
      </c>
      <c r="J3615" s="533">
        <v>60000067</v>
      </c>
      <c r="K3615" s="14" t="s">
        <v>64</v>
      </c>
      <c r="L3615" s="14" t="s">
        <v>54</v>
      </c>
      <c r="M3615" s="45">
        <v>3615</v>
      </c>
      <c r="N3615" s="45">
        <v>1</v>
      </c>
      <c r="O3615" s="46">
        <v>6290.2699999999986</v>
      </c>
      <c r="Q3615" s="12">
        <v>0</v>
      </c>
      <c r="T3615" s="59">
        <v>0</v>
      </c>
      <c r="U3615" s="14">
        <v>0</v>
      </c>
      <c r="V3615" s="59" t="s">
        <v>175</v>
      </c>
      <c r="X3615" s="46">
        <v>0</v>
      </c>
      <c r="Y3615" s="46">
        <v>0</v>
      </c>
      <c r="Z3615" s="46">
        <v>0</v>
      </c>
      <c r="AA3615" s="46">
        <v>0</v>
      </c>
      <c r="AB3615" s="46">
        <v>0</v>
      </c>
      <c r="AC3615" s="46">
        <v>0</v>
      </c>
      <c r="AD3615" s="46">
        <v>0</v>
      </c>
      <c r="AE3615" s="46">
        <v>0</v>
      </c>
      <c r="AF3615" s="46">
        <v>0</v>
      </c>
      <c r="AG3615" s="46">
        <v>0</v>
      </c>
      <c r="AH3615" s="46">
        <v>0</v>
      </c>
      <c r="AI3615" s="46">
        <v>4546.12</v>
      </c>
      <c r="AJ3615" s="46">
        <v>5070.93</v>
      </c>
      <c r="AK3615" s="46">
        <v>2401.3499999999995</v>
      </c>
      <c r="AL3615" s="46">
        <v>6290.2699999999986</v>
      </c>
      <c r="AM3615" s="46">
        <v>6270.9119999999984</v>
      </c>
    </row>
    <row r="3616" spans="5:39" x14ac:dyDescent="0.2">
      <c r="E3616" s="47">
        <v>361</v>
      </c>
      <c r="F3616" s="47">
        <v>373</v>
      </c>
      <c r="G3616" s="47" t="s">
        <v>253</v>
      </c>
      <c r="H3616" s="47" t="s">
        <v>646</v>
      </c>
      <c r="I3616" s="47" t="s">
        <v>768</v>
      </c>
      <c r="J3616" s="533">
        <v>60000067</v>
      </c>
      <c r="K3616" s="14" t="s">
        <v>64</v>
      </c>
      <c r="L3616" s="14" t="s">
        <v>58</v>
      </c>
      <c r="M3616" s="45">
        <v>3616</v>
      </c>
      <c r="N3616" s="45">
        <v>1</v>
      </c>
      <c r="O3616" s="46">
        <v>845.99999999999727</v>
      </c>
      <c r="Q3616" s="12">
        <v>0</v>
      </c>
      <c r="T3616" s="59">
        <v>0</v>
      </c>
      <c r="U3616" s="14">
        <v>0</v>
      </c>
      <c r="V3616" s="59" t="s">
        <v>175</v>
      </c>
      <c r="X3616" s="46">
        <v>0</v>
      </c>
      <c r="Y3616" s="46">
        <v>0</v>
      </c>
      <c r="Z3616" s="46">
        <v>0</v>
      </c>
      <c r="AA3616" s="46">
        <v>0</v>
      </c>
      <c r="AB3616" s="46">
        <v>0</v>
      </c>
      <c r="AC3616" s="46">
        <v>0</v>
      </c>
      <c r="AD3616" s="46">
        <v>0</v>
      </c>
      <c r="AE3616" s="46">
        <v>0</v>
      </c>
      <c r="AF3616" s="46">
        <v>0</v>
      </c>
      <c r="AG3616" s="46">
        <v>0</v>
      </c>
      <c r="AH3616" s="46">
        <v>0</v>
      </c>
      <c r="AI3616" s="46">
        <v>0</v>
      </c>
      <c r="AJ3616" s="46">
        <v>282</v>
      </c>
      <c r="AK3616" s="46">
        <v>563.99999999999909</v>
      </c>
      <c r="AL3616" s="46">
        <v>845.99999999999727</v>
      </c>
      <c r="AM3616" s="46">
        <v>845.99999999999818</v>
      </c>
    </row>
    <row r="3617" spans="5:39" x14ac:dyDescent="0.2">
      <c r="E3617" s="47">
        <v>361</v>
      </c>
      <c r="F3617" s="47">
        <v>373</v>
      </c>
      <c r="G3617" s="47" t="s">
        <v>253</v>
      </c>
      <c r="H3617" s="47" t="s">
        <v>646</v>
      </c>
      <c r="I3617" s="47" t="s">
        <v>768</v>
      </c>
      <c r="J3617" s="533">
        <v>60000067</v>
      </c>
      <c r="K3617" s="14" t="s">
        <v>67</v>
      </c>
      <c r="L3617" s="14" t="s">
        <v>67</v>
      </c>
      <c r="M3617" s="45">
        <v>3617</v>
      </c>
      <c r="N3617" s="45">
        <v>1</v>
      </c>
      <c r="O3617" s="53">
        <v>9.3332389103597961</v>
      </c>
      <c r="P3617" s="54">
        <v>0</v>
      </c>
      <c r="Q3617" s="55">
        <v>0</v>
      </c>
      <c r="R3617" s="56">
        <v>0</v>
      </c>
      <c r="S3617" s="57">
        <v>0</v>
      </c>
      <c r="T3617" s="60">
        <v>0</v>
      </c>
      <c r="U3617" s="14">
        <v>0</v>
      </c>
      <c r="V3617" s="60" t="s">
        <v>175</v>
      </c>
      <c r="Y3617" s="46">
        <v>9.3332389103597961</v>
      </c>
      <c r="Z3617" s="46">
        <v>9.3332389103597961</v>
      </c>
      <c r="AA3617" s="46">
        <v>9.3332389103597961</v>
      </c>
      <c r="AB3617" s="46">
        <v>9.3332389103597961</v>
      </c>
      <c r="AC3617" s="46">
        <v>9.3332389103597961</v>
      </c>
      <c r="AD3617" s="46">
        <v>9.3332389103597961</v>
      </c>
      <c r="AE3617" s="46">
        <v>9.3332389103597961</v>
      </c>
      <c r="AF3617" s="46">
        <v>9.3332389103597961</v>
      </c>
      <c r="AG3617" s="46">
        <v>9.3332389103597961</v>
      </c>
      <c r="AH3617" s="46">
        <v>9.3332389103597961</v>
      </c>
      <c r="AI3617" s="46">
        <v>9.3332389103597961</v>
      </c>
      <c r="AJ3617" s="46">
        <v>9.3332389103597961</v>
      </c>
      <c r="AK3617" s="46">
        <v>9.3332389103597961</v>
      </c>
      <c r="AL3617" s="46">
        <v>9.3332389103597961</v>
      </c>
      <c r="AM3617" s="46">
        <v>9.3332389103597961</v>
      </c>
    </row>
    <row r="3618" spans="5:39" x14ac:dyDescent="0.2">
      <c r="E3618" s="14">
        <v>362</v>
      </c>
      <c r="F3618" s="14">
        <v>374</v>
      </c>
      <c r="G3618" s="14" t="s">
        <v>253</v>
      </c>
      <c r="H3618" s="14" t="s">
        <v>648</v>
      </c>
      <c r="I3618" s="14" t="s">
        <v>769</v>
      </c>
      <c r="J3618" s="531">
        <v>60000068</v>
      </c>
      <c r="K3618" s="14" t="s">
        <v>59</v>
      </c>
      <c r="L3618" s="14" t="s">
        <v>57</v>
      </c>
      <c r="M3618" s="45">
        <v>3618</v>
      </c>
      <c r="N3618" s="45">
        <v>1</v>
      </c>
      <c r="O3618" s="46">
        <v>1681.58</v>
      </c>
      <c r="Q3618" s="12" t="s">
        <v>405</v>
      </c>
      <c r="T3618" s="59" t="s">
        <v>74</v>
      </c>
      <c r="U3618" s="14">
        <v>0</v>
      </c>
      <c r="V3618" s="59" t="s">
        <v>175</v>
      </c>
      <c r="Y3618" s="46">
        <v>0</v>
      </c>
      <c r="Z3618" s="46">
        <v>0</v>
      </c>
      <c r="AA3618" s="46">
        <v>0</v>
      </c>
      <c r="AB3618" s="46">
        <v>0</v>
      </c>
      <c r="AC3618" s="46">
        <v>0</v>
      </c>
      <c r="AD3618" s="46">
        <v>0</v>
      </c>
      <c r="AE3618" s="46">
        <v>0</v>
      </c>
      <c r="AF3618" s="46">
        <v>0</v>
      </c>
      <c r="AG3618" s="46">
        <v>1681.58</v>
      </c>
      <c r="AH3618" s="46">
        <v>1681.58</v>
      </c>
      <c r="AI3618" s="46">
        <v>1681.58</v>
      </c>
      <c r="AJ3618" s="46">
        <v>1681.58</v>
      </c>
      <c r="AK3618" s="46">
        <v>1681.58</v>
      </c>
      <c r="AL3618" s="46">
        <v>1681.58</v>
      </c>
      <c r="AM3618" s="46">
        <v>0</v>
      </c>
    </row>
    <row r="3619" spans="5:39" x14ac:dyDescent="0.2">
      <c r="E3619" s="47">
        <v>362</v>
      </c>
      <c r="F3619" s="47">
        <v>374</v>
      </c>
      <c r="G3619" s="47" t="s">
        <v>253</v>
      </c>
      <c r="H3619" s="47" t="s">
        <v>648</v>
      </c>
      <c r="I3619" s="47" t="s">
        <v>769</v>
      </c>
      <c r="J3619" s="533">
        <v>60000068</v>
      </c>
      <c r="K3619" s="14" t="s">
        <v>59</v>
      </c>
      <c r="L3619" s="14" t="s">
        <v>54</v>
      </c>
      <c r="M3619" s="45">
        <v>3619</v>
      </c>
      <c r="N3619" s="45">
        <v>1</v>
      </c>
      <c r="O3619" s="46">
        <v>-420.26000000000005</v>
      </c>
      <c r="Q3619" s="12" t="s">
        <v>405</v>
      </c>
      <c r="T3619" s="59" t="s">
        <v>74</v>
      </c>
      <c r="U3619" s="14">
        <v>17</v>
      </c>
      <c r="V3619" s="59" t="s">
        <v>175</v>
      </c>
      <c r="Y3619" s="46">
        <v>0</v>
      </c>
      <c r="Z3619" s="46">
        <v>0</v>
      </c>
      <c r="AA3619" s="46">
        <v>0</v>
      </c>
      <c r="AB3619" s="46">
        <v>0</v>
      </c>
      <c r="AC3619" s="46">
        <v>0</v>
      </c>
      <c r="AD3619" s="46">
        <v>0</v>
      </c>
      <c r="AE3619" s="46">
        <v>0</v>
      </c>
      <c r="AF3619" s="46">
        <v>0</v>
      </c>
      <c r="AG3619" s="46">
        <v>0</v>
      </c>
      <c r="AH3619" s="46">
        <v>0</v>
      </c>
      <c r="AI3619" s="46">
        <v>8563.56</v>
      </c>
      <c r="AJ3619" s="46">
        <v>4018.11</v>
      </c>
      <c r="AK3619" s="46">
        <v>315.46000000000004</v>
      </c>
      <c r="AL3619" s="46">
        <v>-420.26000000000005</v>
      </c>
      <c r="AM3619" s="46">
        <v>0</v>
      </c>
    </row>
    <row r="3620" spans="5:39" x14ac:dyDescent="0.2">
      <c r="E3620" s="47">
        <v>362</v>
      </c>
      <c r="F3620" s="47">
        <v>374</v>
      </c>
      <c r="G3620" s="47" t="s">
        <v>253</v>
      </c>
      <c r="H3620" s="47" t="s">
        <v>648</v>
      </c>
      <c r="I3620" s="47" t="s">
        <v>769</v>
      </c>
      <c r="J3620" s="533">
        <v>60000068</v>
      </c>
      <c r="K3620" s="14" t="s">
        <v>59</v>
      </c>
      <c r="L3620" s="14" t="s">
        <v>58</v>
      </c>
      <c r="M3620" s="45">
        <v>3620</v>
      </c>
      <c r="N3620" s="45">
        <v>1</v>
      </c>
      <c r="O3620" s="46">
        <v>282.00000000000006</v>
      </c>
      <c r="Q3620" s="12" t="s">
        <v>405</v>
      </c>
      <c r="T3620" s="59" t="s">
        <v>74</v>
      </c>
      <c r="U3620" s="14">
        <v>0</v>
      </c>
      <c r="V3620" s="59" t="s">
        <v>175</v>
      </c>
      <c r="Y3620" s="46">
        <v>0</v>
      </c>
      <c r="Z3620" s="46">
        <v>0</v>
      </c>
      <c r="AA3620" s="46">
        <v>0</v>
      </c>
      <c r="AB3620" s="46">
        <v>0</v>
      </c>
      <c r="AC3620" s="46">
        <v>0</v>
      </c>
      <c r="AD3620" s="46">
        <v>0</v>
      </c>
      <c r="AE3620" s="46">
        <v>0</v>
      </c>
      <c r="AF3620" s="46">
        <v>0</v>
      </c>
      <c r="AG3620" s="46">
        <v>0</v>
      </c>
      <c r="AH3620" s="46">
        <v>0</v>
      </c>
      <c r="AI3620" s="46">
        <v>0</v>
      </c>
      <c r="AJ3620" s="46">
        <v>281.99999999999955</v>
      </c>
      <c r="AK3620" s="46">
        <v>282</v>
      </c>
      <c r="AL3620" s="46">
        <v>282.00000000000006</v>
      </c>
      <c r="AM3620" s="46">
        <v>0</v>
      </c>
    </row>
    <row r="3621" spans="5:39" x14ac:dyDescent="0.2">
      <c r="E3621" s="47">
        <v>362</v>
      </c>
      <c r="F3621" s="47">
        <v>374</v>
      </c>
      <c r="G3621" s="47" t="s">
        <v>253</v>
      </c>
      <c r="H3621" s="47" t="s">
        <v>648</v>
      </c>
      <c r="I3621" s="47" t="s">
        <v>769</v>
      </c>
      <c r="J3621" s="533">
        <v>60000068</v>
      </c>
      <c r="K3621" s="14" t="s">
        <v>59</v>
      </c>
      <c r="L3621" s="14" t="s">
        <v>31</v>
      </c>
      <c r="M3621" s="45">
        <v>3621</v>
      </c>
      <c r="N3621" s="45">
        <v>1</v>
      </c>
      <c r="O3621" s="48">
        <v>1543.32</v>
      </c>
      <c r="Q3621" s="12" t="s">
        <v>405</v>
      </c>
      <c r="R3621" s="46">
        <v>3902.0583333333329</v>
      </c>
      <c r="T3621" s="59" t="s">
        <v>74</v>
      </c>
      <c r="U3621" s="14">
        <v>0</v>
      </c>
      <c r="V3621" s="59" t="s">
        <v>175</v>
      </c>
      <c r="X3621" s="46">
        <v>0</v>
      </c>
      <c r="Y3621" s="46">
        <v>0</v>
      </c>
      <c r="Z3621" s="46">
        <v>0</v>
      </c>
      <c r="AA3621" s="46">
        <v>0</v>
      </c>
      <c r="AB3621" s="46">
        <v>0</v>
      </c>
      <c r="AC3621" s="46">
        <v>0</v>
      </c>
      <c r="AD3621" s="46">
        <v>0</v>
      </c>
      <c r="AE3621" s="46">
        <v>0</v>
      </c>
      <c r="AF3621" s="46">
        <v>0</v>
      </c>
      <c r="AG3621" s="46">
        <v>1681.58</v>
      </c>
      <c r="AH3621" s="46">
        <v>1681.58</v>
      </c>
      <c r="AI3621" s="46">
        <v>10245.14</v>
      </c>
      <c r="AJ3621" s="46">
        <v>5981.6900000000005</v>
      </c>
      <c r="AK3621" s="46">
        <v>2279.04</v>
      </c>
      <c r="AL3621" s="46">
        <v>1543.32</v>
      </c>
      <c r="AM3621" s="46">
        <v>0</v>
      </c>
    </row>
    <row r="3622" spans="5:39" x14ac:dyDescent="0.2">
      <c r="E3622" s="47">
        <v>362</v>
      </c>
      <c r="F3622" s="47">
        <v>374</v>
      </c>
      <c r="G3622" s="47" t="s">
        <v>253</v>
      </c>
      <c r="H3622" s="47" t="s">
        <v>648</v>
      </c>
      <c r="I3622" s="47" t="s">
        <v>769</v>
      </c>
      <c r="J3622" s="533">
        <v>60000068</v>
      </c>
      <c r="K3622" s="14" t="s">
        <v>37</v>
      </c>
      <c r="L3622" s="14" t="s">
        <v>31</v>
      </c>
      <c r="M3622" s="45">
        <v>3622</v>
      </c>
      <c r="N3622" s="45">
        <v>1</v>
      </c>
      <c r="O3622" s="48">
        <v>0</v>
      </c>
      <c r="P3622" s="48"/>
      <c r="Q3622" s="12" t="s">
        <v>405</v>
      </c>
      <c r="R3622" s="46">
        <v>2653.2516666666666</v>
      </c>
      <c r="T3622" s="59" t="s">
        <v>74</v>
      </c>
      <c r="U3622" s="14">
        <v>0</v>
      </c>
      <c r="V3622" s="59" t="s">
        <v>175</v>
      </c>
      <c r="Y3622" s="46">
        <v>0</v>
      </c>
      <c r="Z3622" s="46">
        <v>0</v>
      </c>
      <c r="AA3622" s="46">
        <v>0</v>
      </c>
      <c r="AB3622" s="46">
        <v>0</v>
      </c>
      <c r="AC3622" s="46">
        <v>0</v>
      </c>
      <c r="AD3622" s="46">
        <v>0</v>
      </c>
      <c r="AE3622" s="46">
        <v>0</v>
      </c>
      <c r="AF3622" s="46">
        <v>0</v>
      </c>
      <c r="AG3622" s="46">
        <v>0</v>
      </c>
      <c r="AH3622" s="46">
        <v>0</v>
      </c>
      <c r="AI3622" s="46">
        <v>0</v>
      </c>
      <c r="AJ3622" s="46">
        <v>0</v>
      </c>
      <c r="AK3622" s="46">
        <v>15919.51</v>
      </c>
      <c r="AL3622" s="46">
        <v>0</v>
      </c>
      <c r="AM3622" s="46">
        <v>2997.1360000000004</v>
      </c>
    </row>
    <row r="3623" spans="5:39" x14ac:dyDescent="0.2">
      <c r="E3623" s="47">
        <v>362</v>
      </c>
      <c r="F3623" s="47">
        <v>374</v>
      </c>
      <c r="G3623" s="47" t="s">
        <v>253</v>
      </c>
      <c r="H3623" s="47" t="s">
        <v>648</v>
      </c>
      <c r="I3623" s="47" t="s">
        <v>769</v>
      </c>
      <c r="J3623" s="533">
        <v>60000068</v>
      </c>
      <c r="K3623" s="14" t="s">
        <v>65</v>
      </c>
      <c r="L3623" s="14" t="s">
        <v>31</v>
      </c>
      <c r="M3623" s="45">
        <v>3623</v>
      </c>
      <c r="N3623" s="45">
        <v>1</v>
      </c>
      <c r="O3623" s="52">
        <v>7492.8399999999992</v>
      </c>
      <c r="P3623" s="48">
        <v>2997.1360000000004</v>
      </c>
      <c r="Q3623" s="12" t="s">
        <v>405</v>
      </c>
      <c r="R3623" s="46">
        <v>1248.8066666666666</v>
      </c>
      <c r="T3623" s="59" t="s">
        <v>74</v>
      </c>
      <c r="U3623" s="14">
        <v>0</v>
      </c>
      <c r="V3623" s="59" t="s">
        <v>175</v>
      </c>
      <c r="X3623" s="46">
        <v>0</v>
      </c>
      <c r="Y3623" s="46">
        <v>0</v>
      </c>
      <c r="Z3623" s="46">
        <v>0</v>
      </c>
      <c r="AA3623" s="46">
        <v>0</v>
      </c>
      <c r="AB3623" s="46">
        <v>0</v>
      </c>
      <c r="AC3623" s="46">
        <v>0</v>
      </c>
      <c r="AD3623" s="46">
        <v>0</v>
      </c>
      <c r="AE3623" s="46">
        <v>0</v>
      </c>
      <c r="AF3623" s="46">
        <v>0</v>
      </c>
      <c r="AG3623" s="46">
        <v>0</v>
      </c>
      <c r="AH3623" s="46">
        <v>0</v>
      </c>
      <c r="AI3623" s="46">
        <v>0</v>
      </c>
      <c r="AJ3623" s="46">
        <v>3670.4799999999996</v>
      </c>
      <c r="AK3623" s="46">
        <v>2279.0399999999981</v>
      </c>
      <c r="AL3623" s="46">
        <v>1543.3200000000018</v>
      </c>
      <c r="AM3623" s="46">
        <v>0</v>
      </c>
    </row>
    <row r="3624" spans="5:39" x14ac:dyDescent="0.2">
      <c r="E3624" s="47">
        <v>362</v>
      </c>
      <c r="F3624" s="47">
        <v>374</v>
      </c>
      <c r="G3624" s="47" t="s">
        <v>253</v>
      </c>
      <c r="H3624" s="47" t="s">
        <v>648</v>
      </c>
      <c r="I3624" s="47" t="s">
        <v>769</v>
      </c>
      <c r="J3624" s="533">
        <v>60000068</v>
      </c>
      <c r="K3624" s="14" t="s">
        <v>64</v>
      </c>
      <c r="L3624" s="14" t="s">
        <v>57</v>
      </c>
      <c r="M3624" s="45">
        <v>3624</v>
      </c>
      <c r="N3624" s="45">
        <v>1</v>
      </c>
      <c r="O3624" s="46">
        <v>1681.58</v>
      </c>
      <c r="Q3624" s="12" t="s">
        <v>405</v>
      </c>
      <c r="T3624" s="59" t="s">
        <v>74</v>
      </c>
      <c r="U3624" s="14">
        <v>0</v>
      </c>
      <c r="V3624" s="59" t="s">
        <v>175</v>
      </c>
      <c r="X3624" s="46">
        <v>0</v>
      </c>
      <c r="Y3624" s="46">
        <v>0</v>
      </c>
      <c r="Z3624" s="46">
        <v>0</v>
      </c>
      <c r="AA3624" s="46">
        <v>0</v>
      </c>
      <c r="AB3624" s="46">
        <v>0</v>
      </c>
      <c r="AC3624" s="46">
        <v>0</v>
      </c>
      <c r="AD3624" s="46">
        <v>0</v>
      </c>
      <c r="AE3624" s="46">
        <v>0</v>
      </c>
      <c r="AF3624" s="46">
        <v>0</v>
      </c>
      <c r="AG3624" s="46">
        <v>1681.58</v>
      </c>
      <c r="AH3624" s="46">
        <v>3363.16</v>
      </c>
      <c r="AI3624" s="46">
        <v>5044.74</v>
      </c>
      <c r="AJ3624" s="46">
        <v>6726.32</v>
      </c>
      <c r="AK3624" s="46">
        <v>0</v>
      </c>
      <c r="AL3624" s="46">
        <v>1681.58</v>
      </c>
      <c r="AM3624" s="46">
        <v>0</v>
      </c>
    </row>
    <row r="3625" spans="5:39" x14ac:dyDescent="0.2">
      <c r="E3625" s="47">
        <v>362</v>
      </c>
      <c r="F3625" s="47">
        <v>374</v>
      </c>
      <c r="G3625" s="47" t="s">
        <v>253</v>
      </c>
      <c r="H3625" s="47" t="s">
        <v>648</v>
      </c>
      <c r="I3625" s="47" t="s">
        <v>769</v>
      </c>
      <c r="J3625" s="533">
        <v>60000068</v>
      </c>
      <c r="K3625" s="14" t="s">
        <v>64</v>
      </c>
      <c r="L3625" s="14" t="s">
        <v>54</v>
      </c>
      <c r="M3625" s="45">
        <v>3625</v>
      </c>
      <c r="N3625" s="45">
        <v>1</v>
      </c>
      <c r="O3625" s="46">
        <v>4965.26</v>
      </c>
      <c r="Q3625" s="12" t="s">
        <v>405</v>
      </c>
      <c r="T3625" s="59" t="s">
        <v>74</v>
      </c>
      <c r="U3625" s="14">
        <v>0</v>
      </c>
      <c r="V3625" s="59" t="s">
        <v>175</v>
      </c>
      <c r="X3625" s="46">
        <v>0</v>
      </c>
      <c r="Y3625" s="46">
        <v>0</v>
      </c>
      <c r="Z3625" s="46">
        <v>0</v>
      </c>
      <c r="AA3625" s="46">
        <v>0</v>
      </c>
      <c r="AB3625" s="46">
        <v>0</v>
      </c>
      <c r="AC3625" s="46">
        <v>0</v>
      </c>
      <c r="AD3625" s="46">
        <v>0</v>
      </c>
      <c r="AE3625" s="46">
        <v>0</v>
      </c>
      <c r="AF3625" s="46">
        <v>0</v>
      </c>
      <c r="AG3625" s="46">
        <v>0</v>
      </c>
      <c r="AH3625" s="46">
        <v>0</v>
      </c>
      <c r="AI3625" s="46">
        <v>8563.56</v>
      </c>
      <c r="AJ3625" s="46">
        <v>12581.67</v>
      </c>
      <c r="AK3625" s="46">
        <v>5385.52</v>
      </c>
      <c r="AL3625" s="46">
        <v>4965.26</v>
      </c>
      <c r="AM3625" s="46">
        <v>3649.7039999999997</v>
      </c>
    </row>
    <row r="3626" spans="5:39" x14ac:dyDescent="0.2">
      <c r="E3626" s="47">
        <v>362</v>
      </c>
      <c r="F3626" s="47">
        <v>374</v>
      </c>
      <c r="G3626" s="47" t="s">
        <v>253</v>
      </c>
      <c r="H3626" s="47" t="s">
        <v>648</v>
      </c>
      <c r="I3626" s="47" t="s">
        <v>769</v>
      </c>
      <c r="J3626" s="533">
        <v>60000068</v>
      </c>
      <c r="K3626" s="14" t="s">
        <v>64</v>
      </c>
      <c r="L3626" s="14" t="s">
        <v>58</v>
      </c>
      <c r="M3626" s="45">
        <v>3626</v>
      </c>
      <c r="N3626" s="45">
        <v>1</v>
      </c>
      <c r="O3626" s="46">
        <v>845.99999999999818</v>
      </c>
      <c r="Q3626" s="12" t="s">
        <v>405</v>
      </c>
      <c r="T3626" s="59" t="s">
        <v>74</v>
      </c>
      <c r="U3626" s="14">
        <v>0</v>
      </c>
      <c r="V3626" s="59" t="s">
        <v>175</v>
      </c>
      <c r="X3626" s="46">
        <v>0</v>
      </c>
      <c r="Y3626" s="46">
        <v>0</v>
      </c>
      <c r="Z3626" s="46">
        <v>0</v>
      </c>
      <c r="AA3626" s="46">
        <v>0</v>
      </c>
      <c r="AB3626" s="46">
        <v>0</v>
      </c>
      <c r="AC3626" s="46">
        <v>0</v>
      </c>
      <c r="AD3626" s="46">
        <v>0</v>
      </c>
      <c r="AE3626" s="46">
        <v>0</v>
      </c>
      <c r="AF3626" s="46">
        <v>0</v>
      </c>
      <c r="AG3626" s="46">
        <v>0</v>
      </c>
      <c r="AH3626" s="46">
        <v>0</v>
      </c>
      <c r="AI3626" s="46">
        <v>0</v>
      </c>
      <c r="AJ3626" s="46">
        <v>281.99999999999818</v>
      </c>
      <c r="AK3626" s="46">
        <v>563.99999999999818</v>
      </c>
      <c r="AL3626" s="46">
        <v>845.99999999999818</v>
      </c>
      <c r="AM3626" s="46">
        <v>845.99999999999818</v>
      </c>
    </row>
    <row r="3627" spans="5:39" x14ac:dyDescent="0.2">
      <c r="E3627" s="47">
        <v>362</v>
      </c>
      <c r="F3627" s="47">
        <v>374</v>
      </c>
      <c r="G3627" s="47" t="s">
        <v>253</v>
      </c>
      <c r="H3627" s="47" t="s">
        <v>648</v>
      </c>
      <c r="I3627" s="47" t="s">
        <v>769</v>
      </c>
      <c r="J3627" s="533">
        <v>60000068</v>
      </c>
      <c r="K3627" s="14" t="s">
        <v>67</v>
      </c>
      <c r="L3627" s="14" t="s">
        <v>67</v>
      </c>
      <c r="M3627" s="45">
        <v>3627</v>
      </c>
      <c r="N3627" s="45">
        <v>1</v>
      </c>
      <c r="O3627" s="53">
        <v>37.418580938603554</v>
      </c>
      <c r="P3627" s="54">
        <v>27.418580938603554</v>
      </c>
      <c r="Q3627" s="55" t="s">
        <v>405</v>
      </c>
      <c r="R3627" s="56">
        <v>1.9202275722001423</v>
      </c>
      <c r="S3627" s="57" t="s">
        <v>370</v>
      </c>
      <c r="T3627" s="60" t="s">
        <v>74</v>
      </c>
      <c r="U3627" s="14">
        <v>0</v>
      </c>
      <c r="V3627" s="60" t="s">
        <v>175</v>
      </c>
      <c r="Y3627" s="46">
        <v>37.418580938603554</v>
      </c>
      <c r="Z3627" s="46">
        <v>37.418580938603554</v>
      </c>
      <c r="AA3627" s="46">
        <v>37.418580938603554</v>
      </c>
      <c r="AB3627" s="46">
        <v>37.418580938603554</v>
      </c>
      <c r="AC3627" s="46">
        <v>37.418580938603554</v>
      </c>
      <c r="AD3627" s="46">
        <v>37.418580938603554</v>
      </c>
      <c r="AE3627" s="46">
        <v>37.418580938603554</v>
      </c>
      <c r="AF3627" s="46">
        <v>37.418580938603554</v>
      </c>
      <c r="AG3627" s="46">
        <v>37.418580938603554</v>
      </c>
      <c r="AH3627" s="46">
        <v>37.418580938603554</v>
      </c>
      <c r="AI3627" s="46">
        <v>37.418580938603554</v>
      </c>
      <c r="AJ3627" s="46">
        <v>37.418580938603554</v>
      </c>
      <c r="AK3627" s="46">
        <v>37.418580938603554</v>
      </c>
      <c r="AL3627" s="46">
        <v>37.418580938603554</v>
      </c>
      <c r="AM3627" s="46">
        <v>37.418580938603554</v>
      </c>
    </row>
    <row r="3628" spans="5:39" x14ac:dyDescent="0.2">
      <c r="E3628" s="14">
        <v>363</v>
      </c>
      <c r="F3628" s="14">
        <v>375</v>
      </c>
      <c r="G3628" s="14" t="s">
        <v>253</v>
      </c>
      <c r="H3628" s="14" t="s">
        <v>650</v>
      </c>
      <c r="I3628" s="14" t="s">
        <v>770</v>
      </c>
      <c r="J3628" s="531">
        <v>60000069</v>
      </c>
      <c r="K3628" s="14" t="s">
        <v>59</v>
      </c>
      <c r="L3628" s="14" t="s">
        <v>57</v>
      </c>
      <c r="M3628" s="45">
        <v>3628</v>
      </c>
      <c r="N3628" s="45">
        <v>1</v>
      </c>
      <c r="O3628" s="46">
        <v>3090.83</v>
      </c>
      <c r="Q3628" s="12">
        <v>0</v>
      </c>
      <c r="T3628" s="59">
        <v>0</v>
      </c>
      <c r="U3628" s="14">
        <v>0</v>
      </c>
      <c r="V3628" s="59">
        <v>0</v>
      </c>
      <c r="Y3628" s="46">
        <v>0</v>
      </c>
      <c r="Z3628" s="46">
        <v>0</v>
      </c>
      <c r="AA3628" s="46">
        <v>0</v>
      </c>
      <c r="AB3628" s="46">
        <v>0</v>
      </c>
      <c r="AC3628" s="46">
        <v>0</v>
      </c>
      <c r="AD3628" s="46">
        <v>0</v>
      </c>
      <c r="AE3628" s="46">
        <v>0</v>
      </c>
      <c r="AF3628" s="46">
        <v>0</v>
      </c>
      <c r="AG3628" s="46">
        <v>3090.83</v>
      </c>
      <c r="AH3628" s="46">
        <v>3090.83</v>
      </c>
      <c r="AI3628" s="46">
        <v>3090.83</v>
      </c>
      <c r="AJ3628" s="46">
        <v>3090.83</v>
      </c>
      <c r="AK3628" s="46">
        <v>3090.83</v>
      </c>
      <c r="AL3628" s="46">
        <v>3090.83</v>
      </c>
      <c r="AM3628" s="46">
        <v>0</v>
      </c>
    </row>
    <row r="3629" spans="5:39" x14ac:dyDescent="0.2">
      <c r="E3629" s="47">
        <v>363</v>
      </c>
      <c r="F3629" s="47">
        <v>375</v>
      </c>
      <c r="G3629" s="47" t="s">
        <v>253</v>
      </c>
      <c r="H3629" s="47" t="s">
        <v>650</v>
      </c>
      <c r="I3629" s="47" t="s">
        <v>770</v>
      </c>
      <c r="J3629" s="533">
        <v>60000069</v>
      </c>
      <c r="K3629" s="14" t="s">
        <v>59</v>
      </c>
      <c r="L3629" s="14" t="s">
        <v>54</v>
      </c>
      <c r="M3629" s="45">
        <v>3629</v>
      </c>
      <c r="N3629" s="45">
        <v>1</v>
      </c>
      <c r="O3629" s="46">
        <v>8232.24</v>
      </c>
      <c r="Q3629" s="12">
        <v>0</v>
      </c>
      <c r="T3629" s="59">
        <v>0</v>
      </c>
      <c r="U3629" s="14">
        <v>0</v>
      </c>
      <c r="V3629" s="59">
        <v>0</v>
      </c>
      <c r="Y3629" s="46">
        <v>0</v>
      </c>
      <c r="Z3629" s="46">
        <v>0</v>
      </c>
      <c r="AA3629" s="46">
        <v>0</v>
      </c>
      <c r="AB3629" s="46">
        <v>0</v>
      </c>
      <c r="AC3629" s="46">
        <v>0</v>
      </c>
      <c r="AD3629" s="46">
        <v>0</v>
      </c>
      <c r="AE3629" s="46">
        <v>0</v>
      </c>
      <c r="AF3629" s="46">
        <v>0</v>
      </c>
      <c r="AG3629" s="46">
        <v>0</v>
      </c>
      <c r="AH3629" s="46">
        <v>0</v>
      </c>
      <c r="AI3629" s="46">
        <v>24708.51</v>
      </c>
      <c r="AJ3629" s="46">
        <v>-788.02000000000021</v>
      </c>
      <c r="AK3629" s="46">
        <v>5394.0800000000008</v>
      </c>
      <c r="AL3629" s="46">
        <v>8232.24</v>
      </c>
      <c r="AM3629" s="46">
        <v>0</v>
      </c>
    </row>
    <row r="3630" spans="5:39" x14ac:dyDescent="0.2">
      <c r="E3630" s="47">
        <v>363</v>
      </c>
      <c r="F3630" s="47">
        <v>375</v>
      </c>
      <c r="G3630" s="47" t="s">
        <v>253</v>
      </c>
      <c r="H3630" s="47" t="s">
        <v>650</v>
      </c>
      <c r="I3630" s="47" t="s">
        <v>770</v>
      </c>
      <c r="J3630" s="533">
        <v>60000069</v>
      </c>
      <c r="K3630" s="14" t="s">
        <v>59</v>
      </c>
      <c r="L3630" s="14" t="s">
        <v>58</v>
      </c>
      <c r="M3630" s="45">
        <v>3630</v>
      </c>
      <c r="N3630" s="45">
        <v>1</v>
      </c>
      <c r="O3630" s="46">
        <v>282</v>
      </c>
      <c r="Q3630" s="12">
        <v>0</v>
      </c>
      <c r="T3630" s="59">
        <v>0</v>
      </c>
      <c r="U3630" s="14">
        <v>0</v>
      </c>
      <c r="V3630" s="59">
        <v>0</v>
      </c>
      <c r="Y3630" s="46">
        <v>0</v>
      </c>
      <c r="Z3630" s="46">
        <v>0</v>
      </c>
      <c r="AA3630" s="46">
        <v>0</v>
      </c>
      <c r="AB3630" s="46">
        <v>0</v>
      </c>
      <c r="AC3630" s="46">
        <v>0</v>
      </c>
      <c r="AD3630" s="46">
        <v>0</v>
      </c>
      <c r="AE3630" s="46">
        <v>0</v>
      </c>
      <c r="AF3630" s="46">
        <v>0</v>
      </c>
      <c r="AG3630" s="46">
        <v>0</v>
      </c>
      <c r="AH3630" s="46">
        <v>0</v>
      </c>
      <c r="AI3630" s="46">
        <v>0</v>
      </c>
      <c r="AJ3630" s="46">
        <v>282.00000000000023</v>
      </c>
      <c r="AK3630" s="46">
        <v>281.99999999999909</v>
      </c>
      <c r="AL3630" s="46">
        <v>282</v>
      </c>
      <c r="AM3630" s="46">
        <v>0</v>
      </c>
    </row>
    <row r="3631" spans="5:39" x14ac:dyDescent="0.2">
      <c r="E3631" s="47">
        <v>363</v>
      </c>
      <c r="F3631" s="47">
        <v>375</v>
      </c>
      <c r="G3631" s="47" t="s">
        <v>253</v>
      </c>
      <c r="H3631" s="47" t="s">
        <v>650</v>
      </c>
      <c r="I3631" s="47" t="s">
        <v>770</v>
      </c>
      <c r="J3631" s="533">
        <v>60000069</v>
      </c>
      <c r="K3631" s="14" t="s">
        <v>59</v>
      </c>
      <c r="L3631" s="14" t="s">
        <v>31</v>
      </c>
      <c r="M3631" s="45">
        <v>3631</v>
      </c>
      <c r="N3631" s="45">
        <v>1</v>
      </c>
      <c r="O3631" s="48">
        <v>11605.07</v>
      </c>
      <c r="Q3631" s="12">
        <v>0</v>
      </c>
      <c r="R3631" s="46">
        <v>9489.6316666666662</v>
      </c>
      <c r="T3631" s="59">
        <v>0</v>
      </c>
      <c r="U3631" s="14">
        <v>0</v>
      </c>
      <c r="V3631" s="59">
        <v>0</v>
      </c>
      <c r="X3631" s="46">
        <v>0</v>
      </c>
      <c r="Y3631" s="46">
        <v>0</v>
      </c>
      <c r="Z3631" s="46">
        <v>0</v>
      </c>
      <c r="AA3631" s="46">
        <v>0</v>
      </c>
      <c r="AB3631" s="46">
        <v>0</v>
      </c>
      <c r="AC3631" s="46">
        <v>0</v>
      </c>
      <c r="AD3631" s="46">
        <v>0</v>
      </c>
      <c r="AE3631" s="46">
        <v>0</v>
      </c>
      <c r="AF3631" s="46">
        <v>0</v>
      </c>
      <c r="AG3631" s="46">
        <v>3090.83</v>
      </c>
      <c r="AH3631" s="46">
        <v>3090.83</v>
      </c>
      <c r="AI3631" s="46">
        <v>27799.339999999997</v>
      </c>
      <c r="AJ3631" s="46">
        <v>2584.8099999999995</v>
      </c>
      <c r="AK3631" s="46">
        <v>8766.91</v>
      </c>
      <c r="AL3631" s="46">
        <v>11605.07</v>
      </c>
      <c r="AM3631" s="46">
        <v>0</v>
      </c>
    </row>
    <row r="3632" spans="5:39" x14ac:dyDescent="0.2">
      <c r="E3632" s="47">
        <v>363</v>
      </c>
      <c r="F3632" s="47">
        <v>375</v>
      </c>
      <c r="G3632" s="47" t="s">
        <v>253</v>
      </c>
      <c r="H3632" s="47" t="s">
        <v>650</v>
      </c>
      <c r="I3632" s="47" t="s">
        <v>770</v>
      </c>
      <c r="J3632" s="533">
        <v>60000069</v>
      </c>
      <c r="K3632" s="14" t="s">
        <v>37</v>
      </c>
      <c r="L3632" s="14" t="s">
        <v>31</v>
      </c>
      <c r="M3632" s="45">
        <v>3632</v>
      </c>
      <c r="N3632" s="45">
        <v>1</v>
      </c>
      <c r="O3632" s="48">
        <v>20372.91</v>
      </c>
      <c r="P3632" s="48"/>
      <c r="Q3632" s="12">
        <v>0</v>
      </c>
      <c r="R3632" s="46">
        <v>9489.7866666666669</v>
      </c>
      <c r="T3632" s="59">
        <v>0</v>
      </c>
      <c r="U3632" s="14">
        <v>0</v>
      </c>
      <c r="V3632" s="59">
        <v>0</v>
      </c>
      <c r="Y3632" s="46">
        <v>0</v>
      </c>
      <c r="Z3632" s="46">
        <v>0</v>
      </c>
      <c r="AA3632" s="46">
        <v>0</v>
      </c>
      <c r="AB3632" s="46">
        <v>0</v>
      </c>
      <c r="AC3632" s="46">
        <v>0</v>
      </c>
      <c r="AD3632" s="46">
        <v>0</v>
      </c>
      <c r="AE3632" s="46">
        <v>0</v>
      </c>
      <c r="AF3632" s="46">
        <v>0</v>
      </c>
      <c r="AG3632" s="46">
        <v>0</v>
      </c>
      <c r="AH3632" s="46">
        <v>6181.66</v>
      </c>
      <c r="AI3632" s="46">
        <v>0</v>
      </c>
      <c r="AJ3632" s="46">
        <v>30384.15</v>
      </c>
      <c r="AK3632" s="46">
        <v>0</v>
      </c>
      <c r="AL3632" s="46">
        <v>20372.91</v>
      </c>
      <c r="AM3632" s="46">
        <v>-0.55800000000000005</v>
      </c>
    </row>
    <row r="3633" spans="5:39" x14ac:dyDescent="0.2">
      <c r="E3633" s="47">
        <v>363</v>
      </c>
      <c r="F3633" s="47">
        <v>375</v>
      </c>
      <c r="G3633" s="47" t="s">
        <v>253</v>
      </c>
      <c r="H3633" s="47" t="s">
        <v>650</v>
      </c>
      <c r="I3633" s="47" t="s">
        <v>770</v>
      </c>
      <c r="J3633" s="533">
        <v>60000069</v>
      </c>
      <c r="K3633" s="14" t="s">
        <v>65</v>
      </c>
      <c r="L3633" s="14" t="s">
        <v>31</v>
      </c>
      <c r="M3633" s="45">
        <v>3633</v>
      </c>
      <c r="N3633" s="45">
        <v>1</v>
      </c>
      <c r="O3633" s="52">
        <v>0</v>
      </c>
      <c r="P3633" s="48">
        <v>-0.55800000000000005</v>
      </c>
      <c r="Q3633" s="12">
        <v>0</v>
      </c>
      <c r="R3633" s="46">
        <v>0</v>
      </c>
      <c r="T3633" s="59">
        <v>0</v>
      </c>
      <c r="U3633" s="14">
        <v>0</v>
      </c>
      <c r="V3633" s="59">
        <v>0</v>
      </c>
      <c r="X3633" s="46">
        <v>0</v>
      </c>
      <c r="Y3633" s="46">
        <v>0</v>
      </c>
      <c r="Z3633" s="46">
        <v>0</v>
      </c>
      <c r="AA3633" s="46">
        <v>0</v>
      </c>
      <c r="AB3633" s="46">
        <v>0</v>
      </c>
      <c r="AC3633" s="46">
        <v>0</v>
      </c>
      <c r="AD3633" s="46">
        <v>0</v>
      </c>
      <c r="AE3633" s="46">
        <v>0</v>
      </c>
      <c r="AF3633" s="46">
        <v>0</v>
      </c>
      <c r="AG3633" s="46">
        <v>0</v>
      </c>
      <c r="AH3633" s="46">
        <v>0</v>
      </c>
      <c r="AI3633" s="46">
        <v>0</v>
      </c>
      <c r="AJ3633" s="46">
        <v>0</v>
      </c>
      <c r="AK3633" s="46">
        <v>0</v>
      </c>
      <c r="AL3633" s="46">
        <v>0</v>
      </c>
      <c r="AM3633" s="46">
        <v>0</v>
      </c>
    </row>
    <row r="3634" spans="5:39" x14ac:dyDescent="0.2">
      <c r="E3634" s="47">
        <v>363</v>
      </c>
      <c r="F3634" s="47">
        <v>375</v>
      </c>
      <c r="G3634" s="47" t="s">
        <v>253</v>
      </c>
      <c r="H3634" s="47" t="s">
        <v>650</v>
      </c>
      <c r="I3634" s="47" t="s">
        <v>770</v>
      </c>
      <c r="J3634" s="533">
        <v>60000069</v>
      </c>
      <c r="K3634" s="14" t="s">
        <v>64</v>
      </c>
      <c r="L3634" s="14" t="s">
        <v>57</v>
      </c>
      <c r="M3634" s="45">
        <v>3634</v>
      </c>
      <c r="N3634" s="45">
        <v>1</v>
      </c>
      <c r="O3634" s="46">
        <v>0</v>
      </c>
      <c r="Q3634" s="12">
        <v>0</v>
      </c>
      <c r="T3634" s="59">
        <v>0</v>
      </c>
      <c r="U3634" s="14">
        <v>0</v>
      </c>
      <c r="V3634" s="59">
        <v>0</v>
      </c>
      <c r="X3634" s="46">
        <v>0</v>
      </c>
      <c r="Y3634" s="46">
        <v>0</v>
      </c>
      <c r="Z3634" s="46">
        <v>0</v>
      </c>
      <c r="AA3634" s="46">
        <v>0</v>
      </c>
      <c r="AB3634" s="46">
        <v>0</v>
      </c>
      <c r="AC3634" s="46">
        <v>0</v>
      </c>
      <c r="AD3634" s="46">
        <v>0</v>
      </c>
      <c r="AE3634" s="46">
        <v>0</v>
      </c>
      <c r="AF3634" s="46">
        <v>0</v>
      </c>
      <c r="AG3634" s="46">
        <v>3090.83</v>
      </c>
      <c r="AH3634" s="46">
        <v>0</v>
      </c>
      <c r="AI3634" s="46">
        <v>3090.83</v>
      </c>
      <c r="AJ3634" s="46">
        <v>0</v>
      </c>
      <c r="AK3634" s="46">
        <v>3090.83</v>
      </c>
      <c r="AL3634" s="46">
        <v>0</v>
      </c>
      <c r="AM3634" s="46">
        <v>0</v>
      </c>
    </row>
    <row r="3635" spans="5:39" x14ac:dyDescent="0.2">
      <c r="E3635" s="47">
        <v>363</v>
      </c>
      <c r="F3635" s="47">
        <v>375</v>
      </c>
      <c r="G3635" s="47" t="s">
        <v>253</v>
      </c>
      <c r="H3635" s="47" t="s">
        <v>650</v>
      </c>
      <c r="I3635" s="47" t="s">
        <v>770</v>
      </c>
      <c r="J3635" s="533">
        <v>60000069</v>
      </c>
      <c r="K3635" s="14" t="s">
        <v>64</v>
      </c>
      <c r="L3635" s="14" t="s">
        <v>54</v>
      </c>
      <c r="M3635" s="45">
        <v>3635</v>
      </c>
      <c r="N3635" s="45">
        <v>1</v>
      </c>
      <c r="O3635" s="46">
        <v>0</v>
      </c>
      <c r="Q3635" s="12">
        <v>0</v>
      </c>
      <c r="T3635" s="59">
        <v>0</v>
      </c>
      <c r="U3635" s="14">
        <v>0</v>
      </c>
      <c r="V3635" s="59">
        <v>0</v>
      </c>
      <c r="X3635" s="46">
        <v>0</v>
      </c>
      <c r="Y3635" s="46">
        <v>0</v>
      </c>
      <c r="Z3635" s="46">
        <v>0</v>
      </c>
      <c r="AA3635" s="46">
        <v>0</v>
      </c>
      <c r="AB3635" s="46">
        <v>0</v>
      </c>
      <c r="AC3635" s="46">
        <v>0</v>
      </c>
      <c r="AD3635" s="46">
        <v>0</v>
      </c>
      <c r="AE3635" s="46">
        <v>0</v>
      </c>
      <c r="AF3635" s="46">
        <v>0</v>
      </c>
      <c r="AG3635" s="46">
        <v>0</v>
      </c>
      <c r="AH3635" s="46">
        <v>0</v>
      </c>
      <c r="AI3635" s="46">
        <v>24708.51</v>
      </c>
      <c r="AJ3635" s="46">
        <v>0</v>
      </c>
      <c r="AK3635" s="46">
        <v>5394.0800000000008</v>
      </c>
      <c r="AL3635" s="46">
        <v>0</v>
      </c>
      <c r="AM3635" s="46">
        <v>0</v>
      </c>
    </row>
    <row r="3636" spans="5:39" x14ac:dyDescent="0.2">
      <c r="E3636" s="47">
        <v>363</v>
      </c>
      <c r="F3636" s="47">
        <v>375</v>
      </c>
      <c r="G3636" s="47" t="s">
        <v>253</v>
      </c>
      <c r="H3636" s="47" t="s">
        <v>650</v>
      </c>
      <c r="I3636" s="47" t="s">
        <v>770</v>
      </c>
      <c r="J3636" s="533">
        <v>60000069</v>
      </c>
      <c r="K3636" s="14" t="s">
        <v>64</v>
      </c>
      <c r="L3636" s="14" t="s">
        <v>58</v>
      </c>
      <c r="M3636" s="45">
        <v>3636</v>
      </c>
      <c r="N3636" s="45">
        <v>1</v>
      </c>
      <c r="O3636" s="46">
        <v>-0.93000000000029104</v>
      </c>
      <c r="Q3636" s="12">
        <v>0</v>
      </c>
      <c r="T3636" s="59">
        <v>0</v>
      </c>
      <c r="U3636" s="14">
        <v>0</v>
      </c>
      <c r="V3636" s="59">
        <v>0</v>
      </c>
      <c r="X3636" s="46">
        <v>0</v>
      </c>
      <c r="Y3636" s="46">
        <v>0</v>
      </c>
      <c r="Z3636" s="46">
        <v>0</v>
      </c>
      <c r="AA3636" s="46">
        <v>0</v>
      </c>
      <c r="AB3636" s="46">
        <v>0</v>
      </c>
      <c r="AC3636" s="46">
        <v>0</v>
      </c>
      <c r="AD3636" s="46">
        <v>0</v>
      </c>
      <c r="AE3636" s="46">
        <v>0</v>
      </c>
      <c r="AF3636" s="46">
        <v>0</v>
      </c>
      <c r="AG3636" s="46">
        <v>0</v>
      </c>
      <c r="AH3636" s="46">
        <v>0</v>
      </c>
      <c r="AI3636" s="46">
        <v>0</v>
      </c>
      <c r="AJ3636" s="46">
        <v>0</v>
      </c>
      <c r="AK3636" s="46">
        <v>282.00000000000273</v>
      </c>
      <c r="AL3636" s="46">
        <v>-0.93000000000029104</v>
      </c>
      <c r="AM3636" s="46">
        <v>-0.3720000000030268</v>
      </c>
    </row>
    <row r="3637" spans="5:39" x14ac:dyDescent="0.2">
      <c r="E3637" s="47">
        <v>363</v>
      </c>
      <c r="F3637" s="47">
        <v>375</v>
      </c>
      <c r="G3637" s="47" t="s">
        <v>253</v>
      </c>
      <c r="H3637" s="47" t="s">
        <v>650</v>
      </c>
      <c r="I3637" s="47" t="s">
        <v>770</v>
      </c>
      <c r="J3637" s="533">
        <v>60000069</v>
      </c>
      <c r="K3637" s="14" t="s">
        <v>67</v>
      </c>
      <c r="L3637" s="14" t="s">
        <v>67</v>
      </c>
      <c r="M3637" s="45">
        <v>3637</v>
      </c>
      <c r="N3637" s="45">
        <v>1</v>
      </c>
      <c r="O3637" s="53">
        <v>0</v>
      </c>
      <c r="P3637" s="54">
        <v>0</v>
      </c>
      <c r="Q3637" s="55">
        <v>0</v>
      </c>
      <c r="R3637" s="56">
        <v>0</v>
      </c>
      <c r="S3637" s="57">
        <v>0</v>
      </c>
      <c r="T3637" s="60">
        <v>0</v>
      </c>
      <c r="U3637" s="14">
        <v>0</v>
      </c>
      <c r="V3637" s="60">
        <v>0</v>
      </c>
      <c r="Y3637" s="46">
        <v>0</v>
      </c>
      <c r="Z3637" s="46">
        <v>0</v>
      </c>
      <c r="AA3637" s="46">
        <v>0</v>
      </c>
      <c r="AB3637" s="46">
        <v>0</v>
      </c>
      <c r="AC3637" s="46">
        <v>0</v>
      </c>
      <c r="AD3637" s="46">
        <v>0</v>
      </c>
      <c r="AE3637" s="46">
        <v>0</v>
      </c>
      <c r="AF3637" s="46">
        <v>0</v>
      </c>
      <c r="AG3637" s="46">
        <v>0</v>
      </c>
      <c r="AH3637" s="46">
        <v>0</v>
      </c>
      <c r="AI3637" s="46">
        <v>0</v>
      </c>
      <c r="AJ3637" s="46">
        <v>0</v>
      </c>
      <c r="AK3637" s="46">
        <v>0</v>
      </c>
      <c r="AL3637" s="46">
        <v>0</v>
      </c>
      <c r="AM3637" s="46">
        <v>0</v>
      </c>
    </row>
    <row r="3638" spans="5:39" x14ac:dyDescent="0.2">
      <c r="E3638" s="14">
        <v>364</v>
      </c>
      <c r="F3638" s="14">
        <v>376</v>
      </c>
      <c r="G3638" s="14" t="s">
        <v>253</v>
      </c>
      <c r="H3638" s="14" t="s">
        <v>324</v>
      </c>
      <c r="I3638" s="14" t="s">
        <v>771</v>
      </c>
      <c r="J3638" s="531">
        <v>60000070</v>
      </c>
      <c r="K3638" s="14" t="s">
        <v>59</v>
      </c>
      <c r="L3638" s="14" t="s">
        <v>57</v>
      </c>
      <c r="M3638" s="45">
        <v>3638</v>
      </c>
      <c r="N3638" s="45">
        <v>1</v>
      </c>
      <c r="O3638" s="46">
        <v>2331.7399999999998</v>
      </c>
      <c r="Q3638" s="12">
        <v>0</v>
      </c>
      <c r="T3638" s="59">
        <v>0</v>
      </c>
      <c r="U3638" s="14">
        <v>0</v>
      </c>
      <c r="V3638" s="59" t="s">
        <v>174</v>
      </c>
      <c r="Y3638" s="46">
        <v>0</v>
      </c>
      <c r="Z3638" s="46">
        <v>0</v>
      </c>
      <c r="AA3638" s="46">
        <v>0</v>
      </c>
      <c r="AB3638" s="46">
        <v>0</v>
      </c>
      <c r="AC3638" s="46">
        <v>0</v>
      </c>
      <c r="AD3638" s="46">
        <v>0</v>
      </c>
      <c r="AE3638" s="46">
        <v>0</v>
      </c>
      <c r="AF3638" s="46">
        <v>0</v>
      </c>
      <c r="AG3638" s="46">
        <v>2331.7399999999998</v>
      </c>
      <c r="AH3638" s="46">
        <v>2331.7399999999998</v>
      </c>
      <c r="AI3638" s="46">
        <v>2331.7399999999998</v>
      </c>
      <c r="AJ3638" s="46">
        <v>2331.7399999999998</v>
      </c>
      <c r="AK3638" s="46">
        <v>2331.7399999999998</v>
      </c>
      <c r="AL3638" s="46">
        <v>2331.7399999999998</v>
      </c>
      <c r="AM3638" s="46">
        <v>0</v>
      </c>
    </row>
    <row r="3639" spans="5:39" x14ac:dyDescent="0.2">
      <c r="E3639" s="47">
        <v>364</v>
      </c>
      <c r="F3639" s="47">
        <v>376</v>
      </c>
      <c r="G3639" s="47" t="s">
        <v>253</v>
      </c>
      <c r="H3639" s="47" t="s">
        <v>324</v>
      </c>
      <c r="I3639" s="47" t="s">
        <v>771</v>
      </c>
      <c r="J3639" s="533">
        <v>60000070</v>
      </c>
      <c r="K3639" s="14" t="s">
        <v>59</v>
      </c>
      <c r="L3639" s="14" t="s">
        <v>54</v>
      </c>
      <c r="M3639" s="45">
        <v>3639</v>
      </c>
      <c r="N3639" s="45">
        <v>1</v>
      </c>
      <c r="O3639" s="46">
        <v>5506.76</v>
      </c>
      <c r="Q3639" s="12">
        <v>0</v>
      </c>
      <c r="T3639" s="59">
        <v>0</v>
      </c>
      <c r="U3639" s="14">
        <v>0</v>
      </c>
      <c r="V3639" s="59" t="s">
        <v>174</v>
      </c>
      <c r="Y3639" s="46">
        <v>0</v>
      </c>
      <c r="Z3639" s="46">
        <v>0</v>
      </c>
      <c r="AA3639" s="46">
        <v>0</v>
      </c>
      <c r="AB3639" s="46">
        <v>0</v>
      </c>
      <c r="AC3639" s="46">
        <v>0</v>
      </c>
      <c r="AD3639" s="46">
        <v>0</v>
      </c>
      <c r="AE3639" s="46">
        <v>0</v>
      </c>
      <c r="AF3639" s="46">
        <v>0</v>
      </c>
      <c r="AG3639" s="46">
        <v>0</v>
      </c>
      <c r="AH3639" s="46">
        <v>0</v>
      </c>
      <c r="AI3639" s="46">
        <v>7955.5399999999991</v>
      </c>
      <c r="AJ3639" s="46">
        <v>4105.12</v>
      </c>
      <c r="AK3639" s="46">
        <v>3157.72</v>
      </c>
      <c r="AL3639" s="46">
        <v>5506.76</v>
      </c>
      <c r="AM3639" s="46">
        <v>0</v>
      </c>
    </row>
    <row r="3640" spans="5:39" x14ac:dyDescent="0.2">
      <c r="E3640" s="47">
        <v>364</v>
      </c>
      <c r="F3640" s="47">
        <v>376</v>
      </c>
      <c r="G3640" s="47" t="s">
        <v>253</v>
      </c>
      <c r="H3640" s="47" t="s">
        <v>324</v>
      </c>
      <c r="I3640" s="47" t="s">
        <v>771</v>
      </c>
      <c r="J3640" s="533">
        <v>60000070</v>
      </c>
      <c r="K3640" s="14" t="s">
        <v>59</v>
      </c>
      <c r="L3640" s="14" t="s">
        <v>58</v>
      </c>
      <c r="M3640" s="45">
        <v>3640</v>
      </c>
      <c r="N3640" s="45">
        <v>1</v>
      </c>
      <c r="O3640" s="46">
        <v>282</v>
      </c>
      <c r="Q3640" s="12">
        <v>0</v>
      </c>
      <c r="T3640" s="59">
        <v>0</v>
      </c>
      <c r="U3640" s="14">
        <v>0</v>
      </c>
      <c r="V3640" s="59" t="s">
        <v>174</v>
      </c>
      <c r="Y3640" s="46">
        <v>0</v>
      </c>
      <c r="Z3640" s="46">
        <v>0</v>
      </c>
      <c r="AA3640" s="46">
        <v>0</v>
      </c>
      <c r="AB3640" s="46">
        <v>0</v>
      </c>
      <c r="AC3640" s="46">
        <v>0</v>
      </c>
      <c r="AD3640" s="46">
        <v>0</v>
      </c>
      <c r="AE3640" s="46">
        <v>0</v>
      </c>
      <c r="AF3640" s="46">
        <v>0</v>
      </c>
      <c r="AG3640" s="46">
        <v>0</v>
      </c>
      <c r="AH3640" s="46">
        <v>0</v>
      </c>
      <c r="AI3640" s="46">
        <v>0</v>
      </c>
      <c r="AJ3640" s="46">
        <v>282</v>
      </c>
      <c r="AK3640" s="46">
        <v>282.00000000000045</v>
      </c>
      <c r="AL3640" s="46">
        <v>282</v>
      </c>
      <c r="AM3640" s="46">
        <v>0</v>
      </c>
    </row>
    <row r="3641" spans="5:39" x14ac:dyDescent="0.2">
      <c r="E3641" s="47">
        <v>364</v>
      </c>
      <c r="F3641" s="47">
        <v>376</v>
      </c>
      <c r="G3641" s="47" t="s">
        <v>253</v>
      </c>
      <c r="H3641" s="47" t="s">
        <v>324</v>
      </c>
      <c r="I3641" s="47" t="s">
        <v>771</v>
      </c>
      <c r="J3641" s="533">
        <v>60000070</v>
      </c>
      <c r="K3641" s="14" t="s">
        <v>59</v>
      </c>
      <c r="L3641" s="14" t="s">
        <v>31</v>
      </c>
      <c r="M3641" s="45">
        <v>3641</v>
      </c>
      <c r="N3641" s="45">
        <v>1</v>
      </c>
      <c r="O3641" s="48">
        <v>8120.5</v>
      </c>
      <c r="Q3641" s="12">
        <v>0</v>
      </c>
      <c r="R3641" s="46">
        <v>5926.93</v>
      </c>
      <c r="T3641" s="59">
        <v>0</v>
      </c>
      <c r="U3641" s="14">
        <v>0</v>
      </c>
      <c r="V3641" s="59" t="s">
        <v>174</v>
      </c>
      <c r="X3641" s="46">
        <v>0</v>
      </c>
      <c r="Y3641" s="46">
        <v>0</v>
      </c>
      <c r="Z3641" s="46">
        <v>0</v>
      </c>
      <c r="AA3641" s="46">
        <v>0</v>
      </c>
      <c r="AB3641" s="46">
        <v>0</v>
      </c>
      <c r="AC3641" s="46">
        <v>0</v>
      </c>
      <c r="AD3641" s="46">
        <v>0</v>
      </c>
      <c r="AE3641" s="46">
        <v>0</v>
      </c>
      <c r="AF3641" s="46">
        <v>0</v>
      </c>
      <c r="AG3641" s="46">
        <v>2331.7399999999998</v>
      </c>
      <c r="AH3641" s="46">
        <v>2331.7399999999998</v>
      </c>
      <c r="AI3641" s="46">
        <v>10287.279999999999</v>
      </c>
      <c r="AJ3641" s="46">
        <v>6718.86</v>
      </c>
      <c r="AK3641" s="46">
        <v>5771.4599999999991</v>
      </c>
      <c r="AL3641" s="46">
        <v>8120.5</v>
      </c>
      <c r="AM3641" s="46">
        <v>0</v>
      </c>
    </row>
    <row r="3642" spans="5:39" x14ac:dyDescent="0.2">
      <c r="E3642" s="47">
        <v>364</v>
      </c>
      <c r="F3642" s="47">
        <v>376</v>
      </c>
      <c r="G3642" s="47" t="s">
        <v>253</v>
      </c>
      <c r="H3642" s="47" t="s">
        <v>324</v>
      </c>
      <c r="I3642" s="47" t="s">
        <v>771</v>
      </c>
      <c r="J3642" s="533">
        <v>60000070</v>
      </c>
      <c r="K3642" s="14" t="s">
        <v>37</v>
      </c>
      <c r="L3642" s="14" t="s">
        <v>31</v>
      </c>
      <c r="M3642" s="45">
        <v>3642</v>
      </c>
      <c r="N3642" s="45">
        <v>1</v>
      </c>
      <c r="O3642" s="48">
        <v>5771.46</v>
      </c>
      <c r="P3642" s="48"/>
      <c r="Q3642" s="12">
        <v>0</v>
      </c>
      <c r="R3642" s="46">
        <v>4573.5133333333333</v>
      </c>
      <c r="T3642" s="59">
        <v>0</v>
      </c>
      <c r="U3642" s="14">
        <v>0</v>
      </c>
      <c r="V3642" s="59" t="s">
        <v>174</v>
      </c>
      <c r="Y3642" s="46">
        <v>0</v>
      </c>
      <c r="Z3642" s="46">
        <v>0</v>
      </c>
      <c r="AA3642" s="46">
        <v>0</v>
      </c>
      <c r="AB3642" s="46">
        <v>0</v>
      </c>
      <c r="AC3642" s="46">
        <v>0</v>
      </c>
      <c r="AD3642" s="46">
        <v>0</v>
      </c>
      <c r="AE3642" s="46">
        <v>0</v>
      </c>
      <c r="AF3642" s="46">
        <v>0</v>
      </c>
      <c r="AG3642" s="46">
        <v>0</v>
      </c>
      <c r="AH3642" s="46">
        <v>2331.7399999999998</v>
      </c>
      <c r="AI3642" s="46">
        <v>0</v>
      </c>
      <c r="AJ3642" s="46">
        <v>12619.02</v>
      </c>
      <c r="AK3642" s="46">
        <v>6718.86</v>
      </c>
      <c r="AL3642" s="46">
        <v>5771.46</v>
      </c>
      <c r="AM3642" s="46">
        <v>6496.4000000000005</v>
      </c>
    </row>
    <row r="3643" spans="5:39" x14ac:dyDescent="0.2">
      <c r="E3643" s="47">
        <v>364</v>
      </c>
      <c r="F3643" s="47">
        <v>376</v>
      </c>
      <c r="G3643" s="47" t="s">
        <v>253</v>
      </c>
      <c r="H3643" s="47" t="s">
        <v>324</v>
      </c>
      <c r="I3643" s="47" t="s">
        <v>771</v>
      </c>
      <c r="J3643" s="533">
        <v>60000070</v>
      </c>
      <c r="K3643" s="14" t="s">
        <v>65</v>
      </c>
      <c r="L3643" s="14" t="s">
        <v>31</v>
      </c>
      <c r="M3643" s="45">
        <v>3643</v>
      </c>
      <c r="N3643" s="45">
        <v>1</v>
      </c>
      <c r="O3643" s="52">
        <v>8120.5</v>
      </c>
      <c r="P3643" s="48">
        <v>6496.4000000000005</v>
      </c>
      <c r="Q3643" s="12">
        <v>0</v>
      </c>
      <c r="R3643" s="46">
        <v>1353.4166666666667</v>
      </c>
      <c r="T3643" s="59">
        <v>0</v>
      </c>
      <c r="U3643" s="14">
        <v>0</v>
      </c>
      <c r="V3643" s="59" t="s">
        <v>174</v>
      </c>
      <c r="X3643" s="46">
        <v>0</v>
      </c>
      <c r="Y3643" s="46">
        <v>0</v>
      </c>
      <c r="Z3643" s="46">
        <v>0</v>
      </c>
      <c r="AA3643" s="46">
        <v>0</v>
      </c>
      <c r="AB3643" s="46">
        <v>0</v>
      </c>
      <c r="AC3643" s="46">
        <v>0</v>
      </c>
      <c r="AD3643" s="46">
        <v>0</v>
      </c>
      <c r="AE3643" s="46">
        <v>0</v>
      </c>
      <c r="AF3643" s="46">
        <v>0</v>
      </c>
      <c r="AG3643" s="46">
        <v>0</v>
      </c>
      <c r="AH3643" s="46">
        <v>0</v>
      </c>
      <c r="AI3643" s="46">
        <v>0</v>
      </c>
      <c r="AJ3643" s="46">
        <v>0</v>
      </c>
      <c r="AK3643" s="46">
        <v>0</v>
      </c>
      <c r="AL3643" s="46">
        <v>8120.5</v>
      </c>
      <c r="AM3643" s="46">
        <v>3.637978807091713E-12</v>
      </c>
    </row>
    <row r="3644" spans="5:39" x14ac:dyDescent="0.2">
      <c r="E3644" s="47">
        <v>364</v>
      </c>
      <c r="F3644" s="47">
        <v>376</v>
      </c>
      <c r="G3644" s="47" t="s">
        <v>253</v>
      </c>
      <c r="H3644" s="47" t="s">
        <v>324</v>
      </c>
      <c r="I3644" s="47" t="s">
        <v>771</v>
      </c>
      <c r="J3644" s="533">
        <v>60000070</v>
      </c>
      <c r="K3644" s="14" t="s">
        <v>64</v>
      </c>
      <c r="L3644" s="14" t="s">
        <v>57</v>
      </c>
      <c r="M3644" s="45">
        <v>3644</v>
      </c>
      <c r="N3644" s="45">
        <v>1</v>
      </c>
      <c r="O3644" s="46">
        <v>0</v>
      </c>
      <c r="Q3644" s="12">
        <v>0</v>
      </c>
      <c r="T3644" s="59">
        <v>0</v>
      </c>
      <c r="U3644" s="14">
        <v>0</v>
      </c>
      <c r="V3644" s="59" t="s">
        <v>174</v>
      </c>
      <c r="X3644" s="46">
        <v>0</v>
      </c>
      <c r="Y3644" s="46">
        <v>0</v>
      </c>
      <c r="Z3644" s="46">
        <v>0</v>
      </c>
      <c r="AA3644" s="46">
        <v>0</v>
      </c>
      <c r="AB3644" s="46">
        <v>0</v>
      </c>
      <c r="AC3644" s="46">
        <v>0</v>
      </c>
      <c r="AD3644" s="46">
        <v>0</v>
      </c>
      <c r="AE3644" s="46">
        <v>0</v>
      </c>
      <c r="AF3644" s="46">
        <v>0</v>
      </c>
      <c r="AG3644" s="46">
        <v>2331.7399999999998</v>
      </c>
      <c r="AH3644" s="46">
        <v>2331.7399999999998</v>
      </c>
      <c r="AI3644" s="46">
        <v>4663.4799999999996</v>
      </c>
      <c r="AJ3644" s="46">
        <v>0</v>
      </c>
      <c r="AK3644" s="46">
        <v>0</v>
      </c>
      <c r="AL3644" s="46">
        <v>0</v>
      </c>
      <c r="AM3644" s="46">
        <v>0</v>
      </c>
    </row>
    <row r="3645" spans="5:39" x14ac:dyDescent="0.2">
      <c r="E3645" s="47">
        <v>364</v>
      </c>
      <c r="F3645" s="47">
        <v>376</v>
      </c>
      <c r="G3645" s="47" t="s">
        <v>253</v>
      </c>
      <c r="H3645" s="47" t="s">
        <v>324</v>
      </c>
      <c r="I3645" s="47" t="s">
        <v>771</v>
      </c>
      <c r="J3645" s="533">
        <v>60000070</v>
      </c>
      <c r="K3645" s="14" t="s">
        <v>64</v>
      </c>
      <c r="L3645" s="14" t="s">
        <v>54</v>
      </c>
      <c r="M3645" s="45">
        <v>3645</v>
      </c>
      <c r="N3645" s="45">
        <v>1</v>
      </c>
      <c r="O3645" s="46">
        <v>7274.4999999999973</v>
      </c>
      <c r="Q3645" s="12">
        <v>0</v>
      </c>
      <c r="T3645" s="59">
        <v>0</v>
      </c>
      <c r="U3645" s="14">
        <v>0</v>
      </c>
      <c r="V3645" s="59" t="s">
        <v>174</v>
      </c>
      <c r="X3645" s="46">
        <v>0</v>
      </c>
      <c r="Y3645" s="46">
        <v>0</v>
      </c>
      <c r="Z3645" s="46">
        <v>0</v>
      </c>
      <c r="AA3645" s="46">
        <v>0</v>
      </c>
      <c r="AB3645" s="46">
        <v>0</v>
      </c>
      <c r="AC3645" s="46">
        <v>0</v>
      </c>
      <c r="AD3645" s="46">
        <v>0</v>
      </c>
      <c r="AE3645" s="46">
        <v>0</v>
      </c>
      <c r="AF3645" s="46">
        <v>0</v>
      </c>
      <c r="AG3645" s="46">
        <v>0</v>
      </c>
      <c r="AH3645" s="46">
        <v>0</v>
      </c>
      <c r="AI3645" s="46">
        <v>7955.5399999999991</v>
      </c>
      <c r="AJ3645" s="46">
        <v>6436.8599999999988</v>
      </c>
      <c r="AK3645" s="46">
        <v>5207.4599999999982</v>
      </c>
      <c r="AL3645" s="46">
        <v>7274.4999999999973</v>
      </c>
      <c r="AM3645" s="46">
        <v>778.09999999999673</v>
      </c>
    </row>
    <row r="3646" spans="5:39" x14ac:dyDescent="0.2">
      <c r="E3646" s="47">
        <v>364</v>
      </c>
      <c r="F3646" s="47">
        <v>376</v>
      </c>
      <c r="G3646" s="47" t="s">
        <v>253</v>
      </c>
      <c r="H3646" s="47" t="s">
        <v>324</v>
      </c>
      <c r="I3646" s="47" t="s">
        <v>771</v>
      </c>
      <c r="J3646" s="533">
        <v>60000070</v>
      </c>
      <c r="K3646" s="14" t="s">
        <v>64</v>
      </c>
      <c r="L3646" s="14" t="s">
        <v>58</v>
      </c>
      <c r="M3646" s="45">
        <v>3646</v>
      </c>
      <c r="N3646" s="45">
        <v>1</v>
      </c>
      <c r="O3646" s="46">
        <v>846.00000000000637</v>
      </c>
      <c r="Q3646" s="12">
        <v>0</v>
      </c>
      <c r="T3646" s="59">
        <v>0</v>
      </c>
      <c r="U3646" s="14">
        <v>0</v>
      </c>
      <c r="V3646" s="59" t="s">
        <v>174</v>
      </c>
      <c r="X3646" s="46">
        <v>0</v>
      </c>
      <c r="Y3646" s="46">
        <v>0</v>
      </c>
      <c r="Z3646" s="46">
        <v>0</v>
      </c>
      <c r="AA3646" s="46">
        <v>0</v>
      </c>
      <c r="AB3646" s="46">
        <v>0</v>
      </c>
      <c r="AC3646" s="46">
        <v>0</v>
      </c>
      <c r="AD3646" s="46">
        <v>0</v>
      </c>
      <c r="AE3646" s="46">
        <v>0</v>
      </c>
      <c r="AF3646" s="46">
        <v>0</v>
      </c>
      <c r="AG3646" s="46">
        <v>0</v>
      </c>
      <c r="AH3646" s="46">
        <v>0</v>
      </c>
      <c r="AI3646" s="46">
        <v>0</v>
      </c>
      <c r="AJ3646" s="46">
        <v>282</v>
      </c>
      <c r="AK3646" s="46">
        <v>564.00000000000091</v>
      </c>
      <c r="AL3646" s="46">
        <v>846.00000000000637</v>
      </c>
      <c r="AM3646" s="46">
        <v>846.00000000000909</v>
      </c>
    </row>
    <row r="3647" spans="5:39" x14ac:dyDescent="0.2">
      <c r="E3647" s="47">
        <v>364</v>
      </c>
      <c r="F3647" s="47">
        <v>376</v>
      </c>
      <c r="G3647" s="47" t="s">
        <v>253</v>
      </c>
      <c r="H3647" s="47" t="s">
        <v>324</v>
      </c>
      <c r="I3647" s="47" t="s">
        <v>771</v>
      </c>
      <c r="J3647" s="533">
        <v>60000070</v>
      </c>
      <c r="K3647" s="14" t="s">
        <v>67</v>
      </c>
      <c r="L3647" s="14" t="s">
        <v>67</v>
      </c>
      <c r="M3647" s="45">
        <v>3647</v>
      </c>
      <c r="N3647" s="45">
        <v>1</v>
      </c>
      <c r="O3647" s="53">
        <v>0</v>
      </c>
      <c r="P3647" s="54">
        <v>0</v>
      </c>
      <c r="Q3647" s="55">
        <v>0</v>
      </c>
      <c r="R3647" s="56">
        <v>0</v>
      </c>
      <c r="S3647" s="57">
        <v>0</v>
      </c>
      <c r="T3647" s="60">
        <v>0</v>
      </c>
      <c r="U3647" s="14">
        <v>0</v>
      </c>
      <c r="V3647" s="60" t="s">
        <v>174</v>
      </c>
      <c r="Y3647" s="46">
        <v>0</v>
      </c>
      <c r="Z3647" s="46">
        <v>0</v>
      </c>
      <c r="AA3647" s="46">
        <v>0</v>
      </c>
      <c r="AB3647" s="46">
        <v>0</v>
      </c>
      <c r="AC3647" s="46">
        <v>0</v>
      </c>
      <c r="AD3647" s="46">
        <v>0</v>
      </c>
      <c r="AE3647" s="46">
        <v>0</v>
      </c>
      <c r="AF3647" s="46">
        <v>0</v>
      </c>
      <c r="AG3647" s="46">
        <v>0</v>
      </c>
      <c r="AH3647" s="46">
        <v>0</v>
      </c>
      <c r="AI3647" s="46">
        <v>0</v>
      </c>
      <c r="AJ3647" s="46">
        <v>0</v>
      </c>
      <c r="AK3647" s="46">
        <v>0</v>
      </c>
      <c r="AL3647" s="46">
        <v>0</v>
      </c>
      <c r="AM3647" s="46">
        <v>0</v>
      </c>
    </row>
    <row r="3648" spans="5:39" x14ac:dyDescent="0.2">
      <c r="E3648" s="14">
        <v>365</v>
      </c>
      <c r="F3648" s="14">
        <v>377</v>
      </c>
      <c r="G3648" s="14" t="s">
        <v>253</v>
      </c>
      <c r="H3648" s="14" t="s">
        <v>653</v>
      </c>
      <c r="I3648" s="14" t="s">
        <v>772</v>
      </c>
      <c r="J3648" s="531">
        <v>60000071</v>
      </c>
      <c r="K3648" s="14" t="s">
        <v>59</v>
      </c>
      <c r="L3648" s="14" t="s">
        <v>57</v>
      </c>
      <c r="M3648" s="45">
        <v>3648</v>
      </c>
      <c r="N3648" s="45">
        <v>1</v>
      </c>
      <c r="O3648" s="46">
        <v>1511.38</v>
      </c>
      <c r="Q3648" s="12" t="s">
        <v>376</v>
      </c>
      <c r="T3648" s="59" t="s">
        <v>73</v>
      </c>
      <c r="U3648" s="14">
        <v>46</v>
      </c>
      <c r="V3648" s="59" t="s">
        <v>150</v>
      </c>
      <c r="Y3648" s="46">
        <v>0</v>
      </c>
      <c r="Z3648" s="46">
        <v>0</v>
      </c>
      <c r="AA3648" s="46">
        <v>0</v>
      </c>
      <c r="AB3648" s="46">
        <v>0</v>
      </c>
      <c r="AC3648" s="46">
        <v>0</v>
      </c>
      <c r="AD3648" s="46">
        <v>0</v>
      </c>
      <c r="AE3648" s="46">
        <v>0</v>
      </c>
      <c r="AF3648" s="46">
        <v>0</v>
      </c>
      <c r="AG3648" s="46">
        <v>1511.38</v>
      </c>
      <c r="AH3648" s="46">
        <v>1511.38</v>
      </c>
      <c r="AI3648" s="46">
        <v>1511.38</v>
      </c>
      <c r="AJ3648" s="46">
        <v>1511.38</v>
      </c>
      <c r="AK3648" s="46">
        <v>1511.38</v>
      </c>
      <c r="AL3648" s="46">
        <v>1511.38</v>
      </c>
      <c r="AM3648" s="46">
        <v>0</v>
      </c>
    </row>
    <row r="3649" spans="5:39" x14ac:dyDescent="0.2">
      <c r="E3649" s="47">
        <v>365</v>
      </c>
      <c r="F3649" s="47">
        <v>377</v>
      </c>
      <c r="G3649" s="47" t="s">
        <v>253</v>
      </c>
      <c r="H3649" s="47" t="s">
        <v>653</v>
      </c>
      <c r="I3649" s="47" t="s">
        <v>772</v>
      </c>
      <c r="J3649" s="533">
        <v>60000071</v>
      </c>
      <c r="K3649" s="14" t="s">
        <v>59</v>
      </c>
      <c r="L3649" s="14" t="s">
        <v>54</v>
      </c>
      <c r="M3649" s="45">
        <v>3649</v>
      </c>
      <c r="N3649" s="45">
        <v>1</v>
      </c>
      <c r="O3649" s="46">
        <v>3932.3399999999997</v>
      </c>
      <c r="Q3649" s="12" t="s">
        <v>376</v>
      </c>
      <c r="T3649" s="59" t="s">
        <v>73</v>
      </c>
      <c r="U3649" s="14">
        <v>0</v>
      </c>
      <c r="V3649" s="59" t="s">
        <v>150</v>
      </c>
      <c r="Y3649" s="46">
        <v>0</v>
      </c>
      <c r="Z3649" s="46">
        <v>0</v>
      </c>
      <c r="AA3649" s="46">
        <v>0</v>
      </c>
      <c r="AB3649" s="46">
        <v>0</v>
      </c>
      <c r="AC3649" s="46">
        <v>0</v>
      </c>
      <c r="AD3649" s="46">
        <v>0</v>
      </c>
      <c r="AE3649" s="46">
        <v>0</v>
      </c>
      <c r="AF3649" s="46">
        <v>0</v>
      </c>
      <c r="AG3649" s="46">
        <v>0</v>
      </c>
      <c r="AH3649" s="46">
        <v>0</v>
      </c>
      <c r="AI3649" s="46">
        <v>3259.1099999999997</v>
      </c>
      <c r="AJ3649" s="46">
        <v>1802.7900000000002</v>
      </c>
      <c r="AK3649" s="46">
        <v>3173.7800000000007</v>
      </c>
      <c r="AL3649" s="46">
        <v>3932.3399999999997</v>
      </c>
      <c r="AM3649" s="46">
        <v>0</v>
      </c>
    </row>
    <row r="3650" spans="5:39" x14ac:dyDescent="0.2">
      <c r="E3650" s="47">
        <v>365</v>
      </c>
      <c r="F3650" s="47">
        <v>377</v>
      </c>
      <c r="G3650" s="47" t="s">
        <v>253</v>
      </c>
      <c r="H3650" s="47" t="s">
        <v>653</v>
      </c>
      <c r="I3650" s="47" t="s">
        <v>772</v>
      </c>
      <c r="J3650" s="533">
        <v>60000071</v>
      </c>
      <c r="K3650" s="14" t="s">
        <v>59</v>
      </c>
      <c r="L3650" s="14" t="s">
        <v>58</v>
      </c>
      <c r="M3650" s="45">
        <v>3650</v>
      </c>
      <c r="N3650" s="45">
        <v>1</v>
      </c>
      <c r="O3650" s="46">
        <v>282.00000000000045</v>
      </c>
      <c r="Q3650" s="12" t="s">
        <v>376</v>
      </c>
      <c r="T3650" s="59" t="s">
        <v>73</v>
      </c>
      <c r="U3650" s="14">
        <v>0</v>
      </c>
      <c r="V3650" s="59" t="s">
        <v>150</v>
      </c>
      <c r="Y3650" s="46">
        <v>0</v>
      </c>
      <c r="Z3650" s="46">
        <v>0</v>
      </c>
      <c r="AA3650" s="46">
        <v>0</v>
      </c>
      <c r="AB3650" s="46">
        <v>0</v>
      </c>
      <c r="AC3650" s="46">
        <v>0</v>
      </c>
      <c r="AD3650" s="46">
        <v>0</v>
      </c>
      <c r="AE3650" s="46">
        <v>0</v>
      </c>
      <c r="AF3650" s="46">
        <v>0</v>
      </c>
      <c r="AG3650" s="46">
        <v>0</v>
      </c>
      <c r="AH3650" s="46">
        <v>0</v>
      </c>
      <c r="AI3650" s="46">
        <v>0</v>
      </c>
      <c r="AJ3650" s="46">
        <v>281.99999999999977</v>
      </c>
      <c r="AK3650" s="46">
        <v>281.99999999999909</v>
      </c>
      <c r="AL3650" s="46">
        <v>282.00000000000045</v>
      </c>
      <c r="AM3650" s="46">
        <v>0</v>
      </c>
    </row>
    <row r="3651" spans="5:39" x14ac:dyDescent="0.2">
      <c r="E3651" s="47">
        <v>365</v>
      </c>
      <c r="F3651" s="47">
        <v>377</v>
      </c>
      <c r="G3651" s="47" t="s">
        <v>253</v>
      </c>
      <c r="H3651" s="47" t="s">
        <v>653</v>
      </c>
      <c r="I3651" s="47" t="s">
        <v>772</v>
      </c>
      <c r="J3651" s="533">
        <v>60000071</v>
      </c>
      <c r="K3651" s="14" t="s">
        <v>59</v>
      </c>
      <c r="L3651" s="14" t="s">
        <v>31</v>
      </c>
      <c r="M3651" s="45">
        <v>3651</v>
      </c>
      <c r="N3651" s="45">
        <v>1</v>
      </c>
      <c r="O3651" s="48">
        <v>5725.7199999999993</v>
      </c>
      <c r="Q3651" s="12" t="s">
        <v>376</v>
      </c>
      <c r="R3651" s="46">
        <v>3680.3833333333332</v>
      </c>
      <c r="T3651" s="59" t="s">
        <v>73</v>
      </c>
      <c r="U3651" s="14">
        <v>0</v>
      </c>
      <c r="V3651" s="59" t="s">
        <v>150</v>
      </c>
      <c r="X3651" s="46">
        <v>0</v>
      </c>
      <c r="Y3651" s="46">
        <v>0</v>
      </c>
      <c r="Z3651" s="46">
        <v>0</v>
      </c>
      <c r="AA3651" s="46">
        <v>0</v>
      </c>
      <c r="AB3651" s="46">
        <v>0</v>
      </c>
      <c r="AC3651" s="46">
        <v>0</v>
      </c>
      <c r="AD3651" s="46">
        <v>0</v>
      </c>
      <c r="AE3651" s="46">
        <v>0</v>
      </c>
      <c r="AF3651" s="46">
        <v>0</v>
      </c>
      <c r="AG3651" s="46">
        <v>1511.38</v>
      </c>
      <c r="AH3651" s="46">
        <v>1511.38</v>
      </c>
      <c r="AI3651" s="46">
        <v>4770.49</v>
      </c>
      <c r="AJ3651" s="46">
        <v>3596.17</v>
      </c>
      <c r="AK3651" s="46">
        <v>4967.16</v>
      </c>
      <c r="AL3651" s="46">
        <v>5725.7199999999993</v>
      </c>
      <c r="AM3651" s="46">
        <v>0</v>
      </c>
    </row>
    <row r="3652" spans="5:39" x14ac:dyDescent="0.2">
      <c r="E3652" s="47">
        <v>365</v>
      </c>
      <c r="F3652" s="47">
        <v>377</v>
      </c>
      <c r="G3652" s="47" t="s">
        <v>253</v>
      </c>
      <c r="H3652" s="47" t="s">
        <v>653</v>
      </c>
      <c r="I3652" s="47" t="s">
        <v>772</v>
      </c>
      <c r="J3652" s="533">
        <v>60000071</v>
      </c>
      <c r="K3652" s="14" t="s">
        <v>37</v>
      </c>
      <c r="L3652" s="14" t="s">
        <v>31</v>
      </c>
      <c r="M3652" s="45">
        <v>3652</v>
      </c>
      <c r="N3652" s="45">
        <v>1</v>
      </c>
      <c r="O3652" s="48">
        <v>0</v>
      </c>
      <c r="P3652" s="48"/>
      <c r="Q3652" s="12" t="s">
        <v>376</v>
      </c>
      <c r="R3652" s="46">
        <v>1898.2366666666667</v>
      </c>
      <c r="T3652" s="59" t="s">
        <v>73</v>
      </c>
      <c r="U3652" s="14">
        <v>0</v>
      </c>
      <c r="V3652" s="59" t="s">
        <v>150</v>
      </c>
      <c r="Y3652" s="46">
        <v>0</v>
      </c>
      <c r="Z3652" s="46">
        <v>0</v>
      </c>
      <c r="AA3652" s="46">
        <v>0</v>
      </c>
      <c r="AB3652" s="46">
        <v>0</v>
      </c>
      <c r="AC3652" s="46">
        <v>0</v>
      </c>
      <c r="AD3652" s="46">
        <v>0</v>
      </c>
      <c r="AE3652" s="46">
        <v>0</v>
      </c>
      <c r="AF3652" s="46">
        <v>0</v>
      </c>
      <c r="AG3652" s="46">
        <v>0</v>
      </c>
      <c r="AH3652" s="46">
        <v>0</v>
      </c>
      <c r="AI3652" s="46">
        <v>3022.76</v>
      </c>
      <c r="AJ3652" s="46">
        <v>8366.66</v>
      </c>
      <c r="AK3652" s="46">
        <v>0</v>
      </c>
      <c r="AL3652" s="46">
        <v>0</v>
      </c>
      <c r="AM3652" s="46">
        <v>10692.88</v>
      </c>
    </row>
    <row r="3653" spans="5:39" x14ac:dyDescent="0.2">
      <c r="E3653" s="47">
        <v>365</v>
      </c>
      <c r="F3653" s="47">
        <v>377</v>
      </c>
      <c r="G3653" s="47" t="s">
        <v>253</v>
      </c>
      <c r="H3653" s="47" t="s">
        <v>653</v>
      </c>
      <c r="I3653" s="47" t="s">
        <v>772</v>
      </c>
      <c r="J3653" s="533">
        <v>60000071</v>
      </c>
      <c r="K3653" s="14" t="s">
        <v>65</v>
      </c>
      <c r="L3653" s="14" t="s">
        <v>31</v>
      </c>
      <c r="M3653" s="45">
        <v>3653</v>
      </c>
      <c r="N3653" s="45">
        <v>1</v>
      </c>
      <c r="O3653" s="52">
        <v>10692.88</v>
      </c>
      <c r="P3653" s="48">
        <v>10692.88</v>
      </c>
      <c r="Q3653" s="12" t="s">
        <v>376</v>
      </c>
      <c r="R3653" s="46">
        <v>1782.1466666666665</v>
      </c>
      <c r="T3653" s="59" t="s">
        <v>73</v>
      </c>
      <c r="U3653" s="14">
        <v>0</v>
      </c>
      <c r="V3653" s="59" t="s">
        <v>150</v>
      </c>
      <c r="X3653" s="46">
        <v>0</v>
      </c>
      <c r="Y3653" s="46">
        <v>0</v>
      </c>
      <c r="Z3653" s="46">
        <v>0</v>
      </c>
      <c r="AA3653" s="46">
        <v>0</v>
      </c>
      <c r="AB3653" s="46">
        <v>0</v>
      </c>
      <c r="AC3653" s="46">
        <v>0</v>
      </c>
      <c r="AD3653" s="46">
        <v>0</v>
      </c>
      <c r="AE3653" s="46">
        <v>0</v>
      </c>
      <c r="AF3653" s="46">
        <v>0</v>
      </c>
      <c r="AG3653" s="46">
        <v>0</v>
      </c>
      <c r="AH3653" s="46">
        <v>0</v>
      </c>
      <c r="AI3653" s="46">
        <v>0</v>
      </c>
      <c r="AJ3653" s="46">
        <v>0</v>
      </c>
      <c r="AK3653" s="46">
        <v>4967.16</v>
      </c>
      <c r="AL3653" s="46">
        <v>5725.7199999999993</v>
      </c>
      <c r="AM3653" s="46">
        <v>0</v>
      </c>
    </row>
    <row r="3654" spans="5:39" x14ac:dyDescent="0.2">
      <c r="E3654" s="47">
        <v>365</v>
      </c>
      <c r="F3654" s="47">
        <v>377</v>
      </c>
      <c r="G3654" s="47" t="s">
        <v>253</v>
      </c>
      <c r="H3654" s="47" t="s">
        <v>653</v>
      </c>
      <c r="I3654" s="47" t="s">
        <v>772</v>
      </c>
      <c r="J3654" s="533">
        <v>60000071</v>
      </c>
      <c r="K3654" s="14" t="s">
        <v>64</v>
      </c>
      <c r="L3654" s="14" t="s">
        <v>57</v>
      </c>
      <c r="M3654" s="45">
        <v>3654</v>
      </c>
      <c r="N3654" s="45">
        <v>1</v>
      </c>
      <c r="O3654" s="46">
        <v>3022.76</v>
      </c>
      <c r="Q3654" s="12" t="s">
        <v>376</v>
      </c>
      <c r="T3654" s="59" t="s">
        <v>73</v>
      </c>
      <c r="U3654" s="14">
        <v>0</v>
      </c>
      <c r="V3654" s="59" t="s">
        <v>150</v>
      </c>
      <c r="X3654" s="46">
        <v>0</v>
      </c>
      <c r="Y3654" s="46">
        <v>0</v>
      </c>
      <c r="Z3654" s="46">
        <v>0</v>
      </c>
      <c r="AA3654" s="46">
        <v>0</v>
      </c>
      <c r="AB3654" s="46">
        <v>0</v>
      </c>
      <c r="AC3654" s="46">
        <v>0</v>
      </c>
      <c r="AD3654" s="46">
        <v>0</v>
      </c>
      <c r="AE3654" s="46">
        <v>0</v>
      </c>
      <c r="AF3654" s="46">
        <v>0</v>
      </c>
      <c r="AG3654" s="46">
        <v>1511.38</v>
      </c>
      <c r="AH3654" s="46">
        <v>3022.76</v>
      </c>
      <c r="AI3654" s="46">
        <v>1511.38</v>
      </c>
      <c r="AJ3654" s="46">
        <v>0</v>
      </c>
      <c r="AK3654" s="46">
        <v>1511.38</v>
      </c>
      <c r="AL3654" s="46">
        <v>3022.76</v>
      </c>
      <c r="AM3654" s="46">
        <v>0</v>
      </c>
    </row>
    <row r="3655" spans="5:39" x14ac:dyDescent="0.2">
      <c r="E3655" s="47">
        <v>365</v>
      </c>
      <c r="F3655" s="47">
        <v>377</v>
      </c>
      <c r="G3655" s="47" t="s">
        <v>253</v>
      </c>
      <c r="H3655" s="47" t="s">
        <v>653</v>
      </c>
      <c r="I3655" s="47" t="s">
        <v>772</v>
      </c>
      <c r="J3655" s="533">
        <v>60000071</v>
      </c>
      <c r="K3655" s="14" t="s">
        <v>64</v>
      </c>
      <c r="L3655" s="14" t="s">
        <v>54</v>
      </c>
      <c r="M3655" s="45">
        <v>3655</v>
      </c>
      <c r="N3655" s="45">
        <v>1</v>
      </c>
      <c r="O3655" s="46">
        <v>7106.1200000000008</v>
      </c>
      <c r="Q3655" s="12" t="s">
        <v>376</v>
      </c>
      <c r="T3655" s="59" t="s">
        <v>73</v>
      </c>
      <c r="U3655" s="14">
        <v>0</v>
      </c>
      <c r="V3655" s="59" t="s">
        <v>150</v>
      </c>
      <c r="X3655" s="46">
        <v>0</v>
      </c>
      <c r="Y3655" s="46">
        <v>0</v>
      </c>
      <c r="Z3655" s="46">
        <v>0</v>
      </c>
      <c r="AA3655" s="46">
        <v>0</v>
      </c>
      <c r="AB3655" s="46">
        <v>0</v>
      </c>
      <c r="AC3655" s="46">
        <v>0</v>
      </c>
      <c r="AD3655" s="46">
        <v>0</v>
      </c>
      <c r="AE3655" s="46">
        <v>0</v>
      </c>
      <c r="AF3655" s="46">
        <v>0</v>
      </c>
      <c r="AG3655" s="46">
        <v>0</v>
      </c>
      <c r="AH3655" s="46">
        <v>0</v>
      </c>
      <c r="AI3655" s="46">
        <v>3259.1099999999997</v>
      </c>
      <c r="AJ3655" s="46">
        <v>0</v>
      </c>
      <c r="AK3655" s="46">
        <v>3173.7800000000007</v>
      </c>
      <c r="AL3655" s="46">
        <v>7106.1200000000008</v>
      </c>
      <c r="AM3655" s="46">
        <v>0</v>
      </c>
    </row>
    <row r="3656" spans="5:39" x14ac:dyDescent="0.2">
      <c r="E3656" s="47">
        <v>365</v>
      </c>
      <c r="F3656" s="47">
        <v>377</v>
      </c>
      <c r="G3656" s="47" t="s">
        <v>253</v>
      </c>
      <c r="H3656" s="47" t="s">
        <v>653</v>
      </c>
      <c r="I3656" s="47" t="s">
        <v>772</v>
      </c>
      <c r="J3656" s="533">
        <v>60000071</v>
      </c>
      <c r="K3656" s="14" t="s">
        <v>64</v>
      </c>
      <c r="L3656" s="14" t="s">
        <v>58</v>
      </c>
      <c r="M3656" s="45">
        <v>3656</v>
      </c>
      <c r="N3656" s="45">
        <v>1</v>
      </c>
      <c r="O3656" s="46">
        <v>563.99999999999818</v>
      </c>
      <c r="Q3656" s="12" t="s">
        <v>376</v>
      </c>
      <c r="T3656" s="59" t="s">
        <v>73</v>
      </c>
      <c r="U3656" s="14">
        <v>0</v>
      </c>
      <c r="V3656" s="59" t="s">
        <v>150</v>
      </c>
      <c r="X3656" s="46">
        <v>0</v>
      </c>
      <c r="Y3656" s="46">
        <v>0</v>
      </c>
      <c r="Z3656" s="46">
        <v>0</v>
      </c>
      <c r="AA3656" s="46">
        <v>0</v>
      </c>
      <c r="AB3656" s="46">
        <v>0</v>
      </c>
      <c r="AC3656" s="46">
        <v>0</v>
      </c>
      <c r="AD3656" s="46">
        <v>0</v>
      </c>
      <c r="AE3656" s="46">
        <v>0</v>
      </c>
      <c r="AF3656" s="46">
        <v>0</v>
      </c>
      <c r="AG3656" s="46">
        <v>0</v>
      </c>
      <c r="AH3656" s="46">
        <v>0</v>
      </c>
      <c r="AI3656" s="46">
        <v>0</v>
      </c>
      <c r="AJ3656" s="46">
        <v>0</v>
      </c>
      <c r="AK3656" s="46">
        <v>281.99999999999909</v>
      </c>
      <c r="AL3656" s="46">
        <v>563.99999999999818</v>
      </c>
      <c r="AM3656" s="46">
        <v>0</v>
      </c>
    </row>
    <row r="3657" spans="5:39" x14ac:dyDescent="0.2">
      <c r="E3657" s="47">
        <v>365</v>
      </c>
      <c r="F3657" s="47">
        <v>377</v>
      </c>
      <c r="G3657" s="47" t="s">
        <v>253</v>
      </c>
      <c r="H3657" s="47" t="s">
        <v>653</v>
      </c>
      <c r="I3657" s="47" t="s">
        <v>772</v>
      </c>
      <c r="J3657" s="533">
        <v>60000071</v>
      </c>
      <c r="K3657" s="14" t="s">
        <v>67</v>
      </c>
      <c r="L3657" s="14" t="s">
        <v>67</v>
      </c>
      <c r="M3657" s="45">
        <v>3657</v>
      </c>
      <c r="N3657" s="45">
        <v>1</v>
      </c>
      <c r="O3657" s="53">
        <v>13.006830713515228</v>
      </c>
      <c r="P3657" s="54">
        <v>3.0068307135152281</v>
      </c>
      <c r="Q3657" s="55" t="s">
        <v>376</v>
      </c>
      <c r="R3657" s="56">
        <v>2.9053712702028318</v>
      </c>
      <c r="S3657" s="57" t="s">
        <v>370</v>
      </c>
      <c r="T3657" s="60" t="s">
        <v>73</v>
      </c>
      <c r="U3657" s="14">
        <v>0</v>
      </c>
      <c r="V3657" s="60" t="s">
        <v>150</v>
      </c>
      <c r="Y3657" s="46">
        <v>13.006830713515228</v>
      </c>
      <c r="Z3657" s="46">
        <v>13.006830713515228</v>
      </c>
      <c r="AA3657" s="46">
        <v>13.006830713515228</v>
      </c>
      <c r="AB3657" s="46">
        <v>13.006830713515228</v>
      </c>
      <c r="AC3657" s="46">
        <v>13.006830713515228</v>
      </c>
      <c r="AD3657" s="46">
        <v>13.006830713515228</v>
      </c>
      <c r="AE3657" s="46">
        <v>13.006830713515228</v>
      </c>
      <c r="AF3657" s="46">
        <v>13.006830713515228</v>
      </c>
      <c r="AG3657" s="46">
        <v>13.006830713515228</v>
      </c>
      <c r="AH3657" s="46">
        <v>13.006830713515228</v>
      </c>
      <c r="AI3657" s="46">
        <v>13.006830713515228</v>
      </c>
      <c r="AJ3657" s="46">
        <v>13.006830713515228</v>
      </c>
      <c r="AK3657" s="46">
        <v>13.006830713515228</v>
      </c>
      <c r="AL3657" s="46">
        <v>13.006830713515228</v>
      </c>
      <c r="AM3657" s="46">
        <v>13.006830713515228</v>
      </c>
    </row>
    <row r="3658" spans="5:39" x14ac:dyDescent="0.2">
      <c r="E3658" s="14">
        <v>366</v>
      </c>
      <c r="F3658" s="14">
        <v>378</v>
      </c>
      <c r="G3658" s="14" t="s">
        <v>253</v>
      </c>
      <c r="H3658" s="14" t="s">
        <v>655</v>
      </c>
      <c r="I3658" s="14" t="s">
        <v>773</v>
      </c>
      <c r="J3658" s="531">
        <v>60000072</v>
      </c>
      <c r="K3658" s="14" t="s">
        <v>59</v>
      </c>
      <c r="L3658" s="14" t="s">
        <v>57</v>
      </c>
      <c r="M3658" s="45">
        <v>3658</v>
      </c>
      <c r="N3658" s="45">
        <v>1</v>
      </c>
      <c r="O3658" s="46">
        <v>1300.33</v>
      </c>
      <c r="Q3658" s="12">
        <v>0</v>
      </c>
      <c r="T3658" s="59">
        <v>0</v>
      </c>
      <c r="U3658" s="14">
        <v>0</v>
      </c>
      <c r="V3658" s="59" t="s">
        <v>175</v>
      </c>
      <c r="Y3658" s="46">
        <v>0</v>
      </c>
      <c r="Z3658" s="46">
        <v>0</v>
      </c>
      <c r="AA3658" s="46">
        <v>0</v>
      </c>
      <c r="AB3658" s="46">
        <v>0</v>
      </c>
      <c r="AC3658" s="46">
        <v>0</v>
      </c>
      <c r="AD3658" s="46">
        <v>0</v>
      </c>
      <c r="AE3658" s="46">
        <v>0</v>
      </c>
      <c r="AF3658" s="46">
        <v>0</v>
      </c>
      <c r="AG3658" s="46">
        <v>1300.33</v>
      </c>
      <c r="AH3658" s="46">
        <v>1300.33</v>
      </c>
      <c r="AI3658" s="46">
        <v>1300.33</v>
      </c>
      <c r="AJ3658" s="46">
        <v>1300.33</v>
      </c>
      <c r="AK3658" s="46">
        <v>1300.33</v>
      </c>
      <c r="AL3658" s="46">
        <v>1300.33</v>
      </c>
      <c r="AM3658" s="46">
        <v>0</v>
      </c>
    </row>
    <row r="3659" spans="5:39" x14ac:dyDescent="0.2">
      <c r="E3659" s="47">
        <v>366</v>
      </c>
      <c r="F3659" s="47">
        <v>378</v>
      </c>
      <c r="G3659" s="47" t="s">
        <v>253</v>
      </c>
      <c r="H3659" s="47" t="s">
        <v>655</v>
      </c>
      <c r="I3659" s="47" t="s">
        <v>773</v>
      </c>
      <c r="J3659" s="533">
        <v>60000072</v>
      </c>
      <c r="K3659" s="14" t="s">
        <v>59</v>
      </c>
      <c r="L3659" s="14" t="s">
        <v>54</v>
      </c>
      <c r="M3659" s="45">
        <v>3659</v>
      </c>
      <c r="N3659" s="45">
        <v>1</v>
      </c>
      <c r="O3659" s="46">
        <v>3251.39</v>
      </c>
      <c r="Q3659" s="12">
        <v>0</v>
      </c>
      <c r="T3659" s="59">
        <v>0</v>
      </c>
      <c r="U3659" s="14">
        <v>0</v>
      </c>
      <c r="V3659" s="59" t="s">
        <v>175</v>
      </c>
      <c r="Y3659" s="46">
        <v>0</v>
      </c>
      <c r="Z3659" s="46">
        <v>0</v>
      </c>
      <c r="AA3659" s="46">
        <v>0</v>
      </c>
      <c r="AB3659" s="46">
        <v>0</v>
      </c>
      <c r="AC3659" s="46">
        <v>0</v>
      </c>
      <c r="AD3659" s="46">
        <v>0</v>
      </c>
      <c r="AE3659" s="46">
        <v>0</v>
      </c>
      <c r="AF3659" s="46">
        <v>0</v>
      </c>
      <c r="AG3659" s="46">
        <v>0</v>
      </c>
      <c r="AH3659" s="46">
        <v>0</v>
      </c>
      <c r="AI3659" s="46">
        <v>6489.73</v>
      </c>
      <c r="AJ3659" s="46">
        <v>3134.31</v>
      </c>
      <c r="AK3659" s="46">
        <v>-419.0899999999998</v>
      </c>
      <c r="AL3659" s="46">
        <v>3251.39</v>
      </c>
      <c r="AM3659" s="46">
        <v>0</v>
      </c>
    </row>
    <row r="3660" spans="5:39" x14ac:dyDescent="0.2">
      <c r="E3660" s="47">
        <v>366</v>
      </c>
      <c r="F3660" s="47">
        <v>378</v>
      </c>
      <c r="G3660" s="47" t="s">
        <v>253</v>
      </c>
      <c r="H3660" s="47" t="s">
        <v>655</v>
      </c>
      <c r="I3660" s="47" t="s">
        <v>773</v>
      </c>
      <c r="J3660" s="533">
        <v>60000072</v>
      </c>
      <c r="K3660" s="14" t="s">
        <v>59</v>
      </c>
      <c r="L3660" s="14" t="s">
        <v>58</v>
      </c>
      <c r="M3660" s="45">
        <v>3660</v>
      </c>
      <c r="N3660" s="45">
        <v>1</v>
      </c>
      <c r="O3660" s="46">
        <v>282.00000000000045</v>
      </c>
      <c r="Q3660" s="12">
        <v>0</v>
      </c>
      <c r="T3660" s="59">
        <v>0</v>
      </c>
      <c r="U3660" s="14">
        <v>0</v>
      </c>
      <c r="V3660" s="59" t="s">
        <v>175</v>
      </c>
      <c r="Y3660" s="46">
        <v>0</v>
      </c>
      <c r="Z3660" s="46">
        <v>0</v>
      </c>
      <c r="AA3660" s="46">
        <v>0</v>
      </c>
      <c r="AB3660" s="46">
        <v>0</v>
      </c>
      <c r="AC3660" s="46">
        <v>0</v>
      </c>
      <c r="AD3660" s="46">
        <v>0</v>
      </c>
      <c r="AE3660" s="46">
        <v>0</v>
      </c>
      <c r="AF3660" s="46">
        <v>0</v>
      </c>
      <c r="AG3660" s="46">
        <v>0</v>
      </c>
      <c r="AH3660" s="46">
        <v>0</v>
      </c>
      <c r="AI3660" s="46">
        <v>0</v>
      </c>
      <c r="AJ3660" s="46">
        <v>282.00000000000045</v>
      </c>
      <c r="AK3660" s="46">
        <v>281.99999999999989</v>
      </c>
      <c r="AL3660" s="46">
        <v>282.00000000000045</v>
      </c>
      <c r="AM3660" s="46">
        <v>0</v>
      </c>
    </row>
    <row r="3661" spans="5:39" x14ac:dyDescent="0.2">
      <c r="E3661" s="47">
        <v>366</v>
      </c>
      <c r="F3661" s="47">
        <v>378</v>
      </c>
      <c r="G3661" s="47" t="s">
        <v>253</v>
      </c>
      <c r="H3661" s="47" t="s">
        <v>655</v>
      </c>
      <c r="I3661" s="47" t="s">
        <v>773</v>
      </c>
      <c r="J3661" s="533">
        <v>60000072</v>
      </c>
      <c r="K3661" s="14" t="s">
        <v>59</v>
      </c>
      <c r="L3661" s="14" t="s">
        <v>31</v>
      </c>
      <c r="M3661" s="45">
        <v>3661</v>
      </c>
      <c r="N3661" s="45">
        <v>1</v>
      </c>
      <c r="O3661" s="48">
        <v>4833.7199999999993</v>
      </c>
      <c r="Q3661" s="12">
        <v>0</v>
      </c>
      <c r="R3661" s="46">
        <v>3517.3866666666668</v>
      </c>
      <c r="T3661" s="59">
        <v>0</v>
      </c>
      <c r="U3661" s="14">
        <v>0</v>
      </c>
      <c r="V3661" s="59" t="s">
        <v>175</v>
      </c>
      <c r="X3661" s="46">
        <v>0</v>
      </c>
      <c r="Y3661" s="46">
        <v>0</v>
      </c>
      <c r="Z3661" s="46">
        <v>0</v>
      </c>
      <c r="AA3661" s="46">
        <v>0</v>
      </c>
      <c r="AB3661" s="46">
        <v>0</v>
      </c>
      <c r="AC3661" s="46">
        <v>0</v>
      </c>
      <c r="AD3661" s="46">
        <v>0</v>
      </c>
      <c r="AE3661" s="46">
        <v>0</v>
      </c>
      <c r="AF3661" s="46">
        <v>0</v>
      </c>
      <c r="AG3661" s="46">
        <v>1300.33</v>
      </c>
      <c r="AH3661" s="46">
        <v>1300.33</v>
      </c>
      <c r="AI3661" s="46">
        <v>7790.0599999999995</v>
      </c>
      <c r="AJ3661" s="46">
        <v>4716.6399999999994</v>
      </c>
      <c r="AK3661" s="46">
        <v>1163.24</v>
      </c>
      <c r="AL3661" s="46">
        <v>4833.7199999999993</v>
      </c>
      <c r="AM3661" s="46">
        <v>0</v>
      </c>
    </row>
    <row r="3662" spans="5:39" x14ac:dyDescent="0.2">
      <c r="E3662" s="47">
        <v>366</v>
      </c>
      <c r="F3662" s="47">
        <v>378</v>
      </c>
      <c r="G3662" s="47" t="s">
        <v>253</v>
      </c>
      <c r="H3662" s="47" t="s">
        <v>655</v>
      </c>
      <c r="I3662" s="47" t="s">
        <v>773</v>
      </c>
      <c r="J3662" s="533">
        <v>60000072</v>
      </c>
      <c r="K3662" s="14" t="s">
        <v>37</v>
      </c>
      <c r="L3662" s="14" t="s">
        <v>31</v>
      </c>
      <c r="M3662" s="45">
        <v>3662</v>
      </c>
      <c r="N3662" s="45">
        <v>1</v>
      </c>
      <c r="O3662" s="48">
        <v>0</v>
      </c>
      <c r="P3662" s="48"/>
      <c r="Q3662" s="12">
        <v>0</v>
      </c>
      <c r="R3662" s="46">
        <v>2517.8933333333334</v>
      </c>
      <c r="T3662" s="59">
        <v>0</v>
      </c>
      <c r="U3662" s="14">
        <v>0</v>
      </c>
      <c r="V3662" s="59" t="s">
        <v>175</v>
      </c>
      <c r="Y3662" s="46">
        <v>0</v>
      </c>
      <c r="Z3662" s="46">
        <v>0</v>
      </c>
      <c r="AA3662" s="46">
        <v>0</v>
      </c>
      <c r="AB3662" s="46">
        <v>0</v>
      </c>
      <c r="AC3662" s="46">
        <v>0</v>
      </c>
      <c r="AD3662" s="46">
        <v>0</v>
      </c>
      <c r="AE3662" s="46">
        <v>0</v>
      </c>
      <c r="AF3662" s="46">
        <v>0</v>
      </c>
      <c r="AG3662" s="46">
        <v>0</v>
      </c>
      <c r="AH3662" s="46">
        <v>1300.33</v>
      </c>
      <c r="AI3662" s="46">
        <v>1300.33</v>
      </c>
      <c r="AJ3662" s="46">
        <v>0</v>
      </c>
      <c r="AK3662" s="46">
        <v>12506.7</v>
      </c>
      <c r="AL3662" s="46">
        <v>0</v>
      </c>
      <c r="AM3662" s="46">
        <v>1199.3920000000001</v>
      </c>
    </row>
    <row r="3663" spans="5:39" x14ac:dyDescent="0.2">
      <c r="E3663" s="47">
        <v>366</v>
      </c>
      <c r="F3663" s="47">
        <v>378</v>
      </c>
      <c r="G3663" s="47" t="s">
        <v>253</v>
      </c>
      <c r="H3663" s="47" t="s">
        <v>655</v>
      </c>
      <c r="I3663" s="47" t="s">
        <v>773</v>
      </c>
      <c r="J3663" s="533">
        <v>60000072</v>
      </c>
      <c r="K3663" s="14" t="s">
        <v>65</v>
      </c>
      <c r="L3663" s="14" t="s">
        <v>31</v>
      </c>
      <c r="M3663" s="45">
        <v>3663</v>
      </c>
      <c r="N3663" s="45">
        <v>1</v>
      </c>
      <c r="O3663" s="52">
        <v>5996.9599999999973</v>
      </c>
      <c r="P3663" s="48">
        <v>1199.3920000000001</v>
      </c>
      <c r="Q3663" s="12">
        <v>0</v>
      </c>
      <c r="R3663" s="46">
        <v>999.49333333333288</v>
      </c>
      <c r="T3663" s="59">
        <v>0</v>
      </c>
      <c r="U3663" s="14">
        <v>0</v>
      </c>
      <c r="V3663" s="59" t="s">
        <v>175</v>
      </c>
      <c r="X3663" s="46">
        <v>0</v>
      </c>
      <c r="Y3663" s="46">
        <v>0</v>
      </c>
      <c r="Z3663" s="46">
        <v>0</v>
      </c>
      <c r="AA3663" s="46">
        <v>0</v>
      </c>
      <c r="AB3663" s="46">
        <v>0</v>
      </c>
      <c r="AC3663" s="46">
        <v>0</v>
      </c>
      <c r="AD3663" s="46">
        <v>0</v>
      </c>
      <c r="AE3663" s="46">
        <v>0</v>
      </c>
      <c r="AF3663" s="46">
        <v>0</v>
      </c>
      <c r="AG3663" s="46">
        <v>0</v>
      </c>
      <c r="AH3663" s="46">
        <v>0</v>
      </c>
      <c r="AI3663" s="46">
        <v>0</v>
      </c>
      <c r="AJ3663" s="46">
        <v>0</v>
      </c>
      <c r="AK3663" s="46">
        <v>1163.2399999999982</v>
      </c>
      <c r="AL3663" s="46">
        <v>4833.7199999999993</v>
      </c>
      <c r="AM3663" s="46">
        <v>1.8189894035458565E-12</v>
      </c>
    </row>
    <row r="3664" spans="5:39" x14ac:dyDescent="0.2">
      <c r="E3664" s="47">
        <v>366</v>
      </c>
      <c r="F3664" s="47">
        <v>378</v>
      </c>
      <c r="G3664" s="47" t="s">
        <v>253</v>
      </c>
      <c r="H3664" s="47" t="s">
        <v>655</v>
      </c>
      <c r="I3664" s="47" t="s">
        <v>773</v>
      </c>
      <c r="J3664" s="533">
        <v>60000072</v>
      </c>
      <c r="K3664" s="14" t="s">
        <v>64</v>
      </c>
      <c r="L3664" s="14" t="s">
        <v>57</v>
      </c>
      <c r="M3664" s="45">
        <v>3664</v>
      </c>
      <c r="N3664" s="45">
        <v>1</v>
      </c>
      <c r="O3664" s="46">
        <v>1300.33</v>
      </c>
      <c r="Q3664" s="12">
        <v>0</v>
      </c>
      <c r="T3664" s="59">
        <v>0</v>
      </c>
      <c r="U3664" s="14">
        <v>0</v>
      </c>
      <c r="V3664" s="59" t="s">
        <v>175</v>
      </c>
      <c r="X3664" s="46">
        <v>0</v>
      </c>
      <c r="Y3664" s="46">
        <v>0</v>
      </c>
      <c r="Z3664" s="46">
        <v>0</v>
      </c>
      <c r="AA3664" s="46">
        <v>0</v>
      </c>
      <c r="AB3664" s="46">
        <v>0</v>
      </c>
      <c r="AC3664" s="46">
        <v>0</v>
      </c>
      <c r="AD3664" s="46">
        <v>0</v>
      </c>
      <c r="AE3664" s="46">
        <v>0</v>
      </c>
      <c r="AF3664" s="46">
        <v>0</v>
      </c>
      <c r="AG3664" s="46">
        <v>1300.33</v>
      </c>
      <c r="AH3664" s="46">
        <v>1300.33</v>
      </c>
      <c r="AI3664" s="46">
        <v>1300.33</v>
      </c>
      <c r="AJ3664" s="46">
        <v>2600.66</v>
      </c>
      <c r="AK3664" s="46">
        <v>0</v>
      </c>
      <c r="AL3664" s="46">
        <v>1300.33</v>
      </c>
      <c r="AM3664" s="46">
        <v>100.93799999999987</v>
      </c>
    </row>
    <row r="3665" spans="5:39" x14ac:dyDescent="0.2">
      <c r="E3665" s="47">
        <v>366</v>
      </c>
      <c r="F3665" s="47">
        <v>378</v>
      </c>
      <c r="G3665" s="47" t="s">
        <v>253</v>
      </c>
      <c r="H3665" s="47" t="s">
        <v>655</v>
      </c>
      <c r="I3665" s="47" t="s">
        <v>773</v>
      </c>
      <c r="J3665" s="533">
        <v>60000072</v>
      </c>
      <c r="K3665" s="14" t="s">
        <v>64</v>
      </c>
      <c r="L3665" s="14" t="s">
        <v>54</v>
      </c>
      <c r="M3665" s="45">
        <v>3665</v>
      </c>
      <c r="N3665" s="45">
        <v>1</v>
      </c>
      <c r="O3665" s="46">
        <v>3850.6299999999978</v>
      </c>
      <c r="Q3665" s="12">
        <v>0</v>
      </c>
      <c r="T3665" s="59">
        <v>0</v>
      </c>
      <c r="U3665" s="14">
        <v>0</v>
      </c>
      <c r="V3665" s="59" t="s">
        <v>175</v>
      </c>
      <c r="X3665" s="46">
        <v>0</v>
      </c>
      <c r="Y3665" s="46">
        <v>0</v>
      </c>
      <c r="Z3665" s="46">
        <v>0</v>
      </c>
      <c r="AA3665" s="46">
        <v>0</v>
      </c>
      <c r="AB3665" s="46">
        <v>0</v>
      </c>
      <c r="AC3665" s="46">
        <v>0</v>
      </c>
      <c r="AD3665" s="46">
        <v>0</v>
      </c>
      <c r="AE3665" s="46">
        <v>0</v>
      </c>
      <c r="AF3665" s="46">
        <v>0</v>
      </c>
      <c r="AG3665" s="46">
        <v>0</v>
      </c>
      <c r="AH3665" s="46">
        <v>0</v>
      </c>
      <c r="AI3665" s="46">
        <v>6489.73</v>
      </c>
      <c r="AJ3665" s="46">
        <v>9624.0399999999991</v>
      </c>
      <c r="AK3665" s="46">
        <v>599.23999999999796</v>
      </c>
      <c r="AL3665" s="46">
        <v>3850.6299999999978</v>
      </c>
      <c r="AM3665" s="46">
        <v>3850.6299999999978</v>
      </c>
    </row>
    <row r="3666" spans="5:39" x14ac:dyDescent="0.2">
      <c r="E3666" s="47">
        <v>366</v>
      </c>
      <c r="F3666" s="47">
        <v>378</v>
      </c>
      <c r="G3666" s="47" t="s">
        <v>253</v>
      </c>
      <c r="H3666" s="47" t="s">
        <v>655</v>
      </c>
      <c r="I3666" s="47" t="s">
        <v>773</v>
      </c>
      <c r="J3666" s="533">
        <v>60000072</v>
      </c>
      <c r="K3666" s="14" t="s">
        <v>64</v>
      </c>
      <c r="L3666" s="14" t="s">
        <v>58</v>
      </c>
      <c r="M3666" s="45">
        <v>3666</v>
      </c>
      <c r="N3666" s="45">
        <v>1</v>
      </c>
      <c r="O3666" s="46">
        <v>846.00000000000136</v>
      </c>
      <c r="Q3666" s="12">
        <v>0</v>
      </c>
      <c r="T3666" s="59">
        <v>0</v>
      </c>
      <c r="U3666" s="14">
        <v>0</v>
      </c>
      <c r="V3666" s="59" t="s">
        <v>175</v>
      </c>
      <c r="X3666" s="46">
        <v>0</v>
      </c>
      <c r="Y3666" s="46">
        <v>0</v>
      </c>
      <c r="Z3666" s="46">
        <v>0</v>
      </c>
      <c r="AA3666" s="46">
        <v>0</v>
      </c>
      <c r="AB3666" s="46">
        <v>0</v>
      </c>
      <c r="AC3666" s="46">
        <v>0</v>
      </c>
      <c r="AD3666" s="46">
        <v>0</v>
      </c>
      <c r="AE3666" s="46">
        <v>0</v>
      </c>
      <c r="AF3666" s="46">
        <v>0</v>
      </c>
      <c r="AG3666" s="46">
        <v>0</v>
      </c>
      <c r="AH3666" s="46">
        <v>0</v>
      </c>
      <c r="AI3666" s="46">
        <v>0</v>
      </c>
      <c r="AJ3666" s="46">
        <v>282</v>
      </c>
      <c r="AK3666" s="46">
        <v>564</v>
      </c>
      <c r="AL3666" s="46">
        <v>846.00000000000136</v>
      </c>
      <c r="AM3666" s="46">
        <v>846.00000000000136</v>
      </c>
    </row>
    <row r="3667" spans="5:39" x14ac:dyDescent="0.2">
      <c r="E3667" s="47">
        <v>366</v>
      </c>
      <c r="F3667" s="47">
        <v>378</v>
      </c>
      <c r="G3667" s="47" t="s">
        <v>253</v>
      </c>
      <c r="H3667" s="47" t="s">
        <v>655</v>
      </c>
      <c r="I3667" s="47" t="s">
        <v>773</v>
      </c>
      <c r="J3667" s="533">
        <v>60000072</v>
      </c>
      <c r="K3667" s="14" t="s">
        <v>67</v>
      </c>
      <c r="L3667" s="14" t="s">
        <v>67</v>
      </c>
      <c r="M3667" s="45">
        <v>3667</v>
      </c>
      <c r="N3667" s="45">
        <v>1</v>
      </c>
      <c r="O3667" s="53">
        <v>5.4312051439337665</v>
      </c>
      <c r="P3667" s="54">
        <v>0</v>
      </c>
      <c r="Q3667" s="55">
        <v>0</v>
      </c>
      <c r="R3667" s="56">
        <v>0</v>
      </c>
      <c r="S3667" s="57">
        <v>0</v>
      </c>
      <c r="T3667" s="60">
        <v>0</v>
      </c>
      <c r="U3667" s="14">
        <v>0</v>
      </c>
      <c r="V3667" s="60" t="s">
        <v>175</v>
      </c>
      <c r="Y3667" s="46">
        <v>5.4312051439337665</v>
      </c>
      <c r="Z3667" s="46">
        <v>5.4312051439337665</v>
      </c>
      <c r="AA3667" s="46">
        <v>5.4312051439337665</v>
      </c>
      <c r="AB3667" s="46">
        <v>5.4312051439337665</v>
      </c>
      <c r="AC3667" s="46">
        <v>5.4312051439337665</v>
      </c>
      <c r="AD3667" s="46">
        <v>5.4312051439337665</v>
      </c>
      <c r="AE3667" s="46">
        <v>5.4312051439337665</v>
      </c>
      <c r="AF3667" s="46">
        <v>5.4312051439337665</v>
      </c>
      <c r="AG3667" s="46">
        <v>5.4312051439337665</v>
      </c>
      <c r="AH3667" s="46">
        <v>5.4312051439337665</v>
      </c>
      <c r="AI3667" s="46">
        <v>5.4312051439337665</v>
      </c>
      <c r="AJ3667" s="46">
        <v>5.4312051439337665</v>
      </c>
      <c r="AK3667" s="46">
        <v>5.4312051439337665</v>
      </c>
      <c r="AL3667" s="46">
        <v>5.4312051439337665</v>
      </c>
      <c r="AM3667" s="46">
        <v>5.4312051439337665</v>
      </c>
    </row>
    <row r="3668" spans="5:39" x14ac:dyDescent="0.2">
      <c r="E3668" s="14">
        <v>367</v>
      </c>
      <c r="F3668" s="14">
        <v>379</v>
      </c>
      <c r="G3668" s="14" t="s">
        <v>253</v>
      </c>
      <c r="H3668" s="14" t="s">
        <v>657</v>
      </c>
      <c r="I3668" s="14" t="s">
        <v>774</v>
      </c>
      <c r="J3668" s="531">
        <v>60000073</v>
      </c>
      <c r="K3668" s="14" t="s">
        <v>59</v>
      </c>
      <c r="L3668" s="14" t="s">
        <v>57</v>
      </c>
      <c r="M3668" s="45">
        <v>3668</v>
      </c>
      <c r="N3668" s="45">
        <v>1</v>
      </c>
      <c r="O3668" s="46">
        <v>1310.54</v>
      </c>
      <c r="Q3668" s="12">
        <v>0</v>
      </c>
      <c r="T3668" s="59">
        <v>0</v>
      </c>
      <c r="U3668" s="14">
        <v>0</v>
      </c>
      <c r="V3668" s="59" t="s">
        <v>175</v>
      </c>
      <c r="Y3668" s="46">
        <v>0</v>
      </c>
      <c r="Z3668" s="46">
        <v>0</v>
      </c>
      <c r="AA3668" s="46">
        <v>0</v>
      </c>
      <c r="AB3668" s="46">
        <v>0</v>
      </c>
      <c r="AC3668" s="46">
        <v>0</v>
      </c>
      <c r="AD3668" s="46">
        <v>0</v>
      </c>
      <c r="AE3668" s="46">
        <v>0</v>
      </c>
      <c r="AF3668" s="46">
        <v>0</v>
      </c>
      <c r="AG3668" s="46">
        <v>1310.54</v>
      </c>
      <c r="AH3668" s="46">
        <v>1310.54</v>
      </c>
      <c r="AI3668" s="46">
        <v>1310.54</v>
      </c>
      <c r="AJ3668" s="46">
        <v>1310.54</v>
      </c>
      <c r="AK3668" s="46">
        <v>1310.54</v>
      </c>
      <c r="AL3668" s="46">
        <v>1310.54</v>
      </c>
      <c r="AM3668" s="46">
        <v>0</v>
      </c>
    </row>
    <row r="3669" spans="5:39" x14ac:dyDescent="0.2">
      <c r="E3669" s="47">
        <v>367</v>
      </c>
      <c r="F3669" s="47">
        <v>379</v>
      </c>
      <c r="G3669" s="47" t="s">
        <v>253</v>
      </c>
      <c r="H3669" s="47" t="s">
        <v>657</v>
      </c>
      <c r="I3669" s="47" t="s">
        <v>774</v>
      </c>
      <c r="J3669" s="533">
        <v>60000073</v>
      </c>
      <c r="K3669" s="14" t="s">
        <v>59</v>
      </c>
      <c r="L3669" s="14" t="s">
        <v>54</v>
      </c>
      <c r="M3669" s="45">
        <v>3669</v>
      </c>
      <c r="N3669" s="45">
        <v>1</v>
      </c>
      <c r="O3669" s="46">
        <v>3727.6999999999994</v>
      </c>
      <c r="Q3669" s="12">
        <v>0</v>
      </c>
      <c r="T3669" s="59">
        <v>0</v>
      </c>
      <c r="U3669" s="14">
        <v>0</v>
      </c>
      <c r="V3669" s="59" t="s">
        <v>175</v>
      </c>
      <c r="Y3669" s="46">
        <v>0</v>
      </c>
      <c r="Z3669" s="46">
        <v>0</v>
      </c>
      <c r="AA3669" s="46">
        <v>0</v>
      </c>
      <c r="AB3669" s="46">
        <v>0</v>
      </c>
      <c r="AC3669" s="46">
        <v>0</v>
      </c>
      <c r="AD3669" s="46">
        <v>0</v>
      </c>
      <c r="AE3669" s="46">
        <v>0</v>
      </c>
      <c r="AF3669" s="46">
        <v>0</v>
      </c>
      <c r="AG3669" s="46">
        <v>0</v>
      </c>
      <c r="AH3669" s="46">
        <v>0</v>
      </c>
      <c r="AI3669" s="46">
        <v>7056.0299999999988</v>
      </c>
      <c r="AJ3669" s="46">
        <v>3661.0800000000004</v>
      </c>
      <c r="AK3669" s="46">
        <v>3270</v>
      </c>
      <c r="AL3669" s="46">
        <v>3727.6999999999994</v>
      </c>
      <c r="AM3669" s="46">
        <v>0</v>
      </c>
    </row>
    <row r="3670" spans="5:39" x14ac:dyDescent="0.2">
      <c r="E3670" s="47">
        <v>367</v>
      </c>
      <c r="F3670" s="47">
        <v>379</v>
      </c>
      <c r="G3670" s="47" t="s">
        <v>253</v>
      </c>
      <c r="H3670" s="47" t="s">
        <v>657</v>
      </c>
      <c r="I3670" s="47" t="s">
        <v>774</v>
      </c>
      <c r="J3670" s="533">
        <v>60000073</v>
      </c>
      <c r="K3670" s="14" t="s">
        <v>59</v>
      </c>
      <c r="L3670" s="14" t="s">
        <v>58</v>
      </c>
      <c r="M3670" s="45">
        <v>3670</v>
      </c>
      <c r="N3670" s="45">
        <v>1</v>
      </c>
      <c r="O3670" s="46">
        <v>282.00000000000045</v>
      </c>
      <c r="Q3670" s="12">
        <v>0</v>
      </c>
      <c r="T3670" s="59">
        <v>0</v>
      </c>
      <c r="U3670" s="14">
        <v>0</v>
      </c>
      <c r="V3670" s="59" t="s">
        <v>175</v>
      </c>
      <c r="Y3670" s="46">
        <v>0</v>
      </c>
      <c r="Z3670" s="46">
        <v>0</v>
      </c>
      <c r="AA3670" s="46">
        <v>0</v>
      </c>
      <c r="AB3670" s="46">
        <v>0</v>
      </c>
      <c r="AC3670" s="46">
        <v>0</v>
      </c>
      <c r="AD3670" s="46">
        <v>0</v>
      </c>
      <c r="AE3670" s="46">
        <v>0</v>
      </c>
      <c r="AF3670" s="46">
        <v>0</v>
      </c>
      <c r="AG3670" s="46">
        <v>0</v>
      </c>
      <c r="AH3670" s="46">
        <v>0</v>
      </c>
      <c r="AI3670" s="46">
        <v>0</v>
      </c>
      <c r="AJ3670" s="46">
        <v>281.99999999999955</v>
      </c>
      <c r="AK3670" s="46">
        <v>282</v>
      </c>
      <c r="AL3670" s="46">
        <v>282.00000000000045</v>
      </c>
      <c r="AM3670" s="46">
        <v>0</v>
      </c>
    </row>
    <row r="3671" spans="5:39" x14ac:dyDescent="0.2">
      <c r="E3671" s="47">
        <v>367</v>
      </c>
      <c r="F3671" s="47">
        <v>379</v>
      </c>
      <c r="G3671" s="47" t="s">
        <v>253</v>
      </c>
      <c r="H3671" s="47" t="s">
        <v>657</v>
      </c>
      <c r="I3671" s="47" t="s">
        <v>774</v>
      </c>
      <c r="J3671" s="533">
        <v>60000073</v>
      </c>
      <c r="K3671" s="14" t="s">
        <v>59</v>
      </c>
      <c r="L3671" s="14" t="s">
        <v>31</v>
      </c>
      <c r="M3671" s="45">
        <v>3671</v>
      </c>
      <c r="N3671" s="45">
        <v>1</v>
      </c>
      <c r="O3671" s="48">
        <v>5320.24</v>
      </c>
      <c r="Q3671" s="12">
        <v>0</v>
      </c>
      <c r="R3671" s="46">
        <v>4404.0083333333341</v>
      </c>
      <c r="T3671" s="59">
        <v>0</v>
      </c>
      <c r="U3671" s="14">
        <v>0</v>
      </c>
      <c r="V3671" s="59" t="s">
        <v>175</v>
      </c>
      <c r="X3671" s="46">
        <v>0</v>
      </c>
      <c r="Y3671" s="46">
        <v>0</v>
      </c>
      <c r="Z3671" s="46">
        <v>0</v>
      </c>
      <c r="AA3671" s="46">
        <v>0</v>
      </c>
      <c r="AB3671" s="46">
        <v>0</v>
      </c>
      <c r="AC3671" s="46">
        <v>0</v>
      </c>
      <c r="AD3671" s="46">
        <v>0</v>
      </c>
      <c r="AE3671" s="46">
        <v>0</v>
      </c>
      <c r="AF3671" s="46">
        <v>0</v>
      </c>
      <c r="AG3671" s="46">
        <v>1310.54</v>
      </c>
      <c r="AH3671" s="46">
        <v>1310.54</v>
      </c>
      <c r="AI3671" s="46">
        <v>8366.57</v>
      </c>
      <c r="AJ3671" s="46">
        <v>5253.6200000000008</v>
      </c>
      <c r="AK3671" s="46">
        <v>4862.54</v>
      </c>
      <c r="AL3671" s="46">
        <v>5320.24</v>
      </c>
      <c r="AM3671" s="46">
        <v>0</v>
      </c>
    </row>
    <row r="3672" spans="5:39" x14ac:dyDescent="0.2">
      <c r="E3672" s="47">
        <v>367</v>
      </c>
      <c r="F3672" s="47">
        <v>379</v>
      </c>
      <c r="G3672" s="47" t="s">
        <v>253</v>
      </c>
      <c r="H3672" s="47" t="s">
        <v>657</v>
      </c>
      <c r="I3672" s="47" t="s">
        <v>774</v>
      </c>
      <c r="J3672" s="533">
        <v>60000073</v>
      </c>
      <c r="K3672" s="14" t="s">
        <v>37</v>
      </c>
      <c r="L3672" s="14" t="s">
        <v>31</v>
      </c>
      <c r="M3672" s="45">
        <v>3672</v>
      </c>
      <c r="N3672" s="45">
        <v>1</v>
      </c>
      <c r="O3672" s="48">
        <v>4862.54</v>
      </c>
      <c r="P3672" s="48"/>
      <c r="Q3672" s="12">
        <v>0</v>
      </c>
      <c r="R3672" s="46">
        <v>3517.3016666666667</v>
      </c>
      <c r="T3672" s="59">
        <v>0</v>
      </c>
      <c r="U3672" s="14">
        <v>0</v>
      </c>
      <c r="V3672" s="59" t="s">
        <v>175</v>
      </c>
      <c r="Y3672" s="46">
        <v>0</v>
      </c>
      <c r="Z3672" s="46">
        <v>0</v>
      </c>
      <c r="AA3672" s="46">
        <v>0</v>
      </c>
      <c r="AB3672" s="46">
        <v>0</v>
      </c>
      <c r="AC3672" s="46">
        <v>0</v>
      </c>
      <c r="AD3672" s="46">
        <v>0</v>
      </c>
      <c r="AE3672" s="46">
        <v>0</v>
      </c>
      <c r="AF3672" s="46">
        <v>0</v>
      </c>
      <c r="AG3672" s="46">
        <v>0</v>
      </c>
      <c r="AH3672" s="46">
        <v>1310.54</v>
      </c>
      <c r="AI3672" s="46">
        <v>0</v>
      </c>
      <c r="AJ3672" s="46">
        <v>14930.73</v>
      </c>
      <c r="AK3672" s="46">
        <v>0</v>
      </c>
      <c r="AL3672" s="46">
        <v>4862.54</v>
      </c>
      <c r="AM3672" s="46">
        <v>2128.096</v>
      </c>
    </row>
    <row r="3673" spans="5:39" x14ac:dyDescent="0.2">
      <c r="E3673" s="47">
        <v>367</v>
      </c>
      <c r="F3673" s="47">
        <v>379</v>
      </c>
      <c r="G3673" s="47" t="s">
        <v>253</v>
      </c>
      <c r="H3673" s="47" t="s">
        <v>657</v>
      </c>
      <c r="I3673" s="47" t="s">
        <v>774</v>
      </c>
      <c r="J3673" s="533">
        <v>60000073</v>
      </c>
      <c r="K3673" s="14" t="s">
        <v>65</v>
      </c>
      <c r="L3673" s="14" t="s">
        <v>31</v>
      </c>
      <c r="M3673" s="45">
        <v>3673</v>
      </c>
      <c r="N3673" s="45">
        <v>1</v>
      </c>
      <c r="O3673" s="52">
        <v>5320.24</v>
      </c>
      <c r="P3673" s="48">
        <v>2128.096</v>
      </c>
      <c r="Q3673" s="12">
        <v>0</v>
      </c>
      <c r="R3673" s="46">
        <v>886.70666666666659</v>
      </c>
      <c r="T3673" s="59">
        <v>0</v>
      </c>
      <c r="U3673" s="14">
        <v>0</v>
      </c>
      <c r="V3673" s="59" t="s">
        <v>175</v>
      </c>
      <c r="X3673" s="46">
        <v>0</v>
      </c>
      <c r="Y3673" s="46">
        <v>0</v>
      </c>
      <c r="Z3673" s="46">
        <v>0</v>
      </c>
      <c r="AA3673" s="46">
        <v>0</v>
      </c>
      <c r="AB3673" s="46">
        <v>0</v>
      </c>
      <c r="AC3673" s="46">
        <v>0</v>
      </c>
      <c r="AD3673" s="46">
        <v>0</v>
      </c>
      <c r="AE3673" s="46">
        <v>0</v>
      </c>
      <c r="AF3673" s="46">
        <v>0</v>
      </c>
      <c r="AG3673" s="46">
        <v>0</v>
      </c>
      <c r="AH3673" s="46">
        <v>0</v>
      </c>
      <c r="AI3673" s="46">
        <v>0</v>
      </c>
      <c r="AJ3673" s="46">
        <v>0</v>
      </c>
      <c r="AK3673" s="46">
        <v>0</v>
      </c>
      <c r="AL3673" s="46">
        <v>5320.24</v>
      </c>
      <c r="AM3673" s="46">
        <v>3.637978807091713E-12</v>
      </c>
    </row>
    <row r="3674" spans="5:39" x14ac:dyDescent="0.2">
      <c r="E3674" s="47">
        <v>367</v>
      </c>
      <c r="F3674" s="47">
        <v>379</v>
      </c>
      <c r="G3674" s="47" t="s">
        <v>253</v>
      </c>
      <c r="H3674" s="47" t="s">
        <v>657</v>
      </c>
      <c r="I3674" s="47" t="s">
        <v>774</v>
      </c>
      <c r="J3674" s="533">
        <v>60000073</v>
      </c>
      <c r="K3674" s="14" t="s">
        <v>64</v>
      </c>
      <c r="L3674" s="14" t="s">
        <v>57</v>
      </c>
      <c r="M3674" s="45">
        <v>3674</v>
      </c>
      <c r="N3674" s="45">
        <v>1</v>
      </c>
      <c r="O3674" s="46">
        <v>0</v>
      </c>
      <c r="Q3674" s="12">
        <v>0</v>
      </c>
      <c r="T3674" s="59">
        <v>0</v>
      </c>
      <c r="U3674" s="14">
        <v>0</v>
      </c>
      <c r="V3674" s="59" t="s">
        <v>175</v>
      </c>
      <c r="X3674" s="46">
        <v>0</v>
      </c>
      <c r="Y3674" s="46">
        <v>0</v>
      </c>
      <c r="Z3674" s="46">
        <v>0</v>
      </c>
      <c r="AA3674" s="46">
        <v>0</v>
      </c>
      <c r="AB3674" s="46">
        <v>0</v>
      </c>
      <c r="AC3674" s="46">
        <v>0</v>
      </c>
      <c r="AD3674" s="46">
        <v>0</v>
      </c>
      <c r="AE3674" s="46">
        <v>0</v>
      </c>
      <c r="AF3674" s="46">
        <v>0</v>
      </c>
      <c r="AG3674" s="46">
        <v>1310.54</v>
      </c>
      <c r="AH3674" s="46">
        <v>1310.54</v>
      </c>
      <c r="AI3674" s="46">
        <v>2621.08</v>
      </c>
      <c r="AJ3674" s="46">
        <v>0</v>
      </c>
      <c r="AK3674" s="46">
        <v>1310.54</v>
      </c>
      <c r="AL3674" s="46">
        <v>0</v>
      </c>
      <c r="AM3674" s="46">
        <v>0</v>
      </c>
    </row>
    <row r="3675" spans="5:39" x14ac:dyDescent="0.2">
      <c r="E3675" s="47">
        <v>367</v>
      </c>
      <c r="F3675" s="47">
        <v>379</v>
      </c>
      <c r="G3675" s="47" t="s">
        <v>253</v>
      </c>
      <c r="H3675" s="47" t="s">
        <v>657</v>
      </c>
      <c r="I3675" s="47" t="s">
        <v>774</v>
      </c>
      <c r="J3675" s="533">
        <v>60000073</v>
      </c>
      <c r="K3675" s="14" t="s">
        <v>64</v>
      </c>
      <c r="L3675" s="14" t="s">
        <v>54</v>
      </c>
      <c r="M3675" s="45">
        <v>3675</v>
      </c>
      <c r="N3675" s="45">
        <v>1</v>
      </c>
      <c r="O3675" s="46">
        <v>4756.2399999999989</v>
      </c>
      <c r="Q3675" s="12">
        <v>0</v>
      </c>
      <c r="T3675" s="59">
        <v>0</v>
      </c>
      <c r="U3675" s="14">
        <v>0</v>
      </c>
      <c r="V3675" s="59" t="s">
        <v>175</v>
      </c>
      <c r="X3675" s="46">
        <v>0</v>
      </c>
      <c r="Y3675" s="46">
        <v>0</v>
      </c>
      <c r="Z3675" s="46">
        <v>0</v>
      </c>
      <c r="AA3675" s="46">
        <v>0</v>
      </c>
      <c r="AB3675" s="46">
        <v>0</v>
      </c>
      <c r="AC3675" s="46">
        <v>0</v>
      </c>
      <c r="AD3675" s="46">
        <v>0</v>
      </c>
      <c r="AE3675" s="46">
        <v>0</v>
      </c>
      <c r="AF3675" s="46">
        <v>0</v>
      </c>
      <c r="AG3675" s="46">
        <v>0</v>
      </c>
      <c r="AH3675" s="46">
        <v>0</v>
      </c>
      <c r="AI3675" s="46">
        <v>7056.0299999999988</v>
      </c>
      <c r="AJ3675" s="46">
        <v>0</v>
      </c>
      <c r="AK3675" s="46">
        <v>3270</v>
      </c>
      <c r="AL3675" s="46">
        <v>4756.2399999999989</v>
      </c>
      <c r="AM3675" s="46">
        <v>2628.1439999999989</v>
      </c>
    </row>
    <row r="3676" spans="5:39" x14ac:dyDescent="0.2">
      <c r="E3676" s="47">
        <v>367</v>
      </c>
      <c r="F3676" s="47">
        <v>379</v>
      </c>
      <c r="G3676" s="47" t="s">
        <v>253</v>
      </c>
      <c r="H3676" s="47" t="s">
        <v>657</v>
      </c>
      <c r="I3676" s="47" t="s">
        <v>774</v>
      </c>
      <c r="J3676" s="533">
        <v>60000073</v>
      </c>
      <c r="K3676" s="14" t="s">
        <v>64</v>
      </c>
      <c r="L3676" s="14" t="s">
        <v>58</v>
      </c>
      <c r="M3676" s="45">
        <v>3676</v>
      </c>
      <c r="N3676" s="45">
        <v>1</v>
      </c>
      <c r="O3676" s="46">
        <v>564.00000000000273</v>
      </c>
      <c r="Q3676" s="12">
        <v>0</v>
      </c>
      <c r="T3676" s="59">
        <v>0</v>
      </c>
      <c r="U3676" s="14">
        <v>0</v>
      </c>
      <c r="V3676" s="59" t="s">
        <v>175</v>
      </c>
      <c r="X3676" s="46">
        <v>0</v>
      </c>
      <c r="Y3676" s="46">
        <v>0</v>
      </c>
      <c r="Z3676" s="46">
        <v>0</v>
      </c>
      <c r="AA3676" s="46">
        <v>0</v>
      </c>
      <c r="AB3676" s="46">
        <v>0</v>
      </c>
      <c r="AC3676" s="46">
        <v>0</v>
      </c>
      <c r="AD3676" s="46">
        <v>0</v>
      </c>
      <c r="AE3676" s="46">
        <v>0</v>
      </c>
      <c r="AF3676" s="46">
        <v>0</v>
      </c>
      <c r="AG3676" s="46">
        <v>0</v>
      </c>
      <c r="AH3676" s="46">
        <v>0</v>
      </c>
      <c r="AI3676" s="46">
        <v>0</v>
      </c>
      <c r="AJ3676" s="46">
        <v>0</v>
      </c>
      <c r="AK3676" s="46">
        <v>282.00000000000091</v>
      </c>
      <c r="AL3676" s="46">
        <v>564.00000000000273</v>
      </c>
      <c r="AM3676" s="46">
        <v>564.00000000000136</v>
      </c>
    </row>
    <row r="3677" spans="5:39" x14ac:dyDescent="0.2">
      <c r="E3677" s="47">
        <v>367</v>
      </c>
      <c r="F3677" s="47">
        <v>379</v>
      </c>
      <c r="G3677" s="47" t="s">
        <v>253</v>
      </c>
      <c r="H3677" s="47" t="s">
        <v>657</v>
      </c>
      <c r="I3677" s="47" t="s">
        <v>774</v>
      </c>
      <c r="J3677" s="533">
        <v>60000073</v>
      </c>
      <c r="K3677" s="14" t="s">
        <v>67</v>
      </c>
      <c r="L3677" s="14" t="s">
        <v>67</v>
      </c>
      <c r="M3677" s="45">
        <v>3677</v>
      </c>
      <c r="N3677" s="45">
        <v>1</v>
      </c>
      <c r="O3677" s="53">
        <v>0</v>
      </c>
      <c r="P3677" s="54">
        <v>0</v>
      </c>
      <c r="Q3677" s="55">
        <v>0</v>
      </c>
      <c r="R3677" s="56">
        <v>0</v>
      </c>
      <c r="S3677" s="57">
        <v>0</v>
      </c>
      <c r="T3677" s="60">
        <v>0</v>
      </c>
      <c r="U3677" s="14">
        <v>0</v>
      </c>
      <c r="V3677" s="60" t="s">
        <v>175</v>
      </c>
      <c r="Y3677" s="46">
        <v>0</v>
      </c>
      <c r="Z3677" s="46">
        <v>0</v>
      </c>
      <c r="AA3677" s="46">
        <v>0</v>
      </c>
      <c r="AB3677" s="46">
        <v>0</v>
      </c>
      <c r="AC3677" s="46">
        <v>0</v>
      </c>
      <c r="AD3677" s="46">
        <v>0</v>
      </c>
      <c r="AE3677" s="46">
        <v>0</v>
      </c>
      <c r="AF3677" s="46">
        <v>0</v>
      </c>
      <c r="AG3677" s="46">
        <v>0</v>
      </c>
      <c r="AH3677" s="46">
        <v>0</v>
      </c>
      <c r="AI3677" s="46">
        <v>0</v>
      </c>
      <c r="AJ3677" s="46">
        <v>0</v>
      </c>
      <c r="AK3677" s="46">
        <v>0</v>
      </c>
      <c r="AL3677" s="46">
        <v>0</v>
      </c>
      <c r="AM3677" s="46">
        <v>0</v>
      </c>
    </row>
    <row r="3678" spans="5:39" x14ac:dyDescent="0.2">
      <c r="E3678" s="14">
        <v>368</v>
      </c>
      <c r="F3678" s="14">
        <v>380</v>
      </c>
      <c r="G3678" s="14" t="s">
        <v>253</v>
      </c>
      <c r="H3678" s="14" t="s">
        <v>659</v>
      </c>
      <c r="I3678" s="14" t="s">
        <v>775</v>
      </c>
      <c r="J3678" s="531">
        <v>60000074</v>
      </c>
      <c r="K3678" s="14" t="s">
        <v>59</v>
      </c>
      <c r="L3678" s="14" t="s">
        <v>57</v>
      </c>
      <c r="M3678" s="45">
        <v>3678</v>
      </c>
      <c r="N3678" s="45">
        <v>1</v>
      </c>
      <c r="O3678" s="46">
        <v>1514.78</v>
      </c>
      <c r="Q3678" s="12">
        <v>0</v>
      </c>
      <c r="T3678" s="59">
        <v>0</v>
      </c>
      <c r="U3678" s="14">
        <v>0</v>
      </c>
      <c r="V3678" s="59" t="s">
        <v>174</v>
      </c>
      <c r="Y3678" s="46">
        <v>0</v>
      </c>
      <c r="Z3678" s="46">
        <v>0</v>
      </c>
      <c r="AA3678" s="46">
        <v>0</v>
      </c>
      <c r="AB3678" s="46">
        <v>0</v>
      </c>
      <c r="AC3678" s="46">
        <v>0</v>
      </c>
      <c r="AD3678" s="46">
        <v>0</v>
      </c>
      <c r="AE3678" s="46">
        <v>0</v>
      </c>
      <c r="AF3678" s="46">
        <v>0</v>
      </c>
      <c r="AG3678" s="46">
        <v>1514.78</v>
      </c>
      <c r="AH3678" s="46">
        <v>1514.78</v>
      </c>
      <c r="AI3678" s="46">
        <v>1514.78</v>
      </c>
      <c r="AJ3678" s="46">
        <v>1514.78</v>
      </c>
      <c r="AK3678" s="46">
        <v>1514.78</v>
      </c>
      <c r="AL3678" s="46">
        <v>1514.78</v>
      </c>
      <c r="AM3678" s="46">
        <v>0</v>
      </c>
    </row>
    <row r="3679" spans="5:39" x14ac:dyDescent="0.2">
      <c r="E3679" s="47">
        <v>368</v>
      </c>
      <c r="F3679" s="47">
        <v>380</v>
      </c>
      <c r="G3679" s="47" t="s">
        <v>253</v>
      </c>
      <c r="H3679" s="47" t="s">
        <v>659</v>
      </c>
      <c r="I3679" s="47" t="s">
        <v>775</v>
      </c>
      <c r="J3679" s="533">
        <v>60000074</v>
      </c>
      <c r="K3679" s="14" t="s">
        <v>59</v>
      </c>
      <c r="L3679" s="14" t="s">
        <v>54</v>
      </c>
      <c r="M3679" s="45">
        <v>3679</v>
      </c>
      <c r="N3679" s="45">
        <v>1</v>
      </c>
      <c r="O3679" s="46">
        <v>2554.3899999999994</v>
      </c>
      <c r="Q3679" s="12">
        <v>0</v>
      </c>
      <c r="T3679" s="59">
        <v>0</v>
      </c>
      <c r="U3679" s="14">
        <v>0</v>
      </c>
      <c r="V3679" s="59" t="s">
        <v>174</v>
      </c>
      <c r="Y3679" s="46">
        <v>0</v>
      </c>
      <c r="Z3679" s="46">
        <v>0</v>
      </c>
      <c r="AA3679" s="46">
        <v>0</v>
      </c>
      <c r="AB3679" s="46">
        <v>0</v>
      </c>
      <c r="AC3679" s="46">
        <v>0</v>
      </c>
      <c r="AD3679" s="46">
        <v>0</v>
      </c>
      <c r="AE3679" s="46">
        <v>0</v>
      </c>
      <c r="AF3679" s="46">
        <v>0</v>
      </c>
      <c r="AG3679" s="46">
        <v>0</v>
      </c>
      <c r="AH3679" s="46">
        <v>0</v>
      </c>
      <c r="AI3679" s="46">
        <v>404.02</v>
      </c>
      <c r="AJ3679" s="46">
        <v>3458.04</v>
      </c>
      <c r="AK3679" s="46">
        <v>2915.25</v>
      </c>
      <c r="AL3679" s="46">
        <v>2554.3899999999994</v>
      </c>
      <c r="AM3679" s="46">
        <v>0</v>
      </c>
    </row>
    <row r="3680" spans="5:39" x14ac:dyDescent="0.2">
      <c r="E3680" s="47">
        <v>368</v>
      </c>
      <c r="F3680" s="47">
        <v>380</v>
      </c>
      <c r="G3680" s="47" t="s">
        <v>253</v>
      </c>
      <c r="H3680" s="47" t="s">
        <v>659</v>
      </c>
      <c r="I3680" s="47" t="s">
        <v>775</v>
      </c>
      <c r="J3680" s="533">
        <v>60000074</v>
      </c>
      <c r="K3680" s="14" t="s">
        <v>59</v>
      </c>
      <c r="L3680" s="14" t="s">
        <v>58</v>
      </c>
      <c r="M3680" s="45">
        <v>3680</v>
      </c>
      <c r="N3680" s="45">
        <v>1</v>
      </c>
      <c r="O3680" s="46">
        <v>282.00000000000091</v>
      </c>
      <c r="Q3680" s="12">
        <v>0</v>
      </c>
      <c r="T3680" s="59">
        <v>0</v>
      </c>
      <c r="U3680" s="14">
        <v>0</v>
      </c>
      <c r="V3680" s="59" t="s">
        <v>174</v>
      </c>
      <c r="Y3680" s="46">
        <v>0</v>
      </c>
      <c r="Z3680" s="46">
        <v>0</v>
      </c>
      <c r="AA3680" s="46">
        <v>0</v>
      </c>
      <c r="AB3680" s="46">
        <v>0</v>
      </c>
      <c r="AC3680" s="46">
        <v>0</v>
      </c>
      <c r="AD3680" s="46">
        <v>0</v>
      </c>
      <c r="AE3680" s="46">
        <v>0</v>
      </c>
      <c r="AF3680" s="46">
        <v>0</v>
      </c>
      <c r="AG3680" s="46">
        <v>0</v>
      </c>
      <c r="AH3680" s="46">
        <v>0</v>
      </c>
      <c r="AI3680" s="46">
        <v>0</v>
      </c>
      <c r="AJ3680" s="46">
        <v>282</v>
      </c>
      <c r="AK3680" s="46">
        <v>282</v>
      </c>
      <c r="AL3680" s="46">
        <v>282.00000000000091</v>
      </c>
      <c r="AM3680" s="46">
        <v>0</v>
      </c>
    </row>
    <row r="3681" spans="5:39" x14ac:dyDescent="0.2">
      <c r="E3681" s="47">
        <v>368</v>
      </c>
      <c r="F3681" s="47">
        <v>380</v>
      </c>
      <c r="G3681" s="47" t="s">
        <v>253</v>
      </c>
      <c r="H3681" s="47" t="s">
        <v>659</v>
      </c>
      <c r="I3681" s="47" t="s">
        <v>775</v>
      </c>
      <c r="J3681" s="533">
        <v>60000074</v>
      </c>
      <c r="K3681" s="14" t="s">
        <v>59</v>
      </c>
      <c r="L3681" s="14" t="s">
        <v>31</v>
      </c>
      <c r="M3681" s="45">
        <v>3681</v>
      </c>
      <c r="N3681" s="45">
        <v>1</v>
      </c>
      <c r="O3681" s="48">
        <v>4351.17</v>
      </c>
      <c r="Q3681" s="12">
        <v>0</v>
      </c>
      <c r="R3681" s="46">
        <v>3211.063333333333</v>
      </c>
      <c r="T3681" s="59">
        <v>0</v>
      </c>
      <c r="U3681" s="14">
        <v>0</v>
      </c>
      <c r="V3681" s="59" t="s">
        <v>174</v>
      </c>
      <c r="X3681" s="46">
        <v>0</v>
      </c>
      <c r="Y3681" s="46">
        <v>0</v>
      </c>
      <c r="Z3681" s="46">
        <v>0</v>
      </c>
      <c r="AA3681" s="46">
        <v>0</v>
      </c>
      <c r="AB3681" s="46">
        <v>0</v>
      </c>
      <c r="AC3681" s="46">
        <v>0</v>
      </c>
      <c r="AD3681" s="46">
        <v>0</v>
      </c>
      <c r="AE3681" s="46">
        <v>0</v>
      </c>
      <c r="AF3681" s="46">
        <v>0</v>
      </c>
      <c r="AG3681" s="46">
        <v>1514.78</v>
      </c>
      <c r="AH3681" s="46">
        <v>1514.78</v>
      </c>
      <c r="AI3681" s="46">
        <v>1918.8</v>
      </c>
      <c r="AJ3681" s="46">
        <v>5254.82</v>
      </c>
      <c r="AK3681" s="46">
        <v>4712.03</v>
      </c>
      <c r="AL3681" s="46">
        <v>4351.17</v>
      </c>
      <c r="AM3681" s="46">
        <v>0</v>
      </c>
    </row>
    <row r="3682" spans="5:39" x14ac:dyDescent="0.2">
      <c r="E3682" s="47">
        <v>368</v>
      </c>
      <c r="F3682" s="47">
        <v>380</v>
      </c>
      <c r="G3682" s="47" t="s">
        <v>253</v>
      </c>
      <c r="H3682" s="47" t="s">
        <v>659</v>
      </c>
      <c r="I3682" s="47" t="s">
        <v>775</v>
      </c>
      <c r="J3682" s="533">
        <v>60000074</v>
      </c>
      <c r="K3682" s="14" t="s">
        <v>37</v>
      </c>
      <c r="L3682" s="14" t="s">
        <v>31</v>
      </c>
      <c r="M3682" s="45">
        <v>3682</v>
      </c>
      <c r="N3682" s="45">
        <v>1</v>
      </c>
      <c r="O3682" s="48">
        <v>4712.03</v>
      </c>
      <c r="P3682" s="48"/>
      <c r="Q3682" s="12">
        <v>0</v>
      </c>
      <c r="R3682" s="46">
        <v>2485.8683333333333</v>
      </c>
      <c r="T3682" s="59">
        <v>0</v>
      </c>
      <c r="U3682" s="14">
        <v>0</v>
      </c>
      <c r="V3682" s="59" t="s">
        <v>174</v>
      </c>
      <c r="Y3682" s="46">
        <v>0</v>
      </c>
      <c r="Z3682" s="46">
        <v>0</v>
      </c>
      <c r="AA3682" s="46">
        <v>0</v>
      </c>
      <c r="AB3682" s="46">
        <v>0</v>
      </c>
      <c r="AC3682" s="46">
        <v>0</v>
      </c>
      <c r="AD3682" s="46">
        <v>0</v>
      </c>
      <c r="AE3682" s="46">
        <v>0</v>
      </c>
      <c r="AF3682" s="46">
        <v>0</v>
      </c>
      <c r="AG3682" s="46">
        <v>0</v>
      </c>
      <c r="AH3682" s="46">
        <v>1514.78</v>
      </c>
      <c r="AI3682" s="46">
        <v>1514.78</v>
      </c>
      <c r="AJ3682" s="46">
        <v>1918.8</v>
      </c>
      <c r="AK3682" s="46">
        <v>5254.82</v>
      </c>
      <c r="AL3682" s="46">
        <v>4712.03</v>
      </c>
      <c r="AM3682" s="46">
        <v>2610.7019999999998</v>
      </c>
    </row>
    <row r="3683" spans="5:39" x14ac:dyDescent="0.2">
      <c r="E3683" s="47">
        <v>368</v>
      </c>
      <c r="F3683" s="47">
        <v>380</v>
      </c>
      <c r="G3683" s="47" t="s">
        <v>253</v>
      </c>
      <c r="H3683" s="47" t="s">
        <v>659</v>
      </c>
      <c r="I3683" s="47" t="s">
        <v>775</v>
      </c>
      <c r="J3683" s="533">
        <v>60000074</v>
      </c>
      <c r="K3683" s="14" t="s">
        <v>65</v>
      </c>
      <c r="L3683" s="14" t="s">
        <v>31</v>
      </c>
      <c r="M3683" s="45">
        <v>3683</v>
      </c>
      <c r="N3683" s="45">
        <v>1</v>
      </c>
      <c r="O3683" s="52">
        <v>4351.17</v>
      </c>
      <c r="P3683" s="48">
        <v>2610.7019999999998</v>
      </c>
      <c r="Q3683" s="12">
        <v>0</v>
      </c>
      <c r="R3683" s="46">
        <v>725.19500000000005</v>
      </c>
      <c r="T3683" s="59">
        <v>0</v>
      </c>
      <c r="U3683" s="14">
        <v>0</v>
      </c>
      <c r="V3683" s="59" t="s">
        <v>174</v>
      </c>
      <c r="X3683" s="46">
        <v>0</v>
      </c>
      <c r="Y3683" s="46">
        <v>0</v>
      </c>
      <c r="Z3683" s="46">
        <v>0</v>
      </c>
      <c r="AA3683" s="46">
        <v>0</v>
      </c>
      <c r="AB3683" s="46">
        <v>0</v>
      </c>
      <c r="AC3683" s="46">
        <v>0</v>
      </c>
      <c r="AD3683" s="46">
        <v>0</v>
      </c>
      <c r="AE3683" s="46">
        <v>0</v>
      </c>
      <c r="AF3683" s="46">
        <v>0</v>
      </c>
      <c r="AG3683" s="46">
        <v>0</v>
      </c>
      <c r="AH3683" s="46">
        <v>0</v>
      </c>
      <c r="AI3683" s="46">
        <v>0</v>
      </c>
      <c r="AJ3683" s="46">
        <v>0</v>
      </c>
      <c r="AK3683" s="46">
        <v>0</v>
      </c>
      <c r="AL3683" s="46">
        <v>4351.17</v>
      </c>
      <c r="AM3683" s="46">
        <v>0</v>
      </c>
    </row>
    <row r="3684" spans="5:39" x14ac:dyDescent="0.2">
      <c r="E3684" s="47">
        <v>368</v>
      </c>
      <c r="F3684" s="47">
        <v>380</v>
      </c>
      <c r="G3684" s="47" t="s">
        <v>253</v>
      </c>
      <c r="H3684" s="47" t="s">
        <v>659</v>
      </c>
      <c r="I3684" s="47" t="s">
        <v>775</v>
      </c>
      <c r="J3684" s="533">
        <v>60000074</v>
      </c>
      <c r="K3684" s="14" t="s">
        <v>64</v>
      </c>
      <c r="L3684" s="14" t="s">
        <v>57</v>
      </c>
      <c r="M3684" s="45">
        <v>3684</v>
      </c>
      <c r="N3684" s="45">
        <v>1</v>
      </c>
      <c r="O3684" s="46">
        <v>0</v>
      </c>
      <c r="Q3684" s="12">
        <v>0</v>
      </c>
      <c r="T3684" s="59">
        <v>0</v>
      </c>
      <c r="U3684" s="14">
        <v>0</v>
      </c>
      <c r="V3684" s="59" t="s">
        <v>174</v>
      </c>
      <c r="X3684" s="46">
        <v>0</v>
      </c>
      <c r="Y3684" s="46">
        <v>0</v>
      </c>
      <c r="Z3684" s="46">
        <v>0</v>
      </c>
      <c r="AA3684" s="46">
        <v>0</v>
      </c>
      <c r="AB3684" s="46">
        <v>0</v>
      </c>
      <c r="AC3684" s="46">
        <v>0</v>
      </c>
      <c r="AD3684" s="46">
        <v>0</v>
      </c>
      <c r="AE3684" s="46">
        <v>0</v>
      </c>
      <c r="AF3684" s="46">
        <v>0</v>
      </c>
      <c r="AG3684" s="46">
        <v>1514.78</v>
      </c>
      <c r="AH3684" s="46">
        <v>1514.78</v>
      </c>
      <c r="AI3684" s="46">
        <v>1514.78</v>
      </c>
      <c r="AJ3684" s="46">
        <v>1110.76</v>
      </c>
      <c r="AK3684" s="46">
        <v>0</v>
      </c>
      <c r="AL3684" s="46">
        <v>0</v>
      </c>
      <c r="AM3684" s="46">
        <v>0</v>
      </c>
    </row>
    <row r="3685" spans="5:39" x14ac:dyDescent="0.2">
      <c r="E3685" s="47">
        <v>368</v>
      </c>
      <c r="F3685" s="47">
        <v>380</v>
      </c>
      <c r="G3685" s="47" t="s">
        <v>253</v>
      </c>
      <c r="H3685" s="47" t="s">
        <v>659</v>
      </c>
      <c r="I3685" s="47" t="s">
        <v>775</v>
      </c>
      <c r="J3685" s="533">
        <v>60000074</v>
      </c>
      <c r="K3685" s="14" t="s">
        <v>64</v>
      </c>
      <c r="L3685" s="14" t="s">
        <v>54</v>
      </c>
      <c r="M3685" s="45">
        <v>3685</v>
      </c>
      <c r="N3685" s="45">
        <v>1</v>
      </c>
      <c r="O3685" s="46">
        <v>3505.1699999999992</v>
      </c>
      <c r="Q3685" s="12">
        <v>0</v>
      </c>
      <c r="T3685" s="59">
        <v>0</v>
      </c>
      <c r="U3685" s="14">
        <v>0</v>
      </c>
      <c r="V3685" s="59" t="s">
        <v>174</v>
      </c>
      <c r="X3685" s="46">
        <v>0</v>
      </c>
      <c r="Y3685" s="46">
        <v>0</v>
      </c>
      <c r="Z3685" s="46">
        <v>0</v>
      </c>
      <c r="AA3685" s="46">
        <v>0</v>
      </c>
      <c r="AB3685" s="46">
        <v>0</v>
      </c>
      <c r="AC3685" s="46">
        <v>0</v>
      </c>
      <c r="AD3685" s="46">
        <v>0</v>
      </c>
      <c r="AE3685" s="46">
        <v>0</v>
      </c>
      <c r="AF3685" s="46">
        <v>0</v>
      </c>
      <c r="AG3685" s="46">
        <v>0</v>
      </c>
      <c r="AH3685" s="46">
        <v>0</v>
      </c>
      <c r="AI3685" s="46">
        <v>404.02</v>
      </c>
      <c r="AJ3685" s="46">
        <v>3862.06</v>
      </c>
      <c r="AK3685" s="46">
        <v>4148.03</v>
      </c>
      <c r="AL3685" s="46">
        <v>3505.1699999999992</v>
      </c>
      <c r="AM3685" s="46">
        <v>894.46799999999939</v>
      </c>
    </row>
    <row r="3686" spans="5:39" x14ac:dyDescent="0.2">
      <c r="E3686" s="47">
        <v>368</v>
      </c>
      <c r="F3686" s="47">
        <v>380</v>
      </c>
      <c r="G3686" s="47" t="s">
        <v>253</v>
      </c>
      <c r="H3686" s="47" t="s">
        <v>659</v>
      </c>
      <c r="I3686" s="47" t="s">
        <v>775</v>
      </c>
      <c r="J3686" s="533">
        <v>60000074</v>
      </c>
      <c r="K3686" s="14" t="s">
        <v>64</v>
      </c>
      <c r="L3686" s="14" t="s">
        <v>58</v>
      </c>
      <c r="M3686" s="45">
        <v>3686</v>
      </c>
      <c r="N3686" s="45">
        <v>1</v>
      </c>
      <c r="O3686" s="46">
        <v>845.99999999999909</v>
      </c>
      <c r="Q3686" s="12">
        <v>0</v>
      </c>
      <c r="T3686" s="59">
        <v>0</v>
      </c>
      <c r="U3686" s="14">
        <v>0</v>
      </c>
      <c r="V3686" s="59" t="s">
        <v>174</v>
      </c>
      <c r="X3686" s="46">
        <v>0</v>
      </c>
      <c r="Y3686" s="46">
        <v>0</v>
      </c>
      <c r="Z3686" s="46">
        <v>0</v>
      </c>
      <c r="AA3686" s="46">
        <v>0</v>
      </c>
      <c r="AB3686" s="46">
        <v>0</v>
      </c>
      <c r="AC3686" s="46">
        <v>0</v>
      </c>
      <c r="AD3686" s="46">
        <v>0</v>
      </c>
      <c r="AE3686" s="46">
        <v>0</v>
      </c>
      <c r="AF3686" s="46">
        <v>0</v>
      </c>
      <c r="AG3686" s="46">
        <v>0</v>
      </c>
      <c r="AH3686" s="46">
        <v>0</v>
      </c>
      <c r="AI3686" s="46">
        <v>0</v>
      </c>
      <c r="AJ3686" s="46">
        <v>282.00000000000045</v>
      </c>
      <c r="AK3686" s="46">
        <v>563.99999999999909</v>
      </c>
      <c r="AL3686" s="46">
        <v>845.99999999999909</v>
      </c>
      <c r="AM3686" s="46">
        <v>845.99999999999773</v>
      </c>
    </row>
    <row r="3687" spans="5:39" x14ac:dyDescent="0.2">
      <c r="E3687" s="47">
        <v>368</v>
      </c>
      <c r="F3687" s="47">
        <v>380</v>
      </c>
      <c r="G3687" s="47" t="s">
        <v>253</v>
      </c>
      <c r="H3687" s="47" t="s">
        <v>659</v>
      </c>
      <c r="I3687" s="47" t="s">
        <v>775</v>
      </c>
      <c r="J3687" s="533">
        <v>60000074</v>
      </c>
      <c r="K3687" s="14" t="s">
        <v>67</v>
      </c>
      <c r="L3687" s="14" t="s">
        <v>67</v>
      </c>
      <c r="M3687" s="45">
        <v>3687</v>
      </c>
      <c r="N3687" s="45">
        <v>1</v>
      </c>
      <c r="O3687" s="53">
        <v>0</v>
      </c>
      <c r="P3687" s="54">
        <v>0</v>
      </c>
      <c r="Q3687" s="55">
        <v>0</v>
      </c>
      <c r="R3687" s="56">
        <v>0</v>
      </c>
      <c r="S3687" s="57">
        <v>0</v>
      </c>
      <c r="T3687" s="60">
        <v>0</v>
      </c>
      <c r="U3687" s="14">
        <v>0</v>
      </c>
      <c r="V3687" s="60" t="s">
        <v>174</v>
      </c>
      <c r="Y3687" s="46">
        <v>0</v>
      </c>
      <c r="Z3687" s="46">
        <v>0</v>
      </c>
      <c r="AA3687" s="46">
        <v>0</v>
      </c>
      <c r="AB3687" s="46">
        <v>0</v>
      </c>
      <c r="AC3687" s="46">
        <v>0</v>
      </c>
      <c r="AD3687" s="46">
        <v>0</v>
      </c>
      <c r="AE3687" s="46">
        <v>0</v>
      </c>
      <c r="AF3687" s="46">
        <v>0</v>
      </c>
      <c r="AG3687" s="46">
        <v>0</v>
      </c>
      <c r="AH3687" s="46">
        <v>0</v>
      </c>
      <c r="AI3687" s="46">
        <v>0</v>
      </c>
      <c r="AJ3687" s="46">
        <v>0</v>
      </c>
      <c r="AK3687" s="46">
        <v>0</v>
      </c>
      <c r="AL3687" s="46">
        <v>0</v>
      </c>
      <c r="AM3687" s="46">
        <v>0</v>
      </c>
    </row>
    <row r="3688" spans="5:39" x14ac:dyDescent="0.2">
      <c r="E3688" s="14">
        <v>369</v>
      </c>
      <c r="F3688" s="14">
        <v>381</v>
      </c>
      <c r="G3688" s="14" t="s">
        <v>253</v>
      </c>
      <c r="H3688" s="14" t="s">
        <v>661</v>
      </c>
      <c r="I3688" s="14" t="s">
        <v>776</v>
      </c>
      <c r="J3688" s="531">
        <v>60000075</v>
      </c>
      <c r="K3688" s="14" t="s">
        <v>59</v>
      </c>
      <c r="L3688" s="14" t="s">
        <v>57</v>
      </c>
      <c r="M3688" s="45">
        <v>3688</v>
      </c>
      <c r="N3688" s="45">
        <v>1</v>
      </c>
      <c r="O3688" s="46">
        <v>2352.16</v>
      </c>
      <c r="Q3688" s="12">
        <v>0</v>
      </c>
      <c r="T3688" s="59">
        <v>0</v>
      </c>
      <c r="U3688" s="14">
        <v>0</v>
      </c>
      <c r="V3688" s="59" t="s">
        <v>174</v>
      </c>
      <c r="Y3688" s="46">
        <v>0</v>
      </c>
      <c r="Z3688" s="46">
        <v>0</v>
      </c>
      <c r="AA3688" s="46">
        <v>0</v>
      </c>
      <c r="AB3688" s="46">
        <v>0</v>
      </c>
      <c r="AC3688" s="46">
        <v>0</v>
      </c>
      <c r="AD3688" s="46">
        <v>0</v>
      </c>
      <c r="AE3688" s="46">
        <v>0</v>
      </c>
      <c r="AF3688" s="46">
        <v>0</v>
      </c>
      <c r="AG3688" s="46">
        <v>2352.16</v>
      </c>
      <c r="AH3688" s="46">
        <v>2352.16</v>
      </c>
      <c r="AI3688" s="46">
        <v>2352.16</v>
      </c>
      <c r="AJ3688" s="46">
        <v>2352.16</v>
      </c>
      <c r="AK3688" s="46">
        <v>2352.16</v>
      </c>
      <c r="AL3688" s="46">
        <v>2352.16</v>
      </c>
      <c r="AM3688" s="46">
        <v>0</v>
      </c>
    </row>
    <row r="3689" spans="5:39" x14ac:dyDescent="0.2">
      <c r="E3689" s="47">
        <v>369</v>
      </c>
      <c r="F3689" s="47">
        <v>381</v>
      </c>
      <c r="G3689" s="47" t="s">
        <v>253</v>
      </c>
      <c r="H3689" s="47" t="s">
        <v>661</v>
      </c>
      <c r="I3689" s="47" t="s">
        <v>776</v>
      </c>
      <c r="J3689" s="533">
        <v>60000075</v>
      </c>
      <c r="K3689" s="14" t="s">
        <v>59</v>
      </c>
      <c r="L3689" s="14" t="s">
        <v>54</v>
      </c>
      <c r="M3689" s="45">
        <v>3689</v>
      </c>
      <c r="N3689" s="45">
        <v>1</v>
      </c>
      <c r="O3689" s="46">
        <v>5143.2299999999996</v>
      </c>
      <c r="Q3689" s="12">
        <v>0</v>
      </c>
      <c r="T3689" s="59">
        <v>0</v>
      </c>
      <c r="U3689" s="14">
        <v>0</v>
      </c>
      <c r="V3689" s="59" t="s">
        <v>174</v>
      </c>
      <c r="Y3689" s="46">
        <v>0</v>
      </c>
      <c r="Z3689" s="46">
        <v>0</v>
      </c>
      <c r="AA3689" s="46">
        <v>0</v>
      </c>
      <c r="AB3689" s="46">
        <v>0</v>
      </c>
      <c r="AC3689" s="46">
        <v>0</v>
      </c>
      <c r="AD3689" s="46">
        <v>0</v>
      </c>
      <c r="AE3689" s="46">
        <v>0</v>
      </c>
      <c r="AF3689" s="46">
        <v>0</v>
      </c>
      <c r="AG3689" s="46">
        <v>0</v>
      </c>
      <c r="AH3689" s="46">
        <v>0</v>
      </c>
      <c r="AI3689" s="46">
        <v>9854.7800000000007</v>
      </c>
      <c r="AJ3689" s="46">
        <v>4927.3900000000003</v>
      </c>
      <c r="AK3689" s="46">
        <v>5139.1899999999996</v>
      </c>
      <c r="AL3689" s="46">
        <v>5143.2299999999996</v>
      </c>
      <c r="AM3689" s="46">
        <v>0</v>
      </c>
    </row>
    <row r="3690" spans="5:39" x14ac:dyDescent="0.2">
      <c r="E3690" s="47">
        <v>369</v>
      </c>
      <c r="F3690" s="47">
        <v>381</v>
      </c>
      <c r="G3690" s="47" t="s">
        <v>253</v>
      </c>
      <c r="H3690" s="47" t="s">
        <v>661</v>
      </c>
      <c r="I3690" s="47" t="s">
        <v>776</v>
      </c>
      <c r="J3690" s="533">
        <v>60000075</v>
      </c>
      <c r="K3690" s="14" t="s">
        <v>59</v>
      </c>
      <c r="L3690" s="14" t="s">
        <v>58</v>
      </c>
      <c r="M3690" s="45">
        <v>3690</v>
      </c>
      <c r="N3690" s="45">
        <v>1</v>
      </c>
      <c r="O3690" s="46">
        <v>282.00000000000091</v>
      </c>
      <c r="Q3690" s="12">
        <v>0</v>
      </c>
      <c r="T3690" s="59">
        <v>0</v>
      </c>
      <c r="U3690" s="14">
        <v>0</v>
      </c>
      <c r="V3690" s="59" t="s">
        <v>174</v>
      </c>
      <c r="Y3690" s="46">
        <v>0</v>
      </c>
      <c r="Z3690" s="46">
        <v>0</v>
      </c>
      <c r="AA3690" s="46">
        <v>0</v>
      </c>
      <c r="AB3690" s="46">
        <v>0</v>
      </c>
      <c r="AC3690" s="46">
        <v>0</v>
      </c>
      <c r="AD3690" s="46">
        <v>0</v>
      </c>
      <c r="AE3690" s="46">
        <v>0</v>
      </c>
      <c r="AF3690" s="46">
        <v>0</v>
      </c>
      <c r="AG3690" s="46">
        <v>0</v>
      </c>
      <c r="AH3690" s="46">
        <v>0</v>
      </c>
      <c r="AI3690" s="46">
        <v>0</v>
      </c>
      <c r="AJ3690" s="46">
        <v>282</v>
      </c>
      <c r="AK3690" s="46">
        <v>282.00000000000091</v>
      </c>
      <c r="AL3690" s="46">
        <v>282.00000000000091</v>
      </c>
      <c r="AM3690" s="46">
        <v>0</v>
      </c>
    </row>
    <row r="3691" spans="5:39" x14ac:dyDescent="0.2">
      <c r="E3691" s="47">
        <v>369</v>
      </c>
      <c r="F3691" s="47">
        <v>381</v>
      </c>
      <c r="G3691" s="47" t="s">
        <v>253</v>
      </c>
      <c r="H3691" s="47" t="s">
        <v>661</v>
      </c>
      <c r="I3691" s="47" t="s">
        <v>776</v>
      </c>
      <c r="J3691" s="533">
        <v>60000075</v>
      </c>
      <c r="K3691" s="14" t="s">
        <v>59</v>
      </c>
      <c r="L3691" s="14" t="s">
        <v>31</v>
      </c>
      <c r="M3691" s="45">
        <v>3691</v>
      </c>
      <c r="N3691" s="45">
        <v>1</v>
      </c>
      <c r="O3691" s="48">
        <v>7777.39</v>
      </c>
      <c r="Q3691" s="12">
        <v>0</v>
      </c>
      <c r="R3691" s="46">
        <v>6670.5916666666672</v>
      </c>
      <c r="T3691" s="59">
        <v>0</v>
      </c>
      <c r="U3691" s="14">
        <v>0</v>
      </c>
      <c r="V3691" s="59" t="s">
        <v>174</v>
      </c>
      <c r="X3691" s="46">
        <v>0</v>
      </c>
      <c r="Y3691" s="46">
        <v>0</v>
      </c>
      <c r="Z3691" s="46">
        <v>0</v>
      </c>
      <c r="AA3691" s="46">
        <v>0</v>
      </c>
      <c r="AB3691" s="46">
        <v>0</v>
      </c>
      <c r="AC3691" s="46">
        <v>0</v>
      </c>
      <c r="AD3691" s="46">
        <v>0</v>
      </c>
      <c r="AE3691" s="46">
        <v>0</v>
      </c>
      <c r="AF3691" s="46">
        <v>0</v>
      </c>
      <c r="AG3691" s="46">
        <v>2352.16</v>
      </c>
      <c r="AH3691" s="46">
        <v>2352.16</v>
      </c>
      <c r="AI3691" s="46">
        <v>12206.94</v>
      </c>
      <c r="AJ3691" s="46">
        <v>7561.55</v>
      </c>
      <c r="AK3691" s="46">
        <v>7773.35</v>
      </c>
      <c r="AL3691" s="46">
        <v>7777.39</v>
      </c>
      <c r="AM3691" s="46">
        <v>0</v>
      </c>
    </row>
    <row r="3692" spans="5:39" x14ac:dyDescent="0.2">
      <c r="E3692" s="47">
        <v>369</v>
      </c>
      <c r="F3692" s="47">
        <v>381</v>
      </c>
      <c r="G3692" s="47" t="s">
        <v>253</v>
      </c>
      <c r="H3692" s="47" t="s">
        <v>661</v>
      </c>
      <c r="I3692" s="47" t="s">
        <v>776</v>
      </c>
      <c r="J3692" s="533">
        <v>60000075</v>
      </c>
      <c r="K3692" s="14" t="s">
        <v>37</v>
      </c>
      <c r="L3692" s="14" t="s">
        <v>31</v>
      </c>
      <c r="M3692" s="45">
        <v>3692</v>
      </c>
      <c r="N3692" s="45">
        <v>1</v>
      </c>
      <c r="O3692" s="48">
        <v>7546.16</v>
      </c>
      <c r="P3692" s="48"/>
      <c r="Q3692" s="12">
        <v>0</v>
      </c>
      <c r="R3692" s="46">
        <v>5374.36</v>
      </c>
      <c r="T3692" s="59">
        <v>0</v>
      </c>
      <c r="U3692" s="14">
        <v>0</v>
      </c>
      <c r="V3692" s="59" t="s">
        <v>174</v>
      </c>
      <c r="Y3692" s="46">
        <v>0</v>
      </c>
      <c r="Z3692" s="46">
        <v>0</v>
      </c>
      <c r="AA3692" s="46">
        <v>0</v>
      </c>
      <c r="AB3692" s="46">
        <v>0</v>
      </c>
      <c r="AC3692" s="46">
        <v>0</v>
      </c>
      <c r="AD3692" s="46">
        <v>0</v>
      </c>
      <c r="AE3692" s="46">
        <v>0</v>
      </c>
      <c r="AF3692" s="46">
        <v>0</v>
      </c>
      <c r="AG3692" s="46">
        <v>0</v>
      </c>
      <c r="AH3692" s="46">
        <v>0</v>
      </c>
      <c r="AI3692" s="46">
        <v>0</v>
      </c>
      <c r="AJ3692" s="46">
        <v>0</v>
      </c>
      <c r="AK3692" s="46">
        <v>24700</v>
      </c>
      <c r="AL3692" s="46">
        <v>7546.16</v>
      </c>
      <c r="AM3692" s="46">
        <v>6221.9120000000003</v>
      </c>
    </row>
    <row r="3693" spans="5:39" x14ac:dyDescent="0.2">
      <c r="E3693" s="47">
        <v>369</v>
      </c>
      <c r="F3693" s="47">
        <v>381</v>
      </c>
      <c r="G3693" s="47" t="s">
        <v>253</v>
      </c>
      <c r="H3693" s="47" t="s">
        <v>661</v>
      </c>
      <c r="I3693" s="47" t="s">
        <v>776</v>
      </c>
      <c r="J3693" s="533">
        <v>60000075</v>
      </c>
      <c r="K3693" s="14" t="s">
        <v>65</v>
      </c>
      <c r="L3693" s="14" t="s">
        <v>31</v>
      </c>
      <c r="M3693" s="45">
        <v>3693</v>
      </c>
      <c r="N3693" s="45">
        <v>1</v>
      </c>
      <c r="O3693" s="52">
        <v>7777.390000000004</v>
      </c>
      <c r="P3693" s="48">
        <v>6221.9120000000003</v>
      </c>
      <c r="Q3693" s="12">
        <v>0</v>
      </c>
      <c r="R3693" s="46">
        <v>1296.2316666666673</v>
      </c>
      <c r="T3693" s="59">
        <v>0</v>
      </c>
      <c r="U3693" s="14">
        <v>0</v>
      </c>
      <c r="V3693" s="59" t="s">
        <v>174</v>
      </c>
      <c r="X3693" s="46">
        <v>0</v>
      </c>
      <c r="Y3693" s="46">
        <v>0</v>
      </c>
      <c r="Z3693" s="46">
        <v>0</v>
      </c>
      <c r="AA3693" s="46">
        <v>0</v>
      </c>
      <c r="AB3693" s="46">
        <v>0</v>
      </c>
      <c r="AC3693" s="46">
        <v>0</v>
      </c>
      <c r="AD3693" s="46">
        <v>0</v>
      </c>
      <c r="AE3693" s="46">
        <v>0</v>
      </c>
      <c r="AF3693" s="46">
        <v>0</v>
      </c>
      <c r="AG3693" s="46">
        <v>0</v>
      </c>
      <c r="AH3693" s="46">
        <v>0</v>
      </c>
      <c r="AI3693" s="46">
        <v>0</v>
      </c>
      <c r="AJ3693" s="46">
        <v>0</v>
      </c>
      <c r="AK3693" s="46">
        <v>0</v>
      </c>
      <c r="AL3693" s="46">
        <v>7777.390000000004</v>
      </c>
      <c r="AM3693" s="46">
        <v>0</v>
      </c>
    </row>
    <row r="3694" spans="5:39" x14ac:dyDescent="0.2">
      <c r="E3694" s="47">
        <v>369</v>
      </c>
      <c r="F3694" s="47">
        <v>381</v>
      </c>
      <c r="G3694" s="47" t="s">
        <v>253</v>
      </c>
      <c r="H3694" s="47" t="s">
        <v>661</v>
      </c>
      <c r="I3694" s="47" t="s">
        <v>776</v>
      </c>
      <c r="J3694" s="533">
        <v>60000075</v>
      </c>
      <c r="K3694" s="14" t="s">
        <v>64</v>
      </c>
      <c r="L3694" s="14" t="s">
        <v>57</v>
      </c>
      <c r="M3694" s="45">
        <v>3694</v>
      </c>
      <c r="N3694" s="45">
        <v>1</v>
      </c>
      <c r="O3694" s="46">
        <v>0</v>
      </c>
      <c r="Q3694" s="12">
        <v>0</v>
      </c>
      <c r="T3694" s="59">
        <v>0</v>
      </c>
      <c r="U3694" s="14">
        <v>0</v>
      </c>
      <c r="V3694" s="59" t="s">
        <v>174</v>
      </c>
      <c r="X3694" s="46">
        <v>0</v>
      </c>
      <c r="Y3694" s="46">
        <v>0</v>
      </c>
      <c r="Z3694" s="46">
        <v>0</v>
      </c>
      <c r="AA3694" s="46">
        <v>0</v>
      </c>
      <c r="AB3694" s="46">
        <v>0</v>
      </c>
      <c r="AC3694" s="46">
        <v>0</v>
      </c>
      <c r="AD3694" s="46">
        <v>0</v>
      </c>
      <c r="AE3694" s="46">
        <v>0</v>
      </c>
      <c r="AF3694" s="46">
        <v>0</v>
      </c>
      <c r="AG3694" s="46">
        <v>2352.16</v>
      </c>
      <c r="AH3694" s="46">
        <v>4704.32</v>
      </c>
      <c r="AI3694" s="46">
        <v>7056.48</v>
      </c>
      <c r="AJ3694" s="46">
        <v>9408.64</v>
      </c>
      <c r="AK3694" s="46">
        <v>0</v>
      </c>
      <c r="AL3694" s="46">
        <v>0</v>
      </c>
      <c r="AM3694" s="46">
        <v>0</v>
      </c>
    </row>
    <row r="3695" spans="5:39" x14ac:dyDescent="0.2">
      <c r="E3695" s="47">
        <v>369</v>
      </c>
      <c r="F3695" s="47">
        <v>381</v>
      </c>
      <c r="G3695" s="47" t="s">
        <v>253</v>
      </c>
      <c r="H3695" s="47" t="s">
        <v>661</v>
      </c>
      <c r="I3695" s="47" t="s">
        <v>776</v>
      </c>
      <c r="J3695" s="533">
        <v>60000075</v>
      </c>
      <c r="K3695" s="14" t="s">
        <v>64</v>
      </c>
      <c r="L3695" s="14" t="s">
        <v>54</v>
      </c>
      <c r="M3695" s="45">
        <v>3695</v>
      </c>
      <c r="N3695" s="45">
        <v>1</v>
      </c>
      <c r="O3695" s="46">
        <v>6931.3899999999994</v>
      </c>
      <c r="Q3695" s="12">
        <v>0</v>
      </c>
      <c r="T3695" s="59">
        <v>0</v>
      </c>
      <c r="U3695" s="14">
        <v>0</v>
      </c>
      <c r="V3695" s="59" t="s">
        <v>174</v>
      </c>
      <c r="X3695" s="46">
        <v>0</v>
      </c>
      <c r="Y3695" s="46">
        <v>0</v>
      </c>
      <c r="Z3695" s="46">
        <v>0</v>
      </c>
      <c r="AA3695" s="46">
        <v>0</v>
      </c>
      <c r="AB3695" s="46">
        <v>0</v>
      </c>
      <c r="AC3695" s="46">
        <v>0</v>
      </c>
      <c r="AD3695" s="46">
        <v>0</v>
      </c>
      <c r="AE3695" s="46">
        <v>0</v>
      </c>
      <c r="AF3695" s="46">
        <v>0</v>
      </c>
      <c r="AG3695" s="46">
        <v>0</v>
      </c>
      <c r="AH3695" s="46">
        <v>0</v>
      </c>
      <c r="AI3695" s="46">
        <v>9854.7800000000007</v>
      </c>
      <c r="AJ3695" s="46">
        <v>14782.170000000002</v>
      </c>
      <c r="AK3695" s="46">
        <v>6982.16</v>
      </c>
      <c r="AL3695" s="46">
        <v>6931.3899999999994</v>
      </c>
      <c r="AM3695" s="46">
        <v>709.47799999999916</v>
      </c>
    </row>
    <row r="3696" spans="5:39" x14ac:dyDescent="0.2">
      <c r="E3696" s="47">
        <v>369</v>
      </c>
      <c r="F3696" s="47">
        <v>381</v>
      </c>
      <c r="G3696" s="47" t="s">
        <v>253</v>
      </c>
      <c r="H3696" s="47" t="s">
        <v>661</v>
      </c>
      <c r="I3696" s="47" t="s">
        <v>776</v>
      </c>
      <c r="J3696" s="533">
        <v>60000075</v>
      </c>
      <c r="K3696" s="14" t="s">
        <v>64</v>
      </c>
      <c r="L3696" s="14" t="s">
        <v>58</v>
      </c>
      <c r="M3696" s="45">
        <v>3696</v>
      </c>
      <c r="N3696" s="45">
        <v>1</v>
      </c>
      <c r="O3696" s="46">
        <v>846.00000000000364</v>
      </c>
      <c r="Q3696" s="12">
        <v>0</v>
      </c>
      <c r="T3696" s="59">
        <v>0</v>
      </c>
      <c r="U3696" s="14">
        <v>0</v>
      </c>
      <c r="V3696" s="59" t="s">
        <v>174</v>
      </c>
      <c r="X3696" s="46">
        <v>0</v>
      </c>
      <c r="Y3696" s="46">
        <v>0</v>
      </c>
      <c r="Z3696" s="46">
        <v>0</v>
      </c>
      <c r="AA3696" s="46">
        <v>0</v>
      </c>
      <c r="AB3696" s="46">
        <v>0</v>
      </c>
      <c r="AC3696" s="46">
        <v>0</v>
      </c>
      <c r="AD3696" s="46">
        <v>0</v>
      </c>
      <c r="AE3696" s="46">
        <v>0</v>
      </c>
      <c r="AF3696" s="46">
        <v>0</v>
      </c>
      <c r="AG3696" s="46">
        <v>0</v>
      </c>
      <c r="AH3696" s="46">
        <v>0</v>
      </c>
      <c r="AI3696" s="46">
        <v>0</v>
      </c>
      <c r="AJ3696" s="46">
        <v>282</v>
      </c>
      <c r="AK3696" s="46">
        <v>564.00000000000364</v>
      </c>
      <c r="AL3696" s="46">
        <v>846.00000000000364</v>
      </c>
      <c r="AM3696" s="46">
        <v>846.00000000000364</v>
      </c>
    </row>
    <row r="3697" spans="5:39" x14ac:dyDescent="0.2">
      <c r="E3697" s="47">
        <v>369</v>
      </c>
      <c r="F3697" s="47">
        <v>381</v>
      </c>
      <c r="G3697" s="47" t="s">
        <v>253</v>
      </c>
      <c r="H3697" s="47" t="s">
        <v>661</v>
      </c>
      <c r="I3697" s="47" t="s">
        <v>776</v>
      </c>
      <c r="J3697" s="533">
        <v>60000075</v>
      </c>
      <c r="K3697" s="14" t="s">
        <v>67</v>
      </c>
      <c r="L3697" s="14" t="s">
        <v>67</v>
      </c>
      <c r="M3697" s="45">
        <v>3697</v>
      </c>
      <c r="N3697" s="45">
        <v>1</v>
      </c>
      <c r="O3697" s="53">
        <v>0</v>
      </c>
      <c r="P3697" s="54">
        <v>0</v>
      </c>
      <c r="Q3697" s="55">
        <v>0</v>
      </c>
      <c r="R3697" s="56">
        <v>0</v>
      </c>
      <c r="S3697" s="57">
        <v>0</v>
      </c>
      <c r="T3697" s="60">
        <v>0</v>
      </c>
      <c r="U3697" s="14">
        <v>0</v>
      </c>
      <c r="V3697" s="60" t="s">
        <v>174</v>
      </c>
      <c r="Y3697" s="46">
        <v>0</v>
      </c>
      <c r="Z3697" s="46">
        <v>0</v>
      </c>
      <c r="AA3697" s="46">
        <v>0</v>
      </c>
      <c r="AB3697" s="46">
        <v>0</v>
      </c>
      <c r="AC3697" s="46">
        <v>0</v>
      </c>
      <c r="AD3697" s="46">
        <v>0</v>
      </c>
      <c r="AE3697" s="46">
        <v>0</v>
      </c>
      <c r="AF3697" s="46">
        <v>0</v>
      </c>
      <c r="AG3697" s="46">
        <v>0</v>
      </c>
      <c r="AH3697" s="46">
        <v>0</v>
      </c>
      <c r="AI3697" s="46">
        <v>0</v>
      </c>
      <c r="AJ3697" s="46">
        <v>0</v>
      </c>
      <c r="AK3697" s="46">
        <v>0</v>
      </c>
      <c r="AL3697" s="46">
        <v>0</v>
      </c>
      <c r="AM3697" s="46">
        <v>0</v>
      </c>
    </row>
    <row r="3698" spans="5:39" x14ac:dyDescent="0.2">
      <c r="E3698" s="14">
        <v>370</v>
      </c>
      <c r="F3698" s="14">
        <v>382</v>
      </c>
      <c r="G3698" s="14" t="s">
        <v>253</v>
      </c>
      <c r="H3698" s="14" t="s">
        <v>663</v>
      </c>
      <c r="I3698" s="14" t="s">
        <v>777</v>
      </c>
      <c r="J3698" s="531">
        <v>60000076</v>
      </c>
      <c r="K3698" s="14" t="s">
        <v>59</v>
      </c>
      <c r="L3698" s="14" t="s">
        <v>57</v>
      </c>
      <c r="M3698" s="45">
        <v>3698</v>
      </c>
      <c r="N3698" s="45">
        <v>1</v>
      </c>
      <c r="O3698" s="46">
        <v>3063.6</v>
      </c>
      <c r="Q3698" s="12">
        <v>0</v>
      </c>
      <c r="T3698" s="59">
        <v>0</v>
      </c>
      <c r="U3698" s="14">
        <v>0</v>
      </c>
      <c r="V3698" s="59" t="s">
        <v>150</v>
      </c>
      <c r="Y3698" s="46">
        <v>0</v>
      </c>
      <c r="Z3698" s="46">
        <v>0</v>
      </c>
      <c r="AA3698" s="46">
        <v>0</v>
      </c>
      <c r="AB3698" s="46">
        <v>0</v>
      </c>
      <c r="AC3698" s="46">
        <v>0</v>
      </c>
      <c r="AD3698" s="46">
        <v>0</v>
      </c>
      <c r="AE3698" s="46">
        <v>0</v>
      </c>
      <c r="AF3698" s="46">
        <v>0</v>
      </c>
      <c r="AG3698" s="46">
        <v>3063.6</v>
      </c>
      <c r="AH3698" s="46">
        <v>3063.6</v>
      </c>
      <c r="AI3698" s="46">
        <v>3063.6</v>
      </c>
      <c r="AJ3698" s="46">
        <v>3063.6</v>
      </c>
      <c r="AK3698" s="46">
        <v>3063.6</v>
      </c>
      <c r="AL3698" s="46">
        <v>3063.6</v>
      </c>
      <c r="AM3698" s="46">
        <v>0</v>
      </c>
    </row>
    <row r="3699" spans="5:39" x14ac:dyDescent="0.2">
      <c r="E3699" s="47">
        <v>370</v>
      </c>
      <c r="F3699" s="47">
        <v>382</v>
      </c>
      <c r="G3699" s="47" t="s">
        <v>253</v>
      </c>
      <c r="H3699" s="47" t="s">
        <v>663</v>
      </c>
      <c r="I3699" s="47" t="s">
        <v>777</v>
      </c>
      <c r="J3699" s="533">
        <v>60000076</v>
      </c>
      <c r="K3699" s="14" t="s">
        <v>59</v>
      </c>
      <c r="L3699" s="14" t="s">
        <v>54</v>
      </c>
      <c r="M3699" s="45">
        <v>3699</v>
      </c>
      <c r="N3699" s="45">
        <v>1</v>
      </c>
      <c r="O3699" s="46">
        <v>5955.14</v>
      </c>
      <c r="Q3699" s="12">
        <v>0</v>
      </c>
      <c r="T3699" s="59">
        <v>0</v>
      </c>
      <c r="U3699" s="14">
        <v>0</v>
      </c>
      <c r="V3699" s="59" t="s">
        <v>150</v>
      </c>
      <c r="Y3699" s="46">
        <v>0</v>
      </c>
      <c r="Z3699" s="46">
        <v>0</v>
      </c>
      <c r="AA3699" s="46">
        <v>0</v>
      </c>
      <c r="AB3699" s="46">
        <v>0</v>
      </c>
      <c r="AC3699" s="46">
        <v>0</v>
      </c>
      <c r="AD3699" s="46">
        <v>0</v>
      </c>
      <c r="AE3699" s="46">
        <v>0</v>
      </c>
      <c r="AF3699" s="46">
        <v>0</v>
      </c>
      <c r="AG3699" s="46">
        <v>0</v>
      </c>
      <c r="AH3699" s="46">
        <v>0</v>
      </c>
      <c r="AI3699" s="46">
        <v>12280.65</v>
      </c>
      <c r="AJ3699" s="46">
        <v>-1056.8000000000002</v>
      </c>
      <c r="AK3699" s="46">
        <v>7356.1</v>
      </c>
      <c r="AL3699" s="46">
        <v>5955.14</v>
      </c>
      <c r="AM3699" s="46">
        <v>0</v>
      </c>
    </row>
    <row r="3700" spans="5:39" x14ac:dyDescent="0.2">
      <c r="E3700" s="47">
        <v>370</v>
      </c>
      <c r="F3700" s="47">
        <v>382</v>
      </c>
      <c r="G3700" s="47" t="s">
        <v>253</v>
      </c>
      <c r="H3700" s="47" t="s">
        <v>663</v>
      </c>
      <c r="I3700" s="47" t="s">
        <v>777</v>
      </c>
      <c r="J3700" s="533">
        <v>60000076</v>
      </c>
      <c r="K3700" s="14" t="s">
        <v>59</v>
      </c>
      <c r="L3700" s="14" t="s">
        <v>58</v>
      </c>
      <c r="M3700" s="45">
        <v>3700</v>
      </c>
      <c r="N3700" s="45">
        <v>1</v>
      </c>
      <c r="O3700" s="46">
        <v>281.99999999999909</v>
      </c>
      <c r="Q3700" s="12">
        <v>0</v>
      </c>
      <c r="T3700" s="59">
        <v>0</v>
      </c>
      <c r="U3700" s="14">
        <v>0</v>
      </c>
      <c r="V3700" s="59" t="s">
        <v>150</v>
      </c>
      <c r="Y3700" s="46">
        <v>0</v>
      </c>
      <c r="Z3700" s="46">
        <v>0</v>
      </c>
      <c r="AA3700" s="46">
        <v>0</v>
      </c>
      <c r="AB3700" s="46">
        <v>0</v>
      </c>
      <c r="AC3700" s="46">
        <v>0</v>
      </c>
      <c r="AD3700" s="46">
        <v>0</v>
      </c>
      <c r="AE3700" s="46">
        <v>0</v>
      </c>
      <c r="AF3700" s="46">
        <v>0</v>
      </c>
      <c r="AG3700" s="46">
        <v>0</v>
      </c>
      <c r="AH3700" s="46">
        <v>0</v>
      </c>
      <c r="AI3700" s="46">
        <v>0</v>
      </c>
      <c r="AJ3700" s="46">
        <v>282.00000000000045</v>
      </c>
      <c r="AK3700" s="46">
        <v>282</v>
      </c>
      <c r="AL3700" s="46">
        <v>281.99999999999909</v>
      </c>
      <c r="AM3700" s="46">
        <v>0</v>
      </c>
    </row>
    <row r="3701" spans="5:39" x14ac:dyDescent="0.2">
      <c r="E3701" s="47">
        <v>370</v>
      </c>
      <c r="F3701" s="47">
        <v>382</v>
      </c>
      <c r="G3701" s="47" t="s">
        <v>253</v>
      </c>
      <c r="H3701" s="47" t="s">
        <v>663</v>
      </c>
      <c r="I3701" s="47" t="s">
        <v>777</v>
      </c>
      <c r="J3701" s="533">
        <v>60000076</v>
      </c>
      <c r="K3701" s="14" t="s">
        <v>59</v>
      </c>
      <c r="L3701" s="14" t="s">
        <v>31</v>
      </c>
      <c r="M3701" s="45">
        <v>3701</v>
      </c>
      <c r="N3701" s="45">
        <v>1</v>
      </c>
      <c r="O3701" s="48">
        <v>9300.739999999998</v>
      </c>
      <c r="Q3701" s="12">
        <v>0</v>
      </c>
      <c r="R3701" s="46">
        <v>7293.7816666666658</v>
      </c>
      <c r="T3701" s="59">
        <v>0</v>
      </c>
      <c r="U3701" s="14">
        <v>0</v>
      </c>
      <c r="V3701" s="59" t="s">
        <v>150</v>
      </c>
      <c r="X3701" s="46">
        <v>0</v>
      </c>
      <c r="Y3701" s="46">
        <v>0</v>
      </c>
      <c r="Z3701" s="46">
        <v>0</v>
      </c>
      <c r="AA3701" s="46">
        <v>0</v>
      </c>
      <c r="AB3701" s="46">
        <v>0</v>
      </c>
      <c r="AC3701" s="46">
        <v>0</v>
      </c>
      <c r="AD3701" s="46">
        <v>0</v>
      </c>
      <c r="AE3701" s="46">
        <v>0</v>
      </c>
      <c r="AF3701" s="46">
        <v>0</v>
      </c>
      <c r="AG3701" s="46">
        <v>3063.6</v>
      </c>
      <c r="AH3701" s="46">
        <v>3063.6</v>
      </c>
      <c r="AI3701" s="46">
        <v>15344.25</v>
      </c>
      <c r="AJ3701" s="46">
        <v>2288.8000000000002</v>
      </c>
      <c r="AK3701" s="46">
        <v>10701.7</v>
      </c>
      <c r="AL3701" s="46">
        <v>9300.739999999998</v>
      </c>
      <c r="AM3701" s="46">
        <v>0</v>
      </c>
    </row>
    <row r="3702" spans="5:39" x14ac:dyDescent="0.2">
      <c r="E3702" s="47">
        <v>370</v>
      </c>
      <c r="F3702" s="47">
        <v>382</v>
      </c>
      <c r="G3702" s="47" t="s">
        <v>253</v>
      </c>
      <c r="H3702" s="47" t="s">
        <v>663</v>
      </c>
      <c r="I3702" s="47" t="s">
        <v>777</v>
      </c>
      <c r="J3702" s="533">
        <v>60000076</v>
      </c>
      <c r="K3702" s="14" t="s">
        <v>37</v>
      </c>
      <c r="L3702" s="14" t="s">
        <v>31</v>
      </c>
      <c r="M3702" s="45">
        <v>3702</v>
      </c>
      <c r="N3702" s="45">
        <v>1</v>
      </c>
      <c r="O3702" s="48">
        <v>10701.7</v>
      </c>
      <c r="P3702" s="48"/>
      <c r="Q3702" s="12">
        <v>0</v>
      </c>
      <c r="R3702" s="46">
        <v>5743.6583333333328</v>
      </c>
      <c r="T3702" s="59">
        <v>0</v>
      </c>
      <c r="U3702" s="14">
        <v>0</v>
      </c>
      <c r="V3702" s="59" t="s">
        <v>150</v>
      </c>
      <c r="Y3702" s="46">
        <v>0</v>
      </c>
      <c r="Z3702" s="46">
        <v>0</v>
      </c>
      <c r="AA3702" s="46">
        <v>0</v>
      </c>
      <c r="AB3702" s="46">
        <v>0</v>
      </c>
      <c r="AC3702" s="46">
        <v>0</v>
      </c>
      <c r="AD3702" s="46">
        <v>0</v>
      </c>
      <c r="AE3702" s="46">
        <v>0</v>
      </c>
      <c r="AF3702" s="46">
        <v>0</v>
      </c>
      <c r="AG3702" s="46">
        <v>0</v>
      </c>
      <c r="AH3702" s="46">
        <v>0</v>
      </c>
      <c r="AI3702" s="46">
        <v>3063.6</v>
      </c>
      <c r="AJ3702" s="46">
        <v>20696.650000000001</v>
      </c>
      <c r="AK3702" s="46">
        <v>0</v>
      </c>
      <c r="AL3702" s="46">
        <v>10701.7</v>
      </c>
      <c r="AM3702" s="46">
        <v>9300.74</v>
      </c>
    </row>
    <row r="3703" spans="5:39" x14ac:dyDescent="0.2">
      <c r="E3703" s="47">
        <v>370</v>
      </c>
      <c r="F3703" s="47">
        <v>382</v>
      </c>
      <c r="G3703" s="47" t="s">
        <v>253</v>
      </c>
      <c r="H3703" s="47" t="s">
        <v>663</v>
      </c>
      <c r="I3703" s="47" t="s">
        <v>777</v>
      </c>
      <c r="J3703" s="533">
        <v>60000076</v>
      </c>
      <c r="K3703" s="14" t="s">
        <v>65</v>
      </c>
      <c r="L3703" s="14" t="s">
        <v>31</v>
      </c>
      <c r="M3703" s="45">
        <v>3703</v>
      </c>
      <c r="N3703" s="45">
        <v>1</v>
      </c>
      <c r="O3703" s="52">
        <v>9300.739999999998</v>
      </c>
      <c r="P3703" s="48">
        <v>9300.74</v>
      </c>
      <c r="Q3703" s="12">
        <v>0</v>
      </c>
      <c r="R3703" s="46">
        <v>1550.123333333333</v>
      </c>
      <c r="T3703" s="59">
        <v>0</v>
      </c>
      <c r="U3703" s="14">
        <v>0</v>
      </c>
      <c r="V3703" s="59" t="s">
        <v>150</v>
      </c>
      <c r="X3703" s="46">
        <v>0</v>
      </c>
      <c r="Y3703" s="46">
        <v>0</v>
      </c>
      <c r="Z3703" s="46">
        <v>0</v>
      </c>
      <c r="AA3703" s="46">
        <v>0</v>
      </c>
      <c r="AB3703" s="46">
        <v>0</v>
      </c>
      <c r="AC3703" s="46">
        <v>0</v>
      </c>
      <c r="AD3703" s="46">
        <v>0</v>
      </c>
      <c r="AE3703" s="46">
        <v>0</v>
      </c>
      <c r="AF3703" s="46">
        <v>0</v>
      </c>
      <c r="AG3703" s="46">
        <v>0</v>
      </c>
      <c r="AH3703" s="46">
        <v>0</v>
      </c>
      <c r="AI3703" s="46">
        <v>0</v>
      </c>
      <c r="AJ3703" s="46">
        <v>0</v>
      </c>
      <c r="AK3703" s="46">
        <v>0</v>
      </c>
      <c r="AL3703" s="46">
        <v>9300.739999999998</v>
      </c>
      <c r="AM3703" s="46">
        <v>0</v>
      </c>
    </row>
    <row r="3704" spans="5:39" x14ac:dyDescent="0.2">
      <c r="E3704" s="47">
        <v>370</v>
      </c>
      <c r="F3704" s="47">
        <v>382</v>
      </c>
      <c r="G3704" s="47" t="s">
        <v>253</v>
      </c>
      <c r="H3704" s="47" t="s">
        <v>663</v>
      </c>
      <c r="I3704" s="47" t="s">
        <v>777</v>
      </c>
      <c r="J3704" s="533">
        <v>60000076</v>
      </c>
      <c r="K3704" s="14" t="s">
        <v>64</v>
      </c>
      <c r="L3704" s="14" t="s">
        <v>57</v>
      </c>
      <c r="M3704" s="45">
        <v>3704</v>
      </c>
      <c r="N3704" s="45">
        <v>1</v>
      </c>
      <c r="O3704" s="46">
        <v>0</v>
      </c>
      <c r="Q3704" s="12">
        <v>0</v>
      </c>
      <c r="T3704" s="59">
        <v>0</v>
      </c>
      <c r="U3704" s="14">
        <v>0</v>
      </c>
      <c r="V3704" s="59" t="s">
        <v>150</v>
      </c>
      <c r="X3704" s="46">
        <v>0</v>
      </c>
      <c r="Y3704" s="46">
        <v>0</v>
      </c>
      <c r="Z3704" s="46">
        <v>0</v>
      </c>
      <c r="AA3704" s="46">
        <v>0</v>
      </c>
      <c r="AB3704" s="46">
        <v>0</v>
      </c>
      <c r="AC3704" s="46">
        <v>0</v>
      </c>
      <c r="AD3704" s="46">
        <v>0</v>
      </c>
      <c r="AE3704" s="46">
        <v>0</v>
      </c>
      <c r="AF3704" s="46">
        <v>0</v>
      </c>
      <c r="AG3704" s="46">
        <v>3063.6</v>
      </c>
      <c r="AH3704" s="46">
        <v>6127.2</v>
      </c>
      <c r="AI3704" s="46">
        <v>6127.1999999999989</v>
      </c>
      <c r="AJ3704" s="46">
        <v>0</v>
      </c>
      <c r="AK3704" s="46">
        <v>3063.6</v>
      </c>
      <c r="AL3704" s="46">
        <v>0</v>
      </c>
      <c r="AM3704" s="46">
        <v>0</v>
      </c>
    </row>
    <row r="3705" spans="5:39" x14ac:dyDescent="0.2">
      <c r="E3705" s="47">
        <v>370</v>
      </c>
      <c r="F3705" s="47">
        <v>382</v>
      </c>
      <c r="G3705" s="47" t="s">
        <v>253</v>
      </c>
      <c r="H3705" s="47" t="s">
        <v>663</v>
      </c>
      <c r="I3705" s="47" t="s">
        <v>777</v>
      </c>
      <c r="J3705" s="533">
        <v>60000076</v>
      </c>
      <c r="K3705" s="14" t="s">
        <v>64</v>
      </c>
      <c r="L3705" s="14" t="s">
        <v>54</v>
      </c>
      <c r="M3705" s="45">
        <v>3705</v>
      </c>
      <c r="N3705" s="45">
        <v>1</v>
      </c>
      <c r="O3705" s="46">
        <v>8736.7400000000016</v>
      </c>
      <c r="Q3705" s="12">
        <v>0</v>
      </c>
      <c r="T3705" s="59">
        <v>0</v>
      </c>
      <c r="U3705" s="14">
        <v>0</v>
      </c>
      <c r="V3705" s="59" t="s">
        <v>150</v>
      </c>
      <c r="X3705" s="46">
        <v>0</v>
      </c>
      <c r="Y3705" s="46">
        <v>0</v>
      </c>
      <c r="Z3705" s="46">
        <v>0</v>
      </c>
      <c r="AA3705" s="46">
        <v>0</v>
      </c>
      <c r="AB3705" s="46">
        <v>0</v>
      </c>
      <c r="AC3705" s="46">
        <v>0</v>
      </c>
      <c r="AD3705" s="46">
        <v>0</v>
      </c>
      <c r="AE3705" s="46">
        <v>0</v>
      </c>
      <c r="AF3705" s="46">
        <v>0</v>
      </c>
      <c r="AG3705" s="46">
        <v>0</v>
      </c>
      <c r="AH3705" s="46">
        <v>0</v>
      </c>
      <c r="AI3705" s="46">
        <v>12280.65</v>
      </c>
      <c r="AJ3705" s="46">
        <v>0</v>
      </c>
      <c r="AK3705" s="46">
        <v>7356.1</v>
      </c>
      <c r="AL3705" s="46">
        <v>8736.7400000000016</v>
      </c>
      <c r="AM3705" s="46">
        <v>0</v>
      </c>
    </row>
    <row r="3706" spans="5:39" x14ac:dyDescent="0.2">
      <c r="E3706" s="47">
        <v>370</v>
      </c>
      <c r="F3706" s="47">
        <v>382</v>
      </c>
      <c r="G3706" s="47" t="s">
        <v>253</v>
      </c>
      <c r="H3706" s="47" t="s">
        <v>663</v>
      </c>
      <c r="I3706" s="47" t="s">
        <v>777</v>
      </c>
      <c r="J3706" s="533">
        <v>60000076</v>
      </c>
      <c r="K3706" s="14" t="s">
        <v>64</v>
      </c>
      <c r="L3706" s="14" t="s">
        <v>58</v>
      </c>
      <c r="M3706" s="45">
        <v>3706</v>
      </c>
      <c r="N3706" s="45">
        <v>1</v>
      </c>
      <c r="O3706" s="46">
        <v>563.99999999999636</v>
      </c>
      <c r="Q3706" s="12">
        <v>0</v>
      </c>
      <c r="T3706" s="59">
        <v>0</v>
      </c>
      <c r="U3706" s="14">
        <v>0</v>
      </c>
      <c r="V3706" s="59" t="s">
        <v>150</v>
      </c>
      <c r="X3706" s="46">
        <v>0</v>
      </c>
      <c r="Y3706" s="46">
        <v>0</v>
      </c>
      <c r="Z3706" s="46">
        <v>0</v>
      </c>
      <c r="AA3706" s="46">
        <v>0</v>
      </c>
      <c r="AB3706" s="46">
        <v>0</v>
      </c>
      <c r="AC3706" s="46">
        <v>0</v>
      </c>
      <c r="AD3706" s="46">
        <v>0</v>
      </c>
      <c r="AE3706" s="46">
        <v>0</v>
      </c>
      <c r="AF3706" s="46">
        <v>0</v>
      </c>
      <c r="AG3706" s="46">
        <v>0</v>
      </c>
      <c r="AH3706" s="46">
        <v>0</v>
      </c>
      <c r="AI3706" s="46">
        <v>0</v>
      </c>
      <c r="AJ3706" s="46">
        <v>0</v>
      </c>
      <c r="AK3706" s="46">
        <v>281.99999999999636</v>
      </c>
      <c r="AL3706" s="46">
        <v>563.99999999999636</v>
      </c>
      <c r="AM3706" s="46">
        <v>0</v>
      </c>
    </row>
    <row r="3707" spans="5:39" x14ac:dyDescent="0.2">
      <c r="E3707" s="47">
        <v>370</v>
      </c>
      <c r="F3707" s="47">
        <v>382</v>
      </c>
      <c r="G3707" s="47" t="s">
        <v>253</v>
      </c>
      <c r="H3707" s="47" t="s">
        <v>663</v>
      </c>
      <c r="I3707" s="47" t="s">
        <v>777</v>
      </c>
      <c r="J3707" s="533">
        <v>60000076</v>
      </c>
      <c r="K3707" s="14" t="s">
        <v>67</v>
      </c>
      <c r="L3707" s="14" t="s">
        <v>67</v>
      </c>
      <c r="M3707" s="45">
        <v>3707</v>
      </c>
      <c r="N3707" s="45">
        <v>1</v>
      </c>
      <c r="O3707" s="53">
        <v>0</v>
      </c>
      <c r="P3707" s="54">
        <v>0</v>
      </c>
      <c r="Q3707" s="55">
        <v>0</v>
      </c>
      <c r="R3707" s="56">
        <v>0</v>
      </c>
      <c r="S3707" s="57">
        <v>0</v>
      </c>
      <c r="T3707" s="60">
        <v>0</v>
      </c>
      <c r="U3707" s="14">
        <v>0</v>
      </c>
      <c r="V3707" s="60" t="s">
        <v>150</v>
      </c>
      <c r="Y3707" s="46">
        <v>0</v>
      </c>
      <c r="Z3707" s="46">
        <v>0</v>
      </c>
      <c r="AA3707" s="46">
        <v>0</v>
      </c>
      <c r="AB3707" s="46">
        <v>0</v>
      </c>
      <c r="AC3707" s="46">
        <v>0</v>
      </c>
      <c r="AD3707" s="46">
        <v>0</v>
      </c>
      <c r="AE3707" s="46">
        <v>0</v>
      </c>
      <c r="AF3707" s="46">
        <v>0</v>
      </c>
      <c r="AG3707" s="46">
        <v>0</v>
      </c>
      <c r="AH3707" s="46">
        <v>0</v>
      </c>
      <c r="AI3707" s="46">
        <v>0</v>
      </c>
      <c r="AJ3707" s="46">
        <v>0</v>
      </c>
      <c r="AK3707" s="46">
        <v>0</v>
      </c>
      <c r="AL3707" s="46">
        <v>0</v>
      </c>
      <c r="AM3707" s="46">
        <v>0</v>
      </c>
    </row>
    <row r="3708" spans="5:39" x14ac:dyDescent="0.2">
      <c r="E3708" s="14">
        <v>371</v>
      </c>
      <c r="F3708" s="14">
        <v>383</v>
      </c>
      <c r="G3708" s="14" t="s">
        <v>253</v>
      </c>
      <c r="H3708" s="14" t="s">
        <v>665</v>
      </c>
      <c r="I3708" s="14" t="s">
        <v>778</v>
      </c>
      <c r="J3708" s="531">
        <v>60000077</v>
      </c>
      <c r="K3708" s="14" t="s">
        <v>59</v>
      </c>
      <c r="L3708" s="14" t="s">
        <v>57</v>
      </c>
      <c r="M3708" s="45">
        <v>3708</v>
      </c>
      <c r="N3708" s="45">
        <v>1</v>
      </c>
      <c r="O3708" s="46">
        <v>1684.98</v>
      </c>
      <c r="Q3708" s="12" t="s">
        <v>405</v>
      </c>
      <c r="T3708" s="59" t="s">
        <v>74</v>
      </c>
      <c r="U3708" s="14">
        <v>0</v>
      </c>
      <c r="V3708" s="59" t="s">
        <v>175</v>
      </c>
      <c r="Y3708" s="46">
        <v>0</v>
      </c>
      <c r="Z3708" s="46">
        <v>0</v>
      </c>
      <c r="AA3708" s="46">
        <v>0</v>
      </c>
      <c r="AB3708" s="46">
        <v>0</v>
      </c>
      <c r="AC3708" s="46">
        <v>0</v>
      </c>
      <c r="AD3708" s="46">
        <v>0</v>
      </c>
      <c r="AE3708" s="46">
        <v>0</v>
      </c>
      <c r="AF3708" s="46">
        <v>0</v>
      </c>
      <c r="AG3708" s="46">
        <v>1684.98</v>
      </c>
      <c r="AH3708" s="46">
        <v>1684.98</v>
      </c>
      <c r="AI3708" s="46">
        <v>1684.98</v>
      </c>
      <c r="AJ3708" s="46">
        <v>1684.98</v>
      </c>
      <c r="AK3708" s="46">
        <v>1684.98</v>
      </c>
      <c r="AL3708" s="46">
        <v>1684.98</v>
      </c>
      <c r="AM3708" s="46">
        <v>0</v>
      </c>
    </row>
    <row r="3709" spans="5:39" x14ac:dyDescent="0.2">
      <c r="E3709" s="47">
        <v>371</v>
      </c>
      <c r="F3709" s="47">
        <v>383</v>
      </c>
      <c r="G3709" s="47" t="s">
        <v>253</v>
      </c>
      <c r="H3709" s="47" t="s">
        <v>665</v>
      </c>
      <c r="I3709" s="47" t="s">
        <v>778</v>
      </c>
      <c r="J3709" s="533">
        <v>60000077</v>
      </c>
      <c r="K3709" s="14" t="s">
        <v>59</v>
      </c>
      <c r="L3709" s="14" t="s">
        <v>54</v>
      </c>
      <c r="M3709" s="45">
        <v>3709</v>
      </c>
      <c r="N3709" s="45">
        <v>1</v>
      </c>
      <c r="O3709" s="46">
        <v>4401.1099999999997</v>
      </c>
      <c r="Q3709" s="12" t="s">
        <v>405</v>
      </c>
      <c r="T3709" s="59" t="s">
        <v>74</v>
      </c>
      <c r="U3709" s="14">
        <v>18</v>
      </c>
      <c r="V3709" s="59" t="s">
        <v>175</v>
      </c>
      <c r="Y3709" s="46">
        <v>0</v>
      </c>
      <c r="Z3709" s="46">
        <v>0</v>
      </c>
      <c r="AA3709" s="46">
        <v>0</v>
      </c>
      <c r="AB3709" s="46">
        <v>0</v>
      </c>
      <c r="AC3709" s="46">
        <v>0</v>
      </c>
      <c r="AD3709" s="46">
        <v>0</v>
      </c>
      <c r="AE3709" s="46">
        <v>0</v>
      </c>
      <c r="AF3709" s="46">
        <v>0</v>
      </c>
      <c r="AG3709" s="46">
        <v>0</v>
      </c>
      <c r="AH3709" s="46">
        <v>0</v>
      </c>
      <c r="AI3709" s="46">
        <v>10308.549999999999</v>
      </c>
      <c r="AJ3709" s="46">
        <v>4683.1499999999996</v>
      </c>
      <c r="AK3709" s="46">
        <v>4496.62</v>
      </c>
      <c r="AL3709" s="46">
        <v>4401.1099999999997</v>
      </c>
      <c r="AM3709" s="46">
        <v>0</v>
      </c>
    </row>
    <row r="3710" spans="5:39" x14ac:dyDescent="0.2">
      <c r="E3710" s="47">
        <v>371</v>
      </c>
      <c r="F3710" s="47">
        <v>383</v>
      </c>
      <c r="G3710" s="47" t="s">
        <v>253</v>
      </c>
      <c r="H3710" s="47" t="s">
        <v>665</v>
      </c>
      <c r="I3710" s="47" t="s">
        <v>778</v>
      </c>
      <c r="J3710" s="533">
        <v>60000077</v>
      </c>
      <c r="K3710" s="14" t="s">
        <v>59</v>
      </c>
      <c r="L3710" s="14" t="s">
        <v>58</v>
      </c>
      <c r="M3710" s="45">
        <v>3710</v>
      </c>
      <c r="N3710" s="45">
        <v>1</v>
      </c>
      <c r="O3710" s="46">
        <v>282.00000000000091</v>
      </c>
      <c r="Q3710" s="12" t="s">
        <v>405</v>
      </c>
      <c r="T3710" s="59" t="s">
        <v>74</v>
      </c>
      <c r="U3710" s="14">
        <v>0</v>
      </c>
      <c r="V3710" s="59" t="s">
        <v>175</v>
      </c>
      <c r="Y3710" s="46">
        <v>0</v>
      </c>
      <c r="Z3710" s="46">
        <v>0</v>
      </c>
      <c r="AA3710" s="46">
        <v>0</v>
      </c>
      <c r="AB3710" s="46">
        <v>0</v>
      </c>
      <c r="AC3710" s="46">
        <v>0</v>
      </c>
      <c r="AD3710" s="46">
        <v>0</v>
      </c>
      <c r="AE3710" s="46">
        <v>0</v>
      </c>
      <c r="AF3710" s="46">
        <v>0</v>
      </c>
      <c r="AG3710" s="46">
        <v>0</v>
      </c>
      <c r="AH3710" s="46">
        <v>0</v>
      </c>
      <c r="AI3710" s="46">
        <v>0</v>
      </c>
      <c r="AJ3710" s="46">
        <v>282</v>
      </c>
      <c r="AK3710" s="46">
        <v>282.00000000000091</v>
      </c>
      <c r="AL3710" s="46">
        <v>282.00000000000091</v>
      </c>
      <c r="AM3710" s="46">
        <v>0</v>
      </c>
    </row>
    <row r="3711" spans="5:39" x14ac:dyDescent="0.2">
      <c r="E3711" s="47">
        <v>371</v>
      </c>
      <c r="F3711" s="47">
        <v>383</v>
      </c>
      <c r="G3711" s="47" t="s">
        <v>253</v>
      </c>
      <c r="H3711" s="47" t="s">
        <v>665</v>
      </c>
      <c r="I3711" s="47" t="s">
        <v>778</v>
      </c>
      <c r="J3711" s="533">
        <v>60000077</v>
      </c>
      <c r="K3711" s="14" t="s">
        <v>59</v>
      </c>
      <c r="L3711" s="14" t="s">
        <v>31</v>
      </c>
      <c r="M3711" s="45">
        <v>3711</v>
      </c>
      <c r="N3711" s="45">
        <v>1</v>
      </c>
      <c r="O3711" s="48">
        <v>6368.0900000000011</v>
      </c>
      <c r="Q3711" s="12" t="s">
        <v>405</v>
      </c>
      <c r="R3711" s="46">
        <v>5807.5516666666663</v>
      </c>
      <c r="T3711" s="59" t="s">
        <v>74</v>
      </c>
      <c r="U3711" s="14">
        <v>0</v>
      </c>
      <c r="V3711" s="59" t="s">
        <v>175</v>
      </c>
      <c r="X3711" s="46">
        <v>0</v>
      </c>
      <c r="Y3711" s="46">
        <v>0</v>
      </c>
      <c r="Z3711" s="46">
        <v>0</v>
      </c>
      <c r="AA3711" s="46">
        <v>0</v>
      </c>
      <c r="AB3711" s="46">
        <v>0</v>
      </c>
      <c r="AC3711" s="46">
        <v>0</v>
      </c>
      <c r="AD3711" s="46">
        <v>0</v>
      </c>
      <c r="AE3711" s="46">
        <v>0</v>
      </c>
      <c r="AF3711" s="46">
        <v>0</v>
      </c>
      <c r="AG3711" s="46">
        <v>1684.98</v>
      </c>
      <c r="AH3711" s="46">
        <v>1684.98</v>
      </c>
      <c r="AI3711" s="46">
        <v>11993.529999999999</v>
      </c>
      <c r="AJ3711" s="46">
        <v>6650.1299999999992</v>
      </c>
      <c r="AK3711" s="46">
        <v>6463.6000000000013</v>
      </c>
      <c r="AL3711" s="46">
        <v>6368.0900000000011</v>
      </c>
      <c r="AM3711" s="46">
        <v>0</v>
      </c>
    </row>
    <row r="3712" spans="5:39" x14ac:dyDescent="0.2">
      <c r="E3712" s="47">
        <v>371</v>
      </c>
      <c r="F3712" s="47">
        <v>383</v>
      </c>
      <c r="G3712" s="47" t="s">
        <v>253</v>
      </c>
      <c r="H3712" s="47" t="s">
        <v>665</v>
      </c>
      <c r="I3712" s="47" t="s">
        <v>778</v>
      </c>
      <c r="J3712" s="533">
        <v>60000077</v>
      </c>
      <c r="K3712" s="14" t="s">
        <v>37</v>
      </c>
      <c r="L3712" s="14" t="s">
        <v>31</v>
      </c>
      <c r="M3712" s="45">
        <v>3712</v>
      </c>
      <c r="N3712" s="45">
        <v>1</v>
      </c>
      <c r="O3712" s="48">
        <v>0</v>
      </c>
      <c r="P3712" s="48"/>
      <c r="Q3712" s="12" t="s">
        <v>405</v>
      </c>
      <c r="R3712" s="46">
        <v>2560.5816666666665</v>
      </c>
      <c r="T3712" s="59" t="s">
        <v>74</v>
      </c>
      <c r="U3712" s="14">
        <v>0</v>
      </c>
      <c r="V3712" s="59" t="s">
        <v>175</v>
      </c>
      <c r="Y3712" s="46">
        <v>0</v>
      </c>
      <c r="Z3712" s="46">
        <v>0</v>
      </c>
      <c r="AA3712" s="46">
        <v>0</v>
      </c>
      <c r="AB3712" s="46">
        <v>0</v>
      </c>
      <c r="AC3712" s="46">
        <v>0</v>
      </c>
      <c r="AD3712" s="46">
        <v>0</v>
      </c>
      <c r="AE3712" s="46">
        <v>0</v>
      </c>
      <c r="AF3712" s="46">
        <v>0</v>
      </c>
      <c r="AG3712" s="46">
        <v>0</v>
      </c>
      <c r="AH3712" s="46">
        <v>0</v>
      </c>
      <c r="AI3712" s="46">
        <v>0</v>
      </c>
      <c r="AJ3712" s="46">
        <v>0</v>
      </c>
      <c r="AK3712" s="46">
        <v>15363.49</v>
      </c>
      <c r="AL3712" s="46">
        <v>0</v>
      </c>
      <c r="AM3712" s="46">
        <v>3896.364</v>
      </c>
    </row>
    <row r="3713" spans="5:39" x14ac:dyDescent="0.2">
      <c r="E3713" s="47">
        <v>371</v>
      </c>
      <c r="F3713" s="47">
        <v>383</v>
      </c>
      <c r="G3713" s="47" t="s">
        <v>253</v>
      </c>
      <c r="H3713" s="47" t="s">
        <v>665</v>
      </c>
      <c r="I3713" s="47" t="s">
        <v>778</v>
      </c>
      <c r="J3713" s="533">
        <v>60000077</v>
      </c>
      <c r="K3713" s="14" t="s">
        <v>65</v>
      </c>
      <c r="L3713" s="14" t="s">
        <v>31</v>
      </c>
      <c r="M3713" s="45">
        <v>3713</v>
      </c>
      <c r="N3713" s="45">
        <v>1</v>
      </c>
      <c r="O3713" s="52">
        <v>19481.82</v>
      </c>
      <c r="P3713" s="48">
        <v>3896.364</v>
      </c>
      <c r="Q3713" s="12" t="s">
        <v>405</v>
      </c>
      <c r="R3713" s="46">
        <v>3246.97</v>
      </c>
      <c r="T3713" s="59" t="s">
        <v>74</v>
      </c>
      <c r="U3713" s="14">
        <v>0</v>
      </c>
      <c r="V3713" s="59" t="s">
        <v>175</v>
      </c>
      <c r="X3713" s="46">
        <v>0</v>
      </c>
      <c r="Y3713" s="46">
        <v>0</v>
      </c>
      <c r="Z3713" s="46">
        <v>0</v>
      </c>
      <c r="AA3713" s="46">
        <v>0</v>
      </c>
      <c r="AB3713" s="46">
        <v>0</v>
      </c>
      <c r="AC3713" s="46">
        <v>0</v>
      </c>
      <c r="AD3713" s="46">
        <v>0</v>
      </c>
      <c r="AE3713" s="46">
        <v>0</v>
      </c>
      <c r="AF3713" s="46">
        <v>0</v>
      </c>
      <c r="AG3713" s="46">
        <v>0</v>
      </c>
      <c r="AH3713" s="46">
        <v>0</v>
      </c>
      <c r="AI3713" s="46">
        <v>0</v>
      </c>
      <c r="AJ3713" s="46">
        <v>6650.1299999999974</v>
      </c>
      <c r="AK3713" s="46">
        <v>6463.5999999999995</v>
      </c>
      <c r="AL3713" s="46">
        <v>6368.0900000000029</v>
      </c>
      <c r="AM3713" s="46">
        <v>0</v>
      </c>
    </row>
    <row r="3714" spans="5:39" x14ac:dyDescent="0.2">
      <c r="E3714" s="47">
        <v>371</v>
      </c>
      <c r="F3714" s="47">
        <v>383</v>
      </c>
      <c r="G3714" s="47" t="s">
        <v>253</v>
      </c>
      <c r="H3714" s="47" t="s">
        <v>665</v>
      </c>
      <c r="I3714" s="47" t="s">
        <v>778</v>
      </c>
      <c r="J3714" s="533">
        <v>60000077</v>
      </c>
      <c r="K3714" s="14" t="s">
        <v>64</v>
      </c>
      <c r="L3714" s="14" t="s">
        <v>57</v>
      </c>
      <c r="M3714" s="45">
        <v>3714</v>
      </c>
      <c r="N3714" s="45">
        <v>1</v>
      </c>
      <c r="O3714" s="46">
        <v>1684.98</v>
      </c>
      <c r="Q3714" s="12" t="s">
        <v>405</v>
      </c>
      <c r="T3714" s="59" t="s">
        <v>74</v>
      </c>
      <c r="U3714" s="14">
        <v>0</v>
      </c>
      <c r="V3714" s="59" t="s">
        <v>175</v>
      </c>
      <c r="X3714" s="46">
        <v>0</v>
      </c>
      <c r="Y3714" s="46">
        <v>0</v>
      </c>
      <c r="Z3714" s="46">
        <v>0</v>
      </c>
      <c r="AA3714" s="46">
        <v>0</v>
      </c>
      <c r="AB3714" s="46">
        <v>0</v>
      </c>
      <c r="AC3714" s="46">
        <v>0</v>
      </c>
      <c r="AD3714" s="46">
        <v>0</v>
      </c>
      <c r="AE3714" s="46">
        <v>0</v>
      </c>
      <c r="AF3714" s="46">
        <v>0</v>
      </c>
      <c r="AG3714" s="46">
        <v>1684.98</v>
      </c>
      <c r="AH3714" s="46">
        <v>3369.96</v>
      </c>
      <c r="AI3714" s="46">
        <v>5054.9400000000005</v>
      </c>
      <c r="AJ3714" s="46">
        <v>6739.92</v>
      </c>
      <c r="AK3714" s="46">
        <v>0</v>
      </c>
      <c r="AL3714" s="46">
        <v>1684.98</v>
      </c>
      <c r="AM3714" s="46">
        <v>0</v>
      </c>
    </row>
    <row r="3715" spans="5:39" x14ac:dyDescent="0.2">
      <c r="E3715" s="47">
        <v>371</v>
      </c>
      <c r="F3715" s="47">
        <v>383</v>
      </c>
      <c r="G3715" s="47" t="s">
        <v>253</v>
      </c>
      <c r="H3715" s="47" t="s">
        <v>665</v>
      </c>
      <c r="I3715" s="47" t="s">
        <v>778</v>
      </c>
      <c r="J3715" s="533">
        <v>60000077</v>
      </c>
      <c r="K3715" s="14" t="s">
        <v>64</v>
      </c>
      <c r="L3715" s="14" t="s">
        <v>54</v>
      </c>
      <c r="M3715" s="45">
        <v>3715</v>
      </c>
      <c r="N3715" s="45">
        <v>1</v>
      </c>
      <c r="O3715" s="46">
        <v>16950.84</v>
      </c>
      <c r="Q3715" s="12" t="s">
        <v>405</v>
      </c>
      <c r="T3715" s="59" t="s">
        <v>74</v>
      </c>
      <c r="U3715" s="14">
        <v>0</v>
      </c>
      <c r="V3715" s="59" t="s">
        <v>175</v>
      </c>
      <c r="X3715" s="46">
        <v>0</v>
      </c>
      <c r="Y3715" s="46">
        <v>0</v>
      </c>
      <c r="Z3715" s="46">
        <v>0</v>
      </c>
      <c r="AA3715" s="46">
        <v>0</v>
      </c>
      <c r="AB3715" s="46">
        <v>0</v>
      </c>
      <c r="AC3715" s="46">
        <v>0</v>
      </c>
      <c r="AD3715" s="46">
        <v>0</v>
      </c>
      <c r="AE3715" s="46">
        <v>0</v>
      </c>
      <c r="AF3715" s="46">
        <v>0</v>
      </c>
      <c r="AG3715" s="46">
        <v>0</v>
      </c>
      <c r="AH3715" s="46">
        <v>0</v>
      </c>
      <c r="AI3715" s="46">
        <v>10308.549999999999</v>
      </c>
      <c r="AJ3715" s="46">
        <v>14991.699999999999</v>
      </c>
      <c r="AK3715" s="46">
        <v>12549.73</v>
      </c>
      <c r="AL3715" s="46">
        <v>16950.84</v>
      </c>
      <c r="AM3715" s="46">
        <v>14739.456</v>
      </c>
    </row>
    <row r="3716" spans="5:39" x14ac:dyDescent="0.2">
      <c r="E3716" s="47">
        <v>371</v>
      </c>
      <c r="F3716" s="47">
        <v>383</v>
      </c>
      <c r="G3716" s="47" t="s">
        <v>253</v>
      </c>
      <c r="H3716" s="47" t="s">
        <v>665</v>
      </c>
      <c r="I3716" s="47" t="s">
        <v>778</v>
      </c>
      <c r="J3716" s="533">
        <v>60000077</v>
      </c>
      <c r="K3716" s="14" t="s">
        <v>64</v>
      </c>
      <c r="L3716" s="14" t="s">
        <v>58</v>
      </c>
      <c r="M3716" s="45">
        <v>3716</v>
      </c>
      <c r="N3716" s="45">
        <v>1</v>
      </c>
      <c r="O3716" s="46">
        <v>846</v>
      </c>
      <c r="Q3716" s="12" t="s">
        <v>405</v>
      </c>
      <c r="T3716" s="59" t="s">
        <v>74</v>
      </c>
      <c r="U3716" s="14">
        <v>0</v>
      </c>
      <c r="V3716" s="59" t="s">
        <v>175</v>
      </c>
      <c r="X3716" s="46">
        <v>0</v>
      </c>
      <c r="Y3716" s="46">
        <v>0</v>
      </c>
      <c r="Z3716" s="46">
        <v>0</v>
      </c>
      <c r="AA3716" s="46">
        <v>0</v>
      </c>
      <c r="AB3716" s="46">
        <v>0</v>
      </c>
      <c r="AC3716" s="46">
        <v>0</v>
      </c>
      <c r="AD3716" s="46">
        <v>0</v>
      </c>
      <c r="AE3716" s="46">
        <v>0</v>
      </c>
      <c r="AF3716" s="46">
        <v>0</v>
      </c>
      <c r="AG3716" s="46">
        <v>0</v>
      </c>
      <c r="AH3716" s="46">
        <v>0</v>
      </c>
      <c r="AI3716" s="46">
        <v>0</v>
      </c>
      <c r="AJ3716" s="46">
        <v>281.99999999999636</v>
      </c>
      <c r="AK3716" s="46">
        <v>563.99999999999818</v>
      </c>
      <c r="AL3716" s="46">
        <v>846</v>
      </c>
      <c r="AM3716" s="46">
        <v>845.99999999999818</v>
      </c>
    </row>
    <row r="3717" spans="5:39" x14ac:dyDescent="0.2">
      <c r="E3717" s="47">
        <v>371</v>
      </c>
      <c r="F3717" s="47">
        <v>383</v>
      </c>
      <c r="G3717" s="47" t="s">
        <v>253</v>
      </c>
      <c r="H3717" s="47" t="s">
        <v>665</v>
      </c>
      <c r="I3717" s="47" t="s">
        <v>778</v>
      </c>
      <c r="J3717" s="533">
        <v>60000077</v>
      </c>
      <c r="K3717" s="14" t="s">
        <v>67</v>
      </c>
      <c r="L3717" s="14" t="s">
        <v>67</v>
      </c>
      <c r="M3717" s="45">
        <v>3717</v>
      </c>
      <c r="N3717" s="45">
        <v>1</v>
      </c>
      <c r="O3717" s="53">
        <v>29.429410085918789</v>
      </c>
      <c r="P3717" s="54">
        <v>19.429410085918789</v>
      </c>
      <c r="Q3717" s="55" t="s">
        <v>405</v>
      </c>
      <c r="R3717" s="56">
        <v>3.3545667982290874</v>
      </c>
      <c r="S3717" s="57" t="s">
        <v>370</v>
      </c>
      <c r="T3717" s="60" t="s">
        <v>74</v>
      </c>
      <c r="U3717" s="14">
        <v>0</v>
      </c>
      <c r="V3717" s="60" t="s">
        <v>175</v>
      </c>
      <c r="Y3717" s="46">
        <v>29.429410085918789</v>
      </c>
      <c r="Z3717" s="46">
        <v>29.429410085918789</v>
      </c>
      <c r="AA3717" s="46">
        <v>29.429410085918789</v>
      </c>
      <c r="AB3717" s="46">
        <v>29.429410085918789</v>
      </c>
      <c r="AC3717" s="46">
        <v>29.429410085918789</v>
      </c>
      <c r="AD3717" s="46">
        <v>29.429410085918789</v>
      </c>
      <c r="AE3717" s="46">
        <v>29.429410085918789</v>
      </c>
      <c r="AF3717" s="46">
        <v>29.429410085918789</v>
      </c>
      <c r="AG3717" s="46">
        <v>29.429410085918789</v>
      </c>
      <c r="AH3717" s="46">
        <v>29.429410085918789</v>
      </c>
      <c r="AI3717" s="46">
        <v>29.429410085918789</v>
      </c>
      <c r="AJ3717" s="46">
        <v>29.429410085918789</v>
      </c>
      <c r="AK3717" s="46">
        <v>29.429410085918789</v>
      </c>
      <c r="AL3717" s="46">
        <v>29.429410085918789</v>
      </c>
      <c r="AM3717" s="46">
        <v>29.429410085918789</v>
      </c>
    </row>
    <row r="3718" spans="5:39" x14ac:dyDescent="0.2">
      <c r="E3718" s="14">
        <v>372</v>
      </c>
      <c r="F3718" s="14">
        <v>384</v>
      </c>
      <c r="G3718" s="14" t="s">
        <v>253</v>
      </c>
      <c r="H3718" s="14" t="s">
        <v>667</v>
      </c>
      <c r="I3718" s="14" t="s">
        <v>779</v>
      </c>
      <c r="J3718" s="531">
        <v>60000078</v>
      </c>
      <c r="K3718" s="14" t="s">
        <v>59</v>
      </c>
      <c r="L3718" s="14" t="s">
        <v>57</v>
      </c>
      <c r="M3718" s="45">
        <v>3718</v>
      </c>
      <c r="N3718" s="45">
        <v>1</v>
      </c>
      <c r="O3718" s="46">
        <v>1742.85</v>
      </c>
      <c r="Q3718" s="12">
        <v>0</v>
      </c>
      <c r="T3718" s="59">
        <v>0</v>
      </c>
      <c r="U3718" s="14">
        <v>0</v>
      </c>
      <c r="V3718" s="59" t="s">
        <v>175</v>
      </c>
      <c r="Y3718" s="46">
        <v>0</v>
      </c>
      <c r="Z3718" s="46">
        <v>0</v>
      </c>
      <c r="AA3718" s="46">
        <v>0</v>
      </c>
      <c r="AB3718" s="46">
        <v>0</v>
      </c>
      <c r="AC3718" s="46">
        <v>0</v>
      </c>
      <c r="AD3718" s="46">
        <v>0</v>
      </c>
      <c r="AE3718" s="46">
        <v>0</v>
      </c>
      <c r="AF3718" s="46">
        <v>0</v>
      </c>
      <c r="AG3718" s="46">
        <v>1742.85</v>
      </c>
      <c r="AH3718" s="46">
        <v>1742.85</v>
      </c>
      <c r="AI3718" s="46">
        <v>1742.85</v>
      </c>
      <c r="AJ3718" s="46">
        <v>1742.85</v>
      </c>
      <c r="AK3718" s="46">
        <v>1742.85</v>
      </c>
      <c r="AL3718" s="46">
        <v>1742.85</v>
      </c>
      <c r="AM3718" s="46">
        <v>0</v>
      </c>
    </row>
    <row r="3719" spans="5:39" x14ac:dyDescent="0.2">
      <c r="E3719" s="47">
        <v>372</v>
      </c>
      <c r="F3719" s="47">
        <v>384</v>
      </c>
      <c r="G3719" s="47" t="s">
        <v>253</v>
      </c>
      <c r="H3719" s="47" t="s">
        <v>667</v>
      </c>
      <c r="I3719" s="47" t="s">
        <v>779</v>
      </c>
      <c r="J3719" s="533">
        <v>60000078</v>
      </c>
      <c r="K3719" s="14" t="s">
        <v>59</v>
      </c>
      <c r="L3719" s="14" t="s">
        <v>54</v>
      </c>
      <c r="M3719" s="45">
        <v>3719</v>
      </c>
      <c r="N3719" s="45">
        <v>1</v>
      </c>
      <c r="O3719" s="46">
        <v>6986.91</v>
      </c>
      <c r="Q3719" s="12">
        <v>0</v>
      </c>
      <c r="T3719" s="59">
        <v>0</v>
      </c>
      <c r="U3719" s="14">
        <v>0</v>
      </c>
      <c r="V3719" s="59" t="s">
        <v>175</v>
      </c>
      <c r="Y3719" s="46">
        <v>0</v>
      </c>
      <c r="Z3719" s="46">
        <v>0</v>
      </c>
      <c r="AA3719" s="46">
        <v>0</v>
      </c>
      <c r="AB3719" s="46">
        <v>0</v>
      </c>
      <c r="AC3719" s="46">
        <v>0</v>
      </c>
      <c r="AD3719" s="46">
        <v>0</v>
      </c>
      <c r="AE3719" s="46">
        <v>0</v>
      </c>
      <c r="AF3719" s="46">
        <v>0</v>
      </c>
      <c r="AG3719" s="46">
        <v>0</v>
      </c>
      <c r="AH3719" s="46">
        <v>0</v>
      </c>
      <c r="AI3719" s="46">
        <v>8619.9000000000015</v>
      </c>
      <c r="AJ3719" s="46">
        <v>4633.04</v>
      </c>
      <c r="AK3719" s="46">
        <v>2831.6</v>
      </c>
      <c r="AL3719" s="46">
        <v>6986.91</v>
      </c>
      <c r="AM3719" s="46">
        <v>0</v>
      </c>
    </row>
    <row r="3720" spans="5:39" x14ac:dyDescent="0.2">
      <c r="E3720" s="47">
        <v>372</v>
      </c>
      <c r="F3720" s="47">
        <v>384</v>
      </c>
      <c r="G3720" s="47" t="s">
        <v>253</v>
      </c>
      <c r="H3720" s="47" t="s">
        <v>667</v>
      </c>
      <c r="I3720" s="47" t="s">
        <v>779</v>
      </c>
      <c r="J3720" s="533">
        <v>60000078</v>
      </c>
      <c r="K3720" s="14" t="s">
        <v>59</v>
      </c>
      <c r="L3720" s="14" t="s">
        <v>58</v>
      </c>
      <c r="M3720" s="45">
        <v>3720</v>
      </c>
      <c r="N3720" s="45">
        <v>1</v>
      </c>
      <c r="O3720" s="46">
        <v>282</v>
      </c>
      <c r="Q3720" s="12">
        <v>0</v>
      </c>
      <c r="T3720" s="59">
        <v>0</v>
      </c>
      <c r="U3720" s="14">
        <v>0</v>
      </c>
      <c r="V3720" s="59" t="s">
        <v>175</v>
      </c>
      <c r="Y3720" s="46">
        <v>0</v>
      </c>
      <c r="Z3720" s="46">
        <v>0</v>
      </c>
      <c r="AA3720" s="46">
        <v>0</v>
      </c>
      <c r="AB3720" s="46">
        <v>0</v>
      </c>
      <c r="AC3720" s="46">
        <v>0</v>
      </c>
      <c r="AD3720" s="46">
        <v>0</v>
      </c>
      <c r="AE3720" s="46">
        <v>0</v>
      </c>
      <c r="AF3720" s="46">
        <v>0</v>
      </c>
      <c r="AG3720" s="46">
        <v>0</v>
      </c>
      <c r="AH3720" s="46">
        <v>0</v>
      </c>
      <c r="AI3720" s="46">
        <v>0</v>
      </c>
      <c r="AJ3720" s="46">
        <v>282.00000000000091</v>
      </c>
      <c r="AK3720" s="46">
        <v>282</v>
      </c>
      <c r="AL3720" s="46">
        <v>282</v>
      </c>
      <c r="AM3720" s="46">
        <v>0</v>
      </c>
    </row>
    <row r="3721" spans="5:39" x14ac:dyDescent="0.2">
      <c r="E3721" s="47">
        <v>372</v>
      </c>
      <c r="F3721" s="47">
        <v>384</v>
      </c>
      <c r="G3721" s="47" t="s">
        <v>253</v>
      </c>
      <c r="H3721" s="47" t="s">
        <v>667</v>
      </c>
      <c r="I3721" s="47" t="s">
        <v>779</v>
      </c>
      <c r="J3721" s="533">
        <v>60000078</v>
      </c>
      <c r="K3721" s="14" t="s">
        <v>59</v>
      </c>
      <c r="L3721" s="14" t="s">
        <v>31</v>
      </c>
      <c r="M3721" s="45">
        <v>3721</v>
      </c>
      <c r="N3721" s="45">
        <v>1</v>
      </c>
      <c r="O3721" s="48">
        <v>9011.76</v>
      </c>
      <c r="Q3721" s="12">
        <v>0</v>
      </c>
      <c r="R3721" s="46">
        <v>5729.0916666666672</v>
      </c>
      <c r="T3721" s="59">
        <v>0</v>
      </c>
      <c r="U3721" s="14">
        <v>0</v>
      </c>
      <c r="V3721" s="59" t="s">
        <v>175</v>
      </c>
      <c r="X3721" s="46">
        <v>0</v>
      </c>
      <c r="Y3721" s="46">
        <v>0</v>
      </c>
      <c r="Z3721" s="46">
        <v>0</v>
      </c>
      <c r="AA3721" s="46">
        <v>0</v>
      </c>
      <c r="AB3721" s="46">
        <v>0</v>
      </c>
      <c r="AC3721" s="46">
        <v>0</v>
      </c>
      <c r="AD3721" s="46">
        <v>0</v>
      </c>
      <c r="AE3721" s="46">
        <v>0</v>
      </c>
      <c r="AF3721" s="46">
        <v>0</v>
      </c>
      <c r="AG3721" s="46">
        <v>1742.85</v>
      </c>
      <c r="AH3721" s="46">
        <v>1742.85</v>
      </c>
      <c r="AI3721" s="46">
        <v>10362.750000000002</v>
      </c>
      <c r="AJ3721" s="46">
        <v>6657.89</v>
      </c>
      <c r="AK3721" s="46">
        <v>4856.45</v>
      </c>
      <c r="AL3721" s="46">
        <v>9011.76</v>
      </c>
      <c r="AM3721" s="46">
        <v>0</v>
      </c>
    </row>
    <row r="3722" spans="5:39" x14ac:dyDescent="0.2">
      <c r="E3722" s="47">
        <v>372</v>
      </c>
      <c r="F3722" s="47">
        <v>384</v>
      </c>
      <c r="G3722" s="47" t="s">
        <v>253</v>
      </c>
      <c r="H3722" s="47" t="s">
        <v>667</v>
      </c>
      <c r="I3722" s="47" t="s">
        <v>779</v>
      </c>
      <c r="J3722" s="533">
        <v>60000078</v>
      </c>
      <c r="K3722" s="14" t="s">
        <v>37</v>
      </c>
      <c r="L3722" s="14" t="s">
        <v>31</v>
      </c>
      <c r="M3722" s="45">
        <v>3722</v>
      </c>
      <c r="N3722" s="45">
        <v>1</v>
      </c>
      <c r="O3722" s="48">
        <v>4856.45</v>
      </c>
      <c r="P3722" s="48"/>
      <c r="Q3722" s="12">
        <v>0</v>
      </c>
      <c r="R3722" s="46">
        <v>4227.1316666666671</v>
      </c>
      <c r="T3722" s="59">
        <v>0</v>
      </c>
      <c r="U3722" s="14">
        <v>0</v>
      </c>
      <c r="V3722" s="59" t="s">
        <v>175</v>
      </c>
      <c r="Y3722" s="46">
        <v>0</v>
      </c>
      <c r="Z3722" s="46">
        <v>0</v>
      </c>
      <c r="AA3722" s="46">
        <v>0</v>
      </c>
      <c r="AB3722" s="46">
        <v>0</v>
      </c>
      <c r="AC3722" s="46">
        <v>0</v>
      </c>
      <c r="AD3722" s="46">
        <v>0</v>
      </c>
      <c r="AE3722" s="46">
        <v>0</v>
      </c>
      <c r="AF3722" s="46">
        <v>0</v>
      </c>
      <c r="AG3722" s="46">
        <v>0</v>
      </c>
      <c r="AH3722" s="46">
        <v>3485.7</v>
      </c>
      <c r="AI3722" s="46">
        <v>0</v>
      </c>
      <c r="AJ3722" s="46">
        <v>10362.75</v>
      </c>
      <c r="AK3722" s="46">
        <v>6657.89</v>
      </c>
      <c r="AL3722" s="46">
        <v>4856.45</v>
      </c>
      <c r="AM3722" s="46">
        <v>3604.7040000000002</v>
      </c>
    </row>
    <row r="3723" spans="5:39" x14ac:dyDescent="0.2">
      <c r="E3723" s="47">
        <v>372</v>
      </c>
      <c r="F3723" s="47">
        <v>384</v>
      </c>
      <c r="G3723" s="47" t="s">
        <v>253</v>
      </c>
      <c r="H3723" s="47" t="s">
        <v>667</v>
      </c>
      <c r="I3723" s="47" t="s">
        <v>779</v>
      </c>
      <c r="J3723" s="533">
        <v>60000078</v>
      </c>
      <c r="K3723" s="14" t="s">
        <v>65</v>
      </c>
      <c r="L3723" s="14" t="s">
        <v>31</v>
      </c>
      <c r="M3723" s="45">
        <v>3723</v>
      </c>
      <c r="N3723" s="45">
        <v>1</v>
      </c>
      <c r="O3723" s="52">
        <v>9011.76</v>
      </c>
      <c r="P3723" s="48">
        <v>3604.7040000000002</v>
      </c>
      <c r="Q3723" s="12">
        <v>0</v>
      </c>
      <c r="R3723" s="46">
        <v>1501.96</v>
      </c>
      <c r="T3723" s="59">
        <v>0</v>
      </c>
      <c r="U3723" s="14">
        <v>0</v>
      </c>
      <c r="V3723" s="59" t="s">
        <v>175</v>
      </c>
      <c r="X3723" s="46">
        <v>0</v>
      </c>
      <c r="Y3723" s="46">
        <v>0</v>
      </c>
      <c r="Z3723" s="46">
        <v>0</v>
      </c>
      <c r="AA3723" s="46">
        <v>0</v>
      </c>
      <c r="AB3723" s="46">
        <v>0</v>
      </c>
      <c r="AC3723" s="46">
        <v>0</v>
      </c>
      <c r="AD3723" s="46">
        <v>0</v>
      </c>
      <c r="AE3723" s="46">
        <v>0</v>
      </c>
      <c r="AF3723" s="46">
        <v>0</v>
      </c>
      <c r="AG3723" s="46">
        <v>0</v>
      </c>
      <c r="AH3723" s="46">
        <v>0</v>
      </c>
      <c r="AI3723" s="46">
        <v>0</v>
      </c>
      <c r="AJ3723" s="46">
        <v>0</v>
      </c>
      <c r="AK3723" s="46">
        <v>0</v>
      </c>
      <c r="AL3723" s="46">
        <v>9011.76</v>
      </c>
      <c r="AM3723" s="46">
        <v>0</v>
      </c>
    </row>
    <row r="3724" spans="5:39" x14ac:dyDescent="0.2">
      <c r="E3724" s="47">
        <v>372</v>
      </c>
      <c r="F3724" s="47">
        <v>384</v>
      </c>
      <c r="G3724" s="47" t="s">
        <v>253</v>
      </c>
      <c r="H3724" s="47" t="s">
        <v>667</v>
      </c>
      <c r="I3724" s="47" t="s">
        <v>779</v>
      </c>
      <c r="J3724" s="533">
        <v>60000078</v>
      </c>
      <c r="K3724" s="14" t="s">
        <v>64</v>
      </c>
      <c r="L3724" s="14" t="s">
        <v>57</v>
      </c>
      <c r="M3724" s="45">
        <v>3724</v>
      </c>
      <c r="N3724" s="45">
        <v>1</v>
      </c>
      <c r="O3724" s="46">
        <v>0</v>
      </c>
      <c r="Q3724" s="12">
        <v>0</v>
      </c>
      <c r="T3724" s="59">
        <v>0</v>
      </c>
      <c r="U3724" s="14">
        <v>0</v>
      </c>
      <c r="V3724" s="59" t="s">
        <v>175</v>
      </c>
      <c r="X3724" s="46">
        <v>0</v>
      </c>
      <c r="Y3724" s="46">
        <v>0</v>
      </c>
      <c r="Z3724" s="46">
        <v>0</v>
      </c>
      <c r="AA3724" s="46">
        <v>0</v>
      </c>
      <c r="AB3724" s="46">
        <v>0</v>
      </c>
      <c r="AC3724" s="46">
        <v>0</v>
      </c>
      <c r="AD3724" s="46">
        <v>0</v>
      </c>
      <c r="AE3724" s="46">
        <v>0</v>
      </c>
      <c r="AF3724" s="46">
        <v>0</v>
      </c>
      <c r="AG3724" s="46">
        <v>1742.85</v>
      </c>
      <c r="AH3724" s="46">
        <v>0</v>
      </c>
      <c r="AI3724" s="46">
        <v>1742.85</v>
      </c>
      <c r="AJ3724" s="46">
        <v>0</v>
      </c>
      <c r="AK3724" s="46">
        <v>0</v>
      </c>
      <c r="AL3724" s="46">
        <v>0</v>
      </c>
      <c r="AM3724" s="46">
        <v>0</v>
      </c>
    </row>
    <row r="3725" spans="5:39" x14ac:dyDescent="0.2">
      <c r="E3725" s="47">
        <v>372</v>
      </c>
      <c r="F3725" s="47">
        <v>384</v>
      </c>
      <c r="G3725" s="47" t="s">
        <v>253</v>
      </c>
      <c r="H3725" s="47" t="s">
        <v>667</v>
      </c>
      <c r="I3725" s="47" t="s">
        <v>779</v>
      </c>
      <c r="J3725" s="533">
        <v>60000078</v>
      </c>
      <c r="K3725" s="14" t="s">
        <v>64</v>
      </c>
      <c r="L3725" s="14" t="s">
        <v>54</v>
      </c>
      <c r="M3725" s="45">
        <v>3725</v>
      </c>
      <c r="N3725" s="45">
        <v>1</v>
      </c>
      <c r="O3725" s="46">
        <v>8165.76</v>
      </c>
      <c r="Q3725" s="12">
        <v>0</v>
      </c>
      <c r="T3725" s="59">
        <v>0</v>
      </c>
      <c r="U3725" s="14">
        <v>0</v>
      </c>
      <c r="V3725" s="59" t="s">
        <v>175</v>
      </c>
      <c r="X3725" s="46">
        <v>0</v>
      </c>
      <c r="Y3725" s="46">
        <v>0</v>
      </c>
      <c r="Z3725" s="46">
        <v>0</v>
      </c>
      <c r="AA3725" s="46">
        <v>0</v>
      </c>
      <c r="AB3725" s="46">
        <v>0</v>
      </c>
      <c r="AC3725" s="46">
        <v>0</v>
      </c>
      <c r="AD3725" s="46">
        <v>0</v>
      </c>
      <c r="AE3725" s="46">
        <v>0</v>
      </c>
      <c r="AF3725" s="46">
        <v>0</v>
      </c>
      <c r="AG3725" s="46">
        <v>0</v>
      </c>
      <c r="AH3725" s="46">
        <v>0</v>
      </c>
      <c r="AI3725" s="46">
        <v>8619.9000000000015</v>
      </c>
      <c r="AJ3725" s="46">
        <v>6375.8900000000021</v>
      </c>
      <c r="AK3725" s="46">
        <v>4292.4500000000007</v>
      </c>
      <c r="AL3725" s="46">
        <v>8165.76</v>
      </c>
      <c r="AM3725" s="46">
        <v>4561.0560000000005</v>
      </c>
    </row>
    <row r="3726" spans="5:39" x14ac:dyDescent="0.2">
      <c r="E3726" s="47">
        <v>372</v>
      </c>
      <c r="F3726" s="47">
        <v>384</v>
      </c>
      <c r="G3726" s="47" t="s">
        <v>253</v>
      </c>
      <c r="H3726" s="47" t="s">
        <v>667</v>
      </c>
      <c r="I3726" s="47" t="s">
        <v>779</v>
      </c>
      <c r="J3726" s="533">
        <v>60000078</v>
      </c>
      <c r="K3726" s="14" t="s">
        <v>64</v>
      </c>
      <c r="L3726" s="14" t="s">
        <v>58</v>
      </c>
      <c r="M3726" s="45">
        <v>3726</v>
      </c>
      <c r="N3726" s="45">
        <v>1</v>
      </c>
      <c r="O3726" s="46">
        <v>846.00000000000182</v>
      </c>
      <c r="Q3726" s="12">
        <v>0</v>
      </c>
      <c r="T3726" s="59">
        <v>0</v>
      </c>
      <c r="U3726" s="14">
        <v>0</v>
      </c>
      <c r="V3726" s="59" t="s">
        <v>175</v>
      </c>
      <c r="X3726" s="46">
        <v>0</v>
      </c>
      <c r="Y3726" s="46">
        <v>0</v>
      </c>
      <c r="Z3726" s="46">
        <v>0</v>
      </c>
      <c r="AA3726" s="46">
        <v>0</v>
      </c>
      <c r="AB3726" s="46">
        <v>0</v>
      </c>
      <c r="AC3726" s="46">
        <v>0</v>
      </c>
      <c r="AD3726" s="46">
        <v>0</v>
      </c>
      <c r="AE3726" s="46">
        <v>0</v>
      </c>
      <c r="AF3726" s="46">
        <v>0</v>
      </c>
      <c r="AG3726" s="46">
        <v>0</v>
      </c>
      <c r="AH3726" s="46">
        <v>0</v>
      </c>
      <c r="AI3726" s="46">
        <v>0</v>
      </c>
      <c r="AJ3726" s="46">
        <v>281.99999999999727</v>
      </c>
      <c r="AK3726" s="46">
        <v>564</v>
      </c>
      <c r="AL3726" s="46">
        <v>846.00000000000182</v>
      </c>
      <c r="AM3726" s="46">
        <v>846</v>
      </c>
    </row>
    <row r="3727" spans="5:39" x14ac:dyDescent="0.2">
      <c r="E3727" s="47">
        <v>372</v>
      </c>
      <c r="F3727" s="47">
        <v>384</v>
      </c>
      <c r="G3727" s="47" t="s">
        <v>253</v>
      </c>
      <c r="H3727" s="47" t="s">
        <v>667</v>
      </c>
      <c r="I3727" s="47" t="s">
        <v>779</v>
      </c>
      <c r="J3727" s="533">
        <v>60000078</v>
      </c>
      <c r="K3727" s="14" t="s">
        <v>67</v>
      </c>
      <c r="L3727" s="14" t="s">
        <v>67</v>
      </c>
      <c r="M3727" s="45">
        <v>3727</v>
      </c>
      <c r="N3727" s="45">
        <v>1</v>
      </c>
      <c r="O3727" s="53">
        <v>0</v>
      </c>
      <c r="P3727" s="54">
        <v>0</v>
      </c>
      <c r="Q3727" s="55">
        <v>0</v>
      </c>
      <c r="R3727" s="56">
        <v>0</v>
      </c>
      <c r="S3727" s="57">
        <v>0</v>
      </c>
      <c r="T3727" s="60">
        <v>0</v>
      </c>
      <c r="U3727" s="14">
        <v>0</v>
      </c>
      <c r="V3727" s="60" t="s">
        <v>175</v>
      </c>
      <c r="Y3727" s="46">
        <v>0</v>
      </c>
      <c r="Z3727" s="46">
        <v>0</v>
      </c>
      <c r="AA3727" s="46">
        <v>0</v>
      </c>
      <c r="AB3727" s="46">
        <v>0</v>
      </c>
      <c r="AC3727" s="46">
        <v>0</v>
      </c>
      <c r="AD3727" s="46">
        <v>0</v>
      </c>
      <c r="AE3727" s="46">
        <v>0</v>
      </c>
      <c r="AF3727" s="46">
        <v>0</v>
      </c>
      <c r="AG3727" s="46">
        <v>0</v>
      </c>
      <c r="AH3727" s="46">
        <v>0</v>
      </c>
      <c r="AI3727" s="46">
        <v>0</v>
      </c>
      <c r="AJ3727" s="46">
        <v>0</v>
      </c>
      <c r="AK3727" s="46">
        <v>0</v>
      </c>
      <c r="AL3727" s="46">
        <v>0</v>
      </c>
      <c r="AM3727" s="46">
        <v>0</v>
      </c>
    </row>
    <row r="3728" spans="5:39" x14ac:dyDescent="0.2">
      <c r="E3728" s="14">
        <v>373</v>
      </c>
      <c r="F3728" s="14">
        <v>385</v>
      </c>
      <c r="G3728" s="14" t="s">
        <v>253</v>
      </c>
      <c r="H3728" s="14" t="s">
        <v>669</v>
      </c>
      <c r="I3728" s="14" t="s">
        <v>780</v>
      </c>
      <c r="J3728" s="531">
        <v>60000079</v>
      </c>
      <c r="K3728" s="14" t="s">
        <v>59</v>
      </c>
      <c r="L3728" s="14" t="s">
        <v>57</v>
      </c>
      <c r="M3728" s="45">
        <v>3728</v>
      </c>
      <c r="N3728" s="45">
        <v>1</v>
      </c>
      <c r="O3728" s="46">
        <v>1715.62</v>
      </c>
      <c r="Q3728" s="12">
        <v>0</v>
      </c>
      <c r="T3728" s="59">
        <v>0</v>
      </c>
      <c r="U3728" s="14">
        <v>0</v>
      </c>
      <c r="V3728" s="59" t="s">
        <v>174</v>
      </c>
      <c r="Y3728" s="46">
        <v>0</v>
      </c>
      <c r="Z3728" s="46">
        <v>0</v>
      </c>
      <c r="AA3728" s="46">
        <v>0</v>
      </c>
      <c r="AB3728" s="46">
        <v>0</v>
      </c>
      <c r="AC3728" s="46">
        <v>0</v>
      </c>
      <c r="AD3728" s="46">
        <v>0</v>
      </c>
      <c r="AE3728" s="46">
        <v>0</v>
      </c>
      <c r="AF3728" s="46">
        <v>0</v>
      </c>
      <c r="AG3728" s="46">
        <v>1715.62</v>
      </c>
      <c r="AH3728" s="46">
        <v>1715.62</v>
      </c>
      <c r="AI3728" s="46">
        <v>1715.62</v>
      </c>
      <c r="AJ3728" s="46">
        <v>1715.62</v>
      </c>
      <c r="AK3728" s="46">
        <v>1715.62</v>
      </c>
      <c r="AL3728" s="46">
        <v>1715.62</v>
      </c>
      <c r="AM3728" s="46">
        <v>0</v>
      </c>
    </row>
    <row r="3729" spans="5:39" x14ac:dyDescent="0.2">
      <c r="E3729" s="47">
        <v>373</v>
      </c>
      <c r="F3729" s="47">
        <v>385</v>
      </c>
      <c r="G3729" s="47" t="s">
        <v>253</v>
      </c>
      <c r="H3729" s="47" t="s">
        <v>669</v>
      </c>
      <c r="I3729" s="47" t="s">
        <v>780</v>
      </c>
      <c r="J3729" s="533">
        <v>60000079</v>
      </c>
      <c r="K3729" s="14" t="s">
        <v>59</v>
      </c>
      <c r="L3729" s="14" t="s">
        <v>54</v>
      </c>
      <c r="M3729" s="45">
        <v>3729</v>
      </c>
      <c r="N3729" s="45">
        <v>1</v>
      </c>
      <c r="O3729" s="46">
        <v>3276.84</v>
      </c>
      <c r="Q3729" s="12">
        <v>0</v>
      </c>
      <c r="T3729" s="59">
        <v>0</v>
      </c>
      <c r="U3729" s="14">
        <v>0</v>
      </c>
      <c r="V3729" s="59" t="s">
        <v>174</v>
      </c>
      <c r="Y3729" s="46">
        <v>0</v>
      </c>
      <c r="Z3729" s="46">
        <v>0</v>
      </c>
      <c r="AA3729" s="46">
        <v>0</v>
      </c>
      <c r="AB3729" s="46">
        <v>0</v>
      </c>
      <c r="AC3729" s="46">
        <v>0</v>
      </c>
      <c r="AD3729" s="46">
        <v>0</v>
      </c>
      <c r="AE3729" s="46">
        <v>0</v>
      </c>
      <c r="AF3729" s="46">
        <v>0</v>
      </c>
      <c r="AG3729" s="46">
        <v>0</v>
      </c>
      <c r="AH3729" s="46">
        <v>0</v>
      </c>
      <c r="AI3729" s="46">
        <v>4594.0999999999995</v>
      </c>
      <c r="AJ3729" s="46">
        <v>1389.44</v>
      </c>
      <c r="AK3729" s="46">
        <v>1730.0900000000001</v>
      </c>
      <c r="AL3729" s="46">
        <v>3276.84</v>
      </c>
      <c r="AM3729" s="46">
        <v>0</v>
      </c>
    </row>
    <row r="3730" spans="5:39" x14ac:dyDescent="0.2">
      <c r="E3730" s="47">
        <v>373</v>
      </c>
      <c r="F3730" s="47">
        <v>385</v>
      </c>
      <c r="G3730" s="47" t="s">
        <v>253</v>
      </c>
      <c r="H3730" s="47" t="s">
        <v>669</v>
      </c>
      <c r="I3730" s="47" t="s">
        <v>780</v>
      </c>
      <c r="J3730" s="533">
        <v>60000079</v>
      </c>
      <c r="K3730" s="14" t="s">
        <v>59</v>
      </c>
      <c r="L3730" s="14" t="s">
        <v>58</v>
      </c>
      <c r="M3730" s="45">
        <v>3730</v>
      </c>
      <c r="N3730" s="45">
        <v>1</v>
      </c>
      <c r="O3730" s="46">
        <v>282</v>
      </c>
      <c r="Q3730" s="12">
        <v>0</v>
      </c>
      <c r="T3730" s="59">
        <v>0</v>
      </c>
      <c r="U3730" s="14">
        <v>0</v>
      </c>
      <c r="V3730" s="59" t="s">
        <v>174</v>
      </c>
      <c r="Y3730" s="46">
        <v>0</v>
      </c>
      <c r="Z3730" s="46">
        <v>0</v>
      </c>
      <c r="AA3730" s="46">
        <v>0</v>
      </c>
      <c r="AB3730" s="46">
        <v>0</v>
      </c>
      <c r="AC3730" s="46">
        <v>0</v>
      </c>
      <c r="AD3730" s="46">
        <v>0</v>
      </c>
      <c r="AE3730" s="46">
        <v>0</v>
      </c>
      <c r="AF3730" s="46">
        <v>0</v>
      </c>
      <c r="AG3730" s="46">
        <v>0</v>
      </c>
      <c r="AH3730" s="46">
        <v>0</v>
      </c>
      <c r="AI3730" s="46">
        <v>0</v>
      </c>
      <c r="AJ3730" s="46">
        <v>282</v>
      </c>
      <c r="AK3730" s="46">
        <v>282</v>
      </c>
      <c r="AL3730" s="46">
        <v>282</v>
      </c>
      <c r="AM3730" s="46">
        <v>0</v>
      </c>
    </row>
    <row r="3731" spans="5:39" x14ac:dyDescent="0.2">
      <c r="E3731" s="47">
        <v>373</v>
      </c>
      <c r="F3731" s="47">
        <v>385</v>
      </c>
      <c r="G3731" s="47" t="s">
        <v>253</v>
      </c>
      <c r="H3731" s="47" t="s">
        <v>669</v>
      </c>
      <c r="I3731" s="47" t="s">
        <v>780</v>
      </c>
      <c r="J3731" s="533">
        <v>60000079</v>
      </c>
      <c r="K3731" s="14" t="s">
        <v>59</v>
      </c>
      <c r="L3731" s="14" t="s">
        <v>31</v>
      </c>
      <c r="M3731" s="45">
        <v>3731</v>
      </c>
      <c r="N3731" s="45">
        <v>1</v>
      </c>
      <c r="O3731" s="48">
        <v>5274.46</v>
      </c>
      <c r="Q3731" s="12">
        <v>0</v>
      </c>
      <c r="R3731" s="46">
        <v>3688.3649999999998</v>
      </c>
      <c r="T3731" s="59">
        <v>0</v>
      </c>
      <c r="U3731" s="14">
        <v>0</v>
      </c>
      <c r="V3731" s="59" t="s">
        <v>174</v>
      </c>
      <c r="X3731" s="46">
        <v>0</v>
      </c>
      <c r="Y3731" s="46">
        <v>0</v>
      </c>
      <c r="Z3731" s="46">
        <v>0</v>
      </c>
      <c r="AA3731" s="46">
        <v>0</v>
      </c>
      <c r="AB3731" s="46">
        <v>0</v>
      </c>
      <c r="AC3731" s="46">
        <v>0</v>
      </c>
      <c r="AD3731" s="46">
        <v>0</v>
      </c>
      <c r="AE3731" s="46">
        <v>0</v>
      </c>
      <c r="AF3731" s="46">
        <v>0</v>
      </c>
      <c r="AG3731" s="46">
        <v>1715.62</v>
      </c>
      <c r="AH3731" s="46">
        <v>1715.62</v>
      </c>
      <c r="AI3731" s="46">
        <v>6309.7199999999993</v>
      </c>
      <c r="AJ3731" s="46">
        <v>3387.06</v>
      </c>
      <c r="AK3731" s="46">
        <v>3727.71</v>
      </c>
      <c r="AL3731" s="46">
        <v>5274.46</v>
      </c>
      <c r="AM3731" s="46">
        <v>0</v>
      </c>
    </row>
    <row r="3732" spans="5:39" x14ac:dyDescent="0.2">
      <c r="E3732" s="47">
        <v>373</v>
      </c>
      <c r="F3732" s="47">
        <v>385</v>
      </c>
      <c r="G3732" s="47" t="s">
        <v>253</v>
      </c>
      <c r="H3732" s="47" t="s">
        <v>669</v>
      </c>
      <c r="I3732" s="47" t="s">
        <v>780</v>
      </c>
      <c r="J3732" s="533">
        <v>60000079</v>
      </c>
      <c r="K3732" s="14" t="s">
        <v>37</v>
      </c>
      <c r="L3732" s="14" t="s">
        <v>31</v>
      </c>
      <c r="M3732" s="45">
        <v>3732</v>
      </c>
      <c r="N3732" s="45">
        <v>1</v>
      </c>
      <c r="O3732" s="48">
        <v>3727.71</v>
      </c>
      <c r="P3732" s="48"/>
      <c r="Q3732" s="12">
        <v>0</v>
      </c>
      <c r="R3732" s="46">
        <v>2809.2883333333334</v>
      </c>
      <c r="T3732" s="59">
        <v>0</v>
      </c>
      <c r="U3732" s="14">
        <v>0</v>
      </c>
      <c r="V3732" s="59" t="s">
        <v>174</v>
      </c>
      <c r="Y3732" s="46">
        <v>0</v>
      </c>
      <c r="Z3732" s="46">
        <v>0</v>
      </c>
      <c r="AA3732" s="46">
        <v>0</v>
      </c>
      <c r="AB3732" s="46">
        <v>0</v>
      </c>
      <c r="AC3732" s="46">
        <v>0</v>
      </c>
      <c r="AD3732" s="46">
        <v>0</v>
      </c>
      <c r="AE3732" s="46">
        <v>0</v>
      </c>
      <c r="AF3732" s="46">
        <v>0</v>
      </c>
      <c r="AG3732" s="46">
        <v>0</v>
      </c>
      <c r="AH3732" s="46">
        <v>1715.62</v>
      </c>
      <c r="AI3732" s="46">
        <v>1715.62</v>
      </c>
      <c r="AJ3732" s="46">
        <v>6309.72</v>
      </c>
      <c r="AK3732" s="46">
        <v>3387.06</v>
      </c>
      <c r="AL3732" s="46">
        <v>3727.71</v>
      </c>
      <c r="AM3732" s="46">
        <v>3164.6759999999999</v>
      </c>
    </row>
    <row r="3733" spans="5:39" x14ac:dyDescent="0.2">
      <c r="E3733" s="47">
        <v>373</v>
      </c>
      <c r="F3733" s="47">
        <v>385</v>
      </c>
      <c r="G3733" s="47" t="s">
        <v>253</v>
      </c>
      <c r="H3733" s="47" t="s">
        <v>669</v>
      </c>
      <c r="I3733" s="47" t="s">
        <v>780</v>
      </c>
      <c r="J3733" s="533">
        <v>60000079</v>
      </c>
      <c r="K3733" s="14" t="s">
        <v>65</v>
      </c>
      <c r="L3733" s="14" t="s">
        <v>31</v>
      </c>
      <c r="M3733" s="45">
        <v>3733</v>
      </c>
      <c r="N3733" s="45">
        <v>1</v>
      </c>
      <c r="O3733" s="52">
        <v>5274.46</v>
      </c>
      <c r="P3733" s="48">
        <v>3164.6759999999999</v>
      </c>
      <c r="Q3733" s="12">
        <v>0</v>
      </c>
      <c r="R3733" s="46">
        <v>879.07666666666671</v>
      </c>
      <c r="T3733" s="59">
        <v>0</v>
      </c>
      <c r="U3733" s="14">
        <v>0</v>
      </c>
      <c r="V3733" s="59" t="s">
        <v>174</v>
      </c>
      <c r="X3733" s="46">
        <v>0</v>
      </c>
      <c r="Y3733" s="46">
        <v>0</v>
      </c>
      <c r="Z3733" s="46">
        <v>0</v>
      </c>
      <c r="AA3733" s="46">
        <v>0</v>
      </c>
      <c r="AB3733" s="46">
        <v>0</v>
      </c>
      <c r="AC3733" s="46">
        <v>0</v>
      </c>
      <c r="AD3733" s="46">
        <v>0</v>
      </c>
      <c r="AE3733" s="46">
        <v>0</v>
      </c>
      <c r="AF3733" s="46">
        <v>0</v>
      </c>
      <c r="AG3733" s="46">
        <v>0</v>
      </c>
      <c r="AH3733" s="46">
        <v>0</v>
      </c>
      <c r="AI3733" s="46">
        <v>0</v>
      </c>
      <c r="AJ3733" s="46">
        <v>0</v>
      </c>
      <c r="AK3733" s="46">
        <v>0</v>
      </c>
      <c r="AL3733" s="46">
        <v>5274.46</v>
      </c>
      <c r="AM3733" s="46">
        <v>0</v>
      </c>
    </row>
    <row r="3734" spans="5:39" x14ac:dyDescent="0.2">
      <c r="E3734" s="47">
        <v>373</v>
      </c>
      <c r="F3734" s="47">
        <v>385</v>
      </c>
      <c r="G3734" s="47" t="s">
        <v>253</v>
      </c>
      <c r="H3734" s="47" t="s">
        <v>669</v>
      </c>
      <c r="I3734" s="47" t="s">
        <v>780</v>
      </c>
      <c r="J3734" s="533">
        <v>60000079</v>
      </c>
      <c r="K3734" s="14" t="s">
        <v>64</v>
      </c>
      <c r="L3734" s="14" t="s">
        <v>57</v>
      </c>
      <c r="M3734" s="45">
        <v>3734</v>
      </c>
      <c r="N3734" s="45">
        <v>1</v>
      </c>
      <c r="O3734" s="46">
        <v>0</v>
      </c>
      <c r="Q3734" s="12">
        <v>0</v>
      </c>
      <c r="T3734" s="59">
        <v>0</v>
      </c>
      <c r="U3734" s="14">
        <v>0</v>
      </c>
      <c r="V3734" s="59" t="s">
        <v>174</v>
      </c>
      <c r="X3734" s="46">
        <v>0</v>
      </c>
      <c r="Y3734" s="46">
        <v>0</v>
      </c>
      <c r="Z3734" s="46">
        <v>0</v>
      </c>
      <c r="AA3734" s="46">
        <v>0</v>
      </c>
      <c r="AB3734" s="46">
        <v>0</v>
      </c>
      <c r="AC3734" s="46">
        <v>0</v>
      </c>
      <c r="AD3734" s="46">
        <v>0</v>
      </c>
      <c r="AE3734" s="46">
        <v>0</v>
      </c>
      <c r="AF3734" s="46">
        <v>0</v>
      </c>
      <c r="AG3734" s="46">
        <v>1715.62</v>
      </c>
      <c r="AH3734" s="46">
        <v>1715.62</v>
      </c>
      <c r="AI3734" s="46">
        <v>1715.62</v>
      </c>
      <c r="AJ3734" s="46">
        <v>0</v>
      </c>
      <c r="AK3734" s="46">
        <v>0</v>
      </c>
      <c r="AL3734" s="46">
        <v>0</v>
      </c>
      <c r="AM3734" s="46">
        <v>0</v>
      </c>
    </row>
    <row r="3735" spans="5:39" x14ac:dyDescent="0.2">
      <c r="E3735" s="47">
        <v>373</v>
      </c>
      <c r="F3735" s="47">
        <v>385</v>
      </c>
      <c r="G3735" s="47" t="s">
        <v>253</v>
      </c>
      <c r="H3735" s="47" t="s">
        <v>669</v>
      </c>
      <c r="I3735" s="47" t="s">
        <v>780</v>
      </c>
      <c r="J3735" s="533">
        <v>60000079</v>
      </c>
      <c r="K3735" s="14" t="s">
        <v>64</v>
      </c>
      <c r="L3735" s="14" t="s">
        <v>54</v>
      </c>
      <c r="M3735" s="45">
        <v>3735</v>
      </c>
      <c r="N3735" s="45">
        <v>1</v>
      </c>
      <c r="O3735" s="46">
        <v>4428.4599999999991</v>
      </c>
      <c r="Q3735" s="12">
        <v>0</v>
      </c>
      <c r="T3735" s="59">
        <v>0</v>
      </c>
      <c r="U3735" s="14">
        <v>0</v>
      </c>
      <c r="V3735" s="59" t="s">
        <v>174</v>
      </c>
      <c r="X3735" s="46">
        <v>0</v>
      </c>
      <c r="Y3735" s="46">
        <v>0</v>
      </c>
      <c r="Z3735" s="46">
        <v>0</v>
      </c>
      <c r="AA3735" s="46">
        <v>0</v>
      </c>
      <c r="AB3735" s="46">
        <v>0</v>
      </c>
      <c r="AC3735" s="46">
        <v>0</v>
      </c>
      <c r="AD3735" s="46">
        <v>0</v>
      </c>
      <c r="AE3735" s="46">
        <v>0</v>
      </c>
      <c r="AF3735" s="46">
        <v>0</v>
      </c>
      <c r="AG3735" s="46">
        <v>0</v>
      </c>
      <c r="AH3735" s="46">
        <v>0</v>
      </c>
      <c r="AI3735" s="46">
        <v>4594.0999999999995</v>
      </c>
      <c r="AJ3735" s="46">
        <v>3105.0599999999986</v>
      </c>
      <c r="AK3735" s="46">
        <v>3163.7099999999987</v>
      </c>
      <c r="AL3735" s="46">
        <v>4428.4599999999991</v>
      </c>
      <c r="AM3735" s="46">
        <v>1263.7839999999992</v>
      </c>
    </row>
    <row r="3736" spans="5:39" x14ac:dyDescent="0.2">
      <c r="E3736" s="47">
        <v>373</v>
      </c>
      <c r="F3736" s="47">
        <v>385</v>
      </c>
      <c r="G3736" s="47" t="s">
        <v>253</v>
      </c>
      <c r="H3736" s="47" t="s">
        <v>669</v>
      </c>
      <c r="I3736" s="47" t="s">
        <v>780</v>
      </c>
      <c r="J3736" s="533">
        <v>60000079</v>
      </c>
      <c r="K3736" s="14" t="s">
        <v>64</v>
      </c>
      <c r="L3736" s="14" t="s">
        <v>58</v>
      </c>
      <c r="M3736" s="45">
        <v>3736</v>
      </c>
      <c r="N3736" s="45">
        <v>1</v>
      </c>
      <c r="O3736" s="46">
        <v>846</v>
      </c>
      <c r="Q3736" s="12">
        <v>0</v>
      </c>
      <c r="T3736" s="59">
        <v>0</v>
      </c>
      <c r="U3736" s="14">
        <v>0</v>
      </c>
      <c r="V3736" s="59" t="s">
        <v>174</v>
      </c>
      <c r="X3736" s="46">
        <v>0</v>
      </c>
      <c r="Y3736" s="46">
        <v>0</v>
      </c>
      <c r="Z3736" s="46">
        <v>0</v>
      </c>
      <c r="AA3736" s="46">
        <v>0</v>
      </c>
      <c r="AB3736" s="46">
        <v>0</v>
      </c>
      <c r="AC3736" s="46">
        <v>0</v>
      </c>
      <c r="AD3736" s="46">
        <v>0</v>
      </c>
      <c r="AE3736" s="46">
        <v>0</v>
      </c>
      <c r="AF3736" s="46">
        <v>0</v>
      </c>
      <c r="AG3736" s="46">
        <v>0</v>
      </c>
      <c r="AH3736" s="46">
        <v>0</v>
      </c>
      <c r="AI3736" s="46">
        <v>0</v>
      </c>
      <c r="AJ3736" s="46">
        <v>282.00000000000091</v>
      </c>
      <c r="AK3736" s="46">
        <v>564.00000000000227</v>
      </c>
      <c r="AL3736" s="46">
        <v>846</v>
      </c>
      <c r="AM3736" s="46">
        <v>846.00000000000045</v>
      </c>
    </row>
    <row r="3737" spans="5:39" x14ac:dyDescent="0.2">
      <c r="E3737" s="47">
        <v>373</v>
      </c>
      <c r="F3737" s="47">
        <v>385</v>
      </c>
      <c r="G3737" s="47" t="s">
        <v>253</v>
      </c>
      <c r="H3737" s="47" t="s">
        <v>669</v>
      </c>
      <c r="I3737" s="47" t="s">
        <v>780</v>
      </c>
      <c r="J3737" s="533">
        <v>60000079</v>
      </c>
      <c r="K3737" s="14" t="s">
        <v>67</v>
      </c>
      <c r="L3737" s="14" t="s">
        <v>67</v>
      </c>
      <c r="M3737" s="45">
        <v>3737</v>
      </c>
      <c r="N3737" s="45">
        <v>1</v>
      </c>
      <c r="O3737" s="53">
        <v>0</v>
      </c>
      <c r="P3737" s="54">
        <v>0</v>
      </c>
      <c r="Q3737" s="55">
        <v>0</v>
      </c>
      <c r="R3737" s="56">
        <v>0</v>
      </c>
      <c r="S3737" s="57">
        <v>0</v>
      </c>
      <c r="T3737" s="60">
        <v>0</v>
      </c>
      <c r="U3737" s="14">
        <v>0</v>
      </c>
      <c r="V3737" s="60" t="s">
        <v>174</v>
      </c>
      <c r="Y3737" s="46">
        <v>0</v>
      </c>
      <c r="Z3737" s="46">
        <v>0</v>
      </c>
      <c r="AA3737" s="46">
        <v>0</v>
      </c>
      <c r="AB3737" s="46">
        <v>0</v>
      </c>
      <c r="AC3737" s="46">
        <v>0</v>
      </c>
      <c r="AD3737" s="46">
        <v>0</v>
      </c>
      <c r="AE3737" s="46">
        <v>0</v>
      </c>
      <c r="AF3737" s="46">
        <v>0</v>
      </c>
      <c r="AG3737" s="46">
        <v>0</v>
      </c>
      <c r="AH3737" s="46">
        <v>0</v>
      </c>
      <c r="AI3737" s="46">
        <v>0</v>
      </c>
      <c r="AJ3737" s="46">
        <v>0</v>
      </c>
      <c r="AK3737" s="46">
        <v>0</v>
      </c>
      <c r="AL3737" s="46">
        <v>0</v>
      </c>
      <c r="AM3737" s="46">
        <v>0</v>
      </c>
    </row>
    <row r="3738" spans="5:39" x14ac:dyDescent="0.2">
      <c r="E3738" s="14">
        <v>374</v>
      </c>
      <c r="F3738" s="14">
        <v>386</v>
      </c>
      <c r="G3738" s="14" t="s">
        <v>253</v>
      </c>
      <c r="H3738" s="14" t="s">
        <v>671</v>
      </c>
      <c r="I3738" s="14" t="s">
        <v>781</v>
      </c>
      <c r="J3738" s="531">
        <v>60000080</v>
      </c>
      <c r="K3738" s="14" t="s">
        <v>59</v>
      </c>
      <c r="L3738" s="14" t="s">
        <v>57</v>
      </c>
      <c r="M3738" s="45">
        <v>3738</v>
      </c>
      <c r="N3738" s="45">
        <v>1</v>
      </c>
      <c r="O3738" s="46">
        <v>1480.74</v>
      </c>
      <c r="Q3738" s="12">
        <v>0</v>
      </c>
      <c r="T3738" s="59">
        <v>0</v>
      </c>
      <c r="U3738" s="14">
        <v>0</v>
      </c>
      <c r="V3738" s="59" t="s">
        <v>174</v>
      </c>
      <c r="Y3738" s="46">
        <v>0</v>
      </c>
      <c r="Z3738" s="46">
        <v>0</v>
      </c>
      <c r="AA3738" s="46">
        <v>0</v>
      </c>
      <c r="AB3738" s="46">
        <v>0</v>
      </c>
      <c r="AC3738" s="46">
        <v>0</v>
      </c>
      <c r="AD3738" s="46">
        <v>0</v>
      </c>
      <c r="AE3738" s="46">
        <v>0</v>
      </c>
      <c r="AF3738" s="46">
        <v>0</v>
      </c>
      <c r="AG3738" s="46">
        <v>1480.74</v>
      </c>
      <c r="AH3738" s="46">
        <v>1480.74</v>
      </c>
      <c r="AI3738" s="46">
        <v>1480.74</v>
      </c>
      <c r="AJ3738" s="46">
        <v>1480.74</v>
      </c>
      <c r="AK3738" s="46">
        <v>1480.74</v>
      </c>
      <c r="AL3738" s="46">
        <v>1480.74</v>
      </c>
      <c r="AM3738" s="46">
        <v>0</v>
      </c>
    </row>
    <row r="3739" spans="5:39" x14ac:dyDescent="0.2">
      <c r="E3739" s="47">
        <v>374</v>
      </c>
      <c r="F3739" s="47">
        <v>386</v>
      </c>
      <c r="G3739" s="47" t="s">
        <v>253</v>
      </c>
      <c r="H3739" s="47" t="s">
        <v>671</v>
      </c>
      <c r="I3739" s="47" t="s">
        <v>781</v>
      </c>
      <c r="J3739" s="533">
        <v>60000080</v>
      </c>
      <c r="K3739" s="14" t="s">
        <v>59</v>
      </c>
      <c r="L3739" s="14" t="s">
        <v>54</v>
      </c>
      <c r="M3739" s="45">
        <v>3739</v>
      </c>
      <c r="N3739" s="45">
        <v>1</v>
      </c>
      <c r="O3739" s="46">
        <v>3832.74</v>
      </c>
      <c r="Q3739" s="12">
        <v>0</v>
      </c>
      <c r="T3739" s="59">
        <v>0</v>
      </c>
      <c r="U3739" s="14">
        <v>0</v>
      </c>
      <c r="V3739" s="59" t="s">
        <v>174</v>
      </c>
      <c r="Y3739" s="46">
        <v>0</v>
      </c>
      <c r="Z3739" s="46">
        <v>0</v>
      </c>
      <c r="AA3739" s="46">
        <v>0</v>
      </c>
      <c r="AB3739" s="46">
        <v>0</v>
      </c>
      <c r="AC3739" s="46">
        <v>0</v>
      </c>
      <c r="AD3739" s="46">
        <v>0</v>
      </c>
      <c r="AE3739" s="46">
        <v>0</v>
      </c>
      <c r="AF3739" s="46">
        <v>0</v>
      </c>
      <c r="AG3739" s="46">
        <v>0</v>
      </c>
      <c r="AH3739" s="46">
        <v>0</v>
      </c>
      <c r="AI3739" s="46">
        <v>3441.8599999999997</v>
      </c>
      <c r="AJ3739" s="46">
        <v>-2907.3799999999997</v>
      </c>
      <c r="AK3739" s="46">
        <v>3755.9800000000005</v>
      </c>
      <c r="AL3739" s="46">
        <v>3832.74</v>
      </c>
      <c r="AM3739" s="46">
        <v>0</v>
      </c>
    </row>
    <row r="3740" spans="5:39" x14ac:dyDescent="0.2">
      <c r="E3740" s="47">
        <v>374</v>
      </c>
      <c r="F3740" s="47">
        <v>386</v>
      </c>
      <c r="G3740" s="47" t="s">
        <v>253</v>
      </c>
      <c r="H3740" s="47" t="s">
        <v>671</v>
      </c>
      <c r="I3740" s="47" t="s">
        <v>781</v>
      </c>
      <c r="J3740" s="533">
        <v>60000080</v>
      </c>
      <c r="K3740" s="14" t="s">
        <v>59</v>
      </c>
      <c r="L3740" s="14" t="s">
        <v>58</v>
      </c>
      <c r="M3740" s="45">
        <v>3740</v>
      </c>
      <c r="N3740" s="45">
        <v>1</v>
      </c>
      <c r="O3740" s="46">
        <v>282</v>
      </c>
      <c r="Q3740" s="12">
        <v>0</v>
      </c>
      <c r="T3740" s="59">
        <v>0</v>
      </c>
      <c r="U3740" s="14">
        <v>0</v>
      </c>
      <c r="V3740" s="59" t="s">
        <v>174</v>
      </c>
      <c r="Y3740" s="46">
        <v>0</v>
      </c>
      <c r="Z3740" s="46">
        <v>0</v>
      </c>
      <c r="AA3740" s="46">
        <v>0</v>
      </c>
      <c r="AB3740" s="46">
        <v>0</v>
      </c>
      <c r="AC3740" s="46">
        <v>0</v>
      </c>
      <c r="AD3740" s="46">
        <v>0</v>
      </c>
      <c r="AE3740" s="46">
        <v>0</v>
      </c>
      <c r="AF3740" s="46">
        <v>0</v>
      </c>
      <c r="AG3740" s="46">
        <v>0</v>
      </c>
      <c r="AH3740" s="46">
        <v>0</v>
      </c>
      <c r="AI3740" s="46">
        <v>0</v>
      </c>
      <c r="AJ3740" s="46">
        <v>281.99999999999955</v>
      </c>
      <c r="AK3740" s="46">
        <v>282</v>
      </c>
      <c r="AL3740" s="46">
        <v>282</v>
      </c>
      <c r="AM3740" s="46">
        <v>0</v>
      </c>
    </row>
    <row r="3741" spans="5:39" x14ac:dyDescent="0.2">
      <c r="E3741" s="47">
        <v>374</v>
      </c>
      <c r="F3741" s="47">
        <v>386</v>
      </c>
      <c r="G3741" s="47" t="s">
        <v>253</v>
      </c>
      <c r="H3741" s="47" t="s">
        <v>671</v>
      </c>
      <c r="I3741" s="47" t="s">
        <v>781</v>
      </c>
      <c r="J3741" s="533">
        <v>60000080</v>
      </c>
      <c r="K3741" s="14" t="s">
        <v>59</v>
      </c>
      <c r="L3741" s="14" t="s">
        <v>31</v>
      </c>
      <c r="M3741" s="45">
        <v>3741</v>
      </c>
      <c r="N3741" s="45">
        <v>1</v>
      </c>
      <c r="O3741" s="48">
        <v>5595.48</v>
      </c>
      <c r="Q3741" s="12">
        <v>0</v>
      </c>
      <c r="R3741" s="46">
        <v>2975.6066666666666</v>
      </c>
      <c r="T3741" s="59">
        <v>0</v>
      </c>
      <c r="U3741" s="14">
        <v>0</v>
      </c>
      <c r="V3741" s="59" t="s">
        <v>174</v>
      </c>
      <c r="X3741" s="46">
        <v>0</v>
      </c>
      <c r="Y3741" s="46">
        <v>0</v>
      </c>
      <c r="Z3741" s="46">
        <v>0</v>
      </c>
      <c r="AA3741" s="46">
        <v>0</v>
      </c>
      <c r="AB3741" s="46">
        <v>0</v>
      </c>
      <c r="AC3741" s="46">
        <v>0</v>
      </c>
      <c r="AD3741" s="46">
        <v>0</v>
      </c>
      <c r="AE3741" s="46">
        <v>0</v>
      </c>
      <c r="AF3741" s="46">
        <v>0</v>
      </c>
      <c r="AG3741" s="46">
        <v>1480.74</v>
      </c>
      <c r="AH3741" s="46">
        <v>1480.74</v>
      </c>
      <c r="AI3741" s="46">
        <v>4922.5999999999995</v>
      </c>
      <c r="AJ3741" s="46">
        <v>-1144.6400000000001</v>
      </c>
      <c r="AK3741" s="46">
        <v>5518.72</v>
      </c>
      <c r="AL3741" s="46">
        <v>5595.48</v>
      </c>
      <c r="AM3741" s="46">
        <v>0</v>
      </c>
    </row>
    <row r="3742" spans="5:39" x14ac:dyDescent="0.2">
      <c r="E3742" s="47">
        <v>374</v>
      </c>
      <c r="F3742" s="47">
        <v>386</v>
      </c>
      <c r="G3742" s="47" t="s">
        <v>253</v>
      </c>
      <c r="H3742" s="47" t="s">
        <v>671</v>
      </c>
      <c r="I3742" s="47" t="s">
        <v>781</v>
      </c>
      <c r="J3742" s="533">
        <v>60000080</v>
      </c>
      <c r="K3742" s="14" t="s">
        <v>37</v>
      </c>
      <c r="L3742" s="14" t="s">
        <v>31</v>
      </c>
      <c r="M3742" s="45">
        <v>3742</v>
      </c>
      <c r="N3742" s="45">
        <v>1</v>
      </c>
      <c r="O3742" s="48">
        <v>4374.08</v>
      </c>
      <c r="P3742" s="48"/>
      <c r="Q3742" s="12">
        <v>0</v>
      </c>
      <c r="R3742" s="46">
        <v>2043.0266666666666</v>
      </c>
      <c r="T3742" s="59">
        <v>0</v>
      </c>
      <c r="U3742" s="14">
        <v>0</v>
      </c>
      <c r="V3742" s="59" t="s">
        <v>174</v>
      </c>
      <c r="Y3742" s="46">
        <v>0</v>
      </c>
      <c r="Z3742" s="46">
        <v>0</v>
      </c>
      <c r="AA3742" s="46">
        <v>0</v>
      </c>
      <c r="AB3742" s="46">
        <v>0</v>
      </c>
      <c r="AC3742" s="46">
        <v>0</v>
      </c>
      <c r="AD3742" s="46">
        <v>0</v>
      </c>
      <c r="AE3742" s="46">
        <v>0</v>
      </c>
      <c r="AF3742" s="46">
        <v>0</v>
      </c>
      <c r="AG3742" s="46">
        <v>0</v>
      </c>
      <c r="AH3742" s="46">
        <v>1480.74</v>
      </c>
      <c r="AI3742" s="46">
        <v>1480.74</v>
      </c>
      <c r="AJ3742" s="46">
        <v>4922.6000000000004</v>
      </c>
      <c r="AK3742" s="46">
        <v>0</v>
      </c>
      <c r="AL3742" s="46">
        <v>4374.08</v>
      </c>
      <c r="AM3742" s="46">
        <v>4476.384</v>
      </c>
    </row>
    <row r="3743" spans="5:39" x14ac:dyDescent="0.2">
      <c r="E3743" s="47">
        <v>374</v>
      </c>
      <c r="F3743" s="47">
        <v>386</v>
      </c>
      <c r="G3743" s="47" t="s">
        <v>253</v>
      </c>
      <c r="H3743" s="47" t="s">
        <v>671</v>
      </c>
      <c r="I3743" s="47" t="s">
        <v>781</v>
      </c>
      <c r="J3743" s="533">
        <v>60000080</v>
      </c>
      <c r="K3743" s="14" t="s">
        <v>65</v>
      </c>
      <c r="L3743" s="14" t="s">
        <v>31</v>
      </c>
      <c r="M3743" s="45">
        <v>3743</v>
      </c>
      <c r="N3743" s="45">
        <v>1</v>
      </c>
      <c r="O3743" s="52">
        <v>5595.48</v>
      </c>
      <c r="P3743" s="48">
        <v>4476.384</v>
      </c>
      <c r="Q3743" s="12">
        <v>0</v>
      </c>
      <c r="R3743" s="46">
        <v>932.57999999999993</v>
      </c>
      <c r="T3743" s="59">
        <v>0</v>
      </c>
      <c r="U3743" s="14">
        <v>0</v>
      </c>
      <c r="V3743" s="59" t="s">
        <v>174</v>
      </c>
      <c r="X3743" s="46">
        <v>0</v>
      </c>
      <c r="Y3743" s="46">
        <v>0</v>
      </c>
      <c r="Z3743" s="46">
        <v>0</v>
      </c>
      <c r="AA3743" s="46">
        <v>0</v>
      </c>
      <c r="AB3743" s="46">
        <v>0</v>
      </c>
      <c r="AC3743" s="46">
        <v>0</v>
      </c>
      <c r="AD3743" s="46">
        <v>0</v>
      </c>
      <c r="AE3743" s="46">
        <v>0</v>
      </c>
      <c r="AF3743" s="46">
        <v>0</v>
      </c>
      <c r="AG3743" s="46">
        <v>0</v>
      </c>
      <c r="AH3743" s="46">
        <v>0</v>
      </c>
      <c r="AI3743" s="46">
        <v>0</v>
      </c>
      <c r="AJ3743" s="46">
        <v>0</v>
      </c>
      <c r="AK3743" s="46">
        <v>0</v>
      </c>
      <c r="AL3743" s="46">
        <v>5595.48</v>
      </c>
      <c r="AM3743" s="46">
        <v>0</v>
      </c>
    </row>
    <row r="3744" spans="5:39" x14ac:dyDescent="0.2">
      <c r="E3744" s="47">
        <v>374</v>
      </c>
      <c r="F3744" s="47">
        <v>386</v>
      </c>
      <c r="G3744" s="47" t="s">
        <v>253</v>
      </c>
      <c r="H3744" s="47" t="s">
        <v>671</v>
      </c>
      <c r="I3744" s="47" t="s">
        <v>781</v>
      </c>
      <c r="J3744" s="533">
        <v>60000080</v>
      </c>
      <c r="K3744" s="14" t="s">
        <v>64</v>
      </c>
      <c r="L3744" s="14" t="s">
        <v>57</v>
      </c>
      <c r="M3744" s="45">
        <v>3744</v>
      </c>
      <c r="N3744" s="45">
        <v>1</v>
      </c>
      <c r="O3744" s="46">
        <v>0</v>
      </c>
      <c r="Q3744" s="12">
        <v>0</v>
      </c>
      <c r="T3744" s="59">
        <v>0</v>
      </c>
      <c r="U3744" s="14">
        <v>0</v>
      </c>
      <c r="V3744" s="59" t="s">
        <v>174</v>
      </c>
      <c r="X3744" s="46">
        <v>0</v>
      </c>
      <c r="Y3744" s="46">
        <v>0</v>
      </c>
      <c r="Z3744" s="46">
        <v>0</v>
      </c>
      <c r="AA3744" s="46">
        <v>0</v>
      </c>
      <c r="AB3744" s="46">
        <v>0</v>
      </c>
      <c r="AC3744" s="46">
        <v>0</v>
      </c>
      <c r="AD3744" s="46">
        <v>0</v>
      </c>
      <c r="AE3744" s="46">
        <v>0</v>
      </c>
      <c r="AF3744" s="46">
        <v>0</v>
      </c>
      <c r="AG3744" s="46">
        <v>1480.74</v>
      </c>
      <c r="AH3744" s="46">
        <v>1480.74</v>
      </c>
      <c r="AI3744" s="46">
        <v>1480.74</v>
      </c>
      <c r="AJ3744" s="46">
        <v>0</v>
      </c>
      <c r="AK3744" s="46">
        <v>336.09999999999968</v>
      </c>
      <c r="AL3744" s="46">
        <v>0</v>
      </c>
      <c r="AM3744" s="46">
        <v>0</v>
      </c>
    </row>
    <row r="3745" spans="5:39" x14ac:dyDescent="0.2">
      <c r="E3745" s="47">
        <v>374</v>
      </c>
      <c r="F3745" s="47">
        <v>386</v>
      </c>
      <c r="G3745" s="47" t="s">
        <v>253</v>
      </c>
      <c r="H3745" s="47" t="s">
        <v>671</v>
      </c>
      <c r="I3745" s="47" t="s">
        <v>781</v>
      </c>
      <c r="J3745" s="533">
        <v>60000080</v>
      </c>
      <c r="K3745" s="14" t="s">
        <v>64</v>
      </c>
      <c r="L3745" s="14" t="s">
        <v>54</v>
      </c>
      <c r="M3745" s="45">
        <v>3745</v>
      </c>
      <c r="N3745" s="45">
        <v>1</v>
      </c>
      <c r="O3745" s="46">
        <v>5031.4799999999996</v>
      </c>
      <c r="Q3745" s="12">
        <v>0</v>
      </c>
      <c r="T3745" s="59">
        <v>0</v>
      </c>
      <c r="U3745" s="14">
        <v>0</v>
      </c>
      <c r="V3745" s="59" t="s">
        <v>174</v>
      </c>
      <c r="X3745" s="46">
        <v>0</v>
      </c>
      <c r="Y3745" s="46">
        <v>0</v>
      </c>
      <c r="Z3745" s="46">
        <v>0</v>
      </c>
      <c r="AA3745" s="46">
        <v>0</v>
      </c>
      <c r="AB3745" s="46">
        <v>0</v>
      </c>
      <c r="AC3745" s="46">
        <v>0</v>
      </c>
      <c r="AD3745" s="46">
        <v>0</v>
      </c>
      <c r="AE3745" s="46">
        <v>0</v>
      </c>
      <c r="AF3745" s="46">
        <v>0</v>
      </c>
      <c r="AG3745" s="46">
        <v>0</v>
      </c>
      <c r="AH3745" s="46">
        <v>0</v>
      </c>
      <c r="AI3745" s="46">
        <v>3441.8599999999997</v>
      </c>
      <c r="AJ3745" s="46">
        <v>0</v>
      </c>
      <c r="AK3745" s="46">
        <v>3755.9800000000005</v>
      </c>
      <c r="AL3745" s="46">
        <v>5031.4799999999996</v>
      </c>
      <c r="AM3745" s="46">
        <v>555.09599999999955</v>
      </c>
    </row>
    <row r="3746" spans="5:39" x14ac:dyDescent="0.2">
      <c r="E3746" s="47">
        <v>374</v>
      </c>
      <c r="F3746" s="47">
        <v>386</v>
      </c>
      <c r="G3746" s="47" t="s">
        <v>253</v>
      </c>
      <c r="H3746" s="47" t="s">
        <v>671</v>
      </c>
      <c r="I3746" s="47" t="s">
        <v>781</v>
      </c>
      <c r="J3746" s="533">
        <v>60000080</v>
      </c>
      <c r="K3746" s="14" t="s">
        <v>64</v>
      </c>
      <c r="L3746" s="14" t="s">
        <v>58</v>
      </c>
      <c r="M3746" s="45">
        <v>3746</v>
      </c>
      <c r="N3746" s="45">
        <v>1</v>
      </c>
      <c r="O3746" s="46">
        <v>564</v>
      </c>
      <c r="Q3746" s="12">
        <v>0</v>
      </c>
      <c r="T3746" s="59">
        <v>0</v>
      </c>
      <c r="U3746" s="14">
        <v>0</v>
      </c>
      <c r="V3746" s="59" t="s">
        <v>174</v>
      </c>
      <c r="X3746" s="46">
        <v>0</v>
      </c>
      <c r="Y3746" s="46">
        <v>0</v>
      </c>
      <c r="Z3746" s="46">
        <v>0</v>
      </c>
      <c r="AA3746" s="46">
        <v>0</v>
      </c>
      <c r="AB3746" s="46">
        <v>0</v>
      </c>
      <c r="AC3746" s="46">
        <v>0</v>
      </c>
      <c r="AD3746" s="46">
        <v>0</v>
      </c>
      <c r="AE3746" s="46">
        <v>0</v>
      </c>
      <c r="AF3746" s="46">
        <v>0</v>
      </c>
      <c r="AG3746" s="46">
        <v>0</v>
      </c>
      <c r="AH3746" s="46">
        <v>0</v>
      </c>
      <c r="AI3746" s="46">
        <v>0</v>
      </c>
      <c r="AJ3746" s="46">
        <v>-1144.6400000000003</v>
      </c>
      <c r="AK3746" s="46">
        <v>282</v>
      </c>
      <c r="AL3746" s="46">
        <v>564</v>
      </c>
      <c r="AM3746" s="46">
        <v>563.99999999999818</v>
      </c>
    </row>
    <row r="3747" spans="5:39" x14ac:dyDescent="0.2">
      <c r="E3747" s="47">
        <v>374</v>
      </c>
      <c r="F3747" s="47">
        <v>386</v>
      </c>
      <c r="G3747" s="47" t="s">
        <v>253</v>
      </c>
      <c r="H3747" s="47" t="s">
        <v>671</v>
      </c>
      <c r="I3747" s="47" t="s">
        <v>781</v>
      </c>
      <c r="J3747" s="533">
        <v>60000080</v>
      </c>
      <c r="K3747" s="14" t="s">
        <v>67</v>
      </c>
      <c r="L3747" s="14" t="s">
        <v>67</v>
      </c>
      <c r="M3747" s="45">
        <v>3747</v>
      </c>
      <c r="N3747" s="45">
        <v>1</v>
      </c>
      <c r="O3747" s="53">
        <v>0</v>
      </c>
      <c r="P3747" s="54">
        <v>0</v>
      </c>
      <c r="Q3747" s="55">
        <v>0</v>
      </c>
      <c r="R3747" s="56">
        <v>0</v>
      </c>
      <c r="S3747" s="57">
        <v>0</v>
      </c>
      <c r="T3747" s="60">
        <v>0</v>
      </c>
      <c r="U3747" s="14">
        <v>0</v>
      </c>
      <c r="V3747" s="60" t="s">
        <v>174</v>
      </c>
      <c r="Y3747" s="46">
        <v>0</v>
      </c>
      <c r="Z3747" s="46">
        <v>0</v>
      </c>
      <c r="AA3747" s="46">
        <v>0</v>
      </c>
      <c r="AB3747" s="46">
        <v>0</v>
      </c>
      <c r="AC3747" s="46">
        <v>0</v>
      </c>
      <c r="AD3747" s="46">
        <v>0</v>
      </c>
      <c r="AE3747" s="46">
        <v>0</v>
      </c>
      <c r="AF3747" s="46">
        <v>0</v>
      </c>
      <c r="AG3747" s="46">
        <v>0</v>
      </c>
      <c r="AH3747" s="46">
        <v>0</v>
      </c>
      <c r="AI3747" s="46">
        <v>0</v>
      </c>
      <c r="AJ3747" s="46">
        <v>0</v>
      </c>
      <c r="AK3747" s="46">
        <v>0</v>
      </c>
      <c r="AL3747" s="46">
        <v>0</v>
      </c>
      <c r="AM3747" s="46">
        <v>0</v>
      </c>
    </row>
    <row r="3748" spans="5:39" x14ac:dyDescent="0.2">
      <c r="E3748" s="14">
        <v>375</v>
      </c>
      <c r="F3748" s="14">
        <v>387</v>
      </c>
      <c r="G3748" s="14" t="s">
        <v>253</v>
      </c>
      <c r="H3748" s="14" t="s">
        <v>347</v>
      </c>
      <c r="I3748" s="14" t="s">
        <v>782</v>
      </c>
      <c r="J3748" s="531">
        <v>60000081</v>
      </c>
      <c r="K3748" s="14" t="s">
        <v>59</v>
      </c>
      <c r="L3748" s="14" t="s">
        <v>57</v>
      </c>
      <c r="M3748" s="45">
        <v>3748</v>
      </c>
      <c r="N3748" s="45">
        <v>1</v>
      </c>
      <c r="O3748" s="46">
        <v>1480.74</v>
      </c>
      <c r="Q3748" s="12">
        <v>0</v>
      </c>
      <c r="T3748" s="59">
        <v>0</v>
      </c>
      <c r="U3748" s="14">
        <v>0</v>
      </c>
      <c r="V3748" s="59" t="s">
        <v>150</v>
      </c>
      <c r="Y3748" s="46">
        <v>0</v>
      </c>
      <c r="Z3748" s="46">
        <v>0</v>
      </c>
      <c r="AA3748" s="46">
        <v>0</v>
      </c>
      <c r="AB3748" s="46">
        <v>0</v>
      </c>
      <c r="AC3748" s="46">
        <v>0</v>
      </c>
      <c r="AD3748" s="46">
        <v>0</v>
      </c>
      <c r="AE3748" s="46">
        <v>0</v>
      </c>
      <c r="AF3748" s="46">
        <v>0</v>
      </c>
      <c r="AG3748" s="46">
        <v>1480.74</v>
      </c>
      <c r="AH3748" s="46">
        <v>1480.74</v>
      </c>
      <c r="AI3748" s="46">
        <v>1480.74</v>
      </c>
      <c r="AJ3748" s="46">
        <v>1480.74</v>
      </c>
      <c r="AK3748" s="46">
        <v>1480.74</v>
      </c>
      <c r="AL3748" s="46">
        <v>1480.74</v>
      </c>
      <c r="AM3748" s="46">
        <v>0</v>
      </c>
    </row>
    <row r="3749" spans="5:39" x14ac:dyDescent="0.2">
      <c r="E3749" s="47">
        <v>375</v>
      </c>
      <c r="F3749" s="47">
        <v>387</v>
      </c>
      <c r="G3749" s="47" t="s">
        <v>253</v>
      </c>
      <c r="H3749" s="47" t="s">
        <v>347</v>
      </c>
      <c r="I3749" s="47" t="s">
        <v>782</v>
      </c>
      <c r="J3749" s="533">
        <v>60000081</v>
      </c>
      <c r="K3749" s="14" t="s">
        <v>59</v>
      </c>
      <c r="L3749" s="14" t="s">
        <v>54</v>
      </c>
      <c r="M3749" s="45">
        <v>3749</v>
      </c>
      <c r="N3749" s="45">
        <v>1</v>
      </c>
      <c r="O3749" s="46">
        <v>2286.6199999999994</v>
      </c>
      <c r="Q3749" s="12">
        <v>0</v>
      </c>
      <c r="T3749" s="59">
        <v>0</v>
      </c>
      <c r="U3749" s="14">
        <v>0</v>
      </c>
      <c r="V3749" s="59" t="s">
        <v>150</v>
      </c>
      <c r="Y3749" s="46">
        <v>0</v>
      </c>
      <c r="Z3749" s="46">
        <v>0</v>
      </c>
      <c r="AA3749" s="46">
        <v>0</v>
      </c>
      <c r="AB3749" s="46">
        <v>0</v>
      </c>
      <c r="AC3749" s="46">
        <v>0</v>
      </c>
      <c r="AD3749" s="46">
        <v>0</v>
      </c>
      <c r="AE3749" s="46">
        <v>0</v>
      </c>
      <c r="AF3749" s="46">
        <v>0</v>
      </c>
      <c r="AG3749" s="46">
        <v>0</v>
      </c>
      <c r="AH3749" s="46">
        <v>0</v>
      </c>
      <c r="AI3749" s="46">
        <v>9246.75</v>
      </c>
      <c r="AJ3749" s="46">
        <v>2673.74</v>
      </c>
      <c r="AK3749" s="46">
        <v>-125.16999999999999</v>
      </c>
      <c r="AL3749" s="46">
        <v>2286.6199999999994</v>
      </c>
      <c r="AM3749" s="46">
        <v>0</v>
      </c>
    </row>
    <row r="3750" spans="5:39" x14ac:dyDescent="0.2">
      <c r="E3750" s="47">
        <v>375</v>
      </c>
      <c r="F3750" s="47">
        <v>387</v>
      </c>
      <c r="G3750" s="47" t="s">
        <v>253</v>
      </c>
      <c r="H3750" s="47" t="s">
        <v>347</v>
      </c>
      <c r="I3750" s="47" t="s">
        <v>782</v>
      </c>
      <c r="J3750" s="533">
        <v>60000081</v>
      </c>
      <c r="K3750" s="14" t="s">
        <v>59</v>
      </c>
      <c r="L3750" s="14" t="s">
        <v>58</v>
      </c>
      <c r="M3750" s="45">
        <v>3750</v>
      </c>
      <c r="N3750" s="45">
        <v>1</v>
      </c>
      <c r="O3750" s="46">
        <v>282.00000000000045</v>
      </c>
      <c r="Q3750" s="12">
        <v>0</v>
      </c>
      <c r="T3750" s="59">
        <v>0</v>
      </c>
      <c r="U3750" s="14">
        <v>0</v>
      </c>
      <c r="V3750" s="59" t="s">
        <v>150</v>
      </c>
      <c r="Y3750" s="46">
        <v>0</v>
      </c>
      <c r="Z3750" s="46">
        <v>0</v>
      </c>
      <c r="AA3750" s="46">
        <v>0</v>
      </c>
      <c r="AB3750" s="46">
        <v>0</v>
      </c>
      <c r="AC3750" s="46">
        <v>0</v>
      </c>
      <c r="AD3750" s="46">
        <v>0</v>
      </c>
      <c r="AE3750" s="46">
        <v>0</v>
      </c>
      <c r="AF3750" s="46">
        <v>0</v>
      </c>
      <c r="AG3750" s="46">
        <v>0</v>
      </c>
      <c r="AH3750" s="46">
        <v>0</v>
      </c>
      <c r="AI3750" s="46">
        <v>0</v>
      </c>
      <c r="AJ3750" s="46">
        <v>282</v>
      </c>
      <c r="AK3750" s="46">
        <v>281.99999999999989</v>
      </c>
      <c r="AL3750" s="46">
        <v>282.00000000000045</v>
      </c>
      <c r="AM3750" s="46">
        <v>0</v>
      </c>
    </row>
    <row r="3751" spans="5:39" x14ac:dyDescent="0.2">
      <c r="E3751" s="47">
        <v>375</v>
      </c>
      <c r="F3751" s="47">
        <v>387</v>
      </c>
      <c r="G3751" s="47" t="s">
        <v>253</v>
      </c>
      <c r="H3751" s="47" t="s">
        <v>347</v>
      </c>
      <c r="I3751" s="47" t="s">
        <v>782</v>
      </c>
      <c r="J3751" s="533">
        <v>60000081</v>
      </c>
      <c r="K3751" s="14" t="s">
        <v>59</v>
      </c>
      <c r="L3751" s="14" t="s">
        <v>31</v>
      </c>
      <c r="M3751" s="45">
        <v>3751</v>
      </c>
      <c r="N3751" s="45">
        <v>1</v>
      </c>
      <c r="O3751" s="48">
        <v>4049.36</v>
      </c>
      <c r="Q3751" s="12">
        <v>0</v>
      </c>
      <c r="R3751" s="46">
        <v>3968.7299999999996</v>
      </c>
      <c r="T3751" s="59">
        <v>0</v>
      </c>
      <c r="U3751" s="14">
        <v>0</v>
      </c>
      <c r="V3751" s="59" t="s">
        <v>150</v>
      </c>
      <c r="X3751" s="46">
        <v>0</v>
      </c>
      <c r="Y3751" s="46">
        <v>0</v>
      </c>
      <c r="Z3751" s="46">
        <v>0</v>
      </c>
      <c r="AA3751" s="46">
        <v>0</v>
      </c>
      <c r="AB3751" s="46">
        <v>0</v>
      </c>
      <c r="AC3751" s="46">
        <v>0</v>
      </c>
      <c r="AD3751" s="46">
        <v>0</v>
      </c>
      <c r="AE3751" s="46">
        <v>0</v>
      </c>
      <c r="AF3751" s="46">
        <v>0</v>
      </c>
      <c r="AG3751" s="46">
        <v>1480.74</v>
      </c>
      <c r="AH3751" s="46">
        <v>1480.74</v>
      </c>
      <c r="AI3751" s="46">
        <v>10727.49</v>
      </c>
      <c r="AJ3751" s="46">
        <v>4436.4799999999996</v>
      </c>
      <c r="AK3751" s="46">
        <v>1637.5699999999997</v>
      </c>
      <c r="AL3751" s="46">
        <v>4049.36</v>
      </c>
      <c r="AM3751" s="46">
        <v>0</v>
      </c>
    </row>
    <row r="3752" spans="5:39" x14ac:dyDescent="0.2">
      <c r="E3752" s="47">
        <v>375</v>
      </c>
      <c r="F3752" s="47">
        <v>387</v>
      </c>
      <c r="G3752" s="47" t="s">
        <v>253</v>
      </c>
      <c r="H3752" s="47" t="s">
        <v>347</v>
      </c>
      <c r="I3752" s="47" t="s">
        <v>782</v>
      </c>
      <c r="J3752" s="533">
        <v>60000081</v>
      </c>
      <c r="K3752" s="14" t="s">
        <v>37</v>
      </c>
      <c r="L3752" s="14" t="s">
        <v>31</v>
      </c>
      <c r="M3752" s="45">
        <v>3752</v>
      </c>
      <c r="N3752" s="45">
        <v>1</v>
      </c>
      <c r="O3752" s="48">
        <v>2955.74</v>
      </c>
      <c r="P3752" s="48"/>
      <c r="Q3752" s="12">
        <v>0</v>
      </c>
      <c r="R3752" s="46">
        <v>3513.5316666666672</v>
      </c>
      <c r="T3752" s="59">
        <v>0</v>
      </c>
      <c r="U3752" s="14">
        <v>0</v>
      </c>
      <c r="V3752" s="59" t="s">
        <v>150</v>
      </c>
      <c r="Y3752" s="46">
        <v>0</v>
      </c>
      <c r="Z3752" s="46">
        <v>0</v>
      </c>
      <c r="AA3752" s="46">
        <v>0</v>
      </c>
      <c r="AB3752" s="46">
        <v>0</v>
      </c>
      <c r="AC3752" s="46">
        <v>0</v>
      </c>
      <c r="AD3752" s="46">
        <v>0</v>
      </c>
      <c r="AE3752" s="46">
        <v>0</v>
      </c>
      <c r="AF3752" s="46">
        <v>0</v>
      </c>
      <c r="AG3752" s="46">
        <v>0</v>
      </c>
      <c r="AH3752" s="46">
        <v>1480.74</v>
      </c>
      <c r="AI3752" s="46">
        <v>1480.74</v>
      </c>
      <c r="AJ3752" s="46">
        <v>15163.97</v>
      </c>
      <c r="AK3752" s="46">
        <v>0</v>
      </c>
      <c r="AL3752" s="46">
        <v>2955.74</v>
      </c>
      <c r="AM3752" s="46">
        <v>2731.19</v>
      </c>
    </row>
    <row r="3753" spans="5:39" x14ac:dyDescent="0.2">
      <c r="E3753" s="47">
        <v>375</v>
      </c>
      <c r="F3753" s="47">
        <v>387</v>
      </c>
      <c r="G3753" s="47" t="s">
        <v>253</v>
      </c>
      <c r="H3753" s="47" t="s">
        <v>347</v>
      </c>
      <c r="I3753" s="47" t="s">
        <v>782</v>
      </c>
      <c r="J3753" s="533">
        <v>60000081</v>
      </c>
      <c r="K3753" s="14" t="s">
        <v>65</v>
      </c>
      <c r="L3753" s="14" t="s">
        <v>31</v>
      </c>
      <c r="M3753" s="45">
        <v>3753</v>
      </c>
      <c r="N3753" s="45">
        <v>1</v>
      </c>
      <c r="O3753" s="52">
        <v>2731.1899999999946</v>
      </c>
      <c r="P3753" s="48">
        <v>2731.19</v>
      </c>
      <c r="Q3753" s="12">
        <v>0</v>
      </c>
      <c r="R3753" s="46">
        <v>455.19833333333241</v>
      </c>
      <c r="T3753" s="59">
        <v>0</v>
      </c>
      <c r="U3753" s="14">
        <v>0</v>
      </c>
      <c r="V3753" s="59" t="s">
        <v>150</v>
      </c>
      <c r="X3753" s="46">
        <v>0</v>
      </c>
      <c r="Y3753" s="46">
        <v>0</v>
      </c>
      <c r="Z3753" s="46">
        <v>0</v>
      </c>
      <c r="AA3753" s="46">
        <v>0</v>
      </c>
      <c r="AB3753" s="46">
        <v>0</v>
      </c>
      <c r="AC3753" s="46">
        <v>0</v>
      </c>
      <c r="AD3753" s="46">
        <v>0</v>
      </c>
      <c r="AE3753" s="46">
        <v>0</v>
      </c>
      <c r="AF3753" s="46">
        <v>0</v>
      </c>
      <c r="AG3753" s="46">
        <v>0</v>
      </c>
      <c r="AH3753" s="46">
        <v>0</v>
      </c>
      <c r="AI3753" s="46">
        <v>0</v>
      </c>
      <c r="AJ3753" s="46">
        <v>0</v>
      </c>
      <c r="AK3753" s="46">
        <v>0</v>
      </c>
      <c r="AL3753" s="46">
        <v>2731.1899999999946</v>
      </c>
      <c r="AM3753" s="46">
        <v>0</v>
      </c>
    </row>
    <row r="3754" spans="5:39" x14ac:dyDescent="0.2">
      <c r="E3754" s="47">
        <v>375</v>
      </c>
      <c r="F3754" s="47">
        <v>387</v>
      </c>
      <c r="G3754" s="47" t="s">
        <v>253</v>
      </c>
      <c r="H3754" s="47" t="s">
        <v>347</v>
      </c>
      <c r="I3754" s="47" t="s">
        <v>782</v>
      </c>
      <c r="J3754" s="533">
        <v>60000081</v>
      </c>
      <c r="K3754" s="14" t="s">
        <v>64</v>
      </c>
      <c r="L3754" s="14" t="s">
        <v>57</v>
      </c>
      <c r="M3754" s="45">
        <v>3754</v>
      </c>
      <c r="N3754" s="45">
        <v>1</v>
      </c>
      <c r="O3754" s="46">
        <v>5.7399999999965985</v>
      </c>
      <c r="Q3754" s="12">
        <v>0</v>
      </c>
      <c r="T3754" s="59">
        <v>0</v>
      </c>
      <c r="U3754" s="14">
        <v>0</v>
      </c>
      <c r="V3754" s="59" t="s">
        <v>150</v>
      </c>
      <c r="X3754" s="46">
        <v>0</v>
      </c>
      <c r="Y3754" s="46">
        <v>0</v>
      </c>
      <c r="Z3754" s="46">
        <v>0</v>
      </c>
      <c r="AA3754" s="46">
        <v>0</v>
      </c>
      <c r="AB3754" s="46">
        <v>0</v>
      </c>
      <c r="AC3754" s="46">
        <v>0</v>
      </c>
      <c r="AD3754" s="46">
        <v>0</v>
      </c>
      <c r="AE3754" s="46">
        <v>0</v>
      </c>
      <c r="AF3754" s="46">
        <v>0</v>
      </c>
      <c r="AG3754" s="46">
        <v>1480.74</v>
      </c>
      <c r="AH3754" s="46">
        <v>1480.74</v>
      </c>
      <c r="AI3754" s="46">
        <v>1480.74</v>
      </c>
      <c r="AJ3754" s="46">
        <v>0</v>
      </c>
      <c r="AK3754" s="46">
        <v>1480.7399999999964</v>
      </c>
      <c r="AL3754" s="46">
        <v>5.7399999999965985</v>
      </c>
      <c r="AM3754" s="46">
        <v>0</v>
      </c>
    </row>
    <row r="3755" spans="5:39" x14ac:dyDescent="0.2">
      <c r="E3755" s="47">
        <v>375</v>
      </c>
      <c r="F3755" s="47">
        <v>387</v>
      </c>
      <c r="G3755" s="47" t="s">
        <v>253</v>
      </c>
      <c r="H3755" s="47" t="s">
        <v>347</v>
      </c>
      <c r="I3755" s="47" t="s">
        <v>782</v>
      </c>
      <c r="J3755" s="533">
        <v>60000081</v>
      </c>
      <c r="K3755" s="14" t="s">
        <v>64</v>
      </c>
      <c r="L3755" s="14" t="s">
        <v>54</v>
      </c>
      <c r="M3755" s="45">
        <v>3755</v>
      </c>
      <c r="N3755" s="45">
        <v>1</v>
      </c>
      <c r="O3755" s="46">
        <v>2161.4499999999994</v>
      </c>
      <c r="Q3755" s="12">
        <v>0</v>
      </c>
      <c r="T3755" s="59">
        <v>0</v>
      </c>
      <c r="U3755" s="14">
        <v>0</v>
      </c>
      <c r="V3755" s="59" t="s">
        <v>150</v>
      </c>
      <c r="X3755" s="46">
        <v>0</v>
      </c>
      <c r="Y3755" s="46">
        <v>0</v>
      </c>
      <c r="Z3755" s="46">
        <v>0</v>
      </c>
      <c r="AA3755" s="46">
        <v>0</v>
      </c>
      <c r="AB3755" s="46">
        <v>0</v>
      </c>
      <c r="AC3755" s="46">
        <v>0</v>
      </c>
      <c r="AD3755" s="46">
        <v>0</v>
      </c>
      <c r="AE3755" s="46">
        <v>0</v>
      </c>
      <c r="AF3755" s="46">
        <v>0</v>
      </c>
      <c r="AG3755" s="46">
        <v>0</v>
      </c>
      <c r="AH3755" s="46">
        <v>0</v>
      </c>
      <c r="AI3755" s="46">
        <v>9246.75</v>
      </c>
      <c r="AJ3755" s="46">
        <v>0</v>
      </c>
      <c r="AK3755" s="46">
        <v>-125.16999999999999</v>
      </c>
      <c r="AL3755" s="46">
        <v>2161.4499999999994</v>
      </c>
      <c r="AM3755" s="46">
        <v>0</v>
      </c>
    </row>
    <row r="3756" spans="5:39" x14ac:dyDescent="0.2">
      <c r="E3756" s="47">
        <v>375</v>
      </c>
      <c r="F3756" s="47">
        <v>387</v>
      </c>
      <c r="G3756" s="47" t="s">
        <v>253</v>
      </c>
      <c r="H3756" s="47" t="s">
        <v>347</v>
      </c>
      <c r="I3756" s="47" t="s">
        <v>782</v>
      </c>
      <c r="J3756" s="533">
        <v>60000081</v>
      </c>
      <c r="K3756" s="14" t="s">
        <v>64</v>
      </c>
      <c r="L3756" s="14" t="s">
        <v>58</v>
      </c>
      <c r="M3756" s="45">
        <v>3756</v>
      </c>
      <c r="N3756" s="45">
        <v>1</v>
      </c>
      <c r="O3756" s="46">
        <v>563.99999999999909</v>
      </c>
      <c r="Q3756" s="12">
        <v>0</v>
      </c>
      <c r="T3756" s="59">
        <v>0</v>
      </c>
      <c r="U3756" s="14">
        <v>0</v>
      </c>
      <c r="V3756" s="59" t="s">
        <v>150</v>
      </c>
      <c r="X3756" s="46">
        <v>0</v>
      </c>
      <c r="Y3756" s="46">
        <v>0</v>
      </c>
      <c r="Z3756" s="46">
        <v>0</v>
      </c>
      <c r="AA3756" s="46">
        <v>0</v>
      </c>
      <c r="AB3756" s="46">
        <v>0</v>
      </c>
      <c r="AC3756" s="46">
        <v>0</v>
      </c>
      <c r="AD3756" s="46">
        <v>0</v>
      </c>
      <c r="AE3756" s="46">
        <v>0</v>
      </c>
      <c r="AF3756" s="46">
        <v>0</v>
      </c>
      <c r="AG3756" s="46">
        <v>0</v>
      </c>
      <c r="AH3756" s="46">
        <v>0</v>
      </c>
      <c r="AI3756" s="46">
        <v>0</v>
      </c>
      <c r="AJ3756" s="46">
        <v>-3.637978807091713E-12</v>
      </c>
      <c r="AK3756" s="46">
        <v>281.99999999999966</v>
      </c>
      <c r="AL3756" s="46">
        <v>563.99999999999909</v>
      </c>
      <c r="AM3756" s="46">
        <v>-3.637978807091713E-12</v>
      </c>
    </row>
    <row r="3757" spans="5:39" x14ac:dyDescent="0.2">
      <c r="E3757" s="47">
        <v>375</v>
      </c>
      <c r="F3757" s="47">
        <v>387</v>
      </c>
      <c r="G3757" s="47" t="s">
        <v>253</v>
      </c>
      <c r="H3757" s="47" t="s">
        <v>347</v>
      </c>
      <c r="I3757" s="47" t="s">
        <v>782</v>
      </c>
      <c r="J3757" s="533">
        <v>60000081</v>
      </c>
      <c r="K3757" s="14" t="s">
        <v>67</v>
      </c>
      <c r="L3757" s="14" t="s">
        <v>67</v>
      </c>
      <c r="M3757" s="45">
        <v>3757</v>
      </c>
      <c r="N3757" s="45">
        <v>1</v>
      </c>
      <c r="O3757" s="53">
        <v>0</v>
      </c>
      <c r="P3757" s="54">
        <v>0</v>
      </c>
      <c r="Q3757" s="55">
        <v>0</v>
      </c>
      <c r="R3757" s="56">
        <v>0</v>
      </c>
      <c r="S3757" s="57">
        <v>0</v>
      </c>
      <c r="T3757" s="60">
        <v>0</v>
      </c>
      <c r="U3757" s="14">
        <v>0</v>
      </c>
      <c r="V3757" s="60" t="s">
        <v>150</v>
      </c>
      <c r="Y3757" s="46">
        <v>0</v>
      </c>
      <c r="Z3757" s="46">
        <v>0</v>
      </c>
      <c r="AA3757" s="46">
        <v>0</v>
      </c>
      <c r="AB3757" s="46">
        <v>0</v>
      </c>
      <c r="AC3757" s="46">
        <v>0</v>
      </c>
      <c r="AD3757" s="46">
        <v>0</v>
      </c>
      <c r="AE3757" s="46">
        <v>0</v>
      </c>
      <c r="AF3757" s="46">
        <v>0</v>
      </c>
      <c r="AG3757" s="46">
        <v>0</v>
      </c>
      <c r="AH3757" s="46">
        <v>0</v>
      </c>
      <c r="AI3757" s="46">
        <v>0</v>
      </c>
      <c r="AJ3757" s="46">
        <v>0</v>
      </c>
      <c r="AK3757" s="46">
        <v>0</v>
      </c>
      <c r="AL3757" s="46">
        <v>0</v>
      </c>
      <c r="AM3757" s="46">
        <v>0</v>
      </c>
    </row>
    <row r="3758" spans="5:39" x14ac:dyDescent="0.2">
      <c r="E3758" s="14">
        <v>376</v>
      </c>
      <c r="F3758" s="14">
        <v>388</v>
      </c>
      <c r="G3758" s="14" t="s">
        <v>253</v>
      </c>
      <c r="H3758" s="14" t="s">
        <v>674</v>
      </c>
      <c r="I3758" s="14" t="s">
        <v>783</v>
      </c>
      <c r="J3758" s="531">
        <v>60000082</v>
      </c>
      <c r="K3758" s="14" t="s">
        <v>59</v>
      </c>
      <c r="L3758" s="14" t="s">
        <v>57</v>
      </c>
      <c r="M3758" s="45">
        <v>3758</v>
      </c>
      <c r="N3758" s="45">
        <v>1</v>
      </c>
      <c r="O3758" s="46">
        <v>1719.02</v>
      </c>
      <c r="Q3758" s="12" t="s">
        <v>376</v>
      </c>
      <c r="T3758" s="59" t="s">
        <v>73</v>
      </c>
      <c r="U3758" s="14">
        <v>47</v>
      </c>
      <c r="V3758" s="59" t="s">
        <v>175</v>
      </c>
      <c r="Y3758" s="46">
        <v>0</v>
      </c>
      <c r="Z3758" s="46">
        <v>0</v>
      </c>
      <c r="AA3758" s="46">
        <v>0</v>
      </c>
      <c r="AB3758" s="46">
        <v>0</v>
      </c>
      <c r="AC3758" s="46">
        <v>0</v>
      </c>
      <c r="AD3758" s="46">
        <v>0</v>
      </c>
      <c r="AE3758" s="46">
        <v>0</v>
      </c>
      <c r="AF3758" s="46">
        <v>0</v>
      </c>
      <c r="AG3758" s="46">
        <v>1719.02</v>
      </c>
      <c r="AH3758" s="46">
        <v>1719.02</v>
      </c>
      <c r="AI3758" s="46">
        <v>1719.02</v>
      </c>
      <c r="AJ3758" s="46">
        <v>1719.02</v>
      </c>
      <c r="AK3758" s="46">
        <v>1719.02</v>
      </c>
      <c r="AL3758" s="46">
        <v>1719.02</v>
      </c>
      <c r="AM3758" s="46">
        <v>0</v>
      </c>
    </row>
    <row r="3759" spans="5:39" x14ac:dyDescent="0.2">
      <c r="E3759" s="47">
        <v>376</v>
      </c>
      <c r="F3759" s="47">
        <v>388</v>
      </c>
      <c r="G3759" s="47" t="s">
        <v>253</v>
      </c>
      <c r="H3759" s="47" t="s">
        <v>674</v>
      </c>
      <c r="I3759" s="47" t="s">
        <v>783</v>
      </c>
      <c r="J3759" s="533">
        <v>60000082</v>
      </c>
      <c r="K3759" s="14" t="s">
        <v>59</v>
      </c>
      <c r="L3759" s="14" t="s">
        <v>54</v>
      </c>
      <c r="M3759" s="45">
        <v>3759</v>
      </c>
      <c r="N3759" s="45">
        <v>1</v>
      </c>
      <c r="O3759" s="46">
        <v>4002.8399999999997</v>
      </c>
      <c r="Q3759" s="12" t="s">
        <v>376</v>
      </c>
      <c r="T3759" s="59" t="s">
        <v>73</v>
      </c>
      <c r="U3759" s="14">
        <v>0</v>
      </c>
      <c r="V3759" s="59" t="s">
        <v>175</v>
      </c>
      <c r="Y3759" s="46">
        <v>0</v>
      </c>
      <c r="Z3759" s="46">
        <v>0</v>
      </c>
      <c r="AA3759" s="46">
        <v>0</v>
      </c>
      <c r="AB3759" s="46">
        <v>0</v>
      </c>
      <c r="AC3759" s="46">
        <v>0</v>
      </c>
      <c r="AD3759" s="46">
        <v>0</v>
      </c>
      <c r="AE3759" s="46">
        <v>0</v>
      </c>
      <c r="AF3759" s="46">
        <v>0</v>
      </c>
      <c r="AG3759" s="46">
        <v>0</v>
      </c>
      <c r="AH3759" s="46">
        <v>0</v>
      </c>
      <c r="AI3759" s="46">
        <v>7699.12</v>
      </c>
      <c r="AJ3759" s="46">
        <v>3848.06</v>
      </c>
      <c r="AK3759" s="46">
        <v>4002.8399999999997</v>
      </c>
      <c r="AL3759" s="46">
        <v>4002.8399999999997</v>
      </c>
      <c r="AM3759" s="46">
        <v>0</v>
      </c>
    </row>
    <row r="3760" spans="5:39" x14ac:dyDescent="0.2">
      <c r="E3760" s="47">
        <v>376</v>
      </c>
      <c r="F3760" s="47">
        <v>388</v>
      </c>
      <c r="G3760" s="47" t="s">
        <v>253</v>
      </c>
      <c r="H3760" s="47" t="s">
        <v>674</v>
      </c>
      <c r="I3760" s="47" t="s">
        <v>783</v>
      </c>
      <c r="J3760" s="533">
        <v>60000082</v>
      </c>
      <c r="K3760" s="14" t="s">
        <v>59</v>
      </c>
      <c r="L3760" s="14" t="s">
        <v>58</v>
      </c>
      <c r="M3760" s="45">
        <v>3760</v>
      </c>
      <c r="N3760" s="45">
        <v>1</v>
      </c>
      <c r="O3760" s="46">
        <v>282.00000000000045</v>
      </c>
      <c r="Q3760" s="12" t="s">
        <v>376</v>
      </c>
      <c r="T3760" s="59" t="s">
        <v>73</v>
      </c>
      <c r="U3760" s="14">
        <v>0</v>
      </c>
      <c r="V3760" s="59" t="s">
        <v>175</v>
      </c>
      <c r="Y3760" s="46">
        <v>0</v>
      </c>
      <c r="Z3760" s="46">
        <v>0</v>
      </c>
      <c r="AA3760" s="46">
        <v>0</v>
      </c>
      <c r="AB3760" s="46">
        <v>0</v>
      </c>
      <c r="AC3760" s="46">
        <v>0</v>
      </c>
      <c r="AD3760" s="46">
        <v>0</v>
      </c>
      <c r="AE3760" s="46">
        <v>0</v>
      </c>
      <c r="AF3760" s="46">
        <v>0</v>
      </c>
      <c r="AG3760" s="46">
        <v>0</v>
      </c>
      <c r="AH3760" s="46">
        <v>0</v>
      </c>
      <c r="AI3760" s="46">
        <v>0</v>
      </c>
      <c r="AJ3760" s="46">
        <v>281.99999999999955</v>
      </c>
      <c r="AK3760" s="46">
        <v>282.00000000000045</v>
      </c>
      <c r="AL3760" s="46">
        <v>282.00000000000045</v>
      </c>
      <c r="AM3760" s="46">
        <v>0</v>
      </c>
    </row>
    <row r="3761" spans="5:39" x14ac:dyDescent="0.2">
      <c r="E3761" s="47">
        <v>376</v>
      </c>
      <c r="F3761" s="47">
        <v>388</v>
      </c>
      <c r="G3761" s="47" t="s">
        <v>253</v>
      </c>
      <c r="H3761" s="47" t="s">
        <v>674</v>
      </c>
      <c r="I3761" s="47" t="s">
        <v>783</v>
      </c>
      <c r="J3761" s="533">
        <v>60000082</v>
      </c>
      <c r="K3761" s="14" t="s">
        <v>59</v>
      </c>
      <c r="L3761" s="14" t="s">
        <v>31</v>
      </c>
      <c r="M3761" s="45">
        <v>3761</v>
      </c>
      <c r="N3761" s="45">
        <v>1</v>
      </c>
      <c r="O3761" s="48">
        <v>6003.8600000000006</v>
      </c>
      <c r="Q3761" s="12" t="s">
        <v>376</v>
      </c>
      <c r="R3761" s="46">
        <v>5118.8300000000008</v>
      </c>
      <c r="T3761" s="59" t="s">
        <v>73</v>
      </c>
      <c r="U3761" s="14">
        <v>0</v>
      </c>
      <c r="V3761" s="59" t="s">
        <v>175</v>
      </c>
      <c r="X3761" s="46">
        <v>0</v>
      </c>
      <c r="Y3761" s="46">
        <v>0</v>
      </c>
      <c r="Z3761" s="46">
        <v>0</v>
      </c>
      <c r="AA3761" s="46">
        <v>0</v>
      </c>
      <c r="AB3761" s="46">
        <v>0</v>
      </c>
      <c r="AC3761" s="46">
        <v>0</v>
      </c>
      <c r="AD3761" s="46">
        <v>0</v>
      </c>
      <c r="AE3761" s="46">
        <v>0</v>
      </c>
      <c r="AF3761" s="46">
        <v>0</v>
      </c>
      <c r="AG3761" s="46">
        <v>1719.02</v>
      </c>
      <c r="AH3761" s="46">
        <v>1719.02</v>
      </c>
      <c r="AI3761" s="46">
        <v>9418.14</v>
      </c>
      <c r="AJ3761" s="46">
        <v>5849.08</v>
      </c>
      <c r="AK3761" s="46">
        <v>6003.8600000000006</v>
      </c>
      <c r="AL3761" s="46">
        <v>6003.8600000000006</v>
      </c>
      <c r="AM3761" s="46">
        <v>0</v>
      </c>
    </row>
    <row r="3762" spans="5:39" x14ac:dyDescent="0.2">
      <c r="E3762" s="47">
        <v>376</v>
      </c>
      <c r="F3762" s="47">
        <v>388</v>
      </c>
      <c r="G3762" s="47" t="s">
        <v>253</v>
      </c>
      <c r="H3762" s="47" t="s">
        <v>674</v>
      </c>
      <c r="I3762" s="47" t="s">
        <v>783</v>
      </c>
      <c r="J3762" s="533">
        <v>60000082</v>
      </c>
      <c r="K3762" s="14" t="s">
        <v>37</v>
      </c>
      <c r="L3762" s="14" t="s">
        <v>31</v>
      </c>
      <c r="M3762" s="45">
        <v>3762</v>
      </c>
      <c r="N3762" s="45">
        <v>1</v>
      </c>
      <c r="O3762" s="48">
        <v>0</v>
      </c>
      <c r="P3762" s="48"/>
      <c r="Q3762" s="12" t="s">
        <v>376</v>
      </c>
      <c r="R3762" s="46">
        <v>3117.5433333333331</v>
      </c>
      <c r="T3762" s="59" t="s">
        <v>73</v>
      </c>
      <c r="U3762" s="14">
        <v>0</v>
      </c>
      <c r="V3762" s="59" t="s">
        <v>175</v>
      </c>
      <c r="Y3762" s="46">
        <v>0</v>
      </c>
      <c r="Z3762" s="46">
        <v>0</v>
      </c>
      <c r="AA3762" s="46">
        <v>0</v>
      </c>
      <c r="AB3762" s="46">
        <v>0</v>
      </c>
      <c r="AC3762" s="46">
        <v>0</v>
      </c>
      <c r="AD3762" s="46">
        <v>0</v>
      </c>
      <c r="AE3762" s="46">
        <v>0</v>
      </c>
      <c r="AF3762" s="46">
        <v>0</v>
      </c>
      <c r="AG3762" s="46">
        <v>0</v>
      </c>
      <c r="AH3762" s="46">
        <v>0</v>
      </c>
      <c r="AI3762" s="46">
        <v>3438.04</v>
      </c>
      <c r="AJ3762" s="46">
        <v>0</v>
      </c>
      <c r="AK3762" s="46">
        <v>15267.22</v>
      </c>
      <c r="AL3762" s="46">
        <v>0</v>
      </c>
      <c r="AM3762" s="46">
        <v>2401.5439999999999</v>
      </c>
    </row>
    <row r="3763" spans="5:39" x14ac:dyDescent="0.2">
      <c r="E3763" s="47">
        <v>376</v>
      </c>
      <c r="F3763" s="47">
        <v>388</v>
      </c>
      <c r="G3763" s="47" t="s">
        <v>253</v>
      </c>
      <c r="H3763" s="47" t="s">
        <v>674</v>
      </c>
      <c r="I3763" s="47" t="s">
        <v>783</v>
      </c>
      <c r="J3763" s="533">
        <v>60000082</v>
      </c>
      <c r="K3763" s="14" t="s">
        <v>65</v>
      </c>
      <c r="L3763" s="14" t="s">
        <v>31</v>
      </c>
      <c r="M3763" s="45">
        <v>3763</v>
      </c>
      <c r="N3763" s="45">
        <v>1</v>
      </c>
      <c r="O3763" s="52">
        <v>12007.720000000005</v>
      </c>
      <c r="P3763" s="48">
        <v>2401.5439999999999</v>
      </c>
      <c r="Q3763" s="12" t="s">
        <v>376</v>
      </c>
      <c r="R3763" s="46">
        <v>2001.2866666666675</v>
      </c>
      <c r="T3763" s="59" t="s">
        <v>73</v>
      </c>
      <c r="U3763" s="14">
        <v>0</v>
      </c>
      <c r="V3763" s="59" t="s">
        <v>175</v>
      </c>
      <c r="X3763" s="46">
        <v>0</v>
      </c>
      <c r="Y3763" s="46">
        <v>0</v>
      </c>
      <c r="Z3763" s="46">
        <v>0</v>
      </c>
      <c r="AA3763" s="46">
        <v>0</v>
      </c>
      <c r="AB3763" s="46">
        <v>0</v>
      </c>
      <c r="AC3763" s="46">
        <v>0</v>
      </c>
      <c r="AD3763" s="46">
        <v>0</v>
      </c>
      <c r="AE3763" s="46">
        <v>0</v>
      </c>
      <c r="AF3763" s="46">
        <v>0</v>
      </c>
      <c r="AG3763" s="46">
        <v>0</v>
      </c>
      <c r="AH3763" s="46">
        <v>0</v>
      </c>
      <c r="AI3763" s="46">
        <v>0</v>
      </c>
      <c r="AJ3763" s="46">
        <v>0</v>
      </c>
      <c r="AK3763" s="46">
        <v>6003.8600000000042</v>
      </c>
      <c r="AL3763" s="46">
        <v>6003.8600000000006</v>
      </c>
      <c r="AM3763" s="46">
        <v>0</v>
      </c>
    </row>
    <row r="3764" spans="5:39" x14ac:dyDescent="0.2">
      <c r="E3764" s="47">
        <v>376</v>
      </c>
      <c r="F3764" s="47">
        <v>388</v>
      </c>
      <c r="G3764" s="47" t="s">
        <v>253</v>
      </c>
      <c r="H3764" s="47" t="s">
        <v>674</v>
      </c>
      <c r="I3764" s="47" t="s">
        <v>783</v>
      </c>
      <c r="J3764" s="533">
        <v>60000082</v>
      </c>
      <c r="K3764" s="14" t="s">
        <v>64</v>
      </c>
      <c r="L3764" s="14" t="s">
        <v>57</v>
      </c>
      <c r="M3764" s="45">
        <v>3764</v>
      </c>
      <c r="N3764" s="45">
        <v>1</v>
      </c>
      <c r="O3764" s="46">
        <v>1719.02</v>
      </c>
      <c r="Q3764" s="12" t="s">
        <v>376</v>
      </c>
      <c r="T3764" s="59" t="s">
        <v>73</v>
      </c>
      <c r="U3764" s="14">
        <v>0</v>
      </c>
      <c r="V3764" s="59" t="s">
        <v>175</v>
      </c>
      <c r="X3764" s="46">
        <v>0</v>
      </c>
      <c r="Y3764" s="46">
        <v>0</v>
      </c>
      <c r="Z3764" s="46">
        <v>0</v>
      </c>
      <c r="AA3764" s="46">
        <v>0</v>
      </c>
      <c r="AB3764" s="46">
        <v>0</v>
      </c>
      <c r="AC3764" s="46">
        <v>0</v>
      </c>
      <c r="AD3764" s="46">
        <v>0</v>
      </c>
      <c r="AE3764" s="46">
        <v>0</v>
      </c>
      <c r="AF3764" s="46">
        <v>0</v>
      </c>
      <c r="AG3764" s="46">
        <v>1719.02</v>
      </c>
      <c r="AH3764" s="46">
        <v>3438.04</v>
      </c>
      <c r="AI3764" s="46">
        <v>1719.0199999999995</v>
      </c>
      <c r="AJ3764" s="46">
        <v>3438.0399999999995</v>
      </c>
      <c r="AK3764" s="46">
        <v>0</v>
      </c>
      <c r="AL3764" s="46">
        <v>1719.02</v>
      </c>
      <c r="AM3764" s="46">
        <v>0</v>
      </c>
    </row>
    <row r="3765" spans="5:39" x14ac:dyDescent="0.2">
      <c r="E3765" s="47">
        <v>376</v>
      </c>
      <c r="F3765" s="47">
        <v>388</v>
      </c>
      <c r="G3765" s="47" t="s">
        <v>253</v>
      </c>
      <c r="H3765" s="47" t="s">
        <v>674</v>
      </c>
      <c r="I3765" s="47" t="s">
        <v>783</v>
      </c>
      <c r="J3765" s="533">
        <v>60000082</v>
      </c>
      <c r="K3765" s="14" t="s">
        <v>64</v>
      </c>
      <c r="L3765" s="14" t="s">
        <v>54</v>
      </c>
      <c r="M3765" s="45">
        <v>3765</v>
      </c>
      <c r="N3765" s="45">
        <v>1</v>
      </c>
      <c r="O3765" s="46">
        <v>9442.7000000000007</v>
      </c>
      <c r="Q3765" s="12" t="s">
        <v>376</v>
      </c>
      <c r="T3765" s="59" t="s">
        <v>73</v>
      </c>
      <c r="U3765" s="14">
        <v>0</v>
      </c>
      <c r="V3765" s="59" t="s">
        <v>175</v>
      </c>
      <c r="X3765" s="46">
        <v>0</v>
      </c>
      <c r="Y3765" s="46">
        <v>0</v>
      </c>
      <c r="Z3765" s="46">
        <v>0</v>
      </c>
      <c r="AA3765" s="46">
        <v>0</v>
      </c>
      <c r="AB3765" s="46">
        <v>0</v>
      </c>
      <c r="AC3765" s="46">
        <v>0</v>
      </c>
      <c r="AD3765" s="46">
        <v>0</v>
      </c>
      <c r="AE3765" s="46">
        <v>0</v>
      </c>
      <c r="AF3765" s="46">
        <v>0</v>
      </c>
      <c r="AG3765" s="46">
        <v>0</v>
      </c>
      <c r="AH3765" s="46">
        <v>0</v>
      </c>
      <c r="AI3765" s="46">
        <v>7699.12</v>
      </c>
      <c r="AJ3765" s="46">
        <v>11547.18</v>
      </c>
      <c r="AK3765" s="46">
        <v>5439.8600000000006</v>
      </c>
      <c r="AL3765" s="46">
        <v>9442.7000000000007</v>
      </c>
      <c r="AM3765" s="46">
        <v>8760.1760000000013</v>
      </c>
    </row>
    <row r="3766" spans="5:39" x14ac:dyDescent="0.2">
      <c r="E3766" s="47">
        <v>376</v>
      </c>
      <c r="F3766" s="47">
        <v>388</v>
      </c>
      <c r="G3766" s="47" t="s">
        <v>253</v>
      </c>
      <c r="H3766" s="47" t="s">
        <v>674</v>
      </c>
      <c r="I3766" s="47" t="s">
        <v>783</v>
      </c>
      <c r="J3766" s="533">
        <v>60000082</v>
      </c>
      <c r="K3766" s="14" t="s">
        <v>64</v>
      </c>
      <c r="L3766" s="14" t="s">
        <v>58</v>
      </c>
      <c r="M3766" s="45">
        <v>3766</v>
      </c>
      <c r="N3766" s="45">
        <v>1</v>
      </c>
      <c r="O3766" s="46">
        <v>846.00000000000364</v>
      </c>
      <c r="Q3766" s="12" t="s">
        <v>376</v>
      </c>
      <c r="T3766" s="59" t="s">
        <v>73</v>
      </c>
      <c r="U3766" s="14">
        <v>0</v>
      </c>
      <c r="V3766" s="59" t="s">
        <v>175</v>
      </c>
      <c r="X3766" s="46">
        <v>0</v>
      </c>
      <c r="Y3766" s="46">
        <v>0</v>
      </c>
      <c r="Z3766" s="46">
        <v>0</v>
      </c>
      <c r="AA3766" s="46">
        <v>0</v>
      </c>
      <c r="AB3766" s="46">
        <v>0</v>
      </c>
      <c r="AC3766" s="46">
        <v>0</v>
      </c>
      <c r="AD3766" s="46">
        <v>0</v>
      </c>
      <c r="AE3766" s="46">
        <v>0</v>
      </c>
      <c r="AF3766" s="46">
        <v>0</v>
      </c>
      <c r="AG3766" s="46">
        <v>0</v>
      </c>
      <c r="AH3766" s="46">
        <v>0</v>
      </c>
      <c r="AI3766" s="46">
        <v>0</v>
      </c>
      <c r="AJ3766" s="46">
        <v>282.00000000000182</v>
      </c>
      <c r="AK3766" s="46">
        <v>564.00000000000364</v>
      </c>
      <c r="AL3766" s="46">
        <v>846.00000000000364</v>
      </c>
      <c r="AM3766" s="46">
        <v>846.00000000000546</v>
      </c>
    </row>
    <row r="3767" spans="5:39" x14ac:dyDescent="0.2">
      <c r="E3767" s="47">
        <v>376</v>
      </c>
      <c r="F3767" s="47">
        <v>388</v>
      </c>
      <c r="G3767" s="47" t="s">
        <v>253</v>
      </c>
      <c r="H3767" s="47" t="s">
        <v>674</v>
      </c>
      <c r="I3767" s="47" t="s">
        <v>783</v>
      </c>
      <c r="J3767" s="533">
        <v>60000082</v>
      </c>
      <c r="K3767" s="14" t="s">
        <v>67</v>
      </c>
      <c r="L3767" s="14" t="s">
        <v>67</v>
      </c>
      <c r="M3767" s="45">
        <v>3767</v>
      </c>
      <c r="N3767" s="45">
        <v>1</v>
      </c>
      <c r="O3767" s="53">
        <v>14</v>
      </c>
      <c r="P3767" s="54">
        <v>4</v>
      </c>
      <c r="Q3767" s="55" t="s">
        <v>376</v>
      </c>
      <c r="R3767" s="56">
        <v>2.3457938630507367</v>
      </c>
      <c r="S3767" s="57" t="s">
        <v>370</v>
      </c>
      <c r="T3767" s="60" t="s">
        <v>73</v>
      </c>
      <c r="U3767" s="14">
        <v>0</v>
      </c>
      <c r="V3767" s="60" t="s">
        <v>175</v>
      </c>
      <c r="Y3767" s="46">
        <v>14</v>
      </c>
      <c r="Z3767" s="46">
        <v>14</v>
      </c>
      <c r="AA3767" s="46">
        <v>14</v>
      </c>
      <c r="AB3767" s="46">
        <v>14</v>
      </c>
      <c r="AC3767" s="46">
        <v>14</v>
      </c>
      <c r="AD3767" s="46">
        <v>14</v>
      </c>
      <c r="AE3767" s="46">
        <v>14</v>
      </c>
      <c r="AF3767" s="46">
        <v>14</v>
      </c>
      <c r="AG3767" s="46">
        <v>14</v>
      </c>
      <c r="AH3767" s="46">
        <v>14</v>
      </c>
      <c r="AI3767" s="46">
        <v>14</v>
      </c>
      <c r="AJ3767" s="46">
        <v>14</v>
      </c>
      <c r="AK3767" s="46">
        <v>14</v>
      </c>
      <c r="AL3767" s="46">
        <v>14</v>
      </c>
      <c r="AM3767" s="46">
        <v>14</v>
      </c>
    </row>
    <row r="3768" spans="5:39" x14ac:dyDescent="0.2">
      <c r="E3768" s="14">
        <v>377</v>
      </c>
      <c r="F3768" s="14">
        <v>389</v>
      </c>
      <c r="G3768" s="14" t="s">
        <v>253</v>
      </c>
      <c r="H3768" s="14" t="s">
        <v>676</v>
      </c>
      <c r="I3768" s="14" t="s">
        <v>784</v>
      </c>
      <c r="J3768" s="531">
        <v>60000083</v>
      </c>
      <c r="K3768" s="14" t="s">
        <v>59</v>
      </c>
      <c r="L3768" s="14" t="s">
        <v>57</v>
      </c>
      <c r="M3768" s="45">
        <v>3768</v>
      </c>
      <c r="N3768" s="45">
        <v>1</v>
      </c>
      <c r="O3768" s="46">
        <v>1729.23</v>
      </c>
      <c r="Q3768" s="12">
        <v>0</v>
      </c>
      <c r="T3768" s="59">
        <v>0</v>
      </c>
      <c r="U3768" s="14">
        <v>0</v>
      </c>
      <c r="V3768" s="59" t="s">
        <v>175</v>
      </c>
      <c r="Y3768" s="46">
        <v>0</v>
      </c>
      <c r="Z3768" s="46">
        <v>0</v>
      </c>
      <c r="AA3768" s="46">
        <v>0</v>
      </c>
      <c r="AB3768" s="46">
        <v>0</v>
      </c>
      <c r="AC3768" s="46">
        <v>0</v>
      </c>
      <c r="AD3768" s="46">
        <v>0</v>
      </c>
      <c r="AE3768" s="46">
        <v>0</v>
      </c>
      <c r="AF3768" s="46">
        <v>0</v>
      </c>
      <c r="AG3768" s="46">
        <v>1729.23</v>
      </c>
      <c r="AH3768" s="46">
        <v>1729.23</v>
      </c>
      <c r="AI3768" s="46">
        <v>1729.23</v>
      </c>
      <c r="AJ3768" s="46">
        <v>1729.23</v>
      </c>
      <c r="AK3768" s="46">
        <v>1729.23</v>
      </c>
      <c r="AL3768" s="46">
        <v>1729.23</v>
      </c>
      <c r="AM3768" s="46">
        <v>0</v>
      </c>
    </row>
    <row r="3769" spans="5:39" x14ac:dyDescent="0.2">
      <c r="E3769" s="47">
        <v>377</v>
      </c>
      <c r="F3769" s="47">
        <v>389</v>
      </c>
      <c r="G3769" s="47" t="s">
        <v>253</v>
      </c>
      <c r="H3769" s="47" t="s">
        <v>676</v>
      </c>
      <c r="I3769" s="47" t="s">
        <v>784</v>
      </c>
      <c r="J3769" s="533">
        <v>60000083</v>
      </c>
      <c r="K3769" s="14" t="s">
        <v>59</v>
      </c>
      <c r="L3769" s="14" t="s">
        <v>54</v>
      </c>
      <c r="M3769" s="45">
        <v>3769</v>
      </c>
      <c r="N3769" s="45">
        <v>1</v>
      </c>
      <c r="O3769" s="46">
        <v>3349.5399999999995</v>
      </c>
      <c r="Q3769" s="12">
        <v>0</v>
      </c>
      <c r="T3769" s="59">
        <v>0</v>
      </c>
      <c r="U3769" s="14">
        <v>0</v>
      </c>
      <c r="V3769" s="59" t="s">
        <v>175</v>
      </c>
      <c r="Y3769" s="46">
        <v>0</v>
      </c>
      <c r="Z3769" s="46">
        <v>0</v>
      </c>
      <c r="AA3769" s="46">
        <v>0</v>
      </c>
      <c r="AB3769" s="46">
        <v>0</v>
      </c>
      <c r="AC3769" s="46">
        <v>0</v>
      </c>
      <c r="AD3769" s="46">
        <v>0</v>
      </c>
      <c r="AE3769" s="46">
        <v>0</v>
      </c>
      <c r="AF3769" s="46">
        <v>0</v>
      </c>
      <c r="AG3769" s="46">
        <v>0</v>
      </c>
      <c r="AH3769" s="46">
        <v>0</v>
      </c>
      <c r="AI3769" s="46">
        <v>4658.34</v>
      </c>
      <c r="AJ3769" s="46">
        <v>-1622.0700000000002</v>
      </c>
      <c r="AK3769" s="46">
        <v>2337.38</v>
      </c>
      <c r="AL3769" s="46">
        <v>3349.5399999999995</v>
      </c>
      <c r="AM3769" s="46">
        <v>0</v>
      </c>
    </row>
    <row r="3770" spans="5:39" x14ac:dyDescent="0.2">
      <c r="E3770" s="47">
        <v>377</v>
      </c>
      <c r="F3770" s="47">
        <v>389</v>
      </c>
      <c r="G3770" s="47" t="s">
        <v>253</v>
      </c>
      <c r="H3770" s="47" t="s">
        <v>676</v>
      </c>
      <c r="I3770" s="47" t="s">
        <v>784</v>
      </c>
      <c r="J3770" s="533">
        <v>60000083</v>
      </c>
      <c r="K3770" s="14" t="s">
        <v>59</v>
      </c>
      <c r="L3770" s="14" t="s">
        <v>58</v>
      </c>
      <c r="M3770" s="45">
        <v>3770</v>
      </c>
      <c r="N3770" s="45">
        <v>1</v>
      </c>
      <c r="O3770" s="46">
        <v>282.00000000000091</v>
      </c>
      <c r="Q3770" s="12">
        <v>0</v>
      </c>
      <c r="T3770" s="59">
        <v>0</v>
      </c>
      <c r="U3770" s="14">
        <v>0</v>
      </c>
      <c r="V3770" s="59" t="s">
        <v>175</v>
      </c>
      <c r="Y3770" s="46">
        <v>0</v>
      </c>
      <c r="Z3770" s="46">
        <v>0</v>
      </c>
      <c r="AA3770" s="46">
        <v>0</v>
      </c>
      <c r="AB3770" s="46">
        <v>0</v>
      </c>
      <c r="AC3770" s="46">
        <v>0</v>
      </c>
      <c r="AD3770" s="46">
        <v>0</v>
      </c>
      <c r="AE3770" s="46">
        <v>0</v>
      </c>
      <c r="AF3770" s="46">
        <v>0</v>
      </c>
      <c r="AG3770" s="46">
        <v>0</v>
      </c>
      <c r="AH3770" s="46">
        <v>0</v>
      </c>
      <c r="AI3770" s="46">
        <v>0</v>
      </c>
      <c r="AJ3770" s="46">
        <v>282.00000000000023</v>
      </c>
      <c r="AK3770" s="46">
        <v>281.99999999999955</v>
      </c>
      <c r="AL3770" s="46">
        <v>282.00000000000091</v>
      </c>
      <c r="AM3770" s="46">
        <v>0</v>
      </c>
    </row>
    <row r="3771" spans="5:39" x14ac:dyDescent="0.2">
      <c r="E3771" s="47">
        <v>377</v>
      </c>
      <c r="F3771" s="47">
        <v>389</v>
      </c>
      <c r="G3771" s="47" t="s">
        <v>253</v>
      </c>
      <c r="H3771" s="47" t="s">
        <v>676</v>
      </c>
      <c r="I3771" s="47" t="s">
        <v>784</v>
      </c>
      <c r="J3771" s="533">
        <v>60000083</v>
      </c>
      <c r="K3771" s="14" t="s">
        <v>59</v>
      </c>
      <c r="L3771" s="14" t="s">
        <v>31</v>
      </c>
      <c r="M3771" s="45">
        <v>3771</v>
      </c>
      <c r="N3771" s="45">
        <v>1</v>
      </c>
      <c r="O3771" s="48">
        <v>5360.77</v>
      </c>
      <c r="Q3771" s="12">
        <v>0</v>
      </c>
      <c r="R3771" s="46">
        <v>3324.0949999999998</v>
      </c>
      <c r="T3771" s="59">
        <v>0</v>
      </c>
      <c r="U3771" s="14">
        <v>0</v>
      </c>
      <c r="V3771" s="59" t="s">
        <v>175</v>
      </c>
      <c r="X3771" s="46">
        <v>0</v>
      </c>
      <c r="Y3771" s="46">
        <v>0</v>
      </c>
      <c r="Z3771" s="46">
        <v>0</v>
      </c>
      <c r="AA3771" s="46">
        <v>0</v>
      </c>
      <c r="AB3771" s="46">
        <v>0</v>
      </c>
      <c r="AC3771" s="46">
        <v>0</v>
      </c>
      <c r="AD3771" s="46">
        <v>0</v>
      </c>
      <c r="AE3771" s="46">
        <v>0</v>
      </c>
      <c r="AF3771" s="46">
        <v>0</v>
      </c>
      <c r="AG3771" s="46">
        <v>1729.23</v>
      </c>
      <c r="AH3771" s="46">
        <v>1729.23</v>
      </c>
      <c r="AI3771" s="46">
        <v>6387.57</v>
      </c>
      <c r="AJ3771" s="46">
        <v>389.16000000000008</v>
      </c>
      <c r="AK3771" s="46">
        <v>4348.6099999999997</v>
      </c>
      <c r="AL3771" s="46">
        <v>5360.77</v>
      </c>
      <c r="AM3771" s="46">
        <v>0</v>
      </c>
    </row>
    <row r="3772" spans="5:39" x14ac:dyDescent="0.2">
      <c r="E3772" s="47">
        <v>377</v>
      </c>
      <c r="F3772" s="47">
        <v>389</v>
      </c>
      <c r="G3772" s="47" t="s">
        <v>253</v>
      </c>
      <c r="H3772" s="47" t="s">
        <v>676</v>
      </c>
      <c r="I3772" s="47" t="s">
        <v>784</v>
      </c>
      <c r="J3772" s="533">
        <v>60000083</v>
      </c>
      <c r="K3772" s="14" t="s">
        <v>37</v>
      </c>
      <c r="L3772" s="14" t="s">
        <v>31</v>
      </c>
      <c r="M3772" s="45">
        <v>3772</v>
      </c>
      <c r="N3772" s="45">
        <v>1</v>
      </c>
      <c r="O3772" s="48">
        <v>4737.7700000000004</v>
      </c>
      <c r="P3772" s="48"/>
      <c r="Q3772" s="12">
        <v>0</v>
      </c>
      <c r="R3772" s="46">
        <v>2430.6333333333337</v>
      </c>
      <c r="T3772" s="59">
        <v>0</v>
      </c>
      <c r="U3772" s="14">
        <v>0</v>
      </c>
      <c r="V3772" s="59" t="s">
        <v>175</v>
      </c>
      <c r="Y3772" s="46">
        <v>0</v>
      </c>
      <c r="Z3772" s="46">
        <v>0</v>
      </c>
      <c r="AA3772" s="46">
        <v>0</v>
      </c>
      <c r="AB3772" s="46">
        <v>0</v>
      </c>
      <c r="AC3772" s="46">
        <v>0</v>
      </c>
      <c r="AD3772" s="46">
        <v>0</v>
      </c>
      <c r="AE3772" s="46">
        <v>0</v>
      </c>
      <c r="AF3772" s="46">
        <v>0</v>
      </c>
      <c r="AG3772" s="46">
        <v>0</v>
      </c>
      <c r="AH3772" s="46">
        <v>0</v>
      </c>
      <c r="AI3772" s="46">
        <v>6916.92</v>
      </c>
      <c r="AJ3772" s="46">
        <v>2929.11</v>
      </c>
      <c r="AK3772" s="46">
        <v>0</v>
      </c>
      <c r="AL3772" s="46">
        <v>4737.7700000000004</v>
      </c>
      <c r="AM3772" s="46">
        <v>2144.3080000000004</v>
      </c>
    </row>
    <row r="3773" spans="5:39" x14ac:dyDescent="0.2">
      <c r="E3773" s="47">
        <v>377</v>
      </c>
      <c r="F3773" s="47">
        <v>389</v>
      </c>
      <c r="G3773" s="47" t="s">
        <v>253</v>
      </c>
      <c r="H3773" s="47" t="s">
        <v>676</v>
      </c>
      <c r="I3773" s="47" t="s">
        <v>784</v>
      </c>
      <c r="J3773" s="533">
        <v>60000083</v>
      </c>
      <c r="K3773" s="14" t="s">
        <v>65</v>
      </c>
      <c r="L3773" s="14" t="s">
        <v>31</v>
      </c>
      <c r="M3773" s="45">
        <v>3773</v>
      </c>
      <c r="N3773" s="45">
        <v>1</v>
      </c>
      <c r="O3773" s="52">
        <v>5360.7699999999986</v>
      </c>
      <c r="P3773" s="48">
        <v>2144.3080000000004</v>
      </c>
      <c r="Q3773" s="12">
        <v>0</v>
      </c>
      <c r="R3773" s="46">
        <v>893.46166666666647</v>
      </c>
      <c r="T3773" s="59">
        <v>0</v>
      </c>
      <c r="U3773" s="14">
        <v>0</v>
      </c>
      <c r="V3773" s="59" t="s">
        <v>175</v>
      </c>
      <c r="X3773" s="46">
        <v>0</v>
      </c>
      <c r="Y3773" s="46">
        <v>0</v>
      </c>
      <c r="Z3773" s="46">
        <v>0</v>
      </c>
      <c r="AA3773" s="46">
        <v>0</v>
      </c>
      <c r="AB3773" s="46">
        <v>0</v>
      </c>
      <c r="AC3773" s="46">
        <v>0</v>
      </c>
      <c r="AD3773" s="46">
        <v>0</v>
      </c>
      <c r="AE3773" s="46">
        <v>0</v>
      </c>
      <c r="AF3773" s="46">
        <v>0</v>
      </c>
      <c r="AG3773" s="46">
        <v>0</v>
      </c>
      <c r="AH3773" s="46">
        <v>0</v>
      </c>
      <c r="AI3773" s="46">
        <v>0</v>
      </c>
      <c r="AJ3773" s="46">
        <v>0</v>
      </c>
      <c r="AK3773" s="46">
        <v>0</v>
      </c>
      <c r="AL3773" s="46">
        <v>5360.7699999999986</v>
      </c>
      <c r="AM3773" s="46">
        <v>0</v>
      </c>
    </row>
    <row r="3774" spans="5:39" x14ac:dyDescent="0.2">
      <c r="E3774" s="47">
        <v>377</v>
      </c>
      <c r="F3774" s="47">
        <v>389</v>
      </c>
      <c r="G3774" s="47" t="s">
        <v>253</v>
      </c>
      <c r="H3774" s="47" t="s">
        <v>676</v>
      </c>
      <c r="I3774" s="47" t="s">
        <v>784</v>
      </c>
      <c r="J3774" s="533">
        <v>60000083</v>
      </c>
      <c r="K3774" s="14" t="s">
        <v>64</v>
      </c>
      <c r="L3774" s="14" t="s">
        <v>57</v>
      </c>
      <c r="M3774" s="45">
        <v>3774</v>
      </c>
      <c r="N3774" s="45">
        <v>1</v>
      </c>
      <c r="O3774" s="46">
        <v>0</v>
      </c>
      <c r="Q3774" s="12">
        <v>0</v>
      </c>
      <c r="T3774" s="59">
        <v>0</v>
      </c>
      <c r="U3774" s="14">
        <v>0</v>
      </c>
      <c r="V3774" s="59" t="s">
        <v>175</v>
      </c>
      <c r="X3774" s="46">
        <v>0</v>
      </c>
      <c r="Y3774" s="46">
        <v>0</v>
      </c>
      <c r="Z3774" s="46">
        <v>0</v>
      </c>
      <c r="AA3774" s="46">
        <v>0</v>
      </c>
      <c r="AB3774" s="46">
        <v>0</v>
      </c>
      <c r="AC3774" s="46">
        <v>0</v>
      </c>
      <c r="AD3774" s="46">
        <v>0</v>
      </c>
      <c r="AE3774" s="46">
        <v>0</v>
      </c>
      <c r="AF3774" s="46">
        <v>0</v>
      </c>
      <c r="AG3774" s="46">
        <v>1729.23</v>
      </c>
      <c r="AH3774" s="46">
        <v>3458.46</v>
      </c>
      <c r="AI3774" s="46">
        <v>0</v>
      </c>
      <c r="AJ3774" s="46">
        <v>0</v>
      </c>
      <c r="AK3774" s="46">
        <v>1729.23</v>
      </c>
      <c r="AL3774" s="46">
        <v>0</v>
      </c>
      <c r="AM3774" s="46">
        <v>0</v>
      </c>
    </row>
    <row r="3775" spans="5:39" x14ac:dyDescent="0.2">
      <c r="E3775" s="47">
        <v>377</v>
      </c>
      <c r="F3775" s="47">
        <v>389</v>
      </c>
      <c r="G3775" s="47" t="s">
        <v>253</v>
      </c>
      <c r="H3775" s="47" t="s">
        <v>676</v>
      </c>
      <c r="I3775" s="47" t="s">
        <v>784</v>
      </c>
      <c r="J3775" s="533">
        <v>60000083</v>
      </c>
      <c r="K3775" s="14" t="s">
        <v>64</v>
      </c>
      <c r="L3775" s="14" t="s">
        <v>54</v>
      </c>
      <c r="M3775" s="45">
        <v>3775</v>
      </c>
      <c r="N3775" s="45">
        <v>1</v>
      </c>
      <c r="O3775" s="46">
        <v>4514.7699999999995</v>
      </c>
      <c r="Q3775" s="12">
        <v>0</v>
      </c>
      <c r="T3775" s="59">
        <v>0</v>
      </c>
      <c r="U3775" s="14">
        <v>0</v>
      </c>
      <c r="V3775" s="59" t="s">
        <v>175</v>
      </c>
      <c r="X3775" s="46">
        <v>0</v>
      </c>
      <c r="Y3775" s="46">
        <v>0</v>
      </c>
      <c r="Z3775" s="46">
        <v>0</v>
      </c>
      <c r="AA3775" s="46">
        <v>0</v>
      </c>
      <c r="AB3775" s="46">
        <v>0</v>
      </c>
      <c r="AC3775" s="46">
        <v>0</v>
      </c>
      <c r="AD3775" s="46">
        <v>0</v>
      </c>
      <c r="AE3775" s="46">
        <v>0</v>
      </c>
      <c r="AF3775" s="46">
        <v>0</v>
      </c>
      <c r="AG3775" s="46">
        <v>0</v>
      </c>
      <c r="AH3775" s="46">
        <v>0</v>
      </c>
      <c r="AI3775" s="46">
        <v>2929.1100000000006</v>
      </c>
      <c r="AJ3775" s="46">
        <v>107.16000000000031</v>
      </c>
      <c r="AK3775" s="46">
        <v>2444.5400000000004</v>
      </c>
      <c r="AL3775" s="46">
        <v>4514.7699999999995</v>
      </c>
      <c r="AM3775" s="46">
        <v>2370.4619999999991</v>
      </c>
    </row>
    <row r="3776" spans="5:39" x14ac:dyDescent="0.2">
      <c r="E3776" s="47">
        <v>377</v>
      </c>
      <c r="F3776" s="47">
        <v>389</v>
      </c>
      <c r="G3776" s="47" t="s">
        <v>253</v>
      </c>
      <c r="H3776" s="47" t="s">
        <v>676</v>
      </c>
      <c r="I3776" s="47" t="s">
        <v>784</v>
      </c>
      <c r="J3776" s="533">
        <v>60000083</v>
      </c>
      <c r="K3776" s="14" t="s">
        <v>64</v>
      </c>
      <c r="L3776" s="14" t="s">
        <v>58</v>
      </c>
      <c r="M3776" s="45">
        <v>3776</v>
      </c>
      <c r="N3776" s="45">
        <v>1</v>
      </c>
      <c r="O3776" s="46">
        <v>845.99999999999909</v>
      </c>
      <c r="Q3776" s="12">
        <v>0</v>
      </c>
      <c r="T3776" s="59">
        <v>0</v>
      </c>
      <c r="U3776" s="14">
        <v>0</v>
      </c>
      <c r="V3776" s="59" t="s">
        <v>175</v>
      </c>
      <c r="X3776" s="46">
        <v>0</v>
      </c>
      <c r="Y3776" s="46">
        <v>0</v>
      </c>
      <c r="Z3776" s="46">
        <v>0</v>
      </c>
      <c r="AA3776" s="46">
        <v>0</v>
      </c>
      <c r="AB3776" s="46">
        <v>0</v>
      </c>
      <c r="AC3776" s="46">
        <v>0</v>
      </c>
      <c r="AD3776" s="46">
        <v>0</v>
      </c>
      <c r="AE3776" s="46">
        <v>0</v>
      </c>
      <c r="AF3776" s="46">
        <v>0</v>
      </c>
      <c r="AG3776" s="46">
        <v>0</v>
      </c>
      <c r="AH3776" s="46">
        <v>0</v>
      </c>
      <c r="AI3776" s="46">
        <v>0</v>
      </c>
      <c r="AJ3776" s="46">
        <v>281.99999999999773</v>
      </c>
      <c r="AK3776" s="46">
        <v>563.99999999999818</v>
      </c>
      <c r="AL3776" s="46">
        <v>845.99999999999909</v>
      </c>
      <c r="AM3776" s="46">
        <v>846.00000000000045</v>
      </c>
    </row>
    <row r="3777" spans="5:39" x14ac:dyDescent="0.2">
      <c r="E3777" s="47">
        <v>377</v>
      </c>
      <c r="F3777" s="47">
        <v>389</v>
      </c>
      <c r="G3777" s="47" t="s">
        <v>253</v>
      </c>
      <c r="H3777" s="47" t="s">
        <v>676</v>
      </c>
      <c r="I3777" s="47" t="s">
        <v>784</v>
      </c>
      <c r="J3777" s="533">
        <v>60000083</v>
      </c>
      <c r="K3777" s="14" t="s">
        <v>67</v>
      </c>
      <c r="L3777" s="14" t="s">
        <v>67</v>
      </c>
      <c r="M3777" s="45">
        <v>3777</v>
      </c>
      <c r="N3777" s="45">
        <v>1</v>
      </c>
      <c r="O3777" s="53">
        <v>0</v>
      </c>
      <c r="P3777" s="54">
        <v>0</v>
      </c>
      <c r="Q3777" s="55">
        <v>0</v>
      </c>
      <c r="R3777" s="56">
        <v>0</v>
      </c>
      <c r="S3777" s="57">
        <v>0</v>
      </c>
      <c r="T3777" s="60">
        <v>0</v>
      </c>
      <c r="U3777" s="14">
        <v>0</v>
      </c>
      <c r="V3777" s="60" t="s">
        <v>175</v>
      </c>
      <c r="Y3777" s="46">
        <v>0</v>
      </c>
      <c r="Z3777" s="46">
        <v>0</v>
      </c>
      <c r="AA3777" s="46">
        <v>0</v>
      </c>
      <c r="AB3777" s="46">
        <v>0</v>
      </c>
      <c r="AC3777" s="46">
        <v>0</v>
      </c>
      <c r="AD3777" s="46">
        <v>0</v>
      </c>
      <c r="AE3777" s="46">
        <v>0</v>
      </c>
      <c r="AF3777" s="46">
        <v>0</v>
      </c>
      <c r="AG3777" s="46">
        <v>0</v>
      </c>
      <c r="AH3777" s="46">
        <v>0</v>
      </c>
      <c r="AI3777" s="46">
        <v>0</v>
      </c>
      <c r="AJ3777" s="46">
        <v>0</v>
      </c>
      <c r="AK3777" s="46">
        <v>0</v>
      </c>
      <c r="AL3777" s="46">
        <v>0</v>
      </c>
      <c r="AM3777" s="46">
        <v>0</v>
      </c>
    </row>
    <row r="3778" spans="5:39" x14ac:dyDescent="0.2">
      <c r="E3778" s="14">
        <v>378</v>
      </c>
      <c r="F3778" s="14">
        <v>390</v>
      </c>
      <c r="G3778" s="14" t="s">
        <v>253</v>
      </c>
      <c r="H3778" s="14" t="s">
        <v>329</v>
      </c>
      <c r="I3778" s="14" t="s">
        <v>785</v>
      </c>
      <c r="J3778" s="531">
        <v>60000084</v>
      </c>
      <c r="K3778" s="14" t="s">
        <v>59</v>
      </c>
      <c r="L3778" s="14" t="s">
        <v>57</v>
      </c>
      <c r="M3778" s="45">
        <v>3778</v>
      </c>
      <c r="N3778" s="45">
        <v>1</v>
      </c>
      <c r="O3778" s="46">
        <v>1681.58</v>
      </c>
      <c r="Q3778" s="12" t="s">
        <v>369</v>
      </c>
      <c r="T3778" s="59" t="s">
        <v>78</v>
      </c>
      <c r="U3778" s="14">
        <v>0</v>
      </c>
      <c r="V3778" s="59" t="s">
        <v>174</v>
      </c>
      <c r="Y3778" s="46">
        <v>0</v>
      </c>
      <c r="Z3778" s="46">
        <v>0</v>
      </c>
      <c r="AA3778" s="46">
        <v>0</v>
      </c>
      <c r="AB3778" s="46">
        <v>0</v>
      </c>
      <c r="AC3778" s="46">
        <v>0</v>
      </c>
      <c r="AD3778" s="46">
        <v>0</v>
      </c>
      <c r="AE3778" s="46">
        <v>0</v>
      </c>
      <c r="AF3778" s="46">
        <v>0</v>
      </c>
      <c r="AG3778" s="46">
        <v>1681.58</v>
      </c>
      <c r="AH3778" s="46">
        <v>1681.58</v>
      </c>
      <c r="AI3778" s="46">
        <v>1681.58</v>
      </c>
      <c r="AJ3778" s="46">
        <v>1681.58</v>
      </c>
      <c r="AK3778" s="46">
        <v>1681.58</v>
      </c>
      <c r="AL3778" s="46">
        <v>1681.58</v>
      </c>
      <c r="AM3778" s="46">
        <v>0</v>
      </c>
    </row>
    <row r="3779" spans="5:39" x14ac:dyDescent="0.2">
      <c r="E3779" s="47">
        <v>378</v>
      </c>
      <c r="F3779" s="47">
        <v>390</v>
      </c>
      <c r="G3779" s="47" t="s">
        <v>253</v>
      </c>
      <c r="H3779" s="47" t="s">
        <v>329</v>
      </c>
      <c r="I3779" s="47" t="s">
        <v>785</v>
      </c>
      <c r="J3779" s="533">
        <v>60000084</v>
      </c>
      <c r="K3779" s="14" t="s">
        <v>59</v>
      </c>
      <c r="L3779" s="14" t="s">
        <v>54</v>
      </c>
      <c r="M3779" s="45">
        <v>3779</v>
      </c>
      <c r="N3779" s="45">
        <v>1</v>
      </c>
      <c r="O3779" s="46">
        <v>3943.9199999999996</v>
      </c>
      <c r="Q3779" s="12" t="s">
        <v>369</v>
      </c>
      <c r="T3779" s="59" t="s">
        <v>78</v>
      </c>
      <c r="U3779" s="14">
        <v>0</v>
      </c>
      <c r="V3779" s="59" t="s">
        <v>174</v>
      </c>
      <c r="Y3779" s="46">
        <v>0</v>
      </c>
      <c r="Z3779" s="46">
        <v>0</v>
      </c>
      <c r="AA3779" s="46">
        <v>0</v>
      </c>
      <c r="AB3779" s="46">
        <v>0</v>
      </c>
      <c r="AC3779" s="46">
        <v>0</v>
      </c>
      <c r="AD3779" s="46">
        <v>0</v>
      </c>
      <c r="AE3779" s="46">
        <v>0</v>
      </c>
      <c r="AF3779" s="46">
        <v>0</v>
      </c>
      <c r="AG3779" s="46">
        <v>0</v>
      </c>
      <c r="AH3779" s="46">
        <v>0</v>
      </c>
      <c r="AI3779" s="46">
        <v>8494.5399999999991</v>
      </c>
      <c r="AJ3779" s="46">
        <v>3794.98</v>
      </c>
      <c r="AK3779" s="46">
        <v>3947.56</v>
      </c>
      <c r="AL3779" s="46">
        <v>3943.9199999999996</v>
      </c>
      <c r="AM3779" s="46">
        <v>0</v>
      </c>
    </row>
    <row r="3780" spans="5:39" x14ac:dyDescent="0.2">
      <c r="E3780" s="47">
        <v>378</v>
      </c>
      <c r="F3780" s="47">
        <v>390</v>
      </c>
      <c r="G3780" s="47" t="s">
        <v>253</v>
      </c>
      <c r="H3780" s="47" t="s">
        <v>329</v>
      </c>
      <c r="I3780" s="47" t="s">
        <v>785</v>
      </c>
      <c r="J3780" s="533">
        <v>60000084</v>
      </c>
      <c r="K3780" s="14" t="s">
        <v>59</v>
      </c>
      <c r="L3780" s="14" t="s">
        <v>58</v>
      </c>
      <c r="M3780" s="45">
        <v>3780</v>
      </c>
      <c r="N3780" s="45">
        <v>1</v>
      </c>
      <c r="O3780" s="46">
        <v>282.00000000000045</v>
      </c>
      <c r="Q3780" s="12" t="s">
        <v>369</v>
      </c>
      <c r="T3780" s="59" t="s">
        <v>78</v>
      </c>
      <c r="U3780" s="14">
        <v>0</v>
      </c>
      <c r="V3780" s="59" t="s">
        <v>174</v>
      </c>
      <c r="Y3780" s="46">
        <v>0</v>
      </c>
      <c r="Z3780" s="46">
        <v>0</v>
      </c>
      <c r="AA3780" s="46">
        <v>0</v>
      </c>
      <c r="AB3780" s="46">
        <v>0</v>
      </c>
      <c r="AC3780" s="46">
        <v>0</v>
      </c>
      <c r="AD3780" s="46">
        <v>0</v>
      </c>
      <c r="AE3780" s="46">
        <v>0</v>
      </c>
      <c r="AF3780" s="46">
        <v>0</v>
      </c>
      <c r="AG3780" s="46">
        <v>0</v>
      </c>
      <c r="AH3780" s="46">
        <v>0</v>
      </c>
      <c r="AI3780" s="46">
        <v>0</v>
      </c>
      <c r="AJ3780" s="46">
        <v>282.00000000000045</v>
      </c>
      <c r="AK3780" s="46">
        <v>282.00000000000045</v>
      </c>
      <c r="AL3780" s="46">
        <v>282.00000000000045</v>
      </c>
      <c r="AM3780" s="46">
        <v>0</v>
      </c>
    </row>
    <row r="3781" spans="5:39" x14ac:dyDescent="0.2">
      <c r="E3781" s="47">
        <v>378</v>
      </c>
      <c r="F3781" s="47">
        <v>390</v>
      </c>
      <c r="G3781" s="47" t="s">
        <v>253</v>
      </c>
      <c r="H3781" s="47" t="s">
        <v>329</v>
      </c>
      <c r="I3781" s="47" t="s">
        <v>785</v>
      </c>
      <c r="J3781" s="533">
        <v>60000084</v>
      </c>
      <c r="K3781" s="14" t="s">
        <v>59</v>
      </c>
      <c r="L3781" s="14" t="s">
        <v>31</v>
      </c>
      <c r="M3781" s="45">
        <v>3781</v>
      </c>
      <c r="N3781" s="45">
        <v>1</v>
      </c>
      <c r="O3781" s="48">
        <v>5907.5</v>
      </c>
      <c r="Q3781" s="12" t="s">
        <v>369</v>
      </c>
      <c r="R3781" s="46">
        <v>5186.079999999999</v>
      </c>
      <c r="T3781" s="59" t="s">
        <v>78</v>
      </c>
      <c r="U3781" s="14">
        <v>17</v>
      </c>
      <c r="V3781" s="59" t="s">
        <v>174</v>
      </c>
      <c r="X3781" s="46">
        <v>0</v>
      </c>
      <c r="Y3781" s="46">
        <v>0</v>
      </c>
      <c r="Z3781" s="46">
        <v>0</v>
      </c>
      <c r="AA3781" s="46">
        <v>0</v>
      </c>
      <c r="AB3781" s="46">
        <v>0</v>
      </c>
      <c r="AC3781" s="46">
        <v>0</v>
      </c>
      <c r="AD3781" s="46">
        <v>0</v>
      </c>
      <c r="AE3781" s="46">
        <v>0</v>
      </c>
      <c r="AF3781" s="46">
        <v>0</v>
      </c>
      <c r="AG3781" s="46">
        <v>1681.58</v>
      </c>
      <c r="AH3781" s="46">
        <v>1681.58</v>
      </c>
      <c r="AI3781" s="46">
        <v>10176.119999999999</v>
      </c>
      <c r="AJ3781" s="46">
        <v>5758.5599999999995</v>
      </c>
      <c r="AK3781" s="46">
        <v>5911.1399999999994</v>
      </c>
      <c r="AL3781" s="46">
        <v>5907.5</v>
      </c>
      <c r="AM3781" s="46">
        <v>0</v>
      </c>
    </row>
    <row r="3782" spans="5:39" x14ac:dyDescent="0.2">
      <c r="E3782" s="47">
        <v>378</v>
      </c>
      <c r="F3782" s="47">
        <v>390</v>
      </c>
      <c r="G3782" s="47" t="s">
        <v>253</v>
      </c>
      <c r="H3782" s="47" t="s">
        <v>329</v>
      </c>
      <c r="I3782" s="47" t="s">
        <v>785</v>
      </c>
      <c r="J3782" s="533">
        <v>60000084</v>
      </c>
      <c r="K3782" s="14" t="s">
        <v>37</v>
      </c>
      <c r="L3782" s="14" t="s">
        <v>31</v>
      </c>
      <c r="M3782" s="45">
        <v>3782</v>
      </c>
      <c r="N3782" s="45">
        <v>1</v>
      </c>
      <c r="O3782" s="48">
        <v>0</v>
      </c>
      <c r="P3782" s="48"/>
      <c r="Q3782" s="12" t="s">
        <v>369</v>
      </c>
      <c r="R3782" s="46">
        <v>0</v>
      </c>
      <c r="T3782" s="59" t="s">
        <v>78</v>
      </c>
      <c r="U3782" s="14">
        <v>0</v>
      </c>
      <c r="V3782" s="59" t="s">
        <v>174</v>
      </c>
      <c r="Y3782" s="46">
        <v>0</v>
      </c>
      <c r="Z3782" s="46">
        <v>0</v>
      </c>
      <c r="AA3782" s="46">
        <v>0</v>
      </c>
      <c r="AB3782" s="46">
        <v>0</v>
      </c>
      <c r="AC3782" s="46">
        <v>0</v>
      </c>
      <c r="AD3782" s="46">
        <v>0</v>
      </c>
      <c r="AE3782" s="46">
        <v>0</v>
      </c>
      <c r="AF3782" s="46">
        <v>0</v>
      </c>
      <c r="AG3782" s="46">
        <v>0</v>
      </c>
      <c r="AH3782" s="46">
        <v>0</v>
      </c>
      <c r="AI3782" s="46">
        <v>0</v>
      </c>
      <c r="AJ3782" s="46">
        <v>0</v>
      </c>
      <c r="AK3782" s="46">
        <v>0</v>
      </c>
      <c r="AL3782" s="46">
        <v>0</v>
      </c>
      <c r="AM3782" s="46">
        <v>18669.887999999999</v>
      </c>
    </row>
    <row r="3783" spans="5:39" x14ac:dyDescent="0.2">
      <c r="E3783" s="47">
        <v>378</v>
      </c>
      <c r="F3783" s="47">
        <v>390</v>
      </c>
      <c r="G3783" s="47" t="s">
        <v>253</v>
      </c>
      <c r="H3783" s="47" t="s">
        <v>329</v>
      </c>
      <c r="I3783" s="47" t="s">
        <v>785</v>
      </c>
      <c r="J3783" s="533">
        <v>60000084</v>
      </c>
      <c r="K3783" s="14" t="s">
        <v>65</v>
      </c>
      <c r="L3783" s="14" t="s">
        <v>31</v>
      </c>
      <c r="M3783" s="45">
        <v>3783</v>
      </c>
      <c r="N3783" s="45">
        <v>1</v>
      </c>
      <c r="O3783" s="52">
        <v>31116.479999999996</v>
      </c>
      <c r="P3783" s="48">
        <v>18669.887999999999</v>
      </c>
      <c r="Q3783" s="12" t="s">
        <v>369</v>
      </c>
      <c r="R3783" s="46">
        <v>5186.079999999999</v>
      </c>
      <c r="T3783" s="59" t="s">
        <v>78</v>
      </c>
      <c r="U3783" s="14">
        <v>0</v>
      </c>
      <c r="V3783" s="59" t="s">
        <v>174</v>
      </c>
      <c r="X3783" s="46">
        <v>0</v>
      </c>
      <c r="Y3783" s="46">
        <v>0</v>
      </c>
      <c r="Z3783" s="46">
        <v>0</v>
      </c>
      <c r="AA3783" s="46">
        <v>0</v>
      </c>
      <c r="AB3783" s="46">
        <v>0</v>
      </c>
      <c r="AC3783" s="46">
        <v>0</v>
      </c>
      <c r="AD3783" s="46">
        <v>0</v>
      </c>
      <c r="AE3783" s="46">
        <v>0</v>
      </c>
      <c r="AF3783" s="46">
        <v>0</v>
      </c>
      <c r="AG3783" s="46">
        <v>1681.58</v>
      </c>
      <c r="AH3783" s="46">
        <v>1681.58</v>
      </c>
      <c r="AI3783" s="46">
        <v>10176.119999999999</v>
      </c>
      <c r="AJ3783" s="46">
        <v>5758.5599999999995</v>
      </c>
      <c r="AK3783" s="46">
        <v>5911.1399999999994</v>
      </c>
      <c r="AL3783" s="46">
        <v>5907.5</v>
      </c>
      <c r="AM3783" s="46">
        <v>0</v>
      </c>
    </row>
    <row r="3784" spans="5:39" x14ac:dyDescent="0.2">
      <c r="E3784" s="47">
        <v>378</v>
      </c>
      <c r="F3784" s="47">
        <v>390</v>
      </c>
      <c r="G3784" s="47" t="s">
        <v>253</v>
      </c>
      <c r="H3784" s="47" t="s">
        <v>329</v>
      </c>
      <c r="I3784" s="47" t="s">
        <v>785</v>
      </c>
      <c r="J3784" s="533">
        <v>60000084</v>
      </c>
      <c r="K3784" s="14" t="s">
        <v>64</v>
      </c>
      <c r="L3784" s="14" t="s">
        <v>57</v>
      </c>
      <c r="M3784" s="45">
        <v>3784</v>
      </c>
      <c r="N3784" s="45">
        <v>1</v>
      </c>
      <c r="O3784" s="46">
        <v>10089.48</v>
      </c>
      <c r="Q3784" s="12" t="s">
        <v>369</v>
      </c>
      <c r="T3784" s="59" t="s">
        <v>78</v>
      </c>
      <c r="U3784" s="14">
        <v>0</v>
      </c>
      <c r="V3784" s="59" t="s">
        <v>174</v>
      </c>
      <c r="X3784" s="46">
        <v>0</v>
      </c>
      <c r="Y3784" s="46">
        <v>0</v>
      </c>
      <c r="Z3784" s="46">
        <v>0</v>
      </c>
      <c r="AA3784" s="46">
        <v>0</v>
      </c>
      <c r="AB3784" s="46">
        <v>0</v>
      </c>
      <c r="AC3784" s="46">
        <v>0</v>
      </c>
      <c r="AD3784" s="46">
        <v>0</v>
      </c>
      <c r="AE3784" s="46">
        <v>0</v>
      </c>
      <c r="AF3784" s="46">
        <v>0</v>
      </c>
      <c r="AG3784" s="46">
        <v>1681.58</v>
      </c>
      <c r="AH3784" s="46">
        <v>3363.16</v>
      </c>
      <c r="AI3784" s="46">
        <v>5044.74</v>
      </c>
      <c r="AJ3784" s="46">
        <v>6726.32</v>
      </c>
      <c r="AK3784" s="46">
        <v>8407.9</v>
      </c>
      <c r="AL3784" s="46">
        <v>10089.48</v>
      </c>
      <c r="AM3784" s="46">
        <v>0</v>
      </c>
    </row>
    <row r="3785" spans="5:39" x14ac:dyDescent="0.2">
      <c r="E3785" s="47">
        <v>378</v>
      </c>
      <c r="F3785" s="47">
        <v>390</v>
      </c>
      <c r="G3785" s="47" t="s">
        <v>253</v>
      </c>
      <c r="H3785" s="47" t="s">
        <v>329</v>
      </c>
      <c r="I3785" s="47" t="s">
        <v>785</v>
      </c>
      <c r="J3785" s="533">
        <v>60000084</v>
      </c>
      <c r="K3785" s="14" t="s">
        <v>64</v>
      </c>
      <c r="L3785" s="14" t="s">
        <v>54</v>
      </c>
      <c r="M3785" s="45">
        <v>3785</v>
      </c>
      <c r="N3785" s="45">
        <v>1</v>
      </c>
      <c r="O3785" s="46">
        <v>20180.999999999996</v>
      </c>
      <c r="Q3785" s="12" t="s">
        <v>369</v>
      </c>
      <c r="T3785" s="59" t="s">
        <v>78</v>
      </c>
      <c r="U3785" s="14">
        <v>0</v>
      </c>
      <c r="V3785" s="59" t="s">
        <v>174</v>
      </c>
      <c r="X3785" s="46">
        <v>0</v>
      </c>
      <c r="Y3785" s="46">
        <v>0</v>
      </c>
      <c r="Z3785" s="46">
        <v>0</v>
      </c>
      <c r="AA3785" s="46">
        <v>0</v>
      </c>
      <c r="AB3785" s="46">
        <v>0</v>
      </c>
      <c r="AC3785" s="46">
        <v>0</v>
      </c>
      <c r="AD3785" s="46">
        <v>0</v>
      </c>
      <c r="AE3785" s="46">
        <v>0</v>
      </c>
      <c r="AF3785" s="46">
        <v>0</v>
      </c>
      <c r="AG3785" s="46">
        <v>0</v>
      </c>
      <c r="AH3785" s="46">
        <v>0</v>
      </c>
      <c r="AI3785" s="46">
        <v>8494.5399999999991</v>
      </c>
      <c r="AJ3785" s="46">
        <v>12289.519999999999</v>
      </c>
      <c r="AK3785" s="46">
        <v>16237.079999999998</v>
      </c>
      <c r="AL3785" s="46">
        <v>20180.999999999996</v>
      </c>
      <c r="AM3785" s="46">
        <v>11600.591999999997</v>
      </c>
    </row>
    <row r="3786" spans="5:39" x14ac:dyDescent="0.2">
      <c r="E3786" s="47">
        <v>378</v>
      </c>
      <c r="F3786" s="47">
        <v>390</v>
      </c>
      <c r="G3786" s="47" t="s">
        <v>253</v>
      </c>
      <c r="H3786" s="47" t="s">
        <v>329</v>
      </c>
      <c r="I3786" s="47" t="s">
        <v>785</v>
      </c>
      <c r="J3786" s="533">
        <v>60000084</v>
      </c>
      <c r="K3786" s="14" t="s">
        <v>64</v>
      </c>
      <c r="L3786" s="14" t="s">
        <v>58</v>
      </c>
      <c r="M3786" s="45">
        <v>3786</v>
      </c>
      <c r="N3786" s="45">
        <v>1</v>
      </c>
      <c r="O3786" s="46">
        <v>846</v>
      </c>
      <c r="Q3786" s="12" t="s">
        <v>369</v>
      </c>
      <c r="T3786" s="59" t="s">
        <v>78</v>
      </c>
      <c r="U3786" s="14">
        <v>0</v>
      </c>
      <c r="V3786" s="59" t="s">
        <v>174</v>
      </c>
      <c r="X3786" s="46">
        <v>0</v>
      </c>
      <c r="Y3786" s="46">
        <v>0</v>
      </c>
      <c r="Z3786" s="46">
        <v>0</v>
      </c>
      <c r="AA3786" s="46">
        <v>0</v>
      </c>
      <c r="AB3786" s="46">
        <v>0</v>
      </c>
      <c r="AC3786" s="46">
        <v>0</v>
      </c>
      <c r="AD3786" s="46">
        <v>0</v>
      </c>
      <c r="AE3786" s="46">
        <v>0</v>
      </c>
      <c r="AF3786" s="46">
        <v>0</v>
      </c>
      <c r="AG3786" s="46">
        <v>0</v>
      </c>
      <c r="AH3786" s="46">
        <v>0</v>
      </c>
      <c r="AI3786" s="46">
        <v>0</v>
      </c>
      <c r="AJ3786" s="46">
        <v>281.99999999999818</v>
      </c>
      <c r="AK3786" s="46">
        <v>563.99999999999636</v>
      </c>
      <c r="AL3786" s="46">
        <v>846</v>
      </c>
      <c r="AM3786" s="46">
        <v>846</v>
      </c>
    </row>
    <row r="3787" spans="5:39" x14ac:dyDescent="0.2">
      <c r="E3787" s="47">
        <v>378</v>
      </c>
      <c r="F3787" s="47">
        <v>390</v>
      </c>
      <c r="G3787" s="47" t="s">
        <v>253</v>
      </c>
      <c r="H3787" s="47" t="s">
        <v>329</v>
      </c>
      <c r="I3787" s="47" t="s">
        <v>785</v>
      </c>
      <c r="J3787" s="533">
        <v>60000084</v>
      </c>
      <c r="K3787" s="14" t="s">
        <v>67</v>
      </c>
      <c r="L3787" s="14" t="s">
        <v>67</v>
      </c>
      <c r="M3787" s="45">
        <v>3787</v>
      </c>
      <c r="N3787" s="45">
        <v>1</v>
      </c>
      <c r="O3787" s="53">
        <v>60.316139229114924</v>
      </c>
      <c r="P3787" s="54">
        <v>50.316139229114924</v>
      </c>
      <c r="Q3787" s="55" t="s">
        <v>369</v>
      </c>
      <c r="R3787" s="56">
        <v>6</v>
      </c>
      <c r="S3787" s="57" t="s">
        <v>370</v>
      </c>
      <c r="T3787" s="60" t="s">
        <v>78</v>
      </c>
      <c r="U3787" s="14">
        <v>0</v>
      </c>
      <c r="V3787" s="60" t="s">
        <v>174</v>
      </c>
      <c r="Y3787" s="46">
        <v>60.316139229114924</v>
      </c>
      <c r="Z3787" s="46">
        <v>60.316139229114924</v>
      </c>
      <c r="AA3787" s="46">
        <v>60.316139229114924</v>
      </c>
      <c r="AB3787" s="46">
        <v>60.316139229114924</v>
      </c>
      <c r="AC3787" s="46">
        <v>60.316139229114924</v>
      </c>
      <c r="AD3787" s="46">
        <v>60.316139229114924</v>
      </c>
      <c r="AE3787" s="46">
        <v>60.316139229114924</v>
      </c>
      <c r="AF3787" s="46">
        <v>60.316139229114924</v>
      </c>
      <c r="AG3787" s="46">
        <v>60.316139229114924</v>
      </c>
      <c r="AH3787" s="46">
        <v>60.316139229114924</v>
      </c>
      <c r="AI3787" s="46">
        <v>60.316139229114924</v>
      </c>
      <c r="AJ3787" s="46">
        <v>60.316139229114924</v>
      </c>
      <c r="AK3787" s="46">
        <v>60.316139229114924</v>
      </c>
      <c r="AL3787" s="46">
        <v>60.316139229114924</v>
      </c>
      <c r="AM3787" s="46">
        <v>60.316139229114924</v>
      </c>
    </row>
    <row r="3788" spans="5:39" x14ac:dyDescent="0.2">
      <c r="E3788" s="14">
        <v>379</v>
      </c>
      <c r="F3788" s="14">
        <v>391</v>
      </c>
      <c r="G3788" s="14" t="s">
        <v>253</v>
      </c>
      <c r="H3788" s="14" t="s">
        <v>330</v>
      </c>
      <c r="I3788" s="14" t="s">
        <v>786</v>
      </c>
      <c r="J3788" s="531">
        <v>60000085</v>
      </c>
      <c r="K3788" s="14" t="s">
        <v>59</v>
      </c>
      <c r="L3788" s="14" t="s">
        <v>57</v>
      </c>
      <c r="M3788" s="45">
        <v>3788</v>
      </c>
      <c r="N3788" s="45">
        <v>1</v>
      </c>
      <c r="O3788" s="46">
        <v>3056.79</v>
      </c>
      <c r="Q3788" s="12" t="s">
        <v>369</v>
      </c>
      <c r="T3788" s="59" t="s">
        <v>78</v>
      </c>
      <c r="U3788" s="14">
        <v>0</v>
      </c>
      <c r="V3788" s="59" t="s">
        <v>174</v>
      </c>
      <c r="Y3788" s="46">
        <v>0</v>
      </c>
      <c r="Z3788" s="46">
        <v>0</v>
      </c>
      <c r="AA3788" s="46">
        <v>0</v>
      </c>
      <c r="AB3788" s="46">
        <v>0</v>
      </c>
      <c r="AC3788" s="46">
        <v>0</v>
      </c>
      <c r="AD3788" s="46">
        <v>0</v>
      </c>
      <c r="AE3788" s="46">
        <v>0</v>
      </c>
      <c r="AF3788" s="46">
        <v>0</v>
      </c>
      <c r="AG3788" s="46">
        <v>3056.79</v>
      </c>
      <c r="AH3788" s="46">
        <v>3056.79</v>
      </c>
      <c r="AI3788" s="46">
        <v>3056.79</v>
      </c>
      <c r="AJ3788" s="46">
        <v>3056.79</v>
      </c>
      <c r="AK3788" s="46">
        <v>3056.79</v>
      </c>
      <c r="AL3788" s="46">
        <v>3056.79</v>
      </c>
      <c r="AM3788" s="46">
        <v>0</v>
      </c>
    </row>
    <row r="3789" spans="5:39" x14ac:dyDescent="0.2">
      <c r="E3789" s="47">
        <v>379</v>
      </c>
      <c r="F3789" s="47">
        <v>391</v>
      </c>
      <c r="G3789" s="47" t="s">
        <v>253</v>
      </c>
      <c r="H3789" s="47" t="s">
        <v>330</v>
      </c>
      <c r="I3789" s="47" t="s">
        <v>786</v>
      </c>
      <c r="J3789" s="533">
        <v>60000085</v>
      </c>
      <c r="K3789" s="14" t="s">
        <v>59</v>
      </c>
      <c r="L3789" s="14" t="s">
        <v>54</v>
      </c>
      <c r="M3789" s="45">
        <v>3789</v>
      </c>
      <c r="N3789" s="45">
        <v>1</v>
      </c>
      <c r="O3789" s="46">
        <v>2937.2299999999996</v>
      </c>
      <c r="Q3789" s="12" t="s">
        <v>369</v>
      </c>
      <c r="T3789" s="59" t="s">
        <v>78</v>
      </c>
      <c r="U3789" s="14">
        <v>0</v>
      </c>
      <c r="V3789" s="59" t="s">
        <v>174</v>
      </c>
      <c r="Y3789" s="46">
        <v>0</v>
      </c>
      <c r="Z3789" s="46">
        <v>0</v>
      </c>
      <c r="AA3789" s="46">
        <v>0</v>
      </c>
      <c r="AB3789" s="46">
        <v>0</v>
      </c>
      <c r="AC3789" s="46">
        <v>0</v>
      </c>
      <c r="AD3789" s="46">
        <v>0</v>
      </c>
      <c r="AE3789" s="46">
        <v>0</v>
      </c>
      <c r="AF3789" s="46">
        <v>0</v>
      </c>
      <c r="AG3789" s="46">
        <v>0</v>
      </c>
      <c r="AH3789" s="46">
        <v>0</v>
      </c>
      <c r="AI3789" s="46">
        <v>12952.730000000001</v>
      </c>
      <c r="AJ3789" s="46">
        <v>6155.13</v>
      </c>
      <c r="AK3789" s="46">
        <v>-13079.130000000001</v>
      </c>
      <c r="AL3789" s="46">
        <v>2937.2299999999996</v>
      </c>
      <c r="AM3789" s="46">
        <v>0</v>
      </c>
    </row>
    <row r="3790" spans="5:39" x14ac:dyDescent="0.2">
      <c r="E3790" s="47">
        <v>379</v>
      </c>
      <c r="F3790" s="47">
        <v>391</v>
      </c>
      <c r="G3790" s="47" t="s">
        <v>253</v>
      </c>
      <c r="H3790" s="47" t="s">
        <v>330</v>
      </c>
      <c r="I3790" s="47" t="s">
        <v>786</v>
      </c>
      <c r="J3790" s="533">
        <v>60000085</v>
      </c>
      <c r="K3790" s="14" t="s">
        <v>59</v>
      </c>
      <c r="L3790" s="14" t="s">
        <v>58</v>
      </c>
      <c r="M3790" s="45">
        <v>3790</v>
      </c>
      <c r="N3790" s="45">
        <v>1</v>
      </c>
      <c r="O3790" s="46">
        <v>282.00000000000091</v>
      </c>
      <c r="Q3790" s="12" t="s">
        <v>369</v>
      </c>
      <c r="T3790" s="59" t="s">
        <v>78</v>
      </c>
      <c r="U3790" s="14">
        <v>0</v>
      </c>
      <c r="V3790" s="59" t="s">
        <v>174</v>
      </c>
      <c r="Y3790" s="46">
        <v>0</v>
      </c>
      <c r="Z3790" s="46">
        <v>0</v>
      </c>
      <c r="AA3790" s="46">
        <v>0</v>
      </c>
      <c r="AB3790" s="46">
        <v>0</v>
      </c>
      <c r="AC3790" s="46">
        <v>0</v>
      </c>
      <c r="AD3790" s="46">
        <v>0</v>
      </c>
      <c r="AE3790" s="46">
        <v>0</v>
      </c>
      <c r="AF3790" s="46">
        <v>0</v>
      </c>
      <c r="AG3790" s="46">
        <v>0</v>
      </c>
      <c r="AH3790" s="46">
        <v>0</v>
      </c>
      <c r="AI3790" s="46">
        <v>0</v>
      </c>
      <c r="AJ3790" s="46">
        <v>282</v>
      </c>
      <c r="AK3790" s="46">
        <v>282</v>
      </c>
      <c r="AL3790" s="46">
        <v>282.00000000000091</v>
      </c>
      <c r="AM3790" s="46">
        <v>0</v>
      </c>
    </row>
    <row r="3791" spans="5:39" x14ac:dyDescent="0.2">
      <c r="E3791" s="47">
        <v>379</v>
      </c>
      <c r="F3791" s="47">
        <v>391</v>
      </c>
      <c r="G3791" s="47" t="s">
        <v>253</v>
      </c>
      <c r="H3791" s="47" t="s">
        <v>330</v>
      </c>
      <c r="I3791" s="47" t="s">
        <v>786</v>
      </c>
      <c r="J3791" s="533">
        <v>60000085</v>
      </c>
      <c r="K3791" s="14" t="s">
        <v>59</v>
      </c>
      <c r="L3791" s="14" t="s">
        <v>31</v>
      </c>
      <c r="M3791" s="45">
        <v>3791</v>
      </c>
      <c r="N3791" s="45">
        <v>1</v>
      </c>
      <c r="O3791" s="48">
        <v>6276.02</v>
      </c>
      <c r="Q3791" s="12" t="s">
        <v>369</v>
      </c>
      <c r="R3791" s="46">
        <v>4692.1166666666659</v>
      </c>
      <c r="T3791" s="59" t="s">
        <v>78</v>
      </c>
      <c r="U3791" s="14">
        <v>18</v>
      </c>
      <c r="V3791" s="59" t="s">
        <v>174</v>
      </c>
      <c r="X3791" s="46">
        <v>0</v>
      </c>
      <c r="Y3791" s="46">
        <v>0</v>
      </c>
      <c r="Z3791" s="46">
        <v>0</v>
      </c>
      <c r="AA3791" s="46">
        <v>0</v>
      </c>
      <c r="AB3791" s="46">
        <v>0</v>
      </c>
      <c r="AC3791" s="46">
        <v>0</v>
      </c>
      <c r="AD3791" s="46">
        <v>0</v>
      </c>
      <c r="AE3791" s="46">
        <v>0</v>
      </c>
      <c r="AF3791" s="46">
        <v>0</v>
      </c>
      <c r="AG3791" s="46">
        <v>3056.79</v>
      </c>
      <c r="AH3791" s="46">
        <v>3056.79</v>
      </c>
      <c r="AI3791" s="46">
        <v>16009.52</v>
      </c>
      <c r="AJ3791" s="46">
        <v>9493.92</v>
      </c>
      <c r="AK3791" s="46">
        <v>-9740.34</v>
      </c>
      <c r="AL3791" s="46">
        <v>6276.02</v>
      </c>
      <c r="AM3791" s="46">
        <v>0</v>
      </c>
    </row>
    <row r="3792" spans="5:39" x14ac:dyDescent="0.2">
      <c r="E3792" s="47">
        <v>379</v>
      </c>
      <c r="F3792" s="47">
        <v>391</v>
      </c>
      <c r="G3792" s="47" t="s">
        <v>253</v>
      </c>
      <c r="H3792" s="47" t="s">
        <v>330</v>
      </c>
      <c r="I3792" s="47" t="s">
        <v>786</v>
      </c>
      <c r="J3792" s="533">
        <v>60000085</v>
      </c>
      <c r="K3792" s="14" t="s">
        <v>37</v>
      </c>
      <c r="L3792" s="14" t="s">
        <v>31</v>
      </c>
      <c r="M3792" s="45">
        <v>3792</v>
      </c>
      <c r="N3792" s="45">
        <v>1</v>
      </c>
      <c r="O3792" s="48">
        <v>0</v>
      </c>
      <c r="P3792" s="48"/>
      <c r="Q3792" s="12" t="s">
        <v>369</v>
      </c>
      <c r="R3792" s="46">
        <v>3687.1833333333329</v>
      </c>
      <c r="T3792" s="59" t="s">
        <v>78</v>
      </c>
      <c r="U3792" s="14">
        <v>0</v>
      </c>
      <c r="V3792" s="59" t="s">
        <v>174</v>
      </c>
      <c r="Y3792" s="46">
        <v>0</v>
      </c>
      <c r="Z3792" s="46">
        <v>0</v>
      </c>
      <c r="AA3792" s="46">
        <v>0</v>
      </c>
      <c r="AB3792" s="46">
        <v>0</v>
      </c>
      <c r="AC3792" s="46">
        <v>0</v>
      </c>
      <c r="AD3792" s="46">
        <v>0</v>
      </c>
      <c r="AE3792" s="46">
        <v>0</v>
      </c>
      <c r="AF3792" s="46">
        <v>0</v>
      </c>
      <c r="AG3792" s="46">
        <v>0</v>
      </c>
      <c r="AH3792" s="46">
        <v>3056.79</v>
      </c>
      <c r="AI3792" s="46">
        <v>3056.79</v>
      </c>
      <c r="AJ3792" s="46">
        <v>16009.52</v>
      </c>
      <c r="AK3792" s="46">
        <v>0</v>
      </c>
      <c r="AL3792" s="46">
        <v>0</v>
      </c>
      <c r="AM3792" s="46">
        <v>4823.68</v>
      </c>
    </row>
    <row r="3793" spans="5:39" x14ac:dyDescent="0.2">
      <c r="E3793" s="47">
        <v>379</v>
      </c>
      <c r="F3793" s="47">
        <v>391</v>
      </c>
      <c r="G3793" s="47" t="s">
        <v>253</v>
      </c>
      <c r="H3793" s="47" t="s">
        <v>330</v>
      </c>
      <c r="I3793" s="47" t="s">
        <v>786</v>
      </c>
      <c r="J3793" s="533">
        <v>60000085</v>
      </c>
      <c r="K3793" s="14" t="s">
        <v>65</v>
      </c>
      <c r="L3793" s="14" t="s">
        <v>31</v>
      </c>
      <c r="M3793" s="45">
        <v>3793</v>
      </c>
      <c r="N3793" s="45">
        <v>1</v>
      </c>
      <c r="O3793" s="52">
        <v>9493.92</v>
      </c>
      <c r="P3793" s="48">
        <v>4823.68</v>
      </c>
      <c r="Q3793" s="12" t="s">
        <v>369</v>
      </c>
      <c r="R3793" s="46">
        <v>1582.32</v>
      </c>
      <c r="T3793" s="59" t="s">
        <v>78</v>
      </c>
      <c r="U3793" s="14">
        <v>0</v>
      </c>
      <c r="V3793" s="59" t="s">
        <v>174</v>
      </c>
      <c r="X3793" s="46">
        <v>0</v>
      </c>
      <c r="Y3793" s="46">
        <v>0</v>
      </c>
      <c r="Z3793" s="46">
        <v>0</v>
      </c>
      <c r="AA3793" s="46">
        <v>0</v>
      </c>
      <c r="AB3793" s="46">
        <v>0</v>
      </c>
      <c r="AC3793" s="46">
        <v>0</v>
      </c>
      <c r="AD3793" s="46">
        <v>0</v>
      </c>
      <c r="AE3793" s="46">
        <v>0</v>
      </c>
      <c r="AF3793" s="46">
        <v>0</v>
      </c>
      <c r="AG3793" s="46">
        <v>0</v>
      </c>
      <c r="AH3793" s="46">
        <v>0</v>
      </c>
      <c r="AI3793" s="46">
        <v>0</v>
      </c>
      <c r="AJ3793" s="46">
        <v>9493.92</v>
      </c>
      <c r="AK3793" s="46">
        <v>0</v>
      </c>
      <c r="AL3793" s="46">
        <v>0</v>
      </c>
      <c r="AM3793" s="46">
        <v>0</v>
      </c>
    </row>
    <row r="3794" spans="5:39" x14ac:dyDescent="0.2">
      <c r="E3794" s="47">
        <v>379</v>
      </c>
      <c r="F3794" s="47">
        <v>391</v>
      </c>
      <c r="G3794" s="47" t="s">
        <v>253</v>
      </c>
      <c r="H3794" s="47" t="s">
        <v>330</v>
      </c>
      <c r="I3794" s="47" t="s">
        <v>786</v>
      </c>
      <c r="J3794" s="533">
        <v>60000085</v>
      </c>
      <c r="K3794" s="14" t="s">
        <v>64</v>
      </c>
      <c r="L3794" s="14" t="s">
        <v>57</v>
      </c>
      <c r="M3794" s="45">
        <v>3794</v>
      </c>
      <c r="N3794" s="45">
        <v>1</v>
      </c>
      <c r="O3794" s="46">
        <v>6113.58</v>
      </c>
      <c r="Q3794" s="12" t="s">
        <v>369</v>
      </c>
      <c r="T3794" s="59" t="s">
        <v>78</v>
      </c>
      <c r="U3794" s="14">
        <v>0</v>
      </c>
      <c r="V3794" s="59" t="s">
        <v>174</v>
      </c>
      <c r="X3794" s="46">
        <v>0</v>
      </c>
      <c r="Y3794" s="46">
        <v>0</v>
      </c>
      <c r="Z3794" s="46">
        <v>0</v>
      </c>
      <c r="AA3794" s="46">
        <v>0</v>
      </c>
      <c r="AB3794" s="46">
        <v>0</v>
      </c>
      <c r="AC3794" s="46">
        <v>0</v>
      </c>
      <c r="AD3794" s="46">
        <v>0</v>
      </c>
      <c r="AE3794" s="46">
        <v>0</v>
      </c>
      <c r="AF3794" s="46">
        <v>0</v>
      </c>
      <c r="AG3794" s="46">
        <v>3056.79</v>
      </c>
      <c r="AH3794" s="46">
        <v>3056.79</v>
      </c>
      <c r="AI3794" s="46">
        <v>3056.79</v>
      </c>
      <c r="AJ3794" s="46">
        <v>0</v>
      </c>
      <c r="AK3794" s="46">
        <v>3056.79</v>
      </c>
      <c r="AL3794" s="46">
        <v>6113.58</v>
      </c>
      <c r="AM3794" s="46">
        <v>1289.8999999999996</v>
      </c>
    </row>
    <row r="3795" spans="5:39" x14ac:dyDescent="0.2">
      <c r="E3795" s="47">
        <v>379</v>
      </c>
      <c r="F3795" s="47">
        <v>391</v>
      </c>
      <c r="G3795" s="47" t="s">
        <v>253</v>
      </c>
      <c r="H3795" s="47" t="s">
        <v>330</v>
      </c>
      <c r="I3795" s="47" t="s">
        <v>786</v>
      </c>
      <c r="J3795" s="533">
        <v>60000085</v>
      </c>
      <c r="K3795" s="14" t="s">
        <v>64</v>
      </c>
      <c r="L3795" s="14" t="s">
        <v>54</v>
      </c>
      <c r="M3795" s="45">
        <v>3795</v>
      </c>
      <c r="N3795" s="45">
        <v>1</v>
      </c>
      <c r="O3795" s="46">
        <v>-929.98000000000138</v>
      </c>
      <c r="Q3795" s="12" t="s">
        <v>369</v>
      </c>
      <c r="T3795" s="59" t="s">
        <v>78</v>
      </c>
      <c r="U3795" s="14">
        <v>0</v>
      </c>
      <c r="V3795" s="59" t="s">
        <v>174</v>
      </c>
      <c r="X3795" s="46">
        <v>0</v>
      </c>
      <c r="Y3795" s="46">
        <v>0</v>
      </c>
      <c r="Z3795" s="46">
        <v>0</v>
      </c>
      <c r="AA3795" s="46">
        <v>0</v>
      </c>
      <c r="AB3795" s="46">
        <v>0</v>
      </c>
      <c r="AC3795" s="46">
        <v>0</v>
      </c>
      <c r="AD3795" s="46">
        <v>0</v>
      </c>
      <c r="AE3795" s="46">
        <v>0</v>
      </c>
      <c r="AF3795" s="46">
        <v>0</v>
      </c>
      <c r="AG3795" s="46">
        <v>0</v>
      </c>
      <c r="AH3795" s="46">
        <v>0</v>
      </c>
      <c r="AI3795" s="46">
        <v>12952.730000000001</v>
      </c>
      <c r="AJ3795" s="46">
        <v>9211.92</v>
      </c>
      <c r="AK3795" s="46">
        <v>-3867.2100000000009</v>
      </c>
      <c r="AL3795" s="46">
        <v>-929.98000000000138</v>
      </c>
      <c r="AM3795" s="46">
        <v>-929.98000000000138</v>
      </c>
    </row>
    <row r="3796" spans="5:39" x14ac:dyDescent="0.2">
      <c r="E3796" s="47">
        <v>379</v>
      </c>
      <c r="F3796" s="47">
        <v>391</v>
      </c>
      <c r="G3796" s="47" t="s">
        <v>253</v>
      </c>
      <c r="H3796" s="47" t="s">
        <v>330</v>
      </c>
      <c r="I3796" s="47" t="s">
        <v>786</v>
      </c>
      <c r="J3796" s="533">
        <v>60000085</v>
      </c>
      <c r="K3796" s="14" t="s">
        <v>64</v>
      </c>
      <c r="L3796" s="14" t="s">
        <v>58</v>
      </c>
      <c r="M3796" s="45">
        <v>3796</v>
      </c>
      <c r="N3796" s="45">
        <v>1</v>
      </c>
      <c r="O3796" s="46">
        <v>846</v>
      </c>
      <c r="Q3796" s="12" t="s">
        <v>369</v>
      </c>
      <c r="T3796" s="59" t="s">
        <v>78</v>
      </c>
      <c r="U3796" s="14">
        <v>0</v>
      </c>
      <c r="V3796" s="59" t="s">
        <v>174</v>
      </c>
      <c r="X3796" s="46">
        <v>0</v>
      </c>
      <c r="Y3796" s="46">
        <v>0</v>
      </c>
      <c r="Z3796" s="46">
        <v>0</v>
      </c>
      <c r="AA3796" s="46">
        <v>0</v>
      </c>
      <c r="AB3796" s="46">
        <v>0</v>
      </c>
      <c r="AC3796" s="46">
        <v>0</v>
      </c>
      <c r="AD3796" s="46">
        <v>0</v>
      </c>
      <c r="AE3796" s="46">
        <v>0</v>
      </c>
      <c r="AF3796" s="46">
        <v>0</v>
      </c>
      <c r="AG3796" s="46">
        <v>0</v>
      </c>
      <c r="AH3796" s="46">
        <v>0</v>
      </c>
      <c r="AI3796" s="46">
        <v>0</v>
      </c>
      <c r="AJ3796" s="46">
        <v>281.99999999999818</v>
      </c>
      <c r="AK3796" s="46">
        <v>563.99999999999909</v>
      </c>
      <c r="AL3796" s="46">
        <v>846</v>
      </c>
      <c r="AM3796" s="46">
        <v>846</v>
      </c>
    </row>
    <row r="3797" spans="5:39" x14ac:dyDescent="0.2">
      <c r="E3797" s="47">
        <v>379</v>
      </c>
      <c r="F3797" s="47">
        <v>391</v>
      </c>
      <c r="G3797" s="47" t="s">
        <v>253</v>
      </c>
      <c r="H3797" s="47" t="s">
        <v>330</v>
      </c>
      <c r="I3797" s="47" t="s">
        <v>786</v>
      </c>
      <c r="J3797" s="533">
        <v>60000085</v>
      </c>
      <c r="K3797" s="14" t="s">
        <v>67</v>
      </c>
      <c r="L3797" s="14" t="s">
        <v>67</v>
      </c>
      <c r="M3797" s="45">
        <v>3797</v>
      </c>
      <c r="N3797" s="45">
        <v>1</v>
      </c>
      <c r="O3797" s="53">
        <v>59</v>
      </c>
      <c r="P3797" s="54">
        <v>49</v>
      </c>
      <c r="Q3797" s="55" t="s">
        <v>369</v>
      </c>
      <c r="R3797" s="56">
        <v>2.0233767986729516</v>
      </c>
      <c r="S3797" s="57" t="s">
        <v>370</v>
      </c>
      <c r="T3797" s="60" t="s">
        <v>78</v>
      </c>
      <c r="U3797" s="14">
        <v>0</v>
      </c>
      <c r="V3797" s="60" t="s">
        <v>174</v>
      </c>
      <c r="Y3797" s="46">
        <v>59</v>
      </c>
      <c r="Z3797" s="46">
        <v>59</v>
      </c>
      <c r="AA3797" s="46">
        <v>59</v>
      </c>
      <c r="AB3797" s="46">
        <v>59</v>
      </c>
      <c r="AC3797" s="46">
        <v>59</v>
      </c>
      <c r="AD3797" s="46">
        <v>59</v>
      </c>
      <c r="AE3797" s="46">
        <v>59</v>
      </c>
      <c r="AF3797" s="46">
        <v>59</v>
      </c>
      <c r="AG3797" s="46">
        <v>59</v>
      </c>
      <c r="AH3797" s="46">
        <v>59</v>
      </c>
      <c r="AI3797" s="46">
        <v>59</v>
      </c>
      <c r="AJ3797" s="46">
        <v>59</v>
      </c>
      <c r="AK3797" s="46">
        <v>59</v>
      </c>
      <c r="AL3797" s="46">
        <v>59</v>
      </c>
      <c r="AM3797" s="46">
        <v>59</v>
      </c>
    </row>
    <row r="3798" spans="5:39" x14ac:dyDescent="0.2">
      <c r="E3798" s="14">
        <v>380</v>
      </c>
      <c r="F3798" s="14">
        <v>392</v>
      </c>
      <c r="G3798" s="14" t="s">
        <v>253</v>
      </c>
      <c r="H3798" s="14" t="s">
        <v>680</v>
      </c>
      <c r="I3798" s="14" t="s">
        <v>787</v>
      </c>
      <c r="J3798" s="531">
        <v>60000086</v>
      </c>
      <c r="K3798" s="14" t="s">
        <v>59</v>
      </c>
      <c r="L3798" s="14" t="s">
        <v>57</v>
      </c>
      <c r="M3798" s="45">
        <v>3798</v>
      </c>
      <c r="N3798" s="45">
        <v>1</v>
      </c>
      <c r="O3798" s="46">
        <v>2335.14</v>
      </c>
      <c r="Q3798" s="12">
        <v>0</v>
      </c>
      <c r="T3798" s="59">
        <v>0</v>
      </c>
      <c r="U3798" s="14">
        <v>0</v>
      </c>
      <c r="V3798" s="59" t="s">
        <v>150</v>
      </c>
      <c r="Y3798" s="46">
        <v>0</v>
      </c>
      <c r="Z3798" s="46">
        <v>0</v>
      </c>
      <c r="AA3798" s="46">
        <v>0</v>
      </c>
      <c r="AB3798" s="46">
        <v>0</v>
      </c>
      <c r="AC3798" s="46">
        <v>0</v>
      </c>
      <c r="AD3798" s="46">
        <v>0</v>
      </c>
      <c r="AE3798" s="46">
        <v>0</v>
      </c>
      <c r="AF3798" s="46">
        <v>0</v>
      </c>
      <c r="AG3798" s="46">
        <v>2335.14</v>
      </c>
      <c r="AH3798" s="46">
        <v>2335.14</v>
      </c>
      <c r="AI3798" s="46">
        <v>2335.14</v>
      </c>
      <c r="AJ3798" s="46">
        <v>2335.14</v>
      </c>
      <c r="AK3798" s="46">
        <v>2335.14</v>
      </c>
      <c r="AL3798" s="46">
        <v>2335.14</v>
      </c>
      <c r="AM3798" s="46">
        <v>0</v>
      </c>
    </row>
    <row r="3799" spans="5:39" x14ac:dyDescent="0.2">
      <c r="E3799" s="47">
        <v>380</v>
      </c>
      <c r="F3799" s="47">
        <v>392</v>
      </c>
      <c r="G3799" s="47" t="s">
        <v>253</v>
      </c>
      <c r="H3799" s="47" t="s">
        <v>680</v>
      </c>
      <c r="I3799" s="47" t="s">
        <v>787</v>
      </c>
      <c r="J3799" s="533">
        <v>60000086</v>
      </c>
      <c r="K3799" s="14" t="s">
        <v>59</v>
      </c>
      <c r="L3799" s="14" t="s">
        <v>54</v>
      </c>
      <c r="M3799" s="45">
        <v>3799</v>
      </c>
      <c r="N3799" s="45">
        <v>1</v>
      </c>
      <c r="O3799" s="46">
        <v>3167.9199999999996</v>
      </c>
      <c r="Q3799" s="12">
        <v>0</v>
      </c>
      <c r="T3799" s="59">
        <v>0</v>
      </c>
      <c r="U3799" s="14">
        <v>0</v>
      </c>
      <c r="V3799" s="59" t="s">
        <v>150</v>
      </c>
      <c r="Y3799" s="46">
        <v>0</v>
      </c>
      <c r="Z3799" s="46">
        <v>0</v>
      </c>
      <c r="AA3799" s="46">
        <v>0</v>
      </c>
      <c r="AB3799" s="46">
        <v>0</v>
      </c>
      <c r="AC3799" s="46">
        <v>0</v>
      </c>
      <c r="AD3799" s="46">
        <v>0</v>
      </c>
      <c r="AE3799" s="46">
        <v>0</v>
      </c>
      <c r="AF3799" s="46">
        <v>0</v>
      </c>
      <c r="AG3799" s="46">
        <v>0</v>
      </c>
      <c r="AH3799" s="46">
        <v>0</v>
      </c>
      <c r="AI3799" s="46">
        <v>10003.269999999999</v>
      </c>
      <c r="AJ3799" s="46">
        <v>299.81000000000006</v>
      </c>
      <c r="AK3799" s="46">
        <v>4158.0000000000009</v>
      </c>
      <c r="AL3799" s="46">
        <v>3167.9199999999996</v>
      </c>
      <c r="AM3799" s="46">
        <v>0</v>
      </c>
    </row>
    <row r="3800" spans="5:39" x14ac:dyDescent="0.2">
      <c r="E3800" s="47">
        <v>380</v>
      </c>
      <c r="F3800" s="47">
        <v>392</v>
      </c>
      <c r="G3800" s="47" t="s">
        <v>253</v>
      </c>
      <c r="H3800" s="47" t="s">
        <v>680</v>
      </c>
      <c r="I3800" s="47" t="s">
        <v>787</v>
      </c>
      <c r="J3800" s="533">
        <v>60000086</v>
      </c>
      <c r="K3800" s="14" t="s">
        <v>59</v>
      </c>
      <c r="L3800" s="14" t="s">
        <v>58</v>
      </c>
      <c r="M3800" s="45">
        <v>3800</v>
      </c>
      <c r="N3800" s="45">
        <v>1</v>
      </c>
      <c r="O3800" s="46">
        <v>282.00000000000091</v>
      </c>
      <c r="Q3800" s="12">
        <v>0</v>
      </c>
      <c r="T3800" s="59">
        <v>0</v>
      </c>
      <c r="U3800" s="14">
        <v>0</v>
      </c>
      <c r="V3800" s="59" t="s">
        <v>150</v>
      </c>
      <c r="Y3800" s="46">
        <v>0</v>
      </c>
      <c r="Z3800" s="46">
        <v>0</v>
      </c>
      <c r="AA3800" s="46">
        <v>0</v>
      </c>
      <c r="AB3800" s="46">
        <v>0</v>
      </c>
      <c r="AC3800" s="46">
        <v>0</v>
      </c>
      <c r="AD3800" s="46">
        <v>0</v>
      </c>
      <c r="AE3800" s="46">
        <v>0</v>
      </c>
      <c r="AF3800" s="46">
        <v>0</v>
      </c>
      <c r="AG3800" s="46">
        <v>0</v>
      </c>
      <c r="AH3800" s="46">
        <v>0</v>
      </c>
      <c r="AI3800" s="46">
        <v>0</v>
      </c>
      <c r="AJ3800" s="46">
        <v>281.99999999999989</v>
      </c>
      <c r="AK3800" s="46">
        <v>281.99999999999909</v>
      </c>
      <c r="AL3800" s="46">
        <v>282.00000000000091</v>
      </c>
      <c r="AM3800" s="46">
        <v>0</v>
      </c>
    </row>
    <row r="3801" spans="5:39" x14ac:dyDescent="0.2">
      <c r="E3801" s="47">
        <v>380</v>
      </c>
      <c r="F3801" s="47">
        <v>392</v>
      </c>
      <c r="G3801" s="47" t="s">
        <v>253</v>
      </c>
      <c r="H3801" s="47" t="s">
        <v>680</v>
      </c>
      <c r="I3801" s="47" t="s">
        <v>787</v>
      </c>
      <c r="J3801" s="533">
        <v>60000086</v>
      </c>
      <c r="K3801" s="14" t="s">
        <v>59</v>
      </c>
      <c r="L3801" s="14" t="s">
        <v>31</v>
      </c>
      <c r="M3801" s="45">
        <v>3801</v>
      </c>
      <c r="N3801" s="45">
        <v>1</v>
      </c>
      <c r="O3801" s="48">
        <v>5785.06</v>
      </c>
      <c r="Q3801" s="12">
        <v>0</v>
      </c>
      <c r="R3801" s="46">
        <v>5414.3066666666664</v>
      </c>
      <c r="T3801" s="59">
        <v>0</v>
      </c>
      <c r="U3801" s="14">
        <v>0</v>
      </c>
      <c r="V3801" s="59" t="s">
        <v>150</v>
      </c>
      <c r="X3801" s="46">
        <v>0</v>
      </c>
      <c r="Y3801" s="46">
        <v>0</v>
      </c>
      <c r="Z3801" s="46">
        <v>0</v>
      </c>
      <c r="AA3801" s="46">
        <v>0</v>
      </c>
      <c r="AB3801" s="46">
        <v>0</v>
      </c>
      <c r="AC3801" s="46">
        <v>0</v>
      </c>
      <c r="AD3801" s="46">
        <v>0</v>
      </c>
      <c r="AE3801" s="46">
        <v>0</v>
      </c>
      <c r="AF3801" s="46">
        <v>0</v>
      </c>
      <c r="AG3801" s="46">
        <v>2335.14</v>
      </c>
      <c r="AH3801" s="46">
        <v>2335.14</v>
      </c>
      <c r="AI3801" s="46">
        <v>12338.409999999998</v>
      </c>
      <c r="AJ3801" s="46">
        <v>2916.95</v>
      </c>
      <c r="AK3801" s="46">
        <v>6775.14</v>
      </c>
      <c r="AL3801" s="46">
        <v>5785.06</v>
      </c>
      <c r="AM3801" s="46">
        <v>0</v>
      </c>
    </row>
    <row r="3802" spans="5:39" x14ac:dyDescent="0.2">
      <c r="E3802" s="47">
        <v>380</v>
      </c>
      <c r="F3802" s="47">
        <v>392</v>
      </c>
      <c r="G3802" s="47" t="s">
        <v>253</v>
      </c>
      <c r="H3802" s="47" t="s">
        <v>680</v>
      </c>
      <c r="I3802" s="47" t="s">
        <v>787</v>
      </c>
      <c r="J3802" s="533">
        <v>60000086</v>
      </c>
      <c r="K3802" s="14" t="s">
        <v>37</v>
      </c>
      <c r="L3802" s="14" t="s">
        <v>31</v>
      </c>
      <c r="M3802" s="45">
        <v>3802</v>
      </c>
      <c r="N3802" s="45">
        <v>1</v>
      </c>
      <c r="O3802" s="48">
        <v>6775.14</v>
      </c>
      <c r="P3802" s="48"/>
      <c r="Q3802" s="12">
        <v>0</v>
      </c>
      <c r="R3802" s="46">
        <v>4450.13</v>
      </c>
      <c r="T3802" s="59">
        <v>0</v>
      </c>
      <c r="U3802" s="14">
        <v>0</v>
      </c>
      <c r="V3802" s="59" t="s">
        <v>150</v>
      </c>
      <c r="Y3802" s="46">
        <v>0</v>
      </c>
      <c r="Z3802" s="46">
        <v>0</v>
      </c>
      <c r="AA3802" s="46">
        <v>0</v>
      </c>
      <c r="AB3802" s="46">
        <v>0</v>
      </c>
      <c r="AC3802" s="46">
        <v>0</v>
      </c>
      <c r="AD3802" s="46">
        <v>0</v>
      </c>
      <c r="AE3802" s="46">
        <v>0</v>
      </c>
      <c r="AF3802" s="46">
        <v>0</v>
      </c>
      <c r="AG3802" s="46">
        <v>0</v>
      </c>
      <c r="AH3802" s="46">
        <v>2335.14</v>
      </c>
      <c r="AI3802" s="46">
        <v>2335.14</v>
      </c>
      <c r="AJ3802" s="46">
        <v>15255.36</v>
      </c>
      <c r="AK3802" s="46">
        <v>0</v>
      </c>
      <c r="AL3802" s="46">
        <v>6775.14</v>
      </c>
      <c r="AM3802" s="46">
        <v>5785.06</v>
      </c>
    </row>
    <row r="3803" spans="5:39" x14ac:dyDescent="0.2">
      <c r="E3803" s="47">
        <v>380</v>
      </c>
      <c r="F3803" s="47">
        <v>392</v>
      </c>
      <c r="G3803" s="47" t="s">
        <v>253</v>
      </c>
      <c r="H3803" s="47" t="s">
        <v>680</v>
      </c>
      <c r="I3803" s="47" t="s">
        <v>787</v>
      </c>
      <c r="J3803" s="533">
        <v>60000086</v>
      </c>
      <c r="K3803" s="14" t="s">
        <v>65</v>
      </c>
      <c r="L3803" s="14" t="s">
        <v>31</v>
      </c>
      <c r="M3803" s="45">
        <v>3803</v>
      </c>
      <c r="N3803" s="45">
        <v>1</v>
      </c>
      <c r="O3803" s="52">
        <v>5785.06</v>
      </c>
      <c r="P3803" s="48">
        <v>5785.06</v>
      </c>
      <c r="Q3803" s="12">
        <v>0</v>
      </c>
      <c r="R3803" s="46">
        <v>964.17666666666673</v>
      </c>
      <c r="T3803" s="59">
        <v>0</v>
      </c>
      <c r="U3803" s="14">
        <v>0</v>
      </c>
      <c r="V3803" s="59" t="s">
        <v>150</v>
      </c>
      <c r="X3803" s="46">
        <v>0</v>
      </c>
      <c r="Y3803" s="46">
        <v>0</v>
      </c>
      <c r="Z3803" s="46">
        <v>0</v>
      </c>
      <c r="AA3803" s="46">
        <v>0</v>
      </c>
      <c r="AB3803" s="46">
        <v>0</v>
      </c>
      <c r="AC3803" s="46">
        <v>0</v>
      </c>
      <c r="AD3803" s="46">
        <v>0</v>
      </c>
      <c r="AE3803" s="46">
        <v>0</v>
      </c>
      <c r="AF3803" s="46">
        <v>0</v>
      </c>
      <c r="AG3803" s="46">
        <v>0</v>
      </c>
      <c r="AH3803" s="46">
        <v>0</v>
      </c>
      <c r="AI3803" s="46">
        <v>0</v>
      </c>
      <c r="AJ3803" s="46">
        <v>0</v>
      </c>
      <c r="AK3803" s="46">
        <v>0</v>
      </c>
      <c r="AL3803" s="46">
        <v>5785.06</v>
      </c>
      <c r="AM3803" s="46">
        <v>0</v>
      </c>
    </row>
    <row r="3804" spans="5:39" x14ac:dyDescent="0.2">
      <c r="E3804" s="47">
        <v>380</v>
      </c>
      <c r="F3804" s="47">
        <v>392</v>
      </c>
      <c r="G3804" s="47" t="s">
        <v>253</v>
      </c>
      <c r="H3804" s="47" t="s">
        <v>680</v>
      </c>
      <c r="I3804" s="47" t="s">
        <v>787</v>
      </c>
      <c r="J3804" s="533">
        <v>60000086</v>
      </c>
      <c r="K3804" s="14" t="s">
        <v>64</v>
      </c>
      <c r="L3804" s="14" t="s">
        <v>57</v>
      </c>
      <c r="M3804" s="45">
        <v>3804</v>
      </c>
      <c r="N3804" s="45">
        <v>1</v>
      </c>
      <c r="O3804" s="46">
        <v>0</v>
      </c>
      <c r="Q3804" s="12">
        <v>0</v>
      </c>
      <c r="T3804" s="59">
        <v>0</v>
      </c>
      <c r="U3804" s="14">
        <v>0</v>
      </c>
      <c r="V3804" s="59" t="s">
        <v>150</v>
      </c>
      <c r="X3804" s="46">
        <v>0</v>
      </c>
      <c r="Y3804" s="46">
        <v>0</v>
      </c>
      <c r="Z3804" s="46">
        <v>0</v>
      </c>
      <c r="AA3804" s="46">
        <v>0</v>
      </c>
      <c r="AB3804" s="46">
        <v>0</v>
      </c>
      <c r="AC3804" s="46">
        <v>0</v>
      </c>
      <c r="AD3804" s="46">
        <v>0</v>
      </c>
      <c r="AE3804" s="46">
        <v>0</v>
      </c>
      <c r="AF3804" s="46">
        <v>0</v>
      </c>
      <c r="AG3804" s="46">
        <v>2335.14</v>
      </c>
      <c r="AH3804" s="46">
        <v>2335.14</v>
      </c>
      <c r="AI3804" s="46">
        <v>2335.14</v>
      </c>
      <c r="AJ3804" s="46">
        <v>0</v>
      </c>
      <c r="AK3804" s="46">
        <v>2335.14</v>
      </c>
      <c r="AL3804" s="46">
        <v>0</v>
      </c>
      <c r="AM3804" s="46">
        <v>0</v>
      </c>
    </row>
    <row r="3805" spans="5:39" x14ac:dyDescent="0.2">
      <c r="E3805" s="47">
        <v>380</v>
      </c>
      <c r="F3805" s="47">
        <v>392</v>
      </c>
      <c r="G3805" s="47" t="s">
        <v>253</v>
      </c>
      <c r="H3805" s="47" t="s">
        <v>680</v>
      </c>
      <c r="I3805" s="47" t="s">
        <v>787</v>
      </c>
      <c r="J3805" s="533">
        <v>60000086</v>
      </c>
      <c r="K3805" s="14" t="s">
        <v>64</v>
      </c>
      <c r="L3805" s="14" t="s">
        <v>54</v>
      </c>
      <c r="M3805" s="45">
        <v>3805</v>
      </c>
      <c r="N3805" s="45">
        <v>1</v>
      </c>
      <c r="O3805" s="46">
        <v>5221.0599999999995</v>
      </c>
      <c r="Q3805" s="12">
        <v>0</v>
      </c>
      <c r="T3805" s="59">
        <v>0</v>
      </c>
      <c r="U3805" s="14">
        <v>0</v>
      </c>
      <c r="V3805" s="59" t="s">
        <v>150</v>
      </c>
      <c r="X3805" s="46">
        <v>0</v>
      </c>
      <c r="Y3805" s="46">
        <v>0</v>
      </c>
      <c r="Z3805" s="46">
        <v>0</v>
      </c>
      <c r="AA3805" s="46">
        <v>0</v>
      </c>
      <c r="AB3805" s="46">
        <v>0</v>
      </c>
      <c r="AC3805" s="46">
        <v>0</v>
      </c>
      <c r="AD3805" s="46">
        <v>0</v>
      </c>
      <c r="AE3805" s="46">
        <v>0</v>
      </c>
      <c r="AF3805" s="46">
        <v>0</v>
      </c>
      <c r="AG3805" s="46">
        <v>0</v>
      </c>
      <c r="AH3805" s="46">
        <v>0</v>
      </c>
      <c r="AI3805" s="46">
        <v>10003.269999999999</v>
      </c>
      <c r="AJ3805" s="46">
        <v>0</v>
      </c>
      <c r="AK3805" s="46">
        <v>4158.0000000000009</v>
      </c>
      <c r="AL3805" s="46">
        <v>5221.0599999999995</v>
      </c>
      <c r="AM3805" s="46">
        <v>0</v>
      </c>
    </row>
    <row r="3806" spans="5:39" x14ac:dyDescent="0.2">
      <c r="E3806" s="47">
        <v>380</v>
      </c>
      <c r="F3806" s="47">
        <v>392</v>
      </c>
      <c r="G3806" s="47" t="s">
        <v>253</v>
      </c>
      <c r="H3806" s="47" t="s">
        <v>680</v>
      </c>
      <c r="I3806" s="47" t="s">
        <v>787</v>
      </c>
      <c r="J3806" s="533">
        <v>60000086</v>
      </c>
      <c r="K3806" s="14" t="s">
        <v>64</v>
      </c>
      <c r="L3806" s="14" t="s">
        <v>58</v>
      </c>
      <c r="M3806" s="45">
        <v>3806</v>
      </c>
      <c r="N3806" s="45">
        <v>1</v>
      </c>
      <c r="O3806" s="46">
        <v>564.00000000000182</v>
      </c>
      <c r="Q3806" s="12">
        <v>0</v>
      </c>
      <c r="T3806" s="59">
        <v>0</v>
      </c>
      <c r="U3806" s="14">
        <v>0</v>
      </c>
      <c r="V3806" s="59" t="s">
        <v>150</v>
      </c>
      <c r="X3806" s="46">
        <v>0</v>
      </c>
      <c r="Y3806" s="46">
        <v>0</v>
      </c>
      <c r="Z3806" s="46">
        <v>0</v>
      </c>
      <c r="AA3806" s="46">
        <v>0</v>
      </c>
      <c r="AB3806" s="46">
        <v>0</v>
      </c>
      <c r="AC3806" s="46">
        <v>0</v>
      </c>
      <c r="AD3806" s="46">
        <v>0</v>
      </c>
      <c r="AE3806" s="46">
        <v>0</v>
      </c>
      <c r="AF3806" s="46">
        <v>0</v>
      </c>
      <c r="AG3806" s="46">
        <v>0</v>
      </c>
      <c r="AH3806" s="46">
        <v>0</v>
      </c>
      <c r="AI3806" s="46">
        <v>0</v>
      </c>
      <c r="AJ3806" s="46">
        <v>0</v>
      </c>
      <c r="AK3806" s="46">
        <v>281.99999999999909</v>
      </c>
      <c r="AL3806" s="46">
        <v>564.00000000000182</v>
      </c>
      <c r="AM3806" s="46">
        <v>0</v>
      </c>
    </row>
    <row r="3807" spans="5:39" x14ac:dyDescent="0.2">
      <c r="E3807" s="47">
        <v>380</v>
      </c>
      <c r="F3807" s="47">
        <v>392</v>
      </c>
      <c r="G3807" s="47" t="s">
        <v>253</v>
      </c>
      <c r="H3807" s="47" t="s">
        <v>680</v>
      </c>
      <c r="I3807" s="47" t="s">
        <v>787</v>
      </c>
      <c r="J3807" s="533">
        <v>60000086</v>
      </c>
      <c r="K3807" s="14" t="s">
        <v>67</v>
      </c>
      <c r="L3807" s="14" t="s">
        <v>67</v>
      </c>
      <c r="M3807" s="45">
        <v>3807</v>
      </c>
      <c r="N3807" s="45">
        <v>1</v>
      </c>
      <c r="O3807" s="53">
        <v>0</v>
      </c>
      <c r="P3807" s="54">
        <v>0</v>
      </c>
      <c r="Q3807" s="55">
        <v>0</v>
      </c>
      <c r="R3807" s="56">
        <v>0</v>
      </c>
      <c r="S3807" s="57">
        <v>0</v>
      </c>
      <c r="T3807" s="60">
        <v>0</v>
      </c>
      <c r="U3807" s="14">
        <v>0</v>
      </c>
      <c r="V3807" s="60" t="s">
        <v>150</v>
      </c>
      <c r="Y3807" s="46">
        <v>0</v>
      </c>
      <c r="Z3807" s="46">
        <v>0</v>
      </c>
      <c r="AA3807" s="46">
        <v>0</v>
      </c>
      <c r="AB3807" s="46">
        <v>0</v>
      </c>
      <c r="AC3807" s="46">
        <v>0</v>
      </c>
      <c r="AD3807" s="46">
        <v>0</v>
      </c>
      <c r="AE3807" s="46">
        <v>0</v>
      </c>
      <c r="AF3807" s="46">
        <v>0</v>
      </c>
      <c r="AG3807" s="46">
        <v>0</v>
      </c>
      <c r="AH3807" s="46">
        <v>0</v>
      </c>
      <c r="AI3807" s="46">
        <v>0</v>
      </c>
      <c r="AJ3807" s="46">
        <v>0</v>
      </c>
      <c r="AK3807" s="46">
        <v>0</v>
      </c>
      <c r="AL3807" s="46">
        <v>0</v>
      </c>
      <c r="AM3807" s="46">
        <v>0</v>
      </c>
    </row>
    <row r="3808" spans="5:39" x14ac:dyDescent="0.2">
      <c r="E3808" s="14">
        <v>381</v>
      </c>
      <c r="F3808" s="14">
        <v>393</v>
      </c>
      <c r="G3808" s="14" t="s">
        <v>253</v>
      </c>
      <c r="H3808" s="14" t="s">
        <v>682</v>
      </c>
      <c r="I3808" s="14" t="s">
        <v>788</v>
      </c>
      <c r="J3808" s="531">
        <v>60000087</v>
      </c>
      <c r="K3808" s="14" t="s">
        <v>59</v>
      </c>
      <c r="L3808" s="14" t="s">
        <v>57</v>
      </c>
      <c r="M3808" s="45">
        <v>3808</v>
      </c>
      <c r="N3808" s="45">
        <v>1</v>
      </c>
      <c r="O3808" s="46">
        <v>1470.53</v>
      </c>
      <c r="Q3808" s="12">
        <v>0</v>
      </c>
      <c r="T3808" s="59">
        <v>0</v>
      </c>
      <c r="U3808" s="14">
        <v>0</v>
      </c>
      <c r="V3808" s="59" t="s">
        <v>175</v>
      </c>
      <c r="Y3808" s="46">
        <v>0</v>
      </c>
      <c r="Z3808" s="46">
        <v>0</v>
      </c>
      <c r="AA3808" s="46">
        <v>0</v>
      </c>
      <c r="AB3808" s="46">
        <v>0</v>
      </c>
      <c r="AC3808" s="46">
        <v>0</v>
      </c>
      <c r="AD3808" s="46">
        <v>0</v>
      </c>
      <c r="AE3808" s="46">
        <v>0</v>
      </c>
      <c r="AF3808" s="46">
        <v>0</v>
      </c>
      <c r="AG3808" s="46">
        <v>1470.53</v>
      </c>
      <c r="AH3808" s="46">
        <v>1470.53</v>
      </c>
      <c r="AI3808" s="46">
        <v>1470.53</v>
      </c>
      <c r="AJ3808" s="46">
        <v>1470.53</v>
      </c>
      <c r="AK3808" s="46">
        <v>1470.53</v>
      </c>
      <c r="AL3808" s="46">
        <v>1470.53</v>
      </c>
      <c r="AM3808" s="46">
        <v>0</v>
      </c>
    </row>
    <row r="3809" spans="5:39" x14ac:dyDescent="0.2">
      <c r="E3809" s="47">
        <v>381</v>
      </c>
      <c r="F3809" s="47">
        <v>393</v>
      </c>
      <c r="G3809" s="47" t="s">
        <v>253</v>
      </c>
      <c r="H3809" s="47" t="s">
        <v>682</v>
      </c>
      <c r="I3809" s="47" t="s">
        <v>788</v>
      </c>
      <c r="J3809" s="533">
        <v>60000087</v>
      </c>
      <c r="K3809" s="14" t="s">
        <v>59</v>
      </c>
      <c r="L3809" s="14" t="s">
        <v>54</v>
      </c>
      <c r="M3809" s="45">
        <v>3809</v>
      </c>
      <c r="N3809" s="45">
        <v>1</v>
      </c>
      <c r="O3809" s="46">
        <v>2639.25</v>
      </c>
      <c r="Q3809" s="12">
        <v>0</v>
      </c>
      <c r="T3809" s="59">
        <v>0</v>
      </c>
      <c r="U3809" s="14">
        <v>0</v>
      </c>
      <c r="V3809" s="59" t="s">
        <v>175</v>
      </c>
      <c r="Y3809" s="46">
        <v>0</v>
      </c>
      <c r="Z3809" s="46">
        <v>0</v>
      </c>
      <c r="AA3809" s="46">
        <v>0</v>
      </c>
      <c r="AB3809" s="46">
        <v>0</v>
      </c>
      <c r="AC3809" s="46">
        <v>0</v>
      </c>
      <c r="AD3809" s="46">
        <v>0</v>
      </c>
      <c r="AE3809" s="46">
        <v>0</v>
      </c>
      <c r="AF3809" s="46">
        <v>0</v>
      </c>
      <c r="AG3809" s="46">
        <v>0</v>
      </c>
      <c r="AH3809" s="46">
        <v>0</v>
      </c>
      <c r="AI3809" s="46">
        <v>5038.4299999999994</v>
      </c>
      <c r="AJ3809" s="46">
        <v>2506.86</v>
      </c>
      <c r="AK3809" s="46">
        <v>2639.25</v>
      </c>
      <c r="AL3809" s="46">
        <v>2639.25</v>
      </c>
      <c r="AM3809" s="46">
        <v>0</v>
      </c>
    </row>
    <row r="3810" spans="5:39" x14ac:dyDescent="0.2">
      <c r="E3810" s="47">
        <v>381</v>
      </c>
      <c r="F3810" s="47">
        <v>393</v>
      </c>
      <c r="G3810" s="47" t="s">
        <v>253</v>
      </c>
      <c r="H3810" s="47" t="s">
        <v>682</v>
      </c>
      <c r="I3810" s="47" t="s">
        <v>788</v>
      </c>
      <c r="J3810" s="533">
        <v>60000087</v>
      </c>
      <c r="K3810" s="14" t="s">
        <v>59</v>
      </c>
      <c r="L3810" s="14" t="s">
        <v>58</v>
      </c>
      <c r="M3810" s="45">
        <v>3810</v>
      </c>
      <c r="N3810" s="45">
        <v>1</v>
      </c>
      <c r="O3810" s="46">
        <v>282</v>
      </c>
      <c r="Q3810" s="12">
        <v>0</v>
      </c>
      <c r="T3810" s="59">
        <v>0</v>
      </c>
      <c r="U3810" s="14">
        <v>0</v>
      </c>
      <c r="V3810" s="59" t="s">
        <v>175</v>
      </c>
      <c r="Y3810" s="46">
        <v>0</v>
      </c>
      <c r="Z3810" s="46">
        <v>0</v>
      </c>
      <c r="AA3810" s="46">
        <v>0</v>
      </c>
      <c r="AB3810" s="46">
        <v>0</v>
      </c>
      <c r="AC3810" s="46">
        <v>0</v>
      </c>
      <c r="AD3810" s="46">
        <v>0</v>
      </c>
      <c r="AE3810" s="46">
        <v>0</v>
      </c>
      <c r="AF3810" s="46">
        <v>0</v>
      </c>
      <c r="AG3810" s="46">
        <v>0</v>
      </c>
      <c r="AH3810" s="46">
        <v>0</v>
      </c>
      <c r="AI3810" s="46">
        <v>0</v>
      </c>
      <c r="AJ3810" s="46">
        <v>282.00000000000045</v>
      </c>
      <c r="AK3810" s="46">
        <v>282</v>
      </c>
      <c r="AL3810" s="46">
        <v>282</v>
      </c>
      <c r="AM3810" s="46">
        <v>0</v>
      </c>
    </row>
    <row r="3811" spans="5:39" x14ac:dyDescent="0.2">
      <c r="E3811" s="47">
        <v>381</v>
      </c>
      <c r="F3811" s="47">
        <v>393</v>
      </c>
      <c r="G3811" s="47" t="s">
        <v>253</v>
      </c>
      <c r="H3811" s="47" t="s">
        <v>682</v>
      </c>
      <c r="I3811" s="47" t="s">
        <v>788</v>
      </c>
      <c r="J3811" s="533">
        <v>60000087</v>
      </c>
      <c r="K3811" s="14" t="s">
        <v>59</v>
      </c>
      <c r="L3811" s="14" t="s">
        <v>31</v>
      </c>
      <c r="M3811" s="45">
        <v>3811</v>
      </c>
      <c r="N3811" s="45">
        <v>1</v>
      </c>
      <c r="O3811" s="48">
        <v>4391.78</v>
      </c>
      <c r="Q3811" s="12">
        <v>0</v>
      </c>
      <c r="R3811" s="46">
        <v>3748.8283333333329</v>
      </c>
      <c r="T3811" s="59">
        <v>0</v>
      </c>
      <c r="U3811" s="14">
        <v>0</v>
      </c>
      <c r="V3811" s="59" t="s">
        <v>175</v>
      </c>
      <c r="X3811" s="46">
        <v>0</v>
      </c>
      <c r="Y3811" s="46">
        <v>0</v>
      </c>
      <c r="Z3811" s="46">
        <v>0</v>
      </c>
      <c r="AA3811" s="46">
        <v>0</v>
      </c>
      <c r="AB3811" s="46">
        <v>0</v>
      </c>
      <c r="AC3811" s="46">
        <v>0</v>
      </c>
      <c r="AD3811" s="46">
        <v>0</v>
      </c>
      <c r="AE3811" s="46">
        <v>0</v>
      </c>
      <c r="AF3811" s="46">
        <v>0</v>
      </c>
      <c r="AG3811" s="46">
        <v>1470.53</v>
      </c>
      <c r="AH3811" s="46">
        <v>1470.53</v>
      </c>
      <c r="AI3811" s="46">
        <v>6508.9599999999991</v>
      </c>
      <c r="AJ3811" s="46">
        <v>4259.3900000000012</v>
      </c>
      <c r="AK3811" s="46">
        <v>4391.78</v>
      </c>
      <c r="AL3811" s="46">
        <v>4391.78</v>
      </c>
      <c r="AM3811" s="46">
        <v>0</v>
      </c>
    </row>
    <row r="3812" spans="5:39" x14ac:dyDescent="0.2">
      <c r="E3812" s="47">
        <v>381</v>
      </c>
      <c r="F3812" s="47">
        <v>393</v>
      </c>
      <c r="G3812" s="47" t="s">
        <v>253</v>
      </c>
      <c r="H3812" s="47" t="s">
        <v>682</v>
      </c>
      <c r="I3812" s="47" t="s">
        <v>788</v>
      </c>
      <c r="J3812" s="533">
        <v>60000087</v>
      </c>
      <c r="K3812" s="14" t="s">
        <v>37</v>
      </c>
      <c r="L3812" s="14" t="s">
        <v>31</v>
      </c>
      <c r="M3812" s="45">
        <v>3812</v>
      </c>
      <c r="N3812" s="45">
        <v>1</v>
      </c>
      <c r="O3812" s="48">
        <v>4391.78</v>
      </c>
      <c r="P3812" s="48"/>
      <c r="Q3812" s="12">
        <v>0</v>
      </c>
      <c r="R3812" s="46">
        <v>3016.8649999999998</v>
      </c>
      <c r="T3812" s="59">
        <v>0</v>
      </c>
      <c r="U3812" s="14">
        <v>0</v>
      </c>
      <c r="V3812" s="59" t="s">
        <v>175</v>
      </c>
      <c r="Y3812" s="46">
        <v>0</v>
      </c>
      <c r="Z3812" s="46">
        <v>0</v>
      </c>
      <c r="AA3812" s="46">
        <v>0</v>
      </c>
      <c r="AB3812" s="46">
        <v>0</v>
      </c>
      <c r="AC3812" s="46">
        <v>0</v>
      </c>
      <c r="AD3812" s="46">
        <v>0</v>
      </c>
      <c r="AE3812" s="46">
        <v>0</v>
      </c>
      <c r="AF3812" s="46">
        <v>0</v>
      </c>
      <c r="AG3812" s="46">
        <v>0</v>
      </c>
      <c r="AH3812" s="46">
        <v>0</v>
      </c>
      <c r="AI3812" s="46">
        <v>2941.06</v>
      </c>
      <c r="AJ3812" s="46">
        <v>6508.96</v>
      </c>
      <c r="AK3812" s="46">
        <v>4259.3900000000003</v>
      </c>
      <c r="AL3812" s="46">
        <v>4391.78</v>
      </c>
      <c r="AM3812" s="46">
        <v>878.35599999999999</v>
      </c>
    </row>
    <row r="3813" spans="5:39" x14ac:dyDescent="0.2">
      <c r="E3813" s="47">
        <v>381</v>
      </c>
      <c r="F3813" s="47">
        <v>393</v>
      </c>
      <c r="G3813" s="47" t="s">
        <v>253</v>
      </c>
      <c r="H3813" s="47" t="s">
        <v>682</v>
      </c>
      <c r="I3813" s="47" t="s">
        <v>788</v>
      </c>
      <c r="J3813" s="533">
        <v>60000087</v>
      </c>
      <c r="K3813" s="14" t="s">
        <v>65</v>
      </c>
      <c r="L3813" s="14" t="s">
        <v>31</v>
      </c>
      <c r="M3813" s="45">
        <v>3813</v>
      </c>
      <c r="N3813" s="45">
        <v>1</v>
      </c>
      <c r="O3813" s="52">
        <v>4391.78</v>
      </c>
      <c r="P3813" s="48">
        <v>878.35599999999999</v>
      </c>
      <c r="Q3813" s="12">
        <v>0</v>
      </c>
      <c r="R3813" s="46">
        <v>731.96333333333325</v>
      </c>
      <c r="T3813" s="59">
        <v>0</v>
      </c>
      <c r="U3813" s="14">
        <v>0</v>
      </c>
      <c r="V3813" s="59" t="s">
        <v>175</v>
      </c>
      <c r="X3813" s="46">
        <v>0</v>
      </c>
      <c r="Y3813" s="46">
        <v>0</v>
      </c>
      <c r="Z3813" s="46">
        <v>0</v>
      </c>
      <c r="AA3813" s="46">
        <v>0</v>
      </c>
      <c r="AB3813" s="46">
        <v>0</v>
      </c>
      <c r="AC3813" s="46">
        <v>0</v>
      </c>
      <c r="AD3813" s="46">
        <v>0</v>
      </c>
      <c r="AE3813" s="46">
        <v>0</v>
      </c>
      <c r="AF3813" s="46">
        <v>0</v>
      </c>
      <c r="AG3813" s="46">
        <v>0</v>
      </c>
      <c r="AH3813" s="46">
        <v>0</v>
      </c>
      <c r="AI3813" s="46">
        <v>0</v>
      </c>
      <c r="AJ3813" s="46">
        <v>0</v>
      </c>
      <c r="AK3813" s="46">
        <v>0</v>
      </c>
      <c r="AL3813" s="46">
        <v>4391.78</v>
      </c>
      <c r="AM3813" s="46">
        <v>0</v>
      </c>
    </row>
    <row r="3814" spans="5:39" x14ac:dyDescent="0.2">
      <c r="E3814" s="47">
        <v>381</v>
      </c>
      <c r="F3814" s="47">
        <v>393</v>
      </c>
      <c r="G3814" s="47" t="s">
        <v>253</v>
      </c>
      <c r="H3814" s="47" t="s">
        <v>682</v>
      </c>
      <c r="I3814" s="47" t="s">
        <v>788</v>
      </c>
      <c r="J3814" s="533">
        <v>60000087</v>
      </c>
      <c r="K3814" s="14" t="s">
        <v>64</v>
      </c>
      <c r="L3814" s="14" t="s">
        <v>57</v>
      </c>
      <c r="M3814" s="45">
        <v>3814</v>
      </c>
      <c r="N3814" s="45">
        <v>1</v>
      </c>
      <c r="O3814" s="46">
        <v>0</v>
      </c>
      <c r="Q3814" s="12">
        <v>0</v>
      </c>
      <c r="T3814" s="59">
        <v>0</v>
      </c>
      <c r="U3814" s="14">
        <v>0</v>
      </c>
      <c r="V3814" s="59" t="s">
        <v>175</v>
      </c>
      <c r="X3814" s="46">
        <v>0</v>
      </c>
      <c r="Y3814" s="46">
        <v>0</v>
      </c>
      <c r="Z3814" s="46">
        <v>0</v>
      </c>
      <c r="AA3814" s="46">
        <v>0</v>
      </c>
      <c r="AB3814" s="46">
        <v>0</v>
      </c>
      <c r="AC3814" s="46">
        <v>0</v>
      </c>
      <c r="AD3814" s="46">
        <v>0</v>
      </c>
      <c r="AE3814" s="46">
        <v>0</v>
      </c>
      <c r="AF3814" s="46">
        <v>0</v>
      </c>
      <c r="AG3814" s="46">
        <v>1470.53</v>
      </c>
      <c r="AH3814" s="46">
        <v>2941.06</v>
      </c>
      <c r="AI3814" s="46">
        <v>1470.5300000000002</v>
      </c>
      <c r="AJ3814" s="46">
        <v>0</v>
      </c>
      <c r="AK3814" s="46">
        <v>0</v>
      </c>
      <c r="AL3814" s="46">
        <v>0</v>
      </c>
      <c r="AM3814" s="46">
        <v>0</v>
      </c>
    </row>
    <row r="3815" spans="5:39" x14ac:dyDescent="0.2">
      <c r="E3815" s="47">
        <v>381</v>
      </c>
      <c r="F3815" s="47">
        <v>393</v>
      </c>
      <c r="G3815" s="47" t="s">
        <v>253</v>
      </c>
      <c r="H3815" s="47" t="s">
        <v>682</v>
      </c>
      <c r="I3815" s="47" t="s">
        <v>788</v>
      </c>
      <c r="J3815" s="533">
        <v>60000087</v>
      </c>
      <c r="K3815" s="14" t="s">
        <v>64</v>
      </c>
      <c r="L3815" s="14" t="s">
        <v>54</v>
      </c>
      <c r="M3815" s="45">
        <v>3815</v>
      </c>
      <c r="N3815" s="45">
        <v>1</v>
      </c>
      <c r="O3815" s="46">
        <v>3545.7799999999988</v>
      </c>
      <c r="Q3815" s="12">
        <v>0</v>
      </c>
      <c r="T3815" s="59">
        <v>0</v>
      </c>
      <c r="U3815" s="14">
        <v>0</v>
      </c>
      <c r="V3815" s="59" t="s">
        <v>175</v>
      </c>
      <c r="X3815" s="46">
        <v>0</v>
      </c>
      <c r="Y3815" s="46">
        <v>0</v>
      </c>
      <c r="Z3815" s="46">
        <v>0</v>
      </c>
      <c r="AA3815" s="46">
        <v>0</v>
      </c>
      <c r="AB3815" s="46">
        <v>0</v>
      </c>
      <c r="AC3815" s="46">
        <v>0</v>
      </c>
      <c r="AD3815" s="46">
        <v>0</v>
      </c>
      <c r="AE3815" s="46">
        <v>0</v>
      </c>
      <c r="AF3815" s="46">
        <v>0</v>
      </c>
      <c r="AG3815" s="46">
        <v>0</v>
      </c>
      <c r="AH3815" s="46">
        <v>0</v>
      </c>
      <c r="AI3815" s="46">
        <v>5038.4299999999994</v>
      </c>
      <c r="AJ3815" s="46">
        <v>3977.3899999999994</v>
      </c>
      <c r="AK3815" s="46">
        <v>3827.7799999999988</v>
      </c>
      <c r="AL3815" s="46">
        <v>3545.7799999999988</v>
      </c>
      <c r="AM3815" s="46">
        <v>2667.4239999999991</v>
      </c>
    </row>
    <row r="3816" spans="5:39" x14ac:dyDescent="0.2">
      <c r="E3816" s="47">
        <v>381</v>
      </c>
      <c r="F3816" s="47">
        <v>393</v>
      </c>
      <c r="G3816" s="47" t="s">
        <v>253</v>
      </c>
      <c r="H3816" s="47" t="s">
        <v>682</v>
      </c>
      <c r="I3816" s="47" t="s">
        <v>788</v>
      </c>
      <c r="J3816" s="533">
        <v>60000087</v>
      </c>
      <c r="K3816" s="14" t="s">
        <v>64</v>
      </c>
      <c r="L3816" s="14" t="s">
        <v>58</v>
      </c>
      <c r="M3816" s="45">
        <v>3816</v>
      </c>
      <c r="N3816" s="45">
        <v>1</v>
      </c>
      <c r="O3816" s="46">
        <v>846</v>
      </c>
      <c r="Q3816" s="12">
        <v>0</v>
      </c>
      <c r="T3816" s="59">
        <v>0</v>
      </c>
      <c r="U3816" s="14">
        <v>0</v>
      </c>
      <c r="V3816" s="59" t="s">
        <v>175</v>
      </c>
      <c r="X3816" s="46">
        <v>0</v>
      </c>
      <c r="Y3816" s="46">
        <v>0</v>
      </c>
      <c r="Z3816" s="46">
        <v>0</v>
      </c>
      <c r="AA3816" s="46">
        <v>0</v>
      </c>
      <c r="AB3816" s="46">
        <v>0</v>
      </c>
      <c r="AC3816" s="46">
        <v>0</v>
      </c>
      <c r="AD3816" s="46">
        <v>0</v>
      </c>
      <c r="AE3816" s="46">
        <v>0</v>
      </c>
      <c r="AF3816" s="46">
        <v>0</v>
      </c>
      <c r="AG3816" s="46">
        <v>0</v>
      </c>
      <c r="AH3816" s="46">
        <v>0</v>
      </c>
      <c r="AI3816" s="46">
        <v>0</v>
      </c>
      <c r="AJ3816" s="46">
        <v>282</v>
      </c>
      <c r="AK3816" s="46">
        <v>564</v>
      </c>
      <c r="AL3816" s="46">
        <v>846</v>
      </c>
      <c r="AM3816" s="46">
        <v>846</v>
      </c>
    </row>
    <row r="3817" spans="5:39" x14ac:dyDescent="0.2">
      <c r="E3817" s="47">
        <v>381</v>
      </c>
      <c r="F3817" s="47">
        <v>393</v>
      </c>
      <c r="G3817" s="47" t="s">
        <v>253</v>
      </c>
      <c r="H3817" s="47" t="s">
        <v>682</v>
      </c>
      <c r="I3817" s="47" t="s">
        <v>788</v>
      </c>
      <c r="J3817" s="533">
        <v>60000087</v>
      </c>
      <c r="K3817" s="14" t="s">
        <v>67</v>
      </c>
      <c r="L3817" s="14" t="s">
        <v>67</v>
      </c>
      <c r="M3817" s="45">
        <v>3817</v>
      </c>
      <c r="N3817" s="45">
        <v>1</v>
      </c>
      <c r="O3817" s="53">
        <v>0</v>
      </c>
      <c r="P3817" s="54">
        <v>0</v>
      </c>
      <c r="Q3817" s="55">
        <v>0</v>
      </c>
      <c r="R3817" s="56">
        <v>0</v>
      </c>
      <c r="S3817" s="57">
        <v>0</v>
      </c>
      <c r="T3817" s="60">
        <v>0</v>
      </c>
      <c r="U3817" s="14">
        <v>0</v>
      </c>
      <c r="V3817" s="60" t="s">
        <v>175</v>
      </c>
      <c r="Y3817" s="46">
        <v>0</v>
      </c>
      <c r="Z3817" s="46">
        <v>0</v>
      </c>
      <c r="AA3817" s="46">
        <v>0</v>
      </c>
      <c r="AB3817" s="46">
        <v>0</v>
      </c>
      <c r="AC3817" s="46">
        <v>0</v>
      </c>
      <c r="AD3817" s="46">
        <v>0</v>
      </c>
      <c r="AE3817" s="46">
        <v>0</v>
      </c>
      <c r="AF3817" s="46">
        <v>0</v>
      </c>
      <c r="AG3817" s="46">
        <v>0</v>
      </c>
      <c r="AH3817" s="46">
        <v>0</v>
      </c>
      <c r="AI3817" s="46">
        <v>0</v>
      </c>
      <c r="AJ3817" s="46">
        <v>0</v>
      </c>
      <c r="AK3817" s="46">
        <v>0</v>
      </c>
      <c r="AL3817" s="46">
        <v>0</v>
      </c>
      <c r="AM3817" s="46">
        <v>0</v>
      </c>
    </row>
    <row r="3818" spans="5:39" x14ac:dyDescent="0.2">
      <c r="E3818" s="14">
        <v>382</v>
      </c>
      <c r="F3818" s="14">
        <v>394</v>
      </c>
      <c r="G3818" s="14" t="s">
        <v>253</v>
      </c>
      <c r="H3818" s="14" t="s">
        <v>684</v>
      </c>
      <c r="I3818" s="14" t="s">
        <v>789</v>
      </c>
      <c r="J3818" s="531">
        <v>60000088</v>
      </c>
      <c r="K3818" s="14" t="s">
        <v>59</v>
      </c>
      <c r="L3818" s="14" t="s">
        <v>57</v>
      </c>
      <c r="M3818" s="45">
        <v>3818</v>
      </c>
      <c r="N3818" s="45">
        <v>1</v>
      </c>
      <c r="O3818" s="46">
        <v>1313.94</v>
      </c>
      <c r="Q3818" s="12">
        <v>0</v>
      </c>
      <c r="T3818" s="59">
        <v>0</v>
      </c>
      <c r="U3818" s="14">
        <v>0</v>
      </c>
      <c r="V3818" s="59" t="s">
        <v>175</v>
      </c>
      <c r="Y3818" s="46">
        <v>0</v>
      </c>
      <c r="Z3818" s="46">
        <v>0</v>
      </c>
      <c r="AA3818" s="46">
        <v>0</v>
      </c>
      <c r="AB3818" s="46">
        <v>0</v>
      </c>
      <c r="AC3818" s="46">
        <v>0</v>
      </c>
      <c r="AD3818" s="46">
        <v>0</v>
      </c>
      <c r="AE3818" s="46">
        <v>0</v>
      </c>
      <c r="AF3818" s="46">
        <v>0</v>
      </c>
      <c r="AG3818" s="46">
        <v>1313.94</v>
      </c>
      <c r="AH3818" s="46">
        <v>1313.94</v>
      </c>
      <c r="AI3818" s="46">
        <v>1313.94</v>
      </c>
      <c r="AJ3818" s="46">
        <v>1313.94</v>
      </c>
      <c r="AK3818" s="46">
        <v>1313.94</v>
      </c>
      <c r="AL3818" s="46">
        <v>1313.94</v>
      </c>
      <c r="AM3818" s="46">
        <v>0</v>
      </c>
    </row>
    <row r="3819" spans="5:39" x14ac:dyDescent="0.2">
      <c r="E3819" s="47">
        <v>382</v>
      </c>
      <c r="F3819" s="47">
        <v>394</v>
      </c>
      <c r="G3819" s="47" t="s">
        <v>253</v>
      </c>
      <c r="H3819" s="47" t="s">
        <v>684</v>
      </c>
      <c r="I3819" s="47" t="s">
        <v>789</v>
      </c>
      <c r="J3819" s="533">
        <v>60000088</v>
      </c>
      <c r="K3819" s="14" t="s">
        <v>59</v>
      </c>
      <c r="L3819" s="14" t="s">
        <v>54</v>
      </c>
      <c r="M3819" s="45">
        <v>3819</v>
      </c>
      <c r="N3819" s="45">
        <v>1</v>
      </c>
      <c r="O3819" s="46">
        <v>6242.93</v>
      </c>
      <c r="Q3819" s="12">
        <v>0</v>
      </c>
      <c r="T3819" s="59">
        <v>0</v>
      </c>
      <c r="U3819" s="14">
        <v>0</v>
      </c>
      <c r="V3819" s="59" t="s">
        <v>175</v>
      </c>
      <c r="Y3819" s="46">
        <v>0</v>
      </c>
      <c r="Z3819" s="46">
        <v>0</v>
      </c>
      <c r="AA3819" s="46">
        <v>0</v>
      </c>
      <c r="AB3819" s="46">
        <v>0</v>
      </c>
      <c r="AC3819" s="46">
        <v>0</v>
      </c>
      <c r="AD3819" s="46">
        <v>0</v>
      </c>
      <c r="AE3819" s="46">
        <v>0</v>
      </c>
      <c r="AF3819" s="46">
        <v>0</v>
      </c>
      <c r="AG3819" s="46">
        <v>0</v>
      </c>
      <c r="AH3819" s="46">
        <v>0</v>
      </c>
      <c r="AI3819" s="46">
        <v>5557.64</v>
      </c>
      <c r="AJ3819" s="46">
        <v>3642.8</v>
      </c>
      <c r="AK3819" s="46">
        <v>3473.37</v>
      </c>
      <c r="AL3819" s="46">
        <v>6242.93</v>
      </c>
      <c r="AM3819" s="46">
        <v>0</v>
      </c>
    </row>
    <row r="3820" spans="5:39" x14ac:dyDescent="0.2">
      <c r="E3820" s="47">
        <v>382</v>
      </c>
      <c r="F3820" s="47">
        <v>394</v>
      </c>
      <c r="G3820" s="47" t="s">
        <v>253</v>
      </c>
      <c r="H3820" s="47" t="s">
        <v>684</v>
      </c>
      <c r="I3820" s="47" t="s">
        <v>789</v>
      </c>
      <c r="J3820" s="533">
        <v>60000088</v>
      </c>
      <c r="K3820" s="14" t="s">
        <v>59</v>
      </c>
      <c r="L3820" s="14" t="s">
        <v>58</v>
      </c>
      <c r="M3820" s="45">
        <v>3820</v>
      </c>
      <c r="N3820" s="45">
        <v>1</v>
      </c>
      <c r="O3820" s="46">
        <v>282</v>
      </c>
      <c r="Q3820" s="12">
        <v>0</v>
      </c>
      <c r="T3820" s="59">
        <v>0</v>
      </c>
      <c r="U3820" s="14">
        <v>0</v>
      </c>
      <c r="V3820" s="59" t="s">
        <v>175</v>
      </c>
      <c r="Y3820" s="46">
        <v>0</v>
      </c>
      <c r="Z3820" s="46">
        <v>0</v>
      </c>
      <c r="AA3820" s="46">
        <v>0</v>
      </c>
      <c r="AB3820" s="46">
        <v>0</v>
      </c>
      <c r="AC3820" s="46">
        <v>0</v>
      </c>
      <c r="AD3820" s="46">
        <v>0</v>
      </c>
      <c r="AE3820" s="46">
        <v>0</v>
      </c>
      <c r="AF3820" s="46">
        <v>0</v>
      </c>
      <c r="AG3820" s="46">
        <v>0</v>
      </c>
      <c r="AH3820" s="46">
        <v>0</v>
      </c>
      <c r="AI3820" s="46">
        <v>0</v>
      </c>
      <c r="AJ3820" s="46">
        <v>281.99999999999955</v>
      </c>
      <c r="AK3820" s="46">
        <v>282.00000000000045</v>
      </c>
      <c r="AL3820" s="46">
        <v>282</v>
      </c>
      <c r="AM3820" s="46">
        <v>0</v>
      </c>
    </row>
    <row r="3821" spans="5:39" x14ac:dyDescent="0.2">
      <c r="E3821" s="47">
        <v>382</v>
      </c>
      <c r="F3821" s="47">
        <v>394</v>
      </c>
      <c r="G3821" s="47" t="s">
        <v>253</v>
      </c>
      <c r="H3821" s="47" t="s">
        <v>684</v>
      </c>
      <c r="I3821" s="47" t="s">
        <v>789</v>
      </c>
      <c r="J3821" s="533">
        <v>60000088</v>
      </c>
      <c r="K3821" s="14" t="s">
        <v>59</v>
      </c>
      <c r="L3821" s="14" t="s">
        <v>31</v>
      </c>
      <c r="M3821" s="45">
        <v>3821</v>
      </c>
      <c r="N3821" s="45">
        <v>1</v>
      </c>
      <c r="O3821" s="48">
        <v>7838.8700000000008</v>
      </c>
      <c r="Q3821" s="12">
        <v>0</v>
      </c>
      <c r="R3821" s="46">
        <v>4607.7299999999996</v>
      </c>
      <c r="T3821" s="59">
        <v>0</v>
      </c>
      <c r="U3821" s="14">
        <v>0</v>
      </c>
      <c r="V3821" s="59" t="s">
        <v>175</v>
      </c>
      <c r="X3821" s="46">
        <v>0</v>
      </c>
      <c r="Y3821" s="46">
        <v>0</v>
      </c>
      <c r="Z3821" s="46">
        <v>0</v>
      </c>
      <c r="AA3821" s="46">
        <v>0</v>
      </c>
      <c r="AB3821" s="46">
        <v>0</v>
      </c>
      <c r="AC3821" s="46">
        <v>0</v>
      </c>
      <c r="AD3821" s="46">
        <v>0</v>
      </c>
      <c r="AE3821" s="46">
        <v>0</v>
      </c>
      <c r="AF3821" s="46">
        <v>0</v>
      </c>
      <c r="AG3821" s="46">
        <v>1313.94</v>
      </c>
      <c r="AH3821" s="46">
        <v>1313.94</v>
      </c>
      <c r="AI3821" s="46">
        <v>6871.58</v>
      </c>
      <c r="AJ3821" s="46">
        <v>5238.74</v>
      </c>
      <c r="AK3821" s="46">
        <v>5069.3099999999995</v>
      </c>
      <c r="AL3821" s="46">
        <v>7838.8700000000008</v>
      </c>
      <c r="AM3821" s="46">
        <v>0</v>
      </c>
    </row>
    <row r="3822" spans="5:39" x14ac:dyDescent="0.2">
      <c r="E3822" s="47">
        <v>382</v>
      </c>
      <c r="F3822" s="47">
        <v>394</v>
      </c>
      <c r="G3822" s="47" t="s">
        <v>253</v>
      </c>
      <c r="H3822" s="47" t="s">
        <v>684</v>
      </c>
      <c r="I3822" s="47" t="s">
        <v>789</v>
      </c>
      <c r="J3822" s="533">
        <v>60000088</v>
      </c>
      <c r="K3822" s="14" t="s">
        <v>37</v>
      </c>
      <c r="L3822" s="14" t="s">
        <v>31</v>
      </c>
      <c r="M3822" s="45">
        <v>3822</v>
      </c>
      <c r="N3822" s="45">
        <v>1</v>
      </c>
      <c r="O3822" s="48">
        <v>5069.3100000000004</v>
      </c>
      <c r="P3822" s="48"/>
      <c r="Q3822" s="12">
        <v>0</v>
      </c>
      <c r="R3822" s="46">
        <v>3301.2516666666666</v>
      </c>
      <c r="T3822" s="59">
        <v>0</v>
      </c>
      <c r="U3822" s="14">
        <v>0</v>
      </c>
      <c r="V3822" s="59" t="s">
        <v>175</v>
      </c>
      <c r="Y3822" s="46">
        <v>0</v>
      </c>
      <c r="Z3822" s="46">
        <v>0</v>
      </c>
      <c r="AA3822" s="46">
        <v>0</v>
      </c>
      <c r="AB3822" s="46">
        <v>0</v>
      </c>
      <c r="AC3822" s="46">
        <v>0</v>
      </c>
      <c r="AD3822" s="46">
        <v>0</v>
      </c>
      <c r="AE3822" s="46">
        <v>0</v>
      </c>
      <c r="AF3822" s="46">
        <v>0</v>
      </c>
      <c r="AG3822" s="46">
        <v>0</v>
      </c>
      <c r="AH3822" s="46">
        <v>1313.94</v>
      </c>
      <c r="AI3822" s="46">
        <v>1313.94</v>
      </c>
      <c r="AJ3822" s="46">
        <v>6871.58</v>
      </c>
      <c r="AK3822" s="46">
        <v>5238.74</v>
      </c>
      <c r="AL3822" s="46">
        <v>5069.3100000000004</v>
      </c>
      <c r="AM3822" s="46">
        <v>3135.5480000000002</v>
      </c>
    </row>
    <row r="3823" spans="5:39" x14ac:dyDescent="0.2">
      <c r="E3823" s="47">
        <v>382</v>
      </c>
      <c r="F3823" s="47">
        <v>394</v>
      </c>
      <c r="G3823" s="47" t="s">
        <v>253</v>
      </c>
      <c r="H3823" s="47" t="s">
        <v>684</v>
      </c>
      <c r="I3823" s="47" t="s">
        <v>789</v>
      </c>
      <c r="J3823" s="533">
        <v>60000088</v>
      </c>
      <c r="K3823" s="14" t="s">
        <v>65</v>
      </c>
      <c r="L3823" s="14" t="s">
        <v>31</v>
      </c>
      <c r="M3823" s="45">
        <v>3823</v>
      </c>
      <c r="N3823" s="45">
        <v>1</v>
      </c>
      <c r="O3823" s="52">
        <v>7838.8700000000008</v>
      </c>
      <c r="P3823" s="48">
        <v>3135.5480000000002</v>
      </c>
      <c r="Q3823" s="12">
        <v>0</v>
      </c>
      <c r="R3823" s="46">
        <v>1306.4783333333335</v>
      </c>
      <c r="T3823" s="59">
        <v>0</v>
      </c>
      <c r="U3823" s="14">
        <v>0</v>
      </c>
      <c r="V3823" s="59" t="s">
        <v>175</v>
      </c>
      <c r="X3823" s="46">
        <v>0</v>
      </c>
      <c r="Y3823" s="46">
        <v>0</v>
      </c>
      <c r="Z3823" s="46">
        <v>0</v>
      </c>
      <c r="AA3823" s="46">
        <v>0</v>
      </c>
      <c r="AB3823" s="46">
        <v>0</v>
      </c>
      <c r="AC3823" s="46">
        <v>0</v>
      </c>
      <c r="AD3823" s="46">
        <v>0</v>
      </c>
      <c r="AE3823" s="46">
        <v>0</v>
      </c>
      <c r="AF3823" s="46">
        <v>0</v>
      </c>
      <c r="AG3823" s="46">
        <v>0</v>
      </c>
      <c r="AH3823" s="46">
        <v>0</v>
      </c>
      <c r="AI3823" s="46">
        <v>0</v>
      </c>
      <c r="AJ3823" s="46">
        <v>0</v>
      </c>
      <c r="AK3823" s="46">
        <v>0</v>
      </c>
      <c r="AL3823" s="46">
        <v>7838.8700000000008</v>
      </c>
      <c r="AM3823" s="46">
        <v>0</v>
      </c>
    </row>
    <row r="3824" spans="5:39" x14ac:dyDescent="0.2">
      <c r="E3824" s="47">
        <v>382</v>
      </c>
      <c r="F3824" s="47">
        <v>394</v>
      </c>
      <c r="G3824" s="47" t="s">
        <v>253</v>
      </c>
      <c r="H3824" s="47" t="s">
        <v>684</v>
      </c>
      <c r="I3824" s="47" t="s">
        <v>789</v>
      </c>
      <c r="J3824" s="533">
        <v>60000088</v>
      </c>
      <c r="K3824" s="14" t="s">
        <v>64</v>
      </c>
      <c r="L3824" s="14" t="s">
        <v>57</v>
      </c>
      <c r="M3824" s="45">
        <v>3824</v>
      </c>
      <c r="N3824" s="45">
        <v>1</v>
      </c>
      <c r="O3824" s="46">
        <v>0</v>
      </c>
      <c r="Q3824" s="12">
        <v>0</v>
      </c>
      <c r="T3824" s="59">
        <v>0</v>
      </c>
      <c r="U3824" s="14">
        <v>0</v>
      </c>
      <c r="V3824" s="59" t="s">
        <v>175</v>
      </c>
      <c r="X3824" s="46">
        <v>0</v>
      </c>
      <c r="Y3824" s="46">
        <v>0</v>
      </c>
      <c r="Z3824" s="46">
        <v>0</v>
      </c>
      <c r="AA3824" s="46">
        <v>0</v>
      </c>
      <c r="AB3824" s="46">
        <v>0</v>
      </c>
      <c r="AC3824" s="46">
        <v>0</v>
      </c>
      <c r="AD3824" s="46">
        <v>0</v>
      </c>
      <c r="AE3824" s="46">
        <v>0</v>
      </c>
      <c r="AF3824" s="46">
        <v>0</v>
      </c>
      <c r="AG3824" s="46">
        <v>1313.94</v>
      </c>
      <c r="AH3824" s="46">
        <v>1313.94</v>
      </c>
      <c r="AI3824" s="46">
        <v>1313.94</v>
      </c>
      <c r="AJ3824" s="46">
        <v>0</v>
      </c>
      <c r="AK3824" s="46">
        <v>0</v>
      </c>
      <c r="AL3824" s="46">
        <v>0</v>
      </c>
      <c r="AM3824" s="46">
        <v>0</v>
      </c>
    </row>
    <row r="3825" spans="5:39" x14ac:dyDescent="0.2">
      <c r="E3825" s="47">
        <v>382</v>
      </c>
      <c r="F3825" s="47">
        <v>394</v>
      </c>
      <c r="G3825" s="47" t="s">
        <v>253</v>
      </c>
      <c r="H3825" s="47" t="s">
        <v>684</v>
      </c>
      <c r="I3825" s="47" t="s">
        <v>789</v>
      </c>
      <c r="J3825" s="533">
        <v>60000088</v>
      </c>
      <c r="K3825" s="14" t="s">
        <v>64</v>
      </c>
      <c r="L3825" s="14" t="s">
        <v>54</v>
      </c>
      <c r="M3825" s="45">
        <v>3825</v>
      </c>
      <c r="N3825" s="45">
        <v>1</v>
      </c>
      <c r="O3825" s="46">
        <v>6992.8700000000008</v>
      </c>
      <c r="Q3825" s="12">
        <v>0</v>
      </c>
      <c r="T3825" s="59">
        <v>0</v>
      </c>
      <c r="U3825" s="14">
        <v>0</v>
      </c>
      <c r="V3825" s="59" t="s">
        <v>175</v>
      </c>
      <c r="X3825" s="46">
        <v>0</v>
      </c>
      <c r="Y3825" s="46">
        <v>0</v>
      </c>
      <c r="Z3825" s="46">
        <v>0</v>
      </c>
      <c r="AA3825" s="46">
        <v>0</v>
      </c>
      <c r="AB3825" s="46">
        <v>0</v>
      </c>
      <c r="AC3825" s="46">
        <v>0</v>
      </c>
      <c r="AD3825" s="46">
        <v>0</v>
      </c>
      <c r="AE3825" s="46">
        <v>0</v>
      </c>
      <c r="AF3825" s="46">
        <v>0</v>
      </c>
      <c r="AG3825" s="46">
        <v>0</v>
      </c>
      <c r="AH3825" s="46">
        <v>0</v>
      </c>
      <c r="AI3825" s="46">
        <v>5557.64</v>
      </c>
      <c r="AJ3825" s="46">
        <v>4956.7400000000007</v>
      </c>
      <c r="AK3825" s="46">
        <v>4505.3100000000013</v>
      </c>
      <c r="AL3825" s="46">
        <v>6992.8700000000008</v>
      </c>
      <c r="AM3825" s="46">
        <v>3857.3220000000006</v>
      </c>
    </row>
    <row r="3826" spans="5:39" x14ac:dyDescent="0.2">
      <c r="E3826" s="47">
        <v>382</v>
      </c>
      <c r="F3826" s="47">
        <v>394</v>
      </c>
      <c r="G3826" s="47" t="s">
        <v>253</v>
      </c>
      <c r="H3826" s="47" t="s">
        <v>684</v>
      </c>
      <c r="I3826" s="47" t="s">
        <v>789</v>
      </c>
      <c r="J3826" s="533">
        <v>60000088</v>
      </c>
      <c r="K3826" s="14" t="s">
        <v>64</v>
      </c>
      <c r="L3826" s="14" t="s">
        <v>58</v>
      </c>
      <c r="M3826" s="45">
        <v>3826</v>
      </c>
      <c r="N3826" s="45">
        <v>1</v>
      </c>
      <c r="O3826" s="46">
        <v>845.99999999999818</v>
      </c>
      <c r="Q3826" s="12">
        <v>0</v>
      </c>
      <c r="T3826" s="59">
        <v>0</v>
      </c>
      <c r="U3826" s="14">
        <v>0</v>
      </c>
      <c r="V3826" s="59" t="s">
        <v>175</v>
      </c>
      <c r="X3826" s="46">
        <v>0</v>
      </c>
      <c r="Y3826" s="46">
        <v>0</v>
      </c>
      <c r="Z3826" s="46">
        <v>0</v>
      </c>
      <c r="AA3826" s="46">
        <v>0</v>
      </c>
      <c r="AB3826" s="46">
        <v>0</v>
      </c>
      <c r="AC3826" s="46">
        <v>0</v>
      </c>
      <c r="AD3826" s="46">
        <v>0</v>
      </c>
      <c r="AE3826" s="46">
        <v>0</v>
      </c>
      <c r="AF3826" s="46">
        <v>0</v>
      </c>
      <c r="AG3826" s="46">
        <v>0</v>
      </c>
      <c r="AH3826" s="46">
        <v>0</v>
      </c>
      <c r="AI3826" s="46">
        <v>0</v>
      </c>
      <c r="AJ3826" s="46">
        <v>281.99999999999909</v>
      </c>
      <c r="AK3826" s="46">
        <v>563.99999999999818</v>
      </c>
      <c r="AL3826" s="46">
        <v>845.99999999999818</v>
      </c>
      <c r="AM3826" s="46">
        <v>845.99999999999955</v>
      </c>
    </row>
    <row r="3827" spans="5:39" x14ac:dyDescent="0.2">
      <c r="E3827" s="47">
        <v>382</v>
      </c>
      <c r="F3827" s="47">
        <v>394</v>
      </c>
      <c r="G3827" s="47" t="s">
        <v>253</v>
      </c>
      <c r="H3827" s="47" t="s">
        <v>684</v>
      </c>
      <c r="I3827" s="47" t="s">
        <v>789</v>
      </c>
      <c r="J3827" s="533">
        <v>60000088</v>
      </c>
      <c r="K3827" s="14" t="s">
        <v>67</v>
      </c>
      <c r="L3827" s="14" t="s">
        <v>67</v>
      </c>
      <c r="M3827" s="45">
        <v>3827</v>
      </c>
      <c r="N3827" s="45">
        <v>1</v>
      </c>
      <c r="O3827" s="53">
        <v>0</v>
      </c>
      <c r="P3827" s="54">
        <v>0</v>
      </c>
      <c r="Q3827" s="55">
        <v>0</v>
      </c>
      <c r="R3827" s="56">
        <v>0</v>
      </c>
      <c r="S3827" s="57">
        <v>0</v>
      </c>
      <c r="T3827" s="60">
        <v>0</v>
      </c>
      <c r="U3827" s="14">
        <v>0</v>
      </c>
      <c r="V3827" s="60" t="s">
        <v>175</v>
      </c>
      <c r="Y3827" s="46">
        <v>0</v>
      </c>
      <c r="Z3827" s="46">
        <v>0</v>
      </c>
      <c r="AA3827" s="46">
        <v>0</v>
      </c>
      <c r="AB3827" s="46">
        <v>0</v>
      </c>
      <c r="AC3827" s="46">
        <v>0</v>
      </c>
      <c r="AD3827" s="46">
        <v>0</v>
      </c>
      <c r="AE3827" s="46">
        <v>0</v>
      </c>
      <c r="AF3827" s="46">
        <v>0</v>
      </c>
      <c r="AG3827" s="46">
        <v>0</v>
      </c>
      <c r="AH3827" s="46">
        <v>0</v>
      </c>
      <c r="AI3827" s="46">
        <v>0</v>
      </c>
      <c r="AJ3827" s="46">
        <v>0</v>
      </c>
      <c r="AK3827" s="46">
        <v>0</v>
      </c>
      <c r="AL3827" s="46">
        <v>0</v>
      </c>
      <c r="AM3827" s="46">
        <v>0</v>
      </c>
    </row>
    <row r="3828" spans="5:39" x14ac:dyDescent="0.2">
      <c r="E3828" s="14">
        <v>383</v>
      </c>
      <c r="F3828" s="14">
        <v>395</v>
      </c>
      <c r="G3828" s="14" t="s">
        <v>253</v>
      </c>
      <c r="H3828" s="14" t="s">
        <v>331</v>
      </c>
      <c r="I3828" s="14" t="s">
        <v>790</v>
      </c>
      <c r="J3828" s="531">
        <v>60000089</v>
      </c>
      <c r="K3828" s="14" t="s">
        <v>59</v>
      </c>
      <c r="L3828" s="14" t="s">
        <v>57</v>
      </c>
      <c r="M3828" s="45">
        <v>3828</v>
      </c>
      <c r="N3828" s="45">
        <v>1</v>
      </c>
      <c r="O3828" s="46">
        <v>1307.1400000000001</v>
      </c>
      <c r="Q3828" s="12" t="s">
        <v>369</v>
      </c>
      <c r="T3828" s="59" t="s">
        <v>78</v>
      </c>
      <c r="U3828" s="14">
        <v>0</v>
      </c>
      <c r="V3828" s="59" t="s">
        <v>174</v>
      </c>
      <c r="Y3828" s="46">
        <v>0</v>
      </c>
      <c r="Z3828" s="46">
        <v>0</v>
      </c>
      <c r="AA3828" s="46">
        <v>0</v>
      </c>
      <c r="AB3828" s="46">
        <v>0</v>
      </c>
      <c r="AC3828" s="46">
        <v>0</v>
      </c>
      <c r="AD3828" s="46">
        <v>0</v>
      </c>
      <c r="AE3828" s="46">
        <v>0</v>
      </c>
      <c r="AF3828" s="46">
        <v>0</v>
      </c>
      <c r="AG3828" s="46">
        <v>1307.1400000000001</v>
      </c>
      <c r="AH3828" s="46">
        <v>1307.1400000000001</v>
      </c>
      <c r="AI3828" s="46">
        <v>1307.1400000000001</v>
      </c>
      <c r="AJ3828" s="46">
        <v>1307.1400000000001</v>
      </c>
      <c r="AK3828" s="46">
        <v>1307.1400000000001</v>
      </c>
      <c r="AL3828" s="46">
        <v>1307.1400000000001</v>
      </c>
      <c r="AM3828" s="46">
        <v>0</v>
      </c>
    </row>
    <row r="3829" spans="5:39" x14ac:dyDescent="0.2">
      <c r="E3829" s="47">
        <v>383</v>
      </c>
      <c r="F3829" s="47">
        <v>395</v>
      </c>
      <c r="G3829" s="47" t="s">
        <v>253</v>
      </c>
      <c r="H3829" s="47" t="s">
        <v>331</v>
      </c>
      <c r="I3829" s="47" t="s">
        <v>790</v>
      </c>
      <c r="J3829" s="533">
        <v>60000089</v>
      </c>
      <c r="K3829" s="14" t="s">
        <v>59</v>
      </c>
      <c r="L3829" s="14" t="s">
        <v>54</v>
      </c>
      <c r="M3829" s="45">
        <v>3829</v>
      </c>
      <c r="N3829" s="45">
        <v>1</v>
      </c>
      <c r="O3829" s="46">
        <v>3263.62</v>
      </c>
      <c r="Q3829" s="12" t="s">
        <v>369</v>
      </c>
      <c r="T3829" s="59" t="s">
        <v>78</v>
      </c>
      <c r="U3829" s="14">
        <v>0</v>
      </c>
      <c r="V3829" s="59" t="s">
        <v>174</v>
      </c>
      <c r="Y3829" s="46">
        <v>0</v>
      </c>
      <c r="Z3829" s="46">
        <v>0</v>
      </c>
      <c r="AA3829" s="46">
        <v>0</v>
      </c>
      <c r="AB3829" s="46">
        <v>0</v>
      </c>
      <c r="AC3829" s="46">
        <v>0</v>
      </c>
      <c r="AD3829" s="46">
        <v>0</v>
      </c>
      <c r="AE3829" s="46">
        <v>0</v>
      </c>
      <c r="AF3829" s="46">
        <v>0</v>
      </c>
      <c r="AG3829" s="46">
        <v>0</v>
      </c>
      <c r="AH3829" s="46">
        <v>0</v>
      </c>
      <c r="AI3829" s="46">
        <v>8630.9700000000012</v>
      </c>
      <c r="AJ3829" s="46">
        <v>4817.9900000000007</v>
      </c>
      <c r="AK3829" s="46">
        <v>3263.62</v>
      </c>
      <c r="AL3829" s="46">
        <v>3263.62</v>
      </c>
      <c r="AM3829" s="46">
        <v>0</v>
      </c>
    </row>
    <row r="3830" spans="5:39" x14ac:dyDescent="0.2">
      <c r="E3830" s="47">
        <v>383</v>
      </c>
      <c r="F3830" s="47">
        <v>395</v>
      </c>
      <c r="G3830" s="47" t="s">
        <v>253</v>
      </c>
      <c r="H3830" s="47" t="s">
        <v>331</v>
      </c>
      <c r="I3830" s="47" t="s">
        <v>790</v>
      </c>
      <c r="J3830" s="533">
        <v>60000089</v>
      </c>
      <c r="K3830" s="14" t="s">
        <v>59</v>
      </c>
      <c r="L3830" s="14" t="s">
        <v>58</v>
      </c>
      <c r="M3830" s="45">
        <v>3830</v>
      </c>
      <c r="N3830" s="45">
        <v>1</v>
      </c>
      <c r="O3830" s="46">
        <v>282</v>
      </c>
      <c r="Q3830" s="12" t="s">
        <v>369</v>
      </c>
      <c r="T3830" s="59" t="s">
        <v>78</v>
      </c>
      <c r="U3830" s="14">
        <v>0</v>
      </c>
      <c r="V3830" s="59" t="s">
        <v>174</v>
      </c>
      <c r="Y3830" s="46">
        <v>0</v>
      </c>
      <c r="Z3830" s="46">
        <v>0</v>
      </c>
      <c r="AA3830" s="46">
        <v>0</v>
      </c>
      <c r="AB3830" s="46">
        <v>0</v>
      </c>
      <c r="AC3830" s="46">
        <v>0</v>
      </c>
      <c r="AD3830" s="46">
        <v>0</v>
      </c>
      <c r="AE3830" s="46">
        <v>0</v>
      </c>
      <c r="AF3830" s="46">
        <v>0</v>
      </c>
      <c r="AG3830" s="46">
        <v>0</v>
      </c>
      <c r="AH3830" s="46">
        <v>0</v>
      </c>
      <c r="AI3830" s="46">
        <v>0</v>
      </c>
      <c r="AJ3830" s="46">
        <v>281.99999999999909</v>
      </c>
      <c r="AK3830" s="46">
        <v>282</v>
      </c>
      <c r="AL3830" s="46">
        <v>282</v>
      </c>
      <c r="AM3830" s="46">
        <v>0</v>
      </c>
    </row>
    <row r="3831" spans="5:39" x14ac:dyDescent="0.2">
      <c r="E3831" s="47">
        <v>383</v>
      </c>
      <c r="F3831" s="47">
        <v>395</v>
      </c>
      <c r="G3831" s="47" t="s">
        <v>253</v>
      </c>
      <c r="H3831" s="47" t="s">
        <v>331</v>
      </c>
      <c r="I3831" s="47" t="s">
        <v>790</v>
      </c>
      <c r="J3831" s="533">
        <v>60000089</v>
      </c>
      <c r="K3831" s="14" t="s">
        <v>59</v>
      </c>
      <c r="L3831" s="14" t="s">
        <v>31</v>
      </c>
      <c r="M3831" s="45">
        <v>3831</v>
      </c>
      <c r="N3831" s="45">
        <v>1</v>
      </c>
      <c r="O3831" s="48">
        <v>4852.76</v>
      </c>
      <c r="Q3831" s="12" t="s">
        <v>369</v>
      </c>
      <c r="R3831" s="46">
        <v>4777.5066666666671</v>
      </c>
      <c r="T3831" s="59" t="s">
        <v>78</v>
      </c>
      <c r="U3831" s="14">
        <v>19</v>
      </c>
      <c r="V3831" s="59" t="s">
        <v>174</v>
      </c>
      <c r="X3831" s="46">
        <v>0</v>
      </c>
      <c r="Y3831" s="46">
        <v>0</v>
      </c>
      <c r="Z3831" s="46">
        <v>0</v>
      </c>
      <c r="AA3831" s="46">
        <v>0</v>
      </c>
      <c r="AB3831" s="46">
        <v>0</v>
      </c>
      <c r="AC3831" s="46">
        <v>0</v>
      </c>
      <c r="AD3831" s="46">
        <v>0</v>
      </c>
      <c r="AE3831" s="46">
        <v>0</v>
      </c>
      <c r="AF3831" s="46">
        <v>0</v>
      </c>
      <c r="AG3831" s="46">
        <v>1307.1400000000001</v>
      </c>
      <c r="AH3831" s="46">
        <v>1307.1400000000001</v>
      </c>
      <c r="AI3831" s="46">
        <v>9938.11</v>
      </c>
      <c r="AJ3831" s="46">
        <v>6407.13</v>
      </c>
      <c r="AK3831" s="46">
        <v>4852.76</v>
      </c>
      <c r="AL3831" s="46">
        <v>4852.76</v>
      </c>
      <c r="AM3831" s="46">
        <v>0</v>
      </c>
    </row>
    <row r="3832" spans="5:39" x14ac:dyDescent="0.2">
      <c r="E3832" s="47">
        <v>383</v>
      </c>
      <c r="F3832" s="47">
        <v>395</v>
      </c>
      <c r="G3832" s="47" t="s">
        <v>253</v>
      </c>
      <c r="H3832" s="47" t="s">
        <v>331</v>
      </c>
      <c r="I3832" s="47" t="s">
        <v>790</v>
      </c>
      <c r="J3832" s="533">
        <v>60000089</v>
      </c>
      <c r="K3832" s="14" t="s">
        <v>37</v>
      </c>
      <c r="L3832" s="14" t="s">
        <v>31</v>
      </c>
      <c r="M3832" s="45">
        <v>3832</v>
      </c>
      <c r="N3832" s="45">
        <v>1</v>
      </c>
      <c r="O3832" s="48">
        <v>0</v>
      </c>
      <c r="P3832" s="48"/>
      <c r="Q3832" s="12" t="s">
        <v>369</v>
      </c>
      <c r="R3832" s="46">
        <v>0</v>
      </c>
      <c r="T3832" s="59" t="s">
        <v>78</v>
      </c>
      <c r="U3832" s="14">
        <v>0</v>
      </c>
      <c r="V3832" s="59" t="s">
        <v>174</v>
      </c>
      <c r="Y3832" s="46">
        <v>0</v>
      </c>
      <c r="Z3832" s="46">
        <v>0</v>
      </c>
      <c r="AA3832" s="46">
        <v>0</v>
      </c>
      <c r="AB3832" s="46">
        <v>0</v>
      </c>
      <c r="AC3832" s="46">
        <v>0</v>
      </c>
      <c r="AD3832" s="46">
        <v>0</v>
      </c>
      <c r="AE3832" s="46">
        <v>0</v>
      </c>
      <c r="AF3832" s="46">
        <v>0</v>
      </c>
      <c r="AG3832" s="46">
        <v>0</v>
      </c>
      <c r="AH3832" s="46">
        <v>0</v>
      </c>
      <c r="AI3832" s="46">
        <v>0</v>
      </c>
      <c r="AJ3832" s="46">
        <v>0</v>
      </c>
      <c r="AK3832" s="46">
        <v>0</v>
      </c>
      <c r="AL3832" s="46">
        <v>0</v>
      </c>
      <c r="AM3832" s="46">
        <v>17199.024000000001</v>
      </c>
    </row>
    <row r="3833" spans="5:39" x14ac:dyDescent="0.2">
      <c r="E3833" s="47">
        <v>383</v>
      </c>
      <c r="F3833" s="47">
        <v>395</v>
      </c>
      <c r="G3833" s="47" t="s">
        <v>253</v>
      </c>
      <c r="H3833" s="47" t="s">
        <v>331</v>
      </c>
      <c r="I3833" s="47" t="s">
        <v>790</v>
      </c>
      <c r="J3833" s="533">
        <v>60000089</v>
      </c>
      <c r="K3833" s="14" t="s">
        <v>65</v>
      </c>
      <c r="L3833" s="14" t="s">
        <v>31</v>
      </c>
      <c r="M3833" s="45">
        <v>3833</v>
      </c>
      <c r="N3833" s="45">
        <v>1</v>
      </c>
      <c r="O3833" s="52">
        <v>28665.040000000001</v>
      </c>
      <c r="P3833" s="48">
        <v>17199.024000000001</v>
      </c>
      <c r="Q3833" s="12" t="s">
        <v>369</v>
      </c>
      <c r="R3833" s="46">
        <v>4777.5066666666671</v>
      </c>
      <c r="T3833" s="59" t="s">
        <v>78</v>
      </c>
      <c r="U3833" s="14">
        <v>0</v>
      </c>
      <c r="V3833" s="59" t="s">
        <v>174</v>
      </c>
      <c r="X3833" s="46">
        <v>0</v>
      </c>
      <c r="Y3833" s="46">
        <v>0</v>
      </c>
      <c r="Z3833" s="46">
        <v>0</v>
      </c>
      <c r="AA3833" s="46">
        <v>0</v>
      </c>
      <c r="AB3833" s="46">
        <v>0</v>
      </c>
      <c r="AC3833" s="46">
        <v>0</v>
      </c>
      <c r="AD3833" s="46">
        <v>0</v>
      </c>
      <c r="AE3833" s="46">
        <v>0</v>
      </c>
      <c r="AF3833" s="46">
        <v>0</v>
      </c>
      <c r="AG3833" s="46">
        <v>1307.1400000000001</v>
      </c>
      <c r="AH3833" s="46">
        <v>1307.1400000000001</v>
      </c>
      <c r="AI3833" s="46">
        <v>9938.11</v>
      </c>
      <c r="AJ3833" s="46">
        <v>6407.13</v>
      </c>
      <c r="AK3833" s="46">
        <v>4852.76</v>
      </c>
      <c r="AL3833" s="46">
        <v>4852.76</v>
      </c>
      <c r="AM3833" s="46">
        <v>0</v>
      </c>
    </row>
    <row r="3834" spans="5:39" x14ac:dyDescent="0.2">
      <c r="E3834" s="47">
        <v>383</v>
      </c>
      <c r="F3834" s="47">
        <v>395</v>
      </c>
      <c r="G3834" s="47" t="s">
        <v>253</v>
      </c>
      <c r="H3834" s="47" t="s">
        <v>331</v>
      </c>
      <c r="I3834" s="47" t="s">
        <v>790</v>
      </c>
      <c r="J3834" s="533">
        <v>60000089</v>
      </c>
      <c r="K3834" s="14" t="s">
        <v>64</v>
      </c>
      <c r="L3834" s="14" t="s">
        <v>57</v>
      </c>
      <c r="M3834" s="45">
        <v>3834</v>
      </c>
      <c r="N3834" s="45">
        <v>1</v>
      </c>
      <c r="O3834" s="46">
        <v>7842.8400000000011</v>
      </c>
      <c r="Q3834" s="12" t="s">
        <v>369</v>
      </c>
      <c r="T3834" s="59" t="s">
        <v>78</v>
      </c>
      <c r="U3834" s="14">
        <v>0</v>
      </c>
      <c r="V3834" s="59" t="s">
        <v>174</v>
      </c>
      <c r="X3834" s="46">
        <v>0</v>
      </c>
      <c r="Y3834" s="46">
        <v>0</v>
      </c>
      <c r="Z3834" s="46">
        <v>0</v>
      </c>
      <c r="AA3834" s="46">
        <v>0</v>
      </c>
      <c r="AB3834" s="46">
        <v>0</v>
      </c>
      <c r="AC3834" s="46">
        <v>0</v>
      </c>
      <c r="AD3834" s="46">
        <v>0</v>
      </c>
      <c r="AE3834" s="46">
        <v>0</v>
      </c>
      <c r="AF3834" s="46">
        <v>0</v>
      </c>
      <c r="AG3834" s="46">
        <v>1307.1400000000001</v>
      </c>
      <c r="AH3834" s="46">
        <v>2614.2800000000002</v>
      </c>
      <c r="AI3834" s="46">
        <v>3921.42</v>
      </c>
      <c r="AJ3834" s="46">
        <v>5228.5600000000004</v>
      </c>
      <c r="AK3834" s="46">
        <v>6535.7000000000007</v>
      </c>
      <c r="AL3834" s="46">
        <v>7842.8400000000011</v>
      </c>
      <c r="AM3834" s="46">
        <v>0</v>
      </c>
    </row>
    <row r="3835" spans="5:39" x14ac:dyDescent="0.2">
      <c r="E3835" s="47">
        <v>383</v>
      </c>
      <c r="F3835" s="47">
        <v>395</v>
      </c>
      <c r="G3835" s="47" t="s">
        <v>253</v>
      </c>
      <c r="H3835" s="47" t="s">
        <v>331</v>
      </c>
      <c r="I3835" s="47" t="s">
        <v>790</v>
      </c>
      <c r="J3835" s="533">
        <v>60000089</v>
      </c>
      <c r="K3835" s="14" t="s">
        <v>64</v>
      </c>
      <c r="L3835" s="14" t="s">
        <v>54</v>
      </c>
      <c r="M3835" s="45">
        <v>3835</v>
      </c>
      <c r="N3835" s="45">
        <v>1</v>
      </c>
      <c r="O3835" s="46">
        <v>19976.2</v>
      </c>
      <c r="Q3835" s="12" t="s">
        <v>369</v>
      </c>
      <c r="T3835" s="59" t="s">
        <v>78</v>
      </c>
      <c r="U3835" s="14">
        <v>0</v>
      </c>
      <c r="V3835" s="59" t="s">
        <v>174</v>
      </c>
      <c r="X3835" s="46">
        <v>0</v>
      </c>
      <c r="Y3835" s="46">
        <v>0</v>
      </c>
      <c r="Z3835" s="46">
        <v>0</v>
      </c>
      <c r="AA3835" s="46">
        <v>0</v>
      </c>
      <c r="AB3835" s="46">
        <v>0</v>
      </c>
      <c r="AC3835" s="46">
        <v>0</v>
      </c>
      <c r="AD3835" s="46">
        <v>0</v>
      </c>
      <c r="AE3835" s="46">
        <v>0</v>
      </c>
      <c r="AF3835" s="46">
        <v>0</v>
      </c>
      <c r="AG3835" s="46">
        <v>0</v>
      </c>
      <c r="AH3835" s="46">
        <v>0</v>
      </c>
      <c r="AI3835" s="46">
        <v>8630.9700000000012</v>
      </c>
      <c r="AJ3835" s="46">
        <v>13448.960000000003</v>
      </c>
      <c r="AK3835" s="46">
        <v>16712.580000000002</v>
      </c>
      <c r="AL3835" s="46">
        <v>19976.2</v>
      </c>
      <c r="AM3835" s="46">
        <v>10620.016</v>
      </c>
    </row>
    <row r="3836" spans="5:39" x14ac:dyDescent="0.2">
      <c r="E3836" s="47">
        <v>383</v>
      </c>
      <c r="F3836" s="47">
        <v>395</v>
      </c>
      <c r="G3836" s="47" t="s">
        <v>253</v>
      </c>
      <c r="H3836" s="47" t="s">
        <v>331</v>
      </c>
      <c r="I3836" s="47" t="s">
        <v>790</v>
      </c>
      <c r="J3836" s="533">
        <v>60000089</v>
      </c>
      <c r="K3836" s="14" t="s">
        <v>64</v>
      </c>
      <c r="L3836" s="14" t="s">
        <v>58</v>
      </c>
      <c r="M3836" s="45">
        <v>3836</v>
      </c>
      <c r="N3836" s="45">
        <v>1</v>
      </c>
      <c r="O3836" s="46">
        <v>846</v>
      </c>
      <c r="Q3836" s="12" t="s">
        <v>369</v>
      </c>
      <c r="T3836" s="59" t="s">
        <v>78</v>
      </c>
      <c r="U3836" s="14">
        <v>0</v>
      </c>
      <c r="V3836" s="59" t="s">
        <v>174</v>
      </c>
      <c r="X3836" s="46">
        <v>0</v>
      </c>
      <c r="Y3836" s="46">
        <v>0</v>
      </c>
      <c r="Z3836" s="46">
        <v>0</v>
      </c>
      <c r="AA3836" s="46">
        <v>0</v>
      </c>
      <c r="AB3836" s="46">
        <v>0</v>
      </c>
      <c r="AC3836" s="46">
        <v>0</v>
      </c>
      <c r="AD3836" s="46">
        <v>0</v>
      </c>
      <c r="AE3836" s="46">
        <v>0</v>
      </c>
      <c r="AF3836" s="46">
        <v>0</v>
      </c>
      <c r="AG3836" s="46">
        <v>0</v>
      </c>
      <c r="AH3836" s="46">
        <v>0</v>
      </c>
      <c r="AI3836" s="46">
        <v>0</v>
      </c>
      <c r="AJ3836" s="46">
        <v>281.99999999999636</v>
      </c>
      <c r="AK3836" s="46">
        <v>563.99999999999636</v>
      </c>
      <c r="AL3836" s="46">
        <v>846</v>
      </c>
      <c r="AM3836" s="46">
        <v>846</v>
      </c>
    </row>
    <row r="3837" spans="5:39" x14ac:dyDescent="0.2">
      <c r="E3837" s="47">
        <v>383</v>
      </c>
      <c r="F3837" s="47">
        <v>395</v>
      </c>
      <c r="G3837" s="47" t="s">
        <v>253</v>
      </c>
      <c r="H3837" s="47" t="s">
        <v>331</v>
      </c>
      <c r="I3837" s="47" t="s">
        <v>790</v>
      </c>
      <c r="J3837" s="533">
        <v>60000089</v>
      </c>
      <c r="K3837" s="14" t="s">
        <v>67</v>
      </c>
      <c r="L3837" s="14" t="s">
        <v>67</v>
      </c>
      <c r="M3837" s="45">
        <v>3837</v>
      </c>
      <c r="N3837" s="45">
        <v>1</v>
      </c>
      <c r="O3837" s="53">
        <v>61.488237588368065</v>
      </c>
      <c r="P3837" s="54">
        <v>51.488237588368065</v>
      </c>
      <c r="Q3837" s="55" t="s">
        <v>369</v>
      </c>
      <c r="R3837" s="56">
        <v>6</v>
      </c>
      <c r="S3837" s="57" t="s">
        <v>370</v>
      </c>
      <c r="T3837" s="60" t="s">
        <v>78</v>
      </c>
      <c r="U3837" s="14">
        <v>0</v>
      </c>
      <c r="V3837" s="60" t="s">
        <v>174</v>
      </c>
      <c r="Y3837" s="46">
        <v>61.488237588368065</v>
      </c>
      <c r="Z3837" s="46">
        <v>61.488237588368065</v>
      </c>
      <c r="AA3837" s="46">
        <v>61.488237588368065</v>
      </c>
      <c r="AB3837" s="46">
        <v>61.488237588368065</v>
      </c>
      <c r="AC3837" s="46">
        <v>61.488237588368065</v>
      </c>
      <c r="AD3837" s="46">
        <v>61.488237588368065</v>
      </c>
      <c r="AE3837" s="46">
        <v>61.488237588368065</v>
      </c>
      <c r="AF3837" s="46">
        <v>61.488237588368065</v>
      </c>
      <c r="AG3837" s="46">
        <v>61.488237588368065</v>
      </c>
      <c r="AH3837" s="46">
        <v>61.488237588368065</v>
      </c>
      <c r="AI3837" s="46">
        <v>61.488237588368065</v>
      </c>
      <c r="AJ3837" s="46">
        <v>61.488237588368065</v>
      </c>
      <c r="AK3837" s="46">
        <v>61.488237588368065</v>
      </c>
      <c r="AL3837" s="46">
        <v>61.488237588368065</v>
      </c>
      <c r="AM3837" s="46">
        <v>61.488237588368065</v>
      </c>
    </row>
    <row r="3838" spans="5:39" x14ac:dyDescent="0.2">
      <c r="E3838" s="14">
        <v>384</v>
      </c>
      <c r="F3838" s="14">
        <v>396</v>
      </c>
      <c r="G3838" s="14" t="s">
        <v>253</v>
      </c>
      <c r="H3838" s="14" t="s">
        <v>687</v>
      </c>
      <c r="I3838" s="14" t="s">
        <v>791</v>
      </c>
      <c r="J3838" s="531">
        <v>60000090</v>
      </c>
      <c r="K3838" s="14" t="s">
        <v>59</v>
      </c>
      <c r="L3838" s="14" t="s">
        <v>57</v>
      </c>
      <c r="M3838" s="45">
        <v>3838</v>
      </c>
      <c r="N3838" s="45">
        <v>1</v>
      </c>
      <c r="O3838" s="46">
        <v>1484.14</v>
      </c>
      <c r="Q3838" s="12">
        <v>0</v>
      </c>
      <c r="T3838" s="59">
        <v>0</v>
      </c>
      <c r="U3838" s="14">
        <v>0</v>
      </c>
      <c r="V3838" s="59" t="s">
        <v>174</v>
      </c>
      <c r="Y3838" s="46">
        <v>0</v>
      </c>
      <c r="Z3838" s="46">
        <v>0</v>
      </c>
      <c r="AA3838" s="46">
        <v>0</v>
      </c>
      <c r="AB3838" s="46">
        <v>0</v>
      </c>
      <c r="AC3838" s="46">
        <v>0</v>
      </c>
      <c r="AD3838" s="46">
        <v>0</v>
      </c>
      <c r="AE3838" s="46">
        <v>0</v>
      </c>
      <c r="AF3838" s="46">
        <v>0</v>
      </c>
      <c r="AG3838" s="46">
        <v>1484.14</v>
      </c>
      <c r="AH3838" s="46">
        <v>1484.14</v>
      </c>
      <c r="AI3838" s="46">
        <v>1484.14</v>
      </c>
      <c r="AJ3838" s="46">
        <v>1484.14</v>
      </c>
      <c r="AK3838" s="46">
        <v>1484.14</v>
      </c>
      <c r="AL3838" s="46">
        <v>1484.14</v>
      </c>
      <c r="AM3838" s="46">
        <v>0</v>
      </c>
    </row>
    <row r="3839" spans="5:39" x14ac:dyDescent="0.2">
      <c r="E3839" s="47">
        <v>384</v>
      </c>
      <c r="F3839" s="47">
        <v>396</v>
      </c>
      <c r="G3839" s="47" t="s">
        <v>253</v>
      </c>
      <c r="H3839" s="47" t="s">
        <v>687</v>
      </c>
      <c r="I3839" s="47" t="s">
        <v>791</v>
      </c>
      <c r="J3839" s="533">
        <v>60000090</v>
      </c>
      <c r="K3839" s="14" t="s">
        <v>59</v>
      </c>
      <c r="L3839" s="14" t="s">
        <v>54</v>
      </c>
      <c r="M3839" s="45">
        <v>3839</v>
      </c>
      <c r="N3839" s="45">
        <v>1</v>
      </c>
      <c r="O3839" s="46">
        <v>3358.1600000000003</v>
      </c>
      <c r="Q3839" s="12">
        <v>0</v>
      </c>
      <c r="T3839" s="59">
        <v>0</v>
      </c>
      <c r="U3839" s="14">
        <v>0</v>
      </c>
      <c r="V3839" s="59" t="s">
        <v>174</v>
      </c>
      <c r="Y3839" s="46">
        <v>0</v>
      </c>
      <c r="Z3839" s="46">
        <v>0</v>
      </c>
      <c r="AA3839" s="46">
        <v>0</v>
      </c>
      <c r="AB3839" s="46">
        <v>0</v>
      </c>
      <c r="AC3839" s="46">
        <v>0</v>
      </c>
      <c r="AD3839" s="46">
        <v>0</v>
      </c>
      <c r="AE3839" s="46">
        <v>0</v>
      </c>
      <c r="AF3839" s="46">
        <v>0</v>
      </c>
      <c r="AG3839" s="46">
        <v>0</v>
      </c>
      <c r="AH3839" s="46">
        <v>0</v>
      </c>
      <c r="AI3839" s="46">
        <v>7008.15</v>
      </c>
      <c r="AJ3839" s="46">
        <v>3989.4799999999996</v>
      </c>
      <c r="AK3839" s="46">
        <v>1965.31</v>
      </c>
      <c r="AL3839" s="46">
        <v>3358.1600000000003</v>
      </c>
      <c r="AM3839" s="46">
        <v>0</v>
      </c>
    </row>
    <row r="3840" spans="5:39" x14ac:dyDescent="0.2">
      <c r="E3840" s="47">
        <v>384</v>
      </c>
      <c r="F3840" s="47">
        <v>396</v>
      </c>
      <c r="G3840" s="47" t="s">
        <v>253</v>
      </c>
      <c r="H3840" s="47" t="s">
        <v>687</v>
      </c>
      <c r="I3840" s="47" t="s">
        <v>791</v>
      </c>
      <c r="J3840" s="533">
        <v>60000090</v>
      </c>
      <c r="K3840" s="14" t="s">
        <v>59</v>
      </c>
      <c r="L3840" s="14" t="s">
        <v>58</v>
      </c>
      <c r="M3840" s="45">
        <v>3840</v>
      </c>
      <c r="N3840" s="45">
        <v>1</v>
      </c>
      <c r="O3840" s="46">
        <v>281.99999999999955</v>
      </c>
      <c r="Q3840" s="12">
        <v>0</v>
      </c>
      <c r="T3840" s="59">
        <v>0</v>
      </c>
      <c r="U3840" s="14">
        <v>0</v>
      </c>
      <c r="V3840" s="59" t="s">
        <v>174</v>
      </c>
      <c r="Y3840" s="46">
        <v>0</v>
      </c>
      <c r="Z3840" s="46">
        <v>0</v>
      </c>
      <c r="AA3840" s="46">
        <v>0</v>
      </c>
      <c r="AB3840" s="46">
        <v>0</v>
      </c>
      <c r="AC3840" s="46">
        <v>0</v>
      </c>
      <c r="AD3840" s="46">
        <v>0</v>
      </c>
      <c r="AE3840" s="46">
        <v>0</v>
      </c>
      <c r="AF3840" s="46">
        <v>0</v>
      </c>
      <c r="AG3840" s="46">
        <v>0</v>
      </c>
      <c r="AH3840" s="46">
        <v>0</v>
      </c>
      <c r="AI3840" s="46">
        <v>0</v>
      </c>
      <c r="AJ3840" s="46">
        <v>282</v>
      </c>
      <c r="AK3840" s="46">
        <v>281.99999999999955</v>
      </c>
      <c r="AL3840" s="46">
        <v>281.99999999999955</v>
      </c>
      <c r="AM3840" s="46">
        <v>0</v>
      </c>
    </row>
    <row r="3841" spans="5:39" x14ac:dyDescent="0.2">
      <c r="E3841" s="47">
        <v>384</v>
      </c>
      <c r="F3841" s="47">
        <v>396</v>
      </c>
      <c r="G3841" s="47" t="s">
        <v>253</v>
      </c>
      <c r="H3841" s="47" t="s">
        <v>687</v>
      </c>
      <c r="I3841" s="47" t="s">
        <v>791</v>
      </c>
      <c r="J3841" s="533">
        <v>60000090</v>
      </c>
      <c r="K3841" s="14" t="s">
        <v>59</v>
      </c>
      <c r="L3841" s="14" t="s">
        <v>31</v>
      </c>
      <c r="M3841" s="45">
        <v>3841</v>
      </c>
      <c r="N3841" s="45">
        <v>1</v>
      </c>
      <c r="O3841" s="48">
        <v>5124.2999999999993</v>
      </c>
      <c r="Q3841" s="12">
        <v>0</v>
      </c>
      <c r="R3841" s="46">
        <v>4345.3233333333328</v>
      </c>
      <c r="T3841" s="59">
        <v>0</v>
      </c>
      <c r="U3841" s="14">
        <v>0</v>
      </c>
      <c r="V3841" s="59" t="s">
        <v>174</v>
      </c>
      <c r="X3841" s="46">
        <v>0</v>
      </c>
      <c r="Y3841" s="46">
        <v>0</v>
      </c>
      <c r="Z3841" s="46">
        <v>0</v>
      </c>
      <c r="AA3841" s="46">
        <v>0</v>
      </c>
      <c r="AB3841" s="46">
        <v>0</v>
      </c>
      <c r="AC3841" s="46">
        <v>0</v>
      </c>
      <c r="AD3841" s="46">
        <v>0</v>
      </c>
      <c r="AE3841" s="46">
        <v>0</v>
      </c>
      <c r="AF3841" s="46">
        <v>0</v>
      </c>
      <c r="AG3841" s="46">
        <v>1484.14</v>
      </c>
      <c r="AH3841" s="46">
        <v>1484.14</v>
      </c>
      <c r="AI3841" s="46">
        <v>8492.2899999999991</v>
      </c>
      <c r="AJ3841" s="46">
        <v>5755.62</v>
      </c>
      <c r="AK3841" s="46">
        <v>3731.4499999999994</v>
      </c>
      <c r="AL3841" s="46">
        <v>5124.2999999999993</v>
      </c>
      <c r="AM3841" s="46">
        <v>0</v>
      </c>
    </row>
    <row r="3842" spans="5:39" x14ac:dyDescent="0.2">
      <c r="E3842" s="47">
        <v>384</v>
      </c>
      <c r="F3842" s="47">
        <v>396</v>
      </c>
      <c r="G3842" s="47" t="s">
        <v>253</v>
      </c>
      <c r="H3842" s="47" t="s">
        <v>687</v>
      </c>
      <c r="I3842" s="47" t="s">
        <v>791</v>
      </c>
      <c r="J3842" s="533">
        <v>60000090</v>
      </c>
      <c r="K3842" s="14" t="s">
        <v>37</v>
      </c>
      <c r="L3842" s="14" t="s">
        <v>31</v>
      </c>
      <c r="M3842" s="45">
        <v>3842</v>
      </c>
      <c r="N3842" s="45">
        <v>1</v>
      </c>
      <c r="O3842" s="48">
        <v>3731.45</v>
      </c>
      <c r="P3842" s="48"/>
      <c r="Q3842" s="12">
        <v>0</v>
      </c>
      <c r="R3842" s="46">
        <v>3491.273333333334</v>
      </c>
      <c r="T3842" s="59">
        <v>0</v>
      </c>
      <c r="U3842" s="14">
        <v>0</v>
      </c>
      <c r="V3842" s="59" t="s">
        <v>174</v>
      </c>
      <c r="Y3842" s="46">
        <v>0</v>
      </c>
      <c r="Z3842" s="46">
        <v>0</v>
      </c>
      <c r="AA3842" s="46">
        <v>0</v>
      </c>
      <c r="AB3842" s="46">
        <v>0</v>
      </c>
      <c r="AC3842" s="46">
        <v>0</v>
      </c>
      <c r="AD3842" s="46">
        <v>0</v>
      </c>
      <c r="AE3842" s="46">
        <v>0</v>
      </c>
      <c r="AF3842" s="46">
        <v>0</v>
      </c>
      <c r="AG3842" s="46">
        <v>0</v>
      </c>
      <c r="AH3842" s="46">
        <v>1484.14</v>
      </c>
      <c r="AI3842" s="46">
        <v>1484.14</v>
      </c>
      <c r="AJ3842" s="46">
        <v>8492.2900000000009</v>
      </c>
      <c r="AK3842" s="46">
        <v>5755.62</v>
      </c>
      <c r="AL3842" s="46">
        <v>3731.45</v>
      </c>
      <c r="AM3842" s="46">
        <v>4099.4400000000005</v>
      </c>
    </row>
    <row r="3843" spans="5:39" x14ac:dyDescent="0.2">
      <c r="E3843" s="47">
        <v>384</v>
      </c>
      <c r="F3843" s="47">
        <v>396</v>
      </c>
      <c r="G3843" s="47" t="s">
        <v>253</v>
      </c>
      <c r="H3843" s="47" t="s">
        <v>687</v>
      </c>
      <c r="I3843" s="47" t="s">
        <v>791</v>
      </c>
      <c r="J3843" s="533">
        <v>60000090</v>
      </c>
      <c r="K3843" s="14" t="s">
        <v>65</v>
      </c>
      <c r="L3843" s="14" t="s">
        <v>31</v>
      </c>
      <c r="M3843" s="45">
        <v>3843</v>
      </c>
      <c r="N3843" s="45">
        <v>1</v>
      </c>
      <c r="O3843" s="52">
        <v>5124.2999999999956</v>
      </c>
      <c r="P3843" s="48">
        <v>4099.4400000000005</v>
      </c>
      <c r="Q3843" s="12">
        <v>0</v>
      </c>
      <c r="R3843" s="46">
        <v>854.04999999999927</v>
      </c>
      <c r="T3843" s="59">
        <v>0</v>
      </c>
      <c r="U3843" s="14">
        <v>0</v>
      </c>
      <c r="V3843" s="59" t="s">
        <v>174</v>
      </c>
      <c r="X3843" s="46">
        <v>0</v>
      </c>
      <c r="Y3843" s="46">
        <v>0</v>
      </c>
      <c r="Z3843" s="46">
        <v>0</v>
      </c>
      <c r="AA3843" s="46">
        <v>0</v>
      </c>
      <c r="AB3843" s="46">
        <v>0</v>
      </c>
      <c r="AC3843" s="46">
        <v>0</v>
      </c>
      <c r="AD3843" s="46">
        <v>0</v>
      </c>
      <c r="AE3843" s="46">
        <v>0</v>
      </c>
      <c r="AF3843" s="46">
        <v>0</v>
      </c>
      <c r="AG3843" s="46">
        <v>0</v>
      </c>
      <c r="AH3843" s="46">
        <v>0</v>
      </c>
      <c r="AI3843" s="46">
        <v>0</v>
      </c>
      <c r="AJ3843" s="46">
        <v>0</v>
      </c>
      <c r="AK3843" s="46">
        <v>0</v>
      </c>
      <c r="AL3843" s="46">
        <v>5124.2999999999956</v>
      </c>
      <c r="AM3843" s="46">
        <v>0</v>
      </c>
    </row>
    <row r="3844" spans="5:39" x14ac:dyDescent="0.2">
      <c r="E3844" s="47">
        <v>384</v>
      </c>
      <c r="F3844" s="47">
        <v>396</v>
      </c>
      <c r="G3844" s="47" t="s">
        <v>253</v>
      </c>
      <c r="H3844" s="47" t="s">
        <v>687</v>
      </c>
      <c r="I3844" s="47" t="s">
        <v>791</v>
      </c>
      <c r="J3844" s="533">
        <v>60000090</v>
      </c>
      <c r="K3844" s="14" t="s">
        <v>64</v>
      </c>
      <c r="L3844" s="14" t="s">
        <v>57</v>
      </c>
      <c r="M3844" s="45">
        <v>3844</v>
      </c>
      <c r="N3844" s="45">
        <v>1</v>
      </c>
      <c r="O3844" s="46">
        <v>0</v>
      </c>
      <c r="Q3844" s="12">
        <v>0</v>
      </c>
      <c r="T3844" s="59">
        <v>0</v>
      </c>
      <c r="U3844" s="14">
        <v>0</v>
      </c>
      <c r="V3844" s="59" t="s">
        <v>174</v>
      </c>
      <c r="X3844" s="46">
        <v>0</v>
      </c>
      <c r="Y3844" s="46">
        <v>0</v>
      </c>
      <c r="Z3844" s="46">
        <v>0</v>
      </c>
      <c r="AA3844" s="46">
        <v>0</v>
      </c>
      <c r="AB3844" s="46">
        <v>0</v>
      </c>
      <c r="AC3844" s="46">
        <v>0</v>
      </c>
      <c r="AD3844" s="46">
        <v>0</v>
      </c>
      <c r="AE3844" s="46">
        <v>0</v>
      </c>
      <c r="AF3844" s="46">
        <v>0</v>
      </c>
      <c r="AG3844" s="46">
        <v>1484.14</v>
      </c>
      <c r="AH3844" s="46">
        <v>1484.14</v>
      </c>
      <c r="AI3844" s="46">
        <v>1484.14</v>
      </c>
      <c r="AJ3844" s="46">
        <v>0</v>
      </c>
      <c r="AK3844" s="46">
        <v>0</v>
      </c>
      <c r="AL3844" s="46">
        <v>0</v>
      </c>
      <c r="AM3844" s="46">
        <v>0</v>
      </c>
    </row>
    <row r="3845" spans="5:39" x14ac:dyDescent="0.2">
      <c r="E3845" s="47">
        <v>384</v>
      </c>
      <c r="F3845" s="47">
        <v>396</v>
      </c>
      <c r="G3845" s="47" t="s">
        <v>253</v>
      </c>
      <c r="H3845" s="47" t="s">
        <v>687</v>
      </c>
      <c r="I3845" s="47" t="s">
        <v>791</v>
      </c>
      <c r="J3845" s="533">
        <v>60000090</v>
      </c>
      <c r="K3845" s="14" t="s">
        <v>64</v>
      </c>
      <c r="L3845" s="14" t="s">
        <v>54</v>
      </c>
      <c r="M3845" s="45">
        <v>3845</v>
      </c>
      <c r="N3845" s="45">
        <v>1</v>
      </c>
      <c r="O3845" s="46">
        <v>4278.2999999999993</v>
      </c>
      <c r="Q3845" s="12">
        <v>0</v>
      </c>
      <c r="T3845" s="59">
        <v>0</v>
      </c>
      <c r="U3845" s="14">
        <v>0</v>
      </c>
      <c r="V3845" s="59" t="s">
        <v>174</v>
      </c>
      <c r="X3845" s="46">
        <v>0</v>
      </c>
      <c r="Y3845" s="46">
        <v>0</v>
      </c>
      <c r="Z3845" s="46">
        <v>0</v>
      </c>
      <c r="AA3845" s="46">
        <v>0</v>
      </c>
      <c r="AB3845" s="46">
        <v>0</v>
      </c>
      <c r="AC3845" s="46">
        <v>0</v>
      </c>
      <c r="AD3845" s="46">
        <v>0</v>
      </c>
      <c r="AE3845" s="46">
        <v>0</v>
      </c>
      <c r="AF3845" s="46">
        <v>0</v>
      </c>
      <c r="AG3845" s="46">
        <v>0</v>
      </c>
      <c r="AH3845" s="46">
        <v>0</v>
      </c>
      <c r="AI3845" s="46">
        <v>7008.15</v>
      </c>
      <c r="AJ3845" s="46">
        <v>5473.619999999999</v>
      </c>
      <c r="AK3845" s="46">
        <v>3167.4499999999989</v>
      </c>
      <c r="AL3845" s="46">
        <v>4278.2999999999993</v>
      </c>
      <c r="AM3845" s="46">
        <v>178.85999999999876</v>
      </c>
    </row>
    <row r="3846" spans="5:39" x14ac:dyDescent="0.2">
      <c r="E3846" s="47">
        <v>384</v>
      </c>
      <c r="F3846" s="47">
        <v>396</v>
      </c>
      <c r="G3846" s="47" t="s">
        <v>253</v>
      </c>
      <c r="H3846" s="47" t="s">
        <v>687</v>
      </c>
      <c r="I3846" s="47" t="s">
        <v>791</v>
      </c>
      <c r="J3846" s="533">
        <v>60000090</v>
      </c>
      <c r="K3846" s="14" t="s">
        <v>64</v>
      </c>
      <c r="L3846" s="14" t="s">
        <v>58</v>
      </c>
      <c r="M3846" s="45">
        <v>3846</v>
      </c>
      <c r="N3846" s="45">
        <v>1</v>
      </c>
      <c r="O3846" s="46">
        <v>845.99999999999636</v>
      </c>
      <c r="Q3846" s="12">
        <v>0</v>
      </c>
      <c r="T3846" s="59">
        <v>0</v>
      </c>
      <c r="U3846" s="14">
        <v>0</v>
      </c>
      <c r="V3846" s="59" t="s">
        <v>174</v>
      </c>
      <c r="X3846" s="46">
        <v>0</v>
      </c>
      <c r="Y3846" s="46">
        <v>0</v>
      </c>
      <c r="Z3846" s="46">
        <v>0</v>
      </c>
      <c r="AA3846" s="46">
        <v>0</v>
      </c>
      <c r="AB3846" s="46">
        <v>0</v>
      </c>
      <c r="AC3846" s="46">
        <v>0</v>
      </c>
      <c r="AD3846" s="46">
        <v>0</v>
      </c>
      <c r="AE3846" s="46">
        <v>0</v>
      </c>
      <c r="AF3846" s="46">
        <v>0</v>
      </c>
      <c r="AG3846" s="46">
        <v>0</v>
      </c>
      <c r="AH3846" s="46">
        <v>0</v>
      </c>
      <c r="AI3846" s="46">
        <v>0</v>
      </c>
      <c r="AJ3846" s="46">
        <v>281.99999999999818</v>
      </c>
      <c r="AK3846" s="46">
        <v>563.99999999999818</v>
      </c>
      <c r="AL3846" s="46">
        <v>845.99999999999636</v>
      </c>
      <c r="AM3846" s="46">
        <v>845.99999999999818</v>
      </c>
    </row>
    <row r="3847" spans="5:39" x14ac:dyDescent="0.2">
      <c r="E3847" s="47">
        <v>384</v>
      </c>
      <c r="F3847" s="47">
        <v>396</v>
      </c>
      <c r="G3847" s="47" t="s">
        <v>253</v>
      </c>
      <c r="H3847" s="47" t="s">
        <v>687</v>
      </c>
      <c r="I3847" s="47" t="s">
        <v>791</v>
      </c>
      <c r="J3847" s="533">
        <v>60000090</v>
      </c>
      <c r="K3847" s="14" t="s">
        <v>67</v>
      </c>
      <c r="L3847" s="14" t="s">
        <v>67</v>
      </c>
      <c r="M3847" s="45">
        <v>3847</v>
      </c>
      <c r="N3847" s="45">
        <v>1</v>
      </c>
      <c r="O3847" s="53">
        <v>0</v>
      </c>
      <c r="P3847" s="54">
        <v>0</v>
      </c>
      <c r="Q3847" s="55">
        <v>0</v>
      </c>
      <c r="R3847" s="56">
        <v>0</v>
      </c>
      <c r="S3847" s="57">
        <v>0</v>
      </c>
      <c r="T3847" s="60">
        <v>0</v>
      </c>
      <c r="U3847" s="14">
        <v>0</v>
      </c>
      <c r="V3847" s="60" t="s">
        <v>174</v>
      </c>
      <c r="Y3847" s="46">
        <v>0</v>
      </c>
      <c r="Z3847" s="46">
        <v>0</v>
      </c>
      <c r="AA3847" s="46">
        <v>0</v>
      </c>
      <c r="AB3847" s="46">
        <v>0</v>
      </c>
      <c r="AC3847" s="46">
        <v>0</v>
      </c>
      <c r="AD3847" s="46">
        <v>0</v>
      </c>
      <c r="AE3847" s="46">
        <v>0</v>
      </c>
      <c r="AF3847" s="46">
        <v>0</v>
      </c>
      <c r="AG3847" s="46">
        <v>0</v>
      </c>
      <c r="AH3847" s="46">
        <v>0</v>
      </c>
      <c r="AI3847" s="46">
        <v>0</v>
      </c>
      <c r="AJ3847" s="46">
        <v>0</v>
      </c>
      <c r="AK3847" s="46">
        <v>0</v>
      </c>
      <c r="AL3847" s="46">
        <v>0</v>
      </c>
      <c r="AM3847" s="46">
        <v>0</v>
      </c>
    </row>
    <row r="3848" spans="5:39" x14ac:dyDescent="0.2">
      <c r="E3848" s="14">
        <v>385</v>
      </c>
      <c r="F3848" s="14">
        <v>397</v>
      </c>
      <c r="G3848" s="14" t="s">
        <v>253</v>
      </c>
      <c r="H3848" s="14" t="s">
        <v>342</v>
      </c>
      <c r="I3848" s="14" t="s">
        <v>792</v>
      </c>
      <c r="J3848" s="531">
        <v>60000091</v>
      </c>
      <c r="K3848" s="14" t="s">
        <v>59</v>
      </c>
      <c r="L3848" s="14" t="s">
        <v>57</v>
      </c>
      <c r="M3848" s="45">
        <v>3848</v>
      </c>
      <c r="N3848" s="45">
        <v>1</v>
      </c>
      <c r="O3848" s="46">
        <v>2355.5700000000002</v>
      </c>
      <c r="Q3848" s="12" t="s">
        <v>429</v>
      </c>
      <c r="T3848" s="59" t="s">
        <v>86</v>
      </c>
      <c r="U3848" s="14">
        <v>0</v>
      </c>
      <c r="V3848" s="59" t="s">
        <v>174</v>
      </c>
      <c r="Y3848" s="46">
        <v>0</v>
      </c>
      <c r="Z3848" s="46">
        <v>0</v>
      </c>
      <c r="AA3848" s="46">
        <v>0</v>
      </c>
      <c r="AB3848" s="46">
        <v>0</v>
      </c>
      <c r="AC3848" s="46">
        <v>0</v>
      </c>
      <c r="AD3848" s="46">
        <v>0</v>
      </c>
      <c r="AE3848" s="46">
        <v>0</v>
      </c>
      <c r="AF3848" s="46">
        <v>0</v>
      </c>
      <c r="AG3848" s="46">
        <v>2355.5700000000002</v>
      </c>
      <c r="AH3848" s="46">
        <v>2355.5700000000002</v>
      </c>
      <c r="AI3848" s="46">
        <v>2355.5700000000002</v>
      </c>
      <c r="AJ3848" s="46">
        <v>2355.5700000000002</v>
      </c>
      <c r="AK3848" s="46">
        <v>2355.5700000000002</v>
      </c>
      <c r="AL3848" s="46">
        <v>2355.5700000000002</v>
      </c>
      <c r="AM3848" s="46">
        <v>0</v>
      </c>
    </row>
    <row r="3849" spans="5:39" x14ac:dyDescent="0.2">
      <c r="E3849" s="47">
        <v>385</v>
      </c>
      <c r="F3849" s="47">
        <v>397</v>
      </c>
      <c r="G3849" s="47" t="s">
        <v>253</v>
      </c>
      <c r="H3849" s="47" t="s">
        <v>342</v>
      </c>
      <c r="I3849" s="47" t="s">
        <v>792</v>
      </c>
      <c r="J3849" s="533">
        <v>60000091</v>
      </c>
      <c r="K3849" s="14" t="s">
        <v>59</v>
      </c>
      <c r="L3849" s="14" t="s">
        <v>54</v>
      </c>
      <c r="M3849" s="45">
        <v>3849</v>
      </c>
      <c r="N3849" s="45">
        <v>1</v>
      </c>
      <c r="O3849" s="46">
        <v>-7522.8399999999992</v>
      </c>
      <c r="Q3849" s="12" t="s">
        <v>429</v>
      </c>
      <c r="T3849" s="59" t="s">
        <v>86</v>
      </c>
      <c r="U3849" s="14">
        <v>0</v>
      </c>
      <c r="V3849" s="59" t="s">
        <v>174</v>
      </c>
      <c r="Y3849" s="46">
        <v>0</v>
      </c>
      <c r="Z3849" s="46">
        <v>0</v>
      </c>
      <c r="AA3849" s="46">
        <v>0</v>
      </c>
      <c r="AB3849" s="46">
        <v>0</v>
      </c>
      <c r="AC3849" s="46">
        <v>0</v>
      </c>
      <c r="AD3849" s="46">
        <v>0</v>
      </c>
      <c r="AE3849" s="46">
        <v>0</v>
      </c>
      <c r="AF3849" s="46">
        <v>0</v>
      </c>
      <c r="AG3849" s="46">
        <v>0</v>
      </c>
      <c r="AH3849" s="46">
        <v>0</v>
      </c>
      <c r="AI3849" s="46">
        <v>9941.8300000000017</v>
      </c>
      <c r="AJ3849" s="46">
        <v>4949.5700000000006</v>
      </c>
      <c r="AK3849" s="46">
        <v>5157.05</v>
      </c>
      <c r="AL3849" s="46">
        <v>-7522.8399999999992</v>
      </c>
      <c r="AM3849" s="46">
        <v>0</v>
      </c>
    </row>
    <row r="3850" spans="5:39" x14ac:dyDescent="0.2">
      <c r="E3850" s="47">
        <v>385</v>
      </c>
      <c r="F3850" s="47">
        <v>397</v>
      </c>
      <c r="G3850" s="47" t="s">
        <v>253</v>
      </c>
      <c r="H3850" s="47" t="s">
        <v>342</v>
      </c>
      <c r="I3850" s="47" t="s">
        <v>792</v>
      </c>
      <c r="J3850" s="533">
        <v>60000091</v>
      </c>
      <c r="K3850" s="14" t="s">
        <v>59</v>
      </c>
      <c r="L3850" s="14" t="s">
        <v>58</v>
      </c>
      <c r="M3850" s="45">
        <v>3850</v>
      </c>
      <c r="N3850" s="45">
        <v>1</v>
      </c>
      <c r="O3850" s="46">
        <v>281.99999999999909</v>
      </c>
      <c r="Q3850" s="12" t="s">
        <v>429</v>
      </c>
      <c r="T3850" s="59" t="s">
        <v>86</v>
      </c>
      <c r="U3850" s="14">
        <v>0</v>
      </c>
      <c r="V3850" s="59" t="s">
        <v>174</v>
      </c>
      <c r="Y3850" s="46">
        <v>0</v>
      </c>
      <c r="Z3850" s="46">
        <v>0</v>
      </c>
      <c r="AA3850" s="46">
        <v>0</v>
      </c>
      <c r="AB3850" s="46">
        <v>0</v>
      </c>
      <c r="AC3850" s="46">
        <v>0</v>
      </c>
      <c r="AD3850" s="46">
        <v>0</v>
      </c>
      <c r="AE3850" s="46">
        <v>0</v>
      </c>
      <c r="AF3850" s="46">
        <v>0</v>
      </c>
      <c r="AG3850" s="46">
        <v>0</v>
      </c>
      <c r="AH3850" s="46">
        <v>0</v>
      </c>
      <c r="AI3850" s="46">
        <v>0</v>
      </c>
      <c r="AJ3850" s="46">
        <v>281.99999999999909</v>
      </c>
      <c r="AK3850" s="46">
        <v>281.99999999999909</v>
      </c>
      <c r="AL3850" s="46">
        <v>281.99999999999909</v>
      </c>
      <c r="AM3850" s="46">
        <v>0</v>
      </c>
    </row>
    <row r="3851" spans="5:39" x14ac:dyDescent="0.2">
      <c r="E3851" s="47">
        <v>385</v>
      </c>
      <c r="F3851" s="47">
        <v>397</v>
      </c>
      <c r="G3851" s="47" t="s">
        <v>253</v>
      </c>
      <c r="H3851" s="47" t="s">
        <v>342</v>
      </c>
      <c r="I3851" s="47" t="s">
        <v>792</v>
      </c>
      <c r="J3851" s="533">
        <v>60000091</v>
      </c>
      <c r="K3851" s="14" t="s">
        <v>59</v>
      </c>
      <c r="L3851" s="14" t="s">
        <v>31</v>
      </c>
      <c r="M3851" s="45">
        <v>3851</v>
      </c>
      <c r="N3851" s="45">
        <v>1</v>
      </c>
      <c r="O3851" s="48">
        <v>-4885.2699999999995</v>
      </c>
      <c r="Q3851" s="12" t="s">
        <v>429</v>
      </c>
      <c r="R3851" s="46">
        <v>4584.1716666666662</v>
      </c>
      <c r="T3851" s="59" t="s">
        <v>86</v>
      </c>
      <c r="U3851" s="14">
        <v>0</v>
      </c>
      <c r="V3851" s="59" t="s">
        <v>174</v>
      </c>
      <c r="X3851" s="46">
        <v>0</v>
      </c>
      <c r="Y3851" s="46">
        <v>0</v>
      </c>
      <c r="Z3851" s="46">
        <v>0</v>
      </c>
      <c r="AA3851" s="46">
        <v>0</v>
      </c>
      <c r="AB3851" s="46">
        <v>0</v>
      </c>
      <c r="AC3851" s="46">
        <v>0</v>
      </c>
      <c r="AD3851" s="46">
        <v>0</v>
      </c>
      <c r="AE3851" s="46">
        <v>0</v>
      </c>
      <c r="AF3851" s="46">
        <v>0</v>
      </c>
      <c r="AG3851" s="46">
        <v>2355.5700000000002</v>
      </c>
      <c r="AH3851" s="46">
        <v>2355.5700000000002</v>
      </c>
      <c r="AI3851" s="46">
        <v>12297.400000000001</v>
      </c>
      <c r="AJ3851" s="46">
        <v>7587.14</v>
      </c>
      <c r="AK3851" s="46">
        <v>7794.62</v>
      </c>
      <c r="AL3851" s="46">
        <v>-4885.2699999999995</v>
      </c>
      <c r="AM3851" s="46">
        <v>0</v>
      </c>
    </row>
    <row r="3852" spans="5:39" x14ac:dyDescent="0.2">
      <c r="E3852" s="47">
        <v>385</v>
      </c>
      <c r="F3852" s="47">
        <v>397</v>
      </c>
      <c r="G3852" s="47" t="s">
        <v>253</v>
      </c>
      <c r="H3852" s="47" t="s">
        <v>342</v>
      </c>
      <c r="I3852" s="47" t="s">
        <v>792</v>
      </c>
      <c r="J3852" s="533">
        <v>60000091</v>
      </c>
      <c r="K3852" s="14" t="s">
        <v>37</v>
      </c>
      <c r="L3852" s="14" t="s">
        <v>31</v>
      </c>
      <c r="M3852" s="45">
        <v>3852</v>
      </c>
      <c r="N3852" s="45">
        <v>1</v>
      </c>
      <c r="O3852" s="48">
        <v>0</v>
      </c>
      <c r="P3852" s="48"/>
      <c r="Q3852" s="12" t="s">
        <v>429</v>
      </c>
      <c r="R3852" s="46">
        <v>785.19</v>
      </c>
      <c r="T3852" s="59" t="s">
        <v>86</v>
      </c>
      <c r="U3852" s="14">
        <v>7</v>
      </c>
      <c r="V3852" s="59" t="s">
        <v>174</v>
      </c>
      <c r="Y3852" s="46">
        <v>0</v>
      </c>
      <c r="Z3852" s="46">
        <v>0</v>
      </c>
      <c r="AA3852" s="46">
        <v>0</v>
      </c>
      <c r="AB3852" s="46">
        <v>0</v>
      </c>
      <c r="AC3852" s="46">
        <v>0</v>
      </c>
      <c r="AD3852" s="46">
        <v>0</v>
      </c>
      <c r="AE3852" s="46">
        <v>0</v>
      </c>
      <c r="AF3852" s="46">
        <v>0</v>
      </c>
      <c r="AG3852" s="46">
        <v>0</v>
      </c>
      <c r="AH3852" s="46">
        <v>0</v>
      </c>
      <c r="AI3852" s="46">
        <v>4711.1400000000003</v>
      </c>
      <c r="AJ3852" s="46">
        <v>0</v>
      </c>
      <c r="AK3852" s="46">
        <v>0</v>
      </c>
      <c r="AL3852" s="46">
        <v>0</v>
      </c>
      <c r="AM3852" s="46">
        <v>22793.89</v>
      </c>
    </row>
    <row r="3853" spans="5:39" x14ac:dyDescent="0.2">
      <c r="E3853" s="47">
        <v>385</v>
      </c>
      <c r="F3853" s="47">
        <v>397</v>
      </c>
      <c r="G3853" s="47" t="s">
        <v>253</v>
      </c>
      <c r="H3853" s="47" t="s">
        <v>342</v>
      </c>
      <c r="I3853" s="47" t="s">
        <v>792</v>
      </c>
      <c r="J3853" s="533">
        <v>60000091</v>
      </c>
      <c r="K3853" s="14" t="s">
        <v>65</v>
      </c>
      <c r="L3853" s="14" t="s">
        <v>31</v>
      </c>
      <c r="M3853" s="45">
        <v>3853</v>
      </c>
      <c r="N3853" s="45">
        <v>1</v>
      </c>
      <c r="O3853" s="52">
        <v>27679.16</v>
      </c>
      <c r="P3853" s="48">
        <v>22793.89</v>
      </c>
      <c r="Q3853" s="12" t="s">
        <v>429</v>
      </c>
      <c r="R3853" s="46">
        <v>4613.1933333333336</v>
      </c>
      <c r="T3853" s="59" t="s">
        <v>86</v>
      </c>
      <c r="U3853" s="14">
        <v>0</v>
      </c>
      <c r="V3853" s="59" t="s">
        <v>174</v>
      </c>
      <c r="X3853" s="46">
        <v>0</v>
      </c>
      <c r="Y3853" s="46">
        <v>0</v>
      </c>
      <c r="Z3853" s="46">
        <v>0</v>
      </c>
      <c r="AA3853" s="46">
        <v>0</v>
      </c>
      <c r="AB3853" s="46">
        <v>0</v>
      </c>
      <c r="AC3853" s="46">
        <v>0</v>
      </c>
      <c r="AD3853" s="46">
        <v>0</v>
      </c>
      <c r="AE3853" s="46">
        <v>0</v>
      </c>
      <c r="AF3853" s="46">
        <v>0</v>
      </c>
      <c r="AG3853" s="46">
        <v>0</v>
      </c>
      <c r="AH3853" s="46">
        <v>0</v>
      </c>
      <c r="AI3853" s="46">
        <v>12297.400000000001</v>
      </c>
      <c r="AJ3853" s="46">
        <v>7587.1399999999994</v>
      </c>
      <c r="AK3853" s="46">
        <v>7794.619999999999</v>
      </c>
      <c r="AL3853" s="46">
        <v>0</v>
      </c>
      <c r="AM3853" s="46">
        <v>0</v>
      </c>
    </row>
    <row r="3854" spans="5:39" x14ac:dyDescent="0.2">
      <c r="E3854" s="47">
        <v>385</v>
      </c>
      <c r="F3854" s="47">
        <v>397</v>
      </c>
      <c r="G3854" s="47" t="s">
        <v>253</v>
      </c>
      <c r="H3854" s="47" t="s">
        <v>342</v>
      </c>
      <c r="I3854" s="47" t="s">
        <v>792</v>
      </c>
      <c r="J3854" s="533">
        <v>60000091</v>
      </c>
      <c r="K3854" s="14" t="s">
        <v>64</v>
      </c>
      <c r="L3854" s="14" t="s">
        <v>57</v>
      </c>
      <c r="M3854" s="45">
        <v>3854</v>
      </c>
      <c r="N3854" s="45">
        <v>1</v>
      </c>
      <c r="O3854" s="46">
        <v>9422.2800000000007</v>
      </c>
      <c r="Q3854" s="12" t="s">
        <v>429</v>
      </c>
      <c r="T3854" s="59" t="s">
        <v>86</v>
      </c>
      <c r="U3854" s="14">
        <v>0</v>
      </c>
      <c r="V3854" s="59" t="s">
        <v>174</v>
      </c>
      <c r="X3854" s="46">
        <v>0</v>
      </c>
      <c r="Y3854" s="46">
        <v>0</v>
      </c>
      <c r="Z3854" s="46">
        <v>0</v>
      </c>
      <c r="AA3854" s="46">
        <v>0</v>
      </c>
      <c r="AB3854" s="46">
        <v>0</v>
      </c>
      <c r="AC3854" s="46">
        <v>0</v>
      </c>
      <c r="AD3854" s="46">
        <v>0</v>
      </c>
      <c r="AE3854" s="46">
        <v>0</v>
      </c>
      <c r="AF3854" s="46">
        <v>0</v>
      </c>
      <c r="AG3854" s="46">
        <v>2355.5700000000002</v>
      </c>
      <c r="AH3854" s="46">
        <v>4711.1400000000003</v>
      </c>
      <c r="AI3854" s="46">
        <v>2355.5700000000006</v>
      </c>
      <c r="AJ3854" s="46">
        <v>4711.1400000000012</v>
      </c>
      <c r="AK3854" s="46">
        <v>7066.7100000000009</v>
      </c>
      <c r="AL3854" s="46">
        <v>9422.2800000000007</v>
      </c>
      <c r="AM3854" s="46">
        <v>0</v>
      </c>
    </row>
    <row r="3855" spans="5:39" x14ac:dyDescent="0.2">
      <c r="E3855" s="47">
        <v>385</v>
      </c>
      <c r="F3855" s="47">
        <v>397</v>
      </c>
      <c r="G3855" s="47" t="s">
        <v>253</v>
      </c>
      <c r="H3855" s="47" t="s">
        <v>342</v>
      </c>
      <c r="I3855" s="47" t="s">
        <v>792</v>
      </c>
      <c r="J3855" s="533">
        <v>60000091</v>
      </c>
      <c r="K3855" s="14" t="s">
        <v>64</v>
      </c>
      <c r="L3855" s="14" t="s">
        <v>54</v>
      </c>
      <c r="M3855" s="45">
        <v>3855</v>
      </c>
      <c r="N3855" s="45">
        <v>1</v>
      </c>
      <c r="O3855" s="46">
        <v>12525.61</v>
      </c>
      <c r="Q3855" s="12" t="s">
        <v>429</v>
      </c>
      <c r="T3855" s="59" t="s">
        <v>86</v>
      </c>
      <c r="U3855" s="14">
        <v>0</v>
      </c>
      <c r="V3855" s="59" t="s">
        <v>174</v>
      </c>
      <c r="X3855" s="46">
        <v>0</v>
      </c>
      <c r="Y3855" s="46">
        <v>0</v>
      </c>
      <c r="Z3855" s="46">
        <v>0</v>
      </c>
      <c r="AA3855" s="46">
        <v>0</v>
      </c>
      <c r="AB3855" s="46">
        <v>0</v>
      </c>
      <c r="AC3855" s="46">
        <v>0</v>
      </c>
      <c r="AD3855" s="46">
        <v>0</v>
      </c>
      <c r="AE3855" s="46">
        <v>0</v>
      </c>
      <c r="AF3855" s="46">
        <v>0</v>
      </c>
      <c r="AG3855" s="46">
        <v>0</v>
      </c>
      <c r="AH3855" s="46">
        <v>0</v>
      </c>
      <c r="AI3855" s="46">
        <v>9941.8300000000017</v>
      </c>
      <c r="AJ3855" s="46">
        <v>14891.400000000001</v>
      </c>
      <c r="AK3855" s="46">
        <v>20048.45</v>
      </c>
      <c r="AL3855" s="46">
        <v>12525.61</v>
      </c>
      <c r="AM3855" s="46">
        <v>0</v>
      </c>
    </row>
    <row r="3856" spans="5:39" x14ac:dyDescent="0.2">
      <c r="E3856" s="47">
        <v>385</v>
      </c>
      <c r="F3856" s="47">
        <v>397</v>
      </c>
      <c r="G3856" s="47" t="s">
        <v>253</v>
      </c>
      <c r="H3856" s="47" t="s">
        <v>342</v>
      </c>
      <c r="I3856" s="47" t="s">
        <v>792</v>
      </c>
      <c r="J3856" s="533">
        <v>60000091</v>
      </c>
      <c r="K3856" s="14" t="s">
        <v>64</v>
      </c>
      <c r="L3856" s="14" t="s">
        <v>58</v>
      </c>
      <c r="M3856" s="45">
        <v>3856</v>
      </c>
      <c r="N3856" s="45">
        <v>1</v>
      </c>
      <c r="O3856" s="46">
        <v>845.99999999999818</v>
      </c>
      <c r="Q3856" s="12" t="s">
        <v>429</v>
      </c>
      <c r="T3856" s="59" t="s">
        <v>86</v>
      </c>
      <c r="U3856" s="14">
        <v>0</v>
      </c>
      <c r="V3856" s="59" t="s">
        <v>174</v>
      </c>
      <c r="X3856" s="46">
        <v>0</v>
      </c>
      <c r="Y3856" s="46">
        <v>0</v>
      </c>
      <c r="Z3856" s="46">
        <v>0</v>
      </c>
      <c r="AA3856" s="46">
        <v>0</v>
      </c>
      <c r="AB3856" s="46">
        <v>0</v>
      </c>
      <c r="AC3856" s="46">
        <v>0</v>
      </c>
      <c r="AD3856" s="46">
        <v>0</v>
      </c>
      <c r="AE3856" s="46">
        <v>0</v>
      </c>
      <c r="AF3856" s="46">
        <v>0</v>
      </c>
      <c r="AG3856" s="46">
        <v>0</v>
      </c>
      <c r="AH3856" s="46">
        <v>0</v>
      </c>
      <c r="AI3856" s="46">
        <v>0</v>
      </c>
      <c r="AJ3856" s="46">
        <v>281.99999999999818</v>
      </c>
      <c r="AK3856" s="46">
        <v>563.99999999999636</v>
      </c>
      <c r="AL3856" s="46">
        <v>845.99999999999818</v>
      </c>
      <c r="AM3856" s="46">
        <v>0</v>
      </c>
    </row>
    <row r="3857" spans="5:39" x14ac:dyDescent="0.2">
      <c r="E3857" s="47">
        <v>385</v>
      </c>
      <c r="F3857" s="47">
        <v>397</v>
      </c>
      <c r="G3857" s="47" t="s">
        <v>253</v>
      </c>
      <c r="H3857" s="47" t="s">
        <v>342</v>
      </c>
      <c r="I3857" s="47" t="s">
        <v>792</v>
      </c>
      <c r="J3857" s="533">
        <v>60000091</v>
      </c>
      <c r="K3857" s="14" t="s">
        <v>67</v>
      </c>
      <c r="L3857" s="14" t="s">
        <v>67</v>
      </c>
      <c r="M3857" s="45">
        <v>3857</v>
      </c>
      <c r="N3857" s="45">
        <v>1</v>
      </c>
      <c r="O3857" s="53">
        <v>64.043006362910091</v>
      </c>
      <c r="P3857" s="54">
        <v>54.043006362910091</v>
      </c>
      <c r="Q3857" s="55" t="s">
        <v>429</v>
      </c>
      <c r="R3857" s="56">
        <v>6.0379850521886365</v>
      </c>
      <c r="S3857" s="57" t="s">
        <v>370</v>
      </c>
      <c r="T3857" s="60" t="s">
        <v>86</v>
      </c>
      <c r="U3857" s="14">
        <v>0</v>
      </c>
      <c r="V3857" s="60" t="s">
        <v>174</v>
      </c>
      <c r="Y3857" s="46">
        <v>64.043006362910091</v>
      </c>
      <c r="Z3857" s="46">
        <v>64.043006362910091</v>
      </c>
      <c r="AA3857" s="46">
        <v>64.043006362910091</v>
      </c>
      <c r="AB3857" s="46">
        <v>64.043006362910091</v>
      </c>
      <c r="AC3857" s="46">
        <v>64.043006362910091</v>
      </c>
      <c r="AD3857" s="46">
        <v>64.043006362910091</v>
      </c>
      <c r="AE3857" s="46">
        <v>64.043006362910091</v>
      </c>
      <c r="AF3857" s="46">
        <v>64.043006362910091</v>
      </c>
      <c r="AG3857" s="46">
        <v>64.043006362910091</v>
      </c>
      <c r="AH3857" s="46">
        <v>64.043006362910091</v>
      </c>
      <c r="AI3857" s="46">
        <v>64.043006362910091</v>
      </c>
      <c r="AJ3857" s="46">
        <v>64.043006362910091</v>
      </c>
      <c r="AK3857" s="46">
        <v>64.043006362910091</v>
      </c>
      <c r="AL3857" s="46">
        <v>64.043006362910091</v>
      </c>
      <c r="AM3857" s="46">
        <v>64.043006362910091</v>
      </c>
    </row>
    <row r="3858" spans="5:39" x14ac:dyDescent="0.2">
      <c r="E3858" s="14">
        <v>386</v>
      </c>
      <c r="F3858" s="14">
        <v>398</v>
      </c>
      <c r="G3858" s="14" t="s">
        <v>253</v>
      </c>
      <c r="H3858" s="14" t="s">
        <v>690</v>
      </c>
      <c r="I3858" s="14" t="s">
        <v>793</v>
      </c>
      <c r="J3858" s="531">
        <v>60000092</v>
      </c>
      <c r="K3858" s="14" t="s">
        <v>59</v>
      </c>
      <c r="L3858" s="14" t="s">
        <v>57</v>
      </c>
      <c r="M3858" s="45">
        <v>3858</v>
      </c>
      <c r="N3858" s="45">
        <v>1</v>
      </c>
      <c r="O3858" s="46">
        <v>3056.79</v>
      </c>
      <c r="Q3858" s="12">
        <v>0</v>
      </c>
      <c r="T3858" s="59">
        <v>0</v>
      </c>
      <c r="U3858" s="14">
        <v>0</v>
      </c>
      <c r="V3858" s="59" t="s">
        <v>175</v>
      </c>
      <c r="Y3858" s="46">
        <v>0</v>
      </c>
      <c r="Z3858" s="46">
        <v>0</v>
      </c>
      <c r="AA3858" s="46">
        <v>0</v>
      </c>
      <c r="AB3858" s="46">
        <v>0</v>
      </c>
      <c r="AC3858" s="46">
        <v>0</v>
      </c>
      <c r="AD3858" s="46">
        <v>0</v>
      </c>
      <c r="AE3858" s="46">
        <v>0</v>
      </c>
      <c r="AF3858" s="46">
        <v>0</v>
      </c>
      <c r="AG3858" s="46">
        <v>3056.79</v>
      </c>
      <c r="AH3858" s="46">
        <v>3056.79</v>
      </c>
      <c r="AI3858" s="46">
        <v>3056.79</v>
      </c>
      <c r="AJ3858" s="46">
        <v>3056.79</v>
      </c>
      <c r="AK3858" s="46">
        <v>3056.79</v>
      </c>
      <c r="AL3858" s="46">
        <v>3056.79</v>
      </c>
      <c r="AM3858" s="46">
        <v>0</v>
      </c>
    </row>
    <row r="3859" spans="5:39" x14ac:dyDescent="0.2">
      <c r="E3859" s="47">
        <v>386</v>
      </c>
      <c r="F3859" s="47">
        <v>398</v>
      </c>
      <c r="G3859" s="47" t="s">
        <v>253</v>
      </c>
      <c r="H3859" s="47" t="s">
        <v>690</v>
      </c>
      <c r="I3859" s="47" t="s">
        <v>793</v>
      </c>
      <c r="J3859" s="533">
        <v>60000092</v>
      </c>
      <c r="K3859" s="14" t="s">
        <v>59</v>
      </c>
      <c r="L3859" s="14" t="s">
        <v>54</v>
      </c>
      <c r="M3859" s="45">
        <v>3859</v>
      </c>
      <c r="N3859" s="45">
        <v>1</v>
      </c>
      <c r="O3859" s="46">
        <v>5104.18</v>
      </c>
      <c r="Q3859" s="12">
        <v>0</v>
      </c>
      <c r="T3859" s="59">
        <v>0</v>
      </c>
      <c r="U3859" s="14">
        <v>0</v>
      </c>
      <c r="V3859" s="59" t="s">
        <v>175</v>
      </c>
      <c r="Y3859" s="46">
        <v>0</v>
      </c>
      <c r="Z3859" s="46">
        <v>0</v>
      </c>
      <c r="AA3859" s="46">
        <v>0</v>
      </c>
      <c r="AB3859" s="46">
        <v>0</v>
      </c>
      <c r="AC3859" s="46">
        <v>0</v>
      </c>
      <c r="AD3859" s="46">
        <v>0</v>
      </c>
      <c r="AE3859" s="46">
        <v>0</v>
      </c>
      <c r="AF3859" s="46">
        <v>0</v>
      </c>
      <c r="AG3859" s="46">
        <v>0</v>
      </c>
      <c r="AH3859" s="46">
        <v>0</v>
      </c>
      <c r="AI3859" s="46">
        <v>22722.46</v>
      </c>
      <c r="AJ3859" s="46">
        <v>9983.7099999999991</v>
      </c>
      <c r="AK3859" s="46">
        <v>5787.6800000000012</v>
      </c>
      <c r="AL3859" s="46">
        <v>5104.18</v>
      </c>
      <c r="AM3859" s="46">
        <v>0</v>
      </c>
    </row>
    <row r="3860" spans="5:39" x14ac:dyDescent="0.2">
      <c r="E3860" s="47">
        <v>386</v>
      </c>
      <c r="F3860" s="47">
        <v>398</v>
      </c>
      <c r="G3860" s="47" t="s">
        <v>253</v>
      </c>
      <c r="H3860" s="47" t="s">
        <v>690</v>
      </c>
      <c r="I3860" s="47" t="s">
        <v>793</v>
      </c>
      <c r="J3860" s="533">
        <v>60000092</v>
      </c>
      <c r="K3860" s="14" t="s">
        <v>59</v>
      </c>
      <c r="L3860" s="14" t="s">
        <v>58</v>
      </c>
      <c r="M3860" s="45">
        <v>3860</v>
      </c>
      <c r="N3860" s="45">
        <v>1</v>
      </c>
      <c r="O3860" s="46">
        <v>281.99999999999909</v>
      </c>
      <c r="Q3860" s="12">
        <v>0</v>
      </c>
      <c r="T3860" s="59">
        <v>0</v>
      </c>
      <c r="U3860" s="14">
        <v>0</v>
      </c>
      <c r="V3860" s="59" t="s">
        <v>175</v>
      </c>
      <c r="Y3860" s="46">
        <v>0</v>
      </c>
      <c r="Z3860" s="46">
        <v>0</v>
      </c>
      <c r="AA3860" s="46">
        <v>0</v>
      </c>
      <c r="AB3860" s="46">
        <v>0</v>
      </c>
      <c r="AC3860" s="46">
        <v>0</v>
      </c>
      <c r="AD3860" s="46">
        <v>0</v>
      </c>
      <c r="AE3860" s="46">
        <v>0</v>
      </c>
      <c r="AF3860" s="46">
        <v>0</v>
      </c>
      <c r="AG3860" s="46">
        <v>0</v>
      </c>
      <c r="AH3860" s="46">
        <v>0</v>
      </c>
      <c r="AI3860" s="46">
        <v>0</v>
      </c>
      <c r="AJ3860" s="46">
        <v>282</v>
      </c>
      <c r="AK3860" s="46">
        <v>281.99999999999818</v>
      </c>
      <c r="AL3860" s="46">
        <v>281.99999999999909</v>
      </c>
      <c r="AM3860" s="46">
        <v>0</v>
      </c>
    </row>
    <row r="3861" spans="5:39" x14ac:dyDescent="0.2">
      <c r="E3861" s="47">
        <v>386</v>
      </c>
      <c r="F3861" s="47">
        <v>398</v>
      </c>
      <c r="G3861" s="47" t="s">
        <v>253</v>
      </c>
      <c r="H3861" s="47" t="s">
        <v>690</v>
      </c>
      <c r="I3861" s="47" t="s">
        <v>793</v>
      </c>
      <c r="J3861" s="533">
        <v>60000092</v>
      </c>
      <c r="K3861" s="14" t="s">
        <v>59</v>
      </c>
      <c r="L3861" s="14" t="s">
        <v>31</v>
      </c>
      <c r="M3861" s="45">
        <v>3861</v>
      </c>
      <c r="N3861" s="45">
        <v>1</v>
      </c>
      <c r="O3861" s="48">
        <v>8442.9699999999993</v>
      </c>
      <c r="Q3861" s="12">
        <v>0</v>
      </c>
      <c r="R3861" s="46">
        <v>10464.128333333334</v>
      </c>
      <c r="T3861" s="59">
        <v>0</v>
      </c>
      <c r="U3861" s="14">
        <v>0</v>
      </c>
      <c r="V3861" s="59" t="s">
        <v>175</v>
      </c>
      <c r="X3861" s="46">
        <v>0</v>
      </c>
      <c r="Y3861" s="46">
        <v>0</v>
      </c>
      <c r="Z3861" s="46">
        <v>0</v>
      </c>
      <c r="AA3861" s="46">
        <v>0</v>
      </c>
      <c r="AB3861" s="46">
        <v>0</v>
      </c>
      <c r="AC3861" s="46">
        <v>0</v>
      </c>
      <c r="AD3861" s="46">
        <v>0</v>
      </c>
      <c r="AE3861" s="46">
        <v>0</v>
      </c>
      <c r="AF3861" s="46">
        <v>0</v>
      </c>
      <c r="AG3861" s="46">
        <v>3056.79</v>
      </c>
      <c r="AH3861" s="46">
        <v>3056.79</v>
      </c>
      <c r="AI3861" s="46">
        <v>25779.25</v>
      </c>
      <c r="AJ3861" s="46">
        <v>13322.5</v>
      </c>
      <c r="AK3861" s="46">
        <v>9126.4699999999993</v>
      </c>
      <c r="AL3861" s="46">
        <v>8442.9699999999993</v>
      </c>
      <c r="AM3861" s="46">
        <v>0</v>
      </c>
    </row>
    <row r="3862" spans="5:39" x14ac:dyDescent="0.2">
      <c r="E3862" s="47">
        <v>386</v>
      </c>
      <c r="F3862" s="47">
        <v>398</v>
      </c>
      <c r="G3862" s="47" t="s">
        <v>253</v>
      </c>
      <c r="H3862" s="47" t="s">
        <v>690</v>
      </c>
      <c r="I3862" s="47" t="s">
        <v>793</v>
      </c>
      <c r="J3862" s="533">
        <v>60000092</v>
      </c>
      <c r="K3862" s="14" t="s">
        <v>37</v>
      </c>
      <c r="L3862" s="14" t="s">
        <v>31</v>
      </c>
      <c r="M3862" s="45">
        <v>3862</v>
      </c>
      <c r="N3862" s="45">
        <v>1</v>
      </c>
      <c r="O3862" s="48">
        <v>9126.4699999999993</v>
      </c>
      <c r="P3862" s="48"/>
      <c r="Q3862" s="12">
        <v>0</v>
      </c>
      <c r="R3862" s="46">
        <v>9056.9666666666672</v>
      </c>
      <c r="T3862" s="59">
        <v>0</v>
      </c>
      <c r="U3862" s="14">
        <v>0</v>
      </c>
      <c r="V3862" s="59" t="s">
        <v>175</v>
      </c>
      <c r="Y3862" s="46">
        <v>0</v>
      </c>
      <c r="Z3862" s="46">
        <v>0</v>
      </c>
      <c r="AA3862" s="46">
        <v>0</v>
      </c>
      <c r="AB3862" s="46">
        <v>0</v>
      </c>
      <c r="AC3862" s="46">
        <v>0</v>
      </c>
      <c r="AD3862" s="46">
        <v>0</v>
      </c>
      <c r="AE3862" s="46">
        <v>0</v>
      </c>
      <c r="AF3862" s="46">
        <v>0</v>
      </c>
      <c r="AG3862" s="46">
        <v>0</v>
      </c>
      <c r="AH3862" s="46">
        <v>3056.79</v>
      </c>
      <c r="AI3862" s="46">
        <v>3056.79</v>
      </c>
      <c r="AJ3862" s="46">
        <v>25779.25</v>
      </c>
      <c r="AK3862" s="46">
        <v>13322.5</v>
      </c>
      <c r="AL3862" s="46">
        <v>9126.4699999999993</v>
      </c>
      <c r="AM3862" s="46">
        <v>1688.5940000000001</v>
      </c>
    </row>
    <row r="3863" spans="5:39" x14ac:dyDescent="0.2">
      <c r="E3863" s="47">
        <v>386</v>
      </c>
      <c r="F3863" s="47">
        <v>398</v>
      </c>
      <c r="G3863" s="47" t="s">
        <v>253</v>
      </c>
      <c r="H3863" s="47" t="s">
        <v>690</v>
      </c>
      <c r="I3863" s="47" t="s">
        <v>793</v>
      </c>
      <c r="J3863" s="533">
        <v>60000092</v>
      </c>
      <c r="K3863" s="14" t="s">
        <v>65</v>
      </c>
      <c r="L3863" s="14" t="s">
        <v>31</v>
      </c>
      <c r="M3863" s="45">
        <v>3863</v>
      </c>
      <c r="N3863" s="45">
        <v>1</v>
      </c>
      <c r="O3863" s="52">
        <v>8442.9699999999993</v>
      </c>
      <c r="P3863" s="48">
        <v>1688.5940000000001</v>
      </c>
      <c r="Q3863" s="12">
        <v>0</v>
      </c>
      <c r="R3863" s="46">
        <v>1407.1616666666666</v>
      </c>
      <c r="T3863" s="59">
        <v>0</v>
      </c>
      <c r="U3863" s="14">
        <v>0</v>
      </c>
      <c r="V3863" s="59" t="s">
        <v>175</v>
      </c>
      <c r="X3863" s="46">
        <v>0</v>
      </c>
      <c r="Y3863" s="46">
        <v>0</v>
      </c>
      <c r="Z3863" s="46">
        <v>0</v>
      </c>
      <c r="AA3863" s="46">
        <v>0</v>
      </c>
      <c r="AB3863" s="46">
        <v>0</v>
      </c>
      <c r="AC3863" s="46">
        <v>0</v>
      </c>
      <c r="AD3863" s="46">
        <v>0</v>
      </c>
      <c r="AE3863" s="46">
        <v>0</v>
      </c>
      <c r="AF3863" s="46">
        <v>0</v>
      </c>
      <c r="AG3863" s="46">
        <v>0</v>
      </c>
      <c r="AH3863" s="46">
        <v>0</v>
      </c>
      <c r="AI3863" s="46">
        <v>0</v>
      </c>
      <c r="AJ3863" s="46">
        <v>0</v>
      </c>
      <c r="AK3863" s="46">
        <v>0</v>
      </c>
      <c r="AL3863" s="46">
        <v>8442.9699999999993</v>
      </c>
      <c r="AM3863" s="46">
        <v>0</v>
      </c>
    </row>
    <row r="3864" spans="5:39" x14ac:dyDescent="0.2">
      <c r="E3864" s="47">
        <v>386</v>
      </c>
      <c r="F3864" s="47">
        <v>398</v>
      </c>
      <c r="G3864" s="47" t="s">
        <v>253</v>
      </c>
      <c r="H3864" s="47" t="s">
        <v>690</v>
      </c>
      <c r="I3864" s="47" t="s">
        <v>793</v>
      </c>
      <c r="J3864" s="533">
        <v>60000092</v>
      </c>
      <c r="K3864" s="14" t="s">
        <v>64</v>
      </c>
      <c r="L3864" s="14" t="s">
        <v>57</v>
      </c>
      <c r="M3864" s="45">
        <v>3864</v>
      </c>
      <c r="N3864" s="45">
        <v>1</v>
      </c>
      <c r="O3864" s="46">
        <v>0</v>
      </c>
      <c r="Q3864" s="12">
        <v>0</v>
      </c>
      <c r="T3864" s="59">
        <v>0</v>
      </c>
      <c r="U3864" s="14">
        <v>0</v>
      </c>
      <c r="V3864" s="59" t="s">
        <v>175</v>
      </c>
      <c r="X3864" s="46">
        <v>0</v>
      </c>
      <c r="Y3864" s="46">
        <v>0</v>
      </c>
      <c r="Z3864" s="46">
        <v>0</v>
      </c>
      <c r="AA3864" s="46">
        <v>0</v>
      </c>
      <c r="AB3864" s="46">
        <v>0</v>
      </c>
      <c r="AC3864" s="46">
        <v>0</v>
      </c>
      <c r="AD3864" s="46">
        <v>0</v>
      </c>
      <c r="AE3864" s="46">
        <v>0</v>
      </c>
      <c r="AF3864" s="46">
        <v>0</v>
      </c>
      <c r="AG3864" s="46">
        <v>3056.79</v>
      </c>
      <c r="AH3864" s="46">
        <v>3056.79</v>
      </c>
      <c r="AI3864" s="46">
        <v>3056.79</v>
      </c>
      <c r="AJ3864" s="46">
        <v>0</v>
      </c>
      <c r="AK3864" s="46">
        <v>0</v>
      </c>
      <c r="AL3864" s="46">
        <v>0</v>
      </c>
      <c r="AM3864" s="46">
        <v>0</v>
      </c>
    </row>
    <row r="3865" spans="5:39" x14ac:dyDescent="0.2">
      <c r="E3865" s="47">
        <v>386</v>
      </c>
      <c r="F3865" s="47">
        <v>398</v>
      </c>
      <c r="G3865" s="47" t="s">
        <v>253</v>
      </c>
      <c r="H3865" s="47" t="s">
        <v>690</v>
      </c>
      <c r="I3865" s="47" t="s">
        <v>793</v>
      </c>
      <c r="J3865" s="533">
        <v>60000092</v>
      </c>
      <c r="K3865" s="14" t="s">
        <v>64</v>
      </c>
      <c r="L3865" s="14" t="s">
        <v>54</v>
      </c>
      <c r="M3865" s="45">
        <v>3865</v>
      </c>
      <c r="N3865" s="45">
        <v>1</v>
      </c>
      <c r="O3865" s="46">
        <v>7596.9700000000021</v>
      </c>
      <c r="Q3865" s="12">
        <v>0</v>
      </c>
      <c r="T3865" s="59">
        <v>0</v>
      </c>
      <c r="U3865" s="14">
        <v>0</v>
      </c>
      <c r="V3865" s="59" t="s">
        <v>175</v>
      </c>
      <c r="X3865" s="46">
        <v>0</v>
      </c>
      <c r="Y3865" s="46">
        <v>0</v>
      </c>
      <c r="Z3865" s="46">
        <v>0</v>
      </c>
      <c r="AA3865" s="46">
        <v>0</v>
      </c>
      <c r="AB3865" s="46">
        <v>0</v>
      </c>
      <c r="AC3865" s="46">
        <v>0</v>
      </c>
      <c r="AD3865" s="46">
        <v>0</v>
      </c>
      <c r="AE3865" s="46">
        <v>0</v>
      </c>
      <c r="AF3865" s="46">
        <v>0</v>
      </c>
      <c r="AG3865" s="46">
        <v>0</v>
      </c>
      <c r="AH3865" s="46">
        <v>0</v>
      </c>
      <c r="AI3865" s="46">
        <v>22722.46</v>
      </c>
      <c r="AJ3865" s="46">
        <v>13040.5</v>
      </c>
      <c r="AK3865" s="46">
        <v>8562.4700000000012</v>
      </c>
      <c r="AL3865" s="46">
        <v>7596.9700000000021</v>
      </c>
      <c r="AM3865" s="46">
        <v>5908.376000000002</v>
      </c>
    </row>
    <row r="3866" spans="5:39" x14ac:dyDescent="0.2">
      <c r="E3866" s="47">
        <v>386</v>
      </c>
      <c r="F3866" s="47">
        <v>398</v>
      </c>
      <c r="G3866" s="47" t="s">
        <v>253</v>
      </c>
      <c r="H3866" s="47" t="s">
        <v>690</v>
      </c>
      <c r="I3866" s="47" t="s">
        <v>793</v>
      </c>
      <c r="J3866" s="533">
        <v>60000092</v>
      </c>
      <c r="K3866" s="14" t="s">
        <v>64</v>
      </c>
      <c r="L3866" s="14" t="s">
        <v>58</v>
      </c>
      <c r="M3866" s="45">
        <v>3866</v>
      </c>
      <c r="N3866" s="45">
        <v>1</v>
      </c>
      <c r="O3866" s="46">
        <v>845.99999999999909</v>
      </c>
      <c r="Q3866" s="12">
        <v>0</v>
      </c>
      <c r="T3866" s="59">
        <v>0</v>
      </c>
      <c r="U3866" s="14">
        <v>0</v>
      </c>
      <c r="V3866" s="59" t="s">
        <v>175</v>
      </c>
      <c r="X3866" s="46">
        <v>0</v>
      </c>
      <c r="Y3866" s="46">
        <v>0</v>
      </c>
      <c r="Z3866" s="46">
        <v>0</v>
      </c>
      <c r="AA3866" s="46">
        <v>0</v>
      </c>
      <c r="AB3866" s="46">
        <v>0</v>
      </c>
      <c r="AC3866" s="46">
        <v>0</v>
      </c>
      <c r="AD3866" s="46">
        <v>0</v>
      </c>
      <c r="AE3866" s="46">
        <v>0</v>
      </c>
      <c r="AF3866" s="46">
        <v>0</v>
      </c>
      <c r="AG3866" s="46">
        <v>0</v>
      </c>
      <c r="AH3866" s="46">
        <v>0</v>
      </c>
      <c r="AI3866" s="46">
        <v>0</v>
      </c>
      <c r="AJ3866" s="46">
        <v>282</v>
      </c>
      <c r="AK3866" s="46">
        <v>564</v>
      </c>
      <c r="AL3866" s="46">
        <v>845.99999999999909</v>
      </c>
      <c r="AM3866" s="46">
        <v>846.00000000000182</v>
      </c>
    </row>
    <row r="3867" spans="5:39" x14ac:dyDescent="0.2">
      <c r="E3867" s="47">
        <v>386</v>
      </c>
      <c r="F3867" s="47">
        <v>398</v>
      </c>
      <c r="G3867" s="47" t="s">
        <v>253</v>
      </c>
      <c r="H3867" s="47" t="s">
        <v>690</v>
      </c>
      <c r="I3867" s="47" t="s">
        <v>793</v>
      </c>
      <c r="J3867" s="533">
        <v>60000092</v>
      </c>
      <c r="K3867" s="14" t="s">
        <v>67</v>
      </c>
      <c r="L3867" s="14" t="s">
        <v>67</v>
      </c>
      <c r="M3867" s="45">
        <v>3867</v>
      </c>
      <c r="N3867" s="45">
        <v>1</v>
      </c>
      <c r="O3867" s="53">
        <v>0</v>
      </c>
      <c r="P3867" s="54">
        <v>0</v>
      </c>
      <c r="Q3867" s="55">
        <v>0</v>
      </c>
      <c r="R3867" s="56">
        <v>0</v>
      </c>
      <c r="S3867" s="57">
        <v>0</v>
      </c>
      <c r="T3867" s="60">
        <v>0</v>
      </c>
      <c r="U3867" s="14">
        <v>0</v>
      </c>
      <c r="V3867" s="60" t="s">
        <v>175</v>
      </c>
      <c r="Y3867" s="46">
        <v>0</v>
      </c>
      <c r="Z3867" s="46">
        <v>0</v>
      </c>
      <c r="AA3867" s="46">
        <v>0</v>
      </c>
      <c r="AB3867" s="46">
        <v>0</v>
      </c>
      <c r="AC3867" s="46">
        <v>0</v>
      </c>
      <c r="AD3867" s="46">
        <v>0</v>
      </c>
      <c r="AE3867" s="46">
        <v>0</v>
      </c>
      <c r="AF3867" s="46">
        <v>0</v>
      </c>
      <c r="AG3867" s="46">
        <v>0</v>
      </c>
      <c r="AH3867" s="46">
        <v>0</v>
      </c>
      <c r="AI3867" s="46">
        <v>0</v>
      </c>
      <c r="AJ3867" s="46">
        <v>0</v>
      </c>
      <c r="AK3867" s="46">
        <v>0</v>
      </c>
      <c r="AL3867" s="46">
        <v>0</v>
      </c>
      <c r="AM3867" s="46">
        <v>0</v>
      </c>
    </row>
    <row r="3868" spans="5:39" x14ac:dyDescent="0.2">
      <c r="E3868" s="14">
        <v>387</v>
      </c>
      <c r="F3868" s="14">
        <v>399</v>
      </c>
      <c r="G3868" s="14" t="s">
        <v>253</v>
      </c>
      <c r="H3868" s="14" t="s">
        <v>332</v>
      </c>
      <c r="I3868" s="14" t="s">
        <v>794</v>
      </c>
      <c r="J3868" s="531">
        <v>60000093</v>
      </c>
      <c r="K3868" s="14" t="s">
        <v>59</v>
      </c>
      <c r="L3868" s="14" t="s">
        <v>57</v>
      </c>
      <c r="M3868" s="45">
        <v>3868</v>
      </c>
      <c r="N3868" s="45">
        <v>1</v>
      </c>
      <c r="O3868" s="46">
        <v>1674.77</v>
      </c>
      <c r="Q3868" s="12" t="s">
        <v>369</v>
      </c>
      <c r="T3868" s="59" t="s">
        <v>78</v>
      </c>
      <c r="U3868" s="14">
        <v>0</v>
      </c>
      <c r="V3868" s="59" t="s">
        <v>175</v>
      </c>
      <c r="Y3868" s="46">
        <v>0</v>
      </c>
      <c r="Z3868" s="46">
        <v>0</v>
      </c>
      <c r="AA3868" s="46">
        <v>0</v>
      </c>
      <c r="AB3868" s="46">
        <v>0</v>
      </c>
      <c r="AC3868" s="46">
        <v>0</v>
      </c>
      <c r="AD3868" s="46">
        <v>0</v>
      </c>
      <c r="AE3868" s="46">
        <v>0</v>
      </c>
      <c r="AF3868" s="46">
        <v>0</v>
      </c>
      <c r="AG3868" s="46">
        <v>1674.77</v>
      </c>
      <c r="AH3868" s="46">
        <v>1674.77</v>
      </c>
      <c r="AI3868" s="46">
        <v>1674.77</v>
      </c>
      <c r="AJ3868" s="46">
        <v>1674.77</v>
      </c>
      <c r="AK3868" s="46">
        <v>1674.77</v>
      </c>
      <c r="AL3868" s="46">
        <v>1674.77</v>
      </c>
      <c r="AM3868" s="46">
        <v>0</v>
      </c>
    </row>
    <row r="3869" spans="5:39" x14ac:dyDescent="0.2">
      <c r="E3869" s="47">
        <v>387</v>
      </c>
      <c r="F3869" s="47">
        <v>399</v>
      </c>
      <c r="G3869" s="47" t="s">
        <v>253</v>
      </c>
      <c r="H3869" s="47" t="s">
        <v>332</v>
      </c>
      <c r="I3869" s="47" t="s">
        <v>794</v>
      </c>
      <c r="J3869" s="533">
        <v>60000093</v>
      </c>
      <c r="K3869" s="14" t="s">
        <v>59</v>
      </c>
      <c r="L3869" s="14" t="s">
        <v>54</v>
      </c>
      <c r="M3869" s="45">
        <v>3869</v>
      </c>
      <c r="N3869" s="45">
        <v>1</v>
      </c>
      <c r="O3869" s="46">
        <v>3923.43</v>
      </c>
      <c r="Q3869" s="12" t="s">
        <v>369</v>
      </c>
      <c r="T3869" s="59" t="s">
        <v>78</v>
      </c>
      <c r="U3869" s="14">
        <v>0</v>
      </c>
      <c r="V3869" s="59" t="s">
        <v>175</v>
      </c>
      <c r="Y3869" s="46">
        <v>0</v>
      </c>
      <c r="Z3869" s="46">
        <v>0</v>
      </c>
      <c r="AA3869" s="46">
        <v>0</v>
      </c>
      <c r="AB3869" s="46">
        <v>0</v>
      </c>
      <c r="AC3869" s="46">
        <v>0</v>
      </c>
      <c r="AD3869" s="46">
        <v>0</v>
      </c>
      <c r="AE3869" s="46">
        <v>0</v>
      </c>
      <c r="AF3869" s="46">
        <v>0</v>
      </c>
      <c r="AG3869" s="46">
        <v>0</v>
      </c>
      <c r="AH3869" s="46">
        <v>0</v>
      </c>
      <c r="AI3869" s="46">
        <v>8466.94</v>
      </c>
      <c r="AJ3869" s="46">
        <v>3772.62</v>
      </c>
      <c r="AK3869" s="46">
        <v>3923.43</v>
      </c>
      <c r="AL3869" s="46">
        <v>3923.43</v>
      </c>
      <c r="AM3869" s="46">
        <v>0</v>
      </c>
    </row>
    <row r="3870" spans="5:39" x14ac:dyDescent="0.2">
      <c r="E3870" s="47">
        <v>387</v>
      </c>
      <c r="F3870" s="47">
        <v>399</v>
      </c>
      <c r="G3870" s="47" t="s">
        <v>253</v>
      </c>
      <c r="H3870" s="47" t="s">
        <v>332</v>
      </c>
      <c r="I3870" s="47" t="s">
        <v>794</v>
      </c>
      <c r="J3870" s="533">
        <v>60000093</v>
      </c>
      <c r="K3870" s="14" t="s">
        <v>59</v>
      </c>
      <c r="L3870" s="14" t="s">
        <v>58</v>
      </c>
      <c r="M3870" s="45">
        <v>3870</v>
      </c>
      <c r="N3870" s="45">
        <v>1</v>
      </c>
      <c r="O3870" s="46">
        <v>282.00000000000045</v>
      </c>
      <c r="Q3870" s="12" t="s">
        <v>369</v>
      </c>
      <c r="T3870" s="59" t="s">
        <v>78</v>
      </c>
      <c r="U3870" s="14">
        <v>0</v>
      </c>
      <c r="V3870" s="59" t="s">
        <v>175</v>
      </c>
      <c r="Y3870" s="46">
        <v>0</v>
      </c>
      <c r="Z3870" s="46">
        <v>0</v>
      </c>
      <c r="AA3870" s="46">
        <v>0</v>
      </c>
      <c r="AB3870" s="46">
        <v>0</v>
      </c>
      <c r="AC3870" s="46">
        <v>0</v>
      </c>
      <c r="AD3870" s="46">
        <v>0</v>
      </c>
      <c r="AE3870" s="46">
        <v>0</v>
      </c>
      <c r="AF3870" s="46">
        <v>0</v>
      </c>
      <c r="AG3870" s="46">
        <v>0</v>
      </c>
      <c r="AH3870" s="46">
        <v>0</v>
      </c>
      <c r="AI3870" s="46">
        <v>0</v>
      </c>
      <c r="AJ3870" s="46">
        <v>282.00000000000045</v>
      </c>
      <c r="AK3870" s="46">
        <v>282.00000000000045</v>
      </c>
      <c r="AL3870" s="46">
        <v>282.00000000000045</v>
      </c>
      <c r="AM3870" s="46">
        <v>0</v>
      </c>
    </row>
    <row r="3871" spans="5:39" x14ac:dyDescent="0.2">
      <c r="E3871" s="47">
        <v>387</v>
      </c>
      <c r="F3871" s="47">
        <v>399</v>
      </c>
      <c r="G3871" s="47" t="s">
        <v>253</v>
      </c>
      <c r="H3871" s="47" t="s">
        <v>332</v>
      </c>
      <c r="I3871" s="47" t="s">
        <v>794</v>
      </c>
      <c r="J3871" s="533">
        <v>60000093</v>
      </c>
      <c r="K3871" s="14" t="s">
        <v>59</v>
      </c>
      <c r="L3871" s="14" t="s">
        <v>31</v>
      </c>
      <c r="M3871" s="45">
        <v>3871</v>
      </c>
      <c r="N3871" s="45">
        <v>1</v>
      </c>
      <c r="O3871" s="48">
        <v>5880.2000000000007</v>
      </c>
      <c r="Q3871" s="12" t="s">
        <v>369</v>
      </c>
      <c r="R3871" s="46">
        <v>5163.5066666666671</v>
      </c>
      <c r="T3871" s="59" t="s">
        <v>78</v>
      </c>
      <c r="U3871" s="14">
        <v>20</v>
      </c>
      <c r="V3871" s="59" t="s">
        <v>175</v>
      </c>
      <c r="X3871" s="46">
        <v>0</v>
      </c>
      <c r="Y3871" s="46">
        <v>0</v>
      </c>
      <c r="Z3871" s="46">
        <v>0</v>
      </c>
      <c r="AA3871" s="46">
        <v>0</v>
      </c>
      <c r="AB3871" s="46">
        <v>0</v>
      </c>
      <c r="AC3871" s="46">
        <v>0</v>
      </c>
      <c r="AD3871" s="46">
        <v>0</v>
      </c>
      <c r="AE3871" s="46">
        <v>0</v>
      </c>
      <c r="AF3871" s="46">
        <v>0</v>
      </c>
      <c r="AG3871" s="46">
        <v>1674.77</v>
      </c>
      <c r="AH3871" s="46">
        <v>1674.77</v>
      </c>
      <c r="AI3871" s="46">
        <v>10141.710000000001</v>
      </c>
      <c r="AJ3871" s="46">
        <v>5729.3899999999994</v>
      </c>
      <c r="AK3871" s="46">
        <v>5880.2000000000007</v>
      </c>
      <c r="AL3871" s="46">
        <v>5880.2000000000007</v>
      </c>
      <c r="AM3871" s="46">
        <v>0</v>
      </c>
    </row>
    <row r="3872" spans="5:39" x14ac:dyDescent="0.2">
      <c r="E3872" s="47">
        <v>387</v>
      </c>
      <c r="F3872" s="47">
        <v>399</v>
      </c>
      <c r="G3872" s="47" t="s">
        <v>253</v>
      </c>
      <c r="H3872" s="47" t="s">
        <v>332</v>
      </c>
      <c r="I3872" s="47" t="s">
        <v>794</v>
      </c>
      <c r="J3872" s="533">
        <v>60000093</v>
      </c>
      <c r="K3872" s="14" t="s">
        <v>37</v>
      </c>
      <c r="L3872" s="14" t="s">
        <v>31</v>
      </c>
      <c r="M3872" s="45">
        <v>3872</v>
      </c>
      <c r="N3872" s="45">
        <v>1</v>
      </c>
      <c r="O3872" s="48">
        <v>0</v>
      </c>
      <c r="P3872" s="48"/>
      <c r="Q3872" s="12" t="s">
        <v>369</v>
      </c>
      <c r="R3872" s="46">
        <v>0</v>
      </c>
      <c r="T3872" s="59" t="s">
        <v>78</v>
      </c>
      <c r="U3872" s="14">
        <v>0</v>
      </c>
      <c r="V3872" s="59" t="s">
        <v>175</v>
      </c>
      <c r="Y3872" s="46">
        <v>0</v>
      </c>
      <c r="Z3872" s="46">
        <v>0</v>
      </c>
      <c r="AA3872" s="46">
        <v>0</v>
      </c>
      <c r="AB3872" s="46">
        <v>0</v>
      </c>
      <c r="AC3872" s="46">
        <v>0</v>
      </c>
      <c r="AD3872" s="46">
        <v>0</v>
      </c>
      <c r="AE3872" s="46">
        <v>0</v>
      </c>
      <c r="AF3872" s="46">
        <v>0</v>
      </c>
      <c r="AG3872" s="46">
        <v>0</v>
      </c>
      <c r="AH3872" s="46">
        <v>0</v>
      </c>
      <c r="AI3872" s="46">
        <v>0</v>
      </c>
      <c r="AJ3872" s="46">
        <v>0</v>
      </c>
      <c r="AK3872" s="46">
        <v>0</v>
      </c>
      <c r="AL3872" s="46">
        <v>0</v>
      </c>
      <c r="AM3872" s="46">
        <v>12392.416000000001</v>
      </c>
    </row>
    <row r="3873" spans="5:39" x14ac:dyDescent="0.2">
      <c r="E3873" s="47">
        <v>387</v>
      </c>
      <c r="F3873" s="47">
        <v>399</v>
      </c>
      <c r="G3873" s="47" t="s">
        <v>253</v>
      </c>
      <c r="H3873" s="47" t="s">
        <v>332</v>
      </c>
      <c r="I3873" s="47" t="s">
        <v>794</v>
      </c>
      <c r="J3873" s="533">
        <v>60000093</v>
      </c>
      <c r="K3873" s="14" t="s">
        <v>65</v>
      </c>
      <c r="L3873" s="14" t="s">
        <v>31</v>
      </c>
      <c r="M3873" s="45">
        <v>3873</v>
      </c>
      <c r="N3873" s="45">
        <v>1</v>
      </c>
      <c r="O3873" s="52">
        <v>30981.040000000001</v>
      </c>
      <c r="P3873" s="48">
        <v>12392.416000000001</v>
      </c>
      <c r="Q3873" s="12" t="s">
        <v>369</v>
      </c>
      <c r="R3873" s="46">
        <v>5163.5066666666671</v>
      </c>
      <c r="T3873" s="59" t="s">
        <v>78</v>
      </c>
      <c r="U3873" s="14">
        <v>0</v>
      </c>
      <c r="V3873" s="59" t="s">
        <v>175</v>
      </c>
      <c r="X3873" s="46">
        <v>0</v>
      </c>
      <c r="Y3873" s="46">
        <v>0</v>
      </c>
      <c r="Z3873" s="46">
        <v>0</v>
      </c>
      <c r="AA3873" s="46">
        <v>0</v>
      </c>
      <c r="AB3873" s="46">
        <v>0</v>
      </c>
      <c r="AC3873" s="46">
        <v>0</v>
      </c>
      <c r="AD3873" s="46">
        <v>0</v>
      </c>
      <c r="AE3873" s="46">
        <v>0</v>
      </c>
      <c r="AF3873" s="46">
        <v>0</v>
      </c>
      <c r="AG3873" s="46">
        <v>1674.77</v>
      </c>
      <c r="AH3873" s="46">
        <v>1674.77</v>
      </c>
      <c r="AI3873" s="46">
        <v>10141.710000000001</v>
      </c>
      <c r="AJ3873" s="46">
        <v>5729.3899999999994</v>
      </c>
      <c r="AK3873" s="46">
        <v>5880.2000000000007</v>
      </c>
      <c r="AL3873" s="46">
        <v>5880.2000000000007</v>
      </c>
      <c r="AM3873" s="46">
        <v>0</v>
      </c>
    </row>
    <row r="3874" spans="5:39" x14ac:dyDescent="0.2">
      <c r="E3874" s="47">
        <v>387</v>
      </c>
      <c r="F3874" s="47">
        <v>399</v>
      </c>
      <c r="G3874" s="47" t="s">
        <v>253</v>
      </c>
      <c r="H3874" s="47" t="s">
        <v>332</v>
      </c>
      <c r="I3874" s="47" t="s">
        <v>794</v>
      </c>
      <c r="J3874" s="533">
        <v>60000093</v>
      </c>
      <c r="K3874" s="14" t="s">
        <v>64</v>
      </c>
      <c r="L3874" s="14" t="s">
        <v>57</v>
      </c>
      <c r="M3874" s="45">
        <v>3874</v>
      </c>
      <c r="N3874" s="45">
        <v>1</v>
      </c>
      <c r="O3874" s="46">
        <v>10048.620000000001</v>
      </c>
      <c r="Q3874" s="12" t="s">
        <v>369</v>
      </c>
      <c r="T3874" s="59" t="s">
        <v>78</v>
      </c>
      <c r="U3874" s="14">
        <v>0</v>
      </c>
      <c r="V3874" s="59" t="s">
        <v>175</v>
      </c>
      <c r="X3874" s="46">
        <v>0</v>
      </c>
      <c r="Y3874" s="46">
        <v>0</v>
      </c>
      <c r="Z3874" s="46">
        <v>0</v>
      </c>
      <c r="AA3874" s="46">
        <v>0</v>
      </c>
      <c r="AB3874" s="46">
        <v>0</v>
      </c>
      <c r="AC3874" s="46">
        <v>0</v>
      </c>
      <c r="AD3874" s="46">
        <v>0</v>
      </c>
      <c r="AE3874" s="46">
        <v>0</v>
      </c>
      <c r="AF3874" s="46">
        <v>0</v>
      </c>
      <c r="AG3874" s="46">
        <v>1674.77</v>
      </c>
      <c r="AH3874" s="46">
        <v>3349.54</v>
      </c>
      <c r="AI3874" s="46">
        <v>5024.3099999999995</v>
      </c>
      <c r="AJ3874" s="46">
        <v>6699.08</v>
      </c>
      <c r="AK3874" s="46">
        <v>8373.85</v>
      </c>
      <c r="AL3874" s="46">
        <v>10048.620000000001</v>
      </c>
      <c r="AM3874" s="46">
        <v>0</v>
      </c>
    </row>
    <row r="3875" spans="5:39" x14ac:dyDescent="0.2">
      <c r="E3875" s="47">
        <v>387</v>
      </c>
      <c r="F3875" s="47">
        <v>399</v>
      </c>
      <c r="G3875" s="47" t="s">
        <v>253</v>
      </c>
      <c r="H3875" s="47" t="s">
        <v>332</v>
      </c>
      <c r="I3875" s="47" t="s">
        <v>794</v>
      </c>
      <c r="J3875" s="533">
        <v>60000093</v>
      </c>
      <c r="K3875" s="14" t="s">
        <v>64</v>
      </c>
      <c r="L3875" s="14" t="s">
        <v>54</v>
      </c>
      <c r="M3875" s="45">
        <v>3875</v>
      </c>
      <c r="N3875" s="45">
        <v>1</v>
      </c>
      <c r="O3875" s="46">
        <v>20086.420000000002</v>
      </c>
      <c r="Q3875" s="12" t="s">
        <v>369</v>
      </c>
      <c r="T3875" s="59" t="s">
        <v>78</v>
      </c>
      <c r="U3875" s="14">
        <v>0</v>
      </c>
      <c r="V3875" s="59" t="s">
        <v>175</v>
      </c>
      <c r="X3875" s="46">
        <v>0</v>
      </c>
      <c r="Y3875" s="46">
        <v>0</v>
      </c>
      <c r="Z3875" s="46">
        <v>0</v>
      </c>
      <c r="AA3875" s="46">
        <v>0</v>
      </c>
      <c r="AB3875" s="46">
        <v>0</v>
      </c>
      <c r="AC3875" s="46">
        <v>0</v>
      </c>
      <c r="AD3875" s="46">
        <v>0</v>
      </c>
      <c r="AE3875" s="46">
        <v>0</v>
      </c>
      <c r="AF3875" s="46">
        <v>0</v>
      </c>
      <c r="AG3875" s="46">
        <v>0</v>
      </c>
      <c r="AH3875" s="46">
        <v>0</v>
      </c>
      <c r="AI3875" s="46">
        <v>8466.94</v>
      </c>
      <c r="AJ3875" s="46">
        <v>12239.560000000001</v>
      </c>
      <c r="AK3875" s="46">
        <v>16162.990000000002</v>
      </c>
      <c r="AL3875" s="46">
        <v>20086.420000000002</v>
      </c>
      <c r="AM3875" s="46">
        <v>17742.624000000003</v>
      </c>
    </row>
    <row r="3876" spans="5:39" x14ac:dyDescent="0.2">
      <c r="E3876" s="47">
        <v>387</v>
      </c>
      <c r="F3876" s="47">
        <v>399</v>
      </c>
      <c r="G3876" s="47" t="s">
        <v>253</v>
      </c>
      <c r="H3876" s="47" t="s">
        <v>332</v>
      </c>
      <c r="I3876" s="47" t="s">
        <v>794</v>
      </c>
      <c r="J3876" s="533">
        <v>60000093</v>
      </c>
      <c r="K3876" s="14" t="s">
        <v>64</v>
      </c>
      <c r="L3876" s="14" t="s">
        <v>58</v>
      </c>
      <c r="M3876" s="45">
        <v>3876</v>
      </c>
      <c r="N3876" s="45">
        <v>1</v>
      </c>
      <c r="O3876" s="46">
        <v>845.99999999999636</v>
      </c>
      <c r="Q3876" s="12" t="s">
        <v>369</v>
      </c>
      <c r="T3876" s="59" t="s">
        <v>78</v>
      </c>
      <c r="U3876" s="14">
        <v>0</v>
      </c>
      <c r="V3876" s="59" t="s">
        <v>175</v>
      </c>
      <c r="X3876" s="46">
        <v>0</v>
      </c>
      <c r="Y3876" s="46">
        <v>0</v>
      </c>
      <c r="Z3876" s="46">
        <v>0</v>
      </c>
      <c r="AA3876" s="46">
        <v>0</v>
      </c>
      <c r="AB3876" s="46">
        <v>0</v>
      </c>
      <c r="AC3876" s="46">
        <v>0</v>
      </c>
      <c r="AD3876" s="46">
        <v>0</v>
      </c>
      <c r="AE3876" s="46">
        <v>0</v>
      </c>
      <c r="AF3876" s="46">
        <v>0</v>
      </c>
      <c r="AG3876" s="46">
        <v>0</v>
      </c>
      <c r="AH3876" s="46">
        <v>0</v>
      </c>
      <c r="AI3876" s="46">
        <v>0</v>
      </c>
      <c r="AJ3876" s="46">
        <v>281.99999999999818</v>
      </c>
      <c r="AK3876" s="46">
        <v>563.99999999999636</v>
      </c>
      <c r="AL3876" s="46">
        <v>845.99999999999636</v>
      </c>
      <c r="AM3876" s="46">
        <v>845.99999999999636</v>
      </c>
    </row>
    <row r="3877" spans="5:39" x14ac:dyDescent="0.2">
      <c r="E3877" s="47">
        <v>387</v>
      </c>
      <c r="F3877" s="47">
        <v>399</v>
      </c>
      <c r="G3877" s="47" t="s">
        <v>253</v>
      </c>
      <c r="H3877" s="47" t="s">
        <v>332</v>
      </c>
      <c r="I3877" s="47" t="s">
        <v>794</v>
      </c>
      <c r="J3877" s="533">
        <v>60000093</v>
      </c>
      <c r="K3877" s="14" t="s">
        <v>67</v>
      </c>
      <c r="L3877" s="14" t="s">
        <v>67</v>
      </c>
      <c r="M3877" s="45">
        <v>3877</v>
      </c>
      <c r="N3877" s="45">
        <v>1</v>
      </c>
      <c r="O3877" s="53">
        <v>60.336779527089675</v>
      </c>
      <c r="P3877" s="54">
        <v>50.336779527089675</v>
      </c>
      <c r="Q3877" s="55" t="s">
        <v>369</v>
      </c>
      <c r="R3877" s="56">
        <v>6</v>
      </c>
      <c r="S3877" s="57" t="s">
        <v>370</v>
      </c>
      <c r="T3877" s="60" t="s">
        <v>78</v>
      </c>
      <c r="U3877" s="14">
        <v>0</v>
      </c>
      <c r="V3877" s="60" t="s">
        <v>175</v>
      </c>
      <c r="Y3877" s="46">
        <v>60.336779527089675</v>
      </c>
      <c r="Z3877" s="46">
        <v>60.336779527089675</v>
      </c>
      <c r="AA3877" s="46">
        <v>60.336779527089675</v>
      </c>
      <c r="AB3877" s="46">
        <v>60.336779527089675</v>
      </c>
      <c r="AC3877" s="46">
        <v>60.336779527089675</v>
      </c>
      <c r="AD3877" s="46">
        <v>60.336779527089675</v>
      </c>
      <c r="AE3877" s="46">
        <v>60.336779527089675</v>
      </c>
      <c r="AF3877" s="46">
        <v>60.336779527089675</v>
      </c>
      <c r="AG3877" s="46">
        <v>60.336779527089675</v>
      </c>
      <c r="AH3877" s="46">
        <v>60.336779527089675</v>
      </c>
      <c r="AI3877" s="46">
        <v>60.336779527089675</v>
      </c>
      <c r="AJ3877" s="46">
        <v>60.336779527089675</v>
      </c>
      <c r="AK3877" s="46">
        <v>60.336779527089675</v>
      </c>
      <c r="AL3877" s="46">
        <v>60.336779527089675</v>
      </c>
      <c r="AM3877" s="46">
        <v>60.336779527089675</v>
      </c>
    </row>
    <row r="3878" spans="5:39" x14ac:dyDescent="0.2">
      <c r="E3878" s="14">
        <v>388</v>
      </c>
      <c r="F3878" s="14">
        <v>400</v>
      </c>
      <c r="G3878" s="14" t="s">
        <v>253</v>
      </c>
      <c r="H3878" s="14" t="s">
        <v>364</v>
      </c>
      <c r="I3878" s="14" t="s">
        <v>795</v>
      </c>
      <c r="J3878" s="531">
        <v>60000094</v>
      </c>
      <c r="K3878" s="14" t="s">
        <v>59</v>
      </c>
      <c r="L3878" s="14" t="s">
        <v>57</v>
      </c>
      <c r="M3878" s="45">
        <v>3878</v>
      </c>
      <c r="N3878" s="45">
        <v>1</v>
      </c>
      <c r="O3878" s="46">
        <v>1736.04</v>
      </c>
      <c r="Q3878" s="12">
        <v>0</v>
      </c>
      <c r="T3878" s="59">
        <v>0</v>
      </c>
      <c r="U3878" s="14">
        <v>0</v>
      </c>
      <c r="V3878" s="59" t="s">
        <v>174</v>
      </c>
      <c r="Y3878" s="46">
        <v>0</v>
      </c>
      <c r="Z3878" s="46">
        <v>0</v>
      </c>
      <c r="AA3878" s="46">
        <v>0</v>
      </c>
      <c r="AB3878" s="46">
        <v>0</v>
      </c>
      <c r="AC3878" s="46">
        <v>0</v>
      </c>
      <c r="AD3878" s="46">
        <v>0</v>
      </c>
      <c r="AE3878" s="46">
        <v>0</v>
      </c>
      <c r="AF3878" s="46">
        <v>0</v>
      </c>
      <c r="AG3878" s="46">
        <v>1736.04</v>
      </c>
      <c r="AH3878" s="46">
        <v>1736.04</v>
      </c>
      <c r="AI3878" s="46">
        <v>1736.04</v>
      </c>
      <c r="AJ3878" s="46">
        <v>1736.04</v>
      </c>
      <c r="AK3878" s="46">
        <v>1736.04</v>
      </c>
      <c r="AL3878" s="46">
        <v>1736.04</v>
      </c>
      <c r="AM3878" s="46">
        <v>0</v>
      </c>
    </row>
    <row r="3879" spans="5:39" x14ac:dyDescent="0.2">
      <c r="E3879" s="47">
        <v>388</v>
      </c>
      <c r="F3879" s="47">
        <v>400</v>
      </c>
      <c r="G3879" s="47" t="s">
        <v>253</v>
      </c>
      <c r="H3879" s="47" t="s">
        <v>364</v>
      </c>
      <c r="I3879" s="47" t="s">
        <v>795</v>
      </c>
      <c r="J3879" s="533">
        <v>60000094</v>
      </c>
      <c r="K3879" s="14" t="s">
        <v>59</v>
      </c>
      <c r="L3879" s="14" t="s">
        <v>54</v>
      </c>
      <c r="M3879" s="45">
        <v>3879</v>
      </c>
      <c r="N3879" s="45">
        <v>1</v>
      </c>
      <c r="O3879" s="46">
        <v>1017.8999999999999</v>
      </c>
      <c r="Q3879" s="12">
        <v>0</v>
      </c>
      <c r="T3879" s="59">
        <v>0</v>
      </c>
      <c r="U3879" s="14">
        <v>0</v>
      </c>
      <c r="V3879" s="59" t="s">
        <v>174</v>
      </c>
      <c r="Y3879" s="46">
        <v>0</v>
      </c>
      <c r="Z3879" s="46">
        <v>0</v>
      </c>
      <c r="AA3879" s="46">
        <v>0</v>
      </c>
      <c r="AB3879" s="46">
        <v>0</v>
      </c>
      <c r="AC3879" s="46">
        <v>0</v>
      </c>
      <c r="AD3879" s="46">
        <v>0</v>
      </c>
      <c r="AE3879" s="46">
        <v>0</v>
      </c>
      <c r="AF3879" s="46">
        <v>0</v>
      </c>
      <c r="AG3879" s="46">
        <v>0</v>
      </c>
      <c r="AH3879" s="46">
        <v>0</v>
      </c>
      <c r="AI3879" s="46">
        <v>3423.1999999999994</v>
      </c>
      <c r="AJ3879" s="46">
        <v>-338.82999999999993</v>
      </c>
      <c r="AK3879" s="46">
        <v>1833.16</v>
      </c>
      <c r="AL3879" s="46">
        <v>1017.8999999999999</v>
      </c>
      <c r="AM3879" s="46">
        <v>0</v>
      </c>
    </row>
    <row r="3880" spans="5:39" x14ac:dyDescent="0.2">
      <c r="E3880" s="47">
        <v>388</v>
      </c>
      <c r="F3880" s="47">
        <v>400</v>
      </c>
      <c r="G3880" s="47" t="s">
        <v>253</v>
      </c>
      <c r="H3880" s="47" t="s">
        <v>364</v>
      </c>
      <c r="I3880" s="47" t="s">
        <v>795</v>
      </c>
      <c r="J3880" s="533">
        <v>60000094</v>
      </c>
      <c r="K3880" s="14" t="s">
        <v>59</v>
      </c>
      <c r="L3880" s="14" t="s">
        <v>58</v>
      </c>
      <c r="M3880" s="45">
        <v>3880</v>
      </c>
      <c r="N3880" s="45">
        <v>1</v>
      </c>
      <c r="O3880" s="46">
        <v>282.00000000000023</v>
      </c>
      <c r="Q3880" s="12">
        <v>0</v>
      </c>
      <c r="T3880" s="59">
        <v>0</v>
      </c>
      <c r="U3880" s="14">
        <v>0</v>
      </c>
      <c r="V3880" s="59" t="s">
        <v>174</v>
      </c>
      <c r="Y3880" s="46">
        <v>0</v>
      </c>
      <c r="Z3880" s="46">
        <v>0</v>
      </c>
      <c r="AA3880" s="46">
        <v>0</v>
      </c>
      <c r="AB3880" s="46">
        <v>0</v>
      </c>
      <c r="AC3880" s="46">
        <v>0</v>
      </c>
      <c r="AD3880" s="46">
        <v>0</v>
      </c>
      <c r="AE3880" s="46">
        <v>0</v>
      </c>
      <c r="AF3880" s="46">
        <v>0</v>
      </c>
      <c r="AG3880" s="46">
        <v>0</v>
      </c>
      <c r="AH3880" s="46">
        <v>0</v>
      </c>
      <c r="AI3880" s="46">
        <v>0</v>
      </c>
      <c r="AJ3880" s="46">
        <v>282</v>
      </c>
      <c r="AK3880" s="46">
        <v>281.99999999999977</v>
      </c>
      <c r="AL3880" s="46">
        <v>282.00000000000023</v>
      </c>
      <c r="AM3880" s="46">
        <v>0</v>
      </c>
    </row>
    <row r="3881" spans="5:39" x14ac:dyDescent="0.2">
      <c r="E3881" s="47">
        <v>388</v>
      </c>
      <c r="F3881" s="47">
        <v>400</v>
      </c>
      <c r="G3881" s="47" t="s">
        <v>253</v>
      </c>
      <c r="H3881" s="47" t="s">
        <v>364</v>
      </c>
      <c r="I3881" s="47" t="s">
        <v>795</v>
      </c>
      <c r="J3881" s="533">
        <v>60000094</v>
      </c>
      <c r="K3881" s="14" t="s">
        <v>59</v>
      </c>
      <c r="L3881" s="14" t="s">
        <v>31</v>
      </c>
      <c r="M3881" s="45">
        <v>3881</v>
      </c>
      <c r="N3881" s="45">
        <v>1</v>
      </c>
      <c r="O3881" s="48">
        <v>3035.9399999999996</v>
      </c>
      <c r="Q3881" s="12">
        <v>0</v>
      </c>
      <c r="R3881" s="46">
        <v>2866.2783333333332</v>
      </c>
      <c r="T3881" s="59">
        <v>0</v>
      </c>
      <c r="U3881" s="14">
        <v>0</v>
      </c>
      <c r="V3881" s="59" t="s">
        <v>174</v>
      </c>
      <c r="X3881" s="46">
        <v>0</v>
      </c>
      <c r="Y3881" s="46">
        <v>0</v>
      </c>
      <c r="Z3881" s="46">
        <v>0</v>
      </c>
      <c r="AA3881" s="46">
        <v>0</v>
      </c>
      <c r="AB3881" s="46">
        <v>0</v>
      </c>
      <c r="AC3881" s="46">
        <v>0</v>
      </c>
      <c r="AD3881" s="46">
        <v>0</v>
      </c>
      <c r="AE3881" s="46">
        <v>0</v>
      </c>
      <c r="AF3881" s="46">
        <v>0</v>
      </c>
      <c r="AG3881" s="46">
        <v>1736.04</v>
      </c>
      <c r="AH3881" s="46">
        <v>1736.04</v>
      </c>
      <c r="AI3881" s="46">
        <v>5159.24</v>
      </c>
      <c r="AJ3881" s="46">
        <v>1679.21</v>
      </c>
      <c r="AK3881" s="46">
        <v>3851.2</v>
      </c>
      <c r="AL3881" s="46">
        <v>3035.9399999999996</v>
      </c>
      <c r="AM3881" s="46">
        <v>0</v>
      </c>
    </row>
    <row r="3882" spans="5:39" x14ac:dyDescent="0.2">
      <c r="E3882" s="47">
        <v>388</v>
      </c>
      <c r="F3882" s="47">
        <v>400</v>
      </c>
      <c r="G3882" s="47" t="s">
        <v>253</v>
      </c>
      <c r="H3882" s="47" t="s">
        <v>364</v>
      </c>
      <c r="I3882" s="47" t="s">
        <v>795</v>
      </c>
      <c r="J3882" s="533">
        <v>60000094</v>
      </c>
      <c r="K3882" s="14" t="s">
        <v>37</v>
      </c>
      <c r="L3882" s="14" t="s">
        <v>31</v>
      </c>
      <c r="M3882" s="45">
        <v>3882</v>
      </c>
      <c r="N3882" s="45">
        <v>1</v>
      </c>
      <c r="O3882" s="48">
        <v>3850</v>
      </c>
      <c r="P3882" s="48"/>
      <c r="Q3882" s="12">
        <v>0</v>
      </c>
      <c r="R3882" s="46">
        <v>2360.3466666666668</v>
      </c>
      <c r="T3882" s="59">
        <v>0</v>
      </c>
      <c r="U3882" s="14">
        <v>0</v>
      </c>
      <c r="V3882" s="59" t="s">
        <v>174</v>
      </c>
      <c r="Y3882" s="46">
        <v>0</v>
      </c>
      <c r="Z3882" s="46">
        <v>0</v>
      </c>
      <c r="AA3882" s="46">
        <v>0</v>
      </c>
      <c r="AB3882" s="46">
        <v>0</v>
      </c>
      <c r="AC3882" s="46">
        <v>0</v>
      </c>
      <c r="AD3882" s="46">
        <v>0</v>
      </c>
      <c r="AE3882" s="46">
        <v>0</v>
      </c>
      <c r="AF3882" s="46">
        <v>0</v>
      </c>
      <c r="AG3882" s="46">
        <v>0</v>
      </c>
      <c r="AH3882" s="46">
        <v>1736.04</v>
      </c>
      <c r="AI3882" s="46">
        <v>1736.04</v>
      </c>
      <c r="AJ3882" s="46">
        <v>6840</v>
      </c>
      <c r="AK3882" s="46">
        <v>0</v>
      </c>
      <c r="AL3882" s="46">
        <v>3850</v>
      </c>
      <c r="AM3882" s="46">
        <v>1821.354</v>
      </c>
    </row>
    <row r="3883" spans="5:39" x14ac:dyDescent="0.2">
      <c r="E3883" s="47">
        <v>388</v>
      </c>
      <c r="F3883" s="47">
        <v>400</v>
      </c>
      <c r="G3883" s="47" t="s">
        <v>253</v>
      </c>
      <c r="H3883" s="47" t="s">
        <v>364</v>
      </c>
      <c r="I3883" s="47" t="s">
        <v>795</v>
      </c>
      <c r="J3883" s="533">
        <v>60000094</v>
      </c>
      <c r="K3883" s="14" t="s">
        <v>65</v>
      </c>
      <c r="L3883" s="14" t="s">
        <v>31</v>
      </c>
      <c r="M3883" s="45">
        <v>3883</v>
      </c>
      <c r="N3883" s="45">
        <v>1</v>
      </c>
      <c r="O3883" s="52">
        <v>3035.5899999999992</v>
      </c>
      <c r="P3883" s="48">
        <v>1821.354</v>
      </c>
      <c r="Q3883" s="12">
        <v>0</v>
      </c>
      <c r="R3883" s="46">
        <v>505.93166666666656</v>
      </c>
      <c r="T3883" s="59">
        <v>0</v>
      </c>
      <c r="U3883" s="14">
        <v>0</v>
      </c>
      <c r="V3883" s="59" t="s">
        <v>174</v>
      </c>
      <c r="X3883" s="46">
        <v>0</v>
      </c>
      <c r="Y3883" s="46">
        <v>0</v>
      </c>
      <c r="Z3883" s="46">
        <v>0</v>
      </c>
      <c r="AA3883" s="46">
        <v>0</v>
      </c>
      <c r="AB3883" s="46">
        <v>0</v>
      </c>
      <c r="AC3883" s="46">
        <v>0</v>
      </c>
      <c r="AD3883" s="46">
        <v>0</v>
      </c>
      <c r="AE3883" s="46">
        <v>0</v>
      </c>
      <c r="AF3883" s="46">
        <v>0</v>
      </c>
      <c r="AG3883" s="46">
        <v>0</v>
      </c>
      <c r="AH3883" s="46">
        <v>0</v>
      </c>
      <c r="AI3883" s="46">
        <v>0</v>
      </c>
      <c r="AJ3883" s="46">
        <v>0</v>
      </c>
      <c r="AK3883" s="46">
        <v>0</v>
      </c>
      <c r="AL3883" s="46">
        <v>3035.5899999999992</v>
      </c>
      <c r="AM3883" s="46">
        <v>0</v>
      </c>
    </row>
    <row r="3884" spans="5:39" x14ac:dyDescent="0.2">
      <c r="E3884" s="47">
        <v>388</v>
      </c>
      <c r="F3884" s="47">
        <v>400</v>
      </c>
      <c r="G3884" s="47" t="s">
        <v>253</v>
      </c>
      <c r="H3884" s="47" t="s">
        <v>364</v>
      </c>
      <c r="I3884" s="47" t="s">
        <v>795</v>
      </c>
      <c r="J3884" s="533">
        <v>60000094</v>
      </c>
      <c r="K3884" s="14" t="s">
        <v>64</v>
      </c>
      <c r="L3884" s="14" t="s">
        <v>57</v>
      </c>
      <c r="M3884" s="45">
        <v>3884</v>
      </c>
      <c r="N3884" s="45">
        <v>1</v>
      </c>
      <c r="O3884" s="46">
        <v>0</v>
      </c>
      <c r="Q3884" s="12">
        <v>0</v>
      </c>
      <c r="T3884" s="59">
        <v>0</v>
      </c>
      <c r="U3884" s="14">
        <v>0</v>
      </c>
      <c r="V3884" s="59" t="s">
        <v>174</v>
      </c>
      <c r="X3884" s="46">
        <v>0</v>
      </c>
      <c r="Y3884" s="46">
        <v>0</v>
      </c>
      <c r="Z3884" s="46">
        <v>0</v>
      </c>
      <c r="AA3884" s="46">
        <v>0</v>
      </c>
      <c r="AB3884" s="46">
        <v>0</v>
      </c>
      <c r="AC3884" s="46">
        <v>0</v>
      </c>
      <c r="AD3884" s="46">
        <v>0</v>
      </c>
      <c r="AE3884" s="46">
        <v>0</v>
      </c>
      <c r="AF3884" s="46">
        <v>0</v>
      </c>
      <c r="AG3884" s="46">
        <v>1736.04</v>
      </c>
      <c r="AH3884" s="46">
        <v>1736.04</v>
      </c>
      <c r="AI3884" s="46">
        <v>1736.04</v>
      </c>
      <c r="AJ3884" s="46">
        <v>0</v>
      </c>
      <c r="AK3884" s="46">
        <v>1734.4899999999989</v>
      </c>
      <c r="AL3884" s="46">
        <v>0</v>
      </c>
      <c r="AM3884" s="46">
        <v>0</v>
      </c>
    </row>
    <row r="3885" spans="5:39" x14ac:dyDescent="0.2">
      <c r="E3885" s="47">
        <v>388</v>
      </c>
      <c r="F3885" s="47">
        <v>400</v>
      </c>
      <c r="G3885" s="47" t="s">
        <v>253</v>
      </c>
      <c r="H3885" s="47" t="s">
        <v>364</v>
      </c>
      <c r="I3885" s="47" t="s">
        <v>795</v>
      </c>
      <c r="J3885" s="533">
        <v>60000094</v>
      </c>
      <c r="K3885" s="14" t="s">
        <v>64</v>
      </c>
      <c r="L3885" s="14" t="s">
        <v>54</v>
      </c>
      <c r="M3885" s="45">
        <v>3885</v>
      </c>
      <c r="N3885" s="45">
        <v>1</v>
      </c>
      <c r="O3885" s="46">
        <v>2471.5899999999988</v>
      </c>
      <c r="Q3885" s="12">
        <v>0</v>
      </c>
      <c r="T3885" s="59">
        <v>0</v>
      </c>
      <c r="U3885" s="14">
        <v>0</v>
      </c>
      <c r="V3885" s="59" t="s">
        <v>174</v>
      </c>
      <c r="X3885" s="46">
        <v>0</v>
      </c>
      <c r="Y3885" s="46">
        <v>0</v>
      </c>
      <c r="Z3885" s="46">
        <v>0</v>
      </c>
      <c r="AA3885" s="46">
        <v>0</v>
      </c>
      <c r="AB3885" s="46">
        <v>0</v>
      </c>
      <c r="AC3885" s="46">
        <v>0</v>
      </c>
      <c r="AD3885" s="46">
        <v>0</v>
      </c>
      <c r="AE3885" s="46">
        <v>0</v>
      </c>
      <c r="AF3885" s="46">
        <v>0</v>
      </c>
      <c r="AG3885" s="46">
        <v>0</v>
      </c>
      <c r="AH3885" s="46">
        <v>0</v>
      </c>
      <c r="AI3885" s="46">
        <v>3423.1999999999994</v>
      </c>
      <c r="AJ3885" s="46">
        <v>0</v>
      </c>
      <c r="AK3885" s="46">
        <v>1833.16</v>
      </c>
      <c r="AL3885" s="46">
        <v>2471.5899999999988</v>
      </c>
      <c r="AM3885" s="46">
        <v>650.23599999999874</v>
      </c>
    </row>
    <row r="3886" spans="5:39" x14ac:dyDescent="0.2">
      <c r="E3886" s="47">
        <v>388</v>
      </c>
      <c r="F3886" s="47">
        <v>400</v>
      </c>
      <c r="G3886" s="47" t="s">
        <v>253</v>
      </c>
      <c r="H3886" s="47" t="s">
        <v>364</v>
      </c>
      <c r="I3886" s="47" t="s">
        <v>795</v>
      </c>
      <c r="J3886" s="533">
        <v>60000094</v>
      </c>
      <c r="K3886" s="14" t="s">
        <v>64</v>
      </c>
      <c r="L3886" s="14" t="s">
        <v>58</v>
      </c>
      <c r="M3886" s="45">
        <v>3886</v>
      </c>
      <c r="N3886" s="45">
        <v>1</v>
      </c>
      <c r="O3886" s="46">
        <v>563.99999999999955</v>
      </c>
      <c r="Q3886" s="12">
        <v>0</v>
      </c>
      <c r="T3886" s="59">
        <v>0</v>
      </c>
      <c r="U3886" s="14">
        <v>0</v>
      </c>
      <c r="V3886" s="59" t="s">
        <v>174</v>
      </c>
      <c r="X3886" s="46">
        <v>0</v>
      </c>
      <c r="Y3886" s="46">
        <v>0</v>
      </c>
      <c r="Z3886" s="46">
        <v>0</v>
      </c>
      <c r="AA3886" s="46">
        <v>0</v>
      </c>
      <c r="AB3886" s="46">
        <v>0</v>
      </c>
      <c r="AC3886" s="46">
        <v>0</v>
      </c>
      <c r="AD3886" s="46">
        <v>0</v>
      </c>
      <c r="AE3886" s="46">
        <v>0</v>
      </c>
      <c r="AF3886" s="46">
        <v>0</v>
      </c>
      <c r="AG3886" s="46">
        <v>0</v>
      </c>
      <c r="AH3886" s="46">
        <v>0</v>
      </c>
      <c r="AI3886" s="46">
        <v>0</v>
      </c>
      <c r="AJ3886" s="46">
        <v>-1.5500000000010914</v>
      </c>
      <c r="AK3886" s="46">
        <v>282.00000000000068</v>
      </c>
      <c r="AL3886" s="46">
        <v>563.99999999999955</v>
      </c>
      <c r="AM3886" s="46">
        <v>564.00000000000023</v>
      </c>
    </row>
    <row r="3887" spans="5:39" x14ac:dyDescent="0.2">
      <c r="E3887" s="47">
        <v>388</v>
      </c>
      <c r="F3887" s="47">
        <v>400</v>
      </c>
      <c r="G3887" s="47" t="s">
        <v>253</v>
      </c>
      <c r="H3887" s="47" t="s">
        <v>364</v>
      </c>
      <c r="I3887" s="47" t="s">
        <v>795</v>
      </c>
      <c r="J3887" s="533">
        <v>60000094</v>
      </c>
      <c r="K3887" s="14" t="s">
        <v>67</v>
      </c>
      <c r="L3887" s="14" t="s">
        <v>67</v>
      </c>
      <c r="M3887" s="45">
        <v>3887</v>
      </c>
      <c r="N3887" s="45">
        <v>1</v>
      </c>
      <c r="O3887" s="53">
        <v>0</v>
      </c>
      <c r="P3887" s="54">
        <v>0</v>
      </c>
      <c r="Q3887" s="55">
        <v>0</v>
      </c>
      <c r="R3887" s="56">
        <v>0</v>
      </c>
      <c r="S3887" s="57">
        <v>0</v>
      </c>
      <c r="T3887" s="60">
        <v>0</v>
      </c>
      <c r="U3887" s="14">
        <v>0</v>
      </c>
      <c r="V3887" s="60" t="s">
        <v>174</v>
      </c>
      <c r="Y3887" s="46">
        <v>0</v>
      </c>
      <c r="Z3887" s="46">
        <v>0</v>
      </c>
      <c r="AA3887" s="46">
        <v>0</v>
      </c>
      <c r="AB3887" s="46">
        <v>0</v>
      </c>
      <c r="AC3887" s="46">
        <v>0</v>
      </c>
      <c r="AD3887" s="46">
        <v>0</v>
      </c>
      <c r="AE3887" s="46">
        <v>0</v>
      </c>
      <c r="AF3887" s="46">
        <v>0</v>
      </c>
      <c r="AG3887" s="46">
        <v>0</v>
      </c>
      <c r="AH3887" s="46">
        <v>0</v>
      </c>
      <c r="AI3887" s="46">
        <v>0</v>
      </c>
      <c r="AJ3887" s="46">
        <v>0</v>
      </c>
      <c r="AK3887" s="46">
        <v>0</v>
      </c>
      <c r="AL3887" s="46">
        <v>0</v>
      </c>
      <c r="AM3887" s="46">
        <v>0</v>
      </c>
    </row>
    <row r="3888" spans="5:39" x14ac:dyDescent="0.2">
      <c r="E3888" s="14">
        <v>389</v>
      </c>
      <c r="F3888" s="14">
        <v>401</v>
      </c>
      <c r="G3888" s="14" t="s">
        <v>253</v>
      </c>
      <c r="H3888" s="14" t="s">
        <v>694</v>
      </c>
      <c r="I3888" s="14" t="s">
        <v>796</v>
      </c>
      <c r="J3888" s="531">
        <v>60000095</v>
      </c>
      <c r="K3888" s="14" t="s">
        <v>59</v>
      </c>
      <c r="L3888" s="14" t="s">
        <v>57</v>
      </c>
      <c r="M3888" s="45">
        <v>3888</v>
      </c>
      <c r="N3888" s="45">
        <v>1</v>
      </c>
      <c r="O3888" s="46">
        <v>1708.81</v>
      </c>
      <c r="Q3888" s="12">
        <v>0</v>
      </c>
      <c r="T3888" s="59">
        <v>0</v>
      </c>
      <c r="U3888" s="14">
        <v>0</v>
      </c>
      <c r="V3888" s="59" t="s">
        <v>174</v>
      </c>
      <c r="Y3888" s="46">
        <v>0</v>
      </c>
      <c r="Z3888" s="46">
        <v>0</v>
      </c>
      <c r="AA3888" s="46">
        <v>0</v>
      </c>
      <c r="AB3888" s="46">
        <v>0</v>
      </c>
      <c r="AC3888" s="46">
        <v>0</v>
      </c>
      <c r="AD3888" s="46">
        <v>0</v>
      </c>
      <c r="AE3888" s="46">
        <v>0</v>
      </c>
      <c r="AF3888" s="46">
        <v>0</v>
      </c>
      <c r="AG3888" s="46">
        <v>1708.81</v>
      </c>
      <c r="AH3888" s="46">
        <v>1708.81</v>
      </c>
      <c r="AI3888" s="46">
        <v>1708.81</v>
      </c>
      <c r="AJ3888" s="46">
        <v>1708.81</v>
      </c>
      <c r="AK3888" s="46">
        <v>1708.81</v>
      </c>
      <c r="AL3888" s="46">
        <v>1708.81</v>
      </c>
      <c r="AM3888" s="46">
        <v>0</v>
      </c>
    </row>
    <row r="3889" spans="5:39" x14ac:dyDescent="0.2">
      <c r="E3889" s="47">
        <v>389</v>
      </c>
      <c r="F3889" s="47">
        <v>401</v>
      </c>
      <c r="G3889" s="47" t="s">
        <v>253</v>
      </c>
      <c r="H3889" s="47" t="s">
        <v>694</v>
      </c>
      <c r="I3889" s="47" t="s">
        <v>796</v>
      </c>
      <c r="J3889" s="533">
        <v>60000095</v>
      </c>
      <c r="K3889" s="14" t="s">
        <v>59</v>
      </c>
      <c r="L3889" s="14" t="s">
        <v>54</v>
      </c>
      <c r="M3889" s="45">
        <v>3889</v>
      </c>
      <c r="N3889" s="45">
        <v>1</v>
      </c>
      <c r="O3889" s="46">
        <v>3986.68</v>
      </c>
      <c r="Q3889" s="12">
        <v>0</v>
      </c>
      <c r="T3889" s="59">
        <v>0</v>
      </c>
      <c r="U3889" s="14">
        <v>0</v>
      </c>
      <c r="V3889" s="59" t="s">
        <v>174</v>
      </c>
      <c r="Y3889" s="46">
        <v>0</v>
      </c>
      <c r="Z3889" s="46">
        <v>0</v>
      </c>
      <c r="AA3889" s="46">
        <v>0</v>
      </c>
      <c r="AB3889" s="46">
        <v>0</v>
      </c>
      <c r="AC3889" s="46">
        <v>0</v>
      </c>
      <c r="AD3889" s="46">
        <v>0</v>
      </c>
      <c r="AE3889" s="46">
        <v>0</v>
      </c>
      <c r="AF3889" s="46">
        <v>0</v>
      </c>
      <c r="AG3889" s="46">
        <v>0</v>
      </c>
      <c r="AH3889" s="46">
        <v>0</v>
      </c>
      <c r="AI3889" s="46">
        <v>7729.31</v>
      </c>
      <c r="AJ3889" s="46">
        <v>3839.11</v>
      </c>
      <c r="AK3889" s="46">
        <v>3990.92</v>
      </c>
      <c r="AL3889" s="46">
        <v>3986.68</v>
      </c>
      <c r="AM3889" s="46">
        <v>0</v>
      </c>
    </row>
    <row r="3890" spans="5:39" x14ac:dyDescent="0.2">
      <c r="E3890" s="47">
        <v>389</v>
      </c>
      <c r="F3890" s="47">
        <v>401</v>
      </c>
      <c r="G3890" s="47" t="s">
        <v>253</v>
      </c>
      <c r="H3890" s="47" t="s">
        <v>694</v>
      </c>
      <c r="I3890" s="47" t="s">
        <v>796</v>
      </c>
      <c r="J3890" s="533">
        <v>60000095</v>
      </c>
      <c r="K3890" s="14" t="s">
        <v>59</v>
      </c>
      <c r="L3890" s="14" t="s">
        <v>58</v>
      </c>
      <c r="M3890" s="45">
        <v>3890</v>
      </c>
      <c r="N3890" s="45">
        <v>1</v>
      </c>
      <c r="O3890" s="46">
        <v>282.00000000000045</v>
      </c>
      <c r="Q3890" s="12">
        <v>0</v>
      </c>
      <c r="T3890" s="59">
        <v>0</v>
      </c>
      <c r="U3890" s="14">
        <v>0</v>
      </c>
      <c r="V3890" s="59" t="s">
        <v>174</v>
      </c>
      <c r="Y3890" s="46">
        <v>0</v>
      </c>
      <c r="Z3890" s="46">
        <v>0</v>
      </c>
      <c r="AA3890" s="46">
        <v>0</v>
      </c>
      <c r="AB3890" s="46">
        <v>0</v>
      </c>
      <c r="AC3890" s="46">
        <v>0</v>
      </c>
      <c r="AD3890" s="46">
        <v>0</v>
      </c>
      <c r="AE3890" s="46">
        <v>0</v>
      </c>
      <c r="AF3890" s="46">
        <v>0</v>
      </c>
      <c r="AG3890" s="46">
        <v>0</v>
      </c>
      <c r="AH3890" s="46">
        <v>0</v>
      </c>
      <c r="AI3890" s="46">
        <v>0</v>
      </c>
      <c r="AJ3890" s="46">
        <v>282.00000000000045</v>
      </c>
      <c r="AK3890" s="46">
        <v>282</v>
      </c>
      <c r="AL3890" s="46">
        <v>282.00000000000045</v>
      </c>
      <c r="AM3890" s="46">
        <v>0</v>
      </c>
    </row>
    <row r="3891" spans="5:39" x14ac:dyDescent="0.2">
      <c r="E3891" s="47">
        <v>389</v>
      </c>
      <c r="F3891" s="47">
        <v>401</v>
      </c>
      <c r="G3891" s="47" t="s">
        <v>253</v>
      </c>
      <c r="H3891" s="47" t="s">
        <v>694</v>
      </c>
      <c r="I3891" s="47" t="s">
        <v>796</v>
      </c>
      <c r="J3891" s="533">
        <v>60000095</v>
      </c>
      <c r="K3891" s="14" t="s">
        <v>59</v>
      </c>
      <c r="L3891" s="14" t="s">
        <v>31</v>
      </c>
      <c r="M3891" s="45">
        <v>3891</v>
      </c>
      <c r="N3891" s="45">
        <v>1</v>
      </c>
      <c r="O3891" s="48">
        <v>5977.49</v>
      </c>
      <c r="Q3891" s="12">
        <v>0</v>
      </c>
      <c r="R3891" s="46">
        <v>5107.4800000000005</v>
      </c>
      <c r="T3891" s="59">
        <v>0</v>
      </c>
      <c r="U3891" s="14">
        <v>0</v>
      </c>
      <c r="V3891" s="59" t="s">
        <v>174</v>
      </c>
      <c r="X3891" s="46">
        <v>0</v>
      </c>
      <c r="Y3891" s="46">
        <v>0</v>
      </c>
      <c r="Z3891" s="46">
        <v>0</v>
      </c>
      <c r="AA3891" s="46">
        <v>0</v>
      </c>
      <c r="AB3891" s="46">
        <v>0</v>
      </c>
      <c r="AC3891" s="46">
        <v>0</v>
      </c>
      <c r="AD3891" s="46">
        <v>0</v>
      </c>
      <c r="AE3891" s="46">
        <v>0</v>
      </c>
      <c r="AF3891" s="46">
        <v>0</v>
      </c>
      <c r="AG3891" s="46">
        <v>1708.81</v>
      </c>
      <c r="AH3891" s="46">
        <v>1708.81</v>
      </c>
      <c r="AI3891" s="46">
        <v>9438.1200000000008</v>
      </c>
      <c r="AJ3891" s="46">
        <v>5829.92</v>
      </c>
      <c r="AK3891" s="46">
        <v>5981.73</v>
      </c>
      <c r="AL3891" s="46">
        <v>5977.49</v>
      </c>
      <c r="AM3891" s="46">
        <v>0</v>
      </c>
    </row>
    <row r="3892" spans="5:39" x14ac:dyDescent="0.2">
      <c r="E3892" s="47">
        <v>389</v>
      </c>
      <c r="F3892" s="47">
        <v>401</v>
      </c>
      <c r="G3892" s="47" t="s">
        <v>253</v>
      </c>
      <c r="H3892" s="47" t="s">
        <v>694</v>
      </c>
      <c r="I3892" s="47" t="s">
        <v>796</v>
      </c>
      <c r="J3892" s="533">
        <v>60000095</v>
      </c>
      <c r="K3892" s="14" t="s">
        <v>37</v>
      </c>
      <c r="L3892" s="14" t="s">
        <v>31</v>
      </c>
      <c r="M3892" s="45">
        <v>3892</v>
      </c>
      <c r="N3892" s="45">
        <v>1</v>
      </c>
      <c r="O3892" s="48">
        <v>21249.77</v>
      </c>
      <c r="P3892" s="48"/>
      <c r="Q3892" s="12">
        <v>0</v>
      </c>
      <c r="R3892" s="46">
        <v>4111.2316666666666</v>
      </c>
      <c r="T3892" s="59">
        <v>0</v>
      </c>
      <c r="U3892" s="14">
        <v>0</v>
      </c>
      <c r="V3892" s="59" t="s">
        <v>174</v>
      </c>
      <c r="Y3892" s="46">
        <v>0</v>
      </c>
      <c r="Z3892" s="46">
        <v>0</v>
      </c>
      <c r="AA3892" s="46">
        <v>0</v>
      </c>
      <c r="AB3892" s="46">
        <v>0</v>
      </c>
      <c r="AC3892" s="46">
        <v>0</v>
      </c>
      <c r="AD3892" s="46">
        <v>0</v>
      </c>
      <c r="AE3892" s="46">
        <v>0</v>
      </c>
      <c r="AF3892" s="46">
        <v>0</v>
      </c>
      <c r="AG3892" s="46">
        <v>0</v>
      </c>
      <c r="AH3892" s="46">
        <v>0</v>
      </c>
      <c r="AI3892" s="46">
        <v>3417.62</v>
      </c>
      <c r="AJ3892" s="46">
        <v>0</v>
      </c>
      <c r="AK3892" s="46">
        <v>0</v>
      </c>
      <c r="AL3892" s="46">
        <v>21249.77</v>
      </c>
      <c r="AM3892" s="46">
        <v>4781.9920000000002</v>
      </c>
    </row>
    <row r="3893" spans="5:39" x14ac:dyDescent="0.2">
      <c r="E3893" s="47">
        <v>389</v>
      </c>
      <c r="F3893" s="47">
        <v>401</v>
      </c>
      <c r="G3893" s="47" t="s">
        <v>253</v>
      </c>
      <c r="H3893" s="47" t="s">
        <v>694</v>
      </c>
      <c r="I3893" s="47" t="s">
        <v>796</v>
      </c>
      <c r="J3893" s="533">
        <v>60000095</v>
      </c>
      <c r="K3893" s="14" t="s">
        <v>65</v>
      </c>
      <c r="L3893" s="14" t="s">
        <v>31</v>
      </c>
      <c r="M3893" s="45">
        <v>3893</v>
      </c>
      <c r="N3893" s="45">
        <v>1</v>
      </c>
      <c r="O3893" s="52">
        <v>5977.4900000000034</v>
      </c>
      <c r="P3893" s="48">
        <v>4781.9920000000002</v>
      </c>
      <c r="Q3893" s="12">
        <v>0</v>
      </c>
      <c r="R3893" s="46">
        <v>996.2483333333339</v>
      </c>
      <c r="T3893" s="59">
        <v>0</v>
      </c>
      <c r="U3893" s="14">
        <v>0</v>
      </c>
      <c r="V3893" s="59" t="s">
        <v>174</v>
      </c>
      <c r="X3893" s="46">
        <v>0</v>
      </c>
      <c r="Y3893" s="46">
        <v>0</v>
      </c>
      <c r="Z3893" s="46">
        <v>0</v>
      </c>
      <c r="AA3893" s="46">
        <v>0</v>
      </c>
      <c r="AB3893" s="46">
        <v>0</v>
      </c>
      <c r="AC3893" s="46">
        <v>0</v>
      </c>
      <c r="AD3893" s="46">
        <v>0</v>
      </c>
      <c r="AE3893" s="46">
        <v>0</v>
      </c>
      <c r="AF3893" s="46">
        <v>0</v>
      </c>
      <c r="AG3893" s="46">
        <v>0</v>
      </c>
      <c r="AH3893" s="46">
        <v>0</v>
      </c>
      <c r="AI3893" s="46">
        <v>0</v>
      </c>
      <c r="AJ3893" s="46">
        <v>0</v>
      </c>
      <c r="AK3893" s="46">
        <v>0</v>
      </c>
      <c r="AL3893" s="46">
        <v>5977.4900000000034</v>
      </c>
      <c r="AM3893" s="46">
        <v>0</v>
      </c>
    </row>
    <row r="3894" spans="5:39" x14ac:dyDescent="0.2">
      <c r="E3894" s="47">
        <v>389</v>
      </c>
      <c r="F3894" s="47">
        <v>401</v>
      </c>
      <c r="G3894" s="47" t="s">
        <v>253</v>
      </c>
      <c r="H3894" s="47" t="s">
        <v>694</v>
      </c>
      <c r="I3894" s="47" t="s">
        <v>796</v>
      </c>
      <c r="J3894" s="533">
        <v>60000095</v>
      </c>
      <c r="K3894" s="14" t="s">
        <v>64</v>
      </c>
      <c r="L3894" s="14" t="s">
        <v>57</v>
      </c>
      <c r="M3894" s="45">
        <v>3894</v>
      </c>
      <c r="N3894" s="45">
        <v>1</v>
      </c>
      <c r="O3894" s="46">
        <v>0</v>
      </c>
      <c r="Q3894" s="12">
        <v>0</v>
      </c>
      <c r="T3894" s="59">
        <v>0</v>
      </c>
      <c r="U3894" s="14">
        <v>0</v>
      </c>
      <c r="V3894" s="59" t="s">
        <v>174</v>
      </c>
      <c r="X3894" s="46">
        <v>0</v>
      </c>
      <c r="Y3894" s="46">
        <v>0</v>
      </c>
      <c r="Z3894" s="46">
        <v>0</v>
      </c>
      <c r="AA3894" s="46">
        <v>0</v>
      </c>
      <c r="AB3894" s="46">
        <v>0</v>
      </c>
      <c r="AC3894" s="46">
        <v>0</v>
      </c>
      <c r="AD3894" s="46">
        <v>0</v>
      </c>
      <c r="AE3894" s="46">
        <v>0</v>
      </c>
      <c r="AF3894" s="46">
        <v>0</v>
      </c>
      <c r="AG3894" s="46">
        <v>1708.81</v>
      </c>
      <c r="AH3894" s="46">
        <v>3417.62</v>
      </c>
      <c r="AI3894" s="46">
        <v>1708.8100000000004</v>
      </c>
      <c r="AJ3894" s="46">
        <v>3417.6200000000003</v>
      </c>
      <c r="AK3894" s="46">
        <v>5126.43</v>
      </c>
      <c r="AL3894" s="46">
        <v>0</v>
      </c>
      <c r="AM3894" s="46">
        <v>0</v>
      </c>
    </row>
    <row r="3895" spans="5:39" x14ac:dyDescent="0.2">
      <c r="E3895" s="47">
        <v>389</v>
      </c>
      <c r="F3895" s="47">
        <v>401</v>
      </c>
      <c r="G3895" s="47" t="s">
        <v>253</v>
      </c>
      <c r="H3895" s="47" t="s">
        <v>694</v>
      </c>
      <c r="I3895" s="47" t="s">
        <v>796</v>
      </c>
      <c r="J3895" s="533">
        <v>60000095</v>
      </c>
      <c r="K3895" s="14" t="s">
        <v>64</v>
      </c>
      <c r="L3895" s="14" t="s">
        <v>54</v>
      </c>
      <c r="M3895" s="45">
        <v>3895</v>
      </c>
      <c r="N3895" s="45">
        <v>1</v>
      </c>
      <c r="O3895" s="46">
        <v>5131.49</v>
      </c>
      <c r="Q3895" s="12">
        <v>0</v>
      </c>
      <c r="T3895" s="59">
        <v>0</v>
      </c>
      <c r="U3895" s="14">
        <v>0</v>
      </c>
      <c r="V3895" s="59" t="s">
        <v>174</v>
      </c>
      <c r="X3895" s="46">
        <v>0</v>
      </c>
      <c r="Y3895" s="46">
        <v>0</v>
      </c>
      <c r="Z3895" s="46">
        <v>0</v>
      </c>
      <c r="AA3895" s="46">
        <v>0</v>
      </c>
      <c r="AB3895" s="46">
        <v>0</v>
      </c>
      <c r="AC3895" s="46">
        <v>0</v>
      </c>
      <c r="AD3895" s="46">
        <v>0</v>
      </c>
      <c r="AE3895" s="46">
        <v>0</v>
      </c>
      <c r="AF3895" s="46">
        <v>0</v>
      </c>
      <c r="AG3895" s="46">
        <v>0</v>
      </c>
      <c r="AH3895" s="46">
        <v>0</v>
      </c>
      <c r="AI3895" s="46">
        <v>7729.31</v>
      </c>
      <c r="AJ3895" s="46">
        <v>11568.42</v>
      </c>
      <c r="AK3895" s="46">
        <v>15559.34</v>
      </c>
      <c r="AL3895" s="46">
        <v>5131.49</v>
      </c>
      <c r="AM3895" s="46">
        <v>349.49799999999959</v>
      </c>
    </row>
    <row r="3896" spans="5:39" x14ac:dyDescent="0.2">
      <c r="E3896" s="47">
        <v>389</v>
      </c>
      <c r="F3896" s="47">
        <v>401</v>
      </c>
      <c r="G3896" s="47" t="s">
        <v>253</v>
      </c>
      <c r="H3896" s="47" t="s">
        <v>694</v>
      </c>
      <c r="I3896" s="47" t="s">
        <v>796</v>
      </c>
      <c r="J3896" s="533">
        <v>60000095</v>
      </c>
      <c r="K3896" s="14" t="s">
        <v>64</v>
      </c>
      <c r="L3896" s="14" t="s">
        <v>58</v>
      </c>
      <c r="M3896" s="45">
        <v>3896</v>
      </c>
      <c r="N3896" s="45">
        <v>1</v>
      </c>
      <c r="O3896" s="46">
        <v>846.00000000000546</v>
      </c>
      <c r="Q3896" s="12">
        <v>0</v>
      </c>
      <c r="T3896" s="59">
        <v>0</v>
      </c>
      <c r="U3896" s="14">
        <v>0</v>
      </c>
      <c r="V3896" s="59" t="s">
        <v>174</v>
      </c>
      <c r="X3896" s="46">
        <v>0</v>
      </c>
      <c r="Y3896" s="46">
        <v>0</v>
      </c>
      <c r="Z3896" s="46">
        <v>0</v>
      </c>
      <c r="AA3896" s="46">
        <v>0</v>
      </c>
      <c r="AB3896" s="46">
        <v>0</v>
      </c>
      <c r="AC3896" s="46">
        <v>0</v>
      </c>
      <c r="AD3896" s="46">
        <v>0</v>
      </c>
      <c r="AE3896" s="46">
        <v>0</v>
      </c>
      <c r="AF3896" s="46">
        <v>0</v>
      </c>
      <c r="AG3896" s="46">
        <v>0</v>
      </c>
      <c r="AH3896" s="46">
        <v>0</v>
      </c>
      <c r="AI3896" s="46">
        <v>0</v>
      </c>
      <c r="AJ3896" s="46">
        <v>282.00000000000364</v>
      </c>
      <c r="AK3896" s="46">
        <v>564.00000000000364</v>
      </c>
      <c r="AL3896" s="46">
        <v>846.00000000000546</v>
      </c>
      <c r="AM3896" s="46">
        <v>846.00000000000728</v>
      </c>
    </row>
    <row r="3897" spans="5:39" x14ac:dyDescent="0.2">
      <c r="E3897" s="47">
        <v>389</v>
      </c>
      <c r="F3897" s="47">
        <v>401</v>
      </c>
      <c r="G3897" s="47" t="s">
        <v>253</v>
      </c>
      <c r="H3897" s="47" t="s">
        <v>694</v>
      </c>
      <c r="I3897" s="47" t="s">
        <v>796</v>
      </c>
      <c r="J3897" s="533">
        <v>60000095</v>
      </c>
      <c r="K3897" s="14" t="s">
        <v>67</v>
      </c>
      <c r="L3897" s="14" t="s">
        <v>67</v>
      </c>
      <c r="M3897" s="45">
        <v>3897</v>
      </c>
      <c r="N3897" s="45">
        <v>1</v>
      </c>
      <c r="O3897" s="53">
        <v>0</v>
      </c>
      <c r="P3897" s="54">
        <v>0</v>
      </c>
      <c r="Q3897" s="55">
        <v>0</v>
      </c>
      <c r="R3897" s="56">
        <v>0</v>
      </c>
      <c r="S3897" s="57">
        <v>0</v>
      </c>
      <c r="T3897" s="60">
        <v>0</v>
      </c>
      <c r="U3897" s="14">
        <v>0</v>
      </c>
      <c r="V3897" s="60" t="s">
        <v>174</v>
      </c>
      <c r="Y3897" s="46">
        <v>0</v>
      </c>
      <c r="Z3897" s="46">
        <v>0</v>
      </c>
      <c r="AA3897" s="46">
        <v>0</v>
      </c>
      <c r="AB3897" s="46">
        <v>0</v>
      </c>
      <c r="AC3897" s="46">
        <v>0</v>
      </c>
      <c r="AD3897" s="46">
        <v>0</v>
      </c>
      <c r="AE3897" s="46">
        <v>0</v>
      </c>
      <c r="AF3897" s="46">
        <v>0</v>
      </c>
      <c r="AG3897" s="46">
        <v>0</v>
      </c>
      <c r="AH3897" s="46">
        <v>0</v>
      </c>
      <c r="AI3897" s="46">
        <v>0</v>
      </c>
      <c r="AJ3897" s="46">
        <v>0</v>
      </c>
      <c r="AK3897" s="46">
        <v>0</v>
      </c>
      <c r="AL3897" s="46">
        <v>0</v>
      </c>
      <c r="AM3897" s="46">
        <v>0</v>
      </c>
    </row>
    <row r="3898" spans="5:39" x14ac:dyDescent="0.2">
      <c r="E3898" s="14">
        <v>390</v>
      </c>
      <c r="F3898" s="14">
        <v>402</v>
      </c>
      <c r="G3898" s="14" t="s">
        <v>253</v>
      </c>
      <c r="H3898" s="14" t="s">
        <v>696</v>
      </c>
      <c r="I3898" s="14" t="s">
        <v>797</v>
      </c>
      <c r="J3898" s="531">
        <v>60000096</v>
      </c>
      <c r="K3898" s="14" t="s">
        <v>59</v>
      </c>
      <c r="L3898" s="14" t="s">
        <v>57</v>
      </c>
      <c r="M3898" s="45">
        <v>3898</v>
      </c>
      <c r="N3898" s="45">
        <v>1</v>
      </c>
      <c r="O3898" s="46">
        <v>1484.14</v>
      </c>
      <c r="Q3898" s="12">
        <v>0</v>
      </c>
      <c r="T3898" s="59">
        <v>0</v>
      </c>
      <c r="U3898" s="14">
        <v>0</v>
      </c>
      <c r="V3898" s="59">
        <v>0</v>
      </c>
      <c r="Y3898" s="46">
        <v>0</v>
      </c>
      <c r="Z3898" s="46">
        <v>0</v>
      </c>
      <c r="AA3898" s="46">
        <v>0</v>
      </c>
      <c r="AB3898" s="46">
        <v>0</v>
      </c>
      <c r="AC3898" s="46">
        <v>0</v>
      </c>
      <c r="AD3898" s="46">
        <v>0</v>
      </c>
      <c r="AE3898" s="46">
        <v>0</v>
      </c>
      <c r="AF3898" s="46">
        <v>0</v>
      </c>
      <c r="AG3898" s="46">
        <v>1484.14</v>
      </c>
      <c r="AH3898" s="46">
        <v>1484.14</v>
      </c>
      <c r="AI3898" s="46">
        <v>1484.14</v>
      </c>
      <c r="AJ3898" s="46">
        <v>1484.14</v>
      </c>
      <c r="AK3898" s="46">
        <v>1484.14</v>
      </c>
      <c r="AL3898" s="46">
        <v>1484.14</v>
      </c>
      <c r="AM3898" s="46">
        <v>0</v>
      </c>
    </row>
    <row r="3899" spans="5:39" x14ac:dyDescent="0.2">
      <c r="E3899" s="47">
        <v>390</v>
      </c>
      <c r="F3899" s="47">
        <v>402</v>
      </c>
      <c r="G3899" s="47" t="s">
        <v>253</v>
      </c>
      <c r="H3899" s="47" t="s">
        <v>696</v>
      </c>
      <c r="I3899" s="47" t="s">
        <v>797</v>
      </c>
      <c r="J3899" s="533">
        <v>60000096</v>
      </c>
      <c r="K3899" s="14" t="s">
        <v>59</v>
      </c>
      <c r="L3899" s="14" t="s">
        <v>54</v>
      </c>
      <c r="M3899" s="45">
        <v>3899</v>
      </c>
      <c r="N3899" s="45">
        <v>1</v>
      </c>
      <c r="O3899" s="46">
        <v>3640.59</v>
      </c>
      <c r="Q3899" s="12">
        <v>0</v>
      </c>
      <c r="T3899" s="59">
        <v>0</v>
      </c>
      <c r="U3899" s="14">
        <v>0</v>
      </c>
      <c r="V3899" s="59">
        <v>0</v>
      </c>
      <c r="Y3899" s="46">
        <v>0</v>
      </c>
      <c r="Z3899" s="46">
        <v>0</v>
      </c>
      <c r="AA3899" s="46">
        <v>0</v>
      </c>
      <c r="AB3899" s="46">
        <v>0</v>
      </c>
      <c r="AC3899" s="46">
        <v>0</v>
      </c>
      <c r="AD3899" s="46">
        <v>0</v>
      </c>
      <c r="AE3899" s="46">
        <v>0</v>
      </c>
      <c r="AF3899" s="46">
        <v>0</v>
      </c>
      <c r="AG3899" s="46">
        <v>0</v>
      </c>
      <c r="AH3899" s="46">
        <v>0</v>
      </c>
      <c r="AI3899" s="46">
        <v>8327.34</v>
      </c>
      <c r="AJ3899" s="46">
        <v>4341.8499999999995</v>
      </c>
      <c r="AK3899" s="46">
        <v>4019.5099999999998</v>
      </c>
      <c r="AL3899" s="46">
        <v>3640.59</v>
      </c>
      <c r="AM3899" s="46">
        <v>0</v>
      </c>
    </row>
    <row r="3900" spans="5:39" x14ac:dyDescent="0.2">
      <c r="E3900" s="47">
        <v>390</v>
      </c>
      <c r="F3900" s="47">
        <v>402</v>
      </c>
      <c r="G3900" s="47" t="s">
        <v>253</v>
      </c>
      <c r="H3900" s="47" t="s">
        <v>696</v>
      </c>
      <c r="I3900" s="47" t="s">
        <v>797</v>
      </c>
      <c r="J3900" s="533">
        <v>60000096</v>
      </c>
      <c r="K3900" s="14" t="s">
        <v>59</v>
      </c>
      <c r="L3900" s="14" t="s">
        <v>58</v>
      </c>
      <c r="M3900" s="45">
        <v>3900</v>
      </c>
      <c r="N3900" s="45">
        <v>1</v>
      </c>
      <c r="O3900" s="46">
        <v>281.99999999999909</v>
      </c>
      <c r="Q3900" s="12">
        <v>0</v>
      </c>
      <c r="T3900" s="59">
        <v>0</v>
      </c>
      <c r="U3900" s="14">
        <v>0</v>
      </c>
      <c r="V3900" s="59">
        <v>0</v>
      </c>
      <c r="Y3900" s="46">
        <v>0</v>
      </c>
      <c r="Z3900" s="46">
        <v>0</v>
      </c>
      <c r="AA3900" s="46">
        <v>0</v>
      </c>
      <c r="AB3900" s="46">
        <v>0</v>
      </c>
      <c r="AC3900" s="46">
        <v>0</v>
      </c>
      <c r="AD3900" s="46">
        <v>0</v>
      </c>
      <c r="AE3900" s="46">
        <v>0</v>
      </c>
      <c r="AF3900" s="46">
        <v>0</v>
      </c>
      <c r="AG3900" s="46">
        <v>0</v>
      </c>
      <c r="AH3900" s="46">
        <v>0</v>
      </c>
      <c r="AI3900" s="46">
        <v>0</v>
      </c>
      <c r="AJ3900" s="46">
        <v>282</v>
      </c>
      <c r="AK3900" s="46">
        <v>281.99999999999955</v>
      </c>
      <c r="AL3900" s="46">
        <v>281.99999999999909</v>
      </c>
      <c r="AM3900" s="46">
        <v>0</v>
      </c>
    </row>
    <row r="3901" spans="5:39" x14ac:dyDescent="0.2">
      <c r="E3901" s="47">
        <v>390</v>
      </c>
      <c r="F3901" s="47">
        <v>402</v>
      </c>
      <c r="G3901" s="47" t="s">
        <v>253</v>
      </c>
      <c r="H3901" s="47" t="s">
        <v>696</v>
      </c>
      <c r="I3901" s="47" t="s">
        <v>797</v>
      </c>
      <c r="J3901" s="533">
        <v>60000096</v>
      </c>
      <c r="K3901" s="14" t="s">
        <v>59</v>
      </c>
      <c r="L3901" s="14" t="s">
        <v>31</v>
      </c>
      <c r="M3901" s="45">
        <v>3901</v>
      </c>
      <c r="N3901" s="45">
        <v>1</v>
      </c>
      <c r="O3901" s="48">
        <v>5406.73</v>
      </c>
      <c r="Q3901" s="12">
        <v>0</v>
      </c>
      <c r="R3901" s="46">
        <v>5013.3550000000005</v>
      </c>
      <c r="T3901" s="59">
        <v>0</v>
      </c>
      <c r="U3901" s="14">
        <v>0</v>
      </c>
      <c r="V3901" s="59">
        <v>0</v>
      </c>
      <c r="X3901" s="46">
        <v>0</v>
      </c>
      <c r="Y3901" s="46">
        <v>0</v>
      </c>
      <c r="Z3901" s="46">
        <v>0</v>
      </c>
      <c r="AA3901" s="46">
        <v>0</v>
      </c>
      <c r="AB3901" s="46">
        <v>0</v>
      </c>
      <c r="AC3901" s="46">
        <v>0</v>
      </c>
      <c r="AD3901" s="46">
        <v>0</v>
      </c>
      <c r="AE3901" s="46">
        <v>0</v>
      </c>
      <c r="AF3901" s="46">
        <v>0</v>
      </c>
      <c r="AG3901" s="46">
        <v>1484.14</v>
      </c>
      <c r="AH3901" s="46">
        <v>1484.14</v>
      </c>
      <c r="AI3901" s="46">
        <v>9811.48</v>
      </c>
      <c r="AJ3901" s="46">
        <v>6107.99</v>
      </c>
      <c r="AK3901" s="46">
        <v>5785.65</v>
      </c>
      <c r="AL3901" s="46">
        <v>5406.73</v>
      </c>
      <c r="AM3901" s="46">
        <v>0</v>
      </c>
    </row>
    <row r="3902" spans="5:39" x14ac:dyDescent="0.2">
      <c r="E3902" s="47">
        <v>390</v>
      </c>
      <c r="F3902" s="47">
        <v>402</v>
      </c>
      <c r="G3902" s="47" t="s">
        <v>253</v>
      </c>
      <c r="H3902" s="47" t="s">
        <v>696</v>
      </c>
      <c r="I3902" s="47" t="s">
        <v>797</v>
      </c>
      <c r="J3902" s="533">
        <v>60000096</v>
      </c>
      <c r="K3902" s="14" t="s">
        <v>37</v>
      </c>
      <c r="L3902" s="14" t="s">
        <v>31</v>
      </c>
      <c r="M3902" s="45">
        <v>3902</v>
      </c>
      <c r="N3902" s="45">
        <v>1</v>
      </c>
      <c r="O3902" s="48">
        <v>5406.73</v>
      </c>
      <c r="P3902" s="48"/>
      <c r="Q3902" s="12">
        <v>0</v>
      </c>
      <c r="R3902" s="46">
        <v>5013.3550000000005</v>
      </c>
      <c r="T3902" s="59">
        <v>0</v>
      </c>
      <c r="U3902" s="14">
        <v>0</v>
      </c>
      <c r="V3902" s="59">
        <v>0</v>
      </c>
      <c r="Y3902" s="46">
        <v>0</v>
      </c>
      <c r="Z3902" s="46">
        <v>0</v>
      </c>
      <c r="AA3902" s="46">
        <v>0</v>
      </c>
      <c r="AB3902" s="46">
        <v>0</v>
      </c>
      <c r="AC3902" s="46">
        <v>0</v>
      </c>
      <c r="AD3902" s="46">
        <v>0</v>
      </c>
      <c r="AE3902" s="46">
        <v>0</v>
      </c>
      <c r="AF3902" s="46">
        <v>0</v>
      </c>
      <c r="AG3902" s="46">
        <v>0</v>
      </c>
      <c r="AH3902" s="46">
        <v>8000</v>
      </c>
      <c r="AI3902" s="46">
        <v>4780</v>
      </c>
      <c r="AJ3902" s="46">
        <v>6107.75</v>
      </c>
      <c r="AK3902" s="46">
        <v>5785.65</v>
      </c>
      <c r="AL3902" s="46">
        <v>5406.73</v>
      </c>
      <c r="AM3902" s="46">
        <v>0</v>
      </c>
    </row>
    <row r="3903" spans="5:39" x14ac:dyDescent="0.2">
      <c r="E3903" s="47">
        <v>390</v>
      </c>
      <c r="F3903" s="47">
        <v>402</v>
      </c>
      <c r="G3903" s="47" t="s">
        <v>253</v>
      </c>
      <c r="H3903" s="47" t="s">
        <v>696</v>
      </c>
      <c r="I3903" s="47" t="s">
        <v>797</v>
      </c>
      <c r="J3903" s="533">
        <v>60000096</v>
      </c>
      <c r="K3903" s="14" t="s">
        <v>65</v>
      </c>
      <c r="L3903" s="14" t="s">
        <v>31</v>
      </c>
      <c r="M3903" s="45">
        <v>3903</v>
      </c>
      <c r="N3903" s="45">
        <v>1</v>
      </c>
      <c r="O3903" s="52">
        <v>0</v>
      </c>
      <c r="P3903" s="48">
        <v>0</v>
      </c>
      <c r="Q3903" s="12">
        <v>0</v>
      </c>
      <c r="R3903" s="46">
        <v>0</v>
      </c>
      <c r="T3903" s="59">
        <v>0</v>
      </c>
      <c r="U3903" s="14">
        <v>0</v>
      </c>
      <c r="V3903" s="59">
        <v>0</v>
      </c>
      <c r="X3903" s="46">
        <v>0</v>
      </c>
      <c r="Y3903" s="46">
        <v>0</v>
      </c>
      <c r="Z3903" s="46">
        <v>0</v>
      </c>
      <c r="AA3903" s="46">
        <v>0</v>
      </c>
      <c r="AB3903" s="46">
        <v>0</v>
      </c>
      <c r="AC3903" s="46">
        <v>0</v>
      </c>
      <c r="AD3903" s="46">
        <v>0</v>
      </c>
      <c r="AE3903" s="46">
        <v>0</v>
      </c>
      <c r="AF3903" s="46">
        <v>0</v>
      </c>
      <c r="AG3903" s="46">
        <v>0</v>
      </c>
      <c r="AH3903" s="46">
        <v>0</v>
      </c>
      <c r="AI3903" s="46">
        <v>0</v>
      </c>
      <c r="AJ3903" s="46">
        <v>0</v>
      </c>
      <c r="AK3903" s="46">
        <v>0</v>
      </c>
      <c r="AL3903" s="46">
        <v>0</v>
      </c>
      <c r="AM3903" s="46">
        <v>0</v>
      </c>
    </row>
    <row r="3904" spans="5:39" x14ac:dyDescent="0.2">
      <c r="E3904" s="47">
        <v>390</v>
      </c>
      <c r="F3904" s="47">
        <v>402</v>
      </c>
      <c r="G3904" s="47" t="s">
        <v>253</v>
      </c>
      <c r="H3904" s="47" t="s">
        <v>696</v>
      </c>
      <c r="I3904" s="47" t="s">
        <v>797</v>
      </c>
      <c r="J3904" s="533">
        <v>60000096</v>
      </c>
      <c r="K3904" s="14" t="s">
        <v>64</v>
      </c>
      <c r="L3904" s="14" t="s">
        <v>57</v>
      </c>
      <c r="M3904" s="45">
        <v>3904</v>
      </c>
      <c r="N3904" s="45">
        <v>1</v>
      </c>
      <c r="O3904" s="46">
        <v>0</v>
      </c>
      <c r="Q3904" s="12">
        <v>0</v>
      </c>
      <c r="T3904" s="59">
        <v>0</v>
      </c>
      <c r="U3904" s="14">
        <v>0</v>
      </c>
      <c r="V3904" s="59">
        <v>0</v>
      </c>
      <c r="X3904" s="46">
        <v>0</v>
      </c>
      <c r="Y3904" s="46">
        <v>0</v>
      </c>
      <c r="Z3904" s="46">
        <v>0</v>
      </c>
      <c r="AA3904" s="46">
        <v>0</v>
      </c>
      <c r="AB3904" s="46">
        <v>0</v>
      </c>
      <c r="AC3904" s="46">
        <v>0</v>
      </c>
      <c r="AD3904" s="46">
        <v>0</v>
      </c>
      <c r="AE3904" s="46">
        <v>0</v>
      </c>
      <c r="AF3904" s="46">
        <v>0</v>
      </c>
      <c r="AG3904" s="46">
        <v>1484.14</v>
      </c>
      <c r="AH3904" s="46">
        <v>0</v>
      </c>
      <c r="AI3904" s="46">
        <v>0</v>
      </c>
      <c r="AJ3904" s="46">
        <v>0</v>
      </c>
      <c r="AK3904" s="46">
        <v>0</v>
      </c>
      <c r="AL3904" s="46">
        <v>0</v>
      </c>
      <c r="AM3904" s="46">
        <v>0</v>
      </c>
    </row>
    <row r="3905" spans="5:39" x14ac:dyDescent="0.2">
      <c r="E3905" s="47">
        <v>390</v>
      </c>
      <c r="F3905" s="47">
        <v>402</v>
      </c>
      <c r="G3905" s="47" t="s">
        <v>253</v>
      </c>
      <c r="H3905" s="47" t="s">
        <v>696</v>
      </c>
      <c r="I3905" s="47" t="s">
        <v>797</v>
      </c>
      <c r="J3905" s="533">
        <v>60000096</v>
      </c>
      <c r="K3905" s="14" t="s">
        <v>64</v>
      </c>
      <c r="L3905" s="14" t="s">
        <v>54</v>
      </c>
      <c r="M3905" s="45">
        <v>3905</v>
      </c>
      <c r="N3905" s="45">
        <v>1</v>
      </c>
      <c r="O3905" s="46">
        <v>0</v>
      </c>
      <c r="Q3905" s="12">
        <v>0</v>
      </c>
      <c r="T3905" s="59">
        <v>0</v>
      </c>
      <c r="U3905" s="14">
        <v>0</v>
      </c>
      <c r="V3905" s="59">
        <v>0</v>
      </c>
      <c r="X3905" s="46">
        <v>0</v>
      </c>
      <c r="Y3905" s="46">
        <v>0</v>
      </c>
      <c r="Z3905" s="46">
        <v>0</v>
      </c>
      <c r="AA3905" s="46">
        <v>0</v>
      </c>
      <c r="AB3905" s="46">
        <v>0</v>
      </c>
      <c r="AC3905" s="46">
        <v>0</v>
      </c>
      <c r="AD3905" s="46">
        <v>0</v>
      </c>
      <c r="AE3905" s="46">
        <v>0</v>
      </c>
      <c r="AF3905" s="46">
        <v>0</v>
      </c>
      <c r="AG3905" s="46">
        <v>0</v>
      </c>
      <c r="AH3905" s="46">
        <v>0</v>
      </c>
      <c r="AI3905" s="46">
        <v>0</v>
      </c>
      <c r="AJ3905" s="46">
        <v>0</v>
      </c>
      <c r="AK3905" s="46">
        <v>0</v>
      </c>
      <c r="AL3905" s="46">
        <v>0</v>
      </c>
      <c r="AM3905" s="46">
        <v>0</v>
      </c>
    </row>
    <row r="3906" spans="5:39" x14ac:dyDescent="0.2">
      <c r="E3906" s="47">
        <v>390</v>
      </c>
      <c r="F3906" s="47">
        <v>402</v>
      </c>
      <c r="G3906" s="47" t="s">
        <v>253</v>
      </c>
      <c r="H3906" s="47" t="s">
        <v>696</v>
      </c>
      <c r="I3906" s="47" t="s">
        <v>797</v>
      </c>
      <c r="J3906" s="533">
        <v>60000096</v>
      </c>
      <c r="K3906" s="14" t="s">
        <v>64</v>
      </c>
      <c r="L3906" s="14" t="s">
        <v>58</v>
      </c>
      <c r="M3906" s="45">
        <v>3906</v>
      </c>
      <c r="N3906" s="45">
        <v>1</v>
      </c>
      <c r="O3906" s="46">
        <v>0</v>
      </c>
      <c r="Q3906" s="12">
        <v>0</v>
      </c>
      <c r="T3906" s="59">
        <v>0</v>
      </c>
      <c r="U3906" s="14">
        <v>0</v>
      </c>
      <c r="V3906" s="59">
        <v>0</v>
      </c>
      <c r="X3906" s="46">
        <v>0</v>
      </c>
      <c r="Y3906" s="46">
        <v>0</v>
      </c>
      <c r="Z3906" s="46">
        <v>0</v>
      </c>
      <c r="AA3906" s="46">
        <v>0</v>
      </c>
      <c r="AB3906" s="46">
        <v>0</v>
      </c>
      <c r="AC3906" s="46">
        <v>0</v>
      </c>
      <c r="AD3906" s="46">
        <v>0</v>
      </c>
      <c r="AE3906" s="46">
        <v>0</v>
      </c>
      <c r="AF3906" s="46">
        <v>0</v>
      </c>
      <c r="AG3906" s="46">
        <v>0</v>
      </c>
      <c r="AH3906" s="46">
        <v>-5031.7199999999993</v>
      </c>
      <c r="AI3906" s="46">
        <v>-0.23999999999978172</v>
      </c>
      <c r="AJ3906" s="46">
        <v>0</v>
      </c>
      <c r="AK3906" s="46">
        <v>0</v>
      </c>
      <c r="AL3906" s="46">
        <v>0</v>
      </c>
      <c r="AM3906" s="46">
        <v>0</v>
      </c>
    </row>
    <row r="3907" spans="5:39" x14ac:dyDescent="0.2">
      <c r="E3907" s="47">
        <v>390</v>
      </c>
      <c r="F3907" s="47">
        <v>402</v>
      </c>
      <c r="G3907" s="47" t="s">
        <v>253</v>
      </c>
      <c r="H3907" s="47" t="s">
        <v>696</v>
      </c>
      <c r="I3907" s="47" t="s">
        <v>797</v>
      </c>
      <c r="J3907" s="533">
        <v>60000096</v>
      </c>
      <c r="K3907" s="14" t="s">
        <v>67</v>
      </c>
      <c r="L3907" s="14" t="s">
        <v>67</v>
      </c>
      <c r="M3907" s="45">
        <v>3907</v>
      </c>
      <c r="N3907" s="45">
        <v>1</v>
      </c>
      <c r="O3907" s="53">
        <v>0</v>
      </c>
      <c r="P3907" s="54">
        <v>0</v>
      </c>
      <c r="Q3907" s="55">
        <v>0</v>
      </c>
      <c r="R3907" s="56">
        <v>0</v>
      </c>
      <c r="S3907" s="57">
        <v>0</v>
      </c>
      <c r="T3907" s="60">
        <v>0</v>
      </c>
      <c r="U3907" s="14">
        <v>0</v>
      </c>
      <c r="V3907" s="60">
        <v>0</v>
      </c>
      <c r="Y3907" s="46">
        <v>0</v>
      </c>
      <c r="Z3907" s="46">
        <v>0</v>
      </c>
      <c r="AA3907" s="46">
        <v>0</v>
      </c>
      <c r="AB3907" s="46">
        <v>0</v>
      </c>
      <c r="AC3907" s="46">
        <v>0</v>
      </c>
      <c r="AD3907" s="46">
        <v>0</v>
      </c>
      <c r="AE3907" s="46">
        <v>0</v>
      </c>
      <c r="AF3907" s="46">
        <v>0</v>
      </c>
      <c r="AG3907" s="46">
        <v>0</v>
      </c>
      <c r="AH3907" s="46">
        <v>0</v>
      </c>
      <c r="AI3907" s="46">
        <v>0</v>
      </c>
      <c r="AJ3907" s="46">
        <v>0</v>
      </c>
      <c r="AK3907" s="46">
        <v>0</v>
      </c>
      <c r="AL3907" s="46">
        <v>0</v>
      </c>
      <c r="AM3907" s="46">
        <v>0</v>
      </c>
    </row>
    <row r="3908" spans="5:39" x14ac:dyDescent="0.2">
      <c r="E3908" s="14">
        <v>391</v>
      </c>
      <c r="F3908" s="14">
        <v>403</v>
      </c>
      <c r="G3908" s="14" t="s">
        <v>253</v>
      </c>
      <c r="H3908" s="14" t="s">
        <v>333</v>
      </c>
      <c r="I3908" s="14" t="s">
        <v>798</v>
      </c>
      <c r="J3908" s="531">
        <v>60000097</v>
      </c>
      <c r="K3908" s="14" t="s">
        <v>59</v>
      </c>
      <c r="L3908" s="14" t="s">
        <v>57</v>
      </c>
      <c r="M3908" s="45">
        <v>3908</v>
      </c>
      <c r="N3908" s="45">
        <v>1</v>
      </c>
      <c r="O3908" s="46">
        <v>1470.53</v>
      </c>
      <c r="Q3908" s="12" t="s">
        <v>369</v>
      </c>
      <c r="T3908" s="59" t="s">
        <v>78</v>
      </c>
      <c r="U3908" s="14">
        <v>0</v>
      </c>
      <c r="V3908" s="59" t="s">
        <v>175</v>
      </c>
      <c r="Y3908" s="46">
        <v>0</v>
      </c>
      <c r="Z3908" s="46">
        <v>0</v>
      </c>
      <c r="AA3908" s="46">
        <v>0</v>
      </c>
      <c r="AB3908" s="46">
        <v>0</v>
      </c>
      <c r="AC3908" s="46">
        <v>0</v>
      </c>
      <c r="AD3908" s="46">
        <v>0</v>
      </c>
      <c r="AE3908" s="46">
        <v>0</v>
      </c>
      <c r="AF3908" s="46">
        <v>0</v>
      </c>
      <c r="AG3908" s="46">
        <v>1470.53</v>
      </c>
      <c r="AH3908" s="46">
        <v>1470.53</v>
      </c>
      <c r="AI3908" s="46">
        <v>1470.53</v>
      </c>
      <c r="AJ3908" s="46">
        <v>1470.53</v>
      </c>
      <c r="AK3908" s="46">
        <v>1470.53</v>
      </c>
      <c r="AL3908" s="46">
        <v>1470.53</v>
      </c>
      <c r="AM3908" s="46">
        <v>0</v>
      </c>
    </row>
    <row r="3909" spans="5:39" x14ac:dyDescent="0.2">
      <c r="E3909" s="47">
        <v>391</v>
      </c>
      <c r="F3909" s="47">
        <v>403</v>
      </c>
      <c r="G3909" s="47" t="s">
        <v>253</v>
      </c>
      <c r="H3909" s="47" t="s">
        <v>333</v>
      </c>
      <c r="I3909" s="47" t="s">
        <v>798</v>
      </c>
      <c r="J3909" s="533">
        <v>60000097</v>
      </c>
      <c r="K3909" s="14" t="s">
        <v>59</v>
      </c>
      <c r="L3909" s="14" t="s">
        <v>54</v>
      </c>
      <c r="M3909" s="45">
        <v>3909</v>
      </c>
      <c r="N3909" s="45">
        <v>1</v>
      </c>
      <c r="O3909" s="46">
        <v>3556.9399999999996</v>
      </c>
      <c r="Q3909" s="12" t="s">
        <v>369</v>
      </c>
      <c r="T3909" s="59" t="s">
        <v>78</v>
      </c>
      <c r="U3909" s="14">
        <v>0</v>
      </c>
      <c r="V3909" s="59" t="s">
        <v>175</v>
      </c>
      <c r="Y3909" s="46">
        <v>0</v>
      </c>
      <c r="Z3909" s="46">
        <v>0</v>
      </c>
      <c r="AA3909" s="46">
        <v>0</v>
      </c>
      <c r="AB3909" s="46">
        <v>0</v>
      </c>
      <c r="AC3909" s="46">
        <v>0</v>
      </c>
      <c r="AD3909" s="46">
        <v>0</v>
      </c>
      <c r="AE3909" s="46">
        <v>0</v>
      </c>
      <c r="AF3909" s="46">
        <v>0</v>
      </c>
      <c r="AG3909" s="46">
        <v>0</v>
      </c>
      <c r="AH3909" s="46">
        <v>0</v>
      </c>
      <c r="AI3909" s="46">
        <v>7770.2599999999993</v>
      </c>
      <c r="AJ3909" s="46">
        <v>3424.45</v>
      </c>
      <c r="AK3909" s="46">
        <v>3556.8999999999996</v>
      </c>
      <c r="AL3909" s="46">
        <v>3556.9399999999996</v>
      </c>
      <c r="AM3909" s="46">
        <v>0</v>
      </c>
    </row>
    <row r="3910" spans="5:39" x14ac:dyDescent="0.2">
      <c r="E3910" s="47">
        <v>391</v>
      </c>
      <c r="F3910" s="47">
        <v>403</v>
      </c>
      <c r="G3910" s="47" t="s">
        <v>253</v>
      </c>
      <c r="H3910" s="47" t="s">
        <v>333</v>
      </c>
      <c r="I3910" s="47" t="s">
        <v>798</v>
      </c>
      <c r="J3910" s="533">
        <v>60000097</v>
      </c>
      <c r="K3910" s="14" t="s">
        <v>59</v>
      </c>
      <c r="L3910" s="14" t="s">
        <v>58</v>
      </c>
      <c r="M3910" s="45">
        <v>3910</v>
      </c>
      <c r="N3910" s="45">
        <v>1</v>
      </c>
      <c r="O3910" s="46">
        <v>282.00000000000091</v>
      </c>
      <c r="Q3910" s="12" t="s">
        <v>369</v>
      </c>
      <c r="T3910" s="59" t="s">
        <v>78</v>
      </c>
      <c r="U3910" s="14">
        <v>0</v>
      </c>
      <c r="V3910" s="59" t="s">
        <v>175</v>
      </c>
      <c r="Y3910" s="46">
        <v>0</v>
      </c>
      <c r="Z3910" s="46">
        <v>0</v>
      </c>
      <c r="AA3910" s="46">
        <v>0</v>
      </c>
      <c r="AB3910" s="46">
        <v>0</v>
      </c>
      <c r="AC3910" s="46">
        <v>0</v>
      </c>
      <c r="AD3910" s="46">
        <v>0</v>
      </c>
      <c r="AE3910" s="46">
        <v>0</v>
      </c>
      <c r="AF3910" s="46">
        <v>0</v>
      </c>
      <c r="AG3910" s="46">
        <v>0</v>
      </c>
      <c r="AH3910" s="46">
        <v>0</v>
      </c>
      <c r="AI3910" s="46">
        <v>0</v>
      </c>
      <c r="AJ3910" s="46">
        <v>282</v>
      </c>
      <c r="AK3910" s="46">
        <v>282.00000000000091</v>
      </c>
      <c r="AL3910" s="46">
        <v>282.00000000000091</v>
      </c>
      <c r="AM3910" s="46">
        <v>0</v>
      </c>
    </row>
    <row r="3911" spans="5:39" x14ac:dyDescent="0.2">
      <c r="E3911" s="47">
        <v>391</v>
      </c>
      <c r="F3911" s="47">
        <v>403</v>
      </c>
      <c r="G3911" s="47" t="s">
        <v>253</v>
      </c>
      <c r="H3911" s="47" t="s">
        <v>333</v>
      </c>
      <c r="I3911" s="47" t="s">
        <v>798</v>
      </c>
      <c r="J3911" s="533">
        <v>60000097</v>
      </c>
      <c r="K3911" s="14" t="s">
        <v>59</v>
      </c>
      <c r="L3911" s="14" t="s">
        <v>31</v>
      </c>
      <c r="M3911" s="45">
        <v>3911</v>
      </c>
      <c r="N3911" s="45">
        <v>1</v>
      </c>
      <c r="O3911" s="48">
        <v>5309.47</v>
      </c>
      <c r="Q3911" s="12" t="s">
        <v>369</v>
      </c>
      <c r="R3911" s="46">
        <v>4662.9549999999999</v>
      </c>
      <c r="T3911" s="59" t="s">
        <v>78</v>
      </c>
      <c r="U3911" s="14">
        <v>21</v>
      </c>
      <c r="V3911" s="59" t="s">
        <v>175</v>
      </c>
      <c r="X3911" s="46">
        <v>0</v>
      </c>
      <c r="Y3911" s="46">
        <v>0</v>
      </c>
      <c r="Z3911" s="46">
        <v>0</v>
      </c>
      <c r="AA3911" s="46">
        <v>0</v>
      </c>
      <c r="AB3911" s="46">
        <v>0</v>
      </c>
      <c r="AC3911" s="46">
        <v>0</v>
      </c>
      <c r="AD3911" s="46">
        <v>0</v>
      </c>
      <c r="AE3911" s="46">
        <v>0</v>
      </c>
      <c r="AF3911" s="46">
        <v>0</v>
      </c>
      <c r="AG3911" s="46">
        <v>1470.53</v>
      </c>
      <c r="AH3911" s="46">
        <v>1470.53</v>
      </c>
      <c r="AI3911" s="46">
        <v>9240.7899999999991</v>
      </c>
      <c r="AJ3911" s="46">
        <v>5176.9799999999996</v>
      </c>
      <c r="AK3911" s="46">
        <v>5309.43</v>
      </c>
      <c r="AL3911" s="46">
        <v>5309.47</v>
      </c>
      <c r="AM3911" s="46">
        <v>0</v>
      </c>
    </row>
    <row r="3912" spans="5:39" x14ac:dyDescent="0.2">
      <c r="E3912" s="47">
        <v>391</v>
      </c>
      <c r="F3912" s="47">
        <v>403</v>
      </c>
      <c r="G3912" s="47" t="s">
        <v>253</v>
      </c>
      <c r="H3912" s="47" t="s">
        <v>333</v>
      </c>
      <c r="I3912" s="47" t="s">
        <v>798</v>
      </c>
      <c r="J3912" s="533">
        <v>60000097</v>
      </c>
      <c r="K3912" s="14" t="s">
        <v>37</v>
      </c>
      <c r="L3912" s="14" t="s">
        <v>31</v>
      </c>
      <c r="M3912" s="45">
        <v>3912</v>
      </c>
      <c r="N3912" s="45">
        <v>1</v>
      </c>
      <c r="O3912" s="48">
        <v>0</v>
      </c>
      <c r="P3912" s="48"/>
      <c r="Q3912" s="12" t="s">
        <v>369</v>
      </c>
      <c r="R3912" s="46">
        <v>0</v>
      </c>
      <c r="T3912" s="59" t="s">
        <v>78</v>
      </c>
      <c r="U3912" s="14">
        <v>0</v>
      </c>
      <c r="V3912" s="59" t="s">
        <v>175</v>
      </c>
      <c r="Y3912" s="46">
        <v>0</v>
      </c>
      <c r="Z3912" s="46">
        <v>0</v>
      </c>
      <c r="AA3912" s="46">
        <v>0</v>
      </c>
      <c r="AB3912" s="46">
        <v>0</v>
      </c>
      <c r="AC3912" s="46">
        <v>0</v>
      </c>
      <c r="AD3912" s="46">
        <v>0</v>
      </c>
      <c r="AE3912" s="46">
        <v>0</v>
      </c>
      <c r="AF3912" s="46">
        <v>0</v>
      </c>
      <c r="AG3912" s="46">
        <v>0</v>
      </c>
      <c r="AH3912" s="46">
        <v>0</v>
      </c>
      <c r="AI3912" s="46">
        <v>0</v>
      </c>
      <c r="AJ3912" s="46">
        <v>0</v>
      </c>
      <c r="AK3912" s="46">
        <v>0</v>
      </c>
      <c r="AL3912" s="46">
        <v>0</v>
      </c>
      <c r="AM3912" s="46">
        <v>5595.5460000000003</v>
      </c>
    </row>
    <row r="3913" spans="5:39" x14ac:dyDescent="0.2">
      <c r="E3913" s="47">
        <v>391</v>
      </c>
      <c r="F3913" s="47">
        <v>403</v>
      </c>
      <c r="G3913" s="47" t="s">
        <v>253</v>
      </c>
      <c r="H3913" s="47" t="s">
        <v>333</v>
      </c>
      <c r="I3913" s="47" t="s">
        <v>798</v>
      </c>
      <c r="J3913" s="533">
        <v>60000097</v>
      </c>
      <c r="K3913" s="14" t="s">
        <v>65</v>
      </c>
      <c r="L3913" s="14" t="s">
        <v>31</v>
      </c>
      <c r="M3913" s="45">
        <v>3913</v>
      </c>
      <c r="N3913" s="45">
        <v>1</v>
      </c>
      <c r="O3913" s="52">
        <v>27977.73</v>
      </c>
      <c r="P3913" s="48">
        <v>5595.5460000000003</v>
      </c>
      <c r="Q3913" s="12" t="s">
        <v>369</v>
      </c>
      <c r="R3913" s="46">
        <v>4662.9549999999999</v>
      </c>
      <c r="T3913" s="59" t="s">
        <v>78</v>
      </c>
      <c r="U3913" s="14">
        <v>0</v>
      </c>
      <c r="V3913" s="59" t="s">
        <v>175</v>
      </c>
      <c r="X3913" s="46">
        <v>0</v>
      </c>
      <c r="Y3913" s="46">
        <v>0</v>
      </c>
      <c r="Z3913" s="46">
        <v>0</v>
      </c>
      <c r="AA3913" s="46">
        <v>0</v>
      </c>
      <c r="AB3913" s="46">
        <v>0</v>
      </c>
      <c r="AC3913" s="46">
        <v>0</v>
      </c>
      <c r="AD3913" s="46">
        <v>0</v>
      </c>
      <c r="AE3913" s="46">
        <v>0</v>
      </c>
      <c r="AF3913" s="46">
        <v>0</v>
      </c>
      <c r="AG3913" s="46">
        <v>1470.53</v>
      </c>
      <c r="AH3913" s="46">
        <v>1470.53</v>
      </c>
      <c r="AI3913" s="46">
        <v>9240.7899999999991</v>
      </c>
      <c r="AJ3913" s="46">
        <v>5176.9799999999996</v>
      </c>
      <c r="AK3913" s="46">
        <v>5309.43</v>
      </c>
      <c r="AL3913" s="46">
        <v>5309.47</v>
      </c>
      <c r="AM3913" s="46">
        <v>0</v>
      </c>
    </row>
    <row r="3914" spans="5:39" x14ac:dyDescent="0.2">
      <c r="E3914" s="47">
        <v>391</v>
      </c>
      <c r="F3914" s="47">
        <v>403</v>
      </c>
      <c r="G3914" s="47" t="s">
        <v>253</v>
      </c>
      <c r="H3914" s="47" t="s">
        <v>333</v>
      </c>
      <c r="I3914" s="47" t="s">
        <v>798</v>
      </c>
      <c r="J3914" s="533">
        <v>60000097</v>
      </c>
      <c r="K3914" s="14" t="s">
        <v>64</v>
      </c>
      <c r="L3914" s="14" t="s">
        <v>57</v>
      </c>
      <c r="M3914" s="45">
        <v>3914</v>
      </c>
      <c r="N3914" s="45">
        <v>1</v>
      </c>
      <c r="O3914" s="46">
        <v>8823.18</v>
      </c>
      <c r="Q3914" s="12" t="s">
        <v>369</v>
      </c>
      <c r="T3914" s="59" t="s">
        <v>78</v>
      </c>
      <c r="U3914" s="14">
        <v>0</v>
      </c>
      <c r="V3914" s="59" t="s">
        <v>175</v>
      </c>
      <c r="X3914" s="46">
        <v>0</v>
      </c>
      <c r="Y3914" s="46">
        <v>0</v>
      </c>
      <c r="Z3914" s="46">
        <v>0</v>
      </c>
      <c r="AA3914" s="46">
        <v>0</v>
      </c>
      <c r="AB3914" s="46">
        <v>0</v>
      </c>
      <c r="AC3914" s="46">
        <v>0</v>
      </c>
      <c r="AD3914" s="46">
        <v>0</v>
      </c>
      <c r="AE3914" s="46">
        <v>0</v>
      </c>
      <c r="AF3914" s="46">
        <v>0</v>
      </c>
      <c r="AG3914" s="46">
        <v>1470.53</v>
      </c>
      <c r="AH3914" s="46">
        <v>2941.06</v>
      </c>
      <c r="AI3914" s="46">
        <v>4411.59</v>
      </c>
      <c r="AJ3914" s="46">
        <v>5882.12</v>
      </c>
      <c r="AK3914" s="46">
        <v>7352.65</v>
      </c>
      <c r="AL3914" s="46">
        <v>8823.18</v>
      </c>
      <c r="AM3914" s="46">
        <v>3227.634</v>
      </c>
    </row>
    <row r="3915" spans="5:39" x14ac:dyDescent="0.2">
      <c r="E3915" s="47">
        <v>391</v>
      </c>
      <c r="F3915" s="47">
        <v>403</v>
      </c>
      <c r="G3915" s="47" t="s">
        <v>253</v>
      </c>
      <c r="H3915" s="47" t="s">
        <v>333</v>
      </c>
      <c r="I3915" s="47" t="s">
        <v>798</v>
      </c>
      <c r="J3915" s="533">
        <v>60000097</v>
      </c>
      <c r="K3915" s="14" t="s">
        <v>64</v>
      </c>
      <c r="L3915" s="14" t="s">
        <v>54</v>
      </c>
      <c r="M3915" s="45">
        <v>3915</v>
      </c>
      <c r="N3915" s="45">
        <v>1</v>
      </c>
      <c r="O3915" s="46">
        <v>18308.55</v>
      </c>
      <c r="Q3915" s="12" t="s">
        <v>369</v>
      </c>
      <c r="T3915" s="59" t="s">
        <v>78</v>
      </c>
      <c r="U3915" s="14">
        <v>0</v>
      </c>
      <c r="V3915" s="59" t="s">
        <v>175</v>
      </c>
      <c r="X3915" s="46">
        <v>0</v>
      </c>
      <c r="Y3915" s="46">
        <v>0</v>
      </c>
      <c r="Z3915" s="46">
        <v>0</v>
      </c>
      <c r="AA3915" s="46">
        <v>0</v>
      </c>
      <c r="AB3915" s="46">
        <v>0</v>
      </c>
      <c r="AC3915" s="46">
        <v>0</v>
      </c>
      <c r="AD3915" s="46">
        <v>0</v>
      </c>
      <c r="AE3915" s="46">
        <v>0</v>
      </c>
      <c r="AF3915" s="46">
        <v>0</v>
      </c>
      <c r="AG3915" s="46">
        <v>0</v>
      </c>
      <c r="AH3915" s="46">
        <v>0</v>
      </c>
      <c r="AI3915" s="46">
        <v>7770.2599999999993</v>
      </c>
      <c r="AJ3915" s="46">
        <v>11194.71</v>
      </c>
      <c r="AK3915" s="46">
        <v>14751.609999999999</v>
      </c>
      <c r="AL3915" s="46">
        <v>18308.55</v>
      </c>
      <c r="AM3915" s="46">
        <v>18308.55</v>
      </c>
    </row>
    <row r="3916" spans="5:39" x14ac:dyDescent="0.2">
      <c r="E3916" s="47">
        <v>391</v>
      </c>
      <c r="F3916" s="47">
        <v>403</v>
      </c>
      <c r="G3916" s="47" t="s">
        <v>253</v>
      </c>
      <c r="H3916" s="47" t="s">
        <v>333</v>
      </c>
      <c r="I3916" s="47" t="s">
        <v>798</v>
      </c>
      <c r="J3916" s="533">
        <v>60000097</v>
      </c>
      <c r="K3916" s="14" t="s">
        <v>64</v>
      </c>
      <c r="L3916" s="14" t="s">
        <v>58</v>
      </c>
      <c r="M3916" s="45">
        <v>3916</v>
      </c>
      <c r="N3916" s="45">
        <v>1</v>
      </c>
      <c r="O3916" s="46">
        <v>846</v>
      </c>
      <c r="Q3916" s="12" t="s">
        <v>369</v>
      </c>
      <c r="T3916" s="59" t="s">
        <v>78</v>
      </c>
      <c r="U3916" s="14">
        <v>0</v>
      </c>
      <c r="V3916" s="59" t="s">
        <v>175</v>
      </c>
      <c r="X3916" s="46">
        <v>0</v>
      </c>
      <c r="Y3916" s="46">
        <v>0</v>
      </c>
      <c r="Z3916" s="46">
        <v>0</v>
      </c>
      <c r="AA3916" s="46">
        <v>0</v>
      </c>
      <c r="AB3916" s="46">
        <v>0</v>
      </c>
      <c r="AC3916" s="46">
        <v>0</v>
      </c>
      <c r="AD3916" s="46">
        <v>0</v>
      </c>
      <c r="AE3916" s="46">
        <v>0</v>
      </c>
      <c r="AF3916" s="46">
        <v>0</v>
      </c>
      <c r="AG3916" s="46">
        <v>0</v>
      </c>
      <c r="AH3916" s="46">
        <v>0</v>
      </c>
      <c r="AI3916" s="46">
        <v>0</v>
      </c>
      <c r="AJ3916" s="46">
        <v>282</v>
      </c>
      <c r="AK3916" s="46">
        <v>564</v>
      </c>
      <c r="AL3916" s="46">
        <v>846</v>
      </c>
      <c r="AM3916" s="46">
        <v>846.00000000000364</v>
      </c>
    </row>
    <row r="3917" spans="5:39" x14ac:dyDescent="0.2">
      <c r="E3917" s="47">
        <v>391</v>
      </c>
      <c r="F3917" s="47">
        <v>403</v>
      </c>
      <c r="G3917" s="47" t="s">
        <v>253</v>
      </c>
      <c r="H3917" s="47" t="s">
        <v>333</v>
      </c>
      <c r="I3917" s="47" t="s">
        <v>798</v>
      </c>
      <c r="J3917" s="533">
        <v>60000097</v>
      </c>
      <c r="K3917" s="14" t="s">
        <v>67</v>
      </c>
      <c r="L3917" s="14" t="s">
        <v>67</v>
      </c>
      <c r="M3917" s="45">
        <v>3917</v>
      </c>
      <c r="N3917" s="45">
        <v>1</v>
      </c>
      <c r="O3917" s="53">
        <v>60.20111674535292</v>
      </c>
      <c r="P3917" s="54">
        <v>50.20111674535292</v>
      </c>
      <c r="Q3917" s="55" t="s">
        <v>369</v>
      </c>
      <c r="R3917" s="56">
        <v>6</v>
      </c>
      <c r="S3917" s="57" t="s">
        <v>370</v>
      </c>
      <c r="T3917" s="60" t="s">
        <v>78</v>
      </c>
      <c r="U3917" s="14">
        <v>0</v>
      </c>
      <c r="V3917" s="60" t="s">
        <v>175</v>
      </c>
      <c r="Y3917" s="46">
        <v>60.20111674535292</v>
      </c>
      <c r="Z3917" s="46">
        <v>60.20111674535292</v>
      </c>
      <c r="AA3917" s="46">
        <v>60.20111674535292</v>
      </c>
      <c r="AB3917" s="46">
        <v>60.20111674535292</v>
      </c>
      <c r="AC3917" s="46">
        <v>60.20111674535292</v>
      </c>
      <c r="AD3917" s="46">
        <v>60.20111674535292</v>
      </c>
      <c r="AE3917" s="46">
        <v>60.20111674535292</v>
      </c>
      <c r="AF3917" s="46">
        <v>60.20111674535292</v>
      </c>
      <c r="AG3917" s="46">
        <v>60.20111674535292</v>
      </c>
      <c r="AH3917" s="46">
        <v>60.20111674535292</v>
      </c>
      <c r="AI3917" s="46">
        <v>60.20111674535292</v>
      </c>
      <c r="AJ3917" s="46">
        <v>60.20111674535292</v>
      </c>
      <c r="AK3917" s="46">
        <v>60.20111674535292</v>
      </c>
      <c r="AL3917" s="46">
        <v>60.20111674535292</v>
      </c>
      <c r="AM3917" s="46">
        <v>60.20111674535292</v>
      </c>
    </row>
    <row r="3918" spans="5:39" x14ac:dyDescent="0.2">
      <c r="E3918" s="14">
        <v>392</v>
      </c>
      <c r="F3918" s="14">
        <v>404</v>
      </c>
      <c r="G3918" s="14" t="s">
        <v>253</v>
      </c>
      <c r="H3918" s="14" t="s">
        <v>699</v>
      </c>
      <c r="I3918" s="14" t="s">
        <v>799</v>
      </c>
      <c r="J3918" s="531">
        <v>60000098</v>
      </c>
      <c r="K3918" s="14" t="s">
        <v>59</v>
      </c>
      <c r="L3918" s="14" t="s">
        <v>57</v>
      </c>
      <c r="M3918" s="45">
        <v>3918</v>
      </c>
      <c r="N3918" s="45">
        <v>1</v>
      </c>
      <c r="O3918" s="46">
        <v>1702</v>
      </c>
      <c r="Q3918" s="12">
        <v>0</v>
      </c>
      <c r="T3918" s="59">
        <v>0</v>
      </c>
      <c r="U3918" s="14">
        <v>0</v>
      </c>
      <c r="V3918" s="59" t="s">
        <v>175</v>
      </c>
      <c r="Y3918" s="46">
        <v>0</v>
      </c>
      <c r="Z3918" s="46">
        <v>0</v>
      </c>
      <c r="AA3918" s="46">
        <v>0</v>
      </c>
      <c r="AB3918" s="46">
        <v>0</v>
      </c>
      <c r="AC3918" s="46">
        <v>0</v>
      </c>
      <c r="AD3918" s="46">
        <v>0</v>
      </c>
      <c r="AE3918" s="46">
        <v>0</v>
      </c>
      <c r="AF3918" s="46">
        <v>0</v>
      </c>
      <c r="AG3918" s="46">
        <v>1702</v>
      </c>
      <c r="AH3918" s="46">
        <v>1702</v>
      </c>
      <c r="AI3918" s="46">
        <v>1702</v>
      </c>
      <c r="AJ3918" s="46">
        <v>1702</v>
      </c>
      <c r="AK3918" s="46">
        <v>1702</v>
      </c>
      <c r="AL3918" s="46">
        <v>1702</v>
      </c>
      <c r="AM3918" s="46">
        <v>0</v>
      </c>
    </row>
    <row r="3919" spans="5:39" x14ac:dyDescent="0.2">
      <c r="E3919" s="47">
        <v>392</v>
      </c>
      <c r="F3919" s="47">
        <v>404</v>
      </c>
      <c r="G3919" s="47" t="s">
        <v>253</v>
      </c>
      <c r="H3919" s="47" t="s">
        <v>699</v>
      </c>
      <c r="I3919" s="47" t="s">
        <v>799</v>
      </c>
      <c r="J3919" s="533">
        <v>60000098</v>
      </c>
      <c r="K3919" s="14" t="s">
        <v>59</v>
      </c>
      <c r="L3919" s="14" t="s">
        <v>54</v>
      </c>
      <c r="M3919" s="45">
        <v>3919</v>
      </c>
      <c r="N3919" s="45">
        <v>1</v>
      </c>
      <c r="O3919" s="46">
        <v>1933.46</v>
      </c>
      <c r="Q3919" s="12">
        <v>0</v>
      </c>
      <c r="T3919" s="59">
        <v>0</v>
      </c>
      <c r="U3919" s="14">
        <v>0</v>
      </c>
      <c r="V3919" s="59" t="s">
        <v>175</v>
      </c>
      <c r="Y3919" s="46">
        <v>0</v>
      </c>
      <c r="Z3919" s="46">
        <v>0</v>
      </c>
      <c r="AA3919" s="46">
        <v>0</v>
      </c>
      <c r="AB3919" s="46">
        <v>0</v>
      </c>
      <c r="AC3919" s="46">
        <v>0</v>
      </c>
      <c r="AD3919" s="46">
        <v>0</v>
      </c>
      <c r="AE3919" s="46">
        <v>0</v>
      </c>
      <c r="AF3919" s="46">
        <v>0</v>
      </c>
      <c r="AG3919" s="46">
        <v>0</v>
      </c>
      <c r="AH3919" s="46">
        <v>0</v>
      </c>
      <c r="AI3919" s="46">
        <v>2897.9399999999996</v>
      </c>
      <c r="AJ3919" s="46">
        <v>4678.66</v>
      </c>
      <c r="AK3919" s="46">
        <v>-806.27999999999975</v>
      </c>
      <c r="AL3919" s="46">
        <v>1933.46</v>
      </c>
      <c r="AM3919" s="46">
        <v>0</v>
      </c>
    </row>
    <row r="3920" spans="5:39" x14ac:dyDescent="0.2">
      <c r="E3920" s="47">
        <v>392</v>
      </c>
      <c r="F3920" s="47">
        <v>404</v>
      </c>
      <c r="G3920" s="47" t="s">
        <v>253</v>
      </c>
      <c r="H3920" s="47" t="s">
        <v>699</v>
      </c>
      <c r="I3920" s="47" t="s">
        <v>799</v>
      </c>
      <c r="J3920" s="533">
        <v>60000098</v>
      </c>
      <c r="K3920" s="14" t="s">
        <v>59</v>
      </c>
      <c r="L3920" s="14" t="s">
        <v>58</v>
      </c>
      <c r="M3920" s="45">
        <v>3920</v>
      </c>
      <c r="N3920" s="45">
        <v>1</v>
      </c>
      <c r="O3920" s="46">
        <v>282</v>
      </c>
      <c r="Q3920" s="12">
        <v>0</v>
      </c>
      <c r="T3920" s="59">
        <v>0</v>
      </c>
      <c r="U3920" s="14">
        <v>0</v>
      </c>
      <c r="V3920" s="59" t="s">
        <v>175</v>
      </c>
      <c r="Y3920" s="46">
        <v>0</v>
      </c>
      <c r="Z3920" s="46">
        <v>0</v>
      </c>
      <c r="AA3920" s="46">
        <v>0</v>
      </c>
      <c r="AB3920" s="46">
        <v>0</v>
      </c>
      <c r="AC3920" s="46">
        <v>0</v>
      </c>
      <c r="AD3920" s="46">
        <v>0</v>
      </c>
      <c r="AE3920" s="46">
        <v>0</v>
      </c>
      <c r="AF3920" s="46">
        <v>0</v>
      </c>
      <c r="AG3920" s="46">
        <v>0</v>
      </c>
      <c r="AH3920" s="46">
        <v>0</v>
      </c>
      <c r="AI3920" s="46">
        <v>0</v>
      </c>
      <c r="AJ3920" s="46">
        <v>282</v>
      </c>
      <c r="AK3920" s="46">
        <v>281.99999999999977</v>
      </c>
      <c r="AL3920" s="46">
        <v>282</v>
      </c>
      <c r="AM3920" s="46">
        <v>0</v>
      </c>
    </row>
    <row r="3921" spans="5:39" x14ac:dyDescent="0.2">
      <c r="E3921" s="47">
        <v>392</v>
      </c>
      <c r="F3921" s="47">
        <v>404</v>
      </c>
      <c r="G3921" s="47" t="s">
        <v>253</v>
      </c>
      <c r="H3921" s="47" t="s">
        <v>699</v>
      </c>
      <c r="I3921" s="47" t="s">
        <v>799</v>
      </c>
      <c r="J3921" s="533">
        <v>60000098</v>
      </c>
      <c r="K3921" s="14" t="s">
        <v>59</v>
      </c>
      <c r="L3921" s="14" t="s">
        <v>31</v>
      </c>
      <c r="M3921" s="45">
        <v>3921</v>
      </c>
      <c r="N3921" s="45">
        <v>1</v>
      </c>
      <c r="O3921" s="48">
        <v>3917.46</v>
      </c>
      <c r="Q3921" s="12">
        <v>0</v>
      </c>
      <c r="R3921" s="46">
        <v>3293.6299999999997</v>
      </c>
      <c r="T3921" s="59">
        <v>0</v>
      </c>
      <c r="U3921" s="14">
        <v>0</v>
      </c>
      <c r="V3921" s="59" t="s">
        <v>175</v>
      </c>
      <c r="X3921" s="46">
        <v>0</v>
      </c>
      <c r="Y3921" s="46">
        <v>0</v>
      </c>
      <c r="Z3921" s="46">
        <v>0</v>
      </c>
      <c r="AA3921" s="46">
        <v>0</v>
      </c>
      <c r="AB3921" s="46">
        <v>0</v>
      </c>
      <c r="AC3921" s="46">
        <v>0</v>
      </c>
      <c r="AD3921" s="46">
        <v>0</v>
      </c>
      <c r="AE3921" s="46">
        <v>0</v>
      </c>
      <c r="AF3921" s="46">
        <v>0</v>
      </c>
      <c r="AG3921" s="46">
        <v>1702</v>
      </c>
      <c r="AH3921" s="46">
        <v>1702</v>
      </c>
      <c r="AI3921" s="46">
        <v>4599.9399999999996</v>
      </c>
      <c r="AJ3921" s="46">
        <v>6662.66</v>
      </c>
      <c r="AK3921" s="46">
        <v>1177.72</v>
      </c>
      <c r="AL3921" s="46">
        <v>3917.46</v>
      </c>
      <c r="AM3921" s="46">
        <v>0</v>
      </c>
    </row>
    <row r="3922" spans="5:39" x14ac:dyDescent="0.2">
      <c r="E3922" s="47">
        <v>392</v>
      </c>
      <c r="F3922" s="47">
        <v>404</v>
      </c>
      <c r="G3922" s="47" t="s">
        <v>253</v>
      </c>
      <c r="H3922" s="47" t="s">
        <v>699</v>
      </c>
      <c r="I3922" s="47" t="s">
        <v>799</v>
      </c>
      <c r="J3922" s="533">
        <v>60000098</v>
      </c>
      <c r="K3922" s="14" t="s">
        <v>37</v>
      </c>
      <c r="L3922" s="14" t="s">
        <v>31</v>
      </c>
      <c r="M3922" s="45">
        <v>3922</v>
      </c>
      <c r="N3922" s="45">
        <v>1</v>
      </c>
      <c r="O3922" s="48">
        <v>0</v>
      </c>
      <c r="P3922" s="48"/>
      <c r="Q3922" s="12">
        <v>0</v>
      </c>
      <c r="R3922" s="46">
        <v>2640.72</v>
      </c>
      <c r="T3922" s="59">
        <v>0</v>
      </c>
      <c r="U3922" s="14">
        <v>0</v>
      </c>
      <c r="V3922" s="59" t="s">
        <v>175</v>
      </c>
      <c r="Y3922" s="46">
        <v>0</v>
      </c>
      <c r="Z3922" s="46">
        <v>0</v>
      </c>
      <c r="AA3922" s="46">
        <v>0</v>
      </c>
      <c r="AB3922" s="46">
        <v>0</v>
      </c>
      <c r="AC3922" s="46">
        <v>0</v>
      </c>
      <c r="AD3922" s="46">
        <v>0</v>
      </c>
      <c r="AE3922" s="46">
        <v>0</v>
      </c>
      <c r="AF3922" s="46">
        <v>0</v>
      </c>
      <c r="AG3922" s="46">
        <v>0</v>
      </c>
      <c r="AH3922" s="46">
        <v>0</v>
      </c>
      <c r="AI3922" s="46">
        <v>3404</v>
      </c>
      <c r="AJ3922" s="46">
        <v>4599.9399999999996</v>
      </c>
      <c r="AK3922" s="46">
        <v>7840.38</v>
      </c>
      <c r="AL3922" s="46">
        <v>0</v>
      </c>
      <c r="AM3922" s="46">
        <v>1566.9840000000002</v>
      </c>
    </row>
    <row r="3923" spans="5:39" x14ac:dyDescent="0.2">
      <c r="E3923" s="47">
        <v>392</v>
      </c>
      <c r="F3923" s="47">
        <v>404</v>
      </c>
      <c r="G3923" s="47" t="s">
        <v>253</v>
      </c>
      <c r="H3923" s="47" t="s">
        <v>699</v>
      </c>
      <c r="I3923" s="47" t="s">
        <v>799</v>
      </c>
      <c r="J3923" s="533">
        <v>60000098</v>
      </c>
      <c r="K3923" s="14" t="s">
        <v>65</v>
      </c>
      <c r="L3923" s="14" t="s">
        <v>31</v>
      </c>
      <c r="M3923" s="45">
        <v>3923</v>
      </c>
      <c r="N3923" s="45">
        <v>1</v>
      </c>
      <c r="O3923" s="52">
        <v>3917.4599999999982</v>
      </c>
      <c r="P3923" s="48">
        <v>1566.9840000000002</v>
      </c>
      <c r="Q3923" s="12">
        <v>0</v>
      </c>
      <c r="R3923" s="46">
        <v>652.90999999999974</v>
      </c>
      <c r="T3923" s="59">
        <v>0</v>
      </c>
      <c r="U3923" s="14">
        <v>0</v>
      </c>
      <c r="V3923" s="59" t="s">
        <v>175</v>
      </c>
      <c r="X3923" s="46">
        <v>0</v>
      </c>
      <c r="Y3923" s="46">
        <v>0</v>
      </c>
      <c r="Z3923" s="46">
        <v>0</v>
      </c>
      <c r="AA3923" s="46">
        <v>0</v>
      </c>
      <c r="AB3923" s="46">
        <v>0</v>
      </c>
      <c r="AC3923" s="46">
        <v>0</v>
      </c>
      <c r="AD3923" s="46">
        <v>0</v>
      </c>
      <c r="AE3923" s="46">
        <v>0</v>
      </c>
      <c r="AF3923" s="46">
        <v>0</v>
      </c>
      <c r="AG3923" s="46">
        <v>0</v>
      </c>
      <c r="AH3923" s="46">
        <v>0</v>
      </c>
      <c r="AI3923" s="46">
        <v>0</v>
      </c>
      <c r="AJ3923" s="46">
        <v>0</v>
      </c>
      <c r="AK3923" s="46">
        <v>0</v>
      </c>
      <c r="AL3923" s="46">
        <v>3917.4599999999982</v>
      </c>
      <c r="AM3923" s="46">
        <v>0</v>
      </c>
    </row>
    <row r="3924" spans="5:39" x14ac:dyDescent="0.2">
      <c r="E3924" s="47">
        <v>392</v>
      </c>
      <c r="F3924" s="47">
        <v>404</v>
      </c>
      <c r="G3924" s="47" t="s">
        <v>253</v>
      </c>
      <c r="H3924" s="47" t="s">
        <v>699</v>
      </c>
      <c r="I3924" s="47" t="s">
        <v>799</v>
      </c>
      <c r="J3924" s="533">
        <v>60000098</v>
      </c>
      <c r="K3924" s="14" t="s">
        <v>64</v>
      </c>
      <c r="L3924" s="14" t="s">
        <v>57</v>
      </c>
      <c r="M3924" s="45">
        <v>3924</v>
      </c>
      <c r="N3924" s="45">
        <v>1</v>
      </c>
      <c r="O3924" s="46">
        <v>1701.9999999999982</v>
      </c>
      <c r="Q3924" s="12">
        <v>0</v>
      </c>
      <c r="T3924" s="59">
        <v>0</v>
      </c>
      <c r="U3924" s="14">
        <v>0</v>
      </c>
      <c r="V3924" s="59" t="s">
        <v>175</v>
      </c>
      <c r="X3924" s="46">
        <v>0</v>
      </c>
      <c r="Y3924" s="46">
        <v>0</v>
      </c>
      <c r="Z3924" s="46">
        <v>0</v>
      </c>
      <c r="AA3924" s="46">
        <v>0</v>
      </c>
      <c r="AB3924" s="46">
        <v>0</v>
      </c>
      <c r="AC3924" s="46">
        <v>0</v>
      </c>
      <c r="AD3924" s="46">
        <v>0</v>
      </c>
      <c r="AE3924" s="46">
        <v>0</v>
      </c>
      <c r="AF3924" s="46">
        <v>0</v>
      </c>
      <c r="AG3924" s="46">
        <v>1702</v>
      </c>
      <c r="AH3924" s="46">
        <v>3404</v>
      </c>
      <c r="AI3924" s="46">
        <v>1702</v>
      </c>
      <c r="AJ3924" s="46">
        <v>0</v>
      </c>
      <c r="AK3924" s="46">
        <v>0</v>
      </c>
      <c r="AL3924" s="46">
        <v>1701.9999999999982</v>
      </c>
      <c r="AM3924" s="46">
        <v>135.01599999999803</v>
      </c>
    </row>
    <row r="3925" spans="5:39" x14ac:dyDescent="0.2">
      <c r="E3925" s="47">
        <v>392</v>
      </c>
      <c r="F3925" s="47">
        <v>404</v>
      </c>
      <c r="G3925" s="47" t="s">
        <v>253</v>
      </c>
      <c r="H3925" s="47" t="s">
        <v>699</v>
      </c>
      <c r="I3925" s="47" t="s">
        <v>799</v>
      </c>
      <c r="J3925" s="533">
        <v>60000098</v>
      </c>
      <c r="K3925" s="14" t="s">
        <v>64</v>
      </c>
      <c r="L3925" s="14" t="s">
        <v>54</v>
      </c>
      <c r="M3925" s="45">
        <v>3925</v>
      </c>
      <c r="N3925" s="45">
        <v>1</v>
      </c>
      <c r="O3925" s="46">
        <v>1933.46</v>
      </c>
      <c r="Q3925" s="12">
        <v>0</v>
      </c>
      <c r="T3925" s="59">
        <v>0</v>
      </c>
      <c r="U3925" s="14">
        <v>0</v>
      </c>
      <c r="V3925" s="59" t="s">
        <v>175</v>
      </c>
      <c r="X3925" s="46">
        <v>0</v>
      </c>
      <c r="Y3925" s="46">
        <v>0</v>
      </c>
      <c r="Z3925" s="46">
        <v>0</v>
      </c>
      <c r="AA3925" s="46">
        <v>0</v>
      </c>
      <c r="AB3925" s="46">
        <v>0</v>
      </c>
      <c r="AC3925" s="46">
        <v>0</v>
      </c>
      <c r="AD3925" s="46">
        <v>0</v>
      </c>
      <c r="AE3925" s="46">
        <v>0</v>
      </c>
      <c r="AF3925" s="46">
        <v>0</v>
      </c>
      <c r="AG3925" s="46">
        <v>0</v>
      </c>
      <c r="AH3925" s="46">
        <v>0</v>
      </c>
      <c r="AI3925" s="46">
        <v>2897.9399999999996</v>
      </c>
      <c r="AJ3925" s="46">
        <v>6380.66</v>
      </c>
      <c r="AK3925" s="46">
        <v>0</v>
      </c>
      <c r="AL3925" s="46">
        <v>1933.46</v>
      </c>
      <c r="AM3925" s="46">
        <v>1933.46</v>
      </c>
    </row>
    <row r="3926" spans="5:39" x14ac:dyDescent="0.2">
      <c r="E3926" s="47">
        <v>392</v>
      </c>
      <c r="F3926" s="47">
        <v>404</v>
      </c>
      <c r="G3926" s="47" t="s">
        <v>253</v>
      </c>
      <c r="H3926" s="47" t="s">
        <v>699</v>
      </c>
      <c r="I3926" s="47" t="s">
        <v>799</v>
      </c>
      <c r="J3926" s="533">
        <v>60000098</v>
      </c>
      <c r="K3926" s="14" t="s">
        <v>64</v>
      </c>
      <c r="L3926" s="14" t="s">
        <v>58</v>
      </c>
      <c r="M3926" s="45">
        <v>3926</v>
      </c>
      <c r="N3926" s="45">
        <v>1</v>
      </c>
      <c r="O3926" s="46">
        <v>282.00000000000091</v>
      </c>
      <c r="Q3926" s="12">
        <v>0</v>
      </c>
      <c r="T3926" s="59">
        <v>0</v>
      </c>
      <c r="U3926" s="14">
        <v>0</v>
      </c>
      <c r="V3926" s="59" t="s">
        <v>175</v>
      </c>
      <c r="X3926" s="46">
        <v>0</v>
      </c>
      <c r="Y3926" s="46">
        <v>0</v>
      </c>
      <c r="Z3926" s="46">
        <v>0</v>
      </c>
      <c r="AA3926" s="46">
        <v>0</v>
      </c>
      <c r="AB3926" s="46">
        <v>0</v>
      </c>
      <c r="AC3926" s="46">
        <v>0</v>
      </c>
      <c r="AD3926" s="46">
        <v>0</v>
      </c>
      <c r="AE3926" s="46">
        <v>0</v>
      </c>
      <c r="AF3926" s="46">
        <v>0</v>
      </c>
      <c r="AG3926" s="46">
        <v>0</v>
      </c>
      <c r="AH3926" s="46">
        <v>0</v>
      </c>
      <c r="AI3926" s="46">
        <v>0</v>
      </c>
      <c r="AJ3926" s="46">
        <v>281.99999999999909</v>
      </c>
      <c r="AK3926" s="46">
        <v>-1.8189894035458565E-12</v>
      </c>
      <c r="AL3926" s="46">
        <v>282.00000000000091</v>
      </c>
      <c r="AM3926" s="46">
        <v>282.00000000000091</v>
      </c>
    </row>
    <row r="3927" spans="5:39" x14ac:dyDescent="0.2">
      <c r="E3927" s="47">
        <v>392</v>
      </c>
      <c r="F3927" s="47">
        <v>404</v>
      </c>
      <c r="G3927" s="47" t="s">
        <v>253</v>
      </c>
      <c r="H3927" s="47" t="s">
        <v>699</v>
      </c>
      <c r="I3927" s="47" t="s">
        <v>799</v>
      </c>
      <c r="J3927" s="533">
        <v>60000098</v>
      </c>
      <c r="K3927" s="14" t="s">
        <v>67</v>
      </c>
      <c r="L3927" s="14" t="s">
        <v>67</v>
      </c>
      <c r="M3927" s="45">
        <v>3927</v>
      </c>
      <c r="N3927" s="45">
        <v>1</v>
      </c>
      <c r="O3927" s="53">
        <v>0</v>
      </c>
      <c r="P3927" s="54">
        <v>0</v>
      </c>
      <c r="Q3927" s="55">
        <v>0</v>
      </c>
      <c r="R3927" s="56">
        <v>0</v>
      </c>
      <c r="S3927" s="57">
        <v>0</v>
      </c>
      <c r="T3927" s="60">
        <v>0</v>
      </c>
      <c r="U3927" s="14">
        <v>0</v>
      </c>
      <c r="V3927" s="60" t="s">
        <v>175</v>
      </c>
      <c r="Y3927" s="46">
        <v>0</v>
      </c>
      <c r="Z3927" s="46">
        <v>0</v>
      </c>
      <c r="AA3927" s="46">
        <v>0</v>
      </c>
      <c r="AB3927" s="46">
        <v>0</v>
      </c>
      <c r="AC3927" s="46">
        <v>0</v>
      </c>
      <c r="AD3927" s="46">
        <v>0</v>
      </c>
      <c r="AE3927" s="46">
        <v>0</v>
      </c>
      <c r="AF3927" s="46">
        <v>0</v>
      </c>
      <c r="AG3927" s="46">
        <v>0</v>
      </c>
      <c r="AH3927" s="46">
        <v>0</v>
      </c>
      <c r="AI3927" s="46">
        <v>0</v>
      </c>
      <c r="AJ3927" s="46">
        <v>0</v>
      </c>
      <c r="AK3927" s="46">
        <v>0</v>
      </c>
      <c r="AL3927" s="46">
        <v>0</v>
      </c>
      <c r="AM3927" s="46">
        <v>0</v>
      </c>
    </row>
    <row r="3928" spans="5:39" x14ac:dyDescent="0.2">
      <c r="E3928" s="14">
        <v>393</v>
      </c>
      <c r="F3928" s="14">
        <v>405</v>
      </c>
      <c r="G3928" s="14" t="s">
        <v>253</v>
      </c>
      <c r="H3928" s="14" t="s">
        <v>800</v>
      </c>
      <c r="I3928" s="14" t="s">
        <v>801</v>
      </c>
      <c r="J3928" s="531">
        <v>60000099</v>
      </c>
      <c r="K3928" s="14" t="s">
        <v>59</v>
      </c>
      <c r="L3928" s="14" t="s">
        <v>57</v>
      </c>
      <c r="M3928" s="45">
        <v>3928</v>
      </c>
      <c r="N3928" s="45">
        <v>1</v>
      </c>
      <c r="O3928" s="46">
        <v>1742.85</v>
      </c>
      <c r="Q3928" s="12">
        <v>0</v>
      </c>
      <c r="T3928" s="59">
        <v>0</v>
      </c>
      <c r="U3928" s="14">
        <v>0</v>
      </c>
      <c r="V3928" s="59">
        <v>0</v>
      </c>
      <c r="Y3928" s="46">
        <v>0</v>
      </c>
      <c r="Z3928" s="46">
        <v>0</v>
      </c>
      <c r="AA3928" s="46">
        <v>0</v>
      </c>
      <c r="AB3928" s="46">
        <v>0</v>
      </c>
      <c r="AC3928" s="46">
        <v>0</v>
      </c>
      <c r="AD3928" s="46">
        <v>0</v>
      </c>
      <c r="AE3928" s="46">
        <v>0</v>
      </c>
      <c r="AF3928" s="46">
        <v>0</v>
      </c>
      <c r="AG3928" s="46">
        <v>1742.85</v>
      </c>
      <c r="AH3928" s="46">
        <v>1742.85</v>
      </c>
      <c r="AI3928" s="46">
        <v>1742.85</v>
      </c>
      <c r="AJ3928" s="46">
        <v>1742.85</v>
      </c>
      <c r="AK3928" s="46">
        <v>1742.85</v>
      </c>
      <c r="AL3928" s="46">
        <v>1742.85</v>
      </c>
      <c r="AM3928" s="46">
        <v>0</v>
      </c>
    </row>
    <row r="3929" spans="5:39" x14ac:dyDescent="0.2">
      <c r="E3929" s="47">
        <v>393</v>
      </c>
      <c r="F3929" s="47">
        <v>405</v>
      </c>
      <c r="G3929" s="47" t="s">
        <v>253</v>
      </c>
      <c r="H3929" s="47" t="s">
        <v>800</v>
      </c>
      <c r="I3929" s="47" t="s">
        <v>801</v>
      </c>
      <c r="J3929" s="533">
        <v>60000099</v>
      </c>
      <c r="K3929" s="14" t="s">
        <v>59</v>
      </c>
      <c r="L3929" s="14" t="s">
        <v>54</v>
      </c>
      <c r="M3929" s="45">
        <v>3929</v>
      </c>
      <c r="N3929" s="45">
        <v>1</v>
      </c>
      <c r="O3929" s="46">
        <v>-2438.0100000000002</v>
      </c>
      <c r="Q3929" s="12">
        <v>0</v>
      </c>
      <c r="T3929" s="59">
        <v>0</v>
      </c>
      <c r="U3929" s="14">
        <v>0</v>
      </c>
      <c r="V3929" s="59">
        <v>0</v>
      </c>
      <c r="Y3929" s="46">
        <v>0</v>
      </c>
      <c r="Z3929" s="46">
        <v>0</v>
      </c>
      <c r="AA3929" s="46">
        <v>0</v>
      </c>
      <c r="AB3929" s="46">
        <v>0</v>
      </c>
      <c r="AC3929" s="46">
        <v>0</v>
      </c>
      <c r="AD3929" s="46">
        <v>0</v>
      </c>
      <c r="AE3929" s="46">
        <v>0</v>
      </c>
      <c r="AF3929" s="46">
        <v>0</v>
      </c>
      <c r="AG3929" s="46">
        <v>0</v>
      </c>
      <c r="AH3929" s="46">
        <v>0</v>
      </c>
      <c r="AI3929" s="46">
        <v>9658.76</v>
      </c>
      <c r="AJ3929" s="46">
        <v>3912.64</v>
      </c>
      <c r="AK3929" s="46">
        <v>4052.0799999999995</v>
      </c>
      <c r="AL3929" s="46">
        <v>-2438.0100000000002</v>
      </c>
      <c r="AM3929" s="46">
        <v>0</v>
      </c>
    </row>
    <row r="3930" spans="5:39" x14ac:dyDescent="0.2">
      <c r="E3930" s="47">
        <v>393</v>
      </c>
      <c r="F3930" s="47">
        <v>405</v>
      </c>
      <c r="G3930" s="47" t="s">
        <v>253</v>
      </c>
      <c r="H3930" s="47" t="s">
        <v>800</v>
      </c>
      <c r="I3930" s="47" t="s">
        <v>801</v>
      </c>
      <c r="J3930" s="533">
        <v>60000099</v>
      </c>
      <c r="K3930" s="14" t="s">
        <v>59</v>
      </c>
      <c r="L3930" s="14" t="s">
        <v>58</v>
      </c>
      <c r="M3930" s="45">
        <v>3930</v>
      </c>
      <c r="N3930" s="45">
        <v>1</v>
      </c>
      <c r="O3930" s="46">
        <v>282.00000000000045</v>
      </c>
      <c r="Q3930" s="12">
        <v>0</v>
      </c>
      <c r="T3930" s="59">
        <v>0</v>
      </c>
      <c r="U3930" s="14">
        <v>0</v>
      </c>
      <c r="V3930" s="59">
        <v>0</v>
      </c>
      <c r="Y3930" s="46">
        <v>0</v>
      </c>
      <c r="Z3930" s="46">
        <v>0</v>
      </c>
      <c r="AA3930" s="46">
        <v>0</v>
      </c>
      <c r="AB3930" s="46">
        <v>0</v>
      </c>
      <c r="AC3930" s="46">
        <v>0</v>
      </c>
      <c r="AD3930" s="46">
        <v>0</v>
      </c>
      <c r="AE3930" s="46">
        <v>0</v>
      </c>
      <c r="AF3930" s="46">
        <v>0</v>
      </c>
      <c r="AG3930" s="46">
        <v>0</v>
      </c>
      <c r="AH3930" s="46">
        <v>0</v>
      </c>
      <c r="AI3930" s="46">
        <v>0</v>
      </c>
      <c r="AJ3930" s="46">
        <v>281.99999999999955</v>
      </c>
      <c r="AK3930" s="46">
        <v>282.00000000000045</v>
      </c>
      <c r="AL3930" s="46">
        <v>282.00000000000045</v>
      </c>
      <c r="AM3930" s="46">
        <v>0</v>
      </c>
    </row>
    <row r="3931" spans="5:39" x14ac:dyDescent="0.2">
      <c r="E3931" s="47">
        <v>393</v>
      </c>
      <c r="F3931" s="47">
        <v>405</v>
      </c>
      <c r="G3931" s="47" t="s">
        <v>253</v>
      </c>
      <c r="H3931" s="47" t="s">
        <v>800</v>
      </c>
      <c r="I3931" s="47" t="s">
        <v>801</v>
      </c>
      <c r="J3931" s="533">
        <v>60000099</v>
      </c>
      <c r="K3931" s="14" t="s">
        <v>59</v>
      </c>
      <c r="L3931" s="14" t="s">
        <v>31</v>
      </c>
      <c r="M3931" s="45">
        <v>3931</v>
      </c>
      <c r="N3931" s="45">
        <v>1</v>
      </c>
      <c r="O3931" s="48">
        <v>-413.15999999999985</v>
      </c>
      <c r="Q3931" s="12">
        <v>0</v>
      </c>
      <c r="R3931" s="46">
        <v>4414.7616666666672</v>
      </c>
      <c r="T3931" s="59">
        <v>0</v>
      </c>
      <c r="U3931" s="14">
        <v>0</v>
      </c>
      <c r="V3931" s="59">
        <v>0</v>
      </c>
      <c r="X3931" s="46">
        <v>0</v>
      </c>
      <c r="Y3931" s="46">
        <v>0</v>
      </c>
      <c r="Z3931" s="46">
        <v>0</v>
      </c>
      <c r="AA3931" s="46">
        <v>0</v>
      </c>
      <c r="AB3931" s="46">
        <v>0</v>
      </c>
      <c r="AC3931" s="46">
        <v>0</v>
      </c>
      <c r="AD3931" s="46">
        <v>0</v>
      </c>
      <c r="AE3931" s="46">
        <v>0</v>
      </c>
      <c r="AF3931" s="46">
        <v>0</v>
      </c>
      <c r="AG3931" s="46">
        <v>1742.85</v>
      </c>
      <c r="AH3931" s="46">
        <v>1742.85</v>
      </c>
      <c r="AI3931" s="46">
        <v>11401.61</v>
      </c>
      <c r="AJ3931" s="46">
        <v>5937.49</v>
      </c>
      <c r="AK3931" s="46">
        <v>6076.93</v>
      </c>
      <c r="AL3931" s="46">
        <v>-413.15999999999985</v>
      </c>
      <c r="AM3931" s="46">
        <v>0</v>
      </c>
    </row>
    <row r="3932" spans="5:39" x14ac:dyDescent="0.2">
      <c r="E3932" s="47">
        <v>393</v>
      </c>
      <c r="F3932" s="47">
        <v>405</v>
      </c>
      <c r="G3932" s="47" t="s">
        <v>253</v>
      </c>
      <c r="H3932" s="47" t="s">
        <v>800</v>
      </c>
      <c r="I3932" s="47" t="s">
        <v>801</v>
      </c>
      <c r="J3932" s="533">
        <v>60000099</v>
      </c>
      <c r="K3932" s="14" t="s">
        <v>37</v>
      </c>
      <c r="L3932" s="14" t="s">
        <v>31</v>
      </c>
      <c r="M3932" s="45">
        <v>3932</v>
      </c>
      <c r="N3932" s="45">
        <v>1</v>
      </c>
      <c r="O3932" s="48">
        <v>6076.93</v>
      </c>
      <c r="P3932" s="48"/>
      <c r="Q3932" s="12">
        <v>0</v>
      </c>
      <c r="R3932" s="46">
        <v>4483.6216666666669</v>
      </c>
      <c r="T3932" s="59">
        <v>0</v>
      </c>
      <c r="U3932" s="14">
        <v>0</v>
      </c>
      <c r="V3932" s="59">
        <v>0</v>
      </c>
      <c r="Y3932" s="46">
        <v>0</v>
      </c>
      <c r="Z3932" s="46">
        <v>0</v>
      </c>
      <c r="AA3932" s="46">
        <v>0</v>
      </c>
      <c r="AB3932" s="46">
        <v>0</v>
      </c>
      <c r="AC3932" s="46">
        <v>0</v>
      </c>
      <c r="AD3932" s="46">
        <v>0</v>
      </c>
      <c r="AE3932" s="46">
        <v>0</v>
      </c>
      <c r="AF3932" s="46">
        <v>0</v>
      </c>
      <c r="AG3932" s="46">
        <v>0</v>
      </c>
      <c r="AH3932" s="46">
        <v>3485.7</v>
      </c>
      <c r="AI3932" s="46">
        <v>1743</v>
      </c>
      <c r="AJ3932" s="46">
        <v>0</v>
      </c>
      <c r="AK3932" s="46">
        <v>15596.1</v>
      </c>
      <c r="AL3932" s="46">
        <v>6076.93</v>
      </c>
      <c r="AM3932" s="46">
        <v>-247.89600000000002</v>
      </c>
    </row>
    <row r="3933" spans="5:39" x14ac:dyDescent="0.2">
      <c r="E3933" s="47">
        <v>393</v>
      </c>
      <c r="F3933" s="47">
        <v>405</v>
      </c>
      <c r="G3933" s="47" t="s">
        <v>253</v>
      </c>
      <c r="H3933" s="47" t="s">
        <v>800</v>
      </c>
      <c r="I3933" s="47" t="s">
        <v>801</v>
      </c>
      <c r="J3933" s="533">
        <v>60000099</v>
      </c>
      <c r="K3933" s="14" t="s">
        <v>65</v>
      </c>
      <c r="L3933" s="14" t="s">
        <v>31</v>
      </c>
      <c r="M3933" s="45">
        <v>3933</v>
      </c>
      <c r="N3933" s="45">
        <v>1</v>
      </c>
      <c r="O3933" s="52">
        <v>0</v>
      </c>
      <c r="P3933" s="48">
        <v>-247.89600000000002</v>
      </c>
      <c r="Q3933" s="12">
        <v>0</v>
      </c>
      <c r="R3933" s="46">
        <v>0</v>
      </c>
      <c r="T3933" s="59">
        <v>0</v>
      </c>
      <c r="U3933" s="14">
        <v>0</v>
      </c>
      <c r="V3933" s="59">
        <v>0</v>
      </c>
      <c r="X3933" s="46">
        <v>0</v>
      </c>
      <c r="Y3933" s="46">
        <v>0</v>
      </c>
      <c r="Z3933" s="46">
        <v>0</v>
      </c>
      <c r="AA3933" s="46">
        <v>0</v>
      </c>
      <c r="AB3933" s="46">
        <v>0</v>
      </c>
      <c r="AC3933" s="46">
        <v>0</v>
      </c>
      <c r="AD3933" s="46">
        <v>0</v>
      </c>
      <c r="AE3933" s="46">
        <v>0</v>
      </c>
      <c r="AF3933" s="46">
        <v>0</v>
      </c>
      <c r="AG3933" s="46">
        <v>0</v>
      </c>
      <c r="AH3933" s="46">
        <v>0</v>
      </c>
      <c r="AI3933" s="46">
        <v>0</v>
      </c>
      <c r="AJ3933" s="46">
        <v>0</v>
      </c>
      <c r="AK3933" s="46">
        <v>0</v>
      </c>
      <c r="AL3933" s="46">
        <v>0</v>
      </c>
      <c r="AM3933" s="46">
        <v>0</v>
      </c>
    </row>
    <row r="3934" spans="5:39" x14ac:dyDescent="0.2">
      <c r="E3934" s="47">
        <v>393</v>
      </c>
      <c r="F3934" s="47">
        <v>405</v>
      </c>
      <c r="G3934" s="47" t="s">
        <v>253</v>
      </c>
      <c r="H3934" s="47" t="s">
        <v>800</v>
      </c>
      <c r="I3934" s="47" t="s">
        <v>801</v>
      </c>
      <c r="J3934" s="533">
        <v>60000099</v>
      </c>
      <c r="K3934" s="14" t="s">
        <v>64</v>
      </c>
      <c r="L3934" s="14" t="s">
        <v>57</v>
      </c>
      <c r="M3934" s="45">
        <v>3934</v>
      </c>
      <c r="N3934" s="45">
        <v>1</v>
      </c>
      <c r="O3934" s="46">
        <v>0</v>
      </c>
      <c r="Q3934" s="12">
        <v>0</v>
      </c>
      <c r="T3934" s="59">
        <v>0</v>
      </c>
      <c r="U3934" s="14">
        <v>0</v>
      </c>
      <c r="V3934" s="59">
        <v>0</v>
      </c>
      <c r="X3934" s="46">
        <v>0</v>
      </c>
      <c r="Y3934" s="46">
        <v>0</v>
      </c>
      <c r="Z3934" s="46">
        <v>0</v>
      </c>
      <c r="AA3934" s="46">
        <v>0</v>
      </c>
      <c r="AB3934" s="46">
        <v>0</v>
      </c>
      <c r="AC3934" s="46">
        <v>0</v>
      </c>
      <c r="AD3934" s="46">
        <v>0</v>
      </c>
      <c r="AE3934" s="46">
        <v>0</v>
      </c>
      <c r="AF3934" s="46">
        <v>0</v>
      </c>
      <c r="AG3934" s="46">
        <v>1742.85</v>
      </c>
      <c r="AH3934" s="46">
        <v>0</v>
      </c>
      <c r="AI3934" s="46">
        <v>0</v>
      </c>
      <c r="AJ3934" s="46">
        <v>1742.85</v>
      </c>
      <c r="AK3934" s="46">
        <v>0</v>
      </c>
      <c r="AL3934" s="46">
        <v>0</v>
      </c>
      <c r="AM3934" s="46">
        <v>0</v>
      </c>
    </row>
    <row r="3935" spans="5:39" x14ac:dyDescent="0.2">
      <c r="E3935" s="47">
        <v>393</v>
      </c>
      <c r="F3935" s="47">
        <v>405</v>
      </c>
      <c r="G3935" s="47" t="s">
        <v>253</v>
      </c>
      <c r="H3935" s="47" t="s">
        <v>800</v>
      </c>
      <c r="I3935" s="47" t="s">
        <v>801</v>
      </c>
      <c r="J3935" s="533">
        <v>60000099</v>
      </c>
      <c r="K3935" s="14" t="s">
        <v>64</v>
      </c>
      <c r="L3935" s="14" t="s">
        <v>54</v>
      </c>
      <c r="M3935" s="45">
        <v>3935</v>
      </c>
      <c r="N3935" s="45">
        <v>1</v>
      </c>
      <c r="O3935" s="46">
        <v>0</v>
      </c>
      <c r="Q3935" s="12">
        <v>0</v>
      </c>
      <c r="T3935" s="59">
        <v>0</v>
      </c>
      <c r="U3935" s="14">
        <v>0</v>
      </c>
      <c r="V3935" s="59">
        <v>0</v>
      </c>
      <c r="X3935" s="46">
        <v>0</v>
      </c>
      <c r="Y3935" s="46">
        <v>0</v>
      </c>
      <c r="Z3935" s="46">
        <v>0</v>
      </c>
      <c r="AA3935" s="46">
        <v>0</v>
      </c>
      <c r="AB3935" s="46">
        <v>0</v>
      </c>
      <c r="AC3935" s="46">
        <v>0</v>
      </c>
      <c r="AD3935" s="46">
        <v>0</v>
      </c>
      <c r="AE3935" s="46">
        <v>0</v>
      </c>
      <c r="AF3935" s="46">
        <v>0</v>
      </c>
      <c r="AG3935" s="46">
        <v>0</v>
      </c>
      <c r="AH3935" s="46">
        <v>0</v>
      </c>
      <c r="AI3935" s="46">
        <v>9658.61</v>
      </c>
      <c r="AJ3935" s="46">
        <v>13571.25</v>
      </c>
      <c r="AK3935" s="46">
        <v>5512.9299999999967</v>
      </c>
      <c r="AL3935" s="46">
        <v>0</v>
      </c>
      <c r="AM3935" s="46">
        <v>0</v>
      </c>
    </row>
    <row r="3936" spans="5:39" x14ac:dyDescent="0.2">
      <c r="E3936" s="47">
        <v>393</v>
      </c>
      <c r="F3936" s="47">
        <v>405</v>
      </c>
      <c r="G3936" s="47" t="s">
        <v>253</v>
      </c>
      <c r="H3936" s="47" t="s">
        <v>800</v>
      </c>
      <c r="I3936" s="47" t="s">
        <v>801</v>
      </c>
      <c r="J3936" s="533">
        <v>60000099</v>
      </c>
      <c r="K3936" s="14" t="s">
        <v>64</v>
      </c>
      <c r="L3936" s="14" t="s">
        <v>58</v>
      </c>
      <c r="M3936" s="45">
        <v>3936</v>
      </c>
      <c r="N3936" s="45">
        <v>1</v>
      </c>
      <c r="O3936" s="46">
        <v>-413.15999999999622</v>
      </c>
      <c r="Q3936" s="12">
        <v>0</v>
      </c>
      <c r="T3936" s="59">
        <v>0</v>
      </c>
      <c r="U3936" s="14">
        <v>0</v>
      </c>
      <c r="V3936" s="59">
        <v>0</v>
      </c>
      <c r="X3936" s="46">
        <v>0</v>
      </c>
      <c r="Y3936" s="46">
        <v>0</v>
      </c>
      <c r="Z3936" s="46">
        <v>0</v>
      </c>
      <c r="AA3936" s="46">
        <v>0</v>
      </c>
      <c r="AB3936" s="46">
        <v>0</v>
      </c>
      <c r="AC3936" s="46">
        <v>0</v>
      </c>
      <c r="AD3936" s="46">
        <v>0</v>
      </c>
      <c r="AE3936" s="46">
        <v>0</v>
      </c>
      <c r="AF3936" s="46">
        <v>0</v>
      </c>
      <c r="AG3936" s="46">
        <v>0</v>
      </c>
      <c r="AH3936" s="46">
        <v>0</v>
      </c>
      <c r="AI3936" s="46">
        <v>0</v>
      </c>
      <c r="AJ3936" s="46">
        <v>282.00000000000182</v>
      </c>
      <c r="AK3936" s="46">
        <v>564.00000000000728</v>
      </c>
      <c r="AL3936" s="46">
        <v>-413.15999999999622</v>
      </c>
      <c r="AM3936" s="46">
        <v>-165.26399999999558</v>
      </c>
    </row>
    <row r="3937" spans="5:39" x14ac:dyDescent="0.2">
      <c r="E3937" s="47">
        <v>393</v>
      </c>
      <c r="F3937" s="47">
        <v>405</v>
      </c>
      <c r="G3937" s="47" t="s">
        <v>253</v>
      </c>
      <c r="H3937" s="47" t="s">
        <v>800</v>
      </c>
      <c r="I3937" s="47" t="s">
        <v>801</v>
      </c>
      <c r="J3937" s="533">
        <v>60000099</v>
      </c>
      <c r="K3937" s="14" t="s">
        <v>67</v>
      </c>
      <c r="L3937" s="14" t="s">
        <v>67</v>
      </c>
      <c r="M3937" s="45">
        <v>3937</v>
      </c>
      <c r="N3937" s="45">
        <v>1</v>
      </c>
      <c r="O3937" s="53">
        <v>0</v>
      </c>
      <c r="P3937" s="54">
        <v>0</v>
      </c>
      <c r="Q3937" s="55">
        <v>0</v>
      </c>
      <c r="R3937" s="56">
        <v>0</v>
      </c>
      <c r="S3937" s="57">
        <v>0</v>
      </c>
      <c r="T3937" s="60">
        <v>0</v>
      </c>
      <c r="U3937" s="14">
        <v>0</v>
      </c>
      <c r="V3937" s="60">
        <v>0</v>
      </c>
      <c r="Y3937" s="46">
        <v>0</v>
      </c>
      <c r="Z3937" s="46">
        <v>0</v>
      </c>
      <c r="AA3937" s="46">
        <v>0</v>
      </c>
      <c r="AB3937" s="46">
        <v>0</v>
      </c>
      <c r="AC3937" s="46">
        <v>0</v>
      </c>
      <c r="AD3937" s="46">
        <v>0</v>
      </c>
      <c r="AE3937" s="46">
        <v>0</v>
      </c>
      <c r="AF3937" s="46">
        <v>0</v>
      </c>
      <c r="AG3937" s="46">
        <v>0</v>
      </c>
      <c r="AH3937" s="46">
        <v>0</v>
      </c>
      <c r="AI3937" s="46">
        <v>0</v>
      </c>
      <c r="AJ3937" s="46">
        <v>0</v>
      </c>
      <c r="AK3937" s="46">
        <v>0</v>
      </c>
      <c r="AL3937" s="46">
        <v>0</v>
      </c>
      <c r="AM3937" s="46">
        <v>0</v>
      </c>
    </row>
    <row r="3938" spans="5:39" x14ac:dyDescent="0.2">
      <c r="E3938" s="14">
        <v>394</v>
      </c>
      <c r="F3938" s="14">
        <v>406</v>
      </c>
      <c r="G3938" s="14" t="s">
        <v>253</v>
      </c>
      <c r="H3938" s="14" t="s">
        <v>802</v>
      </c>
      <c r="I3938" s="14" t="s">
        <v>803</v>
      </c>
      <c r="J3938" s="531">
        <v>60000100</v>
      </c>
      <c r="K3938" s="14" t="s">
        <v>59</v>
      </c>
      <c r="L3938" s="14" t="s">
        <v>57</v>
      </c>
      <c r="M3938" s="45">
        <v>3938</v>
      </c>
      <c r="N3938" s="45">
        <v>1</v>
      </c>
      <c r="O3938" s="46">
        <v>1661.15</v>
      </c>
      <c r="Q3938" s="12">
        <v>0</v>
      </c>
      <c r="T3938" s="59">
        <v>0</v>
      </c>
      <c r="U3938" s="14">
        <v>0</v>
      </c>
      <c r="V3938" s="59">
        <v>0</v>
      </c>
      <c r="Y3938" s="46">
        <v>0</v>
      </c>
      <c r="Z3938" s="46">
        <v>0</v>
      </c>
      <c r="AA3938" s="46">
        <v>0</v>
      </c>
      <c r="AB3938" s="46">
        <v>0</v>
      </c>
      <c r="AC3938" s="46">
        <v>0</v>
      </c>
      <c r="AD3938" s="46">
        <v>0</v>
      </c>
      <c r="AE3938" s="46">
        <v>0</v>
      </c>
      <c r="AF3938" s="46">
        <v>0</v>
      </c>
      <c r="AG3938" s="46">
        <v>1661.15</v>
      </c>
      <c r="AH3938" s="46">
        <v>1661.15</v>
      </c>
      <c r="AI3938" s="46">
        <v>1661.15</v>
      </c>
      <c r="AJ3938" s="46">
        <v>1661.15</v>
      </c>
      <c r="AK3938" s="46">
        <v>1661.15</v>
      </c>
      <c r="AL3938" s="46">
        <v>1661.15</v>
      </c>
      <c r="AM3938" s="46">
        <v>0</v>
      </c>
    </row>
    <row r="3939" spans="5:39" x14ac:dyDescent="0.2">
      <c r="E3939" s="47">
        <v>394</v>
      </c>
      <c r="F3939" s="47">
        <v>406</v>
      </c>
      <c r="G3939" s="47" t="s">
        <v>253</v>
      </c>
      <c r="H3939" s="47" t="s">
        <v>802</v>
      </c>
      <c r="I3939" s="47" t="s">
        <v>803</v>
      </c>
      <c r="J3939" s="533">
        <v>60000100</v>
      </c>
      <c r="K3939" s="14" t="s">
        <v>59</v>
      </c>
      <c r="L3939" s="14" t="s">
        <v>54</v>
      </c>
      <c r="M3939" s="45">
        <v>3939</v>
      </c>
      <c r="N3939" s="45">
        <v>1</v>
      </c>
      <c r="O3939" s="46">
        <v>3477.2000000000003</v>
      </c>
      <c r="Q3939" s="12">
        <v>0</v>
      </c>
      <c r="T3939" s="59">
        <v>0</v>
      </c>
      <c r="U3939" s="14">
        <v>0</v>
      </c>
      <c r="V3939" s="59">
        <v>0</v>
      </c>
      <c r="Y3939" s="46">
        <v>0</v>
      </c>
      <c r="Z3939" s="46">
        <v>0</v>
      </c>
      <c r="AA3939" s="46">
        <v>0</v>
      </c>
      <c r="AB3939" s="46">
        <v>0</v>
      </c>
      <c r="AC3939" s="46">
        <v>0</v>
      </c>
      <c r="AD3939" s="46">
        <v>0</v>
      </c>
      <c r="AE3939" s="46">
        <v>0</v>
      </c>
      <c r="AF3939" s="46">
        <v>0</v>
      </c>
      <c r="AG3939" s="46">
        <v>0</v>
      </c>
      <c r="AH3939" s="46">
        <v>0</v>
      </c>
      <c r="AI3939" s="46">
        <v>8757.26</v>
      </c>
      <c r="AJ3939" s="46">
        <v>7252.92</v>
      </c>
      <c r="AK3939" s="46">
        <v>640.80999999999995</v>
      </c>
      <c r="AL3939" s="46">
        <v>3477.2000000000003</v>
      </c>
      <c r="AM3939" s="46">
        <v>0</v>
      </c>
    </row>
    <row r="3940" spans="5:39" x14ac:dyDescent="0.2">
      <c r="E3940" s="47">
        <v>394</v>
      </c>
      <c r="F3940" s="47">
        <v>406</v>
      </c>
      <c r="G3940" s="47" t="s">
        <v>253</v>
      </c>
      <c r="H3940" s="47" t="s">
        <v>802</v>
      </c>
      <c r="I3940" s="47" t="s">
        <v>803</v>
      </c>
      <c r="J3940" s="533">
        <v>60000100</v>
      </c>
      <c r="K3940" s="14" t="s">
        <v>59</v>
      </c>
      <c r="L3940" s="14" t="s">
        <v>58</v>
      </c>
      <c r="M3940" s="45">
        <v>3940</v>
      </c>
      <c r="N3940" s="45">
        <v>1</v>
      </c>
      <c r="O3940" s="46">
        <v>282</v>
      </c>
      <c r="Q3940" s="12">
        <v>0</v>
      </c>
      <c r="T3940" s="59">
        <v>0</v>
      </c>
      <c r="U3940" s="14">
        <v>0</v>
      </c>
      <c r="V3940" s="59">
        <v>0</v>
      </c>
      <c r="Y3940" s="46">
        <v>0</v>
      </c>
      <c r="Z3940" s="46">
        <v>0</v>
      </c>
      <c r="AA3940" s="46">
        <v>0</v>
      </c>
      <c r="AB3940" s="46">
        <v>0</v>
      </c>
      <c r="AC3940" s="46">
        <v>0</v>
      </c>
      <c r="AD3940" s="46">
        <v>0</v>
      </c>
      <c r="AE3940" s="46">
        <v>0</v>
      </c>
      <c r="AF3940" s="46">
        <v>0</v>
      </c>
      <c r="AG3940" s="46">
        <v>0</v>
      </c>
      <c r="AH3940" s="46">
        <v>0</v>
      </c>
      <c r="AI3940" s="46">
        <v>0</v>
      </c>
      <c r="AJ3940" s="46">
        <v>282</v>
      </c>
      <c r="AK3940" s="46">
        <v>282</v>
      </c>
      <c r="AL3940" s="46">
        <v>282</v>
      </c>
      <c r="AM3940" s="46">
        <v>0</v>
      </c>
    </row>
    <row r="3941" spans="5:39" x14ac:dyDescent="0.2">
      <c r="E3941" s="47">
        <v>394</v>
      </c>
      <c r="F3941" s="47">
        <v>406</v>
      </c>
      <c r="G3941" s="47" t="s">
        <v>253</v>
      </c>
      <c r="H3941" s="47" t="s">
        <v>802</v>
      </c>
      <c r="I3941" s="47" t="s">
        <v>803</v>
      </c>
      <c r="J3941" s="533">
        <v>60000100</v>
      </c>
      <c r="K3941" s="14" t="s">
        <v>59</v>
      </c>
      <c r="L3941" s="14" t="s">
        <v>31</v>
      </c>
      <c r="M3941" s="45">
        <v>3941</v>
      </c>
      <c r="N3941" s="45">
        <v>1</v>
      </c>
      <c r="O3941" s="48">
        <v>5420.35</v>
      </c>
      <c r="Q3941" s="12">
        <v>0</v>
      </c>
      <c r="R3941" s="46">
        <v>5156.8483333333324</v>
      </c>
      <c r="T3941" s="59">
        <v>0</v>
      </c>
      <c r="U3941" s="14">
        <v>0</v>
      </c>
      <c r="V3941" s="59">
        <v>0</v>
      </c>
      <c r="X3941" s="46">
        <v>0</v>
      </c>
      <c r="Y3941" s="46">
        <v>0</v>
      </c>
      <c r="Z3941" s="46">
        <v>0</v>
      </c>
      <c r="AA3941" s="46">
        <v>0</v>
      </c>
      <c r="AB3941" s="46">
        <v>0</v>
      </c>
      <c r="AC3941" s="46">
        <v>0</v>
      </c>
      <c r="AD3941" s="46">
        <v>0</v>
      </c>
      <c r="AE3941" s="46">
        <v>0</v>
      </c>
      <c r="AF3941" s="46">
        <v>0</v>
      </c>
      <c r="AG3941" s="46">
        <v>1661.15</v>
      </c>
      <c r="AH3941" s="46">
        <v>1661.15</v>
      </c>
      <c r="AI3941" s="46">
        <v>10418.41</v>
      </c>
      <c r="AJ3941" s="46">
        <v>9196.07</v>
      </c>
      <c r="AK3941" s="46">
        <v>2583.96</v>
      </c>
      <c r="AL3941" s="46">
        <v>5420.35</v>
      </c>
      <c r="AM3941" s="46">
        <v>0</v>
      </c>
    </row>
    <row r="3942" spans="5:39" x14ac:dyDescent="0.2">
      <c r="E3942" s="47">
        <v>394</v>
      </c>
      <c r="F3942" s="47">
        <v>406</v>
      </c>
      <c r="G3942" s="47" t="s">
        <v>253</v>
      </c>
      <c r="H3942" s="47" t="s">
        <v>802</v>
      </c>
      <c r="I3942" s="47" t="s">
        <v>803</v>
      </c>
      <c r="J3942" s="533">
        <v>60000100</v>
      </c>
      <c r="K3942" s="14" t="s">
        <v>37</v>
      </c>
      <c r="L3942" s="14" t="s">
        <v>31</v>
      </c>
      <c r="M3942" s="45">
        <v>3942</v>
      </c>
      <c r="N3942" s="45">
        <v>1</v>
      </c>
      <c r="O3942" s="48">
        <v>6941.09</v>
      </c>
      <c r="P3942" s="48"/>
      <c r="Q3942" s="12">
        <v>0</v>
      </c>
      <c r="R3942" s="46">
        <v>5156.8483333333334</v>
      </c>
      <c r="T3942" s="59">
        <v>0</v>
      </c>
      <c r="U3942" s="14">
        <v>0</v>
      </c>
      <c r="V3942" s="59">
        <v>0</v>
      </c>
      <c r="Y3942" s="46">
        <v>0</v>
      </c>
      <c r="Z3942" s="46">
        <v>0</v>
      </c>
      <c r="AA3942" s="46">
        <v>0</v>
      </c>
      <c r="AB3942" s="46">
        <v>0</v>
      </c>
      <c r="AC3942" s="46">
        <v>0</v>
      </c>
      <c r="AD3942" s="46">
        <v>0</v>
      </c>
      <c r="AE3942" s="46">
        <v>0</v>
      </c>
      <c r="AF3942" s="46">
        <v>0</v>
      </c>
      <c r="AG3942" s="46">
        <v>0</v>
      </c>
      <c r="AH3942" s="46">
        <v>2000</v>
      </c>
      <c r="AI3942" s="46">
        <v>0</v>
      </c>
      <c r="AJ3942" s="46">
        <v>22000</v>
      </c>
      <c r="AK3942" s="46">
        <v>0</v>
      </c>
      <c r="AL3942" s="46">
        <v>6941.09</v>
      </c>
      <c r="AM3942" s="46">
        <v>0</v>
      </c>
    </row>
    <row r="3943" spans="5:39" x14ac:dyDescent="0.2">
      <c r="E3943" s="47">
        <v>394</v>
      </c>
      <c r="F3943" s="47">
        <v>406</v>
      </c>
      <c r="G3943" s="47" t="s">
        <v>253</v>
      </c>
      <c r="H3943" s="47" t="s">
        <v>802</v>
      </c>
      <c r="I3943" s="47" t="s">
        <v>803</v>
      </c>
      <c r="J3943" s="533">
        <v>60000100</v>
      </c>
      <c r="K3943" s="14" t="s">
        <v>65</v>
      </c>
      <c r="L3943" s="14" t="s">
        <v>31</v>
      </c>
      <c r="M3943" s="45">
        <v>3943</v>
      </c>
      <c r="N3943" s="45">
        <v>1</v>
      </c>
      <c r="O3943" s="52">
        <v>0</v>
      </c>
      <c r="P3943" s="48">
        <v>0</v>
      </c>
      <c r="Q3943" s="12">
        <v>0</v>
      </c>
      <c r="R3943" s="46">
        <v>0</v>
      </c>
      <c r="T3943" s="59">
        <v>0</v>
      </c>
      <c r="U3943" s="14">
        <v>0</v>
      </c>
      <c r="V3943" s="59">
        <v>0</v>
      </c>
      <c r="X3943" s="46">
        <v>0</v>
      </c>
      <c r="Y3943" s="46">
        <v>0</v>
      </c>
      <c r="Z3943" s="46">
        <v>0</v>
      </c>
      <c r="AA3943" s="46">
        <v>0</v>
      </c>
      <c r="AB3943" s="46">
        <v>0</v>
      </c>
      <c r="AC3943" s="46">
        <v>0</v>
      </c>
      <c r="AD3943" s="46">
        <v>0</v>
      </c>
      <c r="AE3943" s="46">
        <v>0</v>
      </c>
      <c r="AF3943" s="46">
        <v>0</v>
      </c>
      <c r="AG3943" s="46">
        <v>0</v>
      </c>
      <c r="AH3943" s="46">
        <v>0</v>
      </c>
      <c r="AI3943" s="46">
        <v>0</v>
      </c>
      <c r="AJ3943" s="46">
        <v>0</v>
      </c>
      <c r="AK3943" s="46">
        <v>0</v>
      </c>
      <c r="AL3943" s="46">
        <v>0</v>
      </c>
      <c r="AM3943" s="46">
        <v>0</v>
      </c>
    </row>
    <row r="3944" spans="5:39" x14ac:dyDescent="0.2">
      <c r="E3944" s="47">
        <v>394</v>
      </c>
      <c r="F3944" s="47">
        <v>406</v>
      </c>
      <c r="G3944" s="47" t="s">
        <v>253</v>
      </c>
      <c r="H3944" s="47" t="s">
        <v>802</v>
      </c>
      <c r="I3944" s="47" t="s">
        <v>803</v>
      </c>
      <c r="J3944" s="533">
        <v>60000100</v>
      </c>
      <c r="K3944" s="14" t="s">
        <v>64</v>
      </c>
      <c r="L3944" s="14" t="s">
        <v>57</v>
      </c>
      <c r="M3944" s="45">
        <v>3944</v>
      </c>
      <c r="N3944" s="45">
        <v>1</v>
      </c>
      <c r="O3944" s="46">
        <v>0</v>
      </c>
      <c r="Q3944" s="12">
        <v>0</v>
      </c>
      <c r="T3944" s="59">
        <v>0</v>
      </c>
      <c r="U3944" s="14">
        <v>0</v>
      </c>
      <c r="V3944" s="59">
        <v>0</v>
      </c>
      <c r="X3944" s="46">
        <v>0</v>
      </c>
      <c r="Y3944" s="46">
        <v>0</v>
      </c>
      <c r="Z3944" s="46">
        <v>0</v>
      </c>
      <c r="AA3944" s="46">
        <v>0</v>
      </c>
      <c r="AB3944" s="46">
        <v>0</v>
      </c>
      <c r="AC3944" s="46">
        <v>0</v>
      </c>
      <c r="AD3944" s="46">
        <v>0</v>
      </c>
      <c r="AE3944" s="46">
        <v>0</v>
      </c>
      <c r="AF3944" s="46">
        <v>0</v>
      </c>
      <c r="AG3944" s="46">
        <v>1661.15</v>
      </c>
      <c r="AH3944" s="46">
        <v>1322.3000000000002</v>
      </c>
      <c r="AI3944" s="46">
        <v>2983.4500000000003</v>
      </c>
      <c r="AJ3944" s="46">
        <v>0</v>
      </c>
      <c r="AK3944" s="46">
        <v>597.92999999999893</v>
      </c>
      <c r="AL3944" s="46">
        <v>0</v>
      </c>
      <c r="AM3944" s="46">
        <v>0</v>
      </c>
    </row>
    <row r="3945" spans="5:39" x14ac:dyDescent="0.2">
      <c r="E3945" s="47">
        <v>394</v>
      </c>
      <c r="F3945" s="47">
        <v>406</v>
      </c>
      <c r="G3945" s="47" t="s">
        <v>253</v>
      </c>
      <c r="H3945" s="47" t="s">
        <v>802</v>
      </c>
      <c r="I3945" s="47" t="s">
        <v>803</v>
      </c>
      <c r="J3945" s="533">
        <v>60000100</v>
      </c>
      <c r="K3945" s="14" t="s">
        <v>64</v>
      </c>
      <c r="L3945" s="14" t="s">
        <v>54</v>
      </c>
      <c r="M3945" s="45">
        <v>3945</v>
      </c>
      <c r="N3945" s="45">
        <v>1</v>
      </c>
      <c r="O3945" s="46">
        <v>0</v>
      </c>
      <c r="Q3945" s="12">
        <v>0</v>
      </c>
      <c r="T3945" s="59">
        <v>0</v>
      </c>
      <c r="U3945" s="14">
        <v>0</v>
      </c>
      <c r="V3945" s="59">
        <v>0</v>
      </c>
      <c r="X3945" s="46">
        <v>0</v>
      </c>
      <c r="Y3945" s="46">
        <v>0</v>
      </c>
      <c r="Z3945" s="46">
        <v>0</v>
      </c>
      <c r="AA3945" s="46">
        <v>0</v>
      </c>
      <c r="AB3945" s="46">
        <v>0</v>
      </c>
      <c r="AC3945" s="46">
        <v>0</v>
      </c>
      <c r="AD3945" s="46">
        <v>0</v>
      </c>
      <c r="AE3945" s="46">
        <v>0</v>
      </c>
      <c r="AF3945" s="46">
        <v>0</v>
      </c>
      <c r="AG3945" s="46">
        <v>0</v>
      </c>
      <c r="AH3945" s="46">
        <v>0</v>
      </c>
      <c r="AI3945" s="46">
        <v>8757.26</v>
      </c>
      <c r="AJ3945" s="46">
        <v>0</v>
      </c>
      <c r="AK3945" s="46">
        <v>640.80999999999995</v>
      </c>
      <c r="AL3945" s="46">
        <v>0</v>
      </c>
      <c r="AM3945" s="46">
        <v>0</v>
      </c>
    </row>
    <row r="3946" spans="5:39" x14ac:dyDescent="0.2">
      <c r="E3946" s="47">
        <v>394</v>
      </c>
      <c r="F3946" s="47">
        <v>406</v>
      </c>
      <c r="G3946" s="47" t="s">
        <v>253</v>
      </c>
      <c r="H3946" s="47" t="s">
        <v>802</v>
      </c>
      <c r="I3946" s="47" t="s">
        <v>803</v>
      </c>
      <c r="J3946" s="533">
        <v>60000100</v>
      </c>
      <c r="K3946" s="14" t="s">
        <v>64</v>
      </c>
      <c r="L3946" s="14" t="s">
        <v>58</v>
      </c>
      <c r="M3946" s="45">
        <v>3946</v>
      </c>
      <c r="N3946" s="45">
        <v>1</v>
      </c>
      <c r="O3946" s="46">
        <v>-3.637978807091713E-12</v>
      </c>
      <c r="Q3946" s="12">
        <v>0</v>
      </c>
      <c r="T3946" s="59">
        <v>0</v>
      </c>
      <c r="U3946" s="14">
        <v>0</v>
      </c>
      <c r="V3946" s="59">
        <v>0</v>
      </c>
      <c r="X3946" s="46">
        <v>0</v>
      </c>
      <c r="Y3946" s="46">
        <v>0</v>
      </c>
      <c r="Z3946" s="46">
        <v>0</v>
      </c>
      <c r="AA3946" s="46">
        <v>0</v>
      </c>
      <c r="AB3946" s="46">
        <v>0</v>
      </c>
      <c r="AC3946" s="46">
        <v>0</v>
      </c>
      <c r="AD3946" s="46">
        <v>0</v>
      </c>
      <c r="AE3946" s="46">
        <v>0</v>
      </c>
      <c r="AF3946" s="46">
        <v>0</v>
      </c>
      <c r="AG3946" s="46">
        <v>0</v>
      </c>
      <c r="AH3946" s="46">
        <v>0</v>
      </c>
      <c r="AI3946" s="46">
        <v>0</v>
      </c>
      <c r="AJ3946" s="46">
        <v>-1063.2200000000012</v>
      </c>
      <c r="AK3946" s="46">
        <v>281.99999999999909</v>
      </c>
      <c r="AL3946" s="46">
        <v>-3.637978807091713E-12</v>
      </c>
      <c r="AM3946" s="46">
        <v>-3.637978807091713E-12</v>
      </c>
    </row>
    <row r="3947" spans="5:39" x14ac:dyDescent="0.2">
      <c r="E3947" s="47">
        <v>394</v>
      </c>
      <c r="F3947" s="47">
        <v>406</v>
      </c>
      <c r="G3947" s="47" t="s">
        <v>253</v>
      </c>
      <c r="H3947" s="47" t="s">
        <v>802</v>
      </c>
      <c r="I3947" s="47" t="s">
        <v>803</v>
      </c>
      <c r="J3947" s="533">
        <v>60000100</v>
      </c>
      <c r="K3947" s="14" t="s">
        <v>67</v>
      </c>
      <c r="L3947" s="14" t="s">
        <v>67</v>
      </c>
      <c r="M3947" s="45">
        <v>3947</v>
      </c>
      <c r="N3947" s="45">
        <v>1</v>
      </c>
      <c r="O3947" s="53">
        <v>0</v>
      </c>
      <c r="P3947" s="54">
        <v>0</v>
      </c>
      <c r="Q3947" s="55">
        <v>0</v>
      </c>
      <c r="R3947" s="56">
        <v>0</v>
      </c>
      <c r="S3947" s="57">
        <v>0</v>
      </c>
      <c r="T3947" s="60">
        <v>0</v>
      </c>
      <c r="U3947" s="14">
        <v>0</v>
      </c>
      <c r="V3947" s="60">
        <v>0</v>
      </c>
      <c r="Y3947" s="46">
        <v>0</v>
      </c>
      <c r="Z3947" s="46">
        <v>0</v>
      </c>
      <c r="AA3947" s="46">
        <v>0</v>
      </c>
      <c r="AB3947" s="46">
        <v>0</v>
      </c>
      <c r="AC3947" s="46">
        <v>0</v>
      </c>
      <c r="AD3947" s="46">
        <v>0</v>
      </c>
      <c r="AE3947" s="46">
        <v>0</v>
      </c>
      <c r="AF3947" s="46">
        <v>0</v>
      </c>
      <c r="AG3947" s="46">
        <v>0</v>
      </c>
      <c r="AH3947" s="46">
        <v>0</v>
      </c>
      <c r="AI3947" s="46">
        <v>0</v>
      </c>
      <c r="AJ3947" s="46">
        <v>0</v>
      </c>
      <c r="AK3947" s="46">
        <v>0</v>
      </c>
      <c r="AL3947" s="46">
        <v>0</v>
      </c>
      <c r="AM3947" s="46">
        <v>0</v>
      </c>
    </row>
    <row r="3948" spans="5:39" x14ac:dyDescent="0.2">
      <c r="E3948" s="14">
        <v>395</v>
      </c>
      <c r="F3948" s="14">
        <v>408</v>
      </c>
      <c r="G3948" s="14" t="s">
        <v>254</v>
      </c>
      <c r="H3948" s="14" t="s">
        <v>318</v>
      </c>
      <c r="I3948" s="14" t="s">
        <v>804</v>
      </c>
      <c r="J3948" s="531">
        <v>70000001</v>
      </c>
      <c r="K3948" s="14" t="s">
        <v>59</v>
      </c>
      <c r="L3948" s="14" t="s">
        <v>57</v>
      </c>
      <c r="M3948" s="45">
        <v>3948</v>
      </c>
      <c r="N3948" s="45">
        <v>1</v>
      </c>
      <c r="O3948" s="46">
        <v>2270.4699999999998</v>
      </c>
      <c r="Q3948" s="12" t="s">
        <v>369</v>
      </c>
      <c r="T3948" s="59" t="s">
        <v>78</v>
      </c>
      <c r="U3948" s="14">
        <v>0</v>
      </c>
      <c r="V3948" s="59" t="s">
        <v>175</v>
      </c>
      <c r="Y3948" s="46">
        <v>0</v>
      </c>
      <c r="Z3948" s="46">
        <v>0</v>
      </c>
      <c r="AA3948" s="46">
        <v>0</v>
      </c>
      <c r="AB3948" s="46">
        <v>0</v>
      </c>
      <c r="AC3948" s="46">
        <v>0</v>
      </c>
      <c r="AD3948" s="46">
        <v>0</v>
      </c>
      <c r="AE3948" s="46">
        <v>0</v>
      </c>
      <c r="AF3948" s="46">
        <v>0</v>
      </c>
      <c r="AG3948" s="46">
        <v>2270.4699999999998</v>
      </c>
      <c r="AH3948" s="46">
        <v>2270.4699999999998</v>
      </c>
      <c r="AI3948" s="46">
        <v>2270.4699999999998</v>
      </c>
      <c r="AJ3948" s="46">
        <v>2270.4699999999998</v>
      </c>
      <c r="AK3948" s="46">
        <v>2270.4699999999998</v>
      </c>
      <c r="AL3948" s="46">
        <v>2270.4699999999998</v>
      </c>
      <c r="AM3948" s="46">
        <v>0</v>
      </c>
    </row>
    <row r="3949" spans="5:39" x14ac:dyDescent="0.2">
      <c r="E3949" s="47">
        <v>395</v>
      </c>
      <c r="F3949" s="47">
        <v>408</v>
      </c>
      <c r="G3949" s="47" t="s">
        <v>254</v>
      </c>
      <c r="H3949" s="47" t="s">
        <v>318</v>
      </c>
      <c r="I3949" s="47" t="s">
        <v>804</v>
      </c>
      <c r="J3949" s="533">
        <v>70000001</v>
      </c>
      <c r="K3949" s="14" t="s">
        <v>59</v>
      </c>
      <c r="L3949" s="14" t="s">
        <v>54</v>
      </c>
      <c r="M3949" s="45">
        <v>3949</v>
      </c>
      <c r="N3949" s="45">
        <v>1</v>
      </c>
      <c r="O3949" s="46">
        <v>4446.4000000000005</v>
      </c>
      <c r="Q3949" s="12" t="s">
        <v>369</v>
      </c>
      <c r="T3949" s="59" t="s">
        <v>78</v>
      </c>
      <c r="U3949" s="14">
        <v>0</v>
      </c>
      <c r="V3949" s="59" t="s">
        <v>175</v>
      </c>
      <c r="Y3949" s="46">
        <v>0</v>
      </c>
      <c r="Z3949" s="46">
        <v>0</v>
      </c>
      <c r="AA3949" s="46">
        <v>0</v>
      </c>
      <c r="AB3949" s="46">
        <v>0</v>
      </c>
      <c r="AC3949" s="46">
        <v>0</v>
      </c>
      <c r="AD3949" s="46">
        <v>0</v>
      </c>
      <c r="AE3949" s="46">
        <v>0</v>
      </c>
      <c r="AF3949" s="46">
        <v>0</v>
      </c>
      <c r="AG3949" s="46">
        <v>0</v>
      </c>
      <c r="AH3949" s="46">
        <v>0</v>
      </c>
      <c r="AI3949" s="46">
        <v>5577.3999999999987</v>
      </c>
      <c r="AJ3949" s="46">
        <v>4328.68</v>
      </c>
      <c r="AK3949" s="46">
        <v>7808.1100000000006</v>
      </c>
      <c r="AL3949" s="46">
        <v>4446.4000000000005</v>
      </c>
      <c r="AM3949" s="46">
        <v>0</v>
      </c>
    </row>
    <row r="3950" spans="5:39" x14ac:dyDescent="0.2">
      <c r="E3950" s="47">
        <v>395</v>
      </c>
      <c r="F3950" s="47">
        <v>408</v>
      </c>
      <c r="G3950" s="47" t="s">
        <v>254</v>
      </c>
      <c r="H3950" s="47" t="s">
        <v>318</v>
      </c>
      <c r="I3950" s="47" t="s">
        <v>804</v>
      </c>
      <c r="J3950" s="533">
        <v>70000001</v>
      </c>
      <c r="K3950" s="14" t="s">
        <v>59</v>
      </c>
      <c r="L3950" s="14" t="s">
        <v>58</v>
      </c>
      <c r="M3950" s="45">
        <v>3950</v>
      </c>
      <c r="N3950" s="45">
        <v>1</v>
      </c>
      <c r="O3950" s="46">
        <v>0</v>
      </c>
      <c r="Q3950" s="12" t="s">
        <v>369</v>
      </c>
      <c r="T3950" s="59" t="s">
        <v>78</v>
      </c>
      <c r="U3950" s="14">
        <v>0</v>
      </c>
      <c r="V3950" s="59" t="s">
        <v>175</v>
      </c>
      <c r="Y3950" s="46">
        <v>0</v>
      </c>
      <c r="Z3950" s="46">
        <v>0</v>
      </c>
      <c r="AA3950" s="46">
        <v>0</v>
      </c>
      <c r="AB3950" s="46">
        <v>0</v>
      </c>
      <c r="AC3950" s="46">
        <v>0</v>
      </c>
      <c r="AD3950" s="46">
        <v>0</v>
      </c>
      <c r="AE3950" s="46">
        <v>0</v>
      </c>
      <c r="AF3950" s="46">
        <v>0</v>
      </c>
      <c r="AG3950" s="46">
        <v>0</v>
      </c>
      <c r="AH3950" s="46">
        <v>0</v>
      </c>
      <c r="AI3950" s="46">
        <v>0</v>
      </c>
      <c r="AJ3950" s="46">
        <v>0</v>
      </c>
      <c r="AK3950" s="46">
        <v>0</v>
      </c>
      <c r="AL3950" s="46">
        <v>0</v>
      </c>
      <c r="AM3950" s="46">
        <v>0</v>
      </c>
    </row>
    <row r="3951" spans="5:39" x14ac:dyDescent="0.2">
      <c r="E3951" s="47">
        <v>395</v>
      </c>
      <c r="F3951" s="47">
        <v>408</v>
      </c>
      <c r="G3951" s="47" t="s">
        <v>254</v>
      </c>
      <c r="H3951" s="47" t="s">
        <v>318</v>
      </c>
      <c r="I3951" s="47" t="s">
        <v>804</v>
      </c>
      <c r="J3951" s="533">
        <v>70000001</v>
      </c>
      <c r="K3951" s="14" t="s">
        <v>59</v>
      </c>
      <c r="L3951" s="14" t="s">
        <v>31</v>
      </c>
      <c r="M3951" s="45">
        <v>3951</v>
      </c>
      <c r="N3951" s="45">
        <v>1</v>
      </c>
      <c r="O3951" s="48">
        <v>6716.8700000000008</v>
      </c>
      <c r="Q3951" s="12" t="s">
        <v>369</v>
      </c>
      <c r="R3951" s="46">
        <v>5963.9016666666676</v>
      </c>
      <c r="T3951" s="59" t="s">
        <v>78</v>
      </c>
      <c r="U3951" s="14">
        <v>22</v>
      </c>
      <c r="V3951" s="59" t="s">
        <v>175</v>
      </c>
      <c r="X3951" s="46">
        <v>0</v>
      </c>
      <c r="Y3951" s="46">
        <v>0</v>
      </c>
      <c r="Z3951" s="46">
        <v>0</v>
      </c>
      <c r="AA3951" s="46">
        <v>0</v>
      </c>
      <c r="AB3951" s="46">
        <v>0</v>
      </c>
      <c r="AC3951" s="46">
        <v>0</v>
      </c>
      <c r="AD3951" s="46">
        <v>0</v>
      </c>
      <c r="AE3951" s="46">
        <v>0</v>
      </c>
      <c r="AF3951" s="46">
        <v>0</v>
      </c>
      <c r="AG3951" s="46">
        <v>2270.4699999999998</v>
      </c>
      <c r="AH3951" s="46">
        <v>2270.4699999999998</v>
      </c>
      <c r="AI3951" s="46">
        <v>7847.869999999999</v>
      </c>
      <c r="AJ3951" s="46">
        <v>6599.15</v>
      </c>
      <c r="AK3951" s="46">
        <v>10078.58</v>
      </c>
      <c r="AL3951" s="46">
        <v>6716.8700000000008</v>
      </c>
      <c r="AM3951" s="46">
        <v>0</v>
      </c>
    </row>
    <row r="3952" spans="5:39" x14ac:dyDescent="0.2">
      <c r="E3952" s="47">
        <v>395</v>
      </c>
      <c r="F3952" s="47">
        <v>408</v>
      </c>
      <c r="G3952" s="47" t="s">
        <v>254</v>
      </c>
      <c r="H3952" s="47" t="s">
        <v>318</v>
      </c>
      <c r="I3952" s="47" t="s">
        <v>804</v>
      </c>
      <c r="J3952" s="533">
        <v>70000001</v>
      </c>
      <c r="K3952" s="14" t="s">
        <v>37</v>
      </c>
      <c r="L3952" s="14" t="s">
        <v>31</v>
      </c>
      <c r="M3952" s="45">
        <v>3952</v>
      </c>
      <c r="N3952" s="45">
        <v>1</v>
      </c>
      <c r="O3952" s="48">
        <v>0</v>
      </c>
      <c r="P3952" s="48"/>
      <c r="Q3952" s="12" t="s">
        <v>369</v>
      </c>
      <c r="R3952" s="46">
        <v>0</v>
      </c>
      <c r="T3952" s="59" t="s">
        <v>78</v>
      </c>
      <c r="U3952" s="14">
        <v>0</v>
      </c>
      <c r="V3952" s="59" t="s">
        <v>175</v>
      </c>
      <c r="Y3952" s="46">
        <v>0</v>
      </c>
      <c r="Z3952" s="46">
        <v>0</v>
      </c>
      <c r="AA3952" s="46">
        <v>0</v>
      </c>
      <c r="AB3952" s="46">
        <v>0</v>
      </c>
      <c r="AC3952" s="46">
        <v>0</v>
      </c>
      <c r="AD3952" s="46">
        <v>0</v>
      </c>
      <c r="AE3952" s="46">
        <v>0</v>
      </c>
      <c r="AF3952" s="46">
        <v>0</v>
      </c>
      <c r="AG3952" s="46">
        <v>0</v>
      </c>
      <c r="AH3952" s="46">
        <v>0</v>
      </c>
      <c r="AI3952" s="46">
        <v>0</v>
      </c>
      <c r="AJ3952" s="46">
        <v>0</v>
      </c>
      <c r="AK3952" s="46">
        <v>0</v>
      </c>
      <c r="AL3952" s="46">
        <v>0</v>
      </c>
      <c r="AM3952" s="46">
        <v>7156.6820000000007</v>
      </c>
    </row>
    <row r="3953" spans="5:39" x14ac:dyDescent="0.2">
      <c r="E3953" s="47">
        <v>395</v>
      </c>
      <c r="F3953" s="47">
        <v>408</v>
      </c>
      <c r="G3953" s="47" t="s">
        <v>254</v>
      </c>
      <c r="H3953" s="47" t="s">
        <v>318</v>
      </c>
      <c r="I3953" s="47" t="s">
        <v>804</v>
      </c>
      <c r="J3953" s="533">
        <v>70000001</v>
      </c>
      <c r="K3953" s="14" t="s">
        <v>65</v>
      </c>
      <c r="L3953" s="14" t="s">
        <v>31</v>
      </c>
      <c r="M3953" s="45">
        <v>3953</v>
      </c>
      <c r="N3953" s="45">
        <v>1</v>
      </c>
      <c r="O3953" s="52">
        <v>35783.410000000003</v>
      </c>
      <c r="P3953" s="48">
        <v>7156.6820000000007</v>
      </c>
      <c r="Q3953" s="12" t="s">
        <v>369</v>
      </c>
      <c r="R3953" s="46">
        <v>5963.9016666666676</v>
      </c>
      <c r="T3953" s="59" t="s">
        <v>78</v>
      </c>
      <c r="U3953" s="14">
        <v>0</v>
      </c>
      <c r="V3953" s="59" t="s">
        <v>175</v>
      </c>
      <c r="X3953" s="46">
        <v>0</v>
      </c>
      <c r="Y3953" s="46">
        <v>0</v>
      </c>
      <c r="Z3953" s="46">
        <v>0</v>
      </c>
      <c r="AA3953" s="46">
        <v>0</v>
      </c>
      <c r="AB3953" s="46">
        <v>0</v>
      </c>
      <c r="AC3953" s="46">
        <v>0</v>
      </c>
      <c r="AD3953" s="46">
        <v>0</v>
      </c>
      <c r="AE3953" s="46">
        <v>0</v>
      </c>
      <c r="AF3953" s="46">
        <v>0</v>
      </c>
      <c r="AG3953" s="46">
        <v>2270.4699999999998</v>
      </c>
      <c r="AH3953" s="46">
        <v>2270.4699999999998</v>
      </c>
      <c r="AI3953" s="46">
        <v>7847.869999999999</v>
      </c>
      <c r="AJ3953" s="46">
        <v>6599.15</v>
      </c>
      <c r="AK3953" s="46">
        <v>10078.58</v>
      </c>
      <c r="AL3953" s="46">
        <v>6716.8700000000008</v>
      </c>
      <c r="AM3953" s="46">
        <v>0</v>
      </c>
    </row>
    <row r="3954" spans="5:39" x14ac:dyDescent="0.2">
      <c r="E3954" s="47">
        <v>395</v>
      </c>
      <c r="F3954" s="47">
        <v>408</v>
      </c>
      <c r="G3954" s="47" t="s">
        <v>254</v>
      </c>
      <c r="H3954" s="47" t="s">
        <v>318</v>
      </c>
      <c r="I3954" s="47" t="s">
        <v>804</v>
      </c>
      <c r="J3954" s="533">
        <v>70000001</v>
      </c>
      <c r="K3954" s="14" t="s">
        <v>64</v>
      </c>
      <c r="L3954" s="14" t="s">
        <v>57</v>
      </c>
      <c r="M3954" s="45">
        <v>3954</v>
      </c>
      <c r="N3954" s="45">
        <v>1</v>
      </c>
      <c r="O3954" s="46">
        <v>13622.819999999998</v>
      </c>
      <c r="Q3954" s="12" t="s">
        <v>369</v>
      </c>
      <c r="T3954" s="59" t="s">
        <v>78</v>
      </c>
      <c r="U3954" s="14">
        <v>0</v>
      </c>
      <c r="V3954" s="59" t="s">
        <v>175</v>
      </c>
      <c r="X3954" s="46">
        <v>0</v>
      </c>
      <c r="Y3954" s="46">
        <v>0</v>
      </c>
      <c r="Z3954" s="46">
        <v>0</v>
      </c>
      <c r="AA3954" s="46">
        <v>0</v>
      </c>
      <c r="AB3954" s="46">
        <v>0</v>
      </c>
      <c r="AC3954" s="46">
        <v>0</v>
      </c>
      <c r="AD3954" s="46">
        <v>0</v>
      </c>
      <c r="AE3954" s="46">
        <v>0</v>
      </c>
      <c r="AF3954" s="46">
        <v>0</v>
      </c>
      <c r="AG3954" s="46">
        <v>2270.4699999999998</v>
      </c>
      <c r="AH3954" s="46">
        <v>4540.9399999999996</v>
      </c>
      <c r="AI3954" s="46">
        <v>6811.41</v>
      </c>
      <c r="AJ3954" s="46">
        <v>9081.8799999999992</v>
      </c>
      <c r="AK3954" s="46">
        <v>11352.349999999999</v>
      </c>
      <c r="AL3954" s="46">
        <v>13622.819999999998</v>
      </c>
      <c r="AM3954" s="46">
        <v>6466.1379999999972</v>
      </c>
    </row>
    <row r="3955" spans="5:39" x14ac:dyDescent="0.2">
      <c r="E3955" s="47">
        <v>395</v>
      </c>
      <c r="F3955" s="47">
        <v>408</v>
      </c>
      <c r="G3955" s="47" t="s">
        <v>254</v>
      </c>
      <c r="H3955" s="47" t="s">
        <v>318</v>
      </c>
      <c r="I3955" s="47" t="s">
        <v>804</v>
      </c>
      <c r="J3955" s="533">
        <v>70000001</v>
      </c>
      <c r="K3955" s="14" t="s">
        <v>64</v>
      </c>
      <c r="L3955" s="14" t="s">
        <v>54</v>
      </c>
      <c r="M3955" s="45">
        <v>3955</v>
      </c>
      <c r="N3955" s="45">
        <v>1</v>
      </c>
      <c r="O3955" s="46">
        <v>22160.59</v>
      </c>
      <c r="Q3955" s="12" t="s">
        <v>369</v>
      </c>
      <c r="T3955" s="59" t="s">
        <v>78</v>
      </c>
      <c r="U3955" s="14">
        <v>0</v>
      </c>
      <c r="V3955" s="59" t="s">
        <v>175</v>
      </c>
      <c r="X3955" s="46">
        <v>0</v>
      </c>
      <c r="Y3955" s="46">
        <v>0</v>
      </c>
      <c r="Z3955" s="46">
        <v>0</v>
      </c>
      <c r="AA3955" s="46">
        <v>0</v>
      </c>
      <c r="AB3955" s="46">
        <v>0</v>
      </c>
      <c r="AC3955" s="46">
        <v>0</v>
      </c>
      <c r="AD3955" s="46">
        <v>0</v>
      </c>
      <c r="AE3955" s="46">
        <v>0</v>
      </c>
      <c r="AF3955" s="46">
        <v>0</v>
      </c>
      <c r="AG3955" s="46">
        <v>0</v>
      </c>
      <c r="AH3955" s="46">
        <v>0</v>
      </c>
      <c r="AI3955" s="46">
        <v>5577.3999999999987</v>
      </c>
      <c r="AJ3955" s="46">
        <v>9906.0799999999981</v>
      </c>
      <c r="AK3955" s="46">
        <v>17714.189999999999</v>
      </c>
      <c r="AL3955" s="46">
        <v>22160.59</v>
      </c>
      <c r="AM3955" s="46">
        <v>22160.59</v>
      </c>
    </row>
    <row r="3956" spans="5:39" x14ac:dyDescent="0.2">
      <c r="E3956" s="47">
        <v>395</v>
      </c>
      <c r="F3956" s="47">
        <v>408</v>
      </c>
      <c r="G3956" s="47" t="s">
        <v>254</v>
      </c>
      <c r="H3956" s="47" t="s">
        <v>318</v>
      </c>
      <c r="I3956" s="47" t="s">
        <v>804</v>
      </c>
      <c r="J3956" s="533">
        <v>70000001</v>
      </c>
      <c r="K3956" s="14" t="s">
        <v>64</v>
      </c>
      <c r="L3956" s="14" t="s">
        <v>58</v>
      </c>
      <c r="M3956" s="45">
        <v>3956</v>
      </c>
      <c r="N3956" s="45">
        <v>1</v>
      </c>
      <c r="O3956" s="46">
        <v>0</v>
      </c>
      <c r="Q3956" s="12" t="s">
        <v>369</v>
      </c>
      <c r="T3956" s="59" t="s">
        <v>78</v>
      </c>
      <c r="U3956" s="14">
        <v>0</v>
      </c>
      <c r="V3956" s="59" t="s">
        <v>175</v>
      </c>
      <c r="X3956" s="46">
        <v>0</v>
      </c>
      <c r="Y3956" s="46">
        <v>0</v>
      </c>
      <c r="Z3956" s="46">
        <v>0</v>
      </c>
      <c r="AA3956" s="46">
        <v>0</v>
      </c>
      <c r="AB3956" s="46">
        <v>0</v>
      </c>
      <c r="AC3956" s="46">
        <v>0</v>
      </c>
      <c r="AD3956" s="46">
        <v>0</v>
      </c>
      <c r="AE3956" s="46">
        <v>0</v>
      </c>
      <c r="AF3956" s="46">
        <v>0</v>
      </c>
      <c r="AG3956" s="46">
        <v>0</v>
      </c>
      <c r="AH3956" s="46">
        <v>0</v>
      </c>
      <c r="AI3956" s="46">
        <v>0</v>
      </c>
      <c r="AJ3956" s="46">
        <v>0</v>
      </c>
      <c r="AK3956" s="46">
        <v>0</v>
      </c>
      <c r="AL3956" s="46">
        <v>0</v>
      </c>
      <c r="AM3956" s="46">
        <v>0</v>
      </c>
    </row>
    <row r="3957" spans="5:39" x14ac:dyDescent="0.2">
      <c r="E3957" s="47">
        <v>395</v>
      </c>
      <c r="F3957" s="47">
        <v>408</v>
      </c>
      <c r="G3957" s="47" t="s">
        <v>254</v>
      </c>
      <c r="H3957" s="47" t="s">
        <v>318</v>
      </c>
      <c r="I3957" s="47" t="s">
        <v>804</v>
      </c>
      <c r="J3957" s="533">
        <v>70000001</v>
      </c>
      <c r="K3957" s="14" t="s">
        <v>67</v>
      </c>
      <c r="L3957" s="14" t="s">
        <v>67</v>
      </c>
      <c r="M3957" s="45">
        <v>3957</v>
      </c>
      <c r="N3957" s="45">
        <v>1</v>
      </c>
      <c r="O3957" s="53">
        <v>55.700553971801128</v>
      </c>
      <c r="P3957" s="54">
        <v>45.700553971801128</v>
      </c>
      <c r="Q3957" s="55" t="s">
        <v>369</v>
      </c>
      <c r="R3957" s="56">
        <v>6</v>
      </c>
      <c r="S3957" s="57" t="s">
        <v>370</v>
      </c>
      <c r="T3957" s="60" t="s">
        <v>78</v>
      </c>
      <c r="U3957" s="14">
        <v>0</v>
      </c>
      <c r="V3957" s="60" t="s">
        <v>175</v>
      </c>
      <c r="Y3957" s="46">
        <v>55.700553971801128</v>
      </c>
      <c r="Z3957" s="46">
        <v>55.700553971801128</v>
      </c>
      <c r="AA3957" s="46">
        <v>55.700553971801128</v>
      </c>
      <c r="AB3957" s="46">
        <v>55.700553971801128</v>
      </c>
      <c r="AC3957" s="46">
        <v>55.700553971801128</v>
      </c>
      <c r="AD3957" s="46">
        <v>55.700553971801128</v>
      </c>
      <c r="AE3957" s="46">
        <v>55.700553971801128</v>
      </c>
      <c r="AF3957" s="46">
        <v>55.700553971801128</v>
      </c>
      <c r="AG3957" s="46">
        <v>55.700553971801128</v>
      </c>
      <c r="AH3957" s="46">
        <v>55.700553971801128</v>
      </c>
      <c r="AI3957" s="46">
        <v>55.700553971801128</v>
      </c>
      <c r="AJ3957" s="46">
        <v>55.700553971801128</v>
      </c>
      <c r="AK3957" s="46">
        <v>55.700553971801128</v>
      </c>
      <c r="AL3957" s="46">
        <v>55.700553971801128</v>
      </c>
      <c r="AM3957" s="46">
        <v>55.700553971801128</v>
      </c>
    </row>
    <row r="3958" spans="5:39" x14ac:dyDescent="0.2">
      <c r="E3958" s="14">
        <v>396</v>
      </c>
      <c r="F3958" s="14">
        <v>409</v>
      </c>
      <c r="G3958" s="14" t="s">
        <v>254</v>
      </c>
      <c r="H3958" s="14" t="s">
        <v>293</v>
      </c>
      <c r="I3958" s="14" t="s">
        <v>805</v>
      </c>
      <c r="J3958" s="531">
        <v>70000002</v>
      </c>
      <c r="K3958" s="14" t="s">
        <v>59</v>
      </c>
      <c r="L3958" s="14" t="s">
        <v>57</v>
      </c>
      <c r="M3958" s="45">
        <v>3958</v>
      </c>
      <c r="N3958" s="45">
        <v>1</v>
      </c>
      <c r="O3958" s="46">
        <v>1395.64</v>
      </c>
      <c r="Q3958" s="12" t="s">
        <v>405</v>
      </c>
      <c r="T3958" s="59" t="s">
        <v>74</v>
      </c>
      <c r="U3958" s="14">
        <v>0</v>
      </c>
      <c r="V3958" s="59" t="s">
        <v>175</v>
      </c>
      <c r="Y3958" s="46">
        <v>0</v>
      </c>
      <c r="Z3958" s="46">
        <v>0</v>
      </c>
      <c r="AA3958" s="46">
        <v>0</v>
      </c>
      <c r="AB3958" s="46">
        <v>0</v>
      </c>
      <c r="AC3958" s="46">
        <v>0</v>
      </c>
      <c r="AD3958" s="46">
        <v>0</v>
      </c>
      <c r="AE3958" s="46">
        <v>0</v>
      </c>
      <c r="AF3958" s="46">
        <v>0</v>
      </c>
      <c r="AG3958" s="46">
        <v>1395.64</v>
      </c>
      <c r="AH3958" s="46">
        <v>1395.64</v>
      </c>
      <c r="AI3958" s="46">
        <v>1395.64</v>
      </c>
      <c r="AJ3958" s="46">
        <v>1395.64</v>
      </c>
      <c r="AK3958" s="46">
        <v>1395.64</v>
      </c>
      <c r="AL3958" s="46">
        <v>1395.64</v>
      </c>
      <c r="AM3958" s="46">
        <v>0</v>
      </c>
    </row>
    <row r="3959" spans="5:39" x14ac:dyDescent="0.2">
      <c r="E3959" s="47">
        <v>396</v>
      </c>
      <c r="F3959" s="47">
        <v>409</v>
      </c>
      <c r="G3959" s="47" t="s">
        <v>254</v>
      </c>
      <c r="H3959" s="47" t="s">
        <v>293</v>
      </c>
      <c r="I3959" s="47" t="s">
        <v>805</v>
      </c>
      <c r="J3959" s="533">
        <v>70000002</v>
      </c>
      <c r="K3959" s="14" t="s">
        <v>59</v>
      </c>
      <c r="L3959" s="14" t="s">
        <v>54</v>
      </c>
      <c r="M3959" s="45">
        <v>3959</v>
      </c>
      <c r="N3959" s="45">
        <v>1</v>
      </c>
      <c r="O3959" s="46">
        <v>3558.7400000000007</v>
      </c>
      <c r="Q3959" s="12" t="s">
        <v>405</v>
      </c>
      <c r="T3959" s="59" t="s">
        <v>74</v>
      </c>
      <c r="U3959" s="14">
        <v>19</v>
      </c>
      <c r="V3959" s="59" t="s">
        <v>175</v>
      </c>
      <c r="Y3959" s="46">
        <v>0</v>
      </c>
      <c r="Z3959" s="46">
        <v>0</v>
      </c>
      <c r="AA3959" s="46">
        <v>0</v>
      </c>
      <c r="AB3959" s="46">
        <v>0</v>
      </c>
      <c r="AC3959" s="46">
        <v>0</v>
      </c>
      <c r="AD3959" s="46">
        <v>0</v>
      </c>
      <c r="AE3959" s="46">
        <v>0</v>
      </c>
      <c r="AF3959" s="46">
        <v>0</v>
      </c>
      <c r="AG3959" s="46">
        <v>0</v>
      </c>
      <c r="AH3959" s="46">
        <v>0</v>
      </c>
      <c r="AI3959" s="46">
        <v>7279.54</v>
      </c>
      <c r="AJ3959" s="46">
        <v>3404.25</v>
      </c>
      <c r="AK3959" s="46">
        <v>6311.67</v>
      </c>
      <c r="AL3959" s="46">
        <v>3558.7400000000007</v>
      </c>
      <c r="AM3959" s="46">
        <v>0</v>
      </c>
    </row>
    <row r="3960" spans="5:39" x14ac:dyDescent="0.2">
      <c r="E3960" s="47">
        <v>396</v>
      </c>
      <c r="F3960" s="47">
        <v>409</v>
      </c>
      <c r="G3960" s="47" t="s">
        <v>254</v>
      </c>
      <c r="H3960" s="47" t="s">
        <v>293</v>
      </c>
      <c r="I3960" s="47" t="s">
        <v>805</v>
      </c>
      <c r="J3960" s="533">
        <v>70000002</v>
      </c>
      <c r="K3960" s="14" t="s">
        <v>59</v>
      </c>
      <c r="L3960" s="14" t="s">
        <v>58</v>
      </c>
      <c r="M3960" s="45">
        <v>3960</v>
      </c>
      <c r="N3960" s="45">
        <v>1</v>
      </c>
      <c r="O3960" s="46">
        <v>0</v>
      </c>
      <c r="Q3960" s="12" t="s">
        <v>405</v>
      </c>
      <c r="T3960" s="59" t="s">
        <v>74</v>
      </c>
      <c r="U3960" s="14">
        <v>0</v>
      </c>
      <c r="V3960" s="59" t="s">
        <v>175</v>
      </c>
      <c r="Y3960" s="46">
        <v>0</v>
      </c>
      <c r="Z3960" s="46">
        <v>0</v>
      </c>
      <c r="AA3960" s="46">
        <v>0</v>
      </c>
      <c r="AB3960" s="46">
        <v>0</v>
      </c>
      <c r="AC3960" s="46">
        <v>0</v>
      </c>
      <c r="AD3960" s="46">
        <v>0</v>
      </c>
      <c r="AE3960" s="46">
        <v>0</v>
      </c>
      <c r="AF3960" s="46">
        <v>0</v>
      </c>
      <c r="AG3960" s="46">
        <v>0</v>
      </c>
      <c r="AH3960" s="46">
        <v>0</v>
      </c>
      <c r="AI3960" s="46">
        <v>0</v>
      </c>
      <c r="AJ3960" s="46">
        <v>0</v>
      </c>
      <c r="AK3960" s="46">
        <v>0</v>
      </c>
      <c r="AL3960" s="46">
        <v>0</v>
      </c>
      <c r="AM3960" s="46">
        <v>0</v>
      </c>
    </row>
    <row r="3961" spans="5:39" x14ac:dyDescent="0.2">
      <c r="E3961" s="47">
        <v>396</v>
      </c>
      <c r="F3961" s="47">
        <v>409</v>
      </c>
      <c r="G3961" s="47" t="s">
        <v>254</v>
      </c>
      <c r="H3961" s="47" t="s">
        <v>293</v>
      </c>
      <c r="I3961" s="47" t="s">
        <v>805</v>
      </c>
      <c r="J3961" s="533">
        <v>70000002</v>
      </c>
      <c r="K3961" s="14" t="s">
        <v>59</v>
      </c>
      <c r="L3961" s="14" t="s">
        <v>31</v>
      </c>
      <c r="M3961" s="45">
        <v>3961</v>
      </c>
      <c r="N3961" s="45">
        <v>1</v>
      </c>
      <c r="O3961" s="48">
        <v>4954.380000000001</v>
      </c>
      <c r="Q3961" s="12" t="s">
        <v>405</v>
      </c>
      <c r="R3961" s="46">
        <v>4821.3400000000011</v>
      </c>
      <c r="T3961" s="59" t="s">
        <v>74</v>
      </c>
      <c r="U3961" s="14">
        <v>0</v>
      </c>
      <c r="V3961" s="59" t="s">
        <v>175</v>
      </c>
      <c r="X3961" s="46">
        <v>0</v>
      </c>
      <c r="Y3961" s="46">
        <v>0</v>
      </c>
      <c r="Z3961" s="46">
        <v>0</v>
      </c>
      <c r="AA3961" s="46">
        <v>0</v>
      </c>
      <c r="AB3961" s="46">
        <v>0</v>
      </c>
      <c r="AC3961" s="46">
        <v>0</v>
      </c>
      <c r="AD3961" s="46">
        <v>0</v>
      </c>
      <c r="AE3961" s="46">
        <v>0</v>
      </c>
      <c r="AF3961" s="46">
        <v>0</v>
      </c>
      <c r="AG3961" s="46">
        <v>1395.64</v>
      </c>
      <c r="AH3961" s="46">
        <v>1395.64</v>
      </c>
      <c r="AI3961" s="46">
        <v>8675.18</v>
      </c>
      <c r="AJ3961" s="46">
        <v>4799.8900000000003</v>
      </c>
      <c r="AK3961" s="46">
        <v>7707.31</v>
      </c>
      <c r="AL3961" s="46">
        <v>4954.380000000001</v>
      </c>
      <c r="AM3961" s="46">
        <v>0</v>
      </c>
    </row>
    <row r="3962" spans="5:39" x14ac:dyDescent="0.2">
      <c r="E3962" s="47">
        <v>396</v>
      </c>
      <c r="F3962" s="47">
        <v>409</v>
      </c>
      <c r="G3962" s="47" t="s">
        <v>254</v>
      </c>
      <c r="H3962" s="47" t="s">
        <v>293</v>
      </c>
      <c r="I3962" s="47" t="s">
        <v>805</v>
      </c>
      <c r="J3962" s="533">
        <v>70000002</v>
      </c>
      <c r="K3962" s="14" t="s">
        <v>37</v>
      </c>
      <c r="L3962" s="14" t="s">
        <v>31</v>
      </c>
      <c r="M3962" s="45">
        <v>3962</v>
      </c>
      <c r="N3962" s="45">
        <v>1</v>
      </c>
      <c r="O3962" s="48">
        <v>10000</v>
      </c>
      <c r="P3962" s="48"/>
      <c r="Q3962" s="12" t="s">
        <v>405</v>
      </c>
      <c r="R3962" s="46">
        <v>2132.4266666666667</v>
      </c>
      <c r="T3962" s="59" t="s">
        <v>74</v>
      </c>
      <c r="U3962" s="14">
        <v>0</v>
      </c>
      <c r="V3962" s="59" t="s">
        <v>175</v>
      </c>
      <c r="Y3962" s="46">
        <v>0</v>
      </c>
      <c r="Z3962" s="46">
        <v>0</v>
      </c>
      <c r="AA3962" s="46">
        <v>0</v>
      </c>
      <c r="AB3962" s="46">
        <v>0</v>
      </c>
      <c r="AC3962" s="46">
        <v>0</v>
      </c>
      <c r="AD3962" s="46">
        <v>0</v>
      </c>
      <c r="AE3962" s="46">
        <v>0</v>
      </c>
      <c r="AF3962" s="46">
        <v>0</v>
      </c>
      <c r="AG3962" s="46">
        <v>0</v>
      </c>
      <c r="AH3962" s="46">
        <v>0</v>
      </c>
      <c r="AI3962" s="46">
        <v>2794.56</v>
      </c>
      <c r="AJ3962" s="46">
        <v>0</v>
      </c>
      <c r="AK3962" s="46">
        <v>0</v>
      </c>
      <c r="AL3962" s="46">
        <v>10000</v>
      </c>
      <c r="AM3962" s="46">
        <v>6453.3919999999998</v>
      </c>
    </row>
    <row r="3963" spans="5:39" x14ac:dyDescent="0.2">
      <c r="E3963" s="47">
        <v>396</v>
      </c>
      <c r="F3963" s="47">
        <v>409</v>
      </c>
      <c r="G3963" s="47" t="s">
        <v>254</v>
      </c>
      <c r="H3963" s="47" t="s">
        <v>293</v>
      </c>
      <c r="I3963" s="47" t="s">
        <v>805</v>
      </c>
      <c r="J3963" s="533">
        <v>70000002</v>
      </c>
      <c r="K3963" s="14" t="s">
        <v>65</v>
      </c>
      <c r="L3963" s="14" t="s">
        <v>31</v>
      </c>
      <c r="M3963" s="45">
        <v>3963</v>
      </c>
      <c r="N3963" s="45">
        <v>1</v>
      </c>
      <c r="O3963" s="52">
        <v>16133.480000000005</v>
      </c>
      <c r="P3963" s="48">
        <v>6453.3919999999998</v>
      </c>
      <c r="Q3963" s="12" t="s">
        <v>405</v>
      </c>
      <c r="R3963" s="46">
        <v>2688.9133333333343</v>
      </c>
      <c r="T3963" s="59" t="s">
        <v>74</v>
      </c>
      <c r="U3963" s="14">
        <v>0</v>
      </c>
      <c r="V3963" s="59" t="s">
        <v>175</v>
      </c>
      <c r="X3963" s="46">
        <v>0</v>
      </c>
      <c r="Y3963" s="46">
        <v>0</v>
      </c>
      <c r="Z3963" s="46">
        <v>0</v>
      </c>
      <c r="AA3963" s="46">
        <v>0</v>
      </c>
      <c r="AB3963" s="46">
        <v>0</v>
      </c>
      <c r="AC3963" s="46">
        <v>0</v>
      </c>
      <c r="AD3963" s="46">
        <v>0</v>
      </c>
      <c r="AE3963" s="46">
        <v>0</v>
      </c>
      <c r="AF3963" s="46">
        <v>0</v>
      </c>
      <c r="AG3963" s="46">
        <v>0</v>
      </c>
      <c r="AH3963" s="46">
        <v>0</v>
      </c>
      <c r="AI3963" s="46">
        <v>0</v>
      </c>
      <c r="AJ3963" s="46">
        <v>3471.7900000000018</v>
      </c>
      <c r="AK3963" s="46">
        <v>7707.3100000000022</v>
      </c>
      <c r="AL3963" s="46">
        <v>4954.380000000001</v>
      </c>
      <c r="AM3963" s="46">
        <v>0</v>
      </c>
    </row>
    <row r="3964" spans="5:39" x14ac:dyDescent="0.2">
      <c r="E3964" s="47">
        <v>396</v>
      </c>
      <c r="F3964" s="47">
        <v>409</v>
      </c>
      <c r="G3964" s="47" t="s">
        <v>254</v>
      </c>
      <c r="H3964" s="47" t="s">
        <v>293</v>
      </c>
      <c r="I3964" s="47" t="s">
        <v>805</v>
      </c>
      <c r="J3964" s="533">
        <v>70000002</v>
      </c>
      <c r="K3964" s="14" t="s">
        <v>64</v>
      </c>
      <c r="L3964" s="14" t="s">
        <v>57</v>
      </c>
      <c r="M3964" s="45">
        <v>3964</v>
      </c>
      <c r="N3964" s="45">
        <v>1</v>
      </c>
      <c r="O3964" s="46">
        <v>0</v>
      </c>
      <c r="Q3964" s="12" t="s">
        <v>405</v>
      </c>
      <c r="T3964" s="59" t="s">
        <v>74</v>
      </c>
      <c r="U3964" s="14">
        <v>0</v>
      </c>
      <c r="V3964" s="59" t="s">
        <v>175</v>
      </c>
      <c r="X3964" s="46">
        <v>0</v>
      </c>
      <c r="Y3964" s="46">
        <v>0</v>
      </c>
      <c r="Z3964" s="46">
        <v>0</v>
      </c>
      <c r="AA3964" s="46">
        <v>0</v>
      </c>
      <c r="AB3964" s="46">
        <v>0</v>
      </c>
      <c r="AC3964" s="46">
        <v>0</v>
      </c>
      <c r="AD3964" s="46">
        <v>0</v>
      </c>
      <c r="AE3964" s="46">
        <v>0</v>
      </c>
      <c r="AF3964" s="46">
        <v>0</v>
      </c>
      <c r="AG3964" s="46">
        <v>1395.64</v>
      </c>
      <c r="AH3964" s="46">
        <v>2791.28</v>
      </c>
      <c r="AI3964" s="46">
        <v>1392.3600000000001</v>
      </c>
      <c r="AJ3964" s="46">
        <v>2788</v>
      </c>
      <c r="AK3964" s="46">
        <v>4183.6400000000003</v>
      </c>
      <c r="AL3964" s="46">
        <v>0</v>
      </c>
      <c r="AM3964" s="46">
        <v>0</v>
      </c>
    </row>
    <row r="3965" spans="5:39" x14ac:dyDescent="0.2">
      <c r="E3965" s="47">
        <v>396</v>
      </c>
      <c r="F3965" s="47">
        <v>409</v>
      </c>
      <c r="G3965" s="47" t="s">
        <v>254</v>
      </c>
      <c r="H3965" s="47" t="s">
        <v>293</v>
      </c>
      <c r="I3965" s="47" t="s">
        <v>805</v>
      </c>
      <c r="J3965" s="533">
        <v>70000002</v>
      </c>
      <c r="K3965" s="14" t="s">
        <v>64</v>
      </c>
      <c r="L3965" s="14" t="s">
        <v>54</v>
      </c>
      <c r="M3965" s="45">
        <v>3965</v>
      </c>
      <c r="N3965" s="45">
        <v>1</v>
      </c>
      <c r="O3965" s="46">
        <v>16133.480000000001</v>
      </c>
      <c r="Q3965" s="12" t="s">
        <v>405</v>
      </c>
      <c r="T3965" s="59" t="s">
        <v>74</v>
      </c>
      <c r="U3965" s="14">
        <v>0</v>
      </c>
      <c r="V3965" s="59" t="s">
        <v>175</v>
      </c>
      <c r="X3965" s="46">
        <v>0</v>
      </c>
      <c r="Y3965" s="46">
        <v>0</v>
      </c>
      <c r="Z3965" s="46">
        <v>0</v>
      </c>
      <c r="AA3965" s="46">
        <v>0</v>
      </c>
      <c r="AB3965" s="46">
        <v>0</v>
      </c>
      <c r="AC3965" s="46">
        <v>0</v>
      </c>
      <c r="AD3965" s="46">
        <v>0</v>
      </c>
      <c r="AE3965" s="46">
        <v>0</v>
      </c>
      <c r="AF3965" s="46">
        <v>0</v>
      </c>
      <c r="AG3965" s="46">
        <v>0</v>
      </c>
      <c r="AH3965" s="46">
        <v>0</v>
      </c>
      <c r="AI3965" s="46">
        <v>7279.54</v>
      </c>
      <c r="AJ3965" s="46">
        <v>10683.79</v>
      </c>
      <c r="AK3965" s="46">
        <v>16995.46</v>
      </c>
      <c r="AL3965" s="46">
        <v>16133.480000000001</v>
      </c>
      <c r="AM3965" s="46">
        <v>9680.0880000000016</v>
      </c>
    </row>
    <row r="3966" spans="5:39" x14ac:dyDescent="0.2">
      <c r="E3966" s="47">
        <v>396</v>
      </c>
      <c r="F3966" s="47">
        <v>409</v>
      </c>
      <c r="G3966" s="47" t="s">
        <v>254</v>
      </c>
      <c r="H3966" s="47" t="s">
        <v>293</v>
      </c>
      <c r="I3966" s="47" t="s">
        <v>805</v>
      </c>
      <c r="J3966" s="533">
        <v>70000002</v>
      </c>
      <c r="K3966" s="14" t="s">
        <v>64</v>
      </c>
      <c r="L3966" s="14" t="s">
        <v>58</v>
      </c>
      <c r="M3966" s="45">
        <v>3966</v>
      </c>
      <c r="N3966" s="45">
        <v>1</v>
      </c>
      <c r="O3966" s="46">
        <v>0</v>
      </c>
      <c r="Q3966" s="12" t="s">
        <v>405</v>
      </c>
      <c r="T3966" s="59" t="s">
        <v>74</v>
      </c>
      <c r="U3966" s="14">
        <v>0</v>
      </c>
      <c r="V3966" s="59" t="s">
        <v>175</v>
      </c>
      <c r="X3966" s="46">
        <v>0</v>
      </c>
      <c r="Y3966" s="46">
        <v>0</v>
      </c>
      <c r="Z3966" s="46">
        <v>0</v>
      </c>
      <c r="AA3966" s="46">
        <v>0</v>
      </c>
      <c r="AB3966" s="46">
        <v>0</v>
      </c>
      <c r="AC3966" s="46">
        <v>0</v>
      </c>
      <c r="AD3966" s="46">
        <v>0</v>
      </c>
      <c r="AE3966" s="46">
        <v>0</v>
      </c>
      <c r="AF3966" s="46">
        <v>0</v>
      </c>
      <c r="AG3966" s="46">
        <v>0</v>
      </c>
      <c r="AH3966" s="46">
        <v>0</v>
      </c>
      <c r="AI3966" s="46">
        <v>0</v>
      </c>
      <c r="AJ3966" s="46">
        <v>0</v>
      </c>
      <c r="AK3966" s="46">
        <v>0</v>
      </c>
      <c r="AL3966" s="46">
        <v>0</v>
      </c>
      <c r="AM3966" s="46">
        <v>0</v>
      </c>
    </row>
    <row r="3967" spans="5:39" x14ac:dyDescent="0.2">
      <c r="E3967" s="47">
        <v>396</v>
      </c>
      <c r="F3967" s="47">
        <v>409</v>
      </c>
      <c r="G3967" s="47" t="s">
        <v>254</v>
      </c>
      <c r="H3967" s="47" t="s">
        <v>293</v>
      </c>
      <c r="I3967" s="47" t="s">
        <v>805</v>
      </c>
      <c r="J3967" s="533">
        <v>70000002</v>
      </c>
      <c r="K3967" s="14" t="s">
        <v>67</v>
      </c>
      <c r="L3967" s="14" t="s">
        <v>67</v>
      </c>
      <c r="M3967" s="45">
        <v>3967</v>
      </c>
      <c r="N3967" s="45">
        <v>1</v>
      </c>
      <c r="O3967" s="53">
        <v>26.072508225137426</v>
      </c>
      <c r="P3967" s="54">
        <v>16.072508225137426</v>
      </c>
      <c r="Q3967" s="55" t="s">
        <v>405</v>
      </c>
      <c r="R3967" s="56">
        <v>3.3462647313817322</v>
      </c>
      <c r="S3967" s="57" t="s">
        <v>370</v>
      </c>
      <c r="T3967" s="60" t="s">
        <v>74</v>
      </c>
      <c r="U3967" s="14">
        <v>0</v>
      </c>
      <c r="V3967" s="60" t="s">
        <v>175</v>
      </c>
      <c r="Y3967" s="46">
        <v>26.072508225137426</v>
      </c>
      <c r="Z3967" s="46">
        <v>26.072508225137426</v>
      </c>
      <c r="AA3967" s="46">
        <v>26.072508225137426</v>
      </c>
      <c r="AB3967" s="46">
        <v>26.072508225137426</v>
      </c>
      <c r="AC3967" s="46">
        <v>26.072508225137426</v>
      </c>
      <c r="AD3967" s="46">
        <v>26.072508225137426</v>
      </c>
      <c r="AE3967" s="46">
        <v>26.072508225137426</v>
      </c>
      <c r="AF3967" s="46">
        <v>26.072508225137426</v>
      </c>
      <c r="AG3967" s="46">
        <v>26.072508225137426</v>
      </c>
      <c r="AH3967" s="46">
        <v>26.072508225137426</v>
      </c>
      <c r="AI3967" s="46">
        <v>26.072508225137426</v>
      </c>
      <c r="AJ3967" s="46">
        <v>26.072508225137426</v>
      </c>
      <c r="AK3967" s="46">
        <v>26.072508225137426</v>
      </c>
      <c r="AL3967" s="46">
        <v>26.072508225137426</v>
      </c>
      <c r="AM3967" s="46">
        <v>26.072508225137426</v>
      </c>
    </row>
    <row r="3968" spans="5:39" x14ac:dyDescent="0.2">
      <c r="E3968" s="14">
        <v>397</v>
      </c>
      <c r="F3968" s="14">
        <v>410</v>
      </c>
      <c r="G3968" s="14" t="s">
        <v>254</v>
      </c>
      <c r="H3968" s="14" t="s">
        <v>294</v>
      </c>
      <c r="I3968" s="14" t="s">
        <v>806</v>
      </c>
      <c r="J3968" s="531">
        <v>70000003</v>
      </c>
      <c r="K3968" s="14" t="s">
        <v>59</v>
      </c>
      <c r="L3968" s="14" t="s">
        <v>57</v>
      </c>
      <c r="M3968" s="45">
        <v>3968</v>
      </c>
      <c r="N3968" s="45">
        <v>1</v>
      </c>
      <c r="O3968" s="46">
        <v>1507.97</v>
      </c>
      <c r="Q3968" s="12" t="s">
        <v>369</v>
      </c>
      <c r="T3968" s="59" t="s">
        <v>78</v>
      </c>
      <c r="U3968" s="14">
        <v>0</v>
      </c>
      <c r="V3968" s="59" t="s">
        <v>174</v>
      </c>
      <c r="Y3968" s="46">
        <v>0</v>
      </c>
      <c r="Z3968" s="46">
        <v>0</v>
      </c>
      <c r="AA3968" s="46">
        <v>0</v>
      </c>
      <c r="AB3968" s="46">
        <v>0</v>
      </c>
      <c r="AC3968" s="46">
        <v>0</v>
      </c>
      <c r="AD3968" s="46">
        <v>0</v>
      </c>
      <c r="AE3968" s="46">
        <v>0</v>
      </c>
      <c r="AF3968" s="46">
        <v>0</v>
      </c>
      <c r="AG3968" s="46">
        <v>1507.97</v>
      </c>
      <c r="AH3968" s="46">
        <v>1507.97</v>
      </c>
      <c r="AI3968" s="46">
        <v>1507.97</v>
      </c>
      <c r="AJ3968" s="46">
        <v>1507.97</v>
      </c>
      <c r="AK3968" s="46">
        <v>1507.97</v>
      </c>
      <c r="AL3968" s="46">
        <v>1507.97</v>
      </c>
      <c r="AM3968" s="46">
        <v>0</v>
      </c>
    </row>
    <row r="3969" spans="5:39" x14ac:dyDescent="0.2">
      <c r="E3969" s="47">
        <v>397</v>
      </c>
      <c r="F3969" s="47">
        <v>410</v>
      </c>
      <c r="G3969" s="47" t="s">
        <v>254</v>
      </c>
      <c r="H3969" s="47" t="s">
        <v>294</v>
      </c>
      <c r="I3969" s="47" t="s">
        <v>806</v>
      </c>
      <c r="J3969" s="533">
        <v>70000003</v>
      </c>
      <c r="K3969" s="14" t="s">
        <v>59</v>
      </c>
      <c r="L3969" s="14" t="s">
        <v>54</v>
      </c>
      <c r="M3969" s="45">
        <v>3969</v>
      </c>
      <c r="N3969" s="45">
        <v>1</v>
      </c>
      <c r="O3969" s="46">
        <v>3348.0599999999995</v>
      </c>
      <c r="Q3969" s="12" t="s">
        <v>369</v>
      </c>
      <c r="T3969" s="59" t="s">
        <v>78</v>
      </c>
      <c r="U3969" s="14">
        <v>0</v>
      </c>
      <c r="V3969" s="59" t="s">
        <v>174</v>
      </c>
      <c r="Y3969" s="46">
        <v>0</v>
      </c>
      <c r="Z3969" s="46">
        <v>0</v>
      </c>
      <c r="AA3969" s="46">
        <v>0</v>
      </c>
      <c r="AB3969" s="46">
        <v>0</v>
      </c>
      <c r="AC3969" s="46">
        <v>0</v>
      </c>
      <c r="AD3969" s="46">
        <v>0</v>
      </c>
      <c r="AE3969" s="46">
        <v>0</v>
      </c>
      <c r="AF3969" s="46">
        <v>0</v>
      </c>
      <c r="AG3969" s="46">
        <v>0</v>
      </c>
      <c r="AH3969" s="46">
        <v>0</v>
      </c>
      <c r="AI3969" s="46">
        <v>4637.4800000000005</v>
      </c>
      <c r="AJ3969" s="46">
        <v>2165.9</v>
      </c>
      <c r="AK3969" s="46">
        <v>4600.42</v>
      </c>
      <c r="AL3969" s="46">
        <v>3348.0599999999995</v>
      </c>
      <c r="AM3969" s="46">
        <v>0</v>
      </c>
    </row>
    <row r="3970" spans="5:39" x14ac:dyDescent="0.2">
      <c r="E3970" s="47">
        <v>397</v>
      </c>
      <c r="F3970" s="47">
        <v>410</v>
      </c>
      <c r="G3970" s="47" t="s">
        <v>254</v>
      </c>
      <c r="H3970" s="47" t="s">
        <v>294</v>
      </c>
      <c r="I3970" s="47" t="s">
        <v>806</v>
      </c>
      <c r="J3970" s="533">
        <v>70000003</v>
      </c>
      <c r="K3970" s="14" t="s">
        <v>59</v>
      </c>
      <c r="L3970" s="14" t="s">
        <v>58</v>
      </c>
      <c r="M3970" s="45">
        <v>3970</v>
      </c>
      <c r="N3970" s="45">
        <v>1</v>
      </c>
      <c r="O3970" s="46">
        <v>0</v>
      </c>
      <c r="Q3970" s="12" t="s">
        <v>369</v>
      </c>
      <c r="T3970" s="59" t="s">
        <v>78</v>
      </c>
      <c r="U3970" s="14">
        <v>0</v>
      </c>
      <c r="V3970" s="59" t="s">
        <v>174</v>
      </c>
      <c r="Y3970" s="46">
        <v>0</v>
      </c>
      <c r="Z3970" s="46">
        <v>0</v>
      </c>
      <c r="AA3970" s="46">
        <v>0</v>
      </c>
      <c r="AB3970" s="46">
        <v>0</v>
      </c>
      <c r="AC3970" s="46">
        <v>0</v>
      </c>
      <c r="AD3970" s="46">
        <v>0</v>
      </c>
      <c r="AE3970" s="46">
        <v>0</v>
      </c>
      <c r="AF3970" s="46">
        <v>0</v>
      </c>
      <c r="AG3970" s="46">
        <v>0</v>
      </c>
      <c r="AH3970" s="46">
        <v>0</v>
      </c>
      <c r="AI3970" s="46">
        <v>0</v>
      </c>
      <c r="AJ3970" s="46">
        <v>0</v>
      </c>
      <c r="AK3970" s="46">
        <v>0</v>
      </c>
      <c r="AL3970" s="46">
        <v>0</v>
      </c>
      <c r="AM3970" s="46">
        <v>0</v>
      </c>
    </row>
    <row r="3971" spans="5:39" x14ac:dyDescent="0.2">
      <c r="E3971" s="47">
        <v>397</v>
      </c>
      <c r="F3971" s="47">
        <v>410</v>
      </c>
      <c r="G3971" s="47" t="s">
        <v>254</v>
      </c>
      <c r="H3971" s="47" t="s">
        <v>294</v>
      </c>
      <c r="I3971" s="47" t="s">
        <v>806</v>
      </c>
      <c r="J3971" s="533">
        <v>70000003</v>
      </c>
      <c r="K3971" s="14" t="s">
        <v>59</v>
      </c>
      <c r="L3971" s="14" t="s">
        <v>31</v>
      </c>
      <c r="M3971" s="45">
        <v>3971</v>
      </c>
      <c r="N3971" s="45">
        <v>1</v>
      </c>
      <c r="O3971" s="48">
        <v>4856.03</v>
      </c>
      <c r="Q3971" s="12" t="s">
        <v>369</v>
      </c>
      <c r="R3971" s="46">
        <v>3966.6133333333332</v>
      </c>
      <c r="T3971" s="59" t="s">
        <v>78</v>
      </c>
      <c r="U3971" s="14">
        <v>23</v>
      </c>
      <c r="V3971" s="59" t="s">
        <v>174</v>
      </c>
      <c r="X3971" s="46">
        <v>0</v>
      </c>
      <c r="Y3971" s="46">
        <v>0</v>
      </c>
      <c r="Z3971" s="46">
        <v>0</v>
      </c>
      <c r="AA3971" s="46">
        <v>0</v>
      </c>
      <c r="AB3971" s="46">
        <v>0</v>
      </c>
      <c r="AC3971" s="46">
        <v>0</v>
      </c>
      <c r="AD3971" s="46">
        <v>0</v>
      </c>
      <c r="AE3971" s="46">
        <v>0</v>
      </c>
      <c r="AF3971" s="46">
        <v>0</v>
      </c>
      <c r="AG3971" s="46">
        <v>1507.97</v>
      </c>
      <c r="AH3971" s="46">
        <v>1507.97</v>
      </c>
      <c r="AI3971" s="46">
        <v>6145.4500000000007</v>
      </c>
      <c r="AJ3971" s="46">
        <v>3673.87</v>
      </c>
      <c r="AK3971" s="46">
        <v>6108.39</v>
      </c>
      <c r="AL3971" s="46">
        <v>4856.03</v>
      </c>
      <c r="AM3971" s="46">
        <v>0</v>
      </c>
    </row>
    <row r="3972" spans="5:39" x14ac:dyDescent="0.2">
      <c r="E3972" s="47">
        <v>397</v>
      </c>
      <c r="F3972" s="47">
        <v>410</v>
      </c>
      <c r="G3972" s="47" t="s">
        <v>254</v>
      </c>
      <c r="H3972" s="47" t="s">
        <v>294</v>
      </c>
      <c r="I3972" s="47" t="s">
        <v>806</v>
      </c>
      <c r="J3972" s="533">
        <v>70000003</v>
      </c>
      <c r="K3972" s="14" t="s">
        <v>37</v>
      </c>
      <c r="L3972" s="14" t="s">
        <v>31</v>
      </c>
      <c r="M3972" s="45">
        <v>3972</v>
      </c>
      <c r="N3972" s="45">
        <v>1</v>
      </c>
      <c r="O3972" s="48">
        <v>0</v>
      </c>
      <c r="P3972" s="48"/>
      <c r="Q3972" s="12" t="s">
        <v>369</v>
      </c>
      <c r="R3972" s="46">
        <v>0</v>
      </c>
      <c r="T3972" s="59" t="s">
        <v>78</v>
      </c>
      <c r="U3972" s="14">
        <v>0</v>
      </c>
      <c r="V3972" s="59" t="s">
        <v>174</v>
      </c>
      <c r="Y3972" s="46">
        <v>0</v>
      </c>
      <c r="Z3972" s="46">
        <v>0</v>
      </c>
      <c r="AA3972" s="46">
        <v>0</v>
      </c>
      <c r="AB3972" s="46">
        <v>0</v>
      </c>
      <c r="AC3972" s="46">
        <v>0</v>
      </c>
      <c r="AD3972" s="46">
        <v>0</v>
      </c>
      <c r="AE3972" s="46">
        <v>0</v>
      </c>
      <c r="AF3972" s="46">
        <v>0</v>
      </c>
      <c r="AG3972" s="46">
        <v>0</v>
      </c>
      <c r="AH3972" s="46">
        <v>0</v>
      </c>
      <c r="AI3972" s="46">
        <v>0</v>
      </c>
      <c r="AJ3972" s="46">
        <v>0</v>
      </c>
      <c r="AK3972" s="46">
        <v>0</v>
      </c>
      <c r="AL3972" s="46">
        <v>0</v>
      </c>
      <c r="AM3972" s="46">
        <v>14279.807999999999</v>
      </c>
    </row>
    <row r="3973" spans="5:39" x14ac:dyDescent="0.2">
      <c r="E3973" s="47">
        <v>397</v>
      </c>
      <c r="F3973" s="47">
        <v>410</v>
      </c>
      <c r="G3973" s="47" t="s">
        <v>254</v>
      </c>
      <c r="H3973" s="47" t="s">
        <v>294</v>
      </c>
      <c r="I3973" s="47" t="s">
        <v>806</v>
      </c>
      <c r="J3973" s="533">
        <v>70000003</v>
      </c>
      <c r="K3973" s="14" t="s">
        <v>65</v>
      </c>
      <c r="L3973" s="14" t="s">
        <v>31</v>
      </c>
      <c r="M3973" s="45">
        <v>3973</v>
      </c>
      <c r="N3973" s="45">
        <v>1</v>
      </c>
      <c r="O3973" s="52">
        <v>23799.68</v>
      </c>
      <c r="P3973" s="48">
        <v>14279.807999999999</v>
      </c>
      <c r="Q3973" s="12" t="s">
        <v>369</v>
      </c>
      <c r="R3973" s="46">
        <v>3966.6133333333332</v>
      </c>
      <c r="T3973" s="59" t="s">
        <v>78</v>
      </c>
      <c r="U3973" s="14">
        <v>0</v>
      </c>
      <c r="V3973" s="59" t="s">
        <v>174</v>
      </c>
      <c r="X3973" s="46">
        <v>0</v>
      </c>
      <c r="Y3973" s="46">
        <v>0</v>
      </c>
      <c r="Z3973" s="46">
        <v>0</v>
      </c>
      <c r="AA3973" s="46">
        <v>0</v>
      </c>
      <c r="AB3973" s="46">
        <v>0</v>
      </c>
      <c r="AC3973" s="46">
        <v>0</v>
      </c>
      <c r="AD3973" s="46">
        <v>0</v>
      </c>
      <c r="AE3973" s="46">
        <v>0</v>
      </c>
      <c r="AF3973" s="46">
        <v>0</v>
      </c>
      <c r="AG3973" s="46">
        <v>1507.97</v>
      </c>
      <c r="AH3973" s="46">
        <v>1507.97</v>
      </c>
      <c r="AI3973" s="46">
        <v>6145.4500000000007</v>
      </c>
      <c r="AJ3973" s="46">
        <v>3673.87</v>
      </c>
      <c r="AK3973" s="46">
        <v>6108.39</v>
      </c>
      <c r="AL3973" s="46">
        <v>4856.03</v>
      </c>
      <c r="AM3973" s="46">
        <v>0</v>
      </c>
    </row>
    <row r="3974" spans="5:39" x14ac:dyDescent="0.2">
      <c r="E3974" s="47">
        <v>397</v>
      </c>
      <c r="F3974" s="47">
        <v>410</v>
      </c>
      <c r="G3974" s="47" t="s">
        <v>254</v>
      </c>
      <c r="H3974" s="47" t="s">
        <v>294</v>
      </c>
      <c r="I3974" s="47" t="s">
        <v>806</v>
      </c>
      <c r="J3974" s="533">
        <v>70000003</v>
      </c>
      <c r="K3974" s="14" t="s">
        <v>64</v>
      </c>
      <c r="L3974" s="14" t="s">
        <v>57</v>
      </c>
      <c r="M3974" s="45">
        <v>3974</v>
      </c>
      <c r="N3974" s="45">
        <v>1</v>
      </c>
      <c r="O3974" s="46">
        <v>9047.82</v>
      </c>
      <c r="Q3974" s="12" t="s">
        <v>369</v>
      </c>
      <c r="T3974" s="59" t="s">
        <v>78</v>
      </c>
      <c r="U3974" s="14">
        <v>0</v>
      </c>
      <c r="V3974" s="59" t="s">
        <v>174</v>
      </c>
      <c r="X3974" s="46">
        <v>0</v>
      </c>
      <c r="Y3974" s="46">
        <v>0</v>
      </c>
      <c r="Z3974" s="46">
        <v>0</v>
      </c>
      <c r="AA3974" s="46">
        <v>0</v>
      </c>
      <c r="AB3974" s="46">
        <v>0</v>
      </c>
      <c r="AC3974" s="46">
        <v>0</v>
      </c>
      <c r="AD3974" s="46">
        <v>0</v>
      </c>
      <c r="AE3974" s="46">
        <v>0</v>
      </c>
      <c r="AF3974" s="46">
        <v>0</v>
      </c>
      <c r="AG3974" s="46">
        <v>1507.97</v>
      </c>
      <c r="AH3974" s="46">
        <v>3015.94</v>
      </c>
      <c r="AI3974" s="46">
        <v>4523.91</v>
      </c>
      <c r="AJ3974" s="46">
        <v>6031.88</v>
      </c>
      <c r="AK3974" s="46">
        <v>7539.85</v>
      </c>
      <c r="AL3974" s="46">
        <v>9047.82</v>
      </c>
      <c r="AM3974" s="46">
        <v>0</v>
      </c>
    </row>
    <row r="3975" spans="5:39" x14ac:dyDescent="0.2">
      <c r="E3975" s="47">
        <v>397</v>
      </c>
      <c r="F3975" s="47">
        <v>410</v>
      </c>
      <c r="G3975" s="47" t="s">
        <v>254</v>
      </c>
      <c r="H3975" s="47" t="s">
        <v>294</v>
      </c>
      <c r="I3975" s="47" t="s">
        <v>806</v>
      </c>
      <c r="J3975" s="533">
        <v>70000003</v>
      </c>
      <c r="K3975" s="14" t="s">
        <v>64</v>
      </c>
      <c r="L3975" s="14" t="s">
        <v>54</v>
      </c>
      <c r="M3975" s="45">
        <v>3975</v>
      </c>
      <c r="N3975" s="45">
        <v>1</v>
      </c>
      <c r="O3975" s="46">
        <v>14751.86</v>
      </c>
      <c r="Q3975" s="12" t="s">
        <v>369</v>
      </c>
      <c r="T3975" s="59" t="s">
        <v>78</v>
      </c>
      <c r="U3975" s="14">
        <v>0</v>
      </c>
      <c r="V3975" s="59" t="s">
        <v>174</v>
      </c>
      <c r="X3975" s="46">
        <v>0</v>
      </c>
      <c r="Y3975" s="46">
        <v>0</v>
      </c>
      <c r="Z3975" s="46">
        <v>0</v>
      </c>
      <c r="AA3975" s="46">
        <v>0</v>
      </c>
      <c r="AB3975" s="46">
        <v>0</v>
      </c>
      <c r="AC3975" s="46">
        <v>0</v>
      </c>
      <c r="AD3975" s="46">
        <v>0</v>
      </c>
      <c r="AE3975" s="46">
        <v>0</v>
      </c>
      <c r="AF3975" s="46">
        <v>0</v>
      </c>
      <c r="AG3975" s="46">
        <v>0</v>
      </c>
      <c r="AH3975" s="46">
        <v>0</v>
      </c>
      <c r="AI3975" s="46">
        <v>4637.4800000000005</v>
      </c>
      <c r="AJ3975" s="46">
        <v>6803.380000000001</v>
      </c>
      <c r="AK3975" s="46">
        <v>11403.800000000001</v>
      </c>
      <c r="AL3975" s="46">
        <v>14751.86</v>
      </c>
      <c r="AM3975" s="46">
        <v>9519.8720000000012</v>
      </c>
    </row>
    <row r="3976" spans="5:39" x14ac:dyDescent="0.2">
      <c r="E3976" s="47">
        <v>397</v>
      </c>
      <c r="F3976" s="47">
        <v>410</v>
      </c>
      <c r="G3976" s="47" t="s">
        <v>254</v>
      </c>
      <c r="H3976" s="47" t="s">
        <v>294</v>
      </c>
      <c r="I3976" s="47" t="s">
        <v>806</v>
      </c>
      <c r="J3976" s="533">
        <v>70000003</v>
      </c>
      <c r="K3976" s="14" t="s">
        <v>64</v>
      </c>
      <c r="L3976" s="14" t="s">
        <v>58</v>
      </c>
      <c r="M3976" s="45">
        <v>3976</v>
      </c>
      <c r="N3976" s="45">
        <v>1</v>
      </c>
      <c r="O3976" s="46">
        <v>0</v>
      </c>
      <c r="Q3976" s="12" t="s">
        <v>369</v>
      </c>
      <c r="T3976" s="59" t="s">
        <v>78</v>
      </c>
      <c r="U3976" s="14">
        <v>0</v>
      </c>
      <c r="V3976" s="59" t="s">
        <v>174</v>
      </c>
      <c r="X3976" s="46">
        <v>0</v>
      </c>
      <c r="Y3976" s="46">
        <v>0</v>
      </c>
      <c r="Z3976" s="46">
        <v>0</v>
      </c>
      <c r="AA3976" s="46">
        <v>0</v>
      </c>
      <c r="AB3976" s="46">
        <v>0</v>
      </c>
      <c r="AC3976" s="46">
        <v>0</v>
      </c>
      <c r="AD3976" s="46">
        <v>0</v>
      </c>
      <c r="AE3976" s="46">
        <v>0</v>
      </c>
      <c r="AF3976" s="46">
        <v>0</v>
      </c>
      <c r="AG3976" s="46">
        <v>0</v>
      </c>
      <c r="AH3976" s="46">
        <v>0</v>
      </c>
      <c r="AI3976" s="46">
        <v>0</v>
      </c>
      <c r="AJ3976" s="46">
        <v>0</v>
      </c>
      <c r="AK3976" s="46">
        <v>0</v>
      </c>
      <c r="AL3976" s="46">
        <v>0</v>
      </c>
      <c r="AM3976" s="46">
        <v>0</v>
      </c>
    </row>
    <row r="3977" spans="5:39" x14ac:dyDescent="0.2">
      <c r="E3977" s="47">
        <v>397</v>
      </c>
      <c r="F3977" s="47">
        <v>410</v>
      </c>
      <c r="G3977" s="47" t="s">
        <v>254</v>
      </c>
      <c r="H3977" s="47" t="s">
        <v>294</v>
      </c>
      <c r="I3977" s="47" t="s">
        <v>806</v>
      </c>
      <c r="J3977" s="533">
        <v>70000003</v>
      </c>
      <c r="K3977" s="14" t="s">
        <v>67</v>
      </c>
      <c r="L3977" s="14" t="s">
        <v>67</v>
      </c>
      <c r="M3977" s="45">
        <v>3977</v>
      </c>
      <c r="N3977" s="45">
        <v>1</v>
      </c>
      <c r="O3977" s="53">
        <v>56.704275855809101</v>
      </c>
      <c r="P3977" s="54">
        <v>46.704275855809101</v>
      </c>
      <c r="Q3977" s="55" t="s">
        <v>369</v>
      </c>
      <c r="R3977" s="56">
        <v>6</v>
      </c>
      <c r="S3977" s="57" t="s">
        <v>370</v>
      </c>
      <c r="T3977" s="60" t="s">
        <v>78</v>
      </c>
      <c r="U3977" s="14">
        <v>0</v>
      </c>
      <c r="V3977" s="60" t="s">
        <v>174</v>
      </c>
      <c r="Y3977" s="46">
        <v>56.704275855809101</v>
      </c>
      <c r="Z3977" s="46">
        <v>56.704275855809101</v>
      </c>
      <c r="AA3977" s="46">
        <v>56.704275855809101</v>
      </c>
      <c r="AB3977" s="46">
        <v>56.704275855809101</v>
      </c>
      <c r="AC3977" s="46">
        <v>56.704275855809101</v>
      </c>
      <c r="AD3977" s="46">
        <v>56.704275855809101</v>
      </c>
      <c r="AE3977" s="46">
        <v>56.704275855809101</v>
      </c>
      <c r="AF3977" s="46">
        <v>56.704275855809101</v>
      </c>
      <c r="AG3977" s="46">
        <v>56.704275855809101</v>
      </c>
      <c r="AH3977" s="46">
        <v>56.704275855809101</v>
      </c>
      <c r="AI3977" s="46">
        <v>56.704275855809101</v>
      </c>
      <c r="AJ3977" s="46">
        <v>56.704275855809101</v>
      </c>
      <c r="AK3977" s="46">
        <v>56.704275855809101</v>
      </c>
      <c r="AL3977" s="46">
        <v>56.704275855809101</v>
      </c>
      <c r="AM3977" s="46">
        <v>56.704275855809101</v>
      </c>
    </row>
    <row r="3978" spans="5:39" x14ac:dyDescent="0.2">
      <c r="E3978" s="14">
        <v>398</v>
      </c>
      <c r="F3978" s="14">
        <v>411</v>
      </c>
      <c r="G3978" s="14" t="s">
        <v>254</v>
      </c>
      <c r="H3978" s="14" t="s">
        <v>295</v>
      </c>
      <c r="I3978" s="14" t="s">
        <v>807</v>
      </c>
      <c r="J3978" s="531">
        <v>70000004</v>
      </c>
      <c r="K3978" s="14" t="s">
        <v>59</v>
      </c>
      <c r="L3978" s="14" t="s">
        <v>57</v>
      </c>
      <c r="M3978" s="45">
        <v>3978</v>
      </c>
      <c r="N3978" s="45">
        <v>1</v>
      </c>
      <c r="O3978" s="46">
        <v>1514.78</v>
      </c>
      <c r="Q3978" s="12" t="s">
        <v>376</v>
      </c>
      <c r="T3978" s="59" t="s">
        <v>73</v>
      </c>
      <c r="U3978" s="14">
        <v>48</v>
      </c>
      <c r="V3978" s="59" t="s">
        <v>174</v>
      </c>
      <c r="Y3978" s="46">
        <v>0</v>
      </c>
      <c r="Z3978" s="46">
        <v>0</v>
      </c>
      <c r="AA3978" s="46">
        <v>0</v>
      </c>
      <c r="AB3978" s="46">
        <v>0</v>
      </c>
      <c r="AC3978" s="46">
        <v>0</v>
      </c>
      <c r="AD3978" s="46">
        <v>0</v>
      </c>
      <c r="AE3978" s="46">
        <v>0</v>
      </c>
      <c r="AF3978" s="46">
        <v>0</v>
      </c>
      <c r="AG3978" s="46">
        <v>1514.78</v>
      </c>
      <c r="AH3978" s="46">
        <v>1514.78</v>
      </c>
      <c r="AI3978" s="46">
        <v>1514.78</v>
      </c>
      <c r="AJ3978" s="46">
        <v>1514.78</v>
      </c>
      <c r="AK3978" s="46">
        <v>1514.78</v>
      </c>
      <c r="AL3978" s="46">
        <v>1514.78</v>
      </c>
      <c r="AM3978" s="46">
        <v>0</v>
      </c>
    </row>
    <row r="3979" spans="5:39" x14ac:dyDescent="0.2">
      <c r="E3979" s="47">
        <v>398</v>
      </c>
      <c r="F3979" s="47">
        <v>411</v>
      </c>
      <c r="G3979" s="47" t="s">
        <v>254</v>
      </c>
      <c r="H3979" s="47" t="s">
        <v>295</v>
      </c>
      <c r="I3979" s="47" t="s">
        <v>807</v>
      </c>
      <c r="J3979" s="533">
        <v>70000004</v>
      </c>
      <c r="K3979" s="14" t="s">
        <v>59</v>
      </c>
      <c r="L3979" s="14" t="s">
        <v>54</v>
      </c>
      <c r="M3979" s="45">
        <v>3979</v>
      </c>
      <c r="N3979" s="45">
        <v>1</v>
      </c>
      <c r="O3979" s="46">
        <v>4359.83</v>
      </c>
      <c r="Q3979" s="12" t="s">
        <v>376</v>
      </c>
      <c r="T3979" s="59" t="s">
        <v>73</v>
      </c>
      <c r="U3979" s="14">
        <v>0</v>
      </c>
      <c r="V3979" s="59" t="s">
        <v>174</v>
      </c>
      <c r="Y3979" s="46">
        <v>0</v>
      </c>
      <c r="Z3979" s="46">
        <v>0</v>
      </c>
      <c r="AA3979" s="46">
        <v>0</v>
      </c>
      <c r="AB3979" s="46">
        <v>0</v>
      </c>
      <c r="AC3979" s="46">
        <v>0</v>
      </c>
      <c r="AD3979" s="46">
        <v>0</v>
      </c>
      <c r="AE3979" s="46">
        <v>0</v>
      </c>
      <c r="AF3979" s="46">
        <v>0</v>
      </c>
      <c r="AG3979" s="46">
        <v>0</v>
      </c>
      <c r="AH3979" s="46">
        <v>0</v>
      </c>
      <c r="AI3979" s="46">
        <v>4645.45</v>
      </c>
      <c r="AJ3979" s="46">
        <v>2101.11</v>
      </c>
      <c r="AK3979" s="46">
        <v>5330.33</v>
      </c>
      <c r="AL3979" s="46">
        <v>4359.83</v>
      </c>
      <c r="AM3979" s="46">
        <v>0</v>
      </c>
    </row>
    <row r="3980" spans="5:39" x14ac:dyDescent="0.2">
      <c r="E3980" s="47">
        <v>398</v>
      </c>
      <c r="F3980" s="47">
        <v>411</v>
      </c>
      <c r="G3980" s="47" t="s">
        <v>254</v>
      </c>
      <c r="H3980" s="47" t="s">
        <v>295</v>
      </c>
      <c r="I3980" s="47" t="s">
        <v>807</v>
      </c>
      <c r="J3980" s="533">
        <v>70000004</v>
      </c>
      <c r="K3980" s="14" t="s">
        <v>59</v>
      </c>
      <c r="L3980" s="14" t="s">
        <v>58</v>
      </c>
      <c r="M3980" s="45">
        <v>3980</v>
      </c>
      <c r="N3980" s="45">
        <v>1</v>
      </c>
      <c r="O3980" s="46">
        <v>0</v>
      </c>
      <c r="Q3980" s="12" t="s">
        <v>376</v>
      </c>
      <c r="T3980" s="59" t="s">
        <v>73</v>
      </c>
      <c r="U3980" s="14">
        <v>0</v>
      </c>
      <c r="V3980" s="59" t="s">
        <v>174</v>
      </c>
      <c r="Y3980" s="46">
        <v>0</v>
      </c>
      <c r="Z3980" s="46">
        <v>0</v>
      </c>
      <c r="AA3980" s="46">
        <v>0</v>
      </c>
      <c r="AB3980" s="46">
        <v>0</v>
      </c>
      <c r="AC3980" s="46">
        <v>0</v>
      </c>
      <c r="AD3980" s="46">
        <v>0</v>
      </c>
      <c r="AE3980" s="46">
        <v>0</v>
      </c>
      <c r="AF3980" s="46">
        <v>0</v>
      </c>
      <c r="AG3980" s="46">
        <v>0</v>
      </c>
      <c r="AH3980" s="46">
        <v>0</v>
      </c>
      <c r="AI3980" s="46">
        <v>0</v>
      </c>
      <c r="AJ3980" s="46">
        <v>0</v>
      </c>
      <c r="AK3980" s="46">
        <v>0</v>
      </c>
      <c r="AL3980" s="46">
        <v>0</v>
      </c>
      <c r="AM3980" s="46">
        <v>0</v>
      </c>
    </row>
    <row r="3981" spans="5:39" x14ac:dyDescent="0.2">
      <c r="E3981" s="47">
        <v>398</v>
      </c>
      <c r="F3981" s="47">
        <v>411</v>
      </c>
      <c r="G3981" s="47" t="s">
        <v>254</v>
      </c>
      <c r="H3981" s="47" t="s">
        <v>295</v>
      </c>
      <c r="I3981" s="47" t="s">
        <v>807</v>
      </c>
      <c r="J3981" s="533">
        <v>70000004</v>
      </c>
      <c r="K3981" s="14" t="s">
        <v>59</v>
      </c>
      <c r="L3981" s="14" t="s">
        <v>31</v>
      </c>
      <c r="M3981" s="45">
        <v>3981</v>
      </c>
      <c r="N3981" s="45">
        <v>1</v>
      </c>
      <c r="O3981" s="48">
        <v>5874.61</v>
      </c>
      <c r="Q3981" s="12" t="s">
        <v>376</v>
      </c>
      <c r="R3981" s="46">
        <v>4254.2333333333336</v>
      </c>
      <c r="T3981" s="59" t="s">
        <v>73</v>
      </c>
      <c r="U3981" s="14">
        <v>0</v>
      </c>
      <c r="V3981" s="59" t="s">
        <v>174</v>
      </c>
      <c r="X3981" s="46">
        <v>0</v>
      </c>
      <c r="Y3981" s="46">
        <v>0</v>
      </c>
      <c r="Z3981" s="46">
        <v>0</v>
      </c>
      <c r="AA3981" s="46">
        <v>0</v>
      </c>
      <c r="AB3981" s="46">
        <v>0</v>
      </c>
      <c r="AC3981" s="46">
        <v>0</v>
      </c>
      <c r="AD3981" s="46">
        <v>0</v>
      </c>
      <c r="AE3981" s="46">
        <v>0</v>
      </c>
      <c r="AF3981" s="46">
        <v>0</v>
      </c>
      <c r="AG3981" s="46">
        <v>1514.78</v>
      </c>
      <c r="AH3981" s="46">
        <v>1514.78</v>
      </c>
      <c r="AI3981" s="46">
        <v>6160.23</v>
      </c>
      <c r="AJ3981" s="46">
        <v>3615.8900000000003</v>
      </c>
      <c r="AK3981" s="46">
        <v>6845.11</v>
      </c>
      <c r="AL3981" s="46">
        <v>5874.61</v>
      </c>
      <c r="AM3981" s="46">
        <v>0</v>
      </c>
    </row>
    <row r="3982" spans="5:39" x14ac:dyDescent="0.2">
      <c r="E3982" s="47">
        <v>398</v>
      </c>
      <c r="F3982" s="47">
        <v>411</v>
      </c>
      <c r="G3982" s="47" t="s">
        <v>254</v>
      </c>
      <c r="H3982" s="47" t="s">
        <v>295</v>
      </c>
      <c r="I3982" s="47" t="s">
        <v>807</v>
      </c>
      <c r="J3982" s="533">
        <v>70000004</v>
      </c>
      <c r="K3982" s="14" t="s">
        <v>37</v>
      </c>
      <c r="L3982" s="14" t="s">
        <v>31</v>
      </c>
      <c r="M3982" s="45">
        <v>3982</v>
      </c>
      <c r="N3982" s="45">
        <v>1</v>
      </c>
      <c r="O3982" s="48">
        <v>12805.68</v>
      </c>
      <c r="P3982" s="48"/>
      <c r="Q3982" s="12" t="s">
        <v>376</v>
      </c>
      <c r="R3982" s="46">
        <v>2134.2800000000002</v>
      </c>
      <c r="T3982" s="59" t="s">
        <v>73</v>
      </c>
      <c r="U3982" s="14">
        <v>0</v>
      </c>
      <c r="V3982" s="59" t="s">
        <v>174</v>
      </c>
      <c r="Y3982" s="46">
        <v>0</v>
      </c>
      <c r="Z3982" s="46">
        <v>0</v>
      </c>
      <c r="AA3982" s="46">
        <v>0</v>
      </c>
      <c r="AB3982" s="46">
        <v>0</v>
      </c>
      <c r="AC3982" s="46">
        <v>0</v>
      </c>
      <c r="AD3982" s="46">
        <v>0</v>
      </c>
      <c r="AE3982" s="46">
        <v>0</v>
      </c>
      <c r="AF3982" s="46">
        <v>0</v>
      </c>
      <c r="AG3982" s="46">
        <v>0</v>
      </c>
      <c r="AH3982" s="46">
        <v>0</v>
      </c>
      <c r="AI3982" s="46">
        <v>0</v>
      </c>
      <c r="AJ3982" s="46">
        <v>0</v>
      </c>
      <c r="AK3982" s="46">
        <v>0</v>
      </c>
      <c r="AL3982" s="46">
        <v>12805.68</v>
      </c>
      <c r="AM3982" s="46">
        <v>10175.776</v>
      </c>
    </row>
    <row r="3983" spans="5:39" x14ac:dyDescent="0.2">
      <c r="E3983" s="47">
        <v>398</v>
      </c>
      <c r="F3983" s="47">
        <v>411</v>
      </c>
      <c r="G3983" s="47" t="s">
        <v>254</v>
      </c>
      <c r="H3983" s="47" t="s">
        <v>295</v>
      </c>
      <c r="I3983" s="47" t="s">
        <v>807</v>
      </c>
      <c r="J3983" s="533">
        <v>70000004</v>
      </c>
      <c r="K3983" s="14" t="s">
        <v>65</v>
      </c>
      <c r="L3983" s="14" t="s">
        <v>31</v>
      </c>
      <c r="M3983" s="45">
        <v>3983</v>
      </c>
      <c r="N3983" s="45">
        <v>1</v>
      </c>
      <c r="O3983" s="52">
        <v>12719.72</v>
      </c>
      <c r="P3983" s="48">
        <v>10175.776</v>
      </c>
      <c r="Q3983" s="12" t="s">
        <v>376</v>
      </c>
      <c r="R3983" s="46">
        <v>2119.9533333333334</v>
      </c>
      <c r="T3983" s="59" t="s">
        <v>73</v>
      </c>
      <c r="U3983" s="14">
        <v>0</v>
      </c>
      <c r="V3983" s="59" t="s">
        <v>174</v>
      </c>
      <c r="X3983" s="46">
        <v>0</v>
      </c>
      <c r="Y3983" s="46">
        <v>0</v>
      </c>
      <c r="Z3983" s="46">
        <v>0</v>
      </c>
      <c r="AA3983" s="46">
        <v>0</v>
      </c>
      <c r="AB3983" s="46">
        <v>0</v>
      </c>
      <c r="AC3983" s="46">
        <v>0</v>
      </c>
      <c r="AD3983" s="46">
        <v>0</v>
      </c>
      <c r="AE3983" s="46">
        <v>0</v>
      </c>
      <c r="AF3983" s="46">
        <v>0</v>
      </c>
      <c r="AG3983" s="46">
        <v>0</v>
      </c>
      <c r="AH3983" s="46">
        <v>0</v>
      </c>
      <c r="AI3983" s="46">
        <v>0</v>
      </c>
      <c r="AJ3983" s="46">
        <v>0</v>
      </c>
      <c r="AK3983" s="46">
        <v>6845.11</v>
      </c>
      <c r="AL3983" s="46">
        <v>5874.61</v>
      </c>
      <c r="AM3983" s="46">
        <v>1.8189894035458565E-12</v>
      </c>
    </row>
    <row r="3984" spans="5:39" x14ac:dyDescent="0.2">
      <c r="E3984" s="47">
        <v>398</v>
      </c>
      <c r="F3984" s="47">
        <v>411</v>
      </c>
      <c r="G3984" s="47" t="s">
        <v>254</v>
      </c>
      <c r="H3984" s="47" t="s">
        <v>295</v>
      </c>
      <c r="I3984" s="47" t="s">
        <v>807</v>
      </c>
      <c r="J3984" s="533">
        <v>70000004</v>
      </c>
      <c r="K3984" s="14" t="s">
        <v>64</v>
      </c>
      <c r="L3984" s="14" t="s">
        <v>57</v>
      </c>
      <c r="M3984" s="45">
        <v>3984</v>
      </c>
      <c r="N3984" s="45">
        <v>1</v>
      </c>
      <c r="O3984" s="46">
        <v>0</v>
      </c>
      <c r="Q3984" s="12" t="s">
        <v>376</v>
      </c>
      <c r="T3984" s="59" t="s">
        <v>73</v>
      </c>
      <c r="U3984" s="14">
        <v>0</v>
      </c>
      <c r="V3984" s="59" t="s">
        <v>174</v>
      </c>
      <c r="X3984" s="46">
        <v>0</v>
      </c>
      <c r="Y3984" s="46">
        <v>0</v>
      </c>
      <c r="Z3984" s="46">
        <v>0</v>
      </c>
      <c r="AA3984" s="46">
        <v>0</v>
      </c>
      <c r="AB3984" s="46">
        <v>0</v>
      </c>
      <c r="AC3984" s="46">
        <v>0</v>
      </c>
      <c r="AD3984" s="46">
        <v>0</v>
      </c>
      <c r="AE3984" s="46">
        <v>0</v>
      </c>
      <c r="AF3984" s="46">
        <v>0</v>
      </c>
      <c r="AG3984" s="46">
        <v>1514.78</v>
      </c>
      <c r="AH3984" s="46">
        <v>3029.56</v>
      </c>
      <c r="AI3984" s="46">
        <v>4544.34</v>
      </c>
      <c r="AJ3984" s="46">
        <v>6059.12</v>
      </c>
      <c r="AK3984" s="46">
        <v>7573.9</v>
      </c>
      <c r="AL3984" s="46">
        <v>0</v>
      </c>
      <c r="AM3984" s="46">
        <v>0</v>
      </c>
    </row>
    <row r="3985" spans="5:39" x14ac:dyDescent="0.2">
      <c r="E3985" s="47">
        <v>398</v>
      </c>
      <c r="F3985" s="47">
        <v>411</v>
      </c>
      <c r="G3985" s="47" t="s">
        <v>254</v>
      </c>
      <c r="H3985" s="47" t="s">
        <v>295</v>
      </c>
      <c r="I3985" s="47" t="s">
        <v>807</v>
      </c>
      <c r="J3985" s="533">
        <v>70000004</v>
      </c>
      <c r="K3985" s="14" t="s">
        <v>64</v>
      </c>
      <c r="L3985" s="14" t="s">
        <v>54</v>
      </c>
      <c r="M3985" s="45">
        <v>3985</v>
      </c>
      <c r="N3985" s="45">
        <v>1</v>
      </c>
      <c r="O3985" s="46">
        <v>12719.720000000001</v>
      </c>
      <c r="Q3985" s="12" t="s">
        <v>376</v>
      </c>
      <c r="T3985" s="59" t="s">
        <v>73</v>
      </c>
      <c r="U3985" s="14">
        <v>0</v>
      </c>
      <c r="V3985" s="59" t="s">
        <v>174</v>
      </c>
      <c r="X3985" s="46">
        <v>0</v>
      </c>
      <c r="Y3985" s="46">
        <v>0</v>
      </c>
      <c r="Z3985" s="46">
        <v>0</v>
      </c>
      <c r="AA3985" s="46">
        <v>0</v>
      </c>
      <c r="AB3985" s="46">
        <v>0</v>
      </c>
      <c r="AC3985" s="46">
        <v>0</v>
      </c>
      <c r="AD3985" s="46">
        <v>0</v>
      </c>
      <c r="AE3985" s="46">
        <v>0</v>
      </c>
      <c r="AF3985" s="46">
        <v>0</v>
      </c>
      <c r="AG3985" s="46">
        <v>0</v>
      </c>
      <c r="AH3985" s="46">
        <v>0</v>
      </c>
      <c r="AI3985" s="46">
        <v>4645.45</v>
      </c>
      <c r="AJ3985" s="46">
        <v>6746.5599999999995</v>
      </c>
      <c r="AK3985" s="46">
        <v>12076.89</v>
      </c>
      <c r="AL3985" s="46">
        <v>12719.720000000001</v>
      </c>
      <c r="AM3985" s="46">
        <v>2543.9440000000013</v>
      </c>
    </row>
    <row r="3986" spans="5:39" x14ac:dyDescent="0.2">
      <c r="E3986" s="47">
        <v>398</v>
      </c>
      <c r="F3986" s="47">
        <v>411</v>
      </c>
      <c r="G3986" s="47" t="s">
        <v>254</v>
      </c>
      <c r="H3986" s="47" t="s">
        <v>295</v>
      </c>
      <c r="I3986" s="47" t="s">
        <v>807</v>
      </c>
      <c r="J3986" s="533">
        <v>70000004</v>
      </c>
      <c r="K3986" s="14" t="s">
        <v>64</v>
      </c>
      <c r="L3986" s="14" t="s">
        <v>58</v>
      </c>
      <c r="M3986" s="45">
        <v>3986</v>
      </c>
      <c r="N3986" s="45">
        <v>1</v>
      </c>
      <c r="O3986" s="46">
        <v>0</v>
      </c>
      <c r="Q3986" s="12" t="s">
        <v>376</v>
      </c>
      <c r="T3986" s="59" t="s">
        <v>73</v>
      </c>
      <c r="U3986" s="14">
        <v>0</v>
      </c>
      <c r="V3986" s="59" t="s">
        <v>174</v>
      </c>
      <c r="X3986" s="46">
        <v>0</v>
      </c>
      <c r="Y3986" s="46">
        <v>0</v>
      </c>
      <c r="Z3986" s="46">
        <v>0</v>
      </c>
      <c r="AA3986" s="46">
        <v>0</v>
      </c>
      <c r="AB3986" s="46">
        <v>0</v>
      </c>
      <c r="AC3986" s="46">
        <v>0</v>
      </c>
      <c r="AD3986" s="46">
        <v>0</v>
      </c>
      <c r="AE3986" s="46">
        <v>0</v>
      </c>
      <c r="AF3986" s="46">
        <v>0</v>
      </c>
      <c r="AG3986" s="46">
        <v>0</v>
      </c>
      <c r="AH3986" s="46">
        <v>0</v>
      </c>
      <c r="AI3986" s="46">
        <v>0</v>
      </c>
      <c r="AJ3986" s="46">
        <v>0</v>
      </c>
      <c r="AK3986" s="46">
        <v>0</v>
      </c>
      <c r="AL3986" s="46">
        <v>0</v>
      </c>
      <c r="AM3986" s="46">
        <v>0</v>
      </c>
    </row>
    <row r="3987" spans="5:39" x14ac:dyDescent="0.2">
      <c r="E3987" s="47">
        <v>398</v>
      </c>
      <c r="F3987" s="47">
        <v>411</v>
      </c>
      <c r="G3987" s="47" t="s">
        <v>254</v>
      </c>
      <c r="H3987" s="47" t="s">
        <v>295</v>
      </c>
      <c r="I3987" s="47" t="s">
        <v>807</v>
      </c>
      <c r="J3987" s="533">
        <v>70000004</v>
      </c>
      <c r="K3987" s="14" t="s">
        <v>67</v>
      </c>
      <c r="L3987" s="14" t="s">
        <v>67</v>
      </c>
      <c r="M3987" s="45">
        <v>3987</v>
      </c>
      <c r="N3987" s="45">
        <v>1</v>
      </c>
      <c r="O3987" s="53">
        <v>15.068183890842192</v>
      </c>
      <c r="P3987" s="54">
        <v>5.0681838908421923</v>
      </c>
      <c r="Q3987" s="55" t="s">
        <v>376</v>
      </c>
      <c r="R3987" s="56">
        <v>2.9898971220823176</v>
      </c>
      <c r="S3987" s="57" t="s">
        <v>370</v>
      </c>
      <c r="T3987" s="60" t="s">
        <v>73</v>
      </c>
      <c r="U3987" s="14">
        <v>0</v>
      </c>
      <c r="V3987" s="60" t="s">
        <v>174</v>
      </c>
      <c r="Y3987" s="46">
        <v>15.068183890842192</v>
      </c>
      <c r="Z3987" s="46">
        <v>15.068183890842192</v>
      </c>
      <c r="AA3987" s="46">
        <v>15.068183890842192</v>
      </c>
      <c r="AB3987" s="46">
        <v>15.068183890842192</v>
      </c>
      <c r="AC3987" s="46">
        <v>15.068183890842192</v>
      </c>
      <c r="AD3987" s="46">
        <v>15.068183890842192</v>
      </c>
      <c r="AE3987" s="46">
        <v>15.068183890842192</v>
      </c>
      <c r="AF3987" s="46">
        <v>15.068183890842192</v>
      </c>
      <c r="AG3987" s="46">
        <v>15.068183890842192</v>
      </c>
      <c r="AH3987" s="46">
        <v>15.068183890842192</v>
      </c>
      <c r="AI3987" s="46">
        <v>15.068183890842192</v>
      </c>
      <c r="AJ3987" s="46">
        <v>15.068183890842192</v>
      </c>
      <c r="AK3987" s="46">
        <v>15.068183890842192</v>
      </c>
      <c r="AL3987" s="46">
        <v>15.068183890842192</v>
      </c>
      <c r="AM3987" s="46">
        <v>15.068183890842192</v>
      </c>
    </row>
    <row r="3988" spans="5:39" x14ac:dyDescent="0.2">
      <c r="E3988" s="14">
        <v>399</v>
      </c>
      <c r="F3988" s="14">
        <v>412</v>
      </c>
      <c r="G3988" s="14" t="s">
        <v>254</v>
      </c>
      <c r="H3988" s="14" t="s">
        <v>314</v>
      </c>
      <c r="I3988" s="14" t="s">
        <v>808</v>
      </c>
      <c r="J3988" s="531">
        <v>70000005</v>
      </c>
      <c r="K3988" s="14" t="s">
        <v>59</v>
      </c>
      <c r="L3988" s="14" t="s">
        <v>57</v>
      </c>
      <c r="M3988" s="45">
        <v>3988</v>
      </c>
      <c r="N3988" s="45">
        <v>1</v>
      </c>
      <c r="O3988" s="46">
        <v>2903.61</v>
      </c>
      <c r="Q3988" s="12" t="s">
        <v>376</v>
      </c>
      <c r="T3988" s="59" t="s">
        <v>73</v>
      </c>
      <c r="U3988" s="14">
        <v>49</v>
      </c>
      <c r="V3988" s="59" t="s">
        <v>150</v>
      </c>
      <c r="Y3988" s="46">
        <v>0</v>
      </c>
      <c r="Z3988" s="46">
        <v>0</v>
      </c>
      <c r="AA3988" s="46">
        <v>0</v>
      </c>
      <c r="AB3988" s="46">
        <v>0</v>
      </c>
      <c r="AC3988" s="46">
        <v>0</v>
      </c>
      <c r="AD3988" s="46">
        <v>0</v>
      </c>
      <c r="AE3988" s="46">
        <v>0</v>
      </c>
      <c r="AF3988" s="46">
        <v>0</v>
      </c>
      <c r="AG3988" s="46">
        <v>2903.61</v>
      </c>
      <c r="AH3988" s="46">
        <v>2903.61</v>
      </c>
      <c r="AI3988" s="46">
        <v>2903.61</v>
      </c>
      <c r="AJ3988" s="46">
        <v>2903.61</v>
      </c>
      <c r="AK3988" s="46">
        <v>2903.61</v>
      </c>
      <c r="AL3988" s="46">
        <v>2903.61</v>
      </c>
      <c r="AM3988" s="46">
        <v>0</v>
      </c>
    </row>
    <row r="3989" spans="5:39" x14ac:dyDescent="0.2">
      <c r="E3989" s="47">
        <v>399</v>
      </c>
      <c r="F3989" s="47">
        <v>412</v>
      </c>
      <c r="G3989" s="47" t="s">
        <v>254</v>
      </c>
      <c r="H3989" s="47" t="s">
        <v>314</v>
      </c>
      <c r="I3989" s="47" t="s">
        <v>808</v>
      </c>
      <c r="J3989" s="533">
        <v>70000005</v>
      </c>
      <c r="K3989" s="14" t="s">
        <v>59</v>
      </c>
      <c r="L3989" s="14" t="s">
        <v>54</v>
      </c>
      <c r="M3989" s="45">
        <v>3989</v>
      </c>
      <c r="N3989" s="45">
        <v>1</v>
      </c>
      <c r="O3989" s="46">
        <v>8440.09</v>
      </c>
      <c r="Q3989" s="12" t="s">
        <v>376</v>
      </c>
      <c r="T3989" s="59" t="s">
        <v>73</v>
      </c>
      <c r="U3989" s="14">
        <v>0</v>
      </c>
      <c r="V3989" s="59" t="s">
        <v>150</v>
      </c>
      <c r="Y3989" s="46">
        <v>0</v>
      </c>
      <c r="Z3989" s="46">
        <v>0</v>
      </c>
      <c r="AA3989" s="46">
        <v>0</v>
      </c>
      <c r="AB3989" s="46">
        <v>0</v>
      </c>
      <c r="AC3989" s="46">
        <v>0</v>
      </c>
      <c r="AD3989" s="46">
        <v>0</v>
      </c>
      <c r="AE3989" s="46">
        <v>0</v>
      </c>
      <c r="AF3989" s="46">
        <v>0</v>
      </c>
      <c r="AG3989" s="46">
        <v>0</v>
      </c>
      <c r="AH3989" s="46">
        <v>0</v>
      </c>
      <c r="AI3989" s="46">
        <v>11920.97</v>
      </c>
      <c r="AJ3989" s="46">
        <v>6493.5300000000007</v>
      </c>
      <c r="AK3989" s="46">
        <v>11579.070000000002</v>
      </c>
      <c r="AL3989" s="46">
        <v>8440.09</v>
      </c>
      <c r="AM3989" s="46">
        <v>0</v>
      </c>
    </row>
    <row r="3990" spans="5:39" x14ac:dyDescent="0.2">
      <c r="E3990" s="47">
        <v>399</v>
      </c>
      <c r="F3990" s="47">
        <v>412</v>
      </c>
      <c r="G3990" s="47" t="s">
        <v>254</v>
      </c>
      <c r="H3990" s="47" t="s">
        <v>314</v>
      </c>
      <c r="I3990" s="47" t="s">
        <v>808</v>
      </c>
      <c r="J3990" s="533">
        <v>70000005</v>
      </c>
      <c r="K3990" s="14" t="s">
        <v>59</v>
      </c>
      <c r="L3990" s="14" t="s">
        <v>58</v>
      </c>
      <c r="M3990" s="45">
        <v>3990</v>
      </c>
      <c r="N3990" s="45">
        <v>1</v>
      </c>
      <c r="O3990" s="46">
        <v>0</v>
      </c>
      <c r="Q3990" s="12" t="s">
        <v>376</v>
      </c>
      <c r="T3990" s="59" t="s">
        <v>73</v>
      </c>
      <c r="U3990" s="14">
        <v>0</v>
      </c>
      <c r="V3990" s="59" t="s">
        <v>150</v>
      </c>
      <c r="Y3990" s="46">
        <v>0</v>
      </c>
      <c r="Z3990" s="46">
        <v>0</v>
      </c>
      <c r="AA3990" s="46">
        <v>0</v>
      </c>
      <c r="AB3990" s="46">
        <v>0</v>
      </c>
      <c r="AC3990" s="46">
        <v>0</v>
      </c>
      <c r="AD3990" s="46">
        <v>0</v>
      </c>
      <c r="AE3990" s="46">
        <v>0</v>
      </c>
      <c r="AF3990" s="46">
        <v>0</v>
      </c>
      <c r="AG3990" s="46">
        <v>0</v>
      </c>
      <c r="AH3990" s="46">
        <v>0</v>
      </c>
      <c r="AI3990" s="46">
        <v>0</v>
      </c>
      <c r="AJ3990" s="46">
        <v>0</v>
      </c>
      <c r="AK3990" s="46">
        <v>0</v>
      </c>
      <c r="AL3990" s="46">
        <v>0</v>
      </c>
      <c r="AM3990" s="46">
        <v>0</v>
      </c>
    </row>
    <row r="3991" spans="5:39" x14ac:dyDescent="0.2">
      <c r="E3991" s="47">
        <v>399</v>
      </c>
      <c r="F3991" s="47">
        <v>412</v>
      </c>
      <c r="G3991" s="47" t="s">
        <v>254</v>
      </c>
      <c r="H3991" s="47" t="s">
        <v>314</v>
      </c>
      <c r="I3991" s="47" t="s">
        <v>808</v>
      </c>
      <c r="J3991" s="533">
        <v>70000005</v>
      </c>
      <c r="K3991" s="14" t="s">
        <v>59</v>
      </c>
      <c r="L3991" s="14" t="s">
        <v>31</v>
      </c>
      <c r="M3991" s="45">
        <v>3991</v>
      </c>
      <c r="N3991" s="45">
        <v>1</v>
      </c>
      <c r="O3991" s="48">
        <v>11343.7</v>
      </c>
      <c r="Q3991" s="12" t="s">
        <v>376</v>
      </c>
      <c r="R3991" s="46">
        <v>9309.2200000000012</v>
      </c>
      <c r="T3991" s="59" t="s">
        <v>73</v>
      </c>
      <c r="U3991" s="14">
        <v>0</v>
      </c>
      <c r="V3991" s="59" t="s">
        <v>150</v>
      </c>
      <c r="X3991" s="46">
        <v>0</v>
      </c>
      <c r="Y3991" s="46">
        <v>0</v>
      </c>
      <c r="Z3991" s="46">
        <v>0</v>
      </c>
      <c r="AA3991" s="46">
        <v>0</v>
      </c>
      <c r="AB3991" s="46">
        <v>0</v>
      </c>
      <c r="AC3991" s="46">
        <v>0</v>
      </c>
      <c r="AD3991" s="46">
        <v>0</v>
      </c>
      <c r="AE3991" s="46">
        <v>0</v>
      </c>
      <c r="AF3991" s="46">
        <v>0</v>
      </c>
      <c r="AG3991" s="46">
        <v>2903.61</v>
      </c>
      <c r="AH3991" s="46">
        <v>2903.61</v>
      </c>
      <c r="AI3991" s="46">
        <v>14824.58</v>
      </c>
      <c r="AJ3991" s="46">
        <v>9397.1400000000012</v>
      </c>
      <c r="AK3991" s="46">
        <v>14482.680000000002</v>
      </c>
      <c r="AL3991" s="46">
        <v>11343.7</v>
      </c>
      <c r="AM3991" s="46">
        <v>0</v>
      </c>
    </row>
    <row r="3992" spans="5:39" x14ac:dyDescent="0.2">
      <c r="E3992" s="47">
        <v>399</v>
      </c>
      <c r="F3992" s="47">
        <v>412</v>
      </c>
      <c r="G3992" s="47" t="s">
        <v>254</v>
      </c>
      <c r="H3992" s="47" t="s">
        <v>314</v>
      </c>
      <c r="I3992" s="47" t="s">
        <v>808</v>
      </c>
      <c r="J3992" s="533">
        <v>70000005</v>
      </c>
      <c r="K3992" s="14" t="s">
        <v>37</v>
      </c>
      <c r="L3992" s="14" t="s">
        <v>31</v>
      </c>
      <c r="M3992" s="45">
        <v>3992</v>
      </c>
      <c r="N3992" s="45">
        <v>1</v>
      </c>
      <c r="O3992" s="48">
        <v>20000</v>
      </c>
      <c r="P3992" s="48"/>
      <c r="Q3992" s="12" t="s">
        <v>376</v>
      </c>
      <c r="R3992" s="46">
        <v>5751.9366666666674</v>
      </c>
      <c r="T3992" s="59" t="s">
        <v>73</v>
      </c>
      <c r="U3992" s="14">
        <v>0</v>
      </c>
      <c r="V3992" s="59" t="s">
        <v>150</v>
      </c>
      <c r="Y3992" s="46">
        <v>0</v>
      </c>
      <c r="Z3992" s="46">
        <v>0</v>
      </c>
      <c r="AA3992" s="46">
        <v>0</v>
      </c>
      <c r="AB3992" s="46">
        <v>0</v>
      </c>
      <c r="AC3992" s="46">
        <v>0</v>
      </c>
      <c r="AD3992" s="46">
        <v>0</v>
      </c>
      <c r="AE3992" s="46">
        <v>0</v>
      </c>
      <c r="AF3992" s="46">
        <v>0</v>
      </c>
      <c r="AG3992" s="46">
        <v>0</v>
      </c>
      <c r="AH3992" s="46">
        <v>0</v>
      </c>
      <c r="AI3992" s="46">
        <v>0</v>
      </c>
      <c r="AJ3992" s="46">
        <v>0</v>
      </c>
      <c r="AK3992" s="46">
        <v>14511.62</v>
      </c>
      <c r="AL3992" s="46">
        <v>20000</v>
      </c>
      <c r="AM3992" s="46">
        <v>21343.7</v>
      </c>
    </row>
    <row r="3993" spans="5:39" x14ac:dyDescent="0.2">
      <c r="E3993" s="47">
        <v>399</v>
      </c>
      <c r="F3993" s="47">
        <v>412</v>
      </c>
      <c r="G3993" s="47" t="s">
        <v>254</v>
      </c>
      <c r="H3993" s="47" t="s">
        <v>314</v>
      </c>
      <c r="I3993" s="47" t="s">
        <v>808</v>
      </c>
      <c r="J3993" s="533">
        <v>70000005</v>
      </c>
      <c r="K3993" s="14" t="s">
        <v>65</v>
      </c>
      <c r="L3993" s="14" t="s">
        <v>31</v>
      </c>
      <c r="M3993" s="45">
        <v>3993</v>
      </c>
      <c r="N3993" s="45">
        <v>1</v>
      </c>
      <c r="O3993" s="52">
        <v>21343.700000000004</v>
      </c>
      <c r="P3993" s="48">
        <v>21343.7</v>
      </c>
      <c r="Q3993" s="12" t="s">
        <v>376</v>
      </c>
      <c r="R3993" s="46">
        <v>3557.2833333333342</v>
      </c>
      <c r="T3993" s="59" t="s">
        <v>73</v>
      </c>
      <c r="U3993" s="14">
        <v>0</v>
      </c>
      <c r="V3993" s="59" t="s">
        <v>150</v>
      </c>
      <c r="X3993" s="46">
        <v>0</v>
      </c>
      <c r="Y3993" s="46">
        <v>0</v>
      </c>
      <c r="Z3993" s="46">
        <v>0</v>
      </c>
      <c r="AA3993" s="46">
        <v>0</v>
      </c>
      <c r="AB3993" s="46">
        <v>0</v>
      </c>
      <c r="AC3993" s="46">
        <v>0</v>
      </c>
      <c r="AD3993" s="46">
        <v>0</v>
      </c>
      <c r="AE3993" s="46">
        <v>0</v>
      </c>
      <c r="AF3993" s="46">
        <v>0</v>
      </c>
      <c r="AG3993" s="46">
        <v>0</v>
      </c>
      <c r="AH3993" s="46">
        <v>0</v>
      </c>
      <c r="AI3993" s="46">
        <v>0</v>
      </c>
      <c r="AJ3993" s="46">
        <v>0</v>
      </c>
      <c r="AK3993" s="46">
        <v>10000.000000000002</v>
      </c>
      <c r="AL3993" s="46">
        <v>11343.7</v>
      </c>
      <c r="AM3993" s="46">
        <v>0</v>
      </c>
    </row>
    <row r="3994" spans="5:39" x14ac:dyDescent="0.2">
      <c r="E3994" s="47">
        <v>399</v>
      </c>
      <c r="F3994" s="47">
        <v>412</v>
      </c>
      <c r="G3994" s="47" t="s">
        <v>254</v>
      </c>
      <c r="H3994" s="47" t="s">
        <v>314</v>
      </c>
      <c r="I3994" s="47" t="s">
        <v>808</v>
      </c>
      <c r="J3994" s="533">
        <v>70000005</v>
      </c>
      <c r="K3994" s="14" t="s">
        <v>64</v>
      </c>
      <c r="L3994" s="14" t="s">
        <v>57</v>
      </c>
      <c r="M3994" s="45">
        <v>3994</v>
      </c>
      <c r="N3994" s="45">
        <v>1</v>
      </c>
      <c r="O3994" s="46">
        <v>0</v>
      </c>
      <c r="Q3994" s="12" t="s">
        <v>376</v>
      </c>
      <c r="T3994" s="59" t="s">
        <v>73</v>
      </c>
      <c r="U3994" s="14">
        <v>0</v>
      </c>
      <c r="V3994" s="59" t="s">
        <v>150</v>
      </c>
      <c r="X3994" s="46">
        <v>0</v>
      </c>
      <c r="Y3994" s="46">
        <v>0</v>
      </c>
      <c r="Z3994" s="46">
        <v>0</v>
      </c>
      <c r="AA3994" s="46">
        <v>0</v>
      </c>
      <c r="AB3994" s="46">
        <v>0</v>
      </c>
      <c r="AC3994" s="46">
        <v>0</v>
      </c>
      <c r="AD3994" s="46">
        <v>0</v>
      </c>
      <c r="AE3994" s="46">
        <v>0</v>
      </c>
      <c r="AF3994" s="46">
        <v>0</v>
      </c>
      <c r="AG3994" s="46">
        <v>2903.61</v>
      </c>
      <c r="AH3994" s="46">
        <v>5807.22</v>
      </c>
      <c r="AI3994" s="46">
        <v>8710.83</v>
      </c>
      <c r="AJ3994" s="46">
        <v>11614.44</v>
      </c>
      <c r="AK3994" s="46">
        <v>6.430000000000291</v>
      </c>
      <c r="AL3994" s="46">
        <v>0</v>
      </c>
      <c r="AM3994" s="46">
        <v>0</v>
      </c>
    </row>
    <row r="3995" spans="5:39" x14ac:dyDescent="0.2">
      <c r="E3995" s="47">
        <v>399</v>
      </c>
      <c r="F3995" s="47">
        <v>412</v>
      </c>
      <c r="G3995" s="47" t="s">
        <v>254</v>
      </c>
      <c r="H3995" s="47" t="s">
        <v>314</v>
      </c>
      <c r="I3995" s="47" t="s">
        <v>808</v>
      </c>
      <c r="J3995" s="533">
        <v>70000005</v>
      </c>
      <c r="K3995" s="14" t="s">
        <v>64</v>
      </c>
      <c r="L3995" s="14" t="s">
        <v>54</v>
      </c>
      <c r="M3995" s="45">
        <v>3995</v>
      </c>
      <c r="N3995" s="45">
        <v>1</v>
      </c>
      <c r="O3995" s="46">
        <v>21343.700000000004</v>
      </c>
      <c r="Q3995" s="12" t="s">
        <v>376</v>
      </c>
      <c r="T3995" s="59" t="s">
        <v>73</v>
      </c>
      <c r="U3995" s="14">
        <v>0</v>
      </c>
      <c r="V3995" s="59" t="s">
        <v>150</v>
      </c>
      <c r="X3995" s="46">
        <v>0</v>
      </c>
      <c r="Y3995" s="46">
        <v>0</v>
      </c>
      <c r="Z3995" s="46">
        <v>0</v>
      </c>
      <c r="AA3995" s="46">
        <v>0</v>
      </c>
      <c r="AB3995" s="46">
        <v>0</v>
      </c>
      <c r="AC3995" s="46">
        <v>0</v>
      </c>
      <c r="AD3995" s="46">
        <v>0</v>
      </c>
      <c r="AE3995" s="46">
        <v>0</v>
      </c>
      <c r="AF3995" s="46">
        <v>0</v>
      </c>
      <c r="AG3995" s="46">
        <v>0</v>
      </c>
      <c r="AH3995" s="46">
        <v>0</v>
      </c>
      <c r="AI3995" s="46">
        <v>11920.97</v>
      </c>
      <c r="AJ3995" s="46">
        <v>18414.5</v>
      </c>
      <c r="AK3995" s="46">
        <v>29993.57</v>
      </c>
      <c r="AL3995" s="46">
        <v>21343.700000000004</v>
      </c>
      <c r="AM3995" s="46">
        <v>3.637978807091713E-12</v>
      </c>
    </row>
    <row r="3996" spans="5:39" x14ac:dyDescent="0.2">
      <c r="E3996" s="47">
        <v>399</v>
      </c>
      <c r="F3996" s="47">
        <v>412</v>
      </c>
      <c r="G3996" s="47" t="s">
        <v>254</v>
      </c>
      <c r="H3996" s="47" t="s">
        <v>314</v>
      </c>
      <c r="I3996" s="47" t="s">
        <v>808</v>
      </c>
      <c r="J3996" s="533">
        <v>70000005</v>
      </c>
      <c r="K3996" s="14" t="s">
        <v>64</v>
      </c>
      <c r="L3996" s="14" t="s">
        <v>58</v>
      </c>
      <c r="M3996" s="45">
        <v>3996</v>
      </c>
      <c r="N3996" s="45">
        <v>1</v>
      </c>
      <c r="O3996" s="46">
        <v>0</v>
      </c>
      <c r="Q3996" s="12" t="s">
        <v>376</v>
      </c>
      <c r="T3996" s="59" t="s">
        <v>73</v>
      </c>
      <c r="U3996" s="14">
        <v>0</v>
      </c>
      <c r="V3996" s="59" t="s">
        <v>150</v>
      </c>
      <c r="X3996" s="46">
        <v>0</v>
      </c>
      <c r="Y3996" s="46">
        <v>0</v>
      </c>
      <c r="Z3996" s="46">
        <v>0</v>
      </c>
      <c r="AA3996" s="46">
        <v>0</v>
      </c>
      <c r="AB3996" s="46">
        <v>0</v>
      </c>
      <c r="AC3996" s="46">
        <v>0</v>
      </c>
      <c r="AD3996" s="46">
        <v>0</v>
      </c>
      <c r="AE3996" s="46">
        <v>0</v>
      </c>
      <c r="AF3996" s="46">
        <v>0</v>
      </c>
      <c r="AG3996" s="46">
        <v>0</v>
      </c>
      <c r="AH3996" s="46">
        <v>0</v>
      </c>
      <c r="AI3996" s="46">
        <v>0</v>
      </c>
      <c r="AJ3996" s="46">
        <v>0</v>
      </c>
      <c r="AK3996" s="46">
        <v>0</v>
      </c>
      <c r="AL3996" s="46">
        <v>0</v>
      </c>
      <c r="AM3996" s="46">
        <v>-3.637978807091713E-12</v>
      </c>
    </row>
    <row r="3997" spans="5:39" x14ac:dyDescent="0.2">
      <c r="E3997" s="47">
        <v>399</v>
      </c>
      <c r="F3997" s="47">
        <v>412</v>
      </c>
      <c r="G3997" s="47" t="s">
        <v>254</v>
      </c>
      <c r="H3997" s="47" t="s">
        <v>314</v>
      </c>
      <c r="I3997" s="47" t="s">
        <v>808</v>
      </c>
      <c r="J3997" s="533">
        <v>70000005</v>
      </c>
      <c r="K3997" s="14" t="s">
        <v>67</v>
      </c>
      <c r="L3997" s="14" t="s">
        <v>67</v>
      </c>
      <c r="M3997" s="45">
        <v>3997</v>
      </c>
      <c r="N3997" s="45">
        <v>1</v>
      </c>
      <c r="O3997" s="53">
        <v>13.118625168084691</v>
      </c>
      <c r="P3997" s="54">
        <v>3.1186251680846908</v>
      </c>
      <c r="Q3997" s="55" t="s">
        <v>376</v>
      </c>
      <c r="R3997" s="56">
        <v>2.292748479464445</v>
      </c>
      <c r="S3997" s="57" t="s">
        <v>370</v>
      </c>
      <c r="T3997" s="60" t="s">
        <v>73</v>
      </c>
      <c r="U3997" s="14">
        <v>0</v>
      </c>
      <c r="V3997" s="60" t="s">
        <v>150</v>
      </c>
      <c r="Y3997" s="46">
        <v>13.118625168084691</v>
      </c>
      <c r="Z3997" s="46">
        <v>13.118625168084691</v>
      </c>
      <c r="AA3997" s="46">
        <v>13.118625168084691</v>
      </c>
      <c r="AB3997" s="46">
        <v>13.118625168084691</v>
      </c>
      <c r="AC3997" s="46">
        <v>13.118625168084691</v>
      </c>
      <c r="AD3997" s="46">
        <v>13.118625168084691</v>
      </c>
      <c r="AE3997" s="46">
        <v>13.118625168084691</v>
      </c>
      <c r="AF3997" s="46">
        <v>13.118625168084691</v>
      </c>
      <c r="AG3997" s="46">
        <v>13.118625168084691</v>
      </c>
      <c r="AH3997" s="46">
        <v>13.118625168084691</v>
      </c>
      <c r="AI3997" s="46">
        <v>13.118625168084691</v>
      </c>
      <c r="AJ3997" s="46">
        <v>13.118625168084691</v>
      </c>
      <c r="AK3997" s="46">
        <v>13.118625168084691</v>
      </c>
      <c r="AL3997" s="46">
        <v>13.118625168084691</v>
      </c>
      <c r="AM3997" s="46">
        <v>13.118625168084691</v>
      </c>
    </row>
    <row r="3998" spans="5:39" x14ac:dyDescent="0.2">
      <c r="E3998" s="14">
        <v>400</v>
      </c>
      <c r="F3998" s="14">
        <v>413</v>
      </c>
      <c r="G3998" s="14" t="s">
        <v>254</v>
      </c>
      <c r="H3998" s="14" t="s">
        <v>296</v>
      </c>
      <c r="I3998" s="14" t="s">
        <v>809</v>
      </c>
      <c r="J3998" s="531">
        <v>70000006</v>
      </c>
      <c r="K3998" s="14" t="s">
        <v>59</v>
      </c>
      <c r="L3998" s="14" t="s">
        <v>57</v>
      </c>
      <c r="M3998" s="45">
        <v>3998</v>
      </c>
      <c r="N3998" s="45">
        <v>1</v>
      </c>
      <c r="O3998" s="46">
        <v>2236.4299999999998</v>
      </c>
      <c r="Q3998" s="12" t="s">
        <v>372</v>
      </c>
      <c r="T3998" s="59" t="s">
        <v>75</v>
      </c>
      <c r="U3998" s="14">
        <v>0</v>
      </c>
      <c r="V3998" s="59" t="s">
        <v>175</v>
      </c>
      <c r="Y3998" s="46">
        <v>0</v>
      </c>
      <c r="Z3998" s="46">
        <v>0</v>
      </c>
      <c r="AA3998" s="46">
        <v>0</v>
      </c>
      <c r="AB3998" s="46">
        <v>0</v>
      </c>
      <c r="AC3998" s="46">
        <v>0</v>
      </c>
      <c r="AD3998" s="46">
        <v>0</v>
      </c>
      <c r="AE3998" s="46">
        <v>0</v>
      </c>
      <c r="AF3998" s="46">
        <v>0</v>
      </c>
      <c r="AG3998" s="46">
        <v>2236.4299999999998</v>
      </c>
      <c r="AH3998" s="46">
        <v>2236.4299999999998</v>
      </c>
      <c r="AI3998" s="46">
        <v>2236.4299999999998</v>
      </c>
      <c r="AJ3998" s="46">
        <v>2236.4299999999998</v>
      </c>
      <c r="AK3998" s="46">
        <v>2236.4299999999998</v>
      </c>
      <c r="AL3998" s="46">
        <v>2236.4299999999998</v>
      </c>
      <c r="AM3998" s="46">
        <v>0</v>
      </c>
    </row>
    <row r="3999" spans="5:39" x14ac:dyDescent="0.2">
      <c r="E3999" s="47">
        <v>400</v>
      </c>
      <c r="F3999" s="47">
        <v>413</v>
      </c>
      <c r="G3999" s="47" t="s">
        <v>254</v>
      </c>
      <c r="H3999" s="47" t="s">
        <v>296</v>
      </c>
      <c r="I3999" s="47" t="s">
        <v>809</v>
      </c>
      <c r="J3999" s="533">
        <v>70000006</v>
      </c>
      <c r="K3999" s="14" t="s">
        <v>59</v>
      </c>
      <c r="L3999" s="14" t="s">
        <v>54</v>
      </c>
      <c r="M3999" s="45">
        <v>3999</v>
      </c>
      <c r="N3999" s="45">
        <v>1</v>
      </c>
      <c r="O3999" s="46">
        <v>4580.07</v>
      </c>
      <c r="Q3999" s="12" t="s">
        <v>372</v>
      </c>
      <c r="T3999" s="59" t="s">
        <v>75</v>
      </c>
      <c r="U3999" s="14">
        <v>0</v>
      </c>
      <c r="V3999" s="59" t="s">
        <v>175</v>
      </c>
      <c r="Y3999" s="46">
        <v>0</v>
      </c>
      <c r="Z3999" s="46">
        <v>0</v>
      </c>
      <c r="AA3999" s="46">
        <v>0</v>
      </c>
      <c r="AB3999" s="46">
        <v>0</v>
      </c>
      <c r="AC3999" s="46">
        <v>0</v>
      </c>
      <c r="AD3999" s="46">
        <v>0</v>
      </c>
      <c r="AE3999" s="46">
        <v>0</v>
      </c>
      <c r="AF3999" s="46">
        <v>0</v>
      </c>
      <c r="AG3999" s="46">
        <v>0</v>
      </c>
      <c r="AH3999" s="46">
        <v>0</v>
      </c>
      <c r="AI3999" s="46">
        <v>8315.0499999999993</v>
      </c>
      <c r="AJ3999" s="46">
        <v>-1860.4</v>
      </c>
      <c r="AK3999" s="46">
        <v>6446.1999999999989</v>
      </c>
      <c r="AL3999" s="46">
        <v>4580.07</v>
      </c>
      <c r="AM3999" s="46">
        <v>0</v>
      </c>
    </row>
    <row r="4000" spans="5:39" x14ac:dyDescent="0.2">
      <c r="E4000" s="47">
        <v>400</v>
      </c>
      <c r="F4000" s="47">
        <v>413</v>
      </c>
      <c r="G4000" s="47" t="s">
        <v>254</v>
      </c>
      <c r="H4000" s="47" t="s">
        <v>296</v>
      </c>
      <c r="I4000" s="47" t="s">
        <v>809</v>
      </c>
      <c r="J4000" s="533">
        <v>70000006</v>
      </c>
      <c r="K4000" s="14" t="s">
        <v>59</v>
      </c>
      <c r="L4000" s="14" t="s">
        <v>58</v>
      </c>
      <c r="M4000" s="45">
        <v>4000</v>
      </c>
      <c r="N4000" s="45">
        <v>1</v>
      </c>
      <c r="O4000" s="46">
        <v>0</v>
      </c>
      <c r="Q4000" s="12" t="s">
        <v>372</v>
      </c>
      <c r="T4000" s="59" t="s">
        <v>75</v>
      </c>
      <c r="U4000" s="14">
        <v>26</v>
      </c>
      <c r="V4000" s="59" t="s">
        <v>175</v>
      </c>
      <c r="Y4000" s="46">
        <v>0</v>
      </c>
      <c r="Z4000" s="46">
        <v>0</v>
      </c>
      <c r="AA4000" s="46">
        <v>0</v>
      </c>
      <c r="AB4000" s="46">
        <v>0</v>
      </c>
      <c r="AC4000" s="46">
        <v>0</v>
      </c>
      <c r="AD4000" s="46">
        <v>0</v>
      </c>
      <c r="AE4000" s="46">
        <v>0</v>
      </c>
      <c r="AF4000" s="46">
        <v>0</v>
      </c>
      <c r="AG4000" s="46">
        <v>0</v>
      </c>
      <c r="AH4000" s="46">
        <v>0</v>
      </c>
      <c r="AI4000" s="46">
        <v>0</v>
      </c>
      <c r="AJ4000" s="46">
        <v>0</v>
      </c>
      <c r="AK4000" s="46">
        <v>0</v>
      </c>
      <c r="AL4000" s="46">
        <v>0</v>
      </c>
      <c r="AM4000" s="46">
        <v>0</v>
      </c>
    </row>
    <row r="4001" spans="5:39" x14ac:dyDescent="0.2">
      <c r="E4001" s="47">
        <v>400</v>
      </c>
      <c r="F4001" s="47">
        <v>413</v>
      </c>
      <c r="G4001" s="47" t="s">
        <v>254</v>
      </c>
      <c r="H4001" s="47" t="s">
        <v>296</v>
      </c>
      <c r="I4001" s="47" t="s">
        <v>809</v>
      </c>
      <c r="J4001" s="533">
        <v>70000006</v>
      </c>
      <c r="K4001" s="14" t="s">
        <v>59</v>
      </c>
      <c r="L4001" s="14" t="s">
        <v>31</v>
      </c>
      <c r="M4001" s="45">
        <v>4001</v>
      </c>
      <c r="N4001" s="45">
        <v>1</v>
      </c>
      <c r="O4001" s="48">
        <v>6816.5</v>
      </c>
      <c r="Q4001" s="12" t="s">
        <v>372</v>
      </c>
      <c r="R4001" s="46">
        <v>5149.916666666667</v>
      </c>
      <c r="T4001" s="59" t="s">
        <v>75</v>
      </c>
      <c r="U4001" s="14">
        <v>0</v>
      </c>
      <c r="V4001" s="59" t="s">
        <v>175</v>
      </c>
      <c r="X4001" s="46">
        <v>0</v>
      </c>
      <c r="Y4001" s="46">
        <v>0</v>
      </c>
      <c r="Z4001" s="46">
        <v>0</v>
      </c>
      <c r="AA4001" s="46">
        <v>0</v>
      </c>
      <c r="AB4001" s="46">
        <v>0</v>
      </c>
      <c r="AC4001" s="46">
        <v>0</v>
      </c>
      <c r="AD4001" s="46">
        <v>0</v>
      </c>
      <c r="AE4001" s="46">
        <v>0</v>
      </c>
      <c r="AF4001" s="46">
        <v>0</v>
      </c>
      <c r="AG4001" s="46">
        <v>2236.4299999999998</v>
      </c>
      <c r="AH4001" s="46">
        <v>2236.4299999999998</v>
      </c>
      <c r="AI4001" s="46">
        <v>10551.48</v>
      </c>
      <c r="AJ4001" s="46">
        <v>376.02999999999975</v>
      </c>
      <c r="AK4001" s="46">
        <v>8682.6299999999992</v>
      </c>
      <c r="AL4001" s="46">
        <v>6816.5</v>
      </c>
      <c r="AM4001" s="46">
        <v>0</v>
      </c>
    </row>
    <row r="4002" spans="5:39" x14ac:dyDescent="0.2">
      <c r="E4002" s="47">
        <v>400</v>
      </c>
      <c r="F4002" s="47">
        <v>413</v>
      </c>
      <c r="G4002" s="47" t="s">
        <v>254</v>
      </c>
      <c r="H4002" s="47" t="s">
        <v>296</v>
      </c>
      <c r="I4002" s="47" t="s">
        <v>809</v>
      </c>
      <c r="J4002" s="533">
        <v>70000006</v>
      </c>
      <c r="K4002" s="14" t="s">
        <v>37</v>
      </c>
      <c r="L4002" s="14" t="s">
        <v>31</v>
      </c>
      <c r="M4002" s="45">
        <v>4002</v>
      </c>
      <c r="N4002" s="45">
        <v>1</v>
      </c>
      <c r="O4002" s="48">
        <v>0</v>
      </c>
      <c r="P4002" s="48"/>
      <c r="Q4002" s="12" t="s">
        <v>372</v>
      </c>
      <c r="R4002" s="46">
        <v>1078.81</v>
      </c>
      <c r="T4002" s="59" t="s">
        <v>75</v>
      </c>
      <c r="U4002" s="14">
        <v>0</v>
      </c>
      <c r="V4002" s="59" t="s">
        <v>175</v>
      </c>
      <c r="Y4002" s="46">
        <v>0</v>
      </c>
      <c r="Z4002" s="46">
        <v>0</v>
      </c>
      <c r="AA4002" s="46">
        <v>0</v>
      </c>
      <c r="AB4002" s="46">
        <v>0</v>
      </c>
      <c r="AC4002" s="46">
        <v>0</v>
      </c>
      <c r="AD4002" s="46">
        <v>0</v>
      </c>
      <c r="AE4002" s="46">
        <v>0</v>
      </c>
      <c r="AF4002" s="46">
        <v>0</v>
      </c>
      <c r="AG4002" s="46">
        <v>0</v>
      </c>
      <c r="AH4002" s="46">
        <v>2236.4299999999998</v>
      </c>
      <c r="AI4002" s="46">
        <v>2236.4299999999998</v>
      </c>
      <c r="AJ4002" s="46">
        <v>0</v>
      </c>
      <c r="AK4002" s="46">
        <v>2000</v>
      </c>
      <c r="AL4002" s="46">
        <v>0</v>
      </c>
      <c r="AM4002" s="46">
        <v>4885.3280000000004</v>
      </c>
    </row>
    <row r="4003" spans="5:39" x14ac:dyDescent="0.2">
      <c r="E4003" s="47">
        <v>400</v>
      </c>
      <c r="F4003" s="47">
        <v>413</v>
      </c>
      <c r="G4003" s="47" t="s">
        <v>254</v>
      </c>
      <c r="H4003" s="47" t="s">
        <v>296</v>
      </c>
      <c r="I4003" s="47" t="s">
        <v>809</v>
      </c>
      <c r="J4003" s="533">
        <v>70000006</v>
      </c>
      <c r="K4003" s="14" t="s">
        <v>65</v>
      </c>
      <c r="L4003" s="14" t="s">
        <v>31</v>
      </c>
      <c r="M4003" s="45">
        <v>4003</v>
      </c>
      <c r="N4003" s="45">
        <v>1</v>
      </c>
      <c r="O4003" s="52">
        <v>24426.639999999999</v>
      </c>
      <c r="P4003" s="48">
        <v>4885.3280000000004</v>
      </c>
      <c r="Q4003" s="12" t="s">
        <v>372</v>
      </c>
      <c r="R4003" s="46">
        <v>4071.1066666666666</v>
      </c>
      <c r="T4003" s="59" t="s">
        <v>75</v>
      </c>
      <c r="U4003" s="14">
        <v>0</v>
      </c>
      <c r="V4003" s="59" t="s">
        <v>175</v>
      </c>
      <c r="X4003" s="46">
        <v>0</v>
      </c>
      <c r="Y4003" s="46">
        <v>0</v>
      </c>
      <c r="Z4003" s="46">
        <v>0</v>
      </c>
      <c r="AA4003" s="46">
        <v>0</v>
      </c>
      <c r="AB4003" s="46">
        <v>0</v>
      </c>
      <c r="AC4003" s="46">
        <v>0</v>
      </c>
      <c r="AD4003" s="46">
        <v>0</v>
      </c>
      <c r="AE4003" s="46">
        <v>0</v>
      </c>
      <c r="AF4003" s="46">
        <v>0</v>
      </c>
      <c r="AG4003" s="46">
        <v>0</v>
      </c>
      <c r="AH4003" s="46">
        <v>0</v>
      </c>
      <c r="AI4003" s="46">
        <v>8551.48</v>
      </c>
      <c r="AJ4003" s="46">
        <v>376.03000000000065</v>
      </c>
      <c r="AK4003" s="46">
        <v>8682.6299999999974</v>
      </c>
      <c r="AL4003" s="46">
        <v>6816.5000000000009</v>
      </c>
      <c r="AM4003" s="46">
        <v>9.0949470177292824E-13</v>
      </c>
    </row>
    <row r="4004" spans="5:39" x14ac:dyDescent="0.2">
      <c r="E4004" s="47">
        <v>400</v>
      </c>
      <c r="F4004" s="47">
        <v>413</v>
      </c>
      <c r="G4004" s="47" t="s">
        <v>254</v>
      </c>
      <c r="H4004" s="47" t="s">
        <v>296</v>
      </c>
      <c r="I4004" s="47" t="s">
        <v>809</v>
      </c>
      <c r="J4004" s="533">
        <v>70000006</v>
      </c>
      <c r="K4004" s="14" t="s">
        <v>64</v>
      </c>
      <c r="L4004" s="14" t="s">
        <v>57</v>
      </c>
      <c r="M4004" s="45">
        <v>4004</v>
      </c>
      <c r="N4004" s="45">
        <v>1</v>
      </c>
      <c r="O4004" s="46">
        <v>6945.7199999999993</v>
      </c>
      <c r="Q4004" s="12" t="s">
        <v>372</v>
      </c>
      <c r="T4004" s="59" t="s">
        <v>75</v>
      </c>
      <c r="U4004" s="14">
        <v>0</v>
      </c>
      <c r="V4004" s="59" t="s">
        <v>175</v>
      </c>
      <c r="X4004" s="46">
        <v>0</v>
      </c>
      <c r="Y4004" s="46">
        <v>0</v>
      </c>
      <c r="Z4004" s="46">
        <v>0</v>
      </c>
      <c r="AA4004" s="46">
        <v>0</v>
      </c>
      <c r="AB4004" s="46">
        <v>0</v>
      </c>
      <c r="AC4004" s="46">
        <v>0</v>
      </c>
      <c r="AD4004" s="46">
        <v>0</v>
      </c>
      <c r="AE4004" s="46">
        <v>0</v>
      </c>
      <c r="AF4004" s="46">
        <v>0</v>
      </c>
      <c r="AG4004" s="46">
        <v>2236.4299999999998</v>
      </c>
      <c r="AH4004" s="46">
        <v>2236.4299999999998</v>
      </c>
      <c r="AI4004" s="46">
        <v>2236.4299999999998</v>
      </c>
      <c r="AJ4004" s="46">
        <v>4472.8599999999997</v>
      </c>
      <c r="AK4004" s="46">
        <v>4709.2899999999991</v>
      </c>
      <c r="AL4004" s="46">
        <v>6945.7199999999993</v>
      </c>
      <c r="AM4004" s="46">
        <v>2060.3919999999989</v>
      </c>
    </row>
    <row r="4005" spans="5:39" x14ac:dyDescent="0.2">
      <c r="E4005" s="47">
        <v>400</v>
      </c>
      <c r="F4005" s="47">
        <v>413</v>
      </c>
      <c r="G4005" s="47" t="s">
        <v>254</v>
      </c>
      <c r="H4005" s="47" t="s">
        <v>296</v>
      </c>
      <c r="I4005" s="47" t="s">
        <v>809</v>
      </c>
      <c r="J4005" s="533">
        <v>70000006</v>
      </c>
      <c r="K4005" s="14" t="s">
        <v>64</v>
      </c>
      <c r="L4005" s="14" t="s">
        <v>54</v>
      </c>
      <c r="M4005" s="45">
        <v>4005</v>
      </c>
      <c r="N4005" s="45">
        <v>1</v>
      </c>
      <c r="O4005" s="46">
        <v>17480.919999999998</v>
      </c>
      <c r="Q4005" s="12" t="s">
        <v>372</v>
      </c>
      <c r="T4005" s="59" t="s">
        <v>75</v>
      </c>
      <c r="U4005" s="14">
        <v>0</v>
      </c>
      <c r="V4005" s="59" t="s">
        <v>175</v>
      </c>
      <c r="X4005" s="46">
        <v>0</v>
      </c>
      <c r="Y4005" s="46">
        <v>0</v>
      </c>
      <c r="Z4005" s="46">
        <v>0</v>
      </c>
      <c r="AA4005" s="46">
        <v>0</v>
      </c>
      <c r="AB4005" s="46">
        <v>0</v>
      </c>
      <c r="AC4005" s="46">
        <v>0</v>
      </c>
      <c r="AD4005" s="46">
        <v>0</v>
      </c>
      <c r="AE4005" s="46">
        <v>0</v>
      </c>
      <c r="AF4005" s="46">
        <v>0</v>
      </c>
      <c r="AG4005" s="46">
        <v>0</v>
      </c>
      <c r="AH4005" s="46">
        <v>0</v>
      </c>
      <c r="AI4005" s="46">
        <v>8315.0499999999993</v>
      </c>
      <c r="AJ4005" s="46">
        <v>6454.65</v>
      </c>
      <c r="AK4005" s="46">
        <v>12900.849999999999</v>
      </c>
      <c r="AL4005" s="46">
        <v>17480.919999999998</v>
      </c>
      <c r="AM4005" s="46">
        <v>17480.919999999998</v>
      </c>
    </row>
    <row r="4006" spans="5:39" x14ac:dyDescent="0.2">
      <c r="E4006" s="47">
        <v>400</v>
      </c>
      <c r="F4006" s="47">
        <v>413</v>
      </c>
      <c r="G4006" s="47" t="s">
        <v>254</v>
      </c>
      <c r="H4006" s="47" t="s">
        <v>296</v>
      </c>
      <c r="I4006" s="47" t="s">
        <v>809</v>
      </c>
      <c r="J4006" s="533">
        <v>70000006</v>
      </c>
      <c r="K4006" s="14" t="s">
        <v>64</v>
      </c>
      <c r="L4006" s="14" t="s">
        <v>58</v>
      </c>
      <c r="M4006" s="45">
        <v>4006</v>
      </c>
      <c r="N4006" s="45">
        <v>1</v>
      </c>
      <c r="O4006" s="46">
        <v>0</v>
      </c>
      <c r="Q4006" s="12" t="s">
        <v>372</v>
      </c>
      <c r="T4006" s="59" t="s">
        <v>75</v>
      </c>
      <c r="U4006" s="14">
        <v>0</v>
      </c>
      <c r="V4006" s="59" t="s">
        <v>175</v>
      </c>
      <c r="X4006" s="46">
        <v>0</v>
      </c>
      <c r="Y4006" s="46">
        <v>0</v>
      </c>
      <c r="Z4006" s="46">
        <v>0</v>
      </c>
      <c r="AA4006" s="46">
        <v>0</v>
      </c>
      <c r="AB4006" s="46">
        <v>0</v>
      </c>
      <c r="AC4006" s="46">
        <v>0</v>
      </c>
      <c r="AD4006" s="46">
        <v>0</v>
      </c>
      <c r="AE4006" s="46">
        <v>0</v>
      </c>
      <c r="AF4006" s="46">
        <v>0</v>
      </c>
      <c r="AG4006" s="46">
        <v>0</v>
      </c>
      <c r="AH4006" s="46">
        <v>0</v>
      </c>
      <c r="AI4006" s="46">
        <v>0</v>
      </c>
      <c r="AJ4006" s="46">
        <v>0</v>
      </c>
      <c r="AK4006" s="46">
        <v>0</v>
      </c>
      <c r="AL4006" s="46">
        <v>0</v>
      </c>
      <c r="AM4006" s="46">
        <v>0</v>
      </c>
    </row>
    <row r="4007" spans="5:39" x14ac:dyDescent="0.2">
      <c r="E4007" s="47">
        <v>400</v>
      </c>
      <c r="F4007" s="47">
        <v>413</v>
      </c>
      <c r="G4007" s="47" t="s">
        <v>254</v>
      </c>
      <c r="H4007" s="47" t="s">
        <v>296</v>
      </c>
      <c r="I4007" s="47" t="s">
        <v>809</v>
      </c>
      <c r="J4007" s="533">
        <v>70000006</v>
      </c>
      <c r="K4007" s="14" t="s">
        <v>67</v>
      </c>
      <c r="L4007" s="14" t="s">
        <v>67</v>
      </c>
      <c r="M4007" s="45">
        <v>4007</v>
      </c>
      <c r="N4007" s="45">
        <v>1</v>
      </c>
      <c r="O4007" s="53">
        <v>42.369012275121349</v>
      </c>
      <c r="P4007" s="54">
        <v>32.369012275121349</v>
      </c>
      <c r="Q4007" s="55" t="s">
        <v>372</v>
      </c>
      <c r="R4007" s="56">
        <v>4.743113642615576</v>
      </c>
      <c r="S4007" s="57" t="s">
        <v>370</v>
      </c>
      <c r="T4007" s="60" t="s">
        <v>75</v>
      </c>
      <c r="U4007" s="14">
        <v>0</v>
      </c>
      <c r="V4007" s="60" t="s">
        <v>175</v>
      </c>
      <c r="Y4007" s="46">
        <v>42.369012275121349</v>
      </c>
      <c r="Z4007" s="46">
        <v>42.369012275121349</v>
      </c>
      <c r="AA4007" s="46">
        <v>42.369012275121349</v>
      </c>
      <c r="AB4007" s="46">
        <v>42.369012275121349</v>
      </c>
      <c r="AC4007" s="46">
        <v>42.369012275121349</v>
      </c>
      <c r="AD4007" s="46">
        <v>42.369012275121349</v>
      </c>
      <c r="AE4007" s="46">
        <v>42.369012275121349</v>
      </c>
      <c r="AF4007" s="46">
        <v>42.369012275121349</v>
      </c>
      <c r="AG4007" s="46">
        <v>42.369012275121349</v>
      </c>
      <c r="AH4007" s="46">
        <v>42.369012275121349</v>
      </c>
      <c r="AI4007" s="46">
        <v>42.369012275121349</v>
      </c>
      <c r="AJ4007" s="46">
        <v>42.369012275121349</v>
      </c>
      <c r="AK4007" s="46">
        <v>42.369012275121349</v>
      </c>
      <c r="AL4007" s="46">
        <v>42.369012275121349</v>
      </c>
      <c r="AM4007" s="46">
        <v>42.369012275121349</v>
      </c>
    </row>
    <row r="4008" spans="5:39" x14ac:dyDescent="0.2">
      <c r="E4008" s="14">
        <v>401</v>
      </c>
      <c r="F4008" s="14">
        <v>414</v>
      </c>
      <c r="G4008" s="14" t="s">
        <v>254</v>
      </c>
      <c r="H4008" s="14" t="s">
        <v>323</v>
      </c>
      <c r="I4008" s="14" t="s">
        <v>810</v>
      </c>
      <c r="J4008" s="531">
        <v>70000007</v>
      </c>
      <c r="K4008" s="14" t="s">
        <v>59</v>
      </c>
      <c r="L4008" s="14" t="s">
        <v>57</v>
      </c>
      <c r="M4008" s="45">
        <v>4008</v>
      </c>
      <c r="N4008" s="45">
        <v>1</v>
      </c>
      <c r="O4008" s="46">
        <v>1378.62</v>
      </c>
      <c r="Q4008" s="12" t="s">
        <v>376</v>
      </c>
      <c r="T4008" s="59" t="s">
        <v>73</v>
      </c>
      <c r="U4008" s="14">
        <v>50</v>
      </c>
      <c r="V4008" s="59" t="s">
        <v>175</v>
      </c>
      <c r="Y4008" s="46">
        <v>0</v>
      </c>
      <c r="Z4008" s="46">
        <v>0</v>
      </c>
      <c r="AA4008" s="46">
        <v>0</v>
      </c>
      <c r="AB4008" s="46">
        <v>0</v>
      </c>
      <c r="AC4008" s="46">
        <v>0</v>
      </c>
      <c r="AD4008" s="46">
        <v>0</v>
      </c>
      <c r="AE4008" s="46">
        <v>0</v>
      </c>
      <c r="AF4008" s="46">
        <v>0</v>
      </c>
      <c r="AG4008" s="46">
        <v>1378.62</v>
      </c>
      <c r="AH4008" s="46">
        <v>1378.62</v>
      </c>
      <c r="AI4008" s="46">
        <v>1378.62</v>
      </c>
      <c r="AJ4008" s="46">
        <v>1378.62</v>
      </c>
      <c r="AK4008" s="46">
        <v>1378.62</v>
      </c>
      <c r="AL4008" s="46">
        <v>1378.62</v>
      </c>
      <c r="AM4008" s="46">
        <v>0</v>
      </c>
    </row>
    <row r="4009" spans="5:39" x14ac:dyDescent="0.2">
      <c r="E4009" s="47">
        <v>401</v>
      </c>
      <c r="F4009" s="47">
        <v>414</v>
      </c>
      <c r="G4009" s="47" t="s">
        <v>254</v>
      </c>
      <c r="H4009" s="47" t="s">
        <v>323</v>
      </c>
      <c r="I4009" s="47" t="s">
        <v>810</v>
      </c>
      <c r="J4009" s="533">
        <v>70000007</v>
      </c>
      <c r="K4009" s="14" t="s">
        <v>59</v>
      </c>
      <c r="L4009" s="14" t="s">
        <v>54</v>
      </c>
      <c r="M4009" s="45">
        <v>4009</v>
      </c>
      <c r="N4009" s="45">
        <v>1</v>
      </c>
      <c r="O4009" s="46">
        <v>2719.99</v>
      </c>
      <c r="Q4009" s="12" t="s">
        <v>376</v>
      </c>
      <c r="T4009" s="59" t="s">
        <v>73</v>
      </c>
      <c r="U4009" s="14">
        <v>0</v>
      </c>
      <c r="V4009" s="59" t="s">
        <v>175</v>
      </c>
      <c r="Y4009" s="46">
        <v>0</v>
      </c>
      <c r="Z4009" s="46">
        <v>0</v>
      </c>
      <c r="AA4009" s="46">
        <v>0</v>
      </c>
      <c r="AB4009" s="46">
        <v>0</v>
      </c>
      <c r="AC4009" s="46">
        <v>0</v>
      </c>
      <c r="AD4009" s="46">
        <v>0</v>
      </c>
      <c r="AE4009" s="46">
        <v>0</v>
      </c>
      <c r="AF4009" s="46">
        <v>0</v>
      </c>
      <c r="AG4009" s="46">
        <v>0</v>
      </c>
      <c r="AH4009" s="46">
        <v>0</v>
      </c>
      <c r="AI4009" s="46">
        <v>4478.17</v>
      </c>
      <c r="AJ4009" s="46">
        <v>1967.23</v>
      </c>
      <c r="AK4009" s="46">
        <v>3793.4799999999996</v>
      </c>
      <c r="AL4009" s="46">
        <v>2719.99</v>
      </c>
      <c r="AM4009" s="46">
        <v>0</v>
      </c>
    </row>
    <row r="4010" spans="5:39" x14ac:dyDescent="0.2">
      <c r="E4010" s="47">
        <v>401</v>
      </c>
      <c r="F4010" s="47">
        <v>414</v>
      </c>
      <c r="G4010" s="47" t="s">
        <v>254</v>
      </c>
      <c r="H4010" s="47" t="s">
        <v>323</v>
      </c>
      <c r="I4010" s="47" t="s">
        <v>810</v>
      </c>
      <c r="J4010" s="533">
        <v>70000007</v>
      </c>
      <c r="K4010" s="14" t="s">
        <v>59</v>
      </c>
      <c r="L4010" s="14" t="s">
        <v>58</v>
      </c>
      <c r="M4010" s="45">
        <v>4010</v>
      </c>
      <c r="N4010" s="45">
        <v>1</v>
      </c>
      <c r="O4010" s="46">
        <v>0</v>
      </c>
      <c r="Q4010" s="12" t="s">
        <v>376</v>
      </c>
      <c r="T4010" s="59" t="s">
        <v>73</v>
      </c>
      <c r="U4010" s="14">
        <v>0</v>
      </c>
      <c r="V4010" s="59" t="s">
        <v>175</v>
      </c>
      <c r="Y4010" s="46">
        <v>0</v>
      </c>
      <c r="Z4010" s="46">
        <v>0</v>
      </c>
      <c r="AA4010" s="46">
        <v>0</v>
      </c>
      <c r="AB4010" s="46">
        <v>0</v>
      </c>
      <c r="AC4010" s="46">
        <v>0</v>
      </c>
      <c r="AD4010" s="46">
        <v>0</v>
      </c>
      <c r="AE4010" s="46">
        <v>0</v>
      </c>
      <c r="AF4010" s="46">
        <v>0</v>
      </c>
      <c r="AG4010" s="46">
        <v>0</v>
      </c>
      <c r="AH4010" s="46">
        <v>0</v>
      </c>
      <c r="AI4010" s="46">
        <v>0</v>
      </c>
      <c r="AJ4010" s="46">
        <v>0</v>
      </c>
      <c r="AK4010" s="46">
        <v>0</v>
      </c>
      <c r="AL4010" s="46">
        <v>0</v>
      </c>
      <c r="AM4010" s="46">
        <v>0</v>
      </c>
    </row>
    <row r="4011" spans="5:39" x14ac:dyDescent="0.2">
      <c r="E4011" s="47">
        <v>401</v>
      </c>
      <c r="F4011" s="47">
        <v>414</v>
      </c>
      <c r="G4011" s="47" t="s">
        <v>254</v>
      </c>
      <c r="H4011" s="47" t="s">
        <v>323</v>
      </c>
      <c r="I4011" s="47" t="s">
        <v>810</v>
      </c>
      <c r="J4011" s="533">
        <v>70000007</v>
      </c>
      <c r="K4011" s="14" t="s">
        <v>59</v>
      </c>
      <c r="L4011" s="14" t="s">
        <v>31</v>
      </c>
      <c r="M4011" s="45">
        <v>4011</v>
      </c>
      <c r="N4011" s="45">
        <v>1</v>
      </c>
      <c r="O4011" s="48">
        <v>4098.6099999999997</v>
      </c>
      <c r="Q4011" s="12" t="s">
        <v>376</v>
      </c>
      <c r="R4011" s="46">
        <v>3538.4316666666668</v>
      </c>
      <c r="T4011" s="59" t="s">
        <v>73</v>
      </c>
      <c r="U4011" s="14">
        <v>0</v>
      </c>
      <c r="V4011" s="59" t="s">
        <v>175</v>
      </c>
      <c r="X4011" s="46">
        <v>0</v>
      </c>
      <c r="Y4011" s="46">
        <v>0</v>
      </c>
      <c r="Z4011" s="46">
        <v>0</v>
      </c>
      <c r="AA4011" s="46">
        <v>0</v>
      </c>
      <c r="AB4011" s="46">
        <v>0</v>
      </c>
      <c r="AC4011" s="46">
        <v>0</v>
      </c>
      <c r="AD4011" s="46">
        <v>0</v>
      </c>
      <c r="AE4011" s="46">
        <v>0</v>
      </c>
      <c r="AF4011" s="46">
        <v>0</v>
      </c>
      <c r="AG4011" s="46">
        <v>1378.62</v>
      </c>
      <c r="AH4011" s="46">
        <v>1378.62</v>
      </c>
      <c r="AI4011" s="46">
        <v>5856.79</v>
      </c>
      <c r="AJ4011" s="46">
        <v>3345.85</v>
      </c>
      <c r="AK4011" s="46">
        <v>5172.0999999999995</v>
      </c>
      <c r="AL4011" s="46">
        <v>4098.6099999999997</v>
      </c>
      <c r="AM4011" s="46">
        <v>0</v>
      </c>
    </row>
    <row r="4012" spans="5:39" x14ac:dyDescent="0.2">
      <c r="E4012" s="47">
        <v>401</v>
      </c>
      <c r="F4012" s="47">
        <v>414</v>
      </c>
      <c r="G4012" s="47" t="s">
        <v>254</v>
      </c>
      <c r="H4012" s="47" t="s">
        <v>323</v>
      </c>
      <c r="I4012" s="47" t="s">
        <v>810</v>
      </c>
      <c r="J4012" s="533">
        <v>70000007</v>
      </c>
      <c r="K4012" s="14" t="s">
        <v>37</v>
      </c>
      <c r="L4012" s="14" t="s">
        <v>31</v>
      </c>
      <c r="M4012" s="45">
        <v>4012</v>
      </c>
      <c r="N4012" s="45">
        <v>1</v>
      </c>
      <c r="O4012" s="48">
        <v>0</v>
      </c>
      <c r="P4012" s="48"/>
      <c r="Q4012" s="12" t="s">
        <v>376</v>
      </c>
      <c r="R4012" s="46">
        <v>1993.3333333333333</v>
      </c>
      <c r="T4012" s="59" t="s">
        <v>73</v>
      </c>
      <c r="U4012" s="14">
        <v>0</v>
      </c>
      <c r="V4012" s="59" t="s">
        <v>175</v>
      </c>
      <c r="Y4012" s="46">
        <v>0</v>
      </c>
      <c r="Z4012" s="46">
        <v>0</v>
      </c>
      <c r="AA4012" s="46">
        <v>0</v>
      </c>
      <c r="AB4012" s="46">
        <v>0</v>
      </c>
      <c r="AC4012" s="46">
        <v>0</v>
      </c>
      <c r="AD4012" s="46">
        <v>0</v>
      </c>
      <c r="AE4012" s="46">
        <v>0</v>
      </c>
      <c r="AF4012" s="46">
        <v>0</v>
      </c>
      <c r="AG4012" s="46">
        <v>0</v>
      </c>
      <c r="AH4012" s="46">
        <v>1379</v>
      </c>
      <c r="AI4012" s="46">
        <v>0</v>
      </c>
      <c r="AJ4012" s="46">
        <v>10581</v>
      </c>
      <c r="AK4012" s="46">
        <v>0</v>
      </c>
      <c r="AL4012" s="46">
        <v>0</v>
      </c>
      <c r="AM4012" s="46">
        <v>3708.2360000000003</v>
      </c>
    </row>
    <row r="4013" spans="5:39" x14ac:dyDescent="0.2">
      <c r="E4013" s="47">
        <v>401</v>
      </c>
      <c r="F4013" s="47">
        <v>414</v>
      </c>
      <c r="G4013" s="47" t="s">
        <v>254</v>
      </c>
      <c r="H4013" s="47" t="s">
        <v>323</v>
      </c>
      <c r="I4013" s="47" t="s">
        <v>810</v>
      </c>
      <c r="J4013" s="533">
        <v>70000007</v>
      </c>
      <c r="K4013" s="14" t="s">
        <v>65</v>
      </c>
      <c r="L4013" s="14" t="s">
        <v>31</v>
      </c>
      <c r="M4013" s="45">
        <v>4013</v>
      </c>
      <c r="N4013" s="45">
        <v>1</v>
      </c>
      <c r="O4013" s="52">
        <v>9270.5899999999983</v>
      </c>
      <c r="P4013" s="48">
        <v>3708.2360000000003</v>
      </c>
      <c r="Q4013" s="12" t="s">
        <v>376</v>
      </c>
      <c r="R4013" s="46">
        <v>1545.0983333333331</v>
      </c>
      <c r="T4013" s="59" t="s">
        <v>73</v>
      </c>
      <c r="U4013" s="14">
        <v>0</v>
      </c>
      <c r="V4013" s="59" t="s">
        <v>175</v>
      </c>
      <c r="X4013" s="46">
        <v>0</v>
      </c>
      <c r="Y4013" s="46">
        <v>0</v>
      </c>
      <c r="Z4013" s="46">
        <v>0</v>
      </c>
      <c r="AA4013" s="46">
        <v>0</v>
      </c>
      <c r="AB4013" s="46">
        <v>0</v>
      </c>
      <c r="AC4013" s="46">
        <v>0</v>
      </c>
      <c r="AD4013" s="46">
        <v>0</v>
      </c>
      <c r="AE4013" s="46">
        <v>0</v>
      </c>
      <c r="AF4013" s="46">
        <v>0</v>
      </c>
      <c r="AG4013" s="46">
        <v>0</v>
      </c>
      <c r="AH4013" s="46">
        <v>0</v>
      </c>
      <c r="AI4013" s="46">
        <v>0</v>
      </c>
      <c r="AJ4013" s="46">
        <v>0</v>
      </c>
      <c r="AK4013" s="46">
        <v>5171.9799999999987</v>
      </c>
      <c r="AL4013" s="46">
        <v>4098.6099999999997</v>
      </c>
      <c r="AM4013" s="46">
        <v>1.8189894035458565E-12</v>
      </c>
    </row>
    <row r="4014" spans="5:39" x14ac:dyDescent="0.2">
      <c r="E4014" s="47">
        <v>401</v>
      </c>
      <c r="F4014" s="47">
        <v>414</v>
      </c>
      <c r="G4014" s="47" t="s">
        <v>254</v>
      </c>
      <c r="H4014" s="47" t="s">
        <v>323</v>
      </c>
      <c r="I4014" s="47" t="s">
        <v>810</v>
      </c>
      <c r="J4014" s="533">
        <v>70000007</v>
      </c>
      <c r="K4014" s="14" t="s">
        <v>64</v>
      </c>
      <c r="L4014" s="14" t="s">
        <v>57</v>
      </c>
      <c r="M4014" s="45">
        <v>4014</v>
      </c>
      <c r="N4014" s="45">
        <v>1</v>
      </c>
      <c r="O4014" s="46">
        <v>2757.119999999999</v>
      </c>
      <c r="Q4014" s="12" t="s">
        <v>376</v>
      </c>
      <c r="T4014" s="59" t="s">
        <v>73</v>
      </c>
      <c r="U4014" s="14">
        <v>0</v>
      </c>
      <c r="V4014" s="59" t="s">
        <v>175</v>
      </c>
      <c r="X4014" s="46">
        <v>0</v>
      </c>
      <c r="Y4014" s="46">
        <v>0</v>
      </c>
      <c r="Z4014" s="46">
        <v>0</v>
      </c>
      <c r="AA4014" s="46">
        <v>0</v>
      </c>
      <c r="AB4014" s="46">
        <v>0</v>
      </c>
      <c r="AC4014" s="46">
        <v>0</v>
      </c>
      <c r="AD4014" s="46">
        <v>0</v>
      </c>
      <c r="AE4014" s="46">
        <v>0</v>
      </c>
      <c r="AF4014" s="46">
        <v>0</v>
      </c>
      <c r="AG4014" s="46">
        <v>1378.62</v>
      </c>
      <c r="AH4014" s="46">
        <v>1378.2399999999998</v>
      </c>
      <c r="AI4014" s="46">
        <v>2756.8599999999997</v>
      </c>
      <c r="AJ4014" s="46">
        <v>0</v>
      </c>
      <c r="AK4014" s="46">
        <v>1378.4999999999991</v>
      </c>
      <c r="AL4014" s="46">
        <v>2757.119999999999</v>
      </c>
      <c r="AM4014" s="46">
        <v>0</v>
      </c>
    </row>
    <row r="4015" spans="5:39" x14ac:dyDescent="0.2">
      <c r="E4015" s="47">
        <v>401</v>
      </c>
      <c r="F4015" s="47">
        <v>414</v>
      </c>
      <c r="G4015" s="47" t="s">
        <v>254</v>
      </c>
      <c r="H4015" s="47" t="s">
        <v>323</v>
      </c>
      <c r="I4015" s="47" t="s">
        <v>810</v>
      </c>
      <c r="J4015" s="533">
        <v>70000007</v>
      </c>
      <c r="K4015" s="14" t="s">
        <v>64</v>
      </c>
      <c r="L4015" s="14" t="s">
        <v>54</v>
      </c>
      <c r="M4015" s="45">
        <v>4015</v>
      </c>
      <c r="N4015" s="45">
        <v>1</v>
      </c>
      <c r="O4015" s="46">
        <v>6513.4699999999993</v>
      </c>
      <c r="Q4015" s="12" t="s">
        <v>376</v>
      </c>
      <c r="T4015" s="59" t="s">
        <v>73</v>
      </c>
      <c r="U4015" s="14">
        <v>0</v>
      </c>
      <c r="V4015" s="59" t="s">
        <v>175</v>
      </c>
      <c r="X4015" s="46">
        <v>0</v>
      </c>
      <c r="Y4015" s="46">
        <v>0</v>
      </c>
      <c r="Z4015" s="46">
        <v>0</v>
      </c>
      <c r="AA4015" s="46">
        <v>0</v>
      </c>
      <c r="AB4015" s="46">
        <v>0</v>
      </c>
      <c r="AC4015" s="46">
        <v>0</v>
      </c>
      <c r="AD4015" s="46">
        <v>0</v>
      </c>
      <c r="AE4015" s="46">
        <v>0</v>
      </c>
      <c r="AF4015" s="46">
        <v>0</v>
      </c>
      <c r="AG4015" s="46">
        <v>0</v>
      </c>
      <c r="AH4015" s="46">
        <v>0</v>
      </c>
      <c r="AI4015" s="46">
        <v>4478.17</v>
      </c>
      <c r="AJ4015" s="46">
        <v>0</v>
      </c>
      <c r="AK4015" s="46">
        <v>3793.4799999999996</v>
      </c>
      <c r="AL4015" s="46">
        <v>6513.4699999999993</v>
      </c>
      <c r="AM4015" s="46">
        <v>5562.3539999999975</v>
      </c>
    </row>
    <row r="4016" spans="5:39" x14ac:dyDescent="0.2">
      <c r="E4016" s="47">
        <v>401</v>
      </c>
      <c r="F4016" s="47">
        <v>414</v>
      </c>
      <c r="G4016" s="47" t="s">
        <v>254</v>
      </c>
      <c r="H4016" s="47" t="s">
        <v>323</v>
      </c>
      <c r="I4016" s="47" t="s">
        <v>810</v>
      </c>
      <c r="J4016" s="533">
        <v>70000007</v>
      </c>
      <c r="K4016" s="14" t="s">
        <v>64</v>
      </c>
      <c r="L4016" s="14" t="s">
        <v>58</v>
      </c>
      <c r="M4016" s="45">
        <v>4016</v>
      </c>
      <c r="N4016" s="45">
        <v>1</v>
      </c>
      <c r="O4016" s="46">
        <v>0</v>
      </c>
      <c r="Q4016" s="12" t="s">
        <v>376</v>
      </c>
      <c r="T4016" s="59" t="s">
        <v>73</v>
      </c>
      <c r="U4016" s="14">
        <v>0</v>
      </c>
      <c r="V4016" s="59" t="s">
        <v>175</v>
      </c>
      <c r="X4016" s="46">
        <v>0</v>
      </c>
      <c r="Y4016" s="46">
        <v>0</v>
      </c>
      <c r="Z4016" s="46">
        <v>0</v>
      </c>
      <c r="AA4016" s="46">
        <v>0</v>
      </c>
      <c r="AB4016" s="46">
        <v>0</v>
      </c>
      <c r="AC4016" s="46">
        <v>0</v>
      </c>
      <c r="AD4016" s="46">
        <v>0</v>
      </c>
      <c r="AE4016" s="46">
        <v>0</v>
      </c>
      <c r="AF4016" s="46">
        <v>0</v>
      </c>
      <c r="AG4016" s="46">
        <v>0</v>
      </c>
      <c r="AH4016" s="46">
        <v>0</v>
      </c>
      <c r="AI4016" s="46">
        <v>0</v>
      </c>
      <c r="AJ4016" s="46">
        <v>-0.12000000000080036</v>
      </c>
      <c r="AK4016" s="46">
        <v>0</v>
      </c>
      <c r="AL4016" s="46">
        <v>0</v>
      </c>
      <c r="AM4016" s="46">
        <v>0</v>
      </c>
    </row>
    <row r="4017" spans="5:39" x14ac:dyDescent="0.2">
      <c r="E4017" s="47">
        <v>401</v>
      </c>
      <c r="F4017" s="47">
        <v>414</v>
      </c>
      <c r="G4017" s="47" t="s">
        <v>254</v>
      </c>
      <c r="H4017" s="47" t="s">
        <v>323</v>
      </c>
      <c r="I4017" s="47" t="s">
        <v>810</v>
      </c>
      <c r="J4017" s="533">
        <v>70000007</v>
      </c>
      <c r="K4017" s="14" t="s">
        <v>67</v>
      </c>
      <c r="L4017" s="14" t="s">
        <v>67</v>
      </c>
      <c r="M4017" s="45">
        <v>4017</v>
      </c>
      <c r="N4017" s="45">
        <v>1</v>
      </c>
      <c r="O4017" s="53">
        <v>15.620951848803088</v>
      </c>
      <c r="P4017" s="54">
        <v>5.6209518488030881</v>
      </c>
      <c r="Q4017" s="55" t="s">
        <v>376</v>
      </c>
      <c r="R4017" s="56">
        <v>2.6199714657011408</v>
      </c>
      <c r="S4017" s="57" t="s">
        <v>370</v>
      </c>
      <c r="T4017" s="60" t="s">
        <v>73</v>
      </c>
      <c r="U4017" s="14">
        <v>0</v>
      </c>
      <c r="V4017" s="60" t="s">
        <v>175</v>
      </c>
      <c r="Y4017" s="46">
        <v>15.620951848803088</v>
      </c>
      <c r="Z4017" s="46">
        <v>15.620951848803088</v>
      </c>
      <c r="AA4017" s="46">
        <v>15.620951848803088</v>
      </c>
      <c r="AB4017" s="46">
        <v>15.620951848803088</v>
      </c>
      <c r="AC4017" s="46">
        <v>15.620951848803088</v>
      </c>
      <c r="AD4017" s="46">
        <v>15.620951848803088</v>
      </c>
      <c r="AE4017" s="46">
        <v>15.620951848803088</v>
      </c>
      <c r="AF4017" s="46">
        <v>15.620951848803088</v>
      </c>
      <c r="AG4017" s="46">
        <v>15.620951848803088</v>
      </c>
      <c r="AH4017" s="46">
        <v>15.620951848803088</v>
      </c>
      <c r="AI4017" s="46">
        <v>15.620951848803088</v>
      </c>
      <c r="AJ4017" s="46">
        <v>15.620951848803088</v>
      </c>
      <c r="AK4017" s="46">
        <v>15.620951848803088</v>
      </c>
      <c r="AL4017" s="46">
        <v>15.620951848803088</v>
      </c>
      <c r="AM4017" s="46">
        <v>15.620951848803088</v>
      </c>
    </row>
    <row r="4018" spans="5:39" x14ac:dyDescent="0.2">
      <c r="E4018" s="14">
        <v>402</v>
      </c>
      <c r="F4018" s="14">
        <v>415</v>
      </c>
      <c r="G4018" s="14" t="s">
        <v>254</v>
      </c>
      <c r="H4018" s="14" t="s">
        <v>311</v>
      </c>
      <c r="I4018" s="14" t="s">
        <v>811</v>
      </c>
      <c r="J4018" s="531">
        <v>70000008</v>
      </c>
      <c r="K4018" s="14" t="s">
        <v>59</v>
      </c>
      <c r="L4018" s="14" t="s">
        <v>57</v>
      </c>
      <c r="M4018" s="45">
        <v>4018</v>
      </c>
      <c r="N4018" s="45">
        <v>1</v>
      </c>
      <c r="O4018" s="46">
        <v>1484.14</v>
      </c>
      <c r="Q4018" s="12" t="s">
        <v>372</v>
      </c>
      <c r="T4018" s="59" t="s">
        <v>75</v>
      </c>
      <c r="U4018" s="14">
        <v>0</v>
      </c>
      <c r="V4018" s="59" t="s">
        <v>174</v>
      </c>
      <c r="Y4018" s="46">
        <v>0</v>
      </c>
      <c r="Z4018" s="46">
        <v>0</v>
      </c>
      <c r="AA4018" s="46">
        <v>0</v>
      </c>
      <c r="AB4018" s="46">
        <v>0</v>
      </c>
      <c r="AC4018" s="46">
        <v>0</v>
      </c>
      <c r="AD4018" s="46">
        <v>0</v>
      </c>
      <c r="AE4018" s="46">
        <v>0</v>
      </c>
      <c r="AF4018" s="46">
        <v>0</v>
      </c>
      <c r="AG4018" s="46">
        <v>1484.14</v>
      </c>
      <c r="AH4018" s="46">
        <v>1484.14</v>
      </c>
      <c r="AI4018" s="46">
        <v>1484.14</v>
      </c>
      <c r="AJ4018" s="46">
        <v>1484.14</v>
      </c>
      <c r="AK4018" s="46">
        <v>1484.14</v>
      </c>
      <c r="AL4018" s="46">
        <v>1484.14</v>
      </c>
      <c r="AM4018" s="46">
        <v>0</v>
      </c>
    </row>
    <row r="4019" spans="5:39" x14ac:dyDescent="0.2">
      <c r="E4019" s="47">
        <v>402</v>
      </c>
      <c r="F4019" s="47">
        <v>415</v>
      </c>
      <c r="G4019" s="47" t="s">
        <v>254</v>
      </c>
      <c r="H4019" s="47" t="s">
        <v>311</v>
      </c>
      <c r="I4019" s="47" t="s">
        <v>811</v>
      </c>
      <c r="J4019" s="533">
        <v>70000008</v>
      </c>
      <c r="K4019" s="14" t="s">
        <v>59</v>
      </c>
      <c r="L4019" s="14" t="s">
        <v>54</v>
      </c>
      <c r="M4019" s="45">
        <v>4019</v>
      </c>
      <c r="N4019" s="45">
        <v>1</v>
      </c>
      <c r="O4019" s="46">
        <v>7141.5</v>
      </c>
      <c r="Q4019" s="12" t="s">
        <v>372</v>
      </c>
      <c r="T4019" s="59" t="s">
        <v>75</v>
      </c>
      <c r="U4019" s="14">
        <v>0</v>
      </c>
      <c r="V4019" s="59" t="s">
        <v>174</v>
      </c>
      <c r="Y4019" s="46">
        <v>0</v>
      </c>
      <c r="Z4019" s="46">
        <v>0</v>
      </c>
      <c r="AA4019" s="46">
        <v>0</v>
      </c>
      <c r="AB4019" s="46">
        <v>0</v>
      </c>
      <c r="AC4019" s="46">
        <v>0</v>
      </c>
      <c r="AD4019" s="46">
        <v>0</v>
      </c>
      <c r="AE4019" s="46">
        <v>0</v>
      </c>
      <c r="AF4019" s="46">
        <v>0</v>
      </c>
      <c r="AG4019" s="46">
        <v>0</v>
      </c>
      <c r="AH4019" s="46">
        <v>0</v>
      </c>
      <c r="AI4019" s="46">
        <v>4609.6000000000004</v>
      </c>
      <c r="AJ4019" s="46">
        <v>2650.11</v>
      </c>
      <c r="AK4019" s="46">
        <v>5686.32</v>
      </c>
      <c r="AL4019" s="46">
        <v>7141.5</v>
      </c>
      <c r="AM4019" s="46">
        <v>0</v>
      </c>
    </row>
    <row r="4020" spans="5:39" x14ac:dyDescent="0.2">
      <c r="E4020" s="47">
        <v>402</v>
      </c>
      <c r="F4020" s="47">
        <v>415</v>
      </c>
      <c r="G4020" s="47" t="s">
        <v>254</v>
      </c>
      <c r="H4020" s="47" t="s">
        <v>311</v>
      </c>
      <c r="I4020" s="47" t="s">
        <v>811</v>
      </c>
      <c r="J4020" s="533">
        <v>70000008</v>
      </c>
      <c r="K4020" s="14" t="s">
        <v>59</v>
      </c>
      <c r="L4020" s="14" t="s">
        <v>58</v>
      </c>
      <c r="M4020" s="45">
        <v>4020</v>
      </c>
      <c r="N4020" s="45">
        <v>1</v>
      </c>
      <c r="O4020" s="46">
        <v>0</v>
      </c>
      <c r="Q4020" s="12" t="s">
        <v>372</v>
      </c>
      <c r="T4020" s="59" t="s">
        <v>75</v>
      </c>
      <c r="U4020" s="14">
        <v>27</v>
      </c>
      <c r="V4020" s="59" t="s">
        <v>174</v>
      </c>
      <c r="Y4020" s="46">
        <v>0</v>
      </c>
      <c r="Z4020" s="46">
        <v>0</v>
      </c>
      <c r="AA4020" s="46">
        <v>0</v>
      </c>
      <c r="AB4020" s="46">
        <v>0</v>
      </c>
      <c r="AC4020" s="46">
        <v>0</v>
      </c>
      <c r="AD4020" s="46">
        <v>0</v>
      </c>
      <c r="AE4020" s="46">
        <v>0</v>
      </c>
      <c r="AF4020" s="46">
        <v>0</v>
      </c>
      <c r="AG4020" s="46">
        <v>0</v>
      </c>
      <c r="AH4020" s="46">
        <v>0</v>
      </c>
      <c r="AI4020" s="46">
        <v>0</v>
      </c>
      <c r="AJ4020" s="46">
        <v>0</v>
      </c>
      <c r="AK4020" s="46">
        <v>0</v>
      </c>
      <c r="AL4020" s="46">
        <v>0</v>
      </c>
      <c r="AM4020" s="46">
        <v>0</v>
      </c>
    </row>
    <row r="4021" spans="5:39" x14ac:dyDescent="0.2">
      <c r="E4021" s="47">
        <v>402</v>
      </c>
      <c r="F4021" s="47">
        <v>415</v>
      </c>
      <c r="G4021" s="47" t="s">
        <v>254</v>
      </c>
      <c r="H4021" s="47" t="s">
        <v>311</v>
      </c>
      <c r="I4021" s="47" t="s">
        <v>811</v>
      </c>
      <c r="J4021" s="533">
        <v>70000008</v>
      </c>
      <c r="K4021" s="14" t="s">
        <v>59</v>
      </c>
      <c r="L4021" s="14" t="s">
        <v>31</v>
      </c>
      <c r="M4021" s="45">
        <v>4021</v>
      </c>
      <c r="N4021" s="45">
        <v>1</v>
      </c>
      <c r="O4021" s="48">
        <v>8625.64</v>
      </c>
      <c r="Q4021" s="12" t="s">
        <v>372</v>
      </c>
      <c r="R4021" s="46">
        <v>4832.0616666666665</v>
      </c>
      <c r="T4021" s="59" t="s">
        <v>75</v>
      </c>
      <c r="U4021" s="14">
        <v>0</v>
      </c>
      <c r="V4021" s="59" t="s">
        <v>174</v>
      </c>
      <c r="X4021" s="46">
        <v>0</v>
      </c>
      <c r="Y4021" s="46">
        <v>0</v>
      </c>
      <c r="Z4021" s="46">
        <v>0</v>
      </c>
      <c r="AA4021" s="46">
        <v>0</v>
      </c>
      <c r="AB4021" s="46">
        <v>0</v>
      </c>
      <c r="AC4021" s="46">
        <v>0</v>
      </c>
      <c r="AD4021" s="46">
        <v>0</v>
      </c>
      <c r="AE4021" s="46">
        <v>0</v>
      </c>
      <c r="AF4021" s="46">
        <v>0</v>
      </c>
      <c r="AG4021" s="46">
        <v>1484.14</v>
      </c>
      <c r="AH4021" s="46">
        <v>1484.14</v>
      </c>
      <c r="AI4021" s="46">
        <v>6093.7400000000007</v>
      </c>
      <c r="AJ4021" s="46">
        <v>4134.25</v>
      </c>
      <c r="AK4021" s="46">
        <v>7170.46</v>
      </c>
      <c r="AL4021" s="46">
        <v>8625.64</v>
      </c>
      <c r="AM4021" s="46">
        <v>0</v>
      </c>
    </row>
    <row r="4022" spans="5:39" x14ac:dyDescent="0.2">
      <c r="E4022" s="47">
        <v>402</v>
      </c>
      <c r="F4022" s="47">
        <v>415</v>
      </c>
      <c r="G4022" s="47" t="s">
        <v>254</v>
      </c>
      <c r="H4022" s="47" t="s">
        <v>311</v>
      </c>
      <c r="I4022" s="47" t="s">
        <v>811</v>
      </c>
      <c r="J4022" s="533">
        <v>70000008</v>
      </c>
      <c r="K4022" s="14" t="s">
        <v>37</v>
      </c>
      <c r="L4022" s="14" t="s">
        <v>31</v>
      </c>
      <c r="M4022" s="45">
        <v>4022</v>
      </c>
      <c r="N4022" s="45">
        <v>1</v>
      </c>
      <c r="O4022" s="48">
        <v>0</v>
      </c>
      <c r="P4022" s="48"/>
      <c r="Q4022" s="12" t="s">
        <v>372</v>
      </c>
      <c r="R4022" s="46">
        <v>0</v>
      </c>
      <c r="T4022" s="59" t="s">
        <v>75</v>
      </c>
      <c r="U4022" s="14">
        <v>0</v>
      </c>
      <c r="V4022" s="59" t="s">
        <v>174</v>
      </c>
      <c r="Y4022" s="46">
        <v>0</v>
      </c>
      <c r="Z4022" s="46">
        <v>0</v>
      </c>
      <c r="AA4022" s="46">
        <v>0</v>
      </c>
      <c r="AB4022" s="46">
        <v>0</v>
      </c>
      <c r="AC4022" s="46">
        <v>0</v>
      </c>
      <c r="AD4022" s="46">
        <v>0</v>
      </c>
      <c r="AE4022" s="46">
        <v>0</v>
      </c>
      <c r="AF4022" s="46">
        <v>0</v>
      </c>
      <c r="AG4022" s="46">
        <v>0</v>
      </c>
      <c r="AH4022" s="46">
        <v>0</v>
      </c>
      <c r="AI4022" s="46">
        <v>0</v>
      </c>
      <c r="AJ4022" s="46">
        <v>0</v>
      </c>
      <c r="AK4022" s="46">
        <v>0</v>
      </c>
      <c r="AL4022" s="46">
        <v>0</v>
      </c>
      <c r="AM4022" s="46">
        <v>17395.421999999999</v>
      </c>
    </row>
    <row r="4023" spans="5:39" x14ac:dyDescent="0.2">
      <c r="E4023" s="47">
        <v>402</v>
      </c>
      <c r="F4023" s="47">
        <v>415</v>
      </c>
      <c r="G4023" s="47" t="s">
        <v>254</v>
      </c>
      <c r="H4023" s="47" t="s">
        <v>311</v>
      </c>
      <c r="I4023" s="47" t="s">
        <v>811</v>
      </c>
      <c r="J4023" s="533">
        <v>70000008</v>
      </c>
      <c r="K4023" s="14" t="s">
        <v>65</v>
      </c>
      <c r="L4023" s="14" t="s">
        <v>31</v>
      </c>
      <c r="M4023" s="45">
        <v>4023</v>
      </c>
      <c r="N4023" s="45">
        <v>1</v>
      </c>
      <c r="O4023" s="52">
        <v>28992.37</v>
      </c>
      <c r="P4023" s="48">
        <v>17395.421999999999</v>
      </c>
      <c r="Q4023" s="12" t="s">
        <v>372</v>
      </c>
      <c r="R4023" s="46">
        <v>4832.0616666666665</v>
      </c>
      <c r="T4023" s="59" t="s">
        <v>75</v>
      </c>
      <c r="U4023" s="14">
        <v>0</v>
      </c>
      <c r="V4023" s="59" t="s">
        <v>174</v>
      </c>
      <c r="X4023" s="46">
        <v>0</v>
      </c>
      <c r="Y4023" s="46">
        <v>0</v>
      </c>
      <c r="Z4023" s="46">
        <v>0</v>
      </c>
      <c r="AA4023" s="46">
        <v>0</v>
      </c>
      <c r="AB4023" s="46">
        <v>0</v>
      </c>
      <c r="AC4023" s="46">
        <v>0</v>
      </c>
      <c r="AD4023" s="46">
        <v>0</v>
      </c>
      <c r="AE4023" s="46">
        <v>0</v>
      </c>
      <c r="AF4023" s="46">
        <v>0</v>
      </c>
      <c r="AG4023" s="46">
        <v>1484.14</v>
      </c>
      <c r="AH4023" s="46">
        <v>1484.14</v>
      </c>
      <c r="AI4023" s="46">
        <v>6093.7400000000007</v>
      </c>
      <c r="AJ4023" s="46">
        <v>4134.25</v>
      </c>
      <c r="AK4023" s="46">
        <v>7170.46</v>
      </c>
      <c r="AL4023" s="46">
        <v>8625.64</v>
      </c>
      <c r="AM4023" s="46">
        <v>0</v>
      </c>
    </row>
    <row r="4024" spans="5:39" x14ac:dyDescent="0.2">
      <c r="E4024" s="47">
        <v>402</v>
      </c>
      <c r="F4024" s="47">
        <v>415</v>
      </c>
      <c r="G4024" s="47" t="s">
        <v>254</v>
      </c>
      <c r="H4024" s="47" t="s">
        <v>311</v>
      </c>
      <c r="I4024" s="47" t="s">
        <v>811</v>
      </c>
      <c r="J4024" s="533">
        <v>70000008</v>
      </c>
      <c r="K4024" s="14" t="s">
        <v>64</v>
      </c>
      <c r="L4024" s="14" t="s">
        <v>57</v>
      </c>
      <c r="M4024" s="45">
        <v>4024</v>
      </c>
      <c r="N4024" s="45">
        <v>1</v>
      </c>
      <c r="O4024" s="46">
        <v>8904.84</v>
      </c>
      <c r="Q4024" s="12" t="s">
        <v>372</v>
      </c>
      <c r="T4024" s="59" t="s">
        <v>75</v>
      </c>
      <c r="U4024" s="14">
        <v>0</v>
      </c>
      <c r="V4024" s="59" t="s">
        <v>174</v>
      </c>
      <c r="X4024" s="46">
        <v>0</v>
      </c>
      <c r="Y4024" s="46">
        <v>0</v>
      </c>
      <c r="Z4024" s="46">
        <v>0</v>
      </c>
      <c r="AA4024" s="46">
        <v>0</v>
      </c>
      <c r="AB4024" s="46">
        <v>0</v>
      </c>
      <c r="AC4024" s="46">
        <v>0</v>
      </c>
      <c r="AD4024" s="46">
        <v>0</v>
      </c>
      <c r="AE4024" s="46">
        <v>0</v>
      </c>
      <c r="AF4024" s="46">
        <v>0</v>
      </c>
      <c r="AG4024" s="46">
        <v>1484.14</v>
      </c>
      <c r="AH4024" s="46">
        <v>2968.28</v>
      </c>
      <c r="AI4024" s="46">
        <v>4452.42</v>
      </c>
      <c r="AJ4024" s="46">
        <v>5936.56</v>
      </c>
      <c r="AK4024" s="46">
        <v>7420.7000000000007</v>
      </c>
      <c r="AL4024" s="46">
        <v>8904.84</v>
      </c>
      <c r="AM4024" s="46">
        <v>0</v>
      </c>
    </row>
    <row r="4025" spans="5:39" x14ac:dyDescent="0.2">
      <c r="E4025" s="47">
        <v>402</v>
      </c>
      <c r="F4025" s="47">
        <v>415</v>
      </c>
      <c r="G4025" s="47" t="s">
        <v>254</v>
      </c>
      <c r="H4025" s="47" t="s">
        <v>311</v>
      </c>
      <c r="I4025" s="47" t="s">
        <v>811</v>
      </c>
      <c r="J4025" s="533">
        <v>70000008</v>
      </c>
      <c r="K4025" s="14" t="s">
        <v>64</v>
      </c>
      <c r="L4025" s="14" t="s">
        <v>54</v>
      </c>
      <c r="M4025" s="45">
        <v>4025</v>
      </c>
      <c r="N4025" s="45">
        <v>1</v>
      </c>
      <c r="O4025" s="46">
        <v>20087.53</v>
      </c>
      <c r="Q4025" s="12" t="s">
        <v>372</v>
      </c>
      <c r="T4025" s="59" t="s">
        <v>75</v>
      </c>
      <c r="U4025" s="14">
        <v>0</v>
      </c>
      <c r="V4025" s="59" t="s">
        <v>174</v>
      </c>
      <c r="X4025" s="46">
        <v>0</v>
      </c>
      <c r="Y4025" s="46">
        <v>0</v>
      </c>
      <c r="Z4025" s="46">
        <v>0</v>
      </c>
      <c r="AA4025" s="46">
        <v>0</v>
      </c>
      <c r="AB4025" s="46">
        <v>0</v>
      </c>
      <c r="AC4025" s="46">
        <v>0</v>
      </c>
      <c r="AD4025" s="46">
        <v>0</v>
      </c>
      <c r="AE4025" s="46">
        <v>0</v>
      </c>
      <c r="AF4025" s="46">
        <v>0</v>
      </c>
      <c r="AG4025" s="46">
        <v>0</v>
      </c>
      <c r="AH4025" s="46">
        <v>0</v>
      </c>
      <c r="AI4025" s="46">
        <v>4609.6000000000004</v>
      </c>
      <c r="AJ4025" s="46">
        <v>7259.7100000000009</v>
      </c>
      <c r="AK4025" s="46">
        <v>12946.03</v>
      </c>
      <c r="AL4025" s="46">
        <v>20087.53</v>
      </c>
      <c r="AM4025" s="46">
        <v>11596.948</v>
      </c>
    </row>
    <row r="4026" spans="5:39" x14ac:dyDescent="0.2">
      <c r="E4026" s="47">
        <v>402</v>
      </c>
      <c r="F4026" s="47">
        <v>415</v>
      </c>
      <c r="G4026" s="47" t="s">
        <v>254</v>
      </c>
      <c r="H4026" s="47" t="s">
        <v>311</v>
      </c>
      <c r="I4026" s="47" t="s">
        <v>811</v>
      </c>
      <c r="J4026" s="533">
        <v>70000008</v>
      </c>
      <c r="K4026" s="14" t="s">
        <v>64</v>
      </c>
      <c r="L4026" s="14" t="s">
        <v>58</v>
      </c>
      <c r="M4026" s="45">
        <v>4026</v>
      </c>
      <c r="N4026" s="45">
        <v>1</v>
      </c>
      <c r="O4026" s="46">
        <v>0</v>
      </c>
      <c r="Q4026" s="12" t="s">
        <v>372</v>
      </c>
      <c r="T4026" s="59" t="s">
        <v>75</v>
      </c>
      <c r="U4026" s="14">
        <v>0</v>
      </c>
      <c r="V4026" s="59" t="s">
        <v>174</v>
      </c>
      <c r="X4026" s="46">
        <v>0</v>
      </c>
      <c r="Y4026" s="46">
        <v>0</v>
      </c>
      <c r="Z4026" s="46">
        <v>0</v>
      </c>
      <c r="AA4026" s="46">
        <v>0</v>
      </c>
      <c r="AB4026" s="46">
        <v>0</v>
      </c>
      <c r="AC4026" s="46">
        <v>0</v>
      </c>
      <c r="AD4026" s="46">
        <v>0</v>
      </c>
      <c r="AE4026" s="46">
        <v>0</v>
      </c>
      <c r="AF4026" s="46">
        <v>0</v>
      </c>
      <c r="AG4026" s="46">
        <v>0</v>
      </c>
      <c r="AH4026" s="46">
        <v>0</v>
      </c>
      <c r="AI4026" s="46">
        <v>0</v>
      </c>
      <c r="AJ4026" s="46">
        <v>0</v>
      </c>
      <c r="AK4026" s="46">
        <v>0</v>
      </c>
      <c r="AL4026" s="46">
        <v>0</v>
      </c>
      <c r="AM4026" s="46">
        <v>0</v>
      </c>
    </row>
    <row r="4027" spans="5:39" x14ac:dyDescent="0.2">
      <c r="E4027" s="47">
        <v>402</v>
      </c>
      <c r="F4027" s="47">
        <v>415</v>
      </c>
      <c r="G4027" s="47" t="s">
        <v>254</v>
      </c>
      <c r="H4027" s="47" t="s">
        <v>311</v>
      </c>
      <c r="I4027" s="47" t="s">
        <v>811</v>
      </c>
      <c r="J4027" s="533">
        <v>70000008</v>
      </c>
      <c r="K4027" s="14" t="s">
        <v>67</v>
      </c>
      <c r="L4027" s="14" t="s">
        <v>67</v>
      </c>
      <c r="M4027" s="45">
        <v>4027</v>
      </c>
      <c r="N4027" s="45">
        <v>1</v>
      </c>
      <c r="O4027" s="53">
        <v>48.127564942078607</v>
      </c>
      <c r="P4027" s="54">
        <v>38.127564942078607</v>
      </c>
      <c r="Q4027" s="55" t="s">
        <v>372</v>
      </c>
      <c r="R4027" s="56">
        <v>6</v>
      </c>
      <c r="S4027" s="57" t="s">
        <v>370</v>
      </c>
      <c r="T4027" s="60" t="s">
        <v>75</v>
      </c>
      <c r="U4027" s="14">
        <v>0</v>
      </c>
      <c r="V4027" s="60" t="s">
        <v>174</v>
      </c>
      <c r="Y4027" s="46">
        <v>48.127564942078607</v>
      </c>
      <c r="Z4027" s="46">
        <v>48.127564942078607</v>
      </c>
      <c r="AA4027" s="46">
        <v>48.127564942078607</v>
      </c>
      <c r="AB4027" s="46">
        <v>48.127564942078607</v>
      </c>
      <c r="AC4027" s="46">
        <v>48.127564942078607</v>
      </c>
      <c r="AD4027" s="46">
        <v>48.127564942078607</v>
      </c>
      <c r="AE4027" s="46">
        <v>48.127564942078607</v>
      </c>
      <c r="AF4027" s="46">
        <v>48.127564942078607</v>
      </c>
      <c r="AG4027" s="46">
        <v>48.127564942078607</v>
      </c>
      <c r="AH4027" s="46">
        <v>48.127564942078607</v>
      </c>
      <c r="AI4027" s="46">
        <v>48.127564942078607</v>
      </c>
      <c r="AJ4027" s="46">
        <v>48.127564942078607</v>
      </c>
      <c r="AK4027" s="46">
        <v>48.127564942078607</v>
      </c>
      <c r="AL4027" s="46">
        <v>48.127564942078607</v>
      </c>
      <c r="AM4027" s="46">
        <v>48.127564942078607</v>
      </c>
    </row>
    <row r="4028" spans="5:39" x14ac:dyDescent="0.2">
      <c r="E4028" s="14">
        <v>403</v>
      </c>
      <c r="F4028" s="14">
        <v>416</v>
      </c>
      <c r="G4028" s="14" t="s">
        <v>254</v>
      </c>
      <c r="H4028" s="14" t="s">
        <v>334</v>
      </c>
      <c r="I4028" s="14" t="s">
        <v>812</v>
      </c>
      <c r="J4028" s="531">
        <v>70000009</v>
      </c>
      <c r="K4028" s="14" t="s">
        <v>59</v>
      </c>
      <c r="L4028" s="14" t="s">
        <v>57</v>
      </c>
      <c r="M4028" s="45">
        <v>4028</v>
      </c>
      <c r="N4028" s="45">
        <v>1</v>
      </c>
      <c r="O4028" s="46">
        <v>1484.14</v>
      </c>
      <c r="Q4028" s="12" t="s">
        <v>369</v>
      </c>
      <c r="T4028" s="59" t="s">
        <v>78</v>
      </c>
      <c r="U4028" s="14">
        <v>0</v>
      </c>
      <c r="V4028" s="59" t="s">
        <v>174</v>
      </c>
      <c r="Y4028" s="46">
        <v>0</v>
      </c>
      <c r="Z4028" s="46">
        <v>0</v>
      </c>
      <c r="AA4028" s="46">
        <v>0</v>
      </c>
      <c r="AB4028" s="46">
        <v>0</v>
      </c>
      <c r="AC4028" s="46">
        <v>0</v>
      </c>
      <c r="AD4028" s="46">
        <v>0</v>
      </c>
      <c r="AE4028" s="46">
        <v>0</v>
      </c>
      <c r="AF4028" s="46">
        <v>0</v>
      </c>
      <c r="AG4028" s="46">
        <v>1484.14</v>
      </c>
      <c r="AH4028" s="46">
        <v>1484.14</v>
      </c>
      <c r="AI4028" s="46">
        <v>1484.14</v>
      </c>
      <c r="AJ4028" s="46">
        <v>1484.14</v>
      </c>
      <c r="AK4028" s="46">
        <v>1484.14</v>
      </c>
      <c r="AL4028" s="46">
        <v>1484.14</v>
      </c>
      <c r="AM4028" s="46">
        <v>0</v>
      </c>
    </row>
    <row r="4029" spans="5:39" x14ac:dyDescent="0.2">
      <c r="E4029" s="47">
        <v>403</v>
      </c>
      <c r="F4029" s="47">
        <v>416</v>
      </c>
      <c r="G4029" s="47" t="s">
        <v>254</v>
      </c>
      <c r="H4029" s="47" t="s">
        <v>334</v>
      </c>
      <c r="I4029" s="47" t="s">
        <v>812</v>
      </c>
      <c r="J4029" s="533">
        <v>70000009</v>
      </c>
      <c r="K4029" s="14" t="s">
        <v>59</v>
      </c>
      <c r="L4029" s="14" t="s">
        <v>54</v>
      </c>
      <c r="M4029" s="45">
        <v>4029</v>
      </c>
      <c r="N4029" s="45">
        <v>1</v>
      </c>
      <c r="O4029" s="46">
        <v>2857.0699999999997</v>
      </c>
      <c r="Q4029" s="12" t="s">
        <v>369</v>
      </c>
      <c r="T4029" s="59" t="s">
        <v>78</v>
      </c>
      <c r="U4029" s="14">
        <v>0</v>
      </c>
      <c r="V4029" s="59" t="s">
        <v>174</v>
      </c>
      <c r="Y4029" s="46">
        <v>0</v>
      </c>
      <c r="Z4029" s="46">
        <v>0</v>
      </c>
      <c r="AA4029" s="46">
        <v>0</v>
      </c>
      <c r="AB4029" s="46">
        <v>0</v>
      </c>
      <c r="AC4029" s="46">
        <v>0</v>
      </c>
      <c r="AD4029" s="46">
        <v>0</v>
      </c>
      <c r="AE4029" s="46">
        <v>0</v>
      </c>
      <c r="AF4029" s="46">
        <v>0</v>
      </c>
      <c r="AG4029" s="46">
        <v>0</v>
      </c>
      <c r="AH4029" s="46">
        <v>0</v>
      </c>
      <c r="AI4029" s="46">
        <v>4609.6000000000004</v>
      </c>
      <c r="AJ4029" s="46">
        <v>2036.77</v>
      </c>
      <c r="AK4029" s="46">
        <v>4011.43</v>
      </c>
      <c r="AL4029" s="46">
        <v>2857.0699999999997</v>
      </c>
      <c r="AM4029" s="46">
        <v>0</v>
      </c>
    </row>
    <row r="4030" spans="5:39" x14ac:dyDescent="0.2">
      <c r="E4030" s="47">
        <v>403</v>
      </c>
      <c r="F4030" s="47">
        <v>416</v>
      </c>
      <c r="G4030" s="47" t="s">
        <v>254</v>
      </c>
      <c r="H4030" s="47" t="s">
        <v>334</v>
      </c>
      <c r="I4030" s="47" t="s">
        <v>812</v>
      </c>
      <c r="J4030" s="533">
        <v>70000009</v>
      </c>
      <c r="K4030" s="14" t="s">
        <v>59</v>
      </c>
      <c r="L4030" s="14" t="s">
        <v>58</v>
      </c>
      <c r="M4030" s="45">
        <v>4030</v>
      </c>
      <c r="N4030" s="45">
        <v>1</v>
      </c>
      <c r="O4030" s="46">
        <v>0</v>
      </c>
      <c r="Q4030" s="12" t="s">
        <v>369</v>
      </c>
      <c r="T4030" s="59" t="s">
        <v>78</v>
      </c>
      <c r="U4030" s="14">
        <v>0</v>
      </c>
      <c r="V4030" s="59" t="s">
        <v>174</v>
      </c>
      <c r="Y4030" s="46">
        <v>0</v>
      </c>
      <c r="Z4030" s="46">
        <v>0</v>
      </c>
      <c r="AA4030" s="46">
        <v>0</v>
      </c>
      <c r="AB4030" s="46">
        <v>0</v>
      </c>
      <c r="AC4030" s="46">
        <v>0</v>
      </c>
      <c r="AD4030" s="46">
        <v>0</v>
      </c>
      <c r="AE4030" s="46">
        <v>0</v>
      </c>
      <c r="AF4030" s="46">
        <v>0</v>
      </c>
      <c r="AG4030" s="46">
        <v>0</v>
      </c>
      <c r="AH4030" s="46">
        <v>0</v>
      </c>
      <c r="AI4030" s="46">
        <v>0</v>
      </c>
      <c r="AJ4030" s="46">
        <v>0</v>
      </c>
      <c r="AK4030" s="46">
        <v>0</v>
      </c>
      <c r="AL4030" s="46">
        <v>0</v>
      </c>
      <c r="AM4030" s="46">
        <v>0</v>
      </c>
    </row>
    <row r="4031" spans="5:39" x14ac:dyDescent="0.2">
      <c r="E4031" s="47">
        <v>403</v>
      </c>
      <c r="F4031" s="47">
        <v>416</v>
      </c>
      <c r="G4031" s="47" t="s">
        <v>254</v>
      </c>
      <c r="H4031" s="47" t="s">
        <v>334</v>
      </c>
      <c r="I4031" s="47" t="s">
        <v>812</v>
      </c>
      <c r="J4031" s="533">
        <v>70000009</v>
      </c>
      <c r="K4031" s="14" t="s">
        <v>59</v>
      </c>
      <c r="L4031" s="14" t="s">
        <v>31</v>
      </c>
      <c r="M4031" s="45">
        <v>4031</v>
      </c>
      <c r="N4031" s="45">
        <v>1</v>
      </c>
      <c r="O4031" s="48">
        <v>4341.21</v>
      </c>
      <c r="Q4031" s="12" t="s">
        <v>369</v>
      </c>
      <c r="R4031" s="46">
        <v>3736.6183333333333</v>
      </c>
      <c r="T4031" s="59" t="s">
        <v>78</v>
      </c>
      <c r="U4031" s="14">
        <v>24</v>
      </c>
      <c r="V4031" s="59" t="s">
        <v>174</v>
      </c>
      <c r="X4031" s="46">
        <v>0</v>
      </c>
      <c r="Y4031" s="46">
        <v>0</v>
      </c>
      <c r="Z4031" s="46">
        <v>0</v>
      </c>
      <c r="AA4031" s="46">
        <v>0</v>
      </c>
      <c r="AB4031" s="46">
        <v>0</v>
      </c>
      <c r="AC4031" s="46">
        <v>0</v>
      </c>
      <c r="AD4031" s="46">
        <v>0</v>
      </c>
      <c r="AE4031" s="46">
        <v>0</v>
      </c>
      <c r="AF4031" s="46">
        <v>0</v>
      </c>
      <c r="AG4031" s="46">
        <v>1484.14</v>
      </c>
      <c r="AH4031" s="46">
        <v>1484.14</v>
      </c>
      <c r="AI4031" s="46">
        <v>6093.7400000000007</v>
      </c>
      <c r="AJ4031" s="46">
        <v>3520.91</v>
      </c>
      <c r="AK4031" s="46">
        <v>5495.57</v>
      </c>
      <c r="AL4031" s="46">
        <v>4341.21</v>
      </c>
      <c r="AM4031" s="46">
        <v>0</v>
      </c>
    </row>
    <row r="4032" spans="5:39" x14ac:dyDescent="0.2">
      <c r="E4032" s="47">
        <v>403</v>
      </c>
      <c r="F4032" s="47">
        <v>416</v>
      </c>
      <c r="G4032" s="47" t="s">
        <v>254</v>
      </c>
      <c r="H4032" s="47" t="s">
        <v>334</v>
      </c>
      <c r="I4032" s="47" t="s">
        <v>812</v>
      </c>
      <c r="J4032" s="533">
        <v>70000009</v>
      </c>
      <c r="K4032" s="14" t="s">
        <v>37</v>
      </c>
      <c r="L4032" s="14" t="s">
        <v>31</v>
      </c>
      <c r="M4032" s="45">
        <v>4032</v>
      </c>
      <c r="N4032" s="45">
        <v>1</v>
      </c>
      <c r="O4032" s="48">
        <v>0</v>
      </c>
      <c r="P4032" s="48"/>
      <c r="Q4032" s="12" t="s">
        <v>369</v>
      </c>
      <c r="R4032" s="46">
        <v>0</v>
      </c>
      <c r="T4032" s="59" t="s">
        <v>78</v>
      </c>
      <c r="U4032" s="14">
        <v>0</v>
      </c>
      <c r="V4032" s="59" t="s">
        <v>174</v>
      </c>
      <c r="Y4032" s="46">
        <v>0</v>
      </c>
      <c r="Z4032" s="46">
        <v>0</v>
      </c>
      <c r="AA4032" s="46">
        <v>0</v>
      </c>
      <c r="AB4032" s="46">
        <v>0</v>
      </c>
      <c r="AC4032" s="46">
        <v>0</v>
      </c>
      <c r="AD4032" s="46">
        <v>0</v>
      </c>
      <c r="AE4032" s="46">
        <v>0</v>
      </c>
      <c r="AF4032" s="46">
        <v>0</v>
      </c>
      <c r="AG4032" s="46">
        <v>0</v>
      </c>
      <c r="AH4032" s="46">
        <v>0</v>
      </c>
      <c r="AI4032" s="46">
        <v>0</v>
      </c>
      <c r="AJ4032" s="46">
        <v>0</v>
      </c>
      <c r="AK4032" s="46">
        <v>0</v>
      </c>
      <c r="AL4032" s="46">
        <v>0</v>
      </c>
      <c r="AM4032" s="46">
        <v>17935.768</v>
      </c>
    </row>
    <row r="4033" spans="5:39" x14ac:dyDescent="0.2">
      <c r="E4033" s="47">
        <v>403</v>
      </c>
      <c r="F4033" s="47">
        <v>416</v>
      </c>
      <c r="G4033" s="47" t="s">
        <v>254</v>
      </c>
      <c r="H4033" s="47" t="s">
        <v>334</v>
      </c>
      <c r="I4033" s="47" t="s">
        <v>812</v>
      </c>
      <c r="J4033" s="533">
        <v>70000009</v>
      </c>
      <c r="K4033" s="14" t="s">
        <v>65</v>
      </c>
      <c r="L4033" s="14" t="s">
        <v>31</v>
      </c>
      <c r="M4033" s="45">
        <v>4033</v>
      </c>
      <c r="N4033" s="45">
        <v>1</v>
      </c>
      <c r="O4033" s="52">
        <v>22419.71</v>
      </c>
      <c r="P4033" s="48">
        <v>17935.768</v>
      </c>
      <c r="Q4033" s="12" t="s">
        <v>369</v>
      </c>
      <c r="R4033" s="46">
        <v>3736.6183333333333</v>
      </c>
      <c r="T4033" s="59" t="s">
        <v>78</v>
      </c>
      <c r="U4033" s="14">
        <v>0</v>
      </c>
      <c r="V4033" s="59" t="s">
        <v>174</v>
      </c>
      <c r="X4033" s="46">
        <v>0</v>
      </c>
      <c r="Y4033" s="46">
        <v>0</v>
      </c>
      <c r="Z4033" s="46">
        <v>0</v>
      </c>
      <c r="AA4033" s="46">
        <v>0</v>
      </c>
      <c r="AB4033" s="46">
        <v>0</v>
      </c>
      <c r="AC4033" s="46">
        <v>0</v>
      </c>
      <c r="AD4033" s="46">
        <v>0</v>
      </c>
      <c r="AE4033" s="46">
        <v>0</v>
      </c>
      <c r="AF4033" s="46">
        <v>0</v>
      </c>
      <c r="AG4033" s="46">
        <v>1484.14</v>
      </c>
      <c r="AH4033" s="46">
        <v>1484.14</v>
      </c>
      <c r="AI4033" s="46">
        <v>6093.7400000000007</v>
      </c>
      <c r="AJ4033" s="46">
        <v>3520.91</v>
      </c>
      <c r="AK4033" s="46">
        <v>5495.57</v>
      </c>
      <c r="AL4033" s="46">
        <v>4341.21</v>
      </c>
      <c r="AM4033" s="46">
        <v>0</v>
      </c>
    </row>
    <row r="4034" spans="5:39" x14ac:dyDescent="0.2">
      <c r="E4034" s="47">
        <v>403</v>
      </c>
      <c r="F4034" s="47">
        <v>416</v>
      </c>
      <c r="G4034" s="47" t="s">
        <v>254</v>
      </c>
      <c r="H4034" s="47" t="s">
        <v>334</v>
      </c>
      <c r="I4034" s="47" t="s">
        <v>812</v>
      </c>
      <c r="J4034" s="533">
        <v>70000009</v>
      </c>
      <c r="K4034" s="14" t="s">
        <v>64</v>
      </c>
      <c r="L4034" s="14" t="s">
        <v>57</v>
      </c>
      <c r="M4034" s="45">
        <v>4034</v>
      </c>
      <c r="N4034" s="45">
        <v>1</v>
      </c>
      <c r="O4034" s="46">
        <v>8904.84</v>
      </c>
      <c r="Q4034" s="12" t="s">
        <v>369</v>
      </c>
      <c r="T4034" s="59" t="s">
        <v>78</v>
      </c>
      <c r="U4034" s="14">
        <v>0</v>
      </c>
      <c r="V4034" s="59" t="s">
        <v>174</v>
      </c>
      <c r="X4034" s="46">
        <v>0</v>
      </c>
      <c r="Y4034" s="46">
        <v>0</v>
      </c>
      <c r="Z4034" s="46">
        <v>0</v>
      </c>
      <c r="AA4034" s="46">
        <v>0</v>
      </c>
      <c r="AB4034" s="46">
        <v>0</v>
      </c>
      <c r="AC4034" s="46">
        <v>0</v>
      </c>
      <c r="AD4034" s="46">
        <v>0</v>
      </c>
      <c r="AE4034" s="46">
        <v>0</v>
      </c>
      <c r="AF4034" s="46">
        <v>0</v>
      </c>
      <c r="AG4034" s="46">
        <v>1484.14</v>
      </c>
      <c r="AH4034" s="46">
        <v>2968.28</v>
      </c>
      <c r="AI4034" s="46">
        <v>4452.42</v>
      </c>
      <c r="AJ4034" s="46">
        <v>5936.56</v>
      </c>
      <c r="AK4034" s="46">
        <v>7420.7000000000007</v>
      </c>
      <c r="AL4034" s="46">
        <v>8904.84</v>
      </c>
      <c r="AM4034" s="46">
        <v>0</v>
      </c>
    </row>
    <row r="4035" spans="5:39" x14ac:dyDescent="0.2">
      <c r="E4035" s="47">
        <v>403</v>
      </c>
      <c r="F4035" s="47">
        <v>416</v>
      </c>
      <c r="G4035" s="47" t="s">
        <v>254</v>
      </c>
      <c r="H4035" s="47" t="s">
        <v>334</v>
      </c>
      <c r="I4035" s="47" t="s">
        <v>812</v>
      </c>
      <c r="J4035" s="533">
        <v>70000009</v>
      </c>
      <c r="K4035" s="14" t="s">
        <v>64</v>
      </c>
      <c r="L4035" s="14" t="s">
        <v>54</v>
      </c>
      <c r="M4035" s="45">
        <v>4035</v>
      </c>
      <c r="N4035" s="45">
        <v>1</v>
      </c>
      <c r="O4035" s="46">
        <v>13514.87</v>
      </c>
      <c r="Q4035" s="12" t="s">
        <v>369</v>
      </c>
      <c r="T4035" s="59" t="s">
        <v>78</v>
      </c>
      <c r="U4035" s="14">
        <v>0</v>
      </c>
      <c r="V4035" s="59" t="s">
        <v>174</v>
      </c>
      <c r="X4035" s="46">
        <v>0</v>
      </c>
      <c r="Y4035" s="46">
        <v>0</v>
      </c>
      <c r="Z4035" s="46">
        <v>0</v>
      </c>
      <c r="AA4035" s="46">
        <v>0</v>
      </c>
      <c r="AB4035" s="46">
        <v>0</v>
      </c>
      <c r="AC4035" s="46">
        <v>0</v>
      </c>
      <c r="AD4035" s="46">
        <v>0</v>
      </c>
      <c r="AE4035" s="46">
        <v>0</v>
      </c>
      <c r="AF4035" s="46">
        <v>0</v>
      </c>
      <c r="AG4035" s="46">
        <v>0</v>
      </c>
      <c r="AH4035" s="46">
        <v>0</v>
      </c>
      <c r="AI4035" s="46">
        <v>4609.6000000000004</v>
      </c>
      <c r="AJ4035" s="46">
        <v>6646.3700000000008</v>
      </c>
      <c r="AK4035" s="46">
        <v>10657.800000000001</v>
      </c>
      <c r="AL4035" s="46">
        <v>13514.87</v>
      </c>
      <c r="AM4035" s="46">
        <v>4483.9420000000009</v>
      </c>
    </row>
    <row r="4036" spans="5:39" x14ac:dyDescent="0.2">
      <c r="E4036" s="47">
        <v>403</v>
      </c>
      <c r="F4036" s="47">
        <v>416</v>
      </c>
      <c r="G4036" s="47" t="s">
        <v>254</v>
      </c>
      <c r="H4036" s="47" t="s">
        <v>334</v>
      </c>
      <c r="I4036" s="47" t="s">
        <v>812</v>
      </c>
      <c r="J4036" s="533">
        <v>70000009</v>
      </c>
      <c r="K4036" s="14" t="s">
        <v>64</v>
      </c>
      <c r="L4036" s="14" t="s">
        <v>58</v>
      </c>
      <c r="M4036" s="45">
        <v>4036</v>
      </c>
      <c r="N4036" s="45">
        <v>1</v>
      </c>
      <c r="O4036" s="46">
        <v>0</v>
      </c>
      <c r="Q4036" s="12" t="s">
        <v>369</v>
      </c>
      <c r="T4036" s="59" t="s">
        <v>78</v>
      </c>
      <c r="U4036" s="14">
        <v>0</v>
      </c>
      <c r="V4036" s="59" t="s">
        <v>174</v>
      </c>
      <c r="X4036" s="46">
        <v>0</v>
      </c>
      <c r="Y4036" s="46">
        <v>0</v>
      </c>
      <c r="Z4036" s="46">
        <v>0</v>
      </c>
      <c r="AA4036" s="46">
        <v>0</v>
      </c>
      <c r="AB4036" s="46">
        <v>0</v>
      </c>
      <c r="AC4036" s="46">
        <v>0</v>
      </c>
      <c r="AD4036" s="46">
        <v>0</v>
      </c>
      <c r="AE4036" s="46">
        <v>0</v>
      </c>
      <c r="AF4036" s="46">
        <v>0</v>
      </c>
      <c r="AG4036" s="46">
        <v>0</v>
      </c>
      <c r="AH4036" s="46">
        <v>0</v>
      </c>
      <c r="AI4036" s="46">
        <v>0</v>
      </c>
      <c r="AJ4036" s="46">
        <v>0</v>
      </c>
      <c r="AK4036" s="46">
        <v>0</v>
      </c>
      <c r="AL4036" s="46">
        <v>0</v>
      </c>
      <c r="AM4036" s="46">
        <v>0</v>
      </c>
    </row>
    <row r="4037" spans="5:39" x14ac:dyDescent="0.2">
      <c r="E4037" s="47">
        <v>403</v>
      </c>
      <c r="F4037" s="47">
        <v>416</v>
      </c>
      <c r="G4037" s="47" t="s">
        <v>254</v>
      </c>
      <c r="H4037" s="47" t="s">
        <v>334</v>
      </c>
      <c r="I4037" s="47" t="s">
        <v>812</v>
      </c>
      <c r="J4037" s="533">
        <v>70000009</v>
      </c>
      <c r="K4037" s="14" t="s">
        <v>67</v>
      </c>
      <c r="L4037" s="14" t="s">
        <v>67</v>
      </c>
      <c r="M4037" s="45">
        <v>4037</v>
      </c>
      <c r="N4037" s="45">
        <v>1</v>
      </c>
      <c r="O4037" s="53">
        <v>58.531006422468636</v>
      </c>
      <c r="P4037" s="54">
        <v>48.531006422468636</v>
      </c>
      <c r="Q4037" s="55" t="s">
        <v>369</v>
      </c>
      <c r="R4037" s="56">
        <v>6</v>
      </c>
      <c r="S4037" s="57" t="s">
        <v>370</v>
      </c>
      <c r="T4037" s="60" t="s">
        <v>78</v>
      </c>
      <c r="U4037" s="14">
        <v>0</v>
      </c>
      <c r="V4037" s="60" t="s">
        <v>174</v>
      </c>
      <c r="Y4037" s="46">
        <v>58.531006422468636</v>
      </c>
      <c r="Z4037" s="46">
        <v>58.531006422468636</v>
      </c>
      <c r="AA4037" s="46">
        <v>58.531006422468636</v>
      </c>
      <c r="AB4037" s="46">
        <v>58.531006422468636</v>
      </c>
      <c r="AC4037" s="46">
        <v>58.531006422468636</v>
      </c>
      <c r="AD4037" s="46">
        <v>58.531006422468636</v>
      </c>
      <c r="AE4037" s="46">
        <v>58.531006422468636</v>
      </c>
      <c r="AF4037" s="46">
        <v>58.531006422468636</v>
      </c>
      <c r="AG4037" s="46">
        <v>58.531006422468636</v>
      </c>
      <c r="AH4037" s="46">
        <v>58.531006422468636</v>
      </c>
      <c r="AI4037" s="46">
        <v>58.531006422468636</v>
      </c>
      <c r="AJ4037" s="46">
        <v>58.531006422468636</v>
      </c>
      <c r="AK4037" s="46">
        <v>58.531006422468636</v>
      </c>
      <c r="AL4037" s="46">
        <v>58.531006422468636</v>
      </c>
      <c r="AM4037" s="46">
        <v>58.531006422468636</v>
      </c>
    </row>
    <row r="4038" spans="5:39" x14ac:dyDescent="0.2">
      <c r="E4038" s="14">
        <v>404</v>
      </c>
      <c r="F4038" s="14">
        <v>417</v>
      </c>
      <c r="G4038" s="14" t="s">
        <v>254</v>
      </c>
      <c r="H4038" s="14" t="s">
        <v>325</v>
      </c>
      <c r="I4038" s="14" t="s">
        <v>813</v>
      </c>
      <c r="J4038" s="531">
        <v>70000010</v>
      </c>
      <c r="K4038" s="14" t="s">
        <v>59</v>
      </c>
      <c r="L4038" s="14" t="s">
        <v>57</v>
      </c>
      <c r="M4038" s="45">
        <v>4038</v>
      </c>
      <c r="N4038" s="45">
        <v>1</v>
      </c>
      <c r="O4038" s="46">
        <v>1484.14</v>
      </c>
      <c r="Q4038" s="12">
        <v>0</v>
      </c>
      <c r="T4038" s="59">
        <v>0</v>
      </c>
      <c r="U4038" s="14">
        <v>0</v>
      </c>
      <c r="V4038" s="59">
        <v>0</v>
      </c>
      <c r="Y4038" s="46">
        <v>0</v>
      </c>
      <c r="Z4038" s="46">
        <v>0</v>
      </c>
      <c r="AA4038" s="46">
        <v>0</v>
      </c>
      <c r="AB4038" s="46">
        <v>0</v>
      </c>
      <c r="AC4038" s="46">
        <v>0</v>
      </c>
      <c r="AD4038" s="46">
        <v>0</v>
      </c>
      <c r="AE4038" s="46">
        <v>0</v>
      </c>
      <c r="AF4038" s="46">
        <v>0</v>
      </c>
      <c r="AG4038" s="46">
        <v>1484.14</v>
      </c>
      <c r="AH4038" s="46">
        <v>1484.14</v>
      </c>
      <c r="AI4038" s="46">
        <v>1484.14</v>
      </c>
      <c r="AJ4038" s="46">
        <v>1484.14</v>
      </c>
      <c r="AK4038" s="46">
        <v>1484.14</v>
      </c>
      <c r="AL4038" s="46">
        <v>1484.14</v>
      </c>
      <c r="AM4038" s="46">
        <v>0</v>
      </c>
    </row>
    <row r="4039" spans="5:39" x14ac:dyDescent="0.2">
      <c r="E4039" s="47">
        <v>404</v>
      </c>
      <c r="F4039" s="47">
        <v>417</v>
      </c>
      <c r="G4039" s="47" t="s">
        <v>254</v>
      </c>
      <c r="H4039" s="47" t="s">
        <v>325</v>
      </c>
      <c r="I4039" s="47" t="s">
        <v>813</v>
      </c>
      <c r="J4039" s="533">
        <v>70000010</v>
      </c>
      <c r="K4039" s="14" t="s">
        <v>59</v>
      </c>
      <c r="L4039" s="14" t="s">
        <v>54</v>
      </c>
      <c r="M4039" s="45">
        <v>4039</v>
      </c>
      <c r="N4039" s="45">
        <v>1</v>
      </c>
      <c r="O4039" s="46">
        <v>2857.0699999999997</v>
      </c>
      <c r="Q4039" s="12">
        <v>0</v>
      </c>
      <c r="T4039" s="59">
        <v>0</v>
      </c>
      <c r="U4039" s="14">
        <v>0</v>
      </c>
      <c r="V4039" s="59">
        <v>0</v>
      </c>
      <c r="Y4039" s="46">
        <v>0</v>
      </c>
      <c r="Z4039" s="46">
        <v>0</v>
      </c>
      <c r="AA4039" s="46">
        <v>0</v>
      </c>
      <c r="AB4039" s="46">
        <v>0</v>
      </c>
      <c r="AC4039" s="46">
        <v>0</v>
      </c>
      <c r="AD4039" s="46">
        <v>0</v>
      </c>
      <c r="AE4039" s="46">
        <v>0</v>
      </c>
      <c r="AF4039" s="46">
        <v>0</v>
      </c>
      <c r="AG4039" s="46">
        <v>0</v>
      </c>
      <c r="AH4039" s="46">
        <v>0</v>
      </c>
      <c r="AI4039" s="46">
        <v>4609.6000000000004</v>
      </c>
      <c r="AJ4039" s="46">
        <v>2036.77</v>
      </c>
      <c r="AK4039" s="46">
        <v>4011.43</v>
      </c>
      <c r="AL4039" s="46">
        <v>2857.0699999999997</v>
      </c>
      <c r="AM4039" s="46">
        <v>0</v>
      </c>
    </row>
    <row r="4040" spans="5:39" x14ac:dyDescent="0.2">
      <c r="E4040" s="47">
        <v>404</v>
      </c>
      <c r="F4040" s="47">
        <v>417</v>
      </c>
      <c r="G4040" s="47" t="s">
        <v>254</v>
      </c>
      <c r="H4040" s="47" t="s">
        <v>325</v>
      </c>
      <c r="I4040" s="47" t="s">
        <v>813</v>
      </c>
      <c r="J4040" s="533">
        <v>70000010</v>
      </c>
      <c r="K4040" s="14" t="s">
        <v>59</v>
      </c>
      <c r="L4040" s="14" t="s">
        <v>58</v>
      </c>
      <c r="M4040" s="45">
        <v>4040</v>
      </c>
      <c r="N4040" s="45">
        <v>1</v>
      </c>
      <c r="O4040" s="46">
        <v>0</v>
      </c>
      <c r="Q4040" s="12">
        <v>0</v>
      </c>
      <c r="T4040" s="59">
        <v>0</v>
      </c>
      <c r="U4040" s="14">
        <v>0</v>
      </c>
      <c r="V4040" s="59">
        <v>0</v>
      </c>
      <c r="Y4040" s="46">
        <v>0</v>
      </c>
      <c r="Z4040" s="46">
        <v>0</v>
      </c>
      <c r="AA4040" s="46">
        <v>0</v>
      </c>
      <c r="AB4040" s="46">
        <v>0</v>
      </c>
      <c r="AC4040" s="46">
        <v>0</v>
      </c>
      <c r="AD4040" s="46">
        <v>0</v>
      </c>
      <c r="AE4040" s="46">
        <v>0</v>
      </c>
      <c r="AF4040" s="46">
        <v>0</v>
      </c>
      <c r="AG4040" s="46">
        <v>0</v>
      </c>
      <c r="AH4040" s="46">
        <v>0</v>
      </c>
      <c r="AI4040" s="46">
        <v>0</v>
      </c>
      <c r="AJ4040" s="46">
        <v>0</v>
      </c>
      <c r="AK4040" s="46">
        <v>0</v>
      </c>
      <c r="AL4040" s="46">
        <v>0</v>
      </c>
      <c r="AM4040" s="46">
        <v>0</v>
      </c>
    </row>
    <row r="4041" spans="5:39" x14ac:dyDescent="0.2">
      <c r="E4041" s="47">
        <v>404</v>
      </c>
      <c r="F4041" s="47">
        <v>417</v>
      </c>
      <c r="G4041" s="47" t="s">
        <v>254</v>
      </c>
      <c r="H4041" s="47" t="s">
        <v>325</v>
      </c>
      <c r="I4041" s="47" t="s">
        <v>813</v>
      </c>
      <c r="J4041" s="533">
        <v>70000010</v>
      </c>
      <c r="K4041" s="14" t="s">
        <v>59</v>
      </c>
      <c r="L4041" s="14" t="s">
        <v>31</v>
      </c>
      <c r="M4041" s="45">
        <v>4041</v>
      </c>
      <c r="N4041" s="45">
        <v>1</v>
      </c>
      <c r="O4041" s="48">
        <v>4341.21</v>
      </c>
      <c r="Q4041" s="12">
        <v>0</v>
      </c>
      <c r="R4041" s="46">
        <v>3736.6183333333333</v>
      </c>
      <c r="T4041" s="59">
        <v>0</v>
      </c>
      <c r="U4041" s="14">
        <v>0</v>
      </c>
      <c r="V4041" s="59">
        <v>0</v>
      </c>
      <c r="X4041" s="46">
        <v>0</v>
      </c>
      <c r="Y4041" s="46">
        <v>0</v>
      </c>
      <c r="Z4041" s="46">
        <v>0</v>
      </c>
      <c r="AA4041" s="46">
        <v>0</v>
      </c>
      <c r="AB4041" s="46">
        <v>0</v>
      </c>
      <c r="AC4041" s="46">
        <v>0</v>
      </c>
      <c r="AD4041" s="46">
        <v>0</v>
      </c>
      <c r="AE4041" s="46">
        <v>0</v>
      </c>
      <c r="AF4041" s="46">
        <v>0</v>
      </c>
      <c r="AG4041" s="46">
        <v>1484.14</v>
      </c>
      <c r="AH4041" s="46">
        <v>1484.14</v>
      </c>
      <c r="AI4041" s="46">
        <v>6093.7400000000007</v>
      </c>
      <c r="AJ4041" s="46">
        <v>3520.91</v>
      </c>
      <c r="AK4041" s="46">
        <v>5495.57</v>
      </c>
      <c r="AL4041" s="46">
        <v>4341.21</v>
      </c>
      <c r="AM4041" s="46">
        <v>0</v>
      </c>
    </row>
    <row r="4042" spans="5:39" x14ac:dyDescent="0.2">
      <c r="E4042" s="47">
        <v>404</v>
      </c>
      <c r="F4042" s="47">
        <v>417</v>
      </c>
      <c r="G4042" s="47" t="s">
        <v>254</v>
      </c>
      <c r="H4042" s="47" t="s">
        <v>325</v>
      </c>
      <c r="I4042" s="47" t="s">
        <v>813</v>
      </c>
      <c r="J4042" s="533">
        <v>70000010</v>
      </c>
      <c r="K4042" s="14" t="s">
        <v>37</v>
      </c>
      <c r="L4042" s="14" t="s">
        <v>31</v>
      </c>
      <c r="M4042" s="45">
        <v>4042</v>
      </c>
      <c r="N4042" s="45">
        <v>1</v>
      </c>
      <c r="O4042" s="48">
        <v>13351</v>
      </c>
      <c r="P4042" s="48"/>
      <c r="Q4042" s="12">
        <v>0</v>
      </c>
      <c r="R4042" s="46">
        <v>3736.6666666666665</v>
      </c>
      <c r="T4042" s="59">
        <v>0</v>
      </c>
      <c r="U4042" s="14">
        <v>0</v>
      </c>
      <c r="V4042" s="59">
        <v>0</v>
      </c>
      <c r="Y4042" s="46">
        <v>0</v>
      </c>
      <c r="Z4042" s="46">
        <v>0</v>
      </c>
      <c r="AA4042" s="46">
        <v>0</v>
      </c>
      <c r="AB4042" s="46">
        <v>0</v>
      </c>
      <c r="AC4042" s="46">
        <v>0</v>
      </c>
      <c r="AD4042" s="46">
        <v>0</v>
      </c>
      <c r="AE4042" s="46">
        <v>0</v>
      </c>
      <c r="AF4042" s="46">
        <v>0</v>
      </c>
      <c r="AG4042" s="46">
        <v>0</v>
      </c>
      <c r="AH4042" s="46">
        <v>0</v>
      </c>
      <c r="AI4042" s="46">
        <v>2969</v>
      </c>
      <c r="AJ4042" s="46">
        <v>6100</v>
      </c>
      <c r="AK4042" s="46">
        <v>0</v>
      </c>
      <c r="AL4042" s="46">
        <v>13351</v>
      </c>
      <c r="AM4042" s="46">
        <v>-0.28999999999999998</v>
      </c>
    </row>
    <row r="4043" spans="5:39" x14ac:dyDescent="0.2">
      <c r="E4043" s="47">
        <v>404</v>
      </c>
      <c r="F4043" s="47">
        <v>417</v>
      </c>
      <c r="G4043" s="47" t="s">
        <v>254</v>
      </c>
      <c r="H4043" s="47" t="s">
        <v>325</v>
      </c>
      <c r="I4043" s="47" t="s">
        <v>813</v>
      </c>
      <c r="J4043" s="533">
        <v>70000010</v>
      </c>
      <c r="K4043" s="14" t="s">
        <v>65</v>
      </c>
      <c r="L4043" s="14" t="s">
        <v>31</v>
      </c>
      <c r="M4043" s="45">
        <v>4043</v>
      </c>
      <c r="N4043" s="45">
        <v>1</v>
      </c>
      <c r="O4043" s="52">
        <v>0</v>
      </c>
      <c r="P4043" s="48">
        <v>-0.28999999999999998</v>
      </c>
      <c r="Q4043" s="12">
        <v>0</v>
      </c>
      <c r="R4043" s="46">
        <v>0</v>
      </c>
      <c r="T4043" s="59">
        <v>0</v>
      </c>
      <c r="U4043" s="14">
        <v>0</v>
      </c>
      <c r="V4043" s="59">
        <v>0</v>
      </c>
      <c r="X4043" s="46">
        <v>0</v>
      </c>
      <c r="Y4043" s="46">
        <v>0</v>
      </c>
      <c r="Z4043" s="46">
        <v>0</v>
      </c>
      <c r="AA4043" s="46">
        <v>0</v>
      </c>
      <c r="AB4043" s="46">
        <v>0</v>
      </c>
      <c r="AC4043" s="46">
        <v>0</v>
      </c>
      <c r="AD4043" s="46">
        <v>0</v>
      </c>
      <c r="AE4043" s="46">
        <v>0</v>
      </c>
      <c r="AF4043" s="46">
        <v>0</v>
      </c>
      <c r="AG4043" s="46">
        <v>0</v>
      </c>
      <c r="AH4043" s="46">
        <v>0</v>
      </c>
      <c r="AI4043" s="46">
        <v>0</v>
      </c>
      <c r="AJ4043" s="46">
        <v>0</v>
      </c>
      <c r="AK4043" s="46">
        <v>0</v>
      </c>
      <c r="AL4043" s="46">
        <v>0</v>
      </c>
      <c r="AM4043" s="46">
        <v>0</v>
      </c>
    </row>
    <row r="4044" spans="5:39" x14ac:dyDescent="0.2">
      <c r="E4044" s="47">
        <v>404</v>
      </c>
      <c r="F4044" s="47">
        <v>417</v>
      </c>
      <c r="G4044" s="47" t="s">
        <v>254</v>
      </c>
      <c r="H4044" s="47" t="s">
        <v>325</v>
      </c>
      <c r="I4044" s="47" t="s">
        <v>813</v>
      </c>
      <c r="J4044" s="533">
        <v>70000010</v>
      </c>
      <c r="K4044" s="14" t="s">
        <v>64</v>
      </c>
      <c r="L4044" s="14" t="s">
        <v>57</v>
      </c>
      <c r="M4044" s="45">
        <v>4044</v>
      </c>
      <c r="N4044" s="45">
        <v>1</v>
      </c>
      <c r="O4044" s="46">
        <v>0</v>
      </c>
      <c r="Q4044" s="12">
        <v>0</v>
      </c>
      <c r="T4044" s="59">
        <v>0</v>
      </c>
      <c r="U4044" s="14">
        <v>0</v>
      </c>
      <c r="V4044" s="59">
        <v>0</v>
      </c>
      <c r="X4044" s="46">
        <v>0</v>
      </c>
      <c r="Y4044" s="46">
        <v>0</v>
      </c>
      <c r="Z4044" s="46">
        <v>0</v>
      </c>
      <c r="AA4044" s="46">
        <v>0</v>
      </c>
      <c r="AB4044" s="46">
        <v>0</v>
      </c>
      <c r="AC4044" s="46">
        <v>0</v>
      </c>
      <c r="AD4044" s="46">
        <v>0</v>
      </c>
      <c r="AE4044" s="46">
        <v>0</v>
      </c>
      <c r="AF4044" s="46">
        <v>0</v>
      </c>
      <c r="AG4044" s="46">
        <v>1484.14</v>
      </c>
      <c r="AH4044" s="46">
        <v>2968.28</v>
      </c>
      <c r="AI4044" s="46">
        <v>1483.42</v>
      </c>
      <c r="AJ4044" s="46">
        <v>0</v>
      </c>
      <c r="AK4044" s="46">
        <v>1484.14</v>
      </c>
      <c r="AL4044" s="46">
        <v>0</v>
      </c>
      <c r="AM4044" s="46">
        <v>0</v>
      </c>
    </row>
    <row r="4045" spans="5:39" x14ac:dyDescent="0.2">
      <c r="E4045" s="47">
        <v>404</v>
      </c>
      <c r="F4045" s="47">
        <v>417</v>
      </c>
      <c r="G4045" s="47" t="s">
        <v>254</v>
      </c>
      <c r="H4045" s="47" t="s">
        <v>325</v>
      </c>
      <c r="I4045" s="47" t="s">
        <v>813</v>
      </c>
      <c r="J4045" s="533">
        <v>70000010</v>
      </c>
      <c r="K4045" s="14" t="s">
        <v>64</v>
      </c>
      <c r="L4045" s="14" t="s">
        <v>54</v>
      </c>
      <c r="M4045" s="45">
        <v>4045</v>
      </c>
      <c r="N4045" s="45">
        <v>1</v>
      </c>
      <c r="O4045" s="46">
        <v>0</v>
      </c>
      <c r="Q4045" s="12">
        <v>0</v>
      </c>
      <c r="T4045" s="59">
        <v>0</v>
      </c>
      <c r="U4045" s="14">
        <v>0</v>
      </c>
      <c r="V4045" s="59">
        <v>0</v>
      </c>
      <c r="X4045" s="46">
        <v>0</v>
      </c>
      <c r="Y4045" s="46">
        <v>0</v>
      </c>
      <c r="Z4045" s="46">
        <v>0</v>
      </c>
      <c r="AA4045" s="46">
        <v>0</v>
      </c>
      <c r="AB4045" s="46">
        <v>0</v>
      </c>
      <c r="AC4045" s="46">
        <v>0</v>
      </c>
      <c r="AD4045" s="46">
        <v>0</v>
      </c>
      <c r="AE4045" s="46">
        <v>0</v>
      </c>
      <c r="AF4045" s="46">
        <v>0</v>
      </c>
      <c r="AG4045" s="46">
        <v>0</v>
      </c>
      <c r="AH4045" s="46">
        <v>0</v>
      </c>
      <c r="AI4045" s="46">
        <v>4609.6000000000004</v>
      </c>
      <c r="AJ4045" s="46">
        <v>3513.9300000000012</v>
      </c>
      <c r="AK4045" s="46">
        <v>7525.3600000000006</v>
      </c>
      <c r="AL4045" s="46">
        <v>0</v>
      </c>
      <c r="AM4045" s="46">
        <v>0</v>
      </c>
    </row>
    <row r="4046" spans="5:39" x14ac:dyDescent="0.2">
      <c r="E4046" s="47">
        <v>404</v>
      </c>
      <c r="F4046" s="47">
        <v>417</v>
      </c>
      <c r="G4046" s="47" t="s">
        <v>254</v>
      </c>
      <c r="H4046" s="47" t="s">
        <v>325</v>
      </c>
      <c r="I4046" s="47" t="s">
        <v>813</v>
      </c>
      <c r="J4046" s="533">
        <v>70000010</v>
      </c>
      <c r="K4046" s="14" t="s">
        <v>64</v>
      </c>
      <c r="L4046" s="14" t="s">
        <v>58</v>
      </c>
      <c r="M4046" s="45">
        <v>4046</v>
      </c>
      <c r="N4046" s="45">
        <v>1</v>
      </c>
      <c r="O4046" s="46">
        <v>-0.29000000000087311</v>
      </c>
      <c r="Q4046" s="12">
        <v>0</v>
      </c>
      <c r="T4046" s="59">
        <v>0</v>
      </c>
      <c r="U4046" s="14">
        <v>0</v>
      </c>
      <c r="V4046" s="59">
        <v>0</v>
      </c>
      <c r="X4046" s="46">
        <v>0</v>
      </c>
      <c r="Y4046" s="46">
        <v>0</v>
      </c>
      <c r="Z4046" s="46">
        <v>0</v>
      </c>
      <c r="AA4046" s="46">
        <v>0</v>
      </c>
      <c r="AB4046" s="46">
        <v>0</v>
      </c>
      <c r="AC4046" s="46">
        <v>0</v>
      </c>
      <c r="AD4046" s="46">
        <v>0</v>
      </c>
      <c r="AE4046" s="46">
        <v>0</v>
      </c>
      <c r="AF4046" s="46">
        <v>0</v>
      </c>
      <c r="AG4046" s="46">
        <v>0</v>
      </c>
      <c r="AH4046" s="46">
        <v>0</v>
      </c>
      <c r="AI4046" s="46">
        <v>0</v>
      </c>
      <c r="AJ4046" s="46">
        <v>0</v>
      </c>
      <c r="AK4046" s="46">
        <v>0</v>
      </c>
      <c r="AL4046" s="46">
        <v>-0.29000000000087311</v>
      </c>
      <c r="AM4046" s="46">
        <v>0</v>
      </c>
    </row>
    <row r="4047" spans="5:39" x14ac:dyDescent="0.2">
      <c r="E4047" s="47">
        <v>404</v>
      </c>
      <c r="F4047" s="47">
        <v>417</v>
      </c>
      <c r="G4047" s="47" t="s">
        <v>254</v>
      </c>
      <c r="H4047" s="47" t="s">
        <v>325</v>
      </c>
      <c r="I4047" s="47" t="s">
        <v>813</v>
      </c>
      <c r="J4047" s="533">
        <v>70000010</v>
      </c>
      <c r="K4047" s="14" t="s">
        <v>67</v>
      </c>
      <c r="L4047" s="14" t="s">
        <v>67</v>
      </c>
      <c r="M4047" s="45">
        <v>4047</v>
      </c>
      <c r="N4047" s="45">
        <v>1</v>
      </c>
      <c r="O4047" s="53">
        <v>0</v>
      </c>
      <c r="P4047" s="54">
        <v>0</v>
      </c>
      <c r="Q4047" s="55">
        <v>0</v>
      </c>
      <c r="R4047" s="56">
        <v>0</v>
      </c>
      <c r="S4047" s="57">
        <v>0</v>
      </c>
      <c r="T4047" s="60">
        <v>0</v>
      </c>
      <c r="U4047" s="14">
        <v>0</v>
      </c>
      <c r="V4047" s="60">
        <v>0</v>
      </c>
      <c r="Y4047" s="46">
        <v>0</v>
      </c>
      <c r="Z4047" s="46">
        <v>0</v>
      </c>
      <c r="AA4047" s="46">
        <v>0</v>
      </c>
      <c r="AB4047" s="46">
        <v>0</v>
      </c>
      <c r="AC4047" s="46">
        <v>0</v>
      </c>
      <c r="AD4047" s="46">
        <v>0</v>
      </c>
      <c r="AE4047" s="46">
        <v>0</v>
      </c>
      <c r="AF4047" s="46">
        <v>0</v>
      </c>
      <c r="AG4047" s="46">
        <v>0</v>
      </c>
      <c r="AH4047" s="46">
        <v>0</v>
      </c>
      <c r="AI4047" s="46">
        <v>0</v>
      </c>
      <c r="AJ4047" s="46">
        <v>0</v>
      </c>
      <c r="AK4047" s="46">
        <v>0</v>
      </c>
      <c r="AL4047" s="46">
        <v>0</v>
      </c>
      <c r="AM4047" s="46">
        <v>0</v>
      </c>
    </row>
    <row r="4048" spans="5:39" x14ac:dyDescent="0.2">
      <c r="E4048" s="14">
        <v>405</v>
      </c>
      <c r="F4048" s="14">
        <v>418</v>
      </c>
      <c r="G4048" s="14" t="s">
        <v>254</v>
      </c>
      <c r="H4048" s="14" t="s">
        <v>312</v>
      </c>
      <c r="I4048" s="14" t="s">
        <v>814</v>
      </c>
      <c r="J4048" s="531">
        <v>70000011</v>
      </c>
      <c r="K4048" s="14" t="s">
        <v>59</v>
      </c>
      <c r="L4048" s="14" t="s">
        <v>57</v>
      </c>
      <c r="M4048" s="45">
        <v>4048</v>
      </c>
      <c r="N4048" s="45">
        <v>1</v>
      </c>
      <c r="O4048" s="46">
        <v>2900.21</v>
      </c>
      <c r="Q4048" s="12">
        <v>0</v>
      </c>
      <c r="T4048" s="59">
        <v>0</v>
      </c>
      <c r="U4048" s="14">
        <v>0</v>
      </c>
      <c r="V4048" s="59" t="s">
        <v>175</v>
      </c>
      <c r="Y4048" s="46">
        <v>0</v>
      </c>
      <c r="Z4048" s="46">
        <v>0</v>
      </c>
      <c r="AA4048" s="46">
        <v>0</v>
      </c>
      <c r="AB4048" s="46">
        <v>0</v>
      </c>
      <c r="AC4048" s="46">
        <v>0</v>
      </c>
      <c r="AD4048" s="46">
        <v>0</v>
      </c>
      <c r="AE4048" s="46">
        <v>0</v>
      </c>
      <c r="AF4048" s="46">
        <v>0</v>
      </c>
      <c r="AG4048" s="46">
        <v>2900.21</v>
      </c>
      <c r="AH4048" s="46">
        <v>2900.21</v>
      </c>
      <c r="AI4048" s="46">
        <v>2900.21</v>
      </c>
      <c r="AJ4048" s="46">
        <v>2900.21</v>
      </c>
      <c r="AK4048" s="46">
        <v>2900.21</v>
      </c>
      <c r="AL4048" s="46">
        <v>2900.21</v>
      </c>
      <c r="AM4048" s="46">
        <v>0</v>
      </c>
    </row>
    <row r="4049" spans="5:39" x14ac:dyDescent="0.2">
      <c r="E4049" s="47">
        <v>405</v>
      </c>
      <c r="F4049" s="47">
        <v>418</v>
      </c>
      <c r="G4049" s="47" t="s">
        <v>254</v>
      </c>
      <c r="H4049" s="47" t="s">
        <v>312</v>
      </c>
      <c r="I4049" s="47" t="s">
        <v>814</v>
      </c>
      <c r="J4049" s="533">
        <v>70000011</v>
      </c>
      <c r="K4049" s="14" t="s">
        <v>59</v>
      </c>
      <c r="L4049" s="14" t="s">
        <v>54</v>
      </c>
      <c r="M4049" s="45">
        <v>4049</v>
      </c>
      <c r="N4049" s="45">
        <v>1</v>
      </c>
      <c r="O4049" s="46">
        <v>6867.85</v>
      </c>
      <c r="Q4049" s="12">
        <v>0</v>
      </c>
      <c r="T4049" s="59">
        <v>0</v>
      </c>
      <c r="U4049" s="14">
        <v>0</v>
      </c>
      <c r="V4049" s="59" t="s">
        <v>175</v>
      </c>
      <c r="Y4049" s="46">
        <v>0</v>
      </c>
      <c r="Z4049" s="46">
        <v>0</v>
      </c>
      <c r="AA4049" s="46">
        <v>0</v>
      </c>
      <c r="AB4049" s="46">
        <v>0</v>
      </c>
      <c r="AC4049" s="46">
        <v>0</v>
      </c>
      <c r="AD4049" s="46">
        <v>0</v>
      </c>
      <c r="AE4049" s="46">
        <v>0</v>
      </c>
      <c r="AF4049" s="46">
        <v>0</v>
      </c>
      <c r="AG4049" s="46">
        <v>0</v>
      </c>
      <c r="AH4049" s="46">
        <v>0</v>
      </c>
      <c r="AI4049" s="46">
        <v>11913.01</v>
      </c>
      <c r="AJ4049" s="46">
        <v>6144.43</v>
      </c>
      <c r="AK4049" s="46">
        <v>1665.1100000000004</v>
      </c>
      <c r="AL4049" s="46">
        <v>6867.85</v>
      </c>
      <c r="AM4049" s="46">
        <v>0</v>
      </c>
    </row>
    <row r="4050" spans="5:39" x14ac:dyDescent="0.2">
      <c r="E4050" s="47">
        <v>405</v>
      </c>
      <c r="F4050" s="47">
        <v>418</v>
      </c>
      <c r="G4050" s="47" t="s">
        <v>254</v>
      </c>
      <c r="H4050" s="47" t="s">
        <v>312</v>
      </c>
      <c r="I4050" s="47" t="s">
        <v>814</v>
      </c>
      <c r="J4050" s="533">
        <v>70000011</v>
      </c>
      <c r="K4050" s="14" t="s">
        <v>59</v>
      </c>
      <c r="L4050" s="14" t="s">
        <v>58</v>
      </c>
      <c r="M4050" s="45">
        <v>4050</v>
      </c>
      <c r="N4050" s="45">
        <v>1</v>
      </c>
      <c r="O4050" s="46">
        <v>0</v>
      </c>
      <c r="Q4050" s="12">
        <v>0</v>
      </c>
      <c r="T4050" s="59">
        <v>0</v>
      </c>
      <c r="U4050" s="14">
        <v>0</v>
      </c>
      <c r="V4050" s="59" t="s">
        <v>175</v>
      </c>
      <c r="Y4050" s="46">
        <v>0</v>
      </c>
      <c r="Z4050" s="46">
        <v>0</v>
      </c>
      <c r="AA4050" s="46">
        <v>0</v>
      </c>
      <c r="AB4050" s="46">
        <v>0</v>
      </c>
      <c r="AC4050" s="46">
        <v>0</v>
      </c>
      <c r="AD4050" s="46">
        <v>0</v>
      </c>
      <c r="AE4050" s="46">
        <v>0</v>
      </c>
      <c r="AF4050" s="46">
        <v>0</v>
      </c>
      <c r="AG4050" s="46">
        <v>0</v>
      </c>
      <c r="AH4050" s="46">
        <v>0</v>
      </c>
      <c r="AI4050" s="46">
        <v>0</v>
      </c>
      <c r="AJ4050" s="46">
        <v>0</v>
      </c>
      <c r="AK4050" s="46">
        <v>0</v>
      </c>
      <c r="AL4050" s="46">
        <v>0</v>
      </c>
      <c r="AM4050" s="46">
        <v>0</v>
      </c>
    </row>
    <row r="4051" spans="5:39" x14ac:dyDescent="0.2">
      <c r="E4051" s="47">
        <v>405</v>
      </c>
      <c r="F4051" s="47">
        <v>418</v>
      </c>
      <c r="G4051" s="47" t="s">
        <v>254</v>
      </c>
      <c r="H4051" s="47" t="s">
        <v>312</v>
      </c>
      <c r="I4051" s="47" t="s">
        <v>814</v>
      </c>
      <c r="J4051" s="533">
        <v>70000011</v>
      </c>
      <c r="K4051" s="14" t="s">
        <v>59</v>
      </c>
      <c r="L4051" s="14" t="s">
        <v>31</v>
      </c>
      <c r="M4051" s="45">
        <v>4051</v>
      </c>
      <c r="N4051" s="45">
        <v>1</v>
      </c>
      <c r="O4051" s="48">
        <v>9768.0600000000013</v>
      </c>
      <c r="Q4051" s="12">
        <v>0</v>
      </c>
      <c r="R4051" s="46">
        <v>7331.9433333333336</v>
      </c>
      <c r="T4051" s="59">
        <v>0</v>
      </c>
      <c r="U4051" s="14">
        <v>0</v>
      </c>
      <c r="V4051" s="59" t="s">
        <v>175</v>
      </c>
      <c r="X4051" s="46">
        <v>0</v>
      </c>
      <c r="Y4051" s="46">
        <v>0</v>
      </c>
      <c r="Z4051" s="46">
        <v>0</v>
      </c>
      <c r="AA4051" s="46">
        <v>0</v>
      </c>
      <c r="AB4051" s="46">
        <v>0</v>
      </c>
      <c r="AC4051" s="46">
        <v>0</v>
      </c>
      <c r="AD4051" s="46">
        <v>0</v>
      </c>
      <c r="AE4051" s="46">
        <v>0</v>
      </c>
      <c r="AF4051" s="46">
        <v>0</v>
      </c>
      <c r="AG4051" s="46">
        <v>2900.21</v>
      </c>
      <c r="AH4051" s="46">
        <v>2900.21</v>
      </c>
      <c r="AI4051" s="46">
        <v>14813.220000000001</v>
      </c>
      <c r="AJ4051" s="46">
        <v>9044.64</v>
      </c>
      <c r="AK4051" s="46">
        <v>4565.3200000000006</v>
      </c>
      <c r="AL4051" s="46">
        <v>9768.0600000000013</v>
      </c>
      <c r="AM4051" s="46">
        <v>0</v>
      </c>
    </row>
    <row r="4052" spans="5:39" x14ac:dyDescent="0.2">
      <c r="E4052" s="47">
        <v>405</v>
      </c>
      <c r="F4052" s="47">
        <v>418</v>
      </c>
      <c r="G4052" s="47" t="s">
        <v>254</v>
      </c>
      <c r="H4052" s="47" t="s">
        <v>312</v>
      </c>
      <c r="I4052" s="47" t="s">
        <v>814</v>
      </c>
      <c r="J4052" s="533">
        <v>70000011</v>
      </c>
      <c r="K4052" s="14" t="s">
        <v>37</v>
      </c>
      <c r="L4052" s="14" t="s">
        <v>31</v>
      </c>
      <c r="M4052" s="45">
        <v>4052</v>
      </c>
      <c r="N4052" s="45">
        <v>1</v>
      </c>
      <c r="O4052" s="48">
        <v>34223.599999999999</v>
      </c>
      <c r="P4052" s="48"/>
      <c r="Q4052" s="12">
        <v>0</v>
      </c>
      <c r="R4052" s="46">
        <v>5703.9333333333334</v>
      </c>
      <c r="T4052" s="59">
        <v>0</v>
      </c>
      <c r="U4052" s="14">
        <v>0</v>
      </c>
      <c r="V4052" s="59" t="s">
        <v>175</v>
      </c>
      <c r="Y4052" s="46">
        <v>0</v>
      </c>
      <c r="Z4052" s="46">
        <v>0</v>
      </c>
      <c r="AA4052" s="46">
        <v>0</v>
      </c>
      <c r="AB4052" s="46">
        <v>0</v>
      </c>
      <c r="AC4052" s="46">
        <v>0</v>
      </c>
      <c r="AD4052" s="46">
        <v>0</v>
      </c>
      <c r="AE4052" s="46">
        <v>0</v>
      </c>
      <c r="AF4052" s="46">
        <v>0</v>
      </c>
      <c r="AG4052" s="46">
        <v>0</v>
      </c>
      <c r="AH4052" s="46">
        <v>0</v>
      </c>
      <c r="AI4052" s="46">
        <v>0</v>
      </c>
      <c r="AJ4052" s="46">
        <v>0</v>
      </c>
      <c r="AK4052" s="46">
        <v>0</v>
      </c>
      <c r="AL4052" s="46">
        <v>34223.599999999999</v>
      </c>
      <c r="AM4052" s="46">
        <v>1953.6120000000001</v>
      </c>
    </row>
    <row r="4053" spans="5:39" x14ac:dyDescent="0.2">
      <c r="E4053" s="47">
        <v>405</v>
      </c>
      <c r="F4053" s="47">
        <v>418</v>
      </c>
      <c r="G4053" s="47" t="s">
        <v>254</v>
      </c>
      <c r="H4053" s="47" t="s">
        <v>312</v>
      </c>
      <c r="I4053" s="47" t="s">
        <v>814</v>
      </c>
      <c r="J4053" s="533">
        <v>70000011</v>
      </c>
      <c r="K4053" s="14" t="s">
        <v>65</v>
      </c>
      <c r="L4053" s="14" t="s">
        <v>31</v>
      </c>
      <c r="M4053" s="45">
        <v>4053</v>
      </c>
      <c r="N4053" s="45">
        <v>1</v>
      </c>
      <c r="O4053" s="52">
        <v>9768.0600000000013</v>
      </c>
      <c r="P4053" s="48">
        <v>1953.6120000000001</v>
      </c>
      <c r="Q4053" s="12">
        <v>0</v>
      </c>
      <c r="R4053" s="46">
        <v>1628.0100000000002</v>
      </c>
      <c r="T4053" s="59">
        <v>0</v>
      </c>
      <c r="U4053" s="14">
        <v>0</v>
      </c>
      <c r="V4053" s="59" t="s">
        <v>175</v>
      </c>
      <c r="X4053" s="46">
        <v>0</v>
      </c>
      <c r="Y4053" s="46">
        <v>0</v>
      </c>
      <c r="Z4053" s="46">
        <v>0</v>
      </c>
      <c r="AA4053" s="46">
        <v>0</v>
      </c>
      <c r="AB4053" s="46">
        <v>0</v>
      </c>
      <c r="AC4053" s="46">
        <v>0</v>
      </c>
      <c r="AD4053" s="46">
        <v>0</v>
      </c>
      <c r="AE4053" s="46">
        <v>0</v>
      </c>
      <c r="AF4053" s="46">
        <v>0</v>
      </c>
      <c r="AG4053" s="46">
        <v>0</v>
      </c>
      <c r="AH4053" s="46">
        <v>0</v>
      </c>
      <c r="AI4053" s="46">
        <v>0</v>
      </c>
      <c r="AJ4053" s="46">
        <v>0</v>
      </c>
      <c r="AK4053" s="46">
        <v>0</v>
      </c>
      <c r="AL4053" s="46">
        <v>9768.0600000000013</v>
      </c>
      <c r="AM4053" s="46">
        <v>7.2759576141834259E-12</v>
      </c>
    </row>
    <row r="4054" spans="5:39" x14ac:dyDescent="0.2">
      <c r="E4054" s="47">
        <v>405</v>
      </c>
      <c r="F4054" s="47">
        <v>418</v>
      </c>
      <c r="G4054" s="47" t="s">
        <v>254</v>
      </c>
      <c r="H4054" s="47" t="s">
        <v>312</v>
      </c>
      <c r="I4054" s="47" t="s">
        <v>814</v>
      </c>
      <c r="J4054" s="533">
        <v>70000011</v>
      </c>
      <c r="K4054" s="14" t="s">
        <v>64</v>
      </c>
      <c r="L4054" s="14" t="s">
        <v>57</v>
      </c>
      <c r="M4054" s="45">
        <v>4054</v>
      </c>
      <c r="N4054" s="45">
        <v>1</v>
      </c>
      <c r="O4054" s="46">
        <v>0</v>
      </c>
      <c r="Q4054" s="12">
        <v>0</v>
      </c>
      <c r="T4054" s="59">
        <v>0</v>
      </c>
      <c r="U4054" s="14">
        <v>0</v>
      </c>
      <c r="V4054" s="59" t="s">
        <v>175</v>
      </c>
      <c r="X4054" s="46">
        <v>0</v>
      </c>
      <c r="Y4054" s="46">
        <v>0</v>
      </c>
      <c r="Z4054" s="46">
        <v>0</v>
      </c>
      <c r="AA4054" s="46">
        <v>0</v>
      </c>
      <c r="AB4054" s="46">
        <v>0</v>
      </c>
      <c r="AC4054" s="46">
        <v>0</v>
      </c>
      <c r="AD4054" s="46">
        <v>0</v>
      </c>
      <c r="AE4054" s="46">
        <v>0</v>
      </c>
      <c r="AF4054" s="46">
        <v>0</v>
      </c>
      <c r="AG4054" s="46">
        <v>2900.21</v>
      </c>
      <c r="AH4054" s="46">
        <v>5800.42</v>
      </c>
      <c r="AI4054" s="46">
        <v>8700.630000000001</v>
      </c>
      <c r="AJ4054" s="46">
        <v>11600.84</v>
      </c>
      <c r="AK4054" s="46">
        <v>14501.05</v>
      </c>
      <c r="AL4054" s="46">
        <v>0</v>
      </c>
      <c r="AM4054" s="46">
        <v>0</v>
      </c>
    </row>
    <row r="4055" spans="5:39" x14ac:dyDescent="0.2">
      <c r="E4055" s="47">
        <v>405</v>
      </c>
      <c r="F4055" s="47">
        <v>418</v>
      </c>
      <c r="G4055" s="47" t="s">
        <v>254</v>
      </c>
      <c r="H4055" s="47" t="s">
        <v>312</v>
      </c>
      <c r="I4055" s="47" t="s">
        <v>814</v>
      </c>
      <c r="J4055" s="533">
        <v>70000011</v>
      </c>
      <c r="K4055" s="14" t="s">
        <v>64</v>
      </c>
      <c r="L4055" s="14" t="s">
        <v>54</v>
      </c>
      <c r="M4055" s="45">
        <v>4055</v>
      </c>
      <c r="N4055" s="45">
        <v>1</v>
      </c>
      <c r="O4055" s="46">
        <v>9768.0600000000013</v>
      </c>
      <c r="Q4055" s="12">
        <v>0</v>
      </c>
      <c r="T4055" s="59">
        <v>0</v>
      </c>
      <c r="U4055" s="14">
        <v>0</v>
      </c>
      <c r="V4055" s="59" t="s">
        <v>175</v>
      </c>
      <c r="X4055" s="46">
        <v>0</v>
      </c>
      <c r="Y4055" s="46">
        <v>0</v>
      </c>
      <c r="Z4055" s="46">
        <v>0</v>
      </c>
      <c r="AA4055" s="46">
        <v>0</v>
      </c>
      <c r="AB4055" s="46">
        <v>0</v>
      </c>
      <c r="AC4055" s="46">
        <v>0</v>
      </c>
      <c r="AD4055" s="46">
        <v>0</v>
      </c>
      <c r="AE4055" s="46">
        <v>0</v>
      </c>
      <c r="AF4055" s="46">
        <v>0</v>
      </c>
      <c r="AG4055" s="46">
        <v>0</v>
      </c>
      <c r="AH4055" s="46">
        <v>0</v>
      </c>
      <c r="AI4055" s="46">
        <v>11913.01</v>
      </c>
      <c r="AJ4055" s="46">
        <v>18057.440000000002</v>
      </c>
      <c r="AK4055" s="46">
        <v>19722.550000000003</v>
      </c>
      <c r="AL4055" s="46">
        <v>9768.0600000000013</v>
      </c>
      <c r="AM4055" s="46">
        <v>7814.4480000000012</v>
      </c>
    </row>
    <row r="4056" spans="5:39" x14ac:dyDescent="0.2">
      <c r="E4056" s="47">
        <v>405</v>
      </c>
      <c r="F4056" s="47">
        <v>418</v>
      </c>
      <c r="G4056" s="47" t="s">
        <v>254</v>
      </c>
      <c r="H4056" s="47" t="s">
        <v>312</v>
      </c>
      <c r="I4056" s="47" t="s">
        <v>814</v>
      </c>
      <c r="J4056" s="533">
        <v>70000011</v>
      </c>
      <c r="K4056" s="14" t="s">
        <v>64</v>
      </c>
      <c r="L4056" s="14" t="s">
        <v>58</v>
      </c>
      <c r="M4056" s="45">
        <v>4056</v>
      </c>
      <c r="N4056" s="45">
        <v>1</v>
      </c>
      <c r="O4056" s="46">
        <v>0</v>
      </c>
      <c r="Q4056" s="12">
        <v>0</v>
      </c>
      <c r="T4056" s="59">
        <v>0</v>
      </c>
      <c r="U4056" s="14">
        <v>0</v>
      </c>
      <c r="V4056" s="59" t="s">
        <v>175</v>
      </c>
      <c r="X4056" s="46">
        <v>0</v>
      </c>
      <c r="Y4056" s="46">
        <v>0</v>
      </c>
      <c r="Z4056" s="46">
        <v>0</v>
      </c>
      <c r="AA4056" s="46">
        <v>0</v>
      </c>
      <c r="AB4056" s="46">
        <v>0</v>
      </c>
      <c r="AC4056" s="46">
        <v>0</v>
      </c>
      <c r="AD4056" s="46">
        <v>0</v>
      </c>
      <c r="AE4056" s="46">
        <v>0</v>
      </c>
      <c r="AF4056" s="46">
        <v>0</v>
      </c>
      <c r="AG4056" s="46">
        <v>0</v>
      </c>
      <c r="AH4056" s="46">
        <v>0</v>
      </c>
      <c r="AI4056" s="46">
        <v>0</v>
      </c>
      <c r="AJ4056" s="46">
        <v>0</v>
      </c>
      <c r="AK4056" s="46">
        <v>0</v>
      </c>
      <c r="AL4056" s="46">
        <v>0</v>
      </c>
      <c r="AM4056" s="46">
        <v>0</v>
      </c>
    </row>
    <row r="4057" spans="5:39" x14ac:dyDescent="0.2">
      <c r="E4057" s="47">
        <v>405</v>
      </c>
      <c r="F4057" s="47">
        <v>418</v>
      </c>
      <c r="G4057" s="47" t="s">
        <v>254</v>
      </c>
      <c r="H4057" s="47" t="s">
        <v>312</v>
      </c>
      <c r="I4057" s="47" t="s">
        <v>814</v>
      </c>
      <c r="J4057" s="533">
        <v>70000011</v>
      </c>
      <c r="K4057" s="14" t="s">
        <v>67</v>
      </c>
      <c r="L4057" s="14" t="s">
        <v>67</v>
      </c>
      <c r="M4057" s="45">
        <v>4057</v>
      </c>
      <c r="N4057" s="45">
        <v>1</v>
      </c>
      <c r="O4057" s="53">
        <v>0</v>
      </c>
      <c r="P4057" s="54">
        <v>0</v>
      </c>
      <c r="Q4057" s="55">
        <v>0</v>
      </c>
      <c r="R4057" s="56">
        <v>0</v>
      </c>
      <c r="S4057" s="57">
        <v>0</v>
      </c>
      <c r="T4057" s="60">
        <v>0</v>
      </c>
      <c r="U4057" s="14">
        <v>0</v>
      </c>
      <c r="V4057" s="60" t="s">
        <v>175</v>
      </c>
      <c r="Y4057" s="46">
        <v>0</v>
      </c>
      <c r="Z4057" s="46">
        <v>0</v>
      </c>
      <c r="AA4057" s="46">
        <v>0</v>
      </c>
      <c r="AB4057" s="46">
        <v>0</v>
      </c>
      <c r="AC4057" s="46">
        <v>0</v>
      </c>
      <c r="AD4057" s="46">
        <v>0</v>
      </c>
      <c r="AE4057" s="46">
        <v>0</v>
      </c>
      <c r="AF4057" s="46">
        <v>0</v>
      </c>
      <c r="AG4057" s="46">
        <v>0</v>
      </c>
      <c r="AH4057" s="46">
        <v>0</v>
      </c>
      <c r="AI4057" s="46">
        <v>0</v>
      </c>
      <c r="AJ4057" s="46">
        <v>0</v>
      </c>
      <c r="AK4057" s="46">
        <v>0</v>
      </c>
      <c r="AL4057" s="46">
        <v>0</v>
      </c>
      <c r="AM4057" s="46">
        <v>0</v>
      </c>
    </row>
    <row r="4058" spans="5:39" x14ac:dyDescent="0.2">
      <c r="E4058" s="14">
        <v>406</v>
      </c>
      <c r="F4058" s="14">
        <v>419</v>
      </c>
      <c r="G4058" s="14" t="s">
        <v>254</v>
      </c>
      <c r="H4058" s="14" t="s">
        <v>297</v>
      </c>
      <c r="I4058" s="14" t="s">
        <v>815</v>
      </c>
      <c r="J4058" s="531">
        <v>70000012</v>
      </c>
      <c r="K4058" s="14" t="s">
        <v>59</v>
      </c>
      <c r="L4058" s="14" t="s">
        <v>57</v>
      </c>
      <c r="M4058" s="45">
        <v>4058</v>
      </c>
      <c r="N4058" s="45">
        <v>1</v>
      </c>
      <c r="O4058" s="46">
        <v>2236.4299999999998</v>
      </c>
      <c r="Q4058" s="12">
        <v>0</v>
      </c>
      <c r="T4058" s="59">
        <v>0</v>
      </c>
      <c r="U4058" s="14">
        <v>0</v>
      </c>
      <c r="V4058" s="59" t="s">
        <v>175</v>
      </c>
      <c r="Y4058" s="46">
        <v>0</v>
      </c>
      <c r="Z4058" s="46">
        <v>0</v>
      </c>
      <c r="AA4058" s="46">
        <v>0</v>
      </c>
      <c r="AB4058" s="46">
        <v>0</v>
      </c>
      <c r="AC4058" s="46">
        <v>0</v>
      </c>
      <c r="AD4058" s="46">
        <v>0</v>
      </c>
      <c r="AE4058" s="46">
        <v>0</v>
      </c>
      <c r="AF4058" s="46">
        <v>0</v>
      </c>
      <c r="AG4058" s="46">
        <v>2236.4299999999998</v>
      </c>
      <c r="AH4058" s="46">
        <v>2236.4299999999998</v>
      </c>
      <c r="AI4058" s="46">
        <v>2236.4299999999998</v>
      </c>
      <c r="AJ4058" s="46">
        <v>2236.4299999999998</v>
      </c>
      <c r="AK4058" s="46">
        <v>2236.4299999999998</v>
      </c>
      <c r="AL4058" s="46">
        <v>2236.4299999999998</v>
      </c>
      <c r="AM4058" s="46">
        <v>0</v>
      </c>
    </row>
    <row r="4059" spans="5:39" x14ac:dyDescent="0.2">
      <c r="E4059" s="47">
        <v>406</v>
      </c>
      <c r="F4059" s="47">
        <v>419</v>
      </c>
      <c r="G4059" s="47" t="s">
        <v>254</v>
      </c>
      <c r="H4059" s="47" t="s">
        <v>297</v>
      </c>
      <c r="I4059" s="47" t="s">
        <v>815</v>
      </c>
      <c r="J4059" s="533">
        <v>70000012</v>
      </c>
      <c r="K4059" s="14" t="s">
        <v>59</v>
      </c>
      <c r="L4059" s="14" t="s">
        <v>54</v>
      </c>
      <c r="M4059" s="45">
        <v>4059</v>
      </c>
      <c r="N4059" s="45">
        <v>1</v>
      </c>
      <c r="O4059" s="46">
        <v>4884.7000000000007</v>
      </c>
      <c r="Q4059" s="12">
        <v>0</v>
      </c>
      <c r="T4059" s="59">
        <v>0</v>
      </c>
      <c r="U4059" s="14">
        <v>0</v>
      </c>
      <c r="V4059" s="59" t="s">
        <v>175</v>
      </c>
      <c r="Y4059" s="46">
        <v>0</v>
      </c>
      <c r="Z4059" s="46">
        <v>0</v>
      </c>
      <c r="AA4059" s="46">
        <v>0</v>
      </c>
      <c r="AB4059" s="46">
        <v>0</v>
      </c>
      <c r="AC4059" s="46">
        <v>0</v>
      </c>
      <c r="AD4059" s="46">
        <v>0</v>
      </c>
      <c r="AE4059" s="46">
        <v>0</v>
      </c>
      <c r="AF4059" s="46">
        <v>0</v>
      </c>
      <c r="AG4059" s="46">
        <v>0</v>
      </c>
      <c r="AH4059" s="46">
        <v>0</v>
      </c>
      <c r="AI4059" s="46">
        <v>2752.07</v>
      </c>
      <c r="AJ4059" s="46">
        <v>1686.69</v>
      </c>
      <c r="AK4059" s="46">
        <v>4666.47</v>
      </c>
      <c r="AL4059" s="46">
        <v>4884.7000000000007</v>
      </c>
      <c r="AM4059" s="46">
        <v>0</v>
      </c>
    </row>
    <row r="4060" spans="5:39" x14ac:dyDescent="0.2">
      <c r="E4060" s="47">
        <v>406</v>
      </c>
      <c r="F4060" s="47">
        <v>419</v>
      </c>
      <c r="G4060" s="47" t="s">
        <v>254</v>
      </c>
      <c r="H4060" s="47" t="s">
        <v>297</v>
      </c>
      <c r="I4060" s="47" t="s">
        <v>815</v>
      </c>
      <c r="J4060" s="533">
        <v>70000012</v>
      </c>
      <c r="K4060" s="14" t="s">
        <v>59</v>
      </c>
      <c r="L4060" s="14" t="s">
        <v>58</v>
      </c>
      <c r="M4060" s="45">
        <v>4060</v>
      </c>
      <c r="N4060" s="45">
        <v>1</v>
      </c>
      <c r="O4060" s="46">
        <v>0</v>
      </c>
      <c r="Q4060" s="12">
        <v>0</v>
      </c>
      <c r="T4060" s="59">
        <v>0</v>
      </c>
      <c r="U4060" s="14">
        <v>0</v>
      </c>
      <c r="V4060" s="59" t="s">
        <v>175</v>
      </c>
      <c r="Y4060" s="46">
        <v>0</v>
      </c>
      <c r="Z4060" s="46">
        <v>0</v>
      </c>
      <c r="AA4060" s="46">
        <v>0</v>
      </c>
      <c r="AB4060" s="46">
        <v>0</v>
      </c>
      <c r="AC4060" s="46">
        <v>0</v>
      </c>
      <c r="AD4060" s="46">
        <v>0</v>
      </c>
      <c r="AE4060" s="46">
        <v>0</v>
      </c>
      <c r="AF4060" s="46">
        <v>0</v>
      </c>
      <c r="AG4060" s="46">
        <v>0</v>
      </c>
      <c r="AH4060" s="46">
        <v>0</v>
      </c>
      <c r="AI4060" s="46">
        <v>0</v>
      </c>
      <c r="AJ4060" s="46">
        <v>0</v>
      </c>
      <c r="AK4060" s="46">
        <v>0</v>
      </c>
      <c r="AL4060" s="46">
        <v>0</v>
      </c>
      <c r="AM4060" s="46">
        <v>0</v>
      </c>
    </row>
    <row r="4061" spans="5:39" x14ac:dyDescent="0.2">
      <c r="E4061" s="47">
        <v>406</v>
      </c>
      <c r="F4061" s="47">
        <v>419</v>
      </c>
      <c r="G4061" s="47" t="s">
        <v>254</v>
      </c>
      <c r="H4061" s="47" t="s">
        <v>297</v>
      </c>
      <c r="I4061" s="47" t="s">
        <v>815</v>
      </c>
      <c r="J4061" s="533">
        <v>70000012</v>
      </c>
      <c r="K4061" s="14" t="s">
        <v>59</v>
      </c>
      <c r="L4061" s="14" t="s">
        <v>31</v>
      </c>
      <c r="M4061" s="45">
        <v>4061</v>
      </c>
      <c r="N4061" s="45">
        <v>1</v>
      </c>
      <c r="O4061" s="48">
        <v>7121.130000000001</v>
      </c>
      <c r="Q4061" s="12">
        <v>0</v>
      </c>
      <c r="R4061" s="46">
        <v>4568.085</v>
      </c>
      <c r="T4061" s="59">
        <v>0</v>
      </c>
      <c r="U4061" s="14">
        <v>0</v>
      </c>
      <c r="V4061" s="59" t="s">
        <v>175</v>
      </c>
      <c r="X4061" s="46">
        <v>0</v>
      </c>
      <c r="Y4061" s="46">
        <v>0</v>
      </c>
      <c r="Z4061" s="46">
        <v>0</v>
      </c>
      <c r="AA4061" s="46">
        <v>0</v>
      </c>
      <c r="AB4061" s="46">
        <v>0</v>
      </c>
      <c r="AC4061" s="46">
        <v>0</v>
      </c>
      <c r="AD4061" s="46">
        <v>0</v>
      </c>
      <c r="AE4061" s="46">
        <v>0</v>
      </c>
      <c r="AF4061" s="46">
        <v>0</v>
      </c>
      <c r="AG4061" s="46">
        <v>2236.4299999999998</v>
      </c>
      <c r="AH4061" s="46">
        <v>2236.4299999999998</v>
      </c>
      <c r="AI4061" s="46">
        <v>4988.5</v>
      </c>
      <c r="AJ4061" s="46">
        <v>3923.12</v>
      </c>
      <c r="AK4061" s="46">
        <v>6902.9</v>
      </c>
      <c r="AL4061" s="46">
        <v>7121.130000000001</v>
      </c>
      <c r="AM4061" s="46">
        <v>0</v>
      </c>
    </row>
    <row r="4062" spans="5:39" x14ac:dyDescent="0.2">
      <c r="E4062" s="47">
        <v>406</v>
      </c>
      <c r="F4062" s="47">
        <v>419</v>
      </c>
      <c r="G4062" s="47" t="s">
        <v>254</v>
      </c>
      <c r="H4062" s="47" t="s">
        <v>297</v>
      </c>
      <c r="I4062" s="47" t="s">
        <v>815</v>
      </c>
      <c r="J4062" s="533">
        <v>70000012</v>
      </c>
      <c r="K4062" s="14" t="s">
        <v>37</v>
      </c>
      <c r="L4062" s="14" t="s">
        <v>31</v>
      </c>
      <c r="M4062" s="45">
        <v>4062</v>
      </c>
      <c r="N4062" s="45">
        <v>1</v>
      </c>
      <c r="O4062" s="48">
        <v>16842.669999999998</v>
      </c>
      <c r="P4062" s="48"/>
      <c r="Q4062" s="12">
        <v>0</v>
      </c>
      <c r="R4062" s="46">
        <v>2807.1116666666662</v>
      </c>
      <c r="T4062" s="59">
        <v>0</v>
      </c>
      <c r="U4062" s="14">
        <v>0</v>
      </c>
      <c r="V4062" s="59" t="s">
        <v>175</v>
      </c>
      <c r="Y4062" s="46">
        <v>0</v>
      </c>
      <c r="Z4062" s="46">
        <v>0</v>
      </c>
      <c r="AA4062" s="46">
        <v>0</v>
      </c>
      <c r="AB4062" s="46">
        <v>0</v>
      </c>
      <c r="AC4062" s="46">
        <v>0</v>
      </c>
      <c r="AD4062" s="46">
        <v>0</v>
      </c>
      <c r="AE4062" s="46">
        <v>0</v>
      </c>
      <c r="AF4062" s="46">
        <v>0</v>
      </c>
      <c r="AG4062" s="46">
        <v>0</v>
      </c>
      <c r="AH4062" s="46">
        <v>0</v>
      </c>
      <c r="AI4062" s="46">
        <v>0</v>
      </c>
      <c r="AJ4062" s="46">
        <v>0</v>
      </c>
      <c r="AK4062" s="46">
        <v>0</v>
      </c>
      <c r="AL4062" s="46">
        <v>16842.669999999998</v>
      </c>
      <c r="AM4062" s="46">
        <v>4226.3360000000002</v>
      </c>
    </row>
    <row r="4063" spans="5:39" x14ac:dyDescent="0.2">
      <c r="E4063" s="47">
        <v>406</v>
      </c>
      <c r="F4063" s="47">
        <v>419</v>
      </c>
      <c r="G4063" s="47" t="s">
        <v>254</v>
      </c>
      <c r="H4063" s="47" t="s">
        <v>297</v>
      </c>
      <c r="I4063" s="47" t="s">
        <v>815</v>
      </c>
      <c r="J4063" s="533">
        <v>70000012</v>
      </c>
      <c r="K4063" s="14" t="s">
        <v>65</v>
      </c>
      <c r="L4063" s="14" t="s">
        <v>31</v>
      </c>
      <c r="M4063" s="45">
        <v>4063</v>
      </c>
      <c r="N4063" s="45">
        <v>1</v>
      </c>
      <c r="O4063" s="52">
        <v>10565.840000000002</v>
      </c>
      <c r="P4063" s="48">
        <v>4226.3360000000002</v>
      </c>
      <c r="Q4063" s="12">
        <v>0</v>
      </c>
      <c r="R4063" s="46">
        <v>1760.9733333333336</v>
      </c>
      <c r="T4063" s="59">
        <v>0</v>
      </c>
      <c r="U4063" s="14">
        <v>0</v>
      </c>
      <c r="V4063" s="59" t="s">
        <v>175</v>
      </c>
      <c r="X4063" s="46">
        <v>0</v>
      </c>
      <c r="Y4063" s="46">
        <v>0</v>
      </c>
      <c r="Z4063" s="46">
        <v>0</v>
      </c>
      <c r="AA4063" s="46">
        <v>0</v>
      </c>
      <c r="AB4063" s="46">
        <v>0</v>
      </c>
      <c r="AC4063" s="46">
        <v>0</v>
      </c>
      <c r="AD4063" s="46">
        <v>0</v>
      </c>
      <c r="AE4063" s="46">
        <v>0</v>
      </c>
      <c r="AF4063" s="46">
        <v>0</v>
      </c>
      <c r="AG4063" s="46">
        <v>0</v>
      </c>
      <c r="AH4063" s="46">
        <v>0</v>
      </c>
      <c r="AI4063" s="46">
        <v>0</v>
      </c>
      <c r="AJ4063" s="46">
        <v>0</v>
      </c>
      <c r="AK4063" s="46">
        <v>3444.7100000000009</v>
      </c>
      <c r="AL4063" s="46">
        <v>7121.130000000001</v>
      </c>
      <c r="AM4063" s="46">
        <v>0</v>
      </c>
    </row>
    <row r="4064" spans="5:39" x14ac:dyDescent="0.2">
      <c r="E4064" s="47">
        <v>406</v>
      </c>
      <c r="F4064" s="47">
        <v>419</v>
      </c>
      <c r="G4064" s="47" t="s">
        <v>254</v>
      </c>
      <c r="H4064" s="47" t="s">
        <v>297</v>
      </c>
      <c r="I4064" s="47" t="s">
        <v>815</v>
      </c>
      <c r="J4064" s="533">
        <v>70000012</v>
      </c>
      <c r="K4064" s="14" t="s">
        <v>64</v>
      </c>
      <c r="L4064" s="14" t="s">
        <v>57</v>
      </c>
      <c r="M4064" s="45">
        <v>4064</v>
      </c>
      <c r="N4064" s="45">
        <v>1</v>
      </c>
      <c r="O4064" s="46">
        <v>0</v>
      </c>
      <c r="Q4064" s="12">
        <v>0</v>
      </c>
      <c r="T4064" s="59">
        <v>0</v>
      </c>
      <c r="U4064" s="14">
        <v>0</v>
      </c>
      <c r="V4064" s="59" t="s">
        <v>175</v>
      </c>
      <c r="X4064" s="46">
        <v>0</v>
      </c>
      <c r="Y4064" s="46">
        <v>0</v>
      </c>
      <c r="Z4064" s="46">
        <v>0</v>
      </c>
      <c r="AA4064" s="46">
        <v>0</v>
      </c>
      <c r="AB4064" s="46">
        <v>0</v>
      </c>
      <c r="AC4064" s="46">
        <v>0</v>
      </c>
      <c r="AD4064" s="46">
        <v>0</v>
      </c>
      <c r="AE4064" s="46">
        <v>0</v>
      </c>
      <c r="AF4064" s="46">
        <v>0</v>
      </c>
      <c r="AG4064" s="46">
        <v>2236.4299999999998</v>
      </c>
      <c r="AH4064" s="46">
        <v>4472.8599999999997</v>
      </c>
      <c r="AI4064" s="46">
        <v>6709.2899999999991</v>
      </c>
      <c r="AJ4064" s="46">
        <v>8945.7199999999993</v>
      </c>
      <c r="AK4064" s="46">
        <v>11182.15</v>
      </c>
      <c r="AL4064" s="46">
        <v>0</v>
      </c>
      <c r="AM4064" s="46">
        <v>0</v>
      </c>
    </row>
    <row r="4065" spans="5:39" x14ac:dyDescent="0.2">
      <c r="E4065" s="47">
        <v>406</v>
      </c>
      <c r="F4065" s="47">
        <v>419</v>
      </c>
      <c r="G4065" s="47" t="s">
        <v>254</v>
      </c>
      <c r="H4065" s="47" t="s">
        <v>297</v>
      </c>
      <c r="I4065" s="47" t="s">
        <v>815</v>
      </c>
      <c r="J4065" s="533">
        <v>70000012</v>
      </c>
      <c r="K4065" s="14" t="s">
        <v>64</v>
      </c>
      <c r="L4065" s="14" t="s">
        <v>54</v>
      </c>
      <c r="M4065" s="45">
        <v>4065</v>
      </c>
      <c r="N4065" s="45">
        <v>1</v>
      </c>
      <c r="O4065" s="46">
        <v>10565.840000000002</v>
      </c>
      <c r="Q4065" s="12">
        <v>0</v>
      </c>
      <c r="T4065" s="59">
        <v>0</v>
      </c>
      <c r="U4065" s="14">
        <v>0</v>
      </c>
      <c r="V4065" s="59" t="s">
        <v>175</v>
      </c>
      <c r="X4065" s="46">
        <v>0</v>
      </c>
      <c r="Y4065" s="46">
        <v>0</v>
      </c>
      <c r="Z4065" s="46">
        <v>0</v>
      </c>
      <c r="AA4065" s="46">
        <v>0</v>
      </c>
      <c r="AB4065" s="46">
        <v>0</v>
      </c>
      <c r="AC4065" s="46">
        <v>0</v>
      </c>
      <c r="AD4065" s="46">
        <v>0</v>
      </c>
      <c r="AE4065" s="46">
        <v>0</v>
      </c>
      <c r="AF4065" s="46">
        <v>0</v>
      </c>
      <c r="AG4065" s="46">
        <v>0</v>
      </c>
      <c r="AH4065" s="46">
        <v>0</v>
      </c>
      <c r="AI4065" s="46">
        <v>2752.07</v>
      </c>
      <c r="AJ4065" s="46">
        <v>4438.76</v>
      </c>
      <c r="AK4065" s="46">
        <v>9105.23</v>
      </c>
      <c r="AL4065" s="46">
        <v>10565.840000000002</v>
      </c>
      <c r="AM4065" s="46">
        <v>6339.5040000000017</v>
      </c>
    </row>
    <row r="4066" spans="5:39" x14ac:dyDescent="0.2">
      <c r="E4066" s="47">
        <v>406</v>
      </c>
      <c r="F4066" s="47">
        <v>419</v>
      </c>
      <c r="G4066" s="47" t="s">
        <v>254</v>
      </c>
      <c r="H4066" s="47" t="s">
        <v>297</v>
      </c>
      <c r="I4066" s="47" t="s">
        <v>815</v>
      </c>
      <c r="J4066" s="533">
        <v>70000012</v>
      </c>
      <c r="K4066" s="14" t="s">
        <v>64</v>
      </c>
      <c r="L4066" s="14" t="s">
        <v>58</v>
      </c>
      <c r="M4066" s="45">
        <v>4066</v>
      </c>
      <c r="N4066" s="45">
        <v>1</v>
      </c>
      <c r="O4066" s="46">
        <v>0</v>
      </c>
      <c r="Q4066" s="12">
        <v>0</v>
      </c>
      <c r="T4066" s="59">
        <v>0</v>
      </c>
      <c r="U4066" s="14">
        <v>0</v>
      </c>
      <c r="V4066" s="59" t="s">
        <v>175</v>
      </c>
      <c r="X4066" s="46">
        <v>0</v>
      </c>
      <c r="Y4066" s="46">
        <v>0</v>
      </c>
      <c r="Z4066" s="46">
        <v>0</v>
      </c>
      <c r="AA4066" s="46">
        <v>0</v>
      </c>
      <c r="AB4066" s="46">
        <v>0</v>
      </c>
      <c r="AC4066" s="46">
        <v>0</v>
      </c>
      <c r="AD4066" s="46">
        <v>0</v>
      </c>
      <c r="AE4066" s="46">
        <v>0</v>
      </c>
      <c r="AF4066" s="46">
        <v>0</v>
      </c>
      <c r="AG4066" s="46">
        <v>0</v>
      </c>
      <c r="AH4066" s="46">
        <v>0</v>
      </c>
      <c r="AI4066" s="46">
        <v>0</v>
      </c>
      <c r="AJ4066" s="46">
        <v>0</v>
      </c>
      <c r="AK4066" s="46">
        <v>0</v>
      </c>
      <c r="AL4066" s="46">
        <v>0</v>
      </c>
      <c r="AM4066" s="46">
        <v>0</v>
      </c>
    </row>
    <row r="4067" spans="5:39" x14ac:dyDescent="0.2">
      <c r="E4067" s="47">
        <v>406</v>
      </c>
      <c r="F4067" s="47">
        <v>419</v>
      </c>
      <c r="G4067" s="47" t="s">
        <v>254</v>
      </c>
      <c r="H4067" s="47" t="s">
        <v>297</v>
      </c>
      <c r="I4067" s="47" t="s">
        <v>815</v>
      </c>
      <c r="J4067" s="533">
        <v>70000012</v>
      </c>
      <c r="K4067" s="14" t="s">
        <v>67</v>
      </c>
      <c r="L4067" s="14" t="s">
        <v>67</v>
      </c>
      <c r="M4067" s="45">
        <v>4067</v>
      </c>
      <c r="N4067" s="45">
        <v>1</v>
      </c>
      <c r="O4067" s="53">
        <v>9.1286523362141452</v>
      </c>
      <c r="P4067" s="54">
        <v>0</v>
      </c>
      <c r="Q4067" s="55">
        <v>0</v>
      </c>
      <c r="R4067" s="56">
        <v>0</v>
      </c>
      <c r="S4067" s="57">
        <v>0</v>
      </c>
      <c r="T4067" s="60">
        <v>0</v>
      </c>
      <c r="U4067" s="14">
        <v>0</v>
      </c>
      <c r="V4067" s="60" t="s">
        <v>175</v>
      </c>
      <c r="Y4067" s="46">
        <v>9.1286523362141452</v>
      </c>
      <c r="Z4067" s="46">
        <v>9.1286523362141452</v>
      </c>
      <c r="AA4067" s="46">
        <v>9.1286523362141452</v>
      </c>
      <c r="AB4067" s="46">
        <v>9.1286523362141452</v>
      </c>
      <c r="AC4067" s="46">
        <v>9.1286523362141452</v>
      </c>
      <c r="AD4067" s="46">
        <v>9.1286523362141452</v>
      </c>
      <c r="AE4067" s="46">
        <v>9.1286523362141452</v>
      </c>
      <c r="AF4067" s="46">
        <v>9.1286523362141452</v>
      </c>
      <c r="AG4067" s="46">
        <v>9.1286523362141452</v>
      </c>
      <c r="AH4067" s="46">
        <v>9.1286523362141452</v>
      </c>
      <c r="AI4067" s="46">
        <v>9.1286523362141452</v>
      </c>
      <c r="AJ4067" s="46">
        <v>9.1286523362141452</v>
      </c>
      <c r="AK4067" s="46">
        <v>9.1286523362141452</v>
      </c>
      <c r="AL4067" s="46">
        <v>9.1286523362141452</v>
      </c>
      <c r="AM4067" s="46">
        <v>9.1286523362141452</v>
      </c>
    </row>
    <row r="4068" spans="5:39" x14ac:dyDescent="0.2">
      <c r="E4068" s="14">
        <v>407</v>
      </c>
      <c r="F4068" s="14">
        <v>420</v>
      </c>
      <c r="G4068" s="14" t="s">
        <v>254</v>
      </c>
      <c r="H4068" s="14" t="s">
        <v>335</v>
      </c>
      <c r="I4068" s="14" t="s">
        <v>816</v>
      </c>
      <c r="J4068" s="531">
        <v>70000013</v>
      </c>
      <c r="K4068" s="14" t="s">
        <v>59</v>
      </c>
      <c r="L4068" s="14" t="s">
        <v>57</v>
      </c>
      <c r="M4068" s="45">
        <v>4068</v>
      </c>
      <c r="N4068" s="45">
        <v>1</v>
      </c>
      <c r="O4068" s="46">
        <v>1365</v>
      </c>
      <c r="Q4068" s="12" t="s">
        <v>369</v>
      </c>
      <c r="T4068" s="59" t="s">
        <v>78</v>
      </c>
      <c r="U4068" s="14">
        <v>0</v>
      </c>
      <c r="V4068" s="59" t="s">
        <v>174</v>
      </c>
      <c r="Y4068" s="46">
        <v>0</v>
      </c>
      <c r="Z4068" s="46">
        <v>0</v>
      </c>
      <c r="AA4068" s="46">
        <v>0</v>
      </c>
      <c r="AB4068" s="46">
        <v>0</v>
      </c>
      <c r="AC4068" s="46">
        <v>0</v>
      </c>
      <c r="AD4068" s="46">
        <v>0</v>
      </c>
      <c r="AE4068" s="46">
        <v>0</v>
      </c>
      <c r="AF4068" s="46">
        <v>0</v>
      </c>
      <c r="AG4068" s="46">
        <v>1365</v>
      </c>
      <c r="AH4068" s="46">
        <v>1365</v>
      </c>
      <c r="AI4068" s="46">
        <v>1365</v>
      </c>
      <c r="AJ4068" s="46">
        <v>1365</v>
      </c>
      <c r="AK4068" s="46">
        <v>1365</v>
      </c>
      <c r="AL4068" s="46">
        <v>1365</v>
      </c>
      <c r="AM4068" s="46">
        <v>0</v>
      </c>
    </row>
    <row r="4069" spans="5:39" x14ac:dyDescent="0.2">
      <c r="E4069" s="47">
        <v>407</v>
      </c>
      <c r="F4069" s="47">
        <v>420</v>
      </c>
      <c r="G4069" s="47" t="s">
        <v>254</v>
      </c>
      <c r="H4069" s="47" t="s">
        <v>335</v>
      </c>
      <c r="I4069" s="47" t="s">
        <v>816</v>
      </c>
      <c r="J4069" s="533">
        <v>70000013</v>
      </c>
      <c r="K4069" s="14" t="s">
        <v>59</v>
      </c>
      <c r="L4069" s="14" t="s">
        <v>54</v>
      </c>
      <c r="M4069" s="45">
        <v>4069</v>
      </c>
      <c r="N4069" s="45">
        <v>1</v>
      </c>
      <c r="O4069" s="46">
        <v>2698.85</v>
      </c>
      <c r="Q4069" s="12" t="s">
        <v>369</v>
      </c>
      <c r="T4069" s="59" t="s">
        <v>78</v>
      </c>
      <c r="U4069" s="14">
        <v>0</v>
      </c>
      <c r="V4069" s="59" t="s">
        <v>174</v>
      </c>
      <c r="Y4069" s="46">
        <v>0</v>
      </c>
      <c r="Z4069" s="46">
        <v>0</v>
      </c>
      <c r="AA4069" s="46">
        <v>0</v>
      </c>
      <c r="AB4069" s="46">
        <v>0</v>
      </c>
      <c r="AC4069" s="46">
        <v>0</v>
      </c>
      <c r="AD4069" s="46">
        <v>0</v>
      </c>
      <c r="AE4069" s="46">
        <v>0</v>
      </c>
      <c r="AF4069" s="46">
        <v>0</v>
      </c>
      <c r="AG4069" s="46">
        <v>0</v>
      </c>
      <c r="AH4069" s="46">
        <v>0</v>
      </c>
      <c r="AI4069" s="46">
        <v>4462.24</v>
      </c>
      <c r="AJ4069" s="46">
        <v>1947.1599999999999</v>
      </c>
      <c r="AK4069" s="46">
        <v>3764.44</v>
      </c>
      <c r="AL4069" s="46">
        <v>2698.85</v>
      </c>
      <c r="AM4069" s="46">
        <v>0</v>
      </c>
    </row>
    <row r="4070" spans="5:39" x14ac:dyDescent="0.2">
      <c r="E4070" s="47">
        <v>407</v>
      </c>
      <c r="F4070" s="47">
        <v>420</v>
      </c>
      <c r="G4070" s="47" t="s">
        <v>254</v>
      </c>
      <c r="H4070" s="47" t="s">
        <v>335</v>
      </c>
      <c r="I4070" s="47" t="s">
        <v>816</v>
      </c>
      <c r="J4070" s="533">
        <v>70000013</v>
      </c>
      <c r="K4070" s="14" t="s">
        <v>59</v>
      </c>
      <c r="L4070" s="14" t="s">
        <v>58</v>
      </c>
      <c r="M4070" s="45">
        <v>4070</v>
      </c>
      <c r="N4070" s="45">
        <v>1</v>
      </c>
      <c r="O4070" s="46">
        <v>0</v>
      </c>
      <c r="Q4070" s="12" t="s">
        <v>369</v>
      </c>
      <c r="T4070" s="59" t="s">
        <v>78</v>
      </c>
      <c r="U4070" s="14">
        <v>0</v>
      </c>
      <c r="V4070" s="59" t="s">
        <v>174</v>
      </c>
      <c r="Y4070" s="46">
        <v>0</v>
      </c>
      <c r="Z4070" s="46">
        <v>0</v>
      </c>
      <c r="AA4070" s="46">
        <v>0</v>
      </c>
      <c r="AB4070" s="46">
        <v>0</v>
      </c>
      <c r="AC4070" s="46">
        <v>0</v>
      </c>
      <c r="AD4070" s="46">
        <v>0</v>
      </c>
      <c r="AE4070" s="46">
        <v>0</v>
      </c>
      <c r="AF4070" s="46">
        <v>0</v>
      </c>
      <c r="AG4070" s="46">
        <v>0</v>
      </c>
      <c r="AH4070" s="46">
        <v>0</v>
      </c>
      <c r="AI4070" s="46">
        <v>0</v>
      </c>
      <c r="AJ4070" s="46">
        <v>0</v>
      </c>
      <c r="AK4070" s="46">
        <v>0</v>
      </c>
      <c r="AL4070" s="46">
        <v>0</v>
      </c>
      <c r="AM4070" s="46">
        <v>0</v>
      </c>
    </row>
    <row r="4071" spans="5:39" x14ac:dyDescent="0.2">
      <c r="E4071" s="47">
        <v>407</v>
      </c>
      <c r="F4071" s="47">
        <v>420</v>
      </c>
      <c r="G4071" s="47" t="s">
        <v>254</v>
      </c>
      <c r="H4071" s="47" t="s">
        <v>335</v>
      </c>
      <c r="I4071" s="47" t="s">
        <v>816</v>
      </c>
      <c r="J4071" s="533">
        <v>70000013</v>
      </c>
      <c r="K4071" s="14" t="s">
        <v>59</v>
      </c>
      <c r="L4071" s="14" t="s">
        <v>31</v>
      </c>
      <c r="M4071" s="45">
        <v>4071</v>
      </c>
      <c r="N4071" s="45">
        <v>1</v>
      </c>
      <c r="O4071" s="48">
        <v>4063.85</v>
      </c>
      <c r="Q4071" s="12" t="s">
        <v>369</v>
      </c>
      <c r="R4071" s="46">
        <v>3510.4483333333333</v>
      </c>
      <c r="T4071" s="59" t="s">
        <v>78</v>
      </c>
      <c r="U4071" s="14">
        <v>25</v>
      </c>
      <c r="V4071" s="59" t="s">
        <v>174</v>
      </c>
      <c r="X4071" s="46">
        <v>0</v>
      </c>
      <c r="Y4071" s="46">
        <v>0</v>
      </c>
      <c r="Z4071" s="46">
        <v>0</v>
      </c>
      <c r="AA4071" s="46">
        <v>0</v>
      </c>
      <c r="AB4071" s="46">
        <v>0</v>
      </c>
      <c r="AC4071" s="46">
        <v>0</v>
      </c>
      <c r="AD4071" s="46">
        <v>0</v>
      </c>
      <c r="AE4071" s="46">
        <v>0</v>
      </c>
      <c r="AF4071" s="46">
        <v>0</v>
      </c>
      <c r="AG4071" s="46">
        <v>1365</v>
      </c>
      <c r="AH4071" s="46">
        <v>1365</v>
      </c>
      <c r="AI4071" s="46">
        <v>5827.24</v>
      </c>
      <c r="AJ4071" s="46">
        <v>3312.16</v>
      </c>
      <c r="AK4071" s="46">
        <v>5129.4400000000005</v>
      </c>
      <c r="AL4071" s="46">
        <v>4063.85</v>
      </c>
      <c r="AM4071" s="46">
        <v>0</v>
      </c>
    </row>
    <row r="4072" spans="5:39" x14ac:dyDescent="0.2">
      <c r="E4072" s="47">
        <v>407</v>
      </c>
      <c r="F4072" s="47">
        <v>420</v>
      </c>
      <c r="G4072" s="47" t="s">
        <v>254</v>
      </c>
      <c r="H4072" s="47" t="s">
        <v>335</v>
      </c>
      <c r="I4072" s="47" t="s">
        <v>816</v>
      </c>
      <c r="J4072" s="533">
        <v>70000013</v>
      </c>
      <c r="K4072" s="14" t="s">
        <v>37</v>
      </c>
      <c r="L4072" s="14" t="s">
        <v>31</v>
      </c>
      <c r="M4072" s="45">
        <v>4072</v>
      </c>
      <c r="N4072" s="45">
        <v>1</v>
      </c>
      <c r="O4072" s="48">
        <v>0</v>
      </c>
      <c r="P4072" s="48"/>
      <c r="Q4072" s="12" t="s">
        <v>369</v>
      </c>
      <c r="R4072" s="46">
        <v>0</v>
      </c>
      <c r="T4072" s="59" t="s">
        <v>78</v>
      </c>
      <c r="U4072" s="14">
        <v>0</v>
      </c>
      <c r="V4072" s="59" t="s">
        <v>174</v>
      </c>
      <c r="Y4072" s="46">
        <v>0</v>
      </c>
      <c r="Z4072" s="46">
        <v>0</v>
      </c>
      <c r="AA4072" s="46">
        <v>0</v>
      </c>
      <c r="AB4072" s="46">
        <v>0</v>
      </c>
      <c r="AC4072" s="46">
        <v>0</v>
      </c>
      <c r="AD4072" s="46">
        <v>0</v>
      </c>
      <c r="AE4072" s="46">
        <v>0</v>
      </c>
      <c r="AF4072" s="46">
        <v>0</v>
      </c>
      <c r="AG4072" s="46">
        <v>0</v>
      </c>
      <c r="AH4072" s="46">
        <v>0</v>
      </c>
      <c r="AI4072" s="46">
        <v>0</v>
      </c>
      <c r="AJ4072" s="46">
        <v>0</v>
      </c>
      <c r="AK4072" s="46">
        <v>0</v>
      </c>
      <c r="AL4072" s="46">
        <v>0</v>
      </c>
      <c r="AM4072" s="46">
        <v>12637.614</v>
      </c>
    </row>
    <row r="4073" spans="5:39" x14ac:dyDescent="0.2">
      <c r="E4073" s="47">
        <v>407</v>
      </c>
      <c r="F4073" s="47">
        <v>420</v>
      </c>
      <c r="G4073" s="47" t="s">
        <v>254</v>
      </c>
      <c r="H4073" s="47" t="s">
        <v>335</v>
      </c>
      <c r="I4073" s="47" t="s">
        <v>816</v>
      </c>
      <c r="J4073" s="533">
        <v>70000013</v>
      </c>
      <c r="K4073" s="14" t="s">
        <v>65</v>
      </c>
      <c r="L4073" s="14" t="s">
        <v>31</v>
      </c>
      <c r="M4073" s="45">
        <v>4073</v>
      </c>
      <c r="N4073" s="45">
        <v>1</v>
      </c>
      <c r="O4073" s="52">
        <v>21062.69</v>
      </c>
      <c r="P4073" s="48">
        <v>12637.614</v>
      </c>
      <c r="Q4073" s="12" t="s">
        <v>369</v>
      </c>
      <c r="R4073" s="46">
        <v>3510.4483333333333</v>
      </c>
      <c r="T4073" s="59" t="s">
        <v>78</v>
      </c>
      <c r="U4073" s="14">
        <v>0</v>
      </c>
      <c r="V4073" s="59" t="s">
        <v>174</v>
      </c>
      <c r="X4073" s="46">
        <v>0</v>
      </c>
      <c r="Y4073" s="46">
        <v>0</v>
      </c>
      <c r="Z4073" s="46">
        <v>0</v>
      </c>
      <c r="AA4073" s="46">
        <v>0</v>
      </c>
      <c r="AB4073" s="46">
        <v>0</v>
      </c>
      <c r="AC4073" s="46">
        <v>0</v>
      </c>
      <c r="AD4073" s="46">
        <v>0</v>
      </c>
      <c r="AE4073" s="46">
        <v>0</v>
      </c>
      <c r="AF4073" s="46">
        <v>0</v>
      </c>
      <c r="AG4073" s="46">
        <v>1365</v>
      </c>
      <c r="AH4073" s="46">
        <v>1365</v>
      </c>
      <c r="AI4073" s="46">
        <v>5827.24</v>
      </c>
      <c r="AJ4073" s="46">
        <v>3312.16</v>
      </c>
      <c r="AK4073" s="46">
        <v>5129.4400000000005</v>
      </c>
      <c r="AL4073" s="46">
        <v>4063.85</v>
      </c>
      <c r="AM4073" s="46">
        <v>0</v>
      </c>
    </row>
    <row r="4074" spans="5:39" x14ac:dyDescent="0.2">
      <c r="E4074" s="47">
        <v>407</v>
      </c>
      <c r="F4074" s="47">
        <v>420</v>
      </c>
      <c r="G4074" s="47" t="s">
        <v>254</v>
      </c>
      <c r="H4074" s="47" t="s">
        <v>335</v>
      </c>
      <c r="I4074" s="47" t="s">
        <v>816</v>
      </c>
      <c r="J4074" s="533">
        <v>70000013</v>
      </c>
      <c r="K4074" s="14" t="s">
        <v>64</v>
      </c>
      <c r="L4074" s="14" t="s">
        <v>57</v>
      </c>
      <c r="M4074" s="45">
        <v>4074</v>
      </c>
      <c r="N4074" s="45">
        <v>1</v>
      </c>
      <c r="O4074" s="46">
        <v>8190</v>
      </c>
      <c r="Q4074" s="12" t="s">
        <v>369</v>
      </c>
      <c r="T4074" s="59" t="s">
        <v>78</v>
      </c>
      <c r="U4074" s="14">
        <v>0</v>
      </c>
      <c r="V4074" s="59" t="s">
        <v>174</v>
      </c>
      <c r="X4074" s="46">
        <v>0</v>
      </c>
      <c r="Y4074" s="46">
        <v>0</v>
      </c>
      <c r="Z4074" s="46">
        <v>0</v>
      </c>
      <c r="AA4074" s="46">
        <v>0</v>
      </c>
      <c r="AB4074" s="46">
        <v>0</v>
      </c>
      <c r="AC4074" s="46">
        <v>0</v>
      </c>
      <c r="AD4074" s="46">
        <v>0</v>
      </c>
      <c r="AE4074" s="46">
        <v>0</v>
      </c>
      <c r="AF4074" s="46">
        <v>0</v>
      </c>
      <c r="AG4074" s="46">
        <v>1365</v>
      </c>
      <c r="AH4074" s="46">
        <v>2730</v>
      </c>
      <c r="AI4074" s="46">
        <v>4095</v>
      </c>
      <c r="AJ4074" s="46">
        <v>5460</v>
      </c>
      <c r="AK4074" s="46">
        <v>6825</v>
      </c>
      <c r="AL4074" s="46">
        <v>8190</v>
      </c>
      <c r="AM4074" s="46">
        <v>0</v>
      </c>
    </row>
    <row r="4075" spans="5:39" x14ac:dyDescent="0.2">
      <c r="E4075" s="47">
        <v>407</v>
      </c>
      <c r="F4075" s="47">
        <v>420</v>
      </c>
      <c r="G4075" s="47" t="s">
        <v>254</v>
      </c>
      <c r="H4075" s="47" t="s">
        <v>335</v>
      </c>
      <c r="I4075" s="47" t="s">
        <v>816</v>
      </c>
      <c r="J4075" s="533">
        <v>70000013</v>
      </c>
      <c r="K4075" s="14" t="s">
        <v>64</v>
      </c>
      <c r="L4075" s="14" t="s">
        <v>54</v>
      </c>
      <c r="M4075" s="45">
        <v>4075</v>
      </c>
      <c r="N4075" s="45">
        <v>1</v>
      </c>
      <c r="O4075" s="46">
        <v>12872.69</v>
      </c>
      <c r="Q4075" s="12" t="s">
        <v>369</v>
      </c>
      <c r="T4075" s="59" t="s">
        <v>78</v>
      </c>
      <c r="U4075" s="14">
        <v>0</v>
      </c>
      <c r="V4075" s="59" t="s">
        <v>174</v>
      </c>
      <c r="X4075" s="46">
        <v>0</v>
      </c>
      <c r="Y4075" s="46">
        <v>0</v>
      </c>
      <c r="Z4075" s="46">
        <v>0</v>
      </c>
      <c r="AA4075" s="46">
        <v>0</v>
      </c>
      <c r="AB4075" s="46">
        <v>0</v>
      </c>
      <c r="AC4075" s="46">
        <v>0</v>
      </c>
      <c r="AD4075" s="46">
        <v>0</v>
      </c>
      <c r="AE4075" s="46">
        <v>0</v>
      </c>
      <c r="AF4075" s="46">
        <v>0</v>
      </c>
      <c r="AG4075" s="46">
        <v>0</v>
      </c>
      <c r="AH4075" s="46">
        <v>0</v>
      </c>
      <c r="AI4075" s="46">
        <v>4462.24</v>
      </c>
      <c r="AJ4075" s="46">
        <v>6409.4</v>
      </c>
      <c r="AK4075" s="46">
        <v>10173.84</v>
      </c>
      <c r="AL4075" s="46">
        <v>12872.69</v>
      </c>
      <c r="AM4075" s="46">
        <v>8425.0760000000009</v>
      </c>
    </row>
    <row r="4076" spans="5:39" x14ac:dyDescent="0.2">
      <c r="E4076" s="47">
        <v>407</v>
      </c>
      <c r="F4076" s="47">
        <v>420</v>
      </c>
      <c r="G4076" s="47" t="s">
        <v>254</v>
      </c>
      <c r="H4076" s="47" t="s">
        <v>335</v>
      </c>
      <c r="I4076" s="47" t="s">
        <v>816</v>
      </c>
      <c r="J4076" s="533">
        <v>70000013</v>
      </c>
      <c r="K4076" s="14" t="s">
        <v>64</v>
      </c>
      <c r="L4076" s="14" t="s">
        <v>58</v>
      </c>
      <c r="M4076" s="45">
        <v>4076</v>
      </c>
      <c r="N4076" s="45">
        <v>1</v>
      </c>
      <c r="O4076" s="46">
        <v>0</v>
      </c>
      <c r="Q4076" s="12" t="s">
        <v>369</v>
      </c>
      <c r="T4076" s="59" t="s">
        <v>78</v>
      </c>
      <c r="U4076" s="14">
        <v>0</v>
      </c>
      <c r="V4076" s="59" t="s">
        <v>174</v>
      </c>
      <c r="X4076" s="46">
        <v>0</v>
      </c>
      <c r="Y4076" s="46">
        <v>0</v>
      </c>
      <c r="Z4076" s="46">
        <v>0</v>
      </c>
      <c r="AA4076" s="46">
        <v>0</v>
      </c>
      <c r="AB4076" s="46">
        <v>0</v>
      </c>
      <c r="AC4076" s="46">
        <v>0</v>
      </c>
      <c r="AD4076" s="46">
        <v>0</v>
      </c>
      <c r="AE4076" s="46">
        <v>0</v>
      </c>
      <c r="AF4076" s="46">
        <v>0</v>
      </c>
      <c r="AG4076" s="46">
        <v>0</v>
      </c>
      <c r="AH4076" s="46">
        <v>0</v>
      </c>
      <c r="AI4076" s="46">
        <v>0</v>
      </c>
      <c r="AJ4076" s="46">
        <v>0</v>
      </c>
      <c r="AK4076" s="46">
        <v>0</v>
      </c>
      <c r="AL4076" s="46">
        <v>0</v>
      </c>
      <c r="AM4076" s="46">
        <v>0</v>
      </c>
    </row>
    <row r="4077" spans="5:39" x14ac:dyDescent="0.2">
      <c r="E4077" s="47">
        <v>407</v>
      </c>
      <c r="F4077" s="47">
        <v>420</v>
      </c>
      <c r="G4077" s="47" t="s">
        <v>254</v>
      </c>
      <c r="H4077" s="47" t="s">
        <v>335</v>
      </c>
      <c r="I4077" s="47" t="s">
        <v>816</v>
      </c>
      <c r="J4077" s="533">
        <v>70000013</v>
      </c>
      <c r="K4077" s="14" t="s">
        <v>67</v>
      </c>
      <c r="L4077" s="14" t="s">
        <v>67</v>
      </c>
      <c r="M4077" s="45">
        <v>4077</v>
      </c>
      <c r="N4077" s="45">
        <v>1</v>
      </c>
      <c r="O4077" s="53">
        <v>58.558919112423609</v>
      </c>
      <c r="P4077" s="54">
        <v>48.558919112423609</v>
      </c>
      <c r="Q4077" s="55" t="s">
        <v>369</v>
      </c>
      <c r="R4077" s="56">
        <v>6</v>
      </c>
      <c r="S4077" s="57" t="s">
        <v>370</v>
      </c>
      <c r="T4077" s="60" t="s">
        <v>78</v>
      </c>
      <c r="U4077" s="14">
        <v>0</v>
      </c>
      <c r="V4077" s="60" t="s">
        <v>174</v>
      </c>
      <c r="Y4077" s="46">
        <v>58.558919112423609</v>
      </c>
      <c r="Z4077" s="46">
        <v>58.558919112423609</v>
      </c>
      <c r="AA4077" s="46">
        <v>58.558919112423609</v>
      </c>
      <c r="AB4077" s="46">
        <v>58.558919112423609</v>
      </c>
      <c r="AC4077" s="46">
        <v>58.558919112423609</v>
      </c>
      <c r="AD4077" s="46">
        <v>58.558919112423609</v>
      </c>
      <c r="AE4077" s="46">
        <v>58.558919112423609</v>
      </c>
      <c r="AF4077" s="46">
        <v>58.558919112423609</v>
      </c>
      <c r="AG4077" s="46">
        <v>58.558919112423609</v>
      </c>
      <c r="AH4077" s="46">
        <v>58.558919112423609</v>
      </c>
      <c r="AI4077" s="46">
        <v>58.558919112423609</v>
      </c>
      <c r="AJ4077" s="46">
        <v>58.558919112423609</v>
      </c>
      <c r="AK4077" s="46">
        <v>58.558919112423609</v>
      </c>
      <c r="AL4077" s="46">
        <v>58.558919112423609</v>
      </c>
      <c r="AM4077" s="46">
        <v>58.558919112423609</v>
      </c>
    </row>
    <row r="4078" spans="5:39" x14ac:dyDescent="0.2">
      <c r="E4078" s="14">
        <v>408</v>
      </c>
      <c r="F4078" s="14">
        <v>421</v>
      </c>
      <c r="G4078" s="14" t="s">
        <v>254</v>
      </c>
      <c r="H4078" s="14" t="s">
        <v>298</v>
      </c>
      <c r="I4078" s="14" t="s">
        <v>817</v>
      </c>
      <c r="J4078" s="531">
        <v>70000014</v>
      </c>
      <c r="K4078" s="14" t="s">
        <v>59</v>
      </c>
      <c r="L4078" s="14" t="s">
        <v>57</v>
      </c>
      <c r="M4078" s="45">
        <v>4078</v>
      </c>
      <c r="N4078" s="45">
        <v>1</v>
      </c>
      <c r="O4078" s="46">
        <v>1487.55</v>
      </c>
      <c r="Q4078" s="12">
        <v>0</v>
      </c>
      <c r="T4078" s="59">
        <v>0</v>
      </c>
      <c r="U4078" s="14">
        <v>0</v>
      </c>
      <c r="V4078" s="59" t="s">
        <v>174</v>
      </c>
      <c r="Y4078" s="46">
        <v>0</v>
      </c>
      <c r="Z4078" s="46">
        <v>0</v>
      </c>
      <c r="AA4078" s="46">
        <v>0</v>
      </c>
      <c r="AB4078" s="46">
        <v>0</v>
      </c>
      <c r="AC4078" s="46">
        <v>0</v>
      </c>
      <c r="AD4078" s="46">
        <v>0</v>
      </c>
      <c r="AE4078" s="46">
        <v>0</v>
      </c>
      <c r="AF4078" s="46">
        <v>0</v>
      </c>
      <c r="AG4078" s="46">
        <v>1487.55</v>
      </c>
      <c r="AH4078" s="46">
        <v>1487.55</v>
      </c>
      <c r="AI4078" s="46">
        <v>1487.55</v>
      </c>
      <c r="AJ4078" s="46">
        <v>1487.55</v>
      </c>
      <c r="AK4078" s="46">
        <v>1487.55</v>
      </c>
      <c r="AL4078" s="46">
        <v>1487.55</v>
      </c>
      <c r="AM4078" s="46">
        <v>0</v>
      </c>
    </row>
    <row r="4079" spans="5:39" x14ac:dyDescent="0.2">
      <c r="E4079" s="47">
        <v>408</v>
      </c>
      <c r="F4079" s="47">
        <v>421</v>
      </c>
      <c r="G4079" s="47" t="s">
        <v>254</v>
      </c>
      <c r="H4079" s="47" t="s">
        <v>298</v>
      </c>
      <c r="I4079" s="47" t="s">
        <v>817</v>
      </c>
      <c r="J4079" s="533">
        <v>70000014</v>
      </c>
      <c r="K4079" s="14" t="s">
        <v>59</v>
      </c>
      <c r="L4079" s="14" t="s">
        <v>54</v>
      </c>
      <c r="M4079" s="45">
        <v>4079</v>
      </c>
      <c r="N4079" s="45">
        <v>1</v>
      </c>
      <c r="O4079" s="46">
        <v>4071.4700000000003</v>
      </c>
      <c r="Q4079" s="12">
        <v>0</v>
      </c>
      <c r="T4079" s="59">
        <v>0</v>
      </c>
      <c r="U4079" s="14">
        <v>0</v>
      </c>
      <c r="V4079" s="59" t="s">
        <v>174</v>
      </c>
      <c r="Y4079" s="46">
        <v>0</v>
      </c>
      <c r="Z4079" s="46">
        <v>0</v>
      </c>
      <c r="AA4079" s="46">
        <v>0</v>
      </c>
      <c r="AB4079" s="46">
        <v>0</v>
      </c>
      <c r="AC4079" s="46">
        <v>0</v>
      </c>
      <c r="AD4079" s="46">
        <v>0</v>
      </c>
      <c r="AE4079" s="46">
        <v>0</v>
      </c>
      <c r="AF4079" s="46">
        <v>0</v>
      </c>
      <c r="AG4079" s="46">
        <v>0</v>
      </c>
      <c r="AH4079" s="46">
        <v>0</v>
      </c>
      <c r="AI4079" s="46">
        <v>4613.59</v>
      </c>
      <c r="AJ4079" s="46">
        <v>4178.33</v>
      </c>
      <c r="AK4079" s="46">
        <v>5886.29</v>
      </c>
      <c r="AL4079" s="46">
        <v>4071.4700000000003</v>
      </c>
      <c r="AM4079" s="46">
        <v>0</v>
      </c>
    </row>
    <row r="4080" spans="5:39" x14ac:dyDescent="0.2">
      <c r="E4080" s="47">
        <v>408</v>
      </c>
      <c r="F4080" s="47">
        <v>421</v>
      </c>
      <c r="G4080" s="47" t="s">
        <v>254</v>
      </c>
      <c r="H4080" s="47" t="s">
        <v>298</v>
      </c>
      <c r="I4080" s="47" t="s">
        <v>817</v>
      </c>
      <c r="J4080" s="533">
        <v>70000014</v>
      </c>
      <c r="K4080" s="14" t="s">
        <v>59</v>
      </c>
      <c r="L4080" s="14" t="s">
        <v>58</v>
      </c>
      <c r="M4080" s="45">
        <v>4080</v>
      </c>
      <c r="N4080" s="45">
        <v>1</v>
      </c>
      <c r="O4080" s="46">
        <v>0</v>
      </c>
      <c r="Q4080" s="12">
        <v>0</v>
      </c>
      <c r="T4080" s="59">
        <v>0</v>
      </c>
      <c r="U4080" s="14">
        <v>0</v>
      </c>
      <c r="V4080" s="59" t="s">
        <v>174</v>
      </c>
      <c r="Y4080" s="46">
        <v>0</v>
      </c>
      <c r="Z4080" s="46">
        <v>0</v>
      </c>
      <c r="AA4080" s="46">
        <v>0</v>
      </c>
      <c r="AB4080" s="46">
        <v>0</v>
      </c>
      <c r="AC4080" s="46">
        <v>0</v>
      </c>
      <c r="AD4080" s="46">
        <v>0</v>
      </c>
      <c r="AE4080" s="46">
        <v>0</v>
      </c>
      <c r="AF4080" s="46">
        <v>0</v>
      </c>
      <c r="AG4080" s="46">
        <v>0</v>
      </c>
      <c r="AH4080" s="46">
        <v>0</v>
      </c>
      <c r="AI4080" s="46">
        <v>0</v>
      </c>
      <c r="AJ4080" s="46">
        <v>0</v>
      </c>
      <c r="AK4080" s="46">
        <v>0</v>
      </c>
      <c r="AL4080" s="46">
        <v>0</v>
      </c>
      <c r="AM4080" s="46">
        <v>0</v>
      </c>
    </row>
    <row r="4081" spans="5:39" x14ac:dyDescent="0.2">
      <c r="E4081" s="47">
        <v>408</v>
      </c>
      <c r="F4081" s="47">
        <v>421</v>
      </c>
      <c r="G4081" s="47" t="s">
        <v>254</v>
      </c>
      <c r="H4081" s="47" t="s">
        <v>298</v>
      </c>
      <c r="I4081" s="47" t="s">
        <v>817</v>
      </c>
      <c r="J4081" s="533">
        <v>70000014</v>
      </c>
      <c r="K4081" s="14" t="s">
        <v>59</v>
      </c>
      <c r="L4081" s="14" t="s">
        <v>31</v>
      </c>
      <c r="M4081" s="45">
        <v>4081</v>
      </c>
      <c r="N4081" s="45">
        <v>1</v>
      </c>
      <c r="O4081" s="48">
        <v>5559.02</v>
      </c>
      <c r="Q4081" s="12">
        <v>0</v>
      </c>
      <c r="R4081" s="46">
        <v>4612.4966666666669</v>
      </c>
      <c r="T4081" s="59">
        <v>0</v>
      </c>
      <c r="U4081" s="14">
        <v>0</v>
      </c>
      <c r="V4081" s="59" t="s">
        <v>174</v>
      </c>
      <c r="X4081" s="46">
        <v>0</v>
      </c>
      <c r="Y4081" s="46">
        <v>0</v>
      </c>
      <c r="Z4081" s="46">
        <v>0</v>
      </c>
      <c r="AA4081" s="46">
        <v>0</v>
      </c>
      <c r="AB4081" s="46">
        <v>0</v>
      </c>
      <c r="AC4081" s="46">
        <v>0</v>
      </c>
      <c r="AD4081" s="46">
        <v>0</v>
      </c>
      <c r="AE4081" s="46">
        <v>0</v>
      </c>
      <c r="AF4081" s="46">
        <v>0</v>
      </c>
      <c r="AG4081" s="46">
        <v>1487.55</v>
      </c>
      <c r="AH4081" s="46">
        <v>1487.55</v>
      </c>
      <c r="AI4081" s="46">
        <v>6101.14</v>
      </c>
      <c r="AJ4081" s="46">
        <v>5665.88</v>
      </c>
      <c r="AK4081" s="46">
        <v>7373.84</v>
      </c>
      <c r="AL4081" s="46">
        <v>5559.02</v>
      </c>
      <c r="AM4081" s="46">
        <v>0</v>
      </c>
    </row>
    <row r="4082" spans="5:39" x14ac:dyDescent="0.2">
      <c r="E4082" s="47">
        <v>408</v>
      </c>
      <c r="F4082" s="47">
        <v>421</v>
      </c>
      <c r="G4082" s="47" t="s">
        <v>254</v>
      </c>
      <c r="H4082" s="47" t="s">
        <v>298</v>
      </c>
      <c r="I4082" s="47" t="s">
        <v>817</v>
      </c>
      <c r="J4082" s="533">
        <v>70000014</v>
      </c>
      <c r="K4082" s="14" t="s">
        <v>37</v>
      </c>
      <c r="L4082" s="14" t="s">
        <v>31</v>
      </c>
      <c r="M4082" s="45">
        <v>4082</v>
      </c>
      <c r="N4082" s="45">
        <v>1</v>
      </c>
      <c r="O4082" s="48">
        <v>6385.92</v>
      </c>
      <c r="P4082" s="48"/>
      <c r="Q4082" s="12">
        <v>0</v>
      </c>
      <c r="R4082" s="46">
        <v>4218.1533333333327</v>
      </c>
      <c r="T4082" s="59">
        <v>0</v>
      </c>
      <c r="U4082" s="14">
        <v>0</v>
      </c>
      <c r="V4082" s="59" t="s">
        <v>174</v>
      </c>
      <c r="Y4082" s="46">
        <v>0</v>
      </c>
      <c r="Z4082" s="46">
        <v>0</v>
      </c>
      <c r="AA4082" s="46">
        <v>0</v>
      </c>
      <c r="AB4082" s="46">
        <v>0</v>
      </c>
      <c r="AC4082" s="46">
        <v>0</v>
      </c>
      <c r="AD4082" s="46">
        <v>0</v>
      </c>
      <c r="AE4082" s="46">
        <v>0</v>
      </c>
      <c r="AF4082" s="46">
        <v>0</v>
      </c>
      <c r="AG4082" s="46">
        <v>0</v>
      </c>
      <c r="AH4082" s="46">
        <v>0</v>
      </c>
      <c r="AI4082" s="46">
        <v>0</v>
      </c>
      <c r="AJ4082" s="46">
        <v>9076.24</v>
      </c>
      <c r="AK4082" s="46">
        <v>9846.76</v>
      </c>
      <c r="AL4082" s="46">
        <v>6385.92</v>
      </c>
      <c r="AM4082" s="46">
        <v>1892.848</v>
      </c>
    </row>
    <row r="4083" spans="5:39" x14ac:dyDescent="0.2">
      <c r="E4083" s="47">
        <v>408</v>
      </c>
      <c r="F4083" s="47">
        <v>421</v>
      </c>
      <c r="G4083" s="47" t="s">
        <v>254</v>
      </c>
      <c r="H4083" s="47" t="s">
        <v>298</v>
      </c>
      <c r="I4083" s="47" t="s">
        <v>817</v>
      </c>
      <c r="J4083" s="533">
        <v>70000014</v>
      </c>
      <c r="K4083" s="14" t="s">
        <v>65</v>
      </c>
      <c r="L4083" s="14" t="s">
        <v>31</v>
      </c>
      <c r="M4083" s="45">
        <v>4083</v>
      </c>
      <c r="N4083" s="45">
        <v>1</v>
      </c>
      <c r="O4083" s="52">
        <v>2366.0600000000013</v>
      </c>
      <c r="P4083" s="48">
        <v>1892.848</v>
      </c>
      <c r="Q4083" s="12">
        <v>0</v>
      </c>
      <c r="R4083" s="46">
        <v>394.34333333333353</v>
      </c>
      <c r="T4083" s="59">
        <v>0</v>
      </c>
      <c r="U4083" s="14">
        <v>0</v>
      </c>
      <c r="V4083" s="59" t="s">
        <v>174</v>
      </c>
      <c r="X4083" s="46">
        <v>0</v>
      </c>
      <c r="Y4083" s="46">
        <v>0</v>
      </c>
      <c r="Z4083" s="46">
        <v>0</v>
      </c>
      <c r="AA4083" s="46">
        <v>0</v>
      </c>
      <c r="AB4083" s="46">
        <v>0</v>
      </c>
      <c r="AC4083" s="46">
        <v>0</v>
      </c>
      <c r="AD4083" s="46">
        <v>0</v>
      </c>
      <c r="AE4083" s="46">
        <v>0</v>
      </c>
      <c r="AF4083" s="46">
        <v>0</v>
      </c>
      <c r="AG4083" s="46">
        <v>0</v>
      </c>
      <c r="AH4083" s="46">
        <v>0</v>
      </c>
      <c r="AI4083" s="46">
        <v>0</v>
      </c>
      <c r="AJ4083" s="46">
        <v>0</v>
      </c>
      <c r="AK4083" s="46">
        <v>0</v>
      </c>
      <c r="AL4083" s="46">
        <v>2366.0600000000013</v>
      </c>
      <c r="AM4083" s="46">
        <v>0</v>
      </c>
    </row>
    <row r="4084" spans="5:39" x14ac:dyDescent="0.2">
      <c r="E4084" s="47">
        <v>408</v>
      </c>
      <c r="F4084" s="47">
        <v>421</v>
      </c>
      <c r="G4084" s="47" t="s">
        <v>254</v>
      </c>
      <c r="H4084" s="47" t="s">
        <v>298</v>
      </c>
      <c r="I4084" s="47" t="s">
        <v>817</v>
      </c>
      <c r="J4084" s="533">
        <v>70000014</v>
      </c>
      <c r="K4084" s="14" t="s">
        <v>64</v>
      </c>
      <c r="L4084" s="14" t="s">
        <v>57</v>
      </c>
      <c r="M4084" s="45">
        <v>4084</v>
      </c>
      <c r="N4084" s="45">
        <v>1</v>
      </c>
      <c r="O4084" s="46">
        <v>0</v>
      </c>
      <c r="Q4084" s="12">
        <v>0</v>
      </c>
      <c r="T4084" s="59">
        <v>0</v>
      </c>
      <c r="U4084" s="14">
        <v>0</v>
      </c>
      <c r="V4084" s="59" t="s">
        <v>174</v>
      </c>
      <c r="X4084" s="46">
        <v>0</v>
      </c>
      <c r="Y4084" s="46">
        <v>0</v>
      </c>
      <c r="Z4084" s="46">
        <v>0</v>
      </c>
      <c r="AA4084" s="46">
        <v>0</v>
      </c>
      <c r="AB4084" s="46">
        <v>0</v>
      </c>
      <c r="AC4084" s="46">
        <v>0</v>
      </c>
      <c r="AD4084" s="46">
        <v>0</v>
      </c>
      <c r="AE4084" s="46">
        <v>0</v>
      </c>
      <c r="AF4084" s="46">
        <v>0</v>
      </c>
      <c r="AG4084" s="46">
        <v>1487.55</v>
      </c>
      <c r="AH4084" s="46">
        <v>2975.1</v>
      </c>
      <c r="AI4084" s="46">
        <v>4462.6499999999996</v>
      </c>
      <c r="AJ4084" s="46">
        <v>0</v>
      </c>
      <c r="AK4084" s="46">
        <v>0</v>
      </c>
      <c r="AL4084" s="46">
        <v>0</v>
      </c>
      <c r="AM4084" s="46">
        <v>0</v>
      </c>
    </row>
    <row r="4085" spans="5:39" x14ac:dyDescent="0.2">
      <c r="E4085" s="47">
        <v>408</v>
      </c>
      <c r="F4085" s="47">
        <v>421</v>
      </c>
      <c r="G4085" s="47" t="s">
        <v>254</v>
      </c>
      <c r="H4085" s="47" t="s">
        <v>298</v>
      </c>
      <c r="I4085" s="47" t="s">
        <v>817</v>
      </c>
      <c r="J4085" s="533">
        <v>70000014</v>
      </c>
      <c r="K4085" s="14" t="s">
        <v>64</v>
      </c>
      <c r="L4085" s="14" t="s">
        <v>54</v>
      </c>
      <c r="M4085" s="45">
        <v>4085</v>
      </c>
      <c r="N4085" s="45">
        <v>1</v>
      </c>
      <c r="O4085" s="46">
        <v>2366.0599999999995</v>
      </c>
      <c r="Q4085" s="12">
        <v>0</v>
      </c>
      <c r="T4085" s="59">
        <v>0</v>
      </c>
      <c r="U4085" s="14">
        <v>0</v>
      </c>
      <c r="V4085" s="59" t="s">
        <v>174</v>
      </c>
      <c r="X4085" s="46">
        <v>0</v>
      </c>
      <c r="Y4085" s="46">
        <v>0</v>
      </c>
      <c r="Z4085" s="46">
        <v>0</v>
      </c>
      <c r="AA4085" s="46">
        <v>0</v>
      </c>
      <c r="AB4085" s="46">
        <v>0</v>
      </c>
      <c r="AC4085" s="46">
        <v>0</v>
      </c>
      <c r="AD4085" s="46">
        <v>0</v>
      </c>
      <c r="AE4085" s="46">
        <v>0</v>
      </c>
      <c r="AF4085" s="46">
        <v>0</v>
      </c>
      <c r="AG4085" s="46">
        <v>0</v>
      </c>
      <c r="AH4085" s="46">
        <v>0</v>
      </c>
      <c r="AI4085" s="46">
        <v>4613.59</v>
      </c>
      <c r="AJ4085" s="46">
        <v>5665.88</v>
      </c>
      <c r="AK4085" s="46">
        <v>3192.9599999999991</v>
      </c>
      <c r="AL4085" s="46">
        <v>2366.0599999999995</v>
      </c>
      <c r="AM4085" s="46">
        <v>473.21199999999953</v>
      </c>
    </row>
    <row r="4086" spans="5:39" x14ac:dyDescent="0.2">
      <c r="E4086" s="47">
        <v>408</v>
      </c>
      <c r="F4086" s="47">
        <v>421</v>
      </c>
      <c r="G4086" s="47" t="s">
        <v>254</v>
      </c>
      <c r="H4086" s="47" t="s">
        <v>298</v>
      </c>
      <c r="I4086" s="47" t="s">
        <v>817</v>
      </c>
      <c r="J4086" s="533">
        <v>70000014</v>
      </c>
      <c r="K4086" s="14" t="s">
        <v>64</v>
      </c>
      <c r="L4086" s="14" t="s">
        <v>58</v>
      </c>
      <c r="M4086" s="45">
        <v>4086</v>
      </c>
      <c r="N4086" s="45">
        <v>1</v>
      </c>
      <c r="O4086" s="46">
        <v>0</v>
      </c>
      <c r="Q4086" s="12">
        <v>0</v>
      </c>
      <c r="T4086" s="59">
        <v>0</v>
      </c>
      <c r="U4086" s="14">
        <v>0</v>
      </c>
      <c r="V4086" s="59" t="s">
        <v>174</v>
      </c>
      <c r="X4086" s="46">
        <v>0</v>
      </c>
      <c r="Y4086" s="46">
        <v>0</v>
      </c>
      <c r="Z4086" s="46">
        <v>0</v>
      </c>
      <c r="AA4086" s="46">
        <v>0</v>
      </c>
      <c r="AB4086" s="46">
        <v>0</v>
      </c>
      <c r="AC4086" s="46">
        <v>0</v>
      </c>
      <c r="AD4086" s="46">
        <v>0</v>
      </c>
      <c r="AE4086" s="46">
        <v>0</v>
      </c>
      <c r="AF4086" s="46">
        <v>0</v>
      </c>
      <c r="AG4086" s="46">
        <v>0</v>
      </c>
      <c r="AH4086" s="46">
        <v>0</v>
      </c>
      <c r="AI4086" s="46">
        <v>0</v>
      </c>
      <c r="AJ4086" s="46">
        <v>0</v>
      </c>
      <c r="AK4086" s="46">
        <v>0</v>
      </c>
      <c r="AL4086" s="46">
        <v>0</v>
      </c>
      <c r="AM4086" s="46">
        <v>3.637978807091713E-12</v>
      </c>
    </row>
    <row r="4087" spans="5:39" x14ac:dyDescent="0.2">
      <c r="E4087" s="47">
        <v>408</v>
      </c>
      <c r="F4087" s="47">
        <v>421</v>
      </c>
      <c r="G4087" s="47" t="s">
        <v>254</v>
      </c>
      <c r="H4087" s="47" t="s">
        <v>298</v>
      </c>
      <c r="I4087" s="47" t="s">
        <v>817</v>
      </c>
      <c r="J4087" s="533">
        <v>70000014</v>
      </c>
      <c r="K4087" s="14" t="s">
        <v>67</v>
      </c>
      <c r="L4087" s="14" t="s">
        <v>67</v>
      </c>
      <c r="M4087" s="45">
        <v>4087</v>
      </c>
      <c r="N4087" s="45">
        <v>1</v>
      </c>
      <c r="O4087" s="53">
        <v>0</v>
      </c>
      <c r="P4087" s="54">
        <v>0</v>
      </c>
      <c r="Q4087" s="55">
        <v>0</v>
      </c>
      <c r="R4087" s="56">
        <v>0</v>
      </c>
      <c r="S4087" s="57">
        <v>0</v>
      </c>
      <c r="T4087" s="60">
        <v>0</v>
      </c>
      <c r="U4087" s="14">
        <v>0</v>
      </c>
      <c r="V4087" s="60" t="s">
        <v>174</v>
      </c>
      <c r="Y4087" s="46">
        <v>0</v>
      </c>
      <c r="Z4087" s="46">
        <v>0</v>
      </c>
      <c r="AA4087" s="46">
        <v>0</v>
      </c>
      <c r="AB4087" s="46">
        <v>0</v>
      </c>
      <c r="AC4087" s="46">
        <v>0</v>
      </c>
      <c r="AD4087" s="46">
        <v>0</v>
      </c>
      <c r="AE4087" s="46">
        <v>0</v>
      </c>
      <c r="AF4087" s="46">
        <v>0</v>
      </c>
      <c r="AG4087" s="46">
        <v>0</v>
      </c>
      <c r="AH4087" s="46">
        <v>0</v>
      </c>
      <c r="AI4087" s="46">
        <v>0</v>
      </c>
      <c r="AJ4087" s="46">
        <v>0</v>
      </c>
      <c r="AK4087" s="46">
        <v>0</v>
      </c>
      <c r="AL4087" s="46">
        <v>0</v>
      </c>
      <c r="AM4087" s="46">
        <v>0</v>
      </c>
    </row>
    <row r="4088" spans="5:39" x14ac:dyDescent="0.2">
      <c r="E4088" s="14">
        <v>409</v>
      </c>
      <c r="F4088" s="14">
        <v>422</v>
      </c>
      <c r="G4088" s="14" t="s">
        <v>254</v>
      </c>
      <c r="H4088" s="14" t="s">
        <v>299</v>
      </c>
      <c r="I4088" s="14" t="s">
        <v>818</v>
      </c>
      <c r="J4088" s="531">
        <v>70000015</v>
      </c>
      <c r="K4088" s="14" t="s">
        <v>59</v>
      </c>
      <c r="L4088" s="14" t="s">
        <v>57</v>
      </c>
      <c r="M4088" s="45">
        <v>4088</v>
      </c>
      <c r="N4088" s="45">
        <v>1</v>
      </c>
      <c r="O4088" s="46">
        <v>1487.55</v>
      </c>
      <c r="Q4088" s="12" t="s">
        <v>369</v>
      </c>
      <c r="T4088" s="59" t="s">
        <v>78</v>
      </c>
      <c r="U4088" s="14">
        <v>0</v>
      </c>
      <c r="V4088" s="59" t="s">
        <v>150</v>
      </c>
      <c r="Y4088" s="46">
        <v>0</v>
      </c>
      <c r="Z4088" s="46">
        <v>0</v>
      </c>
      <c r="AA4088" s="46">
        <v>0</v>
      </c>
      <c r="AB4088" s="46">
        <v>0</v>
      </c>
      <c r="AC4088" s="46">
        <v>0</v>
      </c>
      <c r="AD4088" s="46">
        <v>0</v>
      </c>
      <c r="AE4088" s="46">
        <v>0</v>
      </c>
      <c r="AF4088" s="46">
        <v>0</v>
      </c>
      <c r="AG4088" s="46">
        <v>1487.55</v>
      </c>
      <c r="AH4088" s="46">
        <v>1487.55</v>
      </c>
      <c r="AI4088" s="46">
        <v>1487.55</v>
      </c>
      <c r="AJ4088" s="46">
        <v>1487.55</v>
      </c>
      <c r="AK4088" s="46">
        <v>1487.55</v>
      </c>
      <c r="AL4088" s="46">
        <v>1487.55</v>
      </c>
      <c r="AM4088" s="46">
        <v>0</v>
      </c>
    </row>
    <row r="4089" spans="5:39" x14ac:dyDescent="0.2">
      <c r="E4089" s="47">
        <v>409</v>
      </c>
      <c r="F4089" s="47">
        <v>422</v>
      </c>
      <c r="G4089" s="47" t="s">
        <v>254</v>
      </c>
      <c r="H4089" s="47" t="s">
        <v>299</v>
      </c>
      <c r="I4089" s="47" t="s">
        <v>818</v>
      </c>
      <c r="J4089" s="533">
        <v>70000015</v>
      </c>
      <c r="K4089" s="14" t="s">
        <v>59</v>
      </c>
      <c r="L4089" s="14" t="s">
        <v>54</v>
      </c>
      <c r="M4089" s="45">
        <v>4089</v>
      </c>
      <c r="N4089" s="45">
        <v>1</v>
      </c>
      <c r="O4089" s="46">
        <v>2859.35</v>
      </c>
      <c r="Q4089" s="12" t="s">
        <v>369</v>
      </c>
      <c r="T4089" s="59" t="s">
        <v>78</v>
      </c>
      <c r="U4089" s="14">
        <v>0</v>
      </c>
      <c r="V4089" s="59" t="s">
        <v>150</v>
      </c>
      <c r="Y4089" s="46">
        <v>0</v>
      </c>
      <c r="Z4089" s="46">
        <v>0</v>
      </c>
      <c r="AA4089" s="46">
        <v>0</v>
      </c>
      <c r="AB4089" s="46">
        <v>0</v>
      </c>
      <c r="AC4089" s="46">
        <v>0</v>
      </c>
      <c r="AD4089" s="46">
        <v>0</v>
      </c>
      <c r="AE4089" s="46">
        <v>0</v>
      </c>
      <c r="AF4089" s="46">
        <v>0</v>
      </c>
      <c r="AG4089" s="46">
        <v>0</v>
      </c>
      <c r="AH4089" s="46">
        <v>0</v>
      </c>
      <c r="AI4089" s="46">
        <v>4613.59</v>
      </c>
      <c r="AJ4089" s="46">
        <v>2038.7600000000002</v>
      </c>
      <c r="AK4089" s="46">
        <v>4021.6699999999996</v>
      </c>
      <c r="AL4089" s="46">
        <v>2859.35</v>
      </c>
      <c r="AM4089" s="46">
        <v>0</v>
      </c>
    </row>
    <row r="4090" spans="5:39" x14ac:dyDescent="0.2">
      <c r="E4090" s="47">
        <v>409</v>
      </c>
      <c r="F4090" s="47">
        <v>422</v>
      </c>
      <c r="G4090" s="47" t="s">
        <v>254</v>
      </c>
      <c r="H4090" s="47" t="s">
        <v>299</v>
      </c>
      <c r="I4090" s="47" t="s">
        <v>818</v>
      </c>
      <c r="J4090" s="533">
        <v>70000015</v>
      </c>
      <c r="K4090" s="14" t="s">
        <v>59</v>
      </c>
      <c r="L4090" s="14" t="s">
        <v>58</v>
      </c>
      <c r="M4090" s="45">
        <v>4090</v>
      </c>
      <c r="N4090" s="45">
        <v>1</v>
      </c>
      <c r="O4090" s="46">
        <v>0</v>
      </c>
      <c r="Q4090" s="12" t="s">
        <v>369</v>
      </c>
      <c r="T4090" s="59" t="s">
        <v>78</v>
      </c>
      <c r="U4090" s="14">
        <v>0</v>
      </c>
      <c r="V4090" s="59" t="s">
        <v>150</v>
      </c>
      <c r="Y4090" s="46">
        <v>0</v>
      </c>
      <c r="Z4090" s="46">
        <v>0</v>
      </c>
      <c r="AA4090" s="46">
        <v>0</v>
      </c>
      <c r="AB4090" s="46">
        <v>0</v>
      </c>
      <c r="AC4090" s="46">
        <v>0</v>
      </c>
      <c r="AD4090" s="46">
        <v>0</v>
      </c>
      <c r="AE4090" s="46">
        <v>0</v>
      </c>
      <c r="AF4090" s="46">
        <v>0</v>
      </c>
      <c r="AG4090" s="46">
        <v>0</v>
      </c>
      <c r="AH4090" s="46">
        <v>0</v>
      </c>
      <c r="AI4090" s="46">
        <v>0</v>
      </c>
      <c r="AJ4090" s="46">
        <v>0</v>
      </c>
      <c r="AK4090" s="46">
        <v>0</v>
      </c>
      <c r="AL4090" s="46">
        <v>0</v>
      </c>
      <c r="AM4090" s="46">
        <v>0</v>
      </c>
    </row>
    <row r="4091" spans="5:39" x14ac:dyDescent="0.2">
      <c r="E4091" s="47">
        <v>409</v>
      </c>
      <c r="F4091" s="47">
        <v>422</v>
      </c>
      <c r="G4091" s="47" t="s">
        <v>254</v>
      </c>
      <c r="H4091" s="47" t="s">
        <v>299</v>
      </c>
      <c r="I4091" s="47" t="s">
        <v>818</v>
      </c>
      <c r="J4091" s="533">
        <v>70000015</v>
      </c>
      <c r="K4091" s="14" t="s">
        <v>59</v>
      </c>
      <c r="L4091" s="14" t="s">
        <v>31</v>
      </c>
      <c r="M4091" s="45">
        <v>4091</v>
      </c>
      <c r="N4091" s="45">
        <v>1</v>
      </c>
      <c r="O4091" s="48">
        <v>4346.8999999999996</v>
      </c>
      <c r="Q4091" s="12" t="s">
        <v>369</v>
      </c>
      <c r="R4091" s="46">
        <v>3743.1116666666662</v>
      </c>
      <c r="T4091" s="59" t="s">
        <v>78</v>
      </c>
      <c r="U4091" s="14">
        <v>26</v>
      </c>
      <c r="V4091" s="59" t="s">
        <v>150</v>
      </c>
      <c r="X4091" s="46">
        <v>0</v>
      </c>
      <c r="Y4091" s="46">
        <v>0</v>
      </c>
      <c r="Z4091" s="46">
        <v>0</v>
      </c>
      <c r="AA4091" s="46">
        <v>0</v>
      </c>
      <c r="AB4091" s="46">
        <v>0</v>
      </c>
      <c r="AC4091" s="46">
        <v>0</v>
      </c>
      <c r="AD4091" s="46">
        <v>0</v>
      </c>
      <c r="AE4091" s="46">
        <v>0</v>
      </c>
      <c r="AF4091" s="46">
        <v>0</v>
      </c>
      <c r="AG4091" s="46">
        <v>1487.55</v>
      </c>
      <c r="AH4091" s="46">
        <v>1487.55</v>
      </c>
      <c r="AI4091" s="46">
        <v>6101.14</v>
      </c>
      <c r="AJ4091" s="46">
        <v>3526.3100000000004</v>
      </c>
      <c r="AK4091" s="46">
        <v>5509.2199999999993</v>
      </c>
      <c r="AL4091" s="46">
        <v>4346.8999999999996</v>
      </c>
      <c r="AM4091" s="46">
        <v>0</v>
      </c>
    </row>
    <row r="4092" spans="5:39" x14ac:dyDescent="0.2">
      <c r="E4092" s="47">
        <v>409</v>
      </c>
      <c r="F4092" s="47">
        <v>422</v>
      </c>
      <c r="G4092" s="47" t="s">
        <v>254</v>
      </c>
      <c r="H4092" s="47" t="s">
        <v>299</v>
      </c>
      <c r="I4092" s="47" t="s">
        <v>818</v>
      </c>
      <c r="J4092" s="533">
        <v>70000015</v>
      </c>
      <c r="K4092" s="14" t="s">
        <v>37</v>
      </c>
      <c r="L4092" s="14" t="s">
        <v>31</v>
      </c>
      <c r="M4092" s="45">
        <v>4092</v>
      </c>
      <c r="N4092" s="45">
        <v>1</v>
      </c>
      <c r="O4092" s="48">
        <v>0</v>
      </c>
      <c r="P4092" s="48"/>
      <c r="Q4092" s="12" t="s">
        <v>369</v>
      </c>
      <c r="R4092" s="46">
        <v>0</v>
      </c>
      <c r="T4092" s="59" t="s">
        <v>78</v>
      </c>
      <c r="U4092" s="14">
        <v>0</v>
      </c>
      <c r="V4092" s="59" t="s">
        <v>150</v>
      </c>
      <c r="Y4092" s="46">
        <v>0</v>
      </c>
      <c r="Z4092" s="46">
        <v>0</v>
      </c>
      <c r="AA4092" s="46">
        <v>0</v>
      </c>
      <c r="AB4092" s="46">
        <v>0</v>
      </c>
      <c r="AC4092" s="46">
        <v>0</v>
      </c>
      <c r="AD4092" s="46">
        <v>0</v>
      </c>
      <c r="AE4092" s="46">
        <v>0</v>
      </c>
      <c r="AF4092" s="46">
        <v>0</v>
      </c>
      <c r="AG4092" s="46">
        <v>0</v>
      </c>
      <c r="AH4092" s="46">
        <v>0</v>
      </c>
      <c r="AI4092" s="46">
        <v>0</v>
      </c>
      <c r="AJ4092" s="46">
        <v>0</v>
      </c>
      <c r="AK4092" s="46">
        <v>0</v>
      </c>
      <c r="AL4092" s="46">
        <v>0</v>
      </c>
      <c r="AM4092" s="46">
        <v>22458.67</v>
      </c>
    </row>
    <row r="4093" spans="5:39" x14ac:dyDescent="0.2">
      <c r="E4093" s="47">
        <v>409</v>
      </c>
      <c r="F4093" s="47">
        <v>422</v>
      </c>
      <c r="G4093" s="47" t="s">
        <v>254</v>
      </c>
      <c r="H4093" s="47" t="s">
        <v>299</v>
      </c>
      <c r="I4093" s="47" t="s">
        <v>818</v>
      </c>
      <c r="J4093" s="533">
        <v>70000015</v>
      </c>
      <c r="K4093" s="14" t="s">
        <v>65</v>
      </c>
      <c r="L4093" s="14" t="s">
        <v>31</v>
      </c>
      <c r="M4093" s="45">
        <v>4093</v>
      </c>
      <c r="N4093" s="45">
        <v>1</v>
      </c>
      <c r="O4093" s="52">
        <v>22458.67</v>
      </c>
      <c r="P4093" s="48">
        <v>22458.67</v>
      </c>
      <c r="Q4093" s="12" t="s">
        <v>369</v>
      </c>
      <c r="R4093" s="46">
        <v>3743.1116666666662</v>
      </c>
      <c r="T4093" s="59" t="s">
        <v>78</v>
      </c>
      <c r="U4093" s="14">
        <v>0</v>
      </c>
      <c r="V4093" s="59" t="s">
        <v>150</v>
      </c>
      <c r="X4093" s="46">
        <v>0</v>
      </c>
      <c r="Y4093" s="46">
        <v>0</v>
      </c>
      <c r="Z4093" s="46">
        <v>0</v>
      </c>
      <c r="AA4093" s="46">
        <v>0</v>
      </c>
      <c r="AB4093" s="46">
        <v>0</v>
      </c>
      <c r="AC4093" s="46">
        <v>0</v>
      </c>
      <c r="AD4093" s="46">
        <v>0</v>
      </c>
      <c r="AE4093" s="46">
        <v>0</v>
      </c>
      <c r="AF4093" s="46">
        <v>0</v>
      </c>
      <c r="AG4093" s="46">
        <v>1487.55</v>
      </c>
      <c r="AH4093" s="46">
        <v>1487.55</v>
      </c>
      <c r="AI4093" s="46">
        <v>6101.14</v>
      </c>
      <c r="AJ4093" s="46">
        <v>3526.3100000000004</v>
      </c>
      <c r="AK4093" s="46">
        <v>5509.2199999999993</v>
      </c>
      <c r="AL4093" s="46">
        <v>4346.8999999999996</v>
      </c>
      <c r="AM4093" s="46">
        <v>0</v>
      </c>
    </row>
    <row r="4094" spans="5:39" x14ac:dyDescent="0.2">
      <c r="E4094" s="47">
        <v>409</v>
      </c>
      <c r="F4094" s="47">
        <v>422</v>
      </c>
      <c r="G4094" s="47" t="s">
        <v>254</v>
      </c>
      <c r="H4094" s="47" t="s">
        <v>299</v>
      </c>
      <c r="I4094" s="47" t="s">
        <v>818</v>
      </c>
      <c r="J4094" s="533">
        <v>70000015</v>
      </c>
      <c r="K4094" s="14" t="s">
        <v>64</v>
      </c>
      <c r="L4094" s="14" t="s">
        <v>57</v>
      </c>
      <c r="M4094" s="45">
        <v>4094</v>
      </c>
      <c r="N4094" s="45">
        <v>1</v>
      </c>
      <c r="O4094" s="46">
        <v>8925.2999999999993</v>
      </c>
      <c r="Q4094" s="12" t="s">
        <v>369</v>
      </c>
      <c r="T4094" s="59" t="s">
        <v>78</v>
      </c>
      <c r="U4094" s="14">
        <v>0</v>
      </c>
      <c r="V4094" s="59" t="s">
        <v>150</v>
      </c>
      <c r="X4094" s="46">
        <v>0</v>
      </c>
      <c r="Y4094" s="46">
        <v>0</v>
      </c>
      <c r="Z4094" s="46">
        <v>0</v>
      </c>
      <c r="AA4094" s="46">
        <v>0</v>
      </c>
      <c r="AB4094" s="46">
        <v>0</v>
      </c>
      <c r="AC4094" s="46">
        <v>0</v>
      </c>
      <c r="AD4094" s="46">
        <v>0</v>
      </c>
      <c r="AE4094" s="46">
        <v>0</v>
      </c>
      <c r="AF4094" s="46">
        <v>0</v>
      </c>
      <c r="AG4094" s="46">
        <v>1487.55</v>
      </c>
      <c r="AH4094" s="46">
        <v>2975.1</v>
      </c>
      <c r="AI4094" s="46">
        <v>4462.6499999999996</v>
      </c>
      <c r="AJ4094" s="46">
        <v>5950.2</v>
      </c>
      <c r="AK4094" s="46">
        <v>7437.75</v>
      </c>
      <c r="AL4094" s="46">
        <v>8925.2999999999993</v>
      </c>
      <c r="AM4094" s="46">
        <v>0</v>
      </c>
    </row>
    <row r="4095" spans="5:39" x14ac:dyDescent="0.2">
      <c r="E4095" s="47">
        <v>409</v>
      </c>
      <c r="F4095" s="47">
        <v>422</v>
      </c>
      <c r="G4095" s="47" t="s">
        <v>254</v>
      </c>
      <c r="H4095" s="47" t="s">
        <v>299</v>
      </c>
      <c r="I4095" s="47" t="s">
        <v>818</v>
      </c>
      <c r="J4095" s="533">
        <v>70000015</v>
      </c>
      <c r="K4095" s="14" t="s">
        <v>64</v>
      </c>
      <c r="L4095" s="14" t="s">
        <v>54</v>
      </c>
      <c r="M4095" s="45">
        <v>4095</v>
      </c>
      <c r="N4095" s="45">
        <v>1</v>
      </c>
      <c r="O4095" s="46">
        <v>13533.37</v>
      </c>
      <c r="Q4095" s="12" t="s">
        <v>369</v>
      </c>
      <c r="T4095" s="59" t="s">
        <v>78</v>
      </c>
      <c r="U4095" s="14">
        <v>0</v>
      </c>
      <c r="V4095" s="59" t="s">
        <v>150</v>
      </c>
      <c r="X4095" s="46">
        <v>0</v>
      </c>
      <c r="Y4095" s="46">
        <v>0</v>
      </c>
      <c r="Z4095" s="46">
        <v>0</v>
      </c>
      <c r="AA4095" s="46">
        <v>0</v>
      </c>
      <c r="AB4095" s="46">
        <v>0</v>
      </c>
      <c r="AC4095" s="46">
        <v>0</v>
      </c>
      <c r="AD4095" s="46">
        <v>0</v>
      </c>
      <c r="AE4095" s="46">
        <v>0</v>
      </c>
      <c r="AF4095" s="46">
        <v>0</v>
      </c>
      <c r="AG4095" s="46">
        <v>0</v>
      </c>
      <c r="AH4095" s="46">
        <v>0</v>
      </c>
      <c r="AI4095" s="46">
        <v>4613.59</v>
      </c>
      <c r="AJ4095" s="46">
        <v>6652.35</v>
      </c>
      <c r="AK4095" s="46">
        <v>10674.02</v>
      </c>
      <c r="AL4095" s="46">
        <v>13533.37</v>
      </c>
      <c r="AM4095" s="46">
        <v>1.8189894035458565E-12</v>
      </c>
    </row>
    <row r="4096" spans="5:39" x14ac:dyDescent="0.2">
      <c r="E4096" s="47">
        <v>409</v>
      </c>
      <c r="F4096" s="47">
        <v>422</v>
      </c>
      <c r="G4096" s="47" t="s">
        <v>254</v>
      </c>
      <c r="H4096" s="47" t="s">
        <v>299</v>
      </c>
      <c r="I4096" s="47" t="s">
        <v>818</v>
      </c>
      <c r="J4096" s="533">
        <v>70000015</v>
      </c>
      <c r="K4096" s="14" t="s">
        <v>64</v>
      </c>
      <c r="L4096" s="14" t="s">
        <v>58</v>
      </c>
      <c r="M4096" s="45">
        <v>4096</v>
      </c>
      <c r="N4096" s="45">
        <v>1</v>
      </c>
      <c r="O4096" s="46">
        <v>0</v>
      </c>
      <c r="Q4096" s="12" t="s">
        <v>369</v>
      </c>
      <c r="T4096" s="59" t="s">
        <v>78</v>
      </c>
      <c r="U4096" s="14">
        <v>0</v>
      </c>
      <c r="V4096" s="59" t="s">
        <v>150</v>
      </c>
      <c r="X4096" s="46">
        <v>0</v>
      </c>
      <c r="Y4096" s="46">
        <v>0</v>
      </c>
      <c r="Z4096" s="46">
        <v>0</v>
      </c>
      <c r="AA4096" s="46">
        <v>0</v>
      </c>
      <c r="AB4096" s="46">
        <v>0</v>
      </c>
      <c r="AC4096" s="46">
        <v>0</v>
      </c>
      <c r="AD4096" s="46">
        <v>0</v>
      </c>
      <c r="AE4096" s="46">
        <v>0</v>
      </c>
      <c r="AF4096" s="46">
        <v>0</v>
      </c>
      <c r="AG4096" s="46">
        <v>0</v>
      </c>
      <c r="AH4096" s="46">
        <v>0</v>
      </c>
      <c r="AI4096" s="46">
        <v>0</v>
      </c>
      <c r="AJ4096" s="46">
        <v>0</v>
      </c>
      <c r="AK4096" s="46">
        <v>0</v>
      </c>
      <c r="AL4096" s="46">
        <v>0</v>
      </c>
      <c r="AM4096" s="46">
        <v>-1.8189894035458565E-12</v>
      </c>
    </row>
    <row r="4097" spans="5:39" x14ac:dyDescent="0.2">
      <c r="E4097" s="47">
        <v>409</v>
      </c>
      <c r="F4097" s="47">
        <v>422</v>
      </c>
      <c r="G4097" s="47" t="s">
        <v>254</v>
      </c>
      <c r="H4097" s="47" t="s">
        <v>299</v>
      </c>
      <c r="I4097" s="47" t="s">
        <v>818</v>
      </c>
      <c r="J4097" s="533">
        <v>70000015</v>
      </c>
      <c r="K4097" s="14" t="s">
        <v>67</v>
      </c>
      <c r="L4097" s="14" t="s">
        <v>67</v>
      </c>
      <c r="M4097" s="45">
        <v>4097</v>
      </c>
      <c r="N4097" s="45">
        <v>1</v>
      </c>
      <c r="O4097" s="53">
        <v>58.531475817573664</v>
      </c>
      <c r="P4097" s="54">
        <v>48.531475817573664</v>
      </c>
      <c r="Q4097" s="55" t="s">
        <v>369</v>
      </c>
      <c r="R4097" s="56">
        <v>6</v>
      </c>
      <c r="S4097" s="57" t="s">
        <v>370</v>
      </c>
      <c r="T4097" s="60" t="s">
        <v>78</v>
      </c>
      <c r="U4097" s="14">
        <v>0</v>
      </c>
      <c r="V4097" s="60" t="s">
        <v>150</v>
      </c>
      <c r="Y4097" s="46">
        <v>58.531475817573664</v>
      </c>
      <c r="Z4097" s="46">
        <v>58.531475817573664</v>
      </c>
      <c r="AA4097" s="46">
        <v>58.531475817573664</v>
      </c>
      <c r="AB4097" s="46">
        <v>58.531475817573664</v>
      </c>
      <c r="AC4097" s="46">
        <v>58.531475817573664</v>
      </c>
      <c r="AD4097" s="46">
        <v>58.531475817573664</v>
      </c>
      <c r="AE4097" s="46">
        <v>58.531475817573664</v>
      </c>
      <c r="AF4097" s="46">
        <v>58.531475817573664</v>
      </c>
      <c r="AG4097" s="46">
        <v>58.531475817573664</v>
      </c>
      <c r="AH4097" s="46">
        <v>58.531475817573664</v>
      </c>
      <c r="AI4097" s="46">
        <v>58.531475817573664</v>
      </c>
      <c r="AJ4097" s="46">
        <v>58.531475817573664</v>
      </c>
      <c r="AK4097" s="46">
        <v>58.531475817573664</v>
      </c>
      <c r="AL4097" s="46">
        <v>58.531475817573664</v>
      </c>
      <c r="AM4097" s="46">
        <v>58.531475817573664</v>
      </c>
    </row>
    <row r="4098" spans="5:39" x14ac:dyDescent="0.2">
      <c r="E4098" s="14">
        <v>410</v>
      </c>
      <c r="F4098" s="14">
        <v>423</v>
      </c>
      <c r="G4098" s="14" t="s">
        <v>254</v>
      </c>
      <c r="H4098" s="14" t="s">
        <v>340</v>
      </c>
      <c r="I4098" s="14" t="s">
        <v>819</v>
      </c>
      <c r="J4098" s="531">
        <v>70000016</v>
      </c>
      <c r="K4098" s="14" t="s">
        <v>59</v>
      </c>
      <c r="L4098" s="14" t="s">
        <v>57</v>
      </c>
      <c r="M4098" s="45">
        <v>4098</v>
      </c>
      <c r="N4098" s="45">
        <v>1</v>
      </c>
      <c r="O4098" s="46">
        <v>1484.14</v>
      </c>
      <c r="Q4098" s="12">
        <v>0</v>
      </c>
      <c r="T4098" s="59">
        <v>0</v>
      </c>
      <c r="U4098" s="14">
        <v>0</v>
      </c>
      <c r="V4098" s="59" t="s">
        <v>175</v>
      </c>
      <c r="Y4098" s="46">
        <v>0</v>
      </c>
      <c r="Z4098" s="46">
        <v>0</v>
      </c>
      <c r="AA4098" s="46">
        <v>0</v>
      </c>
      <c r="AB4098" s="46">
        <v>0</v>
      </c>
      <c r="AC4098" s="46">
        <v>0</v>
      </c>
      <c r="AD4098" s="46">
        <v>0</v>
      </c>
      <c r="AE4098" s="46">
        <v>0</v>
      </c>
      <c r="AF4098" s="46">
        <v>0</v>
      </c>
      <c r="AG4098" s="46">
        <v>1484.14</v>
      </c>
      <c r="AH4098" s="46">
        <v>1484.14</v>
      </c>
      <c r="AI4098" s="46">
        <v>1484.14</v>
      </c>
      <c r="AJ4098" s="46">
        <v>1484.14</v>
      </c>
      <c r="AK4098" s="46">
        <v>1484.14</v>
      </c>
      <c r="AL4098" s="46">
        <v>1484.14</v>
      </c>
      <c r="AM4098" s="46">
        <v>0</v>
      </c>
    </row>
    <row r="4099" spans="5:39" x14ac:dyDescent="0.2">
      <c r="E4099" s="47">
        <v>410</v>
      </c>
      <c r="F4099" s="47">
        <v>423</v>
      </c>
      <c r="G4099" s="47" t="s">
        <v>254</v>
      </c>
      <c r="H4099" s="47" t="s">
        <v>340</v>
      </c>
      <c r="I4099" s="47" t="s">
        <v>819</v>
      </c>
      <c r="J4099" s="533">
        <v>70000016</v>
      </c>
      <c r="K4099" s="14" t="s">
        <v>59</v>
      </c>
      <c r="L4099" s="14" t="s">
        <v>54</v>
      </c>
      <c r="M4099" s="45">
        <v>4099</v>
      </c>
      <c r="N4099" s="45">
        <v>1</v>
      </c>
      <c r="O4099" s="46">
        <v>3224.4</v>
      </c>
      <c r="Q4099" s="12">
        <v>0</v>
      </c>
      <c r="T4099" s="59">
        <v>0</v>
      </c>
      <c r="U4099" s="14">
        <v>0</v>
      </c>
      <c r="V4099" s="59" t="s">
        <v>175</v>
      </c>
      <c r="Y4099" s="46">
        <v>0</v>
      </c>
      <c r="Z4099" s="46">
        <v>0</v>
      </c>
      <c r="AA4099" s="46">
        <v>0</v>
      </c>
      <c r="AB4099" s="46">
        <v>0</v>
      </c>
      <c r="AC4099" s="46">
        <v>0</v>
      </c>
      <c r="AD4099" s="46">
        <v>0</v>
      </c>
      <c r="AE4099" s="46">
        <v>0</v>
      </c>
      <c r="AF4099" s="46">
        <v>0</v>
      </c>
      <c r="AG4099" s="46">
        <v>0</v>
      </c>
      <c r="AH4099" s="46">
        <v>0</v>
      </c>
      <c r="AI4099" s="46">
        <v>4609.6000000000004</v>
      </c>
      <c r="AJ4099" s="46">
        <v>2306.3700000000003</v>
      </c>
      <c r="AK4099" s="46">
        <v>4395.6099999999997</v>
      </c>
      <c r="AL4099" s="46">
        <v>3224.4</v>
      </c>
      <c r="AM4099" s="46">
        <v>0</v>
      </c>
    </row>
    <row r="4100" spans="5:39" x14ac:dyDescent="0.2">
      <c r="E4100" s="47">
        <v>410</v>
      </c>
      <c r="F4100" s="47">
        <v>423</v>
      </c>
      <c r="G4100" s="47" t="s">
        <v>254</v>
      </c>
      <c r="H4100" s="47" t="s">
        <v>340</v>
      </c>
      <c r="I4100" s="47" t="s">
        <v>819</v>
      </c>
      <c r="J4100" s="533">
        <v>70000016</v>
      </c>
      <c r="K4100" s="14" t="s">
        <v>59</v>
      </c>
      <c r="L4100" s="14" t="s">
        <v>58</v>
      </c>
      <c r="M4100" s="45">
        <v>4100</v>
      </c>
      <c r="N4100" s="45">
        <v>1</v>
      </c>
      <c r="O4100" s="46">
        <v>0</v>
      </c>
      <c r="Q4100" s="12">
        <v>0</v>
      </c>
      <c r="T4100" s="59">
        <v>0</v>
      </c>
      <c r="U4100" s="14">
        <v>0</v>
      </c>
      <c r="V4100" s="59" t="s">
        <v>175</v>
      </c>
      <c r="Y4100" s="46">
        <v>0</v>
      </c>
      <c r="Z4100" s="46">
        <v>0</v>
      </c>
      <c r="AA4100" s="46">
        <v>0</v>
      </c>
      <c r="AB4100" s="46">
        <v>0</v>
      </c>
      <c r="AC4100" s="46">
        <v>0</v>
      </c>
      <c r="AD4100" s="46">
        <v>0</v>
      </c>
      <c r="AE4100" s="46">
        <v>0</v>
      </c>
      <c r="AF4100" s="46">
        <v>0</v>
      </c>
      <c r="AG4100" s="46">
        <v>0</v>
      </c>
      <c r="AH4100" s="46">
        <v>0</v>
      </c>
      <c r="AI4100" s="46">
        <v>0</v>
      </c>
      <c r="AJ4100" s="46">
        <v>0</v>
      </c>
      <c r="AK4100" s="46">
        <v>0</v>
      </c>
      <c r="AL4100" s="46">
        <v>0</v>
      </c>
      <c r="AM4100" s="46">
        <v>0</v>
      </c>
    </row>
    <row r="4101" spans="5:39" x14ac:dyDescent="0.2">
      <c r="E4101" s="47">
        <v>410</v>
      </c>
      <c r="F4101" s="47">
        <v>423</v>
      </c>
      <c r="G4101" s="47" t="s">
        <v>254</v>
      </c>
      <c r="H4101" s="47" t="s">
        <v>340</v>
      </c>
      <c r="I4101" s="47" t="s">
        <v>819</v>
      </c>
      <c r="J4101" s="533">
        <v>70000016</v>
      </c>
      <c r="K4101" s="14" t="s">
        <v>59</v>
      </c>
      <c r="L4101" s="14" t="s">
        <v>31</v>
      </c>
      <c r="M4101" s="45">
        <v>4101</v>
      </c>
      <c r="N4101" s="45">
        <v>1</v>
      </c>
      <c r="O4101" s="48">
        <v>4708.54</v>
      </c>
      <c r="Q4101" s="12">
        <v>0</v>
      </c>
      <c r="R4101" s="46">
        <v>3906.8033333333333</v>
      </c>
      <c r="T4101" s="59">
        <v>0</v>
      </c>
      <c r="U4101" s="14">
        <v>0</v>
      </c>
      <c r="V4101" s="59" t="s">
        <v>175</v>
      </c>
      <c r="X4101" s="46">
        <v>0</v>
      </c>
      <c r="Y4101" s="46">
        <v>0</v>
      </c>
      <c r="Z4101" s="46">
        <v>0</v>
      </c>
      <c r="AA4101" s="46">
        <v>0</v>
      </c>
      <c r="AB4101" s="46">
        <v>0</v>
      </c>
      <c r="AC4101" s="46">
        <v>0</v>
      </c>
      <c r="AD4101" s="46">
        <v>0</v>
      </c>
      <c r="AE4101" s="46">
        <v>0</v>
      </c>
      <c r="AF4101" s="46">
        <v>0</v>
      </c>
      <c r="AG4101" s="46">
        <v>1484.14</v>
      </c>
      <c r="AH4101" s="46">
        <v>1484.14</v>
      </c>
      <c r="AI4101" s="46">
        <v>6093.7400000000007</v>
      </c>
      <c r="AJ4101" s="46">
        <v>3790.51</v>
      </c>
      <c r="AK4101" s="46">
        <v>5879.75</v>
      </c>
      <c r="AL4101" s="46">
        <v>4708.54</v>
      </c>
      <c r="AM4101" s="46">
        <v>0</v>
      </c>
    </row>
    <row r="4102" spans="5:39" x14ac:dyDescent="0.2">
      <c r="E4102" s="47">
        <v>410</v>
      </c>
      <c r="F4102" s="47">
        <v>423</v>
      </c>
      <c r="G4102" s="47" t="s">
        <v>254</v>
      </c>
      <c r="H4102" s="47" t="s">
        <v>340</v>
      </c>
      <c r="I4102" s="47" t="s">
        <v>819</v>
      </c>
      <c r="J4102" s="533">
        <v>70000016</v>
      </c>
      <c r="K4102" s="14" t="s">
        <v>37</v>
      </c>
      <c r="L4102" s="14" t="s">
        <v>31</v>
      </c>
      <c r="M4102" s="45">
        <v>4102</v>
      </c>
      <c r="N4102" s="45">
        <v>1</v>
      </c>
      <c r="O4102" s="48">
        <v>5879.75</v>
      </c>
      <c r="P4102" s="48"/>
      <c r="Q4102" s="12">
        <v>0</v>
      </c>
      <c r="R4102" s="46">
        <v>3122.0466666666666</v>
      </c>
      <c r="T4102" s="59">
        <v>0</v>
      </c>
      <c r="U4102" s="14">
        <v>0</v>
      </c>
      <c r="V4102" s="59" t="s">
        <v>175</v>
      </c>
      <c r="Y4102" s="46">
        <v>0</v>
      </c>
      <c r="Z4102" s="46">
        <v>0</v>
      </c>
      <c r="AA4102" s="46">
        <v>0</v>
      </c>
      <c r="AB4102" s="46">
        <v>0</v>
      </c>
      <c r="AC4102" s="46">
        <v>0</v>
      </c>
      <c r="AD4102" s="46">
        <v>0</v>
      </c>
      <c r="AE4102" s="46">
        <v>0</v>
      </c>
      <c r="AF4102" s="46">
        <v>0</v>
      </c>
      <c r="AG4102" s="46">
        <v>0</v>
      </c>
      <c r="AH4102" s="46">
        <v>0</v>
      </c>
      <c r="AI4102" s="46">
        <v>0</v>
      </c>
      <c r="AJ4102" s="46">
        <v>0</v>
      </c>
      <c r="AK4102" s="46">
        <v>12852.53</v>
      </c>
      <c r="AL4102" s="46">
        <v>5879.75</v>
      </c>
      <c r="AM4102" s="46">
        <v>941.70800000000008</v>
      </c>
    </row>
    <row r="4103" spans="5:39" x14ac:dyDescent="0.2">
      <c r="E4103" s="47">
        <v>410</v>
      </c>
      <c r="F4103" s="47">
        <v>423</v>
      </c>
      <c r="G4103" s="47" t="s">
        <v>254</v>
      </c>
      <c r="H4103" s="47" t="s">
        <v>340</v>
      </c>
      <c r="I4103" s="47" t="s">
        <v>819</v>
      </c>
      <c r="J4103" s="533">
        <v>70000016</v>
      </c>
      <c r="K4103" s="14" t="s">
        <v>65</v>
      </c>
      <c r="L4103" s="14" t="s">
        <v>31</v>
      </c>
      <c r="M4103" s="45">
        <v>4103</v>
      </c>
      <c r="N4103" s="45">
        <v>1</v>
      </c>
      <c r="O4103" s="52">
        <v>4708.54</v>
      </c>
      <c r="P4103" s="48">
        <v>941.70800000000008</v>
      </c>
      <c r="Q4103" s="12">
        <v>0</v>
      </c>
      <c r="R4103" s="46">
        <v>784.75666666666666</v>
      </c>
      <c r="T4103" s="59">
        <v>0</v>
      </c>
      <c r="U4103" s="14">
        <v>0</v>
      </c>
      <c r="V4103" s="59" t="s">
        <v>175</v>
      </c>
      <c r="X4103" s="46">
        <v>0</v>
      </c>
      <c r="Y4103" s="46">
        <v>0</v>
      </c>
      <c r="Z4103" s="46">
        <v>0</v>
      </c>
      <c r="AA4103" s="46">
        <v>0</v>
      </c>
      <c r="AB4103" s="46">
        <v>0</v>
      </c>
      <c r="AC4103" s="46">
        <v>0</v>
      </c>
      <c r="AD4103" s="46">
        <v>0</v>
      </c>
      <c r="AE4103" s="46">
        <v>0</v>
      </c>
      <c r="AF4103" s="46">
        <v>0</v>
      </c>
      <c r="AG4103" s="46">
        <v>0</v>
      </c>
      <c r="AH4103" s="46">
        <v>0</v>
      </c>
      <c r="AI4103" s="46">
        <v>0</v>
      </c>
      <c r="AJ4103" s="46">
        <v>0</v>
      </c>
      <c r="AK4103" s="46">
        <v>0</v>
      </c>
      <c r="AL4103" s="46">
        <v>4708.54</v>
      </c>
      <c r="AM4103" s="46">
        <v>0</v>
      </c>
    </row>
    <row r="4104" spans="5:39" x14ac:dyDescent="0.2">
      <c r="E4104" s="47">
        <v>410</v>
      </c>
      <c r="F4104" s="47">
        <v>423</v>
      </c>
      <c r="G4104" s="47" t="s">
        <v>254</v>
      </c>
      <c r="H4104" s="47" t="s">
        <v>340</v>
      </c>
      <c r="I4104" s="47" t="s">
        <v>819</v>
      </c>
      <c r="J4104" s="533">
        <v>70000016</v>
      </c>
      <c r="K4104" s="14" t="s">
        <v>64</v>
      </c>
      <c r="L4104" s="14" t="s">
        <v>57</v>
      </c>
      <c r="M4104" s="45">
        <v>4104</v>
      </c>
      <c r="N4104" s="45">
        <v>1</v>
      </c>
      <c r="O4104" s="46">
        <v>0</v>
      </c>
      <c r="Q4104" s="12">
        <v>0</v>
      </c>
      <c r="T4104" s="59">
        <v>0</v>
      </c>
      <c r="U4104" s="14">
        <v>0</v>
      </c>
      <c r="V4104" s="59" t="s">
        <v>175</v>
      </c>
      <c r="X4104" s="46">
        <v>0</v>
      </c>
      <c r="Y4104" s="46">
        <v>0</v>
      </c>
      <c r="Z4104" s="46">
        <v>0</v>
      </c>
      <c r="AA4104" s="46">
        <v>0</v>
      </c>
      <c r="AB4104" s="46">
        <v>0</v>
      </c>
      <c r="AC4104" s="46">
        <v>0</v>
      </c>
      <c r="AD4104" s="46">
        <v>0</v>
      </c>
      <c r="AE4104" s="46">
        <v>0</v>
      </c>
      <c r="AF4104" s="46">
        <v>0</v>
      </c>
      <c r="AG4104" s="46">
        <v>1484.14</v>
      </c>
      <c r="AH4104" s="46">
        <v>2968.28</v>
      </c>
      <c r="AI4104" s="46">
        <v>4452.42</v>
      </c>
      <c r="AJ4104" s="46">
        <v>5936.56</v>
      </c>
      <c r="AK4104" s="46">
        <v>0</v>
      </c>
      <c r="AL4104" s="46">
        <v>0</v>
      </c>
      <c r="AM4104" s="46">
        <v>0</v>
      </c>
    </row>
    <row r="4105" spans="5:39" x14ac:dyDescent="0.2">
      <c r="E4105" s="47">
        <v>410</v>
      </c>
      <c r="F4105" s="47">
        <v>423</v>
      </c>
      <c r="G4105" s="47" t="s">
        <v>254</v>
      </c>
      <c r="H4105" s="47" t="s">
        <v>340</v>
      </c>
      <c r="I4105" s="47" t="s">
        <v>819</v>
      </c>
      <c r="J4105" s="533">
        <v>70000016</v>
      </c>
      <c r="K4105" s="14" t="s">
        <v>64</v>
      </c>
      <c r="L4105" s="14" t="s">
        <v>54</v>
      </c>
      <c r="M4105" s="45">
        <v>4105</v>
      </c>
      <c r="N4105" s="45">
        <v>1</v>
      </c>
      <c r="O4105" s="46">
        <v>4708.5400000000018</v>
      </c>
      <c r="Q4105" s="12">
        <v>0</v>
      </c>
      <c r="T4105" s="59">
        <v>0</v>
      </c>
      <c r="U4105" s="14">
        <v>0</v>
      </c>
      <c r="V4105" s="59" t="s">
        <v>175</v>
      </c>
      <c r="X4105" s="46">
        <v>0</v>
      </c>
      <c r="Y4105" s="46">
        <v>0</v>
      </c>
      <c r="Z4105" s="46">
        <v>0</v>
      </c>
      <c r="AA4105" s="46">
        <v>0</v>
      </c>
      <c r="AB4105" s="46">
        <v>0</v>
      </c>
      <c r="AC4105" s="46">
        <v>0</v>
      </c>
      <c r="AD4105" s="46">
        <v>0</v>
      </c>
      <c r="AE4105" s="46">
        <v>0</v>
      </c>
      <c r="AF4105" s="46">
        <v>0</v>
      </c>
      <c r="AG4105" s="46">
        <v>0</v>
      </c>
      <c r="AH4105" s="46">
        <v>0</v>
      </c>
      <c r="AI4105" s="46">
        <v>4609.6000000000004</v>
      </c>
      <c r="AJ4105" s="46">
        <v>6915.9700000000012</v>
      </c>
      <c r="AK4105" s="46">
        <v>5879.7500000000018</v>
      </c>
      <c r="AL4105" s="46">
        <v>4708.5400000000018</v>
      </c>
      <c r="AM4105" s="46">
        <v>3766.8320000000017</v>
      </c>
    </row>
    <row r="4106" spans="5:39" x14ac:dyDescent="0.2">
      <c r="E4106" s="47">
        <v>410</v>
      </c>
      <c r="F4106" s="47">
        <v>423</v>
      </c>
      <c r="G4106" s="47" t="s">
        <v>254</v>
      </c>
      <c r="H4106" s="47" t="s">
        <v>340</v>
      </c>
      <c r="I4106" s="47" t="s">
        <v>819</v>
      </c>
      <c r="J4106" s="533">
        <v>70000016</v>
      </c>
      <c r="K4106" s="14" t="s">
        <v>64</v>
      </c>
      <c r="L4106" s="14" t="s">
        <v>58</v>
      </c>
      <c r="M4106" s="45">
        <v>4106</v>
      </c>
      <c r="N4106" s="45">
        <v>1</v>
      </c>
      <c r="O4106" s="46">
        <v>0</v>
      </c>
      <c r="Q4106" s="12">
        <v>0</v>
      </c>
      <c r="T4106" s="59">
        <v>0</v>
      </c>
      <c r="U4106" s="14">
        <v>0</v>
      </c>
      <c r="V4106" s="59" t="s">
        <v>175</v>
      </c>
      <c r="X4106" s="46">
        <v>0</v>
      </c>
      <c r="Y4106" s="46">
        <v>0</v>
      </c>
      <c r="Z4106" s="46">
        <v>0</v>
      </c>
      <c r="AA4106" s="46">
        <v>0</v>
      </c>
      <c r="AB4106" s="46">
        <v>0</v>
      </c>
      <c r="AC4106" s="46">
        <v>0</v>
      </c>
      <c r="AD4106" s="46">
        <v>0</v>
      </c>
      <c r="AE4106" s="46">
        <v>0</v>
      </c>
      <c r="AF4106" s="46">
        <v>0</v>
      </c>
      <c r="AG4106" s="46">
        <v>0</v>
      </c>
      <c r="AH4106" s="46">
        <v>0</v>
      </c>
      <c r="AI4106" s="46">
        <v>0</v>
      </c>
      <c r="AJ4106" s="46">
        <v>0</v>
      </c>
      <c r="AK4106" s="46">
        <v>0</v>
      </c>
      <c r="AL4106" s="46">
        <v>0</v>
      </c>
      <c r="AM4106" s="46">
        <v>0</v>
      </c>
    </row>
    <row r="4107" spans="5:39" x14ac:dyDescent="0.2">
      <c r="E4107" s="47">
        <v>410</v>
      </c>
      <c r="F4107" s="47">
        <v>423</v>
      </c>
      <c r="G4107" s="47" t="s">
        <v>254</v>
      </c>
      <c r="H4107" s="47" t="s">
        <v>340</v>
      </c>
      <c r="I4107" s="47" t="s">
        <v>819</v>
      </c>
      <c r="J4107" s="533">
        <v>70000016</v>
      </c>
      <c r="K4107" s="14" t="s">
        <v>67</v>
      </c>
      <c r="L4107" s="14" t="s">
        <v>67</v>
      </c>
      <c r="M4107" s="45">
        <v>4107</v>
      </c>
      <c r="N4107" s="45">
        <v>1</v>
      </c>
      <c r="O4107" s="53">
        <v>0</v>
      </c>
      <c r="P4107" s="54">
        <v>0</v>
      </c>
      <c r="Q4107" s="55">
        <v>0</v>
      </c>
      <c r="R4107" s="56">
        <v>0</v>
      </c>
      <c r="S4107" s="57">
        <v>0</v>
      </c>
      <c r="T4107" s="60">
        <v>0</v>
      </c>
      <c r="U4107" s="14">
        <v>0</v>
      </c>
      <c r="V4107" s="60" t="s">
        <v>175</v>
      </c>
      <c r="Y4107" s="46">
        <v>0</v>
      </c>
      <c r="Z4107" s="46">
        <v>0</v>
      </c>
      <c r="AA4107" s="46">
        <v>0</v>
      </c>
      <c r="AB4107" s="46">
        <v>0</v>
      </c>
      <c r="AC4107" s="46">
        <v>0</v>
      </c>
      <c r="AD4107" s="46">
        <v>0</v>
      </c>
      <c r="AE4107" s="46">
        <v>0</v>
      </c>
      <c r="AF4107" s="46">
        <v>0</v>
      </c>
      <c r="AG4107" s="46">
        <v>0</v>
      </c>
      <c r="AH4107" s="46">
        <v>0</v>
      </c>
      <c r="AI4107" s="46">
        <v>0</v>
      </c>
      <c r="AJ4107" s="46">
        <v>0</v>
      </c>
      <c r="AK4107" s="46">
        <v>0</v>
      </c>
      <c r="AL4107" s="46">
        <v>0</v>
      </c>
      <c r="AM4107" s="46">
        <v>0</v>
      </c>
    </row>
    <row r="4108" spans="5:39" x14ac:dyDescent="0.2">
      <c r="E4108" s="14">
        <v>411</v>
      </c>
      <c r="F4108" s="14">
        <v>424</v>
      </c>
      <c r="G4108" s="14" t="s">
        <v>254</v>
      </c>
      <c r="H4108" s="14" t="s">
        <v>319</v>
      </c>
      <c r="I4108" s="14" t="s">
        <v>820</v>
      </c>
      <c r="J4108" s="531">
        <v>70000017</v>
      </c>
      <c r="K4108" s="14" t="s">
        <v>59</v>
      </c>
      <c r="L4108" s="14" t="s">
        <v>57</v>
      </c>
      <c r="M4108" s="45">
        <v>4108</v>
      </c>
      <c r="N4108" s="45">
        <v>1</v>
      </c>
      <c r="O4108" s="46">
        <v>2890</v>
      </c>
      <c r="Q4108" s="12">
        <v>0</v>
      </c>
      <c r="T4108" s="59">
        <v>0</v>
      </c>
      <c r="U4108" s="14">
        <v>0</v>
      </c>
      <c r="V4108" s="59">
        <v>0</v>
      </c>
      <c r="Y4108" s="46">
        <v>0</v>
      </c>
      <c r="Z4108" s="46">
        <v>0</v>
      </c>
      <c r="AA4108" s="46">
        <v>0</v>
      </c>
      <c r="AB4108" s="46">
        <v>0</v>
      </c>
      <c r="AC4108" s="46">
        <v>0</v>
      </c>
      <c r="AD4108" s="46">
        <v>0</v>
      </c>
      <c r="AE4108" s="46">
        <v>0</v>
      </c>
      <c r="AF4108" s="46">
        <v>0</v>
      </c>
      <c r="AG4108" s="46">
        <v>2890</v>
      </c>
      <c r="AH4108" s="46">
        <v>2890</v>
      </c>
      <c r="AI4108" s="46">
        <v>2890</v>
      </c>
      <c r="AJ4108" s="46">
        <v>2890</v>
      </c>
      <c r="AK4108" s="46">
        <v>2890</v>
      </c>
      <c r="AL4108" s="46">
        <v>2890</v>
      </c>
      <c r="AM4108" s="46">
        <v>0</v>
      </c>
    </row>
    <row r="4109" spans="5:39" x14ac:dyDescent="0.2">
      <c r="E4109" s="47">
        <v>411</v>
      </c>
      <c r="F4109" s="47">
        <v>424</v>
      </c>
      <c r="G4109" s="47" t="s">
        <v>254</v>
      </c>
      <c r="H4109" s="47" t="s">
        <v>319</v>
      </c>
      <c r="I4109" s="47" t="s">
        <v>820</v>
      </c>
      <c r="J4109" s="533">
        <v>70000017</v>
      </c>
      <c r="K4109" s="14" t="s">
        <v>59</v>
      </c>
      <c r="L4109" s="14" t="s">
        <v>54</v>
      </c>
      <c r="M4109" s="45">
        <v>4109</v>
      </c>
      <c r="N4109" s="45">
        <v>1</v>
      </c>
      <c r="O4109" s="46">
        <v>5615.3700000000008</v>
      </c>
      <c r="Q4109" s="12">
        <v>0</v>
      </c>
      <c r="T4109" s="59">
        <v>0</v>
      </c>
      <c r="U4109" s="14">
        <v>0</v>
      </c>
      <c r="V4109" s="59">
        <v>0</v>
      </c>
      <c r="Y4109" s="46">
        <v>0</v>
      </c>
      <c r="Z4109" s="46">
        <v>0</v>
      </c>
      <c r="AA4109" s="46">
        <v>0</v>
      </c>
      <c r="AB4109" s="46">
        <v>0</v>
      </c>
      <c r="AC4109" s="46">
        <v>0</v>
      </c>
      <c r="AD4109" s="46">
        <v>0</v>
      </c>
      <c r="AE4109" s="46">
        <v>0</v>
      </c>
      <c r="AF4109" s="46">
        <v>0</v>
      </c>
      <c r="AG4109" s="46">
        <v>0</v>
      </c>
      <c r="AH4109" s="46">
        <v>0</v>
      </c>
      <c r="AI4109" s="46">
        <v>9119.5500000000011</v>
      </c>
      <c r="AJ4109" s="46">
        <v>4015.76</v>
      </c>
      <c r="AK4109" s="46">
        <v>7860.9299999999985</v>
      </c>
      <c r="AL4109" s="46">
        <v>5615.3700000000008</v>
      </c>
      <c r="AM4109" s="46">
        <v>0</v>
      </c>
    </row>
    <row r="4110" spans="5:39" x14ac:dyDescent="0.2">
      <c r="E4110" s="47">
        <v>411</v>
      </c>
      <c r="F4110" s="47">
        <v>424</v>
      </c>
      <c r="G4110" s="47" t="s">
        <v>254</v>
      </c>
      <c r="H4110" s="47" t="s">
        <v>319</v>
      </c>
      <c r="I4110" s="47" t="s">
        <v>820</v>
      </c>
      <c r="J4110" s="533">
        <v>70000017</v>
      </c>
      <c r="K4110" s="14" t="s">
        <v>59</v>
      </c>
      <c r="L4110" s="14" t="s">
        <v>58</v>
      </c>
      <c r="M4110" s="45">
        <v>4110</v>
      </c>
      <c r="N4110" s="45">
        <v>1</v>
      </c>
      <c r="O4110" s="46">
        <v>0</v>
      </c>
      <c r="Q4110" s="12">
        <v>0</v>
      </c>
      <c r="T4110" s="59">
        <v>0</v>
      </c>
      <c r="U4110" s="14">
        <v>0</v>
      </c>
      <c r="V4110" s="59">
        <v>0</v>
      </c>
      <c r="Y4110" s="46">
        <v>0</v>
      </c>
      <c r="Z4110" s="46">
        <v>0</v>
      </c>
      <c r="AA4110" s="46">
        <v>0</v>
      </c>
      <c r="AB4110" s="46">
        <v>0</v>
      </c>
      <c r="AC4110" s="46">
        <v>0</v>
      </c>
      <c r="AD4110" s="46">
        <v>0</v>
      </c>
      <c r="AE4110" s="46">
        <v>0</v>
      </c>
      <c r="AF4110" s="46">
        <v>0</v>
      </c>
      <c r="AG4110" s="46">
        <v>0</v>
      </c>
      <c r="AH4110" s="46">
        <v>0</v>
      </c>
      <c r="AI4110" s="46">
        <v>0</v>
      </c>
      <c r="AJ4110" s="46">
        <v>0</v>
      </c>
      <c r="AK4110" s="46">
        <v>0</v>
      </c>
      <c r="AL4110" s="46">
        <v>0</v>
      </c>
      <c r="AM4110" s="46">
        <v>0</v>
      </c>
    </row>
    <row r="4111" spans="5:39" x14ac:dyDescent="0.2">
      <c r="E4111" s="47">
        <v>411</v>
      </c>
      <c r="F4111" s="47">
        <v>424</v>
      </c>
      <c r="G4111" s="47" t="s">
        <v>254</v>
      </c>
      <c r="H4111" s="47" t="s">
        <v>319</v>
      </c>
      <c r="I4111" s="47" t="s">
        <v>820</v>
      </c>
      <c r="J4111" s="533">
        <v>70000017</v>
      </c>
      <c r="K4111" s="14" t="s">
        <v>59</v>
      </c>
      <c r="L4111" s="14" t="s">
        <v>31</v>
      </c>
      <c r="M4111" s="45">
        <v>4111</v>
      </c>
      <c r="N4111" s="45">
        <v>1</v>
      </c>
      <c r="O4111" s="48">
        <v>8505.3700000000008</v>
      </c>
      <c r="Q4111" s="12">
        <v>0</v>
      </c>
      <c r="R4111" s="46">
        <v>7325.2683333333343</v>
      </c>
      <c r="T4111" s="59">
        <v>0</v>
      </c>
      <c r="U4111" s="14">
        <v>0</v>
      </c>
      <c r="V4111" s="59">
        <v>0</v>
      </c>
      <c r="X4111" s="46">
        <v>0</v>
      </c>
      <c r="Y4111" s="46">
        <v>0</v>
      </c>
      <c r="Z4111" s="46">
        <v>0</v>
      </c>
      <c r="AA4111" s="46">
        <v>0</v>
      </c>
      <c r="AB4111" s="46">
        <v>0</v>
      </c>
      <c r="AC4111" s="46">
        <v>0</v>
      </c>
      <c r="AD4111" s="46">
        <v>0</v>
      </c>
      <c r="AE4111" s="46">
        <v>0</v>
      </c>
      <c r="AF4111" s="46">
        <v>0</v>
      </c>
      <c r="AG4111" s="46">
        <v>2890</v>
      </c>
      <c r="AH4111" s="46">
        <v>2890</v>
      </c>
      <c r="AI4111" s="46">
        <v>12009.550000000001</v>
      </c>
      <c r="AJ4111" s="46">
        <v>6905.76</v>
      </c>
      <c r="AK4111" s="46">
        <v>10750.929999999998</v>
      </c>
      <c r="AL4111" s="46">
        <v>8505.3700000000008</v>
      </c>
      <c r="AM4111" s="46">
        <v>0</v>
      </c>
    </row>
    <row r="4112" spans="5:39" x14ac:dyDescent="0.2">
      <c r="E4112" s="47">
        <v>411</v>
      </c>
      <c r="F4112" s="47">
        <v>424</v>
      </c>
      <c r="G4112" s="47" t="s">
        <v>254</v>
      </c>
      <c r="H4112" s="47" t="s">
        <v>319</v>
      </c>
      <c r="I4112" s="47" t="s">
        <v>820</v>
      </c>
      <c r="J4112" s="533">
        <v>70000017</v>
      </c>
      <c r="K4112" s="14" t="s">
        <v>37</v>
      </c>
      <c r="L4112" s="14" t="s">
        <v>31</v>
      </c>
      <c r="M4112" s="45">
        <v>4112</v>
      </c>
      <c r="N4112" s="45">
        <v>1</v>
      </c>
      <c r="O4112" s="48">
        <v>43951.61</v>
      </c>
      <c r="P4112" s="48"/>
      <c r="Q4112" s="12">
        <v>0</v>
      </c>
      <c r="R4112" s="46">
        <v>7325.2683333333334</v>
      </c>
      <c r="T4112" s="59">
        <v>0</v>
      </c>
      <c r="U4112" s="14">
        <v>0</v>
      </c>
      <c r="V4112" s="59">
        <v>0</v>
      </c>
      <c r="Y4112" s="46">
        <v>0</v>
      </c>
      <c r="Z4112" s="46">
        <v>0</v>
      </c>
      <c r="AA4112" s="46">
        <v>0</v>
      </c>
      <c r="AB4112" s="46">
        <v>0</v>
      </c>
      <c r="AC4112" s="46">
        <v>0</v>
      </c>
      <c r="AD4112" s="46">
        <v>0</v>
      </c>
      <c r="AE4112" s="46">
        <v>0</v>
      </c>
      <c r="AF4112" s="46">
        <v>0</v>
      </c>
      <c r="AG4112" s="46">
        <v>0</v>
      </c>
      <c r="AH4112" s="46">
        <v>0</v>
      </c>
      <c r="AI4112" s="46">
        <v>0</v>
      </c>
      <c r="AJ4112" s="46">
        <v>0</v>
      </c>
      <c r="AK4112" s="46">
        <v>0</v>
      </c>
      <c r="AL4112" s="46">
        <v>43951.61</v>
      </c>
      <c r="AM4112" s="46">
        <v>0</v>
      </c>
    </row>
    <row r="4113" spans="5:39" x14ac:dyDescent="0.2">
      <c r="E4113" s="47">
        <v>411</v>
      </c>
      <c r="F4113" s="47">
        <v>424</v>
      </c>
      <c r="G4113" s="47" t="s">
        <v>254</v>
      </c>
      <c r="H4113" s="47" t="s">
        <v>319</v>
      </c>
      <c r="I4113" s="47" t="s">
        <v>820</v>
      </c>
      <c r="J4113" s="533">
        <v>70000017</v>
      </c>
      <c r="K4113" s="14" t="s">
        <v>65</v>
      </c>
      <c r="L4113" s="14" t="s">
        <v>31</v>
      </c>
      <c r="M4113" s="45">
        <v>4113</v>
      </c>
      <c r="N4113" s="45">
        <v>1</v>
      </c>
      <c r="O4113" s="52">
        <v>0</v>
      </c>
      <c r="P4113" s="48">
        <v>0</v>
      </c>
      <c r="Q4113" s="12">
        <v>0</v>
      </c>
      <c r="R4113" s="46">
        <v>0</v>
      </c>
      <c r="T4113" s="59">
        <v>0</v>
      </c>
      <c r="U4113" s="14">
        <v>0</v>
      </c>
      <c r="V4113" s="59">
        <v>0</v>
      </c>
      <c r="X4113" s="46">
        <v>0</v>
      </c>
      <c r="Y4113" s="46">
        <v>0</v>
      </c>
      <c r="Z4113" s="46">
        <v>0</v>
      </c>
      <c r="AA4113" s="46">
        <v>0</v>
      </c>
      <c r="AB4113" s="46">
        <v>0</v>
      </c>
      <c r="AC4113" s="46">
        <v>0</v>
      </c>
      <c r="AD4113" s="46">
        <v>0</v>
      </c>
      <c r="AE4113" s="46">
        <v>0</v>
      </c>
      <c r="AF4113" s="46">
        <v>0</v>
      </c>
      <c r="AG4113" s="46">
        <v>0</v>
      </c>
      <c r="AH4113" s="46">
        <v>0</v>
      </c>
      <c r="AI4113" s="46">
        <v>0</v>
      </c>
      <c r="AJ4113" s="46">
        <v>0</v>
      </c>
      <c r="AK4113" s="46">
        <v>0</v>
      </c>
      <c r="AL4113" s="46">
        <v>0</v>
      </c>
      <c r="AM4113" s="46">
        <v>7.2759576141834259E-12</v>
      </c>
    </row>
    <row r="4114" spans="5:39" x14ac:dyDescent="0.2">
      <c r="E4114" s="47">
        <v>411</v>
      </c>
      <c r="F4114" s="47">
        <v>424</v>
      </c>
      <c r="G4114" s="47" t="s">
        <v>254</v>
      </c>
      <c r="H4114" s="47" t="s">
        <v>319</v>
      </c>
      <c r="I4114" s="47" t="s">
        <v>820</v>
      </c>
      <c r="J4114" s="533">
        <v>70000017</v>
      </c>
      <c r="K4114" s="14" t="s">
        <v>64</v>
      </c>
      <c r="L4114" s="14" t="s">
        <v>57</v>
      </c>
      <c r="M4114" s="45">
        <v>4114</v>
      </c>
      <c r="N4114" s="45">
        <v>1</v>
      </c>
      <c r="O4114" s="46">
        <v>0</v>
      </c>
      <c r="Q4114" s="12">
        <v>0</v>
      </c>
      <c r="T4114" s="59">
        <v>0</v>
      </c>
      <c r="U4114" s="14">
        <v>0</v>
      </c>
      <c r="V4114" s="59">
        <v>0</v>
      </c>
      <c r="X4114" s="46">
        <v>0</v>
      </c>
      <c r="Y4114" s="46">
        <v>0</v>
      </c>
      <c r="Z4114" s="46">
        <v>0</v>
      </c>
      <c r="AA4114" s="46">
        <v>0</v>
      </c>
      <c r="AB4114" s="46">
        <v>0</v>
      </c>
      <c r="AC4114" s="46">
        <v>0</v>
      </c>
      <c r="AD4114" s="46">
        <v>0</v>
      </c>
      <c r="AE4114" s="46">
        <v>0</v>
      </c>
      <c r="AF4114" s="46">
        <v>0</v>
      </c>
      <c r="AG4114" s="46">
        <v>2890</v>
      </c>
      <c r="AH4114" s="46">
        <v>5780</v>
      </c>
      <c r="AI4114" s="46">
        <v>8670</v>
      </c>
      <c r="AJ4114" s="46">
        <v>11560</v>
      </c>
      <c r="AK4114" s="46">
        <v>14450</v>
      </c>
      <c r="AL4114" s="46">
        <v>0</v>
      </c>
      <c r="AM4114" s="46">
        <v>0</v>
      </c>
    </row>
    <row r="4115" spans="5:39" x14ac:dyDescent="0.2">
      <c r="E4115" s="47">
        <v>411</v>
      </c>
      <c r="F4115" s="47">
        <v>424</v>
      </c>
      <c r="G4115" s="47" t="s">
        <v>254</v>
      </c>
      <c r="H4115" s="47" t="s">
        <v>319</v>
      </c>
      <c r="I4115" s="47" t="s">
        <v>820</v>
      </c>
      <c r="J4115" s="533">
        <v>70000017</v>
      </c>
      <c r="K4115" s="14" t="s">
        <v>64</v>
      </c>
      <c r="L4115" s="14" t="s">
        <v>54</v>
      </c>
      <c r="M4115" s="45">
        <v>4115</v>
      </c>
      <c r="N4115" s="45">
        <v>1</v>
      </c>
      <c r="O4115" s="46">
        <v>0</v>
      </c>
      <c r="Q4115" s="12">
        <v>0</v>
      </c>
      <c r="T4115" s="59">
        <v>0</v>
      </c>
      <c r="U4115" s="14">
        <v>0</v>
      </c>
      <c r="V4115" s="59">
        <v>0</v>
      </c>
      <c r="X4115" s="46">
        <v>0</v>
      </c>
      <c r="Y4115" s="46">
        <v>0</v>
      </c>
      <c r="Z4115" s="46">
        <v>0</v>
      </c>
      <c r="AA4115" s="46">
        <v>0</v>
      </c>
      <c r="AB4115" s="46">
        <v>0</v>
      </c>
      <c r="AC4115" s="46">
        <v>0</v>
      </c>
      <c r="AD4115" s="46">
        <v>0</v>
      </c>
      <c r="AE4115" s="46">
        <v>0</v>
      </c>
      <c r="AF4115" s="46">
        <v>0</v>
      </c>
      <c r="AG4115" s="46">
        <v>0</v>
      </c>
      <c r="AH4115" s="46">
        <v>0</v>
      </c>
      <c r="AI4115" s="46">
        <v>9119.5500000000011</v>
      </c>
      <c r="AJ4115" s="46">
        <v>13135.310000000001</v>
      </c>
      <c r="AK4115" s="46">
        <v>20996.239999999998</v>
      </c>
      <c r="AL4115" s="46">
        <v>0</v>
      </c>
      <c r="AM4115" s="46">
        <v>0</v>
      </c>
    </row>
    <row r="4116" spans="5:39" x14ac:dyDescent="0.2">
      <c r="E4116" s="47">
        <v>411</v>
      </c>
      <c r="F4116" s="47">
        <v>424</v>
      </c>
      <c r="G4116" s="47" t="s">
        <v>254</v>
      </c>
      <c r="H4116" s="47" t="s">
        <v>319</v>
      </c>
      <c r="I4116" s="47" t="s">
        <v>820</v>
      </c>
      <c r="J4116" s="533">
        <v>70000017</v>
      </c>
      <c r="K4116" s="14" t="s">
        <v>64</v>
      </c>
      <c r="L4116" s="14" t="s">
        <v>58</v>
      </c>
      <c r="M4116" s="45">
        <v>4116</v>
      </c>
      <c r="N4116" s="45">
        <v>1</v>
      </c>
      <c r="O4116" s="46">
        <v>7.2759576141834259E-12</v>
      </c>
      <c r="Q4116" s="12">
        <v>0</v>
      </c>
      <c r="T4116" s="59">
        <v>0</v>
      </c>
      <c r="U4116" s="14">
        <v>0</v>
      </c>
      <c r="V4116" s="59">
        <v>0</v>
      </c>
      <c r="X4116" s="46">
        <v>0</v>
      </c>
      <c r="Y4116" s="46">
        <v>0</v>
      </c>
      <c r="Z4116" s="46">
        <v>0</v>
      </c>
      <c r="AA4116" s="46">
        <v>0</v>
      </c>
      <c r="AB4116" s="46">
        <v>0</v>
      </c>
      <c r="AC4116" s="46">
        <v>0</v>
      </c>
      <c r="AD4116" s="46">
        <v>0</v>
      </c>
      <c r="AE4116" s="46">
        <v>0</v>
      </c>
      <c r="AF4116" s="46">
        <v>0</v>
      </c>
      <c r="AG4116" s="46">
        <v>0</v>
      </c>
      <c r="AH4116" s="46">
        <v>0</v>
      </c>
      <c r="AI4116" s="46">
        <v>0</v>
      </c>
      <c r="AJ4116" s="46">
        <v>0</v>
      </c>
      <c r="AK4116" s="46">
        <v>0</v>
      </c>
      <c r="AL4116" s="46">
        <v>7.2759576141834259E-12</v>
      </c>
      <c r="AM4116" s="46">
        <v>7.2759576141834259E-12</v>
      </c>
    </row>
    <row r="4117" spans="5:39" x14ac:dyDescent="0.2">
      <c r="E4117" s="47">
        <v>411</v>
      </c>
      <c r="F4117" s="47">
        <v>424</v>
      </c>
      <c r="G4117" s="47" t="s">
        <v>254</v>
      </c>
      <c r="H4117" s="47" t="s">
        <v>319</v>
      </c>
      <c r="I4117" s="47" t="s">
        <v>820</v>
      </c>
      <c r="J4117" s="533">
        <v>70000017</v>
      </c>
      <c r="K4117" s="14" t="s">
        <v>67</v>
      </c>
      <c r="L4117" s="14" t="s">
        <v>67</v>
      </c>
      <c r="M4117" s="45">
        <v>4117</v>
      </c>
      <c r="N4117" s="45">
        <v>1</v>
      </c>
      <c r="O4117" s="53">
        <v>-31</v>
      </c>
      <c r="P4117" s="54">
        <v>0</v>
      </c>
      <c r="Q4117" s="55">
        <v>0</v>
      </c>
      <c r="R4117" s="56">
        <v>0</v>
      </c>
      <c r="S4117" s="57">
        <v>0</v>
      </c>
      <c r="T4117" s="60">
        <v>0</v>
      </c>
      <c r="U4117" s="14">
        <v>0</v>
      </c>
      <c r="V4117" s="60">
        <v>0</v>
      </c>
      <c r="Y4117" s="46">
        <v>-31</v>
      </c>
      <c r="Z4117" s="46">
        <v>-31</v>
      </c>
      <c r="AA4117" s="46">
        <v>-31</v>
      </c>
      <c r="AB4117" s="46">
        <v>-31</v>
      </c>
      <c r="AC4117" s="46">
        <v>-31</v>
      </c>
      <c r="AD4117" s="46">
        <v>-31</v>
      </c>
      <c r="AE4117" s="46">
        <v>-31</v>
      </c>
      <c r="AF4117" s="46">
        <v>-31</v>
      </c>
      <c r="AG4117" s="46">
        <v>-31</v>
      </c>
      <c r="AH4117" s="46">
        <v>-31</v>
      </c>
      <c r="AI4117" s="46">
        <v>-31</v>
      </c>
      <c r="AJ4117" s="46">
        <v>-31</v>
      </c>
      <c r="AK4117" s="46">
        <v>-31</v>
      </c>
      <c r="AL4117" s="46">
        <v>-31</v>
      </c>
      <c r="AM4117" s="46">
        <v>-31</v>
      </c>
    </row>
    <row r="4118" spans="5:39" x14ac:dyDescent="0.2">
      <c r="E4118" s="14">
        <v>412</v>
      </c>
      <c r="F4118" s="14">
        <v>425</v>
      </c>
      <c r="G4118" s="14" t="s">
        <v>254</v>
      </c>
      <c r="H4118" s="14" t="s">
        <v>300</v>
      </c>
      <c r="I4118" s="14" t="s">
        <v>821</v>
      </c>
      <c r="J4118" s="531">
        <v>70000018</v>
      </c>
      <c r="K4118" s="14" t="s">
        <v>59</v>
      </c>
      <c r="L4118" s="14" t="s">
        <v>57</v>
      </c>
      <c r="M4118" s="45">
        <v>4118</v>
      </c>
      <c r="N4118" s="45">
        <v>1</v>
      </c>
      <c r="O4118" s="46">
        <v>2233.02</v>
      </c>
      <c r="Q4118" s="12">
        <v>0</v>
      </c>
      <c r="T4118" s="59">
        <v>0</v>
      </c>
      <c r="U4118" s="14">
        <v>0</v>
      </c>
      <c r="V4118" s="59" t="s">
        <v>174</v>
      </c>
      <c r="Y4118" s="46">
        <v>0</v>
      </c>
      <c r="Z4118" s="46">
        <v>0</v>
      </c>
      <c r="AA4118" s="46">
        <v>0</v>
      </c>
      <c r="AB4118" s="46">
        <v>0</v>
      </c>
      <c r="AC4118" s="46">
        <v>0</v>
      </c>
      <c r="AD4118" s="46">
        <v>0</v>
      </c>
      <c r="AE4118" s="46">
        <v>0</v>
      </c>
      <c r="AF4118" s="46">
        <v>0</v>
      </c>
      <c r="AG4118" s="46">
        <v>2233.02</v>
      </c>
      <c r="AH4118" s="46">
        <v>2233.02</v>
      </c>
      <c r="AI4118" s="46">
        <v>2233.02</v>
      </c>
      <c r="AJ4118" s="46">
        <v>2233.02</v>
      </c>
      <c r="AK4118" s="46">
        <v>2233.02</v>
      </c>
      <c r="AL4118" s="46">
        <v>2233.02</v>
      </c>
      <c r="AM4118" s="46">
        <v>0</v>
      </c>
    </row>
    <row r="4119" spans="5:39" x14ac:dyDescent="0.2">
      <c r="E4119" s="47">
        <v>412</v>
      </c>
      <c r="F4119" s="47">
        <v>425</v>
      </c>
      <c r="G4119" s="47" t="s">
        <v>254</v>
      </c>
      <c r="H4119" s="47" t="s">
        <v>300</v>
      </c>
      <c r="I4119" s="47" t="s">
        <v>821</v>
      </c>
      <c r="J4119" s="533">
        <v>70000018</v>
      </c>
      <c r="K4119" s="14" t="s">
        <v>59</v>
      </c>
      <c r="L4119" s="14" t="s">
        <v>54</v>
      </c>
      <c r="M4119" s="45">
        <v>4119</v>
      </c>
      <c r="N4119" s="45">
        <v>1</v>
      </c>
      <c r="O4119" s="46">
        <v>4874.4000000000015</v>
      </c>
      <c r="Q4119" s="12">
        <v>0</v>
      </c>
      <c r="T4119" s="59">
        <v>0</v>
      </c>
      <c r="U4119" s="14">
        <v>0</v>
      </c>
      <c r="V4119" s="59" t="s">
        <v>174</v>
      </c>
      <c r="Y4119" s="46">
        <v>0</v>
      </c>
      <c r="Z4119" s="46">
        <v>0</v>
      </c>
      <c r="AA4119" s="46">
        <v>0</v>
      </c>
      <c r="AB4119" s="46">
        <v>0</v>
      </c>
      <c r="AC4119" s="46">
        <v>0</v>
      </c>
      <c r="AD4119" s="46">
        <v>0</v>
      </c>
      <c r="AE4119" s="46">
        <v>0</v>
      </c>
      <c r="AF4119" s="46">
        <v>0</v>
      </c>
      <c r="AG4119" s="46">
        <v>0</v>
      </c>
      <c r="AH4119" s="46">
        <v>0</v>
      </c>
      <c r="AI4119" s="46">
        <v>2748.09</v>
      </c>
      <c r="AJ4119" s="46">
        <v>1684.7</v>
      </c>
      <c r="AK4119" s="46">
        <v>4660.1899999999996</v>
      </c>
      <c r="AL4119" s="46">
        <v>4874.4000000000015</v>
      </c>
      <c r="AM4119" s="46">
        <v>0</v>
      </c>
    </row>
    <row r="4120" spans="5:39" x14ac:dyDescent="0.2">
      <c r="E4120" s="47">
        <v>412</v>
      </c>
      <c r="F4120" s="47">
        <v>425</v>
      </c>
      <c r="G4120" s="47" t="s">
        <v>254</v>
      </c>
      <c r="H4120" s="47" t="s">
        <v>300</v>
      </c>
      <c r="I4120" s="47" t="s">
        <v>821</v>
      </c>
      <c r="J4120" s="533">
        <v>70000018</v>
      </c>
      <c r="K4120" s="14" t="s">
        <v>59</v>
      </c>
      <c r="L4120" s="14" t="s">
        <v>58</v>
      </c>
      <c r="M4120" s="45">
        <v>4120</v>
      </c>
      <c r="N4120" s="45">
        <v>1</v>
      </c>
      <c r="O4120" s="46">
        <v>0</v>
      </c>
      <c r="Q4120" s="12">
        <v>0</v>
      </c>
      <c r="T4120" s="59">
        <v>0</v>
      </c>
      <c r="U4120" s="14">
        <v>0</v>
      </c>
      <c r="V4120" s="59" t="s">
        <v>174</v>
      </c>
      <c r="Y4120" s="46">
        <v>0</v>
      </c>
      <c r="Z4120" s="46">
        <v>0</v>
      </c>
      <c r="AA4120" s="46">
        <v>0</v>
      </c>
      <c r="AB4120" s="46">
        <v>0</v>
      </c>
      <c r="AC4120" s="46">
        <v>0</v>
      </c>
      <c r="AD4120" s="46">
        <v>0</v>
      </c>
      <c r="AE4120" s="46">
        <v>0</v>
      </c>
      <c r="AF4120" s="46">
        <v>0</v>
      </c>
      <c r="AG4120" s="46">
        <v>0</v>
      </c>
      <c r="AH4120" s="46">
        <v>0</v>
      </c>
      <c r="AI4120" s="46">
        <v>0</v>
      </c>
      <c r="AJ4120" s="46">
        <v>0</v>
      </c>
      <c r="AK4120" s="46">
        <v>0</v>
      </c>
      <c r="AL4120" s="46">
        <v>0</v>
      </c>
      <c r="AM4120" s="46">
        <v>0</v>
      </c>
    </row>
    <row r="4121" spans="5:39" x14ac:dyDescent="0.2">
      <c r="E4121" s="47">
        <v>412</v>
      </c>
      <c r="F4121" s="47">
        <v>425</v>
      </c>
      <c r="G4121" s="47" t="s">
        <v>254</v>
      </c>
      <c r="H4121" s="47" t="s">
        <v>300</v>
      </c>
      <c r="I4121" s="47" t="s">
        <v>821</v>
      </c>
      <c r="J4121" s="533">
        <v>70000018</v>
      </c>
      <c r="K4121" s="14" t="s">
        <v>59</v>
      </c>
      <c r="L4121" s="14" t="s">
        <v>31</v>
      </c>
      <c r="M4121" s="45">
        <v>4121</v>
      </c>
      <c r="N4121" s="45">
        <v>1</v>
      </c>
      <c r="O4121" s="48">
        <v>7107.4200000000019</v>
      </c>
      <c r="Q4121" s="12">
        <v>0</v>
      </c>
      <c r="R4121" s="46">
        <v>4560.916666666667</v>
      </c>
      <c r="T4121" s="59">
        <v>0</v>
      </c>
      <c r="U4121" s="14">
        <v>0</v>
      </c>
      <c r="V4121" s="59" t="s">
        <v>174</v>
      </c>
      <c r="X4121" s="46">
        <v>0</v>
      </c>
      <c r="Y4121" s="46">
        <v>0</v>
      </c>
      <c r="Z4121" s="46">
        <v>0</v>
      </c>
      <c r="AA4121" s="46">
        <v>0</v>
      </c>
      <c r="AB4121" s="46">
        <v>0</v>
      </c>
      <c r="AC4121" s="46">
        <v>0</v>
      </c>
      <c r="AD4121" s="46">
        <v>0</v>
      </c>
      <c r="AE4121" s="46">
        <v>0</v>
      </c>
      <c r="AF4121" s="46">
        <v>0</v>
      </c>
      <c r="AG4121" s="46">
        <v>2233.02</v>
      </c>
      <c r="AH4121" s="46">
        <v>2233.02</v>
      </c>
      <c r="AI4121" s="46">
        <v>4981.1100000000006</v>
      </c>
      <c r="AJ4121" s="46">
        <v>3917.7200000000003</v>
      </c>
      <c r="AK4121" s="46">
        <v>6893.2099999999991</v>
      </c>
      <c r="AL4121" s="46">
        <v>7107.4200000000019</v>
      </c>
      <c r="AM4121" s="46">
        <v>0</v>
      </c>
    </row>
    <row r="4122" spans="5:39" x14ac:dyDescent="0.2">
      <c r="E4122" s="47">
        <v>412</v>
      </c>
      <c r="F4122" s="47">
        <v>425</v>
      </c>
      <c r="G4122" s="47" t="s">
        <v>254</v>
      </c>
      <c r="H4122" s="47" t="s">
        <v>300</v>
      </c>
      <c r="I4122" s="47" t="s">
        <v>821</v>
      </c>
      <c r="J4122" s="533">
        <v>70000018</v>
      </c>
      <c r="K4122" s="14" t="s">
        <v>37</v>
      </c>
      <c r="L4122" s="14" t="s">
        <v>31</v>
      </c>
      <c r="M4122" s="45">
        <v>4122</v>
      </c>
      <c r="N4122" s="45">
        <v>1</v>
      </c>
      <c r="O4122" s="48">
        <v>16817.02</v>
      </c>
      <c r="P4122" s="48"/>
      <c r="Q4122" s="12">
        <v>0</v>
      </c>
      <c r="R4122" s="46">
        <v>2802.8366666666666</v>
      </c>
      <c r="T4122" s="59">
        <v>0</v>
      </c>
      <c r="U4122" s="14">
        <v>0</v>
      </c>
      <c r="V4122" s="59" t="s">
        <v>174</v>
      </c>
      <c r="Y4122" s="46">
        <v>0</v>
      </c>
      <c r="Z4122" s="46">
        <v>0</v>
      </c>
      <c r="AA4122" s="46">
        <v>0</v>
      </c>
      <c r="AB4122" s="46">
        <v>0</v>
      </c>
      <c r="AC4122" s="46">
        <v>0</v>
      </c>
      <c r="AD4122" s="46">
        <v>0</v>
      </c>
      <c r="AE4122" s="46">
        <v>0</v>
      </c>
      <c r="AF4122" s="46">
        <v>0</v>
      </c>
      <c r="AG4122" s="46">
        <v>0</v>
      </c>
      <c r="AH4122" s="46">
        <v>0</v>
      </c>
      <c r="AI4122" s="46">
        <v>0</v>
      </c>
      <c r="AJ4122" s="46">
        <v>0</v>
      </c>
      <c r="AK4122" s="46">
        <v>0</v>
      </c>
      <c r="AL4122" s="46">
        <v>16817.02</v>
      </c>
      <c r="AM4122" s="46">
        <v>6329.0879999999997</v>
      </c>
    </row>
    <row r="4123" spans="5:39" x14ac:dyDescent="0.2">
      <c r="E4123" s="47">
        <v>412</v>
      </c>
      <c r="F4123" s="47">
        <v>425</v>
      </c>
      <c r="G4123" s="47" t="s">
        <v>254</v>
      </c>
      <c r="H4123" s="47" t="s">
        <v>300</v>
      </c>
      <c r="I4123" s="47" t="s">
        <v>821</v>
      </c>
      <c r="J4123" s="533">
        <v>70000018</v>
      </c>
      <c r="K4123" s="14" t="s">
        <v>65</v>
      </c>
      <c r="L4123" s="14" t="s">
        <v>31</v>
      </c>
      <c r="M4123" s="45">
        <v>4123</v>
      </c>
      <c r="N4123" s="45">
        <v>1</v>
      </c>
      <c r="O4123" s="52">
        <v>10548.480000000003</v>
      </c>
      <c r="P4123" s="48">
        <v>6329.0879999999997</v>
      </c>
      <c r="Q4123" s="12">
        <v>0</v>
      </c>
      <c r="R4123" s="46">
        <v>1758.0800000000006</v>
      </c>
      <c r="T4123" s="59">
        <v>0</v>
      </c>
      <c r="U4123" s="14">
        <v>0</v>
      </c>
      <c r="V4123" s="59" t="s">
        <v>174</v>
      </c>
      <c r="X4123" s="46">
        <v>0</v>
      </c>
      <c r="Y4123" s="46">
        <v>0</v>
      </c>
      <c r="Z4123" s="46">
        <v>0</v>
      </c>
      <c r="AA4123" s="46">
        <v>0</v>
      </c>
      <c r="AB4123" s="46">
        <v>0</v>
      </c>
      <c r="AC4123" s="46">
        <v>0</v>
      </c>
      <c r="AD4123" s="46">
        <v>0</v>
      </c>
      <c r="AE4123" s="46">
        <v>0</v>
      </c>
      <c r="AF4123" s="46">
        <v>0</v>
      </c>
      <c r="AG4123" s="46">
        <v>0</v>
      </c>
      <c r="AH4123" s="46">
        <v>0</v>
      </c>
      <c r="AI4123" s="46">
        <v>0</v>
      </c>
      <c r="AJ4123" s="46">
        <v>0</v>
      </c>
      <c r="AK4123" s="46">
        <v>3441.0600000000013</v>
      </c>
      <c r="AL4123" s="46">
        <v>7107.4200000000019</v>
      </c>
      <c r="AM4123" s="46">
        <v>0</v>
      </c>
    </row>
    <row r="4124" spans="5:39" x14ac:dyDescent="0.2">
      <c r="E4124" s="47">
        <v>412</v>
      </c>
      <c r="F4124" s="47">
        <v>425</v>
      </c>
      <c r="G4124" s="47" t="s">
        <v>254</v>
      </c>
      <c r="H4124" s="47" t="s">
        <v>300</v>
      </c>
      <c r="I4124" s="47" t="s">
        <v>821</v>
      </c>
      <c r="J4124" s="533">
        <v>70000018</v>
      </c>
      <c r="K4124" s="14" t="s">
        <v>64</v>
      </c>
      <c r="L4124" s="14" t="s">
        <v>57</v>
      </c>
      <c r="M4124" s="45">
        <v>4124</v>
      </c>
      <c r="N4124" s="45">
        <v>1</v>
      </c>
      <c r="O4124" s="46">
        <v>0</v>
      </c>
      <c r="Q4124" s="12">
        <v>0</v>
      </c>
      <c r="T4124" s="59">
        <v>0</v>
      </c>
      <c r="U4124" s="14">
        <v>0</v>
      </c>
      <c r="V4124" s="59" t="s">
        <v>174</v>
      </c>
      <c r="X4124" s="46">
        <v>0</v>
      </c>
      <c r="Y4124" s="46">
        <v>0</v>
      </c>
      <c r="Z4124" s="46">
        <v>0</v>
      </c>
      <c r="AA4124" s="46">
        <v>0</v>
      </c>
      <c r="AB4124" s="46">
        <v>0</v>
      </c>
      <c r="AC4124" s="46">
        <v>0</v>
      </c>
      <c r="AD4124" s="46">
        <v>0</v>
      </c>
      <c r="AE4124" s="46">
        <v>0</v>
      </c>
      <c r="AF4124" s="46">
        <v>0</v>
      </c>
      <c r="AG4124" s="46">
        <v>2233.02</v>
      </c>
      <c r="AH4124" s="46">
        <v>4466.04</v>
      </c>
      <c r="AI4124" s="46">
        <v>6699.0599999999995</v>
      </c>
      <c r="AJ4124" s="46">
        <v>8932.08</v>
      </c>
      <c r="AK4124" s="46">
        <v>11165.1</v>
      </c>
      <c r="AL4124" s="46">
        <v>0</v>
      </c>
      <c r="AM4124" s="46">
        <v>0</v>
      </c>
    </row>
    <row r="4125" spans="5:39" x14ac:dyDescent="0.2">
      <c r="E4125" s="47">
        <v>412</v>
      </c>
      <c r="F4125" s="47">
        <v>425</v>
      </c>
      <c r="G4125" s="47" t="s">
        <v>254</v>
      </c>
      <c r="H4125" s="47" t="s">
        <v>300</v>
      </c>
      <c r="I4125" s="47" t="s">
        <v>821</v>
      </c>
      <c r="J4125" s="533">
        <v>70000018</v>
      </c>
      <c r="K4125" s="14" t="s">
        <v>64</v>
      </c>
      <c r="L4125" s="14" t="s">
        <v>54</v>
      </c>
      <c r="M4125" s="45">
        <v>4125</v>
      </c>
      <c r="N4125" s="45">
        <v>1</v>
      </c>
      <c r="O4125" s="46">
        <v>10548.480000000001</v>
      </c>
      <c r="Q4125" s="12">
        <v>0</v>
      </c>
      <c r="T4125" s="59">
        <v>0</v>
      </c>
      <c r="U4125" s="14">
        <v>0</v>
      </c>
      <c r="V4125" s="59" t="s">
        <v>174</v>
      </c>
      <c r="X4125" s="46">
        <v>0</v>
      </c>
      <c r="Y4125" s="46">
        <v>0</v>
      </c>
      <c r="Z4125" s="46">
        <v>0</v>
      </c>
      <c r="AA4125" s="46">
        <v>0</v>
      </c>
      <c r="AB4125" s="46">
        <v>0</v>
      </c>
      <c r="AC4125" s="46">
        <v>0</v>
      </c>
      <c r="AD4125" s="46">
        <v>0</v>
      </c>
      <c r="AE4125" s="46">
        <v>0</v>
      </c>
      <c r="AF4125" s="46">
        <v>0</v>
      </c>
      <c r="AG4125" s="46">
        <v>0</v>
      </c>
      <c r="AH4125" s="46">
        <v>0</v>
      </c>
      <c r="AI4125" s="46">
        <v>2748.09</v>
      </c>
      <c r="AJ4125" s="46">
        <v>4432.79</v>
      </c>
      <c r="AK4125" s="46">
        <v>9092.98</v>
      </c>
      <c r="AL4125" s="46">
        <v>10548.480000000001</v>
      </c>
      <c r="AM4125" s="46">
        <v>4219.3920000000016</v>
      </c>
    </row>
    <row r="4126" spans="5:39" x14ac:dyDescent="0.2">
      <c r="E4126" s="47">
        <v>412</v>
      </c>
      <c r="F4126" s="47">
        <v>425</v>
      </c>
      <c r="G4126" s="47" t="s">
        <v>254</v>
      </c>
      <c r="H4126" s="47" t="s">
        <v>300</v>
      </c>
      <c r="I4126" s="47" t="s">
        <v>821</v>
      </c>
      <c r="J4126" s="533">
        <v>70000018</v>
      </c>
      <c r="K4126" s="14" t="s">
        <v>64</v>
      </c>
      <c r="L4126" s="14" t="s">
        <v>58</v>
      </c>
      <c r="M4126" s="45">
        <v>4126</v>
      </c>
      <c r="N4126" s="45">
        <v>1</v>
      </c>
      <c r="O4126" s="46">
        <v>0</v>
      </c>
      <c r="Q4126" s="12">
        <v>0</v>
      </c>
      <c r="T4126" s="59">
        <v>0</v>
      </c>
      <c r="U4126" s="14">
        <v>0</v>
      </c>
      <c r="V4126" s="59" t="s">
        <v>174</v>
      </c>
      <c r="X4126" s="46">
        <v>0</v>
      </c>
      <c r="Y4126" s="46">
        <v>0</v>
      </c>
      <c r="Z4126" s="46">
        <v>0</v>
      </c>
      <c r="AA4126" s="46">
        <v>0</v>
      </c>
      <c r="AB4126" s="46">
        <v>0</v>
      </c>
      <c r="AC4126" s="46">
        <v>0</v>
      </c>
      <c r="AD4126" s="46">
        <v>0</v>
      </c>
      <c r="AE4126" s="46">
        <v>0</v>
      </c>
      <c r="AF4126" s="46">
        <v>0</v>
      </c>
      <c r="AG4126" s="46">
        <v>0</v>
      </c>
      <c r="AH4126" s="46">
        <v>0</v>
      </c>
      <c r="AI4126" s="46">
        <v>0</v>
      </c>
      <c r="AJ4126" s="46">
        <v>0</v>
      </c>
      <c r="AK4126" s="46">
        <v>0</v>
      </c>
      <c r="AL4126" s="46">
        <v>0</v>
      </c>
      <c r="AM4126" s="46">
        <v>0</v>
      </c>
    </row>
    <row r="4127" spans="5:39" x14ac:dyDescent="0.2">
      <c r="E4127" s="47">
        <v>412</v>
      </c>
      <c r="F4127" s="47">
        <v>425</v>
      </c>
      <c r="G4127" s="47" t="s">
        <v>254</v>
      </c>
      <c r="H4127" s="47" t="s">
        <v>300</v>
      </c>
      <c r="I4127" s="47" t="s">
        <v>821</v>
      </c>
      <c r="J4127" s="533">
        <v>70000018</v>
      </c>
      <c r="K4127" s="14" t="s">
        <v>67</v>
      </c>
      <c r="L4127" s="14" t="s">
        <v>67</v>
      </c>
      <c r="M4127" s="45">
        <v>4127</v>
      </c>
      <c r="N4127" s="45">
        <v>1</v>
      </c>
      <c r="O4127" s="53">
        <v>9.1339870768060791</v>
      </c>
      <c r="P4127" s="54">
        <v>0</v>
      </c>
      <c r="Q4127" s="55">
        <v>0</v>
      </c>
      <c r="R4127" s="56">
        <v>0</v>
      </c>
      <c r="S4127" s="57">
        <v>0</v>
      </c>
      <c r="T4127" s="60">
        <v>0</v>
      </c>
      <c r="U4127" s="14">
        <v>0</v>
      </c>
      <c r="V4127" s="60" t="s">
        <v>174</v>
      </c>
      <c r="Y4127" s="46">
        <v>9.1339870768060791</v>
      </c>
      <c r="Z4127" s="46">
        <v>9.1339870768060791</v>
      </c>
      <c r="AA4127" s="46">
        <v>9.1339870768060791</v>
      </c>
      <c r="AB4127" s="46">
        <v>9.1339870768060791</v>
      </c>
      <c r="AC4127" s="46">
        <v>9.1339870768060791</v>
      </c>
      <c r="AD4127" s="46">
        <v>9.1339870768060791</v>
      </c>
      <c r="AE4127" s="46">
        <v>9.1339870768060791</v>
      </c>
      <c r="AF4127" s="46">
        <v>9.1339870768060791</v>
      </c>
      <c r="AG4127" s="46">
        <v>9.1339870768060791</v>
      </c>
      <c r="AH4127" s="46">
        <v>9.1339870768060791</v>
      </c>
      <c r="AI4127" s="46">
        <v>9.1339870768060791</v>
      </c>
      <c r="AJ4127" s="46">
        <v>9.1339870768060791</v>
      </c>
      <c r="AK4127" s="46">
        <v>9.1339870768060791</v>
      </c>
      <c r="AL4127" s="46">
        <v>9.1339870768060791</v>
      </c>
      <c r="AM4127" s="46">
        <v>9.1339870768060791</v>
      </c>
    </row>
    <row r="4128" spans="5:39" x14ac:dyDescent="0.2">
      <c r="E4128" s="14">
        <v>413</v>
      </c>
      <c r="F4128" s="14">
        <v>426</v>
      </c>
      <c r="G4128" s="14" t="s">
        <v>254</v>
      </c>
      <c r="H4128" s="14" t="s">
        <v>301</v>
      </c>
      <c r="I4128" s="14" t="s">
        <v>822</v>
      </c>
      <c r="J4128" s="531">
        <v>70000019</v>
      </c>
      <c r="K4128" s="14" t="s">
        <v>59</v>
      </c>
      <c r="L4128" s="14" t="s">
        <v>57</v>
      </c>
      <c r="M4128" s="45">
        <v>4128</v>
      </c>
      <c r="N4128" s="45">
        <v>1</v>
      </c>
      <c r="O4128" s="46">
        <v>1378.62</v>
      </c>
      <c r="Q4128" s="12" t="s">
        <v>369</v>
      </c>
      <c r="T4128" s="59" t="s">
        <v>78</v>
      </c>
      <c r="U4128" s="14">
        <v>0</v>
      </c>
      <c r="V4128" s="59" t="s">
        <v>174</v>
      </c>
      <c r="Y4128" s="46">
        <v>0</v>
      </c>
      <c r="Z4128" s="46">
        <v>0</v>
      </c>
      <c r="AA4128" s="46">
        <v>0</v>
      </c>
      <c r="AB4128" s="46">
        <v>0</v>
      </c>
      <c r="AC4128" s="46">
        <v>0</v>
      </c>
      <c r="AD4128" s="46">
        <v>0</v>
      </c>
      <c r="AE4128" s="46">
        <v>0</v>
      </c>
      <c r="AF4128" s="46">
        <v>0</v>
      </c>
      <c r="AG4128" s="46">
        <v>1378.62</v>
      </c>
      <c r="AH4128" s="46">
        <v>1378.62</v>
      </c>
      <c r="AI4128" s="46">
        <v>1378.62</v>
      </c>
      <c r="AJ4128" s="46">
        <v>1378.62</v>
      </c>
      <c r="AK4128" s="46">
        <v>1378.62</v>
      </c>
      <c r="AL4128" s="46">
        <v>1378.62</v>
      </c>
      <c r="AM4128" s="46">
        <v>0</v>
      </c>
    </row>
    <row r="4129" spans="5:39" x14ac:dyDescent="0.2">
      <c r="E4129" s="47">
        <v>413</v>
      </c>
      <c r="F4129" s="47">
        <v>426</v>
      </c>
      <c r="G4129" s="47" t="s">
        <v>254</v>
      </c>
      <c r="H4129" s="47" t="s">
        <v>301</v>
      </c>
      <c r="I4129" s="47" t="s">
        <v>822</v>
      </c>
      <c r="J4129" s="533">
        <v>70000019</v>
      </c>
      <c r="K4129" s="14" t="s">
        <v>59</v>
      </c>
      <c r="L4129" s="14" t="s">
        <v>54</v>
      </c>
      <c r="M4129" s="45">
        <v>4129</v>
      </c>
      <c r="N4129" s="45">
        <v>1</v>
      </c>
      <c r="O4129" s="46">
        <v>2723.36</v>
      </c>
      <c r="Q4129" s="12" t="s">
        <v>369</v>
      </c>
      <c r="T4129" s="59" t="s">
        <v>78</v>
      </c>
      <c r="U4129" s="14">
        <v>0</v>
      </c>
      <c r="V4129" s="59" t="s">
        <v>174</v>
      </c>
      <c r="Y4129" s="46">
        <v>0</v>
      </c>
      <c r="Z4129" s="46">
        <v>0</v>
      </c>
      <c r="AA4129" s="46">
        <v>0</v>
      </c>
      <c r="AB4129" s="46">
        <v>0</v>
      </c>
      <c r="AC4129" s="46">
        <v>0</v>
      </c>
      <c r="AD4129" s="46">
        <v>0</v>
      </c>
      <c r="AE4129" s="46">
        <v>0</v>
      </c>
      <c r="AF4129" s="46">
        <v>0</v>
      </c>
      <c r="AG4129" s="46">
        <v>0</v>
      </c>
      <c r="AH4129" s="46">
        <v>0</v>
      </c>
      <c r="AI4129" s="46">
        <v>4478.17</v>
      </c>
      <c r="AJ4129" s="46">
        <v>2031.2600000000002</v>
      </c>
      <c r="AK4129" s="46">
        <v>3965.35</v>
      </c>
      <c r="AL4129" s="46">
        <v>2723.36</v>
      </c>
      <c r="AM4129" s="46">
        <v>0</v>
      </c>
    </row>
    <row r="4130" spans="5:39" x14ac:dyDescent="0.2">
      <c r="E4130" s="47">
        <v>413</v>
      </c>
      <c r="F4130" s="47">
        <v>426</v>
      </c>
      <c r="G4130" s="47" t="s">
        <v>254</v>
      </c>
      <c r="H4130" s="47" t="s">
        <v>301</v>
      </c>
      <c r="I4130" s="47" t="s">
        <v>822</v>
      </c>
      <c r="J4130" s="533">
        <v>70000019</v>
      </c>
      <c r="K4130" s="14" t="s">
        <v>59</v>
      </c>
      <c r="L4130" s="14" t="s">
        <v>58</v>
      </c>
      <c r="M4130" s="45">
        <v>4130</v>
      </c>
      <c r="N4130" s="45">
        <v>1</v>
      </c>
      <c r="O4130" s="46">
        <v>0</v>
      </c>
      <c r="Q4130" s="12" t="s">
        <v>369</v>
      </c>
      <c r="T4130" s="59" t="s">
        <v>78</v>
      </c>
      <c r="U4130" s="14">
        <v>0</v>
      </c>
      <c r="V4130" s="59" t="s">
        <v>174</v>
      </c>
      <c r="Y4130" s="46">
        <v>0</v>
      </c>
      <c r="Z4130" s="46">
        <v>0</v>
      </c>
      <c r="AA4130" s="46">
        <v>0</v>
      </c>
      <c r="AB4130" s="46">
        <v>0</v>
      </c>
      <c r="AC4130" s="46">
        <v>0</v>
      </c>
      <c r="AD4130" s="46">
        <v>0</v>
      </c>
      <c r="AE4130" s="46">
        <v>0</v>
      </c>
      <c r="AF4130" s="46">
        <v>0</v>
      </c>
      <c r="AG4130" s="46">
        <v>0</v>
      </c>
      <c r="AH4130" s="46">
        <v>0</v>
      </c>
      <c r="AI4130" s="46">
        <v>0</v>
      </c>
      <c r="AJ4130" s="46">
        <v>0</v>
      </c>
      <c r="AK4130" s="46">
        <v>0</v>
      </c>
      <c r="AL4130" s="46">
        <v>0</v>
      </c>
      <c r="AM4130" s="46">
        <v>0</v>
      </c>
    </row>
    <row r="4131" spans="5:39" x14ac:dyDescent="0.2">
      <c r="E4131" s="47">
        <v>413</v>
      </c>
      <c r="F4131" s="47">
        <v>426</v>
      </c>
      <c r="G4131" s="47" t="s">
        <v>254</v>
      </c>
      <c r="H4131" s="47" t="s">
        <v>301</v>
      </c>
      <c r="I4131" s="47" t="s">
        <v>822</v>
      </c>
      <c r="J4131" s="533">
        <v>70000019</v>
      </c>
      <c r="K4131" s="14" t="s">
        <v>59</v>
      </c>
      <c r="L4131" s="14" t="s">
        <v>31</v>
      </c>
      <c r="M4131" s="45">
        <v>4131</v>
      </c>
      <c r="N4131" s="45">
        <v>1</v>
      </c>
      <c r="O4131" s="48">
        <v>4101.9799999999996</v>
      </c>
      <c r="Q4131" s="12" t="s">
        <v>369</v>
      </c>
      <c r="R4131" s="46">
        <v>3578.3099999999995</v>
      </c>
      <c r="T4131" s="59" t="s">
        <v>78</v>
      </c>
      <c r="U4131" s="14">
        <v>27</v>
      </c>
      <c r="V4131" s="59" t="s">
        <v>174</v>
      </c>
      <c r="X4131" s="46">
        <v>0</v>
      </c>
      <c r="Y4131" s="46">
        <v>0</v>
      </c>
      <c r="Z4131" s="46">
        <v>0</v>
      </c>
      <c r="AA4131" s="46">
        <v>0</v>
      </c>
      <c r="AB4131" s="46">
        <v>0</v>
      </c>
      <c r="AC4131" s="46">
        <v>0</v>
      </c>
      <c r="AD4131" s="46">
        <v>0</v>
      </c>
      <c r="AE4131" s="46">
        <v>0</v>
      </c>
      <c r="AF4131" s="46">
        <v>0</v>
      </c>
      <c r="AG4131" s="46">
        <v>1378.62</v>
      </c>
      <c r="AH4131" s="46">
        <v>1378.62</v>
      </c>
      <c r="AI4131" s="46">
        <v>5856.79</v>
      </c>
      <c r="AJ4131" s="46">
        <v>3409.88</v>
      </c>
      <c r="AK4131" s="46">
        <v>5343.9699999999993</v>
      </c>
      <c r="AL4131" s="46">
        <v>4101.9799999999996</v>
      </c>
      <c r="AM4131" s="46">
        <v>0</v>
      </c>
    </row>
    <row r="4132" spans="5:39" x14ac:dyDescent="0.2">
      <c r="E4132" s="47">
        <v>413</v>
      </c>
      <c r="F4132" s="47">
        <v>426</v>
      </c>
      <c r="G4132" s="47" t="s">
        <v>254</v>
      </c>
      <c r="H4132" s="47" t="s">
        <v>301</v>
      </c>
      <c r="I4132" s="47" t="s">
        <v>822</v>
      </c>
      <c r="J4132" s="533">
        <v>70000019</v>
      </c>
      <c r="K4132" s="14" t="s">
        <v>37</v>
      </c>
      <c r="L4132" s="14" t="s">
        <v>31</v>
      </c>
      <c r="M4132" s="45">
        <v>4132</v>
      </c>
      <c r="N4132" s="45">
        <v>1</v>
      </c>
      <c r="O4132" s="48">
        <v>0</v>
      </c>
      <c r="P4132" s="48"/>
      <c r="Q4132" s="12" t="s">
        <v>369</v>
      </c>
      <c r="R4132" s="46">
        <v>0</v>
      </c>
      <c r="T4132" s="59" t="s">
        <v>78</v>
      </c>
      <c r="U4132" s="14">
        <v>0</v>
      </c>
      <c r="V4132" s="59" t="s">
        <v>174</v>
      </c>
      <c r="Y4132" s="46">
        <v>0</v>
      </c>
      <c r="Z4132" s="46">
        <v>0</v>
      </c>
      <c r="AA4132" s="46">
        <v>0</v>
      </c>
      <c r="AB4132" s="46">
        <v>0</v>
      </c>
      <c r="AC4132" s="46">
        <v>0</v>
      </c>
      <c r="AD4132" s="46">
        <v>0</v>
      </c>
      <c r="AE4132" s="46">
        <v>0</v>
      </c>
      <c r="AF4132" s="46">
        <v>0</v>
      </c>
      <c r="AG4132" s="46">
        <v>0</v>
      </c>
      <c r="AH4132" s="46">
        <v>0</v>
      </c>
      <c r="AI4132" s="46">
        <v>0</v>
      </c>
      <c r="AJ4132" s="46">
        <v>0</v>
      </c>
      <c r="AK4132" s="46">
        <v>0</v>
      </c>
      <c r="AL4132" s="46">
        <v>0</v>
      </c>
      <c r="AM4132" s="46">
        <v>17175.888000000003</v>
      </c>
    </row>
    <row r="4133" spans="5:39" x14ac:dyDescent="0.2">
      <c r="E4133" s="47">
        <v>413</v>
      </c>
      <c r="F4133" s="47">
        <v>426</v>
      </c>
      <c r="G4133" s="47" t="s">
        <v>254</v>
      </c>
      <c r="H4133" s="47" t="s">
        <v>301</v>
      </c>
      <c r="I4133" s="47" t="s">
        <v>822</v>
      </c>
      <c r="J4133" s="533">
        <v>70000019</v>
      </c>
      <c r="K4133" s="14" t="s">
        <v>65</v>
      </c>
      <c r="L4133" s="14" t="s">
        <v>31</v>
      </c>
      <c r="M4133" s="45">
        <v>4133</v>
      </c>
      <c r="N4133" s="45">
        <v>1</v>
      </c>
      <c r="O4133" s="52">
        <v>21469.859999999997</v>
      </c>
      <c r="P4133" s="48">
        <v>17175.888000000003</v>
      </c>
      <c r="Q4133" s="12" t="s">
        <v>369</v>
      </c>
      <c r="R4133" s="46">
        <v>3578.3099999999995</v>
      </c>
      <c r="T4133" s="59" t="s">
        <v>78</v>
      </c>
      <c r="U4133" s="14">
        <v>0</v>
      </c>
      <c r="V4133" s="59" t="s">
        <v>174</v>
      </c>
      <c r="X4133" s="46">
        <v>0</v>
      </c>
      <c r="Y4133" s="46">
        <v>0</v>
      </c>
      <c r="Z4133" s="46">
        <v>0</v>
      </c>
      <c r="AA4133" s="46">
        <v>0</v>
      </c>
      <c r="AB4133" s="46">
        <v>0</v>
      </c>
      <c r="AC4133" s="46">
        <v>0</v>
      </c>
      <c r="AD4133" s="46">
        <v>0</v>
      </c>
      <c r="AE4133" s="46">
        <v>0</v>
      </c>
      <c r="AF4133" s="46">
        <v>0</v>
      </c>
      <c r="AG4133" s="46">
        <v>1378.62</v>
      </c>
      <c r="AH4133" s="46">
        <v>1378.62</v>
      </c>
      <c r="AI4133" s="46">
        <v>5856.79</v>
      </c>
      <c r="AJ4133" s="46">
        <v>3409.88</v>
      </c>
      <c r="AK4133" s="46">
        <v>5343.9699999999993</v>
      </c>
      <c r="AL4133" s="46">
        <v>4101.9799999999996</v>
      </c>
      <c r="AM4133" s="46">
        <v>0</v>
      </c>
    </row>
    <row r="4134" spans="5:39" x14ac:dyDescent="0.2">
      <c r="E4134" s="47">
        <v>413</v>
      </c>
      <c r="F4134" s="47">
        <v>426</v>
      </c>
      <c r="G4134" s="47" t="s">
        <v>254</v>
      </c>
      <c r="H4134" s="47" t="s">
        <v>301</v>
      </c>
      <c r="I4134" s="47" t="s">
        <v>822</v>
      </c>
      <c r="J4134" s="533">
        <v>70000019</v>
      </c>
      <c r="K4134" s="14" t="s">
        <v>64</v>
      </c>
      <c r="L4134" s="14" t="s">
        <v>57</v>
      </c>
      <c r="M4134" s="45">
        <v>4134</v>
      </c>
      <c r="N4134" s="45">
        <v>1</v>
      </c>
      <c r="O4134" s="46">
        <v>8271.7199999999993</v>
      </c>
      <c r="Q4134" s="12" t="s">
        <v>369</v>
      </c>
      <c r="T4134" s="59" t="s">
        <v>78</v>
      </c>
      <c r="U4134" s="14">
        <v>0</v>
      </c>
      <c r="V4134" s="59" t="s">
        <v>174</v>
      </c>
      <c r="X4134" s="46">
        <v>0</v>
      </c>
      <c r="Y4134" s="46">
        <v>0</v>
      </c>
      <c r="Z4134" s="46">
        <v>0</v>
      </c>
      <c r="AA4134" s="46">
        <v>0</v>
      </c>
      <c r="AB4134" s="46">
        <v>0</v>
      </c>
      <c r="AC4134" s="46">
        <v>0</v>
      </c>
      <c r="AD4134" s="46">
        <v>0</v>
      </c>
      <c r="AE4134" s="46">
        <v>0</v>
      </c>
      <c r="AF4134" s="46">
        <v>0</v>
      </c>
      <c r="AG4134" s="46">
        <v>1378.62</v>
      </c>
      <c r="AH4134" s="46">
        <v>2757.24</v>
      </c>
      <c r="AI4134" s="46">
        <v>4135.8599999999997</v>
      </c>
      <c r="AJ4134" s="46">
        <v>5514.48</v>
      </c>
      <c r="AK4134" s="46">
        <v>6893.0999999999995</v>
      </c>
      <c r="AL4134" s="46">
        <v>8271.7199999999993</v>
      </c>
      <c r="AM4134" s="46">
        <v>0</v>
      </c>
    </row>
    <row r="4135" spans="5:39" x14ac:dyDescent="0.2">
      <c r="E4135" s="47">
        <v>413</v>
      </c>
      <c r="F4135" s="47">
        <v>426</v>
      </c>
      <c r="G4135" s="47" t="s">
        <v>254</v>
      </c>
      <c r="H4135" s="47" t="s">
        <v>301</v>
      </c>
      <c r="I4135" s="47" t="s">
        <v>822</v>
      </c>
      <c r="J4135" s="533">
        <v>70000019</v>
      </c>
      <c r="K4135" s="14" t="s">
        <v>64</v>
      </c>
      <c r="L4135" s="14" t="s">
        <v>54</v>
      </c>
      <c r="M4135" s="45">
        <v>4135</v>
      </c>
      <c r="N4135" s="45">
        <v>1</v>
      </c>
      <c r="O4135" s="46">
        <v>13198.140000000001</v>
      </c>
      <c r="Q4135" s="12" t="s">
        <v>369</v>
      </c>
      <c r="T4135" s="59" t="s">
        <v>78</v>
      </c>
      <c r="U4135" s="14">
        <v>0</v>
      </c>
      <c r="V4135" s="59" t="s">
        <v>174</v>
      </c>
      <c r="X4135" s="46">
        <v>0</v>
      </c>
      <c r="Y4135" s="46">
        <v>0</v>
      </c>
      <c r="Z4135" s="46">
        <v>0</v>
      </c>
      <c r="AA4135" s="46">
        <v>0</v>
      </c>
      <c r="AB4135" s="46">
        <v>0</v>
      </c>
      <c r="AC4135" s="46">
        <v>0</v>
      </c>
      <c r="AD4135" s="46">
        <v>0</v>
      </c>
      <c r="AE4135" s="46">
        <v>0</v>
      </c>
      <c r="AF4135" s="46">
        <v>0</v>
      </c>
      <c r="AG4135" s="46">
        <v>0</v>
      </c>
      <c r="AH4135" s="46">
        <v>0</v>
      </c>
      <c r="AI4135" s="46">
        <v>4478.17</v>
      </c>
      <c r="AJ4135" s="46">
        <v>6509.43</v>
      </c>
      <c r="AK4135" s="46">
        <v>10474.780000000001</v>
      </c>
      <c r="AL4135" s="46">
        <v>13198.140000000001</v>
      </c>
      <c r="AM4135" s="46">
        <v>4293.9719999999979</v>
      </c>
    </row>
    <row r="4136" spans="5:39" x14ac:dyDescent="0.2">
      <c r="E4136" s="47">
        <v>413</v>
      </c>
      <c r="F4136" s="47">
        <v>426</v>
      </c>
      <c r="G4136" s="47" t="s">
        <v>254</v>
      </c>
      <c r="H4136" s="47" t="s">
        <v>301</v>
      </c>
      <c r="I4136" s="47" t="s">
        <v>822</v>
      </c>
      <c r="J4136" s="533">
        <v>70000019</v>
      </c>
      <c r="K4136" s="14" t="s">
        <v>64</v>
      </c>
      <c r="L4136" s="14" t="s">
        <v>58</v>
      </c>
      <c r="M4136" s="45">
        <v>4136</v>
      </c>
      <c r="N4136" s="45">
        <v>1</v>
      </c>
      <c r="O4136" s="46">
        <v>0</v>
      </c>
      <c r="Q4136" s="12" t="s">
        <v>369</v>
      </c>
      <c r="T4136" s="59" t="s">
        <v>78</v>
      </c>
      <c r="U4136" s="14">
        <v>0</v>
      </c>
      <c r="V4136" s="59" t="s">
        <v>174</v>
      </c>
      <c r="X4136" s="46">
        <v>0</v>
      </c>
      <c r="Y4136" s="46">
        <v>0</v>
      </c>
      <c r="Z4136" s="46">
        <v>0</v>
      </c>
      <c r="AA4136" s="46">
        <v>0</v>
      </c>
      <c r="AB4136" s="46">
        <v>0</v>
      </c>
      <c r="AC4136" s="46">
        <v>0</v>
      </c>
      <c r="AD4136" s="46">
        <v>0</v>
      </c>
      <c r="AE4136" s="46">
        <v>0</v>
      </c>
      <c r="AF4136" s="46">
        <v>0</v>
      </c>
      <c r="AG4136" s="46">
        <v>0</v>
      </c>
      <c r="AH4136" s="46">
        <v>0</v>
      </c>
      <c r="AI4136" s="46">
        <v>0</v>
      </c>
      <c r="AJ4136" s="46">
        <v>0</v>
      </c>
      <c r="AK4136" s="46">
        <v>0</v>
      </c>
      <c r="AL4136" s="46">
        <v>0</v>
      </c>
      <c r="AM4136" s="46">
        <v>0</v>
      </c>
    </row>
    <row r="4137" spans="5:39" x14ac:dyDescent="0.2">
      <c r="E4137" s="47">
        <v>413</v>
      </c>
      <c r="F4137" s="47">
        <v>426</v>
      </c>
      <c r="G4137" s="47" t="s">
        <v>254</v>
      </c>
      <c r="H4137" s="47" t="s">
        <v>301</v>
      </c>
      <c r="I4137" s="47" t="s">
        <v>822</v>
      </c>
      <c r="J4137" s="533">
        <v>70000019</v>
      </c>
      <c r="K4137" s="14" t="s">
        <v>67</v>
      </c>
      <c r="L4137" s="14" t="s">
        <v>67</v>
      </c>
      <c r="M4137" s="45">
        <v>4137</v>
      </c>
      <c r="N4137" s="45">
        <v>1</v>
      </c>
      <c r="O4137" s="53">
        <v>58.292471399436181</v>
      </c>
      <c r="P4137" s="54">
        <v>48.292471399436181</v>
      </c>
      <c r="Q4137" s="55" t="s">
        <v>369</v>
      </c>
      <c r="R4137" s="56">
        <v>6</v>
      </c>
      <c r="S4137" s="57" t="s">
        <v>370</v>
      </c>
      <c r="T4137" s="60" t="s">
        <v>78</v>
      </c>
      <c r="U4137" s="14">
        <v>0</v>
      </c>
      <c r="V4137" s="60" t="s">
        <v>174</v>
      </c>
      <c r="Y4137" s="46">
        <v>58.292471399436181</v>
      </c>
      <c r="Z4137" s="46">
        <v>58.292471399436181</v>
      </c>
      <c r="AA4137" s="46">
        <v>58.292471399436181</v>
      </c>
      <c r="AB4137" s="46">
        <v>58.292471399436181</v>
      </c>
      <c r="AC4137" s="46">
        <v>58.292471399436181</v>
      </c>
      <c r="AD4137" s="46">
        <v>58.292471399436181</v>
      </c>
      <c r="AE4137" s="46">
        <v>58.292471399436181</v>
      </c>
      <c r="AF4137" s="46">
        <v>58.292471399436181</v>
      </c>
      <c r="AG4137" s="46">
        <v>58.292471399436181</v>
      </c>
      <c r="AH4137" s="46">
        <v>58.292471399436181</v>
      </c>
      <c r="AI4137" s="46">
        <v>58.292471399436181</v>
      </c>
      <c r="AJ4137" s="46">
        <v>58.292471399436181</v>
      </c>
      <c r="AK4137" s="46">
        <v>58.292471399436181</v>
      </c>
      <c r="AL4137" s="46">
        <v>58.292471399436181</v>
      </c>
      <c r="AM4137" s="46">
        <v>58.292471399436181</v>
      </c>
    </row>
    <row r="4138" spans="5:39" x14ac:dyDescent="0.2">
      <c r="E4138" s="14">
        <v>414</v>
      </c>
      <c r="F4138" s="14">
        <v>427</v>
      </c>
      <c r="G4138" s="14" t="s">
        <v>254</v>
      </c>
      <c r="H4138" s="14" t="s">
        <v>355</v>
      </c>
      <c r="I4138" s="14" t="s">
        <v>823</v>
      </c>
      <c r="J4138" s="531">
        <v>70000020</v>
      </c>
      <c r="K4138" s="14" t="s">
        <v>59</v>
      </c>
      <c r="L4138" s="14" t="s">
        <v>57</v>
      </c>
      <c r="M4138" s="45">
        <v>4138</v>
      </c>
      <c r="N4138" s="45">
        <v>1</v>
      </c>
      <c r="O4138" s="46">
        <v>1490.95</v>
      </c>
      <c r="Q4138" s="12" t="s">
        <v>376</v>
      </c>
      <c r="T4138" s="59" t="s">
        <v>73</v>
      </c>
      <c r="U4138" s="14">
        <v>51</v>
      </c>
      <c r="V4138" s="59" t="s">
        <v>150</v>
      </c>
      <c r="Y4138" s="46">
        <v>0</v>
      </c>
      <c r="Z4138" s="46">
        <v>0</v>
      </c>
      <c r="AA4138" s="46">
        <v>0</v>
      </c>
      <c r="AB4138" s="46">
        <v>0</v>
      </c>
      <c r="AC4138" s="46">
        <v>0</v>
      </c>
      <c r="AD4138" s="46">
        <v>0</v>
      </c>
      <c r="AE4138" s="46">
        <v>0</v>
      </c>
      <c r="AF4138" s="46">
        <v>0</v>
      </c>
      <c r="AG4138" s="46">
        <v>1490.95</v>
      </c>
      <c r="AH4138" s="46">
        <v>1490.95</v>
      </c>
      <c r="AI4138" s="46">
        <v>1490.95</v>
      </c>
      <c r="AJ4138" s="46">
        <v>1490.95</v>
      </c>
      <c r="AK4138" s="46">
        <v>1490.95</v>
      </c>
      <c r="AL4138" s="46">
        <v>1490.95</v>
      </c>
      <c r="AM4138" s="46">
        <v>0</v>
      </c>
    </row>
    <row r="4139" spans="5:39" x14ac:dyDescent="0.2">
      <c r="E4139" s="47">
        <v>414</v>
      </c>
      <c r="F4139" s="47">
        <v>427</v>
      </c>
      <c r="G4139" s="47" t="s">
        <v>254</v>
      </c>
      <c r="H4139" s="47" t="s">
        <v>355</v>
      </c>
      <c r="I4139" s="47" t="s">
        <v>823</v>
      </c>
      <c r="J4139" s="533">
        <v>70000020</v>
      </c>
      <c r="K4139" s="14" t="s">
        <v>59</v>
      </c>
      <c r="L4139" s="14" t="s">
        <v>54</v>
      </c>
      <c r="M4139" s="45">
        <v>4139</v>
      </c>
      <c r="N4139" s="45">
        <v>1</v>
      </c>
      <c r="O4139" s="46">
        <v>1948.03</v>
      </c>
      <c r="Q4139" s="12" t="s">
        <v>376</v>
      </c>
      <c r="T4139" s="59" t="s">
        <v>73</v>
      </c>
      <c r="U4139" s="14">
        <v>0</v>
      </c>
      <c r="V4139" s="59" t="s">
        <v>150</v>
      </c>
      <c r="Y4139" s="46">
        <v>0</v>
      </c>
      <c r="Z4139" s="46">
        <v>0</v>
      </c>
      <c r="AA4139" s="46">
        <v>0</v>
      </c>
      <c r="AB4139" s="46">
        <v>0</v>
      </c>
      <c r="AC4139" s="46">
        <v>0</v>
      </c>
      <c r="AD4139" s="46">
        <v>0</v>
      </c>
      <c r="AE4139" s="46">
        <v>0</v>
      </c>
      <c r="AF4139" s="46">
        <v>0</v>
      </c>
      <c r="AG4139" s="46">
        <v>0</v>
      </c>
      <c r="AH4139" s="46">
        <v>0</v>
      </c>
      <c r="AI4139" s="46">
        <v>4617.57</v>
      </c>
      <c r="AJ4139" s="46">
        <v>-1656.41</v>
      </c>
      <c r="AK4139" s="46">
        <v>3112.2099999999996</v>
      </c>
      <c r="AL4139" s="46">
        <v>1948.03</v>
      </c>
      <c r="AM4139" s="46">
        <v>0</v>
      </c>
    </row>
    <row r="4140" spans="5:39" x14ac:dyDescent="0.2">
      <c r="E4140" s="47">
        <v>414</v>
      </c>
      <c r="F4140" s="47">
        <v>427</v>
      </c>
      <c r="G4140" s="47" t="s">
        <v>254</v>
      </c>
      <c r="H4140" s="47" t="s">
        <v>355</v>
      </c>
      <c r="I4140" s="47" t="s">
        <v>823</v>
      </c>
      <c r="J4140" s="533">
        <v>70000020</v>
      </c>
      <c r="K4140" s="14" t="s">
        <v>59</v>
      </c>
      <c r="L4140" s="14" t="s">
        <v>58</v>
      </c>
      <c r="M4140" s="45">
        <v>4140</v>
      </c>
      <c r="N4140" s="45">
        <v>1</v>
      </c>
      <c r="O4140" s="46">
        <v>0</v>
      </c>
      <c r="Q4140" s="12" t="s">
        <v>376</v>
      </c>
      <c r="T4140" s="59" t="s">
        <v>73</v>
      </c>
      <c r="U4140" s="14">
        <v>0</v>
      </c>
      <c r="V4140" s="59" t="s">
        <v>150</v>
      </c>
      <c r="Y4140" s="46">
        <v>0</v>
      </c>
      <c r="Z4140" s="46">
        <v>0</v>
      </c>
      <c r="AA4140" s="46">
        <v>0</v>
      </c>
      <c r="AB4140" s="46">
        <v>0</v>
      </c>
      <c r="AC4140" s="46">
        <v>0</v>
      </c>
      <c r="AD4140" s="46">
        <v>0</v>
      </c>
      <c r="AE4140" s="46">
        <v>0</v>
      </c>
      <c r="AF4140" s="46">
        <v>0</v>
      </c>
      <c r="AG4140" s="46">
        <v>0</v>
      </c>
      <c r="AH4140" s="46">
        <v>0</v>
      </c>
      <c r="AI4140" s="46">
        <v>0</v>
      </c>
      <c r="AJ4140" s="46">
        <v>0</v>
      </c>
      <c r="AK4140" s="46">
        <v>0</v>
      </c>
      <c r="AL4140" s="46">
        <v>0</v>
      </c>
      <c r="AM4140" s="46">
        <v>0</v>
      </c>
    </row>
    <row r="4141" spans="5:39" x14ac:dyDescent="0.2">
      <c r="E4141" s="47">
        <v>414</v>
      </c>
      <c r="F4141" s="47">
        <v>427</v>
      </c>
      <c r="G4141" s="47" t="s">
        <v>254</v>
      </c>
      <c r="H4141" s="47" t="s">
        <v>355</v>
      </c>
      <c r="I4141" s="47" t="s">
        <v>823</v>
      </c>
      <c r="J4141" s="533">
        <v>70000020</v>
      </c>
      <c r="K4141" s="14" t="s">
        <v>59</v>
      </c>
      <c r="L4141" s="14" t="s">
        <v>31</v>
      </c>
      <c r="M4141" s="45">
        <v>4141</v>
      </c>
      <c r="N4141" s="45">
        <v>1</v>
      </c>
      <c r="O4141" s="48">
        <v>3438.98</v>
      </c>
      <c r="Q4141" s="12" t="s">
        <v>376</v>
      </c>
      <c r="R4141" s="46">
        <v>2827.85</v>
      </c>
      <c r="T4141" s="59" t="s">
        <v>73</v>
      </c>
      <c r="U4141" s="14">
        <v>0</v>
      </c>
      <c r="V4141" s="59" t="s">
        <v>150</v>
      </c>
      <c r="X4141" s="46">
        <v>0</v>
      </c>
      <c r="Y4141" s="46">
        <v>0</v>
      </c>
      <c r="Z4141" s="46">
        <v>0</v>
      </c>
      <c r="AA4141" s="46">
        <v>0</v>
      </c>
      <c r="AB4141" s="46">
        <v>0</v>
      </c>
      <c r="AC4141" s="46">
        <v>0</v>
      </c>
      <c r="AD4141" s="46">
        <v>0</v>
      </c>
      <c r="AE4141" s="46">
        <v>0</v>
      </c>
      <c r="AF4141" s="46">
        <v>0</v>
      </c>
      <c r="AG4141" s="46">
        <v>1490.95</v>
      </c>
      <c r="AH4141" s="46">
        <v>1490.95</v>
      </c>
      <c r="AI4141" s="46">
        <v>6108.5199999999995</v>
      </c>
      <c r="AJ4141" s="46">
        <v>-165.46000000000004</v>
      </c>
      <c r="AK4141" s="46">
        <v>4603.16</v>
      </c>
      <c r="AL4141" s="46">
        <v>3438.98</v>
      </c>
      <c r="AM4141" s="46">
        <v>0</v>
      </c>
    </row>
    <row r="4142" spans="5:39" x14ac:dyDescent="0.2">
      <c r="E4142" s="47">
        <v>414</v>
      </c>
      <c r="F4142" s="47">
        <v>427</v>
      </c>
      <c r="G4142" s="47" t="s">
        <v>254</v>
      </c>
      <c r="H4142" s="47" t="s">
        <v>355</v>
      </c>
      <c r="I4142" s="47" t="s">
        <v>823</v>
      </c>
      <c r="J4142" s="533">
        <v>70000020</v>
      </c>
      <c r="K4142" s="14" t="s">
        <v>37</v>
      </c>
      <c r="L4142" s="14" t="s">
        <v>31</v>
      </c>
      <c r="M4142" s="45">
        <v>4142</v>
      </c>
      <c r="N4142" s="45">
        <v>1</v>
      </c>
      <c r="O4142" s="48">
        <v>0</v>
      </c>
      <c r="P4142" s="48"/>
      <c r="Q4142" s="12" t="s">
        <v>376</v>
      </c>
      <c r="R4142" s="46">
        <v>1487.4933333333336</v>
      </c>
      <c r="T4142" s="59" t="s">
        <v>73</v>
      </c>
      <c r="U4142" s="14">
        <v>0</v>
      </c>
      <c r="V4142" s="59" t="s">
        <v>150</v>
      </c>
      <c r="Y4142" s="46">
        <v>0</v>
      </c>
      <c r="Z4142" s="46">
        <v>0</v>
      </c>
      <c r="AA4142" s="46">
        <v>0</v>
      </c>
      <c r="AB4142" s="46">
        <v>0</v>
      </c>
      <c r="AC4142" s="46">
        <v>0</v>
      </c>
      <c r="AD4142" s="46">
        <v>0</v>
      </c>
      <c r="AE4142" s="46">
        <v>0</v>
      </c>
      <c r="AF4142" s="46">
        <v>0</v>
      </c>
      <c r="AG4142" s="46">
        <v>0</v>
      </c>
      <c r="AH4142" s="46">
        <v>0</v>
      </c>
      <c r="AI4142" s="46">
        <v>0</v>
      </c>
      <c r="AJ4142" s="46">
        <v>2981.9</v>
      </c>
      <c r="AK4142" s="46">
        <v>5943.06</v>
      </c>
      <c r="AL4142" s="46">
        <v>0</v>
      </c>
      <c r="AM4142" s="46">
        <v>8042.14</v>
      </c>
    </row>
    <row r="4143" spans="5:39" x14ac:dyDescent="0.2">
      <c r="E4143" s="47">
        <v>414</v>
      </c>
      <c r="F4143" s="47">
        <v>427</v>
      </c>
      <c r="G4143" s="47" t="s">
        <v>254</v>
      </c>
      <c r="H4143" s="47" t="s">
        <v>355</v>
      </c>
      <c r="I4143" s="47" t="s">
        <v>823</v>
      </c>
      <c r="J4143" s="533">
        <v>70000020</v>
      </c>
      <c r="K4143" s="14" t="s">
        <v>65</v>
      </c>
      <c r="L4143" s="14" t="s">
        <v>31</v>
      </c>
      <c r="M4143" s="45">
        <v>4143</v>
      </c>
      <c r="N4143" s="45">
        <v>1</v>
      </c>
      <c r="O4143" s="52">
        <v>8042.1399999999994</v>
      </c>
      <c r="P4143" s="48">
        <v>8042.14</v>
      </c>
      <c r="Q4143" s="12" t="s">
        <v>376</v>
      </c>
      <c r="R4143" s="46">
        <v>1340.3566666666666</v>
      </c>
      <c r="T4143" s="59" t="s">
        <v>73</v>
      </c>
      <c r="U4143" s="14">
        <v>0</v>
      </c>
      <c r="V4143" s="59" t="s">
        <v>150</v>
      </c>
      <c r="X4143" s="46">
        <v>0</v>
      </c>
      <c r="Y4143" s="46">
        <v>0</v>
      </c>
      <c r="Z4143" s="46">
        <v>0</v>
      </c>
      <c r="AA4143" s="46">
        <v>0</v>
      </c>
      <c r="AB4143" s="46">
        <v>0</v>
      </c>
      <c r="AC4143" s="46">
        <v>0</v>
      </c>
      <c r="AD4143" s="46">
        <v>0</v>
      </c>
      <c r="AE4143" s="46">
        <v>0</v>
      </c>
      <c r="AF4143" s="46">
        <v>0</v>
      </c>
      <c r="AG4143" s="46">
        <v>0</v>
      </c>
      <c r="AH4143" s="46">
        <v>0</v>
      </c>
      <c r="AI4143" s="46">
        <v>165.45999999999822</v>
      </c>
      <c r="AJ4143" s="46">
        <v>0</v>
      </c>
      <c r="AK4143" s="46">
        <v>4437.6999999999989</v>
      </c>
      <c r="AL4143" s="46">
        <v>3438.9800000000018</v>
      </c>
      <c r="AM4143" s="46">
        <v>0</v>
      </c>
    </row>
    <row r="4144" spans="5:39" x14ac:dyDescent="0.2">
      <c r="E4144" s="47">
        <v>414</v>
      </c>
      <c r="F4144" s="47">
        <v>427</v>
      </c>
      <c r="G4144" s="47" t="s">
        <v>254</v>
      </c>
      <c r="H4144" s="47" t="s">
        <v>355</v>
      </c>
      <c r="I4144" s="47" t="s">
        <v>823</v>
      </c>
      <c r="J4144" s="533">
        <v>70000020</v>
      </c>
      <c r="K4144" s="14" t="s">
        <v>64</v>
      </c>
      <c r="L4144" s="14" t="s">
        <v>57</v>
      </c>
      <c r="M4144" s="45">
        <v>4144</v>
      </c>
      <c r="N4144" s="45">
        <v>1</v>
      </c>
      <c r="O4144" s="46">
        <v>1490.95</v>
      </c>
      <c r="Q4144" s="12" t="s">
        <v>376</v>
      </c>
      <c r="T4144" s="59" t="s">
        <v>73</v>
      </c>
      <c r="U4144" s="14">
        <v>0</v>
      </c>
      <c r="V4144" s="59" t="s">
        <v>150</v>
      </c>
      <c r="X4144" s="46">
        <v>0</v>
      </c>
      <c r="Y4144" s="46">
        <v>0</v>
      </c>
      <c r="Z4144" s="46">
        <v>0</v>
      </c>
      <c r="AA4144" s="46">
        <v>0</v>
      </c>
      <c r="AB4144" s="46">
        <v>0</v>
      </c>
      <c r="AC4144" s="46">
        <v>0</v>
      </c>
      <c r="AD4144" s="46">
        <v>0</v>
      </c>
      <c r="AE4144" s="46">
        <v>0</v>
      </c>
      <c r="AF4144" s="46">
        <v>0</v>
      </c>
      <c r="AG4144" s="46">
        <v>1490.95</v>
      </c>
      <c r="AH4144" s="46">
        <v>2981.9</v>
      </c>
      <c r="AI4144" s="46">
        <v>4472.8500000000004</v>
      </c>
      <c r="AJ4144" s="46">
        <v>2981.9</v>
      </c>
      <c r="AK4144" s="46">
        <v>0</v>
      </c>
      <c r="AL4144" s="46">
        <v>1490.95</v>
      </c>
      <c r="AM4144" s="46">
        <v>0</v>
      </c>
    </row>
    <row r="4145" spans="5:39" x14ac:dyDescent="0.2">
      <c r="E4145" s="47">
        <v>414</v>
      </c>
      <c r="F4145" s="47">
        <v>427</v>
      </c>
      <c r="G4145" s="47" t="s">
        <v>254</v>
      </c>
      <c r="H4145" s="47" t="s">
        <v>355</v>
      </c>
      <c r="I4145" s="47" t="s">
        <v>823</v>
      </c>
      <c r="J4145" s="533">
        <v>70000020</v>
      </c>
      <c r="K4145" s="14" t="s">
        <v>64</v>
      </c>
      <c r="L4145" s="14" t="s">
        <v>54</v>
      </c>
      <c r="M4145" s="45">
        <v>4145</v>
      </c>
      <c r="N4145" s="45">
        <v>1</v>
      </c>
      <c r="O4145" s="46">
        <v>6551.1899999999987</v>
      </c>
      <c r="Q4145" s="12" t="s">
        <v>376</v>
      </c>
      <c r="T4145" s="59" t="s">
        <v>73</v>
      </c>
      <c r="U4145" s="14">
        <v>0</v>
      </c>
      <c r="V4145" s="59" t="s">
        <v>150</v>
      </c>
      <c r="X4145" s="46">
        <v>0</v>
      </c>
      <c r="Y4145" s="46">
        <v>0</v>
      </c>
      <c r="Z4145" s="46">
        <v>0</v>
      </c>
      <c r="AA4145" s="46">
        <v>0</v>
      </c>
      <c r="AB4145" s="46">
        <v>0</v>
      </c>
      <c r="AC4145" s="46">
        <v>0</v>
      </c>
      <c r="AD4145" s="46">
        <v>0</v>
      </c>
      <c r="AE4145" s="46">
        <v>0</v>
      </c>
      <c r="AF4145" s="46">
        <v>0</v>
      </c>
      <c r="AG4145" s="46">
        <v>0</v>
      </c>
      <c r="AH4145" s="46">
        <v>0</v>
      </c>
      <c r="AI4145" s="46">
        <v>4617.57</v>
      </c>
      <c r="AJ4145" s="46">
        <v>2961.16</v>
      </c>
      <c r="AK4145" s="46">
        <v>4603.1599999999989</v>
      </c>
      <c r="AL4145" s="46">
        <v>6551.1899999999987</v>
      </c>
      <c r="AM4145" s="46">
        <v>-1.8189894035458565E-12</v>
      </c>
    </row>
    <row r="4146" spans="5:39" x14ac:dyDescent="0.2">
      <c r="E4146" s="47">
        <v>414</v>
      </c>
      <c r="F4146" s="47">
        <v>427</v>
      </c>
      <c r="G4146" s="47" t="s">
        <v>254</v>
      </c>
      <c r="H4146" s="47" t="s">
        <v>355</v>
      </c>
      <c r="I4146" s="47" t="s">
        <v>823</v>
      </c>
      <c r="J4146" s="533">
        <v>70000020</v>
      </c>
      <c r="K4146" s="14" t="s">
        <v>64</v>
      </c>
      <c r="L4146" s="14" t="s">
        <v>58</v>
      </c>
      <c r="M4146" s="45">
        <v>4146</v>
      </c>
      <c r="N4146" s="45">
        <v>1</v>
      </c>
      <c r="O4146" s="46">
        <v>0</v>
      </c>
      <c r="Q4146" s="12" t="s">
        <v>376</v>
      </c>
      <c r="T4146" s="59" t="s">
        <v>73</v>
      </c>
      <c r="U4146" s="14">
        <v>0</v>
      </c>
      <c r="V4146" s="59" t="s">
        <v>150</v>
      </c>
      <c r="X4146" s="46">
        <v>0</v>
      </c>
      <c r="Y4146" s="46">
        <v>0</v>
      </c>
      <c r="Z4146" s="46">
        <v>0</v>
      </c>
      <c r="AA4146" s="46">
        <v>0</v>
      </c>
      <c r="AB4146" s="46">
        <v>0</v>
      </c>
      <c r="AC4146" s="46">
        <v>0</v>
      </c>
      <c r="AD4146" s="46">
        <v>0</v>
      </c>
      <c r="AE4146" s="46">
        <v>0</v>
      </c>
      <c r="AF4146" s="46">
        <v>0</v>
      </c>
      <c r="AG4146" s="46">
        <v>0</v>
      </c>
      <c r="AH4146" s="46">
        <v>0</v>
      </c>
      <c r="AI4146" s="46">
        <v>0</v>
      </c>
      <c r="AJ4146" s="46">
        <v>0</v>
      </c>
      <c r="AK4146" s="46">
        <v>0</v>
      </c>
      <c r="AL4146" s="46">
        <v>0</v>
      </c>
      <c r="AM4146" s="46">
        <v>-1.8189894035458565E-12</v>
      </c>
    </row>
    <row r="4147" spans="5:39" x14ac:dyDescent="0.2">
      <c r="E4147" s="47">
        <v>414</v>
      </c>
      <c r="F4147" s="47">
        <v>427</v>
      </c>
      <c r="G4147" s="47" t="s">
        <v>254</v>
      </c>
      <c r="H4147" s="47" t="s">
        <v>355</v>
      </c>
      <c r="I4147" s="47" t="s">
        <v>823</v>
      </c>
      <c r="J4147" s="533">
        <v>70000020</v>
      </c>
      <c r="K4147" s="14" t="s">
        <v>67</v>
      </c>
      <c r="L4147" s="14" t="s">
        <v>67</v>
      </c>
      <c r="M4147" s="45">
        <v>4147</v>
      </c>
      <c r="N4147" s="45">
        <v>1</v>
      </c>
      <c r="O4147" s="53">
        <v>17.302235474635381</v>
      </c>
      <c r="P4147" s="54">
        <v>7.3022354746353813</v>
      </c>
      <c r="Q4147" s="55" t="s">
        <v>376</v>
      </c>
      <c r="R4147" s="56">
        <v>2.8439061477801153</v>
      </c>
      <c r="S4147" s="57" t="s">
        <v>370</v>
      </c>
      <c r="T4147" s="60" t="s">
        <v>73</v>
      </c>
      <c r="U4147" s="14">
        <v>0</v>
      </c>
      <c r="V4147" s="60" t="s">
        <v>150</v>
      </c>
      <c r="Y4147" s="46">
        <v>17.302235474635381</v>
      </c>
      <c r="Z4147" s="46">
        <v>17.302235474635381</v>
      </c>
      <c r="AA4147" s="46">
        <v>17.302235474635381</v>
      </c>
      <c r="AB4147" s="46">
        <v>17.302235474635381</v>
      </c>
      <c r="AC4147" s="46">
        <v>17.302235474635381</v>
      </c>
      <c r="AD4147" s="46">
        <v>17.302235474635381</v>
      </c>
      <c r="AE4147" s="46">
        <v>17.302235474635381</v>
      </c>
      <c r="AF4147" s="46">
        <v>17.302235474635381</v>
      </c>
      <c r="AG4147" s="46">
        <v>17.302235474635381</v>
      </c>
      <c r="AH4147" s="46">
        <v>17.302235474635381</v>
      </c>
      <c r="AI4147" s="46">
        <v>17.302235474635381</v>
      </c>
      <c r="AJ4147" s="46">
        <v>17.302235474635381</v>
      </c>
      <c r="AK4147" s="46">
        <v>17.302235474635381</v>
      </c>
      <c r="AL4147" s="46">
        <v>17.302235474635381</v>
      </c>
      <c r="AM4147" s="46">
        <v>17.302235474635381</v>
      </c>
    </row>
    <row r="4148" spans="5:39" x14ac:dyDescent="0.2">
      <c r="E4148" s="14">
        <v>415</v>
      </c>
      <c r="F4148" s="14">
        <v>428</v>
      </c>
      <c r="G4148" s="14" t="s">
        <v>254</v>
      </c>
      <c r="H4148" s="14" t="s">
        <v>302</v>
      </c>
      <c r="I4148" s="14" t="s">
        <v>824</v>
      </c>
      <c r="J4148" s="531">
        <v>70000021</v>
      </c>
      <c r="K4148" s="14" t="s">
        <v>59</v>
      </c>
      <c r="L4148" s="14" t="s">
        <v>57</v>
      </c>
      <c r="M4148" s="45">
        <v>4148</v>
      </c>
      <c r="N4148" s="45">
        <v>1</v>
      </c>
      <c r="O4148" s="46">
        <v>1487.55</v>
      </c>
      <c r="Q4148" s="12">
        <v>0</v>
      </c>
      <c r="T4148" s="59">
        <v>0</v>
      </c>
      <c r="U4148" s="14">
        <v>0</v>
      </c>
      <c r="V4148" s="59">
        <v>0</v>
      </c>
      <c r="Y4148" s="46">
        <v>0</v>
      </c>
      <c r="Z4148" s="46">
        <v>0</v>
      </c>
      <c r="AA4148" s="46">
        <v>0</v>
      </c>
      <c r="AB4148" s="46">
        <v>0</v>
      </c>
      <c r="AC4148" s="46">
        <v>0</v>
      </c>
      <c r="AD4148" s="46">
        <v>0</v>
      </c>
      <c r="AE4148" s="46">
        <v>0</v>
      </c>
      <c r="AF4148" s="46">
        <v>0</v>
      </c>
      <c r="AG4148" s="46">
        <v>1487.55</v>
      </c>
      <c r="AH4148" s="46">
        <v>1487.55</v>
      </c>
      <c r="AI4148" s="46">
        <v>1487.55</v>
      </c>
      <c r="AJ4148" s="46">
        <v>1487.55</v>
      </c>
      <c r="AK4148" s="46">
        <v>1487.55</v>
      </c>
      <c r="AL4148" s="46">
        <v>1487.55</v>
      </c>
      <c r="AM4148" s="46">
        <v>0</v>
      </c>
    </row>
    <row r="4149" spans="5:39" x14ac:dyDescent="0.2">
      <c r="E4149" s="47">
        <v>415</v>
      </c>
      <c r="F4149" s="47">
        <v>428</v>
      </c>
      <c r="G4149" s="47" t="s">
        <v>254</v>
      </c>
      <c r="H4149" s="47" t="s">
        <v>302</v>
      </c>
      <c r="I4149" s="47" t="s">
        <v>824</v>
      </c>
      <c r="J4149" s="533">
        <v>70000021</v>
      </c>
      <c r="K4149" s="14" t="s">
        <v>59</v>
      </c>
      <c r="L4149" s="14" t="s">
        <v>54</v>
      </c>
      <c r="M4149" s="45">
        <v>4149</v>
      </c>
      <c r="N4149" s="45">
        <v>1</v>
      </c>
      <c r="O4149" s="46">
        <v>3111.17</v>
      </c>
      <c r="Q4149" s="12">
        <v>0</v>
      </c>
      <c r="T4149" s="59">
        <v>0</v>
      </c>
      <c r="U4149" s="14">
        <v>0</v>
      </c>
      <c r="V4149" s="59">
        <v>0</v>
      </c>
      <c r="Y4149" s="46">
        <v>0</v>
      </c>
      <c r="Z4149" s="46">
        <v>0</v>
      </c>
      <c r="AA4149" s="46">
        <v>0</v>
      </c>
      <c r="AB4149" s="46">
        <v>0</v>
      </c>
      <c r="AC4149" s="46">
        <v>0</v>
      </c>
      <c r="AD4149" s="46">
        <v>0</v>
      </c>
      <c r="AE4149" s="46">
        <v>0</v>
      </c>
      <c r="AF4149" s="46">
        <v>0</v>
      </c>
      <c r="AG4149" s="46">
        <v>0</v>
      </c>
      <c r="AH4149" s="46">
        <v>0</v>
      </c>
      <c r="AI4149" s="46">
        <v>4613.59</v>
      </c>
      <c r="AJ4149" s="46">
        <v>2473.4900000000002</v>
      </c>
      <c r="AK4149" s="46">
        <v>1672.4000000000003</v>
      </c>
      <c r="AL4149" s="46">
        <v>3111.17</v>
      </c>
      <c r="AM4149" s="46">
        <v>0</v>
      </c>
    </row>
    <row r="4150" spans="5:39" x14ac:dyDescent="0.2">
      <c r="E4150" s="47">
        <v>415</v>
      </c>
      <c r="F4150" s="47">
        <v>428</v>
      </c>
      <c r="G4150" s="47" t="s">
        <v>254</v>
      </c>
      <c r="H4150" s="47" t="s">
        <v>302</v>
      </c>
      <c r="I4150" s="47" t="s">
        <v>824</v>
      </c>
      <c r="J4150" s="533">
        <v>70000021</v>
      </c>
      <c r="K4150" s="14" t="s">
        <v>59</v>
      </c>
      <c r="L4150" s="14" t="s">
        <v>58</v>
      </c>
      <c r="M4150" s="45">
        <v>4150</v>
      </c>
      <c r="N4150" s="45">
        <v>1</v>
      </c>
      <c r="O4150" s="46">
        <v>0</v>
      </c>
      <c r="Q4150" s="12">
        <v>0</v>
      </c>
      <c r="T4150" s="59">
        <v>0</v>
      </c>
      <c r="U4150" s="14">
        <v>0</v>
      </c>
      <c r="V4150" s="59">
        <v>0</v>
      </c>
      <c r="Y4150" s="46">
        <v>0</v>
      </c>
      <c r="Z4150" s="46">
        <v>0</v>
      </c>
      <c r="AA4150" s="46">
        <v>0</v>
      </c>
      <c r="AB4150" s="46">
        <v>0</v>
      </c>
      <c r="AC4150" s="46">
        <v>0</v>
      </c>
      <c r="AD4150" s="46">
        <v>0</v>
      </c>
      <c r="AE4150" s="46">
        <v>0</v>
      </c>
      <c r="AF4150" s="46">
        <v>0</v>
      </c>
      <c r="AG4150" s="46">
        <v>0</v>
      </c>
      <c r="AH4150" s="46">
        <v>0</v>
      </c>
      <c r="AI4150" s="46">
        <v>0</v>
      </c>
      <c r="AJ4150" s="46">
        <v>0</v>
      </c>
      <c r="AK4150" s="46">
        <v>0</v>
      </c>
      <c r="AL4150" s="46">
        <v>0</v>
      </c>
      <c r="AM4150" s="46">
        <v>0</v>
      </c>
    </row>
    <row r="4151" spans="5:39" x14ac:dyDescent="0.2">
      <c r="E4151" s="47">
        <v>415</v>
      </c>
      <c r="F4151" s="47">
        <v>428</v>
      </c>
      <c r="G4151" s="47" t="s">
        <v>254</v>
      </c>
      <c r="H4151" s="47" t="s">
        <v>302</v>
      </c>
      <c r="I4151" s="47" t="s">
        <v>824</v>
      </c>
      <c r="J4151" s="533">
        <v>70000021</v>
      </c>
      <c r="K4151" s="14" t="s">
        <v>59</v>
      </c>
      <c r="L4151" s="14" t="s">
        <v>31</v>
      </c>
      <c r="M4151" s="45">
        <v>4151</v>
      </c>
      <c r="N4151" s="45">
        <v>1</v>
      </c>
      <c r="O4151" s="48">
        <v>4598.72</v>
      </c>
      <c r="Q4151" s="12">
        <v>0</v>
      </c>
      <c r="R4151" s="46">
        <v>3465.9916666666668</v>
      </c>
      <c r="T4151" s="59">
        <v>0</v>
      </c>
      <c r="U4151" s="14">
        <v>0</v>
      </c>
      <c r="V4151" s="59">
        <v>0</v>
      </c>
      <c r="X4151" s="46">
        <v>0</v>
      </c>
      <c r="Y4151" s="46">
        <v>0</v>
      </c>
      <c r="Z4151" s="46">
        <v>0</v>
      </c>
      <c r="AA4151" s="46">
        <v>0</v>
      </c>
      <c r="AB4151" s="46">
        <v>0</v>
      </c>
      <c r="AC4151" s="46">
        <v>0</v>
      </c>
      <c r="AD4151" s="46">
        <v>0</v>
      </c>
      <c r="AE4151" s="46">
        <v>0</v>
      </c>
      <c r="AF4151" s="46">
        <v>0</v>
      </c>
      <c r="AG4151" s="46">
        <v>1487.55</v>
      </c>
      <c r="AH4151" s="46">
        <v>1487.55</v>
      </c>
      <c r="AI4151" s="46">
        <v>6101.14</v>
      </c>
      <c r="AJ4151" s="46">
        <v>3961.04</v>
      </c>
      <c r="AK4151" s="46">
        <v>3159.9500000000003</v>
      </c>
      <c r="AL4151" s="46">
        <v>4598.72</v>
      </c>
      <c r="AM4151" s="46">
        <v>0</v>
      </c>
    </row>
    <row r="4152" spans="5:39" x14ac:dyDescent="0.2">
      <c r="E4152" s="47">
        <v>415</v>
      </c>
      <c r="F4152" s="47">
        <v>428</v>
      </c>
      <c r="G4152" s="47" t="s">
        <v>254</v>
      </c>
      <c r="H4152" s="47" t="s">
        <v>302</v>
      </c>
      <c r="I4152" s="47" t="s">
        <v>824</v>
      </c>
      <c r="J4152" s="533">
        <v>70000021</v>
      </c>
      <c r="K4152" s="14" t="s">
        <v>37</v>
      </c>
      <c r="L4152" s="14" t="s">
        <v>31</v>
      </c>
      <c r="M4152" s="45">
        <v>4152</v>
      </c>
      <c r="N4152" s="45">
        <v>1</v>
      </c>
      <c r="O4152" s="48">
        <v>23284.31</v>
      </c>
      <c r="P4152" s="48"/>
      <c r="Q4152" s="12">
        <v>0</v>
      </c>
      <c r="R4152" s="46">
        <v>4376.5683333333336</v>
      </c>
      <c r="T4152" s="59">
        <v>0</v>
      </c>
      <c r="U4152" s="14">
        <v>0</v>
      </c>
      <c r="V4152" s="59">
        <v>0</v>
      </c>
      <c r="Y4152" s="46">
        <v>0</v>
      </c>
      <c r="Z4152" s="46">
        <v>0</v>
      </c>
      <c r="AA4152" s="46">
        <v>0</v>
      </c>
      <c r="AB4152" s="46">
        <v>0</v>
      </c>
      <c r="AC4152" s="46">
        <v>0</v>
      </c>
      <c r="AD4152" s="46">
        <v>0</v>
      </c>
      <c r="AE4152" s="46">
        <v>0</v>
      </c>
      <c r="AF4152" s="46">
        <v>0</v>
      </c>
      <c r="AG4152" s="46">
        <v>0</v>
      </c>
      <c r="AH4152" s="46">
        <v>1487.55</v>
      </c>
      <c r="AI4152" s="46">
        <v>1487.55</v>
      </c>
      <c r="AJ4152" s="46">
        <v>0</v>
      </c>
      <c r="AK4152" s="46">
        <v>0</v>
      </c>
      <c r="AL4152" s="46">
        <v>23284.31</v>
      </c>
      <c r="AM4152" s="46">
        <v>-1092.692</v>
      </c>
    </row>
    <row r="4153" spans="5:39" x14ac:dyDescent="0.2">
      <c r="E4153" s="47">
        <v>415</v>
      </c>
      <c r="F4153" s="47">
        <v>428</v>
      </c>
      <c r="G4153" s="47" t="s">
        <v>254</v>
      </c>
      <c r="H4153" s="47" t="s">
        <v>302</v>
      </c>
      <c r="I4153" s="47" t="s">
        <v>824</v>
      </c>
      <c r="J4153" s="533">
        <v>70000021</v>
      </c>
      <c r="K4153" s="14" t="s">
        <v>65</v>
      </c>
      <c r="L4153" s="14" t="s">
        <v>31</v>
      </c>
      <c r="M4153" s="45">
        <v>4153</v>
      </c>
      <c r="N4153" s="45">
        <v>1</v>
      </c>
      <c r="O4153" s="52">
        <v>0</v>
      </c>
      <c r="P4153" s="48">
        <v>-1092.692</v>
      </c>
      <c r="Q4153" s="12">
        <v>0</v>
      </c>
      <c r="R4153" s="46">
        <v>0</v>
      </c>
      <c r="T4153" s="59">
        <v>0</v>
      </c>
      <c r="U4153" s="14">
        <v>0</v>
      </c>
      <c r="V4153" s="59">
        <v>0</v>
      </c>
      <c r="X4153" s="46">
        <v>0</v>
      </c>
      <c r="Y4153" s="46">
        <v>0</v>
      </c>
      <c r="Z4153" s="46">
        <v>0</v>
      </c>
      <c r="AA4153" s="46">
        <v>0</v>
      </c>
      <c r="AB4153" s="46">
        <v>0</v>
      </c>
      <c r="AC4153" s="46">
        <v>0</v>
      </c>
      <c r="AD4153" s="46">
        <v>0</v>
      </c>
      <c r="AE4153" s="46">
        <v>0</v>
      </c>
      <c r="AF4153" s="46">
        <v>0</v>
      </c>
      <c r="AG4153" s="46">
        <v>0</v>
      </c>
      <c r="AH4153" s="46">
        <v>0</v>
      </c>
      <c r="AI4153" s="46">
        <v>0</v>
      </c>
      <c r="AJ4153" s="46">
        <v>0</v>
      </c>
      <c r="AK4153" s="46">
        <v>0</v>
      </c>
      <c r="AL4153" s="46">
        <v>0</v>
      </c>
      <c r="AM4153" s="46">
        <v>0</v>
      </c>
    </row>
    <row r="4154" spans="5:39" x14ac:dyDescent="0.2">
      <c r="E4154" s="47">
        <v>415</v>
      </c>
      <c r="F4154" s="47">
        <v>428</v>
      </c>
      <c r="G4154" s="47" t="s">
        <v>254</v>
      </c>
      <c r="H4154" s="47" t="s">
        <v>302</v>
      </c>
      <c r="I4154" s="47" t="s">
        <v>824</v>
      </c>
      <c r="J4154" s="533">
        <v>70000021</v>
      </c>
      <c r="K4154" s="14" t="s">
        <v>64</v>
      </c>
      <c r="L4154" s="14" t="s">
        <v>57</v>
      </c>
      <c r="M4154" s="45">
        <v>4154</v>
      </c>
      <c r="N4154" s="45">
        <v>1</v>
      </c>
      <c r="O4154" s="46">
        <v>0</v>
      </c>
      <c r="Q4154" s="12">
        <v>0</v>
      </c>
      <c r="T4154" s="59">
        <v>0</v>
      </c>
      <c r="U4154" s="14">
        <v>0</v>
      </c>
      <c r="V4154" s="59">
        <v>0</v>
      </c>
      <c r="X4154" s="46">
        <v>0</v>
      </c>
      <c r="Y4154" s="46">
        <v>0</v>
      </c>
      <c r="Z4154" s="46">
        <v>0</v>
      </c>
      <c r="AA4154" s="46">
        <v>0</v>
      </c>
      <c r="AB4154" s="46">
        <v>0</v>
      </c>
      <c r="AC4154" s="46">
        <v>0</v>
      </c>
      <c r="AD4154" s="46">
        <v>0</v>
      </c>
      <c r="AE4154" s="46">
        <v>0</v>
      </c>
      <c r="AF4154" s="46">
        <v>0</v>
      </c>
      <c r="AG4154" s="46">
        <v>1487.55</v>
      </c>
      <c r="AH4154" s="46">
        <v>1487.55</v>
      </c>
      <c r="AI4154" s="46">
        <v>1487.55</v>
      </c>
      <c r="AJ4154" s="46">
        <v>2975.1</v>
      </c>
      <c r="AK4154" s="46">
        <v>4462.6499999999996</v>
      </c>
      <c r="AL4154" s="46">
        <v>0</v>
      </c>
      <c r="AM4154" s="46">
        <v>0</v>
      </c>
    </row>
    <row r="4155" spans="5:39" x14ac:dyDescent="0.2">
      <c r="E4155" s="47">
        <v>415</v>
      </c>
      <c r="F4155" s="47">
        <v>428</v>
      </c>
      <c r="G4155" s="47" t="s">
        <v>254</v>
      </c>
      <c r="H4155" s="47" t="s">
        <v>302</v>
      </c>
      <c r="I4155" s="47" t="s">
        <v>824</v>
      </c>
      <c r="J4155" s="533">
        <v>70000021</v>
      </c>
      <c r="K4155" s="14" t="s">
        <v>64</v>
      </c>
      <c r="L4155" s="14" t="s">
        <v>54</v>
      </c>
      <c r="M4155" s="45">
        <v>4155</v>
      </c>
      <c r="N4155" s="45">
        <v>1</v>
      </c>
      <c r="O4155" s="46">
        <v>0</v>
      </c>
      <c r="Q4155" s="12">
        <v>0</v>
      </c>
      <c r="T4155" s="59">
        <v>0</v>
      </c>
      <c r="U4155" s="14">
        <v>0</v>
      </c>
      <c r="V4155" s="59">
        <v>0</v>
      </c>
      <c r="X4155" s="46">
        <v>0</v>
      </c>
      <c r="Y4155" s="46">
        <v>0</v>
      </c>
      <c r="Z4155" s="46">
        <v>0</v>
      </c>
      <c r="AA4155" s="46">
        <v>0</v>
      </c>
      <c r="AB4155" s="46">
        <v>0</v>
      </c>
      <c r="AC4155" s="46">
        <v>0</v>
      </c>
      <c r="AD4155" s="46">
        <v>0</v>
      </c>
      <c r="AE4155" s="46">
        <v>0</v>
      </c>
      <c r="AF4155" s="46">
        <v>0</v>
      </c>
      <c r="AG4155" s="46">
        <v>0</v>
      </c>
      <c r="AH4155" s="46">
        <v>0</v>
      </c>
      <c r="AI4155" s="46">
        <v>4613.59</v>
      </c>
      <c r="AJ4155" s="46">
        <v>7087.08</v>
      </c>
      <c r="AK4155" s="46">
        <v>8759.48</v>
      </c>
      <c r="AL4155" s="46">
        <v>0</v>
      </c>
      <c r="AM4155" s="46">
        <v>0</v>
      </c>
    </row>
    <row r="4156" spans="5:39" x14ac:dyDescent="0.2">
      <c r="E4156" s="47">
        <v>415</v>
      </c>
      <c r="F4156" s="47">
        <v>428</v>
      </c>
      <c r="G4156" s="47" t="s">
        <v>254</v>
      </c>
      <c r="H4156" s="47" t="s">
        <v>302</v>
      </c>
      <c r="I4156" s="47" t="s">
        <v>824</v>
      </c>
      <c r="J4156" s="533">
        <v>70000021</v>
      </c>
      <c r="K4156" s="14" t="s">
        <v>64</v>
      </c>
      <c r="L4156" s="14" t="s">
        <v>58</v>
      </c>
      <c r="M4156" s="45">
        <v>4156</v>
      </c>
      <c r="N4156" s="45">
        <v>1</v>
      </c>
      <c r="O4156" s="46">
        <v>-5463.4599999999991</v>
      </c>
      <c r="Q4156" s="12">
        <v>0</v>
      </c>
      <c r="T4156" s="59">
        <v>0</v>
      </c>
      <c r="U4156" s="14">
        <v>0</v>
      </c>
      <c r="V4156" s="59">
        <v>0</v>
      </c>
      <c r="X4156" s="46">
        <v>0</v>
      </c>
      <c r="Y4156" s="46">
        <v>0</v>
      </c>
      <c r="Z4156" s="46">
        <v>0</v>
      </c>
      <c r="AA4156" s="46">
        <v>0</v>
      </c>
      <c r="AB4156" s="46">
        <v>0</v>
      </c>
      <c r="AC4156" s="46">
        <v>0</v>
      </c>
      <c r="AD4156" s="46">
        <v>0</v>
      </c>
      <c r="AE4156" s="46">
        <v>0</v>
      </c>
      <c r="AF4156" s="46">
        <v>0</v>
      </c>
      <c r="AG4156" s="46">
        <v>0</v>
      </c>
      <c r="AH4156" s="46">
        <v>0</v>
      </c>
      <c r="AI4156" s="46">
        <v>0</v>
      </c>
      <c r="AJ4156" s="46">
        <v>0</v>
      </c>
      <c r="AK4156" s="46">
        <v>0</v>
      </c>
      <c r="AL4156" s="46">
        <v>-5463.4599999999991</v>
      </c>
      <c r="AM4156" s="46">
        <v>-4370.768</v>
      </c>
    </row>
    <row r="4157" spans="5:39" x14ac:dyDescent="0.2">
      <c r="E4157" s="47">
        <v>415</v>
      </c>
      <c r="F4157" s="47">
        <v>428</v>
      </c>
      <c r="G4157" s="47" t="s">
        <v>254</v>
      </c>
      <c r="H4157" s="47" t="s">
        <v>302</v>
      </c>
      <c r="I4157" s="47" t="s">
        <v>824</v>
      </c>
      <c r="J4157" s="533">
        <v>70000021</v>
      </c>
      <c r="K4157" s="14" t="s">
        <v>67</v>
      </c>
      <c r="L4157" s="14" t="s">
        <v>67</v>
      </c>
      <c r="M4157" s="45">
        <v>4157</v>
      </c>
      <c r="N4157" s="45">
        <v>1</v>
      </c>
      <c r="O4157" s="53">
        <v>0</v>
      </c>
      <c r="P4157" s="54">
        <v>0</v>
      </c>
      <c r="Q4157" s="55">
        <v>0</v>
      </c>
      <c r="R4157" s="56">
        <v>0</v>
      </c>
      <c r="S4157" s="57">
        <v>0</v>
      </c>
      <c r="T4157" s="60">
        <v>0</v>
      </c>
      <c r="U4157" s="14">
        <v>0</v>
      </c>
      <c r="V4157" s="60">
        <v>0</v>
      </c>
      <c r="Y4157" s="46">
        <v>0</v>
      </c>
      <c r="Z4157" s="46">
        <v>0</v>
      </c>
      <c r="AA4157" s="46">
        <v>0</v>
      </c>
      <c r="AB4157" s="46">
        <v>0</v>
      </c>
      <c r="AC4157" s="46">
        <v>0</v>
      </c>
      <c r="AD4157" s="46">
        <v>0</v>
      </c>
      <c r="AE4157" s="46">
        <v>0</v>
      </c>
      <c r="AF4157" s="46">
        <v>0</v>
      </c>
      <c r="AG4157" s="46">
        <v>0</v>
      </c>
      <c r="AH4157" s="46">
        <v>0</v>
      </c>
      <c r="AI4157" s="46">
        <v>0</v>
      </c>
      <c r="AJ4157" s="46">
        <v>0</v>
      </c>
      <c r="AK4157" s="46">
        <v>0</v>
      </c>
      <c r="AL4157" s="46">
        <v>0</v>
      </c>
      <c r="AM4157" s="46">
        <v>0</v>
      </c>
    </row>
    <row r="4158" spans="5:39" x14ac:dyDescent="0.2">
      <c r="E4158" s="14">
        <v>416</v>
      </c>
      <c r="F4158" s="14">
        <v>429</v>
      </c>
      <c r="G4158" s="14" t="s">
        <v>254</v>
      </c>
      <c r="H4158" s="14" t="s">
        <v>303</v>
      </c>
      <c r="I4158" s="14" t="s">
        <v>825</v>
      </c>
      <c r="J4158" s="531">
        <v>70000022</v>
      </c>
      <c r="K4158" s="14" t="s">
        <v>59</v>
      </c>
      <c r="L4158" s="14" t="s">
        <v>57</v>
      </c>
      <c r="M4158" s="45">
        <v>4158</v>
      </c>
      <c r="N4158" s="45">
        <v>1</v>
      </c>
      <c r="O4158" s="46">
        <v>1487.55</v>
      </c>
      <c r="Q4158" s="12" t="s">
        <v>369</v>
      </c>
      <c r="T4158" s="59" t="s">
        <v>78</v>
      </c>
      <c r="U4158" s="14">
        <v>0</v>
      </c>
      <c r="V4158" s="59" t="s">
        <v>175</v>
      </c>
      <c r="Y4158" s="46">
        <v>0</v>
      </c>
      <c r="Z4158" s="46">
        <v>0</v>
      </c>
      <c r="AA4158" s="46">
        <v>0</v>
      </c>
      <c r="AB4158" s="46">
        <v>0</v>
      </c>
      <c r="AC4158" s="46">
        <v>0</v>
      </c>
      <c r="AD4158" s="46">
        <v>0</v>
      </c>
      <c r="AE4158" s="46">
        <v>0</v>
      </c>
      <c r="AF4158" s="46">
        <v>0</v>
      </c>
      <c r="AG4158" s="46">
        <v>1487.55</v>
      </c>
      <c r="AH4158" s="46">
        <v>1487.55</v>
      </c>
      <c r="AI4158" s="46">
        <v>1487.55</v>
      </c>
      <c r="AJ4158" s="46">
        <v>1487.55</v>
      </c>
      <c r="AK4158" s="46">
        <v>1487.55</v>
      </c>
      <c r="AL4158" s="46">
        <v>1487.55</v>
      </c>
      <c r="AM4158" s="46">
        <v>0</v>
      </c>
    </row>
    <row r="4159" spans="5:39" x14ac:dyDescent="0.2">
      <c r="E4159" s="47">
        <v>416</v>
      </c>
      <c r="F4159" s="47">
        <v>429</v>
      </c>
      <c r="G4159" s="47" t="s">
        <v>254</v>
      </c>
      <c r="H4159" s="47" t="s">
        <v>303</v>
      </c>
      <c r="I4159" s="47" t="s">
        <v>825</v>
      </c>
      <c r="J4159" s="533">
        <v>70000022</v>
      </c>
      <c r="K4159" s="14" t="s">
        <v>59</v>
      </c>
      <c r="L4159" s="14" t="s">
        <v>54</v>
      </c>
      <c r="M4159" s="45">
        <v>4159</v>
      </c>
      <c r="N4159" s="45">
        <v>1</v>
      </c>
      <c r="O4159" s="46">
        <v>2474.19</v>
      </c>
      <c r="Q4159" s="12" t="s">
        <v>369</v>
      </c>
      <c r="T4159" s="59" t="s">
        <v>78</v>
      </c>
      <c r="U4159" s="14">
        <v>0</v>
      </c>
      <c r="V4159" s="59" t="s">
        <v>175</v>
      </c>
      <c r="Y4159" s="46">
        <v>0</v>
      </c>
      <c r="Z4159" s="46">
        <v>0</v>
      </c>
      <c r="AA4159" s="46">
        <v>0</v>
      </c>
      <c r="AB4159" s="46">
        <v>0</v>
      </c>
      <c r="AC4159" s="46">
        <v>0</v>
      </c>
      <c r="AD4159" s="46">
        <v>0</v>
      </c>
      <c r="AE4159" s="46">
        <v>0</v>
      </c>
      <c r="AF4159" s="46">
        <v>0</v>
      </c>
      <c r="AG4159" s="46">
        <v>0</v>
      </c>
      <c r="AH4159" s="46">
        <v>0</v>
      </c>
      <c r="AI4159" s="46">
        <v>4613.59</v>
      </c>
      <c r="AJ4159" s="46">
        <v>2308.36</v>
      </c>
      <c r="AK4159" s="46">
        <v>4517.0599999999995</v>
      </c>
      <c r="AL4159" s="46">
        <v>2474.19</v>
      </c>
      <c r="AM4159" s="46">
        <v>0</v>
      </c>
    </row>
    <row r="4160" spans="5:39" x14ac:dyDescent="0.2">
      <c r="E4160" s="47">
        <v>416</v>
      </c>
      <c r="F4160" s="47">
        <v>429</v>
      </c>
      <c r="G4160" s="47" t="s">
        <v>254</v>
      </c>
      <c r="H4160" s="47" t="s">
        <v>303</v>
      </c>
      <c r="I4160" s="47" t="s">
        <v>825</v>
      </c>
      <c r="J4160" s="533">
        <v>70000022</v>
      </c>
      <c r="K4160" s="14" t="s">
        <v>59</v>
      </c>
      <c r="L4160" s="14" t="s">
        <v>58</v>
      </c>
      <c r="M4160" s="45">
        <v>4160</v>
      </c>
      <c r="N4160" s="45">
        <v>1</v>
      </c>
      <c r="O4160" s="46">
        <v>0</v>
      </c>
      <c r="Q4160" s="12" t="s">
        <v>369</v>
      </c>
      <c r="T4160" s="59" t="s">
        <v>78</v>
      </c>
      <c r="U4160" s="14">
        <v>0</v>
      </c>
      <c r="V4160" s="59" t="s">
        <v>175</v>
      </c>
      <c r="Y4160" s="46">
        <v>0</v>
      </c>
      <c r="Z4160" s="46">
        <v>0</v>
      </c>
      <c r="AA4160" s="46">
        <v>0</v>
      </c>
      <c r="AB4160" s="46">
        <v>0</v>
      </c>
      <c r="AC4160" s="46">
        <v>0</v>
      </c>
      <c r="AD4160" s="46">
        <v>0</v>
      </c>
      <c r="AE4160" s="46">
        <v>0</v>
      </c>
      <c r="AF4160" s="46">
        <v>0</v>
      </c>
      <c r="AG4160" s="46">
        <v>0</v>
      </c>
      <c r="AH4160" s="46">
        <v>0</v>
      </c>
      <c r="AI4160" s="46">
        <v>0</v>
      </c>
      <c r="AJ4160" s="46">
        <v>0</v>
      </c>
      <c r="AK4160" s="46">
        <v>0</v>
      </c>
      <c r="AL4160" s="46">
        <v>0</v>
      </c>
      <c r="AM4160" s="46">
        <v>0</v>
      </c>
    </row>
    <row r="4161" spans="5:39" x14ac:dyDescent="0.2">
      <c r="E4161" s="47">
        <v>416</v>
      </c>
      <c r="F4161" s="47">
        <v>429</v>
      </c>
      <c r="G4161" s="47" t="s">
        <v>254</v>
      </c>
      <c r="H4161" s="47" t="s">
        <v>303</v>
      </c>
      <c r="I4161" s="47" t="s">
        <v>825</v>
      </c>
      <c r="J4161" s="533">
        <v>70000022</v>
      </c>
      <c r="K4161" s="14" t="s">
        <v>59</v>
      </c>
      <c r="L4161" s="14" t="s">
        <v>31</v>
      </c>
      <c r="M4161" s="45">
        <v>4161</v>
      </c>
      <c r="N4161" s="45">
        <v>1</v>
      </c>
      <c r="O4161" s="48">
        <v>3961.74</v>
      </c>
      <c r="Q4161" s="12" t="s">
        <v>369</v>
      </c>
      <c r="R4161" s="46">
        <v>3806.4166666666665</v>
      </c>
      <c r="T4161" s="59" t="s">
        <v>78</v>
      </c>
      <c r="U4161" s="14">
        <v>28</v>
      </c>
      <c r="V4161" s="59" t="s">
        <v>175</v>
      </c>
      <c r="X4161" s="46">
        <v>0</v>
      </c>
      <c r="Y4161" s="46">
        <v>0</v>
      </c>
      <c r="Z4161" s="46">
        <v>0</v>
      </c>
      <c r="AA4161" s="46">
        <v>0</v>
      </c>
      <c r="AB4161" s="46">
        <v>0</v>
      </c>
      <c r="AC4161" s="46">
        <v>0</v>
      </c>
      <c r="AD4161" s="46">
        <v>0</v>
      </c>
      <c r="AE4161" s="46">
        <v>0</v>
      </c>
      <c r="AF4161" s="46">
        <v>0</v>
      </c>
      <c r="AG4161" s="46">
        <v>1487.55</v>
      </c>
      <c r="AH4161" s="46">
        <v>1487.55</v>
      </c>
      <c r="AI4161" s="46">
        <v>6101.14</v>
      </c>
      <c r="AJ4161" s="46">
        <v>3795.91</v>
      </c>
      <c r="AK4161" s="46">
        <v>6004.61</v>
      </c>
      <c r="AL4161" s="46">
        <v>3961.74</v>
      </c>
      <c r="AM4161" s="46">
        <v>0</v>
      </c>
    </row>
    <row r="4162" spans="5:39" x14ac:dyDescent="0.2">
      <c r="E4162" s="47">
        <v>416</v>
      </c>
      <c r="F4162" s="47">
        <v>429</v>
      </c>
      <c r="G4162" s="47" t="s">
        <v>254</v>
      </c>
      <c r="H4162" s="47" t="s">
        <v>303</v>
      </c>
      <c r="I4162" s="47" t="s">
        <v>825</v>
      </c>
      <c r="J4162" s="533">
        <v>70000022</v>
      </c>
      <c r="K4162" s="14" t="s">
        <v>37</v>
      </c>
      <c r="L4162" s="14" t="s">
        <v>31</v>
      </c>
      <c r="M4162" s="45">
        <v>4162</v>
      </c>
      <c r="N4162" s="45">
        <v>1</v>
      </c>
      <c r="O4162" s="48">
        <v>0</v>
      </c>
      <c r="P4162" s="48"/>
      <c r="Q4162" s="12" t="s">
        <v>369</v>
      </c>
      <c r="R4162" s="46">
        <v>0</v>
      </c>
      <c r="T4162" s="59" t="s">
        <v>78</v>
      </c>
      <c r="U4162" s="14">
        <v>0</v>
      </c>
      <c r="V4162" s="59" t="s">
        <v>175</v>
      </c>
      <c r="Y4162" s="46">
        <v>0</v>
      </c>
      <c r="Z4162" s="46">
        <v>0</v>
      </c>
      <c r="AA4162" s="46">
        <v>0</v>
      </c>
      <c r="AB4162" s="46">
        <v>0</v>
      </c>
      <c r="AC4162" s="46">
        <v>0</v>
      </c>
      <c r="AD4162" s="46">
        <v>0</v>
      </c>
      <c r="AE4162" s="46">
        <v>0</v>
      </c>
      <c r="AF4162" s="46">
        <v>0</v>
      </c>
      <c r="AG4162" s="46">
        <v>0</v>
      </c>
      <c r="AH4162" s="46">
        <v>0</v>
      </c>
      <c r="AI4162" s="46">
        <v>0</v>
      </c>
      <c r="AJ4162" s="46">
        <v>0</v>
      </c>
      <c r="AK4162" s="46">
        <v>0</v>
      </c>
      <c r="AL4162" s="46">
        <v>0</v>
      </c>
      <c r="AM4162" s="46">
        <v>9135.4</v>
      </c>
    </row>
    <row r="4163" spans="5:39" x14ac:dyDescent="0.2">
      <c r="E4163" s="47">
        <v>416</v>
      </c>
      <c r="F4163" s="47">
        <v>429</v>
      </c>
      <c r="G4163" s="47" t="s">
        <v>254</v>
      </c>
      <c r="H4163" s="47" t="s">
        <v>303</v>
      </c>
      <c r="I4163" s="47" t="s">
        <v>825</v>
      </c>
      <c r="J4163" s="533">
        <v>70000022</v>
      </c>
      <c r="K4163" s="14" t="s">
        <v>65</v>
      </c>
      <c r="L4163" s="14" t="s">
        <v>31</v>
      </c>
      <c r="M4163" s="45">
        <v>4163</v>
      </c>
      <c r="N4163" s="45">
        <v>1</v>
      </c>
      <c r="O4163" s="52">
        <v>22838.5</v>
      </c>
      <c r="P4163" s="48">
        <v>9135.4</v>
      </c>
      <c r="Q4163" s="12" t="s">
        <v>369</v>
      </c>
      <c r="R4163" s="46">
        <v>3806.4166666666665</v>
      </c>
      <c r="T4163" s="59" t="s">
        <v>78</v>
      </c>
      <c r="U4163" s="14">
        <v>0</v>
      </c>
      <c r="V4163" s="59" t="s">
        <v>175</v>
      </c>
      <c r="X4163" s="46">
        <v>0</v>
      </c>
      <c r="Y4163" s="46">
        <v>0</v>
      </c>
      <c r="Z4163" s="46">
        <v>0</v>
      </c>
      <c r="AA4163" s="46">
        <v>0</v>
      </c>
      <c r="AB4163" s="46">
        <v>0</v>
      </c>
      <c r="AC4163" s="46">
        <v>0</v>
      </c>
      <c r="AD4163" s="46">
        <v>0</v>
      </c>
      <c r="AE4163" s="46">
        <v>0</v>
      </c>
      <c r="AF4163" s="46">
        <v>0</v>
      </c>
      <c r="AG4163" s="46">
        <v>1487.55</v>
      </c>
      <c r="AH4163" s="46">
        <v>1487.55</v>
      </c>
      <c r="AI4163" s="46">
        <v>6101.14</v>
      </c>
      <c r="AJ4163" s="46">
        <v>3795.91</v>
      </c>
      <c r="AK4163" s="46">
        <v>6004.61</v>
      </c>
      <c r="AL4163" s="46">
        <v>3961.74</v>
      </c>
      <c r="AM4163" s="46">
        <v>0</v>
      </c>
    </row>
    <row r="4164" spans="5:39" x14ac:dyDescent="0.2">
      <c r="E4164" s="47">
        <v>416</v>
      </c>
      <c r="F4164" s="47">
        <v>429</v>
      </c>
      <c r="G4164" s="47" t="s">
        <v>254</v>
      </c>
      <c r="H4164" s="47" t="s">
        <v>303</v>
      </c>
      <c r="I4164" s="47" t="s">
        <v>825</v>
      </c>
      <c r="J4164" s="533">
        <v>70000022</v>
      </c>
      <c r="K4164" s="14" t="s">
        <v>64</v>
      </c>
      <c r="L4164" s="14" t="s">
        <v>57</v>
      </c>
      <c r="M4164" s="45">
        <v>4164</v>
      </c>
      <c r="N4164" s="45">
        <v>1</v>
      </c>
      <c r="O4164" s="46">
        <v>8925.2999999999993</v>
      </c>
      <c r="Q4164" s="12" t="s">
        <v>369</v>
      </c>
      <c r="T4164" s="59" t="s">
        <v>78</v>
      </c>
      <c r="U4164" s="14">
        <v>0</v>
      </c>
      <c r="V4164" s="59" t="s">
        <v>175</v>
      </c>
      <c r="X4164" s="46">
        <v>0</v>
      </c>
      <c r="Y4164" s="46">
        <v>0</v>
      </c>
      <c r="Z4164" s="46">
        <v>0</v>
      </c>
      <c r="AA4164" s="46">
        <v>0</v>
      </c>
      <c r="AB4164" s="46">
        <v>0</v>
      </c>
      <c r="AC4164" s="46">
        <v>0</v>
      </c>
      <c r="AD4164" s="46">
        <v>0</v>
      </c>
      <c r="AE4164" s="46">
        <v>0</v>
      </c>
      <c r="AF4164" s="46">
        <v>0</v>
      </c>
      <c r="AG4164" s="46">
        <v>1487.55</v>
      </c>
      <c r="AH4164" s="46">
        <v>2975.1</v>
      </c>
      <c r="AI4164" s="46">
        <v>4462.6499999999996</v>
      </c>
      <c r="AJ4164" s="46">
        <v>5950.2</v>
      </c>
      <c r="AK4164" s="46">
        <v>7437.75</v>
      </c>
      <c r="AL4164" s="46">
        <v>8925.2999999999993</v>
      </c>
      <c r="AM4164" s="46">
        <v>0</v>
      </c>
    </row>
    <row r="4165" spans="5:39" x14ac:dyDescent="0.2">
      <c r="E4165" s="47">
        <v>416</v>
      </c>
      <c r="F4165" s="47">
        <v>429</v>
      </c>
      <c r="G4165" s="47" t="s">
        <v>254</v>
      </c>
      <c r="H4165" s="47" t="s">
        <v>303</v>
      </c>
      <c r="I4165" s="47" t="s">
        <v>825</v>
      </c>
      <c r="J4165" s="533">
        <v>70000022</v>
      </c>
      <c r="K4165" s="14" t="s">
        <v>64</v>
      </c>
      <c r="L4165" s="14" t="s">
        <v>54</v>
      </c>
      <c r="M4165" s="45">
        <v>4165</v>
      </c>
      <c r="N4165" s="45">
        <v>1</v>
      </c>
      <c r="O4165" s="46">
        <v>13913.2</v>
      </c>
      <c r="Q4165" s="12" t="s">
        <v>369</v>
      </c>
      <c r="T4165" s="59" t="s">
        <v>78</v>
      </c>
      <c r="U4165" s="14">
        <v>0</v>
      </c>
      <c r="V4165" s="59" t="s">
        <v>175</v>
      </c>
      <c r="X4165" s="46">
        <v>0</v>
      </c>
      <c r="Y4165" s="46">
        <v>0</v>
      </c>
      <c r="Z4165" s="46">
        <v>0</v>
      </c>
      <c r="AA4165" s="46">
        <v>0</v>
      </c>
      <c r="AB4165" s="46">
        <v>0</v>
      </c>
      <c r="AC4165" s="46">
        <v>0</v>
      </c>
      <c r="AD4165" s="46">
        <v>0</v>
      </c>
      <c r="AE4165" s="46">
        <v>0</v>
      </c>
      <c r="AF4165" s="46">
        <v>0</v>
      </c>
      <c r="AG4165" s="46">
        <v>0</v>
      </c>
      <c r="AH4165" s="46">
        <v>0</v>
      </c>
      <c r="AI4165" s="46">
        <v>4613.59</v>
      </c>
      <c r="AJ4165" s="46">
        <v>6921.9500000000007</v>
      </c>
      <c r="AK4165" s="46">
        <v>11439.01</v>
      </c>
      <c r="AL4165" s="46">
        <v>13913.2</v>
      </c>
      <c r="AM4165" s="46">
        <v>13703.1</v>
      </c>
    </row>
    <row r="4166" spans="5:39" x14ac:dyDescent="0.2">
      <c r="E4166" s="47">
        <v>416</v>
      </c>
      <c r="F4166" s="47">
        <v>429</v>
      </c>
      <c r="G4166" s="47" t="s">
        <v>254</v>
      </c>
      <c r="H4166" s="47" t="s">
        <v>303</v>
      </c>
      <c r="I4166" s="47" t="s">
        <v>825</v>
      </c>
      <c r="J4166" s="533">
        <v>70000022</v>
      </c>
      <c r="K4166" s="14" t="s">
        <v>64</v>
      </c>
      <c r="L4166" s="14" t="s">
        <v>58</v>
      </c>
      <c r="M4166" s="45">
        <v>4166</v>
      </c>
      <c r="N4166" s="45">
        <v>1</v>
      </c>
      <c r="O4166" s="46">
        <v>0</v>
      </c>
      <c r="Q4166" s="12" t="s">
        <v>369</v>
      </c>
      <c r="T4166" s="59" t="s">
        <v>78</v>
      </c>
      <c r="U4166" s="14">
        <v>0</v>
      </c>
      <c r="V4166" s="59" t="s">
        <v>175</v>
      </c>
      <c r="X4166" s="46">
        <v>0</v>
      </c>
      <c r="Y4166" s="46">
        <v>0</v>
      </c>
      <c r="Z4166" s="46">
        <v>0</v>
      </c>
      <c r="AA4166" s="46">
        <v>0</v>
      </c>
      <c r="AB4166" s="46">
        <v>0</v>
      </c>
      <c r="AC4166" s="46">
        <v>0</v>
      </c>
      <c r="AD4166" s="46">
        <v>0</v>
      </c>
      <c r="AE4166" s="46">
        <v>0</v>
      </c>
      <c r="AF4166" s="46">
        <v>0</v>
      </c>
      <c r="AG4166" s="46">
        <v>0</v>
      </c>
      <c r="AH4166" s="46">
        <v>0</v>
      </c>
      <c r="AI4166" s="46">
        <v>0</v>
      </c>
      <c r="AJ4166" s="46">
        <v>0</v>
      </c>
      <c r="AK4166" s="46">
        <v>0</v>
      </c>
      <c r="AL4166" s="46">
        <v>0</v>
      </c>
      <c r="AM4166" s="46">
        <v>0</v>
      </c>
    </row>
    <row r="4167" spans="5:39" x14ac:dyDescent="0.2">
      <c r="E4167" s="47">
        <v>416</v>
      </c>
      <c r="F4167" s="47">
        <v>429</v>
      </c>
      <c r="G4167" s="47" t="s">
        <v>254</v>
      </c>
      <c r="H4167" s="47" t="s">
        <v>303</v>
      </c>
      <c r="I4167" s="47" t="s">
        <v>825</v>
      </c>
      <c r="J4167" s="533">
        <v>70000022</v>
      </c>
      <c r="K4167" s="14" t="s">
        <v>67</v>
      </c>
      <c r="L4167" s="14" t="s">
        <v>67</v>
      </c>
      <c r="M4167" s="45">
        <v>4167</v>
      </c>
      <c r="N4167" s="45">
        <v>1</v>
      </c>
      <c r="O4167" s="53">
        <v>58.861852573507349</v>
      </c>
      <c r="P4167" s="54">
        <v>48.861852573507349</v>
      </c>
      <c r="Q4167" s="55" t="s">
        <v>369</v>
      </c>
      <c r="R4167" s="56">
        <v>6</v>
      </c>
      <c r="S4167" s="57" t="s">
        <v>370</v>
      </c>
      <c r="T4167" s="60" t="s">
        <v>78</v>
      </c>
      <c r="U4167" s="14">
        <v>0</v>
      </c>
      <c r="V4167" s="60" t="s">
        <v>175</v>
      </c>
      <c r="Y4167" s="46">
        <v>58.861852573507349</v>
      </c>
      <c r="Z4167" s="46">
        <v>58.861852573507349</v>
      </c>
      <c r="AA4167" s="46">
        <v>58.861852573507349</v>
      </c>
      <c r="AB4167" s="46">
        <v>58.861852573507349</v>
      </c>
      <c r="AC4167" s="46">
        <v>58.861852573507349</v>
      </c>
      <c r="AD4167" s="46">
        <v>58.861852573507349</v>
      </c>
      <c r="AE4167" s="46">
        <v>58.861852573507349</v>
      </c>
      <c r="AF4167" s="46">
        <v>58.861852573507349</v>
      </c>
      <c r="AG4167" s="46">
        <v>58.861852573507349</v>
      </c>
      <c r="AH4167" s="46">
        <v>58.861852573507349</v>
      </c>
      <c r="AI4167" s="46">
        <v>58.861852573507349</v>
      </c>
      <c r="AJ4167" s="46">
        <v>58.861852573507349</v>
      </c>
      <c r="AK4167" s="46">
        <v>58.861852573507349</v>
      </c>
      <c r="AL4167" s="46">
        <v>58.861852573507349</v>
      </c>
      <c r="AM4167" s="46">
        <v>58.861852573507349</v>
      </c>
    </row>
    <row r="4168" spans="5:39" x14ac:dyDescent="0.2">
      <c r="E4168" s="14">
        <v>417</v>
      </c>
      <c r="F4168" s="14">
        <v>430</v>
      </c>
      <c r="G4168" s="14" t="s">
        <v>254</v>
      </c>
      <c r="H4168" s="14" t="s">
        <v>313</v>
      </c>
      <c r="I4168" s="14" t="s">
        <v>826</v>
      </c>
      <c r="J4168" s="531">
        <v>70000023</v>
      </c>
      <c r="K4168" s="14" t="s">
        <v>59</v>
      </c>
      <c r="L4168" s="14" t="s">
        <v>57</v>
      </c>
      <c r="M4168" s="45">
        <v>4168</v>
      </c>
      <c r="N4168" s="45">
        <v>1</v>
      </c>
      <c r="O4168" s="46">
        <v>2236.4299999999998</v>
      </c>
      <c r="Q4168" s="12">
        <v>0</v>
      </c>
      <c r="T4168" s="59">
        <v>0</v>
      </c>
      <c r="U4168" s="14">
        <v>0</v>
      </c>
      <c r="V4168" s="59" t="s">
        <v>174</v>
      </c>
      <c r="Y4168" s="46">
        <v>0</v>
      </c>
      <c r="Z4168" s="46">
        <v>0</v>
      </c>
      <c r="AA4168" s="46">
        <v>0</v>
      </c>
      <c r="AB4168" s="46">
        <v>0</v>
      </c>
      <c r="AC4168" s="46">
        <v>0</v>
      </c>
      <c r="AD4168" s="46">
        <v>0</v>
      </c>
      <c r="AE4168" s="46">
        <v>0</v>
      </c>
      <c r="AF4168" s="46">
        <v>0</v>
      </c>
      <c r="AG4168" s="46">
        <v>2236.4299999999998</v>
      </c>
      <c r="AH4168" s="46">
        <v>2236.4299999999998</v>
      </c>
      <c r="AI4168" s="46">
        <v>2236.4299999999998</v>
      </c>
      <c r="AJ4168" s="46">
        <v>2236.4299999999998</v>
      </c>
      <c r="AK4168" s="46">
        <v>2236.4299999999998</v>
      </c>
      <c r="AL4168" s="46">
        <v>2236.4299999999998</v>
      </c>
      <c r="AM4168" s="46">
        <v>0</v>
      </c>
    </row>
    <row r="4169" spans="5:39" x14ac:dyDescent="0.2">
      <c r="E4169" s="47">
        <v>417</v>
      </c>
      <c r="F4169" s="47">
        <v>430</v>
      </c>
      <c r="G4169" s="47" t="s">
        <v>254</v>
      </c>
      <c r="H4169" s="47" t="s">
        <v>313</v>
      </c>
      <c r="I4169" s="47" t="s">
        <v>826</v>
      </c>
      <c r="J4169" s="533">
        <v>70000023</v>
      </c>
      <c r="K4169" s="14" t="s">
        <v>59</v>
      </c>
      <c r="L4169" s="14" t="s">
        <v>54</v>
      </c>
      <c r="M4169" s="45">
        <v>4169</v>
      </c>
      <c r="N4169" s="45">
        <v>1</v>
      </c>
      <c r="O4169" s="46">
        <v>6051.9400000000005</v>
      </c>
      <c r="Q4169" s="12">
        <v>0</v>
      </c>
      <c r="T4169" s="59">
        <v>0</v>
      </c>
      <c r="U4169" s="14">
        <v>0</v>
      </c>
      <c r="V4169" s="59" t="s">
        <v>174</v>
      </c>
      <c r="Y4169" s="46">
        <v>0</v>
      </c>
      <c r="Z4169" s="46">
        <v>0</v>
      </c>
      <c r="AA4169" s="46">
        <v>0</v>
      </c>
      <c r="AB4169" s="46">
        <v>0</v>
      </c>
      <c r="AC4169" s="46">
        <v>0</v>
      </c>
      <c r="AD4169" s="46">
        <v>0</v>
      </c>
      <c r="AE4169" s="46">
        <v>0</v>
      </c>
      <c r="AF4169" s="46">
        <v>0</v>
      </c>
      <c r="AG4169" s="46">
        <v>0</v>
      </c>
      <c r="AH4169" s="46">
        <v>0</v>
      </c>
      <c r="AI4169" s="46">
        <v>8315.0499999999993</v>
      </c>
      <c r="AJ4169" s="46">
        <v>4836.2000000000007</v>
      </c>
      <c r="AK4169" s="46">
        <v>8634.2800000000007</v>
      </c>
      <c r="AL4169" s="46">
        <v>6051.9400000000005</v>
      </c>
      <c r="AM4169" s="46">
        <v>0</v>
      </c>
    </row>
    <row r="4170" spans="5:39" x14ac:dyDescent="0.2">
      <c r="E4170" s="47">
        <v>417</v>
      </c>
      <c r="F4170" s="47">
        <v>430</v>
      </c>
      <c r="G4170" s="47" t="s">
        <v>254</v>
      </c>
      <c r="H4170" s="47" t="s">
        <v>313</v>
      </c>
      <c r="I4170" s="47" t="s">
        <v>826</v>
      </c>
      <c r="J4170" s="533">
        <v>70000023</v>
      </c>
      <c r="K4170" s="14" t="s">
        <v>59</v>
      </c>
      <c r="L4170" s="14" t="s">
        <v>58</v>
      </c>
      <c r="M4170" s="45">
        <v>4170</v>
      </c>
      <c r="N4170" s="45">
        <v>1</v>
      </c>
      <c r="O4170" s="46">
        <v>0</v>
      </c>
      <c r="Q4170" s="12">
        <v>0</v>
      </c>
      <c r="T4170" s="59">
        <v>0</v>
      </c>
      <c r="U4170" s="14">
        <v>0</v>
      </c>
      <c r="V4170" s="59" t="s">
        <v>174</v>
      </c>
      <c r="Y4170" s="46">
        <v>0</v>
      </c>
      <c r="Z4170" s="46">
        <v>0</v>
      </c>
      <c r="AA4170" s="46">
        <v>0</v>
      </c>
      <c r="AB4170" s="46">
        <v>0</v>
      </c>
      <c r="AC4170" s="46">
        <v>0</v>
      </c>
      <c r="AD4170" s="46">
        <v>0</v>
      </c>
      <c r="AE4170" s="46">
        <v>0</v>
      </c>
      <c r="AF4170" s="46">
        <v>0</v>
      </c>
      <c r="AG4170" s="46">
        <v>0</v>
      </c>
      <c r="AH4170" s="46">
        <v>0</v>
      </c>
      <c r="AI4170" s="46">
        <v>0</v>
      </c>
      <c r="AJ4170" s="46">
        <v>0</v>
      </c>
      <c r="AK4170" s="46">
        <v>0</v>
      </c>
      <c r="AL4170" s="46">
        <v>0</v>
      </c>
      <c r="AM4170" s="46">
        <v>0</v>
      </c>
    </row>
    <row r="4171" spans="5:39" x14ac:dyDescent="0.2">
      <c r="E4171" s="47">
        <v>417</v>
      </c>
      <c r="F4171" s="47">
        <v>430</v>
      </c>
      <c r="G4171" s="47" t="s">
        <v>254</v>
      </c>
      <c r="H4171" s="47" t="s">
        <v>313</v>
      </c>
      <c r="I4171" s="47" t="s">
        <v>826</v>
      </c>
      <c r="J4171" s="533">
        <v>70000023</v>
      </c>
      <c r="K4171" s="14" t="s">
        <v>59</v>
      </c>
      <c r="L4171" s="14" t="s">
        <v>31</v>
      </c>
      <c r="M4171" s="45">
        <v>4171</v>
      </c>
      <c r="N4171" s="45">
        <v>1</v>
      </c>
      <c r="O4171" s="48">
        <v>8288.3700000000008</v>
      </c>
      <c r="Q4171" s="12">
        <v>0</v>
      </c>
      <c r="R4171" s="46">
        <v>6876.0083333333341</v>
      </c>
      <c r="T4171" s="59">
        <v>0</v>
      </c>
      <c r="U4171" s="14">
        <v>0</v>
      </c>
      <c r="V4171" s="59" t="s">
        <v>174</v>
      </c>
      <c r="X4171" s="46">
        <v>0</v>
      </c>
      <c r="Y4171" s="46">
        <v>0</v>
      </c>
      <c r="Z4171" s="46">
        <v>0</v>
      </c>
      <c r="AA4171" s="46">
        <v>0</v>
      </c>
      <c r="AB4171" s="46">
        <v>0</v>
      </c>
      <c r="AC4171" s="46">
        <v>0</v>
      </c>
      <c r="AD4171" s="46">
        <v>0</v>
      </c>
      <c r="AE4171" s="46">
        <v>0</v>
      </c>
      <c r="AF4171" s="46">
        <v>0</v>
      </c>
      <c r="AG4171" s="46">
        <v>2236.4299999999998</v>
      </c>
      <c r="AH4171" s="46">
        <v>2236.4299999999998</v>
      </c>
      <c r="AI4171" s="46">
        <v>10551.48</v>
      </c>
      <c r="AJ4171" s="46">
        <v>7072.630000000001</v>
      </c>
      <c r="AK4171" s="46">
        <v>10870.710000000001</v>
      </c>
      <c r="AL4171" s="46">
        <v>8288.3700000000008</v>
      </c>
      <c r="AM4171" s="46">
        <v>0</v>
      </c>
    </row>
    <row r="4172" spans="5:39" x14ac:dyDescent="0.2">
      <c r="E4172" s="47">
        <v>417</v>
      </c>
      <c r="F4172" s="47">
        <v>430</v>
      </c>
      <c r="G4172" s="47" t="s">
        <v>254</v>
      </c>
      <c r="H4172" s="47" t="s">
        <v>313</v>
      </c>
      <c r="I4172" s="47" t="s">
        <v>826</v>
      </c>
      <c r="J4172" s="533">
        <v>70000023</v>
      </c>
      <c r="K4172" s="14" t="s">
        <v>37</v>
      </c>
      <c r="L4172" s="14" t="s">
        <v>31</v>
      </c>
      <c r="M4172" s="45">
        <v>4172</v>
      </c>
      <c r="N4172" s="45">
        <v>1</v>
      </c>
      <c r="O4172" s="48">
        <v>17943.34</v>
      </c>
      <c r="P4172" s="48"/>
      <c r="Q4172" s="12">
        <v>0</v>
      </c>
      <c r="R4172" s="46">
        <v>5494.6133333333337</v>
      </c>
      <c r="T4172" s="59">
        <v>0</v>
      </c>
      <c r="U4172" s="14">
        <v>0</v>
      </c>
      <c r="V4172" s="59" t="s">
        <v>174</v>
      </c>
      <c r="Y4172" s="46">
        <v>0</v>
      </c>
      <c r="Z4172" s="46">
        <v>0</v>
      </c>
      <c r="AA4172" s="46">
        <v>0</v>
      </c>
      <c r="AB4172" s="46">
        <v>0</v>
      </c>
      <c r="AC4172" s="46">
        <v>0</v>
      </c>
      <c r="AD4172" s="46">
        <v>0</v>
      </c>
      <c r="AE4172" s="46">
        <v>0</v>
      </c>
      <c r="AF4172" s="46">
        <v>0</v>
      </c>
      <c r="AG4172" s="46">
        <v>0</v>
      </c>
      <c r="AH4172" s="46">
        <v>0</v>
      </c>
      <c r="AI4172" s="46">
        <v>0</v>
      </c>
      <c r="AJ4172" s="46">
        <v>15024.34</v>
      </c>
      <c r="AK4172" s="46">
        <v>0</v>
      </c>
      <c r="AL4172" s="46">
        <v>17943.34</v>
      </c>
      <c r="AM4172" s="46">
        <v>4973.0219999999999</v>
      </c>
    </row>
    <row r="4173" spans="5:39" x14ac:dyDescent="0.2">
      <c r="E4173" s="47">
        <v>417</v>
      </c>
      <c r="F4173" s="47">
        <v>430</v>
      </c>
      <c r="G4173" s="47" t="s">
        <v>254</v>
      </c>
      <c r="H4173" s="47" t="s">
        <v>313</v>
      </c>
      <c r="I4173" s="47" t="s">
        <v>826</v>
      </c>
      <c r="J4173" s="533">
        <v>70000023</v>
      </c>
      <c r="K4173" s="14" t="s">
        <v>65</v>
      </c>
      <c r="L4173" s="14" t="s">
        <v>31</v>
      </c>
      <c r="M4173" s="45">
        <v>4173</v>
      </c>
      <c r="N4173" s="45">
        <v>1</v>
      </c>
      <c r="O4173" s="52">
        <v>8288.3700000000008</v>
      </c>
      <c r="P4173" s="48">
        <v>4973.0219999999999</v>
      </c>
      <c r="Q4173" s="12">
        <v>0</v>
      </c>
      <c r="R4173" s="46">
        <v>1381.3950000000002</v>
      </c>
      <c r="T4173" s="59">
        <v>0</v>
      </c>
      <c r="U4173" s="14">
        <v>0</v>
      </c>
      <c r="V4173" s="59" t="s">
        <v>174</v>
      </c>
      <c r="X4173" s="46">
        <v>0</v>
      </c>
      <c r="Y4173" s="46">
        <v>0</v>
      </c>
      <c r="Z4173" s="46">
        <v>0</v>
      </c>
      <c r="AA4173" s="46">
        <v>0</v>
      </c>
      <c r="AB4173" s="46">
        <v>0</v>
      </c>
      <c r="AC4173" s="46">
        <v>0</v>
      </c>
      <c r="AD4173" s="46">
        <v>0</v>
      </c>
      <c r="AE4173" s="46">
        <v>0</v>
      </c>
      <c r="AF4173" s="46">
        <v>0</v>
      </c>
      <c r="AG4173" s="46">
        <v>0</v>
      </c>
      <c r="AH4173" s="46">
        <v>0</v>
      </c>
      <c r="AI4173" s="46">
        <v>0</v>
      </c>
      <c r="AJ4173" s="46">
        <v>0</v>
      </c>
      <c r="AK4173" s="46">
        <v>0</v>
      </c>
      <c r="AL4173" s="46">
        <v>8288.3700000000008</v>
      </c>
      <c r="AM4173" s="46">
        <v>0</v>
      </c>
    </row>
    <row r="4174" spans="5:39" x14ac:dyDescent="0.2">
      <c r="E4174" s="47">
        <v>417</v>
      </c>
      <c r="F4174" s="47">
        <v>430</v>
      </c>
      <c r="G4174" s="47" t="s">
        <v>254</v>
      </c>
      <c r="H4174" s="47" t="s">
        <v>313</v>
      </c>
      <c r="I4174" s="47" t="s">
        <v>826</v>
      </c>
      <c r="J4174" s="533">
        <v>70000023</v>
      </c>
      <c r="K4174" s="14" t="s">
        <v>64</v>
      </c>
      <c r="L4174" s="14" t="s">
        <v>57</v>
      </c>
      <c r="M4174" s="45">
        <v>4174</v>
      </c>
      <c r="N4174" s="45">
        <v>1</v>
      </c>
      <c r="O4174" s="46">
        <v>0</v>
      </c>
      <c r="Q4174" s="12">
        <v>0</v>
      </c>
      <c r="T4174" s="59">
        <v>0</v>
      </c>
      <c r="U4174" s="14">
        <v>0</v>
      </c>
      <c r="V4174" s="59" t="s">
        <v>174</v>
      </c>
      <c r="X4174" s="46">
        <v>0</v>
      </c>
      <c r="Y4174" s="46">
        <v>0</v>
      </c>
      <c r="Z4174" s="46">
        <v>0</v>
      </c>
      <c r="AA4174" s="46">
        <v>0</v>
      </c>
      <c r="AB4174" s="46">
        <v>0</v>
      </c>
      <c r="AC4174" s="46">
        <v>0</v>
      </c>
      <c r="AD4174" s="46">
        <v>0</v>
      </c>
      <c r="AE4174" s="46">
        <v>0</v>
      </c>
      <c r="AF4174" s="46">
        <v>0</v>
      </c>
      <c r="AG4174" s="46">
        <v>2236.4299999999998</v>
      </c>
      <c r="AH4174" s="46">
        <v>4472.8599999999997</v>
      </c>
      <c r="AI4174" s="46">
        <v>6709.2899999999991</v>
      </c>
      <c r="AJ4174" s="46">
        <v>0</v>
      </c>
      <c r="AK4174" s="46">
        <v>2236.4299999999998</v>
      </c>
      <c r="AL4174" s="46">
        <v>0</v>
      </c>
      <c r="AM4174" s="46">
        <v>0</v>
      </c>
    </row>
    <row r="4175" spans="5:39" x14ac:dyDescent="0.2">
      <c r="E4175" s="47">
        <v>417</v>
      </c>
      <c r="F4175" s="47">
        <v>430</v>
      </c>
      <c r="G4175" s="47" t="s">
        <v>254</v>
      </c>
      <c r="H4175" s="47" t="s">
        <v>313</v>
      </c>
      <c r="I4175" s="47" t="s">
        <v>826</v>
      </c>
      <c r="J4175" s="533">
        <v>70000023</v>
      </c>
      <c r="K4175" s="14" t="s">
        <v>64</v>
      </c>
      <c r="L4175" s="14" t="s">
        <v>54</v>
      </c>
      <c r="M4175" s="45">
        <v>4175</v>
      </c>
      <c r="N4175" s="45">
        <v>1</v>
      </c>
      <c r="O4175" s="46">
        <v>8288.369999999999</v>
      </c>
      <c r="Q4175" s="12">
        <v>0</v>
      </c>
      <c r="T4175" s="59">
        <v>0</v>
      </c>
      <c r="U4175" s="14">
        <v>0</v>
      </c>
      <c r="V4175" s="59" t="s">
        <v>174</v>
      </c>
      <c r="X4175" s="46">
        <v>0</v>
      </c>
      <c r="Y4175" s="46">
        <v>0</v>
      </c>
      <c r="Z4175" s="46">
        <v>0</v>
      </c>
      <c r="AA4175" s="46">
        <v>0</v>
      </c>
      <c r="AB4175" s="46">
        <v>0</v>
      </c>
      <c r="AC4175" s="46">
        <v>0</v>
      </c>
      <c r="AD4175" s="46">
        <v>0</v>
      </c>
      <c r="AE4175" s="46">
        <v>0</v>
      </c>
      <c r="AF4175" s="46">
        <v>0</v>
      </c>
      <c r="AG4175" s="46">
        <v>0</v>
      </c>
      <c r="AH4175" s="46">
        <v>0</v>
      </c>
      <c r="AI4175" s="46">
        <v>8315.0499999999993</v>
      </c>
      <c r="AJ4175" s="46">
        <v>7072.6299999999992</v>
      </c>
      <c r="AK4175" s="46">
        <v>15706.91</v>
      </c>
      <c r="AL4175" s="46">
        <v>8288.369999999999</v>
      </c>
      <c r="AM4175" s="46">
        <v>3315.347999999999</v>
      </c>
    </row>
    <row r="4176" spans="5:39" x14ac:dyDescent="0.2">
      <c r="E4176" s="47">
        <v>417</v>
      </c>
      <c r="F4176" s="47">
        <v>430</v>
      </c>
      <c r="G4176" s="47" t="s">
        <v>254</v>
      </c>
      <c r="H4176" s="47" t="s">
        <v>313</v>
      </c>
      <c r="I4176" s="47" t="s">
        <v>826</v>
      </c>
      <c r="J4176" s="533">
        <v>70000023</v>
      </c>
      <c r="K4176" s="14" t="s">
        <v>64</v>
      </c>
      <c r="L4176" s="14" t="s">
        <v>58</v>
      </c>
      <c r="M4176" s="45">
        <v>4176</v>
      </c>
      <c r="N4176" s="45">
        <v>1</v>
      </c>
      <c r="O4176" s="46">
        <v>0</v>
      </c>
      <c r="Q4176" s="12">
        <v>0</v>
      </c>
      <c r="T4176" s="59">
        <v>0</v>
      </c>
      <c r="U4176" s="14">
        <v>0</v>
      </c>
      <c r="V4176" s="59" t="s">
        <v>174</v>
      </c>
      <c r="X4176" s="46">
        <v>0</v>
      </c>
      <c r="Y4176" s="46">
        <v>0</v>
      </c>
      <c r="Z4176" s="46">
        <v>0</v>
      </c>
      <c r="AA4176" s="46">
        <v>0</v>
      </c>
      <c r="AB4176" s="46">
        <v>0</v>
      </c>
      <c r="AC4176" s="46">
        <v>0</v>
      </c>
      <c r="AD4176" s="46">
        <v>0</v>
      </c>
      <c r="AE4176" s="46">
        <v>0</v>
      </c>
      <c r="AF4176" s="46">
        <v>0</v>
      </c>
      <c r="AG4176" s="46">
        <v>0</v>
      </c>
      <c r="AH4176" s="46">
        <v>0</v>
      </c>
      <c r="AI4176" s="46">
        <v>0</v>
      </c>
      <c r="AJ4176" s="46">
        <v>0</v>
      </c>
      <c r="AK4176" s="46">
        <v>0</v>
      </c>
      <c r="AL4176" s="46">
        <v>0</v>
      </c>
      <c r="AM4176" s="46">
        <v>6.3664629124104977E-12</v>
      </c>
    </row>
    <row r="4177" spans="5:39" x14ac:dyDescent="0.2">
      <c r="E4177" s="47">
        <v>417</v>
      </c>
      <c r="F4177" s="47">
        <v>430</v>
      </c>
      <c r="G4177" s="47" t="s">
        <v>254</v>
      </c>
      <c r="H4177" s="47" t="s">
        <v>313</v>
      </c>
      <c r="I4177" s="47" t="s">
        <v>826</v>
      </c>
      <c r="J4177" s="533">
        <v>70000023</v>
      </c>
      <c r="K4177" s="14" t="s">
        <v>67</v>
      </c>
      <c r="L4177" s="14" t="s">
        <v>67</v>
      </c>
      <c r="M4177" s="45">
        <v>4177</v>
      </c>
      <c r="N4177" s="45">
        <v>1</v>
      </c>
      <c r="O4177" s="53">
        <v>0</v>
      </c>
      <c r="P4177" s="54">
        <v>0</v>
      </c>
      <c r="Q4177" s="55">
        <v>0</v>
      </c>
      <c r="R4177" s="56">
        <v>0</v>
      </c>
      <c r="S4177" s="57">
        <v>0</v>
      </c>
      <c r="T4177" s="60">
        <v>0</v>
      </c>
      <c r="U4177" s="14">
        <v>0</v>
      </c>
      <c r="V4177" s="60" t="s">
        <v>174</v>
      </c>
      <c r="Y4177" s="46">
        <v>0</v>
      </c>
      <c r="Z4177" s="46">
        <v>0</v>
      </c>
      <c r="AA4177" s="46">
        <v>0</v>
      </c>
      <c r="AB4177" s="46">
        <v>0</v>
      </c>
      <c r="AC4177" s="46">
        <v>0</v>
      </c>
      <c r="AD4177" s="46">
        <v>0</v>
      </c>
      <c r="AE4177" s="46">
        <v>0</v>
      </c>
      <c r="AF4177" s="46">
        <v>0</v>
      </c>
      <c r="AG4177" s="46">
        <v>0</v>
      </c>
      <c r="AH4177" s="46">
        <v>0</v>
      </c>
      <c r="AI4177" s="46">
        <v>0</v>
      </c>
      <c r="AJ4177" s="46">
        <v>0</v>
      </c>
      <c r="AK4177" s="46">
        <v>0</v>
      </c>
      <c r="AL4177" s="46">
        <v>0</v>
      </c>
      <c r="AM4177" s="46">
        <v>0</v>
      </c>
    </row>
    <row r="4178" spans="5:39" x14ac:dyDescent="0.2">
      <c r="E4178" s="14">
        <v>418</v>
      </c>
      <c r="F4178" s="14">
        <v>431</v>
      </c>
      <c r="G4178" s="14" t="s">
        <v>254</v>
      </c>
      <c r="H4178" s="14" t="s">
        <v>351</v>
      </c>
      <c r="I4178" s="14" t="s">
        <v>827</v>
      </c>
      <c r="J4178" s="531">
        <v>70000024</v>
      </c>
      <c r="K4178" s="14" t="s">
        <v>59</v>
      </c>
      <c r="L4178" s="14" t="s">
        <v>57</v>
      </c>
      <c r="M4178" s="45">
        <v>4178</v>
      </c>
      <c r="N4178" s="45">
        <v>1</v>
      </c>
      <c r="O4178" s="46">
        <v>1375.22</v>
      </c>
      <c r="Q4178" s="12" t="s">
        <v>376</v>
      </c>
      <c r="T4178" s="59" t="s">
        <v>73</v>
      </c>
      <c r="U4178" s="14">
        <v>52</v>
      </c>
      <c r="V4178" s="59" t="s">
        <v>174</v>
      </c>
      <c r="Y4178" s="46">
        <v>0</v>
      </c>
      <c r="Z4178" s="46">
        <v>0</v>
      </c>
      <c r="AA4178" s="46">
        <v>0</v>
      </c>
      <c r="AB4178" s="46">
        <v>0</v>
      </c>
      <c r="AC4178" s="46">
        <v>0</v>
      </c>
      <c r="AD4178" s="46">
        <v>0</v>
      </c>
      <c r="AE4178" s="46">
        <v>0</v>
      </c>
      <c r="AF4178" s="46">
        <v>0</v>
      </c>
      <c r="AG4178" s="46">
        <v>1375.22</v>
      </c>
      <c r="AH4178" s="46">
        <v>1375.22</v>
      </c>
      <c r="AI4178" s="46">
        <v>1375.22</v>
      </c>
      <c r="AJ4178" s="46">
        <v>1375.22</v>
      </c>
      <c r="AK4178" s="46">
        <v>1375.22</v>
      </c>
      <c r="AL4178" s="46">
        <v>1375.22</v>
      </c>
      <c r="AM4178" s="46">
        <v>0</v>
      </c>
    </row>
    <row r="4179" spans="5:39" x14ac:dyDescent="0.2">
      <c r="E4179" s="47">
        <v>418</v>
      </c>
      <c r="F4179" s="47">
        <v>431</v>
      </c>
      <c r="G4179" s="47" t="s">
        <v>254</v>
      </c>
      <c r="H4179" s="47" t="s">
        <v>351</v>
      </c>
      <c r="I4179" s="47" t="s">
        <v>827</v>
      </c>
      <c r="J4179" s="533">
        <v>70000024</v>
      </c>
      <c r="K4179" s="14" t="s">
        <v>59</v>
      </c>
      <c r="L4179" s="14" t="s">
        <v>54</v>
      </c>
      <c r="M4179" s="45">
        <v>4179</v>
      </c>
      <c r="N4179" s="45">
        <v>1</v>
      </c>
      <c r="O4179" s="46">
        <v>3304.7499999999995</v>
      </c>
      <c r="Q4179" s="12" t="s">
        <v>376</v>
      </c>
      <c r="T4179" s="59" t="s">
        <v>73</v>
      </c>
      <c r="U4179" s="14">
        <v>0</v>
      </c>
      <c r="V4179" s="59" t="s">
        <v>174</v>
      </c>
      <c r="Y4179" s="46">
        <v>0</v>
      </c>
      <c r="Z4179" s="46">
        <v>0</v>
      </c>
      <c r="AA4179" s="46">
        <v>0</v>
      </c>
      <c r="AB4179" s="46">
        <v>0</v>
      </c>
      <c r="AC4179" s="46">
        <v>0</v>
      </c>
      <c r="AD4179" s="46">
        <v>0</v>
      </c>
      <c r="AE4179" s="46">
        <v>0</v>
      </c>
      <c r="AF4179" s="46">
        <v>0</v>
      </c>
      <c r="AG4179" s="46">
        <v>0</v>
      </c>
      <c r="AH4179" s="46">
        <v>0</v>
      </c>
      <c r="AI4179" s="46">
        <v>4474.1900000000005</v>
      </c>
      <c r="AJ4179" s="46">
        <v>1955.12</v>
      </c>
      <c r="AK4179" s="46">
        <v>3994.16</v>
      </c>
      <c r="AL4179" s="46">
        <v>3304.7499999999995</v>
      </c>
      <c r="AM4179" s="46">
        <v>0</v>
      </c>
    </row>
    <row r="4180" spans="5:39" x14ac:dyDescent="0.2">
      <c r="E4180" s="47">
        <v>418</v>
      </c>
      <c r="F4180" s="47">
        <v>431</v>
      </c>
      <c r="G4180" s="47" t="s">
        <v>254</v>
      </c>
      <c r="H4180" s="47" t="s">
        <v>351</v>
      </c>
      <c r="I4180" s="47" t="s">
        <v>827</v>
      </c>
      <c r="J4180" s="533">
        <v>70000024</v>
      </c>
      <c r="K4180" s="14" t="s">
        <v>59</v>
      </c>
      <c r="L4180" s="14" t="s">
        <v>58</v>
      </c>
      <c r="M4180" s="45">
        <v>4180</v>
      </c>
      <c r="N4180" s="45">
        <v>1</v>
      </c>
      <c r="O4180" s="46">
        <v>0</v>
      </c>
      <c r="Q4180" s="12" t="s">
        <v>376</v>
      </c>
      <c r="T4180" s="59" t="s">
        <v>73</v>
      </c>
      <c r="U4180" s="14">
        <v>0</v>
      </c>
      <c r="V4180" s="59" t="s">
        <v>174</v>
      </c>
      <c r="Y4180" s="46">
        <v>0</v>
      </c>
      <c r="Z4180" s="46">
        <v>0</v>
      </c>
      <c r="AA4180" s="46">
        <v>0</v>
      </c>
      <c r="AB4180" s="46">
        <v>0</v>
      </c>
      <c r="AC4180" s="46">
        <v>0</v>
      </c>
      <c r="AD4180" s="46">
        <v>0</v>
      </c>
      <c r="AE4180" s="46">
        <v>0</v>
      </c>
      <c r="AF4180" s="46">
        <v>0</v>
      </c>
      <c r="AG4180" s="46">
        <v>0</v>
      </c>
      <c r="AH4180" s="46">
        <v>0</v>
      </c>
      <c r="AI4180" s="46">
        <v>0</v>
      </c>
      <c r="AJ4180" s="46">
        <v>0</v>
      </c>
      <c r="AK4180" s="46">
        <v>0</v>
      </c>
      <c r="AL4180" s="46">
        <v>0</v>
      </c>
      <c r="AM4180" s="46">
        <v>0</v>
      </c>
    </row>
    <row r="4181" spans="5:39" x14ac:dyDescent="0.2">
      <c r="E4181" s="47">
        <v>418</v>
      </c>
      <c r="F4181" s="47">
        <v>431</v>
      </c>
      <c r="G4181" s="47" t="s">
        <v>254</v>
      </c>
      <c r="H4181" s="47" t="s">
        <v>351</v>
      </c>
      <c r="I4181" s="47" t="s">
        <v>827</v>
      </c>
      <c r="J4181" s="533">
        <v>70000024</v>
      </c>
      <c r="K4181" s="14" t="s">
        <v>59</v>
      </c>
      <c r="L4181" s="14" t="s">
        <v>31</v>
      </c>
      <c r="M4181" s="45">
        <v>4181</v>
      </c>
      <c r="N4181" s="45">
        <v>1</v>
      </c>
      <c r="O4181" s="48">
        <v>4679.9699999999993</v>
      </c>
      <c r="Q4181" s="12" t="s">
        <v>376</v>
      </c>
      <c r="R4181" s="46">
        <v>3663.2566666666667</v>
      </c>
      <c r="T4181" s="59" t="s">
        <v>73</v>
      </c>
      <c r="U4181" s="14">
        <v>0</v>
      </c>
      <c r="V4181" s="59" t="s">
        <v>174</v>
      </c>
      <c r="X4181" s="46">
        <v>0</v>
      </c>
      <c r="Y4181" s="46">
        <v>0</v>
      </c>
      <c r="Z4181" s="46">
        <v>0</v>
      </c>
      <c r="AA4181" s="46">
        <v>0</v>
      </c>
      <c r="AB4181" s="46">
        <v>0</v>
      </c>
      <c r="AC4181" s="46">
        <v>0</v>
      </c>
      <c r="AD4181" s="46">
        <v>0</v>
      </c>
      <c r="AE4181" s="46">
        <v>0</v>
      </c>
      <c r="AF4181" s="46">
        <v>0</v>
      </c>
      <c r="AG4181" s="46">
        <v>1375.22</v>
      </c>
      <c r="AH4181" s="46">
        <v>1375.22</v>
      </c>
      <c r="AI4181" s="46">
        <v>5849.4100000000008</v>
      </c>
      <c r="AJ4181" s="46">
        <v>3330.34</v>
      </c>
      <c r="AK4181" s="46">
        <v>5369.38</v>
      </c>
      <c r="AL4181" s="46">
        <v>4679.9699999999993</v>
      </c>
      <c r="AM4181" s="46">
        <v>0</v>
      </c>
    </row>
    <row r="4182" spans="5:39" x14ac:dyDescent="0.2">
      <c r="E4182" s="47">
        <v>418</v>
      </c>
      <c r="F4182" s="47">
        <v>431</v>
      </c>
      <c r="G4182" s="47" t="s">
        <v>254</v>
      </c>
      <c r="H4182" s="47" t="s">
        <v>351</v>
      </c>
      <c r="I4182" s="47" t="s">
        <v>827</v>
      </c>
      <c r="J4182" s="533">
        <v>70000024</v>
      </c>
      <c r="K4182" s="14" t="s">
        <v>37</v>
      </c>
      <c r="L4182" s="14" t="s">
        <v>31</v>
      </c>
      <c r="M4182" s="45">
        <v>4182</v>
      </c>
      <c r="N4182" s="45">
        <v>1</v>
      </c>
      <c r="O4182" s="48">
        <v>0</v>
      </c>
      <c r="P4182" s="48"/>
      <c r="Q4182" s="12" t="s">
        <v>376</v>
      </c>
      <c r="R4182" s="46">
        <v>1988.365</v>
      </c>
      <c r="T4182" s="59" t="s">
        <v>73</v>
      </c>
      <c r="U4182" s="14">
        <v>0</v>
      </c>
      <c r="V4182" s="59" t="s">
        <v>174</v>
      </c>
      <c r="Y4182" s="46">
        <v>0</v>
      </c>
      <c r="Z4182" s="46">
        <v>0</v>
      </c>
      <c r="AA4182" s="46">
        <v>0</v>
      </c>
      <c r="AB4182" s="46">
        <v>0</v>
      </c>
      <c r="AC4182" s="46">
        <v>0</v>
      </c>
      <c r="AD4182" s="46">
        <v>0</v>
      </c>
      <c r="AE4182" s="46">
        <v>0</v>
      </c>
      <c r="AF4182" s="46">
        <v>0</v>
      </c>
      <c r="AG4182" s="46">
        <v>0</v>
      </c>
      <c r="AH4182" s="46">
        <v>0</v>
      </c>
      <c r="AI4182" s="46">
        <v>0</v>
      </c>
      <c r="AJ4182" s="46">
        <v>11930.19</v>
      </c>
      <c r="AK4182" s="46">
        <v>0</v>
      </c>
      <c r="AL4182" s="46">
        <v>0</v>
      </c>
      <c r="AM4182" s="46">
        <v>8039.4800000000005</v>
      </c>
    </row>
    <row r="4183" spans="5:39" x14ac:dyDescent="0.2">
      <c r="E4183" s="47">
        <v>418</v>
      </c>
      <c r="F4183" s="47">
        <v>431</v>
      </c>
      <c r="G4183" s="47" t="s">
        <v>254</v>
      </c>
      <c r="H4183" s="47" t="s">
        <v>351</v>
      </c>
      <c r="I4183" s="47" t="s">
        <v>827</v>
      </c>
      <c r="J4183" s="533">
        <v>70000024</v>
      </c>
      <c r="K4183" s="14" t="s">
        <v>65</v>
      </c>
      <c r="L4183" s="14" t="s">
        <v>31</v>
      </c>
      <c r="M4183" s="45">
        <v>4183</v>
      </c>
      <c r="N4183" s="45">
        <v>1</v>
      </c>
      <c r="O4183" s="52">
        <v>10049.349999999999</v>
      </c>
      <c r="P4183" s="48">
        <v>8039.4800000000005</v>
      </c>
      <c r="Q4183" s="12" t="s">
        <v>376</v>
      </c>
      <c r="R4183" s="46">
        <v>1674.8916666666664</v>
      </c>
      <c r="T4183" s="59" t="s">
        <v>73</v>
      </c>
      <c r="U4183" s="14">
        <v>0</v>
      </c>
      <c r="V4183" s="59" t="s">
        <v>174</v>
      </c>
      <c r="X4183" s="46">
        <v>0</v>
      </c>
      <c r="Y4183" s="46">
        <v>0</v>
      </c>
      <c r="Z4183" s="46">
        <v>0</v>
      </c>
      <c r="AA4183" s="46">
        <v>0</v>
      </c>
      <c r="AB4183" s="46">
        <v>0</v>
      </c>
      <c r="AC4183" s="46">
        <v>0</v>
      </c>
      <c r="AD4183" s="46">
        <v>0</v>
      </c>
      <c r="AE4183" s="46">
        <v>0</v>
      </c>
      <c r="AF4183" s="46">
        <v>0</v>
      </c>
      <c r="AG4183" s="46">
        <v>0</v>
      </c>
      <c r="AH4183" s="46">
        <v>0</v>
      </c>
      <c r="AI4183" s="46">
        <v>0</v>
      </c>
      <c r="AJ4183" s="46">
        <v>0</v>
      </c>
      <c r="AK4183" s="46">
        <v>5369.38</v>
      </c>
      <c r="AL4183" s="46">
        <v>4679.9699999999975</v>
      </c>
      <c r="AM4183" s="46">
        <v>1.8189894035458565E-12</v>
      </c>
    </row>
    <row r="4184" spans="5:39" x14ac:dyDescent="0.2">
      <c r="E4184" s="47">
        <v>418</v>
      </c>
      <c r="F4184" s="47">
        <v>431</v>
      </c>
      <c r="G4184" s="47" t="s">
        <v>254</v>
      </c>
      <c r="H4184" s="47" t="s">
        <v>351</v>
      </c>
      <c r="I4184" s="47" t="s">
        <v>827</v>
      </c>
      <c r="J4184" s="533">
        <v>70000024</v>
      </c>
      <c r="K4184" s="14" t="s">
        <v>64</v>
      </c>
      <c r="L4184" s="14" t="s">
        <v>57</v>
      </c>
      <c r="M4184" s="45">
        <v>4184</v>
      </c>
      <c r="N4184" s="45">
        <v>1</v>
      </c>
      <c r="O4184" s="46">
        <v>2750.44</v>
      </c>
      <c r="Q4184" s="12" t="s">
        <v>376</v>
      </c>
      <c r="T4184" s="59" t="s">
        <v>73</v>
      </c>
      <c r="U4184" s="14">
        <v>0</v>
      </c>
      <c r="V4184" s="59" t="s">
        <v>174</v>
      </c>
      <c r="X4184" s="46">
        <v>0</v>
      </c>
      <c r="Y4184" s="46">
        <v>0</v>
      </c>
      <c r="Z4184" s="46">
        <v>0</v>
      </c>
      <c r="AA4184" s="46">
        <v>0</v>
      </c>
      <c r="AB4184" s="46">
        <v>0</v>
      </c>
      <c r="AC4184" s="46">
        <v>0</v>
      </c>
      <c r="AD4184" s="46">
        <v>0</v>
      </c>
      <c r="AE4184" s="46">
        <v>0</v>
      </c>
      <c r="AF4184" s="46">
        <v>0</v>
      </c>
      <c r="AG4184" s="46">
        <v>1375.22</v>
      </c>
      <c r="AH4184" s="46">
        <v>2750.44</v>
      </c>
      <c r="AI4184" s="46">
        <v>4125.66</v>
      </c>
      <c r="AJ4184" s="46">
        <v>0</v>
      </c>
      <c r="AK4184" s="46">
        <v>1375.22</v>
      </c>
      <c r="AL4184" s="46">
        <v>2750.44</v>
      </c>
      <c r="AM4184" s="46">
        <v>0</v>
      </c>
    </row>
    <row r="4185" spans="5:39" x14ac:dyDescent="0.2">
      <c r="E4185" s="47">
        <v>418</v>
      </c>
      <c r="F4185" s="47">
        <v>431</v>
      </c>
      <c r="G4185" s="47" t="s">
        <v>254</v>
      </c>
      <c r="H4185" s="47" t="s">
        <v>351</v>
      </c>
      <c r="I4185" s="47" t="s">
        <v>827</v>
      </c>
      <c r="J4185" s="533">
        <v>70000024</v>
      </c>
      <c r="K4185" s="14" t="s">
        <v>64</v>
      </c>
      <c r="L4185" s="14" t="s">
        <v>54</v>
      </c>
      <c r="M4185" s="45">
        <v>4185</v>
      </c>
      <c r="N4185" s="45">
        <v>1</v>
      </c>
      <c r="O4185" s="46">
        <v>7298.91</v>
      </c>
      <c r="Q4185" s="12" t="s">
        <v>376</v>
      </c>
      <c r="T4185" s="59" t="s">
        <v>73</v>
      </c>
      <c r="U4185" s="14">
        <v>0</v>
      </c>
      <c r="V4185" s="59" t="s">
        <v>174</v>
      </c>
      <c r="X4185" s="46">
        <v>0</v>
      </c>
      <c r="Y4185" s="46">
        <v>0</v>
      </c>
      <c r="Z4185" s="46">
        <v>0</v>
      </c>
      <c r="AA4185" s="46">
        <v>0</v>
      </c>
      <c r="AB4185" s="46">
        <v>0</v>
      </c>
      <c r="AC4185" s="46">
        <v>0</v>
      </c>
      <c r="AD4185" s="46">
        <v>0</v>
      </c>
      <c r="AE4185" s="46">
        <v>0</v>
      </c>
      <c r="AF4185" s="46">
        <v>0</v>
      </c>
      <c r="AG4185" s="46">
        <v>0</v>
      </c>
      <c r="AH4185" s="46">
        <v>0</v>
      </c>
      <c r="AI4185" s="46">
        <v>4474.1900000000005</v>
      </c>
      <c r="AJ4185" s="46">
        <v>0</v>
      </c>
      <c r="AK4185" s="46">
        <v>3994.16</v>
      </c>
      <c r="AL4185" s="46">
        <v>7298.91</v>
      </c>
      <c r="AM4185" s="46">
        <v>2009.869999999999</v>
      </c>
    </row>
    <row r="4186" spans="5:39" x14ac:dyDescent="0.2">
      <c r="E4186" s="47">
        <v>418</v>
      </c>
      <c r="F4186" s="47">
        <v>431</v>
      </c>
      <c r="G4186" s="47" t="s">
        <v>254</v>
      </c>
      <c r="H4186" s="47" t="s">
        <v>351</v>
      </c>
      <c r="I4186" s="47" t="s">
        <v>827</v>
      </c>
      <c r="J4186" s="533">
        <v>70000024</v>
      </c>
      <c r="K4186" s="14" t="s">
        <v>64</v>
      </c>
      <c r="L4186" s="14" t="s">
        <v>58</v>
      </c>
      <c r="M4186" s="45">
        <v>4186</v>
      </c>
      <c r="N4186" s="45">
        <v>1</v>
      </c>
      <c r="O4186" s="46">
        <v>0</v>
      </c>
      <c r="Q4186" s="12" t="s">
        <v>376</v>
      </c>
      <c r="T4186" s="59" t="s">
        <v>73</v>
      </c>
      <c r="U4186" s="14">
        <v>0</v>
      </c>
      <c r="V4186" s="59" t="s">
        <v>174</v>
      </c>
      <c r="X4186" s="46">
        <v>0</v>
      </c>
      <c r="Y4186" s="46">
        <v>0</v>
      </c>
      <c r="Z4186" s="46">
        <v>0</v>
      </c>
      <c r="AA4186" s="46">
        <v>0</v>
      </c>
      <c r="AB4186" s="46">
        <v>0</v>
      </c>
      <c r="AC4186" s="46">
        <v>0</v>
      </c>
      <c r="AD4186" s="46">
        <v>0</v>
      </c>
      <c r="AE4186" s="46">
        <v>0</v>
      </c>
      <c r="AF4186" s="46">
        <v>0</v>
      </c>
      <c r="AG4186" s="46">
        <v>0</v>
      </c>
      <c r="AH4186" s="46">
        <v>0</v>
      </c>
      <c r="AI4186" s="46">
        <v>0</v>
      </c>
      <c r="AJ4186" s="46">
        <v>0</v>
      </c>
      <c r="AK4186" s="46">
        <v>0</v>
      </c>
      <c r="AL4186" s="46">
        <v>0</v>
      </c>
      <c r="AM4186" s="46">
        <v>0</v>
      </c>
    </row>
    <row r="4187" spans="5:39" x14ac:dyDescent="0.2">
      <c r="E4187" s="47">
        <v>418</v>
      </c>
      <c r="F4187" s="47">
        <v>431</v>
      </c>
      <c r="G4187" s="47" t="s">
        <v>254</v>
      </c>
      <c r="H4187" s="47" t="s">
        <v>351</v>
      </c>
      <c r="I4187" s="47" t="s">
        <v>827</v>
      </c>
      <c r="J4187" s="533">
        <v>70000024</v>
      </c>
      <c r="K4187" s="14" t="s">
        <v>67</v>
      </c>
      <c r="L4187" s="14" t="s">
        <v>67</v>
      </c>
      <c r="M4187" s="45">
        <v>4187</v>
      </c>
      <c r="N4187" s="45">
        <v>1</v>
      </c>
      <c r="O4187" s="53">
        <v>14.960434256950975</v>
      </c>
      <c r="P4187" s="54">
        <v>4.9604342569509754</v>
      </c>
      <c r="Q4187" s="55" t="s">
        <v>376</v>
      </c>
      <c r="R4187" s="56">
        <v>2.7432830714382552</v>
      </c>
      <c r="S4187" s="57" t="s">
        <v>370</v>
      </c>
      <c r="T4187" s="60" t="s">
        <v>73</v>
      </c>
      <c r="U4187" s="14">
        <v>0</v>
      </c>
      <c r="V4187" s="60" t="s">
        <v>174</v>
      </c>
      <c r="Y4187" s="46">
        <v>14.960434256950975</v>
      </c>
      <c r="Z4187" s="46">
        <v>14.960434256950975</v>
      </c>
      <c r="AA4187" s="46">
        <v>14.960434256950975</v>
      </c>
      <c r="AB4187" s="46">
        <v>14.960434256950975</v>
      </c>
      <c r="AC4187" s="46">
        <v>14.960434256950975</v>
      </c>
      <c r="AD4187" s="46">
        <v>14.960434256950975</v>
      </c>
      <c r="AE4187" s="46">
        <v>14.960434256950975</v>
      </c>
      <c r="AF4187" s="46">
        <v>14.960434256950975</v>
      </c>
      <c r="AG4187" s="46">
        <v>14.960434256950975</v>
      </c>
      <c r="AH4187" s="46">
        <v>14.960434256950975</v>
      </c>
      <c r="AI4187" s="46">
        <v>14.960434256950975</v>
      </c>
      <c r="AJ4187" s="46">
        <v>14.960434256950975</v>
      </c>
      <c r="AK4187" s="46">
        <v>14.960434256950975</v>
      </c>
      <c r="AL4187" s="46">
        <v>14.960434256950975</v>
      </c>
      <c r="AM4187" s="46">
        <v>14.960434256950975</v>
      </c>
    </row>
    <row r="4188" spans="5:39" x14ac:dyDescent="0.2">
      <c r="E4188" s="14">
        <v>419</v>
      </c>
      <c r="F4188" s="14">
        <v>432</v>
      </c>
      <c r="G4188" s="14" t="s">
        <v>254</v>
      </c>
      <c r="H4188" s="14" t="s">
        <v>326</v>
      </c>
      <c r="I4188" s="14" t="s">
        <v>828</v>
      </c>
      <c r="J4188" s="531">
        <v>70000025</v>
      </c>
      <c r="K4188" s="14" t="s">
        <v>59</v>
      </c>
      <c r="L4188" s="14" t="s">
        <v>57</v>
      </c>
      <c r="M4188" s="45">
        <v>4188</v>
      </c>
      <c r="N4188" s="45">
        <v>1</v>
      </c>
      <c r="O4188" s="46">
        <v>1487.55</v>
      </c>
      <c r="Q4188" s="12" t="s">
        <v>369</v>
      </c>
      <c r="T4188" s="59" t="s">
        <v>78</v>
      </c>
      <c r="U4188" s="14">
        <v>0</v>
      </c>
      <c r="V4188" s="59" t="s">
        <v>150</v>
      </c>
      <c r="Y4188" s="46">
        <v>0</v>
      </c>
      <c r="Z4188" s="46">
        <v>0</v>
      </c>
      <c r="AA4188" s="46">
        <v>0</v>
      </c>
      <c r="AB4188" s="46">
        <v>0</v>
      </c>
      <c r="AC4188" s="46">
        <v>0</v>
      </c>
      <c r="AD4188" s="46">
        <v>0</v>
      </c>
      <c r="AE4188" s="46">
        <v>0</v>
      </c>
      <c r="AF4188" s="46">
        <v>0</v>
      </c>
      <c r="AG4188" s="46">
        <v>1487.55</v>
      </c>
      <c r="AH4188" s="46">
        <v>1487.55</v>
      </c>
      <c r="AI4188" s="46">
        <v>1487.55</v>
      </c>
      <c r="AJ4188" s="46">
        <v>1487.55</v>
      </c>
      <c r="AK4188" s="46">
        <v>1487.55</v>
      </c>
      <c r="AL4188" s="46">
        <v>1487.55</v>
      </c>
      <c r="AM4188" s="46">
        <v>0</v>
      </c>
    </row>
    <row r="4189" spans="5:39" x14ac:dyDescent="0.2">
      <c r="E4189" s="47">
        <v>419</v>
      </c>
      <c r="F4189" s="47">
        <v>432</v>
      </c>
      <c r="G4189" s="47" t="s">
        <v>254</v>
      </c>
      <c r="H4189" s="47" t="s">
        <v>326</v>
      </c>
      <c r="I4189" s="47" t="s">
        <v>828</v>
      </c>
      <c r="J4189" s="533">
        <v>70000025</v>
      </c>
      <c r="K4189" s="14" t="s">
        <v>59</v>
      </c>
      <c r="L4189" s="14" t="s">
        <v>54</v>
      </c>
      <c r="M4189" s="45">
        <v>4189</v>
      </c>
      <c r="N4189" s="45">
        <v>1</v>
      </c>
      <c r="O4189" s="46">
        <v>2859.35</v>
      </c>
      <c r="Q4189" s="12" t="s">
        <v>369</v>
      </c>
      <c r="T4189" s="59" t="s">
        <v>78</v>
      </c>
      <c r="U4189" s="14">
        <v>0</v>
      </c>
      <c r="V4189" s="59" t="s">
        <v>150</v>
      </c>
      <c r="Y4189" s="46">
        <v>0</v>
      </c>
      <c r="Z4189" s="46">
        <v>0</v>
      </c>
      <c r="AA4189" s="46">
        <v>0</v>
      </c>
      <c r="AB4189" s="46">
        <v>0</v>
      </c>
      <c r="AC4189" s="46">
        <v>0</v>
      </c>
      <c r="AD4189" s="46">
        <v>0</v>
      </c>
      <c r="AE4189" s="46">
        <v>0</v>
      </c>
      <c r="AF4189" s="46">
        <v>0</v>
      </c>
      <c r="AG4189" s="46">
        <v>0</v>
      </c>
      <c r="AH4189" s="46">
        <v>0</v>
      </c>
      <c r="AI4189" s="46">
        <v>4613.59</v>
      </c>
      <c r="AJ4189" s="46">
        <v>2038.7600000000002</v>
      </c>
      <c r="AK4189" s="46">
        <v>4028.41</v>
      </c>
      <c r="AL4189" s="46">
        <v>2859.35</v>
      </c>
      <c r="AM4189" s="46">
        <v>0</v>
      </c>
    </row>
    <row r="4190" spans="5:39" x14ac:dyDescent="0.2">
      <c r="E4190" s="47">
        <v>419</v>
      </c>
      <c r="F4190" s="47">
        <v>432</v>
      </c>
      <c r="G4190" s="47" t="s">
        <v>254</v>
      </c>
      <c r="H4190" s="47" t="s">
        <v>326</v>
      </c>
      <c r="I4190" s="47" t="s">
        <v>828</v>
      </c>
      <c r="J4190" s="533">
        <v>70000025</v>
      </c>
      <c r="K4190" s="14" t="s">
        <v>59</v>
      </c>
      <c r="L4190" s="14" t="s">
        <v>58</v>
      </c>
      <c r="M4190" s="45">
        <v>4190</v>
      </c>
      <c r="N4190" s="45">
        <v>1</v>
      </c>
      <c r="O4190" s="46">
        <v>0</v>
      </c>
      <c r="Q4190" s="12" t="s">
        <v>369</v>
      </c>
      <c r="T4190" s="59" t="s">
        <v>78</v>
      </c>
      <c r="U4190" s="14">
        <v>0</v>
      </c>
      <c r="V4190" s="59" t="s">
        <v>150</v>
      </c>
      <c r="Y4190" s="46">
        <v>0</v>
      </c>
      <c r="Z4190" s="46">
        <v>0</v>
      </c>
      <c r="AA4190" s="46">
        <v>0</v>
      </c>
      <c r="AB4190" s="46">
        <v>0</v>
      </c>
      <c r="AC4190" s="46">
        <v>0</v>
      </c>
      <c r="AD4190" s="46">
        <v>0</v>
      </c>
      <c r="AE4190" s="46">
        <v>0</v>
      </c>
      <c r="AF4190" s="46">
        <v>0</v>
      </c>
      <c r="AG4190" s="46">
        <v>0</v>
      </c>
      <c r="AH4190" s="46">
        <v>0</v>
      </c>
      <c r="AI4190" s="46">
        <v>0</v>
      </c>
      <c r="AJ4190" s="46">
        <v>0</v>
      </c>
      <c r="AK4190" s="46">
        <v>0</v>
      </c>
      <c r="AL4190" s="46">
        <v>0</v>
      </c>
      <c r="AM4190" s="46">
        <v>0</v>
      </c>
    </row>
    <row r="4191" spans="5:39" x14ac:dyDescent="0.2">
      <c r="E4191" s="47">
        <v>419</v>
      </c>
      <c r="F4191" s="47">
        <v>432</v>
      </c>
      <c r="G4191" s="47" t="s">
        <v>254</v>
      </c>
      <c r="H4191" s="47" t="s">
        <v>326</v>
      </c>
      <c r="I4191" s="47" t="s">
        <v>828</v>
      </c>
      <c r="J4191" s="533">
        <v>70000025</v>
      </c>
      <c r="K4191" s="14" t="s">
        <v>59</v>
      </c>
      <c r="L4191" s="14" t="s">
        <v>31</v>
      </c>
      <c r="M4191" s="45">
        <v>4191</v>
      </c>
      <c r="N4191" s="45">
        <v>1</v>
      </c>
      <c r="O4191" s="48">
        <v>4346.8999999999996</v>
      </c>
      <c r="Q4191" s="12" t="s">
        <v>369</v>
      </c>
      <c r="R4191" s="46">
        <v>3744.2349999999992</v>
      </c>
      <c r="T4191" s="59" t="s">
        <v>78</v>
      </c>
      <c r="U4191" s="14">
        <v>29</v>
      </c>
      <c r="V4191" s="59" t="s">
        <v>150</v>
      </c>
      <c r="X4191" s="46">
        <v>0</v>
      </c>
      <c r="Y4191" s="46">
        <v>0</v>
      </c>
      <c r="Z4191" s="46">
        <v>0</v>
      </c>
      <c r="AA4191" s="46">
        <v>0</v>
      </c>
      <c r="AB4191" s="46">
        <v>0</v>
      </c>
      <c r="AC4191" s="46">
        <v>0</v>
      </c>
      <c r="AD4191" s="46">
        <v>0</v>
      </c>
      <c r="AE4191" s="46">
        <v>0</v>
      </c>
      <c r="AF4191" s="46">
        <v>0</v>
      </c>
      <c r="AG4191" s="46">
        <v>1487.55</v>
      </c>
      <c r="AH4191" s="46">
        <v>1487.55</v>
      </c>
      <c r="AI4191" s="46">
        <v>6101.14</v>
      </c>
      <c r="AJ4191" s="46">
        <v>3526.3100000000004</v>
      </c>
      <c r="AK4191" s="46">
        <v>5515.96</v>
      </c>
      <c r="AL4191" s="46">
        <v>4346.8999999999996</v>
      </c>
      <c r="AM4191" s="46">
        <v>0</v>
      </c>
    </row>
    <row r="4192" spans="5:39" x14ac:dyDescent="0.2">
      <c r="E4192" s="47">
        <v>419</v>
      </c>
      <c r="F4192" s="47">
        <v>432</v>
      </c>
      <c r="G4192" s="47" t="s">
        <v>254</v>
      </c>
      <c r="H4192" s="47" t="s">
        <v>326</v>
      </c>
      <c r="I4192" s="47" t="s">
        <v>828</v>
      </c>
      <c r="J4192" s="533">
        <v>70000025</v>
      </c>
      <c r="K4192" s="14" t="s">
        <v>37</v>
      </c>
      <c r="L4192" s="14" t="s">
        <v>31</v>
      </c>
      <c r="M4192" s="45">
        <v>4192</v>
      </c>
      <c r="N4192" s="45">
        <v>1</v>
      </c>
      <c r="O4192" s="48">
        <v>0</v>
      </c>
      <c r="P4192" s="48"/>
      <c r="Q4192" s="12" t="s">
        <v>369</v>
      </c>
      <c r="R4192" s="46">
        <v>0</v>
      </c>
      <c r="T4192" s="59" t="s">
        <v>78</v>
      </c>
      <c r="U4192" s="14">
        <v>0</v>
      </c>
      <c r="V4192" s="59" t="s">
        <v>150</v>
      </c>
      <c r="Y4192" s="46">
        <v>0</v>
      </c>
      <c r="Z4192" s="46">
        <v>0</v>
      </c>
      <c r="AA4192" s="46">
        <v>0</v>
      </c>
      <c r="AB4192" s="46">
        <v>0</v>
      </c>
      <c r="AC4192" s="46">
        <v>0</v>
      </c>
      <c r="AD4192" s="46">
        <v>0</v>
      </c>
      <c r="AE4192" s="46">
        <v>0</v>
      </c>
      <c r="AF4192" s="46">
        <v>0</v>
      </c>
      <c r="AG4192" s="46">
        <v>0</v>
      </c>
      <c r="AH4192" s="46">
        <v>0</v>
      </c>
      <c r="AI4192" s="46">
        <v>0</v>
      </c>
      <c r="AJ4192" s="46">
        <v>0</v>
      </c>
      <c r="AK4192" s="46">
        <v>0</v>
      </c>
      <c r="AL4192" s="46">
        <v>0</v>
      </c>
      <c r="AM4192" s="46">
        <v>22465.41</v>
      </c>
    </row>
    <row r="4193" spans="5:39" x14ac:dyDescent="0.2">
      <c r="E4193" s="47">
        <v>419</v>
      </c>
      <c r="F4193" s="47">
        <v>432</v>
      </c>
      <c r="G4193" s="47" t="s">
        <v>254</v>
      </c>
      <c r="H4193" s="47" t="s">
        <v>326</v>
      </c>
      <c r="I4193" s="47" t="s">
        <v>828</v>
      </c>
      <c r="J4193" s="533">
        <v>70000025</v>
      </c>
      <c r="K4193" s="14" t="s">
        <v>65</v>
      </c>
      <c r="L4193" s="14" t="s">
        <v>31</v>
      </c>
      <c r="M4193" s="45">
        <v>4193</v>
      </c>
      <c r="N4193" s="45">
        <v>1</v>
      </c>
      <c r="O4193" s="52">
        <v>22465.409999999996</v>
      </c>
      <c r="P4193" s="48">
        <v>22465.41</v>
      </c>
      <c r="Q4193" s="12" t="s">
        <v>369</v>
      </c>
      <c r="R4193" s="46">
        <v>3744.2349999999992</v>
      </c>
      <c r="T4193" s="59" t="s">
        <v>78</v>
      </c>
      <c r="U4193" s="14">
        <v>0</v>
      </c>
      <c r="V4193" s="59" t="s">
        <v>150</v>
      </c>
      <c r="X4193" s="46">
        <v>0</v>
      </c>
      <c r="Y4193" s="46">
        <v>0</v>
      </c>
      <c r="Z4193" s="46">
        <v>0</v>
      </c>
      <c r="AA4193" s="46">
        <v>0</v>
      </c>
      <c r="AB4193" s="46">
        <v>0</v>
      </c>
      <c r="AC4193" s="46">
        <v>0</v>
      </c>
      <c r="AD4193" s="46">
        <v>0</v>
      </c>
      <c r="AE4193" s="46">
        <v>0</v>
      </c>
      <c r="AF4193" s="46">
        <v>0</v>
      </c>
      <c r="AG4193" s="46">
        <v>1487.55</v>
      </c>
      <c r="AH4193" s="46">
        <v>1487.55</v>
      </c>
      <c r="AI4193" s="46">
        <v>6101.14</v>
      </c>
      <c r="AJ4193" s="46">
        <v>3526.3100000000004</v>
      </c>
      <c r="AK4193" s="46">
        <v>5515.96</v>
      </c>
      <c r="AL4193" s="46">
        <v>4346.8999999999996</v>
      </c>
      <c r="AM4193" s="46">
        <v>0</v>
      </c>
    </row>
    <row r="4194" spans="5:39" x14ac:dyDescent="0.2">
      <c r="E4194" s="47">
        <v>419</v>
      </c>
      <c r="F4194" s="47">
        <v>432</v>
      </c>
      <c r="G4194" s="47" t="s">
        <v>254</v>
      </c>
      <c r="H4194" s="47" t="s">
        <v>326</v>
      </c>
      <c r="I4194" s="47" t="s">
        <v>828</v>
      </c>
      <c r="J4194" s="533">
        <v>70000025</v>
      </c>
      <c r="K4194" s="14" t="s">
        <v>64</v>
      </c>
      <c r="L4194" s="14" t="s">
        <v>57</v>
      </c>
      <c r="M4194" s="45">
        <v>4194</v>
      </c>
      <c r="N4194" s="45">
        <v>1</v>
      </c>
      <c r="O4194" s="46">
        <v>8925.2999999999993</v>
      </c>
      <c r="Q4194" s="12" t="s">
        <v>369</v>
      </c>
      <c r="T4194" s="59" t="s">
        <v>78</v>
      </c>
      <c r="U4194" s="14">
        <v>0</v>
      </c>
      <c r="V4194" s="59" t="s">
        <v>150</v>
      </c>
      <c r="X4194" s="46">
        <v>0</v>
      </c>
      <c r="Y4194" s="46">
        <v>0</v>
      </c>
      <c r="Z4194" s="46">
        <v>0</v>
      </c>
      <c r="AA4194" s="46">
        <v>0</v>
      </c>
      <c r="AB4194" s="46">
        <v>0</v>
      </c>
      <c r="AC4194" s="46">
        <v>0</v>
      </c>
      <c r="AD4194" s="46">
        <v>0</v>
      </c>
      <c r="AE4194" s="46">
        <v>0</v>
      </c>
      <c r="AF4194" s="46">
        <v>0</v>
      </c>
      <c r="AG4194" s="46">
        <v>1487.55</v>
      </c>
      <c r="AH4194" s="46">
        <v>2975.1</v>
      </c>
      <c r="AI4194" s="46">
        <v>4462.6499999999996</v>
      </c>
      <c r="AJ4194" s="46">
        <v>5950.2</v>
      </c>
      <c r="AK4194" s="46">
        <v>7437.75</v>
      </c>
      <c r="AL4194" s="46">
        <v>8925.2999999999993</v>
      </c>
      <c r="AM4194" s="46">
        <v>0</v>
      </c>
    </row>
    <row r="4195" spans="5:39" x14ac:dyDescent="0.2">
      <c r="E4195" s="47">
        <v>419</v>
      </c>
      <c r="F4195" s="47">
        <v>432</v>
      </c>
      <c r="G4195" s="47" t="s">
        <v>254</v>
      </c>
      <c r="H4195" s="47" t="s">
        <v>326</v>
      </c>
      <c r="I4195" s="47" t="s">
        <v>828</v>
      </c>
      <c r="J4195" s="533">
        <v>70000025</v>
      </c>
      <c r="K4195" s="14" t="s">
        <v>64</v>
      </c>
      <c r="L4195" s="14" t="s">
        <v>54</v>
      </c>
      <c r="M4195" s="45">
        <v>4195</v>
      </c>
      <c r="N4195" s="45">
        <v>1</v>
      </c>
      <c r="O4195" s="46">
        <v>13540.11</v>
      </c>
      <c r="Q4195" s="12" t="s">
        <v>369</v>
      </c>
      <c r="T4195" s="59" t="s">
        <v>78</v>
      </c>
      <c r="U4195" s="14">
        <v>0</v>
      </c>
      <c r="V4195" s="59" t="s">
        <v>150</v>
      </c>
      <c r="X4195" s="46">
        <v>0</v>
      </c>
      <c r="Y4195" s="46">
        <v>0</v>
      </c>
      <c r="Z4195" s="46">
        <v>0</v>
      </c>
      <c r="AA4195" s="46">
        <v>0</v>
      </c>
      <c r="AB4195" s="46">
        <v>0</v>
      </c>
      <c r="AC4195" s="46">
        <v>0</v>
      </c>
      <c r="AD4195" s="46">
        <v>0</v>
      </c>
      <c r="AE4195" s="46">
        <v>0</v>
      </c>
      <c r="AF4195" s="46">
        <v>0</v>
      </c>
      <c r="AG4195" s="46">
        <v>0</v>
      </c>
      <c r="AH4195" s="46">
        <v>0</v>
      </c>
      <c r="AI4195" s="46">
        <v>4613.59</v>
      </c>
      <c r="AJ4195" s="46">
        <v>6652.35</v>
      </c>
      <c r="AK4195" s="46">
        <v>10680.76</v>
      </c>
      <c r="AL4195" s="46">
        <v>13540.11</v>
      </c>
      <c r="AM4195" s="46">
        <v>0</v>
      </c>
    </row>
    <row r="4196" spans="5:39" x14ac:dyDescent="0.2">
      <c r="E4196" s="47">
        <v>419</v>
      </c>
      <c r="F4196" s="47">
        <v>432</v>
      </c>
      <c r="G4196" s="47" t="s">
        <v>254</v>
      </c>
      <c r="H4196" s="47" t="s">
        <v>326</v>
      </c>
      <c r="I4196" s="47" t="s">
        <v>828</v>
      </c>
      <c r="J4196" s="533">
        <v>70000025</v>
      </c>
      <c r="K4196" s="14" t="s">
        <v>64</v>
      </c>
      <c r="L4196" s="14" t="s">
        <v>58</v>
      </c>
      <c r="M4196" s="45">
        <v>4196</v>
      </c>
      <c r="N4196" s="45">
        <v>1</v>
      </c>
      <c r="O4196" s="46">
        <v>0</v>
      </c>
      <c r="Q4196" s="12" t="s">
        <v>369</v>
      </c>
      <c r="T4196" s="59" t="s">
        <v>78</v>
      </c>
      <c r="U4196" s="14">
        <v>0</v>
      </c>
      <c r="V4196" s="59" t="s">
        <v>150</v>
      </c>
      <c r="X4196" s="46">
        <v>0</v>
      </c>
      <c r="Y4196" s="46">
        <v>0</v>
      </c>
      <c r="Z4196" s="46">
        <v>0</v>
      </c>
      <c r="AA4196" s="46">
        <v>0</v>
      </c>
      <c r="AB4196" s="46">
        <v>0</v>
      </c>
      <c r="AC4196" s="46">
        <v>0</v>
      </c>
      <c r="AD4196" s="46">
        <v>0</v>
      </c>
      <c r="AE4196" s="46">
        <v>0</v>
      </c>
      <c r="AF4196" s="46">
        <v>0</v>
      </c>
      <c r="AG4196" s="46">
        <v>0</v>
      </c>
      <c r="AH4196" s="46">
        <v>0</v>
      </c>
      <c r="AI4196" s="46">
        <v>0</v>
      </c>
      <c r="AJ4196" s="46">
        <v>0</v>
      </c>
      <c r="AK4196" s="46">
        <v>0</v>
      </c>
      <c r="AL4196" s="46">
        <v>0</v>
      </c>
      <c r="AM4196" s="46">
        <v>-3.637978807091713E-12</v>
      </c>
    </row>
    <row r="4197" spans="5:39" x14ac:dyDescent="0.2">
      <c r="E4197" s="47">
        <v>419</v>
      </c>
      <c r="F4197" s="47">
        <v>432</v>
      </c>
      <c r="G4197" s="47" t="s">
        <v>254</v>
      </c>
      <c r="H4197" s="47" t="s">
        <v>326</v>
      </c>
      <c r="I4197" s="47" t="s">
        <v>828</v>
      </c>
      <c r="J4197" s="533">
        <v>70000025</v>
      </c>
      <c r="K4197" s="14" t="s">
        <v>67</v>
      </c>
      <c r="L4197" s="14" t="s">
        <v>67</v>
      </c>
      <c r="M4197" s="45">
        <v>4197</v>
      </c>
      <c r="N4197" s="45">
        <v>1</v>
      </c>
      <c r="O4197" s="53">
        <v>58.522315862464893</v>
      </c>
      <c r="P4197" s="54">
        <v>48.522315862464893</v>
      </c>
      <c r="Q4197" s="55" t="s">
        <v>369</v>
      </c>
      <c r="R4197" s="56">
        <v>6</v>
      </c>
      <c r="S4197" s="57" t="s">
        <v>370</v>
      </c>
      <c r="T4197" s="60" t="s">
        <v>78</v>
      </c>
      <c r="U4197" s="14">
        <v>0</v>
      </c>
      <c r="V4197" s="60" t="s">
        <v>150</v>
      </c>
      <c r="Y4197" s="46">
        <v>58.522315862464893</v>
      </c>
      <c r="Z4197" s="46">
        <v>58.522315862464893</v>
      </c>
      <c r="AA4197" s="46">
        <v>58.522315862464893</v>
      </c>
      <c r="AB4197" s="46">
        <v>58.522315862464893</v>
      </c>
      <c r="AC4197" s="46">
        <v>58.522315862464893</v>
      </c>
      <c r="AD4197" s="46">
        <v>58.522315862464893</v>
      </c>
      <c r="AE4197" s="46">
        <v>58.522315862464893</v>
      </c>
      <c r="AF4197" s="46">
        <v>58.522315862464893</v>
      </c>
      <c r="AG4197" s="46">
        <v>58.522315862464893</v>
      </c>
      <c r="AH4197" s="46">
        <v>58.522315862464893</v>
      </c>
      <c r="AI4197" s="46">
        <v>58.522315862464893</v>
      </c>
      <c r="AJ4197" s="46">
        <v>58.522315862464893</v>
      </c>
      <c r="AK4197" s="46">
        <v>58.522315862464893</v>
      </c>
      <c r="AL4197" s="46">
        <v>58.522315862464893</v>
      </c>
      <c r="AM4197" s="46">
        <v>58.522315862464893</v>
      </c>
    </row>
    <row r="4198" spans="5:39" x14ac:dyDescent="0.2">
      <c r="E4198" s="14">
        <v>420</v>
      </c>
      <c r="F4198" s="14">
        <v>433</v>
      </c>
      <c r="G4198" s="14" t="s">
        <v>254</v>
      </c>
      <c r="H4198" s="14" t="s">
        <v>320</v>
      </c>
      <c r="I4198" s="14" t="s">
        <v>829</v>
      </c>
      <c r="J4198" s="531">
        <v>70000026</v>
      </c>
      <c r="K4198" s="14" t="s">
        <v>59</v>
      </c>
      <c r="L4198" s="14" t="s">
        <v>57</v>
      </c>
      <c r="M4198" s="45">
        <v>4198</v>
      </c>
      <c r="N4198" s="45">
        <v>1</v>
      </c>
      <c r="O4198" s="46">
        <v>1487.55</v>
      </c>
      <c r="Q4198" s="12" t="s">
        <v>369</v>
      </c>
      <c r="T4198" s="59" t="s">
        <v>78</v>
      </c>
      <c r="U4198" s="14">
        <v>0</v>
      </c>
      <c r="V4198" s="59" t="s">
        <v>175</v>
      </c>
      <c r="Y4198" s="46">
        <v>0</v>
      </c>
      <c r="Z4198" s="46">
        <v>0</v>
      </c>
      <c r="AA4198" s="46">
        <v>0</v>
      </c>
      <c r="AB4198" s="46">
        <v>0</v>
      </c>
      <c r="AC4198" s="46">
        <v>0</v>
      </c>
      <c r="AD4198" s="46">
        <v>0</v>
      </c>
      <c r="AE4198" s="46">
        <v>0</v>
      </c>
      <c r="AF4198" s="46">
        <v>0</v>
      </c>
      <c r="AG4198" s="46">
        <v>1487.55</v>
      </c>
      <c r="AH4198" s="46">
        <v>1487.55</v>
      </c>
      <c r="AI4198" s="46">
        <v>1487.55</v>
      </c>
      <c r="AJ4198" s="46">
        <v>1487.55</v>
      </c>
      <c r="AK4198" s="46">
        <v>1487.55</v>
      </c>
      <c r="AL4198" s="46">
        <v>1487.55</v>
      </c>
      <c r="AM4198" s="46">
        <v>0</v>
      </c>
    </row>
    <row r="4199" spans="5:39" x14ac:dyDescent="0.2">
      <c r="E4199" s="47">
        <v>420</v>
      </c>
      <c r="F4199" s="47">
        <v>433</v>
      </c>
      <c r="G4199" s="47" t="s">
        <v>254</v>
      </c>
      <c r="H4199" s="47" t="s">
        <v>320</v>
      </c>
      <c r="I4199" s="47" t="s">
        <v>829</v>
      </c>
      <c r="J4199" s="533">
        <v>70000026</v>
      </c>
      <c r="K4199" s="14" t="s">
        <v>59</v>
      </c>
      <c r="L4199" s="14" t="s">
        <v>54</v>
      </c>
      <c r="M4199" s="45">
        <v>4199</v>
      </c>
      <c r="N4199" s="45">
        <v>1</v>
      </c>
      <c r="O4199" s="46">
        <v>2859.35</v>
      </c>
      <c r="Q4199" s="12" t="s">
        <v>369</v>
      </c>
      <c r="T4199" s="59" t="s">
        <v>78</v>
      </c>
      <c r="U4199" s="14">
        <v>0</v>
      </c>
      <c r="V4199" s="59" t="s">
        <v>175</v>
      </c>
      <c r="Y4199" s="46">
        <v>0</v>
      </c>
      <c r="Z4199" s="46">
        <v>0</v>
      </c>
      <c r="AA4199" s="46">
        <v>0</v>
      </c>
      <c r="AB4199" s="46">
        <v>0</v>
      </c>
      <c r="AC4199" s="46">
        <v>0</v>
      </c>
      <c r="AD4199" s="46">
        <v>0</v>
      </c>
      <c r="AE4199" s="46">
        <v>0</v>
      </c>
      <c r="AF4199" s="46">
        <v>0</v>
      </c>
      <c r="AG4199" s="46">
        <v>0</v>
      </c>
      <c r="AH4199" s="46">
        <v>0</v>
      </c>
      <c r="AI4199" s="46">
        <v>4613.59</v>
      </c>
      <c r="AJ4199" s="46">
        <v>2156.71</v>
      </c>
      <c r="AK4199" s="46">
        <v>4051.9999999999995</v>
      </c>
      <c r="AL4199" s="46">
        <v>2859.35</v>
      </c>
      <c r="AM4199" s="46">
        <v>0</v>
      </c>
    </row>
    <row r="4200" spans="5:39" x14ac:dyDescent="0.2">
      <c r="E4200" s="47">
        <v>420</v>
      </c>
      <c r="F4200" s="47">
        <v>433</v>
      </c>
      <c r="G4200" s="47" t="s">
        <v>254</v>
      </c>
      <c r="H4200" s="47" t="s">
        <v>320</v>
      </c>
      <c r="I4200" s="47" t="s">
        <v>829</v>
      </c>
      <c r="J4200" s="533">
        <v>70000026</v>
      </c>
      <c r="K4200" s="14" t="s">
        <v>59</v>
      </c>
      <c r="L4200" s="14" t="s">
        <v>58</v>
      </c>
      <c r="M4200" s="45">
        <v>4200</v>
      </c>
      <c r="N4200" s="45">
        <v>1</v>
      </c>
      <c r="O4200" s="46">
        <v>0</v>
      </c>
      <c r="Q4200" s="12" t="s">
        <v>369</v>
      </c>
      <c r="T4200" s="59" t="s">
        <v>78</v>
      </c>
      <c r="U4200" s="14">
        <v>0</v>
      </c>
      <c r="V4200" s="59" t="s">
        <v>175</v>
      </c>
      <c r="Y4200" s="46">
        <v>0</v>
      </c>
      <c r="Z4200" s="46">
        <v>0</v>
      </c>
      <c r="AA4200" s="46">
        <v>0</v>
      </c>
      <c r="AB4200" s="46">
        <v>0</v>
      </c>
      <c r="AC4200" s="46">
        <v>0</v>
      </c>
      <c r="AD4200" s="46">
        <v>0</v>
      </c>
      <c r="AE4200" s="46">
        <v>0</v>
      </c>
      <c r="AF4200" s="46">
        <v>0</v>
      </c>
      <c r="AG4200" s="46">
        <v>0</v>
      </c>
      <c r="AH4200" s="46">
        <v>0</v>
      </c>
      <c r="AI4200" s="46">
        <v>0</v>
      </c>
      <c r="AJ4200" s="46">
        <v>0</v>
      </c>
      <c r="AK4200" s="46">
        <v>0</v>
      </c>
      <c r="AL4200" s="46">
        <v>0</v>
      </c>
      <c r="AM4200" s="46">
        <v>0</v>
      </c>
    </row>
    <row r="4201" spans="5:39" x14ac:dyDescent="0.2">
      <c r="E4201" s="47">
        <v>420</v>
      </c>
      <c r="F4201" s="47">
        <v>433</v>
      </c>
      <c r="G4201" s="47" t="s">
        <v>254</v>
      </c>
      <c r="H4201" s="47" t="s">
        <v>320</v>
      </c>
      <c r="I4201" s="47" t="s">
        <v>829</v>
      </c>
      <c r="J4201" s="533">
        <v>70000026</v>
      </c>
      <c r="K4201" s="14" t="s">
        <v>59</v>
      </c>
      <c r="L4201" s="14" t="s">
        <v>31</v>
      </c>
      <c r="M4201" s="45">
        <v>4201</v>
      </c>
      <c r="N4201" s="45">
        <v>1</v>
      </c>
      <c r="O4201" s="48">
        <v>4346.8999999999996</v>
      </c>
      <c r="Q4201" s="12" t="s">
        <v>369</v>
      </c>
      <c r="R4201" s="46">
        <v>3767.8249999999994</v>
      </c>
      <c r="T4201" s="59" t="s">
        <v>78</v>
      </c>
      <c r="U4201" s="14">
        <v>30</v>
      </c>
      <c r="V4201" s="59" t="s">
        <v>175</v>
      </c>
      <c r="X4201" s="46">
        <v>0</v>
      </c>
      <c r="Y4201" s="46">
        <v>0</v>
      </c>
      <c r="Z4201" s="46">
        <v>0</v>
      </c>
      <c r="AA4201" s="46">
        <v>0</v>
      </c>
      <c r="AB4201" s="46">
        <v>0</v>
      </c>
      <c r="AC4201" s="46">
        <v>0</v>
      </c>
      <c r="AD4201" s="46">
        <v>0</v>
      </c>
      <c r="AE4201" s="46">
        <v>0</v>
      </c>
      <c r="AF4201" s="46">
        <v>0</v>
      </c>
      <c r="AG4201" s="46">
        <v>1487.55</v>
      </c>
      <c r="AH4201" s="46">
        <v>1487.55</v>
      </c>
      <c r="AI4201" s="46">
        <v>6101.14</v>
      </c>
      <c r="AJ4201" s="46">
        <v>3644.26</v>
      </c>
      <c r="AK4201" s="46">
        <v>5539.5499999999993</v>
      </c>
      <c r="AL4201" s="46">
        <v>4346.8999999999996</v>
      </c>
      <c r="AM4201" s="46">
        <v>0</v>
      </c>
    </row>
    <row r="4202" spans="5:39" x14ac:dyDescent="0.2">
      <c r="E4202" s="47">
        <v>420</v>
      </c>
      <c r="F4202" s="47">
        <v>433</v>
      </c>
      <c r="G4202" s="47" t="s">
        <v>254</v>
      </c>
      <c r="H4202" s="47" t="s">
        <v>320</v>
      </c>
      <c r="I4202" s="47" t="s">
        <v>829</v>
      </c>
      <c r="J4202" s="533">
        <v>70000026</v>
      </c>
      <c r="K4202" s="14" t="s">
        <v>37</v>
      </c>
      <c r="L4202" s="14" t="s">
        <v>31</v>
      </c>
      <c r="M4202" s="45">
        <v>4202</v>
      </c>
      <c r="N4202" s="45">
        <v>1</v>
      </c>
      <c r="O4202" s="48">
        <v>0</v>
      </c>
      <c r="P4202" s="48"/>
      <c r="Q4202" s="12" t="s">
        <v>369</v>
      </c>
      <c r="R4202" s="46">
        <v>0</v>
      </c>
      <c r="T4202" s="59" t="s">
        <v>78</v>
      </c>
      <c r="U4202" s="14">
        <v>0</v>
      </c>
      <c r="V4202" s="59" t="s">
        <v>175</v>
      </c>
      <c r="Y4202" s="46">
        <v>0</v>
      </c>
      <c r="Z4202" s="46">
        <v>0</v>
      </c>
      <c r="AA4202" s="46">
        <v>0</v>
      </c>
      <c r="AB4202" s="46">
        <v>0</v>
      </c>
      <c r="AC4202" s="46">
        <v>0</v>
      </c>
      <c r="AD4202" s="46">
        <v>0</v>
      </c>
      <c r="AE4202" s="46">
        <v>0</v>
      </c>
      <c r="AF4202" s="46">
        <v>0</v>
      </c>
      <c r="AG4202" s="46">
        <v>0</v>
      </c>
      <c r="AH4202" s="46">
        <v>0</v>
      </c>
      <c r="AI4202" s="46">
        <v>0</v>
      </c>
      <c r="AJ4202" s="46">
        <v>0</v>
      </c>
      <c r="AK4202" s="46">
        <v>0</v>
      </c>
      <c r="AL4202" s="46">
        <v>0</v>
      </c>
      <c r="AM4202" s="46">
        <v>4521.3900000000003</v>
      </c>
    </row>
    <row r="4203" spans="5:39" x14ac:dyDescent="0.2">
      <c r="E4203" s="47">
        <v>420</v>
      </c>
      <c r="F4203" s="47">
        <v>433</v>
      </c>
      <c r="G4203" s="47" t="s">
        <v>254</v>
      </c>
      <c r="H4203" s="47" t="s">
        <v>320</v>
      </c>
      <c r="I4203" s="47" t="s">
        <v>829</v>
      </c>
      <c r="J4203" s="533">
        <v>70000026</v>
      </c>
      <c r="K4203" s="14" t="s">
        <v>65</v>
      </c>
      <c r="L4203" s="14" t="s">
        <v>31</v>
      </c>
      <c r="M4203" s="45">
        <v>4203</v>
      </c>
      <c r="N4203" s="45">
        <v>1</v>
      </c>
      <c r="O4203" s="52">
        <v>22606.949999999997</v>
      </c>
      <c r="P4203" s="48">
        <v>4521.3900000000003</v>
      </c>
      <c r="Q4203" s="12" t="s">
        <v>369</v>
      </c>
      <c r="R4203" s="46">
        <v>3767.8249999999994</v>
      </c>
      <c r="T4203" s="59" t="s">
        <v>78</v>
      </c>
      <c r="U4203" s="14">
        <v>0</v>
      </c>
      <c r="V4203" s="59" t="s">
        <v>175</v>
      </c>
      <c r="X4203" s="46">
        <v>0</v>
      </c>
      <c r="Y4203" s="46">
        <v>0</v>
      </c>
      <c r="Z4203" s="46">
        <v>0</v>
      </c>
      <c r="AA4203" s="46">
        <v>0</v>
      </c>
      <c r="AB4203" s="46">
        <v>0</v>
      </c>
      <c r="AC4203" s="46">
        <v>0</v>
      </c>
      <c r="AD4203" s="46">
        <v>0</v>
      </c>
      <c r="AE4203" s="46">
        <v>0</v>
      </c>
      <c r="AF4203" s="46">
        <v>0</v>
      </c>
      <c r="AG4203" s="46">
        <v>1487.55</v>
      </c>
      <c r="AH4203" s="46">
        <v>1487.55</v>
      </c>
      <c r="AI4203" s="46">
        <v>6101.14</v>
      </c>
      <c r="AJ4203" s="46">
        <v>3644.26</v>
      </c>
      <c r="AK4203" s="46">
        <v>5539.5499999999993</v>
      </c>
      <c r="AL4203" s="46">
        <v>4346.8999999999996</v>
      </c>
      <c r="AM4203" s="46">
        <v>0</v>
      </c>
    </row>
    <row r="4204" spans="5:39" x14ac:dyDescent="0.2">
      <c r="E4204" s="47">
        <v>420</v>
      </c>
      <c r="F4204" s="47">
        <v>433</v>
      </c>
      <c r="G4204" s="47" t="s">
        <v>254</v>
      </c>
      <c r="H4204" s="47" t="s">
        <v>320</v>
      </c>
      <c r="I4204" s="47" t="s">
        <v>829</v>
      </c>
      <c r="J4204" s="533">
        <v>70000026</v>
      </c>
      <c r="K4204" s="14" t="s">
        <v>64</v>
      </c>
      <c r="L4204" s="14" t="s">
        <v>57</v>
      </c>
      <c r="M4204" s="45">
        <v>4204</v>
      </c>
      <c r="N4204" s="45">
        <v>1</v>
      </c>
      <c r="O4204" s="46">
        <v>8925.2999999999993</v>
      </c>
      <c r="Q4204" s="12" t="s">
        <v>369</v>
      </c>
      <c r="T4204" s="59" t="s">
        <v>78</v>
      </c>
      <c r="U4204" s="14">
        <v>0</v>
      </c>
      <c r="V4204" s="59" t="s">
        <v>175</v>
      </c>
      <c r="X4204" s="46">
        <v>0</v>
      </c>
      <c r="Y4204" s="46">
        <v>0</v>
      </c>
      <c r="Z4204" s="46">
        <v>0</v>
      </c>
      <c r="AA4204" s="46">
        <v>0</v>
      </c>
      <c r="AB4204" s="46">
        <v>0</v>
      </c>
      <c r="AC4204" s="46">
        <v>0</v>
      </c>
      <c r="AD4204" s="46">
        <v>0</v>
      </c>
      <c r="AE4204" s="46">
        <v>0</v>
      </c>
      <c r="AF4204" s="46">
        <v>0</v>
      </c>
      <c r="AG4204" s="46">
        <v>1487.55</v>
      </c>
      <c r="AH4204" s="46">
        <v>2975.1</v>
      </c>
      <c r="AI4204" s="46">
        <v>4462.6499999999996</v>
      </c>
      <c r="AJ4204" s="46">
        <v>5950.2</v>
      </c>
      <c r="AK4204" s="46">
        <v>7437.75</v>
      </c>
      <c r="AL4204" s="46">
        <v>8925.2999999999993</v>
      </c>
      <c r="AM4204" s="46">
        <v>4403.9099999999989</v>
      </c>
    </row>
    <row r="4205" spans="5:39" x14ac:dyDescent="0.2">
      <c r="E4205" s="47">
        <v>420</v>
      </c>
      <c r="F4205" s="47">
        <v>433</v>
      </c>
      <c r="G4205" s="47" t="s">
        <v>254</v>
      </c>
      <c r="H4205" s="47" t="s">
        <v>320</v>
      </c>
      <c r="I4205" s="47" t="s">
        <v>829</v>
      </c>
      <c r="J4205" s="533">
        <v>70000026</v>
      </c>
      <c r="K4205" s="14" t="s">
        <v>64</v>
      </c>
      <c r="L4205" s="14" t="s">
        <v>54</v>
      </c>
      <c r="M4205" s="45">
        <v>4205</v>
      </c>
      <c r="N4205" s="45">
        <v>1</v>
      </c>
      <c r="O4205" s="46">
        <v>13681.65</v>
      </c>
      <c r="Q4205" s="12" t="s">
        <v>369</v>
      </c>
      <c r="T4205" s="59" t="s">
        <v>78</v>
      </c>
      <c r="U4205" s="14">
        <v>0</v>
      </c>
      <c r="V4205" s="59" t="s">
        <v>175</v>
      </c>
      <c r="X4205" s="46">
        <v>0</v>
      </c>
      <c r="Y4205" s="46">
        <v>0</v>
      </c>
      <c r="Z4205" s="46">
        <v>0</v>
      </c>
      <c r="AA4205" s="46">
        <v>0</v>
      </c>
      <c r="AB4205" s="46">
        <v>0</v>
      </c>
      <c r="AC4205" s="46">
        <v>0</v>
      </c>
      <c r="AD4205" s="46">
        <v>0</v>
      </c>
      <c r="AE4205" s="46">
        <v>0</v>
      </c>
      <c r="AF4205" s="46">
        <v>0</v>
      </c>
      <c r="AG4205" s="46">
        <v>0</v>
      </c>
      <c r="AH4205" s="46">
        <v>0</v>
      </c>
      <c r="AI4205" s="46">
        <v>4613.59</v>
      </c>
      <c r="AJ4205" s="46">
        <v>6770.3</v>
      </c>
      <c r="AK4205" s="46">
        <v>10822.3</v>
      </c>
      <c r="AL4205" s="46">
        <v>13681.65</v>
      </c>
      <c r="AM4205" s="46">
        <v>13681.65</v>
      </c>
    </row>
    <row r="4206" spans="5:39" x14ac:dyDescent="0.2">
      <c r="E4206" s="47">
        <v>420</v>
      </c>
      <c r="F4206" s="47">
        <v>433</v>
      </c>
      <c r="G4206" s="47" t="s">
        <v>254</v>
      </c>
      <c r="H4206" s="47" t="s">
        <v>320</v>
      </c>
      <c r="I4206" s="47" t="s">
        <v>829</v>
      </c>
      <c r="J4206" s="533">
        <v>70000026</v>
      </c>
      <c r="K4206" s="14" t="s">
        <v>64</v>
      </c>
      <c r="L4206" s="14" t="s">
        <v>58</v>
      </c>
      <c r="M4206" s="45">
        <v>4206</v>
      </c>
      <c r="N4206" s="45">
        <v>1</v>
      </c>
      <c r="O4206" s="46">
        <v>0</v>
      </c>
      <c r="Q4206" s="12" t="s">
        <v>369</v>
      </c>
      <c r="T4206" s="59" t="s">
        <v>78</v>
      </c>
      <c r="U4206" s="14">
        <v>0</v>
      </c>
      <c r="V4206" s="59" t="s">
        <v>175</v>
      </c>
      <c r="X4206" s="46">
        <v>0</v>
      </c>
      <c r="Y4206" s="46">
        <v>0</v>
      </c>
      <c r="Z4206" s="46">
        <v>0</v>
      </c>
      <c r="AA4206" s="46">
        <v>0</v>
      </c>
      <c r="AB4206" s="46">
        <v>0</v>
      </c>
      <c r="AC4206" s="46">
        <v>0</v>
      </c>
      <c r="AD4206" s="46">
        <v>0</v>
      </c>
      <c r="AE4206" s="46">
        <v>0</v>
      </c>
      <c r="AF4206" s="46">
        <v>0</v>
      </c>
      <c r="AG4206" s="46">
        <v>0</v>
      </c>
      <c r="AH4206" s="46">
        <v>0</v>
      </c>
      <c r="AI4206" s="46">
        <v>0</v>
      </c>
      <c r="AJ4206" s="46">
        <v>0</v>
      </c>
      <c r="AK4206" s="46">
        <v>0</v>
      </c>
      <c r="AL4206" s="46">
        <v>0</v>
      </c>
      <c r="AM4206" s="46">
        <v>0</v>
      </c>
    </row>
    <row r="4207" spans="5:39" x14ac:dyDescent="0.2">
      <c r="E4207" s="47">
        <v>420</v>
      </c>
      <c r="F4207" s="47">
        <v>433</v>
      </c>
      <c r="G4207" s="47" t="s">
        <v>254</v>
      </c>
      <c r="H4207" s="47" t="s">
        <v>320</v>
      </c>
      <c r="I4207" s="47" t="s">
        <v>829</v>
      </c>
      <c r="J4207" s="533">
        <v>70000026</v>
      </c>
      <c r="K4207" s="14" t="s">
        <v>67</v>
      </c>
      <c r="L4207" s="14" t="s">
        <v>67</v>
      </c>
      <c r="M4207" s="45">
        <v>4207</v>
      </c>
      <c r="N4207" s="45">
        <v>1</v>
      </c>
      <c r="O4207" s="53">
        <v>58.492958581315179</v>
      </c>
      <c r="P4207" s="54">
        <v>48.492958581315179</v>
      </c>
      <c r="Q4207" s="55" t="s">
        <v>369</v>
      </c>
      <c r="R4207" s="56">
        <v>6</v>
      </c>
      <c r="S4207" s="57" t="s">
        <v>370</v>
      </c>
      <c r="T4207" s="60" t="s">
        <v>78</v>
      </c>
      <c r="U4207" s="14">
        <v>0</v>
      </c>
      <c r="V4207" s="60" t="s">
        <v>175</v>
      </c>
      <c r="Y4207" s="46">
        <v>58.492958581315179</v>
      </c>
      <c r="Z4207" s="46">
        <v>58.492958581315179</v>
      </c>
      <c r="AA4207" s="46">
        <v>58.492958581315179</v>
      </c>
      <c r="AB4207" s="46">
        <v>58.492958581315179</v>
      </c>
      <c r="AC4207" s="46">
        <v>58.492958581315179</v>
      </c>
      <c r="AD4207" s="46">
        <v>58.492958581315179</v>
      </c>
      <c r="AE4207" s="46">
        <v>58.492958581315179</v>
      </c>
      <c r="AF4207" s="46">
        <v>58.492958581315179</v>
      </c>
      <c r="AG4207" s="46">
        <v>58.492958581315179</v>
      </c>
      <c r="AH4207" s="46">
        <v>58.492958581315179</v>
      </c>
      <c r="AI4207" s="46">
        <v>58.492958581315179</v>
      </c>
      <c r="AJ4207" s="46">
        <v>58.492958581315179</v>
      </c>
      <c r="AK4207" s="46">
        <v>58.492958581315179</v>
      </c>
      <c r="AL4207" s="46">
        <v>58.492958581315179</v>
      </c>
      <c r="AM4207" s="46">
        <v>58.492958581315179</v>
      </c>
    </row>
    <row r="4208" spans="5:39" x14ac:dyDescent="0.2">
      <c r="E4208" s="14">
        <v>421</v>
      </c>
      <c r="F4208" s="14">
        <v>434</v>
      </c>
      <c r="G4208" s="14" t="s">
        <v>254</v>
      </c>
      <c r="H4208" s="14" t="s">
        <v>308</v>
      </c>
      <c r="I4208" s="14" t="s">
        <v>830</v>
      </c>
      <c r="J4208" s="531">
        <v>70000027</v>
      </c>
      <c r="K4208" s="14" t="s">
        <v>59</v>
      </c>
      <c r="L4208" s="14" t="s">
        <v>57</v>
      </c>
      <c r="M4208" s="45">
        <v>4208</v>
      </c>
      <c r="N4208" s="45">
        <v>1</v>
      </c>
      <c r="O4208" s="46">
        <v>1480.74</v>
      </c>
      <c r="Q4208" s="12" t="s">
        <v>376</v>
      </c>
      <c r="T4208" s="59" t="s">
        <v>73</v>
      </c>
      <c r="U4208" s="14">
        <v>53</v>
      </c>
      <c r="V4208" s="59" t="s">
        <v>175</v>
      </c>
      <c r="Y4208" s="46">
        <v>0</v>
      </c>
      <c r="Z4208" s="46">
        <v>0</v>
      </c>
      <c r="AA4208" s="46">
        <v>0</v>
      </c>
      <c r="AB4208" s="46">
        <v>0</v>
      </c>
      <c r="AC4208" s="46">
        <v>0</v>
      </c>
      <c r="AD4208" s="46">
        <v>0</v>
      </c>
      <c r="AE4208" s="46">
        <v>0</v>
      </c>
      <c r="AF4208" s="46">
        <v>0</v>
      </c>
      <c r="AG4208" s="46">
        <v>1480.74</v>
      </c>
      <c r="AH4208" s="46">
        <v>1480.74</v>
      </c>
      <c r="AI4208" s="46">
        <v>1480.74</v>
      </c>
      <c r="AJ4208" s="46">
        <v>1480.74</v>
      </c>
      <c r="AK4208" s="46">
        <v>1480.74</v>
      </c>
      <c r="AL4208" s="46">
        <v>1480.74</v>
      </c>
      <c r="AM4208" s="46">
        <v>0</v>
      </c>
    </row>
    <row r="4209" spans="5:39" x14ac:dyDescent="0.2">
      <c r="E4209" s="47">
        <v>421</v>
      </c>
      <c r="F4209" s="47">
        <v>434</v>
      </c>
      <c r="G4209" s="47" t="s">
        <v>254</v>
      </c>
      <c r="H4209" s="47" t="s">
        <v>308</v>
      </c>
      <c r="I4209" s="47" t="s">
        <v>830</v>
      </c>
      <c r="J4209" s="533">
        <v>70000027</v>
      </c>
      <c r="K4209" s="14" t="s">
        <v>59</v>
      </c>
      <c r="L4209" s="14" t="s">
        <v>54</v>
      </c>
      <c r="M4209" s="45">
        <v>4209</v>
      </c>
      <c r="N4209" s="45">
        <v>1</v>
      </c>
      <c r="O4209" s="46">
        <v>3275.4</v>
      </c>
      <c r="Q4209" s="12" t="s">
        <v>376</v>
      </c>
      <c r="T4209" s="59" t="s">
        <v>73</v>
      </c>
      <c r="U4209" s="14">
        <v>0</v>
      </c>
      <c r="V4209" s="59" t="s">
        <v>175</v>
      </c>
      <c r="Y4209" s="46">
        <v>0</v>
      </c>
      <c r="Z4209" s="46">
        <v>0</v>
      </c>
      <c r="AA4209" s="46">
        <v>0</v>
      </c>
      <c r="AB4209" s="46">
        <v>0</v>
      </c>
      <c r="AC4209" s="46">
        <v>0</v>
      </c>
      <c r="AD4209" s="46">
        <v>0</v>
      </c>
      <c r="AE4209" s="46">
        <v>0</v>
      </c>
      <c r="AF4209" s="46">
        <v>0</v>
      </c>
      <c r="AG4209" s="46">
        <v>0</v>
      </c>
      <c r="AH4209" s="46">
        <v>0</v>
      </c>
      <c r="AI4209" s="46">
        <v>4605.62</v>
      </c>
      <c r="AJ4209" s="46">
        <v>2290.9</v>
      </c>
      <c r="AK4209" s="46">
        <v>4507.3099999999995</v>
      </c>
      <c r="AL4209" s="46">
        <v>3275.4</v>
      </c>
      <c r="AM4209" s="46">
        <v>0</v>
      </c>
    </row>
    <row r="4210" spans="5:39" x14ac:dyDescent="0.2">
      <c r="E4210" s="47">
        <v>421</v>
      </c>
      <c r="F4210" s="47">
        <v>434</v>
      </c>
      <c r="G4210" s="47" t="s">
        <v>254</v>
      </c>
      <c r="H4210" s="47" t="s">
        <v>308</v>
      </c>
      <c r="I4210" s="47" t="s">
        <v>830</v>
      </c>
      <c r="J4210" s="533">
        <v>70000027</v>
      </c>
      <c r="K4210" s="14" t="s">
        <v>59</v>
      </c>
      <c r="L4210" s="14" t="s">
        <v>58</v>
      </c>
      <c r="M4210" s="45">
        <v>4210</v>
      </c>
      <c r="N4210" s="45">
        <v>1</v>
      </c>
      <c r="O4210" s="46">
        <v>0</v>
      </c>
      <c r="Q4210" s="12" t="s">
        <v>376</v>
      </c>
      <c r="T4210" s="59" t="s">
        <v>73</v>
      </c>
      <c r="U4210" s="14">
        <v>0</v>
      </c>
      <c r="V4210" s="59" t="s">
        <v>175</v>
      </c>
      <c r="Y4210" s="46">
        <v>0</v>
      </c>
      <c r="Z4210" s="46">
        <v>0</v>
      </c>
      <c r="AA4210" s="46">
        <v>0</v>
      </c>
      <c r="AB4210" s="46">
        <v>0</v>
      </c>
      <c r="AC4210" s="46">
        <v>0</v>
      </c>
      <c r="AD4210" s="46">
        <v>0</v>
      </c>
      <c r="AE4210" s="46">
        <v>0</v>
      </c>
      <c r="AF4210" s="46">
        <v>0</v>
      </c>
      <c r="AG4210" s="46">
        <v>0</v>
      </c>
      <c r="AH4210" s="46">
        <v>0</v>
      </c>
      <c r="AI4210" s="46">
        <v>0</v>
      </c>
      <c r="AJ4210" s="46">
        <v>0</v>
      </c>
      <c r="AK4210" s="46">
        <v>0</v>
      </c>
      <c r="AL4210" s="46">
        <v>0</v>
      </c>
      <c r="AM4210" s="46">
        <v>0</v>
      </c>
    </row>
    <row r="4211" spans="5:39" x14ac:dyDescent="0.2">
      <c r="E4211" s="47">
        <v>421</v>
      </c>
      <c r="F4211" s="47">
        <v>434</v>
      </c>
      <c r="G4211" s="47" t="s">
        <v>254</v>
      </c>
      <c r="H4211" s="47" t="s">
        <v>308</v>
      </c>
      <c r="I4211" s="47" t="s">
        <v>830</v>
      </c>
      <c r="J4211" s="533">
        <v>70000027</v>
      </c>
      <c r="K4211" s="14" t="s">
        <v>59</v>
      </c>
      <c r="L4211" s="14" t="s">
        <v>31</v>
      </c>
      <c r="M4211" s="45">
        <v>4211</v>
      </c>
      <c r="N4211" s="45">
        <v>1</v>
      </c>
      <c r="O4211" s="48">
        <v>4756.1400000000003</v>
      </c>
      <c r="Q4211" s="12" t="s">
        <v>376</v>
      </c>
      <c r="R4211" s="46">
        <v>3927.2783333333332</v>
      </c>
      <c r="T4211" s="59" t="s">
        <v>73</v>
      </c>
      <c r="U4211" s="14">
        <v>0</v>
      </c>
      <c r="V4211" s="59" t="s">
        <v>175</v>
      </c>
      <c r="X4211" s="46">
        <v>0</v>
      </c>
      <c r="Y4211" s="46">
        <v>0</v>
      </c>
      <c r="Z4211" s="46">
        <v>0</v>
      </c>
      <c r="AA4211" s="46">
        <v>0</v>
      </c>
      <c r="AB4211" s="46">
        <v>0</v>
      </c>
      <c r="AC4211" s="46">
        <v>0</v>
      </c>
      <c r="AD4211" s="46">
        <v>0</v>
      </c>
      <c r="AE4211" s="46">
        <v>0</v>
      </c>
      <c r="AF4211" s="46">
        <v>0</v>
      </c>
      <c r="AG4211" s="46">
        <v>1480.74</v>
      </c>
      <c r="AH4211" s="46">
        <v>1480.74</v>
      </c>
      <c r="AI4211" s="46">
        <v>6086.36</v>
      </c>
      <c r="AJ4211" s="46">
        <v>3771.6400000000003</v>
      </c>
      <c r="AK4211" s="46">
        <v>5988.0499999999993</v>
      </c>
      <c r="AL4211" s="46">
        <v>4756.1400000000003</v>
      </c>
      <c r="AM4211" s="46">
        <v>0</v>
      </c>
    </row>
    <row r="4212" spans="5:39" x14ac:dyDescent="0.2">
      <c r="E4212" s="47">
        <v>421</v>
      </c>
      <c r="F4212" s="47">
        <v>434</v>
      </c>
      <c r="G4212" s="47" t="s">
        <v>254</v>
      </c>
      <c r="H4212" s="47" t="s">
        <v>308</v>
      </c>
      <c r="I4212" s="47" t="s">
        <v>830</v>
      </c>
      <c r="J4212" s="533">
        <v>70000027</v>
      </c>
      <c r="K4212" s="14" t="s">
        <v>37</v>
      </c>
      <c r="L4212" s="14" t="s">
        <v>31</v>
      </c>
      <c r="M4212" s="45">
        <v>4212</v>
      </c>
      <c r="N4212" s="45">
        <v>1</v>
      </c>
      <c r="O4212" s="48">
        <v>10000</v>
      </c>
      <c r="P4212" s="48"/>
      <c r="Q4212" s="12" t="s">
        <v>376</v>
      </c>
      <c r="R4212" s="46">
        <v>1666.6666666666667</v>
      </c>
      <c r="T4212" s="59" t="s">
        <v>73</v>
      </c>
      <c r="U4212" s="14">
        <v>0</v>
      </c>
      <c r="V4212" s="59" t="s">
        <v>175</v>
      </c>
      <c r="Y4212" s="46">
        <v>0</v>
      </c>
      <c r="Z4212" s="46">
        <v>0</v>
      </c>
      <c r="AA4212" s="46">
        <v>0</v>
      </c>
      <c r="AB4212" s="46">
        <v>0</v>
      </c>
      <c r="AC4212" s="46">
        <v>0</v>
      </c>
      <c r="AD4212" s="46">
        <v>0</v>
      </c>
      <c r="AE4212" s="46">
        <v>0</v>
      </c>
      <c r="AF4212" s="46">
        <v>0</v>
      </c>
      <c r="AG4212" s="46">
        <v>0</v>
      </c>
      <c r="AH4212" s="46">
        <v>0</v>
      </c>
      <c r="AI4212" s="46">
        <v>0</v>
      </c>
      <c r="AJ4212" s="46">
        <v>0</v>
      </c>
      <c r="AK4212" s="46">
        <v>0</v>
      </c>
      <c r="AL4212" s="46">
        <v>10000</v>
      </c>
      <c r="AM4212" s="46">
        <v>5425.4680000000008</v>
      </c>
    </row>
    <row r="4213" spans="5:39" x14ac:dyDescent="0.2">
      <c r="E4213" s="47">
        <v>421</v>
      </c>
      <c r="F4213" s="47">
        <v>434</v>
      </c>
      <c r="G4213" s="47" t="s">
        <v>254</v>
      </c>
      <c r="H4213" s="47" t="s">
        <v>308</v>
      </c>
      <c r="I4213" s="47" t="s">
        <v>830</v>
      </c>
      <c r="J4213" s="533">
        <v>70000027</v>
      </c>
      <c r="K4213" s="14" t="s">
        <v>65</v>
      </c>
      <c r="L4213" s="14" t="s">
        <v>31</v>
      </c>
      <c r="M4213" s="45">
        <v>4213</v>
      </c>
      <c r="N4213" s="45">
        <v>1</v>
      </c>
      <c r="O4213" s="52">
        <v>13563.669999999998</v>
      </c>
      <c r="P4213" s="48">
        <v>5425.4680000000008</v>
      </c>
      <c r="Q4213" s="12" t="s">
        <v>376</v>
      </c>
      <c r="R4213" s="46">
        <v>2260.6116666666662</v>
      </c>
      <c r="T4213" s="59" t="s">
        <v>73</v>
      </c>
      <c r="U4213" s="14">
        <v>0</v>
      </c>
      <c r="V4213" s="59" t="s">
        <v>175</v>
      </c>
      <c r="X4213" s="46">
        <v>0</v>
      </c>
      <c r="Y4213" s="46">
        <v>0</v>
      </c>
      <c r="Z4213" s="46">
        <v>0</v>
      </c>
      <c r="AA4213" s="46">
        <v>0</v>
      </c>
      <c r="AB4213" s="46">
        <v>0</v>
      </c>
      <c r="AC4213" s="46">
        <v>0</v>
      </c>
      <c r="AD4213" s="46">
        <v>0</v>
      </c>
      <c r="AE4213" s="46">
        <v>0</v>
      </c>
      <c r="AF4213" s="46">
        <v>0</v>
      </c>
      <c r="AG4213" s="46">
        <v>0</v>
      </c>
      <c r="AH4213" s="46">
        <v>0</v>
      </c>
      <c r="AI4213" s="46">
        <v>0</v>
      </c>
      <c r="AJ4213" s="46">
        <v>2819.4800000000005</v>
      </c>
      <c r="AK4213" s="46">
        <v>5988.0499999999993</v>
      </c>
      <c r="AL4213" s="46">
        <v>4756.1400000000003</v>
      </c>
      <c r="AM4213" s="46">
        <v>0</v>
      </c>
    </row>
    <row r="4214" spans="5:39" x14ac:dyDescent="0.2">
      <c r="E4214" s="47">
        <v>421</v>
      </c>
      <c r="F4214" s="47">
        <v>434</v>
      </c>
      <c r="G4214" s="47" t="s">
        <v>254</v>
      </c>
      <c r="H4214" s="47" t="s">
        <v>308</v>
      </c>
      <c r="I4214" s="47" t="s">
        <v>830</v>
      </c>
      <c r="J4214" s="533">
        <v>70000027</v>
      </c>
      <c r="K4214" s="14" t="s">
        <v>64</v>
      </c>
      <c r="L4214" s="14" t="s">
        <v>57</v>
      </c>
      <c r="M4214" s="45">
        <v>4214</v>
      </c>
      <c r="N4214" s="45">
        <v>1</v>
      </c>
      <c r="O4214" s="46">
        <v>0</v>
      </c>
      <c r="Q4214" s="12" t="s">
        <v>376</v>
      </c>
      <c r="T4214" s="59" t="s">
        <v>73</v>
      </c>
      <c r="U4214" s="14">
        <v>0</v>
      </c>
      <c r="V4214" s="59" t="s">
        <v>175</v>
      </c>
      <c r="X4214" s="46">
        <v>0</v>
      </c>
      <c r="Y4214" s="46">
        <v>0</v>
      </c>
      <c r="Z4214" s="46">
        <v>0</v>
      </c>
      <c r="AA4214" s="46">
        <v>0</v>
      </c>
      <c r="AB4214" s="46">
        <v>0</v>
      </c>
      <c r="AC4214" s="46">
        <v>0</v>
      </c>
      <c r="AD4214" s="46">
        <v>0</v>
      </c>
      <c r="AE4214" s="46">
        <v>0</v>
      </c>
      <c r="AF4214" s="46">
        <v>0</v>
      </c>
      <c r="AG4214" s="46">
        <v>1480.74</v>
      </c>
      <c r="AH4214" s="46">
        <v>2961.48</v>
      </c>
      <c r="AI4214" s="46">
        <v>4442.22</v>
      </c>
      <c r="AJ4214" s="46">
        <v>5922.96</v>
      </c>
      <c r="AK4214" s="46">
        <v>7403.7</v>
      </c>
      <c r="AL4214" s="46">
        <v>0</v>
      </c>
      <c r="AM4214" s="46">
        <v>0</v>
      </c>
    </row>
    <row r="4215" spans="5:39" x14ac:dyDescent="0.2">
      <c r="E4215" s="47">
        <v>421</v>
      </c>
      <c r="F4215" s="47">
        <v>434</v>
      </c>
      <c r="G4215" s="47" t="s">
        <v>254</v>
      </c>
      <c r="H4215" s="47" t="s">
        <v>308</v>
      </c>
      <c r="I4215" s="47" t="s">
        <v>830</v>
      </c>
      <c r="J4215" s="533">
        <v>70000027</v>
      </c>
      <c r="K4215" s="14" t="s">
        <v>64</v>
      </c>
      <c r="L4215" s="14" t="s">
        <v>54</v>
      </c>
      <c r="M4215" s="45">
        <v>4215</v>
      </c>
      <c r="N4215" s="45">
        <v>1</v>
      </c>
      <c r="O4215" s="46">
        <v>13563.67</v>
      </c>
      <c r="Q4215" s="12" t="s">
        <v>376</v>
      </c>
      <c r="T4215" s="59" t="s">
        <v>73</v>
      </c>
      <c r="U4215" s="14">
        <v>0</v>
      </c>
      <c r="V4215" s="59" t="s">
        <v>175</v>
      </c>
      <c r="X4215" s="46">
        <v>0</v>
      </c>
      <c r="Y4215" s="46">
        <v>0</v>
      </c>
      <c r="Z4215" s="46">
        <v>0</v>
      </c>
      <c r="AA4215" s="46">
        <v>0</v>
      </c>
      <c r="AB4215" s="46">
        <v>0</v>
      </c>
      <c r="AC4215" s="46">
        <v>0</v>
      </c>
      <c r="AD4215" s="46">
        <v>0</v>
      </c>
      <c r="AE4215" s="46">
        <v>0</v>
      </c>
      <c r="AF4215" s="46">
        <v>0</v>
      </c>
      <c r="AG4215" s="46">
        <v>0</v>
      </c>
      <c r="AH4215" s="46">
        <v>0</v>
      </c>
      <c r="AI4215" s="46">
        <v>4605.62</v>
      </c>
      <c r="AJ4215" s="46">
        <v>6896.52</v>
      </c>
      <c r="AK4215" s="46">
        <v>11403.83</v>
      </c>
      <c r="AL4215" s="46">
        <v>13563.67</v>
      </c>
      <c r="AM4215" s="46">
        <v>8138.2019999999993</v>
      </c>
    </row>
    <row r="4216" spans="5:39" x14ac:dyDescent="0.2">
      <c r="E4216" s="47">
        <v>421</v>
      </c>
      <c r="F4216" s="47">
        <v>434</v>
      </c>
      <c r="G4216" s="47" t="s">
        <v>254</v>
      </c>
      <c r="H4216" s="47" t="s">
        <v>308</v>
      </c>
      <c r="I4216" s="47" t="s">
        <v>830</v>
      </c>
      <c r="J4216" s="533">
        <v>70000027</v>
      </c>
      <c r="K4216" s="14" t="s">
        <v>64</v>
      </c>
      <c r="L4216" s="14" t="s">
        <v>58</v>
      </c>
      <c r="M4216" s="45">
        <v>4216</v>
      </c>
      <c r="N4216" s="45">
        <v>1</v>
      </c>
      <c r="O4216" s="46">
        <v>0</v>
      </c>
      <c r="Q4216" s="12" t="s">
        <v>376</v>
      </c>
      <c r="T4216" s="59" t="s">
        <v>73</v>
      </c>
      <c r="U4216" s="14">
        <v>0</v>
      </c>
      <c r="V4216" s="59" t="s">
        <v>175</v>
      </c>
      <c r="X4216" s="46">
        <v>0</v>
      </c>
      <c r="Y4216" s="46">
        <v>0</v>
      </c>
      <c r="Z4216" s="46">
        <v>0</v>
      </c>
      <c r="AA4216" s="46">
        <v>0</v>
      </c>
      <c r="AB4216" s="46">
        <v>0</v>
      </c>
      <c r="AC4216" s="46">
        <v>0</v>
      </c>
      <c r="AD4216" s="46">
        <v>0</v>
      </c>
      <c r="AE4216" s="46">
        <v>0</v>
      </c>
      <c r="AF4216" s="46">
        <v>0</v>
      </c>
      <c r="AG4216" s="46">
        <v>0</v>
      </c>
      <c r="AH4216" s="46">
        <v>0</v>
      </c>
      <c r="AI4216" s="46">
        <v>0</v>
      </c>
      <c r="AJ4216" s="46">
        <v>0</v>
      </c>
      <c r="AK4216" s="46">
        <v>0</v>
      </c>
      <c r="AL4216" s="46">
        <v>0</v>
      </c>
      <c r="AM4216" s="46">
        <v>0</v>
      </c>
    </row>
    <row r="4217" spans="5:39" x14ac:dyDescent="0.2">
      <c r="E4217" s="47">
        <v>421</v>
      </c>
      <c r="F4217" s="47">
        <v>434</v>
      </c>
      <c r="G4217" s="47" t="s">
        <v>254</v>
      </c>
      <c r="H4217" s="47" t="s">
        <v>308</v>
      </c>
      <c r="I4217" s="47" t="s">
        <v>830</v>
      </c>
      <c r="J4217" s="533">
        <v>70000027</v>
      </c>
      <c r="K4217" s="14" t="s">
        <v>67</v>
      </c>
      <c r="L4217" s="14" t="s">
        <v>67</v>
      </c>
      <c r="M4217" s="45">
        <v>4217</v>
      </c>
      <c r="N4217" s="45">
        <v>1</v>
      </c>
      <c r="O4217" s="53">
        <v>24.625689064974722</v>
      </c>
      <c r="P4217" s="54">
        <v>14.625689064974722</v>
      </c>
      <c r="Q4217" s="55" t="s">
        <v>376</v>
      </c>
      <c r="R4217" s="56">
        <v>3.4537073384578885</v>
      </c>
      <c r="S4217" s="57" t="s">
        <v>370</v>
      </c>
      <c r="T4217" s="60" t="s">
        <v>73</v>
      </c>
      <c r="U4217" s="14">
        <v>0</v>
      </c>
      <c r="V4217" s="60" t="s">
        <v>175</v>
      </c>
      <c r="Y4217" s="46">
        <v>24.625689064974722</v>
      </c>
      <c r="Z4217" s="46">
        <v>24.625689064974722</v>
      </c>
      <c r="AA4217" s="46">
        <v>24.625689064974722</v>
      </c>
      <c r="AB4217" s="46">
        <v>24.625689064974722</v>
      </c>
      <c r="AC4217" s="46">
        <v>24.625689064974722</v>
      </c>
      <c r="AD4217" s="46">
        <v>24.625689064974722</v>
      </c>
      <c r="AE4217" s="46">
        <v>24.625689064974722</v>
      </c>
      <c r="AF4217" s="46">
        <v>24.625689064974722</v>
      </c>
      <c r="AG4217" s="46">
        <v>24.625689064974722</v>
      </c>
      <c r="AH4217" s="46">
        <v>24.625689064974722</v>
      </c>
      <c r="AI4217" s="46">
        <v>24.625689064974722</v>
      </c>
      <c r="AJ4217" s="46">
        <v>24.625689064974722</v>
      </c>
      <c r="AK4217" s="46">
        <v>24.625689064974722</v>
      </c>
      <c r="AL4217" s="46">
        <v>24.625689064974722</v>
      </c>
      <c r="AM4217" s="46">
        <v>24.625689064974722</v>
      </c>
    </row>
    <row r="4218" spans="5:39" x14ac:dyDescent="0.2">
      <c r="E4218" s="14">
        <v>422</v>
      </c>
      <c r="F4218" s="14">
        <v>435</v>
      </c>
      <c r="G4218" s="14" t="s">
        <v>254</v>
      </c>
      <c r="H4218" s="14" t="s">
        <v>356</v>
      </c>
      <c r="I4218" s="14" t="s">
        <v>831</v>
      </c>
      <c r="J4218" s="531">
        <v>70000028</v>
      </c>
      <c r="K4218" s="14" t="s">
        <v>59</v>
      </c>
      <c r="L4218" s="14" t="s">
        <v>57</v>
      </c>
      <c r="M4218" s="45">
        <v>4218</v>
      </c>
      <c r="N4218" s="45">
        <v>1</v>
      </c>
      <c r="O4218" s="46">
        <v>2236.4299999999998</v>
      </c>
      <c r="Q4218" s="12">
        <v>0</v>
      </c>
      <c r="T4218" s="59">
        <v>0</v>
      </c>
      <c r="U4218" s="14">
        <v>0</v>
      </c>
      <c r="V4218" s="59" t="s">
        <v>174</v>
      </c>
      <c r="Y4218" s="46">
        <v>0</v>
      </c>
      <c r="Z4218" s="46">
        <v>0</v>
      </c>
      <c r="AA4218" s="46">
        <v>0</v>
      </c>
      <c r="AB4218" s="46">
        <v>0</v>
      </c>
      <c r="AC4218" s="46">
        <v>0</v>
      </c>
      <c r="AD4218" s="46">
        <v>0</v>
      </c>
      <c r="AE4218" s="46">
        <v>0</v>
      </c>
      <c r="AF4218" s="46">
        <v>0</v>
      </c>
      <c r="AG4218" s="46">
        <v>2236.4299999999998</v>
      </c>
      <c r="AH4218" s="46">
        <v>2236.4299999999998</v>
      </c>
      <c r="AI4218" s="46">
        <v>2236.4299999999998</v>
      </c>
      <c r="AJ4218" s="46">
        <v>2236.4299999999998</v>
      </c>
      <c r="AK4218" s="46">
        <v>2236.4299999999998</v>
      </c>
      <c r="AL4218" s="46">
        <v>2236.4299999999998</v>
      </c>
      <c r="AM4218" s="46">
        <v>0</v>
      </c>
    </row>
    <row r="4219" spans="5:39" x14ac:dyDescent="0.2">
      <c r="E4219" s="47">
        <v>422</v>
      </c>
      <c r="F4219" s="47">
        <v>435</v>
      </c>
      <c r="G4219" s="47" t="s">
        <v>254</v>
      </c>
      <c r="H4219" s="47" t="s">
        <v>356</v>
      </c>
      <c r="I4219" s="47" t="s">
        <v>831</v>
      </c>
      <c r="J4219" s="533">
        <v>70000028</v>
      </c>
      <c r="K4219" s="14" t="s">
        <v>59</v>
      </c>
      <c r="L4219" s="14" t="s">
        <v>54</v>
      </c>
      <c r="M4219" s="45">
        <v>4219</v>
      </c>
      <c r="N4219" s="45">
        <v>1</v>
      </c>
      <c r="O4219" s="46">
        <v>2926.0199999999995</v>
      </c>
      <c r="Q4219" s="12">
        <v>0</v>
      </c>
      <c r="T4219" s="59">
        <v>0</v>
      </c>
      <c r="U4219" s="14">
        <v>0</v>
      </c>
      <c r="V4219" s="59" t="s">
        <v>174</v>
      </c>
      <c r="Y4219" s="46">
        <v>0</v>
      </c>
      <c r="Z4219" s="46">
        <v>0</v>
      </c>
      <c r="AA4219" s="46">
        <v>0</v>
      </c>
      <c r="AB4219" s="46">
        <v>0</v>
      </c>
      <c r="AC4219" s="46">
        <v>0</v>
      </c>
      <c r="AD4219" s="46">
        <v>0</v>
      </c>
      <c r="AE4219" s="46">
        <v>0</v>
      </c>
      <c r="AF4219" s="46">
        <v>0</v>
      </c>
      <c r="AG4219" s="46">
        <v>0</v>
      </c>
      <c r="AH4219" s="46">
        <v>0</v>
      </c>
      <c r="AI4219" s="46">
        <v>5533.5999999999995</v>
      </c>
      <c r="AJ4219" s="46">
        <v>2604.31</v>
      </c>
      <c r="AK4219" s="46">
        <v>1367.8</v>
      </c>
      <c r="AL4219" s="46">
        <v>2926.0199999999995</v>
      </c>
      <c r="AM4219" s="46">
        <v>0</v>
      </c>
    </row>
    <row r="4220" spans="5:39" x14ac:dyDescent="0.2">
      <c r="E4220" s="47">
        <v>422</v>
      </c>
      <c r="F4220" s="47">
        <v>435</v>
      </c>
      <c r="G4220" s="47" t="s">
        <v>254</v>
      </c>
      <c r="H4220" s="47" t="s">
        <v>356</v>
      </c>
      <c r="I4220" s="47" t="s">
        <v>831</v>
      </c>
      <c r="J4220" s="533">
        <v>70000028</v>
      </c>
      <c r="K4220" s="14" t="s">
        <v>59</v>
      </c>
      <c r="L4220" s="14" t="s">
        <v>58</v>
      </c>
      <c r="M4220" s="45">
        <v>4220</v>
      </c>
      <c r="N4220" s="45">
        <v>1</v>
      </c>
      <c r="O4220" s="46">
        <v>0</v>
      </c>
      <c r="Q4220" s="12">
        <v>0</v>
      </c>
      <c r="T4220" s="59">
        <v>0</v>
      </c>
      <c r="U4220" s="14">
        <v>0</v>
      </c>
      <c r="V4220" s="59" t="s">
        <v>174</v>
      </c>
      <c r="Y4220" s="46">
        <v>0</v>
      </c>
      <c r="Z4220" s="46">
        <v>0</v>
      </c>
      <c r="AA4220" s="46">
        <v>0</v>
      </c>
      <c r="AB4220" s="46">
        <v>0</v>
      </c>
      <c r="AC4220" s="46">
        <v>0</v>
      </c>
      <c r="AD4220" s="46">
        <v>0</v>
      </c>
      <c r="AE4220" s="46">
        <v>0</v>
      </c>
      <c r="AF4220" s="46">
        <v>0</v>
      </c>
      <c r="AG4220" s="46">
        <v>0</v>
      </c>
      <c r="AH4220" s="46">
        <v>0</v>
      </c>
      <c r="AI4220" s="46">
        <v>0</v>
      </c>
      <c r="AJ4220" s="46">
        <v>0</v>
      </c>
      <c r="AK4220" s="46">
        <v>0</v>
      </c>
      <c r="AL4220" s="46">
        <v>0</v>
      </c>
      <c r="AM4220" s="46">
        <v>0</v>
      </c>
    </row>
    <row r="4221" spans="5:39" x14ac:dyDescent="0.2">
      <c r="E4221" s="47">
        <v>422</v>
      </c>
      <c r="F4221" s="47">
        <v>435</v>
      </c>
      <c r="G4221" s="47" t="s">
        <v>254</v>
      </c>
      <c r="H4221" s="47" t="s">
        <v>356</v>
      </c>
      <c r="I4221" s="47" t="s">
        <v>831</v>
      </c>
      <c r="J4221" s="533">
        <v>70000028</v>
      </c>
      <c r="K4221" s="14" t="s">
        <v>59</v>
      </c>
      <c r="L4221" s="14" t="s">
        <v>31</v>
      </c>
      <c r="M4221" s="45">
        <v>4221</v>
      </c>
      <c r="N4221" s="45">
        <v>1</v>
      </c>
      <c r="O4221" s="48">
        <v>5162.4499999999989</v>
      </c>
      <c r="Q4221" s="12">
        <v>0</v>
      </c>
      <c r="R4221" s="46">
        <v>4308.3849999999993</v>
      </c>
      <c r="T4221" s="59">
        <v>0</v>
      </c>
      <c r="U4221" s="14">
        <v>0</v>
      </c>
      <c r="V4221" s="59" t="s">
        <v>174</v>
      </c>
      <c r="X4221" s="46">
        <v>0</v>
      </c>
      <c r="Y4221" s="46">
        <v>0</v>
      </c>
      <c r="Z4221" s="46">
        <v>0</v>
      </c>
      <c r="AA4221" s="46">
        <v>0</v>
      </c>
      <c r="AB4221" s="46">
        <v>0</v>
      </c>
      <c r="AC4221" s="46">
        <v>0</v>
      </c>
      <c r="AD4221" s="46">
        <v>0</v>
      </c>
      <c r="AE4221" s="46">
        <v>0</v>
      </c>
      <c r="AF4221" s="46">
        <v>0</v>
      </c>
      <c r="AG4221" s="46">
        <v>2236.4299999999998</v>
      </c>
      <c r="AH4221" s="46">
        <v>2236.4299999999998</v>
      </c>
      <c r="AI4221" s="46">
        <v>7770.0299999999988</v>
      </c>
      <c r="AJ4221" s="46">
        <v>4840.74</v>
      </c>
      <c r="AK4221" s="46">
        <v>3604.2299999999996</v>
      </c>
      <c r="AL4221" s="46">
        <v>5162.4499999999989</v>
      </c>
      <c r="AM4221" s="46">
        <v>0</v>
      </c>
    </row>
    <row r="4222" spans="5:39" x14ac:dyDescent="0.2">
      <c r="E4222" s="47">
        <v>422</v>
      </c>
      <c r="F4222" s="47">
        <v>435</v>
      </c>
      <c r="G4222" s="47" t="s">
        <v>254</v>
      </c>
      <c r="H4222" s="47" t="s">
        <v>356</v>
      </c>
      <c r="I4222" s="47" t="s">
        <v>831</v>
      </c>
      <c r="J4222" s="533">
        <v>70000028</v>
      </c>
      <c r="K4222" s="14" t="s">
        <v>37</v>
      </c>
      <c r="L4222" s="14" t="s">
        <v>31</v>
      </c>
      <c r="M4222" s="45">
        <v>4222</v>
      </c>
      <c r="N4222" s="45">
        <v>1</v>
      </c>
      <c r="O4222" s="48">
        <v>20687.86</v>
      </c>
      <c r="P4222" s="48"/>
      <c r="Q4222" s="12">
        <v>0</v>
      </c>
      <c r="R4222" s="46">
        <v>3447.9766666666669</v>
      </c>
      <c r="T4222" s="59">
        <v>0</v>
      </c>
      <c r="U4222" s="14">
        <v>0</v>
      </c>
      <c r="V4222" s="59" t="s">
        <v>174</v>
      </c>
      <c r="Y4222" s="46">
        <v>0</v>
      </c>
      <c r="Z4222" s="46">
        <v>0</v>
      </c>
      <c r="AA4222" s="46">
        <v>0</v>
      </c>
      <c r="AB4222" s="46">
        <v>0</v>
      </c>
      <c r="AC4222" s="46">
        <v>0</v>
      </c>
      <c r="AD4222" s="46">
        <v>0</v>
      </c>
      <c r="AE4222" s="46">
        <v>0</v>
      </c>
      <c r="AF4222" s="46">
        <v>0</v>
      </c>
      <c r="AG4222" s="46">
        <v>0</v>
      </c>
      <c r="AH4222" s="46">
        <v>0</v>
      </c>
      <c r="AI4222" s="46">
        <v>0</v>
      </c>
      <c r="AJ4222" s="46">
        <v>0</v>
      </c>
      <c r="AK4222" s="46">
        <v>0</v>
      </c>
      <c r="AL4222" s="46">
        <v>20687.86</v>
      </c>
      <c r="AM4222" s="46">
        <v>3097.47</v>
      </c>
    </row>
    <row r="4223" spans="5:39" x14ac:dyDescent="0.2">
      <c r="E4223" s="47">
        <v>422</v>
      </c>
      <c r="F4223" s="47">
        <v>435</v>
      </c>
      <c r="G4223" s="47" t="s">
        <v>254</v>
      </c>
      <c r="H4223" s="47" t="s">
        <v>356</v>
      </c>
      <c r="I4223" s="47" t="s">
        <v>831</v>
      </c>
      <c r="J4223" s="533">
        <v>70000028</v>
      </c>
      <c r="K4223" s="14" t="s">
        <v>65</v>
      </c>
      <c r="L4223" s="14" t="s">
        <v>31</v>
      </c>
      <c r="M4223" s="45">
        <v>4223</v>
      </c>
      <c r="N4223" s="45">
        <v>1</v>
      </c>
      <c r="O4223" s="52">
        <v>5162.4499999999953</v>
      </c>
      <c r="P4223" s="48">
        <v>3097.47</v>
      </c>
      <c r="Q4223" s="12">
        <v>0</v>
      </c>
      <c r="R4223" s="46">
        <v>860.40833333333251</v>
      </c>
      <c r="T4223" s="59">
        <v>0</v>
      </c>
      <c r="U4223" s="14">
        <v>0</v>
      </c>
      <c r="V4223" s="59" t="s">
        <v>174</v>
      </c>
      <c r="X4223" s="46">
        <v>0</v>
      </c>
      <c r="Y4223" s="46">
        <v>0</v>
      </c>
      <c r="Z4223" s="46">
        <v>0</v>
      </c>
      <c r="AA4223" s="46">
        <v>0</v>
      </c>
      <c r="AB4223" s="46">
        <v>0</v>
      </c>
      <c r="AC4223" s="46">
        <v>0</v>
      </c>
      <c r="AD4223" s="46">
        <v>0</v>
      </c>
      <c r="AE4223" s="46">
        <v>0</v>
      </c>
      <c r="AF4223" s="46">
        <v>0</v>
      </c>
      <c r="AG4223" s="46">
        <v>0</v>
      </c>
      <c r="AH4223" s="46">
        <v>0</v>
      </c>
      <c r="AI4223" s="46">
        <v>0</v>
      </c>
      <c r="AJ4223" s="46">
        <v>0</v>
      </c>
      <c r="AK4223" s="46">
        <v>0</v>
      </c>
      <c r="AL4223" s="46">
        <v>5162.4499999999953</v>
      </c>
      <c r="AM4223" s="46">
        <v>0</v>
      </c>
    </row>
    <row r="4224" spans="5:39" x14ac:dyDescent="0.2">
      <c r="E4224" s="47">
        <v>422</v>
      </c>
      <c r="F4224" s="47">
        <v>435</v>
      </c>
      <c r="G4224" s="47" t="s">
        <v>254</v>
      </c>
      <c r="H4224" s="47" t="s">
        <v>356</v>
      </c>
      <c r="I4224" s="47" t="s">
        <v>831</v>
      </c>
      <c r="J4224" s="533">
        <v>70000028</v>
      </c>
      <c r="K4224" s="14" t="s">
        <v>64</v>
      </c>
      <c r="L4224" s="14" t="s">
        <v>57</v>
      </c>
      <c r="M4224" s="45">
        <v>4224</v>
      </c>
      <c r="N4224" s="45">
        <v>1</v>
      </c>
      <c r="O4224" s="46">
        <v>0</v>
      </c>
      <c r="Q4224" s="12">
        <v>0</v>
      </c>
      <c r="T4224" s="59">
        <v>0</v>
      </c>
      <c r="U4224" s="14">
        <v>0</v>
      </c>
      <c r="V4224" s="59" t="s">
        <v>174</v>
      </c>
      <c r="X4224" s="46">
        <v>0</v>
      </c>
      <c r="Y4224" s="46">
        <v>0</v>
      </c>
      <c r="Z4224" s="46">
        <v>0</v>
      </c>
      <c r="AA4224" s="46">
        <v>0</v>
      </c>
      <c r="AB4224" s="46">
        <v>0</v>
      </c>
      <c r="AC4224" s="46">
        <v>0</v>
      </c>
      <c r="AD4224" s="46">
        <v>0</v>
      </c>
      <c r="AE4224" s="46">
        <v>0</v>
      </c>
      <c r="AF4224" s="46">
        <v>0</v>
      </c>
      <c r="AG4224" s="46">
        <v>2236.4299999999998</v>
      </c>
      <c r="AH4224" s="46">
        <v>4472.8599999999997</v>
      </c>
      <c r="AI4224" s="46">
        <v>6709.2899999999991</v>
      </c>
      <c r="AJ4224" s="46">
        <v>8945.7199999999993</v>
      </c>
      <c r="AK4224" s="46">
        <v>11182.15</v>
      </c>
      <c r="AL4224" s="46">
        <v>0</v>
      </c>
      <c r="AM4224" s="46">
        <v>0</v>
      </c>
    </row>
    <row r="4225" spans="5:39" x14ac:dyDescent="0.2">
      <c r="E4225" s="47">
        <v>422</v>
      </c>
      <c r="F4225" s="47">
        <v>435</v>
      </c>
      <c r="G4225" s="47" t="s">
        <v>254</v>
      </c>
      <c r="H4225" s="47" t="s">
        <v>356</v>
      </c>
      <c r="I4225" s="47" t="s">
        <v>831</v>
      </c>
      <c r="J4225" s="533">
        <v>70000028</v>
      </c>
      <c r="K4225" s="14" t="s">
        <v>64</v>
      </c>
      <c r="L4225" s="14" t="s">
        <v>54</v>
      </c>
      <c r="M4225" s="45">
        <v>4225</v>
      </c>
      <c r="N4225" s="45">
        <v>1</v>
      </c>
      <c r="O4225" s="46">
        <v>5162.4499999999989</v>
      </c>
      <c r="Q4225" s="12">
        <v>0</v>
      </c>
      <c r="T4225" s="59">
        <v>0</v>
      </c>
      <c r="U4225" s="14">
        <v>0</v>
      </c>
      <c r="V4225" s="59" t="s">
        <v>174</v>
      </c>
      <c r="X4225" s="46">
        <v>0</v>
      </c>
      <c r="Y4225" s="46">
        <v>0</v>
      </c>
      <c r="Z4225" s="46">
        <v>0</v>
      </c>
      <c r="AA4225" s="46">
        <v>0</v>
      </c>
      <c r="AB4225" s="46">
        <v>0</v>
      </c>
      <c r="AC4225" s="46">
        <v>0</v>
      </c>
      <c r="AD4225" s="46">
        <v>0</v>
      </c>
      <c r="AE4225" s="46">
        <v>0</v>
      </c>
      <c r="AF4225" s="46">
        <v>0</v>
      </c>
      <c r="AG4225" s="46">
        <v>0</v>
      </c>
      <c r="AH4225" s="46">
        <v>0</v>
      </c>
      <c r="AI4225" s="46">
        <v>5533.5999999999995</v>
      </c>
      <c r="AJ4225" s="46">
        <v>8137.91</v>
      </c>
      <c r="AK4225" s="46">
        <v>9505.7099999999991</v>
      </c>
      <c r="AL4225" s="46">
        <v>5162.4499999999989</v>
      </c>
      <c r="AM4225" s="46">
        <v>2064.9799999999991</v>
      </c>
    </row>
    <row r="4226" spans="5:39" x14ac:dyDescent="0.2">
      <c r="E4226" s="47">
        <v>422</v>
      </c>
      <c r="F4226" s="47">
        <v>435</v>
      </c>
      <c r="G4226" s="47" t="s">
        <v>254</v>
      </c>
      <c r="H4226" s="47" t="s">
        <v>356</v>
      </c>
      <c r="I4226" s="47" t="s">
        <v>831</v>
      </c>
      <c r="J4226" s="533">
        <v>70000028</v>
      </c>
      <c r="K4226" s="14" t="s">
        <v>64</v>
      </c>
      <c r="L4226" s="14" t="s">
        <v>58</v>
      </c>
      <c r="M4226" s="45">
        <v>4226</v>
      </c>
      <c r="N4226" s="45">
        <v>1</v>
      </c>
      <c r="O4226" s="46">
        <v>0</v>
      </c>
      <c r="Q4226" s="12">
        <v>0</v>
      </c>
      <c r="T4226" s="59">
        <v>0</v>
      </c>
      <c r="U4226" s="14">
        <v>0</v>
      </c>
      <c r="V4226" s="59" t="s">
        <v>174</v>
      </c>
      <c r="X4226" s="46">
        <v>0</v>
      </c>
      <c r="Y4226" s="46">
        <v>0</v>
      </c>
      <c r="Z4226" s="46">
        <v>0</v>
      </c>
      <c r="AA4226" s="46">
        <v>0</v>
      </c>
      <c r="AB4226" s="46">
        <v>0</v>
      </c>
      <c r="AC4226" s="46">
        <v>0</v>
      </c>
      <c r="AD4226" s="46">
        <v>0</v>
      </c>
      <c r="AE4226" s="46">
        <v>0</v>
      </c>
      <c r="AF4226" s="46">
        <v>0</v>
      </c>
      <c r="AG4226" s="46">
        <v>0</v>
      </c>
      <c r="AH4226" s="46">
        <v>0</v>
      </c>
      <c r="AI4226" s="46">
        <v>0</v>
      </c>
      <c r="AJ4226" s="46">
        <v>0</v>
      </c>
      <c r="AK4226" s="46">
        <v>0</v>
      </c>
      <c r="AL4226" s="46">
        <v>0</v>
      </c>
      <c r="AM4226" s="46">
        <v>0</v>
      </c>
    </row>
    <row r="4227" spans="5:39" x14ac:dyDescent="0.2">
      <c r="E4227" s="47">
        <v>422</v>
      </c>
      <c r="F4227" s="47">
        <v>435</v>
      </c>
      <c r="G4227" s="47" t="s">
        <v>254</v>
      </c>
      <c r="H4227" s="47" t="s">
        <v>356</v>
      </c>
      <c r="I4227" s="47" t="s">
        <v>831</v>
      </c>
      <c r="J4227" s="533">
        <v>70000028</v>
      </c>
      <c r="K4227" s="14" t="s">
        <v>67</v>
      </c>
      <c r="L4227" s="14" t="s">
        <v>67</v>
      </c>
      <c r="M4227" s="45">
        <v>4227</v>
      </c>
      <c r="N4227" s="45">
        <v>1</v>
      </c>
      <c r="O4227" s="53">
        <v>0</v>
      </c>
      <c r="P4227" s="54">
        <v>0</v>
      </c>
      <c r="Q4227" s="55">
        <v>0</v>
      </c>
      <c r="R4227" s="56">
        <v>0</v>
      </c>
      <c r="S4227" s="57">
        <v>0</v>
      </c>
      <c r="T4227" s="60">
        <v>0</v>
      </c>
      <c r="U4227" s="14">
        <v>0</v>
      </c>
      <c r="V4227" s="60" t="s">
        <v>174</v>
      </c>
      <c r="Y4227" s="46">
        <v>0</v>
      </c>
      <c r="Z4227" s="46">
        <v>0</v>
      </c>
      <c r="AA4227" s="46">
        <v>0</v>
      </c>
      <c r="AB4227" s="46">
        <v>0</v>
      </c>
      <c r="AC4227" s="46">
        <v>0</v>
      </c>
      <c r="AD4227" s="46">
        <v>0</v>
      </c>
      <c r="AE4227" s="46">
        <v>0</v>
      </c>
      <c r="AF4227" s="46">
        <v>0</v>
      </c>
      <c r="AG4227" s="46">
        <v>0</v>
      </c>
      <c r="AH4227" s="46">
        <v>0</v>
      </c>
      <c r="AI4227" s="46">
        <v>0</v>
      </c>
      <c r="AJ4227" s="46">
        <v>0</v>
      </c>
      <c r="AK4227" s="46">
        <v>0</v>
      </c>
      <c r="AL4227" s="46">
        <v>0</v>
      </c>
      <c r="AM4227" s="46">
        <v>0</v>
      </c>
    </row>
    <row r="4228" spans="5:39" x14ac:dyDescent="0.2">
      <c r="E4228" s="14">
        <v>423</v>
      </c>
      <c r="F4228" s="14">
        <v>436</v>
      </c>
      <c r="G4228" s="14" t="s">
        <v>254</v>
      </c>
      <c r="H4228" s="14" t="s">
        <v>321</v>
      </c>
      <c r="I4228" s="14" t="s">
        <v>832</v>
      </c>
      <c r="J4228" s="531">
        <v>70000029</v>
      </c>
      <c r="K4228" s="14" t="s">
        <v>59</v>
      </c>
      <c r="L4228" s="14" t="s">
        <v>57</v>
      </c>
      <c r="M4228" s="45">
        <v>4228</v>
      </c>
      <c r="N4228" s="45">
        <v>1</v>
      </c>
      <c r="O4228" s="46">
        <v>1368.41</v>
      </c>
      <c r="Q4228" s="12">
        <v>0</v>
      </c>
      <c r="T4228" s="59">
        <v>0</v>
      </c>
      <c r="U4228" s="14">
        <v>0</v>
      </c>
      <c r="V4228" s="59" t="s">
        <v>174</v>
      </c>
      <c r="Y4228" s="46">
        <v>0</v>
      </c>
      <c r="Z4228" s="46">
        <v>0</v>
      </c>
      <c r="AA4228" s="46">
        <v>0</v>
      </c>
      <c r="AB4228" s="46">
        <v>0</v>
      </c>
      <c r="AC4228" s="46">
        <v>0</v>
      </c>
      <c r="AD4228" s="46">
        <v>0</v>
      </c>
      <c r="AE4228" s="46">
        <v>0</v>
      </c>
      <c r="AF4228" s="46">
        <v>0</v>
      </c>
      <c r="AG4228" s="46">
        <v>1368.41</v>
      </c>
      <c r="AH4228" s="46">
        <v>1368.41</v>
      </c>
      <c r="AI4228" s="46">
        <v>1368.41</v>
      </c>
      <c r="AJ4228" s="46">
        <v>1368.41</v>
      </c>
      <c r="AK4228" s="46">
        <v>1368.41</v>
      </c>
      <c r="AL4228" s="46">
        <v>1368.41</v>
      </c>
      <c r="AM4228" s="46">
        <v>0</v>
      </c>
    </row>
    <row r="4229" spans="5:39" x14ac:dyDescent="0.2">
      <c r="E4229" s="47">
        <v>423</v>
      </c>
      <c r="F4229" s="47">
        <v>436</v>
      </c>
      <c r="G4229" s="47" t="s">
        <v>254</v>
      </c>
      <c r="H4229" s="47" t="s">
        <v>321</v>
      </c>
      <c r="I4229" s="47" t="s">
        <v>832</v>
      </c>
      <c r="J4229" s="533">
        <v>70000029</v>
      </c>
      <c r="K4229" s="14" t="s">
        <v>59</v>
      </c>
      <c r="L4229" s="14" t="s">
        <v>54</v>
      </c>
      <c r="M4229" s="45">
        <v>4229</v>
      </c>
      <c r="N4229" s="45">
        <v>1</v>
      </c>
      <c r="O4229" s="46">
        <v>2854.39</v>
      </c>
      <c r="Q4229" s="12">
        <v>0</v>
      </c>
      <c r="T4229" s="59">
        <v>0</v>
      </c>
      <c r="U4229" s="14">
        <v>0</v>
      </c>
      <c r="V4229" s="59" t="s">
        <v>174</v>
      </c>
      <c r="Y4229" s="46">
        <v>0</v>
      </c>
      <c r="Z4229" s="46">
        <v>0</v>
      </c>
      <c r="AA4229" s="46">
        <v>0</v>
      </c>
      <c r="AB4229" s="46">
        <v>0</v>
      </c>
      <c r="AC4229" s="46">
        <v>0</v>
      </c>
      <c r="AD4229" s="46">
        <v>0</v>
      </c>
      <c r="AE4229" s="46">
        <v>0</v>
      </c>
      <c r="AF4229" s="46">
        <v>0</v>
      </c>
      <c r="AG4229" s="46">
        <v>0</v>
      </c>
      <c r="AH4229" s="46">
        <v>0</v>
      </c>
      <c r="AI4229" s="46">
        <v>3600.2799999999997</v>
      </c>
      <c r="AJ4229" s="46">
        <v>1535.6299999999999</v>
      </c>
      <c r="AK4229" s="46">
        <v>4690.34</v>
      </c>
      <c r="AL4229" s="46">
        <v>2854.39</v>
      </c>
      <c r="AM4229" s="46">
        <v>0</v>
      </c>
    </row>
    <row r="4230" spans="5:39" x14ac:dyDescent="0.2">
      <c r="E4230" s="47">
        <v>423</v>
      </c>
      <c r="F4230" s="47">
        <v>436</v>
      </c>
      <c r="G4230" s="47" t="s">
        <v>254</v>
      </c>
      <c r="H4230" s="47" t="s">
        <v>321</v>
      </c>
      <c r="I4230" s="47" t="s">
        <v>832</v>
      </c>
      <c r="J4230" s="533">
        <v>70000029</v>
      </c>
      <c r="K4230" s="14" t="s">
        <v>59</v>
      </c>
      <c r="L4230" s="14" t="s">
        <v>58</v>
      </c>
      <c r="M4230" s="45">
        <v>4230</v>
      </c>
      <c r="N4230" s="45">
        <v>1</v>
      </c>
      <c r="O4230" s="46">
        <v>0</v>
      </c>
      <c r="Q4230" s="12">
        <v>0</v>
      </c>
      <c r="T4230" s="59">
        <v>0</v>
      </c>
      <c r="U4230" s="14">
        <v>0</v>
      </c>
      <c r="V4230" s="59" t="s">
        <v>174</v>
      </c>
      <c r="Y4230" s="46">
        <v>0</v>
      </c>
      <c r="Z4230" s="46">
        <v>0</v>
      </c>
      <c r="AA4230" s="46">
        <v>0</v>
      </c>
      <c r="AB4230" s="46">
        <v>0</v>
      </c>
      <c r="AC4230" s="46">
        <v>0</v>
      </c>
      <c r="AD4230" s="46">
        <v>0</v>
      </c>
      <c r="AE4230" s="46">
        <v>0</v>
      </c>
      <c r="AF4230" s="46">
        <v>0</v>
      </c>
      <c r="AG4230" s="46">
        <v>0</v>
      </c>
      <c r="AH4230" s="46">
        <v>0</v>
      </c>
      <c r="AI4230" s="46">
        <v>0</v>
      </c>
      <c r="AJ4230" s="46">
        <v>0</v>
      </c>
      <c r="AK4230" s="46">
        <v>0</v>
      </c>
      <c r="AL4230" s="46">
        <v>0</v>
      </c>
      <c r="AM4230" s="46">
        <v>0</v>
      </c>
    </row>
    <row r="4231" spans="5:39" x14ac:dyDescent="0.2">
      <c r="E4231" s="47">
        <v>423</v>
      </c>
      <c r="F4231" s="47">
        <v>436</v>
      </c>
      <c r="G4231" s="47" t="s">
        <v>254</v>
      </c>
      <c r="H4231" s="47" t="s">
        <v>321</v>
      </c>
      <c r="I4231" s="47" t="s">
        <v>832</v>
      </c>
      <c r="J4231" s="533">
        <v>70000029</v>
      </c>
      <c r="K4231" s="14" t="s">
        <v>59</v>
      </c>
      <c r="L4231" s="14" t="s">
        <v>31</v>
      </c>
      <c r="M4231" s="45">
        <v>4231</v>
      </c>
      <c r="N4231" s="45">
        <v>1</v>
      </c>
      <c r="O4231" s="48">
        <v>4222.8</v>
      </c>
      <c r="Q4231" s="12">
        <v>0</v>
      </c>
      <c r="R4231" s="46">
        <v>3481.85</v>
      </c>
      <c r="T4231" s="59">
        <v>0</v>
      </c>
      <c r="U4231" s="14">
        <v>0</v>
      </c>
      <c r="V4231" s="59" t="s">
        <v>174</v>
      </c>
      <c r="X4231" s="46">
        <v>0</v>
      </c>
      <c r="Y4231" s="46">
        <v>0</v>
      </c>
      <c r="Z4231" s="46">
        <v>0</v>
      </c>
      <c r="AA4231" s="46">
        <v>0</v>
      </c>
      <c r="AB4231" s="46">
        <v>0</v>
      </c>
      <c r="AC4231" s="46">
        <v>0</v>
      </c>
      <c r="AD4231" s="46">
        <v>0</v>
      </c>
      <c r="AE4231" s="46">
        <v>0</v>
      </c>
      <c r="AF4231" s="46">
        <v>0</v>
      </c>
      <c r="AG4231" s="46">
        <v>1368.41</v>
      </c>
      <c r="AH4231" s="46">
        <v>1368.41</v>
      </c>
      <c r="AI4231" s="46">
        <v>4968.6899999999996</v>
      </c>
      <c r="AJ4231" s="46">
        <v>2904.04</v>
      </c>
      <c r="AK4231" s="46">
        <v>6058.75</v>
      </c>
      <c r="AL4231" s="46">
        <v>4222.8</v>
      </c>
      <c r="AM4231" s="46">
        <v>0</v>
      </c>
    </row>
    <row r="4232" spans="5:39" x14ac:dyDescent="0.2">
      <c r="E4232" s="47">
        <v>423</v>
      </c>
      <c r="F4232" s="47">
        <v>436</v>
      </c>
      <c r="G4232" s="47" t="s">
        <v>254</v>
      </c>
      <c r="H4232" s="47" t="s">
        <v>321</v>
      </c>
      <c r="I4232" s="47" t="s">
        <v>832</v>
      </c>
      <c r="J4232" s="533">
        <v>70000029</v>
      </c>
      <c r="K4232" s="14" t="s">
        <v>37</v>
      </c>
      <c r="L4232" s="14" t="s">
        <v>31</v>
      </c>
      <c r="M4232" s="45">
        <v>4232</v>
      </c>
      <c r="N4232" s="45">
        <v>1</v>
      </c>
      <c r="O4232" s="48">
        <v>8962.7900000000009</v>
      </c>
      <c r="P4232" s="48"/>
      <c r="Q4232" s="12">
        <v>0</v>
      </c>
      <c r="R4232" s="46">
        <v>2778.0500000000006</v>
      </c>
      <c r="T4232" s="59">
        <v>0</v>
      </c>
      <c r="U4232" s="14">
        <v>0</v>
      </c>
      <c r="V4232" s="59" t="s">
        <v>174</v>
      </c>
      <c r="Y4232" s="46">
        <v>0</v>
      </c>
      <c r="Z4232" s="46">
        <v>0</v>
      </c>
      <c r="AA4232" s="46">
        <v>0</v>
      </c>
      <c r="AB4232" s="46">
        <v>0</v>
      </c>
      <c r="AC4232" s="46">
        <v>0</v>
      </c>
      <c r="AD4232" s="46">
        <v>0</v>
      </c>
      <c r="AE4232" s="46">
        <v>0</v>
      </c>
      <c r="AF4232" s="46">
        <v>0</v>
      </c>
      <c r="AG4232" s="46">
        <v>0</v>
      </c>
      <c r="AH4232" s="46">
        <v>0</v>
      </c>
      <c r="AI4232" s="46">
        <v>2736.82</v>
      </c>
      <c r="AJ4232" s="46">
        <v>4968.6899999999996</v>
      </c>
      <c r="AK4232" s="46">
        <v>0</v>
      </c>
      <c r="AL4232" s="46">
        <v>8962.7900000000009</v>
      </c>
      <c r="AM4232" s="46">
        <v>3378.2400000000002</v>
      </c>
    </row>
    <row r="4233" spans="5:39" x14ac:dyDescent="0.2">
      <c r="E4233" s="47">
        <v>423</v>
      </c>
      <c r="F4233" s="47">
        <v>436</v>
      </c>
      <c r="G4233" s="47" t="s">
        <v>254</v>
      </c>
      <c r="H4233" s="47" t="s">
        <v>321</v>
      </c>
      <c r="I4233" s="47" t="s">
        <v>832</v>
      </c>
      <c r="J4233" s="533">
        <v>70000029</v>
      </c>
      <c r="K4233" s="14" t="s">
        <v>65</v>
      </c>
      <c r="L4233" s="14" t="s">
        <v>31</v>
      </c>
      <c r="M4233" s="45">
        <v>4233</v>
      </c>
      <c r="N4233" s="45">
        <v>1</v>
      </c>
      <c r="O4233" s="52">
        <v>4222.7999999999965</v>
      </c>
      <c r="P4233" s="48">
        <v>3378.2400000000002</v>
      </c>
      <c r="Q4233" s="12">
        <v>0</v>
      </c>
      <c r="R4233" s="46">
        <v>703.79999999999939</v>
      </c>
      <c r="T4233" s="59">
        <v>0</v>
      </c>
      <c r="U4233" s="14">
        <v>0</v>
      </c>
      <c r="V4233" s="59" t="s">
        <v>174</v>
      </c>
      <c r="X4233" s="46">
        <v>0</v>
      </c>
      <c r="Y4233" s="46">
        <v>0</v>
      </c>
      <c r="Z4233" s="46">
        <v>0</v>
      </c>
      <c r="AA4233" s="46">
        <v>0</v>
      </c>
      <c r="AB4233" s="46">
        <v>0</v>
      </c>
      <c r="AC4233" s="46">
        <v>0</v>
      </c>
      <c r="AD4233" s="46">
        <v>0</v>
      </c>
      <c r="AE4233" s="46">
        <v>0</v>
      </c>
      <c r="AF4233" s="46">
        <v>0</v>
      </c>
      <c r="AG4233" s="46">
        <v>0</v>
      </c>
      <c r="AH4233" s="46">
        <v>0</v>
      </c>
      <c r="AI4233" s="46">
        <v>0</v>
      </c>
      <c r="AJ4233" s="46">
        <v>0</v>
      </c>
      <c r="AK4233" s="46">
        <v>0</v>
      </c>
      <c r="AL4233" s="46">
        <v>4222.7999999999965</v>
      </c>
      <c r="AM4233" s="46">
        <v>0</v>
      </c>
    </row>
    <row r="4234" spans="5:39" x14ac:dyDescent="0.2">
      <c r="E4234" s="47">
        <v>423</v>
      </c>
      <c r="F4234" s="47">
        <v>436</v>
      </c>
      <c r="G4234" s="47" t="s">
        <v>254</v>
      </c>
      <c r="H4234" s="47" t="s">
        <v>321</v>
      </c>
      <c r="I4234" s="47" t="s">
        <v>832</v>
      </c>
      <c r="J4234" s="533">
        <v>70000029</v>
      </c>
      <c r="K4234" s="14" t="s">
        <v>64</v>
      </c>
      <c r="L4234" s="14" t="s">
        <v>57</v>
      </c>
      <c r="M4234" s="45">
        <v>4234</v>
      </c>
      <c r="N4234" s="45">
        <v>1</v>
      </c>
      <c r="O4234" s="46">
        <v>0</v>
      </c>
      <c r="Q4234" s="12">
        <v>0</v>
      </c>
      <c r="T4234" s="59">
        <v>0</v>
      </c>
      <c r="U4234" s="14">
        <v>0</v>
      </c>
      <c r="V4234" s="59" t="s">
        <v>174</v>
      </c>
      <c r="X4234" s="46">
        <v>0</v>
      </c>
      <c r="Y4234" s="46">
        <v>0</v>
      </c>
      <c r="Z4234" s="46">
        <v>0</v>
      </c>
      <c r="AA4234" s="46">
        <v>0</v>
      </c>
      <c r="AB4234" s="46">
        <v>0</v>
      </c>
      <c r="AC4234" s="46">
        <v>0</v>
      </c>
      <c r="AD4234" s="46">
        <v>0</v>
      </c>
      <c r="AE4234" s="46">
        <v>0</v>
      </c>
      <c r="AF4234" s="46">
        <v>0</v>
      </c>
      <c r="AG4234" s="46">
        <v>1368.41</v>
      </c>
      <c r="AH4234" s="46">
        <v>2736.82</v>
      </c>
      <c r="AI4234" s="46">
        <v>1368.4100000000003</v>
      </c>
      <c r="AJ4234" s="46">
        <v>0</v>
      </c>
      <c r="AK4234" s="46">
        <v>1368.41</v>
      </c>
      <c r="AL4234" s="46">
        <v>0</v>
      </c>
      <c r="AM4234" s="46">
        <v>0</v>
      </c>
    </row>
    <row r="4235" spans="5:39" x14ac:dyDescent="0.2">
      <c r="E4235" s="47">
        <v>423</v>
      </c>
      <c r="F4235" s="47">
        <v>436</v>
      </c>
      <c r="G4235" s="47" t="s">
        <v>254</v>
      </c>
      <c r="H4235" s="47" t="s">
        <v>321</v>
      </c>
      <c r="I4235" s="47" t="s">
        <v>832</v>
      </c>
      <c r="J4235" s="533">
        <v>70000029</v>
      </c>
      <c r="K4235" s="14" t="s">
        <v>64</v>
      </c>
      <c r="L4235" s="14" t="s">
        <v>54</v>
      </c>
      <c r="M4235" s="45">
        <v>4235</v>
      </c>
      <c r="N4235" s="45">
        <v>1</v>
      </c>
      <c r="O4235" s="46">
        <v>4222.7999999999993</v>
      </c>
      <c r="Q4235" s="12">
        <v>0</v>
      </c>
      <c r="T4235" s="59">
        <v>0</v>
      </c>
      <c r="U4235" s="14">
        <v>0</v>
      </c>
      <c r="V4235" s="59" t="s">
        <v>174</v>
      </c>
      <c r="X4235" s="46">
        <v>0</v>
      </c>
      <c r="Y4235" s="46">
        <v>0</v>
      </c>
      <c r="Z4235" s="46">
        <v>0</v>
      </c>
      <c r="AA4235" s="46">
        <v>0</v>
      </c>
      <c r="AB4235" s="46">
        <v>0</v>
      </c>
      <c r="AC4235" s="46">
        <v>0</v>
      </c>
      <c r="AD4235" s="46">
        <v>0</v>
      </c>
      <c r="AE4235" s="46">
        <v>0</v>
      </c>
      <c r="AF4235" s="46">
        <v>0</v>
      </c>
      <c r="AG4235" s="46">
        <v>0</v>
      </c>
      <c r="AH4235" s="46">
        <v>0</v>
      </c>
      <c r="AI4235" s="46">
        <v>3600.2799999999997</v>
      </c>
      <c r="AJ4235" s="46">
        <v>2904.0400000000009</v>
      </c>
      <c r="AK4235" s="46">
        <v>7594.380000000001</v>
      </c>
      <c r="AL4235" s="46">
        <v>4222.7999999999993</v>
      </c>
      <c r="AM4235" s="46">
        <v>844.55999999999904</v>
      </c>
    </row>
    <row r="4236" spans="5:39" x14ac:dyDescent="0.2">
      <c r="E4236" s="47">
        <v>423</v>
      </c>
      <c r="F4236" s="47">
        <v>436</v>
      </c>
      <c r="G4236" s="47" t="s">
        <v>254</v>
      </c>
      <c r="H4236" s="47" t="s">
        <v>321</v>
      </c>
      <c r="I4236" s="47" t="s">
        <v>832</v>
      </c>
      <c r="J4236" s="533">
        <v>70000029</v>
      </c>
      <c r="K4236" s="14" t="s">
        <v>64</v>
      </c>
      <c r="L4236" s="14" t="s">
        <v>58</v>
      </c>
      <c r="M4236" s="45">
        <v>4236</v>
      </c>
      <c r="N4236" s="45">
        <v>1</v>
      </c>
      <c r="O4236" s="46">
        <v>0</v>
      </c>
      <c r="Q4236" s="12">
        <v>0</v>
      </c>
      <c r="T4236" s="59">
        <v>0</v>
      </c>
      <c r="U4236" s="14">
        <v>0</v>
      </c>
      <c r="V4236" s="59" t="s">
        <v>174</v>
      </c>
      <c r="X4236" s="46">
        <v>0</v>
      </c>
      <c r="Y4236" s="46">
        <v>0</v>
      </c>
      <c r="Z4236" s="46">
        <v>0</v>
      </c>
      <c r="AA4236" s="46">
        <v>0</v>
      </c>
      <c r="AB4236" s="46">
        <v>0</v>
      </c>
      <c r="AC4236" s="46">
        <v>0</v>
      </c>
      <c r="AD4236" s="46">
        <v>0</v>
      </c>
      <c r="AE4236" s="46">
        <v>0</v>
      </c>
      <c r="AF4236" s="46">
        <v>0</v>
      </c>
      <c r="AG4236" s="46">
        <v>0</v>
      </c>
      <c r="AH4236" s="46">
        <v>0</v>
      </c>
      <c r="AI4236" s="46">
        <v>0</v>
      </c>
      <c r="AJ4236" s="46">
        <v>0</v>
      </c>
      <c r="AK4236" s="46">
        <v>0</v>
      </c>
      <c r="AL4236" s="46">
        <v>0</v>
      </c>
      <c r="AM4236" s="46">
        <v>-5.0022208597511053E-12</v>
      </c>
    </row>
    <row r="4237" spans="5:39" x14ac:dyDescent="0.2">
      <c r="E4237" s="47">
        <v>423</v>
      </c>
      <c r="F4237" s="47">
        <v>436</v>
      </c>
      <c r="G4237" s="47" t="s">
        <v>254</v>
      </c>
      <c r="H4237" s="47" t="s">
        <v>321</v>
      </c>
      <c r="I4237" s="47" t="s">
        <v>832</v>
      </c>
      <c r="J4237" s="533">
        <v>70000029</v>
      </c>
      <c r="K4237" s="14" t="s">
        <v>67</v>
      </c>
      <c r="L4237" s="14" t="s">
        <v>67</v>
      </c>
      <c r="M4237" s="45">
        <v>4237</v>
      </c>
      <c r="N4237" s="45">
        <v>1</v>
      </c>
      <c r="O4237" s="53">
        <v>0</v>
      </c>
      <c r="P4237" s="54">
        <v>0</v>
      </c>
      <c r="Q4237" s="55">
        <v>0</v>
      </c>
      <c r="R4237" s="56">
        <v>0</v>
      </c>
      <c r="S4237" s="57">
        <v>0</v>
      </c>
      <c r="T4237" s="60">
        <v>0</v>
      </c>
      <c r="U4237" s="14">
        <v>0</v>
      </c>
      <c r="V4237" s="60" t="s">
        <v>174</v>
      </c>
      <c r="Y4237" s="46">
        <v>0</v>
      </c>
      <c r="Z4237" s="46">
        <v>0</v>
      </c>
      <c r="AA4237" s="46">
        <v>0</v>
      </c>
      <c r="AB4237" s="46">
        <v>0</v>
      </c>
      <c r="AC4237" s="46">
        <v>0</v>
      </c>
      <c r="AD4237" s="46">
        <v>0</v>
      </c>
      <c r="AE4237" s="46">
        <v>0</v>
      </c>
      <c r="AF4237" s="46">
        <v>0</v>
      </c>
      <c r="AG4237" s="46">
        <v>0</v>
      </c>
      <c r="AH4237" s="46">
        <v>0</v>
      </c>
      <c r="AI4237" s="46">
        <v>0</v>
      </c>
      <c r="AJ4237" s="46">
        <v>0</v>
      </c>
      <c r="AK4237" s="46">
        <v>0</v>
      </c>
      <c r="AL4237" s="46">
        <v>0</v>
      </c>
      <c r="AM4237" s="46">
        <v>0</v>
      </c>
    </row>
    <row r="4238" spans="5:39" x14ac:dyDescent="0.2">
      <c r="E4238" s="14">
        <v>424</v>
      </c>
      <c r="F4238" s="14">
        <v>437</v>
      </c>
      <c r="G4238" s="14" t="s">
        <v>254</v>
      </c>
      <c r="H4238" s="14" t="s">
        <v>360</v>
      </c>
      <c r="I4238" s="14" t="s">
        <v>833</v>
      </c>
      <c r="J4238" s="531">
        <v>70000030</v>
      </c>
      <c r="K4238" s="14" t="s">
        <v>59</v>
      </c>
      <c r="L4238" s="14" t="s">
        <v>57</v>
      </c>
      <c r="M4238" s="45">
        <v>4238</v>
      </c>
      <c r="N4238" s="45">
        <v>1</v>
      </c>
      <c r="O4238" s="46">
        <v>1484.14</v>
      </c>
      <c r="Q4238" s="12" t="s">
        <v>376</v>
      </c>
      <c r="T4238" s="59" t="s">
        <v>73</v>
      </c>
      <c r="U4238" s="14">
        <v>54</v>
      </c>
      <c r="V4238" s="59" t="s">
        <v>150</v>
      </c>
      <c r="Y4238" s="46">
        <v>0</v>
      </c>
      <c r="Z4238" s="46">
        <v>0</v>
      </c>
      <c r="AA4238" s="46">
        <v>0</v>
      </c>
      <c r="AB4238" s="46">
        <v>0</v>
      </c>
      <c r="AC4238" s="46">
        <v>0</v>
      </c>
      <c r="AD4238" s="46">
        <v>0</v>
      </c>
      <c r="AE4238" s="46">
        <v>0</v>
      </c>
      <c r="AF4238" s="46">
        <v>0</v>
      </c>
      <c r="AG4238" s="46">
        <v>1484.14</v>
      </c>
      <c r="AH4238" s="46">
        <v>1484.14</v>
      </c>
      <c r="AI4238" s="46">
        <v>1484.14</v>
      </c>
      <c r="AJ4238" s="46">
        <v>1484.14</v>
      </c>
      <c r="AK4238" s="46">
        <v>1484.14</v>
      </c>
      <c r="AL4238" s="46">
        <v>1484.14</v>
      </c>
      <c r="AM4238" s="46">
        <v>0</v>
      </c>
    </row>
    <row r="4239" spans="5:39" x14ac:dyDescent="0.2">
      <c r="E4239" s="47">
        <v>424</v>
      </c>
      <c r="F4239" s="47">
        <v>437</v>
      </c>
      <c r="G4239" s="47" t="s">
        <v>254</v>
      </c>
      <c r="H4239" s="47" t="s">
        <v>360</v>
      </c>
      <c r="I4239" s="47" t="s">
        <v>833</v>
      </c>
      <c r="J4239" s="533">
        <v>70000030</v>
      </c>
      <c r="K4239" s="14" t="s">
        <v>59</v>
      </c>
      <c r="L4239" s="14" t="s">
        <v>54</v>
      </c>
      <c r="M4239" s="45">
        <v>4239</v>
      </c>
      <c r="N4239" s="45">
        <v>1</v>
      </c>
      <c r="O4239" s="46">
        <v>3165.3999999999996</v>
      </c>
      <c r="Q4239" s="12" t="s">
        <v>376</v>
      </c>
      <c r="T4239" s="59" t="s">
        <v>73</v>
      </c>
      <c r="U4239" s="14">
        <v>0</v>
      </c>
      <c r="V4239" s="59" t="s">
        <v>150</v>
      </c>
      <c r="Y4239" s="46">
        <v>0</v>
      </c>
      <c r="Z4239" s="46">
        <v>0</v>
      </c>
      <c r="AA4239" s="46">
        <v>0</v>
      </c>
      <c r="AB4239" s="46">
        <v>0</v>
      </c>
      <c r="AC4239" s="46">
        <v>0</v>
      </c>
      <c r="AD4239" s="46">
        <v>0</v>
      </c>
      <c r="AE4239" s="46">
        <v>0</v>
      </c>
      <c r="AF4239" s="46">
        <v>0</v>
      </c>
      <c r="AG4239" s="46">
        <v>0</v>
      </c>
      <c r="AH4239" s="46">
        <v>0</v>
      </c>
      <c r="AI4239" s="46">
        <v>4609.6000000000004</v>
      </c>
      <c r="AJ4239" s="46">
        <v>2036.77</v>
      </c>
      <c r="AK4239" s="46">
        <v>4388.87</v>
      </c>
      <c r="AL4239" s="46">
        <v>3165.3999999999996</v>
      </c>
      <c r="AM4239" s="46">
        <v>0</v>
      </c>
    </row>
    <row r="4240" spans="5:39" x14ac:dyDescent="0.2">
      <c r="E4240" s="47">
        <v>424</v>
      </c>
      <c r="F4240" s="47">
        <v>437</v>
      </c>
      <c r="G4240" s="47" t="s">
        <v>254</v>
      </c>
      <c r="H4240" s="47" t="s">
        <v>360</v>
      </c>
      <c r="I4240" s="47" t="s">
        <v>833</v>
      </c>
      <c r="J4240" s="533">
        <v>70000030</v>
      </c>
      <c r="K4240" s="14" t="s">
        <v>59</v>
      </c>
      <c r="L4240" s="14" t="s">
        <v>58</v>
      </c>
      <c r="M4240" s="45">
        <v>4240</v>
      </c>
      <c r="N4240" s="45">
        <v>1</v>
      </c>
      <c r="O4240" s="46">
        <v>0</v>
      </c>
      <c r="Q4240" s="12" t="s">
        <v>376</v>
      </c>
      <c r="T4240" s="59" t="s">
        <v>73</v>
      </c>
      <c r="U4240" s="14">
        <v>0</v>
      </c>
      <c r="V4240" s="59" t="s">
        <v>150</v>
      </c>
      <c r="Y4240" s="46">
        <v>0</v>
      </c>
      <c r="Z4240" s="46">
        <v>0</v>
      </c>
      <c r="AA4240" s="46">
        <v>0</v>
      </c>
      <c r="AB4240" s="46">
        <v>0</v>
      </c>
      <c r="AC4240" s="46">
        <v>0</v>
      </c>
      <c r="AD4240" s="46">
        <v>0</v>
      </c>
      <c r="AE4240" s="46">
        <v>0</v>
      </c>
      <c r="AF4240" s="46">
        <v>0</v>
      </c>
      <c r="AG4240" s="46">
        <v>0</v>
      </c>
      <c r="AH4240" s="46">
        <v>0</v>
      </c>
      <c r="AI4240" s="46">
        <v>0</v>
      </c>
      <c r="AJ4240" s="46">
        <v>0</v>
      </c>
      <c r="AK4240" s="46">
        <v>0</v>
      </c>
      <c r="AL4240" s="46">
        <v>0</v>
      </c>
      <c r="AM4240" s="46">
        <v>0</v>
      </c>
    </row>
    <row r="4241" spans="5:39" x14ac:dyDescent="0.2">
      <c r="E4241" s="47">
        <v>424</v>
      </c>
      <c r="F4241" s="47">
        <v>437</v>
      </c>
      <c r="G4241" s="47" t="s">
        <v>254</v>
      </c>
      <c r="H4241" s="47" t="s">
        <v>360</v>
      </c>
      <c r="I4241" s="47" t="s">
        <v>833</v>
      </c>
      <c r="J4241" s="533">
        <v>70000030</v>
      </c>
      <c r="K4241" s="14" t="s">
        <v>59</v>
      </c>
      <c r="L4241" s="14" t="s">
        <v>31</v>
      </c>
      <c r="M4241" s="45">
        <v>4241</v>
      </c>
      <c r="N4241" s="45">
        <v>1</v>
      </c>
      <c r="O4241" s="48">
        <v>4649.54</v>
      </c>
      <c r="Q4241" s="12" t="s">
        <v>376</v>
      </c>
      <c r="R4241" s="46">
        <v>3850.9133333333339</v>
      </c>
      <c r="T4241" s="59" t="s">
        <v>73</v>
      </c>
      <c r="U4241" s="14">
        <v>0</v>
      </c>
      <c r="V4241" s="59" t="s">
        <v>150</v>
      </c>
      <c r="X4241" s="46">
        <v>0</v>
      </c>
      <c r="Y4241" s="46">
        <v>0</v>
      </c>
      <c r="Z4241" s="46">
        <v>0</v>
      </c>
      <c r="AA4241" s="46">
        <v>0</v>
      </c>
      <c r="AB4241" s="46">
        <v>0</v>
      </c>
      <c r="AC4241" s="46">
        <v>0</v>
      </c>
      <c r="AD4241" s="46">
        <v>0</v>
      </c>
      <c r="AE4241" s="46">
        <v>0</v>
      </c>
      <c r="AF4241" s="46">
        <v>0</v>
      </c>
      <c r="AG4241" s="46">
        <v>1484.14</v>
      </c>
      <c r="AH4241" s="46">
        <v>1484.14</v>
      </c>
      <c r="AI4241" s="46">
        <v>6093.7400000000007</v>
      </c>
      <c r="AJ4241" s="46">
        <v>3520.91</v>
      </c>
      <c r="AK4241" s="46">
        <v>5873.01</v>
      </c>
      <c r="AL4241" s="46">
        <v>4649.54</v>
      </c>
      <c r="AM4241" s="46">
        <v>0</v>
      </c>
    </row>
    <row r="4242" spans="5:39" x14ac:dyDescent="0.2">
      <c r="E4242" s="47">
        <v>424</v>
      </c>
      <c r="F4242" s="47">
        <v>437</v>
      </c>
      <c r="G4242" s="47" t="s">
        <v>254</v>
      </c>
      <c r="H4242" s="47" t="s">
        <v>360</v>
      </c>
      <c r="I4242" s="47" t="s">
        <v>833</v>
      </c>
      <c r="J4242" s="533">
        <v>70000030</v>
      </c>
      <c r="K4242" s="14" t="s">
        <v>37</v>
      </c>
      <c r="L4242" s="14" t="s">
        <v>31</v>
      </c>
      <c r="M4242" s="45">
        <v>4242</v>
      </c>
      <c r="N4242" s="45">
        <v>1</v>
      </c>
      <c r="O4242" s="48">
        <v>0</v>
      </c>
      <c r="P4242" s="48"/>
      <c r="Q4242" s="12" t="s">
        <v>376</v>
      </c>
      <c r="R4242" s="46">
        <v>2097.1550000000002</v>
      </c>
      <c r="T4242" s="59" t="s">
        <v>73</v>
      </c>
      <c r="U4242" s="14">
        <v>0</v>
      </c>
      <c r="V4242" s="59" t="s">
        <v>150</v>
      </c>
      <c r="Y4242" s="46">
        <v>0</v>
      </c>
      <c r="Z4242" s="46">
        <v>0</v>
      </c>
      <c r="AA4242" s="46">
        <v>0</v>
      </c>
      <c r="AB4242" s="46">
        <v>0</v>
      </c>
      <c r="AC4242" s="46">
        <v>0</v>
      </c>
      <c r="AD4242" s="46">
        <v>0</v>
      </c>
      <c r="AE4242" s="46">
        <v>0</v>
      </c>
      <c r="AF4242" s="46">
        <v>0</v>
      </c>
      <c r="AG4242" s="46">
        <v>0</v>
      </c>
      <c r="AH4242" s="46">
        <v>0</v>
      </c>
      <c r="AI4242" s="46">
        <v>0</v>
      </c>
      <c r="AJ4242" s="46">
        <v>12582.93</v>
      </c>
      <c r="AK4242" s="46">
        <v>0</v>
      </c>
      <c r="AL4242" s="46">
        <v>0</v>
      </c>
      <c r="AM4242" s="46">
        <v>10522.55</v>
      </c>
    </row>
    <row r="4243" spans="5:39" x14ac:dyDescent="0.2">
      <c r="E4243" s="47">
        <v>424</v>
      </c>
      <c r="F4243" s="47">
        <v>437</v>
      </c>
      <c r="G4243" s="47" t="s">
        <v>254</v>
      </c>
      <c r="H4243" s="47" t="s">
        <v>360</v>
      </c>
      <c r="I4243" s="47" t="s">
        <v>833</v>
      </c>
      <c r="J4243" s="533">
        <v>70000030</v>
      </c>
      <c r="K4243" s="14" t="s">
        <v>65</v>
      </c>
      <c r="L4243" s="14" t="s">
        <v>31</v>
      </c>
      <c r="M4243" s="45">
        <v>4243</v>
      </c>
      <c r="N4243" s="45">
        <v>1</v>
      </c>
      <c r="O4243" s="52">
        <v>10522.550000000003</v>
      </c>
      <c r="P4243" s="48">
        <v>10522.55</v>
      </c>
      <c r="Q4243" s="12" t="s">
        <v>376</v>
      </c>
      <c r="R4243" s="46">
        <v>1753.7583333333339</v>
      </c>
      <c r="T4243" s="59" t="s">
        <v>73</v>
      </c>
      <c r="U4243" s="14">
        <v>0</v>
      </c>
      <c r="V4243" s="59" t="s">
        <v>150</v>
      </c>
      <c r="X4243" s="46">
        <v>0</v>
      </c>
      <c r="Y4243" s="46">
        <v>0</v>
      </c>
      <c r="Z4243" s="46">
        <v>0</v>
      </c>
      <c r="AA4243" s="46">
        <v>0</v>
      </c>
      <c r="AB4243" s="46">
        <v>0</v>
      </c>
      <c r="AC4243" s="46">
        <v>0</v>
      </c>
      <c r="AD4243" s="46">
        <v>0</v>
      </c>
      <c r="AE4243" s="46">
        <v>0</v>
      </c>
      <c r="AF4243" s="46">
        <v>0</v>
      </c>
      <c r="AG4243" s="46">
        <v>0</v>
      </c>
      <c r="AH4243" s="46">
        <v>0</v>
      </c>
      <c r="AI4243" s="46">
        <v>0</v>
      </c>
      <c r="AJ4243" s="46">
        <v>0</v>
      </c>
      <c r="AK4243" s="46">
        <v>5873.01</v>
      </c>
      <c r="AL4243" s="46">
        <v>4649.5400000000018</v>
      </c>
      <c r="AM4243" s="46">
        <v>0</v>
      </c>
    </row>
    <row r="4244" spans="5:39" x14ac:dyDescent="0.2">
      <c r="E4244" s="47">
        <v>424</v>
      </c>
      <c r="F4244" s="47">
        <v>437</v>
      </c>
      <c r="G4244" s="47" t="s">
        <v>254</v>
      </c>
      <c r="H4244" s="47" t="s">
        <v>360</v>
      </c>
      <c r="I4244" s="47" t="s">
        <v>833</v>
      </c>
      <c r="J4244" s="533">
        <v>70000030</v>
      </c>
      <c r="K4244" s="14" t="s">
        <v>64</v>
      </c>
      <c r="L4244" s="14" t="s">
        <v>57</v>
      </c>
      <c r="M4244" s="45">
        <v>4244</v>
      </c>
      <c r="N4244" s="45">
        <v>1</v>
      </c>
      <c r="O4244" s="46">
        <v>2968.2799999999993</v>
      </c>
      <c r="Q4244" s="12" t="s">
        <v>376</v>
      </c>
      <c r="T4244" s="59" t="s">
        <v>73</v>
      </c>
      <c r="U4244" s="14">
        <v>0</v>
      </c>
      <c r="V4244" s="59" t="s">
        <v>150</v>
      </c>
      <c r="X4244" s="46">
        <v>0</v>
      </c>
      <c r="Y4244" s="46">
        <v>0</v>
      </c>
      <c r="Z4244" s="46">
        <v>0</v>
      </c>
      <c r="AA4244" s="46">
        <v>0</v>
      </c>
      <c r="AB4244" s="46">
        <v>0</v>
      </c>
      <c r="AC4244" s="46">
        <v>0</v>
      </c>
      <c r="AD4244" s="46">
        <v>0</v>
      </c>
      <c r="AE4244" s="46">
        <v>0</v>
      </c>
      <c r="AF4244" s="46">
        <v>0</v>
      </c>
      <c r="AG4244" s="46">
        <v>1484.14</v>
      </c>
      <c r="AH4244" s="46">
        <v>2968.28</v>
      </c>
      <c r="AI4244" s="46">
        <v>4452.42</v>
      </c>
      <c r="AJ4244" s="46">
        <v>0</v>
      </c>
      <c r="AK4244" s="46">
        <v>1484.1399999999992</v>
      </c>
      <c r="AL4244" s="46">
        <v>2968.2799999999993</v>
      </c>
      <c r="AM4244" s="46">
        <v>0</v>
      </c>
    </row>
    <row r="4245" spans="5:39" x14ac:dyDescent="0.2">
      <c r="E4245" s="47">
        <v>424</v>
      </c>
      <c r="F4245" s="47">
        <v>437</v>
      </c>
      <c r="G4245" s="47" t="s">
        <v>254</v>
      </c>
      <c r="H4245" s="47" t="s">
        <v>360</v>
      </c>
      <c r="I4245" s="47" t="s">
        <v>833</v>
      </c>
      <c r="J4245" s="533">
        <v>70000030</v>
      </c>
      <c r="K4245" s="14" t="s">
        <v>64</v>
      </c>
      <c r="L4245" s="14" t="s">
        <v>54</v>
      </c>
      <c r="M4245" s="45">
        <v>4245</v>
      </c>
      <c r="N4245" s="45">
        <v>1</v>
      </c>
      <c r="O4245" s="46">
        <v>7554.27</v>
      </c>
      <c r="Q4245" s="12" t="s">
        <v>376</v>
      </c>
      <c r="T4245" s="59" t="s">
        <v>73</v>
      </c>
      <c r="U4245" s="14">
        <v>0</v>
      </c>
      <c r="V4245" s="59" t="s">
        <v>150</v>
      </c>
      <c r="X4245" s="46">
        <v>0</v>
      </c>
      <c r="Y4245" s="46">
        <v>0</v>
      </c>
      <c r="Z4245" s="46">
        <v>0</v>
      </c>
      <c r="AA4245" s="46">
        <v>0</v>
      </c>
      <c r="AB4245" s="46">
        <v>0</v>
      </c>
      <c r="AC4245" s="46">
        <v>0</v>
      </c>
      <c r="AD4245" s="46">
        <v>0</v>
      </c>
      <c r="AE4245" s="46">
        <v>0</v>
      </c>
      <c r="AF4245" s="46">
        <v>0</v>
      </c>
      <c r="AG4245" s="46">
        <v>0</v>
      </c>
      <c r="AH4245" s="46">
        <v>0</v>
      </c>
      <c r="AI4245" s="46">
        <v>4609.6000000000004</v>
      </c>
      <c r="AJ4245" s="46">
        <v>9.0949470177292824E-13</v>
      </c>
      <c r="AK4245" s="46">
        <v>4388.8700000000008</v>
      </c>
      <c r="AL4245" s="46">
        <v>7554.27</v>
      </c>
      <c r="AM4245" s="46">
        <v>0</v>
      </c>
    </row>
    <row r="4246" spans="5:39" x14ac:dyDescent="0.2">
      <c r="E4246" s="47">
        <v>424</v>
      </c>
      <c r="F4246" s="47">
        <v>437</v>
      </c>
      <c r="G4246" s="47" t="s">
        <v>254</v>
      </c>
      <c r="H4246" s="47" t="s">
        <v>360</v>
      </c>
      <c r="I4246" s="47" t="s">
        <v>833</v>
      </c>
      <c r="J4246" s="533">
        <v>70000030</v>
      </c>
      <c r="K4246" s="14" t="s">
        <v>64</v>
      </c>
      <c r="L4246" s="14" t="s">
        <v>58</v>
      </c>
      <c r="M4246" s="45">
        <v>4246</v>
      </c>
      <c r="N4246" s="45">
        <v>1</v>
      </c>
      <c r="O4246" s="46">
        <v>0</v>
      </c>
      <c r="Q4246" s="12" t="s">
        <v>376</v>
      </c>
      <c r="T4246" s="59" t="s">
        <v>73</v>
      </c>
      <c r="U4246" s="14">
        <v>0</v>
      </c>
      <c r="V4246" s="59" t="s">
        <v>150</v>
      </c>
      <c r="X4246" s="46">
        <v>0</v>
      </c>
      <c r="Y4246" s="46">
        <v>0</v>
      </c>
      <c r="Z4246" s="46">
        <v>0</v>
      </c>
      <c r="AA4246" s="46">
        <v>0</v>
      </c>
      <c r="AB4246" s="46">
        <v>0</v>
      </c>
      <c r="AC4246" s="46">
        <v>0</v>
      </c>
      <c r="AD4246" s="46">
        <v>0</v>
      </c>
      <c r="AE4246" s="46">
        <v>0</v>
      </c>
      <c r="AF4246" s="46">
        <v>0</v>
      </c>
      <c r="AG4246" s="46">
        <v>0</v>
      </c>
      <c r="AH4246" s="46">
        <v>0</v>
      </c>
      <c r="AI4246" s="46">
        <v>0</v>
      </c>
      <c r="AJ4246" s="46">
        <v>-9.0949470177292824E-13</v>
      </c>
      <c r="AK4246" s="46">
        <v>0</v>
      </c>
      <c r="AL4246" s="46">
        <v>0</v>
      </c>
      <c r="AM4246" s="46">
        <v>3.637978807091713E-12</v>
      </c>
    </row>
    <row r="4247" spans="5:39" x14ac:dyDescent="0.2">
      <c r="E4247" s="47">
        <v>424</v>
      </c>
      <c r="F4247" s="47">
        <v>437</v>
      </c>
      <c r="G4247" s="47" t="s">
        <v>254</v>
      </c>
      <c r="H4247" s="47" t="s">
        <v>360</v>
      </c>
      <c r="I4247" s="47" t="s">
        <v>833</v>
      </c>
      <c r="J4247" s="533">
        <v>70000030</v>
      </c>
      <c r="K4247" s="14" t="s">
        <v>67</v>
      </c>
      <c r="L4247" s="14" t="s">
        <v>67</v>
      </c>
      <c r="M4247" s="45">
        <v>4247</v>
      </c>
      <c r="N4247" s="45">
        <v>1</v>
      </c>
      <c r="O4247" s="53">
        <v>15.627797444540192</v>
      </c>
      <c r="P4247" s="54">
        <v>5.6277974445401924</v>
      </c>
      <c r="Q4247" s="55" t="s">
        <v>376</v>
      </c>
      <c r="R4247" s="56">
        <v>2.7324816450469762</v>
      </c>
      <c r="S4247" s="57" t="s">
        <v>370</v>
      </c>
      <c r="T4247" s="60" t="s">
        <v>73</v>
      </c>
      <c r="U4247" s="14">
        <v>0</v>
      </c>
      <c r="V4247" s="60" t="s">
        <v>150</v>
      </c>
      <c r="Y4247" s="46">
        <v>15.627797444540192</v>
      </c>
      <c r="Z4247" s="46">
        <v>15.627797444540192</v>
      </c>
      <c r="AA4247" s="46">
        <v>15.627797444540192</v>
      </c>
      <c r="AB4247" s="46">
        <v>15.627797444540192</v>
      </c>
      <c r="AC4247" s="46">
        <v>15.627797444540192</v>
      </c>
      <c r="AD4247" s="46">
        <v>15.627797444540192</v>
      </c>
      <c r="AE4247" s="46">
        <v>15.627797444540192</v>
      </c>
      <c r="AF4247" s="46">
        <v>15.627797444540192</v>
      </c>
      <c r="AG4247" s="46">
        <v>15.627797444540192</v>
      </c>
      <c r="AH4247" s="46">
        <v>15.627797444540192</v>
      </c>
      <c r="AI4247" s="46">
        <v>15.627797444540192</v>
      </c>
      <c r="AJ4247" s="46">
        <v>15.627797444540192</v>
      </c>
      <c r="AK4247" s="46">
        <v>15.627797444540192</v>
      </c>
      <c r="AL4247" s="46">
        <v>15.627797444540192</v>
      </c>
      <c r="AM4247" s="46">
        <v>15.627797444540192</v>
      </c>
    </row>
    <row r="4248" spans="5:39" x14ac:dyDescent="0.2">
      <c r="E4248" s="14">
        <v>425</v>
      </c>
      <c r="F4248" s="14">
        <v>438</v>
      </c>
      <c r="G4248" s="14" t="s">
        <v>254</v>
      </c>
      <c r="H4248" s="14" t="s">
        <v>357</v>
      </c>
      <c r="I4248" s="14" t="s">
        <v>834</v>
      </c>
      <c r="J4248" s="531">
        <v>70000031</v>
      </c>
      <c r="K4248" s="14" t="s">
        <v>59</v>
      </c>
      <c r="L4248" s="14" t="s">
        <v>57</v>
      </c>
      <c r="M4248" s="45">
        <v>4248</v>
      </c>
      <c r="N4248" s="45">
        <v>1</v>
      </c>
      <c r="O4248" s="46">
        <v>1487.55</v>
      </c>
      <c r="Q4248" s="12">
        <v>0</v>
      </c>
      <c r="T4248" s="59">
        <v>0</v>
      </c>
      <c r="U4248" s="14">
        <v>0</v>
      </c>
      <c r="V4248" s="59" t="s">
        <v>175</v>
      </c>
      <c r="Y4248" s="46">
        <v>0</v>
      </c>
      <c r="Z4248" s="46">
        <v>0</v>
      </c>
      <c r="AA4248" s="46">
        <v>0</v>
      </c>
      <c r="AB4248" s="46">
        <v>0</v>
      </c>
      <c r="AC4248" s="46">
        <v>0</v>
      </c>
      <c r="AD4248" s="46">
        <v>0</v>
      </c>
      <c r="AE4248" s="46">
        <v>0</v>
      </c>
      <c r="AF4248" s="46">
        <v>0</v>
      </c>
      <c r="AG4248" s="46">
        <v>1487.55</v>
      </c>
      <c r="AH4248" s="46">
        <v>1487.55</v>
      </c>
      <c r="AI4248" s="46">
        <v>1487.55</v>
      </c>
      <c r="AJ4248" s="46">
        <v>1487.55</v>
      </c>
      <c r="AK4248" s="46">
        <v>1487.55</v>
      </c>
      <c r="AL4248" s="46">
        <v>1487.55</v>
      </c>
      <c r="AM4248" s="46">
        <v>0</v>
      </c>
    </row>
    <row r="4249" spans="5:39" x14ac:dyDescent="0.2">
      <c r="E4249" s="47">
        <v>425</v>
      </c>
      <c r="F4249" s="47">
        <v>438</v>
      </c>
      <c r="G4249" s="47" t="s">
        <v>254</v>
      </c>
      <c r="H4249" s="47" t="s">
        <v>357</v>
      </c>
      <c r="I4249" s="47" t="s">
        <v>834</v>
      </c>
      <c r="J4249" s="533">
        <v>70000031</v>
      </c>
      <c r="K4249" s="14" t="s">
        <v>59</v>
      </c>
      <c r="L4249" s="14" t="s">
        <v>54</v>
      </c>
      <c r="M4249" s="45">
        <v>4249</v>
      </c>
      <c r="N4249" s="45">
        <v>1</v>
      </c>
      <c r="O4249" s="46">
        <v>4075.63</v>
      </c>
      <c r="Q4249" s="12">
        <v>0</v>
      </c>
      <c r="T4249" s="59">
        <v>0</v>
      </c>
      <c r="U4249" s="14">
        <v>0</v>
      </c>
      <c r="V4249" s="59" t="s">
        <v>175</v>
      </c>
      <c r="Y4249" s="46">
        <v>0</v>
      </c>
      <c r="Z4249" s="46">
        <v>0</v>
      </c>
      <c r="AA4249" s="46">
        <v>0</v>
      </c>
      <c r="AB4249" s="46">
        <v>0</v>
      </c>
      <c r="AC4249" s="46">
        <v>0</v>
      </c>
      <c r="AD4249" s="46">
        <v>0</v>
      </c>
      <c r="AE4249" s="46">
        <v>0</v>
      </c>
      <c r="AF4249" s="46">
        <v>0</v>
      </c>
      <c r="AG4249" s="46">
        <v>0</v>
      </c>
      <c r="AH4249" s="46">
        <v>0</v>
      </c>
      <c r="AI4249" s="46">
        <v>6435.65</v>
      </c>
      <c r="AJ4249" s="46">
        <v>3376.61</v>
      </c>
      <c r="AK4249" s="46">
        <v>5457.29</v>
      </c>
      <c r="AL4249" s="46">
        <v>4075.63</v>
      </c>
      <c r="AM4249" s="46">
        <v>0</v>
      </c>
    </row>
    <row r="4250" spans="5:39" x14ac:dyDescent="0.2">
      <c r="E4250" s="47">
        <v>425</v>
      </c>
      <c r="F4250" s="47">
        <v>438</v>
      </c>
      <c r="G4250" s="47" t="s">
        <v>254</v>
      </c>
      <c r="H4250" s="47" t="s">
        <v>357</v>
      </c>
      <c r="I4250" s="47" t="s">
        <v>834</v>
      </c>
      <c r="J4250" s="533">
        <v>70000031</v>
      </c>
      <c r="K4250" s="14" t="s">
        <v>59</v>
      </c>
      <c r="L4250" s="14" t="s">
        <v>58</v>
      </c>
      <c r="M4250" s="45">
        <v>4250</v>
      </c>
      <c r="N4250" s="45">
        <v>1</v>
      </c>
      <c r="O4250" s="46">
        <v>0</v>
      </c>
      <c r="Q4250" s="12">
        <v>0</v>
      </c>
      <c r="T4250" s="59">
        <v>0</v>
      </c>
      <c r="U4250" s="14">
        <v>0</v>
      </c>
      <c r="V4250" s="59" t="s">
        <v>175</v>
      </c>
      <c r="Y4250" s="46">
        <v>0</v>
      </c>
      <c r="Z4250" s="46">
        <v>0</v>
      </c>
      <c r="AA4250" s="46">
        <v>0</v>
      </c>
      <c r="AB4250" s="46">
        <v>0</v>
      </c>
      <c r="AC4250" s="46">
        <v>0</v>
      </c>
      <c r="AD4250" s="46">
        <v>0</v>
      </c>
      <c r="AE4250" s="46">
        <v>0</v>
      </c>
      <c r="AF4250" s="46">
        <v>0</v>
      </c>
      <c r="AG4250" s="46">
        <v>0</v>
      </c>
      <c r="AH4250" s="46">
        <v>0</v>
      </c>
      <c r="AI4250" s="46">
        <v>0</v>
      </c>
      <c r="AJ4250" s="46">
        <v>0</v>
      </c>
      <c r="AK4250" s="46">
        <v>0</v>
      </c>
      <c r="AL4250" s="46">
        <v>0</v>
      </c>
      <c r="AM4250" s="46">
        <v>0</v>
      </c>
    </row>
    <row r="4251" spans="5:39" x14ac:dyDescent="0.2">
      <c r="E4251" s="47">
        <v>425</v>
      </c>
      <c r="F4251" s="47">
        <v>438</v>
      </c>
      <c r="G4251" s="47" t="s">
        <v>254</v>
      </c>
      <c r="H4251" s="47" t="s">
        <v>357</v>
      </c>
      <c r="I4251" s="47" t="s">
        <v>834</v>
      </c>
      <c r="J4251" s="533">
        <v>70000031</v>
      </c>
      <c r="K4251" s="14" t="s">
        <v>59</v>
      </c>
      <c r="L4251" s="14" t="s">
        <v>31</v>
      </c>
      <c r="M4251" s="45">
        <v>4251</v>
      </c>
      <c r="N4251" s="45">
        <v>1</v>
      </c>
      <c r="O4251" s="48">
        <v>5563.18</v>
      </c>
      <c r="Q4251" s="12">
        <v>0</v>
      </c>
      <c r="R4251" s="46">
        <v>4711.7466666666669</v>
      </c>
      <c r="T4251" s="59">
        <v>0</v>
      </c>
      <c r="U4251" s="14">
        <v>0</v>
      </c>
      <c r="V4251" s="59" t="s">
        <v>175</v>
      </c>
      <c r="X4251" s="46">
        <v>0</v>
      </c>
      <c r="Y4251" s="46">
        <v>0</v>
      </c>
      <c r="Z4251" s="46">
        <v>0</v>
      </c>
      <c r="AA4251" s="46">
        <v>0</v>
      </c>
      <c r="AB4251" s="46">
        <v>0</v>
      </c>
      <c r="AC4251" s="46">
        <v>0</v>
      </c>
      <c r="AD4251" s="46">
        <v>0</v>
      </c>
      <c r="AE4251" s="46">
        <v>0</v>
      </c>
      <c r="AF4251" s="46">
        <v>0</v>
      </c>
      <c r="AG4251" s="46">
        <v>1487.55</v>
      </c>
      <c r="AH4251" s="46">
        <v>1487.55</v>
      </c>
      <c r="AI4251" s="46">
        <v>7923.2</v>
      </c>
      <c r="AJ4251" s="46">
        <v>4864.16</v>
      </c>
      <c r="AK4251" s="46">
        <v>6944.84</v>
      </c>
      <c r="AL4251" s="46">
        <v>5563.18</v>
      </c>
      <c r="AM4251" s="46">
        <v>0</v>
      </c>
    </row>
    <row r="4252" spans="5:39" x14ac:dyDescent="0.2">
      <c r="E4252" s="47">
        <v>425</v>
      </c>
      <c r="F4252" s="47">
        <v>438</v>
      </c>
      <c r="G4252" s="47" t="s">
        <v>254</v>
      </c>
      <c r="H4252" s="47" t="s">
        <v>357</v>
      </c>
      <c r="I4252" s="47" t="s">
        <v>834</v>
      </c>
      <c r="J4252" s="533">
        <v>70000031</v>
      </c>
      <c r="K4252" s="14" t="s">
        <v>37</v>
      </c>
      <c r="L4252" s="14" t="s">
        <v>31</v>
      </c>
      <c r="M4252" s="45">
        <v>4252</v>
      </c>
      <c r="N4252" s="45">
        <v>1</v>
      </c>
      <c r="O4252" s="48">
        <v>6944.84</v>
      </c>
      <c r="P4252" s="48"/>
      <c r="Q4252" s="12">
        <v>0</v>
      </c>
      <c r="R4252" s="46">
        <v>3784.5499999999997</v>
      </c>
      <c r="T4252" s="59">
        <v>0</v>
      </c>
      <c r="U4252" s="14">
        <v>0</v>
      </c>
      <c r="V4252" s="59" t="s">
        <v>175</v>
      </c>
      <c r="Y4252" s="46">
        <v>0</v>
      </c>
      <c r="Z4252" s="46">
        <v>0</v>
      </c>
      <c r="AA4252" s="46">
        <v>0</v>
      </c>
      <c r="AB4252" s="46">
        <v>0</v>
      </c>
      <c r="AC4252" s="46">
        <v>0</v>
      </c>
      <c r="AD4252" s="46">
        <v>0</v>
      </c>
      <c r="AE4252" s="46">
        <v>0</v>
      </c>
      <c r="AF4252" s="46">
        <v>0</v>
      </c>
      <c r="AG4252" s="46">
        <v>0</v>
      </c>
      <c r="AH4252" s="46">
        <v>0</v>
      </c>
      <c r="AI4252" s="46">
        <v>0</v>
      </c>
      <c r="AJ4252" s="46">
        <v>15762.46</v>
      </c>
      <c r="AK4252" s="46">
        <v>0</v>
      </c>
      <c r="AL4252" s="46">
        <v>6944.84</v>
      </c>
      <c r="AM4252" s="46">
        <v>1112.6360000000002</v>
      </c>
    </row>
    <row r="4253" spans="5:39" x14ac:dyDescent="0.2">
      <c r="E4253" s="47">
        <v>425</v>
      </c>
      <c r="F4253" s="47">
        <v>438</v>
      </c>
      <c r="G4253" s="47" t="s">
        <v>254</v>
      </c>
      <c r="H4253" s="47" t="s">
        <v>357</v>
      </c>
      <c r="I4253" s="47" t="s">
        <v>834</v>
      </c>
      <c r="J4253" s="533">
        <v>70000031</v>
      </c>
      <c r="K4253" s="14" t="s">
        <v>65</v>
      </c>
      <c r="L4253" s="14" t="s">
        <v>31</v>
      </c>
      <c r="M4253" s="45">
        <v>4253</v>
      </c>
      <c r="N4253" s="45">
        <v>1</v>
      </c>
      <c r="O4253" s="52">
        <v>5563.18</v>
      </c>
      <c r="P4253" s="48">
        <v>1112.6360000000002</v>
      </c>
      <c r="Q4253" s="12">
        <v>0</v>
      </c>
      <c r="R4253" s="46">
        <v>927.19666666666672</v>
      </c>
      <c r="T4253" s="59">
        <v>0</v>
      </c>
      <c r="U4253" s="14">
        <v>0</v>
      </c>
      <c r="V4253" s="59" t="s">
        <v>175</v>
      </c>
      <c r="X4253" s="46">
        <v>0</v>
      </c>
      <c r="Y4253" s="46">
        <v>0</v>
      </c>
      <c r="Z4253" s="46">
        <v>0</v>
      </c>
      <c r="AA4253" s="46">
        <v>0</v>
      </c>
      <c r="AB4253" s="46">
        <v>0</v>
      </c>
      <c r="AC4253" s="46">
        <v>0</v>
      </c>
      <c r="AD4253" s="46">
        <v>0</v>
      </c>
      <c r="AE4253" s="46">
        <v>0</v>
      </c>
      <c r="AF4253" s="46">
        <v>0</v>
      </c>
      <c r="AG4253" s="46">
        <v>0</v>
      </c>
      <c r="AH4253" s="46">
        <v>0</v>
      </c>
      <c r="AI4253" s="46">
        <v>0</v>
      </c>
      <c r="AJ4253" s="46">
        <v>0</v>
      </c>
      <c r="AK4253" s="46">
        <v>0</v>
      </c>
      <c r="AL4253" s="46">
        <v>5563.18</v>
      </c>
      <c r="AM4253" s="46">
        <v>0</v>
      </c>
    </row>
    <row r="4254" spans="5:39" x14ac:dyDescent="0.2">
      <c r="E4254" s="47">
        <v>425</v>
      </c>
      <c r="F4254" s="47">
        <v>438</v>
      </c>
      <c r="G4254" s="47" t="s">
        <v>254</v>
      </c>
      <c r="H4254" s="47" t="s">
        <v>357</v>
      </c>
      <c r="I4254" s="47" t="s">
        <v>834</v>
      </c>
      <c r="J4254" s="533">
        <v>70000031</v>
      </c>
      <c r="K4254" s="14" t="s">
        <v>64</v>
      </c>
      <c r="L4254" s="14" t="s">
        <v>57</v>
      </c>
      <c r="M4254" s="45">
        <v>4254</v>
      </c>
      <c r="N4254" s="45">
        <v>1</v>
      </c>
      <c r="O4254" s="46">
        <v>0</v>
      </c>
      <c r="Q4254" s="12">
        <v>0</v>
      </c>
      <c r="T4254" s="59">
        <v>0</v>
      </c>
      <c r="U4254" s="14">
        <v>0</v>
      </c>
      <c r="V4254" s="59" t="s">
        <v>175</v>
      </c>
      <c r="X4254" s="46">
        <v>0</v>
      </c>
      <c r="Y4254" s="46">
        <v>0</v>
      </c>
      <c r="Z4254" s="46">
        <v>0</v>
      </c>
      <c r="AA4254" s="46">
        <v>0</v>
      </c>
      <c r="AB4254" s="46">
        <v>0</v>
      </c>
      <c r="AC4254" s="46">
        <v>0</v>
      </c>
      <c r="AD4254" s="46">
        <v>0</v>
      </c>
      <c r="AE4254" s="46">
        <v>0</v>
      </c>
      <c r="AF4254" s="46">
        <v>0</v>
      </c>
      <c r="AG4254" s="46">
        <v>1487.55</v>
      </c>
      <c r="AH4254" s="46">
        <v>2975.1</v>
      </c>
      <c r="AI4254" s="46">
        <v>4462.6499999999996</v>
      </c>
      <c r="AJ4254" s="46">
        <v>0</v>
      </c>
      <c r="AK4254" s="46">
        <v>1487.5499999999981</v>
      </c>
      <c r="AL4254" s="46">
        <v>0</v>
      </c>
      <c r="AM4254" s="46">
        <v>0</v>
      </c>
    </row>
    <row r="4255" spans="5:39" x14ac:dyDescent="0.2">
      <c r="E4255" s="47">
        <v>425</v>
      </c>
      <c r="F4255" s="47">
        <v>438</v>
      </c>
      <c r="G4255" s="47" t="s">
        <v>254</v>
      </c>
      <c r="H4255" s="47" t="s">
        <v>357</v>
      </c>
      <c r="I4255" s="47" t="s">
        <v>834</v>
      </c>
      <c r="J4255" s="533">
        <v>70000031</v>
      </c>
      <c r="K4255" s="14" t="s">
        <v>64</v>
      </c>
      <c r="L4255" s="14" t="s">
        <v>54</v>
      </c>
      <c r="M4255" s="45">
        <v>4255</v>
      </c>
      <c r="N4255" s="45">
        <v>1</v>
      </c>
      <c r="O4255" s="46">
        <v>5563.18</v>
      </c>
      <c r="Q4255" s="12">
        <v>0</v>
      </c>
      <c r="T4255" s="59">
        <v>0</v>
      </c>
      <c r="U4255" s="14">
        <v>0</v>
      </c>
      <c r="V4255" s="59" t="s">
        <v>175</v>
      </c>
      <c r="X4255" s="46">
        <v>0</v>
      </c>
      <c r="Y4255" s="46">
        <v>0</v>
      </c>
      <c r="Z4255" s="46">
        <v>0</v>
      </c>
      <c r="AA4255" s="46">
        <v>0</v>
      </c>
      <c r="AB4255" s="46">
        <v>0</v>
      </c>
      <c r="AC4255" s="46">
        <v>0</v>
      </c>
      <c r="AD4255" s="46">
        <v>0</v>
      </c>
      <c r="AE4255" s="46">
        <v>0</v>
      </c>
      <c r="AF4255" s="46">
        <v>0</v>
      </c>
      <c r="AG4255" s="46">
        <v>0</v>
      </c>
      <c r="AH4255" s="46">
        <v>0</v>
      </c>
      <c r="AI4255" s="46">
        <v>6435.65</v>
      </c>
      <c r="AJ4255" s="46">
        <v>1.8189894035458565E-12</v>
      </c>
      <c r="AK4255" s="46">
        <v>5457.2900000000018</v>
      </c>
      <c r="AL4255" s="46">
        <v>5563.18</v>
      </c>
      <c r="AM4255" s="46">
        <v>4450.5439999999999</v>
      </c>
    </row>
    <row r="4256" spans="5:39" x14ac:dyDescent="0.2">
      <c r="E4256" s="47">
        <v>425</v>
      </c>
      <c r="F4256" s="47">
        <v>438</v>
      </c>
      <c r="G4256" s="47" t="s">
        <v>254</v>
      </c>
      <c r="H4256" s="47" t="s">
        <v>357</v>
      </c>
      <c r="I4256" s="47" t="s">
        <v>834</v>
      </c>
      <c r="J4256" s="533">
        <v>70000031</v>
      </c>
      <c r="K4256" s="14" t="s">
        <v>64</v>
      </c>
      <c r="L4256" s="14" t="s">
        <v>58</v>
      </c>
      <c r="M4256" s="45">
        <v>4256</v>
      </c>
      <c r="N4256" s="45">
        <v>1</v>
      </c>
      <c r="O4256" s="46">
        <v>0</v>
      </c>
      <c r="Q4256" s="12">
        <v>0</v>
      </c>
      <c r="T4256" s="59">
        <v>0</v>
      </c>
      <c r="U4256" s="14">
        <v>0</v>
      </c>
      <c r="V4256" s="59" t="s">
        <v>175</v>
      </c>
      <c r="X4256" s="46">
        <v>0</v>
      </c>
      <c r="Y4256" s="46">
        <v>0</v>
      </c>
      <c r="Z4256" s="46">
        <v>0</v>
      </c>
      <c r="AA4256" s="46">
        <v>0</v>
      </c>
      <c r="AB4256" s="46">
        <v>0</v>
      </c>
      <c r="AC4256" s="46">
        <v>0</v>
      </c>
      <c r="AD4256" s="46">
        <v>0</v>
      </c>
      <c r="AE4256" s="46">
        <v>0</v>
      </c>
      <c r="AF4256" s="46">
        <v>0</v>
      </c>
      <c r="AG4256" s="46">
        <v>0</v>
      </c>
      <c r="AH4256" s="46">
        <v>0</v>
      </c>
      <c r="AI4256" s="46">
        <v>0</v>
      </c>
      <c r="AJ4256" s="46">
        <v>-1.8189894035458565E-12</v>
      </c>
      <c r="AK4256" s="46">
        <v>0</v>
      </c>
      <c r="AL4256" s="46">
        <v>0</v>
      </c>
      <c r="AM4256" s="46">
        <v>0</v>
      </c>
    </row>
    <row r="4257" spans="5:39" x14ac:dyDescent="0.2">
      <c r="E4257" s="47">
        <v>425</v>
      </c>
      <c r="F4257" s="47">
        <v>438</v>
      </c>
      <c r="G4257" s="47" t="s">
        <v>254</v>
      </c>
      <c r="H4257" s="47" t="s">
        <v>357</v>
      </c>
      <c r="I4257" s="47" t="s">
        <v>834</v>
      </c>
      <c r="J4257" s="533">
        <v>70000031</v>
      </c>
      <c r="K4257" s="14" t="s">
        <v>67</v>
      </c>
      <c r="L4257" s="14" t="s">
        <v>67</v>
      </c>
      <c r="M4257" s="45">
        <v>4257</v>
      </c>
      <c r="N4257" s="45">
        <v>1</v>
      </c>
      <c r="O4257" s="53">
        <v>0</v>
      </c>
      <c r="P4257" s="54">
        <v>0</v>
      </c>
      <c r="Q4257" s="55">
        <v>0</v>
      </c>
      <c r="R4257" s="56">
        <v>0</v>
      </c>
      <c r="S4257" s="57">
        <v>0</v>
      </c>
      <c r="T4257" s="60">
        <v>0</v>
      </c>
      <c r="U4257" s="14">
        <v>0</v>
      </c>
      <c r="V4257" s="60" t="s">
        <v>175</v>
      </c>
      <c r="Y4257" s="46">
        <v>0</v>
      </c>
      <c r="Z4257" s="46">
        <v>0</v>
      </c>
      <c r="AA4257" s="46">
        <v>0</v>
      </c>
      <c r="AB4257" s="46">
        <v>0</v>
      </c>
      <c r="AC4257" s="46">
        <v>0</v>
      </c>
      <c r="AD4257" s="46">
        <v>0</v>
      </c>
      <c r="AE4257" s="46">
        <v>0</v>
      </c>
      <c r="AF4257" s="46">
        <v>0</v>
      </c>
      <c r="AG4257" s="46">
        <v>0</v>
      </c>
      <c r="AH4257" s="46">
        <v>0</v>
      </c>
      <c r="AI4257" s="46">
        <v>0</v>
      </c>
      <c r="AJ4257" s="46">
        <v>0</v>
      </c>
      <c r="AK4257" s="46">
        <v>0</v>
      </c>
      <c r="AL4257" s="46">
        <v>0</v>
      </c>
      <c r="AM4257" s="46">
        <v>0</v>
      </c>
    </row>
    <row r="4258" spans="5:39" x14ac:dyDescent="0.2">
      <c r="E4258" s="14">
        <v>426</v>
      </c>
      <c r="F4258" s="14">
        <v>439</v>
      </c>
      <c r="G4258" s="14" t="s">
        <v>254</v>
      </c>
      <c r="H4258" s="14" t="s">
        <v>309</v>
      </c>
      <c r="I4258" s="14" t="s">
        <v>835</v>
      </c>
      <c r="J4258" s="531">
        <v>70000032</v>
      </c>
      <c r="K4258" s="14" t="s">
        <v>59</v>
      </c>
      <c r="L4258" s="14" t="s">
        <v>57</v>
      </c>
      <c r="M4258" s="45">
        <v>4258</v>
      </c>
      <c r="N4258" s="45">
        <v>1</v>
      </c>
      <c r="O4258" s="46">
        <v>2900.21</v>
      </c>
      <c r="Q4258" s="12" t="s">
        <v>405</v>
      </c>
      <c r="T4258" s="59" t="s">
        <v>74</v>
      </c>
      <c r="U4258" s="14">
        <v>0</v>
      </c>
      <c r="V4258" s="59" t="s">
        <v>175</v>
      </c>
      <c r="Y4258" s="46">
        <v>0</v>
      </c>
      <c r="Z4258" s="46">
        <v>0</v>
      </c>
      <c r="AA4258" s="46">
        <v>0</v>
      </c>
      <c r="AB4258" s="46">
        <v>0</v>
      </c>
      <c r="AC4258" s="46">
        <v>0</v>
      </c>
      <c r="AD4258" s="46">
        <v>0</v>
      </c>
      <c r="AE4258" s="46">
        <v>0</v>
      </c>
      <c r="AF4258" s="46">
        <v>0</v>
      </c>
      <c r="AG4258" s="46">
        <v>2900.21</v>
      </c>
      <c r="AH4258" s="46">
        <v>2900.21</v>
      </c>
      <c r="AI4258" s="46">
        <v>2900.21</v>
      </c>
      <c r="AJ4258" s="46">
        <v>2900.21</v>
      </c>
      <c r="AK4258" s="46">
        <v>2900.21</v>
      </c>
      <c r="AL4258" s="46">
        <v>2900.21</v>
      </c>
      <c r="AM4258" s="46">
        <v>0</v>
      </c>
    </row>
    <row r="4259" spans="5:39" x14ac:dyDescent="0.2">
      <c r="E4259" s="47">
        <v>426</v>
      </c>
      <c r="F4259" s="47">
        <v>439</v>
      </c>
      <c r="G4259" s="47" t="s">
        <v>254</v>
      </c>
      <c r="H4259" s="47" t="s">
        <v>309</v>
      </c>
      <c r="I4259" s="47" t="s">
        <v>835</v>
      </c>
      <c r="J4259" s="533">
        <v>70000032</v>
      </c>
      <c r="K4259" s="14" t="s">
        <v>59</v>
      </c>
      <c r="L4259" s="14" t="s">
        <v>54</v>
      </c>
      <c r="M4259" s="45">
        <v>4259</v>
      </c>
      <c r="N4259" s="45">
        <v>1</v>
      </c>
      <c r="O4259" s="46">
        <v>7204.3799999999992</v>
      </c>
      <c r="Q4259" s="12" t="s">
        <v>405</v>
      </c>
      <c r="T4259" s="59" t="s">
        <v>74</v>
      </c>
      <c r="U4259" s="14">
        <v>20</v>
      </c>
      <c r="V4259" s="59" t="s">
        <v>175</v>
      </c>
      <c r="Y4259" s="46">
        <v>0</v>
      </c>
      <c r="Z4259" s="46">
        <v>0</v>
      </c>
      <c r="AA4259" s="46">
        <v>0</v>
      </c>
      <c r="AB4259" s="46">
        <v>0</v>
      </c>
      <c r="AC4259" s="46">
        <v>0</v>
      </c>
      <c r="AD4259" s="46">
        <v>0</v>
      </c>
      <c r="AE4259" s="46">
        <v>0</v>
      </c>
      <c r="AF4259" s="46">
        <v>0</v>
      </c>
      <c r="AG4259" s="46">
        <v>0</v>
      </c>
      <c r="AH4259" s="46">
        <v>0</v>
      </c>
      <c r="AI4259" s="46">
        <v>11913.01</v>
      </c>
      <c r="AJ4259" s="46">
        <v>4941.34</v>
      </c>
      <c r="AK4259" s="46">
        <v>10076.540000000003</v>
      </c>
      <c r="AL4259" s="46">
        <v>7204.3799999999992</v>
      </c>
      <c r="AM4259" s="46">
        <v>0</v>
      </c>
    </row>
    <row r="4260" spans="5:39" x14ac:dyDescent="0.2">
      <c r="E4260" s="47">
        <v>426</v>
      </c>
      <c r="F4260" s="47">
        <v>439</v>
      </c>
      <c r="G4260" s="47" t="s">
        <v>254</v>
      </c>
      <c r="H4260" s="47" t="s">
        <v>309</v>
      </c>
      <c r="I4260" s="47" t="s">
        <v>835</v>
      </c>
      <c r="J4260" s="533">
        <v>70000032</v>
      </c>
      <c r="K4260" s="14" t="s">
        <v>59</v>
      </c>
      <c r="L4260" s="14" t="s">
        <v>58</v>
      </c>
      <c r="M4260" s="45">
        <v>4260</v>
      </c>
      <c r="N4260" s="45">
        <v>1</v>
      </c>
      <c r="O4260" s="46">
        <v>0</v>
      </c>
      <c r="Q4260" s="12" t="s">
        <v>405</v>
      </c>
      <c r="T4260" s="59" t="s">
        <v>74</v>
      </c>
      <c r="U4260" s="14">
        <v>0</v>
      </c>
      <c r="V4260" s="59" t="s">
        <v>175</v>
      </c>
      <c r="Y4260" s="46">
        <v>0</v>
      </c>
      <c r="Z4260" s="46">
        <v>0</v>
      </c>
      <c r="AA4260" s="46">
        <v>0</v>
      </c>
      <c r="AB4260" s="46">
        <v>0</v>
      </c>
      <c r="AC4260" s="46">
        <v>0</v>
      </c>
      <c r="AD4260" s="46">
        <v>0</v>
      </c>
      <c r="AE4260" s="46">
        <v>0</v>
      </c>
      <c r="AF4260" s="46">
        <v>0</v>
      </c>
      <c r="AG4260" s="46">
        <v>0</v>
      </c>
      <c r="AH4260" s="46">
        <v>0</v>
      </c>
      <c r="AI4260" s="46">
        <v>0</v>
      </c>
      <c r="AJ4260" s="46">
        <v>0</v>
      </c>
      <c r="AK4260" s="46">
        <v>0</v>
      </c>
      <c r="AL4260" s="46">
        <v>0</v>
      </c>
      <c r="AM4260" s="46">
        <v>0</v>
      </c>
    </row>
    <row r="4261" spans="5:39" x14ac:dyDescent="0.2">
      <c r="E4261" s="47">
        <v>426</v>
      </c>
      <c r="F4261" s="47">
        <v>439</v>
      </c>
      <c r="G4261" s="47" t="s">
        <v>254</v>
      </c>
      <c r="H4261" s="47" t="s">
        <v>309</v>
      </c>
      <c r="I4261" s="47" t="s">
        <v>835</v>
      </c>
      <c r="J4261" s="533">
        <v>70000032</v>
      </c>
      <c r="K4261" s="14" t="s">
        <v>59</v>
      </c>
      <c r="L4261" s="14" t="s">
        <v>31</v>
      </c>
      <c r="M4261" s="45">
        <v>4261</v>
      </c>
      <c r="N4261" s="45">
        <v>1</v>
      </c>
      <c r="O4261" s="48">
        <v>10104.59</v>
      </c>
      <c r="Q4261" s="12" t="s">
        <v>405</v>
      </c>
      <c r="R4261" s="46">
        <v>8589.4216666666671</v>
      </c>
      <c r="T4261" s="59" t="s">
        <v>74</v>
      </c>
      <c r="U4261" s="14">
        <v>0</v>
      </c>
      <c r="V4261" s="59" t="s">
        <v>175</v>
      </c>
      <c r="X4261" s="46">
        <v>0</v>
      </c>
      <c r="Y4261" s="46">
        <v>0</v>
      </c>
      <c r="Z4261" s="46">
        <v>0</v>
      </c>
      <c r="AA4261" s="46">
        <v>0</v>
      </c>
      <c r="AB4261" s="46">
        <v>0</v>
      </c>
      <c r="AC4261" s="46">
        <v>0</v>
      </c>
      <c r="AD4261" s="46">
        <v>0</v>
      </c>
      <c r="AE4261" s="46">
        <v>0</v>
      </c>
      <c r="AF4261" s="46">
        <v>0</v>
      </c>
      <c r="AG4261" s="46">
        <v>2900.21</v>
      </c>
      <c r="AH4261" s="46">
        <v>2900.21</v>
      </c>
      <c r="AI4261" s="46">
        <v>14813.220000000001</v>
      </c>
      <c r="AJ4261" s="46">
        <v>7841.55</v>
      </c>
      <c r="AK4261" s="46">
        <v>12976.750000000004</v>
      </c>
      <c r="AL4261" s="46">
        <v>10104.59</v>
      </c>
      <c r="AM4261" s="46">
        <v>0</v>
      </c>
    </row>
    <row r="4262" spans="5:39" x14ac:dyDescent="0.2">
      <c r="E4262" s="47">
        <v>426</v>
      </c>
      <c r="F4262" s="47">
        <v>439</v>
      </c>
      <c r="G4262" s="47" t="s">
        <v>254</v>
      </c>
      <c r="H4262" s="47" t="s">
        <v>309</v>
      </c>
      <c r="I4262" s="47" t="s">
        <v>835</v>
      </c>
      <c r="J4262" s="533">
        <v>70000032</v>
      </c>
      <c r="K4262" s="14" t="s">
        <v>37</v>
      </c>
      <c r="L4262" s="14" t="s">
        <v>31</v>
      </c>
      <c r="M4262" s="45">
        <v>4262</v>
      </c>
      <c r="N4262" s="45">
        <v>1</v>
      </c>
      <c r="O4262" s="48">
        <v>0</v>
      </c>
      <c r="P4262" s="48"/>
      <c r="Q4262" s="12" t="s">
        <v>405</v>
      </c>
      <c r="R4262" s="46">
        <v>3435.6066666666666</v>
      </c>
      <c r="T4262" s="59" t="s">
        <v>74</v>
      </c>
      <c r="U4262" s="14">
        <v>0</v>
      </c>
      <c r="V4262" s="59" t="s">
        <v>175</v>
      </c>
      <c r="Y4262" s="46">
        <v>0</v>
      </c>
      <c r="Z4262" s="46">
        <v>0</v>
      </c>
      <c r="AA4262" s="46">
        <v>0</v>
      </c>
      <c r="AB4262" s="46">
        <v>0</v>
      </c>
      <c r="AC4262" s="46">
        <v>0</v>
      </c>
      <c r="AD4262" s="46">
        <v>0</v>
      </c>
      <c r="AE4262" s="46">
        <v>0</v>
      </c>
      <c r="AF4262" s="46">
        <v>0</v>
      </c>
      <c r="AG4262" s="46">
        <v>0</v>
      </c>
      <c r="AH4262" s="46">
        <v>0</v>
      </c>
      <c r="AI4262" s="46">
        <v>0</v>
      </c>
      <c r="AJ4262" s="46">
        <v>20613.64</v>
      </c>
      <c r="AK4262" s="46">
        <v>0</v>
      </c>
      <c r="AL4262" s="46">
        <v>0</v>
      </c>
      <c r="AM4262" s="46">
        <v>12369.156000000001</v>
      </c>
    </row>
    <row r="4263" spans="5:39" x14ac:dyDescent="0.2">
      <c r="E4263" s="47">
        <v>426</v>
      </c>
      <c r="F4263" s="47">
        <v>439</v>
      </c>
      <c r="G4263" s="47" t="s">
        <v>254</v>
      </c>
      <c r="H4263" s="47" t="s">
        <v>309</v>
      </c>
      <c r="I4263" s="47" t="s">
        <v>835</v>
      </c>
      <c r="J4263" s="533">
        <v>70000032</v>
      </c>
      <c r="K4263" s="14" t="s">
        <v>65</v>
      </c>
      <c r="L4263" s="14" t="s">
        <v>31</v>
      </c>
      <c r="M4263" s="45">
        <v>4263</v>
      </c>
      <c r="N4263" s="45">
        <v>1</v>
      </c>
      <c r="O4263" s="52">
        <v>30922.890000000003</v>
      </c>
      <c r="P4263" s="48">
        <v>12369.156000000001</v>
      </c>
      <c r="Q4263" s="12" t="s">
        <v>405</v>
      </c>
      <c r="R4263" s="46">
        <v>5153.8150000000005</v>
      </c>
      <c r="T4263" s="59" t="s">
        <v>74</v>
      </c>
      <c r="U4263" s="14">
        <v>0</v>
      </c>
      <c r="V4263" s="59" t="s">
        <v>175</v>
      </c>
      <c r="X4263" s="46">
        <v>0</v>
      </c>
      <c r="Y4263" s="46">
        <v>0</v>
      </c>
      <c r="Z4263" s="46">
        <v>0</v>
      </c>
      <c r="AA4263" s="46">
        <v>0</v>
      </c>
      <c r="AB4263" s="46">
        <v>0</v>
      </c>
      <c r="AC4263" s="46">
        <v>0</v>
      </c>
      <c r="AD4263" s="46">
        <v>0</v>
      </c>
      <c r="AE4263" s="46">
        <v>0</v>
      </c>
      <c r="AF4263" s="46">
        <v>0</v>
      </c>
      <c r="AG4263" s="46">
        <v>0</v>
      </c>
      <c r="AH4263" s="46">
        <v>0</v>
      </c>
      <c r="AI4263" s="46">
        <v>0</v>
      </c>
      <c r="AJ4263" s="46">
        <v>7841.55</v>
      </c>
      <c r="AK4263" s="46">
        <v>12976.750000000004</v>
      </c>
      <c r="AL4263" s="46">
        <v>10104.59</v>
      </c>
      <c r="AM4263" s="46">
        <v>0</v>
      </c>
    </row>
    <row r="4264" spans="5:39" x14ac:dyDescent="0.2">
      <c r="E4264" s="47">
        <v>426</v>
      </c>
      <c r="F4264" s="47">
        <v>439</v>
      </c>
      <c r="G4264" s="47" t="s">
        <v>254</v>
      </c>
      <c r="H4264" s="47" t="s">
        <v>309</v>
      </c>
      <c r="I4264" s="47" t="s">
        <v>835</v>
      </c>
      <c r="J4264" s="533">
        <v>70000032</v>
      </c>
      <c r="K4264" s="14" t="s">
        <v>64</v>
      </c>
      <c r="L4264" s="14" t="s">
        <v>57</v>
      </c>
      <c r="M4264" s="45">
        <v>4264</v>
      </c>
      <c r="N4264" s="45">
        <v>1</v>
      </c>
      <c r="O4264" s="46">
        <v>5800.42</v>
      </c>
      <c r="Q4264" s="12" t="s">
        <v>405</v>
      </c>
      <c r="T4264" s="59" t="s">
        <v>74</v>
      </c>
      <c r="U4264" s="14">
        <v>0</v>
      </c>
      <c r="V4264" s="59" t="s">
        <v>175</v>
      </c>
      <c r="X4264" s="46">
        <v>0</v>
      </c>
      <c r="Y4264" s="46">
        <v>0</v>
      </c>
      <c r="Z4264" s="46">
        <v>0</v>
      </c>
      <c r="AA4264" s="46">
        <v>0</v>
      </c>
      <c r="AB4264" s="46">
        <v>0</v>
      </c>
      <c r="AC4264" s="46">
        <v>0</v>
      </c>
      <c r="AD4264" s="46">
        <v>0</v>
      </c>
      <c r="AE4264" s="46">
        <v>0</v>
      </c>
      <c r="AF4264" s="46">
        <v>0</v>
      </c>
      <c r="AG4264" s="46">
        <v>2900.21</v>
      </c>
      <c r="AH4264" s="46">
        <v>5800.42</v>
      </c>
      <c r="AI4264" s="46">
        <v>8700.630000000001</v>
      </c>
      <c r="AJ4264" s="46">
        <v>0</v>
      </c>
      <c r="AK4264" s="46">
        <v>2900.21</v>
      </c>
      <c r="AL4264" s="46">
        <v>5800.42</v>
      </c>
      <c r="AM4264" s="46">
        <v>0</v>
      </c>
    </row>
    <row r="4265" spans="5:39" x14ac:dyDescent="0.2">
      <c r="E4265" s="47">
        <v>426</v>
      </c>
      <c r="F4265" s="47">
        <v>439</v>
      </c>
      <c r="G4265" s="47" t="s">
        <v>254</v>
      </c>
      <c r="H4265" s="47" t="s">
        <v>309</v>
      </c>
      <c r="I4265" s="47" t="s">
        <v>835</v>
      </c>
      <c r="J4265" s="533">
        <v>70000032</v>
      </c>
      <c r="K4265" s="14" t="s">
        <v>64</v>
      </c>
      <c r="L4265" s="14" t="s">
        <v>54</v>
      </c>
      <c r="M4265" s="45">
        <v>4265</v>
      </c>
      <c r="N4265" s="45">
        <v>1</v>
      </c>
      <c r="O4265" s="46">
        <v>25122.47</v>
      </c>
      <c r="Q4265" s="12" t="s">
        <v>405</v>
      </c>
      <c r="T4265" s="59" t="s">
        <v>74</v>
      </c>
      <c r="U4265" s="14">
        <v>0</v>
      </c>
      <c r="V4265" s="59" t="s">
        <v>175</v>
      </c>
      <c r="X4265" s="46">
        <v>0</v>
      </c>
      <c r="Y4265" s="46">
        <v>0</v>
      </c>
      <c r="Z4265" s="46">
        <v>0</v>
      </c>
      <c r="AA4265" s="46">
        <v>0</v>
      </c>
      <c r="AB4265" s="46">
        <v>0</v>
      </c>
      <c r="AC4265" s="46">
        <v>0</v>
      </c>
      <c r="AD4265" s="46">
        <v>0</v>
      </c>
      <c r="AE4265" s="46">
        <v>0</v>
      </c>
      <c r="AF4265" s="46">
        <v>0</v>
      </c>
      <c r="AG4265" s="46">
        <v>0</v>
      </c>
      <c r="AH4265" s="46">
        <v>0</v>
      </c>
      <c r="AI4265" s="46">
        <v>11913.01</v>
      </c>
      <c r="AJ4265" s="46">
        <v>7841.5499999999993</v>
      </c>
      <c r="AK4265" s="46">
        <v>17918.090000000004</v>
      </c>
      <c r="AL4265" s="46">
        <v>25122.47</v>
      </c>
      <c r="AM4265" s="46">
        <v>18553.734</v>
      </c>
    </row>
    <row r="4266" spans="5:39" x14ac:dyDescent="0.2">
      <c r="E4266" s="47">
        <v>426</v>
      </c>
      <c r="F4266" s="47">
        <v>439</v>
      </c>
      <c r="G4266" s="47" t="s">
        <v>254</v>
      </c>
      <c r="H4266" s="47" t="s">
        <v>309</v>
      </c>
      <c r="I4266" s="47" t="s">
        <v>835</v>
      </c>
      <c r="J4266" s="533">
        <v>70000032</v>
      </c>
      <c r="K4266" s="14" t="s">
        <v>64</v>
      </c>
      <c r="L4266" s="14" t="s">
        <v>58</v>
      </c>
      <c r="M4266" s="45">
        <v>4266</v>
      </c>
      <c r="N4266" s="45">
        <v>1</v>
      </c>
      <c r="O4266" s="46">
        <v>0</v>
      </c>
      <c r="Q4266" s="12" t="s">
        <v>405</v>
      </c>
      <c r="T4266" s="59" t="s">
        <v>74</v>
      </c>
      <c r="U4266" s="14">
        <v>0</v>
      </c>
      <c r="V4266" s="59" t="s">
        <v>175</v>
      </c>
      <c r="X4266" s="46">
        <v>0</v>
      </c>
      <c r="Y4266" s="46">
        <v>0</v>
      </c>
      <c r="Z4266" s="46">
        <v>0</v>
      </c>
      <c r="AA4266" s="46">
        <v>0</v>
      </c>
      <c r="AB4266" s="46">
        <v>0</v>
      </c>
      <c r="AC4266" s="46">
        <v>0</v>
      </c>
      <c r="AD4266" s="46">
        <v>0</v>
      </c>
      <c r="AE4266" s="46">
        <v>0</v>
      </c>
      <c r="AF4266" s="46">
        <v>0</v>
      </c>
      <c r="AG4266" s="46">
        <v>0</v>
      </c>
      <c r="AH4266" s="46">
        <v>0</v>
      </c>
      <c r="AI4266" s="46">
        <v>0</v>
      </c>
      <c r="AJ4266" s="46">
        <v>0</v>
      </c>
      <c r="AK4266" s="46">
        <v>0</v>
      </c>
      <c r="AL4266" s="46">
        <v>0</v>
      </c>
      <c r="AM4266" s="46">
        <v>0</v>
      </c>
    </row>
    <row r="4267" spans="5:39" x14ac:dyDescent="0.2">
      <c r="E4267" s="47">
        <v>426</v>
      </c>
      <c r="F4267" s="47">
        <v>439</v>
      </c>
      <c r="G4267" s="47" t="s">
        <v>254</v>
      </c>
      <c r="H4267" s="47" t="s">
        <v>309</v>
      </c>
      <c r="I4267" s="47" t="s">
        <v>835</v>
      </c>
      <c r="J4267" s="533">
        <v>70000032</v>
      </c>
      <c r="K4267" s="14" t="s">
        <v>67</v>
      </c>
      <c r="L4267" s="14" t="s">
        <v>67</v>
      </c>
      <c r="M4267" s="45">
        <v>4267</v>
      </c>
      <c r="N4267" s="45">
        <v>1</v>
      </c>
      <c r="O4267" s="53">
        <v>26.711618804067257</v>
      </c>
      <c r="P4267" s="54">
        <v>16.711618804067257</v>
      </c>
      <c r="Q4267" s="55" t="s">
        <v>405</v>
      </c>
      <c r="R4267" s="56">
        <v>3.6001131624500138</v>
      </c>
      <c r="S4267" s="57" t="s">
        <v>370</v>
      </c>
      <c r="T4267" s="60" t="s">
        <v>74</v>
      </c>
      <c r="U4267" s="14">
        <v>0</v>
      </c>
      <c r="V4267" s="60" t="s">
        <v>175</v>
      </c>
      <c r="Y4267" s="46">
        <v>26.711618804067257</v>
      </c>
      <c r="Z4267" s="46">
        <v>26.711618804067257</v>
      </c>
      <c r="AA4267" s="46">
        <v>26.711618804067257</v>
      </c>
      <c r="AB4267" s="46">
        <v>26.711618804067257</v>
      </c>
      <c r="AC4267" s="46">
        <v>26.711618804067257</v>
      </c>
      <c r="AD4267" s="46">
        <v>26.711618804067257</v>
      </c>
      <c r="AE4267" s="46">
        <v>26.711618804067257</v>
      </c>
      <c r="AF4267" s="46">
        <v>26.711618804067257</v>
      </c>
      <c r="AG4267" s="46">
        <v>26.711618804067257</v>
      </c>
      <c r="AH4267" s="46">
        <v>26.711618804067257</v>
      </c>
      <c r="AI4267" s="46">
        <v>26.711618804067257</v>
      </c>
      <c r="AJ4267" s="46">
        <v>26.711618804067257</v>
      </c>
      <c r="AK4267" s="46">
        <v>26.711618804067257</v>
      </c>
      <c r="AL4267" s="46">
        <v>26.711618804067257</v>
      </c>
      <c r="AM4267" s="46">
        <v>26.711618804067257</v>
      </c>
    </row>
    <row r="4268" spans="5:39" x14ac:dyDescent="0.2">
      <c r="E4268" s="14">
        <v>427</v>
      </c>
      <c r="F4268" s="14">
        <v>440</v>
      </c>
      <c r="G4268" s="14" t="s">
        <v>254</v>
      </c>
      <c r="H4268" s="14" t="s">
        <v>358</v>
      </c>
      <c r="I4268" s="14" t="s">
        <v>836</v>
      </c>
      <c r="J4268" s="531">
        <v>70000033</v>
      </c>
      <c r="K4268" s="14" t="s">
        <v>59</v>
      </c>
      <c r="L4268" s="14" t="s">
        <v>57</v>
      </c>
      <c r="M4268" s="45">
        <v>4268</v>
      </c>
      <c r="N4268" s="45">
        <v>1</v>
      </c>
      <c r="O4268" s="46">
        <v>1365</v>
      </c>
      <c r="Q4268" s="12">
        <v>0</v>
      </c>
      <c r="T4268" s="59">
        <v>0</v>
      </c>
      <c r="U4268" s="14">
        <v>0</v>
      </c>
      <c r="V4268" s="59" t="s">
        <v>174</v>
      </c>
      <c r="Y4268" s="46">
        <v>0</v>
      </c>
      <c r="Z4268" s="46">
        <v>0</v>
      </c>
      <c r="AA4268" s="46">
        <v>0</v>
      </c>
      <c r="AB4268" s="46">
        <v>0</v>
      </c>
      <c r="AC4268" s="46">
        <v>0</v>
      </c>
      <c r="AD4268" s="46">
        <v>0</v>
      </c>
      <c r="AE4268" s="46">
        <v>0</v>
      </c>
      <c r="AF4268" s="46">
        <v>0</v>
      </c>
      <c r="AG4268" s="46">
        <v>1365</v>
      </c>
      <c r="AH4268" s="46">
        <v>1365</v>
      </c>
      <c r="AI4268" s="46">
        <v>1365</v>
      </c>
      <c r="AJ4268" s="46">
        <v>1365</v>
      </c>
      <c r="AK4268" s="46">
        <v>1365</v>
      </c>
      <c r="AL4268" s="46">
        <v>1365</v>
      </c>
      <c r="AM4268" s="46">
        <v>0</v>
      </c>
    </row>
    <row r="4269" spans="5:39" x14ac:dyDescent="0.2">
      <c r="E4269" s="47">
        <v>427</v>
      </c>
      <c r="F4269" s="47">
        <v>440</v>
      </c>
      <c r="G4269" s="47" t="s">
        <v>254</v>
      </c>
      <c r="H4269" s="47" t="s">
        <v>358</v>
      </c>
      <c r="I4269" s="47" t="s">
        <v>836</v>
      </c>
      <c r="J4269" s="533">
        <v>70000033</v>
      </c>
      <c r="K4269" s="14" t="s">
        <v>59</v>
      </c>
      <c r="L4269" s="14" t="s">
        <v>54</v>
      </c>
      <c r="M4269" s="45">
        <v>4269</v>
      </c>
      <c r="N4269" s="45">
        <v>1</v>
      </c>
      <c r="O4269" s="46">
        <v>4665.91</v>
      </c>
      <c r="Q4269" s="12">
        <v>0</v>
      </c>
      <c r="T4269" s="59">
        <v>0</v>
      </c>
      <c r="U4269" s="14">
        <v>0</v>
      </c>
      <c r="V4269" s="59" t="s">
        <v>174</v>
      </c>
      <c r="Y4269" s="46">
        <v>0</v>
      </c>
      <c r="Z4269" s="46">
        <v>0</v>
      </c>
      <c r="AA4269" s="46">
        <v>0</v>
      </c>
      <c r="AB4269" s="46">
        <v>0</v>
      </c>
      <c r="AC4269" s="46">
        <v>0</v>
      </c>
      <c r="AD4269" s="46">
        <v>0</v>
      </c>
      <c r="AE4269" s="46">
        <v>0</v>
      </c>
      <c r="AF4269" s="46">
        <v>0</v>
      </c>
      <c r="AG4269" s="46">
        <v>0</v>
      </c>
      <c r="AH4269" s="46">
        <v>0</v>
      </c>
      <c r="AI4269" s="46">
        <v>4462.24</v>
      </c>
      <c r="AJ4269" s="46">
        <v>3008.71</v>
      </c>
      <c r="AK4269" s="46">
        <v>6799.05</v>
      </c>
      <c r="AL4269" s="46">
        <v>4665.91</v>
      </c>
      <c r="AM4269" s="46">
        <v>0</v>
      </c>
    </row>
    <row r="4270" spans="5:39" x14ac:dyDescent="0.2">
      <c r="E4270" s="47">
        <v>427</v>
      </c>
      <c r="F4270" s="47">
        <v>440</v>
      </c>
      <c r="G4270" s="47" t="s">
        <v>254</v>
      </c>
      <c r="H4270" s="47" t="s">
        <v>358</v>
      </c>
      <c r="I4270" s="47" t="s">
        <v>836</v>
      </c>
      <c r="J4270" s="533">
        <v>70000033</v>
      </c>
      <c r="K4270" s="14" t="s">
        <v>59</v>
      </c>
      <c r="L4270" s="14" t="s">
        <v>58</v>
      </c>
      <c r="M4270" s="45">
        <v>4270</v>
      </c>
      <c r="N4270" s="45">
        <v>1</v>
      </c>
      <c r="O4270" s="46">
        <v>0</v>
      </c>
      <c r="Q4270" s="12">
        <v>0</v>
      </c>
      <c r="T4270" s="59">
        <v>0</v>
      </c>
      <c r="U4270" s="14">
        <v>0</v>
      </c>
      <c r="V4270" s="59" t="s">
        <v>174</v>
      </c>
      <c r="Y4270" s="46">
        <v>0</v>
      </c>
      <c r="Z4270" s="46">
        <v>0</v>
      </c>
      <c r="AA4270" s="46">
        <v>0</v>
      </c>
      <c r="AB4270" s="46">
        <v>0</v>
      </c>
      <c r="AC4270" s="46">
        <v>0</v>
      </c>
      <c r="AD4270" s="46">
        <v>0</v>
      </c>
      <c r="AE4270" s="46">
        <v>0</v>
      </c>
      <c r="AF4270" s="46">
        <v>0</v>
      </c>
      <c r="AG4270" s="46">
        <v>0</v>
      </c>
      <c r="AH4270" s="46">
        <v>0</v>
      </c>
      <c r="AI4270" s="46">
        <v>0</v>
      </c>
      <c r="AJ4270" s="46">
        <v>0</v>
      </c>
      <c r="AK4270" s="46">
        <v>0</v>
      </c>
      <c r="AL4270" s="46">
        <v>0</v>
      </c>
      <c r="AM4270" s="46">
        <v>0</v>
      </c>
    </row>
    <row r="4271" spans="5:39" x14ac:dyDescent="0.2">
      <c r="E4271" s="47">
        <v>427</v>
      </c>
      <c r="F4271" s="47">
        <v>440</v>
      </c>
      <c r="G4271" s="47" t="s">
        <v>254</v>
      </c>
      <c r="H4271" s="47" t="s">
        <v>358</v>
      </c>
      <c r="I4271" s="47" t="s">
        <v>836</v>
      </c>
      <c r="J4271" s="533">
        <v>70000033</v>
      </c>
      <c r="K4271" s="14" t="s">
        <v>59</v>
      </c>
      <c r="L4271" s="14" t="s">
        <v>31</v>
      </c>
      <c r="M4271" s="45">
        <v>4271</v>
      </c>
      <c r="N4271" s="45">
        <v>1</v>
      </c>
      <c r="O4271" s="48">
        <v>6030.91</v>
      </c>
      <c r="Q4271" s="12">
        <v>0</v>
      </c>
      <c r="R4271" s="46">
        <v>4520.9849999999997</v>
      </c>
      <c r="T4271" s="59">
        <v>0</v>
      </c>
      <c r="U4271" s="14">
        <v>0</v>
      </c>
      <c r="V4271" s="59" t="s">
        <v>174</v>
      </c>
      <c r="X4271" s="46">
        <v>0</v>
      </c>
      <c r="Y4271" s="46">
        <v>0</v>
      </c>
      <c r="Z4271" s="46">
        <v>0</v>
      </c>
      <c r="AA4271" s="46">
        <v>0</v>
      </c>
      <c r="AB4271" s="46">
        <v>0</v>
      </c>
      <c r="AC4271" s="46">
        <v>0</v>
      </c>
      <c r="AD4271" s="46">
        <v>0</v>
      </c>
      <c r="AE4271" s="46">
        <v>0</v>
      </c>
      <c r="AF4271" s="46">
        <v>0</v>
      </c>
      <c r="AG4271" s="46">
        <v>1365</v>
      </c>
      <c r="AH4271" s="46">
        <v>1365</v>
      </c>
      <c r="AI4271" s="46">
        <v>5827.24</v>
      </c>
      <c r="AJ4271" s="46">
        <v>4373.71</v>
      </c>
      <c r="AK4271" s="46">
        <v>8164.05</v>
      </c>
      <c r="AL4271" s="46">
        <v>6030.91</v>
      </c>
      <c r="AM4271" s="46">
        <v>0</v>
      </c>
    </row>
    <row r="4272" spans="5:39" x14ac:dyDescent="0.2">
      <c r="E4272" s="47">
        <v>427</v>
      </c>
      <c r="F4272" s="47">
        <v>440</v>
      </c>
      <c r="G4272" s="47" t="s">
        <v>254</v>
      </c>
      <c r="H4272" s="47" t="s">
        <v>358</v>
      </c>
      <c r="I4272" s="47" t="s">
        <v>836</v>
      </c>
      <c r="J4272" s="533">
        <v>70000033</v>
      </c>
      <c r="K4272" s="14" t="s">
        <v>37</v>
      </c>
      <c r="L4272" s="14" t="s">
        <v>31</v>
      </c>
      <c r="M4272" s="45">
        <v>4272</v>
      </c>
      <c r="N4272" s="45">
        <v>1</v>
      </c>
      <c r="O4272" s="48">
        <v>0</v>
      </c>
      <c r="P4272" s="48"/>
      <c r="Q4272" s="12">
        <v>0</v>
      </c>
      <c r="R4272" s="46">
        <v>3515.8333333333335</v>
      </c>
      <c r="T4272" s="59">
        <v>0</v>
      </c>
      <c r="U4272" s="14">
        <v>0</v>
      </c>
      <c r="V4272" s="59" t="s">
        <v>174</v>
      </c>
      <c r="Y4272" s="46">
        <v>0</v>
      </c>
      <c r="Z4272" s="46">
        <v>0</v>
      </c>
      <c r="AA4272" s="46">
        <v>0</v>
      </c>
      <c r="AB4272" s="46">
        <v>0</v>
      </c>
      <c r="AC4272" s="46">
        <v>0</v>
      </c>
      <c r="AD4272" s="46">
        <v>0</v>
      </c>
      <c r="AE4272" s="46">
        <v>0</v>
      </c>
      <c r="AF4272" s="46">
        <v>0</v>
      </c>
      <c r="AG4272" s="46">
        <v>0</v>
      </c>
      <c r="AH4272" s="46">
        <v>0</v>
      </c>
      <c r="AI4272" s="46">
        <v>0</v>
      </c>
      <c r="AJ4272" s="46">
        <v>0</v>
      </c>
      <c r="AK4272" s="46">
        <v>21095</v>
      </c>
      <c r="AL4272" s="46">
        <v>0</v>
      </c>
      <c r="AM4272" s="46">
        <v>3618.5459999999998</v>
      </c>
    </row>
    <row r="4273" spans="5:39" x14ac:dyDescent="0.2">
      <c r="E4273" s="47">
        <v>427</v>
      </c>
      <c r="F4273" s="47">
        <v>440</v>
      </c>
      <c r="G4273" s="47" t="s">
        <v>254</v>
      </c>
      <c r="H4273" s="47" t="s">
        <v>358</v>
      </c>
      <c r="I4273" s="47" t="s">
        <v>836</v>
      </c>
      <c r="J4273" s="533">
        <v>70000033</v>
      </c>
      <c r="K4273" s="14" t="s">
        <v>65</v>
      </c>
      <c r="L4273" s="14" t="s">
        <v>31</v>
      </c>
      <c r="M4273" s="45">
        <v>4273</v>
      </c>
      <c r="N4273" s="45">
        <v>1</v>
      </c>
      <c r="O4273" s="52">
        <v>6030.91</v>
      </c>
      <c r="P4273" s="48">
        <v>3618.5459999999998</v>
      </c>
      <c r="Q4273" s="12">
        <v>0</v>
      </c>
      <c r="R4273" s="46">
        <v>1005.1516666666666</v>
      </c>
      <c r="T4273" s="59">
        <v>0</v>
      </c>
      <c r="U4273" s="14">
        <v>0</v>
      </c>
      <c r="V4273" s="59" t="s">
        <v>174</v>
      </c>
      <c r="X4273" s="46">
        <v>0</v>
      </c>
      <c r="Y4273" s="46">
        <v>0</v>
      </c>
      <c r="Z4273" s="46">
        <v>0</v>
      </c>
      <c r="AA4273" s="46">
        <v>0</v>
      </c>
      <c r="AB4273" s="46">
        <v>0</v>
      </c>
      <c r="AC4273" s="46">
        <v>0</v>
      </c>
      <c r="AD4273" s="46">
        <v>0</v>
      </c>
      <c r="AE4273" s="46">
        <v>0</v>
      </c>
      <c r="AF4273" s="46">
        <v>0</v>
      </c>
      <c r="AG4273" s="46">
        <v>0</v>
      </c>
      <c r="AH4273" s="46">
        <v>0</v>
      </c>
      <c r="AI4273" s="46">
        <v>0</v>
      </c>
      <c r="AJ4273" s="46">
        <v>0</v>
      </c>
      <c r="AK4273" s="46">
        <v>0</v>
      </c>
      <c r="AL4273" s="46">
        <v>6030.91</v>
      </c>
      <c r="AM4273" s="46">
        <v>0</v>
      </c>
    </row>
    <row r="4274" spans="5:39" x14ac:dyDescent="0.2">
      <c r="E4274" s="47">
        <v>427</v>
      </c>
      <c r="F4274" s="47">
        <v>440</v>
      </c>
      <c r="G4274" s="47" t="s">
        <v>254</v>
      </c>
      <c r="H4274" s="47" t="s">
        <v>358</v>
      </c>
      <c r="I4274" s="47" t="s">
        <v>836</v>
      </c>
      <c r="J4274" s="533">
        <v>70000033</v>
      </c>
      <c r="K4274" s="14" t="s">
        <v>64</v>
      </c>
      <c r="L4274" s="14" t="s">
        <v>57</v>
      </c>
      <c r="M4274" s="45">
        <v>4274</v>
      </c>
      <c r="N4274" s="45">
        <v>1</v>
      </c>
      <c r="O4274" s="46">
        <v>1365</v>
      </c>
      <c r="Q4274" s="12">
        <v>0</v>
      </c>
      <c r="T4274" s="59">
        <v>0</v>
      </c>
      <c r="U4274" s="14">
        <v>0</v>
      </c>
      <c r="V4274" s="59" t="s">
        <v>174</v>
      </c>
      <c r="X4274" s="46">
        <v>0</v>
      </c>
      <c r="Y4274" s="46">
        <v>0</v>
      </c>
      <c r="Z4274" s="46">
        <v>0</v>
      </c>
      <c r="AA4274" s="46">
        <v>0</v>
      </c>
      <c r="AB4274" s="46">
        <v>0</v>
      </c>
      <c r="AC4274" s="46">
        <v>0</v>
      </c>
      <c r="AD4274" s="46">
        <v>0</v>
      </c>
      <c r="AE4274" s="46">
        <v>0</v>
      </c>
      <c r="AF4274" s="46">
        <v>0</v>
      </c>
      <c r="AG4274" s="46">
        <v>1365</v>
      </c>
      <c r="AH4274" s="46">
        <v>2730</v>
      </c>
      <c r="AI4274" s="46">
        <v>4095</v>
      </c>
      <c r="AJ4274" s="46">
        <v>5460</v>
      </c>
      <c r="AK4274" s="46">
        <v>0</v>
      </c>
      <c r="AL4274" s="46">
        <v>1365</v>
      </c>
      <c r="AM4274" s="46">
        <v>0</v>
      </c>
    </row>
    <row r="4275" spans="5:39" x14ac:dyDescent="0.2">
      <c r="E4275" s="47">
        <v>427</v>
      </c>
      <c r="F4275" s="47">
        <v>440</v>
      </c>
      <c r="G4275" s="47" t="s">
        <v>254</v>
      </c>
      <c r="H4275" s="47" t="s">
        <v>358</v>
      </c>
      <c r="I4275" s="47" t="s">
        <v>836</v>
      </c>
      <c r="J4275" s="533">
        <v>70000033</v>
      </c>
      <c r="K4275" s="14" t="s">
        <v>64</v>
      </c>
      <c r="L4275" s="14" t="s">
        <v>54</v>
      </c>
      <c r="M4275" s="45">
        <v>4275</v>
      </c>
      <c r="N4275" s="45">
        <v>1</v>
      </c>
      <c r="O4275" s="46">
        <v>4665.91</v>
      </c>
      <c r="Q4275" s="12">
        <v>0</v>
      </c>
      <c r="T4275" s="59">
        <v>0</v>
      </c>
      <c r="U4275" s="14">
        <v>0</v>
      </c>
      <c r="V4275" s="59" t="s">
        <v>174</v>
      </c>
      <c r="X4275" s="46">
        <v>0</v>
      </c>
      <c r="Y4275" s="46">
        <v>0</v>
      </c>
      <c r="Z4275" s="46">
        <v>0</v>
      </c>
      <c r="AA4275" s="46">
        <v>0</v>
      </c>
      <c r="AB4275" s="46">
        <v>0</v>
      </c>
      <c r="AC4275" s="46">
        <v>0</v>
      </c>
      <c r="AD4275" s="46">
        <v>0</v>
      </c>
      <c r="AE4275" s="46">
        <v>0</v>
      </c>
      <c r="AF4275" s="46">
        <v>0</v>
      </c>
      <c r="AG4275" s="46">
        <v>0</v>
      </c>
      <c r="AH4275" s="46">
        <v>0</v>
      </c>
      <c r="AI4275" s="46">
        <v>4462.24</v>
      </c>
      <c r="AJ4275" s="46">
        <v>7470.95</v>
      </c>
      <c r="AK4275" s="46">
        <v>0</v>
      </c>
      <c r="AL4275" s="46">
        <v>4665.91</v>
      </c>
      <c r="AM4275" s="46">
        <v>2412.364</v>
      </c>
    </row>
    <row r="4276" spans="5:39" x14ac:dyDescent="0.2">
      <c r="E4276" s="47">
        <v>427</v>
      </c>
      <c r="F4276" s="47">
        <v>440</v>
      </c>
      <c r="G4276" s="47" t="s">
        <v>254</v>
      </c>
      <c r="H4276" s="47" t="s">
        <v>358</v>
      </c>
      <c r="I4276" s="47" t="s">
        <v>836</v>
      </c>
      <c r="J4276" s="533">
        <v>70000033</v>
      </c>
      <c r="K4276" s="14" t="s">
        <v>64</v>
      </c>
      <c r="L4276" s="14" t="s">
        <v>58</v>
      </c>
      <c r="M4276" s="45">
        <v>4276</v>
      </c>
      <c r="N4276" s="45">
        <v>1</v>
      </c>
      <c r="O4276" s="46">
        <v>0</v>
      </c>
      <c r="Q4276" s="12">
        <v>0</v>
      </c>
      <c r="T4276" s="59">
        <v>0</v>
      </c>
      <c r="U4276" s="14">
        <v>0</v>
      </c>
      <c r="V4276" s="59" t="s">
        <v>174</v>
      </c>
      <c r="X4276" s="46">
        <v>0</v>
      </c>
      <c r="Y4276" s="46">
        <v>0</v>
      </c>
      <c r="Z4276" s="46">
        <v>0</v>
      </c>
      <c r="AA4276" s="46">
        <v>0</v>
      </c>
      <c r="AB4276" s="46">
        <v>0</v>
      </c>
      <c r="AC4276" s="46">
        <v>0</v>
      </c>
      <c r="AD4276" s="46">
        <v>0</v>
      </c>
      <c r="AE4276" s="46">
        <v>0</v>
      </c>
      <c r="AF4276" s="46">
        <v>0</v>
      </c>
      <c r="AG4276" s="46">
        <v>0</v>
      </c>
      <c r="AH4276" s="46">
        <v>0</v>
      </c>
      <c r="AI4276" s="46">
        <v>0</v>
      </c>
      <c r="AJ4276" s="46">
        <v>0</v>
      </c>
      <c r="AK4276" s="46">
        <v>0</v>
      </c>
      <c r="AL4276" s="46">
        <v>0</v>
      </c>
      <c r="AM4276" s="46">
        <v>0</v>
      </c>
    </row>
    <row r="4277" spans="5:39" x14ac:dyDescent="0.2">
      <c r="E4277" s="47">
        <v>427</v>
      </c>
      <c r="F4277" s="47">
        <v>440</v>
      </c>
      <c r="G4277" s="47" t="s">
        <v>254</v>
      </c>
      <c r="H4277" s="47" t="s">
        <v>358</v>
      </c>
      <c r="I4277" s="47" t="s">
        <v>836</v>
      </c>
      <c r="J4277" s="533">
        <v>70000033</v>
      </c>
      <c r="K4277" s="14" t="s">
        <v>67</v>
      </c>
      <c r="L4277" s="14" t="s">
        <v>67</v>
      </c>
      <c r="M4277" s="45">
        <v>4277</v>
      </c>
      <c r="N4277" s="45">
        <v>1</v>
      </c>
      <c r="O4277" s="53">
        <v>0</v>
      </c>
      <c r="P4277" s="54">
        <v>0</v>
      </c>
      <c r="Q4277" s="55">
        <v>0</v>
      </c>
      <c r="R4277" s="56">
        <v>0</v>
      </c>
      <c r="S4277" s="57">
        <v>0</v>
      </c>
      <c r="T4277" s="60">
        <v>0</v>
      </c>
      <c r="U4277" s="14">
        <v>0</v>
      </c>
      <c r="V4277" s="60" t="s">
        <v>174</v>
      </c>
      <c r="Y4277" s="46">
        <v>0</v>
      </c>
      <c r="Z4277" s="46">
        <v>0</v>
      </c>
      <c r="AA4277" s="46">
        <v>0</v>
      </c>
      <c r="AB4277" s="46">
        <v>0</v>
      </c>
      <c r="AC4277" s="46">
        <v>0</v>
      </c>
      <c r="AD4277" s="46">
        <v>0</v>
      </c>
      <c r="AE4277" s="46">
        <v>0</v>
      </c>
      <c r="AF4277" s="46">
        <v>0</v>
      </c>
      <c r="AG4277" s="46">
        <v>0</v>
      </c>
      <c r="AH4277" s="46">
        <v>0</v>
      </c>
      <c r="AI4277" s="46">
        <v>0</v>
      </c>
      <c r="AJ4277" s="46">
        <v>0</v>
      </c>
      <c r="AK4277" s="46">
        <v>0</v>
      </c>
      <c r="AL4277" s="46">
        <v>0</v>
      </c>
      <c r="AM4277" s="46">
        <v>0</v>
      </c>
    </row>
    <row r="4278" spans="5:39" x14ac:dyDescent="0.2">
      <c r="E4278" s="14">
        <v>428</v>
      </c>
      <c r="F4278" s="14">
        <v>441</v>
      </c>
      <c r="G4278" s="14" t="s">
        <v>254</v>
      </c>
      <c r="H4278" s="14" t="s">
        <v>341</v>
      </c>
      <c r="I4278" s="14" t="s">
        <v>837</v>
      </c>
      <c r="J4278" s="531">
        <v>70000034</v>
      </c>
      <c r="K4278" s="14" t="s">
        <v>59</v>
      </c>
      <c r="L4278" s="14" t="s">
        <v>57</v>
      </c>
      <c r="M4278" s="45">
        <v>4278</v>
      </c>
      <c r="N4278" s="45">
        <v>1</v>
      </c>
      <c r="O4278" s="46">
        <v>1490.95</v>
      </c>
      <c r="Q4278" s="12">
        <v>0</v>
      </c>
      <c r="T4278" s="59">
        <v>0</v>
      </c>
      <c r="U4278" s="14">
        <v>0</v>
      </c>
      <c r="V4278" s="59">
        <v>0</v>
      </c>
      <c r="Y4278" s="46">
        <v>0</v>
      </c>
      <c r="Z4278" s="46">
        <v>0</v>
      </c>
      <c r="AA4278" s="46">
        <v>0</v>
      </c>
      <c r="AB4278" s="46">
        <v>0</v>
      </c>
      <c r="AC4278" s="46">
        <v>0</v>
      </c>
      <c r="AD4278" s="46">
        <v>0</v>
      </c>
      <c r="AE4278" s="46">
        <v>0</v>
      </c>
      <c r="AF4278" s="46">
        <v>0</v>
      </c>
      <c r="AG4278" s="46">
        <v>1490.95</v>
      </c>
      <c r="AH4278" s="46">
        <v>1490.95</v>
      </c>
      <c r="AI4278" s="46">
        <v>1490.95</v>
      </c>
      <c r="AJ4278" s="46">
        <v>1490.95</v>
      </c>
      <c r="AK4278" s="46">
        <v>1490.95</v>
      </c>
      <c r="AL4278" s="46">
        <v>1490.95</v>
      </c>
      <c r="AM4278" s="46">
        <v>0</v>
      </c>
    </row>
    <row r="4279" spans="5:39" x14ac:dyDescent="0.2">
      <c r="E4279" s="47">
        <v>428</v>
      </c>
      <c r="F4279" s="47">
        <v>441</v>
      </c>
      <c r="G4279" s="47" t="s">
        <v>254</v>
      </c>
      <c r="H4279" s="47" t="s">
        <v>341</v>
      </c>
      <c r="I4279" s="47" t="s">
        <v>837</v>
      </c>
      <c r="J4279" s="533">
        <v>70000034</v>
      </c>
      <c r="K4279" s="14" t="s">
        <v>59</v>
      </c>
      <c r="L4279" s="14" t="s">
        <v>54</v>
      </c>
      <c r="M4279" s="45">
        <v>4279</v>
      </c>
      <c r="N4279" s="45">
        <v>1</v>
      </c>
      <c r="O4279" s="46">
        <v>1948.03</v>
      </c>
      <c r="Q4279" s="12">
        <v>0</v>
      </c>
      <c r="T4279" s="59">
        <v>0</v>
      </c>
      <c r="U4279" s="14">
        <v>0</v>
      </c>
      <c r="V4279" s="59">
        <v>0</v>
      </c>
      <c r="Y4279" s="46">
        <v>0</v>
      </c>
      <c r="Z4279" s="46">
        <v>0</v>
      </c>
      <c r="AA4279" s="46">
        <v>0</v>
      </c>
      <c r="AB4279" s="46">
        <v>0</v>
      </c>
      <c r="AC4279" s="46">
        <v>0</v>
      </c>
      <c r="AD4279" s="46">
        <v>0</v>
      </c>
      <c r="AE4279" s="46">
        <v>0</v>
      </c>
      <c r="AF4279" s="46">
        <v>0</v>
      </c>
      <c r="AG4279" s="46">
        <v>0</v>
      </c>
      <c r="AH4279" s="46">
        <v>0</v>
      </c>
      <c r="AI4279" s="46">
        <v>1836.04</v>
      </c>
      <c r="AJ4279" s="46">
        <v>1125.1199999999999</v>
      </c>
      <c r="AK4279" s="46">
        <v>3108.3399999999997</v>
      </c>
      <c r="AL4279" s="46">
        <v>1948.03</v>
      </c>
      <c r="AM4279" s="46">
        <v>0</v>
      </c>
    </row>
    <row r="4280" spans="5:39" x14ac:dyDescent="0.2">
      <c r="E4280" s="47">
        <v>428</v>
      </c>
      <c r="F4280" s="47">
        <v>441</v>
      </c>
      <c r="G4280" s="47" t="s">
        <v>254</v>
      </c>
      <c r="H4280" s="47" t="s">
        <v>341</v>
      </c>
      <c r="I4280" s="47" t="s">
        <v>837</v>
      </c>
      <c r="J4280" s="533">
        <v>70000034</v>
      </c>
      <c r="K4280" s="14" t="s">
        <v>59</v>
      </c>
      <c r="L4280" s="14" t="s">
        <v>58</v>
      </c>
      <c r="M4280" s="45">
        <v>4280</v>
      </c>
      <c r="N4280" s="45">
        <v>1</v>
      </c>
      <c r="O4280" s="46">
        <v>0</v>
      </c>
      <c r="Q4280" s="12">
        <v>0</v>
      </c>
      <c r="T4280" s="59">
        <v>0</v>
      </c>
      <c r="U4280" s="14">
        <v>0</v>
      </c>
      <c r="V4280" s="59">
        <v>0</v>
      </c>
      <c r="Y4280" s="46">
        <v>0</v>
      </c>
      <c r="Z4280" s="46">
        <v>0</v>
      </c>
      <c r="AA4280" s="46">
        <v>0</v>
      </c>
      <c r="AB4280" s="46">
        <v>0</v>
      </c>
      <c r="AC4280" s="46">
        <v>0</v>
      </c>
      <c r="AD4280" s="46">
        <v>0</v>
      </c>
      <c r="AE4280" s="46">
        <v>0</v>
      </c>
      <c r="AF4280" s="46">
        <v>0</v>
      </c>
      <c r="AG4280" s="46">
        <v>0</v>
      </c>
      <c r="AH4280" s="46">
        <v>0</v>
      </c>
      <c r="AI4280" s="46">
        <v>0</v>
      </c>
      <c r="AJ4280" s="46">
        <v>0</v>
      </c>
      <c r="AK4280" s="46">
        <v>0</v>
      </c>
      <c r="AL4280" s="46">
        <v>0</v>
      </c>
      <c r="AM4280" s="46">
        <v>0</v>
      </c>
    </row>
    <row r="4281" spans="5:39" x14ac:dyDescent="0.2">
      <c r="E4281" s="47">
        <v>428</v>
      </c>
      <c r="F4281" s="47">
        <v>441</v>
      </c>
      <c r="G4281" s="47" t="s">
        <v>254</v>
      </c>
      <c r="H4281" s="47" t="s">
        <v>341</v>
      </c>
      <c r="I4281" s="47" t="s">
        <v>837</v>
      </c>
      <c r="J4281" s="533">
        <v>70000034</v>
      </c>
      <c r="K4281" s="14" t="s">
        <v>59</v>
      </c>
      <c r="L4281" s="14" t="s">
        <v>31</v>
      </c>
      <c r="M4281" s="45">
        <v>4281</v>
      </c>
      <c r="N4281" s="45">
        <v>1</v>
      </c>
      <c r="O4281" s="48">
        <v>3438.98</v>
      </c>
      <c r="Q4281" s="12">
        <v>0</v>
      </c>
      <c r="R4281" s="46">
        <v>2827.2049999999999</v>
      </c>
      <c r="T4281" s="59">
        <v>0</v>
      </c>
      <c r="U4281" s="14">
        <v>0</v>
      </c>
      <c r="V4281" s="59">
        <v>0</v>
      </c>
      <c r="X4281" s="46">
        <v>0</v>
      </c>
      <c r="Y4281" s="46">
        <v>0</v>
      </c>
      <c r="Z4281" s="46">
        <v>0</v>
      </c>
      <c r="AA4281" s="46">
        <v>0</v>
      </c>
      <c r="AB4281" s="46">
        <v>0</v>
      </c>
      <c r="AC4281" s="46">
        <v>0</v>
      </c>
      <c r="AD4281" s="46">
        <v>0</v>
      </c>
      <c r="AE4281" s="46">
        <v>0</v>
      </c>
      <c r="AF4281" s="46">
        <v>0</v>
      </c>
      <c r="AG4281" s="46">
        <v>1490.95</v>
      </c>
      <c r="AH4281" s="46">
        <v>1490.95</v>
      </c>
      <c r="AI4281" s="46">
        <v>3326.99</v>
      </c>
      <c r="AJ4281" s="46">
        <v>2616.0699999999997</v>
      </c>
      <c r="AK4281" s="46">
        <v>4599.29</v>
      </c>
      <c r="AL4281" s="46">
        <v>3438.98</v>
      </c>
      <c r="AM4281" s="46">
        <v>0</v>
      </c>
    </row>
    <row r="4282" spans="5:39" x14ac:dyDescent="0.2">
      <c r="E4282" s="47">
        <v>428</v>
      </c>
      <c r="F4282" s="47">
        <v>441</v>
      </c>
      <c r="G4282" s="47" t="s">
        <v>254</v>
      </c>
      <c r="H4282" s="47" t="s">
        <v>341</v>
      </c>
      <c r="I4282" s="47" t="s">
        <v>837</v>
      </c>
      <c r="J4282" s="533">
        <v>70000034</v>
      </c>
      <c r="K4282" s="14" t="s">
        <v>37</v>
      </c>
      <c r="L4282" s="14" t="s">
        <v>31</v>
      </c>
      <c r="M4282" s="45">
        <v>4282</v>
      </c>
      <c r="N4282" s="45">
        <v>1</v>
      </c>
      <c r="O4282" s="48">
        <v>3438.98</v>
      </c>
      <c r="P4282" s="48"/>
      <c r="Q4282" s="12">
        <v>0</v>
      </c>
      <c r="R4282" s="46">
        <v>2827.2049999999999</v>
      </c>
      <c r="T4282" s="59">
        <v>0</v>
      </c>
      <c r="U4282" s="14">
        <v>0</v>
      </c>
      <c r="V4282" s="59">
        <v>0</v>
      </c>
      <c r="Y4282" s="46">
        <v>0</v>
      </c>
      <c r="Z4282" s="46">
        <v>0</v>
      </c>
      <c r="AA4282" s="46">
        <v>0</v>
      </c>
      <c r="AB4282" s="46">
        <v>0</v>
      </c>
      <c r="AC4282" s="46">
        <v>0</v>
      </c>
      <c r="AD4282" s="46">
        <v>0</v>
      </c>
      <c r="AE4282" s="46">
        <v>0</v>
      </c>
      <c r="AF4282" s="46">
        <v>0</v>
      </c>
      <c r="AG4282" s="46">
        <v>0</v>
      </c>
      <c r="AH4282" s="46">
        <v>1490.95</v>
      </c>
      <c r="AI4282" s="46">
        <v>1490.95</v>
      </c>
      <c r="AJ4282" s="46">
        <v>5943.06</v>
      </c>
      <c r="AK4282" s="46">
        <v>4599.29</v>
      </c>
      <c r="AL4282" s="46">
        <v>3438.98</v>
      </c>
      <c r="AM4282" s="46">
        <v>0</v>
      </c>
    </row>
    <row r="4283" spans="5:39" x14ac:dyDescent="0.2">
      <c r="E4283" s="47">
        <v>428</v>
      </c>
      <c r="F4283" s="47">
        <v>441</v>
      </c>
      <c r="G4283" s="47" t="s">
        <v>254</v>
      </c>
      <c r="H4283" s="47" t="s">
        <v>341</v>
      </c>
      <c r="I4283" s="47" t="s">
        <v>837</v>
      </c>
      <c r="J4283" s="533">
        <v>70000034</v>
      </c>
      <c r="K4283" s="14" t="s">
        <v>65</v>
      </c>
      <c r="L4283" s="14" t="s">
        <v>31</v>
      </c>
      <c r="M4283" s="45">
        <v>4283</v>
      </c>
      <c r="N4283" s="45">
        <v>1</v>
      </c>
      <c r="O4283" s="52">
        <v>0</v>
      </c>
      <c r="P4283" s="48">
        <v>0</v>
      </c>
      <c r="Q4283" s="12">
        <v>0</v>
      </c>
      <c r="R4283" s="46">
        <v>0</v>
      </c>
      <c r="T4283" s="59">
        <v>0</v>
      </c>
      <c r="U4283" s="14">
        <v>0</v>
      </c>
      <c r="V4283" s="59">
        <v>0</v>
      </c>
      <c r="X4283" s="46">
        <v>0</v>
      </c>
      <c r="Y4283" s="46">
        <v>0</v>
      </c>
      <c r="Z4283" s="46">
        <v>0</v>
      </c>
      <c r="AA4283" s="46">
        <v>0</v>
      </c>
      <c r="AB4283" s="46">
        <v>0</v>
      </c>
      <c r="AC4283" s="46">
        <v>0</v>
      </c>
      <c r="AD4283" s="46">
        <v>0</v>
      </c>
      <c r="AE4283" s="46">
        <v>0</v>
      </c>
      <c r="AF4283" s="46">
        <v>0</v>
      </c>
      <c r="AG4283" s="46">
        <v>0</v>
      </c>
      <c r="AH4283" s="46">
        <v>0</v>
      </c>
      <c r="AI4283" s="46">
        <v>0</v>
      </c>
      <c r="AJ4283" s="46">
        <v>0</v>
      </c>
      <c r="AK4283" s="46">
        <v>0</v>
      </c>
      <c r="AL4283" s="46">
        <v>0</v>
      </c>
      <c r="AM4283" s="46">
        <v>0</v>
      </c>
    </row>
    <row r="4284" spans="5:39" x14ac:dyDescent="0.2">
      <c r="E4284" s="47">
        <v>428</v>
      </c>
      <c r="F4284" s="47">
        <v>441</v>
      </c>
      <c r="G4284" s="47" t="s">
        <v>254</v>
      </c>
      <c r="H4284" s="47" t="s">
        <v>341</v>
      </c>
      <c r="I4284" s="47" t="s">
        <v>837</v>
      </c>
      <c r="J4284" s="533">
        <v>70000034</v>
      </c>
      <c r="K4284" s="14" t="s">
        <v>64</v>
      </c>
      <c r="L4284" s="14" t="s">
        <v>57</v>
      </c>
      <c r="M4284" s="45">
        <v>4284</v>
      </c>
      <c r="N4284" s="45">
        <v>1</v>
      </c>
      <c r="O4284" s="46">
        <v>0</v>
      </c>
      <c r="Q4284" s="12">
        <v>0</v>
      </c>
      <c r="T4284" s="59">
        <v>0</v>
      </c>
      <c r="U4284" s="14">
        <v>0</v>
      </c>
      <c r="V4284" s="59">
        <v>0</v>
      </c>
      <c r="X4284" s="46">
        <v>0</v>
      </c>
      <c r="Y4284" s="46">
        <v>0</v>
      </c>
      <c r="Z4284" s="46">
        <v>0</v>
      </c>
      <c r="AA4284" s="46">
        <v>0</v>
      </c>
      <c r="AB4284" s="46">
        <v>0</v>
      </c>
      <c r="AC4284" s="46">
        <v>0</v>
      </c>
      <c r="AD4284" s="46">
        <v>0</v>
      </c>
      <c r="AE4284" s="46">
        <v>0</v>
      </c>
      <c r="AF4284" s="46">
        <v>0</v>
      </c>
      <c r="AG4284" s="46">
        <v>1490.95</v>
      </c>
      <c r="AH4284" s="46">
        <v>1490.95</v>
      </c>
      <c r="AI4284" s="46">
        <v>1490.95</v>
      </c>
      <c r="AJ4284" s="46">
        <v>0</v>
      </c>
      <c r="AK4284" s="46">
        <v>0</v>
      </c>
      <c r="AL4284" s="46">
        <v>0</v>
      </c>
      <c r="AM4284" s="46">
        <v>0</v>
      </c>
    </row>
    <row r="4285" spans="5:39" x14ac:dyDescent="0.2">
      <c r="E4285" s="47">
        <v>428</v>
      </c>
      <c r="F4285" s="47">
        <v>441</v>
      </c>
      <c r="G4285" s="47" t="s">
        <v>254</v>
      </c>
      <c r="H4285" s="47" t="s">
        <v>341</v>
      </c>
      <c r="I4285" s="47" t="s">
        <v>837</v>
      </c>
      <c r="J4285" s="533">
        <v>70000034</v>
      </c>
      <c r="K4285" s="14" t="s">
        <v>64</v>
      </c>
      <c r="L4285" s="14" t="s">
        <v>54</v>
      </c>
      <c r="M4285" s="45">
        <v>4285</v>
      </c>
      <c r="N4285" s="45">
        <v>1</v>
      </c>
      <c r="O4285" s="46">
        <v>-1.8189894035458565E-12</v>
      </c>
      <c r="Q4285" s="12">
        <v>0</v>
      </c>
      <c r="T4285" s="59">
        <v>0</v>
      </c>
      <c r="U4285" s="14">
        <v>0</v>
      </c>
      <c r="V4285" s="59">
        <v>0</v>
      </c>
      <c r="X4285" s="46">
        <v>0</v>
      </c>
      <c r="Y4285" s="46">
        <v>0</v>
      </c>
      <c r="Z4285" s="46">
        <v>0</v>
      </c>
      <c r="AA4285" s="46">
        <v>0</v>
      </c>
      <c r="AB4285" s="46">
        <v>0</v>
      </c>
      <c r="AC4285" s="46">
        <v>0</v>
      </c>
      <c r="AD4285" s="46">
        <v>0</v>
      </c>
      <c r="AE4285" s="46">
        <v>0</v>
      </c>
      <c r="AF4285" s="46">
        <v>0</v>
      </c>
      <c r="AG4285" s="46">
        <v>0</v>
      </c>
      <c r="AH4285" s="46">
        <v>0</v>
      </c>
      <c r="AI4285" s="46">
        <v>1836.04</v>
      </c>
      <c r="AJ4285" s="46">
        <v>-4.5474735088646412E-13</v>
      </c>
      <c r="AK4285" s="46">
        <v>-1.8189894035458565E-12</v>
      </c>
      <c r="AL4285" s="46">
        <v>-1.8189894035458565E-12</v>
      </c>
      <c r="AM4285" s="46">
        <v>0</v>
      </c>
    </row>
    <row r="4286" spans="5:39" x14ac:dyDescent="0.2">
      <c r="E4286" s="47">
        <v>428</v>
      </c>
      <c r="F4286" s="47">
        <v>441</v>
      </c>
      <c r="G4286" s="47" t="s">
        <v>254</v>
      </c>
      <c r="H4286" s="47" t="s">
        <v>341</v>
      </c>
      <c r="I4286" s="47" t="s">
        <v>837</v>
      </c>
      <c r="J4286" s="533">
        <v>70000034</v>
      </c>
      <c r="K4286" s="14" t="s">
        <v>64</v>
      </c>
      <c r="L4286" s="14" t="s">
        <v>58</v>
      </c>
      <c r="M4286" s="45">
        <v>4286</v>
      </c>
      <c r="N4286" s="45">
        <v>1</v>
      </c>
      <c r="O4286" s="46">
        <v>1.8189894035458565E-12</v>
      </c>
      <c r="Q4286" s="12">
        <v>0</v>
      </c>
      <c r="T4286" s="59">
        <v>0</v>
      </c>
      <c r="U4286" s="14">
        <v>0</v>
      </c>
      <c r="V4286" s="59">
        <v>0</v>
      </c>
      <c r="X4286" s="46">
        <v>0</v>
      </c>
      <c r="Y4286" s="46">
        <v>0</v>
      </c>
      <c r="Z4286" s="46">
        <v>0</v>
      </c>
      <c r="AA4286" s="46">
        <v>0</v>
      </c>
      <c r="AB4286" s="46">
        <v>0</v>
      </c>
      <c r="AC4286" s="46">
        <v>0</v>
      </c>
      <c r="AD4286" s="46">
        <v>0</v>
      </c>
      <c r="AE4286" s="46">
        <v>0</v>
      </c>
      <c r="AF4286" s="46">
        <v>0</v>
      </c>
      <c r="AG4286" s="46">
        <v>0</v>
      </c>
      <c r="AH4286" s="46">
        <v>0</v>
      </c>
      <c r="AI4286" s="46">
        <v>0</v>
      </c>
      <c r="AJ4286" s="46">
        <v>-1.3642420526593924E-12</v>
      </c>
      <c r="AK4286" s="46">
        <v>1.8189894035458565E-12</v>
      </c>
      <c r="AL4286" s="46">
        <v>1.8189894035458565E-12</v>
      </c>
      <c r="AM4286" s="46">
        <v>0</v>
      </c>
    </row>
    <row r="4287" spans="5:39" x14ac:dyDescent="0.2">
      <c r="E4287" s="47">
        <v>428</v>
      </c>
      <c r="F4287" s="47">
        <v>441</v>
      </c>
      <c r="G4287" s="47" t="s">
        <v>254</v>
      </c>
      <c r="H4287" s="47" t="s">
        <v>341</v>
      </c>
      <c r="I4287" s="47" t="s">
        <v>837</v>
      </c>
      <c r="J4287" s="533">
        <v>70000034</v>
      </c>
      <c r="K4287" s="14" t="s">
        <v>67</v>
      </c>
      <c r="L4287" s="14" t="s">
        <v>67</v>
      </c>
      <c r="M4287" s="45">
        <v>4287</v>
      </c>
      <c r="N4287" s="45">
        <v>1</v>
      </c>
      <c r="O4287" s="53">
        <v>0</v>
      </c>
      <c r="P4287" s="54">
        <v>0</v>
      </c>
      <c r="Q4287" s="55">
        <v>0</v>
      </c>
      <c r="R4287" s="56">
        <v>0</v>
      </c>
      <c r="S4287" s="57">
        <v>0</v>
      </c>
      <c r="T4287" s="60">
        <v>0</v>
      </c>
      <c r="U4287" s="14">
        <v>0</v>
      </c>
      <c r="V4287" s="60">
        <v>0</v>
      </c>
      <c r="Y4287" s="46">
        <v>0</v>
      </c>
      <c r="Z4287" s="46">
        <v>0</v>
      </c>
      <c r="AA4287" s="46">
        <v>0</v>
      </c>
      <c r="AB4287" s="46">
        <v>0</v>
      </c>
      <c r="AC4287" s="46">
        <v>0</v>
      </c>
      <c r="AD4287" s="46">
        <v>0</v>
      </c>
      <c r="AE4287" s="46">
        <v>0</v>
      </c>
      <c r="AF4287" s="46">
        <v>0</v>
      </c>
      <c r="AG4287" s="46">
        <v>0</v>
      </c>
      <c r="AH4287" s="46">
        <v>0</v>
      </c>
      <c r="AI4287" s="46">
        <v>0</v>
      </c>
      <c r="AJ4287" s="46">
        <v>0</v>
      </c>
      <c r="AK4287" s="46">
        <v>0</v>
      </c>
      <c r="AL4287" s="46">
        <v>0</v>
      </c>
      <c r="AM4287" s="46">
        <v>0</v>
      </c>
    </row>
    <row r="4288" spans="5:39" x14ac:dyDescent="0.2">
      <c r="E4288" s="14">
        <v>429</v>
      </c>
      <c r="F4288" s="14">
        <v>442</v>
      </c>
      <c r="G4288" s="14" t="s">
        <v>254</v>
      </c>
      <c r="H4288" s="14" t="s">
        <v>361</v>
      </c>
      <c r="I4288" s="14" t="s">
        <v>838</v>
      </c>
      <c r="J4288" s="531">
        <v>70000035</v>
      </c>
      <c r="K4288" s="14" t="s">
        <v>59</v>
      </c>
      <c r="L4288" s="14" t="s">
        <v>57</v>
      </c>
      <c r="M4288" s="45">
        <v>4288</v>
      </c>
      <c r="N4288" s="45">
        <v>1</v>
      </c>
      <c r="O4288" s="46">
        <v>1487.55</v>
      </c>
      <c r="Q4288" s="12">
        <v>0</v>
      </c>
      <c r="T4288" s="59">
        <v>0</v>
      </c>
      <c r="U4288" s="14">
        <v>0</v>
      </c>
      <c r="V4288" s="59" t="s">
        <v>150</v>
      </c>
      <c r="Y4288" s="46">
        <v>0</v>
      </c>
      <c r="Z4288" s="46">
        <v>0</v>
      </c>
      <c r="AA4288" s="46">
        <v>0</v>
      </c>
      <c r="AB4288" s="46">
        <v>0</v>
      </c>
      <c r="AC4288" s="46">
        <v>0</v>
      </c>
      <c r="AD4288" s="46">
        <v>0</v>
      </c>
      <c r="AE4288" s="46">
        <v>0</v>
      </c>
      <c r="AF4288" s="46">
        <v>0</v>
      </c>
      <c r="AG4288" s="46">
        <v>1487.55</v>
      </c>
      <c r="AH4288" s="46">
        <v>1487.55</v>
      </c>
      <c r="AI4288" s="46">
        <v>1487.55</v>
      </c>
      <c r="AJ4288" s="46">
        <v>1487.55</v>
      </c>
      <c r="AK4288" s="46">
        <v>1487.55</v>
      </c>
      <c r="AL4288" s="46">
        <v>1487.55</v>
      </c>
      <c r="AM4288" s="46">
        <v>0</v>
      </c>
    </row>
    <row r="4289" spans="5:39" x14ac:dyDescent="0.2">
      <c r="E4289" s="47">
        <v>429</v>
      </c>
      <c r="F4289" s="47">
        <v>442</v>
      </c>
      <c r="G4289" s="47" t="s">
        <v>254</v>
      </c>
      <c r="H4289" s="47" t="s">
        <v>361</v>
      </c>
      <c r="I4289" s="47" t="s">
        <v>838</v>
      </c>
      <c r="J4289" s="533">
        <v>70000035</v>
      </c>
      <c r="K4289" s="14" t="s">
        <v>59</v>
      </c>
      <c r="L4289" s="14" t="s">
        <v>54</v>
      </c>
      <c r="M4289" s="45">
        <v>4289</v>
      </c>
      <c r="N4289" s="45">
        <v>1</v>
      </c>
      <c r="O4289" s="46">
        <v>3637.8199999999997</v>
      </c>
      <c r="Q4289" s="12">
        <v>0</v>
      </c>
      <c r="T4289" s="59">
        <v>0</v>
      </c>
      <c r="U4289" s="14">
        <v>0</v>
      </c>
      <c r="V4289" s="59" t="s">
        <v>150</v>
      </c>
      <c r="Y4289" s="46">
        <v>0</v>
      </c>
      <c r="Z4289" s="46">
        <v>0</v>
      </c>
      <c r="AA4289" s="46">
        <v>0</v>
      </c>
      <c r="AB4289" s="46">
        <v>0</v>
      </c>
      <c r="AC4289" s="46">
        <v>0</v>
      </c>
      <c r="AD4289" s="46">
        <v>0</v>
      </c>
      <c r="AE4289" s="46">
        <v>0</v>
      </c>
      <c r="AF4289" s="46">
        <v>0</v>
      </c>
      <c r="AG4289" s="46">
        <v>0</v>
      </c>
      <c r="AH4289" s="46">
        <v>0</v>
      </c>
      <c r="AI4289" s="46">
        <v>4613.59</v>
      </c>
      <c r="AJ4289" s="46">
        <v>2251.0700000000002</v>
      </c>
      <c r="AK4289" s="46">
        <v>4968.6399999999994</v>
      </c>
      <c r="AL4289" s="46">
        <v>3637.8199999999997</v>
      </c>
      <c r="AM4289" s="46">
        <v>0</v>
      </c>
    </row>
    <row r="4290" spans="5:39" x14ac:dyDescent="0.2">
      <c r="E4290" s="47">
        <v>429</v>
      </c>
      <c r="F4290" s="47">
        <v>442</v>
      </c>
      <c r="G4290" s="47" t="s">
        <v>254</v>
      </c>
      <c r="H4290" s="47" t="s">
        <v>361</v>
      </c>
      <c r="I4290" s="47" t="s">
        <v>838</v>
      </c>
      <c r="J4290" s="533">
        <v>70000035</v>
      </c>
      <c r="K4290" s="14" t="s">
        <v>59</v>
      </c>
      <c r="L4290" s="14" t="s">
        <v>58</v>
      </c>
      <c r="M4290" s="45">
        <v>4290</v>
      </c>
      <c r="N4290" s="45">
        <v>1</v>
      </c>
      <c r="O4290" s="46">
        <v>0</v>
      </c>
      <c r="Q4290" s="12">
        <v>0</v>
      </c>
      <c r="T4290" s="59">
        <v>0</v>
      </c>
      <c r="U4290" s="14">
        <v>0</v>
      </c>
      <c r="V4290" s="59" t="s">
        <v>150</v>
      </c>
      <c r="Y4290" s="46">
        <v>0</v>
      </c>
      <c r="Z4290" s="46">
        <v>0</v>
      </c>
      <c r="AA4290" s="46">
        <v>0</v>
      </c>
      <c r="AB4290" s="46">
        <v>0</v>
      </c>
      <c r="AC4290" s="46">
        <v>0</v>
      </c>
      <c r="AD4290" s="46">
        <v>0</v>
      </c>
      <c r="AE4290" s="46">
        <v>0</v>
      </c>
      <c r="AF4290" s="46">
        <v>0</v>
      </c>
      <c r="AG4290" s="46">
        <v>0</v>
      </c>
      <c r="AH4290" s="46">
        <v>0</v>
      </c>
      <c r="AI4290" s="46">
        <v>0</v>
      </c>
      <c r="AJ4290" s="46">
        <v>0</v>
      </c>
      <c r="AK4290" s="46">
        <v>0</v>
      </c>
      <c r="AL4290" s="46">
        <v>0</v>
      </c>
      <c r="AM4290" s="46">
        <v>0</v>
      </c>
    </row>
    <row r="4291" spans="5:39" x14ac:dyDescent="0.2">
      <c r="E4291" s="47">
        <v>429</v>
      </c>
      <c r="F4291" s="47">
        <v>442</v>
      </c>
      <c r="G4291" s="47" t="s">
        <v>254</v>
      </c>
      <c r="H4291" s="47" t="s">
        <v>361</v>
      </c>
      <c r="I4291" s="47" t="s">
        <v>838</v>
      </c>
      <c r="J4291" s="533">
        <v>70000035</v>
      </c>
      <c r="K4291" s="14" t="s">
        <v>59</v>
      </c>
      <c r="L4291" s="14" t="s">
        <v>31</v>
      </c>
      <c r="M4291" s="45">
        <v>4291</v>
      </c>
      <c r="N4291" s="45">
        <v>1</v>
      </c>
      <c r="O4291" s="48">
        <v>5125.37</v>
      </c>
      <c r="Q4291" s="12">
        <v>0</v>
      </c>
      <c r="R4291" s="46">
        <v>4066.0699999999997</v>
      </c>
      <c r="T4291" s="59">
        <v>0</v>
      </c>
      <c r="U4291" s="14">
        <v>0</v>
      </c>
      <c r="V4291" s="59" t="s">
        <v>150</v>
      </c>
      <c r="X4291" s="46">
        <v>0</v>
      </c>
      <c r="Y4291" s="46">
        <v>0</v>
      </c>
      <c r="Z4291" s="46">
        <v>0</v>
      </c>
      <c r="AA4291" s="46">
        <v>0</v>
      </c>
      <c r="AB4291" s="46">
        <v>0</v>
      </c>
      <c r="AC4291" s="46">
        <v>0</v>
      </c>
      <c r="AD4291" s="46">
        <v>0</v>
      </c>
      <c r="AE4291" s="46">
        <v>0</v>
      </c>
      <c r="AF4291" s="46">
        <v>0</v>
      </c>
      <c r="AG4291" s="46">
        <v>1487.55</v>
      </c>
      <c r="AH4291" s="46">
        <v>1487.55</v>
      </c>
      <c r="AI4291" s="46">
        <v>6101.14</v>
      </c>
      <c r="AJ4291" s="46">
        <v>3738.62</v>
      </c>
      <c r="AK4291" s="46">
        <v>6456.19</v>
      </c>
      <c r="AL4291" s="46">
        <v>5125.37</v>
      </c>
      <c r="AM4291" s="46">
        <v>0</v>
      </c>
    </row>
    <row r="4292" spans="5:39" x14ac:dyDescent="0.2">
      <c r="E4292" s="47">
        <v>429</v>
      </c>
      <c r="F4292" s="47">
        <v>442</v>
      </c>
      <c r="G4292" s="47" t="s">
        <v>254</v>
      </c>
      <c r="H4292" s="47" t="s">
        <v>361</v>
      </c>
      <c r="I4292" s="47" t="s">
        <v>838</v>
      </c>
      <c r="J4292" s="533">
        <v>70000035</v>
      </c>
      <c r="K4292" s="14" t="s">
        <v>37</v>
      </c>
      <c r="L4292" s="14" t="s">
        <v>31</v>
      </c>
      <c r="M4292" s="45">
        <v>4292</v>
      </c>
      <c r="N4292" s="45">
        <v>1</v>
      </c>
      <c r="O4292" s="48">
        <v>19271.05</v>
      </c>
      <c r="P4292" s="48"/>
      <c r="Q4292" s="12">
        <v>0</v>
      </c>
      <c r="R4292" s="46">
        <v>3211.8416666666667</v>
      </c>
      <c r="T4292" s="59">
        <v>0</v>
      </c>
      <c r="U4292" s="14">
        <v>0</v>
      </c>
      <c r="V4292" s="59" t="s">
        <v>150</v>
      </c>
      <c r="Y4292" s="46">
        <v>0</v>
      </c>
      <c r="Z4292" s="46">
        <v>0</v>
      </c>
      <c r="AA4292" s="46">
        <v>0</v>
      </c>
      <c r="AB4292" s="46">
        <v>0</v>
      </c>
      <c r="AC4292" s="46">
        <v>0</v>
      </c>
      <c r="AD4292" s="46">
        <v>0</v>
      </c>
      <c r="AE4292" s="46">
        <v>0</v>
      </c>
      <c r="AF4292" s="46">
        <v>0</v>
      </c>
      <c r="AG4292" s="46">
        <v>0</v>
      </c>
      <c r="AH4292" s="46">
        <v>0</v>
      </c>
      <c r="AI4292" s="46">
        <v>0</v>
      </c>
      <c r="AJ4292" s="46">
        <v>0</v>
      </c>
      <c r="AK4292" s="46">
        <v>0</v>
      </c>
      <c r="AL4292" s="46">
        <v>19271.05</v>
      </c>
      <c r="AM4292" s="46">
        <v>5125.37</v>
      </c>
    </row>
    <row r="4293" spans="5:39" x14ac:dyDescent="0.2">
      <c r="E4293" s="47">
        <v>429</v>
      </c>
      <c r="F4293" s="47">
        <v>442</v>
      </c>
      <c r="G4293" s="47" t="s">
        <v>254</v>
      </c>
      <c r="H4293" s="47" t="s">
        <v>361</v>
      </c>
      <c r="I4293" s="47" t="s">
        <v>838</v>
      </c>
      <c r="J4293" s="533">
        <v>70000035</v>
      </c>
      <c r="K4293" s="14" t="s">
        <v>65</v>
      </c>
      <c r="L4293" s="14" t="s">
        <v>31</v>
      </c>
      <c r="M4293" s="45">
        <v>4293</v>
      </c>
      <c r="N4293" s="45">
        <v>1</v>
      </c>
      <c r="O4293" s="52">
        <v>5125.37</v>
      </c>
      <c r="P4293" s="48">
        <v>5125.37</v>
      </c>
      <c r="Q4293" s="12">
        <v>0</v>
      </c>
      <c r="R4293" s="46">
        <v>854.22833333333335</v>
      </c>
      <c r="T4293" s="59">
        <v>0</v>
      </c>
      <c r="U4293" s="14">
        <v>0</v>
      </c>
      <c r="V4293" s="59" t="s">
        <v>150</v>
      </c>
      <c r="X4293" s="46">
        <v>0</v>
      </c>
      <c r="Y4293" s="46">
        <v>0</v>
      </c>
      <c r="Z4293" s="46">
        <v>0</v>
      </c>
      <c r="AA4293" s="46">
        <v>0</v>
      </c>
      <c r="AB4293" s="46">
        <v>0</v>
      </c>
      <c r="AC4293" s="46">
        <v>0</v>
      </c>
      <c r="AD4293" s="46">
        <v>0</v>
      </c>
      <c r="AE4293" s="46">
        <v>0</v>
      </c>
      <c r="AF4293" s="46">
        <v>0</v>
      </c>
      <c r="AG4293" s="46">
        <v>0</v>
      </c>
      <c r="AH4293" s="46">
        <v>0</v>
      </c>
      <c r="AI4293" s="46">
        <v>0</v>
      </c>
      <c r="AJ4293" s="46">
        <v>0</v>
      </c>
      <c r="AK4293" s="46">
        <v>0</v>
      </c>
      <c r="AL4293" s="46">
        <v>5125.37</v>
      </c>
      <c r="AM4293" s="46">
        <v>0</v>
      </c>
    </row>
    <row r="4294" spans="5:39" x14ac:dyDescent="0.2">
      <c r="E4294" s="47">
        <v>429</v>
      </c>
      <c r="F4294" s="47">
        <v>442</v>
      </c>
      <c r="G4294" s="47" t="s">
        <v>254</v>
      </c>
      <c r="H4294" s="47" t="s">
        <v>361</v>
      </c>
      <c r="I4294" s="47" t="s">
        <v>838</v>
      </c>
      <c r="J4294" s="533">
        <v>70000035</v>
      </c>
      <c r="K4294" s="14" t="s">
        <v>64</v>
      </c>
      <c r="L4294" s="14" t="s">
        <v>57</v>
      </c>
      <c r="M4294" s="45">
        <v>4294</v>
      </c>
      <c r="N4294" s="45">
        <v>1</v>
      </c>
      <c r="O4294" s="46">
        <v>0</v>
      </c>
      <c r="Q4294" s="12">
        <v>0</v>
      </c>
      <c r="T4294" s="59">
        <v>0</v>
      </c>
      <c r="U4294" s="14">
        <v>0</v>
      </c>
      <c r="V4294" s="59" t="s">
        <v>150</v>
      </c>
      <c r="X4294" s="46">
        <v>0</v>
      </c>
      <c r="Y4294" s="46">
        <v>0</v>
      </c>
      <c r="Z4294" s="46">
        <v>0</v>
      </c>
      <c r="AA4294" s="46">
        <v>0</v>
      </c>
      <c r="AB4294" s="46">
        <v>0</v>
      </c>
      <c r="AC4294" s="46">
        <v>0</v>
      </c>
      <c r="AD4294" s="46">
        <v>0</v>
      </c>
      <c r="AE4294" s="46">
        <v>0</v>
      </c>
      <c r="AF4294" s="46">
        <v>0</v>
      </c>
      <c r="AG4294" s="46">
        <v>1487.55</v>
      </c>
      <c r="AH4294" s="46">
        <v>2975.1</v>
      </c>
      <c r="AI4294" s="46">
        <v>4462.6499999999996</v>
      </c>
      <c r="AJ4294" s="46">
        <v>5950.2</v>
      </c>
      <c r="AK4294" s="46">
        <v>7437.75</v>
      </c>
      <c r="AL4294" s="46">
        <v>0</v>
      </c>
      <c r="AM4294" s="46">
        <v>0</v>
      </c>
    </row>
    <row r="4295" spans="5:39" x14ac:dyDescent="0.2">
      <c r="E4295" s="47">
        <v>429</v>
      </c>
      <c r="F4295" s="47">
        <v>442</v>
      </c>
      <c r="G4295" s="47" t="s">
        <v>254</v>
      </c>
      <c r="H4295" s="47" t="s">
        <v>361</v>
      </c>
      <c r="I4295" s="47" t="s">
        <v>838</v>
      </c>
      <c r="J4295" s="533">
        <v>70000035</v>
      </c>
      <c r="K4295" s="14" t="s">
        <v>64</v>
      </c>
      <c r="L4295" s="14" t="s">
        <v>54</v>
      </c>
      <c r="M4295" s="45">
        <v>4295</v>
      </c>
      <c r="N4295" s="45">
        <v>1</v>
      </c>
      <c r="O4295" s="46">
        <v>5125.369999999999</v>
      </c>
      <c r="Q4295" s="12">
        <v>0</v>
      </c>
      <c r="T4295" s="59">
        <v>0</v>
      </c>
      <c r="U4295" s="14">
        <v>0</v>
      </c>
      <c r="V4295" s="59" t="s">
        <v>150</v>
      </c>
      <c r="X4295" s="46">
        <v>0</v>
      </c>
      <c r="Y4295" s="46">
        <v>0</v>
      </c>
      <c r="Z4295" s="46">
        <v>0</v>
      </c>
      <c r="AA4295" s="46">
        <v>0</v>
      </c>
      <c r="AB4295" s="46">
        <v>0</v>
      </c>
      <c r="AC4295" s="46">
        <v>0</v>
      </c>
      <c r="AD4295" s="46">
        <v>0</v>
      </c>
      <c r="AE4295" s="46">
        <v>0</v>
      </c>
      <c r="AF4295" s="46">
        <v>0</v>
      </c>
      <c r="AG4295" s="46">
        <v>0</v>
      </c>
      <c r="AH4295" s="46">
        <v>0</v>
      </c>
      <c r="AI4295" s="46">
        <v>4613.59</v>
      </c>
      <c r="AJ4295" s="46">
        <v>6864.66</v>
      </c>
      <c r="AK4295" s="46">
        <v>11833.3</v>
      </c>
      <c r="AL4295" s="46">
        <v>5125.369999999999</v>
      </c>
      <c r="AM4295" s="46">
        <v>-9.0949470177292824E-13</v>
      </c>
    </row>
    <row r="4296" spans="5:39" x14ac:dyDescent="0.2">
      <c r="E4296" s="47">
        <v>429</v>
      </c>
      <c r="F4296" s="47">
        <v>442</v>
      </c>
      <c r="G4296" s="47" t="s">
        <v>254</v>
      </c>
      <c r="H4296" s="47" t="s">
        <v>361</v>
      </c>
      <c r="I4296" s="47" t="s">
        <v>838</v>
      </c>
      <c r="J4296" s="533">
        <v>70000035</v>
      </c>
      <c r="K4296" s="14" t="s">
        <v>64</v>
      </c>
      <c r="L4296" s="14" t="s">
        <v>58</v>
      </c>
      <c r="M4296" s="45">
        <v>4296</v>
      </c>
      <c r="N4296" s="45">
        <v>1</v>
      </c>
      <c r="O4296" s="46">
        <v>0</v>
      </c>
      <c r="Q4296" s="12">
        <v>0</v>
      </c>
      <c r="T4296" s="59">
        <v>0</v>
      </c>
      <c r="U4296" s="14">
        <v>0</v>
      </c>
      <c r="V4296" s="59" t="s">
        <v>150</v>
      </c>
      <c r="X4296" s="46">
        <v>0</v>
      </c>
      <c r="Y4296" s="46">
        <v>0</v>
      </c>
      <c r="Z4296" s="46">
        <v>0</v>
      </c>
      <c r="AA4296" s="46">
        <v>0</v>
      </c>
      <c r="AB4296" s="46">
        <v>0</v>
      </c>
      <c r="AC4296" s="46">
        <v>0</v>
      </c>
      <c r="AD4296" s="46">
        <v>0</v>
      </c>
      <c r="AE4296" s="46">
        <v>0</v>
      </c>
      <c r="AF4296" s="46">
        <v>0</v>
      </c>
      <c r="AG4296" s="46">
        <v>0</v>
      </c>
      <c r="AH4296" s="46">
        <v>0</v>
      </c>
      <c r="AI4296" s="46">
        <v>0</v>
      </c>
      <c r="AJ4296" s="46">
        <v>0</v>
      </c>
      <c r="AK4296" s="46">
        <v>0</v>
      </c>
      <c r="AL4296" s="46">
        <v>0</v>
      </c>
      <c r="AM4296" s="46">
        <v>9.0949470177292824E-13</v>
      </c>
    </row>
    <row r="4297" spans="5:39" x14ac:dyDescent="0.2">
      <c r="E4297" s="47">
        <v>429</v>
      </c>
      <c r="F4297" s="47">
        <v>442</v>
      </c>
      <c r="G4297" s="47" t="s">
        <v>254</v>
      </c>
      <c r="H4297" s="47" t="s">
        <v>361</v>
      </c>
      <c r="I4297" s="47" t="s">
        <v>838</v>
      </c>
      <c r="J4297" s="533">
        <v>70000035</v>
      </c>
      <c r="K4297" s="14" t="s">
        <v>67</v>
      </c>
      <c r="L4297" s="14" t="s">
        <v>67</v>
      </c>
      <c r="M4297" s="45">
        <v>4297</v>
      </c>
      <c r="N4297" s="45">
        <v>1</v>
      </c>
      <c r="O4297" s="53">
        <v>0</v>
      </c>
      <c r="P4297" s="54">
        <v>0</v>
      </c>
      <c r="Q4297" s="55">
        <v>0</v>
      </c>
      <c r="R4297" s="56">
        <v>0</v>
      </c>
      <c r="S4297" s="57">
        <v>0</v>
      </c>
      <c r="T4297" s="60">
        <v>0</v>
      </c>
      <c r="U4297" s="14">
        <v>0</v>
      </c>
      <c r="V4297" s="60" t="s">
        <v>150</v>
      </c>
      <c r="Y4297" s="46">
        <v>0</v>
      </c>
      <c r="Z4297" s="46">
        <v>0</v>
      </c>
      <c r="AA4297" s="46">
        <v>0</v>
      </c>
      <c r="AB4297" s="46">
        <v>0</v>
      </c>
      <c r="AC4297" s="46">
        <v>0</v>
      </c>
      <c r="AD4297" s="46">
        <v>0</v>
      </c>
      <c r="AE4297" s="46">
        <v>0</v>
      </c>
      <c r="AF4297" s="46">
        <v>0</v>
      </c>
      <c r="AG4297" s="46">
        <v>0</v>
      </c>
      <c r="AH4297" s="46">
        <v>0</v>
      </c>
      <c r="AI4297" s="46">
        <v>0</v>
      </c>
      <c r="AJ4297" s="46">
        <v>0</v>
      </c>
      <c r="AK4297" s="46">
        <v>0</v>
      </c>
      <c r="AL4297" s="46">
        <v>0</v>
      </c>
      <c r="AM4297" s="46">
        <v>0</v>
      </c>
    </row>
    <row r="4298" spans="5:39" x14ac:dyDescent="0.2">
      <c r="E4298" s="14">
        <v>430</v>
      </c>
      <c r="F4298" s="14">
        <v>443</v>
      </c>
      <c r="G4298" s="14" t="s">
        <v>254</v>
      </c>
      <c r="H4298" s="14" t="s">
        <v>352</v>
      </c>
      <c r="I4298" s="14" t="s">
        <v>839</v>
      </c>
      <c r="J4298" s="531">
        <v>70000036</v>
      </c>
      <c r="K4298" s="14" t="s">
        <v>59</v>
      </c>
      <c r="L4298" s="14" t="s">
        <v>57</v>
      </c>
      <c r="M4298" s="45">
        <v>4298</v>
      </c>
      <c r="N4298" s="45">
        <v>1</v>
      </c>
      <c r="O4298" s="46">
        <v>1484.14</v>
      </c>
      <c r="Q4298" s="12">
        <v>0</v>
      </c>
      <c r="T4298" s="59">
        <v>0</v>
      </c>
      <c r="U4298" s="14">
        <v>0</v>
      </c>
      <c r="V4298" s="59" t="s">
        <v>175</v>
      </c>
      <c r="Y4298" s="46">
        <v>0</v>
      </c>
      <c r="Z4298" s="46">
        <v>0</v>
      </c>
      <c r="AA4298" s="46">
        <v>0</v>
      </c>
      <c r="AB4298" s="46">
        <v>0</v>
      </c>
      <c r="AC4298" s="46">
        <v>0</v>
      </c>
      <c r="AD4298" s="46">
        <v>0</v>
      </c>
      <c r="AE4298" s="46">
        <v>0</v>
      </c>
      <c r="AF4298" s="46">
        <v>0</v>
      </c>
      <c r="AG4298" s="46">
        <v>1484.14</v>
      </c>
      <c r="AH4298" s="46">
        <v>1484.14</v>
      </c>
      <c r="AI4298" s="46">
        <v>1484.14</v>
      </c>
      <c r="AJ4298" s="46">
        <v>1484.14</v>
      </c>
      <c r="AK4298" s="46">
        <v>1484.14</v>
      </c>
      <c r="AL4298" s="46">
        <v>1484.14</v>
      </c>
      <c r="AM4298" s="46">
        <v>0</v>
      </c>
    </row>
    <row r="4299" spans="5:39" x14ac:dyDescent="0.2">
      <c r="E4299" s="47">
        <v>430</v>
      </c>
      <c r="F4299" s="47">
        <v>443</v>
      </c>
      <c r="G4299" s="47" t="s">
        <v>254</v>
      </c>
      <c r="H4299" s="47" t="s">
        <v>352</v>
      </c>
      <c r="I4299" s="47" t="s">
        <v>839</v>
      </c>
      <c r="J4299" s="533">
        <v>70000036</v>
      </c>
      <c r="K4299" s="14" t="s">
        <v>59</v>
      </c>
      <c r="L4299" s="14" t="s">
        <v>54</v>
      </c>
      <c r="M4299" s="45">
        <v>4299</v>
      </c>
      <c r="N4299" s="45">
        <v>1</v>
      </c>
      <c r="O4299" s="46">
        <v>3338.98</v>
      </c>
      <c r="Q4299" s="12">
        <v>0</v>
      </c>
      <c r="T4299" s="59">
        <v>0</v>
      </c>
      <c r="U4299" s="14">
        <v>0</v>
      </c>
      <c r="V4299" s="59" t="s">
        <v>175</v>
      </c>
      <c r="Y4299" s="46">
        <v>0</v>
      </c>
      <c r="Z4299" s="46">
        <v>0</v>
      </c>
      <c r="AA4299" s="46">
        <v>0</v>
      </c>
      <c r="AB4299" s="46">
        <v>0</v>
      </c>
      <c r="AC4299" s="46">
        <v>0</v>
      </c>
      <c r="AD4299" s="46">
        <v>0</v>
      </c>
      <c r="AE4299" s="46">
        <v>0</v>
      </c>
      <c r="AF4299" s="46">
        <v>0</v>
      </c>
      <c r="AG4299" s="46">
        <v>0</v>
      </c>
      <c r="AH4299" s="46">
        <v>0</v>
      </c>
      <c r="AI4299" s="46">
        <v>4609.6000000000004</v>
      </c>
      <c r="AJ4299" s="46">
        <v>2289.52</v>
      </c>
      <c r="AK4299" s="46">
        <v>4826.9699999999993</v>
      </c>
      <c r="AL4299" s="46">
        <v>3338.98</v>
      </c>
      <c r="AM4299" s="46">
        <v>0</v>
      </c>
    </row>
    <row r="4300" spans="5:39" x14ac:dyDescent="0.2">
      <c r="E4300" s="47">
        <v>430</v>
      </c>
      <c r="F4300" s="47">
        <v>443</v>
      </c>
      <c r="G4300" s="47" t="s">
        <v>254</v>
      </c>
      <c r="H4300" s="47" t="s">
        <v>352</v>
      </c>
      <c r="I4300" s="47" t="s">
        <v>839</v>
      </c>
      <c r="J4300" s="533">
        <v>70000036</v>
      </c>
      <c r="K4300" s="14" t="s">
        <v>59</v>
      </c>
      <c r="L4300" s="14" t="s">
        <v>58</v>
      </c>
      <c r="M4300" s="45">
        <v>4300</v>
      </c>
      <c r="N4300" s="45">
        <v>1</v>
      </c>
      <c r="O4300" s="46">
        <v>0</v>
      </c>
      <c r="Q4300" s="12">
        <v>0</v>
      </c>
      <c r="T4300" s="59">
        <v>0</v>
      </c>
      <c r="U4300" s="14">
        <v>0</v>
      </c>
      <c r="V4300" s="59" t="s">
        <v>175</v>
      </c>
      <c r="Y4300" s="46">
        <v>0</v>
      </c>
      <c r="Z4300" s="46">
        <v>0</v>
      </c>
      <c r="AA4300" s="46">
        <v>0</v>
      </c>
      <c r="AB4300" s="46">
        <v>0</v>
      </c>
      <c r="AC4300" s="46">
        <v>0</v>
      </c>
      <c r="AD4300" s="46">
        <v>0</v>
      </c>
      <c r="AE4300" s="46">
        <v>0</v>
      </c>
      <c r="AF4300" s="46">
        <v>0</v>
      </c>
      <c r="AG4300" s="46">
        <v>0</v>
      </c>
      <c r="AH4300" s="46">
        <v>0</v>
      </c>
      <c r="AI4300" s="46">
        <v>0</v>
      </c>
      <c r="AJ4300" s="46">
        <v>0</v>
      </c>
      <c r="AK4300" s="46">
        <v>0</v>
      </c>
      <c r="AL4300" s="46">
        <v>0</v>
      </c>
      <c r="AM4300" s="46">
        <v>0</v>
      </c>
    </row>
    <row r="4301" spans="5:39" x14ac:dyDescent="0.2">
      <c r="E4301" s="47">
        <v>430</v>
      </c>
      <c r="F4301" s="47">
        <v>443</v>
      </c>
      <c r="G4301" s="47" t="s">
        <v>254</v>
      </c>
      <c r="H4301" s="47" t="s">
        <v>352</v>
      </c>
      <c r="I4301" s="47" t="s">
        <v>839</v>
      </c>
      <c r="J4301" s="533">
        <v>70000036</v>
      </c>
      <c r="K4301" s="14" t="s">
        <v>59</v>
      </c>
      <c r="L4301" s="14" t="s">
        <v>31</v>
      </c>
      <c r="M4301" s="45">
        <v>4301</v>
      </c>
      <c r="N4301" s="45">
        <v>1</v>
      </c>
      <c r="O4301" s="48">
        <v>4823.12</v>
      </c>
      <c r="Q4301" s="12">
        <v>0</v>
      </c>
      <c r="R4301" s="46">
        <v>3994.9850000000001</v>
      </c>
      <c r="T4301" s="59">
        <v>0</v>
      </c>
      <c r="U4301" s="14">
        <v>0</v>
      </c>
      <c r="V4301" s="59" t="s">
        <v>175</v>
      </c>
      <c r="X4301" s="46">
        <v>0</v>
      </c>
      <c r="Y4301" s="46">
        <v>0</v>
      </c>
      <c r="Z4301" s="46">
        <v>0</v>
      </c>
      <c r="AA4301" s="46">
        <v>0</v>
      </c>
      <c r="AB4301" s="46">
        <v>0</v>
      </c>
      <c r="AC4301" s="46">
        <v>0</v>
      </c>
      <c r="AD4301" s="46">
        <v>0</v>
      </c>
      <c r="AE4301" s="46">
        <v>0</v>
      </c>
      <c r="AF4301" s="46">
        <v>0</v>
      </c>
      <c r="AG4301" s="46">
        <v>1484.14</v>
      </c>
      <c r="AH4301" s="46">
        <v>1484.14</v>
      </c>
      <c r="AI4301" s="46">
        <v>6093.7400000000007</v>
      </c>
      <c r="AJ4301" s="46">
        <v>3773.66</v>
      </c>
      <c r="AK4301" s="46">
        <v>6311.11</v>
      </c>
      <c r="AL4301" s="46">
        <v>4823.12</v>
      </c>
      <c r="AM4301" s="46">
        <v>0</v>
      </c>
    </row>
    <row r="4302" spans="5:39" x14ac:dyDescent="0.2">
      <c r="E4302" s="47">
        <v>430</v>
      </c>
      <c r="F4302" s="47">
        <v>443</v>
      </c>
      <c r="G4302" s="47" t="s">
        <v>254</v>
      </c>
      <c r="H4302" s="47" t="s">
        <v>352</v>
      </c>
      <c r="I4302" s="47" t="s">
        <v>839</v>
      </c>
      <c r="J4302" s="533">
        <v>70000036</v>
      </c>
      <c r="K4302" s="14" t="s">
        <v>37</v>
      </c>
      <c r="L4302" s="14" t="s">
        <v>31</v>
      </c>
      <c r="M4302" s="45">
        <v>4302</v>
      </c>
      <c r="N4302" s="45">
        <v>1</v>
      </c>
      <c r="O4302" s="48">
        <v>15146.79</v>
      </c>
      <c r="P4302" s="48"/>
      <c r="Q4302" s="12">
        <v>0</v>
      </c>
      <c r="R4302" s="46">
        <v>3191.1316666666667</v>
      </c>
      <c r="T4302" s="59">
        <v>0</v>
      </c>
      <c r="U4302" s="14">
        <v>0</v>
      </c>
      <c r="V4302" s="59" t="s">
        <v>175</v>
      </c>
      <c r="Y4302" s="46">
        <v>0</v>
      </c>
      <c r="Z4302" s="46">
        <v>0</v>
      </c>
      <c r="AA4302" s="46">
        <v>0</v>
      </c>
      <c r="AB4302" s="46">
        <v>0</v>
      </c>
      <c r="AC4302" s="46">
        <v>0</v>
      </c>
      <c r="AD4302" s="46">
        <v>0</v>
      </c>
      <c r="AE4302" s="46">
        <v>0</v>
      </c>
      <c r="AF4302" s="46">
        <v>0</v>
      </c>
      <c r="AG4302" s="46">
        <v>0</v>
      </c>
      <c r="AH4302" s="46">
        <v>0</v>
      </c>
      <c r="AI4302" s="46">
        <v>0</v>
      </c>
      <c r="AJ4302" s="46">
        <v>0</v>
      </c>
      <c r="AK4302" s="46">
        <v>4000</v>
      </c>
      <c r="AL4302" s="46">
        <v>15146.79</v>
      </c>
      <c r="AM4302" s="46">
        <v>964.62400000000002</v>
      </c>
    </row>
    <row r="4303" spans="5:39" x14ac:dyDescent="0.2">
      <c r="E4303" s="47">
        <v>430</v>
      </c>
      <c r="F4303" s="47">
        <v>443</v>
      </c>
      <c r="G4303" s="47" t="s">
        <v>254</v>
      </c>
      <c r="H4303" s="47" t="s">
        <v>352</v>
      </c>
      <c r="I4303" s="47" t="s">
        <v>839</v>
      </c>
      <c r="J4303" s="533">
        <v>70000036</v>
      </c>
      <c r="K4303" s="14" t="s">
        <v>65</v>
      </c>
      <c r="L4303" s="14" t="s">
        <v>31</v>
      </c>
      <c r="M4303" s="45">
        <v>4303</v>
      </c>
      <c r="N4303" s="45">
        <v>1</v>
      </c>
      <c r="O4303" s="52">
        <v>4823.12</v>
      </c>
      <c r="P4303" s="48">
        <v>964.62400000000002</v>
      </c>
      <c r="Q4303" s="12">
        <v>0</v>
      </c>
      <c r="R4303" s="46">
        <v>803.85333333333335</v>
      </c>
      <c r="T4303" s="59">
        <v>0</v>
      </c>
      <c r="U4303" s="14">
        <v>0</v>
      </c>
      <c r="V4303" s="59" t="s">
        <v>175</v>
      </c>
      <c r="X4303" s="46">
        <v>0</v>
      </c>
      <c r="Y4303" s="46">
        <v>0</v>
      </c>
      <c r="Z4303" s="46">
        <v>0</v>
      </c>
      <c r="AA4303" s="46">
        <v>0</v>
      </c>
      <c r="AB4303" s="46">
        <v>0</v>
      </c>
      <c r="AC4303" s="46">
        <v>0</v>
      </c>
      <c r="AD4303" s="46">
        <v>0</v>
      </c>
      <c r="AE4303" s="46">
        <v>0</v>
      </c>
      <c r="AF4303" s="46">
        <v>0</v>
      </c>
      <c r="AG4303" s="46">
        <v>0</v>
      </c>
      <c r="AH4303" s="46">
        <v>0</v>
      </c>
      <c r="AI4303" s="46">
        <v>0</v>
      </c>
      <c r="AJ4303" s="46">
        <v>0</v>
      </c>
      <c r="AK4303" s="46">
        <v>0</v>
      </c>
      <c r="AL4303" s="46">
        <v>4823.12</v>
      </c>
      <c r="AM4303" s="46">
        <v>0</v>
      </c>
    </row>
    <row r="4304" spans="5:39" x14ac:dyDescent="0.2">
      <c r="E4304" s="47">
        <v>430</v>
      </c>
      <c r="F4304" s="47">
        <v>443</v>
      </c>
      <c r="G4304" s="47" t="s">
        <v>254</v>
      </c>
      <c r="H4304" s="47" t="s">
        <v>352</v>
      </c>
      <c r="I4304" s="47" t="s">
        <v>839</v>
      </c>
      <c r="J4304" s="533">
        <v>70000036</v>
      </c>
      <c r="K4304" s="14" t="s">
        <v>64</v>
      </c>
      <c r="L4304" s="14" t="s">
        <v>57</v>
      </c>
      <c r="M4304" s="45">
        <v>4304</v>
      </c>
      <c r="N4304" s="45">
        <v>1</v>
      </c>
      <c r="O4304" s="46">
        <v>0</v>
      </c>
      <c r="Q4304" s="12">
        <v>0</v>
      </c>
      <c r="T4304" s="59">
        <v>0</v>
      </c>
      <c r="U4304" s="14">
        <v>0</v>
      </c>
      <c r="V4304" s="59" t="s">
        <v>175</v>
      </c>
      <c r="X4304" s="46">
        <v>0</v>
      </c>
      <c r="Y4304" s="46">
        <v>0</v>
      </c>
      <c r="Z4304" s="46">
        <v>0</v>
      </c>
      <c r="AA4304" s="46">
        <v>0</v>
      </c>
      <c r="AB4304" s="46">
        <v>0</v>
      </c>
      <c r="AC4304" s="46">
        <v>0</v>
      </c>
      <c r="AD4304" s="46">
        <v>0</v>
      </c>
      <c r="AE4304" s="46">
        <v>0</v>
      </c>
      <c r="AF4304" s="46">
        <v>0</v>
      </c>
      <c r="AG4304" s="46">
        <v>1484.14</v>
      </c>
      <c r="AH4304" s="46">
        <v>2968.28</v>
      </c>
      <c r="AI4304" s="46">
        <v>4452.42</v>
      </c>
      <c r="AJ4304" s="46">
        <v>5936.56</v>
      </c>
      <c r="AK4304" s="46">
        <v>3420.7000000000007</v>
      </c>
      <c r="AL4304" s="46">
        <v>0</v>
      </c>
      <c r="AM4304" s="46">
        <v>0</v>
      </c>
    </row>
    <row r="4305" spans="5:39" x14ac:dyDescent="0.2">
      <c r="E4305" s="47">
        <v>430</v>
      </c>
      <c r="F4305" s="47">
        <v>443</v>
      </c>
      <c r="G4305" s="47" t="s">
        <v>254</v>
      </c>
      <c r="H4305" s="47" t="s">
        <v>352</v>
      </c>
      <c r="I4305" s="47" t="s">
        <v>839</v>
      </c>
      <c r="J4305" s="533">
        <v>70000036</v>
      </c>
      <c r="K4305" s="14" t="s">
        <v>64</v>
      </c>
      <c r="L4305" s="14" t="s">
        <v>54</v>
      </c>
      <c r="M4305" s="45">
        <v>4305</v>
      </c>
      <c r="N4305" s="45">
        <v>1</v>
      </c>
      <c r="O4305" s="46">
        <v>4823.119999999999</v>
      </c>
      <c r="Q4305" s="12">
        <v>0</v>
      </c>
      <c r="T4305" s="59">
        <v>0</v>
      </c>
      <c r="U4305" s="14">
        <v>0</v>
      </c>
      <c r="V4305" s="59" t="s">
        <v>175</v>
      </c>
      <c r="X4305" s="46">
        <v>0</v>
      </c>
      <c r="Y4305" s="46">
        <v>0</v>
      </c>
      <c r="Z4305" s="46">
        <v>0</v>
      </c>
      <c r="AA4305" s="46">
        <v>0</v>
      </c>
      <c r="AB4305" s="46">
        <v>0</v>
      </c>
      <c r="AC4305" s="46">
        <v>0</v>
      </c>
      <c r="AD4305" s="46">
        <v>0</v>
      </c>
      <c r="AE4305" s="46">
        <v>0</v>
      </c>
      <c r="AF4305" s="46">
        <v>0</v>
      </c>
      <c r="AG4305" s="46">
        <v>0</v>
      </c>
      <c r="AH4305" s="46">
        <v>0</v>
      </c>
      <c r="AI4305" s="46">
        <v>4609.6000000000004</v>
      </c>
      <c r="AJ4305" s="46">
        <v>6899.1200000000008</v>
      </c>
      <c r="AK4305" s="46">
        <v>11726.09</v>
      </c>
      <c r="AL4305" s="46">
        <v>4823.119999999999</v>
      </c>
      <c r="AM4305" s="46">
        <v>3858.4959999999992</v>
      </c>
    </row>
    <row r="4306" spans="5:39" x14ac:dyDescent="0.2">
      <c r="E4306" s="47">
        <v>430</v>
      </c>
      <c r="F4306" s="47">
        <v>443</v>
      </c>
      <c r="G4306" s="47" t="s">
        <v>254</v>
      </c>
      <c r="H4306" s="47" t="s">
        <v>352</v>
      </c>
      <c r="I4306" s="47" t="s">
        <v>839</v>
      </c>
      <c r="J4306" s="533">
        <v>70000036</v>
      </c>
      <c r="K4306" s="14" t="s">
        <v>64</v>
      </c>
      <c r="L4306" s="14" t="s">
        <v>58</v>
      </c>
      <c r="M4306" s="45">
        <v>4306</v>
      </c>
      <c r="N4306" s="45">
        <v>1</v>
      </c>
      <c r="O4306" s="46">
        <v>0</v>
      </c>
      <c r="Q4306" s="12">
        <v>0</v>
      </c>
      <c r="T4306" s="59">
        <v>0</v>
      </c>
      <c r="U4306" s="14">
        <v>0</v>
      </c>
      <c r="V4306" s="59" t="s">
        <v>175</v>
      </c>
      <c r="X4306" s="46">
        <v>0</v>
      </c>
      <c r="Y4306" s="46">
        <v>0</v>
      </c>
      <c r="Z4306" s="46">
        <v>0</v>
      </c>
      <c r="AA4306" s="46">
        <v>0</v>
      </c>
      <c r="AB4306" s="46">
        <v>0</v>
      </c>
      <c r="AC4306" s="46">
        <v>0</v>
      </c>
      <c r="AD4306" s="46">
        <v>0</v>
      </c>
      <c r="AE4306" s="46">
        <v>0</v>
      </c>
      <c r="AF4306" s="46">
        <v>0</v>
      </c>
      <c r="AG4306" s="46">
        <v>0</v>
      </c>
      <c r="AH4306" s="46">
        <v>0</v>
      </c>
      <c r="AI4306" s="46">
        <v>0</v>
      </c>
      <c r="AJ4306" s="46">
        <v>0</v>
      </c>
      <c r="AK4306" s="46">
        <v>0</v>
      </c>
      <c r="AL4306" s="46">
        <v>0</v>
      </c>
      <c r="AM4306" s="46">
        <v>0</v>
      </c>
    </row>
    <row r="4307" spans="5:39" x14ac:dyDescent="0.2">
      <c r="E4307" s="47">
        <v>430</v>
      </c>
      <c r="F4307" s="47">
        <v>443</v>
      </c>
      <c r="G4307" s="47" t="s">
        <v>254</v>
      </c>
      <c r="H4307" s="47" t="s">
        <v>352</v>
      </c>
      <c r="I4307" s="47" t="s">
        <v>839</v>
      </c>
      <c r="J4307" s="533">
        <v>70000036</v>
      </c>
      <c r="K4307" s="14" t="s">
        <v>67</v>
      </c>
      <c r="L4307" s="14" t="s">
        <v>67</v>
      </c>
      <c r="M4307" s="45">
        <v>4307</v>
      </c>
      <c r="N4307" s="45">
        <v>1</v>
      </c>
      <c r="O4307" s="53">
        <v>0</v>
      </c>
      <c r="P4307" s="54">
        <v>0</v>
      </c>
      <c r="Q4307" s="55">
        <v>0</v>
      </c>
      <c r="R4307" s="56">
        <v>0</v>
      </c>
      <c r="S4307" s="57">
        <v>0</v>
      </c>
      <c r="T4307" s="60">
        <v>0</v>
      </c>
      <c r="U4307" s="14">
        <v>0</v>
      </c>
      <c r="V4307" s="60" t="s">
        <v>175</v>
      </c>
      <c r="Y4307" s="46">
        <v>0</v>
      </c>
      <c r="Z4307" s="46">
        <v>0</v>
      </c>
      <c r="AA4307" s="46">
        <v>0</v>
      </c>
      <c r="AB4307" s="46">
        <v>0</v>
      </c>
      <c r="AC4307" s="46">
        <v>0</v>
      </c>
      <c r="AD4307" s="46">
        <v>0</v>
      </c>
      <c r="AE4307" s="46">
        <v>0</v>
      </c>
      <c r="AF4307" s="46">
        <v>0</v>
      </c>
      <c r="AG4307" s="46">
        <v>0</v>
      </c>
      <c r="AH4307" s="46">
        <v>0</v>
      </c>
      <c r="AI4307" s="46">
        <v>0</v>
      </c>
      <c r="AJ4307" s="46">
        <v>0</v>
      </c>
      <c r="AK4307" s="46">
        <v>0</v>
      </c>
      <c r="AL4307" s="46">
        <v>0</v>
      </c>
      <c r="AM4307" s="46">
        <v>0</v>
      </c>
    </row>
    <row r="4308" spans="5:39" x14ac:dyDescent="0.2">
      <c r="E4308" s="14">
        <v>431</v>
      </c>
      <c r="F4308" s="14">
        <v>444</v>
      </c>
      <c r="G4308" s="14" t="s">
        <v>254</v>
      </c>
      <c r="H4308" s="14" t="s">
        <v>322</v>
      </c>
      <c r="I4308" s="14" t="s">
        <v>840</v>
      </c>
      <c r="J4308" s="531">
        <v>70000037</v>
      </c>
      <c r="K4308" s="14" t="s">
        <v>59</v>
      </c>
      <c r="L4308" s="14" t="s">
        <v>57</v>
      </c>
      <c r="M4308" s="45">
        <v>4308</v>
      </c>
      <c r="N4308" s="45">
        <v>1</v>
      </c>
      <c r="O4308" s="46">
        <v>2872.98</v>
      </c>
      <c r="Q4308" s="12">
        <v>0</v>
      </c>
      <c r="T4308" s="59">
        <v>0</v>
      </c>
      <c r="U4308" s="14">
        <v>0</v>
      </c>
      <c r="V4308" s="59" t="s">
        <v>175</v>
      </c>
      <c r="Y4308" s="46">
        <v>0</v>
      </c>
      <c r="Z4308" s="46">
        <v>0</v>
      </c>
      <c r="AA4308" s="46">
        <v>0</v>
      </c>
      <c r="AB4308" s="46">
        <v>0</v>
      </c>
      <c r="AC4308" s="46">
        <v>0</v>
      </c>
      <c r="AD4308" s="46">
        <v>0</v>
      </c>
      <c r="AE4308" s="46">
        <v>0</v>
      </c>
      <c r="AF4308" s="46">
        <v>0</v>
      </c>
      <c r="AG4308" s="46">
        <v>2872.98</v>
      </c>
      <c r="AH4308" s="46">
        <v>2872.98</v>
      </c>
      <c r="AI4308" s="46">
        <v>2872.98</v>
      </c>
      <c r="AJ4308" s="46">
        <v>2872.98</v>
      </c>
      <c r="AK4308" s="46">
        <v>2872.98</v>
      </c>
      <c r="AL4308" s="46">
        <v>2872.98</v>
      </c>
      <c r="AM4308" s="46">
        <v>0</v>
      </c>
    </row>
    <row r="4309" spans="5:39" x14ac:dyDescent="0.2">
      <c r="E4309" s="47">
        <v>431</v>
      </c>
      <c r="F4309" s="47">
        <v>444</v>
      </c>
      <c r="G4309" s="47" t="s">
        <v>254</v>
      </c>
      <c r="H4309" s="47" t="s">
        <v>322</v>
      </c>
      <c r="I4309" s="47" t="s">
        <v>840</v>
      </c>
      <c r="J4309" s="533">
        <v>70000037</v>
      </c>
      <c r="K4309" s="14" t="s">
        <v>59</v>
      </c>
      <c r="L4309" s="14" t="s">
        <v>54</v>
      </c>
      <c r="M4309" s="45">
        <v>4309</v>
      </c>
      <c r="N4309" s="45">
        <v>1</v>
      </c>
      <c r="O4309" s="46">
        <v>3807.3300000000004</v>
      </c>
      <c r="Q4309" s="12">
        <v>0</v>
      </c>
      <c r="T4309" s="59">
        <v>0</v>
      </c>
      <c r="U4309" s="14">
        <v>0</v>
      </c>
      <c r="V4309" s="59" t="s">
        <v>175</v>
      </c>
      <c r="Y4309" s="46">
        <v>0</v>
      </c>
      <c r="Z4309" s="46">
        <v>0</v>
      </c>
      <c r="AA4309" s="46">
        <v>0</v>
      </c>
      <c r="AB4309" s="46">
        <v>0</v>
      </c>
      <c r="AC4309" s="46">
        <v>0</v>
      </c>
      <c r="AD4309" s="46">
        <v>0</v>
      </c>
      <c r="AE4309" s="46">
        <v>0</v>
      </c>
      <c r="AF4309" s="46">
        <v>0</v>
      </c>
      <c r="AG4309" s="46">
        <v>0</v>
      </c>
      <c r="AH4309" s="46">
        <v>0</v>
      </c>
      <c r="AI4309" s="46">
        <v>3550.27</v>
      </c>
      <c r="AJ4309" s="46">
        <v>2183.46</v>
      </c>
      <c r="AK4309" s="46">
        <v>6033.15</v>
      </c>
      <c r="AL4309" s="46">
        <v>3807.3300000000004</v>
      </c>
      <c r="AM4309" s="46">
        <v>0</v>
      </c>
    </row>
    <row r="4310" spans="5:39" x14ac:dyDescent="0.2">
      <c r="E4310" s="47">
        <v>431</v>
      </c>
      <c r="F4310" s="47">
        <v>444</v>
      </c>
      <c r="G4310" s="47" t="s">
        <v>254</v>
      </c>
      <c r="H4310" s="47" t="s">
        <v>322</v>
      </c>
      <c r="I4310" s="47" t="s">
        <v>840</v>
      </c>
      <c r="J4310" s="533">
        <v>70000037</v>
      </c>
      <c r="K4310" s="14" t="s">
        <v>59</v>
      </c>
      <c r="L4310" s="14" t="s">
        <v>58</v>
      </c>
      <c r="M4310" s="45">
        <v>4310</v>
      </c>
      <c r="N4310" s="45">
        <v>1</v>
      </c>
      <c r="O4310" s="46">
        <v>0</v>
      </c>
      <c r="Q4310" s="12">
        <v>0</v>
      </c>
      <c r="T4310" s="59">
        <v>0</v>
      </c>
      <c r="U4310" s="14">
        <v>0</v>
      </c>
      <c r="V4310" s="59" t="s">
        <v>175</v>
      </c>
      <c r="Y4310" s="46">
        <v>0</v>
      </c>
      <c r="Z4310" s="46">
        <v>0</v>
      </c>
      <c r="AA4310" s="46">
        <v>0</v>
      </c>
      <c r="AB4310" s="46">
        <v>0</v>
      </c>
      <c r="AC4310" s="46">
        <v>0</v>
      </c>
      <c r="AD4310" s="46">
        <v>0</v>
      </c>
      <c r="AE4310" s="46">
        <v>0</v>
      </c>
      <c r="AF4310" s="46">
        <v>0</v>
      </c>
      <c r="AG4310" s="46">
        <v>0</v>
      </c>
      <c r="AH4310" s="46">
        <v>0</v>
      </c>
      <c r="AI4310" s="46">
        <v>0</v>
      </c>
      <c r="AJ4310" s="46">
        <v>0</v>
      </c>
      <c r="AK4310" s="46">
        <v>0</v>
      </c>
      <c r="AL4310" s="46">
        <v>0</v>
      </c>
      <c r="AM4310" s="46">
        <v>0</v>
      </c>
    </row>
    <row r="4311" spans="5:39" x14ac:dyDescent="0.2">
      <c r="E4311" s="47">
        <v>431</v>
      </c>
      <c r="F4311" s="47">
        <v>444</v>
      </c>
      <c r="G4311" s="47" t="s">
        <v>254</v>
      </c>
      <c r="H4311" s="47" t="s">
        <v>322</v>
      </c>
      <c r="I4311" s="47" t="s">
        <v>840</v>
      </c>
      <c r="J4311" s="533">
        <v>70000037</v>
      </c>
      <c r="K4311" s="14" t="s">
        <v>59</v>
      </c>
      <c r="L4311" s="14" t="s">
        <v>31</v>
      </c>
      <c r="M4311" s="45">
        <v>4311</v>
      </c>
      <c r="N4311" s="45">
        <v>1</v>
      </c>
      <c r="O4311" s="48">
        <v>6680.31</v>
      </c>
      <c r="Q4311" s="12">
        <v>0</v>
      </c>
      <c r="R4311" s="46">
        <v>5468.6816666666664</v>
      </c>
      <c r="T4311" s="59">
        <v>0</v>
      </c>
      <c r="U4311" s="14">
        <v>0</v>
      </c>
      <c r="V4311" s="59" t="s">
        <v>175</v>
      </c>
      <c r="X4311" s="46">
        <v>0</v>
      </c>
      <c r="Y4311" s="46">
        <v>0</v>
      </c>
      <c r="Z4311" s="46">
        <v>0</v>
      </c>
      <c r="AA4311" s="46">
        <v>0</v>
      </c>
      <c r="AB4311" s="46">
        <v>0</v>
      </c>
      <c r="AC4311" s="46">
        <v>0</v>
      </c>
      <c r="AD4311" s="46">
        <v>0</v>
      </c>
      <c r="AE4311" s="46">
        <v>0</v>
      </c>
      <c r="AF4311" s="46">
        <v>0</v>
      </c>
      <c r="AG4311" s="46">
        <v>2872.98</v>
      </c>
      <c r="AH4311" s="46">
        <v>2872.98</v>
      </c>
      <c r="AI4311" s="46">
        <v>6423.25</v>
      </c>
      <c r="AJ4311" s="46">
        <v>5056.4400000000005</v>
      </c>
      <c r="AK4311" s="46">
        <v>8906.1299999999992</v>
      </c>
      <c r="AL4311" s="46">
        <v>6680.31</v>
      </c>
      <c r="AM4311" s="46">
        <v>0</v>
      </c>
    </row>
    <row r="4312" spans="5:39" x14ac:dyDescent="0.2">
      <c r="E4312" s="47">
        <v>431</v>
      </c>
      <c r="F4312" s="47">
        <v>444</v>
      </c>
      <c r="G4312" s="47" t="s">
        <v>254</v>
      </c>
      <c r="H4312" s="47" t="s">
        <v>322</v>
      </c>
      <c r="I4312" s="47" t="s">
        <v>840</v>
      </c>
      <c r="J4312" s="533">
        <v>70000037</v>
      </c>
      <c r="K4312" s="14" t="s">
        <v>37</v>
      </c>
      <c r="L4312" s="14" t="s">
        <v>31</v>
      </c>
      <c r="M4312" s="45">
        <v>4312</v>
      </c>
      <c r="N4312" s="45">
        <v>1</v>
      </c>
      <c r="O4312" s="48">
        <v>8906.1299999999992</v>
      </c>
      <c r="P4312" s="48"/>
      <c r="Q4312" s="12">
        <v>0</v>
      </c>
      <c r="R4312" s="46">
        <v>4355.2966666666662</v>
      </c>
      <c r="T4312" s="59">
        <v>0</v>
      </c>
      <c r="U4312" s="14">
        <v>0</v>
      </c>
      <c r="V4312" s="59" t="s">
        <v>175</v>
      </c>
      <c r="Y4312" s="46">
        <v>0</v>
      </c>
      <c r="Z4312" s="46">
        <v>0</v>
      </c>
      <c r="AA4312" s="46">
        <v>0</v>
      </c>
      <c r="AB4312" s="46">
        <v>0</v>
      </c>
      <c r="AC4312" s="46">
        <v>0</v>
      </c>
      <c r="AD4312" s="46">
        <v>0</v>
      </c>
      <c r="AE4312" s="46">
        <v>0</v>
      </c>
      <c r="AF4312" s="46">
        <v>0</v>
      </c>
      <c r="AG4312" s="46">
        <v>0</v>
      </c>
      <c r="AH4312" s="46">
        <v>0</v>
      </c>
      <c r="AI4312" s="46">
        <v>0</v>
      </c>
      <c r="AJ4312" s="46">
        <v>17225.650000000001</v>
      </c>
      <c r="AK4312" s="46">
        <v>0</v>
      </c>
      <c r="AL4312" s="46">
        <v>8906.1299999999992</v>
      </c>
      <c r="AM4312" s="46">
        <v>2672.1240000000003</v>
      </c>
    </row>
    <row r="4313" spans="5:39" x14ac:dyDescent="0.2">
      <c r="E4313" s="47">
        <v>431</v>
      </c>
      <c r="F4313" s="47">
        <v>444</v>
      </c>
      <c r="G4313" s="47" t="s">
        <v>254</v>
      </c>
      <c r="H4313" s="47" t="s">
        <v>322</v>
      </c>
      <c r="I4313" s="47" t="s">
        <v>840</v>
      </c>
      <c r="J4313" s="533">
        <v>70000037</v>
      </c>
      <c r="K4313" s="14" t="s">
        <v>65</v>
      </c>
      <c r="L4313" s="14" t="s">
        <v>31</v>
      </c>
      <c r="M4313" s="45">
        <v>4313</v>
      </c>
      <c r="N4313" s="45">
        <v>1</v>
      </c>
      <c r="O4313" s="52">
        <v>6680.31</v>
      </c>
      <c r="P4313" s="48">
        <v>2672.1240000000003</v>
      </c>
      <c r="Q4313" s="12">
        <v>0</v>
      </c>
      <c r="R4313" s="46">
        <v>1113.385</v>
      </c>
      <c r="T4313" s="59">
        <v>0</v>
      </c>
      <c r="U4313" s="14">
        <v>0</v>
      </c>
      <c r="V4313" s="59" t="s">
        <v>175</v>
      </c>
      <c r="X4313" s="46">
        <v>0</v>
      </c>
      <c r="Y4313" s="46">
        <v>0</v>
      </c>
      <c r="Z4313" s="46">
        <v>0</v>
      </c>
      <c r="AA4313" s="46">
        <v>0</v>
      </c>
      <c r="AB4313" s="46">
        <v>0</v>
      </c>
      <c r="AC4313" s="46">
        <v>0</v>
      </c>
      <c r="AD4313" s="46">
        <v>0</v>
      </c>
      <c r="AE4313" s="46">
        <v>0</v>
      </c>
      <c r="AF4313" s="46">
        <v>0</v>
      </c>
      <c r="AG4313" s="46">
        <v>0</v>
      </c>
      <c r="AH4313" s="46">
        <v>0</v>
      </c>
      <c r="AI4313" s="46">
        <v>0</v>
      </c>
      <c r="AJ4313" s="46">
        <v>0</v>
      </c>
      <c r="AK4313" s="46">
        <v>0</v>
      </c>
      <c r="AL4313" s="46">
        <v>6680.31</v>
      </c>
      <c r="AM4313" s="46">
        <v>0</v>
      </c>
    </row>
    <row r="4314" spans="5:39" x14ac:dyDescent="0.2">
      <c r="E4314" s="47">
        <v>431</v>
      </c>
      <c r="F4314" s="47">
        <v>444</v>
      </c>
      <c r="G4314" s="47" t="s">
        <v>254</v>
      </c>
      <c r="H4314" s="47" t="s">
        <v>322</v>
      </c>
      <c r="I4314" s="47" t="s">
        <v>840</v>
      </c>
      <c r="J4314" s="533">
        <v>70000037</v>
      </c>
      <c r="K4314" s="14" t="s">
        <v>64</v>
      </c>
      <c r="L4314" s="14" t="s">
        <v>57</v>
      </c>
      <c r="M4314" s="45">
        <v>4314</v>
      </c>
      <c r="N4314" s="45">
        <v>1</v>
      </c>
      <c r="O4314" s="46">
        <v>0</v>
      </c>
      <c r="Q4314" s="12">
        <v>0</v>
      </c>
      <c r="T4314" s="59">
        <v>0</v>
      </c>
      <c r="U4314" s="14">
        <v>0</v>
      </c>
      <c r="V4314" s="59" t="s">
        <v>175</v>
      </c>
      <c r="X4314" s="46">
        <v>0</v>
      </c>
      <c r="Y4314" s="46">
        <v>0</v>
      </c>
      <c r="Z4314" s="46">
        <v>0</v>
      </c>
      <c r="AA4314" s="46">
        <v>0</v>
      </c>
      <c r="AB4314" s="46">
        <v>0</v>
      </c>
      <c r="AC4314" s="46">
        <v>0</v>
      </c>
      <c r="AD4314" s="46">
        <v>0</v>
      </c>
      <c r="AE4314" s="46">
        <v>0</v>
      </c>
      <c r="AF4314" s="46">
        <v>0</v>
      </c>
      <c r="AG4314" s="46">
        <v>2872.98</v>
      </c>
      <c r="AH4314" s="46">
        <v>5745.96</v>
      </c>
      <c r="AI4314" s="46">
        <v>8618.94</v>
      </c>
      <c r="AJ4314" s="46">
        <v>0</v>
      </c>
      <c r="AK4314" s="46">
        <v>2872.98</v>
      </c>
      <c r="AL4314" s="46">
        <v>0</v>
      </c>
      <c r="AM4314" s="46">
        <v>0</v>
      </c>
    </row>
    <row r="4315" spans="5:39" x14ac:dyDescent="0.2">
      <c r="E4315" s="47">
        <v>431</v>
      </c>
      <c r="F4315" s="47">
        <v>444</v>
      </c>
      <c r="G4315" s="47" t="s">
        <v>254</v>
      </c>
      <c r="H4315" s="47" t="s">
        <v>322</v>
      </c>
      <c r="I4315" s="47" t="s">
        <v>840</v>
      </c>
      <c r="J4315" s="533">
        <v>70000037</v>
      </c>
      <c r="K4315" s="14" t="s">
        <v>64</v>
      </c>
      <c r="L4315" s="14" t="s">
        <v>54</v>
      </c>
      <c r="M4315" s="45">
        <v>4315</v>
      </c>
      <c r="N4315" s="45">
        <v>1</v>
      </c>
      <c r="O4315" s="46">
        <v>6680.3099999999986</v>
      </c>
      <c r="Q4315" s="12">
        <v>0</v>
      </c>
      <c r="T4315" s="59">
        <v>0</v>
      </c>
      <c r="U4315" s="14">
        <v>0</v>
      </c>
      <c r="V4315" s="59" t="s">
        <v>175</v>
      </c>
      <c r="X4315" s="46">
        <v>0</v>
      </c>
      <c r="Y4315" s="46">
        <v>0</v>
      </c>
      <c r="Z4315" s="46">
        <v>0</v>
      </c>
      <c r="AA4315" s="46">
        <v>0</v>
      </c>
      <c r="AB4315" s="46">
        <v>0</v>
      </c>
      <c r="AC4315" s="46">
        <v>0</v>
      </c>
      <c r="AD4315" s="46">
        <v>0</v>
      </c>
      <c r="AE4315" s="46">
        <v>0</v>
      </c>
      <c r="AF4315" s="46">
        <v>0</v>
      </c>
      <c r="AG4315" s="46">
        <v>0</v>
      </c>
      <c r="AH4315" s="46">
        <v>0</v>
      </c>
      <c r="AI4315" s="46">
        <v>3550.27</v>
      </c>
      <c r="AJ4315" s="46">
        <v>-1.8189894035458565E-12</v>
      </c>
      <c r="AK4315" s="46">
        <v>6033.1499999999978</v>
      </c>
      <c r="AL4315" s="46">
        <v>6680.3099999999986</v>
      </c>
      <c r="AM4315" s="46">
        <v>4008.1859999999983</v>
      </c>
    </row>
    <row r="4316" spans="5:39" x14ac:dyDescent="0.2">
      <c r="E4316" s="47">
        <v>431</v>
      </c>
      <c r="F4316" s="47">
        <v>444</v>
      </c>
      <c r="G4316" s="47" t="s">
        <v>254</v>
      </c>
      <c r="H4316" s="47" t="s">
        <v>322</v>
      </c>
      <c r="I4316" s="47" t="s">
        <v>840</v>
      </c>
      <c r="J4316" s="533">
        <v>70000037</v>
      </c>
      <c r="K4316" s="14" t="s">
        <v>64</v>
      </c>
      <c r="L4316" s="14" t="s">
        <v>58</v>
      </c>
      <c r="M4316" s="45">
        <v>4316</v>
      </c>
      <c r="N4316" s="45">
        <v>1</v>
      </c>
      <c r="O4316" s="46">
        <v>0</v>
      </c>
      <c r="Q4316" s="12">
        <v>0</v>
      </c>
      <c r="T4316" s="59">
        <v>0</v>
      </c>
      <c r="U4316" s="14">
        <v>0</v>
      </c>
      <c r="V4316" s="59" t="s">
        <v>175</v>
      </c>
      <c r="X4316" s="46">
        <v>0</v>
      </c>
      <c r="Y4316" s="46">
        <v>0</v>
      </c>
      <c r="Z4316" s="46">
        <v>0</v>
      </c>
      <c r="AA4316" s="46">
        <v>0</v>
      </c>
      <c r="AB4316" s="46">
        <v>0</v>
      </c>
      <c r="AC4316" s="46">
        <v>0</v>
      </c>
      <c r="AD4316" s="46">
        <v>0</v>
      </c>
      <c r="AE4316" s="46">
        <v>0</v>
      </c>
      <c r="AF4316" s="46">
        <v>0</v>
      </c>
      <c r="AG4316" s="46">
        <v>0</v>
      </c>
      <c r="AH4316" s="46">
        <v>0</v>
      </c>
      <c r="AI4316" s="46">
        <v>0</v>
      </c>
      <c r="AJ4316" s="46">
        <v>1.8189894035458565E-12</v>
      </c>
      <c r="AK4316" s="46">
        <v>0</v>
      </c>
      <c r="AL4316" s="46">
        <v>0</v>
      </c>
      <c r="AM4316" s="46">
        <v>0</v>
      </c>
    </row>
    <row r="4317" spans="5:39" x14ac:dyDescent="0.2">
      <c r="E4317" s="47">
        <v>431</v>
      </c>
      <c r="F4317" s="47">
        <v>444</v>
      </c>
      <c r="G4317" s="47" t="s">
        <v>254</v>
      </c>
      <c r="H4317" s="47" t="s">
        <v>322</v>
      </c>
      <c r="I4317" s="47" t="s">
        <v>840</v>
      </c>
      <c r="J4317" s="533">
        <v>70000037</v>
      </c>
      <c r="K4317" s="14" t="s">
        <v>67</v>
      </c>
      <c r="L4317" s="14" t="s">
        <v>67</v>
      </c>
      <c r="M4317" s="45">
        <v>4317</v>
      </c>
      <c r="N4317" s="45">
        <v>1</v>
      </c>
      <c r="O4317" s="53">
        <v>-7.2759576141834259E-12</v>
      </c>
      <c r="P4317" s="54">
        <v>0</v>
      </c>
      <c r="Q4317" s="55">
        <v>0</v>
      </c>
      <c r="R4317" s="56">
        <v>0</v>
      </c>
      <c r="S4317" s="57">
        <v>0</v>
      </c>
      <c r="T4317" s="60">
        <v>0</v>
      </c>
      <c r="U4317" s="14">
        <v>0</v>
      </c>
      <c r="V4317" s="60" t="s">
        <v>175</v>
      </c>
      <c r="Y4317" s="46">
        <v>-7.2759576141834259E-12</v>
      </c>
      <c r="Z4317" s="46">
        <v>-7.2759576141834259E-12</v>
      </c>
      <c r="AA4317" s="46">
        <v>-7.2759576141834259E-12</v>
      </c>
      <c r="AB4317" s="46">
        <v>-7.2759576141834259E-12</v>
      </c>
      <c r="AC4317" s="46">
        <v>-7.2759576141834259E-12</v>
      </c>
      <c r="AD4317" s="46">
        <v>-7.2759576141834259E-12</v>
      </c>
      <c r="AE4317" s="46">
        <v>-7.2759576141834259E-12</v>
      </c>
      <c r="AF4317" s="46">
        <v>-7.2759576141834259E-12</v>
      </c>
      <c r="AG4317" s="46">
        <v>-7.2759576141834259E-12</v>
      </c>
      <c r="AH4317" s="46">
        <v>-7.2759576141834259E-12</v>
      </c>
      <c r="AI4317" s="46">
        <v>-7.2759576141834259E-12</v>
      </c>
      <c r="AJ4317" s="46">
        <v>-7.2759576141834259E-12</v>
      </c>
      <c r="AK4317" s="46">
        <v>-7.2759576141834259E-12</v>
      </c>
      <c r="AL4317" s="46">
        <v>-7.2759576141834259E-12</v>
      </c>
      <c r="AM4317" s="46">
        <v>-7.2759576141834259E-12</v>
      </c>
    </row>
    <row r="4318" spans="5:39" x14ac:dyDescent="0.2">
      <c r="E4318" s="14">
        <v>432</v>
      </c>
      <c r="F4318" s="14">
        <v>445</v>
      </c>
      <c r="G4318" s="14" t="s">
        <v>254</v>
      </c>
      <c r="H4318" s="14" t="s">
        <v>359</v>
      </c>
      <c r="I4318" s="14" t="s">
        <v>841</v>
      </c>
      <c r="J4318" s="531">
        <v>70000038</v>
      </c>
      <c r="K4318" s="14" t="s">
        <v>59</v>
      </c>
      <c r="L4318" s="14" t="s">
        <v>57</v>
      </c>
      <c r="M4318" s="45">
        <v>4318</v>
      </c>
      <c r="N4318" s="45">
        <v>1</v>
      </c>
      <c r="O4318" s="46">
        <v>2253.4499999999998</v>
      </c>
      <c r="Q4318" s="12" t="s">
        <v>376</v>
      </c>
      <c r="T4318" s="59" t="s">
        <v>73</v>
      </c>
      <c r="U4318" s="14">
        <v>55</v>
      </c>
      <c r="V4318" s="59" t="s">
        <v>174</v>
      </c>
      <c r="Y4318" s="46">
        <v>0</v>
      </c>
      <c r="Z4318" s="46">
        <v>0</v>
      </c>
      <c r="AA4318" s="46">
        <v>0</v>
      </c>
      <c r="AB4318" s="46">
        <v>0</v>
      </c>
      <c r="AC4318" s="46">
        <v>0</v>
      </c>
      <c r="AD4318" s="46">
        <v>0</v>
      </c>
      <c r="AE4318" s="46">
        <v>0</v>
      </c>
      <c r="AF4318" s="46">
        <v>0</v>
      </c>
      <c r="AG4318" s="46">
        <v>2253.4499999999998</v>
      </c>
      <c r="AH4318" s="46">
        <v>2253.4499999999998</v>
      </c>
      <c r="AI4318" s="46">
        <v>2253.4499999999998</v>
      </c>
      <c r="AJ4318" s="46">
        <v>2253.4499999999998</v>
      </c>
      <c r="AK4318" s="46">
        <v>2253.4499999999998</v>
      </c>
      <c r="AL4318" s="46">
        <v>2253.4499999999998</v>
      </c>
      <c r="AM4318" s="46">
        <v>0</v>
      </c>
    </row>
    <row r="4319" spans="5:39" x14ac:dyDescent="0.2">
      <c r="E4319" s="47">
        <v>432</v>
      </c>
      <c r="F4319" s="47">
        <v>445</v>
      </c>
      <c r="G4319" s="47" t="s">
        <v>254</v>
      </c>
      <c r="H4319" s="47" t="s">
        <v>359</v>
      </c>
      <c r="I4319" s="47" t="s">
        <v>841</v>
      </c>
      <c r="J4319" s="533">
        <v>70000038</v>
      </c>
      <c r="K4319" s="14" t="s">
        <v>59</v>
      </c>
      <c r="L4319" s="14" t="s">
        <v>54</v>
      </c>
      <c r="M4319" s="45">
        <v>4319</v>
      </c>
      <c r="N4319" s="45">
        <v>1</v>
      </c>
      <c r="O4319" s="46">
        <v>7088.5400000000009</v>
      </c>
      <c r="Q4319" s="12" t="s">
        <v>376</v>
      </c>
      <c r="T4319" s="59" t="s">
        <v>73</v>
      </c>
      <c r="U4319" s="14">
        <v>0</v>
      </c>
      <c r="V4319" s="59" t="s">
        <v>174</v>
      </c>
      <c r="Y4319" s="46">
        <v>0</v>
      </c>
      <c r="Z4319" s="46">
        <v>0</v>
      </c>
      <c r="AA4319" s="46">
        <v>0</v>
      </c>
      <c r="AB4319" s="46">
        <v>0</v>
      </c>
      <c r="AC4319" s="46">
        <v>0</v>
      </c>
      <c r="AD4319" s="46">
        <v>0</v>
      </c>
      <c r="AE4319" s="46">
        <v>0</v>
      </c>
      <c r="AF4319" s="46">
        <v>0</v>
      </c>
      <c r="AG4319" s="46">
        <v>0</v>
      </c>
      <c r="AH4319" s="46">
        <v>0</v>
      </c>
      <c r="AI4319" s="46">
        <v>5557.4899999999989</v>
      </c>
      <c r="AJ4319" s="46">
        <v>3720.24</v>
      </c>
      <c r="AK4319" s="46">
        <v>8528.01</v>
      </c>
      <c r="AL4319" s="46">
        <v>7088.5400000000009</v>
      </c>
      <c r="AM4319" s="46">
        <v>0</v>
      </c>
    </row>
    <row r="4320" spans="5:39" x14ac:dyDescent="0.2">
      <c r="E4320" s="47">
        <v>432</v>
      </c>
      <c r="F4320" s="47">
        <v>445</v>
      </c>
      <c r="G4320" s="47" t="s">
        <v>254</v>
      </c>
      <c r="H4320" s="47" t="s">
        <v>359</v>
      </c>
      <c r="I4320" s="47" t="s">
        <v>841</v>
      </c>
      <c r="J4320" s="533">
        <v>70000038</v>
      </c>
      <c r="K4320" s="14" t="s">
        <v>59</v>
      </c>
      <c r="L4320" s="14" t="s">
        <v>58</v>
      </c>
      <c r="M4320" s="45">
        <v>4320</v>
      </c>
      <c r="N4320" s="45">
        <v>1</v>
      </c>
      <c r="O4320" s="46">
        <v>0</v>
      </c>
      <c r="Q4320" s="12" t="s">
        <v>376</v>
      </c>
      <c r="T4320" s="59" t="s">
        <v>73</v>
      </c>
      <c r="U4320" s="14">
        <v>0</v>
      </c>
      <c r="V4320" s="59" t="s">
        <v>174</v>
      </c>
      <c r="Y4320" s="46">
        <v>0</v>
      </c>
      <c r="Z4320" s="46">
        <v>0</v>
      </c>
      <c r="AA4320" s="46">
        <v>0</v>
      </c>
      <c r="AB4320" s="46">
        <v>0</v>
      </c>
      <c r="AC4320" s="46">
        <v>0</v>
      </c>
      <c r="AD4320" s="46">
        <v>0</v>
      </c>
      <c r="AE4320" s="46">
        <v>0</v>
      </c>
      <c r="AF4320" s="46">
        <v>0</v>
      </c>
      <c r="AG4320" s="46">
        <v>0</v>
      </c>
      <c r="AH4320" s="46">
        <v>0</v>
      </c>
      <c r="AI4320" s="46">
        <v>0</v>
      </c>
      <c r="AJ4320" s="46">
        <v>0</v>
      </c>
      <c r="AK4320" s="46">
        <v>0</v>
      </c>
      <c r="AL4320" s="46">
        <v>0</v>
      </c>
      <c r="AM4320" s="46">
        <v>0</v>
      </c>
    </row>
    <row r="4321" spans="5:39" x14ac:dyDescent="0.2">
      <c r="E4321" s="47">
        <v>432</v>
      </c>
      <c r="F4321" s="47">
        <v>445</v>
      </c>
      <c r="G4321" s="47" t="s">
        <v>254</v>
      </c>
      <c r="H4321" s="47" t="s">
        <v>359</v>
      </c>
      <c r="I4321" s="47" t="s">
        <v>841</v>
      </c>
      <c r="J4321" s="533">
        <v>70000038</v>
      </c>
      <c r="K4321" s="14" t="s">
        <v>59</v>
      </c>
      <c r="L4321" s="14" t="s">
        <v>31</v>
      </c>
      <c r="M4321" s="45">
        <v>4321</v>
      </c>
      <c r="N4321" s="45">
        <v>1</v>
      </c>
      <c r="O4321" s="48">
        <v>9341.9900000000016</v>
      </c>
      <c r="Q4321" s="12" t="s">
        <v>376</v>
      </c>
      <c r="R4321" s="46">
        <v>6402.496666666666</v>
      </c>
      <c r="T4321" s="59" t="s">
        <v>73</v>
      </c>
      <c r="U4321" s="14">
        <v>0</v>
      </c>
      <c r="V4321" s="59" t="s">
        <v>174</v>
      </c>
      <c r="X4321" s="46">
        <v>0</v>
      </c>
      <c r="Y4321" s="46">
        <v>0</v>
      </c>
      <c r="Z4321" s="46">
        <v>0</v>
      </c>
      <c r="AA4321" s="46">
        <v>0</v>
      </c>
      <c r="AB4321" s="46">
        <v>0</v>
      </c>
      <c r="AC4321" s="46">
        <v>0</v>
      </c>
      <c r="AD4321" s="46">
        <v>0</v>
      </c>
      <c r="AE4321" s="46">
        <v>0</v>
      </c>
      <c r="AF4321" s="46">
        <v>0</v>
      </c>
      <c r="AG4321" s="46">
        <v>2253.4499999999998</v>
      </c>
      <c r="AH4321" s="46">
        <v>2253.4499999999998</v>
      </c>
      <c r="AI4321" s="46">
        <v>7810.9399999999987</v>
      </c>
      <c r="AJ4321" s="46">
        <v>5973.69</v>
      </c>
      <c r="AK4321" s="46">
        <v>10781.46</v>
      </c>
      <c r="AL4321" s="46">
        <v>9341.9900000000016</v>
      </c>
      <c r="AM4321" s="46">
        <v>0</v>
      </c>
    </row>
    <row r="4322" spans="5:39" x14ac:dyDescent="0.2">
      <c r="E4322" s="47">
        <v>432</v>
      </c>
      <c r="F4322" s="47">
        <v>445</v>
      </c>
      <c r="G4322" s="47" t="s">
        <v>254</v>
      </c>
      <c r="H4322" s="47" t="s">
        <v>359</v>
      </c>
      <c r="I4322" s="47" t="s">
        <v>841</v>
      </c>
      <c r="J4322" s="533">
        <v>70000038</v>
      </c>
      <c r="K4322" s="14" t="s">
        <v>37</v>
      </c>
      <c r="L4322" s="14" t="s">
        <v>31</v>
      </c>
      <c r="M4322" s="45">
        <v>4322</v>
      </c>
      <c r="N4322" s="45">
        <v>1</v>
      </c>
      <c r="O4322" s="48">
        <v>5973.69</v>
      </c>
      <c r="P4322" s="48"/>
      <c r="Q4322" s="12" t="s">
        <v>376</v>
      </c>
      <c r="R4322" s="46">
        <v>3048.5883333333331</v>
      </c>
      <c r="T4322" s="59" t="s">
        <v>73</v>
      </c>
      <c r="U4322" s="14">
        <v>0</v>
      </c>
      <c r="V4322" s="59" t="s">
        <v>174</v>
      </c>
      <c r="Y4322" s="46">
        <v>0</v>
      </c>
      <c r="Z4322" s="46">
        <v>0</v>
      </c>
      <c r="AA4322" s="46">
        <v>0</v>
      </c>
      <c r="AB4322" s="46">
        <v>0</v>
      </c>
      <c r="AC4322" s="46">
        <v>0</v>
      </c>
      <c r="AD4322" s="46">
        <v>0</v>
      </c>
      <c r="AE4322" s="46">
        <v>0</v>
      </c>
      <c r="AF4322" s="46">
        <v>0</v>
      </c>
      <c r="AG4322" s="46">
        <v>0</v>
      </c>
      <c r="AH4322" s="46">
        <v>0</v>
      </c>
      <c r="AI4322" s="46">
        <v>4506.8999999999996</v>
      </c>
      <c r="AJ4322" s="46">
        <v>7810.94</v>
      </c>
      <c r="AK4322" s="46">
        <v>0</v>
      </c>
      <c r="AL4322" s="46">
        <v>5973.69</v>
      </c>
      <c r="AM4322" s="46">
        <v>12074.07</v>
      </c>
    </row>
    <row r="4323" spans="5:39" x14ac:dyDescent="0.2">
      <c r="E4323" s="47">
        <v>432</v>
      </c>
      <c r="F4323" s="47">
        <v>445</v>
      </c>
      <c r="G4323" s="47" t="s">
        <v>254</v>
      </c>
      <c r="H4323" s="47" t="s">
        <v>359</v>
      </c>
      <c r="I4323" s="47" t="s">
        <v>841</v>
      </c>
      <c r="J4323" s="533">
        <v>70000038</v>
      </c>
      <c r="K4323" s="14" t="s">
        <v>65</v>
      </c>
      <c r="L4323" s="14" t="s">
        <v>31</v>
      </c>
      <c r="M4323" s="45">
        <v>4323</v>
      </c>
      <c r="N4323" s="45">
        <v>1</v>
      </c>
      <c r="O4323" s="52">
        <v>20123.45</v>
      </c>
      <c r="P4323" s="48">
        <v>12074.07</v>
      </c>
      <c r="Q4323" s="12" t="s">
        <v>376</v>
      </c>
      <c r="R4323" s="46">
        <v>3353.9083333333333</v>
      </c>
      <c r="T4323" s="59" t="s">
        <v>73</v>
      </c>
      <c r="U4323" s="14">
        <v>0</v>
      </c>
      <c r="V4323" s="59" t="s">
        <v>174</v>
      </c>
      <c r="X4323" s="46">
        <v>0</v>
      </c>
      <c r="Y4323" s="46">
        <v>0</v>
      </c>
      <c r="Z4323" s="46">
        <v>0</v>
      </c>
      <c r="AA4323" s="46">
        <v>0</v>
      </c>
      <c r="AB4323" s="46">
        <v>0</v>
      </c>
      <c r="AC4323" s="46">
        <v>0</v>
      </c>
      <c r="AD4323" s="46">
        <v>0</v>
      </c>
      <c r="AE4323" s="46">
        <v>0</v>
      </c>
      <c r="AF4323" s="46">
        <v>0</v>
      </c>
      <c r="AG4323" s="46">
        <v>0</v>
      </c>
      <c r="AH4323" s="46">
        <v>0</v>
      </c>
      <c r="AI4323" s="46">
        <v>0</v>
      </c>
      <c r="AJ4323" s="46">
        <v>0</v>
      </c>
      <c r="AK4323" s="46">
        <v>10781.46</v>
      </c>
      <c r="AL4323" s="46">
        <v>9341.9900000000016</v>
      </c>
      <c r="AM4323" s="46">
        <v>0</v>
      </c>
    </row>
    <row r="4324" spans="5:39" x14ac:dyDescent="0.2">
      <c r="E4324" s="47">
        <v>432</v>
      </c>
      <c r="F4324" s="47">
        <v>445</v>
      </c>
      <c r="G4324" s="47" t="s">
        <v>254</v>
      </c>
      <c r="H4324" s="47" t="s">
        <v>359</v>
      </c>
      <c r="I4324" s="47" t="s">
        <v>841</v>
      </c>
      <c r="J4324" s="533">
        <v>70000038</v>
      </c>
      <c r="K4324" s="14" t="s">
        <v>64</v>
      </c>
      <c r="L4324" s="14" t="s">
        <v>57</v>
      </c>
      <c r="M4324" s="45">
        <v>4324</v>
      </c>
      <c r="N4324" s="45">
        <v>1</v>
      </c>
      <c r="O4324" s="46">
        <v>0</v>
      </c>
      <c r="Q4324" s="12" t="s">
        <v>376</v>
      </c>
      <c r="T4324" s="59" t="s">
        <v>73</v>
      </c>
      <c r="U4324" s="14">
        <v>0</v>
      </c>
      <c r="V4324" s="59" t="s">
        <v>174</v>
      </c>
      <c r="X4324" s="46">
        <v>0</v>
      </c>
      <c r="Y4324" s="46">
        <v>0</v>
      </c>
      <c r="Z4324" s="46">
        <v>0</v>
      </c>
      <c r="AA4324" s="46">
        <v>0</v>
      </c>
      <c r="AB4324" s="46">
        <v>0</v>
      </c>
      <c r="AC4324" s="46">
        <v>0</v>
      </c>
      <c r="AD4324" s="46">
        <v>0</v>
      </c>
      <c r="AE4324" s="46">
        <v>0</v>
      </c>
      <c r="AF4324" s="46">
        <v>0</v>
      </c>
      <c r="AG4324" s="46">
        <v>2253.4499999999998</v>
      </c>
      <c r="AH4324" s="46">
        <v>4506.8999999999996</v>
      </c>
      <c r="AI4324" s="46">
        <v>2253.4499999999998</v>
      </c>
      <c r="AJ4324" s="46">
        <v>0</v>
      </c>
      <c r="AK4324" s="46">
        <v>2253.4499999999998</v>
      </c>
      <c r="AL4324" s="46">
        <v>0</v>
      </c>
      <c r="AM4324" s="46">
        <v>0</v>
      </c>
    </row>
    <row r="4325" spans="5:39" x14ac:dyDescent="0.2">
      <c r="E4325" s="47">
        <v>432</v>
      </c>
      <c r="F4325" s="47">
        <v>445</v>
      </c>
      <c r="G4325" s="47" t="s">
        <v>254</v>
      </c>
      <c r="H4325" s="47" t="s">
        <v>359</v>
      </c>
      <c r="I4325" s="47" t="s">
        <v>841</v>
      </c>
      <c r="J4325" s="533">
        <v>70000038</v>
      </c>
      <c r="K4325" s="14" t="s">
        <v>64</v>
      </c>
      <c r="L4325" s="14" t="s">
        <v>54</v>
      </c>
      <c r="M4325" s="45">
        <v>4325</v>
      </c>
      <c r="N4325" s="45">
        <v>1</v>
      </c>
      <c r="O4325" s="46">
        <v>20123.45</v>
      </c>
      <c r="Q4325" s="12" t="s">
        <v>376</v>
      </c>
      <c r="T4325" s="59" t="s">
        <v>73</v>
      </c>
      <c r="U4325" s="14">
        <v>0</v>
      </c>
      <c r="V4325" s="59" t="s">
        <v>174</v>
      </c>
      <c r="X4325" s="46">
        <v>0</v>
      </c>
      <c r="Y4325" s="46">
        <v>0</v>
      </c>
      <c r="Z4325" s="46">
        <v>0</v>
      </c>
      <c r="AA4325" s="46">
        <v>0</v>
      </c>
      <c r="AB4325" s="46">
        <v>0</v>
      </c>
      <c r="AC4325" s="46">
        <v>0</v>
      </c>
      <c r="AD4325" s="46">
        <v>0</v>
      </c>
      <c r="AE4325" s="46">
        <v>0</v>
      </c>
      <c r="AF4325" s="46">
        <v>0</v>
      </c>
      <c r="AG4325" s="46">
        <v>0</v>
      </c>
      <c r="AH4325" s="46">
        <v>0</v>
      </c>
      <c r="AI4325" s="46">
        <v>5557.4899999999989</v>
      </c>
      <c r="AJ4325" s="46">
        <v>5973.69</v>
      </c>
      <c r="AK4325" s="46">
        <v>14501.7</v>
      </c>
      <c r="AL4325" s="46">
        <v>20123.45</v>
      </c>
      <c r="AM4325" s="46">
        <v>8049.380000000001</v>
      </c>
    </row>
    <row r="4326" spans="5:39" x14ac:dyDescent="0.2">
      <c r="E4326" s="47">
        <v>432</v>
      </c>
      <c r="F4326" s="47">
        <v>445</v>
      </c>
      <c r="G4326" s="47" t="s">
        <v>254</v>
      </c>
      <c r="H4326" s="47" t="s">
        <v>359</v>
      </c>
      <c r="I4326" s="47" t="s">
        <v>841</v>
      </c>
      <c r="J4326" s="533">
        <v>70000038</v>
      </c>
      <c r="K4326" s="14" t="s">
        <v>64</v>
      </c>
      <c r="L4326" s="14" t="s">
        <v>58</v>
      </c>
      <c r="M4326" s="45">
        <v>4326</v>
      </c>
      <c r="N4326" s="45">
        <v>1</v>
      </c>
      <c r="O4326" s="46">
        <v>0</v>
      </c>
      <c r="Q4326" s="12" t="s">
        <v>376</v>
      </c>
      <c r="T4326" s="59" t="s">
        <v>73</v>
      </c>
      <c r="U4326" s="14">
        <v>0</v>
      </c>
      <c r="V4326" s="59" t="s">
        <v>174</v>
      </c>
      <c r="X4326" s="46">
        <v>0</v>
      </c>
      <c r="Y4326" s="46">
        <v>0</v>
      </c>
      <c r="Z4326" s="46">
        <v>0</v>
      </c>
      <c r="AA4326" s="46">
        <v>0</v>
      </c>
      <c r="AB4326" s="46">
        <v>0</v>
      </c>
      <c r="AC4326" s="46">
        <v>0</v>
      </c>
      <c r="AD4326" s="46">
        <v>0</v>
      </c>
      <c r="AE4326" s="46">
        <v>0</v>
      </c>
      <c r="AF4326" s="46">
        <v>0</v>
      </c>
      <c r="AG4326" s="46">
        <v>0</v>
      </c>
      <c r="AH4326" s="46">
        <v>0</v>
      </c>
      <c r="AI4326" s="46">
        <v>0</v>
      </c>
      <c r="AJ4326" s="46">
        <v>0</v>
      </c>
      <c r="AK4326" s="46">
        <v>0</v>
      </c>
      <c r="AL4326" s="46">
        <v>0</v>
      </c>
      <c r="AM4326" s="46">
        <v>0</v>
      </c>
    </row>
    <row r="4327" spans="5:39" x14ac:dyDescent="0.2">
      <c r="E4327" s="47">
        <v>432</v>
      </c>
      <c r="F4327" s="47">
        <v>445</v>
      </c>
      <c r="G4327" s="47" t="s">
        <v>254</v>
      </c>
      <c r="H4327" s="47" t="s">
        <v>359</v>
      </c>
      <c r="I4327" s="47" t="s">
        <v>841</v>
      </c>
      <c r="J4327" s="533">
        <v>70000038</v>
      </c>
      <c r="K4327" s="14" t="s">
        <v>67</v>
      </c>
      <c r="L4327" s="14" t="s">
        <v>67</v>
      </c>
      <c r="M4327" s="45">
        <v>4327</v>
      </c>
      <c r="N4327" s="45">
        <v>1</v>
      </c>
      <c r="O4327" s="53">
        <v>15.001447564900445</v>
      </c>
      <c r="P4327" s="54">
        <v>5.0014475649004453</v>
      </c>
      <c r="Q4327" s="55" t="s">
        <v>376</v>
      </c>
      <c r="R4327" s="56">
        <v>3.1430629405507959</v>
      </c>
      <c r="S4327" s="57" t="s">
        <v>370</v>
      </c>
      <c r="T4327" s="60" t="s">
        <v>73</v>
      </c>
      <c r="U4327" s="14">
        <v>0</v>
      </c>
      <c r="V4327" s="60" t="s">
        <v>174</v>
      </c>
      <c r="Y4327" s="46">
        <v>15.001447564900445</v>
      </c>
      <c r="Z4327" s="46">
        <v>15.001447564900445</v>
      </c>
      <c r="AA4327" s="46">
        <v>15.001447564900445</v>
      </c>
      <c r="AB4327" s="46">
        <v>15.001447564900445</v>
      </c>
      <c r="AC4327" s="46">
        <v>15.001447564900445</v>
      </c>
      <c r="AD4327" s="46">
        <v>15.001447564900445</v>
      </c>
      <c r="AE4327" s="46">
        <v>15.001447564900445</v>
      </c>
      <c r="AF4327" s="46">
        <v>15.001447564900445</v>
      </c>
      <c r="AG4327" s="46">
        <v>15.001447564900445</v>
      </c>
      <c r="AH4327" s="46">
        <v>15.001447564900445</v>
      </c>
      <c r="AI4327" s="46">
        <v>15.001447564900445</v>
      </c>
      <c r="AJ4327" s="46">
        <v>15.001447564900445</v>
      </c>
      <c r="AK4327" s="46">
        <v>15.001447564900445</v>
      </c>
      <c r="AL4327" s="46">
        <v>15.001447564900445</v>
      </c>
      <c r="AM4327" s="46">
        <v>15.001447564900445</v>
      </c>
    </row>
    <row r="4328" spans="5:39" x14ac:dyDescent="0.2">
      <c r="E4328" s="14">
        <v>433</v>
      </c>
      <c r="F4328" s="14">
        <v>446</v>
      </c>
      <c r="G4328" s="14" t="s">
        <v>254</v>
      </c>
      <c r="H4328" s="14" t="s">
        <v>348</v>
      </c>
      <c r="I4328" s="14" t="s">
        <v>842</v>
      </c>
      <c r="J4328" s="531">
        <v>70000039</v>
      </c>
      <c r="K4328" s="14" t="s">
        <v>59</v>
      </c>
      <c r="L4328" s="14" t="s">
        <v>57</v>
      </c>
      <c r="M4328" s="45">
        <v>4328</v>
      </c>
      <c r="N4328" s="45">
        <v>1</v>
      </c>
      <c r="O4328" s="46">
        <v>1361.6</v>
      </c>
      <c r="Q4328" s="12" t="s">
        <v>376</v>
      </c>
      <c r="T4328" s="59" t="s">
        <v>73</v>
      </c>
      <c r="U4328" s="14">
        <v>56</v>
      </c>
      <c r="V4328" s="59" t="s">
        <v>174</v>
      </c>
      <c r="Y4328" s="46">
        <v>0</v>
      </c>
      <c r="Z4328" s="46">
        <v>0</v>
      </c>
      <c r="AA4328" s="46">
        <v>0</v>
      </c>
      <c r="AB4328" s="46">
        <v>0</v>
      </c>
      <c r="AC4328" s="46">
        <v>0</v>
      </c>
      <c r="AD4328" s="46">
        <v>0</v>
      </c>
      <c r="AE4328" s="46">
        <v>0</v>
      </c>
      <c r="AF4328" s="46">
        <v>0</v>
      </c>
      <c r="AG4328" s="46">
        <v>1361.6</v>
      </c>
      <c r="AH4328" s="46">
        <v>1361.6</v>
      </c>
      <c r="AI4328" s="46">
        <v>1361.6</v>
      </c>
      <c r="AJ4328" s="46">
        <v>1361.6</v>
      </c>
      <c r="AK4328" s="46">
        <v>1361.6</v>
      </c>
      <c r="AL4328" s="46">
        <v>1361.6</v>
      </c>
      <c r="AM4328" s="46">
        <v>0</v>
      </c>
    </row>
    <row r="4329" spans="5:39" x14ac:dyDescent="0.2">
      <c r="E4329" s="47">
        <v>433</v>
      </c>
      <c r="F4329" s="47">
        <v>446</v>
      </c>
      <c r="G4329" s="47" t="s">
        <v>254</v>
      </c>
      <c r="H4329" s="47" t="s">
        <v>348</v>
      </c>
      <c r="I4329" s="47" t="s">
        <v>842</v>
      </c>
      <c r="J4329" s="533">
        <v>70000039</v>
      </c>
      <c r="K4329" s="14" t="s">
        <v>59</v>
      </c>
      <c r="L4329" s="14" t="s">
        <v>54</v>
      </c>
      <c r="M4329" s="45">
        <v>4329</v>
      </c>
      <c r="N4329" s="45">
        <v>1</v>
      </c>
      <c r="O4329" s="46">
        <v>2696.54</v>
      </c>
      <c r="Q4329" s="12" t="s">
        <v>376</v>
      </c>
      <c r="T4329" s="59" t="s">
        <v>73</v>
      </c>
      <c r="U4329" s="14">
        <v>0</v>
      </c>
      <c r="V4329" s="59" t="s">
        <v>174</v>
      </c>
      <c r="Y4329" s="46">
        <v>0</v>
      </c>
      <c r="Z4329" s="46">
        <v>0</v>
      </c>
      <c r="AA4329" s="46">
        <v>0</v>
      </c>
      <c r="AB4329" s="46">
        <v>0</v>
      </c>
      <c r="AC4329" s="46">
        <v>0</v>
      </c>
      <c r="AD4329" s="46">
        <v>0</v>
      </c>
      <c r="AE4329" s="46">
        <v>0</v>
      </c>
      <c r="AF4329" s="46">
        <v>0</v>
      </c>
      <c r="AG4329" s="46">
        <v>0</v>
      </c>
      <c r="AH4329" s="46">
        <v>0</v>
      </c>
      <c r="AI4329" s="46">
        <v>4458.26</v>
      </c>
      <c r="AJ4329" s="46">
        <v>1945.17</v>
      </c>
      <c r="AK4329" s="46">
        <v>-860.57000000000028</v>
      </c>
      <c r="AL4329" s="46">
        <v>2696.54</v>
      </c>
      <c r="AM4329" s="46">
        <v>0</v>
      </c>
    </row>
    <row r="4330" spans="5:39" x14ac:dyDescent="0.2">
      <c r="E4330" s="47">
        <v>433</v>
      </c>
      <c r="F4330" s="47">
        <v>446</v>
      </c>
      <c r="G4330" s="47" t="s">
        <v>254</v>
      </c>
      <c r="H4330" s="47" t="s">
        <v>348</v>
      </c>
      <c r="I4330" s="47" t="s">
        <v>842</v>
      </c>
      <c r="J4330" s="533">
        <v>70000039</v>
      </c>
      <c r="K4330" s="14" t="s">
        <v>59</v>
      </c>
      <c r="L4330" s="14" t="s">
        <v>58</v>
      </c>
      <c r="M4330" s="45">
        <v>4330</v>
      </c>
      <c r="N4330" s="45">
        <v>1</v>
      </c>
      <c r="O4330" s="46">
        <v>0</v>
      </c>
      <c r="Q4330" s="12" t="s">
        <v>376</v>
      </c>
      <c r="T4330" s="59" t="s">
        <v>73</v>
      </c>
      <c r="U4330" s="14">
        <v>0</v>
      </c>
      <c r="V4330" s="59" t="s">
        <v>174</v>
      </c>
      <c r="Y4330" s="46">
        <v>0</v>
      </c>
      <c r="Z4330" s="46">
        <v>0</v>
      </c>
      <c r="AA4330" s="46">
        <v>0</v>
      </c>
      <c r="AB4330" s="46">
        <v>0</v>
      </c>
      <c r="AC4330" s="46">
        <v>0</v>
      </c>
      <c r="AD4330" s="46">
        <v>0</v>
      </c>
      <c r="AE4330" s="46">
        <v>0</v>
      </c>
      <c r="AF4330" s="46">
        <v>0</v>
      </c>
      <c r="AG4330" s="46">
        <v>0</v>
      </c>
      <c r="AH4330" s="46">
        <v>0</v>
      </c>
      <c r="AI4330" s="46">
        <v>0</v>
      </c>
      <c r="AJ4330" s="46">
        <v>0</v>
      </c>
      <c r="AK4330" s="46">
        <v>0</v>
      </c>
      <c r="AL4330" s="46">
        <v>0</v>
      </c>
      <c r="AM4330" s="46">
        <v>0</v>
      </c>
    </row>
    <row r="4331" spans="5:39" x14ac:dyDescent="0.2">
      <c r="E4331" s="47">
        <v>433</v>
      </c>
      <c r="F4331" s="47">
        <v>446</v>
      </c>
      <c r="G4331" s="47" t="s">
        <v>254</v>
      </c>
      <c r="H4331" s="47" t="s">
        <v>348</v>
      </c>
      <c r="I4331" s="47" t="s">
        <v>842</v>
      </c>
      <c r="J4331" s="533">
        <v>70000039</v>
      </c>
      <c r="K4331" s="14" t="s">
        <v>59</v>
      </c>
      <c r="L4331" s="14" t="s">
        <v>31</v>
      </c>
      <c r="M4331" s="45">
        <v>4331</v>
      </c>
      <c r="N4331" s="45">
        <v>1</v>
      </c>
      <c r="O4331" s="48">
        <v>4058.14</v>
      </c>
      <c r="Q4331" s="12" t="s">
        <v>376</v>
      </c>
      <c r="R4331" s="46">
        <v>2734.8333333333335</v>
      </c>
      <c r="T4331" s="59" t="s">
        <v>73</v>
      </c>
      <c r="U4331" s="14">
        <v>0</v>
      </c>
      <c r="V4331" s="59" t="s">
        <v>174</v>
      </c>
      <c r="X4331" s="46">
        <v>0</v>
      </c>
      <c r="Y4331" s="46">
        <v>0</v>
      </c>
      <c r="Z4331" s="46">
        <v>0</v>
      </c>
      <c r="AA4331" s="46">
        <v>0</v>
      </c>
      <c r="AB4331" s="46">
        <v>0</v>
      </c>
      <c r="AC4331" s="46">
        <v>0</v>
      </c>
      <c r="AD4331" s="46">
        <v>0</v>
      </c>
      <c r="AE4331" s="46">
        <v>0</v>
      </c>
      <c r="AF4331" s="46">
        <v>0</v>
      </c>
      <c r="AG4331" s="46">
        <v>1361.6</v>
      </c>
      <c r="AH4331" s="46">
        <v>1361.6</v>
      </c>
      <c r="AI4331" s="46">
        <v>5819.8600000000006</v>
      </c>
      <c r="AJ4331" s="46">
        <v>3306.77</v>
      </c>
      <c r="AK4331" s="46">
        <v>501.02999999999963</v>
      </c>
      <c r="AL4331" s="46">
        <v>4058.14</v>
      </c>
      <c r="AM4331" s="46">
        <v>0</v>
      </c>
    </row>
    <row r="4332" spans="5:39" x14ac:dyDescent="0.2">
      <c r="E4332" s="47">
        <v>433</v>
      </c>
      <c r="F4332" s="47">
        <v>446</v>
      </c>
      <c r="G4332" s="47" t="s">
        <v>254</v>
      </c>
      <c r="H4332" s="47" t="s">
        <v>348</v>
      </c>
      <c r="I4332" s="47" t="s">
        <v>842</v>
      </c>
      <c r="J4332" s="533">
        <v>70000039</v>
      </c>
      <c r="K4332" s="14" t="s">
        <v>37</v>
      </c>
      <c r="L4332" s="14" t="s">
        <v>31</v>
      </c>
      <c r="M4332" s="45">
        <v>4332</v>
      </c>
      <c r="N4332" s="45">
        <v>1</v>
      </c>
      <c r="O4332" s="48">
        <v>4000</v>
      </c>
      <c r="P4332" s="48"/>
      <c r="Q4332" s="12" t="s">
        <v>376</v>
      </c>
      <c r="R4332" s="46">
        <v>1500</v>
      </c>
      <c r="T4332" s="59" t="s">
        <v>73</v>
      </c>
      <c r="U4332" s="14">
        <v>0</v>
      </c>
      <c r="V4332" s="59" t="s">
        <v>174</v>
      </c>
      <c r="Y4332" s="46">
        <v>0</v>
      </c>
      <c r="Z4332" s="46">
        <v>0</v>
      </c>
      <c r="AA4332" s="46">
        <v>0</v>
      </c>
      <c r="AB4332" s="46">
        <v>0</v>
      </c>
      <c r="AC4332" s="46">
        <v>0</v>
      </c>
      <c r="AD4332" s="46">
        <v>0</v>
      </c>
      <c r="AE4332" s="46">
        <v>0</v>
      </c>
      <c r="AF4332" s="46">
        <v>0</v>
      </c>
      <c r="AG4332" s="46">
        <v>0</v>
      </c>
      <c r="AH4332" s="46">
        <v>0</v>
      </c>
      <c r="AI4332" s="46">
        <v>0</v>
      </c>
      <c r="AJ4332" s="46">
        <v>0</v>
      </c>
      <c r="AK4332" s="46">
        <v>5000</v>
      </c>
      <c r="AL4332" s="46">
        <v>4000</v>
      </c>
      <c r="AM4332" s="46">
        <v>5927.2000000000007</v>
      </c>
    </row>
    <row r="4333" spans="5:39" x14ac:dyDescent="0.2">
      <c r="E4333" s="47">
        <v>433</v>
      </c>
      <c r="F4333" s="47">
        <v>446</v>
      </c>
      <c r="G4333" s="47" t="s">
        <v>254</v>
      </c>
      <c r="H4333" s="47" t="s">
        <v>348</v>
      </c>
      <c r="I4333" s="47" t="s">
        <v>842</v>
      </c>
      <c r="J4333" s="533">
        <v>70000039</v>
      </c>
      <c r="K4333" s="14" t="s">
        <v>65</v>
      </c>
      <c r="L4333" s="14" t="s">
        <v>31</v>
      </c>
      <c r="M4333" s="45">
        <v>4333</v>
      </c>
      <c r="N4333" s="45">
        <v>1</v>
      </c>
      <c r="O4333" s="52">
        <v>7409.0000000000009</v>
      </c>
      <c r="P4333" s="48">
        <v>5927.2000000000007</v>
      </c>
      <c r="Q4333" s="12" t="s">
        <v>376</v>
      </c>
      <c r="R4333" s="46">
        <v>1234.8333333333335</v>
      </c>
      <c r="T4333" s="59" t="s">
        <v>73</v>
      </c>
      <c r="U4333" s="14">
        <v>0</v>
      </c>
      <c r="V4333" s="59" t="s">
        <v>174</v>
      </c>
      <c r="X4333" s="46">
        <v>0</v>
      </c>
      <c r="Y4333" s="46">
        <v>0</v>
      </c>
      <c r="Z4333" s="46">
        <v>0</v>
      </c>
      <c r="AA4333" s="46">
        <v>0</v>
      </c>
      <c r="AB4333" s="46">
        <v>0</v>
      </c>
      <c r="AC4333" s="46">
        <v>0</v>
      </c>
      <c r="AD4333" s="46">
        <v>0</v>
      </c>
      <c r="AE4333" s="46">
        <v>0</v>
      </c>
      <c r="AF4333" s="46">
        <v>0</v>
      </c>
      <c r="AG4333" s="46">
        <v>0</v>
      </c>
      <c r="AH4333" s="46">
        <v>0</v>
      </c>
      <c r="AI4333" s="46">
        <v>0</v>
      </c>
      <c r="AJ4333" s="46">
        <v>2849.8300000000013</v>
      </c>
      <c r="AK4333" s="46">
        <v>501.02999999999963</v>
      </c>
      <c r="AL4333" s="46">
        <v>4058.14</v>
      </c>
      <c r="AM4333" s="46">
        <v>0</v>
      </c>
    </row>
    <row r="4334" spans="5:39" x14ac:dyDescent="0.2">
      <c r="E4334" s="47">
        <v>433</v>
      </c>
      <c r="F4334" s="47">
        <v>446</v>
      </c>
      <c r="G4334" s="47" t="s">
        <v>254</v>
      </c>
      <c r="H4334" s="47" t="s">
        <v>348</v>
      </c>
      <c r="I4334" s="47" t="s">
        <v>842</v>
      </c>
      <c r="J4334" s="533">
        <v>70000039</v>
      </c>
      <c r="K4334" s="14" t="s">
        <v>64</v>
      </c>
      <c r="L4334" s="14" t="s">
        <v>57</v>
      </c>
      <c r="M4334" s="45">
        <v>4334</v>
      </c>
      <c r="N4334" s="45">
        <v>1</v>
      </c>
      <c r="O4334" s="46">
        <v>0</v>
      </c>
      <c r="Q4334" s="12" t="s">
        <v>376</v>
      </c>
      <c r="T4334" s="59" t="s">
        <v>73</v>
      </c>
      <c r="U4334" s="14">
        <v>0</v>
      </c>
      <c r="V4334" s="59" t="s">
        <v>174</v>
      </c>
      <c r="X4334" s="46">
        <v>0</v>
      </c>
      <c r="Y4334" s="46">
        <v>0</v>
      </c>
      <c r="Z4334" s="46">
        <v>0</v>
      </c>
      <c r="AA4334" s="46">
        <v>0</v>
      </c>
      <c r="AB4334" s="46">
        <v>0</v>
      </c>
      <c r="AC4334" s="46">
        <v>0</v>
      </c>
      <c r="AD4334" s="46">
        <v>0</v>
      </c>
      <c r="AE4334" s="46">
        <v>0</v>
      </c>
      <c r="AF4334" s="46">
        <v>0</v>
      </c>
      <c r="AG4334" s="46">
        <v>1361.6</v>
      </c>
      <c r="AH4334" s="46">
        <v>2723.2</v>
      </c>
      <c r="AI4334" s="46">
        <v>4084.7999999999997</v>
      </c>
      <c r="AJ4334" s="46">
        <v>5446.4</v>
      </c>
      <c r="AK4334" s="46">
        <v>1808</v>
      </c>
      <c r="AL4334" s="46">
        <v>0</v>
      </c>
      <c r="AM4334" s="46">
        <v>0</v>
      </c>
    </row>
    <row r="4335" spans="5:39" x14ac:dyDescent="0.2">
      <c r="E4335" s="47">
        <v>433</v>
      </c>
      <c r="F4335" s="47">
        <v>446</v>
      </c>
      <c r="G4335" s="47" t="s">
        <v>254</v>
      </c>
      <c r="H4335" s="47" t="s">
        <v>348</v>
      </c>
      <c r="I4335" s="47" t="s">
        <v>842</v>
      </c>
      <c r="J4335" s="533">
        <v>70000039</v>
      </c>
      <c r="K4335" s="14" t="s">
        <v>64</v>
      </c>
      <c r="L4335" s="14" t="s">
        <v>54</v>
      </c>
      <c r="M4335" s="45">
        <v>4335</v>
      </c>
      <c r="N4335" s="45">
        <v>1</v>
      </c>
      <c r="O4335" s="46">
        <v>7409</v>
      </c>
      <c r="Q4335" s="12" t="s">
        <v>376</v>
      </c>
      <c r="T4335" s="59" t="s">
        <v>73</v>
      </c>
      <c r="U4335" s="14">
        <v>0</v>
      </c>
      <c r="V4335" s="59" t="s">
        <v>174</v>
      </c>
      <c r="X4335" s="46">
        <v>0</v>
      </c>
      <c r="Y4335" s="46">
        <v>0</v>
      </c>
      <c r="Z4335" s="46">
        <v>0</v>
      </c>
      <c r="AA4335" s="46">
        <v>0</v>
      </c>
      <c r="AB4335" s="46">
        <v>0</v>
      </c>
      <c r="AC4335" s="46">
        <v>0</v>
      </c>
      <c r="AD4335" s="46">
        <v>0</v>
      </c>
      <c r="AE4335" s="46">
        <v>0</v>
      </c>
      <c r="AF4335" s="46">
        <v>0</v>
      </c>
      <c r="AG4335" s="46">
        <v>0</v>
      </c>
      <c r="AH4335" s="46">
        <v>0</v>
      </c>
      <c r="AI4335" s="46">
        <v>4458.26</v>
      </c>
      <c r="AJ4335" s="46">
        <v>6403.43</v>
      </c>
      <c r="AK4335" s="46">
        <v>5542.86</v>
      </c>
      <c r="AL4335" s="46">
        <v>7409</v>
      </c>
      <c r="AM4335" s="46">
        <v>1481.7999999999993</v>
      </c>
    </row>
    <row r="4336" spans="5:39" x14ac:dyDescent="0.2">
      <c r="E4336" s="47">
        <v>433</v>
      </c>
      <c r="F4336" s="47">
        <v>446</v>
      </c>
      <c r="G4336" s="47" t="s">
        <v>254</v>
      </c>
      <c r="H4336" s="47" t="s">
        <v>348</v>
      </c>
      <c r="I4336" s="47" t="s">
        <v>842</v>
      </c>
      <c r="J4336" s="533">
        <v>70000039</v>
      </c>
      <c r="K4336" s="14" t="s">
        <v>64</v>
      </c>
      <c r="L4336" s="14" t="s">
        <v>58</v>
      </c>
      <c r="M4336" s="45">
        <v>4336</v>
      </c>
      <c r="N4336" s="45">
        <v>1</v>
      </c>
      <c r="O4336" s="46">
        <v>0</v>
      </c>
      <c r="Q4336" s="12" t="s">
        <v>376</v>
      </c>
      <c r="T4336" s="59" t="s">
        <v>73</v>
      </c>
      <c r="U4336" s="14">
        <v>0</v>
      </c>
      <c r="V4336" s="59" t="s">
        <v>174</v>
      </c>
      <c r="X4336" s="46">
        <v>0</v>
      </c>
      <c r="Y4336" s="46">
        <v>0</v>
      </c>
      <c r="Z4336" s="46">
        <v>0</v>
      </c>
      <c r="AA4336" s="46">
        <v>0</v>
      </c>
      <c r="AB4336" s="46">
        <v>0</v>
      </c>
      <c r="AC4336" s="46">
        <v>0</v>
      </c>
      <c r="AD4336" s="46">
        <v>0</v>
      </c>
      <c r="AE4336" s="46">
        <v>0</v>
      </c>
      <c r="AF4336" s="46">
        <v>0</v>
      </c>
      <c r="AG4336" s="46">
        <v>0</v>
      </c>
      <c r="AH4336" s="46">
        <v>0</v>
      </c>
      <c r="AI4336" s="46">
        <v>0</v>
      </c>
      <c r="AJ4336" s="46">
        <v>0</v>
      </c>
      <c r="AK4336" s="46">
        <v>0</v>
      </c>
      <c r="AL4336" s="46">
        <v>0</v>
      </c>
      <c r="AM4336" s="46">
        <v>0</v>
      </c>
    </row>
    <row r="4337" spans="5:39" x14ac:dyDescent="0.2">
      <c r="E4337" s="47">
        <v>433</v>
      </c>
      <c r="F4337" s="47">
        <v>446</v>
      </c>
      <c r="G4337" s="47" t="s">
        <v>254</v>
      </c>
      <c r="H4337" s="47" t="s">
        <v>348</v>
      </c>
      <c r="I4337" s="47" t="s">
        <v>842</v>
      </c>
      <c r="J4337" s="533">
        <v>70000039</v>
      </c>
      <c r="K4337" s="14" t="s">
        <v>67</v>
      </c>
      <c r="L4337" s="14" t="s">
        <v>67</v>
      </c>
      <c r="M4337" s="45">
        <v>4337</v>
      </c>
      <c r="N4337" s="45">
        <v>1</v>
      </c>
      <c r="O4337" s="53">
        <v>24.58750303684792</v>
      </c>
      <c r="P4337" s="54">
        <v>14.58750303684792</v>
      </c>
      <c r="Q4337" s="55" t="s">
        <v>376</v>
      </c>
      <c r="R4337" s="56">
        <v>2.7091230422329211</v>
      </c>
      <c r="S4337" s="57" t="s">
        <v>370</v>
      </c>
      <c r="T4337" s="60" t="s">
        <v>73</v>
      </c>
      <c r="U4337" s="14">
        <v>0</v>
      </c>
      <c r="V4337" s="60" t="s">
        <v>174</v>
      </c>
      <c r="Y4337" s="46">
        <v>24.58750303684792</v>
      </c>
      <c r="Z4337" s="46">
        <v>24.58750303684792</v>
      </c>
      <c r="AA4337" s="46">
        <v>24.58750303684792</v>
      </c>
      <c r="AB4337" s="46">
        <v>24.58750303684792</v>
      </c>
      <c r="AC4337" s="46">
        <v>24.58750303684792</v>
      </c>
      <c r="AD4337" s="46">
        <v>24.58750303684792</v>
      </c>
      <c r="AE4337" s="46">
        <v>24.58750303684792</v>
      </c>
      <c r="AF4337" s="46">
        <v>24.58750303684792</v>
      </c>
      <c r="AG4337" s="46">
        <v>24.58750303684792</v>
      </c>
      <c r="AH4337" s="46">
        <v>24.58750303684792</v>
      </c>
      <c r="AI4337" s="46">
        <v>24.58750303684792</v>
      </c>
      <c r="AJ4337" s="46">
        <v>24.58750303684792</v>
      </c>
      <c r="AK4337" s="46">
        <v>24.58750303684792</v>
      </c>
      <c r="AL4337" s="46">
        <v>24.58750303684792</v>
      </c>
      <c r="AM4337" s="46">
        <v>24.58750303684792</v>
      </c>
    </row>
    <row r="4338" spans="5:39" x14ac:dyDescent="0.2">
      <c r="E4338" s="14">
        <v>434</v>
      </c>
      <c r="F4338" s="14">
        <v>447</v>
      </c>
      <c r="G4338" s="14" t="s">
        <v>254</v>
      </c>
      <c r="H4338" s="14" t="s">
        <v>353</v>
      </c>
      <c r="I4338" s="14" t="s">
        <v>843</v>
      </c>
      <c r="J4338" s="531">
        <v>70000040</v>
      </c>
      <c r="K4338" s="14" t="s">
        <v>59</v>
      </c>
      <c r="L4338" s="14" t="s">
        <v>57</v>
      </c>
      <c r="M4338" s="45">
        <v>4338</v>
      </c>
      <c r="N4338" s="45">
        <v>1</v>
      </c>
      <c r="O4338" s="46">
        <v>1497.76</v>
      </c>
      <c r="Q4338" s="12">
        <v>0</v>
      </c>
      <c r="T4338" s="59">
        <v>0</v>
      </c>
      <c r="U4338" s="14">
        <v>0</v>
      </c>
      <c r="V4338" s="59" t="s">
        <v>150</v>
      </c>
      <c r="Y4338" s="46">
        <v>0</v>
      </c>
      <c r="Z4338" s="46">
        <v>0</v>
      </c>
      <c r="AA4338" s="46">
        <v>0</v>
      </c>
      <c r="AB4338" s="46">
        <v>0</v>
      </c>
      <c r="AC4338" s="46">
        <v>0</v>
      </c>
      <c r="AD4338" s="46">
        <v>0</v>
      </c>
      <c r="AE4338" s="46">
        <v>0</v>
      </c>
      <c r="AF4338" s="46">
        <v>0</v>
      </c>
      <c r="AG4338" s="46">
        <v>1497.76</v>
      </c>
      <c r="AH4338" s="46">
        <v>1497.76</v>
      </c>
      <c r="AI4338" s="46">
        <v>1497.76</v>
      </c>
      <c r="AJ4338" s="46">
        <v>1497.76</v>
      </c>
      <c r="AK4338" s="46">
        <v>1497.76</v>
      </c>
      <c r="AL4338" s="46">
        <v>1497.76</v>
      </c>
      <c r="AM4338" s="46">
        <v>0</v>
      </c>
    </row>
    <row r="4339" spans="5:39" x14ac:dyDescent="0.2">
      <c r="E4339" s="47">
        <v>434</v>
      </c>
      <c r="F4339" s="47">
        <v>447</v>
      </c>
      <c r="G4339" s="47" t="s">
        <v>254</v>
      </c>
      <c r="H4339" s="47" t="s">
        <v>353</v>
      </c>
      <c r="I4339" s="47" t="s">
        <v>843</v>
      </c>
      <c r="J4339" s="533">
        <v>70000040</v>
      </c>
      <c r="K4339" s="14" t="s">
        <v>59</v>
      </c>
      <c r="L4339" s="14" t="s">
        <v>54</v>
      </c>
      <c r="M4339" s="45">
        <v>4339</v>
      </c>
      <c r="N4339" s="45">
        <v>1</v>
      </c>
      <c r="O4339" s="46">
        <v>3521.2799999999997</v>
      </c>
      <c r="Q4339" s="12">
        <v>0</v>
      </c>
      <c r="T4339" s="59">
        <v>0</v>
      </c>
      <c r="U4339" s="14">
        <v>0</v>
      </c>
      <c r="V4339" s="59" t="s">
        <v>150</v>
      </c>
      <c r="Y4339" s="46">
        <v>0</v>
      </c>
      <c r="Z4339" s="46">
        <v>0</v>
      </c>
      <c r="AA4339" s="46">
        <v>0</v>
      </c>
      <c r="AB4339" s="46">
        <v>0</v>
      </c>
      <c r="AC4339" s="46">
        <v>0</v>
      </c>
      <c r="AD4339" s="46">
        <v>0</v>
      </c>
      <c r="AE4339" s="46">
        <v>0</v>
      </c>
      <c r="AF4339" s="46">
        <v>0</v>
      </c>
      <c r="AG4339" s="46">
        <v>0</v>
      </c>
      <c r="AH4339" s="46">
        <v>0</v>
      </c>
      <c r="AI4339" s="46">
        <v>4625.53</v>
      </c>
      <c r="AJ4339" s="46">
        <v>2306.2199999999998</v>
      </c>
      <c r="AK4339" s="46">
        <v>4606.5999999999995</v>
      </c>
      <c r="AL4339" s="46">
        <v>3521.2799999999997</v>
      </c>
      <c r="AM4339" s="46">
        <v>0</v>
      </c>
    </row>
    <row r="4340" spans="5:39" x14ac:dyDescent="0.2">
      <c r="E4340" s="47">
        <v>434</v>
      </c>
      <c r="F4340" s="47">
        <v>447</v>
      </c>
      <c r="G4340" s="47" t="s">
        <v>254</v>
      </c>
      <c r="H4340" s="47" t="s">
        <v>353</v>
      </c>
      <c r="I4340" s="47" t="s">
        <v>843</v>
      </c>
      <c r="J4340" s="533">
        <v>70000040</v>
      </c>
      <c r="K4340" s="14" t="s">
        <v>59</v>
      </c>
      <c r="L4340" s="14" t="s">
        <v>58</v>
      </c>
      <c r="M4340" s="45">
        <v>4340</v>
      </c>
      <c r="N4340" s="45">
        <v>1</v>
      </c>
      <c r="O4340" s="46">
        <v>0</v>
      </c>
      <c r="Q4340" s="12">
        <v>0</v>
      </c>
      <c r="T4340" s="59">
        <v>0</v>
      </c>
      <c r="U4340" s="14">
        <v>0</v>
      </c>
      <c r="V4340" s="59" t="s">
        <v>150</v>
      </c>
      <c r="Y4340" s="46">
        <v>0</v>
      </c>
      <c r="Z4340" s="46">
        <v>0</v>
      </c>
      <c r="AA4340" s="46">
        <v>0</v>
      </c>
      <c r="AB4340" s="46">
        <v>0</v>
      </c>
      <c r="AC4340" s="46">
        <v>0</v>
      </c>
      <c r="AD4340" s="46">
        <v>0</v>
      </c>
      <c r="AE4340" s="46">
        <v>0</v>
      </c>
      <c r="AF4340" s="46">
        <v>0</v>
      </c>
      <c r="AG4340" s="46">
        <v>0</v>
      </c>
      <c r="AH4340" s="46">
        <v>0</v>
      </c>
      <c r="AI4340" s="46">
        <v>0</v>
      </c>
      <c r="AJ4340" s="46">
        <v>0</v>
      </c>
      <c r="AK4340" s="46">
        <v>0</v>
      </c>
      <c r="AL4340" s="46">
        <v>0</v>
      </c>
      <c r="AM4340" s="46">
        <v>0</v>
      </c>
    </row>
    <row r="4341" spans="5:39" x14ac:dyDescent="0.2">
      <c r="E4341" s="47">
        <v>434</v>
      </c>
      <c r="F4341" s="47">
        <v>447</v>
      </c>
      <c r="G4341" s="47" t="s">
        <v>254</v>
      </c>
      <c r="H4341" s="47" t="s">
        <v>353</v>
      </c>
      <c r="I4341" s="47" t="s">
        <v>843</v>
      </c>
      <c r="J4341" s="533">
        <v>70000040</v>
      </c>
      <c r="K4341" s="14" t="s">
        <v>59</v>
      </c>
      <c r="L4341" s="14" t="s">
        <v>31</v>
      </c>
      <c r="M4341" s="45">
        <v>4341</v>
      </c>
      <c r="N4341" s="45">
        <v>1</v>
      </c>
      <c r="O4341" s="48">
        <v>5019.04</v>
      </c>
      <c r="Q4341" s="12">
        <v>0</v>
      </c>
      <c r="R4341" s="46">
        <v>4007.6983333333333</v>
      </c>
      <c r="T4341" s="59">
        <v>0</v>
      </c>
      <c r="U4341" s="14">
        <v>0</v>
      </c>
      <c r="V4341" s="59" t="s">
        <v>150</v>
      </c>
      <c r="X4341" s="46">
        <v>0</v>
      </c>
      <c r="Y4341" s="46">
        <v>0</v>
      </c>
      <c r="Z4341" s="46">
        <v>0</v>
      </c>
      <c r="AA4341" s="46">
        <v>0</v>
      </c>
      <c r="AB4341" s="46">
        <v>0</v>
      </c>
      <c r="AC4341" s="46">
        <v>0</v>
      </c>
      <c r="AD4341" s="46">
        <v>0</v>
      </c>
      <c r="AE4341" s="46">
        <v>0</v>
      </c>
      <c r="AF4341" s="46">
        <v>0</v>
      </c>
      <c r="AG4341" s="46">
        <v>1497.76</v>
      </c>
      <c r="AH4341" s="46">
        <v>1497.76</v>
      </c>
      <c r="AI4341" s="46">
        <v>6123.29</v>
      </c>
      <c r="AJ4341" s="46">
        <v>3803.9799999999996</v>
      </c>
      <c r="AK4341" s="46">
        <v>6104.36</v>
      </c>
      <c r="AL4341" s="46">
        <v>5019.04</v>
      </c>
      <c r="AM4341" s="46">
        <v>0</v>
      </c>
    </row>
    <row r="4342" spans="5:39" x14ac:dyDescent="0.2">
      <c r="E4342" s="47">
        <v>434</v>
      </c>
      <c r="F4342" s="47">
        <v>447</v>
      </c>
      <c r="G4342" s="47" t="s">
        <v>254</v>
      </c>
      <c r="H4342" s="47" t="s">
        <v>353</v>
      </c>
      <c r="I4342" s="47" t="s">
        <v>843</v>
      </c>
      <c r="J4342" s="533">
        <v>70000040</v>
      </c>
      <c r="K4342" s="14" t="s">
        <v>37</v>
      </c>
      <c r="L4342" s="14" t="s">
        <v>31</v>
      </c>
      <c r="M4342" s="45">
        <v>4342</v>
      </c>
      <c r="N4342" s="45">
        <v>1</v>
      </c>
      <c r="O4342" s="48">
        <v>9908.34</v>
      </c>
      <c r="P4342" s="48"/>
      <c r="Q4342" s="12">
        <v>0</v>
      </c>
      <c r="R4342" s="46">
        <v>3171.1916666666671</v>
      </c>
      <c r="T4342" s="59">
        <v>0</v>
      </c>
      <c r="U4342" s="14">
        <v>0</v>
      </c>
      <c r="V4342" s="59" t="s">
        <v>150</v>
      </c>
      <c r="Y4342" s="46">
        <v>0</v>
      </c>
      <c r="Z4342" s="46">
        <v>0</v>
      </c>
      <c r="AA4342" s="46">
        <v>0</v>
      </c>
      <c r="AB4342" s="46">
        <v>0</v>
      </c>
      <c r="AC4342" s="46">
        <v>0</v>
      </c>
      <c r="AD4342" s="46">
        <v>0</v>
      </c>
      <c r="AE4342" s="46">
        <v>0</v>
      </c>
      <c r="AF4342" s="46">
        <v>0</v>
      </c>
      <c r="AG4342" s="46">
        <v>0</v>
      </c>
      <c r="AH4342" s="46">
        <v>0</v>
      </c>
      <c r="AI4342" s="46">
        <v>0</v>
      </c>
      <c r="AJ4342" s="46">
        <v>9118.81</v>
      </c>
      <c r="AK4342" s="46">
        <v>0</v>
      </c>
      <c r="AL4342" s="46">
        <v>9908.34</v>
      </c>
      <c r="AM4342" s="46">
        <v>5019.04</v>
      </c>
    </row>
    <row r="4343" spans="5:39" x14ac:dyDescent="0.2">
      <c r="E4343" s="47">
        <v>434</v>
      </c>
      <c r="F4343" s="47">
        <v>447</v>
      </c>
      <c r="G4343" s="47" t="s">
        <v>254</v>
      </c>
      <c r="H4343" s="47" t="s">
        <v>353</v>
      </c>
      <c r="I4343" s="47" t="s">
        <v>843</v>
      </c>
      <c r="J4343" s="533">
        <v>70000040</v>
      </c>
      <c r="K4343" s="14" t="s">
        <v>65</v>
      </c>
      <c r="L4343" s="14" t="s">
        <v>31</v>
      </c>
      <c r="M4343" s="45">
        <v>4343</v>
      </c>
      <c r="N4343" s="45">
        <v>1</v>
      </c>
      <c r="O4343" s="52">
        <v>5019.0399999999963</v>
      </c>
      <c r="P4343" s="48">
        <v>5019.04</v>
      </c>
      <c r="Q4343" s="12">
        <v>0</v>
      </c>
      <c r="R4343" s="46">
        <v>836.50666666666609</v>
      </c>
      <c r="T4343" s="59">
        <v>0</v>
      </c>
      <c r="U4343" s="14">
        <v>0</v>
      </c>
      <c r="V4343" s="59" t="s">
        <v>150</v>
      </c>
      <c r="X4343" s="46">
        <v>0</v>
      </c>
      <c r="Y4343" s="46">
        <v>0</v>
      </c>
      <c r="Z4343" s="46">
        <v>0</v>
      </c>
      <c r="AA4343" s="46">
        <v>0</v>
      </c>
      <c r="AB4343" s="46">
        <v>0</v>
      </c>
      <c r="AC4343" s="46">
        <v>0</v>
      </c>
      <c r="AD4343" s="46">
        <v>0</v>
      </c>
      <c r="AE4343" s="46">
        <v>0</v>
      </c>
      <c r="AF4343" s="46">
        <v>0</v>
      </c>
      <c r="AG4343" s="46">
        <v>0</v>
      </c>
      <c r="AH4343" s="46">
        <v>0</v>
      </c>
      <c r="AI4343" s="46">
        <v>0</v>
      </c>
      <c r="AJ4343" s="46">
        <v>0</v>
      </c>
      <c r="AK4343" s="46">
        <v>0</v>
      </c>
      <c r="AL4343" s="46">
        <v>5019.0399999999963</v>
      </c>
      <c r="AM4343" s="46">
        <v>0</v>
      </c>
    </row>
    <row r="4344" spans="5:39" x14ac:dyDescent="0.2">
      <c r="E4344" s="47">
        <v>434</v>
      </c>
      <c r="F4344" s="47">
        <v>447</v>
      </c>
      <c r="G4344" s="47" t="s">
        <v>254</v>
      </c>
      <c r="H4344" s="47" t="s">
        <v>353</v>
      </c>
      <c r="I4344" s="47" t="s">
        <v>843</v>
      </c>
      <c r="J4344" s="533">
        <v>70000040</v>
      </c>
      <c r="K4344" s="14" t="s">
        <v>64</v>
      </c>
      <c r="L4344" s="14" t="s">
        <v>57</v>
      </c>
      <c r="M4344" s="45">
        <v>4344</v>
      </c>
      <c r="N4344" s="45">
        <v>1</v>
      </c>
      <c r="O4344" s="46">
        <v>0</v>
      </c>
      <c r="Q4344" s="12">
        <v>0</v>
      </c>
      <c r="T4344" s="59">
        <v>0</v>
      </c>
      <c r="U4344" s="14">
        <v>0</v>
      </c>
      <c r="V4344" s="59" t="s">
        <v>150</v>
      </c>
      <c r="X4344" s="46">
        <v>0</v>
      </c>
      <c r="Y4344" s="46">
        <v>0</v>
      </c>
      <c r="Z4344" s="46">
        <v>0</v>
      </c>
      <c r="AA4344" s="46">
        <v>0</v>
      </c>
      <c r="AB4344" s="46">
        <v>0</v>
      </c>
      <c r="AC4344" s="46">
        <v>0</v>
      </c>
      <c r="AD4344" s="46">
        <v>0</v>
      </c>
      <c r="AE4344" s="46">
        <v>0</v>
      </c>
      <c r="AF4344" s="46">
        <v>0</v>
      </c>
      <c r="AG4344" s="46">
        <v>1497.76</v>
      </c>
      <c r="AH4344" s="46">
        <v>2995.52</v>
      </c>
      <c r="AI4344" s="46">
        <v>4493.28</v>
      </c>
      <c r="AJ4344" s="46">
        <v>0</v>
      </c>
      <c r="AK4344" s="46">
        <v>1497.76</v>
      </c>
      <c r="AL4344" s="46">
        <v>0</v>
      </c>
      <c r="AM4344" s="46">
        <v>0</v>
      </c>
    </row>
    <row r="4345" spans="5:39" x14ac:dyDescent="0.2">
      <c r="E4345" s="47">
        <v>434</v>
      </c>
      <c r="F4345" s="47">
        <v>447</v>
      </c>
      <c r="G4345" s="47" t="s">
        <v>254</v>
      </c>
      <c r="H4345" s="47" t="s">
        <v>353</v>
      </c>
      <c r="I4345" s="47" t="s">
        <v>843</v>
      </c>
      <c r="J4345" s="533">
        <v>70000040</v>
      </c>
      <c r="K4345" s="14" t="s">
        <v>64</v>
      </c>
      <c r="L4345" s="14" t="s">
        <v>54</v>
      </c>
      <c r="M4345" s="45">
        <v>4345</v>
      </c>
      <c r="N4345" s="45">
        <v>1</v>
      </c>
      <c r="O4345" s="46">
        <v>5019.0400000000009</v>
      </c>
      <c r="Q4345" s="12">
        <v>0</v>
      </c>
      <c r="T4345" s="59">
        <v>0</v>
      </c>
      <c r="U4345" s="14">
        <v>0</v>
      </c>
      <c r="V4345" s="59" t="s">
        <v>150</v>
      </c>
      <c r="X4345" s="46">
        <v>0</v>
      </c>
      <c r="Y4345" s="46">
        <v>0</v>
      </c>
      <c r="Z4345" s="46">
        <v>0</v>
      </c>
      <c r="AA4345" s="46">
        <v>0</v>
      </c>
      <c r="AB4345" s="46">
        <v>0</v>
      </c>
      <c r="AC4345" s="46">
        <v>0</v>
      </c>
      <c r="AD4345" s="46">
        <v>0</v>
      </c>
      <c r="AE4345" s="46">
        <v>0</v>
      </c>
      <c r="AF4345" s="46">
        <v>0</v>
      </c>
      <c r="AG4345" s="46">
        <v>0</v>
      </c>
      <c r="AH4345" s="46">
        <v>0</v>
      </c>
      <c r="AI4345" s="46">
        <v>4625.53</v>
      </c>
      <c r="AJ4345" s="46">
        <v>3803.9800000000005</v>
      </c>
      <c r="AK4345" s="46">
        <v>8410.58</v>
      </c>
      <c r="AL4345" s="46">
        <v>5019.0400000000009</v>
      </c>
      <c r="AM4345" s="46">
        <v>9.0949470177292824E-13</v>
      </c>
    </row>
    <row r="4346" spans="5:39" x14ac:dyDescent="0.2">
      <c r="E4346" s="47">
        <v>434</v>
      </c>
      <c r="F4346" s="47">
        <v>447</v>
      </c>
      <c r="G4346" s="47" t="s">
        <v>254</v>
      </c>
      <c r="H4346" s="47" t="s">
        <v>353</v>
      </c>
      <c r="I4346" s="47" t="s">
        <v>843</v>
      </c>
      <c r="J4346" s="533">
        <v>70000040</v>
      </c>
      <c r="K4346" s="14" t="s">
        <v>64</v>
      </c>
      <c r="L4346" s="14" t="s">
        <v>58</v>
      </c>
      <c r="M4346" s="45">
        <v>4346</v>
      </c>
      <c r="N4346" s="45">
        <v>1</v>
      </c>
      <c r="O4346" s="46">
        <v>0</v>
      </c>
      <c r="Q4346" s="12">
        <v>0</v>
      </c>
      <c r="T4346" s="59">
        <v>0</v>
      </c>
      <c r="U4346" s="14">
        <v>0</v>
      </c>
      <c r="V4346" s="59" t="s">
        <v>150</v>
      </c>
      <c r="X4346" s="46">
        <v>0</v>
      </c>
      <c r="Y4346" s="46">
        <v>0</v>
      </c>
      <c r="Z4346" s="46">
        <v>0</v>
      </c>
      <c r="AA4346" s="46">
        <v>0</v>
      </c>
      <c r="AB4346" s="46">
        <v>0</v>
      </c>
      <c r="AC4346" s="46">
        <v>0</v>
      </c>
      <c r="AD4346" s="46">
        <v>0</v>
      </c>
      <c r="AE4346" s="46">
        <v>0</v>
      </c>
      <c r="AF4346" s="46">
        <v>0</v>
      </c>
      <c r="AG4346" s="46">
        <v>0</v>
      </c>
      <c r="AH4346" s="46">
        <v>0</v>
      </c>
      <c r="AI4346" s="46">
        <v>0</v>
      </c>
      <c r="AJ4346" s="46">
        <v>0</v>
      </c>
      <c r="AK4346" s="46">
        <v>0</v>
      </c>
      <c r="AL4346" s="46">
        <v>0</v>
      </c>
      <c r="AM4346" s="46">
        <v>-4.5474735088646412E-12</v>
      </c>
    </row>
    <row r="4347" spans="5:39" x14ac:dyDescent="0.2">
      <c r="E4347" s="47">
        <v>434</v>
      </c>
      <c r="F4347" s="47">
        <v>447</v>
      </c>
      <c r="G4347" s="47" t="s">
        <v>254</v>
      </c>
      <c r="H4347" s="47" t="s">
        <v>353</v>
      </c>
      <c r="I4347" s="47" t="s">
        <v>843</v>
      </c>
      <c r="J4347" s="533">
        <v>70000040</v>
      </c>
      <c r="K4347" s="14" t="s">
        <v>67</v>
      </c>
      <c r="L4347" s="14" t="s">
        <v>67</v>
      </c>
      <c r="M4347" s="45">
        <v>4347</v>
      </c>
      <c r="N4347" s="45">
        <v>1</v>
      </c>
      <c r="O4347" s="53">
        <v>0</v>
      </c>
      <c r="P4347" s="54">
        <v>0</v>
      </c>
      <c r="Q4347" s="55">
        <v>0</v>
      </c>
      <c r="R4347" s="56">
        <v>0</v>
      </c>
      <c r="S4347" s="57">
        <v>0</v>
      </c>
      <c r="T4347" s="60">
        <v>0</v>
      </c>
      <c r="U4347" s="14">
        <v>0</v>
      </c>
      <c r="V4347" s="60" t="s">
        <v>150</v>
      </c>
      <c r="Y4347" s="46">
        <v>0</v>
      </c>
      <c r="Z4347" s="46">
        <v>0</v>
      </c>
      <c r="AA4347" s="46">
        <v>0</v>
      </c>
      <c r="AB4347" s="46">
        <v>0</v>
      </c>
      <c r="AC4347" s="46">
        <v>0</v>
      </c>
      <c r="AD4347" s="46">
        <v>0</v>
      </c>
      <c r="AE4347" s="46">
        <v>0</v>
      </c>
      <c r="AF4347" s="46">
        <v>0</v>
      </c>
      <c r="AG4347" s="46">
        <v>0</v>
      </c>
      <c r="AH4347" s="46">
        <v>0</v>
      </c>
      <c r="AI4347" s="46">
        <v>0</v>
      </c>
      <c r="AJ4347" s="46">
        <v>0</v>
      </c>
      <c r="AK4347" s="46">
        <v>0</v>
      </c>
      <c r="AL4347" s="46">
        <v>0</v>
      </c>
      <c r="AM4347" s="46">
        <v>0</v>
      </c>
    </row>
    <row r="4348" spans="5:39" x14ac:dyDescent="0.2">
      <c r="E4348" s="14">
        <v>435</v>
      </c>
      <c r="F4348" s="14">
        <v>448</v>
      </c>
      <c r="G4348" s="14" t="s">
        <v>254</v>
      </c>
      <c r="H4348" s="14" t="s">
        <v>304</v>
      </c>
      <c r="I4348" s="14" t="s">
        <v>844</v>
      </c>
      <c r="J4348" s="531">
        <v>70000041</v>
      </c>
      <c r="K4348" s="14" t="s">
        <v>59</v>
      </c>
      <c r="L4348" s="14" t="s">
        <v>57</v>
      </c>
      <c r="M4348" s="45">
        <v>4348</v>
      </c>
      <c r="N4348" s="45">
        <v>1</v>
      </c>
      <c r="O4348" s="46">
        <v>1490.95</v>
      </c>
      <c r="Q4348" s="12">
        <v>0</v>
      </c>
      <c r="T4348" s="59">
        <v>0</v>
      </c>
      <c r="U4348" s="14">
        <v>0</v>
      </c>
      <c r="V4348" s="59" t="s">
        <v>175</v>
      </c>
      <c r="Y4348" s="46">
        <v>0</v>
      </c>
      <c r="Z4348" s="46">
        <v>0</v>
      </c>
      <c r="AA4348" s="46">
        <v>0</v>
      </c>
      <c r="AB4348" s="46">
        <v>0</v>
      </c>
      <c r="AC4348" s="46">
        <v>0</v>
      </c>
      <c r="AD4348" s="46">
        <v>0</v>
      </c>
      <c r="AE4348" s="46">
        <v>0</v>
      </c>
      <c r="AF4348" s="46">
        <v>0</v>
      </c>
      <c r="AG4348" s="46">
        <v>1490.95</v>
      </c>
      <c r="AH4348" s="46">
        <v>1490.95</v>
      </c>
      <c r="AI4348" s="46">
        <v>1490.95</v>
      </c>
      <c r="AJ4348" s="46">
        <v>1490.95</v>
      </c>
      <c r="AK4348" s="46">
        <v>1490.95</v>
      </c>
      <c r="AL4348" s="46">
        <v>1490.95</v>
      </c>
      <c r="AM4348" s="46">
        <v>0</v>
      </c>
    </row>
    <row r="4349" spans="5:39" x14ac:dyDescent="0.2">
      <c r="E4349" s="47">
        <v>435</v>
      </c>
      <c r="F4349" s="47">
        <v>448</v>
      </c>
      <c r="G4349" s="47" t="s">
        <v>254</v>
      </c>
      <c r="H4349" s="47" t="s">
        <v>304</v>
      </c>
      <c r="I4349" s="47" t="s">
        <v>844</v>
      </c>
      <c r="J4349" s="533">
        <v>70000041</v>
      </c>
      <c r="K4349" s="14" t="s">
        <v>59</v>
      </c>
      <c r="L4349" s="14" t="s">
        <v>54</v>
      </c>
      <c r="M4349" s="45">
        <v>4349</v>
      </c>
      <c r="N4349" s="45">
        <v>1</v>
      </c>
      <c r="O4349" s="46">
        <v>3421.7</v>
      </c>
      <c r="Q4349" s="12">
        <v>0</v>
      </c>
      <c r="T4349" s="59">
        <v>0</v>
      </c>
      <c r="U4349" s="14">
        <v>0</v>
      </c>
      <c r="V4349" s="59" t="s">
        <v>175</v>
      </c>
      <c r="Y4349" s="46">
        <v>0</v>
      </c>
      <c r="Z4349" s="46">
        <v>0</v>
      </c>
      <c r="AA4349" s="46">
        <v>0</v>
      </c>
      <c r="AB4349" s="46">
        <v>0</v>
      </c>
      <c r="AC4349" s="46">
        <v>0</v>
      </c>
      <c r="AD4349" s="46">
        <v>0</v>
      </c>
      <c r="AE4349" s="46">
        <v>0</v>
      </c>
      <c r="AF4349" s="46">
        <v>0</v>
      </c>
      <c r="AG4349" s="46">
        <v>0</v>
      </c>
      <c r="AH4349" s="46">
        <v>0</v>
      </c>
      <c r="AI4349" s="46">
        <v>4617.57</v>
      </c>
      <c r="AJ4349" s="46">
        <v>2339.2999999999997</v>
      </c>
      <c r="AK4349" s="46">
        <v>4602.2299999999996</v>
      </c>
      <c r="AL4349" s="46">
        <v>3421.7</v>
      </c>
      <c r="AM4349" s="46">
        <v>0</v>
      </c>
    </row>
    <row r="4350" spans="5:39" x14ac:dyDescent="0.2">
      <c r="E4350" s="47">
        <v>435</v>
      </c>
      <c r="F4350" s="47">
        <v>448</v>
      </c>
      <c r="G4350" s="47" t="s">
        <v>254</v>
      </c>
      <c r="H4350" s="47" t="s">
        <v>304</v>
      </c>
      <c r="I4350" s="47" t="s">
        <v>844</v>
      </c>
      <c r="J4350" s="533">
        <v>70000041</v>
      </c>
      <c r="K4350" s="14" t="s">
        <v>59</v>
      </c>
      <c r="L4350" s="14" t="s">
        <v>58</v>
      </c>
      <c r="M4350" s="45">
        <v>4350</v>
      </c>
      <c r="N4350" s="45">
        <v>1</v>
      </c>
      <c r="O4350" s="46">
        <v>0</v>
      </c>
      <c r="Q4350" s="12">
        <v>0</v>
      </c>
      <c r="T4350" s="59">
        <v>0</v>
      </c>
      <c r="U4350" s="14">
        <v>0</v>
      </c>
      <c r="V4350" s="59" t="s">
        <v>175</v>
      </c>
      <c r="Y4350" s="46">
        <v>0</v>
      </c>
      <c r="Z4350" s="46">
        <v>0</v>
      </c>
      <c r="AA4350" s="46">
        <v>0</v>
      </c>
      <c r="AB4350" s="46">
        <v>0</v>
      </c>
      <c r="AC4350" s="46">
        <v>0</v>
      </c>
      <c r="AD4350" s="46">
        <v>0</v>
      </c>
      <c r="AE4350" s="46">
        <v>0</v>
      </c>
      <c r="AF4350" s="46">
        <v>0</v>
      </c>
      <c r="AG4350" s="46">
        <v>0</v>
      </c>
      <c r="AH4350" s="46">
        <v>0</v>
      </c>
      <c r="AI4350" s="46">
        <v>0</v>
      </c>
      <c r="AJ4350" s="46">
        <v>0</v>
      </c>
      <c r="AK4350" s="46">
        <v>0</v>
      </c>
      <c r="AL4350" s="46">
        <v>0</v>
      </c>
      <c r="AM4350" s="46">
        <v>0</v>
      </c>
    </row>
    <row r="4351" spans="5:39" x14ac:dyDescent="0.2">
      <c r="E4351" s="47">
        <v>435</v>
      </c>
      <c r="F4351" s="47">
        <v>448</v>
      </c>
      <c r="G4351" s="47" t="s">
        <v>254</v>
      </c>
      <c r="H4351" s="47" t="s">
        <v>304</v>
      </c>
      <c r="I4351" s="47" t="s">
        <v>844</v>
      </c>
      <c r="J4351" s="533">
        <v>70000041</v>
      </c>
      <c r="K4351" s="14" t="s">
        <v>59</v>
      </c>
      <c r="L4351" s="14" t="s">
        <v>31</v>
      </c>
      <c r="M4351" s="45">
        <v>4351</v>
      </c>
      <c r="N4351" s="45">
        <v>1</v>
      </c>
      <c r="O4351" s="48">
        <v>4912.6499999999996</v>
      </c>
      <c r="Q4351" s="12">
        <v>0</v>
      </c>
      <c r="R4351" s="46">
        <v>3987.75</v>
      </c>
      <c r="T4351" s="59">
        <v>0</v>
      </c>
      <c r="U4351" s="14">
        <v>0</v>
      </c>
      <c r="V4351" s="59" t="s">
        <v>175</v>
      </c>
      <c r="X4351" s="46">
        <v>0</v>
      </c>
      <c r="Y4351" s="46">
        <v>0</v>
      </c>
      <c r="Z4351" s="46">
        <v>0</v>
      </c>
      <c r="AA4351" s="46">
        <v>0</v>
      </c>
      <c r="AB4351" s="46">
        <v>0</v>
      </c>
      <c r="AC4351" s="46">
        <v>0</v>
      </c>
      <c r="AD4351" s="46">
        <v>0</v>
      </c>
      <c r="AE4351" s="46">
        <v>0</v>
      </c>
      <c r="AF4351" s="46">
        <v>0</v>
      </c>
      <c r="AG4351" s="46">
        <v>1490.95</v>
      </c>
      <c r="AH4351" s="46">
        <v>1490.95</v>
      </c>
      <c r="AI4351" s="46">
        <v>6108.5199999999995</v>
      </c>
      <c r="AJ4351" s="46">
        <v>3830.25</v>
      </c>
      <c r="AK4351" s="46">
        <v>6093.1799999999994</v>
      </c>
      <c r="AL4351" s="46">
        <v>4912.6499999999996</v>
      </c>
      <c r="AM4351" s="46">
        <v>0</v>
      </c>
    </row>
    <row r="4352" spans="5:39" x14ac:dyDescent="0.2">
      <c r="E4352" s="47">
        <v>435</v>
      </c>
      <c r="F4352" s="47">
        <v>448</v>
      </c>
      <c r="G4352" s="47" t="s">
        <v>254</v>
      </c>
      <c r="H4352" s="47" t="s">
        <v>304</v>
      </c>
      <c r="I4352" s="47" t="s">
        <v>844</v>
      </c>
      <c r="J4352" s="533">
        <v>70000041</v>
      </c>
      <c r="K4352" s="14" t="s">
        <v>37</v>
      </c>
      <c r="L4352" s="14" t="s">
        <v>31</v>
      </c>
      <c r="M4352" s="45">
        <v>4352</v>
      </c>
      <c r="N4352" s="45">
        <v>1</v>
      </c>
      <c r="O4352" s="48">
        <v>20000</v>
      </c>
      <c r="P4352" s="48"/>
      <c r="Q4352" s="12">
        <v>0</v>
      </c>
      <c r="R4352" s="46">
        <v>3333.3333333333335</v>
      </c>
      <c r="T4352" s="59">
        <v>0</v>
      </c>
      <c r="U4352" s="14">
        <v>0</v>
      </c>
      <c r="V4352" s="59" t="s">
        <v>175</v>
      </c>
      <c r="Y4352" s="46">
        <v>0</v>
      </c>
      <c r="Z4352" s="46">
        <v>0</v>
      </c>
      <c r="AA4352" s="46">
        <v>0</v>
      </c>
      <c r="AB4352" s="46">
        <v>0</v>
      </c>
      <c r="AC4352" s="46">
        <v>0</v>
      </c>
      <c r="AD4352" s="46">
        <v>0</v>
      </c>
      <c r="AE4352" s="46">
        <v>0</v>
      </c>
      <c r="AF4352" s="46">
        <v>0</v>
      </c>
      <c r="AG4352" s="46">
        <v>0</v>
      </c>
      <c r="AH4352" s="46">
        <v>0</v>
      </c>
      <c r="AI4352" s="46">
        <v>0</v>
      </c>
      <c r="AJ4352" s="46">
        <v>0</v>
      </c>
      <c r="AK4352" s="46">
        <v>0</v>
      </c>
      <c r="AL4352" s="46">
        <v>20000</v>
      </c>
      <c r="AM4352" s="46">
        <v>785.30000000000007</v>
      </c>
    </row>
    <row r="4353" spans="5:39" x14ac:dyDescent="0.2">
      <c r="E4353" s="47">
        <v>435</v>
      </c>
      <c r="F4353" s="47">
        <v>448</v>
      </c>
      <c r="G4353" s="47" t="s">
        <v>254</v>
      </c>
      <c r="H4353" s="47" t="s">
        <v>304</v>
      </c>
      <c r="I4353" s="47" t="s">
        <v>844</v>
      </c>
      <c r="J4353" s="533">
        <v>70000041</v>
      </c>
      <c r="K4353" s="14" t="s">
        <v>65</v>
      </c>
      <c r="L4353" s="14" t="s">
        <v>31</v>
      </c>
      <c r="M4353" s="45">
        <v>4353</v>
      </c>
      <c r="N4353" s="45">
        <v>1</v>
      </c>
      <c r="O4353" s="52">
        <v>3926.4999999999982</v>
      </c>
      <c r="P4353" s="48">
        <v>785.30000000000007</v>
      </c>
      <c r="Q4353" s="12">
        <v>0</v>
      </c>
      <c r="R4353" s="46">
        <v>654.4166666666664</v>
      </c>
      <c r="T4353" s="59">
        <v>0</v>
      </c>
      <c r="U4353" s="14">
        <v>0</v>
      </c>
      <c r="V4353" s="59" t="s">
        <v>175</v>
      </c>
      <c r="X4353" s="46">
        <v>0</v>
      </c>
      <c r="Y4353" s="46">
        <v>0</v>
      </c>
      <c r="Z4353" s="46">
        <v>0</v>
      </c>
      <c r="AA4353" s="46">
        <v>0</v>
      </c>
      <c r="AB4353" s="46">
        <v>0</v>
      </c>
      <c r="AC4353" s="46">
        <v>0</v>
      </c>
      <c r="AD4353" s="46">
        <v>0</v>
      </c>
      <c r="AE4353" s="46">
        <v>0</v>
      </c>
      <c r="AF4353" s="46">
        <v>0</v>
      </c>
      <c r="AG4353" s="46">
        <v>0</v>
      </c>
      <c r="AH4353" s="46">
        <v>0</v>
      </c>
      <c r="AI4353" s="46">
        <v>0</v>
      </c>
      <c r="AJ4353" s="46">
        <v>0</v>
      </c>
      <c r="AK4353" s="46">
        <v>0</v>
      </c>
      <c r="AL4353" s="46">
        <v>3926.4999999999982</v>
      </c>
      <c r="AM4353" s="46">
        <v>0</v>
      </c>
    </row>
    <row r="4354" spans="5:39" x14ac:dyDescent="0.2">
      <c r="E4354" s="47">
        <v>435</v>
      </c>
      <c r="F4354" s="47">
        <v>448</v>
      </c>
      <c r="G4354" s="47" t="s">
        <v>254</v>
      </c>
      <c r="H4354" s="47" t="s">
        <v>304</v>
      </c>
      <c r="I4354" s="47" t="s">
        <v>844</v>
      </c>
      <c r="J4354" s="533">
        <v>70000041</v>
      </c>
      <c r="K4354" s="14" t="s">
        <v>64</v>
      </c>
      <c r="L4354" s="14" t="s">
        <v>57</v>
      </c>
      <c r="M4354" s="45">
        <v>4354</v>
      </c>
      <c r="N4354" s="45">
        <v>1</v>
      </c>
      <c r="O4354" s="46">
        <v>0</v>
      </c>
      <c r="Q4354" s="12">
        <v>0</v>
      </c>
      <c r="T4354" s="59">
        <v>0</v>
      </c>
      <c r="U4354" s="14">
        <v>0</v>
      </c>
      <c r="V4354" s="59" t="s">
        <v>175</v>
      </c>
      <c r="X4354" s="46">
        <v>0</v>
      </c>
      <c r="Y4354" s="46">
        <v>0</v>
      </c>
      <c r="Z4354" s="46">
        <v>0</v>
      </c>
      <c r="AA4354" s="46">
        <v>0</v>
      </c>
      <c r="AB4354" s="46">
        <v>0</v>
      </c>
      <c r="AC4354" s="46">
        <v>0</v>
      </c>
      <c r="AD4354" s="46">
        <v>0</v>
      </c>
      <c r="AE4354" s="46">
        <v>0</v>
      </c>
      <c r="AF4354" s="46">
        <v>0</v>
      </c>
      <c r="AG4354" s="46">
        <v>1490.95</v>
      </c>
      <c r="AH4354" s="46">
        <v>2981.9</v>
      </c>
      <c r="AI4354" s="46">
        <v>4472.8500000000004</v>
      </c>
      <c r="AJ4354" s="46">
        <v>5963.8</v>
      </c>
      <c r="AK4354" s="46">
        <v>7454.75</v>
      </c>
      <c r="AL4354" s="46">
        <v>0</v>
      </c>
      <c r="AM4354" s="46">
        <v>0</v>
      </c>
    </row>
    <row r="4355" spans="5:39" x14ac:dyDescent="0.2">
      <c r="E4355" s="47">
        <v>435</v>
      </c>
      <c r="F4355" s="47">
        <v>448</v>
      </c>
      <c r="G4355" s="47" t="s">
        <v>254</v>
      </c>
      <c r="H4355" s="47" t="s">
        <v>304</v>
      </c>
      <c r="I4355" s="47" t="s">
        <v>844</v>
      </c>
      <c r="J4355" s="533">
        <v>70000041</v>
      </c>
      <c r="K4355" s="14" t="s">
        <v>64</v>
      </c>
      <c r="L4355" s="14" t="s">
        <v>54</v>
      </c>
      <c r="M4355" s="45">
        <v>4355</v>
      </c>
      <c r="N4355" s="45">
        <v>1</v>
      </c>
      <c r="O4355" s="46">
        <v>3926.5</v>
      </c>
      <c r="Q4355" s="12">
        <v>0</v>
      </c>
      <c r="T4355" s="59">
        <v>0</v>
      </c>
      <c r="U4355" s="14">
        <v>0</v>
      </c>
      <c r="V4355" s="59" t="s">
        <v>175</v>
      </c>
      <c r="X4355" s="46">
        <v>0</v>
      </c>
      <c r="Y4355" s="46">
        <v>0</v>
      </c>
      <c r="Z4355" s="46">
        <v>0</v>
      </c>
      <c r="AA4355" s="46">
        <v>0</v>
      </c>
      <c r="AB4355" s="46">
        <v>0</v>
      </c>
      <c r="AC4355" s="46">
        <v>0</v>
      </c>
      <c r="AD4355" s="46">
        <v>0</v>
      </c>
      <c r="AE4355" s="46">
        <v>0</v>
      </c>
      <c r="AF4355" s="46">
        <v>0</v>
      </c>
      <c r="AG4355" s="46">
        <v>0</v>
      </c>
      <c r="AH4355" s="46">
        <v>0</v>
      </c>
      <c r="AI4355" s="46">
        <v>4617.57</v>
      </c>
      <c r="AJ4355" s="46">
        <v>6956.869999999999</v>
      </c>
      <c r="AK4355" s="46">
        <v>11559.099999999999</v>
      </c>
      <c r="AL4355" s="46">
        <v>3926.5</v>
      </c>
      <c r="AM4355" s="46">
        <v>3141.2</v>
      </c>
    </row>
    <row r="4356" spans="5:39" x14ac:dyDescent="0.2">
      <c r="E4356" s="47">
        <v>435</v>
      </c>
      <c r="F4356" s="47">
        <v>448</v>
      </c>
      <c r="G4356" s="47" t="s">
        <v>254</v>
      </c>
      <c r="H4356" s="47" t="s">
        <v>304</v>
      </c>
      <c r="I4356" s="47" t="s">
        <v>844</v>
      </c>
      <c r="J4356" s="533">
        <v>70000041</v>
      </c>
      <c r="K4356" s="14" t="s">
        <v>64</v>
      </c>
      <c r="L4356" s="14" t="s">
        <v>58</v>
      </c>
      <c r="M4356" s="45">
        <v>4356</v>
      </c>
      <c r="N4356" s="45">
        <v>1</v>
      </c>
      <c r="O4356" s="46">
        <v>0</v>
      </c>
      <c r="Q4356" s="12">
        <v>0</v>
      </c>
      <c r="T4356" s="59">
        <v>0</v>
      </c>
      <c r="U4356" s="14">
        <v>0</v>
      </c>
      <c r="V4356" s="59" t="s">
        <v>175</v>
      </c>
      <c r="X4356" s="46">
        <v>0</v>
      </c>
      <c r="Y4356" s="46">
        <v>0</v>
      </c>
      <c r="Z4356" s="46">
        <v>0</v>
      </c>
      <c r="AA4356" s="46">
        <v>0</v>
      </c>
      <c r="AB4356" s="46">
        <v>0</v>
      </c>
      <c r="AC4356" s="46">
        <v>0</v>
      </c>
      <c r="AD4356" s="46">
        <v>0</v>
      </c>
      <c r="AE4356" s="46">
        <v>0</v>
      </c>
      <c r="AF4356" s="46">
        <v>0</v>
      </c>
      <c r="AG4356" s="46">
        <v>0</v>
      </c>
      <c r="AH4356" s="46">
        <v>0</v>
      </c>
      <c r="AI4356" s="46">
        <v>0</v>
      </c>
      <c r="AJ4356" s="46">
        <v>0</v>
      </c>
      <c r="AK4356" s="46">
        <v>0</v>
      </c>
      <c r="AL4356" s="46">
        <v>0</v>
      </c>
      <c r="AM4356" s="46">
        <v>0</v>
      </c>
    </row>
    <row r="4357" spans="5:39" x14ac:dyDescent="0.2">
      <c r="E4357" s="47">
        <v>435</v>
      </c>
      <c r="F4357" s="47">
        <v>448</v>
      </c>
      <c r="G4357" s="47" t="s">
        <v>254</v>
      </c>
      <c r="H4357" s="47" t="s">
        <v>304</v>
      </c>
      <c r="I4357" s="47" t="s">
        <v>844</v>
      </c>
      <c r="J4357" s="533">
        <v>70000041</v>
      </c>
      <c r="K4357" s="14" t="s">
        <v>67</v>
      </c>
      <c r="L4357" s="14" t="s">
        <v>67</v>
      </c>
      <c r="M4357" s="45">
        <v>4357</v>
      </c>
      <c r="N4357" s="45">
        <v>1</v>
      </c>
      <c r="O4357" s="53">
        <v>0</v>
      </c>
      <c r="P4357" s="54">
        <v>0</v>
      </c>
      <c r="Q4357" s="55">
        <v>0</v>
      </c>
      <c r="R4357" s="56">
        <v>0</v>
      </c>
      <c r="S4357" s="57">
        <v>0</v>
      </c>
      <c r="T4357" s="60">
        <v>0</v>
      </c>
      <c r="U4357" s="14">
        <v>0</v>
      </c>
      <c r="V4357" s="60" t="s">
        <v>175</v>
      </c>
      <c r="Y4357" s="46">
        <v>0</v>
      </c>
      <c r="Z4357" s="46">
        <v>0</v>
      </c>
      <c r="AA4357" s="46">
        <v>0</v>
      </c>
      <c r="AB4357" s="46">
        <v>0</v>
      </c>
      <c r="AC4357" s="46">
        <v>0</v>
      </c>
      <c r="AD4357" s="46">
        <v>0</v>
      </c>
      <c r="AE4357" s="46">
        <v>0</v>
      </c>
      <c r="AF4357" s="46">
        <v>0</v>
      </c>
      <c r="AG4357" s="46">
        <v>0</v>
      </c>
      <c r="AH4357" s="46">
        <v>0</v>
      </c>
      <c r="AI4357" s="46">
        <v>0</v>
      </c>
      <c r="AJ4357" s="46">
        <v>0</v>
      </c>
      <c r="AK4357" s="46">
        <v>0</v>
      </c>
      <c r="AL4357" s="46">
        <v>0</v>
      </c>
      <c r="AM4357" s="46">
        <v>0</v>
      </c>
    </row>
    <row r="4358" spans="5:39" x14ac:dyDescent="0.2">
      <c r="E4358" s="14">
        <v>436</v>
      </c>
      <c r="F4358" s="14">
        <v>449</v>
      </c>
      <c r="G4358" s="14" t="s">
        <v>254</v>
      </c>
      <c r="H4358" s="14" t="s">
        <v>349</v>
      </c>
      <c r="I4358" s="14" t="s">
        <v>845</v>
      </c>
      <c r="J4358" s="531">
        <v>70000042</v>
      </c>
      <c r="K4358" s="14" t="s">
        <v>59</v>
      </c>
      <c r="L4358" s="14" t="s">
        <v>57</v>
      </c>
      <c r="M4358" s="45">
        <v>4358</v>
      </c>
      <c r="N4358" s="45">
        <v>1</v>
      </c>
      <c r="O4358" s="46">
        <v>1480.74</v>
      </c>
      <c r="Q4358" s="12" t="s">
        <v>405</v>
      </c>
      <c r="T4358" s="59" t="s">
        <v>74</v>
      </c>
      <c r="U4358" s="14">
        <v>0</v>
      </c>
      <c r="V4358" s="59" t="s">
        <v>175</v>
      </c>
      <c r="Y4358" s="46">
        <v>0</v>
      </c>
      <c r="Z4358" s="46">
        <v>0</v>
      </c>
      <c r="AA4358" s="46">
        <v>0</v>
      </c>
      <c r="AB4358" s="46">
        <v>0</v>
      </c>
      <c r="AC4358" s="46">
        <v>0</v>
      </c>
      <c r="AD4358" s="46">
        <v>0</v>
      </c>
      <c r="AE4358" s="46">
        <v>0</v>
      </c>
      <c r="AF4358" s="46">
        <v>0</v>
      </c>
      <c r="AG4358" s="46">
        <v>1480.74</v>
      </c>
      <c r="AH4358" s="46">
        <v>1480.74</v>
      </c>
      <c r="AI4358" s="46">
        <v>1480.74</v>
      </c>
      <c r="AJ4358" s="46">
        <v>1480.74</v>
      </c>
      <c r="AK4358" s="46">
        <v>1480.74</v>
      </c>
      <c r="AL4358" s="46">
        <v>1480.74</v>
      </c>
      <c r="AM4358" s="46">
        <v>0</v>
      </c>
    </row>
    <row r="4359" spans="5:39" x14ac:dyDescent="0.2">
      <c r="E4359" s="47">
        <v>436</v>
      </c>
      <c r="F4359" s="47">
        <v>449</v>
      </c>
      <c r="G4359" s="47" t="s">
        <v>254</v>
      </c>
      <c r="H4359" s="47" t="s">
        <v>349</v>
      </c>
      <c r="I4359" s="47" t="s">
        <v>845</v>
      </c>
      <c r="J4359" s="533">
        <v>70000042</v>
      </c>
      <c r="K4359" s="14" t="s">
        <v>59</v>
      </c>
      <c r="L4359" s="14" t="s">
        <v>54</v>
      </c>
      <c r="M4359" s="45">
        <v>4359</v>
      </c>
      <c r="N4359" s="45">
        <v>1</v>
      </c>
      <c r="O4359" s="46">
        <v>3629.25</v>
      </c>
      <c r="Q4359" s="12" t="s">
        <v>405</v>
      </c>
      <c r="T4359" s="59" t="s">
        <v>74</v>
      </c>
      <c r="U4359" s="14">
        <v>21</v>
      </c>
      <c r="V4359" s="59" t="s">
        <v>175</v>
      </c>
      <c r="Y4359" s="46">
        <v>0</v>
      </c>
      <c r="Z4359" s="46">
        <v>0</v>
      </c>
      <c r="AA4359" s="46">
        <v>0</v>
      </c>
      <c r="AB4359" s="46">
        <v>0</v>
      </c>
      <c r="AC4359" s="46">
        <v>0</v>
      </c>
      <c r="AD4359" s="46">
        <v>0</v>
      </c>
      <c r="AE4359" s="46">
        <v>0</v>
      </c>
      <c r="AF4359" s="46">
        <v>0</v>
      </c>
      <c r="AG4359" s="46">
        <v>0</v>
      </c>
      <c r="AH4359" s="46">
        <v>0</v>
      </c>
      <c r="AI4359" s="46">
        <v>4605.62</v>
      </c>
      <c r="AJ4359" s="46">
        <v>2432.44</v>
      </c>
      <c r="AK4359" s="46">
        <v>4702.7699999999995</v>
      </c>
      <c r="AL4359" s="46">
        <v>3629.25</v>
      </c>
      <c r="AM4359" s="46">
        <v>0</v>
      </c>
    </row>
    <row r="4360" spans="5:39" x14ac:dyDescent="0.2">
      <c r="E4360" s="47">
        <v>436</v>
      </c>
      <c r="F4360" s="47">
        <v>449</v>
      </c>
      <c r="G4360" s="47" t="s">
        <v>254</v>
      </c>
      <c r="H4360" s="47" t="s">
        <v>349</v>
      </c>
      <c r="I4360" s="47" t="s">
        <v>845</v>
      </c>
      <c r="J4360" s="533">
        <v>70000042</v>
      </c>
      <c r="K4360" s="14" t="s">
        <v>59</v>
      </c>
      <c r="L4360" s="14" t="s">
        <v>58</v>
      </c>
      <c r="M4360" s="45">
        <v>4360</v>
      </c>
      <c r="N4360" s="45">
        <v>1</v>
      </c>
      <c r="O4360" s="46">
        <v>0</v>
      </c>
      <c r="Q4360" s="12" t="s">
        <v>405</v>
      </c>
      <c r="T4360" s="59" t="s">
        <v>74</v>
      </c>
      <c r="U4360" s="14">
        <v>0</v>
      </c>
      <c r="V4360" s="59" t="s">
        <v>175</v>
      </c>
      <c r="Y4360" s="46">
        <v>0</v>
      </c>
      <c r="Z4360" s="46">
        <v>0</v>
      </c>
      <c r="AA4360" s="46">
        <v>0</v>
      </c>
      <c r="AB4360" s="46">
        <v>0</v>
      </c>
      <c r="AC4360" s="46">
        <v>0</v>
      </c>
      <c r="AD4360" s="46">
        <v>0</v>
      </c>
      <c r="AE4360" s="46">
        <v>0</v>
      </c>
      <c r="AF4360" s="46">
        <v>0</v>
      </c>
      <c r="AG4360" s="46">
        <v>0</v>
      </c>
      <c r="AH4360" s="46">
        <v>0</v>
      </c>
      <c r="AI4360" s="46">
        <v>0</v>
      </c>
      <c r="AJ4360" s="46">
        <v>0</v>
      </c>
      <c r="AK4360" s="46">
        <v>0</v>
      </c>
      <c r="AL4360" s="46">
        <v>0</v>
      </c>
      <c r="AM4360" s="46">
        <v>0</v>
      </c>
    </row>
    <row r="4361" spans="5:39" x14ac:dyDescent="0.2">
      <c r="E4361" s="47">
        <v>436</v>
      </c>
      <c r="F4361" s="47">
        <v>449</v>
      </c>
      <c r="G4361" s="47" t="s">
        <v>254</v>
      </c>
      <c r="H4361" s="47" t="s">
        <v>349</v>
      </c>
      <c r="I4361" s="47" t="s">
        <v>845</v>
      </c>
      <c r="J4361" s="533">
        <v>70000042</v>
      </c>
      <c r="K4361" s="14" t="s">
        <v>59</v>
      </c>
      <c r="L4361" s="14" t="s">
        <v>31</v>
      </c>
      <c r="M4361" s="45">
        <v>4361</v>
      </c>
      <c r="N4361" s="45">
        <v>1</v>
      </c>
      <c r="O4361" s="48">
        <v>5109.99</v>
      </c>
      <c r="Q4361" s="12" t="s">
        <v>405</v>
      </c>
      <c r="R4361" s="46">
        <v>4042.4199999999996</v>
      </c>
      <c r="T4361" s="59" t="s">
        <v>74</v>
      </c>
      <c r="U4361" s="14">
        <v>0</v>
      </c>
      <c r="V4361" s="59" t="s">
        <v>175</v>
      </c>
      <c r="X4361" s="46">
        <v>0</v>
      </c>
      <c r="Y4361" s="46">
        <v>0</v>
      </c>
      <c r="Z4361" s="46">
        <v>0</v>
      </c>
      <c r="AA4361" s="46">
        <v>0</v>
      </c>
      <c r="AB4361" s="46">
        <v>0</v>
      </c>
      <c r="AC4361" s="46">
        <v>0</v>
      </c>
      <c r="AD4361" s="46">
        <v>0</v>
      </c>
      <c r="AE4361" s="46">
        <v>0</v>
      </c>
      <c r="AF4361" s="46">
        <v>0</v>
      </c>
      <c r="AG4361" s="46">
        <v>1480.74</v>
      </c>
      <c r="AH4361" s="46">
        <v>1480.74</v>
      </c>
      <c r="AI4361" s="46">
        <v>6086.36</v>
      </c>
      <c r="AJ4361" s="46">
        <v>3913.1800000000003</v>
      </c>
      <c r="AK4361" s="46">
        <v>6183.5099999999993</v>
      </c>
      <c r="AL4361" s="46">
        <v>5109.99</v>
      </c>
      <c r="AM4361" s="46">
        <v>0</v>
      </c>
    </row>
    <row r="4362" spans="5:39" x14ac:dyDescent="0.2">
      <c r="E4362" s="47">
        <v>436</v>
      </c>
      <c r="F4362" s="47">
        <v>449</v>
      </c>
      <c r="G4362" s="47" t="s">
        <v>254</v>
      </c>
      <c r="H4362" s="47" t="s">
        <v>349</v>
      </c>
      <c r="I4362" s="47" t="s">
        <v>845</v>
      </c>
      <c r="J4362" s="533">
        <v>70000042</v>
      </c>
      <c r="K4362" s="14" t="s">
        <v>37</v>
      </c>
      <c r="L4362" s="14" t="s">
        <v>31</v>
      </c>
      <c r="M4362" s="45">
        <v>4362</v>
      </c>
      <c r="N4362" s="45">
        <v>1</v>
      </c>
      <c r="O4362" s="48">
        <v>0</v>
      </c>
      <c r="P4362" s="48"/>
      <c r="Q4362" s="12" t="s">
        <v>405</v>
      </c>
      <c r="R4362" s="46">
        <v>1045.3150000000001</v>
      </c>
      <c r="T4362" s="59" t="s">
        <v>74</v>
      </c>
      <c r="U4362" s="14">
        <v>0</v>
      </c>
      <c r="V4362" s="59" t="s">
        <v>175</v>
      </c>
      <c r="Y4362" s="46">
        <v>0</v>
      </c>
      <c r="Z4362" s="46">
        <v>0</v>
      </c>
      <c r="AA4362" s="46">
        <v>0</v>
      </c>
      <c r="AB4362" s="46">
        <v>0</v>
      </c>
      <c r="AC4362" s="46">
        <v>0</v>
      </c>
      <c r="AD4362" s="46">
        <v>0</v>
      </c>
      <c r="AE4362" s="46">
        <v>0</v>
      </c>
      <c r="AF4362" s="46">
        <v>0</v>
      </c>
      <c r="AG4362" s="46">
        <v>0</v>
      </c>
      <c r="AH4362" s="46">
        <v>0</v>
      </c>
      <c r="AI4362" s="46">
        <v>0</v>
      </c>
      <c r="AJ4362" s="46">
        <v>6271.89</v>
      </c>
      <c r="AK4362" s="46">
        <v>0</v>
      </c>
      <c r="AL4362" s="46">
        <v>0</v>
      </c>
      <c r="AM4362" s="46">
        <v>7193.0520000000006</v>
      </c>
    </row>
    <row r="4363" spans="5:39" x14ac:dyDescent="0.2">
      <c r="E4363" s="47">
        <v>436</v>
      </c>
      <c r="F4363" s="47">
        <v>449</v>
      </c>
      <c r="G4363" s="47" t="s">
        <v>254</v>
      </c>
      <c r="H4363" s="47" t="s">
        <v>349</v>
      </c>
      <c r="I4363" s="47" t="s">
        <v>845</v>
      </c>
      <c r="J4363" s="533">
        <v>70000042</v>
      </c>
      <c r="K4363" s="14" t="s">
        <v>65</v>
      </c>
      <c r="L4363" s="14" t="s">
        <v>31</v>
      </c>
      <c r="M4363" s="45">
        <v>4363</v>
      </c>
      <c r="N4363" s="45">
        <v>1</v>
      </c>
      <c r="O4363" s="52">
        <v>17982.629999999997</v>
      </c>
      <c r="P4363" s="48">
        <v>7193.0520000000006</v>
      </c>
      <c r="Q4363" s="12" t="s">
        <v>405</v>
      </c>
      <c r="R4363" s="46">
        <v>2997.1049999999996</v>
      </c>
      <c r="T4363" s="59" t="s">
        <v>74</v>
      </c>
      <c r="U4363" s="14">
        <v>0</v>
      </c>
      <c r="V4363" s="59" t="s">
        <v>175</v>
      </c>
      <c r="X4363" s="46">
        <v>0</v>
      </c>
      <c r="Y4363" s="46">
        <v>0</v>
      </c>
      <c r="Z4363" s="46">
        <v>0</v>
      </c>
      <c r="AA4363" s="46">
        <v>0</v>
      </c>
      <c r="AB4363" s="46">
        <v>0</v>
      </c>
      <c r="AC4363" s="46">
        <v>0</v>
      </c>
      <c r="AD4363" s="46">
        <v>0</v>
      </c>
      <c r="AE4363" s="46">
        <v>0</v>
      </c>
      <c r="AF4363" s="46">
        <v>0</v>
      </c>
      <c r="AG4363" s="46">
        <v>0</v>
      </c>
      <c r="AH4363" s="46">
        <v>0</v>
      </c>
      <c r="AI4363" s="46">
        <v>2775.9499999999994</v>
      </c>
      <c r="AJ4363" s="46">
        <v>3913.1800000000012</v>
      </c>
      <c r="AK4363" s="46">
        <v>6183.5099999999984</v>
      </c>
      <c r="AL4363" s="46">
        <v>5109.9899999999989</v>
      </c>
      <c r="AM4363" s="46">
        <v>0</v>
      </c>
    </row>
    <row r="4364" spans="5:39" x14ac:dyDescent="0.2">
      <c r="E4364" s="47">
        <v>436</v>
      </c>
      <c r="F4364" s="47">
        <v>449</v>
      </c>
      <c r="G4364" s="47" t="s">
        <v>254</v>
      </c>
      <c r="H4364" s="47" t="s">
        <v>349</v>
      </c>
      <c r="I4364" s="47" t="s">
        <v>845</v>
      </c>
      <c r="J4364" s="533">
        <v>70000042</v>
      </c>
      <c r="K4364" s="14" t="s">
        <v>64</v>
      </c>
      <c r="L4364" s="14" t="s">
        <v>57</v>
      </c>
      <c r="M4364" s="45">
        <v>4364</v>
      </c>
      <c r="N4364" s="45">
        <v>1</v>
      </c>
      <c r="O4364" s="46">
        <v>2961.48</v>
      </c>
      <c r="Q4364" s="12" t="s">
        <v>405</v>
      </c>
      <c r="T4364" s="59" t="s">
        <v>74</v>
      </c>
      <c r="U4364" s="14">
        <v>0</v>
      </c>
      <c r="V4364" s="59" t="s">
        <v>175</v>
      </c>
      <c r="X4364" s="46">
        <v>0</v>
      </c>
      <c r="Y4364" s="46">
        <v>0</v>
      </c>
      <c r="Z4364" s="46">
        <v>0</v>
      </c>
      <c r="AA4364" s="46">
        <v>0</v>
      </c>
      <c r="AB4364" s="46">
        <v>0</v>
      </c>
      <c r="AC4364" s="46">
        <v>0</v>
      </c>
      <c r="AD4364" s="46">
        <v>0</v>
      </c>
      <c r="AE4364" s="46">
        <v>0</v>
      </c>
      <c r="AF4364" s="46">
        <v>0</v>
      </c>
      <c r="AG4364" s="46">
        <v>1480.74</v>
      </c>
      <c r="AH4364" s="46">
        <v>2961.48</v>
      </c>
      <c r="AI4364" s="46">
        <v>4442.22</v>
      </c>
      <c r="AJ4364" s="46">
        <v>0</v>
      </c>
      <c r="AK4364" s="46">
        <v>1480.74</v>
      </c>
      <c r="AL4364" s="46">
        <v>2961.48</v>
      </c>
      <c r="AM4364" s="46">
        <v>0</v>
      </c>
    </row>
    <row r="4365" spans="5:39" x14ac:dyDescent="0.2">
      <c r="E4365" s="47">
        <v>436</v>
      </c>
      <c r="F4365" s="47">
        <v>449</v>
      </c>
      <c r="G4365" s="47" t="s">
        <v>254</v>
      </c>
      <c r="H4365" s="47" t="s">
        <v>349</v>
      </c>
      <c r="I4365" s="47" t="s">
        <v>845</v>
      </c>
      <c r="J4365" s="533">
        <v>70000042</v>
      </c>
      <c r="K4365" s="14" t="s">
        <v>64</v>
      </c>
      <c r="L4365" s="14" t="s">
        <v>54</v>
      </c>
      <c r="M4365" s="45">
        <v>4365</v>
      </c>
      <c r="N4365" s="45">
        <v>1</v>
      </c>
      <c r="O4365" s="46">
        <v>15021.149999999998</v>
      </c>
      <c r="Q4365" s="12" t="s">
        <v>405</v>
      </c>
      <c r="T4365" s="59" t="s">
        <v>74</v>
      </c>
      <c r="U4365" s="14">
        <v>0</v>
      </c>
      <c r="V4365" s="59" t="s">
        <v>175</v>
      </c>
      <c r="X4365" s="46">
        <v>0</v>
      </c>
      <c r="Y4365" s="46">
        <v>0</v>
      </c>
      <c r="Z4365" s="46">
        <v>0</v>
      </c>
      <c r="AA4365" s="46">
        <v>0</v>
      </c>
      <c r="AB4365" s="46">
        <v>0</v>
      </c>
      <c r="AC4365" s="46">
        <v>0</v>
      </c>
      <c r="AD4365" s="46">
        <v>0</v>
      </c>
      <c r="AE4365" s="46">
        <v>0</v>
      </c>
      <c r="AF4365" s="46">
        <v>0</v>
      </c>
      <c r="AG4365" s="46">
        <v>0</v>
      </c>
      <c r="AH4365" s="46">
        <v>0</v>
      </c>
      <c r="AI4365" s="46">
        <v>4605.62</v>
      </c>
      <c r="AJ4365" s="46">
        <v>6689.1299999999992</v>
      </c>
      <c r="AK4365" s="46">
        <v>11391.899999999998</v>
      </c>
      <c r="AL4365" s="46">
        <v>15021.149999999998</v>
      </c>
      <c r="AM4365" s="46">
        <v>10789.577999999998</v>
      </c>
    </row>
    <row r="4366" spans="5:39" x14ac:dyDescent="0.2">
      <c r="E4366" s="47">
        <v>436</v>
      </c>
      <c r="F4366" s="47">
        <v>449</v>
      </c>
      <c r="G4366" s="47" t="s">
        <v>254</v>
      </c>
      <c r="H4366" s="47" t="s">
        <v>349</v>
      </c>
      <c r="I4366" s="47" t="s">
        <v>845</v>
      </c>
      <c r="J4366" s="533">
        <v>70000042</v>
      </c>
      <c r="K4366" s="14" t="s">
        <v>64</v>
      </c>
      <c r="L4366" s="14" t="s">
        <v>58</v>
      </c>
      <c r="M4366" s="45">
        <v>4366</v>
      </c>
      <c r="N4366" s="45">
        <v>1</v>
      </c>
      <c r="O4366" s="46">
        <v>0</v>
      </c>
      <c r="Q4366" s="12" t="s">
        <v>405</v>
      </c>
      <c r="T4366" s="59" t="s">
        <v>74</v>
      </c>
      <c r="U4366" s="14">
        <v>0</v>
      </c>
      <c r="V4366" s="59" t="s">
        <v>175</v>
      </c>
      <c r="X4366" s="46">
        <v>0</v>
      </c>
      <c r="Y4366" s="46">
        <v>0</v>
      </c>
      <c r="Z4366" s="46">
        <v>0</v>
      </c>
      <c r="AA4366" s="46">
        <v>0</v>
      </c>
      <c r="AB4366" s="46">
        <v>0</v>
      </c>
      <c r="AC4366" s="46">
        <v>0</v>
      </c>
      <c r="AD4366" s="46">
        <v>0</v>
      </c>
      <c r="AE4366" s="46">
        <v>0</v>
      </c>
      <c r="AF4366" s="46">
        <v>0</v>
      </c>
      <c r="AG4366" s="46">
        <v>0</v>
      </c>
      <c r="AH4366" s="46">
        <v>0</v>
      </c>
      <c r="AI4366" s="46">
        <v>0</v>
      </c>
      <c r="AJ4366" s="46">
        <v>0</v>
      </c>
      <c r="AK4366" s="46">
        <v>0</v>
      </c>
      <c r="AL4366" s="46">
        <v>0</v>
      </c>
      <c r="AM4366" s="46">
        <v>0</v>
      </c>
    </row>
    <row r="4367" spans="5:39" x14ac:dyDescent="0.2">
      <c r="E4367" s="47">
        <v>436</v>
      </c>
      <c r="F4367" s="47">
        <v>449</v>
      </c>
      <c r="G4367" s="47" t="s">
        <v>254</v>
      </c>
      <c r="H4367" s="47" t="s">
        <v>349</v>
      </c>
      <c r="I4367" s="47" t="s">
        <v>845</v>
      </c>
      <c r="J4367" s="533">
        <v>70000042</v>
      </c>
      <c r="K4367" s="14" t="s">
        <v>67</v>
      </c>
      <c r="L4367" s="14" t="s">
        <v>67</v>
      </c>
      <c r="M4367" s="45">
        <v>4367</v>
      </c>
      <c r="N4367" s="45">
        <v>1</v>
      </c>
      <c r="O4367" s="53">
        <v>36.36016533732618</v>
      </c>
      <c r="P4367" s="54">
        <v>26.36016533732618</v>
      </c>
      <c r="Q4367" s="55" t="s">
        <v>405</v>
      </c>
      <c r="R4367" s="56">
        <v>4.4484813552278091</v>
      </c>
      <c r="S4367" s="57" t="s">
        <v>370</v>
      </c>
      <c r="T4367" s="60" t="s">
        <v>74</v>
      </c>
      <c r="U4367" s="14">
        <v>0</v>
      </c>
      <c r="V4367" s="60" t="s">
        <v>175</v>
      </c>
      <c r="Y4367" s="46">
        <v>36.36016533732618</v>
      </c>
      <c r="Z4367" s="46">
        <v>36.36016533732618</v>
      </c>
      <c r="AA4367" s="46">
        <v>36.36016533732618</v>
      </c>
      <c r="AB4367" s="46">
        <v>36.36016533732618</v>
      </c>
      <c r="AC4367" s="46">
        <v>36.36016533732618</v>
      </c>
      <c r="AD4367" s="46">
        <v>36.36016533732618</v>
      </c>
      <c r="AE4367" s="46">
        <v>36.36016533732618</v>
      </c>
      <c r="AF4367" s="46">
        <v>36.36016533732618</v>
      </c>
      <c r="AG4367" s="46">
        <v>36.36016533732618</v>
      </c>
      <c r="AH4367" s="46">
        <v>36.36016533732618</v>
      </c>
      <c r="AI4367" s="46">
        <v>36.36016533732618</v>
      </c>
      <c r="AJ4367" s="46">
        <v>36.36016533732618</v>
      </c>
      <c r="AK4367" s="46">
        <v>36.36016533732618</v>
      </c>
      <c r="AL4367" s="46">
        <v>36.36016533732618</v>
      </c>
      <c r="AM4367" s="46">
        <v>36.36016533732618</v>
      </c>
    </row>
    <row r="4368" spans="5:39" x14ac:dyDescent="0.2">
      <c r="E4368" s="14">
        <v>437</v>
      </c>
      <c r="F4368" s="14">
        <v>450</v>
      </c>
      <c r="G4368" s="14" t="s">
        <v>254</v>
      </c>
      <c r="H4368" s="14" t="s">
        <v>305</v>
      </c>
      <c r="I4368" s="14" t="s">
        <v>846</v>
      </c>
      <c r="J4368" s="531">
        <v>70000043</v>
      </c>
      <c r="K4368" s="14" t="s">
        <v>59</v>
      </c>
      <c r="L4368" s="14" t="s">
        <v>57</v>
      </c>
      <c r="M4368" s="45">
        <v>4368</v>
      </c>
      <c r="N4368" s="45">
        <v>1</v>
      </c>
      <c r="O4368" s="46">
        <v>2876.38</v>
      </c>
      <c r="Q4368" s="12">
        <v>0</v>
      </c>
      <c r="T4368" s="59">
        <v>0</v>
      </c>
      <c r="U4368" s="14">
        <v>0</v>
      </c>
      <c r="V4368" s="59" t="s">
        <v>174</v>
      </c>
      <c r="Y4368" s="46">
        <v>0</v>
      </c>
      <c r="Z4368" s="46">
        <v>0</v>
      </c>
      <c r="AA4368" s="46">
        <v>0</v>
      </c>
      <c r="AB4368" s="46">
        <v>0</v>
      </c>
      <c r="AC4368" s="46">
        <v>0</v>
      </c>
      <c r="AD4368" s="46">
        <v>0</v>
      </c>
      <c r="AE4368" s="46">
        <v>0</v>
      </c>
      <c r="AF4368" s="46">
        <v>0</v>
      </c>
      <c r="AG4368" s="46">
        <v>2876.38</v>
      </c>
      <c r="AH4368" s="46">
        <v>2876.38</v>
      </c>
      <c r="AI4368" s="46">
        <v>2876.38</v>
      </c>
      <c r="AJ4368" s="46">
        <v>2876.38</v>
      </c>
      <c r="AK4368" s="46">
        <v>2876.38</v>
      </c>
      <c r="AL4368" s="46">
        <v>2876.38</v>
      </c>
      <c r="AM4368" s="46">
        <v>0</v>
      </c>
    </row>
    <row r="4369" spans="5:39" x14ac:dyDescent="0.2">
      <c r="E4369" s="47">
        <v>437</v>
      </c>
      <c r="F4369" s="47">
        <v>450</v>
      </c>
      <c r="G4369" s="47" t="s">
        <v>254</v>
      </c>
      <c r="H4369" s="47" t="s">
        <v>305</v>
      </c>
      <c r="I4369" s="47" t="s">
        <v>846</v>
      </c>
      <c r="J4369" s="533">
        <v>70000043</v>
      </c>
      <c r="K4369" s="14" t="s">
        <v>59</v>
      </c>
      <c r="L4369" s="14" t="s">
        <v>54</v>
      </c>
      <c r="M4369" s="45">
        <v>4369</v>
      </c>
      <c r="N4369" s="45">
        <v>1</v>
      </c>
      <c r="O4369" s="46">
        <v>3760.9800000000005</v>
      </c>
      <c r="Q4369" s="12">
        <v>0</v>
      </c>
      <c r="T4369" s="59">
        <v>0</v>
      </c>
      <c r="U4369" s="14">
        <v>0</v>
      </c>
      <c r="V4369" s="59" t="s">
        <v>174</v>
      </c>
      <c r="Y4369" s="46">
        <v>0</v>
      </c>
      <c r="Z4369" s="46">
        <v>0</v>
      </c>
      <c r="AA4369" s="46">
        <v>0</v>
      </c>
      <c r="AB4369" s="46">
        <v>0</v>
      </c>
      <c r="AC4369" s="46">
        <v>0</v>
      </c>
      <c r="AD4369" s="46">
        <v>0</v>
      </c>
      <c r="AE4369" s="46">
        <v>0</v>
      </c>
      <c r="AF4369" s="46">
        <v>0</v>
      </c>
      <c r="AG4369" s="46">
        <v>0</v>
      </c>
      <c r="AH4369" s="46">
        <v>0</v>
      </c>
      <c r="AI4369" s="46">
        <v>6322.1799999999994</v>
      </c>
      <c r="AJ4369" s="46">
        <v>3091.58</v>
      </c>
      <c r="AK4369" s="46">
        <v>2297.5500000000006</v>
      </c>
      <c r="AL4369" s="46">
        <v>3760.9800000000005</v>
      </c>
      <c r="AM4369" s="46">
        <v>0</v>
      </c>
    </row>
    <row r="4370" spans="5:39" x14ac:dyDescent="0.2">
      <c r="E4370" s="47">
        <v>437</v>
      </c>
      <c r="F4370" s="47">
        <v>450</v>
      </c>
      <c r="G4370" s="47" t="s">
        <v>254</v>
      </c>
      <c r="H4370" s="47" t="s">
        <v>305</v>
      </c>
      <c r="I4370" s="47" t="s">
        <v>846</v>
      </c>
      <c r="J4370" s="533">
        <v>70000043</v>
      </c>
      <c r="K4370" s="14" t="s">
        <v>59</v>
      </c>
      <c r="L4370" s="14" t="s">
        <v>58</v>
      </c>
      <c r="M4370" s="45">
        <v>4370</v>
      </c>
      <c r="N4370" s="45">
        <v>1</v>
      </c>
      <c r="O4370" s="46">
        <v>0</v>
      </c>
      <c r="Q4370" s="12">
        <v>0</v>
      </c>
      <c r="T4370" s="59">
        <v>0</v>
      </c>
      <c r="U4370" s="14">
        <v>0</v>
      </c>
      <c r="V4370" s="59" t="s">
        <v>174</v>
      </c>
      <c r="Y4370" s="46">
        <v>0</v>
      </c>
      <c r="Z4370" s="46">
        <v>0</v>
      </c>
      <c r="AA4370" s="46">
        <v>0</v>
      </c>
      <c r="AB4370" s="46">
        <v>0</v>
      </c>
      <c r="AC4370" s="46">
        <v>0</v>
      </c>
      <c r="AD4370" s="46">
        <v>0</v>
      </c>
      <c r="AE4370" s="46">
        <v>0</v>
      </c>
      <c r="AF4370" s="46">
        <v>0</v>
      </c>
      <c r="AG4370" s="46">
        <v>0</v>
      </c>
      <c r="AH4370" s="46">
        <v>0</v>
      </c>
      <c r="AI4370" s="46">
        <v>0</v>
      </c>
      <c r="AJ4370" s="46">
        <v>0</v>
      </c>
      <c r="AK4370" s="46">
        <v>0</v>
      </c>
      <c r="AL4370" s="46">
        <v>0</v>
      </c>
      <c r="AM4370" s="46">
        <v>0</v>
      </c>
    </row>
    <row r="4371" spans="5:39" x14ac:dyDescent="0.2">
      <c r="E4371" s="47">
        <v>437</v>
      </c>
      <c r="F4371" s="47">
        <v>450</v>
      </c>
      <c r="G4371" s="47" t="s">
        <v>254</v>
      </c>
      <c r="H4371" s="47" t="s">
        <v>305</v>
      </c>
      <c r="I4371" s="47" t="s">
        <v>846</v>
      </c>
      <c r="J4371" s="533">
        <v>70000043</v>
      </c>
      <c r="K4371" s="14" t="s">
        <v>59</v>
      </c>
      <c r="L4371" s="14" t="s">
        <v>31</v>
      </c>
      <c r="M4371" s="45">
        <v>4371</v>
      </c>
      <c r="N4371" s="45">
        <v>1</v>
      </c>
      <c r="O4371" s="48">
        <v>6637.3600000000006</v>
      </c>
      <c r="Q4371" s="12">
        <v>0</v>
      </c>
      <c r="R4371" s="46">
        <v>5455.0950000000003</v>
      </c>
      <c r="T4371" s="59">
        <v>0</v>
      </c>
      <c r="U4371" s="14">
        <v>0</v>
      </c>
      <c r="V4371" s="59" t="s">
        <v>174</v>
      </c>
      <c r="X4371" s="46">
        <v>0</v>
      </c>
      <c r="Y4371" s="46">
        <v>0</v>
      </c>
      <c r="Z4371" s="46">
        <v>0</v>
      </c>
      <c r="AA4371" s="46">
        <v>0</v>
      </c>
      <c r="AB4371" s="46">
        <v>0</v>
      </c>
      <c r="AC4371" s="46">
        <v>0</v>
      </c>
      <c r="AD4371" s="46">
        <v>0</v>
      </c>
      <c r="AE4371" s="46">
        <v>0</v>
      </c>
      <c r="AF4371" s="46">
        <v>0</v>
      </c>
      <c r="AG4371" s="46">
        <v>2876.38</v>
      </c>
      <c r="AH4371" s="46">
        <v>2876.38</v>
      </c>
      <c r="AI4371" s="46">
        <v>9198.56</v>
      </c>
      <c r="AJ4371" s="46">
        <v>5967.96</v>
      </c>
      <c r="AK4371" s="46">
        <v>5173.93</v>
      </c>
      <c r="AL4371" s="46">
        <v>6637.3600000000006</v>
      </c>
      <c r="AM4371" s="46">
        <v>0</v>
      </c>
    </row>
    <row r="4372" spans="5:39" x14ac:dyDescent="0.2">
      <c r="E4372" s="47">
        <v>437</v>
      </c>
      <c r="F4372" s="47">
        <v>450</v>
      </c>
      <c r="G4372" s="47" t="s">
        <v>254</v>
      </c>
      <c r="H4372" s="47" t="s">
        <v>305</v>
      </c>
      <c r="I4372" s="47" t="s">
        <v>846</v>
      </c>
      <c r="J4372" s="533">
        <v>70000043</v>
      </c>
      <c r="K4372" s="14" t="s">
        <v>37</v>
      </c>
      <c r="L4372" s="14" t="s">
        <v>31</v>
      </c>
      <c r="M4372" s="45">
        <v>4372</v>
      </c>
      <c r="N4372" s="45">
        <v>1</v>
      </c>
      <c r="O4372" s="48">
        <v>20340.45</v>
      </c>
      <c r="P4372" s="48"/>
      <c r="Q4372" s="12">
        <v>0</v>
      </c>
      <c r="R4372" s="46">
        <v>4348.8683333333329</v>
      </c>
      <c r="T4372" s="59">
        <v>0</v>
      </c>
      <c r="U4372" s="14">
        <v>0</v>
      </c>
      <c r="V4372" s="59" t="s">
        <v>174</v>
      </c>
      <c r="Y4372" s="46">
        <v>0</v>
      </c>
      <c r="Z4372" s="46">
        <v>0</v>
      </c>
      <c r="AA4372" s="46">
        <v>0</v>
      </c>
      <c r="AB4372" s="46">
        <v>0</v>
      </c>
      <c r="AC4372" s="46">
        <v>0</v>
      </c>
      <c r="AD4372" s="46">
        <v>0</v>
      </c>
      <c r="AE4372" s="46">
        <v>0</v>
      </c>
      <c r="AF4372" s="46">
        <v>0</v>
      </c>
      <c r="AG4372" s="46">
        <v>0</v>
      </c>
      <c r="AH4372" s="46">
        <v>0</v>
      </c>
      <c r="AI4372" s="46">
        <v>0</v>
      </c>
      <c r="AJ4372" s="46">
        <v>0</v>
      </c>
      <c r="AK4372" s="46">
        <v>5752.76</v>
      </c>
      <c r="AL4372" s="46">
        <v>20340.45</v>
      </c>
      <c r="AM4372" s="46">
        <v>3982.4159999999997</v>
      </c>
    </row>
    <row r="4373" spans="5:39" x14ac:dyDescent="0.2">
      <c r="E4373" s="47">
        <v>437</v>
      </c>
      <c r="F4373" s="47">
        <v>450</v>
      </c>
      <c r="G4373" s="47" t="s">
        <v>254</v>
      </c>
      <c r="H4373" s="47" t="s">
        <v>305</v>
      </c>
      <c r="I4373" s="47" t="s">
        <v>846</v>
      </c>
      <c r="J4373" s="533">
        <v>70000043</v>
      </c>
      <c r="K4373" s="14" t="s">
        <v>65</v>
      </c>
      <c r="L4373" s="14" t="s">
        <v>31</v>
      </c>
      <c r="M4373" s="45">
        <v>4373</v>
      </c>
      <c r="N4373" s="45">
        <v>1</v>
      </c>
      <c r="O4373" s="52">
        <v>6637.3600000000006</v>
      </c>
      <c r="P4373" s="48">
        <v>3982.4159999999997</v>
      </c>
      <c r="Q4373" s="12">
        <v>0</v>
      </c>
      <c r="R4373" s="46">
        <v>1106.2266666666667</v>
      </c>
      <c r="T4373" s="59">
        <v>0</v>
      </c>
      <c r="U4373" s="14">
        <v>0</v>
      </c>
      <c r="V4373" s="59" t="s">
        <v>174</v>
      </c>
      <c r="X4373" s="46">
        <v>0</v>
      </c>
      <c r="Y4373" s="46">
        <v>0</v>
      </c>
      <c r="Z4373" s="46">
        <v>0</v>
      </c>
      <c r="AA4373" s="46">
        <v>0</v>
      </c>
      <c r="AB4373" s="46">
        <v>0</v>
      </c>
      <c r="AC4373" s="46">
        <v>0</v>
      </c>
      <c r="AD4373" s="46">
        <v>0</v>
      </c>
      <c r="AE4373" s="46">
        <v>0</v>
      </c>
      <c r="AF4373" s="46">
        <v>0</v>
      </c>
      <c r="AG4373" s="46">
        <v>0</v>
      </c>
      <c r="AH4373" s="46">
        <v>0</v>
      </c>
      <c r="AI4373" s="46">
        <v>0</v>
      </c>
      <c r="AJ4373" s="46">
        <v>0</v>
      </c>
      <c r="AK4373" s="46">
        <v>0</v>
      </c>
      <c r="AL4373" s="46">
        <v>6637.3600000000006</v>
      </c>
      <c r="AM4373" s="46">
        <v>0</v>
      </c>
    </row>
    <row r="4374" spans="5:39" x14ac:dyDescent="0.2">
      <c r="E4374" s="47">
        <v>437</v>
      </c>
      <c r="F4374" s="47">
        <v>450</v>
      </c>
      <c r="G4374" s="47" t="s">
        <v>254</v>
      </c>
      <c r="H4374" s="47" t="s">
        <v>305</v>
      </c>
      <c r="I4374" s="47" t="s">
        <v>846</v>
      </c>
      <c r="J4374" s="533">
        <v>70000043</v>
      </c>
      <c r="K4374" s="14" t="s">
        <v>64</v>
      </c>
      <c r="L4374" s="14" t="s">
        <v>57</v>
      </c>
      <c r="M4374" s="45">
        <v>4374</v>
      </c>
      <c r="N4374" s="45">
        <v>1</v>
      </c>
      <c r="O4374" s="46">
        <v>0</v>
      </c>
      <c r="Q4374" s="12">
        <v>0</v>
      </c>
      <c r="T4374" s="59">
        <v>0</v>
      </c>
      <c r="U4374" s="14">
        <v>0</v>
      </c>
      <c r="V4374" s="59" t="s">
        <v>174</v>
      </c>
      <c r="X4374" s="46">
        <v>0</v>
      </c>
      <c r="Y4374" s="46">
        <v>0</v>
      </c>
      <c r="Z4374" s="46">
        <v>0</v>
      </c>
      <c r="AA4374" s="46">
        <v>0</v>
      </c>
      <c r="AB4374" s="46">
        <v>0</v>
      </c>
      <c r="AC4374" s="46">
        <v>0</v>
      </c>
      <c r="AD4374" s="46">
        <v>0</v>
      </c>
      <c r="AE4374" s="46">
        <v>0</v>
      </c>
      <c r="AF4374" s="46">
        <v>0</v>
      </c>
      <c r="AG4374" s="46">
        <v>2876.38</v>
      </c>
      <c r="AH4374" s="46">
        <v>5752.76</v>
      </c>
      <c r="AI4374" s="46">
        <v>8629.14</v>
      </c>
      <c r="AJ4374" s="46">
        <v>11505.52</v>
      </c>
      <c r="AK4374" s="46">
        <v>8629.1400000000012</v>
      </c>
      <c r="AL4374" s="46">
        <v>0</v>
      </c>
      <c r="AM4374" s="46">
        <v>0</v>
      </c>
    </row>
    <row r="4375" spans="5:39" x14ac:dyDescent="0.2">
      <c r="E4375" s="47">
        <v>437</v>
      </c>
      <c r="F4375" s="47">
        <v>450</v>
      </c>
      <c r="G4375" s="47" t="s">
        <v>254</v>
      </c>
      <c r="H4375" s="47" t="s">
        <v>305</v>
      </c>
      <c r="I4375" s="47" t="s">
        <v>846</v>
      </c>
      <c r="J4375" s="533">
        <v>70000043</v>
      </c>
      <c r="K4375" s="14" t="s">
        <v>64</v>
      </c>
      <c r="L4375" s="14" t="s">
        <v>54</v>
      </c>
      <c r="M4375" s="45">
        <v>4375</v>
      </c>
      <c r="N4375" s="45">
        <v>1</v>
      </c>
      <c r="O4375" s="46">
        <v>6637.3600000000006</v>
      </c>
      <c r="Q4375" s="12">
        <v>0</v>
      </c>
      <c r="T4375" s="59">
        <v>0</v>
      </c>
      <c r="U4375" s="14">
        <v>0</v>
      </c>
      <c r="V4375" s="59" t="s">
        <v>174</v>
      </c>
      <c r="X4375" s="46">
        <v>0</v>
      </c>
      <c r="Y4375" s="46">
        <v>0</v>
      </c>
      <c r="Z4375" s="46">
        <v>0</v>
      </c>
      <c r="AA4375" s="46">
        <v>0</v>
      </c>
      <c r="AB4375" s="46">
        <v>0</v>
      </c>
      <c r="AC4375" s="46">
        <v>0</v>
      </c>
      <c r="AD4375" s="46">
        <v>0</v>
      </c>
      <c r="AE4375" s="46">
        <v>0</v>
      </c>
      <c r="AF4375" s="46">
        <v>0</v>
      </c>
      <c r="AG4375" s="46">
        <v>0</v>
      </c>
      <c r="AH4375" s="46">
        <v>0</v>
      </c>
      <c r="AI4375" s="46">
        <v>6322.1799999999994</v>
      </c>
      <c r="AJ4375" s="46">
        <v>9413.7599999999984</v>
      </c>
      <c r="AK4375" s="46">
        <v>11711.31</v>
      </c>
      <c r="AL4375" s="46">
        <v>6637.3600000000006</v>
      </c>
      <c r="AM4375" s="46">
        <v>2654.9440000000009</v>
      </c>
    </row>
    <row r="4376" spans="5:39" x14ac:dyDescent="0.2">
      <c r="E4376" s="47">
        <v>437</v>
      </c>
      <c r="F4376" s="47">
        <v>450</v>
      </c>
      <c r="G4376" s="47" t="s">
        <v>254</v>
      </c>
      <c r="H4376" s="47" t="s">
        <v>305</v>
      </c>
      <c r="I4376" s="47" t="s">
        <v>846</v>
      </c>
      <c r="J4376" s="533">
        <v>70000043</v>
      </c>
      <c r="K4376" s="14" t="s">
        <v>64</v>
      </c>
      <c r="L4376" s="14" t="s">
        <v>58</v>
      </c>
      <c r="M4376" s="45">
        <v>4376</v>
      </c>
      <c r="N4376" s="45">
        <v>1</v>
      </c>
      <c r="O4376" s="46">
        <v>0</v>
      </c>
      <c r="Q4376" s="12">
        <v>0</v>
      </c>
      <c r="T4376" s="59">
        <v>0</v>
      </c>
      <c r="U4376" s="14">
        <v>0</v>
      </c>
      <c r="V4376" s="59" t="s">
        <v>174</v>
      </c>
      <c r="X4376" s="46">
        <v>0</v>
      </c>
      <c r="Y4376" s="46">
        <v>0</v>
      </c>
      <c r="Z4376" s="46">
        <v>0</v>
      </c>
      <c r="AA4376" s="46">
        <v>0</v>
      </c>
      <c r="AB4376" s="46">
        <v>0</v>
      </c>
      <c r="AC4376" s="46">
        <v>0</v>
      </c>
      <c r="AD4376" s="46">
        <v>0</v>
      </c>
      <c r="AE4376" s="46">
        <v>0</v>
      </c>
      <c r="AF4376" s="46">
        <v>0</v>
      </c>
      <c r="AG4376" s="46">
        <v>0</v>
      </c>
      <c r="AH4376" s="46">
        <v>0</v>
      </c>
      <c r="AI4376" s="46">
        <v>0</v>
      </c>
      <c r="AJ4376" s="46">
        <v>0</v>
      </c>
      <c r="AK4376" s="46">
        <v>0</v>
      </c>
      <c r="AL4376" s="46">
        <v>0</v>
      </c>
      <c r="AM4376" s="46">
        <v>0</v>
      </c>
    </row>
    <row r="4377" spans="5:39" x14ac:dyDescent="0.2">
      <c r="E4377" s="47">
        <v>437</v>
      </c>
      <c r="F4377" s="47">
        <v>450</v>
      </c>
      <c r="G4377" s="47" t="s">
        <v>254</v>
      </c>
      <c r="H4377" s="47" t="s">
        <v>305</v>
      </c>
      <c r="I4377" s="47" t="s">
        <v>846</v>
      </c>
      <c r="J4377" s="533">
        <v>70000043</v>
      </c>
      <c r="K4377" s="14" t="s">
        <v>67</v>
      </c>
      <c r="L4377" s="14" t="s">
        <v>67</v>
      </c>
      <c r="M4377" s="45">
        <v>4377</v>
      </c>
      <c r="N4377" s="45">
        <v>1</v>
      </c>
      <c r="O4377" s="53">
        <v>0</v>
      </c>
      <c r="P4377" s="54">
        <v>0</v>
      </c>
      <c r="Q4377" s="55">
        <v>0</v>
      </c>
      <c r="R4377" s="56">
        <v>0</v>
      </c>
      <c r="S4377" s="57">
        <v>0</v>
      </c>
      <c r="T4377" s="60">
        <v>0</v>
      </c>
      <c r="U4377" s="14">
        <v>0</v>
      </c>
      <c r="V4377" s="60" t="s">
        <v>174</v>
      </c>
      <c r="Y4377" s="46">
        <v>0</v>
      </c>
      <c r="Z4377" s="46">
        <v>0</v>
      </c>
      <c r="AA4377" s="46">
        <v>0</v>
      </c>
      <c r="AB4377" s="46">
        <v>0</v>
      </c>
      <c r="AC4377" s="46">
        <v>0</v>
      </c>
      <c r="AD4377" s="46">
        <v>0</v>
      </c>
      <c r="AE4377" s="46">
        <v>0</v>
      </c>
      <c r="AF4377" s="46">
        <v>0</v>
      </c>
      <c r="AG4377" s="46">
        <v>0</v>
      </c>
      <c r="AH4377" s="46">
        <v>0</v>
      </c>
      <c r="AI4377" s="46">
        <v>0</v>
      </c>
      <c r="AJ4377" s="46">
        <v>0</v>
      </c>
      <c r="AK4377" s="46">
        <v>0</v>
      </c>
      <c r="AL4377" s="46">
        <v>0</v>
      </c>
      <c r="AM4377" s="46">
        <v>0</v>
      </c>
    </row>
    <row r="4378" spans="5:39" x14ac:dyDescent="0.2">
      <c r="E4378" s="14">
        <v>438</v>
      </c>
      <c r="F4378" s="14">
        <v>451</v>
      </c>
      <c r="G4378" s="14" t="s">
        <v>254</v>
      </c>
      <c r="H4378" s="14" t="s">
        <v>306</v>
      </c>
      <c r="I4378" s="14" t="s">
        <v>847</v>
      </c>
      <c r="J4378" s="531">
        <v>70000044</v>
      </c>
      <c r="K4378" s="14" t="s">
        <v>59</v>
      </c>
      <c r="L4378" s="14" t="s">
        <v>57</v>
      </c>
      <c r="M4378" s="45">
        <v>4378</v>
      </c>
      <c r="N4378" s="45">
        <v>1</v>
      </c>
      <c r="O4378" s="46">
        <v>1378.62</v>
      </c>
      <c r="Q4378" s="12">
        <v>0</v>
      </c>
      <c r="T4378" s="59">
        <v>0</v>
      </c>
      <c r="U4378" s="14">
        <v>0</v>
      </c>
      <c r="V4378" s="59" t="s">
        <v>174</v>
      </c>
      <c r="Y4378" s="46">
        <v>0</v>
      </c>
      <c r="Z4378" s="46">
        <v>0</v>
      </c>
      <c r="AA4378" s="46">
        <v>0</v>
      </c>
      <c r="AB4378" s="46">
        <v>0</v>
      </c>
      <c r="AC4378" s="46">
        <v>0</v>
      </c>
      <c r="AD4378" s="46">
        <v>0</v>
      </c>
      <c r="AE4378" s="46">
        <v>0</v>
      </c>
      <c r="AF4378" s="46">
        <v>0</v>
      </c>
      <c r="AG4378" s="46">
        <v>1378.62</v>
      </c>
      <c r="AH4378" s="46">
        <v>1378.62</v>
      </c>
      <c r="AI4378" s="46">
        <v>1378.62</v>
      </c>
      <c r="AJ4378" s="46">
        <v>1378.62</v>
      </c>
      <c r="AK4378" s="46">
        <v>1378.62</v>
      </c>
      <c r="AL4378" s="46">
        <v>1378.62</v>
      </c>
      <c r="AM4378" s="46">
        <v>0</v>
      </c>
    </row>
    <row r="4379" spans="5:39" x14ac:dyDescent="0.2">
      <c r="E4379" s="47">
        <v>438</v>
      </c>
      <c r="F4379" s="47">
        <v>451</v>
      </c>
      <c r="G4379" s="47" t="s">
        <v>254</v>
      </c>
      <c r="H4379" s="47" t="s">
        <v>306</v>
      </c>
      <c r="I4379" s="47" t="s">
        <v>847</v>
      </c>
      <c r="J4379" s="533">
        <v>70000044</v>
      </c>
      <c r="K4379" s="14" t="s">
        <v>59</v>
      </c>
      <c r="L4379" s="14" t="s">
        <v>54</v>
      </c>
      <c r="M4379" s="45">
        <v>4379</v>
      </c>
      <c r="N4379" s="45">
        <v>1</v>
      </c>
      <c r="O4379" s="46">
        <v>2958.0799999999995</v>
      </c>
      <c r="Q4379" s="12">
        <v>0</v>
      </c>
      <c r="T4379" s="59">
        <v>0</v>
      </c>
      <c r="U4379" s="14">
        <v>0</v>
      </c>
      <c r="V4379" s="59" t="s">
        <v>174</v>
      </c>
      <c r="Y4379" s="46">
        <v>0</v>
      </c>
      <c r="Z4379" s="46">
        <v>0</v>
      </c>
      <c r="AA4379" s="46">
        <v>0</v>
      </c>
      <c r="AB4379" s="46">
        <v>0</v>
      </c>
      <c r="AC4379" s="46">
        <v>0</v>
      </c>
      <c r="AD4379" s="46">
        <v>0</v>
      </c>
      <c r="AE4379" s="46">
        <v>0</v>
      </c>
      <c r="AF4379" s="46">
        <v>0</v>
      </c>
      <c r="AG4379" s="46">
        <v>0</v>
      </c>
      <c r="AH4379" s="46">
        <v>0</v>
      </c>
      <c r="AI4379" s="46">
        <v>4478.17</v>
      </c>
      <c r="AJ4379" s="46">
        <v>2182.91</v>
      </c>
      <c r="AK4379" s="46">
        <v>4594.6499999999996</v>
      </c>
      <c r="AL4379" s="46">
        <v>2958.0799999999995</v>
      </c>
      <c r="AM4379" s="46">
        <v>0</v>
      </c>
    </row>
    <row r="4380" spans="5:39" x14ac:dyDescent="0.2">
      <c r="E4380" s="47">
        <v>438</v>
      </c>
      <c r="F4380" s="47">
        <v>451</v>
      </c>
      <c r="G4380" s="47" t="s">
        <v>254</v>
      </c>
      <c r="H4380" s="47" t="s">
        <v>306</v>
      </c>
      <c r="I4380" s="47" t="s">
        <v>847</v>
      </c>
      <c r="J4380" s="533">
        <v>70000044</v>
      </c>
      <c r="K4380" s="14" t="s">
        <v>59</v>
      </c>
      <c r="L4380" s="14" t="s">
        <v>58</v>
      </c>
      <c r="M4380" s="45">
        <v>4380</v>
      </c>
      <c r="N4380" s="45">
        <v>1</v>
      </c>
      <c r="O4380" s="46">
        <v>0</v>
      </c>
      <c r="Q4380" s="12">
        <v>0</v>
      </c>
      <c r="T4380" s="59">
        <v>0</v>
      </c>
      <c r="U4380" s="14">
        <v>0</v>
      </c>
      <c r="V4380" s="59" t="s">
        <v>174</v>
      </c>
      <c r="Y4380" s="46">
        <v>0</v>
      </c>
      <c r="Z4380" s="46">
        <v>0</v>
      </c>
      <c r="AA4380" s="46">
        <v>0</v>
      </c>
      <c r="AB4380" s="46">
        <v>0</v>
      </c>
      <c r="AC4380" s="46">
        <v>0</v>
      </c>
      <c r="AD4380" s="46">
        <v>0</v>
      </c>
      <c r="AE4380" s="46">
        <v>0</v>
      </c>
      <c r="AF4380" s="46">
        <v>0</v>
      </c>
      <c r="AG4380" s="46">
        <v>0</v>
      </c>
      <c r="AH4380" s="46">
        <v>0</v>
      </c>
      <c r="AI4380" s="46">
        <v>0</v>
      </c>
      <c r="AJ4380" s="46">
        <v>0</v>
      </c>
      <c r="AK4380" s="46">
        <v>0</v>
      </c>
      <c r="AL4380" s="46">
        <v>0</v>
      </c>
      <c r="AM4380" s="46">
        <v>0</v>
      </c>
    </row>
    <row r="4381" spans="5:39" x14ac:dyDescent="0.2">
      <c r="E4381" s="47">
        <v>438</v>
      </c>
      <c r="F4381" s="47">
        <v>451</v>
      </c>
      <c r="G4381" s="47" t="s">
        <v>254</v>
      </c>
      <c r="H4381" s="47" t="s">
        <v>306</v>
      </c>
      <c r="I4381" s="47" t="s">
        <v>847</v>
      </c>
      <c r="J4381" s="533">
        <v>70000044</v>
      </c>
      <c r="K4381" s="14" t="s">
        <v>59</v>
      </c>
      <c r="L4381" s="14" t="s">
        <v>31</v>
      </c>
      <c r="M4381" s="45">
        <v>4381</v>
      </c>
      <c r="N4381" s="45">
        <v>1</v>
      </c>
      <c r="O4381" s="48">
        <v>4336.6999999999989</v>
      </c>
      <c r="Q4381" s="12">
        <v>0</v>
      </c>
      <c r="R4381" s="46">
        <v>3747.5883333333331</v>
      </c>
      <c r="T4381" s="59">
        <v>0</v>
      </c>
      <c r="U4381" s="14">
        <v>0</v>
      </c>
      <c r="V4381" s="59" t="s">
        <v>174</v>
      </c>
      <c r="X4381" s="46">
        <v>0</v>
      </c>
      <c r="Y4381" s="46">
        <v>0</v>
      </c>
      <c r="Z4381" s="46">
        <v>0</v>
      </c>
      <c r="AA4381" s="46">
        <v>0</v>
      </c>
      <c r="AB4381" s="46">
        <v>0</v>
      </c>
      <c r="AC4381" s="46">
        <v>0</v>
      </c>
      <c r="AD4381" s="46">
        <v>0</v>
      </c>
      <c r="AE4381" s="46">
        <v>0</v>
      </c>
      <c r="AF4381" s="46">
        <v>0</v>
      </c>
      <c r="AG4381" s="46">
        <v>1378.62</v>
      </c>
      <c r="AH4381" s="46">
        <v>1378.62</v>
      </c>
      <c r="AI4381" s="46">
        <v>5856.79</v>
      </c>
      <c r="AJ4381" s="46">
        <v>3561.5299999999997</v>
      </c>
      <c r="AK4381" s="46">
        <v>5973.2699999999995</v>
      </c>
      <c r="AL4381" s="46">
        <v>4336.6999999999989</v>
      </c>
      <c r="AM4381" s="46">
        <v>0</v>
      </c>
    </row>
    <row r="4382" spans="5:39" x14ac:dyDescent="0.2">
      <c r="E4382" s="47">
        <v>438</v>
      </c>
      <c r="F4382" s="47">
        <v>451</v>
      </c>
      <c r="G4382" s="47" t="s">
        <v>254</v>
      </c>
      <c r="H4382" s="47" t="s">
        <v>306</v>
      </c>
      <c r="I4382" s="47" t="s">
        <v>847</v>
      </c>
      <c r="J4382" s="533">
        <v>70000044</v>
      </c>
      <c r="K4382" s="14" t="s">
        <v>37</v>
      </c>
      <c r="L4382" s="14" t="s">
        <v>31</v>
      </c>
      <c r="M4382" s="45">
        <v>4382</v>
      </c>
      <c r="N4382" s="45">
        <v>1</v>
      </c>
      <c r="O4382" s="48">
        <v>5973.27</v>
      </c>
      <c r="P4382" s="48"/>
      <c r="Q4382" s="12">
        <v>0</v>
      </c>
      <c r="R4382" s="46">
        <v>3024.8050000000003</v>
      </c>
      <c r="T4382" s="59">
        <v>0</v>
      </c>
      <c r="U4382" s="14">
        <v>0</v>
      </c>
      <c r="V4382" s="59" t="s">
        <v>174</v>
      </c>
      <c r="Y4382" s="46">
        <v>0</v>
      </c>
      <c r="Z4382" s="46">
        <v>0</v>
      </c>
      <c r="AA4382" s="46">
        <v>0</v>
      </c>
      <c r="AB4382" s="46">
        <v>0</v>
      </c>
      <c r="AC4382" s="46">
        <v>0</v>
      </c>
      <c r="AD4382" s="46">
        <v>0</v>
      </c>
      <c r="AE4382" s="46">
        <v>0</v>
      </c>
      <c r="AF4382" s="46">
        <v>0</v>
      </c>
      <c r="AG4382" s="46">
        <v>0</v>
      </c>
      <c r="AH4382" s="46">
        <v>0</v>
      </c>
      <c r="AI4382" s="46">
        <v>1378.62</v>
      </c>
      <c r="AJ4382" s="46">
        <v>0</v>
      </c>
      <c r="AK4382" s="46">
        <v>10796.94</v>
      </c>
      <c r="AL4382" s="46">
        <v>5973.27</v>
      </c>
      <c r="AM4382" s="46">
        <v>3469.36</v>
      </c>
    </row>
    <row r="4383" spans="5:39" x14ac:dyDescent="0.2">
      <c r="E4383" s="47">
        <v>438</v>
      </c>
      <c r="F4383" s="47">
        <v>451</v>
      </c>
      <c r="G4383" s="47" t="s">
        <v>254</v>
      </c>
      <c r="H4383" s="47" t="s">
        <v>306</v>
      </c>
      <c r="I4383" s="47" t="s">
        <v>847</v>
      </c>
      <c r="J4383" s="533">
        <v>70000044</v>
      </c>
      <c r="K4383" s="14" t="s">
        <v>65</v>
      </c>
      <c r="L4383" s="14" t="s">
        <v>31</v>
      </c>
      <c r="M4383" s="45">
        <v>4383</v>
      </c>
      <c r="N4383" s="45">
        <v>1</v>
      </c>
      <c r="O4383" s="52">
        <v>4336.6999999999953</v>
      </c>
      <c r="P4383" s="48">
        <v>3469.36</v>
      </c>
      <c r="Q4383" s="12">
        <v>0</v>
      </c>
      <c r="R4383" s="46">
        <v>722.78333333333251</v>
      </c>
      <c r="T4383" s="59">
        <v>0</v>
      </c>
      <c r="U4383" s="14">
        <v>0</v>
      </c>
      <c r="V4383" s="59" t="s">
        <v>174</v>
      </c>
      <c r="X4383" s="46">
        <v>0</v>
      </c>
      <c r="Y4383" s="46">
        <v>0</v>
      </c>
      <c r="Z4383" s="46">
        <v>0</v>
      </c>
      <c r="AA4383" s="46">
        <v>0</v>
      </c>
      <c r="AB4383" s="46">
        <v>0</v>
      </c>
      <c r="AC4383" s="46">
        <v>0</v>
      </c>
      <c r="AD4383" s="46">
        <v>0</v>
      </c>
      <c r="AE4383" s="46">
        <v>0</v>
      </c>
      <c r="AF4383" s="46">
        <v>0</v>
      </c>
      <c r="AG4383" s="46">
        <v>0</v>
      </c>
      <c r="AH4383" s="46">
        <v>0</v>
      </c>
      <c r="AI4383" s="46">
        <v>0</v>
      </c>
      <c r="AJ4383" s="46">
        <v>0</v>
      </c>
      <c r="AK4383" s="46">
        <v>0</v>
      </c>
      <c r="AL4383" s="46">
        <v>4336.6999999999953</v>
      </c>
      <c r="AM4383" s="46">
        <v>0</v>
      </c>
    </row>
    <row r="4384" spans="5:39" x14ac:dyDescent="0.2">
      <c r="E4384" s="47">
        <v>438</v>
      </c>
      <c r="F4384" s="47">
        <v>451</v>
      </c>
      <c r="G4384" s="47" t="s">
        <v>254</v>
      </c>
      <c r="H4384" s="47" t="s">
        <v>306</v>
      </c>
      <c r="I4384" s="47" t="s">
        <v>847</v>
      </c>
      <c r="J4384" s="533">
        <v>70000044</v>
      </c>
      <c r="K4384" s="14" t="s">
        <v>64</v>
      </c>
      <c r="L4384" s="14" t="s">
        <v>57</v>
      </c>
      <c r="M4384" s="45">
        <v>4384</v>
      </c>
      <c r="N4384" s="45">
        <v>1</v>
      </c>
      <c r="O4384" s="46">
        <v>0</v>
      </c>
      <c r="Q4384" s="12">
        <v>0</v>
      </c>
      <c r="T4384" s="59">
        <v>0</v>
      </c>
      <c r="U4384" s="14">
        <v>0</v>
      </c>
      <c r="V4384" s="59" t="s">
        <v>174</v>
      </c>
      <c r="X4384" s="46">
        <v>0</v>
      </c>
      <c r="Y4384" s="46">
        <v>0</v>
      </c>
      <c r="Z4384" s="46">
        <v>0</v>
      </c>
      <c r="AA4384" s="46">
        <v>0</v>
      </c>
      <c r="AB4384" s="46">
        <v>0</v>
      </c>
      <c r="AC4384" s="46">
        <v>0</v>
      </c>
      <c r="AD4384" s="46">
        <v>0</v>
      </c>
      <c r="AE4384" s="46">
        <v>0</v>
      </c>
      <c r="AF4384" s="46">
        <v>0</v>
      </c>
      <c r="AG4384" s="46">
        <v>1378.62</v>
      </c>
      <c r="AH4384" s="46">
        <v>2757.24</v>
      </c>
      <c r="AI4384" s="46">
        <v>2757.24</v>
      </c>
      <c r="AJ4384" s="46">
        <v>4135.8599999999997</v>
      </c>
      <c r="AK4384" s="46">
        <v>0</v>
      </c>
      <c r="AL4384" s="46">
        <v>0</v>
      </c>
      <c r="AM4384" s="46">
        <v>0</v>
      </c>
    </row>
    <row r="4385" spans="5:39" x14ac:dyDescent="0.2">
      <c r="E4385" s="47">
        <v>438</v>
      </c>
      <c r="F4385" s="47">
        <v>451</v>
      </c>
      <c r="G4385" s="47" t="s">
        <v>254</v>
      </c>
      <c r="H4385" s="47" t="s">
        <v>306</v>
      </c>
      <c r="I4385" s="47" t="s">
        <v>847</v>
      </c>
      <c r="J4385" s="533">
        <v>70000044</v>
      </c>
      <c r="K4385" s="14" t="s">
        <v>64</v>
      </c>
      <c r="L4385" s="14" t="s">
        <v>54</v>
      </c>
      <c r="M4385" s="45">
        <v>4385</v>
      </c>
      <c r="N4385" s="45">
        <v>1</v>
      </c>
      <c r="O4385" s="46">
        <v>4336.699999999998</v>
      </c>
      <c r="Q4385" s="12">
        <v>0</v>
      </c>
      <c r="T4385" s="59">
        <v>0</v>
      </c>
      <c r="U4385" s="14">
        <v>0</v>
      </c>
      <c r="V4385" s="59" t="s">
        <v>174</v>
      </c>
      <c r="X4385" s="46">
        <v>0</v>
      </c>
      <c r="Y4385" s="46">
        <v>0</v>
      </c>
      <c r="Z4385" s="46">
        <v>0</v>
      </c>
      <c r="AA4385" s="46">
        <v>0</v>
      </c>
      <c r="AB4385" s="46">
        <v>0</v>
      </c>
      <c r="AC4385" s="46">
        <v>0</v>
      </c>
      <c r="AD4385" s="46">
        <v>0</v>
      </c>
      <c r="AE4385" s="46">
        <v>0</v>
      </c>
      <c r="AF4385" s="46">
        <v>0</v>
      </c>
      <c r="AG4385" s="46">
        <v>0</v>
      </c>
      <c r="AH4385" s="46">
        <v>0</v>
      </c>
      <c r="AI4385" s="46">
        <v>4478.17</v>
      </c>
      <c r="AJ4385" s="46">
        <v>6661.08</v>
      </c>
      <c r="AK4385" s="46">
        <v>5973.2699999999986</v>
      </c>
      <c r="AL4385" s="46">
        <v>4336.699999999998</v>
      </c>
      <c r="AM4385" s="46">
        <v>867.33999999999787</v>
      </c>
    </row>
    <row r="4386" spans="5:39" x14ac:dyDescent="0.2">
      <c r="E4386" s="47">
        <v>438</v>
      </c>
      <c r="F4386" s="47">
        <v>451</v>
      </c>
      <c r="G4386" s="47" t="s">
        <v>254</v>
      </c>
      <c r="H4386" s="47" t="s">
        <v>306</v>
      </c>
      <c r="I4386" s="47" t="s">
        <v>847</v>
      </c>
      <c r="J4386" s="533">
        <v>70000044</v>
      </c>
      <c r="K4386" s="14" t="s">
        <v>64</v>
      </c>
      <c r="L4386" s="14" t="s">
        <v>58</v>
      </c>
      <c r="M4386" s="45">
        <v>4386</v>
      </c>
      <c r="N4386" s="45">
        <v>1</v>
      </c>
      <c r="O4386" s="46">
        <v>0</v>
      </c>
      <c r="Q4386" s="12">
        <v>0</v>
      </c>
      <c r="T4386" s="59">
        <v>0</v>
      </c>
      <c r="U4386" s="14">
        <v>0</v>
      </c>
      <c r="V4386" s="59" t="s">
        <v>174</v>
      </c>
      <c r="X4386" s="46">
        <v>0</v>
      </c>
      <c r="Y4386" s="46">
        <v>0</v>
      </c>
      <c r="Z4386" s="46">
        <v>0</v>
      </c>
      <c r="AA4386" s="46">
        <v>0</v>
      </c>
      <c r="AB4386" s="46">
        <v>0</v>
      </c>
      <c r="AC4386" s="46">
        <v>0</v>
      </c>
      <c r="AD4386" s="46">
        <v>0</v>
      </c>
      <c r="AE4386" s="46">
        <v>0</v>
      </c>
      <c r="AF4386" s="46">
        <v>0</v>
      </c>
      <c r="AG4386" s="46">
        <v>0</v>
      </c>
      <c r="AH4386" s="46">
        <v>0</v>
      </c>
      <c r="AI4386" s="46">
        <v>0</v>
      </c>
      <c r="AJ4386" s="46">
        <v>0</v>
      </c>
      <c r="AK4386" s="46">
        <v>0</v>
      </c>
      <c r="AL4386" s="46">
        <v>0</v>
      </c>
      <c r="AM4386" s="46">
        <v>-1.3642420526593924E-12</v>
      </c>
    </row>
    <row r="4387" spans="5:39" x14ac:dyDescent="0.2">
      <c r="E4387" s="47">
        <v>438</v>
      </c>
      <c r="F4387" s="47">
        <v>451</v>
      </c>
      <c r="G4387" s="47" t="s">
        <v>254</v>
      </c>
      <c r="H4387" s="47" t="s">
        <v>306</v>
      </c>
      <c r="I4387" s="47" t="s">
        <v>847</v>
      </c>
      <c r="J4387" s="533">
        <v>70000044</v>
      </c>
      <c r="K4387" s="14" t="s">
        <v>67</v>
      </c>
      <c r="L4387" s="14" t="s">
        <v>67</v>
      </c>
      <c r="M4387" s="45">
        <v>4387</v>
      </c>
      <c r="N4387" s="45">
        <v>1</v>
      </c>
      <c r="O4387" s="53">
        <v>0</v>
      </c>
      <c r="P4387" s="54">
        <v>0</v>
      </c>
      <c r="Q4387" s="55">
        <v>0</v>
      </c>
      <c r="R4387" s="56">
        <v>0</v>
      </c>
      <c r="S4387" s="57">
        <v>0</v>
      </c>
      <c r="T4387" s="60">
        <v>0</v>
      </c>
      <c r="U4387" s="14">
        <v>0</v>
      </c>
      <c r="V4387" s="60" t="s">
        <v>174</v>
      </c>
      <c r="Y4387" s="46">
        <v>0</v>
      </c>
      <c r="Z4387" s="46">
        <v>0</v>
      </c>
      <c r="AA4387" s="46">
        <v>0</v>
      </c>
      <c r="AB4387" s="46">
        <v>0</v>
      </c>
      <c r="AC4387" s="46">
        <v>0</v>
      </c>
      <c r="AD4387" s="46">
        <v>0</v>
      </c>
      <c r="AE4387" s="46">
        <v>0</v>
      </c>
      <c r="AF4387" s="46">
        <v>0</v>
      </c>
      <c r="AG4387" s="46">
        <v>0</v>
      </c>
      <c r="AH4387" s="46">
        <v>0</v>
      </c>
      <c r="AI4387" s="46">
        <v>0</v>
      </c>
      <c r="AJ4387" s="46">
        <v>0</v>
      </c>
      <c r="AK4387" s="46">
        <v>0</v>
      </c>
      <c r="AL4387" s="46">
        <v>0</v>
      </c>
      <c r="AM4387" s="46">
        <v>0</v>
      </c>
    </row>
    <row r="4388" spans="5:39" x14ac:dyDescent="0.2">
      <c r="E4388" s="14">
        <v>439</v>
      </c>
      <c r="F4388" s="14">
        <v>452</v>
      </c>
      <c r="G4388" s="14" t="s">
        <v>254</v>
      </c>
      <c r="H4388" s="14" t="s">
        <v>346</v>
      </c>
      <c r="I4388" s="14" t="s">
        <v>848</v>
      </c>
      <c r="J4388" s="531">
        <v>70000045</v>
      </c>
      <c r="K4388" s="14" t="s">
        <v>59</v>
      </c>
      <c r="L4388" s="14" t="s">
        <v>57</v>
      </c>
      <c r="M4388" s="45">
        <v>4388</v>
      </c>
      <c r="N4388" s="45">
        <v>1</v>
      </c>
      <c r="O4388" s="46">
        <v>1473.93</v>
      </c>
      <c r="Q4388" s="12">
        <v>0</v>
      </c>
      <c r="T4388" s="59">
        <v>0</v>
      </c>
      <c r="U4388" s="14">
        <v>0</v>
      </c>
      <c r="V4388" s="59" t="s">
        <v>150</v>
      </c>
      <c r="Y4388" s="46">
        <v>0</v>
      </c>
      <c r="Z4388" s="46">
        <v>0</v>
      </c>
      <c r="AA4388" s="46">
        <v>0</v>
      </c>
      <c r="AB4388" s="46">
        <v>0</v>
      </c>
      <c r="AC4388" s="46">
        <v>0</v>
      </c>
      <c r="AD4388" s="46">
        <v>0</v>
      </c>
      <c r="AE4388" s="46">
        <v>0</v>
      </c>
      <c r="AF4388" s="46">
        <v>0</v>
      </c>
      <c r="AG4388" s="46">
        <v>1473.93</v>
      </c>
      <c r="AH4388" s="46">
        <v>1473.93</v>
      </c>
      <c r="AI4388" s="46">
        <v>1473.93</v>
      </c>
      <c r="AJ4388" s="46">
        <v>1473.93</v>
      </c>
      <c r="AK4388" s="46">
        <v>1473.93</v>
      </c>
      <c r="AL4388" s="46">
        <v>1473.93</v>
      </c>
      <c r="AM4388" s="46">
        <v>0</v>
      </c>
    </row>
    <row r="4389" spans="5:39" x14ac:dyDescent="0.2">
      <c r="E4389" s="47">
        <v>439</v>
      </c>
      <c r="F4389" s="47">
        <v>452</v>
      </c>
      <c r="G4389" s="47" t="s">
        <v>254</v>
      </c>
      <c r="H4389" s="47" t="s">
        <v>346</v>
      </c>
      <c r="I4389" s="47" t="s">
        <v>848</v>
      </c>
      <c r="J4389" s="533">
        <v>70000045</v>
      </c>
      <c r="K4389" s="14" t="s">
        <v>59</v>
      </c>
      <c r="L4389" s="14" t="s">
        <v>54</v>
      </c>
      <c r="M4389" s="45">
        <v>4389</v>
      </c>
      <c r="N4389" s="45">
        <v>1</v>
      </c>
      <c r="O4389" s="46">
        <v>3219.64</v>
      </c>
      <c r="Q4389" s="12">
        <v>0</v>
      </c>
      <c r="T4389" s="59">
        <v>0</v>
      </c>
      <c r="U4389" s="14">
        <v>0</v>
      </c>
      <c r="V4389" s="59" t="s">
        <v>150</v>
      </c>
      <c r="Y4389" s="46">
        <v>0</v>
      </c>
      <c r="Z4389" s="46">
        <v>0</v>
      </c>
      <c r="AA4389" s="46">
        <v>0</v>
      </c>
      <c r="AB4389" s="46">
        <v>0</v>
      </c>
      <c r="AC4389" s="46">
        <v>0</v>
      </c>
      <c r="AD4389" s="46">
        <v>0</v>
      </c>
      <c r="AE4389" s="46">
        <v>0</v>
      </c>
      <c r="AF4389" s="46">
        <v>0</v>
      </c>
      <c r="AG4389" s="46">
        <v>0</v>
      </c>
      <c r="AH4389" s="46">
        <v>0</v>
      </c>
      <c r="AI4389" s="46">
        <v>4597.6499999999996</v>
      </c>
      <c r="AJ4389" s="46">
        <v>2234.37</v>
      </c>
      <c r="AK4389" s="46">
        <v>4314.1899999999996</v>
      </c>
      <c r="AL4389" s="46">
        <v>3219.64</v>
      </c>
      <c r="AM4389" s="46">
        <v>0</v>
      </c>
    </row>
    <row r="4390" spans="5:39" x14ac:dyDescent="0.2">
      <c r="E4390" s="47">
        <v>439</v>
      </c>
      <c r="F4390" s="47">
        <v>452</v>
      </c>
      <c r="G4390" s="47" t="s">
        <v>254</v>
      </c>
      <c r="H4390" s="47" t="s">
        <v>346</v>
      </c>
      <c r="I4390" s="47" t="s">
        <v>848</v>
      </c>
      <c r="J4390" s="533">
        <v>70000045</v>
      </c>
      <c r="K4390" s="14" t="s">
        <v>59</v>
      </c>
      <c r="L4390" s="14" t="s">
        <v>58</v>
      </c>
      <c r="M4390" s="45">
        <v>4390</v>
      </c>
      <c r="N4390" s="45">
        <v>1</v>
      </c>
      <c r="O4390" s="46">
        <v>0</v>
      </c>
      <c r="Q4390" s="12">
        <v>0</v>
      </c>
      <c r="T4390" s="59">
        <v>0</v>
      </c>
      <c r="U4390" s="14">
        <v>0</v>
      </c>
      <c r="V4390" s="59" t="s">
        <v>150</v>
      </c>
      <c r="Y4390" s="46">
        <v>0</v>
      </c>
      <c r="Z4390" s="46">
        <v>0</v>
      </c>
      <c r="AA4390" s="46">
        <v>0</v>
      </c>
      <c r="AB4390" s="46">
        <v>0</v>
      </c>
      <c r="AC4390" s="46">
        <v>0</v>
      </c>
      <c r="AD4390" s="46">
        <v>0</v>
      </c>
      <c r="AE4390" s="46">
        <v>0</v>
      </c>
      <c r="AF4390" s="46">
        <v>0</v>
      </c>
      <c r="AG4390" s="46">
        <v>0</v>
      </c>
      <c r="AH4390" s="46">
        <v>0</v>
      </c>
      <c r="AI4390" s="46">
        <v>0</v>
      </c>
      <c r="AJ4390" s="46">
        <v>0</v>
      </c>
      <c r="AK4390" s="46">
        <v>0</v>
      </c>
      <c r="AL4390" s="46">
        <v>0</v>
      </c>
      <c r="AM4390" s="46">
        <v>0</v>
      </c>
    </row>
    <row r="4391" spans="5:39" x14ac:dyDescent="0.2">
      <c r="E4391" s="47">
        <v>439</v>
      </c>
      <c r="F4391" s="47">
        <v>452</v>
      </c>
      <c r="G4391" s="47" t="s">
        <v>254</v>
      </c>
      <c r="H4391" s="47" t="s">
        <v>346</v>
      </c>
      <c r="I4391" s="47" t="s">
        <v>848</v>
      </c>
      <c r="J4391" s="533">
        <v>70000045</v>
      </c>
      <c r="K4391" s="14" t="s">
        <v>59</v>
      </c>
      <c r="L4391" s="14" t="s">
        <v>31</v>
      </c>
      <c r="M4391" s="45">
        <v>4391</v>
      </c>
      <c r="N4391" s="45">
        <v>1</v>
      </c>
      <c r="O4391" s="48">
        <v>4693.57</v>
      </c>
      <c r="Q4391" s="12">
        <v>0</v>
      </c>
      <c r="R4391" s="46">
        <v>3868.2383333333332</v>
      </c>
      <c r="T4391" s="59">
        <v>0</v>
      </c>
      <c r="U4391" s="14">
        <v>0</v>
      </c>
      <c r="V4391" s="59" t="s">
        <v>150</v>
      </c>
      <c r="X4391" s="46">
        <v>0</v>
      </c>
      <c r="Y4391" s="46">
        <v>0</v>
      </c>
      <c r="Z4391" s="46">
        <v>0</v>
      </c>
      <c r="AA4391" s="46">
        <v>0</v>
      </c>
      <c r="AB4391" s="46">
        <v>0</v>
      </c>
      <c r="AC4391" s="46">
        <v>0</v>
      </c>
      <c r="AD4391" s="46">
        <v>0</v>
      </c>
      <c r="AE4391" s="46">
        <v>0</v>
      </c>
      <c r="AF4391" s="46">
        <v>0</v>
      </c>
      <c r="AG4391" s="46">
        <v>1473.93</v>
      </c>
      <c r="AH4391" s="46">
        <v>1473.93</v>
      </c>
      <c r="AI4391" s="46">
        <v>6071.58</v>
      </c>
      <c r="AJ4391" s="46">
        <v>3708.3</v>
      </c>
      <c r="AK4391" s="46">
        <v>5788.12</v>
      </c>
      <c r="AL4391" s="46">
        <v>4693.57</v>
      </c>
      <c r="AM4391" s="46">
        <v>0</v>
      </c>
    </row>
    <row r="4392" spans="5:39" x14ac:dyDescent="0.2">
      <c r="E4392" s="47">
        <v>439</v>
      </c>
      <c r="F4392" s="47">
        <v>452</v>
      </c>
      <c r="G4392" s="47" t="s">
        <v>254</v>
      </c>
      <c r="H4392" s="47" t="s">
        <v>346</v>
      </c>
      <c r="I4392" s="47" t="s">
        <v>848</v>
      </c>
      <c r="J4392" s="533">
        <v>70000045</v>
      </c>
      <c r="K4392" s="14" t="s">
        <v>37</v>
      </c>
      <c r="L4392" s="14" t="s">
        <v>31</v>
      </c>
      <c r="M4392" s="45">
        <v>4392</v>
      </c>
      <c r="N4392" s="45">
        <v>1</v>
      </c>
      <c r="O4392" s="48">
        <v>18515.86</v>
      </c>
      <c r="P4392" s="48"/>
      <c r="Q4392" s="12">
        <v>0</v>
      </c>
      <c r="R4392" s="46">
        <v>3085.9766666666669</v>
      </c>
      <c r="T4392" s="59">
        <v>0</v>
      </c>
      <c r="U4392" s="14">
        <v>0</v>
      </c>
      <c r="V4392" s="59" t="s">
        <v>150</v>
      </c>
      <c r="Y4392" s="46">
        <v>0</v>
      </c>
      <c r="Z4392" s="46">
        <v>0</v>
      </c>
      <c r="AA4392" s="46">
        <v>0</v>
      </c>
      <c r="AB4392" s="46">
        <v>0</v>
      </c>
      <c r="AC4392" s="46">
        <v>0</v>
      </c>
      <c r="AD4392" s="46">
        <v>0</v>
      </c>
      <c r="AE4392" s="46">
        <v>0</v>
      </c>
      <c r="AF4392" s="46">
        <v>0</v>
      </c>
      <c r="AG4392" s="46">
        <v>0</v>
      </c>
      <c r="AH4392" s="46">
        <v>0</v>
      </c>
      <c r="AI4392" s="46">
        <v>0</v>
      </c>
      <c r="AJ4392" s="46">
        <v>0</v>
      </c>
      <c r="AK4392" s="46">
        <v>0</v>
      </c>
      <c r="AL4392" s="46">
        <v>18515.86</v>
      </c>
      <c r="AM4392" s="46">
        <v>4693.57</v>
      </c>
    </row>
    <row r="4393" spans="5:39" x14ac:dyDescent="0.2">
      <c r="E4393" s="47">
        <v>439</v>
      </c>
      <c r="F4393" s="47">
        <v>452</v>
      </c>
      <c r="G4393" s="47" t="s">
        <v>254</v>
      </c>
      <c r="H4393" s="47" t="s">
        <v>346</v>
      </c>
      <c r="I4393" s="47" t="s">
        <v>848</v>
      </c>
      <c r="J4393" s="533">
        <v>70000045</v>
      </c>
      <c r="K4393" s="14" t="s">
        <v>65</v>
      </c>
      <c r="L4393" s="14" t="s">
        <v>31</v>
      </c>
      <c r="M4393" s="45">
        <v>4393</v>
      </c>
      <c r="N4393" s="45">
        <v>1</v>
      </c>
      <c r="O4393" s="52">
        <v>4693.57</v>
      </c>
      <c r="P4393" s="48">
        <v>4693.57</v>
      </c>
      <c r="Q4393" s="12">
        <v>0</v>
      </c>
      <c r="R4393" s="46">
        <v>782.26166666666666</v>
      </c>
      <c r="T4393" s="59">
        <v>0</v>
      </c>
      <c r="U4393" s="14">
        <v>0</v>
      </c>
      <c r="V4393" s="59" t="s">
        <v>150</v>
      </c>
      <c r="X4393" s="46">
        <v>0</v>
      </c>
      <c r="Y4393" s="46">
        <v>0</v>
      </c>
      <c r="Z4393" s="46">
        <v>0</v>
      </c>
      <c r="AA4393" s="46">
        <v>0</v>
      </c>
      <c r="AB4393" s="46">
        <v>0</v>
      </c>
      <c r="AC4393" s="46">
        <v>0</v>
      </c>
      <c r="AD4393" s="46">
        <v>0</v>
      </c>
      <c r="AE4393" s="46">
        <v>0</v>
      </c>
      <c r="AF4393" s="46">
        <v>0</v>
      </c>
      <c r="AG4393" s="46">
        <v>0</v>
      </c>
      <c r="AH4393" s="46">
        <v>0</v>
      </c>
      <c r="AI4393" s="46">
        <v>0</v>
      </c>
      <c r="AJ4393" s="46">
        <v>0</v>
      </c>
      <c r="AK4393" s="46">
        <v>0</v>
      </c>
      <c r="AL4393" s="46">
        <v>4693.57</v>
      </c>
      <c r="AM4393" s="46">
        <v>0</v>
      </c>
    </row>
    <row r="4394" spans="5:39" x14ac:dyDescent="0.2">
      <c r="E4394" s="47">
        <v>439</v>
      </c>
      <c r="F4394" s="47">
        <v>452</v>
      </c>
      <c r="G4394" s="47" t="s">
        <v>254</v>
      </c>
      <c r="H4394" s="47" t="s">
        <v>346</v>
      </c>
      <c r="I4394" s="47" t="s">
        <v>848</v>
      </c>
      <c r="J4394" s="533">
        <v>70000045</v>
      </c>
      <c r="K4394" s="14" t="s">
        <v>64</v>
      </c>
      <c r="L4394" s="14" t="s">
        <v>57</v>
      </c>
      <c r="M4394" s="45">
        <v>4394</v>
      </c>
      <c r="N4394" s="45">
        <v>1</v>
      </c>
      <c r="O4394" s="46">
        <v>0</v>
      </c>
      <c r="Q4394" s="12">
        <v>0</v>
      </c>
      <c r="T4394" s="59">
        <v>0</v>
      </c>
      <c r="U4394" s="14">
        <v>0</v>
      </c>
      <c r="V4394" s="59" t="s">
        <v>150</v>
      </c>
      <c r="X4394" s="46">
        <v>0</v>
      </c>
      <c r="Y4394" s="46">
        <v>0</v>
      </c>
      <c r="Z4394" s="46">
        <v>0</v>
      </c>
      <c r="AA4394" s="46">
        <v>0</v>
      </c>
      <c r="AB4394" s="46">
        <v>0</v>
      </c>
      <c r="AC4394" s="46">
        <v>0</v>
      </c>
      <c r="AD4394" s="46">
        <v>0</v>
      </c>
      <c r="AE4394" s="46">
        <v>0</v>
      </c>
      <c r="AF4394" s="46">
        <v>0</v>
      </c>
      <c r="AG4394" s="46">
        <v>1473.93</v>
      </c>
      <c r="AH4394" s="46">
        <v>2947.86</v>
      </c>
      <c r="AI4394" s="46">
        <v>4421.79</v>
      </c>
      <c r="AJ4394" s="46">
        <v>5895.72</v>
      </c>
      <c r="AK4394" s="46">
        <v>7369.6500000000005</v>
      </c>
      <c r="AL4394" s="46">
        <v>0</v>
      </c>
      <c r="AM4394" s="46">
        <v>0</v>
      </c>
    </row>
    <row r="4395" spans="5:39" x14ac:dyDescent="0.2">
      <c r="E4395" s="47">
        <v>439</v>
      </c>
      <c r="F4395" s="47">
        <v>452</v>
      </c>
      <c r="G4395" s="47" t="s">
        <v>254</v>
      </c>
      <c r="H4395" s="47" t="s">
        <v>346</v>
      </c>
      <c r="I4395" s="47" t="s">
        <v>848</v>
      </c>
      <c r="J4395" s="533">
        <v>70000045</v>
      </c>
      <c r="K4395" s="14" t="s">
        <v>64</v>
      </c>
      <c r="L4395" s="14" t="s">
        <v>54</v>
      </c>
      <c r="M4395" s="45">
        <v>4395</v>
      </c>
      <c r="N4395" s="45">
        <v>1</v>
      </c>
      <c r="O4395" s="46">
        <v>4693.5699999999979</v>
      </c>
      <c r="Q4395" s="12">
        <v>0</v>
      </c>
      <c r="T4395" s="59">
        <v>0</v>
      </c>
      <c r="U4395" s="14">
        <v>0</v>
      </c>
      <c r="V4395" s="59" t="s">
        <v>150</v>
      </c>
      <c r="X4395" s="46">
        <v>0</v>
      </c>
      <c r="Y4395" s="46">
        <v>0</v>
      </c>
      <c r="Z4395" s="46">
        <v>0</v>
      </c>
      <c r="AA4395" s="46">
        <v>0</v>
      </c>
      <c r="AB4395" s="46">
        <v>0</v>
      </c>
      <c r="AC4395" s="46">
        <v>0</v>
      </c>
      <c r="AD4395" s="46">
        <v>0</v>
      </c>
      <c r="AE4395" s="46">
        <v>0</v>
      </c>
      <c r="AF4395" s="46">
        <v>0</v>
      </c>
      <c r="AG4395" s="46">
        <v>0</v>
      </c>
      <c r="AH4395" s="46">
        <v>0</v>
      </c>
      <c r="AI4395" s="46">
        <v>4597.6499999999996</v>
      </c>
      <c r="AJ4395" s="46">
        <v>6832.0199999999995</v>
      </c>
      <c r="AK4395" s="46">
        <v>11146.21</v>
      </c>
      <c r="AL4395" s="46">
        <v>4693.5699999999979</v>
      </c>
      <c r="AM4395" s="46">
        <v>-1.8189894035458565E-12</v>
      </c>
    </row>
    <row r="4396" spans="5:39" x14ac:dyDescent="0.2">
      <c r="E4396" s="47">
        <v>439</v>
      </c>
      <c r="F4396" s="47">
        <v>452</v>
      </c>
      <c r="G4396" s="47" t="s">
        <v>254</v>
      </c>
      <c r="H4396" s="47" t="s">
        <v>346</v>
      </c>
      <c r="I4396" s="47" t="s">
        <v>848</v>
      </c>
      <c r="J4396" s="533">
        <v>70000045</v>
      </c>
      <c r="K4396" s="14" t="s">
        <v>64</v>
      </c>
      <c r="L4396" s="14" t="s">
        <v>58</v>
      </c>
      <c r="M4396" s="45">
        <v>4396</v>
      </c>
      <c r="N4396" s="45">
        <v>1</v>
      </c>
      <c r="O4396" s="46">
        <v>0</v>
      </c>
      <c r="Q4396" s="12">
        <v>0</v>
      </c>
      <c r="T4396" s="59">
        <v>0</v>
      </c>
      <c r="U4396" s="14">
        <v>0</v>
      </c>
      <c r="V4396" s="59" t="s">
        <v>150</v>
      </c>
      <c r="X4396" s="46">
        <v>0</v>
      </c>
      <c r="Y4396" s="46">
        <v>0</v>
      </c>
      <c r="Z4396" s="46">
        <v>0</v>
      </c>
      <c r="AA4396" s="46">
        <v>0</v>
      </c>
      <c r="AB4396" s="46">
        <v>0</v>
      </c>
      <c r="AC4396" s="46">
        <v>0</v>
      </c>
      <c r="AD4396" s="46">
        <v>0</v>
      </c>
      <c r="AE4396" s="46">
        <v>0</v>
      </c>
      <c r="AF4396" s="46">
        <v>0</v>
      </c>
      <c r="AG4396" s="46">
        <v>0</v>
      </c>
      <c r="AH4396" s="46">
        <v>0</v>
      </c>
      <c r="AI4396" s="46">
        <v>0</v>
      </c>
      <c r="AJ4396" s="46">
        <v>0</v>
      </c>
      <c r="AK4396" s="46">
        <v>0</v>
      </c>
      <c r="AL4396" s="46">
        <v>0</v>
      </c>
      <c r="AM4396" s="46">
        <v>1.8189894035458565E-12</v>
      </c>
    </row>
    <row r="4397" spans="5:39" x14ac:dyDescent="0.2">
      <c r="E4397" s="47">
        <v>439</v>
      </c>
      <c r="F4397" s="47">
        <v>452</v>
      </c>
      <c r="G4397" s="47" t="s">
        <v>254</v>
      </c>
      <c r="H4397" s="47" t="s">
        <v>346</v>
      </c>
      <c r="I4397" s="47" t="s">
        <v>848</v>
      </c>
      <c r="J4397" s="533">
        <v>70000045</v>
      </c>
      <c r="K4397" s="14" t="s">
        <v>67</v>
      </c>
      <c r="L4397" s="14" t="s">
        <v>67</v>
      </c>
      <c r="M4397" s="45">
        <v>4397</v>
      </c>
      <c r="N4397" s="45">
        <v>1</v>
      </c>
      <c r="O4397" s="53">
        <v>0</v>
      </c>
      <c r="P4397" s="54">
        <v>0</v>
      </c>
      <c r="Q4397" s="55">
        <v>0</v>
      </c>
      <c r="R4397" s="56">
        <v>0</v>
      </c>
      <c r="S4397" s="57">
        <v>0</v>
      </c>
      <c r="T4397" s="60">
        <v>0</v>
      </c>
      <c r="U4397" s="14">
        <v>0</v>
      </c>
      <c r="V4397" s="60" t="s">
        <v>150</v>
      </c>
      <c r="Y4397" s="46">
        <v>0</v>
      </c>
      <c r="Z4397" s="46">
        <v>0</v>
      </c>
      <c r="AA4397" s="46">
        <v>0</v>
      </c>
      <c r="AB4397" s="46">
        <v>0</v>
      </c>
      <c r="AC4397" s="46">
        <v>0</v>
      </c>
      <c r="AD4397" s="46">
        <v>0</v>
      </c>
      <c r="AE4397" s="46">
        <v>0</v>
      </c>
      <c r="AF4397" s="46">
        <v>0</v>
      </c>
      <c r="AG4397" s="46">
        <v>0</v>
      </c>
      <c r="AH4397" s="46">
        <v>0</v>
      </c>
      <c r="AI4397" s="46">
        <v>0</v>
      </c>
      <c r="AJ4397" s="46">
        <v>0</v>
      </c>
      <c r="AK4397" s="46">
        <v>0</v>
      </c>
      <c r="AL4397" s="46">
        <v>0</v>
      </c>
      <c r="AM4397" s="46">
        <v>0</v>
      </c>
    </row>
    <row r="4398" spans="5:39" x14ac:dyDescent="0.2">
      <c r="E4398" s="14">
        <v>440</v>
      </c>
      <c r="F4398" s="14">
        <v>453</v>
      </c>
      <c r="G4398" s="14" t="s">
        <v>254</v>
      </c>
      <c r="H4398" s="14" t="s">
        <v>307</v>
      </c>
      <c r="I4398" s="14" t="s">
        <v>849</v>
      </c>
      <c r="J4398" s="531">
        <v>70000046</v>
      </c>
      <c r="K4398" s="14" t="s">
        <v>59</v>
      </c>
      <c r="L4398" s="14" t="s">
        <v>57</v>
      </c>
      <c r="M4398" s="45">
        <v>4398</v>
      </c>
      <c r="N4398" s="45">
        <v>1</v>
      </c>
      <c r="O4398" s="46">
        <v>1487.55</v>
      </c>
      <c r="Q4398" s="12" t="s">
        <v>429</v>
      </c>
      <c r="T4398" s="59" t="s">
        <v>86</v>
      </c>
      <c r="U4398" s="14">
        <v>0</v>
      </c>
      <c r="V4398" s="59" t="s">
        <v>175</v>
      </c>
      <c r="Y4398" s="46">
        <v>0</v>
      </c>
      <c r="Z4398" s="46">
        <v>0</v>
      </c>
      <c r="AA4398" s="46">
        <v>0</v>
      </c>
      <c r="AB4398" s="46">
        <v>0</v>
      </c>
      <c r="AC4398" s="46">
        <v>0</v>
      </c>
      <c r="AD4398" s="46">
        <v>0</v>
      </c>
      <c r="AE4398" s="46">
        <v>0</v>
      </c>
      <c r="AF4398" s="46">
        <v>0</v>
      </c>
      <c r="AG4398" s="46">
        <v>1487.55</v>
      </c>
      <c r="AH4398" s="46">
        <v>1487.55</v>
      </c>
      <c r="AI4398" s="46">
        <v>1487.55</v>
      </c>
      <c r="AJ4398" s="46">
        <v>1487.55</v>
      </c>
      <c r="AK4398" s="46">
        <v>1487.55</v>
      </c>
      <c r="AL4398" s="46">
        <v>1487.55</v>
      </c>
      <c r="AM4398" s="46">
        <v>0</v>
      </c>
    </row>
    <row r="4399" spans="5:39" x14ac:dyDescent="0.2">
      <c r="E4399" s="47">
        <v>440</v>
      </c>
      <c r="F4399" s="47">
        <v>453</v>
      </c>
      <c r="G4399" s="47" t="s">
        <v>254</v>
      </c>
      <c r="H4399" s="47" t="s">
        <v>307</v>
      </c>
      <c r="I4399" s="47" t="s">
        <v>849</v>
      </c>
      <c r="J4399" s="533">
        <v>70000046</v>
      </c>
      <c r="K4399" s="14" t="s">
        <v>59</v>
      </c>
      <c r="L4399" s="14" t="s">
        <v>54</v>
      </c>
      <c r="M4399" s="45">
        <v>4399</v>
      </c>
      <c r="N4399" s="45">
        <v>1</v>
      </c>
      <c r="O4399" s="46">
        <v>-948.62</v>
      </c>
      <c r="Q4399" s="12" t="s">
        <v>429</v>
      </c>
      <c r="T4399" s="59" t="s">
        <v>86</v>
      </c>
      <c r="U4399" s="14">
        <v>0</v>
      </c>
      <c r="V4399" s="59" t="s">
        <v>175</v>
      </c>
      <c r="Y4399" s="46">
        <v>0</v>
      </c>
      <c r="Z4399" s="46">
        <v>0</v>
      </c>
      <c r="AA4399" s="46">
        <v>0</v>
      </c>
      <c r="AB4399" s="46">
        <v>0</v>
      </c>
      <c r="AC4399" s="46">
        <v>0</v>
      </c>
      <c r="AD4399" s="46">
        <v>0</v>
      </c>
      <c r="AE4399" s="46">
        <v>0</v>
      </c>
      <c r="AF4399" s="46">
        <v>0</v>
      </c>
      <c r="AG4399" s="46">
        <v>0</v>
      </c>
      <c r="AH4399" s="46">
        <v>0</v>
      </c>
      <c r="AI4399" s="46">
        <v>4613.59</v>
      </c>
      <c r="AJ4399" s="46">
        <v>2038.7600000000002</v>
      </c>
      <c r="AK4399" s="46">
        <v>4021.6699999999996</v>
      </c>
      <c r="AL4399" s="46">
        <v>-948.62</v>
      </c>
      <c r="AM4399" s="46">
        <v>0</v>
      </c>
    </row>
    <row r="4400" spans="5:39" x14ac:dyDescent="0.2">
      <c r="E4400" s="47">
        <v>440</v>
      </c>
      <c r="F4400" s="47">
        <v>453</v>
      </c>
      <c r="G4400" s="47" t="s">
        <v>254</v>
      </c>
      <c r="H4400" s="47" t="s">
        <v>307</v>
      </c>
      <c r="I4400" s="47" t="s">
        <v>849</v>
      </c>
      <c r="J4400" s="533">
        <v>70000046</v>
      </c>
      <c r="K4400" s="14" t="s">
        <v>59</v>
      </c>
      <c r="L4400" s="14" t="s">
        <v>58</v>
      </c>
      <c r="M4400" s="45">
        <v>4400</v>
      </c>
      <c r="N4400" s="45">
        <v>1</v>
      </c>
      <c r="O4400" s="46">
        <v>0</v>
      </c>
      <c r="Q4400" s="12" t="s">
        <v>429</v>
      </c>
      <c r="T4400" s="59" t="s">
        <v>86</v>
      </c>
      <c r="U4400" s="14">
        <v>0</v>
      </c>
      <c r="V4400" s="59" t="s">
        <v>175</v>
      </c>
      <c r="Y4400" s="46">
        <v>0</v>
      </c>
      <c r="Z4400" s="46">
        <v>0</v>
      </c>
      <c r="AA4400" s="46">
        <v>0</v>
      </c>
      <c r="AB4400" s="46">
        <v>0</v>
      </c>
      <c r="AC4400" s="46">
        <v>0</v>
      </c>
      <c r="AD4400" s="46">
        <v>0</v>
      </c>
      <c r="AE4400" s="46">
        <v>0</v>
      </c>
      <c r="AF4400" s="46">
        <v>0</v>
      </c>
      <c r="AG4400" s="46">
        <v>0</v>
      </c>
      <c r="AH4400" s="46">
        <v>0</v>
      </c>
      <c r="AI4400" s="46">
        <v>0</v>
      </c>
      <c r="AJ4400" s="46">
        <v>0</v>
      </c>
      <c r="AK4400" s="46">
        <v>0</v>
      </c>
      <c r="AL4400" s="46">
        <v>0</v>
      </c>
      <c r="AM4400" s="46">
        <v>0</v>
      </c>
    </row>
    <row r="4401" spans="5:39" x14ac:dyDescent="0.2">
      <c r="E4401" s="47">
        <v>440</v>
      </c>
      <c r="F4401" s="47">
        <v>453</v>
      </c>
      <c r="G4401" s="47" t="s">
        <v>254</v>
      </c>
      <c r="H4401" s="47" t="s">
        <v>307</v>
      </c>
      <c r="I4401" s="47" t="s">
        <v>849</v>
      </c>
      <c r="J4401" s="533">
        <v>70000046</v>
      </c>
      <c r="K4401" s="14" t="s">
        <v>59</v>
      </c>
      <c r="L4401" s="14" t="s">
        <v>31</v>
      </c>
      <c r="M4401" s="45">
        <v>4401</v>
      </c>
      <c r="N4401" s="45">
        <v>1</v>
      </c>
      <c r="O4401" s="48">
        <v>538.92999999999995</v>
      </c>
      <c r="Q4401" s="12" t="s">
        <v>429</v>
      </c>
      <c r="R4401" s="46">
        <v>3108.4499999999994</v>
      </c>
      <c r="T4401" s="59" t="s">
        <v>86</v>
      </c>
      <c r="U4401" s="14">
        <v>0</v>
      </c>
      <c r="V4401" s="59" t="s">
        <v>175</v>
      </c>
      <c r="X4401" s="46">
        <v>0</v>
      </c>
      <c r="Y4401" s="46">
        <v>0</v>
      </c>
      <c r="Z4401" s="46">
        <v>0</v>
      </c>
      <c r="AA4401" s="46">
        <v>0</v>
      </c>
      <c r="AB4401" s="46">
        <v>0</v>
      </c>
      <c r="AC4401" s="46">
        <v>0</v>
      </c>
      <c r="AD4401" s="46">
        <v>0</v>
      </c>
      <c r="AE4401" s="46">
        <v>0</v>
      </c>
      <c r="AF4401" s="46">
        <v>0</v>
      </c>
      <c r="AG4401" s="46">
        <v>1487.55</v>
      </c>
      <c r="AH4401" s="46">
        <v>1487.55</v>
      </c>
      <c r="AI4401" s="46">
        <v>6101.14</v>
      </c>
      <c r="AJ4401" s="46">
        <v>3526.3100000000004</v>
      </c>
      <c r="AK4401" s="46">
        <v>5509.2199999999993</v>
      </c>
      <c r="AL4401" s="46">
        <v>538.92999999999995</v>
      </c>
      <c r="AM4401" s="46">
        <v>0</v>
      </c>
    </row>
    <row r="4402" spans="5:39" x14ac:dyDescent="0.2">
      <c r="E4402" s="47">
        <v>440</v>
      </c>
      <c r="F4402" s="47">
        <v>453</v>
      </c>
      <c r="G4402" s="47" t="s">
        <v>254</v>
      </c>
      <c r="H4402" s="47" t="s">
        <v>307</v>
      </c>
      <c r="I4402" s="47" t="s">
        <v>849</v>
      </c>
      <c r="J4402" s="533">
        <v>70000046</v>
      </c>
      <c r="K4402" s="14" t="s">
        <v>37</v>
      </c>
      <c r="L4402" s="14" t="s">
        <v>31</v>
      </c>
      <c r="M4402" s="45">
        <v>4402</v>
      </c>
      <c r="N4402" s="45">
        <v>1</v>
      </c>
      <c r="O4402" s="48">
        <v>0</v>
      </c>
      <c r="P4402" s="48"/>
      <c r="Q4402" s="12" t="s">
        <v>429</v>
      </c>
      <c r="R4402" s="46">
        <v>0</v>
      </c>
      <c r="T4402" s="59" t="s">
        <v>86</v>
      </c>
      <c r="U4402" s="14">
        <v>8</v>
      </c>
      <c r="V4402" s="59" t="s">
        <v>175</v>
      </c>
      <c r="Y4402" s="46">
        <v>0</v>
      </c>
      <c r="Z4402" s="46">
        <v>0</v>
      </c>
      <c r="AA4402" s="46">
        <v>0</v>
      </c>
      <c r="AB4402" s="46">
        <v>0</v>
      </c>
      <c r="AC4402" s="46">
        <v>0</v>
      </c>
      <c r="AD4402" s="46">
        <v>0</v>
      </c>
      <c r="AE4402" s="46">
        <v>0</v>
      </c>
      <c r="AF4402" s="46">
        <v>0</v>
      </c>
      <c r="AG4402" s="46">
        <v>0</v>
      </c>
      <c r="AH4402" s="46">
        <v>0</v>
      </c>
      <c r="AI4402" s="46">
        <v>0</v>
      </c>
      <c r="AJ4402" s="46">
        <v>0</v>
      </c>
      <c r="AK4402" s="46">
        <v>0</v>
      </c>
      <c r="AL4402" s="46">
        <v>0</v>
      </c>
      <c r="AM4402" s="46">
        <v>3730.1400000000003</v>
      </c>
    </row>
    <row r="4403" spans="5:39" x14ac:dyDescent="0.2">
      <c r="E4403" s="47">
        <v>440</v>
      </c>
      <c r="F4403" s="47">
        <v>453</v>
      </c>
      <c r="G4403" s="47" t="s">
        <v>254</v>
      </c>
      <c r="H4403" s="47" t="s">
        <v>307</v>
      </c>
      <c r="I4403" s="47" t="s">
        <v>849</v>
      </c>
      <c r="J4403" s="533">
        <v>70000046</v>
      </c>
      <c r="K4403" s="14" t="s">
        <v>65</v>
      </c>
      <c r="L4403" s="14" t="s">
        <v>31</v>
      </c>
      <c r="M4403" s="45">
        <v>4403</v>
      </c>
      <c r="N4403" s="45">
        <v>1</v>
      </c>
      <c r="O4403" s="52">
        <v>18650.699999999997</v>
      </c>
      <c r="P4403" s="48">
        <v>3730.1400000000003</v>
      </c>
      <c r="Q4403" s="12" t="s">
        <v>429</v>
      </c>
      <c r="R4403" s="46">
        <v>3108.4499999999994</v>
      </c>
      <c r="T4403" s="59" t="s">
        <v>86</v>
      </c>
      <c r="U4403" s="14">
        <v>0</v>
      </c>
      <c r="V4403" s="59" t="s">
        <v>175</v>
      </c>
      <c r="X4403" s="46">
        <v>0</v>
      </c>
      <c r="Y4403" s="46">
        <v>0</v>
      </c>
      <c r="Z4403" s="46">
        <v>0</v>
      </c>
      <c r="AA4403" s="46">
        <v>0</v>
      </c>
      <c r="AB4403" s="46">
        <v>0</v>
      </c>
      <c r="AC4403" s="46">
        <v>0</v>
      </c>
      <c r="AD4403" s="46">
        <v>0</v>
      </c>
      <c r="AE4403" s="46">
        <v>0</v>
      </c>
      <c r="AF4403" s="46">
        <v>0</v>
      </c>
      <c r="AG4403" s="46">
        <v>1487.55</v>
      </c>
      <c r="AH4403" s="46">
        <v>1487.55</v>
      </c>
      <c r="AI4403" s="46">
        <v>6101.14</v>
      </c>
      <c r="AJ4403" s="46">
        <v>3526.3100000000004</v>
      </c>
      <c r="AK4403" s="46">
        <v>5509.2199999999993</v>
      </c>
      <c r="AL4403" s="46">
        <v>538.92999999999995</v>
      </c>
      <c r="AM4403" s="46">
        <v>0</v>
      </c>
    </row>
    <row r="4404" spans="5:39" x14ac:dyDescent="0.2">
      <c r="E4404" s="47">
        <v>440</v>
      </c>
      <c r="F4404" s="47">
        <v>453</v>
      </c>
      <c r="G4404" s="47" t="s">
        <v>254</v>
      </c>
      <c r="H4404" s="47" t="s">
        <v>307</v>
      </c>
      <c r="I4404" s="47" t="s">
        <v>849</v>
      </c>
      <c r="J4404" s="533">
        <v>70000046</v>
      </c>
      <c r="K4404" s="14" t="s">
        <v>64</v>
      </c>
      <c r="L4404" s="14" t="s">
        <v>57</v>
      </c>
      <c r="M4404" s="45">
        <v>4404</v>
      </c>
      <c r="N4404" s="45">
        <v>1</v>
      </c>
      <c r="O4404" s="46">
        <v>8925.2999999999993</v>
      </c>
      <c r="Q4404" s="12" t="s">
        <v>429</v>
      </c>
      <c r="T4404" s="59" t="s">
        <v>86</v>
      </c>
      <c r="U4404" s="14">
        <v>0</v>
      </c>
      <c r="V4404" s="59" t="s">
        <v>175</v>
      </c>
      <c r="X4404" s="46">
        <v>0</v>
      </c>
      <c r="Y4404" s="46">
        <v>0</v>
      </c>
      <c r="Z4404" s="46">
        <v>0</v>
      </c>
      <c r="AA4404" s="46">
        <v>0</v>
      </c>
      <c r="AB4404" s="46">
        <v>0</v>
      </c>
      <c r="AC4404" s="46">
        <v>0</v>
      </c>
      <c r="AD4404" s="46">
        <v>0</v>
      </c>
      <c r="AE4404" s="46">
        <v>0</v>
      </c>
      <c r="AF4404" s="46">
        <v>0</v>
      </c>
      <c r="AG4404" s="46">
        <v>1487.55</v>
      </c>
      <c r="AH4404" s="46">
        <v>2975.1</v>
      </c>
      <c r="AI4404" s="46">
        <v>4462.6499999999996</v>
      </c>
      <c r="AJ4404" s="46">
        <v>5950.2</v>
      </c>
      <c r="AK4404" s="46">
        <v>7437.75</v>
      </c>
      <c r="AL4404" s="46">
        <v>8925.2999999999993</v>
      </c>
      <c r="AM4404" s="46">
        <v>5195.1599999999989</v>
      </c>
    </row>
    <row r="4405" spans="5:39" x14ac:dyDescent="0.2">
      <c r="E4405" s="47">
        <v>440</v>
      </c>
      <c r="F4405" s="47">
        <v>453</v>
      </c>
      <c r="G4405" s="47" t="s">
        <v>254</v>
      </c>
      <c r="H4405" s="47" t="s">
        <v>307</v>
      </c>
      <c r="I4405" s="47" t="s">
        <v>849</v>
      </c>
      <c r="J4405" s="533">
        <v>70000046</v>
      </c>
      <c r="K4405" s="14" t="s">
        <v>64</v>
      </c>
      <c r="L4405" s="14" t="s">
        <v>54</v>
      </c>
      <c r="M4405" s="45">
        <v>4405</v>
      </c>
      <c r="N4405" s="45">
        <v>1</v>
      </c>
      <c r="O4405" s="46">
        <v>9725.4</v>
      </c>
      <c r="Q4405" s="12" t="s">
        <v>429</v>
      </c>
      <c r="T4405" s="59" t="s">
        <v>86</v>
      </c>
      <c r="U4405" s="14">
        <v>0</v>
      </c>
      <c r="V4405" s="59" t="s">
        <v>175</v>
      </c>
      <c r="X4405" s="46">
        <v>0</v>
      </c>
      <c r="Y4405" s="46">
        <v>0</v>
      </c>
      <c r="Z4405" s="46">
        <v>0</v>
      </c>
      <c r="AA4405" s="46">
        <v>0</v>
      </c>
      <c r="AB4405" s="46">
        <v>0</v>
      </c>
      <c r="AC4405" s="46">
        <v>0</v>
      </c>
      <c r="AD4405" s="46">
        <v>0</v>
      </c>
      <c r="AE4405" s="46">
        <v>0</v>
      </c>
      <c r="AF4405" s="46">
        <v>0</v>
      </c>
      <c r="AG4405" s="46">
        <v>0</v>
      </c>
      <c r="AH4405" s="46">
        <v>0</v>
      </c>
      <c r="AI4405" s="46">
        <v>4613.59</v>
      </c>
      <c r="AJ4405" s="46">
        <v>6652.35</v>
      </c>
      <c r="AK4405" s="46">
        <v>10674.02</v>
      </c>
      <c r="AL4405" s="46">
        <v>9725.4</v>
      </c>
      <c r="AM4405" s="46">
        <v>9725.4</v>
      </c>
    </row>
    <row r="4406" spans="5:39" x14ac:dyDescent="0.2">
      <c r="E4406" s="47">
        <v>440</v>
      </c>
      <c r="F4406" s="47">
        <v>453</v>
      </c>
      <c r="G4406" s="47" t="s">
        <v>254</v>
      </c>
      <c r="H4406" s="47" t="s">
        <v>307</v>
      </c>
      <c r="I4406" s="47" t="s">
        <v>849</v>
      </c>
      <c r="J4406" s="533">
        <v>70000046</v>
      </c>
      <c r="K4406" s="14" t="s">
        <v>64</v>
      </c>
      <c r="L4406" s="14" t="s">
        <v>58</v>
      </c>
      <c r="M4406" s="45">
        <v>4406</v>
      </c>
      <c r="N4406" s="45">
        <v>1</v>
      </c>
      <c r="O4406" s="46">
        <v>0</v>
      </c>
      <c r="Q4406" s="12" t="s">
        <v>429</v>
      </c>
      <c r="T4406" s="59" t="s">
        <v>86</v>
      </c>
      <c r="U4406" s="14">
        <v>0</v>
      </c>
      <c r="V4406" s="59" t="s">
        <v>175</v>
      </c>
      <c r="X4406" s="46">
        <v>0</v>
      </c>
      <c r="Y4406" s="46">
        <v>0</v>
      </c>
      <c r="Z4406" s="46">
        <v>0</v>
      </c>
      <c r="AA4406" s="46">
        <v>0</v>
      </c>
      <c r="AB4406" s="46">
        <v>0</v>
      </c>
      <c r="AC4406" s="46">
        <v>0</v>
      </c>
      <c r="AD4406" s="46">
        <v>0</v>
      </c>
      <c r="AE4406" s="46">
        <v>0</v>
      </c>
      <c r="AF4406" s="46">
        <v>0</v>
      </c>
      <c r="AG4406" s="46">
        <v>0</v>
      </c>
      <c r="AH4406" s="46">
        <v>0</v>
      </c>
      <c r="AI4406" s="46">
        <v>0</v>
      </c>
      <c r="AJ4406" s="46">
        <v>0</v>
      </c>
      <c r="AK4406" s="46">
        <v>0</v>
      </c>
      <c r="AL4406" s="46">
        <v>0</v>
      </c>
      <c r="AM4406" s="46">
        <v>0</v>
      </c>
    </row>
    <row r="4407" spans="5:39" x14ac:dyDescent="0.2">
      <c r="E4407" s="47">
        <v>440</v>
      </c>
      <c r="F4407" s="47">
        <v>453</v>
      </c>
      <c r="G4407" s="47" t="s">
        <v>254</v>
      </c>
      <c r="H4407" s="47" t="s">
        <v>307</v>
      </c>
      <c r="I4407" s="47" t="s">
        <v>849</v>
      </c>
      <c r="J4407" s="533">
        <v>70000046</v>
      </c>
      <c r="K4407" s="14" t="s">
        <v>67</v>
      </c>
      <c r="L4407" s="14" t="s">
        <v>67</v>
      </c>
      <c r="M4407" s="45">
        <v>4407</v>
      </c>
      <c r="N4407" s="45">
        <v>1</v>
      </c>
      <c r="O4407" s="53">
        <v>70.48202480335749</v>
      </c>
      <c r="P4407" s="54">
        <v>60.48202480335749</v>
      </c>
      <c r="Q4407" s="55" t="s">
        <v>429</v>
      </c>
      <c r="R4407" s="56">
        <v>6</v>
      </c>
      <c r="S4407" s="57" t="s">
        <v>370</v>
      </c>
      <c r="T4407" s="60" t="s">
        <v>86</v>
      </c>
      <c r="U4407" s="14">
        <v>0</v>
      </c>
      <c r="V4407" s="60" t="s">
        <v>175</v>
      </c>
      <c r="Y4407" s="46">
        <v>70.48202480335749</v>
      </c>
      <c r="Z4407" s="46">
        <v>70.48202480335749</v>
      </c>
      <c r="AA4407" s="46">
        <v>70.48202480335749</v>
      </c>
      <c r="AB4407" s="46">
        <v>70.48202480335749</v>
      </c>
      <c r="AC4407" s="46">
        <v>70.48202480335749</v>
      </c>
      <c r="AD4407" s="46">
        <v>70.48202480335749</v>
      </c>
      <c r="AE4407" s="46">
        <v>70.48202480335749</v>
      </c>
      <c r="AF4407" s="46">
        <v>70.48202480335749</v>
      </c>
      <c r="AG4407" s="46">
        <v>70.48202480335749</v>
      </c>
      <c r="AH4407" s="46">
        <v>70.48202480335749</v>
      </c>
      <c r="AI4407" s="46">
        <v>70.48202480335749</v>
      </c>
      <c r="AJ4407" s="46">
        <v>70.48202480335749</v>
      </c>
      <c r="AK4407" s="46">
        <v>70.48202480335749</v>
      </c>
      <c r="AL4407" s="46">
        <v>70.48202480335749</v>
      </c>
      <c r="AM4407" s="46">
        <v>70.48202480335749</v>
      </c>
    </row>
    <row r="4408" spans="5:39" x14ac:dyDescent="0.2">
      <c r="E4408" s="14">
        <v>441</v>
      </c>
      <c r="F4408" s="14">
        <v>454</v>
      </c>
      <c r="G4408" s="14" t="s">
        <v>254</v>
      </c>
      <c r="H4408" s="14" t="s">
        <v>310</v>
      </c>
      <c r="I4408" s="14" t="s">
        <v>850</v>
      </c>
      <c r="J4408" s="531">
        <v>70000047</v>
      </c>
      <c r="K4408" s="14" t="s">
        <v>59</v>
      </c>
      <c r="L4408" s="14" t="s">
        <v>57</v>
      </c>
      <c r="M4408" s="45">
        <v>4408</v>
      </c>
      <c r="N4408" s="45">
        <v>1</v>
      </c>
      <c r="O4408" s="46">
        <v>1480.74</v>
      </c>
      <c r="Q4408" s="12">
        <v>0</v>
      </c>
      <c r="T4408" s="59">
        <v>0</v>
      </c>
      <c r="U4408" s="14">
        <v>0</v>
      </c>
      <c r="V4408" s="59" t="s">
        <v>175</v>
      </c>
      <c r="Y4408" s="46">
        <v>0</v>
      </c>
      <c r="Z4408" s="46">
        <v>0</v>
      </c>
      <c r="AA4408" s="46">
        <v>0</v>
      </c>
      <c r="AB4408" s="46">
        <v>0</v>
      </c>
      <c r="AC4408" s="46">
        <v>0</v>
      </c>
      <c r="AD4408" s="46">
        <v>0</v>
      </c>
      <c r="AE4408" s="46">
        <v>0</v>
      </c>
      <c r="AF4408" s="46">
        <v>0</v>
      </c>
      <c r="AG4408" s="46">
        <v>1480.74</v>
      </c>
      <c r="AH4408" s="46">
        <v>1480.74</v>
      </c>
      <c r="AI4408" s="46">
        <v>1480.74</v>
      </c>
      <c r="AJ4408" s="46">
        <v>1480.74</v>
      </c>
      <c r="AK4408" s="46">
        <v>1480.74</v>
      </c>
      <c r="AL4408" s="46">
        <v>1480.74</v>
      </c>
      <c r="AM4408" s="46">
        <v>0</v>
      </c>
    </row>
    <row r="4409" spans="5:39" x14ac:dyDescent="0.2">
      <c r="E4409" s="47">
        <v>441</v>
      </c>
      <c r="F4409" s="47">
        <v>454</v>
      </c>
      <c r="G4409" s="47" t="s">
        <v>254</v>
      </c>
      <c r="H4409" s="47" t="s">
        <v>310</v>
      </c>
      <c r="I4409" s="47" t="s">
        <v>850</v>
      </c>
      <c r="J4409" s="533">
        <v>70000047</v>
      </c>
      <c r="K4409" s="14" t="s">
        <v>59</v>
      </c>
      <c r="L4409" s="14" t="s">
        <v>54</v>
      </c>
      <c r="M4409" s="45">
        <v>4409</v>
      </c>
      <c r="N4409" s="45">
        <v>1</v>
      </c>
      <c r="O4409" s="46">
        <v>2539.94</v>
      </c>
      <c r="Q4409" s="12">
        <v>0</v>
      </c>
      <c r="T4409" s="59">
        <v>0</v>
      </c>
      <c r="U4409" s="14">
        <v>0</v>
      </c>
      <c r="V4409" s="59" t="s">
        <v>175</v>
      </c>
      <c r="Y4409" s="46">
        <v>0</v>
      </c>
      <c r="Z4409" s="46">
        <v>0</v>
      </c>
      <c r="AA4409" s="46">
        <v>0</v>
      </c>
      <c r="AB4409" s="46">
        <v>0</v>
      </c>
      <c r="AC4409" s="46">
        <v>0</v>
      </c>
      <c r="AD4409" s="46">
        <v>0</v>
      </c>
      <c r="AE4409" s="46">
        <v>0</v>
      </c>
      <c r="AF4409" s="46">
        <v>0</v>
      </c>
      <c r="AG4409" s="46">
        <v>0</v>
      </c>
      <c r="AH4409" s="46">
        <v>0</v>
      </c>
      <c r="AI4409" s="46">
        <v>2026.47</v>
      </c>
      <c r="AJ4409" s="46">
        <v>1660.0900000000001</v>
      </c>
      <c r="AK4409" s="46">
        <v>3421.3699999999994</v>
      </c>
      <c r="AL4409" s="46">
        <v>2539.94</v>
      </c>
      <c r="AM4409" s="46">
        <v>0</v>
      </c>
    </row>
    <row r="4410" spans="5:39" x14ac:dyDescent="0.2">
      <c r="E4410" s="47">
        <v>441</v>
      </c>
      <c r="F4410" s="47">
        <v>454</v>
      </c>
      <c r="G4410" s="47" t="s">
        <v>254</v>
      </c>
      <c r="H4410" s="47" t="s">
        <v>310</v>
      </c>
      <c r="I4410" s="47" t="s">
        <v>850</v>
      </c>
      <c r="J4410" s="533">
        <v>70000047</v>
      </c>
      <c r="K4410" s="14" t="s">
        <v>59</v>
      </c>
      <c r="L4410" s="14" t="s">
        <v>58</v>
      </c>
      <c r="M4410" s="45">
        <v>4410</v>
      </c>
      <c r="N4410" s="45">
        <v>1</v>
      </c>
      <c r="O4410" s="46">
        <v>0</v>
      </c>
      <c r="Q4410" s="12">
        <v>0</v>
      </c>
      <c r="T4410" s="59">
        <v>0</v>
      </c>
      <c r="U4410" s="14">
        <v>0</v>
      </c>
      <c r="V4410" s="59" t="s">
        <v>175</v>
      </c>
      <c r="Y4410" s="46">
        <v>0</v>
      </c>
      <c r="Z4410" s="46">
        <v>0</v>
      </c>
      <c r="AA4410" s="46">
        <v>0</v>
      </c>
      <c r="AB4410" s="46">
        <v>0</v>
      </c>
      <c r="AC4410" s="46">
        <v>0</v>
      </c>
      <c r="AD4410" s="46">
        <v>0</v>
      </c>
      <c r="AE4410" s="46">
        <v>0</v>
      </c>
      <c r="AF4410" s="46">
        <v>0</v>
      </c>
      <c r="AG4410" s="46">
        <v>0</v>
      </c>
      <c r="AH4410" s="46">
        <v>0</v>
      </c>
      <c r="AI4410" s="46">
        <v>0</v>
      </c>
      <c r="AJ4410" s="46">
        <v>0</v>
      </c>
      <c r="AK4410" s="46">
        <v>0</v>
      </c>
      <c r="AL4410" s="46">
        <v>0</v>
      </c>
      <c r="AM4410" s="46">
        <v>0</v>
      </c>
    </row>
    <row r="4411" spans="5:39" x14ac:dyDescent="0.2">
      <c r="E4411" s="47">
        <v>441</v>
      </c>
      <c r="F4411" s="47">
        <v>454</v>
      </c>
      <c r="G4411" s="47" t="s">
        <v>254</v>
      </c>
      <c r="H4411" s="47" t="s">
        <v>310</v>
      </c>
      <c r="I4411" s="47" t="s">
        <v>850</v>
      </c>
      <c r="J4411" s="533">
        <v>70000047</v>
      </c>
      <c r="K4411" s="14" t="s">
        <v>59</v>
      </c>
      <c r="L4411" s="14" t="s">
        <v>31</v>
      </c>
      <c r="M4411" s="45">
        <v>4411</v>
      </c>
      <c r="N4411" s="45">
        <v>1</v>
      </c>
      <c r="O4411" s="48">
        <v>4020.6800000000003</v>
      </c>
      <c r="Q4411" s="12">
        <v>0</v>
      </c>
      <c r="R4411" s="46">
        <v>3088.7183333333337</v>
      </c>
      <c r="T4411" s="59">
        <v>0</v>
      </c>
      <c r="U4411" s="14">
        <v>0</v>
      </c>
      <c r="V4411" s="59" t="s">
        <v>175</v>
      </c>
      <c r="X4411" s="46">
        <v>0</v>
      </c>
      <c r="Y4411" s="46">
        <v>0</v>
      </c>
      <c r="Z4411" s="46">
        <v>0</v>
      </c>
      <c r="AA4411" s="46">
        <v>0</v>
      </c>
      <c r="AB4411" s="46">
        <v>0</v>
      </c>
      <c r="AC4411" s="46">
        <v>0</v>
      </c>
      <c r="AD4411" s="46">
        <v>0</v>
      </c>
      <c r="AE4411" s="46">
        <v>0</v>
      </c>
      <c r="AF4411" s="46">
        <v>0</v>
      </c>
      <c r="AG4411" s="46">
        <v>1480.74</v>
      </c>
      <c r="AH4411" s="46">
        <v>1480.74</v>
      </c>
      <c r="AI4411" s="46">
        <v>3507.21</v>
      </c>
      <c r="AJ4411" s="46">
        <v>3140.83</v>
      </c>
      <c r="AK4411" s="46">
        <v>4902.1099999999997</v>
      </c>
      <c r="AL4411" s="46">
        <v>4020.6800000000003</v>
      </c>
      <c r="AM4411" s="46">
        <v>0</v>
      </c>
    </row>
    <row r="4412" spans="5:39" x14ac:dyDescent="0.2">
      <c r="E4412" s="47">
        <v>441</v>
      </c>
      <c r="F4412" s="47">
        <v>454</v>
      </c>
      <c r="G4412" s="47" t="s">
        <v>254</v>
      </c>
      <c r="H4412" s="47" t="s">
        <v>310</v>
      </c>
      <c r="I4412" s="47" t="s">
        <v>850</v>
      </c>
      <c r="J4412" s="533">
        <v>70000047</v>
      </c>
      <c r="K4412" s="14" t="s">
        <v>37</v>
      </c>
      <c r="L4412" s="14" t="s">
        <v>31</v>
      </c>
      <c r="M4412" s="45">
        <v>4412</v>
      </c>
      <c r="N4412" s="45">
        <v>1</v>
      </c>
      <c r="O4412" s="48">
        <v>13000</v>
      </c>
      <c r="P4412" s="48"/>
      <c r="Q4412" s="12">
        <v>0</v>
      </c>
      <c r="R4412" s="46">
        <v>2416.6666666666665</v>
      </c>
      <c r="T4412" s="59">
        <v>0</v>
      </c>
      <c r="U4412" s="14">
        <v>0</v>
      </c>
      <c r="V4412" s="59" t="s">
        <v>175</v>
      </c>
      <c r="Y4412" s="46">
        <v>0</v>
      </c>
      <c r="Z4412" s="46">
        <v>0</v>
      </c>
      <c r="AA4412" s="46">
        <v>0</v>
      </c>
      <c r="AB4412" s="46">
        <v>0</v>
      </c>
      <c r="AC4412" s="46">
        <v>0</v>
      </c>
      <c r="AD4412" s="46">
        <v>0</v>
      </c>
      <c r="AE4412" s="46">
        <v>0</v>
      </c>
      <c r="AF4412" s="46">
        <v>0</v>
      </c>
      <c r="AG4412" s="46">
        <v>0</v>
      </c>
      <c r="AH4412" s="46">
        <v>0</v>
      </c>
      <c r="AI4412" s="46">
        <v>0</v>
      </c>
      <c r="AJ4412" s="46">
        <v>1500</v>
      </c>
      <c r="AK4412" s="46">
        <v>0</v>
      </c>
      <c r="AL4412" s="46">
        <v>13000</v>
      </c>
      <c r="AM4412" s="46">
        <v>1612.924</v>
      </c>
    </row>
    <row r="4413" spans="5:39" x14ac:dyDescent="0.2">
      <c r="E4413" s="47">
        <v>441</v>
      </c>
      <c r="F4413" s="47">
        <v>454</v>
      </c>
      <c r="G4413" s="47" t="s">
        <v>254</v>
      </c>
      <c r="H4413" s="47" t="s">
        <v>310</v>
      </c>
      <c r="I4413" s="47" t="s">
        <v>850</v>
      </c>
      <c r="J4413" s="533">
        <v>70000047</v>
      </c>
      <c r="K4413" s="14" t="s">
        <v>65</v>
      </c>
      <c r="L4413" s="14" t="s">
        <v>31</v>
      </c>
      <c r="M4413" s="45">
        <v>4413</v>
      </c>
      <c r="N4413" s="45">
        <v>1</v>
      </c>
      <c r="O4413" s="52">
        <v>4032.3100000000004</v>
      </c>
      <c r="P4413" s="48">
        <v>1612.924</v>
      </c>
      <c r="Q4413" s="12">
        <v>0</v>
      </c>
      <c r="R4413" s="46">
        <v>672.05166666666673</v>
      </c>
      <c r="T4413" s="59">
        <v>0</v>
      </c>
      <c r="U4413" s="14">
        <v>0</v>
      </c>
      <c r="V4413" s="59" t="s">
        <v>175</v>
      </c>
      <c r="X4413" s="46">
        <v>0</v>
      </c>
      <c r="Y4413" s="46">
        <v>0</v>
      </c>
      <c r="Z4413" s="46">
        <v>0</v>
      </c>
      <c r="AA4413" s="46">
        <v>0</v>
      </c>
      <c r="AB4413" s="46">
        <v>0</v>
      </c>
      <c r="AC4413" s="46">
        <v>0</v>
      </c>
      <c r="AD4413" s="46">
        <v>0</v>
      </c>
      <c r="AE4413" s="46">
        <v>0</v>
      </c>
      <c r="AF4413" s="46">
        <v>0</v>
      </c>
      <c r="AG4413" s="46">
        <v>0</v>
      </c>
      <c r="AH4413" s="46">
        <v>0</v>
      </c>
      <c r="AI4413" s="46">
        <v>0</v>
      </c>
      <c r="AJ4413" s="46">
        <v>0</v>
      </c>
      <c r="AK4413" s="46">
        <v>11.630000000000109</v>
      </c>
      <c r="AL4413" s="46">
        <v>4020.6800000000003</v>
      </c>
      <c r="AM4413" s="46">
        <v>0</v>
      </c>
    </row>
    <row r="4414" spans="5:39" x14ac:dyDescent="0.2">
      <c r="E4414" s="47">
        <v>441</v>
      </c>
      <c r="F4414" s="47">
        <v>454</v>
      </c>
      <c r="G4414" s="47" t="s">
        <v>254</v>
      </c>
      <c r="H4414" s="47" t="s">
        <v>310</v>
      </c>
      <c r="I4414" s="47" t="s">
        <v>850</v>
      </c>
      <c r="J4414" s="533">
        <v>70000047</v>
      </c>
      <c r="K4414" s="14" t="s">
        <v>64</v>
      </c>
      <c r="L4414" s="14" t="s">
        <v>57</v>
      </c>
      <c r="M4414" s="45">
        <v>4414</v>
      </c>
      <c r="N4414" s="45">
        <v>1</v>
      </c>
      <c r="O4414" s="46">
        <v>0</v>
      </c>
      <c r="Q4414" s="12">
        <v>0</v>
      </c>
      <c r="T4414" s="59">
        <v>0</v>
      </c>
      <c r="U4414" s="14">
        <v>0</v>
      </c>
      <c r="V4414" s="59" t="s">
        <v>175</v>
      </c>
      <c r="X4414" s="46">
        <v>0</v>
      </c>
      <c r="Y4414" s="46">
        <v>0</v>
      </c>
      <c r="Z4414" s="46">
        <v>0</v>
      </c>
      <c r="AA4414" s="46">
        <v>0</v>
      </c>
      <c r="AB4414" s="46">
        <v>0</v>
      </c>
      <c r="AC4414" s="46">
        <v>0</v>
      </c>
      <c r="AD4414" s="46">
        <v>0</v>
      </c>
      <c r="AE4414" s="46">
        <v>0</v>
      </c>
      <c r="AF4414" s="46">
        <v>0</v>
      </c>
      <c r="AG4414" s="46">
        <v>1480.74</v>
      </c>
      <c r="AH4414" s="46">
        <v>2961.48</v>
      </c>
      <c r="AI4414" s="46">
        <v>4442.22</v>
      </c>
      <c r="AJ4414" s="46">
        <v>4422.96</v>
      </c>
      <c r="AK4414" s="46">
        <v>5903.7</v>
      </c>
      <c r="AL4414" s="46">
        <v>0</v>
      </c>
      <c r="AM4414" s="46">
        <v>0</v>
      </c>
    </row>
    <row r="4415" spans="5:39" x14ac:dyDescent="0.2">
      <c r="E4415" s="47">
        <v>441</v>
      </c>
      <c r="F4415" s="47">
        <v>454</v>
      </c>
      <c r="G4415" s="47" t="s">
        <v>254</v>
      </c>
      <c r="H4415" s="47" t="s">
        <v>310</v>
      </c>
      <c r="I4415" s="47" t="s">
        <v>850</v>
      </c>
      <c r="J4415" s="533">
        <v>70000047</v>
      </c>
      <c r="K4415" s="14" t="s">
        <v>64</v>
      </c>
      <c r="L4415" s="14" t="s">
        <v>54</v>
      </c>
      <c r="M4415" s="45">
        <v>4415</v>
      </c>
      <c r="N4415" s="45">
        <v>1</v>
      </c>
      <c r="O4415" s="46">
        <v>4032.3100000000004</v>
      </c>
      <c r="Q4415" s="12">
        <v>0</v>
      </c>
      <c r="T4415" s="59">
        <v>0</v>
      </c>
      <c r="U4415" s="14">
        <v>0</v>
      </c>
      <c r="V4415" s="59" t="s">
        <v>175</v>
      </c>
      <c r="X4415" s="46">
        <v>0</v>
      </c>
      <c r="Y4415" s="46">
        <v>0</v>
      </c>
      <c r="Z4415" s="46">
        <v>0</v>
      </c>
      <c r="AA4415" s="46">
        <v>0</v>
      </c>
      <c r="AB4415" s="46">
        <v>0</v>
      </c>
      <c r="AC4415" s="46">
        <v>0</v>
      </c>
      <c r="AD4415" s="46">
        <v>0</v>
      </c>
      <c r="AE4415" s="46">
        <v>0</v>
      </c>
      <c r="AF4415" s="46">
        <v>0</v>
      </c>
      <c r="AG4415" s="46">
        <v>0</v>
      </c>
      <c r="AH4415" s="46">
        <v>0</v>
      </c>
      <c r="AI4415" s="46">
        <v>2026.47</v>
      </c>
      <c r="AJ4415" s="46">
        <v>3686.5600000000004</v>
      </c>
      <c r="AK4415" s="46">
        <v>7107.93</v>
      </c>
      <c r="AL4415" s="46">
        <v>4032.3100000000004</v>
      </c>
      <c r="AM4415" s="46">
        <v>2419.3860000000004</v>
      </c>
    </row>
    <row r="4416" spans="5:39" x14ac:dyDescent="0.2">
      <c r="E4416" s="47">
        <v>441</v>
      </c>
      <c r="F4416" s="47">
        <v>454</v>
      </c>
      <c r="G4416" s="47" t="s">
        <v>254</v>
      </c>
      <c r="H4416" s="47" t="s">
        <v>310</v>
      </c>
      <c r="I4416" s="47" t="s">
        <v>850</v>
      </c>
      <c r="J4416" s="533">
        <v>70000047</v>
      </c>
      <c r="K4416" s="14" t="s">
        <v>64</v>
      </c>
      <c r="L4416" s="14" t="s">
        <v>58</v>
      </c>
      <c r="M4416" s="45">
        <v>4416</v>
      </c>
      <c r="N4416" s="45">
        <v>1</v>
      </c>
      <c r="O4416" s="46">
        <v>0</v>
      </c>
      <c r="Q4416" s="12">
        <v>0</v>
      </c>
      <c r="T4416" s="59">
        <v>0</v>
      </c>
      <c r="U4416" s="14">
        <v>0</v>
      </c>
      <c r="V4416" s="59" t="s">
        <v>175</v>
      </c>
      <c r="X4416" s="46">
        <v>0</v>
      </c>
      <c r="Y4416" s="46">
        <v>0</v>
      </c>
      <c r="Z4416" s="46">
        <v>0</v>
      </c>
      <c r="AA4416" s="46">
        <v>0</v>
      </c>
      <c r="AB4416" s="46">
        <v>0</v>
      </c>
      <c r="AC4416" s="46">
        <v>0</v>
      </c>
      <c r="AD4416" s="46">
        <v>0</v>
      </c>
      <c r="AE4416" s="46">
        <v>0</v>
      </c>
      <c r="AF4416" s="46">
        <v>0</v>
      </c>
      <c r="AG4416" s="46">
        <v>0</v>
      </c>
      <c r="AH4416" s="46">
        <v>0</v>
      </c>
      <c r="AI4416" s="46">
        <v>0</v>
      </c>
      <c r="AJ4416" s="46">
        <v>0</v>
      </c>
      <c r="AK4416" s="46">
        <v>0</v>
      </c>
      <c r="AL4416" s="46">
        <v>0</v>
      </c>
      <c r="AM4416" s="46">
        <v>0</v>
      </c>
    </row>
    <row r="4417" spans="5:39" x14ac:dyDescent="0.2">
      <c r="E4417" s="47">
        <v>441</v>
      </c>
      <c r="F4417" s="47">
        <v>454</v>
      </c>
      <c r="G4417" s="47" t="s">
        <v>254</v>
      </c>
      <c r="H4417" s="47" t="s">
        <v>310</v>
      </c>
      <c r="I4417" s="47" t="s">
        <v>850</v>
      </c>
      <c r="J4417" s="533">
        <v>70000047</v>
      </c>
      <c r="K4417" s="14" t="s">
        <v>67</v>
      </c>
      <c r="L4417" s="14" t="s">
        <v>67</v>
      </c>
      <c r="M4417" s="45">
        <v>4417</v>
      </c>
      <c r="N4417" s="45">
        <v>1</v>
      </c>
      <c r="O4417" s="53">
        <v>8.0757679839734919E-2</v>
      </c>
      <c r="P4417" s="54">
        <v>0</v>
      </c>
      <c r="Q4417" s="55">
        <v>0</v>
      </c>
      <c r="R4417" s="56">
        <v>0</v>
      </c>
      <c r="S4417" s="57">
        <v>0</v>
      </c>
      <c r="T4417" s="60">
        <v>0</v>
      </c>
      <c r="U4417" s="14">
        <v>0</v>
      </c>
      <c r="V4417" s="60" t="s">
        <v>175</v>
      </c>
      <c r="Y4417" s="46">
        <v>8.0757679839734919E-2</v>
      </c>
      <c r="Z4417" s="46">
        <v>8.0757679839734919E-2</v>
      </c>
      <c r="AA4417" s="46">
        <v>8.0757679839734919E-2</v>
      </c>
      <c r="AB4417" s="46">
        <v>8.0757679839734919E-2</v>
      </c>
      <c r="AC4417" s="46">
        <v>8.0757679839734919E-2</v>
      </c>
      <c r="AD4417" s="46">
        <v>8.0757679839734919E-2</v>
      </c>
      <c r="AE4417" s="46">
        <v>8.0757679839734919E-2</v>
      </c>
      <c r="AF4417" s="46">
        <v>8.0757679839734919E-2</v>
      </c>
      <c r="AG4417" s="46">
        <v>8.0757679839734919E-2</v>
      </c>
      <c r="AH4417" s="46">
        <v>8.0757679839734919E-2</v>
      </c>
      <c r="AI4417" s="46">
        <v>8.0757679839734919E-2</v>
      </c>
      <c r="AJ4417" s="46">
        <v>8.0757679839734919E-2</v>
      </c>
      <c r="AK4417" s="46">
        <v>8.0757679839734919E-2</v>
      </c>
      <c r="AL4417" s="46">
        <v>8.0757679839734919E-2</v>
      </c>
      <c r="AM4417" s="46">
        <v>8.0757679839734919E-2</v>
      </c>
    </row>
    <row r="4418" spans="5:39" x14ac:dyDescent="0.2">
      <c r="E4418" s="14">
        <v>442</v>
      </c>
      <c r="F4418" s="14">
        <v>455</v>
      </c>
      <c r="G4418" s="14" t="s">
        <v>254</v>
      </c>
      <c r="H4418" s="14" t="s">
        <v>343</v>
      </c>
      <c r="I4418" s="14" t="s">
        <v>851</v>
      </c>
      <c r="J4418" s="531">
        <v>70000048</v>
      </c>
      <c r="K4418" s="14" t="s">
        <v>59</v>
      </c>
      <c r="L4418" s="14" t="s">
        <v>57</v>
      </c>
      <c r="M4418" s="45">
        <v>4418</v>
      </c>
      <c r="N4418" s="45">
        <v>1</v>
      </c>
      <c r="O4418" s="46">
        <v>2883.19</v>
      </c>
      <c r="Q4418" s="12" t="s">
        <v>429</v>
      </c>
      <c r="T4418" s="59" t="s">
        <v>86</v>
      </c>
      <c r="U4418" s="14">
        <v>0</v>
      </c>
      <c r="V4418" s="59" t="s">
        <v>174</v>
      </c>
      <c r="Y4418" s="46">
        <v>0</v>
      </c>
      <c r="Z4418" s="46">
        <v>0</v>
      </c>
      <c r="AA4418" s="46">
        <v>0</v>
      </c>
      <c r="AB4418" s="46">
        <v>0</v>
      </c>
      <c r="AC4418" s="46">
        <v>0</v>
      </c>
      <c r="AD4418" s="46">
        <v>0</v>
      </c>
      <c r="AE4418" s="46">
        <v>0</v>
      </c>
      <c r="AF4418" s="46">
        <v>0</v>
      </c>
      <c r="AG4418" s="46">
        <v>2883.19</v>
      </c>
      <c r="AH4418" s="46">
        <v>2883.19</v>
      </c>
      <c r="AI4418" s="46">
        <v>2883.19</v>
      </c>
      <c r="AJ4418" s="46">
        <v>2883.19</v>
      </c>
      <c r="AK4418" s="46">
        <v>2883.19</v>
      </c>
      <c r="AL4418" s="46">
        <v>2883.19</v>
      </c>
      <c r="AM4418" s="46">
        <v>0</v>
      </c>
    </row>
    <row r="4419" spans="5:39" x14ac:dyDescent="0.2">
      <c r="E4419" s="47">
        <v>442</v>
      </c>
      <c r="F4419" s="47">
        <v>455</v>
      </c>
      <c r="G4419" s="47" t="s">
        <v>254</v>
      </c>
      <c r="H4419" s="47" t="s">
        <v>343</v>
      </c>
      <c r="I4419" s="47" t="s">
        <v>851</v>
      </c>
      <c r="J4419" s="533">
        <v>70000048</v>
      </c>
      <c r="K4419" s="14" t="s">
        <v>59</v>
      </c>
      <c r="L4419" s="14" t="s">
        <v>54</v>
      </c>
      <c r="M4419" s="45">
        <v>4419</v>
      </c>
      <c r="N4419" s="45">
        <v>1</v>
      </c>
      <c r="O4419" s="46">
        <v>-648.80999999999995</v>
      </c>
      <c r="Q4419" s="12" t="s">
        <v>429</v>
      </c>
      <c r="T4419" s="59" t="s">
        <v>86</v>
      </c>
      <c r="U4419" s="14">
        <v>0</v>
      </c>
      <c r="V4419" s="59" t="s">
        <v>174</v>
      </c>
      <c r="Y4419" s="46">
        <v>0</v>
      </c>
      <c r="Z4419" s="46">
        <v>0</v>
      </c>
      <c r="AA4419" s="46">
        <v>0</v>
      </c>
      <c r="AB4419" s="46">
        <v>0</v>
      </c>
      <c r="AC4419" s="46">
        <v>0</v>
      </c>
      <c r="AD4419" s="46">
        <v>0</v>
      </c>
      <c r="AE4419" s="46">
        <v>0</v>
      </c>
      <c r="AF4419" s="46">
        <v>0</v>
      </c>
      <c r="AG4419" s="46">
        <v>0</v>
      </c>
      <c r="AH4419" s="46">
        <v>0</v>
      </c>
      <c r="AI4419" s="46">
        <v>6330.1399999999994</v>
      </c>
      <c r="AJ4419" s="46">
        <v>3092.2</v>
      </c>
      <c r="AK4419" s="46">
        <v>6934.81</v>
      </c>
      <c r="AL4419" s="46">
        <v>-648.80999999999995</v>
      </c>
      <c r="AM4419" s="46">
        <v>0</v>
      </c>
    </row>
    <row r="4420" spans="5:39" x14ac:dyDescent="0.2">
      <c r="E4420" s="47">
        <v>442</v>
      </c>
      <c r="F4420" s="47">
        <v>455</v>
      </c>
      <c r="G4420" s="47" t="s">
        <v>254</v>
      </c>
      <c r="H4420" s="47" t="s">
        <v>343</v>
      </c>
      <c r="I4420" s="47" t="s">
        <v>851</v>
      </c>
      <c r="J4420" s="533">
        <v>70000048</v>
      </c>
      <c r="K4420" s="14" t="s">
        <v>59</v>
      </c>
      <c r="L4420" s="14" t="s">
        <v>58</v>
      </c>
      <c r="M4420" s="45">
        <v>4420</v>
      </c>
      <c r="N4420" s="45">
        <v>1</v>
      </c>
      <c r="O4420" s="46">
        <v>0</v>
      </c>
      <c r="Q4420" s="12" t="s">
        <v>429</v>
      </c>
      <c r="T4420" s="59" t="s">
        <v>86</v>
      </c>
      <c r="U4420" s="14">
        <v>0</v>
      </c>
      <c r="V4420" s="59" t="s">
        <v>174</v>
      </c>
      <c r="Y4420" s="46">
        <v>0</v>
      </c>
      <c r="Z4420" s="46">
        <v>0</v>
      </c>
      <c r="AA4420" s="46">
        <v>0</v>
      </c>
      <c r="AB4420" s="46">
        <v>0</v>
      </c>
      <c r="AC4420" s="46">
        <v>0</v>
      </c>
      <c r="AD4420" s="46">
        <v>0</v>
      </c>
      <c r="AE4420" s="46">
        <v>0</v>
      </c>
      <c r="AF4420" s="46">
        <v>0</v>
      </c>
      <c r="AG4420" s="46">
        <v>0</v>
      </c>
      <c r="AH4420" s="46">
        <v>0</v>
      </c>
      <c r="AI4420" s="46">
        <v>0</v>
      </c>
      <c r="AJ4420" s="46">
        <v>0</v>
      </c>
      <c r="AK4420" s="46">
        <v>0</v>
      </c>
      <c r="AL4420" s="46">
        <v>0</v>
      </c>
      <c r="AM4420" s="46">
        <v>0</v>
      </c>
    </row>
    <row r="4421" spans="5:39" x14ac:dyDescent="0.2">
      <c r="E4421" s="47">
        <v>442</v>
      </c>
      <c r="F4421" s="47">
        <v>455</v>
      </c>
      <c r="G4421" s="47" t="s">
        <v>254</v>
      </c>
      <c r="H4421" s="47" t="s">
        <v>343</v>
      </c>
      <c r="I4421" s="47" t="s">
        <v>851</v>
      </c>
      <c r="J4421" s="533">
        <v>70000048</v>
      </c>
      <c r="K4421" s="14" t="s">
        <v>59</v>
      </c>
      <c r="L4421" s="14" t="s">
        <v>31</v>
      </c>
      <c r="M4421" s="45">
        <v>4421</v>
      </c>
      <c r="N4421" s="45">
        <v>1</v>
      </c>
      <c r="O4421" s="48">
        <v>2234.38</v>
      </c>
      <c r="Q4421" s="12" t="s">
        <v>429</v>
      </c>
      <c r="R4421" s="46">
        <v>5501.246666666666</v>
      </c>
      <c r="T4421" s="59" t="s">
        <v>86</v>
      </c>
      <c r="U4421" s="14">
        <v>0</v>
      </c>
      <c r="V4421" s="59" t="s">
        <v>174</v>
      </c>
      <c r="X4421" s="46">
        <v>0</v>
      </c>
      <c r="Y4421" s="46">
        <v>0</v>
      </c>
      <c r="Z4421" s="46">
        <v>0</v>
      </c>
      <c r="AA4421" s="46">
        <v>0</v>
      </c>
      <c r="AB4421" s="46">
        <v>0</v>
      </c>
      <c r="AC4421" s="46">
        <v>0</v>
      </c>
      <c r="AD4421" s="46">
        <v>0</v>
      </c>
      <c r="AE4421" s="46">
        <v>0</v>
      </c>
      <c r="AF4421" s="46">
        <v>0</v>
      </c>
      <c r="AG4421" s="46">
        <v>2883.19</v>
      </c>
      <c r="AH4421" s="46">
        <v>2883.19</v>
      </c>
      <c r="AI4421" s="46">
        <v>9213.33</v>
      </c>
      <c r="AJ4421" s="46">
        <v>5975.3899999999994</v>
      </c>
      <c r="AK4421" s="46">
        <v>9818</v>
      </c>
      <c r="AL4421" s="46">
        <v>2234.38</v>
      </c>
      <c r="AM4421" s="46">
        <v>0</v>
      </c>
    </row>
    <row r="4422" spans="5:39" x14ac:dyDescent="0.2">
      <c r="E4422" s="47">
        <v>442</v>
      </c>
      <c r="F4422" s="47">
        <v>455</v>
      </c>
      <c r="G4422" s="47" t="s">
        <v>254</v>
      </c>
      <c r="H4422" s="47" t="s">
        <v>343</v>
      </c>
      <c r="I4422" s="47" t="s">
        <v>851</v>
      </c>
      <c r="J4422" s="533">
        <v>70000048</v>
      </c>
      <c r="K4422" s="14" t="s">
        <v>37</v>
      </c>
      <c r="L4422" s="14" t="s">
        <v>31</v>
      </c>
      <c r="M4422" s="45">
        <v>4422</v>
      </c>
      <c r="N4422" s="45">
        <v>1</v>
      </c>
      <c r="O4422" s="48">
        <v>0</v>
      </c>
      <c r="P4422" s="48"/>
      <c r="Q4422" s="12" t="s">
        <v>429</v>
      </c>
      <c r="R4422" s="46">
        <v>0</v>
      </c>
      <c r="T4422" s="59" t="s">
        <v>86</v>
      </c>
      <c r="U4422" s="14">
        <v>9</v>
      </c>
      <c r="V4422" s="59" t="s">
        <v>174</v>
      </c>
      <c r="Y4422" s="46">
        <v>0</v>
      </c>
      <c r="Z4422" s="46">
        <v>0</v>
      </c>
      <c r="AA4422" s="46">
        <v>0</v>
      </c>
      <c r="AB4422" s="46">
        <v>0</v>
      </c>
      <c r="AC4422" s="46">
        <v>0</v>
      </c>
      <c r="AD4422" s="46">
        <v>0</v>
      </c>
      <c r="AE4422" s="46">
        <v>0</v>
      </c>
      <c r="AF4422" s="46">
        <v>0</v>
      </c>
      <c r="AG4422" s="46">
        <v>0</v>
      </c>
      <c r="AH4422" s="46">
        <v>0</v>
      </c>
      <c r="AI4422" s="46">
        <v>0</v>
      </c>
      <c r="AJ4422" s="46">
        <v>0</v>
      </c>
      <c r="AK4422" s="46">
        <v>0</v>
      </c>
      <c r="AL4422" s="46">
        <v>0</v>
      </c>
      <c r="AM4422" s="46">
        <v>19804.488000000001</v>
      </c>
    </row>
    <row r="4423" spans="5:39" x14ac:dyDescent="0.2">
      <c r="E4423" s="47">
        <v>442</v>
      </c>
      <c r="F4423" s="47">
        <v>455</v>
      </c>
      <c r="G4423" s="47" t="s">
        <v>254</v>
      </c>
      <c r="H4423" s="47" t="s">
        <v>343</v>
      </c>
      <c r="I4423" s="47" t="s">
        <v>851</v>
      </c>
      <c r="J4423" s="533">
        <v>70000048</v>
      </c>
      <c r="K4423" s="14" t="s">
        <v>65</v>
      </c>
      <c r="L4423" s="14" t="s">
        <v>31</v>
      </c>
      <c r="M4423" s="45">
        <v>4423</v>
      </c>
      <c r="N4423" s="45">
        <v>1</v>
      </c>
      <c r="O4423" s="52">
        <v>33007.479999999996</v>
      </c>
      <c r="P4423" s="48">
        <v>19804.488000000001</v>
      </c>
      <c r="Q4423" s="12" t="s">
        <v>429</v>
      </c>
      <c r="R4423" s="46">
        <v>5501.246666666666</v>
      </c>
      <c r="T4423" s="59" t="s">
        <v>86</v>
      </c>
      <c r="U4423" s="14">
        <v>0</v>
      </c>
      <c r="V4423" s="59" t="s">
        <v>174</v>
      </c>
      <c r="X4423" s="46">
        <v>0</v>
      </c>
      <c r="Y4423" s="46">
        <v>0</v>
      </c>
      <c r="Z4423" s="46">
        <v>0</v>
      </c>
      <c r="AA4423" s="46">
        <v>0</v>
      </c>
      <c r="AB4423" s="46">
        <v>0</v>
      </c>
      <c r="AC4423" s="46">
        <v>0</v>
      </c>
      <c r="AD4423" s="46">
        <v>0</v>
      </c>
      <c r="AE4423" s="46">
        <v>0</v>
      </c>
      <c r="AF4423" s="46">
        <v>0</v>
      </c>
      <c r="AG4423" s="46">
        <v>2883.19</v>
      </c>
      <c r="AH4423" s="46">
        <v>2883.19</v>
      </c>
      <c r="AI4423" s="46">
        <v>9213.33</v>
      </c>
      <c r="AJ4423" s="46">
        <v>5975.3899999999994</v>
      </c>
      <c r="AK4423" s="46">
        <v>9818</v>
      </c>
      <c r="AL4423" s="46">
        <v>2234.38</v>
      </c>
      <c r="AM4423" s="46">
        <v>0</v>
      </c>
    </row>
    <row r="4424" spans="5:39" x14ac:dyDescent="0.2">
      <c r="E4424" s="47">
        <v>442</v>
      </c>
      <c r="F4424" s="47">
        <v>455</v>
      </c>
      <c r="G4424" s="47" t="s">
        <v>254</v>
      </c>
      <c r="H4424" s="47" t="s">
        <v>343</v>
      </c>
      <c r="I4424" s="47" t="s">
        <v>851</v>
      </c>
      <c r="J4424" s="533">
        <v>70000048</v>
      </c>
      <c r="K4424" s="14" t="s">
        <v>64</v>
      </c>
      <c r="L4424" s="14" t="s">
        <v>57</v>
      </c>
      <c r="M4424" s="45">
        <v>4424</v>
      </c>
      <c r="N4424" s="45">
        <v>1</v>
      </c>
      <c r="O4424" s="46">
        <v>17299.14</v>
      </c>
      <c r="Q4424" s="12" t="s">
        <v>429</v>
      </c>
      <c r="T4424" s="59" t="s">
        <v>86</v>
      </c>
      <c r="U4424" s="14">
        <v>0</v>
      </c>
      <c r="V4424" s="59" t="s">
        <v>174</v>
      </c>
      <c r="X4424" s="46">
        <v>0</v>
      </c>
      <c r="Y4424" s="46">
        <v>0</v>
      </c>
      <c r="Z4424" s="46">
        <v>0</v>
      </c>
      <c r="AA4424" s="46">
        <v>0</v>
      </c>
      <c r="AB4424" s="46">
        <v>0</v>
      </c>
      <c r="AC4424" s="46">
        <v>0</v>
      </c>
      <c r="AD4424" s="46">
        <v>0</v>
      </c>
      <c r="AE4424" s="46">
        <v>0</v>
      </c>
      <c r="AF4424" s="46">
        <v>0</v>
      </c>
      <c r="AG4424" s="46">
        <v>2883.19</v>
      </c>
      <c r="AH4424" s="46">
        <v>5766.38</v>
      </c>
      <c r="AI4424" s="46">
        <v>8649.57</v>
      </c>
      <c r="AJ4424" s="46">
        <v>11532.76</v>
      </c>
      <c r="AK4424" s="46">
        <v>14415.95</v>
      </c>
      <c r="AL4424" s="46">
        <v>17299.14</v>
      </c>
      <c r="AM4424" s="46">
        <v>0</v>
      </c>
    </row>
    <row r="4425" spans="5:39" x14ac:dyDescent="0.2">
      <c r="E4425" s="47">
        <v>442</v>
      </c>
      <c r="F4425" s="47">
        <v>455</v>
      </c>
      <c r="G4425" s="47" t="s">
        <v>254</v>
      </c>
      <c r="H4425" s="47" t="s">
        <v>343</v>
      </c>
      <c r="I4425" s="47" t="s">
        <v>851</v>
      </c>
      <c r="J4425" s="533">
        <v>70000048</v>
      </c>
      <c r="K4425" s="14" t="s">
        <v>64</v>
      </c>
      <c r="L4425" s="14" t="s">
        <v>54</v>
      </c>
      <c r="M4425" s="45">
        <v>4425</v>
      </c>
      <c r="N4425" s="45">
        <v>1</v>
      </c>
      <c r="O4425" s="46">
        <v>15708.340000000002</v>
      </c>
      <c r="Q4425" s="12" t="s">
        <v>429</v>
      </c>
      <c r="T4425" s="59" t="s">
        <v>86</v>
      </c>
      <c r="U4425" s="14">
        <v>0</v>
      </c>
      <c r="V4425" s="59" t="s">
        <v>174</v>
      </c>
      <c r="X4425" s="46">
        <v>0</v>
      </c>
      <c r="Y4425" s="46">
        <v>0</v>
      </c>
      <c r="Z4425" s="46">
        <v>0</v>
      </c>
      <c r="AA4425" s="46">
        <v>0</v>
      </c>
      <c r="AB4425" s="46">
        <v>0</v>
      </c>
      <c r="AC4425" s="46">
        <v>0</v>
      </c>
      <c r="AD4425" s="46">
        <v>0</v>
      </c>
      <c r="AE4425" s="46">
        <v>0</v>
      </c>
      <c r="AF4425" s="46">
        <v>0</v>
      </c>
      <c r="AG4425" s="46">
        <v>0</v>
      </c>
      <c r="AH4425" s="46">
        <v>0</v>
      </c>
      <c r="AI4425" s="46">
        <v>6330.1399999999994</v>
      </c>
      <c r="AJ4425" s="46">
        <v>9422.34</v>
      </c>
      <c r="AK4425" s="46">
        <v>16357.150000000001</v>
      </c>
      <c r="AL4425" s="46">
        <v>15708.340000000002</v>
      </c>
      <c r="AM4425" s="46">
        <v>13202.992</v>
      </c>
    </row>
    <row r="4426" spans="5:39" x14ac:dyDescent="0.2">
      <c r="E4426" s="47">
        <v>442</v>
      </c>
      <c r="F4426" s="47">
        <v>455</v>
      </c>
      <c r="G4426" s="47" t="s">
        <v>254</v>
      </c>
      <c r="H4426" s="47" t="s">
        <v>343</v>
      </c>
      <c r="I4426" s="47" t="s">
        <v>851</v>
      </c>
      <c r="J4426" s="533">
        <v>70000048</v>
      </c>
      <c r="K4426" s="14" t="s">
        <v>64</v>
      </c>
      <c r="L4426" s="14" t="s">
        <v>58</v>
      </c>
      <c r="M4426" s="45">
        <v>4426</v>
      </c>
      <c r="N4426" s="45">
        <v>1</v>
      </c>
      <c r="O4426" s="46">
        <v>0</v>
      </c>
      <c r="Q4426" s="12" t="s">
        <v>429</v>
      </c>
      <c r="T4426" s="59" t="s">
        <v>86</v>
      </c>
      <c r="U4426" s="14">
        <v>0</v>
      </c>
      <c r="V4426" s="59" t="s">
        <v>174</v>
      </c>
      <c r="X4426" s="46">
        <v>0</v>
      </c>
      <c r="Y4426" s="46">
        <v>0</v>
      </c>
      <c r="Z4426" s="46">
        <v>0</v>
      </c>
      <c r="AA4426" s="46">
        <v>0</v>
      </c>
      <c r="AB4426" s="46">
        <v>0</v>
      </c>
      <c r="AC4426" s="46">
        <v>0</v>
      </c>
      <c r="AD4426" s="46">
        <v>0</v>
      </c>
      <c r="AE4426" s="46">
        <v>0</v>
      </c>
      <c r="AF4426" s="46">
        <v>0</v>
      </c>
      <c r="AG4426" s="46">
        <v>0</v>
      </c>
      <c r="AH4426" s="46">
        <v>0</v>
      </c>
      <c r="AI4426" s="46">
        <v>0</v>
      </c>
      <c r="AJ4426" s="46">
        <v>0</v>
      </c>
      <c r="AK4426" s="46">
        <v>0</v>
      </c>
      <c r="AL4426" s="46">
        <v>0</v>
      </c>
      <c r="AM4426" s="46">
        <v>0</v>
      </c>
    </row>
    <row r="4427" spans="5:39" x14ac:dyDescent="0.2">
      <c r="E4427" s="47">
        <v>442</v>
      </c>
      <c r="F4427" s="47">
        <v>455</v>
      </c>
      <c r="G4427" s="47" t="s">
        <v>254</v>
      </c>
      <c r="H4427" s="47" t="s">
        <v>343</v>
      </c>
      <c r="I4427" s="47" t="s">
        <v>851</v>
      </c>
      <c r="J4427" s="533">
        <v>70000048</v>
      </c>
      <c r="K4427" s="14" t="s">
        <v>67</v>
      </c>
      <c r="L4427" s="14" t="s">
        <v>67</v>
      </c>
      <c r="M4427" s="45">
        <v>4427</v>
      </c>
      <c r="N4427" s="45">
        <v>1</v>
      </c>
      <c r="O4427" s="53">
        <v>67.802698055107612</v>
      </c>
      <c r="P4427" s="54">
        <v>57.802698055107612</v>
      </c>
      <c r="Q4427" s="55" t="s">
        <v>429</v>
      </c>
      <c r="R4427" s="56">
        <v>6</v>
      </c>
      <c r="S4427" s="57" t="s">
        <v>370</v>
      </c>
      <c r="T4427" s="60" t="s">
        <v>86</v>
      </c>
      <c r="U4427" s="14">
        <v>0</v>
      </c>
      <c r="V4427" s="60" t="s">
        <v>174</v>
      </c>
      <c r="Y4427" s="46">
        <v>67.802698055107612</v>
      </c>
      <c r="Z4427" s="46">
        <v>67.802698055107612</v>
      </c>
      <c r="AA4427" s="46">
        <v>67.802698055107612</v>
      </c>
      <c r="AB4427" s="46">
        <v>67.802698055107612</v>
      </c>
      <c r="AC4427" s="46">
        <v>67.802698055107612</v>
      </c>
      <c r="AD4427" s="46">
        <v>67.802698055107612</v>
      </c>
      <c r="AE4427" s="46">
        <v>67.802698055107612</v>
      </c>
      <c r="AF4427" s="46">
        <v>67.802698055107612</v>
      </c>
      <c r="AG4427" s="46">
        <v>67.802698055107612</v>
      </c>
      <c r="AH4427" s="46">
        <v>67.802698055107612</v>
      </c>
      <c r="AI4427" s="46">
        <v>67.802698055107612</v>
      </c>
      <c r="AJ4427" s="46">
        <v>67.802698055107612</v>
      </c>
      <c r="AK4427" s="46">
        <v>67.802698055107612</v>
      </c>
      <c r="AL4427" s="46">
        <v>67.802698055107612</v>
      </c>
      <c r="AM4427" s="46">
        <v>67.802698055107612</v>
      </c>
    </row>
    <row r="4428" spans="5:39" x14ac:dyDescent="0.2">
      <c r="E4428" s="14">
        <v>443</v>
      </c>
      <c r="F4428" s="14">
        <v>456</v>
      </c>
      <c r="G4428" s="14" t="s">
        <v>254</v>
      </c>
      <c r="H4428" s="14" t="s">
        <v>354</v>
      </c>
      <c r="I4428" s="14" t="s">
        <v>852</v>
      </c>
      <c r="J4428" s="531">
        <v>70000049</v>
      </c>
      <c r="K4428" s="14" t="s">
        <v>59</v>
      </c>
      <c r="L4428" s="14" t="s">
        <v>57</v>
      </c>
      <c r="M4428" s="45">
        <v>4428</v>
      </c>
      <c r="N4428" s="45">
        <v>1</v>
      </c>
      <c r="O4428" s="46">
        <v>1371.81</v>
      </c>
      <c r="Q4428" s="12" t="s">
        <v>376</v>
      </c>
      <c r="T4428" s="59" t="s">
        <v>73</v>
      </c>
      <c r="U4428" s="14">
        <v>57</v>
      </c>
      <c r="V4428" s="59" t="s">
        <v>174</v>
      </c>
      <c r="Y4428" s="46">
        <v>0</v>
      </c>
      <c r="Z4428" s="46">
        <v>0</v>
      </c>
      <c r="AA4428" s="46">
        <v>0</v>
      </c>
      <c r="AB4428" s="46">
        <v>0</v>
      </c>
      <c r="AC4428" s="46">
        <v>0</v>
      </c>
      <c r="AD4428" s="46">
        <v>0</v>
      </c>
      <c r="AE4428" s="46">
        <v>0</v>
      </c>
      <c r="AF4428" s="46">
        <v>0</v>
      </c>
      <c r="AG4428" s="46">
        <v>1371.81</v>
      </c>
      <c r="AH4428" s="46">
        <v>1371.81</v>
      </c>
      <c r="AI4428" s="46">
        <v>1371.81</v>
      </c>
      <c r="AJ4428" s="46">
        <v>1371.81</v>
      </c>
      <c r="AK4428" s="46">
        <v>1371.81</v>
      </c>
      <c r="AL4428" s="46">
        <v>1371.81</v>
      </c>
      <c r="AM4428" s="46">
        <v>0</v>
      </c>
    </row>
    <row r="4429" spans="5:39" x14ac:dyDescent="0.2">
      <c r="E4429" s="47">
        <v>443</v>
      </c>
      <c r="F4429" s="47">
        <v>456</v>
      </c>
      <c r="G4429" s="47" t="s">
        <v>254</v>
      </c>
      <c r="H4429" s="47" t="s">
        <v>354</v>
      </c>
      <c r="I4429" s="47" t="s">
        <v>852</v>
      </c>
      <c r="J4429" s="533">
        <v>70000049</v>
      </c>
      <c r="K4429" s="14" t="s">
        <v>59</v>
      </c>
      <c r="L4429" s="14" t="s">
        <v>54</v>
      </c>
      <c r="M4429" s="45">
        <v>4429</v>
      </c>
      <c r="N4429" s="45">
        <v>1</v>
      </c>
      <c r="O4429" s="46">
        <v>4094.49</v>
      </c>
      <c r="Q4429" s="12" t="s">
        <v>376</v>
      </c>
      <c r="T4429" s="59" t="s">
        <v>73</v>
      </c>
      <c r="U4429" s="14">
        <v>0</v>
      </c>
      <c r="V4429" s="59" t="s">
        <v>174</v>
      </c>
      <c r="Y4429" s="46">
        <v>0</v>
      </c>
      <c r="Z4429" s="46">
        <v>0</v>
      </c>
      <c r="AA4429" s="46">
        <v>0</v>
      </c>
      <c r="AB4429" s="46">
        <v>0</v>
      </c>
      <c r="AC4429" s="46">
        <v>0</v>
      </c>
      <c r="AD4429" s="46">
        <v>0</v>
      </c>
      <c r="AE4429" s="46">
        <v>0</v>
      </c>
      <c r="AF4429" s="46">
        <v>0</v>
      </c>
      <c r="AG4429" s="46">
        <v>0</v>
      </c>
      <c r="AH4429" s="46">
        <v>0</v>
      </c>
      <c r="AI4429" s="46">
        <v>4470.21</v>
      </c>
      <c r="AJ4429" s="46">
        <v>3186.55</v>
      </c>
      <c r="AK4429" s="46">
        <v>5937.1399999999994</v>
      </c>
      <c r="AL4429" s="46">
        <v>4094.49</v>
      </c>
      <c r="AM4429" s="46">
        <v>0</v>
      </c>
    </row>
    <row r="4430" spans="5:39" x14ac:dyDescent="0.2">
      <c r="E4430" s="47">
        <v>443</v>
      </c>
      <c r="F4430" s="47">
        <v>456</v>
      </c>
      <c r="G4430" s="47" t="s">
        <v>254</v>
      </c>
      <c r="H4430" s="47" t="s">
        <v>354</v>
      </c>
      <c r="I4430" s="47" t="s">
        <v>852</v>
      </c>
      <c r="J4430" s="533">
        <v>70000049</v>
      </c>
      <c r="K4430" s="14" t="s">
        <v>59</v>
      </c>
      <c r="L4430" s="14" t="s">
        <v>58</v>
      </c>
      <c r="M4430" s="45">
        <v>4430</v>
      </c>
      <c r="N4430" s="45">
        <v>1</v>
      </c>
      <c r="O4430" s="46">
        <v>0</v>
      </c>
      <c r="Q4430" s="12" t="s">
        <v>376</v>
      </c>
      <c r="T4430" s="59" t="s">
        <v>73</v>
      </c>
      <c r="U4430" s="14">
        <v>0</v>
      </c>
      <c r="V4430" s="59" t="s">
        <v>174</v>
      </c>
      <c r="Y4430" s="46">
        <v>0</v>
      </c>
      <c r="Z4430" s="46">
        <v>0</v>
      </c>
      <c r="AA4430" s="46">
        <v>0</v>
      </c>
      <c r="AB4430" s="46">
        <v>0</v>
      </c>
      <c r="AC4430" s="46">
        <v>0</v>
      </c>
      <c r="AD4430" s="46">
        <v>0</v>
      </c>
      <c r="AE4430" s="46">
        <v>0</v>
      </c>
      <c r="AF4430" s="46">
        <v>0</v>
      </c>
      <c r="AG4430" s="46">
        <v>0</v>
      </c>
      <c r="AH4430" s="46">
        <v>0</v>
      </c>
      <c r="AI4430" s="46">
        <v>0</v>
      </c>
      <c r="AJ4430" s="46">
        <v>0</v>
      </c>
      <c r="AK4430" s="46">
        <v>0</v>
      </c>
      <c r="AL4430" s="46">
        <v>0</v>
      </c>
      <c r="AM4430" s="46">
        <v>0</v>
      </c>
    </row>
    <row r="4431" spans="5:39" x14ac:dyDescent="0.2">
      <c r="E4431" s="47">
        <v>443</v>
      </c>
      <c r="F4431" s="47">
        <v>456</v>
      </c>
      <c r="G4431" s="47" t="s">
        <v>254</v>
      </c>
      <c r="H4431" s="47" t="s">
        <v>354</v>
      </c>
      <c r="I4431" s="47" t="s">
        <v>852</v>
      </c>
      <c r="J4431" s="533">
        <v>70000049</v>
      </c>
      <c r="K4431" s="14" t="s">
        <v>59</v>
      </c>
      <c r="L4431" s="14" t="s">
        <v>31</v>
      </c>
      <c r="M4431" s="45">
        <v>4431</v>
      </c>
      <c r="N4431" s="45">
        <v>1</v>
      </c>
      <c r="O4431" s="48">
        <v>5466.2999999999993</v>
      </c>
      <c r="Q4431" s="12" t="s">
        <v>376</v>
      </c>
      <c r="R4431" s="46">
        <v>4319.8749999999991</v>
      </c>
      <c r="T4431" s="59" t="s">
        <v>73</v>
      </c>
      <c r="U4431" s="14">
        <v>0</v>
      </c>
      <c r="V4431" s="59" t="s">
        <v>174</v>
      </c>
      <c r="X4431" s="46">
        <v>0</v>
      </c>
      <c r="Y4431" s="46">
        <v>0</v>
      </c>
      <c r="Z4431" s="46">
        <v>0</v>
      </c>
      <c r="AA4431" s="46">
        <v>0</v>
      </c>
      <c r="AB4431" s="46">
        <v>0</v>
      </c>
      <c r="AC4431" s="46">
        <v>0</v>
      </c>
      <c r="AD4431" s="46">
        <v>0</v>
      </c>
      <c r="AE4431" s="46">
        <v>0</v>
      </c>
      <c r="AF4431" s="46">
        <v>0</v>
      </c>
      <c r="AG4431" s="46">
        <v>1371.81</v>
      </c>
      <c r="AH4431" s="46">
        <v>1371.81</v>
      </c>
      <c r="AI4431" s="46">
        <v>5842.02</v>
      </c>
      <c r="AJ4431" s="46">
        <v>4558.3600000000006</v>
      </c>
      <c r="AK4431" s="46">
        <v>7308.9499999999989</v>
      </c>
      <c r="AL4431" s="46">
        <v>5466.2999999999993</v>
      </c>
      <c r="AM4431" s="46">
        <v>0</v>
      </c>
    </row>
    <row r="4432" spans="5:39" x14ac:dyDescent="0.2">
      <c r="E4432" s="47">
        <v>443</v>
      </c>
      <c r="F4432" s="47">
        <v>456</v>
      </c>
      <c r="G4432" s="47" t="s">
        <v>254</v>
      </c>
      <c r="H4432" s="47" t="s">
        <v>354</v>
      </c>
      <c r="I4432" s="47" t="s">
        <v>852</v>
      </c>
      <c r="J4432" s="533">
        <v>70000049</v>
      </c>
      <c r="K4432" s="14" t="s">
        <v>37</v>
      </c>
      <c r="L4432" s="14" t="s">
        <v>31</v>
      </c>
      <c r="M4432" s="45">
        <v>4432</v>
      </c>
      <c r="N4432" s="45">
        <v>1</v>
      </c>
      <c r="O4432" s="48">
        <v>10000</v>
      </c>
      <c r="P4432" s="48"/>
      <c r="Q4432" s="12" t="s">
        <v>376</v>
      </c>
      <c r="R4432" s="46">
        <v>1666.6666666666667</v>
      </c>
      <c r="T4432" s="59" t="s">
        <v>73</v>
      </c>
      <c r="U4432" s="14">
        <v>0</v>
      </c>
      <c r="V4432" s="59" t="s">
        <v>174</v>
      </c>
      <c r="Y4432" s="46">
        <v>0</v>
      </c>
      <c r="Z4432" s="46">
        <v>0</v>
      </c>
      <c r="AA4432" s="46">
        <v>0</v>
      </c>
      <c r="AB4432" s="46">
        <v>0</v>
      </c>
      <c r="AC4432" s="46">
        <v>0</v>
      </c>
      <c r="AD4432" s="46">
        <v>0</v>
      </c>
      <c r="AE4432" s="46">
        <v>0</v>
      </c>
      <c r="AF4432" s="46">
        <v>0</v>
      </c>
      <c r="AG4432" s="46">
        <v>0</v>
      </c>
      <c r="AH4432" s="46">
        <v>0</v>
      </c>
      <c r="AI4432" s="46">
        <v>0</v>
      </c>
      <c r="AJ4432" s="46">
        <v>0</v>
      </c>
      <c r="AK4432" s="46">
        <v>0</v>
      </c>
      <c r="AL4432" s="46">
        <v>10000</v>
      </c>
      <c r="AM4432" s="46">
        <v>12735.400000000001</v>
      </c>
    </row>
    <row r="4433" spans="5:39" x14ac:dyDescent="0.2">
      <c r="E4433" s="47">
        <v>443</v>
      </c>
      <c r="F4433" s="47">
        <v>456</v>
      </c>
      <c r="G4433" s="47" t="s">
        <v>254</v>
      </c>
      <c r="H4433" s="47" t="s">
        <v>354</v>
      </c>
      <c r="I4433" s="47" t="s">
        <v>852</v>
      </c>
      <c r="J4433" s="533">
        <v>70000049</v>
      </c>
      <c r="K4433" s="14" t="s">
        <v>65</v>
      </c>
      <c r="L4433" s="14" t="s">
        <v>31</v>
      </c>
      <c r="M4433" s="45">
        <v>4433</v>
      </c>
      <c r="N4433" s="45">
        <v>1</v>
      </c>
      <c r="O4433" s="52">
        <v>15919.249999999996</v>
      </c>
      <c r="P4433" s="48">
        <v>12735.400000000001</v>
      </c>
      <c r="Q4433" s="12" t="s">
        <v>376</v>
      </c>
      <c r="R4433" s="46">
        <v>2653.2083333333326</v>
      </c>
      <c r="T4433" s="59" t="s">
        <v>73</v>
      </c>
      <c r="U4433" s="14">
        <v>0</v>
      </c>
      <c r="V4433" s="59" t="s">
        <v>174</v>
      </c>
      <c r="X4433" s="46">
        <v>0</v>
      </c>
      <c r="Y4433" s="46">
        <v>0</v>
      </c>
      <c r="Z4433" s="46">
        <v>0</v>
      </c>
      <c r="AA4433" s="46">
        <v>0</v>
      </c>
      <c r="AB4433" s="46">
        <v>0</v>
      </c>
      <c r="AC4433" s="46">
        <v>0</v>
      </c>
      <c r="AD4433" s="46">
        <v>0</v>
      </c>
      <c r="AE4433" s="46">
        <v>0</v>
      </c>
      <c r="AF4433" s="46">
        <v>0</v>
      </c>
      <c r="AG4433" s="46">
        <v>0</v>
      </c>
      <c r="AH4433" s="46">
        <v>0</v>
      </c>
      <c r="AI4433" s="46">
        <v>0</v>
      </c>
      <c r="AJ4433" s="46">
        <v>3144</v>
      </c>
      <c r="AK4433" s="46">
        <v>7308.9499999999989</v>
      </c>
      <c r="AL4433" s="46">
        <v>5466.2999999999975</v>
      </c>
      <c r="AM4433" s="46">
        <v>0</v>
      </c>
    </row>
    <row r="4434" spans="5:39" x14ac:dyDescent="0.2">
      <c r="E4434" s="47">
        <v>443</v>
      </c>
      <c r="F4434" s="47">
        <v>456</v>
      </c>
      <c r="G4434" s="47" t="s">
        <v>254</v>
      </c>
      <c r="H4434" s="47" t="s">
        <v>354</v>
      </c>
      <c r="I4434" s="47" t="s">
        <v>852</v>
      </c>
      <c r="J4434" s="533">
        <v>70000049</v>
      </c>
      <c r="K4434" s="14" t="s">
        <v>64</v>
      </c>
      <c r="L4434" s="14" t="s">
        <v>57</v>
      </c>
      <c r="M4434" s="45">
        <v>4434</v>
      </c>
      <c r="N4434" s="45">
        <v>1</v>
      </c>
      <c r="O4434" s="46">
        <v>0</v>
      </c>
      <c r="Q4434" s="12" t="s">
        <v>376</v>
      </c>
      <c r="T4434" s="59" t="s">
        <v>73</v>
      </c>
      <c r="U4434" s="14">
        <v>0</v>
      </c>
      <c r="V4434" s="59" t="s">
        <v>174</v>
      </c>
      <c r="X4434" s="46">
        <v>0</v>
      </c>
      <c r="Y4434" s="46">
        <v>0</v>
      </c>
      <c r="Z4434" s="46">
        <v>0</v>
      </c>
      <c r="AA4434" s="46">
        <v>0</v>
      </c>
      <c r="AB4434" s="46">
        <v>0</v>
      </c>
      <c r="AC4434" s="46">
        <v>0</v>
      </c>
      <c r="AD4434" s="46">
        <v>0</v>
      </c>
      <c r="AE4434" s="46">
        <v>0</v>
      </c>
      <c r="AF4434" s="46">
        <v>0</v>
      </c>
      <c r="AG4434" s="46">
        <v>1371.81</v>
      </c>
      <c r="AH4434" s="46">
        <v>2743.62</v>
      </c>
      <c r="AI4434" s="46">
        <v>4115.43</v>
      </c>
      <c r="AJ4434" s="46">
        <v>5487.24</v>
      </c>
      <c r="AK4434" s="46">
        <v>6859.0499999999993</v>
      </c>
      <c r="AL4434" s="46">
        <v>0</v>
      </c>
      <c r="AM4434" s="46">
        <v>0</v>
      </c>
    </row>
    <row r="4435" spans="5:39" x14ac:dyDescent="0.2">
      <c r="E4435" s="47">
        <v>443</v>
      </c>
      <c r="F4435" s="47">
        <v>456</v>
      </c>
      <c r="G4435" s="47" t="s">
        <v>254</v>
      </c>
      <c r="H4435" s="47" t="s">
        <v>354</v>
      </c>
      <c r="I4435" s="47" t="s">
        <v>852</v>
      </c>
      <c r="J4435" s="533">
        <v>70000049</v>
      </c>
      <c r="K4435" s="14" t="s">
        <v>64</v>
      </c>
      <c r="L4435" s="14" t="s">
        <v>54</v>
      </c>
      <c r="M4435" s="45">
        <v>4435</v>
      </c>
      <c r="N4435" s="45">
        <v>1</v>
      </c>
      <c r="O4435" s="46">
        <v>15919.249999999998</v>
      </c>
      <c r="Q4435" s="12" t="s">
        <v>376</v>
      </c>
      <c r="T4435" s="59" t="s">
        <v>73</v>
      </c>
      <c r="U4435" s="14">
        <v>0</v>
      </c>
      <c r="V4435" s="59" t="s">
        <v>174</v>
      </c>
      <c r="X4435" s="46">
        <v>0</v>
      </c>
      <c r="Y4435" s="46">
        <v>0</v>
      </c>
      <c r="Z4435" s="46">
        <v>0</v>
      </c>
      <c r="AA4435" s="46">
        <v>0</v>
      </c>
      <c r="AB4435" s="46">
        <v>0</v>
      </c>
      <c r="AC4435" s="46">
        <v>0</v>
      </c>
      <c r="AD4435" s="46">
        <v>0</v>
      </c>
      <c r="AE4435" s="46">
        <v>0</v>
      </c>
      <c r="AF4435" s="46">
        <v>0</v>
      </c>
      <c r="AG4435" s="46">
        <v>0</v>
      </c>
      <c r="AH4435" s="46">
        <v>0</v>
      </c>
      <c r="AI4435" s="46">
        <v>4470.21</v>
      </c>
      <c r="AJ4435" s="46">
        <v>7656.76</v>
      </c>
      <c r="AK4435" s="46">
        <v>13593.9</v>
      </c>
      <c r="AL4435" s="46">
        <v>15919.249999999998</v>
      </c>
      <c r="AM4435" s="46">
        <v>3183.8499999999967</v>
      </c>
    </row>
    <row r="4436" spans="5:39" x14ac:dyDescent="0.2">
      <c r="E4436" s="47">
        <v>443</v>
      </c>
      <c r="F4436" s="47">
        <v>456</v>
      </c>
      <c r="G4436" s="47" t="s">
        <v>254</v>
      </c>
      <c r="H4436" s="47" t="s">
        <v>354</v>
      </c>
      <c r="I4436" s="47" t="s">
        <v>852</v>
      </c>
      <c r="J4436" s="533">
        <v>70000049</v>
      </c>
      <c r="K4436" s="14" t="s">
        <v>64</v>
      </c>
      <c r="L4436" s="14" t="s">
        <v>58</v>
      </c>
      <c r="M4436" s="45">
        <v>4436</v>
      </c>
      <c r="N4436" s="45">
        <v>1</v>
      </c>
      <c r="O4436" s="46">
        <v>0</v>
      </c>
      <c r="Q4436" s="12" t="s">
        <v>376</v>
      </c>
      <c r="T4436" s="59" t="s">
        <v>73</v>
      </c>
      <c r="U4436" s="14">
        <v>0</v>
      </c>
      <c r="V4436" s="59" t="s">
        <v>174</v>
      </c>
      <c r="X4436" s="46">
        <v>0</v>
      </c>
      <c r="Y4436" s="46">
        <v>0</v>
      </c>
      <c r="Z4436" s="46">
        <v>0</v>
      </c>
      <c r="AA4436" s="46">
        <v>0</v>
      </c>
      <c r="AB4436" s="46">
        <v>0</v>
      </c>
      <c r="AC4436" s="46">
        <v>0</v>
      </c>
      <c r="AD4436" s="46">
        <v>0</v>
      </c>
      <c r="AE4436" s="46">
        <v>0</v>
      </c>
      <c r="AF4436" s="46">
        <v>0</v>
      </c>
      <c r="AG4436" s="46">
        <v>0</v>
      </c>
      <c r="AH4436" s="46">
        <v>0</v>
      </c>
      <c r="AI4436" s="46">
        <v>0</v>
      </c>
      <c r="AJ4436" s="46">
        <v>0</v>
      </c>
      <c r="AK4436" s="46">
        <v>0</v>
      </c>
      <c r="AL4436" s="46">
        <v>0</v>
      </c>
      <c r="AM4436" s="46">
        <v>0</v>
      </c>
    </row>
    <row r="4437" spans="5:39" x14ac:dyDescent="0.2">
      <c r="E4437" s="47">
        <v>443</v>
      </c>
      <c r="F4437" s="47">
        <v>456</v>
      </c>
      <c r="G4437" s="47" t="s">
        <v>254</v>
      </c>
      <c r="H4437" s="47" t="s">
        <v>354</v>
      </c>
      <c r="I4437" s="47" t="s">
        <v>852</v>
      </c>
      <c r="J4437" s="533">
        <v>70000049</v>
      </c>
      <c r="K4437" s="14" t="s">
        <v>67</v>
      </c>
      <c r="L4437" s="14" t="s">
        <v>67</v>
      </c>
      <c r="M4437" s="45">
        <v>4437</v>
      </c>
      <c r="N4437" s="45">
        <v>1</v>
      </c>
      <c r="O4437" s="53">
        <v>24.507850558286009</v>
      </c>
      <c r="P4437" s="54">
        <v>14.507850558286009</v>
      </c>
      <c r="Q4437" s="55" t="s">
        <v>376</v>
      </c>
      <c r="R4437" s="56">
        <v>3.6851182036517258</v>
      </c>
      <c r="S4437" s="57" t="s">
        <v>370</v>
      </c>
      <c r="T4437" s="60" t="s">
        <v>73</v>
      </c>
      <c r="U4437" s="14">
        <v>0</v>
      </c>
      <c r="V4437" s="60" t="s">
        <v>174</v>
      </c>
      <c r="Y4437" s="46">
        <v>24.507850558286009</v>
      </c>
      <c r="Z4437" s="46">
        <v>24.507850558286009</v>
      </c>
      <c r="AA4437" s="46">
        <v>24.507850558286009</v>
      </c>
      <c r="AB4437" s="46">
        <v>24.507850558286009</v>
      </c>
      <c r="AC4437" s="46">
        <v>24.507850558286009</v>
      </c>
      <c r="AD4437" s="46">
        <v>24.507850558286009</v>
      </c>
      <c r="AE4437" s="46">
        <v>24.507850558286009</v>
      </c>
      <c r="AF4437" s="46">
        <v>24.507850558286009</v>
      </c>
      <c r="AG4437" s="46">
        <v>24.507850558286009</v>
      </c>
      <c r="AH4437" s="46">
        <v>24.507850558286009</v>
      </c>
      <c r="AI4437" s="46">
        <v>24.507850558286009</v>
      </c>
      <c r="AJ4437" s="46">
        <v>24.507850558286009</v>
      </c>
      <c r="AK4437" s="46">
        <v>24.507850558286009</v>
      </c>
      <c r="AL4437" s="46">
        <v>24.507850558286009</v>
      </c>
      <c r="AM4437" s="46">
        <v>24.507850558286009</v>
      </c>
    </row>
    <row r="4438" spans="5:39" x14ac:dyDescent="0.2">
      <c r="E4438" s="14">
        <v>444</v>
      </c>
      <c r="F4438" s="14">
        <v>457</v>
      </c>
      <c r="G4438" s="14" t="s">
        <v>254</v>
      </c>
      <c r="H4438" s="14" t="s">
        <v>315</v>
      </c>
      <c r="I4438" s="14" t="s">
        <v>853</v>
      </c>
      <c r="J4438" s="531">
        <v>70000050</v>
      </c>
      <c r="K4438" s="14" t="s">
        <v>59</v>
      </c>
      <c r="L4438" s="14" t="s">
        <v>57</v>
      </c>
      <c r="M4438" s="45">
        <v>4438</v>
      </c>
      <c r="N4438" s="45">
        <v>1</v>
      </c>
      <c r="O4438" s="46">
        <v>1484.14</v>
      </c>
      <c r="Q4438" s="12">
        <v>0</v>
      </c>
      <c r="T4438" s="59">
        <v>0</v>
      </c>
      <c r="U4438" s="14">
        <v>0</v>
      </c>
      <c r="V4438" s="59" t="s">
        <v>174</v>
      </c>
      <c r="Y4438" s="46">
        <v>0</v>
      </c>
      <c r="Z4438" s="46">
        <v>0</v>
      </c>
      <c r="AA4438" s="46">
        <v>0</v>
      </c>
      <c r="AB4438" s="46">
        <v>0</v>
      </c>
      <c r="AC4438" s="46">
        <v>0</v>
      </c>
      <c r="AD4438" s="46">
        <v>0</v>
      </c>
      <c r="AE4438" s="46">
        <v>0</v>
      </c>
      <c r="AF4438" s="46">
        <v>0</v>
      </c>
      <c r="AG4438" s="46">
        <v>1484.14</v>
      </c>
      <c r="AH4438" s="46">
        <v>1484.14</v>
      </c>
      <c r="AI4438" s="46">
        <v>1484.14</v>
      </c>
      <c r="AJ4438" s="46">
        <v>1484.14</v>
      </c>
      <c r="AK4438" s="46">
        <v>1484.14</v>
      </c>
      <c r="AL4438" s="46">
        <v>1484.14</v>
      </c>
      <c r="AM4438" s="46">
        <v>0</v>
      </c>
    </row>
    <row r="4439" spans="5:39" x14ac:dyDescent="0.2">
      <c r="E4439" s="47">
        <v>444</v>
      </c>
      <c r="F4439" s="47">
        <v>457</v>
      </c>
      <c r="G4439" s="47" t="s">
        <v>254</v>
      </c>
      <c r="H4439" s="47" t="s">
        <v>315</v>
      </c>
      <c r="I4439" s="47" t="s">
        <v>853</v>
      </c>
      <c r="J4439" s="533">
        <v>70000050</v>
      </c>
      <c r="K4439" s="14" t="s">
        <v>59</v>
      </c>
      <c r="L4439" s="14" t="s">
        <v>54</v>
      </c>
      <c r="M4439" s="45">
        <v>4439</v>
      </c>
      <c r="N4439" s="45">
        <v>1</v>
      </c>
      <c r="O4439" s="46">
        <v>2890.02</v>
      </c>
      <c r="Q4439" s="12">
        <v>0</v>
      </c>
      <c r="T4439" s="59">
        <v>0</v>
      </c>
      <c r="U4439" s="14">
        <v>0</v>
      </c>
      <c r="V4439" s="59" t="s">
        <v>174</v>
      </c>
      <c r="Y4439" s="46">
        <v>0</v>
      </c>
      <c r="Z4439" s="46">
        <v>0</v>
      </c>
      <c r="AA4439" s="46">
        <v>0</v>
      </c>
      <c r="AB4439" s="46">
        <v>0</v>
      </c>
      <c r="AC4439" s="46">
        <v>0</v>
      </c>
      <c r="AD4439" s="46">
        <v>0</v>
      </c>
      <c r="AE4439" s="46">
        <v>0</v>
      </c>
      <c r="AF4439" s="46">
        <v>0</v>
      </c>
      <c r="AG4439" s="46">
        <v>0</v>
      </c>
      <c r="AH4439" s="46">
        <v>0</v>
      </c>
      <c r="AI4439" s="46">
        <v>4609.6000000000004</v>
      </c>
      <c r="AJ4439" s="46">
        <v>2454.65</v>
      </c>
      <c r="AK4439" s="46">
        <v>1980.49</v>
      </c>
      <c r="AL4439" s="46">
        <v>2890.02</v>
      </c>
      <c r="AM4439" s="46">
        <v>0</v>
      </c>
    </row>
    <row r="4440" spans="5:39" x14ac:dyDescent="0.2">
      <c r="E4440" s="47">
        <v>444</v>
      </c>
      <c r="F4440" s="47">
        <v>457</v>
      </c>
      <c r="G4440" s="47" t="s">
        <v>254</v>
      </c>
      <c r="H4440" s="47" t="s">
        <v>315</v>
      </c>
      <c r="I4440" s="47" t="s">
        <v>853</v>
      </c>
      <c r="J4440" s="533">
        <v>70000050</v>
      </c>
      <c r="K4440" s="14" t="s">
        <v>59</v>
      </c>
      <c r="L4440" s="14" t="s">
        <v>58</v>
      </c>
      <c r="M4440" s="45">
        <v>4440</v>
      </c>
      <c r="N4440" s="45">
        <v>1</v>
      </c>
      <c r="O4440" s="46">
        <v>0</v>
      </c>
      <c r="Q4440" s="12">
        <v>0</v>
      </c>
      <c r="T4440" s="59">
        <v>0</v>
      </c>
      <c r="U4440" s="14">
        <v>0</v>
      </c>
      <c r="V4440" s="59" t="s">
        <v>174</v>
      </c>
      <c r="Y4440" s="46">
        <v>0</v>
      </c>
      <c r="Z4440" s="46">
        <v>0</v>
      </c>
      <c r="AA4440" s="46">
        <v>0</v>
      </c>
      <c r="AB4440" s="46">
        <v>0</v>
      </c>
      <c r="AC4440" s="46">
        <v>0</v>
      </c>
      <c r="AD4440" s="46">
        <v>0</v>
      </c>
      <c r="AE4440" s="46">
        <v>0</v>
      </c>
      <c r="AF4440" s="46">
        <v>0</v>
      </c>
      <c r="AG4440" s="46">
        <v>0</v>
      </c>
      <c r="AH4440" s="46">
        <v>0</v>
      </c>
      <c r="AI4440" s="46">
        <v>0</v>
      </c>
      <c r="AJ4440" s="46">
        <v>0</v>
      </c>
      <c r="AK4440" s="46">
        <v>0</v>
      </c>
      <c r="AL4440" s="46">
        <v>0</v>
      </c>
      <c r="AM4440" s="46">
        <v>0</v>
      </c>
    </row>
    <row r="4441" spans="5:39" x14ac:dyDescent="0.2">
      <c r="E4441" s="47">
        <v>444</v>
      </c>
      <c r="F4441" s="47">
        <v>457</v>
      </c>
      <c r="G4441" s="47" t="s">
        <v>254</v>
      </c>
      <c r="H4441" s="47" t="s">
        <v>315</v>
      </c>
      <c r="I4441" s="47" t="s">
        <v>853</v>
      </c>
      <c r="J4441" s="533">
        <v>70000050</v>
      </c>
      <c r="K4441" s="14" t="s">
        <v>59</v>
      </c>
      <c r="L4441" s="14" t="s">
        <v>31</v>
      </c>
      <c r="M4441" s="45">
        <v>4441</v>
      </c>
      <c r="N4441" s="45">
        <v>1</v>
      </c>
      <c r="O4441" s="48">
        <v>4374.16</v>
      </c>
      <c r="Q4441" s="12">
        <v>0</v>
      </c>
      <c r="R4441" s="46">
        <v>3473.2666666666669</v>
      </c>
      <c r="T4441" s="59">
        <v>0</v>
      </c>
      <c r="U4441" s="14">
        <v>0</v>
      </c>
      <c r="V4441" s="59" t="s">
        <v>174</v>
      </c>
      <c r="X4441" s="46">
        <v>0</v>
      </c>
      <c r="Y4441" s="46">
        <v>0</v>
      </c>
      <c r="Z4441" s="46">
        <v>0</v>
      </c>
      <c r="AA4441" s="46">
        <v>0</v>
      </c>
      <c r="AB4441" s="46">
        <v>0</v>
      </c>
      <c r="AC4441" s="46">
        <v>0</v>
      </c>
      <c r="AD4441" s="46">
        <v>0</v>
      </c>
      <c r="AE4441" s="46">
        <v>0</v>
      </c>
      <c r="AF4441" s="46">
        <v>0</v>
      </c>
      <c r="AG4441" s="46">
        <v>1484.14</v>
      </c>
      <c r="AH4441" s="46">
        <v>1484.14</v>
      </c>
      <c r="AI4441" s="46">
        <v>6093.7400000000007</v>
      </c>
      <c r="AJ4441" s="46">
        <v>3938.79</v>
      </c>
      <c r="AK4441" s="46">
        <v>3464.63</v>
      </c>
      <c r="AL4441" s="46">
        <v>4374.16</v>
      </c>
      <c r="AM4441" s="46">
        <v>0</v>
      </c>
    </row>
    <row r="4442" spans="5:39" x14ac:dyDescent="0.2">
      <c r="E4442" s="47">
        <v>444</v>
      </c>
      <c r="F4442" s="47">
        <v>457</v>
      </c>
      <c r="G4442" s="47" t="s">
        <v>254</v>
      </c>
      <c r="H4442" s="47" t="s">
        <v>315</v>
      </c>
      <c r="I4442" s="47" t="s">
        <v>853</v>
      </c>
      <c r="J4442" s="533">
        <v>70000050</v>
      </c>
      <c r="K4442" s="14" t="s">
        <v>37</v>
      </c>
      <c r="L4442" s="14" t="s">
        <v>31</v>
      </c>
      <c r="M4442" s="45">
        <v>4442</v>
      </c>
      <c r="N4442" s="45">
        <v>1</v>
      </c>
      <c r="O4442" s="48">
        <v>16465.439999999999</v>
      </c>
      <c r="P4442" s="48"/>
      <c r="Q4442" s="12">
        <v>0</v>
      </c>
      <c r="R4442" s="46">
        <v>2744.24</v>
      </c>
      <c r="T4442" s="59">
        <v>0</v>
      </c>
      <c r="U4442" s="14">
        <v>0</v>
      </c>
      <c r="V4442" s="59" t="s">
        <v>174</v>
      </c>
      <c r="Y4442" s="46">
        <v>0</v>
      </c>
      <c r="Z4442" s="46">
        <v>0</v>
      </c>
      <c r="AA4442" s="46">
        <v>0</v>
      </c>
      <c r="AB4442" s="46">
        <v>0</v>
      </c>
      <c r="AC4442" s="46">
        <v>0</v>
      </c>
      <c r="AD4442" s="46">
        <v>0</v>
      </c>
      <c r="AE4442" s="46">
        <v>0</v>
      </c>
      <c r="AF4442" s="46">
        <v>0</v>
      </c>
      <c r="AG4442" s="46">
        <v>0</v>
      </c>
      <c r="AH4442" s="46">
        <v>0</v>
      </c>
      <c r="AI4442" s="46">
        <v>0</v>
      </c>
      <c r="AJ4442" s="46">
        <v>0</v>
      </c>
      <c r="AK4442" s="46">
        <v>0</v>
      </c>
      <c r="AL4442" s="46">
        <v>16465.439999999999</v>
      </c>
      <c r="AM4442" s="46">
        <v>4374.16</v>
      </c>
    </row>
    <row r="4443" spans="5:39" x14ac:dyDescent="0.2">
      <c r="E4443" s="47">
        <v>444</v>
      </c>
      <c r="F4443" s="47">
        <v>457</v>
      </c>
      <c r="G4443" s="47" t="s">
        <v>254</v>
      </c>
      <c r="H4443" s="47" t="s">
        <v>315</v>
      </c>
      <c r="I4443" s="47" t="s">
        <v>853</v>
      </c>
      <c r="J4443" s="533">
        <v>70000050</v>
      </c>
      <c r="K4443" s="14" t="s">
        <v>65</v>
      </c>
      <c r="L4443" s="14" t="s">
        <v>31</v>
      </c>
      <c r="M4443" s="45">
        <v>4443</v>
      </c>
      <c r="N4443" s="45">
        <v>1</v>
      </c>
      <c r="O4443" s="52">
        <v>4374.1600000000035</v>
      </c>
      <c r="P4443" s="48">
        <v>4374.16</v>
      </c>
      <c r="Q4443" s="12">
        <v>0</v>
      </c>
      <c r="R4443" s="46">
        <v>729.02666666666721</v>
      </c>
      <c r="T4443" s="59">
        <v>0</v>
      </c>
      <c r="U4443" s="14">
        <v>0</v>
      </c>
      <c r="V4443" s="59" t="s">
        <v>174</v>
      </c>
      <c r="X4443" s="46">
        <v>0</v>
      </c>
      <c r="Y4443" s="46">
        <v>0</v>
      </c>
      <c r="Z4443" s="46">
        <v>0</v>
      </c>
      <c r="AA4443" s="46">
        <v>0</v>
      </c>
      <c r="AB4443" s="46">
        <v>0</v>
      </c>
      <c r="AC4443" s="46">
        <v>0</v>
      </c>
      <c r="AD4443" s="46">
        <v>0</v>
      </c>
      <c r="AE4443" s="46">
        <v>0</v>
      </c>
      <c r="AF4443" s="46">
        <v>0</v>
      </c>
      <c r="AG4443" s="46">
        <v>0</v>
      </c>
      <c r="AH4443" s="46">
        <v>0</v>
      </c>
      <c r="AI4443" s="46">
        <v>0</v>
      </c>
      <c r="AJ4443" s="46">
        <v>0</v>
      </c>
      <c r="AK4443" s="46">
        <v>0</v>
      </c>
      <c r="AL4443" s="46">
        <v>4374.1600000000035</v>
      </c>
      <c r="AM4443" s="46">
        <v>0</v>
      </c>
    </row>
    <row r="4444" spans="5:39" x14ac:dyDescent="0.2">
      <c r="E4444" s="47">
        <v>444</v>
      </c>
      <c r="F4444" s="47">
        <v>457</v>
      </c>
      <c r="G4444" s="47" t="s">
        <v>254</v>
      </c>
      <c r="H4444" s="47" t="s">
        <v>315</v>
      </c>
      <c r="I4444" s="47" t="s">
        <v>853</v>
      </c>
      <c r="J4444" s="533">
        <v>70000050</v>
      </c>
      <c r="K4444" s="14" t="s">
        <v>64</v>
      </c>
      <c r="L4444" s="14" t="s">
        <v>57</v>
      </c>
      <c r="M4444" s="45">
        <v>4444</v>
      </c>
      <c r="N4444" s="45">
        <v>1</v>
      </c>
      <c r="O4444" s="46">
        <v>0</v>
      </c>
      <c r="Q4444" s="12">
        <v>0</v>
      </c>
      <c r="T4444" s="59">
        <v>0</v>
      </c>
      <c r="U4444" s="14">
        <v>0</v>
      </c>
      <c r="V4444" s="59" t="s">
        <v>174</v>
      </c>
      <c r="X4444" s="46">
        <v>0</v>
      </c>
      <c r="Y4444" s="46">
        <v>0</v>
      </c>
      <c r="Z4444" s="46">
        <v>0</v>
      </c>
      <c r="AA4444" s="46">
        <v>0</v>
      </c>
      <c r="AB4444" s="46">
        <v>0</v>
      </c>
      <c r="AC4444" s="46">
        <v>0</v>
      </c>
      <c r="AD4444" s="46">
        <v>0</v>
      </c>
      <c r="AE4444" s="46">
        <v>0</v>
      </c>
      <c r="AF4444" s="46">
        <v>0</v>
      </c>
      <c r="AG4444" s="46">
        <v>1484.14</v>
      </c>
      <c r="AH4444" s="46">
        <v>2968.28</v>
      </c>
      <c r="AI4444" s="46">
        <v>4452.42</v>
      </c>
      <c r="AJ4444" s="46">
        <v>5936.56</v>
      </c>
      <c r="AK4444" s="46">
        <v>7420.7000000000007</v>
      </c>
      <c r="AL4444" s="46">
        <v>0</v>
      </c>
      <c r="AM4444" s="46">
        <v>0</v>
      </c>
    </row>
    <row r="4445" spans="5:39" x14ac:dyDescent="0.2">
      <c r="E4445" s="47">
        <v>444</v>
      </c>
      <c r="F4445" s="47">
        <v>457</v>
      </c>
      <c r="G4445" s="47" t="s">
        <v>254</v>
      </c>
      <c r="H4445" s="47" t="s">
        <v>315</v>
      </c>
      <c r="I4445" s="47" t="s">
        <v>853</v>
      </c>
      <c r="J4445" s="533">
        <v>70000050</v>
      </c>
      <c r="K4445" s="14" t="s">
        <v>64</v>
      </c>
      <c r="L4445" s="14" t="s">
        <v>54</v>
      </c>
      <c r="M4445" s="45">
        <v>4445</v>
      </c>
      <c r="N4445" s="45">
        <v>1</v>
      </c>
      <c r="O4445" s="46">
        <v>4374.1600000000017</v>
      </c>
      <c r="Q4445" s="12">
        <v>0</v>
      </c>
      <c r="T4445" s="59">
        <v>0</v>
      </c>
      <c r="U4445" s="14">
        <v>0</v>
      </c>
      <c r="V4445" s="59" t="s">
        <v>174</v>
      </c>
      <c r="X4445" s="46">
        <v>0</v>
      </c>
      <c r="Y4445" s="46">
        <v>0</v>
      </c>
      <c r="Z4445" s="46">
        <v>0</v>
      </c>
      <c r="AA4445" s="46">
        <v>0</v>
      </c>
      <c r="AB4445" s="46">
        <v>0</v>
      </c>
      <c r="AC4445" s="46">
        <v>0</v>
      </c>
      <c r="AD4445" s="46">
        <v>0</v>
      </c>
      <c r="AE4445" s="46">
        <v>0</v>
      </c>
      <c r="AF4445" s="46">
        <v>0</v>
      </c>
      <c r="AG4445" s="46">
        <v>0</v>
      </c>
      <c r="AH4445" s="46">
        <v>0</v>
      </c>
      <c r="AI4445" s="46">
        <v>4609.6000000000004</v>
      </c>
      <c r="AJ4445" s="46">
        <v>7064.25</v>
      </c>
      <c r="AK4445" s="46">
        <v>9044.74</v>
      </c>
      <c r="AL4445" s="46">
        <v>4374.1600000000017</v>
      </c>
      <c r="AM4445" s="46">
        <v>1.8189894035458565E-12</v>
      </c>
    </row>
    <row r="4446" spans="5:39" x14ac:dyDescent="0.2">
      <c r="E4446" s="47">
        <v>444</v>
      </c>
      <c r="F4446" s="47">
        <v>457</v>
      </c>
      <c r="G4446" s="47" t="s">
        <v>254</v>
      </c>
      <c r="H4446" s="47" t="s">
        <v>315</v>
      </c>
      <c r="I4446" s="47" t="s">
        <v>853</v>
      </c>
      <c r="J4446" s="533">
        <v>70000050</v>
      </c>
      <c r="K4446" s="14" t="s">
        <v>64</v>
      </c>
      <c r="L4446" s="14" t="s">
        <v>58</v>
      </c>
      <c r="M4446" s="45">
        <v>4446</v>
      </c>
      <c r="N4446" s="45">
        <v>1</v>
      </c>
      <c r="O4446" s="46">
        <v>0</v>
      </c>
      <c r="Q4446" s="12">
        <v>0</v>
      </c>
      <c r="T4446" s="59">
        <v>0</v>
      </c>
      <c r="U4446" s="14">
        <v>0</v>
      </c>
      <c r="V4446" s="59" t="s">
        <v>174</v>
      </c>
      <c r="X4446" s="46">
        <v>0</v>
      </c>
      <c r="Y4446" s="46">
        <v>0</v>
      </c>
      <c r="Z4446" s="46">
        <v>0</v>
      </c>
      <c r="AA4446" s="46">
        <v>0</v>
      </c>
      <c r="AB4446" s="46">
        <v>0</v>
      </c>
      <c r="AC4446" s="46">
        <v>0</v>
      </c>
      <c r="AD4446" s="46">
        <v>0</v>
      </c>
      <c r="AE4446" s="46">
        <v>0</v>
      </c>
      <c r="AF4446" s="46">
        <v>0</v>
      </c>
      <c r="AG4446" s="46">
        <v>0</v>
      </c>
      <c r="AH4446" s="46">
        <v>0</v>
      </c>
      <c r="AI4446" s="46">
        <v>0</v>
      </c>
      <c r="AJ4446" s="46">
        <v>0</v>
      </c>
      <c r="AK4446" s="46">
        <v>0</v>
      </c>
      <c r="AL4446" s="46">
        <v>0</v>
      </c>
      <c r="AM4446" s="46">
        <v>1.8189894035458565E-12</v>
      </c>
    </row>
    <row r="4447" spans="5:39" x14ac:dyDescent="0.2">
      <c r="E4447" s="47">
        <v>444</v>
      </c>
      <c r="F4447" s="47">
        <v>457</v>
      </c>
      <c r="G4447" s="47" t="s">
        <v>254</v>
      </c>
      <c r="H4447" s="47" t="s">
        <v>315</v>
      </c>
      <c r="I4447" s="47" t="s">
        <v>853</v>
      </c>
      <c r="J4447" s="533">
        <v>70000050</v>
      </c>
      <c r="K4447" s="14" t="s">
        <v>67</v>
      </c>
      <c r="L4447" s="14" t="s">
        <v>67</v>
      </c>
      <c r="M4447" s="45">
        <v>4447</v>
      </c>
      <c r="N4447" s="45">
        <v>1</v>
      </c>
      <c r="O4447" s="53">
        <v>0</v>
      </c>
      <c r="P4447" s="54">
        <v>0</v>
      </c>
      <c r="Q4447" s="55">
        <v>0</v>
      </c>
      <c r="R4447" s="56">
        <v>0</v>
      </c>
      <c r="S4447" s="57">
        <v>0</v>
      </c>
      <c r="T4447" s="60">
        <v>0</v>
      </c>
      <c r="U4447" s="14">
        <v>0</v>
      </c>
      <c r="V4447" s="60" t="s">
        <v>174</v>
      </c>
      <c r="Y4447" s="46">
        <v>0</v>
      </c>
      <c r="Z4447" s="46">
        <v>0</v>
      </c>
      <c r="AA4447" s="46">
        <v>0</v>
      </c>
      <c r="AB4447" s="46">
        <v>0</v>
      </c>
      <c r="AC4447" s="46">
        <v>0</v>
      </c>
      <c r="AD4447" s="46">
        <v>0</v>
      </c>
      <c r="AE4447" s="46">
        <v>0</v>
      </c>
      <c r="AF4447" s="46">
        <v>0</v>
      </c>
      <c r="AG4447" s="46">
        <v>0</v>
      </c>
      <c r="AH4447" s="46">
        <v>0</v>
      </c>
      <c r="AI4447" s="46">
        <v>0</v>
      </c>
      <c r="AJ4447" s="46">
        <v>0</v>
      </c>
      <c r="AK4447" s="46">
        <v>0</v>
      </c>
      <c r="AL4447" s="46">
        <v>0</v>
      </c>
      <c r="AM4447" s="46">
        <v>0</v>
      </c>
    </row>
    <row r="4448" spans="5:39" x14ac:dyDescent="0.2">
      <c r="E4448" s="14">
        <v>445</v>
      </c>
      <c r="F4448" s="14">
        <v>458</v>
      </c>
      <c r="G4448" s="14" t="s">
        <v>254</v>
      </c>
      <c r="H4448" s="14" t="s">
        <v>336</v>
      </c>
      <c r="I4448" s="14" t="s">
        <v>854</v>
      </c>
      <c r="J4448" s="531">
        <v>70000051</v>
      </c>
      <c r="K4448" s="14" t="s">
        <v>59</v>
      </c>
      <c r="L4448" s="14" t="s">
        <v>57</v>
      </c>
      <c r="M4448" s="45">
        <v>4448</v>
      </c>
      <c r="N4448" s="45">
        <v>1</v>
      </c>
      <c r="O4448" s="46">
        <v>1487.55</v>
      </c>
      <c r="Q4448" s="12" t="s">
        <v>369</v>
      </c>
      <c r="T4448" s="59" t="s">
        <v>78</v>
      </c>
      <c r="U4448" s="14">
        <v>0</v>
      </c>
      <c r="V4448" s="59" t="s">
        <v>175</v>
      </c>
      <c r="Y4448" s="46">
        <v>0</v>
      </c>
      <c r="Z4448" s="46">
        <v>0</v>
      </c>
      <c r="AA4448" s="46">
        <v>0</v>
      </c>
      <c r="AB4448" s="46">
        <v>0</v>
      </c>
      <c r="AC4448" s="46">
        <v>0</v>
      </c>
      <c r="AD4448" s="46">
        <v>0</v>
      </c>
      <c r="AE4448" s="46">
        <v>0</v>
      </c>
      <c r="AF4448" s="46">
        <v>0</v>
      </c>
      <c r="AG4448" s="46">
        <v>1487.55</v>
      </c>
      <c r="AH4448" s="46">
        <v>1487.55</v>
      </c>
      <c r="AI4448" s="46">
        <v>1487.55</v>
      </c>
      <c r="AJ4448" s="46">
        <v>1487.55</v>
      </c>
      <c r="AK4448" s="46">
        <v>1487.55</v>
      </c>
      <c r="AL4448" s="46">
        <v>1487.55</v>
      </c>
      <c r="AM4448" s="46">
        <v>0</v>
      </c>
    </row>
    <row r="4449" spans="5:39" x14ac:dyDescent="0.2">
      <c r="E4449" s="47">
        <v>445</v>
      </c>
      <c r="F4449" s="47">
        <v>458</v>
      </c>
      <c r="G4449" s="47" t="s">
        <v>254</v>
      </c>
      <c r="H4449" s="47" t="s">
        <v>336</v>
      </c>
      <c r="I4449" s="47" t="s">
        <v>854</v>
      </c>
      <c r="J4449" s="533">
        <v>70000051</v>
      </c>
      <c r="K4449" s="14" t="s">
        <v>59</v>
      </c>
      <c r="L4449" s="14" t="s">
        <v>54</v>
      </c>
      <c r="M4449" s="45">
        <v>4449</v>
      </c>
      <c r="N4449" s="45">
        <v>1</v>
      </c>
      <c r="O4449" s="46">
        <v>2926.75</v>
      </c>
      <c r="Q4449" s="12" t="s">
        <v>369</v>
      </c>
      <c r="T4449" s="59" t="s">
        <v>78</v>
      </c>
      <c r="U4449" s="14">
        <v>0</v>
      </c>
      <c r="V4449" s="59" t="s">
        <v>175</v>
      </c>
      <c r="Y4449" s="46">
        <v>0</v>
      </c>
      <c r="Z4449" s="46">
        <v>0</v>
      </c>
      <c r="AA4449" s="46">
        <v>0</v>
      </c>
      <c r="AB4449" s="46">
        <v>0</v>
      </c>
      <c r="AC4449" s="46">
        <v>0</v>
      </c>
      <c r="AD4449" s="46">
        <v>0</v>
      </c>
      <c r="AE4449" s="46">
        <v>0</v>
      </c>
      <c r="AF4449" s="46">
        <v>0</v>
      </c>
      <c r="AG4449" s="46">
        <v>0</v>
      </c>
      <c r="AH4449" s="46">
        <v>0</v>
      </c>
      <c r="AI4449" s="46">
        <v>4613.59</v>
      </c>
      <c r="AJ4449" s="46">
        <v>2069.09</v>
      </c>
      <c r="AK4449" s="46">
        <v>4149.7299999999996</v>
      </c>
      <c r="AL4449" s="46">
        <v>2926.75</v>
      </c>
      <c r="AM4449" s="46">
        <v>0</v>
      </c>
    </row>
    <row r="4450" spans="5:39" x14ac:dyDescent="0.2">
      <c r="E4450" s="47">
        <v>445</v>
      </c>
      <c r="F4450" s="47">
        <v>458</v>
      </c>
      <c r="G4450" s="47" t="s">
        <v>254</v>
      </c>
      <c r="H4450" s="47" t="s">
        <v>336</v>
      </c>
      <c r="I4450" s="47" t="s">
        <v>854</v>
      </c>
      <c r="J4450" s="533">
        <v>70000051</v>
      </c>
      <c r="K4450" s="14" t="s">
        <v>59</v>
      </c>
      <c r="L4450" s="14" t="s">
        <v>58</v>
      </c>
      <c r="M4450" s="45">
        <v>4450</v>
      </c>
      <c r="N4450" s="45">
        <v>1</v>
      </c>
      <c r="O4450" s="46">
        <v>0</v>
      </c>
      <c r="Q4450" s="12" t="s">
        <v>369</v>
      </c>
      <c r="T4450" s="59" t="s">
        <v>78</v>
      </c>
      <c r="U4450" s="14">
        <v>0</v>
      </c>
      <c r="V4450" s="59" t="s">
        <v>175</v>
      </c>
      <c r="Y4450" s="46">
        <v>0</v>
      </c>
      <c r="Z4450" s="46">
        <v>0</v>
      </c>
      <c r="AA4450" s="46">
        <v>0</v>
      </c>
      <c r="AB4450" s="46">
        <v>0</v>
      </c>
      <c r="AC4450" s="46">
        <v>0</v>
      </c>
      <c r="AD4450" s="46">
        <v>0</v>
      </c>
      <c r="AE4450" s="46">
        <v>0</v>
      </c>
      <c r="AF4450" s="46">
        <v>0</v>
      </c>
      <c r="AG4450" s="46">
        <v>0</v>
      </c>
      <c r="AH4450" s="46">
        <v>0</v>
      </c>
      <c r="AI4450" s="46">
        <v>0</v>
      </c>
      <c r="AJ4450" s="46">
        <v>0</v>
      </c>
      <c r="AK4450" s="46">
        <v>0</v>
      </c>
      <c r="AL4450" s="46">
        <v>0</v>
      </c>
      <c r="AM4450" s="46">
        <v>0</v>
      </c>
    </row>
    <row r="4451" spans="5:39" x14ac:dyDescent="0.2">
      <c r="E4451" s="47">
        <v>445</v>
      </c>
      <c r="F4451" s="47">
        <v>458</v>
      </c>
      <c r="G4451" s="47" t="s">
        <v>254</v>
      </c>
      <c r="H4451" s="47" t="s">
        <v>336</v>
      </c>
      <c r="I4451" s="47" t="s">
        <v>854</v>
      </c>
      <c r="J4451" s="533">
        <v>70000051</v>
      </c>
      <c r="K4451" s="14" t="s">
        <v>59</v>
      </c>
      <c r="L4451" s="14" t="s">
        <v>31</v>
      </c>
      <c r="M4451" s="45">
        <v>4451</v>
      </c>
      <c r="N4451" s="45">
        <v>1</v>
      </c>
      <c r="O4451" s="48">
        <v>4414.3</v>
      </c>
      <c r="Q4451" s="12" t="s">
        <v>369</v>
      </c>
      <c r="R4451" s="46">
        <v>3780.7433333333333</v>
      </c>
      <c r="T4451" s="59" t="s">
        <v>78</v>
      </c>
      <c r="U4451" s="14">
        <v>31</v>
      </c>
      <c r="V4451" s="59" t="s">
        <v>175</v>
      </c>
      <c r="X4451" s="46">
        <v>0</v>
      </c>
      <c r="Y4451" s="46">
        <v>0</v>
      </c>
      <c r="Z4451" s="46">
        <v>0</v>
      </c>
      <c r="AA4451" s="46">
        <v>0</v>
      </c>
      <c r="AB4451" s="46">
        <v>0</v>
      </c>
      <c r="AC4451" s="46">
        <v>0</v>
      </c>
      <c r="AD4451" s="46">
        <v>0</v>
      </c>
      <c r="AE4451" s="46">
        <v>0</v>
      </c>
      <c r="AF4451" s="46">
        <v>0</v>
      </c>
      <c r="AG4451" s="46">
        <v>1487.55</v>
      </c>
      <c r="AH4451" s="46">
        <v>1487.55</v>
      </c>
      <c r="AI4451" s="46">
        <v>6101.14</v>
      </c>
      <c r="AJ4451" s="46">
        <v>3556.6400000000003</v>
      </c>
      <c r="AK4451" s="46">
        <v>5637.28</v>
      </c>
      <c r="AL4451" s="46">
        <v>4414.3</v>
      </c>
      <c r="AM4451" s="46">
        <v>0</v>
      </c>
    </row>
    <row r="4452" spans="5:39" x14ac:dyDescent="0.2">
      <c r="E4452" s="47">
        <v>445</v>
      </c>
      <c r="F4452" s="47">
        <v>458</v>
      </c>
      <c r="G4452" s="47" t="s">
        <v>254</v>
      </c>
      <c r="H4452" s="47" t="s">
        <v>336</v>
      </c>
      <c r="I4452" s="47" t="s">
        <v>854</v>
      </c>
      <c r="J4452" s="533">
        <v>70000051</v>
      </c>
      <c r="K4452" s="14" t="s">
        <v>37</v>
      </c>
      <c r="L4452" s="14" t="s">
        <v>31</v>
      </c>
      <c r="M4452" s="45">
        <v>4452</v>
      </c>
      <c r="N4452" s="45">
        <v>1</v>
      </c>
      <c r="O4452" s="48">
        <v>0</v>
      </c>
      <c r="P4452" s="48"/>
      <c r="Q4452" s="12" t="s">
        <v>369</v>
      </c>
      <c r="R4452" s="46">
        <v>0</v>
      </c>
      <c r="T4452" s="59" t="s">
        <v>78</v>
      </c>
      <c r="U4452" s="14">
        <v>0</v>
      </c>
      <c r="V4452" s="59" t="s">
        <v>175</v>
      </c>
      <c r="Y4452" s="46">
        <v>0</v>
      </c>
      <c r="Z4452" s="46">
        <v>0</v>
      </c>
      <c r="AA4452" s="46">
        <v>0</v>
      </c>
      <c r="AB4452" s="46">
        <v>0</v>
      </c>
      <c r="AC4452" s="46">
        <v>0</v>
      </c>
      <c r="AD4452" s="46">
        <v>0</v>
      </c>
      <c r="AE4452" s="46">
        <v>0</v>
      </c>
      <c r="AF4452" s="46">
        <v>0</v>
      </c>
      <c r="AG4452" s="46">
        <v>0</v>
      </c>
      <c r="AH4452" s="46">
        <v>0</v>
      </c>
      <c r="AI4452" s="46">
        <v>0</v>
      </c>
      <c r="AJ4452" s="46">
        <v>0</v>
      </c>
      <c r="AK4452" s="46">
        <v>0</v>
      </c>
      <c r="AL4452" s="46">
        <v>0</v>
      </c>
      <c r="AM4452" s="46">
        <v>4536.8919999999998</v>
      </c>
    </row>
    <row r="4453" spans="5:39" x14ac:dyDescent="0.2">
      <c r="E4453" s="47">
        <v>445</v>
      </c>
      <c r="F4453" s="47">
        <v>458</v>
      </c>
      <c r="G4453" s="47" t="s">
        <v>254</v>
      </c>
      <c r="H4453" s="47" t="s">
        <v>336</v>
      </c>
      <c r="I4453" s="47" t="s">
        <v>854</v>
      </c>
      <c r="J4453" s="533">
        <v>70000051</v>
      </c>
      <c r="K4453" s="14" t="s">
        <v>65</v>
      </c>
      <c r="L4453" s="14" t="s">
        <v>31</v>
      </c>
      <c r="M4453" s="45">
        <v>4453</v>
      </c>
      <c r="N4453" s="45">
        <v>1</v>
      </c>
      <c r="O4453" s="52">
        <v>22684.46</v>
      </c>
      <c r="P4453" s="48">
        <v>4536.8919999999998</v>
      </c>
      <c r="Q4453" s="12" t="s">
        <v>369</v>
      </c>
      <c r="R4453" s="46">
        <v>3780.7433333333333</v>
      </c>
      <c r="T4453" s="59" t="s">
        <v>78</v>
      </c>
      <c r="U4453" s="14">
        <v>0</v>
      </c>
      <c r="V4453" s="59" t="s">
        <v>175</v>
      </c>
      <c r="X4453" s="46">
        <v>0</v>
      </c>
      <c r="Y4453" s="46">
        <v>0</v>
      </c>
      <c r="Z4453" s="46">
        <v>0</v>
      </c>
      <c r="AA4453" s="46">
        <v>0</v>
      </c>
      <c r="AB4453" s="46">
        <v>0</v>
      </c>
      <c r="AC4453" s="46">
        <v>0</v>
      </c>
      <c r="AD4453" s="46">
        <v>0</v>
      </c>
      <c r="AE4453" s="46">
        <v>0</v>
      </c>
      <c r="AF4453" s="46">
        <v>0</v>
      </c>
      <c r="AG4453" s="46">
        <v>1487.55</v>
      </c>
      <c r="AH4453" s="46">
        <v>1487.55</v>
      </c>
      <c r="AI4453" s="46">
        <v>6101.14</v>
      </c>
      <c r="AJ4453" s="46">
        <v>3556.6400000000003</v>
      </c>
      <c r="AK4453" s="46">
        <v>5637.28</v>
      </c>
      <c r="AL4453" s="46">
        <v>4414.3</v>
      </c>
      <c r="AM4453" s="46">
        <v>0</v>
      </c>
    </row>
    <row r="4454" spans="5:39" x14ac:dyDescent="0.2">
      <c r="E4454" s="47">
        <v>445</v>
      </c>
      <c r="F4454" s="47">
        <v>458</v>
      </c>
      <c r="G4454" s="47" t="s">
        <v>254</v>
      </c>
      <c r="H4454" s="47" t="s">
        <v>336</v>
      </c>
      <c r="I4454" s="47" t="s">
        <v>854</v>
      </c>
      <c r="J4454" s="533">
        <v>70000051</v>
      </c>
      <c r="K4454" s="14" t="s">
        <v>64</v>
      </c>
      <c r="L4454" s="14" t="s">
        <v>57</v>
      </c>
      <c r="M4454" s="45">
        <v>4454</v>
      </c>
      <c r="N4454" s="45">
        <v>1</v>
      </c>
      <c r="O4454" s="46">
        <v>8925.2999999999993</v>
      </c>
      <c r="Q4454" s="12" t="s">
        <v>369</v>
      </c>
      <c r="T4454" s="59" t="s">
        <v>78</v>
      </c>
      <c r="U4454" s="14">
        <v>0</v>
      </c>
      <c r="V4454" s="59" t="s">
        <v>175</v>
      </c>
      <c r="X4454" s="46">
        <v>0</v>
      </c>
      <c r="Y4454" s="46">
        <v>0</v>
      </c>
      <c r="Z4454" s="46">
        <v>0</v>
      </c>
      <c r="AA4454" s="46">
        <v>0</v>
      </c>
      <c r="AB4454" s="46">
        <v>0</v>
      </c>
      <c r="AC4454" s="46">
        <v>0</v>
      </c>
      <c r="AD4454" s="46">
        <v>0</v>
      </c>
      <c r="AE4454" s="46">
        <v>0</v>
      </c>
      <c r="AF4454" s="46">
        <v>0</v>
      </c>
      <c r="AG4454" s="46">
        <v>1487.55</v>
      </c>
      <c r="AH4454" s="46">
        <v>2975.1</v>
      </c>
      <c r="AI4454" s="46">
        <v>4462.6499999999996</v>
      </c>
      <c r="AJ4454" s="46">
        <v>5950.2</v>
      </c>
      <c r="AK4454" s="46">
        <v>7437.75</v>
      </c>
      <c r="AL4454" s="46">
        <v>8925.2999999999993</v>
      </c>
      <c r="AM4454" s="46">
        <v>4388.4079999999994</v>
      </c>
    </row>
    <row r="4455" spans="5:39" x14ac:dyDescent="0.2">
      <c r="E4455" s="47">
        <v>445</v>
      </c>
      <c r="F4455" s="47">
        <v>458</v>
      </c>
      <c r="G4455" s="47" t="s">
        <v>254</v>
      </c>
      <c r="H4455" s="47" t="s">
        <v>336</v>
      </c>
      <c r="I4455" s="47" t="s">
        <v>854</v>
      </c>
      <c r="J4455" s="533">
        <v>70000051</v>
      </c>
      <c r="K4455" s="14" t="s">
        <v>64</v>
      </c>
      <c r="L4455" s="14" t="s">
        <v>54</v>
      </c>
      <c r="M4455" s="45">
        <v>4455</v>
      </c>
      <c r="N4455" s="45">
        <v>1</v>
      </c>
      <c r="O4455" s="46">
        <v>13759.16</v>
      </c>
      <c r="Q4455" s="12" t="s">
        <v>369</v>
      </c>
      <c r="T4455" s="59" t="s">
        <v>78</v>
      </c>
      <c r="U4455" s="14">
        <v>0</v>
      </c>
      <c r="V4455" s="59" t="s">
        <v>175</v>
      </c>
      <c r="X4455" s="46">
        <v>0</v>
      </c>
      <c r="Y4455" s="46">
        <v>0</v>
      </c>
      <c r="Z4455" s="46">
        <v>0</v>
      </c>
      <c r="AA4455" s="46">
        <v>0</v>
      </c>
      <c r="AB4455" s="46">
        <v>0</v>
      </c>
      <c r="AC4455" s="46">
        <v>0</v>
      </c>
      <c r="AD4455" s="46">
        <v>0</v>
      </c>
      <c r="AE4455" s="46">
        <v>0</v>
      </c>
      <c r="AF4455" s="46">
        <v>0</v>
      </c>
      <c r="AG4455" s="46">
        <v>0</v>
      </c>
      <c r="AH4455" s="46">
        <v>0</v>
      </c>
      <c r="AI4455" s="46">
        <v>4613.59</v>
      </c>
      <c r="AJ4455" s="46">
        <v>6682.68</v>
      </c>
      <c r="AK4455" s="46">
        <v>10832.41</v>
      </c>
      <c r="AL4455" s="46">
        <v>13759.16</v>
      </c>
      <c r="AM4455" s="46">
        <v>13759.16</v>
      </c>
    </row>
    <row r="4456" spans="5:39" x14ac:dyDescent="0.2">
      <c r="E4456" s="47">
        <v>445</v>
      </c>
      <c r="F4456" s="47">
        <v>458</v>
      </c>
      <c r="G4456" s="47" t="s">
        <v>254</v>
      </c>
      <c r="H4456" s="47" t="s">
        <v>336</v>
      </c>
      <c r="I4456" s="47" t="s">
        <v>854</v>
      </c>
      <c r="J4456" s="533">
        <v>70000051</v>
      </c>
      <c r="K4456" s="14" t="s">
        <v>64</v>
      </c>
      <c r="L4456" s="14" t="s">
        <v>58</v>
      </c>
      <c r="M4456" s="45">
        <v>4456</v>
      </c>
      <c r="N4456" s="45">
        <v>1</v>
      </c>
      <c r="O4456" s="46">
        <v>0</v>
      </c>
      <c r="Q4456" s="12" t="s">
        <v>369</v>
      </c>
      <c r="T4456" s="59" t="s">
        <v>78</v>
      </c>
      <c r="U4456" s="14">
        <v>0</v>
      </c>
      <c r="V4456" s="59" t="s">
        <v>175</v>
      </c>
      <c r="X4456" s="46">
        <v>0</v>
      </c>
      <c r="Y4456" s="46">
        <v>0</v>
      </c>
      <c r="Z4456" s="46">
        <v>0</v>
      </c>
      <c r="AA4456" s="46">
        <v>0</v>
      </c>
      <c r="AB4456" s="46">
        <v>0</v>
      </c>
      <c r="AC4456" s="46">
        <v>0</v>
      </c>
      <c r="AD4456" s="46">
        <v>0</v>
      </c>
      <c r="AE4456" s="46">
        <v>0</v>
      </c>
      <c r="AF4456" s="46">
        <v>0</v>
      </c>
      <c r="AG4456" s="46">
        <v>0</v>
      </c>
      <c r="AH4456" s="46">
        <v>0</v>
      </c>
      <c r="AI4456" s="46">
        <v>0</v>
      </c>
      <c r="AJ4456" s="46">
        <v>0</v>
      </c>
      <c r="AK4456" s="46">
        <v>0</v>
      </c>
      <c r="AL4456" s="46">
        <v>0</v>
      </c>
      <c r="AM4456" s="46">
        <v>0</v>
      </c>
    </row>
    <row r="4457" spans="5:39" x14ac:dyDescent="0.2">
      <c r="E4457" s="47">
        <v>445</v>
      </c>
      <c r="F4457" s="47">
        <v>458</v>
      </c>
      <c r="G4457" s="47" t="s">
        <v>254</v>
      </c>
      <c r="H4457" s="47" t="s">
        <v>336</v>
      </c>
      <c r="I4457" s="47" t="s">
        <v>854</v>
      </c>
      <c r="J4457" s="533">
        <v>70000051</v>
      </c>
      <c r="K4457" s="14" t="s">
        <v>67</v>
      </c>
      <c r="L4457" s="14" t="s">
        <v>67</v>
      </c>
      <c r="M4457" s="45">
        <v>4457</v>
      </c>
      <c r="N4457" s="45">
        <v>1</v>
      </c>
      <c r="O4457" s="53">
        <v>58.185835148819024</v>
      </c>
      <c r="P4457" s="54">
        <v>48.185835148819024</v>
      </c>
      <c r="Q4457" s="55" t="s">
        <v>369</v>
      </c>
      <c r="R4457" s="56">
        <v>6</v>
      </c>
      <c r="S4457" s="57" t="s">
        <v>370</v>
      </c>
      <c r="T4457" s="60" t="s">
        <v>78</v>
      </c>
      <c r="U4457" s="14">
        <v>0</v>
      </c>
      <c r="V4457" s="60" t="s">
        <v>175</v>
      </c>
      <c r="Y4457" s="46">
        <v>58.185835148819024</v>
      </c>
      <c r="Z4457" s="46">
        <v>58.185835148819024</v>
      </c>
      <c r="AA4457" s="46">
        <v>58.185835148819024</v>
      </c>
      <c r="AB4457" s="46">
        <v>58.185835148819024</v>
      </c>
      <c r="AC4457" s="46">
        <v>58.185835148819024</v>
      </c>
      <c r="AD4457" s="46">
        <v>58.185835148819024</v>
      </c>
      <c r="AE4457" s="46">
        <v>58.185835148819024</v>
      </c>
      <c r="AF4457" s="46">
        <v>58.185835148819024</v>
      </c>
      <c r="AG4457" s="46">
        <v>58.185835148819024</v>
      </c>
      <c r="AH4457" s="46">
        <v>58.185835148819024</v>
      </c>
      <c r="AI4457" s="46">
        <v>58.185835148819024</v>
      </c>
      <c r="AJ4457" s="46">
        <v>58.185835148819024</v>
      </c>
      <c r="AK4457" s="46">
        <v>58.185835148819024</v>
      </c>
      <c r="AL4457" s="46">
        <v>58.185835148819024</v>
      </c>
      <c r="AM4457" s="46">
        <v>58.185835148819024</v>
      </c>
    </row>
    <row r="4458" spans="5:39" x14ac:dyDescent="0.2">
      <c r="E4458" s="14">
        <v>446</v>
      </c>
      <c r="F4458" s="14">
        <v>459</v>
      </c>
      <c r="G4458" s="14" t="s">
        <v>254</v>
      </c>
      <c r="H4458" s="14" t="s">
        <v>626</v>
      </c>
      <c r="I4458" s="14" t="s">
        <v>855</v>
      </c>
      <c r="J4458" s="531">
        <v>70000052</v>
      </c>
      <c r="K4458" s="14" t="s">
        <v>59</v>
      </c>
      <c r="L4458" s="14" t="s">
        <v>57</v>
      </c>
      <c r="M4458" s="45">
        <v>4458</v>
      </c>
      <c r="N4458" s="45">
        <v>1</v>
      </c>
      <c r="O4458" s="46">
        <v>1487.55</v>
      </c>
      <c r="Q4458" s="12" t="s">
        <v>376</v>
      </c>
      <c r="T4458" s="59" t="s">
        <v>73</v>
      </c>
      <c r="U4458" s="14">
        <v>58</v>
      </c>
      <c r="V4458" s="59" t="s">
        <v>175</v>
      </c>
      <c r="Y4458" s="46">
        <v>0</v>
      </c>
      <c r="Z4458" s="46">
        <v>0</v>
      </c>
      <c r="AA4458" s="46">
        <v>0</v>
      </c>
      <c r="AB4458" s="46">
        <v>0</v>
      </c>
      <c r="AC4458" s="46">
        <v>0</v>
      </c>
      <c r="AD4458" s="46">
        <v>0</v>
      </c>
      <c r="AE4458" s="46">
        <v>0</v>
      </c>
      <c r="AF4458" s="46">
        <v>0</v>
      </c>
      <c r="AG4458" s="46">
        <v>1487.55</v>
      </c>
      <c r="AH4458" s="46">
        <v>1487.55</v>
      </c>
      <c r="AI4458" s="46">
        <v>1487.55</v>
      </c>
      <c r="AJ4458" s="46">
        <v>1487.55</v>
      </c>
      <c r="AK4458" s="46">
        <v>1487.55</v>
      </c>
      <c r="AL4458" s="46">
        <v>1487.55</v>
      </c>
      <c r="AM4458" s="46">
        <v>0</v>
      </c>
    </row>
    <row r="4459" spans="5:39" x14ac:dyDescent="0.2">
      <c r="E4459" s="47">
        <v>446</v>
      </c>
      <c r="F4459" s="47">
        <v>459</v>
      </c>
      <c r="G4459" s="47" t="s">
        <v>254</v>
      </c>
      <c r="H4459" s="47" t="s">
        <v>626</v>
      </c>
      <c r="I4459" s="47" t="s">
        <v>855</v>
      </c>
      <c r="J4459" s="533">
        <v>70000052</v>
      </c>
      <c r="K4459" s="14" t="s">
        <v>59</v>
      </c>
      <c r="L4459" s="14" t="s">
        <v>54</v>
      </c>
      <c r="M4459" s="45">
        <v>4459</v>
      </c>
      <c r="N4459" s="45">
        <v>1</v>
      </c>
      <c r="O4459" s="46">
        <v>3469.4199999999996</v>
      </c>
      <c r="Q4459" s="12" t="s">
        <v>376</v>
      </c>
      <c r="T4459" s="59" t="s">
        <v>73</v>
      </c>
      <c r="U4459" s="14">
        <v>0</v>
      </c>
      <c r="V4459" s="59" t="s">
        <v>175</v>
      </c>
      <c r="Y4459" s="46">
        <v>0</v>
      </c>
      <c r="Z4459" s="46">
        <v>0</v>
      </c>
      <c r="AA4459" s="46">
        <v>0</v>
      </c>
      <c r="AB4459" s="46">
        <v>0</v>
      </c>
      <c r="AC4459" s="46">
        <v>0</v>
      </c>
      <c r="AD4459" s="46">
        <v>0</v>
      </c>
      <c r="AE4459" s="46">
        <v>0</v>
      </c>
      <c r="AF4459" s="46">
        <v>0</v>
      </c>
      <c r="AG4459" s="46">
        <v>0</v>
      </c>
      <c r="AH4459" s="46">
        <v>0</v>
      </c>
      <c r="AI4459" s="46">
        <v>7395.04</v>
      </c>
      <c r="AJ4459" s="46">
        <v>3118.1099999999997</v>
      </c>
      <c r="AK4459" s="46">
        <v>3758.33</v>
      </c>
      <c r="AL4459" s="46">
        <v>3469.4199999999996</v>
      </c>
      <c r="AM4459" s="46">
        <v>0</v>
      </c>
    </row>
    <row r="4460" spans="5:39" x14ac:dyDescent="0.2">
      <c r="E4460" s="47">
        <v>446</v>
      </c>
      <c r="F4460" s="47">
        <v>459</v>
      </c>
      <c r="G4460" s="47" t="s">
        <v>254</v>
      </c>
      <c r="H4460" s="47" t="s">
        <v>626</v>
      </c>
      <c r="I4460" s="47" t="s">
        <v>855</v>
      </c>
      <c r="J4460" s="533">
        <v>70000052</v>
      </c>
      <c r="K4460" s="14" t="s">
        <v>59</v>
      </c>
      <c r="L4460" s="14" t="s">
        <v>58</v>
      </c>
      <c r="M4460" s="45">
        <v>4460</v>
      </c>
      <c r="N4460" s="45">
        <v>1</v>
      </c>
      <c r="O4460" s="46">
        <v>0</v>
      </c>
      <c r="Q4460" s="12" t="s">
        <v>376</v>
      </c>
      <c r="T4460" s="59" t="s">
        <v>73</v>
      </c>
      <c r="U4460" s="14">
        <v>0</v>
      </c>
      <c r="V4460" s="59" t="s">
        <v>175</v>
      </c>
      <c r="Y4460" s="46">
        <v>0</v>
      </c>
      <c r="Z4460" s="46">
        <v>0</v>
      </c>
      <c r="AA4460" s="46">
        <v>0</v>
      </c>
      <c r="AB4460" s="46">
        <v>0</v>
      </c>
      <c r="AC4460" s="46">
        <v>0</v>
      </c>
      <c r="AD4460" s="46">
        <v>0</v>
      </c>
      <c r="AE4460" s="46">
        <v>0</v>
      </c>
      <c r="AF4460" s="46">
        <v>0</v>
      </c>
      <c r="AG4460" s="46">
        <v>0</v>
      </c>
      <c r="AH4460" s="46">
        <v>0</v>
      </c>
      <c r="AI4460" s="46">
        <v>0</v>
      </c>
      <c r="AJ4460" s="46">
        <v>0</v>
      </c>
      <c r="AK4460" s="46">
        <v>0</v>
      </c>
      <c r="AL4460" s="46">
        <v>0</v>
      </c>
      <c r="AM4460" s="46">
        <v>0</v>
      </c>
    </row>
    <row r="4461" spans="5:39" x14ac:dyDescent="0.2">
      <c r="E4461" s="47">
        <v>446</v>
      </c>
      <c r="F4461" s="47">
        <v>459</v>
      </c>
      <c r="G4461" s="47" t="s">
        <v>254</v>
      </c>
      <c r="H4461" s="47" t="s">
        <v>626</v>
      </c>
      <c r="I4461" s="47" t="s">
        <v>855</v>
      </c>
      <c r="J4461" s="533">
        <v>70000052</v>
      </c>
      <c r="K4461" s="14" t="s">
        <v>59</v>
      </c>
      <c r="L4461" s="14" t="s">
        <v>31</v>
      </c>
      <c r="M4461" s="45">
        <v>4461</v>
      </c>
      <c r="N4461" s="45">
        <v>1</v>
      </c>
      <c r="O4461" s="48">
        <v>4956.9699999999993</v>
      </c>
      <c r="Q4461" s="12" t="s">
        <v>376</v>
      </c>
      <c r="R4461" s="46">
        <v>4444.3666666666659</v>
      </c>
      <c r="T4461" s="59" t="s">
        <v>73</v>
      </c>
      <c r="U4461" s="14">
        <v>0</v>
      </c>
      <c r="V4461" s="59" t="s">
        <v>175</v>
      </c>
      <c r="X4461" s="46">
        <v>0</v>
      </c>
      <c r="Y4461" s="46">
        <v>0</v>
      </c>
      <c r="Z4461" s="46">
        <v>0</v>
      </c>
      <c r="AA4461" s="46">
        <v>0</v>
      </c>
      <c r="AB4461" s="46">
        <v>0</v>
      </c>
      <c r="AC4461" s="46">
        <v>0</v>
      </c>
      <c r="AD4461" s="46">
        <v>0</v>
      </c>
      <c r="AE4461" s="46">
        <v>0</v>
      </c>
      <c r="AF4461" s="46">
        <v>0</v>
      </c>
      <c r="AG4461" s="46">
        <v>1487.55</v>
      </c>
      <c r="AH4461" s="46">
        <v>1487.55</v>
      </c>
      <c r="AI4461" s="46">
        <v>8882.59</v>
      </c>
      <c r="AJ4461" s="46">
        <v>4605.66</v>
      </c>
      <c r="AK4461" s="46">
        <v>5245.88</v>
      </c>
      <c r="AL4461" s="46">
        <v>4956.9699999999993</v>
      </c>
      <c r="AM4461" s="46">
        <v>0</v>
      </c>
    </row>
    <row r="4462" spans="5:39" x14ac:dyDescent="0.2">
      <c r="E4462" s="47">
        <v>446</v>
      </c>
      <c r="F4462" s="47">
        <v>459</v>
      </c>
      <c r="G4462" s="47" t="s">
        <v>254</v>
      </c>
      <c r="H4462" s="47" t="s">
        <v>626</v>
      </c>
      <c r="I4462" s="47" t="s">
        <v>855</v>
      </c>
      <c r="J4462" s="533">
        <v>70000052</v>
      </c>
      <c r="K4462" s="14" t="s">
        <v>37</v>
      </c>
      <c r="L4462" s="14" t="s">
        <v>31</v>
      </c>
      <c r="M4462" s="45">
        <v>4462</v>
      </c>
      <c r="N4462" s="45">
        <v>1</v>
      </c>
      <c r="O4462" s="48">
        <v>11147.25</v>
      </c>
      <c r="P4462" s="48"/>
      <c r="Q4462" s="12" t="s">
        <v>376</v>
      </c>
      <c r="R4462" s="46">
        <v>2785.0383333333334</v>
      </c>
      <c r="T4462" s="59" t="s">
        <v>73</v>
      </c>
      <c r="U4462" s="14">
        <v>0</v>
      </c>
      <c r="V4462" s="59" t="s">
        <v>175</v>
      </c>
      <c r="Y4462" s="46">
        <v>0</v>
      </c>
      <c r="Z4462" s="46">
        <v>0</v>
      </c>
      <c r="AA4462" s="46">
        <v>0</v>
      </c>
      <c r="AB4462" s="46">
        <v>0</v>
      </c>
      <c r="AC4462" s="46">
        <v>0</v>
      </c>
      <c r="AD4462" s="46">
        <v>0</v>
      </c>
      <c r="AE4462" s="46">
        <v>0</v>
      </c>
      <c r="AF4462" s="46">
        <v>0</v>
      </c>
      <c r="AG4462" s="46">
        <v>0</v>
      </c>
      <c r="AH4462" s="46">
        <v>0</v>
      </c>
      <c r="AI4462" s="46">
        <v>0</v>
      </c>
      <c r="AJ4462" s="46">
        <v>0</v>
      </c>
      <c r="AK4462" s="46">
        <v>5562.98</v>
      </c>
      <c r="AL4462" s="46">
        <v>11147.25</v>
      </c>
      <c r="AM4462" s="46">
        <v>3982.3879999999999</v>
      </c>
    </row>
    <row r="4463" spans="5:39" x14ac:dyDescent="0.2">
      <c r="E4463" s="47">
        <v>446</v>
      </c>
      <c r="F4463" s="47">
        <v>459</v>
      </c>
      <c r="G4463" s="47" t="s">
        <v>254</v>
      </c>
      <c r="H4463" s="47" t="s">
        <v>626</v>
      </c>
      <c r="I4463" s="47" t="s">
        <v>855</v>
      </c>
      <c r="J4463" s="533">
        <v>70000052</v>
      </c>
      <c r="K4463" s="14" t="s">
        <v>65</v>
      </c>
      <c r="L4463" s="14" t="s">
        <v>31</v>
      </c>
      <c r="M4463" s="45">
        <v>4463</v>
      </c>
      <c r="N4463" s="45">
        <v>1</v>
      </c>
      <c r="O4463" s="52">
        <v>9955.9699999999975</v>
      </c>
      <c r="P4463" s="48">
        <v>3982.3879999999999</v>
      </c>
      <c r="Q4463" s="12" t="s">
        <v>376</v>
      </c>
      <c r="R4463" s="46">
        <v>1659.3283333333329</v>
      </c>
      <c r="T4463" s="59" t="s">
        <v>73</v>
      </c>
      <c r="U4463" s="14">
        <v>0</v>
      </c>
      <c r="V4463" s="59" t="s">
        <v>175</v>
      </c>
      <c r="X4463" s="46">
        <v>0</v>
      </c>
      <c r="Y4463" s="46">
        <v>0</v>
      </c>
      <c r="Z4463" s="46">
        <v>0</v>
      </c>
      <c r="AA4463" s="46">
        <v>0</v>
      </c>
      <c r="AB4463" s="46">
        <v>0</v>
      </c>
      <c r="AC4463" s="46">
        <v>0</v>
      </c>
      <c r="AD4463" s="46">
        <v>0</v>
      </c>
      <c r="AE4463" s="46">
        <v>0</v>
      </c>
      <c r="AF4463" s="46">
        <v>0</v>
      </c>
      <c r="AG4463" s="46">
        <v>0</v>
      </c>
      <c r="AH4463" s="46">
        <v>0</v>
      </c>
      <c r="AI4463" s="46">
        <v>0</v>
      </c>
      <c r="AJ4463" s="46">
        <v>0</v>
      </c>
      <c r="AK4463" s="46">
        <v>4998.9999999999991</v>
      </c>
      <c r="AL4463" s="46">
        <v>4956.9699999999993</v>
      </c>
      <c r="AM4463" s="46">
        <v>0</v>
      </c>
    </row>
    <row r="4464" spans="5:39" x14ac:dyDescent="0.2">
      <c r="E4464" s="47">
        <v>446</v>
      </c>
      <c r="F4464" s="47">
        <v>459</v>
      </c>
      <c r="G4464" s="47" t="s">
        <v>254</v>
      </c>
      <c r="H4464" s="47" t="s">
        <v>626</v>
      </c>
      <c r="I4464" s="47" t="s">
        <v>855</v>
      </c>
      <c r="J4464" s="533">
        <v>70000052</v>
      </c>
      <c r="K4464" s="14" t="s">
        <v>64</v>
      </c>
      <c r="L4464" s="14" t="s">
        <v>57</v>
      </c>
      <c r="M4464" s="45">
        <v>4464</v>
      </c>
      <c r="N4464" s="45">
        <v>1</v>
      </c>
      <c r="O4464" s="46">
        <v>0</v>
      </c>
      <c r="Q4464" s="12" t="s">
        <v>376</v>
      </c>
      <c r="T4464" s="59" t="s">
        <v>73</v>
      </c>
      <c r="U4464" s="14">
        <v>0</v>
      </c>
      <c r="V4464" s="59" t="s">
        <v>175</v>
      </c>
      <c r="X4464" s="46">
        <v>0</v>
      </c>
      <c r="Y4464" s="46">
        <v>0</v>
      </c>
      <c r="Z4464" s="46">
        <v>0</v>
      </c>
      <c r="AA4464" s="46">
        <v>0</v>
      </c>
      <c r="AB4464" s="46">
        <v>0</v>
      </c>
      <c r="AC4464" s="46">
        <v>0</v>
      </c>
      <c r="AD4464" s="46">
        <v>0</v>
      </c>
      <c r="AE4464" s="46">
        <v>0</v>
      </c>
      <c r="AF4464" s="46">
        <v>0</v>
      </c>
      <c r="AG4464" s="46">
        <v>1487.55</v>
      </c>
      <c r="AH4464" s="46">
        <v>2975.1</v>
      </c>
      <c r="AI4464" s="46">
        <v>4462.6499999999996</v>
      </c>
      <c r="AJ4464" s="46">
        <v>5950.2</v>
      </c>
      <c r="AK4464" s="46">
        <v>1874.7700000000004</v>
      </c>
      <c r="AL4464" s="46">
        <v>0</v>
      </c>
      <c r="AM4464" s="46">
        <v>0</v>
      </c>
    </row>
    <row r="4465" spans="5:39" x14ac:dyDescent="0.2">
      <c r="E4465" s="47">
        <v>446</v>
      </c>
      <c r="F4465" s="47">
        <v>459</v>
      </c>
      <c r="G4465" s="47" t="s">
        <v>254</v>
      </c>
      <c r="H4465" s="47" t="s">
        <v>626</v>
      </c>
      <c r="I4465" s="47" t="s">
        <v>855</v>
      </c>
      <c r="J4465" s="533">
        <v>70000052</v>
      </c>
      <c r="K4465" s="14" t="s">
        <v>64</v>
      </c>
      <c r="L4465" s="14" t="s">
        <v>54</v>
      </c>
      <c r="M4465" s="45">
        <v>4465</v>
      </c>
      <c r="N4465" s="45">
        <v>1</v>
      </c>
      <c r="O4465" s="46">
        <v>9955.9699999999975</v>
      </c>
      <c r="Q4465" s="12" t="s">
        <v>376</v>
      </c>
      <c r="T4465" s="59" t="s">
        <v>73</v>
      </c>
      <c r="U4465" s="14">
        <v>0</v>
      </c>
      <c r="V4465" s="59" t="s">
        <v>175</v>
      </c>
      <c r="X4465" s="46">
        <v>0</v>
      </c>
      <c r="Y4465" s="46">
        <v>0</v>
      </c>
      <c r="Z4465" s="46">
        <v>0</v>
      </c>
      <c r="AA4465" s="46">
        <v>0</v>
      </c>
      <c r="AB4465" s="46">
        <v>0</v>
      </c>
      <c r="AC4465" s="46">
        <v>0</v>
      </c>
      <c r="AD4465" s="46">
        <v>0</v>
      </c>
      <c r="AE4465" s="46">
        <v>0</v>
      </c>
      <c r="AF4465" s="46">
        <v>0</v>
      </c>
      <c r="AG4465" s="46">
        <v>0</v>
      </c>
      <c r="AH4465" s="46">
        <v>0</v>
      </c>
      <c r="AI4465" s="46">
        <v>7395.04</v>
      </c>
      <c r="AJ4465" s="46">
        <v>10513.15</v>
      </c>
      <c r="AK4465" s="46">
        <v>14271.48</v>
      </c>
      <c r="AL4465" s="46">
        <v>9955.9699999999975</v>
      </c>
      <c r="AM4465" s="46">
        <v>5973.5819999999976</v>
      </c>
    </row>
    <row r="4466" spans="5:39" x14ac:dyDescent="0.2">
      <c r="E4466" s="47">
        <v>446</v>
      </c>
      <c r="F4466" s="47">
        <v>459</v>
      </c>
      <c r="G4466" s="47" t="s">
        <v>254</v>
      </c>
      <c r="H4466" s="47" t="s">
        <v>626</v>
      </c>
      <c r="I4466" s="47" t="s">
        <v>855</v>
      </c>
      <c r="J4466" s="533">
        <v>70000052</v>
      </c>
      <c r="K4466" s="14" t="s">
        <v>64</v>
      </c>
      <c r="L4466" s="14" t="s">
        <v>58</v>
      </c>
      <c r="M4466" s="45">
        <v>4466</v>
      </c>
      <c r="N4466" s="45">
        <v>1</v>
      </c>
      <c r="O4466" s="46">
        <v>0</v>
      </c>
      <c r="Q4466" s="12" t="s">
        <v>376</v>
      </c>
      <c r="T4466" s="59" t="s">
        <v>73</v>
      </c>
      <c r="U4466" s="14">
        <v>0</v>
      </c>
      <c r="V4466" s="59" t="s">
        <v>175</v>
      </c>
      <c r="X4466" s="46">
        <v>0</v>
      </c>
      <c r="Y4466" s="46">
        <v>0</v>
      </c>
      <c r="Z4466" s="46">
        <v>0</v>
      </c>
      <c r="AA4466" s="46">
        <v>0</v>
      </c>
      <c r="AB4466" s="46">
        <v>0</v>
      </c>
      <c r="AC4466" s="46">
        <v>0</v>
      </c>
      <c r="AD4466" s="46">
        <v>0</v>
      </c>
      <c r="AE4466" s="46">
        <v>0</v>
      </c>
      <c r="AF4466" s="46">
        <v>0</v>
      </c>
      <c r="AG4466" s="46">
        <v>0</v>
      </c>
      <c r="AH4466" s="46">
        <v>0</v>
      </c>
      <c r="AI4466" s="46">
        <v>0</v>
      </c>
      <c r="AJ4466" s="46">
        <v>0</v>
      </c>
      <c r="AK4466" s="46">
        <v>0</v>
      </c>
      <c r="AL4466" s="46">
        <v>0</v>
      </c>
      <c r="AM4466" s="46">
        <v>0</v>
      </c>
    </row>
    <row r="4467" spans="5:39" x14ac:dyDescent="0.2">
      <c r="E4467" s="47">
        <v>446</v>
      </c>
      <c r="F4467" s="47">
        <v>459</v>
      </c>
      <c r="G4467" s="47" t="s">
        <v>254</v>
      </c>
      <c r="H4467" s="47" t="s">
        <v>626</v>
      </c>
      <c r="I4467" s="47" t="s">
        <v>855</v>
      </c>
      <c r="J4467" s="533">
        <v>70000052</v>
      </c>
      <c r="K4467" s="14" t="s">
        <v>67</v>
      </c>
      <c r="L4467" s="14" t="s">
        <v>67</v>
      </c>
      <c r="M4467" s="45">
        <v>4467</v>
      </c>
      <c r="N4467" s="45">
        <v>1</v>
      </c>
      <c r="O4467" s="53">
        <v>14.059102227103722</v>
      </c>
      <c r="P4467" s="54">
        <v>4.0591022271037218</v>
      </c>
      <c r="Q4467" s="55" t="s">
        <v>376</v>
      </c>
      <c r="R4467" s="56">
        <v>2.2401324523179156</v>
      </c>
      <c r="S4467" s="57" t="s">
        <v>370</v>
      </c>
      <c r="T4467" s="60" t="s">
        <v>73</v>
      </c>
      <c r="U4467" s="14">
        <v>0</v>
      </c>
      <c r="V4467" s="60" t="s">
        <v>175</v>
      </c>
      <c r="Y4467" s="46">
        <v>14.059102227103722</v>
      </c>
      <c r="Z4467" s="46">
        <v>14.059102227103722</v>
      </c>
      <c r="AA4467" s="46">
        <v>14.059102227103722</v>
      </c>
      <c r="AB4467" s="46">
        <v>14.059102227103722</v>
      </c>
      <c r="AC4467" s="46">
        <v>14.059102227103722</v>
      </c>
      <c r="AD4467" s="46">
        <v>14.059102227103722</v>
      </c>
      <c r="AE4467" s="46">
        <v>14.059102227103722</v>
      </c>
      <c r="AF4467" s="46">
        <v>14.059102227103722</v>
      </c>
      <c r="AG4467" s="46">
        <v>14.059102227103722</v>
      </c>
      <c r="AH4467" s="46">
        <v>14.059102227103722</v>
      </c>
      <c r="AI4467" s="46">
        <v>14.059102227103722</v>
      </c>
      <c r="AJ4467" s="46">
        <v>14.059102227103722</v>
      </c>
      <c r="AK4467" s="46">
        <v>14.059102227103722</v>
      </c>
      <c r="AL4467" s="46">
        <v>14.059102227103722</v>
      </c>
      <c r="AM4467" s="46">
        <v>14.059102227103722</v>
      </c>
    </row>
    <row r="4468" spans="5:39" x14ac:dyDescent="0.2">
      <c r="E4468" s="14">
        <v>447</v>
      </c>
      <c r="F4468" s="14">
        <v>460</v>
      </c>
      <c r="G4468" s="14" t="s">
        <v>254</v>
      </c>
      <c r="H4468" s="14" t="s">
        <v>316</v>
      </c>
      <c r="I4468" s="14" t="s">
        <v>856</v>
      </c>
      <c r="J4468" s="531">
        <v>70000053</v>
      </c>
      <c r="K4468" s="14" t="s">
        <v>59</v>
      </c>
      <c r="L4468" s="14" t="s">
        <v>57</v>
      </c>
      <c r="M4468" s="45">
        <v>4468</v>
      </c>
      <c r="N4468" s="45">
        <v>1</v>
      </c>
      <c r="O4468" s="46">
        <v>2216</v>
      </c>
      <c r="Q4468" s="12" t="s">
        <v>372</v>
      </c>
      <c r="T4468" s="59" t="s">
        <v>75</v>
      </c>
      <c r="U4468" s="14">
        <v>0</v>
      </c>
      <c r="V4468" s="59" t="s">
        <v>174</v>
      </c>
      <c r="Y4468" s="46">
        <v>0</v>
      </c>
      <c r="Z4468" s="46">
        <v>0</v>
      </c>
      <c r="AA4468" s="46">
        <v>0</v>
      </c>
      <c r="AB4468" s="46">
        <v>0</v>
      </c>
      <c r="AC4468" s="46">
        <v>0</v>
      </c>
      <c r="AD4468" s="46">
        <v>0</v>
      </c>
      <c r="AE4468" s="46">
        <v>0</v>
      </c>
      <c r="AF4468" s="46">
        <v>0</v>
      </c>
      <c r="AG4468" s="46">
        <v>2216</v>
      </c>
      <c r="AH4468" s="46">
        <v>2216</v>
      </c>
      <c r="AI4468" s="46">
        <v>2216</v>
      </c>
      <c r="AJ4468" s="46">
        <v>2216</v>
      </c>
      <c r="AK4468" s="46">
        <v>2216</v>
      </c>
      <c r="AL4468" s="46">
        <v>2216</v>
      </c>
      <c r="AM4468" s="46">
        <v>0</v>
      </c>
    </row>
    <row r="4469" spans="5:39" x14ac:dyDescent="0.2">
      <c r="E4469" s="47">
        <v>447</v>
      </c>
      <c r="F4469" s="47">
        <v>460</v>
      </c>
      <c r="G4469" s="47" t="s">
        <v>254</v>
      </c>
      <c r="H4469" s="47" t="s">
        <v>316</v>
      </c>
      <c r="I4469" s="47" t="s">
        <v>856</v>
      </c>
      <c r="J4469" s="533">
        <v>70000053</v>
      </c>
      <c r="K4469" s="14" t="s">
        <v>59</v>
      </c>
      <c r="L4469" s="14" t="s">
        <v>54</v>
      </c>
      <c r="M4469" s="45">
        <v>4469</v>
      </c>
      <c r="N4469" s="45">
        <v>1</v>
      </c>
      <c r="O4469" s="46">
        <v>5198.9799999999996</v>
      </c>
      <c r="Q4469" s="12" t="s">
        <v>372</v>
      </c>
      <c r="T4469" s="59" t="s">
        <v>75</v>
      </c>
      <c r="U4469" s="14">
        <v>0</v>
      </c>
      <c r="V4469" s="59" t="s">
        <v>174</v>
      </c>
      <c r="Y4469" s="46">
        <v>0</v>
      </c>
      <c r="Z4469" s="46">
        <v>0</v>
      </c>
      <c r="AA4469" s="46">
        <v>0</v>
      </c>
      <c r="AB4469" s="46">
        <v>0</v>
      </c>
      <c r="AC4469" s="46">
        <v>0</v>
      </c>
      <c r="AD4469" s="46">
        <v>0</v>
      </c>
      <c r="AE4469" s="46">
        <v>0</v>
      </c>
      <c r="AF4469" s="46">
        <v>0</v>
      </c>
      <c r="AG4469" s="46">
        <v>0</v>
      </c>
      <c r="AH4469" s="46">
        <v>0</v>
      </c>
      <c r="AI4469" s="46">
        <v>5509.7</v>
      </c>
      <c r="AJ4469" s="46">
        <v>4222.83</v>
      </c>
      <c r="AK4469" s="46">
        <v>8192.75</v>
      </c>
      <c r="AL4469" s="46">
        <v>5198.9799999999996</v>
      </c>
      <c r="AM4469" s="46">
        <v>0</v>
      </c>
    </row>
    <row r="4470" spans="5:39" x14ac:dyDescent="0.2">
      <c r="E4470" s="47">
        <v>447</v>
      </c>
      <c r="F4470" s="47">
        <v>460</v>
      </c>
      <c r="G4470" s="47" t="s">
        <v>254</v>
      </c>
      <c r="H4470" s="47" t="s">
        <v>316</v>
      </c>
      <c r="I4470" s="47" t="s">
        <v>856</v>
      </c>
      <c r="J4470" s="533">
        <v>70000053</v>
      </c>
      <c r="K4470" s="14" t="s">
        <v>59</v>
      </c>
      <c r="L4470" s="14" t="s">
        <v>58</v>
      </c>
      <c r="M4470" s="45">
        <v>4470</v>
      </c>
      <c r="N4470" s="45">
        <v>1</v>
      </c>
      <c r="O4470" s="46">
        <v>0</v>
      </c>
      <c r="Q4470" s="12" t="s">
        <v>372</v>
      </c>
      <c r="T4470" s="59" t="s">
        <v>75</v>
      </c>
      <c r="U4470" s="14">
        <v>28</v>
      </c>
      <c r="V4470" s="59" t="s">
        <v>174</v>
      </c>
      <c r="Y4470" s="46">
        <v>0</v>
      </c>
      <c r="Z4470" s="46">
        <v>0</v>
      </c>
      <c r="AA4470" s="46">
        <v>0</v>
      </c>
      <c r="AB4470" s="46">
        <v>0</v>
      </c>
      <c r="AC4470" s="46">
        <v>0</v>
      </c>
      <c r="AD4470" s="46">
        <v>0</v>
      </c>
      <c r="AE4470" s="46">
        <v>0</v>
      </c>
      <c r="AF4470" s="46">
        <v>0</v>
      </c>
      <c r="AG4470" s="46">
        <v>0</v>
      </c>
      <c r="AH4470" s="46">
        <v>0</v>
      </c>
      <c r="AI4470" s="46">
        <v>0</v>
      </c>
      <c r="AJ4470" s="46">
        <v>0</v>
      </c>
      <c r="AK4470" s="46">
        <v>0</v>
      </c>
      <c r="AL4470" s="46">
        <v>0</v>
      </c>
      <c r="AM4470" s="46">
        <v>0</v>
      </c>
    </row>
    <row r="4471" spans="5:39" x14ac:dyDescent="0.2">
      <c r="E4471" s="47">
        <v>447</v>
      </c>
      <c r="F4471" s="47">
        <v>460</v>
      </c>
      <c r="G4471" s="47" t="s">
        <v>254</v>
      </c>
      <c r="H4471" s="47" t="s">
        <v>316</v>
      </c>
      <c r="I4471" s="47" t="s">
        <v>856</v>
      </c>
      <c r="J4471" s="533">
        <v>70000053</v>
      </c>
      <c r="K4471" s="14" t="s">
        <v>59</v>
      </c>
      <c r="L4471" s="14" t="s">
        <v>31</v>
      </c>
      <c r="M4471" s="45">
        <v>4471</v>
      </c>
      <c r="N4471" s="45">
        <v>1</v>
      </c>
      <c r="O4471" s="48">
        <v>7414.98</v>
      </c>
      <c r="Q4471" s="12" t="s">
        <v>372</v>
      </c>
      <c r="R4471" s="46">
        <v>6070.0433333333322</v>
      </c>
      <c r="T4471" s="59" t="s">
        <v>75</v>
      </c>
      <c r="U4471" s="14">
        <v>0</v>
      </c>
      <c r="V4471" s="59" t="s">
        <v>174</v>
      </c>
      <c r="X4471" s="46">
        <v>0</v>
      </c>
      <c r="Y4471" s="46">
        <v>0</v>
      </c>
      <c r="Z4471" s="46">
        <v>0</v>
      </c>
      <c r="AA4471" s="46">
        <v>0</v>
      </c>
      <c r="AB4471" s="46">
        <v>0</v>
      </c>
      <c r="AC4471" s="46">
        <v>0</v>
      </c>
      <c r="AD4471" s="46">
        <v>0</v>
      </c>
      <c r="AE4471" s="46">
        <v>0</v>
      </c>
      <c r="AF4471" s="46">
        <v>0</v>
      </c>
      <c r="AG4471" s="46">
        <v>2216</v>
      </c>
      <c r="AH4471" s="46">
        <v>2216</v>
      </c>
      <c r="AI4471" s="46">
        <v>7725.7</v>
      </c>
      <c r="AJ4471" s="46">
        <v>6438.83</v>
      </c>
      <c r="AK4471" s="46">
        <v>10408.75</v>
      </c>
      <c r="AL4471" s="46">
        <v>7414.98</v>
      </c>
      <c r="AM4471" s="46">
        <v>0</v>
      </c>
    </row>
    <row r="4472" spans="5:39" x14ac:dyDescent="0.2">
      <c r="E4472" s="47">
        <v>447</v>
      </c>
      <c r="F4472" s="47">
        <v>460</v>
      </c>
      <c r="G4472" s="47" t="s">
        <v>254</v>
      </c>
      <c r="H4472" s="47" t="s">
        <v>316</v>
      </c>
      <c r="I4472" s="47" t="s">
        <v>856</v>
      </c>
      <c r="J4472" s="533">
        <v>70000053</v>
      </c>
      <c r="K4472" s="14" t="s">
        <v>37</v>
      </c>
      <c r="L4472" s="14" t="s">
        <v>31</v>
      </c>
      <c r="M4472" s="45">
        <v>4472</v>
      </c>
      <c r="N4472" s="45">
        <v>1</v>
      </c>
      <c r="O4472" s="48">
        <v>0</v>
      </c>
      <c r="P4472" s="48"/>
      <c r="Q4472" s="12" t="s">
        <v>372</v>
      </c>
      <c r="R4472" s="46">
        <v>0</v>
      </c>
      <c r="T4472" s="59" t="s">
        <v>75</v>
      </c>
      <c r="U4472" s="14">
        <v>0</v>
      </c>
      <c r="V4472" s="59" t="s">
        <v>174</v>
      </c>
      <c r="Y4472" s="46">
        <v>0</v>
      </c>
      <c r="Z4472" s="46">
        <v>0</v>
      </c>
      <c r="AA4472" s="46">
        <v>0</v>
      </c>
      <c r="AB4472" s="46">
        <v>0</v>
      </c>
      <c r="AC4472" s="46">
        <v>0</v>
      </c>
      <c r="AD4472" s="46">
        <v>0</v>
      </c>
      <c r="AE4472" s="46">
        <v>0</v>
      </c>
      <c r="AF4472" s="46">
        <v>0</v>
      </c>
      <c r="AG4472" s="46">
        <v>0</v>
      </c>
      <c r="AH4472" s="46">
        <v>0</v>
      </c>
      <c r="AI4472" s="46">
        <v>0</v>
      </c>
      <c r="AJ4472" s="46">
        <v>0</v>
      </c>
      <c r="AK4472" s="46">
        <v>0</v>
      </c>
      <c r="AL4472" s="46">
        <v>0</v>
      </c>
      <c r="AM4472" s="46">
        <v>21852.155999999999</v>
      </c>
    </row>
    <row r="4473" spans="5:39" x14ac:dyDescent="0.2">
      <c r="E4473" s="47">
        <v>447</v>
      </c>
      <c r="F4473" s="47">
        <v>460</v>
      </c>
      <c r="G4473" s="47" t="s">
        <v>254</v>
      </c>
      <c r="H4473" s="47" t="s">
        <v>316</v>
      </c>
      <c r="I4473" s="47" t="s">
        <v>856</v>
      </c>
      <c r="J4473" s="533">
        <v>70000053</v>
      </c>
      <c r="K4473" s="14" t="s">
        <v>65</v>
      </c>
      <c r="L4473" s="14" t="s">
        <v>31</v>
      </c>
      <c r="M4473" s="45">
        <v>4473</v>
      </c>
      <c r="N4473" s="45">
        <v>1</v>
      </c>
      <c r="O4473" s="52">
        <v>36420.259999999995</v>
      </c>
      <c r="P4473" s="48">
        <v>21852.155999999999</v>
      </c>
      <c r="Q4473" s="12" t="s">
        <v>372</v>
      </c>
      <c r="R4473" s="46">
        <v>6070.0433333333322</v>
      </c>
      <c r="T4473" s="59" t="s">
        <v>75</v>
      </c>
      <c r="U4473" s="14">
        <v>0</v>
      </c>
      <c r="V4473" s="59" t="s">
        <v>174</v>
      </c>
      <c r="X4473" s="46">
        <v>0</v>
      </c>
      <c r="Y4473" s="46">
        <v>0</v>
      </c>
      <c r="Z4473" s="46">
        <v>0</v>
      </c>
      <c r="AA4473" s="46">
        <v>0</v>
      </c>
      <c r="AB4473" s="46">
        <v>0</v>
      </c>
      <c r="AC4473" s="46">
        <v>0</v>
      </c>
      <c r="AD4473" s="46">
        <v>0</v>
      </c>
      <c r="AE4473" s="46">
        <v>0</v>
      </c>
      <c r="AF4473" s="46">
        <v>0</v>
      </c>
      <c r="AG4473" s="46">
        <v>2216</v>
      </c>
      <c r="AH4473" s="46">
        <v>2216</v>
      </c>
      <c r="AI4473" s="46">
        <v>7725.7</v>
      </c>
      <c r="AJ4473" s="46">
        <v>6438.83</v>
      </c>
      <c r="AK4473" s="46">
        <v>10408.75</v>
      </c>
      <c r="AL4473" s="46">
        <v>7414.98</v>
      </c>
      <c r="AM4473" s="46">
        <v>0</v>
      </c>
    </row>
    <row r="4474" spans="5:39" x14ac:dyDescent="0.2">
      <c r="E4474" s="47">
        <v>447</v>
      </c>
      <c r="F4474" s="47">
        <v>460</v>
      </c>
      <c r="G4474" s="47" t="s">
        <v>254</v>
      </c>
      <c r="H4474" s="47" t="s">
        <v>316</v>
      </c>
      <c r="I4474" s="47" t="s">
        <v>856</v>
      </c>
      <c r="J4474" s="533">
        <v>70000053</v>
      </c>
      <c r="K4474" s="14" t="s">
        <v>64</v>
      </c>
      <c r="L4474" s="14" t="s">
        <v>57</v>
      </c>
      <c r="M4474" s="45">
        <v>4474</v>
      </c>
      <c r="N4474" s="45">
        <v>1</v>
      </c>
      <c r="O4474" s="46">
        <v>13296</v>
      </c>
      <c r="Q4474" s="12" t="s">
        <v>372</v>
      </c>
      <c r="T4474" s="59" t="s">
        <v>75</v>
      </c>
      <c r="U4474" s="14">
        <v>0</v>
      </c>
      <c r="V4474" s="59" t="s">
        <v>174</v>
      </c>
      <c r="X4474" s="46">
        <v>0</v>
      </c>
      <c r="Y4474" s="46">
        <v>0</v>
      </c>
      <c r="Z4474" s="46">
        <v>0</v>
      </c>
      <c r="AA4474" s="46">
        <v>0</v>
      </c>
      <c r="AB4474" s="46">
        <v>0</v>
      </c>
      <c r="AC4474" s="46">
        <v>0</v>
      </c>
      <c r="AD4474" s="46">
        <v>0</v>
      </c>
      <c r="AE4474" s="46">
        <v>0</v>
      </c>
      <c r="AF4474" s="46">
        <v>0</v>
      </c>
      <c r="AG4474" s="46">
        <v>2216</v>
      </c>
      <c r="AH4474" s="46">
        <v>4432</v>
      </c>
      <c r="AI4474" s="46">
        <v>6648</v>
      </c>
      <c r="AJ4474" s="46">
        <v>8864</v>
      </c>
      <c r="AK4474" s="46">
        <v>11080</v>
      </c>
      <c r="AL4474" s="46">
        <v>13296</v>
      </c>
      <c r="AM4474" s="46">
        <v>0</v>
      </c>
    </row>
    <row r="4475" spans="5:39" x14ac:dyDescent="0.2">
      <c r="E4475" s="47">
        <v>447</v>
      </c>
      <c r="F4475" s="47">
        <v>460</v>
      </c>
      <c r="G4475" s="47" t="s">
        <v>254</v>
      </c>
      <c r="H4475" s="47" t="s">
        <v>316</v>
      </c>
      <c r="I4475" s="47" t="s">
        <v>856</v>
      </c>
      <c r="J4475" s="533">
        <v>70000053</v>
      </c>
      <c r="K4475" s="14" t="s">
        <v>64</v>
      </c>
      <c r="L4475" s="14" t="s">
        <v>54</v>
      </c>
      <c r="M4475" s="45">
        <v>4475</v>
      </c>
      <c r="N4475" s="45">
        <v>1</v>
      </c>
      <c r="O4475" s="46">
        <v>23124.26</v>
      </c>
      <c r="Q4475" s="12" t="s">
        <v>372</v>
      </c>
      <c r="T4475" s="59" t="s">
        <v>75</v>
      </c>
      <c r="U4475" s="14">
        <v>0</v>
      </c>
      <c r="V4475" s="59" t="s">
        <v>174</v>
      </c>
      <c r="X4475" s="46">
        <v>0</v>
      </c>
      <c r="Y4475" s="46">
        <v>0</v>
      </c>
      <c r="Z4475" s="46">
        <v>0</v>
      </c>
      <c r="AA4475" s="46">
        <v>0</v>
      </c>
      <c r="AB4475" s="46">
        <v>0</v>
      </c>
      <c r="AC4475" s="46">
        <v>0</v>
      </c>
      <c r="AD4475" s="46">
        <v>0</v>
      </c>
      <c r="AE4475" s="46">
        <v>0</v>
      </c>
      <c r="AF4475" s="46">
        <v>0</v>
      </c>
      <c r="AG4475" s="46">
        <v>0</v>
      </c>
      <c r="AH4475" s="46">
        <v>0</v>
      </c>
      <c r="AI4475" s="46">
        <v>5509.7</v>
      </c>
      <c r="AJ4475" s="46">
        <v>9732.5299999999988</v>
      </c>
      <c r="AK4475" s="46">
        <v>17925.28</v>
      </c>
      <c r="AL4475" s="46">
        <v>23124.26</v>
      </c>
      <c r="AM4475" s="46">
        <v>14568.103999999999</v>
      </c>
    </row>
    <row r="4476" spans="5:39" x14ac:dyDescent="0.2">
      <c r="E4476" s="47">
        <v>447</v>
      </c>
      <c r="F4476" s="47">
        <v>460</v>
      </c>
      <c r="G4476" s="47" t="s">
        <v>254</v>
      </c>
      <c r="H4476" s="47" t="s">
        <v>316</v>
      </c>
      <c r="I4476" s="47" t="s">
        <v>856</v>
      </c>
      <c r="J4476" s="533">
        <v>70000053</v>
      </c>
      <c r="K4476" s="14" t="s">
        <v>64</v>
      </c>
      <c r="L4476" s="14" t="s">
        <v>58</v>
      </c>
      <c r="M4476" s="45">
        <v>4476</v>
      </c>
      <c r="N4476" s="45">
        <v>1</v>
      </c>
      <c r="O4476" s="46">
        <v>0</v>
      </c>
      <c r="Q4476" s="12" t="s">
        <v>372</v>
      </c>
      <c r="T4476" s="59" t="s">
        <v>75</v>
      </c>
      <c r="U4476" s="14">
        <v>0</v>
      </c>
      <c r="V4476" s="59" t="s">
        <v>174</v>
      </c>
      <c r="X4476" s="46">
        <v>0</v>
      </c>
      <c r="Y4476" s="46">
        <v>0</v>
      </c>
      <c r="Z4476" s="46">
        <v>0</v>
      </c>
      <c r="AA4476" s="46">
        <v>0</v>
      </c>
      <c r="AB4476" s="46">
        <v>0</v>
      </c>
      <c r="AC4476" s="46">
        <v>0</v>
      </c>
      <c r="AD4476" s="46">
        <v>0</v>
      </c>
      <c r="AE4476" s="46">
        <v>0</v>
      </c>
      <c r="AF4476" s="46">
        <v>0</v>
      </c>
      <c r="AG4476" s="46">
        <v>0</v>
      </c>
      <c r="AH4476" s="46">
        <v>0</v>
      </c>
      <c r="AI4476" s="46">
        <v>0</v>
      </c>
      <c r="AJ4476" s="46">
        <v>0</v>
      </c>
      <c r="AK4476" s="46">
        <v>0</v>
      </c>
      <c r="AL4476" s="46">
        <v>0</v>
      </c>
      <c r="AM4476" s="46">
        <v>0</v>
      </c>
    </row>
    <row r="4477" spans="5:39" x14ac:dyDescent="0.2">
      <c r="E4477" s="47">
        <v>447</v>
      </c>
      <c r="F4477" s="47">
        <v>460</v>
      </c>
      <c r="G4477" s="47" t="s">
        <v>254</v>
      </c>
      <c r="H4477" s="47" t="s">
        <v>316</v>
      </c>
      <c r="I4477" s="47" t="s">
        <v>856</v>
      </c>
      <c r="J4477" s="533">
        <v>70000053</v>
      </c>
      <c r="K4477" s="14" t="s">
        <v>67</v>
      </c>
      <c r="L4477" s="14" t="s">
        <v>67</v>
      </c>
      <c r="M4477" s="45">
        <v>4477</v>
      </c>
      <c r="N4477" s="45">
        <v>1</v>
      </c>
      <c r="O4477" s="53">
        <v>54.013479585264577</v>
      </c>
      <c r="P4477" s="54">
        <v>44.013479585264577</v>
      </c>
      <c r="Q4477" s="55" t="s">
        <v>372</v>
      </c>
      <c r="R4477" s="56">
        <v>6</v>
      </c>
      <c r="S4477" s="57" t="s">
        <v>370</v>
      </c>
      <c r="T4477" s="60" t="s">
        <v>75</v>
      </c>
      <c r="U4477" s="14">
        <v>0</v>
      </c>
      <c r="V4477" s="60" t="s">
        <v>174</v>
      </c>
      <c r="Y4477" s="46">
        <v>54.013479585264577</v>
      </c>
      <c r="Z4477" s="46">
        <v>54.013479585264577</v>
      </c>
      <c r="AA4477" s="46">
        <v>54.013479585264577</v>
      </c>
      <c r="AB4477" s="46">
        <v>54.013479585264577</v>
      </c>
      <c r="AC4477" s="46">
        <v>54.013479585264577</v>
      </c>
      <c r="AD4477" s="46">
        <v>54.013479585264577</v>
      </c>
      <c r="AE4477" s="46">
        <v>54.013479585264577</v>
      </c>
      <c r="AF4477" s="46">
        <v>54.013479585264577</v>
      </c>
      <c r="AG4477" s="46">
        <v>54.013479585264577</v>
      </c>
      <c r="AH4477" s="46">
        <v>54.013479585264577</v>
      </c>
      <c r="AI4477" s="46">
        <v>54.013479585264577</v>
      </c>
      <c r="AJ4477" s="46">
        <v>54.013479585264577</v>
      </c>
      <c r="AK4477" s="46">
        <v>54.013479585264577</v>
      </c>
      <c r="AL4477" s="46">
        <v>54.013479585264577</v>
      </c>
      <c r="AM4477" s="46">
        <v>54.013479585264577</v>
      </c>
    </row>
    <row r="4478" spans="5:39" x14ac:dyDescent="0.2">
      <c r="E4478" s="14">
        <v>448</v>
      </c>
      <c r="F4478" s="14">
        <v>461</v>
      </c>
      <c r="G4478" s="14" t="s">
        <v>254</v>
      </c>
      <c r="H4478" s="14" t="s">
        <v>327</v>
      </c>
      <c r="I4478" s="14" t="s">
        <v>857</v>
      </c>
      <c r="J4478" s="531">
        <v>70000054</v>
      </c>
      <c r="K4478" s="14" t="s">
        <v>59</v>
      </c>
      <c r="L4478" s="14" t="s">
        <v>57</v>
      </c>
      <c r="M4478" s="45">
        <v>4478</v>
      </c>
      <c r="N4478" s="45">
        <v>1</v>
      </c>
      <c r="O4478" s="46">
        <v>1354.79</v>
      </c>
      <c r="Q4478" s="12" t="s">
        <v>369</v>
      </c>
      <c r="T4478" s="59" t="s">
        <v>78</v>
      </c>
      <c r="U4478" s="14">
        <v>0</v>
      </c>
      <c r="V4478" s="59" t="s">
        <v>174</v>
      </c>
      <c r="Y4478" s="46">
        <v>0</v>
      </c>
      <c r="Z4478" s="46">
        <v>0</v>
      </c>
      <c r="AA4478" s="46">
        <v>0</v>
      </c>
      <c r="AB4478" s="46">
        <v>0</v>
      </c>
      <c r="AC4478" s="46">
        <v>0</v>
      </c>
      <c r="AD4478" s="46">
        <v>0</v>
      </c>
      <c r="AE4478" s="46">
        <v>0</v>
      </c>
      <c r="AF4478" s="46">
        <v>0</v>
      </c>
      <c r="AG4478" s="46">
        <v>1354.79</v>
      </c>
      <c r="AH4478" s="46">
        <v>1354.79</v>
      </c>
      <c r="AI4478" s="46">
        <v>1354.79</v>
      </c>
      <c r="AJ4478" s="46">
        <v>1354.79</v>
      </c>
      <c r="AK4478" s="46">
        <v>1354.79</v>
      </c>
      <c r="AL4478" s="46">
        <v>1354.79</v>
      </c>
      <c r="AM4478" s="46">
        <v>0</v>
      </c>
    </row>
    <row r="4479" spans="5:39" x14ac:dyDescent="0.2">
      <c r="E4479" s="47">
        <v>448</v>
      </c>
      <c r="F4479" s="47">
        <v>461</v>
      </c>
      <c r="G4479" s="47" t="s">
        <v>254</v>
      </c>
      <c r="H4479" s="47" t="s">
        <v>327</v>
      </c>
      <c r="I4479" s="47" t="s">
        <v>857</v>
      </c>
      <c r="J4479" s="533">
        <v>70000054</v>
      </c>
      <c r="K4479" s="14" t="s">
        <v>59</v>
      </c>
      <c r="L4479" s="14" t="s">
        <v>54</v>
      </c>
      <c r="M4479" s="45">
        <v>4479</v>
      </c>
      <c r="N4479" s="45">
        <v>1</v>
      </c>
      <c r="O4479" s="46">
        <v>2685.9599999999996</v>
      </c>
      <c r="Q4479" s="12" t="s">
        <v>369</v>
      </c>
      <c r="T4479" s="59" t="s">
        <v>78</v>
      </c>
      <c r="U4479" s="14">
        <v>0</v>
      </c>
      <c r="V4479" s="59" t="s">
        <v>174</v>
      </c>
      <c r="Y4479" s="46">
        <v>0</v>
      </c>
      <c r="Z4479" s="46">
        <v>0</v>
      </c>
      <c r="AA4479" s="46">
        <v>0</v>
      </c>
      <c r="AB4479" s="46">
        <v>0</v>
      </c>
      <c r="AC4479" s="46">
        <v>0</v>
      </c>
      <c r="AD4479" s="46">
        <v>0</v>
      </c>
      <c r="AE4479" s="46">
        <v>0</v>
      </c>
      <c r="AF4479" s="46">
        <v>0</v>
      </c>
      <c r="AG4479" s="46">
        <v>0</v>
      </c>
      <c r="AH4479" s="46">
        <v>0</v>
      </c>
      <c r="AI4479" s="46">
        <v>4450.29</v>
      </c>
      <c r="AJ4479" s="46">
        <v>1942.56</v>
      </c>
      <c r="AK4479" s="46">
        <v>3743.6699999999996</v>
      </c>
      <c r="AL4479" s="46">
        <v>2685.9599999999996</v>
      </c>
      <c r="AM4479" s="46">
        <v>0</v>
      </c>
    </row>
    <row r="4480" spans="5:39" x14ac:dyDescent="0.2">
      <c r="E4480" s="47">
        <v>448</v>
      </c>
      <c r="F4480" s="47">
        <v>461</v>
      </c>
      <c r="G4480" s="47" t="s">
        <v>254</v>
      </c>
      <c r="H4480" s="47" t="s">
        <v>327</v>
      </c>
      <c r="I4480" s="47" t="s">
        <v>857</v>
      </c>
      <c r="J4480" s="533">
        <v>70000054</v>
      </c>
      <c r="K4480" s="14" t="s">
        <v>59</v>
      </c>
      <c r="L4480" s="14" t="s">
        <v>58</v>
      </c>
      <c r="M4480" s="45">
        <v>4480</v>
      </c>
      <c r="N4480" s="45">
        <v>1</v>
      </c>
      <c r="O4480" s="46">
        <v>0</v>
      </c>
      <c r="Q4480" s="12" t="s">
        <v>369</v>
      </c>
      <c r="T4480" s="59" t="s">
        <v>78</v>
      </c>
      <c r="U4480" s="14">
        <v>0</v>
      </c>
      <c r="V4480" s="59" t="s">
        <v>174</v>
      </c>
      <c r="Y4480" s="46">
        <v>0</v>
      </c>
      <c r="Z4480" s="46">
        <v>0</v>
      </c>
      <c r="AA4480" s="46">
        <v>0</v>
      </c>
      <c r="AB4480" s="46">
        <v>0</v>
      </c>
      <c r="AC4480" s="46">
        <v>0</v>
      </c>
      <c r="AD4480" s="46">
        <v>0</v>
      </c>
      <c r="AE4480" s="46">
        <v>0</v>
      </c>
      <c r="AF4480" s="46">
        <v>0</v>
      </c>
      <c r="AG4480" s="46">
        <v>0</v>
      </c>
      <c r="AH4480" s="46">
        <v>0</v>
      </c>
      <c r="AI4480" s="46">
        <v>0</v>
      </c>
      <c r="AJ4480" s="46">
        <v>0</v>
      </c>
      <c r="AK4480" s="46">
        <v>0</v>
      </c>
      <c r="AL4480" s="46">
        <v>0</v>
      </c>
      <c r="AM4480" s="46">
        <v>0</v>
      </c>
    </row>
    <row r="4481" spans="5:39" x14ac:dyDescent="0.2">
      <c r="E4481" s="47">
        <v>448</v>
      </c>
      <c r="F4481" s="47">
        <v>461</v>
      </c>
      <c r="G4481" s="47" t="s">
        <v>254</v>
      </c>
      <c r="H4481" s="47" t="s">
        <v>327</v>
      </c>
      <c r="I4481" s="47" t="s">
        <v>857</v>
      </c>
      <c r="J4481" s="533">
        <v>70000054</v>
      </c>
      <c r="K4481" s="14" t="s">
        <v>59</v>
      </c>
      <c r="L4481" s="14" t="s">
        <v>31</v>
      </c>
      <c r="M4481" s="45">
        <v>4481</v>
      </c>
      <c r="N4481" s="45">
        <v>1</v>
      </c>
      <c r="O4481" s="48">
        <v>4040.7499999999995</v>
      </c>
      <c r="Q4481" s="12" t="s">
        <v>369</v>
      </c>
      <c r="R4481" s="46">
        <v>3491.8700000000003</v>
      </c>
      <c r="T4481" s="59" t="s">
        <v>78</v>
      </c>
      <c r="U4481" s="14">
        <v>32</v>
      </c>
      <c r="V4481" s="59" t="s">
        <v>174</v>
      </c>
      <c r="X4481" s="46">
        <v>0</v>
      </c>
      <c r="Y4481" s="46">
        <v>0</v>
      </c>
      <c r="Z4481" s="46">
        <v>0</v>
      </c>
      <c r="AA4481" s="46">
        <v>0</v>
      </c>
      <c r="AB4481" s="46">
        <v>0</v>
      </c>
      <c r="AC4481" s="46">
        <v>0</v>
      </c>
      <c r="AD4481" s="46">
        <v>0</v>
      </c>
      <c r="AE4481" s="46">
        <v>0</v>
      </c>
      <c r="AF4481" s="46">
        <v>0</v>
      </c>
      <c r="AG4481" s="46">
        <v>1354.79</v>
      </c>
      <c r="AH4481" s="46">
        <v>1354.79</v>
      </c>
      <c r="AI4481" s="46">
        <v>5805.08</v>
      </c>
      <c r="AJ4481" s="46">
        <v>3297.35</v>
      </c>
      <c r="AK4481" s="46">
        <v>5098.4599999999991</v>
      </c>
      <c r="AL4481" s="46">
        <v>4040.7499999999995</v>
      </c>
      <c r="AM4481" s="46">
        <v>0</v>
      </c>
    </row>
    <row r="4482" spans="5:39" x14ac:dyDescent="0.2">
      <c r="E4482" s="47">
        <v>448</v>
      </c>
      <c r="F4482" s="47">
        <v>461</v>
      </c>
      <c r="G4482" s="47" t="s">
        <v>254</v>
      </c>
      <c r="H4482" s="47" t="s">
        <v>327</v>
      </c>
      <c r="I4482" s="47" t="s">
        <v>857</v>
      </c>
      <c r="J4482" s="533">
        <v>70000054</v>
      </c>
      <c r="K4482" s="14" t="s">
        <v>37</v>
      </c>
      <c r="L4482" s="14" t="s">
        <v>31</v>
      </c>
      <c r="M4482" s="45">
        <v>4482</v>
      </c>
      <c r="N4482" s="45">
        <v>1</v>
      </c>
      <c r="O4482" s="48">
        <v>0</v>
      </c>
      <c r="P4482" s="48"/>
      <c r="Q4482" s="12" t="s">
        <v>369</v>
      </c>
      <c r="R4482" s="46">
        <v>0</v>
      </c>
      <c r="T4482" s="59" t="s">
        <v>78</v>
      </c>
      <c r="U4482" s="14">
        <v>0</v>
      </c>
      <c r="V4482" s="59" t="s">
        <v>174</v>
      </c>
      <c r="Y4482" s="46">
        <v>0</v>
      </c>
      <c r="Z4482" s="46">
        <v>0</v>
      </c>
      <c r="AA4482" s="46">
        <v>0</v>
      </c>
      <c r="AB4482" s="46">
        <v>0</v>
      </c>
      <c r="AC4482" s="46">
        <v>0</v>
      </c>
      <c r="AD4482" s="46">
        <v>0</v>
      </c>
      <c r="AE4482" s="46">
        <v>0</v>
      </c>
      <c r="AF4482" s="46">
        <v>0</v>
      </c>
      <c r="AG4482" s="46">
        <v>0</v>
      </c>
      <c r="AH4482" s="46">
        <v>0</v>
      </c>
      <c r="AI4482" s="46">
        <v>0</v>
      </c>
      <c r="AJ4482" s="46">
        <v>0</v>
      </c>
      <c r="AK4482" s="46">
        <v>0</v>
      </c>
      <c r="AL4482" s="46">
        <v>0</v>
      </c>
      <c r="AM4482" s="46">
        <v>16760.976000000002</v>
      </c>
    </row>
    <row r="4483" spans="5:39" x14ac:dyDescent="0.2">
      <c r="E4483" s="47">
        <v>448</v>
      </c>
      <c r="F4483" s="47">
        <v>461</v>
      </c>
      <c r="G4483" s="47" t="s">
        <v>254</v>
      </c>
      <c r="H4483" s="47" t="s">
        <v>327</v>
      </c>
      <c r="I4483" s="47" t="s">
        <v>857</v>
      </c>
      <c r="J4483" s="533">
        <v>70000054</v>
      </c>
      <c r="K4483" s="14" t="s">
        <v>65</v>
      </c>
      <c r="L4483" s="14" t="s">
        <v>31</v>
      </c>
      <c r="M4483" s="45">
        <v>4483</v>
      </c>
      <c r="N4483" s="45">
        <v>1</v>
      </c>
      <c r="O4483" s="52">
        <v>20951.22</v>
      </c>
      <c r="P4483" s="48">
        <v>16760.976000000002</v>
      </c>
      <c r="Q4483" s="12" t="s">
        <v>369</v>
      </c>
      <c r="R4483" s="46">
        <v>3491.8700000000003</v>
      </c>
      <c r="T4483" s="59" t="s">
        <v>78</v>
      </c>
      <c r="U4483" s="14">
        <v>0</v>
      </c>
      <c r="V4483" s="59" t="s">
        <v>174</v>
      </c>
      <c r="X4483" s="46">
        <v>0</v>
      </c>
      <c r="Y4483" s="46">
        <v>0</v>
      </c>
      <c r="Z4483" s="46">
        <v>0</v>
      </c>
      <c r="AA4483" s="46">
        <v>0</v>
      </c>
      <c r="AB4483" s="46">
        <v>0</v>
      </c>
      <c r="AC4483" s="46">
        <v>0</v>
      </c>
      <c r="AD4483" s="46">
        <v>0</v>
      </c>
      <c r="AE4483" s="46">
        <v>0</v>
      </c>
      <c r="AF4483" s="46">
        <v>0</v>
      </c>
      <c r="AG4483" s="46">
        <v>1354.79</v>
      </c>
      <c r="AH4483" s="46">
        <v>1354.79</v>
      </c>
      <c r="AI4483" s="46">
        <v>5805.08</v>
      </c>
      <c r="AJ4483" s="46">
        <v>3297.35</v>
      </c>
      <c r="AK4483" s="46">
        <v>5098.4599999999991</v>
      </c>
      <c r="AL4483" s="46">
        <v>4040.7499999999995</v>
      </c>
      <c r="AM4483" s="46">
        <v>0</v>
      </c>
    </row>
    <row r="4484" spans="5:39" x14ac:dyDescent="0.2">
      <c r="E4484" s="47">
        <v>448</v>
      </c>
      <c r="F4484" s="47">
        <v>461</v>
      </c>
      <c r="G4484" s="47" t="s">
        <v>254</v>
      </c>
      <c r="H4484" s="47" t="s">
        <v>327</v>
      </c>
      <c r="I4484" s="47" t="s">
        <v>857</v>
      </c>
      <c r="J4484" s="533">
        <v>70000054</v>
      </c>
      <c r="K4484" s="14" t="s">
        <v>64</v>
      </c>
      <c r="L4484" s="14" t="s">
        <v>57</v>
      </c>
      <c r="M4484" s="45">
        <v>4484</v>
      </c>
      <c r="N4484" s="45">
        <v>1</v>
      </c>
      <c r="O4484" s="46">
        <v>8128.74</v>
      </c>
      <c r="Q4484" s="12" t="s">
        <v>369</v>
      </c>
      <c r="T4484" s="59" t="s">
        <v>78</v>
      </c>
      <c r="U4484" s="14">
        <v>0</v>
      </c>
      <c r="V4484" s="59" t="s">
        <v>174</v>
      </c>
      <c r="X4484" s="46">
        <v>0</v>
      </c>
      <c r="Y4484" s="46">
        <v>0</v>
      </c>
      <c r="Z4484" s="46">
        <v>0</v>
      </c>
      <c r="AA4484" s="46">
        <v>0</v>
      </c>
      <c r="AB4484" s="46">
        <v>0</v>
      </c>
      <c r="AC4484" s="46">
        <v>0</v>
      </c>
      <c r="AD4484" s="46">
        <v>0</v>
      </c>
      <c r="AE4484" s="46">
        <v>0</v>
      </c>
      <c r="AF4484" s="46">
        <v>0</v>
      </c>
      <c r="AG4484" s="46">
        <v>1354.79</v>
      </c>
      <c r="AH4484" s="46">
        <v>2709.58</v>
      </c>
      <c r="AI4484" s="46">
        <v>4064.37</v>
      </c>
      <c r="AJ4484" s="46">
        <v>5419.16</v>
      </c>
      <c r="AK4484" s="46">
        <v>6773.95</v>
      </c>
      <c r="AL4484" s="46">
        <v>8128.74</v>
      </c>
      <c r="AM4484" s="46">
        <v>0</v>
      </c>
    </row>
    <row r="4485" spans="5:39" x14ac:dyDescent="0.2">
      <c r="E4485" s="47">
        <v>448</v>
      </c>
      <c r="F4485" s="47">
        <v>461</v>
      </c>
      <c r="G4485" s="47" t="s">
        <v>254</v>
      </c>
      <c r="H4485" s="47" t="s">
        <v>327</v>
      </c>
      <c r="I4485" s="47" t="s">
        <v>857</v>
      </c>
      <c r="J4485" s="533">
        <v>70000054</v>
      </c>
      <c r="K4485" s="14" t="s">
        <v>64</v>
      </c>
      <c r="L4485" s="14" t="s">
        <v>54</v>
      </c>
      <c r="M4485" s="45">
        <v>4485</v>
      </c>
      <c r="N4485" s="45">
        <v>1</v>
      </c>
      <c r="O4485" s="46">
        <v>12822.48</v>
      </c>
      <c r="Q4485" s="12" t="s">
        <v>369</v>
      </c>
      <c r="T4485" s="59" t="s">
        <v>78</v>
      </c>
      <c r="U4485" s="14">
        <v>0</v>
      </c>
      <c r="V4485" s="59" t="s">
        <v>174</v>
      </c>
      <c r="X4485" s="46">
        <v>0</v>
      </c>
      <c r="Y4485" s="46">
        <v>0</v>
      </c>
      <c r="Z4485" s="46">
        <v>0</v>
      </c>
      <c r="AA4485" s="46">
        <v>0</v>
      </c>
      <c r="AB4485" s="46">
        <v>0</v>
      </c>
      <c r="AC4485" s="46">
        <v>0</v>
      </c>
      <c r="AD4485" s="46">
        <v>0</v>
      </c>
      <c r="AE4485" s="46">
        <v>0</v>
      </c>
      <c r="AF4485" s="46">
        <v>0</v>
      </c>
      <c r="AG4485" s="46">
        <v>0</v>
      </c>
      <c r="AH4485" s="46">
        <v>0</v>
      </c>
      <c r="AI4485" s="46">
        <v>4450.29</v>
      </c>
      <c r="AJ4485" s="46">
        <v>6392.85</v>
      </c>
      <c r="AK4485" s="46">
        <v>10136.52</v>
      </c>
      <c r="AL4485" s="46">
        <v>12822.48</v>
      </c>
      <c r="AM4485" s="46">
        <v>4190.243999999997</v>
      </c>
    </row>
    <row r="4486" spans="5:39" x14ac:dyDescent="0.2">
      <c r="E4486" s="47">
        <v>448</v>
      </c>
      <c r="F4486" s="47">
        <v>461</v>
      </c>
      <c r="G4486" s="47" t="s">
        <v>254</v>
      </c>
      <c r="H4486" s="47" t="s">
        <v>327</v>
      </c>
      <c r="I4486" s="47" t="s">
        <v>857</v>
      </c>
      <c r="J4486" s="533">
        <v>70000054</v>
      </c>
      <c r="K4486" s="14" t="s">
        <v>64</v>
      </c>
      <c r="L4486" s="14" t="s">
        <v>58</v>
      </c>
      <c r="M4486" s="45">
        <v>4486</v>
      </c>
      <c r="N4486" s="45">
        <v>1</v>
      </c>
      <c r="O4486" s="46">
        <v>0</v>
      </c>
      <c r="Q4486" s="12" t="s">
        <v>369</v>
      </c>
      <c r="T4486" s="59" t="s">
        <v>78</v>
      </c>
      <c r="U4486" s="14">
        <v>0</v>
      </c>
      <c r="V4486" s="59" t="s">
        <v>174</v>
      </c>
      <c r="X4486" s="46">
        <v>0</v>
      </c>
      <c r="Y4486" s="46">
        <v>0</v>
      </c>
      <c r="Z4486" s="46">
        <v>0</v>
      </c>
      <c r="AA4486" s="46">
        <v>0</v>
      </c>
      <c r="AB4486" s="46">
        <v>0</v>
      </c>
      <c r="AC4486" s="46">
        <v>0</v>
      </c>
      <c r="AD4486" s="46">
        <v>0</v>
      </c>
      <c r="AE4486" s="46">
        <v>0</v>
      </c>
      <c r="AF4486" s="46">
        <v>0</v>
      </c>
      <c r="AG4486" s="46">
        <v>0</v>
      </c>
      <c r="AH4486" s="46">
        <v>0</v>
      </c>
      <c r="AI4486" s="46">
        <v>0</v>
      </c>
      <c r="AJ4486" s="46">
        <v>0</v>
      </c>
      <c r="AK4486" s="46">
        <v>0</v>
      </c>
      <c r="AL4486" s="46">
        <v>0</v>
      </c>
      <c r="AM4486" s="46">
        <v>0</v>
      </c>
    </row>
    <row r="4487" spans="5:39" x14ac:dyDescent="0.2">
      <c r="E4487" s="47">
        <v>448</v>
      </c>
      <c r="F4487" s="47">
        <v>461</v>
      </c>
      <c r="G4487" s="47" t="s">
        <v>254</v>
      </c>
      <c r="H4487" s="47" t="s">
        <v>327</v>
      </c>
      <c r="I4487" s="47" t="s">
        <v>857</v>
      </c>
      <c r="J4487" s="533">
        <v>70000054</v>
      </c>
      <c r="K4487" s="14" t="s">
        <v>67</v>
      </c>
      <c r="L4487" s="14" t="s">
        <v>67</v>
      </c>
      <c r="M4487" s="45">
        <v>4487</v>
      </c>
      <c r="N4487" s="45">
        <v>1</v>
      </c>
      <c r="O4487" s="53">
        <v>58.560113444473245</v>
      </c>
      <c r="P4487" s="54">
        <v>48.560113444473245</v>
      </c>
      <c r="Q4487" s="55" t="s">
        <v>369</v>
      </c>
      <c r="R4487" s="56">
        <v>6</v>
      </c>
      <c r="S4487" s="57" t="s">
        <v>370</v>
      </c>
      <c r="T4487" s="60" t="s">
        <v>78</v>
      </c>
      <c r="U4487" s="14">
        <v>0</v>
      </c>
      <c r="V4487" s="60" t="s">
        <v>174</v>
      </c>
      <c r="Y4487" s="46">
        <v>58.560113444473245</v>
      </c>
      <c r="Z4487" s="46">
        <v>58.560113444473245</v>
      </c>
      <c r="AA4487" s="46">
        <v>58.560113444473245</v>
      </c>
      <c r="AB4487" s="46">
        <v>58.560113444473245</v>
      </c>
      <c r="AC4487" s="46">
        <v>58.560113444473245</v>
      </c>
      <c r="AD4487" s="46">
        <v>58.560113444473245</v>
      </c>
      <c r="AE4487" s="46">
        <v>58.560113444473245</v>
      </c>
      <c r="AF4487" s="46">
        <v>58.560113444473245</v>
      </c>
      <c r="AG4487" s="46">
        <v>58.560113444473245</v>
      </c>
      <c r="AH4487" s="46">
        <v>58.560113444473245</v>
      </c>
      <c r="AI4487" s="46">
        <v>58.560113444473245</v>
      </c>
      <c r="AJ4487" s="46">
        <v>58.560113444473245</v>
      </c>
      <c r="AK4487" s="46">
        <v>58.560113444473245</v>
      </c>
      <c r="AL4487" s="46">
        <v>58.560113444473245</v>
      </c>
      <c r="AM4487" s="46">
        <v>58.560113444473245</v>
      </c>
    </row>
    <row r="4488" spans="5:39" x14ac:dyDescent="0.2">
      <c r="E4488" s="14">
        <v>449</v>
      </c>
      <c r="F4488" s="14">
        <v>462</v>
      </c>
      <c r="G4488" s="14" t="s">
        <v>254</v>
      </c>
      <c r="H4488" s="14" t="s">
        <v>337</v>
      </c>
      <c r="I4488" s="14" t="s">
        <v>858</v>
      </c>
      <c r="J4488" s="531">
        <v>70000055</v>
      </c>
      <c r="K4488" s="14" t="s">
        <v>59</v>
      </c>
      <c r="L4488" s="14" t="s">
        <v>57</v>
      </c>
      <c r="M4488" s="45">
        <v>4488</v>
      </c>
      <c r="N4488" s="45">
        <v>1</v>
      </c>
      <c r="O4488" s="46">
        <v>1480.74</v>
      </c>
      <c r="Q4488" s="12" t="s">
        <v>369</v>
      </c>
      <c r="T4488" s="59" t="s">
        <v>78</v>
      </c>
      <c r="U4488" s="14">
        <v>0</v>
      </c>
      <c r="V4488" s="59" t="s">
        <v>150</v>
      </c>
      <c r="Y4488" s="46">
        <v>0</v>
      </c>
      <c r="Z4488" s="46">
        <v>0</v>
      </c>
      <c r="AA4488" s="46">
        <v>0</v>
      </c>
      <c r="AB4488" s="46">
        <v>0</v>
      </c>
      <c r="AC4488" s="46">
        <v>0</v>
      </c>
      <c r="AD4488" s="46">
        <v>0</v>
      </c>
      <c r="AE4488" s="46">
        <v>0</v>
      </c>
      <c r="AF4488" s="46">
        <v>0</v>
      </c>
      <c r="AG4488" s="46">
        <v>1480.74</v>
      </c>
      <c r="AH4488" s="46">
        <v>1480.74</v>
      </c>
      <c r="AI4488" s="46">
        <v>1480.74</v>
      </c>
      <c r="AJ4488" s="46">
        <v>1480.74</v>
      </c>
      <c r="AK4488" s="46">
        <v>1480.74</v>
      </c>
      <c r="AL4488" s="46">
        <v>1480.74</v>
      </c>
      <c r="AM4488" s="46">
        <v>0</v>
      </c>
    </row>
    <row r="4489" spans="5:39" x14ac:dyDescent="0.2">
      <c r="E4489" s="47">
        <v>449</v>
      </c>
      <c r="F4489" s="47">
        <v>462</v>
      </c>
      <c r="G4489" s="47" t="s">
        <v>254</v>
      </c>
      <c r="H4489" s="47" t="s">
        <v>337</v>
      </c>
      <c r="I4489" s="47" t="s">
        <v>858</v>
      </c>
      <c r="J4489" s="533">
        <v>70000055</v>
      </c>
      <c r="K4489" s="14" t="s">
        <v>59</v>
      </c>
      <c r="L4489" s="14" t="s">
        <v>54</v>
      </c>
      <c r="M4489" s="45">
        <v>4489</v>
      </c>
      <c r="N4489" s="45">
        <v>1</v>
      </c>
      <c r="O4489" s="46">
        <v>2850.78</v>
      </c>
      <c r="Q4489" s="12" t="s">
        <v>369</v>
      </c>
      <c r="T4489" s="59" t="s">
        <v>78</v>
      </c>
      <c r="U4489" s="14">
        <v>0</v>
      </c>
      <c r="V4489" s="59" t="s">
        <v>150</v>
      </c>
      <c r="Y4489" s="46">
        <v>0</v>
      </c>
      <c r="Z4489" s="46">
        <v>0</v>
      </c>
      <c r="AA4489" s="46">
        <v>0</v>
      </c>
      <c r="AB4489" s="46">
        <v>0</v>
      </c>
      <c r="AC4489" s="46">
        <v>0</v>
      </c>
      <c r="AD4489" s="46">
        <v>0</v>
      </c>
      <c r="AE4489" s="46">
        <v>0</v>
      </c>
      <c r="AF4489" s="46">
        <v>0</v>
      </c>
      <c r="AG4489" s="46">
        <v>0</v>
      </c>
      <c r="AH4489" s="46">
        <v>0</v>
      </c>
      <c r="AI4489" s="46">
        <v>4605.62</v>
      </c>
      <c r="AJ4489" s="46">
        <v>2034.7800000000002</v>
      </c>
      <c r="AK4489" s="46">
        <v>4005.1799999999994</v>
      </c>
      <c r="AL4489" s="46">
        <v>2850.78</v>
      </c>
      <c r="AM4489" s="46">
        <v>0</v>
      </c>
    </row>
    <row r="4490" spans="5:39" x14ac:dyDescent="0.2">
      <c r="E4490" s="47">
        <v>449</v>
      </c>
      <c r="F4490" s="47">
        <v>462</v>
      </c>
      <c r="G4490" s="47" t="s">
        <v>254</v>
      </c>
      <c r="H4490" s="47" t="s">
        <v>337</v>
      </c>
      <c r="I4490" s="47" t="s">
        <v>858</v>
      </c>
      <c r="J4490" s="533">
        <v>70000055</v>
      </c>
      <c r="K4490" s="14" t="s">
        <v>59</v>
      </c>
      <c r="L4490" s="14" t="s">
        <v>58</v>
      </c>
      <c r="M4490" s="45">
        <v>4490</v>
      </c>
      <c r="N4490" s="45">
        <v>1</v>
      </c>
      <c r="O4490" s="46">
        <v>0</v>
      </c>
      <c r="Q4490" s="12" t="s">
        <v>369</v>
      </c>
      <c r="T4490" s="59" t="s">
        <v>78</v>
      </c>
      <c r="U4490" s="14">
        <v>0</v>
      </c>
      <c r="V4490" s="59" t="s">
        <v>150</v>
      </c>
      <c r="Y4490" s="46">
        <v>0</v>
      </c>
      <c r="Z4490" s="46">
        <v>0</v>
      </c>
      <c r="AA4490" s="46">
        <v>0</v>
      </c>
      <c r="AB4490" s="46">
        <v>0</v>
      </c>
      <c r="AC4490" s="46">
        <v>0</v>
      </c>
      <c r="AD4490" s="46">
        <v>0</v>
      </c>
      <c r="AE4490" s="46">
        <v>0</v>
      </c>
      <c r="AF4490" s="46">
        <v>0</v>
      </c>
      <c r="AG4490" s="46">
        <v>0</v>
      </c>
      <c r="AH4490" s="46">
        <v>0</v>
      </c>
      <c r="AI4490" s="46">
        <v>0</v>
      </c>
      <c r="AJ4490" s="46">
        <v>0</v>
      </c>
      <c r="AK4490" s="46">
        <v>0</v>
      </c>
      <c r="AL4490" s="46">
        <v>0</v>
      </c>
      <c r="AM4490" s="46">
        <v>0</v>
      </c>
    </row>
    <row r="4491" spans="5:39" x14ac:dyDescent="0.2">
      <c r="E4491" s="47">
        <v>449</v>
      </c>
      <c r="F4491" s="47">
        <v>462</v>
      </c>
      <c r="G4491" s="47" t="s">
        <v>254</v>
      </c>
      <c r="H4491" s="47" t="s">
        <v>337</v>
      </c>
      <c r="I4491" s="47" t="s">
        <v>858</v>
      </c>
      <c r="J4491" s="533">
        <v>70000055</v>
      </c>
      <c r="K4491" s="14" t="s">
        <v>59</v>
      </c>
      <c r="L4491" s="14" t="s">
        <v>31</v>
      </c>
      <c r="M4491" s="45">
        <v>4491</v>
      </c>
      <c r="N4491" s="45">
        <v>1</v>
      </c>
      <c r="O4491" s="48">
        <v>4331.5200000000004</v>
      </c>
      <c r="Q4491" s="12" t="s">
        <v>369</v>
      </c>
      <c r="R4491" s="46">
        <v>3730.1333333333332</v>
      </c>
      <c r="T4491" s="59" t="s">
        <v>78</v>
      </c>
      <c r="U4491" s="14">
        <v>33</v>
      </c>
      <c r="V4491" s="59" t="s">
        <v>150</v>
      </c>
      <c r="X4491" s="46">
        <v>0</v>
      </c>
      <c r="Y4491" s="46">
        <v>0</v>
      </c>
      <c r="Z4491" s="46">
        <v>0</v>
      </c>
      <c r="AA4491" s="46">
        <v>0</v>
      </c>
      <c r="AB4491" s="46">
        <v>0</v>
      </c>
      <c r="AC4491" s="46">
        <v>0</v>
      </c>
      <c r="AD4491" s="46">
        <v>0</v>
      </c>
      <c r="AE4491" s="46">
        <v>0</v>
      </c>
      <c r="AF4491" s="46">
        <v>0</v>
      </c>
      <c r="AG4491" s="46">
        <v>1480.74</v>
      </c>
      <c r="AH4491" s="46">
        <v>1480.74</v>
      </c>
      <c r="AI4491" s="46">
        <v>6086.36</v>
      </c>
      <c r="AJ4491" s="46">
        <v>3515.5200000000004</v>
      </c>
      <c r="AK4491" s="46">
        <v>5485.9199999999992</v>
      </c>
      <c r="AL4491" s="46">
        <v>4331.5200000000004</v>
      </c>
      <c r="AM4491" s="46">
        <v>0</v>
      </c>
    </row>
    <row r="4492" spans="5:39" x14ac:dyDescent="0.2">
      <c r="E4492" s="47">
        <v>449</v>
      </c>
      <c r="F4492" s="47">
        <v>462</v>
      </c>
      <c r="G4492" s="47" t="s">
        <v>254</v>
      </c>
      <c r="H4492" s="47" t="s">
        <v>337</v>
      </c>
      <c r="I4492" s="47" t="s">
        <v>858</v>
      </c>
      <c r="J4492" s="533">
        <v>70000055</v>
      </c>
      <c r="K4492" s="14" t="s">
        <v>37</v>
      </c>
      <c r="L4492" s="14" t="s">
        <v>31</v>
      </c>
      <c r="M4492" s="45">
        <v>4492</v>
      </c>
      <c r="N4492" s="45">
        <v>1</v>
      </c>
      <c r="O4492" s="48">
        <v>0</v>
      </c>
      <c r="P4492" s="48"/>
      <c r="Q4492" s="12" t="s">
        <v>369</v>
      </c>
      <c r="R4492" s="46">
        <v>0</v>
      </c>
      <c r="T4492" s="59" t="s">
        <v>78</v>
      </c>
      <c r="U4492" s="14">
        <v>0</v>
      </c>
      <c r="V4492" s="59" t="s">
        <v>150</v>
      </c>
      <c r="Y4492" s="46">
        <v>0</v>
      </c>
      <c r="Z4492" s="46">
        <v>0</v>
      </c>
      <c r="AA4492" s="46">
        <v>0</v>
      </c>
      <c r="AB4492" s="46">
        <v>0</v>
      </c>
      <c r="AC4492" s="46">
        <v>0</v>
      </c>
      <c r="AD4492" s="46">
        <v>0</v>
      </c>
      <c r="AE4492" s="46">
        <v>0</v>
      </c>
      <c r="AF4492" s="46">
        <v>0</v>
      </c>
      <c r="AG4492" s="46">
        <v>0</v>
      </c>
      <c r="AH4492" s="46">
        <v>0</v>
      </c>
      <c r="AI4492" s="46">
        <v>0</v>
      </c>
      <c r="AJ4492" s="46">
        <v>0</v>
      </c>
      <c r="AK4492" s="46">
        <v>0</v>
      </c>
      <c r="AL4492" s="46">
        <v>0</v>
      </c>
      <c r="AM4492" s="46">
        <v>22380.799999999999</v>
      </c>
    </row>
    <row r="4493" spans="5:39" x14ac:dyDescent="0.2">
      <c r="E4493" s="47">
        <v>449</v>
      </c>
      <c r="F4493" s="47">
        <v>462</v>
      </c>
      <c r="G4493" s="47" t="s">
        <v>254</v>
      </c>
      <c r="H4493" s="47" t="s">
        <v>337</v>
      </c>
      <c r="I4493" s="47" t="s">
        <v>858</v>
      </c>
      <c r="J4493" s="533">
        <v>70000055</v>
      </c>
      <c r="K4493" s="14" t="s">
        <v>65</v>
      </c>
      <c r="L4493" s="14" t="s">
        <v>31</v>
      </c>
      <c r="M4493" s="45">
        <v>4493</v>
      </c>
      <c r="N4493" s="45">
        <v>1</v>
      </c>
      <c r="O4493" s="52">
        <v>22380.799999999999</v>
      </c>
      <c r="P4493" s="48">
        <v>22380.799999999999</v>
      </c>
      <c r="Q4493" s="12" t="s">
        <v>369</v>
      </c>
      <c r="R4493" s="46">
        <v>3730.1333333333332</v>
      </c>
      <c r="T4493" s="59" t="s">
        <v>78</v>
      </c>
      <c r="U4493" s="14">
        <v>0</v>
      </c>
      <c r="V4493" s="59" t="s">
        <v>150</v>
      </c>
      <c r="X4493" s="46">
        <v>0</v>
      </c>
      <c r="Y4493" s="46">
        <v>0</v>
      </c>
      <c r="Z4493" s="46">
        <v>0</v>
      </c>
      <c r="AA4493" s="46">
        <v>0</v>
      </c>
      <c r="AB4493" s="46">
        <v>0</v>
      </c>
      <c r="AC4493" s="46">
        <v>0</v>
      </c>
      <c r="AD4493" s="46">
        <v>0</v>
      </c>
      <c r="AE4493" s="46">
        <v>0</v>
      </c>
      <c r="AF4493" s="46">
        <v>0</v>
      </c>
      <c r="AG4493" s="46">
        <v>1480.74</v>
      </c>
      <c r="AH4493" s="46">
        <v>1480.74</v>
      </c>
      <c r="AI4493" s="46">
        <v>6086.36</v>
      </c>
      <c r="AJ4493" s="46">
        <v>3515.5200000000004</v>
      </c>
      <c r="AK4493" s="46">
        <v>5485.9199999999992</v>
      </c>
      <c r="AL4493" s="46">
        <v>4331.5200000000004</v>
      </c>
      <c r="AM4493" s="46">
        <v>0</v>
      </c>
    </row>
    <row r="4494" spans="5:39" x14ac:dyDescent="0.2">
      <c r="E4494" s="47">
        <v>449</v>
      </c>
      <c r="F4494" s="47">
        <v>462</v>
      </c>
      <c r="G4494" s="47" t="s">
        <v>254</v>
      </c>
      <c r="H4494" s="47" t="s">
        <v>337</v>
      </c>
      <c r="I4494" s="47" t="s">
        <v>858</v>
      </c>
      <c r="J4494" s="533">
        <v>70000055</v>
      </c>
      <c r="K4494" s="14" t="s">
        <v>64</v>
      </c>
      <c r="L4494" s="14" t="s">
        <v>57</v>
      </c>
      <c r="M4494" s="45">
        <v>4494</v>
      </c>
      <c r="N4494" s="45">
        <v>1</v>
      </c>
      <c r="O4494" s="46">
        <v>8884.44</v>
      </c>
      <c r="Q4494" s="12" t="s">
        <v>369</v>
      </c>
      <c r="T4494" s="59" t="s">
        <v>78</v>
      </c>
      <c r="U4494" s="14">
        <v>0</v>
      </c>
      <c r="V4494" s="59" t="s">
        <v>150</v>
      </c>
      <c r="X4494" s="46">
        <v>0</v>
      </c>
      <c r="Y4494" s="46">
        <v>0</v>
      </c>
      <c r="Z4494" s="46">
        <v>0</v>
      </c>
      <c r="AA4494" s="46">
        <v>0</v>
      </c>
      <c r="AB4494" s="46">
        <v>0</v>
      </c>
      <c r="AC4494" s="46">
        <v>0</v>
      </c>
      <c r="AD4494" s="46">
        <v>0</v>
      </c>
      <c r="AE4494" s="46">
        <v>0</v>
      </c>
      <c r="AF4494" s="46">
        <v>0</v>
      </c>
      <c r="AG4494" s="46">
        <v>1480.74</v>
      </c>
      <c r="AH4494" s="46">
        <v>2961.48</v>
      </c>
      <c r="AI4494" s="46">
        <v>4442.22</v>
      </c>
      <c r="AJ4494" s="46">
        <v>5922.96</v>
      </c>
      <c r="AK4494" s="46">
        <v>7403.7</v>
      </c>
      <c r="AL4494" s="46">
        <v>8884.44</v>
      </c>
      <c r="AM4494" s="46">
        <v>0</v>
      </c>
    </row>
    <row r="4495" spans="5:39" x14ac:dyDescent="0.2">
      <c r="E4495" s="47">
        <v>449</v>
      </c>
      <c r="F4495" s="47">
        <v>462</v>
      </c>
      <c r="G4495" s="47" t="s">
        <v>254</v>
      </c>
      <c r="H4495" s="47" t="s">
        <v>337</v>
      </c>
      <c r="I4495" s="47" t="s">
        <v>858</v>
      </c>
      <c r="J4495" s="533">
        <v>70000055</v>
      </c>
      <c r="K4495" s="14" t="s">
        <v>64</v>
      </c>
      <c r="L4495" s="14" t="s">
        <v>54</v>
      </c>
      <c r="M4495" s="45">
        <v>4495</v>
      </c>
      <c r="N4495" s="45">
        <v>1</v>
      </c>
      <c r="O4495" s="46">
        <v>13496.359999999999</v>
      </c>
      <c r="Q4495" s="12" t="s">
        <v>369</v>
      </c>
      <c r="T4495" s="59" t="s">
        <v>78</v>
      </c>
      <c r="U4495" s="14">
        <v>0</v>
      </c>
      <c r="V4495" s="59" t="s">
        <v>150</v>
      </c>
      <c r="X4495" s="46">
        <v>0</v>
      </c>
      <c r="Y4495" s="46">
        <v>0</v>
      </c>
      <c r="Z4495" s="46">
        <v>0</v>
      </c>
      <c r="AA4495" s="46">
        <v>0</v>
      </c>
      <c r="AB4495" s="46">
        <v>0</v>
      </c>
      <c r="AC4495" s="46">
        <v>0</v>
      </c>
      <c r="AD4495" s="46">
        <v>0</v>
      </c>
      <c r="AE4495" s="46">
        <v>0</v>
      </c>
      <c r="AF4495" s="46">
        <v>0</v>
      </c>
      <c r="AG4495" s="46">
        <v>0</v>
      </c>
      <c r="AH4495" s="46">
        <v>0</v>
      </c>
      <c r="AI4495" s="46">
        <v>4605.62</v>
      </c>
      <c r="AJ4495" s="46">
        <v>6640.4</v>
      </c>
      <c r="AK4495" s="46">
        <v>10645.579999999998</v>
      </c>
      <c r="AL4495" s="46">
        <v>13496.359999999999</v>
      </c>
      <c r="AM4495" s="46">
        <v>0</v>
      </c>
    </row>
    <row r="4496" spans="5:39" x14ac:dyDescent="0.2">
      <c r="E4496" s="47">
        <v>449</v>
      </c>
      <c r="F4496" s="47">
        <v>462</v>
      </c>
      <c r="G4496" s="47" t="s">
        <v>254</v>
      </c>
      <c r="H4496" s="47" t="s">
        <v>337</v>
      </c>
      <c r="I4496" s="47" t="s">
        <v>858</v>
      </c>
      <c r="J4496" s="533">
        <v>70000055</v>
      </c>
      <c r="K4496" s="14" t="s">
        <v>64</v>
      </c>
      <c r="L4496" s="14" t="s">
        <v>58</v>
      </c>
      <c r="M4496" s="45">
        <v>4496</v>
      </c>
      <c r="N4496" s="45">
        <v>1</v>
      </c>
      <c r="O4496" s="46">
        <v>0</v>
      </c>
      <c r="Q4496" s="12" t="s">
        <v>369</v>
      </c>
      <c r="T4496" s="59" t="s">
        <v>78</v>
      </c>
      <c r="U4496" s="14">
        <v>0</v>
      </c>
      <c r="V4496" s="59" t="s">
        <v>150</v>
      </c>
      <c r="X4496" s="46">
        <v>0</v>
      </c>
      <c r="Y4496" s="46">
        <v>0</v>
      </c>
      <c r="Z4496" s="46">
        <v>0</v>
      </c>
      <c r="AA4496" s="46">
        <v>0</v>
      </c>
      <c r="AB4496" s="46">
        <v>0</v>
      </c>
      <c r="AC4496" s="46">
        <v>0</v>
      </c>
      <c r="AD4496" s="46">
        <v>0</v>
      </c>
      <c r="AE4496" s="46">
        <v>0</v>
      </c>
      <c r="AF4496" s="46">
        <v>0</v>
      </c>
      <c r="AG4496" s="46">
        <v>0</v>
      </c>
      <c r="AH4496" s="46">
        <v>0</v>
      </c>
      <c r="AI4496" s="46">
        <v>0</v>
      </c>
      <c r="AJ4496" s="46">
        <v>0</v>
      </c>
      <c r="AK4496" s="46">
        <v>0</v>
      </c>
      <c r="AL4496" s="46">
        <v>0</v>
      </c>
      <c r="AM4496" s="46">
        <v>0</v>
      </c>
    </row>
    <row r="4497" spans="5:39" x14ac:dyDescent="0.2">
      <c r="E4497" s="47">
        <v>449</v>
      </c>
      <c r="F4497" s="47">
        <v>462</v>
      </c>
      <c r="G4497" s="47" t="s">
        <v>254</v>
      </c>
      <c r="H4497" s="47" t="s">
        <v>337</v>
      </c>
      <c r="I4497" s="47" t="s">
        <v>858</v>
      </c>
      <c r="J4497" s="533">
        <v>70000055</v>
      </c>
      <c r="K4497" s="14" t="s">
        <v>67</v>
      </c>
      <c r="L4497" s="14" t="s">
        <v>67</v>
      </c>
      <c r="M4497" s="45">
        <v>4497</v>
      </c>
      <c r="N4497" s="45">
        <v>1</v>
      </c>
      <c r="O4497" s="53">
        <v>58.535636795822938</v>
      </c>
      <c r="P4497" s="54">
        <v>48.535636795822938</v>
      </c>
      <c r="Q4497" s="55" t="s">
        <v>369</v>
      </c>
      <c r="R4497" s="56">
        <v>6</v>
      </c>
      <c r="S4497" s="57" t="s">
        <v>370</v>
      </c>
      <c r="T4497" s="60" t="s">
        <v>78</v>
      </c>
      <c r="U4497" s="14">
        <v>0</v>
      </c>
      <c r="V4497" s="60" t="s">
        <v>150</v>
      </c>
      <c r="Y4497" s="46">
        <v>58.535636795822938</v>
      </c>
      <c r="Z4497" s="46">
        <v>58.535636795822938</v>
      </c>
      <c r="AA4497" s="46">
        <v>58.535636795822938</v>
      </c>
      <c r="AB4497" s="46">
        <v>58.535636795822938</v>
      </c>
      <c r="AC4497" s="46">
        <v>58.535636795822938</v>
      </c>
      <c r="AD4497" s="46">
        <v>58.535636795822938</v>
      </c>
      <c r="AE4497" s="46">
        <v>58.535636795822938</v>
      </c>
      <c r="AF4497" s="46">
        <v>58.535636795822938</v>
      </c>
      <c r="AG4497" s="46">
        <v>58.535636795822938</v>
      </c>
      <c r="AH4497" s="46">
        <v>58.535636795822938</v>
      </c>
      <c r="AI4497" s="46">
        <v>58.535636795822938</v>
      </c>
      <c r="AJ4497" s="46">
        <v>58.535636795822938</v>
      </c>
      <c r="AK4497" s="46">
        <v>58.535636795822938</v>
      </c>
      <c r="AL4497" s="46">
        <v>58.535636795822938</v>
      </c>
      <c r="AM4497" s="46">
        <v>58.535636795822938</v>
      </c>
    </row>
    <row r="4498" spans="5:39" x14ac:dyDescent="0.2">
      <c r="E4498" s="14">
        <v>450</v>
      </c>
      <c r="F4498" s="14">
        <v>463</v>
      </c>
      <c r="G4498" s="14" t="s">
        <v>254</v>
      </c>
      <c r="H4498" s="14" t="s">
        <v>317</v>
      </c>
      <c r="I4498" s="14" t="s">
        <v>859</v>
      </c>
      <c r="J4498" s="531">
        <v>70000056</v>
      </c>
      <c r="K4498" s="14" t="s">
        <v>59</v>
      </c>
      <c r="L4498" s="14" t="s">
        <v>57</v>
      </c>
      <c r="M4498" s="45">
        <v>4498</v>
      </c>
      <c r="N4498" s="45">
        <v>1</v>
      </c>
      <c r="O4498" s="46">
        <v>1463.72</v>
      </c>
      <c r="Q4498" s="12" t="s">
        <v>372</v>
      </c>
      <c r="T4498" s="59" t="s">
        <v>75</v>
      </c>
      <c r="U4498" s="14">
        <v>0</v>
      </c>
      <c r="V4498" s="59" t="s">
        <v>175</v>
      </c>
      <c r="Y4498" s="46">
        <v>0</v>
      </c>
      <c r="Z4498" s="46">
        <v>0</v>
      </c>
      <c r="AA4498" s="46">
        <v>0</v>
      </c>
      <c r="AB4498" s="46">
        <v>0</v>
      </c>
      <c r="AC4498" s="46">
        <v>0</v>
      </c>
      <c r="AD4498" s="46">
        <v>0</v>
      </c>
      <c r="AE4498" s="46">
        <v>0</v>
      </c>
      <c r="AF4498" s="46">
        <v>0</v>
      </c>
      <c r="AG4498" s="46">
        <v>1463.72</v>
      </c>
      <c r="AH4498" s="46">
        <v>1463.72</v>
      </c>
      <c r="AI4498" s="46">
        <v>1463.72</v>
      </c>
      <c r="AJ4498" s="46">
        <v>1463.72</v>
      </c>
      <c r="AK4498" s="46">
        <v>1463.72</v>
      </c>
      <c r="AL4498" s="46">
        <v>1463.72</v>
      </c>
      <c r="AM4498" s="46">
        <v>0</v>
      </c>
    </row>
    <row r="4499" spans="5:39" x14ac:dyDescent="0.2">
      <c r="E4499" s="47">
        <v>450</v>
      </c>
      <c r="F4499" s="47">
        <v>463</v>
      </c>
      <c r="G4499" s="47" t="s">
        <v>254</v>
      </c>
      <c r="H4499" s="47" t="s">
        <v>317</v>
      </c>
      <c r="I4499" s="47" t="s">
        <v>859</v>
      </c>
      <c r="J4499" s="533">
        <v>70000056</v>
      </c>
      <c r="K4499" s="14" t="s">
        <v>59</v>
      </c>
      <c r="L4499" s="14" t="s">
        <v>54</v>
      </c>
      <c r="M4499" s="45">
        <v>4499</v>
      </c>
      <c r="N4499" s="45">
        <v>1</v>
      </c>
      <c r="O4499" s="46">
        <v>4681.01</v>
      </c>
      <c r="Q4499" s="12" t="s">
        <v>372</v>
      </c>
      <c r="T4499" s="59" t="s">
        <v>75</v>
      </c>
      <c r="U4499" s="14">
        <v>0</v>
      </c>
      <c r="V4499" s="59" t="s">
        <v>175</v>
      </c>
      <c r="Y4499" s="46">
        <v>0</v>
      </c>
      <c r="Z4499" s="46">
        <v>0</v>
      </c>
      <c r="AA4499" s="46">
        <v>0</v>
      </c>
      <c r="AB4499" s="46">
        <v>0</v>
      </c>
      <c r="AC4499" s="46">
        <v>0</v>
      </c>
      <c r="AD4499" s="46">
        <v>0</v>
      </c>
      <c r="AE4499" s="46">
        <v>0</v>
      </c>
      <c r="AF4499" s="46">
        <v>0</v>
      </c>
      <c r="AG4499" s="46">
        <v>0</v>
      </c>
      <c r="AH4499" s="46">
        <v>0</v>
      </c>
      <c r="AI4499" s="46">
        <v>4581.72</v>
      </c>
      <c r="AJ4499" s="46">
        <v>2715.0600000000004</v>
      </c>
      <c r="AK4499" s="46">
        <v>5964.5</v>
      </c>
      <c r="AL4499" s="46">
        <v>4681.01</v>
      </c>
      <c r="AM4499" s="46">
        <v>0</v>
      </c>
    </row>
    <row r="4500" spans="5:39" x14ac:dyDescent="0.2">
      <c r="E4500" s="47">
        <v>450</v>
      </c>
      <c r="F4500" s="47">
        <v>463</v>
      </c>
      <c r="G4500" s="47" t="s">
        <v>254</v>
      </c>
      <c r="H4500" s="47" t="s">
        <v>317</v>
      </c>
      <c r="I4500" s="47" t="s">
        <v>859</v>
      </c>
      <c r="J4500" s="533">
        <v>70000056</v>
      </c>
      <c r="K4500" s="14" t="s">
        <v>59</v>
      </c>
      <c r="L4500" s="14" t="s">
        <v>58</v>
      </c>
      <c r="M4500" s="45">
        <v>4500</v>
      </c>
      <c r="N4500" s="45">
        <v>1</v>
      </c>
      <c r="O4500" s="46">
        <v>0</v>
      </c>
      <c r="Q4500" s="12" t="s">
        <v>372</v>
      </c>
      <c r="T4500" s="59" t="s">
        <v>75</v>
      </c>
      <c r="U4500" s="14">
        <v>29</v>
      </c>
      <c r="V4500" s="59" t="s">
        <v>175</v>
      </c>
      <c r="Y4500" s="46">
        <v>0</v>
      </c>
      <c r="Z4500" s="46">
        <v>0</v>
      </c>
      <c r="AA4500" s="46">
        <v>0</v>
      </c>
      <c r="AB4500" s="46">
        <v>0</v>
      </c>
      <c r="AC4500" s="46">
        <v>0</v>
      </c>
      <c r="AD4500" s="46">
        <v>0</v>
      </c>
      <c r="AE4500" s="46">
        <v>0</v>
      </c>
      <c r="AF4500" s="46">
        <v>0</v>
      </c>
      <c r="AG4500" s="46">
        <v>0</v>
      </c>
      <c r="AH4500" s="46">
        <v>0</v>
      </c>
      <c r="AI4500" s="46">
        <v>0</v>
      </c>
      <c r="AJ4500" s="46">
        <v>0</v>
      </c>
      <c r="AK4500" s="46">
        <v>0</v>
      </c>
      <c r="AL4500" s="46">
        <v>0</v>
      </c>
      <c r="AM4500" s="46">
        <v>0</v>
      </c>
    </row>
    <row r="4501" spans="5:39" x14ac:dyDescent="0.2">
      <c r="E4501" s="47">
        <v>450</v>
      </c>
      <c r="F4501" s="47">
        <v>463</v>
      </c>
      <c r="G4501" s="47" t="s">
        <v>254</v>
      </c>
      <c r="H4501" s="47" t="s">
        <v>317</v>
      </c>
      <c r="I4501" s="47" t="s">
        <v>859</v>
      </c>
      <c r="J4501" s="533">
        <v>70000056</v>
      </c>
      <c r="K4501" s="14" t="s">
        <v>59</v>
      </c>
      <c r="L4501" s="14" t="s">
        <v>31</v>
      </c>
      <c r="M4501" s="45">
        <v>4501</v>
      </c>
      <c r="N4501" s="45">
        <v>1</v>
      </c>
      <c r="O4501" s="48">
        <v>6144.7300000000005</v>
      </c>
      <c r="Q4501" s="12" t="s">
        <v>372</v>
      </c>
      <c r="R4501" s="46">
        <v>4454.1016666666665</v>
      </c>
      <c r="T4501" s="59" t="s">
        <v>75</v>
      </c>
      <c r="U4501" s="14">
        <v>0</v>
      </c>
      <c r="V4501" s="59" t="s">
        <v>175</v>
      </c>
      <c r="X4501" s="46">
        <v>0</v>
      </c>
      <c r="Y4501" s="46">
        <v>0</v>
      </c>
      <c r="Z4501" s="46">
        <v>0</v>
      </c>
      <c r="AA4501" s="46">
        <v>0</v>
      </c>
      <c r="AB4501" s="46">
        <v>0</v>
      </c>
      <c r="AC4501" s="46">
        <v>0</v>
      </c>
      <c r="AD4501" s="46">
        <v>0</v>
      </c>
      <c r="AE4501" s="46">
        <v>0</v>
      </c>
      <c r="AF4501" s="46">
        <v>0</v>
      </c>
      <c r="AG4501" s="46">
        <v>1463.72</v>
      </c>
      <c r="AH4501" s="46">
        <v>1463.72</v>
      </c>
      <c r="AI4501" s="46">
        <v>6045.4400000000005</v>
      </c>
      <c r="AJ4501" s="46">
        <v>4178.7800000000007</v>
      </c>
      <c r="AK4501" s="46">
        <v>7428.22</v>
      </c>
      <c r="AL4501" s="46">
        <v>6144.7300000000005</v>
      </c>
      <c r="AM4501" s="46">
        <v>0</v>
      </c>
    </row>
    <row r="4502" spans="5:39" x14ac:dyDescent="0.2">
      <c r="E4502" s="47">
        <v>450</v>
      </c>
      <c r="F4502" s="47">
        <v>463</v>
      </c>
      <c r="G4502" s="47" t="s">
        <v>254</v>
      </c>
      <c r="H4502" s="47" t="s">
        <v>317</v>
      </c>
      <c r="I4502" s="47" t="s">
        <v>859</v>
      </c>
      <c r="J4502" s="533">
        <v>70000056</v>
      </c>
      <c r="K4502" s="14" t="s">
        <v>37</v>
      </c>
      <c r="L4502" s="14" t="s">
        <v>31</v>
      </c>
      <c r="M4502" s="45">
        <v>4502</v>
      </c>
      <c r="N4502" s="45">
        <v>1</v>
      </c>
      <c r="O4502" s="48">
        <v>1579.88</v>
      </c>
      <c r="P4502" s="48"/>
      <c r="Q4502" s="12" t="s">
        <v>372</v>
      </c>
      <c r="R4502" s="46">
        <v>263.31333333333333</v>
      </c>
      <c r="T4502" s="59" t="s">
        <v>75</v>
      </c>
      <c r="U4502" s="14">
        <v>0</v>
      </c>
      <c r="V4502" s="59" t="s">
        <v>175</v>
      </c>
      <c r="Y4502" s="46">
        <v>0</v>
      </c>
      <c r="Z4502" s="46">
        <v>0</v>
      </c>
      <c r="AA4502" s="46">
        <v>0</v>
      </c>
      <c r="AB4502" s="46">
        <v>0</v>
      </c>
      <c r="AC4502" s="46">
        <v>0</v>
      </c>
      <c r="AD4502" s="46">
        <v>0</v>
      </c>
      <c r="AE4502" s="46">
        <v>0</v>
      </c>
      <c r="AF4502" s="46">
        <v>0</v>
      </c>
      <c r="AG4502" s="46">
        <v>0</v>
      </c>
      <c r="AH4502" s="46">
        <v>0</v>
      </c>
      <c r="AI4502" s="46">
        <v>0</v>
      </c>
      <c r="AJ4502" s="46">
        <v>0</v>
      </c>
      <c r="AK4502" s="46">
        <v>0</v>
      </c>
      <c r="AL4502" s="46">
        <v>1579.88</v>
      </c>
      <c r="AM4502" s="46">
        <v>5028.9459999999999</v>
      </c>
    </row>
    <row r="4503" spans="5:39" x14ac:dyDescent="0.2">
      <c r="E4503" s="47">
        <v>450</v>
      </c>
      <c r="F4503" s="47">
        <v>463</v>
      </c>
      <c r="G4503" s="47" t="s">
        <v>254</v>
      </c>
      <c r="H4503" s="47" t="s">
        <v>317</v>
      </c>
      <c r="I4503" s="47" t="s">
        <v>859</v>
      </c>
      <c r="J4503" s="533">
        <v>70000056</v>
      </c>
      <c r="K4503" s="14" t="s">
        <v>65</v>
      </c>
      <c r="L4503" s="14" t="s">
        <v>31</v>
      </c>
      <c r="M4503" s="45">
        <v>4503</v>
      </c>
      <c r="N4503" s="45">
        <v>1</v>
      </c>
      <c r="O4503" s="52">
        <v>25144.730000000003</v>
      </c>
      <c r="P4503" s="48">
        <v>5028.9459999999999</v>
      </c>
      <c r="Q4503" s="12" t="s">
        <v>372</v>
      </c>
      <c r="R4503" s="46">
        <v>4190.7883333333339</v>
      </c>
      <c r="T4503" s="59" t="s">
        <v>75</v>
      </c>
      <c r="U4503" s="14">
        <v>0</v>
      </c>
      <c r="V4503" s="59" t="s">
        <v>175</v>
      </c>
      <c r="X4503" s="46">
        <v>0</v>
      </c>
      <c r="Y4503" s="46">
        <v>0</v>
      </c>
      <c r="Z4503" s="46">
        <v>0</v>
      </c>
      <c r="AA4503" s="46">
        <v>0</v>
      </c>
      <c r="AB4503" s="46">
        <v>0</v>
      </c>
      <c r="AC4503" s="46">
        <v>0</v>
      </c>
      <c r="AD4503" s="46">
        <v>0</v>
      </c>
      <c r="AE4503" s="46">
        <v>0</v>
      </c>
      <c r="AF4503" s="46">
        <v>0</v>
      </c>
      <c r="AG4503" s="46">
        <v>0</v>
      </c>
      <c r="AH4503" s="46">
        <v>1347.56</v>
      </c>
      <c r="AI4503" s="46">
        <v>6045.4400000000005</v>
      </c>
      <c r="AJ4503" s="46">
        <v>4178.7800000000016</v>
      </c>
      <c r="AK4503" s="46">
        <v>7428.2199999999993</v>
      </c>
      <c r="AL4503" s="46">
        <v>6144.7300000000014</v>
      </c>
      <c r="AM4503" s="46">
        <v>0</v>
      </c>
    </row>
    <row r="4504" spans="5:39" x14ac:dyDescent="0.2">
      <c r="E4504" s="47">
        <v>450</v>
      </c>
      <c r="F4504" s="47">
        <v>463</v>
      </c>
      <c r="G4504" s="47" t="s">
        <v>254</v>
      </c>
      <c r="H4504" s="47" t="s">
        <v>317</v>
      </c>
      <c r="I4504" s="47" t="s">
        <v>859</v>
      </c>
      <c r="J4504" s="533">
        <v>70000056</v>
      </c>
      <c r="K4504" s="14" t="s">
        <v>64</v>
      </c>
      <c r="L4504" s="14" t="s">
        <v>57</v>
      </c>
      <c r="M4504" s="45">
        <v>4504</v>
      </c>
      <c r="N4504" s="45">
        <v>1</v>
      </c>
      <c r="O4504" s="46">
        <v>7202.44</v>
      </c>
      <c r="Q4504" s="12" t="s">
        <v>372</v>
      </c>
      <c r="T4504" s="59" t="s">
        <v>75</v>
      </c>
      <c r="U4504" s="14">
        <v>0</v>
      </c>
      <c r="V4504" s="59" t="s">
        <v>175</v>
      </c>
      <c r="X4504" s="46">
        <v>0</v>
      </c>
      <c r="Y4504" s="46">
        <v>0</v>
      </c>
      <c r="Z4504" s="46">
        <v>0</v>
      </c>
      <c r="AA4504" s="46">
        <v>0</v>
      </c>
      <c r="AB4504" s="46">
        <v>0</v>
      </c>
      <c r="AC4504" s="46">
        <v>0</v>
      </c>
      <c r="AD4504" s="46">
        <v>0</v>
      </c>
      <c r="AE4504" s="46">
        <v>0</v>
      </c>
      <c r="AF4504" s="46">
        <v>0</v>
      </c>
      <c r="AG4504" s="46">
        <v>1463.72</v>
      </c>
      <c r="AH4504" s="46">
        <v>2927.44</v>
      </c>
      <c r="AI4504" s="46">
        <v>4391.16</v>
      </c>
      <c r="AJ4504" s="46">
        <v>5854.88</v>
      </c>
      <c r="AK4504" s="46">
        <v>7318.6</v>
      </c>
      <c r="AL4504" s="46">
        <v>7202.44</v>
      </c>
      <c r="AM4504" s="46">
        <v>2173.4939999999997</v>
      </c>
    </row>
    <row r="4505" spans="5:39" x14ac:dyDescent="0.2">
      <c r="E4505" s="47">
        <v>450</v>
      </c>
      <c r="F4505" s="47">
        <v>463</v>
      </c>
      <c r="G4505" s="47" t="s">
        <v>254</v>
      </c>
      <c r="H4505" s="47" t="s">
        <v>317</v>
      </c>
      <c r="I4505" s="47" t="s">
        <v>859</v>
      </c>
      <c r="J4505" s="533">
        <v>70000056</v>
      </c>
      <c r="K4505" s="14" t="s">
        <v>64</v>
      </c>
      <c r="L4505" s="14" t="s">
        <v>54</v>
      </c>
      <c r="M4505" s="45">
        <v>4505</v>
      </c>
      <c r="N4505" s="45">
        <v>1</v>
      </c>
      <c r="O4505" s="46">
        <v>17942.29</v>
      </c>
      <c r="Q4505" s="12" t="s">
        <v>372</v>
      </c>
      <c r="T4505" s="59" t="s">
        <v>75</v>
      </c>
      <c r="U4505" s="14">
        <v>0</v>
      </c>
      <c r="V4505" s="59" t="s">
        <v>175</v>
      </c>
      <c r="X4505" s="46">
        <v>0</v>
      </c>
      <c r="Y4505" s="46">
        <v>0</v>
      </c>
      <c r="Z4505" s="46">
        <v>0</v>
      </c>
      <c r="AA4505" s="46">
        <v>0</v>
      </c>
      <c r="AB4505" s="46">
        <v>0</v>
      </c>
      <c r="AC4505" s="46">
        <v>0</v>
      </c>
      <c r="AD4505" s="46">
        <v>0</v>
      </c>
      <c r="AE4505" s="46">
        <v>0</v>
      </c>
      <c r="AF4505" s="46">
        <v>0</v>
      </c>
      <c r="AG4505" s="46">
        <v>0</v>
      </c>
      <c r="AH4505" s="46">
        <v>0</v>
      </c>
      <c r="AI4505" s="46">
        <v>4581.72</v>
      </c>
      <c r="AJ4505" s="46">
        <v>7296.7800000000007</v>
      </c>
      <c r="AK4505" s="46">
        <v>13261.28</v>
      </c>
      <c r="AL4505" s="46">
        <v>17942.29</v>
      </c>
      <c r="AM4505" s="46">
        <v>17942.29</v>
      </c>
    </row>
    <row r="4506" spans="5:39" x14ac:dyDescent="0.2">
      <c r="E4506" s="47">
        <v>450</v>
      </c>
      <c r="F4506" s="47">
        <v>463</v>
      </c>
      <c r="G4506" s="47" t="s">
        <v>254</v>
      </c>
      <c r="H4506" s="47" t="s">
        <v>317</v>
      </c>
      <c r="I4506" s="47" t="s">
        <v>859</v>
      </c>
      <c r="J4506" s="533">
        <v>70000056</v>
      </c>
      <c r="K4506" s="14" t="s">
        <v>64</v>
      </c>
      <c r="L4506" s="14" t="s">
        <v>58</v>
      </c>
      <c r="M4506" s="45">
        <v>4506</v>
      </c>
      <c r="N4506" s="45">
        <v>1</v>
      </c>
      <c r="O4506" s="46">
        <v>0</v>
      </c>
      <c r="Q4506" s="12" t="s">
        <v>372</v>
      </c>
      <c r="T4506" s="59" t="s">
        <v>75</v>
      </c>
      <c r="U4506" s="14">
        <v>0</v>
      </c>
      <c r="V4506" s="59" t="s">
        <v>175</v>
      </c>
      <c r="X4506" s="46">
        <v>0</v>
      </c>
      <c r="Y4506" s="46">
        <v>0</v>
      </c>
      <c r="Z4506" s="46">
        <v>0</v>
      </c>
      <c r="AA4506" s="46">
        <v>0</v>
      </c>
      <c r="AB4506" s="46">
        <v>0</v>
      </c>
      <c r="AC4506" s="46">
        <v>0</v>
      </c>
      <c r="AD4506" s="46">
        <v>0</v>
      </c>
      <c r="AE4506" s="46">
        <v>0</v>
      </c>
      <c r="AF4506" s="46">
        <v>0</v>
      </c>
      <c r="AG4506" s="46">
        <v>0</v>
      </c>
      <c r="AH4506" s="46">
        <v>0</v>
      </c>
      <c r="AI4506" s="46">
        <v>0</v>
      </c>
      <c r="AJ4506" s="46">
        <v>0</v>
      </c>
      <c r="AK4506" s="46">
        <v>0</v>
      </c>
      <c r="AL4506" s="46">
        <v>0</v>
      </c>
      <c r="AM4506" s="46">
        <v>0</v>
      </c>
    </row>
    <row r="4507" spans="5:39" x14ac:dyDescent="0.2">
      <c r="E4507" s="47">
        <v>450</v>
      </c>
      <c r="F4507" s="47">
        <v>463</v>
      </c>
      <c r="G4507" s="47" t="s">
        <v>254</v>
      </c>
      <c r="H4507" s="47" t="s">
        <v>317</v>
      </c>
      <c r="I4507" s="47" t="s">
        <v>859</v>
      </c>
      <c r="J4507" s="533">
        <v>70000056</v>
      </c>
      <c r="K4507" s="14" t="s">
        <v>67</v>
      </c>
      <c r="L4507" s="14" t="s">
        <v>67</v>
      </c>
      <c r="M4507" s="45">
        <v>4507</v>
      </c>
      <c r="N4507" s="45">
        <v>1</v>
      </c>
      <c r="O4507" s="53">
        <v>46.146249333360174</v>
      </c>
      <c r="P4507" s="54">
        <v>36.146249333360174</v>
      </c>
      <c r="Q4507" s="55" t="s">
        <v>372</v>
      </c>
      <c r="R4507" s="56">
        <v>5.6452977237085973</v>
      </c>
      <c r="S4507" s="57" t="s">
        <v>370</v>
      </c>
      <c r="T4507" s="60" t="s">
        <v>75</v>
      </c>
      <c r="U4507" s="14">
        <v>0</v>
      </c>
      <c r="V4507" s="60" t="s">
        <v>175</v>
      </c>
      <c r="Y4507" s="46">
        <v>46.146249333360174</v>
      </c>
      <c r="Z4507" s="46">
        <v>46.146249333360174</v>
      </c>
      <c r="AA4507" s="46">
        <v>46.146249333360174</v>
      </c>
      <c r="AB4507" s="46">
        <v>46.146249333360174</v>
      </c>
      <c r="AC4507" s="46">
        <v>46.146249333360174</v>
      </c>
      <c r="AD4507" s="46">
        <v>46.146249333360174</v>
      </c>
      <c r="AE4507" s="46">
        <v>46.146249333360174</v>
      </c>
      <c r="AF4507" s="46">
        <v>46.146249333360174</v>
      </c>
      <c r="AG4507" s="46">
        <v>46.146249333360174</v>
      </c>
      <c r="AH4507" s="46">
        <v>46.146249333360174</v>
      </c>
      <c r="AI4507" s="46">
        <v>46.146249333360174</v>
      </c>
      <c r="AJ4507" s="46">
        <v>46.146249333360174</v>
      </c>
      <c r="AK4507" s="46">
        <v>46.146249333360174</v>
      </c>
      <c r="AL4507" s="46">
        <v>46.146249333360174</v>
      </c>
      <c r="AM4507" s="46">
        <v>46.146249333360174</v>
      </c>
    </row>
    <row r="4508" spans="5:39" x14ac:dyDescent="0.2">
      <c r="E4508" s="14">
        <v>451</v>
      </c>
      <c r="F4508" s="14">
        <v>464</v>
      </c>
      <c r="G4508" s="14" t="s">
        <v>254</v>
      </c>
      <c r="H4508" s="14" t="s">
        <v>338</v>
      </c>
      <c r="I4508" s="14" t="s">
        <v>860</v>
      </c>
      <c r="J4508" s="531">
        <v>70000057</v>
      </c>
      <c r="K4508" s="14" t="s">
        <v>59</v>
      </c>
      <c r="L4508" s="14" t="s">
        <v>57</v>
      </c>
      <c r="M4508" s="45">
        <v>4508</v>
      </c>
      <c r="N4508" s="45">
        <v>1</v>
      </c>
      <c r="O4508" s="46">
        <v>1463.72</v>
      </c>
      <c r="Q4508" s="12" t="s">
        <v>369</v>
      </c>
      <c r="T4508" s="59" t="s">
        <v>78</v>
      </c>
      <c r="U4508" s="14">
        <v>0</v>
      </c>
      <c r="V4508" s="59" t="s">
        <v>175</v>
      </c>
      <c r="Y4508" s="46">
        <v>0</v>
      </c>
      <c r="Z4508" s="46">
        <v>0</v>
      </c>
      <c r="AA4508" s="46">
        <v>0</v>
      </c>
      <c r="AB4508" s="46">
        <v>0</v>
      </c>
      <c r="AC4508" s="46">
        <v>0</v>
      </c>
      <c r="AD4508" s="46">
        <v>0</v>
      </c>
      <c r="AE4508" s="46">
        <v>0</v>
      </c>
      <c r="AF4508" s="46">
        <v>0</v>
      </c>
      <c r="AG4508" s="46">
        <v>1463.72</v>
      </c>
      <c r="AH4508" s="46">
        <v>1463.72</v>
      </c>
      <c r="AI4508" s="46">
        <v>1463.72</v>
      </c>
      <c r="AJ4508" s="46">
        <v>1463.72</v>
      </c>
      <c r="AK4508" s="46">
        <v>1463.72</v>
      </c>
      <c r="AL4508" s="46">
        <v>1463.72</v>
      </c>
      <c r="AM4508" s="46">
        <v>0</v>
      </c>
    </row>
    <row r="4509" spans="5:39" x14ac:dyDescent="0.2">
      <c r="E4509" s="47">
        <v>451</v>
      </c>
      <c r="F4509" s="47">
        <v>464</v>
      </c>
      <c r="G4509" s="47" t="s">
        <v>254</v>
      </c>
      <c r="H4509" s="47" t="s">
        <v>338</v>
      </c>
      <c r="I4509" s="47" t="s">
        <v>860</v>
      </c>
      <c r="J4509" s="533">
        <v>70000057</v>
      </c>
      <c r="K4509" s="14" t="s">
        <v>59</v>
      </c>
      <c r="L4509" s="14" t="s">
        <v>54</v>
      </c>
      <c r="M4509" s="45">
        <v>4509</v>
      </c>
      <c r="N4509" s="45">
        <v>1</v>
      </c>
      <c r="O4509" s="46">
        <v>2961.36</v>
      </c>
      <c r="Q4509" s="12" t="s">
        <v>369</v>
      </c>
      <c r="T4509" s="59" t="s">
        <v>78</v>
      </c>
      <c r="U4509" s="14">
        <v>0</v>
      </c>
      <c r="V4509" s="59" t="s">
        <v>175</v>
      </c>
      <c r="Y4509" s="46">
        <v>0</v>
      </c>
      <c r="Z4509" s="46">
        <v>0</v>
      </c>
      <c r="AA4509" s="46">
        <v>0</v>
      </c>
      <c r="AB4509" s="46">
        <v>0</v>
      </c>
      <c r="AC4509" s="46">
        <v>0</v>
      </c>
      <c r="AD4509" s="46">
        <v>0</v>
      </c>
      <c r="AE4509" s="46">
        <v>0</v>
      </c>
      <c r="AF4509" s="46">
        <v>0</v>
      </c>
      <c r="AG4509" s="46">
        <v>0</v>
      </c>
      <c r="AH4509" s="46">
        <v>0</v>
      </c>
      <c r="AI4509" s="46">
        <v>4581.72</v>
      </c>
      <c r="AJ4509" s="46">
        <v>2091.61</v>
      </c>
      <c r="AK4509" s="46">
        <v>4086.4599999999996</v>
      </c>
      <c r="AL4509" s="46">
        <v>2961.36</v>
      </c>
      <c r="AM4509" s="46">
        <v>0</v>
      </c>
    </row>
    <row r="4510" spans="5:39" x14ac:dyDescent="0.2">
      <c r="E4510" s="47">
        <v>451</v>
      </c>
      <c r="F4510" s="47">
        <v>464</v>
      </c>
      <c r="G4510" s="47" t="s">
        <v>254</v>
      </c>
      <c r="H4510" s="47" t="s">
        <v>338</v>
      </c>
      <c r="I4510" s="47" t="s">
        <v>860</v>
      </c>
      <c r="J4510" s="533">
        <v>70000057</v>
      </c>
      <c r="K4510" s="14" t="s">
        <v>59</v>
      </c>
      <c r="L4510" s="14" t="s">
        <v>58</v>
      </c>
      <c r="M4510" s="45">
        <v>4510</v>
      </c>
      <c r="N4510" s="45">
        <v>1</v>
      </c>
      <c r="O4510" s="46">
        <v>0</v>
      </c>
      <c r="Q4510" s="12" t="s">
        <v>369</v>
      </c>
      <c r="T4510" s="59" t="s">
        <v>78</v>
      </c>
      <c r="U4510" s="14">
        <v>0</v>
      </c>
      <c r="V4510" s="59" t="s">
        <v>175</v>
      </c>
      <c r="Y4510" s="46">
        <v>0</v>
      </c>
      <c r="Z4510" s="46">
        <v>0</v>
      </c>
      <c r="AA4510" s="46">
        <v>0</v>
      </c>
      <c r="AB4510" s="46">
        <v>0</v>
      </c>
      <c r="AC4510" s="46">
        <v>0</v>
      </c>
      <c r="AD4510" s="46">
        <v>0</v>
      </c>
      <c r="AE4510" s="46">
        <v>0</v>
      </c>
      <c r="AF4510" s="46">
        <v>0</v>
      </c>
      <c r="AG4510" s="46">
        <v>0</v>
      </c>
      <c r="AH4510" s="46">
        <v>0</v>
      </c>
      <c r="AI4510" s="46">
        <v>0</v>
      </c>
      <c r="AJ4510" s="46">
        <v>0</v>
      </c>
      <c r="AK4510" s="46">
        <v>0</v>
      </c>
      <c r="AL4510" s="46">
        <v>0</v>
      </c>
      <c r="AM4510" s="46">
        <v>0</v>
      </c>
    </row>
    <row r="4511" spans="5:39" x14ac:dyDescent="0.2">
      <c r="E4511" s="47">
        <v>451</v>
      </c>
      <c r="F4511" s="47">
        <v>464</v>
      </c>
      <c r="G4511" s="47" t="s">
        <v>254</v>
      </c>
      <c r="H4511" s="47" t="s">
        <v>338</v>
      </c>
      <c r="I4511" s="47" t="s">
        <v>860</v>
      </c>
      <c r="J4511" s="533">
        <v>70000057</v>
      </c>
      <c r="K4511" s="14" t="s">
        <v>59</v>
      </c>
      <c r="L4511" s="14" t="s">
        <v>31</v>
      </c>
      <c r="M4511" s="45">
        <v>4511</v>
      </c>
      <c r="N4511" s="45">
        <v>1</v>
      </c>
      <c r="O4511" s="48">
        <v>4425.08</v>
      </c>
      <c r="Q4511" s="12" t="s">
        <v>369</v>
      </c>
      <c r="R4511" s="46">
        <v>3750.5783333333334</v>
      </c>
      <c r="T4511" s="59" t="s">
        <v>78</v>
      </c>
      <c r="U4511" s="14">
        <v>34</v>
      </c>
      <c r="V4511" s="59" t="s">
        <v>175</v>
      </c>
      <c r="X4511" s="46">
        <v>0</v>
      </c>
      <c r="Y4511" s="46">
        <v>0</v>
      </c>
      <c r="Z4511" s="46">
        <v>0</v>
      </c>
      <c r="AA4511" s="46">
        <v>0</v>
      </c>
      <c r="AB4511" s="46">
        <v>0</v>
      </c>
      <c r="AC4511" s="46">
        <v>0</v>
      </c>
      <c r="AD4511" s="46">
        <v>0</v>
      </c>
      <c r="AE4511" s="46">
        <v>0</v>
      </c>
      <c r="AF4511" s="46">
        <v>0</v>
      </c>
      <c r="AG4511" s="46">
        <v>1463.72</v>
      </c>
      <c r="AH4511" s="46">
        <v>1463.72</v>
      </c>
      <c r="AI4511" s="46">
        <v>6045.4400000000005</v>
      </c>
      <c r="AJ4511" s="46">
        <v>3555.33</v>
      </c>
      <c r="AK4511" s="46">
        <v>5550.1799999999994</v>
      </c>
      <c r="AL4511" s="46">
        <v>4425.08</v>
      </c>
      <c r="AM4511" s="46">
        <v>0</v>
      </c>
    </row>
    <row r="4512" spans="5:39" x14ac:dyDescent="0.2">
      <c r="E4512" s="47">
        <v>451</v>
      </c>
      <c r="F4512" s="47">
        <v>464</v>
      </c>
      <c r="G4512" s="47" t="s">
        <v>254</v>
      </c>
      <c r="H4512" s="47" t="s">
        <v>338</v>
      </c>
      <c r="I4512" s="47" t="s">
        <v>860</v>
      </c>
      <c r="J4512" s="533">
        <v>70000057</v>
      </c>
      <c r="K4512" s="14" t="s">
        <v>37</v>
      </c>
      <c r="L4512" s="14" t="s">
        <v>31</v>
      </c>
      <c r="M4512" s="45">
        <v>4512</v>
      </c>
      <c r="N4512" s="45">
        <v>1</v>
      </c>
      <c r="O4512" s="48">
        <v>0</v>
      </c>
      <c r="P4512" s="48"/>
      <c r="Q4512" s="12" t="s">
        <v>369</v>
      </c>
      <c r="R4512" s="46">
        <v>0</v>
      </c>
      <c r="T4512" s="59" t="s">
        <v>78</v>
      </c>
      <c r="U4512" s="14">
        <v>0</v>
      </c>
      <c r="V4512" s="59" t="s">
        <v>175</v>
      </c>
      <c r="Y4512" s="46">
        <v>0</v>
      </c>
      <c r="Z4512" s="46">
        <v>0</v>
      </c>
      <c r="AA4512" s="46">
        <v>0</v>
      </c>
      <c r="AB4512" s="46">
        <v>0</v>
      </c>
      <c r="AC4512" s="46">
        <v>0</v>
      </c>
      <c r="AD4512" s="46">
        <v>0</v>
      </c>
      <c r="AE4512" s="46">
        <v>0</v>
      </c>
      <c r="AF4512" s="46">
        <v>0</v>
      </c>
      <c r="AG4512" s="46">
        <v>0</v>
      </c>
      <c r="AH4512" s="46">
        <v>0</v>
      </c>
      <c r="AI4512" s="46">
        <v>0</v>
      </c>
      <c r="AJ4512" s="46">
        <v>0</v>
      </c>
      <c r="AK4512" s="46">
        <v>0</v>
      </c>
      <c r="AL4512" s="46">
        <v>0</v>
      </c>
      <c r="AM4512" s="46">
        <v>9001.3880000000008</v>
      </c>
    </row>
    <row r="4513" spans="5:39" x14ac:dyDescent="0.2">
      <c r="E4513" s="47">
        <v>451</v>
      </c>
      <c r="F4513" s="47">
        <v>464</v>
      </c>
      <c r="G4513" s="47" t="s">
        <v>254</v>
      </c>
      <c r="H4513" s="47" t="s">
        <v>338</v>
      </c>
      <c r="I4513" s="47" t="s">
        <v>860</v>
      </c>
      <c r="J4513" s="533">
        <v>70000057</v>
      </c>
      <c r="K4513" s="14" t="s">
        <v>65</v>
      </c>
      <c r="L4513" s="14" t="s">
        <v>31</v>
      </c>
      <c r="M4513" s="45">
        <v>4513</v>
      </c>
      <c r="N4513" s="45">
        <v>1</v>
      </c>
      <c r="O4513" s="52">
        <v>22503.47</v>
      </c>
      <c r="P4513" s="48">
        <v>9001.3880000000008</v>
      </c>
      <c r="Q4513" s="12" t="s">
        <v>369</v>
      </c>
      <c r="R4513" s="46">
        <v>3750.5783333333334</v>
      </c>
      <c r="T4513" s="59" t="s">
        <v>78</v>
      </c>
      <c r="U4513" s="14">
        <v>0</v>
      </c>
      <c r="V4513" s="59" t="s">
        <v>175</v>
      </c>
      <c r="X4513" s="46">
        <v>0</v>
      </c>
      <c r="Y4513" s="46">
        <v>0</v>
      </c>
      <c r="Z4513" s="46">
        <v>0</v>
      </c>
      <c r="AA4513" s="46">
        <v>0</v>
      </c>
      <c r="AB4513" s="46">
        <v>0</v>
      </c>
      <c r="AC4513" s="46">
        <v>0</v>
      </c>
      <c r="AD4513" s="46">
        <v>0</v>
      </c>
      <c r="AE4513" s="46">
        <v>0</v>
      </c>
      <c r="AF4513" s="46">
        <v>0</v>
      </c>
      <c r="AG4513" s="46">
        <v>1463.72</v>
      </c>
      <c r="AH4513" s="46">
        <v>1463.72</v>
      </c>
      <c r="AI4513" s="46">
        <v>6045.4400000000005</v>
      </c>
      <c r="AJ4513" s="46">
        <v>3555.33</v>
      </c>
      <c r="AK4513" s="46">
        <v>5550.1799999999994</v>
      </c>
      <c r="AL4513" s="46">
        <v>4425.08</v>
      </c>
      <c r="AM4513" s="46">
        <v>0</v>
      </c>
    </row>
    <row r="4514" spans="5:39" x14ac:dyDescent="0.2">
      <c r="E4514" s="47">
        <v>451</v>
      </c>
      <c r="F4514" s="47">
        <v>464</v>
      </c>
      <c r="G4514" s="47" t="s">
        <v>254</v>
      </c>
      <c r="H4514" s="47" t="s">
        <v>338</v>
      </c>
      <c r="I4514" s="47" t="s">
        <v>860</v>
      </c>
      <c r="J4514" s="533">
        <v>70000057</v>
      </c>
      <c r="K4514" s="14" t="s">
        <v>64</v>
      </c>
      <c r="L4514" s="14" t="s">
        <v>57</v>
      </c>
      <c r="M4514" s="45">
        <v>4514</v>
      </c>
      <c r="N4514" s="45">
        <v>1</v>
      </c>
      <c r="O4514" s="46">
        <v>8782.32</v>
      </c>
      <c r="Q4514" s="12" t="s">
        <v>369</v>
      </c>
      <c r="T4514" s="59" t="s">
        <v>78</v>
      </c>
      <c r="U4514" s="14">
        <v>0</v>
      </c>
      <c r="V4514" s="59" t="s">
        <v>175</v>
      </c>
      <c r="X4514" s="46">
        <v>0</v>
      </c>
      <c r="Y4514" s="46">
        <v>0</v>
      </c>
      <c r="Z4514" s="46">
        <v>0</v>
      </c>
      <c r="AA4514" s="46">
        <v>0</v>
      </c>
      <c r="AB4514" s="46">
        <v>0</v>
      </c>
      <c r="AC4514" s="46">
        <v>0</v>
      </c>
      <c r="AD4514" s="46">
        <v>0</v>
      </c>
      <c r="AE4514" s="46">
        <v>0</v>
      </c>
      <c r="AF4514" s="46">
        <v>0</v>
      </c>
      <c r="AG4514" s="46">
        <v>1463.72</v>
      </c>
      <c r="AH4514" s="46">
        <v>2927.44</v>
      </c>
      <c r="AI4514" s="46">
        <v>4391.16</v>
      </c>
      <c r="AJ4514" s="46">
        <v>5854.88</v>
      </c>
      <c r="AK4514" s="46">
        <v>7318.6</v>
      </c>
      <c r="AL4514" s="46">
        <v>8782.32</v>
      </c>
      <c r="AM4514" s="46">
        <v>0</v>
      </c>
    </row>
    <row r="4515" spans="5:39" x14ac:dyDescent="0.2">
      <c r="E4515" s="47">
        <v>451</v>
      </c>
      <c r="F4515" s="47">
        <v>464</v>
      </c>
      <c r="G4515" s="47" t="s">
        <v>254</v>
      </c>
      <c r="H4515" s="47" t="s">
        <v>338</v>
      </c>
      <c r="I4515" s="47" t="s">
        <v>860</v>
      </c>
      <c r="J4515" s="533">
        <v>70000057</v>
      </c>
      <c r="K4515" s="14" t="s">
        <v>64</v>
      </c>
      <c r="L4515" s="14" t="s">
        <v>54</v>
      </c>
      <c r="M4515" s="45">
        <v>4515</v>
      </c>
      <c r="N4515" s="45">
        <v>1</v>
      </c>
      <c r="O4515" s="46">
        <v>13721.15</v>
      </c>
      <c r="Q4515" s="12" t="s">
        <v>369</v>
      </c>
      <c r="T4515" s="59" t="s">
        <v>78</v>
      </c>
      <c r="U4515" s="14">
        <v>0</v>
      </c>
      <c r="V4515" s="59" t="s">
        <v>175</v>
      </c>
      <c r="X4515" s="46">
        <v>0</v>
      </c>
      <c r="Y4515" s="46">
        <v>0</v>
      </c>
      <c r="Z4515" s="46">
        <v>0</v>
      </c>
      <c r="AA4515" s="46">
        <v>0</v>
      </c>
      <c r="AB4515" s="46">
        <v>0</v>
      </c>
      <c r="AC4515" s="46">
        <v>0</v>
      </c>
      <c r="AD4515" s="46">
        <v>0</v>
      </c>
      <c r="AE4515" s="46">
        <v>0</v>
      </c>
      <c r="AF4515" s="46">
        <v>0</v>
      </c>
      <c r="AG4515" s="46">
        <v>0</v>
      </c>
      <c r="AH4515" s="46">
        <v>0</v>
      </c>
      <c r="AI4515" s="46">
        <v>4581.72</v>
      </c>
      <c r="AJ4515" s="46">
        <v>6673.33</v>
      </c>
      <c r="AK4515" s="46">
        <v>10759.789999999999</v>
      </c>
      <c r="AL4515" s="46">
        <v>13721.15</v>
      </c>
      <c r="AM4515" s="46">
        <v>13502.081999999999</v>
      </c>
    </row>
    <row r="4516" spans="5:39" x14ac:dyDescent="0.2">
      <c r="E4516" s="47">
        <v>451</v>
      </c>
      <c r="F4516" s="47">
        <v>464</v>
      </c>
      <c r="G4516" s="47" t="s">
        <v>254</v>
      </c>
      <c r="H4516" s="47" t="s">
        <v>338</v>
      </c>
      <c r="I4516" s="47" t="s">
        <v>860</v>
      </c>
      <c r="J4516" s="533">
        <v>70000057</v>
      </c>
      <c r="K4516" s="14" t="s">
        <v>64</v>
      </c>
      <c r="L4516" s="14" t="s">
        <v>58</v>
      </c>
      <c r="M4516" s="45">
        <v>4516</v>
      </c>
      <c r="N4516" s="45">
        <v>1</v>
      </c>
      <c r="O4516" s="46">
        <v>0</v>
      </c>
      <c r="Q4516" s="12" t="s">
        <v>369</v>
      </c>
      <c r="T4516" s="59" t="s">
        <v>78</v>
      </c>
      <c r="U4516" s="14">
        <v>0</v>
      </c>
      <c r="V4516" s="59" t="s">
        <v>175</v>
      </c>
      <c r="X4516" s="46">
        <v>0</v>
      </c>
      <c r="Y4516" s="46">
        <v>0</v>
      </c>
      <c r="Z4516" s="46">
        <v>0</v>
      </c>
      <c r="AA4516" s="46">
        <v>0</v>
      </c>
      <c r="AB4516" s="46">
        <v>0</v>
      </c>
      <c r="AC4516" s="46">
        <v>0</v>
      </c>
      <c r="AD4516" s="46">
        <v>0</v>
      </c>
      <c r="AE4516" s="46">
        <v>0</v>
      </c>
      <c r="AF4516" s="46">
        <v>0</v>
      </c>
      <c r="AG4516" s="46">
        <v>0</v>
      </c>
      <c r="AH4516" s="46">
        <v>0</v>
      </c>
      <c r="AI4516" s="46">
        <v>0</v>
      </c>
      <c r="AJ4516" s="46">
        <v>0</v>
      </c>
      <c r="AK4516" s="46">
        <v>0</v>
      </c>
      <c r="AL4516" s="46">
        <v>0</v>
      </c>
      <c r="AM4516" s="46">
        <v>0</v>
      </c>
    </row>
    <row r="4517" spans="5:39" x14ac:dyDescent="0.2">
      <c r="E4517" s="47">
        <v>451</v>
      </c>
      <c r="F4517" s="47">
        <v>464</v>
      </c>
      <c r="G4517" s="47" t="s">
        <v>254</v>
      </c>
      <c r="H4517" s="47" t="s">
        <v>338</v>
      </c>
      <c r="I4517" s="47" t="s">
        <v>860</v>
      </c>
      <c r="J4517" s="533">
        <v>70000057</v>
      </c>
      <c r="K4517" s="14" t="s">
        <v>67</v>
      </c>
      <c r="L4517" s="14" t="s">
        <v>67</v>
      </c>
      <c r="M4517" s="45">
        <v>4517</v>
      </c>
      <c r="N4517" s="45">
        <v>1</v>
      </c>
      <c r="O4517" s="53">
        <v>58.032260358071653</v>
      </c>
      <c r="P4517" s="54">
        <v>48.032260358071653</v>
      </c>
      <c r="Q4517" s="55" t="s">
        <v>369</v>
      </c>
      <c r="R4517" s="56">
        <v>6</v>
      </c>
      <c r="S4517" s="57" t="s">
        <v>370</v>
      </c>
      <c r="T4517" s="60" t="s">
        <v>78</v>
      </c>
      <c r="U4517" s="14">
        <v>0</v>
      </c>
      <c r="V4517" s="60" t="s">
        <v>175</v>
      </c>
      <c r="Y4517" s="46">
        <v>58.032260358071653</v>
      </c>
      <c r="Z4517" s="46">
        <v>58.032260358071653</v>
      </c>
      <c r="AA4517" s="46">
        <v>58.032260358071653</v>
      </c>
      <c r="AB4517" s="46">
        <v>58.032260358071653</v>
      </c>
      <c r="AC4517" s="46">
        <v>58.032260358071653</v>
      </c>
      <c r="AD4517" s="46">
        <v>58.032260358071653</v>
      </c>
      <c r="AE4517" s="46">
        <v>58.032260358071653</v>
      </c>
      <c r="AF4517" s="46">
        <v>58.032260358071653</v>
      </c>
      <c r="AG4517" s="46">
        <v>58.032260358071653</v>
      </c>
      <c r="AH4517" s="46">
        <v>58.032260358071653</v>
      </c>
      <c r="AI4517" s="46">
        <v>58.032260358071653</v>
      </c>
      <c r="AJ4517" s="46">
        <v>58.032260358071653</v>
      </c>
      <c r="AK4517" s="46">
        <v>58.032260358071653</v>
      </c>
      <c r="AL4517" s="46">
        <v>58.032260358071653</v>
      </c>
      <c r="AM4517" s="46">
        <v>58.032260358071653</v>
      </c>
    </row>
    <row r="4518" spans="5:39" x14ac:dyDescent="0.2">
      <c r="E4518" s="14">
        <v>452</v>
      </c>
      <c r="F4518" s="14">
        <v>465</v>
      </c>
      <c r="G4518" s="14" t="s">
        <v>254</v>
      </c>
      <c r="H4518" s="14" t="s">
        <v>633</v>
      </c>
      <c r="I4518" s="14" t="s">
        <v>861</v>
      </c>
      <c r="J4518" s="531">
        <v>70000058</v>
      </c>
      <c r="K4518" s="14" t="s">
        <v>59</v>
      </c>
      <c r="L4518" s="14" t="s">
        <v>57</v>
      </c>
      <c r="M4518" s="45">
        <v>4518</v>
      </c>
      <c r="N4518" s="45">
        <v>1</v>
      </c>
      <c r="O4518" s="46">
        <v>2862.76</v>
      </c>
      <c r="Q4518" s="12">
        <v>0</v>
      </c>
      <c r="T4518" s="59">
        <v>0</v>
      </c>
      <c r="U4518" s="14">
        <v>0</v>
      </c>
      <c r="V4518" s="59" t="s">
        <v>174</v>
      </c>
      <c r="Y4518" s="46">
        <v>0</v>
      </c>
      <c r="Z4518" s="46">
        <v>0</v>
      </c>
      <c r="AA4518" s="46">
        <v>0</v>
      </c>
      <c r="AB4518" s="46">
        <v>0</v>
      </c>
      <c r="AC4518" s="46">
        <v>0</v>
      </c>
      <c r="AD4518" s="46">
        <v>0</v>
      </c>
      <c r="AE4518" s="46">
        <v>0</v>
      </c>
      <c r="AF4518" s="46">
        <v>0</v>
      </c>
      <c r="AG4518" s="46">
        <v>2862.76</v>
      </c>
      <c r="AH4518" s="46">
        <v>2862.76</v>
      </c>
      <c r="AI4518" s="46">
        <v>2862.76</v>
      </c>
      <c r="AJ4518" s="46">
        <v>2862.76</v>
      </c>
      <c r="AK4518" s="46">
        <v>2862.76</v>
      </c>
      <c r="AL4518" s="46">
        <v>2862.76</v>
      </c>
      <c r="AM4518" s="46">
        <v>0</v>
      </c>
    </row>
    <row r="4519" spans="5:39" x14ac:dyDescent="0.2">
      <c r="E4519" s="47">
        <v>452</v>
      </c>
      <c r="F4519" s="47">
        <v>465</v>
      </c>
      <c r="G4519" s="47" t="s">
        <v>254</v>
      </c>
      <c r="H4519" s="47" t="s">
        <v>633</v>
      </c>
      <c r="I4519" s="47" t="s">
        <v>861</v>
      </c>
      <c r="J4519" s="533">
        <v>70000058</v>
      </c>
      <c r="K4519" s="14" t="s">
        <v>59</v>
      </c>
      <c r="L4519" s="14" t="s">
        <v>54</v>
      </c>
      <c r="M4519" s="45">
        <v>4519</v>
      </c>
      <c r="N4519" s="45">
        <v>1</v>
      </c>
      <c r="O4519" s="46">
        <v>5539</v>
      </c>
      <c r="Q4519" s="12">
        <v>0</v>
      </c>
      <c r="T4519" s="59">
        <v>0</v>
      </c>
      <c r="U4519" s="14">
        <v>0</v>
      </c>
      <c r="V4519" s="59" t="s">
        <v>174</v>
      </c>
      <c r="Y4519" s="46">
        <v>0</v>
      </c>
      <c r="Z4519" s="46">
        <v>0</v>
      </c>
      <c r="AA4519" s="46">
        <v>0</v>
      </c>
      <c r="AB4519" s="46">
        <v>0</v>
      </c>
      <c r="AC4519" s="46">
        <v>0</v>
      </c>
      <c r="AD4519" s="46">
        <v>0</v>
      </c>
      <c r="AE4519" s="46">
        <v>0</v>
      </c>
      <c r="AF4519" s="46">
        <v>0</v>
      </c>
      <c r="AG4519" s="46">
        <v>0</v>
      </c>
      <c r="AH4519" s="46">
        <v>0</v>
      </c>
      <c r="AI4519" s="46">
        <v>6306.2399999999989</v>
      </c>
      <c r="AJ4519" s="46">
        <v>3382.94</v>
      </c>
      <c r="AK4519" s="46">
        <v>8117.3499999999995</v>
      </c>
      <c r="AL4519" s="46">
        <v>5539</v>
      </c>
      <c r="AM4519" s="46">
        <v>0</v>
      </c>
    </row>
    <row r="4520" spans="5:39" x14ac:dyDescent="0.2">
      <c r="E4520" s="47">
        <v>452</v>
      </c>
      <c r="F4520" s="47">
        <v>465</v>
      </c>
      <c r="G4520" s="47" t="s">
        <v>254</v>
      </c>
      <c r="H4520" s="47" t="s">
        <v>633</v>
      </c>
      <c r="I4520" s="47" t="s">
        <v>861</v>
      </c>
      <c r="J4520" s="533">
        <v>70000058</v>
      </c>
      <c r="K4520" s="14" t="s">
        <v>59</v>
      </c>
      <c r="L4520" s="14" t="s">
        <v>58</v>
      </c>
      <c r="M4520" s="45">
        <v>4520</v>
      </c>
      <c r="N4520" s="45">
        <v>1</v>
      </c>
      <c r="O4520" s="46">
        <v>0</v>
      </c>
      <c r="Q4520" s="12">
        <v>0</v>
      </c>
      <c r="T4520" s="59">
        <v>0</v>
      </c>
      <c r="U4520" s="14">
        <v>0</v>
      </c>
      <c r="V4520" s="59" t="s">
        <v>174</v>
      </c>
      <c r="Y4520" s="46">
        <v>0</v>
      </c>
      <c r="Z4520" s="46">
        <v>0</v>
      </c>
      <c r="AA4520" s="46">
        <v>0</v>
      </c>
      <c r="AB4520" s="46">
        <v>0</v>
      </c>
      <c r="AC4520" s="46">
        <v>0</v>
      </c>
      <c r="AD4520" s="46">
        <v>0</v>
      </c>
      <c r="AE4520" s="46">
        <v>0</v>
      </c>
      <c r="AF4520" s="46">
        <v>0</v>
      </c>
      <c r="AG4520" s="46">
        <v>0</v>
      </c>
      <c r="AH4520" s="46">
        <v>0</v>
      </c>
      <c r="AI4520" s="46">
        <v>0</v>
      </c>
      <c r="AJ4520" s="46">
        <v>0</v>
      </c>
      <c r="AK4520" s="46">
        <v>0</v>
      </c>
      <c r="AL4520" s="46">
        <v>0</v>
      </c>
      <c r="AM4520" s="46">
        <v>0</v>
      </c>
    </row>
    <row r="4521" spans="5:39" x14ac:dyDescent="0.2">
      <c r="E4521" s="47">
        <v>452</v>
      </c>
      <c r="F4521" s="47">
        <v>465</v>
      </c>
      <c r="G4521" s="47" t="s">
        <v>254</v>
      </c>
      <c r="H4521" s="47" t="s">
        <v>633</v>
      </c>
      <c r="I4521" s="47" t="s">
        <v>861</v>
      </c>
      <c r="J4521" s="533">
        <v>70000058</v>
      </c>
      <c r="K4521" s="14" t="s">
        <v>59</v>
      </c>
      <c r="L4521" s="14" t="s">
        <v>31</v>
      </c>
      <c r="M4521" s="45">
        <v>4521</v>
      </c>
      <c r="N4521" s="45">
        <v>1</v>
      </c>
      <c r="O4521" s="48">
        <v>8401.76</v>
      </c>
      <c r="Q4521" s="12">
        <v>0</v>
      </c>
      <c r="R4521" s="46">
        <v>6753.6816666666673</v>
      </c>
      <c r="T4521" s="59">
        <v>0</v>
      </c>
      <c r="U4521" s="14">
        <v>0</v>
      </c>
      <c r="V4521" s="59" t="s">
        <v>174</v>
      </c>
      <c r="X4521" s="46">
        <v>0</v>
      </c>
      <c r="Y4521" s="46">
        <v>0</v>
      </c>
      <c r="Z4521" s="46">
        <v>0</v>
      </c>
      <c r="AA4521" s="46">
        <v>0</v>
      </c>
      <c r="AB4521" s="46">
        <v>0</v>
      </c>
      <c r="AC4521" s="46">
        <v>0</v>
      </c>
      <c r="AD4521" s="46">
        <v>0</v>
      </c>
      <c r="AE4521" s="46">
        <v>0</v>
      </c>
      <c r="AF4521" s="46">
        <v>0</v>
      </c>
      <c r="AG4521" s="46">
        <v>2862.76</v>
      </c>
      <c r="AH4521" s="46">
        <v>2862.76</v>
      </c>
      <c r="AI4521" s="46">
        <v>9169</v>
      </c>
      <c r="AJ4521" s="46">
        <v>6245.7000000000007</v>
      </c>
      <c r="AK4521" s="46">
        <v>10980.11</v>
      </c>
      <c r="AL4521" s="46">
        <v>8401.76</v>
      </c>
      <c r="AM4521" s="46">
        <v>0</v>
      </c>
    </row>
    <row r="4522" spans="5:39" x14ac:dyDescent="0.2">
      <c r="E4522" s="47">
        <v>452</v>
      </c>
      <c r="F4522" s="47">
        <v>465</v>
      </c>
      <c r="G4522" s="47" t="s">
        <v>254</v>
      </c>
      <c r="H4522" s="47" t="s">
        <v>633</v>
      </c>
      <c r="I4522" s="47" t="s">
        <v>861</v>
      </c>
      <c r="J4522" s="533">
        <v>70000058</v>
      </c>
      <c r="K4522" s="14" t="s">
        <v>37</v>
      </c>
      <c r="L4522" s="14" t="s">
        <v>31</v>
      </c>
      <c r="M4522" s="45">
        <v>4522</v>
      </c>
      <c r="N4522" s="45">
        <v>1</v>
      </c>
      <c r="O4522" s="48">
        <v>32120.33</v>
      </c>
      <c r="P4522" s="48"/>
      <c r="Q4522" s="12">
        <v>0</v>
      </c>
      <c r="R4522" s="46">
        <v>5353.3883333333333</v>
      </c>
      <c r="T4522" s="59">
        <v>0</v>
      </c>
      <c r="U4522" s="14">
        <v>0</v>
      </c>
      <c r="V4522" s="59" t="s">
        <v>174</v>
      </c>
      <c r="Y4522" s="46">
        <v>0</v>
      </c>
      <c r="Z4522" s="46">
        <v>0</v>
      </c>
      <c r="AA4522" s="46">
        <v>0</v>
      </c>
      <c r="AB4522" s="46">
        <v>0</v>
      </c>
      <c r="AC4522" s="46">
        <v>0</v>
      </c>
      <c r="AD4522" s="46">
        <v>0</v>
      </c>
      <c r="AE4522" s="46">
        <v>0</v>
      </c>
      <c r="AF4522" s="46">
        <v>0</v>
      </c>
      <c r="AG4522" s="46">
        <v>0</v>
      </c>
      <c r="AH4522" s="46">
        <v>0</v>
      </c>
      <c r="AI4522" s="46">
        <v>0</v>
      </c>
      <c r="AJ4522" s="46">
        <v>0</v>
      </c>
      <c r="AK4522" s="46">
        <v>0</v>
      </c>
      <c r="AL4522" s="46">
        <v>32120.33</v>
      </c>
      <c r="AM4522" s="46">
        <v>5041.0559999999996</v>
      </c>
    </row>
    <row r="4523" spans="5:39" x14ac:dyDescent="0.2">
      <c r="E4523" s="47">
        <v>452</v>
      </c>
      <c r="F4523" s="47">
        <v>465</v>
      </c>
      <c r="G4523" s="47" t="s">
        <v>254</v>
      </c>
      <c r="H4523" s="47" t="s">
        <v>633</v>
      </c>
      <c r="I4523" s="47" t="s">
        <v>861</v>
      </c>
      <c r="J4523" s="533">
        <v>70000058</v>
      </c>
      <c r="K4523" s="14" t="s">
        <v>65</v>
      </c>
      <c r="L4523" s="14" t="s">
        <v>31</v>
      </c>
      <c r="M4523" s="45">
        <v>4523</v>
      </c>
      <c r="N4523" s="45">
        <v>1</v>
      </c>
      <c r="O4523" s="52">
        <v>8401.76</v>
      </c>
      <c r="P4523" s="48">
        <v>5041.0559999999996</v>
      </c>
      <c r="Q4523" s="12">
        <v>0</v>
      </c>
      <c r="R4523" s="46">
        <v>1400.2933333333333</v>
      </c>
      <c r="T4523" s="59">
        <v>0</v>
      </c>
      <c r="U4523" s="14">
        <v>0</v>
      </c>
      <c r="V4523" s="59" t="s">
        <v>174</v>
      </c>
      <c r="X4523" s="46">
        <v>0</v>
      </c>
      <c r="Y4523" s="46">
        <v>0</v>
      </c>
      <c r="Z4523" s="46">
        <v>0</v>
      </c>
      <c r="AA4523" s="46">
        <v>0</v>
      </c>
      <c r="AB4523" s="46">
        <v>0</v>
      </c>
      <c r="AC4523" s="46">
        <v>0</v>
      </c>
      <c r="AD4523" s="46">
        <v>0</v>
      </c>
      <c r="AE4523" s="46">
        <v>0</v>
      </c>
      <c r="AF4523" s="46">
        <v>0</v>
      </c>
      <c r="AG4523" s="46">
        <v>0</v>
      </c>
      <c r="AH4523" s="46">
        <v>0</v>
      </c>
      <c r="AI4523" s="46">
        <v>0</v>
      </c>
      <c r="AJ4523" s="46">
        <v>0</v>
      </c>
      <c r="AK4523" s="46">
        <v>0</v>
      </c>
      <c r="AL4523" s="46">
        <v>8401.76</v>
      </c>
      <c r="AM4523" s="46">
        <v>0</v>
      </c>
    </row>
    <row r="4524" spans="5:39" x14ac:dyDescent="0.2">
      <c r="E4524" s="47">
        <v>452</v>
      </c>
      <c r="F4524" s="47">
        <v>465</v>
      </c>
      <c r="G4524" s="47" t="s">
        <v>254</v>
      </c>
      <c r="H4524" s="47" t="s">
        <v>633</v>
      </c>
      <c r="I4524" s="47" t="s">
        <v>861</v>
      </c>
      <c r="J4524" s="533">
        <v>70000058</v>
      </c>
      <c r="K4524" s="14" t="s">
        <v>64</v>
      </c>
      <c r="L4524" s="14" t="s">
        <v>57</v>
      </c>
      <c r="M4524" s="45">
        <v>4524</v>
      </c>
      <c r="N4524" s="45">
        <v>1</v>
      </c>
      <c r="O4524" s="46">
        <v>0</v>
      </c>
      <c r="Q4524" s="12">
        <v>0</v>
      </c>
      <c r="T4524" s="59">
        <v>0</v>
      </c>
      <c r="U4524" s="14">
        <v>0</v>
      </c>
      <c r="V4524" s="59" t="s">
        <v>174</v>
      </c>
      <c r="X4524" s="46">
        <v>0</v>
      </c>
      <c r="Y4524" s="46">
        <v>0</v>
      </c>
      <c r="Z4524" s="46">
        <v>0</v>
      </c>
      <c r="AA4524" s="46">
        <v>0</v>
      </c>
      <c r="AB4524" s="46">
        <v>0</v>
      </c>
      <c r="AC4524" s="46">
        <v>0</v>
      </c>
      <c r="AD4524" s="46">
        <v>0</v>
      </c>
      <c r="AE4524" s="46">
        <v>0</v>
      </c>
      <c r="AF4524" s="46">
        <v>0</v>
      </c>
      <c r="AG4524" s="46">
        <v>2862.76</v>
      </c>
      <c r="AH4524" s="46">
        <v>5725.52</v>
      </c>
      <c r="AI4524" s="46">
        <v>8588.2800000000007</v>
      </c>
      <c r="AJ4524" s="46">
        <v>11451.04</v>
      </c>
      <c r="AK4524" s="46">
        <v>14313.800000000001</v>
      </c>
      <c r="AL4524" s="46">
        <v>0</v>
      </c>
      <c r="AM4524" s="46">
        <v>0</v>
      </c>
    </row>
    <row r="4525" spans="5:39" x14ac:dyDescent="0.2">
      <c r="E4525" s="47">
        <v>452</v>
      </c>
      <c r="F4525" s="47">
        <v>465</v>
      </c>
      <c r="G4525" s="47" t="s">
        <v>254</v>
      </c>
      <c r="H4525" s="47" t="s">
        <v>633</v>
      </c>
      <c r="I4525" s="47" t="s">
        <v>861</v>
      </c>
      <c r="J4525" s="533">
        <v>70000058</v>
      </c>
      <c r="K4525" s="14" t="s">
        <v>64</v>
      </c>
      <c r="L4525" s="14" t="s">
        <v>54</v>
      </c>
      <c r="M4525" s="45">
        <v>4525</v>
      </c>
      <c r="N4525" s="45">
        <v>1</v>
      </c>
      <c r="O4525" s="46">
        <v>8401.7599999999984</v>
      </c>
      <c r="Q4525" s="12">
        <v>0</v>
      </c>
      <c r="T4525" s="59">
        <v>0</v>
      </c>
      <c r="U4525" s="14">
        <v>0</v>
      </c>
      <c r="V4525" s="59" t="s">
        <v>174</v>
      </c>
      <c r="X4525" s="46">
        <v>0</v>
      </c>
      <c r="Y4525" s="46">
        <v>0</v>
      </c>
      <c r="Z4525" s="46">
        <v>0</v>
      </c>
      <c r="AA4525" s="46">
        <v>0</v>
      </c>
      <c r="AB4525" s="46">
        <v>0</v>
      </c>
      <c r="AC4525" s="46">
        <v>0</v>
      </c>
      <c r="AD4525" s="46">
        <v>0</v>
      </c>
      <c r="AE4525" s="46">
        <v>0</v>
      </c>
      <c r="AF4525" s="46">
        <v>0</v>
      </c>
      <c r="AG4525" s="46">
        <v>0</v>
      </c>
      <c r="AH4525" s="46">
        <v>0</v>
      </c>
      <c r="AI4525" s="46">
        <v>6306.2399999999989</v>
      </c>
      <c r="AJ4525" s="46">
        <v>9689.1799999999985</v>
      </c>
      <c r="AK4525" s="46">
        <v>17806.53</v>
      </c>
      <c r="AL4525" s="46">
        <v>8401.7599999999984</v>
      </c>
      <c r="AM4525" s="46">
        <v>3360.7039999999988</v>
      </c>
    </row>
    <row r="4526" spans="5:39" x14ac:dyDescent="0.2">
      <c r="E4526" s="47">
        <v>452</v>
      </c>
      <c r="F4526" s="47">
        <v>465</v>
      </c>
      <c r="G4526" s="47" t="s">
        <v>254</v>
      </c>
      <c r="H4526" s="47" t="s">
        <v>633</v>
      </c>
      <c r="I4526" s="47" t="s">
        <v>861</v>
      </c>
      <c r="J4526" s="533">
        <v>70000058</v>
      </c>
      <c r="K4526" s="14" t="s">
        <v>64</v>
      </c>
      <c r="L4526" s="14" t="s">
        <v>58</v>
      </c>
      <c r="M4526" s="45">
        <v>4526</v>
      </c>
      <c r="N4526" s="45">
        <v>1</v>
      </c>
      <c r="O4526" s="46">
        <v>0</v>
      </c>
      <c r="Q4526" s="12">
        <v>0</v>
      </c>
      <c r="T4526" s="59">
        <v>0</v>
      </c>
      <c r="U4526" s="14">
        <v>0</v>
      </c>
      <c r="V4526" s="59" t="s">
        <v>174</v>
      </c>
      <c r="X4526" s="46">
        <v>0</v>
      </c>
      <c r="Y4526" s="46">
        <v>0</v>
      </c>
      <c r="Z4526" s="46">
        <v>0</v>
      </c>
      <c r="AA4526" s="46">
        <v>0</v>
      </c>
      <c r="AB4526" s="46">
        <v>0</v>
      </c>
      <c r="AC4526" s="46">
        <v>0</v>
      </c>
      <c r="AD4526" s="46">
        <v>0</v>
      </c>
      <c r="AE4526" s="46">
        <v>0</v>
      </c>
      <c r="AF4526" s="46">
        <v>0</v>
      </c>
      <c r="AG4526" s="46">
        <v>0</v>
      </c>
      <c r="AH4526" s="46">
        <v>0</v>
      </c>
      <c r="AI4526" s="46">
        <v>0</v>
      </c>
      <c r="AJ4526" s="46">
        <v>0</v>
      </c>
      <c r="AK4526" s="46">
        <v>0</v>
      </c>
      <c r="AL4526" s="46">
        <v>0</v>
      </c>
      <c r="AM4526" s="46">
        <v>6.3664629124104977E-12</v>
      </c>
    </row>
    <row r="4527" spans="5:39" x14ac:dyDescent="0.2">
      <c r="E4527" s="47">
        <v>452</v>
      </c>
      <c r="F4527" s="47">
        <v>465</v>
      </c>
      <c r="G4527" s="47" t="s">
        <v>254</v>
      </c>
      <c r="H4527" s="47" t="s">
        <v>633</v>
      </c>
      <c r="I4527" s="47" t="s">
        <v>861</v>
      </c>
      <c r="J4527" s="533">
        <v>70000058</v>
      </c>
      <c r="K4527" s="14" t="s">
        <v>67</v>
      </c>
      <c r="L4527" s="14" t="s">
        <v>67</v>
      </c>
      <c r="M4527" s="45">
        <v>4527</v>
      </c>
      <c r="N4527" s="45">
        <v>1</v>
      </c>
      <c r="O4527" s="53">
        <v>0</v>
      </c>
      <c r="P4527" s="54">
        <v>0</v>
      </c>
      <c r="Q4527" s="55">
        <v>0</v>
      </c>
      <c r="R4527" s="56">
        <v>0</v>
      </c>
      <c r="S4527" s="57">
        <v>0</v>
      </c>
      <c r="T4527" s="60">
        <v>0</v>
      </c>
      <c r="U4527" s="14">
        <v>0</v>
      </c>
      <c r="V4527" s="60" t="s">
        <v>174</v>
      </c>
      <c r="Y4527" s="46">
        <v>0</v>
      </c>
      <c r="Z4527" s="46">
        <v>0</v>
      </c>
      <c r="AA4527" s="46">
        <v>0</v>
      </c>
      <c r="AB4527" s="46">
        <v>0</v>
      </c>
      <c r="AC4527" s="46">
        <v>0</v>
      </c>
      <c r="AD4527" s="46">
        <v>0</v>
      </c>
      <c r="AE4527" s="46">
        <v>0</v>
      </c>
      <c r="AF4527" s="46">
        <v>0</v>
      </c>
      <c r="AG4527" s="46">
        <v>0</v>
      </c>
      <c r="AH4527" s="46">
        <v>0</v>
      </c>
      <c r="AI4527" s="46">
        <v>0</v>
      </c>
      <c r="AJ4527" s="46">
        <v>0</v>
      </c>
      <c r="AK4527" s="46">
        <v>0</v>
      </c>
      <c r="AL4527" s="46">
        <v>0</v>
      </c>
      <c r="AM4527" s="46">
        <v>0</v>
      </c>
    </row>
    <row r="4528" spans="5:39" x14ac:dyDescent="0.2">
      <c r="E4528" s="14">
        <v>453</v>
      </c>
      <c r="F4528" s="14">
        <v>466</v>
      </c>
      <c r="G4528" s="14" t="s">
        <v>254</v>
      </c>
      <c r="H4528" s="14" t="s">
        <v>635</v>
      </c>
      <c r="I4528" s="14" t="s">
        <v>862</v>
      </c>
      <c r="J4528" s="531">
        <v>70000059</v>
      </c>
      <c r="K4528" s="14" t="s">
        <v>59</v>
      </c>
      <c r="L4528" s="14" t="s">
        <v>57</v>
      </c>
      <c r="M4528" s="45">
        <v>4528</v>
      </c>
      <c r="N4528" s="45">
        <v>1</v>
      </c>
      <c r="O4528" s="46">
        <v>2202.39</v>
      </c>
      <c r="Q4528" s="12" t="s">
        <v>376</v>
      </c>
      <c r="T4528" s="59" t="s">
        <v>73</v>
      </c>
      <c r="U4528" s="14">
        <v>59</v>
      </c>
      <c r="V4528" s="59" t="s">
        <v>174</v>
      </c>
      <c r="Y4528" s="46">
        <v>0</v>
      </c>
      <c r="Z4528" s="46">
        <v>0</v>
      </c>
      <c r="AA4528" s="46">
        <v>0</v>
      </c>
      <c r="AB4528" s="46">
        <v>0</v>
      </c>
      <c r="AC4528" s="46">
        <v>0</v>
      </c>
      <c r="AD4528" s="46">
        <v>0</v>
      </c>
      <c r="AE4528" s="46">
        <v>0</v>
      </c>
      <c r="AF4528" s="46">
        <v>0</v>
      </c>
      <c r="AG4528" s="46">
        <v>2202.39</v>
      </c>
      <c r="AH4528" s="46">
        <v>2202.39</v>
      </c>
      <c r="AI4528" s="46">
        <v>2202.39</v>
      </c>
      <c r="AJ4528" s="46">
        <v>2202.39</v>
      </c>
      <c r="AK4528" s="46">
        <v>2202.39</v>
      </c>
      <c r="AL4528" s="46">
        <v>2202.39</v>
      </c>
      <c r="AM4528" s="46">
        <v>0</v>
      </c>
    </row>
    <row r="4529" spans="5:39" x14ac:dyDescent="0.2">
      <c r="E4529" s="47">
        <v>453</v>
      </c>
      <c r="F4529" s="47">
        <v>466</v>
      </c>
      <c r="G4529" s="47" t="s">
        <v>254</v>
      </c>
      <c r="H4529" s="47" t="s">
        <v>635</v>
      </c>
      <c r="I4529" s="47" t="s">
        <v>862</v>
      </c>
      <c r="J4529" s="533">
        <v>70000059</v>
      </c>
      <c r="K4529" s="14" t="s">
        <v>59</v>
      </c>
      <c r="L4529" s="14" t="s">
        <v>54</v>
      </c>
      <c r="M4529" s="45">
        <v>4529</v>
      </c>
      <c r="N4529" s="45">
        <v>1</v>
      </c>
      <c r="O4529" s="46">
        <v>8557.4399999999987</v>
      </c>
      <c r="Q4529" s="12" t="s">
        <v>376</v>
      </c>
      <c r="T4529" s="59" t="s">
        <v>73</v>
      </c>
      <c r="U4529" s="14">
        <v>0</v>
      </c>
      <c r="V4529" s="59" t="s">
        <v>174</v>
      </c>
      <c r="Y4529" s="46">
        <v>0</v>
      </c>
      <c r="Z4529" s="46">
        <v>0</v>
      </c>
      <c r="AA4529" s="46">
        <v>0</v>
      </c>
      <c r="AB4529" s="46">
        <v>0</v>
      </c>
      <c r="AC4529" s="46">
        <v>0</v>
      </c>
      <c r="AD4529" s="46">
        <v>0</v>
      </c>
      <c r="AE4529" s="46">
        <v>0</v>
      </c>
      <c r="AF4529" s="46">
        <v>0</v>
      </c>
      <c r="AG4529" s="46">
        <v>0</v>
      </c>
      <c r="AH4529" s="46">
        <v>0</v>
      </c>
      <c r="AI4529" s="46">
        <v>13838.18</v>
      </c>
      <c r="AJ4529" s="46">
        <v>6473.6399999999994</v>
      </c>
      <c r="AK4529" s="46">
        <v>10053.799999999999</v>
      </c>
      <c r="AL4529" s="46">
        <v>8557.4399999999987</v>
      </c>
      <c r="AM4529" s="46">
        <v>0</v>
      </c>
    </row>
    <row r="4530" spans="5:39" x14ac:dyDescent="0.2">
      <c r="E4530" s="47">
        <v>453</v>
      </c>
      <c r="F4530" s="47">
        <v>466</v>
      </c>
      <c r="G4530" s="47" t="s">
        <v>254</v>
      </c>
      <c r="H4530" s="47" t="s">
        <v>635</v>
      </c>
      <c r="I4530" s="47" t="s">
        <v>862</v>
      </c>
      <c r="J4530" s="533">
        <v>70000059</v>
      </c>
      <c r="K4530" s="14" t="s">
        <v>59</v>
      </c>
      <c r="L4530" s="14" t="s">
        <v>58</v>
      </c>
      <c r="M4530" s="45">
        <v>4530</v>
      </c>
      <c r="N4530" s="45">
        <v>1</v>
      </c>
      <c r="O4530" s="46">
        <v>0</v>
      </c>
      <c r="Q4530" s="12" t="s">
        <v>376</v>
      </c>
      <c r="T4530" s="59" t="s">
        <v>73</v>
      </c>
      <c r="U4530" s="14">
        <v>0</v>
      </c>
      <c r="V4530" s="59" t="s">
        <v>174</v>
      </c>
      <c r="Y4530" s="46">
        <v>0</v>
      </c>
      <c r="Z4530" s="46">
        <v>0</v>
      </c>
      <c r="AA4530" s="46">
        <v>0</v>
      </c>
      <c r="AB4530" s="46">
        <v>0</v>
      </c>
      <c r="AC4530" s="46">
        <v>0</v>
      </c>
      <c r="AD4530" s="46">
        <v>0</v>
      </c>
      <c r="AE4530" s="46">
        <v>0</v>
      </c>
      <c r="AF4530" s="46">
        <v>0</v>
      </c>
      <c r="AG4530" s="46">
        <v>0</v>
      </c>
      <c r="AH4530" s="46">
        <v>0</v>
      </c>
      <c r="AI4530" s="46">
        <v>0</v>
      </c>
      <c r="AJ4530" s="46">
        <v>0</v>
      </c>
      <c r="AK4530" s="46">
        <v>0</v>
      </c>
      <c r="AL4530" s="46">
        <v>0</v>
      </c>
      <c r="AM4530" s="46">
        <v>0</v>
      </c>
    </row>
    <row r="4531" spans="5:39" x14ac:dyDescent="0.2">
      <c r="E4531" s="47">
        <v>453</v>
      </c>
      <c r="F4531" s="47">
        <v>466</v>
      </c>
      <c r="G4531" s="47" t="s">
        <v>254</v>
      </c>
      <c r="H4531" s="47" t="s">
        <v>635</v>
      </c>
      <c r="I4531" s="47" t="s">
        <v>862</v>
      </c>
      <c r="J4531" s="533">
        <v>70000059</v>
      </c>
      <c r="K4531" s="14" t="s">
        <v>59</v>
      </c>
      <c r="L4531" s="14" t="s">
        <v>31</v>
      </c>
      <c r="M4531" s="45">
        <v>4531</v>
      </c>
      <c r="N4531" s="45">
        <v>1</v>
      </c>
      <c r="O4531" s="48">
        <v>10759.829999999998</v>
      </c>
      <c r="Q4531" s="12" t="s">
        <v>376</v>
      </c>
      <c r="R4531" s="46">
        <v>8689.5666666666657</v>
      </c>
      <c r="T4531" s="59" t="s">
        <v>73</v>
      </c>
      <c r="U4531" s="14">
        <v>0</v>
      </c>
      <c r="V4531" s="59" t="s">
        <v>174</v>
      </c>
      <c r="X4531" s="46">
        <v>0</v>
      </c>
      <c r="Y4531" s="46">
        <v>0</v>
      </c>
      <c r="Z4531" s="46">
        <v>0</v>
      </c>
      <c r="AA4531" s="46">
        <v>0</v>
      </c>
      <c r="AB4531" s="46">
        <v>0</v>
      </c>
      <c r="AC4531" s="46">
        <v>0</v>
      </c>
      <c r="AD4531" s="46">
        <v>0</v>
      </c>
      <c r="AE4531" s="46">
        <v>0</v>
      </c>
      <c r="AF4531" s="46">
        <v>0</v>
      </c>
      <c r="AG4531" s="46">
        <v>2202.39</v>
      </c>
      <c r="AH4531" s="46">
        <v>2202.39</v>
      </c>
      <c r="AI4531" s="46">
        <v>16040.57</v>
      </c>
      <c r="AJ4531" s="46">
        <v>8676.0299999999988</v>
      </c>
      <c r="AK4531" s="46">
        <v>12256.189999999999</v>
      </c>
      <c r="AL4531" s="46">
        <v>10759.829999999998</v>
      </c>
      <c r="AM4531" s="46">
        <v>0</v>
      </c>
    </row>
    <row r="4532" spans="5:39" x14ac:dyDescent="0.2">
      <c r="E4532" s="47">
        <v>453</v>
      </c>
      <c r="F4532" s="47">
        <v>466</v>
      </c>
      <c r="G4532" s="47" t="s">
        <v>254</v>
      </c>
      <c r="H4532" s="47" t="s">
        <v>635</v>
      </c>
      <c r="I4532" s="47" t="s">
        <v>862</v>
      </c>
      <c r="J4532" s="533">
        <v>70000059</v>
      </c>
      <c r="K4532" s="14" t="s">
        <v>37</v>
      </c>
      <c r="L4532" s="14" t="s">
        <v>31</v>
      </c>
      <c r="M4532" s="45">
        <v>4532</v>
      </c>
      <c r="N4532" s="45">
        <v>1</v>
      </c>
      <c r="O4532" s="48">
        <v>8692.0499999999993</v>
      </c>
      <c r="P4532" s="48"/>
      <c r="Q4532" s="12" t="s">
        <v>376</v>
      </c>
      <c r="R4532" s="46">
        <v>4856.2333333333327</v>
      </c>
      <c r="T4532" s="59" t="s">
        <v>73</v>
      </c>
      <c r="U4532" s="14">
        <v>0</v>
      </c>
      <c r="V4532" s="59" t="s">
        <v>174</v>
      </c>
      <c r="Y4532" s="46">
        <v>0</v>
      </c>
      <c r="Z4532" s="46">
        <v>0</v>
      </c>
      <c r="AA4532" s="46">
        <v>0</v>
      </c>
      <c r="AB4532" s="46">
        <v>0</v>
      </c>
      <c r="AC4532" s="46">
        <v>0</v>
      </c>
      <c r="AD4532" s="46">
        <v>0</v>
      </c>
      <c r="AE4532" s="46">
        <v>0</v>
      </c>
      <c r="AF4532" s="46">
        <v>0</v>
      </c>
      <c r="AG4532" s="46">
        <v>0</v>
      </c>
      <c r="AH4532" s="46">
        <v>0</v>
      </c>
      <c r="AI4532" s="46">
        <v>4404.78</v>
      </c>
      <c r="AJ4532" s="46">
        <v>16040.57</v>
      </c>
      <c r="AK4532" s="46">
        <v>0</v>
      </c>
      <c r="AL4532" s="46">
        <v>8692.0499999999993</v>
      </c>
      <c r="AM4532" s="46">
        <v>18400</v>
      </c>
    </row>
    <row r="4533" spans="5:39" x14ac:dyDescent="0.2">
      <c r="E4533" s="47">
        <v>453</v>
      </c>
      <c r="F4533" s="47">
        <v>466</v>
      </c>
      <c r="G4533" s="47" t="s">
        <v>254</v>
      </c>
      <c r="H4533" s="47" t="s">
        <v>635</v>
      </c>
      <c r="I4533" s="47" t="s">
        <v>862</v>
      </c>
      <c r="J4533" s="533">
        <v>70000059</v>
      </c>
      <c r="K4533" s="14" t="s">
        <v>65</v>
      </c>
      <c r="L4533" s="14" t="s">
        <v>31</v>
      </c>
      <c r="M4533" s="45">
        <v>4533</v>
      </c>
      <c r="N4533" s="45">
        <v>1</v>
      </c>
      <c r="O4533" s="52">
        <v>22999.999999999993</v>
      </c>
      <c r="P4533" s="48">
        <v>18400</v>
      </c>
      <c r="Q4533" s="12" t="s">
        <v>376</v>
      </c>
      <c r="R4533" s="46">
        <v>3833.3333333333321</v>
      </c>
      <c r="T4533" s="59" t="s">
        <v>73</v>
      </c>
      <c r="U4533" s="14">
        <v>0</v>
      </c>
      <c r="V4533" s="59" t="s">
        <v>174</v>
      </c>
      <c r="X4533" s="46">
        <v>0</v>
      </c>
      <c r="Y4533" s="46">
        <v>0</v>
      </c>
      <c r="Z4533" s="46">
        <v>0</v>
      </c>
      <c r="AA4533" s="46">
        <v>0</v>
      </c>
      <c r="AB4533" s="46">
        <v>0</v>
      </c>
      <c r="AC4533" s="46">
        <v>0</v>
      </c>
      <c r="AD4533" s="46">
        <v>0</v>
      </c>
      <c r="AE4533" s="46">
        <v>0</v>
      </c>
      <c r="AF4533" s="46">
        <v>0</v>
      </c>
      <c r="AG4533" s="46">
        <v>0</v>
      </c>
      <c r="AH4533" s="46">
        <v>0</v>
      </c>
      <c r="AI4533" s="46">
        <v>0</v>
      </c>
      <c r="AJ4533" s="46">
        <v>0</v>
      </c>
      <c r="AK4533" s="46">
        <v>12240.169999999998</v>
      </c>
      <c r="AL4533" s="46">
        <v>10759.829999999994</v>
      </c>
      <c r="AM4533" s="46">
        <v>3.637978807091713E-12</v>
      </c>
    </row>
    <row r="4534" spans="5:39" x14ac:dyDescent="0.2">
      <c r="E4534" s="47">
        <v>453</v>
      </c>
      <c r="F4534" s="47">
        <v>466</v>
      </c>
      <c r="G4534" s="47" t="s">
        <v>254</v>
      </c>
      <c r="H4534" s="47" t="s">
        <v>635</v>
      </c>
      <c r="I4534" s="47" t="s">
        <v>862</v>
      </c>
      <c r="J4534" s="533">
        <v>70000059</v>
      </c>
      <c r="K4534" s="14" t="s">
        <v>64</v>
      </c>
      <c r="L4534" s="14" t="s">
        <v>57</v>
      </c>
      <c r="M4534" s="45">
        <v>4534</v>
      </c>
      <c r="N4534" s="45">
        <v>1</v>
      </c>
      <c r="O4534" s="46">
        <v>0</v>
      </c>
      <c r="Q4534" s="12" t="s">
        <v>376</v>
      </c>
      <c r="T4534" s="59" t="s">
        <v>73</v>
      </c>
      <c r="U4534" s="14">
        <v>0</v>
      </c>
      <c r="V4534" s="59" t="s">
        <v>174</v>
      </c>
      <c r="X4534" s="46">
        <v>0</v>
      </c>
      <c r="Y4534" s="46">
        <v>0</v>
      </c>
      <c r="Z4534" s="46">
        <v>0</v>
      </c>
      <c r="AA4534" s="46">
        <v>0</v>
      </c>
      <c r="AB4534" s="46">
        <v>0</v>
      </c>
      <c r="AC4534" s="46">
        <v>0</v>
      </c>
      <c r="AD4534" s="46">
        <v>0</v>
      </c>
      <c r="AE4534" s="46">
        <v>0</v>
      </c>
      <c r="AF4534" s="46">
        <v>0</v>
      </c>
      <c r="AG4534" s="46">
        <v>2202.39</v>
      </c>
      <c r="AH4534" s="46">
        <v>4404.78</v>
      </c>
      <c r="AI4534" s="46">
        <v>2202.3900000000003</v>
      </c>
      <c r="AJ4534" s="46">
        <v>0</v>
      </c>
      <c r="AK4534" s="46">
        <v>2202.39</v>
      </c>
      <c r="AL4534" s="46">
        <v>0</v>
      </c>
      <c r="AM4534" s="46">
        <v>0</v>
      </c>
    </row>
    <row r="4535" spans="5:39" x14ac:dyDescent="0.2">
      <c r="E4535" s="47">
        <v>453</v>
      </c>
      <c r="F4535" s="47">
        <v>466</v>
      </c>
      <c r="G4535" s="47" t="s">
        <v>254</v>
      </c>
      <c r="H4535" s="47" t="s">
        <v>635</v>
      </c>
      <c r="I4535" s="47" t="s">
        <v>862</v>
      </c>
      <c r="J4535" s="533">
        <v>70000059</v>
      </c>
      <c r="K4535" s="14" t="s">
        <v>64</v>
      </c>
      <c r="L4535" s="14" t="s">
        <v>54</v>
      </c>
      <c r="M4535" s="45">
        <v>4535</v>
      </c>
      <c r="N4535" s="45">
        <v>1</v>
      </c>
      <c r="O4535" s="46">
        <v>23000</v>
      </c>
      <c r="Q4535" s="12" t="s">
        <v>376</v>
      </c>
      <c r="T4535" s="59" t="s">
        <v>73</v>
      </c>
      <c r="U4535" s="14">
        <v>0</v>
      </c>
      <c r="V4535" s="59" t="s">
        <v>174</v>
      </c>
      <c r="X4535" s="46">
        <v>0</v>
      </c>
      <c r="Y4535" s="46">
        <v>0</v>
      </c>
      <c r="Z4535" s="46">
        <v>0</v>
      </c>
      <c r="AA4535" s="46">
        <v>0</v>
      </c>
      <c r="AB4535" s="46">
        <v>0</v>
      </c>
      <c r="AC4535" s="46">
        <v>0</v>
      </c>
      <c r="AD4535" s="46">
        <v>0</v>
      </c>
      <c r="AE4535" s="46">
        <v>0</v>
      </c>
      <c r="AF4535" s="46">
        <v>0</v>
      </c>
      <c r="AG4535" s="46">
        <v>0</v>
      </c>
      <c r="AH4535" s="46">
        <v>0</v>
      </c>
      <c r="AI4535" s="46">
        <v>13838.18</v>
      </c>
      <c r="AJ4535" s="46">
        <v>8676.0300000000007</v>
      </c>
      <c r="AK4535" s="46">
        <v>18729.830000000002</v>
      </c>
      <c r="AL4535" s="46">
        <v>23000</v>
      </c>
      <c r="AM4535" s="46">
        <v>4600</v>
      </c>
    </row>
    <row r="4536" spans="5:39" x14ac:dyDescent="0.2">
      <c r="E4536" s="47">
        <v>453</v>
      </c>
      <c r="F4536" s="47">
        <v>466</v>
      </c>
      <c r="G4536" s="47" t="s">
        <v>254</v>
      </c>
      <c r="H4536" s="47" t="s">
        <v>635</v>
      </c>
      <c r="I4536" s="47" t="s">
        <v>862</v>
      </c>
      <c r="J4536" s="533">
        <v>70000059</v>
      </c>
      <c r="K4536" s="14" t="s">
        <v>64</v>
      </c>
      <c r="L4536" s="14" t="s">
        <v>58</v>
      </c>
      <c r="M4536" s="45">
        <v>4536</v>
      </c>
      <c r="N4536" s="45">
        <v>1</v>
      </c>
      <c r="O4536" s="46">
        <v>0</v>
      </c>
      <c r="Q4536" s="12" t="s">
        <v>376</v>
      </c>
      <c r="T4536" s="59" t="s">
        <v>73</v>
      </c>
      <c r="U4536" s="14">
        <v>0</v>
      </c>
      <c r="V4536" s="59" t="s">
        <v>174</v>
      </c>
      <c r="X4536" s="46">
        <v>0</v>
      </c>
      <c r="Y4536" s="46">
        <v>0</v>
      </c>
      <c r="Z4536" s="46">
        <v>0</v>
      </c>
      <c r="AA4536" s="46">
        <v>0</v>
      </c>
      <c r="AB4536" s="46">
        <v>0</v>
      </c>
      <c r="AC4536" s="46">
        <v>0</v>
      </c>
      <c r="AD4536" s="46">
        <v>0</v>
      </c>
      <c r="AE4536" s="46">
        <v>0</v>
      </c>
      <c r="AF4536" s="46">
        <v>0</v>
      </c>
      <c r="AG4536" s="46">
        <v>0</v>
      </c>
      <c r="AH4536" s="46">
        <v>0</v>
      </c>
      <c r="AI4536" s="46">
        <v>0</v>
      </c>
      <c r="AJ4536" s="46">
        <v>0</v>
      </c>
      <c r="AK4536" s="46">
        <v>0</v>
      </c>
      <c r="AL4536" s="46">
        <v>0</v>
      </c>
      <c r="AM4536" s="46">
        <v>0</v>
      </c>
    </row>
    <row r="4537" spans="5:39" x14ac:dyDescent="0.2">
      <c r="E4537" s="47">
        <v>453</v>
      </c>
      <c r="F4537" s="47">
        <v>466</v>
      </c>
      <c r="G4537" s="47" t="s">
        <v>254</v>
      </c>
      <c r="H4537" s="47" t="s">
        <v>635</v>
      </c>
      <c r="I4537" s="47" t="s">
        <v>862</v>
      </c>
      <c r="J4537" s="533">
        <v>70000059</v>
      </c>
      <c r="K4537" s="14" t="s">
        <v>67</v>
      </c>
      <c r="L4537" s="14" t="s">
        <v>67</v>
      </c>
      <c r="M4537" s="45">
        <v>4537</v>
      </c>
      <c r="N4537" s="45">
        <v>1</v>
      </c>
      <c r="O4537" s="53">
        <v>14.901076521739014</v>
      </c>
      <c r="P4537" s="54">
        <v>4.9010765217390144</v>
      </c>
      <c r="Q4537" s="55" t="s">
        <v>376</v>
      </c>
      <c r="R4537" s="56">
        <v>2.6468523555067951</v>
      </c>
      <c r="S4537" s="57" t="s">
        <v>370</v>
      </c>
      <c r="T4537" s="60" t="s">
        <v>73</v>
      </c>
      <c r="U4537" s="14">
        <v>0</v>
      </c>
      <c r="V4537" s="60" t="s">
        <v>174</v>
      </c>
      <c r="Y4537" s="46">
        <v>14.901076521739014</v>
      </c>
      <c r="Z4537" s="46">
        <v>14.901076521739014</v>
      </c>
      <c r="AA4537" s="46">
        <v>14.901076521739014</v>
      </c>
      <c r="AB4537" s="46">
        <v>14.901076521739014</v>
      </c>
      <c r="AC4537" s="46">
        <v>14.901076521739014</v>
      </c>
      <c r="AD4537" s="46">
        <v>14.901076521739014</v>
      </c>
      <c r="AE4537" s="46">
        <v>14.901076521739014</v>
      </c>
      <c r="AF4537" s="46">
        <v>14.901076521739014</v>
      </c>
      <c r="AG4537" s="46">
        <v>14.901076521739014</v>
      </c>
      <c r="AH4537" s="46">
        <v>14.901076521739014</v>
      </c>
      <c r="AI4537" s="46">
        <v>14.901076521739014</v>
      </c>
      <c r="AJ4537" s="46">
        <v>14.901076521739014</v>
      </c>
      <c r="AK4537" s="46">
        <v>14.901076521739014</v>
      </c>
      <c r="AL4537" s="46">
        <v>14.901076521739014</v>
      </c>
      <c r="AM4537" s="46">
        <v>14.901076521739014</v>
      </c>
    </row>
    <row r="4538" spans="5:39" x14ac:dyDescent="0.2">
      <c r="E4538" s="14">
        <v>454</v>
      </c>
      <c r="F4538" s="14">
        <v>467</v>
      </c>
      <c r="G4538" s="14" t="s">
        <v>254</v>
      </c>
      <c r="H4538" s="14" t="s">
        <v>328</v>
      </c>
      <c r="I4538" s="14" t="s">
        <v>863</v>
      </c>
      <c r="J4538" s="531">
        <v>70000060</v>
      </c>
      <c r="K4538" s="14" t="s">
        <v>59</v>
      </c>
      <c r="L4538" s="14" t="s">
        <v>57</v>
      </c>
      <c r="M4538" s="45">
        <v>4538</v>
      </c>
      <c r="N4538" s="45">
        <v>1</v>
      </c>
      <c r="O4538" s="46">
        <v>1358.2</v>
      </c>
      <c r="Q4538" s="12" t="s">
        <v>369</v>
      </c>
      <c r="T4538" s="59" t="s">
        <v>78</v>
      </c>
      <c r="U4538" s="14">
        <v>0</v>
      </c>
      <c r="V4538" s="59" t="s">
        <v>150</v>
      </c>
      <c r="Y4538" s="46">
        <v>0</v>
      </c>
      <c r="Z4538" s="46">
        <v>0</v>
      </c>
      <c r="AA4538" s="46">
        <v>0</v>
      </c>
      <c r="AB4538" s="46">
        <v>0</v>
      </c>
      <c r="AC4538" s="46">
        <v>0</v>
      </c>
      <c r="AD4538" s="46">
        <v>0</v>
      </c>
      <c r="AE4538" s="46">
        <v>0</v>
      </c>
      <c r="AF4538" s="46">
        <v>0</v>
      </c>
      <c r="AG4538" s="46">
        <v>1358.2</v>
      </c>
      <c r="AH4538" s="46">
        <v>1358.2</v>
      </c>
      <c r="AI4538" s="46">
        <v>1358.2</v>
      </c>
      <c r="AJ4538" s="46">
        <v>1358.2</v>
      </c>
      <c r="AK4538" s="46">
        <v>1358.2</v>
      </c>
      <c r="AL4538" s="46">
        <v>1358.2</v>
      </c>
      <c r="AM4538" s="46">
        <v>0</v>
      </c>
    </row>
    <row r="4539" spans="5:39" x14ac:dyDescent="0.2">
      <c r="E4539" s="47">
        <v>454</v>
      </c>
      <c r="F4539" s="47">
        <v>467</v>
      </c>
      <c r="G4539" s="47" t="s">
        <v>254</v>
      </c>
      <c r="H4539" s="47" t="s">
        <v>328</v>
      </c>
      <c r="I4539" s="47" t="s">
        <v>863</v>
      </c>
      <c r="J4539" s="533">
        <v>70000060</v>
      </c>
      <c r="K4539" s="14" t="s">
        <v>59</v>
      </c>
      <c r="L4539" s="14" t="s">
        <v>54</v>
      </c>
      <c r="M4539" s="45">
        <v>4539</v>
      </c>
      <c r="N4539" s="45">
        <v>1</v>
      </c>
      <c r="O4539" s="46">
        <v>2818.32</v>
      </c>
      <c r="Q4539" s="12" t="s">
        <v>369</v>
      </c>
      <c r="T4539" s="59" t="s">
        <v>78</v>
      </c>
      <c r="U4539" s="14">
        <v>0</v>
      </c>
      <c r="V4539" s="59" t="s">
        <v>150</v>
      </c>
      <c r="Y4539" s="46">
        <v>0</v>
      </c>
      <c r="Z4539" s="46">
        <v>0</v>
      </c>
      <c r="AA4539" s="46">
        <v>0</v>
      </c>
      <c r="AB4539" s="46">
        <v>0</v>
      </c>
      <c r="AC4539" s="46">
        <v>0</v>
      </c>
      <c r="AD4539" s="46">
        <v>0</v>
      </c>
      <c r="AE4539" s="46">
        <v>0</v>
      </c>
      <c r="AF4539" s="46">
        <v>0</v>
      </c>
      <c r="AG4539" s="46">
        <v>0</v>
      </c>
      <c r="AH4539" s="46">
        <v>0</v>
      </c>
      <c r="AI4539" s="46">
        <v>4454.28</v>
      </c>
      <c r="AJ4539" s="46">
        <v>1998.4699999999998</v>
      </c>
      <c r="AK4539" s="46">
        <v>3851.06</v>
      </c>
      <c r="AL4539" s="46">
        <v>2818.32</v>
      </c>
      <c r="AM4539" s="46">
        <v>0</v>
      </c>
    </row>
    <row r="4540" spans="5:39" x14ac:dyDescent="0.2">
      <c r="E4540" s="47">
        <v>454</v>
      </c>
      <c r="F4540" s="47">
        <v>467</v>
      </c>
      <c r="G4540" s="47" t="s">
        <v>254</v>
      </c>
      <c r="H4540" s="47" t="s">
        <v>328</v>
      </c>
      <c r="I4540" s="47" t="s">
        <v>863</v>
      </c>
      <c r="J4540" s="533">
        <v>70000060</v>
      </c>
      <c r="K4540" s="14" t="s">
        <v>59</v>
      </c>
      <c r="L4540" s="14" t="s">
        <v>58</v>
      </c>
      <c r="M4540" s="45">
        <v>4540</v>
      </c>
      <c r="N4540" s="45">
        <v>1</v>
      </c>
      <c r="O4540" s="46">
        <v>0</v>
      </c>
      <c r="Q4540" s="12" t="s">
        <v>369</v>
      </c>
      <c r="T4540" s="59" t="s">
        <v>78</v>
      </c>
      <c r="U4540" s="14">
        <v>0</v>
      </c>
      <c r="V4540" s="59" t="s">
        <v>150</v>
      </c>
      <c r="Y4540" s="46">
        <v>0</v>
      </c>
      <c r="Z4540" s="46">
        <v>0</v>
      </c>
      <c r="AA4540" s="46">
        <v>0</v>
      </c>
      <c r="AB4540" s="46">
        <v>0</v>
      </c>
      <c r="AC4540" s="46">
        <v>0</v>
      </c>
      <c r="AD4540" s="46">
        <v>0</v>
      </c>
      <c r="AE4540" s="46">
        <v>0</v>
      </c>
      <c r="AF4540" s="46">
        <v>0</v>
      </c>
      <c r="AG4540" s="46">
        <v>0</v>
      </c>
      <c r="AH4540" s="46">
        <v>0</v>
      </c>
      <c r="AI4540" s="46">
        <v>0</v>
      </c>
      <c r="AJ4540" s="46">
        <v>0</v>
      </c>
      <c r="AK4540" s="46">
        <v>0</v>
      </c>
      <c r="AL4540" s="46">
        <v>0</v>
      </c>
      <c r="AM4540" s="46">
        <v>0</v>
      </c>
    </row>
    <row r="4541" spans="5:39" x14ac:dyDescent="0.2">
      <c r="E4541" s="47">
        <v>454</v>
      </c>
      <c r="F4541" s="47">
        <v>467</v>
      </c>
      <c r="G4541" s="47" t="s">
        <v>254</v>
      </c>
      <c r="H4541" s="47" t="s">
        <v>328</v>
      </c>
      <c r="I4541" s="47" t="s">
        <v>863</v>
      </c>
      <c r="J4541" s="533">
        <v>70000060</v>
      </c>
      <c r="K4541" s="14" t="s">
        <v>59</v>
      </c>
      <c r="L4541" s="14" t="s">
        <v>31</v>
      </c>
      <c r="M4541" s="45">
        <v>4541</v>
      </c>
      <c r="N4541" s="45">
        <v>1</v>
      </c>
      <c r="O4541" s="48">
        <v>4176.5200000000004</v>
      </c>
      <c r="Q4541" s="12" t="s">
        <v>369</v>
      </c>
      <c r="R4541" s="46">
        <v>3545.2216666666664</v>
      </c>
      <c r="T4541" s="59" t="s">
        <v>78</v>
      </c>
      <c r="U4541" s="14">
        <v>35</v>
      </c>
      <c r="V4541" s="59" t="s">
        <v>150</v>
      </c>
      <c r="X4541" s="46">
        <v>0</v>
      </c>
      <c r="Y4541" s="46">
        <v>0</v>
      </c>
      <c r="Z4541" s="46">
        <v>0</v>
      </c>
      <c r="AA4541" s="46">
        <v>0</v>
      </c>
      <c r="AB4541" s="46">
        <v>0</v>
      </c>
      <c r="AC4541" s="46">
        <v>0</v>
      </c>
      <c r="AD4541" s="46">
        <v>0</v>
      </c>
      <c r="AE4541" s="46">
        <v>0</v>
      </c>
      <c r="AF4541" s="46">
        <v>0</v>
      </c>
      <c r="AG4541" s="46">
        <v>1358.2</v>
      </c>
      <c r="AH4541" s="46">
        <v>1358.2</v>
      </c>
      <c r="AI4541" s="46">
        <v>5812.48</v>
      </c>
      <c r="AJ4541" s="46">
        <v>3356.67</v>
      </c>
      <c r="AK4541" s="46">
        <v>5209.26</v>
      </c>
      <c r="AL4541" s="46">
        <v>4176.5200000000004</v>
      </c>
      <c r="AM4541" s="46">
        <v>0</v>
      </c>
    </row>
    <row r="4542" spans="5:39" x14ac:dyDescent="0.2">
      <c r="E4542" s="47">
        <v>454</v>
      </c>
      <c r="F4542" s="47">
        <v>467</v>
      </c>
      <c r="G4542" s="47" t="s">
        <v>254</v>
      </c>
      <c r="H4542" s="47" t="s">
        <v>328</v>
      </c>
      <c r="I4542" s="47" t="s">
        <v>863</v>
      </c>
      <c r="J4542" s="533">
        <v>70000060</v>
      </c>
      <c r="K4542" s="14" t="s">
        <v>37</v>
      </c>
      <c r="L4542" s="14" t="s">
        <v>31</v>
      </c>
      <c r="M4542" s="45">
        <v>4542</v>
      </c>
      <c r="N4542" s="45">
        <v>1</v>
      </c>
      <c r="O4542" s="48">
        <v>0</v>
      </c>
      <c r="P4542" s="48"/>
      <c r="Q4542" s="12" t="s">
        <v>369</v>
      </c>
      <c r="R4542" s="46">
        <v>0</v>
      </c>
      <c r="T4542" s="59" t="s">
        <v>78</v>
      </c>
      <c r="U4542" s="14">
        <v>0</v>
      </c>
      <c r="V4542" s="59" t="s">
        <v>150</v>
      </c>
      <c r="Y4542" s="46">
        <v>0</v>
      </c>
      <c r="Z4542" s="46">
        <v>0</v>
      </c>
      <c r="AA4542" s="46">
        <v>0</v>
      </c>
      <c r="AB4542" s="46">
        <v>0</v>
      </c>
      <c r="AC4542" s="46">
        <v>0</v>
      </c>
      <c r="AD4542" s="46">
        <v>0</v>
      </c>
      <c r="AE4542" s="46">
        <v>0</v>
      </c>
      <c r="AF4542" s="46">
        <v>0</v>
      </c>
      <c r="AG4542" s="46">
        <v>0</v>
      </c>
      <c r="AH4542" s="46">
        <v>0</v>
      </c>
      <c r="AI4542" s="46">
        <v>0</v>
      </c>
      <c r="AJ4542" s="46">
        <v>0</v>
      </c>
      <c r="AK4542" s="46">
        <v>0</v>
      </c>
      <c r="AL4542" s="46">
        <v>0</v>
      </c>
      <c r="AM4542" s="46">
        <v>21271.33</v>
      </c>
    </row>
    <row r="4543" spans="5:39" x14ac:dyDescent="0.2">
      <c r="E4543" s="47">
        <v>454</v>
      </c>
      <c r="F4543" s="47">
        <v>467</v>
      </c>
      <c r="G4543" s="47" t="s">
        <v>254</v>
      </c>
      <c r="H4543" s="47" t="s">
        <v>328</v>
      </c>
      <c r="I4543" s="47" t="s">
        <v>863</v>
      </c>
      <c r="J4543" s="533">
        <v>70000060</v>
      </c>
      <c r="K4543" s="14" t="s">
        <v>65</v>
      </c>
      <c r="L4543" s="14" t="s">
        <v>31</v>
      </c>
      <c r="M4543" s="45">
        <v>4543</v>
      </c>
      <c r="N4543" s="45">
        <v>1</v>
      </c>
      <c r="O4543" s="52">
        <v>21271.329999999998</v>
      </c>
      <c r="P4543" s="48">
        <v>21271.33</v>
      </c>
      <c r="Q4543" s="12" t="s">
        <v>369</v>
      </c>
      <c r="R4543" s="46">
        <v>3545.2216666666664</v>
      </c>
      <c r="T4543" s="59" t="s">
        <v>78</v>
      </c>
      <c r="U4543" s="14">
        <v>0</v>
      </c>
      <c r="V4543" s="59" t="s">
        <v>150</v>
      </c>
      <c r="X4543" s="46">
        <v>0</v>
      </c>
      <c r="Y4543" s="46">
        <v>0</v>
      </c>
      <c r="Z4543" s="46">
        <v>0</v>
      </c>
      <c r="AA4543" s="46">
        <v>0</v>
      </c>
      <c r="AB4543" s="46">
        <v>0</v>
      </c>
      <c r="AC4543" s="46">
        <v>0</v>
      </c>
      <c r="AD4543" s="46">
        <v>0</v>
      </c>
      <c r="AE4543" s="46">
        <v>0</v>
      </c>
      <c r="AF4543" s="46">
        <v>0</v>
      </c>
      <c r="AG4543" s="46">
        <v>1358.2</v>
      </c>
      <c r="AH4543" s="46">
        <v>1358.2</v>
      </c>
      <c r="AI4543" s="46">
        <v>5812.48</v>
      </c>
      <c r="AJ4543" s="46">
        <v>3356.67</v>
      </c>
      <c r="AK4543" s="46">
        <v>5209.26</v>
      </c>
      <c r="AL4543" s="46">
        <v>4176.5200000000004</v>
      </c>
      <c r="AM4543" s="46">
        <v>0</v>
      </c>
    </row>
    <row r="4544" spans="5:39" x14ac:dyDescent="0.2">
      <c r="E4544" s="47">
        <v>454</v>
      </c>
      <c r="F4544" s="47">
        <v>467</v>
      </c>
      <c r="G4544" s="47" t="s">
        <v>254</v>
      </c>
      <c r="H4544" s="47" t="s">
        <v>328</v>
      </c>
      <c r="I4544" s="47" t="s">
        <v>863</v>
      </c>
      <c r="J4544" s="533">
        <v>70000060</v>
      </c>
      <c r="K4544" s="14" t="s">
        <v>64</v>
      </c>
      <c r="L4544" s="14" t="s">
        <v>57</v>
      </c>
      <c r="M4544" s="45">
        <v>4544</v>
      </c>
      <c r="N4544" s="45">
        <v>1</v>
      </c>
      <c r="O4544" s="46">
        <v>8149.2</v>
      </c>
      <c r="Q4544" s="12" t="s">
        <v>369</v>
      </c>
      <c r="T4544" s="59" t="s">
        <v>78</v>
      </c>
      <c r="U4544" s="14">
        <v>0</v>
      </c>
      <c r="V4544" s="59" t="s">
        <v>150</v>
      </c>
      <c r="X4544" s="46">
        <v>0</v>
      </c>
      <c r="Y4544" s="46">
        <v>0</v>
      </c>
      <c r="Z4544" s="46">
        <v>0</v>
      </c>
      <c r="AA4544" s="46">
        <v>0</v>
      </c>
      <c r="AB4544" s="46">
        <v>0</v>
      </c>
      <c r="AC4544" s="46">
        <v>0</v>
      </c>
      <c r="AD4544" s="46">
        <v>0</v>
      </c>
      <c r="AE4544" s="46">
        <v>0</v>
      </c>
      <c r="AF4544" s="46">
        <v>0</v>
      </c>
      <c r="AG4544" s="46">
        <v>1358.2</v>
      </c>
      <c r="AH4544" s="46">
        <v>2716.4</v>
      </c>
      <c r="AI4544" s="46">
        <v>4074.6000000000004</v>
      </c>
      <c r="AJ4544" s="46">
        <v>5432.8</v>
      </c>
      <c r="AK4544" s="46">
        <v>6791</v>
      </c>
      <c r="AL4544" s="46">
        <v>8149.2</v>
      </c>
      <c r="AM4544" s="46">
        <v>0</v>
      </c>
    </row>
    <row r="4545" spans="5:39" x14ac:dyDescent="0.2">
      <c r="E4545" s="47">
        <v>454</v>
      </c>
      <c r="F4545" s="47">
        <v>467</v>
      </c>
      <c r="G4545" s="47" t="s">
        <v>254</v>
      </c>
      <c r="H4545" s="47" t="s">
        <v>328</v>
      </c>
      <c r="I4545" s="47" t="s">
        <v>863</v>
      </c>
      <c r="J4545" s="533">
        <v>70000060</v>
      </c>
      <c r="K4545" s="14" t="s">
        <v>64</v>
      </c>
      <c r="L4545" s="14" t="s">
        <v>54</v>
      </c>
      <c r="M4545" s="45">
        <v>4545</v>
      </c>
      <c r="N4545" s="45">
        <v>1</v>
      </c>
      <c r="O4545" s="46">
        <v>13122.13</v>
      </c>
      <c r="Q4545" s="12" t="s">
        <v>369</v>
      </c>
      <c r="T4545" s="59" t="s">
        <v>78</v>
      </c>
      <c r="U4545" s="14">
        <v>0</v>
      </c>
      <c r="V4545" s="59" t="s">
        <v>150</v>
      </c>
      <c r="X4545" s="46">
        <v>0</v>
      </c>
      <c r="Y4545" s="46">
        <v>0</v>
      </c>
      <c r="Z4545" s="46">
        <v>0</v>
      </c>
      <c r="AA4545" s="46">
        <v>0</v>
      </c>
      <c r="AB4545" s="46">
        <v>0</v>
      </c>
      <c r="AC4545" s="46">
        <v>0</v>
      </c>
      <c r="AD4545" s="46">
        <v>0</v>
      </c>
      <c r="AE4545" s="46">
        <v>0</v>
      </c>
      <c r="AF4545" s="46">
        <v>0</v>
      </c>
      <c r="AG4545" s="46">
        <v>0</v>
      </c>
      <c r="AH4545" s="46">
        <v>0</v>
      </c>
      <c r="AI4545" s="46">
        <v>4454.28</v>
      </c>
      <c r="AJ4545" s="46">
        <v>6452.75</v>
      </c>
      <c r="AK4545" s="46">
        <v>10303.81</v>
      </c>
      <c r="AL4545" s="46">
        <v>13122.13</v>
      </c>
      <c r="AM4545" s="46">
        <v>-1.8189894035458565E-12</v>
      </c>
    </row>
    <row r="4546" spans="5:39" x14ac:dyDescent="0.2">
      <c r="E4546" s="47">
        <v>454</v>
      </c>
      <c r="F4546" s="47">
        <v>467</v>
      </c>
      <c r="G4546" s="47" t="s">
        <v>254</v>
      </c>
      <c r="H4546" s="47" t="s">
        <v>328</v>
      </c>
      <c r="I4546" s="47" t="s">
        <v>863</v>
      </c>
      <c r="J4546" s="533">
        <v>70000060</v>
      </c>
      <c r="K4546" s="14" t="s">
        <v>64</v>
      </c>
      <c r="L4546" s="14" t="s">
        <v>58</v>
      </c>
      <c r="M4546" s="45">
        <v>4546</v>
      </c>
      <c r="N4546" s="45">
        <v>1</v>
      </c>
      <c r="O4546" s="46">
        <v>0</v>
      </c>
      <c r="Q4546" s="12" t="s">
        <v>369</v>
      </c>
      <c r="T4546" s="59" t="s">
        <v>78</v>
      </c>
      <c r="U4546" s="14">
        <v>0</v>
      </c>
      <c r="V4546" s="59" t="s">
        <v>150</v>
      </c>
      <c r="X4546" s="46">
        <v>0</v>
      </c>
      <c r="Y4546" s="46">
        <v>0</v>
      </c>
      <c r="Z4546" s="46">
        <v>0</v>
      </c>
      <c r="AA4546" s="46">
        <v>0</v>
      </c>
      <c r="AB4546" s="46">
        <v>0</v>
      </c>
      <c r="AC4546" s="46">
        <v>0</v>
      </c>
      <c r="AD4546" s="46">
        <v>0</v>
      </c>
      <c r="AE4546" s="46">
        <v>0</v>
      </c>
      <c r="AF4546" s="46">
        <v>0</v>
      </c>
      <c r="AG4546" s="46">
        <v>0</v>
      </c>
      <c r="AH4546" s="46">
        <v>0</v>
      </c>
      <c r="AI4546" s="46">
        <v>0</v>
      </c>
      <c r="AJ4546" s="46">
        <v>0</v>
      </c>
      <c r="AK4546" s="46">
        <v>0</v>
      </c>
      <c r="AL4546" s="46">
        <v>0</v>
      </c>
      <c r="AM4546" s="46">
        <v>-1.8189894035458565E-12</v>
      </c>
    </row>
    <row r="4547" spans="5:39" x14ac:dyDescent="0.2">
      <c r="E4547" s="47">
        <v>454</v>
      </c>
      <c r="F4547" s="47">
        <v>467</v>
      </c>
      <c r="G4547" s="47" t="s">
        <v>254</v>
      </c>
      <c r="H4547" s="47" t="s">
        <v>328</v>
      </c>
      <c r="I4547" s="47" t="s">
        <v>863</v>
      </c>
      <c r="J4547" s="533">
        <v>70000060</v>
      </c>
      <c r="K4547" s="14" t="s">
        <v>67</v>
      </c>
      <c r="L4547" s="14" t="s">
        <v>67</v>
      </c>
      <c r="M4547" s="45">
        <v>4547</v>
      </c>
      <c r="N4547" s="45">
        <v>1</v>
      </c>
      <c r="O4547" s="53">
        <v>58.063986125926021</v>
      </c>
      <c r="P4547" s="54">
        <v>48.063986125926021</v>
      </c>
      <c r="Q4547" s="55" t="s">
        <v>369</v>
      </c>
      <c r="R4547" s="56">
        <v>6</v>
      </c>
      <c r="S4547" s="57" t="s">
        <v>370</v>
      </c>
      <c r="T4547" s="60" t="s">
        <v>78</v>
      </c>
      <c r="U4547" s="14">
        <v>0</v>
      </c>
      <c r="V4547" s="60" t="s">
        <v>150</v>
      </c>
      <c r="Y4547" s="46">
        <v>58.063986125926021</v>
      </c>
      <c r="Z4547" s="46">
        <v>58.063986125926021</v>
      </c>
      <c r="AA4547" s="46">
        <v>58.063986125926021</v>
      </c>
      <c r="AB4547" s="46">
        <v>58.063986125926021</v>
      </c>
      <c r="AC4547" s="46">
        <v>58.063986125926021</v>
      </c>
      <c r="AD4547" s="46">
        <v>58.063986125926021</v>
      </c>
      <c r="AE4547" s="46">
        <v>58.063986125926021</v>
      </c>
      <c r="AF4547" s="46">
        <v>58.063986125926021</v>
      </c>
      <c r="AG4547" s="46">
        <v>58.063986125926021</v>
      </c>
      <c r="AH4547" s="46">
        <v>58.063986125926021</v>
      </c>
      <c r="AI4547" s="46">
        <v>58.063986125926021</v>
      </c>
      <c r="AJ4547" s="46">
        <v>58.063986125926021</v>
      </c>
      <c r="AK4547" s="46">
        <v>58.063986125926021</v>
      </c>
      <c r="AL4547" s="46">
        <v>58.063986125926021</v>
      </c>
      <c r="AM4547" s="46">
        <v>58.063986125926021</v>
      </c>
    </row>
    <row r="4548" spans="5:39" x14ac:dyDescent="0.2">
      <c r="E4548" s="14">
        <v>455</v>
      </c>
      <c r="F4548" s="14">
        <v>468</v>
      </c>
      <c r="G4548" s="14" t="s">
        <v>254</v>
      </c>
      <c r="H4548" s="14" t="s">
        <v>362</v>
      </c>
      <c r="I4548" s="14" t="s">
        <v>864</v>
      </c>
      <c r="J4548" s="531">
        <v>70000061</v>
      </c>
      <c r="K4548" s="14" t="s">
        <v>59</v>
      </c>
      <c r="L4548" s="14" t="s">
        <v>57</v>
      </c>
      <c r="M4548" s="45">
        <v>4548</v>
      </c>
      <c r="N4548" s="45">
        <v>1</v>
      </c>
      <c r="O4548" s="46">
        <v>1470.53</v>
      </c>
      <c r="Q4548" s="12" t="s">
        <v>376</v>
      </c>
      <c r="T4548" s="59" t="s">
        <v>73</v>
      </c>
      <c r="U4548" s="14">
        <v>60</v>
      </c>
      <c r="V4548" s="59" t="s">
        <v>175</v>
      </c>
      <c r="Y4548" s="46">
        <v>0</v>
      </c>
      <c r="Z4548" s="46">
        <v>0</v>
      </c>
      <c r="AA4548" s="46">
        <v>0</v>
      </c>
      <c r="AB4548" s="46">
        <v>0</v>
      </c>
      <c r="AC4548" s="46">
        <v>0</v>
      </c>
      <c r="AD4548" s="46">
        <v>0</v>
      </c>
      <c r="AE4548" s="46">
        <v>0</v>
      </c>
      <c r="AF4548" s="46">
        <v>0</v>
      </c>
      <c r="AG4548" s="46">
        <v>1470.53</v>
      </c>
      <c r="AH4548" s="46">
        <v>1470.53</v>
      </c>
      <c r="AI4548" s="46">
        <v>1470.53</v>
      </c>
      <c r="AJ4548" s="46">
        <v>1470.53</v>
      </c>
      <c r="AK4548" s="46">
        <v>1470.53</v>
      </c>
      <c r="AL4548" s="46">
        <v>1470.53</v>
      </c>
      <c r="AM4548" s="46">
        <v>0</v>
      </c>
    </row>
    <row r="4549" spans="5:39" x14ac:dyDescent="0.2">
      <c r="E4549" s="47">
        <v>455</v>
      </c>
      <c r="F4549" s="47">
        <v>468</v>
      </c>
      <c r="G4549" s="47" t="s">
        <v>254</v>
      </c>
      <c r="H4549" s="47" t="s">
        <v>362</v>
      </c>
      <c r="I4549" s="47" t="s">
        <v>864</v>
      </c>
      <c r="J4549" s="533">
        <v>70000061</v>
      </c>
      <c r="K4549" s="14" t="s">
        <v>59</v>
      </c>
      <c r="L4549" s="14" t="s">
        <v>54</v>
      </c>
      <c r="M4549" s="45">
        <v>4549</v>
      </c>
      <c r="N4549" s="45">
        <v>1</v>
      </c>
      <c r="O4549" s="46">
        <v>2140.89</v>
      </c>
      <c r="Q4549" s="12" t="s">
        <v>376</v>
      </c>
      <c r="T4549" s="59" t="s">
        <v>73</v>
      </c>
      <c r="U4549" s="14">
        <v>0</v>
      </c>
      <c r="V4549" s="59" t="s">
        <v>175</v>
      </c>
      <c r="Y4549" s="46">
        <v>0</v>
      </c>
      <c r="Z4549" s="46">
        <v>0</v>
      </c>
      <c r="AA4549" s="46">
        <v>0</v>
      </c>
      <c r="AB4549" s="46">
        <v>0</v>
      </c>
      <c r="AC4549" s="46">
        <v>0</v>
      </c>
      <c r="AD4549" s="46">
        <v>0</v>
      </c>
      <c r="AE4549" s="46">
        <v>0</v>
      </c>
      <c r="AF4549" s="46">
        <v>0</v>
      </c>
      <c r="AG4549" s="46">
        <v>0</v>
      </c>
      <c r="AH4549" s="46">
        <v>0</v>
      </c>
      <c r="AI4549" s="46">
        <v>7375.1200000000008</v>
      </c>
      <c r="AJ4549" s="46">
        <v>-400.03999999999996</v>
      </c>
      <c r="AK4549" s="46">
        <v>4380.7800000000007</v>
      </c>
      <c r="AL4549" s="46">
        <v>2140.89</v>
      </c>
      <c r="AM4549" s="46">
        <v>0</v>
      </c>
    </row>
    <row r="4550" spans="5:39" x14ac:dyDescent="0.2">
      <c r="E4550" s="47">
        <v>455</v>
      </c>
      <c r="F4550" s="47">
        <v>468</v>
      </c>
      <c r="G4550" s="47" t="s">
        <v>254</v>
      </c>
      <c r="H4550" s="47" t="s">
        <v>362</v>
      </c>
      <c r="I4550" s="47" t="s">
        <v>864</v>
      </c>
      <c r="J4550" s="533">
        <v>70000061</v>
      </c>
      <c r="K4550" s="14" t="s">
        <v>59</v>
      </c>
      <c r="L4550" s="14" t="s">
        <v>58</v>
      </c>
      <c r="M4550" s="45">
        <v>4550</v>
      </c>
      <c r="N4550" s="45">
        <v>1</v>
      </c>
      <c r="O4550" s="46">
        <v>0</v>
      </c>
      <c r="Q4550" s="12" t="s">
        <v>376</v>
      </c>
      <c r="T4550" s="59" t="s">
        <v>73</v>
      </c>
      <c r="U4550" s="14">
        <v>0</v>
      </c>
      <c r="V4550" s="59" t="s">
        <v>175</v>
      </c>
      <c r="Y4550" s="46">
        <v>0</v>
      </c>
      <c r="Z4550" s="46">
        <v>0</v>
      </c>
      <c r="AA4550" s="46">
        <v>0</v>
      </c>
      <c r="AB4550" s="46">
        <v>0</v>
      </c>
      <c r="AC4550" s="46">
        <v>0</v>
      </c>
      <c r="AD4550" s="46">
        <v>0</v>
      </c>
      <c r="AE4550" s="46">
        <v>0</v>
      </c>
      <c r="AF4550" s="46">
        <v>0</v>
      </c>
      <c r="AG4550" s="46">
        <v>0</v>
      </c>
      <c r="AH4550" s="46">
        <v>0</v>
      </c>
      <c r="AI4550" s="46">
        <v>0</v>
      </c>
      <c r="AJ4550" s="46">
        <v>0</v>
      </c>
      <c r="AK4550" s="46">
        <v>0</v>
      </c>
      <c r="AL4550" s="46">
        <v>0</v>
      </c>
      <c r="AM4550" s="46">
        <v>0</v>
      </c>
    </row>
    <row r="4551" spans="5:39" x14ac:dyDescent="0.2">
      <c r="E4551" s="47">
        <v>455</v>
      </c>
      <c r="F4551" s="47">
        <v>468</v>
      </c>
      <c r="G4551" s="47" t="s">
        <v>254</v>
      </c>
      <c r="H4551" s="47" t="s">
        <v>362</v>
      </c>
      <c r="I4551" s="47" t="s">
        <v>864</v>
      </c>
      <c r="J4551" s="533">
        <v>70000061</v>
      </c>
      <c r="K4551" s="14" t="s">
        <v>59</v>
      </c>
      <c r="L4551" s="14" t="s">
        <v>31</v>
      </c>
      <c r="M4551" s="45">
        <v>4551</v>
      </c>
      <c r="N4551" s="45">
        <v>1</v>
      </c>
      <c r="O4551" s="48">
        <v>3611.42</v>
      </c>
      <c r="Q4551" s="12" t="s">
        <v>376</v>
      </c>
      <c r="R4551" s="46">
        <v>3719.9883333333332</v>
      </c>
      <c r="T4551" s="59" t="s">
        <v>73</v>
      </c>
      <c r="U4551" s="14">
        <v>0</v>
      </c>
      <c r="V4551" s="59" t="s">
        <v>175</v>
      </c>
      <c r="X4551" s="46">
        <v>0</v>
      </c>
      <c r="Y4551" s="46">
        <v>0</v>
      </c>
      <c r="Z4551" s="46">
        <v>0</v>
      </c>
      <c r="AA4551" s="46">
        <v>0</v>
      </c>
      <c r="AB4551" s="46">
        <v>0</v>
      </c>
      <c r="AC4551" s="46">
        <v>0</v>
      </c>
      <c r="AD4551" s="46">
        <v>0</v>
      </c>
      <c r="AE4551" s="46">
        <v>0</v>
      </c>
      <c r="AF4551" s="46">
        <v>0</v>
      </c>
      <c r="AG4551" s="46">
        <v>1470.53</v>
      </c>
      <c r="AH4551" s="46">
        <v>1470.53</v>
      </c>
      <c r="AI4551" s="46">
        <v>8845.6500000000015</v>
      </c>
      <c r="AJ4551" s="46">
        <v>1070.49</v>
      </c>
      <c r="AK4551" s="46">
        <v>5851.31</v>
      </c>
      <c r="AL4551" s="46">
        <v>3611.42</v>
      </c>
      <c r="AM4551" s="46">
        <v>0</v>
      </c>
    </row>
    <row r="4552" spans="5:39" x14ac:dyDescent="0.2">
      <c r="E4552" s="47">
        <v>455</v>
      </c>
      <c r="F4552" s="47">
        <v>468</v>
      </c>
      <c r="G4552" s="47" t="s">
        <v>254</v>
      </c>
      <c r="H4552" s="47" t="s">
        <v>362</v>
      </c>
      <c r="I4552" s="47" t="s">
        <v>864</v>
      </c>
      <c r="J4552" s="533">
        <v>70000061</v>
      </c>
      <c r="K4552" s="14" t="s">
        <v>37</v>
      </c>
      <c r="L4552" s="14" t="s">
        <v>31</v>
      </c>
      <c r="M4552" s="45">
        <v>4552</v>
      </c>
      <c r="N4552" s="45">
        <v>1</v>
      </c>
      <c r="O4552" s="48">
        <v>12857.2</v>
      </c>
      <c r="P4552" s="48"/>
      <c r="Q4552" s="12" t="s">
        <v>376</v>
      </c>
      <c r="R4552" s="46">
        <v>2142.8666666666668</v>
      </c>
      <c r="T4552" s="59" t="s">
        <v>73</v>
      </c>
      <c r="U4552" s="14">
        <v>0</v>
      </c>
      <c r="V4552" s="59" t="s">
        <v>175</v>
      </c>
      <c r="Y4552" s="46">
        <v>0</v>
      </c>
      <c r="Z4552" s="46">
        <v>0</v>
      </c>
      <c r="AA4552" s="46">
        <v>0</v>
      </c>
      <c r="AB4552" s="46">
        <v>0</v>
      </c>
      <c r="AC4552" s="46">
        <v>0</v>
      </c>
      <c r="AD4552" s="46">
        <v>0</v>
      </c>
      <c r="AE4552" s="46">
        <v>0</v>
      </c>
      <c r="AF4552" s="46">
        <v>0</v>
      </c>
      <c r="AG4552" s="46">
        <v>0</v>
      </c>
      <c r="AH4552" s="46">
        <v>0</v>
      </c>
      <c r="AI4552" s="46">
        <v>0</v>
      </c>
      <c r="AJ4552" s="46">
        <v>0</v>
      </c>
      <c r="AK4552" s="46">
        <v>0</v>
      </c>
      <c r="AL4552" s="46">
        <v>12857.2</v>
      </c>
      <c r="AM4552" s="46">
        <v>1892.546</v>
      </c>
    </row>
    <row r="4553" spans="5:39" x14ac:dyDescent="0.2">
      <c r="E4553" s="47">
        <v>455</v>
      </c>
      <c r="F4553" s="47">
        <v>468</v>
      </c>
      <c r="G4553" s="47" t="s">
        <v>254</v>
      </c>
      <c r="H4553" s="47" t="s">
        <v>362</v>
      </c>
      <c r="I4553" s="47" t="s">
        <v>864</v>
      </c>
      <c r="J4553" s="533">
        <v>70000061</v>
      </c>
      <c r="K4553" s="14" t="s">
        <v>65</v>
      </c>
      <c r="L4553" s="14" t="s">
        <v>31</v>
      </c>
      <c r="M4553" s="45">
        <v>4553</v>
      </c>
      <c r="N4553" s="45">
        <v>1</v>
      </c>
      <c r="O4553" s="52">
        <v>9462.73</v>
      </c>
      <c r="P4553" s="48">
        <v>1892.546</v>
      </c>
      <c r="Q4553" s="12" t="s">
        <v>376</v>
      </c>
      <c r="R4553" s="46">
        <v>1577.1216666666667</v>
      </c>
      <c r="T4553" s="59" t="s">
        <v>73</v>
      </c>
      <c r="U4553" s="14">
        <v>0</v>
      </c>
      <c r="V4553" s="59" t="s">
        <v>175</v>
      </c>
      <c r="X4553" s="46">
        <v>0</v>
      </c>
      <c r="Y4553" s="46">
        <v>0</v>
      </c>
      <c r="Z4553" s="46">
        <v>0</v>
      </c>
      <c r="AA4553" s="46">
        <v>0</v>
      </c>
      <c r="AB4553" s="46">
        <v>0</v>
      </c>
      <c r="AC4553" s="46">
        <v>0</v>
      </c>
      <c r="AD4553" s="46">
        <v>0</v>
      </c>
      <c r="AE4553" s="46">
        <v>0</v>
      </c>
      <c r="AF4553" s="46">
        <v>0</v>
      </c>
      <c r="AG4553" s="46">
        <v>0</v>
      </c>
      <c r="AH4553" s="46">
        <v>0</v>
      </c>
      <c r="AI4553" s="46">
        <v>0</v>
      </c>
      <c r="AJ4553" s="46">
        <v>0</v>
      </c>
      <c r="AK4553" s="46">
        <v>5851.31</v>
      </c>
      <c r="AL4553" s="46">
        <v>3611.42</v>
      </c>
      <c r="AM4553" s="46">
        <v>0</v>
      </c>
    </row>
    <row r="4554" spans="5:39" x14ac:dyDescent="0.2">
      <c r="E4554" s="47">
        <v>455</v>
      </c>
      <c r="F4554" s="47">
        <v>468</v>
      </c>
      <c r="G4554" s="47" t="s">
        <v>254</v>
      </c>
      <c r="H4554" s="47" t="s">
        <v>362</v>
      </c>
      <c r="I4554" s="47" t="s">
        <v>864</v>
      </c>
      <c r="J4554" s="533">
        <v>70000061</v>
      </c>
      <c r="K4554" s="14" t="s">
        <v>64</v>
      </c>
      <c r="L4554" s="14" t="s">
        <v>57</v>
      </c>
      <c r="M4554" s="45">
        <v>4554</v>
      </c>
      <c r="N4554" s="45">
        <v>1</v>
      </c>
      <c r="O4554" s="46">
        <v>0</v>
      </c>
      <c r="Q4554" s="12" t="s">
        <v>376</v>
      </c>
      <c r="T4554" s="59" t="s">
        <v>73</v>
      </c>
      <c r="U4554" s="14">
        <v>0</v>
      </c>
      <c r="V4554" s="59" t="s">
        <v>175</v>
      </c>
      <c r="X4554" s="46">
        <v>0</v>
      </c>
      <c r="Y4554" s="46">
        <v>0</v>
      </c>
      <c r="Z4554" s="46">
        <v>0</v>
      </c>
      <c r="AA4554" s="46">
        <v>0</v>
      </c>
      <c r="AB4554" s="46">
        <v>0</v>
      </c>
      <c r="AC4554" s="46">
        <v>0</v>
      </c>
      <c r="AD4554" s="46">
        <v>0</v>
      </c>
      <c r="AE4554" s="46">
        <v>0</v>
      </c>
      <c r="AF4554" s="46">
        <v>0</v>
      </c>
      <c r="AG4554" s="46">
        <v>1470.53</v>
      </c>
      <c r="AH4554" s="46">
        <v>2941.06</v>
      </c>
      <c r="AI4554" s="46">
        <v>4411.59</v>
      </c>
      <c r="AJ4554" s="46">
        <v>5882.12</v>
      </c>
      <c r="AK4554" s="46">
        <v>7352.65</v>
      </c>
      <c r="AL4554" s="46">
        <v>0</v>
      </c>
      <c r="AM4554" s="46">
        <v>0</v>
      </c>
    </row>
    <row r="4555" spans="5:39" x14ac:dyDescent="0.2">
      <c r="E4555" s="47">
        <v>455</v>
      </c>
      <c r="F4555" s="47">
        <v>468</v>
      </c>
      <c r="G4555" s="47" t="s">
        <v>254</v>
      </c>
      <c r="H4555" s="47" t="s">
        <v>362</v>
      </c>
      <c r="I4555" s="47" t="s">
        <v>864</v>
      </c>
      <c r="J4555" s="533">
        <v>70000061</v>
      </c>
      <c r="K4555" s="14" t="s">
        <v>64</v>
      </c>
      <c r="L4555" s="14" t="s">
        <v>54</v>
      </c>
      <c r="M4555" s="45">
        <v>4555</v>
      </c>
      <c r="N4555" s="45">
        <v>1</v>
      </c>
      <c r="O4555" s="46">
        <v>9462.73</v>
      </c>
      <c r="Q4555" s="12" t="s">
        <v>376</v>
      </c>
      <c r="T4555" s="59" t="s">
        <v>73</v>
      </c>
      <c r="U4555" s="14">
        <v>0</v>
      </c>
      <c r="V4555" s="59" t="s">
        <v>175</v>
      </c>
      <c r="X4555" s="46">
        <v>0</v>
      </c>
      <c r="Y4555" s="46">
        <v>0</v>
      </c>
      <c r="Z4555" s="46">
        <v>0</v>
      </c>
      <c r="AA4555" s="46">
        <v>0</v>
      </c>
      <c r="AB4555" s="46">
        <v>0</v>
      </c>
      <c r="AC4555" s="46">
        <v>0</v>
      </c>
      <c r="AD4555" s="46">
        <v>0</v>
      </c>
      <c r="AE4555" s="46">
        <v>0</v>
      </c>
      <c r="AF4555" s="46">
        <v>0</v>
      </c>
      <c r="AG4555" s="46">
        <v>0</v>
      </c>
      <c r="AH4555" s="46">
        <v>0</v>
      </c>
      <c r="AI4555" s="46">
        <v>7375.1200000000008</v>
      </c>
      <c r="AJ4555" s="46">
        <v>6975.0800000000008</v>
      </c>
      <c r="AK4555" s="46">
        <v>11355.86</v>
      </c>
      <c r="AL4555" s="46">
        <v>9462.73</v>
      </c>
      <c r="AM4555" s="46">
        <v>7570.1839999999993</v>
      </c>
    </row>
    <row r="4556" spans="5:39" x14ac:dyDescent="0.2">
      <c r="E4556" s="47">
        <v>455</v>
      </c>
      <c r="F4556" s="47">
        <v>468</v>
      </c>
      <c r="G4556" s="47" t="s">
        <v>254</v>
      </c>
      <c r="H4556" s="47" t="s">
        <v>362</v>
      </c>
      <c r="I4556" s="47" t="s">
        <v>864</v>
      </c>
      <c r="J4556" s="533">
        <v>70000061</v>
      </c>
      <c r="K4556" s="14" t="s">
        <v>64</v>
      </c>
      <c r="L4556" s="14" t="s">
        <v>58</v>
      </c>
      <c r="M4556" s="45">
        <v>4556</v>
      </c>
      <c r="N4556" s="45">
        <v>1</v>
      </c>
      <c r="O4556" s="46">
        <v>0</v>
      </c>
      <c r="Q4556" s="12" t="s">
        <v>376</v>
      </c>
      <c r="T4556" s="59" t="s">
        <v>73</v>
      </c>
      <c r="U4556" s="14">
        <v>0</v>
      </c>
      <c r="V4556" s="59" t="s">
        <v>175</v>
      </c>
      <c r="X4556" s="46">
        <v>0</v>
      </c>
      <c r="Y4556" s="46">
        <v>0</v>
      </c>
      <c r="Z4556" s="46">
        <v>0</v>
      </c>
      <c r="AA4556" s="46">
        <v>0</v>
      </c>
      <c r="AB4556" s="46">
        <v>0</v>
      </c>
      <c r="AC4556" s="46">
        <v>0</v>
      </c>
      <c r="AD4556" s="46">
        <v>0</v>
      </c>
      <c r="AE4556" s="46">
        <v>0</v>
      </c>
      <c r="AF4556" s="46">
        <v>0</v>
      </c>
      <c r="AG4556" s="46">
        <v>0</v>
      </c>
      <c r="AH4556" s="46">
        <v>0</v>
      </c>
      <c r="AI4556" s="46">
        <v>0</v>
      </c>
      <c r="AJ4556" s="46">
        <v>0</v>
      </c>
      <c r="AK4556" s="46">
        <v>0</v>
      </c>
      <c r="AL4556" s="46">
        <v>0</v>
      </c>
      <c r="AM4556" s="46">
        <v>0</v>
      </c>
    </row>
    <row r="4557" spans="5:39" x14ac:dyDescent="0.2">
      <c r="E4557" s="47">
        <v>455</v>
      </c>
      <c r="F4557" s="47">
        <v>468</v>
      </c>
      <c r="G4557" s="47" t="s">
        <v>254</v>
      </c>
      <c r="H4557" s="47" t="s">
        <v>362</v>
      </c>
      <c r="I4557" s="47" t="s">
        <v>864</v>
      </c>
      <c r="J4557" s="533">
        <v>70000061</v>
      </c>
      <c r="K4557" s="14" t="s">
        <v>67</v>
      </c>
      <c r="L4557" s="14" t="s">
        <v>67</v>
      </c>
      <c r="M4557" s="45">
        <v>4557</v>
      </c>
      <c r="N4557" s="45">
        <v>1</v>
      </c>
      <c r="O4557" s="53">
        <v>17.313891445701302</v>
      </c>
      <c r="P4557" s="54">
        <v>7.3138914457013016</v>
      </c>
      <c r="Q4557" s="55" t="s">
        <v>376</v>
      </c>
      <c r="R4557" s="56">
        <v>2.5437526013746456</v>
      </c>
      <c r="S4557" s="57" t="s">
        <v>370</v>
      </c>
      <c r="T4557" s="60" t="s">
        <v>73</v>
      </c>
      <c r="U4557" s="14">
        <v>0</v>
      </c>
      <c r="V4557" s="60" t="s">
        <v>175</v>
      </c>
      <c r="Y4557" s="46">
        <v>17.313891445701302</v>
      </c>
      <c r="Z4557" s="46">
        <v>17.313891445701302</v>
      </c>
      <c r="AA4557" s="46">
        <v>17.313891445701302</v>
      </c>
      <c r="AB4557" s="46">
        <v>17.313891445701302</v>
      </c>
      <c r="AC4557" s="46">
        <v>17.313891445701302</v>
      </c>
      <c r="AD4557" s="46">
        <v>17.313891445701302</v>
      </c>
      <c r="AE4557" s="46">
        <v>17.313891445701302</v>
      </c>
      <c r="AF4557" s="46">
        <v>17.313891445701302</v>
      </c>
      <c r="AG4557" s="46">
        <v>17.313891445701302</v>
      </c>
      <c r="AH4557" s="46">
        <v>17.313891445701302</v>
      </c>
      <c r="AI4557" s="46">
        <v>17.313891445701302</v>
      </c>
      <c r="AJ4557" s="46">
        <v>17.313891445701302</v>
      </c>
      <c r="AK4557" s="46">
        <v>17.313891445701302</v>
      </c>
      <c r="AL4557" s="46">
        <v>17.313891445701302</v>
      </c>
      <c r="AM4557" s="46">
        <v>17.313891445701302</v>
      </c>
    </row>
    <row r="4558" spans="5:39" x14ac:dyDescent="0.2">
      <c r="E4558" s="14">
        <v>456</v>
      </c>
      <c r="F4558" s="14">
        <v>469</v>
      </c>
      <c r="G4558" s="14" t="s">
        <v>254</v>
      </c>
      <c r="H4558" s="14" t="s">
        <v>339</v>
      </c>
      <c r="I4558" s="14" t="s">
        <v>865</v>
      </c>
      <c r="J4558" s="531">
        <v>70000062</v>
      </c>
      <c r="K4558" s="14" t="s">
        <v>59</v>
      </c>
      <c r="L4558" s="14" t="s">
        <v>57</v>
      </c>
      <c r="M4558" s="45">
        <v>4558</v>
      </c>
      <c r="N4558" s="45">
        <v>1</v>
      </c>
      <c r="O4558" s="46">
        <v>1470.53</v>
      </c>
      <c r="Q4558" s="12" t="s">
        <v>369</v>
      </c>
      <c r="T4558" s="59" t="s">
        <v>78</v>
      </c>
      <c r="U4558" s="14">
        <v>0</v>
      </c>
      <c r="V4558" s="59" t="s">
        <v>175</v>
      </c>
      <c r="Y4558" s="46">
        <v>0</v>
      </c>
      <c r="Z4558" s="46">
        <v>0</v>
      </c>
      <c r="AA4558" s="46">
        <v>0</v>
      </c>
      <c r="AB4558" s="46">
        <v>0</v>
      </c>
      <c r="AC4558" s="46">
        <v>0</v>
      </c>
      <c r="AD4558" s="46">
        <v>0</v>
      </c>
      <c r="AE4558" s="46">
        <v>0</v>
      </c>
      <c r="AF4558" s="46">
        <v>0</v>
      </c>
      <c r="AG4558" s="46">
        <v>1470.53</v>
      </c>
      <c r="AH4558" s="46">
        <v>1470.53</v>
      </c>
      <c r="AI4558" s="46">
        <v>1470.53</v>
      </c>
      <c r="AJ4558" s="46">
        <v>1470.53</v>
      </c>
      <c r="AK4558" s="46">
        <v>1470.53</v>
      </c>
      <c r="AL4558" s="46">
        <v>1470.53</v>
      </c>
      <c r="AM4558" s="46">
        <v>0</v>
      </c>
    </row>
    <row r="4559" spans="5:39" x14ac:dyDescent="0.2">
      <c r="E4559" s="47">
        <v>456</v>
      </c>
      <c r="F4559" s="47">
        <v>469</v>
      </c>
      <c r="G4559" s="47" t="s">
        <v>254</v>
      </c>
      <c r="H4559" s="47" t="s">
        <v>339</v>
      </c>
      <c r="I4559" s="47" t="s">
        <v>865</v>
      </c>
      <c r="J4559" s="533">
        <v>70000062</v>
      </c>
      <c r="K4559" s="14" t="s">
        <v>59</v>
      </c>
      <c r="L4559" s="14" t="s">
        <v>54</v>
      </c>
      <c r="M4559" s="45">
        <v>4559</v>
      </c>
      <c r="N4559" s="45">
        <v>1</v>
      </c>
      <c r="O4559" s="46">
        <v>3463.35</v>
      </c>
      <c r="Q4559" s="12" t="s">
        <v>369</v>
      </c>
      <c r="T4559" s="59" t="s">
        <v>78</v>
      </c>
      <c r="U4559" s="14">
        <v>0</v>
      </c>
      <c r="V4559" s="59" t="s">
        <v>175</v>
      </c>
      <c r="Y4559" s="46">
        <v>0</v>
      </c>
      <c r="Z4559" s="46">
        <v>0</v>
      </c>
      <c r="AA4559" s="46">
        <v>0</v>
      </c>
      <c r="AB4559" s="46">
        <v>0</v>
      </c>
      <c r="AC4559" s="46">
        <v>0</v>
      </c>
      <c r="AD4559" s="46">
        <v>0</v>
      </c>
      <c r="AE4559" s="46">
        <v>0</v>
      </c>
      <c r="AF4559" s="46">
        <v>0</v>
      </c>
      <c r="AG4559" s="46">
        <v>0</v>
      </c>
      <c r="AH4559" s="46">
        <v>0</v>
      </c>
      <c r="AI4559" s="46">
        <v>4593.67</v>
      </c>
      <c r="AJ4559" s="46">
        <v>2036.92</v>
      </c>
      <c r="AK4559" s="46">
        <v>4412.41</v>
      </c>
      <c r="AL4559" s="46">
        <v>3463.35</v>
      </c>
      <c r="AM4559" s="46">
        <v>0</v>
      </c>
    </row>
    <row r="4560" spans="5:39" x14ac:dyDescent="0.2">
      <c r="E4560" s="47">
        <v>456</v>
      </c>
      <c r="F4560" s="47">
        <v>469</v>
      </c>
      <c r="G4560" s="47" t="s">
        <v>254</v>
      </c>
      <c r="H4560" s="47" t="s">
        <v>339</v>
      </c>
      <c r="I4560" s="47" t="s">
        <v>865</v>
      </c>
      <c r="J4560" s="533">
        <v>70000062</v>
      </c>
      <c r="K4560" s="14" t="s">
        <v>59</v>
      </c>
      <c r="L4560" s="14" t="s">
        <v>58</v>
      </c>
      <c r="M4560" s="45">
        <v>4560</v>
      </c>
      <c r="N4560" s="45">
        <v>1</v>
      </c>
      <c r="O4560" s="46">
        <v>0</v>
      </c>
      <c r="Q4560" s="12" t="s">
        <v>369</v>
      </c>
      <c r="T4560" s="59" t="s">
        <v>78</v>
      </c>
      <c r="U4560" s="14">
        <v>0</v>
      </c>
      <c r="V4560" s="59" t="s">
        <v>175</v>
      </c>
      <c r="Y4560" s="46">
        <v>0</v>
      </c>
      <c r="Z4560" s="46">
        <v>0</v>
      </c>
      <c r="AA4560" s="46">
        <v>0</v>
      </c>
      <c r="AB4560" s="46">
        <v>0</v>
      </c>
      <c r="AC4560" s="46">
        <v>0</v>
      </c>
      <c r="AD4560" s="46">
        <v>0</v>
      </c>
      <c r="AE4560" s="46">
        <v>0</v>
      </c>
      <c r="AF4560" s="46">
        <v>0</v>
      </c>
      <c r="AG4560" s="46">
        <v>0</v>
      </c>
      <c r="AH4560" s="46">
        <v>0</v>
      </c>
      <c r="AI4560" s="46">
        <v>0</v>
      </c>
      <c r="AJ4560" s="46">
        <v>0</v>
      </c>
      <c r="AK4560" s="46">
        <v>0</v>
      </c>
      <c r="AL4560" s="46">
        <v>0</v>
      </c>
      <c r="AM4560" s="46">
        <v>0</v>
      </c>
    </row>
    <row r="4561" spans="5:39" x14ac:dyDescent="0.2">
      <c r="E4561" s="47">
        <v>456</v>
      </c>
      <c r="F4561" s="47">
        <v>469</v>
      </c>
      <c r="G4561" s="47" t="s">
        <v>254</v>
      </c>
      <c r="H4561" s="47" t="s">
        <v>339</v>
      </c>
      <c r="I4561" s="47" t="s">
        <v>865</v>
      </c>
      <c r="J4561" s="533">
        <v>70000062</v>
      </c>
      <c r="K4561" s="14" t="s">
        <v>59</v>
      </c>
      <c r="L4561" s="14" t="s">
        <v>31</v>
      </c>
      <c r="M4561" s="45">
        <v>4561</v>
      </c>
      <c r="N4561" s="45">
        <v>1</v>
      </c>
      <c r="O4561" s="48">
        <v>4933.88</v>
      </c>
      <c r="Q4561" s="12" t="s">
        <v>369</v>
      </c>
      <c r="R4561" s="46">
        <v>3888.2549999999997</v>
      </c>
      <c r="T4561" s="59" t="s">
        <v>78</v>
      </c>
      <c r="U4561" s="14">
        <v>36</v>
      </c>
      <c r="V4561" s="59" t="s">
        <v>175</v>
      </c>
      <c r="X4561" s="46">
        <v>0</v>
      </c>
      <c r="Y4561" s="46">
        <v>0</v>
      </c>
      <c r="Z4561" s="46">
        <v>0</v>
      </c>
      <c r="AA4561" s="46">
        <v>0</v>
      </c>
      <c r="AB4561" s="46">
        <v>0</v>
      </c>
      <c r="AC4561" s="46">
        <v>0</v>
      </c>
      <c r="AD4561" s="46">
        <v>0</v>
      </c>
      <c r="AE4561" s="46">
        <v>0</v>
      </c>
      <c r="AF4561" s="46">
        <v>0</v>
      </c>
      <c r="AG4561" s="46">
        <v>1470.53</v>
      </c>
      <c r="AH4561" s="46">
        <v>1470.53</v>
      </c>
      <c r="AI4561" s="46">
        <v>6064.2</v>
      </c>
      <c r="AJ4561" s="46">
        <v>3507.45</v>
      </c>
      <c r="AK4561" s="46">
        <v>5882.94</v>
      </c>
      <c r="AL4561" s="46">
        <v>4933.88</v>
      </c>
      <c r="AM4561" s="46">
        <v>0</v>
      </c>
    </row>
    <row r="4562" spans="5:39" x14ac:dyDescent="0.2">
      <c r="E4562" s="47">
        <v>456</v>
      </c>
      <c r="F4562" s="47">
        <v>469</v>
      </c>
      <c r="G4562" s="47" t="s">
        <v>254</v>
      </c>
      <c r="H4562" s="47" t="s">
        <v>339</v>
      </c>
      <c r="I4562" s="47" t="s">
        <v>865</v>
      </c>
      <c r="J4562" s="533">
        <v>70000062</v>
      </c>
      <c r="K4562" s="14" t="s">
        <v>37</v>
      </c>
      <c r="L4562" s="14" t="s">
        <v>31</v>
      </c>
      <c r="M4562" s="45">
        <v>4562</v>
      </c>
      <c r="N4562" s="45">
        <v>1</v>
      </c>
      <c r="O4562" s="48">
        <v>0</v>
      </c>
      <c r="P4562" s="48"/>
      <c r="Q4562" s="12" t="s">
        <v>369</v>
      </c>
      <c r="R4562" s="46">
        <v>0</v>
      </c>
      <c r="T4562" s="59" t="s">
        <v>78</v>
      </c>
      <c r="U4562" s="14">
        <v>0</v>
      </c>
      <c r="V4562" s="59" t="s">
        <v>175</v>
      </c>
      <c r="Y4562" s="46">
        <v>0</v>
      </c>
      <c r="Z4562" s="46">
        <v>0</v>
      </c>
      <c r="AA4562" s="46">
        <v>0</v>
      </c>
      <c r="AB4562" s="46">
        <v>0</v>
      </c>
      <c r="AC4562" s="46">
        <v>0</v>
      </c>
      <c r="AD4562" s="46">
        <v>0</v>
      </c>
      <c r="AE4562" s="46">
        <v>0</v>
      </c>
      <c r="AF4562" s="46">
        <v>0</v>
      </c>
      <c r="AG4562" s="46">
        <v>0</v>
      </c>
      <c r="AH4562" s="46">
        <v>0</v>
      </c>
      <c r="AI4562" s="46">
        <v>0</v>
      </c>
      <c r="AJ4562" s="46">
        <v>0</v>
      </c>
      <c r="AK4562" s="46">
        <v>0</v>
      </c>
      <c r="AL4562" s="46">
        <v>0</v>
      </c>
      <c r="AM4562" s="46">
        <v>9331.8119999999999</v>
      </c>
    </row>
    <row r="4563" spans="5:39" x14ac:dyDescent="0.2">
      <c r="E4563" s="47">
        <v>456</v>
      </c>
      <c r="F4563" s="47">
        <v>469</v>
      </c>
      <c r="G4563" s="47" t="s">
        <v>254</v>
      </c>
      <c r="H4563" s="47" t="s">
        <v>339</v>
      </c>
      <c r="I4563" s="47" t="s">
        <v>865</v>
      </c>
      <c r="J4563" s="533">
        <v>70000062</v>
      </c>
      <c r="K4563" s="14" t="s">
        <v>65</v>
      </c>
      <c r="L4563" s="14" t="s">
        <v>31</v>
      </c>
      <c r="M4563" s="45">
        <v>4563</v>
      </c>
      <c r="N4563" s="45">
        <v>1</v>
      </c>
      <c r="O4563" s="52">
        <v>23329.53</v>
      </c>
      <c r="P4563" s="48">
        <v>9331.8119999999999</v>
      </c>
      <c r="Q4563" s="12" t="s">
        <v>369</v>
      </c>
      <c r="R4563" s="46">
        <v>3888.2549999999997</v>
      </c>
      <c r="T4563" s="59" t="s">
        <v>78</v>
      </c>
      <c r="U4563" s="14">
        <v>0</v>
      </c>
      <c r="V4563" s="59" t="s">
        <v>175</v>
      </c>
      <c r="X4563" s="46">
        <v>0</v>
      </c>
      <c r="Y4563" s="46">
        <v>0</v>
      </c>
      <c r="Z4563" s="46">
        <v>0</v>
      </c>
      <c r="AA4563" s="46">
        <v>0</v>
      </c>
      <c r="AB4563" s="46">
        <v>0</v>
      </c>
      <c r="AC4563" s="46">
        <v>0</v>
      </c>
      <c r="AD4563" s="46">
        <v>0</v>
      </c>
      <c r="AE4563" s="46">
        <v>0</v>
      </c>
      <c r="AF4563" s="46">
        <v>0</v>
      </c>
      <c r="AG4563" s="46">
        <v>1470.53</v>
      </c>
      <c r="AH4563" s="46">
        <v>1470.53</v>
      </c>
      <c r="AI4563" s="46">
        <v>6064.2</v>
      </c>
      <c r="AJ4563" s="46">
        <v>3507.45</v>
      </c>
      <c r="AK4563" s="46">
        <v>5882.94</v>
      </c>
      <c r="AL4563" s="46">
        <v>4933.88</v>
      </c>
      <c r="AM4563" s="46">
        <v>0</v>
      </c>
    </row>
    <row r="4564" spans="5:39" x14ac:dyDescent="0.2">
      <c r="E4564" s="47">
        <v>456</v>
      </c>
      <c r="F4564" s="47">
        <v>469</v>
      </c>
      <c r="G4564" s="47" t="s">
        <v>254</v>
      </c>
      <c r="H4564" s="47" t="s">
        <v>339</v>
      </c>
      <c r="I4564" s="47" t="s">
        <v>865</v>
      </c>
      <c r="J4564" s="533">
        <v>70000062</v>
      </c>
      <c r="K4564" s="14" t="s">
        <v>64</v>
      </c>
      <c r="L4564" s="14" t="s">
        <v>57</v>
      </c>
      <c r="M4564" s="45">
        <v>4564</v>
      </c>
      <c r="N4564" s="45">
        <v>1</v>
      </c>
      <c r="O4564" s="46">
        <v>8823.18</v>
      </c>
      <c r="Q4564" s="12" t="s">
        <v>369</v>
      </c>
      <c r="T4564" s="59" t="s">
        <v>78</v>
      </c>
      <c r="U4564" s="14">
        <v>0</v>
      </c>
      <c r="V4564" s="59" t="s">
        <v>175</v>
      </c>
      <c r="X4564" s="46">
        <v>0</v>
      </c>
      <c r="Y4564" s="46">
        <v>0</v>
      </c>
      <c r="Z4564" s="46">
        <v>0</v>
      </c>
      <c r="AA4564" s="46">
        <v>0</v>
      </c>
      <c r="AB4564" s="46">
        <v>0</v>
      </c>
      <c r="AC4564" s="46">
        <v>0</v>
      </c>
      <c r="AD4564" s="46">
        <v>0</v>
      </c>
      <c r="AE4564" s="46">
        <v>0</v>
      </c>
      <c r="AF4564" s="46">
        <v>0</v>
      </c>
      <c r="AG4564" s="46">
        <v>1470.53</v>
      </c>
      <c r="AH4564" s="46">
        <v>2941.06</v>
      </c>
      <c r="AI4564" s="46">
        <v>4411.59</v>
      </c>
      <c r="AJ4564" s="46">
        <v>5882.12</v>
      </c>
      <c r="AK4564" s="46">
        <v>7352.65</v>
      </c>
      <c r="AL4564" s="46">
        <v>8823.18</v>
      </c>
      <c r="AM4564" s="46">
        <v>0</v>
      </c>
    </row>
    <row r="4565" spans="5:39" x14ac:dyDescent="0.2">
      <c r="E4565" s="47">
        <v>456</v>
      </c>
      <c r="F4565" s="47">
        <v>469</v>
      </c>
      <c r="G4565" s="47" t="s">
        <v>254</v>
      </c>
      <c r="H4565" s="47" t="s">
        <v>339</v>
      </c>
      <c r="I4565" s="47" t="s">
        <v>865</v>
      </c>
      <c r="J4565" s="533">
        <v>70000062</v>
      </c>
      <c r="K4565" s="14" t="s">
        <v>64</v>
      </c>
      <c r="L4565" s="14" t="s">
        <v>54</v>
      </c>
      <c r="M4565" s="45">
        <v>4565</v>
      </c>
      <c r="N4565" s="45">
        <v>1</v>
      </c>
      <c r="O4565" s="46">
        <v>14506.35</v>
      </c>
      <c r="Q4565" s="12" t="s">
        <v>369</v>
      </c>
      <c r="T4565" s="59" t="s">
        <v>78</v>
      </c>
      <c r="U4565" s="14">
        <v>0</v>
      </c>
      <c r="V4565" s="59" t="s">
        <v>175</v>
      </c>
      <c r="X4565" s="46">
        <v>0</v>
      </c>
      <c r="Y4565" s="46">
        <v>0</v>
      </c>
      <c r="Z4565" s="46">
        <v>0</v>
      </c>
      <c r="AA4565" s="46">
        <v>0</v>
      </c>
      <c r="AB4565" s="46">
        <v>0</v>
      </c>
      <c r="AC4565" s="46">
        <v>0</v>
      </c>
      <c r="AD4565" s="46">
        <v>0</v>
      </c>
      <c r="AE4565" s="46">
        <v>0</v>
      </c>
      <c r="AF4565" s="46">
        <v>0</v>
      </c>
      <c r="AG4565" s="46">
        <v>0</v>
      </c>
      <c r="AH4565" s="46">
        <v>0</v>
      </c>
      <c r="AI4565" s="46">
        <v>4593.67</v>
      </c>
      <c r="AJ4565" s="46">
        <v>6630.59</v>
      </c>
      <c r="AK4565" s="46">
        <v>11043</v>
      </c>
      <c r="AL4565" s="46">
        <v>14506.35</v>
      </c>
      <c r="AM4565" s="46">
        <v>13997.718000000001</v>
      </c>
    </row>
    <row r="4566" spans="5:39" x14ac:dyDescent="0.2">
      <c r="E4566" s="47">
        <v>456</v>
      </c>
      <c r="F4566" s="47">
        <v>469</v>
      </c>
      <c r="G4566" s="47" t="s">
        <v>254</v>
      </c>
      <c r="H4566" s="47" t="s">
        <v>339</v>
      </c>
      <c r="I4566" s="47" t="s">
        <v>865</v>
      </c>
      <c r="J4566" s="533">
        <v>70000062</v>
      </c>
      <c r="K4566" s="14" t="s">
        <v>64</v>
      </c>
      <c r="L4566" s="14" t="s">
        <v>58</v>
      </c>
      <c r="M4566" s="45">
        <v>4566</v>
      </c>
      <c r="N4566" s="45">
        <v>1</v>
      </c>
      <c r="O4566" s="46">
        <v>0</v>
      </c>
      <c r="Q4566" s="12" t="s">
        <v>369</v>
      </c>
      <c r="T4566" s="59" t="s">
        <v>78</v>
      </c>
      <c r="U4566" s="14">
        <v>0</v>
      </c>
      <c r="V4566" s="59" t="s">
        <v>175</v>
      </c>
      <c r="X4566" s="46">
        <v>0</v>
      </c>
      <c r="Y4566" s="46">
        <v>0</v>
      </c>
      <c r="Z4566" s="46">
        <v>0</v>
      </c>
      <c r="AA4566" s="46">
        <v>0</v>
      </c>
      <c r="AB4566" s="46">
        <v>0</v>
      </c>
      <c r="AC4566" s="46">
        <v>0</v>
      </c>
      <c r="AD4566" s="46">
        <v>0</v>
      </c>
      <c r="AE4566" s="46">
        <v>0</v>
      </c>
      <c r="AF4566" s="46">
        <v>0</v>
      </c>
      <c r="AG4566" s="46">
        <v>0</v>
      </c>
      <c r="AH4566" s="46">
        <v>0</v>
      </c>
      <c r="AI4566" s="46">
        <v>0</v>
      </c>
      <c r="AJ4566" s="46">
        <v>0</v>
      </c>
      <c r="AK4566" s="46">
        <v>0</v>
      </c>
      <c r="AL4566" s="46">
        <v>0</v>
      </c>
      <c r="AM4566" s="46">
        <v>0</v>
      </c>
    </row>
    <row r="4567" spans="5:39" x14ac:dyDescent="0.2">
      <c r="E4567" s="47">
        <v>456</v>
      </c>
      <c r="F4567" s="47">
        <v>469</v>
      </c>
      <c r="G4567" s="47" t="s">
        <v>254</v>
      </c>
      <c r="H4567" s="47" t="s">
        <v>339</v>
      </c>
      <c r="I4567" s="47" t="s">
        <v>865</v>
      </c>
      <c r="J4567" s="533">
        <v>70000062</v>
      </c>
      <c r="K4567" s="14" t="s">
        <v>67</v>
      </c>
      <c r="L4567" s="14" t="s">
        <v>67</v>
      </c>
      <c r="M4567" s="45">
        <v>4567</v>
      </c>
      <c r="N4567" s="45">
        <v>1</v>
      </c>
      <c r="O4567" s="53">
        <v>56.407201516703935</v>
      </c>
      <c r="P4567" s="54">
        <v>46.407201516703935</v>
      </c>
      <c r="Q4567" s="55" t="s">
        <v>369</v>
      </c>
      <c r="R4567" s="56">
        <v>6</v>
      </c>
      <c r="S4567" s="57" t="s">
        <v>370</v>
      </c>
      <c r="T4567" s="60" t="s">
        <v>78</v>
      </c>
      <c r="U4567" s="14">
        <v>0</v>
      </c>
      <c r="V4567" s="60" t="s">
        <v>175</v>
      </c>
      <c r="Y4567" s="46">
        <v>56.407201516703935</v>
      </c>
      <c r="Z4567" s="46">
        <v>56.407201516703935</v>
      </c>
      <c r="AA4567" s="46">
        <v>56.407201516703935</v>
      </c>
      <c r="AB4567" s="46">
        <v>56.407201516703935</v>
      </c>
      <c r="AC4567" s="46">
        <v>56.407201516703935</v>
      </c>
      <c r="AD4567" s="46">
        <v>56.407201516703935</v>
      </c>
      <c r="AE4567" s="46">
        <v>56.407201516703935</v>
      </c>
      <c r="AF4567" s="46">
        <v>56.407201516703935</v>
      </c>
      <c r="AG4567" s="46">
        <v>56.407201516703935</v>
      </c>
      <c r="AH4567" s="46">
        <v>56.407201516703935</v>
      </c>
      <c r="AI4567" s="46">
        <v>56.407201516703935</v>
      </c>
      <c r="AJ4567" s="46">
        <v>56.407201516703935</v>
      </c>
      <c r="AK4567" s="46">
        <v>56.407201516703935</v>
      </c>
      <c r="AL4567" s="46">
        <v>56.407201516703935</v>
      </c>
      <c r="AM4567" s="46">
        <v>56.407201516703935</v>
      </c>
    </row>
    <row r="4568" spans="5:39" x14ac:dyDescent="0.2">
      <c r="E4568" s="14">
        <v>457</v>
      </c>
      <c r="F4568" s="14">
        <v>470</v>
      </c>
      <c r="G4568" s="14" t="s">
        <v>254</v>
      </c>
      <c r="H4568" s="14" t="s">
        <v>640</v>
      </c>
      <c r="I4568" s="14" t="s">
        <v>866</v>
      </c>
      <c r="J4568" s="531">
        <v>70000063</v>
      </c>
      <c r="K4568" s="14" t="s">
        <v>59</v>
      </c>
      <c r="L4568" s="14" t="s">
        <v>57</v>
      </c>
      <c r="M4568" s="45">
        <v>4568</v>
      </c>
      <c r="N4568" s="45">
        <v>1</v>
      </c>
      <c r="O4568" s="46">
        <v>1467.12</v>
      </c>
      <c r="Q4568" s="12">
        <v>0</v>
      </c>
      <c r="T4568" s="59">
        <v>0</v>
      </c>
      <c r="U4568" s="14">
        <v>0</v>
      </c>
      <c r="V4568" s="59" t="s">
        <v>174</v>
      </c>
      <c r="Y4568" s="46">
        <v>0</v>
      </c>
      <c r="Z4568" s="46">
        <v>0</v>
      </c>
      <c r="AA4568" s="46">
        <v>0</v>
      </c>
      <c r="AB4568" s="46">
        <v>0</v>
      </c>
      <c r="AC4568" s="46">
        <v>0</v>
      </c>
      <c r="AD4568" s="46">
        <v>0</v>
      </c>
      <c r="AE4568" s="46">
        <v>0</v>
      </c>
      <c r="AF4568" s="46">
        <v>0</v>
      </c>
      <c r="AG4568" s="46">
        <v>1467.12</v>
      </c>
      <c r="AH4568" s="46">
        <v>1467.12</v>
      </c>
      <c r="AI4568" s="46">
        <v>1467.12</v>
      </c>
      <c r="AJ4568" s="46">
        <v>1467.12</v>
      </c>
      <c r="AK4568" s="46">
        <v>1467.12</v>
      </c>
      <c r="AL4568" s="46">
        <v>1467.12</v>
      </c>
      <c r="AM4568" s="46">
        <v>0</v>
      </c>
    </row>
    <row r="4569" spans="5:39" x14ac:dyDescent="0.2">
      <c r="E4569" s="47">
        <v>457</v>
      </c>
      <c r="F4569" s="47">
        <v>470</v>
      </c>
      <c r="G4569" s="47" t="s">
        <v>254</v>
      </c>
      <c r="H4569" s="47" t="s">
        <v>640</v>
      </c>
      <c r="I4569" s="47" t="s">
        <v>866</v>
      </c>
      <c r="J4569" s="533">
        <v>70000063</v>
      </c>
      <c r="K4569" s="14" t="s">
        <v>59</v>
      </c>
      <c r="L4569" s="14" t="s">
        <v>54</v>
      </c>
      <c r="M4569" s="45">
        <v>4569</v>
      </c>
      <c r="N4569" s="45">
        <v>1</v>
      </c>
      <c r="O4569" s="46">
        <v>5248.78</v>
      </c>
      <c r="Q4569" s="12">
        <v>0</v>
      </c>
      <c r="T4569" s="59">
        <v>0</v>
      </c>
      <c r="U4569" s="14">
        <v>0</v>
      </c>
      <c r="V4569" s="59" t="s">
        <v>174</v>
      </c>
      <c r="Y4569" s="46">
        <v>0</v>
      </c>
      <c r="Z4569" s="46">
        <v>0</v>
      </c>
      <c r="AA4569" s="46">
        <v>0</v>
      </c>
      <c r="AB4569" s="46">
        <v>0</v>
      </c>
      <c r="AC4569" s="46">
        <v>0</v>
      </c>
      <c r="AD4569" s="46">
        <v>0</v>
      </c>
      <c r="AE4569" s="46">
        <v>0</v>
      </c>
      <c r="AF4569" s="46">
        <v>0</v>
      </c>
      <c r="AG4569" s="46">
        <v>0</v>
      </c>
      <c r="AH4569" s="46">
        <v>0</v>
      </c>
      <c r="AI4569" s="46">
        <v>4585.71</v>
      </c>
      <c r="AJ4569" s="46">
        <v>2034.9299999999998</v>
      </c>
      <c r="AK4569" s="46">
        <v>3982.89</v>
      </c>
      <c r="AL4569" s="46">
        <v>5248.78</v>
      </c>
      <c r="AM4569" s="46">
        <v>0</v>
      </c>
    </row>
    <row r="4570" spans="5:39" x14ac:dyDescent="0.2">
      <c r="E4570" s="47">
        <v>457</v>
      </c>
      <c r="F4570" s="47">
        <v>470</v>
      </c>
      <c r="G4570" s="47" t="s">
        <v>254</v>
      </c>
      <c r="H4570" s="47" t="s">
        <v>640</v>
      </c>
      <c r="I4570" s="47" t="s">
        <v>866</v>
      </c>
      <c r="J4570" s="533">
        <v>70000063</v>
      </c>
      <c r="K4570" s="14" t="s">
        <v>59</v>
      </c>
      <c r="L4570" s="14" t="s">
        <v>58</v>
      </c>
      <c r="M4570" s="45">
        <v>4570</v>
      </c>
      <c r="N4570" s="45">
        <v>1</v>
      </c>
      <c r="O4570" s="46">
        <v>0</v>
      </c>
      <c r="Q4570" s="12">
        <v>0</v>
      </c>
      <c r="T4570" s="59">
        <v>0</v>
      </c>
      <c r="U4570" s="14">
        <v>0</v>
      </c>
      <c r="V4570" s="59" t="s">
        <v>174</v>
      </c>
      <c r="Y4570" s="46">
        <v>0</v>
      </c>
      <c r="Z4570" s="46">
        <v>0</v>
      </c>
      <c r="AA4570" s="46">
        <v>0</v>
      </c>
      <c r="AB4570" s="46">
        <v>0</v>
      </c>
      <c r="AC4570" s="46">
        <v>0</v>
      </c>
      <c r="AD4570" s="46">
        <v>0</v>
      </c>
      <c r="AE4570" s="46">
        <v>0</v>
      </c>
      <c r="AF4570" s="46">
        <v>0</v>
      </c>
      <c r="AG4570" s="46">
        <v>0</v>
      </c>
      <c r="AH4570" s="46">
        <v>0</v>
      </c>
      <c r="AI4570" s="46">
        <v>0</v>
      </c>
      <c r="AJ4570" s="46">
        <v>0</v>
      </c>
      <c r="AK4570" s="46">
        <v>0</v>
      </c>
      <c r="AL4570" s="46">
        <v>0</v>
      </c>
      <c r="AM4570" s="46">
        <v>0</v>
      </c>
    </row>
    <row r="4571" spans="5:39" x14ac:dyDescent="0.2">
      <c r="E4571" s="47">
        <v>457</v>
      </c>
      <c r="F4571" s="47">
        <v>470</v>
      </c>
      <c r="G4571" s="47" t="s">
        <v>254</v>
      </c>
      <c r="H4571" s="47" t="s">
        <v>640</v>
      </c>
      <c r="I4571" s="47" t="s">
        <v>866</v>
      </c>
      <c r="J4571" s="533">
        <v>70000063</v>
      </c>
      <c r="K4571" s="14" t="s">
        <v>59</v>
      </c>
      <c r="L4571" s="14" t="s">
        <v>31</v>
      </c>
      <c r="M4571" s="45">
        <v>4571</v>
      </c>
      <c r="N4571" s="45">
        <v>1</v>
      </c>
      <c r="O4571" s="48">
        <v>6715.9</v>
      </c>
      <c r="Q4571" s="12">
        <v>0</v>
      </c>
      <c r="R4571" s="46">
        <v>4109.1716666666662</v>
      </c>
      <c r="T4571" s="59">
        <v>0</v>
      </c>
      <c r="U4571" s="14">
        <v>0</v>
      </c>
      <c r="V4571" s="59" t="s">
        <v>174</v>
      </c>
      <c r="X4571" s="46">
        <v>0</v>
      </c>
      <c r="Y4571" s="46">
        <v>0</v>
      </c>
      <c r="Z4571" s="46">
        <v>0</v>
      </c>
      <c r="AA4571" s="46">
        <v>0</v>
      </c>
      <c r="AB4571" s="46">
        <v>0</v>
      </c>
      <c r="AC4571" s="46">
        <v>0</v>
      </c>
      <c r="AD4571" s="46">
        <v>0</v>
      </c>
      <c r="AE4571" s="46">
        <v>0</v>
      </c>
      <c r="AF4571" s="46">
        <v>0</v>
      </c>
      <c r="AG4571" s="46">
        <v>1467.12</v>
      </c>
      <c r="AH4571" s="46">
        <v>1467.12</v>
      </c>
      <c r="AI4571" s="46">
        <v>6052.83</v>
      </c>
      <c r="AJ4571" s="46">
        <v>3502.0499999999997</v>
      </c>
      <c r="AK4571" s="46">
        <v>5450.01</v>
      </c>
      <c r="AL4571" s="46">
        <v>6715.9</v>
      </c>
      <c r="AM4571" s="46">
        <v>0</v>
      </c>
    </row>
    <row r="4572" spans="5:39" x14ac:dyDescent="0.2">
      <c r="E4572" s="47">
        <v>457</v>
      </c>
      <c r="F4572" s="47">
        <v>470</v>
      </c>
      <c r="G4572" s="47" t="s">
        <v>254</v>
      </c>
      <c r="H4572" s="47" t="s">
        <v>640</v>
      </c>
      <c r="I4572" s="47" t="s">
        <v>866</v>
      </c>
      <c r="J4572" s="533">
        <v>70000063</v>
      </c>
      <c r="K4572" s="14" t="s">
        <v>37</v>
      </c>
      <c r="L4572" s="14" t="s">
        <v>31</v>
      </c>
      <c r="M4572" s="45">
        <v>4572</v>
      </c>
      <c r="N4572" s="45">
        <v>1</v>
      </c>
      <c r="O4572" s="48">
        <v>5450.01</v>
      </c>
      <c r="P4572" s="48"/>
      <c r="Q4572" s="12">
        <v>0</v>
      </c>
      <c r="R4572" s="46">
        <v>2989.8549999999996</v>
      </c>
      <c r="T4572" s="59">
        <v>0</v>
      </c>
      <c r="U4572" s="14">
        <v>0</v>
      </c>
      <c r="V4572" s="59" t="s">
        <v>174</v>
      </c>
      <c r="Y4572" s="46">
        <v>0</v>
      </c>
      <c r="Z4572" s="46">
        <v>0</v>
      </c>
      <c r="AA4572" s="46">
        <v>0</v>
      </c>
      <c r="AB4572" s="46">
        <v>0</v>
      </c>
      <c r="AC4572" s="46">
        <v>0</v>
      </c>
      <c r="AD4572" s="46">
        <v>0</v>
      </c>
      <c r="AE4572" s="46">
        <v>0</v>
      </c>
      <c r="AF4572" s="46">
        <v>0</v>
      </c>
      <c r="AG4572" s="46">
        <v>0</v>
      </c>
      <c r="AH4572" s="46">
        <v>0</v>
      </c>
      <c r="AI4572" s="46">
        <v>0</v>
      </c>
      <c r="AJ4572" s="46">
        <v>8987.07</v>
      </c>
      <c r="AK4572" s="46">
        <v>3502.05</v>
      </c>
      <c r="AL4572" s="46">
        <v>5450.01</v>
      </c>
      <c r="AM4572" s="46">
        <v>4029.5399999999995</v>
      </c>
    </row>
    <row r="4573" spans="5:39" x14ac:dyDescent="0.2">
      <c r="E4573" s="47">
        <v>457</v>
      </c>
      <c r="F4573" s="47">
        <v>470</v>
      </c>
      <c r="G4573" s="47" t="s">
        <v>254</v>
      </c>
      <c r="H4573" s="47" t="s">
        <v>640</v>
      </c>
      <c r="I4573" s="47" t="s">
        <v>866</v>
      </c>
      <c r="J4573" s="533">
        <v>70000063</v>
      </c>
      <c r="K4573" s="14" t="s">
        <v>65</v>
      </c>
      <c r="L4573" s="14" t="s">
        <v>31</v>
      </c>
      <c r="M4573" s="45">
        <v>4573</v>
      </c>
      <c r="N4573" s="45">
        <v>1</v>
      </c>
      <c r="O4573" s="52">
        <v>6715.9</v>
      </c>
      <c r="P4573" s="48">
        <v>4029.5399999999995</v>
      </c>
      <c r="Q4573" s="12">
        <v>0</v>
      </c>
      <c r="R4573" s="46">
        <v>1119.3166666666666</v>
      </c>
      <c r="T4573" s="59">
        <v>0</v>
      </c>
      <c r="U4573" s="14">
        <v>0</v>
      </c>
      <c r="V4573" s="59" t="s">
        <v>174</v>
      </c>
      <c r="X4573" s="46">
        <v>0</v>
      </c>
      <c r="Y4573" s="46">
        <v>0</v>
      </c>
      <c r="Z4573" s="46">
        <v>0</v>
      </c>
      <c r="AA4573" s="46">
        <v>0</v>
      </c>
      <c r="AB4573" s="46">
        <v>0</v>
      </c>
      <c r="AC4573" s="46">
        <v>0</v>
      </c>
      <c r="AD4573" s="46">
        <v>0</v>
      </c>
      <c r="AE4573" s="46">
        <v>0</v>
      </c>
      <c r="AF4573" s="46">
        <v>0</v>
      </c>
      <c r="AG4573" s="46">
        <v>0</v>
      </c>
      <c r="AH4573" s="46">
        <v>0</v>
      </c>
      <c r="AI4573" s="46">
        <v>0</v>
      </c>
      <c r="AJ4573" s="46">
        <v>0</v>
      </c>
      <c r="AK4573" s="46">
        <v>0</v>
      </c>
      <c r="AL4573" s="46">
        <v>6715.9</v>
      </c>
      <c r="AM4573" s="46">
        <v>0</v>
      </c>
    </row>
    <row r="4574" spans="5:39" x14ac:dyDescent="0.2">
      <c r="E4574" s="47">
        <v>457</v>
      </c>
      <c r="F4574" s="47">
        <v>470</v>
      </c>
      <c r="G4574" s="47" t="s">
        <v>254</v>
      </c>
      <c r="H4574" s="47" t="s">
        <v>640</v>
      </c>
      <c r="I4574" s="47" t="s">
        <v>866</v>
      </c>
      <c r="J4574" s="533">
        <v>70000063</v>
      </c>
      <c r="K4574" s="14" t="s">
        <v>64</v>
      </c>
      <c r="L4574" s="14" t="s">
        <v>57</v>
      </c>
      <c r="M4574" s="45">
        <v>4574</v>
      </c>
      <c r="N4574" s="45">
        <v>1</v>
      </c>
      <c r="O4574" s="46">
        <v>0</v>
      </c>
      <c r="Q4574" s="12">
        <v>0</v>
      </c>
      <c r="T4574" s="59">
        <v>0</v>
      </c>
      <c r="U4574" s="14">
        <v>0</v>
      </c>
      <c r="V4574" s="59" t="s">
        <v>174</v>
      </c>
      <c r="X4574" s="46">
        <v>0</v>
      </c>
      <c r="Y4574" s="46">
        <v>0</v>
      </c>
      <c r="Z4574" s="46">
        <v>0</v>
      </c>
      <c r="AA4574" s="46">
        <v>0</v>
      </c>
      <c r="AB4574" s="46">
        <v>0</v>
      </c>
      <c r="AC4574" s="46">
        <v>0</v>
      </c>
      <c r="AD4574" s="46">
        <v>0</v>
      </c>
      <c r="AE4574" s="46">
        <v>0</v>
      </c>
      <c r="AF4574" s="46">
        <v>0</v>
      </c>
      <c r="AG4574" s="46">
        <v>1467.12</v>
      </c>
      <c r="AH4574" s="46">
        <v>2934.24</v>
      </c>
      <c r="AI4574" s="46">
        <v>4401.3599999999997</v>
      </c>
      <c r="AJ4574" s="46">
        <v>0</v>
      </c>
      <c r="AK4574" s="46">
        <v>0</v>
      </c>
      <c r="AL4574" s="46">
        <v>0</v>
      </c>
      <c r="AM4574" s="46">
        <v>0</v>
      </c>
    </row>
    <row r="4575" spans="5:39" x14ac:dyDescent="0.2">
      <c r="E4575" s="47">
        <v>457</v>
      </c>
      <c r="F4575" s="47">
        <v>470</v>
      </c>
      <c r="G4575" s="47" t="s">
        <v>254</v>
      </c>
      <c r="H4575" s="47" t="s">
        <v>640</v>
      </c>
      <c r="I4575" s="47" t="s">
        <v>866</v>
      </c>
      <c r="J4575" s="533">
        <v>70000063</v>
      </c>
      <c r="K4575" s="14" t="s">
        <v>64</v>
      </c>
      <c r="L4575" s="14" t="s">
        <v>54</v>
      </c>
      <c r="M4575" s="45">
        <v>4575</v>
      </c>
      <c r="N4575" s="45">
        <v>1</v>
      </c>
      <c r="O4575" s="46">
        <v>6715.8999999999969</v>
      </c>
      <c r="Q4575" s="12">
        <v>0</v>
      </c>
      <c r="T4575" s="59">
        <v>0</v>
      </c>
      <c r="U4575" s="14">
        <v>0</v>
      </c>
      <c r="V4575" s="59" t="s">
        <v>174</v>
      </c>
      <c r="X4575" s="46">
        <v>0</v>
      </c>
      <c r="Y4575" s="46">
        <v>0</v>
      </c>
      <c r="Z4575" s="46">
        <v>0</v>
      </c>
      <c r="AA4575" s="46">
        <v>0</v>
      </c>
      <c r="AB4575" s="46">
        <v>0</v>
      </c>
      <c r="AC4575" s="46">
        <v>0</v>
      </c>
      <c r="AD4575" s="46">
        <v>0</v>
      </c>
      <c r="AE4575" s="46">
        <v>0</v>
      </c>
      <c r="AF4575" s="46">
        <v>0</v>
      </c>
      <c r="AG4575" s="46">
        <v>0</v>
      </c>
      <c r="AH4575" s="46">
        <v>0</v>
      </c>
      <c r="AI4575" s="46">
        <v>4585.71</v>
      </c>
      <c r="AJ4575" s="46">
        <v>3502.0499999999993</v>
      </c>
      <c r="AK4575" s="46">
        <v>5450.0099999999984</v>
      </c>
      <c r="AL4575" s="46">
        <v>6715.8999999999969</v>
      </c>
      <c r="AM4575" s="46">
        <v>2686.3599999999974</v>
      </c>
    </row>
    <row r="4576" spans="5:39" x14ac:dyDescent="0.2">
      <c r="E4576" s="47">
        <v>457</v>
      </c>
      <c r="F4576" s="47">
        <v>470</v>
      </c>
      <c r="G4576" s="47" t="s">
        <v>254</v>
      </c>
      <c r="H4576" s="47" t="s">
        <v>640</v>
      </c>
      <c r="I4576" s="47" t="s">
        <v>866</v>
      </c>
      <c r="J4576" s="533">
        <v>70000063</v>
      </c>
      <c r="K4576" s="14" t="s">
        <v>64</v>
      </c>
      <c r="L4576" s="14" t="s">
        <v>58</v>
      </c>
      <c r="M4576" s="45">
        <v>4576</v>
      </c>
      <c r="N4576" s="45">
        <v>1</v>
      </c>
      <c r="O4576" s="46">
        <v>0</v>
      </c>
      <c r="Q4576" s="12">
        <v>0</v>
      </c>
      <c r="T4576" s="59">
        <v>0</v>
      </c>
      <c r="U4576" s="14">
        <v>0</v>
      </c>
      <c r="V4576" s="59" t="s">
        <v>174</v>
      </c>
      <c r="X4576" s="46">
        <v>0</v>
      </c>
      <c r="Y4576" s="46">
        <v>0</v>
      </c>
      <c r="Z4576" s="46">
        <v>0</v>
      </c>
      <c r="AA4576" s="46">
        <v>0</v>
      </c>
      <c r="AB4576" s="46">
        <v>0</v>
      </c>
      <c r="AC4576" s="46">
        <v>0</v>
      </c>
      <c r="AD4576" s="46">
        <v>0</v>
      </c>
      <c r="AE4576" s="46">
        <v>0</v>
      </c>
      <c r="AF4576" s="46">
        <v>0</v>
      </c>
      <c r="AG4576" s="46">
        <v>0</v>
      </c>
      <c r="AH4576" s="46">
        <v>0</v>
      </c>
      <c r="AI4576" s="46">
        <v>0</v>
      </c>
      <c r="AJ4576" s="46">
        <v>0</v>
      </c>
      <c r="AK4576" s="46">
        <v>0</v>
      </c>
      <c r="AL4576" s="46">
        <v>0</v>
      </c>
      <c r="AM4576" s="46">
        <v>0</v>
      </c>
    </row>
    <row r="4577" spans="5:39" x14ac:dyDescent="0.2">
      <c r="E4577" s="47">
        <v>457</v>
      </c>
      <c r="F4577" s="47">
        <v>470</v>
      </c>
      <c r="G4577" s="47" t="s">
        <v>254</v>
      </c>
      <c r="H4577" s="47" t="s">
        <v>640</v>
      </c>
      <c r="I4577" s="47" t="s">
        <v>866</v>
      </c>
      <c r="J4577" s="533">
        <v>70000063</v>
      </c>
      <c r="K4577" s="14" t="s">
        <v>67</v>
      </c>
      <c r="L4577" s="14" t="s">
        <v>67</v>
      </c>
      <c r="M4577" s="45">
        <v>4577</v>
      </c>
      <c r="N4577" s="45">
        <v>1</v>
      </c>
      <c r="O4577" s="53">
        <v>0</v>
      </c>
      <c r="P4577" s="54">
        <v>0</v>
      </c>
      <c r="Q4577" s="55">
        <v>0</v>
      </c>
      <c r="R4577" s="56">
        <v>0</v>
      </c>
      <c r="S4577" s="57">
        <v>0</v>
      </c>
      <c r="T4577" s="60">
        <v>0</v>
      </c>
      <c r="U4577" s="14">
        <v>0</v>
      </c>
      <c r="V4577" s="60" t="s">
        <v>174</v>
      </c>
      <c r="Y4577" s="46">
        <v>0</v>
      </c>
      <c r="Z4577" s="46">
        <v>0</v>
      </c>
      <c r="AA4577" s="46">
        <v>0</v>
      </c>
      <c r="AB4577" s="46">
        <v>0</v>
      </c>
      <c r="AC4577" s="46">
        <v>0</v>
      </c>
      <c r="AD4577" s="46">
        <v>0</v>
      </c>
      <c r="AE4577" s="46">
        <v>0</v>
      </c>
      <c r="AF4577" s="46">
        <v>0</v>
      </c>
      <c r="AG4577" s="46">
        <v>0</v>
      </c>
      <c r="AH4577" s="46">
        <v>0</v>
      </c>
      <c r="AI4577" s="46">
        <v>0</v>
      </c>
      <c r="AJ4577" s="46">
        <v>0</v>
      </c>
      <c r="AK4577" s="46">
        <v>0</v>
      </c>
      <c r="AL4577" s="46">
        <v>0</v>
      </c>
      <c r="AM4577" s="46">
        <v>0</v>
      </c>
    </row>
    <row r="4578" spans="5:39" x14ac:dyDescent="0.2">
      <c r="E4578" s="14">
        <v>458</v>
      </c>
      <c r="F4578" s="14">
        <v>471</v>
      </c>
      <c r="G4578" s="14" t="s">
        <v>254</v>
      </c>
      <c r="H4578" s="14" t="s">
        <v>344</v>
      </c>
      <c r="I4578" s="14" t="s">
        <v>867</v>
      </c>
      <c r="J4578" s="531">
        <v>70000064</v>
      </c>
      <c r="K4578" s="14" t="s">
        <v>59</v>
      </c>
      <c r="L4578" s="14" t="s">
        <v>57</v>
      </c>
      <c r="M4578" s="45">
        <v>4578</v>
      </c>
      <c r="N4578" s="45">
        <v>1</v>
      </c>
      <c r="O4578" s="46">
        <v>2855.96</v>
      </c>
      <c r="Q4578" s="12" t="s">
        <v>429</v>
      </c>
      <c r="T4578" s="59" t="s">
        <v>86</v>
      </c>
      <c r="U4578" s="14">
        <v>0</v>
      </c>
      <c r="V4578" s="59" t="s">
        <v>174</v>
      </c>
      <c r="Y4578" s="46">
        <v>0</v>
      </c>
      <c r="Z4578" s="46">
        <v>0</v>
      </c>
      <c r="AA4578" s="46">
        <v>0</v>
      </c>
      <c r="AB4578" s="46">
        <v>0</v>
      </c>
      <c r="AC4578" s="46">
        <v>0</v>
      </c>
      <c r="AD4578" s="46">
        <v>0</v>
      </c>
      <c r="AE4578" s="46">
        <v>0</v>
      </c>
      <c r="AF4578" s="46">
        <v>0</v>
      </c>
      <c r="AG4578" s="46">
        <v>2855.96</v>
      </c>
      <c r="AH4578" s="46">
        <v>2855.96</v>
      </c>
      <c r="AI4578" s="46">
        <v>2855.96</v>
      </c>
      <c r="AJ4578" s="46">
        <v>2855.96</v>
      </c>
      <c r="AK4578" s="46">
        <v>2855.96</v>
      </c>
      <c r="AL4578" s="46">
        <v>2855.96</v>
      </c>
      <c r="AM4578" s="46">
        <v>0</v>
      </c>
    </row>
    <row r="4579" spans="5:39" x14ac:dyDescent="0.2">
      <c r="E4579" s="47">
        <v>458</v>
      </c>
      <c r="F4579" s="47">
        <v>471</v>
      </c>
      <c r="G4579" s="47" t="s">
        <v>254</v>
      </c>
      <c r="H4579" s="47" t="s">
        <v>344</v>
      </c>
      <c r="I4579" s="47" t="s">
        <v>867</v>
      </c>
      <c r="J4579" s="533">
        <v>70000064</v>
      </c>
      <c r="K4579" s="14" t="s">
        <v>59</v>
      </c>
      <c r="L4579" s="14" t="s">
        <v>54</v>
      </c>
      <c r="M4579" s="45">
        <v>4579</v>
      </c>
      <c r="N4579" s="45">
        <v>1</v>
      </c>
      <c r="O4579" s="46">
        <v>-883.54</v>
      </c>
      <c r="Q4579" s="12" t="s">
        <v>429</v>
      </c>
      <c r="T4579" s="59" t="s">
        <v>86</v>
      </c>
      <c r="U4579" s="14">
        <v>0</v>
      </c>
      <c r="V4579" s="59" t="s">
        <v>174</v>
      </c>
      <c r="Y4579" s="46">
        <v>0</v>
      </c>
      <c r="Z4579" s="46">
        <v>0</v>
      </c>
      <c r="AA4579" s="46">
        <v>0</v>
      </c>
      <c r="AB4579" s="46">
        <v>0</v>
      </c>
      <c r="AC4579" s="46">
        <v>0</v>
      </c>
      <c r="AD4579" s="46">
        <v>0</v>
      </c>
      <c r="AE4579" s="46">
        <v>0</v>
      </c>
      <c r="AF4579" s="46">
        <v>0</v>
      </c>
      <c r="AG4579" s="46">
        <v>0</v>
      </c>
      <c r="AH4579" s="46">
        <v>0</v>
      </c>
      <c r="AI4579" s="46">
        <v>6298.28</v>
      </c>
      <c r="AJ4579" s="46">
        <v>3072.2799999999997</v>
      </c>
      <c r="AK4579" s="46">
        <v>6870.79</v>
      </c>
      <c r="AL4579" s="46">
        <v>-883.54</v>
      </c>
      <c r="AM4579" s="46">
        <v>0</v>
      </c>
    </row>
    <row r="4580" spans="5:39" x14ac:dyDescent="0.2">
      <c r="E4580" s="47">
        <v>458</v>
      </c>
      <c r="F4580" s="47">
        <v>471</v>
      </c>
      <c r="G4580" s="47" t="s">
        <v>254</v>
      </c>
      <c r="H4580" s="47" t="s">
        <v>344</v>
      </c>
      <c r="I4580" s="47" t="s">
        <v>867</v>
      </c>
      <c r="J4580" s="533">
        <v>70000064</v>
      </c>
      <c r="K4580" s="14" t="s">
        <v>59</v>
      </c>
      <c r="L4580" s="14" t="s">
        <v>58</v>
      </c>
      <c r="M4580" s="45">
        <v>4580</v>
      </c>
      <c r="N4580" s="45">
        <v>1</v>
      </c>
      <c r="O4580" s="46">
        <v>0</v>
      </c>
      <c r="Q4580" s="12" t="s">
        <v>429</v>
      </c>
      <c r="T4580" s="59" t="s">
        <v>86</v>
      </c>
      <c r="U4580" s="14">
        <v>0</v>
      </c>
      <c r="V4580" s="59" t="s">
        <v>174</v>
      </c>
      <c r="Y4580" s="46">
        <v>0</v>
      </c>
      <c r="Z4580" s="46">
        <v>0</v>
      </c>
      <c r="AA4580" s="46">
        <v>0</v>
      </c>
      <c r="AB4580" s="46">
        <v>0</v>
      </c>
      <c r="AC4580" s="46">
        <v>0</v>
      </c>
      <c r="AD4580" s="46">
        <v>0</v>
      </c>
      <c r="AE4580" s="46">
        <v>0</v>
      </c>
      <c r="AF4580" s="46">
        <v>0</v>
      </c>
      <c r="AG4580" s="46">
        <v>0</v>
      </c>
      <c r="AH4580" s="46">
        <v>0</v>
      </c>
      <c r="AI4580" s="46">
        <v>0</v>
      </c>
      <c r="AJ4580" s="46">
        <v>0</v>
      </c>
      <c r="AK4580" s="46">
        <v>0</v>
      </c>
      <c r="AL4580" s="46">
        <v>0</v>
      </c>
      <c r="AM4580" s="46">
        <v>0</v>
      </c>
    </row>
    <row r="4581" spans="5:39" x14ac:dyDescent="0.2">
      <c r="E4581" s="47">
        <v>458</v>
      </c>
      <c r="F4581" s="47">
        <v>471</v>
      </c>
      <c r="G4581" s="47" t="s">
        <v>254</v>
      </c>
      <c r="H4581" s="47" t="s">
        <v>344</v>
      </c>
      <c r="I4581" s="47" t="s">
        <v>867</v>
      </c>
      <c r="J4581" s="533">
        <v>70000064</v>
      </c>
      <c r="K4581" s="14" t="s">
        <v>59</v>
      </c>
      <c r="L4581" s="14" t="s">
        <v>31</v>
      </c>
      <c r="M4581" s="45">
        <v>4581</v>
      </c>
      <c r="N4581" s="45">
        <v>1</v>
      </c>
      <c r="O4581" s="48">
        <v>1972.42</v>
      </c>
      <c r="Q4581" s="12" t="s">
        <v>429</v>
      </c>
      <c r="R4581" s="46">
        <v>5415.5950000000003</v>
      </c>
      <c r="T4581" s="59" t="s">
        <v>86</v>
      </c>
      <c r="U4581" s="14">
        <v>0</v>
      </c>
      <c r="V4581" s="59" t="s">
        <v>174</v>
      </c>
      <c r="X4581" s="46">
        <v>0</v>
      </c>
      <c r="Y4581" s="46">
        <v>0</v>
      </c>
      <c r="Z4581" s="46">
        <v>0</v>
      </c>
      <c r="AA4581" s="46">
        <v>0</v>
      </c>
      <c r="AB4581" s="46">
        <v>0</v>
      </c>
      <c r="AC4581" s="46">
        <v>0</v>
      </c>
      <c r="AD4581" s="46">
        <v>0</v>
      </c>
      <c r="AE4581" s="46">
        <v>0</v>
      </c>
      <c r="AF4581" s="46">
        <v>0</v>
      </c>
      <c r="AG4581" s="46">
        <v>2855.96</v>
      </c>
      <c r="AH4581" s="46">
        <v>2855.96</v>
      </c>
      <c r="AI4581" s="46">
        <v>9154.24</v>
      </c>
      <c r="AJ4581" s="46">
        <v>5928.24</v>
      </c>
      <c r="AK4581" s="46">
        <v>9726.75</v>
      </c>
      <c r="AL4581" s="46">
        <v>1972.42</v>
      </c>
      <c r="AM4581" s="46">
        <v>0</v>
      </c>
    </row>
    <row r="4582" spans="5:39" x14ac:dyDescent="0.2">
      <c r="E4582" s="47">
        <v>458</v>
      </c>
      <c r="F4582" s="47">
        <v>471</v>
      </c>
      <c r="G4582" s="47" t="s">
        <v>254</v>
      </c>
      <c r="H4582" s="47" t="s">
        <v>344</v>
      </c>
      <c r="I4582" s="47" t="s">
        <v>867</v>
      </c>
      <c r="J4582" s="533">
        <v>70000064</v>
      </c>
      <c r="K4582" s="14" t="s">
        <v>37</v>
      </c>
      <c r="L4582" s="14" t="s">
        <v>31</v>
      </c>
      <c r="M4582" s="45">
        <v>4582</v>
      </c>
      <c r="N4582" s="45">
        <v>1</v>
      </c>
      <c r="O4582" s="48">
        <v>0</v>
      </c>
      <c r="P4582" s="48"/>
      <c r="Q4582" s="12" t="s">
        <v>429</v>
      </c>
      <c r="R4582" s="46">
        <v>0</v>
      </c>
      <c r="T4582" s="59" t="s">
        <v>86</v>
      </c>
      <c r="U4582" s="14">
        <v>10</v>
      </c>
      <c r="V4582" s="59" t="s">
        <v>174</v>
      </c>
      <c r="Y4582" s="46">
        <v>0</v>
      </c>
      <c r="Z4582" s="46">
        <v>0</v>
      </c>
      <c r="AA4582" s="46">
        <v>0</v>
      </c>
      <c r="AB4582" s="46">
        <v>0</v>
      </c>
      <c r="AC4582" s="46">
        <v>0</v>
      </c>
      <c r="AD4582" s="46">
        <v>0</v>
      </c>
      <c r="AE4582" s="46">
        <v>0</v>
      </c>
      <c r="AF4582" s="46">
        <v>0</v>
      </c>
      <c r="AG4582" s="46">
        <v>0</v>
      </c>
      <c r="AH4582" s="46">
        <v>0</v>
      </c>
      <c r="AI4582" s="46">
        <v>0</v>
      </c>
      <c r="AJ4582" s="46">
        <v>0</v>
      </c>
      <c r="AK4582" s="46">
        <v>0</v>
      </c>
      <c r="AL4582" s="46">
        <v>0</v>
      </c>
      <c r="AM4582" s="46">
        <v>25994.856</v>
      </c>
    </row>
    <row r="4583" spans="5:39" x14ac:dyDescent="0.2">
      <c r="E4583" s="47">
        <v>458</v>
      </c>
      <c r="F4583" s="47">
        <v>471</v>
      </c>
      <c r="G4583" s="47" t="s">
        <v>254</v>
      </c>
      <c r="H4583" s="47" t="s">
        <v>344</v>
      </c>
      <c r="I4583" s="47" t="s">
        <v>867</v>
      </c>
      <c r="J4583" s="533">
        <v>70000064</v>
      </c>
      <c r="K4583" s="14" t="s">
        <v>65</v>
      </c>
      <c r="L4583" s="14" t="s">
        <v>31</v>
      </c>
      <c r="M4583" s="45">
        <v>4583</v>
      </c>
      <c r="N4583" s="45">
        <v>1</v>
      </c>
      <c r="O4583" s="52">
        <v>32493.57</v>
      </c>
      <c r="P4583" s="48">
        <v>25994.856</v>
      </c>
      <c r="Q4583" s="12" t="s">
        <v>429</v>
      </c>
      <c r="R4583" s="46">
        <v>5415.5950000000003</v>
      </c>
      <c r="T4583" s="59" t="s">
        <v>86</v>
      </c>
      <c r="U4583" s="14">
        <v>0</v>
      </c>
      <c r="V4583" s="59" t="s">
        <v>174</v>
      </c>
      <c r="X4583" s="46">
        <v>0</v>
      </c>
      <c r="Y4583" s="46">
        <v>0</v>
      </c>
      <c r="Z4583" s="46">
        <v>0</v>
      </c>
      <c r="AA4583" s="46">
        <v>0</v>
      </c>
      <c r="AB4583" s="46">
        <v>0</v>
      </c>
      <c r="AC4583" s="46">
        <v>0</v>
      </c>
      <c r="AD4583" s="46">
        <v>0</v>
      </c>
      <c r="AE4583" s="46">
        <v>0</v>
      </c>
      <c r="AF4583" s="46">
        <v>0</v>
      </c>
      <c r="AG4583" s="46">
        <v>2855.96</v>
      </c>
      <c r="AH4583" s="46">
        <v>2855.96</v>
      </c>
      <c r="AI4583" s="46">
        <v>9154.24</v>
      </c>
      <c r="AJ4583" s="46">
        <v>5928.24</v>
      </c>
      <c r="AK4583" s="46">
        <v>9726.75</v>
      </c>
      <c r="AL4583" s="46">
        <v>1972.42</v>
      </c>
      <c r="AM4583" s="46">
        <v>0</v>
      </c>
    </row>
    <row r="4584" spans="5:39" x14ac:dyDescent="0.2">
      <c r="E4584" s="47">
        <v>458</v>
      </c>
      <c r="F4584" s="47">
        <v>471</v>
      </c>
      <c r="G4584" s="47" t="s">
        <v>254</v>
      </c>
      <c r="H4584" s="47" t="s">
        <v>344</v>
      </c>
      <c r="I4584" s="47" t="s">
        <v>867</v>
      </c>
      <c r="J4584" s="533">
        <v>70000064</v>
      </c>
      <c r="K4584" s="14" t="s">
        <v>64</v>
      </c>
      <c r="L4584" s="14" t="s">
        <v>57</v>
      </c>
      <c r="M4584" s="45">
        <v>4584</v>
      </c>
      <c r="N4584" s="45">
        <v>1</v>
      </c>
      <c r="O4584" s="46">
        <v>17135.759999999998</v>
      </c>
      <c r="Q4584" s="12" t="s">
        <v>429</v>
      </c>
      <c r="T4584" s="59" t="s">
        <v>86</v>
      </c>
      <c r="U4584" s="14">
        <v>0</v>
      </c>
      <c r="V4584" s="59" t="s">
        <v>174</v>
      </c>
      <c r="X4584" s="46">
        <v>0</v>
      </c>
      <c r="Y4584" s="46">
        <v>0</v>
      </c>
      <c r="Z4584" s="46">
        <v>0</v>
      </c>
      <c r="AA4584" s="46">
        <v>0</v>
      </c>
      <c r="AB4584" s="46">
        <v>0</v>
      </c>
      <c r="AC4584" s="46">
        <v>0</v>
      </c>
      <c r="AD4584" s="46">
        <v>0</v>
      </c>
      <c r="AE4584" s="46">
        <v>0</v>
      </c>
      <c r="AF4584" s="46">
        <v>0</v>
      </c>
      <c r="AG4584" s="46">
        <v>2855.96</v>
      </c>
      <c r="AH4584" s="46">
        <v>5711.92</v>
      </c>
      <c r="AI4584" s="46">
        <v>8567.880000000001</v>
      </c>
      <c r="AJ4584" s="46">
        <v>11423.84</v>
      </c>
      <c r="AK4584" s="46">
        <v>14279.8</v>
      </c>
      <c r="AL4584" s="46">
        <v>17135.759999999998</v>
      </c>
      <c r="AM4584" s="46">
        <v>0</v>
      </c>
    </row>
    <row r="4585" spans="5:39" x14ac:dyDescent="0.2">
      <c r="E4585" s="47">
        <v>458</v>
      </c>
      <c r="F4585" s="47">
        <v>471</v>
      </c>
      <c r="G4585" s="47" t="s">
        <v>254</v>
      </c>
      <c r="H4585" s="47" t="s">
        <v>344</v>
      </c>
      <c r="I4585" s="47" t="s">
        <v>867</v>
      </c>
      <c r="J4585" s="533">
        <v>70000064</v>
      </c>
      <c r="K4585" s="14" t="s">
        <v>64</v>
      </c>
      <c r="L4585" s="14" t="s">
        <v>54</v>
      </c>
      <c r="M4585" s="45">
        <v>4585</v>
      </c>
      <c r="N4585" s="45">
        <v>1</v>
      </c>
      <c r="O4585" s="46">
        <v>15357.809999999998</v>
      </c>
      <c r="Q4585" s="12" t="s">
        <v>429</v>
      </c>
      <c r="T4585" s="59" t="s">
        <v>86</v>
      </c>
      <c r="U4585" s="14">
        <v>0</v>
      </c>
      <c r="V4585" s="59" t="s">
        <v>174</v>
      </c>
      <c r="X4585" s="46">
        <v>0</v>
      </c>
      <c r="Y4585" s="46">
        <v>0</v>
      </c>
      <c r="Z4585" s="46">
        <v>0</v>
      </c>
      <c r="AA4585" s="46">
        <v>0</v>
      </c>
      <c r="AB4585" s="46">
        <v>0</v>
      </c>
      <c r="AC4585" s="46">
        <v>0</v>
      </c>
      <c r="AD4585" s="46">
        <v>0</v>
      </c>
      <c r="AE4585" s="46">
        <v>0</v>
      </c>
      <c r="AF4585" s="46">
        <v>0</v>
      </c>
      <c r="AG4585" s="46">
        <v>0</v>
      </c>
      <c r="AH4585" s="46">
        <v>0</v>
      </c>
      <c r="AI4585" s="46">
        <v>6298.28</v>
      </c>
      <c r="AJ4585" s="46">
        <v>9370.56</v>
      </c>
      <c r="AK4585" s="46">
        <v>16241.349999999999</v>
      </c>
      <c r="AL4585" s="46">
        <v>15357.809999999998</v>
      </c>
      <c r="AM4585" s="46">
        <v>6498.7139999999963</v>
      </c>
    </row>
    <row r="4586" spans="5:39" x14ac:dyDescent="0.2">
      <c r="E4586" s="47">
        <v>458</v>
      </c>
      <c r="F4586" s="47">
        <v>471</v>
      </c>
      <c r="G4586" s="47" t="s">
        <v>254</v>
      </c>
      <c r="H4586" s="47" t="s">
        <v>344</v>
      </c>
      <c r="I4586" s="47" t="s">
        <v>867</v>
      </c>
      <c r="J4586" s="533">
        <v>70000064</v>
      </c>
      <c r="K4586" s="14" t="s">
        <v>64</v>
      </c>
      <c r="L4586" s="14" t="s">
        <v>58</v>
      </c>
      <c r="M4586" s="45">
        <v>4586</v>
      </c>
      <c r="N4586" s="45">
        <v>1</v>
      </c>
      <c r="O4586" s="46">
        <v>0</v>
      </c>
      <c r="Q4586" s="12" t="s">
        <v>429</v>
      </c>
      <c r="T4586" s="59" t="s">
        <v>86</v>
      </c>
      <c r="U4586" s="14">
        <v>0</v>
      </c>
      <c r="V4586" s="59" t="s">
        <v>174</v>
      </c>
      <c r="X4586" s="46">
        <v>0</v>
      </c>
      <c r="Y4586" s="46">
        <v>0</v>
      </c>
      <c r="Z4586" s="46">
        <v>0</v>
      </c>
      <c r="AA4586" s="46">
        <v>0</v>
      </c>
      <c r="AB4586" s="46">
        <v>0</v>
      </c>
      <c r="AC4586" s="46">
        <v>0</v>
      </c>
      <c r="AD4586" s="46">
        <v>0</v>
      </c>
      <c r="AE4586" s="46">
        <v>0</v>
      </c>
      <c r="AF4586" s="46">
        <v>0</v>
      </c>
      <c r="AG4586" s="46">
        <v>0</v>
      </c>
      <c r="AH4586" s="46">
        <v>0</v>
      </c>
      <c r="AI4586" s="46">
        <v>0</v>
      </c>
      <c r="AJ4586" s="46">
        <v>0</v>
      </c>
      <c r="AK4586" s="46">
        <v>0</v>
      </c>
      <c r="AL4586" s="46">
        <v>0</v>
      </c>
      <c r="AM4586" s="46">
        <v>0</v>
      </c>
    </row>
    <row r="4587" spans="5:39" x14ac:dyDescent="0.2">
      <c r="E4587" s="47">
        <v>458</v>
      </c>
      <c r="F4587" s="47">
        <v>471</v>
      </c>
      <c r="G4587" s="47" t="s">
        <v>254</v>
      </c>
      <c r="H4587" s="47" t="s">
        <v>344</v>
      </c>
      <c r="I4587" s="47" t="s">
        <v>867</v>
      </c>
      <c r="J4587" s="533">
        <v>70000064</v>
      </c>
      <c r="K4587" s="14" t="s">
        <v>67</v>
      </c>
      <c r="L4587" s="14" t="s">
        <v>67</v>
      </c>
      <c r="M4587" s="45">
        <v>4587</v>
      </c>
      <c r="N4587" s="45">
        <v>1</v>
      </c>
      <c r="O4587" s="53">
        <v>68.320037472032709</v>
      </c>
      <c r="P4587" s="54">
        <v>58.320037472032709</v>
      </c>
      <c r="Q4587" s="55" t="s">
        <v>429</v>
      </c>
      <c r="R4587" s="56">
        <v>6</v>
      </c>
      <c r="S4587" s="57" t="s">
        <v>370</v>
      </c>
      <c r="T4587" s="60" t="s">
        <v>86</v>
      </c>
      <c r="U4587" s="14">
        <v>0</v>
      </c>
      <c r="V4587" s="60" t="s">
        <v>174</v>
      </c>
      <c r="Y4587" s="46">
        <v>68.320037472032709</v>
      </c>
      <c r="Z4587" s="46">
        <v>68.320037472032709</v>
      </c>
      <c r="AA4587" s="46">
        <v>68.320037472032709</v>
      </c>
      <c r="AB4587" s="46">
        <v>68.320037472032709</v>
      </c>
      <c r="AC4587" s="46">
        <v>68.320037472032709</v>
      </c>
      <c r="AD4587" s="46">
        <v>68.320037472032709</v>
      </c>
      <c r="AE4587" s="46">
        <v>68.320037472032709</v>
      </c>
      <c r="AF4587" s="46">
        <v>68.320037472032709</v>
      </c>
      <c r="AG4587" s="46">
        <v>68.320037472032709</v>
      </c>
      <c r="AH4587" s="46">
        <v>68.320037472032709</v>
      </c>
      <c r="AI4587" s="46">
        <v>68.320037472032709</v>
      </c>
      <c r="AJ4587" s="46">
        <v>68.320037472032709</v>
      </c>
      <c r="AK4587" s="46">
        <v>68.320037472032709</v>
      </c>
      <c r="AL4587" s="46">
        <v>68.320037472032709</v>
      </c>
      <c r="AM4587" s="46">
        <v>68.320037472032709</v>
      </c>
    </row>
    <row r="4588" spans="5:39" x14ac:dyDescent="0.2">
      <c r="E4588" s="14">
        <v>459</v>
      </c>
      <c r="F4588" s="14">
        <v>0</v>
      </c>
      <c r="G4588" s="14" t="s">
        <v>290</v>
      </c>
      <c r="H4588" s="14" t="s">
        <v>290</v>
      </c>
      <c r="I4588" s="14" t="s">
        <v>290</v>
      </c>
      <c r="J4588" s="531">
        <v>0</v>
      </c>
      <c r="K4588" s="14" t="s">
        <v>59</v>
      </c>
      <c r="L4588" s="14" t="s">
        <v>57</v>
      </c>
      <c r="M4588" s="45">
        <v>4588</v>
      </c>
      <c r="N4588" s="45">
        <v>1</v>
      </c>
      <c r="O4588" s="46">
        <v>0</v>
      </c>
      <c r="Q4588" s="12">
        <v>0</v>
      </c>
      <c r="T4588" s="59">
        <v>0</v>
      </c>
      <c r="U4588" s="14">
        <v>0</v>
      </c>
      <c r="V4588" s="59">
        <v>0</v>
      </c>
      <c r="Y4588" s="46">
        <v>0</v>
      </c>
      <c r="Z4588" s="46">
        <v>0</v>
      </c>
      <c r="AA4588" s="46">
        <v>0</v>
      </c>
      <c r="AB4588" s="46">
        <v>0</v>
      </c>
      <c r="AC4588" s="46">
        <v>0</v>
      </c>
      <c r="AD4588" s="46">
        <v>0</v>
      </c>
      <c r="AE4588" s="46">
        <v>0</v>
      </c>
      <c r="AF4588" s="46">
        <v>0</v>
      </c>
      <c r="AG4588" s="46">
        <v>0</v>
      </c>
      <c r="AH4588" s="46">
        <v>0</v>
      </c>
      <c r="AI4588" s="46">
        <v>0</v>
      </c>
      <c r="AJ4588" s="46">
        <v>0</v>
      </c>
      <c r="AK4588" s="46">
        <v>0</v>
      </c>
      <c r="AL4588" s="46">
        <v>0</v>
      </c>
      <c r="AM4588" s="46">
        <v>0</v>
      </c>
    </row>
    <row r="4589" spans="5:39" x14ac:dyDescent="0.2">
      <c r="E4589" s="47">
        <v>459</v>
      </c>
      <c r="F4589" s="47">
        <v>0</v>
      </c>
      <c r="G4589" s="47" t="s">
        <v>290</v>
      </c>
      <c r="H4589" s="47" t="s">
        <v>290</v>
      </c>
      <c r="I4589" s="47" t="s">
        <v>290</v>
      </c>
      <c r="J4589" s="533">
        <v>0</v>
      </c>
      <c r="K4589" s="14" t="s">
        <v>59</v>
      </c>
      <c r="L4589" s="14" t="s">
        <v>54</v>
      </c>
      <c r="M4589" s="45">
        <v>4589</v>
      </c>
      <c r="N4589" s="45">
        <v>1</v>
      </c>
      <c r="O4589" s="46">
        <v>0</v>
      </c>
      <c r="Q4589" s="12">
        <v>0</v>
      </c>
      <c r="T4589" s="59">
        <v>0</v>
      </c>
      <c r="U4589" s="14">
        <v>0</v>
      </c>
      <c r="V4589" s="59">
        <v>0</v>
      </c>
      <c r="Y4589" s="46">
        <v>0</v>
      </c>
      <c r="Z4589" s="46">
        <v>0</v>
      </c>
      <c r="AA4589" s="46">
        <v>0</v>
      </c>
      <c r="AB4589" s="46">
        <v>0</v>
      </c>
      <c r="AC4589" s="46">
        <v>0</v>
      </c>
      <c r="AD4589" s="46">
        <v>0</v>
      </c>
      <c r="AE4589" s="46">
        <v>0</v>
      </c>
      <c r="AF4589" s="46">
        <v>0</v>
      </c>
      <c r="AG4589" s="46">
        <v>0</v>
      </c>
      <c r="AH4589" s="46">
        <v>0</v>
      </c>
      <c r="AI4589" s="46">
        <v>0</v>
      </c>
      <c r="AJ4589" s="46">
        <v>0</v>
      </c>
      <c r="AK4589" s="46">
        <v>0</v>
      </c>
      <c r="AL4589" s="46">
        <v>0</v>
      </c>
      <c r="AM4589" s="46">
        <v>0</v>
      </c>
    </row>
    <row r="4590" spans="5:39" x14ac:dyDescent="0.2">
      <c r="E4590" s="47">
        <v>459</v>
      </c>
      <c r="F4590" s="47">
        <v>0</v>
      </c>
      <c r="G4590" s="47" t="s">
        <v>290</v>
      </c>
      <c r="H4590" s="47" t="s">
        <v>290</v>
      </c>
      <c r="I4590" s="47" t="s">
        <v>290</v>
      </c>
      <c r="J4590" s="533">
        <v>0</v>
      </c>
      <c r="K4590" s="14" t="s">
        <v>59</v>
      </c>
      <c r="L4590" s="14" t="s">
        <v>58</v>
      </c>
      <c r="M4590" s="45">
        <v>4590</v>
      </c>
      <c r="N4590" s="45">
        <v>1</v>
      </c>
      <c r="O4590" s="46">
        <v>0</v>
      </c>
      <c r="Q4590" s="12">
        <v>0</v>
      </c>
      <c r="T4590" s="59">
        <v>0</v>
      </c>
      <c r="U4590" s="14">
        <v>0</v>
      </c>
      <c r="V4590" s="59">
        <v>0</v>
      </c>
      <c r="Y4590" s="46">
        <v>0</v>
      </c>
      <c r="Z4590" s="46">
        <v>0</v>
      </c>
      <c r="AA4590" s="46">
        <v>0</v>
      </c>
      <c r="AB4590" s="46">
        <v>0</v>
      </c>
      <c r="AC4590" s="46">
        <v>0</v>
      </c>
      <c r="AD4590" s="46">
        <v>0</v>
      </c>
      <c r="AE4590" s="46">
        <v>0</v>
      </c>
      <c r="AF4590" s="46">
        <v>0</v>
      </c>
      <c r="AG4590" s="46">
        <v>0</v>
      </c>
      <c r="AH4590" s="46">
        <v>0</v>
      </c>
      <c r="AI4590" s="46">
        <v>0</v>
      </c>
      <c r="AJ4590" s="46">
        <v>0</v>
      </c>
      <c r="AK4590" s="46">
        <v>0</v>
      </c>
      <c r="AL4590" s="46">
        <v>0</v>
      </c>
      <c r="AM4590" s="46">
        <v>0</v>
      </c>
    </row>
    <row r="4591" spans="5:39" x14ac:dyDescent="0.2">
      <c r="E4591" s="47">
        <v>459</v>
      </c>
      <c r="F4591" s="47">
        <v>0</v>
      </c>
      <c r="G4591" s="47" t="s">
        <v>290</v>
      </c>
      <c r="H4591" s="47" t="s">
        <v>290</v>
      </c>
      <c r="I4591" s="47" t="s">
        <v>290</v>
      </c>
      <c r="J4591" s="533">
        <v>0</v>
      </c>
      <c r="K4591" s="14" t="s">
        <v>59</v>
      </c>
      <c r="L4591" s="14" t="s">
        <v>31</v>
      </c>
      <c r="M4591" s="45">
        <v>4591</v>
      </c>
      <c r="N4591" s="45">
        <v>1</v>
      </c>
      <c r="O4591" s="48">
        <v>0</v>
      </c>
      <c r="Q4591" s="12">
        <v>0</v>
      </c>
      <c r="R4591" s="46">
        <v>0</v>
      </c>
      <c r="T4591" s="59">
        <v>0</v>
      </c>
      <c r="U4591" s="14">
        <v>0</v>
      </c>
      <c r="V4591" s="59">
        <v>0</v>
      </c>
      <c r="X4591" s="46">
        <v>0</v>
      </c>
      <c r="Y4591" s="46">
        <v>0</v>
      </c>
      <c r="Z4591" s="46">
        <v>0</v>
      </c>
      <c r="AA4591" s="46">
        <v>0</v>
      </c>
      <c r="AB4591" s="46">
        <v>0</v>
      </c>
      <c r="AC4591" s="46">
        <v>0</v>
      </c>
      <c r="AD4591" s="46">
        <v>0</v>
      </c>
      <c r="AE4591" s="46">
        <v>0</v>
      </c>
      <c r="AF4591" s="46">
        <v>0</v>
      </c>
      <c r="AG4591" s="46">
        <v>0</v>
      </c>
      <c r="AH4591" s="46">
        <v>0</v>
      </c>
      <c r="AI4591" s="46">
        <v>0</v>
      </c>
      <c r="AJ4591" s="46">
        <v>0</v>
      </c>
      <c r="AK4591" s="46">
        <v>0</v>
      </c>
      <c r="AL4591" s="46">
        <v>0</v>
      </c>
      <c r="AM4591" s="46">
        <v>0</v>
      </c>
    </row>
    <row r="4592" spans="5:39" x14ac:dyDescent="0.2">
      <c r="E4592" s="47">
        <v>459</v>
      </c>
      <c r="F4592" s="47">
        <v>0</v>
      </c>
      <c r="G4592" s="47" t="s">
        <v>290</v>
      </c>
      <c r="H4592" s="47" t="s">
        <v>290</v>
      </c>
      <c r="I4592" s="47" t="s">
        <v>290</v>
      </c>
      <c r="J4592" s="533">
        <v>0</v>
      </c>
      <c r="K4592" s="14" t="s">
        <v>37</v>
      </c>
      <c r="L4592" s="14" t="s">
        <v>31</v>
      </c>
      <c r="M4592" s="45">
        <v>4592</v>
      </c>
      <c r="N4592" s="45">
        <v>1</v>
      </c>
      <c r="O4592" s="48">
        <v>0</v>
      </c>
      <c r="P4592" s="48"/>
      <c r="Q4592" s="12">
        <v>0</v>
      </c>
      <c r="R4592" s="46">
        <v>0</v>
      </c>
      <c r="T4592" s="59">
        <v>0</v>
      </c>
      <c r="U4592" s="14">
        <v>0</v>
      </c>
      <c r="V4592" s="59">
        <v>0</v>
      </c>
      <c r="Y4592" s="46">
        <v>0</v>
      </c>
      <c r="Z4592" s="46">
        <v>0</v>
      </c>
      <c r="AA4592" s="46">
        <v>0</v>
      </c>
      <c r="AB4592" s="46">
        <v>0</v>
      </c>
      <c r="AC4592" s="46">
        <v>0</v>
      </c>
      <c r="AD4592" s="46">
        <v>0</v>
      </c>
      <c r="AE4592" s="46">
        <v>0</v>
      </c>
      <c r="AF4592" s="46">
        <v>0</v>
      </c>
      <c r="AG4592" s="46">
        <v>0</v>
      </c>
      <c r="AH4592" s="46">
        <v>0</v>
      </c>
      <c r="AI4592" s="46">
        <v>0</v>
      </c>
      <c r="AJ4592" s="46">
        <v>0</v>
      </c>
      <c r="AK4592" s="46">
        <v>0</v>
      </c>
      <c r="AL4592" s="46">
        <v>0</v>
      </c>
      <c r="AM4592" s="46">
        <v>0</v>
      </c>
    </row>
    <row r="4593" spans="5:39" x14ac:dyDescent="0.2">
      <c r="E4593" s="47">
        <v>459</v>
      </c>
      <c r="F4593" s="47">
        <v>0</v>
      </c>
      <c r="G4593" s="47" t="s">
        <v>290</v>
      </c>
      <c r="H4593" s="47" t="s">
        <v>290</v>
      </c>
      <c r="I4593" s="47" t="s">
        <v>290</v>
      </c>
      <c r="J4593" s="533">
        <v>0</v>
      </c>
      <c r="K4593" s="14" t="s">
        <v>65</v>
      </c>
      <c r="L4593" s="14" t="s">
        <v>31</v>
      </c>
      <c r="M4593" s="45">
        <v>4593</v>
      </c>
      <c r="N4593" s="45">
        <v>1</v>
      </c>
      <c r="O4593" s="52">
        <v>0</v>
      </c>
      <c r="P4593" s="48">
        <v>0</v>
      </c>
      <c r="Q4593" s="12">
        <v>0</v>
      </c>
      <c r="R4593" s="46">
        <v>0</v>
      </c>
      <c r="T4593" s="59">
        <v>0</v>
      </c>
      <c r="U4593" s="14">
        <v>0</v>
      </c>
      <c r="V4593" s="59">
        <v>0</v>
      </c>
      <c r="X4593" s="46">
        <v>0</v>
      </c>
      <c r="Y4593" s="46">
        <v>0</v>
      </c>
      <c r="Z4593" s="46">
        <v>0</v>
      </c>
      <c r="AA4593" s="46">
        <v>0</v>
      </c>
      <c r="AB4593" s="46">
        <v>0</v>
      </c>
      <c r="AC4593" s="46">
        <v>0</v>
      </c>
      <c r="AD4593" s="46">
        <v>0</v>
      </c>
      <c r="AE4593" s="46">
        <v>0</v>
      </c>
      <c r="AF4593" s="46">
        <v>0</v>
      </c>
      <c r="AG4593" s="46">
        <v>0</v>
      </c>
      <c r="AH4593" s="46">
        <v>0</v>
      </c>
      <c r="AI4593" s="46">
        <v>0</v>
      </c>
      <c r="AJ4593" s="46">
        <v>0</v>
      </c>
      <c r="AK4593" s="46">
        <v>0</v>
      </c>
      <c r="AL4593" s="46">
        <v>0</v>
      </c>
      <c r="AM4593" s="46">
        <v>0</v>
      </c>
    </row>
    <row r="4594" spans="5:39" x14ac:dyDescent="0.2">
      <c r="E4594" s="47">
        <v>459</v>
      </c>
      <c r="F4594" s="47">
        <v>0</v>
      </c>
      <c r="G4594" s="47" t="s">
        <v>290</v>
      </c>
      <c r="H4594" s="47" t="s">
        <v>290</v>
      </c>
      <c r="I4594" s="47" t="s">
        <v>290</v>
      </c>
      <c r="J4594" s="533">
        <v>0</v>
      </c>
      <c r="K4594" s="14" t="s">
        <v>64</v>
      </c>
      <c r="L4594" s="14" t="s">
        <v>57</v>
      </c>
      <c r="M4594" s="45">
        <v>4594</v>
      </c>
      <c r="N4594" s="45">
        <v>1</v>
      </c>
      <c r="O4594" s="46">
        <v>0</v>
      </c>
      <c r="Q4594" s="12">
        <v>0</v>
      </c>
      <c r="T4594" s="59">
        <v>0</v>
      </c>
      <c r="U4594" s="14">
        <v>0</v>
      </c>
      <c r="V4594" s="59">
        <v>0</v>
      </c>
      <c r="X4594" s="46">
        <v>0</v>
      </c>
      <c r="Y4594" s="46">
        <v>0</v>
      </c>
      <c r="Z4594" s="46">
        <v>0</v>
      </c>
      <c r="AA4594" s="46">
        <v>0</v>
      </c>
      <c r="AB4594" s="46">
        <v>0</v>
      </c>
      <c r="AC4594" s="46">
        <v>0</v>
      </c>
      <c r="AD4594" s="46">
        <v>0</v>
      </c>
      <c r="AE4594" s="46">
        <v>0</v>
      </c>
      <c r="AF4594" s="46">
        <v>0</v>
      </c>
      <c r="AG4594" s="46">
        <v>0</v>
      </c>
      <c r="AH4594" s="46">
        <v>0</v>
      </c>
      <c r="AI4594" s="46">
        <v>0</v>
      </c>
      <c r="AJ4594" s="46">
        <v>0</v>
      </c>
      <c r="AK4594" s="46">
        <v>0</v>
      </c>
      <c r="AL4594" s="46">
        <v>0</v>
      </c>
      <c r="AM4594" s="46">
        <v>0</v>
      </c>
    </row>
    <row r="4595" spans="5:39" x14ac:dyDescent="0.2">
      <c r="E4595" s="47">
        <v>459</v>
      </c>
      <c r="F4595" s="47">
        <v>0</v>
      </c>
      <c r="G4595" s="47" t="s">
        <v>290</v>
      </c>
      <c r="H4595" s="47" t="s">
        <v>290</v>
      </c>
      <c r="I4595" s="47" t="s">
        <v>290</v>
      </c>
      <c r="J4595" s="533">
        <v>0</v>
      </c>
      <c r="K4595" s="14" t="s">
        <v>64</v>
      </c>
      <c r="L4595" s="14" t="s">
        <v>54</v>
      </c>
      <c r="M4595" s="45">
        <v>4595</v>
      </c>
      <c r="N4595" s="45">
        <v>1</v>
      </c>
      <c r="O4595" s="46">
        <v>0</v>
      </c>
      <c r="Q4595" s="12">
        <v>0</v>
      </c>
      <c r="T4595" s="59">
        <v>0</v>
      </c>
      <c r="U4595" s="14">
        <v>0</v>
      </c>
      <c r="V4595" s="59">
        <v>0</v>
      </c>
      <c r="X4595" s="46">
        <v>0</v>
      </c>
      <c r="Y4595" s="46">
        <v>0</v>
      </c>
      <c r="Z4595" s="46">
        <v>0</v>
      </c>
      <c r="AA4595" s="46">
        <v>0</v>
      </c>
      <c r="AB4595" s="46">
        <v>0</v>
      </c>
      <c r="AC4595" s="46">
        <v>0</v>
      </c>
      <c r="AD4595" s="46">
        <v>0</v>
      </c>
      <c r="AE4595" s="46">
        <v>0</v>
      </c>
      <c r="AF4595" s="46">
        <v>0</v>
      </c>
      <c r="AG4595" s="46">
        <v>0</v>
      </c>
      <c r="AH4595" s="46">
        <v>0</v>
      </c>
      <c r="AI4595" s="46">
        <v>0</v>
      </c>
      <c r="AJ4595" s="46">
        <v>0</v>
      </c>
      <c r="AK4595" s="46">
        <v>0</v>
      </c>
      <c r="AL4595" s="46">
        <v>0</v>
      </c>
      <c r="AM4595" s="46">
        <v>0</v>
      </c>
    </row>
    <row r="4596" spans="5:39" x14ac:dyDescent="0.2">
      <c r="E4596" s="47">
        <v>459</v>
      </c>
      <c r="F4596" s="47">
        <v>0</v>
      </c>
      <c r="G4596" s="47" t="s">
        <v>290</v>
      </c>
      <c r="H4596" s="47" t="s">
        <v>290</v>
      </c>
      <c r="I4596" s="47" t="s">
        <v>290</v>
      </c>
      <c r="J4596" s="533">
        <v>0</v>
      </c>
      <c r="K4596" s="14" t="s">
        <v>64</v>
      </c>
      <c r="L4596" s="14" t="s">
        <v>58</v>
      </c>
      <c r="M4596" s="45">
        <v>4596</v>
      </c>
      <c r="N4596" s="45">
        <v>1</v>
      </c>
      <c r="O4596" s="46">
        <v>0</v>
      </c>
      <c r="Q4596" s="12">
        <v>0</v>
      </c>
      <c r="T4596" s="59">
        <v>0</v>
      </c>
      <c r="U4596" s="14">
        <v>0</v>
      </c>
      <c r="V4596" s="59">
        <v>0</v>
      </c>
      <c r="X4596" s="46">
        <v>0</v>
      </c>
      <c r="Y4596" s="46">
        <v>0</v>
      </c>
      <c r="Z4596" s="46">
        <v>0</v>
      </c>
      <c r="AA4596" s="46">
        <v>0</v>
      </c>
      <c r="AB4596" s="46">
        <v>0</v>
      </c>
      <c r="AC4596" s="46">
        <v>0</v>
      </c>
      <c r="AD4596" s="46">
        <v>0</v>
      </c>
      <c r="AE4596" s="46">
        <v>0</v>
      </c>
      <c r="AF4596" s="46">
        <v>0</v>
      </c>
      <c r="AG4596" s="46">
        <v>0</v>
      </c>
      <c r="AH4596" s="46">
        <v>0</v>
      </c>
      <c r="AI4596" s="46">
        <v>0</v>
      </c>
      <c r="AJ4596" s="46">
        <v>0</v>
      </c>
      <c r="AK4596" s="46">
        <v>0</v>
      </c>
      <c r="AL4596" s="46">
        <v>0</v>
      </c>
      <c r="AM4596" s="46">
        <v>0</v>
      </c>
    </row>
    <row r="4597" spans="5:39" x14ac:dyDescent="0.2">
      <c r="E4597" s="47">
        <v>459</v>
      </c>
      <c r="F4597" s="47">
        <v>0</v>
      </c>
      <c r="G4597" s="47" t="s">
        <v>290</v>
      </c>
      <c r="H4597" s="47" t="s">
        <v>290</v>
      </c>
      <c r="I4597" s="47" t="s">
        <v>290</v>
      </c>
      <c r="J4597" s="533">
        <v>0</v>
      </c>
      <c r="K4597" s="14" t="s">
        <v>67</v>
      </c>
      <c r="L4597" s="14" t="s">
        <v>67</v>
      </c>
      <c r="M4597" s="45">
        <v>4597</v>
      </c>
      <c r="N4597" s="45">
        <v>1</v>
      </c>
      <c r="O4597" s="53">
        <v>0</v>
      </c>
      <c r="P4597" s="54">
        <v>0</v>
      </c>
      <c r="Q4597" s="55">
        <v>0</v>
      </c>
      <c r="R4597" s="56">
        <v>0</v>
      </c>
      <c r="S4597" s="57">
        <v>0</v>
      </c>
      <c r="T4597" s="60">
        <v>0</v>
      </c>
      <c r="U4597" s="14">
        <v>0</v>
      </c>
      <c r="V4597" s="60">
        <v>0</v>
      </c>
      <c r="Y4597" s="46">
        <v>0</v>
      </c>
      <c r="Z4597" s="46">
        <v>0</v>
      </c>
      <c r="AA4597" s="46">
        <v>0</v>
      </c>
      <c r="AB4597" s="46">
        <v>0</v>
      </c>
      <c r="AC4597" s="46">
        <v>0</v>
      </c>
      <c r="AD4597" s="46">
        <v>0</v>
      </c>
      <c r="AE4597" s="46">
        <v>0</v>
      </c>
      <c r="AF4597" s="46">
        <v>0</v>
      </c>
      <c r="AG4597" s="46">
        <v>0</v>
      </c>
      <c r="AH4597" s="46">
        <v>0</v>
      </c>
      <c r="AI4597" s="46">
        <v>0</v>
      </c>
      <c r="AJ4597" s="46">
        <v>0</v>
      </c>
      <c r="AK4597" s="46">
        <v>0</v>
      </c>
      <c r="AL4597" s="46">
        <v>0</v>
      </c>
      <c r="AM4597" s="46">
        <v>0</v>
      </c>
    </row>
    <row r="4598" spans="5:39" x14ac:dyDescent="0.2">
      <c r="E4598" s="14">
        <v>460</v>
      </c>
      <c r="F4598" s="14">
        <v>0</v>
      </c>
      <c r="G4598" s="14" t="s">
        <v>290</v>
      </c>
      <c r="H4598" s="14" t="s">
        <v>290</v>
      </c>
      <c r="I4598" s="14" t="s">
        <v>290</v>
      </c>
      <c r="J4598" s="531">
        <v>0</v>
      </c>
      <c r="K4598" s="14" t="s">
        <v>59</v>
      </c>
      <c r="L4598" s="14" t="s">
        <v>57</v>
      </c>
      <c r="M4598" s="45">
        <v>4598</v>
      </c>
      <c r="N4598" s="45">
        <v>1</v>
      </c>
      <c r="O4598" s="46">
        <v>0</v>
      </c>
      <c r="Q4598" s="12">
        <v>0</v>
      </c>
      <c r="T4598" s="59">
        <v>0</v>
      </c>
      <c r="U4598" s="14">
        <v>0</v>
      </c>
      <c r="V4598" s="59">
        <v>0</v>
      </c>
      <c r="Y4598" s="46">
        <v>0</v>
      </c>
      <c r="Z4598" s="46">
        <v>0</v>
      </c>
      <c r="AA4598" s="46">
        <v>0</v>
      </c>
      <c r="AB4598" s="46">
        <v>0</v>
      </c>
      <c r="AC4598" s="46">
        <v>0</v>
      </c>
      <c r="AD4598" s="46">
        <v>0</v>
      </c>
      <c r="AE4598" s="46">
        <v>0</v>
      </c>
      <c r="AF4598" s="46">
        <v>0</v>
      </c>
      <c r="AG4598" s="46">
        <v>0</v>
      </c>
      <c r="AH4598" s="46">
        <v>0</v>
      </c>
      <c r="AI4598" s="46">
        <v>0</v>
      </c>
      <c r="AJ4598" s="46">
        <v>0</v>
      </c>
      <c r="AK4598" s="46">
        <v>0</v>
      </c>
      <c r="AL4598" s="46">
        <v>0</v>
      </c>
      <c r="AM4598" s="46">
        <v>0</v>
      </c>
    </row>
    <row r="4599" spans="5:39" x14ac:dyDescent="0.2">
      <c r="E4599" s="47">
        <v>460</v>
      </c>
      <c r="F4599" s="47">
        <v>0</v>
      </c>
      <c r="G4599" s="47" t="s">
        <v>290</v>
      </c>
      <c r="H4599" s="47" t="s">
        <v>290</v>
      </c>
      <c r="I4599" s="47" t="s">
        <v>290</v>
      </c>
      <c r="J4599" s="533">
        <v>0</v>
      </c>
      <c r="K4599" s="14" t="s">
        <v>59</v>
      </c>
      <c r="L4599" s="14" t="s">
        <v>54</v>
      </c>
      <c r="M4599" s="45">
        <v>4599</v>
      </c>
      <c r="N4599" s="45">
        <v>1</v>
      </c>
      <c r="O4599" s="46">
        <v>0</v>
      </c>
      <c r="Q4599" s="12">
        <v>0</v>
      </c>
      <c r="T4599" s="59">
        <v>0</v>
      </c>
      <c r="U4599" s="14">
        <v>0</v>
      </c>
      <c r="V4599" s="59">
        <v>0</v>
      </c>
      <c r="Y4599" s="46">
        <v>0</v>
      </c>
      <c r="Z4599" s="46">
        <v>0</v>
      </c>
      <c r="AA4599" s="46">
        <v>0</v>
      </c>
      <c r="AB4599" s="46">
        <v>0</v>
      </c>
      <c r="AC4599" s="46">
        <v>0</v>
      </c>
      <c r="AD4599" s="46">
        <v>0</v>
      </c>
      <c r="AE4599" s="46">
        <v>0</v>
      </c>
      <c r="AF4599" s="46">
        <v>0</v>
      </c>
      <c r="AG4599" s="46">
        <v>0</v>
      </c>
      <c r="AH4599" s="46">
        <v>0</v>
      </c>
      <c r="AI4599" s="46">
        <v>0</v>
      </c>
      <c r="AJ4599" s="46">
        <v>0</v>
      </c>
      <c r="AK4599" s="46">
        <v>0</v>
      </c>
      <c r="AL4599" s="46">
        <v>0</v>
      </c>
      <c r="AM4599" s="46">
        <v>0</v>
      </c>
    </row>
    <row r="4600" spans="5:39" x14ac:dyDescent="0.2">
      <c r="E4600" s="47">
        <v>460</v>
      </c>
      <c r="F4600" s="47">
        <v>0</v>
      </c>
      <c r="G4600" s="47" t="s">
        <v>290</v>
      </c>
      <c r="H4600" s="47" t="s">
        <v>290</v>
      </c>
      <c r="I4600" s="47" t="s">
        <v>290</v>
      </c>
      <c r="J4600" s="533">
        <v>0</v>
      </c>
      <c r="K4600" s="14" t="s">
        <v>59</v>
      </c>
      <c r="L4600" s="14" t="s">
        <v>58</v>
      </c>
      <c r="M4600" s="45">
        <v>4600</v>
      </c>
      <c r="N4600" s="45">
        <v>1</v>
      </c>
      <c r="O4600" s="46">
        <v>0</v>
      </c>
      <c r="Q4600" s="12">
        <v>0</v>
      </c>
      <c r="T4600" s="59">
        <v>0</v>
      </c>
      <c r="U4600" s="14">
        <v>0</v>
      </c>
      <c r="V4600" s="59">
        <v>0</v>
      </c>
      <c r="Y4600" s="46">
        <v>0</v>
      </c>
      <c r="Z4600" s="46">
        <v>0</v>
      </c>
      <c r="AA4600" s="46">
        <v>0</v>
      </c>
      <c r="AB4600" s="46">
        <v>0</v>
      </c>
      <c r="AC4600" s="46">
        <v>0</v>
      </c>
      <c r="AD4600" s="46">
        <v>0</v>
      </c>
      <c r="AE4600" s="46">
        <v>0</v>
      </c>
      <c r="AF4600" s="46">
        <v>0</v>
      </c>
      <c r="AG4600" s="46">
        <v>0</v>
      </c>
      <c r="AH4600" s="46">
        <v>0</v>
      </c>
      <c r="AI4600" s="46">
        <v>0</v>
      </c>
      <c r="AJ4600" s="46">
        <v>0</v>
      </c>
      <c r="AK4600" s="46">
        <v>0</v>
      </c>
      <c r="AL4600" s="46">
        <v>0</v>
      </c>
      <c r="AM4600" s="46">
        <v>0</v>
      </c>
    </row>
    <row r="4601" spans="5:39" x14ac:dyDescent="0.2">
      <c r="E4601" s="47">
        <v>460</v>
      </c>
      <c r="F4601" s="47">
        <v>0</v>
      </c>
      <c r="G4601" s="47" t="s">
        <v>290</v>
      </c>
      <c r="H4601" s="47" t="s">
        <v>290</v>
      </c>
      <c r="I4601" s="47" t="s">
        <v>290</v>
      </c>
      <c r="J4601" s="533">
        <v>0</v>
      </c>
      <c r="K4601" s="14" t="s">
        <v>59</v>
      </c>
      <c r="L4601" s="14" t="s">
        <v>31</v>
      </c>
      <c r="M4601" s="45">
        <v>4601</v>
      </c>
      <c r="N4601" s="45">
        <v>1</v>
      </c>
      <c r="O4601" s="48">
        <v>0</v>
      </c>
      <c r="Q4601" s="12">
        <v>0</v>
      </c>
      <c r="R4601" s="46">
        <v>0</v>
      </c>
      <c r="T4601" s="59">
        <v>0</v>
      </c>
      <c r="U4601" s="14">
        <v>0</v>
      </c>
      <c r="V4601" s="59">
        <v>0</v>
      </c>
      <c r="X4601" s="46">
        <v>0</v>
      </c>
      <c r="Y4601" s="46">
        <v>0</v>
      </c>
      <c r="Z4601" s="46">
        <v>0</v>
      </c>
      <c r="AA4601" s="46">
        <v>0</v>
      </c>
      <c r="AB4601" s="46">
        <v>0</v>
      </c>
      <c r="AC4601" s="46">
        <v>0</v>
      </c>
      <c r="AD4601" s="46">
        <v>0</v>
      </c>
      <c r="AE4601" s="46">
        <v>0</v>
      </c>
      <c r="AF4601" s="46">
        <v>0</v>
      </c>
      <c r="AG4601" s="46">
        <v>0</v>
      </c>
      <c r="AH4601" s="46">
        <v>0</v>
      </c>
      <c r="AI4601" s="46">
        <v>0</v>
      </c>
      <c r="AJ4601" s="46">
        <v>0</v>
      </c>
      <c r="AK4601" s="46">
        <v>0</v>
      </c>
      <c r="AL4601" s="46">
        <v>0</v>
      </c>
      <c r="AM4601" s="46">
        <v>0</v>
      </c>
    </row>
    <row r="4602" spans="5:39" x14ac:dyDescent="0.2">
      <c r="E4602" s="47">
        <v>460</v>
      </c>
      <c r="F4602" s="47">
        <v>0</v>
      </c>
      <c r="G4602" s="47" t="s">
        <v>290</v>
      </c>
      <c r="H4602" s="47" t="s">
        <v>290</v>
      </c>
      <c r="I4602" s="47" t="s">
        <v>290</v>
      </c>
      <c r="J4602" s="533">
        <v>0</v>
      </c>
      <c r="K4602" s="14" t="s">
        <v>37</v>
      </c>
      <c r="L4602" s="14" t="s">
        <v>31</v>
      </c>
      <c r="M4602" s="45">
        <v>4602</v>
      </c>
      <c r="N4602" s="45">
        <v>1</v>
      </c>
      <c r="O4602" s="48">
        <v>0</v>
      </c>
      <c r="P4602" s="48"/>
      <c r="Q4602" s="12">
        <v>0</v>
      </c>
      <c r="R4602" s="46">
        <v>0</v>
      </c>
      <c r="T4602" s="59">
        <v>0</v>
      </c>
      <c r="U4602" s="14">
        <v>0</v>
      </c>
      <c r="V4602" s="59">
        <v>0</v>
      </c>
      <c r="Y4602" s="46">
        <v>0</v>
      </c>
      <c r="Z4602" s="46">
        <v>0</v>
      </c>
      <c r="AA4602" s="46">
        <v>0</v>
      </c>
      <c r="AB4602" s="46">
        <v>0</v>
      </c>
      <c r="AC4602" s="46">
        <v>0</v>
      </c>
      <c r="AD4602" s="46">
        <v>0</v>
      </c>
      <c r="AE4602" s="46">
        <v>0</v>
      </c>
      <c r="AF4602" s="46">
        <v>0</v>
      </c>
      <c r="AG4602" s="46">
        <v>0</v>
      </c>
      <c r="AH4602" s="46">
        <v>0</v>
      </c>
      <c r="AI4602" s="46">
        <v>0</v>
      </c>
      <c r="AJ4602" s="46">
        <v>0</v>
      </c>
      <c r="AK4602" s="46">
        <v>0</v>
      </c>
      <c r="AL4602" s="46">
        <v>0</v>
      </c>
      <c r="AM4602" s="46">
        <v>0</v>
      </c>
    </row>
    <row r="4603" spans="5:39" x14ac:dyDescent="0.2">
      <c r="E4603" s="47">
        <v>460</v>
      </c>
      <c r="F4603" s="47">
        <v>0</v>
      </c>
      <c r="G4603" s="47" t="s">
        <v>290</v>
      </c>
      <c r="H4603" s="47" t="s">
        <v>290</v>
      </c>
      <c r="I4603" s="47" t="s">
        <v>290</v>
      </c>
      <c r="J4603" s="533">
        <v>0</v>
      </c>
      <c r="K4603" s="14" t="s">
        <v>65</v>
      </c>
      <c r="L4603" s="14" t="s">
        <v>31</v>
      </c>
      <c r="M4603" s="45">
        <v>4603</v>
      </c>
      <c r="N4603" s="45">
        <v>1</v>
      </c>
      <c r="O4603" s="52">
        <v>0</v>
      </c>
      <c r="P4603" s="48">
        <v>0</v>
      </c>
      <c r="Q4603" s="12">
        <v>0</v>
      </c>
      <c r="R4603" s="46">
        <v>0</v>
      </c>
      <c r="T4603" s="59">
        <v>0</v>
      </c>
      <c r="U4603" s="14">
        <v>0</v>
      </c>
      <c r="V4603" s="59">
        <v>0</v>
      </c>
      <c r="X4603" s="46">
        <v>0</v>
      </c>
      <c r="Y4603" s="46">
        <v>0</v>
      </c>
      <c r="Z4603" s="46">
        <v>0</v>
      </c>
      <c r="AA4603" s="46">
        <v>0</v>
      </c>
      <c r="AB4603" s="46">
        <v>0</v>
      </c>
      <c r="AC4603" s="46">
        <v>0</v>
      </c>
      <c r="AD4603" s="46">
        <v>0</v>
      </c>
      <c r="AE4603" s="46">
        <v>0</v>
      </c>
      <c r="AF4603" s="46">
        <v>0</v>
      </c>
      <c r="AG4603" s="46">
        <v>0</v>
      </c>
      <c r="AH4603" s="46">
        <v>0</v>
      </c>
      <c r="AI4603" s="46">
        <v>0</v>
      </c>
      <c r="AJ4603" s="46">
        <v>0</v>
      </c>
      <c r="AK4603" s="46">
        <v>0</v>
      </c>
      <c r="AL4603" s="46">
        <v>0</v>
      </c>
      <c r="AM4603" s="46">
        <v>0</v>
      </c>
    </row>
    <row r="4604" spans="5:39" x14ac:dyDescent="0.2">
      <c r="E4604" s="47">
        <v>460</v>
      </c>
      <c r="F4604" s="47">
        <v>0</v>
      </c>
      <c r="G4604" s="47" t="s">
        <v>290</v>
      </c>
      <c r="H4604" s="47" t="s">
        <v>290</v>
      </c>
      <c r="I4604" s="47" t="s">
        <v>290</v>
      </c>
      <c r="J4604" s="533">
        <v>0</v>
      </c>
      <c r="K4604" s="14" t="s">
        <v>64</v>
      </c>
      <c r="L4604" s="14" t="s">
        <v>57</v>
      </c>
      <c r="M4604" s="45">
        <v>4604</v>
      </c>
      <c r="N4604" s="45">
        <v>1</v>
      </c>
      <c r="O4604" s="46">
        <v>0</v>
      </c>
      <c r="Q4604" s="12">
        <v>0</v>
      </c>
      <c r="T4604" s="59">
        <v>0</v>
      </c>
      <c r="U4604" s="14">
        <v>0</v>
      </c>
      <c r="V4604" s="59">
        <v>0</v>
      </c>
      <c r="X4604" s="46">
        <v>0</v>
      </c>
      <c r="Y4604" s="46">
        <v>0</v>
      </c>
      <c r="Z4604" s="46">
        <v>0</v>
      </c>
      <c r="AA4604" s="46">
        <v>0</v>
      </c>
      <c r="AB4604" s="46">
        <v>0</v>
      </c>
      <c r="AC4604" s="46">
        <v>0</v>
      </c>
      <c r="AD4604" s="46">
        <v>0</v>
      </c>
      <c r="AE4604" s="46">
        <v>0</v>
      </c>
      <c r="AF4604" s="46">
        <v>0</v>
      </c>
      <c r="AG4604" s="46">
        <v>0</v>
      </c>
      <c r="AH4604" s="46">
        <v>0</v>
      </c>
      <c r="AI4604" s="46">
        <v>0</v>
      </c>
      <c r="AJ4604" s="46">
        <v>0</v>
      </c>
      <c r="AK4604" s="46">
        <v>0</v>
      </c>
      <c r="AL4604" s="46">
        <v>0</v>
      </c>
      <c r="AM4604" s="46">
        <v>0</v>
      </c>
    </row>
    <row r="4605" spans="5:39" x14ac:dyDescent="0.2">
      <c r="E4605" s="47">
        <v>460</v>
      </c>
      <c r="F4605" s="47">
        <v>0</v>
      </c>
      <c r="G4605" s="47" t="s">
        <v>290</v>
      </c>
      <c r="H4605" s="47" t="s">
        <v>290</v>
      </c>
      <c r="I4605" s="47" t="s">
        <v>290</v>
      </c>
      <c r="J4605" s="533">
        <v>0</v>
      </c>
      <c r="K4605" s="14" t="s">
        <v>64</v>
      </c>
      <c r="L4605" s="14" t="s">
        <v>54</v>
      </c>
      <c r="M4605" s="45">
        <v>4605</v>
      </c>
      <c r="N4605" s="45">
        <v>1</v>
      </c>
      <c r="O4605" s="46">
        <v>0</v>
      </c>
      <c r="Q4605" s="12">
        <v>0</v>
      </c>
      <c r="T4605" s="59">
        <v>0</v>
      </c>
      <c r="U4605" s="14">
        <v>0</v>
      </c>
      <c r="V4605" s="59">
        <v>0</v>
      </c>
      <c r="X4605" s="46">
        <v>0</v>
      </c>
      <c r="Y4605" s="46">
        <v>0</v>
      </c>
      <c r="Z4605" s="46">
        <v>0</v>
      </c>
      <c r="AA4605" s="46">
        <v>0</v>
      </c>
      <c r="AB4605" s="46">
        <v>0</v>
      </c>
      <c r="AC4605" s="46">
        <v>0</v>
      </c>
      <c r="AD4605" s="46">
        <v>0</v>
      </c>
      <c r="AE4605" s="46">
        <v>0</v>
      </c>
      <c r="AF4605" s="46">
        <v>0</v>
      </c>
      <c r="AG4605" s="46">
        <v>0</v>
      </c>
      <c r="AH4605" s="46">
        <v>0</v>
      </c>
      <c r="AI4605" s="46">
        <v>0</v>
      </c>
      <c r="AJ4605" s="46">
        <v>0</v>
      </c>
      <c r="AK4605" s="46">
        <v>0</v>
      </c>
      <c r="AL4605" s="46">
        <v>0</v>
      </c>
      <c r="AM4605" s="46">
        <v>0</v>
      </c>
    </row>
    <row r="4606" spans="5:39" x14ac:dyDescent="0.2">
      <c r="E4606" s="47">
        <v>460</v>
      </c>
      <c r="F4606" s="47">
        <v>0</v>
      </c>
      <c r="G4606" s="47" t="s">
        <v>290</v>
      </c>
      <c r="H4606" s="47" t="s">
        <v>290</v>
      </c>
      <c r="I4606" s="47" t="s">
        <v>290</v>
      </c>
      <c r="J4606" s="533">
        <v>0</v>
      </c>
      <c r="K4606" s="14" t="s">
        <v>64</v>
      </c>
      <c r="L4606" s="14" t="s">
        <v>58</v>
      </c>
      <c r="M4606" s="45">
        <v>4606</v>
      </c>
      <c r="N4606" s="45">
        <v>1</v>
      </c>
      <c r="O4606" s="46">
        <v>0</v>
      </c>
      <c r="Q4606" s="12">
        <v>0</v>
      </c>
      <c r="T4606" s="59">
        <v>0</v>
      </c>
      <c r="U4606" s="14">
        <v>0</v>
      </c>
      <c r="V4606" s="59">
        <v>0</v>
      </c>
      <c r="X4606" s="46">
        <v>0</v>
      </c>
      <c r="Y4606" s="46">
        <v>0</v>
      </c>
      <c r="Z4606" s="46">
        <v>0</v>
      </c>
      <c r="AA4606" s="46">
        <v>0</v>
      </c>
      <c r="AB4606" s="46">
        <v>0</v>
      </c>
      <c r="AC4606" s="46">
        <v>0</v>
      </c>
      <c r="AD4606" s="46">
        <v>0</v>
      </c>
      <c r="AE4606" s="46">
        <v>0</v>
      </c>
      <c r="AF4606" s="46">
        <v>0</v>
      </c>
      <c r="AG4606" s="46">
        <v>0</v>
      </c>
      <c r="AH4606" s="46">
        <v>0</v>
      </c>
      <c r="AI4606" s="46">
        <v>0</v>
      </c>
      <c r="AJ4606" s="46">
        <v>0</v>
      </c>
      <c r="AK4606" s="46">
        <v>0</v>
      </c>
      <c r="AL4606" s="46">
        <v>0</v>
      </c>
      <c r="AM4606" s="46">
        <v>0</v>
      </c>
    </row>
    <row r="4607" spans="5:39" x14ac:dyDescent="0.2">
      <c r="E4607" s="47">
        <v>460</v>
      </c>
      <c r="F4607" s="47">
        <v>0</v>
      </c>
      <c r="G4607" s="47" t="s">
        <v>290</v>
      </c>
      <c r="H4607" s="47" t="s">
        <v>290</v>
      </c>
      <c r="I4607" s="47" t="s">
        <v>290</v>
      </c>
      <c r="J4607" s="533">
        <v>0</v>
      </c>
      <c r="K4607" s="14" t="s">
        <v>67</v>
      </c>
      <c r="L4607" s="14" t="s">
        <v>67</v>
      </c>
      <c r="M4607" s="45">
        <v>4607</v>
      </c>
      <c r="N4607" s="45">
        <v>1</v>
      </c>
      <c r="O4607" s="53">
        <v>0</v>
      </c>
      <c r="P4607" s="54">
        <v>0</v>
      </c>
      <c r="Q4607" s="55">
        <v>0</v>
      </c>
      <c r="R4607" s="56">
        <v>0</v>
      </c>
      <c r="S4607" s="57">
        <v>0</v>
      </c>
      <c r="T4607" s="60">
        <v>0</v>
      </c>
      <c r="U4607" s="14">
        <v>0</v>
      </c>
      <c r="V4607" s="60">
        <v>0</v>
      </c>
      <c r="Y4607" s="46">
        <v>0</v>
      </c>
      <c r="Z4607" s="46">
        <v>0</v>
      </c>
      <c r="AA4607" s="46">
        <v>0</v>
      </c>
      <c r="AB4607" s="46">
        <v>0</v>
      </c>
      <c r="AC4607" s="46">
        <v>0</v>
      </c>
      <c r="AD4607" s="46">
        <v>0</v>
      </c>
      <c r="AE4607" s="46">
        <v>0</v>
      </c>
      <c r="AF4607" s="46">
        <v>0</v>
      </c>
      <c r="AG4607" s="46">
        <v>0</v>
      </c>
      <c r="AH4607" s="46">
        <v>0</v>
      </c>
      <c r="AI4607" s="46">
        <v>0</v>
      </c>
      <c r="AJ4607" s="46">
        <v>0</v>
      </c>
      <c r="AK4607" s="46">
        <v>0</v>
      </c>
      <c r="AL4607" s="46">
        <v>0</v>
      </c>
      <c r="AM4607" s="46">
        <v>0</v>
      </c>
    </row>
    <row r="4608" spans="5:39" x14ac:dyDescent="0.2">
      <c r="E4608" s="14">
        <v>461</v>
      </c>
      <c r="F4608" s="14">
        <v>0</v>
      </c>
      <c r="G4608" s="14" t="s">
        <v>290</v>
      </c>
      <c r="H4608" s="14" t="s">
        <v>290</v>
      </c>
      <c r="I4608" s="14" t="s">
        <v>290</v>
      </c>
      <c r="J4608" s="531">
        <v>0</v>
      </c>
      <c r="K4608" s="14" t="s">
        <v>59</v>
      </c>
      <c r="L4608" s="14" t="s">
        <v>57</v>
      </c>
      <c r="M4608" s="45">
        <v>4608</v>
      </c>
      <c r="N4608" s="45">
        <v>1</v>
      </c>
      <c r="O4608" s="46">
        <v>0</v>
      </c>
      <c r="Q4608" s="12">
        <v>0</v>
      </c>
      <c r="T4608" s="59">
        <v>0</v>
      </c>
      <c r="U4608" s="14">
        <v>0</v>
      </c>
      <c r="V4608" s="59">
        <v>0</v>
      </c>
      <c r="Y4608" s="46">
        <v>0</v>
      </c>
      <c r="Z4608" s="46">
        <v>0</v>
      </c>
      <c r="AA4608" s="46">
        <v>0</v>
      </c>
      <c r="AB4608" s="46">
        <v>0</v>
      </c>
      <c r="AC4608" s="46">
        <v>0</v>
      </c>
      <c r="AD4608" s="46">
        <v>0</v>
      </c>
      <c r="AE4608" s="46">
        <v>0</v>
      </c>
      <c r="AF4608" s="46">
        <v>0</v>
      </c>
      <c r="AG4608" s="46">
        <v>0</v>
      </c>
      <c r="AH4608" s="46">
        <v>0</v>
      </c>
      <c r="AI4608" s="46">
        <v>0</v>
      </c>
      <c r="AJ4608" s="46">
        <v>0</v>
      </c>
      <c r="AK4608" s="46">
        <v>0</v>
      </c>
      <c r="AL4608" s="46">
        <v>0</v>
      </c>
      <c r="AM4608" s="46">
        <v>0</v>
      </c>
    </row>
    <row r="4609" spans="5:39" x14ac:dyDescent="0.2">
      <c r="E4609" s="47">
        <v>461</v>
      </c>
      <c r="F4609" s="47">
        <v>0</v>
      </c>
      <c r="G4609" s="47" t="s">
        <v>290</v>
      </c>
      <c r="H4609" s="47" t="s">
        <v>290</v>
      </c>
      <c r="I4609" s="47" t="s">
        <v>290</v>
      </c>
      <c r="J4609" s="533">
        <v>0</v>
      </c>
      <c r="K4609" s="14" t="s">
        <v>59</v>
      </c>
      <c r="L4609" s="14" t="s">
        <v>54</v>
      </c>
      <c r="M4609" s="45">
        <v>4609</v>
      </c>
      <c r="N4609" s="45">
        <v>1</v>
      </c>
      <c r="O4609" s="46">
        <v>0</v>
      </c>
      <c r="Q4609" s="12">
        <v>0</v>
      </c>
      <c r="T4609" s="59">
        <v>0</v>
      </c>
      <c r="U4609" s="14">
        <v>0</v>
      </c>
      <c r="V4609" s="59">
        <v>0</v>
      </c>
      <c r="Y4609" s="46">
        <v>0</v>
      </c>
      <c r="Z4609" s="46">
        <v>0</v>
      </c>
      <c r="AA4609" s="46">
        <v>0</v>
      </c>
      <c r="AB4609" s="46">
        <v>0</v>
      </c>
      <c r="AC4609" s="46">
        <v>0</v>
      </c>
      <c r="AD4609" s="46">
        <v>0</v>
      </c>
      <c r="AE4609" s="46">
        <v>0</v>
      </c>
      <c r="AF4609" s="46">
        <v>0</v>
      </c>
      <c r="AG4609" s="46">
        <v>0</v>
      </c>
      <c r="AH4609" s="46">
        <v>0</v>
      </c>
      <c r="AI4609" s="46">
        <v>0</v>
      </c>
      <c r="AJ4609" s="46">
        <v>0</v>
      </c>
      <c r="AK4609" s="46">
        <v>0</v>
      </c>
      <c r="AL4609" s="46">
        <v>0</v>
      </c>
      <c r="AM4609" s="46">
        <v>0</v>
      </c>
    </row>
    <row r="4610" spans="5:39" x14ac:dyDescent="0.2">
      <c r="E4610" s="47">
        <v>461</v>
      </c>
      <c r="F4610" s="47">
        <v>0</v>
      </c>
      <c r="G4610" s="47" t="s">
        <v>290</v>
      </c>
      <c r="H4610" s="47" t="s">
        <v>290</v>
      </c>
      <c r="I4610" s="47" t="s">
        <v>290</v>
      </c>
      <c r="J4610" s="533">
        <v>0</v>
      </c>
      <c r="K4610" s="14" t="s">
        <v>59</v>
      </c>
      <c r="L4610" s="14" t="s">
        <v>58</v>
      </c>
      <c r="M4610" s="45">
        <v>4610</v>
      </c>
      <c r="N4610" s="45">
        <v>1</v>
      </c>
      <c r="O4610" s="46">
        <v>0</v>
      </c>
      <c r="Q4610" s="12">
        <v>0</v>
      </c>
      <c r="T4610" s="59">
        <v>0</v>
      </c>
      <c r="U4610" s="14">
        <v>0</v>
      </c>
      <c r="V4610" s="59">
        <v>0</v>
      </c>
      <c r="Y4610" s="46">
        <v>0</v>
      </c>
      <c r="Z4610" s="46">
        <v>0</v>
      </c>
      <c r="AA4610" s="46">
        <v>0</v>
      </c>
      <c r="AB4610" s="46">
        <v>0</v>
      </c>
      <c r="AC4610" s="46">
        <v>0</v>
      </c>
      <c r="AD4610" s="46">
        <v>0</v>
      </c>
      <c r="AE4610" s="46">
        <v>0</v>
      </c>
      <c r="AF4610" s="46">
        <v>0</v>
      </c>
      <c r="AG4610" s="46">
        <v>0</v>
      </c>
      <c r="AH4610" s="46">
        <v>0</v>
      </c>
      <c r="AI4610" s="46">
        <v>0</v>
      </c>
      <c r="AJ4610" s="46">
        <v>0</v>
      </c>
      <c r="AK4610" s="46">
        <v>0</v>
      </c>
      <c r="AL4610" s="46">
        <v>0</v>
      </c>
      <c r="AM4610" s="46">
        <v>0</v>
      </c>
    </row>
    <row r="4611" spans="5:39" x14ac:dyDescent="0.2">
      <c r="E4611" s="47">
        <v>461</v>
      </c>
      <c r="F4611" s="47">
        <v>0</v>
      </c>
      <c r="G4611" s="47" t="s">
        <v>290</v>
      </c>
      <c r="H4611" s="47" t="s">
        <v>290</v>
      </c>
      <c r="I4611" s="47" t="s">
        <v>290</v>
      </c>
      <c r="J4611" s="533">
        <v>0</v>
      </c>
      <c r="K4611" s="14" t="s">
        <v>59</v>
      </c>
      <c r="L4611" s="14" t="s">
        <v>31</v>
      </c>
      <c r="M4611" s="45">
        <v>4611</v>
      </c>
      <c r="N4611" s="45">
        <v>1</v>
      </c>
      <c r="O4611" s="48">
        <v>0</v>
      </c>
      <c r="Q4611" s="12">
        <v>0</v>
      </c>
      <c r="R4611" s="46">
        <v>0</v>
      </c>
      <c r="T4611" s="59">
        <v>0</v>
      </c>
      <c r="U4611" s="14">
        <v>0</v>
      </c>
      <c r="V4611" s="59">
        <v>0</v>
      </c>
      <c r="X4611" s="46">
        <v>0</v>
      </c>
      <c r="Y4611" s="46">
        <v>0</v>
      </c>
      <c r="Z4611" s="46">
        <v>0</v>
      </c>
      <c r="AA4611" s="46">
        <v>0</v>
      </c>
      <c r="AB4611" s="46">
        <v>0</v>
      </c>
      <c r="AC4611" s="46">
        <v>0</v>
      </c>
      <c r="AD4611" s="46">
        <v>0</v>
      </c>
      <c r="AE4611" s="46">
        <v>0</v>
      </c>
      <c r="AF4611" s="46">
        <v>0</v>
      </c>
      <c r="AG4611" s="46">
        <v>0</v>
      </c>
      <c r="AH4611" s="46">
        <v>0</v>
      </c>
      <c r="AI4611" s="46">
        <v>0</v>
      </c>
      <c r="AJ4611" s="46">
        <v>0</v>
      </c>
      <c r="AK4611" s="46">
        <v>0</v>
      </c>
      <c r="AL4611" s="46">
        <v>0</v>
      </c>
      <c r="AM4611" s="46">
        <v>0</v>
      </c>
    </row>
    <row r="4612" spans="5:39" x14ac:dyDescent="0.2">
      <c r="E4612" s="47">
        <v>461</v>
      </c>
      <c r="F4612" s="47">
        <v>0</v>
      </c>
      <c r="G4612" s="47" t="s">
        <v>290</v>
      </c>
      <c r="H4612" s="47" t="s">
        <v>290</v>
      </c>
      <c r="I4612" s="47" t="s">
        <v>290</v>
      </c>
      <c r="J4612" s="533">
        <v>0</v>
      </c>
      <c r="K4612" s="14" t="s">
        <v>37</v>
      </c>
      <c r="L4612" s="14" t="s">
        <v>31</v>
      </c>
      <c r="M4612" s="45">
        <v>4612</v>
      </c>
      <c r="N4612" s="45">
        <v>1</v>
      </c>
      <c r="O4612" s="48">
        <v>0</v>
      </c>
      <c r="P4612" s="48"/>
      <c r="Q4612" s="12">
        <v>0</v>
      </c>
      <c r="R4612" s="46">
        <v>0</v>
      </c>
      <c r="T4612" s="59">
        <v>0</v>
      </c>
      <c r="U4612" s="14">
        <v>0</v>
      </c>
      <c r="V4612" s="59">
        <v>0</v>
      </c>
      <c r="Y4612" s="46">
        <v>0</v>
      </c>
      <c r="Z4612" s="46">
        <v>0</v>
      </c>
      <c r="AA4612" s="46">
        <v>0</v>
      </c>
      <c r="AB4612" s="46">
        <v>0</v>
      </c>
      <c r="AC4612" s="46">
        <v>0</v>
      </c>
      <c r="AD4612" s="46">
        <v>0</v>
      </c>
      <c r="AE4612" s="46">
        <v>0</v>
      </c>
      <c r="AF4612" s="46">
        <v>0</v>
      </c>
      <c r="AG4612" s="46">
        <v>0</v>
      </c>
      <c r="AH4612" s="46">
        <v>0</v>
      </c>
      <c r="AI4612" s="46">
        <v>0</v>
      </c>
      <c r="AJ4612" s="46">
        <v>0</v>
      </c>
      <c r="AK4612" s="46">
        <v>0</v>
      </c>
      <c r="AL4612" s="46">
        <v>0</v>
      </c>
      <c r="AM4612" s="46">
        <v>0</v>
      </c>
    </row>
    <row r="4613" spans="5:39" x14ac:dyDescent="0.2">
      <c r="E4613" s="47">
        <v>461</v>
      </c>
      <c r="F4613" s="47">
        <v>0</v>
      </c>
      <c r="G4613" s="47" t="s">
        <v>290</v>
      </c>
      <c r="H4613" s="47" t="s">
        <v>290</v>
      </c>
      <c r="I4613" s="47" t="s">
        <v>290</v>
      </c>
      <c r="J4613" s="533">
        <v>0</v>
      </c>
      <c r="K4613" s="14" t="s">
        <v>65</v>
      </c>
      <c r="L4613" s="14" t="s">
        <v>31</v>
      </c>
      <c r="M4613" s="45">
        <v>4613</v>
      </c>
      <c r="N4613" s="45">
        <v>1</v>
      </c>
      <c r="O4613" s="52">
        <v>0</v>
      </c>
      <c r="P4613" s="48">
        <v>0</v>
      </c>
      <c r="Q4613" s="12">
        <v>0</v>
      </c>
      <c r="R4613" s="46">
        <v>0</v>
      </c>
      <c r="T4613" s="59">
        <v>0</v>
      </c>
      <c r="U4613" s="14">
        <v>0</v>
      </c>
      <c r="V4613" s="59">
        <v>0</v>
      </c>
      <c r="X4613" s="46">
        <v>0</v>
      </c>
      <c r="Y4613" s="46">
        <v>0</v>
      </c>
      <c r="Z4613" s="46">
        <v>0</v>
      </c>
      <c r="AA4613" s="46">
        <v>0</v>
      </c>
      <c r="AB4613" s="46">
        <v>0</v>
      </c>
      <c r="AC4613" s="46">
        <v>0</v>
      </c>
      <c r="AD4613" s="46">
        <v>0</v>
      </c>
      <c r="AE4613" s="46">
        <v>0</v>
      </c>
      <c r="AF4613" s="46">
        <v>0</v>
      </c>
      <c r="AG4613" s="46">
        <v>0</v>
      </c>
      <c r="AH4613" s="46">
        <v>0</v>
      </c>
      <c r="AI4613" s="46">
        <v>0</v>
      </c>
      <c r="AJ4613" s="46">
        <v>0</v>
      </c>
      <c r="AK4613" s="46">
        <v>0</v>
      </c>
      <c r="AL4613" s="46">
        <v>0</v>
      </c>
      <c r="AM4613" s="46">
        <v>0</v>
      </c>
    </row>
    <row r="4614" spans="5:39" x14ac:dyDescent="0.2">
      <c r="E4614" s="47">
        <v>461</v>
      </c>
      <c r="F4614" s="47">
        <v>0</v>
      </c>
      <c r="G4614" s="47" t="s">
        <v>290</v>
      </c>
      <c r="H4614" s="47" t="s">
        <v>290</v>
      </c>
      <c r="I4614" s="47" t="s">
        <v>290</v>
      </c>
      <c r="J4614" s="533">
        <v>0</v>
      </c>
      <c r="K4614" s="14" t="s">
        <v>64</v>
      </c>
      <c r="L4614" s="14" t="s">
        <v>57</v>
      </c>
      <c r="M4614" s="45">
        <v>4614</v>
      </c>
      <c r="N4614" s="45">
        <v>1</v>
      </c>
      <c r="O4614" s="46">
        <v>0</v>
      </c>
      <c r="Q4614" s="12">
        <v>0</v>
      </c>
      <c r="T4614" s="59">
        <v>0</v>
      </c>
      <c r="U4614" s="14">
        <v>0</v>
      </c>
      <c r="V4614" s="59">
        <v>0</v>
      </c>
      <c r="X4614" s="46">
        <v>0</v>
      </c>
      <c r="Y4614" s="46">
        <v>0</v>
      </c>
      <c r="Z4614" s="46">
        <v>0</v>
      </c>
      <c r="AA4614" s="46">
        <v>0</v>
      </c>
      <c r="AB4614" s="46">
        <v>0</v>
      </c>
      <c r="AC4614" s="46">
        <v>0</v>
      </c>
      <c r="AD4614" s="46">
        <v>0</v>
      </c>
      <c r="AE4614" s="46">
        <v>0</v>
      </c>
      <c r="AF4614" s="46">
        <v>0</v>
      </c>
      <c r="AG4614" s="46">
        <v>0</v>
      </c>
      <c r="AH4614" s="46">
        <v>0</v>
      </c>
      <c r="AI4614" s="46">
        <v>0</v>
      </c>
      <c r="AJ4614" s="46">
        <v>0</v>
      </c>
      <c r="AK4614" s="46">
        <v>0</v>
      </c>
      <c r="AL4614" s="46">
        <v>0</v>
      </c>
      <c r="AM4614" s="46">
        <v>0</v>
      </c>
    </row>
    <row r="4615" spans="5:39" x14ac:dyDescent="0.2">
      <c r="E4615" s="47">
        <v>461</v>
      </c>
      <c r="F4615" s="47">
        <v>0</v>
      </c>
      <c r="G4615" s="47" t="s">
        <v>290</v>
      </c>
      <c r="H4615" s="47" t="s">
        <v>290</v>
      </c>
      <c r="I4615" s="47" t="s">
        <v>290</v>
      </c>
      <c r="J4615" s="533">
        <v>0</v>
      </c>
      <c r="K4615" s="14" t="s">
        <v>64</v>
      </c>
      <c r="L4615" s="14" t="s">
        <v>54</v>
      </c>
      <c r="M4615" s="45">
        <v>4615</v>
      </c>
      <c r="N4615" s="45">
        <v>1</v>
      </c>
      <c r="O4615" s="46">
        <v>0</v>
      </c>
      <c r="Q4615" s="12">
        <v>0</v>
      </c>
      <c r="T4615" s="59">
        <v>0</v>
      </c>
      <c r="U4615" s="14">
        <v>0</v>
      </c>
      <c r="V4615" s="59">
        <v>0</v>
      </c>
      <c r="X4615" s="46">
        <v>0</v>
      </c>
      <c r="Y4615" s="46">
        <v>0</v>
      </c>
      <c r="Z4615" s="46">
        <v>0</v>
      </c>
      <c r="AA4615" s="46">
        <v>0</v>
      </c>
      <c r="AB4615" s="46">
        <v>0</v>
      </c>
      <c r="AC4615" s="46">
        <v>0</v>
      </c>
      <c r="AD4615" s="46">
        <v>0</v>
      </c>
      <c r="AE4615" s="46">
        <v>0</v>
      </c>
      <c r="AF4615" s="46">
        <v>0</v>
      </c>
      <c r="AG4615" s="46">
        <v>0</v>
      </c>
      <c r="AH4615" s="46">
        <v>0</v>
      </c>
      <c r="AI4615" s="46">
        <v>0</v>
      </c>
      <c r="AJ4615" s="46">
        <v>0</v>
      </c>
      <c r="AK4615" s="46">
        <v>0</v>
      </c>
      <c r="AL4615" s="46">
        <v>0</v>
      </c>
      <c r="AM4615" s="46">
        <v>0</v>
      </c>
    </row>
    <row r="4616" spans="5:39" x14ac:dyDescent="0.2">
      <c r="E4616" s="47">
        <v>461</v>
      </c>
      <c r="F4616" s="47">
        <v>0</v>
      </c>
      <c r="G4616" s="47" t="s">
        <v>290</v>
      </c>
      <c r="H4616" s="47" t="s">
        <v>290</v>
      </c>
      <c r="I4616" s="47" t="s">
        <v>290</v>
      </c>
      <c r="J4616" s="533">
        <v>0</v>
      </c>
      <c r="K4616" s="14" t="s">
        <v>64</v>
      </c>
      <c r="L4616" s="14" t="s">
        <v>58</v>
      </c>
      <c r="M4616" s="45">
        <v>4616</v>
      </c>
      <c r="N4616" s="45">
        <v>1</v>
      </c>
      <c r="O4616" s="46">
        <v>0</v>
      </c>
      <c r="Q4616" s="12">
        <v>0</v>
      </c>
      <c r="T4616" s="59">
        <v>0</v>
      </c>
      <c r="U4616" s="14">
        <v>0</v>
      </c>
      <c r="V4616" s="59">
        <v>0</v>
      </c>
      <c r="X4616" s="46">
        <v>0</v>
      </c>
      <c r="Y4616" s="46">
        <v>0</v>
      </c>
      <c r="Z4616" s="46">
        <v>0</v>
      </c>
      <c r="AA4616" s="46">
        <v>0</v>
      </c>
      <c r="AB4616" s="46">
        <v>0</v>
      </c>
      <c r="AC4616" s="46">
        <v>0</v>
      </c>
      <c r="AD4616" s="46">
        <v>0</v>
      </c>
      <c r="AE4616" s="46">
        <v>0</v>
      </c>
      <c r="AF4616" s="46">
        <v>0</v>
      </c>
      <c r="AG4616" s="46">
        <v>0</v>
      </c>
      <c r="AH4616" s="46">
        <v>0</v>
      </c>
      <c r="AI4616" s="46">
        <v>0</v>
      </c>
      <c r="AJ4616" s="46">
        <v>0</v>
      </c>
      <c r="AK4616" s="46">
        <v>0</v>
      </c>
      <c r="AL4616" s="46">
        <v>0</v>
      </c>
      <c r="AM4616" s="46">
        <v>0</v>
      </c>
    </row>
    <row r="4617" spans="5:39" x14ac:dyDescent="0.2">
      <c r="E4617" s="47">
        <v>461</v>
      </c>
      <c r="F4617" s="47">
        <v>0</v>
      </c>
      <c r="G4617" s="47" t="s">
        <v>290</v>
      </c>
      <c r="H4617" s="47" t="s">
        <v>290</v>
      </c>
      <c r="I4617" s="47" t="s">
        <v>290</v>
      </c>
      <c r="J4617" s="533">
        <v>0</v>
      </c>
      <c r="K4617" s="14" t="s">
        <v>67</v>
      </c>
      <c r="L4617" s="14" t="s">
        <v>67</v>
      </c>
      <c r="M4617" s="45">
        <v>4617</v>
      </c>
      <c r="N4617" s="45">
        <v>1</v>
      </c>
      <c r="O4617" s="53">
        <v>0</v>
      </c>
      <c r="P4617" s="54">
        <v>0</v>
      </c>
      <c r="Q4617" s="55">
        <v>0</v>
      </c>
      <c r="R4617" s="56">
        <v>0</v>
      </c>
      <c r="S4617" s="57">
        <v>0</v>
      </c>
      <c r="T4617" s="60">
        <v>0</v>
      </c>
      <c r="U4617" s="14">
        <v>0</v>
      </c>
      <c r="V4617" s="60">
        <v>0</v>
      </c>
      <c r="Y4617" s="46">
        <v>0</v>
      </c>
      <c r="Z4617" s="46">
        <v>0</v>
      </c>
      <c r="AA4617" s="46">
        <v>0</v>
      </c>
      <c r="AB4617" s="46">
        <v>0</v>
      </c>
      <c r="AC4617" s="46">
        <v>0</v>
      </c>
      <c r="AD4617" s="46">
        <v>0</v>
      </c>
      <c r="AE4617" s="46">
        <v>0</v>
      </c>
      <c r="AF4617" s="46">
        <v>0</v>
      </c>
      <c r="AG4617" s="46">
        <v>0</v>
      </c>
      <c r="AH4617" s="46">
        <v>0</v>
      </c>
      <c r="AI4617" s="46">
        <v>0</v>
      </c>
      <c r="AJ4617" s="46">
        <v>0</v>
      </c>
      <c r="AK4617" s="46">
        <v>0</v>
      </c>
      <c r="AL4617" s="46">
        <v>0</v>
      </c>
      <c r="AM4617" s="46">
        <v>0</v>
      </c>
    </row>
    <row r="4618" spans="5:39" x14ac:dyDescent="0.2">
      <c r="E4618" s="14">
        <v>462</v>
      </c>
      <c r="F4618" s="14">
        <v>0</v>
      </c>
      <c r="G4618" s="14" t="s">
        <v>290</v>
      </c>
      <c r="H4618" s="14" t="s">
        <v>290</v>
      </c>
      <c r="I4618" s="14" t="s">
        <v>290</v>
      </c>
      <c r="J4618" s="531">
        <v>0</v>
      </c>
      <c r="K4618" s="14" t="s">
        <v>59</v>
      </c>
      <c r="L4618" s="14" t="s">
        <v>57</v>
      </c>
      <c r="M4618" s="45">
        <v>4618</v>
      </c>
      <c r="N4618" s="45">
        <v>1</v>
      </c>
      <c r="O4618" s="46">
        <v>0</v>
      </c>
      <c r="Q4618" s="12">
        <v>0</v>
      </c>
      <c r="T4618" s="59">
        <v>0</v>
      </c>
      <c r="U4618" s="14">
        <v>0</v>
      </c>
      <c r="V4618" s="59">
        <v>0</v>
      </c>
      <c r="Y4618" s="46">
        <v>0</v>
      </c>
      <c r="Z4618" s="46">
        <v>0</v>
      </c>
      <c r="AA4618" s="46">
        <v>0</v>
      </c>
      <c r="AB4618" s="46">
        <v>0</v>
      </c>
      <c r="AC4618" s="46">
        <v>0</v>
      </c>
      <c r="AD4618" s="46">
        <v>0</v>
      </c>
      <c r="AE4618" s="46">
        <v>0</v>
      </c>
      <c r="AF4618" s="46">
        <v>0</v>
      </c>
      <c r="AG4618" s="46">
        <v>0</v>
      </c>
      <c r="AH4618" s="46">
        <v>0</v>
      </c>
      <c r="AI4618" s="46">
        <v>0</v>
      </c>
      <c r="AJ4618" s="46">
        <v>0</v>
      </c>
      <c r="AK4618" s="46">
        <v>0</v>
      </c>
      <c r="AL4618" s="46">
        <v>0</v>
      </c>
      <c r="AM4618" s="46">
        <v>0</v>
      </c>
    </row>
    <row r="4619" spans="5:39" x14ac:dyDescent="0.2">
      <c r="E4619" s="47">
        <v>462</v>
      </c>
      <c r="F4619" s="47">
        <v>0</v>
      </c>
      <c r="G4619" s="47" t="s">
        <v>290</v>
      </c>
      <c r="H4619" s="47" t="s">
        <v>290</v>
      </c>
      <c r="I4619" s="47" t="s">
        <v>290</v>
      </c>
      <c r="J4619" s="533">
        <v>0</v>
      </c>
      <c r="K4619" s="14" t="s">
        <v>59</v>
      </c>
      <c r="L4619" s="14" t="s">
        <v>54</v>
      </c>
      <c r="M4619" s="45">
        <v>4619</v>
      </c>
      <c r="N4619" s="45">
        <v>1</v>
      </c>
      <c r="O4619" s="46">
        <v>0</v>
      </c>
      <c r="Q4619" s="12">
        <v>0</v>
      </c>
      <c r="T4619" s="59">
        <v>0</v>
      </c>
      <c r="U4619" s="14">
        <v>0</v>
      </c>
      <c r="V4619" s="59">
        <v>0</v>
      </c>
      <c r="Y4619" s="46">
        <v>0</v>
      </c>
      <c r="Z4619" s="46">
        <v>0</v>
      </c>
      <c r="AA4619" s="46">
        <v>0</v>
      </c>
      <c r="AB4619" s="46">
        <v>0</v>
      </c>
      <c r="AC4619" s="46">
        <v>0</v>
      </c>
      <c r="AD4619" s="46">
        <v>0</v>
      </c>
      <c r="AE4619" s="46">
        <v>0</v>
      </c>
      <c r="AF4619" s="46">
        <v>0</v>
      </c>
      <c r="AG4619" s="46">
        <v>0</v>
      </c>
      <c r="AH4619" s="46">
        <v>0</v>
      </c>
      <c r="AI4619" s="46">
        <v>0</v>
      </c>
      <c r="AJ4619" s="46">
        <v>0</v>
      </c>
      <c r="AK4619" s="46">
        <v>0</v>
      </c>
      <c r="AL4619" s="46">
        <v>0</v>
      </c>
      <c r="AM4619" s="46">
        <v>0</v>
      </c>
    </row>
    <row r="4620" spans="5:39" x14ac:dyDescent="0.2">
      <c r="E4620" s="47">
        <v>462</v>
      </c>
      <c r="F4620" s="47">
        <v>0</v>
      </c>
      <c r="G4620" s="47" t="s">
        <v>290</v>
      </c>
      <c r="H4620" s="47" t="s">
        <v>290</v>
      </c>
      <c r="I4620" s="47" t="s">
        <v>290</v>
      </c>
      <c r="J4620" s="533">
        <v>0</v>
      </c>
      <c r="K4620" s="14" t="s">
        <v>59</v>
      </c>
      <c r="L4620" s="14" t="s">
        <v>58</v>
      </c>
      <c r="M4620" s="45">
        <v>4620</v>
      </c>
      <c r="N4620" s="45">
        <v>1</v>
      </c>
      <c r="O4620" s="46">
        <v>0</v>
      </c>
      <c r="Q4620" s="12">
        <v>0</v>
      </c>
      <c r="T4620" s="59">
        <v>0</v>
      </c>
      <c r="U4620" s="14">
        <v>0</v>
      </c>
      <c r="V4620" s="59">
        <v>0</v>
      </c>
      <c r="Y4620" s="46">
        <v>0</v>
      </c>
      <c r="Z4620" s="46">
        <v>0</v>
      </c>
      <c r="AA4620" s="46">
        <v>0</v>
      </c>
      <c r="AB4620" s="46">
        <v>0</v>
      </c>
      <c r="AC4620" s="46">
        <v>0</v>
      </c>
      <c r="AD4620" s="46">
        <v>0</v>
      </c>
      <c r="AE4620" s="46">
        <v>0</v>
      </c>
      <c r="AF4620" s="46">
        <v>0</v>
      </c>
      <c r="AG4620" s="46">
        <v>0</v>
      </c>
      <c r="AH4620" s="46">
        <v>0</v>
      </c>
      <c r="AI4620" s="46">
        <v>0</v>
      </c>
      <c r="AJ4620" s="46">
        <v>0</v>
      </c>
      <c r="AK4620" s="46">
        <v>0</v>
      </c>
      <c r="AL4620" s="46">
        <v>0</v>
      </c>
      <c r="AM4620" s="46">
        <v>0</v>
      </c>
    </row>
    <row r="4621" spans="5:39" x14ac:dyDescent="0.2">
      <c r="E4621" s="47">
        <v>462</v>
      </c>
      <c r="F4621" s="47">
        <v>0</v>
      </c>
      <c r="G4621" s="47" t="s">
        <v>290</v>
      </c>
      <c r="H4621" s="47" t="s">
        <v>290</v>
      </c>
      <c r="I4621" s="47" t="s">
        <v>290</v>
      </c>
      <c r="J4621" s="533">
        <v>0</v>
      </c>
      <c r="K4621" s="14" t="s">
        <v>59</v>
      </c>
      <c r="L4621" s="14" t="s">
        <v>31</v>
      </c>
      <c r="M4621" s="45">
        <v>4621</v>
      </c>
      <c r="N4621" s="45">
        <v>1</v>
      </c>
      <c r="O4621" s="48">
        <v>0</v>
      </c>
      <c r="Q4621" s="12">
        <v>0</v>
      </c>
      <c r="R4621" s="46">
        <v>0</v>
      </c>
      <c r="T4621" s="59">
        <v>0</v>
      </c>
      <c r="U4621" s="14">
        <v>0</v>
      </c>
      <c r="V4621" s="59">
        <v>0</v>
      </c>
      <c r="X4621" s="46">
        <v>0</v>
      </c>
      <c r="Y4621" s="46">
        <v>0</v>
      </c>
      <c r="Z4621" s="46">
        <v>0</v>
      </c>
      <c r="AA4621" s="46">
        <v>0</v>
      </c>
      <c r="AB4621" s="46">
        <v>0</v>
      </c>
      <c r="AC4621" s="46">
        <v>0</v>
      </c>
      <c r="AD4621" s="46">
        <v>0</v>
      </c>
      <c r="AE4621" s="46">
        <v>0</v>
      </c>
      <c r="AF4621" s="46">
        <v>0</v>
      </c>
      <c r="AG4621" s="46">
        <v>0</v>
      </c>
      <c r="AH4621" s="46">
        <v>0</v>
      </c>
      <c r="AI4621" s="46">
        <v>0</v>
      </c>
      <c r="AJ4621" s="46">
        <v>0</v>
      </c>
      <c r="AK4621" s="46">
        <v>0</v>
      </c>
      <c r="AL4621" s="46">
        <v>0</v>
      </c>
      <c r="AM4621" s="46">
        <v>0</v>
      </c>
    </row>
    <row r="4622" spans="5:39" x14ac:dyDescent="0.2">
      <c r="E4622" s="47">
        <v>462</v>
      </c>
      <c r="F4622" s="47">
        <v>0</v>
      </c>
      <c r="G4622" s="47" t="s">
        <v>290</v>
      </c>
      <c r="H4622" s="47" t="s">
        <v>290</v>
      </c>
      <c r="I4622" s="47" t="s">
        <v>290</v>
      </c>
      <c r="J4622" s="533">
        <v>0</v>
      </c>
      <c r="K4622" s="14" t="s">
        <v>37</v>
      </c>
      <c r="L4622" s="14" t="s">
        <v>31</v>
      </c>
      <c r="M4622" s="45">
        <v>4622</v>
      </c>
      <c r="N4622" s="45">
        <v>1</v>
      </c>
      <c r="O4622" s="48">
        <v>0</v>
      </c>
      <c r="P4622" s="48"/>
      <c r="Q4622" s="12">
        <v>0</v>
      </c>
      <c r="R4622" s="46">
        <v>0</v>
      </c>
      <c r="T4622" s="59">
        <v>0</v>
      </c>
      <c r="U4622" s="14">
        <v>0</v>
      </c>
      <c r="V4622" s="59">
        <v>0</v>
      </c>
      <c r="Y4622" s="46">
        <v>0</v>
      </c>
      <c r="Z4622" s="46">
        <v>0</v>
      </c>
      <c r="AA4622" s="46">
        <v>0</v>
      </c>
      <c r="AB4622" s="46">
        <v>0</v>
      </c>
      <c r="AC4622" s="46">
        <v>0</v>
      </c>
      <c r="AD4622" s="46">
        <v>0</v>
      </c>
      <c r="AE4622" s="46">
        <v>0</v>
      </c>
      <c r="AF4622" s="46">
        <v>0</v>
      </c>
      <c r="AG4622" s="46">
        <v>0</v>
      </c>
      <c r="AH4622" s="46">
        <v>0</v>
      </c>
      <c r="AI4622" s="46">
        <v>0</v>
      </c>
      <c r="AJ4622" s="46">
        <v>0</v>
      </c>
      <c r="AK4622" s="46">
        <v>0</v>
      </c>
      <c r="AL4622" s="46">
        <v>0</v>
      </c>
      <c r="AM4622" s="46">
        <v>0</v>
      </c>
    </row>
    <row r="4623" spans="5:39" x14ac:dyDescent="0.2">
      <c r="E4623" s="47">
        <v>462</v>
      </c>
      <c r="F4623" s="47">
        <v>0</v>
      </c>
      <c r="G4623" s="47" t="s">
        <v>290</v>
      </c>
      <c r="H4623" s="47" t="s">
        <v>290</v>
      </c>
      <c r="I4623" s="47" t="s">
        <v>290</v>
      </c>
      <c r="J4623" s="533">
        <v>0</v>
      </c>
      <c r="K4623" s="14" t="s">
        <v>65</v>
      </c>
      <c r="L4623" s="14" t="s">
        <v>31</v>
      </c>
      <c r="M4623" s="45">
        <v>4623</v>
      </c>
      <c r="N4623" s="45">
        <v>1</v>
      </c>
      <c r="O4623" s="52">
        <v>0</v>
      </c>
      <c r="P4623" s="48">
        <v>0</v>
      </c>
      <c r="Q4623" s="12">
        <v>0</v>
      </c>
      <c r="R4623" s="46">
        <v>0</v>
      </c>
      <c r="T4623" s="59">
        <v>0</v>
      </c>
      <c r="U4623" s="14">
        <v>0</v>
      </c>
      <c r="V4623" s="59">
        <v>0</v>
      </c>
      <c r="X4623" s="46">
        <v>0</v>
      </c>
      <c r="Y4623" s="46">
        <v>0</v>
      </c>
      <c r="Z4623" s="46">
        <v>0</v>
      </c>
      <c r="AA4623" s="46">
        <v>0</v>
      </c>
      <c r="AB4623" s="46">
        <v>0</v>
      </c>
      <c r="AC4623" s="46">
        <v>0</v>
      </c>
      <c r="AD4623" s="46">
        <v>0</v>
      </c>
      <c r="AE4623" s="46">
        <v>0</v>
      </c>
      <c r="AF4623" s="46">
        <v>0</v>
      </c>
      <c r="AG4623" s="46">
        <v>0</v>
      </c>
      <c r="AH4623" s="46">
        <v>0</v>
      </c>
      <c r="AI4623" s="46">
        <v>0</v>
      </c>
      <c r="AJ4623" s="46">
        <v>0</v>
      </c>
      <c r="AK4623" s="46">
        <v>0</v>
      </c>
      <c r="AL4623" s="46">
        <v>0</v>
      </c>
      <c r="AM4623" s="46">
        <v>0</v>
      </c>
    </row>
    <row r="4624" spans="5:39" x14ac:dyDescent="0.2">
      <c r="E4624" s="47">
        <v>462</v>
      </c>
      <c r="F4624" s="47">
        <v>0</v>
      </c>
      <c r="G4624" s="47" t="s">
        <v>290</v>
      </c>
      <c r="H4624" s="47" t="s">
        <v>290</v>
      </c>
      <c r="I4624" s="47" t="s">
        <v>290</v>
      </c>
      <c r="J4624" s="533">
        <v>0</v>
      </c>
      <c r="K4624" s="14" t="s">
        <v>64</v>
      </c>
      <c r="L4624" s="14" t="s">
        <v>57</v>
      </c>
      <c r="M4624" s="45">
        <v>4624</v>
      </c>
      <c r="N4624" s="45">
        <v>1</v>
      </c>
      <c r="O4624" s="46">
        <v>0</v>
      </c>
      <c r="Q4624" s="12">
        <v>0</v>
      </c>
      <c r="T4624" s="59">
        <v>0</v>
      </c>
      <c r="U4624" s="14">
        <v>0</v>
      </c>
      <c r="V4624" s="59">
        <v>0</v>
      </c>
      <c r="X4624" s="46">
        <v>0</v>
      </c>
      <c r="Y4624" s="46">
        <v>0</v>
      </c>
      <c r="Z4624" s="46">
        <v>0</v>
      </c>
      <c r="AA4624" s="46">
        <v>0</v>
      </c>
      <c r="AB4624" s="46">
        <v>0</v>
      </c>
      <c r="AC4624" s="46">
        <v>0</v>
      </c>
      <c r="AD4624" s="46">
        <v>0</v>
      </c>
      <c r="AE4624" s="46">
        <v>0</v>
      </c>
      <c r="AF4624" s="46">
        <v>0</v>
      </c>
      <c r="AG4624" s="46">
        <v>0</v>
      </c>
      <c r="AH4624" s="46">
        <v>0</v>
      </c>
      <c r="AI4624" s="46">
        <v>0</v>
      </c>
      <c r="AJ4624" s="46">
        <v>0</v>
      </c>
      <c r="AK4624" s="46">
        <v>0</v>
      </c>
      <c r="AL4624" s="46">
        <v>0</v>
      </c>
      <c r="AM4624" s="46">
        <v>0</v>
      </c>
    </row>
    <row r="4625" spans="5:39" x14ac:dyDescent="0.2">
      <c r="E4625" s="47">
        <v>462</v>
      </c>
      <c r="F4625" s="47">
        <v>0</v>
      </c>
      <c r="G4625" s="47" t="s">
        <v>290</v>
      </c>
      <c r="H4625" s="47" t="s">
        <v>290</v>
      </c>
      <c r="I4625" s="47" t="s">
        <v>290</v>
      </c>
      <c r="J4625" s="533">
        <v>0</v>
      </c>
      <c r="K4625" s="14" t="s">
        <v>64</v>
      </c>
      <c r="L4625" s="14" t="s">
        <v>54</v>
      </c>
      <c r="M4625" s="45">
        <v>4625</v>
      </c>
      <c r="N4625" s="45">
        <v>1</v>
      </c>
      <c r="O4625" s="46">
        <v>0</v>
      </c>
      <c r="Q4625" s="12">
        <v>0</v>
      </c>
      <c r="T4625" s="59">
        <v>0</v>
      </c>
      <c r="U4625" s="14">
        <v>0</v>
      </c>
      <c r="V4625" s="59">
        <v>0</v>
      </c>
      <c r="X4625" s="46">
        <v>0</v>
      </c>
      <c r="Y4625" s="46">
        <v>0</v>
      </c>
      <c r="Z4625" s="46">
        <v>0</v>
      </c>
      <c r="AA4625" s="46">
        <v>0</v>
      </c>
      <c r="AB4625" s="46">
        <v>0</v>
      </c>
      <c r="AC4625" s="46">
        <v>0</v>
      </c>
      <c r="AD4625" s="46">
        <v>0</v>
      </c>
      <c r="AE4625" s="46">
        <v>0</v>
      </c>
      <c r="AF4625" s="46">
        <v>0</v>
      </c>
      <c r="AG4625" s="46">
        <v>0</v>
      </c>
      <c r="AH4625" s="46">
        <v>0</v>
      </c>
      <c r="AI4625" s="46">
        <v>0</v>
      </c>
      <c r="AJ4625" s="46">
        <v>0</v>
      </c>
      <c r="AK4625" s="46">
        <v>0</v>
      </c>
      <c r="AL4625" s="46">
        <v>0</v>
      </c>
      <c r="AM4625" s="46">
        <v>0</v>
      </c>
    </row>
    <row r="4626" spans="5:39" x14ac:dyDescent="0.2">
      <c r="E4626" s="47">
        <v>462</v>
      </c>
      <c r="F4626" s="47">
        <v>0</v>
      </c>
      <c r="G4626" s="47" t="s">
        <v>290</v>
      </c>
      <c r="H4626" s="47" t="s">
        <v>290</v>
      </c>
      <c r="I4626" s="47" t="s">
        <v>290</v>
      </c>
      <c r="J4626" s="533">
        <v>0</v>
      </c>
      <c r="K4626" s="14" t="s">
        <v>64</v>
      </c>
      <c r="L4626" s="14" t="s">
        <v>58</v>
      </c>
      <c r="M4626" s="45">
        <v>4626</v>
      </c>
      <c r="N4626" s="45">
        <v>1</v>
      </c>
      <c r="O4626" s="46">
        <v>0</v>
      </c>
      <c r="Q4626" s="12">
        <v>0</v>
      </c>
      <c r="T4626" s="59">
        <v>0</v>
      </c>
      <c r="U4626" s="14">
        <v>0</v>
      </c>
      <c r="V4626" s="59">
        <v>0</v>
      </c>
      <c r="X4626" s="46">
        <v>0</v>
      </c>
      <c r="Y4626" s="46">
        <v>0</v>
      </c>
      <c r="Z4626" s="46">
        <v>0</v>
      </c>
      <c r="AA4626" s="46">
        <v>0</v>
      </c>
      <c r="AB4626" s="46">
        <v>0</v>
      </c>
      <c r="AC4626" s="46">
        <v>0</v>
      </c>
      <c r="AD4626" s="46">
        <v>0</v>
      </c>
      <c r="AE4626" s="46">
        <v>0</v>
      </c>
      <c r="AF4626" s="46">
        <v>0</v>
      </c>
      <c r="AG4626" s="46">
        <v>0</v>
      </c>
      <c r="AH4626" s="46">
        <v>0</v>
      </c>
      <c r="AI4626" s="46">
        <v>0</v>
      </c>
      <c r="AJ4626" s="46">
        <v>0</v>
      </c>
      <c r="AK4626" s="46">
        <v>0</v>
      </c>
      <c r="AL4626" s="46">
        <v>0</v>
      </c>
      <c r="AM4626" s="46">
        <v>0</v>
      </c>
    </row>
    <row r="4627" spans="5:39" x14ac:dyDescent="0.2">
      <c r="E4627" s="47">
        <v>462</v>
      </c>
      <c r="F4627" s="47">
        <v>0</v>
      </c>
      <c r="G4627" s="47" t="s">
        <v>290</v>
      </c>
      <c r="H4627" s="47" t="s">
        <v>290</v>
      </c>
      <c r="I4627" s="47" t="s">
        <v>290</v>
      </c>
      <c r="J4627" s="533">
        <v>0</v>
      </c>
      <c r="K4627" s="14" t="s">
        <v>67</v>
      </c>
      <c r="L4627" s="14" t="s">
        <v>67</v>
      </c>
      <c r="M4627" s="45">
        <v>4627</v>
      </c>
      <c r="N4627" s="45">
        <v>1</v>
      </c>
      <c r="O4627" s="53">
        <v>0</v>
      </c>
      <c r="P4627" s="54">
        <v>0</v>
      </c>
      <c r="Q4627" s="55">
        <v>0</v>
      </c>
      <c r="R4627" s="56">
        <v>0</v>
      </c>
      <c r="S4627" s="57">
        <v>0</v>
      </c>
      <c r="T4627" s="60">
        <v>0</v>
      </c>
      <c r="U4627" s="14">
        <v>0</v>
      </c>
      <c r="V4627" s="60">
        <v>0</v>
      </c>
      <c r="Y4627" s="46">
        <v>0</v>
      </c>
      <c r="Z4627" s="46">
        <v>0</v>
      </c>
      <c r="AA4627" s="46">
        <v>0</v>
      </c>
      <c r="AB4627" s="46">
        <v>0</v>
      </c>
      <c r="AC4627" s="46">
        <v>0</v>
      </c>
      <c r="AD4627" s="46">
        <v>0</v>
      </c>
      <c r="AE4627" s="46">
        <v>0</v>
      </c>
      <c r="AF4627" s="46">
        <v>0</v>
      </c>
      <c r="AG4627" s="46">
        <v>0</v>
      </c>
      <c r="AH4627" s="46">
        <v>0</v>
      </c>
      <c r="AI4627" s="46">
        <v>0</v>
      </c>
      <c r="AJ4627" s="46">
        <v>0</v>
      </c>
      <c r="AK4627" s="46">
        <v>0</v>
      </c>
      <c r="AL4627" s="46">
        <v>0</v>
      </c>
      <c r="AM4627" s="46">
        <v>0</v>
      </c>
    </row>
    <row r="4628" spans="5:39" x14ac:dyDescent="0.2">
      <c r="E4628" s="14">
        <v>463</v>
      </c>
      <c r="F4628" s="14">
        <v>0</v>
      </c>
      <c r="G4628" s="14" t="s">
        <v>290</v>
      </c>
      <c r="H4628" s="14" t="s">
        <v>290</v>
      </c>
      <c r="I4628" s="14" t="s">
        <v>290</v>
      </c>
      <c r="J4628" s="531">
        <v>0</v>
      </c>
      <c r="K4628" s="14" t="s">
        <v>59</v>
      </c>
      <c r="L4628" s="14" t="s">
        <v>57</v>
      </c>
      <c r="M4628" s="45">
        <v>4628</v>
      </c>
      <c r="N4628" s="45">
        <v>1</v>
      </c>
      <c r="O4628" s="46">
        <v>0</v>
      </c>
      <c r="Q4628" s="12">
        <v>0</v>
      </c>
      <c r="T4628" s="59">
        <v>0</v>
      </c>
      <c r="U4628" s="14">
        <v>0</v>
      </c>
      <c r="V4628" s="59">
        <v>0</v>
      </c>
      <c r="Y4628" s="46">
        <v>0</v>
      </c>
      <c r="Z4628" s="46">
        <v>0</v>
      </c>
      <c r="AA4628" s="46">
        <v>0</v>
      </c>
      <c r="AB4628" s="46">
        <v>0</v>
      </c>
      <c r="AC4628" s="46">
        <v>0</v>
      </c>
      <c r="AD4628" s="46">
        <v>0</v>
      </c>
      <c r="AE4628" s="46">
        <v>0</v>
      </c>
      <c r="AF4628" s="46">
        <v>0</v>
      </c>
      <c r="AG4628" s="46">
        <v>0</v>
      </c>
      <c r="AH4628" s="46">
        <v>0</v>
      </c>
      <c r="AI4628" s="46">
        <v>0</v>
      </c>
      <c r="AJ4628" s="46">
        <v>0</v>
      </c>
      <c r="AK4628" s="46">
        <v>0</v>
      </c>
      <c r="AL4628" s="46">
        <v>0</v>
      </c>
      <c r="AM4628" s="46">
        <v>0</v>
      </c>
    </row>
    <row r="4629" spans="5:39" x14ac:dyDescent="0.2">
      <c r="E4629" s="47">
        <v>463</v>
      </c>
      <c r="F4629" s="47">
        <v>0</v>
      </c>
      <c r="G4629" s="47" t="s">
        <v>290</v>
      </c>
      <c r="H4629" s="47" t="s">
        <v>290</v>
      </c>
      <c r="I4629" s="47" t="s">
        <v>290</v>
      </c>
      <c r="J4629" s="533">
        <v>0</v>
      </c>
      <c r="K4629" s="14" t="s">
        <v>59</v>
      </c>
      <c r="L4629" s="14" t="s">
        <v>54</v>
      </c>
      <c r="M4629" s="45">
        <v>4629</v>
      </c>
      <c r="N4629" s="45">
        <v>1</v>
      </c>
      <c r="O4629" s="46">
        <v>0</v>
      </c>
      <c r="Q4629" s="12">
        <v>0</v>
      </c>
      <c r="T4629" s="59">
        <v>0</v>
      </c>
      <c r="U4629" s="14">
        <v>0</v>
      </c>
      <c r="V4629" s="59">
        <v>0</v>
      </c>
      <c r="Y4629" s="46">
        <v>0</v>
      </c>
      <c r="Z4629" s="46">
        <v>0</v>
      </c>
      <c r="AA4629" s="46">
        <v>0</v>
      </c>
      <c r="AB4629" s="46">
        <v>0</v>
      </c>
      <c r="AC4629" s="46">
        <v>0</v>
      </c>
      <c r="AD4629" s="46">
        <v>0</v>
      </c>
      <c r="AE4629" s="46">
        <v>0</v>
      </c>
      <c r="AF4629" s="46">
        <v>0</v>
      </c>
      <c r="AG4629" s="46">
        <v>0</v>
      </c>
      <c r="AH4629" s="46">
        <v>0</v>
      </c>
      <c r="AI4629" s="46">
        <v>0</v>
      </c>
      <c r="AJ4629" s="46">
        <v>0</v>
      </c>
      <c r="AK4629" s="46">
        <v>0</v>
      </c>
      <c r="AL4629" s="46">
        <v>0</v>
      </c>
      <c r="AM4629" s="46">
        <v>0</v>
      </c>
    </row>
    <row r="4630" spans="5:39" x14ac:dyDescent="0.2">
      <c r="E4630" s="47">
        <v>463</v>
      </c>
      <c r="F4630" s="47">
        <v>0</v>
      </c>
      <c r="G4630" s="47" t="s">
        <v>290</v>
      </c>
      <c r="H4630" s="47" t="s">
        <v>290</v>
      </c>
      <c r="I4630" s="47" t="s">
        <v>290</v>
      </c>
      <c r="J4630" s="533">
        <v>0</v>
      </c>
      <c r="K4630" s="14" t="s">
        <v>59</v>
      </c>
      <c r="L4630" s="14" t="s">
        <v>58</v>
      </c>
      <c r="M4630" s="45">
        <v>4630</v>
      </c>
      <c r="N4630" s="45">
        <v>1</v>
      </c>
      <c r="O4630" s="46">
        <v>0</v>
      </c>
      <c r="Q4630" s="12">
        <v>0</v>
      </c>
      <c r="T4630" s="59">
        <v>0</v>
      </c>
      <c r="U4630" s="14">
        <v>0</v>
      </c>
      <c r="V4630" s="59">
        <v>0</v>
      </c>
      <c r="Y4630" s="46">
        <v>0</v>
      </c>
      <c r="Z4630" s="46">
        <v>0</v>
      </c>
      <c r="AA4630" s="46">
        <v>0</v>
      </c>
      <c r="AB4630" s="46">
        <v>0</v>
      </c>
      <c r="AC4630" s="46">
        <v>0</v>
      </c>
      <c r="AD4630" s="46">
        <v>0</v>
      </c>
      <c r="AE4630" s="46">
        <v>0</v>
      </c>
      <c r="AF4630" s="46">
        <v>0</v>
      </c>
      <c r="AG4630" s="46">
        <v>0</v>
      </c>
      <c r="AH4630" s="46">
        <v>0</v>
      </c>
      <c r="AI4630" s="46">
        <v>0</v>
      </c>
      <c r="AJ4630" s="46">
        <v>0</v>
      </c>
      <c r="AK4630" s="46">
        <v>0</v>
      </c>
      <c r="AL4630" s="46">
        <v>0</v>
      </c>
      <c r="AM4630" s="46">
        <v>0</v>
      </c>
    </row>
    <row r="4631" spans="5:39" x14ac:dyDescent="0.2">
      <c r="E4631" s="47">
        <v>463</v>
      </c>
      <c r="F4631" s="47">
        <v>0</v>
      </c>
      <c r="G4631" s="47" t="s">
        <v>290</v>
      </c>
      <c r="H4631" s="47" t="s">
        <v>290</v>
      </c>
      <c r="I4631" s="47" t="s">
        <v>290</v>
      </c>
      <c r="J4631" s="533">
        <v>0</v>
      </c>
      <c r="K4631" s="14" t="s">
        <v>59</v>
      </c>
      <c r="L4631" s="14" t="s">
        <v>31</v>
      </c>
      <c r="M4631" s="45">
        <v>4631</v>
      </c>
      <c r="N4631" s="45">
        <v>1</v>
      </c>
      <c r="O4631" s="48">
        <v>0</v>
      </c>
      <c r="Q4631" s="12">
        <v>0</v>
      </c>
      <c r="R4631" s="46">
        <v>0</v>
      </c>
      <c r="T4631" s="59">
        <v>0</v>
      </c>
      <c r="U4631" s="14">
        <v>0</v>
      </c>
      <c r="V4631" s="59">
        <v>0</v>
      </c>
      <c r="X4631" s="46">
        <v>0</v>
      </c>
      <c r="Y4631" s="46">
        <v>0</v>
      </c>
      <c r="Z4631" s="46">
        <v>0</v>
      </c>
      <c r="AA4631" s="46">
        <v>0</v>
      </c>
      <c r="AB4631" s="46">
        <v>0</v>
      </c>
      <c r="AC4631" s="46">
        <v>0</v>
      </c>
      <c r="AD4631" s="46">
        <v>0</v>
      </c>
      <c r="AE4631" s="46">
        <v>0</v>
      </c>
      <c r="AF4631" s="46">
        <v>0</v>
      </c>
      <c r="AG4631" s="46">
        <v>0</v>
      </c>
      <c r="AH4631" s="46">
        <v>0</v>
      </c>
      <c r="AI4631" s="46">
        <v>0</v>
      </c>
      <c r="AJ4631" s="46">
        <v>0</v>
      </c>
      <c r="AK4631" s="46">
        <v>0</v>
      </c>
      <c r="AL4631" s="46">
        <v>0</v>
      </c>
      <c r="AM4631" s="46">
        <v>0</v>
      </c>
    </row>
    <row r="4632" spans="5:39" x14ac:dyDescent="0.2">
      <c r="E4632" s="47">
        <v>463</v>
      </c>
      <c r="F4632" s="47">
        <v>0</v>
      </c>
      <c r="G4632" s="47" t="s">
        <v>290</v>
      </c>
      <c r="H4632" s="47" t="s">
        <v>290</v>
      </c>
      <c r="I4632" s="47" t="s">
        <v>290</v>
      </c>
      <c r="J4632" s="533">
        <v>0</v>
      </c>
      <c r="K4632" s="14" t="s">
        <v>37</v>
      </c>
      <c r="L4632" s="14" t="s">
        <v>31</v>
      </c>
      <c r="M4632" s="45">
        <v>4632</v>
      </c>
      <c r="N4632" s="45">
        <v>1</v>
      </c>
      <c r="O4632" s="48">
        <v>0</v>
      </c>
      <c r="P4632" s="48"/>
      <c r="Q4632" s="12">
        <v>0</v>
      </c>
      <c r="R4632" s="46">
        <v>0</v>
      </c>
      <c r="T4632" s="59">
        <v>0</v>
      </c>
      <c r="U4632" s="14">
        <v>0</v>
      </c>
      <c r="V4632" s="59">
        <v>0</v>
      </c>
      <c r="Y4632" s="46">
        <v>0</v>
      </c>
      <c r="Z4632" s="46">
        <v>0</v>
      </c>
      <c r="AA4632" s="46">
        <v>0</v>
      </c>
      <c r="AB4632" s="46">
        <v>0</v>
      </c>
      <c r="AC4632" s="46">
        <v>0</v>
      </c>
      <c r="AD4632" s="46">
        <v>0</v>
      </c>
      <c r="AE4632" s="46">
        <v>0</v>
      </c>
      <c r="AF4632" s="46">
        <v>0</v>
      </c>
      <c r="AG4632" s="46">
        <v>0</v>
      </c>
      <c r="AH4632" s="46">
        <v>0</v>
      </c>
      <c r="AI4632" s="46">
        <v>0</v>
      </c>
      <c r="AJ4632" s="46">
        <v>0</v>
      </c>
      <c r="AK4632" s="46">
        <v>0</v>
      </c>
      <c r="AL4632" s="46">
        <v>0</v>
      </c>
      <c r="AM4632" s="46">
        <v>0</v>
      </c>
    </row>
    <row r="4633" spans="5:39" x14ac:dyDescent="0.2">
      <c r="E4633" s="47">
        <v>463</v>
      </c>
      <c r="F4633" s="47">
        <v>0</v>
      </c>
      <c r="G4633" s="47" t="s">
        <v>290</v>
      </c>
      <c r="H4633" s="47" t="s">
        <v>290</v>
      </c>
      <c r="I4633" s="47" t="s">
        <v>290</v>
      </c>
      <c r="J4633" s="533">
        <v>0</v>
      </c>
      <c r="K4633" s="14" t="s">
        <v>65</v>
      </c>
      <c r="L4633" s="14" t="s">
        <v>31</v>
      </c>
      <c r="M4633" s="45">
        <v>4633</v>
      </c>
      <c r="N4633" s="45">
        <v>1</v>
      </c>
      <c r="O4633" s="52">
        <v>0</v>
      </c>
      <c r="P4633" s="48">
        <v>0</v>
      </c>
      <c r="Q4633" s="12">
        <v>0</v>
      </c>
      <c r="R4633" s="46">
        <v>0</v>
      </c>
      <c r="T4633" s="59">
        <v>0</v>
      </c>
      <c r="U4633" s="14">
        <v>0</v>
      </c>
      <c r="V4633" s="59">
        <v>0</v>
      </c>
      <c r="X4633" s="46">
        <v>0</v>
      </c>
      <c r="Y4633" s="46">
        <v>0</v>
      </c>
      <c r="Z4633" s="46">
        <v>0</v>
      </c>
      <c r="AA4633" s="46">
        <v>0</v>
      </c>
      <c r="AB4633" s="46">
        <v>0</v>
      </c>
      <c r="AC4633" s="46">
        <v>0</v>
      </c>
      <c r="AD4633" s="46">
        <v>0</v>
      </c>
      <c r="AE4633" s="46">
        <v>0</v>
      </c>
      <c r="AF4633" s="46">
        <v>0</v>
      </c>
      <c r="AG4633" s="46">
        <v>0</v>
      </c>
      <c r="AH4633" s="46">
        <v>0</v>
      </c>
      <c r="AI4633" s="46">
        <v>0</v>
      </c>
      <c r="AJ4633" s="46">
        <v>0</v>
      </c>
      <c r="AK4633" s="46">
        <v>0</v>
      </c>
      <c r="AL4633" s="46">
        <v>0</v>
      </c>
      <c r="AM4633" s="46">
        <v>0</v>
      </c>
    </row>
    <row r="4634" spans="5:39" x14ac:dyDescent="0.2">
      <c r="E4634" s="47">
        <v>463</v>
      </c>
      <c r="F4634" s="47">
        <v>0</v>
      </c>
      <c r="G4634" s="47" t="s">
        <v>290</v>
      </c>
      <c r="H4634" s="47" t="s">
        <v>290</v>
      </c>
      <c r="I4634" s="47" t="s">
        <v>290</v>
      </c>
      <c r="J4634" s="533">
        <v>0</v>
      </c>
      <c r="K4634" s="14" t="s">
        <v>64</v>
      </c>
      <c r="L4634" s="14" t="s">
        <v>57</v>
      </c>
      <c r="M4634" s="45">
        <v>4634</v>
      </c>
      <c r="N4634" s="45">
        <v>1</v>
      </c>
      <c r="O4634" s="46">
        <v>0</v>
      </c>
      <c r="Q4634" s="12">
        <v>0</v>
      </c>
      <c r="T4634" s="59">
        <v>0</v>
      </c>
      <c r="U4634" s="14">
        <v>0</v>
      </c>
      <c r="V4634" s="59">
        <v>0</v>
      </c>
      <c r="X4634" s="46">
        <v>0</v>
      </c>
      <c r="Y4634" s="46">
        <v>0</v>
      </c>
      <c r="Z4634" s="46">
        <v>0</v>
      </c>
      <c r="AA4634" s="46">
        <v>0</v>
      </c>
      <c r="AB4634" s="46">
        <v>0</v>
      </c>
      <c r="AC4634" s="46">
        <v>0</v>
      </c>
      <c r="AD4634" s="46">
        <v>0</v>
      </c>
      <c r="AE4634" s="46">
        <v>0</v>
      </c>
      <c r="AF4634" s="46">
        <v>0</v>
      </c>
      <c r="AG4634" s="46">
        <v>0</v>
      </c>
      <c r="AH4634" s="46">
        <v>0</v>
      </c>
      <c r="AI4634" s="46">
        <v>0</v>
      </c>
      <c r="AJ4634" s="46">
        <v>0</v>
      </c>
      <c r="AK4634" s="46">
        <v>0</v>
      </c>
      <c r="AL4634" s="46">
        <v>0</v>
      </c>
      <c r="AM4634" s="46">
        <v>0</v>
      </c>
    </row>
    <row r="4635" spans="5:39" x14ac:dyDescent="0.2">
      <c r="E4635" s="47">
        <v>463</v>
      </c>
      <c r="F4635" s="47">
        <v>0</v>
      </c>
      <c r="G4635" s="47" t="s">
        <v>290</v>
      </c>
      <c r="H4635" s="47" t="s">
        <v>290</v>
      </c>
      <c r="I4635" s="47" t="s">
        <v>290</v>
      </c>
      <c r="J4635" s="533">
        <v>0</v>
      </c>
      <c r="K4635" s="14" t="s">
        <v>64</v>
      </c>
      <c r="L4635" s="14" t="s">
        <v>54</v>
      </c>
      <c r="M4635" s="45">
        <v>4635</v>
      </c>
      <c r="N4635" s="45">
        <v>1</v>
      </c>
      <c r="O4635" s="46">
        <v>0</v>
      </c>
      <c r="Q4635" s="12">
        <v>0</v>
      </c>
      <c r="T4635" s="59">
        <v>0</v>
      </c>
      <c r="U4635" s="14">
        <v>0</v>
      </c>
      <c r="V4635" s="59">
        <v>0</v>
      </c>
      <c r="X4635" s="46">
        <v>0</v>
      </c>
      <c r="Y4635" s="46">
        <v>0</v>
      </c>
      <c r="Z4635" s="46">
        <v>0</v>
      </c>
      <c r="AA4635" s="46">
        <v>0</v>
      </c>
      <c r="AB4635" s="46">
        <v>0</v>
      </c>
      <c r="AC4635" s="46">
        <v>0</v>
      </c>
      <c r="AD4635" s="46">
        <v>0</v>
      </c>
      <c r="AE4635" s="46">
        <v>0</v>
      </c>
      <c r="AF4635" s="46">
        <v>0</v>
      </c>
      <c r="AG4635" s="46">
        <v>0</v>
      </c>
      <c r="AH4635" s="46">
        <v>0</v>
      </c>
      <c r="AI4635" s="46">
        <v>0</v>
      </c>
      <c r="AJ4635" s="46">
        <v>0</v>
      </c>
      <c r="AK4635" s="46">
        <v>0</v>
      </c>
      <c r="AL4635" s="46">
        <v>0</v>
      </c>
      <c r="AM4635" s="46">
        <v>0</v>
      </c>
    </row>
    <row r="4636" spans="5:39" x14ac:dyDescent="0.2">
      <c r="E4636" s="47">
        <v>463</v>
      </c>
      <c r="F4636" s="47">
        <v>0</v>
      </c>
      <c r="G4636" s="47" t="s">
        <v>290</v>
      </c>
      <c r="H4636" s="47" t="s">
        <v>290</v>
      </c>
      <c r="I4636" s="47" t="s">
        <v>290</v>
      </c>
      <c r="J4636" s="533">
        <v>0</v>
      </c>
      <c r="K4636" s="14" t="s">
        <v>64</v>
      </c>
      <c r="L4636" s="14" t="s">
        <v>58</v>
      </c>
      <c r="M4636" s="45">
        <v>4636</v>
      </c>
      <c r="N4636" s="45">
        <v>1</v>
      </c>
      <c r="O4636" s="46">
        <v>0</v>
      </c>
      <c r="Q4636" s="12">
        <v>0</v>
      </c>
      <c r="T4636" s="59">
        <v>0</v>
      </c>
      <c r="U4636" s="14">
        <v>0</v>
      </c>
      <c r="V4636" s="59">
        <v>0</v>
      </c>
      <c r="X4636" s="46">
        <v>0</v>
      </c>
      <c r="Y4636" s="46">
        <v>0</v>
      </c>
      <c r="Z4636" s="46">
        <v>0</v>
      </c>
      <c r="AA4636" s="46">
        <v>0</v>
      </c>
      <c r="AB4636" s="46">
        <v>0</v>
      </c>
      <c r="AC4636" s="46">
        <v>0</v>
      </c>
      <c r="AD4636" s="46">
        <v>0</v>
      </c>
      <c r="AE4636" s="46">
        <v>0</v>
      </c>
      <c r="AF4636" s="46">
        <v>0</v>
      </c>
      <c r="AG4636" s="46">
        <v>0</v>
      </c>
      <c r="AH4636" s="46">
        <v>0</v>
      </c>
      <c r="AI4636" s="46">
        <v>0</v>
      </c>
      <c r="AJ4636" s="46">
        <v>0</v>
      </c>
      <c r="AK4636" s="46">
        <v>0</v>
      </c>
      <c r="AL4636" s="46">
        <v>0</v>
      </c>
      <c r="AM4636" s="46">
        <v>0</v>
      </c>
    </row>
    <row r="4637" spans="5:39" x14ac:dyDescent="0.2">
      <c r="E4637" s="47">
        <v>463</v>
      </c>
      <c r="F4637" s="47">
        <v>0</v>
      </c>
      <c r="G4637" s="47" t="s">
        <v>290</v>
      </c>
      <c r="H4637" s="47" t="s">
        <v>290</v>
      </c>
      <c r="I4637" s="47" t="s">
        <v>290</v>
      </c>
      <c r="J4637" s="533">
        <v>0</v>
      </c>
      <c r="K4637" s="14" t="s">
        <v>67</v>
      </c>
      <c r="L4637" s="14" t="s">
        <v>67</v>
      </c>
      <c r="M4637" s="45">
        <v>4637</v>
      </c>
      <c r="N4637" s="45">
        <v>1</v>
      </c>
      <c r="O4637" s="53">
        <v>0</v>
      </c>
      <c r="P4637" s="54">
        <v>0</v>
      </c>
      <c r="Q4637" s="55">
        <v>0</v>
      </c>
      <c r="R4637" s="56">
        <v>0</v>
      </c>
      <c r="S4637" s="57">
        <v>0</v>
      </c>
      <c r="T4637" s="60">
        <v>0</v>
      </c>
      <c r="U4637" s="14">
        <v>0</v>
      </c>
      <c r="V4637" s="60">
        <v>0</v>
      </c>
      <c r="Y4637" s="46">
        <v>0</v>
      </c>
      <c r="Z4637" s="46">
        <v>0</v>
      </c>
      <c r="AA4637" s="46">
        <v>0</v>
      </c>
      <c r="AB4637" s="46">
        <v>0</v>
      </c>
      <c r="AC4637" s="46">
        <v>0</v>
      </c>
      <c r="AD4637" s="46">
        <v>0</v>
      </c>
      <c r="AE4637" s="46">
        <v>0</v>
      </c>
      <c r="AF4637" s="46">
        <v>0</v>
      </c>
      <c r="AG4637" s="46">
        <v>0</v>
      </c>
      <c r="AH4637" s="46">
        <v>0</v>
      </c>
      <c r="AI4637" s="46">
        <v>0</v>
      </c>
      <c r="AJ4637" s="46">
        <v>0</v>
      </c>
      <c r="AK4637" s="46">
        <v>0</v>
      </c>
      <c r="AL4637" s="46">
        <v>0</v>
      </c>
      <c r="AM4637" s="46">
        <v>0</v>
      </c>
    </row>
    <row r="4638" spans="5:39" x14ac:dyDescent="0.2">
      <c r="E4638" s="14">
        <v>464</v>
      </c>
      <c r="F4638" s="14">
        <v>0</v>
      </c>
      <c r="G4638" s="14" t="s">
        <v>290</v>
      </c>
      <c r="H4638" s="14" t="s">
        <v>290</v>
      </c>
      <c r="I4638" s="14" t="s">
        <v>290</v>
      </c>
      <c r="J4638" s="531">
        <v>0</v>
      </c>
      <c r="K4638" s="14" t="s">
        <v>59</v>
      </c>
      <c r="L4638" s="14" t="s">
        <v>57</v>
      </c>
      <c r="M4638" s="45">
        <v>4638</v>
      </c>
      <c r="N4638" s="45">
        <v>1</v>
      </c>
      <c r="O4638" s="46">
        <v>0</v>
      </c>
      <c r="Q4638" s="12">
        <v>0</v>
      </c>
      <c r="T4638" s="59">
        <v>0</v>
      </c>
      <c r="U4638" s="14">
        <v>0</v>
      </c>
      <c r="V4638" s="59">
        <v>0</v>
      </c>
      <c r="Y4638" s="46">
        <v>0</v>
      </c>
      <c r="Z4638" s="46">
        <v>0</v>
      </c>
      <c r="AA4638" s="46">
        <v>0</v>
      </c>
      <c r="AB4638" s="46">
        <v>0</v>
      </c>
      <c r="AC4638" s="46">
        <v>0</v>
      </c>
      <c r="AD4638" s="46">
        <v>0</v>
      </c>
      <c r="AE4638" s="46">
        <v>0</v>
      </c>
      <c r="AF4638" s="46">
        <v>0</v>
      </c>
      <c r="AG4638" s="46">
        <v>0</v>
      </c>
      <c r="AH4638" s="46">
        <v>0</v>
      </c>
      <c r="AI4638" s="46">
        <v>0</v>
      </c>
      <c r="AJ4638" s="46">
        <v>0</v>
      </c>
      <c r="AK4638" s="46">
        <v>0</v>
      </c>
      <c r="AL4638" s="46">
        <v>0</v>
      </c>
      <c r="AM4638" s="46">
        <v>0</v>
      </c>
    </row>
    <row r="4639" spans="5:39" x14ac:dyDescent="0.2">
      <c r="E4639" s="47">
        <v>464</v>
      </c>
      <c r="F4639" s="47">
        <v>0</v>
      </c>
      <c r="G4639" s="47" t="s">
        <v>290</v>
      </c>
      <c r="H4639" s="47" t="s">
        <v>290</v>
      </c>
      <c r="I4639" s="47" t="s">
        <v>290</v>
      </c>
      <c r="J4639" s="533">
        <v>0</v>
      </c>
      <c r="K4639" s="14" t="s">
        <v>59</v>
      </c>
      <c r="L4639" s="14" t="s">
        <v>54</v>
      </c>
      <c r="M4639" s="45">
        <v>4639</v>
      </c>
      <c r="N4639" s="45">
        <v>1</v>
      </c>
      <c r="O4639" s="46">
        <v>0</v>
      </c>
      <c r="Q4639" s="12">
        <v>0</v>
      </c>
      <c r="T4639" s="59">
        <v>0</v>
      </c>
      <c r="U4639" s="14">
        <v>0</v>
      </c>
      <c r="V4639" s="59">
        <v>0</v>
      </c>
      <c r="Y4639" s="46">
        <v>0</v>
      </c>
      <c r="Z4639" s="46">
        <v>0</v>
      </c>
      <c r="AA4639" s="46">
        <v>0</v>
      </c>
      <c r="AB4639" s="46">
        <v>0</v>
      </c>
      <c r="AC4639" s="46">
        <v>0</v>
      </c>
      <c r="AD4639" s="46">
        <v>0</v>
      </c>
      <c r="AE4639" s="46">
        <v>0</v>
      </c>
      <c r="AF4639" s="46">
        <v>0</v>
      </c>
      <c r="AG4639" s="46">
        <v>0</v>
      </c>
      <c r="AH4639" s="46">
        <v>0</v>
      </c>
      <c r="AI4639" s="46">
        <v>0</v>
      </c>
      <c r="AJ4639" s="46">
        <v>0</v>
      </c>
      <c r="AK4639" s="46">
        <v>0</v>
      </c>
      <c r="AL4639" s="46">
        <v>0</v>
      </c>
      <c r="AM4639" s="46">
        <v>0</v>
      </c>
    </row>
    <row r="4640" spans="5:39" x14ac:dyDescent="0.2">
      <c r="E4640" s="47">
        <v>464</v>
      </c>
      <c r="F4640" s="47">
        <v>0</v>
      </c>
      <c r="G4640" s="47" t="s">
        <v>290</v>
      </c>
      <c r="H4640" s="47" t="s">
        <v>290</v>
      </c>
      <c r="I4640" s="47" t="s">
        <v>290</v>
      </c>
      <c r="J4640" s="533">
        <v>0</v>
      </c>
      <c r="K4640" s="14" t="s">
        <v>59</v>
      </c>
      <c r="L4640" s="14" t="s">
        <v>58</v>
      </c>
      <c r="M4640" s="45">
        <v>4640</v>
      </c>
      <c r="N4640" s="45">
        <v>1</v>
      </c>
      <c r="O4640" s="46">
        <v>0</v>
      </c>
      <c r="Q4640" s="12">
        <v>0</v>
      </c>
      <c r="T4640" s="59">
        <v>0</v>
      </c>
      <c r="U4640" s="14">
        <v>0</v>
      </c>
      <c r="V4640" s="59">
        <v>0</v>
      </c>
      <c r="Y4640" s="46">
        <v>0</v>
      </c>
      <c r="Z4640" s="46">
        <v>0</v>
      </c>
      <c r="AA4640" s="46">
        <v>0</v>
      </c>
      <c r="AB4640" s="46">
        <v>0</v>
      </c>
      <c r="AC4640" s="46">
        <v>0</v>
      </c>
      <c r="AD4640" s="46">
        <v>0</v>
      </c>
      <c r="AE4640" s="46">
        <v>0</v>
      </c>
      <c r="AF4640" s="46">
        <v>0</v>
      </c>
      <c r="AG4640" s="46">
        <v>0</v>
      </c>
      <c r="AH4640" s="46">
        <v>0</v>
      </c>
      <c r="AI4640" s="46">
        <v>0</v>
      </c>
      <c r="AJ4640" s="46">
        <v>0</v>
      </c>
      <c r="AK4640" s="46">
        <v>0</v>
      </c>
      <c r="AL4640" s="46">
        <v>0</v>
      </c>
      <c r="AM4640" s="46">
        <v>0</v>
      </c>
    </row>
    <row r="4641" spans="5:39" x14ac:dyDescent="0.2">
      <c r="E4641" s="47">
        <v>464</v>
      </c>
      <c r="F4641" s="47">
        <v>0</v>
      </c>
      <c r="G4641" s="47" t="s">
        <v>290</v>
      </c>
      <c r="H4641" s="47" t="s">
        <v>290</v>
      </c>
      <c r="I4641" s="47" t="s">
        <v>290</v>
      </c>
      <c r="J4641" s="533">
        <v>0</v>
      </c>
      <c r="K4641" s="14" t="s">
        <v>59</v>
      </c>
      <c r="L4641" s="14" t="s">
        <v>31</v>
      </c>
      <c r="M4641" s="45">
        <v>4641</v>
      </c>
      <c r="N4641" s="45">
        <v>1</v>
      </c>
      <c r="O4641" s="48">
        <v>0</v>
      </c>
      <c r="Q4641" s="12">
        <v>0</v>
      </c>
      <c r="R4641" s="46">
        <v>0</v>
      </c>
      <c r="T4641" s="59">
        <v>0</v>
      </c>
      <c r="U4641" s="14">
        <v>0</v>
      </c>
      <c r="V4641" s="59">
        <v>0</v>
      </c>
      <c r="X4641" s="46">
        <v>0</v>
      </c>
      <c r="Y4641" s="46">
        <v>0</v>
      </c>
      <c r="Z4641" s="46">
        <v>0</v>
      </c>
      <c r="AA4641" s="46">
        <v>0</v>
      </c>
      <c r="AB4641" s="46">
        <v>0</v>
      </c>
      <c r="AC4641" s="46">
        <v>0</v>
      </c>
      <c r="AD4641" s="46">
        <v>0</v>
      </c>
      <c r="AE4641" s="46">
        <v>0</v>
      </c>
      <c r="AF4641" s="46">
        <v>0</v>
      </c>
      <c r="AG4641" s="46">
        <v>0</v>
      </c>
      <c r="AH4641" s="46">
        <v>0</v>
      </c>
      <c r="AI4641" s="46">
        <v>0</v>
      </c>
      <c r="AJ4641" s="46">
        <v>0</v>
      </c>
      <c r="AK4641" s="46">
        <v>0</v>
      </c>
      <c r="AL4641" s="46">
        <v>0</v>
      </c>
      <c r="AM4641" s="46">
        <v>0</v>
      </c>
    </row>
    <row r="4642" spans="5:39" x14ac:dyDescent="0.2">
      <c r="E4642" s="47">
        <v>464</v>
      </c>
      <c r="F4642" s="47">
        <v>0</v>
      </c>
      <c r="G4642" s="47" t="s">
        <v>290</v>
      </c>
      <c r="H4642" s="47" t="s">
        <v>290</v>
      </c>
      <c r="I4642" s="47" t="s">
        <v>290</v>
      </c>
      <c r="J4642" s="533">
        <v>0</v>
      </c>
      <c r="K4642" s="14" t="s">
        <v>37</v>
      </c>
      <c r="L4642" s="14" t="s">
        <v>31</v>
      </c>
      <c r="M4642" s="45">
        <v>4642</v>
      </c>
      <c r="N4642" s="45">
        <v>1</v>
      </c>
      <c r="O4642" s="48">
        <v>0</v>
      </c>
      <c r="P4642" s="48"/>
      <c r="Q4642" s="12">
        <v>0</v>
      </c>
      <c r="R4642" s="46">
        <v>0</v>
      </c>
      <c r="T4642" s="59">
        <v>0</v>
      </c>
      <c r="U4642" s="14">
        <v>0</v>
      </c>
      <c r="V4642" s="59">
        <v>0</v>
      </c>
      <c r="Y4642" s="46">
        <v>0</v>
      </c>
      <c r="Z4642" s="46">
        <v>0</v>
      </c>
      <c r="AA4642" s="46">
        <v>0</v>
      </c>
      <c r="AB4642" s="46">
        <v>0</v>
      </c>
      <c r="AC4642" s="46">
        <v>0</v>
      </c>
      <c r="AD4642" s="46">
        <v>0</v>
      </c>
      <c r="AE4642" s="46">
        <v>0</v>
      </c>
      <c r="AF4642" s="46">
        <v>0</v>
      </c>
      <c r="AG4642" s="46">
        <v>0</v>
      </c>
      <c r="AH4642" s="46">
        <v>0</v>
      </c>
      <c r="AI4642" s="46">
        <v>0</v>
      </c>
      <c r="AJ4642" s="46">
        <v>0</v>
      </c>
      <c r="AK4642" s="46">
        <v>0</v>
      </c>
      <c r="AL4642" s="46">
        <v>0</v>
      </c>
      <c r="AM4642" s="46">
        <v>0</v>
      </c>
    </row>
    <row r="4643" spans="5:39" x14ac:dyDescent="0.2">
      <c r="E4643" s="47">
        <v>464</v>
      </c>
      <c r="F4643" s="47">
        <v>0</v>
      </c>
      <c r="G4643" s="47" t="s">
        <v>290</v>
      </c>
      <c r="H4643" s="47" t="s">
        <v>290</v>
      </c>
      <c r="I4643" s="47" t="s">
        <v>290</v>
      </c>
      <c r="J4643" s="533">
        <v>0</v>
      </c>
      <c r="K4643" s="14" t="s">
        <v>65</v>
      </c>
      <c r="L4643" s="14" t="s">
        <v>31</v>
      </c>
      <c r="M4643" s="45">
        <v>4643</v>
      </c>
      <c r="N4643" s="45">
        <v>1</v>
      </c>
      <c r="O4643" s="52">
        <v>0</v>
      </c>
      <c r="P4643" s="48">
        <v>0</v>
      </c>
      <c r="Q4643" s="12">
        <v>0</v>
      </c>
      <c r="R4643" s="46">
        <v>0</v>
      </c>
      <c r="T4643" s="59">
        <v>0</v>
      </c>
      <c r="U4643" s="14">
        <v>0</v>
      </c>
      <c r="V4643" s="59">
        <v>0</v>
      </c>
      <c r="X4643" s="46">
        <v>0</v>
      </c>
      <c r="Y4643" s="46">
        <v>0</v>
      </c>
      <c r="Z4643" s="46">
        <v>0</v>
      </c>
      <c r="AA4643" s="46">
        <v>0</v>
      </c>
      <c r="AB4643" s="46">
        <v>0</v>
      </c>
      <c r="AC4643" s="46">
        <v>0</v>
      </c>
      <c r="AD4643" s="46">
        <v>0</v>
      </c>
      <c r="AE4643" s="46">
        <v>0</v>
      </c>
      <c r="AF4643" s="46">
        <v>0</v>
      </c>
      <c r="AG4643" s="46">
        <v>0</v>
      </c>
      <c r="AH4643" s="46">
        <v>0</v>
      </c>
      <c r="AI4643" s="46">
        <v>0</v>
      </c>
      <c r="AJ4643" s="46">
        <v>0</v>
      </c>
      <c r="AK4643" s="46">
        <v>0</v>
      </c>
      <c r="AL4643" s="46">
        <v>0</v>
      </c>
      <c r="AM4643" s="46">
        <v>0</v>
      </c>
    </row>
    <row r="4644" spans="5:39" x14ac:dyDescent="0.2">
      <c r="E4644" s="47">
        <v>464</v>
      </c>
      <c r="F4644" s="47">
        <v>0</v>
      </c>
      <c r="G4644" s="47" t="s">
        <v>290</v>
      </c>
      <c r="H4644" s="47" t="s">
        <v>290</v>
      </c>
      <c r="I4644" s="47" t="s">
        <v>290</v>
      </c>
      <c r="J4644" s="533">
        <v>0</v>
      </c>
      <c r="K4644" s="14" t="s">
        <v>64</v>
      </c>
      <c r="L4644" s="14" t="s">
        <v>57</v>
      </c>
      <c r="M4644" s="45">
        <v>4644</v>
      </c>
      <c r="N4644" s="45">
        <v>1</v>
      </c>
      <c r="O4644" s="46">
        <v>0</v>
      </c>
      <c r="Q4644" s="12">
        <v>0</v>
      </c>
      <c r="T4644" s="59">
        <v>0</v>
      </c>
      <c r="U4644" s="14">
        <v>0</v>
      </c>
      <c r="V4644" s="59">
        <v>0</v>
      </c>
      <c r="X4644" s="46">
        <v>0</v>
      </c>
      <c r="Y4644" s="46">
        <v>0</v>
      </c>
      <c r="Z4644" s="46">
        <v>0</v>
      </c>
      <c r="AA4644" s="46">
        <v>0</v>
      </c>
      <c r="AB4644" s="46">
        <v>0</v>
      </c>
      <c r="AC4644" s="46">
        <v>0</v>
      </c>
      <c r="AD4644" s="46">
        <v>0</v>
      </c>
      <c r="AE4644" s="46">
        <v>0</v>
      </c>
      <c r="AF4644" s="46">
        <v>0</v>
      </c>
      <c r="AG4644" s="46">
        <v>0</v>
      </c>
      <c r="AH4644" s="46">
        <v>0</v>
      </c>
      <c r="AI4644" s="46">
        <v>0</v>
      </c>
      <c r="AJ4644" s="46">
        <v>0</v>
      </c>
      <c r="AK4644" s="46">
        <v>0</v>
      </c>
      <c r="AL4644" s="46">
        <v>0</v>
      </c>
      <c r="AM4644" s="46">
        <v>0</v>
      </c>
    </row>
    <row r="4645" spans="5:39" x14ac:dyDescent="0.2">
      <c r="E4645" s="47">
        <v>464</v>
      </c>
      <c r="F4645" s="47">
        <v>0</v>
      </c>
      <c r="G4645" s="47" t="s">
        <v>290</v>
      </c>
      <c r="H4645" s="47" t="s">
        <v>290</v>
      </c>
      <c r="I4645" s="47" t="s">
        <v>290</v>
      </c>
      <c r="J4645" s="533">
        <v>0</v>
      </c>
      <c r="K4645" s="14" t="s">
        <v>64</v>
      </c>
      <c r="L4645" s="14" t="s">
        <v>54</v>
      </c>
      <c r="M4645" s="45">
        <v>4645</v>
      </c>
      <c r="N4645" s="45">
        <v>1</v>
      </c>
      <c r="O4645" s="46">
        <v>0</v>
      </c>
      <c r="Q4645" s="12">
        <v>0</v>
      </c>
      <c r="T4645" s="59">
        <v>0</v>
      </c>
      <c r="U4645" s="14">
        <v>0</v>
      </c>
      <c r="V4645" s="59">
        <v>0</v>
      </c>
      <c r="X4645" s="46">
        <v>0</v>
      </c>
      <c r="Y4645" s="46">
        <v>0</v>
      </c>
      <c r="Z4645" s="46">
        <v>0</v>
      </c>
      <c r="AA4645" s="46">
        <v>0</v>
      </c>
      <c r="AB4645" s="46">
        <v>0</v>
      </c>
      <c r="AC4645" s="46">
        <v>0</v>
      </c>
      <c r="AD4645" s="46">
        <v>0</v>
      </c>
      <c r="AE4645" s="46">
        <v>0</v>
      </c>
      <c r="AF4645" s="46">
        <v>0</v>
      </c>
      <c r="AG4645" s="46">
        <v>0</v>
      </c>
      <c r="AH4645" s="46">
        <v>0</v>
      </c>
      <c r="AI4645" s="46">
        <v>0</v>
      </c>
      <c r="AJ4645" s="46">
        <v>0</v>
      </c>
      <c r="AK4645" s="46">
        <v>0</v>
      </c>
      <c r="AL4645" s="46">
        <v>0</v>
      </c>
      <c r="AM4645" s="46">
        <v>0</v>
      </c>
    </row>
    <row r="4646" spans="5:39" x14ac:dyDescent="0.2">
      <c r="E4646" s="47">
        <v>464</v>
      </c>
      <c r="F4646" s="47">
        <v>0</v>
      </c>
      <c r="G4646" s="47" t="s">
        <v>290</v>
      </c>
      <c r="H4646" s="47" t="s">
        <v>290</v>
      </c>
      <c r="I4646" s="47" t="s">
        <v>290</v>
      </c>
      <c r="J4646" s="533">
        <v>0</v>
      </c>
      <c r="K4646" s="14" t="s">
        <v>64</v>
      </c>
      <c r="L4646" s="14" t="s">
        <v>58</v>
      </c>
      <c r="M4646" s="45">
        <v>4646</v>
      </c>
      <c r="N4646" s="45">
        <v>1</v>
      </c>
      <c r="O4646" s="46">
        <v>0</v>
      </c>
      <c r="Q4646" s="12">
        <v>0</v>
      </c>
      <c r="T4646" s="59">
        <v>0</v>
      </c>
      <c r="U4646" s="14">
        <v>0</v>
      </c>
      <c r="V4646" s="59">
        <v>0</v>
      </c>
      <c r="X4646" s="46">
        <v>0</v>
      </c>
      <c r="Y4646" s="46">
        <v>0</v>
      </c>
      <c r="Z4646" s="46">
        <v>0</v>
      </c>
      <c r="AA4646" s="46">
        <v>0</v>
      </c>
      <c r="AB4646" s="46">
        <v>0</v>
      </c>
      <c r="AC4646" s="46">
        <v>0</v>
      </c>
      <c r="AD4646" s="46">
        <v>0</v>
      </c>
      <c r="AE4646" s="46">
        <v>0</v>
      </c>
      <c r="AF4646" s="46">
        <v>0</v>
      </c>
      <c r="AG4646" s="46">
        <v>0</v>
      </c>
      <c r="AH4646" s="46">
        <v>0</v>
      </c>
      <c r="AI4646" s="46">
        <v>0</v>
      </c>
      <c r="AJ4646" s="46">
        <v>0</v>
      </c>
      <c r="AK4646" s="46">
        <v>0</v>
      </c>
      <c r="AL4646" s="46">
        <v>0</v>
      </c>
      <c r="AM4646" s="46">
        <v>0</v>
      </c>
    </row>
    <row r="4647" spans="5:39" x14ac:dyDescent="0.2">
      <c r="E4647" s="47">
        <v>464</v>
      </c>
      <c r="F4647" s="47">
        <v>0</v>
      </c>
      <c r="G4647" s="47" t="s">
        <v>290</v>
      </c>
      <c r="H4647" s="47" t="s">
        <v>290</v>
      </c>
      <c r="I4647" s="47" t="s">
        <v>290</v>
      </c>
      <c r="J4647" s="533">
        <v>0</v>
      </c>
      <c r="K4647" s="14" t="s">
        <v>67</v>
      </c>
      <c r="L4647" s="14" t="s">
        <v>67</v>
      </c>
      <c r="M4647" s="45">
        <v>4647</v>
      </c>
      <c r="N4647" s="45">
        <v>1</v>
      </c>
      <c r="O4647" s="53">
        <v>0</v>
      </c>
      <c r="P4647" s="54">
        <v>0</v>
      </c>
      <c r="Q4647" s="55">
        <v>0</v>
      </c>
      <c r="R4647" s="56">
        <v>0</v>
      </c>
      <c r="S4647" s="57">
        <v>0</v>
      </c>
      <c r="T4647" s="60">
        <v>0</v>
      </c>
      <c r="U4647" s="14">
        <v>0</v>
      </c>
      <c r="V4647" s="60">
        <v>0</v>
      </c>
      <c r="Y4647" s="46">
        <v>0</v>
      </c>
      <c r="Z4647" s="46">
        <v>0</v>
      </c>
      <c r="AA4647" s="46">
        <v>0</v>
      </c>
      <c r="AB4647" s="46">
        <v>0</v>
      </c>
      <c r="AC4647" s="46">
        <v>0</v>
      </c>
      <c r="AD4647" s="46">
        <v>0</v>
      </c>
      <c r="AE4647" s="46">
        <v>0</v>
      </c>
      <c r="AF4647" s="46">
        <v>0</v>
      </c>
      <c r="AG4647" s="46">
        <v>0</v>
      </c>
      <c r="AH4647" s="46">
        <v>0</v>
      </c>
      <c r="AI4647" s="46">
        <v>0</v>
      </c>
      <c r="AJ4647" s="46">
        <v>0</v>
      </c>
      <c r="AK4647" s="46">
        <v>0</v>
      </c>
      <c r="AL4647" s="46">
        <v>0</v>
      </c>
      <c r="AM4647" s="46">
        <v>0</v>
      </c>
    </row>
    <row r="4648" spans="5:39" x14ac:dyDescent="0.2">
      <c r="E4648" s="14">
        <v>465</v>
      </c>
      <c r="F4648" s="14">
        <v>0</v>
      </c>
      <c r="G4648" s="14" t="s">
        <v>290</v>
      </c>
      <c r="H4648" s="14" t="s">
        <v>290</v>
      </c>
      <c r="I4648" s="14" t="s">
        <v>290</v>
      </c>
      <c r="J4648" s="531">
        <v>0</v>
      </c>
      <c r="K4648" s="14" t="s">
        <v>59</v>
      </c>
      <c r="L4648" s="14" t="s">
        <v>57</v>
      </c>
      <c r="M4648" s="45">
        <v>4648</v>
      </c>
      <c r="N4648" s="45">
        <v>1</v>
      </c>
      <c r="O4648" s="46">
        <v>0</v>
      </c>
      <c r="Q4648" s="12">
        <v>0</v>
      </c>
      <c r="T4648" s="59">
        <v>0</v>
      </c>
      <c r="U4648" s="14">
        <v>0</v>
      </c>
      <c r="V4648" s="59">
        <v>0</v>
      </c>
      <c r="Y4648" s="46">
        <v>0</v>
      </c>
      <c r="Z4648" s="46">
        <v>0</v>
      </c>
      <c r="AA4648" s="46">
        <v>0</v>
      </c>
      <c r="AB4648" s="46">
        <v>0</v>
      </c>
      <c r="AC4648" s="46">
        <v>0</v>
      </c>
      <c r="AD4648" s="46">
        <v>0</v>
      </c>
      <c r="AE4648" s="46">
        <v>0</v>
      </c>
      <c r="AF4648" s="46">
        <v>0</v>
      </c>
      <c r="AG4648" s="46">
        <v>0</v>
      </c>
      <c r="AH4648" s="46">
        <v>0</v>
      </c>
      <c r="AI4648" s="46">
        <v>0</v>
      </c>
      <c r="AJ4648" s="46">
        <v>0</v>
      </c>
      <c r="AK4648" s="46">
        <v>0</v>
      </c>
      <c r="AL4648" s="46">
        <v>0</v>
      </c>
      <c r="AM4648" s="46">
        <v>0</v>
      </c>
    </row>
    <row r="4649" spans="5:39" x14ac:dyDescent="0.2">
      <c r="E4649" s="47">
        <v>465</v>
      </c>
      <c r="F4649" s="47">
        <v>0</v>
      </c>
      <c r="G4649" s="47" t="s">
        <v>290</v>
      </c>
      <c r="H4649" s="47" t="s">
        <v>290</v>
      </c>
      <c r="I4649" s="47" t="s">
        <v>290</v>
      </c>
      <c r="J4649" s="533">
        <v>0</v>
      </c>
      <c r="K4649" s="14" t="s">
        <v>59</v>
      </c>
      <c r="L4649" s="14" t="s">
        <v>54</v>
      </c>
      <c r="M4649" s="45">
        <v>4649</v>
      </c>
      <c r="N4649" s="45">
        <v>1</v>
      </c>
      <c r="O4649" s="46">
        <v>0</v>
      </c>
      <c r="Q4649" s="12">
        <v>0</v>
      </c>
      <c r="T4649" s="59">
        <v>0</v>
      </c>
      <c r="U4649" s="14">
        <v>0</v>
      </c>
      <c r="V4649" s="59">
        <v>0</v>
      </c>
      <c r="Y4649" s="46">
        <v>0</v>
      </c>
      <c r="Z4649" s="46">
        <v>0</v>
      </c>
      <c r="AA4649" s="46">
        <v>0</v>
      </c>
      <c r="AB4649" s="46">
        <v>0</v>
      </c>
      <c r="AC4649" s="46">
        <v>0</v>
      </c>
      <c r="AD4649" s="46">
        <v>0</v>
      </c>
      <c r="AE4649" s="46">
        <v>0</v>
      </c>
      <c r="AF4649" s="46">
        <v>0</v>
      </c>
      <c r="AG4649" s="46">
        <v>0</v>
      </c>
      <c r="AH4649" s="46">
        <v>0</v>
      </c>
      <c r="AI4649" s="46">
        <v>0</v>
      </c>
      <c r="AJ4649" s="46">
        <v>0</v>
      </c>
      <c r="AK4649" s="46">
        <v>0</v>
      </c>
      <c r="AL4649" s="46">
        <v>0</v>
      </c>
      <c r="AM4649" s="46">
        <v>0</v>
      </c>
    </row>
    <row r="4650" spans="5:39" x14ac:dyDescent="0.2">
      <c r="E4650" s="47">
        <v>465</v>
      </c>
      <c r="F4650" s="47">
        <v>0</v>
      </c>
      <c r="G4650" s="47" t="s">
        <v>290</v>
      </c>
      <c r="H4650" s="47" t="s">
        <v>290</v>
      </c>
      <c r="I4650" s="47" t="s">
        <v>290</v>
      </c>
      <c r="J4650" s="533">
        <v>0</v>
      </c>
      <c r="K4650" s="14" t="s">
        <v>59</v>
      </c>
      <c r="L4650" s="14" t="s">
        <v>58</v>
      </c>
      <c r="M4650" s="45">
        <v>4650</v>
      </c>
      <c r="N4650" s="45">
        <v>1</v>
      </c>
      <c r="O4650" s="46">
        <v>0</v>
      </c>
      <c r="Q4650" s="12">
        <v>0</v>
      </c>
      <c r="T4650" s="59">
        <v>0</v>
      </c>
      <c r="U4650" s="14">
        <v>0</v>
      </c>
      <c r="V4650" s="59">
        <v>0</v>
      </c>
      <c r="Y4650" s="46">
        <v>0</v>
      </c>
      <c r="Z4650" s="46">
        <v>0</v>
      </c>
      <c r="AA4650" s="46">
        <v>0</v>
      </c>
      <c r="AB4650" s="46">
        <v>0</v>
      </c>
      <c r="AC4650" s="46">
        <v>0</v>
      </c>
      <c r="AD4650" s="46">
        <v>0</v>
      </c>
      <c r="AE4650" s="46">
        <v>0</v>
      </c>
      <c r="AF4650" s="46">
        <v>0</v>
      </c>
      <c r="AG4650" s="46">
        <v>0</v>
      </c>
      <c r="AH4650" s="46">
        <v>0</v>
      </c>
      <c r="AI4650" s="46">
        <v>0</v>
      </c>
      <c r="AJ4650" s="46">
        <v>0</v>
      </c>
      <c r="AK4650" s="46">
        <v>0</v>
      </c>
      <c r="AL4650" s="46">
        <v>0</v>
      </c>
      <c r="AM4650" s="46">
        <v>0</v>
      </c>
    </row>
    <row r="4651" spans="5:39" x14ac:dyDescent="0.2">
      <c r="E4651" s="47">
        <v>465</v>
      </c>
      <c r="F4651" s="47">
        <v>0</v>
      </c>
      <c r="G4651" s="47" t="s">
        <v>290</v>
      </c>
      <c r="H4651" s="47" t="s">
        <v>290</v>
      </c>
      <c r="I4651" s="47" t="s">
        <v>290</v>
      </c>
      <c r="J4651" s="533">
        <v>0</v>
      </c>
      <c r="K4651" s="14" t="s">
        <v>59</v>
      </c>
      <c r="L4651" s="14" t="s">
        <v>31</v>
      </c>
      <c r="M4651" s="45">
        <v>4651</v>
      </c>
      <c r="N4651" s="45">
        <v>1</v>
      </c>
      <c r="O4651" s="48">
        <v>0</v>
      </c>
      <c r="Q4651" s="12">
        <v>0</v>
      </c>
      <c r="R4651" s="46">
        <v>0</v>
      </c>
      <c r="T4651" s="59">
        <v>0</v>
      </c>
      <c r="U4651" s="14">
        <v>0</v>
      </c>
      <c r="V4651" s="59">
        <v>0</v>
      </c>
      <c r="X4651" s="46">
        <v>0</v>
      </c>
      <c r="Y4651" s="46">
        <v>0</v>
      </c>
      <c r="Z4651" s="46">
        <v>0</v>
      </c>
      <c r="AA4651" s="46">
        <v>0</v>
      </c>
      <c r="AB4651" s="46">
        <v>0</v>
      </c>
      <c r="AC4651" s="46">
        <v>0</v>
      </c>
      <c r="AD4651" s="46">
        <v>0</v>
      </c>
      <c r="AE4651" s="46">
        <v>0</v>
      </c>
      <c r="AF4651" s="46">
        <v>0</v>
      </c>
      <c r="AG4651" s="46">
        <v>0</v>
      </c>
      <c r="AH4651" s="46">
        <v>0</v>
      </c>
      <c r="AI4651" s="46">
        <v>0</v>
      </c>
      <c r="AJ4651" s="46">
        <v>0</v>
      </c>
      <c r="AK4651" s="46">
        <v>0</v>
      </c>
      <c r="AL4651" s="46">
        <v>0</v>
      </c>
      <c r="AM4651" s="46">
        <v>0</v>
      </c>
    </row>
    <row r="4652" spans="5:39" x14ac:dyDescent="0.2">
      <c r="E4652" s="47">
        <v>465</v>
      </c>
      <c r="F4652" s="47">
        <v>0</v>
      </c>
      <c r="G4652" s="47" t="s">
        <v>290</v>
      </c>
      <c r="H4652" s="47" t="s">
        <v>290</v>
      </c>
      <c r="I4652" s="47" t="s">
        <v>290</v>
      </c>
      <c r="J4652" s="533">
        <v>0</v>
      </c>
      <c r="K4652" s="14" t="s">
        <v>37</v>
      </c>
      <c r="L4652" s="14" t="s">
        <v>31</v>
      </c>
      <c r="M4652" s="45">
        <v>4652</v>
      </c>
      <c r="N4652" s="45">
        <v>1</v>
      </c>
      <c r="O4652" s="48">
        <v>0</v>
      </c>
      <c r="P4652" s="48"/>
      <c r="Q4652" s="12">
        <v>0</v>
      </c>
      <c r="R4652" s="46">
        <v>0</v>
      </c>
      <c r="T4652" s="59">
        <v>0</v>
      </c>
      <c r="U4652" s="14">
        <v>0</v>
      </c>
      <c r="V4652" s="59">
        <v>0</v>
      </c>
      <c r="Y4652" s="46">
        <v>0</v>
      </c>
      <c r="Z4652" s="46">
        <v>0</v>
      </c>
      <c r="AA4652" s="46">
        <v>0</v>
      </c>
      <c r="AB4652" s="46">
        <v>0</v>
      </c>
      <c r="AC4652" s="46">
        <v>0</v>
      </c>
      <c r="AD4652" s="46">
        <v>0</v>
      </c>
      <c r="AE4652" s="46">
        <v>0</v>
      </c>
      <c r="AF4652" s="46">
        <v>0</v>
      </c>
      <c r="AG4652" s="46">
        <v>0</v>
      </c>
      <c r="AH4652" s="46">
        <v>0</v>
      </c>
      <c r="AI4652" s="46">
        <v>0</v>
      </c>
      <c r="AJ4652" s="46">
        <v>0</v>
      </c>
      <c r="AK4652" s="46">
        <v>0</v>
      </c>
      <c r="AL4652" s="46">
        <v>0</v>
      </c>
      <c r="AM4652" s="46">
        <v>0</v>
      </c>
    </row>
    <row r="4653" spans="5:39" x14ac:dyDescent="0.2">
      <c r="E4653" s="47">
        <v>465</v>
      </c>
      <c r="F4653" s="47">
        <v>0</v>
      </c>
      <c r="G4653" s="47" t="s">
        <v>290</v>
      </c>
      <c r="H4653" s="47" t="s">
        <v>290</v>
      </c>
      <c r="I4653" s="47" t="s">
        <v>290</v>
      </c>
      <c r="J4653" s="533">
        <v>0</v>
      </c>
      <c r="K4653" s="14" t="s">
        <v>65</v>
      </c>
      <c r="L4653" s="14" t="s">
        <v>31</v>
      </c>
      <c r="M4653" s="45">
        <v>4653</v>
      </c>
      <c r="N4653" s="45">
        <v>1</v>
      </c>
      <c r="O4653" s="52">
        <v>0</v>
      </c>
      <c r="P4653" s="48">
        <v>0</v>
      </c>
      <c r="Q4653" s="12">
        <v>0</v>
      </c>
      <c r="R4653" s="46">
        <v>0</v>
      </c>
      <c r="T4653" s="59">
        <v>0</v>
      </c>
      <c r="U4653" s="14">
        <v>0</v>
      </c>
      <c r="V4653" s="59">
        <v>0</v>
      </c>
      <c r="X4653" s="46">
        <v>0</v>
      </c>
      <c r="Y4653" s="46">
        <v>0</v>
      </c>
      <c r="Z4653" s="46">
        <v>0</v>
      </c>
      <c r="AA4653" s="46">
        <v>0</v>
      </c>
      <c r="AB4653" s="46">
        <v>0</v>
      </c>
      <c r="AC4653" s="46">
        <v>0</v>
      </c>
      <c r="AD4653" s="46">
        <v>0</v>
      </c>
      <c r="AE4653" s="46">
        <v>0</v>
      </c>
      <c r="AF4653" s="46">
        <v>0</v>
      </c>
      <c r="AG4653" s="46">
        <v>0</v>
      </c>
      <c r="AH4653" s="46">
        <v>0</v>
      </c>
      <c r="AI4653" s="46">
        <v>0</v>
      </c>
      <c r="AJ4653" s="46">
        <v>0</v>
      </c>
      <c r="AK4653" s="46">
        <v>0</v>
      </c>
      <c r="AL4653" s="46">
        <v>0</v>
      </c>
      <c r="AM4653" s="46">
        <v>0</v>
      </c>
    </row>
    <row r="4654" spans="5:39" x14ac:dyDescent="0.2">
      <c r="E4654" s="47">
        <v>465</v>
      </c>
      <c r="F4654" s="47">
        <v>0</v>
      </c>
      <c r="G4654" s="47" t="s">
        <v>290</v>
      </c>
      <c r="H4654" s="47" t="s">
        <v>290</v>
      </c>
      <c r="I4654" s="47" t="s">
        <v>290</v>
      </c>
      <c r="J4654" s="533">
        <v>0</v>
      </c>
      <c r="K4654" s="14" t="s">
        <v>64</v>
      </c>
      <c r="L4654" s="14" t="s">
        <v>57</v>
      </c>
      <c r="M4654" s="45">
        <v>4654</v>
      </c>
      <c r="N4654" s="45">
        <v>1</v>
      </c>
      <c r="O4654" s="46">
        <v>0</v>
      </c>
      <c r="Q4654" s="12">
        <v>0</v>
      </c>
      <c r="T4654" s="59">
        <v>0</v>
      </c>
      <c r="U4654" s="14">
        <v>0</v>
      </c>
      <c r="V4654" s="59">
        <v>0</v>
      </c>
      <c r="X4654" s="46">
        <v>0</v>
      </c>
      <c r="Y4654" s="46">
        <v>0</v>
      </c>
      <c r="Z4654" s="46">
        <v>0</v>
      </c>
      <c r="AA4654" s="46">
        <v>0</v>
      </c>
      <c r="AB4654" s="46">
        <v>0</v>
      </c>
      <c r="AC4654" s="46">
        <v>0</v>
      </c>
      <c r="AD4654" s="46">
        <v>0</v>
      </c>
      <c r="AE4654" s="46">
        <v>0</v>
      </c>
      <c r="AF4654" s="46">
        <v>0</v>
      </c>
      <c r="AG4654" s="46">
        <v>0</v>
      </c>
      <c r="AH4654" s="46">
        <v>0</v>
      </c>
      <c r="AI4654" s="46">
        <v>0</v>
      </c>
      <c r="AJ4654" s="46">
        <v>0</v>
      </c>
      <c r="AK4654" s="46">
        <v>0</v>
      </c>
      <c r="AL4654" s="46">
        <v>0</v>
      </c>
      <c r="AM4654" s="46">
        <v>0</v>
      </c>
    </row>
    <row r="4655" spans="5:39" x14ac:dyDescent="0.2">
      <c r="E4655" s="47">
        <v>465</v>
      </c>
      <c r="F4655" s="47">
        <v>0</v>
      </c>
      <c r="G4655" s="47" t="s">
        <v>290</v>
      </c>
      <c r="H4655" s="47" t="s">
        <v>290</v>
      </c>
      <c r="I4655" s="47" t="s">
        <v>290</v>
      </c>
      <c r="J4655" s="533">
        <v>0</v>
      </c>
      <c r="K4655" s="14" t="s">
        <v>64</v>
      </c>
      <c r="L4655" s="14" t="s">
        <v>54</v>
      </c>
      <c r="M4655" s="45">
        <v>4655</v>
      </c>
      <c r="N4655" s="45">
        <v>1</v>
      </c>
      <c r="O4655" s="46">
        <v>0</v>
      </c>
      <c r="Q4655" s="12">
        <v>0</v>
      </c>
      <c r="T4655" s="59">
        <v>0</v>
      </c>
      <c r="U4655" s="14">
        <v>0</v>
      </c>
      <c r="V4655" s="59">
        <v>0</v>
      </c>
      <c r="X4655" s="46">
        <v>0</v>
      </c>
      <c r="Y4655" s="46">
        <v>0</v>
      </c>
      <c r="Z4655" s="46">
        <v>0</v>
      </c>
      <c r="AA4655" s="46">
        <v>0</v>
      </c>
      <c r="AB4655" s="46">
        <v>0</v>
      </c>
      <c r="AC4655" s="46">
        <v>0</v>
      </c>
      <c r="AD4655" s="46">
        <v>0</v>
      </c>
      <c r="AE4655" s="46">
        <v>0</v>
      </c>
      <c r="AF4655" s="46">
        <v>0</v>
      </c>
      <c r="AG4655" s="46">
        <v>0</v>
      </c>
      <c r="AH4655" s="46">
        <v>0</v>
      </c>
      <c r="AI4655" s="46">
        <v>0</v>
      </c>
      <c r="AJ4655" s="46">
        <v>0</v>
      </c>
      <c r="AK4655" s="46">
        <v>0</v>
      </c>
      <c r="AL4655" s="46">
        <v>0</v>
      </c>
      <c r="AM4655" s="46">
        <v>0</v>
      </c>
    </row>
    <row r="4656" spans="5:39" x14ac:dyDescent="0.2">
      <c r="E4656" s="47">
        <v>465</v>
      </c>
      <c r="F4656" s="47">
        <v>0</v>
      </c>
      <c r="G4656" s="47" t="s">
        <v>290</v>
      </c>
      <c r="H4656" s="47" t="s">
        <v>290</v>
      </c>
      <c r="I4656" s="47" t="s">
        <v>290</v>
      </c>
      <c r="J4656" s="533">
        <v>0</v>
      </c>
      <c r="K4656" s="14" t="s">
        <v>64</v>
      </c>
      <c r="L4656" s="14" t="s">
        <v>58</v>
      </c>
      <c r="M4656" s="45">
        <v>4656</v>
      </c>
      <c r="N4656" s="45">
        <v>1</v>
      </c>
      <c r="O4656" s="46">
        <v>0</v>
      </c>
      <c r="Q4656" s="12">
        <v>0</v>
      </c>
      <c r="T4656" s="59">
        <v>0</v>
      </c>
      <c r="U4656" s="14">
        <v>0</v>
      </c>
      <c r="V4656" s="59">
        <v>0</v>
      </c>
      <c r="X4656" s="46">
        <v>0</v>
      </c>
      <c r="Y4656" s="46">
        <v>0</v>
      </c>
      <c r="Z4656" s="46">
        <v>0</v>
      </c>
      <c r="AA4656" s="46">
        <v>0</v>
      </c>
      <c r="AB4656" s="46">
        <v>0</v>
      </c>
      <c r="AC4656" s="46">
        <v>0</v>
      </c>
      <c r="AD4656" s="46">
        <v>0</v>
      </c>
      <c r="AE4656" s="46">
        <v>0</v>
      </c>
      <c r="AF4656" s="46">
        <v>0</v>
      </c>
      <c r="AG4656" s="46">
        <v>0</v>
      </c>
      <c r="AH4656" s="46">
        <v>0</v>
      </c>
      <c r="AI4656" s="46">
        <v>0</v>
      </c>
      <c r="AJ4656" s="46">
        <v>0</v>
      </c>
      <c r="AK4656" s="46">
        <v>0</v>
      </c>
      <c r="AL4656" s="46">
        <v>0</v>
      </c>
      <c r="AM4656" s="46">
        <v>0</v>
      </c>
    </row>
    <row r="4657" spans="5:39" x14ac:dyDescent="0.2">
      <c r="E4657" s="47">
        <v>465</v>
      </c>
      <c r="F4657" s="47">
        <v>0</v>
      </c>
      <c r="G4657" s="47" t="s">
        <v>290</v>
      </c>
      <c r="H4657" s="47" t="s">
        <v>290</v>
      </c>
      <c r="I4657" s="47" t="s">
        <v>290</v>
      </c>
      <c r="J4657" s="533">
        <v>0</v>
      </c>
      <c r="K4657" s="14" t="s">
        <v>67</v>
      </c>
      <c r="L4657" s="14" t="s">
        <v>67</v>
      </c>
      <c r="M4657" s="45">
        <v>4657</v>
      </c>
      <c r="N4657" s="45">
        <v>1</v>
      </c>
      <c r="O4657" s="53">
        <v>0</v>
      </c>
      <c r="P4657" s="54">
        <v>0</v>
      </c>
      <c r="Q4657" s="55">
        <v>0</v>
      </c>
      <c r="R4657" s="56">
        <v>0</v>
      </c>
      <c r="S4657" s="57">
        <v>0</v>
      </c>
      <c r="T4657" s="60">
        <v>0</v>
      </c>
      <c r="U4657" s="14">
        <v>0</v>
      </c>
      <c r="V4657" s="60">
        <v>0</v>
      </c>
      <c r="Y4657" s="46">
        <v>0</v>
      </c>
      <c r="Z4657" s="46">
        <v>0</v>
      </c>
      <c r="AA4657" s="46">
        <v>0</v>
      </c>
      <c r="AB4657" s="46">
        <v>0</v>
      </c>
      <c r="AC4657" s="46">
        <v>0</v>
      </c>
      <c r="AD4657" s="46">
        <v>0</v>
      </c>
      <c r="AE4657" s="46">
        <v>0</v>
      </c>
      <c r="AF4657" s="46">
        <v>0</v>
      </c>
      <c r="AG4657" s="46">
        <v>0</v>
      </c>
      <c r="AH4657" s="46">
        <v>0</v>
      </c>
      <c r="AI4657" s="46">
        <v>0</v>
      </c>
      <c r="AJ4657" s="46">
        <v>0</v>
      </c>
      <c r="AK4657" s="46">
        <v>0</v>
      </c>
      <c r="AL4657" s="46">
        <v>0</v>
      </c>
      <c r="AM4657" s="46">
        <v>0</v>
      </c>
    </row>
    <row r="4658" spans="5:39" x14ac:dyDescent="0.2">
      <c r="E4658" s="14">
        <v>466</v>
      </c>
      <c r="F4658" s="14">
        <v>0</v>
      </c>
      <c r="G4658" s="14" t="s">
        <v>290</v>
      </c>
      <c r="H4658" s="14" t="s">
        <v>290</v>
      </c>
      <c r="I4658" s="14" t="s">
        <v>290</v>
      </c>
      <c r="J4658" s="531">
        <v>0</v>
      </c>
      <c r="K4658" s="14" t="s">
        <v>59</v>
      </c>
      <c r="L4658" s="14" t="s">
        <v>57</v>
      </c>
      <c r="M4658" s="45">
        <v>4658</v>
      </c>
      <c r="N4658" s="45">
        <v>1</v>
      </c>
      <c r="O4658" s="46">
        <v>0</v>
      </c>
      <c r="Q4658" s="12">
        <v>0</v>
      </c>
      <c r="T4658" s="59">
        <v>0</v>
      </c>
      <c r="U4658" s="14">
        <v>0</v>
      </c>
      <c r="V4658" s="59">
        <v>0</v>
      </c>
      <c r="Y4658" s="46">
        <v>0</v>
      </c>
      <c r="Z4658" s="46">
        <v>0</v>
      </c>
      <c r="AA4658" s="46">
        <v>0</v>
      </c>
      <c r="AB4658" s="46">
        <v>0</v>
      </c>
      <c r="AC4658" s="46">
        <v>0</v>
      </c>
      <c r="AD4658" s="46">
        <v>0</v>
      </c>
      <c r="AE4658" s="46">
        <v>0</v>
      </c>
      <c r="AF4658" s="46">
        <v>0</v>
      </c>
      <c r="AG4658" s="46">
        <v>0</v>
      </c>
      <c r="AH4658" s="46">
        <v>0</v>
      </c>
      <c r="AI4658" s="46">
        <v>0</v>
      </c>
      <c r="AJ4658" s="46">
        <v>0</v>
      </c>
      <c r="AK4658" s="46">
        <v>0</v>
      </c>
      <c r="AL4658" s="46">
        <v>0</v>
      </c>
      <c r="AM4658" s="46">
        <v>0</v>
      </c>
    </row>
    <row r="4659" spans="5:39" x14ac:dyDescent="0.2">
      <c r="E4659" s="47">
        <v>466</v>
      </c>
      <c r="F4659" s="47">
        <v>0</v>
      </c>
      <c r="G4659" s="47" t="s">
        <v>290</v>
      </c>
      <c r="H4659" s="47" t="s">
        <v>290</v>
      </c>
      <c r="I4659" s="47" t="s">
        <v>290</v>
      </c>
      <c r="J4659" s="533">
        <v>0</v>
      </c>
      <c r="K4659" s="14" t="s">
        <v>59</v>
      </c>
      <c r="L4659" s="14" t="s">
        <v>54</v>
      </c>
      <c r="M4659" s="45">
        <v>4659</v>
      </c>
      <c r="N4659" s="45">
        <v>1</v>
      </c>
      <c r="O4659" s="46">
        <v>0</v>
      </c>
      <c r="Q4659" s="12">
        <v>0</v>
      </c>
      <c r="T4659" s="59">
        <v>0</v>
      </c>
      <c r="U4659" s="14">
        <v>0</v>
      </c>
      <c r="V4659" s="59">
        <v>0</v>
      </c>
      <c r="Y4659" s="46">
        <v>0</v>
      </c>
      <c r="Z4659" s="46">
        <v>0</v>
      </c>
      <c r="AA4659" s="46">
        <v>0</v>
      </c>
      <c r="AB4659" s="46">
        <v>0</v>
      </c>
      <c r="AC4659" s="46">
        <v>0</v>
      </c>
      <c r="AD4659" s="46">
        <v>0</v>
      </c>
      <c r="AE4659" s="46">
        <v>0</v>
      </c>
      <c r="AF4659" s="46">
        <v>0</v>
      </c>
      <c r="AG4659" s="46">
        <v>0</v>
      </c>
      <c r="AH4659" s="46">
        <v>0</v>
      </c>
      <c r="AI4659" s="46">
        <v>0</v>
      </c>
      <c r="AJ4659" s="46">
        <v>0</v>
      </c>
      <c r="AK4659" s="46">
        <v>0</v>
      </c>
      <c r="AL4659" s="46">
        <v>0</v>
      </c>
      <c r="AM4659" s="46">
        <v>0</v>
      </c>
    </row>
    <row r="4660" spans="5:39" x14ac:dyDescent="0.2">
      <c r="E4660" s="47">
        <v>466</v>
      </c>
      <c r="F4660" s="47">
        <v>0</v>
      </c>
      <c r="G4660" s="47" t="s">
        <v>290</v>
      </c>
      <c r="H4660" s="47" t="s">
        <v>290</v>
      </c>
      <c r="I4660" s="47" t="s">
        <v>290</v>
      </c>
      <c r="J4660" s="533">
        <v>0</v>
      </c>
      <c r="K4660" s="14" t="s">
        <v>59</v>
      </c>
      <c r="L4660" s="14" t="s">
        <v>58</v>
      </c>
      <c r="M4660" s="45">
        <v>4660</v>
      </c>
      <c r="N4660" s="45">
        <v>1</v>
      </c>
      <c r="O4660" s="46">
        <v>0</v>
      </c>
      <c r="Q4660" s="12">
        <v>0</v>
      </c>
      <c r="T4660" s="59">
        <v>0</v>
      </c>
      <c r="U4660" s="14">
        <v>0</v>
      </c>
      <c r="V4660" s="59">
        <v>0</v>
      </c>
      <c r="Y4660" s="46">
        <v>0</v>
      </c>
      <c r="Z4660" s="46">
        <v>0</v>
      </c>
      <c r="AA4660" s="46">
        <v>0</v>
      </c>
      <c r="AB4660" s="46">
        <v>0</v>
      </c>
      <c r="AC4660" s="46">
        <v>0</v>
      </c>
      <c r="AD4660" s="46">
        <v>0</v>
      </c>
      <c r="AE4660" s="46">
        <v>0</v>
      </c>
      <c r="AF4660" s="46">
        <v>0</v>
      </c>
      <c r="AG4660" s="46">
        <v>0</v>
      </c>
      <c r="AH4660" s="46">
        <v>0</v>
      </c>
      <c r="AI4660" s="46">
        <v>0</v>
      </c>
      <c r="AJ4660" s="46">
        <v>0</v>
      </c>
      <c r="AK4660" s="46">
        <v>0</v>
      </c>
      <c r="AL4660" s="46">
        <v>0</v>
      </c>
      <c r="AM4660" s="46">
        <v>0</v>
      </c>
    </row>
    <row r="4661" spans="5:39" x14ac:dyDescent="0.2">
      <c r="E4661" s="47">
        <v>466</v>
      </c>
      <c r="F4661" s="47">
        <v>0</v>
      </c>
      <c r="G4661" s="47" t="s">
        <v>290</v>
      </c>
      <c r="H4661" s="47" t="s">
        <v>290</v>
      </c>
      <c r="I4661" s="47" t="s">
        <v>290</v>
      </c>
      <c r="J4661" s="533">
        <v>0</v>
      </c>
      <c r="K4661" s="14" t="s">
        <v>59</v>
      </c>
      <c r="L4661" s="14" t="s">
        <v>31</v>
      </c>
      <c r="M4661" s="45">
        <v>4661</v>
      </c>
      <c r="N4661" s="45">
        <v>1</v>
      </c>
      <c r="O4661" s="48">
        <v>0</v>
      </c>
      <c r="Q4661" s="12">
        <v>0</v>
      </c>
      <c r="R4661" s="46">
        <v>0</v>
      </c>
      <c r="T4661" s="59">
        <v>0</v>
      </c>
      <c r="U4661" s="14">
        <v>0</v>
      </c>
      <c r="V4661" s="59">
        <v>0</v>
      </c>
      <c r="X4661" s="46">
        <v>0</v>
      </c>
      <c r="Y4661" s="46">
        <v>0</v>
      </c>
      <c r="Z4661" s="46">
        <v>0</v>
      </c>
      <c r="AA4661" s="46">
        <v>0</v>
      </c>
      <c r="AB4661" s="46">
        <v>0</v>
      </c>
      <c r="AC4661" s="46">
        <v>0</v>
      </c>
      <c r="AD4661" s="46">
        <v>0</v>
      </c>
      <c r="AE4661" s="46">
        <v>0</v>
      </c>
      <c r="AF4661" s="46">
        <v>0</v>
      </c>
      <c r="AG4661" s="46">
        <v>0</v>
      </c>
      <c r="AH4661" s="46">
        <v>0</v>
      </c>
      <c r="AI4661" s="46">
        <v>0</v>
      </c>
      <c r="AJ4661" s="46">
        <v>0</v>
      </c>
      <c r="AK4661" s="46">
        <v>0</v>
      </c>
      <c r="AL4661" s="46">
        <v>0</v>
      </c>
      <c r="AM4661" s="46">
        <v>0</v>
      </c>
    </row>
    <row r="4662" spans="5:39" x14ac:dyDescent="0.2">
      <c r="E4662" s="47">
        <v>466</v>
      </c>
      <c r="F4662" s="47">
        <v>0</v>
      </c>
      <c r="G4662" s="47" t="s">
        <v>290</v>
      </c>
      <c r="H4662" s="47" t="s">
        <v>290</v>
      </c>
      <c r="I4662" s="47" t="s">
        <v>290</v>
      </c>
      <c r="J4662" s="533">
        <v>0</v>
      </c>
      <c r="K4662" s="14" t="s">
        <v>37</v>
      </c>
      <c r="L4662" s="14" t="s">
        <v>31</v>
      </c>
      <c r="M4662" s="45">
        <v>4662</v>
      </c>
      <c r="N4662" s="45">
        <v>1</v>
      </c>
      <c r="O4662" s="48">
        <v>0</v>
      </c>
      <c r="P4662" s="48"/>
      <c r="Q4662" s="12">
        <v>0</v>
      </c>
      <c r="R4662" s="46">
        <v>0</v>
      </c>
      <c r="T4662" s="59">
        <v>0</v>
      </c>
      <c r="U4662" s="14">
        <v>0</v>
      </c>
      <c r="V4662" s="59">
        <v>0</v>
      </c>
      <c r="Y4662" s="46">
        <v>0</v>
      </c>
      <c r="Z4662" s="46">
        <v>0</v>
      </c>
      <c r="AA4662" s="46">
        <v>0</v>
      </c>
      <c r="AB4662" s="46">
        <v>0</v>
      </c>
      <c r="AC4662" s="46">
        <v>0</v>
      </c>
      <c r="AD4662" s="46">
        <v>0</v>
      </c>
      <c r="AE4662" s="46">
        <v>0</v>
      </c>
      <c r="AF4662" s="46">
        <v>0</v>
      </c>
      <c r="AG4662" s="46">
        <v>0</v>
      </c>
      <c r="AH4662" s="46">
        <v>0</v>
      </c>
      <c r="AI4662" s="46">
        <v>0</v>
      </c>
      <c r="AJ4662" s="46">
        <v>0</v>
      </c>
      <c r="AK4662" s="46">
        <v>0</v>
      </c>
      <c r="AL4662" s="46">
        <v>0</v>
      </c>
      <c r="AM4662" s="46">
        <v>0</v>
      </c>
    </row>
    <row r="4663" spans="5:39" x14ac:dyDescent="0.2">
      <c r="E4663" s="47">
        <v>466</v>
      </c>
      <c r="F4663" s="47">
        <v>0</v>
      </c>
      <c r="G4663" s="47" t="s">
        <v>290</v>
      </c>
      <c r="H4663" s="47" t="s">
        <v>290</v>
      </c>
      <c r="I4663" s="47" t="s">
        <v>290</v>
      </c>
      <c r="J4663" s="533">
        <v>0</v>
      </c>
      <c r="K4663" s="14" t="s">
        <v>65</v>
      </c>
      <c r="L4663" s="14" t="s">
        <v>31</v>
      </c>
      <c r="M4663" s="45">
        <v>4663</v>
      </c>
      <c r="N4663" s="45">
        <v>1</v>
      </c>
      <c r="O4663" s="52">
        <v>0</v>
      </c>
      <c r="P4663" s="48">
        <v>0</v>
      </c>
      <c r="Q4663" s="12">
        <v>0</v>
      </c>
      <c r="R4663" s="46">
        <v>0</v>
      </c>
      <c r="T4663" s="59">
        <v>0</v>
      </c>
      <c r="U4663" s="14">
        <v>0</v>
      </c>
      <c r="V4663" s="59">
        <v>0</v>
      </c>
      <c r="X4663" s="46">
        <v>0</v>
      </c>
      <c r="Y4663" s="46">
        <v>0</v>
      </c>
      <c r="Z4663" s="46">
        <v>0</v>
      </c>
      <c r="AA4663" s="46">
        <v>0</v>
      </c>
      <c r="AB4663" s="46">
        <v>0</v>
      </c>
      <c r="AC4663" s="46">
        <v>0</v>
      </c>
      <c r="AD4663" s="46">
        <v>0</v>
      </c>
      <c r="AE4663" s="46">
        <v>0</v>
      </c>
      <c r="AF4663" s="46">
        <v>0</v>
      </c>
      <c r="AG4663" s="46">
        <v>0</v>
      </c>
      <c r="AH4663" s="46">
        <v>0</v>
      </c>
      <c r="AI4663" s="46">
        <v>0</v>
      </c>
      <c r="AJ4663" s="46">
        <v>0</v>
      </c>
      <c r="AK4663" s="46">
        <v>0</v>
      </c>
      <c r="AL4663" s="46">
        <v>0</v>
      </c>
      <c r="AM4663" s="46">
        <v>0</v>
      </c>
    </row>
    <row r="4664" spans="5:39" x14ac:dyDescent="0.2">
      <c r="E4664" s="47">
        <v>466</v>
      </c>
      <c r="F4664" s="47">
        <v>0</v>
      </c>
      <c r="G4664" s="47" t="s">
        <v>290</v>
      </c>
      <c r="H4664" s="47" t="s">
        <v>290</v>
      </c>
      <c r="I4664" s="47" t="s">
        <v>290</v>
      </c>
      <c r="J4664" s="533">
        <v>0</v>
      </c>
      <c r="K4664" s="14" t="s">
        <v>64</v>
      </c>
      <c r="L4664" s="14" t="s">
        <v>57</v>
      </c>
      <c r="M4664" s="45">
        <v>4664</v>
      </c>
      <c r="N4664" s="45">
        <v>1</v>
      </c>
      <c r="O4664" s="46">
        <v>0</v>
      </c>
      <c r="Q4664" s="12">
        <v>0</v>
      </c>
      <c r="T4664" s="59">
        <v>0</v>
      </c>
      <c r="U4664" s="14">
        <v>0</v>
      </c>
      <c r="V4664" s="59">
        <v>0</v>
      </c>
      <c r="X4664" s="46">
        <v>0</v>
      </c>
      <c r="Y4664" s="46">
        <v>0</v>
      </c>
      <c r="Z4664" s="46">
        <v>0</v>
      </c>
      <c r="AA4664" s="46">
        <v>0</v>
      </c>
      <c r="AB4664" s="46">
        <v>0</v>
      </c>
      <c r="AC4664" s="46">
        <v>0</v>
      </c>
      <c r="AD4664" s="46">
        <v>0</v>
      </c>
      <c r="AE4664" s="46">
        <v>0</v>
      </c>
      <c r="AF4664" s="46">
        <v>0</v>
      </c>
      <c r="AG4664" s="46">
        <v>0</v>
      </c>
      <c r="AH4664" s="46">
        <v>0</v>
      </c>
      <c r="AI4664" s="46">
        <v>0</v>
      </c>
      <c r="AJ4664" s="46">
        <v>0</v>
      </c>
      <c r="AK4664" s="46">
        <v>0</v>
      </c>
      <c r="AL4664" s="46">
        <v>0</v>
      </c>
      <c r="AM4664" s="46">
        <v>0</v>
      </c>
    </row>
    <row r="4665" spans="5:39" x14ac:dyDescent="0.2">
      <c r="E4665" s="47">
        <v>466</v>
      </c>
      <c r="F4665" s="47">
        <v>0</v>
      </c>
      <c r="G4665" s="47" t="s">
        <v>290</v>
      </c>
      <c r="H4665" s="47" t="s">
        <v>290</v>
      </c>
      <c r="I4665" s="47" t="s">
        <v>290</v>
      </c>
      <c r="J4665" s="533">
        <v>0</v>
      </c>
      <c r="K4665" s="14" t="s">
        <v>64</v>
      </c>
      <c r="L4665" s="14" t="s">
        <v>54</v>
      </c>
      <c r="M4665" s="45">
        <v>4665</v>
      </c>
      <c r="N4665" s="45">
        <v>1</v>
      </c>
      <c r="O4665" s="46">
        <v>0</v>
      </c>
      <c r="Q4665" s="12">
        <v>0</v>
      </c>
      <c r="T4665" s="59">
        <v>0</v>
      </c>
      <c r="U4665" s="14">
        <v>0</v>
      </c>
      <c r="V4665" s="59">
        <v>0</v>
      </c>
      <c r="X4665" s="46">
        <v>0</v>
      </c>
      <c r="Y4665" s="46">
        <v>0</v>
      </c>
      <c r="Z4665" s="46">
        <v>0</v>
      </c>
      <c r="AA4665" s="46">
        <v>0</v>
      </c>
      <c r="AB4665" s="46">
        <v>0</v>
      </c>
      <c r="AC4665" s="46">
        <v>0</v>
      </c>
      <c r="AD4665" s="46">
        <v>0</v>
      </c>
      <c r="AE4665" s="46">
        <v>0</v>
      </c>
      <c r="AF4665" s="46">
        <v>0</v>
      </c>
      <c r="AG4665" s="46">
        <v>0</v>
      </c>
      <c r="AH4665" s="46">
        <v>0</v>
      </c>
      <c r="AI4665" s="46">
        <v>0</v>
      </c>
      <c r="AJ4665" s="46">
        <v>0</v>
      </c>
      <c r="AK4665" s="46">
        <v>0</v>
      </c>
      <c r="AL4665" s="46">
        <v>0</v>
      </c>
      <c r="AM4665" s="46">
        <v>0</v>
      </c>
    </row>
    <row r="4666" spans="5:39" x14ac:dyDescent="0.2">
      <c r="E4666" s="47">
        <v>466</v>
      </c>
      <c r="F4666" s="47">
        <v>0</v>
      </c>
      <c r="G4666" s="47" t="s">
        <v>290</v>
      </c>
      <c r="H4666" s="47" t="s">
        <v>290</v>
      </c>
      <c r="I4666" s="47" t="s">
        <v>290</v>
      </c>
      <c r="J4666" s="533">
        <v>0</v>
      </c>
      <c r="K4666" s="14" t="s">
        <v>64</v>
      </c>
      <c r="L4666" s="14" t="s">
        <v>58</v>
      </c>
      <c r="M4666" s="45">
        <v>4666</v>
      </c>
      <c r="N4666" s="45">
        <v>1</v>
      </c>
      <c r="O4666" s="46">
        <v>0</v>
      </c>
      <c r="Q4666" s="12">
        <v>0</v>
      </c>
      <c r="T4666" s="59">
        <v>0</v>
      </c>
      <c r="U4666" s="14">
        <v>0</v>
      </c>
      <c r="V4666" s="59">
        <v>0</v>
      </c>
      <c r="X4666" s="46">
        <v>0</v>
      </c>
      <c r="Y4666" s="46">
        <v>0</v>
      </c>
      <c r="Z4666" s="46">
        <v>0</v>
      </c>
      <c r="AA4666" s="46">
        <v>0</v>
      </c>
      <c r="AB4666" s="46">
        <v>0</v>
      </c>
      <c r="AC4666" s="46">
        <v>0</v>
      </c>
      <c r="AD4666" s="46">
        <v>0</v>
      </c>
      <c r="AE4666" s="46">
        <v>0</v>
      </c>
      <c r="AF4666" s="46">
        <v>0</v>
      </c>
      <c r="AG4666" s="46">
        <v>0</v>
      </c>
      <c r="AH4666" s="46">
        <v>0</v>
      </c>
      <c r="AI4666" s="46">
        <v>0</v>
      </c>
      <c r="AJ4666" s="46">
        <v>0</v>
      </c>
      <c r="AK4666" s="46">
        <v>0</v>
      </c>
      <c r="AL4666" s="46">
        <v>0</v>
      </c>
      <c r="AM4666" s="46">
        <v>0</v>
      </c>
    </row>
    <row r="4667" spans="5:39" x14ac:dyDescent="0.2">
      <c r="E4667" s="47">
        <v>466</v>
      </c>
      <c r="F4667" s="47">
        <v>0</v>
      </c>
      <c r="G4667" s="47" t="s">
        <v>290</v>
      </c>
      <c r="H4667" s="47" t="s">
        <v>290</v>
      </c>
      <c r="I4667" s="47" t="s">
        <v>290</v>
      </c>
      <c r="J4667" s="533">
        <v>0</v>
      </c>
      <c r="K4667" s="14" t="s">
        <v>67</v>
      </c>
      <c r="L4667" s="14" t="s">
        <v>67</v>
      </c>
      <c r="M4667" s="45">
        <v>4667</v>
      </c>
      <c r="N4667" s="45">
        <v>1</v>
      </c>
      <c r="O4667" s="53">
        <v>0</v>
      </c>
      <c r="P4667" s="54">
        <v>0</v>
      </c>
      <c r="Q4667" s="55">
        <v>0</v>
      </c>
      <c r="R4667" s="56">
        <v>0</v>
      </c>
      <c r="S4667" s="57">
        <v>0</v>
      </c>
      <c r="T4667" s="60">
        <v>0</v>
      </c>
      <c r="U4667" s="14">
        <v>0</v>
      </c>
      <c r="V4667" s="60">
        <v>0</v>
      </c>
      <c r="Y4667" s="46">
        <v>0</v>
      </c>
      <c r="Z4667" s="46">
        <v>0</v>
      </c>
      <c r="AA4667" s="46">
        <v>0</v>
      </c>
      <c r="AB4667" s="46">
        <v>0</v>
      </c>
      <c r="AC4667" s="46">
        <v>0</v>
      </c>
      <c r="AD4667" s="46">
        <v>0</v>
      </c>
      <c r="AE4667" s="46">
        <v>0</v>
      </c>
      <c r="AF4667" s="46">
        <v>0</v>
      </c>
      <c r="AG4667" s="46">
        <v>0</v>
      </c>
      <c r="AH4667" s="46">
        <v>0</v>
      </c>
      <c r="AI4667" s="46">
        <v>0</v>
      </c>
      <c r="AJ4667" s="46">
        <v>0</v>
      </c>
      <c r="AK4667" s="46">
        <v>0</v>
      </c>
      <c r="AL4667" s="46">
        <v>0</v>
      </c>
      <c r="AM4667" s="46">
        <v>0</v>
      </c>
    </row>
    <row r="4668" spans="5:39" x14ac:dyDescent="0.2">
      <c r="E4668" s="14">
        <v>467</v>
      </c>
      <c r="F4668" s="14">
        <v>0</v>
      </c>
      <c r="G4668" s="14" t="s">
        <v>290</v>
      </c>
      <c r="H4668" s="14" t="s">
        <v>290</v>
      </c>
      <c r="I4668" s="14" t="s">
        <v>290</v>
      </c>
      <c r="J4668" s="531">
        <v>0</v>
      </c>
      <c r="K4668" s="14" t="s">
        <v>59</v>
      </c>
      <c r="L4668" s="14" t="s">
        <v>57</v>
      </c>
      <c r="M4668" s="45">
        <v>4668</v>
      </c>
      <c r="N4668" s="45">
        <v>1</v>
      </c>
      <c r="O4668" s="46">
        <v>0</v>
      </c>
      <c r="Q4668" s="12">
        <v>0</v>
      </c>
      <c r="T4668" s="59">
        <v>0</v>
      </c>
      <c r="U4668" s="14">
        <v>0</v>
      </c>
      <c r="V4668" s="59">
        <v>0</v>
      </c>
      <c r="Y4668" s="46">
        <v>0</v>
      </c>
      <c r="Z4668" s="46">
        <v>0</v>
      </c>
      <c r="AA4668" s="46">
        <v>0</v>
      </c>
      <c r="AB4668" s="46">
        <v>0</v>
      </c>
      <c r="AC4668" s="46">
        <v>0</v>
      </c>
      <c r="AD4668" s="46">
        <v>0</v>
      </c>
      <c r="AE4668" s="46">
        <v>0</v>
      </c>
      <c r="AF4668" s="46">
        <v>0</v>
      </c>
      <c r="AG4668" s="46">
        <v>0</v>
      </c>
      <c r="AH4668" s="46">
        <v>0</v>
      </c>
      <c r="AI4668" s="46">
        <v>0</v>
      </c>
      <c r="AJ4668" s="46">
        <v>0</v>
      </c>
      <c r="AK4668" s="46">
        <v>0</v>
      </c>
      <c r="AL4668" s="46">
        <v>0</v>
      </c>
      <c r="AM4668" s="46">
        <v>0</v>
      </c>
    </row>
    <row r="4669" spans="5:39" x14ac:dyDescent="0.2">
      <c r="E4669" s="47">
        <v>467</v>
      </c>
      <c r="F4669" s="47">
        <v>0</v>
      </c>
      <c r="G4669" s="47" t="s">
        <v>290</v>
      </c>
      <c r="H4669" s="47" t="s">
        <v>290</v>
      </c>
      <c r="I4669" s="47" t="s">
        <v>290</v>
      </c>
      <c r="J4669" s="533">
        <v>0</v>
      </c>
      <c r="K4669" s="14" t="s">
        <v>59</v>
      </c>
      <c r="L4669" s="14" t="s">
        <v>54</v>
      </c>
      <c r="M4669" s="45">
        <v>4669</v>
      </c>
      <c r="N4669" s="45">
        <v>1</v>
      </c>
      <c r="O4669" s="46">
        <v>0</v>
      </c>
      <c r="Q4669" s="12">
        <v>0</v>
      </c>
      <c r="T4669" s="59">
        <v>0</v>
      </c>
      <c r="U4669" s="14">
        <v>0</v>
      </c>
      <c r="V4669" s="59">
        <v>0</v>
      </c>
      <c r="Y4669" s="46">
        <v>0</v>
      </c>
      <c r="Z4669" s="46">
        <v>0</v>
      </c>
      <c r="AA4669" s="46">
        <v>0</v>
      </c>
      <c r="AB4669" s="46">
        <v>0</v>
      </c>
      <c r="AC4669" s="46">
        <v>0</v>
      </c>
      <c r="AD4669" s="46">
        <v>0</v>
      </c>
      <c r="AE4669" s="46">
        <v>0</v>
      </c>
      <c r="AF4669" s="46">
        <v>0</v>
      </c>
      <c r="AG4669" s="46">
        <v>0</v>
      </c>
      <c r="AH4669" s="46">
        <v>0</v>
      </c>
      <c r="AI4669" s="46">
        <v>0</v>
      </c>
      <c r="AJ4669" s="46">
        <v>0</v>
      </c>
      <c r="AK4669" s="46">
        <v>0</v>
      </c>
      <c r="AL4669" s="46">
        <v>0</v>
      </c>
      <c r="AM4669" s="46">
        <v>0</v>
      </c>
    </row>
    <row r="4670" spans="5:39" x14ac:dyDescent="0.2">
      <c r="E4670" s="47">
        <v>467</v>
      </c>
      <c r="F4670" s="47">
        <v>0</v>
      </c>
      <c r="G4670" s="47" t="s">
        <v>290</v>
      </c>
      <c r="H4670" s="47" t="s">
        <v>290</v>
      </c>
      <c r="I4670" s="47" t="s">
        <v>290</v>
      </c>
      <c r="J4670" s="533">
        <v>0</v>
      </c>
      <c r="K4670" s="14" t="s">
        <v>59</v>
      </c>
      <c r="L4670" s="14" t="s">
        <v>58</v>
      </c>
      <c r="M4670" s="45">
        <v>4670</v>
      </c>
      <c r="N4670" s="45">
        <v>1</v>
      </c>
      <c r="O4670" s="46">
        <v>0</v>
      </c>
      <c r="Q4670" s="12">
        <v>0</v>
      </c>
      <c r="T4670" s="59">
        <v>0</v>
      </c>
      <c r="U4670" s="14">
        <v>0</v>
      </c>
      <c r="V4670" s="59">
        <v>0</v>
      </c>
      <c r="Y4670" s="46">
        <v>0</v>
      </c>
      <c r="Z4670" s="46">
        <v>0</v>
      </c>
      <c r="AA4670" s="46">
        <v>0</v>
      </c>
      <c r="AB4670" s="46">
        <v>0</v>
      </c>
      <c r="AC4670" s="46">
        <v>0</v>
      </c>
      <c r="AD4670" s="46">
        <v>0</v>
      </c>
      <c r="AE4670" s="46">
        <v>0</v>
      </c>
      <c r="AF4670" s="46">
        <v>0</v>
      </c>
      <c r="AG4670" s="46">
        <v>0</v>
      </c>
      <c r="AH4670" s="46">
        <v>0</v>
      </c>
      <c r="AI4670" s="46">
        <v>0</v>
      </c>
      <c r="AJ4670" s="46">
        <v>0</v>
      </c>
      <c r="AK4670" s="46">
        <v>0</v>
      </c>
      <c r="AL4670" s="46">
        <v>0</v>
      </c>
      <c r="AM4670" s="46">
        <v>0</v>
      </c>
    </row>
    <row r="4671" spans="5:39" x14ac:dyDescent="0.2">
      <c r="E4671" s="47">
        <v>467</v>
      </c>
      <c r="F4671" s="47">
        <v>0</v>
      </c>
      <c r="G4671" s="47" t="s">
        <v>290</v>
      </c>
      <c r="H4671" s="47" t="s">
        <v>290</v>
      </c>
      <c r="I4671" s="47" t="s">
        <v>290</v>
      </c>
      <c r="J4671" s="533">
        <v>0</v>
      </c>
      <c r="K4671" s="14" t="s">
        <v>59</v>
      </c>
      <c r="L4671" s="14" t="s">
        <v>31</v>
      </c>
      <c r="M4671" s="45">
        <v>4671</v>
      </c>
      <c r="N4671" s="45">
        <v>1</v>
      </c>
      <c r="O4671" s="48">
        <v>0</v>
      </c>
      <c r="Q4671" s="12">
        <v>0</v>
      </c>
      <c r="R4671" s="46">
        <v>0</v>
      </c>
      <c r="T4671" s="59">
        <v>0</v>
      </c>
      <c r="U4671" s="14">
        <v>0</v>
      </c>
      <c r="V4671" s="59">
        <v>0</v>
      </c>
      <c r="X4671" s="46">
        <v>0</v>
      </c>
      <c r="Y4671" s="46">
        <v>0</v>
      </c>
      <c r="Z4671" s="46">
        <v>0</v>
      </c>
      <c r="AA4671" s="46">
        <v>0</v>
      </c>
      <c r="AB4671" s="46">
        <v>0</v>
      </c>
      <c r="AC4671" s="46">
        <v>0</v>
      </c>
      <c r="AD4671" s="46">
        <v>0</v>
      </c>
      <c r="AE4671" s="46">
        <v>0</v>
      </c>
      <c r="AF4671" s="46">
        <v>0</v>
      </c>
      <c r="AG4671" s="46">
        <v>0</v>
      </c>
      <c r="AH4671" s="46">
        <v>0</v>
      </c>
      <c r="AI4671" s="46">
        <v>0</v>
      </c>
      <c r="AJ4671" s="46">
        <v>0</v>
      </c>
      <c r="AK4671" s="46">
        <v>0</v>
      </c>
      <c r="AL4671" s="46">
        <v>0</v>
      </c>
      <c r="AM4671" s="46">
        <v>0</v>
      </c>
    </row>
    <row r="4672" spans="5:39" x14ac:dyDescent="0.2">
      <c r="E4672" s="47">
        <v>467</v>
      </c>
      <c r="F4672" s="47">
        <v>0</v>
      </c>
      <c r="G4672" s="47" t="s">
        <v>290</v>
      </c>
      <c r="H4672" s="47" t="s">
        <v>290</v>
      </c>
      <c r="I4672" s="47" t="s">
        <v>290</v>
      </c>
      <c r="J4672" s="533">
        <v>0</v>
      </c>
      <c r="K4672" s="14" t="s">
        <v>37</v>
      </c>
      <c r="L4672" s="14" t="s">
        <v>31</v>
      </c>
      <c r="M4672" s="45">
        <v>4672</v>
      </c>
      <c r="N4672" s="45">
        <v>1</v>
      </c>
      <c r="O4672" s="48">
        <v>0</v>
      </c>
      <c r="P4672" s="48"/>
      <c r="Q4672" s="12">
        <v>0</v>
      </c>
      <c r="R4672" s="46">
        <v>0</v>
      </c>
      <c r="T4672" s="59">
        <v>0</v>
      </c>
      <c r="U4672" s="14">
        <v>0</v>
      </c>
      <c r="V4672" s="59">
        <v>0</v>
      </c>
      <c r="Y4672" s="46">
        <v>0</v>
      </c>
      <c r="Z4672" s="46">
        <v>0</v>
      </c>
      <c r="AA4672" s="46">
        <v>0</v>
      </c>
      <c r="AB4672" s="46">
        <v>0</v>
      </c>
      <c r="AC4672" s="46">
        <v>0</v>
      </c>
      <c r="AD4672" s="46">
        <v>0</v>
      </c>
      <c r="AE4672" s="46">
        <v>0</v>
      </c>
      <c r="AF4672" s="46">
        <v>0</v>
      </c>
      <c r="AG4672" s="46">
        <v>0</v>
      </c>
      <c r="AH4672" s="46">
        <v>0</v>
      </c>
      <c r="AI4672" s="46">
        <v>0</v>
      </c>
      <c r="AJ4672" s="46">
        <v>0</v>
      </c>
      <c r="AK4672" s="46">
        <v>0</v>
      </c>
      <c r="AL4672" s="46">
        <v>0</v>
      </c>
      <c r="AM4672" s="46">
        <v>0</v>
      </c>
    </row>
    <row r="4673" spans="5:39" x14ac:dyDescent="0.2">
      <c r="E4673" s="47">
        <v>467</v>
      </c>
      <c r="F4673" s="47">
        <v>0</v>
      </c>
      <c r="G4673" s="47" t="s">
        <v>290</v>
      </c>
      <c r="H4673" s="47" t="s">
        <v>290</v>
      </c>
      <c r="I4673" s="47" t="s">
        <v>290</v>
      </c>
      <c r="J4673" s="533">
        <v>0</v>
      </c>
      <c r="K4673" s="14" t="s">
        <v>65</v>
      </c>
      <c r="L4673" s="14" t="s">
        <v>31</v>
      </c>
      <c r="M4673" s="45">
        <v>4673</v>
      </c>
      <c r="N4673" s="45">
        <v>1</v>
      </c>
      <c r="O4673" s="52">
        <v>0</v>
      </c>
      <c r="P4673" s="48">
        <v>0</v>
      </c>
      <c r="Q4673" s="12">
        <v>0</v>
      </c>
      <c r="R4673" s="46">
        <v>0</v>
      </c>
      <c r="T4673" s="59">
        <v>0</v>
      </c>
      <c r="U4673" s="14">
        <v>0</v>
      </c>
      <c r="V4673" s="59">
        <v>0</v>
      </c>
      <c r="X4673" s="46">
        <v>0</v>
      </c>
      <c r="Y4673" s="46">
        <v>0</v>
      </c>
      <c r="Z4673" s="46">
        <v>0</v>
      </c>
      <c r="AA4673" s="46">
        <v>0</v>
      </c>
      <c r="AB4673" s="46">
        <v>0</v>
      </c>
      <c r="AC4673" s="46">
        <v>0</v>
      </c>
      <c r="AD4673" s="46">
        <v>0</v>
      </c>
      <c r="AE4673" s="46">
        <v>0</v>
      </c>
      <c r="AF4673" s="46">
        <v>0</v>
      </c>
      <c r="AG4673" s="46">
        <v>0</v>
      </c>
      <c r="AH4673" s="46">
        <v>0</v>
      </c>
      <c r="AI4673" s="46">
        <v>0</v>
      </c>
      <c r="AJ4673" s="46">
        <v>0</v>
      </c>
      <c r="AK4673" s="46">
        <v>0</v>
      </c>
      <c r="AL4673" s="46">
        <v>0</v>
      </c>
      <c r="AM4673" s="46">
        <v>0</v>
      </c>
    </row>
    <row r="4674" spans="5:39" x14ac:dyDescent="0.2">
      <c r="E4674" s="47">
        <v>467</v>
      </c>
      <c r="F4674" s="47">
        <v>0</v>
      </c>
      <c r="G4674" s="47" t="s">
        <v>290</v>
      </c>
      <c r="H4674" s="47" t="s">
        <v>290</v>
      </c>
      <c r="I4674" s="47" t="s">
        <v>290</v>
      </c>
      <c r="J4674" s="533">
        <v>0</v>
      </c>
      <c r="K4674" s="14" t="s">
        <v>64</v>
      </c>
      <c r="L4674" s="14" t="s">
        <v>57</v>
      </c>
      <c r="M4674" s="45">
        <v>4674</v>
      </c>
      <c r="N4674" s="45">
        <v>1</v>
      </c>
      <c r="O4674" s="46">
        <v>0</v>
      </c>
      <c r="Q4674" s="12">
        <v>0</v>
      </c>
      <c r="T4674" s="59">
        <v>0</v>
      </c>
      <c r="U4674" s="14">
        <v>0</v>
      </c>
      <c r="V4674" s="59">
        <v>0</v>
      </c>
      <c r="X4674" s="46">
        <v>0</v>
      </c>
      <c r="Y4674" s="46">
        <v>0</v>
      </c>
      <c r="Z4674" s="46">
        <v>0</v>
      </c>
      <c r="AA4674" s="46">
        <v>0</v>
      </c>
      <c r="AB4674" s="46">
        <v>0</v>
      </c>
      <c r="AC4674" s="46">
        <v>0</v>
      </c>
      <c r="AD4674" s="46">
        <v>0</v>
      </c>
      <c r="AE4674" s="46">
        <v>0</v>
      </c>
      <c r="AF4674" s="46">
        <v>0</v>
      </c>
      <c r="AG4674" s="46">
        <v>0</v>
      </c>
      <c r="AH4674" s="46">
        <v>0</v>
      </c>
      <c r="AI4674" s="46">
        <v>0</v>
      </c>
      <c r="AJ4674" s="46">
        <v>0</v>
      </c>
      <c r="AK4674" s="46">
        <v>0</v>
      </c>
      <c r="AL4674" s="46">
        <v>0</v>
      </c>
      <c r="AM4674" s="46">
        <v>0</v>
      </c>
    </row>
    <row r="4675" spans="5:39" x14ac:dyDescent="0.2">
      <c r="E4675" s="47">
        <v>467</v>
      </c>
      <c r="F4675" s="47">
        <v>0</v>
      </c>
      <c r="G4675" s="47" t="s">
        <v>290</v>
      </c>
      <c r="H4675" s="47" t="s">
        <v>290</v>
      </c>
      <c r="I4675" s="47" t="s">
        <v>290</v>
      </c>
      <c r="J4675" s="533">
        <v>0</v>
      </c>
      <c r="K4675" s="14" t="s">
        <v>64</v>
      </c>
      <c r="L4675" s="14" t="s">
        <v>54</v>
      </c>
      <c r="M4675" s="45">
        <v>4675</v>
      </c>
      <c r="N4675" s="45">
        <v>1</v>
      </c>
      <c r="O4675" s="46">
        <v>0</v>
      </c>
      <c r="Q4675" s="12">
        <v>0</v>
      </c>
      <c r="T4675" s="59">
        <v>0</v>
      </c>
      <c r="U4675" s="14">
        <v>0</v>
      </c>
      <c r="V4675" s="59">
        <v>0</v>
      </c>
      <c r="X4675" s="46">
        <v>0</v>
      </c>
      <c r="Y4675" s="46">
        <v>0</v>
      </c>
      <c r="Z4675" s="46">
        <v>0</v>
      </c>
      <c r="AA4675" s="46">
        <v>0</v>
      </c>
      <c r="AB4675" s="46">
        <v>0</v>
      </c>
      <c r="AC4675" s="46">
        <v>0</v>
      </c>
      <c r="AD4675" s="46">
        <v>0</v>
      </c>
      <c r="AE4675" s="46">
        <v>0</v>
      </c>
      <c r="AF4675" s="46">
        <v>0</v>
      </c>
      <c r="AG4675" s="46">
        <v>0</v>
      </c>
      <c r="AH4675" s="46">
        <v>0</v>
      </c>
      <c r="AI4675" s="46">
        <v>0</v>
      </c>
      <c r="AJ4675" s="46">
        <v>0</v>
      </c>
      <c r="AK4675" s="46">
        <v>0</v>
      </c>
      <c r="AL4675" s="46">
        <v>0</v>
      </c>
      <c r="AM4675" s="46">
        <v>0</v>
      </c>
    </row>
    <row r="4676" spans="5:39" x14ac:dyDescent="0.2">
      <c r="E4676" s="47">
        <v>467</v>
      </c>
      <c r="F4676" s="47">
        <v>0</v>
      </c>
      <c r="G4676" s="47" t="s">
        <v>290</v>
      </c>
      <c r="H4676" s="47" t="s">
        <v>290</v>
      </c>
      <c r="I4676" s="47" t="s">
        <v>290</v>
      </c>
      <c r="J4676" s="533">
        <v>0</v>
      </c>
      <c r="K4676" s="14" t="s">
        <v>64</v>
      </c>
      <c r="L4676" s="14" t="s">
        <v>58</v>
      </c>
      <c r="M4676" s="45">
        <v>4676</v>
      </c>
      <c r="N4676" s="45">
        <v>1</v>
      </c>
      <c r="O4676" s="46">
        <v>0</v>
      </c>
      <c r="Q4676" s="12">
        <v>0</v>
      </c>
      <c r="T4676" s="59">
        <v>0</v>
      </c>
      <c r="U4676" s="14">
        <v>0</v>
      </c>
      <c r="V4676" s="59">
        <v>0</v>
      </c>
      <c r="X4676" s="46">
        <v>0</v>
      </c>
      <c r="Y4676" s="46">
        <v>0</v>
      </c>
      <c r="Z4676" s="46">
        <v>0</v>
      </c>
      <c r="AA4676" s="46">
        <v>0</v>
      </c>
      <c r="AB4676" s="46">
        <v>0</v>
      </c>
      <c r="AC4676" s="46">
        <v>0</v>
      </c>
      <c r="AD4676" s="46">
        <v>0</v>
      </c>
      <c r="AE4676" s="46">
        <v>0</v>
      </c>
      <c r="AF4676" s="46">
        <v>0</v>
      </c>
      <c r="AG4676" s="46">
        <v>0</v>
      </c>
      <c r="AH4676" s="46">
        <v>0</v>
      </c>
      <c r="AI4676" s="46">
        <v>0</v>
      </c>
      <c r="AJ4676" s="46">
        <v>0</v>
      </c>
      <c r="AK4676" s="46">
        <v>0</v>
      </c>
      <c r="AL4676" s="46">
        <v>0</v>
      </c>
      <c r="AM4676" s="46">
        <v>0</v>
      </c>
    </row>
    <row r="4677" spans="5:39" x14ac:dyDescent="0.2">
      <c r="E4677" s="47">
        <v>467</v>
      </c>
      <c r="F4677" s="47">
        <v>0</v>
      </c>
      <c r="G4677" s="47" t="s">
        <v>290</v>
      </c>
      <c r="H4677" s="47" t="s">
        <v>290</v>
      </c>
      <c r="I4677" s="47" t="s">
        <v>290</v>
      </c>
      <c r="J4677" s="533">
        <v>0</v>
      </c>
      <c r="K4677" s="14" t="s">
        <v>67</v>
      </c>
      <c r="L4677" s="14" t="s">
        <v>67</v>
      </c>
      <c r="M4677" s="45">
        <v>4677</v>
      </c>
      <c r="N4677" s="45">
        <v>1</v>
      </c>
      <c r="O4677" s="53">
        <v>0</v>
      </c>
      <c r="P4677" s="54">
        <v>0</v>
      </c>
      <c r="Q4677" s="55">
        <v>0</v>
      </c>
      <c r="R4677" s="56">
        <v>0</v>
      </c>
      <c r="S4677" s="57">
        <v>0</v>
      </c>
      <c r="T4677" s="60">
        <v>0</v>
      </c>
      <c r="U4677" s="14">
        <v>0</v>
      </c>
      <c r="V4677" s="60">
        <v>0</v>
      </c>
      <c r="Y4677" s="46">
        <v>0</v>
      </c>
      <c r="Z4677" s="46">
        <v>0</v>
      </c>
      <c r="AA4677" s="46">
        <v>0</v>
      </c>
      <c r="AB4677" s="46">
        <v>0</v>
      </c>
      <c r="AC4677" s="46">
        <v>0</v>
      </c>
      <c r="AD4677" s="46">
        <v>0</v>
      </c>
      <c r="AE4677" s="46">
        <v>0</v>
      </c>
      <c r="AF4677" s="46">
        <v>0</v>
      </c>
      <c r="AG4677" s="46">
        <v>0</v>
      </c>
      <c r="AH4677" s="46">
        <v>0</v>
      </c>
      <c r="AI4677" s="46">
        <v>0</v>
      </c>
      <c r="AJ4677" s="46">
        <v>0</v>
      </c>
      <c r="AK4677" s="46">
        <v>0</v>
      </c>
      <c r="AL4677" s="46">
        <v>0</v>
      </c>
      <c r="AM4677" s="46">
        <v>0</v>
      </c>
    </row>
    <row r="4678" spans="5:39" x14ac:dyDescent="0.2">
      <c r="E4678" s="14">
        <v>468</v>
      </c>
      <c r="F4678" s="14">
        <v>0</v>
      </c>
      <c r="G4678" s="14" t="s">
        <v>290</v>
      </c>
      <c r="H4678" s="14" t="s">
        <v>290</v>
      </c>
      <c r="I4678" s="14" t="s">
        <v>290</v>
      </c>
      <c r="J4678" s="531">
        <v>0</v>
      </c>
      <c r="K4678" s="14" t="s">
        <v>59</v>
      </c>
      <c r="L4678" s="14" t="s">
        <v>57</v>
      </c>
      <c r="M4678" s="45">
        <v>4678</v>
      </c>
      <c r="N4678" s="45">
        <v>1</v>
      </c>
      <c r="O4678" s="46">
        <v>0</v>
      </c>
      <c r="Q4678" s="12">
        <v>0</v>
      </c>
      <c r="T4678" s="59">
        <v>0</v>
      </c>
      <c r="U4678" s="14">
        <v>0</v>
      </c>
      <c r="V4678" s="59">
        <v>0</v>
      </c>
      <c r="Y4678" s="46">
        <v>0</v>
      </c>
      <c r="Z4678" s="46">
        <v>0</v>
      </c>
      <c r="AA4678" s="46">
        <v>0</v>
      </c>
      <c r="AB4678" s="46">
        <v>0</v>
      </c>
      <c r="AC4678" s="46">
        <v>0</v>
      </c>
      <c r="AD4678" s="46">
        <v>0</v>
      </c>
      <c r="AE4678" s="46">
        <v>0</v>
      </c>
      <c r="AF4678" s="46">
        <v>0</v>
      </c>
      <c r="AG4678" s="46">
        <v>0</v>
      </c>
      <c r="AH4678" s="46">
        <v>0</v>
      </c>
      <c r="AI4678" s="46">
        <v>0</v>
      </c>
      <c r="AJ4678" s="46">
        <v>0</v>
      </c>
      <c r="AK4678" s="46">
        <v>0</v>
      </c>
      <c r="AL4678" s="46">
        <v>0</v>
      </c>
      <c r="AM4678" s="46">
        <v>0</v>
      </c>
    </row>
    <row r="4679" spans="5:39" x14ac:dyDescent="0.2">
      <c r="E4679" s="47">
        <v>468</v>
      </c>
      <c r="F4679" s="47">
        <v>0</v>
      </c>
      <c r="G4679" s="47" t="s">
        <v>290</v>
      </c>
      <c r="H4679" s="47" t="s">
        <v>290</v>
      </c>
      <c r="I4679" s="47" t="s">
        <v>290</v>
      </c>
      <c r="J4679" s="533">
        <v>0</v>
      </c>
      <c r="K4679" s="14" t="s">
        <v>59</v>
      </c>
      <c r="L4679" s="14" t="s">
        <v>54</v>
      </c>
      <c r="M4679" s="45">
        <v>4679</v>
      </c>
      <c r="N4679" s="45">
        <v>1</v>
      </c>
      <c r="O4679" s="46">
        <v>0</v>
      </c>
      <c r="Q4679" s="12">
        <v>0</v>
      </c>
      <c r="T4679" s="59">
        <v>0</v>
      </c>
      <c r="U4679" s="14">
        <v>0</v>
      </c>
      <c r="V4679" s="59">
        <v>0</v>
      </c>
      <c r="Y4679" s="46">
        <v>0</v>
      </c>
      <c r="Z4679" s="46">
        <v>0</v>
      </c>
      <c r="AA4679" s="46">
        <v>0</v>
      </c>
      <c r="AB4679" s="46">
        <v>0</v>
      </c>
      <c r="AC4679" s="46">
        <v>0</v>
      </c>
      <c r="AD4679" s="46">
        <v>0</v>
      </c>
      <c r="AE4679" s="46">
        <v>0</v>
      </c>
      <c r="AF4679" s="46">
        <v>0</v>
      </c>
      <c r="AG4679" s="46">
        <v>0</v>
      </c>
      <c r="AH4679" s="46">
        <v>0</v>
      </c>
      <c r="AI4679" s="46">
        <v>0</v>
      </c>
      <c r="AJ4679" s="46">
        <v>0</v>
      </c>
      <c r="AK4679" s="46">
        <v>0</v>
      </c>
      <c r="AL4679" s="46">
        <v>0</v>
      </c>
      <c r="AM4679" s="46">
        <v>0</v>
      </c>
    </row>
    <row r="4680" spans="5:39" x14ac:dyDescent="0.2">
      <c r="E4680" s="47">
        <v>468</v>
      </c>
      <c r="F4680" s="47">
        <v>0</v>
      </c>
      <c r="G4680" s="47" t="s">
        <v>290</v>
      </c>
      <c r="H4680" s="47" t="s">
        <v>290</v>
      </c>
      <c r="I4680" s="47" t="s">
        <v>290</v>
      </c>
      <c r="J4680" s="533">
        <v>0</v>
      </c>
      <c r="K4680" s="14" t="s">
        <v>59</v>
      </c>
      <c r="L4680" s="14" t="s">
        <v>58</v>
      </c>
      <c r="M4680" s="45">
        <v>4680</v>
      </c>
      <c r="N4680" s="45">
        <v>1</v>
      </c>
      <c r="O4680" s="46">
        <v>0</v>
      </c>
      <c r="Q4680" s="12">
        <v>0</v>
      </c>
      <c r="T4680" s="59">
        <v>0</v>
      </c>
      <c r="U4680" s="14">
        <v>0</v>
      </c>
      <c r="V4680" s="59">
        <v>0</v>
      </c>
      <c r="Y4680" s="46">
        <v>0</v>
      </c>
      <c r="Z4680" s="46">
        <v>0</v>
      </c>
      <c r="AA4680" s="46">
        <v>0</v>
      </c>
      <c r="AB4680" s="46">
        <v>0</v>
      </c>
      <c r="AC4680" s="46">
        <v>0</v>
      </c>
      <c r="AD4680" s="46">
        <v>0</v>
      </c>
      <c r="AE4680" s="46">
        <v>0</v>
      </c>
      <c r="AF4680" s="46">
        <v>0</v>
      </c>
      <c r="AG4680" s="46">
        <v>0</v>
      </c>
      <c r="AH4680" s="46">
        <v>0</v>
      </c>
      <c r="AI4680" s="46">
        <v>0</v>
      </c>
      <c r="AJ4680" s="46">
        <v>0</v>
      </c>
      <c r="AK4680" s="46">
        <v>0</v>
      </c>
      <c r="AL4680" s="46">
        <v>0</v>
      </c>
      <c r="AM4680" s="46">
        <v>0</v>
      </c>
    </row>
    <row r="4681" spans="5:39" x14ac:dyDescent="0.2">
      <c r="E4681" s="47">
        <v>468</v>
      </c>
      <c r="F4681" s="47">
        <v>0</v>
      </c>
      <c r="G4681" s="47" t="s">
        <v>290</v>
      </c>
      <c r="H4681" s="47" t="s">
        <v>290</v>
      </c>
      <c r="I4681" s="47" t="s">
        <v>290</v>
      </c>
      <c r="J4681" s="533">
        <v>0</v>
      </c>
      <c r="K4681" s="14" t="s">
        <v>59</v>
      </c>
      <c r="L4681" s="14" t="s">
        <v>31</v>
      </c>
      <c r="M4681" s="45">
        <v>4681</v>
      </c>
      <c r="N4681" s="45">
        <v>1</v>
      </c>
      <c r="O4681" s="48">
        <v>0</v>
      </c>
      <c r="Q4681" s="12">
        <v>0</v>
      </c>
      <c r="R4681" s="46">
        <v>0</v>
      </c>
      <c r="T4681" s="59">
        <v>0</v>
      </c>
      <c r="U4681" s="14">
        <v>0</v>
      </c>
      <c r="V4681" s="59">
        <v>0</v>
      </c>
      <c r="X4681" s="46">
        <v>0</v>
      </c>
      <c r="Y4681" s="46">
        <v>0</v>
      </c>
      <c r="Z4681" s="46">
        <v>0</v>
      </c>
      <c r="AA4681" s="46">
        <v>0</v>
      </c>
      <c r="AB4681" s="46">
        <v>0</v>
      </c>
      <c r="AC4681" s="46">
        <v>0</v>
      </c>
      <c r="AD4681" s="46">
        <v>0</v>
      </c>
      <c r="AE4681" s="46">
        <v>0</v>
      </c>
      <c r="AF4681" s="46">
        <v>0</v>
      </c>
      <c r="AG4681" s="46">
        <v>0</v>
      </c>
      <c r="AH4681" s="46">
        <v>0</v>
      </c>
      <c r="AI4681" s="46">
        <v>0</v>
      </c>
      <c r="AJ4681" s="46">
        <v>0</v>
      </c>
      <c r="AK4681" s="46">
        <v>0</v>
      </c>
      <c r="AL4681" s="46">
        <v>0</v>
      </c>
      <c r="AM4681" s="46">
        <v>0</v>
      </c>
    </row>
    <row r="4682" spans="5:39" x14ac:dyDescent="0.2">
      <c r="E4682" s="47">
        <v>468</v>
      </c>
      <c r="F4682" s="47">
        <v>0</v>
      </c>
      <c r="G4682" s="47" t="s">
        <v>290</v>
      </c>
      <c r="H4682" s="47" t="s">
        <v>290</v>
      </c>
      <c r="I4682" s="47" t="s">
        <v>290</v>
      </c>
      <c r="J4682" s="533">
        <v>0</v>
      </c>
      <c r="K4682" s="14" t="s">
        <v>37</v>
      </c>
      <c r="L4682" s="14" t="s">
        <v>31</v>
      </c>
      <c r="M4682" s="45">
        <v>4682</v>
      </c>
      <c r="N4682" s="45">
        <v>1</v>
      </c>
      <c r="O4682" s="48">
        <v>0</v>
      </c>
      <c r="P4682" s="48"/>
      <c r="Q4682" s="12">
        <v>0</v>
      </c>
      <c r="R4682" s="46">
        <v>0</v>
      </c>
      <c r="T4682" s="59">
        <v>0</v>
      </c>
      <c r="U4682" s="14">
        <v>0</v>
      </c>
      <c r="V4682" s="59">
        <v>0</v>
      </c>
      <c r="Y4682" s="46">
        <v>0</v>
      </c>
      <c r="Z4682" s="46">
        <v>0</v>
      </c>
      <c r="AA4682" s="46">
        <v>0</v>
      </c>
      <c r="AB4682" s="46">
        <v>0</v>
      </c>
      <c r="AC4682" s="46">
        <v>0</v>
      </c>
      <c r="AD4682" s="46">
        <v>0</v>
      </c>
      <c r="AE4682" s="46">
        <v>0</v>
      </c>
      <c r="AF4682" s="46">
        <v>0</v>
      </c>
      <c r="AG4682" s="46">
        <v>0</v>
      </c>
      <c r="AH4682" s="46">
        <v>0</v>
      </c>
      <c r="AI4682" s="46">
        <v>0</v>
      </c>
      <c r="AJ4682" s="46">
        <v>0</v>
      </c>
      <c r="AK4682" s="46">
        <v>0</v>
      </c>
      <c r="AL4682" s="46">
        <v>0</v>
      </c>
      <c r="AM4682" s="46">
        <v>0</v>
      </c>
    </row>
    <row r="4683" spans="5:39" x14ac:dyDescent="0.2">
      <c r="E4683" s="47">
        <v>468</v>
      </c>
      <c r="F4683" s="47">
        <v>0</v>
      </c>
      <c r="G4683" s="47" t="s">
        <v>290</v>
      </c>
      <c r="H4683" s="47" t="s">
        <v>290</v>
      </c>
      <c r="I4683" s="47" t="s">
        <v>290</v>
      </c>
      <c r="J4683" s="533">
        <v>0</v>
      </c>
      <c r="K4683" s="14" t="s">
        <v>65</v>
      </c>
      <c r="L4683" s="14" t="s">
        <v>31</v>
      </c>
      <c r="M4683" s="45">
        <v>4683</v>
      </c>
      <c r="N4683" s="45">
        <v>1</v>
      </c>
      <c r="O4683" s="52">
        <v>0</v>
      </c>
      <c r="P4683" s="48">
        <v>0</v>
      </c>
      <c r="Q4683" s="12">
        <v>0</v>
      </c>
      <c r="R4683" s="46">
        <v>0</v>
      </c>
      <c r="T4683" s="59">
        <v>0</v>
      </c>
      <c r="U4683" s="14">
        <v>0</v>
      </c>
      <c r="V4683" s="59">
        <v>0</v>
      </c>
      <c r="X4683" s="46">
        <v>0</v>
      </c>
      <c r="Y4683" s="46">
        <v>0</v>
      </c>
      <c r="Z4683" s="46">
        <v>0</v>
      </c>
      <c r="AA4683" s="46">
        <v>0</v>
      </c>
      <c r="AB4683" s="46">
        <v>0</v>
      </c>
      <c r="AC4683" s="46">
        <v>0</v>
      </c>
      <c r="AD4683" s="46">
        <v>0</v>
      </c>
      <c r="AE4683" s="46">
        <v>0</v>
      </c>
      <c r="AF4683" s="46">
        <v>0</v>
      </c>
      <c r="AG4683" s="46">
        <v>0</v>
      </c>
      <c r="AH4683" s="46">
        <v>0</v>
      </c>
      <c r="AI4683" s="46">
        <v>0</v>
      </c>
      <c r="AJ4683" s="46">
        <v>0</v>
      </c>
      <c r="AK4683" s="46">
        <v>0</v>
      </c>
      <c r="AL4683" s="46">
        <v>0</v>
      </c>
      <c r="AM4683" s="46">
        <v>0</v>
      </c>
    </row>
    <row r="4684" spans="5:39" x14ac:dyDescent="0.2">
      <c r="E4684" s="47">
        <v>468</v>
      </c>
      <c r="F4684" s="47">
        <v>0</v>
      </c>
      <c r="G4684" s="47" t="s">
        <v>290</v>
      </c>
      <c r="H4684" s="47" t="s">
        <v>290</v>
      </c>
      <c r="I4684" s="47" t="s">
        <v>290</v>
      </c>
      <c r="J4684" s="533">
        <v>0</v>
      </c>
      <c r="K4684" s="14" t="s">
        <v>64</v>
      </c>
      <c r="L4684" s="14" t="s">
        <v>57</v>
      </c>
      <c r="M4684" s="45">
        <v>4684</v>
      </c>
      <c r="N4684" s="45">
        <v>1</v>
      </c>
      <c r="O4684" s="46">
        <v>0</v>
      </c>
      <c r="Q4684" s="12">
        <v>0</v>
      </c>
      <c r="T4684" s="59">
        <v>0</v>
      </c>
      <c r="U4684" s="14">
        <v>0</v>
      </c>
      <c r="V4684" s="59">
        <v>0</v>
      </c>
      <c r="X4684" s="46">
        <v>0</v>
      </c>
      <c r="Y4684" s="46">
        <v>0</v>
      </c>
      <c r="Z4684" s="46">
        <v>0</v>
      </c>
      <c r="AA4684" s="46">
        <v>0</v>
      </c>
      <c r="AB4684" s="46">
        <v>0</v>
      </c>
      <c r="AC4684" s="46">
        <v>0</v>
      </c>
      <c r="AD4684" s="46">
        <v>0</v>
      </c>
      <c r="AE4684" s="46">
        <v>0</v>
      </c>
      <c r="AF4684" s="46">
        <v>0</v>
      </c>
      <c r="AG4684" s="46">
        <v>0</v>
      </c>
      <c r="AH4684" s="46">
        <v>0</v>
      </c>
      <c r="AI4684" s="46">
        <v>0</v>
      </c>
      <c r="AJ4684" s="46">
        <v>0</v>
      </c>
      <c r="AK4684" s="46">
        <v>0</v>
      </c>
      <c r="AL4684" s="46">
        <v>0</v>
      </c>
      <c r="AM4684" s="46">
        <v>0</v>
      </c>
    </row>
    <row r="4685" spans="5:39" x14ac:dyDescent="0.2">
      <c r="E4685" s="47">
        <v>468</v>
      </c>
      <c r="F4685" s="47">
        <v>0</v>
      </c>
      <c r="G4685" s="47" t="s">
        <v>290</v>
      </c>
      <c r="H4685" s="47" t="s">
        <v>290</v>
      </c>
      <c r="I4685" s="47" t="s">
        <v>290</v>
      </c>
      <c r="J4685" s="533">
        <v>0</v>
      </c>
      <c r="K4685" s="14" t="s">
        <v>64</v>
      </c>
      <c r="L4685" s="14" t="s">
        <v>54</v>
      </c>
      <c r="M4685" s="45">
        <v>4685</v>
      </c>
      <c r="N4685" s="45">
        <v>1</v>
      </c>
      <c r="O4685" s="46">
        <v>0</v>
      </c>
      <c r="Q4685" s="12">
        <v>0</v>
      </c>
      <c r="T4685" s="59">
        <v>0</v>
      </c>
      <c r="U4685" s="14">
        <v>0</v>
      </c>
      <c r="V4685" s="59">
        <v>0</v>
      </c>
      <c r="X4685" s="46">
        <v>0</v>
      </c>
      <c r="Y4685" s="46">
        <v>0</v>
      </c>
      <c r="Z4685" s="46">
        <v>0</v>
      </c>
      <c r="AA4685" s="46">
        <v>0</v>
      </c>
      <c r="AB4685" s="46">
        <v>0</v>
      </c>
      <c r="AC4685" s="46">
        <v>0</v>
      </c>
      <c r="AD4685" s="46">
        <v>0</v>
      </c>
      <c r="AE4685" s="46">
        <v>0</v>
      </c>
      <c r="AF4685" s="46">
        <v>0</v>
      </c>
      <c r="AG4685" s="46">
        <v>0</v>
      </c>
      <c r="AH4685" s="46">
        <v>0</v>
      </c>
      <c r="AI4685" s="46">
        <v>0</v>
      </c>
      <c r="AJ4685" s="46">
        <v>0</v>
      </c>
      <c r="AK4685" s="46">
        <v>0</v>
      </c>
      <c r="AL4685" s="46">
        <v>0</v>
      </c>
      <c r="AM4685" s="46">
        <v>0</v>
      </c>
    </row>
    <row r="4686" spans="5:39" x14ac:dyDescent="0.2">
      <c r="E4686" s="47">
        <v>468</v>
      </c>
      <c r="F4686" s="47">
        <v>0</v>
      </c>
      <c r="G4686" s="47" t="s">
        <v>290</v>
      </c>
      <c r="H4686" s="47" t="s">
        <v>290</v>
      </c>
      <c r="I4686" s="47" t="s">
        <v>290</v>
      </c>
      <c r="J4686" s="533">
        <v>0</v>
      </c>
      <c r="K4686" s="14" t="s">
        <v>64</v>
      </c>
      <c r="L4686" s="14" t="s">
        <v>58</v>
      </c>
      <c r="M4686" s="45">
        <v>4686</v>
      </c>
      <c r="N4686" s="45">
        <v>1</v>
      </c>
      <c r="O4686" s="46">
        <v>0</v>
      </c>
      <c r="Q4686" s="12">
        <v>0</v>
      </c>
      <c r="T4686" s="59">
        <v>0</v>
      </c>
      <c r="U4686" s="14">
        <v>0</v>
      </c>
      <c r="V4686" s="59">
        <v>0</v>
      </c>
      <c r="X4686" s="46">
        <v>0</v>
      </c>
      <c r="Y4686" s="46">
        <v>0</v>
      </c>
      <c r="Z4686" s="46">
        <v>0</v>
      </c>
      <c r="AA4686" s="46">
        <v>0</v>
      </c>
      <c r="AB4686" s="46">
        <v>0</v>
      </c>
      <c r="AC4686" s="46">
        <v>0</v>
      </c>
      <c r="AD4686" s="46">
        <v>0</v>
      </c>
      <c r="AE4686" s="46">
        <v>0</v>
      </c>
      <c r="AF4686" s="46">
        <v>0</v>
      </c>
      <c r="AG4686" s="46">
        <v>0</v>
      </c>
      <c r="AH4686" s="46">
        <v>0</v>
      </c>
      <c r="AI4686" s="46">
        <v>0</v>
      </c>
      <c r="AJ4686" s="46">
        <v>0</v>
      </c>
      <c r="AK4686" s="46">
        <v>0</v>
      </c>
      <c r="AL4686" s="46">
        <v>0</v>
      </c>
      <c r="AM4686" s="46">
        <v>0</v>
      </c>
    </row>
    <row r="4687" spans="5:39" x14ac:dyDescent="0.2">
      <c r="E4687" s="47">
        <v>468</v>
      </c>
      <c r="F4687" s="47">
        <v>0</v>
      </c>
      <c r="G4687" s="47" t="s">
        <v>290</v>
      </c>
      <c r="H4687" s="47" t="s">
        <v>290</v>
      </c>
      <c r="I4687" s="47" t="s">
        <v>290</v>
      </c>
      <c r="J4687" s="533">
        <v>0</v>
      </c>
      <c r="K4687" s="14" t="s">
        <v>67</v>
      </c>
      <c r="L4687" s="14" t="s">
        <v>67</v>
      </c>
      <c r="M4687" s="45">
        <v>4687</v>
      </c>
      <c r="N4687" s="45">
        <v>1</v>
      </c>
      <c r="O4687" s="53">
        <v>0</v>
      </c>
      <c r="P4687" s="54">
        <v>0</v>
      </c>
      <c r="Q4687" s="55">
        <v>0</v>
      </c>
      <c r="R4687" s="56">
        <v>0</v>
      </c>
      <c r="S4687" s="57">
        <v>0</v>
      </c>
      <c r="T4687" s="60">
        <v>0</v>
      </c>
      <c r="U4687" s="14">
        <v>0</v>
      </c>
      <c r="V4687" s="60">
        <v>0</v>
      </c>
      <c r="Y4687" s="46">
        <v>0</v>
      </c>
      <c r="Z4687" s="46">
        <v>0</v>
      </c>
      <c r="AA4687" s="46">
        <v>0</v>
      </c>
      <c r="AB4687" s="46">
        <v>0</v>
      </c>
      <c r="AC4687" s="46">
        <v>0</v>
      </c>
      <c r="AD4687" s="46">
        <v>0</v>
      </c>
      <c r="AE4687" s="46">
        <v>0</v>
      </c>
      <c r="AF4687" s="46">
        <v>0</v>
      </c>
      <c r="AG4687" s="46">
        <v>0</v>
      </c>
      <c r="AH4687" s="46">
        <v>0</v>
      </c>
      <c r="AI4687" s="46">
        <v>0</v>
      </c>
      <c r="AJ4687" s="46">
        <v>0</v>
      </c>
      <c r="AK4687" s="46">
        <v>0</v>
      </c>
      <c r="AL4687" s="46">
        <v>0</v>
      </c>
      <c r="AM4687" s="46">
        <v>0</v>
      </c>
    </row>
    <row r="4688" spans="5:39" x14ac:dyDescent="0.2">
      <c r="E4688" s="14">
        <v>469</v>
      </c>
      <c r="F4688" s="14">
        <v>0</v>
      </c>
      <c r="G4688" s="14" t="s">
        <v>290</v>
      </c>
      <c r="H4688" s="14" t="s">
        <v>290</v>
      </c>
      <c r="I4688" s="14" t="s">
        <v>290</v>
      </c>
      <c r="J4688" s="531">
        <v>0</v>
      </c>
      <c r="K4688" s="14" t="s">
        <v>59</v>
      </c>
      <c r="L4688" s="14" t="s">
        <v>57</v>
      </c>
      <c r="M4688" s="45">
        <v>4688</v>
      </c>
      <c r="N4688" s="45">
        <v>1</v>
      </c>
      <c r="O4688" s="46">
        <v>0</v>
      </c>
      <c r="Q4688" s="12">
        <v>0</v>
      </c>
      <c r="T4688" s="59">
        <v>0</v>
      </c>
      <c r="U4688" s="14">
        <v>0</v>
      </c>
      <c r="V4688" s="59">
        <v>0</v>
      </c>
      <c r="Y4688" s="46">
        <v>0</v>
      </c>
      <c r="Z4688" s="46">
        <v>0</v>
      </c>
      <c r="AA4688" s="46">
        <v>0</v>
      </c>
      <c r="AB4688" s="46">
        <v>0</v>
      </c>
      <c r="AC4688" s="46">
        <v>0</v>
      </c>
      <c r="AD4688" s="46">
        <v>0</v>
      </c>
      <c r="AE4688" s="46">
        <v>0</v>
      </c>
      <c r="AF4688" s="46">
        <v>0</v>
      </c>
      <c r="AG4688" s="46">
        <v>0</v>
      </c>
      <c r="AH4688" s="46">
        <v>0</v>
      </c>
      <c r="AI4688" s="46">
        <v>0</v>
      </c>
      <c r="AJ4688" s="46">
        <v>0</v>
      </c>
      <c r="AK4688" s="46">
        <v>0</v>
      </c>
      <c r="AL4688" s="46">
        <v>0</v>
      </c>
      <c r="AM4688" s="46">
        <v>0</v>
      </c>
    </row>
    <row r="4689" spans="5:39" x14ac:dyDescent="0.2">
      <c r="E4689" s="47">
        <v>469</v>
      </c>
      <c r="F4689" s="47">
        <v>0</v>
      </c>
      <c r="G4689" s="47" t="s">
        <v>290</v>
      </c>
      <c r="H4689" s="47" t="s">
        <v>290</v>
      </c>
      <c r="I4689" s="47" t="s">
        <v>290</v>
      </c>
      <c r="J4689" s="533">
        <v>0</v>
      </c>
      <c r="K4689" s="14" t="s">
        <v>59</v>
      </c>
      <c r="L4689" s="14" t="s">
        <v>54</v>
      </c>
      <c r="M4689" s="45">
        <v>4689</v>
      </c>
      <c r="N4689" s="45">
        <v>1</v>
      </c>
      <c r="O4689" s="46">
        <v>0</v>
      </c>
      <c r="Q4689" s="12">
        <v>0</v>
      </c>
      <c r="T4689" s="59">
        <v>0</v>
      </c>
      <c r="U4689" s="14">
        <v>0</v>
      </c>
      <c r="V4689" s="59">
        <v>0</v>
      </c>
      <c r="Y4689" s="46">
        <v>0</v>
      </c>
      <c r="Z4689" s="46">
        <v>0</v>
      </c>
      <c r="AA4689" s="46">
        <v>0</v>
      </c>
      <c r="AB4689" s="46">
        <v>0</v>
      </c>
      <c r="AC4689" s="46">
        <v>0</v>
      </c>
      <c r="AD4689" s="46">
        <v>0</v>
      </c>
      <c r="AE4689" s="46">
        <v>0</v>
      </c>
      <c r="AF4689" s="46">
        <v>0</v>
      </c>
      <c r="AG4689" s="46">
        <v>0</v>
      </c>
      <c r="AH4689" s="46">
        <v>0</v>
      </c>
      <c r="AI4689" s="46">
        <v>0</v>
      </c>
      <c r="AJ4689" s="46">
        <v>0</v>
      </c>
      <c r="AK4689" s="46">
        <v>0</v>
      </c>
      <c r="AL4689" s="46">
        <v>0</v>
      </c>
      <c r="AM4689" s="46">
        <v>0</v>
      </c>
    </row>
    <row r="4690" spans="5:39" x14ac:dyDescent="0.2">
      <c r="E4690" s="47">
        <v>469</v>
      </c>
      <c r="F4690" s="47">
        <v>0</v>
      </c>
      <c r="G4690" s="47" t="s">
        <v>290</v>
      </c>
      <c r="H4690" s="47" t="s">
        <v>290</v>
      </c>
      <c r="I4690" s="47" t="s">
        <v>290</v>
      </c>
      <c r="J4690" s="533">
        <v>0</v>
      </c>
      <c r="K4690" s="14" t="s">
        <v>59</v>
      </c>
      <c r="L4690" s="14" t="s">
        <v>58</v>
      </c>
      <c r="M4690" s="45">
        <v>4690</v>
      </c>
      <c r="N4690" s="45">
        <v>1</v>
      </c>
      <c r="O4690" s="46">
        <v>0</v>
      </c>
      <c r="Q4690" s="12">
        <v>0</v>
      </c>
      <c r="T4690" s="59">
        <v>0</v>
      </c>
      <c r="U4690" s="14">
        <v>0</v>
      </c>
      <c r="V4690" s="59">
        <v>0</v>
      </c>
      <c r="Y4690" s="46">
        <v>0</v>
      </c>
      <c r="Z4690" s="46">
        <v>0</v>
      </c>
      <c r="AA4690" s="46">
        <v>0</v>
      </c>
      <c r="AB4690" s="46">
        <v>0</v>
      </c>
      <c r="AC4690" s="46">
        <v>0</v>
      </c>
      <c r="AD4690" s="46">
        <v>0</v>
      </c>
      <c r="AE4690" s="46">
        <v>0</v>
      </c>
      <c r="AF4690" s="46">
        <v>0</v>
      </c>
      <c r="AG4690" s="46">
        <v>0</v>
      </c>
      <c r="AH4690" s="46">
        <v>0</v>
      </c>
      <c r="AI4690" s="46">
        <v>0</v>
      </c>
      <c r="AJ4690" s="46">
        <v>0</v>
      </c>
      <c r="AK4690" s="46">
        <v>0</v>
      </c>
      <c r="AL4690" s="46">
        <v>0</v>
      </c>
      <c r="AM4690" s="46">
        <v>0</v>
      </c>
    </row>
    <row r="4691" spans="5:39" x14ac:dyDescent="0.2">
      <c r="E4691" s="47">
        <v>469</v>
      </c>
      <c r="F4691" s="47">
        <v>0</v>
      </c>
      <c r="G4691" s="47" t="s">
        <v>290</v>
      </c>
      <c r="H4691" s="47" t="s">
        <v>290</v>
      </c>
      <c r="I4691" s="47" t="s">
        <v>290</v>
      </c>
      <c r="J4691" s="533">
        <v>0</v>
      </c>
      <c r="K4691" s="14" t="s">
        <v>59</v>
      </c>
      <c r="L4691" s="14" t="s">
        <v>31</v>
      </c>
      <c r="M4691" s="45">
        <v>4691</v>
      </c>
      <c r="N4691" s="45">
        <v>1</v>
      </c>
      <c r="O4691" s="48">
        <v>0</v>
      </c>
      <c r="Q4691" s="12">
        <v>0</v>
      </c>
      <c r="R4691" s="46">
        <v>0</v>
      </c>
      <c r="T4691" s="59">
        <v>0</v>
      </c>
      <c r="U4691" s="14">
        <v>0</v>
      </c>
      <c r="V4691" s="59">
        <v>0</v>
      </c>
      <c r="X4691" s="46">
        <v>0</v>
      </c>
      <c r="Y4691" s="46">
        <v>0</v>
      </c>
      <c r="Z4691" s="46">
        <v>0</v>
      </c>
      <c r="AA4691" s="46">
        <v>0</v>
      </c>
      <c r="AB4691" s="46">
        <v>0</v>
      </c>
      <c r="AC4691" s="46">
        <v>0</v>
      </c>
      <c r="AD4691" s="46">
        <v>0</v>
      </c>
      <c r="AE4691" s="46">
        <v>0</v>
      </c>
      <c r="AF4691" s="46">
        <v>0</v>
      </c>
      <c r="AG4691" s="46">
        <v>0</v>
      </c>
      <c r="AH4691" s="46">
        <v>0</v>
      </c>
      <c r="AI4691" s="46">
        <v>0</v>
      </c>
      <c r="AJ4691" s="46">
        <v>0</v>
      </c>
      <c r="AK4691" s="46">
        <v>0</v>
      </c>
      <c r="AL4691" s="46">
        <v>0</v>
      </c>
      <c r="AM4691" s="46">
        <v>0</v>
      </c>
    </row>
    <row r="4692" spans="5:39" x14ac:dyDescent="0.2">
      <c r="E4692" s="47">
        <v>469</v>
      </c>
      <c r="F4692" s="47">
        <v>0</v>
      </c>
      <c r="G4692" s="47" t="s">
        <v>290</v>
      </c>
      <c r="H4692" s="47" t="s">
        <v>290</v>
      </c>
      <c r="I4692" s="47" t="s">
        <v>290</v>
      </c>
      <c r="J4692" s="533">
        <v>0</v>
      </c>
      <c r="K4692" s="14" t="s">
        <v>37</v>
      </c>
      <c r="L4692" s="14" t="s">
        <v>31</v>
      </c>
      <c r="M4692" s="45">
        <v>4692</v>
      </c>
      <c r="N4692" s="45">
        <v>1</v>
      </c>
      <c r="O4692" s="48">
        <v>0</v>
      </c>
      <c r="P4692" s="48"/>
      <c r="Q4692" s="12">
        <v>0</v>
      </c>
      <c r="R4692" s="46">
        <v>0</v>
      </c>
      <c r="T4692" s="59">
        <v>0</v>
      </c>
      <c r="U4692" s="14">
        <v>0</v>
      </c>
      <c r="V4692" s="59">
        <v>0</v>
      </c>
      <c r="Y4692" s="46">
        <v>0</v>
      </c>
      <c r="Z4692" s="46">
        <v>0</v>
      </c>
      <c r="AA4692" s="46">
        <v>0</v>
      </c>
      <c r="AB4692" s="46">
        <v>0</v>
      </c>
      <c r="AC4692" s="46">
        <v>0</v>
      </c>
      <c r="AD4692" s="46">
        <v>0</v>
      </c>
      <c r="AE4692" s="46">
        <v>0</v>
      </c>
      <c r="AF4692" s="46">
        <v>0</v>
      </c>
      <c r="AG4692" s="46">
        <v>0</v>
      </c>
      <c r="AH4692" s="46">
        <v>0</v>
      </c>
      <c r="AI4692" s="46">
        <v>0</v>
      </c>
      <c r="AJ4692" s="46">
        <v>0</v>
      </c>
      <c r="AK4692" s="46">
        <v>0</v>
      </c>
      <c r="AL4692" s="46">
        <v>0</v>
      </c>
      <c r="AM4692" s="46">
        <v>0</v>
      </c>
    </row>
    <row r="4693" spans="5:39" x14ac:dyDescent="0.2">
      <c r="E4693" s="47">
        <v>469</v>
      </c>
      <c r="F4693" s="47">
        <v>0</v>
      </c>
      <c r="G4693" s="47" t="s">
        <v>290</v>
      </c>
      <c r="H4693" s="47" t="s">
        <v>290</v>
      </c>
      <c r="I4693" s="47" t="s">
        <v>290</v>
      </c>
      <c r="J4693" s="533">
        <v>0</v>
      </c>
      <c r="K4693" s="14" t="s">
        <v>65</v>
      </c>
      <c r="L4693" s="14" t="s">
        <v>31</v>
      </c>
      <c r="M4693" s="45">
        <v>4693</v>
      </c>
      <c r="N4693" s="45">
        <v>1</v>
      </c>
      <c r="O4693" s="52">
        <v>0</v>
      </c>
      <c r="P4693" s="48">
        <v>0</v>
      </c>
      <c r="Q4693" s="12">
        <v>0</v>
      </c>
      <c r="R4693" s="46">
        <v>0</v>
      </c>
      <c r="T4693" s="59">
        <v>0</v>
      </c>
      <c r="U4693" s="14">
        <v>0</v>
      </c>
      <c r="V4693" s="59">
        <v>0</v>
      </c>
      <c r="X4693" s="46">
        <v>0</v>
      </c>
      <c r="Y4693" s="46">
        <v>0</v>
      </c>
      <c r="Z4693" s="46">
        <v>0</v>
      </c>
      <c r="AA4693" s="46">
        <v>0</v>
      </c>
      <c r="AB4693" s="46">
        <v>0</v>
      </c>
      <c r="AC4693" s="46">
        <v>0</v>
      </c>
      <c r="AD4693" s="46">
        <v>0</v>
      </c>
      <c r="AE4693" s="46">
        <v>0</v>
      </c>
      <c r="AF4693" s="46">
        <v>0</v>
      </c>
      <c r="AG4693" s="46">
        <v>0</v>
      </c>
      <c r="AH4693" s="46">
        <v>0</v>
      </c>
      <c r="AI4693" s="46">
        <v>0</v>
      </c>
      <c r="AJ4693" s="46">
        <v>0</v>
      </c>
      <c r="AK4693" s="46">
        <v>0</v>
      </c>
      <c r="AL4693" s="46">
        <v>0</v>
      </c>
      <c r="AM4693" s="46">
        <v>0</v>
      </c>
    </row>
    <row r="4694" spans="5:39" x14ac:dyDescent="0.2">
      <c r="E4694" s="47">
        <v>469</v>
      </c>
      <c r="F4694" s="47">
        <v>0</v>
      </c>
      <c r="G4694" s="47" t="s">
        <v>290</v>
      </c>
      <c r="H4694" s="47" t="s">
        <v>290</v>
      </c>
      <c r="I4694" s="47" t="s">
        <v>290</v>
      </c>
      <c r="J4694" s="533">
        <v>0</v>
      </c>
      <c r="K4694" s="14" t="s">
        <v>64</v>
      </c>
      <c r="L4694" s="14" t="s">
        <v>57</v>
      </c>
      <c r="M4694" s="45">
        <v>4694</v>
      </c>
      <c r="N4694" s="45">
        <v>1</v>
      </c>
      <c r="O4694" s="46">
        <v>0</v>
      </c>
      <c r="Q4694" s="12">
        <v>0</v>
      </c>
      <c r="T4694" s="59">
        <v>0</v>
      </c>
      <c r="U4694" s="14">
        <v>0</v>
      </c>
      <c r="V4694" s="59">
        <v>0</v>
      </c>
      <c r="X4694" s="46">
        <v>0</v>
      </c>
      <c r="Y4694" s="46">
        <v>0</v>
      </c>
      <c r="Z4694" s="46">
        <v>0</v>
      </c>
      <c r="AA4694" s="46">
        <v>0</v>
      </c>
      <c r="AB4694" s="46">
        <v>0</v>
      </c>
      <c r="AC4694" s="46">
        <v>0</v>
      </c>
      <c r="AD4694" s="46">
        <v>0</v>
      </c>
      <c r="AE4694" s="46">
        <v>0</v>
      </c>
      <c r="AF4694" s="46">
        <v>0</v>
      </c>
      <c r="AG4694" s="46">
        <v>0</v>
      </c>
      <c r="AH4694" s="46">
        <v>0</v>
      </c>
      <c r="AI4694" s="46">
        <v>0</v>
      </c>
      <c r="AJ4694" s="46">
        <v>0</v>
      </c>
      <c r="AK4694" s="46">
        <v>0</v>
      </c>
      <c r="AL4694" s="46">
        <v>0</v>
      </c>
      <c r="AM4694" s="46">
        <v>0</v>
      </c>
    </row>
    <row r="4695" spans="5:39" x14ac:dyDescent="0.2">
      <c r="E4695" s="47">
        <v>469</v>
      </c>
      <c r="F4695" s="47">
        <v>0</v>
      </c>
      <c r="G4695" s="47" t="s">
        <v>290</v>
      </c>
      <c r="H4695" s="47" t="s">
        <v>290</v>
      </c>
      <c r="I4695" s="47" t="s">
        <v>290</v>
      </c>
      <c r="J4695" s="533">
        <v>0</v>
      </c>
      <c r="K4695" s="14" t="s">
        <v>64</v>
      </c>
      <c r="L4695" s="14" t="s">
        <v>54</v>
      </c>
      <c r="M4695" s="45">
        <v>4695</v>
      </c>
      <c r="N4695" s="45">
        <v>1</v>
      </c>
      <c r="O4695" s="46">
        <v>0</v>
      </c>
      <c r="Q4695" s="12">
        <v>0</v>
      </c>
      <c r="T4695" s="59">
        <v>0</v>
      </c>
      <c r="U4695" s="14">
        <v>0</v>
      </c>
      <c r="V4695" s="59">
        <v>0</v>
      </c>
      <c r="X4695" s="46">
        <v>0</v>
      </c>
      <c r="Y4695" s="46">
        <v>0</v>
      </c>
      <c r="Z4695" s="46">
        <v>0</v>
      </c>
      <c r="AA4695" s="46">
        <v>0</v>
      </c>
      <c r="AB4695" s="46">
        <v>0</v>
      </c>
      <c r="AC4695" s="46">
        <v>0</v>
      </c>
      <c r="AD4695" s="46">
        <v>0</v>
      </c>
      <c r="AE4695" s="46">
        <v>0</v>
      </c>
      <c r="AF4695" s="46">
        <v>0</v>
      </c>
      <c r="AG4695" s="46">
        <v>0</v>
      </c>
      <c r="AH4695" s="46">
        <v>0</v>
      </c>
      <c r="AI4695" s="46">
        <v>0</v>
      </c>
      <c r="AJ4695" s="46">
        <v>0</v>
      </c>
      <c r="AK4695" s="46">
        <v>0</v>
      </c>
      <c r="AL4695" s="46">
        <v>0</v>
      </c>
      <c r="AM4695" s="46">
        <v>0</v>
      </c>
    </row>
    <row r="4696" spans="5:39" x14ac:dyDescent="0.2">
      <c r="E4696" s="47">
        <v>469</v>
      </c>
      <c r="F4696" s="47">
        <v>0</v>
      </c>
      <c r="G4696" s="47" t="s">
        <v>290</v>
      </c>
      <c r="H4696" s="47" t="s">
        <v>290</v>
      </c>
      <c r="I4696" s="47" t="s">
        <v>290</v>
      </c>
      <c r="J4696" s="533">
        <v>0</v>
      </c>
      <c r="K4696" s="14" t="s">
        <v>64</v>
      </c>
      <c r="L4696" s="14" t="s">
        <v>58</v>
      </c>
      <c r="M4696" s="45">
        <v>4696</v>
      </c>
      <c r="N4696" s="45">
        <v>1</v>
      </c>
      <c r="O4696" s="46">
        <v>0</v>
      </c>
      <c r="Q4696" s="12">
        <v>0</v>
      </c>
      <c r="T4696" s="59">
        <v>0</v>
      </c>
      <c r="U4696" s="14">
        <v>0</v>
      </c>
      <c r="V4696" s="59">
        <v>0</v>
      </c>
      <c r="X4696" s="46">
        <v>0</v>
      </c>
      <c r="Y4696" s="46">
        <v>0</v>
      </c>
      <c r="Z4696" s="46">
        <v>0</v>
      </c>
      <c r="AA4696" s="46">
        <v>0</v>
      </c>
      <c r="AB4696" s="46">
        <v>0</v>
      </c>
      <c r="AC4696" s="46">
        <v>0</v>
      </c>
      <c r="AD4696" s="46">
        <v>0</v>
      </c>
      <c r="AE4696" s="46">
        <v>0</v>
      </c>
      <c r="AF4696" s="46">
        <v>0</v>
      </c>
      <c r="AG4696" s="46">
        <v>0</v>
      </c>
      <c r="AH4696" s="46">
        <v>0</v>
      </c>
      <c r="AI4696" s="46">
        <v>0</v>
      </c>
      <c r="AJ4696" s="46">
        <v>0</v>
      </c>
      <c r="AK4696" s="46">
        <v>0</v>
      </c>
      <c r="AL4696" s="46">
        <v>0</v>
      </c>
      <c r="AM4696" s="46">
        <v>0</v>
      </c>
    </row>
    <row r="4697" spans="5:39" x14ac:dyDescent="0.2">
      <c r="E4697" s="47">
        <v>469</v>
      </c>
      <c r="F4697" s="47">
        <v>0</v>
      </c>
      <c r="G4697" s="47" t="s">
        <v>290</v>
      </c>
      <c r="H4697" s="47" t="s">
        <v>290</v>
      </c>
      <c r="I4697" s="47" t="s">
        <v>290</v>
      </c>
      <c r="J4697" s="533">
        <v>0</v>
      </c>
      <c r="K4697" s="14" t="s">
        <v>67</v>
      </c>
      <c r="L4697" s="14" t="s">
        <v>67</v>
      </c>
      <c r="M4697" s="45">
        <v>4697</v>
      </c>
      <c r="N4697" s="45">
        <v>1</v>
      </c>
      <c r="O4697" s="53">
        <v>0</v>
      </c>
      <c r="P4697" s="54">
        <v>0</v>
      </c>
      <c r="Q4697" s="55">
        <v>0</v>
      </c>
      <c r="R4697" s="56">
        <v>0</v>
      </c>
      <c r="S4697" s="57">
        <v>0</v>
      </c>
      <c r="T4697" s="60">
        <v>0</v>
      </c>
      <c r="U4697" s="14">
        <v>0</v>
      </c>
      <c r="V4697" s="60">
        <v>0</v>
      </c>
      <c r="Y4697" s="46">
        <v>0</v>
      </c>
      <c r="Z4697" s="46">
        <v>0</v>
      </c>
      <c r="AA4697" s="46">
        <v>0</v>
      </c>
      <c r="AB4697" s="46">
        <v>0</v>
      </c>
      <c r="AC4697" s="46">
        <v>0</v>
      </c>
      <c r="AD4697" s="46">
        <v>0</v>
      </c>
      <c r="AE4697" s="46">
        <v>0</v>
      </c>
      <c r="AF4697" s="46">
        <v>0</v>
      </c>
      <c r="AG4697" s="46">
        <v>0</v>
      </c>
      <c r="AH4697" s="46">
        <v>0</v>
      </c>
      <c r="AI4697" s="46">
        <v>0</v>
      </c>
      <c r="AJ4697" s="46">
        <v>0</v>
      </c>
      <c r="AK4697" s="46">
        <v>0</v>
      </c>
      <c r="AL4697" s="46">
        <v>0</v>
      </c>
      <c r="AM4697" s="46">
        <v>0</v>
      </c>
    </row>
    <row r="4698" spans="5:39" x14ac:dyDescent="0.2">
      <c r="E4698" s="14">
        <v>470</v>
      </c>
      <c r="F4698" s="14">
        <v>0</v>
      </c>
      <c r="G4698" s="14" t="s">
        <v>290</v>
      </c>
      <c r="H4698" s="14" t="s">
        <v>290</v>
      </c>
      <c r="I4698" s="14" t="s">
        <v>290</v>
      </c>
      <c r="J4698" s="531">
        <v>0</v>
      </c>
      <c r="K4698" s="14" t="s">
        <v>59</v>
      </c>
      <c r="L4698" s="14" t="s">
        <v>57</v>
      </c>
      <c r="M4698" s="45">
        <v>4698</v>
      </c>
      <c r="N4698" s="45">
        <v>1</v>
      </c>
      <c r="O4698" s="46">
        <v>0</v>
      </c>
      <c r="Q4698" s="12">
        <v>0</v>
      </c>
      <c r="T4698" s="59">
        <v>0</v>
      </c>
      <c r="U4698" s="14">
        <v>0</v>
      </c>
      <c r="V4698" s="59">
        <v>0</v>
      </c>
      <c r="Y4698" s="46">
        <v>0</v>
      </c>
      <c r="Z4698" s="46">
        <v>0</v>
      </c>
      <c r="AA4698" s="46">
        <v>0</v>
      </c>
      <c r="AB4698" s="46">
        <v>0</v>
      </c>
      <c r="AC4698" s="46">
        <v>0</v>
      </c>
      <c r="AD4698" s="46">
        <v>0</v>
      </c>
      <c r="AE4698" s="46">
        <v>0</v>
      </c>
      <c r="AF4698" s="46">
        <v>0</v>
      </c>
      <c r="AG4698" s="46">
        <v>0</v>
      </c>
      <c r="AH4698" s="46">
        <v>0</v>
      </c>
      <c r="AI4698" s="46">
        <v>0</v>
      </c>
      <c r="AJ4698" s="46">
        <v>0</v>
      </c>
      <c r="AK4698" s="46">
        <v>0</v>
      </c>
      <c r="AL4698" s="46">
        <v>0</v>
      </c>
      <c r="AM4698" s="46">
        <v>0</v>
      </c>
    </row>
    <row r="4699" spans="5:39" x14ac:dyDescent="0.2">
      <c r="E4699" s="47">
        <v>470</v>
      </c>
      <c r="F4699" s="47">
        <v>0</v>
      </c>
      <c r="G4699" s="47" t="s">
        <v>290</v>
      </c>
      <c r="H4699" s="47" t="s">
        <v>290</v>
      </c>
      <c r="I4699" s="47" t="s">
        <v>290</v>
      </c>
      <c r="J4699" s="533">
        <v>0</v>
      </c>
      <c r="K4699" s="14" t="s">
        <v>59</v>
      </c>
      <c r="L4699" s="14" t="s">
        <v>54</v>
      </c>
      <c r="M4699" s="45">
        <v>4699</v>
      </c>
      <c r="N4699" s="45">
        <v>1</v>
      </c>
      <c r="O4699" s="46">
        <v>0</v>
      </c>
      <c r="Q4699" s="12">
        <v>0</v>
      </c>
      <c r="T4699" s="59">
        <v>0</v>
      </c>
      <c r="U4699" s="14">
        <v>0</v>
      </c>
      <c r="V4699" s="59">
        <v>0</v>
      </c>
      <c r="Y4699" s="46">
        <v>0</v>
      </c>
      <c r="Z4699" s="46">
        <v>0</v>
      </c>
      <c r="AA4699" s="46">
        <v>0</v>
      </c>
      <c r="AB4699" s="46">
        <v>0</v>
      </c>
      <c r="AC4699" s="46">
        <v>0</v>
      </c>
      <c r="AD4699" s="46">
        <v>0</v>
      </c>
      <c r="AE4699" s="46">
        <v>0</v>
      </c>
      <c r="AF4699" s="46">
        <v>0</v>
      </c>
      <c r="AG4699" s="46">
        <v>0</v>
      </c>
      <c r="AH4699" s="46">
        <v>0</v>
      </c>
      <c r="AI4699" s="46">
        <v>0</v>
      </c>
      <c r="AJ4699" s="46">
        <v>0</v>
      </c>
      <c r="AK4699" s="46">
        <v>0</v>
      </c>
      <c r="AL4699" s="46">
        <v>0</v>
      </c>
      <c r="AM4699" s="46">
        <v>0</v>
      </c>
    </row>
    <row r="4700" spans="5:39" x14ac:dyDescent="0.2">
      <c r="E4700" s="47">
        <v>470</v>
      </c>
      <c r="F4700" s="47">
        <v>0</v>
      </c>
      <c r="G4700" s="47" t="s">
        <v>290</v>
      </c>
      <c r="H4700" s="47" t="s">
        <v>290</v>
      </c>
      <c r="I4700" s="47" t="s">
        <v>290</v>
      </c>
      <c r="J4700" s="533">
        <v>0</v>
      </c>
      <c r="K4700" s="14" t="s">
        <v>59</v>
      </c>
      <c r="L4700" s="14" t="s">
        <v>58</v>
      </c>
      <c r="M4700" s="45">
        <v>4700</v>
      </c>
      <c r="N4700" s="45">
        <v>1</v>
      </c>
      <c r="O4700" s="46">
        <v>0</v>
      </c>
      <c r="Q4700" s="12">
        <v>0</v>
      </c>
      <c r="T4700" s="59">
        <v>0</v>
      </c>
      <c r="U4700" s="14">
        <v>0</v>
      </c>
      <c r="V4700" s="59">
        <v>0</v>
      </c>
      <c r="Y4700" s="46">
        <v>0</v>
      </c>
      <c r="Z4700" s="46">
        <v>0</v>
      </c>
      <c r="AA4700" s="46">
        <v>0</v>
      </c>
      <c r="AB4700" s="46">
        <v>0</v>
      </c>
      <c r="AC4700" s="46">
        <v>0</v>
      </c>
      <c r="AD4700" s="46">
        <v>0</v>
      </c>
      <c r="AE4700" s="46">
        <v>0</v>
      </c>
      <c r="AF4700" s="46">
        <v>0</v>
      </c>
      <c r="AG4700" s="46">
        <v>0</v>
      </c>
      <c r="AH4700" s="46">
        <v>0</v>
      </c>
      <c r="AI4700" s="46">
        <v>0</v>
      </c>
      <c r="AJ4700" s="46">
        <v>0</v>
      </c>
      <c r="AK4700" s="46">
        <v>0</v>
      </c>
      <c r="AL4700" s="46">
        <v>0</v>
      </c>
      <c r="AM4700" s="46">
        <v>0</v>
      </c>
    </row>
    <row r="4701" spans="5:39" x14ac:dyDescent="0.2">
      <c r="E4701" s="47">
        <v>470</v>
      </c>
      <c r="F4701" s="47">
        <v>0</v>
      </c>
      <c r="G4701" s="47" t="s">
        <v>290</v>
      </c>
      <c r="H4701" s="47" t="s">
        <v>290</v>
      </c>
      <c r="I4701" s="47" t="s">
        <v>290</v>
      </c>
      <c r="J4701" s="533">
        <v>0</v>
      </c>
      <c r="K4701" s="14" t="s">
        <v>59</v>
      </c>
      <c r="L4701" s="14" t="s">
        <v>31</v>
      </c>
      <c r="M4701" s="45">
        <v>4701</v>
      </c>
      <c r="N4701" s="45">
        <v>1</v>
      </c>
      <c r="O4701" s="48">
        <v>0</v>
      </c>
      <c r="Q4701" s="12">
        <v>0</v>
      </c>
      <c r="R4701" s="46">
        <v>0</v>
      </c>
      <c r="T4701" s="59">
        <v>0</v>
      </c>
      <c r="U4701" s="14">
        <v>0</v>
      </c>
      <c r="V4701" s="59">
        <v>0</v>
      </c>
      <c r="X4701" s="46">
        <v>0</v>
      </c>
      <c r="Y4701" s="46">
        <v>0</v>
      </c>
      <c r="Z4701" s="46">
        <v>0</v>
      </c>
      <c r="AA4701" s="46">
        <v>0</v>
      </c>
      <c r="AB4701" s="46">
        <v>0</v>
      </c>
      <c r="AC4701" s="46">
        <v>0</v>
      </c>
      <c r="AD4701" s="46">
        <v>0</v>
      </c>
      <c r="AE4701" s="46">
        <v>0</v>
      </c>
      <c r="AF4701" s="46">
        <v>0</v>
      </c>
      <c r="AG4701" s="46">
        <v>0</v>
      </c>
      <c r="AH4701" s="46">
        <v>0</v>
      </c>
      <c r="AI4701" s="46">
        <v>0</v>
      </c>
      <c r="AJ4701" s="46">
        <v>0</v>
      </c>
      <c r="AK4701" s="46">
        <v>0</v>
      </c>
      <c r="AL4701" s="46">
        <v>0</v>
      </c>
      <c r="AM4701" s="46">
        <v>0</v>
      </c>
    </row>
    <row r="4702" spans="5:39" x14ac:dyDescent="0.2">
      <c r="E4702" s="47">
        <v>470</v>
      </c>
      <c r="F4702" s="47">
        <v>0</v>
      </c>
      <c r="G4702" s="47" t="s">
        <v>290</v>
      </c>
      <c r="H4702" s="47" t="s">
        <v>290</v>
      </c>
      <c r="I4702" s="47" t="s">
        <v>290</v>
      </c>
      <c r="J4702" s="533">
        <v>0</v>
      </c>
      <c r="K4702" s="14" t="s">
        <v>37</v>
      </c>
      <c r="L4702" s="14" t="s">
        <v>31</v>
      </c>
      <c r="M4702" s="45">
        <v>4702</v>
      </c>
      <c r="N4702" s="45">
        <v>1</v>
      </c>
      <c r="O4702" s="48">
        <v>0</v>
      </c>
      <c r="P4702" s="48"/>
      <c r="Q4702" s="12">
        <v>0</v>
      </c>
      <c r="R4702" s="46">
        <v>0</v>
      </c>
      <c r="T4702" s="59">
        <v>0</v>
      </c>
      <c r="U4702" s="14">
        <v>0</v>
      </c>
      <c r="V4702" s="59">
        <v>0</v>
      </c>
      <c r="Y4702" s="46">
        <v>0</v>
      </c>
      <c r="Z4702" s="46">
        <v>0</v>
      </c>
      <c r="AA4702" s="46">
        <v>0</v>
      </c>
      <c r="AB4702" s="46">
        <v>0</v>
      </c>
      <c r="AC4702" s="46">
        <v>0</v>
      </c>
      <c r="AD4702" s="46">
        <v>0</v>
      </c>
      <c r="AE4702" s="46">
        <v>0</v>
      </c>
      <c r="AF4702" s="46">
        <v>0</v>
      </c>
      <c r="AG4702" s="46">
        <v>0</v>
      </c>
      <c r="AH4702" s="46">
        <v>0</v>
      </c>
      <c r="AI4702" s="46">
        <v>0</v>
      </c>
      <c r="AJ4702" s="46">
        <v>0</v>
      </c>
      <c r="AK4702" s="46">
        <v>0</v>
      </c>
      <c r="AL4702" s="46">
        <v>0</v>
      </c>
      <c r="AM4702" s="46">
        <v>0</v>
      </c>
    </row>
    <row r="4703" spans="5:39" x14ac:dyDescent="0.2">
      <c r="E4703" s="47">
        <v>470</v>
      </c>
      <c r="F4703" s="47">
        <v>0</v>
      </c>
      <c r="G4703" s="47" t="s">
        <v>290</v>
      </c>
      <c r="H4703" s="47" t="s">
        <v>290</v>
      </c>
      <c r="I4703" s="47" t="s">
        <v>290</v>
      </c>
      <c r="J4703" s="533">
        <v>0</v>
      </c>
      <c r="K4703" s="14" t="s">
        <v>65</v>
      </c>
      <c r="L4703" s="14" t="s">
        <v>31</v>
      </c>
      <c r="M4703" s="45">
        <v>4703</v>
      </c>
      <c r="N4703" s="45">
        <v>1</v>
      </c>
      <c r="O4703" s="52">
        <v>0</v>
      </c>
      <c r="P4703" s="48">
        <v>0</v>
      </c>
      <c r="Q4703" s="12">
        <v>0</v>
      </c>
      <c r="R4703" s="46">
        <v>0</v>
      </c>
      <c r="T4703" s="59">
        <v>0</v>
      </c>
      <c r="U4703" s="14">
        <v>0</v>
      </c>
      <c r="V4703" s="59">
        <v>0</v>
      </c>
      <c r="X4703" s="46">
        <v>0</v>
      </c>
      <c r="Y4703" s="46">
        <v>0</v>
      </c>
      <c r="Z4703" s="46">
        <v>0</v>
      </c>
      <c r="AA4703" s="46">
        <v>0</v>
      </c>
      <c r="AB4703" s="46">
        <v>0</v>
      </c>
      <c r="AC4703" s="46">
        <v>0</v>
      </c>
      <c r="AD4703" s="46">
        <v>0</v>
      </c>
      <c r="AE4703" s="46">
        <v>0</v>
      </c>
      <c r="AF4703" s="46">
        <v>0</v>
      </c>
      <c r="AG4703" s="46">
        <v>0</v>
      </c>
      <c r="AH4703" s="46">
        <v>0</v>
      </c>
      <c r="AI4703" s="46">
        <v>0</v>
      </c>
      <c r="AJ4703" s="46">
        <v>0</v>
      </c>
      <c r="AK4703" s="46">
        <v>0</v>
      </c>
      <c r="AL4703" s="46">
        <v>0</v>
      </c>
      <c r="AM4703" s="46">
        <v>0</v>
      </c>
    </row>
    <row r="4704" spans="5:39" x14ac:dyDescent="0.2">
      <c r="E4704" s="47">
        <v>470</v>
      </c>
      <c r="F4704" s="47">
        <v>0</v>
      </c>
      <c r="G4704" s="47" t="s">
        <v>290</v>
      </c>
      <c r="H4704" s="47" t="s">
        <v>290</v>
      </c>
      <c r="I4704" s="47" t="s">
        <v>290</v>
      </c>
      <c r="J4704" s="533">
        <v>0</v>
      </c>
      <c r="K4704" s="14" t="s">
        <v>64</v>
      </c>
      <c r="L4704" s="14" t="s">
        <v>57</v>
      </c>
      <c r="M4704" s="45">
        <v>4704</v>
      </c>
      <c r="N4704" s="45">
        <v>1</v>
      </c>
      <c r="O4704" s="46">
        <v>0</v>
      </c>
      <c r="Q4704" s="12">
        <v>0</v>
      </c>
      <c r="T4704" s="59">
        <v>0</v>
      </c>
      <c r="U4704" s="14">
        <v>0</v>
      </c>
      <c r="V4704" s="59">
        <v>0</v>
      </c>
      <c r="X4704" s="46">
        <v>0</v>
      </c>
      <c r="Y4704" s="46">
        <v>0</v>
      </c>
      <c r="Z4704" s="46">
        <v>0</v>
      </c>
      <c r="AA4704" s="46">
        <v>0</v>
      </c>
      <c r="AB4704" s="46">
        <v>0</v>
      </c>
      <c r="AC4704" s="46">
        <v>0</v>
      </c>
      <c r="AD4704" s="46">
        <v>0</v>
      </c>
      <c r="AE4704" s="46">
        <v>0</v>
      </c>
      <c r="AF4704" s="46">
        <v>0</v>
      </c>
      <c r="AG4704" s="46">
        <v>0</v>
      </c>
      <c r="AH4704" s="46">
        <v>0</v>
      </c>
      <c r="AI4704" s="46">
        <v>0</v>
      </c>
      <c r="AJ4704" s="46">
        <v>0</v>
      </c>
      <c r="AK4704" s="46">
        <v>0</v>
      </c>
      <c r="AL4704" s="46">
        <v>0</v>
      </c>
      <c r="AM4704" s="46">
        <v>0</v>
      </c>
    </row>
    <row r="4705" spans="5:39" x14ac:dyDescent="0.2">
      <c r="E4705" s="47">
        <v>470</v>
      </c>
      <c r="F4705" s="47">
        <v>0</v>
      </c>
      <c r="G4705" s="47" t="s">
        <v>290</v>
      </c>
      <c r="H4705" s="47" t="s">
        <v>290</v>
      </c>
      <c r="I4705" s="47" t="s">
        <v>290</v>
      </c>
      <c r="J4705" s="533">
        <v>0</v>
      </c>
      <c r="K4705" s="14" t="s">
        <v>64</v>
      </c>
      <c r="L4705" s="14" t="s">
        <v>54</v>
      </c>
      <c r="M4705" s="45">
        <v>4705</v>
      </c>
      <c r="N4705" s="45">
        <v>1</v>
      </c>
      <c r="O4705" s="46">
        <v>0</v>
      </c>
      <c r="Q4705" s="12">
        <v>0</v>
      </c>
      <c r="T4705" s="59">
        <v>0</v>
      </c>
      <c r="U4705" s="14">
        <v>0</v>
      </c>
      <c r="V4705" s="59">
        <v>0</v>
      </c>
      <c r="X4705" s="46">
        <v>0</v>
      </c>
      <c r="Y4705" s="46">
        <v>0</v>
      </c>
      <c r="Z4705" s="46">
        <v>0</v>
      </c>
      <c r="AA4705" s="46">
        <v>0</v>
      </c>
      <c r="AB4705" s="46">
        <v>0</v>
      </c>
      <c r="AC4705" s="46">
        <v>0</v>
      </c>
      <c r="AD4705" s="46">
        <v>0</v>
      </c>
      <c r="AE4705" s="46">
        <v>0</v>
      </c>
      <c r="AF4705" s="46">
        <v>0</v>
      </c>
      <c r="AG4705" s="46">
        <v>0</v>
      </c>
      <c r="AH4705" s="46">
        <v>0</v>
      </c>
      <c r="AI4705" s="46">
        <v>0</v>
      </c>
      <c r="AJ4705" s="46">
        <v>0</v>
      </c>
      <c r="AK4705" s="46">
        <v>0</v>
      </c>
      <c r="AL4705" s="46">
        <v>0</v>
      </c>
      <c r="AM4705" s="46">
        <v>0</v>
      </c>
    </row>
    <row r="4706" spans="5:39" x14ac:dyDescent="0.2">
      <c r="E4706" s="47">
        <v>470</v>
      </c>
      <c r="F4706" s="47">
        <v>0</v>
      </c>
      <c r="G4706" s="47" t="s">
        <v>290</v>
      </c>
      <c r="H4706" s="47" t="s">
        <v>290</v>
      </c>
      <c r="I4706" s="47" t="s">
        <v>290</v>
      </c>
      <c r="J4706" s="533">
        <v>0</v>
      </c>
      <c r="K4706" s="14" t="s">
        <v>64</v>
      </c>
      <c r="L4706" s="14" t="s">
        <v>58</v>
      </c>
      <c r="M4706" s="45">
        <v>4706</v>
      </c>
      <c r="N4706" s="45">
        <v>1</v>
      </c>
      <c r="O4706" s="46">
        <v>0</v>
      </c>
      <c r="Q4706" s="12">
        <v>0</v>
      </c>
      <c r="T4706" s="59">
        <v>0</v>
      </c>
      <c r="U4706" s="14">
        <v>0</v>
      </c>
      <c r="V4706" s="59">
        <v>0</v>
      </c>
      <c r="X4706" s="46">
        <v>0</v>
      </c>
      <c r="Y4706" s="46">
        <v>0</v>
      </c>
      <c r="Z4706" s="46">
        <v>0</v>
      </c>
      <c r="AA4706" s="46">
        <v>0</v>
      </c>
      <c r="AB4706" s="46">
        <v>0</v>
      </c>
      <c r="AC4706" s="46">
        <v>0</v>
      </c>
      <c r="AD4706" s="46">
        <v>0</v>
      </c>
      <c r="AE4706" s="46">
        <v>0</v>
      </c>
      <c r="AF4706" s="46">
        <v>0</v>
      </c>
      <c r="AG4706" s="46">
        <v>0</v>
      </c>
      <c r="AH4706" s="46">
        <v>0</v>
      </c>
      <c r="AI4706" s="46">
        <v>0</v>
      </c>
      <c r="AJ4706" s="46">
        <v>0</v>
      </c>
      <c r="AK4706" s="46">
        <v>0</v>
      </c>
      <c r="AL4706" s="46">
        <v>0</v>
      </c>
      <c r="AM4706" s="46">
        <v>0</v>
      </c>
    </row>
    <row r="4707" spans="5:39" x14ac:dyDescent="0.2">
      <c r="E4707" s="47">
        <v>470</v>
      </c>
      <c r="F4707" s="47">
        <v>0</v>
      </c>
      <c r="G4707" s="47" t="s">
        <v>290</v>
      </c>
      <c r="H4707" s="47" t="s">
        <v>290</v>
      </c>
      <c r="I4707" s="47" t="s">
        <v>290</v>
      </c>
      <c r="J4707" s="533">
        <v>0</v>
      </c>
      <c r="K4707" s="14" t="s">
        <v>67</v>
      </c>
      <c r="L4707" s="14" t="s">
        <v>67</v>
      </c>
      <c r="M4707" s="45">
        <v>4707</v>
      </c>
      <c r="N4707" s="45">
        <v>1</v>
      </c>
      <c r="O4707" s="53">
        <v>0</v>
      </c>
      <c r="P4707" s="54">
        <v>0</v>
      </c>
      <c r="Q4707" s="55">
        <v>0</v>
      </c>
      <c r="R4707" s="56">
        <v>0</v>
      </c>
      <c r="S4707" s="57">
        <v>0</v>
      </c>
      <c r="T4707" s="60">
        <v>0</v>
      </c>
      <c r="U4707" s="14">
        <v>0</v>
      </c>
      <c r="V4707" s="60">
        <v>0</v>
      </c>
      <c r="Y4707" s="46">
        <v>0</v>
      </c>
      <c r="Z4707" s="46">
        <v>0</v>
      </c>
      <c r="AA4707" s="46">
        <v>0</v>
      </c>
      <c r="AB4707" s="46">
        <v>0</v>
      </c>
      <c r="AC4707" s="46">
        <v>0</v>
      </c>
      <c r="AD4707" s="46">
        <v>0</v>
      </c>
      <c r="AE4707" s="46">
        <v>0</v>
      </c>
      <c r="AF4707" s="46">
        <v>0</v>
      </c>
      <c r="AG4707" s="46">
        <v>0</v>
      </c>
      <c r="AH4707" s="46">
        <v>0</v>
      </c>
      <c r="AI4707" s="46">
        <v>0</v>
      </c>
      <c r="AJ4707" s="46">
        <v>0</v>
      </c>
      <c r="AK4707" s="46">
        <v>0</v>
      </c>
      <c r="AL4707" s="46">
        <v>0</v>
      </c>
      <c r="AM4707" s="46">
        <v>0</v>
      </c>
    </row>
  </sheetData>
  <autoFilter ref="E6:AL4707"/>
  <conditionalFormatting sqref="B3">
    <cfRule type="cellIs" dxfId="57" priority="2" operator="equal">
      <formula>0</formula>
    </cfRule>
  </conditionalFormatting>
  <conditionalFormatting sqref="F1:H1">
    <cfRule type="cellIs" dxfId="56" priority="1" operator="equal">
      <formula>0</formula>
    </cfRule>
  </conditionalFormatting>
  <dataValidations count="2">
    <dataValidation type="list" allowBlank="1" showInputMessage="1" showErrorMessage="1" sqref="O2">
      <formula1>$W$2:$AN$2</formula1>
    </dataValidation>
    <dataValidation type="list" allowBlank="1" showInputMessage="1" showErrorMessage="1" sqref="O1">
      <formula1>$Y$2:$AN$2</formula1>
    </dataValidation>
  </dataValidations>
  <hyperlinks>
    <hyperlink ref="F1:H1" location="оглавление!A1" tooltip="в оглавление" display="оглавление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AZ466"/>
  <sheetViews>
    <sheetView showGridLines="0" workbookViewId="0">
      <pane ySplit="5" topLeftCell="A6" activePane="bottomLeft" state="frozen"/>
      <selection pane="bottomLeft" activeCell="B4" sqref="B4"/>
    </sheetView>
  </sheetViews>
  <sheetFormatPr defaultColWidth="9.109375" defaultRowHeight="12" x14ac:dyDescent="0.25"/>
  <cols>
    <col min="1" max="3" width="2.6640625" style="13" customWidth="1"/>
    <col min="4" max="4" width="2.6640625" style="516" customWidth="1"/>
    <col min="5" max="5" width="14" style="295" bestFit="1" customWidth="1"/>
    <col min="6" max="6" width="2.6640625" style="50" customWidth="1"/>
    <col min="7" max="7" width="14" style="295" bestFit="1" customWidth="1"/>
    <col min="8" max="8" width="2.6640625" style="50" customWidth="1"/>
    <col min="9" max="9" width="14" style="295" bestFit="1" customWidth="1"/>
    <col min="10" max="10" width="2.6640625" style="50" customWidth="1"/>
    <col min="11" max="11" width="14" style="295" bestFit="1" customWidth="1"/>
    <col min="12" max="12" width="2.6640625" style="50" customWidth="1"/>
    <col min="13" max="13" width="2.6640625" style="13" customWidth="1"/>
    <col min="14" max="14" width="14" style="13" bestFit="1" customWidth="1"/>
    <col min="15" max="15" width="14" style="13" customWidth="1"/>
    <col min="16" max="16" width="14" style="50" customWidth="1"/>
    <col min="17" max="18" width="14" style="13" bestFit="1" customWidth="1"/>
    <col min="19" max="19" width="14" style="13" customWidth="1"/>
    <col min="20" max="20" width="14" style="50" customWidth="1"/>
    <col min="21" max="22" width="14" style="13" bestFit="1" customWidth="1"/>
    <col min="23" max="23" width="14" style="13" customWidth="1"/>
    <col min="24" max="24" width="14" style="50" customWidth="1"/>
    <col min="25" max="26" width="14" style="13" bestFit="1" customWidth="1"/>
    <col min="27" max="27" width="14" style="13" customWidth="1"/>
    <col min="28" max="28" width="14" style="50" customWidth="1"/>
    <col min="29" max="30" width="14" style="13" bestFit="1" customWidth="1"/>
    <col min="31" max="31" width="14" style="13" customWidth="1"/>
    <col min="32" max="32" width="14" style="50" customWidth="1"/>
    <col min="33" max="34" width="14" style="13" bestFit="1" customWidth="1"/>
    <col min="35" max="35" width="14" style="13" customWidth="1"/>
    <col min="36" max="36" width="14" style="50" customWidth="1"/>
    <col min="37" max="38" width="14" style="13" bestFit="1" customWidth="1"/>
    <col min="39" max="39" width="14" style="13" customWidth="1"/>
    <col min="40" max="40" width="14" style="50" customWidth="1"/>
    <col min="41" max="42" width="14" style="13" bestFit="1" customWidth="1"/>
    <col min="43" max="43" width="14" style="13" customWidth="1"/>
    <col min="44" max="44" width="14" style="50" customWidth="1"/>
    <col min="45" max="46" width="14" style="13" bestFit="1" customWidth="1"/>
    <col min="47" max="47" width="14" style="13" customWidth="1"/>
    <col min="48" max="48" width="14" style="50" customWidth="1"/>
    <col min="49" max="50" width="14" style="13" bestFit="1" customWidth="1"/>
    <col min="51" max="51" width="14" style="13" customWidth="1"/>
    <col min="52" max="52" width="14" style="50" customWidth="1"/>
    <col min="53" max="89" width="14" style="13" bestFit="1" customWidth="1"/>
    <col min="90" max="90" width="11.88671875" style="13" bestFit="1" customWidth="1"/>
    <col min="91" max="16384" width="9.109375" style="13"/>
  </cols>
  <sheetData>
    <row r="1" spans="1:52" x14ac:dyDescent="0.25">
      <c r="A1" s="66"/>
      <c r="B1" s="66"/>
      <c r="C1" s="542" t="s">
        <v>286</v>
      </c>
      <c r="D1" s="543"/>
      <c r="E1" s="543"/>
      <c r="F1" s="71"/>
      <c r="G1" s="275"/>
      <c r="H1" s="71"/>
      <c r="I1" s="275"/>
      <c r="J1" s="71"/>
      <c r="K1" s="275"/>
      <c r="L1" s="71"/>
      <c r="M1" s="66"/>
    </row>
    <row r="2" spans="1:52" x14ac:dyDescent="0.25">
      <c r="A2" s="66"/>
      <c r="B2" s="66"/>
      <c r="C2" s="66"/>
      <c r="D2" s="515"/>
      <c r="E2" s="275"/>
      <c r="F2" s="66"/>
      <c r="G2" s="275"/>
      <c r="H2" s="66"/>
      <c r="I2" s="275"/>
      <c r="J2" s="66"/>
      <c r="K2" s="275"/>
      <c r="L2" s="66"/>
      <c r="M2" s="66"/>
      <c r="P2" s="13"/>
      <c r="T2" s="13"/>
      <c r="X2" s="13"/>
      <c r="AB2" s="13"/>
      <c r="AF2" s="13"/>
      <c r="AJ2" s="13"/>
      <c r="AN2" s="13"/>
      <c r="AR2" s="13"/>
      <c r="AV2" s="13"/>
      <c r="AZ2" s="13"/>
    </row>
    <row r="3" spans="1:52" x14ac:dyDescent="0.25">
      <c r="A3" s="66"/>
      <c r="B3" s="67" t="str">
        <f>оглавление!$D$2</f>
        <v>Управление жилой недвижимостью, ЖКХ</v>
      </c>
      <c r="C3" s="66"/>
      <c r="D3" s="515"/>
      <c r="E3" s="275"/>
      <c r="F3" s="66"/>
      <c r="G3" s="275"/>
      <c r="H3" s="66"/>
      <c r="I3" s="275"/>
      <c r="J3" s="66"/>
      <c r="K3" s="275"/>
      <c r="L3" s="66"/>
      <c r="M3" s="66"/>
      <c r="P3" s="13"/>
      <c r="T3" s="13"/>
      <c r="X3" s="13"/>
      <c r="AB3" s="13"/>
      <c r="AF3" s="13"/>
      <c r="AJ3" s="13"/>
      <c r="AN3" s="13"/>
      <c r="AR3" s="13"/>
      <c r="AV3" s="13"/>
      <c r="AZ3" s="13"/>
    </row>
    <row r="4" spans="1:52" x14ac:dyDescent="0.25">
      <c r="A4" s="66"/>
      <c r="B4" s="66" t="str">
        <f>оглавление!F22</f>
        <v>Структура жилой недвижимости в управлении, адреса-лиц.счета-ФИО</v>
      </c>
      <c r="C4" s="66"/>
      <c r="D4" s="515"/>
      <c r="E4" s="275"/>
      <c r="F4" s="66"/>
      <c r="G4" s="275"/>
      <c r="H4" s="66"/>
      <c r="I4" s="275"/>
      <c r="J4" s="66"/>
      <c r="K4" s="275"/>
      <c r="L4" s="66"/>
      <c r="M4" s="66"/>
      <c r="P4" s="13"/>
      <c r="T4" s="13"/>
      <c r="X4" s="13"/>
      <c r="AB4" s="13"/>
      <c r="AF4" s="13"/>
      <c r="AJ4" s="13"/>
      <c r="AN4" s="13"/>
      <c r="AR4" s="13"/>
      <c r="AV4" s="13"/>
      <c r="AZ4" s="13"/>
    </row>
    <row r="5" spans="1:52" s="65" customFormat="1" x14ac:dyDescent="0.25">
      <c r="A5" s="67"/>
      <c r="B5" s="67"/>
      <c r="C5" s="67"/>
      <c r="D5" s="517"/>
      <c r="E5" s="518" t="s">
        <v>246</v>
      </c>
      <c r="F5" s="517"/>
      <c r="G5" s="518" t="s">
        <v>247</v>
      </c>
      <c r="H5" s="517"/>
      <c r="I5" s="518" t="s">
        <v>248</v>
      </c>
      <c r="J5" s="517"/>
      <c r="K5" s="518" t="s">
        <v>14</v>
      </c>
      <c r="L5" s="67"/>
      <c r="M5" s="67"/>
    </row>
    <row r="6" spans="1:52" x14ac:dyDescent="0.25">
      <c r="A6" s="66"/>
      <c r="B6" s="66"/>
      <c r="C6" s="66"/>
      <c r="D6" s="515"/>
      <c r="E6" s="519"/>
      <c r="F6" s="515"/>
      <c r="G6" s="519"/>
      <c r="H6" s="515"/>
      <c r="I6" s="519"/>
      <c r="J6" s="515"/>
      <c r="K6" s="519"/>
      <c r="L6" s="66"/>
      <c r="M6" s="66"/>
      <c r="P6" s="13"/>
      <c r="T6" s="13"/>
      <c r="X6" s="13"/>
      <c r="AB6" s="13"/>
      <c r="AF6" s="13"/>
      <c r="AJ6" s="13"/>
      <c r="AN6" s="13"/>
      <c r="AR6" s="13"/>
      <c r="AV6" s="13"/>
      <c r="AZ6" s="13"/>
    </row>
    <row r="7" spans="1:52" x14ac:dyDescent="0.25">
      <c r="A7" s="66"/>
      <c r="B7" s="66"/>
      <c r="C7" s="66"/>
      <c r="D7" s="195" t="s">
        <v>128</v>
      </c>
      <c r="E7" s="520" t="s">
        <v>245</v>
      </c>
      <c r="F7" s="195" t="s">
        <v>128</v>
      </c>
      <c r="G7" s="520" t="str">
        <f>"кв."&amp;($I7-10000000)</f>
        <v>кв.1</v>
      </c>
      <c r="H7" s="195" t="s">
        <v>128</v>
      </c>
      <c r="I7" s="520">
        <v>10000001</v>
      </c>
      <c r="J7" s="195" t="s">
        <v>128</v>
      </c>
      <c r="K7" s="520" t="str">
        <f>"ФИО-1-"&amp;($I7-10000000)</f>
        <v>ФИО-1-1</v>
      </c>
      <c r="L7" s="71"/>
      <c r="M7" s="66"/>
    </row>
    <row r="8" spans="1:52" x14ac:dyDescent="0.25">
      <c r="A8" s="66"/>
      <c r="B8" s="66"/>
      <c r="C8" s="66"/>
      <c r="D8" s="515"/>
      <c r="E8" s="521" t="str">
        <f>$E$7</f>
        <v>ул. Первая д.1</v>
      </c>
      <c r="F8" s="195" t="s">
        <v>128</v>
      </c>
      <c r="G8" s="520" t="str">
        <f t="shared" ref="G8:G49" si="0">"кв."&amp;(I8-10000000)</f>
        <v>кв.2</v>
      </c>
      <c r="H8" s="195" t="s">
        <v>128</v>
      </c>
      <c r="I8" s="520">
        <f>I7+1</f>
        <v>10000002</v>
      </c>
      <c r="J8" s="195" t="s">
        <v>128</v>
      </c>
      <c r="K8" s="520" t="str">
        <f t="shared" ref="K8:K55" si="1">"ФИО-1-"&amp;($I8-10000000)</f>
        <v>ФИО-1-2</v>
      </c>
      <c r="L8" s="66"/>
      <c r="M8" s="66"/>
      <c r="P8" s="13"/>
      <c r="T8" s="13"/>
      <c r="X8" s="13"/>
      <c r="AB8" s="13"/>
      <c r="AF8" s="13"/>
      <c r="AJ8" s="13"/>
      <c r="AN8" s="13"/>
      <c r="AR8" s="13"/>
      <c r="AV8" s="13"/>
      <c r="AZ8" s="13"/>
    </row>
    <row r="9" spans="1:52" x14ac:dyDescent="0.25">
      <c r="A9" s="66"/>
      <c r="B9" s="66"/>
      <c r="C9" s="66"/>
      <c r="D9" s="515"/>
      <c r="E9" s="521" t="str">
        <f t="shared" ref="E9:E55" si="2">$E$7</f>
        <v>ул. Первая д.1</v>
      </c>
      <c r="F9" s="195" t="s">
        <v>128</v>
      </c>
      <c r="G9" s="520" t="str">
        <f t="shared" si="0"/>
        <v>кв.3</v>
      </c>
      <c r="H9" s="195" t="s">
        <v>128</v>
      </c>
      <c r="I9" s="520">
        <f t="shared" ref="I9:I49" si="3">I8+1</f>
        <v>10000003</v>
      </c>
      <c r="J9" s="195" t="s">
        <v>128</v>
      </c>
      <c r="K9" s="520" t="str">
        <f t="shared" si="1"/>
        <v>ФИО-1-3</v>
      </c>
      <c r="L9" s="66"/>
      <c r="M9" s="66"/>
      <c r="P9" s="13"/>
      <c r="T9" s="13"/>
      <c r="X9" s="13"/>
      <c r="AB9" s="13"/>
      <c r="AF9" s="13"/>
      <c r="AJ9" s="13"/>
      <c r="AN9" s="13"/>
      <c r="AR9" s="13"/>
      <c r="AV9" s="13"/>
      <c r="AZ9" s="13"/>
    </row>
    <row r="10" spans="1:52" x14ac:dyDescent="0.25">
      <c r="A10" s="66"/>
      <c r="B10" s="66"/>
      <c r="C10" s="66"/>
      <c r="D10" s="515"/>
      <c r="E10" s="521" t="str">
        <f t="shared" si="2"/>
        <v>ул. Первая д.1</v>
      </c>
      <c r="F10" s="195" t="s">
        <v>128</v>
      </c>
      <c r="G10" s="520" t="str">
        <f t="shared" si="0"/>
        <v>кв.4</v>
      </c>
      <c r="H10" s="195" t="s">
        <v>128</v>
      </c>
      <c r="I10" s="520">
        <f t="shared" si="3"/>
        <v>10000004</v>
      </c>
      <c r="J10" s="195" t="s">
        <v>128</v>
      </c>
      <c r="K10" s="520" t="str">
        <f t="shared" si="1"/>
        <v>ФИО-1-4</v>
      </c>
      <c r="L10" s="66"/>
      <c r="M10" s="66"/>
      <c r="P10" s="13"/>
      <c r="T10" s="13"/>
      <c r="X10" s="13"/>
      <c r="AB10" s="13"/>
      <c r="AF10" s="13"/>
      <c r="AJ10" s="13"/>
      <c r="AN10" s="13"/>
      <c r="AR10" s="13"/>
      <c r="AV10" s="13"/>
      <c r="AZ10" s="13"/>
    </row>
    <row r="11" spans="1:52" x14ac:dyDescent="0.25">
      <c r="A11" s="66"/>
      <c r="B11" s="66"/>
      <c r="C11" s="66"/>
      <c r="D11" s="514"/>
      <c r="E11" s="521" t="str">
        <f t="shared" si="2"/>
        <v>ул. Первая д.1</v>
      </c>
      <c r="F11" s="195" t="s">
        <v>128</v>
      </c>
      <c r="G11" s="520" t="str">
        <f t="shared" si="0"/>
        <v>кв.5</v>
      </c>
      <c r="H11" s="195" t="s">
        <v>128</v>
      </c>
      <c r="I11" s="520">
        <f t="shared" si="3"/>
        <v>10000005</v>
      </c>
      <c r="J11" s="195" t="s">
        <v>128</v>
      </c>
      <c r="K11" s="520" t="str">
        <f t="shared" si="1"/>
        <v>ФИО-1-5</v>
      </c>
      <c r="L11" s="71"/>
      <c r="M11" s="66"/>
    </row>
    <row r="12" spans="1:52" x14ac:dyDescent="0.25">
      <c r="A12" s="66"/>
      <c r="B12" s="66"/>
      <c r="C12" s="66"/>
      <c r="D12" s="514"/>
      <c r="E12" s="521" t="str">
        <f t="shared" si="2"/>
        <v>ул. Первая д.1</v>
      </c>
      <c r="F12" s="195" t="s">
        <v>128</v>
      </c>
      <c r="G12" s="520" t="str">
        <f t="shared" si="0"/>
        <v>кв.6</v>
      </c>
      <c r="H12" s="195" t="s">
        <v>128</v>
      </c>
      <c r="I12" s="520">
        <f t="shared" si="3"/>
        <v>10000006</v>
      </c>
      <c r="J12" s="195" t="s">
        <v>128</v>
      </c>
      <c r="K12" s="520" t="str">
        <f t="shared" si="1"/>
        <v>ФИО-1-6</v>
      </c>
      <c r="L12" s="71"/>
      <c r="M12" s="66"/>
    </row>
    <row r="13" spans="1:52" x14ac:dyDescent="0.25">
      <c r="A13" s="66"/>
      <c r="B13" s="66"/>
      <c r="C13" s="66"/>
      <c r="D13" s="514"/>
      <c r="E13" s="521" t="str">
        <f t="shared" si="2"/>
        <v>ул. Первая д.1</v>
      </c>
      <c r="F13" s="195" t="s">
        <v>128</v>
      </c>
      <c r="G13" s="520" t="str">
        <f t="shared" si="0"/>
        <v>кв.7</v>
      </c>
      <c r="H13" s="195" t="s">
        <v>128</v>
      </c>
      <c r="I13" s="520">
        <f t="shared" si="3"/>
        <v>10000007</v>
      </c>
      <c r="J13" s="195" t="s">
        <v>128</v>
      </c>
      <c r="K13" s="520" t="str">
        <f t="shared" si="1"/>
        <v>ФИО-1-7</v>
      </c>
      <c r="L13" s="71"/>
      <c r="M13" s="66"/>
    </row>
    <row r="14" spans="1:52" x14ac:dyDescent="0.25">
      <c r="A14" s="66"/>
      <c r="B14" s="66"/>
      <c r="C14" s="66"/>
      <c r="D14" s="514"/>
      <c r="E14" s="521" t="str">
        <f t="shared" si="2"/>
        <v>ул. Первая д.1</v>
      </c>
      <c r="F14" s="195" t="s">
        <v>128</v>
      </c>
      <c r="G14" s="520" t="str">
        <f t="shared" si="0"/>
        <v>кв.8</v>
      </c>
      <c r="H14" s="195" t="s">
        <v>128</v>
      </c>
      <c r="I14" s="520">
        <f t="shared" si="3"/>
        <v>10000008</v>
      </c>
      <c r="J14" s="195" t="s">
        <v>128</v>
      </c>
      <c r="K14" s="520" t="str">
        <f t="shared" si="1"/>
        <v>ФИО-1-8</v>
      </c>
      <c r="L14" s="71"/>
      <c r="M14" s="66"/>
    </row>
    <row r="15" spans="1:52" x14ac:dyDescent="0.25">
      <c r="A15" s="66"/>
      <c r="B15" s="66"/>
      <c r="C15" s="66"/>
      <c r="D15" s="514"/>
      <c r="E15" s="521" t="str">
        <f t="shared" si="2"/>
        <v>ул. Первая д.1</v>
      </c>
      <c r="F15" s="195" t="s">
        <v>128</v>
      </c>
      <c r="G15" s="520" t="str">
        <f t="shared" si="0"/>
        <v>кв.9</v>
      </c>
      <c r="H15" s="195" t="s">
        <v>128</v>
      </c>
      <c r="I15" s="520">
        <f t="shared" si="3"/>
        <v>10000009</v>
      </c>
      <c r="J15" s="195" t="s">
        <v>128</v>
      </c>
      <c r="K15" s="520" t="str">
        <f t="shared" si="1"/>
        <v>ФИО-1-9</v>
      </c>
      <c r="L15" s="71"/>
      <c r="M15" s="66"/>
    </row>
    <row r="16" spans="1:52" x14ac:dyDescent="0.25">
      <c r="A16" s="66"/>
      <c r="B16" s="66"/>
      <c r="C16" s="66"/>
      <c r="D16" s="514"/>
      <c r="E16" s="521" t="str">
        <f t="shared" si="2"/>
        <v>ул. Первая д.1</v>
      </c>
      <c r="F16" s="195" t="s">
        <v>128</v>
      </c>
      <c r="G16" s="520" t="str">
        <f t="shared" si="0"/>
        <v>кв.10</v>
      </c>
      <c r="H16" s="195" t="s">
        <v>128</v>
      </c>
      <c r="I16" s="520">
        <f t="shared" si="3"/>
        <v>10000010</v>
      </c>
      <c r="J16" s="195" t="s">
        <v>128</v>
      </c>
      <c r="K16" s="520" t="str">
        <f t="shared" si="1"/>
        <v>ФИО-1-10</v>
      </c>
      <c r="L16" s="71"/>
      <c r="M16" s="66"/>
    </row>
    <row r="17" spans="1:13" x14ac:dyDescent="0.25">
      <c r="A17" s="66"/>
      <c r="B17" s="66"/>
      <c r="C17" s="66"/>
      <c r="D17" s="514"/>
      <c r="E17" s="521" t="str">
        <f t="shared" si="2"/>
        <v>ул. Первая д.1</v>
      </c>
      <c r="F17" s="195" t="s">
        <v>128</v>
      </c>
      <c r="G17" s="520" t="str">
        <f t="shared" si="0"/>
        <v>кв.11</v>
      </c>
      <c r="H17" s="195" t="s">
        <v>128</v>
      </c>
      <c r="I17" s="520">
        <f t="shared" si="3"/>
        <v>10000011</v>
      </c>
      <c r="J17" s="195" t="s">
        <v>128</v>
      </c>
      <c r="K17" s="520" t="str">
        <f t="shared" si="1"/>
        <v>ФИО-1-11</v>
      </c>
      <c r="L17" s="71"/>
      <c r="M17" s="66"/>
    </row>
    <row r="18" spans="1:13" x14ac:dyDescent="0.25">
      <c r="A18" s="66"/>
      <c r="B18" s="66"/>
      <c r="C18" s="66"/>
      <c r="D18" s="514"/>
      <c r="E18" s="521" t="str">
        <f t="shared" si="2"/>
        <v>ул. Первая д.1</v>
      </c>
      <c r="F18" s="195" t="s">
        <v>128</v>
      </c>
      <c r="G18" s="520" t="str">
        <f t="shared" si="0"/>
        <v>кв.12</v>
      </c>
      <c r="H18" s="195" t="s">
        <v>128</v>
      </c>
      <c r="I18" s="520">
        <f t="shared" si="3"/>
        <v>10000012</v>
      </c>
      <c r="J18" s="195" t="s">
        <v>128</v>
      </c>
      <c r="K18" s="520" t="str">
        <f t="shared" si="1"/>
        <v>ФИО-1-12</v>
      </c>
      <c r="L18" s="71"/>
      <c r="M18" s="66"/>
    </row>
    <row r="19" spans="1:13" x14ac:dyDescent="0.25">
      <c r="A19" s="66"/>
      <c r="B19" s="66"/>
      <c r="C19" s="66"/>
      <c r="D19" s="514"/>
      <c r="E19" s="521" t="str">
        <f t="shared" si="2"/>
        <v>ул. Первая д.1</v>
      </c>
      <c r="F19" s="195" t="s">
        <v>128</v>
      </c>
      <c r="G19" s="520" t="str">
        <f t="shared" si="0"/>
        <v>кв.13</v>
      </c>
      <c r="H19" s="195" t="s">
        <v>128</v>
      </c>
      <c r="I19" s="520">
        <f t="shared" si="3"/>
        <v>10000013</v>
      </c>
      <c r="J19" s="195" t="s">
        <v>128</v>
      </c>
      <c r="K19" s="520" t="str">
        <f t="shared" si="1"/>
        <v>ФИО-1-13</v>
      </c>
      <c r="L19" s="71"/>
      <c r="M19" s="66"/>
    </row>
    <row r="20" spans="1:13" x14ac:dyDescent="0.25">
      <c r="A20" s="66"/>
      <c r="B20" s="66"/>
      <c r="C20" s="66"/>
      <c r="D20" s="514"/>
      <c r="E20" s="521" t="str">
        <f t="shared" si="2"/>
        <v>ул. Первая д.1</v>
      </c>
      <c r="F20" s="195" t="s">
        <v>128</v>
      </c>
      <c r="G20" s="520" t="str">
        <f t="shared" si="0"/>
        <v>кв.14</v>
      </c>
      <c r="H20" s="195" t="s">
        <v>128</v>
      </c>
      <c r="I20" s="520">
        <f t="shared" si="3"/>
        <v>10000014</v>
      </c>
      <c r="J20" s="195" t="s">
        <v>128</v>
      </c>
      <c r="K20" s="520" t="str">
        <f t="shared" si="1"/>
        <v>ФИО-1-14</v>
      </c>
      <c r="L20" s="71"/>
      <c r="M20" s="66"/>
    </row>
    <row r="21" spans="1:13" x14ac:dyDescent="0.25">
      <c r="A21" s="66"/>
      <c r="B21" s="66"/>
      <c r="C21" s="66"/>
      <c r="D21" s="514"/>
      <c r="E21" s="521" t="str">
        <f t="shared" si="2"/>
        <v>ул. Первая д.1</v>
      </c>
      <c r="F21" s="195" t="s">
        <v>128</v>
      </c>
      <c r="G21" s="520" t="str">
        <f t="shared" si="0"/>
        <v>кв.15</v>
      </c>
      <c r="H21" s="195" t="s">
        <v>128</v>
      </c>
      <c r="I21" s="520">
        <f t="shared" si="3"/>
        <v>10000015</v>
      </c>
      <c r="J21" s="195" t="s">
        <v>128</v>
      </c>
      <c r="K21" s="520" t="str">
        <f t="shared" si="1"/>
        <v>ФИО-1-15</v>
      </c>
      <c r="L21" s="71"/>
      <c r="M21" s="66"/>
    </row>
    <row r="22" spans="1:13" x14ac:dyDescent="0.25">
      <c r="A22" s="66"/>
      <c r="B22" s="66"/>
      <c r="C22" s="66"/>
      <c r="D22" s="514"/>
      <c r="E22" s="521" t="str">
        <f t="shared" si="2"/>
        <v>ул. Первая д.1</v>
      </c>
      <c r="F22" s="195" t="s">
        <v>128</v>
      </c>
      <c r="G22" s="520" t="str">
        <f t="shared" si="0"/>
        <v>кв.16</v>
      </c>
      <c r="H22" s="195" t="s">
        <v>128</v>
      </c>
      <c r="I22" s="520">
        <f t="shared" si="3"/>
        <v>10000016</v>
      </c>
      <c r="J22" s="195" t="s">
        <v>128</v>
      </c>
      <c r="K22" s="520" t="str">
        <f t="shared" si="1"/>
        <v>ФИО-1-16</v>
      </c>
      <c r="L22" s="71"/>
      <c r="M22" s="66"/>
    </row>
    <row r="23" spans="1:13" x14ac:dyDescent="0.25">
      <c r="A23" s="66"/>
      <c r="B23" s="66"/>
      <c r="C23" s="66"/>
      <c r="D23" s="514"/>
      <c r="E23" s="521" t="str">
        <f t="shared" si="2"/>
        <v>ул. Первая д.1</v>
      </c>
      <c r="F23" s="195" t="s">
        <v>128</v>
      </c>
      <c r="G23" s="520" t="str">
        <f t="shared" si="0"/>
        <v>кв.17</v>
      </c>
      <c r="H23" s="195" t="s">
        <v>128</v>
      </c>
      <c r="I23" s="520">
        <f t="shared" si="3"/>
        <v>10000017</v>
      </c>
      <c r="J23" s="195" t="s">
        <v>128</v>
      </c>
      <c r="K23" s="520" t="str">
        <f t="shared" si="1"/>
        <v>ФИО-1-17</v>
      </c>
      <c r="L23" s="71"/>
      <c r="M23" s="66"/>
    </row>
    <row r="24" spans="1:13" x14ac:dyDescent="0.25">
      <c r="A24" s="66"/>
      <c r="B24" s="66"/>
      <c r="C24" s="66"/>
      <c r="D24" s="514"/>
      <c r="E24" s="521" t="str">
        <f t="shared" si="2"/>
        <v>ул. Первая д.1</v>
      </c>
      <c r="F24" s="195" t="s">
        <v>128</v>
      </c>
      <c r="G24" s="520" t="str">
        <f t="shared" si="0"/>
        <v>кв.18</v>
      </c>
      <c r="H24" s="195" t="s">
        <v>128</v>
      </c>
      <c r="I24" s="520">
        <f t="shared" si="3"/>
        <v>10000018</v>
      </c>
      <c r="J24" s="195" t="s">
        <v>128</v>
      </c>
      <c r="K24" s="520" t="str">
        <f t="shared" si="1"/>
        <v>ФИО-1-18</v>
      </c>
      <c r="L24" s="71"/>
      <c r="M24" s="66"/>
    </row>
    <row r="25" spans="1:13" x14ac:dyDescent="0.25">
      <c r="A25" s="66"/>
      <c r="B25" s="66"/>
      <c r="C25" s="66"/>
      <c r="D25" s="514"/>
      <c r="E25" s="521" t="str">
        <f t="shared" si="2"/>
        <v>ул. Первая д.1</v>
      </c>
      <c r="F25" s="195" t="s">
        <v>128</v>
      </c>
      <c r="G25" s="520" t="str">
        <f t="shared" si="0"/>
        <v>кв.19</v>
      </c>
      <c r="H25" s="195" t="s">
        <v>128</v>
      </c>
      <c r="I25" s="520">
        <f t="shared" si="3"/>
        <v>10000019</v>
      </c>
      <c r="J25" s="195" t="s">
        <v>128</v>
      </c>
      <c r="K25" s="520" t="str">
        <f t="shared" si="1"/>
        <v>ФИО-1-19</v>
      </c>
      <c r="L25" s="71"/>
      <c r="M25" s="66"/>
    </row>
    <row r="26" spans="1:13" x14ac:dyDescent="0.25">
      <c r="A26" s="66"/>
      <c r="B26" s="66"/>
      <c r="C26" s="66"/>
      <c r="D26" s="514"/>
      <c r="E26" s="521" t="str">
        <f t="shared" si="2"/>
        <v>ул. Первая д.1</v>
      </c>
      <c r="F26" s="195" t="s">
        <v>128</v>
      </c>
      <c r="G26" s="520" t="str">
        <f t="shared" si="0"/>
        <v>кв.20</v>
      </c>
      <c r="H26" s="195" t="s">
        <v>128</v>
      </c>
      <c r="I26" s="520">
        <f t="shared" si="3"/>
        <v>10000020</v>
      </c>
      <c r="J26" s="195" t="s">
        <v>128</v>
      </c>
      <c r="K26" s="520" t="str">
        <f t="shared" si="1"/>
        <v>ФИО-1-20</v>
      </c>
      <c r="L26" s="71"/>
      <c r="M26" s="66"/>
    </row>
    <row r="27" spans="1:13" x14ac:dyDescent="0.25">
      <c r="A27" s="66"/>
      <c r="B27" s="66"/>
      <c r="C27" s="66"/>
      <c r="D27" s="514"/>
      <c r="E27" s="521" t="str">
        <f t="shared" si="2"/>
        <v>ул. Первая д.1</v>
      </c>
      <c r="F27" s="195" t="s">
        <v>128</v>
      </c>
      <c r="G27" s="520" t="str">
        <f t="shared" si="0"/>
        <v>кв.21</v>
      </c>
      <c r="H27" s="195" t="s">
        <v>128</v>
      </c>
      <c r="I27" s="520">
        <f t="shared" si="3"/>
        <v>10000021</v>
      </c>
      <c r="J27" s="195" t="s">
        <v>128</v>
      </c>
      <c r="K27" s="520" t="str">
        <f t="shared" si="1"/>
        <v>ФИО-1-21</v>
      </c>
      <c r="L27" s="71"/>
      <c r="M27" s="66"/>
    </row>
    <row r="28" spans="1:13" x14ac:dyDescent="0.25">
      <c r="A28" s="66"/>
      <c r="B28" s="66"/>
      <c r="C28" s="66"/>
      <c r="D28" s="514"/>
      <c r="E28" s="521" t="str">
        <f t="shared" si="2"/>
        <v>ул. Первая д.1</v>
      </c>
      <c r="F28" s="195" t="s">
        <v>128</v>
      </c>
      <c r="G28" s="520" t="str">
        <f t="shared" si="0"/>
        <v>кв.22</v>
      </c>
      <c r="H28" s="195" t="s">
        <v>128</v>
      </c>
      <c r="I28" s="520">
        <f t="shared" si="3"/>
        <v>10000022</v>
      </c>
      <c r="J28" s="195" t="s">
        <v>128</v>
      </c>
      <c r="K28" s="520" t="str">
        <f t="shared" si="1"/>
        <v>ФИО-1-22</v>
      </c>
      <c r="L28" s="71"/>
      <c r="M28" s="66"/>
    </row>
    <row r="29" spans="1:13" x14ac:dyDescent="0.25">
      <c r="A29" s="66"/>
      <c r="B29" s="66"/>
      <c r="C29" s="66"/>
      <c r="D29" s="514"/>
      <c r="E29" s="521" t="str">
        <f t="shared" si="2"/>
        <v>ул. Первая д.1</v>
      </c>
      <c r="F29" s="195" t="s">
        <v>128</v>
      </c>
      <c r="G29" s="520" t="str">
        <f t="shared" si="0"/>
        <v>кв.23</v>
      </c>
      <c r="H29" s="195" t="s">
        <v>128</v>
      </c>
      <c r="I29" s="520">
        <f t="shared" si="3"/>
        <v>10000023</v>
      </c>
      <c r="J29" s="195" t="s">
        <v>128</v>
      </c>
      <c r="K29" s="520" t="str">
        <f t="shared" si="1"/>
        <v>ФИО-1-23</v>
      </c>
      <c r="L29" s="71"/>
      <c r="M29" s="66"/>
    </row>
    <row r="30" spans="1:13" x14ac:dyDescent="0.25">
      <c r="A30" s="66"/>
      <c r="B30" s="66"/>
      <c r="C30" s="66"/>
      <c r="D30" s="514"/>
      <c r="E30" s="521" t="str">
        <f t="shared" si="2"/>
        <v>ул. Первая д.1</v>
      </c>
      <c r="F30" s="195" t="s">
        <v>128</v>
      </c>
      <c r="G30" s="520" t="str">
        <f t="shared" si="0"/>
        <v>кв.24</v>
      </c>
      <c r="H30" s="195" t="s">
        <v>128</v>
      </c>
      <c r="I30" s="520">
        <f t="shared" si="3"/>
        <v>10000024</v>
      </c>
      <c r="J30" s="195" t="s">
        <v>128</v>
      </c>
      <c r="K30" s="520" t="str">
        <f t="shared" si="1"/>
        <v>ФИО-1-24</v>
      </c>
      <c r="L30" s="71"/>
      <c r="M30" s="66"/>
    </row>
    <row r="31" spans="1:13" x14ac:dyDescent="0.25">
      <c r="A31" s="66"/>
      <c r="B31" s="66"/>
      <c r="C31" s="66"/>
      <c r="D31" s="514"/>
      <c r="E31" s="521" t="str">
        <f t="shared" si="2"/>
        <v>ул. Первая д.1</v>
      </c>
      <c r="F31" s="195" t="s">
        <v>128</v>
      </c>
      <c r="G31" s="520" t="str">
        <f t="shared" si="0"/>
        <v>кв.25</v>
      </c>
      <c r="H31" s="195" t="s">
        <v>128</v>
      </c>
      <c r="I31" s="520">
        <f t="shared" si="3"/>
        <v>10000025</v>
      </c>
      <c r="J31" s="195" t="s">
        <v>128</v>
      </c>
      <c r="K31" s="520" t="str">
        <f t="shared" si="1"/>
        <v>ФИО-1-25</v>
      </c>
      <c r="L31" s="71"/>
      <c r="M31" s="66"/>
    </row>
    <row r="32" spans="1:13" x14ac:dyDescent="0.25">
      <c r="A32" s="66"/>
      <c r="B32" s="66"/>
      <c r="C32" s="66"/>
      <c r="D32" s="514"/>
      <c r="E32" s="521" t="str">
        <f t="shared" si="2"/>
        <v>ул. Первая д.1</v>
      </c>
      <c r="F32" s="195" t="s">
        <v>128</v>
      </c>
      <c r="G32" s="520" t="str">
        <f t="shared" si="0"/>
        <v>кв.26</v>
      </c>
      <c r="H32" s="195" t="s">
        <v>128</v>
      </c>
      <c r="I32" s="520">
        <f t="shared" si="3"/>
        <v>10000026</v>
      </c>
      <c r="J32" s="195" t="s">
        <v>128</v>
      </c>
      <c r="K32" s="520" t="str">
        <f t="shared" si="1"/>
        <v>ФИО-1-26</v>
      </c>
      <c r="L32" s="71"/>
      <c r="M32" s="66"/>
    </row>
    <row r="33" spans="1:13" x14ac:dyDescent="0.25">
      <c r="A33" s="66"/>
      <c r="B33" s="66"/>
      <c r="C33" s="66"/>
      <c r="D33" s="514"/>
      <c r="E33" s="521" t="str">
        <f t="shared" si="2"/>
        <v>ул. Первая д.1</v>
      </c>
      <c r="F33" s="195" t="s">
        <v>128</v>
      </c>
      <c r="G33" s="520" t="str">
        <f t="shared" si="0"/>
        <v>кв.27</v>
      </c>
      <c r="H33" s="195" t="s">
        <v>128</v>
      </c>
      <c r="I33" s="520">
        <f t="shared" si="3"/>
        <v>10000027</v>
      </c>
      <c r="J33" s="195" t="s">
        <v>128</v>
      </c>
      <c r="K33" s="520" t="str">
        <f t="shared" si="1"/>
        <v>ФИО-1-27</v>
      </c>
      <c r="L33" s="71"/>
      <c r="M33" s="66"/>
    </row>
    <row r="34" spans="1:13" x14ac:dyDescent="0.25">
      <c r="A34" s="66"/>
      <c r="B34" s="66"/>
      <c r="C34" s="66"/>
      <c r="D34" s="514"/>
      <c r="E34" s="521" t="str">
        <f t="shared" si="2"/>
        <v>ул. Первая д.1</v>
      </c>
      <c r="F34" s="195" t="s">
        <v>128</v>
      </c>
      <c r="G34" s="520" t="str">
        <f t="shared" si="0"/>
        <v>кв.28</v>
      </c>
      <c r="H34" s="195" t="s">
        <v>128</v>
      </c>
      <c r="I34" s="520">
        <f t="shared" si="3"/>
        <v>10000028</v>
      </c>
      <c r="J34" s="195" t="s">
        <v>128</v>
      </c>
      <c r="K34" s="520" t="str">
        <f t="shared" si="1"/>
        <v>ФИО-1-28</v>
      </c>
      <c r="L34" s="71"/>
      <c r="M34" s="66"/>
    </row>
    <row r="35" spans="1:13" x14ac:dyDescent="0.25">
      <c r="A35" s="66"/>
      <c r="B35" s="66"/>
      <c r="C35" s="66"/>
      <c r="D35" s="514"/>
      <c r="E35" s="521" t="str">
        <f t="shared" si="2"/>
        <v>ул. Первая д.1</v>
      </c>
      <c r="F35" s="195" t="s">
        <v>128</v>
      </c>
      <c r="G35" s="520" t="str">
        <f t="shared" si="0"/>
        <v>кв.29</v>
      </c>
      <c r="H35" s="195" t="s">
        <v>128</v>
      </c>
      <c r="I35" s="520">
        <f t="shared" si="3"/>
        <v>10000029</v>
      </c>
      <c r="J35" s="195" t="s">
        <v>128</v>
      </c>
      <c r="K35" s="520" t="str">
        <f t="shared" si="1"/>
        <v>ФИО-1-29</v>
      </c>
      <c r="L35" s="71"/>
      <c r="M35" s="66"/>
    </row>
    <row r="36" spans="1:13" x14ac:dyDescent="0.25">
      <c r="A36" s="66"/>
      <c r="B36" s="66"/>
      <c r="C36" s="66"/>
      <c r="D36" s="514"/>
      <c r="E36" s="521" t="str">
        <f t="shared" si="2"/>
        <v>ул. Первая д.1</v>
      </c>
      <c r="F36" s="195" t="s">
        <v>128</v>
      </c>
      <c r="G36" s="520" t="str">
        <f t="shared" si="0"/>
        <v>кв.30</v>
      </c>
      <c r="H36" s="195" t="s">
        <v>128</v>
      </c>
      <c r="I36" s="520">
        <f t="shared" si="3"/>
        <v>10000030</v>
      </c>
      <c r="J36" s="195" t="s">
        <v>128</v>
      </c>
      <c r="K36" s="520" t="str">
        <f t="shared" si="1"/>
        <v>ФИО-1-30</v>
      </c>
      <c r="L36" s="71"/>
      <c r="M36" s="66"/>
    </row>
    <row r="37" spans="1:13" x14ac:dyDescent="0.25">
      <c r="A37" s="66"/>
      <c r="B37" s="66"/>
      <c r="C37" s="66"/>
      <c r="D37" s="514"/>
      <c r="E37" s="521" t="str">
        <f t="shared" si="2"/>
        <v>ул. Первая д.1</v>
      </c>
      <c r="F37" s="195" t="s">
        <v>128</v>
      </c>
      <c r="G37" s="520" t="str">
        <f t="shared" si="0"/>
        <v>кв.31</v>
      </c>
      <c r="H37" s="195" t="s">
        <v>128</v>
      </c>
      <c r="I37" s="520">
        <f t="shared" si="3"/>
        <v>10000031</v>
      </c>
      <c r="J37" s="195" t="s">
        <v>128</v>
      </c>
      <c r="K37" s="520" t="str">
        <f t="shared" si="1"/>
        <v>ФИО-1-31</v>
      </c>
      <c r="L37" s="71"/>
      <c r="M37" s="66"/>
    </row>
    <row r="38" spans="1:13" x14ac:dyDescent="0.25">
      <c r="A38" s="66"/>
      <c r="B38" s="66"/>
      <c r="C38" s="66"/>
      <c r="D38" s="514"/>
      <c r="E38" s="521" t="str">
        <f t="shared" si="2"/>
        <v>ул. Первая д.1</v>
      </c>
      <c r="F38" s="195" t="s">
        <v>128</v>
      </c>
      <c r="G38" s="520" t="str">
        <f t="shared" si="0"/>
        <v>кв.32</v>
      </c>
      <c r="H38" s="195" t="s">
        <v>128</v>
      </c>
      <c r="I38" s="520">
        <f t="shared" si="3"/>
        <v>10000032</v>
      </c>
      <c r="J38" s="195" t="s">
        <v>128</v>
      </c>
      <c r="K38" s="520" t="str">
        <f t="shared" si="1"/>
        <v>ФИО-1-32</v>
      </c>
      <c r="L38" s="71"/>
      <c r="M38" s="66"/>
    </row>
    <row r="39" spans="1:13" x14ac:dyDescent="0.25">
      <c r="A39" s="66"/>
      <c r="B39" s="66"/>
      <c r="C39" s="66"/>
      <c r="D39" s="514"/>
      <c r="E39" s="521" t="str">
        <f t="shared" si="2"/>
        <v>ул. Первая д.1</v>
      </c>
      <c r="F39" s="195" t="s">
        <v>128</v>
      </c>
      <c r="G39" s="520" t="str">
        <f t="shared" si="0"/>
        <v>кв.33</v>
      </c>
      <c r="H39" s="195" t="s">
        <v>128</v>
      </c>
      <c r="I39" s="520">
        <f t="shared" si="3"/>
        <v>10000033</v>
      </c>
      <c r="J39" s="195" t="s">
        <v>128</v>
      </c>
      <c r="K39" s="520" t="str">
        <f t="shared" si="1"/>
        <v>ФИО-1-33</v>
      </c>
      <c r="L39" s="71"/>
      <c r="M39" s="66"/>
    </row>
    <row r="40" spans="1:13" x14ac:dyDescent="0.25">
      <c r="A40" s="66"/>
      <c r="B40" s="66"/>
      <c r="C40" s="66"/>
      <c r="D40" s="514"/>
      <c r="E40" s="521" t="str">
        <f t="shared" si="2"/>
        <v>ул. Первая д.1</v>
      </c>
      <c r="F40" s="195" t="s">
        <v>128</v>
      </c>
      <c r="G40" s="520" t="str">
        <f t="shared" si="0"/>
        <v>кв.34</v>
      </c>
      <c r="H40" s="195" t="s">
        <v>128</v>
      </c>
      <c r="I40" s="520">
        <f t="shared" si="3"/>
        <v>10000034</v>
      </c>
      <c r="J40" s="195" t="s">
        <v>128</v>
      </c>
      <c r="K40" s="520" t="str">
        <f t="shared" si="1"/>
        <v>ФИО-1-34</v>
      </c>
      <c r="L40" s="71"/>
      <c r="M40" s="66"/>
    </row>
    <row r="41" spans="1:13" x14ac:dyDescent="0.25">
      <c r="A41" s="66"/>
      <c r="B41" s="66"/>
      <c r="C41" s="66"/>
      <c r="D41" s="514"/>
      <c r="E41" s="521" t="str">
        <f t="shared" si="2"/>
        <v>ул. Первая д.1</v>
      </c>
      <c r="F41" s="195" t="s">
        <v>128</v>
      </c>
      <c r="G41" s="520" t="str">
        <f t="shared" si="0"/>
        <v>кв.35</v>
      </c>
      <c r="H41" s="195" t="s">
        <v>128</v>
      </c>
      <c r="I41" s="520">
        <f t="shared" si="3"/>
        <v>10000035</v>
      </c>
      <c r="J41" s="195" t="s">
        <v>128</v>
      </c>
      <c r="K41" s="520" t="str">
        <f t="shared" si="1"/>
        <v>ФИО-1-35</v>
      </c>
      <c r="L41" s="71"/>
      <c r="M41" s="66"/>
    </row>
    <row r="42" spans="1:13" x14ac:dyDescent="0.25">
      <c r="A42" s="66"/>
      <c r="B42" s="66"/>
      <c r="C42" s="66"/>
      <c r="D42" s="514"/>
      <c r="E42" s="521" t="str">
        <f t="shared" si="2"/>
        <v>ул. Первая д.1</v>
      </c>
      <c r="F42" s="195" t="s">
        <v>128</v>
      </c>
      <c r="G42" s="520" t="str">
        <f t="shared" si="0"/>
        <v>кв.36</v>
      </c>
      <c r="H42" s="195" t="s">
        <v>128</v>
      </c>
      <c r="I42" s="520">
        <f t="shared" si="3"/>
        <v>10000036</v>
      </c>
      <c r="J42" s="195" t="s">
        <v>128</v>
      </c>
      <c r="K42" s="520" t="str">
        <f t="shared" si="1"/>
        <v>ФИО-1-36</v>
      </c>
      <c r="L42" s="71"/>
      <c r="M42" s="66"/>
    </row>
    <row r="43" spans="1:13" x14ac:dyDescent="0.25">
      <c r="A43" s="66"/>
      <c r="B43" s="66"/>
      <c r="C43" s="66"/>
      <c r="D43" s="514"/>
      <c r="E43" s="521" t="str">
        <f t="shared" si="2"/>
        <v>ул. Первая д.1</v>
      </c>
      <c r="F43" s="195" t="s">
        <v>128</v>
      </c>
      <c r="G43" s="520" t="str">
        <f t="shared" si="0"/>
        <v>кв.37</v>
      </c>
      <c r="H43" s="195" t="s">
        <v>128</v>
      </c>
      <c r="I43" s="520">
        <f t="shared" si="3"/>
        <v>10000037</v>
      </c>
      <c r="J43" s="195" t="s">
        <v>128</v>
      </c>
      <c r="K43" s="520" t="str">
        <f t="shared" si="1"/>
        <v>ФИО-1-37</v>
      </c>
      <c r="L43" s="71"/>
      <c r="M43" s="66"/>
    </row>
    <row r="44" spans="1:13" x14ac:dyDescent="0.25">
      <c r="A44" s="66"/>
      <c r="B44" s="66"/>
      <c r="C44" s="66"/>
      <c r="D44" s="514"/>
      <c r="E44" s="521" t="str">
        <f t="shared" si="2"/>
        <v>ул. Первая д.1</v>
      </c>
      <c r="F44" s="195" t="s">
        <v>128</v>
      </c>
      <c r="G44" s="520" t="str">
        <f t="shared" si="0"/>
        <v>кв.38</v>
      </c>
      <c r="H44" s="195" t="s">
        <v>128</v>
      </c>
      <c r="I44" s="520">
        <f t="shared" si="3"/>
        <v>10000038</v>
      </c>
      <c r="J44" s="195" t="s">
        <v>128</v>
      </c>
      <c r="K44" s="520" t="str">
        <f t="shared" si="1"/>
        <v>ФИО-1-38</v>
      </c>
      <c r="L44" s="71"/>
      <c r="M44" s="66"/>
    </row>
    <row r="45" spans="1:13" x14ac:dyDescent="0.25">
      <c r="A45" s="66"/>
      <c r="B45" s="66"/>
      <c r="C45" s="66"/>
      <c r="D45" s="514"/>
      <c r="E45" s="521" t="str">
        <f t="shared" si="2"/>
        <v>ул. Первая д.1</v>
      </c>
      <c r="F45" s="195" t="s">
        <v>128</v>
      </c>
      <c r="G45" s="520" t="str">
        <f t="shared" si="0"/>
        <v>кв.39</v>
      </c>
      <c r="H45" s="195" t="s">
        <v>128</v>
      </c>
      <c r="I45" s="520">
        <f t="shared" si="3"/>
        <v>10000039</v>
      </c>
      <c r="J45" s="195" t="s">
        <v>128</v>
      </c>
      <c r="K45" s="520" t="str">
        <f t="shared" si="1"/>
        <v>ФИО-1-39</v>
      </c>
      <c r="L45" s="71"/>
      <c r="M45" s="66"/>
    </row>
    <row r="46" spans="1:13" x14ac:dyDescent="0.25">
      <c r="A46" s="66"/>
      <c r="B46" s="66"/>
      <c r="C46" s="66"/>
      <c r="D46" s="514"/>
      <c r="E46" s="521" t="str">
        <f t="shared" si="2"/>
        <v>ул. Первая д.1</v>
      </c>
      <c r="F46" s="195" t="s">
        <v>128</v>
      </c>
      <c r="G46" s="520" t="str">
        <f t="shared" si="0"/>
        <v>кв.40</v>
      </c>
      <c r="H46" s="195" t="s">
        <v>128</v>
      </c>
      <c r="I46" s="520">
        <f t="shared" si="3"/>
        <v>10000040</v>
      </c>
      <c r="J46" s="195" t="s">
        <v>128</v>
      </c>
      <c r="K46" s="520" t="str">
        <f t="shared" si="1"/>
        <v>ФИО-1-40</v>
      </c>
      <c r="L46" s="71"/>
      <c r="M46" s="66"/>
    </row>
    <row r="47" spans="1:13" x14ac:dyDescent="0.25">
      <c r="A47" s="66"/>
      <c r="B47" s="66"/>
      <c r="C47" s="66"/>
      <c r="D47" s="514"/>
      <c r="E47" s="521" t="str">
        <f t="shared" si="2"/>
        <v>ул. Первая д.1</v>
      </c>
      <c r="F47" s="195" t="s">
        <v>128</v>
      </c>
      <c r="G47" s="520" t="str">
        <f t="shared" si="0"/>
        <v>кв.41</v>
      </c>
      <c r="H47" s="195" t="s">
        <v>128</v>
      </c>
      <c r="I47" s="520">
        <f t="shared" si="3"/>
        <v>10000041</v>
      </c>
      <c r="J47" s="195" t="s">
        <v>128</v>
      </c>
      <c r="K47" s="520" t="str">
        <f t="shared" si="1"/>
        <v>ФИО-1-41</v>
      </c>
      <c r="L47" s="71"/>
      <c r="M47" s="66"/>
    </row>
    <row r="48" spans="1:13" x14ac:dyDescent="0.25">
      <c r="A48" s="66"/>
      <c r="B48" s="66"/>
      <c r="C48" s="66"/>
      <c r="D48" s="514"/>
      <c r="E48" s="521" t="str">
        <f t="shared" si="2"/>
        <v>ул. Первая д.1</v>
      </c>
      <c r="F48" s="195" t="s">
        <v>128</v>
      </c>
      <c r="G48" s="520" t="str">
        <f t="shared" si="0"/>
        <v>кв.42</v>
      </c>
      <c r="H48" s="195" t="s">
        <v>128</v>
      </c>
      <c r="I48" s="520">
        <f t="shared" si="3"/>
        <v>10000042</v>
      </c>
      <c r="J48" s="195" t="s">
        <v>128</v>
      </c>
      <c r="K48" s="520" t="str">
        <f t="shared" si="1"/>
        <v>ФИО-1-42</v>
      </c>
      <c r="L48" s="71"/>
      <c r="M48" s="66"/>
    </row>
    <row r="49" spans="1:52" x14ac:dyDescent="0.25">
      <c r="A49" s="66"/>
      <c r="B49" s="66"/>
      <c r="C49" s="66"/>
      <c r="D49" s="514"/>
      <c r="E49" s="521" t="str">
        <f t="shared" si="2"/>
        <v>ул. Первая д.1</v>
      </c>
      <c r="F49" s="195" t="s">
        <v>128</v>
      </c>
      <c r="G49" s="520" t="str">
        <f t="shared" si="0"/>
        <v>кв.43</v>
      </c>
      <c r="H49" s="195" t="s">
        <v>128</v>
      </c>
      <c r="I49" s="520">
        <f t="shared" si="3"/>
        <v>10000043</v>
      </c>
      <c r="J49" s="195" t="s">
        <v>128</v>
      </c>
      <c r="K49" s="520" t="str">
        <f t="shared" si="1"/>
        <v>ФИО-1-43</v>
      </c>
      <c r="L49" s="71"/>
      <c r="M49" s="66"/>
    </row>
    <row r="50" spans="1:52" x14ac:dyDescent="0.25">
      <c r="A50" s="66"/>
      <c r="B50" s="66"/>
      <c r="C50" s="66"/>
      <c r="D50" s="514"/>
      <c r="E50" s="521" t="str">
        <f t="shared" si="2"/>
        <v>ул. Первая д.1</v>
      </c>
      <c r="F50" s="195" t="s">
        <v>128</v>
      </c>
      <c r="G50" s="520" t="str">
        <f t="shared" ref="G50:G55" si="4">"кв."&amp;(I50-10000000)</f>
        <v>кв.44</v>
      </c>
      <c r="H50" s="195" t="s">
        <v>128</v>
      </c>
      <c r="I50" s="520">
        <f t="shared" ref="I50:I55" si="5">I49+1</f>
        <v>10000044</v>
      </c>
      <c r="J50" s="195" t="s">
        <v>128</v>
      </c>
      <c r="K50" s="520" t="str">
        <f t="shared" si="1"/>
        <v>ФИО-1-44</v>
      </c>
      <c r="L50" s="71"/>
      <c r="M50" s="66"/>
    </row>
    <row r="51" spans="1:52" x14ac:dyDescent="0.25">
      <c r="A51" s="66"/>
      <c r="B51" s="66"/>
      <c r="C51" s="66"/>
      <c r="D51" s="514"/>
      <c r="E51" s="521" t="str">
        <f t="shared" si="2"/>
        <v>ул. Первая д.1</v>
      </c>
      <c r="F51" s="195" t="s">
        <v>128</v>
      </c>
      <c r="G51" s="520" t="str">
        <f t="shared" si="4"/>
        <v>кв.45</v>
      </c>
      <c r="H51" s="195" t="s">
        <v>128</v>
      </c>
      <c r="I51" s="520">
        <f t="shared" si="5"/>
        <v>10000045</v>
      </c>
      <c r="J51" s="195" t="s">
        <v>128</v>
      </c>
      <c r="K51" s="520" t="str">
        <f t="shared" si="1"/>
        <v>ФИО-1-45</v>
      </c>
      <c r="L51" s="71"/>
      <c r="M51" s="66"/>
    </row>
    <row r="52" spans="1:52" x14ac:dyDescent="0.25">
      <c r="A52" s="66"/>
      <c r="B52" s="66"/>
      <c r="C52" s="66"/>
      <c r="D52" s="514"/>
      <c r="E52" s="521" t="str">
        <f t="shared" si="2"/>
        <v>ул. Первая д.1</v>
      </c>
      <c r="F52" s="195" t="s">
        <v>128</v>
      </c>
      <c r="G52" s="520" t="str">
        <f t="shared" si="4"/>
        <v>кв.46</v>
      </c>
      <c r="H52" s="195" t="s">
        <v>128</v>
      </c>
      <c r="I52" s="520">
        <f t="shared" si="5"/>
        <v>10000046</v>
      </c>
      <c r="J52" s="195" t="s">
        <v>128</v>
      </c>
      <c r="K52" s="520" t="str">
        <f t="shared" si="1"/>
        <v>ФИО-1-46</v>
      </c>
      <c r="L52" s="71"/>
      <c r="M52" s="66"/>
    </row>
    <row r="53" spans="1:52" x14ac:dyDescent="0.25">
      <c r="A53" s="66"/>
      <c r="B53" s="66"/>
      <c r="C53" s="66"/>
      <c r="D53" s="514"/>
      <c r="E53" s="521" t="str">
        <f t="shared" si="2"/>
        <v>ул. Первая д.1</v>
      </c>
      <c r="F53" s="195" t="s">
        <v>128</v>
      </c>
      <c r="G53" s="520" t="str">
        <f t="shared" si="4"/>
        <v>кв.47</v>
      </c>
      <c r="H53" s="195" t="s">
        <v>128</v>
      </c>
      <c r="I53" s="520">
        <f t="shared" si="5"/>
        <v>10000047</v>
      </c>
      <c r="J53" s="195" t="s">
        <v>128</v>
      </c>
      <c r="K53" s="520" t="str">
        <f t="shared" si="1"/>
        <v>ФИО-1-47</v>
      </c>
      <c r="L53" s="71"/>
      <c r="M53" s="66"/>
    </row>
    <row r="54" spans="1:52" x14ac:dyDescent="0.25">
      <c r="A54" s="66"/>
      <c r="B54" s="66"/>
      <c r="C54" s="66"/>
      <c r="D54" s="514"/>
      <c r="E54" s="521" t="str">
        <f t="shared" si="2"/>
        <v>ул. Первая д.1</v>
      </c>
      <c r="F54" s="195" t="s">
        <v>128</v>
      </c>
      <c r="G54" s="520" t="str">
        <f t="shared" si="4"/>
        <v>кв.48</v>
      </c>
      <c r="H54" s="195" t="s">
        <v>128</v>
      </c>
      <c r="I54" s="520">
        <f t="shared" si="5"/>
        <v>10000048</v>
      </c>
      <c r="J54" s="195" t="s">
        <v>128</v>
      </c>
      <c r="K54" s="520" t="str">
        <f t="shared" si="1"/>
        <v>ФИО-1-48</v>
      </c>
      <c r="L54" s="71"/>
      <c r="M54" s="66"/>
    </row>
    <row r="55" spans="1:52" x14ac:dyDescent="0.25">
      <c r="A55" s="66"/>
      <c r="B55" s="66"/>
      <c r="C55" s="66"/>
      <c r="D55" s="514"/>
      <c r="E55" s="521" t="str">
        <f t="shared" si="2"/>
        <v>ул. Первая д.1</v>
      </c>
      <c r="F55" s="195" t="s">
        <v>128</v>
      </c>
      <c r="G55" s="520" t="str">
        <f t="shared" si="4"/>
        <v>кв.49</v>
      </c>
      <c r="H55" s="195" t="s">
        <v>128</v>
      </c>
      <c r="I55" s="520">
        <f t="shared" si="5"/>
        <v>10000049</v>
      </c>
      <c r="J55" s="195" t="s">
        <v>128</v>
      </c>
      <c r="K55" s="520" t="str">
        <f t="shared" si="1"/>
        <v>ФИО-1-49</v>
      </c>
      <c r="L55" s="71"/>
      <c r="M55" s="66"/>
    </row>
    <row r="56" spans="1:52" x14ac:dyDescent="0.25">
      <c r="A56" s="66"/>
      <c r="B56" s="66"/>
      <c r="C56" s="66"/>
      <c r="D56" s="195" t="s">
        <v>128</v>
      </c>
      <c r="E56" s="520" t="s">
        <v>249</v>
      </c>
      <c r="F56" s="195" t="s">
        <v>128</v>
      </c>
      <c r="G56" s="520" t="str">
        <f>"кв."&amp;($I56-20000000)</f>
        <v>кв.1</v>
      </c>
      <c r="H56" s="195" t="s">
        <v>128</v>
      </c>
      <c r="I56" s="520">
        <v>20000001</v>
      </c>
      <c r="J56" s="195" t="s">
        <v>128</v>
      </c>
      <c r="K56" s="520" t="str">
        <f>"ФИО-2-"&amp;($I56-20000000)</f>
        <v>ФИО-2-1</v>
      </c>
      <c r="L56" s="71"/>
      <c r="M56" s="66"/>
    </row>
    <row r="57" spans="1:52" x14ac:dyDescent="0.25">
      <c r="A57" s="66"/>
      <c r="B57" s="66"/>
      <c r="C57" s="66"/>
      <c r="D57" s="515"/>
      <c r="E57" s="521" t="str">
        <f>$E$56</f>
        <v>ул. Вторая д.2</v>
      </c>
      <c r="F57" s="195" t="s">
        <v>128</v>
      </c>
      <c r="G57" s="520" t="str">
        <f t="shared" ref="G57:G103" si="6">"кв."&amp;($I57-20000000)</f>
        <v>кв.2</v>
      </c>
      <c r="H57" s="195" t="s">
        <v>128</v>
      </c>
      <c r="I57" s="520">
        <f>I56+1</f>
        <v>20000002</v>
      </c>
      <c r="J57" s="195" t="s">
        <v>128</v>
      </c>
      <c r="K57" s="520" t="str">
        <f t="shared" ref="K57:K103" si="7">"ФИО-2-"&amp;($I57-20000000)</f>
        <v>ФИО-2-2</v>
      </c>
      <c r="L57" s="66"/>
      <c r="M57" s="66"/>
      <c r="P57" s="13"/>
      <c r="T57" s="13"/>
      <c r="X57" s="13"/>
      <c r="AB57" s="13"/>
      <c r="AF57" s="13"/>
      <c r="AJ57" s="13"/>
      <c r="AN57" s="13"/>
      <c r="AR57" s="13"/>
      <c r="AV57" s="13"/>
      <c r="AZ57" s="13"/>
    </row>
    <row r="58" spans="1:52" x14ac:dyDescent="0.25">
      <c r="A58" s="66"/>
      <c r="B58" s="66"/>
      <c r="C58" s="66"/>
      <c r="D58" s="515"/>
      <c r="E58" s="521" t="str">
        <f t="shared" ref="E58:E103" si="8">$E$56</f>
        <v>ул. Вторая д.2</v>
      </c>
      <c r="F58" s="195" t="s">
        <v>128</v>
      </c>
      <c r="G58" s="520" t="str">
        <f t="shared" si="6"/>
        <v>кв.3</v>
      </c>
      <c r="H58" s="195" t="s">
        <v>128</v>
      </c>
      <c r="I58" s="520">
        <f t="shared" ref="I58:I103" si="9">I57+1</f>
        <v>20000003</v>
      </c>
      <c r="J58" s="195" t="s">
        <v>128</v>
      </c>
      <c r="K58" s="520" t="str">
        <f t="shared" si="7"/>
        <v>ФИО-2-3</v>
      </c>
      <c r="L58" s="66"/>
      <c r="M58" s="66"/>
      <c r="P58" s="13"/>
      <c r="T58" s="13"/>
      <c r="X58" s="13"/>
      <c r="AB58" s="13"/>
      <c r="AF58" s="13"/>
      <c r="AJ58" s="13"/>
      <c r="AN58" s="13"/>
      <c r="AR58" s="13"/>
      <c r="AV58" s="13"/>
      <c r="AZ58" s="13"/>
    </row>
    <row r="59" spans="1:52" x14ac:dyDescent="0.25">
      <c r="A59" s="66"/>
      <c r="B59" s="66"/>
      <c r="C59" s="66"/>
      <c r="D59" s="515"/>
      <c r="E59" s="521" t="str">
        <f t="shared" si="8"/>
        <v>ул. Вторая д.2</v>
      </c>
      <c r="F59" s="195" t="s">
        <v>128</v>
      </c>
      <c r="G59" s="520" t="str">
        <f t="shared" si="6"/>
        <v>кв.4</v>
      </c>
      <c r="H59" s="195" t="s">
        <v>128</v>
      </c>
      <c r="I59" s="520">
        <f t="shared" si="9"/>
        <v>20000004</v>
      </c>
      <c r="J59" s="195" t="s">
        <v>128</v>
      </c>
      <c r="K59" s="520" t="str">
        <f t="shared" si="7"/>
        <v>ФИО-2-4</v>
      </c>
      <c r="L59" s="66"/>
      <c r="M59" s="66"/>
      <c r="P59" s="13"/>
      <c r="T59" s="13"/>
      <c r="X59" s="13"/>
      <c r="AB59" s="13"/>
      <c r="AF59" s="13"/>
      <c r="AJ59" s="13"/>
      <c r="AN59" s="13"/>
      <c r="AR59" s="13"/>
      <c r="AV59" s="13"/>
      <c r="AZ59" s="13"/>
    </row>
    <row r="60" spans="1:52" x14ac:dyDescent="0.25">
      <c r="A60" s="66"/>
      <c r="B60" s="66"/>
      <c r="C60" s="66"/>
      <c r="D60" s="514"/>
      <c r="E60" s="521" t="str">
        <f t="shared" si="8"/>
        <v>ул. Вторая д.2</v>
      </c>
      <c r="F60" s="195" t="s">
        <v>128</v>
      </c>
      <c r="G60" s="520" t="str">
        <f t="shared" si="6"/>
        <v>кв.5</v>
      </c>
      <c r="H60" s="195" t="s">
        <v>128</v>
      </c>
      <c r="I60" s="520">
        <f t="shared" si="9"/>
        <v>20000005</v>
      </c>
      <c r="J60" s="195" t="s">
        <v>128</v>
      </c>
      <c r="K60" s="520" t="str">
        <f t="shared" si="7"/>
        <v>ФИО-2-5</v>
      </c>
      <c r="L60" s="71"/>
      <c r="M60" s="66"/>
    </row>
    <row r="61" spans="1:52" x14ac:dyDescent="0.25">
      <c r="A61" s="66"/>
      <c r="B61" s="66"/>
      <c r="C61" s="66"/>
      <c r="D61" s="514"/>
      <c r="E61" s="521" t="str">
        <f t="shared" si="8"/>
        <v>ул. Вторая д.2</v>
      </c>
      <c r="F61" s="195" t="s">
        <v>128</v>
      </c>
      <c r="G61" s="520" t="str">
        <f t="shared" si="6"/>
        <v>кв.6</v>
      </c>
      <c r="H61" s="195" t="s">
        <v>128</v>
      </c>
      <c r="I61" s="520">
        <f t="shared" si="9"/>
        <v>20000006</v>
      </c>
      <c r="J61" s="195" t="s">
        <v>128</v>
      </c>
      <c r="K61" s="520" t="str">
        <f t="shared" si="7"/>
        <v>ФИО-2-6</v>
      </c>
      <c r="L61" s="71"/>
      <c r="M61" s="66"/>
    </row>
    <row r="62" spans="1:52" x14ac:dyDescent="0.25">
      <c r="A62" s="66"/>
      <c r="B62" s="66"/>
      <c r="C62" s="66"/>
      <c r="D62" s="514"/>
      <c r="E62" s="521" t="str">
        <f t="shared" si="8"/>
        <v>ул. Вторая д.2</v>
      </c>
      <c r="F62" s="195" t="s">
        <v>128</v>
      </c>
      <c r="G62" s="520" t="str">
        <f t="shared" si="6"/>
        <v>кв.7</v>
      </c>
      <c r="H62" s="195" t="s">
        <v>128</v>
      </c>
      <c r="I62" s="520">
        <f t="shared" si="9"/>
        <v>20000007</v>
      </c>
      <c r="J62" s="195" t="s">
        <v>128</v>
      </c>
      <c r="K62" s="520" t="str">
        <f t="shared" si="7"/>
        <v>ФИО-2-7</v>
      </c>
      <c r="L62" s="71"/>
      <c r="M62" s="66"/>
    </row>
    <row r="63" spans="1:52" x14ac:dyDescent="0.25">
      <c r="A63" s="66"/>
      <c r="B63" s="66"/>
      <c r="C63" s="66"/>
      <c r="D63" s="514"/>
      <c r="E63" s="521" t="str">
        <f t="shared" si="8"/>
        <v>ул. Вторая д.2</v>
      </c>
      <c r="F63" s="195" t="s">
        <v>128</v>
      </c>
      <c r="G63" s="520" t="str">
        <f t="shared" si="6"/>
        <v>кв.8</v>
      </c>
      <c r="H63" s="195" t="s">
        <v>128</v>
      </c>
      <c r="I63" s="520">
        <f t="shared" si="9"/>
        <v>20000008</v>
      </c>
      <c r="J63" s="195" t="s">
        <v>128</v>
      </c>
      <c r="K63" s="520" t="str">
        <f t="shared" si="7"/>
        <v>ФИО-2-8</v>
      </c>
      <c r="L63" s="71"/>
      <c r="M63" s="66"/>
    </row>
    <row r="64" spans="1:52" x14ac:dyDescent="0.25">
      <c r="A64" s="66"/>
      <c r="B64" s="66"/>
      <c r="C64" s="66"/>
      <c r="D64" s="514"/>
      <c r="E64" s="521" t="str">
        <f t="shared" si="8"/>
        <v>ул. Вторая д.2</v>
      </c>
      <c r="F64" s="195" t="s">
        <v>128</v>
      </c>
      <c r="G64" s="520" t="str">
        <f t="shared" si="6"/>
        <v>кв.9</v>
      </c>
      <c r="H64" s="195" t="s">
        <v>128</v>
      </c>
      <c r="I64" s="520">
        <f t="shared" si="9"/>
        <v>20000009</v>
      </c>
      <c r="J64" s="195" t="s">
        <v>128</v>
      </c>
      <c r="K64" s="520" t="str">
        <f t="shared" si="7"/>
        <v>ФИО-2-9</v>
      </c>
      <c r="L64" s="71"/>
      <c r="M64" s="66"/>
    </row>
    <row r="65" spans="1:13" x14ac:dyDescent="0.25">
      <c r="A65" s="66"/>
      <c r="B65" s="66"/>
      <c r="C65" s="66"/>
      <c r="D65" s="514"/>
      <c r="E65" s="521" t="str">
        <f t="shared" si="8"/>
        <v>ул. Вторая д.2</v>
      </c>
      <c r="F65" s="195" t="s">
        <v>128</v>
      </c>
      <c r="G65" s="520" t="str">
        <f t="shared" si="6"/>
        <v>кв.10</v>
      </c>
      <c r="H65" s="195" t="s">
        <v>128</v>
      </c>
      <c r="I65" s="520">
        <f t="shared" si="9"/>
        <v>20000010</v>
      </c>
      <c r="J65" s="195" t="s">
        <v>128</v>
      </c>
      <c r="K65" s="520" t="str">
        <f t="shared" si="7"/>
        <v>ФИО-2-10</v>
      </c>
      <c r="L65" s="71"/>
      <c r="M65" s="66"/>
    </row>
    <row r="66" spans="1:13" x14ac:dyDescent="0.25">
      <c r="A66" s="66"/>
      <c r="B66" s="66"/>
      <c r="C66" s="66"/>
      <c r="D66" s="514"/>
      <c r="E66" s="521" t="str">
        <f t="shared" si="8"/>
        <v>ул. Вторая д.2</v>
      </c>
      <c r="F66" s="195" t="s">
        <v>128</v>
      </c>
      <c r="G66" s="520" t="str">
        <f t="shared" si="6"/>
        <v>кв.11</v>
      </c>
      <c r="H66" s="195" t="s">
        <v>128</v>
      </c>
      <c r="I66" s="520">
        <f t="shared" si="9"/>
        <v>20000011</v>
      </c>
      <c r="J66" s="195" t="s">
        <v>128</v>
      </c>
      <c r="K66" s="520" t="str">
        <f t="shared" si="7"/>
        <v>ФИО-2-11</v>
      </c>
      <c r="L66" s="71"/>
      <c r="M66" s="66"/>
    </row>
    <row r="67" spans="1:13" x14ac:dyDescent="0.25">
      <c r="A67" s="66"/>
      <c r="B67" s="66"/>
      <c r="C67" s="66"/>
      <c r="D67" s="514"/>
      <c r="E67" s="521" t="str">
        <f t="shared" si="8"/>
        <v>ул. Вторая д.2</v>
      </c>
      <c r="F67" s="195" t="s">
        <v>128</v>
      </c>
      <c r="G67" s="520" t="str">
        <f t="shared" si="6"/>
        <v>кв.12</v>
      </c>
      <c r="H67" s="195" t="s">
        <v>128</v>
      </c>
      <c r="I67" s="520">
        <f t="shared" si="9"/>
        <v>20000012</v>
      </c>
      <c r="J67" s="195" t="s">
        <v>128</v>
      </c>
      <c r="K67" s="520" t="str">
        <f t="shared" si="7"/>
        <v>ФИО-2-12</v>
      </c>
      <c r="L67" s="71"/>
      <c r="M67" s="66"/>
    </row>
    <row r="68" spans="1:13" x14ac:dyDescent="0.25">
      <c r="A68" s="66"/>
      <c r="B68" s="66"/>
      <c r="C68" s="66"/>
      <c r="D68" s="514"/>
      <c r="E68" s="521" t="str">
        <f t="shared" si="8"/>
        <v>ул. Вторая д.2</v>
      </c>
      <c r="F68" s="195" t="s">
        <v>128</v>
      </c>
      <c r="G68" s="520" t="str">
        <f t="shared" si="6"/>
        <v>кв.13</v>
      </c>
      <c r="H68" s="195" t="s">
        <v>128</v>
      </c>
      <c r="I68" s="520">
        <f t="shared" si="9"/>
        <v>20000013</v>
      </c>
      <c r="J68" s="195" t="s">
        <v>128</v>
      </c>
      <c r="K68" s="520" t="str">
        <f t="shared" si="7"/>
        <v>ФИО-2-13</v>
      </c>
      <c r="L68" s="71"/>
      <c r="M68" s="66"/>
    </row>
    <row r="69" spans="1:13" x14ac:dyDescent="0.25">
      <c r="A69" s="66"/>
      <c r="B69" s="66"/>
      <c r="C69" s="66"/>
      <c r="D69" s="514"/>
      <c r="E69" s="521" t="str">
        <f t="shared" si="8"/>
        <v>ул. Вторая д.2</v>
      </c>
      <c r="F69" s="195" t="s">
        <v>128</v>
      </c>
      <c r="G69" s="520" t="str">
        <f t="shared" si="6"/>
        <v>кв.14</v>
      </c>
      <c r="H69" s="195" t="s">
        <v>128</v>
      </c>
      <c r="I69" s="520">
        <f t="shared" si="9"/>
        <v>20000014</v>
      </c>
      <c r="J69" s="195" t="s">
        <v>128</v>
      </c>
      <c r="K69" s="520" t="str">
        <f t="shared" si="7"/>
        <v>ФИО-2-14</v>
      </c>
      <c r="L69" s="71"/>
      <c r="M69" s="66"/>
    </row>
    <row r="70" spans="1:13" x14ac:dyDescent="0.25">
      <c r="A70" s="66"/>
      <c r="B70" s="66"/>
      <c r="C70" s="66"/>
      <c r="D70" s="514"/>
      <c r="E70" s="521" t="str">
        <f t="shared" si="8"/>
        <v>ул. Вторая д.2</v>
      </c>
      <c r="F70" s="195" t="s">
        <v>128</v>
      </c>
      <c r="G70" s="520" t="str">
        <f t="shared" si="6"/>
        <v>кв.15</v>
      </c>
      <c r="H70" s="195" t="s">
        <v>128</v>
      </c>
      <c r="I70" s="520">
        <f t="shared" si="9"/>
        <v>20000015</v>
      </c>
      <c r="J70" s="195" t="s">
        <v>128</v>
      </c>
      <c r="K70" s="520" t="str">
        <f t="shared" si="7"/>
        <v>ФИО-2-15</v>
      </c>
      <c r="L70" s="71"/>
      <c r="M70" s="66"/>
    </row>
    <row r="71" spans="1:13" x14ac:dyDescent="0.25">
      <c r="A71" s="66"/>
      <c r="B71" s="66"/>
      <c r="C71" s="66"/>
      <c r="D71" s="514"/>
      <c r="E71" s="521" t="str">
        <f t="shared" si="8"/>
        <v>ул. Вторая д.2</v>
      </c>
      <c r="F71" s="195" t="s">
        <v>128</v>
      </c>
      <c r="G71" s="520" t="str">
        <f t="shared" si="6"/>
        <v>кв.16</v>
      </c>
      <c r="H71" s="195" t="s">
        <v>128</v>
      </c>
      <c r="I71" s="520">
        <f t="shared" si="9"/>
        <v>20000016</v>
      </c>
      <c r="J71" s="195" t="s">
        <v>128</v>
      </c>
      <c r="K71" s="520" t="str">
        <f t="shared" si="7"/>
        <v>ФИО-2-16</v>
      </c>
      <c r="L71" s="71"/>
      <c r="M71" s="66"/>
    </row>
    <row r="72" spans="1:13" x14ac:dyDescent="0.25">
      <c r="A72" s="66"/>
      <c r="B72" s="66"/>
      <c r="C72" s="66"/>
      <c r="D72" s="514"/>
      <c r="E72" s="521" t="str">
        <f t="shared" si="8"/>
        <v>ул. Вторая д.2</v>
      </c>
      <c r="F72" s="195" t="s">
        <v>128</v>
      </c>
      <c r="G72" s="520" t="str">
        <f t="shared" si="6"/>
        <v>кв.17</v>
      </c>
      <c r="H72" s="195" t="s">
        <v>128</v>
      </c>
      <c r="I72" s="520">
        <f t="shared" si="9"/>
        <v>20000017</v>
      </c>
      <c r="J72" s="195" t="s">
        <v>128</v>
      </c>
      <c r="K72" s="520" t="str">
        <f t="shared" si="7"/>
        <v>ФИО-2-17</v>
      </c>
      <c r="L72" s="71"/>
      <c r="M72" s="66"/>
    </row>
    <row r="73" spans="1:13" x14ac:dyDescent="0.25">
      <c r="A73" s="66"/>
      <c r="B73" s="66"/>
      <c r="C73" s="66"/>
      <c r="D73" s="514"/>
      <c r="E73" s="521" t="str">
        <f t="shared" si="8"/>
        <v>ул. Вторая д.2</v>
      </c>
      <c r="F73" s="195" t="s">
        <v>128</v>
      </c>
      <c r="G73" s="520" t="str">
        <f t="shared" si="6"/>
        <v>кв.18</v>
      </c>
      <c r="H73" s="195" t="s">
        <v>128</v>
      </c>
      <c r="I73" s="520">
        <f t="shared" si="9"/>
        <v>20000018</v>
      </c>
      <c r="J73" s="195" t="s">
        <v>128</v>
      </c>
      <c r="K73" s="520" t="str">
        <f t="shared" si="7"/>
        <v>ФИО-2-18</v>
      </c>
      <c r="L73" s="71"/>
      <c r="M73" s="66"/>
    </row>
    <row r="74" spans="1:13" x14ac:dyDescent="0.25">
      <c r="A74" s="66"/>
      <c r="B74" s="66"/>
      <c r="C74" s="66"/>
      <c r="D74" s="514"/>
      <c r="E74" s="521" t="str">
        <f t="shared" si="8"/>
        <v>ул. Вторая д.2</v>
      </c>
      <c r="F74" s="195" t="s">
        <v>128</v>
      </c>
      <c r="G74" s="520" t="str">
        <f t="shared" si="6"/>
        <v>кв.19</v>
      </c>
      <c r="H74" s="195" t="s">
        <v>128</v>
      </c>
      <c r="I74" s="520">
        <f t="shared" si="9"/>
        <v>20000019</v>
      </c>
      <c r="J74" s="195" t="s">
        <v>128</v>
      </c>
      <c r="K74" s="520" t="str">
        <f t="shared" si="7"/>
        <v>ФИО-2-19</v>
      </c>
      <c r="L74" s="71"/>
      <c r="M74" s="66"/>
    </row>
    <row r="75" spans="1:13" x14ac:dyDescent="0.25">
      <c r="A75" s="66"/>
      <c r="B75" s="66"/>
      <c r="C75" s="66"/>
      <c r="D75" s="514"/>
      <c r="E75" s="521" t="str">
        <f t="shared" si="8"/>
        <v>ул. Вторая д.2</v>
      </c>
      <c r="F75" s="195" t="s">
        <v>128</v>
      </c>
      <c r="G75" s="520" t="str">
        <f t="shared" si="6"/>
        <v>кв.20</v>
      </c>
      <c r="H75" s="195" t="s">
        <v>128</v>
      </c>
      <c r="I75" s="520">
        <f t="shared" si="9"/>
        <v>20000020</v>
      </c>
      <c r="J75" s="195" t="s">
        <v>128</v>
      </c>
      <c r="K75" s="520" t="str">
        <f t="shared" si="7"/>
        <v>ФИО-2-20</v>
      </c>
      <c r="L75" s="71"/>
      <c r="M75" s="66"/>
    </row>
    <row r="76" spans="1:13" x14ac:dyDescent="0.25">
      <c r="A76" s="66"/>
      <c r="B76" s="66"/>
      <c r="C76" s="66"/>
      <c r="D76" s="514"/>
      <c r="E76" s="521" t="str">
        <f t="shared" si="8"/>
        <v>ул. Вторая д.2</v>
      </c>
      <c r="F76" s="195" t="s">
        <v>128</v>
      </c>
      <c r="G76" s="520" t="str">
        <f t="shared" si="6"/>
        <v>кв.21</v>
      </c>
      <c r="H76" s="195" t="s">
        <v>128</v>
      </c>
      <c r="I76" s="520">
        <f t="shared" si="9"/>
        <v>20000021</v>
      </c>
      <c r="J76" s="195" t="s">
        <v>128</v>
      </c>
      <c r="K76" s="520" t="str">
        <f t="shared" si="7"/>
        <v>ФИО-2-21</v>
      </c>
      <c r="L76" s="71"/>
      <c r="M76" s="66"/>
    </row>
    <row r="77" spans="1:13" x14ac:dyDescent="0.25">
      <c r="A77" s="66"/>
      <c r="B77" s="66"/>
      <c r="C77" s="66"/>
      <c r="D77" s="514"/>
      <c r="E77" s="521" t="str">
        <f t="shared" si="8"/>
        <v>ул. Вторая д.2</v>
      </c>
      <c r="F77" s="195" t="s">
        <v>128</v>
      </c>
      <c r="G77" s="520" t="str">
        <f t="shared" si="6"/>
        <v>кв.22</v>
      </c>
      <c r="H77" s="195" t="s">
        <v>128</v>
      </c>
      <c r="I77" s="520">
        <f t="shared" si="9"/>
        <v>20000022</v>
      </c>
      <c r="J77" s="195" t="s">
        <v>128</v>
      </c>
      <c r="K77" s="520" t="str">
        <f t="shared" si="7"/>
        <v>ФИО-2-22</v>
      </c>
      <c r="L77" s="71"/>
      <c r="M77" s="66"/>
    </row>
    <row r="78" spans="1:13" x14ac:dyDescent="0.25">
      <c r="A78" s="66"/>
      <c r="B78" s="66"/>
      <c r="C78" s="66"/>
      <c r="D78" s="514"/>
      <c r="E78" s="521" t="str">
        <f t="shared" si="8"/>
        <v>ул. Вторая д.2</v>
      </c>
      <c r="F78" s="195" t="s">
        <v>128</v>
      </c>
      <c r="G78" s="520" t="str">
        <f t="shared" si="6"/>
        <v>кв.23</v>
      </c>
      <c r="H78" s="195" t="s">
        <v>128</v>
      </c>
      <c r="I78" s="520">
        <f t="shared" si="9"/>
        <v>20000023</v>
      </c>
      <c r="J78" s="195" t="s">
        <v>128</v>
      </c>
      <c r="K78" s="520" t="str">
        <f t="shared" si="7"/>
        <v>ФИО-2-23</v>
      </c>
      <c r="L78" s="71"/>
      <c r="M78" s="66"/>
    </row>
    <row r="79" spans="1:13" x14ac:dyDescent="0.25">
      <c r="A79" s="66"/>
      <c r="B79" s="66"/>
      <c r="C79" s="66"/>
      <c r="D79" s="514"/>
      <c r="E79" s="521" t="str">
        <f t="shared" si="8"/>
        <v>ул. Вторая д.2</v>
      </c>
      <c r="F79" s="195" t="s">
        <v>128</v>
      </c>
      <c r="G79" s="520" t="str">
        <f t="shared" si="6"/>
        <v>кв.24</v>
      </c>
      <c r="H79" s="195" t="s">
        <v>128</v>
      </c>
      <c r="I79" s="520">
        <f t="shared" si="9"/>
        <v>20000024</v>
      </c>
      <c r="J79" s="195" t="s">
        <v>128</v>
      </c>
      <c r="K79" s="520" t="str">
        <f t="shared" si="7"/>
        <v>ФИО-2-24</v>
      </c>
      <c r="L79" s="71"/>
      <c r="M79" s="66"/>
    </row>
    <row r="80" spans="1:13" x14ac:dyDescent="0.25">
      <c r="A80" s="66"/>
      <c r="B80" s="66"/>
      <c r="C80" s="66"/>
      <c r="D80" s="514"/>
      <c r="E80" s="521" t="str">
        <f t="shared" si="8"/>
        <v>ул. Вторая д.2</v>
      </c>
      <c r="F80" s="195" t="s">
        <v>128</v>
      </c>
      <c r="G80" s="520" t="str">
        <f t="shared" si="6"/>
        <v>кв.25</v>
      </c>
      <c r="H80" s="195" t="s">
        <v>128</v>
      </c>
      <c r="I80" s="520">
        <f t="shared" si="9"/>
        <v>20000025</v>
      </c>
      <c r="J80" s="195" t="s">
        <v>128</v>
      </c>
      <c r="K80" s="520" t="str">
        <f t="shared" si="7"/>
        <v>ФИО-2-25</v>
      </c>
      <c r="L80" s="71"/>
      <c r="M80" s="66"/>
    </row>
    <row r="81" spans="1:13" x14ac:dyDescent="0.25">
      <c r="A81" s="66"/>
      <c r="B81" s="66"/>
      <c r="C81" s="66"/>
      <c r="D81" s="514"/>
      <c r="E81" s="521" t="str">
        <f t="shared" si="8"/>
        <v>ул. Вторая д.2</v>
      </c>
      <c r="F81" s="195" t="s">
        <v>128</v>
      </c>
      <c r="G81" s="520" t="str">
        <f t="shared" si="6"/>
        <v>кв.26</v>
      </c>
      <c r="H81" s="195" t="s">
        <v>128</v>
      </c>
      <c r="I81" s="520">
        <f t="shared" si="9"/>
        <v>20000026</v>
      </c>
      <c r="J81" s="195" t="s">
        <v>128</v>
      </c>
      <c r="K81" s="520" t="str">
        <f t="shared" si="7"/>
        <v>ФИО-2-26</v>
      </c>
      <c r="L81" s="71"/>
      <c r="M81" s="66"/>
    </row>
    <row r="82" spans="1:13" x14ac:dyDescent="0.25">
      <c r="A82" s="66"/>
      <c r="B82" s="66"/>
      <c r="C82" s="66"/>
      <c r="D82" s="514"/>
      <c r="E82" s="521" t="str">
        <f t="shared" si="8"/>
        <v>ул. Вторая д.2</v>
      </c>
      <c r="F82" s="195" t="s">
        <v>128</v>
      </c>
      <c r="G82" s="520" t="str">
        <f t="shared" si="6"/>
        <v>кв.27</v>
      </c>
      <c r="H82" s="195" t="s">
        <v>128</v>
      </c>
      <c r="I82" s="520">
        <f t="shared" si="9"/>
        <v>20000027</v>
      </c>
      <c r="J82" s="195" t="s">
        <v>128</v>
      </c>
      <c r="K82" s="520" t="str">
        <f t="shared" si="7"/>
        <v>ФИО-2-27</v>
      </c>
      <c r="L82" s="71"/>
      <c r="M82" s="66"/>
    </row>
    <row r="83" spans="1:13" x14ac:dyDescent="0.25">
      <c r="A83" s="66"/>
      <c r="B83" s="66"/>
      <c r="C83" s="66"/>
      <c r="D83" s="514"/>
      <c r="E83" s="521" t="str">
        <f t="shared" si="8"/>
        <v>ул. Вторая д.2</v>
      </c>
      <c r="F83" s="195" t="s">
        <v>128</v>
      </c>
      <c r="G83" s="520" t="str">
        <f t="shared" si="6"/>
        <v>кв.28</v>
      </c>
      <c r="H83" s="195" t="s">
        <v>128</v>
      </c>
      <c r="I83" s="520">
        <f t="shared" si="9"/>
        <v>20000028</v>
      </c>
      <c r="J83" s="195" t="s">
        <v>128</v>
      </c>
      <c r="K83" s="520" t="str">
        <f t="shared" si="7"/>
        <v>ФИО-2-28</v>
      </c>
      <c r="L83" s="71"/>
      <c r="M83" s="66"/>
    </row>
    <row r="84" spans="1:13" x14ac:dyDescent="0.25">
      <c r="A84" s="66"/>
      <c r="B84" s="66"/>
      <c r="C84" s="66"/>
      <c r="D84" s="514"/>
      <c r="E84" s="521" t="str">
        <f t="shared" si="8"/>
        <v>ул. Вторая д.2</v>
      </c>
      <c r="F84" s="195" t="s">
        <v>128</v>
      </c>
      <c r="G84" s="520" t="str">
        <f t="shared" si="6"/>
        <v>кв.29</v>
      </c>
      <c r="H84" s="195" t="s">
        <v>128</v>
      </c>
      <c r="I84" s="520">
        <f t="shared" si="9"/>
        <v>20000029</v>
      </c>
      <c r="J84" s="195" t="s">
        <v>128</v>
      </c>
      <c r="K84" s="520" t="str">
        <f t="shared" si="7"/>
        <v>ФИО-2-29</v>
      </c>
      <c r="L84" s="71"/>
      <c r="M84" s="66"/>
    </row>
    <row r="85" spans="1:13" x14ac:dyDescent="0.25">
      <c r="A85" s="66"/>
      <c r="B85" s="66"/>
      <c r="C85" s="66"/>
      <c r="D85" s="514"/>
      <c r="E85" s="521" t="str">
        <f t="shared" si="8"/>
        <v>ул. Вторая д.2</v>
      </c>
      <c r="F85" s="195" t="s">
        <v>128</v>
      </c>
      <c r="G85" s="520" t="str">
        <f t="shared" si="6"/>
        <v>кв.30</v>
      </c>
      <c r="H85" s="195" t="s">
        <v>128</v>
      </c>
      <c r="I85" s="520">
        <f t="shared" si="9"/>
        <v>20000030</v>
      </c>
      <c r="J85" s="195" t="s">
        <v>128</v>
      </c>
      <c r="K85" s="520" t="str">
        <f t="shared" si="7"/>
        <v>ФИО-2-30</v>
      </c>
      <c r="L85" s="71"/>
      <c r="M85" s="66"/>
    </row>
    <row r="86" spans="1:13" x14ac:dyDescent="0.25">
      <c r="A86" s="66"/>
      <c r="B86" s="66"/>
      <c r="C86" s="66"/>
      <c r="D86" s="514"/>
      <c r="E86" s="521" t="str">
        <f t="shared" si="8"/>
        <v>ул. Вторая д.2</v>
      </c>
      <c r="F86" s="195" t="s">
        <v>128</v>
      </c>
      <c r="G86" s="520" t="str">
        <f t="shared" si="6"/>
        <v>кв.31</v>
      </c>
      <c r="H86" s="195" t="s">
        <v>128</v>
      </c>
      <c r="I86" s="520">
        <f t="shared" si="9"/>
        <v>20000031</v>
      </c>
      <c r="J86" s="195" t="s">
        <v>128</v>
      </c>
      <c r="K86" s="520" t="str">
        <f t="shared" si="7"/>
        <v>ФИО-2-31</v>
      </c>
      <c r="L86" s="71"/>
      <c r="M86" s="66"/>
    </row>
    <row r="87" spans="1:13" x14ac:dyDescent="0.25">
      <c r="A87" s="66"/>
      <c r="B87" s="66"/>
      <c r="C87" s="66"/>
      <c r="D87" s="514"/>
      <c r="E87" s="521" t="str">
        <f t="shared" si="8"/>
        <v>ул. Вторая д.2</v>
      </c>
      <c r="F87" s="195" t="s">
        <v>128</v>
      </c>
      <c r="G87" s="520" t="str">
        <f t="shared" si="6"/>
        <v>кв.32</v>
      </c>
      <c r="H87" s="195" t="s">
        <v>128</v>
      </c>
      <c r="I87" s="520">
        <f t="shared" si="9"/>
        <v>20000032</v>
      </c>
      <c r="J87" s="195" t="s">
        <v>128</v>
      </c>
      <c r="K87" s="520" t="str">
        <f t="shared" si="7"/>
        <v>ФИО-2-32</v>
      </c>
      <c r="L87" s="71"/>
      <c r="M87" s="66"/>
    </row>
    <row r="88" spans="1:13" x14ac:dyDescent="0.25">
      <c r="A88" s="66"/>
      <c r="B88" s="66"/>
      <c r="C88" s="66"/>
      <c r="D88" s="514"/>
      <c r="E88" s="521" t="str">
        <f t="shared" si="8"/>
        <v>ул. Вторая д.2</v>
      </c>
      <c r="F88" s="195" t="s">
        <v>128</v>
      </c>
      <c r="G88" s="520" t="str">
        <f t="shared" si="6"/>
        <v>кв.33</v>
      </c>
      <c r="H88" s="195" t="s">
        <v>128</v>
      </c>
      <c r="I88" s="520">
        <f t="shared" si="9"/>
        <v>20000033</v>
      </c>
      <c r="J88" s="195" t="s">
        <v>128</v>
      </c>
      <c r="K88" s="520" t="str">
        <f t="shared" si="7"/>
        <v>ФИО-2-33</v>
      </c>
      <c r="L88" s="71"/>
      <c r="M88" s="66"/>
    </row>
    <row r="89" spans="1:13" x14ac:dyDescent="0.25">
      <c r="A89" s="66"/>
      <c r="B89" s="66"/>
      <c r="C89" s="66"/>
      <c r="D89" s="514"/>
      <c r="E89" s="521" t="str">
        <f t="shared" si="8"/>
        <v>ул. Вторая д.2</v>
      </c>
      <c r="F89" s="195" t="s">
        <v>128</v>
      </c>
      <c r="G89" s="520" t="str">
        <f t="shared" si="6"/>
        <v>кв.34</v>
      </c>
      <c r="H89" s="195" t="s">
        <v>128</v>
      </c>
      <c r="I89" s="520">
        <f t="shared" si="9"/>
        <v>20000034</v>
      </c>
      <c r="J89" s="195" t="s">
        <v>128</v>
      </c>
      <c r="K89" s="520" t="str">
        <f t="shared" si="7"/>
        <v>ФИО-2-34</v>
      </c>
      <c r="L89" s="71"/>
      <c r="M89" s="66"/>
    </row>
    <row r="90" spans="1:13" x14ac:dyDescent="0.25">
      <c r="A90" s="66"/>
      <c r="B90" s="66"/>
      <c r="C90" s="66"/>
      <c r="D90" s="514"/>
      <c r="E90" s="521" t="str">
        <f t="shared" si="8"/>
        <v>ул. Вторая д.2</v>
      </c>
      <c r="F90" s="195" t="s">
        <v>128</v>
      </c>
      <c r="G90" s="520" t="str">
        <f t="shared" si="6"/>
        <v>кв.35</v>
      </c>
      <c r="H90" s="195" t="s">
        <v>128</v>
      </c>
      <c r="I90" s="520">
        <f t="shared" si="9"/>
        <v>20000035</v>
      </c>
      <c r="J90" s="195" t="s">
        <v>128</v>
      </c>
      <c r="K90" s="520" t="str">
        <f t="shared" si="7"/>
        <v>ФИО-2-35</v>
      </c>
      <c r="L90" s="71"/>
      <c r="M90" s="66"/>
    </row>
    <row r="91" spans="1:13" x14ac:dyDescent="0.25">
      <c r="A91" s="66"/>
      <c r="B91" s="66"/>
      <c r="C91" s="66"/>
      <c r="D91" s="514"/>
      <c r="E91" s="521" t="str">
        <f t="shared" si="8"/>
        <v>ул. Вторая д.2</v>
      </c>
      <c r="F91" s="195" t="s">
        <v>128</v>
      </c>
      <c r="G91" s="520" t="str">
        <f t="shared" si="6"/>
        <v>кв.36</v>
      </c>
      <c r="H91" s="195" t="s">
        <v>128</v>
      </c>
      <c r="I91" s="520">
        <f t="shared" si="9"/>
        <v>20000036</v>
      </c>
      <c r="J91" s="195" t="s">
        <v>128</v>
      </c>
      <c r="K91" s="520" t="str">
        <f t="shared" si="7"/>
        <v>ФИО-2-36</v>
      </c>
      <c r="L91" s="71"/>
      <c r="M91" s="66"/>
    </row>
    <row r="92" spans="1:13" x14ac:dyDescent="0.25">
      <c r="A92" s="66"/>
      <c r="B92" s="66"/>
      <c r="C92" s="66"/>
      <c r="D92" s="514"/>
      <c r="E92" s="521" t="str">
        <f t="shared" si="8"/>
        <v>ул. Вторая д.2</v>
      </c>
      <c r="F92" s="195" t="s">
        <v>128</v>
      </c>
      <c r="G92" s="520" t="str">
        <f t="shared" si="6"/>
        <v>кв.37</v>
      </c>
      <c r="H92" s="195" t="s">
        <v>128</v>
      </c>
      <c r="I92" s="520">
        <f t="shared" si="9"/>
        <v>20000037</v>
      </c>
      <c r="J92" s="195" t="s">
        <v>128</v>
      </c>
      <c r="K92" s="520" t="str">
        <f t="shared" si="7"/>
        <v>ФИО-2-37</v>
      </c>
      <c r="L92" s="71"/>
      <c r="M92" s="66"/>
    </row>
    <row r="93" spans="1:13" x14ac:dyDescent="0.25">
      <c r="A93" s="66"/>
      <c r="B93" s="66"/>
      <c r="C93" s="66"/>
      <c r="D93" s="514"/>
      <c r="E93" s="521" t="str">
        <f t="shared" si="8"/>
        <v>ул. Вторая д.2</v>
      </c>
      <c r="F93" s="195" t="s">
        <v>128</v>
      </c>
      <c r="G93" s="520" t="str">
        <f t="shared" si="6"/>
        <v>кв.38</v>
      </c>
      <c r="H93" s="195" t="s">
        <v>128</v>
      </c>
      <c r="I93" s="520">
        <f t="shared" si="9"/>
        <v>20000038</v>
      </c>
      <c r="J93" s="195" t="s">
        <v>128</v>
      </c>
      <c r="K93" s="520" t="str">
        <f t="shared" si="7"/>
        <v>ФИО-2-38</v>
      </c>
      <c r="L93" s="71"/>
      <c r="M93" s="66"/>
    </row>
    <row r="94" spans="1:13" x14ac:dyDescent="0.25">
      <c r="A94" s="66"/>
      <c r="B94" s="66"/>
      <c r="C94" s="66"/>
      <c r="D94" s="514"/>
      <c r="E94" s="521" t="str">
        <f t="shared" si="8"/>
        <v>ул. Вторая д.2</v>
      </c>
      <c r="F94" s="195" t="s">
        <v>128</v>
      </c>
      <c r="G94" s="520" t="str">
        <f t="shared" si="6"/>
        <v>кв.39</v>
      </c>
      <c r="H94" s="195" t="s">
        <v>128</v>
      </c>
      <c r="I94" s="520">
        <f t="shared" si="9"/>
        <v>20000039</v>
      </c>
      <c r="J94" s="195" t="s">
        <v>128</v>
      </c>
      <c r="K94" s="520" t="str">
        <f t="shared" si="7"/>
        <v>ФИО-2-39</v>
      </c>
      <c r="L94" s="71"/>
      <c r="M94" s="66"/>
    </row>
    <row r="95" spans="1:13" x14ac:dyDescent="0.25">
      <c r="A95" s="66"/>
      <c r="B95" s="66"/>
      <c r="C95" s="66"/>
      <c r="D95" s="514"/>
      <c r="E95" s="521" t="str">
        <f t="shared" si="8"/>
        <v>ул. Вторая д.2</v>
      </c>
      <c r="F95" s="195" t="s">
        <v>128</v>
      </c>
      <c r="G95" s="520" t="str">
        <f t="shared" si="6"/>
        <v>кв.40</v>
      </c>
      <c r="H95" s="195" t="s">
        <v>128</v>
      </c>
      <c r="I95" s="520">
        <f t="shared" si="9"/>
        <v>20000040</v>
      </c>
      <c r="J95" s="195" t="s">
        <v>128</v>
      </c>
      <c r="K95" s="520" t="str">
        <f t="shared" si="7"/>
        <v>ФИО-2-40</v>
      </c>
      <c r="L95" s="71"/>
      <c r="M95" s="66"/>
    </row>
    <row r="96" spans="1:13" x14ac:dyDescent="0.25">
      <c r="A96" s="66"/>
      <c r="B96" s="66"/>
      <c r="C96" s="66"/>
      <c r="D96" s="514"/>
      <c r="E96" s="521" t="str">
        <f t="shared" si="8"/>
        <v>ул. Вторая д.2</v>
      </c>
      <c r="F96" s="195" t="s">
        <v>128</v>
      </c>
      <c r="G96" s="520" t="str">
        <f t="shared" si="6"/>
        <v>кв.41</v>
      </c>
      <c r="H96" s="195" t="s">
        <v>128</v>
      </c>
      <c r="I96" s="520">
        <f t="shared" si="9"/>
        <v>20000041</v>
      </c>
      <c r="J96" s="195" t="s">
        <v>128</v>
      </c>
      <c r="K96" s="520" t="str">
        <f t="shared" si="7"/>
        <v>ФИО-2-41</v>
      </c>
      <c r="L96" s="71"/>
      <c r="M96" s="66"/>
    </row>
    <row r="97" spans="1:52" x14ac:dyDescent="0.25">
      <c r="A97" s="66"/>
      <c r="B97" s="66"/>
      <c r="C97" s="66"/>
      <c r="D97" s="514"/>
      <c r="E97" s="521" t="str">
        <f t="shared" si="8"/>
        <v>ул. Вторая д.2</v>
      </c>
      <c r="F97" s="195" t="s">
        <v>128</v>
      </c>
      <c r="G97" s="520" t="str">
        <f t="shared" si="6"/>
        <v>кв.42</v>
      </c>
      <c r="H97" s="195" t="s">
        <v>128</v>
      </c>
      <c r="I97" s="520">
        <f t="shared" si="9"/>
        <v>20000042</v>
      </c>
      <c r="J97" s="195" t="s">
        <v>128</v>
      </c>
      <c r="K97" s="520" t="str">
        <f t="shared" si="7"/>
        <v>ФИО-2-42</v>
      </c>
      <c r="L97" s="71"/>
      <c r="M97" s="66"/>
    </row>
    <row r="98" spans="1:52" x14ac:dyDescent="0.25">
      <c r="A98" s="66"/>
      <c r="B98" s="66"/>
      <c r="C98" s="66"/>
      <c r="D98" s="514"/>
      <c r="E98" s="521" t="str">
        <f t="shared" si="8"/>
        <v>ул. Вторая д.2</v>
      </c>
      <c r="F98" s="195" t="s">
        <v>128</v>
      </c>
      <c r="G98" s="520" t="str">
        <f t="shared" si="6"/>
        <v>кв.43</v>
      </c>
      <c r="H98" s="195" t="s">
        <v>128</v>
      </c>
      <c r="I98" s="520">
        <f t="shared" si="9"/>
        <v>20000043</v>
      </c>
      <c r="J98" s="195" t="s">
        <v>128</v>
      </c>
      <c r="K98" s="520" t="str">
        <f t="shared" si="7"/>
        <v>ФИО-2-43</v>
      </c>
      <c r="L98" s="71"/>
      <c r="M98" s="66"/>
    </row>
    <row r="99" spans="1:52" x14ac:dyDescent="0.25">
      <c r="A99" s="66"/>
      <c r="B99" s="66"/>
      <c r="C99" s="66"/>
      <c r="D99" s="514"/>
      <c r="E99" s="521" t="str">
        <f t="shared" si="8"/>
        <v>ул. Вторая д.2</v>
      </c>
      <c r="F99" s="195" t="s">
        <v>128</v>
      </c>
      <c r="G99" s="520" t="str">
        <f t="shared" si="6"/>
        <v>кв.44</v>
      </c>
      <c r="H99" s="195" t="s">
        <v>128</v>
      </c>
      <c r="I99" s="520">
        <f t="shared" si="9"/>
        <v>20000044</v>
      </c>
      <c r="J99" s="195" t="s">
        <v>128</v>
      </c>
      <c r="K99" s="520" t="str">
        <f t="shared" si="7"/>
        <v>ФИО-2-44</v>
      </c>
      <c r="L99" s="71"/>
      <c r="M99" s="66"/>
    </row>
    <row r="100" spans="1:52" x14ac:dyDescent="0.25">
      <c r="A100" s="66"/>
      <c r="B100" s="66"/>
      <c r="C100" s="66"/>
      <c r="D100" s="514"/>
      <c r="E100" s="521" t="str">
        <f t="shared" si="8"/>
        <v>ул. Вторая д.2</v>
      </c>
      <c r="F100" s="195" t="s">
        <v>128</v>
      </c>
      <c r="G100" s="520" t="str">
        <f t="shared" si="6"/>
        <v>кв.45</v>
      </c>
      <c r="H100" s="195" t="s">
        <v>128</v>
      </c>
      <c r="I100" s="520">
        <f t="shared" si="9"/>
        <v>20000045</v>
      </c>
      <c r="J100" s="195" t="s">
        <v>128</v>
      </c>
      <c r="K100" s="520" t="str">
        <f t="shared" si="7"/>
        <v>ФИО-2-45</v>
      </c>
      <c r="L100" s="71"/>
      <c r="M100" s="66"/>
    </row>
    <row r="101" spans="1:52" x14ac:dyDescent="0.25">
      <c r="A101" s="66"/>
      <c r="B101" s="66"/>
      <c r="C101" s="66"/>
      <c r="D101" s="514"/>
      <c r="E101" s="521" t="str">
        <f t="shared" si="8"/>
        <v>ул. Вторая д.2</v>
      </c>
      <c r="F101" s="195" t="s">
        <v>128</v>
      </c>
      <c r="G101" s="520" t="str">
        <f t="shared" si="6"/>
        <v>кв.46</v>
      </c>
      <c r="H101" s="195" t="s">
        <v>128</v>
      </c>
      <c r="I101" s="520">
        <f t="shared" si="9"/>
        <v>20000046</v>
      </c>
      <c r="J101" s="195" t="s">
        <v>128</v>
      </c>
      <c r="K101" s="520" t="str">
        <f t="shared" si="7"/>
        <v>ФИО-2-46</v>
      </c>
      <c r="L101" s="71"/>
      <c r="M101" s="66"/>
    </row>
    <row r="102" spans="1:52" x14ac:dyDescent="0.25">
      <c r="A102" s="66"/>
      <c r="B102" s="66"/>
      <c r="C102" s="66"/>
      <c r="D102" s="514"/>
      <c r="E102" s="521" t="str">
        <f t="shared" si="8"/>
        <v>ул. Вторая д.2</v>
      </c>
      <c r="F102" s="195" t="s">
        <v>128</v>
      </c>
      <c r="G102" s="520" t="str">
        <f t="shared" si="6"/>
        <v>кв.47</v>
      </c>
      <c r="H102" s="195" t="s">
        <v>128</v>
      </c>
      <c r="I102" s="520">
        <f t="shared" si="9"/>
        <v>20000047</v>
      </c>
      <c r="J102" s="195" t="s">
        <v>128</v>
      </c>
      <c r="K102" s="520" t="str">
        <f t="shared" si="7"/>
        <v>ФИО-2-47</v>
      </c>
      <c r="L102" s="71"/>
      <c r="M102" s="66"/>
    </row>
    <row r="103" spans="1:52" x14ac:dyDescent="0.25">
      <c r="A103" s="66"/>
      <c r="B103" s="66"/>
      <c r="C103" s="66"/>
      <c r="D103" s="514"/>
      <c r="E103" s="521" t="str">
        <f t="shared" si="8"/>
        <v>ул. Вторая д.2</v>
      </c>
      <c r="F103" s="195" t="s">
        <v>128</v>
      </c>
      <c r="G103" s="520" t="str">
        <f t="shared" si="6"/>
        <v>кв.48</v>
      </c>
      <c r="H103" s="195" t="s">
        <v>128</v>
      </c>
      <c r="I103" s="520">
        <f t="shared" si="9"/>
        <v>20000048</v>
      </c>
      <c r="J103" s="195" t="s">
        <v>128</v>
      </c>
      <c r="K103" s="520" t="str">
        <f t="shared" si="7"/>
        <v>ФИО-2-48</v>
      </c>
      <c r="L103" s="71"/>
      <c r="M103" s="66"/>
    </row>
    <row r="104" spans="1:52" x14ac:dyDescent="0.25">
      <c r="A104" s="66"/>
      <c r="B104" s="66"/>
      <c r="C104" s="66"/>
      <c r="D104" s="195" t="s">
        <v>128</v>
      </c>
      <c r="E104" s="520" t="s">
        <v>250</v>
      </c>
      <c r="F104" s="195" t="s">
        <v>128</v>
      </c>
      <c r="G104" s="520" t="str">
        <f>"кв."&amp;($I104-30000000)</f>
        <v>кв.1</v>
      </c>
      <c r="H104" s="195" t="s">
        <v>128</v>
      </c>
      <c r="I104" s="520">
        <v>30000001</v>
      </c>
      <c r="J104" s="195" t="s">
        <v>128</v>
      </c>
      <c r="K104" s="520" t="str">
        <f>"ФИО-3-"&amp;($I104-30000000)</f>
        <v>ФИО-3-1</v>
      </c>
      <c r="L104" s="71"/>
      <c r="M104" s="66"/>
    </row>
    <row r="105" spans="1:52" x14ac:dyDescent="0.25">
      <c r="A105" s="66"/>
      <c r="B105" s="66"/>
      <c r="C105" s="66"/>
      <c r="D105" s="515"/>
      <c r="E105" s="521" t="str">
        <f>$E$104</f>
        <v>ул. Третья д.3</v>
      </c>
      <c r="F105" s="195" t="s">
        <v>128</v>
      </c>
      <c r="G105" s="520" t="str">
        <f>"кв."&amp;($I105-30000000)</f>
        <v>кв.2</v>
      </c>
      <c r="H105" s="195" t="s">
        <v>128</v>
      </c>
      <c r="I105" s="520">
        <f>I104+1</f>
        <v>30000002</v>
      </c>
      <c r="J105" s="195" t="s">
        <v>128</v>
      </c>
      <c r="K105" s="520" t="str">
        <f t="shared" ref="K105:K152" si="10">"ФИО-3-"&amp;($I105-30000000)</f>
        <v>ФИО-3-2</v>
      </c>
      <c r="L105" s="66"/>
      <c r="M105" s="66"/>
      <c r="P105" s="13"/>
      <c r="T105" s="13"/>
      <c r="X105" s="13"/>
      <c r="AB105" s="13"/>
      <c r="AF105" s="13"/>
      <c r="AJ105" s="13"/>
      <c r="AN105" s="13"/>
      <c r="AR105" s="13"/>
      <c r="AV105" s="13"/>
      <c r="AZ105" s="13"/>
    </row>
    <row r="106" spans="1:52" x14ac:dyDescent="0.25">
      <c r="A106" s="66"/>
      <c r="B106" s="66"/>
      <c r="C106" s="66"/>
      <c r="D106" s="515"/>
      <c r="E106" s="521" t="str">
        <f t="shared" ref="E106:E152" si="11">$E$104</f>
        <v>ул. Третья д.3</v>
      </c>
      <c r="F106" s="195" t="s">
        <v>128</v>
      </c>
      <c r="G106" s="520" t="str">
        <f t="shared" ref="G106:G152" si="12">"кв."&amp;($I106-30000000)</f>
        <v>кв.3</v>
      </c>
      <c r="H106" s="195" t="s">
        <v>128</v>
      </c>
      <c r="I106" s="520">
        <f t="shared" ref="I106:I152" si="13">I105+1</f>
        <v>30000003</v>
      </c>
      <c r="J106" s="195" t="s">
        <v>128</v>
      </c>
      <c r="K106" s="520" t="str">
        <f t="shared" si="10"/>
        <v>ФИО-3-3</v>
      </c>
      <c r="L106" s="66"/>
      <c r="M106" s="66"/>
      <c r="P106" s="13"/>
      <c r="T106" s="13"/>
      <c r="X106" s="13"/>
      <c r="AB106" s="13"/>
      <c r="AF106" s="13"/>
      <c r="AJ106" s="13"/>
      <c r="AN106" s="13"/>
      <c r="AR106" s="13"/>
      <c r="AV106" s="13"/>
      <c r="AZ106" s="13"/>
    </row>
    <row r="107" spans="1:52" x14ac:dyDescent="0.25">
      <c r="A107" s="66"/>
      <c r="B107" s="66"/>
      <c r="C107" s="66"/>
      <c r="D107" s="515"/>
      <c r="E107" s="521" t="str">
        <f t="shared" si="11"/>
        <v>ул. Третья д.3</v>
      </c>
      <c r="F107" s="195" t="s">
        <v>128</v>
      </c>
      <c r="G107" s="520" t="str">
        <f t="shared" si="12"/>
        <v>кв.4</v>
      </c>
      <c r="H107" s="195" t="s">
        <v>128</v>
      </c>
      <c r="I107" s="520">
        <f t="shared" si="13"/>
        <v>30000004</v>
      </c>
      <c r="J107" s="195" t="s">
        <v>128</v>
      </c>
      <c r="K107" s="520" t="str">
        <f t="shared" si="10"/>
        <v>ФИО-3-4</v>
      </c>
      <c r="L107" s="66"/>
      <c r="M107" s="66"/>
      <c r="P107" s="13"/>
      <c r="T107" s="13"/>
      <c r="X107" s="13"/>
      <c r="AB107" s="13"/>
      <c r="AF107" s="13"/>
      <c r="AJ107" s="13"/>
      <c r="AN107" s="13"/>
      <c r="AR107" s="13"/>
      <c r="AV107" s="13"/>
      <c r="AZ107" s="13"/>
    </row>
    <row r="108" spans="1:52" x14ac:dyDescent="0.25">
      <c r="A108" s="66"/>
      <c r="B108" s="66"/>
      <c r="C108" s="66"/>
      <c r="D108" s="514"/>
      <c r="E108" s="521" t="str">
        <f t="shared" si="11"/>
        <v>ул. Третья д.3</v>
      </c>
      <c r="F108" s="195" t="s">
        <v>128</v>
      </c>
      <c r="G108" s="520" t="str">
        <f t="shared" si="12"/>
        <v>кв.5</v>
      </c>
      <c r="H108" s="195" t="s">
        <v>128</v>
      </c>
      <c r="I108" s="520">
        <f t="shared" si="13"/>
        <v>30000005</v>
      </c>
      <c r="J108" s="195" t="s">
        <v>128</v>
      </c>
      <c r="K108" s="520" t="str">
        <f t="shared" si="10"/>
        <v>ФИО-3-5</v>
      </c>
      <c r="L108" s="71"/>
      <c r="M108" s="66"/>
    </row>
    <row r="109" spans="1:52" x14ac:dyDescent="0.25">
      <c r="A109" s="66"/>
      <c r="B109" s="66"/>
      <c r="C109" s="66"/>
      <c r="D109" s="514"/>
      <c r="E109" s="521" t="str">
        <f t="shared" si="11"/>
        <v>ул. Третья д.3</v>
      </c>
      <c r="F109" s="195" t="s">
        <v>128</v>
      </c>
      <c r="G109" s="520" t="str">
        <f t="shared" si="12"/>
        <v>кв.6</v>
      </c>
      <c r="H109" s="195" t="s">
        <v>128</v>
      </c>
      <c r="I109" s="520">
        <f t="shared" si="13"/>
        <v>30000006</v>
      </c>
      <c r="J109" s="195" t="s">
        <v>128</v>
      </c>
      <c r="K109" s="520" t="str">
        <f t="shared" si="10"/>
        <v>ФИО-3-6</v>
      </c>
      <c r="L109" s="71"/>
      <c r="M109" s="66"/>
    </row>
    <row r="110" spans="1:52" x14ac:dyDescent="0.25">
      <c r="A110" s="66"/>
      <c r="B110" s="66"/>
      <c r="C110" s="66"/>
      <c r="D110" s="514"/>
      <c r="E110" s="521" t="str">
        <f t="shared" si="11"/>
        <v>ул. Третья д.3</v>
      </c>
      <c r="F110" s="195" t="s">
        <v>128</v>
      </c>
      <c r="G110" s="520" t="str">
        <f t="shared" si="12"/>
        <v>кв.7</v>
      </c>
      <c r="H110" s="195" t="s">
        <v>128</v>
      </c>
      <c r="I110" s="520">
        <f t="shared" si="13"/>
        <v>30000007</v>
      </c>
      <c r="J110" s="195" t="s">
        <v>128</v>
      </c>
      <c r="K110" s="520" t="str">
        <f t="shared" si="10"/>
        <v>ФИО-3-7</v>
      </c>
      <c r="L110" s="71"/>
      <c r="M110" s="66"/>
    </row>
    <row r="111" spans="1:52" x14ac:dyDescent="0.25">
      <c r="A111" s="66"/>
      <c r="B111" s="66"/>
      <c r="C111" s="66"/>
      <c r="D111" s="514"/>
      <c r="E111" s="521" t="str">
        <f t="shared" si="11"/>
        <v>ул. Третья д.3</v>
      </c>
      <c r="F111" s="195" t="s">
        <v>128</v>
      </c>
      <c r="G111" s="520" t="str">
        <f t="shared" si="12"/>
        <v>кв.8</v>
      </c>
      <c r="H111" s="195" t="s">
        <v>128</v>
      </c>
      <c r="I111" s="520">
        <f t="shared" si="13"/>
        <v>30000008</v>
      </c>
      <c r="J111" s="195" t="s">
        <v>128</v>
      </c>
      <c r="K111" s="520" t="str">
        <f t="shared" si="10"/>
        <v>ФИО-3-8</v>
      </c>
      <c r="L111" s="71"/>
      <c r="M111" s="66"/>
    </row>
    <row r="112" spans="1:52" x14ac:dyDescent="0.25">
      <c r="A112" s="66"/>
      <c r="B112" s="66"/>
      <c r="C112" s="66"/>
      <c r="D112" s="514"/>
      <c r="E112" s="521" t="str">
        <f t="shared" si="11"/>
        <v>ул. Третья д.3</v>
      </c>
      <c r="F112" s="195" t="s">
        <v>128</v>
      </c>
      <c r="G112" s="520" t="str">
        <f t="shared" si="12"/>
        <v>кв.9</v>
      </c>
      <c r="H112" s="195" t="s">
        <v>128</v>
      </c>
      <c r="I112" s="520">
        <f t="shared" si="13"/>
        <v>30000009</v>
      </c>
      <c r="J112" s="195" t="s">
        <v>128</v>
      </c>
      <c r="K112" s="520" t="str">
        <f t="shared" si="10"/>
        <v>ФИО-3-9</v>
      </c>
      <c r="L112" s="71"/>
      <c r="M112" s="66"/>
    </row>
    <row r="113" spans="1:13" x14ac:dyDescent="0.25">
      <c r="A113" s="66"/>
      <c r="B113" s="66"/>
      <c r="C113" s="66"/>
      <c r="D113" s="514"/>
      <c r="E113" s="521" t="str">
        <f t="shared" si="11"/>
        <v>ул. Третья д.3</v>
      </c>
      <c r="F113" s="195" t="s">
        <v>128</v>
      </c>
      <c r="G113" s="520" t="str">
        <f t="shared" si="12"/>
        <v>кв.10</v>
      </c>
      <c r="H113" s="195" t="s">
        <v>128</v>
      </c>
      <c r="I113" s="520">
        <f t="shared" si="13"/>
        <v>30000010</v>
      </c>
      <c r="J113" s="195" t="s">
        <v>128</v>
      </c>
      <c r="K113" s="520" t="str">
        <f t="shared" si="10"/>
        <v>ФИО-3-10</v>
      </c>
      <c r="L113" s="71"/>
      <c r="M113" s="66"/>
    </row>
    <row r="114" spans="1:13" x14ac:dyDescent="0.25">
      <c r="A114" s="66"/>
      <c r="B114" s="66"/>
      <c r="C114" s="66"/>
      <c r="D114" s="514"/>
      <c r="E114" s="521" t="str">
        <f t="shared" si="11"/>
        <v>ул. Третья д.3</v>
      </c>
      <c r="F114" s="195" t="s">
        <v>128</v>
      </c>
      <c r="G114" s="520" t="str">
        <f t="shared" si="12"/>
        <v>кв.11</v>
      </c>
      <c r="H114" s="195" t="s">
        <v>128</v>
      </c>
      <c r="I114" s="520">
        <f t="shared" si="13"/>
        <v>30000011</v>
      </c>
      <c r="J114" s="195" t="s">
        <v>128</v>
      </c>
      <c r="K114" s="520" t="str">
        <f t="shared" si="10"/>
        <v>ФИО-3-11</v>
      </c>
      <c r="L114" s="71"/>
      <c r="M114" s="66"/>
    </row>
    <row r="115" spans="1:13" x14ac:dyDescent="0.25">
      <c r="A115" s="66"/>
      <c r="B115" s="66"/>
      <c r="C115" s="66"/>
      <c r="D115" s="514"/>
      <c r="E115" s="521" t="str">
        <f t="shared" si="11"/>
        <v>ул. Третья д.3</v>
      </c>
      <c r="F115" s="195" t="s">
        <v>128</v>
      </c>
      <c r="G115" s="520" t="str">
        <f t="shared" si="12"/>
        <v>кв.12</v>
      </c>
      <c r="H115" s="195" t="s">
        <v>128</v>
      </c>
      <c r="I115" s="520">
        <f t="shared" si="13"/>
        <v>30000012</v>
      </c>
      <c r="J115" s="195" t="s">
        <v>128</v>
      </c>
      <c r="K115" s="520" t="str">
        <f t="shared" si="10"/>
        <v>ФИО-3-12</v>
      </c>
      <c r="L115" s="71"/>
      <c r="M115" s="66"/>
    </row>
    <row r="116" spans="1:13" x14ac:dyDescent="0.25">
      <c r="A116" s="66"/>
      <c r="B116" s="66"/>
      <c r="C116" s="66"/>
      <c r="D116" s="514"/>
      <c r="E116" s="521" t="str">
        <f t="shared" si="11"/>
        <v>ул. Третья д.3</v>
      </c>
      <c r="F116" s="195" t="s">
        <v>128</v>
      </c>
      <c r="G116" s="520" t="str">
        <f t="shared" si="12"/>
        <v>кв.13</v>
      </c>
      <c r="H116" s="195" t="s">
        <v>128</v>
      </c>
      <c r="I116" s="520">
        <f t="shared" si="13"/>
        <v>30000013</v>
      </c>
      <c r="J116" s="195" t="s">
        <v>128</v>
      </c>
      <c r="K116" s="520" t="str">
        <f t="shared" si="10"/>
        <v>ФИО-3-13</v>
      </c>
      <c r="L116" s="71"/>
      <c r="M116" s="66"/>
    </row>
    <row r="117" spans="1:13" x14ac:dyDescent="0.25">
      <c r="A117" s="66"/>
      <c r="B117" s="66"/>
      <c r="C117" s="66"/>
      <c r="D117" s="514"/>
      <c r="E117" s="521" t="str">
        <f t="shared" si="11"/>
        <v>ул. Третья д.3</v>
      </c>
      <c r="F117" s="195" t="s">
        <v>128</v>
      </c>
      <c r="G117" s="520" t="str">
        <f t="shared" si="12"/>
        <v>кв.14</v>
      </c>
      <c r="H117" s="195" t="s">
        <v>128</v>
      </c>
      <c r="I117" s="520">
        <f t="shared" si="13"/>
        <v>30000014</v>
      </c>
      <c r="J117" s="195" t="s">
        <v>128</v>
      </c>
      <c r="K117" s="520" t="str">
        <f t="shared" si="10"/>
        <v>ФИО-3-14</v>
      </c>
      <c r="L117" s="71"/>
      <c r="M117" s="66"/>
    </row>
    <row r="118" spans="1:13" x14ac:dyDescent="0.25">
      <c r="A118" s="66"/>
      <c r="B118" s="66"/>
      <c r="C118" s="66"/>
      <c r="D118" s="514"/>
      <c r="E118" s="521" t="str">
        <f t="shared" si="11"/>
        <v>ул. Третья д.3</v>
      </c>
      <c r="F118" s="195" t="s">
        <v>128</v>
      </c>
      <c r="G118" s="520" t="str">
        <f t="shared" si="12"/>
        <v>кв.15</v>
      </c>
      <c r="H118" s="195" t="s">
        <v>128</v>
      </c>
      <c r="I118" s="520">
        <f t="shared" si="13"/>
        <v>30000015</v>
      </c>
      <c r="J118" s="195" t="s">
        <v>128</v>
      </c>
      <c r="K118" s="520" t="str">
        <f t="shared" si="10"/>
        <v>ФИО-3-15</v>
      </c>
      <c r="L118" s="71"/>
      <c r="M118" s="66"/>
    </row>
    <row r="119" spans="1:13" x14ac:dyDescent="0.25">
      <c r="A119" s="66"/>
      <c r="B119" s="66"/>
      <c r="C119" s="66"/>
      <c r="D119" s="514"/>
      <c r="E119" s="521" t="str">
        <f t="shared" si="11"/>
        <v>ул. Третья д.3</v>
      </c>
      <c r="F119" s="195" t="s">
        <v>128</v>
      </c>
      <c r="G119" s="520" t="str">
        <f t="shared" si="12"/>
        <v>кв.16</v>
      </c>
      <c r="H119" s="195" t="s">
        <v>128</v>
      </c>
      <c r="I119" s="520">
        <f t="shared" si="13"/>
        <v>30000016</v>
      </c>
      <c r="J119" s="195" t="s">
        <v>128</v>
      </c>
      <c r="K119" s="520" t="str">
        <f t="shared" si="10"/>
        <v>ФИО-3-16</v>
      </c>
      <c r="L119" s="71"/>
      <c r="M119" s="66"/>
    </row>
    <row r="120" spans="1:13" x14ac:dyDescent="0.25">
      <c r="A120" s="66"/>
      <c r="B120" s="66"/>
      <c r="C120" s="66"/>
      <c r="D120" s="514"/>
      <c r="E120" s="521" t="str">
        <f t="shared" si="11"/>
        <v>ул. Третья д.3</v>
      </c>
      <c r="F120" s="195" t="s">
        <v>128</v>
      </c>
      <c r="G120" s="520" t="str">
        <f t="shared" si="12"/>
        <v>кв.17</v>
      </c>
      <c r="H120" s="195" t="s">
        <v>128</v>
      </c>
      <c r="I120" s="520">
        <f t="shared" si="13"/>
        <v>30000017</v>
      </c>
      <c r="J120" s="195" t="s">
        <v>128</v>
      </c>
      <c r="K120" s="520" t="str">
        <f t="shared" si="10"/>
        <v>ФИО-3-17</v>
      </c>
      <c r="L120" s="71"/>
      <c r="M120" s="66"/>
    </row>
    <row r="121" spans="1:13" x14ac:dyDescent="0.25">
      <c r="A121" s="66"/>
      <c r="B121" s="66"/>
      <c r="C121" s="66"/>
      <c r="D121" s="514"/>
      <c r="E121" s="521" t="str">
        <f t="shared" si="11"/>
        <v>ул. Третья д.3</v>
      </c>
      <c r="F121" s="195" t="s">
        <v>128</v>
      </c>
      <c r="G121" s="520" t="str">
        <f t="shared" si="12"/>
        <v>кв.18</v>
      </c>
      <c r="H121" s="195" t="s">
        <v>128</v>
      </c>
      <c r="I121" s="520">
        <f t="shared" si="13"/>
        <v>30000018</v>
      </c>
      <c r="J121" s="195" t="s">
        <v>128</v>
      </c>
      <c r="K121" s="520" t="str">
        <f t="shared" si="10"/>
        <v>ФИО-3-18</v>
      </c>
      <c r="L121" s="71"/>
      <c r="M121" s="66"/>
    </row>
    <row r="122" spans="1:13" x14ac:dyDescent="0.25">
      <c r="A122" s="66"/>
      <c r="B122" s="66"/>
      <c r="C122" s="66"/>
      <c r="D122" s="514"/>
      <c r="E122" s="521" t="str">
        <f t="shared" si="11"/>
        <v>ул. Третья д.3</v>
      </c>
      <c r="F122" s="195" t="s">
        <v>128</v>
      </c>
      <c r="G122" s="520" t="str">
        <f t="shared" si="12"/>
        <v>кв.19</v>
      </c>
      <c r="H122" s="195" t="s">
        <v>128</v>
      </c>
      <c r="I122" s="520">
        <f t="shared" si="13"/>
        <v>30000019</v>
      </c>
      <c r="J122" s="195" t="s">
        <v>128</v>
      </c>
      <c r="K122" s="520" t="str">
        <f t="shared" si="10"/>
        <v>ФИО-3-19</v>
      </c>
      <c r="L122" s="71"/>
      <c r="M122" s="66"/>
    </row>
    <row r="123" spans="1:13" x14ac:dyDescent="0.25">
      <c r="A123" s="66"/>
      <c r="B123" s="66"/>
      <c r="C123" s="66"/>
      <c r="D123" s="514"/>
      <c r="E123" s="521" t="str">
        <f t="shared" si="11"/>
        <v>ул. Третья д.3</v>
      </c>
      <c r="F123" s="195" t="s">
        <v>128</v>
      </c>
      <c r="G123" s="520" t="str">
        <f t="shared" si="12"/>
        <v>кв.20</v>
      </c>
      <c r="H123" s="195" t="s">
        <v>128</v>
      </c>
      <c r="I123" s="520">
        <f t="shared" si="13"/>
        <v>30000020</v>
      </c>
      <c r="J123" s="195" t="s">
        <v>128</v>
      </c>
      <c r="K123" s="520" t="str">
        <f t="shared" si="10"/>
        <v>ФИО-3-20</v>
      </c>
      <c r="L123" s="71"/>
      <c r="M123" s="66"/>
    </row>
    <row r="124" spans="1:13" x14ac:dyDescent="0.25">
      <c r="A124" s="66"/>
      <c r="B124" s="66"/>
      <c r="C124" s="66"/>
      <c r="D124" s="514"/>
      <c r="E124" s="521" t="str">
        <f t="shared" si="11"/>
        <v>ул. Третья д.3</v>
      </c>
      <c r="F124" s="195" t="s">
        <v>128</v>
      </c>
      <c r="G124" s="520" t="str">
        <f t="shared" si="12"/>
        <v>кв.21</v>
      </c>
      <c r="H124" s="195" t="s">
        <v>128</v>
      </c>
      <c r="I124" s="520">
        <f t="shared" si="13"/>
        <v>30000021</v>
      </c>
      <c r="J124" s="195" t="s">
        <v>128</v>
      </c>
      <c r="K124" s="520" t="str">
        <f t="shared" si="10"/>
        <v>ФИО-3-21</v>
      </c>
      <c r="L124" s="71"/>
      <c r="M124" s="66"/>
    </row>
    <row r="125" spans="1:13" x14ac:dyDescent="0.25">
      <c r="A125" s="66"/>
      <c r="B125" s="66"/>
      <c r="C125" s="66"/>
      <c r="D125" s="514"/>
      <c r="E125" s="521" t="str">
        <f t="shared" si="11"/>
        <v>ул. Третья д.3</v>
      </c>
      <c r="F125" s="195" t="s">
        <v>128</v>
      </c>
      <c r="G125" s="520" t="str">
        <f t="shared" si="12"/>
        <v>кв.22</v>
      </c>
      <c r="H125" s="195" t="s">
        <v>128</v>
      </c>
      <c r="I125" s="520">
        <f t="shared" si="13"/>
        <v>30000022</v>
      </c>
      <c r="J125" s="195" t="s">
        <v>128</v>
      </c>
      <c r="K125" s="520" t="str">
        <f t="shared" si="10"/>
        <v>ФИО-3-22</v>
      </c>
      <c r="L125" s="71"/>
      <c r="M125" s="66"/>
    </row>
    <row r="126" spans="1:13" x14ac:dyDescent="0.25">
      <c r="A126" s="66"/>
      <c r="B126" s="66"/>
      <c r="C126" s="66"/>
      <c r="D126" s="514"/>
      <c r="E126" s="521" t="str">
        <f t="shared" si="11"/>
        <v>ул. Третья д.3</v>
      </c>
      <c r="F126" s="195" t="s">
        <v>128</v>
      </c>
      <c r="G126" s="520" t="str">
        <f t="shared" si="12"/>
        <v>кв.23</v>
      </c>
      <c r="H126" s="195" t="s">
        <v>128</v>
      </c>
      <c r="I126" s="520">
        <f t="shared" si="13"/>
        <v>30000023</v>
      </c>
      <c r="J126" s="195" t="s">
        <v>128</v>
      </c>
      <c r="K126" s="520" t="str">
        <f t="shared" si="10"/>
        <v>ФИО-3-23</v>
      </c>
      <c r="L126" s="71"/>
      <c r="M126" s="66"/>
    </row>
    <row r="127" spans="1:13" x14ac:dyDescent="0.25">
      <c r="A127" s="66"/>
      <c r="B127" s="66"/>
      <c r="C127" s="66"/>
      <c r="D127" s="514"/>
      <c r="E127" s="521" t="str">
        <f t="shared" si="11"/>
        <v>ул. Третья д.3</v>
      </c>
      <c r="F127" s="195" t="s">
        <v>128</v>
      </c>
      <c r="G127" s="520" t="str">
        <f t="shared" si="12"/>
        <v>кв.24</v>
      </c>
      <c r="H127" s="195" t="s">
        <v>128</v>
      </c>
      <c r="I127" s="520">
        <f t="shared" si="13"/>
        <v>30000024</v>
      </c>
      <c r="J127" s="195" t="s">
        <v>128</v>
      </c>
      <c r="K127" s="520" t="str">
        <f t="shared" si="10"/>
        <v>ФИО-3-24</v>
      </c>
      <c r="L127" s="71"/>
      <c r="M127" s="66"/>
    </row>
    <row r="128" spans="1:13" x14ac:dyDescent="0.25">
      <c r="A128" s="66"/>
      <c r="B128" s="66"/>
      <c r="C128" s="66"/>
      <c r="D128" s="514"/>
      <c r="E128" s="521" t="str">
        <f t="shared" si="11"/>
        <v>ул. Третья д.3</v>
      </c>
      <c r="F128" s="195" t="s">
        <v>128</v>
      </c>
      <c r="G128" s="520" t="str">
        <f t="shared" si="12"/>
        <v>кв.25</v>
      </c>
      <c r="H128" s="195" t="s">
        <v>128</v>
      </c>
      <c r="I128" s="520">
        <f t="shared" si="13"/>
        <v>30000025</v>
      </c>
      <c r="J128" s="195" t="s">
        <v>128</v>
      </c>
      <c r="K128" s="520" t="str">
        <f t="shared" si="10"/>
        <v>ФИО-3-25</v>
      </c>
      <c r="L128" s="71"/>
      <c r="M128" s="66"/>
    </row>
    <row r="129" spans="1:13" x14ac:dyDescent="0.25">
      <c r="A129" s="66"/>
      <c r="B129" s="66"/>
      <c r="C129" s="66"/>
      <c r="D129" s="514"/>
      <c r="E129" s="521" t="str">
        <f t="shared" si="11"/>
        <v>ул. Третья д.3</v>
      </c>
      <c r="F129" s="195" t="s">
        <v>128</v>
      </c>
      <c r="G129" s="520" t="str">
        <f t="shared" si="12"/>
        <v>кв.26</v>
      </c>
      <c r="H129" s="195" t="s">
        <v>128</v>
      </c>
      <c r="I129" s="520">
        <f t="shared" si="13"/>
        <v>30000026</v>
      </c>
      <c r="J129" s="195" t="s">
        <v>128</v>
      </c>
      <c r="K129" s="520" t="str">
        <f t="shared" si="10"/>
        <v>ФИО-3-26</v>
      </c>
      <c r="L129" s="71"/>
      <c r="M129" s="66"/>
    </row>
    <row r="130" spans="1:13" x14ac:dyDescent="0.25">
      <c r="A130" s="66"/>
      <c r="B130" s="66"/>
      <c r="C130" s="66"/>
      <c r="D130" s="514"/>
      <c r="E130" s="521" t="str">
        <f t="shared" si="11"/>
        <v>ул. Третья д.3</v>
      </c>
      <c r="F130" s="195" t="s">
        <v>128</v>
      </c>
      <c r="G130" s="520" t="str">
        <f t="shared" si="12"/>
        <v>кв.27</v>
      </c>
      <c r="H130" s="195" t="s">
        <v>128</v>
      </c>
      <c r="I130" s="520">
        <f t="shared" si="13"/>
        <v>30000027</v>
      </c>
      <c r="J130" s="195" t="s">
        <v>128</v>
      </c>
      <c r="K130" s="520" t="str">
        <f t="shared" si="10"/>
        <v>ФИО-3-27</v>
      </c>
      <c r="L130" s="71"/>
      <c r="M130" s="66"/>
    </row>
    <row r="131" spans="1:13" x14ac:dyDescent="0.25">
      <c r="A131" s="66"/>
      <c r="B131" s="66"/>
      <c r="C131" s="66"/>
      <c r="D131" s="514"/>
      <c r="E131" s="521" t="str">
        <f t="shared" si="11"/>
        <v>ул. Третья д.3</v>
      </c>
      <c r="F131" s="195" t="s">
        <v>128</v>
      </c>
      <c r="G131" s="520" t="str">
        <f t="shared" si="12"/>
        <v>кв.28</v>
      </c>
      <c r="H131" s="195" t="s">
        <v>128</v>
      </c>
      <c r="I131" s="520">
        <f t="shared" si="13"/>
        <v>30000028</v>
      </c>
      <c r="J131" s="195" t="s">
        <v>128</v>
      </c>
      <c r="K131" s="520" t="str">
        <f t="shared" si="10"/>
        <v>ФИО-3-28</v>
      </c>
      <c r="L131" s="71"/>
      <c r="M131" s="66"/>
    </row>
    <row r="132" spans="1:13" x14ac:dyDescent="0.25">
      <c r="A132" s="66"/>
      <c r="B132" s="66"/>
      <c r="C132" s="66"/>
      <c r="D132" s="514"/>
      <c r="E132" s="521" t="str">
        <f t="shared" si="11"/>
        <v>ул. Третья д.3</v>
      </c>
      <c r="F132" s="195" t="s">
        <v>128</v>
      </c>
      <c r="G132" s="520" t="str">
        <f t="shared" si="12"/>
        <v>кв.29</v>
      </c>
      <c r="H132" s="195" t="s">
        <v>128</v>
      </c>
      <c r="I132" s="520">
        <f t="shared" si="13"/>
        <v>30000029</v>
      </c>
      <c r="J132" s="195" t="s">
        <v>128</v>
      </c>
      <c r="K132" s="520" t="str">
        <f t="shared" si="10"/>
        <v>ФИО-3-29</v>
      </c>
      <c r="L132" s="71"/>
      <c r="M132" s="66"/>
    </row>
    <row r="133" spans="1:13" x14ac:dyDescent="0.25">
      <c r="A133" s="66"/>
      <c r="B133" s="66"/>
      <c r="C133" s="66"/>
      <c r="D133" s="514"/>
      <c r="E133" s="521" t="str">
        <f t="shared" si="11"/>
        <v>ул. Третья д.3</v>
      </c>
      <c r="F133" s="195" t="s">
        <v>128</v>
      </c>
      <c r="G133" s="520" t="str">
        <f t="shared" si="12"/>
        <v>кв.30</v>
      </c>
      <c r="H133" s="195" t="s">
        <v>128</v>
      </c>
      <c r="I133" s="520">
        <f t="shared" si="13"/>
        <v>30000030</v>
      </c>
      <c r="J133" s="195" t="s">
        <v>128</v>
      </c>
      <c r="K133" s="520" t="str">
        <f t="shared" si="10"/>
        <v>ФИО-3-30</v>
      </c>
      <c r="L133" s="71"/>
      <c r="M133" s="66"/>
    </row>
    <row r="134" spans="1:13" x14ac:dyDescent="0.25">
      <c r="A134" s="66"/>
      <c r="B134" s="66"/>
      <c r="C134" s="66"/>
      <c r="D134" s="514"/>
      <c r="E134" s="521" t="str">
        <f t="shared" si="11"/>
        <v>ул. Третья д.3</v>
      </c>
      <c r="F134" s="195" t="s">
        <v>128</v>
      </c>
      <c r="G134" s="520" t="str">
        <f t="shared" si="12"/>
        <v>кв.31</v>
      </c>
      <c r="H134" s="195" t="s">
        <v>128</v>
      </c>
      <c r="I134" s="520">
        <f t="shared" si="13"/>
        <v>30000031</v>
      </c>
      <c r="J134" s="195" t="s">
        <v>128</v>
      </c>
      <c r="K134" s="520" t="str">
        <f t="shared" si="10"/>
        <v>ФИО-3-31</v>
      </c>
      <c r="L134" s="71"/>
      <c r="M134" s="66"/>
    </row>
    <row r="135" spans="1:13" x14ac:dyDescent="0.25">
      <c r="A135" s="66"/>
      <c r="B135" s="66"/>
      <c r="C135" s="66"/>
      <c r="D135" s="514"/>
      <c r="E135" s="521" t="str">
        <f t="shared" si="11"/>
        <v>ул. Третья д.3</v>
      </c>
      <c r="F135" s="195" t="s">
        <v>128</v>
      </c>
      <c r="G135" s="520" t="str">
        <f t="shared" si="12"/>
        <v>кв.32</v>
      </c>
      <c r="H135" s="195" t="s">
        <v>128</v>
      </c>
      <c r="I135" s="520">
        <f t="shared" si="13"/>
        <v>30000032</v>
      </c>
      <c r="J135" s="195" t="s">
        <v>128</v>
      </c>
      <c r="K135" s="520" t="str">
        <f t="shared" si="10"/>
        <v>ФИО-3-32</v>
      </c>
      <c r="L135" s="71"/>
      <c r="M135" s="66"/>
    </row>
    <row r="136" spans="1:13" x14ac:dyDescent="0.25">
      <c r="A136" s="66"/>
      <c r="B136" s="66"/>
      <c r="C136" s="66"/>
      <c r="D136" s="514"/>
      <c r="E136" s="521" t="str">
        <f t="shared" si="11"/>
        <v>ул. Третья д.3</v>
      </c>
      <c r="F136" s="195" t="s">
        <v>128</v>
      </c>
      <c r="G136" s="520" t="str">
        <f t="shared" si="12"/>
        <v>кв.33</v>
      </c>
      <c r="H136" s="195" t="s">
        <v>128</v>
      </c>
      <c r="I136" s="520">
        <f t="shared" si="13"/>
        <v>30000033</v>
      </c>
      <c r="J136" s="195" t="s">
        <v>128</v>
      </c>
      <c r="K136" s="520" t="str">
        <f t="shared" si="10"/>
        <v>ФИО-3-33</v>
      </c>
      <c r="L136" s="71"/>
      <c r="M136" s="66"/>
    </row>
    <row r="137" spans="1:13" x14ac:dyDescent="0.25">
      <c r="A137" s="66"/>
      <c r="B137" s="66"/>
      <c r="C137" s="66"/>
      <c r="D137" s="514"/>
      <c r="E137" s="521" t="str">
        <f t="shared" si="11"/>
        <v>ул. Третья д.3</v>
      </c>
      <c r="F137" s="195" t="s">
        <v>128</v>
      </c>
      <c r="G137" s="520" t="str">
        <f t="shared" si="12"/>
        <v>кв.34</v>
      </c>
      <c r="H137" s="195" t="s">
        <v>128</v>
      </c>
      <c r="I137" s="520">
        <f t="shared" si="13"/>
        <v>30000034</v>
      </c>
      <c r="J137" s="195" t="s">
        <v>128</v>
      </c>
      <c r="K137" s="520" t="str">
        <f t="shared" si="10"/>
        <v>ФИО-3-34</v>
      </c>
      <c r="L137" s="71"/>
      <c r="M137" s="66"/>
    </row>
    <row r="138" spans="1:13" x14ac:dyDescent="0.25">
      <c r="A138" s="66"/>
      <c r="B138" s="66"/>
      <c r="C138" s="66"/>
      <c r="D138" s="514"/>
      <c r="E138" s="521" t="str">
        <f t="shared" si="11"/>
        <v>ул. Третья д.3</v>
      </c>
      <c r="F138" s="195" t="s">
        <v>128</v>
      </c>
      <c r="G138" s="520" t="str">
        <f t="shared" si="12"/>
        <v>кв.35</v>
      </c>
      <c r="H138" s="195" t="s">
        <v>128</v>
      </c>
      <c r="I138" s="520">
        <f t="shared" si="13"/>
        <v>30000035</v>
      </c>
      <c r="J138" s="195" t="s">
        <v>128</v>
      </c>
      <c r="K138" s="520" t="str">
        <f t="shared" si="10"/>
        <v>ФИО-3-35</v>
      </c>
      <c r="L138" s="71"/>
      <c r="M138" s="66"/>
    </row>
    <row r="139" spans="1:13" x14ac:dyDescent="0.25">
      <c r="A139" s="66"/>
      <c r="B139" s="66"/>
      <c r="C139" s="66"/>
      <c r="D139" s="514"/>
      <c r="E139" s="521" t="str">
        <f t="shared" si="11"/>
        <v>ул. Третья д.3</v>
      </c>
      <c r="F139" s="195" t="s">
        <v>128</v>
      </c>
      <c r="G139" s="520" t="str">
        <f t="shared" si="12"/>
        <v>кв.36</v>
      </c>
      <c r="H139" s="195" t="s">
        <v>128</v>
      </c>
      <c r="I139" s="520">
        <f t="shared" si="13"/>
        <v>30000036</v>
      </c>
      <c r="J139" s="195" t="s">
        <v>128</v>
      </c>
      <c r="K139" s="520" t="str">
        <f t="shared" si="10"/>
        <v>ФИО-3-36</v>
      </c>
      <c r="L139" s="71"/>
      <c r="M139" s="66"/>
    </row>
    <row r="140" spans="1:13" x14ac:dyDescent="0.25">
      <c r="A140" s="66"/>
      <c r="B140" s="66"/>
      <c r="C140" s="66"/>
      <c r="D140" s="514"/>
      <c r="E140" s="521" t="str">
        <f t="shared" si="11"/>
        <v>ул. Третья д.3</v>
      </c>
      <c r="F140" s="195" t="s">
        <v>128</v>
      </c>
      <c r="G140" s="520" t="str">
        <f t="shared" si="12"/>
        <v>кв.37</v>
      </c>
      <c r="H140" s="195" t="s">
        <v>128</v>
      </c>
      <c r="I140" s="520">
        <f t="shared" si="13"/>
        <v>30000037</v>
      </c>
      <c r="J140" s="195" t="s">
        <v>128</v>
      </c>
      <c r="K140" s="520" t="str">
        <f t="shared" si="10"/>
        <v>ФИО-3-37</v>
      </c>
      <c r="L140" s="71"/>
      <c r="M140" s="66"/>
    </row>
    <row r="141" spans="1:13" x14ac:dyDescent="0.25">
      <c r="A141" s="66"/>
      <c r="B141" s="66"/>
      <c r="C141" s="66"/>
      <c r="D141" s="514"/>
      <c r="E141" s="521" t="str">
        <f t="shared" si="11"/>
        <v>ул. Третья д.3</v>
      </c>
      <c r="F141" s="195" t="s">
        <v>128</v>
      </c>
      <c r="G141" s="520" t="str">
        <f t="shared" si="12"/>
        <v>кв.38</v>
      </c>
      <c r="H141" s="195" t="s">
        <v>128</v>
      </c>
      <c r="I141" s="520">
        <f t="shared" si="13"/>
        <v>30000038</v>
      </c>
      <c r="J141" s="195" t="s">
        <v>128</v>
      </c>
      <c r="K141" s="520" t="str">
        <f t="shared" si="10"/>
        <v>ФИО-3-38</v>
      </c>
      <c r="L141" s="71"/>
      <c r="M141" s="66"/>
    </row>
    <row r="142" spans="1:13" x14ac:dyDescent="0.25">
      <c r="A142" s="66"/>
      <c r="B142" s="66"/>
      <c r="C142" s="66"/>
      <c r="D142" s="514"/>
      <c r="E142" s="521" t="str">
        <f t="shared" si="11"/>
        <v>ул. Третья д.3</v>
      </c>
      <c r="F142" s="195" t="s">
        <v>128</v>
      </c>
      <c r="G142" s="520" t="str">
        <f t="shared" si="12"/>
        <v>кв.39</v>
      </c>
      <c r="H142" s="195" t="s">
        <v>128</v>
      </c>
      <c r="I142" s="520">
        <f t="shared" si="13"/>
        <v>30000039</v>
      </c>
      <c r="J142" s="195" t="s">
        <v>128</v>
      </c>
      <c r="K142" s="520" t="str">
        <f t="shared" si="10"/>
        <v>ФИО-3-39</v>
      </c>
      <c r="L142" s="71"/>
      <c r="M142" s="66"/>
    </row>
    <row r="143" spans="1:13" x14ac:dyDescent="0.25">
      <c r="A143" s="66"/>
      <c r="B143" s="66"/>
      <c r="C143" s="66"/>
      <c r="D143" s="514"/>
      <c r="E143" s="521" t="str">
        <f t="shared" si="11"/>
        <v>ул. Третья д.3</v>
      </c>
      <c r="F143" s="195" t="s">
        <v>128</v>
      </c>
      <c r="G143" s="520" t="str">
        <f t="shared" si="12"/>
        <v>кв.40</v>
      </c>
      <c r="H143" s="195" t="s">
        <v>128</v>
      </c>
      <c r="I143" s="520">
        <f t="shared" si="13"/>
        <v>30000040</v>
      </c>
      <c r="J143" s="195" t="s">
        <v>128</v>
      </c>
      <c r="K143" s="520" t="str">
        <f t="shared" si="10"/>
        <v>ФИО-3-40</v>
      </c>
      <c r="L143" s="71"/>
      <c r="M143" s="66"/>
    </row>
    <row r="144" spans="1:13" x14ac:dyDescent="0.25">
      <c r="A144" s="66"/>
      <c r="B144" s="66"/>
      <c r="C144" s="66"/>
      <c r="D144" s="514"/>
      <c r="E144" s="521" t="str">
        <f t="shared" si="11"/>
        <v>ул. Третья д.3</v>
      </c>
      <c r="F144" s="195" t="s">
        <v>128</v>
      </c>
      <c r="G144" s="520" t="str">
        <f t="shared" si="12"/>
        <v>кв.41</v>
      </c>
      <c r="H144" s="195" t="s">
        <v>128</v>
      </c>
      <c r="I144" s="520">
        <f t="shared" si="13"/>
        <v>30000041</v>
      </c>
      <c r="J144" s="195" t="s">
        <v>128</v>
      </c>
      <c r="K144" s="520" t="str">
        <f t="shared" si="10"/>
        <v>ФИО-3-41</v>
      </c>
      <c r="L144" s="71"/>
      <c r="M144" s="66"/>
    </row>
    <row r="145" spans="1:52" x14ac:dyDescent="0.25">
      <c r="A145" s="66"/>
      <c r="B145" s="66"/>
      <c r="C145" s="66"/>
      <c r="D145" s="514"/>
      <c r="E145" s="521" t="str">
        <f t="shared" si="11"/>
        <v>ул. Третья д.3</v>
      </c>
      <c r="F145" s="195" t="s">
        <v>128</v>
      </c>
      <c r="G145" s="520" t="str">
        <f t="shared" si="12"/>
        <v>кв.42</v>
      </c>
      <c r="H145" s="195" t="s">
        <v>128</v>
      </c>
      <c r="I145" s="520">
        <f t="shared" si="13"/>
        <v>30000042</v>
      </c>
      <c r="J145" s="195" t="s">
        <v>128</v>
      </c>
      <c r="K145" s="520" t="str">
        <f t="shared" si="10"/>
        <v>ФИО-3-42</v>
      </c>
      <c r="L145" s="71"/>
      <c r="M145" s="66"/>
    </row>
    <row r="146" spans="1:52" x14ac:dyDescent="0.25">
      <c r="A146" s="66"/>
      <c r="B146" s="66"/>
      <c r="C146" s="66"/>
      <c r="D146" s="514"/>
      <c r="E146" s="521" t="str">
        <f t="shared" si="11"/>
        <v>ул. Третья д.3</v>
      </c>
      <c r="F146" s="195" t="s">
        <v>128</v>
      </c>
      <c r="G146" s="520" t="str">
        <f t="shared" si="12"/>
        <v>кв.43</v>
      </c>
      <c r="H146" s="195" t="s">
        <v>128</v>
      </c>
      <c r="I146" s="520">
        <f t="shared" si="13"/>
        <v>30000043</v>
      </c>
      <c r="J146" s="195" t="s">
        <v>128</v>
      </c>
      <c r="K146" s="520" t="str">
        <f t="shared" si="10"/>
        <v>ФИО-3-43</v>
      </c>
      <c r="L146" s="71"/>
      <c r="M146" s="66"/>
    </row>
    <row r="147" spans="1:52" x14ac:dyDescent="0.25">
      <c r="A147" s="66"/>
      <c r="B147" s="66"/>
      <c r="C147" s="66"/>
      <c r="D147" s="514"/>
      <c r="E147" s="521" t="str">
        <f t="shared" si="11"/>
        <v>ул. Третья д.3</v>
      </c>
      <c r="F147" s="195" t="s">
        <v>128</v>
      </c>
      <c r="G147" s="520" t="str">
        <f t="shared" si="12"/>
        <v>кв.44</v>
      </c>
      <c r="H147" s="195" t="s">
        <v>128</v>
      </c>
      <c r="I147" s="520">
        <f t="shared" si="13"/>
        <v>30000044</v>
      </c>
      <c r="J147" s="195" t="s">
        <v>128</v>
      </c>
      <c r="K147" s="520" t="str">
        <f t="shared" si="10"/>
        <v>ФИО-3-44</v>
      </c>
      <c r="L147" s="71"/>
      <c r="M147" s="66"/>
    </row>
    <row r="148" spans="1:52" x14ac:dyDescent="0.25">
      <c r="A148" s="66"/>
      <c r="B148" s="66"/>
      <c r="C148" s="66"/>
      <c r="D148" s="514"/>
      <c r="E148" s="521" t="str">
        <f t="shared" si="11"/>
        <v>ул. Третья д.3</v>
      </c>
      <c r="F148" s="195" t="s">
        <v>128</v>
      </c>
      <c r="G148" s="520" t="str">
        <f t="shared" si="12"/>
        <v>кв.45</v>
      </c>
      <c r="H148" s="195" t="s">
        <v>128</v>
      </c>
      <c r="I148" s="520">
        <f t="shared" si="13"/>
        <v>30000045</v>
      </c>
      <c r="J148" s="195" t="s">
        <v>128</v>
      </c>
      <c r="K148" s="520" t="str">
        <f t="shared" si="10"/>
        <v>ФИО-3-45</v>
      </c>
      <c r="L148" s="71"/>
      <c r="M148" s="66"/>
    </row>
    <row r="149" spans="1:52" x14ac:dyDescent="0.25">
      <c r="A149" s="66"/>
      <c r="B149" s="66"/>
      <c r="C149" s="66"/>
      <c r="D149" s="514"/>
      <c r="E149" s="521" t="str">
        <f t="shared" si="11"/>
        <v>ул. Третья д.3</v>
      </c>
      <c r="F149" s="195" t="s">
        <v>128</v>
      </c>
      <c r="G149" s="520" t="str">
        <f t="shared" si="12"/>
        <v>кв.46</v>
      </c>
      <c r="H149" s="195" t="s">
        <v>128</v>
      </c>
      <c r="I149" s="520">
        <f t="shared" si="13"/>
        <v>30000046</v>
      </c>
      <c r="J149" s="195" t="s">
        <v>128</v>
      </c>
      <c r="K149" s="520" t="str">
        <f t="shared" si="10"/>
        <v>ФИО-3-46</v>
      </c>
      <c r="L149" s="71"/>
      <c r="M149" s="66"/>
    </row>
    <row r="150" spans="1:52" x14ac:dyDescent="0.25">
      <c r="A150" s="66"/>
      <c r="B150" s="66"/>
      <c r="C150" s="66"/>
      <c r="D150" s="514"/>
      <c r="E150" s="521" t="str">
        <f t="shared" si="11"/>
        <v>ул. Третья д.3</v>
      </c>
      <c r="F150" s="195" t="s">
        <v>128</v>
      </c>
      <c r="G150" s="520" t="str">
        <f t="shared" si="12"/>
        <v>кв.47</v>
      </c>
      <c r="H150" s="195" t="s">
        <v>128</v>
      </c>
      <c r="I150" s="520">
        <f t="shared" si="13"/>
        <v>30000047</v>
      </c>
      <c r="J150" s="195" t="s">
        <v>128</v>
      </c>
      <c r="K150" s="520" t="str">
        <f t="shared" si="10"/>
        <v>ФИО-3-47</v>
      </c>
      <c r="L150" s="71"/>
      <c r="M150" s="66"/>
    </row>
    <row r="151" spans="1:52" x14ac:dyDescent="0.25">
      <c r="A151" s="66"/>
      <c r="B151" s="66"/>
      <c r="C151" s="66"/>
      <c r="D151" s="514"/>
      <c r="E151" s="521" t="str">
        <f t="shared" si="11"/>
        <v>ул. Третья д.3</v>
      </c>
      <c r="F151" s="195" t="s">
        <v>128</v>
      </c>
      <c r="G151" s="520" t="str">
        <f t="shared" si="12"/>
        <v>кв.48</v>
      </c>
      <c r="H151" s="195" t="s">
        <v>128</v>
      </c>
      <c r="I151" s="520">
        <f t="shared" si="13"/>
        <v>30000048</v>
      </c>
      <c r="J151" s="195" t="s">
        <v>128</v>
      </c>
      <c r="K151" s="520" t="str">
        <f t="shared" si="10"/>
        <v>ФИО-3-48</v>
      </c>
      <c r="L151" s="71"/>
      <c r="M151" s="66"/>
    </row>
    <row r="152" spans="1:52" x14ac:dyDescent="0.25">
      <c r="A152" s="66"/>
      <c r="B152" s="66"/>
      <c r="C152" s="66"/>
      <c r="D152" s="514"/>
      <c r="E152" s="521" t="str">
        <f t="shared" si="11"/>
        <v>ул. Третья д.3</v>
      </c>
      <c r="F152" s="195" t="s">
        <v>128</v>
      </c>
      <c r="G152" s="520" t="str">
        <f t="shared" si="12"/>
        <v>кв.49</v>
      </c>
      <c r="H152" s="195" t="s">
        <v>128</v>
      </c>
      <c r="I152" s="520">
        <f t="shared" si="13"/>
        <v>30000049</v>
      </c>
      <c r="J152" s="195" t="s">
        <v>128</v>
      </c>
      <c r="K152" s="520" t="str">
        <f t="shared" si="10"/>
        <v>ФИО-3-49</v>
      </c>
      <c r="L152" s="71"/>
      <c r="M152" s="66"/>
    </row>
    <row r="153" spans="1:52" x14ac:dyDescent="0.25">
      <c r="A153" s="66"/>
      <c r="B153" s="66"/>
      <c r="C153" s="66"/>
      <c r="D153" s="195" t="s">
        <v>128</v>
      </c>
      <c r="E153" s="520" t="s">
        <v>251</v>
      </c>
      <c r="F153" s="195" t="s">
        <v>128</v>
      </c>
      <c r="G153" s="520" t="str">
        <f>"кв."&amp;($I153-40000000)</f>
        <v>кв.1</v>
      </c>
      <c r="H153" s="195" t="s">
        <v>128</v>
      </c>
      <c r="I153" s="520">
        <v>40000001</v>
      </c>
      <c r="J153" s="195" t="s">
        <v>128</v>
      </c>
      <c r="K153" s="520" t="str">
        <f>"ФИО-4-"&amp;($I153-40000000)</f>
        <v>ФИО-4-1</v>
      </c>
      <c r="L153" s="71"/>
      <c r="M153" s="66"/>
    </row>
    <row r="154" spans="1:52" x14ac:dyDescent="0.25">
      <c r="A154" s="66"/>
      <c r="B154" s="66"/>
      <c r="C154" s="66"/>
      <c r="D154" s="515"/>
      <c r="E154" s="521" t="str">
        <f>$E$153</f>
        <v>ул. Четвертая д.4</v>
      </c>
      <c r="F154" s="195" t="s">
        <v>128</v>
      </c>
      <c r="G154" s="520" t="str">
        <f>"кв."&amp;($I154-40000000)</f>
        <v>кв.2</v>
      </c>
      <c r="H154" s="195" t="s">
        <v>128</v>
      </c>
      <c r="I154" s="520">
        <f>I153+1</f>
        <v>40000002</v>
      </c>
      <c r="J154" s="195" t="s">
        <v>128</v>
      </c>
      <c r="K154" s="520" t="str">
        <f t="shared" ref="K154:K202" si="14">"ФИО-4-"&amp;($I154-40000000)</f>
        <v>ФИО-4-2</v>
      </c>
      <c r="L154" s="66"/>
      <c r="M154" s="66"/>
      <c r="P154" s="13"/>
      <c r="T154" s="13"/>
      <c r="X154" s="13"/>
      <c r="AB154" s="13"/>
      <c r="AF154" s="13"/>
      <c r="AJ154" s="13"/>
      <c r="AN154" s="13"/>
      <c r="AR154" s="13"/>
      <c r="AV154" s="13"/>
      <c r="AZ154" s="13"/>
    </row>
    <row r="155" spans="1:52" x14ac:dyDescent="0.25">
      <c r="A155" s="66"/>
      <c r="B155" s="66"/>
      <c r="C155" s="66"/>
      <c r="D155" s="515"/>
      <c r="E155" s="521" t="str">
        <f t="shared" ref="E155:E202" si="15">$E$153</f>
        <v>ул. Четвертая д.4</v>
      </c>
      <c r="F155" s="195" t="s">
        <v>128</v>
      </c>
      <c r="G155" s="520" t="str">
        <f t="shared" ref="G155:G202" si="16">"кв."&amp;($I155-40000000)</f>
        <v>кв.3</v>
      </c>
      <c r="H155" s="195" t="s">
        <v>128</v>
      </c>
      <c r="I155" s="520">
        <f t="shared" ref="I155:I202" si="17">I154+1</f>
        <v>40000003</v>
      </c>
      <c r="J155" s="195" t="s">
        <v>128</v>
      </c>
      <c r="K155" s="520" t="str">
        <f t="shared" si="14"/>
        <v>ФИО-4-3</v>
      </c>
      <c r="L155" s="66"/>
      <c r="M155" s="66"/>
      <c r="P155" s="13"/>
      <c r="T155" s="13"/>
      <c r="X155" s="13"/>
      <c r="AB155" s="13"/>
      <c r="AF155" s="13"/>
      <c r="AJ155" s="13"/>
      <c r="AN155" s="13"/>
      <c r="AR155" s="13"/>
      <c r="AV155" s="13"/>
      <c r="AZ155" s="13"/>
    </row>
    <row r="156" spans="1:52" x14ac:dyDescent="0.25">
      <c r="A156" s="66"/>
      <c r="B156" s="66"/>
      <c r="C156" s="66"/>
      <c r="D156" s="515"/>
      <c r="E156" s="521" t="str">
        <f t="shared" si="15"/>
        <v>ул. Четвертая д.4</v>
      </c>
      <c r="F156" s="195" t="s">
        <v>128</v>
      </c>
      <c r="G156" s="520" t="str">
        <f t="shared" si="16"/>
        <v>кв.4</v>
      </c>
      <c r="H156" s="195" t="s">
        <v>128</v>
      </c>
      <c r="I156" s="520">
        <f t="shared" si="17"/>
        <v>40000004</v>
      </c>
      <c r="J156" s="195" t="s">
        <v>128</v>
      </c>
      <c r="K156" s="520" t="str">
        <f t="shared" si="14"/>
        <v>ФИО-4-4</v>
      </c>
      <c r="L156" s="66"/>
      <c r="M156" s="66"/>
      <c r="P156" s="13"/>
      <c r="T156" s="13"/>
      <c r="X156" s="13"/>
      <c r="AB156" s="13"/>
      <c r="AF156" s="13"/>
      <c r="AJ156" s="13"/>
      <c r="AN156" s="13"/>
      <c r="AR156" s="13"/>
      <c r="AV156" s="13"/>
      <c r="AZ156" s="13"/>
    </row>
    <row r="157" spans="1:52" x14ac:dyDescent="0.25">
      <c r="A157" s="66"/>
      <c r="B157" s="66"/>
      <c r="C157" s="66"/>
      <c r="D157" s="514"/>
      <c r="E157" s="521" t="str">
        <f t="shared" si="15"/>
        <v>ул. Четвертая д.4</v>
      </c>
      <c r="F157" s="195" t="s">
        <v>128</v>
      </c>
      <c r="G157" s="520" t="str">
        <f t="shared" si="16"/>
        <v>кв.5</v>
      </c>
      <c r="H157" s="195" t="s">
        <v>128</v>
      </c>
      <c r="I157" s="520">
        <f t="shared" si="17"/>
        <v>40000005</v>
      </c>
      <c r="J157" s="195" t="s">
        <v>128</v>
      </c>
      <c r="K157" s="520" t="str">
        <f t="shared" si="14"/>
        <v>ФИО-4-5</v>
      </c>
      <c r="L157" s="71"/>
      <c r="M157" s="66"/>
    </row>
    <row r="158" spans="1:52" x14ac:dyDescent="0.25">
      <c r="A158" s="66"/>
      <c r="B158" s="66"/>
      <c r="C158" s="66"/>
      <c r="D158" s="514"/>
      <c r="E158" s="521" t="str">
        <f t="shared" si="15"/>
        <v>ул. Четвертая д.4</v>
      </c>
      <c r="F158" s="195" t="s">
        <v>128</v>
      </c>
      <c r="G158" s="520" t="str">
        <f t="shared" si="16"/>
        <v>кв.6</v>
      </c>
      <c r="H158" s="195" t="s">
        <v>128</v>
      </c>
      <c r="I158" s="520">
        <f t="shared" si="17"/>
        <v>40000006</v>
      </c>
      <c r="J158" s="195" t="s">
        <v>128</v>
      </c>
      <c r="K158" s="520" t="str">
        <f t="shared" si="14"/>
        <v>ФИО-4-6</v>
      </c>
      <c r="L158" s="71"/>
      <c r="M158" s="66"/>
    </row>
    <row r="159" spans="1:52" x14ac:dyDescent="0.25">
      <c r="A159" s="66"/>
      <c r="B159" s="66"/>
      <c r="C159" s="66"/>
      <c r="D159" s="514"/>
      <c r="E159" s="521" t="str">
        <f t="shared" si="15"/>
        <v>ул. Четвертая д.4</v>
      </c>
      <c r="F159" s="195" t="s">
        <v>128</v>
      </c>
      <c r="G159" s="520" t="str">
        <f t="shared" si="16"/>
        <v>кв.7</v>
      </c>
      <c r="H159" s="195" t="s">
        <v>128</v>
      </c>
      <c r="I159" s="520">
        <f t="shared" si="17"/>
        <v>40000007</v>
      </c>
      <c r="J159" s="195" t="s">
        <v>128</v>
      </c>
      <c r="K159" s="520" t="str">
        <f t="shared" si="14"/>
        <v>ФИО-4-7</v>
      </c>
      <c r="L159" s="71"/>
      <c r="M159" s="66"/>
    </row>
    <row r="160" spans="1:52" x14ac:dyDescent="0.25">
      <c r="A160" s="66"/>
      <c r="B160" s="66"/>
      <c r="C160" s="66"/>
      <c r="D160" s="514"/>
      <c r="E160" s="521" t="str">
        <f t="shared" si="15"/>
        <v>ул. Четвертая д.4</v>
      </c>
      <c r="F160" s="195" t="s">
        <v>128</v>
      </c>
      <c r="G160" s="520" t="str">
        <f t="shared" si="16"/>
        <v>кв.8</v>
      </c>
      <c r="H160" s="195" t="s">
        <v>128</v>
      </c>
      <c r="I160" s="520">
        <f t="shared" si="17"/>
        <v>40000008</v>
      </c>
      <c r="J160" s="195" t="s">
        <v>128</v>
      </c>
      <c r="K160" s="520" t="str">
        <f t="shared" si="14"/>
        <v>ФИО-4-8</v>
      </c>
      <c r="L160" s="71"/>
      <c r="M160" s="66"/>
    </row>
    <row r="161" spans="1:13" x14ac:dyDescent="0.25">
      <c r="A161" s="66"/>
      <c r="B161" s="66"/>
      <c r="C161" s="66"/>
      <c r="D161" s="514"/>
      <c r="E161" s="521" t="str">
        <f t="shared" si="15"/>
        <v>ул. Четвертая д.4</v>
      </c>
      <c r="F161" s="195" t="s">
        <v>128</v>
      </c>
      <c r="G161" s="520" t="str">
        <f t="shared" si="16"/>
        <v>кв.9</v>
      </c>
      <c r="H161" s="195" t="s">
        <v>128</v>
      </c>
      <c r="I161" s="520">
        <f t="shared" si="17"/>
        <v>40000009</v>
      </c>
      <c r="J161" s="195" t="s">
        <v>128</v>
      </c>
      <c r="K161" s="520" t="str">
        <f t="shared" si="14"/>
        <v>ФИО-4-9</v>
      </c>
      <c r="L161" s="71"/>
      <c r="M161" s="66"/>
    </row>
    <row r="162" spans="1:13" x14ac:dyDescent="0.25">
      <c r="A162" s="66"/>
      <c r="B162" s="66"/>
      <c r="C162" s="66"/>
      <c r="D162" s="514"/>
      <c r="E162" s="521" t="str">
        <f t="shared" si="15"/>
        <v>ул. Четвертая д.4</v>
      </c>
      <c r="F162" s="195" t="s">
        <v>128</v>
      </c>
      <c r="G162" s="520" t="str">
        <f t="shared" si="16"/>
        <v>кв.10</v>
      </c>
      <c r="H162" s="195" t="s">
        <v>128</v>
      </c>
      <c r="I162" s="520">
        <f t="shared" si="17"/>
        <v>40000010</v>
      </c>
      <c r="J162" s="195" t="s">
        <v>128</v>
      </c>
      <c r="K162" s="520" t="str">
        <f t="shared" si="14"/>
        <v>ФИО-4-10</v>
      </c>
      <c r="L162" s="71"/>
      <c r="M162" s="66"/>
    </row>
    <row r="163" spans="1:13" x14ac:dyDescent="0.25">
      <c r="A163" s="66"/>
      <c r="B163" s="66"/>
      <c r="C163" s="66"/>
      <c r="D163" s="514"/>
      <c r="E163" s="521" t="str">
        <f t="shared" si="15"/>
        <v>ул. Четвертая д.4</v>
      </c>
      <c r="F163" s="195" t="s">
        <v>128</v>
      </c>
      <c r="G163" s="520" t="str">
        <f t="shared" si="16"/>
        <v>кв.11</v>
      </c>
      <c r="H163" s="195" t="s">
        <v>128</v>
      </c>
      <c r="I163" s="520">
        <f t="shared" si="17"/>
        <v>40000011</v>
      </c>
      <c r="J163" s="195" t="s">
        <v>128</v>
      </c>
      <c r="K163" s="520" t="str">
        <f t="shared" si="14"/>
        <v>ФИО-4-11</v>
      </c>
      <c r="L163" s="71"/>
      <c r="M163" s="66"/>
    </row>
    <row r="164" spans="1:13" x14ac:dyDescent="0.25">
      <c r="A164" s="66"/>
      <c r="B164" s="66"/>
      <c r="C164" s="66"/>
      <c r="D164" s="514"/>
      <c r="E164" s="521" t="str">
        <f t="shared" si="15"/>
        <v>ул. Четвертая д.4</v>
      </c>
      <c r="F164" s="195" t="s">
        <v>128</v>
      </c>
      <c r="G164" s="520" t="str">
        <f t="shared" si="16"/>
        <v>кв.12</v>
      </c>
      <c r="H164" s="195" t="s">
        <v>128</v>
      </c>
      <c r="I164" s="520">
        <f t="shared" si="17"/>
        <v>40000012</v>
      </c>
      <c r="J164" s="195" t="s">
        <v>128</v>
      </c>
      <c r="K164" s="520" t="str">
        <f t="shared" si="14"/>
        <v>ФИО-4-12</v>
      </c>
      <c r="L164" s="71"/>
      <c r="M164" s="66"/>
    </row>
    <row r="165" spans="1:13" x14ac:dyDescent="0.25">
      <c r="A165" s="66"/>
      <c r="B165" s="66"/>
      <c r="C165" s="66"/>
      <c r="D165" s="514"/>
      <c r="E165" s="521" t="str">
        <f t="shared" si="15"/>
        <v>ул. Четвертая д.4</v>
      </c>
      <c r="F165" s="195" t="s">
        <v>128</v>
      </c>
      <c r="G165" s="520" t="str">
        <f t="shared" si="16"/>
        <v>кв.13</v>
      </c>
      <c r="H165" s="195" t="s">
        <v>128</v>
      </c>
      <c r="I165" s="520">
        <f t="shared" si="17"/>
        <v>40000013</v>
      </c>
      <c r="J165" s="195" t="s">
        <v>128</v>
      </c>
      <c r="K165" s="520" t="str">
        <f t="shared" si="14"/>
        <v>ФИО-4-13</v>
      </c>
      <c r="L165" s="71"/>
      <c r="M165" s="66"/>
    </row>
    <row r="166" spans="1:13" x14ac:dyDescent="0.25">
      <c r="A166" s="66"/>
      <c r="B166" s="66"/>
      <c r="C166" s="66"/>
      <c r="D166" s="514"/>
      <c r="E166" s="521" t="str">
        <f t="shared" si="15"/>
        <v>ул. Четвертая д.4</v>
      </c>
      <c r="F166" s="195" t="s">
        <v>128</v>
      </c>
      <c r="G166" s="520" t="str">
        <f t="shared" si="16"/>
        <v>кв.14</v>
      </c>
      <c r="H166" s="195" t="s">
        <v>128</v>
      </c>
      <c r="I166" s="520">
        <f t="shared" si="17"/>
        <v>40000014</v>
      </c>
      <c r="J166" s="195" t="s">
        <v>128</v>
      </c>
      <c r="K166" s="520" t="str">
        <f t="shared" si="14"/>
        <v>ФИО-4-14</v>
      </c>
      <c r="L166" s="71"/>
      <c r="M166" s="66"/>
    </row>
    <row r="167" spans="1:13" x14ac:dyDescent="0.25">
      <c r="A167" s="66"/>
      <c r="B167" s="66"/>
      <c r="C167" s="66"/>
      <c r="D167" s="514"/>
      <c r="E167" s="521" t="str">
        <f t="shared" si="15"/>
        <v>ул. Четвертая д.4</v>
      </c>
      <c r="F167" s="195" t="s">
        <v>128</v>
      </c>
      <c r="G167" s="520" t="str">
        <f t="shared" si="16"/>
        <v>кв.15</v>
      </c>
      <c r="H167" s="195" t="s">
        <v>128</v>
      </c>
      <c r="I167" s="520">
        <f t="shared" si="17"/>
        <v>40000015</v>
      </c>
      <c r="J167" s="195" t="s">
        <v>128</v>
      </c>
      <c r="K167" s="520" t="str">
        <f t="shared" si="14"/>
        <v>ФИО-4-15</v>
      </c>
      <c r="L167" s="71"/>
      <c r="M167" s="66"/>
    </row>
    <row r="168" spans="1:13" x14ac:dyDescent="0.25">
      <c r="A168" s="66"/>
      <c r="B168" s="66"/>
      <c r="C168" s="66"/>
      <c r="D168" s="514"/>
      <c r="E168" s="521" t="str">
        <f t="shared" si="15"/>
        <v>ул. Четвертая д.4</v>
      </c>
      <c r="F168" s="195" t="s">
        <v>128</v>
      </c>
      <c r="G168" s="520" t="str">
        <f t="shared" si="16"/>
        <v>кв.16</v>
      </c>
      <c r="H168" s="195" t="s">
        <v>128</v>
      </c>
      <c r="I168" s="520">
        <f t="shared" si="17"/>
        <v>40000016</v>
      </c>
      <c r="J168" s="195" t="s">
        <v>128</v>
      </c>
      <c r="K168" s="520" t="str">
        <f t="shared" si="14"/>
        <v>ФИО-4-16</v>
      </c>
      <c r="L168" s="71"/>
      <c r="M168" s="66"/>
    </row>
    <row r="169" spans="1:13" x14ac:dyDescent="0.25">
      <c r="A169" s="66"/>
      <c r="B169" s="66"/>
      <c r="C169" s="66"/>
      <c r="D169" s="514"/>
      <c r="E169" s="521" t="str">
        <f t="shared" si="15"/>
        <v>ул. Четвертая д.4</v>
      </c>
      <c r="F169" s="195" t="s">
        <v>128</v>
      </c>
      <c r="G169" s="520" t="str">
        <f t="shared" si="16"/>
        <v>кв.17</v>
      </c>
      <c r="H169" s="195" t="s">
        <v>128</v>
      </c>
      <c r="I169" s="520">
        <f t="shared" si="17"/>
        <v>40000017</v>
      </c>
      <c r="J169" s="195" t="s">
        <v>128</v>
      </c>
      <c r="K169" s="520" t="str">
        <f t="shared" si="14"/>
        <v>ФИО-4-17</v>
      </c>
      <c r="L169" s="71"/>
      <c r="M169" s="66"/>
    </row>
    <row r="170" spans="1:13" x14ac:dyDescent="0.25">
      <c r="A170" s="66"/>
      <c r="B170" s="66"/>
      <c r="C170" s="66"/>
      <c r="D170" s="514"/>
      <c r="E170" s="521" t="str">
        <f t="shared" si="15"/>
        <v>ул. Четвертая д.4</v>
      </c>
      <c r="F170" s="195" t="s">
        <v>128</v>
      </c>
      <c r="G170" s="520" t="str">
        <f t="shared" si="16"/>
        <v>кв.18</v>
      </c>
      <c r="H170" s="195" t="s">
        <v>128</v>
      </c>
      <c r="I170" s="520">
        <f t="shared" si="17"/>
        <v>40000018</v>
      </c>
      <c r="J170" s="195" t="s">
        <v>128</v>
      </c>
      <c r="K170" s="520" t="str">
        <f t="shared" si="14"/>
        <v>ФИО-4-18</v>
      </c>
      <c r="L170" s="71"/>
      <c r="M170" s="66"/>
    </row>
    <row r="171" spans="1:13" x14ac:dyDescent="0.25">
      <c r="A171" s="66"/>
      <c r="B171" s="66"/>
      <c r="C171" s="66"/>
      <c r="D171" s="514"/>
      <c r="E171" s="521" t="str">
        <f t="shared" si="15"/>
        <v>ул. Четвертая д.4</v>
      </c>
      <c r="F171" s="195" t="s">
        <v>128</v>
      </c>
      <c r="G171" s="520" t="str">
        <f t="shared" si="16"/>
        <v>кв.19</v>
      </c>
      <c r="H171" s="195" t="s">
        <v>128</v>
      </c>
      <c r="I171" s="520">
        <f t="shared" si="17"/>
        <v>40000019</v>
      </c>
      <c r="J171" s="195" t="s">
        <v>128</v>
      </c>
      <c r="K171" s="520" t="str">
        <f t="shared" si="14"/>
        <v>ФИО-4-19</v>
      </c>
      <c r="L171" s="71"/>
      <c r="M171" s="66"/>
    </row>
    <row r="172" spans="1:13" x14ac:dyDescent="0.25">
      <c r="A172" s="66"/>
      <c r="B172" s="66"/>
      <c r="C172" s="66"/>
      <c r="D172" s="514"/>
      <c r="E172" s="521" t="str">
        <f t="shared" si="15"/>
        <v>ул. Четвертая д.4</v>
      </c>
      <c r="F172" s="195" t="s">
        <v>128</v>
      </c>
      <c r="G172" s="520" t="str">
        <f t="shared" si="16"/>
        <v>кв.20</v>
      </c>
      <c r="H172" s="195" t="s">
        <v>128</v>
      </c>
      <c r="I172" s="520">
        <f t="shared" si="17"/>
        <v>40000020</v>
      </c>
      <c r="J172" s="195" t="s">
        <v>128</v>
      </c>
      <c r="K172" s="520" t="str">
        <f t="shared" si="14"/>
        <v>ФИО-4-20</v>
      </c>
      <c r="L172" s="71"/>
      <c r="M172" s="66"/>
    </row>
    <row r="173" spans="1:13" x14ac:dyDescent="0.25">
      <c r="A173" s="66"/>
      <c r="B173" s="66"/>
      <c r="C173" s="66"/>
      <c r="D173" s="514"/>
      <c r="E173" s="521" t="str">
        <f t="shared" si="15"/>
        <v>ул. Четвертая д.4</v>
      </c>
      <c r="F173" s="195" t="s">
        <v>128</v>
      </c>
      <c r="G173" s="520" t="str">
        <f t="shared" si="16"/>
        <v>кв.21</v>
      </c>
      <c r="H173" s="195" t="s">
        <v>128</v>
      </c>
      <c r="I173" s="520">
        <f t="shared" si="17"/>
        <v>40000021</v>
      </c>
      <c r="J173" s="195" t="s">
        <v>128</v>
      </c>
      <c r="K173" s="520" t="str">
        <f t="shared" si="14"/>
        <v>ФИО-4-21</v>
      </c>
      <c r="L173" s="71"/>
      <c r="M173" s="66"/>
    </row>
    <row r="174" spans="1:13" x14ac:dyDescent="0.25">
      <c r="A174" s="66"/>
      <c r="B174" s="66"/>
      <c r="C174" s="66"/>
      <c r="D174" s="514"/>
      <c r="E174" s="521" t="str">
        <f t="shared" si="15"/>
        <v>ул. Четвертая д.4</v>
      </c>
      <c r="F174" s="195" t="s">
        <v>128</v>
      </c>
      <c r="G174" s="520" t="str">
        <f t="shared" si="16"/>
        <v>кв.22</v>
      </c>
      <c r="H174" s="195" t="s">
        <v>128</v>
      </c>
      <c r="I174" s="520">
        <f t="shared" si="17"/>
        <v>40000022</v>
      </c>
      <c r="J174" s="195" t="s">
        <v>128</v>
      </c>
      <c r="K174" s="520" t="str">
        <f t="shared" si="14"/>
        <v>ФИО-4-22</v>
      </c>
      <c r="L174" s="71"/>
      <c r="M174" s="66"/>
    </row>
    <row r="175" spans="1:13" x14ac:dyDescent="0.25">
      <c r="A175" s="66"/>
      <c r="B175" s="66"/>
      <c r="C175" s="66"/>
      <c r="D175" s="514"/>
      <c r="E175" s="521" t="str">
        <f t="shared" si="15"/>
        <v>ул. Четвертая д.4</v>
      </c>
      <c r="F175" s="195" t="s">
        <v>128</v>
      </c>
      <c r="G175" s="520" t="str">
        <f t="shared" si="16"/>
        <v>кв.23</v>
      </c>
      <c r="H175" s="195" t="s">
        <v>128</v>
      </c>
      <c r="I175" s="520">
        <f t="shared" si="17"/>
        <v>40000023</v>
      </c>
      <c r="J175" s="195" t="s">
        <v>128</v>
      </c>
      <c r="K175" s="520" t="str">
        <f t="shared" si="14"/>
        <v>ФИО-4-23</v>
      </c>
      <c r="L175" s="71"/>
      <c r="M175" s="66"/>
    </row>
    <row r="176" spans="1:13" x14ac:dyDescent="0.25">
      <c r="A176" s="66"/>
      <c r="B176" s="66"/>
      <c r="C176" s="66"/>
      <c r="D176" s="514"/>
      <c r="E176" s="521" t="str">
        <f t="shared" si="15"/>
        <v>ул. Четвертая д.4</v>
      </c>
      <c r="F176" s="195" t="s">
        <v>128</v>
      </c>
      <c r="G176" s="520" t="str">
        <f t="shared" si="16"/>
        <v>кв.24</v>
      </c>
      <c r="H176" s="195" t="s">
        <v>128</v>
      </c>
      <c r="I176" s="520">
        <f t="shared" si="17"/>
        <v>40000024</v>
      </c>
      <c r="J176" s="195" t="s">
        <v>128</v>
      </c>
      <c r="K176" s="520" t="str">
        <f t="shared" si="14"/>
        <v>ФИО-4-24</v>
      </c>
      <c r="L176" s="71"/>
      <c r="M176" s="66"/>
    </row>
    <row r="177" spans="1:13" x14ac:dyDescent="0.25">
      <c r="A177" s="66"/>
      <c r="B177" s="66"/>
      <c r="C177" s="66"/>
      <c r="D177" s="514"/>
      <c r="E177" s="521" t="str">
        <f t="shared" si="15"/>
        <v>ул. Четвертая д.4</v>
      </c>
      <c r="F177" s="195" t="s">
        <v>128</v>
      </c>
      <c r="G177" s="520" t="str">
        <f t="shared" si="16"/>
        <v>кв.25</v>
      </c>
      <c r="H177" s="195" t="s">
        <v>128</v>
      </c>
      <c r="I177" s="520">
        <f t="shared" si="17"/>
        <v>40000025</v>
      </c>
      <c r="J177" s="195" t="s">
        <v>128</v>
      </c>
      <c r="K177" s="520" t="str">
        <f t="shared" si="14"/>
        <v>ФИО-4-25</v>
      </c>
      <c r="L177" s="71"/>
      <c r="M177" s="66"/>
    </row>
    <row r="178" spans="1:13" x14ac:dyDescent="0.25">
      <c r="A178" s="66"/>
      <c r="B178" s="66"/>
      <c r="C178" s="66"/>
      <c r="D178" s="514"/>
      <c r="E178" s="521" t="str">
        <f t="shared" si="15"/>
        <v>ул. Четвертая д.4</v>
      </c>
      <c r="F178" s="195" t="s">
        <v>128</v>
      </c>
      <c r="G178" s="520" t="str">
        <f t="shared" si="16"/>
        <v>кв.26</v>
      </c>
      <c r="H178" s="195" t="s">
        <v>128</v>
      </c>
      <c r="I178" s="520">
        <f t="shared" si="17"/>
        <v>40000026</v>
      </c>
      <c r="J178" s="195" t="s">
        <v>128</v>
      </c>
      <c r="K178" s="520" t="str">
        <f t="shared" si="14"/>
        <v>ФИО-4-26</v>
      </c>
      <c r="L178" s="71"/>
      <c r="M178" s="66"/>
    </row>
    <row r="179" spans="1:13" x14ac:dyDescent="0.25">
      <c r="A179" s="66"/>
      <c r="B179" s="66"/>
      <c r="C179" s="66"/>
      <c r="D179" s="514"/>
      <c r="E179" s="521" t="str">
        <f t="shared" si="15"/>
        <v>ул. Четвертая д.4</v>
      </c>
      <c r="F179" s="195" t="s">
        <v>128</v>
      </c>
      <c r="G179" s="520" t="str">
        <f t="shared" si="16"/>
        <v>кв.27</v>
      </c>
      <c r="H179" s="195" t="s">
        <v>128</v>
      </c>
      <c r="I179" s="520">
        <f t="shared" si="17"/>
        <v>40000027</v>
      </c>
      <c r="J179" s="195" t="s">
        <v>128</v>
      </c>
      <c r="K179" s="520" t="str">
        <f t="shared" si="14"/>
        <v>ФИО-4-27</v>
      </c>
      <c r="L179" s="71"/>
      <c r="M179" s="66"/>
    </row>
    <row r="180" spans="1:13" x14ac:dyDescent="0.25">
      <c r="A180" s="66"/>
      <c r="B180" s="66"/>
      <c r="C180" s="66"/>
      <c r="D180" s="514"/>
      <c r="E180" s="521" t="str">
        <f t="shared" si="15"/>
        <v>ул. Четвертая д.4</v>
      </c>
      <c r="F180" s="195" t="s">
        <v>128</v>
      </c>
      <c r="G180" s="520" t="str">
        <f t="shared" si="16"/>
        <v>кв.28</v>
      </c>
      <c r="H180" s="195" t="s">
        <v>128</v>
      </c>
      <c r="I180" s="520">
        <f t="shared" si="17"/>
        <v>40000028</v>
      </c>
      <c r="J180" s="195" t="s">
        <v>128</v>
      </c>
      <c r="K180" s="520" t="str">
        <f t="shared" si="14"/>
        <v>ФИО-4-28</v>
      </c>
      <c r="L180" s="71"/>
      <c r="M180" s="66"/>
    </row>
    <row r="181" spans="1:13" x14ac:dyDescent="0.25">
      <c r="A181" s="66"/>
      <c r="B181" s="66"/>
      <c r="C181" s="66"/>
      <c r="D181" s="514"/>
      <c r="E181" s="521" t="str">
        <f t="shared" si="15"/>
        <v>ул. Четвертая д.4</v>
      </c>
      <c r="F181" s="195" t="s">
        <v>128</v>
      </c>
      <c r="G181" s="520" t="str">
        <f t="shared" si="16"/>
        <v>кв.29</v>
      </c>
      <c r="H181" s="195" t="s">
        <v>128</v>
      </c>
      <c r="I181" s="520">
        <f t="shared" si="17"/>
        <v>40000029</v>
      </c>
      <c r="J181" s="195" t="s">
        <v>128</v>
      </c>
      <c r="K181" s="520" t="str">
        <f t="shared" si="14"/>
        <v>ФИО-4-29</v>
      </c>
      <c r="L181" s="71"/>
      <c r="M181" s="66"/>
    </row>
    <row r="182" spans="1:13" x14ac:dyDescent="0.25">
      <c r="A182" s="66"/>
      <c r="B182" s="66"/>
      <c r="C182" s="66"/>
      <c r="D182" s="514"/>
      <c r="E182" s="521" t="str">
        <f t="shared" si="15"/>
        <v>ул. Четвертая д.4</v>
      </c>
      <c r="F182" s="195" t="s">
        <v>128</v>
      </c>
      <c r="G182" s="520" t="str">
        <f t="shared" si="16"/>
        <v>кв.30</v>
      </c>
      <c r="H182" s="195" t="s">
        <v>128</v>
      </c>
      <c r="I182" s="520">
        <f t="shared" si="17"/>
        <v>40000030</v>
      </c>
      <c r="J182" s="195" t="s">
        <v>128</v>
      </c>
      <c r="K182" s="520" t="str">
        <f t="shared" si="14"/>
        <v>ФИО-4-30</v>
      </c>
      <c r="L182" s="71"/>
      <c r="M182" s="66"/>
    </row>
    <row r="183" spans="1:13" x14ac:dyDescent="0.25">
      <c r="A183" s="66"/>
      <c r="B183" s="66"/>
      <c r="C183" s="66"/>
      <c r="D183" s="514"/>
      <c r="E183" s="521" t="str">
        <f t="shared" si="15"/>
        <v>ул. Четвертая д.4</v>
      </c>
      <c r="F183" s="195" t="s">
        <v>128</v>
      </c>
      <c r="G183" s="520" t="str">
        <f t="shared" si="16"/>
        <v>кв.31</v>
      </c>
      <c r="H183" s="195" t="s">
        <v>128</v>
      </c>
      <c r="I183" s="520">
        <f t="shared" si="17"/>
        <v>40000031</v>
      </c>
      <c r="J183" s="195" t="s">
        <v>128</v>
      </c>
      <c r="K183" s="520" t="str">
        <f t="shared" si="14"/>
        <v>ФИО-4-31</v>
      </c>
      <c r="L183" s="71"/>
      <c r="M183" s="66"/>
    </row>
    <row r="184" spans="1:13" x14ac:dyDescent="0.25">
      <c r="A184" s="66"/>
      <c r="B184" s="66"/>
      <c r="C184" s="66"/>
      <c r="D184" s="514"/>
      <c r="E184" s="521" t="str">
        <f t="shared" si="15"/>
        <v>ул. Четвертая д.4</v>
      </c>
      <c r="F184" s="195" t="s">
        <v>128</v>
      </c>
      <c r="G184" s="520" t="str">
        <f t="shared" si="16"/>
        <v>кв.32</v>
      </c>
      <c r="H184" s="195" t="s">
        <v>128</v>
      </c>
      <c r="I184" s="520">
        <f t="shared" si="17"/>
        <v>40000032</v>
      </c>
      <c r="J184" s="195" t="s">
        <v>128</v>
      </c>
      <c r="K184" s="520" t="str">
        <f t="shared" si="14"/>
        <v>ФИО-4-32</v>
      </c>
      <c r="L184" s="71"/>
      <c r="M184" s="66"/>
    </row>
    <row r="185" spans="1:13" x14ac:dyDescent="0.25">
      <c r="A185" s="66"/>
      <c r="B185" s="66"/>
      <c r="C185" s="66"/>
      <c r="D185" s="514"/>
      <c r="E185" s="521" t="str">
        <f t="shared" si="15"/>
        <v>ул. Четвертая д.4</v>
      </c>
      <c r="F185" s="195" t="s">
        <v>128</v>
      </c>
      <c r="G185" s="520" t="str">
        <f t="shared" si="16"/>
        <v>кв.33</v>
      </c>
      <c r="H185" s="195" t="s">
        <v>128</v>
      </c>
      <c r="I185" s="520">
        <f t="shared" si="17"/>
        <v>40000033</v>
      </c>
      <c r="J185" s="195" t="s">
        <v>128</v>
      </c>
      <c r="K185" s="520" t="str">
        <f t="shared" si="14"/>
        <v>ФИО-4-33</v>
      </c>
      <c r="L185" s="71"/>
      <c r="M185" s="66"/>
    </row>
    <row r="186" spans="1:13" x14ac:dyDescent="0.25">
      <c r="A186" s="66"/>
      <c r="B186" s="66"/>
      <c r="C186" s="66"/>
      <c r="D186" s="514"/>
      <c r="E186" s="521" t="str">
        <f t="shared" si="15"/>
        <v>ул. Четвертая д.4</v>
      </c>
      <c r="F186" s="195" t="s">
        <v>128</v>
      </c>
      <c r="G186" s="520" t="str">
        <f t="shared" si="16"/>
        <v>кв.34</v>
      </c>
      <c r="H186" s="195" t="s">
        <v>128</v>
      </c>
      <c r="I186" s="520">
        <f t="shared" si="17"/>
        <v>40000034</v>
      </c>
      <c r="J186" s="195" t="s">
        <v>128</v>
      </c>
      <c r="K186" s="520" t="str">
        <f t="shared" si="14"/>
        <v>ФИО-4-34</v>
      </c>
      <c r="L186" s="71"/>
      <c r="M186" s="66"/>
    </row>
    <row r="187" spans="1:13" x14ac:dyDescent="0.25">
      <c r="A187" s="66"/>
      <c r="B187" s="66"/>
      <c r="C187" s="66"/>
      <c r="D187" s="514"/>
      <c r="E187" s="521" t="str">
        <f t="shared" si="15"/>
        <v>ул. Четвертая д.4</v>
      </c>
      <c r="F187" s="195" t="s">
        <v>128</v>
      </c>
      <c r="G187" s="520" t="str">
        <f t="shared" si="16"/>
        <v>кв.35</v>
      </c>
      <c r="H187" s="195" t="s">
        <v>128</v>
      </c>
      <c r="I187" s="520">
        <f t="shared" si="17"/>
        <v>40000035</v>
      </c>
      <c r="J187" s="195" t="s">
        <v>128</v>
      </c>
      <c r="K187" s="520" t="str">
        <f t="shared" si="14"/>
        <v>ФИО-4-35</v>
      </c>
      <c r="L187" s="71"/>
      <c r="M187" s="66"/>
    </row>
    <row r="188" spans="1:13" x14ac:dyDescent="0.25">
      <c r="A188" s="66"/>
      <c r="B188" s="66"/>
      <c r="C188" s="66"/>
      <c r="D188" s="514"/>
      <c r="E188" s="521" t="str">
        <f t="shared" si="15"/>
        <v>ул. Четвертая д.4</v>
      </c>
      <c r="F188" s="195" t="s">
        <v>128</v>
      </c>
      <c r="G188" s="520" t="str">
        <f t="shared" si="16"/>
        <v>кв.36</v>
      </c>
      <c r="H188" s="195" t="s">
        <v>128</v>
      </c>
      <c r="I188" s="520">
        <f t="shared" si="17"/>
        <v>40000036</v>
      </c>
      <c r="J188" s="195" t="s">
        <v>128</v>
      </c>
      <c r="K188" s="520" t="str">
        <f t="shared" si="14"/>
        <v>ФИО-4-36</v>
      </c>
      <c r="L188" s="71"/>
      <c r="M188" s="66"/>
    </row>
    <row r="189" spans="1:13" x14ac:dyDescent="0.25">
      <c r="A189" s="66"/>
      <c r="B189" s="66"/>
      <c r="C189" s="66"/>
      <c r="D189" s="514"/>
      <c r="E189" s="521" t="str">
        <f t="shared" si="15"/>
        <v>ул. Четвертая д.4</v>
      </c>
      <c r="F189" s="195" t="s">
        <v>128</v>
      </c>
      <c r="G189" s="520" t="str">
        <f t="shared" si="16"/>
        <v>кв.37</v>
      </c>
      <c r="H189" s="195" t="s">
        <v>128</v>
      </c>
      <c r="I189" s="520">
        <f t="shared" si="17"/>
        <v>40000037</v>
      </c>
      <c r="J189" s="195" t="s">
        <v>128</v>
      </c>
      <c r="K189" s="520" t="str">
        <f t="shared" si="14"/>
        <v>ФИО-4-37</v>
      </c>
      <c r="L189" s="71"/>
      <c r="M189" s="66"/>
    </row>
    <row r="190" spans="1:13" x14ac:dyDescent="0.25">
      <c r="A190" s="66"/>
      <c r="B190" s="66"/>
      <c r="C190" s="66"/>
      <c r="D190" s="514"/>
      <c r="E190" s="521" t="str">
        <f t="shared" si="15"/>
        <v>ул. Четвертая д.4</v>
      </c>
      <c r="F190" s="195" t="s">
        <v>128</v>
      </c>
      <c r="G190" s="520" t="str">
        <f t="shared" si="16"/>
        <v>кв.38</v>
      </c>
      <c r="H190" s="195" t="s">
        <v>128</v>
      </c>
      <c r="I190" s="520">
        <f t="shared" si="17"/>
        <v>40000038</v>
      </c>
      <c r="J190" s="195" t="s">
        <v>128</v>
      </c>
      <c r="K190" s="520" t="str">
        <f t="shared" si="14"/>
        <v>ФИО-4-38</v>
      </c>
      <c r="L190" s="71"/>
      <c r="M190" s="66"/>
    </row>
    <row r="191" spans="1:13" x14ac:dyDescent="0.25">
      <c r="A191" s="66"/>
      <c r="B191" s="66"/>
      <c r="C191" s="66"/>
      <c r="D191" s="514"/>
      <c r="E191" s="521" t="str">
        <f t="shared" si="15"/>
        <v>ул. Четвертая д.4</v>
      </c>
      <c r="F191" s="195" t="s">
        <v>128</v>
      </c>
      <c r="G191" s="520" t="str">
        <f t="shared" si="16"/>
        <v>кв.39</v>
      </c>
      <c r="H191" s="195" t="s">
        <v>128</v>
      </c>
      <c r="I191" s="520">
        <f t="shared" si="17"/>
        <v>40000039</v>
      </c>
      <c r="J191" s="195" t="s">
        <v>128</v>
      </c>
      <c r="K191" s="520" t="str">
        <f t="shared" si="14"/>
        <v>ФИО-4-39</v>
      </c>
      <c r="L191" s="71"/>
      <c r="M191" s="66"/>
    </row>
    <row r="192" spans="1:13" x14ac:dyDescent="0.25">
      <c r="A192" s="66"/>
      <c r="B192" s="66"/>
      <c r="C192" s="66"/>
      <c r="D192" s="514"/>
      <c r="E192" s="521" t="str">
        <f t="shared" si="15"/>
        <v>ул. Четвертая д.4</v>
      </c>
      <c r="F192" s="195" t="s">
        <v>128</v>
      </c>
      <c r="G192" s="520" t="str">
        <f t="shared" si="16"/>
        <v>кв.40</v>
      </c>
      <c r="H192" s="195" t="s">
        <v>128</v>
      </c>
      <c r="I192" s="520">
        <f t="shared" si="17"/>
        <v>40000040</v>
      </c>
      <c r="J192" s="195" t="s">
        <v>128</v>
      </c>
      <c r="K192" s="520" t="str">
        <f t="shared" si="14"/>
        <v>ФИО-4-40</v>
      </c>
      <c r="L192" s="71"/>
      <c r="M192" s="66"/>
    </row>
    <row r="193" spans="1:52" x14ac:dyDescent="0.25">
      <c r="A193" s="66"/>
      <c r="B193" s="66"/>
      <c r="C193" s="66"/>
      <c r="D193" s="514"/>
      <c r="E193" s="521" t="str">
        <f t="shared" si="15"/>
        <v>ул. Четвертая д.4</v>
      </c>
      <c r="F193" s="195" t="s">
        <v>128</v>
      </c>
      <c r="G193" s="520" t="str">
        <f t="shared" si="16"/>
        <v>кв.41</v>
      </c>
      <c r="H193" s="195" t="s">
        <v>128</v>
      </c>
      <c r="I193" s="520">
        <f t="shared" si="17"/>
        <v>40000041</v>
      </c>
      <c r="J193" s="195" t="s">
        <v>128</v>
      </c>
      <c r="K193" s="520" t="str">
        <f t="shared" si="14"/>
        <v>ФИО-4-41</v>
      </c>
      <c r="L193" s="71"/>
      <c r="M193" s="66"/>
    </row>
    <row r="194" spans="1:52" x14ac:dyDescent="0.25">
      <c r="A194" s="66"/>
      <c r="B194" s="66"/>
      <c r="C194" s="66"/>
      <c r="D194" s="514"/>
      <c r="E194" s="521" t="str">
        <f t="shared" si="15"/>
        <v>ул. Четвертая д.4</v>
      </c>
      <c r="F194" s="195" t="s">
        <v>128</v>
      </c>
      <c r="G194" s="520" t="str">
        <f t="shared" si="16"/>
        <v>кв.42</v>
      </c>
      <c r="H194" s="195" t="s">
        <v>128</v>
      </c>
      <c r="I194" s="520">
        <f t="shared" si="17"/>
        <v>40000042</v>
      </c>
      <c r="J194" s="195" t="s">
        <v>128</v>
      </c>
      <c r="K194" s="520" t="str">
        <f t="shared" si="14"/>
        <v>ФИО-4-42</v>
      </c>
      <c r="L194" s="71"/>
      <c r="M194" s="66"/>
    </row>
    <row r="195" spans="1:52" x14ac:dyDescent="0.25">
      <c r="A195" s="66"/>
      <c r="B195" s="66"/>
      <c r="C195" s="66"/>
      <c r="D195" s="514"/>
      <c r="E195" s="521" t="str">
        <f t="shared" si="15"/>
        <v>ул. Четвертая д.4</v>
      </c>
      <c r="F195" s="195" t="s">
        <v>128</v>
      </c>
      <c r="G195" s="520" t="str">
        <f t="shared" si="16"/>
        <v>кв.43</v>
      </c>
      <c r="H195" s="195" t="s">
        <v>128</v>
      </c>
      <c r="I195" s="520">
        <f t="shared" si="17"/>
        <v>40000043</v>
      </c>
      <c r="J195" s="195" t="s">
        <v>128</v>
      </c>
      <c r="K195" s="520" t="str">
        <f t="shared" si="14"/>
        <v>ФИО-4-43</v>
      </c>
      <c r="L195" s="71"/>
      <c r="M195" s="66"/>
    </row>
    <row r="196" spans="1:52" x14ac:dyDescent="0.25">
      <c r="A196" s="66"/>
      <c r="B196" s="66"/>
      <c r="C196" s="66"/>
      <c r="D196" s="514"/>
      <c r="E196" s="521" t="str">
        <f t="shared" si="15"/>
        <v>ул. Четвертая д.4</v>
      </c>
      <c r="F196" s="195" t="s">
        <v>128</v>
      </c>
      <c r="G196" s="520" t="str">
        <f t="shared" si="16"/>
        <v>кв.44</v>
      </c>
      <c r="H196" s="195" t="s">
        <v>128</v>
      </c>
      <c r="I196" s="520">
        <f t="shared" si="17"/>
        <v>40000044</v>
      </c>
      <c r="J196" s="195" t="s">
        <v>128</v>
      </c>
      <c r="K196" s="520" t="str">
        <f t="shared" si="14"/>
        <v>ФИО-4-44</v>
      </c>
      <c r="L196" s="71"/>
      <c r="M196" s="66"/>
    </row>
    <row r="197" spans="1:52" x14ac:dyDescent="0.25">
      <c r="A197" s="66"/>
      <c r="B197" s="66"/>
      <c r="C197" s="66"/>
      <c r="D197" s="514"/>
      <c r="E197" s="521" t="str">
        <f t="shared" si="15"/>
        <v>ул. Четвертая д.4</v>
      </c>
      <c r="F197" s="195" t="s">
        <v>128</v>
      </c>
      <c r="G197" s="520" t="str">
        <f t="shared" si="16"/>
        <v>кв.45</v>
      </c>
      <c r="H197" s="195" t="s">
        <v>128</v>
      </c>
      <c r="I197" s="520">
        <f t="shared" si="17"/>
        <v>40000045</v>
      </c>
      <c r="J197" s="195" t="s">
        <v>128</v>
      </c>
      <c r="K197" s="520" t="str">
        <f t="shared" si="14"/>
        <v>ФИО-4-45</v>
      </c>
      <c r="L197" s="71"/>
      <c r="M197" s="66"/>
    </row>
    <row r="198" spans="1:52" x14ac:dyDescent="0.25">
      <c r="A198" s="66"/>
      <c r="B198" s="66"/>
      <c r="C198" s="66"/>
      <c r="D198" s="514"/>
      <c r="E198" s="521" t="str">
        <f t="shared" si="15"/>
        <v>ул. Четвертая д.4</v>
      </c>
      <c r="F198" s="195" t="s">
        <v>128</v>
      </c>
      <c r="G198" s="520" t="str">
        <f t="shared" si="16"/>
        <v>кв.46</v>
      </c>
      <c r="H198" s="195" t="s">
        <v>128</v>
      </c>
      <c r="I198" s="520">
        <f t="shared" si="17"/>
        <v>40000046</v>
      </c>
      <c r="J198" s="195" t="s">
        <v>128</v>
      </c>
      <c r="K198" s="520" t="str">
        <f t="shared" si="14"/>
        <v>ФИО-4-46</v>
      </c>
      <c r="L198" s="71"/>
      <c r="M198" s="66"/>
    </row>
    <row r="199" spans="1:52" x14ac:dyDescent="0.25">
      <c r="A199" s="66"/>
      <c r="B199" s="66"/>
      <c r="C199" s="66"/>
      <c r="D199" s="514"/>
      <c r="E199" s="521" t="str">
        <f t="shared" si="15"/>
        <v>ул. Четвертая д.4</v>
      </c>
      <c r="F199" s="195" t="s">
        <v>128</v>
      </c>
      <c r="G199" s="520" t="str">
        <f t="shared" si="16"/>
        <v>кв.47</v>
      </c>
      <c r="H199" s="195" t="s">
        <v>128</v>
      </c>
      <c r="I199" s="520">
        <f t="shared" si="17"/>
        <v>40000047</v>
      </c>
      <c r="J199" s="195" t="s">
        <v>128</v>
      </c>
      <c r="K199" s="520" t="str">
        <f t="shared" si="14"/>
        <v>ФИО-4-47</v>
      </c>
      <c r="L199" s="71"/>
      <c r="M199" s="66"/>
    </row>
    <row r="200" spans="1:52" x14ac:dyDescent="0.25">
      <c r="A200" s="66"/>
      <c r="B200" s="66"/>
      <c r="C200" s="66"/>
      <c r="D200" s="514"/>
      <c r="E200" s="521" t="str">
        <f t="shared" si="15"/>
        <v>ул. Четвертая д.4</v>
      </c>
      <c r="F200" s="195" t="s">
        <v>128</v>
      </c>
      <c r="G200" s="520" t="str">
        <f t="shared" si="16"/>
        <v>кв.48</v>
      </c>
      <c r="H200" s="195" t="s">
        <v>128</v>
      </c>
      <c r="I200" s="520">
        <f t="shared" si="17"/>
        <v>40000048</v>
      </c>
      <c r="J200" s="195" t="s">
        <v>128</v>
      </c>
      <c r="K200" s="520" t="str">
        <f t="shared" si="14"/>
        <v>ФИО-4-48</v>
      </c>
      <c r="L200" s="71"/>
      <c r="M200" s="66"/>
    </row>
    <row r="201" spans="1:52" x14ac:dyDescent="0.25">
      <c r="A201" s="66"/>
      <c r="B201" s="66"/>
      <c r="C201" s="66"/>
      <c r="D201" s="514"/>
      <c r="E201" s="521" t="str">
        <f t="shared" si="15"/>
        <v>ул. Четвертая д.4</v>
      </c>
      <c r="F201" s="195" t="s">
        <v>128</v>
      </c>
      <c r="G201" s="520" t="str">
        <f t="shared" si="16"/>
        <v>кв.49</v>
      </c>
      <c r="H201" s="195" t="s">
        <v>128</v>
      </c>
      <c r="I201" s="520">
        <f t="shared" si="17"/>
        <v>40000049</v>
      </c>
      <c r="J201" s="195" t="s">
        <v>128</v>
      </c>
      <c r="K201" s="520" t="str">
        <f t="shared" si="14"/>
        <v>ФИО-4-49</v>
      </c>
      <c r="L201" s="71"/>
      <c r="M201" s="66"/>
    </row>
    <row r="202" spans="1:52" x14ac:dyDescent="0.25">
      <c r="A202" s="66"/>
      <c r="B202" s="66"/>
      <c r="C202" s="66"/>
      <c r="D202" s="514"/>
      <c r="E202" s="521" t="str">
        <f t="shared" si="15"/>
        <v>ул. Четвертая д.4</v>
      </c>
      <c r="F202" s="195" t="s">
        <v>128</v>
      </c>
      <c r="G202" s="520" t="str">
        <f t="shared" si="16"/>
        <v>кв.50</v>
      </c>
      <c r="H202" s="195" t="s">
        <v>128</v>
      </c>
      <c r="I202" s="520">
        <f t="shared" si="17"/>
        <v>40000050</v>
      </c>
      <c r="J202" s="195" t="s">
        <v>128</v>
      </c>
      <c r="K202" s="520" t="str">
        <f t="shared" si="14"/>
        <v>ФИО-4-50</v>
      </c>
      <c r="L202" s="71"/>
      <c r="M202" s="66"/>
    </row>
    <row r="203" spans="1:52" x14ac:dyDescent="0.25">
      <c r="A203" s="66"/>
      <c r="B203" s="66"/>
      <c r="C203" s="66"/>
      <c r="D203" s="195" t="s">
        <v>128</v>
      </c>
      <c r="E203" s="520" t="s">
        <v>252</v>
      </c>
      <c r="F203" s="195" t="s">
        <v>128</v>
      </c>
      <c r="G203" s="520" t="str">
        <f>"кв."&amp;($I203-50000000)</f>
        <v>кв.1</v>
      </c>
      <c r="H203" s="195" t="s">
        <v>128</v>
      </c>
      <c r="I203" s="520">
        <v>50000001</v>
      </c>
      <c r="J203" s="195" t="s">
        <v>128</v>
      </c>
      <c r="K203" s="520" t="str">
        <f>"ФИО-5-"&amp;($I203-50000000)</f>
        <v>ФИО-5-1</v>
      </c>
      <c r="L203" s="71"/>
      <c r="M203" s="66"/>
    </row>
    <row r="204" spans="1:52" x14ac:dyDescent="0.25">
      <c r="A204" s="66"/>
      <c r="B204" s="66"/>
      <c r="C204" s="66"/>
      <c r="D204" s="515"/>
      <c r="E204" s="521" t="str">
        <f>$E$203</f>
        <v>ул. Пятая д.5</v>
      </c>
      <c r="F204" s="195" t="s">
        <v>128</v>
      </c>
      <c r="G204" s="520" t="str">
        <f>"кв."&amp;($I204-50000000)</f>
        <v>кв.2</v>
      </c>
      <c r="H204" s="195" t="s">
        <v>128</v>
      </c>
      <c r="I204" s="520">
        <f>I203+1</f>
        <v>50000002</v>
      </c>
      <c r="J204" s="195" t="s">
        <v>128</v>
      </c>
      <c r="K204" s="520" t="str">
        <f t="shared" ref="K204:K267" si="18">"ФИО-5-"&amp;($I204-50000000)</f>
        <v>ФИО-5-2</v>
      </c>
      <c r="L204" s="66"/>
      <c r="M204" s="66"/>
      <c r="P204" s="13"/>
      <c r="T204" s="13"/>
      <c r="X204" s="13"/>
      <c r="AB204" s="13"/>
      <c r="AF204" s="13"/>
      <c r="AJ204" s="13"/>
      <c r="AN204" s="13"/>
      <c r="AR204" s="13"/>
      <c r="AV204" s="13"/>
      <c r="AZ204" s="13"/>
    </row>
    <row r="205" spans="1:52" x14ac:dyDescent="0.25">
      <c r="A205" s="66"/>
      <c r="B205" s="66"/>
      <c r="C205" s="66"/>
      <c r="D205" s="515"/>
      <c r="E205" s="521" t="str">
        <f t="shared" ref="E205:E268" si="19">$E$203</f>
        <v>ул. Пятая д.5</v>
      </c>
      <c r="F205" s="195" t="s">
        <v>128</v>
      </c>
      <c r="G205" s="520" t="str">
        <f t="shared" ref="G205:G268" si="20">"кв."&amp;($I205-50000000)</f>
        <v>кв.3</v>
      </c>
      <c r="H205" s="195" t="s">
        <v>128</v>
      </c>
      <c r="I205" s="520">
        <f t="shared" ref="I205:I268" si="21">I204+1</f>
        <v>50000003</v>
      </c>
      <c r="J205" s="195" t="s">
        <v>128</v>
      </c>
      <c r="K205" s="520" t="str">
        <f t="shared" si="18"/>
        <v>ФИО-5-3</v>
      </c>
      <c r="L205" s="66"/>
      <c r="M205" s="66"/>
      <c r="P205" s="13"/>
      <c r="T205" s="13"/>
      <c r="X205" s="13"/>
      <c r="AB205" s="13"/>
      <c r="AF205" s="13"/>
      <c r="AJ205" s="13"/>
      <c r="AN205" s="13"/>
      <c r="AR205" s="13"/>
      <c r="AV205" s="13"/>
      <c r="AZ205" s="13"/>
    </row>
    <row r="206" spans="1:52" x14ac:dyDescent="0.25">
      <c r="A206" s="66"/>
      <c r="B206" s="66"/>
      <c r="C206" s="66"/>
      <c r="D206" s="515"/>
      <c r="E206" s="521" t="str">
        <f t="shared" si="19"/>
        <v>ул. Пятая д.5</v>
      </c>
      <c r="F206" s="195" t="s">
        <v>128</v>
      </c>
      <c r="G206" s="520" t="str">
        <f t="shared" si="20"/>
        <v>кв.4</v>
      </c>
      <c r="H206" s="195" t="s">
        <v>128</v>
      </c>
      <c r="I206" s="520">
        <f t="shared" si="21"/>
        <v>50000004</v>
      </c>
      <c r="J206" s="195" t="s">
        <v>128</v>
      </c>
      <c r="K206" s="520" t="str">
        <f t="shared" si="18"/>
        <v>ФИО-5-4</v>
      </c>
      <c r="L206" s="66"/>
      <c r="M206" s="66"/>
      <c r="P206" s="13"/>
      <c r="T206" s="13"/>
      <c r="X206" s="13"/>
      <c r="AB206" s="13"/>
      <c r="AF206" s="13"/>
      <c r="AJ206" s="13"/>
      <c r="AN206" s="13"/>
      <c r="AR206" s="13"/>
      <c r="AV206" s="13"/>
      <c r="AZ206" s="13"/>
    </row>
    <row r="207" spans="1:52" x14ac:dyDescent="0.25">
      <c r="A207" s="66"/>
      <c r="B207" s="66"/>
      <c r="C207" s="66"/>
      <c r="D207" s="514"/>
      <c r="E207" s="521" t="str">
        <f t="shared" si="19"/>
        <v>ул. Пятая д.5</v>
      </c>
      <c r="F207" s="195" t="s">
        <v>128</v>
      </c>
      <c r="G207" s="520" t="str">
        <f t="shared" si="20"/>
        <v>кв.5</v>
      </c>
      <c r="H207" s="195" t="s">
        <v>128</v>
      </c>
      <c r="I207" s="520">
        <f t="shared" si="21"/>
        <v>50000005</v>
      </c>
      <c r="J207" s="195" t="s">
        <v>128</v>
      </c>
      <c r="K207" s="520" t="str">
        <f t="shared" si="18"/>
        <v>ФИО-5-5</v>
      </c>
      <c r="L207" s="71"/>
      <c r="M207" s="66"/>
    </row>
    <row r="208" spans="1:52" x14ac:dyDescent="0.25">
      <c r="A208" s="66"/>
      <c r="B208" s="66"/>
      <c r="C208" s="66"/>
      <c r="D208" s="514"/>
      <c r="E208" s="521" t="str">
        <f t="shared" si="19"/>
        <v>ул. Пятая д.5</v>
      </c>
      <c r="F208" s="195" t="s">
        <v>128</v>
      </c>
      <c r="G208" s="520" t="str">
        <f t="shared" si="20"/>
        <v>кв.6</v>
      </c>
      <c r="H208" s="195" t="s">
        <v>128</v>
      </c>
      <c r="I208" s="520">
        <f t="shared" si="21"/>
        <v>50000006</v>
      </c>
      <c r="J208" s="195" t="s">
        <v>128</v>
      </c>
      <c r="K208" s="520" t="str">
        <f t="shared" si="18"/>
        <v>ФИО-5-6</v>
      </c>
      <c r="L208" s="71"/>
      <c r="M208" s="66"/>
    </row>
    <row r="209" spans="1:13" x14ac:dyDescent="0.25">
      <c r="A209" s="66"/>
      <c r="B209" s="66"/>
      <c r="C209" s="66"/>
      <c r="D209" s="514"/>
      <c r="E209" s="521" t="str">
        <f t="shared" si="19"/>
        <v>ул. Пятая д.5</v>
      </c>
      <c r="F209" s="195" t="s">
        <v>128</v>
      </c>
      <c r="G209" s="520" t="str">
        <f t="shared" si="20"/>
        <v>кв.7</v>
      </c>
      <c r="H209" s="195" t="s">
        <v>128</v>
      </c>
      <c r="I209" s="520">
        <f t="shared" si="21"/>
        <v>50000007</v>
      </c>
      <c r="J209" s="195" t="s">
        <v>128</v>
      </c>
      <c r="K209" s="520" t="str">
        <f t="shared" si="18"/>
        <v>ФИО-5-7</v>
      </c>
      <c r="L209" s="71"/>
      <c r="M209" s="66"/>
    </row>
    <row r="210" spans="1:13" x14ac:dyDescent="0.25">
      <c r="A210" s="66"/>
      <c r="B210" s="66"/>
      <c r="C210" s="66"/>
      <c r="D210" s="514"/>
      <c r="E210" s="521" t="str">
        <f t="shared" si="19"/>
        <v>ул. Пятая д.5</v>
      </c>
      <c r="F210" s="195" t="s">
        <v>128</v>
      </c>
      <c r="G210" s="520" t="str">
        <f t="shared" si="20"/>
        <v>кв.8</v>
      </c>
      <c r="H210" s="195" t="s">
        <v>128</v>
      </c>
      <c r="I210" s="520">
        <f t="shared" si="21"/>
        <v>50000008</v>
      </c>
      <c r="J210" s="195" t="s">
        <v>128</v>
      </c>
      <c r="K210" s="520" t="str">
        <f t="shared" si="18"/>
        <v>ФИО-5-8</v>
      </c>
      <c r="L210" s="71"/>
      <c r="M210" s="66"/>
    </row>
    <row r="211" spans="1:13" x14ac:dyDescent="0.25">
      <c r="A211" s="66"/>
      <c r="B211" s="66"/>
      <c r="C211" s="66"/>
      <c r="D211" s="514"/>
      <c r="E211" s="521" t="str">
        <f t="shared" si="19"/>
        <v>ул. Пятая д.5</v>
      </c>
      <c r="F211" s="195" t="s">
        <v>128</v>
      </c>
      <c r="G211" s="520" t="str">
        <f t="shared" si="20"/>
        <v>кв.9</v>
      </c>
      <c r="H211" s="195" t="s">
        <v>128</v>
      </c>
      <c r="I211" s="520">
        <f t="shared" si="21"/>
        <v>50000009</v>
      </c>
      <c r="J211" s="195" t="s">
        <v>128</v>
      </c>
      <c r="K211" s="520" t="str">
        <f t="shared" si="18"/>
        <v>ФИО-5-9</v>
      </c>
      <c r="L211" s="71"/>
      <c r="M211" s="66"/>
    </row>
    <row r="212" spans="1:13" x14ac:dyDescent="0.25">
      <c r="A212" s="66"/>
      <c r="B212" s="66"/>
      <c r="C212" s="66"/>
      <c r="D212" s="514"/>
      <c r="E212" s="521" t="str">
        <f t="shared" si="19"/>
        <v>ул. Пятая д.5</v>
      </c>
      <c r="F212" s="195" t="s">
        <v>128</v>
      </c>
      <c r="G212" s="520" t="str">
        <f t="shared" si="20"/>
        <v>кв.10</v>
      </c>
      <c r="H212" s="195" t="s">
        <v>128</v>
      </c>
      <c r="I212" s="520">
        <f t="shared" si="21"/>
        <v>50000010</v>
      </c>
      <c r="J212" s="195" t="s">
        <v>128</v>
      </c>
      <c r="K212" s="520" t="str">
        <f t="shared" si="18"/>
        <v>ФИО-5-10</v>
      </c>
      <c r="L212" s="71"/>
      <c r="M212" s="66"/>
    </row>
    <row r="213" spans="1:13" x14ac:dyDescent="0.25">
      <c r="A213" s="66"/>
      <c r="B213" s="66"/>
      <c r="C213" s="66"/>
      <c r="D213" s="514"/>
      <c r="E213" s="521" t="str">
        <f t="shared" si="19"/>
        <v>ул. Пятая д.5</v>
      </c>
      <c r="F213" s="195" t="s">
        <v>128</v>
      </c>
      <c r="G213" s="520" t="str">
        <f t="shared" si="20"/>
        <v>кв.11</v>
      </c>
      <c r="H213" s="195" t="s">
        <v>128</v>
      </c>
      <c r="I213" s="520">
        <f t="shared" si="21"/>
        <v>50000011</v>
      </c>
      <c r="J213" s="195" t="s">
        <v>128</v>
      </c>
      <c r="K213" s="520" t="str">
        <f t="shared" si="18"/>
        <v>ФИО-5-11</v>
      </c>
      <c r="L213" s="71"/>
      <c r="M213" s="66"/>
    </row>
    <row r="214" spans="1:13" x14ac:dyDescent="0.25">
      <c r="A214" s="66"/>
      <c r="B214" s="66"/>
      <c r="C214" s="66"/>
      <c r="D214" s="514"/>
      <c r="E214" s="521" t="str">
        <f t="shared" si="19"/>
        <v>ул. Пятая д.5</v>
      </c>
      <c r="F214" s="195" t="s">
        <v>128</v>
      </c>
      <c r="G214" s="520" t="str">
        <f t="shared" si="20"/>
        <v>кв.12</v>
      </c>
      <c r="H214" s="195" t="s">
        <v>128</v>
      </c>
      <c r="I214" s="520">
        <f t="shared" si="21"/>
        <v>50000012</v>
      </c>
      <c r="J214" s="195" t="s">
        <v>128</v>
      </c>
      <c r="K214" s="520" t="str">
        <f t="shared" si="18"/>
        <v>ФИО-5-12</v>
      </c>
      <c r="L214" s="71"/>
      <c r="M214" s="66"/>
    </row>
    <row r="215" spans="1:13" x14ac:dyDescent="0.25">
      <c r="A215" s="66"/>
      <c r="B215" s="66"/>
      <c r="C215" s="66"/>
      <c r="D215" s="514"/>
      <c r="E215" s="521" t="str">
        <f t="shared" si="19"/>
        <v>ул. Пятая д.5</v>
      </c>
      <c r="F215" s="195" t="s">
        <v>128</v>
      </c>
      <c r="G215" s="520" t="str">
        <f t="shared" si="20"/>
        <v>кв.13</v>
      </c>
      <c r="H215" s="195" t="s">
        <v>128</v>
      </c>
      <c r="I215" s="520">
        <f t="shared" si="21"/>
        <v>50000013</v>
      </c>
      <c r="J215" s="195" t="s">
        <v>128</v>
      </c>
      <c r="K215" s="520" t="str">
        <f t="shared" si="18"/>
        <v>ФИО-5-13</v>
      </c>
      <c r="L215" s="71"/>
      <c r="M215" s="66"/>
    </row>
    <row r="216" spans="1:13" x14ac:dyDescent="0.25">
      <c r="A216" s="66"/>
      <c r="B216" s="66"/>
      <c r="C216" s="66"/>
      <c r="D216" s="514"/>
      <c r="E216" s="521" t="str">
        <f t="shared" si="19"/>
        <v>ул. Пятая д.5</v>
      </c>
      <c r="F216" s="195" t="s">
        <v>128</v>
      </c>
      <c r="G216" s="520" t="str">
        <f t="shared" si="20"/>
        <v>кв.14</v>
      </c>
      <c r="H216" s="195" t="s">
        <v>128</v>
      </c>
      <c r="I216" s="520">
        <f t="shared" si="21"/>
        <v>50000014</v>
      </c>
      <c r="J216" s="195" t="s">
        <v>128</v>
      </c>
      <c r="K216" s="520" t="str">
        <f t="shared" si="18"/>
        <v>ФИО-5-14</v>
      </c>
      <c r="L216" s="71"/>
      <c r="M216" s="66"/>
    </row>
    <row r="217" spans="1:13" x14ac:dyDescent="0.25">
      <c r="A217" s="66"/>
      <c r="B217" s="66"/>
      <c r="C217" s="66"/>
      <c r="D217" s="514"/>
      <c r="E217" s="521" t="str">
        <f t="shared" si="19"/>
        <v>ул. Пятая д.5</v>
      </c>
      <c r="F217" s="195" t="s">
        <v>128</v>
      </c>
      <c r="G217" s="520" t="str">
        <f t="shared" si="20"/>
        <v>кв.15</v>
      </c>
      <c r="H217" s="195" t="s">
        <v>128</v>
      </c>
      <c r="I217" s="520">
        <f t="shared" si="21"/>
        <v>50000015</v>
      </c>
      <c r="J217" s="195" t="s">
        <v>128</v>
      </c>
      <c r="K217" s="520" t="str">
        <f t="shared" si="18"/>
        <v>ФИО-5-15</v>
      </c>
      <c r="L217" s="71"/>
      <c r="M217" s="66"/>
    </row>
    <row r="218" spans="1:13" x14ac:dyDescent="0.25">
      <c r="A218" s="66"/>
      <c r="B218" s="66"/>
      <c r="C218" s="66"/>
      <c r="D218" s="514"/>
      <c r="E218" s="521" t="str">
        <f t="shared" si="19"/>
        <v>ул. Пятая д.5</v>
      </c>
      <c r="F218" s="195" t="s">
        <v>128</v>
      </c>
      <c r="G218" s="520" t="str">
        <f t="shared" si="20"/>
        <v>кв.16</v>
      </c>
      <c r="H218" s="195" t="s">
        <v>128</v>
      </c>
      <c r="I218" s="520">
        <f t="shared" si="21"/>
        <v>50000016</v>
      </c>
      <c r="J218" s="195" t="s">
        <v>128</v>
      </c>
      <c r="K218" s="520" t="str">
        <f t="shared" si="18"/>
        <v>ФИО-5-16</v>
      </c>
      <c r="L218" s="71"/>
      <c r="M218" s="66"/>
    </row>
    <row r="219" spans="1:13" x14ac:dyDescent="0.25">
      <c r="A219" s="66"/>
      <c r="B219" s="66"/>
      <c r="C219" s="66"/>
      <c r="D219" s="514"/>
      <c r="E219" s="521" t="str">
        <f t="shared" si="19"/>
        <v>ул. Пятая д.5</v>
      </c>
      <c r="F219" s="195" t="s">
        <v>128</v>
      </c>
      <c r="G219" s="520" t="str">
        <f t="shared" si="20"/>
        <v>кв.17</v>
      </c>
      <c r="H219" s="195" t="s">
        <v>128</v>
      </c>
      <c r="I219" s="520">
        <f t="shared" si="21"/>
        <v>50000017</v>
      </c>
      <c r="J219" s="195" t="s">
        <v>128</v>
      </c>
      <c r="K219" s="520" t="str">
        <f t="shared" si="18"/>
        <v>ФИО-5-17</v>
      </c>
      <c r="L219" s="71"/>
      <c r="M219" s="66"/>
    </row>
    <row r="220" spans="1:13" x14ac:dyDescent="0.25">
      <c r="A220" s="66"/>
      <c r="B220" s="66"/>
      <c r="C220" s="66"/>
      <c r="D220" s="514"/>
      <c r="E220" s="521" t="str">
        <f t="shared" si="19"/>
        <v>ул. Пятая д.5</v>
      </c>
      <c r="F220" s="195" t="s">
        <v>128</v>
      </c>
      <c r="G220" s="520" t="str">
        <f t="shared" si="20"/>
        <v>кв.18</v>
      </c>
      <c r="H220" s="195" t="s">
        <v>128</v>
      </c>
      <c r="I220" s="520">
        <f t="shared" si="21"/>
        <v>50000018</v>
      </c>
      <c r="J220" s="195" t="s">
        <v>128</v>
      </c>
      <c r="K220" s="520" t="str">
        <f t="shared" si="18"/>
        <v>ФИО-5-18</v>
      </c>
      <c r="L220" s="71"/>
      <c r="M220" s="66"/>
    </row>
    <row r="221" spans="1:13" x14ac:dyDescent="0.25">
      <c r="A221" s="66"/>
      <c r="B221" s="66"/>
      <c r="C221" s="66"/>
      <c r="D221" s="514"/>
      <c r="E221" s="521" t="str">
        <f t="shared" si="19"/>
        <v>ул. Пятая д.5</v>
      </c>
      <c r="F221" s="195" t="s">
        <v>128</v>
      </c>
      <c r="G221" s="520" t="str">
        <f t="shared" si="20"/>
        <v>кв.19</v>
      </c>
      <c r="H221" s="195" t="s">
        <v>128</v>
      </c>
      <c r="I221" s="520">
        <f t="shared" si="21"/>
        <v>50000019</v>
      </c>
      <c r="J221" s="195" t="s">
        <v>128</v>
      </c>
      <c r="K221" s="520" t="str">
        <f t="shared" si="18"/>
        <v>ФИО-5-19</v>
      </c>
      <c r="L221" s="71"/>
      <c r="M221" s="66"/>
    </row>
    <row r="222" spans="1:13" x14ac:dyDescent="0.25">
      <c r="A222" s="66"/>
      <c r="B222" s="66"/>
      <c r="C222" s="66"/>
      <c r="D222" s="514"/>
      <c r="E222" s="521" t="str">
        <f t="shared" si="19"/>
        <v>ул. Пятая д.5</v>
      </c>
      <c r="F222" s="195" t="s">
        <v>128</v>
      </c>
      <c r="G222" s="520" t="str">
        <f t="shared" si="20"/>
        <v>кв.20</v>
      </c>
      <c r="H222" s="195" t="s">
        <v>128</v>
      </c>
      <c r="I222" s="520">
        <f t="shared" si="21"/>
        <v>50000020</v>
      </c>
      <c r="J222" s="195" t="s">
        <v>128</v>
      </c>
      <c r="K222" s="520" t="str">
        <f t="shared" si="18"/>
        <v>ФИО-5-20</v>
      </c>
      <c r="L222" s="71"/>
      <c r="M222" s="66"/>
    </row>
    <row r="223" spans="1:13" x14ac:dyDescent="0.25">
      <c r="A223" s="66"/>
      <c r="B223" s="66"/>
      <c r="C223" s="66"/>
      <c r="D223" s="514"/>
      <c r="E223" s="521" t="str">
        <f t="shared" si="19"/>
        <v>ул. Пятая д.5</v>
      </c>
      <c r="F223" s="195" t="s">
        <v>128</v>
      </c>
      <c r="G223" s="520" t="str">
        <f t="shared" si="20"/>
        <v>кв.21</v>
      </c>
      <c r="H223" s="195" t="s">
        <v>128</v>
      </c>
      <c r="I223" s="520">
        <f t="shared" si="21"/>
        <v>50000021</v>
      </c>
      <c r="J223" s="195" t="s">
        <v>128</v>
      </c>
      <c r="K223" s="520" t="str">
        <f t="shared" si="18"/>
        <v>ФИО-5-21</v>
      </c>
      <c r="L223" s="71"/>
      <c r="M223" s="66"/>
    </row>
    <row r="224" spans="1:13" x14ac:dyDescent="0.25">
      <c r="A224" s="66"/>
      <c r="B224" s="66"/>
      <c r="C224" s="66"/>
      <c r="D224" s="514"/>
      <c r="E224" s="521" t="str">
        <f t="shared" si="19"/>
        <v>ул. Пятая д.5</v>
      </c>
      <c r="F224" s="195" t="s">
        <v>128</v>
      </c>
      <c r="G224" s="520" t="str">
        <f t="shared" si="20"/>
        <v>кв.22</v>
      </c>
      <c r="H224" s="195" t="s">
        <v>128</v>
      </c>
      <c r="I224" s="520">
        <f t="shared" si="21"/>
        <v>50000022</v>
      </c>
      <c r="J224" s="195" t="s">
        <v>128</v>
      </c>
      <c r="K224" s="520" t="str">
        <f t="shared" si="18"/>
        <v>ФИО-5-22</v>
      </c>
      <c r="L224" s="71"/>
      <c r="M224" s="66"/>
    </row>
    <row r="225" spans="1:13" x14ac:dyDescent="0.25">
      <c r="A225" s="66"/>
      <c r="B225" s="66"/>
      <c r="C225" s="66"/>
      <c r="D225" s="514"/>
      <c r="E225" s="521" t="str">
        <f t="shared" si="19"/>
        <v>ул. Пятая д.5</v>
      </c>
      <c r="F225" s="195" t="s">
        <v>128</v>
      </c>
      <c r="G225" s="520" t="str">
        <f t="shared" si="20"/>
        <v>кв.23</v>
      </c>
      <c r="H225" s="195" t="s">
        <v>128</v>
      </c>
      <c r="I225" s="520">
        <f t="shared" si="21"/>
        <v>50000023</v>
      </c>
      <c r="J225" s="195" t="s">
        <v>128</v>
      </c>
      <c r="K225" s="520" t="str">
        <f t="shared" si="18"/>
        <v>ФИО-5-23</v>
      </c>
      <c r="L225" s="71"/>
      <c r="M225" s="66"/>
    </row>
    <row r="226" spans="1:13" x14ac:dyDescent="0.25">
      <c r="A226" s="66"/>
      <c r="B226" s="66"/>
      <c r="C226" s="66"/>
      <c r="D226" s="514"/>
      <c r="E226" s="521" t="str">
        <f t="shared" si="19"/>
        <v>ул. Пятая д.5</v>
      </c>
      <c r="F226" s="195" t="s">
        <v>128</v>
      </c>
      <c r="G226" s="520" t="str">
        <f t="shared" si="20"/>
        <v>кв.24</v>
      </c>
      <c r="H226" s="195" t="s">
        <v>128</v>
      </c>
      <c r="I226" s="520">
        <f t="shared" si="21"/>
        <v>50000024</v>
      </c>
      <c r="J226" s="195" t="s">
        <v>128</v>
      </c>
      <c r="K226" s="520" t="str">
        <f t="shared" si="18"/>
        <v>ФИО-5-24</v>
      </c>
      <c r="L226" s="71"/>
      <c r="M226" s="66"/>
    </row>
    <row r="227" spans="1:13" x14ac:dyDescent="0.25">
      <c r="A227" s="66"/>
      <c r="B227" s="66"/>
      <c r="C227" s="66"/>
      <c r="D227" s="514"/>
      <c r="E227" s="521" t="str">
        <f t="shared" si="19"/>
        <v>ул. Пятая д.5</v>
      </c>
      <c r="F227" s="195" t="s">
        <v>128</v>
      </c>
      <c r="G227" s="520" t="str">
        <f t="shared" si="20"/>
        <v>кв.25</v>
      </c>
      <c r="H227" s="195" t="s">
        <v>128</v>
      </c>
      <c r="I227" s="520">
        <f t="shared" si="21"/>
        <v>50000025</v>
      </c>
      <c r="J227" s="195" t="s">
        <v>128</v>
      </c>
      <c r="K227" s="520" t="str">
        <f t="shared" si="18"/>
        <v>ФИО-5-25</v>
      </c>
      <c r="L227" s="71"/>
      <c r="M227" s="66"/>
    </row>
    <row r="228" spans="1:13" x14ac:dyDescent="0.25">
      <c r="A228" s="66"/>
      <c r="B228" s="66"/>
      <c r="C228" s="66"/>
      <c r="D228" s="514"/>
      <c r="E228" s="521" t="str">
        <f t="shared" si="19"/>
        <v>ул. Пятая д.5</v>
      </c>
      <c r="F228" s="195" t="s">
        <v>128</v>
      </c>
      <c r="G228" s="520" t="str">
        <f t="shared" si="20"/>
        <v>кв.26</v>
      </c>
      <c r="H228" s="195" t="s">
        <v>128</v>
      </c>
      <c r="I228" s="520">
        <f t="shared" si="21"/>
        <v>50000026</v>
      </c>
      <c r="J228" s="195" t="s">
        <v>128</v>
      </c>
      <c r="K228" s="520" t="str">
        <f t="shared" si="18"/>
        <v>ФИО-5-26</v>
      </c>
      <c r="L228" s="71"/>
      <c r="M228" s="66"/>
    </row>
    <row r="229" spans="1:13" x14ac:dyDescent="0.25">
      <c r="A229" s="66"/>
      <c r="B229" s="66"/>
      <c r="C229" s="66"/>
      <c r="D229" s="514"/>
      <c r="E229" s="521" t="str">
        <f t="shared" si="19"/>
        <v>ул. Пятая д.5</v>
      </c>
      <c r="F229" s="195" t="s">
        <v>128</v>
      </c>
      <c r="G229" s="520" t="str">
        <f t="shared" si="20"/>
        <v>кв.27</v>
      </c>
      <c r="H229" s="195" t="s">
        <v>128</v>
      </c>
      <c r="I229" s="520">
        <f t="shared" si="21"/>
        <v>50000027</v>
      </c>
      <c r="J229" s="195" t="s">
        <v>128</v>
      </c>
      <c r="K229" s="520" t="str">
        <f t="shared" si="18"/>
        <v>ФИО-5-27</v>
      </c>
      <c r="L229" s="71"/>
      <c r="M229" s="66"/>
    </row>
    <row r="230" spans="1:13" x14ac:dyDescent="0.25">
      <c r="A230" s="66"/>
      <c r="B230" s="66"/>
      <c r="C230" s="66"/>
      <c r="D230" s="514"/>
      <c r="E230" s="521" t="str">
        <f t="shared" si="19"/>
        <v>ул. Пятая д.5</v>
      </c>
      <c r="F230" s="195" t="s">
        <v>128</v>
      </c>
      <c r="G230" s="520" t="str">
        <f t="shared" si="20"/>
        <v>кв.28</v>
      </c>
      <c r="H230" s="195" t="s">
        <v>128</v>
      </c>
      <c r="I230" s="520">
        <f t="shared" si="21"/>
        <v>50000028</v>
      </c>
      <c r="J230" s="195" t="s">
        <v>128</v>
      </c>
      <c r="K230" s="520" t="str">
        <f t="shared" si="18"/>
        <v>ФИО-5-28</v>
      </c>
      <c r="L230" s="71"/>
      <c r="M230" s="66"/>
    </row>
    <row r="231" spans="1:13" x14ac:dyDescent="0.25">
      <c r="A231" s="66"/>
      <c r="B231" s="66"/>
      <c r="C231" s="66"/>
      <c r="D231" s="514"/>
      <c r="E231" s="521" t="str">
        <f t="shared" si="19"/>
        <v>ул. Пятая д.5</v>
      </c>
      <c r="F231" s="195" t="s">
        <v>128</v>
      </c>
      <c r="G231" s="520" t="str">
        <f t="shared" si="20"/>
        <v>кв.29</v>
      </c>
      <c r="H231" s="195" t="s">
        <v>128</v>
      </c>
      <c r="I231" s="520">
        <f t="shared" si="21"/>
        <v>50000029</v>
      </c>
      <c r="J231" s="195" t="s">
        <v>128</v>
      </c>
      <c r="K231" s="520" t="str">
        <f t="shared" si="18"/>
        <v>ФИО-5-29</v>
      </c>
      <c r="L231" s="71"/>
      <c r="M231" s="66"/>
    </row>
    <row r="232" spans="1:13" x14ac:dyDescent="0.25">
      <c r="A232" s="66"/>
      <c r="B232" s="66"/>
      <c r="C232" s="66"/>
      <c r="D232" s="514"/>
      <c r="E232" s="521" t="str">
        <f t="shared" si="19"/>
        <v>ул. Пятая д.5</v>
      </c>
      <c r="F232" s="195" t="s">
        <v>128</v>
      </c>
      <c r="G232" s="520" t="str">
        <f t="shared" si="20"/>
        <v>кв.30</v>
      </c>
      <c r="H232" s="195" t="s">
        <v>128</v>
      </c>
      <c r="I232" s="520">
        <f t="shared" si="21"/>
        <v>50000030</v>
      </c>
      <c r="J232" s="195" t="s">
        <v>128</v>
      </c>
      <c r="K232" s="520" t="str">
        <f t="shared" si="18"/>
        <v>ФИО-5-30</v>
      </c>
      <c r="L232" s="71"/>
      <c r="M232" s="66"/>
    </row>
    <row r="233" spans="1:13" x14ac:dyDescent="0.25">
      <c r="A233" s="66"/>
      <c r="B233" s="66"/>
      <c r="C233" s="66"/>
      <c r="D233" s="514"/>
      <c r="E233" s="521" t="str">
        <f t="shared" si="19"/>
        <v>ул. Пятая д.5</v>
      </c>
      <c r="F233" s="195" t="s">
        <v>128</v>
      </c>
      <c r="G233" s="520" t="str">
        <f t="shared" si="20"/>
        <v>кв.31</v>
      </c>
      <c r="H233" s="195" t="s">
        <v>128</v>
      </c>
      <c r="I233" s="520">
        <f t="shared" si="21"/>
        <v>50000031</v>
      </c>
      <c r="J233" s="195" t="s">
        <v>128</v>
      </c>
      <c r="K233" s="520" t="str">
        <f t="shared" si="18"/>
        <v>ФИО-5-31</v>
      </c>
      <c r="L233" s="71"/>
      <c r="M233" s="66"/>
    </row>
    <row r="234" spans="1:13" x14ac:dyDescent="0.25">
      <c r="A234" s="66"/>
      <c r="B234" s="66"/>
      <c r="C234" s="66"/>
      <c r="D234" s="514"/>
      <c r="E234" s="521" t="str">
        <f t="shared" si="19"/>
        <v>ул. Пятая д.5</v>
      </c>
      <c r="F234" s="195" t="s">
        <v>128</v>
      </c>
      <c r="G234" s="520" t="str">
        <f t="shared" si="20"/>
        <v>кв.32</v>
      </c>
      <c r="H234" s="195" t="s">
        <v>128</v>
      </c>
      <c r="I234" s="520">
        <f t="shared" si="21"/>
        <v>50000032</v>
      </c>
      <c r="J234" s="195" t="s">
        <v>128</v>
      </c>
      <c r="K234" s="520" t="str">
        <f t="shared" si="18"/>
        <v>ФИО-5-32</v>
      </c>
      <c r="L234" s="71"/>
      <c r="M234" s="66"/>
    </row>
    <row r="235" spans="1:13" x14ac:dyDescent="0.25">
      <c r="A235" s="66"/>
      <c r="B235" s="66"/>
      <c r="C235" s="66"/>
      <c r="D235" s="514"/>
      <c r="E235" s="521" t="str">
        <f t="shared" si="19"/>
        <v>ул. Пятая д.5</v>
      </c>
      <c r="F235" s="195" t="s">
        <v>128</v>
      </c>
      <c r="G235" s="520" t="str">
        <f t="shared" si="20"/>
        <v>кв.33</v>
      </c>
      <c r="H235" s="195" t="s">
        <v>128</v>
      </c>
      <c r="I235" s="520">
        <f t="shared" si="21"/>
        <v>50000033</v>
      </c>
      <c r="J235" s="195" t="s">
        <v>128</v>
      </c>
      <c r="K235" s="520" t="str">
        <f t="shared" si="18"/>
        <v>ФИО-5-33</v>
      </c>
      <c r="L235" s="71"/>
      <c r="M235" s="66"/>
    </row>
    <row r="236" spans="1:13" x14ac:dyDescent="0.25">
      <c r="A236" s="66"/>
      <c r="B236" s="66"/>
      <c r="C236" s="66"/>
      <c r="D236" s="514"/>
      <c r="E236" s="521" t="str">
        <f t="shared" si="19"/>
        <v>ул. Пятая д.5</v>
      </c>
      <c r="F236" s="195" t="s">
        <v>128</v>
      </c>
      <c r="G236" s="520" t="str">
        <f t="shared" si="20"/>
        <v>кв.34</v>
      </c>
      <c r="H236" s="195" t="s">
        <v>128</v>
      </c>
      <c r="I236" s="520">
        <f t="shared" si="21"/>
        <v>50000034</v>
      </c>
      <c r="J236" s="195" t="s">
        <v>128</v>
      </c>
      <c r="K236" s="520" t="str">
        <f t="shared" si="18"/>
        <v>ФИО-5-34</v>
      </c>
      <c r="L236" s="71"/>
      <c r="M236" s="66"/>
    </row>
    <row r="237" spans="1:13" x14ac:dyDescent="0.25">
      <c r="A237" s="66"/>
      <c r="B237" s="66"/>
      <c r="C237" s="66"/>
      <c r="D237" s="514"/>
      <c r="E237" s="521" t="str">
        <f t="shared" si="19"/>
        <v>ул. Пятая д.5</v>
      </c>
      <c r="F237" s="195" t="s">
        <v>128</v>
      </c>
      <c r="G237" s="520" t="str">
        <f t="shared" si="20"/>
        <v>кв.35</v>
      </c>
      <c r="H237" s="195" t="s">
        <v>128</v>
      </c>
      <c r="I237" s="520">
        <f t="shared" si="21"/>
        <v>50000035</v>
      </c>
      <c r="J237" s="195" t="s">
        <v>128</v>
      </c>
      <c r="K237" s="520" t="str">
        <f t="shared" si="18"/>
        <v>ФИО-5-35</v>
      </c>
      <c r="L237" s="71"/>
      <c r="M237" s="66"/>
    </row>
    <row r="238" spans="1:13" x14ac:dyDescent="0.25">
      <c r="A238" s="66"/>
      <c r="B238" s="66"/>
      <c r="C238" s="66"/>
      <c r="D238" s="514"/>
      <c r="E238" s="521" t="str">
        <f t="shared" si="19"/>
        <v>ул. Пятая д.5</v>
      </c>
      <c r="F238" s="195" t="s">
        <v>128</v>
      </c>
      <c r="G238" s="520" t="str">
        <f t="shared" si="20"/>
        <v>кв.36</v>
      </c>
      <c r="H238" s="195" t="s">
        <v>128</v>
      </c>
      <c r="I238" s="520">
        <f t="shared" si="21"/>
        <v>50000036</v>
      </c>
      <c r="J238" s="195" t="s">
        <v>128</v>
      </c>
      <c r="K238" s="520" t="str">
        <f t="shared" si="18"/>
        <v>ФИО-5-36</v>
      </c>
      <c r="L238" s="71"/>
      <c r="M238" s="66"/>
    </row>
    <row r="239" spans="1:13" x14ac:dyDescent="0.25">
      <c r="A239" s="66"/>
      <c r="B239" s="66"/>
      <c r="C239" s="66"/>
      <c r="D239" s="514"/>
      <c r="E239" s="521" t="str">
        <f t="shared" si="19"/>
        <v>ул. Пятая д.5</v>
      </c>
      <c r="F239" s="195" t="s">
        <v>128</v>
      </c>
      <c r="G239" s="520" t="str">
        <f t="shared" si="20"/>
        <v>кв.37</v>
      </c>
      <c r="H239" s="195" t="s">
        <v>128</v>
      </c>
      <c r="I239" s="520">
        <f t="shared" si="21"/>
        <v>50000037</v>
      </c>
      <c r="J239" s="195" t="s">
        <v>128</v>
      </c>
      <c r="K239" s="520" t="str">
        <f t="shared" si="18"/>
        <v>ФИО-5-37</v>
      </c>
      <c r="L239" s="71"/>
      <c r="M239" s="66"/>
    </row>
    <row r="240" spans="1:13" x14ac:dyDescent="0.25">
      <c r="A240" s="66"/>
      <c r="B240" s="66"/>
      <c r="C240" s="66"/>
      <c r="D240" s="514"/>
      <c r="E240" s="521" t="str">
        <f t="shared" si="19"/>
        <v>ул. Пятая д.5</v>
      </c>
      <c r="F240" s="195" t="s">
        <v>128</v>
      </c>
      <c r="G240" s="520" t="str">
        <f t="shared" si="20"/>
        <v>кв.38</v>
      </c>
      <c r="H240" s="195" t="s">
        <v>128</v>
      </c>
      <c r="I240" s="520">
        <f t="shared" si="21"/>
        <v>50000038</v>
      </c>
      <c r="J240" s="195" t="s">
        <v>128</v>
      </c>
      <c r="K240" s="520" t="str">
        <f t="shared" si="18"/>
        <v>ФИО-5-38</v>
      </c>
      <c r="L240" s="71"/>
      <c r="M240" s="66"/>
    </row>
    <row r="241" spans="1:13" x14ac:dyDescent="0.25">
      <c r="A241" s="66"/>
      <c r="B241" s="66"/>
      <c r="C241" s="66"/>
      <c r="D241" s="514"/>
      <c r="E241" s="521" t="str">
        <f t="shared" si="19"/>
        <v>ул. Пятая д.5</v>
      </c>
      <c r="F241" s="195" t="s">
        <v>128</v>
      </c>
      <c r="G241" s="520" t="str">
        <f t="shared" si="20"/>
        <v>кв.39</v>
      </c>
      <c r="H241" s="195" t="s">
        <v>128</v>
      </c>
      <c r="I241" s="520">
        <f t="shared" si="21"/>
        <v>50000039</v>
      </c>
      <c r="J241" s="195" t="s">
        <v>128</v>
      </c>
      <c r="K241" s="520" t="str">
        <f t="shared" si="18"/>
        <v>ФИО-5-39</v>
      </c>
      <c r="L241" s="71"/>
      <c r="M241" s="66"/>
    </row>
    <row r="242" spans="1:13" x14ac:dyDescent="0.25">
      <c r="A242" s="66"/>
      <c r="B242" s="66"/>
      <c r="C242" s="66"/>
      <c r="D242" s="514"/>
      <c r="E242" s="521" t="str">
        <f t="shared" si="19"/>
        <v>ул. Пятая д.5</v>
      </c>
      <c r="F242" s="195" t="s">
        <v>128</v>
      </c>
      <c r="G242" s="520" t="str">
        <f t="shared" si="20"/>
        <v>кв.40</v>
      </c>
      <c r="H242" s="195" t="s">
        <v>128</v>
      </c>
      <c r="I242" s="520">
        <f t="shared" si="21"/>
        <v>50000040</v>
      </c>
      <c r="J242" s="195" t="s">
        <v>128</v>
      </c>
      <c r="K242" s="520" t="str">
        <f t="shared" si="18"/>
        <v>ФИО-5-40</v>
      </c>
      <c r="L242" s="71"/>
      <c r="M242" s="66"/>
    </row>
    <row r="243" spans="1:13" x14ac:dyDescent="0.25">
      <c r="A243" s="66"/>
      <c r="B243" s="66"/>
      <c r="C243" s="66"/>
      <c r="D243" s="514"/>
      <c r="E243" s="521" t="str">
        <f t="shared" si="19"/>
        <v>ул. Пятая д.5</v>
      </c>
      <c r="F243" s="195" t="s">
        <v>128</v>
      </c>
      <c r="G243" s="520" t="str">
        <f t="shared" si="20"/>
        <v>кв.41</v>
      </c>
      <c r="H243" s="195" t="s">
        <v>128</v>
      </c>
      <c r="I243" s="520">
        <f t="shared" si="21"/>
        <v>50000041</v>
      </c>
      <c r="J243" s="195" t="s">
        <v>128</v>
      </c>
      <c r="K243" s="520" t="str">
        <f t="shared" si="18"/>
        <v>ФИО-5-41</v>
      </c>
      <c r="L243" s="71"/>
      <c r="M243" s="66"/>
    </row>
    <row r="244" spans="1:13" x14ac:dyDescent="0.25">
      <c r="A244" s="66"/>
      <c r="B244" s="66"/>
      <c r="C244" s="66"/>
      <c r="D244" s="514"/>
      <c r="E244" s="521" t="str">
        <f t="shared" si="19"/>
        <v>ул. Пятая д.5</v>
      </c>
      <c r="F244" s="195" t="s">
        <v>128</v>
      </c>
      <c r="G244" s="520" t="str">
        <f t="shared" si="20"/>
        <v>кв.42</v>
      </c>
      <c r="H244" s="195" t="s">
        <v>128</v>
      </c>
      <c r="I244" s="520">
        <f t="shared" si="21"/>
        <v>50000042</v>
      </c>
      <c r="J244" s="195" t="s">
        <v>128</v>
      </c>
      <c r="K244" s="520" t="str">
        <f t="shared" si="18"/>
        <v>ФИО-5-42</v>
      </c>
      <c r="L244" s="71"/>
      <c r="M244" s="66"/>
    </row>
    <row r="245" spans="1:13" x14ac:dyDescent="0.25">
      <c r="A245" s="66"/>
      <c r="B245" s="66"/>
      <c r="C245" s="66"/>
      <c r="D245" s="514"/>
      <c r="E245" s="521" t="str">
        <f t="shared" si="19"/>
        <v>ул. Пятая д.5</v>
      </c>
      <c r="F245" s="195" t="s">
        <v>128</v>
      </c>
      <c r="G245" s="520" t="str">
        <f t="shared" si="20"/>
        <v>кв.43</v>
      </c>
      <c r="H245" s="195" t="s">
        <v>128</v>
      </c>
      <c r="I245" s="520">
        <f t="shared" si="21"/>
        <v>50000043</v>
      </c>
      <c r="J245" s="195" t="s">
        <v>128</v>
      </c>
      <c r="K245" s="520" t="str">
        <f t="shared" si="18"/>
        <v>ФИО-5-43</v>
      </c>
      <c r="L245" s="71"/>
      <c r="M245" s="66"/>
    </row>
    <row r="246" spans="1:13" x14ac:dyDescent="0.25">
      <c r="A246" s="66"/>
      <c r="B246" s="66"/>
      <c r="C246" s="66"/>
      <c r="D246" s="514"/>
      <c r="E246" s="521" t="str">
        <f t="shared" si="19"/>
        <v>ул. Пятая д.5</v>
      </c>
      <c r="F246" s="195" t="s">
        <v>128</v>
      </c>
      <c r="G246" s="520" t="str">
        <f t="shared" si="20"/>
        <v>кв.44</v>
      </c>
      <c r="H246" s="195" t="s">
        <v>128</v>
      </c>
      <c r="I246" s="520">
        <f t="shared" si="21"/>
        <v>50000044</v>
      </c>
      <c r="J246" s="195" t="s">
        <v>128</v>
      </c>
      <c r="K246" s="520" t="str">
        <f t="shared" si="18"/>
        <v>ФИО-5-44</v>
      </c>
      <c r="L246" s="71"/>
      <c r="M246" s="66"/>
    </row>
    <row r="247" spans="1:13" x14ac:dyDescent="0.25">
      <c r="A247" s="66"/>
      <c r="B247" s="66"/>
      <c r="C247" s="66"/>
      <c r="D247" s="514"/>
      <c r="E247" s="521" t="str">
        <f t="shared" si="19"/>
        <v>ул. Пятая д.5</v>
      </c>
      <c r="F247" s="195" t="s">
        <v>128</v>
      </c>
      <c r="G247" s="520" t="str">
        <f t="shared" si="20"/>
        <v>кв.45</v>
      </c>
      <c r="H247" s="195" t="s">
        <v>128</v>
      </c>
      <c r="I247" s="520">
        <f t="shared" si="21"/>
        <v>50000045</v>
      </c>
      <c r="J247" s="195" t="s">
        <v>128</v>
      </c>
      <c r="K247" s="520" t="str">
        <f t="shared" si="18"/>
        <v>ФИО-5-45</v>
      </c>
      <c r="L247" s="71"/>
      <c r="M247" s="66"/>
    </row>
    <row r="248" spans="1:13" x14ac:dyDescent="0.25">
      <c r="A248" s="66"/>
      <c r="B248" s="66"/>
      <c r="C248" s="66"/>
      <c r="D248" s="514"/>
      <c r="E248" s="521" t="str">
        <f t="shared" si="19"/>
        <v>ул. Пятая д.5</v>
      </c>
      <c r="F248" s="195" t="s">
        <v>128</v>
      </c>
      <c r="G248" s="520" t="str">
        <f t="shared" si="20"/>
        <v>кв.46</v>
      </c>
      <c r="H248" s="195" t="s">
        <v>128</v>
      </c>
      <c r="I248" s="520">
        <f t="shared" si="21"/>
        <v>50000046</v>
      </c>
      <c r="J248" s="195" t="s">
        <v>128</v>
      </c>
      <c r="K248" s="520" t="str">
        <f t="shared" si="18"/>
        <v>ФИО-5-46</v>
      </c>
      <c r="L248" s="71"/>
      <c r="M248" s="66"/>
    </row>
    <row r="249" spans="1:13" x14ac:dyDescent="0.25">
      <c r="A249" s="66"/>
      <c r="B249" s="66"/>
      <c r="C249" s="66"/>
      <c r="D249" s="514"/>
      <c r="E249" s="521" t="str">
        <f t="shared" si="19"/>
        <v>ул. Пятая д.5</v>
      </c>
      <c r="F249" s="195" t="s">
        <v>128</v>
      </c>
      <c r="G249" s="520" t="str">
        <f t="shared" si="20"/>
        <v>кв.47</v>
      </c>
      <c r="H249" s="195" t="s">
        <v>128</v>
      </c>
      <c r="I249" s="520">
        <f t="shared" si="21"/>
        <v>50000047</v>
      </c>
      <c r="J249" s="195" t="s">
        <v>128</v>
      </c>
      <c r="K249" s="520" t="str">
        <f t="shared" si="18"/>
        <v>ФИО-5-47</v>
      </c>
      <c r="L249" s="71"/>
      <c r="M249" s="66"/>
    </row>
    <row r="250" spans="1:13" x14ac:dyDescent="0.25">
      <c r="A250" s="66"/>
      <c r="B250" s="66"/>
      <c r="C250" s="66"/>
      <c r="D250" s="514"/>
      <c r="E250" s="521" t="str">
        <f t="shared" si="19"/>
        <v>ул. Пятая д.5</v>
      </c>
      <c r="F250" s="195" t="s">
        <v>128</v>
      </c>
      <c r="G250" s="520" t="str">
        <f t="shared" si="20"/>
        <v>кв.48</v>
      </c>
      <c r="H250" s="195" t="s">
        <v>128</v>
      </c>
      <c r="I250" s="520">
        <f t="shared" si="21"/>
        <v>50000048</v>
      </c>
      <c r="J250" s="195" t="s">
        <v>128</v>
      </c>
      <c r="K250" s="520" t="str">
        <f t="shared" si="18"/>
        <v>ФИО-5-48</v>
      </c>
      <c r="L250" s="71"/>
      <c r="M250" s="66"/>
    </row>
    <row r="251" spans="1:13" x14ac:dyDescent="0.25">
      <c r="A251" s="66"/>
      <c r="B251" s="66"/>
      <c r="C251" s="66"/>
      <c r="D251" s="514"/>
      <c r="E251" s="521" t="str">
        <f t="shared" si="19"/>
        <v>ул. Пятая д.5</v>
      </c>
      <c r="F251" s="195" t="s">
        <v>128</v>
      </c>
      <c r="G251" s="520" t="str">
        <f t="shared" si="20"/>
        <v>кв.49</v>
      </c>
      <c r="H251" s="195" t="s">
        <v>128</v>
      </c>
      <c r="I251" s="520">
        <f t="shared" si="21"/>
        <v>50000049</v>
      </c>
      <c r="J251" s="195" t="s">
        <v>128</v>
      </c>
      <c r="K251" s="520" t="str">
        <f t="shared" si="18"/>
        <v>ФИО-5-49</v>
      </c>
      <c r="L251" s="71"/>
      <c r="M251" s="66"/>
    </row>
    <row r="252" spans="1:13" x14ac:dyDescent="0.25">
      <c r="A252" s="66"/>
      <c r="B252" s="66"/>
      <c r="C252" s="66"/>
      <c r="D252" s="514"/>
      <c r="E252" s="521" t="str">
        <f t="shared" si="19"/>
        <v>ул. Пятая д.5</v>
      </c>
      <c r="F252" s="195" t="s">
        <v>128</v>
      </c>
      <c r="G252" s="520" t="str">
        <f t="shared" si="20"/>
        <v>кв.50</v>
      </c>
      <c r="H252" s="195" t="s">
        <v>128</v>
      </c>
      <c r="I252" s="520">
        <f t="shared" si="21"/>
        <v>50000050</v>
      </c>
      <c r="J252" s="195" t="s">
        <v>128</v>
      </c>
      <c r="K252" s="520" t="str">
        <f t="shared" si="18"/>
        <v>ФИО-5-50</v>
      </c>
      <c r="L252" s="71"/>
      <c r="M252" s="66"/>
    </row>
    <row r="253" spans="1:13" x14ac:dyDescent="0.25">
      <c r="A253" s="66"/>
      <c r="B253" s="66"/>
      <c r="C253" s="66"/>
      <c r="D253" s="514"/>
      <c r="E253" s="521" t="str">
        <f t="shared" si="19"/>
        <v>ул. Пятая д.5</v>
      </c>
      <c r="F253" s="195" t="s">
        <v>128</v>
      </c>
      <c r="G253" s="520" t="str">
        <f t="shared" si="20"/>
        <v>кв.51</v>
      </c>
      <c r="H253" s="195" t="s">
        <v>128</v>
      </c>
      <c r="I253" s="520">
        <f t="shared" si="21"/>
        <v>50000051</v>
      </c>
      <c r="J253" s="195" t="s">
        <v>128</v>
      </c>
      <c r="K253" s="520" t="str">
        <f t="shared" si="18"/>
        <v>ФИО-5-51</v>
      </c>
      <c r="L253" s="71"/>
      <c r="M253" s="66"/>
    </row>
    <row r="254" spans="1:13" x14ac:dyDescent="0.25">
      <c r="A254" s="66"/>
      <c r="B254" s="66"/>
      <c r="C254" s="66"/>
      <c r="D254" s="514"/>
      <c r="E254" s="521" t="str">
        <f t="shared" si="19"/>
        <v>ул. Пятая д.5</v>
      </c>
      <c r="F254" s="195" t="s">
        <v>128</v>
      </c>
      <c r="G254" s="520" t="str">
        <f t="shared" si="20"/>
        <v>кв.52</v>
      </c>
      <c r="H254" s="195" t="s">
        <v>128</v>
      </c>
      <c r="I254" s="520">
        <f t="shared" si="21"/>
        <v>50000052</v>
      </c>
      <c r="J254" s="195" t="s">
        <v>128</v>
      </c>
      <c r="K254" s="520" t="str">
        <f t="shared" si="18"/>
        <v>ФИО-5-52</v>
      </c>
      <c r="L254" s="71"/>
      <c r="M254" s="66"/>
    </row>
    <row r="255" spans="1:13" x14ac:dyDescent="0.25">
      <c r="A255" s="66"/>
      <c r="B255" s="66"/>
      <c r="C255" s="66"/>
      <c r="D255" s="514"/>
      <c r="E255" s="521" t="str">
        <f t="shared" si="19"/>
        <v>ул. Пятая д.5</v>
      </c>
      <c r="F255" s="195" t="s">
        <v>128</v>
      </c>
      <c r="G255" s="520" t="str">
        <f t="shared" si="20"/>
        <v>кв.53</v>
      </c>
      <c r="H255" s="195" t="s">
        <v>128</v>
      </c>
      <c r="I255" s="520">
        <f t="shared" si="21"/>
        <v>50000053</v>
      </c>
      <c r="J255" s="195" t="s">
        <v>128</v>
      </c>
      <c r="K255" s="520" t="str">
        <f t="shared" si="18"/>
        <v>ФИО-5-53</v>
      </c>
      <c r="L255" s="71"/>
      <c r="M255" s="66"/>
    </row>
    <row r="256" spans="1:13" x14ac:dyDescent="0.25">
      <c r="A256" s="66"/>
      <c r="B256" s="66"/>
      <c r="C256" s="66"/>
      <c r="D256" s="514"/>
      <c r="E256" s="521" t="str">
        <f t="shared" si="19"/>
        <v>ул. Пятая д.5</v>
      </c>
      <c r="F256" s="195" t="s">
        <v>128</v>
      </c>
      <c r="G256" s="520" t="str">
        <f t="shared" si="20"/>
        <v>кв.54</v>
      </c>
      <c r="H256" s="195" t="s">
        <v>128</v>
      </c>
      <c r="I256" s="520">
        <f t="shared" si="21"/>
        <v>50000054</v>
      </c>
      <c r="J256" s="195" t="s">
        <v>128</v>
      </c>
      <c r="K256" s="520" t="str">
        <f t="shared" si="18"/>
        <v>ФИО-5-54</v>
      </c>
      <c r="L256" s="71"/>
      <c r="M256" s="66"/>
    </row>
    <row r="257" spans="1:13" x14ac:dyDescent="0.25">
      <c r="A257" s="66"/>
      <c r="B257" s="66"/>
      <c r="C257" s="66"/>
      <c r="D257" s="514"/>
      <c r="E257" s="521" t="str">
        <f t="shared" si="19"/>
        <v>ул. Пятая д.5</v>
      </c>
      <c r="F257" s="195" t="s">
        <v>128</v>
      </c>
      <c r="G257" s="520" t="str">
        <f t="shared" si="20"/>
        <v>кв.55</v>
      </c>
      <c r="H257" s="195" t="s">
        <v>128</v>
      </c>
      <c r="I257" s="520">
        <f t="shared" si="21"/>
        <v>50000055</v>
      </c>
      <c r="J257" s="195" t="s">
        <v>128</v>
      </c>
      <c r="K257" s="520" t="str">
        <f t="shared" si="18"/>
        <v>ФИО-5-55</v>
      </c>
      <c r="L257" s="71"/>
      <c r="M257" s="66"/>
    </row>
    <row r="258" spans="1:13" x14ac:dyDescent="0.25">
      <c r="A258" s="66"/>
      <c r="B258" s="66"/>
      <c r="C258" s="66"/>
      <c r="D258" s="514"/>
      <c r="E258" s="521" t="str">
        <f t="shared" si="19"/>
        <v>ул. Пятая д.5</v>
      </c>
      <c r="F258" s="195" t="s">
        <v>128</v>
      </c>
      <c r="G258" s="520" t="str">
        <f t="shared" si="20"/>
        <v>кв.56</v>
      </c>
      <c r="H258" s="195" t="s">
        <v>128</v>
      </c>
      <c r="I258" s="520">
        <f t="shared" si="21"/>
        <v>50000056</v>
      </c>
      <c r="J258" s="195" t="s">
        <v>128</v>
      </c>
      <c r="K258" s="520" t="str">
        <f t="shared" si="18"/>
        <v>ФИО-5-56</v>
      </c>
      <c r="L258" s="71"/>
      <c r="M258" s="66"/>
    </row>
    <row r="259" spans="1:13" x14ac:dyDescent="0.25">
      <c r="A259" s="66"/>
      <c r="B259" s="66"/>
      <c r="C259" s="66"/>
      <c r="D259" s="514"/>
      <c r="E259" s="521" t="str">
        <f t="shared" si="19"/>
        <v>ул. Пятая д.5</v>
      </c>
      <c r="F259" s="195" t="s">
        <v>128</v>
      </c>
      <c r="G259" s="520" t="str">
        <f t="shared" si="20"/>
        <v>кв.57</v>
      </c>
      <c r="H259" s="195" t="s">
        <v>128</v>
      </c>
      <c r="I259" s="520">
        <f t="shared" si="21"/>
        <v>50000057</v>
      </c>
      <c r="J259" s="195" t="s">
        <v>128</v>
      </c>
      <c r="K259" s="520" t="str">
        <f t="shared" si="18"/>
        <v>ФИО-5-57</v>
      </c>
      <c r="L259" s="71"/>
      <c r="M259" s="66"/>
    </row>
    <row r="260" spans="1:13" x14ac:dyDescent="0.25">
      <c r="A260" s="66"/>
      <c r="B260" s="66"/>
      <c r="C260" s="66"/>
      <c r="D260" s="514"/>
      <c r="E260" s="521" t="str">
        <f t="shared" si="19"/>
        <v>ул. Пятая д.5</v>
      </c>
      <c r="F260" s="195" t="s">
        <v>128</v>
      </c>
      <c r="G260" s="520" t="str">
        <f t="shared" si="20"/>
        <v>кв.58</v>
      </c>
      <c r="H260" s="195" t="s">
        <v>128</v>
      </c>
      <c r="I260" s="520">
        <f t="shared" si="21"/>
        <v>50000058</v>
      </c>
      <c r="J260" s="195" t="s">
        <v>128</v>
      </c>
      <c r="K260" s="520" t="str">
        <f t="shared" si="18"/>
        <v>ФИО-5-58</v>
      </c>
      <c r="L260" s="71"/>
      <c r="M260" s="66"/>
    </row>
    <row r="261" spans="1:13" x14ac:dyDescent="0.25">
      <c r="A261" s="66"/>
      <c r="B261" s="66"/>
      <c r="C261" s="66"/>
      <c r="D261" s="514"/>
      <c r="E261" s="521" t="str">
        <f t="shared" si="19"/>
        <v>ул. Пятая д.5</v>
      </c>
      <c r="F261" s="195" t="s">
        <v>128</v>
      </c>
      <c r="G261" s="520" t="str">
        <f t="shared" si="20"/>
        <v>кв.59</v>
      </c>
      <c r="H261" s="195" t="s">
        <v>128</v>
      </c>
      <c r="I261" s="520">
        <f t="shared" si="21"/>
        <v>50000059</v>
      </c>
      <c r="J261" s="195" t="s">
        <v>128</v>
      </c>
      <c r="K261" s="520" t="str">
        <f t="shared" si="18"/>
        <v>ФИО-5-59</v>
      </c>
      <c r="L261" s="71"/>
      <c r="M261" s="66"/>
    </row>
    <row r="262" spans="1:13" x14ac:dyDescent="0.25">
      <c r="A262" s="66"/>
      <c r="B262" s="66"/>
      <c r="C262" s="66"/>
      <c r="D262" s="514"/>
      <c r="E262" s="521" t="str">
        <f t="shared" si="19"/>
        <v>ул. Пятая д.5</v>
      </c>
      <c r="F262" s="195" t="s">
        <v>128</v>
      </c>
      <c r="G262" s="520" t="str">
        <f t="shared" si="20"/>
        <v>кв.60</v>
      </c>
      <c r="H262" s="195" t="s">
        <v>128</v>
      </c>
      <c r="I262" s="520">
        <f t="shared" si="21"/>
        <v>50000060</v>
      </c>
      <c r="J262" s="195" t="s">
        <v>128</v>
      </c>
      <c r="K262" s="520" t="str">
        <f t="shared" si="18"/>
        <v>ФИО-5-60</v>
      </c>
      <c r="L262" s="71"/>
      <c r="M262" s="66"/>
    </row>
    <row r="263" spans="1:13" x14ac:dyDescent="0.25">
      <c r="A263" s="66"/>
      <c r="B263" s="66"/>
      <c r="C263" s="66"/>
      <c r="D263" s="514"/>
      <c r="E263" s="521" t="str">
        <f t="shared" si="19"/>
        <v>ул. Пятая д.5</v>
      </c>
      <c r="F263" s="195" t="s">
        <v>128</v>
      </c>
      <c r="G263" s="520" t="str">
        <f t="shared" si="20"/>
        <v>кв.61</v>
      </c>
      <c r="H263" s="195" t="s">
        <v>128</v>
      </c>
      <c r="I263" s="520">
        <f t="shared" si="21"/>
        <v>50000061</v>
      </c>
      <c r="J263" s="195" t="s">
        <v>128</v>
      </c>
      <c r="K263" s="520" t="str">
        <f t="shared" si="18"/>
        <v>ФИО-5-61</v>
      </c>
      <c r="L263" s="71"/>
      <c r="M263" s="66"/>
    </row>
    <row r="264" spans="1:13" x14ac:dyDescent="0.25">
      <c r="A264" s="66"/>
      <c r="B264" s="66"/>
      <c r="C264" s="66"/>
      <c r="D264" s="514"/>
      <c r="E264" s="521" t="str">
        <f t="shared" si="19"/>
        <v>ул. Пятая д.5</v>
      </c>
      <c r="F264" s="195" t="s">
        <v>128</v>
      </c>
      <c r="G264" s="520" t="str">
        <f t="shared" si="20"/>
        <v>кв.62</v>
      </c>
      <c r="H264" s="195" t="s">
        <v>128</v>
      </c>
      <c r="I264" s="520">
        <f t="shared" si="21"/>
        <v>50000062</v>
      </c>
      <c r="J264" s="195" t="s">
        <v>128</v>
      </c>
      <c r="K264" s="520" t="str">
        <f t="shared" si="18"/>
        <v>ФИО-5-62</v>
      </c>
      <c r="L264" s="71"/>
      <c r="M264" s="66"/>
    </row>
    <row r="265" spans="1:13" x14ac:dyDescent="0.25">
      <c r="A265" s="66"/>
      <c r="B265" s="66"/>
      <c r="C265" s="66"/>
      <c r="D265" s="514"/>
      <c r="E265" s="521" t="str">
        <f t="shared" si="19"/>
        <v>ул. Пятая д.5</v>
      </c>
      <c r="F265" s="195" t="s">
        <v>128</v>
      </c>
      <c r="G265" s="520" t="str">
        <f t="shared" si="20"/>
        <v>кв.63</v>
      </c>
      <c r="H265" s="195" t="s">
        <v>128</v>
      </c>
      <c r="I265" s="520">
        <f t="shared" si="21"/>
        <v>50000063</v>
      </c>
      <c r="J265" s="195" t="s">
        <v>128</v>
      </c>
      <c r="K265" s="520" t="str">
        <f t="shared" si="18"/>
        <v>ФИО-5-63</v>
      </c>
      <c r="L265" s="71"/>
      <c r="M265" s="66"/>
    </row>
    <row r="266" spans="1:13" x14ac:dyDescent="0.25">
      <c r="A266" s="66"/>
      <c r="B266" s="66"/>
      <c r="C266" s="66"/>
      <c r="D266" s="514"/>
      <c r="E266" s="521" t="str">
        <f t="shared" si="19"/>
        <v>ул. Пятая д.5</v>
      </c>
      <c r="F266" s="195" t="s">
        <v>128</v>
      </c>
      <c r="G266" s="520" t="str">
        <f t="shared" si="20"/>
        <v>кв.64</v>
      </c>
      <c r="H266" s="195" t="s">
        <v>128</v>
      </c>
      <c r="I266" s="520">
        <f t="shared" si="21"/>
        <v>50000064</v>
      </c>
      <c r="J266" s="195" t="s">
        <v>128</v>
      </c>
      <c r="K266" s="520" t="str">
        <f t="shared" si="18"/>
        <v>ФИО-5-64</v>
      </c>
      <c r="L266" s="71"/>
      <c r="M266" s="66"/>
    </row>
    <row r="267" spans="1:13" x14ac:dyDescent="0.25">
      <c r="A267" s="66"/>
      <c r="B267" s="66"/>
      <c r="C267" s="66"/>
      <c r="D267" s="514"/>
      <c r="E267" s="521" t="str">
        <f t="shared" si="19"/>
        <v>ул. Пятая д.5</v>
      </c>
      <c r="F267" s="195" t="s">
        <v>128</v>
      </c>
      <c r="G267" s="520" t="str">
        <f t="shared" si="20"/>
        <v>кв.65</v>
      </c>
      <c r="H267" s="195" t="s">
        <v>128</v>
      </c>
      <c r="I267" s="520">
        <f t="shared" si="21"/>
        <v>50000065</v>
      </c>
      <c r="J267" s="195" t="s">
        <v>128</v>
      </c>
      <c r="K267" s="520" t="str">
        <f t="shared" si="18"/>
        <v>ФИО-5-65</v>
      </c>
      <c r="L267" s="71"/>
      <c r="M267" s="66"/>
    </row>
    <row r="268" spans="1:13" x14ac:dyDescent="0.25">
      <c r="A268" s="66"/>
      <c r="B268" s="66"/>
      <c r="C268" s="66"/>
      <c r="D268" s="514"/>
      <c r="E268" s="521" t="str">
        <f t="shared" si="19"/>
        <v>ул. Пятая д.5</v>
      </c>
      <c r="F268" s="195" t="s">
        <v>128</v>
      </c>
      <c r="G268" s="520" t="str">
        <f t="shared" si="20"/>
        <v>кв.66</v>
      </c>
      <c r="H268" s="195" t="s">
        <v>128</v>
      </c>
      <c r="I268" s="520">
        <f t="shared" si="21"/>
        <v>50000066</v>
      </c>
      <c r="J268" s="195" t="s">
        <v>128</v>
      </c>
      <c r="K268" s="520" t="str">
        <f t="shared" ref="K268:K300" si="22">"ФИО-5-"&amp;($I268-50000000)</f>
        <v>ФИО-5-66</v>
      </c>
      <c r="L268" s="71"/>
      <c r="M268" s="66"/>
    </row>
    <row r="269" spans="1:13" x14ac:dyDescent="0.25">
      <c r="A269" s="66"/>
      <c r="B269" s="66"/>
      <c r="C269" s="66"/>
      <c r="D269" s="514"/>
      <c r="E269" s="521" t="str">
        <f t="shared" ref="E269:E300" si="23">$E$203</f>
        <v>ул. Пятая д.5</v>
      </c>
      <c r="F269" s="195" t="s">
        <v>128</v>
      </c>
      <c r="G269" s="520" t="str">
        <f t="shared" ref="G269:G300" si="24">"кв."&amp;($I269-50000000)</f>
        <v>кв.67</v>
      </c>
      <c r="H269" s="195" t="s">
        <v>128</v>
      </c>
      <c r="I269" s="520">
        <f t="shared" ref="I269:I300" si="25">I268+1</f>
        <v>50000067</v>
      </c>
      <c r="J269" s="195" t="s">
        <v>128</v>
      </c>
      <c r="K269" s="520" t="str">
        <f t="shared" si="22"/>
        <v>ФИО-5-67</v>
      </c>
      <c r="L269" s="71"/>
      <c r="M269" s="66"/>
    </row>
    <row r="270" spans="1:13" x14ac:dyDescent="0.25">
      <c r="A270" s="66"/>
      <c r="B270" s="66"/>
      <c r="C270" s="66"/>
      <c r="D270" s="514"/>
      <c r="E270" s="521" t="str">
        <f t="shared" si="23"/>
        <v>ул. Пятая д.5</v>
      </c>
      <c r="F270" s="195" t="s">
        <v>128</v>
      </c>
      <c r="G270" s="520" t="str">
        <f t="shared" si="24"/>
        <v>кв.68</v>
      </c>
      <c r="H270" s="195" t="s">
        <v>128</v>
      </c>
      <c r="I270" s="520">
        <f t="shared" si="25"/>
        <v>50000068</v>
      </c>
      <c r="J270" s="195" t="s">
        <v>128</v>
      </c>
      <c r="K270" s="520" t="str">
        <f t="shared" si="22"/>
        <v>ФИО-5-68</v>
      </c>
      <c r="L270" s="71"/>
      <c r="M270" s="66"/>
    </row>
    <row r="271" spans="1:13" x14ac:dyDescent="0.25">
      <c r="A271" s="66"/>
      <c r="B271" s="66"/>
      <c r="C271" s="66"/>
      <c r="D271" s="514"/>
      <c r="E271" s="521" t="str">
        <f t="shared" si="23"/>
        <v>ул. Пятая д.5</v>
      </c>
      <c r="F271" s="195" t="s">
        <v>128</v>
      </c>
      <c r="G271" s="520" t="str">
        <f t="shared" si="24"/>
        <v>кв.69</v>
      </c>
      <c r="H271" s="195" t="s">
        <v>128</v>
      </c>
      <c r="I271" s="520">
        <f t="shared" si="25"/>
        <v>50000069</v>
      </c>
      <c r="J271" s="195" t="s">
        <v>128</v>
      </c>
      <c r="K271" s="520" t="str">
        <f t="shared" si="22"/>
        <v>ФИО-5-69</v>
      </c>
      <c r="L271" s="71"/>
      <c r="M271" s="66"/>
    </row>
    <row r="272" spans="1:13" x14ac:dyDescent="0.25">
      <c r="A272" s="66"/>
      <c r="B272" s="66"/>
      <c r="C272" s="66"/>
      <c r="D272" s="514"/>
      <c r="E272" s="521" t="str">
        <f t="shared" si="23"/>
        <v>ул. Пятая д.5</v>
      </c>
      <c r="F272" s="195" t="s">
        <v>128</v>
      </c>
      <c r="G272" s="520" t="str">
        <f t="shared" si="24"/>
        <v>кв.70</v>
      </c>
      <c r="H272" s="195" t="s">
        <v>128</v>
      </c>
      <c r="I272" s="520">
        <f t="shared" si="25"/>
        <v>50000070</v>
      </c>
      <c r="J272" s="195" t="s">
        <v>128</v>
      </c>
      <c r="K272" s="520" t="str">
        <f t="shared" si="22"/>
        <v>ФИО-5-70</v>
      </c>
      <c r="L272" s="71"/>
      <c r="M272" s="66"/>
    </row>
    <row r="273" spans="1:13" x14ac:dyDescent="0.25">
      <c r="A273" s="66"/>
      <c r="B273" s="66"/>
      <c r="C273" s="66"/>
      <c r="D273" s="514"/>
      <c r="E273" s="521" t="str">
        <f t="shared" si="23"/>
        <v>ул. Пятая д.5</v>
      </c>
      <c r="F273" s="195" t="s">
        <v>128</v>
      </c>
      <c r="G273" s="520" t="str">
        <f t="shared" si="24"/>
        <v>кв.71</v>
      </c>
      <c r="H273" s="195" t="s">
        <v>128</v>
      </c>
      <c r="I273" s="520">
        <f t="shared" si="25"/>
        <v>50000071</v>
      </c>
      <c r="J273" s="195" t="s">
        <v>128</v>
      </c>
      <c r="K273" s="520" t="str">
        <f t="shared" si="22"/>
        <v>ФИО-5-71</v>
      </c>
      <c r="L273" s="71"/>
      <c r="M273" s="66"/>
    </row>
    <row r="274" spans="1:13" x14ac:dyDescent="0.25">
      <c r="A274" s="66"/>
      <c r="B274" s="66"/>
      <c r="C274" s="66"/>
      <c r="D274" s="514"/>
      <c r="E274" s="521" t="str">
        <f t="shared" si="23"/>
        <v>ул. Пятая д.5</v>
      </c>
      <c r="F274" s="195" t="s">
        <v>128</v>
      </c>
      <c r="G274" s="520" t="str">
        <f t="shared" si="24"/>
        <v>кв.72</v>
      </c>
      <c r="H274" s="195" t="s">
        <v>128</v>
      </c>
      <c r="I274" s="520">
        <f t="shared" si="25"/>
        <v>50000072</v>
      </c>
      <c r="J274" s="195" t="s">
        <v>128</v>
      </c>
      <c r="K274" s="520" t="str">
        <f t="shared" si="22"/>
        <v>ФИО-5-72</v>
      </c>
      <c r="L274" s="71"/>
      <c r="M274" s="66"/>
    </row>
    <row r="275" spans="1:13" x14ac:dyDescent="0.25">
      <c r="A275" s="66"/>
      <c r="B275" s="66"/>
      <c r="C275" s="66"/>
      <c r="D275" s="514"/>
      <c r="E275" s="521" t="str">
        <f t="shared" si="23"/>
        <v>ул. Пятая д.5</v>
      </c>
      <c r="F275" s="195" t="s">
        <v>128</v>
      </c>
      <c r="G275" s="520" t="str">
        <f t="shared" si="24"/>
        <v>кв.73</v>
      </c>
      <c r="H275" s="195" t="s">
        <v>128</v>
      </c>
      <c r="I275" s="520">
        <f t="shared" si="25"/>
        <v>50000073</v>
      </c>
      <c r="J275" s="195" t="s">
        <v>128</v>
      </c>
      <c r="K275" s="520" t="str">
        <f t="shared" si="22"/>
        <v>ФИО-5-73</v>
      </c>
      <c r="L275" s="71"/>
      <c r="M275" s="66"/>
    </row>
    <row r="276" spans="1:13" x14ac:dyDescent="0.25">
      <c r="A276" s="66"/>
      <c r="B276" s="66"/>
      <c r="C276" s="66"/>
      <c r="D276" s="514"/>
      <c r="E276" s="521" t="str">
        <f t="shared" si="23"/>
        <v>ул. Пятая д.5</v>
      </c>
      <c r="F276" s="195" t="s">
        <v>128</v>
      </c>
      <c r="G276" s="520" t="str">
        <f t="shared" si="24"/>
        <v>кв.74</v>
      </c>
      <c r="H276" s="195" t="s">
        <v>128</v>
      </c>
      <c r="I276" s="520">
        <f t="shared" si="25"/>
        <v>50000074</v>
      </c>
      <c r="J276" s="195" t="s">
        <v>128</v>
      </c>
      <c r="K276" s="520" t="str">
        <f t="shared" si="22"/>
        <v>ФИО-5-74</v>
      </c>
      <c r="L276" s="71"/>
      <c r="M276" s="66"/>
    </row>
    <row r="277" spans="1:13" x14ac:dyDescent="0.25">
      <c r="A277" s="66"/>
      <c r="B277" s="66"/>
      <c r="C277" s="66"/>
      <c r="D277" s="514"/>
      <c r="E277" s="521" t="str">
        <f t="shared" si="23"/>
        <v>ул. Пятая д.5</v>
      </c>
      <c r="F277" s="195" t="s">
        <v>128</v>
      </c>
      <c r="G277" s="520" t="str">
        <f t="shared" si="24"/>
        <v>кв.75</v>
      </c>
      <c r="H277" s="195" t="s">
        <v>128</v>
      </c>
      <c r="I277" s="520">
        <f t="shared" si="25"/>
        <v>50000075</v>
      </c>
      <c r="J277" s="195" t="s">
        <v>128</v>
      </c>
      <c r="K277" s="520" t="str">
        <f t="shared" si="22"/>
        <v>ФИО-5-75</v>
      </c>
      <c r="L277" s="71"/>
      <c r="M277" s="66"/>
    </row>
    <row r="278" spans="1:13" x14ac:dyDescent="0.25">
      <c r="A278" s="66"/>
      <c r="B278" s="66"/>
      <c r="C278" s="66"/>
      <c r="D278" s="514"/>
      <c r="E278" s="521" t="str">
        <f t="shared" si="23"/>
        <v>ул. Пятая д.5</v>
      </c>
      <c r="F278" s="195" t="s">
        <v>128</v>
      </c>
      <c r="G278" s="520" t="str">
        <f t="shared" si="24"/>
        <v>кв.76</v>
      </c>
      <c r="H278" s="195" t="s">
        <v>128</v>
      </c>
      <c r="I278" s="520">
        <f t="shared" si="25"/>
        <v>50000076</v>
      </c>
      <c r="J278" s="195" t="s">
        <v>128</v>
      </c>
      <c r="K278" s="520" t="str">
        <f t="shared" si="22"/>
        <v>ФИО-5-76</v>
      </c>
      <c r="L278" s="71"/>
      <c r="M278" s="66"/>
    </row>
    <row r="279" spans="1:13" x14ac:dyDescent="0.25">
      <c r="A279" s="66"/>
      <c r="B279" s="66"/>
      <c r="C279" s="66"/>
      <c r="D279" s="514"/>
      <c r="E279" s="521" t="str">
        <f t="shared" si="23"/>
        <v>ул. Пятая д.5</v>
      </c>
      <c r="F279" s="195" t="s">
        <v>128</v>
      </c>
      <c r="G279" s="520" t="str">
        <f t="shared" si="24"/>
        <v>кв.77</v>
      </c>
      <c r="H279" s="195" t="s">
        <v>128</v>
      </c>
      <c r="I279" s="520">
        <f t="shared" si="25"/>
        <v>50000077</v>
      </c>
      <c r="J279" s="195" t="s">
        <v>128</v>
      </c>
      <c r="K279" s="520" t="str">
        <f t="shared" si="22"/>
        <v>ФИО-5-77</v>
      </c>
      <c r="L279" s="71"/>
      <c r="M279" s="66"/>
    </row>
    <row r="280" spans="1:13" x14ac:dyDescent="0.25">
      <c r="A280" s="66"/>
      <c r="B280" s="66"/>
      <c r="C280" s="66"/>
      <c r="D280" s="514"/>
      <c r="E280" s="521" t="str">
        <f t="shared" si="23"/>
        <v>ул. Пятая д.5</v>
      </c>
      <c r="F280" s="195" t="s">
        <v>128</v>
      </c>
      <c r="G280" s="520" t="str">
        <f t="shared" si="24"/>
        <v>кв.78</v>
      </c>
      <c r="H280" s="195" t="s">
        <v>128</v>
      </c>
      <c r="I280" s="520">
        <f t="shared" si="25"/>
        <v>50000078</v>
      </c>
      <c r="J280" s="195" t="s">
        <v>128</v>
      </c>
      <c r="K280" s="520" t="str">
        <f t="shared" si="22"/>
        <v>ФИО-5-78</v>
      </c>
      <c r="L280" s="71"/>
      <c r="M280" s="66"/>
    </row>
    <row r="281" spans="1:13" x14ac:dyDescent="0.25">
      <c r="A281" s="66"/>
      <c r="B281" s="66"/>
      <c r="C281" s="66"/>
      <c r="D281" s="514"/>
      <c r="E281" s="521" t="str">
        <f t="shared" si="23"/>
        <v>ул. Пятая д.5</v>
      </c>
      <c r="F281" s="195" t="s">
        <v>128</v>
      </c>
      <c r="G281" s="520" t="str">
        <f t="shared" si="24"/>
        <v>кв.79</v>
      </c>
      <c r="H281" s="195" t="s">
        <v>128</v>
      </c>
      <c r="I281" s="520">
        <f t="shared" si="25"/>
        <v>50000079</v>
      </c>
      <c r="J281" s="195" t="s">
        <v>128</v>
      </c>
      <c r="K281" s="520" t="str">
        <f t="shared" si="22"/>
        <v>ФИО-5-79</v>
      </c>
      <c r="L281" s="71"/>
      <c r="M281" s="66"/>
    </row>
    <row r="282" spans="1:13" x14ac:dyDescent="0.25">
      <c r="A282" s="66"/>
      <c r="B282" s="66"/>
      <c r="C282" s="66"/>
      <c r="D282" s="514"/>
      <c r="E282" s="521" t="str">
        <f t="shared" si="23"/>
        <v>ул. Пятая д.5</v>
      </c>
      <c r="F282" s="195" t="s">
        <v>128</v>
      </c>
      <c r="G282" s="520" t="str">
        <f t="shared" si="24"/>
        <v>кв.80</v>
      </c>
      <c r="H282" s="195" t="s">
        <v>128</v>
      </c>
      <c r="I282" s="520">
        <f t="shared" si="25"/>
        <v>50000080</v>
      </c>
      <c r="J282" s="195" t="s">
        <v>128</v>
      </c>
      <c r="K282" s="520" t="str">
        <f t="shared" si="22"/>
        <v>ФИО-5-80</v>
      </c>
      <c r="L282" s="71"/>
      <c r="M282" s="66"/>
    </row>
    <row r="283" spans="1:13" x14ac:dyDescent="0.25">
      <c r="A283" s="66"/>
      <c r="B283" s="66"/>
      <c r="C283" s="66"/>
      <c r="D283" s="514"/>
      <c r="E283" s="521" t="str">
        <f t="shared" si="23"/>
        <v>ул. Пятая д.5</v>
      </c>
      <c r="F283" s="195" t="s">
        <v>128</v>
      </c>
      <c r="G283" s="520" t="str">
        <f t="shared" si="24"/>
        <v>кв.81</v>
      </c>
      <c r="H283" s="195" t="s">
        <v>128</v>
      </c>
      <c r="I283" s="520">
        <f t="shared" si="25"/>
        <v>50000081</v>
      </c>
      <c r="J283" s="195" t="s">
        <v>128</v>
      </c>
      <c r="K283" s="520" t="str">
        <f t="shared" si="22"/>
        <v>ФИО-5-81</v>
      </c>
      <c r="L283" s="71"/>
      <c r="M283" s="66"/>
    </row>
    <row r="284" spans="1:13" x14ac:dyDescent="0.25">
      <c r="A284" s="66"/>
      <c r="B284" s="66"/>
      <c r="C284" s="66"/>
      <c r="D284" s="514"/>
      <c r="E284" s="521" t="str">
        <f t="shared" si="23"/>
        <v>ул. Пятая д.5</v>
      </c>
      <c r="F284" s="195" t="s">
        <v>128</v>
      </c>
      <c r="G284" s="520" t="str">
        <f t="shared" si="24"/>
        <v>кв.82</v>
      </c>
      <c r="H284" s="195" t="s">
        <v>128</v>
      </c>
      <c r="I284" s="520">
        <f t="shared" si="25"/>
        <v>50000082</v>
      </c>
      <c r="J284" s="195" t="s">
        <v>128</v>
      </c>
      <c r="K284" s="520" t="str">
        <f t="shared" si="22"/>
        <v>ФИО-5-82</v>
      </c>
      <c r="L284" s="71"/>
      <c r="M284" s="66"/>
    </row>
    <row r="285" spans="1:13" x14ac:dyDescent="0.25">
      <c r="A285" s="66"/>
      <c r="B285" s="66"/>
      <c r="C285" s="66"/>
      <c r="D285" s="514"/>
      <c r="E285" s="521" t="str">
        <f t="shared" si="23"/>
        <v>ул. Пятая д.5</v>
      </c>
      <c r="F285" s="195" t="s">
        <v>128</v>
      </c>
      <c r="G285" s="520" t="str">
        <f t="shared" si="24"/>
        <v>кв.83</v>
      </c>
      <c r="H285" s="195" t="s">
        <v>128</v>
      </c>
      <c r="I285" s="520">
        <f t="shared" si="25"/>
        <v>50000083</v>
      </c>
      <c r="J285" s="195" t="s">
        <v>128</v>
      </c>
      <c r="K285" s="520" t="str">
        <f t="shared" si="22"/>
        <v>ФИО-5-83</v>
      </c>
      <c r="L285" s="71"/>
      <c r="M285" s="66"/>
    </row>
    <row r="286" spans="1:13" x14ac:dyDescent="0.25">
      <c r="A286" s="66"/>
      <c r="B286" s="66"/>
      <c r="C286" s="66"/>
      <c r="D286" s="514"/>
      <c r="E286" s="521" t="str">
        <f t="shared" si="23"/>
        <v>ул. Пятая д.5</v>
      </c>
      <c r="F286" s="195" t="s">
        <v>128</v>
      </c>
      <c r="G286" s="520" t="str">
        <f t="shared" si="24"/>
        <v>кв.84</v>
      </c>
      <c r="H286" s="195" t="s">
        <v>128</v>
      </c>
      <c r="I286" s="520">
        <f t="shared" si="25"/>
        <v>50000084</v>
      </c>
      <c r="J286" s="195" t="s">
        <v>128</v>
      </c>
      <c r="K286" s="520" t="str">
        <f t="shared" si="22"/>
        <v>ФИО-5-84</v>
      </c>
      <c r="L286" s="71"/>
      <c r="M286" s="66"/>
    </row>
    <row r="287" spans="1:13" x14ac:dyDescent="0.25">
      <c r="A287" s="66"/>
      <c r="B287" s="66"/>
      <c r="C287" s="66"/>
      <c r="D287" s="514"/>
      <c r="E287" s="521" t="str">
        <f t="shared" si="23"/>
        <v>ул. Пятая д.5</v>
      </c>
      <c r="F287" s="195" t="s">
        <v>128</v>
      </c>
      <c r="G287" s="520" t="str">
        <f t="shared" si="24"/>
        <v>кв.85</v>
      </c>
      <c r="H287" s="195" t="s">
        <v>128</v>
      </c>
      <c r="I287" s="520">
        <f t="shared" si="25"/>
        <v>50000085</v>
      </c>
      <c r="J287" s="195" t="s">
        <v>128</v>
      </c>
      <c r="K287" s="520" t="str">
        <f t="shared" si="22"/>
        <v>ФИО-5-85</v>
      </c>
      <c r="L287" s="71"/>
      <c r="M287" s="66"/>
    </row>
    <row r="288" spans="1:13" x14ac:dyDescent="0.25">
      <c r="A288" s="66"/>
      <c r="B288" s="66"/>
      <c r="C288" s="66"/>
      <c r="D288" s="514"/>
      <c r="E288" s="521" t="str">
        <f t="shared" si="23"/>
        <v>ул. Пятая д.5</v>
      </c>
      <c r="F288" s="195" t="s">
        <v>128</v>
      </c>
      <c r="G288" s="520" t="str">
        <f t="shared" si="24"/>
        <v>кв.86</v>
      </c>
      <c r="H288" s="195" t="s">
        <v>128</v>
      </c>
      <c r="I288" s="520">
        <f t="shared" si="25"/>
        <v>50000086</v>
      </c>
      <c r="J288" s="195" t="s">
        <v>128</v>
      </c>
      <c r="K288" s="520" t="str">
        <f t="shared" si="22"/>
        <v>ФИО-5-86</v>
      </c>
      <c r="L288" s="71"/>
      <c r="M288" s="66"/>
    </row>
    <row r="289" spans="1:52" x14ac:dyDescent="0.25">
      <c r="A289" s="66"/>
      <c r="B289" s="66"/>
      <c r="C289" s="66"/>
      <c r="D289" s="514"/>
      <c r="E289" s="521" t="str">
        <f t="shared" si="23"/>
        <v>ул. Пятая д.5</v>
      </c>
      <c r="F289" s="195" t="s">
        <v>128</v>
      </c>
      <c r="G289" s="520" t="str">
        <f t="shared" si="24"/>
        <v>кв.87</v>
      </c>
      <c r="H289" s="195" t="s">
        <v>128</v>
      </c>
      <c r="I289" s="520">
        <f t="shared" si="25"/>
        <v>50000087</v>
      </c>
      <c r="J289" s="195" t="s">
        <v>128</v>
      </c>
      <c r="K289" s="520" t="str">
        <f t="shared" si="22"/>
        <v>ФИО-5-87</v>
      </c>
      <c r="L289" s="71"/>
      <c r="M289" s="66"/>
    </row>
    <row r="290" spans="1:52" x14ac:dyDescent="0.25">
      <c r="A290" s="66"/>
      <c r="B290" s="66"/>
      <c r="C290" s="66"/>
      <c r="D290" s="514"/>
      <c r="E290" s="521" t="str">
        <f t="shared" si="23"/>
        <v>ул. Пятая д.5</v>
      </c>
      <c r="F290" s="195" t="s">
        <v>128</v>
      </c>
      <c r="G290" s="520" t="str">
        <f t="shared" si="24"/>
        <v>кв.88</v>
      </c>
      <c r="H290" s="195" t="s">
        <v>128</v>
      </c>
      <c r="I290" s="520">
        <f t="shared" si="25"/>
        <v>50000088</v>
      </c>
      <c r="J290" s="195" t="s">
        <v>128</v>
      </c>
      <c r="K290" s="520" t="str">
        <f t="shared" si="22"/>
        <v>ФИО-5-88</v>
      </c>
      <c r="L290" s="71"/>
      <c r="M290" s="66"/>
    </row>
    <row r="291" spans="1:52" x14ac:dyDescent="0.25">
      <c r="A291" s="66"/>
      <c r="B291" s="66"/>
      <c r="C291" s="66"/>
      <c r="D291" s="514"/>
      <c r="E291" s="521" t="str">
        <f t="shared" si="23"/>
        <v>ул. Пятая д.5</v>
      </c>
      <c r="F291" s="195" t="s">
        <v>128</v>
      </c>
      <c r="G291" s="520" t="str">
        <f t="shared" si="24"/>
        <v>кв.89</v>
      </c>
      <c r="H291" s="195" t="s">
        <v>128</v>
      </c>
      <c r="I291" s="520">
        <f t="shared" si="25"/>
        <v>50000089</v>
      </c>
      <c r="J291" s="195" t="s">
        <v>128</v>
      </c>
      <c r="K291" s="520" t="str">
        <f t="shared" si="22"/>
        <v>ФИО-5-89</v>
      </c>
      <c r="L291" s="71"/>
      <c r="M291" s="66"/>
    </row>
    <row r="292" spans="1:52" x14ac:dyDescent="0.25">
      <c r="A292" s="66"/>
      <c r="B292" s="66"/>
      <c r="C292" s="66"/>
      <c r="D292" s="514"/>
      <c r="E292" s="521" t="str">
        <f t="shared" si="23"/>
        <v>ул. Пятая д.5</v>
      </c>
      <c r="F292" s="195" t="s">
        <v>128</v>
      </c>
      <c r="G292" s="520" t="str">
        <f t="shared" si="24"/>
        <v>кв.90</v>
      </c>
      <c r="H292" s="195" t="s">
        <v>128</v>
      </c>
      <c r="I292" s="520">
        <f t="shared" si="25"/>
        <v>50000090</v>
      </c>
      <c r="J292" s="195" t="s">
        <v>128</v>
      </c>
      <c r="K292" s="520" t="str">
        <f t="shared" si="22"/>
        <v>ФИО-5-90</v>
      </c>
      <c r="L292" s="71"/>
      <c r="M292" s="66"/>
    </row>
    <row r="293" spans="1:52" x14ac:dyDescent="0.25">
      <c r="A293" s="66"/>
      <c r="B293" s="66"/>
      <c r="C293" s="66"/>
      <c r="D293" s="514"/>
      <c r="E293" s="521" t="str">
        <f t="shared" si="23"/>
        <v>ул. Пятая д.5</v>
      </c>
      <c r="F293" s="195" t="s">
        <v>128</v>
      </c>
      <c r="G293" s="520" t="str">
        <f t="shared" si="24"/>
        <v>кв.91</v>
      </c>
      <c r="H293" s="195" t="s">
        <v>128</v>
      </c>
      <c r="I293" s="520">
        <f t="shared" si="25"/>
        <v>50000091</v>
      </c>
      <c r="J293" s="195" t="s">
        <v>128</v>
      </c>
      <c r="K293" s="520" t="str">
        <f t="shared" si="22"/>
        <v>ФИО-5-91</v>
      </c>
      <c r="L293" s="71"/>
      <c r="M293" s="66"/>
    </row>
    <row r="294" spans="1:52" x14ac:dyDescent="0.25">
      <c r="A294" s="66"/>
      <c r="B294" s="66"/>
      <c r="C294" s="66"/>
      <c r="D294" s="514"/>
      <c r="E294" s="521" t="str">
        <f t="shared" si="23"/>
        <v>ул. Пятая д.5</v>
      </c>
      <c r="F294" s="195" t="s">
        <v>128</v>
      </c>
      <c r="G294" s="520" t="str">
        <f t="shared" si="24"/>
        <v>кв.92</v>
      </c>
      <c r="H294" s="195" t="s">
        <v>128</v>
      </c>
      <c r="I294" s="520">
        <f t="shared" si="25"/>
        <v>50000092</v>
      </c>
      <c r="J294" s="195" t="s">
        <v>128</v>
      </c>
      <c r="K294" s="520" t="str">
        <f t="shared" si="22"/>
        <v>ФИО-5-92</v>
      </c>
      <c r="L294" s="71"/>
      <c r="M294" s="66"/>
    </row>
    <row r="295" spans="1:52" x14ac:dyDescent="0.25">
      <c r="A295" s="66"/>
      <c r="B295" s="66"/>
      <c r="C295" s="66"/>
      <c r="D295" s="514"/>
      <c r="E295" s="521" t="str">
        <f t="shared" si="23"/>
        <v>ул. Пятая д.5</v>
      </c>
      <c r="F295" s="195" t="s">
        <v>128</v>
      </c>
      <c r="G295" s="520" t="str">
        <f t="shared" si="24"/>
        <v>кв.93</v>
      </c>
      <c r="H295" s="195" t="s">
        <v>128</v>
      </c>
      <c r="I295" s="520">
        <f t="shared" si="25"/>
        <v>50000093</v>
      </c>
      <c r="J295" s="195" t="s">
        <v>128</v>
      </c>
      <c r="K295" s="520" t="str">
        <f t="shared" si="22"/>
        <v>ФИО-5-93</v>
      </c>
      <c r="L295" s="71"/>
      <c r="M295" s="66"/>
    </row>
    <row r="296" spans="1:52" x14ac:dyDescent="0.25">
      <c r="A296" s="66"/>
      <c r="B296" s="66"/>
      <c r="C296" s="66"/>
      <c r="D296" s="514"/>
      <c r="E296" s="521" t="str">
        <f t="shared" si="23"/>
        <v>ул. Пятая д.5</v>
      </c>
      <c r="F296" s="195" t="s">
        <v>128</v>
      </c>
      <c r="G296" s="520" t="str">
        <f t="shared" si="24"/>
        <v>кв.94</v>
      </c>
      <c r="H296" s="195" t="s">
        <v>128</v>
      </c>
      <c r="I296" s="520">
        <f t="shared" si="25"/>
        <v>50000094</v>
      </c>
      <c r="J296" s="195" t="s">
        <v>128</v>
      </c>
      <c r="K296" s="520" t="str">
        <f t="shared" si="22"/>
        <v>ФИО-5-94</v>
      </c>
      <c r="L296" s="71"/>
      <c r="M296" s="66"/>
    </row>
    <row r="297" spans="1:52" x14ac:dyDescent="0.25">
      <c r="A297" s="66"/>
      <c r="B297" s="66"/>
      <c r="C297" s="66"/>
      <c r="D297" s="514"/>
      <c r="E297" s="521" t="str">
        <f t="shared" si="23"/>
        <v>ул. Пятая д.5</v>
      </c>
      <c r="F297" s="195" t="s">
        <v>128</v>
      </c>
      <c r="G297" s="520" t="str">
        <f t="shared" si="24"/>
        <v>кв.95</v>
      </c>
      <c r="H297" s="195" t="s">
        <v>128</v>
      </c>
      <c r="I297" s="520">
        <f t="shared" si="25"/>
        <v>50000095</v>
      </c>
      <c r="J297" s="195" t="s">
        <v>128</v>
      </c>
      <c r="K297" s="520" t="str">
        <f t="shared" si="22"/>
        <v>ФИО-5-95</v>
      </c>
      <c r="L297" s="71"/>
      <c r="M297" s="66"/>
    </row>
    <row r="298" spans="1:52" x14ac:dyDescent="0.25">
      <c r="A298" s="66"/>
      <c r="B298" s="66"/>
      <c r="C298" s="66"/>
      <c r="D298" s="514"/>
      <c r="E298" s="521" t="str">
        <f t="shared" si="23"/>
        <v>ул. Пятая д.5</v>
      </c>
      <c r="F298" s="195" t="s">
        <v>128</v>
      </c>
      <c r="G298" s="520" t="str">
        <f t="shared" si="24"/>
        <v>кв.96</v>
      </c>
      <c r="H298" s="195" t="s">
        <v>128</v>
      </c>
      <c r="I298" s="520">
        <f t="shared" si="25"/>
        <v>50000096</v>
      </c>
      <c r="J298" s="195" t="s">
        <v>128</v>
      </c>
      <c r="K298" s="520" t="str">
        <f t="shared" si="22"/>
        <v>ФИО-5-96</v>
      </c>
      <c r="L298" s="71"/>
      <c r="M298" s="66"/>
    </row>
    <row r="299" spans="1:52" x14ac:dyDescent="0.25">
      <c r="A299" s="66"/>
      <c r="B299" s="66"/>
      <c r="C299" s="66"/>
      <c r="D299" s="514"/>
      <c r="E299" s="521" t="str">
        <f t="shared" si="23"/>
        <v>ул. Пятая д.5</v>
      </c>
      <c r="F299" s="195" t="s">
        <v>128</v>
      </c>
      <c r="G299" s="520" t="str">
        <f t="shared" si="24"/>
        <v>кв.97</v>
      </c>
      <c r="H299" s="195" t="s">
        <v>128</v>
      </c>
      <c r="I299" s="520">
        <f t="shared" si="25"/>
        <v>50000097</v>
      </c>
      <c r="J299" s="195" t="s">
        <v>128</v>
      </c>
      <c r="K299" s="520" t="str">
        <f t="shared" si="22"/>
        <v>ФИО-5-97</v>
      </c>
      <c r="L299" s="71"/>
      <c r="M299" s="66"/>
    </row>
    <row r="300" spans="1:52" x14ac:dyDescent="0.25">
      <c r="A300" s="66"/>
      <c r="B300" s="66"/>
      <c r="C300" s="66"/>
      <c r="D300" s="514"/>
      <c r="E300" s="521" t="str">
        <f t="shared" si="23"/>
        <v>ул. Пятая д.5</v>
      </c>
      <c r="F300" s="195" t="s">
        <v>128</v>
      </c>
      <c r="G300" s="520" t="str">
        <f t="shared" si="24"/>
        <v>кв.98</v>
      </c>
      <c r="H300" s="195" t="s">
        <v>128</v>
      </c>
      <c r="I300" s="520">
        <f t="shared" si="25"/>
        <v>50000098</v>
      </c>
      <c r="J300" s="195" t="s">
        <v>128</v>
      </c>
      <c r="K300" s="520" t="str">
        <f t="shared" si="22"/>
        <v>ФИО-5-98</v>
      </c>
      <c r="L300" s="71"/>
      <c r="M300" s="66"/>
    </row>
    <row r="301" spans="1:52" x14ac:dyDescent="0.25">
      <c r="A301" s="66"/>
      <c r="B301" s="66"/>
      <c r="C301" s="66"/>
      <c r="D301" s="195" t="s">
        <v>128</v>
      </c>
      <c r="E301" s="520" t="s">
        <v>253</v>
      </c>
      <c r="F301" s="195" t="s">
        <v>128</v>
      </c>
      <c r="G301" s="520" t="str">
        <f>"кв."&amp;($I301-60000000)</f>
        <v>кв.1</v>
      </c>
      <c r="H301" s="195" t="s">
        <v>128</v>
      </c>
      <c r="I301" s="520">
        <v>60000001</v>
      </c>
      <c r="J301" s="195" t="s">
        <v>128</v>
      </c>
      <c r="K301" s="520" t="str">
        <f>"ФИО-6-"&amp;($I301-60000000)</f>
        <v>ФИО-6-1</v>
      </c>
      <c r="L301" s="71"/>
      <c r="M301" s="66"/>
    </row>
    <row r="302" spans="1:52" x14ac:dyDescent="0.25">
      <c r="A302" s="66"/>
      <c r="B302" s="66"/>
      <c r="C302" s="66"/>
      <c r="D302" s="515"/>
      <c r="E302" s="521" t="str">
        <f>$E$301</f>
        <v>ул. Шестая д.6</v>
      </c>
      <c r="F302" s="195" t="s">
        <v>128</v>
      </c>
      <c r="G302" s="520" t="str">
        <f>"кв."&amp;($I302-60000000)</f>
        <v>кв.2</v>
      </c>
      <c r="H302" s="195" t="s">
        <v>128</v>
      </c>
      <c r="I302" s="520">
        <f>I301+1</f>
        <v>60000002</v>
      </c>
      <c r="J302" s="195" t="s">
        <v>128</v>
      </c>
      <c r="K302" s="520" t="str">
        <f t="shared" ref="K302:K365" si="26">"ФИО-6-"&amp;($I302-60000000)</f>
        <v>ФИО-6-2</v>
      </c>
      <c r="L302" s="66"/>
      <c r="M302" s="66"/>
      <c r="P302" s="13"/>
      <c r="T302" s="13"/>
      <c r="X302" s="13"/>
      <c r="AB302" s="13"/>
      <c r="AF302" s="13"/>
      <c r="AJ302" s="13"/>
      <c r="AN302" s="13"/>
      <c r="AR302" s="13"/>
      <c r="AV302" s="13"/>
      <c r="AZ302" s="13"/>
    </row>
    <row r="303" spans="1:52" x14ac:dyDescent="0.25">
      <c r="A303" s="66"/>
      <c r="B303" s="66"/>
      <c r="C303" s="66"/>
      <c r="D303" s="515"/>
      <c r="E303" s="521" t="str">
        <f t="shared" ref="E303:E366" si="27">$E$301</f>
        <v>ул. Шестая д.6</v>
      </c>
      <c r="F303" s="195" t="s">
        <v>128</v>
      </c>
      <c r="G303" s="520" t="str">
        <f t="shared" ref="G303:G366" si="28">"кв."&amp;($I303-60000000)</f>
        <v>кв.3</v>
      </c>
      <c r="H303" s="195" t="s">
        <v>128</v>
      </c>
      <c r="I303" s="520">
        <f t="shared" ref="I303:I366" si="29">I302+1</f>
        <v>60000003</v>
      </c>
      <c r="J303" s="195" t="s">
        <v>128</v>
      </c>
      <c r="K303" s="520" t="str">
        <f t="shared" si="26"/>
        <v>ФИО-6-3</v>
      </c>
      <c r="L303" s="66"/>
      <c r="M303" s="66"/>
      <c r="P303" s="13"/>
      <c r="T303" s="13"/>
      <c r="X303" s="13"/>
      <c r="AB303" s="13"/>
      <c r="AF303" s="13"/>
      <c r="AJ303" s="13"/>
      <c r="AN303" s="13"/>
      <c r="AR303" s="13"/>
      <c r="AV303" s="13"/>
      <c r="AZ303" s="13"/>
    </row>
    <row r="304" spans="1:52" x14ac:dyDescent="0.25">
      <c r="A304" s="66"/>
      <c r="B304" s="66"/>
      <c r="C304" s="66"/>
      <c r="D304" s="515"/>
      <c r="E304" s="521" t="str">
        <f t="shared" si="27"/>
        <v>ул. Шестая д.6</v>
      </c>
      <c r="F304" s="195" t="s">
        <v>128</v>
      </c>
      <c r="G304" s="520" t="str">
        <f t="shared" si="28"/>
        <v>кв.4</v>
      </c>
      <c r="H304" s="195" t="s">
        <v>128</v>
      </c>
      <c r="I304" s="520">
        <f t="shared" si="29"/>
        <v>60000004</v>
      </c>
      <c r="J304" s="195" t="s">
        <v>128</v>
      </c>
      <c r="K304" s="520" t="str">
        <f t="shared" si="26"/>
        <v>ФИО-6-4</v>
      </c>
      <c r="L304" s="66"/>
      <c r="M304" s="66"/>
      <c r="P304" s="13"/>
      <c r="T304" s="13"/>
      <c r="X304" s="13"/>
      <c r="AB304" s="13"/>
      <c r="AF304" s="13"/>
      <c r="AJ304" s="13"/>
      <c r="AN304" s="13"/>
      <c r="AR304" s="13"/>
      <c r="AV304" s="13"/>
      <c r="AZ304" s="13"/>
    </row>
    <row r="305" spans="1:13" x14ac:dyDescent="0.25">
      <c r="A305" s="66"/>
      <c r="B305" s="66"/>
      <c r="C305" s="66"/>
      <c r="D305" s="514"/>
      <c r="E305" s="521" t="str">
        <f t="shared" si="27"/>
        <v>ул. Шестая д.6</v>
      </c>
      <c r="F305" s="195" t="s">
        <v>128</v>
      </c>
      <c r="G305" s="520" t="str">
        <f t="shared" si="28"/>
        <v>кв.5</v>
      </c>
      <c r="H305" s="195" t="s">
        <v>128</v>
      </c>
      <c r="I305" s="520">
        <f t="shared" si="29"/>
        <v>60000005</v>
      </c>
      <c r="J305" s="195" t="s">
        <v>128</v>
      </c>
      <c r="K305" s="520" t="str">
        <f t="shared" si="26"/>
        <v>ФИО-6-5</v>
      </c>
      <c r="L305" s="71"/>
      <c r="M305" s="66"/>
    </row>
    <row r="306" spans="1:13" x14ac:dyDescent="0.25">
      <c r="A306" s="66"/>
      <c r="B306" s="66"/>
      <c r="C306" s="66"/>
      <c r="D306" s="514"/>
      <c r="E306" s="521" t="str">
        <f t="shared" si="27"/>
        <v>ул. Шестая д.6</v>
      </c>
      <c r="F306" s="195" t="s">
        <v>128</v>
      </c>
      <c r="G306" s="520" t="str">
        <f t="shared" si="28"/>
        <v>кв.6</v>
      </c>
      <c r="H306" s="195" t="s">
        <v>128</v>
      </c>
      <c r="I306" s="520">
        <f t="shared" si="29"/>
        <v>60000006</v>
      </c>
      <c r="J306" s="195" t="s">
        <v>128</v>
      </c>
      <c r="K306" s="520" t="str">
        <f t="shared" si="26"/>
        <v>ФИО-6-6</v>
      </c>
      <c r="L306" s="71"/>
      <c r="M306" s="66"/>
    </row>
    <row r="307" spans="1:13" x14ac:dyDescent="0.25">
      <c r="A307" s="66"/>
      <c r="B307" s="66"/>
      <c r="C307" s="66"/>
      <c r="D307" s="514"/>
      <c r="E307" s="521" t="str">
        <f t="shared" si="27"/>
        <v>ул. Шестая д.6</v>
      </c>
      <c r="F307" s="195" t="s">
        <v>128</v>
      </c>
      <c r="G307" s="520" t="str">
        <f t="shared" si="28"/>
        <v>кв.7</v>
      </c>
      <c r="H307" s="195" t="s">
        <v>128</v>
      </c>
      <c r="I307" s="520">
        <f t="shared" si="29"/>
        <v>60000007</v>
      </c>
      <c r="J307" s="195" t="s">
        <v>128</v>
      </c>
      <c r="K307" s="520" t="str">
        <f t="shared" si="26"/>
        <v>ФИО-6-7</v>
      </c>
      <c r="L307" s="71"/>
      <c r="M307" s="66"/>
    </row>
    <row r="308" spans="1:13" x14ac:dyDescent="0.25">
      <c r="A308" s="66"/>
      <c r="B308" s="66"/>
      <c r="C308" s="66"/>
      <c r="D308" s="514"/>
      <c r="E308" s="521" t="str">
        <f t="shared" si="27"/>
        <v>ул. Шестая д.6</v>
      </c>
      <c r="F308" s="195" t="s">
        <v>128</v>
      </c>
      <c r="G308" s="520" t="str">
        <f t="shared" si="28"/>
        <v>кв.8</v>
      </c>
      <c r="H308" s="195" t="s">
        <v>128</v>
      </c>
      <c r="I308" s="520">
        <f t="shared" si="29"/>
        <v>60000008</v>
      </c>
      <c r="J308" s="195" t="s">
        <v>128</v>
      </c>
      <c r="K308" s="520" t="str">
        <f t="shared" si="26"/>
        <v>ФИО-6-8</v>
      </c>
      <c r="L308" s="71"/>
      <c r="M308" s="66"/>
    </row>
    <row r="309" spans="1:13" x14ac:dyDescent="0.25">
      <c r="A309" s="66"/>
      <c r="B309" s="66"/>
      <c r="C309" s="66"/>
      <c r="D309" s="514"/>
      <c r="E309" s="521" t="str">
        <f t="shared" si="27"/>
        <v>ул. Шестая д.6</v>
      </c>
      <c r="F309" s="195" t="s">
        <v>128</v>
      </c>
      <c r="G309" s="520" t="str">
        <f t="shared" si="28"/>
        <v>кв.9</v>
      </c>
      <c r="H309" s="195" t="s">
        <v>128</v>
      </c>
      <c r="I309" s="520">
        <f t="shared" si="29"/>
        <v>60000009</v>
      </c>
      <c r="J309" s="195" t="s">
        <v>128</v>
      </c>
      <c r="K309" s="520" t="str">
        <f t="shared" si="26"/>
        <v>ФИО-6-9</v>
      </c>
      <c r="L309" s="71"/>
      <c r="M309" s="66"/>
    </row>
    <row r="310" spans="1:13" x14ac:dyDescent="0.25">
      <c r="A310" s="66"/>
      <c r="B310" s="66"/>
      <c r="C310" s="66"/>
      <c r="D310" s="514"/>
      <c r="E310" s="521" t="str">
        <f t="shared" si="27"/>
        <v>ул. Шестая д.6</v>
      </c>
      <c r="F310" s="195" t="s">
        <v>128</v>
      </c>
      <c r="G310" s="520" t="str">
        <f t="shared" si="28"/>
        <v>кв.10</v>
      </c>
      <c r="H310" s="195" t="s">
        <v>128</v>
      </c>
      <c r="I310" s="520">
        <f t="shared" si="29"/>
        <v>60000010</v>
      </c>
      <c r="J310" s="195" t="s">
        <v>128</v>
      </c>
      <c r="K310" s="520" t="str">
        <f t="shared" si="26"/>
        <v>ФИО-6-10</v>
      </c>
      <c r="L310" s="71"/>
      <c r="M310" s="66"/>
    </row>
    <row r="311" spans="1:13" x14ac:dyDescent="0.25">
      <c r="A311" s="66"/>
      <c r="B311" s="66"/>
      <c r="C311" s="66"/>
      <c r="D311" s="514"/>
      <c r="E311" s="521" t="str">
        <f t="shared" si="27"/>
        <v>ул. Шестая д.6</v>
      </c>
      <c r="F311" s="195" t="s">
        <v>128</v>
      </c>
      <c r="G311" s="520" t="str">
        <f t="shared" si="28"/>
        <v>кв.11</v>
      </c>
      <c r="H311" s="195" t="s">
        <v>128</v>
      </c>
      <c r="I311" s="520">
        <f t="shared" si="29"/>
        <v>60000011</v>
      </c>
      <c r="J311" s="195" t="s">
        <v>128</v>
      </c>
      <c r="K311" s="520" t="str">
        <f t="shared" si="26"/>
        <v>ФИО-6-11</v>
      </c>
      <c r="L311" s="71"/>
      <c r="M311" s="66"/>
    </row>
    <row r="312" spans="1:13" x14ac:dyDescent="0.25">
      <c r="A312" s="66"/>
      <c r="B312" s="66"/>
      <c r="C312" s="66"/>
      <c r="D312" s="514"/>
      <c r="E312" s="521" t="str">
        <f t="shared" si="27"/>
        <v>ул. Шестая д.6</v>
      </c>
      <c r="F312" s="195" t="s">
        <v>128</v>
      </c>
      <c r="G312" s="520" t="str">
        <f t="shared" si="28"/>
        <v>кв.12</v>
      </c>
      <c r="H312" s="195" t="s">
        <v>128</v>
      </c>
      <c r="I312" s="520">
        <f t="shared" si="29"/>
        <v>60000012</v>
      </c>
      <c r="J312" s="195" t="s">
        <v>128</v>
      </c>
      <c r="K312" s="520" t="str">
        <f t="shared" si="26"/>
        <v>ФИО-6-12</v>
      </c>
      <c r="L312" s="71"/>
      <c r="M312" s="66"/>
    </row>
    <row r="313" spans="1:13" x14ac:dyDescent="0.25">
      <c r="A313" s="66"/>
      <c r="B313" s="66"/>
      <c r="C313" s="66"/>
      <c r="D313" s="514"/>
      <c r="E313" s="521" t="str">
        <f t="shared" si="27"/>
        <v>ул. Шестая д.6</v>
      </c>
      <c r="F313" s="195" t="s">
        <v>128</v>
      </c>
      <c r="G313" s="520" t="str">
        <f t="shared" si="28"/>
        <v>кв.13</v>
      </c>
      <c r="H313" s="195" t="s">
        <v>128</v>
      </c>
      <c r="I313" s="520">
        <f t="shared" si="29"/>
        <v>60000013</v>
      </c>
      <c r="J313" s="195" t="s">
        <v>128</v>
      </c>
      <c r="K313" s="520" t="str">
        <f t="shared" si="26"/>
        <v>ФИО-6-13</v>
      </c>
      <c r="L313" s="71"/>
      <c r="M313" s="66"/>
    </row>
    <row r="314" spans="1:13" x14ac:dyDescent="0.25">
      <c r="A314" s="66"/>
      <c r="B314" s="66"/>
      <c r="C314" s="66"/>
      <c r="D314" s="514"/>
      <c r="E314" s="521" t="str">
        <f t="shared" si="27"/>
        <v>ул. Шестая д.6</v>
      </c>
      <c r="F314" s="195" t="s">
        <v>128</v>
      </c>
      <c r="G314" s="520" t="str">
        <f t="shared" si="28"/>
        <v>кв.14</v>
      </c>
      <c r="H314" s="195" t="s">
        <v>128</v>
      </c>
      <c r="I314" s="520">
        <f t="shared" si="29"/>
        <v>60000014</v>
      </c>
      <c r="J314" s="195" t="s">
        <v>128</v>
      </c>
      <c r="K314" s="520" t="str">
        <f t="shared" si="26"/>
        <v>ФИО-6-14</v>
      </c>
      <c r="L314" s="71"/>
      <c r="M314" s="66"/>
    </row>
    <row r="315" spans="1:13" x14ac:dyDescent="0.25">
      <c r="A315" s="66"/>
      <c r="B315" s="66"/>
      <c r="C315" s="66"/>
      <c r="D315" s="514"/>
      <c r="E315" s="521" t="str">
        <f t="shared" si="27"/>
        <v>ул. Шестая д.6</v>
      </c>
      <c r="F315" s="195" t="s">
        <v>128</v>
      </c>
      <c r="G315" s="520" t="str">
        <f t="shared" si="28"/>
        <v>кв.15</v>
      </c>
      <c r="H315" s="195" t="s">
        <v>128</v>
      </c>
      <c r="I315" s="520">
        <f t="shared" si="29"/>
        <v>60000015</v>
      </c>
      <c r="J315" s="195" t="s">
        <v>128</v>
      </c>
      <c r="K315" s="520" t="str">
        <f t="shared" si="26"/>
        <v>ФИО-6-15</v>
      </c>
      <c r="L315" s="71"/>
      <c r="M315" s="66"/>
    </row>
    <row r="316" spans="1:13" x14ac:dyDescent="0.25">
      <c r="A316" s="66"/>
      <c r="B316" s="66"/>
      <c r="C316" s="66"/>
      <c r="D316" s="514"/>
      <c r="E316" s="521" t="str">
        <f t="shared" si="27"/>
        <v>ул. Шестая д.6</v>
      </c>
      <c r="F316" s="195" t="s">
        <v>128</v>
      </c>
      <c r="G316" s="520" t="str">
        <f t="shared" si="28"/>
        <v>кв.16</v>
      </c>
      <c r="H316" s="195" t="s">
        <v>128</v>
      </c>
      <c r="I316" s="520">
        <f t="shared" si="29"/>
        <v>60000016</v>
      </c>
      <c r="J316" s="195" t="s">
        <v>128</v>
      </c>
      <c r="K316" s="520" t="str">
        <f t="shared" si="26"/>
        <v>ФИО-6-16</v>
      </c>
      <c r="L316" s="71"/>
      <c r="M316" s="66"/>
    </row>
    <row r="317" spans="1:13" x14ac:dyDescent="0.25">
      <c r="A317" s="66"/>
      <c r="B317" s="66"/>
      <c r="C317" s="66"/>
      <c r="D317" s="514"/>
      <c r="E317" s="521" t="str">
        <f t="shared" si="27"/>
        <v>ул. Шестая д.6</v>
      </c>
      <c r="F317" s="195" t="s">
        <v>128</v>
      </c>
      <c r="G317" s="520" t="str">
        <f t="shared" si="28"/>
        <v>кв.17</v>
      </c>
      <c r="H317" s="195" t="s">
        <v>128</v>
      </c>
      <c r="I317" s="520">
        <f t="shared" si="29"/>
        <v>60000017</v>
      </c>
      <c r="J317" s="195" t="s">
        <v>128</v>
      </c>
      <c r="K317" s="520" t="str">
        <f t="shared" si="26"/>
        <v>ФИО-6-17</v>
      </c>
      <c r="L317" s="71"/>
      <c r="M317" s="66"/>
    </row>
    <row r="318" spans="1:13" x14ac:dyDescent="0.25">
      <c r="A318" s="66"/>
      <c r="B318" s="66"/>
      <c r="C318" s="66"/>
      <c r="D318" s="514"/>
      <c r="E318" s="521" t="str">
        <f t="shared" si="27"/>
        <v>ул. Шестая д.6</v>
      </c>
      <c r="F318" s="195" t="s">
        <v>128</v>
      </c>
      <c r="G318" s="520" t="str">
        <f t="shared" si="28"/>
        <v>кв.18</v>
      </c>
      <c r="H318" s="195" t="s">
        <v>128</v>
      </c>
      <c r="I318" s="520">
        <f t="shared" si="29"/>
        <v>60000018</v>
      </c>
      <c r="J318" s="195" t="s">
        <v>128</v>
      </c>
      <c r="K318" s="520" t="str">
        <f t="shared" si="26"/>
        <v>ФИО-6-18</v>
      </c>
      <c r="L318" s="71"/>
      <c r="M318" s="66"/>
    </row>
    <row r="319" spans="1:13" x14ac:dyDescent="0.25">
      <c r="A319" s="66"/>
      <c r="B319" s="66"/>
      <c r="C319" s="66"/>
      <c r="D319" s="514"/>
      <c r="E319" s="521" t="str">
        <f t="shared" si="27"/>
        <v>ул. Шестая д.6</v>
      </c>
      <c r="F319" s="195" t="s">
        <v>128</v>
      </c>
      <c r="G319" s="520" t="str">
        <f t="shared" si="28"/>
        <v>кв.19</v>
      </c>
      <c r="H319" s="195" t="s">
        <v>128</v>
      </c>
      <c r="I319" s="520">
        <f t="shared" si="29"/>
        <v>60000019</v>
      </c>
      <c r="J319" s="195" t="s">
        <v>128</v>
      </c>
      <c r="K319" s="520" t="str">
        <f t="shared" si="26"/>
        <v>ФИО-6-19</v>
      </c>
      <c r="L319" s="71"/>
      <c r="M319" s="66"/>
    </row>
    <row r="320" spans="1:13" x14ac:dyDescent="0.25">
      <c r="A320" s="66"/>
      <c r="B320" s="66"/>
      <c r="C320" s="66"/>
      <c r="D320" s="514"/>
      <c r="E320" s="521" t="str">
        <f t="shared" si="27"/>
        <v>ул. Шестая д.6</v>
      </c>
      <c r="F320" s="195" t="s">
        <v>128</v>
      </c>
      <c r="G320" s="520" t="str">
        <f t="shared" si="28"/>
        <v>кв.20</v>
      </c>
      <c r="H320" s="195" t="s">
        <v>128</v>
      </c>
      <c r="I320" s="520">
        <f t="shared" si="29"/>
        <v>60000020</v>
      </c>
      <c r="J320" s="195" t="s">
        <v>128</v>
      </c>
      <c r="K320" s="520" t="str">
        <f t="shared" si="26"/>
        <v>ФИО-6-20</v>
      </c>
      <c r="L320" s="71"/>
      <c r="M320" s="66"/>
    </row>
    <row r="321" spans="1:13" x14ac:dyDescent="0.25">
      <c r="A321" s="66"/>
      <c r="B321" s="66"/>
      <c r="C321" s="66"/>
      <c r="D321" s="514"/>
      <c r="E321" s="521" t="str">
        <f t="shared" si="27"/>
        <v>ул. Шестая д.6</v>
      </c>
      <c r="F321" s="195" t="s">
        <v>128</v>
      </c>
      <c r="G321" s="520" t="str">
        <f t="shared" si="28"/>
        <v>кв.21</v>
      </c>
      <c r="H321" s="195" t="s">
        <v>128</v>
      </c>
      <c r="I321" s="520">
        <f t="shared" si="29"/>
        <v>60000021</v>
      </c>
      <c r="J321" s="195" t="s">
        <v>128</v>
      </c>
      <c r="K321" s="520" t="str">
        <f t="shared" si="26"/>
        <v>ФИО-6-21</v>
      </c>
      <c r="L321" s="71"/>
      <c r="M321" s="66"/>
    </row>
    <row r="322" spans="1:13" x14ac:dyDescent="0.25">
      <c r="A322" s="66"/>
      <c r="B322" s="66"/>
      <c r="C322" s="66"/>
      <c r="D322" s="514"/>
      <c r="E322" s="521" t="str">
        <f t="shared" si="27"/>
        <v>ул. Шестая д.6</v>
      </c>
      <c r="F322" s="195" t="s">
        <v>128</v>
      </c>
      <c r="G322" s="520" t="str">
        <f t="shared" si="28"/>
        <v>кв.22</v>
      </c>
      <c r="H322" s="195" t="s">
        <v>128</v>
      </c>
      <c r="I322" s="520">
        <f t="shared" si="29"/>
        <v>60000022</v>
      </c>
      <c r="J322" s="195" t="s">
        <v>128</v>
      </c>
      <c r="K322" s="520" t="str">
        <f t="shared" si="26"/>
        <v>ФИО-6-22</v>
      </c>
      <c r="L322" s="71"/>
      <c r="M322" s="66"/>
    </row>
    <row r="323" spans="1:13" x14ac:dyDescent="0.25">
      <c r="A323" s="66"/>
      <c r="B323" s="66"/>
      <c r="C323" s="66"/>
      <c r="D323" s="514"/>
      <c r="E323" s="521" t="str">
        <f t="shared" si="27"/>
        <v>ул. Шестая д.6</v>
      </c>
      <c r="F323" s="195" t="s">
        <v>128</v>
      </c>
      <c r="G323" s="520" t="str">
        <f t="shared" si="28"/>
        <v>кв.23</v>
      </c>
      <c r="H323" s="195" t="s">
        <v>128</v>
      </c>
      <c r="I323" s="520">
        <f t="shared" si="29"/>
        <v>60000023</v>
      </c>
      <c r="J323" s="195" t="s">
        <v>128</v>
      </c>
      <c r="K323" s="520" t="str">
        <f t="shared" si="26"/>
        <v>ФИО-6-23</v>
      </c>
      <c r="L323" s="71"/>
      <c r="M323" s="66"/>
    </row>
    <row r="324" spans="1:13" x14ac:dyDescent="0.25">
      <c r="A324" s="66"/>
      <c r="B324" s="66"/>
      <c r="C324" s="66"/>
      <c r="D324" s="514"/>
      <c r="E324" s="521" t="str">
        <f t="shared" si="27"/>
        <v>ул. Шестая д.6</v>
      </c>
      <c r="F324" s="195" t="s">
        <v>128</v>
      </c>
      <c r="G324" s="520" t="str">
        <f t="shared" si="28"/>
        <v>кв.24</v>
      </c>
      <c r="H324" s="195" t="s">
        <v>128</v>
      </c>
      <c r="I324" s="520">
        <f t="shared" si="29"/>
        <v>60000024</v>
      </c>
      <c r="J324" s="195" t="s">
        <v>128</v>
      </c>
      <c r="K324" s="520" t="str">
        <f t="shared" si="26"/>
        <v>ФИО-6-24</v>
      </c>
      <c r="L324" s="71"/>
      <c r="M324" s="66"/>
    </row>
    <row r="325" spans="1:13" x14ac:dyDescent="0.25">
      <c r="A325" s="66"/>
      <c r="B325" s="66"/>
      <c r="C325" s="66"/>
      <c r="D325" s="514"/>
      <c r="E325" s="521" t="str">
        <f t="shared" si="27"/>
        <v>ул. Шестая д.6</v>
      </c>
      <c r="F325" s="195" t="s">
        <v>128</v>
      </c>
      <c r="G325" s="520" t="str">
        <f t="shared" si="28"/>
        <v>кв.25</v>
      </c>
      <c r="H325" s="195" t="s">
        <v>128</v>
      </c>
      <c r="I325" s="520">
        <f t="shared" si="29"/>
        <v>60000025</v>
      </c>
      <c r="J325" s="195" t="s">
        <v>128</v>
      </c>
      <c r="K325" s="520" t="str">
        <f t="shared" si="26"/>
        <v>ФИО-6-25</v>
      </c>
      <c r="L325" s="71"/>
      <c r="M325" s="66"/>
    </row>
    <row r="326" spans="1:13" x14ac:dyDescent="0.25">
      <c r="A326" s="66"/>
      <c r="B326" s="66"/>
      <c r="C326" s="66"/>
      <c r="D326" s="514"/>
      <c r="E326" s="521" t="str">
        <f t="shared" si="27"/>
        <v>ул. Шестая д.6</v>
      </c>
      <c r="F326" s="195" t="s">
        <v>128</v>
      </c>
      <c r="G326" s="520" t="str">
        <f t="shared" si="28"/>
        <v>кв.26</v>
      </c>
      <c r="H326" s="195" t="s">
        <v>128</v>
      </c>
      <c r="I326" s="520">
        <f t="shared" si="29"/>
        <v>60000026</v>
      </c>
      <c r="J326" s="195" t="s">
        <v>128</v>
      </c>
      <c r="K326" s="520" t="str">
        <f t="shared" si="26"/>
        <v>ФИО-6-26</v>
      </c>
      <c r="L326" s="71"/>
      <c r="M326" s="66"/>
    </row>
    <row r="327" spans="1:13" x14ac:dyDescent="0.25">
      <c r="A327" s="66"/>
      <c r="B327" s="66"/>
      <c r="C327" s="66"/>
      <c r="D327" s="514"/>
      <c r="E327" s="521" t="str">
        <f t="shared" si="27"/>
        <v>ул. Шестая д.6</v>
      </c>
      <c r="F327" s="195" t="s">
        <v>128</v>
      </c>
      <c r="G327" s="520" t="str">
        <f t="shared" si="28"/>
        <v>кв.27</v>
      </c>
      <c r="H327" s="195" t="s">
        <v>128</v>
      </c>
      <c r="I327" s="520">
        <f t="shared" si="29"/>
        <v>60000027</v>
      </c>
      <c r="J327" s="195" t="s">
        <v>128</v>
      </c>
      <c r="K327" s="520" t="str">
        <f t="shared" si="26"/>
        <v>ФИО-6-27</v>
      </c>
      <c r="L327" s="71"/>
      <c r="M327" s="66"/>
    </row>
    <row r="328" spans="1:13" x14ac:dyDescent="0.25">
      <c r="A328" s="66"/>
      <c r="B328" s="66"/>
      <c r="C328" s="66"/>
      <c r="D328" s="514"/>
      <c r="E328" s="521" t="str">
        <f t="shared" si="27"/>
        <v>ул. Шестая д.6</v>
      </c>
      <c r="F328" s="195" t="s">
        <v>128</v>
      </c>
      <c r="G328" s="520" t="str">
        <f t="shared" si="28"/>
        <v>кв.28</v>
      </c>
      <c r="H328" s="195" t="s">
        <v>128</v>
      </c>
      <c r="I328" s="520">
        <f t="shared" si="29"/>
        <v>60000028</v>
      </c>
      <c r="J328" s="195" t="s">
        <v>128</v>
      </c>
      <c r="K328" s="520" t="str">
        <f t="shared" si="26"/>
        <v>ФИО-6-28</v>
      </c>
      <c r="L328" s="71"/>
      <c r="M328" s="66"/>
    </row>
    <row r="329" spans="1:13" x14ac:dyDescent="0.25">
      <c r="A329" s="66"/>
      <c r="B329" s="66"/>
      <c r="C329" s="66"/>
      <c r="D329" s="514"/>
      <c r="E329" s="521" t="str">
        <f t="shared" si="27"/>
        <v>ул. Шестая д.6</v>
      </c>
      <c r="F329" s="195" t="s">
        <v>128</v>
      </c>
      <c r="G329" s="520" t="str">
        <f t="shared" si="28"/>
        <v>кв.29</v>
      </c>
      <c r="H329" s="195" t="s">
        <v>128</v>
      </c>
      <c r="I329" s="520">
        <f t="shared" si="29"/>
        <v>60000029</v>
      </c>
      <c r="J329" s="195" t="s">
        <v>128</v>
      </c>
      <c r="K329" s="520" t="str">
        <f t="shared" si="26"/>
        <v>ФИО-6-29</v>
      </c>
      <c r="L329" s="71"/>
      <c r="M329" s="66"/>
    </row>
    <row r="330" spans="1:13" x14ac:dyDescent="0.25">
      <c r="A330" s="66"/>
      <c r="B330" s="66"/>
      <c r="C330" s="66"/>
      <c r="D330" s="514"/>
      <c r="E330" s="521" t="str">
        <f t="shared" si="27"/>
        <v>ул. Шестая д.6</v>
      </c>
      <c r="F330" s="195" t="s">
        <v>128</v>
      </c>
      <c r="G330" s="520" t="str">
        <f t="shared" si="28"/>
        <v>кв.30</v>
      </c>
      <c r="H330" s="195" t="s">
        <v>128</v>
      </c>
      <c r="I330" s="520">
        <f t="shared" si="29"/>
        <v>60000030</v>
      </c>
      <c r="J330" s="195" t="s">
        <v>128</v>
      </c>
      <c r="K330" s="520" t="str">
        <f t="shared" si="26"/>
        <v>ФИО-6-30</v>
      </c>
      <c r="L330" s="71"/>
      <c r="M330" s="66"/>
    </row>
    <row r="331" spans="1:13" x14ac:dyDescent="0.25">
      <c r="A331" s="66"/>
      <c r="B331" s="66"/>
      <c r="C331" s="66"/>
      <c r="D331" s="514"/>
      <c r="E331" s="521" t="str">
        <f t="shared" si="27"/>
        <v>ул. Шестая д.6</v>
      </c>
      <c r="F331" s="195" t="s">
        <v>128</v>
      </c>
      <c r="G331" s="520" t="str">
        <f t="shared" si="28"/>
        <v>кв.31</v>
      </c>
      <c r="H331" s="195" t="s">
        <v>128</v>
      </c>
      <c r="I331" s="520">
        <f t="shared" si="29"/>
        <v>60000031</v>
      </c>
      <c r="J331" s="195" t="s">
        <v>128</v>
      </c>
      <c r="K331" s="520" t="str">
        <f t="shared" si="26"/>
        <v>ФИО-6-31</v>
      </c>
      <c r="L331" s="71"/>
      <c r="M331" s="66"/>
    </row>
    <row r="332" spans="1:13" x14ac:dyDescent="0.25">
      <c r="A332" s="66"/>
      <c r="B332" s="66"/>
      <c r="C332" s="66"/>
      <c r="D332" s="514"/>
      <c r="E332" s="521" t="str">
        <f t="shared" si="27"/>
        <v>ул. Шестая д.6</v>
      </c>
      <c r="F332" s="195" t="s">
        <v>128</v>
      </c>
      <c r="G332" s="520" t="str">
        <f t="shared" si="28"/>
        <v>кв.32</v>
      </c>
      <c r="H332" s="195" t="s">
        <v>128</v>
      </c>
      <c r="I332" s="520">
        <f t="shared" si="29"/>
        <v>60000032</v>
      </c>
      <c r="J332" s="195" t="s">
        <v>128</v>
      </c>
      <c r="K332" s="520" t="str">
        <f t="shared" si="26"/>
        <v>ФИО-6-32</v>
      </c>
      <c r="L332" s="71"/>
      <c r="M332" s="66"/>
    </row>
    <row r="333" spans="1:13" x14ac:dyDescent="0.25">
      <c r="A333" s="66"/>
      <c r="B333" s="66"/>
      <c r="C333" s="66"/>
      <c r="D333" s="514"/>
      <c r="E333" s="521" t="str">
        <f t="shared" si="27"/>
        <v>ул. Шестая д.6</v>
      </c>
      <c r="F333" s="195" t="s">
        <v>128</v>
      </c>
      <c r="G333" s="520" t="str">
        <f t="shared" si="28"/>
        <v>кв.33</v>
      </c>
      <c r="H333" s="195" t="s">
        <v>128</v>
      </c>
      <c r="I333" s="520">
        <f t="shared" si="29"/>
        <v>60000033</v>
      </c>
      <c r="J333" s="195" t="s">
        <v>128</v>
      </c>
      <c r="K333" s="520" t="str">
        <f t="shared" si="26"/>
        <v>ФИО-6-33</v>
      </c>
      <c r="L333" s="71"/>
      <c r="M333" s="66"/>
    </row>
    <row r="334" spans="1:13" x14ac:dyDescent="0.25">
      <c r="A334" s="66"/>
      <c r="B334" s="66"/>
      <c r="C334" s="66"/>
      <c r="D334" s="514"/>
      <c r="E334" s="521" t="str">
        <f t="shared" si="27"/>
        <v>ул. Шестая д.6</v>
      </c>
      <c r="F334" s="195" t="s">
        <v>128</v>
      </c>
      <c r="G334" s="520" t="str">
        <f t="shared" si="28"/>
        <v>кв.34</v>
      </c>
      <c r="H334" s="195" t="s">
        <v>128</v>
      </c>
      <c r="I334" s="520">
        <f t="shared" si="29"/>
        <v>60000034</v>
      </c>
      <c r="J334" s="195" t="s">
        <v>128</v>
      </c>
      <c r="K334" s="520" t="str">
        <f t="shared" si="26"/>
        <v>ФИО-6-34</v>
      </c>
      <c r="L334" s="71"/>
      <c r="M334" s="66"/>
    </row>
    <row r="335" spans="1:13" x14ac:dyDescent="0.25">
      <c r="A335" s="66"/>
      <c r="B335" s="66"/>
      <c r="C335" s="66"/>
      <c r="D335" s="514"/>
      <c r="E335" s="521" t="str">
        <f t="shared" si="27"/>
        <v>ул. Шестая д.6</v>
      </c>
      <c r="F335" s="195" t="s">
        <v>128</v>
      </c>
      <c r="G335" s="520" t="str">
        <f t="shared" si="28"/>
        <v>кв.35</v>
      </c>
      <c r="H335" s="195" t="s">
        <v>128</v>
      </c>
      <c r="I335" s="520">
        <f t="shared" si="29"/>
        <v>60000035</v>
      </c>
      <c r="J335" s="195" t="s">
        <v>128</v>
      </c>
      <c r="K335" s="520" t="str">
        <f t="shared" si="26"/>
        <v>ФИО-6-35</v>
      </c>
      <c r="L335" s="71"/>
      <c r="M335" s="66"/>
    </row>
    <row r="336" spans="1:13" x14ac:dyDescent="0.25">
      <c r="A336" s="66"/>
      <c r="B336" s="66"/>
      <c r="C336" s="66"/>
      <c r="D336" s="514"/>
      <c r="E336" s="521" t="str">
        <f t="shared" si="27"/>
        <v>ул. Шестая д.6</v>
      </c>
      <c r="F336" s="195" t="s">
        <v>128</v>
      </c>
      <c r="G336" s="520" t="str">
        <f t="shared" si="28"/>
        <v>кв.36</v>
      </c>
      <c r="H336" s="195" t="s">
        <v>128</v>
      </c>
      <c r="I336" s="520">
        <f t="shared" si="29"/>
        <v>60000036</v>
      </c>
      <c r="J336" s="195" t="s">
        <v>128</v>
      </c>
      <c r="K336" s="520" t="str">
        <f t="shared" si="26"/>
        <v>ФИО-6-36</v>
      </c>
      <c r="L336" s="71"/>
      <c r="M336" s="66"/>
    </row>
    <row r="337" spans="1:13" x14ac:dyDescent="0.25">
      <c r="A337" s="66"/>
      <c r="B337" s="66"/>
      <c r="C337" s="66"/>
      <c r="D337" s="514"/>
      <c r="E337" s="521" t="str">
        <f t="shared" si="27"/>
        <v>ул. Шестая д.6</v>
      </c>
      <c r="F337" s="195" t="s">
        <v>128</v>
      </c>
      <c r="G337" s="520" t="str">
        <f t="shared" si="28"/>
        <v>кв.37</v>
      </c>
      <c r="H337" s="195" t="s">
        <v>128</v>
      </c>
      <c r="I337" s="520">
        <f t="shared" si="29"/>
        <v>60000037</v>
      </c>
      <c r="J337" s="195" t="s">
        <v>128</v>
      </c>
      <c r="K337" s="520" t="str">
        <f t="shared" si="26"/>
        <v>ФИО-6-37</v>
      </c>
      <c r="L337" s="71"/>
      <c r="M337" s="66"/>
    </row>
    <row r="338" spans="1:13" x14ac:dyDescent="0.25">
      <c r="A338" s="66"/>
      <c r="B338" s="66"/>
      <c r="C338" s="66"/>
      <c r="D338" s="514"/>
      <c r="E338" s="521" t="str">
        <f t="shared" si="27"/>
        <v>ул. Шестая д.6</v>
      </c>
      <c r="F338" s="195" t="s">
        <v>128</v>
      </c>
      <c r="G338" s="520" t="str">
        <f t="shared" si="28"/>
        <v>кв.38</v>
      </c>
      <c r="H338" s="195" t="s">
        <v>128</v>
      </c>
      <c r="I338" s="520">
        <f t="shared" si="29"/>
        <v>60000038</v>
      </c>
      <c r="J338" s="195" t="s">
        <v>128</v>
      </c>
      <c r="K338" s="520" t="str">
        <f t="shared" si="26"/>
        <v>ФИО-6-38</v>
      </c>
      <c r="L338" s="71"/>
      <c r="M338" s="66"/>
    </row>
    <row r="339" spans="1:13" x14ac:dyDescent="0.25">
      <c r="A339" s="66"/>
      <c r="B339" s="66"/>
      <c r="C339" s="66"/>
      <c r="D339" s="514"/>
      <c r="E339" s="521" t="str">
        <f t="shared" si="27"/>
        <v>ул. Шестая д.6</v>
      </c>
      <c r="F339" s="195" t="s">
        <v>128</v>
      </c>
      <c r="G339" s="520" t="str">
        <f t="shared" si="28"/>
        <v>кв.39</v>
      </c>
      <c r="H339" s="195" t="s">
        <v>128</v>
      </c>
      <c r="I339" s="520">
        <f t="shared" si="29"/>
        <v>60000039</v>
      </c>
      <c r="J339" s="195" t="s">
        <v>128</v>
      </c>
      <c r="K339" s="520" t="str">
        <f t="shared" si="26"/>
        <v>ФИО-6-39</v>
      </c>
      <c r="L339" s="71"/>
      <c r="M339" s="66"/>
    </row>
    <row r="340" spans="1:13" x14ac:dyDescent="0.25">
      <c r="A340" s="66"/>
      <c r="B340" s="66"/>
      <c r="C340" s="66"/>
      <c r="D340" s="514"/>
      <c r="E340" s="521" t="str">
        <f t="shared" si="27"/>
        <v>ул. Шестая д.6</v>
      </c>
      <c r="F340" s="195" t="s">
        <v>128</v>
      </c>
      <c r="G340" s="520" t="str">
        <f t="shared" si="28"/>
        <v>кв.40</v>
      </c>
      <c r="H340" s="195" t="s">
        <v>128</v>
      </c>
      <c r="I340" s="520">
        <f t="shared" si="29"/>
        <v>60000040</v>
      </c>
      <c r="J340" s="195" t="s">
        <v>128</v>
      </c>
      <c r="K340" s="520" t="str">
        <f t="shared" si="26"/>
        <v>ФИО-6-40</v>
      </c>
      <c r="L340" s="71"/>
      <c r="M340" s="66"/>
    </row>
    <row r="341" spans="1:13" x14ac:dyDescent="0.25">
      <c r="A341" s="66"/>
      <c r="B341" s="66"/>
      <c r="C341" s="66"/>
      <c r="D341" s="514"/>
      <c r="E341" s="521" t="str">
        <f t="shared" si="27"/>
        <v>ул. Шестая д.6</v>
      </c>
      <c r="F341" s="195" t="s">
        <v>128</v>
      </c>
      <c r="G341" s="520" t="str">
        <f t="shared" si="28"/>
        <v>кв.41</v>
      </c>
      <c r="H341" s="195" t="s">
        <v>128</v>
      </c>
      <c r="I341" s="520">
        <f t="shared" si="29"/>
        <v>60000041</v>
      </c>
      <c r="J341" s="195" t="s">
        <v>128</v>
      </c>
      <c r="K341" s="520" t="str">
        <f t="shared" si="26"/>
        <v>ФИО-6-41</v>
      </c>
      <c r="L341" s="71"/>
      <c r="M341" s="66"/>
    </row>
    <row r="342" spans="1:13" x14ac:dyDescent="0.25">
      <c r="A342" s="66"/>
      <c r="B342" s="66"/>
      <c r="C342" s="66"/>
      <c r="D342" s="514"/>
      <c r="E342" s="521" t="str">
        <f t="shared" si="27"/>
        <v>ул. Шестая д.6</v>
      </c>
      <c r="F342" s="195" t="s">
        <v>128</v>
      </c>
      <c r="G342" s="520" t="str">
        <f t="shared" si="28"/>
        <v>кв.42</v>
      </c>
      <c r="H342" s="195" t="s">
        <v>128</v>
      </c>
      <c r="I342" s="520">
        <f t="shared" si="29"/>
        <v>60000042</v>
      </c>
      <c r="J342" s="195" t="s">
        <v>128</v>
      </c>
      <c r="K342" s="520" t="str">
        <f t="shared" si="26"/>
        <v>ФИО-6-42</v>
      </c>
      <c r="L342" s="71"/>
      <c r="M342" s="66"/>
    </row>
    <row r="343" spans="1:13" x14ac:dyDescent="0.25">
      <c r="A343" s="66"/>
      <c r="B343" s="66"/>
      <c r="C343" s="66"/>
      <c r="D343" s="514"/>
      <c r="E343" s="521" t="str">
        <f t="shared" si="27"/>
        <v>ул. Шестая д.6</v>
      </c>
      <c r="F343" s="195" t="s">
        <v>128</v>
      </c>
      <c r="G343" s="520" t="str">
        <f t="shared" si="28"/>
        <v>кв.43</v>
      </c>
      <c r="H343" s="195" t="s">
        <v>128</v>
      </c>
      <c r="I343" s="520">
        <f t="shared" si="29"/>
        <v>60000043</v>
      </c>
      <c r="J343" s="195" t="s">
        <v>128</v>
      </c>
      <c r="K343" s="520" t="str">
        <f t="shared" si="26"/>
        <v>ФИО-6-43</v>
      </c>
      <c r="L343" s="71"/>
      <c r="M343" s="66"/>
    </row>
    <row r="344" spans="1:13" x14ac:dyDescent="0.25">
      <c r="A344" s="66"/>
      <c r="B344" s="66"/>
      <c r="C344" s="66"/>
      <c r="D344" s="514"/>
      <c r="E344" s="521" t="str">
        <f t="shared" si="27"/>
        <v>ул. Шестая д.6</v>
      </c>
      <c r="F344" s="195" t="s">
        <v>128</v>
      </c>
      <c r="G344" s="520" t="str">
        <f t="shared" si="28"/>
        <v>кв.44</v>
      </c>
      <c r="H344" s="195" t="s">
        <v>128</v>
      </c>
      <c r="I344" s="520">
        <f t="shared" si="29"/>
        <v>60000044</v>
      </c>
      <c r="J344" s="195" t="s">
        <v>128</v>
      </c>
      <c r="K344" s="520" t="str">
        <f t="shared" si="26"/>
        <v>ФИО-6-44</v>
      </c>
      <c r="L344" s="71"/>
      <c r="M344" s="66"/>
    </row>
    <row r="345" spans="1:13" x14ac:dyDescent="0.25">
      <c r="A345" s="66"/>
      <c r="B345" s="66"/>
      <c r="C345" s="66"/>
      <c r="D345" s="514"/>
      <c r="E345" s="521" t="str">
        <f t="shared" si="27"/>
        <v>ул. Шестая д.6</v>
      </c>
      <c r="F345" s="195" t="s">
        <v>128</v>
      </c>
      <c r="G345" s="520" t="str">
        <f t="shared" si="28"/>
        <v>кв.45</v>
      </c>
      <c r="H345" s="195" t="s">
        <v>128</v>
      </c>
      <c r="I345" s="520">
        <f t="shared" si="29"/>
        <v>60000045</v>
      </c>
      <c r="J345" s="195" t="s">
        <v>128</v>
      </c>
      <c r="K345" s="520" t="str">
        <f t="shared" si="26"/>
        <v>ФИО-6-45</v>
      </c>
      <c r="L345" s="71"/>
      <c r="M345" s="66"/>
    </row>
    <row r="346" spans="1:13" x14ac:dyDescent="0.25">
      <c r="A346" s="66"/>
      <c r="B346" s="66"/>
      <c r="C346" s="66"/>
      <c r="D346" s="514"/>
      <c r="E346" s="521" t="str">
        <f t="shared" si="27"/>
        <v>ул. Шестая д.6</v>
      </c>
      <c r="F346" s="195" t="s">
        <v>128</v>
      </c>
      <c r="G346" s="520" t="str">
        <f t="shared" si="28"/>
        <v>кв.46</v>
      </c>
      <c r="H346" s="195" t="s">
        <v>128</v>
      </c>
      <c r="I346" s="520">
        <f t="shared" si="29"/>
        <v>60000046</v>
      </c>
      <c r="J346" s="195" t="s">
        <v>128</v>
      </c>
      <c r="K346" s="520" t="str">
        <f t="shared" si="26"/>
        <v>ФИО-6-46</v>
      </c>
      <c r="L346" s="71"/>
      <c r="M346" s="66"/>
    </row>
    <row r="347" spans="1:13" x14ac:dyDescent="0.25">
      <c r="A347" s="66"/>
      <c r="B347" s="66"/>
      <c r="C347" s="66"/>
      <c r="D347" s="514"/>
      <c r="E347" s="521" t="str">
        <f t="shared" si="27"/>
        <v>ул. Шестая д.6</v>
      </c>
      <c r="F347" s="195" t="s">
        <v>128</v>
      </c>
      <c r="G347" s="520" t="str">
        <f t="shared" si="28"/>
        <v>кв.47</v>
      </c>
      <c r="H347" s="195" t="s">
        <v>128</v>
      </c>
      <c r="I347" s="520">
        <f t="shared" si="29"/>
        <v>60000047</v>
      </c>
      <c r="J347" s="195" t="s">
        <v>128</v>
      </c>
      <c r="K347" s="520" t="str">
        <f t="shared" si="26"/>
        <v>ФИО-6-47</v>
      </c>
      <c r="L347" s="71"/>
      <c r="M347" s="66"/>
    </row>
    <row r="348" spans="1:13" x14ac:dyDescent="0.25">
      <c r="A348" s="66"/>
      <c r="B348" s="66"/>
      <c r="C348" s="66"/>
      <c r="D348" s="514"/>
      <c r="E348" s="521" t="str">
        <f t="shared" si="27"/>
        <v>ул. Шестая д.6</v>
      </c>
      <c r="F348" s="195" t="s">
        <v>128</v>
      </c>
      <c r="G348" s="520" t="str">
        <f t="shared" si="28"/>
        <v>кв.48</v>
      </c>
      <c r="H348" s="195" t="s">
        <v>128</v>
      </c>
      <c r="I348" s="520">
        <f t="shared" si="29"/>
        <v>60000048</v>
      </c>
      <c r="J348" s="195" t="s">
        <v>128</v>
      </c>
      <c r="K348" s="520" t="str">
        <f t="shared" si="26"/>
        <v>ФИО-6-48</v>
      </c>
      <c r="L348" s="71"/>
      <c r="M348" s="66"/>
    </row>
    <row r="349" spans="1:13" x14ac:dyDescent="0.25">
      <c r="A349" s="66"/>
      <c r="B349" s="66"/>
      <c r="C349" s="66"/>
      <c r="D349" s="514"/>
      <c r="E349" s="521" t="str">
        <f t="shared" si="27"/>
        <v>ул. Шестая д.6</v>
      </c>
      <c r="F349" s="195" t="s">
        <v>128</v>
      </c>
      <c r="G349" s="520" t="str">
        <f t="shared" si="28"/>
        <v>кв.49</v>
      </c>
      <c r="H349" s="195" t="s">
        <v>128</v>
      </c>
      <c r="I349" s="520">
        <f t="shared" si="29"/>
        <v>60000049</v>
      </c>
      <c r="J349" s="195" t="s">
        <v>128</v>
      </c>
      <c r="K349" s="520" t="str">
        <f t="shared" si="26"/>
        <v>ФИО-6-49</v>
      </c>
      <c r="L349" s="71"/>
      <c r="M349" s="66"/>
    </row>
    <row r="350" spans="1:13" x14ac:dyDescent="0.25">
      <c r="A350" s="66"/>
      <c r="B350" s="66"/>
      <c r="C350" s="66"/>
      <c r="D350" s="514"/>
      <c r="E350" s="521" t="str">
        <f t="shared" si="27"/>
        <v>ул. Шестая д.6</v>
      </c>
      <c r="F350" s="195" t="s">
        <v>128</v>
      </c>
      <c r="G350" s="520" t="str">
        <f t="shared" si="28"/>
        <v>кв.50</v>
      </c>
      <c r="H350" s="195" t="s">
        <v>128</v>
      </c>
      <c r="I350" s="520">
        <f t="shared" si="29"/>
        <v>60000050</v>
      </c>
      <c r="J350" s="195" t="s">
        <v>128</v>
      </c>
      <c r="K350" s="520" t="str">
        <f t="shared" si="26"/>
        <v>ФИО-6-50</v>
      </c>
      <c r="L350" s="71"/>
      <c r="M350" s="66"/>
    </row>
    <row r="351" spans="1:13" x14ac:dyDescent="0.25">
      <c r="A351" s="66"/>
      <c r="B351" s="66"/>
      <c r="C351" s="66"/>
      <c r="D351" s="514"/>
      <c r="E351" s="521" t="str">
        <f t="shared" si="27"/>
        <v>ул. Шестая д.6</v>
      </c>
      <c r="F351" s="195" t="s">
        <v>128</v>
      </c>
      <c r="G351" s="520" t="str">
        <f t="shared" si="28"/>
        <v>кв.51</v>
      </c>
      <c r="H351" s="195" t="s">
        <v>128</v>
      </c>
      <c r="I351" s="520">
        <f t="shared" si="29"/>
        <v>60000051</v>
      </c>
      <c r="J351" s="195" t="s">
        <v>128</v>
      </c>
      <c r="K351" s="520" t="str">
        <f t="shared" si="26"/>
        <v>ФИО-6-51</v>
      </c>
      <c r="L351" s="71"/>
      <c r="M351" s="66"/>
    </row>
    <row r="352" spans="1:13" x14ac:dyDescent="0.25">
      <c r="A352" s="66"/>
      <c r="B352" s="66"/>
      <c r="C352" s="66"/>
      <c r="D352" s="514"/>
      <c r="E352" s="521" t="str">
        <f t="shared" si="27"/>
        <v>ул. Шестая д.6</v>
      </c>
      <c r="F352" s="195" t="s">
        <v>128</v>
      </c>
      <c r="G352" s="520" t="str">
        <f t="shared" si="28"/>
        <v>кв.52</v>
      </c>
      <c r="H352" s="195" t="s">
        <v>128</v>
      </c>
      <c r="I352" s="520">
        <f t="shared" si="29"/>
        <v>60000052</v>
      </c>
      <c r="J352" s="195" t="s">
        <v>128</v>
      </c>
      <c r="K352" s="520" t="str">
        <f t="shared" si="26"/>
        <v>ФИО-6-52</v>
      </c>
      <c r="L352" s="71"/>
      <c r="M352" s="66"/>
    </row>
    <row r="353" spans="1:13" x14ac:dyDescent="0.25">
      <c r="A353" s="66"/>
      <c r="B353" s="66"/>
      <c r="C353" s="66"/>
      <c r="D353" s="514"/>
      <c r="E353" s="521" t="str">
        <f t="shared" si="27"/>
        <v>ул. Шестая д.6</v>
      </c>
      <c r="F353" s="195" t="s">
        <v>128</v>
      </c>
      <c r="G353" s="520" t="str">
        <f t="shared" si="28"/>
        <v>кв.53</v>
      </c>
      <c r="H353" s="195" t="s">
        <v>128</v>
      </c>
      <c r="I353" s="520">
        <f t="shared" si="29"/>
        <v>60000053</v>
      </c>
      <c r="J353" s="195" t="s">
        <v>128</v>
      </c>
      <c r="K353" s="520" t="str">
        <f t="shared" si="26"/>
        <v>ФИО-6-53</v>
      </c>
      <c r="L353" s="71"/>
      <c r="M353" s="66"/>
    </row>
    <row r="354" spans="1:13" x14ac:dyDescent="0.25">
      <c r="A354" s="66"/>
      <c r="B354" s="66"/>
      <c r="C354" s="66"/>
      <c r="D354" s="514"/>
      <c r="E354" s="521" t="str">
        <f t="shared" si="27"/>
        <v>ул. Шестая д.6</v>
      </c>
      <c r="F354" s="195" t="s">
        <v>128</v>
      </c>
      <c r="G354" s="520" t="str">
        <f t="shared" si="28"/>
        <v>кв.54</v>
      </c>
      <c r="H354" s="195" t="s">
        <v>128</v>
      </c>
      <c r="I354" s="520">
        <f t="shared" si="29"/>
        <v>60000054</v>
      </c>
      <c r="J354" s="195" t="s">
        <v>128</v>
      </c>
      <c r="K354" s="520" t="str">
        <f t="shared" si="26"/>
        <v>ФИО-6-54</v>
      </c>
      <c r="L354" s="71"/>
      <c r="M354" s="66"/>
    </row>
    <row r="355" spans="1:13" x14ac:dyDescent="0.25">
      <c r="A355" s="66"/>
      <c r="B355" s="66"/>
      <c r="C355" s="66"/>
      <c r="D355" s="514"/>
      <c r="E355" s="521" t="str">
        <f t="shared" si="27"/>
        <v>ул. Шестая д.6</v>
      </c>
      <c r="F355" s="195" t="s">
        <v>128</v>
      </c>
      <c r="G355" s="520" t="str">
        <f t="shared" si="28"/>
        <v>кв.55</v>
      </c>
      <c r="H355" s="195" t="s">
        <v>128</v>
      </c>
      <c r="I355" s="520">
        <f t="shared" si="29"/>
        <v>60000055</v>
      </c>
      <c r="J355" s="195" t="s">
        <v>128</v>
      </c>
      <c r="K355" s="520" t="str">
        <f t="shared" si="26"/>
        <v>ФИО-6-55</v>
      </c>
      <c r="L355" s="71"/>
      <c r="M355" s="66"/>
    </row>
    <row r="356" spans="1:13" x14ac:dyDescent="0.25">
      <c r="A356" s="66"/>
      <c r="B356" s="66"/>
      <c r="C356" s="66"/>
      <c r="D356" s="514"/>
      <c r="E356" s="521" t="str">
        <f t="shared" si="27"/>
        <v>ул. Шестая д.6</v>
      </c>
      <c r="F356" s="195" t="s">
        <v>128</v>
      </c>
      <c r="G356" s="520" t="str">
        <f t="shared" si="28"/>
        <v>кв.56</v>
      </c>
      <c r="H356" s="195" t="s">
        <v>128</v>
      </c>
      <c r="I356" s="520">
        <f t="shared" si="29"/>
        <v>60000056</v>
      </c>
      <c r="J356" s="195" t="s">
        <v>128</v>
      </c>
      <c r="K356" s="520" t="str">
        <f t="shared" si="26"/>
        <v>ФИО-6-56</v>
      </c>
      <c r="L356" s="71"/>
      <c r="M356" s="66"/>
    </row>
    <row r="357" spans="1:13" x14ac:dyDescent="0.25">
      <c r="A357" s="66"/>
      <c r="B357" s="66"/>
      <c r="C357" s="66"/>
      <c r="D357" s="514"/>
      <c r="E357" s="521" t="str">
        <f t="shared" si="27"/>
        <v>ул. Шестая д.6</v>
      </c>
      <c r="F357" s="195" t="s">
        <v>128</v>
      </c>
      <c r="G357" s="520" t="str">
        <f t="shared" si="28"/>
        <v>кв.57</v>
      </c>
      <c r="H357" s="195" t="s">
        <v>128</v>
      </c>
      <c r="I357" s="520">
        <f t="shared" si="29"/>
        <v>60000057</v>
      </c>
      <c r="J357" s="195" t="s">
        <v>128</v>
      </c>
      <c r="K357" s="520" t="str">
        <f t="shared" si="26"/>
        <v>ФИО-6-57</v>
      </c>
      <c r="L357" s="71"/>
      <c r="M357" s="66"/>
    </row>
    <row r="358" spans="1:13" x14ac:dyDescent="0.25">
      <c r="A358" s="66"/>
      <c r="B358" s="66"/>
      <c r="C358" s="66"/>
      <c r="D358" s="514"/>
      <c r="E358" s="521" t="str">
        <f t="shared" si="27"/>
        <v>ул. Шестая д.6</v>
      </c>
      <c r="F358" s="195" t="s">
        <v>128</v>
      </c>
      <c r="G358" s="520" t="str">
        <f t="shared" si="28"/>
        <v>кв.58</v>
      </c>
      <c r="H358" s="195" t="s">
        <v>128</v>
      </c>
      <c r="I358" s="520">
        <f t="shared" si="29"/>
        <v>60000058</v>
      </c>
      <c r="J358" s="195" t="s">
        <v>128</v>
      </c>
      <c r="K358" s="520" t="str">
        <f t="shared" si="26"/>
        <v>ФИО-6-58</v>
      </c>
      <c r="L358" s="71"/>
      <c r="M358" s="66"/>
    </row>
    <row r="359" spans="1:13" x14ac:dyDescent="0.25">
      <c r="A359" s="66"/>
      <c r="B359" s="66"/>
      <c r="C359" s="66"/>
      <c r="D359" s="514"/>
      <c r="E359" s="521" t="str">
        <f t="shared" si="27"/>
        <v>ул. Шестая д.6</v>
      </c>
      <c r="F359" s="195" t="s">
        <v>128</v>
      </c>
      <c r="G359" s="520" t="str">
        <f t="shared" si="28"/>
        <v>кв.59</v>
      </c>
      <c r="H359" s="195" t="s">
        <v>128</v>
      </c>
      <c r="I359" s="520">
        <f t="shared" si="29"/>
        <v>60000059</v>
      </c>
      <c r="J359" s="195" t="s">
        <v>128</v>
      </c>
      <c r="K359" s="520" t="str">
        <f t="shared" si="26"/>
        <v>ФИО-6-59</v>
      </c>
      <c r="L359" s="71"/>
      <c r="M359" s="66"/>
    </row>
    <row r="360" spans="1:13" x14ac:dyDescent="0.25">
      <c r="A360" s="66"/>
      <c r="B360" s="66"/>
      <c r="C360" s="66"/>
      <c r="D360" s="514"/>
      <c r="E360" s="521" t="str">
        <f t="shared" si="27"/>
        <v>ул. Шестая д.6</v>
      </c>
      <c r="F360" s="195" t="s">
        <v>128</v>
      </c>
      <c r="G360" s="520" t="str">
        <f t="shared" si="28"/>
        <v>кв.60</v>
      </c>
      <c r="H360" s="195" t="s">
        <v>128</v>
      </c>
      <c r="I360" s="520">
        <f t="shared" si="29"/>
        <v>60000060</v>
      </c>
      <c r="J360" s="195" t="s">
        <v>128</v>
      </c>
      <c r="K360" s="520" t="str">
        <f t="shared" si="26"/>
        <v>ФИО-6-60</v>
      </c>
      <c r="L360" s="71"/>
      <c r="M360" s="66"/>
    </row>
    <row r="361" spans="1:13" x14ac:dyDescent="0.25">
      <c r="A361" s="66"/>
      <c r="B361" s="66"/>
      <c r="C361" s="66"/>
      <c r="D361" s="514"/>
      <c r="E361" s="521" t="str">
        <f t="shared" si="27"/>
        <v>ул. Шестая д.6</v>
      </c>
      <c r="F361" s="195" t="s">
        <v>128</v>
      </c>
      <c r="G361" s="520" t="str">
        <f t="shared" si="28"/>
        <v>кв.61</v>
      </c>
      <c r="H361" s="195" t="s">
        <v>128</v>
      </c>
      <c r="I361" s="520">
        <f t="shared" si="29"/>
        <v>60000061</v>
      </c>
      <c r="J361" s="195" t="s">
        <v>128</v>
      </c>
      <c r="K361" s="520" t="str">
        <f t="shared" si="26"/>
        <v>ФИО-6-61</v>
      </c>
      <c r="L361" s="71"/>
      <c r="M361" s="66"/>
    </row>
    <row r="362" spans="1:13" x14ac:dyDescent="0.25">
      <c r="A362" s="66"/>
      <c r="B362" s="66"/>
      <c r="C362" s="66"/>
      <c r="D362" s="514"/>
      <c r="E362" s="521" t="str">
        <f t="shared" si="27"/>
        <v>ул. Шестая д.6</v>
      </c>
      <c r="F362" s="195" t="s">
        <v>128</v>
      </c>
      <c r="G362" s="520" t="str">
        <f t="shared" si="28"/>
        <v>кв.62</v>
      </c>
      <c r="H362" s="195" t="s">
        <v>128</v>
      </c>
      <c r="I362" s="520">
        <f t="shared" si="29"/>
        <v>60000062</v>
      </c>
      <c r="J362" s="195" t="s">
        <v>128</v>
      </c>
      <c r="K362" s="520" t="str">
        <f t="shared" si="26"/>
        <v>ФИО-6-62</v>
      </c>
      <c r="L362" s="71"/>
      <c r="M362" s="66"/>
    </row>
    <row r="363" spans="1:13" x14ac:dyDescent="0.25">
      <c r="A363" s="66"/>
      <c r="B363" s="66"/>
      <c r="C363" s="66"/>
      <c r="D363" s="514"/>
      <c r="E363" s="521" t="str">
        <f t="shared" si="27"/>
        <v>ул. Шестая д.6</v>
      </c>
      <c r="F363" s="195" t="s">
        <v>128</v>
      </c>
      <c r="G363" s="520" t="str">
        <f t="shared" si="28"/>
        <v>кв.63</v>
      </c>
      <c r="H363" s="195" t="s">
        <v>128</v>
      </c>
      <c r="I363" s="520">
        <f t="shared" si="29"/>
        <v>60000063</v>
      </c>
      <c r="J363" s="195" t="s">
        <v>128</v>
      </c>
      <c r="K363" s="520" t="str">
        <f t="shared" si="26"/>
        <v>ФИО-6-63</v>
      </c>
      <c r="L363" s="71"/>
      <c r="M363" s="66"/>
    </row>
    <row r="364" spans="1:13" x14ac:dyDescent="0.25">
      <c r="A364" s="66"/>
      <c r="B364" s="66"/>
      <c r="C364" s="66"/>
      <c r="D364" s="514"/>
      <c r="E364" s="521" t="str">
        <f t="shared" si="27"/>
        <v>ул. Шестая д.6</v>
      </c>
      <c r="F364" s="195" t="s">
        <v>128</v>
      </c>
      <c r="G364" s="520" t="str">
        <f t="shared" si="28"/>
        <v>кв.64</v>
      </c>
      <c r="H364" s="195" t="s">
        <v>128</v>
      </c>
      <c r="I364" s="520">
        <f t="shared" si="29"/>
        <v>60000064</v>
      </c>
      <c r="J364" s="195" t="s">
        <v>128</v>
      </c>
      <c r="K364" s="520" t="str">
        <f t="shared" si="26"/>
        <v>ФИО-6-64</v>
      </c>
      <c r="L364" s="71"/>
      <c r="M364" s="66"/>
    </row>
    <row r="365" spans="1:13" x14ac:dyDescent="0.25">
      <c r="A365" s="66"/>
      <c r="B365" s="66"/>
      <c r="C365" s="66"/>
      <c r="D365" s="514"/>
      <c r="E365" s="521" t="str">
        <f t="shared" si="27"/>
        <v>ул. Шестая д.6</v>
      </c>
      <c r="F365" s="195" t="s">
        <v>128</v>
      </c>
      <c r="G365" s="520" t="str">
        <f t="shared" si="28"/>
        <v>кв.65</v>
      </c>
      <c r="H365" s="195" t="s">
        <v>128</v>
      </c>
      <c r="I365" s="520">
        <f t="shared" si="29"/>
        <v>60000065</v>
      </c>
      <c r="J365" s="195" t="s">
        <v>128</v>
      </c>
      <c r="K365" s="520" t="str">
        <f t="shared" si="26"/>
        <v>ФИО-6-65</v>
      </c>
      <c r="L365" s="71"/>
      <c r="M365" s="66"/>
    </row>
    <row r="366" spans="1:13" x14ac:dyDescent="0.25">
      <c r="A366" s="66"/>
      <c r="B366" s="66"/>
      <c r="C366" s="66"/>
      <c r="D366" s="514"/>
      <c r="E366" s="521" t="str">
        <f t="shared" si="27"/>
        <v>ул. Шестая д.6</v>
      </c>
      <c r="F366" s="195" t="s">
        <v>128</v>
      </c>
      <c r="G366" s="520" t="str">
        <f t="shared" si="28"/>
        <v>кв.66</v>
      </c>
      <c r="H366" s="195" t="s">
        <v>128</v>
      </c>
      <c r="I366" s="520">
        <f t="shared" si="29"/>
        <v>60000066</v>
      </c>
      <c r="J366" s="195" t="s">
        <v>128</v>
      </c>
      <c r="K366" s="520" t="str">
        <f t="shared" ref="K366:K400" si="30">"ФИО-6-"&amp;($I366-60000000)</f>
        <v>ФИО-6-66</v>
      </c>
      <c r="L366" s="71"/>
      <c r="M366" s="66"/>
    </row>
    <row r="367" spans="1:13" x14ac:dyDescent="0.25">
      <c r="A367" s="66"/>
      <c r="B367" s="66"/>
      <c r="C367" s="66"/>
      <c r="D367" s="514"/>
      <c r="E367" s="521" t="str">
        <f t="shared" ref="E367:E400" si="31">$E$301</f>
        <v>ул. Шестая д.6</v>
      </c>
      <c r="F367" s="195" t="s">
        <v>128</v>
      </c>
      <c r="G367" s="520" t="str">
        <f t="shared" ref="G367:G400" si="32">"кв."&amp;($I367-60000000)</f>
        <v>кв.67</v>
      </c>
      <c r="H367" s="195" t="s">
        <v>128</v>
      </c>
      <c r="I367" s="520">
        <f t="shared" ref="I367:I400" si="33">I366+1</f>
        <v>60000067</v>
      </c>
      <c r="J367" s="195" t="s">
        <v>128</v>
      </c>
      <c r="K367" s="520" t="str">
        <f t="shared" si="30"/>
        <v>ФИО-6-67</v>
      </c>
      <c r="L367" s="71"/>
      <c r="M367" s="66"/>
    </row>
    <row r="368" spans="1:13" x14ac:dyDescent="0.25">
      <c r="A368" s="66"/>
      <c r="B368" s="66"/>
      <c r="C368" s="66"/>
      <c r="D368" s="514"/>
      <c r="E368" s="521" t="str">
        <f t="shared" si="31"/>
        <v>ул. Шестая д.6</v>
      </c>
      <c r="F368" s="195" t="s">
        <v>128</v>
      </c>
      <c r="G368" s="520" t="str">
        <f t="shared" si="32"/>
        <v>кв.68</v>
      </c>
      <c r="H368" s="195" t="s">
        <v>128</v>
      </c>
      <c r="I368" s="520">
        <f t="shared" si="33"/>
        <v>60000068</v>
      </c>
      <c r="J368" s="195" t="s">
        <v>128</v>
      </c>
      <c r="K368" s="520" t="str">
        <f t="shared" si="30"/>
        <v>ФИО-6-68</v>
      </c>
      <c r="L368" s="71"/>
      <c r="M368" s="66"/>
    </row>
    <row r="369" spans="1:13" x14ac:dyDescent="0.25">
      <c r="A369" s="66"/>
      <c r="B369" s="66"/>
      <c r="C369" s="66"/>
      <c r="D369" s="514"/>
      <c r="E369" s="521" t="str">
        <f t="shared" si="31"/>
        <v>ул. Шестая д.6</v>
      </c>
      <c r="F369" s="195" t="s">
        <v>128</v>
      </c>
      <c r="G369" s="520" t="str">
        <f t="shared" si="32"/>
        <v>кв.69</v>
      </c>
      <c r="H369" s="195" t="s">
        <v>128</v>
      </c>
      <c r="I369" s="520">
        <f t="shared" si="33"/>
        <v>60000069</v>
      </c>
      <c r="J369" s="195" t="s">
        <v>128</v>
      </c>
      <c r="K369" s="520" t="str">
        <f t="shared" si="30"/>
        <v>ФИО-6-69</v>
      </c>
      <c r="L369" s="71"/>
      <c r="M369" s="66"/>
    </row>
    <row r="370" spans="1:13" x14ac:dyDescent="0.25">
      <c r="A370" s="66"/>
      <c r="B370" s="66"/>
      <c r="C370" s="66"/>
      <c r="D370" s="514"/>
      <c r="E370" s="521" t="str">
        <f t="shared" si="31"/>
        <v>ул. Шестая д.6</v>
      </c>
      <c r="F370" s="195" t="s">
        <v>128</v>
      </c>
      <c r="G370" s="520" t="str">
        <f t="shared" si="32"/>
        <v>кв.70</v>
      </c>
      <c r="H370" s="195" t="s">
        <v>128</v>
      </c>
      <c r="I370" s="520">
        <f t="shared" si="33"/>
        <v>60000070</v>
      </c>
      <c r="J370" s="195" t="s">
        <v>128</v>
      </c>
      <c r="K370" s="520" t="str">
        <f t="shared" si="30"/>
        <v>ФИО-6-70</v>
      </c>
      <c r="L370" s="71"/>
      <c r="M370" s="66"/>
    </row>
    <row r="371" spans="1:13" x14ac:dyDescent="0.25">
      <c r="A371" s="66"/>
      <c r="B371" s="66"/>
      <c r="C371" s="66"/>
      <c r="D371" s="514"/>
      <c r="E371" s="521" t="str">
        <f t="shared" si="31"/>
        <v>ул. Шестая д.6</v>
      </c>
      <c r="F371" s="195" t="s">
        <v>128</v>
      </c>
      <c r="G371" s="520" t="str">
        <f t="shared" si="32"/>
        <v>кв.71</v>
      </c>
      <c r="H371" s="195" t="s">
        <v>128</v>
      </c>
      <c r="I371" s="520">
        <f t="shared" si="33"/>
        <v>60000071</v>
      </c>
      <c r="J371" s="195" t="s">
        <v>128</v>
      </c>
      <c r="K371" s="520" t="str">
        <f t="shared" si="30"/>
        <v>ФИО-6-71</v>
      </c>
      <c r="L371" s="71"/>
      <c r="M371" s="66"/>
    </row>
    <row r="372" spans="1:13" x14ac:dyDescent="0.25">
      <c r="A372" s="66"/>
      <c r="B372" s="66"/>
      <c r="C372" s="66"/>
      <c r="D372" s="514"/>
      <c r="E372" s="521" t="str">
        <f t="shared" si="31"/>
        <v>ул. Шестая д.6</v>
      </c>
      <c r="F372" s="195" t="s">
        <v>128</v>
      </c>
      <c r="G372" s="520" t="str">
        <f t="shared" si="32"/>
        <v>кв.72</v>
      </c>
      <c r="H372" s="195" t="s">
        <v>128</v>
      </c>
      <c r="I372" s="520">
        <f t="shared" si="33"/>
        <v>60000072</v>
      </c>
      <c r="J372" s="195" t="s">
        <v>128</v>
      </c>
      <c r="K372" s="520" t="str">
        <f t="shared" si="30"/>
        <v>ФИО-6-72</v>
      </c>
      <c r="L372" s="71"/>
      <c r="M372" s="66"/>
    </row>
    <row r="373" spans="1:13" x14ac:dyDescent="0.25">
      <c r="A373" s="66"/>
      <c r="B373" s="66"/>
      <c r="C373" s="66"/>
      <c r="D373" s="514"/>
      <c r="E373" s="521" t="str">
        <f t="shared" si="31"/>
        <v>ул. Шестая д.6</v>
      </c>
      <c r="F373" s="195" t="s">
        <v>128</v>
      </c>
      <c r="G373" s="520" t="str">
        <f t="shared" si="32"/>
        <v>кв.73</v>
      </c>
      <c r="H373" s="195" t="s">
        <v>128</v>
      </c>
      <c r="I373" s="520">
        <f t="shared" si="33"/>
        <v>60000073</v>
      </c>
      <c r="J373" s="195" t="s">
        <v>128</v>
      </c>
      <c r="K373" s="520" t="str">
        <f t="shared" si="30"/>
        <v>ФИО-6-73</v>
      </c>
      <c r="L373" s="71"/>
      <c r="M373" s="66"/>
    </row>
    <row r="374" spans="1:13" x14ac:dyDescent="0.25">
      <c r="A374" s="66"/>
      <c r="B374" s="66"/>
      <c r="C374" s="66"/>
      <c r="D374" s="514"/>
      <c r="E374" s="521" t="str">
        <f t="shared" si="31"/>
        <v>ул. Шестая д.6</v>
      </c>
      <c r="F374" s="195" t="s">
        <v>128</v>
      </c>
      <c r="G374" s="520" t="str">
        <f t="shared" si="32"/>
        <v>кв.74</v>
      </c>
      <c r="H374" s="195" t="s">
        <v>128</v>
      </c>
      <c r="I374" s="520">
        <f t="shared" si="33"/>
        <v>60000074</v>
      </c>
      <c r="J374" s="195" t="s">
        <v>128</v>
      </c>
      <c r="K374" s="520" t="str">
        <f t="shared" si="30"/>
        <v>ФИО-6-74</v>
      </c>
      <c r="L374" s="71"/>
      <c r="M374" s="66"/>
    </row>
    <row r="375" spans="1:13" x14ac:dyDescent="0.25">
      <c r="A375" s="66"/>
      <c r="B375" s="66"/>
      <c r="C375" s="66"/>
      <c r="D375" s="514"/>
      <c r="E375" s="521" t="str">
        <f t="shared" si="31"/>
        <v>ул. Шестая д.6</v>
      </c>
      <c r="F375" s="195" t="s">
        <v>128</v>
      </c>
      <c r="G375" s="520" t="str">
        <f t="shared" si="32"/>
        <v>кв.75</v>
      </c>
      <c r="H375" s="195" t="s">
        <v>128</v>
      </c>
      <c r="I375" s="520">
        <f t="shared" si="33"/>
        <v>60000075</v>
      </c>
      <c r="J375" s="195" t="s">
        <v>128</v>
      </c>
      <c r="K375" s="520" t="str">
        <f t="shared" si="30"/>
        <v>ФИО-6-75</v>
      </c>
      <c r="L375" s="71"/>
      <c r="M375" s="66"/>
    </row>
    <row r="376" spans="1:13" x14ac:dyDescent="0.25">
      <c r="A376" s="66"/>
      <c r="B376" s="66"/>
      <c r="C376" s="66"/>
      <c r="D376" s="514"/>
      <c r="E376" s="521" t="str">
        <f t="shared" si="31"/>
        <v>ул. Шестая д.6</v>
      </c>
      <c r="F376" s="195" t="s">
        <v>128</v>
      </c>
      <c r="G376" s="520" t="str">
        <f t="shared" si="32"/>
        <v>кв.76</v>
      </c>
      <c r="H376" s="195" t="s">
        <v>128</v>
      </c>
      <c r="I376" s="520">
        <f t="shared" si="33"/>
        <v>60000076</v>
      </c>
      <c r="J376" s="195" t="s">
        <v>128</v>
      </c>
      <c r="K376" s="520" t="str">
        <f t="shared" si="30"/>
        <v>ФИО-6-76</v>
      </c>
      <c r="L376" s="71"/>
      <c r="M376" s="66"/>
    </row>
    <row r="377" spans="1:13" x14ac:dyDescent="0.25">
      <c r="A377" s="66"/>
      <c r="B377" s="66"/>
      <c r="C377" s="66"/>
      <c r="D377" s="514"/>
      <c r="E377" s="521" t="str">
        <f t="shared" si="31"/>
        <v>ул. Шестая д.6</v>
      </c>
      <c r="F377" s="195" t="s">
        <v>128</v>
      </c>
      <c r="G377" s="520" t="str">
        <f t="shared" si="32"/>
        <v>кв.77</v>
      </c>
      <c r="H377" s="195" t="s">
        <v>128</v>
      </c>
      <c r="I377" s="520">
        <f t="shared" si="33"/>
        <v>60000077</v>
      </c>
      <c r="J377" s="195" t="s">
        <v>128</v>
      </c>
      <c r="K377" s="520" t="str">
        <f t="shared" si="30"/>
        <v>ФИО-6-77</v>
      </c>
      <c r="L377" s="71"/>
      <c r="M377" s="66"/>
    </row>
    <row r="378" spans="1:13" x14ac:dyDescent="0.25">
      <c r="A378" s="66"/>
      <c r="B378" s="66"/>
      <c r="C378" s="66"/>
      <c r="D378" s="514"/>
      <c r="E378" s="521" t="str">
        <f t="shared" si="31"/>
        <v>ул. Шестая д.6</v>
      </c>
      <c r="F378" s="195" t="s">
        <v>128</v>
      </c>
      <c r="G378" s="520" t="str">
        <f t="shared" si="32"/>
        <v>кв.78</v>
      </c>
      <c r="H378" s="195" t="s">
        <v>128</v>
      </c>
      <c r="I378" s="520">
        <f t="shared" si="33"/>
        <v>60000078</v>
      </c>
      <c r="J378" s="195" t="s">
        <v>128</v>
      </c>
      <c r="K378" s="520" t="str">
        <f t="shared" si="30"/>
        <v>ФИО-6-78</v>
      </c>
      <c r="L378" s="71"/>
      <c r="M378" s="66"/>
    </row>
    <row r="379" spans="1:13" x14ac:dyDescent="0.25">
      <c r="A379" s="66"/>
      <c r="B379" s="66"/>
      <c r="C379" s="66"/>
      <c r="D379" s="514"/>
      <c r="E379" s="521" t="str">
        <f t="shared" si="31"/>
        <v>ул. Шестая д.6</v>
      </c>
      <c r="F379" s="195" t="s">
        <v>128</v>
      </c>
      <c r="G379" s="520" t="str">
        <f t="shared" si="32"/>
        <v>кв.79</v>
      </c>
      <c r="H379" s="195" t="s">
        <v>128</v>
      </c>
      <c r="I379" s="520">
        <f t="shared" si="33"/>
        <v>60000079</v>
      </c>
      <c r="J379" s="195" t="s">
        <v>128</v>
      </c>
      <c r="K379" s="520" t="str">
        <f t="shared" si="30"/>
        <v>ФИО-6-79</v>
      </c>
      <c r="L379" s="71"/>
      <c r="M379" s="66"/>
    </row>
    <row r="380" spans="1:13" x14ac:dyDescent="0.25">
      <c r="A380" s="66"/>
      <c r="B380" s="66"/>
      <c r="C380" s="66"/>
      <c r="D380" s="514"/>
      <c r="E380" s="521" t="str">
        <f t="shared" si="31"/>
        <v>ул. Шестая д.6</v>
      </c>
      <c r="F380" s="195" t="s">
        <v>128</v>
      </c>
      <c r="G380" s="520" t="str">
        <f t="shared" si="32"/>
        <v>кв.80</v>
      </c>
      <c r="H380" s="195" t="s">
        <v>128</v>
      </c>
      <c r="I380" s="520">
        <f t="shared" si="33"/>
        <v>60000080</v>
      </c>
      <c r="J380" s="195" t="s">
        <v>128</v>
      </c>
      <c r="K380" s="520" t="str">
        <f t="shared" si="30"/>
        <v>ФИО-6-80</v>
      </c>
      <c r="L380" s="71"/>
      <c r="M380" s="66"/>
    </row>
    <row r="381" spans="1:13" x14ac:dyDescent="0.25">
      <c r="A381" s="66"/>
      <c r="B381" s="66"/>
      <c r="C381" s="66"/>
      <c r="D381" s="514"/>
      <c r="E381" s="521" t="str">
        <f t="shared" si="31"/>
        <v>ул. Шестая д.6</v>
      </c>
      <c r="F381" s="195" t="s">
        <v>128</v>
      </c>
      <c r="G381" s="520" t="str">
        <f t="shared" si="32"/>
        <v>кв.81</v>
      </c>
      <c r="H381" s="195" t="s">
        <v>128</v>
      </c>
      <c r="I381" s="520">
        <f t="shared" si="33"/>
        <v>60000081</v>
      </c>
      <c r="J381" s="195" t="s">
        <v>128</v>
      </c>
      <c r="K381" s="520" t="str">
        <f t="shared" si="30"/>
        <v>ФИО-6-81</v>
      </c>
      <c r="L381" s="71"/>
      <c r="M381" s="66"/>
    </row>
    <row r="382" spans="1:13" x14ac:dyDescent="0.25">
      <c r="A382" s="66"/>
      <c r="B382" s="66"/>
      <c r="C382" s="66"/>
      <c r="D382" s="514"/>
      <c r="E382" s="521" t="str">
        <f t="shared" si="31"/>
        <v>ул. Шестая д.6</v>
      </c>
      <c r="F382" s="195" t="s">
        <v>128</v>
      </c>
      <c r="G382" s="520" t="str">
        <f t="shared" si="32"/>
        <v>кв.82</v>
      </c>
      <c r="H382" s="195" t="s">
        <v>128</v>
      </c>
      <c r="I382" s="520">
        <f t="shared" si="33"/>
        <v>60000082</v>
      </c>
      <c r="J382" s="195" t="s">
        <v>128</v>
      </c>
      <c r="K382" s="520" t="str">
        <f t="shared" si="30"/>
        <v>ФИО-6-82</v>
      </c>
      <c r="L382" s="71"/>
      <c r="M382" s="66"/>
    </row>
    <row r="383" spans="1:13" x14ac:dyDescent="0.25">
      <c r="A383" s="66"/>
      <c r="B383" s="66"/>
      <c r="C383" s="66"/>
      <c r="D383" s="514"/>
      <c r="E383" s="521" t="str">
        <f t="shared" si="31"/>
        <v>ул. Шестая д.6</v>
      </c>
      <c r="F383" s="195" t="s">
        <v>128</v>
      </c>
      <c r="G383" s="520" t="str">
        <f t="shared" si="32"/>
        <v>кв.83</v>
      </c>
      <c r="H383" s="195" t="s">
        <v>128</v>
      </c>
      <c r="I383" s="520">
        <f t="shared" si="33"/>
        <v>60000083</v>
      </c>
      <c r="J383" s="195" t="s">
        <v>128</v>
      </c>
      <c r="K383" s="520" t="str">
        <f t="shared" si="30"/>
        <v>ФИО-6-83</v>
      </c>
      <c r="L383" s="71"/>
      <c r="M383" s="66"/>
    </row>
    <row r="384" spans="1:13" x14ac:dyDescent="0.25">
      <c r="A384" s="66"/>
      <c r="B384" s="66"/>
      <c r="C384" s="66"/>
      <c r="D384" s="514"/>
      <c r="E384" s="521" t="str">
        <f t="shared" si="31"/>
        <v>ул. Шестая д.6</v>
      </c>
      <c r="F384" s="195" t="s">
        <v>128</v>
      </c>
      <c r="G384" s="520" t="str">
        <f t="shared" si="32"/>
        <v>кв.84</v>
      </c>
      <c r="H384" s="195" t="s">
        <v>128</v>
      </c>
      <c r="I384" s="520">
        <f t="shared" si="33"/>
        <v>60000084</v>
      </c>
      <c r="J384" s="195" t="s">
        <v>128</v>
      </c>
      <c r="K384" s="520" t="str">
        <f t="shared" si="30"/>
        <v>ФИО-6-84</v>
      </c>
      <c r="L384" s="71"/>
      <c r="M384" s="66"/>
    </row>
    <row r="385" spans="1:13" x14ac:dyDescent="0.25">
      <c r="A385" s="66"/>
      <c r="B385" s="66"/>
      <c r="C385" s="66"/>
      <c r="D385" s="514"/>
      <c r="E385" s="521" t="str">
        <f t="shared" si="31"/>
        <v>ул. Шестая д.6</v>
      </c>
      <c r="F385" s="195" t="s">
        <v>128</v>
      </c>
      <c r="G385" s="520" t="str">
        <f t="shared" si="32"/>
        <v>кв.85</v>
      </c>
      <c r="H385" s="195" t="s">
        <v>128</v>
      </c>
      <c r="I385" s="520">
        <f t="shared" si="33"/>
        <v>60000085</v>
      </c>
      <c r="J385" s="195" t="s">
        <v>128</v>
      </c>
      <c r="K385" s="520" t="str">
        <f t="shared" si="30"/>
        <v>ФИО-6-85</v>
      </c>
      <c r="L385" s="71"/>
      <c r="M385" s="66"/>
    </row>
    <row r="386" spans="1:13" x14ac:dyDescent="0.25">
      <c r="A386" s="66"/>
      <c r="B386" s="66"/>
      <c r="C386" s="66"/>
      <c r="D386" s="514"/>
      <c r="E386" s="521" t="str">
        <f t="shared" si="31"/>
        <v>ул. Шестая д.6</v>
      </c>
      <c r="F386" s="195" t="s">
        <v>128</v>
      </c>
      <c r="G386" s="520" t="str">
        <f t="shared" si="32"/>
        <v>кв.86</v>
      </c>
      <c r="H386" s="195" t="s">
        <v>128</v>
      </c>
      <c r="I386" s="520">
        <f t="shared" si="33"/>
        <v>60000086</v>
      </c>
      <c r="J386" s="195" t="s">
        <v>128</v>
      </c>
      <c r="K386" s="520" t="str">
        <f t="shared" si="30"/>
        <v>ФИО-6-86</v>
      </c>
      <c r="L386" s="71"/>
      <c r="M386" s="66"/>
    </row>
    <row r="387" spans="1:13" x14ac:dyDescent="0.25">
      <c r="A387" s="66"/>
      <c r="B387" s="66"/>
      <c r="C387" s="66"/>
      <c r="D387" s="514"/>
      <c r="E387" s="521" t="str">
        <f t="shared" si="31"/>
        <v>ул. Шестая д.6</v>
      </c>
      <c r="F387" s="195" t="s">
        <v>128</v>
      </c>
      <c r="G387" s="520" t="str">
        <f t="shared" si="32"/>
        <v>кв.87</v>
      </c>
      <c r="H387" s="195" t="s">
        <v>128</v>
      </c>
      <c r="I387" s="520">
        <f t="shared" si="33"/>
        <v>60000087</v>
      </c>
      <c r="J387" s="195" t="s">
        <v>128</v>
      </c>
      <c r="K387" s="520" t="str">
        <f t="shared" si="30"/>
        <v>ФИО-6-87</v>
      </c>
      <c r="L387" s="71"/>
      <c r="M387" s="66"/>
    </row>
    <row r="388" spans="1:13" x14ac:dyDescent="0.25">
      <c r="A388" s="66"/>
      <c r="B388" s="66"/>
      <c r="C388" s="66"/>
      <c r="D388" s="514"/>
      <c r="E388" s="521" t="str">
        <f t="shared" si="31"/>
        <v>ул. Шестая д.6</v>
      </c>
      <c r="F388" s="195" t="s">
        <v>128</v>
      </c>
      <c r="G388" s="520" t="str">
        <f t="shared" si="32"/>
        <v>кв.88</v>
      </c>
      <c r="H388" s="195" t="s">
        <v>128</v>
      </c>
      <c r="I388" s="520">
        <f t="shared" si="33"/>
        <v>60000088</v>
      </c>
      <c r="J388" s="195" t="s">
        <v>128</v>
      </c>
      <c r="K388" s="520" t="str">
        <f t="shared" si="30"/>
        <v>ФИО-6-88</v>
      </c>
      <c r="L388" s="71"/>
      <c r="M388" s="66"/>
    </row>
    <row r="389" spans="1:13" x14ac:dyDescent="0.25">
      <c r="A389" s="66"/>
      <c r="B389" s="66"/>
      <c r="C389" s="66"/>
      <c r="D389" s="514"/>
      <c r="E389" s="521" t="str">
        <f t="shared" si="31"/>
        <v>ул. Шестая д.6</v>
      </c>
      <c r="F389" s="195" t="s">
        <v>128</v>
      </c>
      <c r="G389" s="520" t="str">
        <f t="shared" si="32"/>
        <v>кв.89</v>
      </c>
      <c r="H389" s="195" t="s">
        <v>128</v>
      </c>
      <c r="I389" s="520">
        <f t="shared" si="33"/>
        <v>60000089</v>
      </c>
      <c r="J389" s="195" t="s">
        <v>128</v>
      </c>
      <c r="K389" s="520" t="str">
        <f t="shared" si="30"/>
        <v>ФИО-6-89</v>
      </c>
      <c r="L389" s="71"/>
      <c r="M389" s="66"/>
    </row>
    <row r="390" spans="1:13" x14ac:dyDescent="0.25">
      <c r="A390" s="66"/>
      <c r="B390" s="66"/>
      <c r="C390" s="66"/>
      <c r="D390" s="514"/>
      <c r="E390" s="521" t="str">
        <f t="shared" si="31"/>
        <v>ул. Шестая д.6</v>
      </c>
      <c r="F390" s="195" t="s">
        <v>128</v>
      </c>
      <c r="G390" s="520" t="str">
        <f t="shared" si="32"/>
        <v>кв.90</v>
      </c>
      <c r="H390" s="195" t="s">
        <v>128</v>
      </c>
      <c r="I390" s="520">
        <f t="shared" si="33"/>
        <v>60000090</v>
      </c>
      <c r="J390" s="195" t="s">
        <v>128</v>
      </c>
      <c r="K390" s="520" t="str">
        <f t="shared" si="30"/>
        <v>ФИО-6-90</v>
      </c>
      <c r="L390" s="71"/>
      <c r="M390" s="66"/>
    </row>
    <row r="391" spans="1:13" x14ac:dyDescent="0.25">
      <c r="A391" s="66"/>
      <c r="B391" s="66"/>
      <c r="C391" s="66"/>
      <c r="D391" s="514"/>
      <c r="E391" s="521" t="str">
        <f t="shared" si="31"/>
        <v>ул. Шестая д.6</v>
      </c>
      <c r="F391" s="195" t="s">
        <v>128</v>
      </c>
      <c r="G391" s="520" t="str">
        <f t="shared" si="32"/>
        <v>кв.91</v>
      </c>
      <c r="H391" s="195" t="s">
        <v>128</v>
      </c>
      <c r="I391" s="520">
        <f t="shared" si="33"/>
        <v>60000091</v>
      </c>
      <c r="J391" s="195" t="s">
        <v>128</v>
      </c>
      <c r="K391" s="520" t="str">
        <f t="shared" si="30"/>
        <v>ФИО-6-91</v>
      </c>
      <c r="L391" s="71"/>
      <c r="M391" s="66"/>
    </row>
    <row r="392" spans="1:13" x14ac:dyDescent="0.25">
      <c r="A392" s="66"/>
      <c r="B392" s="66"/>
      <c r="C392" s="66"/>
      <c r="D392" s="514"/>
      <c r="E392" s="521" t="str">
        <f t="shared" si="31"/>
        <v>ул. Шестая д.6</v>
      </c>
      <c r="F392" s="195" t="s">
        <v>128</v>
      </c>
      <c r="G392" s="520" t="str">
        <f t="shared" si="32"/>
        <v>кв.92</v>
      </c>
      <c r="H392" s="195" t="s">
        <v>128</v>
      </c>
      <c r="I392" s="520">
        <f t="shared" si="33"/>
        <v>60000092</v>
      </c>
      <c r="J392" s="195" t="s">
        <v>128</v>
      </c>
      <c r="K392" s="520" t="str">
        <f t="shared" si="30"/>
        <v>ФИО-6-92</v>
      </c>
      <c r="L392" s="71"/>
      <c r="M392" s="66"/>
    </row>
    <row r="393" spans="1:13" x14ac:dyDescent="0.25">
      <c r="A393" s="66"/>
      <c r="B393" s="66"/>
      <c r="C393" s="66"/>
      <c r="D393" s="514"/>
      <c r="E393" s="521" t="str">
        <f t="shared" si="31"/>
        <v>ул. Шестая д.6</v>
      </c>
      <c r="F393" s="195" t="s">
        <v>128</v>
      </c>
      <c r="G393" s="520" t="str">
        <f t="shared" si="32"/>
        <v>кв.93</v>
      </c>
      <c r="H393" s="195" t="s">
        <v>128</v>
      </c>
      <c r="I393" s="520">
        <f t="shared" si="33"/>
        <v>60000093</v>
      </c>
      <c r="J393" s="195" t="s">
        <v>128</v>
      </c>
      <c r="K393" s="520" t="str">
        <f t="shared" si="30"/>
        <v>ФИО-6-93</v>
      </c>
      <c r="L393" s="71"/>
      <c r="M393" s="66"/>
    </row>
    <row r="394" spans="1:13" x14ac:dyDescent="0.25">
      <c r="A394" s="66"/>
      <c r="B394" s="66"/>
      <c r="C394" s="66"/>
      <c r="D394" s="514"/>
      <c r="E394" s="521" t="str">
        <f t="shared" si="31"/>
        <v>ул. Шестая д.6</v>
      </c>
      <c r="F394" s="195" t="s">
        <v>128</v>
      </c>
      <c r="G394" s="520" t="str">
        <f t="shared" si="32"/>
        <v>кв.94</v>
      </c>
      <c r="H394" s="195" t="s">
        <v>128</v>
      </c>
      <c r="I394" s="520">
        <f t="shared" si="33"/>
        <v>60000094</v>
      </c>
      <c r="J394" s="195" t="s">
        <v>128</v>
      </c>
      <c r="K394" s="520" t="str">
        <f t="shared" si="30"/>
        <v>ФИО-6-94</v>
      </c>
      <c r="L394" s="71"/>
      <c r="M394" s="66"/>
    </row>
    <row r="395" spans="1:13" x14ac:dyDescent="0.25">
      <c r="A395" s="66"/>
      <c r="B395" s="66"/>
      <c r="C395" s="66"/>
      <c r="D395" s="514"/>
      <c r="E395" s="521" t="str">
        <f t="shared" si="31"/>
        <v>ул. Шестая д.6</v>
      </c>
      <c r="F395" s="195" t="s">
        <v>128</v>
      </c>
      <c r="G395" s="520" t="str">
        <f t="shared" si="32"/>
        <v>кв.95</v>
      </c>
      <c r="H395" s="195" t="s">
        <v>128</v>
      </c>
      <c r="I395" s="520">
        <f t="shared" si="33"/>
        <v>60000095</v>
      </c>
      <c r="J395" s="195" t="s">
        <v>128</v>
      </c>
      <c r="K395" s="520" t="str">
        <f t="shared" si="30"/>
        <v>ФИО-6-95</v>
      </c>
      <c r="L395" s="71"/>
      <c r="M395" s="66"/>
    </row>
    <row r="396" spans="1:13" x14ac:dyDescent="0.25">
      <c r="A396" s="66"/>
      <c r="B396" s="66"/>
      <c r="C396" s="66"/>
      <c r="D396" s="514"/>
      <c r="E396" s="521" t="str">
        <f t="shared" si="31"/>
        <v>ул. Шестая д.6</v>
      </c>
      <c r="F396" s="195" t="s">
        <v>128</v>
      </c>
      <c r="G396" s="520" t="str">
        <f t="shared" si="32"/>
        <v>кв.96</v>
      </c>
      <c r="H396" s="195" t="s">
        <v>128</v>
      </c>
      <c r="I396" s="520">
        <f t="shared" si="33"/>
        <v>60000096</v>
      </c>
      <c r="J396" s="195" t="s">
        <v>128</v>
      </c>
      <c r="K396" s="520" t="str">
        <f t="shared" si="30"/>
        <v>ФИО-6-96</v>
      </c>
      <c r="L396" s="71"/>
      <c r="M396" s="66"/>
    </row>
    <row r="397" spans="1:13" x14ac:dyDescent="0.25">
      <c r="A397" s="66"/>
      <c r="B397" s="66"/>
      <c r="C397" s="66"/>
      <c r="D397" s="514"/>
      <c r="E397" s="521" t="str">
        <f t="shared" si="31"/>
        <v>ул. Шестая д.6</v>
      </c>
      <c r="F397" s="195" t="s">
        <v>128</v>
      </c>
      <c r="G397" s="520" t="str">
        <f t="shared" si="32"/>
        <v>кв.97</v>
      </c>
      <c r="H397" s="195" t="s">
        <v>128</v>
      </c>
      <c r="I397" s="520">
        <f t="shared" si="33"/>
        <v>60000097</v>
      </c>
      <c r="J397" s="195" t="s">
        <v>128</v>
      </c>
      <c r="K397" s="520" t="str">
        <f t="shared" si="30"/>
        <v>ФИО-6-97</v>
      </c>
      <c r="L397" s="71"/>
      <c r="M397" s="66"/>
    </row>
    <row r="398" spans="1:13" x14ac:dyDescent="0.25">
      <c r="A398" s="66"/>
      <c r="B398" s="66"/>
      <c r="C398" s="66"/>
      <c r="D398" s="514"/>
      <c r="E398" s="521" t="str">
        <f t="shared" si="31"/>
        <v>ул. Шестая д.6</v>
      </c>
      <c r="F398" s="195" t="s">
        <v>128</v>
      </c>
      <c r="G398" s="520" t="str">
        <f t="shared" si="32"/>
        <v>кв.98</v>
      </c>
      <c r="H398" s="195" t="s">
        <v>128</v>
      </c>
      <c r="I398" s="520">
        <f t="shared" si="33"/>
        <v>60000098</v>
      </c>
      <c r="J398" s="195" t="s">
        <v>128</v>
      </c>
      <c r="K398" s="520" t="str">
        <f t="shared" si="30"/>
        <v>ФИО-6-98</v>
      </c>
      <c r="L398" s="71"/>
      <c r="M398" s="66"/>
    </row>
    <row r="399" spans="1:13" x14ac:dyDescent="0.25">
      <c r="A399" s="66"/>
      <c r="B399" s="66"/>
      <c r="C399" s="66"/>
      <c r="D399" s="514"/>
      <c r="E399" s="521" t="str">
        <f t="shared" si="31"/>
        <v>ул. Шестая д.6</v>
      </c>
      <c r="F399" s="195" t="s">
        <v>128</v>
      </c>
      <c r="G399" s="520" t="str">
        <f t="shared" si="32"/>
        <v>кв.99</v>
      </c>
      <c r="H399" s="195" t="s">
        <v>128</v>
      </c>
      <c r="I399" s="520">
        <f t="shared" si="33"/>
        <v>60000099</v>
      </c>
      <c r="J399" s="195" t="s">
        <v>128</v>
      </c>
      <c r="K399" s="520" t="str">
        <f t="shared" si="30"/>
        <v>ФИО-6-99</v>
      </c>
      <c r="L399" s="71"/>
      <c r="M399" s="66"/>
    </row>
    <row r="400" spans="1:13" x14ac:dyDescent="0.25">
      <c r="A400" s="66"/>
      <c r="B400" s="66"/>
      <c r="C400" s="66"/>
      <c r="D400" s="514"/>
      <c r="E400" s="521" t="str">
        <f t="shared" si="31"/>
        <v>ул. Шестая д.6</v>
      </c>
      <c r="F400" s="195" t="s">
        <v>128</v>
      </c>
      <c r="G400" s="520" t="str">
        <f t="shared" si="32"/>
        <v>кв.100</v>
      </c>
      <c r="H400" s="195" t="s">
        <v>128</v>
      </c>
      <c r="I400" s="520">
        <f t="shared" si="33"/>
        <v>60000100</v>
      </c>
      <c r="J400" s="195" t="s">
        <v>128</v>
      </c>
      <c r="K400" s="520" t="str">
        <f t="shared" si="30"/>
        <v>ФИО-6-100</v>
      </c>
      <c r="L400" s="71"/>
      <c r="M400" s="66"/>
    </row>
    <row r="401" spans="1:52" x14ac:dyDescent="0.25">
      <c r="A401" s="66"/>
      <c r="B401" s="66"/>
      <c r="C401" s="66"/>
      <c r="D401" s="195" t="s">
        <v>128</v>
      </c>
      <c r="E401" s="520" t="s">
        <v>254</v>
      </c>
      <c r="F401" s="195" t="s">
        <v>128</v>
      </c>
      <c r="G401" s="520" t="str">
        <f>"кв."&amp;($I401-70000000)</f>
        <v>кв.1</v>
      </c>
      <c r="H401" s="195" t="s">
        <v>128</v>
      </c>
      <c r="I401" s="520">
        <v>70000001</v>
      </c>
      <c r="J401" s="195" t="s">
        <v>128</v>
      </c>
      <c r="K401" s="520" t="str">
        <f>"ФИО-7-"&amp;($I401-70000000)</f>
        <v>ФИО-7-1</v>
      </c>
      <c r="L401" s="71"/>
      <c r="M401" s="66"/>
    </row>
    <row r="402" spans="1:52" x14ac:dyDescent="0.25">
      <c r="A402" s="66"/>
      <c r="B402" s="66"/>
      <c r="C402" s="66"/>
      <c r="D402" s="515"/>
      <c r="E402" s="521" t="str">
        <f>$E$401</f>
        <v>ул. Седьмая д.7</v>
      </c>
      <c r="F402" s="195" t="s">
        <v>128</v>
      </c>
      <c r="G402" s="520" t="str">
        <f>"кв."&amp;($I402-70000000)</f>
        <v>кв.2</v>
      </c>
      <c r="H402" s="195" t="s">
        <v>128</v>
      </c>
      <c r="I402" s="520">
        <f>I401+1</f>
        <v>70000002</v>
      </c>
      <c r="J402" s="195" t="s">
        <v>128</v>
      </c>
      <c r="K402" s="520" t="str">
        <f t="shared" ref="K402:K464" si="34">"ФИО-7-"&amp;($I402-70000000)</f>
        <v>ФИО-7-2</v>
      </c>
      <c r="L402" s="66"/>
      <c r="M402" s="66"/>
      <c r="P402" s="13"/>
      <c r="T402" s="13"/>
      <c r="X402" s="13"/>
      <c r="AB402" s="13"/>
      <c r="AF402" s="13"/>
      <c r="AJ402" s="13"/>
      <c r="AN402" s="13"/>
      <c r="AR402" s="13"/>
      <c r="AV402" s="13"/>
      <c r="AZ402" s="13"/>
    </row>
    <row r="403" spans="1:52" x14ac:dyDescent="0.25">
      <c r="A403" s="66"/>
      <c r="B403" s="66"/>
      <c r="C403" s="66"/>
      <c r="D403" s="515"/>
      <c r="E403" s="521" t="str">
        <f t="shared" ref="E403:E464" si="35">$E$401</f>
        <v>ул. Седьмая д.7</v>
      </c>
      <c r="F403" s="195" t="s">
        <v>128</v>
      </c>
      <c r="G403" s="520" t="str">
        <f t="shared" ref="G403:G464" si="36">"кв."&amp;($I403-70000000)</f>
        <v>кв.3</v>
      </c>
      <c r="H403" s="195" t="s">
        <v>128</v>
      </c>
      <c r="I403" s="520">
        <f t="shared" ref="I403:I464" si="37">I402+1</f>
        <v>70000003</v>
      </c>
      <c r="J403" s="195" t="s">
        <v>128</v>
      </c>
      <c r="K403" s="520" t="str">
        <f t="shared" si="34"/>
        <v>ФИО-7-3</v>
      </c>
      <c r="L403" s="66"/>
      <c r="M403" s="66"/>
      <c r="P403" s="13"/>
      <c r="T403" s="13"/>
      <c r="X403" s="13"/>
      <c r="AB403" s="13"/>
      <c r="AF403" s="13"/>
      <c r="AJ403" s="13"/>
      <c r="AN403" s="13"/>
      <c r="AR403" s="13"/>
      <c r="AV403" s="13"/>
      <c r="AZ403" s="13"/>
    </row>
    <row r="404" spans="1:52" x14ac:dyDescent="0.25">
      <c r="A404" s="66"/>
      <c r="B404" s="66"/>
      <c r="C404" s="66"/>
      <c r="D404" s="515"/>
      <c r="E404" s="521" t="str">
        <f t="shared" si="35"/>
        <v>ул. Седьмая д.7</v>
      </c>
      <c r="F404" s="195" t="s">
        <v>128</v>
      </c>
      <c r="G404" s="520" t="str">
        <f t="shared" si="36"/>
        <v>кв.4</v>
      </c>
      <c r="H404" s="195" t="s">
        <v>128</v>
      </c>
      <c r="I404" s="520">
        <f t="shared" si="37"/>
        <v>70000004</v>
      </c>
      <c r="J404" s="195" t="s">
        <v>128</v>
      </c>
      <c r="K404" s="520" t="str">
        <f t="shared" si="34"/>
        <v>ФИО-7-4</v>
      </c>
      <c r="L404" s="66"/>
      <c r="M404" s="66"/>
      <c r="P404" s="13"/>
      <c r="T404" s="13"/>
      <c r="X404" s="13"/>
      <c r="AB404" s="13"/>
      <c r="AF404" s="13"/>
      <c r="AJ404" s="13"/>
      <c r="AN404" s="13"/>
      <c r="AR404" s="13"/>
      <c r="AV404" s="13"/>
      <c r="AZ404" s="13"/>
    </row>
    <row r="405" spans="1:52" x14ac:dyDescent="0.25">
      <c r="A405" s="66"/>
      <c r="B405" s="66"/>
      <c r="C405" s="66"/>
      <c r="D405" s="514"/>
      <c r="E405" s="521" t="str">
        <f t="shared" si="35"/>
        <v>ул. Седьмая д.7</v>
      </c>
      <c r="F405" s="195" t="s">
        <v>128</v>
      </c>
      <c r="G405" s="520" t="str">
        <f t="shared" si="36"/>
        <v>кв.5</v>
      </c>
      <c r="H405" s="195" t="s">
        <v>128</v>
      </c>
      <c r="I405" s="520">
        <f t="shared" si="37"/>
        <v>70000005</v>
      </c>
      <c r="J405" s="195" t="s">
        <v>128</v>
      </c>
      <c r="K405" s="520" t="str">
        <f t="shared" si="34"/>
        <v>ФИО-7-5</v>
      </c>
      <c r="L405" s="71"/>
      <c r="M405" s="66"/>
    </row>
    <row r="406" spans="1:52" x14ac:dyDescent="0.25">
      <c r="A406" s="66"/>
      <c r="B406" s="66"/>
      <c r="C406" s="66"/>
      <c r="D406" s="514"/>
      <c r="E406" s="521" t="str">
        <f t="shared" si="35"/>
        <v>ул. Седьмая д.7</v>
      </c>
      <c r="F406" s="195" t="s">
        <v>128</v>
      </c>
      <c r="G406" s="520" t="str">
        <f t="shared" si="36"/>
        <v>кв.6</v>
      </c>
      <c r="H406" s="195" t="s">
        <v>128</v>
      </c>
      <c r="I406" s="520">
        <f t="shared" si="37"/>
        <v>70000006</v>
      </c>
      <c r="J406" s="195" t="s">
        <v>128</v>
      </c>
      <c r="K406" s="520" t="str">
        <f t="shared" si="34"/>
        <v>ФИО-7-6</v>
      </c>
      <c r="L406" s="71"/>
      <c r="M406" s="66"/>
    </row>
    <row r="407" spans="1:52" x14ac:dyDescent="0.25">
      <c r="A407" s="66"/>
      <c r="B407" s="66"/>
      <c r="C407" s="66"/>
      <c r="D407" s="514"/>
      <c r="E407" s="521" t="str">
        <f t="shared" si="35"/>
        <v>ул. Седьмая д.7</v>
      </c>
      <c r="F407" s="195" t="s">
        <v>128</v>
      </c>
      <c r="G407" s="520" t="str">
        <f t="shared" si="36"/>
        <v>кв.7</v>
      </c>
      <c r="H407" s="195" t="s">
        <v>128</v>
      </c>
      <c r="I407" s="520">
        <f t="shared" si="37"/>
        <v>70000007</v>
      </c>
      <c r="J407" s="195" t="s">
        <v>128</v>
      </c>
      <c r="K407" s="520" t="str">
        <f t="shared" si="34"/>
        <v>ФИО-7-7</v>
      </c>
      <c r="L407" s="71"/>
      <c r="M407" s="66"/>
    </row>
    <row r="408" spans="1:52" x14ac:dyDescent="0.25">
      <c r="A408" s="66"/>
      <c r="B408" s="66"/>
      <c r="C408" s="66"/>
      <c r="D408" s="514"/>
      <c r="E408" s="521" t="str">
        <f t="shared" si="35"/>
        <v>ул. Седьмая д.7</v>
      </c>
      <c r="F408" s="195" t="s">
        <v>128</v>
      </c>
      <c r="G408" s="520" t="str">
        <f t="shared" si="36"/>
        <v>кв.8</v>
      </c>
      <c r="H408" s="195" t="s">
        <v>128</v>
      </c>
      <c r="I408" s="520">
        <f t="shared" si="37"/>
        <v>70000008</v>
      </c>
      <c r="J408" s="195" t="s">
        <v>128</v>
      </c>
      <c r="K408" s="520" t="str">
        <f t="shared" si="34"/>
        <v>ФИО-7-8</v>
      </c>
      <c r="L408" s="71"/>
      <c r="M408" s="66"/>
    </row>
    <row r="409" spans="1:52" x14ac:dyDescent="0.25">
      <c r="A409" s="66"/>
      <c r="B409" s="66"/>
      <c r="C409" s="66"/>
      <c r="D409" s="514"/>
      <c r="E409" s="521" t="str">
        <f t="shared" si="35"/>
        <v>ул. Седьмая д.7</v>
      </c>
      <c r="F409" s="195" t="s">
        <v>128</v>
      </c>
      <c r="G409" s="520" t="str">
        <f t="shared" si="36"/>
        <v>кв.9</v>
      </c>
      <c r="H409" s="195" t="s">
        <v>128</v>
      </c>
      <c r="I409" s="520">
        <f t="shared" si="37"/>
        <v>70000009</v>
      </c>
      <c r="J409" s="195" t="s">
        <v>128</v>
      </c>
      <c r="K409" s="520" t="str">
        <f t="shared" si="34"/>
        <v>ФИО-7-9</v>
      </c>
      <c r="L409" s="71"/>
      <c r="M409" s="66"/>
    </row>
    <row r="410" spans="1:52" x14ac:dyDescent="0.25">
      <c r="A410" s="66"/>
      <c r="B410" s="66"/>
      <c r="C410" s="66"/>
      <c r="D410" s="514"/>
      <c r="E410" s="521" t="str">
        <f t="shared" si="35"/>
        <v>ул. Седьмая д.7</v>
      </c>
      <c r="F410" s="195" t="s">
        <v>128</v>
      </c>
      <c r="G410" s="520" t="str">
        <f t="shared" si="36"/>
        <v>кв.10</v>
      </c>
      <c r="H410" s="195" t="s">
        <v>128</v>
      </c>
      <c r="I410" s="520">
        <f t="shared" si="37"/>
        <v>70000010</v>
      </c>
      <c r="J410" s="195" t="s">
        <v>128</v>
      </c>
      <c r="K410" s="520" t="str">
        <f t="shared" si="34"/>
        <v>ФИО-7-10</v>
      </c>
      <c r="L410" s="71"/>
      <c r="M410" s="66"/>
    </row>
    <row r="411" spans="1:52" x14ac:dyDescent="0.25">
      <c r="A411" s="66"/>
      <c r="B411" s="66"/>
      <c r="C411" s="66"/>
      <c r="D411" s="514"/>
      <c r="E411" s="521" t="str">
        <f t="shared" si="35"/>
        <v>ул. Седьмая д.7</v>
      </c>
      <c r="F411" s="195" t="s">
        <v>128</v>
      </c>
      <c r="G411" s="520" t="str">
        <f t="shared" si="36"/>
        <v>кв.11</v>
      </c>
      <c r="H411" s="195" t="s">
        <v>128</v>
      </c>
      <c r="I411" s="520">
        <f t="shared" si="37"/>
        <v>70000011</v>
      </c>
      <c r="J411" s="195" t="s">
        <v>128</v>
      </c>
      <c r="K411" s="520" t="str">
        <f t="shared" si="34"/>
        <v>ФИО-7-11</v>
      </c>
      <c r="L411" s="71"/>
      <c r="M411" s="66"/>
    </row>
    <row r="412" spans="1:52" x14ac:dyDescent="0.25">
      <c r="A412" s="66"/>
      <c r="B412" s="66"/>
      <c r="C412" s="66"/>
      <c r="D412" s="514"/>
      <c r="E412" s="521" t="str">
        <f t="shared" si="35"/>
        <v>ул. Седьмая д.7</v>
      </c>
      <c r="F412" s="195" t="s">
        <v>128</v>
      </c>
      <c r="G412" s="520" t="str">
        <f t="shared" si="36"/>
        <v>кв.12</v>
      </c>
      <c r="H412" s="195" t="s">
        <v>128</v>
      </c>
      <c r="I412" s="520">
        <f t="shared" si="37"/>
        <v>70000012</v>
      </c>
      <c r="J412" s="195" t="s">
        <v>128</v>
      </c>
      <c r="K412" s="520" t="str">
        <f t="shared" si="34"/>
        <v>ФИО-7-12</v>
      </c>
      <c r="L412" s="71"/>
      <c r="M412" s="66"/>
    </row>
    <row r="413" spans="1:52" x14ac:dyDescent="0.25">
      <c r="A413" s="66"/>
      <c r="B413" s="66"/>
      <c r="C413" s="66"/>
      <c r="D413" s="514"/>
      <c r="E413" s="521" t="str">
        <f t="shared" si="35"/>
        <v>ул. Седьмая д.7</v>
      </c>
      <c r="F413" s="195" t="s">
        <v>128</v>
      </c>
      <c r="G413" s="520" t="str">
        <f t="shared" si="36"/>
        <v>кв.13</v>
      </c>
      <c r="H413" s="195" t="s">
        <v>128</v>
      </c>
      <c r="I413" s="520">
        <f t="shared" si="37"/>
        <v>70000013</v>
      </c>
      <c r="J413" s="195" t="s">
        <v>128</v>
      </c>
      <c r="K413" s="520" t="str">
        <f t="shared" si="34"/>
        <v>ФИО-7-13</v>
      </c>
      <c r="L413" s="71"/>
      <c r="M413" s="66"/>
    </row>
    <row r="414" spans="1:52" x14ac:dyDescent="0.25">
      <c r="A414" s="66"/>
      <c r="B414" s="66"/>
      <c r="C414" s="66"/>
      <c r="D414" s="514"/>
      <c r="E414" s="521" t="str">
        <f t="shared" si="35"/>
        <v>ул. Седьмая д.7</v>
      </c>
      <c r="F414" s="195" t="s">
        <v>128</v>
      </c>
      <c r="G414" s="520" t="str">
        <f t="shared" si="36"/>
        <v>кв.14</v>
      </c>
      <c r="H414" s="195" t="s">
        <v>128</v>
      </c>
      <c r="I414" s="520">
        <f t="shared" si="37"/>
        <v>70000014</v>
      </c>
      <c r="J414" s="195" t="s">
        <v>128</v>
      </c>
      <c r="K414" s="520" t="str">
        <f t="shared" si="34"/>
        <v>ФИО-7-14</v>
      </c>
      <c r="L414" s="71"/>
      <c r="M414" s="66"/>
    </row>
    <row r="415" spans="1:52" x14ac:dyDescent="0.25">
      <c r="A415" s="66"/>
      <c r="B415" s="66"/>
      <c r="C415" s="66"/>
      <c r="D415" s="514"/>
      <c r="E415" s="521" t="str">
        <f t="shared" si="35"/>
        <v>ул. Седьмая д.7</v>
      </c>
      <c r="F415" s="195" t="s">
        <v>128</v>
      </c>
      <c r="G415" s="520" t="str">
        <f t="shared" si="36"/>
        <v>кв.15</v>
      </c>
      <c r="H415" s="195" t="s">
        <v>128</v>
      </c>
      <c r="I415" s="520">
        <f t="shared" si="37"/>
        <v>70000015</v>
      </c>
      <c r="J415" s="195" t="s">
        <v>128</v>
      </c>
      <c r="K415" s="520" t="str">
        <f t="shared" si="34"/>
        <v>ФИО-7-15</v>
      </c>
      <c r="L415" s="71"/>
      <c r="M415" s="66"/>
    </row>
    <row r="416" spans="1:52" x14ac:dyDescent="0.25">
      <c r="A416" s="66"/>
      <c r="B416" s="66"/>
      <c r="C416" s="66"/>
      <c r="D416" s="514"/>
      <c r="E416" s="521" t="str">
        <f t="shared" si="35"/>
        <v>ул. Седьмая д.7</v>
      </c>
      <c r="F416" s="195" t="s">
        <v>128</v>
      </c>
      <c r="G416" s="520" t="str">
        <f t="shared" si="36"/>
        <v>кв.16</v>
      </c>
      <c r="H416" s="195" t="s">
        <v>128</v>
      </c>
      <c r="I416" s="520">
        <f t="shared" si="37"/>
        <v>70000016</v>
      </c>
      <c r="J416" s="195" t="s">
        <v>128</v>
      </c>
      <c r="K416" s="520" t="str">
        <f t="shared" si="34"/>
        <v>ФИО-7-16</v>
      </c>
      <c r="L416" s="71"/>
      <c r="M416" s="66"/>
    </row>
    <row r="417" spans="1:13" x14ac:dyDescent="0.25">
      <c r="A417" s="66"/>
      <c r="B417" s="66"/>
      <c r="C417" s="66"/>
      <c r="D417" s="514"/>
      <c r="E417" s="521" t="str">
        <f t="shared" si="35"/>
        <v>ул. Седьмая д.7</v>
      </c>
      <c r="F417" s="195" t="s">
        <v>128</v>
      </c>
      <c r="G417" s="520" t="str">
        <f t="shared" si="36"/>
        <v>кв.17</v>
      </c>
      <c r="H417" s="195" t="s">
        <v>128</v>
      </c>
      <c r="I417" s="520">
        <f t="shared" si="37"/>
        <v>70000017</v>
      </c>
      <c r="J417" s="195" t="s">
        <v>128</v>
      </c>
      <c r="K417" s="520" t="str">
        <f t="shared" si="34"/>
        <v>ФИО-7-17</v>
      </c>
      <c r="L417" s="71"/>
      <c r="M417" s="66"/>
    </row>
    <row r="418" spans="1:13" x14ac:dyDescent="0.25">
      <c r="A418" s="66"/>
      <c r="B418" s="66"/>
      <c r="C418" s="66"/>
      <c r="D418" s="514"/>
      <c r="E418" s="521" t="str">
        <f t="shared" si="35"/>
        <v>ул. Седьмая д.7</v>
      </c>
      <c r="F418" s="195" t="s">
        <v>128</v>
      </c>
      <c r="G418" s="520" t="str">
        <f t="shared" si="36"/>
        <v>кв.18</v>
      </c>
      <c r="H418" s="195" t="s">
        <v>128</v>
      </c>
      <c r="I418" s="520">
        <f t="shared" si="37"/>
        <v>70000018</v>
      </c>
      <c r="J418" s="195" t="s">
        <v>128</v>
      </c>
      <c r="K418" s="520" t="str">
        <f t="shared" si="34"/>
        <v>ФИО-7-18</v>
      </c>
      <c r="L418" s="71"/>
      <c r="M418" s="66"/>
    </row>
    <row r="419" spans="1:13" x14ac:dyDescent="0.25">
      <c r="A419" s="66"/>
      <c r="B419" s="66"/>
      <c r="C419" s="66"/>
      <c r="D419" s="514"/>
      <c r="E419" s="521" t="str">
        <f t="shared" si="35"/>
        <v>ул. Седьмая д.7</v>
      </c>
      <c r="F419" s="195" t="s">
        <v>128</v>
      </c>
      <c r="G419" s="520" t="str">
        <f t="shared" si="36"/>
        <v>кв.19</v>
      </c>
      <c r="H419" s="195" t="s">
        <v>128</v>
      </c>
      <c r="I419" s="520">
        <f t="shared" si="37"/>
        <v>70000019</v>
      </c>
      <c r="J419" s="195" t="s">
        <v>128</v>
      </c>
      <c r="K419" s="520" t="str">
        <f t="shared" si="34"/>
        <v>ФИО-7-19</v>
      </c>
      <c r="L419" s="71"/>
      <c r="M419" s="66"/>
    </row>
    <row r="420" spans="1:13" x14ac:dyDescent="0.25">
      <c r="A420" s="66"/>
      <c r="B420" s="66"/>
      <c r="C420" s="66"/>
      <c r="D420" s="514"/>
      <c r="E420" s="521" t="str">
        <f t="shared" si="35"/>
        <v>ул. Седьмая д.7</v>
      </c>
      <c r="F420" s="195" t="s">
        <v>128</v>
      </c>
      <c r="G420" s="520" t="str">
        <f t="shared" si="36"/>
        <v>кв.20</v>
      </c>
      <c r="H420" s="195" t="s">
        <v>128</v>
      </c>
      <c r="I420" s="520">
        <f t="shared" si="37"/>
        <v>70000020</v>
      </c>
      <c r="J420" s="195" t="s">
        <v>128</v>
      </c>
      <c r="K420" s="520" t="str">
        <f t="shared" si="34"/>
        <v>ФИО-7-20</v>
      </c>
      <c r="L420" s="71"/>
      <c r="M420" s="66"/>
    </row>
    <row r="421" spans="1:13" x14ac:dyDescent="0.25">
      <c r="A421" s="66"/>
      <c r="B421" s="66"/>
      <c r="C421" s="66"/>
      <c r="D421" s="514"/>
      <c r="E421" s="521" t="str">
        <f t="shared" si="35"/>
        <v>ул. Седьмая д.7</v>
      </c>
      <c r="F421" s="195" t="s">
        <v>128</v>
      </c>
      <c r="G421" s="520" t="str">
        <f t="shared" si="36"/>
        <v>кв.21</v>
      </c>
      <c r="H421" s="195" t="s">
        <v>128</v>
      </c>
      <c r="I421" s="520">
        <f t="shared" si="37"/>
        <v>70000021</v>
      </c>
      <c r="J421" s="195" t="s">
        <v>128</v>
      </c>
      <c r="K421" s="520" t="str">
        <f t="shared" si="34"/>
        <v>ФИО-7-21</v>
      </c>
      <c r="L421" s="71"/>
      <c r="M421" s="66"/>
    </row>
    <row r="422" spans="1:13" x14ac:dyDescent="0.25">
      <c r="A422" s="66"/>
      <c r="B422" s="66"/>
      <c r="C422" s="66"/>
      <c r="D422" s="514"/>
      <c r="E422" s="521" t="str">
        <f t="shared" si="35"/>
        <v>ул. Седьмая д.7</v>
      </c>
      <c r="F422" s="195" t="s">
        <v>128</v>
      </c>
      <c r="G422" s="520" t="str">
        <f t="shared" si="36"/>
        <v>кв.22</v>
      </c>
      <c r="H422" s="195" t="s">
        <v>128</v>
      </c>
      <c r="I422" s="520">
        <f t="shared" si="37"/>
        <v>70000022</v>
      </c>
      <c r="J422" s="195" t="s">
        <v>128</v>
      </c>
      <c r="K422" s="520" t="str">
        <f t="shared" si="34"/>
        <v>ФИО-7-22</v>
      </c>
      <c r="L422" s="71"/>
      <c r="M422" s="66"/>
    </row>
    <row r="423" spans="1:13" x14ac:dyDescent="0.25">
      <c r="A423" s="66"/>
      <c r="B423" s="66"/>
      <c r="C423" s="66"/>
      <c r="D423" s="514"/>
      <c r="E423" s="521" t="str">
        <f t="shared" si="35"/>
        <v>ул. Седьмая д.7</v>
      </c>
      <c r="F423" s="195" t="s">
        <v>128</v>
      </c>
      <c r="G423" s="520" t="str">
        <f t="shared" si="36"/>
        <v>кв.23</v>
      </c>
      <c r="H423" s="195" t="s">
        <v>128</v>
      </c>
      <c r="I423" s="520">
        <f t="shared" si="37"/>
        <v>70000023</v>
      </c>
      <c r="J423" s="195" t="s">
        <v>128</v>
      </c>
      <c r="K423" s="520" t="str">
        <f t="shared" si="34"/>
        <v>ФИО-7-23</v>
      </c>
      <c r="L423" s="71"/>
      <c r="M423" s="66"/>
    </row>
    <row r="424" spans="1:13" x14ac:dyDescent="0.25">
      <c r="A424" s="66"/>
      <c r="B424" s="66"/>
      <c r="C424" s="66"/>
      <c r="D424" s="514"/>
      <c r="E424" s="521" t="str">
        <f t="shared" si="35"/>
        <v>ул. Седьмая д.7</v>
      </c>
      <c r="F424" s="195" t="s">
        <v>128</v>
      </c>
      <c r="G424" s="520" t="str">
        <f t="shared" si="36"/>
        <v>кв.24</v>
      </c>
      <c r="H424" s="195" t="s">
        <v>128</v>
      </c>
      <c r="I424" s="520">
        <f t="shared" si="37"/>
        <v>70000024</v>
      </c>
      <c r="J424" s="195" t="s">
        <v>128</v>
      </c>
      <c r="K424" s="520" t="str">
        <f t="shared" si="34"/>
        <v>ФИО-7-24</v>
      </c>
      <c r="L424" s="71"/>
      <c r="M424" s="66"/>
    </row>
    <row r="425" spans="1:13" x14ac:dyDescent="0.25">
      <c r="A425" s="66"/>
      <c r="B425" s="66"/>
      <c r="C425" s="66"/>
      <c r="D425" s="514"/>
      <c r="E425" s="521" t="str">
        <f t="shared" si="35"/>
        <v>ул. Седьмая д.7</v>
      </c>
      <c r="F425" s="195" t="s">
        <v>128</v>
      </c>
      <c r="G425" s="520" t="str">
        <f t="shared" si="36"/>
        <v>кв.25</v>
      </c>
      <c r="H425" s="195" t="s">
        <v>128</v>
      </c>
      <c r="I425" s="520">
        <f t="shared" si="37"/>
        <v>70000025</v>
      </c>
      <c r="J425" s="195" t="s">
        <v>128</v>
      </c>
      <c r="K425" s="520" t="str">
        <f t="shared" si="34"/>
        <v>ФИО-7-25</v>
      </c>
      <c r="L425" s="71"/>
      <c r="M425" s="66"/>
    </row>
    <row r="426" spans="1:13" x14ac:dyDescent="0.25">
      <c r="A426" s="66"/>
      <c r="B426" s="66"/>
      <c r="C426" s="66"/>
      <c r="D426" s="514"/>
      <c r="E426" s="521" t="str">
        <f t="shared" si="35"/>
        <v>ул. Седьмая д.7</v>
      </c>
      <c r="F426" s="195" t="s">
        <v>128</v>
      </c>
      <c r="G426" s="520" t="str">
        <f t="shared" si="36"/>
        <v>кв.26</v>
      </c>
      <c r="H426" s="195" t="s">
        <v>128</v>
      </c>
      <c r="I426" s="520">
        <f t="shared" si="37"/>
        <v>70000026</v>
      </c>
      <c r="J426" s="195" t="s">
        <v>128</v>
      </c>
      <c r="K426" s="520" t="str">
        <f t="shared" si="34"/>
        <v>ФИО-7-26</v>
      </c>
      <c r="L426" s="71"/>
      <c r="M426" s="66"/>
    </row>
    <row r="427" spans="1:13" x14ac:dyDescent="0.25">
      <c r="A427" s="66"/>
      <c r="B427" s="66"/>
      <c r="C427" s="66"/>
      <c r="D427" s="514"/>
      <c r="E427" s="521" t="str">
        <f t="shared" si="35"/>
        <v>ул. Седьмая д.7</v>
      </c>
      <c r="F427" s="195" t="s">
        <v>128</v>
      </c>
      <c r="G427" s="520" t="str">
        <f t="shared" si="36"/>
        <v>кв.27</v>
      </c>
      <c r="H427" s="195" t="s">
        <v>128</v>
      </c>
      <c r="I427" s="520">
        <f t="shared" si="37"/>
        <v>70000027</v>
      </c>
      <c r="J427" s="195" t="s">
        <v>128</v>
      </c>
      <c r="K427" s="520" t="str">
        <f t="shared" si="34"/>
        <v>ФИО-7-27</v>
      </c>
      <c r="L427" s="71"/>
      <c r="M427" s="66"/>
    </row>
    <row r="428" spans="1:13" x14ac:dyDescent="0.25">
      <c r="A428" s="66"/>
      <c r="B428" s="66"/>
      <c r="C428" s="66"/>
      <c r="D428" s="514"/>
      <c r="E428" s="521" t="str">
        <f t="shared" si="35"/>
        <v>ул. Седьмая д.7</v>
      </c>
      <c r="F428" s="195" t="s">
        <v>128</v>
      </c>
      <c r="G428" s="520" t="str">
        <f t="shared" si="36"/>
        <v>кв.28</v>
      </c>
      <c r="H428" s="195" t="s">
        <v>128</v>
      </c>
      <c r="I428" s="520">
        <f t="shared" si="37"/>
        <v>70000028</v>
      </c>
      <c r="J428" s="195" t="s">
        <v>128</v>
      </c>
      <c r="K428" s="520" t="str">
        <f t="shared" si="34"/>
        <v>ФИО-7-28</v>
      </c>
      <c r="L428" s="71"/>
      <c r="M428" s="66"/>
    </row>
    <row r="429" spans="1:13" x14ac:dyDescent="0.25">
      <c r="A429" s="66"/>
      <c r="B429" s="66"/>
      <c r="C429" s="66"/>
      <c r="D429" s="514"/>
      <c r="E429" s="521" t="str">
        <f t="shared" si="35"/>
        <v>ул. Седьмая д.7</v>
      </c>
      <c r="F429" s="195" t="s">
        <v>128</v>
      </c>
      <c r="G429" s="520" t="str">
        <f t="shared" si="36"/>
        <v>кв.29</v>
      </c>
      <c r="H429" s="195" t="s">
        <v>128</v>
      </c>
      <c r="I429" s="520">
        <f t="shared" si="37"/>
        <v>70000029</v>
      </c>
      <c r="J429" s="195" t="s">
        <v>128</v>
      </c>
      <c r="K429" s="520" t="str">
        <f t="shared" si="34"/>
        <v>ФИО-7-29</v>
      </c>
      <c r="L429" s="71"/>
      <c r="M429" s="66"/>
    </row>
    <row r="430" spans="1:13" x14ac:dyDescent="0.25">
      <c r="A430" s="66"/>
      <c r="B430" s="66"/>
      <c r="C430" s="66"/>
      <c r="D430" s="514"/>
      <c r="E430" s="521" t="str">
        <f t="shared" si="35"/>
        <v>ул. Седьмая д.7</v>
      </c>
      <c r="F430" s="195" t="s">
        <v>128</v>
      </c>
      <c r="G430" s="520" t="str">
        <f t="shared" si="36"/>
        <v>кв.30</v>
      </c>
      <c r="H430" s="195" t="s">
        <v>128</v>
      </c>
      <c r="I430" s="520">
        <f t="shared" si="37"/>
        <v>70000030</v>
      </c>
      <c r="J430" s="195" t="s">
        <v>128</v>
      </c>
      <c r="K430" s="520" t="str">
        <f t="shared" si="34"/>
        <v>ФИО-7-30</v>
      </c>
      <c r="L430" s="71"/>
      <c r="M430" s="66"/>
    </row>
    <row r="431" spans="1:13" x14ac:dyDescent="0.25">
      <c r="A431" s="66"/>
      <c r="B431" s="66"/>
      <c r="C431" s="66"/>
      <c r="D431" s="514"/>
      <c r="E431" s="521" t="str">
        <f t="shared" si="35"/>
        <v>ул. Седьмая д.7</v>
      </c>
      <c r="F431" s="195" t="s">
        <v>128</v>
      </c>
      <c r="G431" s="520" t="str">
        <f t="shared" si="36"/>
        <v>кв.31</v>
      </c>
      <c r="H431" s="195" t="s">
        <v>128</v>
      </c>
      <c r="I431" s="520">
        <f t="shared" si="37"/>
        <v>70000031</v>
      </c>
      <c r="J431" s="195" t="s">
        <v>128</v>
      </c>
      <c r="K431" s="520" t="str">
        <f t="shared" si="34"/>
        <v>ФИО-7-31</v>
      </c>
      <c r="L431" s="71"/>
      <c r="M431" s="66"/>
    </row>
    <row r="432" spans="1:13" x14ac:dyDescent="0.25">
      <c r="A432" s="66"/>
      <c r="B432" s="66"/>
      <c r="C432" s="66"/>
      <c r="D432" s="514"/>
      <c r="E432" s="521" t="str">
        <f t="shared" si="35"/>
        <v>ул. Седьмая д.7</v>
      </c>
      <c r="F432" s="195" t="s">
        <v>128</v>
      </c>
      <c r="G432" s="520" t="str">
        <f t="shared" si="36"/>
        <v>кв.32</v>
      </c>
      <c r="H432" s="195" t="s">
        <v>128</v>
      </c>
      <c r="I432" s="520">
        <f t="shared" si="37"/>
        <v>70000032</v>
      </c>
      <c r="J432" s="195" t="s">
        <v>128</v>
      </c>
      <c r="K432" s="520" t="str">
        <f t="shared" si="34"/>
        <v>ФИО-7-32</v>
      </c>
      <c r="L432" s="71"/>
      <c r="M432" s="66"/>
    </row>
    <row r="433" spans="1:13" x14ac:dyDescent="0.25">
      <c r="A433" s="66"/>
      <c r="B433" s="66"/>
      <c r="C433" s="66"/>
      <c r="D433" s="514"/>
      <c r="E433" s="521" t="str">
        <f t="shared" si="35"/>
        <v>ул. Седьмая д.7</v>
      </c>
      <c r="F433" s="195" t="s">
        <v>128</v>
      </c>
      <c r="G433" s="520" t="str">
        <f t="shared" si="36"/>
        <v>кв.33</v>
      </c>
      <c r="H433" s="195" t="s">
        <v>128</v>
      </c>
      <c r="I433" s="520">
        <f t="shared" si="37"/>
        <v>70000033</v>
      </c>
      <c r="J433" s="195" t="s">
        <v>128</v>
      </c>
      <c r="K433" s="520" t="str">
        <f t="shared" si="34"/>
        <v>ФИО-7-33</v>
      </c>
      <c r="L433" s="71"/>
      <c r="M433" s="66"/>
    </row>
    <row r="434" spans="1:13" x14ac:dyDescent="0.25">
      <c r="A434" s="66"/>
      <c r="B434" s="66"/>
      <c r="C434" s="66"/>
      <c r="D434" s="514"/>
      <c r="E434" s="521" t="str">
        <f t="shared" si="35"/>
        <v>ул. Седьмая д.7</v>
      </c>
      <c r="F434" s="195" t="s">
        <v>128</v>
      </c>
      <c r="G434" s="520" t="str">
        <f t="shared" si="36"/>
        <v>кв.34</v>
      </c>
      <c r="H434" s="195" t="s">
        <v>128</v>
      </c>
      <c r="I434" s="520">
        <f t="shared" si="37"/>
        <v>70000034</v>
      </c>
      <c r="J434" s="195" t="s">
        <v>128</v>
      </c>
      <c r="K434" s="520" t="str">
        <f t="shared" si="34"/>
        <v>ФИО-7-34</v>
      </c>
      <c r="L434" s="71"/>
      <c r="M434" s="66"/>
    </row>
    <row r="435" spans="1:13" x14ac:dyDescent="0.25">
      <c r="A435" s="66"/>
      <c r="B435" s="66"/>
      <c r="C435" s="66"/>
      <c r="D435" s="514"/>
      <c r="E435" s="521" t="str">
        <f t="shared" si="35"/>
        <v>ул. Седьмая д.7</v>
      </c>
      <c r="F435" s="195" t="s">
        <v>128</v>
      </c>
      <c r="G435" s="520" t="str">
        <f t="shared" si="36"/>
        <v>кв.35</v>
      </c>
      <c r="H435" s="195" t="s">
        <v>128</v>
      </c>
      <c r="I435" s="520">
        <f t="shared" si="37"/>
        <v>70000035</v>
      </c>
      <c r="J435" s="195" t="s">
        <v>128</v>
      </c>
      <c r="K435" s="520" t="str">
        <f t="shared" si="34"/>
        <v>ФИО-7-35</v>
      </c>
      <c r="L435" s="71"/>
      <c r="M435" s="66"/>
    </row>
    <row r="436" spans="1:13" x14ac:dyDescent="0.25">
      <c r="A436" s="66"/>
      <c r="B436" s="66"/>
      <c r="C436" s="66"/>
      <c r="D436" s="514"/>
      <c r="E436" s="521" t="str">
        <f t="shared" si="35"/>
        <v>ул. Седьмая д.7</v>
      </c>
      <c r="F436" s="195" t="s">
        <v>128</v>
      </c>
      <c r="G436" s="520" t="str">
        <f t="shared" si="36"/>
        <v>кв.36</v>
      </c>
      <c r="H436" s="195" t="s">
        <v>128</v>
      </c>
      <c r="I436" s="520">
        <f t="shared" si="37"/>
        <v>70000036</v>
      </c>
      <c r="J436" s="195" t="s">
        <v>128</v>
      </c>
      <c r="K436" s="520" t="str">
        <f t="shared" si="34"/>
        <v>ФИО-7-36</v>
      </c>
      <c r="L436" s="71"/>
      <c r="M436" s="66"/>
    </row>
    <row r="437" spans="1:13" x14ac:dyDescent="0.25">
      <c r="A437" s="66"/>
      <c r="B437" s="66"/>
      <c r="C437" s="66"/>
      <c r="D437" s="514"/>
      <c r="E437" s="521" t="str">
        <f t="shared" si="35"/>
        <v>ул. Седьмая д.7</v>
      </c>
      <c r="F437" s="195" t="s">
        <v>128</v>
      </c>
      <c r="G437" s="520" t="str">
        <f t="shared" si="36"/>
        <v>кв.37</v>
      </c>
      <c r="H437" s="195" t="s">
        <v>128</v>
      </c>
      <c r="I437" s="520">
        <f t="shared" si="37"/>
        <v>70000037</v>
      </c>
      <c r="J437" s="195" t="s">
        <v>128</v>
      </c>
      <c r="K437" s="520" t="str">
        <f t="shared" si="34"/>
        <v>ФИО-7-37</v>
      </c>
      <c r="L437" s="71"/>
      <c r="M437" s="66"/>
    </row>
    <row r="438" spans="1:13" x14ac:dyDescent="0.25">
      <c r="A438" s="66"/>
      <c r="B438" s="66"/>
      <c r="C438" s="66"/>
      <c r="D438" s="514"/>
      <c r="E438" s="521" t="str">
        <f t="shared" si="35"/>
        <v>ул. Седьмая д.7</v>
      </c>
      <c r="F438" s="195" t="s">
        <v>128</v>
      </c>
      <c r="G438" s="520" t="str">
        <f t="shared" si="36"/>
        <v>кв.38</v>
      </c>
      <c r="H438" s="195" t="s">
        <v>128</v>
      </c>
      <c r="I438" s="520">
        <f t="shared" si="37"/>
        <v>70000038</v>
      </c>
      <c r="J438" s="195" t="s">
        <v>128</v>
      </c>
      <c r="K438" s="520" t="str">
        <f t="shared" si="34"/>
        <v>ФИО-7-38</v>
      </c>
      <c r="L438" s="71"/>
      <c r="M438" s="66"/>
    </row>
    <row r="439" spans="1:13" x14ac:dyDescent="0.25">
      <c r="A439" s="66"/>
      <c r="B439" s="66"/>
      <c r="C439" s="66"/>
      <c r="D439" s="514"/>
      <c r="E439" s="521" t="str">
        <f t="shared" si="35"/>
        <v>ул. Седьмая д.7</v>
      </c>
      <c r="F439" s="195" t="s">
        <v>128</v>
      </c>
      <c r="G439" s="520" t="str">
        <f t="shared" si="36"/>
        <v>кв.39</v>
      </c>
      <c r="H439" s="195" t="s">
        <v>128</v>
      </c>
      <c r="I439" s="520">
        <f t="shared" si="37"/>
        <v>70000039</v>
      </c>
      <c r="J439" s="195" t="s">
        <v>128</v>
      </c>
      <c r="K439" s="520" t="str">
        <f t="shared" si="34"/>
        <v>ФИО-7-39</v>
      </c>
      <c r="L439" s="71"/>
      <c r="M439" s="66"/>
    </row>
    <row r="440" spans="1:13" x14ac:dyDescent="0.25">
      <c r="A440" s="66"/>
      <c r="B440" s="66"/>
      <c r="C440" s="66"/>
      <c r="D440" s="514"/>
      <c r="E440" s="521" t="str">
        <f t="shared" si="35"/>
        <v>ул. Седьмая д.7</v>
      </c>
      <c r="F440" s="195" t="s">
        <v>128</v>
      </c>
      <c r="G440" s="520" t="str">
        <f t="shared" si="36"/>
        <v>кв.40</v>
      </c>
      <c r="H440" s="195" t="s">
        <v>128</v>
      </c>
      <c r="I440" s="520">
        <f t="shared" si="37"/>
        <v>70000040</v>
      </c>
      <c r="J440" s="195" t="s">
        <v>128</v>
      </c>
      <c r="K440" s="520" t="str">
        <f t="shared" si="34"/>
        <v>ФИО-7-40</v>
      </c>
      <c r="L440" s="71"/>
      <c r="M440" s="66"/>
    </row>
    <row r="441" spans="1:13" x14ac:dyDescent="0.25">
      <c r="A441" s="66"/>
      <c r="B441" s="66"/>
      <c r="C441" s="66"/>
      <c r="D441" s="514"/>
      <c r="E441" s="521" t="str">
        <f t="shared" si="35"/>
        <v>ул. Седьмая д.7</v>
      </c>
      <c r="F441" s="195" t="s">
        <v>128</v>
      </c>
      <c r="G441" s="520" t="str">
        <f t="shared" si="36"/>
        <v>кв.41</v>
      </c>
      <c r="H441" s="195" t="s">
        <v>128</v>
      </c>
      <c r="I441" s="520">
        <f t="shared" si="37"/>
        <v>70000041</v>
      </c>
      <c r="J441" s="195" t="s">
        <v>128</v>
      </c>
      <c r="K441" s="520" t="str">
        <f t="shared" si="34"/>
        <v>ФИО-7-41</v>
      </c>
      <c r="L441" s="71"/>
      <c r="M441" s="66"/>
    </row>
    <row r="442" spans="1:13" x14ac:dyDescent="0.25">
      <c r="A442" s="66"/>
      <c r="B442" s="66"/>
      <c r="C442" s="66"/>
      <c r="D442" s="514"/>
      <c r="E442" s="521" t="str">
        <f t="shared" si="35"/>
        <v>ул. Седьмая д.7</v>
      </c>
      <c r="F442" s="195" t="s">
        <v>128</v>
      </c>
      <c r="G442" s="520" t="str">
        <f t="shared" si="36"/>
        <v>кв.42</v>
      </c>
      <c r="H442" s="195" t="s">
        <v>128</v>
      </c>
      <c r="I442" s="520">
        <f t="shared" si="37"/>
        <v>70000042</v>
      </c>
      <c r="J442" s="195" t="s">
        <v>128</v>
      </c>
      <c r="K442" s="520" t="str">
        <f t="shared" si="34"/>
        <v>ФИО-7-42</v>
      </c>
      <c r="L442" s="71"/>
      <c r="M442" s="66"/>
    </row>
    <row r="443" spans="1:13" x14ac:dyDescent="0.25">
      <c r="A443" s="66"/>
      <c r="B443" s="66"/>
      <c r="C443" s="66"/>
      <c r="D443" s="514"/>
      <c r="E443" s="521" t="str">
        <f t="shared" si="35"/>
        <v>ул. Седьмая д.7</v>
      </c>
      <c r="F443" s="195" t="s">
        <v>128</v>
      </c>
      <c r="G443" s="520" t="str">
        <f t="shared" si="36"/>
        <v>кв.43</v>
      </c>
      <c r="H443" s="195" t="s">
        <v>128</v>
      </c>
      <c r="I443" s="520">
        <f t="shared" si="37"/>
        <v>70000043</v>
      </c>
      <c r="J443" s="195" t="s">
        <v>128</v>
      </c>
      <c r="K443" s="520" t="str">
        <f t="shared" si="34"/>
        <v>ФИО-7-43</v>
      </c>
      <c r="L443" s="71"/>
      <c r="M443" s="66"/>
    </row>
    <row r="444" spans="1:13" x14ac:dyDescent="0.25">
      <c r="A444" s="66"/>
      <c r="B444" s="66"/>
      <c r="C444" s="66"/>
      <c r="D444" s="514"/>
      <c r="E444" s="521" t="str">
        <f t="shared" si="35"/>
        <v>ул. Седьмая д.7</v>
      </c>
      <c r="F444" s="195" t="s">
        <v>128</v>
      </c>
      <c r="G444" s="520" t="str">
        <f t="shared" si="36"/>
        <v>кв.44</v>
      </c>
      <c r="H444" s="195" t="s">
        <v>128</v>
      </c>
      <c r="I444" s="520">
        <f t="shared" si="37"/>
        <v>70000044</v>
      </c>
      <c r="J444" s="195" t="s">
        <v>128</v>
      </c>
      <c r="K444" s="520" t="str">
        <f t="shared" si="34"/>
        <v>ФИО-7-44</v>
      </c>
      <c r="L444" s="71"/>
      <c r="M444" s="66"/>
    </row>
    <row r="445" spans="1:13" x14ac:dyDescent="0.25">
      <c r="A445" s="66"/>
      <c r="B445" s="66"/>
      <c r="C445" s="66"/>
      <c r="D445" s="514"/>
      <c r="E445" s="521" t="str">
        <f t="shared" si="35"/>
        <v>ул. Седьмая д.7</v>
      </c>
      <c r="F445" s="195" t="s">
        <v>128</v>
      </c>
      <c r="G445" s="520" t="str">
        <f t="shared" si="36"/>
        <v>кв.45</v>
      </c>
      <c r="H445" s="195" t="s">
        <v>128</v>
      </c>
      <c r="I445" s="520">
        <f t="shared" si="37"/>
        <v>70000045</v>
      </c>
      <c r="J445" s="195" t="s">
        <v>128</v>
      </c>
      <c r="K445" s="520" t="str">
        <f t="shared" si="34"/>
        <v>ФИО-7-45</v>
      </c>
      <c r="L445" s="71"/>
      <c r="M445" s="66"/>
    </row>
    <row r="446" spans="1:13" x14ac:dyDescent="0.25">
      <c r="A446" s="66"/>
      <c r="B446" s="66"/>
      <c r="C446" s="66"/>
      <c r="D446" s="514"/>
      <c r="E446" s="521" t="str">
        <f t="shared" si="35"/>
        <v>ул. Седьмая д.7</v>
      </c>
      <c r="F446" s="195" t="s">
        <v>128</v>
      </c>
      <c r="G446" s="520" t="str">
        <f t="shared" si="36"/>
        <v>кв.46</v>
      </c>
      <c r="H446" s="195" t="s">
        <v>128</v>
      </c>
      <c r="I446" s="520">
        <f t="shared" si="37"/>
        <v>70000046</v>
      </c>
      <c r="J446" s="195" t="s">
        <v>128</v>
      </c>
      <c r="K446" s="520" t="str">
        <f t="shared" si="34"/>
        <v>ФИО-7-46</v>
      </c>
      <c r="L446" s="71"/>
      <c r="M446" s="66"/>
    </row>
    <row r="447" spans="1:13" x14ac:dyDescent="0.25">
      <c r="A447" s="66"/>
      <c r="B447" s="66"/>
      <c r="C447" s="66"/>
      <c r="D447" s="514"/>
      <c r="E447" s="521" t="str">
        <f t="shared" si="35"/>
        <v>ул. Седьмая д.7</v>
      </c>
      <c r="F447" s="195" t="s">
        <v>128</v>
      </c>
      <c r="G447" s="520" t="str">
        <f t="shared" si="36"/>
        <v>кв.47</v>
      </c>
      <c r="H447" s="195" t="s">
        <v>128</v>
      </c>
      <c r="I447" s="520">
        <f t="shared" si="37"/>
        <v>70000047</v>
      </c>
      <c r="J447" s="195" t="s">
        <v>128</v>
      </c>
      <c r="K447" s="520" t="str">
        <f t="shared" si="34"/>
        <v>ФИО-7-47</v>
      </c>
      <c r="L447" s="71"/>
      <c r="M447" s="66"/>
    </row>
    <row r="448" spans="1:13" x14ac:dyDescent="0.25">
      <c r="A448" s="66"/>
      <c r="B448" s="66"/>
      <c r="C448" s="66"/>
      <c r="D448" s="514"/>
      <c r="E448" s="521" t="str">
        <f t="shared" si="35"/>
        <v>ул. Седьмая д.7</v>
      </c>
      <c r="F448" s="195" t="s">
        <v>128</v>
      </c>
      <c r="G448" s="520" t="str">
        <f t="shared" si="36"/>
        <v>кв.48</v>
      </c>
      <c r="H448" s="195" t="s">
        <v>128</v>
      </c>
      <c r="I448" s="520">
        <f t="shared" si="37"/>
        <v>70000048</v>
      </c>
      <c r="J448" s="195" t="s">
        <v>128</v>
      </c>
      <c r="K448" s="520" t="str">
        <f t="shared" si="34"/>
        <v>ФИО-7-48</v>
      </c>
      <c r="L448" s="71"/>
      <c r="M448" s="66"/>
    </row>
    <row r="449" spans="1:13" x14ac:dyDescent="0.25">
      <c r="A449" s="66"/>
      <c r="B449" s="66"/>
      <c r="C449" s="66"/>
      <c r="D449" s="514"/>
      <c r="E449" s="521" t="str">
        <f t="shared" si="35"/>
        <v>ул. Седьмая д.7</v>
      </c>
      <c r="F449" s="195" t="s">
        <v>128</v>
      </c>
      <c r="G449" s="520" t="str">
        <f t="shared" si="36"/>
        <v>кв.49</v>
      </c>
      <c r="H449" s="195" t="s">
        <v>128</v>
      </c>
      <c r="I449" s="520">
        <f t="shared" si="37"/>
        <v>70000049</v>
      </c>
      <c r="J449" s="195" t="s">
        <v>128</v>
      </c>
      <c r="K449" s="520" t="str">
        <f t="shared" si="34"/>
        <v>ФИО-7-49</v>
      </c>
      <c r="L449" s="71"/>
      <c r="M449" s="66"/>
    </row>
    <row r="450" spans="1:13" x14ac:dyDescent="0.25">
      <c r="A450" s="66"/>
      <c r="B450" s="66"/>
      <c r="C450" s="66"/>
      <c r="D450" s="514"/>
      <c r="E450" s="521" t="str">
        <f t="shared" si="35"/>
        <v>ул. Седьмая д.7</v>
      </c>
      <c r="F450" s="195" t="s">
        <v>128</v>
      </c>
      <c r="G450" s="520" t="str">
        <f t="shared" si="36"/>
        <v>кв.50</v>
      </c>
      <c r="H450" s="195" t="s">
        <v>128</v>
      </c>
      <c r="I450" s="520">
        <f t="shared" si="37"/>
        <v>70000050</v>
      </c>
      <c r="J450" s="195" t="s">
        <v>128</v>
      </c>
      <c r="K450" s="520" t="str">
        <f t="shared" si="34"/>
        <v>ФИО-7-50</v>
      </c>
      <c r="L450" s="71"/>
      <c r="M450" s="66"/>
    </row>
    <row r="451" spans="1:13" x14ac:dyDescent="0.25">
      <c r="A451" s="66"/>
      <c r="B451" s="66"/>
      <c r="C451" s="66"/>
      <c r="D451" s="514"/>
      <c r="E451" s="521" t="str">
        <f t="shared" si="35"/>
        <v>ул. Седьмая д.7</v>
      </c>
      <c r="F451" s="195" t="s">
        <v>128</v>
      </c>
      <c r="G451" s="520" t="str">
        <f t="shared" si="36"/>
        <v>кв.51</v>
      </c>
      <c r="H451" s="195" t="s">
        <v>128</v>
      </c>
      <c r="I451" s="520">
        <f t="shared" si="37"/>
        <v>70000051</v>
      </c>
      <c r="J451" s="195" t="s">
        <v>128</v>
      </c>
      <c r="K451" s="520" t="str">
        <f t="shared" si="34"/>
        <v>ФИО-7-51</v>
      </c>
      <c r="L451" s="71"/>
      <c r="M451" s="66"/>
    </row>
    <row r="452" spans="1:13" x14ac:dyDescent="0.25">
      <c r="A452" s="66"/>
      <c r="B452" s="66"/>
      <c r="C452" s="66"/>
      <c r="D452" s="514"/>
      <c r="E452" s="521" t="str">
        <f t="shared" si="35"/>
        <v>ул. Седьмая д.7</v>
      </c>
      <c r="F452" s="195" t="s">
        <v>128</v>
      </c>
      <c r="G452" s="520" t="str">
        <f t="shared" si="36"/>
        <v>кв.52</v>
      </c>
      <c r="H452" s="195" t="s">
        <v>128</v>
      </c>
      <c r="I452" s="520">
        <f t="shared" si="37"/>
        <v>70000052</v>
      </c>
      <c r="J452" s="195" t="s">
        <v>128</v>
      </c>
      <c r="K452" s="520" t="str">
        <f t="shared" si="34"/>
        <v>ФИО-7-52</v>
      </c>
      <c r="L452" s="71"/>
      <c r="M452" s="66"/>
    </row>
    <row r="453" spans="1:13" x14ac:dyDescent="0.25">
      <c r="A453" s="66"/>
      <c r="B453" s="66"/>
      <c r="C453" s="66"/>
      <c r="D453" s="514"/>
      <c r="E453" s="521" t="str">
        <f t="shared" si="35"/>
        <v>ул. Седьмая д.7</v>
      </c>
      <c r="F453" s="195" t="s">
        <v>128</v>
      </c>
      <c r="G453" s="520" t="str">
        <f t="shared" si="36"/>
        <v>кв.53</v>
      </c>
      <c r="H453" s="195" t="s">
        <v>128</v>
      </c>
      <c r="I453" s="520">
        <f t="shared" si="37"/>
        <v>70000053</v>
      </c>
      <c r="J453" s="195" t="s">
        <v>128</v>
      </c>
      <c r="K453" s="520" t="str">
        <f t="shared" si="34"/>
        <v>ФИО-7-53</v>
      </c>
      <c r="L453" s="71"/>
      <c r="M453" s="66"/>
    </row>
    <row r="454" spans="1:13" x14ac:dyDescent="0.25">
      <c r="A454" s="66"/>
      <c r="B454" s="66"/>
      <c r="C454" s="66"/>
      <c r="D454" s="514"/>
      <c r="E454" s="521" t="str">
        <f t="shared" si="35"/>
        <v>ул. Седьмая д.7</v>
      </c>
      <c r="F454" s="195" t="s">
        <v>128</v>
      </c>
      <c r="G454" s="520" t="str">
        <f t="shared" si="36"/>
        <v>кв.54</v>
      </c>
      <c r="H454" s="195" t="s">
        <v>128</v>
      </c>
      <c r="I454" s="520">
        <f t="shared" si="37"/>
        <v>70000054</v>
      </c>
      <c r="J454" s="195" t="s">
        <v>128</v>
      </c>
      <c r="K454" s="520" t="str">
        <f t="shared" si="34"/>
        <v>ФИО-7-54</v>
      </c>
      <c r="L454" s="71"/>
      <c r="M454" s="66"/>
    </row>
    <row r="455" spans="1:13" x14ac:dyDescent="0.25">
      <c r="A455" s="66"/>
      <c r="B455" s="66"/>
      <c r="C455" s="66"/>
      <c r="D455" s="514"/>
      <c r="E455" s="521" t="str">
        <f t="shared" si="35"/>
        <v>ул. Седьмая д.7</v>
      </c>
      <c r="F455" s="195" t="s">
        <v>128</v>
      </c>
      <c r="G455" s="520" t="str">
        <f t="shared" si="36"/>
        <v>кв.55</v>
      </c>
      <c r="H455" s="195" t="s">
        <v>128</v>
      </c>
      <c r="I455" s="520">
        <f t="shared" si="37"/>
        <v>70000055</v>
      </c>
      <c r="J455" s="195" t="s">
        <v>128</v>
      </c>
      <c r="K455" s="520" t="str">
        <f t="shared" si="34"/>
        <v>ФИО-7-55</v>
      </c>
      <c r="L455" s="71"/>
      <c r="M455" s="66"/>
    </row>
    <row r="456" spans="1:13" x14ac:dyDescent="0.25">
      <c r="A456" s="66"/>
      <c r="B456" s="66"/>
      <c r="C456" s="66"/>
      <c r="D456" s="514"/>
      <c r="E456" s="521" t="str">
        <f t="shared" si="35"/>
        <v>ул. Седьмая д.7</v>
      </c>
      <c r="F456" s="195" t="s">
        <v>128</v>
      </c>
      <c r="G456" s="520" t="str">
        <f t="shared" si="36"/>
        <v>кв.56</v>
      </c>
      <c r="H456" s="195" t="s">
        <v>128</v>
      </c>
      <c r="I456" s="520">
        <f t="shared" si="37"/>
        <v>70000056</v>
      </c>
      <c r="J456" s="195" t="s">
        <v>128</v>
      </c>
      <c r="K456" s="520" t="str">
        <f t="shared" si="34"/>
        <v>ФИО-7-56</v>
      </c>
      <c r="L456" s="71"/>
      <c r="M456" s="66"/>
    </row>
    <row r="457" spans="1:13" x14ac:dyDescent="0.25">
      <c r="A457" s="66"/>
      <c r="B457" s="66"/>
      <c r="C457" s="66"/>
      <c r="D457" s="514"/>
      <c r="E457" s="521" t="str">
        <f t="shared" si="35"/>
        <v>ул. Седьмая д.7</v>
      </c>
      <c r="F457" s="195" t="s">
        <v>128</v>
      </c>
      <c r="G457" s="520" t="str">
        <f t="shared" si="36"/>
        <v>кв.57</v>
      </c>
      <c r="H457" s="195" t="s">
        <v>128</v>
      </c>
      <c r="I457" s="520">
        <f t="shared" si="37"/>
        <v>70000057</v>
      </c>
      <c r="J457" s="195" t="s">
        <v>128</v>
      </c>
      <c r="K457" s="520" t="str">
        <f t="shared" si="34"/>
        <v>ФИО-7-57</v>
      </c>
      <c r="L457" s="71"/>
      <c r="M457" s="66"/>
    </row>
    <row r="458" spans="1:13" x14ac:dyDescent="0.25">
      <c r="A458" s="66"/>
      <c r="B458" s="66"/>
      <c r="C458" s="66"/>
      <c r="D458" s="514"/>
      <c r="E458" s="521" t="str">
        <f t="shared" si="35"/>
        <v>ул. Седьмая д.7</v>
      </c>
      <c r="F458" s="195" t="s">
        <v>128</v>
      </c>
      <c r="G458" s="520" t="str">
        <f t="shared" si="36"/>
        <v>кв.58</v>
      </c>
      <c r="H458" s="195" t="s">
        <v>128</v>
      </c>
      <c r="I458" s="520">
        <f t="shared" si="37"/>
        <v>70000058</v>
      </c>
      <c r="J458" s="195" t="s">
        <v>128</v>
      </c>
      <c r="K458" s="520" t="str">
        <f t="shared" si="34"/>
        <v>ФИО-7-58</v>
      </c>
      <c r="L458" s="71"/>
      <c r="M458" s="66"/>
    </row>
    <row r="459" spans="1:13" x14ac:dyDescent="0.25">
      <c r="A459" s="66"/>
      <c r="B459" s="66"/>
      <c r="C459" s="66"/>
      <c r="D459" s="514"/>
      <c r="E459" s="521" t="str">
        <f t="shared" si="35"/>
        <v>ул. Седьмая д.7</v>
      </c>
      <c r="F459" s="195" t="s">
        <v>128</v>
      </c>
      <c r="G459" s="520" t="str">
        <f t="shared" si="36"/>
        <v>кв.59</v>
      </c>
      <c r="H459" s="195" t="s">
        <v>128</v>
      </c>
      <c r="I459" s="520">
        <f t="shared" si="37"/>
        <v>70000059</v>
      </c>
      <c r="J459" s="195" t="s">
        <v>128</v>
      </c>
      <c r="K459" s="520" t="str">
        <f t="shared" si="34"/>
        <v>ФИО-7-59</v>
      </c>
      <c r="L459" s="71"/>
      <c r="M459" s="66"/>
    </row>
    <row r="460" spans="1:13" x14ac:dyDescent="0.25">
      <c r="A460" s="66"/>
      <c r="B460" s="66"/>
      <c r="C460" s="66"/>
      <c r="D460" s="514"/>
      <c r="E460" s="521" t="str">
        <f t="shared" si="35"/>
        <v>ул. Седьмая д.7</v>
      </c>
      <c r="F460" s="195" t="s">
        <v>128</v>
      </c>
      <c r="G460" s="520" t="str">
        <f t="shared" si="36"/>
        <v>кв.60</v>
      </c>
      <c r="H460" s="195" t="s">
        <v>128</v>
      </c>
      <c r="I460" s="520">
        <f t="shared" si="37"/>
        <v>70000060</v>
      </c>
      <c r="J460" s="195" t="s">
        <v>128</v>
      </c>
      <c r="K460" s="520" t="str">
        <f t="shared" si="34"/>
        <v>ФИО-7-60</v>
      </c>
      <c r="L460" s="71"/>
      <c r="M460" s="66"/>
    </row>
    <row r="461" spans="1:13" x14ac:dyDescent="0.25">
      <c r="A461" s="66"/>
      <c r="B461" s="66"/>
      <c r="C461" s="66"/>
      <c r="D461" s="514"/>
      <c r="E461" s="521" t="str">
        <f t="shared" si="35"/>
        <v>ул. Седьмая д.7</v>
      </c>
      <c r="F461" s="195" t="s">
        <v>128</v>
      </c>
      <c r="G461" s="520" t="str">
        <f t="shared" si="36"/>
        <v>кв.61</v>
      </c>
      <c r="H461" s="195" t="s">
        <v>128</v>
      </c>
      <c r="I461" s="520">
        <f t="shared" si="37"/>
        <v>70000061</v>
      </c>
      <c r="J461" s="195" t="s">
        <v>128</v>
      </c>
      <c r="K461" s="520" t="str">
        <f t="shared" si="34"/>
        <v>ФИО-7-61</v>
      </c>
      <c r="L461" s="71"/>
      <c r="M461" s="66"/>
    </row>
    <row r="462" spans="1:13" x14ac:dyDescent="0.25">
      <c r="A462" s="66"/>
      <c r="B462" s="66"/>
      <c r="C462" s="66"/>
      <c r="D462" s="514"/>
      <c r="E462" s="521" t="str">
        <f t="shared" si="35"/>
        <v>ул. Седьмая д.7</v>
      </c>
      <c r="F462" s="195" t="s">
        <v>128</v>
      </c>
      <c r="G462" s="520" t="str">
        <f t="shared" si="36"/>
        <v>кв.62</v>
      </c>
      <c r="H462" s="195" t="s">
        <v>128</v>
      </c>
      <c r="I462" s="520">
        <f t="shared" si="37"/>
        <v>70000062</v>
      </c>
      <c r="J462" s="195" t="s">
        <v>128</v>
      </c>
      <c r="K462" s="520" t="str">
        <f t="shared" si="34"/>
        <v>ФИО-7-62</v>
      </c>
      <c r="L462" s="71"/>
      <c r="M462" s="66"/>
    </row>
    <row r="463" spans="1:13" x14ac:dyDescent="0.25">
      <c r="A463" s="66"/>
      <c r="B463" s="66"/>
      <c r="C463" s="66"/>
      <c r="D463" s="514"/>
      <c r="E463" s="521" t="str">
        <f t="shared" si="35"/>
        <v>ул. Седьмая д.7</v>
      </c>
      <c r="F463" s="195" t="s">
        <v>128</v>
      </c>
      <c r="G463" s="520" t="str">
        <f t="shared" si="36"/>
        <v>кв.63</v>
      </c>
      <c r="H463" s="195" t="s">
        <v>128</v>
      </c>
      <c r="I463" s="520">
        <f t="shared" si="37"/>
        <v>70000063</v>
      </c>
      <c r="J463" s="195" t="s">
        <v>128</v>
      </c>
      <c r="K463" s="520" t="str">
        <f t="shared" si="34"/>
        <v>ФИО-7-63</v>
      </c>
      <c r="L463" s="71"/>
      <c r="M463" s="66"/>
    </row>
    <row r="464" spans="1:13" x14ac:dyDescent="0.25">
      <c r="A464" s="66"/>
      <c r="B464" s="66"/>
      <c r="C464" s="66"/>
      <c r="D464" s="514"/>
      <c r="E464" s="521" t="str">
        <f t="shared" si="35"/>
        <v>ул. Седьмая д.7</v>
      </c>
      <c r="F464" s="195" t="s">
        <v>128</v>
      </c>
      <c r="G464" s="520" t="str">
        <f t="shared" si="36"/>
        <v>кв.64</v>
      </c>
      <c r="H464" s="195" t="s">
        <v>128</v>
      </c>
      <c r="I464" s="520">
        <f t="shared" si="37"/>
        <v>70000064</v>
      </c>
      <c r="J464" s="195" t="s">
        <v>128</v>
      </c>
      <c r="K464" s="520" t="str">
        <f t="shared" si="34"/>
        <v>ФИО-7-64</v>
      </c>
      <c r="L464" s="71"/>
      <c r="M464" s="66"/>
    </row>
    <row r="465" spans="1:13" x14ac:dyDescent="0.25">
      <c r="A465" s="66"/>
      <c r="B465" s="66"/>
      <c r="C465" s="66"/>
      <c r="D465" s="514"/>
      <c r="E465" s="275"/>
      <c r="F465" s="71"/>
      <c r="G465" s="275"/>
      <c r="H465" s="71"/>
      <c r="I465" s="275"/>
      <c r="J465" s="71"/>
      <c r="K465" s="275"/>
      <c r="L465" s="71"/>
      <c r="M465" s="66"/>
    </row>
    <row r="466" spans="1:13" x14ac:dyDescent="0.25">
      <c r="A466" s="66"/>
      <c r="B466" s="66"/>
      <c r="C466" s="66"/>
      <c r="D466" s="514"/>
      <c r="E466" s="275"/>
      <c r="F466" s="71"/>
      <c r="G466" s="275"/>
      <c r="H466" s="71"/>
      <c r="I466" s="275"/>
      <c r="J466" s="71"/>
      <c r="K466" s="275"/>
      <c r="L466" s="71"/>
      <c r="M466" s="66"/>
    </row>
  </sheetData>
  <conditionalFormatting sqref="E7">
    <cfRule type="containsBlanks" dxfId="55" priority="28">
      <formula>LEN(TRIM(E7))=0</formula>
    </cfRule>
  </conditionalFormatting>
  <conditionalFormatting sqref="I204:I300">
    <cfRule type="containsBlanks" dxfId="54" priority="9">
      <formula>LEN(TRIM(I204))=0</formula>
    </cfRule>
  </conditionalFormatting>
  <conditionalFormatting sqref="I7 G7:G49 K7:K55">
    <cfRule type="containsBlanks" dxfId="53" priority="27">
      <formula>LEN(TRIM(G7))=0</formula>
    </cfRule>
  </conditionalFormatting>
  <conditionalFormatting sqref="I402:I464">
    <cfRule type="containsBlanks" dxfId="52" priority="3">
      <formula>LEN(TRIM(I402))=0</formula>
    </cfRule>
  </conditionalFormatting>
  <conditionalFormatting sqref="I8:I49">
    <cfRule type="containsBlanks" dxfId="51" priority="26">
      <formula>LEN(TRIM(I8))=0</formula>
    </cfRule>
  </conditionalFormatting>
  <conditionalFormatting sqref="G50:G55">
    <cfRule type="containsBlanks" dxfId="50" priority="25">
      <formula>LEN(TRIM(G50))=0</formula>
    </cfRule>
  </conditionalFormatting>
  <conditionalFormatting sqref="I50:I55">
    <cfRule type="containsBlanks" dxfId="49" priority="24">
      <formula>LEN(TRIM(I50))=0</formula>
    </cfRule>
  </conditionalFormatting>
  <conditionalFormatting sqref="E56">
    <cfRule type="containsBlanks" dxfId="48" priority="23">
      <formula>LEN(TRIM(E56))=0</formula>
    </cfRule>
  </conditionalFormatting>
  <conditionalFormatting sqref="I56 G56:G103 K56:K103">
    <cfRule type="containsBlanks" dxfId="47" priority="22">
      <formula>LEN(TRIM(G56))=0</formula>
    </cfRule>
  </conditionalFormatting>
  <conditionalFormatting sqref="I57:I98">
    <cfRule type="containsBlanks" dxfId="46" priority="21">
      <formula>LEN(TRIM(I57))=0</formula>
    </cfRule>
  </conditionalFormatting>
  <conditionalFormatting sqref="I105:I152">
    <cfRule type="containsBlanks" dxfId="45" priority="16">
      <formula>LEN(TRIM(I105))=0</formula>
    </cfRule>
  </conditionalFormatting>
  <conditionalFormatting sqref="I99:I103">
    <cfRule type="containsBlanks" dxfId="44" priority="19">
      <formula>LEN(TRIM(I99))=0</formula>
    </cfRule>
  </conditionalFormatting>
  <conditionalFormatting sqref="E104">
    <cfRule type="containsBlanks" dxfId="43" priority="18">
      <formula>LEN(TRIM(E104))=0</formula>
    </cfRule>
  </conditionalFormatting>
  <conditionalFormatting sqref="I104 G104:G152 K104:K152">
    <cfRule type="containsBlanks" dxfId="42" priority="17">
      <formula>LEN(TRIM(G104))=0</formula>
    </cfRule>
  </conditionalFormatting>
  <conditionalFormatting sqref="I203 G203:G300 K203:K300">
    <cfRule type="containsBlanks" dxfId="41" priority="10">
      <formula>LEN(TRIM(G203))=0</formula>
    </cfRule>
  </conditionalFormatting>
  <conditionalFormatting sqref="I154:I202">
    <cfRule type="containsBlanks" dxfId="40" priority="12">
      <formula>LEN(TRIM(I154))=0</formula>
    </cfRule>
  </conditionalFormatting>
  <conditionalFormatting sqref="E153">
    <cfRule type="containsBlanks" dxfId="39" priority="14">
      <formula>LEN(TRIM(E153))=0</formula>
    </cfRule>
  </conditionalFormatting>
  <conditionalFormatting sqref="I153 G153:G202 K153:K202">
    <cfRule type="containsBlanks" dxfId="38" priority="13">
      <formula>LEN(TRIM(G153))=0</formula>
    </cfRule>
  </conditionalFormatting>
  <conditionalFormatting sqref="E203">
    <cfRule type="containsBlanks" dxfId="37" priority="11">
      <formula>LEN(TRIM(E203))=0</formula>
    </cfRule>
  </conditionalFormatting>
  <conditionalFormatting sqref="I401 G401:G464 K401:K464">
    <cfRule type="containsBlanks" dxfId="36" priority="4">
      <formula>LEN(TRIM(G401))=0</formula>
    </cfRule>
  </conditionalFormatting>
  <conditionalFormatting sqref="I302:I400">
    <cfRule type="containsBlanks" dxfId="35" priority="6">
      <formula>LEN(TRIM(I302))=0</formula>
    </cfRule>
  </conditionalFormatting>
  <conditionalFormatting sqref="I301 G301:G400 K301:K400">
    <cfRule type="containsBlanks" dxfId="34" priority="7">
      <formula>LEN(TRIM(G301))=0</formula>
    </cfRule>
  </conditionalFormatting>
  <conditionalFormatting sqref="E301">
    <cfRule type="containsBlanks" dxfId="33" priority="8">
      <formula>LEN(TRIM(E301))=0</formula>
    </cfRule>
  </conditionalFormatting>
  <conditionalFormatting sqref="E401">
    <cfRule type="containsBlanks" dxfId="32" priority="5">
      <formula>LEN(TRIM(E401))=0</formula>
    </cfRule>
  </conditionalFormatting>
  <conditionalFormatting sqref="C1:E1">
    <cfRule type="cellIs" dxfId="31" priority="1" operator="equal">
      <formula>0</formula>
    </cfRule>
  </conditionalFormatting>
  <conditionalFormatting sqref="B3">
    <cfRule type="cellIs" dxfId="30" priority="2" operator="equal">
      <formula>0</formula>
    </cfRule>
  </conditionalFormatting>
  <hyperlinks>
    <hyperlink ref="C1:E1" location="оглавление!A1" tooltip="в оглавление" display="оглавление"/>
  </hyperlinks>
  <printOptions horizontalCentered="1" verticalCentered="1"/>
  <pageMargins left="0.11811023622047245" right="0.11811023622047245" top="0.35433070866141736" bottom="0.15748031496062992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24</vt:i4>
      </vt:variant>
      <vt:variant>
        <vt:lpstr>Именованные диапазоны</vt:lpstr>
      </vt:variant>
      <vt:variant>
        <vt:i4>1</vt:i4>
      </vt:variant>
    </vt:vector>
  </HeadingPairs>
  <TitlesOfParts>
    <vt:vector size="25" baseType="lpstr">
      <vt:lpstr>оглавление</vt:lpstr>
      <vt:lpstr>структура_ДЗ</vt:lpstr>
      <vt:lpstr>OTIF_ДЗ</vt:lpstr>
      <vt:lpstr>ДЗ_1мес</vt:lpstr>
      <vt:lpstr>ДЗ_2мес</vt:lpstr>
      <vt:lpstr>ДЗ_3мес</vt:lpstr>
      <vt:lpstr>регламент</vt:lpstr>
      <vt:lpstr>статусы</vt:lpstr>
      <vt:lpstr>адреса</vt:lpstr>
      <vt:lpstr>мар17</vt:lpstr>
      <vt:lpstr>фев17</vt:lpstr>
      <vt:lpstr>янв17</vt:lpstr>
      <vt:lpstr>янв16</vt:lpstr>
      <vt:lpstr>фев16</vt:lpstr>
      <vt:lpstr>мар16</vt:lpstr>
      <vt:lpstr>апр16</vt:lpstr>
      <vt:lpstr>май16</vt:lpstr>
      <vt:lpstr>июн16</vt:lpstr>
      <vt:lpstr>июл16</vt:lpstr>
      <vt:lpstr>авг16</vt:lpstr>
      <vt:lpstr>сен16</vt:lpstr>
      <vt:lpstr>окт16</vt:lpstr>
      <vt:lpstr>ноя16</vt:lpstr>
      <vt:lpstr>дек16</vt:lpstr>
      <vt:lpstr>ДЗ_3мес!Заголовки_для_печати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2022-02-06T11:01:32Z</dcterms:modified>
</cp:coreProperties>
</file>